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1.xml.rels" ContentType="application/vnd.openxmlformats-package.relationships+xml"/>
  <Override PartName="/xl/worksheets/_rels/sheet5.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xl/drawings/drawing3.xml" ContentType="application/vnd.openxmlformats-officedocument.drawing+xml"/>
  <Override PartName="/xl/drawings/drawing4.xml" ContentType="application/vnd.openxmlformats-officedocument.drawing+xml"/>
  <Override PartName="/xl/drawings/vmlDrawing2.vml" ContentType="application/vnd.openxmlformats-officedocument.vmlDrawing"/>
  <Override PartName="/xl/drawings/drawing5.xml" ContentType="application/vnd.openxmlformats-officedocument.drawing+xml"/>
  <Override PartName="/xl/drawings/drawing6.xml" ContentType="application/vnd.openxmlformats-officedocument.drawing+xml"/>
  <Override PartName="/xl/comments2.xml" ContentType="application/vnd.openxmlformats-officedocument.spreadsheetml.comments+xml"/>
  <Override PartName="/xl/tables/table2.xml" ContentType="application/vnd.openxmlformats-officedocument.spreadsheetml.table+xml"/>
  <Override PartName="/xl/tables/table1.xml" ContentType="application/vnd.openxmlformats-officedocument.spreadsheetml.table+xml"/>
  <Override PartName="/xl/comments5.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1.xml" ContentType="application/xml"/>
  <Override PartName="/customXml/itemProps1.xml" ContentType="application/vnd.openxmlformats-officedocument.customXmlProperties+xml"/>
  <Override PartName="/customXml/item2.xml" ContentType="application/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Override PartName="/docMetadata/LabelInfo.xml" ContentType="application/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Relationship Id="rId8"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Studies_ID" sheetId="1" state="visible" r:id="rId3"/>
    <sheet name="Paper_ID" sheetId="2" state="visible" r:id="rId4"/>
    <sheet name="Paper_Location" sheetId="3" state="visible" r:id="rId5"/>
    <sheet name="Location_ID" sheetId="4" state="visible" r:id="rId6"/>
    <sheet name="Measurement_ID" sheetId="5" state="visible" r:id="rId7"/>
    <sheet name="Institution" sheetId="6" state="visible" r:id="rId8"/>
    <sheet name="Individual" sheetId="7" state="visible" r:id="rId9"/>
    <sheet name="Role" sheetId="8" state="visible" r:id="rId10"/>
    <sheet name="Contract_Donor" sheetId="9" state="visible" r:id="rId11"/>
    <sheet name="IMEO_Contract" sheetId="10" state="visible" r:id="rId12"/>
    <sheet name="Lists" sheetId="11" state="visible" r:id="rId13"/>
    <sheet name="Rules" sheetId="12" state="visible" r:id="rId14"/>
    <sheet name="Donor" sheetId="13" state="visible" r:id="rId15"/>
  </sheets>
  <definedNames>
    <definedName function="false" hidden="true" localSheetId="6" name="_xlnm._FilterDatabase" vbProcedure="false">Individual!$A$1:$F$87</definedName>
    <definedName function="false" hidden="true" localSheetId="4" name="_xlnm._FilterDatabase" vbProcedure="false">Measurement_ID!$A:$Z</definedName>
    <definedName function="false" hidden="true" localSheetId="1" name="_xlnm._FilterDatabase" vbProcedure="false">Paper_ID!$A$1:$Q$248</definedName>
    <definedName function="false" hidden="true" localSheetId="2" name="_xlnm._FilterDatabase" vbProcedure="false">Paper_Location!$A$1:$B$117</definedName>
    <definedName function="false" hidden="true" localSheetId="7" name="_xlnm._FilterDatabase" vbProcedure="false">Role!$A$1:$D$136</definedName>
    <definedName function="false" hidden="true" localSheetId="0" name="_xlnm._FilterDatabase" vbProcedure="false">Studies_ID!$A$1:$R$50</definedName>
    <definedName function="false" hidden="false" name="Location" vbProcedure="false">Location_ID!$A$1:$I$224</definedName>
    <definedName function="false" hidden="false" name="SectorsList" vbProcedure="false">_xlfn.unique(cat_table[Sector])</definedName>
    <definedName function="false" hidden="false" localSheetId="4" name="SectorsList" vbProcedure="false">_xlfn.unique([1]!cat_table[sector])</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A4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Dataset (103 sites)</t>
        </r>
      </text>
    </comment>
    <comment ref="A7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Dataset</t>
        </r>
      </text>
    </comment>
    <comment ref="D1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Check location after getting doi
</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C1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I have made some changes to this sheet to prepare for the incoming junior consultant. Their job is to fill in this data, first with IMEO studies, then others as applicable.
I avoided deleting the work of others, so some previously present columns have moved to the right of column 'V'</t>
        </r>
      </text>
    </comment>
    <comment ref="L5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exact site locations anonymized; multiple states</t>
        </r>
      </text>
    </comment>
    <comment ref="P53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Not reported.</t>
        </r>
      </text>
    </comment>
    <comment ref="P132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Not actually reported in the study. "Two measurement campaigns in each WWTP were accomplished during dry/winter and rainy/summer seasons. Quantification of on-site methane production was done with instantaneous samples taken in the biogas piping of every digester in each facility, as well as in the general line. Data were collected during three days, with a daily sampling frequency of three measurements (morning, afternoon and evening). "</t>
        </r>
      </text>
    </comment>
    <comment ref="T20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range, inferred based on Von Fischer and Weller methods</t>
        </r>
      </text>
    </comment>
    <comment ref="W188"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EFs</t>
        </r>
      </text>
    </comment>
    <comment ref="X137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Additional detailed data available for each component type and for emissions events per basin</t>
        </r>
      </text>
    </comment>
  </commentList>
</comments>
</file>

<file path=xl/sharedStrings.xml><?xml version="1.0" encoding="utf-8"?>
<sst xmlns="http://schemas.openxmlformats.org/spreadsheetml/2006/main" count="117735" uniqueCount="18630">
  <si>
    <t xml:space="preserve">id_study </t>
  </si>
  <si>
    <t xml:space="preserve">study_name_public</t>
  </si>
  <si>
    <t xml:space="preserve">study_name_contracted</t>
  </si>
  <si>
    <t xml:space="preserve">leading_institution</t>
  </si>
  <si>
    <t xml:space="preserve">id_institution</t>
  </si>
  <si>
    <t xml:space="preserve">rationale</t>
  </si>
  <si>
    <t xml:space="preserve">key_findings</t>
  </si>
  <si>
    <t xml:space="preserve">study_sector</t>
  </si>
  <si>
    <t xml:space="preserve">study_status</t>
  </si>
  <si>
    <t xml:space="preserve">factsheet_name</t>
  </si>
  <si>
    <t xml:space="preserve">factsheet_link</t>
  </si>
  <si>
    <t xml:space="preserve">contract_dates</t>
  </si>
  <si>
    <t xml:space="preserve">contact_name_sc</t>
  </si>
  <si>
    <t xml:space="preserve">contact_name _pi</t>
  </si>
  <si>
    <t xml:space="preserve">study_type</t>
  </si>
  <si>
    <t xml:space="preserve">imeo_objective</t>
  </si>
  <si>
    <t xml:space="preserve">ccac_imeo</t>
  </si>
  <si>
    <t xml:space="preserve">imeo_affiliation</t>
  </si>
  <si>
    <t xml:space="preserve">8b52df97-e308-43cf-a656-6a7b607d599e</t>
  </si>
  <si>
    <t xml:space="preserve">Baseline Scoping Study of Emissions in Nigeria</t>
  </si>
  <si>
    <t xml:space="preserve">Queen Mary University of London, United Kingdom (Scoping phase)
Harvard University, United States (Satellite component)</t>
  </si>
  <si>
    <t xml:space="preserve">cc378b2c-297b-4b02-abc2-a2adce9d439a</t>
  </si>
  <si>
    <t xml:space="preserve">Nigeria, like many countries, faces challenges in setting effective methane reduction targets and tracking progress due to a lack of measurement-based emissions data across sectors. 
As a Global Methane Pledge Champion, the country has demonstrated its leadership in methane reduction efforts, and is in great need of improved data to support this.</t>
  </si>
  <si>
    <t xml:space="preserve">The objective of the scoping study is to determine the availability of methane data, establish a research consortium, and develop a feasibility study and quantification plan for a full two-year Baseline Study in Nigeria. To proceed to the full Baseline Study, the proposal must be approved by IMEO’s Scientific Oversight Committee. 
The potential Nigeria Baseline Study would be the first multisector (oil and gas, waste and agriculture) scientific study of anthropogenic methane emission on the African continent, and one of the first in the world.</t>
  </si>
  <si>
    <t xml:space="preserve">Multisector</t>
  </si>
  <si>
    <t xml:space="preserve">Ongoing</t>
  </si>
  <si>
    <t xml:space="preserve">Xuefei Li</t>
  </si>
  <si>
    <t xml:space="preserve">Paul Balcombe</t>
  </si>
  <si>
    <t xml:space="preserve">Desktop analysis</t>
  </si>
  <si>
    <t xml:space="preserve">IMEO</t>
  </si>
  <si>
    <t xml:space="preserve">2c366808-4f57-4ca6-a4f6-53f027e06258</t>
  </si>
  <si>
    <t xml:space="preserve">Upscaling Methane Measurements and Verifying Emissions Inventories in the Netherlands</t>
  </si>
  <si>
    <t xml:space="preserve">Utrecht University, Netherlands</t>
  </si>
  <si>
    <t xml:space="preserve">d57ecf4e-49ec-4bec-83b1-78ff974f2792</t>
  </si>
  <si>
    <t xml:space="preserve">A wide range of scientific measurements across methane emission sources exists in the Netherlands. This provides a valuable opportunity to synthesize existing data for a more complete picture of emissions nationally and across sources. 
The results can inform inventory efforts, identify the most essential measurements for reliable emissions' quantification, and provide a benchmark for other efforts to baseline emissions in other countries – especially developing nations with scarcer methane measurement data available.</t>
  </si>
  <si>
    <t xml:space="preserve">This study will upscale existing measurements, compare them to atmospheric observations, and provide a national baseline of emissions across sources in the Netherlands.</t>
  </si>
  <si>
    <t xml:space="preserve">Guus Velders</t>
  </si>
  <si>
    <t xml:space="preserve">e9c628a6-f5fe-43a2-b4b5-49f5a7a736d9</t>
  </si>
  <si>
    <t xml:space="preserve">Methane emissions baseline for livestock and rice systems in Colombia</t>
  </si>
  <si>
    <t xml:space="preserve">Alianza Bioversity-CIAT</t>
  </si>
  <si>
    <t xml:space="preserve">ec4a6016-97eb-4fb6-bde0-2c44a0e56ecf</t>
  </si>
  <si>
    <t xml:space="preserve">The project is expected to deliver a comprehensive CH4 baseline data for rice and livestock, incorporating literature reviews, ongoing project data, and direct measurements. It will provide representative CH4 emission factors, identify key livestock and rice systems requiring further assessment, and validate multi-scale measurement techniques to enhance accuracy. The final outputs will include a roadmap for targeted CH4 measurements, methodologies for national upscaling, and recommendations for strengthening Colombia’s CH4 inventory. These efforts will contribute to improved CH4 mitigation strategies, enabling Colombia to achieve its climate goals while supporting the IMEO Colombia Baseline Study’s broader objectives.</t>
  </si>
  <si>
    <t xml:space="preserve">The project will achieve several key targets. It will consolidate all available CH4 emissions data for livestock and rice systems in Colombia, including unpublished and gray literature sources, and map ongoing projects to create a comprehensive CH₄ data inventory. For livestock systems, measurement gaps will be identified through the development of a prioritized list of regions, production systems, and practices requiring direct CH4 measurements using innovative tools. In contrast, for rice systems, the focus will be on compiling and analyzing existing data rather than conducting new field measurements. 
The project will also assess activity data requirements and propose methodologies for national-level upscaling of CH4 emissions estimates for both sectors. A deployment plan will be developed for implementing advanced atmospheric measurement techniques for livestock systems, validated through multi-scale methods. Finally, the project will provide recommendations for enhancing Colombia’s national CH4 inventory, integrating validated measurement-based approaches for livestock and rice (Tier 2), to improve accuracy and policy relevance. </t>
  </si>
  <si>
    <t xml:space="preserve">Agriculture</t>
  </si>
  <si>
    <t xml:space="preserve">Ciniro Costa</t>
  </si>
  <si>
    <t xml:space="preserve">Measurement Campaign</t>
  </si>
  <si>
    <t xml:space="preserve">597480a2-041d-45bc-8b69-e4561b325381</t>
  </si>
  <si>
    <t xml:space="preserve">Waste measurements for the Baseline Study of Emissions in Colombia</t>
  </si>
  <si>
    <t xml:space="preserve">Carleton University, Canada</t>
  </si>
  <si>
    <t xml:space="preserve">561bf82a-557c-4655-958c-8684e9d78281</t>
  </si>
  <si>
    <t xml:space="preserve">Waste &amp; Wastewater</t>
  </si>
  <si>
    <t xml:space="preserve">Upcoming</t>
  </si>
  <si>
    <t xml:space="preserve">TBD</t>
  </si>
  <si>
    <t xml:space="preserve">Matthew Johnson</t>
  </si>
  <si>
    <t xml:space="preserve">9cd4092d-b9ec-4921-8e92-60b94271f15f</t>
  </si>
  <si>
    <t xml:space="preserve">Madrid Landfill Methane Emission Quantification Comparison Study</t>
  </si>
  <si>
    <t xml:space="preserve">Technical University of Denmark</t>
  </si>
  <si>
    <t xml:space="preserve">7c2e3b01-f867-4342-a795-01c14255ece1</t>
  </si>
  <si>
    <t xml:space="preserve">Significant discrepancies have been found between emissions measurements and reporting around the Las Dehehas landfill near Madrid, Spain. Emissio rates exceeding multiple tons of methane per hour have been reported from previous satellite retrievals, an order of magnitude greater than landfill operator estimates. The study will take simultaneous, comparative measurements of landfill emission via satellites and ground-based techniques, which are crucial to reconcile bottom-up and top-down landfill methane emissions measurements. Measurements will be performed during multiple field and remore-sensing campaigns.</t>
  </si>
  <si>
    <t xml:space="preserve">In progress</t>
  </si>
  <si>
    <t xml:space="preserve">Madrid Landfill Methane  Comparison</t>
  </si>
  <si>
    <t xml:space="preserve">Tarek Abichou - Malika Menoud</t>
  </si>
  <si>
    <t xml:space="preserve">edf2fa58-6b25-42a8-a8b7-61db47fbb4cd</t>
  </si>
  <si>
    <t xml:space="preserve">Nord Stream Gas Leaks Synthesis</t>
  </si>
  <si>
    <t xml:space="preserve">1fccc344-9f87-4fc2-94d8-353ea21dc19f</t>
  </si>
  <si>
    <t xml:space="preserve">The 2022 Nord Stream underwater pipeline explosions are thought to have caused one of the largest anthropogenic methane emission event ever recorded. Despite numerous individual assessments of its impact on the global atmospheric methane budget, there is high uncertainty as to the exact amount of methane released from the pipelines. 
The goal of this study was to compile and reconcile emissions estimates from the Nord Stream pipeline leaks to present a more accurate methane emission estimate from the incident. Furthermore, the report showcases the different measurement approaches available (marine, airborne, tall-tower and satellite-based), for quantifying methane emissions in similar contexts. Finally, it explains and contextualizes reported emissions to a wider scientific audience.</t>
  </si>
  <si>
    <t xml:space="preserve">By reconciling modelled atmospheric emissions with top-down emission estimates, the study concluded that the Nord Stream pipeline emitted 465±20 thousand metric tons of methane into the atmosphere between 26 September and 3 October 2022. Although this represents the largest recorded emission of methane to the atmosphere from a single transient event, this amount is equivalent to only 0.1 per cent of anthropogenic methane emissions for 2022. 
The synthesis report shows how diverse, complementary measurement approaches are most effective for quantifying more accurately methane emissions, the Nord Stream pipeline leaks being a case in point.</t>
  </si>
  <si>
    <t xml:space="preserve">Oil and Gas</t>
  </si>
  <si>
    <t xml:space="preserve">Completed</t>
  </si>
  <si>
    <t xml:space="preserve">Synthesis report on Nord Stream gas leaks</t>
  </si>
  <si>
    <t xml:space="preserve">Stephen Harris</t>
  </si>
  <si>
    <t xml:space="preserve">Data Integration</t>
  </si>
  <si>
    <t xml:space="preserve">7fbaef23-727c-4c26-b6de-5190343955f3</t>
  </si>
  <si>
    <t xml:space="preserve">Airborne Measurements from the Nord Stream Gas Leaks</t>
  </si>
  <si>
    <t xml:space="preserve">German Aerospace Center, Germany</t>
  </si>
  <si>
    <t xml:space="preserve">f08df46e-5e65-428c-9b95-282da81080e1</t>
  </si>
  <si>
    <t xml:space="preserve">The 2022 Nord Stream underwater pipeline explosions are thought to have caused one of the largest anthropogenic methane emission event ever recorded. A team led by IMEO conducted the first and only aerial measurement of the event to provide rapid direct assessment of its impact. The goal of the study was to quantify the short-lived methane emissions that occurred immediately after, and directly near, the Nord Stream leak sites.</t>
  </si>
  <si>
    <t xml:space="preserve">While most of the methane leaked from the pipelines escaped directly into the atmosphere between 26 September and 1 October 2022, a fraction dissolved in the Baltic Sea. The atmospheric measurements of methane acquired using HELiPOD revealed that, on 5 October 2022, sea-surface outgassing rates ranged from 19 to 48 metric tons per hour. These emission rates are of similar magnitude to those of the Upper Silesian Coal Basin, which is the largest anthropogenic source of methane in Europe. 
Satellites are not equipped to detect the diffuse (non-point source) methane emissions measured by HELiPOD, pointing to the importance of diversifying measurement tools and approaches to obtain more accurate emission data. 
The study findings broadly align with oceanic methane transport and dissolution models over the Baltic region and are proving crucial to verify the simulated emission rates presented as part of IMEO’s synthesis work on the Nord Stream pipeline leaks (Harris et al., under review).</t>
  </si>
  <si>
    <t xml:space="preserve">Airborne measurements from the Nord Stream gas leaks </t>
  </si>
  <si>
    <t xml:space="preserve">Anke Roiger</t>
  </si>
  <si>
    <t xml:space="preserve">25e348c0-c485-4f68-b882-c0d489e85e86</t>
  </si>
  <si>
    <t xml:space="preserve">Offshore Measurement Study in Angola and Gabon</t>
  </si>
  <si>
    <t xml:space="preserve">The region is home to substantial oil and gas production by both national and international oil companies and has been identified as a flaring hotspot. Quantification of methane emissions from these offshore facilities are sparse. </t>
  </si>
  <si>
    <t xml:space="preserve">The MTGA study will provide a comprehensive dataset on methane emissions from the offshore oil and gas industry off the coast of Angola, and significantly enhance the understanding of emission sources and patterns in the region.</t>
  </si>
  <si>
    <t xml:space="preserve">Measuring offshore oil &amp; gas emissions in Angola and Gabon </t>
  </si>
  <si>
    <t xml:space="preserve">Alina Fiehn</t>
  </si>
  <si>
    <t xml:space="preserve">CCAC</t>
  </si>
  <si>
    <t xml:space="preserve">f4a28a88-e041-4d66-b09e-d80c363fbd86</t>
  </si>
  <si>
    <t xml:space="preserve">Coal Mine Methane Emissions: Sources, Mitigation Potential, Monitoring and Emissions Quantification (Coal Phase I)</t>
  </si>
  <si>
    <t xml:space="preserve">Environmental Defense Fund, United States</t>
  </si>
  <si>
    <t xml:space="preserve">b8f497f5-5560-4f37-9d24-4d5d006bb999</t>
  </si>
  <si>
    <t xml:space="preserve">The study assesses current literature and data on coal mine methane emissions as a foundation for future measurement-based studies of the sector. This study provides a state-of-the-art understanding of coal mine methane emissions with focus upon sources, mitigation approaches, monitoring and emissions quantification. </t>
  </si>
  <si>
    <t xml:space="preserve">China leads the world in estimated coal mine methane emissions. Underground coal mines account for nearly 70% of global Coal Mine Methane (CMM) emissions. Mitigation is possible through drainage and ventilation air. 
The main variables which affect gas emission rates in coal mining are in-situ gas content of coal seams, strength and reservoir properties of the strata surrounding longwall districts, working depth, panel dimensions, face advance rate and district age. Accounting for coal mine methane emissions is complicated and conducted in variable ways around the world.</t>
  </si>
  <si>
    <t xml:space="preserve">Coal</t>
  </si>
  <si>
    <t xml:space="preserve">Assessing current Coal Mine Methane Emissions quantification literature to inform future studies</t>
  </si>
  <si>
    <t xml:space="preserve">Stefan Schwietzke - Robert Field</t>
  </si>
  <si>
    <t xml:space="preserve">Stefan Schwietzke</t>
  </si>
  <si>
    <t xml:space="preserve">36067f76-d150-4489-b59c-e7d016ba0c76</t>
  </si>
  <si>
    <t xml:space="preserve">North Sea Offshore Emissions: United Kingdom &amp; Netherlands</t>
  </si>
  <si>
    <t xml:space="preserve">German Aerospace Center, Germany
University of York, United Kingdom
British Antarctic Survey, United Kingdom
University of Cambridge, United Kingdom</t>
  </si>
  <si>
    <t xml:space="preserve">This study characterized methane emissions from several UK and Netherlands offshore production sites in the North Sea. Prior to International Methane Emissions Observatory (IMEO)'s offshore studies, there were few measurement-based</t>
  </si>
  <si>
    <t xml:space="preserve">The study compares measurement-based emissions estimates to a global gridded inventory, which breaks down emissions into a grid based on national emissions totals reported to the UNFCCC. It finds this inventory substantially underestimates emissions from the observed UK and Netherlands offshore facilities underscoring the limitations of global inventories for field-specific characterization. The study also compared emissions to the UK national point source inventory, finding some platforms emitted more than an order of magnitude higher than what was reported. However, operator- reported emissions, for the specific survey days aligned more closely with the study measurements. The median flaring combustion efficiency of 98.4 per cent was close to industry and government assumptions, but less efficient than in the Norwegian North Sea. </t>
  </si>
  <si>
    <t xml:space="preserve">North Sea offshore emissions: United Kingdom &amp; Netherlands</t>
  </si>
  <si>
    <t xml:space="preserve">Mark Lunt</t>
  </si>
  <si>
    <t xml:space="preserve">a56c0110-40cb-4314-a1c4-f657394afb91</t>
  </si>
  <si>
    <t xml:space="preserve">North Sea Offshore Emissions: Norway</t>
  </si>
  <si>
    <t xml:space="preserve">Royal Holloway and Bedford New College, United Kingdom
University of Manchester, United Kingdom</t>
  </si>
  <si>
    <t xml:space="preserve">8801f22a-989e-4359-ae26-638366dcffda</t>
  </si>
  <si>
    <t xml:space="preserve">Prior to the UNEP’s International Methane Emissions Observatory (IMEO)’s offshore studies, there were few estimates of methane emissions from international oil and gas offshore infrastructure based on empirical data. Since offshore facility-level emissions can vary substantially over time, large and representative sampling is needed for meaningful comparisons with reported emissions. Such comparative data is necessary to build robust and comprehensive measurement, reporting and verification frameworks such as the one set up through UNEP’s Oil and Gas Methane Partnership 2.0 (OGMP 2.0). 
This study characterizes methane emissions from several offshore production sites in the North Sea. The IMEO team selected Norwegian infrastructure because the country is a major European oil and gas producer. It accounts for about 45 per cent of European oil and natural gas production over the past decade and its share of production is increasing.</t>
  </si>
  <si>
    <t xml:space="preserve">The measurements align with the data reported by the oil and gas operator. However, they are more than 40 per cent larger than a widely cited, globally gridded fossil fuel methane emission inventory based on United Nations Framework Convention on Climate Change (UNFCCC) country-level reports.</t>
  </si>
  <si>
    <t xml:space="preserve">North Sea offshore emissions: Norway</t>
  </si>
  <si>
    <t xml:space="preserve">Grant Allen</t>
  </si>
  <si>
    <t xml:space="preserve">594a76e0-8b42-44e7-ac72-4d385fde96de</t>
  </si>
  <si>
    <t xml:space="preserve">Multi-Scale Measurements of Oil &amp; Gas Production in Romania (ROMEO)</t>
  </si>
  <si>
    <t xml:space="preserve">Romania is a key oil and gas (O&amp;G) producer in the EU and may be poised to increase production due to recent discoveries of significant natural gas reserves in the Black Sea. As a country that reports to the IPCC using simple emissions factors, Romania’s current emissions estimates lack measurement-based data. 
Inventory uncertainties pose challenges to prioritizing and implementing methane mitigation strategies to achieve country-level reductions.</t>
  </si>
  <si>
    <t xml:space="preserve">Measurements using a range of ground-based and aerial methods suggest Romania’s oil and gas sector emissions are significantly underreported. For oil production sites, total methane emission in the surveyed region alone (120 kt CH4 yr−1 with a range of 79–180 kt yr−1) are roughly 2.5 times larger than reported values for all of Romania in 2020. 
Measured oil production sites emit on average 5.4 kg CH4 h−1 per site (3.6 %–8.4 %, 95 % confidence interval), the third highest emission factor in comparison with US production regions for this type of infrastructure. 10% of sites are responsible for more than 70% of emissions, also a relatively high skewness compared to US regions, which represents an important mitigation priority. </t>
  </si>
  <si>
    <t xml:space="preserve">Romanian methane emissions from oil and gas (ROMEO project)</t>
  </si>
  <si>
    <t xml:space="preserve">Thomas Roeckmann</t>
  </si>
  <si>
    <t xml:space="preserve">80137543-d0a7-4e84-b241-5a0013b2e4b1</t>
  </si>
  <si>
    <t xml:space="preserve">Emissions from Coal Seam Gas Production in Australia</t>
  </si>
  <si>
    <t xml:space="preserve">Airborne Research Australia, Australia
University of New South Wales, Australia</t>
  </si>
  <si>
    <t xml:space="preserve">b262de7c-c521-434c-a5e2-cebee5ede085</t>
  </si>
  <si>
    <t xml:space="preserve">Coal-seam gas production is an increasing but understudied phenomenon. It is important to understand the scale and scope of emissions from the practice to better manage them.
This study provides data about emissions from coal-seam gas production and represents a critical first step in understanding other places where this production occurs. The Surat Basin is Australia’s largest coal seam gas (CSG) basin accounting for almost 20 per cent of Australian natural gas production, and is the focus of this study.</t>
  </si>
  <si>
    <t xml:space="preserve">This study found that measurement of dual isotopic signatures of methane can help to distinguish coal seam gas emissions from other individual source sectors in the Surat basin such as agriculture, waste and coal mine methane. 
CSG upstream sources emit about 0.4 per cent of produced gas, which is comparable to some onshore dry gas fields (Marcellus Shale in the US and Groningen field in The Netherlands). However, it is substantially smaller than other regions, especially those where oil is co-produced (wet gas). 
This study identified that water management/brine ponds associated with CSG may be a mitigation opportunity overlooked by existing bottom-up emissions inventories. </t>
  </si>
  <si>
    <t xml:space="preserve">Jorg Hacker</t>
  </si>
  <si>
    <t xml:space="preserve">73c8c107-b3d8-4fac-a667-90dbbd7a1515</t>
  </si>
  <si>
    <t xml:space="preserve">Australia Bowen Basin Pilot</t>
  </si>
  <si>
    <t xml:space="preserve">Airborne Research Australia, Australia</t>
  </si>
  <si>
    <t xml:space="preserve">Australia is the world’s fifth largest coal producer and second largest exporter. Understanding the scale and location of its coal sector emissions is needed to assess total climate impact, target mitigation, and track progress.  
This pilot study aims to determine the feasibility of the aircraft mass balance approach for estimating emissions from large surface mines in Australia's Bowen Basin. Validating this approach is an important step for assessing the accuracy of emissions estimates from satellite and inventory methods in the coal sector.  
Satellite studies indicate that coal mine methane emissions in Queensland’s Bowen Basin are many times higher than emission inventories suggest. Meanwhile, the International Energy Agency’s 2023 Global Methane Tracker indicates Australia’s coal mine emissions reported through the United Nations Framework Convention on Climate Change may be underreported by 82 per cent.  </t>
  </si>
  <si>
    <t xml:space="preserve">Determining whether the airborne mass balance approach can be successfully applied to accurately quantify methane emissions from open pit coal mines.</t>
  </si>
  <si>
    <t xml:space="preserve">Australia Bowen basin pilot</t>
  </si>
  <si>
    <t xml:space="preserve">Robert Field</t>
  </si>
  <si>
    <t xml:space="preserve">b88434be-0a7a-4755-b7e5-1e1522cce39e</t>
  </si>
  <si>
    <t xml:space="preserve">Verification of Coal Emissions with Top-Down Data in Australia</t>
  </si>
  <si>
    <t xml:space="preserve">University of Bremen, Germany</t>
  </si>
  <si>
    <t xml:space="preserve">4c54c16a-1b6c-4521-b434-1de0ed4bdc59</t>
  </si>
  <si>
    <t xml:space="preserve">Australia is the world’s fifth largest coal producer and second largest exporter. Understanding the scale and location of its coal sector emissions is needed to assess total climate impact, target mitigation, and track progress.  
This comprehensive study aims to deploy two independent airborne methods to determine methane emissions from both underground and large surface mines in Australia's Bowen Basin.  Using precise but technically contrasting methods yields the high-quality empirical data needed to independently assess the accuracy of emissions estimates from satellite and inventory methods in the coal sector.  
Satellite studies indicate that coal mine methane emissions in Queensland’s Bowen Basin are many times higher than emission inventories suggest. Meanwhile, the International Energy Agency’s 2023 Global Methane Tracker indicates Australia’s coal mine emissions reported through the United Nations Framework Convention on Climate Change may be underreported by 82 per cent.  </t>
  </si>
  <si>
    <t xml:space="preserve">Quantifying methane emissions from coal mines in Australia’s Bowen Basin. </t>
  </si>
  <si>
    <t xml:space="preserve">Validation of coal methane emissions with Top-Down data in Australia</t>
  </si>
  <si>
    <t xml:space="preserve">Heinrich Bovensmann</t>
  </si>
  <si>
    <t xml:space="preserve">7cd4458a-5a90-4aac-a80c-af3761d4389b</t>
  </si>
  <si>
    <t xml:space="preserve">Aerial &amp; Ground-Based Measurements of Coal Methane Emissions in Poland</t>
  </si>
  <si>
    <t xml:space="preserve">AGH University of Science and Technology, Poland 
German Aerospace Center, Germany
Technical University of Munich, Germany 
Swiss Federal Laboratories for Materials Science &amp; Technology, Switzerland</t>
  </si>
  <si>
    <t xml:space="preserve">4b346865-1fd5-4c11-86c0-a67bff8ff93b</t>
  </si>
  <si>
    <t xml:space="preserve">Poland is the world’s ninth largest coal producer and Europe’s leading producer of high-quality metallurgical coal, which is associated with higher levels of methane emissions especially when compared to lower quality lignite coal. Understanding the scale and location of its coal sector emissions is needed to assess climate impact, target mitigation and track progress. 
Satellite observation shows Poland is a major hotspot of methane emissions in Europe due to its high density of coal mining operations, particularly in the Upper Silesia Basin. The largest source of emissions in this region (~70 per cent) are estimated to be from underground mines’ ventilation shafts. A series of measurement campaigns have been designed to evaluate various atmospheric methods’ ability to estimate emissions from ventilation shafts to validate current emissions inventories, which are based on generic emissions factors and not direct measurement. 
The results will subsequently be compared with in-mine methane safety sensors synchronized with the aerial and ground-based methods to provide more granular verification.</t>
  </si>
  <si>
    <t xml:space="preserve">Quantifying emissions from metallurgical coal mining in Poland’s Upper Silesia Basin. </t>
  </si>
  <si>
    <t xml:space="preserve">Jaroslaw Necki</t>
  </si>
  <si>
    <t xml:space="preserve">5aa9a8f7-b0c5-4232-af4f-2715b0182952</t>
  </si>
  <si>
    <t xml:space="preserve">Coal Studies Bottom-Up Global Coordination</t>
  </si>
  <si>
    <t xml:space="preserve">AGH University of Science and Technology, Poland </t>
  </si>
  <si>
    <t xml:space="preserve">Coal mining is a significant source of global methane emissions. Accurate data on the sector’s emissions is needed to track climate impact, target mitigation and assess progress.  However, current inventories which apply generic emissions factors don’t align with available measurement data – signaling uncertainty that needs to be resolved. This requires validating approaches for measuring coal mine methane emissions. 
Ventilation shafts are a major source of coal mine emissions able to be observed by satellites, in addition to other airborne and ground-based methods and in-mine safety sensors. This offers a unique opportunity to compare data across these measurement techniques to validate their effectiveness and assess the best approaches for deployment.</t>
  </si>
  <si>
    <t xml:space="preserve">Results will assess approaches for estimating coal mine methane emissions across mine-based measurements, inventory calculations (UNFCCC) and satellite quantifications.</t>
  </si>
  <si>
    <t xml:space="preserve">c9d3782b-661c-4b9d-aa7e-4aa29ccf2237</t>
  </si>
  <si>
    <t xml:space="preserve">India abandoned coal mine study</t>
  </si>
  <si>
    <t xml:space="preserve">Indian Institute of Technology Bombay</t>
  </si>
  <si>
    <t xml:space="preserve">93c3799b-3fe5-4dd9-b869-c402a1514bdc</t>
  </si>
  <si>
    <t xml:space="preserve">With the accelerating pace of coal mine closures globally, sustainable and accountable mine closure practices are becoming increasingly important. Inadequately sealed or unmanaged abandoned underground mines can continue to emit methane for years due to residual gas slowly migrating through fractures, boreholes, and permeable layers. Current national inventories often rely on default Tier-1 emission factors that do not account for site-specific variations or sealing status, potentially underestimating actual emissions. This study will apply a Tier-2 approach consistent with the IPCC’s 2019 Refinement for abandoned Indian underground coal mines to develop improved estimates by combining field measurements, mine status assessments, and comparisons with default emission factors. The results will support improved inventory accuracy and guide methane mitigation in the context of mine closure. </t>
  </si>
  <si>
    <t xml:space="preserve">Building a Bottom-Up Methane Emission Inventory for Abandoned Underground Coal Mines in India</t>
  </si>
  <si>
    <t xml:space="preserve">Vikram Vishal</t>
  </si>
  <si>
    <t xml:space="preserve">b694b526-f335-4ebf-a0e8-04cc8b3106b9</t>
  </si>
  <si>
    <t xml:space="preserve">Quantifying Coking Coal Mine Methane Emissions Using Multiple Surface and Satellite Observations</t>
  </si>
  <si>
    <t xml:space="preserve">China University of Mining Technology</t>
  </si>
  <si>
    <t xml:space="preserve">4d2561a3-9703-40cb-b06b-e98bb5205867</t>
  </si>
  <si>
    <t xml:space="preserve">Quantifying Coking CMM</t>
  </si>
  <si>
    <t xml:space="preserve">Kai Qin</t>
  </si>
  <si>
    <t xml:space="preserve">a70b91d9-36aa-4cae-9d4b-0c76c1390303</t>
  </si>
  <si>
    <t xml:space="preserve">Baseline Scoping Study of Emissions in Colombia</t>
  </si>
  <si>
    <t xml:space="preserve">Universidad Nacional de Colombia, Colombia</t>
  </si>
  <si>
    <t xml:space="preserve">339835e0-2d02-47af-8f95-3e2b954c6bdf</t>
  </si>
  <si>
    <t xml:space="preserve">Colombia, like many countries, faces challenges setting effective methane reduction targets and tracking progress due to a lack of measurement-based emissions data across sectors. The country has already demonstrated significant leadership on methane through regulatory efforts, but better measurement data is needed to ensure mitigation efforts are targeted and effective.</t>
  </si>
  <si>
    <t xml:space="preserve">This effort will design a suitable measurement-based strategy for quantification of prioritized anthropogenic methane emissions in Colombia. 
The next step, a full Baseline Study, would estimate total methane emissions nationally and across sectors and can inform national greenhouse gas inventories, reveal areas to prioritize emission reduction, and help discover the sources of discrepancies.</t>
  </si>
  <si>
    <t xml:space="preserve">Nataly Velandia</t>
  </si>
  <si>
    <t xml:space="preserve">Rodrigo Jimenez</t>
  </si>
  <si>
    <t xml:space="preserve">e7cecf66-076a-4b5a-8cf5-658f497a904b</t>
  </si>
  <si>
    <t xml:space="preserve">Baseline Study of Emissions in Colombia - Inventory synthesis and communications</t>
  </si>
  <si>
    <t xml:space="preserve">d27f9459-c1de-4abb-b875-0a245534e947</t>
  </si>
  <si>
    <t xml:space="preserve">LNG Reconciliation Study</t>
  </si>
  <si>
    <t xml:space="preserve">National Physical Laboratory, United Kingdom</t>
  </si>
  <si>
    <t xml:space="preserve">92fd7e5a-3de7-4b6d-98e9-e921991f1724</t>
  </si>
  <si>
    <t xml:space="preserve">Liquified Natural Gas (LNG) has emerged as a major import and export product around the world, with the IEA projecting over 250 billion cubic meters of liquefaction capacity to be brought online annually through 2030. However, amid this growth there remains significant uncertainty surrounding methane emissions from LNG facilities (liquefaction, regasification and shipping).</t>
  </si>
  <si>
    <t xml:space="preserve">To enable more accurate assessment of LNG emissions, this study attempts to reconcile emissions estimates obtained from two independent measurement approaches at two LNG liquefaction plants. The reconciliation will compare emissions estimated from different measurement approaches and explore whether the contribution of emissions from different known emission points in a site are representative of all sources within the LNG facility when scaled by production data.</t>
  </si>
  <si>
    <t xml:space="preserve">Reconciling LNG emissions</t>
  </si>
  <si>
    <t xml:space="preserve">Rod Robinson</t>
  </si>
  <si>
    <t xml:space="preserve">12715187-0935-4ad8-bd8d-42ae4c8aa233</t>
  </si>
  <si>
    <t xml:space="preserve">Characterization of LNG Facilities in Australia</t>
  </si>
  <si>
    <t xml:space="preserve">Liquified Natural Gas (LNG) has emerged as a major import and export product around the world, with the IEA projecting over 250 billion cubic meters of liquefaction capacity to be brought online annually through 2030. However, amid this growth there remains significant uncertainty surrounding methane emissions from LNG facilities (liquefaction, regasification and shipping). 
This study aims to conduct facility-level airborne measurements of all onshore LNG liquefaction facilities in Australia, a major global LNG exporter.. The results will improve knowledge of industry-wide emissions and emission intensities while identifying common factors responsible for varying levels of emissions.</t>
  </si>
  <si>
    <t xml:space="preserve">Multiple measurement-based quantifications at each onshore LNG liquefaction facility in Australia will derive emission estimates under a range of operating conditions.</t>
  </si>
  <si>
    <t xml:space="preserve">Measurement of LNG Facility emissions in Australia</t>
  </si>
  <si>
    <t xml:space="preserve">c6c4d345-90e1-4dc3-b9cd-3b0c6354e166</t>
  </si>
  <si>
    <t xml:space="preserve">Aerial Measurements of Emissions in Oman</t>
  </si>
  <si>
    <t xml:space="preserve">German Aerospace Center, Germany 
AGH University of Science and Technology, Poland</t>
  </si>
  <si>
    <t xml:space="preserve">Prior to this research, there has been no independent, in-depth study of oil and gas methane emissions on the Arabian Peninsula. To expand measurement-based understanding of emissions across sectors, a component on waste sector emissions was added to the oil and gas campaign.</t>
  </si>
  <si>
    <t xml:space="preserve">The study will assess oil and gas site-level emissions and sourcelevel distribution via aerial and ground-based methane surveys.</t>
  </si>
  <si>
    <t xml:space="preserve">Heidi Huntrieser</t>
  </si>
  <si>
    <t xml:space="preserve">d1a75482-6096-4292-a00c-30742826c32d</t>
  </si>
  <si>
    <t xml:space="preserve">Urban Controlled Methane Release Studies - Blind Release Rates and Locations </t>
  </si>
  <si>
    <t xml:space="preserve">Nanjing University China</t>
  </si>
  <si>
    <t xml:space="preserve">30ee24bd-56bb-48fb-a00c-44554940b7e9</t>
  </si>
  <si>
    <t xml:space="preserve">The detection and quantification of urban methane emissions using mobile measurements at ground level is a widely applied technique that has moved beyond the research sphere to commercial operation. However, there has been limited validation of the measurement technologies and approaches used to detect and quantify emissions in such settings. This study aims to address that by conducting a blind controlled release test within a real-world urban environment.</t>
  </si>
  <si>
    <t xml:space="preserve">Urban Controlled Methane release studies</t>
  </si>
  <si>
    <t xml:space="preserve">Huilin Chen</t>
  </si>
  <si>
    <t xml:space="preserve">Controlled release</t>
  </si>
  <si>
    <t xml:space="preserve">a6a9466c-4c54-4d66-86da-54f81266ac95</t>
  </si>
  <si>
    <t xml:space="preserve">Feasibility Analysis For IMEO dedicated helicopter towed sensor platform</t>
  </si>
  <si>
    <t xml:space="preserve">Technical University of Braunschweig</t>
  </si>
  <si>
    <t xml:space="preserve">dfea752b-ebb7-4243-b4ba-b2199764c2fb</t>
  </si>
  <si>
    <t xml:space="preserve">Astrid Lampert</t>
  </si>
  <si>
    <t xml:space="preserve">f9d50385-5ddc-4996-a752-414616e08989</t>
  </si>
  <si>
    <t xml:space="preserve">Measurement-Based Characterization of Emissions from Canadian Landfills</t>
  </si>
  <si>
    <t xml:space="preserve">St Francis University, United States</t>
  </si>
  <si>
    <t xml:space="preserve">df72143d-ada4-43a7-8812-fad702be3ec9</t>
  </si>
  <si>
    <t xml:space="preserve">The waste sector is a significant source of methane emissions and measurement data is needed to assess the accuracy of emissions modelling that often forms the basis of policy decisions and mitigation action. 
Canada has committed to developing and implementing regulations to halve methane emissions from large municipal solid waste landfills from 2019 levels by 2030.</t>
  </si>
  <si>
    <t xml:space="preserve">Modelled landfill emissions for national reporting overestimated methane emissions by 1.4x relative to the measurements obtained for Canadian landfills.</t>
  </si>
  <si>
    <t xml:space="preserve">Measuring emissions from Canadian landfills </t>
  </si>
  <si>
    <t xml:space="preserve">Marci Baranski</t>
  </si>
  <si>
    <t xml:space="preserve">Chelsie Hall</t>
  </si>
  <si>
    <t xml:space="preserve">f1e22d36-eae5-4e1c-b905-5330488094cc</t>
  </si>
  <si>
    <t xml:space="preserve">Measurement Campaign in Azerbaijan</t>
  </si>
  <si>
    <t xml:space="preserve">German Aerospace Center, Germany 
Environmental Defense Fund, United States</t>
  </si>
  <si>
    <t xml:space="preserve">There is currently no independent empirical data to derive representative emission estimates of oil and gas sources from former Soviet Union states apart from a limited number of point sources. Understanding oil and gas emissions is particularly salient given the country’s gas exports to markets such as the EU. 
The study would also provide independent data to support implementation of new EU methane legislation which requires the assessment of emissions associated with oil and gas imports. Azerbaijan is also host to some of the largest methane emitting mud volcanoes, a potentially significant natural methane source globally. 
The study will also measure methane emissions from this source. Given that methane from oil and gas and mud volcanoes have a similar chemical fingerprint, the study will help better apportion global total methane emissions into oil and gas sources versus mud volcanoes.</t>
  </si>
  <si>
    <t xml:space="preserve">This study will determine the magnitude and locations of methane emissions from several oil and gas operators, covering both national and international oil companies, as well as from mud volcanoes.</t>
  </si>
  <si>
    <t xml:space="preserve">Measurement campaign in Azerbaijan</t>
  </si>
  <si>
    <t xml:space="preserve">Malika Menoud - Andreea Calcan</t>
  </si>
  <si>
    <t xml:space="preserve">860c8019-d3a8-4216-be13-9c85f2265a36</t>
  </si>
  <si>
    <t xml:space="preserve">Quantification of Emissions from Floating Production Storage Offloading Site </t>
  </si>
  <si>
    <t xml:space="preserve">University of York, United Kingdom</t>
  </si>
  <si>
    <t xml:space="preserve">d8a670b7-8563-4957-97bf-9c46f9480e34</t>
  </si>
  <si>
    <t xml:space="preserve">Floating production storage and offloading (FPSO) vessels are widely used in the global offshore oil industry to process hydrocarbons and store oil before it is offloaded to a shuttle tanker for export. 
There is currently no direct measurement data for FPSOs' emissions and there is a lack of multi-scale offshore measurements in existing scientific literature from oil and gas facilities. </t>
  </si>
  <si>
    <t xml:space="preserve">This work will compare methane emission quantifications of a FPSO site before, after and during an offloading event at Glen Lyon, Shetland using aerial, drone and bottom-up quantification methods.</t>
  </si>
  <si>
    <t xml:space="preserve">Quantification of emissions from floating production storage offloading site</t>
  </si>
  <si>
    <t xml:space="preserve">James France</t>
  </si>
  <si>
    <t xml:space="preserve">James Lee</t>
  </si>
  <si>
    <t xml:space="preserve">29dcb255-dd1a-4467-9f44-09fac0a50f70</t>
  </si>
  <si>
    <t xml:space="preserve">Global Analysis of Emissions from Abandoned Wells</t>
  </si>
  <si>
    <t xml:space="preserve">McGill University, Canada</t>
  </si>
  <si>
    <t xml:space="preserve">109f7f51-a57f-4d02-8778-4cfb99f539ec</t>
  </si>
  <si>
    <t xml:space="preserve">Globally, there are millions of abandoned oil and gas wells but only a very small number of methane emissions measurements of them exist outside North America. 
These wells have the potential to collectively emit significant methane emissions, but additional data is needed to understand their impact in regions beyond North America so that inventories can effectively account for them and mitigation resources can be effectively deployed.   </t>
  </si>
  <si>
    <t xml:space="preserve">This work will provide data on abandoned well emissions from regions around the world and reconcile currently available data to provide an estimate of abandoned wells’ total emissions. The results will contribute to understanding the conditions that lead to high-emitting abandoned oil and gas wells.</t>
  </si>
  <si>
    <t xml:space="preserve">Global analysis of emissions from abandoned wells</t>
  </si>
  <si>
    <t xml:space="preserve">Mary Kang</t>
  </si>
  <si>
    <t xml:space="preserve">Both</t>
  </si>
  <si>
    <t xml:space="preserve">38918a12-b6f5-41c7-9d2d-b64291ca87eb</t>
  </si>
  <si>
    <t xml:space="preserve">Validation of Methane Quantification Technologies</t>
  </si>
  <si>
    <t xml:space="preserve">Stanford University, United States</t>
  </si>
  <si>
    <t xml:space="preserve">5e3558b7-6b43-46aa-8130-01e66830ac42</t>
  </si>
  <si>
    <t xml:space="preserve">Accurate quantification of methane emissions is crucial for both tracking mitigation and informing regulatory decision making. Therefore, methodologies claiming to quantify methane emissions require independent and rigorous validation to give confidence and reassurance that accurate reporting of emissions through measurement is viable. 
The research being undertaken is intended to evaluate and demonstrate these capabilities and their ability to support the EU’s methane strategy and broader goals under the Global Methane Pledge.</t>
  </si>
  <si>
    <t xml:space="preserve">The study will assess the accuracy of various methane detection technologies.</t>
  </si>
  <si>
    <t xml:space="preserve">Validation of methane quantification technologies</t>
  </si>
  <si>
    <t xml:space="preserve">Adam Brandt</t>
  </si>
  <si>
    <t xml:space="preserve">2ee1bd3f-9ea0-4b14-968c-abf6d7e6a226</t>
  </si>
  <si>
    <t xml:space="preserve">Local Distribution Studies</t>
  </si>
  <si>
    <t xml:space="preserve">Technical University of Munich, Germany
University of Groningen, Netherlands
University of Toronto, Canada 
Autonomous University of Barcelona, Spain
Université de Versailles Saint-Quentin-en-Yvelines, France
Environment and Climate Change Canada, Canada</t>
  </si>
  <si>
    <t xml:space="preserve">e7f2b433-cd11-416a-ae91-58634409cbb9</t>
  </si>
  <si>
    <t xml:space="preserve">Previously, there was a lack of open, empirical data characterizing emissions from local distribution systems in Europe in comparison to systems elsewhere. These systems are important in the EU as they are a major source of nonimported oil and gas methane emissions. 
This study assessed emissions from a number of European (and Toronto) distribution systems and compared them to emissions from cities in the US and Canada. This set of studies also incorporated measurements of midstream facilities near sampling regions.</t>
  </si>
  <si>
    <t xml:space="preserve">This study provided evidence of methane leaks that can be mitigated and suggestions to target street-level methane emissions on natural gas distribution networks, sewage systems and furnaces. The study found that the waste sector is the largest methane emitter in the Toronto area. It also found that engineered waterways (not currently in inventories) may be a significant source. Based on the measurements collected, compressor stations and leaks from natural gas distribution network also contribute to emissions, though more information/ measurements are needed to fully characterize. 
The study demonstrated that not all methane leaks at ground level are gas distribution network infrastructure leaks. Large emissions also originate from the sewage network. This carries implications for measuring methane without also measuring co-emitted species for source identification – methane emissions may have been mis-categorized otherwise. In-building methane emissions (e.g., from stoves or boilers) may be missed in mobile street-level measurements. 
This study found strong indications of a large biogenic source of methane in Hamburg, correlated with rising tide of its river estuary. The addition of river emissions improved the performance of emissions modeling. The study found that all cities have a spectrum of small, medium and large methane sources in their domain. 
The emission rates found follow a heavy-tailed distribution, and the top 10 per cent of emitters account for 60–80 per cent of total emissions, which implies that strategic repair planning could help reduce emissions quickly. Furthermore, while cities with larger reported emissions were found to generally also have larger observed emissions, there are clear discrepancies between observation-based and inventory-based emission estimates for our 12 cities.</t>
  </si>
  <si>
    <t xml:space="preserve">Local distribution studies</t>
  </si>
  <si>
    <t xml:space="preserve">Felix Vogel</t>
  </si>
  <si>
    <t xml:space="preserve">55b560ec-1523-4186-a81b-043a92b4b04b</t>
  </si>
  <si>
    <t xml:space="preserve">Satellite-Based Detection and Quantification of Offshore Plumes</t>
  </si>
  <si>
    <t xml:space="preserve">València Polytechnic University, Spain</t>
  </si>
  <si>
    <t xml:space="preserve">b1e7baf4-b7a1-4949-8286-9b177ed06131</t>
  </si>
  <si>
    <t xml:space="preserve">The study aims to further facilitate the implementation of offshore plume detection methods for use in IMEO’s Methane Alert and Response System (MARS), which notifies governments and companies of major emission events detected by satellites. Offshore oil and gas production is a sector with significant emissions uncertainty. Enabling improved satellite monitoring of offshore sites is necessary to enable better understanding and mitigation of emissions. </t>
  </si>
  <si>
    <t xml:space="preserve">The study will determine which offshore areas of the world are eligible to be monitored with multispectral satellites and identify the angular requirements to detect an offshore emission with hyperspectral satellites. </t>
  </si>
  <si>
    <t xml:space="preserve">Satellite-based detection and quantification of offshore plumes</t>
  </si>
  <si>
    <t xml:space="preserve">Itziar Irakulis - Alba Lorente</t>
  </si>
  <si>
    <t xml:space="preserve">Luis Guanter</t>
  </si>
  <si>
    <t xml:space="preserve">Remote Sensing</t>
  </si>
  <si>
    <t xml:space="preserve">29df8f34-6a80-4e90-bce4-f22613bc94ee</t>
  </si>
  <si>
    <t xml:space="preserve">TROPOMI-Based Quantification of Regional Emissions</t>
  </si>
  <si>
    <t xml:space="preserve">Netherlands Institute for Space Research, Netherlands</t>
  </si>
  <si>
    <t xml:space="preserve">fd165b68-89ef-4b22-bb12-a019eb5e1ae7</t>
  </si>
  <si>
    <t xml:space="preserve">Individual countries report their emissions to the United Nations Framework Convention on Climate Change (UNFCCC) and these provide targets for Nationally Determined Contributions (NDCs) to climate change mitigation under the Paris Agreement. However, these inventories have high uncertainty in assessing emissions at the regional/national scale.  Satellites can decrease this uncertainty by providing global monitoring of emissions. 
This study will generate a worldwide quantification of total methane emissions from oil, gas, and coal production on national and basin scales by inversion of multi-year TROPOMI observations with prior point source and infrastructure information.</t>
  </si>
  <si>
    <t xml:space="preserve">This study will quantify regional (national and basin scale) methane emissions from oil and gas production worldwide by timedependent inversion of TROPOMI observations at 25-50 km resolution. The results (including error characterization) will be used to evaluate the national emission reports to the UNFCCC, thereby enabling the formulation of improved NDCs</t>
  </si>
  <si>
    <t xml:space="preserve">TROPOMI-based worldwide characterization of emissions </t>
  </si>
  <si>
    <t xml:space="preserve">Ilse Aben</t>
  </si>
  <si>
    <t xml:space="preserve">1923b621-10ef-4a5b-8480-420078fe65dc</t>
  </si>
  <si>
    <t xml:space="preserve">Continuous Monitoring of Methane Emissions with TROPOMI Satellite Observations in Support of IMEO</t>
  </si>
  <si>
    <t xml:space="preserve">Harvard University, United States</t>
  </si>
  <si>
    <t xml:space="preserve">b85535b7-577a-4f54-b447-68d75847bf3c</t>
  </si>
  <si>
    <t xml:space="preserve">Methane-monitoring satellites offer a valuable tool to track emissions, target mitigation and assess progress. The European Space Agency’s TROPOspheric Monitoring Instrument (TROPOMI) on board the Sentinel-5P satellite is an area mapping instrument that surveys larger regions at a time for methane emissions. 
There is an opportunity to integrate data from other satellite missions which have higher resolution over smaller areas (point source mappers) to refine insights and provide more granular and actionable methane data. The Integrated Methane Inversion (IMI) provides a ready-made open access tool to make these integrated observations available to users.  </t>
  </si>
  <si>
    <t xml:space="preserve">The study will quantify high-frequency (weekly, monthly) methane emissions from satellite measurements, allowing the identification of factors driving the variability of the emissions. The study underscores the potential of satellite-based remote sensing as a tool for accurate, continuous and large-scale monitoring of methane emissions.</t>
  </si>
  <si>
    <t xml:space="preserve">Continuous Monitoring of Methane Emissions with TROPOMI Satellite Observations</t>
  </si>
  <si>
    <t xml:space="preserve">Daniel Jacob</t>
  </si>
  <si>
    <t xml:space="preserve">9b2fe3ff-1709-4a42-81d7-82c5f924e6a0</t>
  </si>
  <si>
    <t xml:space="preserve">TROPOMI-Based Worldwide Characterization of Emissions</t>
  </si>
  <si>
    <t xml:space="preserve">Individual countries report their emissions to the United Nations Framework Convention on Climate Change (UNFCCC) and these provide targets for Nationally Determined Contributions (NDCs) to climate change mitigation under the Paris Agreement. However, these inventories have high uncertainty in assessing emissions at the regional/national scale.  
Satellites can decrease this uncertainty by providing global monitoring of emissions. This study will generate a worldwide quantification of total methane emissions from oil, gas, and coal production on national and basin scales by inversion of multi-year TROPOMI observations with prior point source and infrastructure information.</t>
  </si>
  <si>
    <t xml:space="preserve">This study will quantify regional (national and basin scale) methane emissions from the oil and gas production worldwide by time-dependent inversion of TROPOMI observations at 25-50 km resolution. The results (including error characterization) will be used to evaluate the national emission reports to the UNFCCC, thereby enabling the formulation of improved NDCs.</t>
  </si>
  <si>
    <t xml:space="preserve">9a8309bb-73ed-46ff-b5a6-ff6578cf8a50</t>
  </si>
  <si>
    <t xml:space="preserve">MARS contract</t>
  </si>
  <si>
    <t xml:space="preserve">SRON</t>
  </si>
  <si>
    <t xml:space="preserve">Satellite-based methods and capabilities for methane detection are rapidly evolving, in favor of higher transparency and accuracy in emissions estimates across different sectors. In particular, emissions from open-pit coal mines remain challenging due to their diffuse nature over large areas, requiring the development of accurate and reliable methods to obtain estimates based on empirical measurements. Satellite data enable replication and extrapolation of these methods across the globe quickly and at lower cost compared to other measurement approaches. On the other hand, satellite sensors already in operation with high revisit frequency and the potential to detect methane, such as VIIRS sensors, open up the possibility of more frequent methane emissions monitoring at different times of the day. However, as these sensors were not initially designed to detect methane, their low sensitivity requires careful processing and specific methods to extract methane emissions data.</t>
  </si>
  <si>
    <t xml:space="preserve">The study to assess the potential of VIIRS to detect point-source methane emissions demonstrated that this sensor can retrieve atmospheric methane enhancements with high spatial resolution and effectively track super-emitter events multiple times per day. Combining VIIRS and TROPOMI observations enables both detection and direct source attribution, while allowing for cross-validation between instruments. Furthermore, integrating the three VIIRS satellites with Sentinel-3 SLSTR data provides global coverage at least four times per day, offering valuable insight into short-lived and transient methane emissions. Overall, the study establishes the basis for a daily, global, and operational methane monitoring system. 
The study, focused on estimating methane emissions from this type of mine, aims to develop the methodology necessary to obtain emission estimates based on data from the TROPOMI sensor aboard the Sentinel-5P satellite. It will provide results for three large coal mines in three different countries. The developed methodology is expected to be extrapolable to other mines worldwide, offering more reliable and accurate emission estimates and improving those estimates only based on emission factors. </t>
  </si>
  <si>
    <t xml:space="preserve">MARS support with Satellite Methane detection methods development</t>
  </si>
  <si>
    <t xml:space="preserve">338c51db-d03a-4384-87e3-bc177143bbf5</t>
  </si>
  <si>
    <t xml:space="preserve">Multi-Scale Measurements in Colombia</t>
  </si>
  <si>
    <t xml:space="preserve">There are few empirically-based estimates of methane emissions from South American oil and gas producing countries. This study will combine measurements at regional, site and source level to characterize emissions from oil and gas production in Colombia.</t>
  </si>
  <si>
    <t xml:space="preserve">This study will combine measurements at regional, site and source level to characterize emissions from oil and gas production in Colombia. </t>
  </si>
  <si>
    <t xml:space="preserve">Multi-scale measurements in Colombia</t>
  </si>
  <si>
    <t xml:space="preserve">Daniel Zavala - Andreea Calcan</t>
  </si>
  <si>
    <t xml:space="preserve">70f2024b-e279-4d03-9ca1-d8c1be5c09b0</t>
  </si>
  <si>
    <t xml:space="preserve">Emissions from Offshore Production in the United States Gulf of Mexico</t>
  </si>
  <si>
    <t xml:space="preserve">University of Michigan, United States</t>
  </si>
  <si>
    <t xml:space="preserve">69e5ee87-975c-46ec-b3dd-7acbd626fac3</t>
  </si>
  <si>
    <t xml:space="preserve">Before this study, there were few to no empirical-based estimates of methane emissions from oil and gas offshore infrastructure. This study, undertaken in the US, is the first to provide offshore emissions assessment via direct measurement. 
This measurement data is necessary to understand the amount, locations, and sources of emissions to accurately assess and mitigate them. </t>
  </si>
  <si>
    <t xml:space="preserve">The study highlights that offshore production in shallow waters emits at higher rates than that in deepwater, as well as indicates the significant contribution of super-emitters to overall emissions.  The new estimates are consistent with the EPA inventory in deep water but appear higher for shallow water. The study’s inventory, informed by regional airborne estimates, reports emissions to be twice as high as reported by the Environmental Protection Agency Greenhouse Gas Inventory (GHGI) with regional airborne estimates. 
Measurements taken from ships of over 100 offshore sites found emission rates were highly variable – but the distribution is heavily skewed with the top two emitters accounting for 20 per cent of the total methane emissions. Ship-based measurements agreed that emissions appear greater from shallow water sites</t>
  </si>
  <si>
    <t xml:space="preserve">Emissions from offshore production in the US Gulf of Mexico</t>
  </si>
  <si>
    <t xml:space="preserve">Daniel Zavala</t>
  </si>
  <si>
    <t xml:space="preserve">9efced68-1348-4e0d-a01b-de82fc334aed</t>
  </si>
  <si>
    <t xml:space="preserve">Emissions from Onshore &amp; Offshore Production in Mexico</t>
  </si>
  <si>
    <t xml:space="preserve">Prior to UNEP IMEO studies of offshore emissions, there was little available information characterizing the difference between onshore and offshore emission – including for Mexico, which is a major oil and gas production country that relies on simple emission factors for its emissions inventories. 
This study integrates satellite and airborne monitoring to characterize emissions from these sources. </t>
  </si>
  <si>
    <t xml:space="preserve">This study integrated airbornebased measurements with remote sensing data (TROPOMI and VIIRS night-time flare data) and found large discrepancies (more than an order of magnitude) in emission estimates, with offshore production being overestimated and onshore production being underestimated in current inventories. 
One single facility, an onshore gas processing facility, was responsible for greater emissions than then entirety of the largest offshore production region. </t>
  </si>
  <si>
    <t xml:space="preserve">Emissions from onshore &amp; offshore production in Mexico</t>
  </si>
  <si>
    <t xml:space="preserve">5e855cb1-844c-4dba-84a8-055f4427ff3e</t>
  </si>
  <si>
    <t xml:space="preserve">Top-Down and Bottom-Up Reconciliation Study</t>
  </si>
  <si>
    <t xml:space="preserve">University of Texas at Austin, United States</t>
  </si>
  <si>
    <t xml:space="preserve">d9c73346-809e-4c13-91df-f7b9322d3bbb</t>
  </si>
  <si>
    <t xml:space="preserve">This study supports further development and implementation of the Oil and Gas Methane Partnership (OGMP 2.0) by performing reconciliation of source and site-level data globally.  </t>
  </si>
  <si>
    <t xml:space="preserve">NA</t>
  </si>
  <si>
    <t xml:space="preserve">David Allen</t>
  </si>
  <si>
    <t xml:space="preserve">1370995b-5032-4a4b-87d5-1a6fd7df10e1</t>
  </si>
  <si>
    <t xml:space="preserve">Top-Down Measurement and Root Cause Analysis of Emissions in British Columbia</t>
  </si>
  <si>
    <t xml:space="preserve">British Columbia is Canda’s second largest natural gas-producing province underscoring the need for credible data to manage associated methane emissions. A measurement-based inventory of emissions is needed to improve understanding of where emissions are coming from and how extensive they are so that stakeholders can deploy solutions.   </t>
  </si>
  <si>
    <t xml:space="preserve">This study will establish robust procedures for producing quantitative, measurement-based methane inventories backed by robust uncertainty analysis, while supporting development of comprehensive measurement, reporting and verification protocols.</t>
  </si>
  <si>
    <t xml:space="preserve">Top-down measurement and root cause analysis of emissions in British Columbia</t>
  </si>
  <si>
    <t xml:space="preserve">80dff756-0475-4737-8df5-628dbf9a12c0</t>
  </si>
  <si>
    <t xml:space="preserve">Measurement of LNG Facilities</t>
  </si>
  <si>
    <t xml:space="preserve">At the time this study was initiated, there was significant uncertainty surrounding methane emissions from LNG facilities (liquefaction, regasification, and shipping) with no empirical measurements publicly available. 
This study surveyed methane emissions from 5 LNG terminals (3 liquefaction – export and 2 regasification – import), representing approximately 6 per cent of global liquefaction and 3.5 per cent of re-gasification at the time, to improve the accuracy of emissions inventories. 
This was done by dividing measured facilities based on “Functional Elements” to derive accurate emissions factors for areas related to different liquefaction/regasification processes. </t>
  </si>
  <si>
    <t xml:space="preserve">Measurements confirmed large leaks and intermittent sources of emissions, demonstrating a continuing need for full site surveying for leak detection, maintenance, and repair processes to minimize emissions. On average methane emission rates were 0.018 per cent and 0.070 per cent of throughput at regasification and liquefaction facilities, respectively. This suggests nearly 0.1 per cent combined loss along the supply chain excluding LNG shipping and pipeline transport to and from the LNG facilities. 
Calculated emissions factors at liquefaction sites were significantly lower (approximately 1/6th) compared to other emissions factor literature values. </t>
  </si>
  <si>
    <t xml:space="preserve">Measurement of LNG facilities' methane impact</t>
  </si>
  <si>
    <t xml:space="preserve">aac3e8db-eaba-4b55-97a7-d393ad660bf4</t>
  </si>
  <si>
    <t xml:space="preserve">OGMP 2.0 Level 5 Feasibility Case Studies</t>
  </si>
  <si>
    <t xml:space="preserve">Queen Mary University of London, United Kingdom</t>
  </si>
  <si>
    <t xml:space="preserve">UNEP’s Oil and Gas Methane Partnership 2.0 (OGMP 2.0) is the only comprehensive, measurement-based emissions reporting framework for the oil and gas sector. Level 5 reporting is OGMP 2.0’s highest data quality level, and requires reconciling emissions at both the source and site level. Achieving Level 5 reporting is necessary for OGMP 2.0 member companies to improve accuracy, thoroughness and confidence in their reported emissions and uncertainties, providing a basis for targeting and tracking efforts to reduce emissions with confidence.</t>
  </si>
  <si>
    <t xml:space="preserve">This study assesses strategies for site-level emissions monitoring based on source-level reporting, local weather conditions and atmospheric modelling. The study  aims to provide considerations for companies looking to achieve OGMP 2.0 Level 5 emissions reporting, which requires the reconciliation of source- and site-level data.</t>
  </si>
  <si>
    <t xml:space="preserve">Andreea Calcan - Alba Lorente</t>
  </si>
  <si>
    <t xml:space="preserve">a5f62f74-0dfe-454d-9846-7d4dc9df6f83</t>
  </si>
  <si>
    <t xml:space="preserve">Global Methane Budget</t>
  </si>
  <si>
    <t xml:space="preserve">This project aims at supporting the Global Carbon Project (GCP) to better understand global methane emissions at large. The availability of new measurement-based data can provide further granularity on total atmospheric quantities of methane to better inform inventories, identify opportunities and track progress. IMEO is funding two additional elements to GCP’s biennial overview reports: (1) Addition of supplementary measurements to aid in distinguishing fossil fuels from other sources, and (2) Field campaign to measure some of the largest natural geological methane seeps.</t>
  </si>
  <si>
    <t xml:space="preserve">This study aims to update the Global Methane Budget using comprehensive databases and observations that will better differentiate fossil fuel vs. other sources of emissions and provide additional information on the largest natural geological methane seeps.</t>
  </si>
  <si>
    <t xml:space="preserve">Andreea Calcan</t>
  </si>
  <si>
    <t xml:space="preserve">Rob Jackson</t>
  </si>
  <si>
    <t xml:space="preserve">48e25358-1f5e-440d-a09a-c19453db0ca6</t>
  </si>
  <si>
    <t xml:space="preserve">High-resolution quantification of national methane emissions by inversions of satellite data</t>
  </si>
  <si>
    <t xml:space="preserve">Inventories are instrumental in understanding country-level methane emissions. The goal of the studies is to address the critical lack of methane emissions measurement data which can better inform inventories in Colombia, Oman, and one additional country that will be identified as the study advances. The study will optimize national methane emission estimates at 12-km resolution using TROPOMI and supporting satellite data on emissions. The results will be used to identify major gaps in the bottom-up inventories and ultimately improve them. </t>
  </si>
  <si>
    <t xml:space="preserve">The overall objective of the project is to improve national emission inventories for the three focus countries with inversions of satellite methane data. The data collected through the studies will be integrated and reconciled with other sources of methane emissions data under IMEO’s public methane data platform.</t>
  </si>
  <si>
    <t xml:space="preserve">Baselining National Methane Emissions with Satellite Data</t>
  </si>
  <si>
    <t xml:space="preserve">Baselining national methane emissions with satellite data</t>
  </si>
  <si>
    <t xml:space="preserve">367492f7-c43f-4b75-9398-6094ec86b053</t>
  </si>
  <si>
    <t xml:space="preserve">USGS LoA</t>
  </si>
  <si>
    <t xml:space="preserve">USGS</t>
  </si>
  <si>
    <t xml:space="preserve">02768eb2-2b95-4021-bf3c-b5f6c5810bcd</t>
  </si>
  <si>
    <t xml:space="preserve">Secondary data analyis</t>
  </si>
  <si>
    <t xml:space="preserve">bee72032-fa91-4372-a291-f959178fb04c</t>
  </si>
  <si>
    <t xml:space="preserve">IMEO internal satellite study</t>
  </si>
  <si>
    <t xml:space="preserve">6164e215-af65-44ab-b08c-c7535ec19e1d</t>
  </si>
  <si>
    <t xml:space="preserve">Non-IMEO study</t>
  </si>
  <si>
    <t xml:space="preserve">None</t>
  </si>
  <si>
    <t xml:space="preserve">Various</t>
  </si>
  <si>
    <t xml:space="preserve">6b4e6133-9965-40e4-bcbd-3803ba5efc9f</t>
  </si>
  <si>
    <t xml:space="preserve">This row allows for measurements from non-IMEO studies to be included in this database and to be easily filtered out if desired.</t>
  </si>
  <si>
    <t xml:space="preserve">id_paper</t>
  </si>
  <si>
    <t xml:space="preserve">paper_title</t>
  </si>
  <si>
    <t xml:space="preserve">first_author</t>
  </si>
  <si>
    <t xml:space="preserve">paper_short_title</t>
  </si>
  <si>
    <t xml:space="preserve">doi</t>
  </si>
  <si>
    <t xml:space="preserve">publication_date</t>
  </si>
  <si>
    <t xml:space="preserve">collection_method</t>
  </si>
  <si>
    <t xml:space="preserve">paper_status</t>
  </si>
  <si>
    <t xml:space="preserve">type_of_data</t>
  </si>
  <si>
    <t xml:space="preserve">paper_key_findings</t>
  </si>
  <si>
    <t xml:space="preserve">paper_imeo_received</t>
  </si>
  <si>
    <t xml:space="preserve">paper_soc_reviewed</t>
  </si>
  <si>
    <t xml:space="preserve">journal_name</t>
  </si>
  <si>
    <t xml:space="preserve">in_house_study</t>
  </si>
  <si>
    <t xml:space="preserve">contact_name_imeo_author</t>
  </si>
  <si>
    <t xml:space="preserve">flag_location</t>
  </si>
  <si>
    <t xml:space="preserve">db509759-4f90-4df1-9c2b-5951a791810f</t>
  </si>
  <si>
    <t xml:space="preserve">Isotope bag sampler methods</t>
  </si>
  <si>
    <t xml:space="preserve">Wolfgang Junkermann</t>
  </si>
  <si>
    <t xml:space="preserve">Airborne</t>
  </si>
  <si>
    <t xml:space="preserve">Manuscript Drafting</t>
  </si>
  <si>
    <t xml:space="preserve">Empirical</t>
  </si>
  <si>
    <t xml:space="preserve">No</t>
  </si>
  <si>
    <t xml:space="preserve">Yes</t>
  </si>
  <si>
    <t xml:space="preserve">949eb05e-57e9-46c8-af70-4bf5190114ad</t>
  </si>
  <si>
    <t xml:space="preserve">An evaluation of airborne mass balance and tracer correlation approaches to estimate site-level CH4 emissions from LNG facilities using CO2 as a tracer of opportunity</t>
  </si>
  <si>
    <t xml:space="preserve">Lunt et al., 2025</t>
  </si>
  <si>
    <t xml:space="preserve">Tracer correlation at LNG facilities</t>
  </si>
  <si>
    <t xml:space="preserve">https://doi.org/10.5194/egusphere-2025-1926</t>
  </si>
  <si>
    <t xml:space="preserve">Published</t>
  </si>
  <si>
    <t xml:space="preserve">Atmospheric Measurement Techniques</t>
  </si>
  <si>
    <t xml:space="preserve">afccf0a5-d14b-4906-bc65-674875539e01</t>
  </si>
  <si>
    <t xml:space="preserve">Characterization of methane emissions from LNG liquefaction facilities in Australia via airborne measurements</t>
  </si>
  <si>
    <t xml:space="preserve">38c928db-e63f-4c5a-9e3f-a1e3887a8fb5</t>
  </si>
  <si>
    <t xml:space="preserve">The Efficacy of LDAR Programs in Practice</t>
  </si>
  <si>
    <t xml:space="preserve">Shona Wilde</t>
  </si>
  <si>
    <t xml:space="preserve">Submitted to Journal</t>
  </si>
  <si>
    <t xml:space="preserve">fd6cb0ce-cf68-4d2f-a8cd-9c403cbeba26</t>
  </si>
  <si>
    <t xml:space="preserve">Catalytic Heaters at Oil and Gas Sites May be a Significant yet Overlooked Seasonal Source of Methane Emissions</t>
  </si>
  <si>
    <t xml:space="preserve">Festa-Bianchet et al. 2024</t>
  </si>
  <si>
    <t xml:space="preserve">Catalytic heaters methane emissions</t>
  </si>
  <si>
    <t xml:space="preserve">https://doi.org/10.1021/acs.estlett.4c00453</t>
  </si>
  <si>
    <t xml:space="preserve">Ground-based static</t>
  </si>
  <si>
    <t xml:space="preserve">Environmental Science &amp; Technology (ES&amp;T)</t>
  </si>
  <si>
    <t xml:space="preserve">36651729-c0d4-499f-a46f-9e8a91b27d47</t>
  </si>
  <si>
    <t xml:space="preserve">Global Rice Paddy Inventory (GRPI): a high-resolution inventory of methane emissions from rice agriculture based on Landsat satellite inundation data</t>
  </si>
  <si>
    <t xml:space="preserve">Chen et al., 2024</t>
  </si>
  <si>
    <t xml:space="preserve">Global rice paddy inventory</t>
  </si>
  <si>
    <t xml:space="preserve">https://doi.org/10.1029/2024EF005479</t>
  </si>
  <si>
    <t xml:space="preserve">Satellite</t>
  </si>
  <si>
    <t xml:space="preserve">Earth's Future</t>
  </si>
  <si>
    <t xml:space="preserve">c225135b-8c23-46ac-84a4-54def66f9a94</t>
  </si>
  <si>
    <t xml:space="preserve">Airborne quantification of Angolan offshore oil and gas methane emissions</t>
  </si>
  <si>
    <t xml:space="preserve">Fiehn et al., 2025</t>
  </si>
  <si>
    <t xml:space="preserve">Angolan offshore oil and gas methane emissions</t>
  </si>
  <si>
    <t xml:space="preserve">https://doi.org/10.5194/egusphere-2025-635</t>
  </si>
  <si>
    <t xml:space="preserve">Atmospheric Chemistry and Physics</t>
  </si>
  <si>
    <t xml:space="preserve">23d195b9-f63b-452d-a552-4f028a3a037a</t>
  </si>
  <si>
    <t xml:space="preserve">Submitted to Journal </t>
  </si>
  <si>
    <t xml:space="preserve">a452377e-ced5-41b4-a1c8-ece961eb6dfa</t>
  </si>
  <si>
    <t xml:space="preserve">Methane Emission estimates from Italian Abandoned oil and gas wells</t>
  </si>
  <si>
    <t xml:space="preserve">Monia Prosecci</t>
  </si>
  <si>
    <t xml:space="preserve">SOC review</t>
  </si>
  <si>
    <t xml:space="preserve">7484fd90-a1c7-4f92-a6c0-1fbed4eb21c9</t>
  </si>
  <si>
    <t xml:space="preserve">Overview of methane emissions from global abandoned oil and gas wells</t>
  </si>
  <si>
    <t xml:space="preserve">Mary Kang (or Student of Mary)</t>
  </si>
  <si>
    <t xml:space="preserve">0fa404ea-f6b5-4895-8153-16c9b8c9934d</t>
  </si>
  <si>
    <t xml:space="preserve">Long-term emission of methane and ethane to the atmosphere from hybrid natural seepage and well leakage in the Sărmășel gas field (Romania)</t>
  </si>
  <si>
    <t xml:space="preserve">Eduard Ghiorghiu</t>
  </si>
  <si>
    <t xml:space="preserve">Methane emission estimations from gas fiel in Romania</t>
  </si>
  <si>
    <t xml:space="preserve">Applied geochemistry</t>
  </si>
  <si>
    <t xml:space="preserve">af6ca6c2-4bf5-4e95-90a8-c5598daa7803</t>
  </si>
  <si>
    <t xml:space="preserve">Methane Emission estimates from Colombian Abandoned oil and gas wells</t>
  </si>
  <si>
    <t xml:space="preserve">Project Initiation</t>
  </si>
  <si>
    <t xml:space="preserve">5dd2146f-5fc1-4667-a931-2c507a40f176</t>
  </si>
  <si>
    <t xml:space="preserve">Methane Emission estimates from German Abandoned oil and gas wells</t>
  </si>
  <si>
    <t xml:space="preserve">2bd022e0-8b29-45bb-8fbd-1311296b23aa</t>
  </si>
  <si>
    <t xml:space="preserve">Assessing the Relative Importance of Satellite-Detected Methane Superemitters in Quantifying Total Emissions for Oil and Gas Production Areas in Algeria</t>
  </si>
  <si>
    <t xml:space="preserve">Naus et al., 2023</t>
  </si>
  <si>
    <t xml:space="preserve">Satellite-Detected methane supperemitters in Algeria</t>
  </si>
  <si>
    <t xml:space="preserve">https://doi.org/10.1021/acs.est.3c04746</t>
  </si>
  <si>
    <t xml:space="preserve">Top-down analysis indicates that a larger fraction of Algeria’s methane emissions come from oil production than national reporting suggests. Roughly a quarter of emissions come from super-emitters in the Hassi R’Mel Basin and and half come from the Hassi Messaoud basin.</t>
  </si>
  <si>
    <t xml:space="preserve">Itziar Irakulis</t>
  </si>
  <si>
    <t xml:space="preserve">e431bb4a-1a49-494d-841f-9cac66d149dc</t>
  </si>
  <si>
    <t xml:space="preserve">Assessing methane emissions from collapsing Venezuelan oil production using TROPOMI</t>
  </si>
  <si>
    <t xml:space="preserve">Nathan et al., 2024</t>
  </si>
  <si>
    <t xml:space="preserve">Methane emissions from Venezuelan oil production</t>
  </si>
  <si>
    <t xml:space="preserve">https://doi.org/10.5194/acp-24-6845-2024</t>
  </si>
  <si>
    <t xml:space="preserve">Alba Lorente</t>
  </si>
  <si>
    <t xml:space="preserve">d84f77e2-328a-4bbf-ad1f-59c35e5c47c7</t>
  </si>
  <si>
    <t xml:space="preserve">Daily global methane super-emitter detection and source identification with sub-daily tracking</t>
  </si>
  <si>
    <t xml:space="preserve">De Jong et al., 2025</t>
  </si>
  <si>
    <t xml:space="preserve">Super-Emitter Detection and Source Identification</t>
  </si>
  <si>
    <t xml:space="preserve">https://doi.org/10.1029/2024GL111824</t>
  </si>
  <si>
    <t xml:space="preserve">Geophysical Research Letters</t>
  </si>
  <si>
    <t xml:space="preserve">0b349592-686d-4de2-b26c-becc6511c141</t>
  </si>
  <si>
    <t xml:space="preserve">Desktop</t>
  </si>
  <si>
    <t xml:space="preserve">Analysis Ongoing</t>
  </si>
  <si>
    <t xml:space="preserve">d90f12c1-a4bf-476c-bf52-f17c73ccedd2</t>
  </si>
  <si>
    <t xml:space="preserve">Ground-Based Mobile Measurements to Track Urban Methane Emissions from Natural Gas in 12 Cities across Eight Countries</t>
  </si>
  <si>
    <t xml:space="preserve">Vogel et al., 2024</t>
  </si>
  <si>
    <t xml:space="preserve">Synthesis, 12 cities, 8 countries</t>
  </si>
  <si>
    <t xml:space="preserve">https://doi.org/10.1021/acs.est.3c03160</t>
  </si>
  <si>
    <t xml:space="preserve">Ground-based mobile</t>
  </si>
  <si>
    <t xml:space="preserve">All cities have a spectrum of small, medium, and large methane sources in their domain. The emission rates found follow a heavy-tailed distribution, and the top 10% of emitters account for 60 to 80% of total emissions. While cities with larger reported emissions  generally also have larger observed emissions, there are clear discrepancies between observation-based and inventory-based emission estimates for the 12 cities in the study.</t>
  </si>
  <si>
    <t xml:space="preserve">31f5b3fd-d340-47b3-b215-4fbf7aff539c</t>
  </si>
  <si>
    <t xml:space="preserve">Methane mapping, emission quantification, and attribution in two European cities: Utrecht (NL) and Hamburg (DE)</t>
  </si>
  <si>
    <t xml:space="preserve">Maazallahi et al., 2020</t>
  </si>
  <si>
    <t xml:space="preserve">Utrecht (NL) &amp; Hamburg (DE)</t>
  </si>
  <si>
    <t xml:space="preserve">https://doi.org/10.5194/acp-20-14717-2020</t>
  </si>
  <si>
    <t xml:space="preserve">A few large leaks are responsible for a significant proportion of natural gas distribution system related methane emissions.</t>
  </si>
  <si>
    <t xml:space="preserve">226875f9-7ae7-4265-8392-b6128af26012</t>
  </si>
  <si>
    <t xml:space="preserve">Quantification of methane emissions in Hamburg using a network of FTIR spectrometers and an inverse modeling approach</t>
  </si>
  <si>
    <t xml:space="preserve">Forstmaier et al., 2023</t>
  </si>
  <si>
    <t xml:space="preserve">Hamburg (DE) </t>
  </si>
  <si>
    <t xml:space="preserve">https://doi.org/10.5194/acp-23-6897-2023</t>
  </si>
  <si>
    <t xml:space="preserve">In-building methane emissions (from stoves or boilers, for example) may be missed in mobile street-level measurements. There are strong indications of a large biogenic source of methane in Hamburg, correlated with the rising tide of its river estuary. The addition of river emissions improved performance of the model.</t>
  </si>
  <si>
    <t xml:space="preserve">ca2b05f4-a893-475f-872b-5ea350666b75</t>
  </si>
  <si>
    <t xml:space="preserve">Street-level methane emissions of Bucharest, Romania and the dominance of urban wastewater</t>
  </si>
  <si>
    <t xml:space="preserve">Fernandez et al., 2022</t>
  </si>
  <si>
    <t xml:space="preserve">Street-level emissions, Bucharest</t>
  </si>
  <si>
    <t xml:space="preserve">https://doi.org/10.1016/j.aeaoa.2022.100153</t>
  </si>
  <si>
    <t xml:space="preserve">Not all methane leaks at ground level are gas distribution network infrastructure leaks. Large emissions also originate from the sewage network. </t>
  </si>
  <si>
    <t xml:space="preserve">Atmospheric Environment: X</t>
  </si>
  <si>
    <t xml:space="preserve">398b13af-e142-4021-9be7-136187a1f193</t>
  </si>
  <si>
    <t xml:space="preserve">Street Level Methane Emissions in London</t>
  </si>
  <si>
    <t xml:space="preserve">Fernandez et al.</t>
  </si>
  <si>
    <t xml:space="preserve">7210136b-bbf7-43e3-8756-d0929c691627</t>
  </si>
  <si>
    <t xml:space="preserve">Mapping Urban Methane Sources in Paris, France</t>
  </si>
  <si>
    <t xml:space="preserve">Defratkya et al., 2021 </t>
  </si>
  <si>
    <t xml:space="preserve">Paris (FR)</t>
  </si>
  <si>
    <t xml:space="preserve">https://doi.org/10.1021/acs.est.1c00859</t>
  </si>
  <si>
    <t xml:space="preserve">Efforts to reduce street-level methane emissions should focus on natural gas distribution network, sewage system and furnaces. </t>
  </si>
  <si>
    <t xml:space="preserve">f787d7c0-c679-48a6-9872-d8253e7c8786</t>
  </si>
  <si>
    <t xml:space="preserve">Investigation of the Spatial Distribution of Methane Sources in the Greater Toronto Area Using Mobile Gas Monitoring Systems</t>
  </si>
  <si>
    <t xml:space="preserve">Ars et al., 2020</t>
  </si>
  <si>
    <t xml:space="preserve">Toronto (Canada, for point of comparison) </t>
  </si>
  <si>
    <t xml:space="preserve">https://doi.org/10.1021/acs.est.0c05386</t>
  </si>
  <si>
    <t xml:space="preserve">The waste sector is the largest methane emitter in the Toronto area and engineered waterways (not currently in inventories) may be a significant source. Compressor stations and leaks from natural gas distribution network also contribute to emissions, though more information/measurements are needed.</t>
  </si>
  <si>
    <t xml:space="preserve">22528dee-c714-4808-9570-51e2eca37114</t>
  </si>
  <si>
    <t xml:space="preserve">Airborne | ground-based mobile | ground-based static</t>
  </si>
  <si>
    <t xml:space="preserve">Analysis ongoing</t>
  </si>
  <si>
    <t xml:space="preserve">6fd71c20-562a-4cd9-8083-d9fb1c9eec32</t>
  </si>
  <si>
    <t xml:space="preserve">Flaring efficiencies and NOx emission ratios measured for offshore oil and gas facilities in the North Sea</t>
  </si>
  <si>
    <t xml:space="preserve">Shaw et al. 2023</t>
  </si>
  <si>
    <t xml:space="preserve">Flaring efficiencies from offshore facilities</t>
  </si>
  <si>
    <t xml:space="preserve">https://doi.org/10.5194/acp-23-1491-2023</t>
  </si>
  <si>
    <t xml:space="preserve">The study provided the first aircraft-based measurements of gas flaring combustion efficiency in an offshore oil and gas production area. Median combustion efficiency of 98.4% was close to industry and government assumptions that flares are 98% efficient.</t>
  </si>
  <si>
    <t xml:space="preserve">1711685d-9f0e-4c8a-8a5e-b120c02d52b7</t>
  </si>
  <si>
    <t xml:space="preserve">Aircraft-based mass balance estimate of methane emissions from offshore gas facilities in the southern North Sea</t>
  </si>
  <si>
    <t xml:space="preserve">Pühl et al. 2024</t>
  </si>
  <si>
    <t xml:space="preserve">Methane emissions from offshore faciities</t>
  </si>
  <si>
    <t xml:space="preserve">https://doi.org/10.5194/acp-2022-826</t>
  </si>
  <si>
    <t xml:space="preserve">There is general agreement between measurements and operator reports. Snapshot emission measurements show large discrepancies when scaled to compare to annual bottom-up inventories, demonstrating the need for Levels 4 and 5 of OGMP 2.0 reporting.</t>
  </si>
  <si>
    <t xml:space="preserve">817550ed-7daa-4b06-98ca-ef0dd4eab28d</t>
  </si>
  <si>
    <t xml:space="preserve">Facility level measurement of offshore oil and gas installations from a medium-sized airborne platform: method development for quantification and source identification of methane emissions</t>
  </si>
  <si>
    <t xml:space="preserve">France et al. 2021</t>
  </si>
  <si>
    <t xml:space="preserve">Method paper on medium-size airborne platform</t>
  </si>
  <si>
    <t xml:space="preserve">https://doi.org/10.5194/amt-14-71-2021</t>
  </si>
  <si>
    <t xml:space="preserve">The study identifies potential pitfalls in offshore surveying and makes recommendations to improve future offshore studies in North Sea-like environments. Focus: complex meteorology of marine boundary layer and discrete plumes from airborne platform.</t>
  </si>
  <si>
    <t xml:space="preserve">b702af0b-8b30-4588-86fc-ab3cf59d0fbc</t>
  </si>
  <si>
    <t xml:space="preserve">Mitigating climate change by abating coal mine methane: A critical review of status and opportunities</t>
  </si>
  <si>
    <t xml:space="preserve">Karacan et al., 2024</t>
  </si>
  <si>
    <t xml:space="preserve">Abating CMM: Critical Review of Opportunities</t>
  </si>
  <si>
    <t xml:space="preserve">https://doi.org/10.1016/j.coal.2024.104623</t>
  </si>
  <si>
    <t xml:space="preserve">International Journal of Coal Geology</t>
  </si>
  <si>
    <t xml:space="preserve">c84f65f1-8fb1-4a53-ab2d-63042d068a3b</t>
  </si>
  <si>
    <t xml:space="preserve">Controlled release testing of multiple classes of commercially available methane detection</t>
  </si>
  <si>
    <t xml:space="preserve">Audrey McManemin</t>
  </si>
  <si>
    <t xml:space="preserve">Airborne | satellite | drone | ground-based mobile | ground-based static</t>
  </si>
  <si>
    <t xml:space="preserve">6ee2f9bc-93d5-4fe7-86f4-e4bcccc094c8</t>
  </si>
  <si>
    <t xml:space="preserve">Single-blind testing of non commercialised methodologies for methane detection and quantification</t>
  </si>
  <si>
    <t xml:space="preserve">4e3e3f4e-3892-4349-abcb-d3d4197edcd2</t>
  </si>
  <si>
    <t xml:space="preserve">Using new geospatial data and 2020 fossil fuel methane emissions for the Global Fuel Exploitation Inventory (GFEI) v3</t>
  </si>
  <si>
    <t xml:space="preserve">Tia Scarpelli</t>
  </si>
  <si>
    <t xml:space="preserve">GFEIv3</t>
  </si>
  <si>
    <t xml:space="preserve">https://doi.org/10.5194/essd-2024-552</t>
  </si>
  <si>
    <t xml:space="preserve">ESSD</t>
  </si>
  <si>
    <t xml:space="preserve">e405d296-ba95-4de9-ba27-310c58551ea1</t>
  </si>
  <si>
    <t xml:space="preserve">Multisatellite Data Depicts a Record-Breaking Methane Leak from a Well Blowout</t>
  </si>
  <si>
    <t xml:space="preserve">Multisatellite analysis of a Well Blowout</t>
  </si>
  <si>
    <t xml:space="preserve">https://doi.org/10.1021/acs.estlett.4c00399</t>
  </si>
  <si>
    <t xml:space="preserve">Environmental Science &amp; Technology Letters</t>
  </si>
  <si>
    <t xml:space="preserve">Luis Guantier</t>
  </si>
  <si>
    <t xml:space="preserve">a2bde78b-3e0b-4392-8d9e-6bd9bcb0a3a7</t>
  </si>
  <si>
    <t xml:space="preserve">Assessing the Detection of Methane Plumes in Offshore Areas Using High-Resolution Imaging Spectrometers</t>
  </si>
  <si>
    <t xml:space="preserve">Javier Roger</t>
  </si>
  <si>
    <t xml:space="preserve">Detection of Methane Plumes in Offshore Areas</t>
  </si>
  <si>
    <t xml:space="preserve">https://doi.org/10.5194/egusphere-2025-1917</t>
  </si>
  <si>
    <t xml:space="preserve">03009fd2-8d7f-4f8f-871e-e8ef59530d31</t>
  </si>
  <si>
    <t xml:space="preserve">High potential for CH4 emission mitigation from oil infrastructure in one of EU's major production regions</t>
  </si>
  <si>
    <t xml:space="preserve">Stavropoulou et al., 2023</t>
  </si>
  <si>
    <t xml:space="preserve">Integrated results</t>
  </si>
  <si>
    <t xml:space="preserve">https://doi.org/10.5194/acp-23-10399-2023</t>
  </si>
  <si>
    <t xml:space="preserve">Oil and gas production infrastructure in Romania holds a massive mitigation potential, specifically by implementing measures to capture the gas and minimize operational venting and leaks. </t>
  </si>
  <si>
    <t xml:space="preserve">Foteini Stavropoulou</t>
  </si>
  <si>
    <t xml:space="preserve">dfd53060-b764-4ae4-8304-8138edf67e2f</t>
  </si>
  <si>
    <t xml:space="preserve">CH4 isotopic signatures of emissions from oil and gas extraction sites in Romania</t>
  </si>
  <si>
    <t xml:space="preserve">Menoud et al., 2022</t>
  </si>
  <si>
    <t xml:space="preserve">Using isotopic signatures </t>
  </si>
  <si>
    <t xml:space="preserve">https://doi.org/10.1525/elementa.2021.00092</t>
  </si>
  <si>
    <t xml:space="preserve">Airborne | ground-based mobile</t>
  </si>
  <si>
    <t xml:space="preserve">Oil and gas sources are top emissions sources in target regions. Average methane isotopic signatures in Romania are lower than global values commonly used for greenhouse gas emissions inventories, emphasizing importance of regional variation in CH4 isotopes.</t>
  </si>
  <si>
    <t xml:space="preserve">Elementa Science of the Anthropocene</t>
  </si>
  <si>
    <t xml:space="preserve">Malika Menoud</t>
  </si>
  <si>
    <t xml:space="preserve">3226fb42-db7e-4bd8-9ac8-82e79454e883</t>
  </si>
  <si>
    <t xml:space="preserve">Airborne in-situ quantification of methane emissions from oil and gas production in Romania</t>
  </si>
  <si>
    <t xml:space="preserve">Maazallahi et al., 2025</t>
  </si>
  <si>
    <t xml:space="preserve">Airborne in situ quantification of methane emissions </t>
  </si>
  <si>
    <t xml:space="preserve">https://doi.org/10.5194/acp-25-1497-2025</t>
  </si>
  <si>
    <t xml:space="preserve">479932e2-84fa-4dea-8ea5-af69c2010666</t>
  </si>
  <si>
    <t xml:space="preserve">Evidence of successful methane mitigation in one of Europe's most important oil production regions</t>
  </si>
  <si>
    <t xml:space="preserve">Kuhlmann et al., 2025</t>
  </si>
  <si>
    <t xml:space="preserve">Successful methane mitigation in Romania</t>
  </si>
  <si>
    <t xml:space="preserve">https://doi.org/10.5194/acp-25-5371-2025</t>
  </si>
  <si>
    <t xml:space="preserve">0fba82a9-13eb-4ddd-accf-f66cbbe43b53</t>
  </si>
  <si>
    <t xml:space="preserve">Quantification of methane emission rate from oil and gas wells in Romania using ground-based measurement techniques</t>
  </si>
  <si>
    <t xml:space="preserve">Korben et al., 2022</t>
  </si>
  <si>
    <t xml:space="preserve">Using ground-based measurement techniques </t>
  </si>
  <si>
    <t xml:space="preserve">https://doi.org/10.1525/elementa.2022.00070</t>
  </si>
  <si>
    <t xml:space="preserve">In more than 1,000 oil and gas sites, 65% of methane was emitted at detectable levels. </t>
  </si>
  <si>
    <t xml:space="preserve">f5ea9822-80c4-40c4-bda3-8e3cacaeadc6</t>
  </si>
  <si>
    <t xml:space="preserve">ROMEO synthesis publication</t>
  </si>
  <si>
    <t xml:space="preserve">976b4509-8086-4e72-b866-319687274739</t>
  </si>
  <si>
    <t xml:space="preserve">Methane and ethane emission quantifications from onshore oil and gas sites in Romania, using a tracer gas dispersion method</t>
  </si>
  <si>
    <t xml:space="preserve">Delre et al., 2022</t>
  </si>
  <si>
    <t xml:space="preserve">Using tracer gas dispersion method </t>
  </si>
  <si>
    <t xml:space="preserve">https://doi.org/10.1525/elementa.2021.000111</t>
  </si>
  <si>
    <t xml:space="preserve">Both methane (CH4) and ethane (C2H6) emissions factors for Romania were calculated to be in the lower range of values in the literature (and ethane measurements were the lowest). </t>
  </si>
  <si>
    <t xml:space="preserve">6fcc0d8d-bb28-4548-9495-e31cb3fa2e99</t>
  </si>
  <si>
    <t xml:space="preserve">Methane Emissions from Oﬀshore Oil and Gas Platforms in the Gulf of Mexico</t>
  </si>
  <si>
    <t xml:space="preserve">Yacovitch, Daube and Herndon 2020</t>
  </si>
  <si>
    <t xml:space="preserve">Methods paper on ship-based measurements</t>
  </si>
  <si>
    <t xml:space="preserve">https://doi.org/10.1021/acs.est.9b07148</t>
  </si>
  <si>
    <t xml:space="preserve">Shipboard (TILDAS) | Desktop (Gaussian)</t>
  </si>
  <si>
    <t xml:space="preserve">There are important differences in emissions between shallow and deep-water production infrastructure, and the presence of super-emitters. </t>
  </si>
  <si>
    <t xml:space="preserve">a317553a-aa01-43b9-96f4-9419b52fc09e</t>
  </si>
  <si>
    <t xml:space="preserve">Airborne Assessment of Methane Emissions from Offshore Platforms in the U.S. Gulf of Mexico</t>
  </si>
  <si>
    <t xml:space="preserve">Gorchov et al. 2020</t>
  </si>
  <si>
    <t xml:space="preserve">Airborne-based measurements</t>
  </si>
  <si>
    <t xml:space="preserve">https://doi.org/10.1021/acs.est.0c00179</t>
  </si>
  <si>
    <t xml:space="preserve">Highlights important differences in emissions between shallow and deep-water production infrastructure, and the presence of super-emitters. The study’s inventory reports emissions higher by a factor of 2 than the Environmental Protection Agency Greenhouse Gas Inventory (GHGI) with regional airborne estimates.</t>
  </si>
  <si>
    <t xml:space="preserve">637f6d88-bd50-4ce6-b580-548d692e5a8e</t>
  </si>
  <si>
    <t xml:space="preserve">Insights into elevated methane emissions from an Australian open-cut coal mine using two independent airborne techniques</t>
  </si>
  <si>
    <t xml:space="preserve">Borchardt et al., 2025</t>
  </si>
  <si>
    <t xml:space="preserve">Coal mine methane - Two airborne techniques</t>
  </si>
  <si>
    <t xml:space="preserve">https://doi.org/10.1021/acs.estlett.4c01063</t>
  </si>
  <si>
    <t xml:space="preserve">d92e5da5-1f15-4338-9a56-6c3a086a8104</t>
  </si>
  <si>
    <t xml:space="preserve">Quantifying methane emissions from a coal mine ventilation shaft using a pellistor safety sensor and a TDLAS analyzer: A case study from Poland</t>
  </si>
  <si>
    <t xml:space="preserve">Measurement</t>
  </si>
  <si>
    <t xml:space="preserve">3d00bc68-cedc-409b-ba2b-033c28e3e648</t>
  </si>
  <si>
    <t xml:space="preserve">Coal mine CH4 emissions from the Upper Silesia region in Poland quantified with the AVIRIS-4 spectrometer</t>
  </si>
  <si>
    <t xml:space="preserve">Gerritt Kuhlmann</t>
  </si>
  <si>
    <t xml:space="preserve">1bc3f4f2-414c-4709-8f7c-156eb2efbe84</t>
  </si>
  <si>
    <t xml:space="preserve">A helicopter-based mass balance approach for quantifying methane emissions from industrial activities, applied for coal mine ventilation shafts in Poland</t>
  </si>
  <si>
    <t xml:space="preserve">Förster et al., 2025</t>
  </si>
  <si>
    <t xml:space="preserve">Helicopter-based mass balance approach</t>
  </si>
  <si>
    <t xml:space="preserve">https://doi.org/10.5194/egusphere-2025-1010</t>
  </si>
  <si>
    <t xml:space="preserve">Atmospheric Measurement Techniques (AMT)</t>
  </si>
  <si>
    <t xml:space="preserve">9b643bec-a88e-4a49-8687-40057603673c</t>
  </si>
  <si>
    <t xml:space="preserve">Quantifying CH4 point source emissions with the new airborne AVIRIS-4 imaging spectrometer</t>
  </si>
  <si>
    <t xml:space="preserve">Sandro Meier</t>
  </si>
  <si>
    <t xml:space="preserve">691c62be-96b1-4d99-ad05-79eab7b172ee</t>
  </si>
  <si>
    <t xml:space="preserve">Quantifying Coal Mine Methane via FTIR Observations and GRAMM/GRAL Dispersion Modelling</t>
  </si>
  <si>
    <t xml:space="preserve">Andreas Luther</t>
  </si>
  <si>
    <t xml:space="preserve">797bd615-59f5-48b1-92ab-859a4de16dbe</t>
  </si>
  <si>
    <t xml:space="preserve">Airborne observations reveal the fate of the methane from the Nord Stream pipelines</t>
  </si>
  <si>
    <t xml:space="preserve">Reum et al. 2025</t>
  </si>
  <si>
    <t xml:space="preserve">https://doi.org/10.1038/s41467-024-53780-7</t>
  </si>
  <si>
    <t xml:space="preserve">Nature Communications</t>
  </si>
  <si>
    <t xml:space="preserve">Based on original geologic measurements and maps</t>
  </si>
  <si>
    <t xml:space="preserve">33b59046-0eed-4fd1-9f85-e0ff408036f7</t>
  </si>
  <si>
    <t xml:space="preserve">Mitigating methane emissions to the atmosphere from underground coal mines: A safe and cost-effective solution for climate action</t>
  </si>
  <si>
    <t xml:space="preserve">Richard Mattus</t>
  </si>
  <si>
    <t xml:space="preserve">458aae5d-c4b9-49d4-8b31-b4bc95f8dd6c</t>
  </si>
  <si>
    <t xml:space="preserve">Evaluation of EF and Production BU Versus In-Mine Empirical Data Approach       </t>
  </si>
  <si>
    <t xml:space="preserve">Justyna Swolkień</t>
  </si>
  <si>
    <t xml:space="preserve">In-mine</t>
  </si>
  <si>
    <t xml:space="preserve">d818edf5-ab16-4872-a77c-e99c60fccef7</t>
  </si>
  <si>
    <t xml:space="preserve">Coal seam gas industry methane emissions in the Surat Basin, Australia: comparing airborne measurements with inventories</t>
  </si>
  <si>
    <t xml:space="preserve">Neininger et al., 2021</t>
  </si>
  <si>
    <t xml:space="preserve">Inventory comparison </t>
  </si>
  <si>
    <t xml:space="preserve">https://doi.org/10.1098/rsta.2020.0458</t>
  </si>
  <si>
    <t xml:space="preserve">Coal seam gas upstream sources emit about 0.4% of produced gas, which is comparable to some onshore dry gas fields (Marcellus Shale in the United States and Groningen field in The Netherlands). However, it is substantially smaller than other regions, especially those where oil is co-produced (wet gas).</t>
  </si>
  <si>
    <t xml:space="preserve">Philosophical Transactions of the Royal Society A</t>
  </si>
  <si>
    <t xml:space="preserve">97fe07d8-5270-45ec-bef8-5f6eec745556</t>
  </si>
  <si>
    <t xml:space="preserve">Isotopic signatures of major methane sources in the coal seam gas fields and adjacent agricultural districts, Queensland, Australia</t>
  </si>
  <si>
    <t xml:space="preserve">Lu et al., 2021</t>
  </si>
  <si>
    <t xml:space="preserve">Dual isotopic signatures</t>
  </si>
  <si>
    <t xml:space="preserve">https://doi.org/10.5194/acp-21-10527-2021</t>
  </si>
  <si>
    <t xml:space="preserve">Measurement of dual isotopic signatures of methane can help to distinguish coal seam gas emissions from other individual source sectors in the Surat basin such as agriculture, waste and coal mine methane.</t>
  </si>
  <si>
    <t xml:space="preserve">4ddd20c9-e6c2-4ced-bb03-6ae7759db96d</t>
  </si>
  <si>
    <t xml:space="preserve">Atmospheric methane isotopes identify inventory knowledge gaps in the Surat Basin, Australia, coal seam gas and agricultural regions</t>
  </si>
  <si>
    <t xml:space="preserve">Kelly et al., 2022</t>
  </si>
  <si>
    <t xml:space="preserve">Isotopes identify inventory knowledge gaps</t>
  </si>
  <si>
    <t xml:space="preserve">https://doi.org/10.5194/acp-22-15527-2022</t>
  </si>
  <si>
    <t xml:space="preserve">Potential sources of methane emissions are overlooked by bottom-up inventories, including upwind coal seam gas brine ponds.</t>
  </si>
  <si>
    <t xml:space="preserve">aa543491-373f-4f6f-b91d-559a3739cb4c</t>
  </si>
  <si>
    <t xml:space="preserve">Comparative Assessment of Methane Emissions from Onshore LNG Facilities Measured Using Differential Absorption Lidar</t>
  </si>
  <si>
    <t xml:space="preserve">Innocenti et al., 2023</t>
  </si>
  <si>
    <t xml:space="preserve">Comparative assessment using DIAL technique</t>
  </si>
  <si>
    <t xml:space="preserve">https://doi.org/10.1021/acs.est.2c05446?urlappend=%3Fref%3DPDF&amp;jav=VoR&amp;rel=cite-as</t>
  </si>
  <si>
    <t xml:space="preserve">Average emission factors for each tonne/hr methane throughput was approximately 3.5 times higher at liquefaction terminals than at regasification terminals. Calculated emission factors at liquefaction sites are approximately 1/6th lower compared to other literature values.</t>
  </si>
  <si>
    <t xml:space="preserve">cdcf5563-c55e-48e0-9f8a-f8242b96d56e</t>
  </si>
  <si>
    <t xml:space="preserve">Methane emission from shuttle tankers during standard operations on a oil platform during oil loading</t>
  </si>
  <si>
    <t xml:space="preserve">Ruth Purvis</t>
  </si>
  <si>
    <t xml:space="preserve">Airborne | drone | ground-based static</t>
  </si>
  <si>
    <t xml:space="preserve">1e2d90e0-5889-4720-932d-3a33208843b2</t>
  </si>
  <si>
    <t xml:space="preserve">A synthesis of North Sea methane emissions</t>
  </si>
  <si>
    <t xml:space="preserve">James Lee (or student of)</t>
  </si>
  <si>
    <t xml:space="preserve">dbf528d3-3f60-46ff-9cad-73443cfb1897</t>
  </si>
  <si>
    <t xml:space="preserve">Wind back-tracing to derive temporal information on emissions and improved emission quantification from TROPOMI (Title TBD)</t>
  </si>
  <si>
    <t xml:space="preserve">Tobias de Jong</t>
  </si>
  <si>
    <t xml:space="preserve">4ff60fc1-dd55-49dd-9583-1ff6b85bc8e8</t>
  </si>
  <si>
    <t xml:space="preserve">Estimating methane emissions from surface coal mines using satellite observations</t>
  </si>
  <si>
    <t xml:space="preserve">Shubham Sharma</t>
  </si>
  <si>
    <t xml:space="preserve">Methane emissions from coal mines using satellite</t>
  </si>
  <si>
    <t xml:space="preserve">19ea008a-b2bf-4e20-b7ae-b99f94bda60f</t>
  </si>
  <si>
    <t xml:space="preserve">Evaluating the Utility of Satellite Observations for Improving Bottom-Up National Emission Inventories: Application to Colombia</t>
  </si>
  <si>
    <t xml:space="preserve">Sarah Hancock</t>
  </si>
  <si>
    <t xml:space="preserve">eaa0e625-a43e-4026-b57a-cd2428c87c9a</t>
  </si>
  <si>
    <t xml:space="preserve">Trends in methane emissions from African countries</t>
  </si>
  <si>
    <t xml:space="preserve">Nicholas Balasus</t>
  </si>
  <si>
    <t xml:space="preserve">0d76ccfa-96c4-48c5-9533-080da659cff3</t>
  </si>
  <si>
    <t xml:space="preserve">Trends in US methane emissions</t>
  </si>
  <si>
    <t xml:space="preserve">Lucas Estrada</t>
  </si>
  <si>
    <t xml:space="preserve">88c52b09-1b31-4b02-bae7-f2ce18f29658</t>
  </si>
  <si>
    <t xml:space="preserve">Methane from Nigeria: constraining emissions using TROPOMI satellite observations</t>
  </si>
  <si>
    <t xml:space="preserve">Lauren Potyk</t>
  </si>
  <si>
    <t xml:space="preserve">b0779fbc-f7dd-4ea6-8f3f-5ccff097f6c1</t>
  </si>
  <si>
    <t xml:space="preserve">National methane emissions estimates for all countries of the world during 2023 by inversion of satellite observations: comparison to UNFCCC reporting</t>
  </si>
  <si>
    <t xml:space="preserve">James East</t>
  </si>
  <si>
    <t xml:space="preserve">Author revisions</t>
  </si>
  <si>
    <t xml:space="preserve">yes</t>
  </si>
  <si>
    <t xml:space="preserve">212dec45-48ed-4d2c-ac4d-cc73dd4cfdf2</t>
  </si>
  <si>
    <t xml:space="preserve">Satellite quantification of methane emissions from South American countries: A high-resolution inversion of TROPOMI and GOSAT observations</t>
  </si>
  <si>
    <t xml:space="preserve">Hancock et al., 2024</t>
  </si>
  <si>
    <t xml:space="preserve">Satellite quantification of  emissions from South American</t>
  </si>
  <si>
    <t xml:space="preserve">https://doi.org/10.5194/acp-25-797-2025 </t>
  </si>
  <si>
    <t xml:space="preserve">EGUsphere</t>
  </si>
  <si>
    <t xml:space="preserve">Cynthia Randles</t>
  </si>
  <si>
    <t xml:space="preserve">e6a5fcae-a248-4893-b151-8da78b8bacce</t>
  </si>
  <si>
    <t xml:space="preserve">Trends in methane emissions from Turkmenistan</t>
  </si>
  <si>
    <t xml:space="preserve">Daniel Varon</t>
  </si>
  <si>
    <t xml:space="preserve">6d1907d8-e3be-4a40-87a3-19725cab98a3</t>
  </si>
  <si>
    <t xml:space="preserve">Seasonality and intensity of methane emissions from the Permian and nearby US oil and gas basins  </t>
  </si>
  <si>
    <t xml:space="preserve">8784d7de-88ad-414a-aa4f-d8d137381d2a</t>
  </si>
  <si>
    <t xml:space="preserve">A tale of two regions: methane emissions from oil and gas production in offshore/onshore Mexico</t>
  </si>
  <si>
    <t xml:space="preserve">Zavala-Araiza et al. 2021</t>
  </si>
  <si>
    <t xml:space="preserve">Integrated airborne-based &amp; remote sensing</t>
  </si>
  <si>
    <t xml:space="preserve">https://doi.org/10.1088/1748-9326/abceeb</t>
  </si>
  <si>
    <t xml:space="preserve">Airborne | satellite</t>
  </si>
  <si>
    <t xml:space="preserve">There are large discrepancies (more than an order of magnitude) in emission estimates between airborne-based measurements integrated with remote sensing data (TROPOMI and VIIRS night-time flare data) and current inventories, with offshore production being overestimated and onshore production being underestimated.</t>
  </si>
  <si>
    <t xml:space="preserve">Environmental Research Letters</t>
  </si>
  <si>
    <t xml:space="preserve">909ba75e-b9a2-43f6-8126-fb7229f9299e</t>
  </si>
  <si>
    <t xml:space="preserve">Quantification and assessment of methane emissions from offshore oil and gas facilities on the Norwegian continental shelf</t>
  </si>
  <si>
    <t xml:space="preserve">Foulds et al., 2022</t>
  </si>
  <si>
    <t xml:space="preserve">Norwegian offshore platform measurements</t>
  </si>
  <si>
    <t xml:space="preserve">https://doi.org/10.5194/acp-22-4303-2022</t>
  </si>
  <si>
    <t xml:space="preserve">Measurements from Norwegian offshore production infrastructure in the North Sea align with oil and gas operators' reports, but are more than 40% larger than a widely cited globally gridded fossil fuel methane emission inventory based on UNFCCC country-level reports.</t>
  </si>
  <si>
    <t xml:space="preserve">169304c1-53b5-49d1-9da5-8dafc00f8918</t>
  </si>
  <si>
    <t xml:space="preserve">To be determined | drone</t>
  </si>
  <si>
    <t xml:space="preserve">71fe9657-1eb6-4742-99e6-d7a6bf51015d</t>
  </si>
  <si>
    <t xml:space="preserve">33b9b2bd-81e8-4960-9f21-1c255caee36e</t>
  </si>
  <si>
    <t xml:space="preserve">Assessment and comparison of Colombia’s methane emissions inventories – Insights on quantification improvement and mitigation</t>
  </si>
  <si>
    <t xml:space="preserve">Characterization of methane emissions in Colombia</t>
  </si>
  <si>
    <t xml:space="preserve">IMEO Science team review</t>
  </si>
  <si>
    <t xml:space="preserve">d35d63f2-e804-4d6e-8bf9-0ecb406be086</t>
  </si>
  <si>
    <t xml:space="preserve">ce9b1fcd-dc20-457f-82b4-1c9de4442b8d</t>
  </si>
  <si>
    <t xml:space="preserve">A comprehensive evaluation of methane emissions from Bowen Basin coal mines using airborne in-situ and remote sensing techniques </t>
  </si>
  <si>
    <t xml:space="preserve">21ee59e2-121a-4254-bb7a-511a3163e529</t>
  </si>
  <si>
    <t xml:space="preserve">CH4Net: a deep learning model for monitoring methane super-emitters with Sentinel 2 imagery</t>
  </si>
  <si>
    <t xml:space="preserve">Vaughan et al., 2024</t>
  </si>
  <si>
    <t xml:space="preserve">CH4Net: monitoring methane super-emitters</t>
  </si>
  <si>
    <t xml:space="preserve">https://doi.org/10.5194/amt-17-2583-2024</t>
  </si>
  <si>
    <t xml:space="preserve">Itziar Irakulis-Loitxate</t>
  </si>
  <si>
    <t xml:space="preserve">7fa85a4e-b3fa-4ce8-acaf-98102cb0db4a</t>
  </si>
  <si>
    <t xml:space="preserve">Quantifying methane emissions based on a helicopter-borne mass balance approach of the oil, gas and waste sector in the Sultanate of Oman </t>
  </si>
  <si>
    <t xml:space="preserve">Eric Förster</t>
  </si>
  <si>
    <t xml:space="preserve">1ad67298-46f1-41af-929d-88a1e7d333b1</t>
  </si>
  <si>
    <t xml:space="preserve">Methane emission quantification of an Australian LNG facility vs. sub-facility measurements</t>
  </si>
  <si>
    <t xml:space="preserve">Nigel Yarrow</t>
  </si>
  <si>
    <t xml:space="preserve">Manuscript drafting</t>
  </si>
  <si>
    <t xml:space="preserve">edc9ce2c-cf1a-447a-a5c2-9ef67b63bc01</t>
  </si>
  <si>
    <t xml:space="preserve">Methane emissions from the Nord Stream subsea pipeline leaks</t>
  </si>
  <si>
    <t xml:space="preserve">Harris et al. 2025</t>
  </si>
  <si>
    <t xml:space="preserve">https://doi.org/10.1038/s41586-024-08396-8</t>
  </si>
  <si>
    <t xml:space="preserve">Airborne | satellite | shipboard | tower</t>
  </si>
  <si>
    <t xml:space="preserve">Emissions were nearly double some initial estimates. Nord Stream leak released up to 485,000 metric tonnes of methane to the atmosphere. Previous estimates of the Nord Stream leak varied widely, but each was just telling part of the story from a different perspective. Together, they provide a coherent and accurate view of emissions – underscoring the importance of integrating diverse complementary measurement approaches</t>
  </si>
  <si>
    <t xml:space="preserve">Nature</t>
  </si>
  <si>
    <t xml:space="preserve">5ffc0a15-4713-4894-a12b-7bca37cde9f1</t>
  </si>
  <si>
    <t xml:space="preserve">Drone</t>
  </si>
  <si>
    <t xml:space="preserve">fa856ef7-7120-44c9-9d73-a37627bce1ae</t>
  </si>
  <si>
    <t xml:space="preserve">A report is posted on IMEO’s website</t>
  </si>
  <si>
    <t xml:space="preserve">0d5ea261-4560-491c-ae5f-7ab4b8e66559</t>
  </si>
  <si>
    <t xml:space="preserve">Estimating Canadian Landfill Methane Emissions from Aircraft Measurements</t>
  </si>
  <si>
    <t xml:space="preserve">Chelsea Fougère</t>
  </si>
  <si>
    <t xml:space="preserve">Canadian landfill methane emissions</t>
  </si>
  <si>
    <t xml:space="preserve">https://papers.ssrn.com/sol3/papers.cfm?abstract_id=5186900</t>
  </si>
  <si>
    <t xml:space="preserve">SSRN</t>
  </si>
  <si>
    <t xml:space="preserve">3bb6c21e-a456-49b6-ae3c-bd59970c0b7b</t>
  </si>
  <si>
    <t xml:space="preserve">Current methodologies and challenges for detecting, measuring, and quantifying methane emissions from solid waste treatment sites and landfills</t>
  </si>
  <si>
    <t xml:space="preserve">Dave Risk</t>
  </si>
  <si>
    <t xml:space="preserve">Airborne | drone | ground-based mobile</t>
  </si>
  <si>
    <t xml:space="preserve">19781bb8-6da4-4e45-b840-f68ec7a1254b</t>
  </si>
  <si>
    <t xml:space="preserve">Empirical Characterization of Methane Emissions from India’s Abandoned Underground Coal Mine</t>
  </si>
  <si>
    <t xml:space="preserve">Methane Emissions from India’s Abandoned Underground Coal Mine</t>
  </si>
  <si>
    <t xml:space="preserve">b55a11a1-138d-4122-af9d-d06cdc039086</t>
  </si>
  <si>
    <t xml:space="preserve">c5a1b10c-db72-452c-b688-dcc9d698c373</t>
  </si>
  <si>
    <t xml:space="preserve">55b0fae8-68d0-404c-a152-2bc970bcfc83</t>
  </si>
  <si>
    <t xml:space="preserve">90d4589f-1fd4-4778-b7c7-959161ec1a6f</t>
  </si>
  <si>
    <t xml:space="preserve">12fa2b0d-a8e4-4513-8451-98287201291b</t>
  </si>
  <si>
    <t xml:space="preserve">f8510917-3a27-4121-89d0-520340c744b3</t>
  </si>
  <si>
    <t xml:space="preserve">33c3d55b-743c-4f12-b4aa-716795020748</t>
  </si>
  <si>
    <t xml:space="preserve">40e3b567-cc39-4d52-b840-cf24ce7a00ba</t>
  </si>
  <si>
    <t xml:space="preserve">A new approach to estimate fugitive methane emissions from coal mining in China</t>
  </si>
  <si>
    <t xml:space="preserve">Yiwen Ju</t>
  </si>
  <si>
    <t xml:space="preserve">Fugitive methane emissions in coal mining (China)</t>
  </si>
  <si>
    <t xml:space="preserve">10.1016/j.scitotenv.2015.11.024</t>
  </si>
  <si>
    <t xml:space="preserve">ab6b0e8d-7ddc-4c81-9a25-ebbf5842e446</t>
  </si>
  <si>
    <t xml:space="preserve">Study on Characteristics and Model Prediction of Methane Emissions in Coal Mines: A Case Study of Shanxi Province, China</t>
  </si>
  <si>
    <t xml:space="preserve">Xueli Zhang</t>
  </si>
  <si>
    <t xml:space="preserve">Methane Emissions in Shanxi Coal Mines</t>
  </si>
  <si>
    <t xml:space="preserve">10.3390/atmos14091422</t>
  </si>
  <si>
    <t xml:space="preserve">2741c113-c99b-48d9-8f08-2e5264e2052b</t>
  </si>
  <si>
    <t xml:space="preserve">Quantification of methane emissions from typical natural gas stations using on-site measurement technology</t>
  </si>
  <si>
    <t xml:space="preserve">Wenlong Jia</t>
  </si>
  <si>
    <t xml:space="preserve">Quantification of Methane emissions from Natural Gas</t>
  </si>
  <si>
    <t xml:space="preserve">10.1016/j.jpse.2024.100229</t>
  </si>
  <si>
    <t xml:space="preserve">9dca00d6-e040-4834-a715-2b55885b332e</t>
  </si>
  <si>
    <t xml:space="preserve">A strategic approach to selecting policy mechanisms for addressing coal mine methane emissions: A case study on Kazakhstan</t>
  </si>
  <si>
    <t xml:space="preserve">Volha Roshchanka</t>
  </si>
  <si>
    <t xml:space="preserve">Selecting policy mechanisms for addressing CMM in Kazakhstan</t>
  </si>
  <si>
    <t xml:space="preserve">https://doi.org/10.1016/j.envsci.2017.08.005</t>
  </si>
  <si>
    <t xml:space="preserve">916e8cc6-6d16-4a1c-943c-a2cdace08c59</t>
  </si>
  <si>
    <t xml:space="preserve">Biogeochemical Controls on Methane Generation: A Review on Indian Coal Resources</t>
  </si>
  <si>
    <t xml:space="preserve">Tushar Adsul</t>
  </si>
  <si>
    <t xml:space="preserve">Biogeochemical Controls: A review</t>
  </si>
  <si>
    <t xml:space="preserve">https://doi.org/10.3390/min13050695</t>
  </si>
  <si>
    <t xml:space="preserve">34cfccda-ec83-46b7-a0bd-711344a2aa35</t>
  </si>
  <si>
    <t xml:space="preserve">Comparing facility-level methane emission rate estimates at natural gas gathering and boosting stations</t>
  </si>
  <si>
    <t xml:space="preserve">Timothy L. Vaughn</t>
  </si>
  <si>
    <t xml:space="preserve">Facility-level CH₄ at gas gathering stations</t>
  </si>
  <si>
    <t xml:space="preserve">10.1525/elementa.257</t>
  </si>
  <si>
    <t xml:space="preserve">Airborne | Ground-based mobile | Ground-based static</t>
  </si>
  <si>
    <t xml:space="preserve">2f077bf9-4f80-4a1d-955e-f987cb59bd15</t>
  </si>
  <si>
    <t xml:space="preserve">Classification of coal seams for coal bed methane exploitation in central part of Jharia coalfield, India – A statistical approach</t>
  </si>
  <si>
    <t xml:space="preserve">Rima Chaterjee</t>
  </si>
  <si>
    <t xml:space="preserve">Classification of coal seams - statistical approach</t>
  </si>
  <si>
    <t xml:space="preserve">https://doi.org/10.1016/j.fuel.2013.04.007</t>
  </si>
  <si>
    <t xml:space="preserve">837a01a1-4c8a-4403-8ff2-3231b0a10ea2</t>
  </si>
  <si>
    <t xml:space="preserve">Methane Emissions from Natural Gas Compressor Stations in the Transmission and Storage Sector: Measurements and Comparisons with the EPA Greenhouse Gas Reporting Program Protocol</t>
  </si>
  <si>
    <t xml:space="preserve">R. Subramanian</t>
  </si>
  <si>
    <t xml:space="preserve">Methane Emissions from Natural Gas Compressor Stations</t>
  </si>
  <si>
    <t xml:space="preserve">10.1021/es5060258</t>
  </si>
  <si>
    <t xml:space="preserve">Ground-based mobile | Ground-based static</t>
  </si>
  <si>
    <t xml:space="preserve">d4ca8ea1-6b91-4011-82c1-dd1f509c01e4</t>
  </si>
  <si>
    <t xml:space="preserve">Investigation of Impact to Climate Change of Metan Emission of Underground Mines and Thermal Power Plants Using Sentinel-5p TROPOMI Satellite Data from GEE Platform</t>
  </si>
  <si>
    <t xml:space="preserve">Nehir Uyar</t>
  </si>
  <si>
    <t xml:space="preserve">Impact of Methane from Underground Mines on Climate Change</t>
  </si>
  <si>
    <t xml:space="preserve">https://doi.org/10.5194/isprs-archives-XLVIII-M-6-2025-297-2025</t>
  </si>
  <si>
    <t xml:space="preserve">7c897baf-8613-4135-9cc8-b03bd98b883e</t>
  </si>
  <si>
    <t xml:space="preserve">Methane Emissions from Natural Gas Production Sites in the United States: Data Synthesis and National Estimate</t>
  </si>
  <si>
    <t xml:space="preserve">Mark Omara</t>
  </si>
  <si>
    <t xml:space="preserve">Methane from US Natural Gas Production</t>
  </si>
  <si>
    <t xml:space="preserve">https://doi.org/10.1021/acs.est.8b03535</t>
  </si>
  <si>
    <t xml:space="preserve">September 26 2018</t>
  </si>
  <si>
    <t xml:space="preserve">Ground-based static | Desktop</t>
  </si>
  <si>
    <t xml:space="preserve">3a51399e-35c5-4bf8-9fc7-0896b982dc1b</t>
  </si>
  <si>
    <t xml:space="preserve">Methane emissions from US low production oil and natural gas well sites</t>
  </si>
  <si>
    <t xml:space="preserve">Methane emissions from US Well Sites</t>
  </si>
  <si>
    <t xml:space="preserve">10.1038/s41467-022-29709-3</t>
  </si>
  <si>
    <t xml:space="preserve">Airborne | Ground-based mobile | Ground-based static | Desktop</t>
  </si>
  <si>
    <t xml:space="preserve">97d1e4a6-ed32-4d5e-9c89-5100404d6612</t>
  </si>
  <si>
    <t xml:space="preserve">Methane Emissions from Conventional and Unconventional Natural Gas Production Sites in the Marcellus Shale Basin</t>
  </si>
  <si>
    <t xml:space="preserve">Methane Emissions from NG Production Sites</t>
  </si>
  <si>
    <t xml:space="preserve">10.1021/acs.est.5b05503</t>
  </si>
  <si>
    <t xml:space="preserve">020a4c66-735b-4520-9646-67432d99c74d</t>
  </si>
  <si>
    <t xml:space="preserve">Methane emissions against the background of natural and mining conditions in the Budryk and Pniówek mines in the Upper Silesian Coal Basin (Poland)</t>
  </si>
  <si>
    <t xml:space="preserve">Marcin Dreger</t>
  </si>
  <si>
    <t xml:space="preserve">Methane emissions in Budryk &amp; Pniówek mines</t>
  </si>
  <si>
    <t xml:space="preserve">10.1007/s12665-021-10063-4</t>
  </si>
  <si>
    <t xml:space="preserve">3f0e9955-e79d-4f96-a2df-38cfd22b1976</t>
  </si>
  <si>
    <t xml:space="preserve">Synthesis of recent ground-level methane emission measurements from the U.S. natural gas supply chain</t>
  </si>
  <si>
    <t xml:space="preserve">James A. Littlefield</t>
  </si>
  <si>
    <t xml:space="preserve">U.S. Natural Gas Methane Emissions</t>
  </si>
  <si>
    <t xml:space="preserve">10.1016/j.jclepro.2017.01.101</t>
  </si>
  <si>
    <t xml:space="preserve">f01303b5-b886-4a21-891d-7eeae109f5a6</t>
  </si>
  <si>
    <t xml:space="preserve">Characteristics of China's coal mine methane emission sources at national and provincial levels</t>
  </si>
  <si>
    <t xml:space="preserve">Di Chen</t>
  </si>
  <si>
    <t xml:space="preserve">China Coal Mine Methane Source Characteristics</t>
  </si>
  <si>
    <t xml:space="preserve">https://doi.org/10.1016/j.envres.2024.119549</t>
  </si>
  <si>
    <t xml:space="preserve">8c115c78-b434-4691-81d9-52a1d9dba248</t>
  </si>
  <si>
    <t xml:space="preserve">Evolution and future prospects for coalbed methane and coal mine methane in India: Approaches for addressing mine safety, climate change, and energy security⋆</t>
  </si>
  <si>
    <t xml:space="preserve">Ajay Singh</t>
  </si>
  <si>
    <t xml:space="preserve">Coalbed methane in India: Approaches</t>
  </si>
  <si>
    <t xml:space="preserve">https://doi.org/10.1016/B978-0-12-823998-8.00039-9</t>
  </si>
  <si>
    <t xml:space="preserve">be395c76-9895-4667-a8fd-546bd0e11d7e</t>
  </si>
  <si>
    <t xml:space="preserve">Updated greenhouse gas inventory estimates for Indian underground coal mining based on the 2019 IPCC refinements</t>
  </si>
  <si>
    <t xml:space="preserve">Ajay K. Singh</t>
  </si>
  <si>
    <t xml:space="preserve">Updated GHG inventory—Indian UG coal mining</t>
  </si>
  <si>
    <t xml:space="preserve">10.1016/j.isci.2022.104946</t>
  </si>
  <si>
    <t xml:space="preserve">887199d5-d249-478c-a6db-8897d5d734ca</t>
  </si>
  <si>
    <t xml:space="preserve">Influence of rock shear processes on the methane content of longwall faces</t>
  </si>
  <si>
    <t xml:space="preserve">A.D. Maussymbaeva</t>
  </si>
  <si>
    <t xml:space="preserve">Influence of rock shear on longwall methane content</t>
  </si>
  <si>
    <t xml:space="preserve">https://doi.org/10.33271/nvngu/20244/011</t>
  </si>
  <si>
    <t xml:space="preserve">6bf796ea-2ada-4b3b-8f83-0acbe1737de6</t>
  </si>
  <si>
    <t xml:space="preserve">Geology of the Lower Kittanning Coalbed and Related Mining and Methane Emission Problems in Cambria County, Pa.</t>
  </si>
  <si>
    <t xml:space="preserve">A. T. Iannacchione</t>
  </si>
  <si>
    <t xml:space="preserve">Lower Kittanning Coalbed Geology</t>
  </si>
  <si>
    <t xml:space="preserve">N/A</t>
  </si>
  <si>
    <t xml:space="preserve">0938b976-4898-4ef8-9534-e4e6e4fc10c4</t>
  </si>
  <si>
    <t xml:space="preserve">Use of Short Duration Measurements to Estimate Methane Emissions at Oil and Gas Production Sites</t>
  </si>
  <si>
    <t xml:space="preserve">Erin E. Tullos</t>
  </si>
  <si>
    <t xml:space="preserve">Estimating Methane Emissions at Oil and Gas Production Sites</t>
  </si>
  <si>
    <t xml:space="preserve">10.1021/acs.estlett.1c00239</t>
  </si>
  <si>
    <t xml:space="preserve">Drone | Ground-based mobile</t>
  </si>
  <si>
    <t xml:space="preserve">157d8244-dafe-4393-b69c-1b504492a1a5</t>
  </si>
  <si>
    <t xml:space="preserve">Measurements of methane emissions at natural gas production sites in the United States</t>
  </si>
  <si>
    <t xml:space="preserve">Allen, David T.</t>
  </si>
  <si>
    <t xml:space="preserve">US Natural Gas Methane Emissions</t>
  </si>
  <si>
    <t xml:space="preserve">10.1073/pnas.1304880110</t>
  </si>
  <si>
    <t xml:space="preserve">883d8b8c-7f09-4c3a-adc6-04178a2e3aaa</t>
  </si>
  <si>
    <t xml:space="preserve">On-site and ground-based remote sensing measurements of methane emissions from four biogas plants: A comparison study</t>
  </si>
  <si>
    <t xml:space="preserve">Fredenslund, Anders M.</t>
  </si>
  <si>
    <t xml:space="preserve">Methane emissions from Biogas Plants</t>
  </si>
  <si>
    <t xml:space="preserve">10.1016/j.biortech.2018.08.080</t>
  </si>
  <si>
    <t xml:space="preserve">Ground-based static | Airborne</t>
  </si>
  <si>
    <t xml:space="preserve">2b041e61-fd70-4a1a-8e26-e8df6c73b5cf</t>
  </si>
  <si>
    <t xml:space="preserve">Measurements of Methane Emissions from Natural Gas Gathering Facilities and Processing Plants: Measurement Results</t>
  </si>
  <si>
    <t xml:space="preserve">Emissions from Natural Gas Facilities</t>
  </si>
  <si>
    <t xml:space="preserve">10.1021/es5052809</t>
  </si>
  <si>
    <t xml:space="preserve">c73e247f-a369-45ae-a3c6-52b62eef37f7</t>
  </si>
  <si>
    <t xml:space="preserve">Temporal variability largely explains top-down/bottom-up difference in methane emission estimates from a natural gas production region</t>
  </si>
  <si>
    <t xml:space="preserve">Vaughn, Timothy L.</t>
  </si>
  <si>
    <t xml:space="preserve">Temporal Variability in Natural Gas Methane Emissions</t>
  </si>
  <si>
    <t xml:space="preserve">10.1073/pnas.1805687115</t>
  </si>
  <si>
    <t xml:space="preserve">ebea93d9-ffcd-4085-827c-14d16d17b76f</t>
  </si>
  <si>
    <t xml:space="preserve">Methane emissions from global rice fields: Magnitude, spatiotemporal patterns, and environmental controls</t>
  </si>
  <si>
    <t xml:space="preserve">Zhang, Bowen</t>
  </si>
  <si>
    <t xml:space="preserve">Rice Field Methane Emissions</t>
  </si>
  <si>
    <t xml:space="preserve">10.1002/2016GB005381</t>
  </si>
  <si>
    <t xml:space="preserve">Satellite | Desktop</t>
  </si>
  <si>
    <t xml:space="preserve">614d6e50-6e13-438e-b653-71b8e7c64a8f</t>
  </si>
  <si>
    <t xml:space="preserve">Origins of Oil and Gas Sector Methane Emissions: On-Site Investigations of Aerial Measured Sources</t>
  </si>
  <si>
    <t xml:space="preserve">Johnson, Matthew R.</t>
  </si>
  <si>
    <t xml:space="preserve">Oil and Gas Sector Methane Emissions</t>
  </si>
  <si>
    <t xml:space="preserve">10.1021/acs.est.2c07318</t>
  </si>
  <si>
    <t xml:space="preserve">Aerial | Ground-based Mobile | Desktop</t>
  </si>
  <si>
    <t xml:space="preserve">98399da4-8ea9-424e-8b3e-1dc34a4d9f8b</t>
  </si>
  <si>
    <t xml:space="preserve">Qualitative assessment of methane emission inventory from municipal solid waste disposal sites: a case study</t>
  </si>
  <si>
    <t xml:space="preserve">Kumar, Sunil</t>
  </si>
  <si>
    <t xml:space="preserve">Methane from Municipal Solid Waste Disposal Sites</t>
  </si>
  <si>
    <t xml:space="preserve">10.1016/j.atmosenv.2004.05.052</t>
  </si>
  <si>
    <t xml:space="preserve">Ground-based Static</t>
  </si>
  <si>
    <t xml:space="preserve">08161277-7683-43f9-a37a-1b44f6096450</t>
  </si>
  <si>
    <t xml:space="preserve">Methane emissions from anaerobic sludge digesters in Mexico: On-site determination vs. IPCC Tier 1 method</t>
  </si>
  <si>
    <t xml:space="preserve">Paredes, M. G.</t>
  </si>
  <si>
    <t xml:space="preserve">Methane emissions from anaerobic sludge digesters in Mexico</t>
  </si>
  <si>
    <t xml:space="preserve">10.1016/j.scitotenv.2018.11.373</t>
  </si>
  <si>
    <t xml:space="preserve">f157a007-bad4-40a9-b920-b45515ad16ed</t>
  </si>
  <si>
    <t xml:space="preserve">Anthropogenic emissions of methane in the United States</t>
  </si>
  <si>
    <t xml:space="preserve">Miller, Scott M.</t>
  </si>
  <si>
    <t xml:space="preserve">10.1073/pnas.1314392110</t>
  </si>
  <si>
    <t xml:space="preserve">Airborne | Ground-based Static</t>
  </si>
  <si>
    <t xml:space="preserve">91778637-a01b-4906-9c25-8ef1188601cd</t>
  </si>
  <si>
    <t xml:space="preserve">Methane emissions from oil and gas production sites and their storage tanks in West Virginia</t>
  </si>
  <si>
    <t xml:space="preserve">Johnson, Derek</t>
  </si>
  <si>
    <t xml:space="preserve">Methane from oil and gas in Virginia</t>
  </si>
  <si>
    <t xml:space="preserve">10.1016/j.aeaoa.2022.100193</t>
  </si>
  <si>
    <t xml:space="preserve">5555e5f6-7d3a-4915-8e75-517f20e7cf1f</t>
  </si>
  <si>
    <t xml:space="preserve">Mitigation of methane emissions at landfill sites in New England, USA</t>
  </si>
  <si>
    <t xml:space="preserve">Mosher, Byard W.</t>
  </si>
  <si>
    <t xml:space="preserve">Mitigation of methane emissions</t>
  </si>
  <si>
    <t xml:space="preserve">10.1016/0196-8904(95)00303-7</t>
  </si>
  <si>
    <t xml:space="preserve">Ground-based mobile (OGI/Hi-Flow)</t>
  </si>
  <si>
    <t xml:space="preserve">1e5a63c4-6f07-4757-bf5d-64364bd6ae6d</t>
  </si>
  <si>
    <t xml:space="preserve">Multiscale Methane Measurements at Oil and Gas Facilities Reveal Necessary Frameworks for Improved Emissions Accounting</t>
  </si>
  <si>
    <t xml:space="preserve">Jiayang Lyra Wang</t>
  </si>
  <si>
    <t xml:space="preserve">Multiscale methane measurements &amp; accounting frameworks</t>
  </si>
  <si>
    <t xml:space="preserve">10.1021/acs.est.2c06211</t>
  </si>
  <si>
    <t xml:space="preserve">Airborne LiDAR (Bridger) | Drone (SeekOps) | Satellite (GHGSat) | Ground-based static (CEMS) | Ground-based mobile (OGI/Hi-Flow)</t>
  </si>
  <si>
    <t xml:space="preserve">b5cec802-1391-46b4-a6b7-bc84ca240b72</t>
  </si>
  <si>
    <t xml:space="preserve">Methane Emissions from United States Natural Gas Gathering and Processing</t>
  </si>
  <si>
    <t xml:space="preserve">Anthony J. Marchese</t>
  </si>
  <si>
    <t xml:space="preserve">Methane emissions—U.S. gas gathering &amp; processing</t>
  </si>
  <si>
    <t xml:space="preserve">10.1021/acs.est.5b02275</t>
  </si>
  <si>
    <t xml:space="preserve">Ground-based mobile | Desktop</t>
  </si>
  <si>
    <t xml:space="preserve">22d9556c-6024-4a9b-a9d2-cdc840ad4f7a</t>
  </si>
  <si>
    <t xml:space="preserve">Assessment of methane emissions from the U.S. oil and gas supply chain</t>
  </si>
  <si>
    <t xml:space="preserve">Ramon A. Alvarez</t>
  </si>
  <si>
    <t xml:space="preserve">Methane emissions from US O&amp;G Supply Chain</t>
  </si>
  <si>
    <t xml:space="preserve">10.1126/science.aar7204</t>
  </si>
  <si>
    <t xml:space="preserve">Airborne | Satellite | Ground-based static | Ground-based mobile | Desktop</t>
  </si>
  <si>
    <t xml:space="preserve">26763477-a1e0-40a9-b5e7-afda3f15a619</t>
  </si>
  <si>
    <t xml:space="preserve">Methane emissions in the Netherlands: The Groningen field</t>
  </si>
  <si>
    <t xml:space="preserve">Yacovitch, Tara I</t>
  </si>
  <si>
    <t xml:space="preserve">Methane emissions in Groningen field</t>
  </si>
  <si>
    <t xml:space="preserve">10.1525/elementa.308</t>
  </si>
  <si>
    <t xml:space="preserve">Airborne (Los Gatos methane (CH4) monitor) | Ground-based mobile (TILDAS trace-gas monitors) | Desktop (Gaussian plume dispersion methods)</t>
  </si>
  <si>
    <t xml:space="preserve">cf768fb4-0a97-4123-bc23-6bfac5c83978</t>
  </si>
  <si>
    <t xml:space="preserve">Direct and Indirect Measurements and Modeling of Methane Emissions in Indianapolis, Indiana</t>
  </si>
  <si>
    <t xml:space="preserve">Lamb, Brian K.</t>
  </si>
  <si>
    <t xml:space="preserve">Methane Emissions in Indianapolis, Indiana</t>
  </si>
  <si>
    <t xml:space="preserve">10.1021/acs.est.6b01198</t>
  </si>
  <si>
    <t xml:space="preserve">Airborne (aircraft mass balance flights methods) | Tower| Ground-based mobile| Desktop (inverse plume modeling, Monte Carlo random sampling scheme)</t>
  </si>
  <si>
    <t xml:space="preserve">4294f781-8216-4d15-b36a-ab4b02473f7b</t>
  </si>
  <si>
    <t xml:space="preserve">Methane emissions from oil and gas production sites in Alberta, Canada</t>
  </si>
  <si>
    <t xml:space="preserve">Zavala-Araiza, Daniel</t>
  </si>
  <si>
    <t xml:space="preserve">Methane emissions from oil and gas production sites</t>
  </si>
  <si>
    <t xml:space="preserve">10.1525/elementa.284</t>
  </si>
  <si>
    <t xml:space="preserve">Airborne | Ground-based mobile (miniature Aerodyne Mobile Laboratory with TILDAS) | Desktop (Gaussian dispersion)</t>
  </si>
  <si>
    <t xml:space="preserve">9282afe2-4283-408a-85e4-15dc729b6b1a</t>
  </si>
  <si>
    <t xml:space="preserve">Measurements of methane emissions from natural gas gathering facilities and processing plants: measurement methods</t>
  </si>
  <si>
    <t xml:space="preserve">Roscioli, J. R.</t>
  </si>
  <si>
    <t xml:space="preserve">Methane emissions from natural gas gathering facilities and processing plants</t>
  </si>
  <si>
    <t xml:space="preserve">10.5194/amt-8-2017-2015</t>
  </si>
  <si>
    <t xml:space="preserve">Ground-based mobile (Aerodyne dual QCL, Picarro CRDS)</t>
  </si>
  <si>
    <t xml:space="preserve">feea6678-761c-44c6-83b4-9521cd494b35</t>
  </si>
  <si>
    <t xml:space="preserve">Short-term methane emissions from 2 dairy farms in California estimated by different measurement techniques and US Environmental Protection Agency inventory methodology: A case study</t>
  </si>
  <si>
    <t xml:space="preserve">Arndt, C.</t>
  </si>
  <si>
    <t xml:space="preserve">Short-term methane emissions from 2 dairy farms</t>
  </si>
  <si>
    <t xml:space="preserve">10.3168/jds.2017-13881</t>
  </si>
  <si>
    <t xml:space="preserve">Ground-based mobile (Aerodyne single-laser quantum cascade laser spectrometers ) | Desktop (open-path Fourier transform infrared spectrometry coupled with inverse dispersion modeling ) | Airborne ( concentric, closed flight paths around the facilities + Gauss' theorem)</t>
  </si>
  <si>
    <t xml:space="preserve">bb74867a-5354-42f9-a29c-4fdb8af3b3c6</t>
  </si>
  <si>
    <t xml:space="preserve">California’s methane super-emitters</t>
  </si>
  <si>
    <t xml:space="preserve">Duren, Riley M.</t>
  </si>
  <si>
    <t xml:space="preserve">10.1038/s41586-019-1720-3</t>
  </si>
  <si>
    <t xml:space="preserve">Airborne (Next Generation Airborne Visible/Infrared Imaging Spectrometer (AVIRIS-NG))</t>
  </si>
  <si>
    <t xml:space="preserve">96ab6e89-7f24-4c21-8814-3ac96eb93aed</t>
  </si>
  <si>
    <t xml:space="preserve">Aircraft-based CH4 flux estimates for validation of emissions from an agriculturally dominated area in Switzerland</t>
  </si>
  <si>
    <t xml:space="preserve">Hiller, Rebecca V.</t>
  </si>
  <si>
    <t xml:space="preserve">Aircraft-based measurements of emissions in Switzerland</t>
  </si>
  <si>
    <t xml:space="preserve">10.1002/2013JD020918</t>
  </si>
  <si>
    <t xml:space="preserve">Airborne (Transect flights with a Los Gatos Research DLT-100)</t>
  </si>
  <si>
    <t xml:space="preserve">756a897b-2c47-43b6-89ee-75cf91bbfc5e</t>
  </si>
  <si>
    <t xml:space="preserve">Evaluating the use of an Unmanned Aerial Vehicle (UAV)-based active AirCore system to quantify methane emissions from dairy cows</t>
  </si>
  <si>
    <t xml:space="preserve">Katerina Vinkovic</t>
  </si>
  <si>
    <t xml:space="preserve">UAV-based quantification methane emissions from dairy cows</t>
  </si>
  <si>
    <t xml:space="preserve">10.1016/j.scitotenv.2022.154898</t>
  </si>
  <si>
    <t xml:space="preserve">Ground-based mobile (Aerodyne TILDAS) | Airborne (Picarro CRDS, UAV-based mass balance approach)</t>
  </si>
  <si>
    <t xml:space="preserve">8747a736-b1db-4147-8f77-e88cbdd3de35</t>
  </si>
  <si>
    <t xml:space="preserve">The challenge of reconciling bottom-up agricultural methane emissions inventories with top-down measurements</t>
  </si>
  <si>
    <t xml:space="preserve">Desjardins, R. L.</t>
  </si>
  <si>
    <t xml:space="preserve">Reconciling agricultural methane emissions inventories with measurements</t>
  </si>
  <si>
    <t xml:space="preserve">10.1016/j.agrformet.2017.09.003</t>
  </si>
  <si>
    <t xml:space="preserve">Airborne (Picarro CRDS) | Desktop (eddy accumulation (EA) technique and relaxed EA (REA))</t>
  </si>
  <si>
    <t xml:space="preserve">a1b424fc-ac0a-4596-ad9b-b839ae868f98</t>
  </si>
  <si>
    <t xml:space="preserve">Aircraft-based inversions quantify the importance of wetlands and livestock for Upper Midwest methane emissions</t>
  </si>
  <si>
    <t xml:space="preserve">Yu, Xueying</t>
  </si>
  <si>
    <t xml:space="preserve">Aircraft-based inversions of Upper Midwest methane emissions</t>
  </si>
  <si>
    <t xml:space="preserve">10.5194/acp-21-951-2021</t>
  </si>
  <si>
    <t xml:space="preserve">Airborne (CRDS Picarro, downwind and upwind transects)</t>
  </si>
  <si>
    <t xml:space="preserve">73482ead-0b7e-49a9-9180-8e9864b6cb38</t>
  </si>
  <si>
    <t xml:space="preserve">Validation of mobile in situ measurements of dairy husbandry emissions by fusion of airborne/surface remote sensing with seasonal context from the Chino Dairy Complex</t>
  </si>
  <si>
    <t xml:space="preserve">Leifer, Ira</t>
  </si>
  <si>
    <t xml:space="preserve">Validation of mobile in situ measurements of dairy husbandry emissions</t>
  </si>
  <si>
    <t xml:space="preserve">10.1016/j.envpol.2018.03.078</t>
  </si>
  <si>
    <t xml:space="preserve">Ground-based mobile (CEAS analyzers) | Airborne (airborne TIR imaging spectrometer, Mako) | Satellite (IASI, a FTIR spectrometer)</t>
  </si>
  <si>
    <t xml:space="preserve">0175e4e4-e709-4630-bf44-6a6c2255ef10</t>
  </si>
  <si>
    <t xml:space="preserve">Atmospheric observations consistent with reported decline in the UK's methane emissions (2013–2020)</t>
  </si>
  <si>
    <t xml:space="preserve">Atmospheric emissions in London, UK</t>
  </si>
  <si>
    <t xml:space="preserve">10.5194/acp-21-16257-2021</t>
  </si>
  <si>
    <t xml:space="preserve">Tower (6 locations using Picarro CRDS) | Ship-based (Picarro CRDS system) | Airborne (Los Gatos fast greenhouse gas analyser) | Desktop (Atmospheric models)</t>
  </si>
  <si>
    <t xml:space="preserve">b7b7f76e-31ec-4882-b155-b2ccd8a3d2b9</t>
  </si>
  <si>
    <t xml:space="preserve">Top-Down Constraints on Methane Point Source Emissions From Animal Agriculture and Waste Based on New Airborne Measurements in the U.S. Upper Midwest</t>
  </si>
  <si>
    <t xml:space="preserve">Top-Down Constraints on Methane Point Source Emissions</t>
  </si>
  <si>
    <t xml:space="preserve">10.1029/2019JG005429</t>
  </si>
  <si>
    <t xml:space="preserve">Airborne (cavity ring‐down spectrometer - Picarro CRDS; model G2301) | Desktop (calculated from per‐animal methane EFs and facility herd size)</t>
  </si>
  <si>
    <t xml:space="preserve">bdd03a93-5849-4d18-959f-58ed561cb441</t>
  </si>
  <si>
    <t xml:space="preserve">Methane emissions from five Danish pig farms: Mitigation strategies and inventory estimated emissions</t>
  </si>
  <si>
    <t xml:space="preserve">Vechi, Natalia T.</t>
  </si>
  <si>
    <t xml:space="preserve">Methane emissions from five Danish pig farms</t>
  </si>
  <si>
    <t xml:space="preserve">10.1016/j.jenvman.2022.115319</t>
  </si>
  <si>
    <t xml:space="preserve">Ground-based mobile (methane and acetylene analyser (G2203, Picarro Inc., CA, response time 2 s)</t>
  </si>
  <si>
    <t xml:space="preserve">24a99108-7c38-4d1b-8bb8-a67ba4908109</t>
  </si>
  <si>
    <t xml:space="preserve">Quantification of methane emissions from cattle farms, using the tracer gas dispersion method</t>
  </si>
  <si>
    <t xml:space="preserve">Methane emissions from cattle farms</t>
  </si>
  <si>
    <t xml:space="preserve">10.1016/j.agee.2022.107885</t>
  </si>
  <si>
    <t xml:space="preserve">Ground-based mobile (Three different gas analysers based on cavity ring-down spectroscopy)</t>
  </si>
  <si>
    <t xml:space="preserve">450832c0-0c79-45df-9f97-3bf4bd9e208c</t>
  </si>
  <si>
    <t xml:space="preserve">Enteric methane emission estimates for Kenyan cattle in a nighttime enclosure using a backward Lagrangian Stochastic dispersion technique</t>
  </si>
  <si>
    <t xml:space="preserve">Wolz, Kevin</t>
  </si>
  <si>
    <t xml:space="preserve">Enteric methane emission estimates for Kenyan cattle</t>
  </si>
  <si>
    <t xml:space="preserve">10.1007/s00704-021-03868-7</t>
  </si>
  <si>
    <t xml:space="preserve">Desktop (Backward Lagrangian Stochastic model) | Ground-based static (open-path laser spectrometers)</t>
  </si>
  <si>
    <t xml:space="preserve">81ff7cbf-66d6-49c9-84a4-41db8a8a0976</t>
  </si>
  <si>
    <t xml:space="preserve">Using the tracer flux ratio method with flight measurements to estimate dairy farm CH&lt;sub&gt;4&lt;/sub&gt; emissions in central California</t>
  </si>
  <si>
    <t xml:space="preserve">Daube, Conner</t>
  </si>
  <si>
    <t xml:space="preserve">Estimating dairy farm CH4emissions in central California</t>
  </si>
  <si>
    <t xml:space="preserve">10.5194/amt-12-2085-2019</t>
  </si>
  <si>
    <t xml:space="preserve">Ground-based mobile (Aerodyne TILDAS) | Airborne (Picarro CRDS)</t>
  </si>
  <si>
    <t xml:space="preserve">be9b0566-3575-4bd1-9577-6ebabf798129</t>
  </si>
  <si>
    <t xml:space="preserve">Eddy covariance methane flux measurements over a grazed pasture: effect of cows as moving point sources</t>
  </si>
  <si>
    <t xml:space="preserve">Felber, R</t>
  </si>
  <si>
    <t xml:space="preserve">Eddy covariance methane flux measurements over a grazed pasture</t>
  </si>
  <si>
    <t xml:space="preserve">10.5194/bg-12-3925-2015</t>
  </si>
  <si>
    <t xml:space="preserve">Ground-based static (FGGA; Los Gatos Research Inc) | Desktop (flux calculation)</t>
  </si>
  <si>
    <t xml:space="preserve">bb2fe054-f7d7-4f0b-94c0-39c670ac1dfe</t>
  </si>
  <si>
    <t xml:space="preserve">Measurements of methane emissions from a beef cattle feedlot using the eddy covariance technique</t>
  </si>
  <si>
    <t xml:space="preserve">Prajapati, Prajaya</t>
  </si>
  <si>
    <t xml:space="preserve">Measurements of methane emissions from a beef cattle feedlot</t>
  </si>
  <si>
    <t xml:space="preserve">10.1016/j.agrformet.2016.09.001</t>
  </si>
  <si>
    <t xml:space="preserve">Ground-based static (wavelength-scanned cavity ring-down spectroscopy closed-path gas analyzer G2311-f, Picarro) | Desktop (flux calculations)</t>
  </si>
  <si>
    <t xml:space="preserve">20afc21c-3629-440c-a94a-251e37e7aeeb</t>
  </si>
  <si>
    <t xml:space="preserve">Measuring methane emissions from two dairy farms: Seasonal and manure-management effects</t>
  </si>
  <si>
    <t xml:space="preserve">VanderZaag, A. C.</t>
  </si>
  <si>
    <t xml:space="preserve">Measuring methane emissions from two dairy farms</t>
  </si>
  <si>
    <t xml:space="preserve">10.1016/j.agrformet.2014.02.003</t>
  </si>
  <si>
    <t xml:space="preserve">Ground-based statid (open-path absorption spectrometers GasFinder 2.0) | Desktop (WindTrax)</t>
  </si>
  <si>
    <t xml:space="preserve">dfce1f7f-1f39-47a8-b08a-58cfef999bfc</t>
  </si>
  <si>
    <t xml:space="preserve">Whole-farm greenhouse gas emissions from a backgrounding beef production system using an observation-based and model-based approach</t>
  </si>
  <si>
    <t xml:space="preserve">Stewart, A. A.</t>
  </si>
  <si>
    <t xml:space="preserve">Whole-farm greenhouse gas emissions from a backgrounding beef production system</t>
  </si>
  <si>
    <t xml:space="preserve">10.4141/cjas2013-193</t>
  </si>
  <si>
    <t xml:space="preserve">Ground-based static (sulfur hexafluoride tracer gas technique; vented, static-chamber method) | Desktop (IPCC-based model)</t>
  </si>
  <si>
    <t xml:space="preserve">1333c2cf-7b29-4c74-a4bc-645a8cbd56c2</t>
  </si>
  <si>
    <t xml:space="preserve">Estimates of North African Methane Emissions from 2010 to 2017 Using GOSAT Observations</t>
  </si>
  <si>
    <t xml:space="preserve">Western, Luke M.</t>
  </si>
  <si>
    <t xml:space="preserve">Estimates of North African Methane Emissions</t>
  </si>
  <si>
    <t xml:space="preserve">10.1021/acs.estlett.1c00327</t>
  </si>
  <si>
    <t xml:space="preserve">Satellite (GOSAT satellite) | Desktop (Markov chain Monte Carlo inverse algorithm)</t>
  </si>
  <si>
    <t xml:space="preserve">bb1e8b24-9a55-4b46-9e19-272b1e019c84</t>
  </si>
  <si>
    <t xml:space="preserve">Observed changes in China’s methane emissions linked to policy drivers</t>
  </si>
  <si>
    <t xml:space="preserve">Zhang, Yuzhong</t>
  </si>
  <si>
    <t xml:space="preserve">Observed changes in China’s methane emissions</t>
  </si>
  <si>
    <t xml:space="preserve">10.1073/pnas.2202742119</t>
  </si>
  <si>
    <t xml:space="preserve">Ground-based static (hourly or weekly CH4 data from cavity ring-down spectroscopy (CRDS) analyzers) | Satellite </t>
  </si>
  <si>
    <t xml:space="preserve">f34d4fb1-c910-4b4e-8cd5-cdf1a61ed800</t>
  </si>
  <si>
    <t xml:space="preserve">Source Partitioning of Methane Emissions and its Seasonality in the U.S. Midwest</t>
  </si>
  <si>
    <t xml:space="preserve">Chen, Zichong</t>
  </si>
  <si>
    <t xml:space="preserve">Methane Emissions and its Seasonality in the U.S. Midwest</t>
  </si>
  <si>
    <t xml:space="preserve">10.1002/2017JG004356</t>
  </si>
  <si>
    <t xml:space="preserve">Tower (Trace Gas Analyzer, TGA200A) | Desktop (Flux-Gradient, Bayesian inversion)</t>
  </si>
  <si>
    <t xml:space="preserve">cdbdc1fa-97e4-41fb-8c7d-e41414266a76</t>
  </si>
  <si>
    <t xml:space="preserve">Validation of the Swiss methane emission inventory by atmospheric observations and inverse modelling</t>
  </si>
  <si>
    <t xml:space="preserve">Henne, Stephan</t>
  </si>
  <si>
    <t xml:space="preserve">Validation of the Swiss methane emission inventory</t>
  </si>
  <si>
    <t xml:space="preserve">10.5194/acp-16-3683-2016</t>
  </si>
  <si>
    <t xml:space="preserve">Tower (PICARRO cavity ring-down spectrometers) | Desktop (Lagrangian particle dispersion model)</t>
  </si>
  <si>
    <t xml:space="preserve">02d50d7c-3936-4a95-8bf7-3d7f64db032d</t>
  </si>
  <si>
    <t xml:space="preserve">Methane emissions in the United States, Canada, and Mexico: evaluation of national methane emission inventories and 2010–2017 sectoral trends by inverse analysis of in situ (GLOBALVIEWplus CH&lt;sub&gt;4&lt;/sub&gt; ObsPack) and satellite (GOSAT) atmospheric observations</t>
  </si>
  <si>
    <t xml:space="preserve">Lu, Xiao</t>
  </si>
  <si>
    <t xml:space="preserve">Methane emissions in the United States, Canada, and Mexico</t>
  </si>
  <si>
    <t xml:space="preserve">10.5194/acp-22-395-2022</t>
  </si>
  <si>
    <t xml:space="preserve">Ground-based mobile | tower | shipboard | aircraft | Satellite (GOSAT) | Desktop (Bayesian inversion)</t>
  </si>
  <si>
    <t xml:space="preserve">10cbb03a-dd95-4cf5-b792-e2a389616bf6</t>
  </si>
  <si>
    <t xml:space="preserve">Verifying Methane Inventories and Trends With Atmospheric Methane Data</t>
  </si>
  <si>
    <t xml:space="preserve">Worden, John R.</t>
  </si>
  <si>
    <t xml:space="preserve">Verifying Methane Inventories and Trends </t>
  </si>
  <si>
    <t xml:space="preserve">10.1029/2023AV000871</t>
  </si>
  <si>
    <t xml:space="preserve">Satellite (GOSAT) | Desktop (Bayesian, optimal estimation (OE) algorithm)</t>
  </si>
  <si>
    <t xml:space="preserve">c90ce89d-0964-49fd-afc2-4da294f55d83</t>
  </si>
  <si>
    <t xml:space="preserve">Quantitative analysis of the methane gas emissions from municipal solid waste in India</t>
  </si>
  <si>
    <t xml:space="preserve">Chander Kumar Singh</t>
  </si>
  <si>
    <t xml:space="preserve">Quantitative analysis of methane emissions from solid waste in India</t>
  </si>
  <si>
    <t xml:space="preserve">10.1038/s41598-018-21326-9</t>
  </si>
  <si>
    <t xml:space="preserve">Desktop (IPCC Default Method (DM))</t>
  </si>
  <si>
    <t xml:space="preserve">6dfd24a0-05ac-4a05-8995-dcc8b50eb1e0</t>
  </si>
  <si>
    <t xml:space="preserve">Dramatic reduction in emissions of methane from landfills in the Netherlands: additional measures considered</t>
  </si>
  <si>
    <t xml:space="preserve">Boerboom, René</t>
  </si>
  <si>
    <t xml:space="preserve">Dramatic reduction in emissions of methane from landfills in the Netherlands</t>
  </si>
  <si>
    <t xml:space="preserve">10.1080/19438151003621326</t>
  </si>
  <si>
    <t xml:space="preserve">Desktop (Dutch national emissions inventory)</t>
  </si>
  <si>
    <t xml:space="preserve">92c4939e-0530-42a3-8240-ee20ef0662c9</t>
  </si>
  <si>
    <t xml:space="preserve">Anthropogenic methane plume detection from point sources in the Paris megacity area and characterization of their δ13C signature</t>
  </si>
  <si>
    <t xml:space="preserve">Xueref-Remy, I</t>
  </si>
  <si>
    <t xml:space="preserve">Anthropogenic methane plume detection from point sources in the Paris megacity area</t>
  </si>
  <si>
    <t xml:space="preserve">10.1016/j.atmosenv.2019.117055</t>
  </si>
  <si>
    <t xml:space="preserve">Ground-based mobile (CRDS) | Desktop (Keeling plot)</t>
  </si>
  <si>
    <t xml:space="preserve">67a4e0fc-a477-4c0e-baf9-5f93571d4a44</t>
  </si>
  <si>
    <t xml:space="preserve">Field measurements and modeling to resolve m2 to km2 CH4 emissions for a complex urban source: An Indiana landfill study</t>
  </si>
  <si>
    <t xml:space="preserve">Cambaliza, Maria Obiminda L</t>
  </si>
  <si>
    <t xml:space="preserve">Field measurements and modeling for a complex urban source</t>
  </si>
  <si>
    <t xml:space="preserve">10.1525/elementa.145</t>
  </si>
  <si>
    <t xml:space="preserve">Airborne (Picarro CRDS) | Ground-based mobile (Picarro CRDS Model) | Desktop (CALMIM)</t>
  </si>
  <si>
    <t xml:space="preserve">b29bd0c6-61f8-4eab-aa6e-f8295d20b332</t>
  </si>
  <si>
    <t xml:space="preserve">Locating and quantifying multiple landfills methane emissions using aircraft data</t>
  </si>
  <si>
    <t xml:space="preserve">Gasbarra, D.</t>
  </si>
  <si>
    <t xml:space="preserve">Locating and quantifying multiple landfills methane emissions</t>
  </si>
  <si>
    <t xml:space="preserve">10.1016/j.envpol.2019.112987</t>
  </si>
  <si>
    <t xml:space="preserve">Aircraft (LI7700 open path gas analyzer)</t>
  </si>
  <si>
    <t xml:space="preserve">b258e366-cded-450e-8a81-76201ef09c77</t>
  </si>
  <si>
    <t xml:space="preserve">Estimating methane emissions from the waste sector in Southern Ontario using atmospheric measurements</t>
  </si>
  <si>
    <t xml:space="preserve">Gillespie, Lawson David</t>
  </si>
  <si>
    <t xml:space="preserve">Estimating methane emissions from the waste sector</t>
  </si>
  <si>
    <t xml:space="preserve">10.1080/10962247.2024.2435340</t>
  </si>
  <si>
    <t xml:space="preserve">Ground-based mobile (see Table 1) | Desktop (Bayesian optimal estimation to determine the best fit of a Gaussian plumedispersion model (GPDM))</t>
  </si>
  <si>
    <t xml:space="preserve">3cf8073c-b4ff-46fe-9ce9-b1ac2336a7f7</t>
  </si>
  <si>
    <t xml:space="preserve">Methane emissions from Icelandic landfills – A comparison between measured and modelled emissions</t>
  </si>
  <si>
    <t xml:space="preserve">C. Scheutz</t>
  </si>
  <si>
    <t xml:space="preserve">Icelandic Landfills Emissions</t>
  </si>
  <si>
    <t xml:space="preserve">10.1016/j.wasman.2021.12.028</t>
  </si>
  <si>
    <t xml:space="preserve">Ground-based mobile (cavity ring-down spectrometer, Picarro)</t>
  </si>
  <si>
    <t xml:space="preserve">7941f993-060a-41dd-a1fa-1fe2356e839e</t>
  </si>
  <si>
    <t xml:space="preserve">Methane emission dynamics from a Danish landfill: The effect of changes in barometric pressure</t>
  </si>
  <si>
    <t xml:space="preserve">Kissas, K.</t>
  </si>
  <si>
    <t xml:space="preserve">Methane emission dynamics from a Danish landfill</t>
  </si>
  <si>
    <t xml:space="preserve">10.1016/j.wasman.2021.11.043</t>
  </si>
  <si>
    <t xml:space="preserve">Ground-based static (eddy covariance method (EC)) | Ground-based mobile (cavity ring-down spectroscopy (CRDS) )</t>
  </si>
  <si>
    <t xml:space="preserve">1b1c7313-a5f2-41c1-9867-0e61907cac02</t>
  </si>
  <si>
    <t xml:space="preserve">Detection and long-term quantification of methane emissions from an active landfill</t>
  </si>
  <si>
    <t xml:space="preserve">Kumar, Pramod</t>
  </si>
  <si>
    <t xml:space="preserve">Quantification of methane emissions from an active landfill</t>
  </si>
  <si>
    <t xml:space="preserve">10.5194/amt-17-1229-2024</t>
  </si>
  <si>
    <t xml:space="preserve">Ground-based mobile (cavity-enhanced absorption spectroscopy gas analyzers) | Desktop (Gaussian plume model)</t>
  </si>
  <si>
    <t xml:space="preserve">9e1924b6-7e7c-47e3-b972-3fdee71fd6a5</t>
  </si>
  <si>
    <t xml:space="preserve">Methane emissions from a Californian landfill, determined from airborne remote sensing and in situ measurements</t>
  </si>
  <si>
    <t xml:space="preserve">Krautwurst, Sven</t>
  </si>
  <si>
    <t xml:space="preserve">Methane emissions from a Californian landfill</t>
  </si>
  <si>
    <t xml:space="preserve">10.5194/amt-10-3429-2017</t>
  </si>
  <si>
    <t xml:space="preserve">Airborne (Picarro CRDS greenhouse gas in situ analyzer)</t>
  </si>
  <si>
    <t xml:space="preserve">6d28732c-2d03-4b63-a68d-694d3d96c84d</t>
  </si>
  <si>
    <t xml:space="preserve">The development and trial of an unmanned aerial system for the measurement of methane flux from landfill and greenhouse gas emission hotspots</t>
  </si>
  <si>
    <t xml:space="preserve">Allen, Grant</t>
  </si>
  <si>
    <t xml:space="preserve">Measurement of methane flux from landfill and greenhouse gas emission hotspots</t>
  </si>
  <si>
    <t xml:space="preserve">10.1016/j.wasman.2017.12.024</t>
  </si>
  <si>
    <t xml:space="preserve">Airborne (LGR-UGGA)</t>
  </si>
  <si>
    <t xml:space="preserve">822dba80-3341-42c4-8659-68f4fa2bc468</t>
  </si>
  <si>
    <t xml:space="preserve">Micrometeorological Measurements of Methane and Carbon Dioxide Fluxes at a Municipal Landfill</t>
  </si>
  <si>
    <t xml:space="preserve">Annalea Lohila</t>
  </si>
  <si>
    <t xml:space="preserve">Methane measurements at a Municipal Landfill</t>
  </si>
  <si>
    <t xml:space="preserve">10.1021/es061631h</t>
  </si>
  <si>
    <t xml:space="preserve">Ground-based static (CH4 flux instrumentation included an SATI-3SX three-axis sonic anemometer and a Flame Ionization Detector)</t>
  </si>
  <si>
    <t xml:space="preserve">306b1b90-29b5-4a5f-ab09-314fc908c188</t>
  </si>
  <si>
    <t xml:space="preserve">Development of a low-maintenance measurement approach to continuously estimate methane emissions: A case study</t>
  </si>
  <si>
    <t xml:space="preserve">Riddick, S. N.</t>
  </si>
  <si>
    <t xml:space="preserve">Development of an approach to continuously estimate methane emissions</t>
  </si>
  <si>
    <t xml:space="preserve">10.1016/j.wasman.2016.12.006</t>
  </si>
  <si>
    <t xml:space="preserve">Ground-based static (Picarro CRDS and Ellutia GC-FID)</t>
  </si>
  <si>
    <t xml:space="preserve">e37756db-a47a-45b7-a30a-2ab1f3fa4b33</t>
  </si>
  <si>
    <t xml:space="preserve">Regulating landfills using measured methane emissions: An English perspective</t>
  </si>
  <si>
    <t xml:space="preserve">Bourn, M.</t>
  </si>
  <si>
    <t xml:space="preserve">Regulating landfills using measured methane emissions</t>
  </si>
  <si>
    <t xml:space="preserve">10.1016/j.wasman.2018.06.032</t>
  </si>
  <si>
    <t xml:space="preserve">Ground-based static (DIAL)</t>
  </si>
  <si>
    <t xml:space="preserve">88bf9b59-3542-4fa6-9df5-394c40662c1a</t>
  </si>
  <si>
    <t xml:space="preserve">Global identification of solid waste methane super emitters using hyperspectral satellites</t>
  </si>
  <si>
    <t xml:space="preserve">Zhang, Xin</t>
  </si>
  <si>
    <t xml:space="preserve">Global identification of solid waste methane super emitters</t>
  </si>
  <si>
    <t xml:space="preserve">10.31223/X57132</t>
  </si>
  <si>
    <t xml:space="preserve">Satellite (three high-resolution hyperspectral satellite imagers (EMIT, EnMAP, and PRISMA))</t>
  </si>
  <si>
    <t xml:space="preserve">dc87fe99-6f52-4c31-a414-7e9505da3cdf</t>
  </si>
  <si>
    <t xml:space="preserve">Evaluation of methane emission from MSW landfills in China, India, and the U.S. from space using a two-tier approach</t>
  </si>
  <si>
    <t xml:space="preserve">Zhang, Shuai</t>
  </si>
  <si>
    <t xml:space="preserve">Evaluation of methane emission from MSW landfills</t>
  </si>
  <si>
    <t xml:space="preserve">10.1016/j.jenvman.2025.124705</t>
  </si>
  <si>
    <t xml:space="preserve">Satellite (TROPOMI, Hyperspectral imagers)</t>
  </si>
  <si>
    <t xml:space="preserve">08cce171-9d83-4aaf-b21a-9eca36815385</t>
  </si>
  <si>
    <t xml:space="preserve">Using satellites to uncover large methane emissions from landfills</t>
  </si>
  <si>
    <t xml:space="preserve">Joannes D. Maasakkers</t>
  </si>
  <si>
    <t xml:space="preserve">10.1126/sciadv.abn9683</t>
  </si>
  <si>
    <t xml:space="preserve">Satellite (GHGSat)</t>
  </si>
  <si>
    <t xml:space="preserve">223e5995-ed58-4f9a-9131-418ee7c6c3d7</t>
  </si>
  <si>
    <t xml:space="preserve">Satellite monitoring of annual US landfill methane emissions and trends</t>
  </si>
  <si>
    <t xml:space="preserve">Balasus, Nicholas</t>
  </si>
  <si>
    <t xml:space="preserve">Satellite monitoring of annual US landfill methane emissions</t>
  </si>
  <si>
    <t xml:space="preserve">10.48550/arXiv.2408.10957</t>
  </si>
  <si>
    <t xml:space="preserve">Satellite (TROPOMI+GOSAT)</t>
  </si>
  <si>
    <t xml:space="preserve">90545e5e-a361-495b-bf04-323d7d361cdd</t>
  </si>
  <si>
    <t xml:space="preserve">Methane Mapping with Future Satellite Imaging Spectrometers</t>
  </si>
  <si>
    <t xml:space="preserve">Ayasse, Alana K.</t>
  </si>
  <si>
    <t xml:space="preserve">10.3390/rs11243054</t>
  </si>
  <si>
    <t xml:space="preserve">Satellite (AVIRIS-NG) | Desktop (MODTRAN6)</t>
  </si>
  <si>
    <t xml:space="preserve">8215a1f6-9abd-40ff-8d7d-3c54642e6a73</t>
  </si>
  <si>
    <t xml:space="preserve">Using remote sensing to detect, validate, and quantify methane emissions from California solid waste operations</t>
  </si>
  <si>
    <t xml:space="preserve">Cusworth, Daniel H</t>
  </si>
  <si>
    <t xml:space="preserve">Methane emissions from California solid waste operations</t>
  </si>
  <si>
    <t xml:space="preserve">10.1088/1748-9326/ab7b99</t>
  </si>
  <si>
    <t xml:space="preserve">Airborne (AVIRIS-NG)</t>
  </si>
  <si>
    <t xml:space="preserve">676b4bac-c46f-48d0-b9ff-ff3337942ead</t>
  </si>
  <si>
    <t xml:space="preserve">Quantifying methane emissions from United States landfills</t>
  </si>
  <si>
    <t xml:space="preserve">10.1126/science.adi7735</t>
  </si>
  <si>
    <t xml:space="preserve">Airborne (imaging spectrometers)</t>
  </si>
  <si>
    <t xml:space="preserve">f2331900-ee8d-4be9-8611-7747715c65cd</t>
  </si>
  <si>
    <t xml:space="preserve">PRISMethaNet: A novel deep learning model for landfill methane detection using PRISMA satellite data</t>
  </si>
  <si>
    <t xml:space="preserve">Marjani, Mohammad</t>
  </si>
  <si>
    <t xml:space="preserve">10.1016/j.isprsjprs.2024.10.003</t>
  </si>
  <si>
    <t xml:space="preserve">Satellite (PRISMA hyperspectral imaging satellite) | Desktop</t>
  </si>
  <si>
    <t xml:space="preserve">1090835f-8146-4024-b8b1-763c39cb118c</t>
  </si>
  <si>
    <t xml:space="preserve">Automated detection and monitoring of methane super-emitters using satellite data</t>
  </si>
  <si>
    <t xml:space="preserve">Schuit, Berend J.</t>
  </si>
  <si>
    <t xml:space="preserve">10.5194/acp-23-9071-2023</t>
  </si>
  <si>
    <t xml:space="preserve">Satellite (TROPOMI) | Desktop (convolutional neural network)</t>
  </si>
  <si>
    <t xml:space="preserve">f5b33b39-0274-4029-9b8c-d4a0ae12cb0d</t>
  </si>
  <si>
    <t xml:space="preserve">Investigating Major Sources of Methane Emissions at US Landfills</t>
  </si>
  <si>
    <t xml:space="preserve">Tia R. Scarpelli</t>
  </si>
  <si>
    <t xml:space="preserve">10.1021/acs.est.4c07572</t>
  </si>
  <si>
    <t xml:space="preserve">Airborne (remote sensing observations)</t>
  </si>
  <si>
    <t xml:space="preserve">41f77a9e-5e7e-4493-97ab-6e0fbcf915d4</t>
  </si>
  <si>
    <t xml:space="preserve">Local-to-regional methane emissions from the Upper Silesian Coal Basin (USCB) quantified using UAV-based atmospheric measurements</t>
  </si>
  <si>
    <t xml:space="preserve">Andersen, Truls</t>
  </si>
  <si>
    <t xml:space="preserve">10.5194/acp-23-5191-2023</t>
  </si>
  <si>
    <t xml:space="preserve">Airborne (UAV with AirCore system)</t>
  </si>
  <si>
    <t xml:space="preserve">41ffa3b9-f683-433b-bd01-b2ee30a900d6</t>
  </si>
  <si>
    <t xml:space="preserve">Evaluating Pellistor Sensors for Reporting of Methane Emission in Coal Mine Ventilation: Toward Low-Cost Reporting Solutions</t>
  </si>
  <si>
    <t xml:space="preserve">Necki, Jaroslaw</t>
  </si>
  <si>
    <t xml:space="preserve">10.2139/ssrn.5233425</t>
  </si>
  <si>
    <t xml:space="preserve">Ground-based static (LasIR)</t>
  </si>
  <si>
    <t xml:space="preserve">5ffd1f56-303b-4454-8527-e4817fcf485b</t>
  </si>
  <si>
    <t xml:space="preserve">Merging TROPOMI and eddy covariance observations to quantify 5-years of daily CH4 emissions over coal-mine dominated region</t>
  </si>
  <si>
    <t xml:space="preserve">Hu, Wei</t>
  </si>
  <si>
    <t xml:space="preserve">10.1007/s40789-024-00700-1</t>
  </si>
  <si>
    <t xml:space="preserve">Satellite (TROPOMI) | Ground-based static (CSAT-3 anemometer, LI-7700, and Generic Open Path gas analyzer) | Desktop (Model-free mass balance method)</t>
  </si>
  <si>
    <t xml:space="preserve">9e6fa7c3-4f32-4d23-bf83-af7dc34f7f92</t>
  </si>
  <si>
    <t xml:space="preserve">Temporal and spatial comparison of coal mine ventilation methane emissions and mitigation quantified using PRISMA satellite data and on-site measurements</t>
  </si>
  <si>
    <t xml:space="preserve">Karacan, C. Özge</t>
  </si>
  <si>
    <t xml:space="preserve">10.1016/j.scitotenv.2025.179268</t>
  </si>
  <si>
    <t xml:space="preserve">Satellite (PRISMA)| Ground-based static (Optio G multi-gas monitors)</t>
  </si>
  <si>
    <t xml:space="preserve">dc1ad885-7c31-4702-bc5a-c36bd04a9deb</t>
  </si>
  <si>
    <t xml:space="preserve">Spectrometric imaging of sub-hourly methane emission dynamics from coal mine ventilation</t>
  </si>
  <si>
    <t xml:space="preserve">Knapp, M</t>
  </si>
  <si>
    <t xml:space="preserve">10.1088/1748-9326/acc346</t>
  </si>
  <si>
    <t xml:space="preserve">Ground-based static (HySpexSWIR384)</t>
  </si>
  <si>
    <t xml:space="preserve">97420afe-c55f-4faf-bd58-f2c83ca56b76</t>
  </si>
  <si>
    <t xml:space="preserve">Quantification of CH&lt;sub&gt;4&lt;/sub&gt; coal mining emissions in Upper Silesia by passive airborne remote sensing observations with the Methane Airborne MAPper (MAMAP) instrument during the CO&lt;sub&gt;2&lt;/sub&gt; and Methane (CoMet) campaign</t>
  </si>
  <si>
    <t xml:space="preserve">10.5194/acp-21-17345-2021</t>
  </si>
  <si>
    <t xml:space="preserve">Airborne (MAMAP) | Desktop (cross-sectional flux method)</t>
  </si>
  <si>
    <t xml:space="preserve">3a932255-983c-4f26-9dc4-f0887371c27e</t>
  </si>
  <si>
    <t xml:space="preserve">Surface-observation-constrained high-frequency coal mine methane emissions in Shanxi, China, reveal more emissions than inventories, consistent with satellite inversion</t>
  </si>
  <si>
    <t xml:space="preserve">Lu, Fan</t>
  </si>
  <si>
    <t xml:space="preserve">10.5194/acp-25-5837-2025</t>
  </si>
  <si>
    <t xml:space="preserve">Ground-based mobile (LGR-915-0011)</t>
  </si>
  <si>
    <t xml:space="preserve">2354a55a-708f-49a1-9cdf-feaa363ee1ad</t>
  </si>
  <si>
    <t xml:space="preserve">Observational constraints on methane emissions from Polish coal mines using a ground-based remote sensing network</t>
  </si>
  <si>
    <t xml:space="preserve">Luther, Andreas</t>
  </si>
  <si>
    <t xml:space="preserve">10.5194/acp-22-5859-2022</t>
  </si>
  <si>
    <t xml:space="preserve">Ground-based static (EM27/SUN) | Desktop (PROFFIT)</t>
  </si>
  <si>
    <t xml:space="preserve">454a84d7-4ff0-4753-b1ec-47492c9ab685</t>
  </si>
  <si>
    <t xml:space="preserve">Individual coal mine methane emissions constrained by eddy covariance measurements: low bias and missing sources</t>
  </si>
  <si>
    <t xml:space="preserve">Qin, Kai</t>
  </si>
  <si>
    <t xml:space="preserve">10.5194/acp-24-3009-2024</t>
  </si>
  <si>
    <t xml:space="preserve">Ground-based static (CSAT-3 anemometer and LI-7700 and generic open-path gas analyzers)</t>
  </si>
  <si>
    <t xml:space="preserve">02bfcce3-b786-4a18-8197-1ada4b0ba95d</t>
  </si>
  <si>
    <t xml:space="preserve">Retrieving CH&lt;sub&gt;4&lt;/sub&gt;-emission rates from coal mine ventilation shafts using UAV-based AirCore observations and the genetic algorithm–interior point penalty function (GA-IPPF) model</t>
  </si>
  <si>
    <t xml:space="preserve">Shi, Tianqi;</t>
  </si>
  <si>
    <t xml:space="preserve">10.5194/acp-22-13881-2022</t>
  </si>
  <si>
    <t xml:space="preserve">Airborne (Picarro CRDS) | Desktop (GA-IPPF model)</t>
  </si>
  <si>
    <t xml:space="preserve">120b58d6-b4d8-4f18-a8f4-d26780c28a80</t>
  </si>
  <si>
    <t xml:space="preserve">Factors influencing the temporal variability of atmospheric methane emissions from Upper Silesia coal mines: a case study from the CoMet mission</t>
  </si>
  <si>
    <t xml:space="preserve">Swolkień, Justyna</t>
  </si>
  <si>
    <t xml:space="preserve">10.5194/acp-22-16031-2022</t>
  </si>
  <si>
    <t xml:space="preserve">Ground-based static (CH4 detector recording sensor type MM-4)</t>
  </si>
  <si>
    <t xml:space="preserve">9e8d72a5-d710-4a94-ac82-966b74ffe99c</t>
  </si>
  <si>
    <t xml:space="preserve">Decreasing methane emissions from China’s coal mining with rebounded coal production</t>
  </si>
  <si>
    <t xml:space="preserve">Gao, Junlian</t>
  </si>
  <si>
    <t xml:space="preserve">10.1088/1748-9326/ac38d8</t>
  </si>
  <si>
    <t xml:space="preserve">Desktop (Inventory)</t>
  </si>
  <si>
    <t xml:space="preserve">58daa6f1-8fbd-4f44-8347-78c6995444c1</t>
  </si>
  <si>
    <t xml:space="preserve">A novel method for estimating methane emissions from underground coal mines: The Yanma coal mine, China</t>
  </si>
  <si>
    <t xml:space="preserve">Ji, Zhong-Min</t>
  </si>
  <si>
    <t xml:space="preserve">10.1016/j.atmosenv.2017.09.052</t>
  </si>
  <si>
    <t xml:space="preserve">Desktop (Inventory, new model)</t>
  </si>
  <si>
    <t xml:space="preserve">f4617394-236d-4ce0-845d-5d73df55cec2</t>
  </si>
  <si>
    <t xml:space="preserve">Global methane emissions from coal mining to continue growing even with declining coal production</t>
  </si>
  <si>
    <t xml:space="preserve">Kholod, Nazar</t>
  </si>
  <si>
    <t xml:space="preserve">10.1016/j.jclepro.2020.120489</t>
  </si>
  <si>
    <t xml:space="preserve">Desktop (Model for Calculating Coal Mine Methane (MC2M) emissions)</t>
  </si>
  <si>
    <t xml:space="preserve">6140eed8-7903-4235-ac10-9e72f256f148</t>
  </si>
  <si>
    <t xml:space="preserve">Large methane mitigation potential through prioritized closure of gas-rich coal mines</t>
  </si>
  <si>
    <t xml:space="preserve">Liu, Qiang</t>
  </si>
  <si>
    <t xml:space="preserve">10.1038/s41558-024-02004-3</t>
  </si>
  <si>
    <t xml:space="preserve">Desktop (Inventory, IPCC Tier 3 Approach)</t>
  </si>
  <si>
    <t xml:space="preserve">f30cd564-b5aa-4e85-b27e-3a60807e144a</t>
  </si>
  <si>
    <t xml:space="preserve">A high-resolution gridded inventory of coal mine methane emissions for India and Australia</t>
  </si>
  <si>
    <t xml:space="preserve">Sadavarte, Pankaj</t>
  </si>
  <si>
    <t xml:space="preserve">10.1525/elementa.2021.00056</t>
  </si>
  <si>
    <t xml:space="preserve">Desktop (bottom-up gridded emission inventory)</t>
  </si>
  <si>
    <t xml:space="preserve">68e85803-1ae4-4eb1-b314-8155e75a1913</t>
  </si>
  <si>
    <t xml:space="preserve">Bottom-Up Estimates of Coal Mine Methane Emissions in China: A Gridded Inventory, Emission Factors, and Trends</t>
  </si>
  <si>
    <t xml:space="preserve">Sheng, Jianxiong</t>
  </si>
  <si>
    <t xml:space="preserve">10.1021/acs.estlett.9b00294</t>
  </si>
  <si>
    <t xml:space="preserve">Desktop (bottom-up emission inventory)</t>
  </si>
  <si>
    <t xml:space="preserve">c229a200-15b2-421d-b58f-6191e27b0214</t>
  </si>
  <si>
    <t xml:space="preserve">Fugitive Methane Emissions from Indian Coal Mining and Handling Activities: Estimates, Mitigation and Opportunities for its Utilization to Generate Clean Energy</t>
  </si>
  <si>
    <t xml:space="preserve">Singh, Ajay K.</t>
  </si>
  <si>
    <t xml:space="preserve">10.1016/j.egypro.2016.11.201</t>
  </si>
  <si>
    <t xml:space="preserve">Desktop (bottom-up emission inventory) | Ground-based static (gas chromatograph)</t>
  </si>
  <si>
    <t xml:space="preserve">1c9ebc42-62e9-48f7-89d7-2f372e560073</t>
  </si>
  <si>
    <t xml:space="preserve">Regional Production Shift and Increased Utilization Dampen Coal Mine Methane Emissions in China</t>
  </si>
  <si>
    <t xml:space="preserve">Zhang, Jie</t>
  </si>
  <si>
    <t xml:space="preserve">10.2139/ssrn.5101729</t>
  </si>
  <si>
    <t xml:space="preserve">0aacab22-00e0-4cd1-a6a4-59f0e05183d1</t>
  </si>
  <si>
    <t xml:space="preserve">Analysis of the Characteristics of CH4 Emissions in China’s Coal Mining Industry and Research on Emission Reduction Measures</t>
  </si>
  <si>
    <t xml:space="preserve">Zhu, Anyu</t>
  </si>
  <si>
    <t xml:space="preserve">10.3390/ijerph19127408</t>
  </si>
  <si>
    <t xml:space="preserve">4beffe70-6544-4462-bac5-1867ac8f097b</t>
  </si>
  <si>
    <t xml:space="preserve">Methane emissions from China: a high-resolution inversion of TROPOMI satellite observations</t>
  </si>
  <si>
    <t xml:space="preserve">10.5194/acp-22-10809-2022</t>
  </si>
  <si>
    <t xml:space="preserve">Satellite (TROPOMI)</t>
  </si>
  <si>
    <t xml:space="preserve">a69d0102-7876-4978-8562-58e92811531e</t>
  </si>
  <si>
    <t xml:space="preserve">Regional Trends and Spatial Gradients of Total Column Methane over India, China, and USA─Implications for Emissions from Coal Mining and Oil/Gas Exploitation</t>
  </si>
  <si>
    <t xml:space="preserve">Deepshikha</t>
  </si>
  <si>
    <t xml:space="preserve">10.1021/acs.est.4c06201</t>
  </si>
  <si>
    <t xml:space="preserve">Satellite| Desktop (MIROC)</t>
  </si>
  <si>
    <t xml:space="preserve">cee161a8-3030-4183-9ff1-b0a90acb44d5</t>
  </si>
  <si>
    <t xml:space="preserve">Unveiling Unprecedented Methane Hotspots in China's Leading Coal Production Hub: A Satellite Mapping Revelation</t>
  </si>
  <si>
    <t xml:space="preserve">Han, Ge</t>
  </si>
  <si>
    <t xml:space="preserve">10.1029/2024GL109065</t>
  </si>
  <si>
    <t xml:space="preserve">Satellite (GF5B) | Desktop (Inventories</t>
  </si>
  <si>
    <t xml:space="preserve">bada07d8-7787-4b80-8b72-7e9a86c0939d</t>
  </si>
  <si>
    <t xml:space="preserve">A survey of methane point source emissions from coal mines in Shanxi province of China using AHSI on board Gaofen-5B</t>
  </si>
  <si>
    <t xml:space="preserve">He, Zhonghua</t>
  </si>
  <si>
    <t xml:space="preserve">10.5194/amt-17-2937-2024</t>
  </si>
  <si>
    <t xml:space="preserve">Satellite (GF-5B) | Desktop (matched filter method and the IME model.)</t>
  </si>
  <si>
    <t xml:space="preserve">5bc2d1e4-3d18-4705-bf6b-aa1ca3356dc1</t>
  </si>
  <si>
    <t xml:space="preserve">Country-level methane emissions and their sectoral trends during 2009–2020 estimated by high-resolution inversion of GOSAT and surface observations</t>
  </si>
  <si>
    <t xml:space="preserve">Janardanan, Rajesh</t>
  </si>
  <si>
    <t xml:space="preserve">10.1088/1748-9326/ad2436</t>
  </si>
  <si>
    <t xml:space="preserve">Satellite (GOSAT) | Shipboard | Airborne | Desktop</t>
  </si>
  <si>
    <t xml:space="preserve">03f64bae-61da-4dec-b5ad-b42d50f565d7</t>
  </si>
  <si>
    <t xml:space="preserve">High-resolution assessment of coal mining methane emissions by satellite in Shanxi, China</t>
  </si>
  <si>
    <t xml:space="preserve">Peng, Shushi</t>
  </si>
  <si>
    <t xml:space="preserve">10.1016/j.isci.2023.108375</t>
  </si>
  <si>
    <t xml:space="preserve">Satellite (TROPOMI) | Desktop</t>
  </si>
  <si>
    <t xml:space="preserve">83044ab6-592d-4fe0-9904-d8312c93dd89</t>
  </si>
  <si>
    <t xml:space="preserve">Methane Emissions from Superemitting Coal Mines in Australia Quantified Using TROPOMI Satellite Observations</t>
  </si>
  <si>
    <t xml:space="preserve">10.1021/acs.est.1c03976</t>
  </si>
  <si>
    <t xml:space="preserve">Satellite (TROPOMI) | Desktop (cross-sectional flux method (CSF))</t>
  </si>
  <si>
    <t xml:space="preserve">af6e6df2-d504-4915-8963-cd550a3c1121</t>
  </si>
  <si>
    <t xml:space="preserve">Quantifying CH&lt;sub&gt;4&lt;/sub&gt; emissions from coal mine aggregation areas in Shanxi, China, using TROPOMI observations and the wind-assigned anomaly method</t>
  </si>
  <si>
    <t xml:space="preserve">Tu, Qiansi</t>
  </si>
  <si>
    <t xml:space="preserve">10.5194/acp-24-4875-2024</t>
  </si>
  <si>
    <t xml:space="preserve">Satellite (TROPOMI) | Desktop (Cone plume model, Gaussian model)</t>
  </si>
  <si>
    <t xml:space="preserve">ab20bedf-dbee-46f7-ade5-61f77feaa02b</t>
  </si>
  <si>
    <t xml:space="preserve">Quantifying CH&lt;sub&gt;4&lt;/sub&gt; emissions in hard coal mines from TROPOMI and IASI observations using the wind-assigned anomaly method</t>
  </si>
  <si>
    <t xml:space="preserve">10.5194/acp-22-9747-2022</t>
  </si>
  <si>
    <t xml:space="preserve">Satellite (TROPOMI) | Desktop (Cone plume model)</t>
  </si>
  <si>
    <t xml:space="preserve">2010bfd4-7bbc-4e54-863d-58f0ba050979</t>
  </si>
  <si>
    <t xml:space="preserve">Quantifying Time-Averaged Methane Emissions from Individual Coal Mine Vents with GHGSat-D Satellite Observations</t>
  </si>
  <si>
    <t xml:space="preserve">Varon, Daniel J.</t>
  </si>
  <si>
    <t xml:space="preserve">10.1021/acs.est.0c01213</t>
  </si>
  <si>
    <t xml:space="preserve">Satellite (GHGSat-D) | Desktop ( IME and CSF)</t>
  </si>
  <si>
    <t xml:space="preserve">d79ac433-fc78-4c6c-bddd-988efa3919f2</t>
  </si>
  <si>
    <t xml:space="preserve">Excess methane emissions from shallow water platforms elevate the carbon intensity of US Gulf of Mexico oil and gas production</t>
  </si>
  <si>
    <t xml:space="preserve">Gorchov Negron</t>
  </si>
  <si>
    <t xml:space="preserve">10.1073/pnas.2215275120</t>
  </si>
  <si>
    <t xml:space="preserve">Airborne (Picarro G2401) | Desktop (Gauss’s Theorem)</t>
  </si>
  <si>
    <t xml:space="preserve">34fd073e-5dcf-459c-b027-7de51209c2bf</t>
  </si>
  <si>
    <t xml:space="preserve">Methane remote sensing and emission quantification of offshore shallow water oil and gas platforms in the Gulf of Mexico</t>
  </si>
  <si>
    <t xml:space="preserve">Ayasse, Alana K</t>
  </si>
  <si>
    <t xml:space="preserve">10.1088/1748-9326/ac8566</t>
  </si>
  <si>
    <t xml:space="preserve">Airborne (432 band visual and shortwave infrared imaging spectrometer ) | Desktop (IME)</t>
  </si>
  <si>
    <t xml:space="preserve">c4eb8a28-09f1-4d55-836d-994f410ab18a</t>
  </si>
  <si>
    <t xml:space="preserve">Constructing a measurement-based spatially explicit inventory of US oil and gas methane emissions (2021)</t>
  </si>
  <si>
    <t xml:space="preserve">Omara, Mark</t>
  </si>
  <si>
    <t xml:space="preserve">10.5194/essd-16-3973-2024</t>
  </si>
  <si>
    <t xml:space="preserve">Desktop (Inventory and modeling)</t>
  </si>
  <si>
    <t xml:space="preserve">183aa9e9-35d0-4c14-9d3e-7f2455cf10a8</t>
  </si>
  <si>
    <t xml:space="preserve">Satellite quantification of oil and natural gas methane emissions in the US and Canada including contributions from individual basins</t>
  </si>
  <si>
    <t xml:space="preserve">Lu Shen</t>
  </si>
  <si>
    <t xml:space="preserve">10.5194/acp-22-11203-2022</t>
  </si>
  <si>
    <t xml:space="preserve">6045c85c-2338-462e-a8cd-5aeee28d49ea</t>
  </si>
  <si>
    <t xml:space="preserve">A measurement-based upstream oil and gas methane inventory for Alberta, Canada reveals higher emissions and different sources than official estimates</t>
  </si>
  <si>
    <t xml:space="preserve">Conrad, Bradley M.</t>
  </si>
  <si>
    <t xml:space="preserve">10.1038/s43247-023-01081-0</t>
  </si>
  <si>
    <t xml:space="preserve">Airborne (Bridger Photonics’ GML) | Desktop (Monte Carlo)</t>
  </si>
  <si>
    <t xml:space="preserve">330f67c4-1981-4deb-9ce0-c5e896ecda14</t>
  </si>
  <si>
    <t xml:space="preserve">Inefficient and unlit natural gas flares both emit large quantities of methane</t>
  </si>
  <si>
    <t xml:space="preserve">Plant, Genevieve</t>
  </si>
  <si>
    <t xml:space="preserve">10.1126/science.abq0385</t>
  </si>
  <si>
    <t xml:space="preserve">Airborne (Picarro G2401-m) | Desktop</t>
  </si>
  <si>
    <t xml:space="preserve">0c7fde11-29d0-4bad-ae69-9b52aa5866f0</t>
  </si>
  <si>
    <t xml:space="preserve">High potential for CH&lt;sub&gt;4&lt;/sub&gt; emission mitigation from oil infrastructure in one of EU's major production regions</t>
  </si>
  <si>
    <t xml:space="preserve">Stavropoulou, Foteini</t>
  </si>
  <si>
    <t xml:space="preserve">10.5194/acp-23-10399-2023</t>
  </si>
  <si>
    <t xml:space="preserve">Ground-based mobile (TDM, OTM-33A, GPM) | Airborne (UAV MBA) | Desktop</t>
  </si>
  <si>
    <t xml:space="preserve">7badbf6e-a99d-4330-a9c3-98dcbe95fd35</t>
  </si>
  <si>
    <t xml:space="preserve">Direct measurements of methane emissions from key facilities in Alberta's oil and gas supply chain</t>
  </si>
  <si>
    <t xml:space="preserve">Li, Hugh Z.</t>
  </si>
  <si>
    <t xml:space="preserve">10.1016/j.scitotenv.2023.169645</t>
  </si>
  <si>
    <t xml:space="preserve">Airborne (G2301 gas analyzer) | Desktop (Gauss' theorem)</t>
  </si>
  <si>
    <t xml:space="preserve">0b457d61-a502-46fd-be4e-c24c8b0bae46</t>
  </si>
  <si>
    <t xml:space="preserve">Natural gas facility methane emissions: measurements by tracer flux ratio in two US natural gas producing basins</t>
  </si>
  <si>
    <t xml:space="preserve">Yacovitch, Tara I.</t>
  </si>
  <si>
    <t xml:space="preserve">10.1525/elementa.251</t>
  </si>
  <si>
    <t xml:space="preserve">Ground-based mobile (TILDAS) | Desktop</t>
  </si>
  <si>
    <t xml:space="preserve">176a5445-2a58-4f10-baab-32dc273c5838</t>
  </si>
  <si>
    <t xml:space="preserve">Assessment of methane emissions from the U.S. oil and gas supply chain | Science</t>
  </si>
  <si>
    <t xml:space="preserve">Ground-based mobile | Airborne</t>
  </si>
  <si>
    <t xml:space="preserve">a2b95316-ccce-4cf5-8ed6-30eb25596921</t>
  </si>
  <si>
    <t xml:space="preserve">Evaluation and intelligent deployment of coal and coalbed methane coupling coordinated exploitation based on Bayesian network and cuckoo search</t>
  </si>
  <si>
    <t xml:space="preserve">Zou, Quanle</t>
  </si>
  <si>
    <t xml:space="preserve">10.1016/j.ijmst.2022.11.002</t>
  </si>
  <si>
    <t xml:space="preserve">359f525c-7acb-4c93-a84e-5e1386c48273</t>
  </si>
  <si>
    <t xml:space="preserve">Methane emissions from soils: synthesis and analysis of a large UK data set</t>
  </si>
  <si>
    <t xml:space="preserve">Levy, Peter E.</t>
  </si>
  <si>
    <t xml:space="preserve">10.1111/j.1365-2486.2011.02616.x</t>
  </si>
  <si>
    <t xml:space="preserve">Ground-based static (gas chromatograph) | Desktop</t>
  </si>
  <si>
    <t xml:space="preserve">ff1a3b95-b77d-4888-bdf3-61258271c5fb</t>
  </si>
  <si>
    <t xml:space="preserve">Ground-based static (high-volume sampling technique)</t>
  </si>
  <si>
    <t xml:space="preserve">a9c9013b-c587-4fd1-a1ae-134af0f8901f</t>
  </si>
  <si>
    <t xml:space="preserve">Mitchell, Austin L.</t>
  </si>
  <si>
    <t xml:space="preserve">Ground-based mobile (1-Hz or faster, Aerodyne QC-TILDAS and/or Picarro cavity ring-down spectroscopy)</t>
  </si>
  <si>
    <t xml:space="preserve">a2088d76-800a-4eac-8180-d7d2ffff717f</t>
  </si>
  <si>
    <t xml:space="preserve">Airborne | Desktop (Monte Carlo model)</t>
  </si>
  <si>
    <t xml:space="preserve">b1e5ae28-31df-4caf-8053-e4130246caf3</t>
  </si>
  <si>
    <t xml:space="preserve">Desktop (DLEM v2.0)</t>
  </si>
  <si>
    <t xml:space="preserve">766cc307-0476-4358-af3e-3ad42d47519a</t>
  </si>
  <si>
    <t xml:space="preserve">Ground-based static (Gas Mapping LiDAR) | Desktop (Monte Carlo)</t>
  </si>
  <si>
    <t xml:space="preserve">22fe6a5b-cf00-44b4-9da0-9e1ccadbf780</t>
  </si>
  <si>
    <t xml:space="preserve">Ground-based static (gas chromatograph)| Desktop (Monte Carlo)</t>
  </si>
  <si>
    <t xml:space="preserve">7f875165-307e-4138-b21b-cff4816f5622</t>
  </si>
  <si>
    <t xml:space="preserve">Methane production and emission in a Texas rice field</t>
  </si>
  <si>
    <t xml:space="preserve">Sass, R. L.</t>
  </si>
  <si>
    <t xml:space="preserve">10.1029/GB004i001p00047</t>
  </si>
  <si>
    <t xml:space="preserve">Ground-based static (GC-FID)</t>
  </si>
  <si>
    <t xml:space="preserve">abad5897-da1b-405f-ae51-1844f2c79a35</t>
  </si>
  <si>
    <t xml:space="preserve">Methane emission from Minnesota peatlands: Spatial and seasonal variability</t>
  </si>
  <si>
    <t xml:space="preserve">Nancy B. Dise</t>
  </si>
  <si>
    <t xml:space="preserve">10.1029/92GB02299</t>
  </si>
  <si>
    <t xml:space="preserve">Ground-based static (gas chromotograph) |</t>
  </si>
  <si>
    <t xml:space="preserve">71a7649b-0287-4be4-bb54-529a89ce852c</t>
  </si>
  <si>
    <t xml:space="preserve">Kelly, Bryce F. J.</t>
  </si>
  <si>
    <t xml:space="preserve">10.5194/acp-22-15527-2022</t>
  </si>
  <si>
    <t xml:space="preserve">Airborne  (Los Gatos Research ultraportable greenhouse gas analyser and the modified LICOR LI-7500 open path gas analyser) | Desktop (UNSW BU inventory, multi-Keeling regression)</t>
  </si>
  <si>
    <t xml:space="preserve">bbd80d47-c7d9-487e-a6e9-4d17ec2cd927</t>
  </si>
  <si>
    <t xml:space="preserve">Estimate of global methane emissions from coal mines</t>
  </si>
  <si>
    <t xml:space="preserve">Kirchgessner, David A.</t>
  </si>
  <si>
    <t xml:space="preserve">10.1016/0045-6535(93)90438-B</t>
  </si>
  <si>
    <t xml:space="preserve">Desktop (Regression)</t>
  </si>
  <si>
    <t xml:space="preserve">efcd91d7-9f91-41dd-8aa7-b322f68781ab</t>
  </si>
  <si>
    <t xml:space="preserve">Global Tracking and Quantification of Oil and Gas Methane Emissions from Recurrent Sentinel-2 Imagery</t>
  </si>
  <si>
    <t xml:space="preserve">Ehret, Thibaud</t>
  </si>
  <si>
    <t xml:space="preserve">10.1021/acs.est.1c08575</t>
  </si>
  <si>
    <t xml:space="preserve">Satellite (Sentinel-2, Landsat-8, and Sentinel-5P)</t>
  </si>
  <si>
    <t xml:space="preserve">b7e106f2-66cb-4932-b9f3-96d249e0ecb3</t>
  </si>
  <si>
    <t xml:space="preserve">Airborne methane remote measurements reveal heavy-tail flux distribution in Four Corners region</t>
  </si>
  <si>
    <t xml:space="preserve">Frankenberg, Christian</t>
  </si>
  <si>
    <t xml:space="preserve">10.1073/pnas.1605617113</t>
  </si>
  <si>
    <t xml:space="preserve">Airborne (AVIRIS-NG, HyTES) |Desktop (Gaussian Integral inversion)</t>
  </si>
  <si>
    <t xml:space="preserve">41694f5d-664a-49a0-96a8-8585924dd586</t>
  </si>
  <si>
    <t xml:space="preserve">Concurrent variation in oil and gas methane emissions and oil price during the COVID-19 pandemic</t>
  </si>
  <si>
    <t xml:space="preserve">Lyon, David R.</t>
  </si>
  <si>
    <t xml:space="preserve">10.5194/acp-21-6605-2021</t>
  </si>
  <si>
    <t xml:space="preserve">Airborne (Picarro CRDS) | Tower (Picarro CRDS)| Satellite (TROPOMI)</t>
  </si>
  <si>
    <t xml:space="preserve">11f3f9a8-ccbf-426d-8a52-c336c12e2d78</t>
  </si>
  <si>
    <t xml:space="preserve">Methane emissions estimate from airborne measurements over a western United States natural gas field</t>
  </si>
  <si>
    <t xml:space="preserve">Karion, Anna</t>
  </si>
  <si>
    <t xml:space="preserve">10.1002/grl.50811</t>
  </si>
  <si>
    <t xml:space="preserve">Airborne </t>
  </si>
  <si>
    <t xml:space="preserve">146e0845-b4f9-48fe-acb2-1cc076d38782</t>
  </si>
  <si>
    <t xml:space="preserve">Evaluation of Methane Emissions in Daily Operations and Accidents: A Case Study of a Local Distribution Company in China</t>
  </si>
  <si>
    <t xml:space="preserve">Xie, Yitong</t>
  </si>
  <si>
    <t xml:space="preserve">10.3390/en16041582</t>
  </si>
  <si>
    <t xml:space="preserve">Desktop (Gas law equations)</t>
  </si>
  <si>
    <t xml:space="preserve">8e08fe39-cf93-4ac7-b2e4-0697ccbba179</t>
  </si>
  <si>
    <t xml:space="preserve">Development of Atmospheric Tracer Methods To Measure Methane Emissions from Natural Gas Facilities and Urban Areas</t>
  </si>
  <si>
    <t xml:space="preserve">10.1021/es00006a007</t>
  </si>
  <si>
    <t xml:space="preserve">Ground-based mobile (Tracer gas with Aerodyne mobile methane monitor)</t>
  </si>
  <si>
    <t xml:space="preserve">f6ffd9db-aad7-4f35-beaa-b57c9afef47a</t>
  </si>
  <si>
    <t xml:space="preserve">Estimate of methane emissions from the U.S. natural gas industry</t>
  </si>
  <si>
    <t xml:space="preserve">Kirchgessner, D. A.</t>
  </si>
  <si>
    <t xml:space="preserve">10.1016/s0045-6535(97)00236-1</t>
  </si>
  <si>
    <t xml:space="preserve">Ground-based static (GRI Hi-FlowTM sampler) | Desktop | Ground-based mobile (Tracer gas)</t>
  </si>
  <si>
    <t xml:space="preserve">8c93d122-58f8-4085-9798-a3d79cb46f93</t>
  </si>
  <si>
    <t xml:space="preserve">The influence of atmospheric pressure on landfill methane emissions</t>
  </si>
  <si>
    <t xml:space="preserve">Czepiel, P. M</t>
  </si>
  <si>
    <t xml:space="preserve">10.1016/S0956-053X(03)00103-X</t>
  </si>
  <si>
    <t xml:space="preserve">Ground-based mobile (Aerodyne real-time infrared CH4 analyzer)</t>
  </si>
  <si>
    <t xml:space="preserve">9c63f969-4e81-438f-8ec4-cdfa99edb462</t>
  </si>
  <si>
    <t xml:space="preserve">Emissions of CH4 and N2O over the United States and Canada based on a receptor-oriented modeling framework and COBRA-NA atmospheric observations</t>
  </si>
  <si>
    <t xml:space="preserve">Kort, Eric A.</t>
  </si>
  <si>
    <t xml:space="preserve">10.1029/2008GL034031</t>
  </si>
  <si>
    <t xml:space="preserve">Airborne (flask collection) | Desktop (Stochastic Time Inverted Lagrangian Transport (STILT) model)</t>
  </si>
  <si>
    <t xml:space="preserve">99ee0405-df67-485f-b6c0-617a280b65b8</t>
  </si>
  <si>
    <t xml:space="preserve">Aircraft-Based Measurements of Point Source Methane Emissions in the Barnett Shale Basin</t>
  </si>
  <si>
    <t xml:space="preserve">Lavoie, Tegan N.</t>
  </si>
  <si>
    <t xml:space="preserve">10.1021/acs.est.5b00410</t>
  </si>
  <si>
    <t xml:space="preserve">Airborne (Picarro CRDS)</t>
  </si>
  <si>
    <t xml:space="preserve">f79f91c7-c211-4c02-8f88-9e81b10d3bcc</t>
  </si>
  <si>
    <t xml:space="preserve">Observations of Methane Emissions from Natural Gas-Fired Power Plants</t>
  </si>
  <si>
    <t xml:space="preserve">Hajny, Kristian D.</t>
  </si>
  <si>
    <t xml:space="preserve">10.1021/acs.est.9b01875</t>
  </si>
  <si>
    <t xml:space="preserve">June 24 2019</t>
  </si>
  <si>
    <t xml:space="preserve">351dc320-f66c-40f0-9bb1-33aeedad8eb0</t>
  </si>
  <si>
    <t xml:space="preserve">Methane Emissions from Gathering Compressor Stations in the U.S.</t>
  </si>
  <si>
    <t xml:space="preserve">Zimmerle, Daniel</t>
  </si>
  <si>
    <t xml:space="preserve">10.1021/acs.est.0c00516</t>
  </si>
  <si>
    <t xml:space="preserve">Ground-based static (Bacharach Hi Flow sampler (BHFS))</t>
  </si>
  <si>
    <t xml:space="preserve">930d78af-2706-4f4f-aedb-08b2f606cca6</t>
  </si>
  <si>
    <t xml:space="preserve">Gathering Pipeline Methane Emissions in Utica Shale Using an Unmanned Aerial Vehicle and Ground-Based Mobile Sampling</t>
  </si>
  <si>
    <t xml:space="preserve">10.3390/atmos11070716</t>
  </si>
  <si>
    <t xml:space="preserve">20 May, 2020</t>
  </si>
  <si>
    <t xml:space="preserve">Airborne (TDLAS) | Ground-based mobile (LGR methane analyzer) | Desktop (Gaussian dispersion)</t>
  </si>
  <si>
    <t xml:space="preserve">7cb3831e-ba5e-49e2-9a70-5a60e44a24f2</t>
  </si>
  <si>
    <t xml:space="preserve">On the Sources of Methane to the Los Angeles Atmosphere</t>
  </si>
  <si>
    <t xml:space="preserve">Paul O. Wennberg</t>
  </si>
  <si>
    <t xml:space="preserve">10.1021/es301138y</t>
  </si>
  <si>
    <t xml:space="preserve">Aircraft [ ARCTAS (2008), CalNex(2010)] and Ground spatial sampling</t>
  </si>
  <si>
    <t xml:space="preserve">a9a6fe07-4bf3-4020-bf0d-9a9f0eb16be7</t>
  </si>
  <si>
    <t xml:space="preserve">Seasonal variation of CH4 emissions from central California</t>
  </si>
  <si>
    <t xml:space="preserve">Seongeun Jeong</t>
  </si>
  <si>
    <t xml:space="preserve">10.1029/2011JD016896</t>
  </si>
  <si>
    <t xml:space="preserve">Continuous in situ atmospheric monitoring </t>
  </si>
  <si>
    <t xml:space="preserve">c4ee8d2b-559c-43c8-a565-1632521ccdd7</t>
  </si>
  <si>
    <t xml:space="preserve">Country-Scale Analysis of Methane Emissions with a High-Resolution Inverse Model Using GOSAT and Surface Observations</t>
  </si>
  <si>
    <t xml:space="preserve">10.3390/rs12030375</t>
  </si>
  <si>
    <t xml:space="preserve">Satellite (GOSAT) | Airborne (CRDS) | Desktop (Eulerian–Lagrangian coupled model NTFVAR)</t>
  </si>
  <si>
    <t xml:space="preserve">a36a354e-6fa9-4ddf-80bc-7c40314031dc</t>
  </si>
  <si>
    <t xml:space="preserve">Mobile sampling of methane emissions from natural gas well pads in California</t>
  </si>
  <si>
    <t xml:space="preserve">Zhou, Xiaochi</t>
  </si>
  <si>
    <t xml:space="preserve">10.1016/j.atmosenv.2020.117930</t>
  </si>
  <si>
    <t xml:space="preserve">Ground-based mobile (Licor 7700 from LI-COR Biosciences)</t>
  </si>
  <si>
    <t xml:space="preserve">d8a5cea9-f057-422f-8392-da2828ff3421</t>
  </si>
  <si>
    <t xml:space="preserve">Detection and quantification of CH&lt;sub&gt;4&lt;/sub&gt; plumes using the WFM-DOAS retrieval on AVIRIS-NG hyperspectral data</t>
  </si>
  <si>
    <t xml:space="preserve">Borchardt, Jakob</t>
  </si>
  <si>
    <t xml:space="preserve">10.5194/amt-14-1267-2021</t>
  </si>
  <si>
    <t xml:space="preserve">Airborne (AVIRIS-NG) | Desktop (WFM-DOAS)</t>
  </si>
  <si>
    <t xml:space="preserve">47ccce46-76e9-44a8-b956-fd3bb6651215</t>
  </si>
  <si>
    <t xml:space="preserve">Using Multi-Scale Measurements to Improve Methane Emission
Estimates from Oil and Gas Operations in the Barnett Shale Region,
Texas</t>
  </si>
  <si>
    <t xml:space="preserve">Robert Harriss</t>
  </si>
  <si>
    <t xml:space="preserve">10.1021/acs.est.5b02305</t>
  </si>
  <si>
    <t xml:space="preserve">Aircraft-Based Mass Balance |Ground-Based and Mobile Laboratory Surveys |On-Site Sampling and Inventories</t>
  </si>
  <si>
    <t xml:space="preserve">32564303-8705-48f8-999b-653831c350d8</t>
  </si>
  <si>
    <t xml:space="preserve">Multisatellite Imaging of a Gas Well Blowout Enables Quantification of Total Methane Emissions</t>
  </si>
  <si>
    <t xml:space="preserve">Cusworth, Daniel H.</t>
  </si>
  <si>
    <t xml:space="preserve">10.1029/2020GL090864</t>
  </si>
  <si>
    <t xml:space="preserve">Satellite (TROPOMI, GHGSat, and PRISMA)</t>
  </si>
  <si>
    <t xml:space="preserve">16837f6b-c03d-4447-a56f-a75ad9dc10a8</t>
  </si>
  <si>
    <t xml:space="preserve">Three decades of global methane sources and sinks</t>
  </si>
  <si>
    <t xml:space="preserve">Stefanie Kirschke</t>
  </si>
  <si>
    <t xml:space="preserve">10.1038/ngeo1955</t>
  </si>
  <si>
    <t xml:space="preserve">Atmospheric Inversion, Inventory/Process Models</t>
  </si>
  <si>
    <t xml:space="preserve">6a2d3ff1-2358-46c3-bd4f-10972edb66ef</t>
  </si>
  <si>
    <t xml:space="preserve">Intermittency of Large Methane Emitters in the Permian Basin</t>
  </si>
  <si>
    <t xml:space="preserve">10.1021/acs.estlett.1c00173</t>
  </si>
  <si>
    <t xml:space="preserve">Airborne (AVIRIS-NG, GAO)</t>
  </si>
  <si>
    <t xml:space="preserve">491177ec-ef84-45af-a9cd-e736e02f26b7</t>
  </si>
  <si>
    <t xml:space="preserve">Mapping methane point emissions with the PRISMA spaceborne imaging spectrometer</t>
  </si>
  <si>
    <t xml:space="preserve">Guanter, Luis</t>
  </si>
  <si>
    <t xml:space="preserve">10.1016/j.rse.2021.112671</t>
  </si>
  <si>
    <t xml:space="preserve">Satellite (PRISMA) | Desktop (Gaussian spectral response function)</t>
  </si>
  <si>
    <t xml:space="preserve">bee3d9c2-b262-422b-88fe-7ae982f5ef1e</t>
  </si>
  <si>
    <t xml:space="preserve">Unravelling a large methane emission discrepancy in Mexico using satellite observations</t>
  </si>
  <si>
    <t xml:space="preserve">Shen, Lu</t>
  </si>
  <si>
    <t xml:space="preserve">10.1016/j.rse.2021.112461</t>
  </si>
  <si>
    <t xml:space="preserve">2d6912f7-b889-4daf-9736-e024e262c8c0</t>
  </si>
  <si>
    <t xml:space="preserve">Methane Emissions from Natural Gas Gathering Pipelines in the Permian Basin</t>
  </si>
  <si>
    <t xml:space="preserve">Yu, Jevan</t>
  </si>
  <si>
    <t xml:space="preserve">10.1016/j.agrformet.2022.109179</t>
  </si>
  <si>
    <t xml:space="preserve">4 October, 2022</t>
  </si>
  <si>
    <t xml:space="preserve">0a17f25a-2104-4e30-af55-6c1ce4ad5774</t>
  </si>
  <si>
    <t xml:space="preserve">Mobile Laboratory Observations of Methane Emissions in the Barnett Shale Region</t>
  </si>
  <si>
    <t xml:space="preserve">Tara I. Yacovitch</t>
  </si>
  <si>
    <t xml:space="preserve">Aerodyne Mobile Laboratory (AML)
and the NOAA Global Monitoring Division (GMD)
instrumented van</t>
  </si>
  <si>
    <t xml:space="preserve">id_location</t>
  </si>
  <si>
    <t xml:space="preserve">55d6e423-92c7-4774-a664-3132cd2c03ae</t>
  </si>
  <si>
    <t xml:space="preserve">90de6911-8cdb-4bbc-b326-0d606644ee29</t>
  </si>
  <si>
    <t xml:space="preserve">86d4c868-7c32-4f87-8f5b-0eea92d32d46</t>
  </si>
  <si>
    <t xml:space="preserve">a8dd3121-b37d-4403-9afc-dbebc3c3f485</t>
  </si>
  <si>
    <t xml:space="preserve">d45dc248-31bc-48c1-8d6c-4cb479faf1b4</t>
  </si>
  <si>
    <t xml:space="preserve">debfd98b-5259-4981-8584-7789af75b8ea</t>
  </si>
  <si>
    <t xml:space="preserve">2cf8db5a-929c-458d-8809-a583cab990c7</t>
  </si>
  <si>
    <t xml:space="preserve">7e9aa2f1-f03b-4012-83a7-88a1465d0825</t>
  </si>
  <si>
    <t xml:space="preserve">01d07fb9-ffa8-4f2f-bfd9-62c25d228cea</t>
  </si>
  <si>
    <t xml:space="preserve">445a733c-15c8-4e48-91db-eea8375dd7e7</t>
  </si>
  <si>
    <t xml:space="preserve">8eea5480-ab2d-4198-b186-ff3a2a35530b</t>
  </si>
  <si>
    <t xml:space="preserve">12257acf-4a35-4ac2-a31d-e3375f8c0e49</t>
  </si>
  <si>
    <t xml:space="preserve">e50068bd-7e84-4252-b2c5-4b1568e30a05</t>
  </si>
  <si>
    <t xml:space="preserve">14336337-4b58-4cb2-810c-6cd0fe27fe60</t>
  </si>
  <si>
    <t xml:space="preserve">9ffb068b-9940-469a-9d21-7eaa1026e450</t>
  </si>
  <si>
    <t xml:space="preserve">441ed3a4-f38f-4b3d-be05-95a6f77c55df</t>
  </si>
  <si>
    <t xml:space="preserve">1ea89366-b8c1-4691-99d6-327fd7de34ce</t>
  </si>
  <si>
    <t xml:space="preserve">3dabadd3-7c6d-4271-845a-883f00187025</t>
  </si>
  <si>
    <t xml:space="preserve">63c291df-fb4c-4915-ac9f-8e59f75758bd</t>
  </si>
  <si>
    <t xml:space="preserve">9669b9a9-ef48-4eee-97f9-407db6ed2dec</t>
  </si>
  <si>
    <t xml:space="preserve">28730545-664b-479f-a684-2de043a42bb7</t>
  </si>
  <si>
    <t xml:space="preserve">601c727b-725c-468f-aa60-e3782eb3ba6b</t>
  </si>
  <si>
    <t xml:space="preserve">edda36d2-5a20-41b9-924f-f31c37acfaba</t>
  </si>
  <si>
    <t xml:space="preserve">7dfc7b57-b9ef-4757-8b92-008aa8d363db</t>
  </si>
  <si>
    <t xml:space="preserve">bd9467ea-7833-4441-9360-41ffefac6e35</t>
  </si>
  <si>
    <t xml:space="preserve">57cb459c-51f7-446a-81f3-490e12729070</t>
  </si>
  <si>
    <t xml:space="preserve">6c7ad3fe-f54d-4759-836c-a80f8912b3e0</t>
  </si>
  <si>
    <t xml:space="preserve">571ad96c-738d-408e-9b4a-ee48cb91fbca</t>
  </si>
  <si>
    <t xml:space="preserve">b1374816-da0b-4723-a6ca-e15e999e0eb4</t>
  </si>
  <si>
    <t xml:space="preserve">37cfd354-a19f-423e-84c9-2a1636c0e9d9</t>
  </si>
  <si>
    <t xml:space="preserve">3b17e7fc-5b8c-4255-9ff3-6c79b8a962a9</t>
  </si>
  <si>
    <t xml:space="preserve">6b02dd20-2700-4d46-ac62-f50833513641</t>
  </si>
  <si>
    <t xml:space="preserve">cf7024e6-3cc1-4b61-ab1d-4678d2507561</t>
  </si>
  <si>
    <t xml:space="preserve">96592d31-6a5e-4b2c-be17-990307b0681b</t>
  </si>
  <si>
    <t xml:space="preserve">200df652-3d27-4a47-97b3-7f8fb12cb8d3</t>
  </si>
  <si>
    <t xml:space="preserve">52c608e9-afae-4007-8d44-ae72baac0d71</t>
  </si>
  <si>
    <t xml:space="preserve">ca5e2e7d-c73e-4650-b535-40cd79f25eb8</t>
  </si>
  <si>
    <t xml:space="preserve">0fc5851a-69af-4f04-86d7-a3301d8a5acd</t>
  </si>
  <si>
    <t xml:space="preserve">007d8757-504a-486d-a922-0bee758b05e3</t>
  </si>
  <si>
    <t xml:space="preserve">46d2b440-8087-4cd3-87ab-e11838c843d1</t>
  </si>
  <si>
    <t xml:space="preserve">eff8cf8b-e109-4d63-8ccd-e77ad73cd3c1</t>
  </si>
  <si>
    <t xml:space="preserve">b1ef0210-3fa5-4bcd-9364-e96e02af4971</t>
  </si>
  <si>
    <t xml:space="preserve">754b6fb2-10b8-4759-b4dc-a228b444f5ae</t>
  </si>
  <si>
    <t xml:space="preserve">d9321156-1201-4a93-8973-e3b8136391bc</t>
  </si>
  <si>
    <t xml:space="preserve">8b2d51df-9410-4084-abd9-f54a78a0d909</t>
  </si>
  <si>
    <t xml:space="preserve">7df53376-baf3-4450-a468-b9f388e139d0</t>
  </si>
  <si>
    <t xml:space="preserve">51c4c51a-4eaf-4bb4-95f6-faa9307be078</t>
  </si>
  <si>
    <t xml:space="preserve">507ea4fc-5231-47e0-b6eb-1be6f7f3f156</t>
  </si>
  <si>
    <t xml:space="preserve">f7059570-9655-4d55-890b-cac65ff79c32</t>
  </si>
  <si>
    <t xml:space="preserve">403eb88a-0eaa-49b0-98be-c34b6b9444bf</t>
  </si>
  <si>
    <t xml:space="preserve">69884e59-400d-48ca-9f47-005db274a8cf</t>
  </si>
  <si>
    <t xml:space="preserve">0ddd1281-1864-49b0-8afd-471f710f3d4d</t>
  </si>
  <si>
    <t xml:space="preserve">8b83f327-fb0d-4ed9-9e1c-4117576038ef</t>
  </si>
  <si>
    <t xml:space="preserve">3becaab6-d951-4cb1-a243-06a532af576d</t>
  </si>
  <si>
    <t xml:space="preserve">c3310205-32f9-4553-a741-5d95f83fd2d9</t>
  </si>
  <si>
    <t xml:space="preserve">18ff08e5-a646-4bc1-a11b-5210d3120a68</t>
  </si>
  <si>
    <t xml:space="preserve">57d3f87b-b4d1-4c05-ba9f-c22985301626</t>
  </si>
  <si>
    <t xml:space="preserve">bc12f4e8-1ebb-4b9c-8f46-88ba677ecd9f</t>
  </si>
  <si>
    <t xml:space="preserve">4c082d4b-baea-4b3d-92cf-eb2072ae73c6</t>
  </si>
  <si>
    <t xml:space="preserve">46f446eb-a58b-4100-a43f-f27e135a28bd</t>
  </si>
  <si>
    <t xml:space="preserve">6fc6e256-0b50-4bb7-bd2b-327729626840</t>
  </si>
  <si>
    <t xml:space="preserve">3734bc0b-edd3-43b5-a0ef-f571df049e72</t>
  </si>
  <si>
    <t xml:space="preserve">606108ea-2762-4ef9-8f3f-43d07c952b0f</t>
  </si>
  <si>
    <t xml:space="preserve">68e86704-9ac8-426b-80d5-5e1e04d89464</t>
  </si>
  <si>
    <t xml:space="preserve">ea76025a-e2f4-4340-80ac-30c69ef63a25</t>
  </si>
  <si>
    <t xml:space="preserve">b79eca4e-1d49-4e3f-b7c8-ba1617e5cf02</t>
  </si>
  <si>
    <t xml:space="preserve">eada962d-d450-4a03-a68a-50387d3b4b71</t>
  </si>
  <si>
    <t xml:space="preserve">461b428b-2b26-4433-9eca-f4bc88dc04d9</t>
  </si>
  <si>
    <t xml:space="preserve">edf8f91d-9ab2-48cd-87bb-375cbfbab944</t>
  </si>
  <si>
    <t xml:space="preserve">15630d74-620a-4695-9d9d-89ec7035198e</t>
  </si>
  <si>
    <t xml:space="preserve">8e92b34b-430d-4add-9de7-4493542342f0</t>
  </si>
  <si>
    <t xml:space="preserve">e8e24a53-c02d-4cf9-94b5-dd1c51e56373</t>
  </si>
  <si>
    <t xml:space="preserve">178c75a4-5c5f-48f9-8794-828cbf1687e3</t>
  </si>
  <si>
    <t xml:space="preserve">ed655758-d5ff-40de-810f-8dea21e9dd8a</t>
  </si>
  <si>
    <t xml:space="preserve">continent_or_region</t>
  </si>
  <si>
    <t xml:space="preserve">country</t>
  </si>
  <si>
    <t xml:space="preserve">basin_or_region_studied_or_site</t>
  </si>
  <si>
    <t xml:space="preserve">min.lat</t>
  </si>
  <si>
    <t xml:space="preserve">min. long</t>
  </si>
  <si>
    <t xml:space="preserve">max. lat</t>
  </si>
  <si>
    <t xml:space="preserve">max.long</t>
  </si>
  <si>
    <t xml:space="preserve">flag_map</t>
  </si>
  <si>
    <t xml:space="preserve">Coordinates included in Paper (Yes - 1, No - 0)</t>
  </si>
  <si>
    <t xml:space="preserve">North America</t>
  </si>
  <si>
    <t xml:space="preserve">USA</t>
  </si>
  <si>
    <t xml:space="preserve">Gulf of Mexico</t>
  </si>
  <si>
    <t xml:space="preserve">Mexico</t>
  </si>
  <si>
    <t xml:space="preserve">Sureste basin</t>
  </si>
  <si>
    <t xml:space="preserve">Europe</t>
  </si>
  <si>
    <t xml:space="preserve">United Kingdom</t>
  </si>
  <si>
    <t xml:space="preserve">North Sea</t>
  </si>
  <si>
    <t xml:space="preserve">Netherlands</t>
  </si>
  <si>
    <t xml:space="preserve">Southern North Sea</t>
  </si>
  <si>
    <t xml:space="preserve">Norway</t>
  </si>
  <si>
    <t xml:space="preserve">Norwegian continental shelf </t>
  </si>
  <si>
    <t xml:space="preserve">South America</t>
  </si>
  <si>
    <t xml:space="preserve">Colombia</t>
  </si>
  <si>
    <t xml:space="preserve">Several Regions</t>
  </si>
  <si>
    <t xml:space="preserve">-67.130508</t>
  </si>
  <si>
    <t xml:space="preserve">Italy</t>
  </si>
  <si>
    <t xml:space="preserve">-67.403721</t>
  </si>
  <si>
    <t xml:space="preserve">Germany</t>
  </si>
  <si>
    <t xml:space="preserve">Romania</t>
  </si>
  <si>
    <t xml:space="preserve">Australia_Oceania</t>
  </si>
  <si>
    <t xml:space="preserve">Australia</t>
  </si>
  <si>
    <t xml:space="preserve">Not Defined (capital for reference)</t>
  </si>
  <si>
    <t xml:space="preserve">Karratha</t>
  </si>
  <si>
    <t xml:space="preserve">Darwin</t>
  </si>
  <si>
    <t xml:space="preserve">Gladstone</t>
  </si>
  <si>
    <t xml:space="preserve">Denmark</t>
  </si>
  <si>
    <t xml:space="preserve">Baltic Sea</t>
  </si>
  <si>
    <t xml:space="preserve">Sweden</t>
  </si>
  <si>
    <t xml:space="preserve">Azerbaijan</t>
  </si>
  <si>
    <t xml:space="preserve">Mud Volcano</t>
  </si>
  <si>
    <t xml:space="preserve">Canada</t>
  </si>
  <si>
    <t xml:space="preserve">British Columbia</t>
  </si>
  <si>
    <t xml:space="preserve">Africa</t>
  </si>
  <si>
    <t xml:space="preserve">Angola</t>
  </si>
  <si>
    <t xml:space="preserve">Luanda</t>
  </si>
  <si>
    <t xml:space="preserve">Gabon</t>
  </si>
  <si>
    <t xml:space="preserve">Libreville</t>
  </si>
  <si>
    <t xml:space="preserve">France</t>
  </si>
  <si>
    <t xml:space="preserve">Lacq</t>
  </si>
  <si>
    <t xml:space="preserve">Arizona</t>
  </si>
  <si>
    <t xml:space="preserve">Algeria</t>
  </si>
  <si>
    <t xml:space="preserve">Hassi Messaoud</t>
  </si>
  <si>
    <t xml:space="preserve">Venezuela</t>
  </si>
  <si>
    <t xml:space="preserve">Lake Maracaibo</t>
  </si>
  <si>
    <t xml:space="preserve">Utrecht</t>
  </si>
  <si>
    <t xml:space="preserve">Hamburg</t>
  </si>
  <si>
    <t xml:space="preserve">Paris</t>
  </si>
  <si>
    <t xml:space="preserve">Toronto</t>
  </si>
  <si>
    <t xml:space="preserve">Bucharest</t>
  </si>
  <si>
    <t xml:space="preserve">Spain</t>
  </si>
  <si>
    <t xml:space="preserve">Barcelona </t>
  </si>
  <si>
    <t xml:space="preserve">Birmingham</t>
  </si>
  <si>
    <t xml:space="preserve">London</t>
  </si>
  <si>
    <t xml:space="preserve">Swansea</t>
  </si>
  <si>
    <t xml:space="preserve">Groningen</t>
  </si>
  <si>
    <t xml:space="preserve">Munich</t>
  </si>
  <si>
    <t xml:space="preserve">Poland</t>
  </si>
  <si>
    <t xml:space="preserve">Katowice</t>
  </si>
  <si>
    <t xml:space="preserve">Southern Romania</t>
  </si>
  <si>
    <t xml:space="preserve">05a4bab0-8f91-4b10-b83a-bed85815f99e</t>
  </si>
  <si>
    <t xml:space="preserve">Bowen Basin</t>
  </si>
  <si>
    <t xml:space="preserve">Upper Silesia Basin</t>
  </si>
  <si>
    <t xml:space="preserve">Upper Silesian Coal Basin</t>
  </si>
  <si>
    <t xml:space="preserve">Surat Basin</t>
  </si>
  <si>
    <t xml:space="preserve">-26</t>
  </si>
  <si>
    <t xml:space="preserve">Alberta</t>
  </si>
  <si>
    <t xml:space="preserve">Ontario</t>
  </si>
  <si>
    <t xml:space="preserve">Quebec</t>
  </si>
  <si>
    <t xml:space="preserve">Asia</t>
  </si>
  <si>
    <t xml:space="preserve">Oman</t>
  </si>
  <si>
    <t xml:space="preserve">Ibri Landfill </t>
  </si>
  <si>
    <t xml:space="preserve">Countrywide</t>
  </si>
  <si>
    <t xml:space="preserve">12.158333</t>
  </si>
  <si>
    <t xml:space="preserve">Nigeria</t>
  </si>
  <si>
    <t xml:space="preserve">Global</t>
  </si>
  <si>
    <t xml:space="preserve">Kazakhstan</t>
  </si>
  <si>
    <t xml:space="preserve">Mangistau</t>
  </si>
  <si>
    <t xml:space="preserve">Turkmenistan</t>
  </si>
  <si>
    <t xml:space="preserve">Permian Basin</t>
  </si>
  <si>
    <t xml:space="preserve">Balkan Region</t>
  </si>
  <si>
    <t xml:space="preserve">Madrid</t>
  </si>
  <si>
    <t xml:space="preserve">Colombia (Several Regions)</t>
  </si>
  <si>
    <t xml:space="preserve">India</t>
  </si>
  <si>
    <t xml:space="preserve">India (Countrywide)</t>
  </si>
  <si>
    <t xml:space="preserve">China</t>
  </si>
  <si>
    <t xml:space="preserve">Nanjing</t>
  </si>
  <si>
    <t xml:space="preserve">Changzhi</t>
  </si>
  <si>
    <t xml:space="preserve">Braunschweig</t>
  </si>
  <si>
    <t xml:space="preserve">USA (Countrywide)</t>
  </si>
  <si>
    <t xml:space="preserve">64bd905c-815a-4d4f-8ab7-5ac89e1d4b28</t>
  </si>
  <si>
    <t xml:space="preserve">Canada (Countrywide)</t>
  </si>
  <si>
    <t xml:space="preserve">6ade0c9e-91d6-4d3e-afac-bdb4cab297f6</t>
  </si>
  <si>
    <t xml:space="preserve">Argentina</t>
  </si>
  <si>
    <t xml:space="preserve">Argentina (Countrywide)</t>
  </si>
  <si>
    <t xml:space="preserve">1959b484-0005-4d19-ab1c-c4fe70ba8f17</t>
  </si>
  <si>
    <t xml:space="preserve">Bolivia</t>
  </si>
  <si>
    <t xml:space="preserve">Bolivia (Countrywide)</t>
  </si>
  <si>
    <t xml:space="preserve">1358c927-aa21-401b-81d8-e8855d8edc91</t>
  </si>
  <si>
    <t xml:space="preserve">Brazil</t>
  </si>
  <si>
    <t xml:space="preserve">Brazil (Countrywide)</t>
  </si>
  <si>
    <t xml:space="preserve">27fb3548-cafb-4c34-9cdf-a4fbd625f063</t>
  </si>
  <si>
    <t xml:space="preserve">Chile</t>
  </si>
  <si>
    <t xml:space="preserve">Chile (Countrywide)</t>
  </si>
  <si>
    <t xml:space="preserve">86c2e4cb-631d-4311-80fa-d8519a151186</t>
  </si>
  <si>
    <t xml:space="preserve">Ecuador</t>
  </si>
  <si>
    <t xml:space="preserve">Ecuador (Countrywide)</t>
  </si>
  <si>
    <t xml:space="preserve">df1d07fe-091b-476b-9113-5fab52f8c8fb</t>
  </si>
  <si>
    <t xml:space="preserve">French Guiana</t>
  </si>
  <si>
    <t xml:space="preserve">French Guiana (Countrywide)</t>
  </si>
  <si>
    <t xml:space="preserve">e6d990bc-4d1f-414e-9165-944eb8d2d107</t>
  </si>
  <si>
    <t xml:space="preserve">Guyana</t>
  </si>
  <si>
    <t xml:space="preserve">Guyana (Countrywide)</t>
  </si>
  <si>
    <t xml:space="preserve">26b1d9ba-7d77-4a14-8cc7-80b527fe639d</t>
  </si>
  <si>
    <t xml:space="preserve">Paraguay</t>
  </si>
  <si>
    <t xml:space="preserve">Paraguay (Countrywide)</t>
  </si>
  <si>
    <t xml:space="preserve">b16484fe-79c8-45cd-b3f6-61874d0d8133</t>
  </si>
  <si>
    <t xml:space="preserve">Peru</t>
  </si>
  <si>
    <t xml:space="preserve">Peru (Countrywide)</t>
  </si>
  <si>
    <t xml:space="preserve">d4cac3c7-dc6b-4cee-a77e-f1b5564dc4c2</t>
  </si>
  <si>
    <t xml:space="preserve">Suriname</t>
  </si>
  <si>
    <t xml:space="preserve">Suriname (Countrywide)</t>
  </si>
  <si>
    <t xml:space="preserve">4252ed9d-730a-4fc1-bb37-c52054498cbb</t>
  </si>
  <si>
    <t xml:space="preserve">Uruguay</t>
  </si>
  <si>
    <t xml:space="preserve">Uruguay (Countrywide)</t>
  </si>
  <si>
    <t xml:space="preserve">fed8d1c1-e902-4017-a450-61d3749a9d1d</t>
  </si>
  <si>
    <t xml:space="preserve">Venezuela (Countrywide)</t>
  </si>
  <si>
    <t xml:space="preserve">1cb701b7-0085-4ab5-ba7a-743afc95ea69</t>
  </si>
  <si>
    <t xml:space="preserve">Mexico (Countrywide)</t>
  </si>
  <si>
    <t xml:space="preserve">d24f6e1a-92a1-4f31-9402-2a5e9236963d</t>
  </si>
  <si>
    <t xml:space="preserve">Hassi R'Mel</t>
  </si>
  <si>
    <t xml:space="preserve">33.15</t>
  </si>
  <si>
    <t xml:space="preserve">2.55</t>
  </si>
  <si>
    <t xml:space="preserve">33.45</t>
  </si>
  <si>
    <t xml:space="preserve">3</t>
  </si>
  <si>
    <t xml:space="preserve">e5670442-e869-4bcc-99b3-5634d6c7653b</t>
  </si>
  <si>
    <t xml:space="preserve">Ploiești</t>
  </si>
  <si>
    <t xml:space="preserve">0723a1e1-b84a-4b67-9be3-1f7a424f16a7</t>
  </si>
  <si>
    <t xml:space="preserve">Drumul Potcoavei</t>
  </si>
  <si>
    <t xml:space="preserve">44.505</t>
  </si>
  <si>
    <t xml:space="preserve">26.133</t>
  </si>
  <si>
    <t xml:space="preserve">e517bef1-917c-4d0c-baaf-e3c5e3777698</t>
  </si>
  <si>
    <t xml:space="preserve">d84f282c-b864-4fab-898f-e55c22e8a004</t>
  </si>
  <si>
    <t xml:space="preserve">44.2</t>
  </si>
  <si>
    <t xml:space="preserve">25.25</t>
  </si>
  <si>
    <t xml:space="preserve">45.2</t>
  </si>
  <si>
    <t xml:space="preserve">27</t>
  </si>
  <si>
    <t xml:space="preserve">ad6b2e7f-09cc-407f-b639-def4f5495508</t>
  </si>
  <si>
    <t xml:space="preserve">China (Countrywide)</t>
  </si>
  <si>
    <t xml:space="preserve">e9b8e83a-3b2d-4dee-99ad-d3cf27ab570b</t>
  </si>
  <si>
    <t xml:space="preserve">Bangladesh</t>
  </si>
  <si>
    <t xml:space="preserve">Bangladesh (Countrywide)</t>
  </si>
  <si>
    <t xml:space="preserve">23ace4e9-1100-4519-a370-43b3fc9ff7ff</t>
  </si>
  <si>
    <t xml:space="preserve">Vietnam</t>
  </si>
  <si>
    <t xml:space="preserve">Vietnam (Countrywide)</t>
  </si>
  <si>
    <t xml:space="preserve">8.1</t>
  </si>
  <si>
    <t xml:space="preserve">102.09</t>
  </si>
  <si>
    <t xml:space="preserve">123.24</t>
  </si>
  <si>
    <t xml:space="preserve">109.3</t>
  </si>
  <si>
    <t xml:space="preserve">77660e6e-dc17-4540-bb57-30681f7e1ee2</t>
  </si>
  <si>
    <t xml:space="preserve">Thailand</t>
  </si>
  <si>
    <t xml:space="preserve">Thailand (Countrywide)</t>
  </si>
  <si>
    <t xml:space="preserve">78ae91eb-a358-4c05-9eb8-04049c1fa25f</t>
  </si>
  <si>
    <t xml:space="preserve">Nigeria (Countrywide)</t>
  </si>
  <si>
    <t xml:space="preserve">4</t>
  </si>
  <si>
    <t xml:space="preserve">2</t>
  </si>
  <si>
    <t xml:space="preserve">14</t>
  </si>
  <si>
    <t xml:space="preserve">a881d501-0ccc-410f-a319-313e3b2b2565</t>
  </si>
  <si>
    <t xml:space="preserve">Madagascar</t>
  </si>
  <si>
    <t xml:space="preserve">Madagascar (Countrywide)</t>
  </si>
  <si>
    <t xml:space="preserve">6d288d82-4cfe-407f-b146-df4d08905a3c</t>
  </si>
  <si>
    <t xml:space="preserve">Egypt</t>
  </si>
  <si>
    <t xml:space="preserve">Egypt (Countrywide)</t>
  </si>
  <si>
    <t xml:space="preserve">22</t>
  </si>
  <si>
    <t xml:space="preserve">25</t>
  </si>
  <si>
    <t xml:space="preserve">32</t>
  </si>
  <si>
    <t xml:space="preserve">35</t>
  </si>
  <si>
    <t xml:space="preserve">57f1d020-b141-4b7f-96cb-3f9d4efb2714</t>
  </si>
  <si>
    <t xml:space="preserve">Spain (Countrywide)</t>
  </si>
  <si>
    <t xml:space="preserve">b3f35237-5733-4cc6-a80a-c80dd8810309</t>
  </si>
  <si>
    <t xml:space="preserve">South America (Region)</t>
  </si>
  <si>
    <t xml:space="preserve">57.5</t>
  </si>
  <si>
    <t xml:space="preserve">13.25</t>
  </si>
  <si>
    <t xml:space="preserve">-82.8125</t>
  </si>
  <si>
    <t xml:space="preserve">-33.75</t>
  </si>
  <si>
    <t xml:space="preserve">ebef2377-4e09-4309-a832-88ca3822edc5</t>
  </si>
  <si>
    <t xml:space="preserve">Jharia Coalfield</t>
  </si>
  <si>
    <t xml:space="preserve">5a2412ab-2f3d-4221-baa1-5c4c5eb33037</t>
  </si>
  <si>
    <t xml:space="preserve">Shanxi Province</t>
  </si>
  <si>
    <t xml:space="preserve">110</t>
  </si>
  <si>
    <t xml:space="preserve">40</t>
  </si>
  <si>
    <t xml:space="preserve">115</t>
  </si>
  <si>
    <t xml:space="preserve">2c9a7032-2bfc-46b9-ad87-3f17170713c5</t>
  </si>
  <si>
    <t xml:space="preserve">Cambria County, PA</t>
  </si>
  <si>
    <t xml:space="preserve">d8990385-519a-476a-842f-0015b684e564</t>
  </si>
  <si>
    <t xml:space="preserve">Jincheng Coalfield</t>
  </si>
  <si>
    <t xml:space="preserve">35.490701</t>
  </si>
  <si>
    <t xml:space="preserve">112.851831</t>
  </si>
  <si>
    <t xml:space="preserve">d404c140-5b5a-420e-9034-90a025523000</t>
  </si>
  <si>
    <t xml:space="preserve">Huainan–Huaibei Coalfield</t>
  </si>
  <si>
    <t xml:space="preserve">3e9b434c-cd97-4b4a-a8a0-46e679875244</t>
  </si>
  <si>
    <t xml:space="preserve">Coalfields in India (Gondwana  and Tertiary formations)</t>
  </si>
  <si>
    <t xml:space="preserve">44.2883667</t>
  </si>
  <si>
    <t xml:space="preserve">25.3813917</t>
  </si>
  <si>
    <t xml:space="preserve">45.1541567</t>
  </si>
  <si>
    <t xml:space="preserve">26.97952115</t>
  </si>
  <si>
    <t xml:space="preserve">94c18ee8-32a1-46e5-9666-7e9fde2656e4</t>
  </si>
  <si>
    <t xml:space="preserve">Weld County, CO</t>
  </si>
  <si>
    <t xml:space="preserve">71ec89bd-c1f6-4f87-a871-1521153da716</t>
  </si>
  <si>
    <t xml:space="preserve">Appalachian Basin</t>
  </si>
  <si>
    <t xml:space="preserve">38</t>
  </si>
  <si>
    <t xml:space="preserve">-83.53</t>
  </si>
  <si>
    <t xml:space="preserve">43.75</t>
  </si>
  <si>
    <t xml:space="preserve">-74.5</t>
  </si>
  <si>
    <t xml:space="preserve">34df7f60-e391-460c-8432-58961198b42c</t>
  </si>
  <si>
    <t xml:space="preserve">Greater Green River Basin</t>
  </si>
  <si>
    <t xml:space="preserve">eaad33be-1f1a-4534-952f-564af3aad39e</t>
  </si>
  <si>
    <t xml:space="preserve">Fayetteville Shale study area, Arkansas</t>
  </si>
  <si>
    <t xml:space="preserve">36.0619</t>
  </si>
  <si>
    <t xml:space="preserve">94.1579</t>
  </si>
  <si>
    <t xml:space="preserve">2e69a418-d6d4-4729-9eea-c37be0dea410</t>
  </si>
  <si>
    <t xml:space="preserve">Turkey</t>
  </si>
  <si>
    <t xml:space="preserve">Kilimli district, Zonguldak Hard Coal Basin</t>
  </si>
  <si>
    <t xml:space="preserve">8ccfd510-f608-4cfd-a59b-82e1682e0102</t>
  </si>
  <si>
    <t xml:space="preserve">Pennsylvania</t>
  </si>
  <si>
    <t xml:space="preserve">39.5</t>
  </si>
  <si>
    <t xml:space="preserve">-81</t>
  </si>
  <si>
    <t xml:space="preserve">42</t>
  </si>
  <si>
    <t xml:space="preserve">-77</t>
  </si>
  <si>
    <t xml:space="preserve">76d87c69-f8ef-47fc-8cf6-c6d281c27d40</t>
  </si>
  <si>
    <t xml:space="preserve">West Virginia</t>
  </si>
  <si>
    <t xml:space="preserve">ffce7890-a6e7-47e3-b100-a73e0c380a08</t>
  </si>
  <si>
    <t xml:space="preserve">Marcellus Shale Basin </t>
  </si>
  <si>
    <t xml:space="preserve">36.5</t>
  </si>
  <si>
    <t xml:space="preserve">-84.5</t>
  </si>
  <si>
    <t xml:space="preserve">43.5</t>
  </si>
  <si>
    <t xml:space="preserve">-73</t>
  </si>
  <si>
    <t xml:space="preserve">8db4c06d-552a-46da-bf9b-0e1d60c6c4f0</t>
  </si>
  <si>
    <t xml:space="preserve">East Texas</t>
  </si>
  <si>
    <t xml:space="preserve">2cd1fa0d-1746-4baa-a4b5-812ef763645f</t>
  </si>
  <si>
    <t xml:space="preserve">Gulf of Mexico Offshore Platform 1</t>
  </si>
  <si>
    <t xml:space="preserve">29.180513</t>
  </si>
  <si>
    <t xml:space="preserve">-94.521217</t>
  </si>
  <si>
    <t xml:space="preserve">dae31a83-36a6-4c7e-b4c8-5875fb337582</t>
  </si>
  <si>
    <t xml:space="preserve">Gulf of Mexico Offshore Platform 2</t>
  </si>
  <si>
    <t xml:space="preserve">5673b0a8-44c8-4812-8e88-7a36ed2b9561</t>
  </si>
  <si>
    <t xml:space="preserve">Gulf of Mexico Offshore Platform 3</t>
  </si>
  <si>
    <t xml:space="preserve">29.131849</t>
  </si>
  <si>
    <t xml:space="preserve">-94.606956</t>
  </si>
  <si>
    <t xml:space="preserve">df22bf5f-b6d7-4a3e-b0b7-ecda0d155034</t>
  </si>
  <si>
    <t xml:space="preserve">Gulf of Mexico Offshore Platform 4</t>
  </si>
  <si>
    <t xml:space="preserve">10bc4dea-ebb6-4854-b1e5-8aee751dc2b7</t>
  </si>
  <si>
    <t xml:space="preserve">Gulf of Mexico Offshore Platform 5</t>
  </si>
  <si>
    <t xml:space="preserve">29.267759</t>
  </si>
  <si>
    <t xml:space="preserve">-93.777138</t>
  </si>
  <si>
    <t xml:space="preserve">2d9c6ba9-5081-4ef8-87f6-4a02b4a241f8</t>
  </si>
  <si>
    <t xml:space="preserve">Gulf of Mexico Offshore Platform 6</t>
  </si>
  <si>
    <t xml:space="preserve">db6fabd1-4d10-4d05-8da4-42618cbc7354</t>
  </si>
  <si>
    <t xml:space="preserve">Gulf of Mexico Offshore Platform 7</t>
  </si>
  <si>
    <t xml:space="preserve">29.244795</t>
  </si>
  <si>
    <t xml:space="preserve">-93.792389</t>
  </si>
  <si>
    <t xml:space="preserve">4dc0e04c-afc0-479c-b60d-b5d268fb10eb</t>
  </si>
  <si>
    <t xml:space="preserve">Gulf of Mexico Offshore Platform 8</t>
  </si>
  <si>
    <t xml:space="preserve">503de734-5ed5-4d42-8da2-bd2cd886b5d2</t>
  </si>
  <si>
    <t xml:space="preserve">Gulf of Mexico Offshore Platform 9</t>
  </si>
  <si>
    <t xml:space="preserve">29.336506</t>
  </si>
  <si>
    <t xml:space="preserve">-92.988289</t>
  </si>
  <si>
    <t xml:space="preserve">6955d04e-3c26-4500-90db-f23ad9f7fd58</t>
  </si>
  <si>
    <t xml:space="preserve">Gulf of Mexico Offshore Platform 10</t>
  </si>
  <si>
    <t xml:space="preserve">8ae1e267-5049-429c-80ec-8ade58017d7d</t>
  </si>
  <si>
    <t xml:space="preserve">Gulf of Mexico Offshore Platform 11</t>
  </si>
  <si>
    <t xml:space="preserve">29.472895</t>
  </si>
  <si>
    <t xml:space="preserve">-92.048691</t>
  </si>
  <si>
    <t xml:space="preserve">5dc56435-81ad-40df-aab4-24680d44c61d</t>
  </si>
  <si>
    <t xml:space="preserve">Gulf of Mexico Offshore Platform 12</t>
  </si>
  <si>
    <t xml:space="preserve">2938dfa3-2c21-480c-8c19-7fe9b62e2537</t>
  </si>
  <si>
    <t xml:space="preserve">Gulf of Mexico Offshore Platform 13</t>
  </si>
  <si>
    <t xml:space="preserve">29.480194</t>
  </si>
  <si>
    <t xml:space="preserve">-92.051003</t>
  </si>
  <si>
    <t xml:space="preserve">6aea9865-406c-484f-8610-76343e306859</t>
  </si>
  <si>
    <t xml:space="preserve">Gulf of Mexico Offshore Platform 14</t>
  </si>
  <si>
    <t xml:space="preserve">36e171ee-afb9-4224-99d9-567f0f4b1177</t>
  </si>
  <si>
    <t xml:space="preserve">Gulf of Mexico Offshore Platform 15</t>
  </si>
  <si>
    <t xml:space="preserve">29.382317</t>
  </si>
  <si>
    <t xml:space="preserve">-91.77993</t>
  </si>
  <si>
    <t xml:space="preserve">42f0daad-303a-4168-b5f0-5b8f2ccd39e9</t>
  </si>
  <si>
    <t xml:space="preserve">Gulf of Mexico Offshore Platform 16</t>
  </si>
  <si>
    <t xml:space="preserve">3f3b7e1c-6b54-4233-90ed-7b350826baa3</t>
  </si>
  <si>
    <t xml:space="preserve">Gulf of Mexico Offshore Platform 17</t>
  </si>
  <si>
    <t xml:space="preserve">29.388844</t>
  </si>
  <si>
    <t xml:space="preserve">-91.776062</t>
  </si>
  <si>
    <t xml:space="preserve">b225cd59-ac4c-4c7a-9afd-badb363b1275</t>
  </si>
  <si>
    <t xml:space="preserve">Gulf of Mexico Offshore Platform 18</t>
  </si>
  <si>
    <t xml:space="preserve">d69ef76e-db5a-46b0-a97f-79707c15bf53</t>
  </si>
  <si>
    <t xml:space="preserve">Gulf of Mexico Offshore Platform 19</t>
  </si>
  <si>
    <t xml:space="preserve">29.357275</t>
  </si>
  <si>
    <t xml:space="preserve">-91.785873</t>
  </si>
  <si>
    <t xml:space="preserve">b49d578f-6a11-4abe-adfb-060a808140fb</t>
  </si>
  <si>
    <t xml:space="preserve">Gulf of Mexico Offshore Platform 20</t>
  </si>
  <si>
    <t xml:space="preserve">361835ac-608b-430a-95eb-f62883f0b42f</t>
  </si>
  <si>
    <t xml:space="preserve">Gulf of Mexico Offshore Platform 21</t>
  </si>
  <si>
    <t xml:space="preserve">29.138922</t>
  </si>
  <si>
    <t xml:space="preserve">-91.172028</t>
  </si>
  <si>
    <t xml:space="preserve">3b7d8167-b5a2-4cb3-89ad-58953f29b36d</t>
  </si>
  <si>
    <t xml:space="preserve">Gulf of Mexico Offshore Platform 22</t>
  </si>
  <si>
    <t xml:space="preserve">d83ffad6-cbba-4553-9649-10e65e4bdfad</t>
  </si>
  <si>
    <t xml:space="preserve">Gulf of Mexico Offshore Platform 23</t>
  </si>
  <si>
    <t xml:space="preserve">29.130844</t>
  </si>
  <si>
    <t xml:space="preserve">-91.114555</t>
  </si>
  <si>
    <t xml:space="preserve">d0f56512-e867-4511-9889-f549d880f930</t>
  </si>
  <si>
    <t xml:space="preserve">Gulf of Mexico Offshore Platform 24</t>
  </si>
  <si>
    <t xml:space="preserve">b2314150-04c2-4427-aca8-ed9523e2149f</t>
  </si>
  <si>
    <t xml:space="preserve">Gulf of Mexico Offshore Platform 25</t>
  </si>
  <si>
    <t xml:space="preserve">29.120781</t>
  </si>
  <si>
    <t xml:space="preserve">-91.17691</t>
  </si>
  <si>
    <t xml:space="preserve">a6f8b1fb-122b-4b8d-b70e-60c806c5df67</t>
  </si>
  <si>
    <t xml:space="preserve">Gulf of Mexico Offshore Platform 26</t>
  </si>
  <si>
    <t xml:space="preserve">6ce3f8a0-0751-4d98-87a1-66dc16511076</t>
  </si>
  <si>
    <t xml:space="preserve">Gulf of Mexico Offshore Platform 27</t>
  </si>
  <si>
    <t xml:space="preserve">29.120008</t>
  </si>
  <si>
    <t xml:space="preserve">-91.179115</t>
  </si>
  <si>
    <t xml:space="preserve">468fd231-9594-44d6-9bbc-ae8e2f20c11f</t>
  </si>
  <si>
    <t xml:space="preserve">Gulf of Mexico Offshore Platform 28</t>
  </si>
  <si>
    <t xml:space="preserve">0772e70f-5ffc-4784-bee9-7043ad995a4a</t>
  </si>
  <si>
    <t xml:space="preserve">Gulf of Mexico Offshore Platform 29</t>
  </si>
  <si>
    <t xml:space="preserve">28.982367</t>
  </si>
  <si>
    <t xml:space="preserve">-90.954468</t>
  </si>
  <si>
    <t xml:space="preserve">d8ca0927-315a-4fbe-b4aa-9421ab9f208b</t>
  </si>
  <si>
    <t xml:space="preserve">Gulf of Mexico Offshore Platform 30</t>
  </si>
  <si>
    <t xml:space="preserve">d264663a-a447-48d4-98ef-6ea8ae31a49f</t>
  </si>
  <si>
    <t xml:space="preserve">Gulf of Mexico Offshore Platform 31</t>
  </si>
  <si>
    <t xml:space="preserve">29.003147</t>
  </si>
  <si>
    <t xml:space="preserve">-90.512032</t>
  </si>
  <si>
    <t xml:space="preserve">5e464921-f78d-400b-ac39-bd056df760f8</t>
  </si>
  <si>
    <t xml:space="preserve">Gulf of Mexico Offshore Platform 32</t>
  </si>
  <si>
    <t xml:space="preserve">32c3efd8-e148-41b5-908c-20f38dcafec2</t>
  </si>
  <si>
    <t xml:space="preserve">Gulf of Mexico Offshore Platform 33</t>
  </si>
  <si>
    <t xml:space="preserve">28.948538</t>
  </si>
  <si>
    <t xml:space="preserve">-90.083374</t>
  </si>
  <si>
    <t xml:space="preserve">f9032397-d17b-4a4e-88ed-f8e746f81842</t>
  </si>
  <si>
    <t xml:space="preserve">Gulf of Mexico Offshore Platform 34</t>
  </si>
  <si>
    <t xml:space="preserve">685b3ab8-8424-4e47-a5e0-5e2a83960693</t>
  </si>
  <si>
    <t xml:space="preserve">Gulf of Mexico Offshore Platform 35</t>
  </si>
  <si>
    <t xml:space="preserve">28.783333</t>
  </si>
  <si>
    <t xml:space="preserve">-89.242226</t>
  </si>
  <si>
    <t xml:space="preserve">6abefbc0-adc3-4585-989b-956cbe49ade7</t>
  </si>
  <si>
    <t xml:space="preserve">Gulf of Mexico Offshore Platform 36</t>
  </si>
  <si>
    <t xml:space="preserve">ca11e336-0ce5-4f44-872d-158d74c67a68</t>
  </si>
  <si>
    <t xml:space="preserve">Gulf of Mexico Offshore Platform 37</t>
  </si>
  <si>
    <t xml:space="preserve">28.878443</t>
  </si>
  <si>
    <t xml:space="preserve">-95.0765</t>
  </si>
  <si>
    <t xml:space="preserve">fe0e0fe2-ed74-4611-a095-5924e2c7465c</t>
  </si>
  <si>
    <t xml:space="preserve">Gulf of Mexico Offshore Platform 38</t>
  </si>
  <si>
    <t xml:space="preserve">901c9068-7b19-40b4-af90-ee864cab8d2d</t>
  </si>
  <si>
    <t xml:space="preserve">Gulf of Mexico Offshore Platform 39</t>
  </si>
  <si>
    <t xml:space="preserve">28.93725</t>
  </si>
  <si>
    <t xml:space="preserve">-88.911972</t>
  </si>
  <si>
    <t xml:space="preserve">85104783-7600-46fc-89f3-81afc3b84338</t>
  </si>
  <si>
    <t xml:space="preserve">Gulf of Mexico Offshore Platform 40</t>
  </si>
  <si>
    <t xml:space="preserve">036d2e88-53e7-482c-b7ce-ec7fea0ad1cc</t>
  </si>
  <si>
    <t xml:space="preserve">Gulf of Mexico Offshore Platform 41</t>
  </si>
  <si>
    <t xml:space="preserve">29.087601</t>
  </si>
  <si>
    <t xml:space="preserve">-88.733833</t>
  </si>
  <si>
    <t xml:space="preserve">ecb0ec1a-d250-4926-86df-f7648960f277</t>
  </si>
  <si>
    <t xml:space="preserve">Gulf of Mexico Offshore Platform 42</t>
  </si>
  <si>
    <t xml:space="preserve">ebd1042d-2c2f-4bce-8d4a-f133a115be94</t>
  </si>
  <si>
    <t xml:space="preserve">Gulf of Mexico Offshore Platform 43</t>
  </si>
  <si>
    <t xml:space="preserve">28.718317</t>
  </si>
  <si>
    <t xml:space="preserve">-89.393089</t>
  </si>
  <si>
    <t xml:space="preserve">c47f4b44-5c38-4a98-848b-76eea61e3881</t>
  </si>
  <si>
    <t xml:space="preserve">Gulf of Mexico Offshore Platform 44</t>
  </si>
  <si>
    <t xml:space="preserve">500f5993-9b4e-4ae1-81ad-eb9d07d9589c</t>
  </si>
  <si>
    <t xml:space="preserve">Gulf of Mexico Offshore Platform 45</t>
  </si>
  <si>
    <t xml:space="preserve">28.912104</t>
  </si>
  <si>
    <t xml:space="preserve">-89.511398</t>
  </si>
  <si>
    <t xml:space="preserve">bbe807ff-8431-4ef4-a7aa-16798e7b0e57</t>
  </si>
  <si>
    <t xml:space="preserve">Gulf of Mexico Offshore Platform 46</t>
  </si>
  <si>
    <t xml:space="preserve">94eec545-a2d1-4265-a2fd-621611db7c99</t>
  </si>
  <si>
    <t xml:space="preserve">Gulf of Mexico Offshore Platform 47</t>
  </si>
  <si>
    <t xml:space="preserve">28.920126</t>
  </si>
  <si>
    <t xml:space="preserve">-89.621605</t>
  </si>
  <si>
    <t xml:space="preserve">4f8dafbe-a76d-4f60-8e01-d1f4e3adb17c</t>
  </si>
  <si>
    <t xml:space="preserve">Gulf of Mexico Offshore Platform 48</t>
  </si>
  <si>
    <t xml:space="preserve">145b17a0-65fd-46b0-bcaf-93a263044ba3</t>
  </si>
  <si>
    <t xml:space="preserve">Gulf of Mexico Offshore Platform 49</t>
  </si>
  <si>
    <t xml:space="preserve">28.662676</t>
  </si>
  <si>
    <t xml:space="preserve">-89.157761</t>
  </si>
  <si>
    <t xml:space="preserve">674a6344-c488-4326-b4f3-805d2fbcaa4c</t>
  </si>
  <si>
    <t xml:space="preserve">Gulf of Mexico Offshore Platform 50</t>
  </si>
  <si>
    <t xml:space="preserve">30cd100a-43af-4dc9-b260-5358bec8ebc2</t>
  </si>
  <si>
    <t xml:space="preserve">Gulf of Mexico Offshore Platform 51</t>
  </si>
  <si>
    <t xml:space="preserve">28.520899</t>
  </si>
  <si>
    <t xml:space="preserve">-88.288788</t>
  </si>
  <si>
    <t xml:space="preserve">a619765a-153c-4320-8086-6f19c8ad990e</t>
  </si>
  <si>
    <t xml:space="preserve">Gulf of Mexico Offshore Platform 52</t>
  </si>
  <si>
    <t xml:space="preserve">86ec5b42-749c-453f-b57a-30653241dcef</t>
  </si>
  <si>
    <t xml:space="preserve">Gulf of Mexico Offshore Platform 53</t>
  </si>
  <si>
    <t xml:space="preserve">28.23497</t>
  </si>
  <si>
    <t xml:space="preserve">-88.995361</t>
  </si>
  <si>
    <t xml:space="preserve">3b126f1c-8d52-49c5-bf7b-302b5ba88f82</t>
  </si>
  <si>
    <t xml:space="preserve">Gulf of Mexico Offshore Platform 54</t>
  </si>
  <si>
    <t xml:space="preserve">03b15e24-1456-4599-a554-7fcf3adc85cc</t>
  </si>
  <si>
    <t xml:space="preserve">Gulf of Mexico Offshore Platform 55</t>
  </si>
  <si>
    <t xml:space="preserve">28.201694</t>
  </si>
  <si>
    <t xml:space="preserve">-88.993965</t>
  </si>
  <si>
    <t xml:space="preserve">63d0e1a3-4ed4-4996-beb9-f927cc7f58ae</t>
  </si>
  <si>
    <t xml:space="preserve">Gulf of Mexico Offshore Platform 56</t>
  </si>
  <si>
    <t xml:space="preserve">a007443a-4981-4df9-bfbb-9c1c93d8e052</t>
  </si>
  <si>
    <t xml:space="preserve">Gulf of Mexico Offshore Platform 57</t>
  </si>
  <si>
    <t xml:space="preserve">28.154022</t>
  </si>
  <si>
    <t xml:space="preserve">-89.103554</t>
  </si>
  <si>
    <t xml:space="preserve">ed42dc7c-dcec-4771-8bbf-b15ea5f5bfe2</t>
  </si>
  <si>
    <t xml:space="preserve">Gulf of Mexico Offshore Platform 58</t>
  </si>
  <si>
    <t xml:space="preserve">d8108b9b-6879-4c5c-8b44-099eb491dc30</t>
  </si>
  <si>
    <t xml:space="preserve">Gulf of Mexico Offshore Platform 59</t>
  </si>
  <si>
    <t xml:space="preserve">28.15988</t>
  </si>
  <si>
    <t xml:space="preserve">-89.239128</t>
  </si>
  <si>
    <t xml:space="preserve">d7346674-dd59-473f-a428-891349f3c209</t>
  </si>
  <si>
    <t xml:space="preserve">Gulf of Mexico Offshore Platform 60</t>
  </si>
  <si>
    <t xml:space="preserve">88e706d2-7af5-48db-a174-353b3c1e299d</t>
  </si>
  <si>
    <t xml:space="preserve">Gulf of Mexico Offshore Platform 61</t>
  </si>
  <si>
    <t xml:space="preserve">28.101009</t>
  </si>
  <si>
    <t xml:space="preserve">-90.202103</t>
  </si>
  <si>
    <t xml:space="preserve">078b39c5-3cec-4c91-943b-f78fff033b78</t>
  </si>
  <si>
    <t xml:space="preserve">Gulf of Mexico Offshore Platform 62</t>
  </si>
  <si>
    <t xml:space="preserve">cd3de6ce-f92d-4f66-9ba8-217e374268e9</t>
  </si>
  <si>
    <t xml:space="preserve">Gulf of Mexico Offshore Platform 63</t>
  </si>
  <si>
    <t xml:space="preserve">28.053514</t>
  </si>
  <si>
    <t xml:space="preserve">-90.547646</t>
  </si>
  <si>
    <t xml:space="preserve">1bc8a869-9c56-4eba-ad9d-66904cb6b5c0</t>
  </si>
  <si>
    <t xml:space="preserve">Gulf of Mexico Offshore Platform 64</t>
  </si>
  <si>
    <t xml:space="preserve">3f49c10c-91f9-48af-8152-ecff4342d28e</t>
  </si>
  <si>
    <t xml:space="preserve">Gulf of Mexico Offshore Platform 65</t>
  </si>
  <si>
    <t xml:space="preserve">ad8b86e7-0198-427a-9346-f6af20d8197a</t>
  </si>
  <si>
    <t xml:space="preserve">Gulf of Mexico Offshore Platform 66</t>
  </si>
  <si>
    <t xml:space="preserve">445288d9-2ded-4c2e-8670-9c3e66c0a9c9</t>
  </si>
  <si>
    <t xml:space="preserve">Gulf of Mexico Offshore Platform 67</t>
  </si>
  <si>
    <t xml:space="preserve">666d6e29-473c-4e84-87f3-f3abf0b0ca65</t>
  </si>
  <si>
    <t xml:space="preserve">Gulf of Mexico Offshore Platform 68</t>
  </si>
  <si>
    <t xml:space="preserve">b81386ef-55e2-4d6e-b640-e64cfbdeb935</t>
  </si>
  <si>
    <t xml:space="preserve">Gulf of Mexico Offshore Platform 69</t>
  </si>
  <si>
    <t xml:space="preserve">0dc11cac-b256-4373-ace3-224131fc4bdb</t>
  </si>
  <si>
    <t xml:space="preserve">Gulf of Mexico Offshore Platform 70</t>
  </si>
  <si>
    <t xml:space="preserve">8ad698f0-eb74-4736-9162-706296128178</t>
  </si>
  <si>
    <t xml:space="preserve">Gulf of Mexico Offshore Platform 71</t>
  </si>
  <si>
    <t xml:space="preserve">e02bfd39-2d16-46b4-8d0a-80fb4c6cd02b</t>
  </si>
  <si>
    <t xml:space="preserve">Gulf of Mexico Offshore Platform 72</t>
  </si>
  <si>
    <t xml:space="preserve">634ca0e2-e10b-4150-b2d9-fcd73dbdd4dd</t>
  </si>
  <si>
    <t xml:space="preserve">Gulf of Mexico Offshore Platform 73</t>
  </si>
  <si>
    <t xml:space="preserve">ec5301a7-d62c-43f3-a595-898622f5b485</t>
  </si>
  <si>
    <t xml:space="preserve">Gulf of Mexico Offshore Platform 74</t>
  </si>
  <si>
    <t xml:space="preserve">3eb086ba-96a1-4e78-a7a1-735be01a1825</t>
  </si>
  <si>
    <t xml:space="preserve">Gulf of Mexico Offshore Platform 75</t>
  </si>
  <si>
    <t xml:space="preserve">37547f49-eee6-4213-aa12-d1f94ba17306</t>
  </si>
  <si>
    <t xml:space="preserve">Gulf of Mexico Offshore Platform 76</t>
  </si>
  <si>
    <t xml:space="preserve">4f5a2309-3617-481d-a200-2df480f7c27b</t>
  </si>
  <si>
    <t xml:space="preserve">Gulf of Mexico Offshore Platform 77</t>
  </si>
  <si>
    <t xml:space="preserve">4f9889b5-ff54-4bfa-9a0f-dc0a342c43cd</t>
  </si>
  <si>
    <t xml:space="preserve">Gulf of Mexico Offshore Platform 78</t>
  </si>
  <si>
    <t xml:space="preserve">2a3fab0c-802e-4d18-a531-c597f5d08120</t>
  </si>
  <si>
    <t xml:space="preserve">Gulf of Mexico Offshore Platform 79</t>
  </si>
  <si>
    <t xml:space="preserve">abcfd6a8-8a96-4961-8b78-8b09a3c3b565</t>
  </si>
  <si>
    <t xml:space="preserve">Gulf of Mexico Offshore Platform 80</t>
  </si>
  <si>
    <t xml:space="preserve">5968fa25-1c80-4af4-9f10-9107c8f105db</t>
  </si>
  <si>
    <t xml:space="preserve">Gulf of Mexico Offshore Platform 81</t>
  </si>
  <si>
    <t xml:space="preserve">59e74f6c-844a-4d42-a530-3b4ec24385db</t>
  </si>
  <si>
    <t xml:space="preserve">Gulf of Mexico Offshore Platform 82</t>
  </si>
  <si>
    <t xml:space="preserve">4e5f0871-272a-4dff-ac9e-d363e71a3599</t>
  </si>
  <si>
    <t xml:space="preserve">Gulf of Mexico Offshore Platform 83</t>
  </si>
  <si>
    <t xml:space="preserve">9631c7e4-184e-4cbe-b2ff-55abce5b1241</t>
  </si>
  <si>
    <t xml:space="preserve">Gulf of Mexico Offshore Platform 84</t>
  </si>
  <si>
    <t xml:space="preserve">dfc345e8-9c06-48c1-a2b2-c0b56bc33590</t>
  </si>
  <si>
    <t xml:space="preserve">Gulf of Mexico Offshore Platform 85</t>
  </si>
  <si>
    <t xml:space="preserve">15820c05-ed1f-448d-905f-c4d4077e69f4</t>
  </si>
  <si>
    <t xml:space="preserve">Gulf of Mexico Offshore Platform 86</t>
  </si>
  <si>
    <t xml:space="preserve">c122499a-5117-4498-b9e6-a3e331f883b7</t>
  </si>
  <si>
    <t xml:space="preserve">Gulf of Mexico Offshore Platform 87</t>
  </si>
  <si>
    <t xml:space="preserve">93d6ea2e-4a22-4cb7-8662-36545afda874</t>
  </si>
  <si>
    <t xml:space="preserve">Gulf of Mexico Offshore Platform 88</t>
  </si>
  <si>
    <t xml:space="preserve">3c89329c-e79f-4a41-a526-c112cb5b1ef9</t>
  </si>
  <si>
    <t xml:space="preserve">Gulf of Mexico Offshore Platform 89</t>
  </si>
  <si>
    <t xml:space="preserve">6ba129f8-eeba-46a7-9774-463a2fa2a5cf</t>
  </si>
  <si>
    <t xml:space="preserve">Gulf of Mexico Offshore Platform 90</t>
  </si>
  <si>
    <t xml:space="preserve">a4cfd962-f708-4890-a995-b5ee9272a1a2</t>
  </si>
  <si>
    <t xml:space="preserve">Gulf of Mexico Offshore Platform 91</t>
  </si>
  <si>
    <t xml:space="preserve">86bda0f6-713d-4c45-ae39-cbf497d6bedc</t>
  </si>
  <si>
    <t xml:space="preserve">Gulf of Mexico Offshore Platform 92</t>
  </si>
  <si>
    <t xml:space="preserve">4825d9a2-ac66-4e56-bb48-dfe72a56f92c</t>
  </si>
  <si>
    <t xml:space="preserve">Gulf of Mexico Offshore Platform 93</t>
  </si>
  <si>
    <t xml:space="preserve">da14f44b-75f7-40ac-9853-79e7fcb94130</t>
  </si>
  <si>
    <t xml:space="preserve">Gulf of Mexico Offshore Platform 94</t>
  </si>
  <si>
    <t xml:space="preserve">30906f4c-d259-445a-9ddc-218ceebe04cf</t>
  </si>
  <si>
    <t xml:space="preserve">Gulf of Mexico Offshore Platform 95</t>
  </si>
  <si>
    <t xml:space="preserve">8e8b759b-d2a6-42b5-b934-50915d167876</t>
  </si>
  <si>
    <t xml:space="preserve">Gulf of Mexico Offshore Platform 96</t>
  </si>
  <si>
    <t xml:space="preserve">e6916b3e-dc14-4464-ab5e-f983d1ad49e7</t>
  </si>
  <si>
    <t xml:space="preserve">Gulf of Mexico Offshore Platform 97</t>
  </si>
  <si>
    <t xml:space="preserve">5d8368ef-8647-4f52-be56-47e76a54e365</t>
  </si>
  <si>
    <t xml:space="preserve">Gulf of Mexico Offshore Platform 98</t>
  </si>
  <si>
    <t xml:space="preserve">3b549ac6-8290-486a-b151-32505d4ba623</t>
  </si>
  <si>
    <t xml:space="preserve">Gulf of Mexico Offshore Platform 99</t>
  </si>
  <si>
    <t xml:space="preserve">8b7f5a25-d1e9-4da9-8971-97c9855e3301</t>
  </si>
  <si>
    <t xml:space="preserve">Gulf of Mexico Offshore Platform 100</t>
  </si>
  <si>
    <t xml:space="preserve">c81e0f66-a1c6-4eb8-8725-9e4445098a0c</t>
  </si>
  <si>
    <t xml:space="preserve">Gulf of Mexico Offshore Platform 101</t>
  </si>
  <si>
    <t xml:space="preserve">e5084238-e34d-413f-bc20-e4a12918183c</t>
  </si>
  <si>
    <t xml:space="preserve">Gulf of Mexico Offshore Platform 102</t>
  </si>
  <si>
    <t xml:space="preserve">4dfd7bc2-f164-49f2-b007-de0b30dc60b6</t>
  </si>
  <si>
    <t xml:space="preserve">Gulf of Mexico Offshore Platform 103</t>
  </si>
  <si>
    <t xml:space="preserve">ef72bd91-a0e2-4faa-87bb-f48683f868c5</t>
  </si>
  <si>
    <t xml:space="preserve">Denver-Julesburg (Weld County, CO)</t>
  </si>
  <si>
    <t xml:space="preserve">a768f983-2a32-4d3a-91b5-8c562aef4ca6</t>
  </si>
  <si>
    <t xml:space="preserve">Uinta Basin (Uintah County, Utah)</t>
  </si>
  <si>
    <t xml:space="preserve">d1ce2e2d-e13a-4995-a6e2-2f032680e00e</t>
  </si>
  <si>
    <t xml:space="preserve">Northeastern Pennsylvania (Bradford, Susquehanna, Wyoming, Sullivan Counties)</t>
  </si>
  <si>
    <t xml:space="preserve">fb5a0a56-09a1-45aa-a124-6e5dd0e64b49</t>
  </si>
  <si>
    <t xml:space="preserve">Midcontinent Region</t>
  </si>
  <si>
    <t xml:space="preserve">eb3a0e16-b6ed-4dea-945b-20f11f1f760a</t>
  </si>
  <si>
    <t xml:space="preserve">Rocky Mountain Region</t>
  </si>
  <si>
    <t xml:space="preserve">ec24937f-8d65-4f6f-9aed-22e2f87e8138</t>
  </si>
  <si>
    <t xml:space="preserve">Denmark (Unspecified)</t>
  </si>
  <si>
    <t xml:space="preserve">f062fcf6-e79d-430f-9657-b46b59bd2d81</t>
  </si>
  <si>
    <t xml:space="preserve">TX</t>
  </si>
  <si>
    <t xml:space="preserve">7e9f4ed0-1afd-442c-8ade-5df6c9f04809</t>
  </si>
  <si>
    <t xml:space="preserve">UT</t>
  </si>
  <si>
    <t xml:space="preserve">1614e516-3327-405c-8e6c-1e7528186673</t>
  </si>
  <si>
    <t xml:space="preserve">WY</t>
  </si>
  <si>
    <t xml:space="preserve">cce3c04e-85b3-496d-9404-332b30ef7136</t>
  </si>
  <si>
    <t xml:space="preserve">PA</t>
  </si>
  <si>
    <t xml:space="preserve">db51c99f-ed80-4a0c-a1ec-e62bd1a435ea</t>
  </si>
  <si>
    <t xml:space="preserve">NM</t>
  </si>
  <si>
    <t xml:space="preserve">ca24cf21-095b-49d9-9edf-c55cae553206</t>
  </si>
  <si>
    <t xml:space="preserve">CO</t>
  </si>
  <si>
    <t xml:space="preserve">8d2131b0-dea1-47dc-9762-cd4706e74c2e</t>
  </si>
  <si>
    <t xml:space="preserve">KS</t>
  </si>
  <si>
    <t xml:space="preserve">89be9604-582d-4c24-9693-6699a5b6027b</t>
  </si>
  <si>
    <t xml:space="preserve">OK</t>
  </si>
  <si>
    <t xml:space="preserve">b99a440a-e23c-465d-abf5-41defb2996db</t>
  </si>
  <si>
    <t xml:space="preserve">AR</t>
  </si>
  <si>
    <t xml:space="preserve">5fc14d6b-770b-4d4c-a676-4932d4fffce2</t>
  </si>
  <si>
    <t xml:space="preserve">NY</t>
  </si>
  <si>
    <t xml:space="preserve">ba8a32a0-9899-4c80-a875-7bd05dbc2d55</t>
  </si>
  <si>
    <t xml:space="preserve">AL</t>
  </si>
  <si>
    <t xml:space="preserve">444687b5-4b50-4a77-9af4-d050c64e86c9</t>
  </si>
  <si>
    <t xml:space="preserve">WV</t>
  </si>
  <si>
    <t xml:space="preserve">d001430b-ea3b-4492-b0d0-6a9d93be5707</t>
  </si>
  <si>
    <t xml:space="preserve">LA</t>
  </si>
  <si>
    <t xml:space="preserve">86954753-5f54-4746-9dc6-06be0aa28f81</t>
  </si>
  <si>
    <t xml:space="preserve">Arkoma Basin</t>
  </si>
  <si>
    <t xml:space="preserve">73c92d5f-3c9b-479c-bebc-aa118e3c3846</t>
  </si>
  <si>
    <t xml:space="preserve">Eastern BC (Dawson Creek / Fort St. John)</t>
  </si>
  <si>
    <t xml:space="preserve">a9aa9da6-1bb2-4a88-843a-ed6a01ef2fce</t>
  </si>
  <si>
    <t xml:space="preserve">Okhla Landfill</t>
  </si>
  <si>
    <t xml:space="preserve">e3e48e29-b0ea-42dc-b94a-d063c4c3b368</t>
  </si>
  <si>
    <t xml:space="preserve">CHI, Chihuahua</t>
  </si>
  <si>
    <t xml:space="preserve">da9204ed-e0e0-4827-9d0d-f5701cbf954c</t>
  </si>
  <si>
    <t xml:space="preserve">GDL, Jalisco</t>
  </si>
  <si>
    <t xml:space="preserve">dd71f472-0a5e-4223-a1c4-773c19dd45db</t>
  </si>
  <si>
    <t xml:space="preserve">SLP, San Luis Potosí</t>
  </si>
  <si>
    <t xml:space="preserve">5abdfc0c-2d94-47e4-ae83-f9f22c667b30</t>
  </si>
  <si>
    <t xml:space="preserve">MTY, Nuevo León</t>
  </si>
  <si>
    <t xml:space="preserve">2c4ecd72-9db5-4537-8db2-e643fd414d0c</t>
  </si>
  <si>
    <t xml:space="preserve">QRO, Querétaro</t>
  </si>
  <si>
    <t xml:space="preserve">2bb744f7-83cd-40ff-a642-55a3328449f2</t>
  </si>
  <si>
    <t xml:space="preserve">XAL, Veracruz</t>
  </si>
  <si>
    <t xml:space="preserve">66005e3c-7f6f-4261-aa2d-9717aab6ec28</t>
  </si>
  <si>
    <t xml:space="preserve">Texas, Oklahoma, Kansas</t>
  </si>
  <si>
    <t xml:space="preserve">1e916081-0dba-43ba-a1ec-03b17b7fae9f</t>
  </si>
  <si>
    <t xml:space="preserve">West Virginia (Northern Panhandle)</t>
  </si>
  <si>
    <t xml:space="preserve">3fe464d6-cbe8-405c-a853-2e798fb22855</t>
  </si>
  <si>
    <t xml:space="preserve">Nashua Four Hills Landfill, New Hampshire</t>
  </si>
  <si>
    <t xml:space="preserve">–71.5255</t>
  </si>
  <si>
    <t xml:space="preserve">–71.5155</t>
  </si>
  <si>
    <t xml:space="preserve">54c59d2f-381a-4d32-9a5e-e106311344df</t>
  </si>
  <si>
    <t xml:space="preserve">USA (Scattered / Anonymized)</t>
  </si>
  <si>
    <t xml:space="preserve">643c74ba-173d-41e9-82df-2cd224813199</t>
  </si>
  <si>
    <t xml:space="preserve">Indianapolis metropolitan area</t>
  </si>
  <si>
    <t xml:space="preserve">43bad6d5-4f7a-4f61-ac21-73b359718a41</t>
  </si>
  <si>
    <t xml:space="preserve">Red Deer region, Alberta</t>
  </si>
  <si>
    <t xml:space="preserve">b2d90c21-1147-4118-913f-a4ccc92519fc</t>
  </si>
  <si>
    <t xml:space="preserve">CA</t>
  </si>
  <si>
    <t xml:space="preserve">0964b2f3-c1fd-4c2a-9631-b9cb6d2902eb</t>
  </si>
  <si>
    <t xml:space="preserve">Switzerland</t>
  </si>
  <si>
    <t xml:space="preserve">Reuss Valley</t>
  </si>
  <si>
    <t xml:space="preserve">3bf37970-0b41-4ce3-b565-21c7c41152a0</t>
  </si>
  <si>
    <t xml:space="preserve">Grijpskerk</t>
  </si>
  <si>
    <t xml:space="preserve">20f46f01-ddaa-4c0f-a9a3-708628ff049b</t>
  </si>
  <si>
    <t xml:space="preserve">Glengarry–Prescott–Russell + Stormont–Dundas–South Glengarry (eastern Ontario)</t>
  </si>
  <si>
    <t xml:space="preserve">f549ce57-44be-4adf-9106-a78d75394ad0</t>
  </si>
  <si>
    <t xml:space="preserve">Upper Midwest &amp; US Corn Belt domain</t>
  </si>
  <si>
    <t xml:space="preserve">5cf1aa45-db9e-439f-80fb-e237e782a63c</t>
  </si>
  <si>
    <t xml:space="preserve">Chino Dairy Complex, LA</t>
  </si>
  <si>
    <t xml:space="preserve">6e539701-5183-42b4-9332-c0808b3d8070</t>
  </si>
  <si>
    <t xml:space="preserve">United Kingdom (Countrywide)</t>
  </si>
  <si>
    <t xml:space="preserve">39fec2b0-70da-4247-a7db-bb4ff8fcd44f</t>
  </si>
  <si>
    <t xml:space="preserve">U.S. Upper Midwest</t>
  </si>
  <si>
    <t xml:space="preserve">3c63e5b3-8bf1-47f5-a555-a0296122e51d</t>
  </si>
  <si>
    <t xml:space="preserve">Denmark (Countrywide)</t>
  </si>
  <si>
    <t xml:space="preserve">6664695f-8aec-4dad-910d-8dc0454cab17</t>
  </si>
  <si>
    <t xml:space="preserve">Kenya</t>
  </si>
  <si>
    <t xml:space="preserve">Kapiti Research Station, Southern Kenya</t>
  </si>
  <si>
    <t xml:space="preserve">5e38c794-8a56-4589-abb3-3e69fbfb50e3</t>
  </si>
  <si>
    <t xml:space="preserve">Posieux, Switzerland</t>
  </si>
  <si>
    <t xml:space="preserve">fea1f316-f006-41d2-95d0-3753c95307b2</t>
  </si>
  <si>
    <t xml:space="preserve">Prescott–Russell County of Eastern Ontario</t>
  </si>
  <si>
    <t xml:space="preserve">08326238-29f0-4f84-b86a-59afaa4dd591</t>
  </si>
  <si>
    <t xml:space="preserve">La Broquerie, Manitoba</t>
  </si>
  <si>
    <t xml:space="preserve">4946b673-28ef-4684-a8bf-6b9fdcf780c7</t>
  </si>
  <si>
    <t xml:space="preserve">Morocco</t>
  </si>
  <si>
    <t xml:space="preserve">Morocco (Countrywide)</t>
  </si>
  <si>
    <t xml:space="preserve">b18be01b-0ae3-401d-a939-b44db966dc5c</t>
  </si>
  <si>
    <t xml:space="preserve">Libya</t>
  </si>
  <si>
    <t xml:space="preserve">Libya (Countrywide)</t>
  </si>
  <si>
    <t xml:space="preserve">affbe23d-0aaf-4549-9123-d842d740a6b6</t>
  </si>
  <si>
    <t xml:space="preserve">Tunisia</t>
  </si>
  <si>
    <t xml:space="preserve">Tunisia (Countrywide)</t>
  </si>
  <si>
    <t xml:space="preserve">c238efcf-c3a3-446e-9c0d-e482d5b4efc0</t>
  </si>
  <si>
    <t xml:space="preserve">Algeria (Countrywide)</t>
  </si>
  <si>
    <t xml:space="preserve">5122b23d-6a5e-4c89-b12e-624825118607</t>
  </si>
  <si>
    <t xml:space="preserve">Shanxi</t>
  </si>
  <si>
    <t xml:space="preserve">aa6057d0-1d45-4147-89b7-776d5f925a29</t>
  </si>
  <si>
    <t xml:space="preserve">Sichuan</t>
  </si>
  <si>
    <t xml:space="preserve">d46eaecb-1321-4e0c-87bf-761f4deb87a8</t>
  </si>
  <si>
    <t xml:space="preserve">Guizhou</t>
  </si>
  <si>
    <t xml:space="preserve">e41a3196-9bbf-4835-b561-e19a67c2cb32</t>
  </si>
  <si>
    <t xml:space="preserve">Yunnan</t>
  </si>
  <si>
    <t xml:space="preserve">a54e741e-e269-485c-bed3-59d5b41fc539</t>
  </si>
  <si>
    <t xml:space="preserve">Hunan</t>
  </si>
  <si>
    <t xml:space="preserve">4f463470-097a-417e-9d2c-877c4182849c</t>
  </si>
  <si>
    <t xml:space="preserve">Anhui</t>
  </si>
  <si>
    <t xml:space="preserve">0b6f814c-6214-4b90-a018-e19dde451b28</t>
  </si>
  <si>
    <t xml:space="preserve">Guangxi</t>
  </si>
  <si>
    <t xml:space="preserve">668995f6-b44c-4ce5-8205-4e857a9401a2</t>
  </si>
  <si>
    <t xml:space="preserve">Guangdong</t>
  </si>
  <si>
    <t xml:space="preserve">bb7676af-642d-4440-a72d-66ebc2493a06</t>
  </si>
  <si>
    <t xml:space="preserve">Hubei</t>
  </si>
  <si>
    <t xml:space="preserve">ee5f7264-de21-42b5-9e1c-db7565165924</t>
  </si>
  <si>
    <t xml:space="preserve">Shandong</t>
  </si>
  <si>
    <t xml:space="preserve">07634166-b30b-41fe-902b-b1280912e2d0</t>
  </si>
  <si>
    <t xml:space="preserve">Inner Mongolia (Neimenggu)</t>
  </si>
  <si>
    <t xml:space="preserve">53ad8eb8-b0c6-4d8e-84cb-c29cdafa1bb5</t>
  </si>
  <si>
    <t xml:space="preserve">Henan</t>
  </si>
  <si>
    <t xml:space="preserve">b0f0aeb4-3aa9-4de2-9385-ed1ffa66bebf</t>
  </si>
  <si>
    <t xml:space="preserve">Jiangsu</t>
  </si>
  <si>
    <t xml:space="preserve">9a71d149-95f2-428c-a193-138e7145b913</t>
  </si>
  <si>
    <t xml:space="preserve">Jiangxi</t>
  </si>
  <si>
    <t xml:space="preserve">d248e7c1-06c4-4161-8be7-71bf2a393b79</t>
  </si>
  <si>
    <t xml:space="preserve">Shaanxi</t>
  </si>
  <si>
    <t xml:space="preserve">36a2f6cd-b524-4c71-94ca-b85bdcc20e15</t>
  </si>
  <si>
    <t xml:space="preserve">Heilongjiang</t>
  </si>
  <si>
    <t xml:space="preserve">272efe9e-1cdf-4600-bd35-bc3e8a7f8c46</t>
  </si>
  <si>
    <t xml:space="preserve">Beijing</t>
  </si>
  <si>
    <t xml:space="preserve">cd9eefd2-57e4-481f-9803-2345fe360939</t>
  </si>
  <si>
    <t xml:space="preserve">Chongqing</t>
  </si>
  <si>
    <t xml:space="preserve">811ce18b-afa2-4749-9867-3a1e2d4cb010</t>
  </si>
  <si>
    <t xml:space="preserve">Fujian</t>
  </si>
  <si>
    <t xml:space="preserve">e1e21dc2-a720-411f-b246-a8518bcd0c92</t>
  </si>
  <si>
    <t xml:space="preserve">Gansu</t>
  </si>
  <si>
    <t xml:space="preserve">c641bfe8-ba91-44a5-b5ed-b4136a669a18</t>
  </si>
  <si>
    <t xml:space="preserve">Hainan</t>
  </si>
  <si>
    <t xml:space="preserve">de22b5e2-4d3a-4b58-8f72-25ebb147bbf9</t>
  </si>
  <si>
    <t xml:space="preserve">Hebei</t>
  </si>
  <si>
    <t xml:space="preserve">730272ce-3e80-421d-ab0e-2ad9bf9b3124</t>
  </si>
  <si>
    <t xml:space="preserve">Jilin</t>
  </si>
  <si>
    <t xml:space="preserve">d4dfd530-1141-4243-bf94-8f1f41515807</t>
  </si>
  <si>
    <t xml:space="preserve">Liaoning</t>
  </si>
  <si>
    <t xml:space="preserve">4f697b71-2290-480d-9e71-3ac0711bdb73</t>
  </si>
  <si>
    <t xml:space="preserve">Neimenggu</t>
  </si>
  <si>
    <t xml:space="preserve">5fe37282-5f80-4697-a422-ec66205070ae</t>
  </si>
  <si>
    <t xml:space="preserve">Ningxia</t>
  </si>
  <si>
    <t xml:space="preserve">a33b5062-af0a-4580-9668-b279d0d6ca35</t>
  </si>
  <si>
    <t xml:space="preserve">Qinghai</t>
  </si>
  <si>
    <t xml:space="preserve">c30e1e4f-417a-4458-8e35-b9119dbca950</t>
  </si>
  <si>
    <t xml:space="preserve">Shanghai</t>
  </si>
  <si>
    <t xml:space="preserve">4db123f7-e902-4d95-812e-6bc9d2c4fba3</t>
  </si>
  <si>
    <t xml:space="preserve">Taiwan</t>
  </si>
  <si>
    <t xml:space="preserve">3ec4defd-acb1-46f4-a440-418b4c14cc5f</t>
  </si>
  <si>
    <t xml:space="preserve">Tianjin</t>
  </si>
  <si>
    <t xml:space="preserve">4a002174-7f17-4669-af7e-cbd177f0494c</t>
  </si>
  <si>
    <t xml:space="preserve">Xinjiang</t>
  </si>
  <si>
    <t xml:space="preserve">9dfd2c0d-a194-4252-b29e-4bcc57b09568</t>
  </si>
  <si>
    <t xml:space="preserve">Xizang</t>
  </si>
  <si>
    <t xml:space="preserve">e4c857d4-6739-4364-aabb-776e68edb89e</t>
  </si>
  <si>
    <t xml:space="preserve">Zhejiang</t>
  </si>
  <si>
    <t xml:space="preserve">42500f30-a140-428c-a7a1-6fdf98b254e2</t>
  </si>
  <si>
    <t xml:space="preserve">U.S. Midwest domain (MN, IL, IN, IA, MO, OH, ND, SD, NE, WI)</t>
  </si>
  <si>
    <t xml:space="preserve">b5e1daed-bd0c-482e-bc44-1560f1245de1</t>
  </si>
  <si>
    <t xml:space="preserve">Switzerland (Countrywide)</t>
  </si>
  <si>
    <t xml:space="preserve">714ecfd9-4393-4110-99ab-4468af5dbd47</t>
  </si>
  <si>
    <t xml:space="preserve">Delhi (National Capital Territory)</t>
  </si>
  <si>
    <t xml:space="preserve">f3be668b-5d34-4c3e-a8b9-dae6bbcd1add</t>
  </si>
  <si>
    <t xml:space="preserve">Maharashtra</t>
  </si>
  <si>
    <t xml:space="preserve">50c65b6a-ecd7-47ae-8c09-29fc00eb2085</t>
  </si>
  <si>
    <t xml:space="preserve">Uttar Pradesh</t>
  </si>
  <si>
    <t xml:space="preserve">5a43a230-e554-4a5a-9e83-e8876cf4313b</t>
  </si>
  <si>
    <t xml:space="preserve">Tamil Nadu</t>
  </si>
  <si>
    <t xml:space="preserve">0e15e53d-f1fe-4a10-9d08-00ed6968cd91</t>
  </si>
  <si>
    <t xml:space="preserve">West Bengal</t>
  </si>
  <si>
    <t xml:space="preserve">18cb4e24-3ab1-4d38-bbb1-4e7f265c225f</t>
  </si>
  <si>
    <t xml:space="preserve">Andhra Pradesh</t>
  </si>
  <si>
    <t xml:space="preserve">47399f1b-49b0-4ad3-bc5d-d0034af92292</t>
  </si>
  <si>
    <t xml:space="preserve">Gujarat</t>
  </si>
  <si>
    <t xml:space="preserve">a9207f2d-e2cf-435d-b746-758dd5fd9813</t>
  </si>
  <si>
    <t xml:space="preserve">4b849d23-7068-4069-8345-739724b22883</t>
  </si>
  <si>
    <t xml:space="preserve">Claye-Souilly</t>
  </si>
  <si>
    <t xml:space="preserve">47733157-2592-494f-a1d9-de41a9d1601c</t>
  </si>
  <si>
    <t xml:space="preserve">Le Plessis-Gassot</t>
  </si>
  <si>
    <t xml:space="preserve">3c0f03bb-66cf-4f8f-b941-5618b4cd3eab</t>
  </si>
  <si>
    <t xml:space="preserve">Vert-le-Grand</t>
  </si>
  <si>
    <t xml:space="preserve">2691b3b1-682a-4ae1-ab49-6797eb635315</t>
  </si>
  <si>
    <t xml:space="preserve">Soignolles-en-Brie</t>
  </si>
  <si>
    <t xml:space="preserve">a55009a2-371c-4671-9172-dc9e6bc3bf07</t>
  </si>
  <si>
    <t xml:space="preserve">Epinay-Champlâtreux</t>
  </si>
  <si>
    <t xml:space="preserve">470e799a-2b38-42a3-abc8-f5bdfd7f8358</t>
  </si>
  <si>
    <t xml:space="preserve">Monthyon</t>
  </si>
  <si>
    <t xml:space="preserve">1f324d36-a7f9-4b4b-a4a4-8d4cdc599268</t>
  </si>
  <si>
    <t xml:space="preserve">Fouju–Moisenay–Blandy</t>
  </si>
  <si>
    <t xml:space="preserve">8a5278f1-3a35-47c7-a533-5211689b85f8</t>
  </si>
  <si>
    <t xml:space="preserve">Isles-les-Meldeuses</t>
  </si>
  <si>
    <t xml:space="preserve">0e133b1d-bb18-4394-b060-86aa75948f56</t>
  </si>
  <si>
    <t xml:space="preserve">Moisselles / Attainville</t>
  </si>
  <si>
    <t xml:space="preserve">bba4fdba-3d4c-4c0c-bb74-4b9965a2ea65</t>
  </si>
  <si>
    <t xml:space="preserve">Brueil-en-Vexin</t>
  </si>
  <si>
    <t xml:space="preserve">56f60a5b-cded-4b23-8518-4db0cacec218</t>
  </si>
  <si>
    <t xml:space="preserve">Guitrancourt</t>
  </si>
  <si>
    <t xml:space="preserve">11966ab9-91b8-470e-97d4-71e3fbb29c86</t>
  </si>
  <si>
    <t xml:space="preserve">Germigny-sous-Coulombs</t>
  </si>
  <si>
    <t xml:space="preserve">1694313f-ecd1-4204-85ec-23646ad34c9f</t>
  </si>
  <si>
    <t xml:space="preserve">Saint-Illiers-la-Ville</t>
  </si>
  <si>
    <t xml:space="preserve">e7a8ff0b-f7d0-45b0-9f7b-dc2b887b2854</t>
  </si>
  <si>
    <t xml:space="preserve">Beynes</t>
  </si>
  <si>
    <t xml:space="preserve">81bcb843-77c5-46c1-af8b-7b0495445fbd</t>
  </si>
  <si>
    <t xml:space="preserve">Saint-Clair-sur-Epte</t>
  </si>
  <si>
    <t xml:space="preserve">7ddce184-2ed1-4fa1-b88f-f27890d0be96</t>
  </si>
  <si>
    <t xml:space="preserve">Achères WWT</t>
  </si>
  <si>
    <t xml:space="preserve">c4e3b109-c50a-4e2f-91cd-21f0ee3e6107</t>
  </si>
  <si>
    <t xml:space="preserve">Central Indiana Landfill</t>
  </si>
  <si>
    <t xml:space="preserve">f4a24a15-740f-4544-a588-dd6a7c20e84c</t>
  </si>
  <si>
    <t xml:space="preserve">Terra dei Fuochi landfill near Naples</t>
  </si>
  <si>
    <t xml:space="preserve">1107bac7-92e9-4324-9579-7c50ba897cc3</t>
  </si>
  <si>
    <t xml:space="preserve">Ashbridge’s Bay WWTP; Toronto, ON</t>
  </si>
  <si>
    <t xml:space="preserve">809cd92a-c1b6-43fa-9644-377e74e6fc5e</t>
  </si>
  <si>
    <t xml:space="preserve">Barrie WWTF; Barrie, ON</t>
  </si>
  <si>
    <t xml:space="preserve">8f1e7ba7-f1ce-40ed-b1ff-4feca7f2110b</t>
  </si>
  <si>
    <t xml:space="preserve">Burlington Skyway WWTP; Burlington, ON</t>
  </si>
  <si>
    <t xml:space="preserve">bbda1eb2-9b53-4bfe-8cc9-971375a5155c</t>
  </si>
  <si>
    <t xml:space="preserve">Clarkson WWTP; Mississauga, ON</t>
  </si>
  <si>
    <t xml:space="preserve">b1c8cf0d-02dd-46eb-8660-dfc58124b33c</t>
  </si>
  <si>
    <t xml:space="preserve">Corbett Creek WPCP; Oshawa, ON</t>
  </si>
  <si>
    <t xml:space="preserve">cee2b376-6a5a-41a7-b216-825ad4bd84ce</t>
  </si>
  <si>
    <t xml:space="preserve">Courtice WPCP; Clarington, ON</t>
  </si>
  <si>
    <t xml:space="preserve">a254abab-fdf0-4200-a100-f1f24002a688</t>
  </si>
  <si>
    <t xml:space="preserve">Duffin Creek WPCP; Durham/York Region, ON</t>
  </si>
  <si>
    <t xml:space="preserve">d0347f86-8d98-4115-a1a1-4a1c81d8dfdf</t>
  </si>
  <si>
    <t xml:space="preserve">Harmony Creek WPCP; Oshawa, ON</t>
  </si>
  <si>
    <t xml:space="preserve">0cf17716-fc54-4de8-be09-b73df85d24d9</t>
  </si>
  <si>
    <t xml:space="preserve">Humber Bay WWTP; Toronto, ON</t>
  </si>
  <si>
    <t xml:space="preserve">8cf21d72-c508-4f6f-a6a2-4fce8d6d3d56</t>
  </si>
  <si>
    <t xml:space="preserve">Oakville Southeast WWTP; Oakville, ON</t>
  </si>
  <si>
    <t xml:space="preserve">dfb38a3e-d88d-4568-aed3-9100f5a5b4d8</t>
  </si>
  <si>
    <t xml:space="preserve">Port Darlington WPCP; Clarington, ON</t>
  </si>
  <si>
    <t xml:space="preserve">2c904586-db8e-4a80-8061-0eeb2e2427bf</t>
  </si>
  <si>
    <t xml:space="preserve">Halton Landfill; Milton, ON</t>
  </si>
  <si>
    <t xml:space="preserve">b579f8ba-7ba4-4e43-a78a-4ce25f2368b8</t>
  </si>
  <si>
    <t xml:space="preserve">Twin Creeks Landfill; Lambton County, ON</t>
  </si>
  <si>
    <t xml:space="preserve">8cebfa6c-e820-46bf-9390-237650cd6272</t>
  </si>
  <si>
    <t xml:space="preserve">Ridge Landfill; Chatham-Kent, ON</t>
  </si>
  <si>
    <t xml:space="preserve">6c5ebd8f-d0cb-40ea-b8a9-75d99d451e92</t>
  </si>
  <si>
    <t xml:space="preserve">W12A Landfill; London, ON</t>
  </si>
  <si>
    <t xml:space="preserve">03598d45-db06-4b7c-acd9-ac073c212457</t>
  </si>
  <si>
    <t xml:space="preserve">Green Lane Landfill; Elgin County, ON</t>
  </si>
  <si>
    <t xml:space="preserve">16722d4b-d076-4e97-aa7e-3adf1c2cd913</t>
  </si>
  <si>
    <t xml:space="preserve">Essex-Windsor Solid Waste Authority (EWSWA) Landfill; Essex County, ON</t>
  </si>
  <si>
    <t xml:space="preserve">c7c01761-153f-4123-af19-a0f76a3622f9</t>
  </si>
  <si>
    <t xml:space="preserve">Thames Centre Landfill; Thames Centre, ON</t>
  </si>
  <si>
    <t xml:space="preserve">12cf6eab-e5ce-4878-aca8-5750173e76d6</t>
  </si>
  <si>
    <t xml:space="preserve">Trillium Drive (Ekfrid) Landfill; Southwest Middlesex, ON</t>
  </si>
  <si>
    <t xml:space="preserve">c0edfac5-78ad-4e29-a4ea-6ccb5c2035c4</t>
  </si>
  <si>
    <t xml:space="preserve">Limerick Road Landfill; Lambton Shores, ON</t>
  </si>
  <si>
    <t xml:space="preserve">c393f6e3-262d-49b9-b713-b94a8e52197e</t>
  </si>
  <si>
    <t xml:space="preserve">Rodeny Landfill; West Elgin, ON</t>
  </si>
  <si>
    <t xml:space="preserve">cd9cbc36-ecc8-4c97-a5c5-2bce80ea950f</t>
  </si>
  <si>
    <t xml:space="preserve">Dutton-Dunwich Landfill; Dutton/Dunwich, ON</t>
  </si>
  <si>
    <t xml:space="preserve">60af74f5-90e5-4729-95fd-189bd6a4a31a</t>
  </si>
  <si>
    <t xml:space="preserve">Clean Harbors Canada (Lambton); Lambton County, ON</t>
  </si>
  <si>
    <t xml:space="preserve">f96d4be2-27bd-4549-83e5-8cd64821626c</t>
  </si>
  <si>
    <t xml:space="preserve">Waterloo Landfill; Waterloo, ON</t>
  </si>
  <si>
    <t xml:space="preserve">53121d21-04a4-4282-8ed0-dd962d51a741</t>
  </si>
  <si>
    <t xml:space="preserve">Sandy Hollow Landfill; Barrie, ON</t>
  </si>
  <si>
    <t xml:space="preserve">8bd314d4-45e6-4369-a60d-bc843e2086a3</t>
  </si>
  <si>
    <t xml:space="preserve">Beare Road Landfill (Toronto, ON)</t>
  </si>
  <si>
    <t xml:space="preserve">bc3ce51f-adad-4b16-b0fb-7b213969a5dd</t>
  </si>
  <si>
    <t xml:space="preserve">Keele Valley Landfill (Vaughan, ON)</t>
  </si>
  <si>
    <t xml:space="preserve">2a3843d0-a420-4425-823e-275a0c332623</t>
  </si>
  <si>
    <t xml:space="preserve">Thackeray Landfill (Toronto, ON)</t>
  </si>
  <si>
    <t xml:space="preserve">3859423b-d3d1-4909-b91f-bcb1d5991024</t>
  </si>
  <si>
    <t xml:space="preserve">Oshawa Landfill (Oshawa, ON)</t>
  </si>
  <si>
    <t xml:space="preserve">96459f9e-d306-4640-b3dd-f2e5caefac2e</t>
  </si>
  <si>
    <t xml:space="preserve">North Sheridan &amp; Newman Landfills (Mississauga, ON)</t>
  </si>
  <si>
    <t xml:space="preserve">0ca9fca0-6e8b-492c-9192-6b5a4b08c2d3</t>
  </si>
  <si>
    <t xml:space="preserve">Brock West Landfill (Pickering, ON)</t>
  </si>
  <si>
    <t xml:space="preserve">2bd0b3a5-0653-485e-b706-efa18e44da63</t>
  </si>
  <si>
    <t xml:space="preserve">Britannia Landfill (Mississauga, ON)</t>
  </si>
  <si>
    <t xml:space="preserve">720c06fe-9ce0-43f6-b9df-8bc52eb3e9d6</t>
  </si>
  <si>
    <t xml:space="preserve">Petrolia Landfill (Petrolia, ON)</t>
  </si>
  <si>
    <t xml:space="preserve">de22944c-f17f-4ddf-a368-5c3532bdf23d</t>
  </si>
  <si>
    <t xml:space="preserve">Essex County No. 3 Landfill (Essex County, ON)</t>
  </si>
  <si>
    <t xml:space="preserve">0e9aa919-5ac8-46cc-af7c-7dc20229a92c</t>
  </si>
  <si>
    <t xml:space="preserve">Blenheim Landfill (Chatham-Kent, ON)</t>
  </si>
  <si>
    <t xml:space="preserve">77f2ab14-6a89-4d7f-81d4-ea70e6b051bd</t>
  </si>
  <si>
    <t xml:space="preserve">Tom Howe Landfill (Haldimand County, ON)</t>
  </si>
  <si>
    <t xml:space="preserve">12e9871a-4ccc-45dd-b1a1-a06a60f8cf04</t>
  </si>
  <si>
    <t xml:space="preserve">Disco Road OPF; Toronto, ON</t>
  </si>
  <si>
    <t xml:space="preserve">9908c6c3-f890-4ac0-a45f-0b004bfba965</t>
  </si>
  <si>
    <t xml:space="preserve">Dufferin Road OPF; Toronto, ON</t>
  </si>
  <si>
    <t xml:space="preserve">1ed4452b-54e0-45b9-966f-fae6370e1c1c</t>
  </si>
  <si>
    <t xml:space="preserve">Miller Waste Systems (Pickering) Compost; Pickering, ON</t>
  </si>
  <si>
    <t xml:space="preserve">63c1cc79-a438-42c2-9a68-e007cd1c77d0</t>
  </si>
  <si>
    <t xml:space="preserve">Clarington Compost Facility; Clarington, ON</t>
  </si>
  <si>
    <t xml:space="preserve">ca80967d-346c-43c1-b7d6-de9f8bd604db</t>
  </si>
  <si>
    <t xml:space="preserve">Richmond Hill Compost Facility; Richmond Hill, ON</t>
  </si>
  <si>
    <t xml:space="preserve">7ac103fd-3352-442d-9760-a4c399234787</t>
  </si>
  <si>
    <t xml:space="preserve">Iceland</t>
  </si>
  <si>
    <t xml:space="preserve">Álfsnes Landfill</t>
  </si>
  <si>
    <t xml:space="preserve">119b046f-d1b2-453d-9eb4-c086391944e1</t>
  </si>
  <si>
    <t xml:space="preserve">Fíflholt Landfill</t>
  </si>
  <si>
    <t xml:space="preserve">2fc4e001-bb98-47eb-80f1-d4635dd7cd9f</t>
  </si>
  <si>
    <t xml:space="preserve">Gufunes Landfill</t>
  </si>
  <si>
    <t xml:space="preserve">1d4cf1ec-690d-4acf-841d-2482124b36a6</t>
  </si>
  <si>
    <t xml:space="preserve">Kirkjuferjuhjáleiga Landfill</t>
  </si>
  <si>
    <t xml:space="preserve">4cdb834a-6572-47f9-9b06-d0675c15e717</t>
  </si>
  <si>
    <t xml:space="preserve">Stekkjarvík Landfill</t>
  </si>
  <si>
    <t xml:space="preserve">1a0bbda5-2aca-424d-8864-72bda14bd858</t>
  </si>
  <si>
    <t xml:space="preserve">Skellingsted landfill</t>
  </si>
  <si>
    <t xml:space="preserve">05b410b1-f161-4c0f-a3de-6a6fa44d96c6</t>
  </si>
  <si>
    <t xml:space="preserve">Butte-Bellot Landfill</t>
  </si>
  <si>
    <t xml:space="preserve">16dc9c2d-67ad-4578-9c94-e8ef07264373</t>
  </si>
  <si>
    <t xml:space="preserve">Olinda Alpha Landfill (Brea, CA)</t>
  </si>
  <si>
    <t xml:space="preserve">022e37f4-d4d5-4bf2-be33-8e60d5fb6b4d</t>
  </si>
  <si>
    <t xml:space="preserve">United Kingdom (Scattered / Anonymized)</t>
  </si>
  <si>
    <t xml:space="preserve">58da26ea-e59c-456d-9bd7-131641739831</t>
  </si>
  <si>
    <t xml:space="preserve">Finland</t>
  </si>
  <si>
    <t xml:space="preserve">Ämmässuo municipal landfill</t>
  </si>
  <si>
    <t xml:space="preserve">fb8f7ca9-60d1-4d7b-99b7-305af51ee1f5</t>
  </si>
  <si>
    <t xml:space="preserve">Masons Landfill (Great Blakenham, Suffolk)</t>
  </si>
  <si>
    <t xml:space="preserve">fc1654c8-9087-44e0-906a-5a9d1cb4ab23</t>
  </si>
  <si>
    <t xml:space="preserve">González Catán</t>
  </si>
  <si>
    <t xml:space="preserve">adecb320-e78b-461b-a255-b04e92f30f94</t>
  </si>
  <si>
    <t xml:space="preserve">Norte III</t>
  </si>
  <si>
    <t xml:space="preserve">0b43f6f0-747a-4037-a9fa-31b24480aecc</t>
  </si>
  <si>
    <t xml:space="preserve">Piedra Blanca</t>
  </si>
  <si>
    <t xml:space="preserve">57b0f4bc-862a-41b0-bbe6-bf400b06d0a2</t>
  </si>
  <si>
    <t xml:space="preserve">Aminbazar</t>
  </si>
  <si>
    <t xml:space="preserve">db501fb4-d984-4831-ac69-df287342fc43</t>
  </si>
  <si>
    <t xml:space="preserve">Caieiras</t>
  </si>
  <si>
    <t xml:space="preserve">b4b579f7-636e-486b-9dbe-3bcb4aea064e</t>
  </si>
  <si>
    <t xml:space="preserve">Pedreira</t>
  </si>
  <si>
    <t xml:space="preserve">3f14871b-d4b1-4a9d-ba73-6e1801b74340</t>
  </si>
  <si>
    <t xml:space="preserve">Ürümqi</t>
  </si>
  <si>
    <t xml:space="preserve">28a91d85-d57f-43df-88d6-d9e12737c206</t>
  </si>
  <si>
    <t xml:space="preserve">Bandhwari</t>
  </si>
  <si>
    <t xml:space="preserve">bd0da790-8560-4c75-9764-21b317f404eb</t>
  </si>
  <si>
    <t xml:space="preserve">Bhalswa</t>
  </si>
  <si>
    <t xml:space="preserve">ad14f80d-d777-4d42-b60e-cdc0596aed99</t>
  </si>
  <si>
    <t xml:space="preserve">Deonar</t>
  </si>
  <si>
    <t xml:space="preserve">21450c8f-4333-4f78-8346-481ad79b955a</t>
  </si>
  <si>
    <t xml:space="preserve">Ghazipur</t>
  </si>
  <si>
    <t xml:space="preserve">2077c4e1-12b7-4af7-8a10-4e072ab689b0</t>
  </si>
  <si>
    <t xml:space="preserve">Kachara</t>
  </si>
  <si>
    <t xml:space="preserve">1b05aa76-6212-4796-bb01-24a84f4a29a7</t>
  </si>
  <si>
    <t xml:space="preserve">Kanjurmarg</t>
  </si>
  <si>
    <t xml:space="preserve">498ba574-63bc-4656-9838-1b13667a3034</t>
  </si>
  <si>
    <t xml:space="preserve">Majura</t>
  </si>
  <si>
    <t xml:space="preserve">1730337a-97ee-4705-9b35-56db3969293d</t>
  </si>
  <si>
    <t xml:space="preserve">Manter Wadi</t>
  </si>
  <si>
    <t xml:space="preserve">d9bf0452-3294-43d7-8e37-671c4a169155</t>
  </si>
  <si>
    <t xml:space="preserve">Okhla</t>
  </si>
  <si>
    <t xml:space="preserve">34034d1d-fe20-42da-bb30-2d30844691fc</t>
  </si>
  <si>
    <t xml:space="preserve">Pirana</t>
  </si>
  <si>
    <t xml:space="preserve">c301b98f-f6db-4adc-a628-ae397b18463d</t>
  </si>
  <si>
    <t xml:space="preserve">Middle East</t>
  </si>
  <si>
    <t xml:space="preserve">Iran</t>
  </si>
  <si>
    <t xml:space="preserve">Mashhad</t>
  </si>
  <si>
    <t xml:space="preserve">1375764a-ccad-4d8b-9475-eeef0224c9e4</t>
  </si>
  <si>
    <t xml:space="preserve">Tehran</t>
  </si>
  <si>
    <t xml:space="preserve">346123cf-caae-4552-b1f1-8e457ce6413a</t>
  </si>
  <si>
    <t xml:space="preserve">Israel</t>
  </si>
  <si>
    <t xml:space="preserve">Dudaim</t>
  </si>
  <si>
    <t xml:space="preserve">bbcc5e2a-7d11-4d6d-a44f-f27279e34fb0</t>
  </si>
  <si>
    <t xml:space="preserve">Tamar</t>
  </si>
  <si>
    <t xml:space="preserve">823ba88f-4308-4b40-8847-11f3d80d42a4</t>
  </si>
  <si>
    <t xml:space="preserve">Jordan</t>
  </si>
  <si>
    <t xml:space="preserve">Al Akaider</t>
  </si>
  <si>
    <t xml:space="preserve">6d539e55-4299-418c-8904-641117298fed</t>
  </si>
  <si>
    <t xml:space="preserve">Ghabawi</t>
  </si>
  <si>
    <t xml:space="preserve">ca2b5214-9e57-4fa2-afbc-ee8df0782490</t>
  </si>
  <si>
    <t xml:space="preserve">Kuwait</t>
  </si>
  <si>
    <t xml:space="preserve">Kabd</t>
  </si>
  <si>
    <t xml:space="preserve">df6b9e0d-d0aa-4b0d-8bd1-b4cbc408c491</t>
  </si>
  <si>
    <t xml:space="preserve">Central America</t>
  </si>
  <si>
    <t xml:space="preserve">Relleno Sanitario Bicentenario</t>
  </si>
  <si>
    <t xml:space="preserve">11a3dfe2-f1bd-45f2-91a0-d86a1c5e1862</t>
  </si>
  <si>
    <t xml:space="preserve">Relleno Sanitario Peña De Gatos</t>
  </si>
  <si>
    <t xml:space="preserve">9cc3140e-2c98-4654-92e2-1f925d7d3d5b</t>
  </si>
  <si>
    <t xml:space="preserve">Simeprodeso</t>
  </si>
  <si>
    <t xml:space="preserve">b1abf9d0-e3b6-4b78-89ba-4a5c111cd658</t>
  </si>
  <si>
    <t xml:space="preserve">Tecnosilicatos</t>
  </si>
  <si>
    <t xml:space="preserve">c7965c1e-e751-4b14-8957-83181ce4a125</t>
  </si>
  <si>
    <t xml:space="preserve">Zumpango</t>
  </si>
  <si>
    <t xml:space="preserve">45ba16b2-ce7b-4dca-93e1-347b913682cc</t>
  </si>
  <si>
    <t xml:space="preserve">Pakistan</t>
  </si>
  <si>
    <t xml:space="preserve">Jam Chakro</t>
  </si>
  <si>
    <t xml:space="preserve">7aaa1616-f04e-4a39-8959-43f90f40d905</t>
  </si>
  <si>
    <t xml:space="preserve">Lakhodair</t>
  </si>
  <si>
    <t xml:space="preserve">489d3e82-d65f-41c2-83d0-19189eb6cd5e</t>
  </si>
  <si>
    <t xml:space="preserve">Saudi Arabia</t>
  </si>
  <si>
    <t xml:space="preserve">Riyadh</t>
  </si>
  <si>
    <t xml:space="preserve">7bcf6476-ff3f-49a9-adc4-a4cd5b2c7aa9</t>
  </si>
  <si>
    <t xml:space="preserve">Pinto</t>
  </si>
  <si>
    <t xml:space="preserve">5e8d56a0-1965-417a-ad16-600c808341dc</t>
  </si>
  <si>
    <t xml:space="preserve">Jebel Chakir</t>
  </si>
  <si>
    <t xml:space="preserve">2516abb0-c3b6-4963-ab8e-b11a7ac316ab</t>
  </si>
  <si>
    <t xml:space="preserve">United States</t>
  </si>
  <si>
    <t xml:space="preserve">Charlotte Motor Speedway</t>
  </si>
  <si>
    <t xml:space="preserve">9ae53c2e-6c09-4225-af21-cdec8ac79c82</t>
  </si>
  <si>
    <t xml:space="preserve">Seminole Road</t>
  </si>
  <si>
    <t xml:space="preserve">583fb5fd-5211-4721-aa05-af6605b54c33</t>
  </si>
  <si>
    <t xml:space="preserve">Uzbekistan</t>
  </si>
  <si>
    <t xml:space="preserve">Akhangaran</t>
  </si>
  <si>
    <t xml:space="preserve">d881a1dd-9623-4519-ae25-f6dd3559ba16</t>
  </si>
  <si>
    <t xml:space="preserve">Yemen</t>
  </si>
  <si>
    <t xml:space="preserve">Al-Azraqin</t>
  </si>
  <si>
    <t xml:space="preserve">b11c03dc-b707-404b-af34-595bb890f5a3</t>
  </si>
  <si>
    <t xml:space="preserve">Iran (Countrywide)</t>
  </si>
  <si>
    <t xml:space="preserve">d8dfbb63-539f-4ef3-9cbf-37af03223d11</t>
  </si>
  <si>
    <t xml:space="preserve">Israel (Countrywide)</t>
  </si>
  <si>
    <t xml:space="preserve">b0fc6919-0402-4c60-be76-b2e6ace8ba56</t>
  </si>
  <si>
    <t xml:space="preserve">Jordan (Countrywide)</t>
  </si>
  <si>
    <t xml:space="preserve">bc524291-fb83-48a3-827d-b5aca3a547ff</t>
  </si>
  <si>
    <t xml:space="preserve">Kuwait (Countrywide)</t>
  </si>
  <si>
    <t xml:space="preserve">dd98033d-ca24-44da-9031-8e28d5bf7524</t>
  </si>
  <si>
    <t xml:space="preserve">Pakistan (Countrywide)</t>
  </si>
  <si>
    <t xml:space="preserve">9d087c58-3b59-412d-86ac-d6f5a5e76942</t>
  </si>
  <si>
    <t xml:space="preserve">Saudi Arabia (Countrywide)</t>
  </si>
  <si>
    <t xml:space="preserve">aa9031dc-01c0-4db6-b82a-3d2feacd41f3</t>
  </si>
  <si>
    <t xml:space="preserve">Uzbekistan (Countrywide)</t>
  </si>
  <si>
    <t xml:space="preserve">c051317e-f9f9-4d4f-8013-af1885c1fc51</t>
  </si>
  <si>
    <t xml:space="preserve">Yemen (Countrywide)</t>
  </si>
  <si>
    <t xml:space="preserve">b8a72801-dadb-4795-b750-45df3880a28e</t>
  </si>
  <si>
    <t xml:space="preserve">MCD Dumping Ground</t>
  </si>
  <si>
    <t xml:space="preserve">ba226aca-01c8-40e4-8df7-43f7e425d463</t>
  </si>
  <si>
    <t xml:space="preserve">Ghazipur landfill</t>
  </si>
  <si>
    <t xml:space="preserve">b823defd-b8cb-477d-b9f2-8e3277ec8156</t>
  </si>
  <si>
    <t xml:space="preserve">Pirana Landfill Site</t>
  </si>
  <si>
    <t xml:space="preserve">a096a93e-5c00-4d50-ae9a-fa7ff365460e</t>
  </si>
  <si>
    <t xml:space="preserve">Chennai Corporation Dump Yard</t>
  </si>
  <si>
    <t xml:space="preserve">f61b29cd-1cdc-4f20-a472-3caec661f97e</t>
  </si>
  <si>
    <t xml:space="preserve">KMC Dhapa Garbage Dumping Ground</t>
  </si>
  <si>
    <t xml:space="preserve">1930ad1c-e9fb-4df8-a8a9-17f197fb8b93</t>
  </si>
  <si>
    <t xml:space="preserve">Solid Waste Management Plant</t>
  </si>
  <si>
    <t xml:space="preserve">9b519dbf-f984-4281-9220-3be240b22d86</t>
  </si>
  <si>
    <t xml:space="preserve">KANPUR Nagar Nigam, MSW PROCESSING PLANT</t>
  </si>
  <si>
    <t xml:space="preserve">c8c8cee9-c8c5-4961-8e62-9702016d837d</t>
  </si>
  <si>
    <t xml:space="preserve">DUMPING YARD, BHANDEWADI</t>
  </si>
  <si>
    <t xml:space="preserve">90bb3f1b-19db-401d-9029-0bcfbe0282f5</t>
  </si>
  <si>
    <t xml:space="preserve">Jindal Urban Waste Management (Visakhapatnam) Ltd</t>
  </si>
  <si>
    <t xml:space="preserve">22e9ca55-2922-4f8a-878e-5e30273b40d7</t>
  </si>
  <si>
    <t xml:space="preserve">Kachara Depo, Moshi</t>
  </si>
  <si>
    <t xml:space="preserve">71a7e2e5-c895-4379-8491-650339a8982f</t>
  </si>
  <si>
    <t xml:space="preserve">Solid Waste Management System Ramachakbariya,Patna</t>
  </si>
  <si>
    <t xml:space="preserve">b18c4472-406f-4155-aa56-0c38e8d9fe27</t>
  </si>
  <si>
    <t xml:space="preserve">Vadodra waste recycle</t>
  </si>
  <si>
    <t xml:space="preserve">d6518e79-a5d5-40c8-a676-7209a940af7b</t>
  </si>
  <si>
    <t xml:space="preserve">Ludhiana waste garbage dump</t>
  </si>
  <si>
    <t xml:space="preserve">baa476b3-990e-433d-ae71-3a41ceb7fb55</t>
  </si>
  <si>
    <t xml:space="preserve">Gurgaon Faridabad Combined Solid Waste Management Facility</t>
  </si>
  <si>
    <t xml:space="preserve">079eb0b7-64a6-48de-9a7e-d7af97e25dcf</t>
  </si>
  <si>
    <t xml:space="preserve">MSW Plant Nagar Nigam Meerut</t>
  </si>
  <si>
    <t xml:space="preserve">72631eb6-bb60-4167-832d-2c338ef628ce</t>
  </si>
  <si>
    <t xml:space="preserve">Nakrawadi Landfill Site, Rajkot Municipal Corporation</t>
  </si>
  <si>
    <t xml:space="preserve">ab124415-1213-4fad-8c3c-b70719f90d93</t>
  </si>
  <si>
    <t xml:space="preserve">Unnamed Landfill 3</t>
  </si>
  <si>
    <t xml:space="preserve">05b0937c-cbe5-41be-9c87-de2ef9387643</t>
  </si>
  <si>
    <t xml:space="preserve">Vvcmc Dumping Ground</t>
  </si>
  <si>
    <t xml:space="preserve">2f161ea6-19ae-48e8-b5cf-1241a8ed524b</t>
  </si>
  <si>
    <t xml:space="preserve">Greentech Environ Management Pvt. Ltd.</t>
  </si>
  <si>
    <t xml:space="preserve">9fe92e6b-52ab-43cc-92bb-b333c8c42394</t>
  </si>
  <si>
    <t xml:space="preserve">Achan Garbage Dumping Ground</t>
  </si>
  <si>
    <t xml:space="preserve">ebabce28-de56-4993-9812-a8bb8671c0c4</t>
  </si>
  <si>
    <t xml:space="preserve">Bhagtan Wala Dump</t>
  </si>
  <si>
    <t xml:space="preserve">174e6b6f-dc61-490f-8c10-85d5897fffe1</t>
  </si>
  <si>
    <t xml:space="preserve">Hari Bhari Allahabad Waste Management Pvt. Ltd.</t>
  </si>
  <si>
    <t xml:space="preserve">d60e2b38-32b2-410b-95d2-0f85eeb076ad</t>
  </si>
  <si>
    <t xml:space="preserve">Waste Dumping Site</t>
  </si>
  <si>
    <t xml:space="preserve">56b377ae-73af-4734-81b2-674091d423ed</t>
  </si>
  <si>
    <t xml:space="preserve">Gwalior Waste Management Plant</t>
  </si>
  <si>
    <t xml:space="preserve">87154887-6dff-48be-a6a7-ca82e4750905</t>
  </si>
  <si>
    <t xml:space="preserve">City Dump Yard &amp; Processing Centre</t>
  </si>
  <si>
    <t xml:space="preserve">b7adedec-5e4a-4a22-ba86-a7f5a5dcd6da</t>
  </si>
  <si>
    <t xml:space="preserve">Unnamed Landfill 2</t>
  </si>
  <si>
    <t xml:space="preserve">6c29b479-6be3-4b75-83ee-a2acf68c3342</t>
  </si>
  <si>
    <t xml:space="preserve">Nanta trenching ground, municipal corporation</t>
  </si>
  <si>
    <t xml:space="preserve">c56c68b6-3a94-4c7b-9469-18c4b9ad279d</t>
  </si>
  <si>
    <t xml:space="preserve">Boragaon Disposal site</t>
  </si>
  <si>
    <t xml:space="preserve">594d05aa-5704-44fb-8652-45ca871cdabe</t>
  </si>
  <si>
    <t xml:space="preserve">Dadu Majra Garbage Dump</t>
  </si>
  <si>
    <t xml:space="preserve">1bdb214a-1694-49a9-ba52-837ccad5bd14</t>
  </si>
  <si>
    <t xml:space="preserve">Solapur Dumping Ground</t>
  </si>
  <si>
    <t xml:space="preserve">b47176a8-7183-466e-87a5-4612eeabcb03</t>
  </si>
  <si>
    <t xml:space="preserve">Katghar recycling center</t>
  </si>
  <si>
    <t xml:space="preserve">1cb3c698-805c-4131-b861-4cd4b038bbfe</t>
  </si>
  <si>
    <t xml:space="preserve">Unnamed Landfill 1</t>
  </si>
  <si>
    <t xml:space="preserve">5a8872e4-8c76-4d60-8cd5-d7260ead9228</t>
  </si>
  <si>
    <t xml:space="preserve">Dump mountain</t>
  </si>
  <si>
    <t xml:space="preserve">6ec10458-8e3c-4761-a171-df7e1f731f77</t>
  </si>
  <si>
    <t xml:space="preserve">GWMC DUMPINGYARD PARK</t>
  </si>
  <si>
    <t xml:space="preserve">ef00588c-8b4d-40c7-ac5e-8295f4094532</t>
  </si>
  <si>
    <t xml:space="preserve">Bikanar city dumping yard</t>
  </si>
  <si>
    <t xml:space="preserve">c5e44f05-3b9d-45ac-b102-8c365634edef</t>
  </si>
  <si>
    <t xml:space="preserve">Amravati Dumping Ground</t>
  </si>
  <si>
    <t xml:space="preserve">12f33a60-8e48-476f-9fa2-c7f162bfe986</t>
  </si>
  <si>
    <t xml:space="preserve">Jalesar Road Landfill</t>
  </si>
  <si>
    <t xml:space="preserve">1e29dd22-db79-40b2-b334-2dcf703057b5</t>
  </si>
  <si>
    <t xml:space="preserve">McCarty Road landfill</t>
  </si>
  <si>
    <t xml:space="preserve">deee93a1-f87b-4a81-a70f-26f8e4e4e0ed</t>
  </si>
  <si>
    <t xml:space="preserve">Apex Regional landfill</t>
  </si>
  <si>
    <t xml:space="preserve">d62c188a-272f-4820-a371-3d4844044032</t>
  </si>
  <si>
    <t xml:space="preserve">Denver Arapahoe Disposal Site</t>
  </si>
  <si>
    <t xml:space="preserve">b070f4c5-4926-4142-a748-9bcf8eff4dc9</t>
  </si>
  <si>
    <t xml:space="preserve">DFW Recycling &amp; Disposal Facility</t>
  </si>
  <si>
    <t xml:space="preserve">a28a45d8-b5e8-4f67-8f57-b370a94f0a8f</t>
  </si>
  <si>
    <t xml:space="preserve">Altamont Landfill &amp; Resource Recovery Facility</t>
  </si>
  <si>
    <t xml:space="preserve">1d926b54-f670-433b-b7f2-c1e6f03172f5</t>
  </si>
  <si>
    <t xml:space="preserve">McCommas Bluff Landfill</t>
  </si>
  <si>
    <t xml:space="preserve">df8faf77-835f-4a03-806f-c1999c32fb14</t>
  </si>
  <si>
    <t xml:space="preserve">Newton County Landfill</t>
  </si>
  <si>
    <t xml:space="preserve">0d608bc2-c25d-4539-932e-9d6e873ab9bb</t>
  </si>
  <si>
    <t xml:space="preserve">Tower Landfill</t>
  </si>
  <si>
    <t xml:space="preserve">58cacfdf-0247-4db9-9489-d5bcbd37c6e8</t>
  </si>
  <si>
    <t xml:space="preserve">West Miramar SLF</t>
  </si>
  <si>
    <t xml:space="preserve">07e24dc2-9688-4e63-a0de-bb4fa0b44a64</t>
  </si>
  <si>
    <t xml:space="preserve">Chiquita Canyon SLF</t>
  </si>
  <si>
    <t xml:space="preserve">166d40ba-a3fb-4cd2-9ebc-872d56e151e9</t>
  </si>
  <si>
    <t xml:space="preserve">Butterfield Station Landfill</t>
  </si>
  <si>
    <t xml:space="preserve">733cc1ca-4124-4c77-bb11-d4c1b8d75959</t>
  </si>
  <si>
    <t xml:space="preserve">Atascocita RDF</t>
  </si>
  <si>
    <t xml:space="preserve">eb08528a-a96f-4663-af8b-14593bf6c615</t>
  </si>
  <si>
    <t xml:space="preserve">Charlotte Motor Speedway Landfill V</t>
  </si>
  <si>
    <t xml:space="preserve">6b82d4a8-c580-435e-8a9d-d83c4d6f5e4f</t>
  </si>
  <si>
    <t xml:space="preserve">Pine Ridge Landfill</t>
  </si>
  <si>
    <t xml:space="preserve">32ab7afc-97b6-457e-97e5-2772cd1e2df7</t>
  </si>
  <si>
    <t xml:space="preserve">Midong Landfill</t>
  </si>
  <si>
    <t xml:space="preserve">61c9e605-98a1-4815-be61-f4ba77dfd82e</t>
  </si>
  <si>
    <t xml:space="preserve">Xinfeng Landfill</t>
  </si>
  <si>
    <t xml:space="preserve">bf371ac5-a8ad-4376-b6c7-eb933c79ca8b</t>
  </si>
  <si>
    <t xml:space="preserve">Houzai Landfil</t>
  </si>
  <si>
    <t xml:space="preserve">fbb56501-a09e-4ce3-b172-c7f5bdacb0af</t>
  </si>
  <si>
    <t xml:space="preserve">Jiangchungou Landfill</t>
  </si>
  <si>
    <t xml:space="preserve">d6f010d6-d250-40d5-9d0f-97253fadeebd</t>
  </si>
  <si>
    <t xml:space="preserve">Chenjiachong Landfill</t>
  </si>
  <si>
    <t xml:space="preserve">8a35f645-1a8c-460b-8fa7-8e2761f0fd90</t>
  </si>
  <si>
    <t xml:space="preserve">Buenos Aires</t>
  </si>
  <si>
    <t xml:space="preserve">42b5f707-00ee-4d44-8922-9d398b3e65f1</t>
  </si>
  <si>
    <t xml:space="preserve">Delhi</t>
  </si>
  <si>
    <t xml:space="preserve">cdef75bc-a473-46c6-88c5-77b6fbf17961</t>
  </si>
  <si>
    <t xml:space="preserve">Lahore</t>
  </si>
  <si>
    <t xml:space="preserve">3b575460-5ba9-43af-89dc-1c8f762dbc27</t>
  </si>
  <si>
    <t xml:space="preserve">Mumbai</t>
  </si>
  <si>
    <t xml:space="preserve">902de8a4-c5bf-441d-9c93-730a007e534d</t>
  </si>
  <si>
    <t xml:space="preserve">Norte III (Buenos Aires)</t>
  </si>
  <si>
    <t xml:space="preserve">84274548-d2dd-4f8e-becd-9d17d103c9b4</t>
  </si>
  <si>
    <t xml:space="preserve">Sampson County Disposal Landfill (NC)</t>
  </si>
  <si>
    <t xml:space="preserve">bf615451-5389-48b2-b8ee-c164fd6390e3</t>
  </si>
  <si>
    <t xml:space="preserve">Charlotte Motor Speedway Landfill (NC)</t>
  </si>
  <si>
    <t xml:space="preserve">e9950d12-ea75-45da-ad58-b07f896eb5ef</t>
  </si>
  <si>
    <t xml:space="preserve">Lee County Regional Landfill (SC)</t>
  </si>
  <si>
    <t xml:space="preserve">a148c199-bf6f-4437-93d8-573c79eb7edc</t>
  </si>
  <si>
    <t xml:space="preserve">Springhill Regional Landfill (FL)</t>
  </si>
  <si>
    <t xml:space="preserve">f67163e0-40e8-4bf5-ba30-b223e8e7f7f1</t>
  </si>
  <si>
    <t xml:space="preserve">Potrero Hills Landfill, CA</t>
  </si>
  <si>
    <t xml:space="preserve">e306c25d-73de-4315-a21d-2f5c5485078c</t>
  </si>
  <si>
    <t xml:space="preserve">Sunshine Canyon Landfill, CA</t>
  </si>
  <si>
    <t xml:space="preserve">6b10eaeb-743e-431a-8b6b-a796704f0dd8</t>
  </si>
  <si>
    <t xml:space="preserve">Dhaka</t>
  </si>
  <si>
    <t xml:space="preserve">2617a013-88bf-4019-9a77-0a5cd868a580</t>
  </si>
  <si>
    <t xml:space="preserve">Casablanca</t>
  </si>
  <si>
    <t xml:space="preserve">f6071af6-65e5-4b01-8d41-dba3882981b8</t>
  </si>
  <si>
    <t xml:space="preserve">Sao Paulo</t>
  </si>
  <si>
    <t xml:space="preserve">1541a789-e64e-496a-af46-093311de8a4e</t>
  </si>
  <si>
    <t xml:space="preserve">Greece</t>
  </si>
  <si>
    <t xml:space="preserve">Evvoia</t>
  </si>
  <si>
    <t xml:space="preserve">4181a146-0315-41a1-a5d0-7ffc6ed16e23</t>
  </si>
  <si>
    <t xml:space="preserve">Lagos</t>
  </si>
  <si>
    <t xml:space="preserve">33d0b70a-1522-4cdf-aa97-4cfb2125eb9c</t>
  </si>
  <si>
    <t xml:space="preserve">Chennai</t>
  </si>
  <si>
    <t xml:space="preserve">ae4da495-c224-4eab-afbd-6d7dd139dc64</t>
  </si>
  <si>
    <t xml:space="preserve">Beaver</t>
  </si>
  <si>
    <t xml:space="preserve">d8f1f57e-6813-47ed-ba20-8eaaa52928f9</t>
  </si>
  <si>
    <t xml:space="preserve">Mexico City</t>
  </si>
  <si>
    <t xml:space="preserve">62ddc153-b84b-4281-8017-89479b5d1e13</t>
  </si>
  <si>
    <t xml:space="preserve">Pniowek IV</t>
  </si>
  <si>
    <t xml:space="preserve">5bae4563-71dc-4e34-93cf-9cc261569698</t>
  </si>
  <si>
    <t xml:space="preserve">Pniowek V</t>
  </si>
  <si>
    <t xml:space="preserve">9ae5defe-dcf0-4d93-9296-e98fe81405ff</t>
  </si>
  <si>
    <t xml:space="preserve">Borynia VI</t>
  </si>
  <si>
    <t xml:space="preserve">cc8177d7-1dcb-4e9d-b210-70632efc851e</t>
  </si>
  <si>
    <t xml:space="preserve">Zofiowka IV</t>
  </si>
  <si>
    <t xml:space="preserve">cc0ab63d-2ef7-4534-8d4e-a106f2ba41b6</t>
  </si>
  <si>
    <t xml:space="preserve">Brzeszcze IX</t>
  </si>
  <si>
    <t xml:space="preserve">Pniówek coal mine</t>
  </si>
  <si>
    <t xml:space="preserve">5719eaef-56fd-474a-b5c1-5f5139e6ccb5</t>
  </si>
  <si>
    <t xml:space="preserve">Longwall mine, SW Virginia, USA </t>
  </si>
  <si>
    <t xml:space="preserve">174e0474-7e7a-4167-bfe7-39006c51aaf6</t>
  </si>
  <si>
    <t xml:space="preserve">Cluster b — PZB (Pniówek+Zofiówka+Borynia)</t>
  </si>
  <si>
    <t xml:space="preserve">452a5c49-d642-4fe1-8257-0d590f48584d</t>
  </si>
  <si>
    <t xml:space="preserve">Cluster b — PZ (Pniówek+Zofiówka)</t>
  </si>
  <si>
    <t xml:space="preserve">f1d845bf-1a75-41a3-b59d-9cef48225a1a</t>
  </si>
  <si>
    <t xml:space="preserve">Cluster b — P (Pniówek)</t>
  </si>
  <si>
    <t xml:space="preserve">3db930c9-0e68-4e55-b265-005b3e6c98f9</t>
  </si>
  <si>
    <t xml:space="preserve">Cluster a — HS (Halemba+Śląsk)</t>
  </si>
  <si>
    <t xml:space="preserve">e96f432b-5f41-46b5-8570-2373859aee4b</t>
  </si>
  <si>
    <t xml:space="preserve">Cluster a — H (Halemba only)</t>
  </si>
  <si>
    <t xml:space="preserve">17346b2b-ed94-4fd2-ad8b-d65cb8011e28</t>
  </si>
  <si>
    <t xml:space="preserve">Cluster c — B1 (Brzeszcze-a subset)</t>
  </si>
  <si>
    <t xml:space="preserve">3645e02c-eab6-4323-baa7-709daa624f3c</t>
  </si>
  <si>
    <t xml:space="preserve">Cluster c — B2 (Brzeszcze-a + Brzeszcze-b subset)</t>
  </si>
  <si>
    <t xml:space="preserve">2181a752-7b7f-4bc0-a2b7-507cc62704fd</t>
  </si>
  <si>
    <t xml:space="preserve">Cluster d — WSMW (Wesoła+Staszic+Mysłowice+Wieczorek-a)</t>
  </si>
  <si>
    <t xml:space="preserve">349f18b7-dee9-49a7-93b5-ed8158c2acf6</t>
  </si>
  <si>
    <t xml:space="preserve">Cluster d — WMW (Wesoła+Mysłowice+Wieczorek-b)</t>
  </si>
  <si>
    <t xml:space="preserve">d3662057-9685-405a-b784-212c8620c2f7</t>
  </si>
  <si>
    <t xml:space="preserve">Changzhi Mines</t>
  </si>
  <si>
    <t xml:space="preserve">c327068f-6181-4d07-94d7-8531146fce56</t>
  </si>
  <si>
    <t xml:space="preserve">Zofiówka coal mine</t>
  </si>
  <si>
    <t xml:space="preserve">ac5f2209-33fd-4af8-bc95-a34144cfece8</t>
  </si>
  <si>
    <t xml:space="preserve">Borynia coal mine</t>
  </si>
  <si>
    <t xml:space="preserve">04875cdd-72a8-4e8a-9a17-2be56714bed6</t>
  </si>
  <si>
    <t xml:space="preserve">Jastrzębie coal mine</t>
  </si>
  <si>
    <t xml:space="preserve">bd61a2d3-2f4e-4c28-81c7-e18bb676010e</t>
  </si>
  <si>
    <t xml:space="preserve">Knurów coal mine</t>
  </si>
  <si>
    <t xml:space="preserve">47d2d148-8222-465b-a639-497bf688da4d</t>
  </si>
  <si>
    <t xml:space="preserve">Szczygłowice coal mine</t>
  </si>
  <si>
    <t xml:space="preserve">f66fa44d-ed8e-4384-a910-f7efe0ee339a</t>
  </si>
  <si>
    <t xml:space="preserve">Budryk coal mine</t>
  </si>
  <si>
    <t xml:space="preserve">84832646-f823-406e-a0b0-e708db1e2267</t>
  </si>
  <si>
    <t xml:space="preserve">Inner Mongolia</t>
  </si>
  <si>
    <t xml:space="preserve">9648c461-a08c-4fe4-a958-6e35872d66ef</t>
  </si>
  <si>
    <t xml:space="preserve">Yanma coal mine</t>
  </si>
  <si>
    <t xml:space="preserve">bab9a890-adfb-411d-9efb-83db9d70793e</t>
  </si>
  <si>
    <t xml:space="preserve">Jiulishan coal mine</t>
  </si>
  <si>
    <t xml:space="preserve">6dcc9245-9d05-41e3-8fca-2ff4bd0064a4</t>
  </si>
  <si>
    <t xml:space="preserve">Guhanshan coal mine</t>
  </si>
  <si>
    <t xml:space="preserve">69819197-6083-4cd0-a04e-d5e4e1bc3350</t>
  </si>
  <si>
    <t xml:space="preserve">Zhongma coal mine</t>
  </si>
  <si>
    <t xml:space="preserve">d882152b-b3c0-47f2-a0a7-4a66941a19c6</t>
  </si>
  <si>
    <t xml:space="preserve">Fangzhuang coal mine</t>
  </si>
  <si>
    <t xml:space="preserve">9628c8c5-6b23-44bd-adac-3707c13c19d8</t>
  </si>
  <si>
    <t xml:space="preserve">Xiaoma coal mine</t>
  </si>
  <si>
    <t xml:space="preserve">aff92f2b-17a3-424c-8a7c-27171b8b8982</t>
  </si>
  <si>
    <t xml:space="preserve">Assam</t>
  </si>
  <si>
    <t xml:space="preserve">e2e147b5-443b-4a15-a265-5e795813ca14</t>
  </si>
  <si>
    <t xml:space="preserve">Chhattisgarh</t>
  </si>
  <si>
    <t xml:space="preserve">156378d8-98ec-420f-87d4-941336de39b2</t>
  </si>
  <si>
    <t xml:space="preserve">Jharkhand</t>
  </si>
  <si>
    <t xml:space="preserve">52ce5208-bd08-4505-a7d1-8cf6e15ea30e</t>
  </si>
  <si>
    <t xml:space="preserve">Madhya Pradesh</t>
  </si>
  <si>
    <t xml:space="preserve">f2f80117-6001-4a6e-a20d-149980d5f1df</t>
  </si>
  <si>
    <t xml:space="preserve">Orissa</t>
  </si>
  <si>
    <t xml:space="preserve">27fee13d-5552-48ca-a983-2a47465d99c4</t>
  </si>
  <si>
    <t xml:space="preserve">Telangana</t>
  </si>
  <si>
    <t xml:space="preserve">0ff25a98-f01b-4f93-b02c-44cec0f0c81d</t>
  </si>
  <si>
    <t xml:space="preserve">Rajasthan</t>
  </si>
  <si>
    <t xml:space="preserve">f9a15b29-f2bb-463f-92ac-28c7050f199a</t>
  </si>
  <si>
    <t xml:space="preserve">Queensland</t>
  </si>
  <si>
    <t xml:space="preserve">87356301-de5c-440a-8eb0-9e86d298ab37</t>
  </si>
  <si>
    <t xml:space="preserve">New South Wales</t>
  </si>
  <si>
    <t xml:space="preserve">8e6ca2cd-1dc4-495e-9e85-dcba5ba1a6d0</t>
  </si>
  <si>
    <t xml:space="preserve">Victoria</t>
  </si>
  <si>
    <t xml:space="preserve">297a210a-161b-4d3d-9148-425232fc6047</t>
  </si>
  <si>
    <t xml:space="preserve">Western Australia</t>
  </si>
  <si>
    <t xml:space="preserve">72ca50e9-c0cb-4e44-8eee-eab42b338b80</t>
  </si>
  <si>
    <t xml:space="preserve">Tasmania</t>
  </si>
  <si>
    <t xml:space="preserve">8a17d44d-9b7c-4e36-9e6d-59736afa04b8</t>
  </si>
  <si>
    <t xml:space="preserve">Australia (Countrywide)</t>
  </si>
  <si>
    <t xml:space="preserve">b4bfe272-dcea-45ac-999c-fc1d038e3d39</t>
  </si>
  <si>
    <t xml:space="preserve">Southwest China (Sichuan, Chongqing, Guizhou, Yunnan)</t>
  </si>
  <si>
    <t xml:space="preserve">ee00b72a-e388-4d9c-88f5-0c7d5e45e5cf</t>
  </si>
  <si>
    <t xml:space="preserve">Rest of China</t>
  </si>
  <si>
    <t xml:space="preserve">c3feb18b-1424-4483-ade4-8007d3d6a417</t>
  </si>
  <si>
    <t xml:space="preserve">India (Scattered / Anonymized)</t>
  </si>
  <si>
    <t xml:space="preserve">1e0063cc-c59a-4e26-ac14-929652171c76</t>
  </si>
  <si>
    <t xml:space="preserve">Colombia (Countrywide)</t>
  </si>
  <si>
    <t xml:space="preserve">cbb29223-9912-45a6-b911-fb2ca275f3ea</t>
  </si>
  <si>
    <t xml:space="preserve">Republic of the Congo</t>
  </si>
  <si>
    <t xml:space="preserve">Republic of the Congo (Countrywide)</t>
  </si>
  <si>
    <t xml:space="preserve">2c2f2087-d06b-47ff-adbb-03b283df6bcb</t>
  </si>
  <si>
    <t xml:space="preserve">Democratic Republic of the Congo</t>
  </si>
  <si>
    <t xml:space="preserve">Democratic Republic of the Congo (Countrywide)</t>
  </si>
  <si>
    <t xml:space="preserve">afd3a3ab-fc4a-454f-ae84-da825200607b</t>
  </si>
  <si>
    <t xml:space="preserve">Indonesia</t>
  </si>
  <si>
    <t xml:space="preserve">Indonesia (Countrywide)</t>
  </si>
  <si>
    <t xml:space="preserve">34390c98-6505-43d5-b2af-b7872766ce0b</t>
  </si>
  <si>
    <t xml:space="preserve">Iraq</t>
  </si>
  <si>
    <t xml:space="preserve">Iraq (Countrywide)</t>
  </si>
  <si>
    <t xml:space="preserve">11df3492-682b-47f1-b66b-79624aa354aa</t>
  </si>
  <si>
    <t xml:space="preserve">Russia</t>
  </si>
  <si>
    <t xml:space="preserve">Russia (Countrywide)</t>
  </si>
  <si>
    <t xml:space="preserve">25db1dfa-5cb1-4216-abda-214fca0d96d8</t>
  </si>
  <si>
    <t xml:space="preserve">Sudan</t>
  </si>
  <si>
    <t xml:space="preserve">Sudan (Countrywide)</t>
  </si>
  <si>
    <t xml:space="preserve">a8e30e27-b6c1-4c91-894d-0da2e08e8b1e</t>
  </si>
  <si>
    <t xml:space="preserve">Hail Creek, Queensland</t>
  </si>
  <si>
    <t xml:space="preserve">dc9ad665-0a02-4dd1-9e24-d4540a08df73</t>
  </si>
  <si>
    <t xml:space="preserve">Broadmeadow, Moranbah North, and Grosvenor, Queensland</t>
  </si>
  <si>
    <t xml:space="preserve">778306e8-e710-40eb-abc3-bccc2966a50a</t>
  </si>
  <si>
    <t xml:space="preserve">Grasstree and Oaky North, Queensland</t>
  </si>
  <si>
    <t xml:space="preserve">bf10e7fe-08cb-4e2b-ae9f-e2de38bf39c9</t>
  </si>
  <si>
    <t xml:space="preserve">Hail Creek,
Broadmeadow,
Moranbah North,
Grosvenor,
Grasstree, and
Oaky North, Queensland</t>
  </si>
  <si>
    <t xml:space="preserve">43a28d3e-15ed-485c-9097-4f4ad91a6489</t>
  </si>
  <si>
    <t xml:space="preserve">Yangquan</t>
  </si>
  <si>
    <t xml:space="preserve">fe63bdbf-c8ef-4e1e-b864-cdaaf8778a92</t>
  </si>
  <si>
    <t xml:space="preserve">San Juan Mine Vent</t>
  </si>
  <si>
    <t xml:space="preserve">0d8640c0-25f4-477f-baac-66aa1cf2be6e</t>
  </si>
  <si>
    <t xml:space="preserve">Appin Mine Vent</t>
  </si>
  <si>
    <t xml:space="preserve">ab96ac64-1efc-48b9-b192-fd008d3f8505</t>
  </si>
  <si>
    <t xml:space="preserve">Bulianta Mine Vent</t>
  </si>
  <si>
    <t xml:space="preserve">3384a624-4e67-47f4-914e-fbff42b3168e</t>
  </si>
  <si>
    <t xml:space="preserve">Gulf of Mexico campaign  (Ayasse et al.)</t>
  </si>
  <si>
    <t xml:space="preserve">15de2eae-9654-445e-ac83-a0022295d3e9</t>
  </si>
  <si>
    <t xml:space="preserve">Anadarko Basin</t>
  </si>
  <si>
    <t xml:space="preserve">74369636-b3f4-4488-b368-3f4e59b7c716</t>
  </si>
  <si>
    <t xml:space="preserve">Eagle Ford</t>
  </si>
  <si>
    <t xml:space="preserve">7d57d01a-0d58-4894-aed2-1c779e75c126</t>
  </si>
  <si>
    <t xml:space="preserve">Barnett</t>
  </si>
  <si>
    <t xml:space="preserve">babaa72e-ea2c-46c7-86da-a4dff7df66f9</t>
  </si>
  <si>
    <t xml:space="preserve">Fayetteville</t>
  </si>
  <si>
    <t xml:space="preserve">15ffbbe6-a8c5-499c-94da-d4e100a90ccd</t>
  </si>
  <si>
    <t xml:space="preserve">Haynesville</t>
  </si>
  <si>
    <t xml:space="preserve">f8b9f504-16cc-401e-92df-cc8fc6f47750</t>
  </si>
  <si>
    <t xml:space="preserve">Niobrara</t>
  </si>
  <si>
    <t xml:space="preserve">f5cd603c-60b4-4083-9ecd-92a28e4b6226</t>
  </si>
  <si>
    <t xml:space="preserve">Williston/Bakken</t>
  </si>
  <si>
    <t xml:space="preserve">12ab4987-810d-4f81-af12-917b0b69f82e</t>
  </si>
  <si>
    <t xml:space="preserve">San Juan</t>
  </si>
  <si>
    <t xml:space="preserve">15a5e81c-4c56-46d9-b156-54c9b2bf6b94</t>
  </si>
  <si>
    <t xml:space="preserve">Green River</t>
  </si>
  <si>
    <t xml:space="preserve">a9d563d0-8fe7-4f66-b5c0-82485b0ca4df</t>
  </si>
  <si>
    <t xml:space="preserve">Other Basins</t>
  </si>
  <si>
    <t xml:space="preserve">b1837a5d-7909-4c3b-9f19-b78fed049253</t>
  </si>
  <si>
    <t xml:space="preserve">Delaware sub-basin (Permian)</t>
  </si>
  <si>
    <t xml:space="preserve">0e3af05e-dee1-4ee6-ae57-536626fee1ec</t>
  </si>
  <si>
    <t xml:space="preserve">Haynesville Basin</t>
  </si>
  <si>
    <t xml:space="preserve">47797b33-eb11-47ad-a00d-c69b1f5e7e58</t>
  </si>
  <si>
    <t xml:space="preserve">Eagle Ford Basin</t>
  </si>
  <si>
    <t xml:space="preserve">c24bd1e5-eb3f-4ba1-b655-ef9b656775be</t>
  </si>
  <si>
    <t xml:space="preserve">Barnett Shale</t>
  </si>
  <si>
    <t xml:space="preserve">d9bcc638-f79a-4cda-b353-6c65afdb3df7</t>
  </si>
  <si>
    <t xml:space="preserve">Marcellus</t>
  </si>
  <si>
    <t xml:space="preserve">afb0190c-9be9-4e14-9eca-ecbd76856f30</t>
  </si>
  <si>
    <t xml:space="preserve">Denver–Julesburg Basin</t>
  </si>
  <si>
    <t xml:space="preserve">026357c1-beeb-4e28-8353-1f0d905f33a0</t>
  </si>
  <si>
    <t xml:space="preserve">Uinta Basin</t>
  </si>
  <si>
    <t xml:space="preserve">7e6bb53d-293c-404e-bd34-a3e70583e3fc</t>
  </si>
  <si>
    <t xml:space="preserve">Permian, Bakken, Eagle Ford</t>
  </si>
  <si>
    <t xml:space="preserve">b49b4fd2-3dc0-401c-93fb-e30373999fb6</t>
  </si>
  <si>
    <t xml:space="preserve">Fayetteville shale play, Arkansas</t>
  </si>
  <si>
    <t xml:space="preserve">cbe54ae3-1c26-4070-bd85-8317a46023b0</t>
  </si>
  <si>
    <t xml:space="preserve">Denver–Julesburg Basin, Colorado</t>
  </si>
  <si>
    <t xml:space="preserve">f682dbcd-31ec-4c87-9956-c05f83392e88</t>
  </si>
  <si>
    <t xml:space="preserve">Shaqu No. 1 coal mine (Shanxi Province)</t>
  </si>
  <si>
    <t xml:space="preserve">da32f0a5-24c9-40ef-ac8e-c254c2e00dbd</t>
  </si>
  <si>
    <t xml:space="preserve">Auchencorth</t>
  </si>
  <si>
    <t xml:space="preserve">e50ff058-7cdc-4e14-a5dc-9b05601a9e6b</t>
  </si>
  <si>
    <t xml:space="preserve">Clocaenog</t>
  </si>
  <si>
    <t xml:space="preserve">df44270f-659b-4347-8175-37a04cb58ffb</t>
  </si>
  <si>
    <t xml:space="preserve">Cow Park</t>
  </si>
  <si>
    <t xml:space="preserve">8ebf5847-a471-4276-9437-2c0a883f3462</t>
  </si>
  <si>
    <t xml:space="preserve">Easter Bush</t>
  </si>
  <si>
    <t xml:space="preserve">1c4fd549-9ca1-4740-a53f-b8d355cf8f10</t>
  </si>
  <si>
    <t xml:space="preserve">Forsinard</t>
  </si>
  <si>
    <t xml:space="preserve">9676ac88-69d5-47bf-923b-333a18ff5fb5</t>
  </si>
  <si>
    <t xml:space="preserve">Glensaugh</t>
  </si>
  <si>
    <t xml:space="preserve">5601ebf5-0384-4009-964b-21d4b003a96c</t>
  </si>
  <si>
    <t xml:space="preserve">Grenstein</t>
  </si>
  <si>
    <t xml:space="preserve">6c3b418e-a139-4a59-ac5d-273e7904ba89</t>
  </si>
  <si>
    <t xml:space="preserve">Hafren</t>
  </si>
  <si>
    <t xml:space="preserve">2b517517-aeb0-403e-a8dd-3834d5837733</t>
  </si>
  <si>
    <t xml:space="preserve">House O’Muir</t>
  </si>
  <si>
    <t xml:space="preserve">6e6d7e7d-d91c-4936-b89b-4a7cda23ec31</t>
  </si>
  <si>
    <t xml:space="preserve">Lincoln</t>
  </si>
  <si>
    <t xml:space="preserve">65b115e2-f95a-486f-9c25-c958afbe6d2b</t>
  </si>
  <si>
    <t xml:space="preserve">Loch More</t>
  </si>
  <si>
    <t xml:space="preserve">48577a7c-ee37-4695-9be0-4a774b48f56e</t>
  </si>
  <si>
    <t xml:space="preserve">Migneint A</t>
  </si>
  <si>
    <t xml:space="preserve">4d59aa3e-d5a4-4251-9dfc-a21a00d8ab7b</t>
  </si>
  <si>
    <t xml:space="preserve">Migneint B</t>
  </si>
  <si>
    <t xml:space="preserve">1ee00e7a-257a-4291-b7b6-792cae1c8935</t>
  </si>
  <si>
    <t xml:space="preserve">Migneint C</t>
  </si>
  <si>
    <t xml:space="preserve">3890dfc3-5c1e-4d8b-b37e-a4a41e33184c</t>
  </si>
  <si>
    <t xml:space="preserve">Moor House</t>
  </si>
  <si>
    <t xml:space="preserve">0ca38d1b-b559-4c07-969a-cd49696ab8da</t>
  </si>
  <si>
    <t xml:space="preserve">Peaknaze A</t>
  </si>
  <si>
    <t xml:space="preserve">e22c4b4b-f4c0-43a1-a0b6-f633b588d0a6</t>
  </si>
  <si>
    <t xml:space="preserve">Peaknaze B</t>
  </si>
  <si>
    <t xml:space="preserve">d237ed0d-a181-4273-91d5-b9097d1ec9aa</t>
  </si>
  <si>
    <t xml:space="preserve">Peaknaze C</t>
  </si>
  <si>
    <t xml:space="preserve">71f33913-b0de-4fd9-a61e-4720538e06cc</t>
  </si>
  <si>
    <t xml:space="preserve">Tadham</t>
  </si>
  <si>
    <t xml:space="preserve">7f17339e-b782-4d45-b9c0-2e7152d1f5e8</t>
  </si>
  <si>
    <t xml:space="preserve">Ullapool</t>
  </si>
  <si>
    <t xml:space="preserve">5dc68b9f-4b36-4b2b-9d7d-f69085497fce</t>
  </si>
  <si>
    <t xml:space="preserve">Whim</t>
  </si>
  <si>
    <t xml:space="preserve">894f8ee4-59a3-44c7-99a9-7fac524ccd80</t>
  </si>
  <si>
    <t xml:space="preserve">Denmark (Anonymized / Scattered)</t>
  </si>
  <si>
    <t xml:space="preserve">93668143-463d-450b-8202-838bc34c9b60</t>
  </si>
  <si>
    <t xml:space="preserve">Barnett study area; West+East subregions</t>
  </si>
  <si>
    <t xml:space="preserve">472581c7-7022-4b4c-bea6-d92e0bab46cb</t>
  </si>
  <si>
    <t xml:space="preserve">Barnett West subregion</t>
  </si>
  <si>
    <t xml:space="preserve">7f939efe-eac1-4d37-b466-4deb661d3790</t>
  </si>
  <si>
    <t xml:space="preserve">Barnett East subregion</t>
  </si>
  <si>
    <t xml:space="preserve">8d18c72d-1f67-4215-be98-448897ebc2fc</t>
  </si>
  <si>
    <t xml:space="preserve">Rice fields at the Texas A&amp;M University Agricultural Research and Extension Center</t>
  </si>
  <si>
    <t xml:space="preserve">ac39a046-63f8-4bba-9ebc-cce31473ef46</t>
  </si>
  <si>
    <t xml:space="preserve">Marcell Experimental Forest</t>
  </si>
  <si>
    <t xml:space="preserve">1265266e-a0b6-4ea7-93ac-430447bbf850</t>
  </si>
  <si>
    <t xml:space="preserve">Southeast portion of the Surat Basin, Queensland</t>
  </si>
  <si>
    <t xml:space="preserve">c6061264-b9e6-493d-95bf-e8386504f5aa</t>
  </si>
  <si>
    <t xml:space="preserve">Total (China + Former Soviet  Union + Poland + United States + United Kingdom + West Germany + Australia + India + South Africa)</t>
  </si>
  <si>
    <t xml:space="preserve">d13dcb3d-699b-44e5-8ef4-95b9ceab7062</t>
  </si>
  <si>
    <t xml:space="preserve">Poland (Countrywide)</t>
  </si>
  <si>
    <t xml:space="preserve">87e387d8-7504-4847-b6bb-4d37d63ffeeb</t>
  </si>
  <si>
    <t xml:space="preserve">Former Soviet Union (Countrywide)</t>
  </si>
  <si>
    <t xml:space="preserve">86457b7f-d6a7-430e-afaa-9cfbbed81a37</t>
  </si>
  <si>
    <t xml:space="preserve">South Africa</t>
  </si>
  <si>
    <t xml:space="preserve">South Africa (Countrywide)</t>
  </si>
  <si>
    <t xml:space="preserve">2476e9cf-0e31-4f57-8627-f1ad74052bae</t>
  </si>
  <si>
    <t xml:space="preserve">West Germany (Countrywide)</t>
  </si>
  <si>
    <t xml:space="preserve">a5d035c9-aae3-40ac-9eb8-c5c29396ac64</t>
  </si>
  <si>
    <t xml:space="preserve">Turkmenistan (Scattered / Anonymized)</t>
  </si>
  <si>
    <t xml:space="preserve">2b34a0fb-de0a-47e9-a626-10b213c41869</t>
  </si>
  <si>
    <t xml:space="preserve">Uzbekistan (Scattered / Anonymized)</t>
  </si>
  <si>
    <t xml:space="preserve">daa8a290-cd1b-4ff0-b151-1f450e2146dd</t>
  </si>
  <si>
    <t xml:space="preserve">Algeria (Scattered / Anonymized)</t>
  </si>
  <si>
    <t xml:space="preserve">ff91315f-5899-4f9c-b034-885e1260b013</t>
  </si>
  <si>
    <t xml:space="preserve">Iraq (Scattered / Anonymized)</t>
  </si>
  <si>
    <t xml:space="preserve">0a0a1e82-9857-431c-8708-e6449a73acd7</t>
  </si>
  <si>
    <t xml:space="preserve">Kazakhstan (Scattered / Anonymized)</t>
  </si>
  <si>
    <t xml:space="preserve">6314b119-1462-4faf-8d8b-9eed62897a77</t>
  </si>
  <si>
    <t xml:space="preserve">Russia (Scattered / Anonymized)</t>
  </si>
  <si>
    <t xml:space="preserve">8f0f5cb3-03ad-4651-af5f-ccd662ae4982</t>
  </si>
  <si>
    <t xml:space="preserve">Egypt (Scattered / Anonymized)</t>
  </si>
  <si>
    <t xml:space="preserve">ad99d15c-6d44-4013-b4cd-90349e5b6d93</t>
  </si>
  <si>
    <t xml:space="preserve">Four Corners region</t>
  </si>
  <si>
    <t xml:space="preserve">f56f8945-3e42-4c8f-8926-2d03581548d2</t>
  </si>
  <si>
    <t xml:space="preserve">Delaware subbasin</t>
  </si>
  <si>
    <t xml:space="preserve">8abde40a-121b-4ab9-b4b8-c3fce4b0e59b</t>
  </si>
  <si>
    <t xml:space="preserve">Uintah County, Utah</t>
  </si>
  <si>
    <t xml:space="preserve">d4737095-8c7a-4c83-9042-141c9c843a01</t>
  </si>
  <si>
    <t xml:space="preserve">Single LDC job site within Shanghai</t>
  </si>
  <si>
    <t xml:space="preserve">06b10939-676e-41fa-8fca-8aae7fee1020</t>
  </si>
  <si>
    <t xml:space="preserve">gas production area in the south-central United States</t>
  </si>
  <si>
    <t xml:space="preserve">e99cd7e4-0286-49fa-b347-b1f31925110f</t>
  </si>
  <si>
    <t xml:space="preserve">Nashua landfill, NH</t>
  </si>
  <si>
    <t xml:space="preserve">86bd27eb-a8ba-4b50-86a6-118e4888fc83</t>
  </si>
  <si>
    <t xml:space="preserve">USA and Canada</t>
  </si>
  <si>
    <t xml:space="preserve">173ce5d0-a44b-4311-8d55-65f4d2dae408</t>
  </si>
  <si>
    <t xml:space="preserve">GPP-I (Barnett Shale Basin)</t>
  </si>
  <si>
    <t xml:space="preserve">314cb5d2-4858-47f5-b0c5-be17811b3de2</t>
  </si>
  <si>
    <t xml:space="preserve">GPP-II (Barnett Shale Basin)</t>
  </si>
  <si>
    <t xml:space="preserve">9beeb948-28ce-4a54-82ee-2e61a97f14b1</t>
  </si>
  <si>
    <t xml:space="preserve">GPP-III (Barnett Shale Basin)</t>
  </si>
  <si>
    <t xml:space="preserve">483b004e-7663-45fa-9725-43dbf4edfc92</t>
  </si>
  <si>
    <t xml:space="preserve">GPP-IV (Barnett Shale Basin)</t>
  </si>
  <si>
    <t xml:space="preserve">fb33bb5e-d51f-4099-a5c6-d91d8d94377c</t>
  </si>
  <si>
    <t xml:space="preserve">CS (Barnett Shale Basin)</t>
  </si>
  <si>
    <t xml:space="preserve">0a8fdbd7-5ec8-4dd6-a107-d43d6e94ef88</t>
  </si>
  <si>
    <t xml:space="preserve">LF-I (Barnett Shale Basin)</t>
  </si>
  <si>
    <t xml:space="preserve">9807d849-5d3e-4b58-849a-4ee0f63c249b</t>
  </si>
  <si>
    <t xml:space="preserve">LF-II (Barnett Shale Basin)</t>
  </si>
  <si>
    <t xml:space="preserve">5b9e9994-be8e-4791-acbe-52f69edf5ca8</t>
  </si>
  <si>
    <t xml:space="preserve">LF-III (Barnett Shale Basin)</t>
  </si>
  <si>
    <t xml:space="preserve">7252b3e3-5c74-45ce-8b35-cfa14da2b252</t>
  </si>
  <si>
    <t xml:space="preserve">Total study area (Barnett Shale Basin)</t>
  </si>
  <si>
    <t xml:space="preserve">e964a9af-1738-48a4-8db5-6ac35c8eb9dc</t>
  </si>
  <si>
    <t xml:space="preserve">Wayne National Forest</t>
  </si>
  <si>
    <t xml:space="preserve">fbc6501a-69c7-4737-b416-738e7bcb0f08</t>
  </si>
  <si>
    <t xml:space="preserve">South Coast Air Basin</t>
  </si>
  <si>
    <t xml:space="preserve">0cb051a2-120d-4ab4-9ace-d2d5b24be706</t>
  </si>
  <si>
    <t xml:space="preserve">Central California</t>
  </si>
  <si>
    <t xml:space="preserve">984015cd-9c1b-4fa2-b101-1db22d4a0fce</t>
  </si>
  <si>
    <t xml:space="preserve">Glenn County</t>
  </si>
  <si>
    <t xml:space="preserve">3c97efe0-c54b-471c-b845-a959c90aed10</t>
  </si>
  <si>
    <t xml:space="preserve">Colusa County</t>
  </si>
  <si>
    <t xml:space="preserve">b2c9464d-4492-449e-89e0-d749aea697ee</t>
  </si>
  <si>
    <t xml:space="preserve">Sutter County</t>
  </si>
  <si>
    <t xml:space="preserve">3a5edd05-1603-49ac-8b98-7aced4d91231</t>
  </si>
  <si>
    <t xml:space="preserve">California</t>
  </si>
  <si>
    <t xml:space="preserve">86df958e-e25c-4517-add4-716b1327f4f0</t>
  </si>
  <si>
    <t xml:space="preserve">ABoVE study region (Alaska and Western Canada)</t>
  </si>
  <si>
    <t xml:space="preserve">320b3fcf-b58d-4658-aa10-6f4b6ad197aa</t>
  </si>
  <si>
    <t xml:space="preserve">Barnett Shale region</t>
  </si>
  <si>
    <t xml:space="preserve">1b372470-0201-483c-be5a-1fb219e5ef9e</t>
  </si>
  <si>
    <t xml:space="preserve">Gas well in the Eagle Ford Shale near Victoria, Texas</t>
  </si>
  <si>
    <t xml:space="preserve">de2ebe75-ff6d-42a7-bc15-3f9751037d1b</t>
  </si>
  <si>
    <t xml:space="preserve">Permian Basin Source 1</t>
  </si>
  <si>
    <t xml:space="preserve">049d06fb-4f6b-43af-8d0a-597b1c698ca9</t>
  </si>
  <si>
    <t xml:space="preserve">Permian Basin Source 2</t>
  </si>
  <si>
    <t xml:space="preserve">d4c218d7-81fc-4698-9ad7-8212eaaf7ec8</t>
  </si>
  <si>
    <t xml:space="preserve">Permian Basin Source 3</t>
  </si>
  <si>
    <t xml:space="preserve">e4a14dea-c994-404d-90f7-c2c5570aac4c</t>
  </si>
  <si>
    <t xml:space="preserve">Permian Basin Source 4</t>
  </si>
  <si>
    <t xml:space="preserve">7e42674f-8d2c-409e-b0d8-d41e78ff9992</t>
  </si>
  <si>
    <t xml:space="preserve">Permian Basin Source 5</t>
  </si>
  <si>
    <t xml:space="preserve">7531994a-47c0-40f7-bd4d-7a754f8092d1</t>
  </si>
  <si>
    <t xml:space="preserve">Permian Basin Source 6</t>
  </si>
  <si>
    <t xml:space="preserve">a4e09495-c3f9-475f-93f4-75f2b4e39d86</t>
  </si>
  <si>
    <t xml:space="preserve">Permian Basin Source 7</t>
  </si>
  <si>
    <t xml:space="preserve">b657d935-80c9-49c0-9e84-6f8e7fe8d65c</t>
  </si>
  <si>
    <t xml:space="preserve">Permian Basin Source 8</t>
  </si>
  <si>
    <t xml:space="preserve">1f00380a-7dfd-44bb-9b51-a47de6bec4bb</t>
  </si>
  <si>
    <t xml:space="preserve">Permian Basin Source 9</t>
  </si>
  <si>
    <t xml:space="preserve">45386c59-1a50-48ab-aa3e-7dbf02f8150f</t>
  </si>
  <si>
    <t xml:space="preserve">Permian Basin Source 10</t>
  </si>
  <si>
    <t xml:space="preserve">863ba2a0-690a-4ace-99ba-87a52e503c72</t>
  </si>
  <si>
    <t xml:space="preserve">Permian Basin Source 11</t>
  </si>
  <si>
    <t xml:space="preserve">33f62d01-21b5-499c-9e43-e1bf59e917df</t>
  </si>
  <si>
    <t xml:space="preserve">Permian Basin Source 12</t>
  </si>
  <si>
    <t xml:space="preserve">5f1ce64e-e00b-40cf-b113-a34d30d23d3d</t>
  </si>
  <si>
    <t xml:space="preserve">Permian Basin Source 13</t>
  </si>
  <si>
    <t xml:space="preserve">36f472b4-3abf-492c-b888-319fafb712dc</t>
  </si>
  <si>
    <t xml:space="preserve">Permian Basin Source 14</t>
  </si>
  <si>
    <t xml:space="preserve">39cba9f6-8ab2-4037-9eff-729f20f60eae</t>
  </si>
  <si>
    <t xml:space="preserve">Permian Basin Source 15</t>
  </si>
  <si>
    <t xml:space="preserve">29d98c74-9a5a-4e49-a51c-91ffb9b062ea</t>
  </si>
  <si>
    <t xml:space="preserve">Permian Basin Source 16</t>
  </si>
  <si>
    <t xml:space="preserve">625f90ba-b8cb-43bc-b723-50e030580b36</t>
  </si>
  <si>
    <t xml:space="preserve">Permian Basin Source 17</t>
  </si>
  <si>
    <t xml:space="preserve">ceffe01d-4a38-464c-99f3-d7530b21e163</t>
  </si>
  <si>
    <t xml:space="preserve">Permian Basin Source 18</t>
  </si>
  <si>
    <t xml:space="preserve">66b7fc39-24bd-430d-aa57-128b808ac4e0</t>
  </si>
  <si>
    <t xml:space="preserve">Permian Basin Source 19</t>
  </si>
  <si>
    <t xml:space="preserve">72bedc0f-03f1-4216-816a-9327881cfb81</t>
  </si>
  <si>
    <t xml:space="preserve">Permian Basin Source 20</t>
  </si>
  <si>
    <t xml:space="preserve">394e6270-0ada-4fb4-a1ba-ad2d424f4684</t>
  </si>
  <si>
    <t xml:space="preserve">Permian Basin Source 21</t>
  </si>
  <si>
    <t xml:space="preserve">4cba2341-a7f6-49d1-8f17-f20416a9eda6</t>
  </si>
  <si>
    <t xml:space="preserve">Permian Basin Source 22</t>
  </si>
  <si>
    <t xml:space="preserve">c3e009a0-730d-48ee-a007-73524bb8c461</t>
  </si>
  <si>
    <t xml:space="preserve">Permian Basin Source 23</t>
  </si>
  <si>
    <t xml:space="preserve">c7f588e1-6e3e-4392-b599-61fc8f06ebe7</t>
  </si>
  <si>
    <t xml:space="preserve">Permian Basin Source 24</t>
  </si>
  <si>
    <t xml:space="preserve">e90858eb-fc69-4712-b1e8-d2bee29f406d</t>
  </si>
  <si>
    <t xml:space="preserve">Permian Basin Source 25</t>
  </si>
  <si>
    <t xml:space="preserve">0b544b1c-fcd1-4488-b397-b4966ab0df4a</t>
  </si>
  <si>
    <t xml:space="preserve">Permian Basin Source 26</t>
  </si>
  <si>
    <t xml:space="preserve">93b0331a-06b9-42a4-a182-414298fdd0e9</t>
  </si>
  <si>
    <t xml:space="preserve">Permian Basin Source 27</t>
  </si>
  <si>
    <t xml:space="preserve">d2e8bb77-2f83-42c0-8161-e92c27d4db64</t>
  </si>
  <si>
    <t xml:space="preserve">Permian Basin Source 28</t>
  </si>
  <si>
    <t xml:space="preserve">00e90193-95d5-496c-8c9e-72ee3f614f1d</t>
  </si>
  <si>
    <t xml:space="preserve">Permian Basin Source 29</t>
  </si>
  <si>
    <t xml:space="preserve">ceb6ed47-79af-4d36-a409-a64cf841f0fd</t>
  </si>
  <si>
    <t xml:space="preserve">Permian Basin Source 30</t>
  </si>
  <si>
    <t xml:space="preserve">21a0f14a-35c3-4166-b3b7-add1d92f149f</t>
  </si>
  <si>
    <t xml:space="preserve">Permian Basin Source 31</t>
  </si>
  <si>
    <t xml:space="preserve">6b439712-95eb-402e-96ba-476973f8c163</t>
  </si>
  <si>
    <t xml:space="preserve">Permian Basin Source 32</t>
  </si>
  <si>
    <t xml:space="preserve">8455e90d-18e3-4bf6-8375-ed494e52621c</t>
  </si>
  <si>
    <t xml:space="preserve">Permian Basin Source 33</t>
  </si>
  <si>
    <t xml:space="preserve">bc8d8848-4a1f-421e-a53c-988dc8b88d83</t>
  </si>
  <si>
    <t xml:space="preserve">Permian Basin Source 34</t>
  </si>
  <si>
    <t xml:space="preserve">3ef4d80b-62c0-4dea-a26b-546fb89d7913</t>
  </si>
  <si>
    <t xml:space="preserve">Permian Basin Source 35</t>
  </si>
  <si>
    <t xml:space="preserve">09f9e1b0-6f4f-4e9a-b1dd-8874f7e6e37f</t>
  </si>
  <si>
    <t xml:space="preserve">Permian Basin Source 36</t>
  </si>
  <si>
    <t xml:space="preserve">bceea077-ce42-4c89-8c76-144345617aea</t>
  </si>
  <si>
    <t xml:space="preserve">Permian Basin Source 37</t>
  </si>
  <si>
    <t xml:space="preserve">1d62266a-c672-4c09-bfea-6bf7786e2117</t>
  </si>
  <si>
    <t xml:space="preserve">Permian Basin Source 38</t>
  </si>
  <si>
    <t xml:space="preserve">13b50ca5-46bf-4e85-bf51-d5dacac7e9d1</t>
  </si>
  <si>
    <t xml:space="preserve">Permian Basin Source 39</t>
  </si>
  <si>
    <t xml:space="preserve">f740903f-7597-4ff7-8bd4-e0cb53b5a237</t>
  </si>
  <si>
    <t xml:space="preserve">Permian Basin Source 40</t>
  </si>
  <si>
    <t xml:space="preserve">b22873a7-c3f4-46ed-94c3-cdcd2e62d8b0</t>
  </si>
  <si>
    <t xml:space="preserve">Permian Basin Source 41</t>
  </si>
  <si>
    <t xml:space="preserve">a053143c-d9c2-40b3-b3ab-1695f1b844d0</t>
  </si>
  <si>
    <t xml:space="preserve">Permian Basin Source 42</t>
  </si>
  <si>
    <t xml:space="preserve">a50e4573-a351-4e1a-910f-acc709be0ae3</t>
  </si>
  <si>
    <t xml:space="preserve">Permian Basin Source 43</t>
  </si>
  <si>
    <t xml:space="preserve">b9061fae-656e-469c-9dc0-f597b5957fb2</t>
  </si>
  <si>
    <t xml:space="preserve">Permian Basin Source 44</t>
  </si>
  <si>
    <t xml:space="preserve">5c6f7d18-5f95-4c83-9f0c-248f03cd5ab3</t>
  </si>
  <si>
    <t xml:space="preserve">Permian Basin Source 45</t>
  </si>
  <si>
    <t xml:space="preserve">8f9853bc-9a3e-42c2-bfe8-31df0a1cfa71</t>
  </si>
  <si>
    <t xml:space="preserve">Permian Basin Source 46</t>
  </si>
  <si>
    <t xml:space="preserve">93b70321-288e-43c9-9132-930f76b5a95f</t>
  </si>
  <si>
    <t xml:space="preserve">Permian Basin Source 47</t>
  </si>
  <si>
    <t xml:space="preserve">81118080-5392-49fe-8948-55b5a7208cb7</t>
  </si>
  <si>
    <t xml:space="preserve">Permian Basin Source 48</t>
  </si>
  <si>
    <t xml:space="preserve">7cd133aa-c327-4359-8d98-9a3e100b8cdc</t>
  </si>
  <si>
    <t xml:space="preserve">Permian Basin Source 49</t>
  </si>
  <si>
    <t xml:space="preserve">9b7cb6df-7eea-4a6f-98a1-18c7f259b07d</t>
  </si>
  <si>
    <t xml:space="preserve">Permian Basin Source 50</t>
  </si>
  <si>
    <t xml:space="preserve">3c10e653-b2b9-4fab-b013-fac331aaef7f</t>
  </si>
  <si>
    <t xml:space="preserve">Permian Basin Source 51</t>
  </si>
  <si>
    <t xml:space="preserve">aeee232c-3061-4adb-a9ae-9e342dabc1b1</t>
  </si>
  <si>
    <t xml:space="preserve">Permian Basin Source 52</t>
  </si>
  <si>
    <t xml:space="preserve">b9335978-7c08-40e6-a321-d3dacf8bb118</t>
  </si>
  <si>
    <t xml:space="preserve">Permian Basin Source 53</t>
  </si>
  <si>
    <t xml:space="preserve">4497a5af-f41b-422b-bf13-ad6891609ef0</t>
  </si>
  <si>
    <t xml:space="preserve">Permian Basin Source 54</t>
  </si>
  <si>
    <t xml:space="preserve">77227ba3-f773-4de1-ab10-438d4ab7f34e</t>
  </si>
  <si>
    <t xml:space="preserve">Permian Basin Source 55</t>
  </si>
  <si>
    <t xml:space="preserve">2cdb1711-bf44-4f62-8460-362b6fa7e6ed</t>
  </si>
  <si>
    <t xml:space="preserve">Permian Basin Source 56</t>
  </si>
  <si>
    <t xml:space="preserve">f57e8edb-3f8c-445c-85d4-4fd9284dad59</t>
  </si>
  <si>
    <t xml:space="preserve">Permian Basin Source 57</t>
  </si>
  <si>
    <t xml:space="preserve">43e58fd4-746c-4f41-9314-533f26ee2ac5</t>
  </si>
  <si>
    <t xml:space="preserve">Permian Basin Source 58</t>
  </si>
  <si>
    <t xml:space="preserve">76a7f3e4-bea9-46a8-9681-9c00119fcd0f</t>
  </si>
  <si>
    <t xml:space="preserve">Permian Basin Source 59</t>
  </si>
  <si>
    <t xml:space="preserve">c7d967d9-7096-40a9-aaa1-a68401ea8a25</t>
  </si>
  <si>
    <t xml:space="preserve">Permian Basin Source 60</t>
  </si>
  <si>
    <t xml:space="preserve">d40ddca8-8f12-4985-82bb-8f8b05067c71</t>
  </si>
  <si>
    <t xml:space="preserve">Permian Basin Source 61</t>
  </si>
  <si>
    <t xml:space="preserve">f5248dff-02be-4c61-a6b9-f8334949ec89</t>
  </si>
  <si>
    <t xml:space="preserve">Permian Basin Source 62</t>
  </si>
  <si>
    <t xml:space="preserve">53ffd138-b11c-4dfd-95be-5679e606e208</t>
  </si>
  <si>
    <t xml:space="preserve">Permian Basin Source 63</t>
  </si>
  <si>
    <t xml:space="preserve">4f3d0192-9015-4b99-8220-1b7bcc7a8bd6</t>
  </si>
  <si>
    <t xml:space="preserve">Permian Basin Source 64</t>
  </si>
  <si>
    <t xml:space="preserve">54487a83-acd3-402a-b796-474061cdc4e8</t>
  </si>
  <si>
    <t xml:space="preserve">Permian Basin Source 65</t>
  </si>
  <si>
    <t xml:space="preserve">afb19712-9b1f-4170-8c70-d06b30a42b28</t>
  </si>
  <si>
    <t xml:space="preserve">Permian Basin Source 66</t>
  </si>
  <si>
    <t xml:space="preserve">66b03a84-1e78-4cf3-b583-4d94d175b120</t>
  </si>
  <si>
    <t xml:space="preserve">Permian Basin Source 67</t>
  </si>
  <si>
    <t xml:space="preserve">178eed5b-e91f-4e7f-8a0e-43156d2215bc</t>
  </si>
  <si>
    <t xml:space="preserve">Permian Basin Source 68</t>
  </si>
  <si>
    <t xml:space="preserve">ce277341-de5e-4408-89b5-3f0837330294</t>
  </si>
  <si>
    <t xml:space="preserve">Permian Basin Source 69</t>
  </si>
  <si>
    <t xml:space="preserve">3d21a139-67bb-404b-8265-1e487925b19e</t>
  </si>
  <si>
    <t xml:space="preserve">Permian Basin Source 70</t>
  </si>
  <si>
    <t xml:space="preserve">ad669846-9dc3-4e21-adbc-e0153b219ef7</t>
  </si>
  <si>
    <t xml:space="preserve">Permian Basin Source 71</t>
  </si>
  <si>
    <t xml:space="preserve">d8b09a61-959b-4169-b0bd-a4cb80db3acd</t>
  </si>
  <si>
    <t xml:space="preserve">Permian Basin Source 72</t>
  </si>
  <si>
    <t xml:space="preserve">fa0b4576-66a5-4ea7-ac7d-450e24d8410b</t>
  </si>
  <si>
    <t xml:space="preserve">Permian Basin Source 73</t>
  </si>
  <si>
    <t xml:space="preserve">a74af3c0-ec00-40c5-96d1-0bf63a820b57</t>
  </si>
  <si>
    <t xml:space="preserve">Permian Basin Source 74</t>
  </si>
  <si>
    <t xml:space="preserve">c1d73b67-e8d5-4e64-ad3a-f7736466eea3</t>
  </si>
  <si>
    <t xml:space="preserve">Permian Basin Source 75</t>
  </si>
  <si>
    <t xml:space="preserve">759206a0-75f1-400b-8c73-6fbca1da80a0</t>
  </si>
  <si>
    <t xml:space="preserve">Permian Basin Source 76</t>
  </si>
  <si>
    <t xml:space="preserve">7c0034b9-6d23-45f4-a7e4-ed1ab7ecd6dd</t>
  </si>
  <si>
    <t xml:space="preserve">Permian Basin Source 77</t>
  </si>
  <si>
    <t xml:space="preserve">dbaf3e9e-2b9e-43bb-a866-3b2558654aae</t>
  </si>
  <si>
    <t xml:space="preserve">Permian Basin Source 78</t>
  </si>
  <si>
    <t xml:space="preserve">c9e09369-7b31-4534-8af1-07fc68cfa7ba</t>
  </si>
  <si>
    <t xml:space="preserve">Permian Basin Source 79</t>
  </si>
  <si>
    <t xml:space="preserve">5b7d88ab-e0a9-4b97-abb9-3d1624cac6c8</t>
  </si>
  <si>
    <t xml:space="preserve">Permian Basin Source 80</t>
  </si>
  <si>
    <t xml:space="preserve">1cfda274-8141-4173-ae29-d329d044b483</t>
  </si>
  <si>
    <t xml:space="preserve">Permian Basin Source 81</t>
  </si>
  <si>
    <t xml:space="preserve">a4511e2c-3311-4378-87c2-da590683da34</t>
  </si>
  <si>
    <t xml:space="preserve">Permian Basin Source 82</t>
  </si>
  <si>
    <t xml:space="preserve">4d7e8ed1-2a41-4339-9ad1-3debf4007644</t>
  </si>
  <si>
    <t xml:space="preserve">Permian Basin Source 83</t>
  </si>
  <si>
    <t xml:space="preserve">e3076009-7c87-473c-8513-0ed58ef22591</t>
  </si>
  <si>
    <t xml:space="preserve">Permian Basin Source 84</t>
  </si>
  <si>
    <t xml:space="preserve">2eb4538f-842f-49a6-a413-c1456608e7eb</t>
  </si>
  <si>
    <t xml:space="preserve">Permian Basin Source 85</t>
  </si>
  <si>
    <t xml:space="preserve">a0782a2e-99f1-4b57-bd64-0e4fee0148c6</t>
  </si>
  <si>
    <t xml:space="preserve">Permian Basin Source 86</t>
  </si>
  <si>
    <t xml:space="preserve">8913d5c3-9d80-4e42-9137-869ebd0cca1b</t>
  </si>
  <si>
    <t xml:space="preserve">Permian Basin Source 87</t>
  </si>
  <si>
    <t xml:space="preserve">a78d11b4-9f1f-4d2c-813b-f6fe9c9efa65</t>
  </si>
  <si>
    <t xml:space="preserve">Permian Basin Source 88</t>
  </si>
  <si>
    <t xml:space="preserve">9c4fb0e6-fae5-4aa8-a582-a05b9eeaa2cc</t>
  </si>
  <si>
    <t xml:space="preserve">Permian Basin Source 89</t>
  </si>
  <si>
    <t xml:space="preserve">d6160ca8-2ea2-4127-9643-16f3aeea95bf</t>
  </si>
  <si>
    <t xml:space="preserve">Permian Basin Source 90</t>
  </si>
  <si>
    <t xml:space="preserve">d2f853a7-0631-442e-960f-f26056f06bf2</t>
  </si>
  <si>
    <t xml:space="preserve">Permian Basin Source 91</t>
  </si>
  <si>
    <t xml:space="preserve">400d81b4-f9e5-4458-90dc-a21ae2777a43</t>
  </si>
  <si>
    <t xml:space="preserve">Permian Basin Source 92</t>
  </si>
  <si>
    <t xml:space="preserve">bb521ba0-c852-4dcd-8153-af716ae6f8fa</t>
  </si>
  <si>
    <t xml:space="preserve">Permian Basin Source 93</t>
  </si>
  <si>
    <t xml:space="preserve">8b08ca74-f2f5-4095-b4ca-3f98943cd6de</t>
  </si>
  <si>
    <t xml:space="preserve">Permian Basin Source 94</t>
  </si>
  <si>
    <t xml:space="preserve">64667fc1-9be0-49db-8a4e-ddc537e47a24</t>
  </si>
  <si>
    <t xml:space="preserve">Permian Basin Source 95</t>
  </si>
  <si>
    <t xml:space="preserve">e4b24efa-43b6-4fb8-8bf1-eb26d7ff6756</t>
  </si>
  <si>
    <t xml:space="preserve">Permian Basin Source 96</t>
  </si>
  <si>
    <t xml:space="preserve">6dc12961-cd28-4808-a3bd-c91cc7253bc5</t>
  </si>
  <si>
    <t xml:space="preserve">Permian Basin Source 97</t>
  </si>
  <si>
    <t xml:space="preserve">3670a9d3-5c06-4db0-9996-db4c74ab22fc</t>
  </si>
  <si>
    <t xml:space="preserve">Permian Basin Source 98</t>
  </si>
  <si>
    <t xml:space="preserve">b0ca66bc-3716-4f53-884a-532ecf234f7f</t>
  </si>
  <si>
    <t xml:space="preserve">Permian Basin Source 99</t>
  </si>
  <si>
    <t xml:space="preserve">e2d97622-bf8d-4ede-ad9f-269e35ebcd00</t>
  </si>
  <si>
    <t xml:space="preserve">Permian Basin Source 100</t>
  </si>
  <si>
    <t xml:space="preserve">19fbf045-fa00-475f-8cdd-752cf152beef</t>
  </si>
  <si>
    <t xml:space="preserve">Permian Basin Source 101</t>
  </si>
  <si>
    <t xml:space="preserve">53779204-7b32-4385-ae34-65756f271343</t>
  </si>
  <si>
    <t xml:space="preserve">Permian Basin Source 102</t>
  </si>
  <si>
    <t xml:space="preserve">dbd19449-dedb-4cd0-a9de-d80a10f11dfd</t>
  </si>
  <si>
    <t xml:space="preserve">Permian Basin Source 103</t>
  </si>
  <si>
    <t xml:space="preserve">7d966475-01aa-40a2-b5c0-0ae755c64588</t>
  </si>
  <si>
    <t xml:space="preserve">Permian Basin Source 104</t>
  </si>
  <si>
    <t xml:space="preserve">02f38bf5-733a-4150-a367-9900d1c1c6e6</t>
  </si>
  <si>
    <t xml:space="preserve">Permian Basin Source 105</t>
  </si>
  <si>
    <t xml:space="preserve">9835cc2a-5c25-4f91-8b9f-ece7179bbcc1</t>
  </si>
  <si>
    <t xml:space="preserve">Permian Basin Source 106</t>
  </si>
  <si>
    <t xml:space="preserve">93b1552f-9834-4194-808c-fb87920b0d61</t>
  </si>
  <si>
    <t xml:space="preserve">Permian Basin Source 107</t>
  </si>
  <si>
    <t xml:space="preserve">103d4054-ceb7-489f-b665-22ab1859f40c</t>
  </si>
  <si>
    <t xml:space="preserve">Permian Basin Source 108</t>
  </si>
  <si>
    <t xml:space="preserve">a923a11e-7556-495b-9e8c-6ec458fca15d</t>
  </si>
  <si>
    <t xml:space="preserve">Permian Basin Source 109</t>
  </si>
  <si>
    <t xml:space="preserve">bf60545f-156c-4af8-b235-7cafde1fee11</t>
  </si>
  <si>
    <t xml:space="preserve">Permian Basin Source 110</t>
  </si>
  <si>
    <t xml:space="preserve">fe9713a8-ffa1-46c6-a94f-e635e563c478</t>
  </si>
  <si>
    <t xml:space="preserve">Permian Basin Source 111</t>
  </si>
  <si>
    <t xml:space="preserve">1a9b30e2-3683-4358-a355-a586d63f5b07</t>
  </si>
  <si>
    <t xml:space="preserve">Permian Basin Source 112</t>
  </si>
  <si>
    <t xml:space="preserve">def2ee03-cd96-4d95-81a6-cecb748c95c4</t>
  </si>
  <si>
    <t xml:space="preserve">Permian Basin Source 113</t>
  </si>
  <si>
    <t xml:space="preserve">bd43ab9d-609b-428c-a935-b4228f218099</t>
  </si>
  <si>
    <t xml:space="preserve">Permian Basin Source 114</t>
  </si>
  <si>
    <t xml:space="preserve">8ca77f9e-2b94-4627-b9e3-802facb8caeb</t>
  </si>
  <si>
    <t xml:space="preserve">Permian Basin Source 115</t>
  </si>
  <si>
    <t xml:space="preserve">4b6771de-c39c-4af4-8525-175d7a95d8c9</t>
  </si>
  <si>
    <t xml:space="preserve">Permian Basin Source 116</t>
  </si>
  <si>
    <t xml:space="preserve">7bd3dc4b-527c-4519-8546-33712ae16aa3</t>
  </si>
  <si>
    <t xml:space="preserve">Permian Basin Source 117</t>
  </si>
  <si>
    <t xml:space="preserve">0c94c5b8-0b3b-405d-905e-636836f55123</t>
  </si>
  <si>
    <t xml:space="preserve">Permian Basin Source 118</t>
  </si>
  <si>
    <t xml:space="preserve">59639167-0d00-49fe-a318-8fd0844dc16f</t>
  </si>
  <si>
    <t xml:space="preserve">Permian Basin Source 119</t>
  </si>
  <si>
    <t xml:space="preserve">80dcbb3f-78b9-40f5-a080-e6ac5e2955af</t>
  </si>
  <si>
    <t xml:space="preserve">Permian Basin Source 120</t>
  </si>
  <si>
    <t xml:space="preserve">a40c5166-e11b-4ef0-827a-ffa88b40d465</t>
  </si>
  <si>
    <t xml:space="preserve">Permian Basin Source 121</t>
  </si>
  <si>
    <t xml:space="preserve">40d5fc5c-7ce9-4cf3-91fe-8072a1db2823</t>
  </si>
  <si>
    <t xml:space="preserve">Permian Basin Source 122</t>
  </si>
  <si>
    <t xml:space="preserve">05fd9752-bb57-4c0d-b44d-7717e0f9350c</t>
  </si>
  <si>
    <t xml:space="preserve">Permian Basin Source 123</t>
  </si>
  <si>
    <t xml:space="preserve">172ec0df-62c8-438e-8949-b82acf6044ce</t>
  </si>
  <si>
    <t xml:space="preserve">Permian Basin Source 124</t>
  </si>
  <si>
    <t xml:space="preserve">6b7bebbf-99fa-47bd-9225-d873b519201d</t>
  </si>
  <si>
    <t xml:space="preserve">Permian Basin Source 125</t>
  </si>
  <si>
    <t xml:space="preserve">81b971d8-aaea-4422-b377-52cb3bc92542</t>
  </si>
  <si>
    <t xml:space="preserve">Permian Basin Source 126</t>
  </si>
  <si>
    <t xml:space="preserve">bbc2789c-0f49-4b2f-9cf4-8f6769adbf81</t>
  </si>
  <si>
    <t xml:space="preserve">Permian Basin Source 127</t>
  </si>
  <si>
    <t xml:space="preserve">3dd1c4dc-c72a-4ed0-a0f2-76e2ca78f2c7</t>
  </si>
  <si>
    <t xml:space="preserve">Permian Basin Source 128</t>
  </si>
  <si>
    <t xml:space="preserve">391e5130-d7b1-43cc-ae08-f315624dd1ad</t>
  </si>
  <si>
    <t xml:space="preserve">Permian Basin Source 129</t>
  </si>
  <si>
    <t xml:space="preserve">8662f505-2123-49fe-a84a-b53a51d95b39</t>
  </si>
  <si>
    <t xml:space="preserve">Permian Basin Source 130</t>
  </si>
  <si>
    <t xml:space="preserve">0b6d8cce-c7c8-42bd-9b8d-7e9ffc1a3696</t>
  </si>
  <si>
    <t xml:space="preserve">Permian Basin Source 131</t>
  </si>
  <si>
    <t xml:space="preserve">9b18b761-195d-4f29-b204-18f73b76e206</t>
  </si>
  <si>
    <t xml:space="preserve">Permian Basin Source 132</t>
  </si>
  <si>
    <t xml:space="preserve">4a46e07e-576b-4d2d-97c8-df540f556c77</t>
  </si>
  <si>
    <t xml:space="preserve">Permian Basin Source 133</t>
  </si>
  <si>
    <t xml:space="preserve">82cffb3a-7178-4e41-ad08-0b777658a1dd</t>
  </si>
  <si>
    <t xml:space="preserve">Permian Basin Source 134</t>
  </si>
  <si>
    <t xml:space="preserve">a8d12a60-cf47-47d0-851e-de06579a2340</t>
  </si>
  <si>
    <t xml:space="preserve">Permian Basin Source 135</t>
  </si>
  <si>
    <t xml:space="preserve">6b3f36a0-b6d7-4939-87c9-fd34ba6137c8</t>
  </si>
  <si>
    <t xml:space="preserve">Permian Basin Source 136</t>
  </si>
  <si>
    <t xml:space="preserve">a2cd2cf1-6f46-407a-bdbc-e8fa6b1426fc</t>
  </si>
  <si>
    <t xml:space="preserve">Permian Basin Source 137</t>
  </si>
  <si>
    <t xml:space="preserve">06a91ae5-2713-4b4a-a955-4ac321aa9870</t>
  </si>
  <si>
    <t xml:space="preserve">Permian Basin Source 138</t>
  </si>
  <si>
    <t xml:space="preserve">0dbfaae7-ff04-4eb0-8cd4-623b463830e2</t>
  </si>
  <si>
    <t xml:space="preserve">Permian Basin Source 139</t>
  </si>
  <si>
    <t xml:space="preserve">9cb4551d-441d-42a0-96f7-edff6665c7b4</t>
  </si>
  <si>
    <t xml:space="preserve">Permian Basin Source 140</t>
  </si>
  <si>
    <t xml:space="preserve">1b3abf9d-bccf-48ee-9826-08132020dc5b</t>
  </si>
  <si>
    <t xml:space="preserve">Permian Basin Source 141</t>
  </si>
  <si>
    <t xml:space="preserve">021e82e7-a035-43d2-91e4-7d8f18b782b5</t>
  </si>
  <si>
    <t xml:space="preserve">Permian Basin Source 142</t>
  </si>
  <si>
    <t xml:space="preserve">c77cd25e-9301-47fe-9043-d2c26e2c3070</t>
  </si>
  <si>
    <t xml:space="preserve">Permian Basin Source 143</t>
  </si>
  <si>
    <t xml:space="preserve">7a7c8959-73b6-4664-9f9e-ef68d281d815</t>
  </si>
  <si>
    <t xml:space="preserve">Permian Basin Source 144</t>
  </si>
  <si>
    <t xml:space="preserve">45966578-6a21-461f-8248-eea38e6564f3</t>
  </si>
  <si>
    <t xml:space="preserve">Permian Basin Source 145</t>
  </si>
  <si>
    <t xml:space="preserve">a2752d71-94c3-4d36-870f-5322a47aba22</t>
  </si>
  <si>
    <t xml:space="preserve">Permian Basin Source 146</t>
  </si>
  <si>
    <t xml:space="preserve">6ad3aa16-e367-4b7e-b81a-2ea60e60cf61</t>
  </si>
  <si>
    <t xml:space="preserve">Permian Basin Source 147</t>
  </si>
  <si>
    <t xml:space="preserve">97d4ee75-d846-4b76-8387-1b0dc4faa97d</t>
  </si>
  <si>
    <t xml:space="preserve">Permian Basin Source 148</t>
  </si>
  <si>
    <t xml:space="preserve">9e4a45e5-7517-49ea-bae2-c9e76aa2319a</t>
  </si>
  <si>
    <t xml:space="preserve">Permian Basin Source 149</t>
  </si>
  <si>
    <t xml:space="preserve">5c8cfce4-2455-457c-8930-a3c7a9de87db</t>
  </si>
  <si>
    <t xml:space="preserve">Permian Basin Source 150</t>
  </si>
  <si>
    <t xml:space="preserve">1767fbdb-fa49-4ce0-92ec-215a3de87cce</t>
  </si>
  <si>
    <t xml:space="preserve">Permian Basin Source 151</t>
  </si>
  <si>
    <t xml:space="preserve">bc7b5be7-c29f-4c1b-9bde-5724299cfc1f</t>
  </si>
  <si>
    <t xml:space="preserve">Permian Basin Source 152</t>
  </si>
  <si>
    <t xml:space="preserve">2278e023-cd24-410f-97a9-e3f2b0015f1c</t>
  </si>
  <si>
    <t xml:space="preserve">Permian Basin Source 153</t>
  </si>
  <si>
    <t xml:space="preserve">9a4d006a-7edc-4967-ac51-b84dde2a1b0c</t>
  </si>
  <si>
    <t xml:space="preserve">Permian Basin Source 154</t>
  </si>
  <si>
    <t xml:space="preserve">f72fa40c-28eb-479c-8f3d-63b80a6f17bd</t>
  </si>
  <si>
    <t xml:space="preserve">Permian Basin Source 155</t>
  </si>
  <si>
    <t xml:space="preserve">f1601f81-4764-4ede-bdd4-4a52ad08ae40</t>
  </si>
  <si>
    <t xml:space="preserve">Permian Basin Source 156</t>
  </si>
  <si>
    <t xml:space="preserve">07cc7cad-2003-4a0f-8b7d-954e454d6412</t>
  </si>
  <si>
    <t xml:space="preserve">Permian Basin Source 157</t>
  </si>
  <si>
    <t xml:space="preserve">35e0ccb9-ece7-4398-aee9-f69d6db076c3</t>
  </si>
  <si>
    <t xml:space="preserve">Permian Basin Source 158</t>
  </si>
  <si>
    <t xml:space="preserve">8eef571e-717f-45f9-a38d-d1620c4c84b2</t>
  </si>
  <si>
    <t xml:space="preserve">Permian Basin Source 159</t>
  </si>
  <si>
    <t xml:space="preserve">55c73eaa-b3e9-41e3-bd80-8cd951d5faed</t>
  </si>
  <si>
    <t xml:space="preserve">Permian Basin Source 160</t>
  </si>
  <si>
    <t xml:space="preserve">5b2cbe0f-a51f-4fd1-8044-85c4b7beb633</t>
  </si>
  <si>
    <t xml:space="preserve">Permian Basin Source 161</t>
  </si>
  <si>
    <t xml:space="preserve">339f14cf-f1c5-4dcf-ac49-169f5bffdad2</t>
  </si>
  <si>
    <t xml:space="preserve">Permian Basin Source 162</t>
  </si>
  <si>
    <t xml:space="preserve">be5da6c4-26c2-4b57-82c5-f3da4cc60195</t>
  </si>
  <si>
    <t xml:space="preserve">Permian Basin Source 163</t>
  </si>
  <si>
    <t xml:space="preserve">0ff6741f-c3e0-498d-ba0b-053f3bcd20f3</t>
  </si>
  <si>
    <t xml:space="preserve">Permian Basin Source 164</t>
  </si>
  <si>
    <t xml:space="preserve">20976ead-f4ac-4bea-83b4-168e81fc8b68</t>
  </si>
  <si>
    <t xml:space="preserve">Permian Basin Source 165</t>
  </si>
  <si>
    <t xml:space="preserve">b57a8510-4569-408a-b036-adb58d6ff173</t>
  </si>
  <si>
    <t xml:space="preserve">Permian Basin Source 166</t>
  </si>
  <si>
    <t xml:space="preserve">34e74ebd-982d-41d3-8bc0-3e47bbef04d4</t>
  </si>
  <si>
    <t xml:space="preserve">Permian Basin Source 167</t>
  </si>
  <si>
    <t xml:space="preserve">bb5bb525-c07c-4937-9897-35f602420e0a</t>
  </si>
  <si>
    <t xml:space="preserve">Permian Basin Source 168</t>
  </si>
  <si>
    <t xml:space="preserve">3e52ddcb-4012-469d-9e43-16f42a0d4edc</t>
  </si>
  <si>
    <t xml:space="preserve">Permian Basin Source 169</t>
  </si>
  <si>
    <t xml:space="preserve">c3f2ea1c-e0f8-449e-a335-38a81a46d06a</t>
  </si>
  <si>
    <t xml:space="preserve">Permian Basin Source 170</t>
  </si>
  <si>
    <t xml:space="preserve">78b49af9-e31e-4c0a-8305-70ee3f252211</t>
  </si>
  <si>
    <t xml:space="preserve">Permian Basin Source 171</t>
  </si>
  <si>
    <t xml:space="preserve">152d985b-78c1-4c52-aba9-53c3c17b5e2f</t>
  </si>
  <si>
    <t xml:space="preserve">Permian Basin Source 172</t>
  </si>
  <si>
    <t xml:space="preserve">76611bbf-83ba-4f1f-b2e8-f5ade6a98041</t>
  </si>
  <si>
    <t xml:space="preserve">Permian Basin Source 173</t>
  </si>
  <si>
    <t xml:space="preserve">3abd7c56-8d02-4bfd-a5a5-79d6a0634e96</t>
  </si>
  <si>
    <t xml:space="preserve">Permian Basin Source 174</t>
  </si>
  <si>
    <t xml:space="preserve">7549893d-e90b-48f4-a05e-fdffad195d99</t>
  </si>
  <si>
    <t xml:space="preserve">Permian Basin Source 175</t>
  </si>
  <si>
    <t xml:space="preserve">9ec0a246-eff8-47ff-837e-00810a144155</t>
  </si>
  <si>
    <t xml:space="preserve">Permian Basin Source 176</t>
  </si>
  <si>
    <t xml:space="preserve">4212ff85-22ed-4d41-ba6d-6d8964324753</t>
  </si>
  <si>
    <t xml:space="preserve">Permian Basin Source 177</t>
  </si>
  <si>
    <t xml:space="preserve">52b96a38-8af9-4fb3-ae43-85d603c3246d</t>
  </si>
  <si>
    <t xml:space="preserve">Permian Basin Source 178</t>
  </si>
  <si>
    <t xml:space="preserve">6acb492c-7d26-4a7a-a09b-e27083b08462</t>
  </si>
  <si>
    <t xml:space="preserve">Permian Basin Source 179</t>
  </si>
  <si>
    <t xml:space="preserve">744c5f08-9d7d-418b-a589-6082af3eb9a7</t>
  </si>
  <si>
    <t xml:space="preserve">Permian Basin Source 180</t>
  </si>
  <si>
    <t xml:space="preserve">f5870567-f269-42b0-9013-f6e867155f2b</t>
  </si>
  <si>
    <t xml:space="preserve">Permian Basin Source 181</t>
  </si>
  <si>
    <t xml:space="preserve">74bbb7c8-4df5-427e-9564-c32b13483c4f</t>
  </si>
  <si>
    <t xml:space="preserve">Permian Basin Source 182</t>
  </si>
  <si>
    <t xml:space="preserve">3b856f7c-4276-49c7-8b02-506475885eb3</t>
  </si>
  <si>
    <t xml:space="preserve">Permian Basin Source 183</t>
  </si>
  <si>
    <t xml:space="preserve">b4116b8f-fb8d-4d3b-87dc-5cf3128144f1</t>
  </si>
  <si>
    <t xml:space="preserve">Permian Basin Source 184</t>
  </si>
  <si>
    <t xml:space="preserve">7ccbad29-7959-49d6-b4e0-6abddd6341c4</t>
  </si>
  <si>
    <t xml:space="preserve">Permian Basin Source 185</t>
  </si>
  <si>
    <t xml:space="preserve">346fe60f-9214-4f12-9f88-4fb9f421955a</t>
  </si>
  <si>
    <t xml:space="preserve">Permian Basin Source 186</t>
  </si>
  <si>
    <t xml:space="preserve">b4a65aea-50bf-4887-8d73-9605023342fa</t>
  </si>
  <si>
    <t xml:space="preserve">Permian Basin Source 187</t>
  </si>
  <si>
    <t xml:space="preserve">9efa3511-c3e6-4be2-b8b1-07c22409773e</t>
  </si>
  <si>
    <t xml:space="preserve">Permian Basin Source 188</t>
  </si>
  <si>
    <t xml:space="preserve">d503962b-ad3a-4e3e-b082-e76ac456b7ec</t>
  </si>
  <si>
    <t xml:space="preserve">Permian Basin Source 189</t>
  </si>
  <si>
    <t xml:space="preserve">151a4c20-ce47-4dae-981e-086547f284c5</t>
  </si>
  <si>
    <t xml:space="preserve">Permian Basin Source 190</t>
  </si>
  <si>
    <t xml:space="preserve">baf0e25d-43df-46d1-8f8e-1a5a32ed6722</t>
  </si>
  <si>
    <t xml:space="preserve">Permian Basin Source 191</t>
  </si>
  <si>
    <t xml:space="preserve">dc93c840-095a-43ad-9b50-c16af56097fe</t>
  </si>
  <si>
    <t xml:space="preserve">Permian Basin Source 192</t>
  </si>
  <si>
    <t xml:space="preserve">4f28d2d0-7ae8-45ac-b75a-c9753590c6f0</t>
  </si>
  <si>
    <t xml:space="preserve">Permian Basin Source 193</t>
  </si>
  <si>
    <t xml:space="preserve">8208e9ed-34be-405a-89c5-32c334e5ec9d</t>
  </si>
  <si>
    <t xml:space="preserve">Permian Basin Source 194</t>
  </si>
  <si>
    <t xml:space="preserve">383cf503-309d-487b-a643-7b21c7d82bbc</t>
  </si>
  <si>
    <t xml:space="preserve">Permian Basin Source 195</t>
  </si>
  <si>
    <t xml:space="preserve">c2d33109-d45c-4baf-a38e-bf49f9f9eda3</t>
  </si>
  <si>
    <t xml:space="preserve">Permian Basin Source 196</t>
  </si>
  <si>
    <t xml:space="preserve">564116f8-eb1f-4c97-b811-5559629b262e</t>
  </si>
  <si>
    <t xml:space="preserve">Permian Basin Source 197</t>
  </si>
  <si>
    <t xml:space="preserve">f9f4ea40-2325-454d-819a-9191b2cab6be</t>
  </si>
  <si>
    <t xml:space="preserve">Permian Basin Source 198</t>
  </si>
  <si>
    <t xml:space="preserve">3ce2ec79-f152-48e5-8303-6dc1af52f676</t>
  </si>
  <si>
    <t xml:space="preserve">Permian Basin Source 199</t>
  </si>
  <si>
    <t xml:space="preserve">b5bba6e0-008d-47d4-8438-f1f665428141</t>
  </si>
  <si>
    <t xml:space="preserve">Permian Basin Source 200</t>
  </si>
  <si>
    <t xml:space="preserve">da4d8703-cb7e-4404-b194-9a806d973aa2</t>
  </si>
  <si>
    <t xml:space="preserve">Permian Basin Source 201</t>
  </si>
  <si>
    <t xml:space="preserve">5d5cd1bd-b07e-43a4-8a88-f7fa58256927</t>
  </si>
  <si>
    <t xml:space="preserve">Permian Basin Source 202</t>
  </si>
  <si>
    <t xml:space="preserve">78844355-efa1-4ef8-86d9-bbb528033a9d</t>
  </si>
  <si>
    <t xml:space="preserve">Permian Basin Source 203</t>
  </si>
  <si>
    <t xml:space="preserve">fdae8adc-f486-4dae-b78e-029139aa27df</t>
  </si>
  <si>
    <t xml:space="preserve">Permian Basin Source 204</t>
  </si>
  <si>
    <t xml:space="preserve">33257b7b-6666-4bcf-b086-b065009b88f5</t>
  </si>
  <si>
    <t xml:space="preserve">Permian Basin Source 205</t>
  </si>
  <si>
    <t xml:space="preserve">a878e32c-caf3-4320-bbbb-70fbd47c4a00</t>
  </si>
  <si>
    <t xml:space="preserve">Permian Basin Source 206</t>
  </si>
  <si>
    <t xml:space="preserve">d6ade0ea-a630-45d1-9e08-974e3172c9e0</t>
  </si>
  <si>
    <t xml:space="preserve">Permian Basin Source 207</t>
  </si>
  <si>
    <t xml:space="preserve">dc95f6ea-9255-446c-a14a-68463ffc8fd2</t>
  </si>
  <si>
    <t xml:space="preserve">Permian Basin Source 208</t>
  </si>
  <si>
    <t xml:space="preserve">382f4210-61e2-48a1-8bbb-52ccab2ecdae</t>
  </si>
  <si>
    <t xml:space="preserve">Permian Basin Source 209</t>
  </si>
  <si>
    <t xml:space="preserve">6344c599-b24b-425c-95b3-bdecddce19cd</t>
  </si>
  <si>
    <t xml:space="preserve">Permian Basin Source 210</t>
  </si>
  <si>
    <t xml:space="preserve">7f794738-4a8c-4c6f-84cc-3ed1d87819f7</t>
  </si>
  <si>
    <t xml:space="preserve">Permian Basin Source 211</t>
  </si>
  <si>
    <t xml:space="preserve">9c300be6-592c-410c-9604-9e12b34317ea</t>
  </si>
  <si>
    <t xml:space="preserve">Permian Basin Source 212</t>
  </si>
  <si>
    <t xml:space="preserve">e46e1c19-ed24-4d1b-a87d-490613d5eba2</t>
  </si>
  <si>
    <t xml:space="preserve">Permian Basin Source 213</t>
  </si>
  <si>
    <t xml:space="preserve">651814a9-2813-46dd-baa0-0fdab0524c86</t>
  </si>
  <si>
    <t xml:space="preserve">Permian Basin Source 214</t>
  </si>
  <si>
    <t xml:space="preserve">eae5add6-fab0-4370-9a61-943187bf7de4</t>
  </si>
  <si>
    <t xml:space="preserve">Permian Basin Source 215</t>
  </si>
  <si>
    <t xml:space="preserve">fa89867f-03dc-454c-a019-dbe62b4926da</t>
  </si>
  <si>
    <t xml:space="preserve">Permian Basin Source 216</t>
  </si>
  <si>
    <t xml:space="preserve">0999dc62-83ec-478e-b512-5e52ba35267e</t>
  </si>
  <si>
    <t xml:space="preserve">Permian Basin Source 217</t>
  </si>
  <si>
    <t xml:space="preserve">6ee63e63-b107-465b-a7e3-653806f5d163</t>
  </si>
  <si>
    <t xml:space="preserve">Permian Basin Source 218</t>
  </si>
  <si>
    <t xml:space="preserve">c208cb4b-726f-4b7b-bcba-c0ae9378a2d7</t>
  </si>
  <si>
    <t xml:space="preserve">Permian Basin Source 219</t>
  </si>
  <si>
    <t xml:space="preserve">ceee0435-546f-470c-b9df-7fdc1f62855c</t>
  </si>
  <si>
    <t xml:space="preserve">Permian Basin Source 220</t>
  </si>
  <si>
    <t xml:space="preserve">c41cc40b-f992-422f-97fc-ffe30fdbb397</t>
  </si>
  <si>
    <t xml:space="preserve">Permian Basin Source 221</t>
  </si>
  <si>
    <t xml:space="preserve">d9d925cb-63a4-480d-b8cc-6ee2292560c7</t>
  </si>
  <si>
    <t xml:space="preserve">Permian Basin Source 222</t>
  </si>
  <si>
    <t xml:space="preserve">aee46a3c-db0f-4dd8-a3f8-a6644ec1daf2</t>
  </si>
  <si>
    <t xml:space="preserve">Permian Basin Source 223</t>
  </si>
  <si>
    <t xml:space="preserve">d19119d7-8e67-40b8-86e0-f01763156649</t>
  </si>
  <si>
    <t xml:space="preserve">Permian Basin Source 224</t>
  </si>
  <si>
    <t xml:space="preserve">29fe6326-c8de-4011-a555-130c1bee671d</t>
  </si>
  <si>
    <t xml:space="preserve">Permian Basin Source 225</t>
  </si>
  <si>
    <t xml:space="preserve">71c7506c-aa62-4297-a363-8d08f96684e4</t>
  </si>
  <si>
    <t xml:space="preserve">Permian Basin Source 226</t>
  </si>
  <si>
    <t xml:space="preserve">500a644c-31da-4ac5-b5ac-64b806b5eaad</t>
  </si>
  <si>
    <t xml:space="preserve">Permian Basin Source 227</t>
  </si>
  <si>
    <t xml:space="preserve">39704a89-aa63-438b-8227-71effb1cee9b</t>
  </si>
  <si>
    <t xml:space="preserve">Permian Basin Source 228</t>
  </si>
  <si>
    <t xml:space="preserve">de89e4ce-95c9-4128-89b6-032e50da43c6</t>
  </si>
  <si>
    <t xml:space="preserve">Permian Basin Source 229</t>
  </si>
  <si>
    <t xml:space="preserve">6a2a7fd7-193e-484b-a1e4-0fd0e23a7546</t>
  </si>
  <si>
    <t xml:space="preserve">Permian Basin Source 230</t>
  </si>
  <si>
    <t xml:space="preserve">3f3698ba-c40a-440a-9513-14859cea3e0f</t>
  </si>
  <si>
    <t xml:space="preserve">Permian Basin Source 231</t>
  </si>
  <si>
    <t xml:space="preserve">18ec4179-b27f-4d5f-8450-7ec14b3b3b3a</t>
  </si>
  <si>
    <t xml:space="preserve">Permian Basin Source 232</t>
  </si>
  <si>
    <t xml:space="preserve">cd72a14e-7979-4534-840f-51ea72cc9bf2</t>
  </si>
  <si>
    <t xml:space="preserve">Permian Basin Source 233</t>
  </si>
  <si>
    <t xml:space="preserve">79cb2591-4af2-4245-b5b0-6ab9a24fc0fb</t>
  </si>
  <si>
    <t xml:space="preserve">Permian Basin Source 234</t>
  </si>
  <si>
    <t xml:space="preserve">e37ba759-9fce-4042-91f8-9c80c4cbb7da</t>
  </si>
  <si>
    <t xml:space="preserve">Permian Basin Source 235</t>
  </si>
  <si>
    <t xml:space="preserve">b8f8bf32-9aa9-4db4-bd43-a7a1c7796611</t>
  </si>
  <si>
    <t xml:space="preserve">Permian Basin Source 236</t>
  </si>
  <si>
    <t xml:space="preserve">083ad0e0-9fdb-4040-9463-7a56102c3144</t>
  </si>
  <si>
    <t xml:space="preserve">Permian Basin Source 237</t>
  </si>
  <si>
    <t xml:space="preserve">415cdacf-edd6-45ad-b361-e14d7ee3d875</t>
  </si>
  <si>
    <t xml:space="preserve">Permian Basin Source 238</t>
  </si>
  <si>
    <t xml:space="preserve">caba0186-8c9a-44d6-9993-6213896d323f</t>
  </si>
  <si>
    <t xml:space="preserve">Permian Basin Source 239</t>
  </si>
  <si>
    <t xml:space="preserve">d71cd0af-25d8-40d3-bb7a-1b4d8987ae71</t>
  </si>
  <si>
    <t xml:space="preserve">Permian Basin Source 240</t>
  </si>
  <si>
    <t xml:space="preserve">746bcf8e-1c16-405c-8ef2-43cf5d8069ec</t>
  </si>
  <si>
    <t xml:space="preserve">Permian Basin Source 241</t>
  </si>
  <si>
    <t xml:space="preserve">543fe1a6-2c2a-42bc-8de9-fd91dcd31b48</t>
  </si>
  <si>
    <t xml:space="preserve">Permian Basin Source 242</t>
  </si>
  <si>
    <t xml:space="preserve">d616371f-96fa-4520-941a-9e810d2dad9b</t>
  </si>
  <si>
    <t xml:space="preserve">Permian Basin Source 243</t>
  </si>
  <si>
    <t xml:space="preserve">93e0d64e-35f0-46c8-95bc-b9c7348aa21c</t>
  </si>
  <si>
    <t xml:space="preserve">Permian Basin Source 244</t>
  </si>
  <si>
    <t xml:space="preserve">86594bcc-e24d-4424-b802-9aeae78f19a8</t>
  </si>
  <si>
    <t xml:space="preserve">Permian Basin Source 245</t>
  </si>
  <si>
    <t xml:space="preserve">52ad8787-b33b-4cbd-b90b-4e9efa1a44c6</t>
  </si>
  <si>
    <t xml:space="preserve">Permian Basin Source 246</t>
  </si>
  <si>
    <t xml:space="preserve">182d74b5-a591-4daf-8d89-1ac9f100be75</t>
  </si>
  <si>
    <t xml:space="preserve">Permian Basin Source 247</t>
  </si>
  <si>
    <t xml:space="preserve">be6fdf70-dc19-4212-87a8-245d19e985f4</t>
  </si>
  <si>
    <t xml:space="preserve">Permian Basin Source 248</t>
  </si>
  <si>
    <t xml:space="preserve">ecafc94d-39a0-4146-b79c-8de7011d968b</t>
  </si>
  <si>
    <t xml:space="preserve">Permian Basin Source 249</t>
  </si>
  <si>
    <t xml:space="preserve">778e331e-087f-4d2f-b91a-df630689c530</t>
  </si>
  <si>
    <t xml:space="preserve">Permian Basin Source 250</t>
  </si>
  <si>
    <t xml:space="preserve">2b24698b-adf9-4740-bdf9-2298aa209ac6</t>
  </si>
  <si>
    <t xml:space="preserve">Permian Basin Source 251</t>
  </si>
  <si>
    <t xml:space="preserve">7ef385ad-b25b-4db7-90da-6be8ccd40c62</t>
  </si>
  <si>
    <t xml:space="preserve">Permian Basin Source 252</t>
  </si>
  <si>
    <t xml:space="preserve">317fdb45-cf57-4313-9c90-e5a1ae2f7491</t>
  </si>
  <si>
    <t xml:space="preserve">Permian Basin Source 253</t>
  </si>
  <si>
    <t xml:space="preserve">783c0530-adae-4d8c-a537-c07108a2b811</t>
  </si>
  <si>
    <t xml:space="preserve">Permian Basin Source 254</t>
  </si>
  <si>
    <t xml:space="preserve">2a7dac8b-e185-4ff6-8daa-a09b1e3b8eb7</t>
  </si>
  <si>
    <t xml:space="preserve">Permian Basin Source 255</t>
  </si>
  <si>
    <t xml:space="preserve">166337c6-a322-4d99-a757-04d3f868be2f</t>
  </si>
  <si>
    <t xml:space="preserve">Permian Basin Source 256</t>
  </si>
  <si>
    <t xml:space="preserve">49823386-4d0a-4238-9180-901400f3c181</t>
  </si>
  <si>
    <t xml:space="preserve">Permian Basin Source 257</t>
  </si>
  <si>
    <t xml:space="preserve">f04a319a-8420-48ed-bab9-86d388697682</t>
  </si>
  <si>
    <t xml:space="preserve">Permian Basin Source 258</t>
  </si>
  <si>
    <t xml:space="preserve">709fdbfa-c125-4067-bfa5-fb2ac1aaa392</t>
  </si>
  <si>
    <t xml:space="preserve">Permian Basin Source 259</t>
  </si>
  <si>
    <t xml:space="preserve">b79f6125-52d1-452c-972c-25a3802ea6a9</t>
  </si>
  <si>
    <t xml:space="preserve">Permian Basin Source 260</t>
  </si>
  <si>
    <t xml:space="preserve">66913873-fa2e-4fde-b25f-b3e3208d71ba</t>
  </si>
  <si>
    <t xml:space="preserve">Permian Basin Source 261</t>
  </si>
  <si>
    <t xml:space="preserve">f81ac83e-e2e5-49f0-82bd-c07bbf1b060d</t>
  </si>
  <si>
    <t xml:space="preserve">Permian Basin Source 262</t>
  </si>
  <si>
    <t xml:space="preserve">de9f4d7a-c10b-4b12-8cde-b821613e2ff0</t>
  </si>
  <si>
    <t xml:space="preserve">Permian Basin Source 263</t>
  </si>
  <si>
    <t xml:space="preserve">ff87fcce-e2f0-4967-ad0e-8f2041de59ff</t>
  </si>
  <si>
    <t xml:space="preserve">Permian Basin Source 264</t>
  </si>
  <si>
    <t xml:space="preserve">37335acc-401a-4728-bff8-607083f71299</t>
  </si>
  <si>
    <t xml:space="preserve">Permian Basin Source 265</t>
  </si>
  <si>
    <t xml:space="preserve">48e34bef-33e8-4a00-b7f0-451e8535336f</t>
  </si>
  <si>
    <t xml:space="preserve">Permian Basin Source 266</t>
  </si>
  <si>
    <t xml:space="preserve">66e8df02-5004-4914-87d1-31fddcd00215</t>
  </si>
  <si>
    <t xml:space="preserve">Permian Basin Source 267</t>
  </si>
  <si>
    <t xml:space="preserve">567d76f4-22db-44ea-a447-dbdf7f17f020</t>
  </si>
  <si>
    <t xml:space="preserve">Permian Basin Source 268</t>
  </si>
  <si>
    <t xml:space="preserve">80688f1d-590b-4fdc-b0f3-82dd9ed2ffbe</t>
  </si>
  <si>
    <t xml:space="preserve">Permian Basin Source 269</t>
  </si>
  <si>
    <t xml:space="preserve">29765d78-f53a-474e-ba20-292b5b71fe79</t>
  </si>
  <si>
    <t xml:space="preserve">Permian Basin Source 270</t>
  </si>
  <si>
    <t xml:space="preserve">44acceed-ec37-46a0-b157-cf14b97179dd</t>
  </si>
  <si>
    <t xml:space="preserve">Permian Basin Source 271</t>
  </si>
  <si>
    <t xml:space="preserve">0eda3b75-8269-493d-843d-bf714b2c19f5</t>
  </si>
  <si>
    <t xml:space="preserve">Permian Basin Source 272</t>
  </si>
  <si>
    <t xml:space="preserve">b81cb171-0b37-42c5-82ba-2e97844ee47c</t>
  </si>
  <si>
    <t xml:space="preserve">Permian Basin Source 273</t>
  </si>
  <si>
    <t xml:space="preserve">24584e0b-5624-45f3-a889-ec3661b9c26f</t>
  </si>
  <si>
    <t xml:space="preserve">Permian Basin Source 274</t>
  </si>
  <si>
    <t xml:space="preserve">019e3148-cdca-463e-bc73-52c998154570</t>
  </si>
  <si>
    <t xml:space="preserve">Permian Basin Source 275</t>
  </si>
  <si>
    <t xml:space="preserve">96c50182-c56d-408a-906a-a24345f95416</t>
  </si>
  <si>
    <t xml:space="preserve">Permian Basin Source 276</t>
  </si>
  <si>
    <t xml:space="preserve">a8f9f0e6-1f59-4abb-864f-80184b5f0117</t>
  </si>
  <si>
    <t xml:space="preserve">Permian Basin Source 277</t>
  </si>
  <si>
    <t xml:space="preserve">4c4966aa-9673-4865-8a96-624ed7aba187</t>
  </si>
  <si>
    <t xml:space="preserve">Permian Basin Source 278</t>
  </si>
  <si>
    <t xml:space="preserve">072bcdc6-426a-476f-b5df-7e362c2a5d09</t>
  </si>
  <si>
    <t xml:space="preserve">Permian Basin Source 279</t>
  </si>
  <si>
    <t xml:space="preserve">8c4ebb83-e68d-41cc-8054-14a57d4dc0b6</t>
  </si>
  <si>
    <t xml:space="preserve">Permian Basin Source 280</t>
  </si>
  <si>
    <t xml:space="preserve">4fc7911e-9e1d-46f7-bb36-37570e077329</t>
  </si>
  <si>
    <t xml:space="preserve">Permian Basin Source 281</t>
  </si>
  <si>
    <t xml:space="preserve">d42bf37e-07ec-4ef5-acd5-c718012d96f4</t>
  </si>
  <si>
    <t xml:space="preserve">Permian Basin Source 282</t>
  </si>
  <si>
    <t xml:space="preserve">1c50ca4f-a501-4ffd-a383-3df15030f207</t>
  </si>
  <si>
    <t xml:space="preserve">Permian Basin Source 283</t>
  </si>
  <si>
    <t xml:space="preserve">5e9a3e6a-4ffc-449e-bcbe-2af9fab088be</t>
  </si>
  <si>
    <t xml:space="preserve">Permian Basin Source 284</t>
  </si>
  <si>
    <t xml:space="preserve">557bd7ae-a39a-412d-9350-18c4c6ab06ec</t>
  </si>
  <si>
    <t xml:space="preserve">Permian Basin Source 285</t>
  </si>
  <si>
    <t xml:space="preserve">97629299-b321-4c11-ba60-8280d020b80a</t>
  </si>
  <si>
    <t xml:space="preserve">Permian Basin Source 286</t>
  </si>
  <si>
    <t xml:space="preserve">39b2fc53-a415-4c93-a20c-42967d51a5c4</t>
  </si>
  <si>
    <t xml:space="preserve">Permian Basin Source 287</t>
  </si>
  <si>
    <t xml:space="preserve">f36b8958-189b-46be-bacc-1df3658ccb4c</t>
  </si>
  <si>
    <t xml:space="preserve">Permian Basin Source 288</t>
  </si>
  <si>
    <t xml:space="preserve">d318eb81-7a57-4a11-9fda-ca9aee2f538f</t>
  </si>
  <si>
    <t xml:space="preserve">Permian Basin Source 289</t>
  </si>
  <si>
    <t xml:space="preserve">b286aeb1-d7dd-4471-88d6-335ff3e1f129</t>
  </si>
  <si>
    <t xml:space="preserve">Permian Basin Source 290</t>
  </si>
  <si>
    <t xml:space="preserve">e5fa468c-0fc3-486d-a38a-ddf1d51d993a</t>
  </si>
  <si>
    <t xml:space="preserve">Permian Basin Source 291</t>
  </si>
  <si>
    <t xml:space="preserve">bb31659a-43af-440e-959e-76089b642e36</t>
  </si>
  <si>
    <t xml:space="preserve">Permian Basin Source 292</t>
  </si>
  <si>
    <t xml:space="preserve">1158ac88-3667-499b-b3ff-a6f229e0a270</t>
  </si>
  <si>
    <t xml:space="preserve">Permian Basin Source 293</t>
  </si>
  <si>
    <t xml:space="preserve">f5e41c2a-b8e2-4e16-ba53-10720b278b32</t>
  </si>
  <si>
    <t xml:space="preserve">Permian Basin Source 294</t>
  </si>
  <si>
    <t xml:space="preserve">53d80466-8391-40fc-8241-3d17427b6757</t>
  </si>
  <si>
    <t xml:space="preserve">Permian Basin Source 295</t>
  </si>
  <si>
    <t xml:space="preserve">8e93caf7-a31e-4d38-9a0f-50edf81ed4bc</t>
  </si>
  <si>
    <t xml:space="preserve">Permian Basin Source 296</t>
  </si>
  <si>
    <t xml:space="preserve">2ed24528-8564-4427-bd1d-4d463e67726e</t>
  </si>
  <si>
    <t xml:space="preserve">Permian Basin Source 297</t>
  </si>
  <si>
    <t xml:space="preserve">4098250e-68a9-4734-8bb9-bf1ea9c4c087</t>
  </si>
  <si>
    <t xml:space="preserve">Permian Basin Source 298</t>
  </si>
  <si>
    <t xml:space="preserve">99d70258-5538-4d3e-a7f8-036e9d8dd7f7</t>
  </si>
  <si>
    <t xml:space="preserve">Permian Basin Source 299</t>
  </si>
  <si>
    <t xml:space="preserve">7c7ccb60-bf1a-4dab-b7cf-5368a0213c99</t>
  </si>
  <si>
    <t xml:space="preserve">Permian Basin Source 300</t>
  </si>
  <si>
    <t xml:space="preserve">281f65cf-5179-4905-9165-33cb1f10a290</t>
  </si>
  <si>
    <t xml:space="preserve">Permian Basin Source 301</t>
  </si>
  <si>
    <t xml:space="preserve">f498e75f-b717-4752-8ccb-2a69253eb300</t>
  </si>
  <si>
    <t xml:space="preserve">Permian Basin Source 302</t>
  </si>
  <si>
    <t xml:space="preserve">d63b2f9f-dc84-4046-9475-c67e656a7fb5</t>
  </si>
  <si>
    <t xml:space="preserve">Permian Basin Source 303</t>
  </si>
  <si>
    <t xml:space="preserve">60e23095-6c49-4c5c-a6ef-a2cf1905c9a1</t>
  </si>
  <si>
    <t xml:space="preserve">Permian Basin Source 304</t>
  </si>
  <si>
    <t xml:space="preserve">2e32d57b-fadb-4365-8ada-d8b575de3be4</t>
  </si>
  <si>
    <t xml:space="preserve">Permian Basin Source 305</t>
  </si>
  <si>
    <t xml:space="preserve">b3d585e4-53c3-4a24-a877-007a2e0e6f2f</t>
  </si>
  <si>
    <t xml:space="preserve">Permian Basin Source 306</t>
  </si>
  <si>
    <t xml:space="preserve">df44281d-bfcc-4314-aec4-600c76c4ced4</t>
  </si>
  <si>
    <t xml:space="preserve">Permian Basin Source 307</t>
  </si>
  <si>
    <t xml:space="preserve">45a417bc-fcce-48f3-bd73-5fcb910987d0</t>
  </si>
  <si>
    <t xml:space="preserve">Permian Basin Source 308</t>
  </si>
  <si>
    <t xml:space="preserve">a29700bf-f056-4e49-9d4a-da886c169c4c</t>
  </si>
  <si>
    <t xml:space="preserve">Permian Basin Source 309</t>
  </si>
  <si>
    <t xml:space="preserve">6bc8c378-0714-447f-8169-984784f10a35</t>
  </si>
  <si>
    <t xml:space="preserve">Permian Basin Source 310</t>
  </si>
  <si>
    <t xml:space="preserve">5ccfa09d-32a3-4f53-b2e0-b38553276e24</t>
  </si>
  <si>
    <t xml:space="preserve">Permian Basin Source 311</t>
  </si>
  <si>
    <t xml:space="preserve">742a3586-a4d5-4eb6-b097-d3bc10670b7f</t>
  </si>
  <si>
    <t xml:space="preserve">Permian Basin Source 312</t>
  </si>
  <si>
    <t xml:space="preserve">b6d2495c-bd48-4151-87f4-ad89af54c04a</t>
  </si>
  <si>
    <t xml:space="preserve">Permian Basin Source 313</t>
  </si>
  <si>
    <t xml:space="preserve">ef064672-f7c2-46be-9606-617abc87e1e1</t>
  </si>
  <si>
    <t xml:space="preserve">Permian Basin Source 314</t>
  </si>
  <si>
    <t xml:space="preserve">b47acadf-d980-4398-8b70-a70c252c29fb</t>
  </si>
  <si>
    <t xml:space="preserve">Permian Basin Source 315</t>
  </si>
  <si>
    <t xml:space="preserve">f69e1487-963e-44bb-bbcd-fd2ca6575fbc</t>
  </si>
  <si>
    <t xml:space="preserve">Permian Basin Source 316</t>
  </si>
  <si>
    <t xml:space="preserve">f59af6d5-3abd-4b94-ba78-ef40c43de559</t>
  </si>
  <si>
    <t xml:space="preserve">Permian Basin Source 317</t>
  </si>
  <si>
    <t xml:space="preserve">f6b3af49-c846-4c28-b08e-3341313d053e</t>
  </si>
  <si>
    <t xml:space="preserve">Permian Basin Source 318</t>
  </si>
  <si>
    <t xml:space="preserve">174b9101-5860-4fbe-a9c1-2b0e33c5c1ab</t>
  </si>
  <si>
    <t xml:space="preserve">Permian Basin Source 319</t>
  </si>
  <si>
    <t xml:space="preserve">6d5cd2b2-d5c9-467f-873c-da3aef8bda32</t>
  </si>
  <si>
    <t xml:space="preserve">Permian Basin Source 320</t>
  </si>
  <si>
    <t xml:space="preserve">029ae833-df7c-4d66-ba00-075927eda610</t>
  </si>
  <si>
    <t xml:space="preserve">Permian Basin Source 321</t>
  </si>
  <si>
    <t xml:space="preserve">222fe825-7f15-41a2-a0d2-8c8327ab425b</t>
  </si>
  <si>
    <t xml:space="preserve">Permian Basin Source 322</t>
  </si>
  <si>
    <t xml:space="preserve">6e1c58db-c0c4-468f-beea-dca209ff741d</t>
  </si>
  <si>
    <t xml:space="preserve">Permian Basin Source 323</t>
  </si>
  <si>
    <t xml:space="preserve">0debdb01-77b7-4570-86ea-5bafce87e458</t>
  </si>
  <si>
    <t xml:space="preserve">Permian Basin Source 324</t>
  </si>
  <si>
    <t xml:space="preserve">172fd548-24fa-4380-be8c-ac4d15e0c25a</t>
  </si>
  <si>
    <t xml:space="preserve">Permian Basin Source 325</t>
  </si>
  <si>
    <t xml:space="preserve">19f5859e-8219-44bb-913f-e7c7bf577c6f</t>
  </si>
  <si>
    <t xml:space="preserve">Permian Basin Source 326</t>
  </si>
  <si>
    <t xml:space="preserve">8a9ae6ec-94b4-4430-8a40-0b21bc8b7f91</t>
  </si>
  <si>
    <t xml:space="preserve">Permian Basin Source 327</t>
  </si>
  <si>
    <t xml:space="preserve">dc306f09-bed4-4aa0-b69e-fdf045e4a95d</t>
  </si>
  <si>
    <t xml:space="preserve">Permian Basin Source 328</t>
  </si>
  <si>
    <t xml:space="preserve">5470b1fc-4181-4691-9bca-2c13d7cc3c96</t>
  </si>
  <si>
    <t xml:space="preserve">Permian Basin Source 329</t>
  </si>
  <si>
    <t xml:space="preserve">c708b14c-ea79-4d18-8556-d4e18e13d7a3</t>
  </si>
  <si>
    <t xml:space="preserve">Permian Basin Source 330</t>
  </si>
  <si>
    <t xml:space="preserve">c8586969-7cb0-4178-8a2a-3ef9e7617f20</t>
  </si>
  <si>
    <t xml:space="preserve">Permian Basin Source 331</t>
  </si>
  <si>
    <t xml:space="preserve">b8f76f46-488b-4e09-84d0-37a0682ef0d5</t>
  </si>
  <si>
    <t xml:space="preserve">Permian Basin Source 332</t>
  </si>
  <si>
    <t xml:space="preserve">3d10c21e-90a7-4227-9b78-7401fde54660</t>
  </si>
  <si>
    <t xml:space="preserve">Permian Basin Source 333</t>
  </si>
  <si>
    <t xml:space="preserve">777fdcaa-d0bf-436b-8585-2b04b52ab2d4</t>
  </si>
  <si>
    <t xml:space="preserve">Permian Basin Source 334</t>
  </si>
  <si>
    <t xml:space="preserve">c007b030-1b44-4857-9430-949888615025</t>
  </si>
  <si>
    <t xml:space="preserve">Permian Basin Source 335</t>
  </si>
  <si>
    <t xml:space="preserve">25655d49-1278-410c-a9b5-65ea8257e7da</t>
  </si>
  <si>
    <t xml:space="preserve">Permian Basin Source 336</t>
  </si>
  <si>
    <t xml:space="preserve">adf0ac9e-f74e-454e-bfaa-55704009a02f</t>
  </si>
  <si>
    <t xml:space="preserve">Permian Basin Source 337</t>
  </si>
  <si>
    <t xml:space="preserve">f1787e4c-7ab6-41d8-bf2e-8fec8ec0bc21</t>
  </si>
  <si>
    <t xml:space="preserve">Permian Basin Source 338</t>
  </si>
  <si>
    <t xml:space="preserve">8c3d0200-88c3-4bf7-871a-cc1a436bab3e</t>
  </si>
  <si>
    <t xml:space="preserve">Permian Basin Source 339</t>
  </si>
  <si>
    <t xml:space="preserve">b3d3361b-6dd5-401b-99ff-990a20110e2a</t>
  </si>
  <si>
    <t xml:space="preserve">Permian Basin Source 340</t>
  </si>
  <si>
    <t xml:space="preserve">97f790d5-dcfd-4e39-aaa7-4af9677f9a59</t>
  </si>
  <si>
    <t xml:space="preserve">Permian Basin Source 341</t>
  </si>
  <si>
    <t xml:space="preserve">16a32c48-0f4a-4b2c-afc3-2614e57ebb00</t>
  </si>
  <si>
    <t xml:space="preserve">Permian Basin Source 342</t>
  </si>
  <si>
    <t xml:space="preserve">f135ffab-91f5-4914-862b-32c08df25759</t>
  </si>
  <si>
    <t xml:space="preserve">Permian Basin Source 343</t>
  </si>
  <si>
    <t xml:space="preserve">416d407d-21bc-46aa-97e5-61ccf7c0cdb2</t>
  </si>
  <si>
    <t xml:space="preserve">Permian Basin Source 344</t>
  </si>
  <si>
    <t xml:space="preserve">821dbc24-c2e5-4780-baec-78778dbeecdb</t>
  </si>
  <si>
    <t xml:space="preserve">Permian Basin Source 345</t>
  </si>
  <si>
    <t xml:space="preserve">e72e9ce5-4854-4163-bed6-41ed78fa48ab</t>
  </si>
  <si>
    <t xml:space="preserve">Permian Basin Source 346</t>
  </si>
  <si>
    <t xml:space="preserve">1be14d8f-5410-4880-83c3-6f0bcb64f4d3</t>
  </si>
  <si>
    <t xml:space="preserve">Permian Basin Source 347</t>
  </si>
  <si>
    <t xml:space="preserve">f792c79c-c35a-47c1-9146-c4a6204b79d9</t>
  </si>
  <si>
    <t xml:space="preserve">Permian Basin Source 348</t>
  </si>
  <si>
    <t xml:space="preserve">b4513324-98ae-4c65-98f9-a8856667cabd</t>
  </si>
  <si>
    <t xml:space="preserve">Permian Basin Source 349</t>
  </si>
  <si>
    <t xml:space="preserve">7a514b94-d520-477b-9c00-5eb40b9ec611</t>
  </si>
  <si>
    <t xml:space="preserve">Permian Basin Source 350</t>
  </si>
  <si>
    <t xml:space="preserve">8177f8d2-1f93-424f-b94e-8b546635b009</t>
  </si>
  <si>
    <t xml:space="preserve">Permian Basin Source 351</t>
  </si>
  <si>
    <t xml:space="preserve">9115dd02-ae05-44b5-847c-3716ab6b8a41</t>
  </si>
  <si>
    <t xml:space="preserve">Permian Basin Source 352</t>
  </si>
  <si>
    <t xml:space="preserve">2586a2c3-5ccd-406b-8b68-7fd580031174</t>
  </si>
  <si>
    <t xml:space="preserve">Permian Basin Source 353</t>
  </si>
  <si>
    <t xml:space="preserve">aabeb7db-ef87-41be-8c40-32bdb993861f</t>
  </si>
  <si>
    <t xml:space="preserve">Permian Basin Source 354</t>
  </si>
  <si>
    <t xml:space="preserve">7e4e43f1-0859-45aa-bf16-2612bdf7838e</t>
  </si>
  <si>
    <t xml:space="preserve">Permian Basin Source 355</t>
  </si>
  <si>
    <t xml:space="preserve">5ae61e49-a0a5-43fe-9417-ae4fbc891588</t>
  </si>
  <si>
    <t xml:space="preserve">Permian Basin Source 356</t>
  </si>
  <si>
    <t xml:space="preserve">6da05773-de71-4af8-8c89-aa92f1264c16</t>
  </si>
  <si>
    <t xml:space="preserve">Permian Basin Source 357</t>
  </si>
  <si>
    <t xml:space="preserve">ba8d7e1b-c1c8-4b3e-a5a5-39183dc60a5a</t>
  </si>
  <si>
    <t xml:space="preserve">Permian Basin Source 358</t>
  </si>
  <si>
    <t xml:space="preserve">47936103-35ce-418b-8b55-f594364b10a9</t>
  </si>
  <si>
    <t xml:space="preserve">Permian Basin Source 359</t>
  </si>
  <si>
    <t xml:space="preserve">362bc15a-54c7-4240-9820-572bc5a49034</t>
  </si>
  <si>
    <t xml:space="preserve">Permian Basin Source 360</t>
  </si>
  <si>
    <t xml:space="preserve">8ac58267-a2e0-43f2-b876-756855b6e02c</t>
  </si>
  <si>
    <t xml:space="preserve">Permian Basin Source 361</t>
  </si>
  <si>
    <t xml:space="preserve">1e68a1d6-4ece-4b16-a2c4-810eafc82264</t>
  </si>
  <si>
    <t xml:space="preserve">Permian Basin Source 362</t>
  </si>
  <si>
    <t xml:space="preserve">ee20f940-8899-4145-80ee-1ab1fbbb18db</t>
  </si>
  <si>
    <t xml:space="preserve">Permian Basin Source 363</t>
  </si>
  <si>
    <t xml:space="preserve">a7a88ca1-eb51-42e4-b53f-0c04d5f0f828</t>
  </si>
  <si>
    <t xml:space="preserve">Permian Basin Source 364</t>
  </si>
  <si>
    <t xml:space="preserve">10c4af0d-85c5-44aa-bfce-d909412db4a0</t>
  </si>
  <si>
    <t xml:space="preserve">Permian Basin Source 365</t>
  </si>
  <si>
    <t xml:space="preserve">db3c758a-bc55-49ed-bca7-39a44ff06253</t>
  </si>
  <si>
    <t xml:space="preserve">Permian Basin Source 366</t>
  </si>
  <si>
    <t xml:space="preserve">677be479-a855-41cb-b9ac-c654a7935fd3</t>
  </si>
  <si>
    <t xml:space="preserve">Permian Basin Source 367</t>
  </si>
  <si>
    <t xml:space="preserve">76d894e4-1757-4539-8f79-6343d49aa3e2</t>
  </si>
  <si>
    <t xml:space="preserve">Permian Basin Source 368</t>
  </si>
  <si>
    <t xml:space="preserve">b94f2476-c22c-411d-9344-89ff5153aa51</t>
  </si>
  <si>
    <t xml:space="preserve">Permian Basin Source 369</t>
  </si>
  <si>
    <t xml:space="preserve">3c79d878-71d6-4de7-81fd-7eeb983c8086</t>
  </si>
  <si>
    <t xml:space="preserve">Permian Basin Source 370</t>
  </si>
  <si>
    <t xml:space="preserve">d9572a51-ebb6-4a92-ab4c-c82d8e98684c</t>
  </si>
  <si>
    <t xml:space="preserve">Permian Basin Source 371</t>
  </si>
  <si>
    <t xml:space="preserve">d2bd59d2-9d1e-4b05-8c4a-3767e9aa9e0f</t>
  </si>
  <si>
    <t xml:space="preserve">Permian Basin Source 372</t>
  </si>
  <si>
    <t xml:space="preserve">8e305b1b-5808-43a2-b3e7-53d6eb0e8027</t>
  </si>
  <si>
    <t xml:space="preserve">Permian Basin Source 373</t>
  </si>
  <si>
    <t xml:space="preserve">c1599bd1-2e26-49ed-9ad9-55d8b8421caa</t>
  </si>
  <si>
    <t xml:space="preserve">Permian Basin Source 374</t>
  </si>
  <si>
    <t xml:space="preserve">efaa5ad2-31d8-4aac-9c81-f02a3cd66122</t>
  </si>
  <si>
    <t xml:space="preserve">Permian Basin Source 375</t>
  </si>
  <si>
    <t xml:space="preserve">fe15447f-9473-4df2-8d36-5920df2de415</t>
  </si>
  <si>
    <t xml:space="preserve">Permian Basin Source 376</t>
  </si>
  <si>
    <t xml:space="preserve">c3b1e5aa-d0d5-40c4-bf88-7d75bce5ab07</t>
  </si>
  <si>
    <t xml:space="preserve">Permian Basin Source 377</t>
  </si>
  <si>
    <t xml:space="preserve">ae97d2bf-c92c-4cf1-a63d-ca4f16290eb7</t>
  </si>
  <si>
    <t xml:space="preserve">Permian Basin Source 378</t>
  </si>
  <si>
    <t xml:space="preserve">6952f96d-70dc-4360-8771-f60131f19e7c</t>
  </si>
  <si>
    <t xml:space="preserve">Permian Basin Source 379</t>
  </si>
  <si>
    <t xml:space="preserve">bee51c6b-3eff-4a03-bd44-7bc62d98ee4c</t>
  </si>
  <si>
    <t xml:space="preserve">Permian Basin Source 380</t>
  </si>
  <si>
    <t xml:space="preserve">fb11b535-b4a2-41d5-a72c-159f1b497b13</t>
  </si>
  <si>
    <t xml:space="preserve">Permian Basin Source 381</t>
  </si>
  <si>
    <t xml:space="preserve">6d016941-9393-416c-ba08-544d6227aada</t>
  </si>
  <si>
    <t xml:space="preserve">Permian Basin Source 382</t>
  </si>
  <si>
    <t xml:space="preserve">2438bb96-80ac-4ac1-a1bb-4139f3270790</t>
  </si>
  <si>
    <t xml:space="preserve">Permian Basin Source 383</t>
  </si>
  <si>
    <t xml:space="preserve">4d5aba42-dcb4-4bfd-ae26-a8ebc5dc7603</t>
  </si>
  <si>
    <t xml:space="preserve">Permian Basin Source 384</t>
  </si>
  <si>
    <t xml:space="preserve">b77d454a-feea-40ab-8c64-7298d4a92ae3</t>
  </si>
  <si>
    <t xml:space="preserve">Permian Basin Source 385</t>
  </si>
  <si>
    <t xml:space="preserve">e19acd36-75c5-483f-b94e-c14076335e7d</t>
  </si>
  <si>
    <t xml:space="preserve">Permian Basin Source 386</t>
  </si>
  <si>
    <t xml:space="preserve">58939ba9-1c3d-45ed-a4b3-a28385c2bbc5</t>
  </si>
  <si>
    <t xml:space="preserve">Permian Basin Source 387</t>
  </si>
  <si>
    <t xml:space="preserve">e79bf44c-5c04-4092-934f-c6d9921676c0</t>
  </si>
  <si>
    <t xml:space="preserve">Permian Basin Source 388</t>
  </si>
  <si>
    <t xml:space="preserve">8426d0e0-06ad-469a-ae76-edcb19059615</t>
  </si>
  <si>
    <t xml:space="preserve">Permian Basin Source 389</t>
  </si>
  <si>
    <t xml:space="preserve">61dfcf6a-430b-4dc2-8575-f34ee4a582d0</t>
  </si>
  <si>
    <t xml:space="preserve">Permian Basin Source 390</t>
  </si>
  <si>
    <t xml:space="preserve">63b1761d-b8b9-49a1-9128-7f3a9ec6f269</t>
  </si>
  <si>
    <t xml:space="preserve">Permian Basin Source 391</t>
  </si>
  <si>
    <t xml:space="preserve">95627fdf-e8a0-4424-a66f-1b81ee4e12f5</t>
  </si>
  <si>
    <t xml:space="preserve">Permian Basin Source 392</t>
  </si>
  <si>
    <t xml:space="preserve">0d667eca-6553-49a1-8843-75e9a9d6cd6a</t>
  </si>
  <si>
    <t xml:space="preserve">Permian Basin Source 393</t>
  </si>
  <si>
    <t xml:space="preserve">a5f56272-2ed0-4332-86e0-795e56729d95</t>
  </si>
  <si>
    <t xml:space="preserve">Permian Basin Source 394</t>
  </si>
  <si>
    <t xml:space="preserve">040a206e-d223-4981-82d5-9d840d6a3486</t>
  </si>
  <si>
    <t xml:space="preserve">Permian Basin Source 395</t>
  </si>
  <si>
    <t xml:space="preserve">f202df8d-db75-4c58-accc-c98162a5e974</t>
  </si>
  <si>
    <t xml:space="preserve">Permian Basin Source 396</t>
  </si>
  <si>
    <t xml:space="preserve">fb38885a-cbcf-4716-90f5-cc1ec2caba9d</t>
  </si>
  <si>
    <t xml:space="preserve">Permian Basin Source 397</t>
  </si>
  <si>
    <t xml:space="preserve">63611f6b-24c8-4acc-a653-ad63ea2095b7</t>
  </si>
  <si>
    <t xml:space="preserve">Permian Basin Source 398</t>
  </si>
  <si>
    <t xml:space="preserve">2d603b6a-f017-4fc5-92c7-e4eb6bc12e6d</t>
  </si>
  <si>
    <t xml:space="preserve">Permian Basin Source 399</t>
  </si>
  <si>
    <t xml:space="preserve">c98b2169-984c-4bbc-87ea-713b8aee38c7</t>
  </si>
  <si>
    <t xml:space="preserve">Permian Basin Source 400</t>
  </si>
  <si>
    <t xml:space="preserve">be251b00-8b5c-4f0a-951c-3edb4b8e8a73</t>
  </si>
  <si>
    <t xml:space="preserve">Permian Basin Source 401</t>
  </si>
  <si>
    <t xml:space="preserve">1106ecaf-d9ef-40ca-83be-9cee9f835dba</t>
  </si>
  <si>
    <t xml:space="preserve">Permian Basin Source 402</t>
  </si>
  <si>
    <t xml:space="preserve">fa947dd3-fc4c-4adb-a611-198fa68edf52</t>
  </si>
  <si>
    <t xml:space="preserve">Permian Basin Source 403</t>
  </si>
  <si>
    <t xml:space="preserve">214dfe58-a8ed-4611-b579-f60c7806a896</t>
  </si>
  <si>
    <t xml:space="preserve">Permian Basin Source 404</t>
  </si>
  <si>
    <t xml:space="preserve">d08f345b-3e77-4f5b-880f-ef09ad408e63</t>
  </si>
  <si>
    <t xml:space="preserve">Permian Basin Source 405</t>
  </si>
  <si>
    <t xml:space="preserve">99ccfa69-b75d-42bb-b153-bc282d25fdc7</t>
  </si>
  <si>
    <t xml:space="preserve">Permian Basin Source 406</t>
  </si>
  <si>
    <t xml:space="preserve">97d56e96-db25-43cb-8509-f23efa2cc3e4</t>
  </si>
  <si>
    <t xml:space="preserve">Permian Basin Source 407</t>
  </si>
  <si>
    <t xml:space="preserve">c1a20f86-ebd2-430f-a127-af49b3c80f79</t>
  </si>
  <si>
    <t xml:space="preserve">Permian Basin Source 408</t>
  </si>
  <si>
    <t xml:space="preserve">3c2cd8af-8c19-4621-af24-f4816ff66b0f</t>
  </si>
  <si>
    <t xml:space="preserve">Permian Basin Source 409</t>
  </si>
  <si>
    <t xml:space="preserve">c110fa7d-74b9-4958-8366-ae53f39ce1eb</t>
  </si>
  <si>
    <t xml:space="preserve">Permian Basin Source 410</t>
  </si>
  <si>
    <t xml:space="preserve">15b7ea5e-7134-4b44-9a80-0098b806c72d</t>
  </si>
  <si>
    <t xml:space="preserve">Permian Basin Source 411</t>
  </si>
  <si>
    <t xml:space="preserve">b1194ffc-dcf4-46f4-89c8-c8dfd501a469</t>
  </si>
  <si>
    <t xml:space="preserve">Permian Basin Source 412</t>
  </si>
  <si>
    <t xml:space="preserve">550cf2b8-7e4c-4bd6-b872-c5c319b63e1d</t>
  </si>
  <si>
    <t xml:space="preserve">Permian Basin Source 413</t>
  </si>
  <si>
    <t xml:space="preserve">d49b4477-28d1-4e10-9f78-a2d2a43960b4</t>
  </si>
  <si>
    <t xml:space="preserve">Permian Basin Source 414</t>
  </si>
  <si>
    <t xml:space="preserve">ceb95e77-2e67-4052-af0b-c02dea83c070</t>
  </si>
  <si>
    <t xml:space="preserve">Permian Basin Source 415</t>
  </si>
  <si>
    <t xml:space="preserve">b0b22ce5-e8b3-4b15-a365-02d270ca9a13</t>
  </si>
  <si>
    <t xml:space="preserve">Permian Basin Source 416</t>
  </si>
  <si>
    <t xml:space="preserve">50407cd5-1571-42d4-85a5-00fe87e89897</t>
  </si>
  <si>
    <t xml:space="preserve">Permian Basin Source 417</t>
  </si>
  <si>
    <t xml:space="preserve">326d8750-6e7b-468f-a6b9-45c137483376</t>
  </si>
  <si>
    <t xml:space="preserve">Permian Basin Source 418</t>
  </si>
  <si>
    <t xml:space="preserve">7b9033ad-b9cd-4202-835a-918a1a622d16</t>
  </si>
  <si>
    <t xml:space="preserve">Permian Basin Source 419</t>
  </si>
  <si>
    <t xml:space="preserve">b4c10498-76e1-478f-a92e-1df0caaac4e3</t>
  </si>
  <si>
    <t xml:space="preserve">Permian Basin Source 420</t>
  </si>
  <si>
    <t xml:space="preserve">85ea9ad5-ec59-4e19-af7d-76278071a5b9</t>
  </si>
  <si>
    <t xml:space="preserve">Permian Basin Source 421</t>
  </si>
  <si>
    <t xml:space="preserve">bade9ded-5b33-42fa-94e6-2abbeaa1ffe2</t>
  </si>
  <si>
    <t xml:space="preserve">Permian Basin Source 422</t>
  </si>
  <si>
    <t xml:space="preserve">1a8ea3d4-c119-400c-b2a7-f06e276002b0</t>
  </si>
  <si>
    <t xml:space="preserve">Permian Basin Source 423</t>
  </si>
  <si>
    <t xml:space="preserve">fb2a2f3f-ddcc-4b05-8540-1b9022b5e22c</t>
  </si>
  <si>
    <t xml:space="preserve">Permian Basin Source 424</t>
  </si>
  <si>
    <t xml:space="preserve">fbb39b7c-9d54-4003-8688-dfbd7c4e1f48</t>
  </si>
  <si>
    <t xml:space="preserve">Permian Basin Source 425</t>
  </si>
  <si>
    <t xml:space="preserve">75dcbe53-4d70-4d74-a5c1-7e2f73bc5e7e</t>
  </si>
  <si>
    <t xml:space="preserve">Permian Basin Source 426</t>
  </si>
  <si>
    <t xml:space="preserve">2226e01b-b012-4e39-b5d9-c9cb072b71c8</t>
  </si>
  <si>
    <t xml:space="preserve">Permian Basin Source 427</t>
  </si>
  <si>
    <t xml:space="preserve">f12216fa-d06f-4e66-aa8a-beb6e00c6d68</t>
  </si>
  <si>
    <t xml:space="preserve">Permian Basin Source 428</t>
  </si>
  <si>
    <t xml:space="preserve">1c0322cf-0862-471c-a485-b872eacb585c</t>
  </si>
  <si>
    <t xml:space="preserve">Permian Basin Source 429</t>
  </si>
  <si>
    <t xml:space="preserve">86aac7ea-df48-41d2-8545-560de3d41252</t>
  </si>
  <si>
    <t xml:space="preserve">Permian Basin Source 430</t>
  </si>
  <si>
    <t xml:space="preserve">81907cd7-3f01-49bc-a2ec-3aae94dab965</t>
  </si>
  <si>
    <t xml:space="preserve">Permian Basin Source 431</t>
  </si>
  <si>
    <t xml:space="preserve">5bd5e330-9a5c-43da-97b1-fa1295258b54</t>
  </si>
  <si>
    <t xml:space="preserve">Permian Basin Source 432</t>
  </si>
  <si>
    <t xml:space="preserve">861c70c4-5b88-4e0a-8784-bbee75757a82</t>
  </si>
  <si>
    <t xml:space="preserve">Permian Basin Source 433</t>
  </si>
  <si>
    <t xml:space="preserve">dbb9df7b-daae-4642-ae06-4ed446c9cedc</t>
  </si>
  <si>
    <t xml:space="preserve">Permian Basin Source 434</t>
  </si>
  <si>
    <t xml:space="preserve">b116bd69-66be-4301-99b3-c703ff748d11</t>
  </si>
  <si>
    <t xml:space="preserve">Permian Basin Source 435</t>
  </si>
  <si>
    <t xml:space="preserve">783be9db-d7e3-44f6-b738-90e64e9dbfac</t>
  </si>
  <si>
    <t xml:space="preserve">Permian Basin Source 436</t>
  </si>
  <si>
    <t xml:space="preserve">f3b80f40-5615-4ddc-837f-02b883fd6caa</t>
  </si>
  <si>
    <t xml:space="preserve">Permian Basin Source 437</t>
  </si>
  <si>
    <t xml:space="preserve">4f41c375-eb13-4e34-a73a-6f1f4e9ac35f</t>
  </si>
  <si>
    <t xml:space="preserve">Permian Basin Source 438</t>
  </si>
  <si>
    <t xml:space="preserve">2dc372b1-bc09-4e09-a0a6-9454b4af7783</t>
  </si>
  <si>
    <t xml:space="preserve">Permian Basin Source 439</t>
  </si>
  <si>
    <t xml:space="preserve">48047e43-3f5e-4ccf-8aad-83bae63e6986</t>
  </si>
  <si>
    <t xml:space="preserve">Permian Basin Source 440</t>
  </si>
  <si>
    <t xml:space="preserve">93c240b4-4d6f-4c8f-9646-f796ed14ab89</t>
  </si>
  <si>
    <t xml:space="preserve">Permian Basin Source 441</t>
  </si>
  <si>
    <t xml:space="preserve">cee65f9f-4e45-40d8-8239-1b69a25d6306</t>
  </si>
  <si>
    <t xml:space="preserve">Permian Basin Source 442</t>
  </si>
  <si>
    <t xml:space="preserve">26153b8d-b2e3-4bd1-b9d2-5f4c6d6bdf88</t>
  </si>
  <si>
    <t xml:space="preserve">Permian Basin Source 443</t>
  </si>
  <si>
    <t xml:space="preserve">6f0c226d-a883-407e-81fe-304b9666d189</t>
  </si>
  <si>
    <t xml:space="preserve">Permian Basin Source 444</t>
  </si>
  <si>
    <t xml:space="preserve">fd23ec82-931e-4cc4-80de-d213f615798e</t>
  </si>
  <si>
    <t xml:space="preserve">Permian Basin Source 445</t>
  </si>
  <si>
    <t xml:space="preserve">301d17df-16ad-459f-8db8-e99950befcb1</t>
  </si>
  <si>
    <t xml:space="preserve">Permian Basin Source 446</t>
  </si>
  <si>
    <t xml:space="preserve">0a080b64-92d9-442b-bb5b-13e6def4f300</t>
  </si>
  <si>
    <t xml:space="preserve">Permian Basin Source 447</t>
  </si>
  <si>
    <t xml:space="preserve">c305538a-7b5d-4899-a8f9-f7c6707e219e</t>
  </si>
  <si>
    <t xml:space="preserve">Permian Basin Source 448</t>
  </si>
  <si>
    <t xml:space="preserve">17b3a5c9-a686-4f51-bc50-6e7770011382</t>
  </si>
  <si>
    <t xml:space="preserve">Permian Basin Source 449</t>
  </si>
  <si>
    <t xml:space="preserve">aeb2cdb3-6814-4eca-a42b-b27128248f7e</t>
  </si>
  <si>
    <t xml:space="preserve">Permian Basin Source 450</t>
  </si>
  <si>
    <t xml:space="preserve">761f2fcc-dae3-4193-b898-acead4339b9d</t>
  </si>
  <si>
    <t xml:space="preserve">Permian Basin Source 451</t>
  </si>
  <si>
    <t xml:space="preserve">7c27d83d-87b1-47f1-8ec0-24976ede34f7</t>
  </si>
  <si>
    <t xml:space="preserve">Permian Basin Source 452</t>
  </si>
  <si>
    <t xml:space="preserve">b050fb6a-9eda-4a7b-8592-6581b546b338</t>
  </si>
  <si>
    <t xml:space="preserve">Permian Basin Source 453</t>
  </si>
  <si>
    <t xml:space="preserve">72705440-fbe3-423e-baea-a2871fc6e049</t>
  </si>
  <si>
    <t xml:space="preserve">Permian Basin Source 454</t>
  </si>
  <si>
    <t xml:space="preserve">4240f0fc-b6e8-4d58-b070-2fb7d6c9e52b</t>
  </si>
  <si>
    <t xml:space="preserve">Permian Basin Source 455</t>
  </si>
  <si>
    <t xml:space="preserve">e844c110-bf6b-418c-99f2-88b8b4df2192</t>
  </si>
  <si>
    <t xml:space="preserve">Permian Basin Source 456</t>
  </si>
  <si>
    <t xml:space="preserve">e536117e-73bb-478d-93bb-b71319b0cfcb</t>
  </si>
  <si>
    <t xml:space="preserve">Permian Basin Source 457</t>
  </si>
  <si>
    <t xml:space="preserve">61abf786-1f79-4b67-905c-08b76510d624</t>
  </si>
  <si>
    <t xml:space="preserve">Permian Basin Source 458</t>
  </si>
  <si>
    <t xml:space="preserve">5da8f09e-28fc-4dbb-8c91-231391683f5a</t>
  </si>
  <si>
    <t xml:space="preserve">Permian Basin Source 459</t>
  </si>
  <si>
    <t xml:space="preserve">3fd205a5-125d-405d-906a-1a1aaa713342</t>
  </si>
  <si>
    <t xml:space="preserve">Permian Basin Source 460</t>
  </si>
  <si>
    <t xml:space="preserve">101bbb48-d47b-4fa6-8c96-e1ce6ffdf9e4</t>
  </si>
  <si>
    <t xml:space="preserve">Permian Basin Source 461</t>
  </si>
  <si>
    <t xml:space="preserve">4782601b-b6ea-4bde-a22e-dbc0962569ca</t>
  </si>
  <si>
    <t xml:space="preserve">Permian Basin Source 462</t>
  </si>
  <si>
    <t xml:space="preserve">55b95d9e-ce8b-4aef-a90a-32aa666a83f6</t>
  </si>
  <si>
    <t xml:space="preserve">Permian Basin Source 463</t>
  </si>
  <si>
    <t xml:space="preserve">b1603a2f-f84d-4265-89a0-d6afd308f79d</t>
  </si>
  <si>
    <t xml:space="preserve">Permian Basin Source 464</t>
  </si>
  <si>
    <t xml:space="preserve">e72204b7-d07e-4c54-80fb-cc3f056759af</t>
  </si>
  <si>
    <t xml:space="preserve">Permian Basin Source 465</t>
  </si>
  <si>
    <t xml:space="preserve">1b844d70-4737-4da9-836b-fba7b3fbe582</t>
  </si>
  <si>
    <t xml:space="preserve">Permian Basin Source 466</t>
  </si>
  <si>
    <t xml:space="preserve">b58b9e1d-996a-46ad-9723-5372222ce311</t>
  </si>
  <si>
    <t xml:space="preserve">Permian Basin Source 467</t>
  </si>
  <si>
    <t xml:space="preserve">f8550370-f92b-4e74-a306-a30cbdc44821</t>
  </si>
  <si>
    <t xml:space="preserve">Permian Basin Source 468</t>
  </si>
  <si>
    <t xml:space="preserve">5c0dd713-55d5-4864-ac06-924f374f85a5</t>
  </si>
  <si>
    <t xml:space="preserve">Permian Basin Source 469</t>
  </si>
  <si>
    <t xml:space="preserve">0b063e2e-ca3d-4491-b88f-4cc1d4a27f54</t>
  </si>
  <si>
    <t xml:space="preserve">Permian Basin Source 470</t>
  </si>
  <si>
    <t xml:space="preserve">4f3c8dc4-a306-4892-becc-8f82e340bff3</t>
  </si>
  <si>
    <t xml:space="preserve">Permian Basin Source 471</t>
  </si>
  <si>
    <t xml:space="preserve">60aa8d7d-69e9-4796-b83a-8d9247021bc9</t>
  </si>
  <si>
    <t xml:space="preserve">Permian Basin Source 472</t>
  </si>
  <si>
    <t xml:space="preserve">53a3079b-a4ef-48bc-bbdd-8d6b0b9c2106</t>
  </si>
  <si>
    <t xml:space="preserve">Permian Basin Source 473</t>
  </si>
  <si>
    <t xml:space="preserve">eaf15d0d-e4c7-4b3f-ad2e-941bcfb4014e</t>
  </si>
  <si>
    <t xml:space="preserve">Permian Basin Source 474</t>
  </si>
  <si>
    <t xml:space="preserve">4f7a455e-6eec-4093-971a-e48b08cb5e3c</t>
  </si>
  <si>
    <t xml:space="preserve">Permian Basin Source 475</t>
  </si>
  <si>
    <t xml:space="preserve">428a62e8-06ea-414e-a4f0-247f629fbd67</t>
  </si>
  <si>
    <t xml:space="preserve">Permian Basin Source 476</t>
  </si>
  <si>
    <t xml:space="preserve">459e86c5-ed49-491e-98d3-0a547bccaab0</t>
  </si>
  <si>
    <t xml:space="preserve">Permian Basin Source 477</t>
  </si>
  <si>
    <t xml:space="preserve">7143d83c-1c8e-4f75-b33d-bf92a942744e</t>
  </si>
  <si>
    <t xml:space="preserve">Permian Basin Source 478</t>
  </si>
  <si>
    <t xml:space="preserve">24a1f8de-36a6-430a-94ae-70260dc3bfc0</t>
  </si>
  <si>
    <t xml:space="preserve">Permian Basin Source 479</t>
  </si>
  <si>
    <t xml:space="preserve">cfe45ae0-a7de-495b-860a-a315518b7745</t>
  </si>
  <si>
    <t xml:space="preserve">Permian Basin Source 480</t>
  </si>
  <si>
    <t xml:space="preserve">09eae450-3ce1-499b-b1ee-a37b89f5710f</t>
  </si>
  <si>
    <t xml:space="preserve">Permian Basin Source 481</t>
  </si>
  <si>
    <t xml:space="preserve">b82e96f7-362b-439d-9901-74106c0da1ab</t>
  </si>
  <si>
    <t xml:space="preserve">Permian Basin Source 482</t>
  </si>
  <si>
    <t xml:space="preserve">18282333-e968-4363-b0c2-afeb4744d1cd</t>
  </si>
  <si>
    <t xml:space="preserve">Permian Basin Source 483</t>
  </si>
  <si>
    <t xml:space="preserve">8f7342a5-82c6-484f-b40e-0420e6ec22f6</t>
  </si>
  <si>
    <t xml:space="preserve">Permian Basin Source 484</t>
  </si>
  <si>
    <t xml:space="preserve">da6eacda-c4dd-4025-acb0-994a9a227af9</t>
  </si>
  <si>
    <t xml:space="preserve">Permian Basin Source 485</t>
  </si>
  <si>
    <t xml:space="preserve">21f5b8d0-de33-4eda-bc04-1825f23bdd7a</t>
  </si>
  <si>
    <t xml:space="preserve">Permian Basin Source 486</t>
  </si>
  <si>
    <t xml:space="preserve">e8cb03d1-bc14-409b-bf97-86812a56f349</t>
  </si>
  <si>
    <t xml:space="preserve">Permian Basin Source 487</t>
  </si>
  <si>
    <t xml:space="preserve">2e37370f-d916-45b9-a699-b68577364325</t>
  </si>
  <si>
    <t xml:space="preserve">Permian Basin Source 488</t>
  </si>
  <si>
    <t xml:space="preserve">146a6aa7-5bc2-4b49-917f-0169bca17ccf</t>
  </si>
  <si>
    <t xml:space="preserve">Permian Basin Source 489</t>
  </si>
  <si>
    <t xml:space="preserve">7a551cc1-85ed-4ff0-b9e9-7e34aad190f7</t>
  </si>
  <si>
    <t xml:space="preserve">Permian Basin Source 490</t>
  </si>
  <si>
    <t xml:space="preserve">10ada0c2-feeb-49b4-b5c4-00dd9f1535e1</t>
  </si>
  <si>
    <t xml:space="preserve">Permian Basin Source 491</t>
  </si>
  <si>
    <t xml:space="preserve">0a9d22db-c475-4ad9-be60-f2eafb534088</t>
  </si>
  <si>
    <t xml:space="preserve">Permian Basin Source 492</t>
  </si>
  <si>
    <t xml:space="preserve">ac67295d-8d7b-499e-9d5a-9449e3ef8f69</t>
  </si>
  <si>
    <t xml:space="preserve">Permian Basin Source 493</t>
  </si>
  <si>
    <t xml:space="preserve">b74e2e19-ccd6-40cc-9bc0-5de2420042ff</t>
  </si>
  <si>
    <t xml:space="preserve">Permian Basin Source 494</t>
  </si>
  <si>
    <t xml:space="preserve">6469223b-65e4-4300-a73d-c41b1971a445</t>
  </si>
  <si>
    <t xml:space="preserve">Permian Basin Source 495</t>
  </si>
  <si>
    <t xml:space="preserve">bb144cde-7a0a-45ef-bba6-554f4a8774e2</t>
  </si>
  <si>
    <t xml:space="preserve">Permian Basin Source 496</t>
  </si>
  <si>
    <t xml:space="preserve">29ae6d6e-0174-4596-a9a0-8cb9357ec95d</t>
  </si>
  <si>
    <t xml:space="preserve">Permian Basin Source 497</t>
  </si>
  <si>
    <t xml:space="preserve">1d2cc39b-47c1-4dc2-9b62-dbfadfd37036</t>
  </si>
  <si>
    <t xml:space="preserve">Permian Basin Source 498</t>
  </si>
  <si>
    <t xml:space="preserve">dbad73f2-2c02-4f1f-a869-8a3cf68c9dcd</t>
  </si>
  <si>
    <t xml:space="preserve">Permian Basin Source 499</t>
  </si>
  <si>
    <t xml:space="preserve">e4b167d0-87bd-4402-b1f8-ac1127aeb951</t>
  </si>
  <si>
    <t xml:space="preserve">Permian Basin Source 500</t>
  </si>
  <si>
    <t xml:space="preserve">abe2ffd1-24a6-44cd-9496-90c9a9f4bea7</t>
  </si>
  <si>
    <t xml:space="preserve">Permian Basin Source 501</t>
  </si>
  <si>
    <t xml:space="preserve">736a0b9f-5038-4b68-b942-816b29f70cc2</t>
  </si>
  <si>
    <t xml:space="preserve">Permian Basin Source 502</t>
  </si>
  <si>
    <t xml:space="preserve">2730108b-8dc2-45c7-9012-f7a4fb312459</t>
  </si>
  <si>
    <t xml:space="preserve">Permian Basin Source 503</t>
  </si>
  <si>
    <t xml:space="preserve">b7cf2e82-dc5c-4af6-bde8-72d402cf8353</t>
  </si>
  <si>
    <t xml:space="preserve">Permian Basin Source 504</t>
  </si>
  <si>
    <t xml:space="preserve">4a988785-af4d-456a-8175-6f6c67511ec2</t>
  </si>
  <si>
    <t xml:space="preserve">Permian Basin Source 505</t>
  </si>
  <si>
    <t xml:space="preserve">ca6a8028-f558-471c-8595-cbd012945375</t>
  </si>
  <si>
    <t xml:space="preserve">Permian Basin Source 506</t>
  </si>
  <si>
    <t xml:space="preserve">3872a4b7-a558-4698-9712-290693117e09</t>
  </si>
  <si>
    <t xml:space="preserve">Permian Basin Source 507</t>
  </si>
  <si>
    <t xml:space="preserve">29a660ff-47bf-44be-a302-e728a4ce7848</t>
  </si>
  <si>
    <t xml:space="preserve">Permian Basin Source 508</t>
  </si>
  <si>
    <t xml:space="preserve">5d6cc12d-c4ed-4ca3-88ed-d9136aedf63c</t>
  </si>
  <si>
    <t xml:space="preserve">Permian Basin Source 509</t>
  </si>
  <si>
    <t xml:space="preserve">f7d24e45-f891-4393-8121-d2db2cfa081d</t>
  </si>
  <si>
    <t xml:space="preserve">Permian Basin Source 510</t>
  </si>
  <si>
    <t xml:space="preserve">1a4cd4fb-9e2d-484f-a8a1-e552d46ac6a0</t>
  </si>
  <si>
    <t xml:space="preserve">Permian Basin Source 511</t>
  </si>
  <si>
    <t xml:space="preserve">9d52f149-7c71-481b-a6ca-c223c98f043c</t>
  </si>
  <si>
    <t xml:space="preserve">Permian Basin Source 512</t>
  </si>
  <si>
    <t xml:space="preserve">154e196f-11d0-4437-bebd-a377ec4f7331</t>
  </si>
  <si>
    <t xml:space="preserve">Permian Basin Source 513</t>
  </si>
  <si>
    <t xml:space="preserve">f34fe2b7-8592-4dd5-8b36-ac6a6951a44e</t>
  </si>
  <si>
    <t xml:space="preserve">Permian Basin Source 514</t>
  </si>
  <si>
    <t xml:space="preserve">781fe939-2cf1-4bef-b704-1a56be5b188a</t>
  </si>
  <si>
    <t xml:space="preserve">Permian Basin Source 515</t>
  </si>
  <si>
    <t xml:space="preserve">4b3f3d78-dc33-4dce-8f1e-d949506c222e</t>
  </si>
  <si>
    <t xml:space="preserve">Permian Basin Source 516</t>
  </si>
  <si>
    <t xml:space="preserve">b0ceec1d-8914-4167-a296-d919e445178f</t>
  </si>
  <si>
    <t xml:space="preserve">Permian Basin Source 517</t>
  </si>
  <si>
    <t xml:space="preserve">7aa47887-1277-42eb-bbc9-60d73ec687ae</t>
  </si>
  <si>
    <t xml:space="preserve">Permian Basin Source 518</t>
  </si>
  <si>
    <t xml:space="preserve">b27dcfc4-330b-4d13-9db9-f3a310c150c0</t>
  </si>
  <si>
    <t xml:space="preserve">Permian Basin Source 519</t>
  </si>
  <si>
    <t xml:space="preserve">2db883c3-c357-40e9-8ae1-baa24551c349</t>
  </si>
  <si>
    <t xml:space="preserve">Permian Basin Source 520</t>
  </si>
  <si>
    <t xml:space="preserve">25566f67-da68-414b-879c-236295ceb2d8</t>
  </si>
  <si>
    <t xml:space="preserve">Permian Basin Source 521</t>
  </si>
  <si>
    <t xml:space="preserve">517853ca-466a-48e6-9275-6069623fb39e</t>
  </si>
  <si>
    <t xml:space="preserve">Permian Basin Source 522</t>
  </si>
  <si>
    <t xml:space="preserve">ca94facc-a589-4cb3-87e0-25f09983831b</t>
  </si>
  <si>
    <t xml:space="preserve">Permian Basin Source 523</t>
  </si>
  <si>
    <t xml:space="preserve">0064ecca-7e4e-4b7e-880a-1d7e32975d44</t>
  </si>
  <si>
    <t xml:space="preserve">Permian Basin Source 524</t>
  </si>
  <si>
    <t xml:space="preserve">700ab956-c742-49d8-bdf8-e9c17bfdf9b3</t>
  </si>
  <si>
    <t xml:space="preserve">Permian Basin Source 525</t>
  </si>
  <si>
    <t xml:space="preserve">e690f657-2fe7-4b3c-a884-39466426ff9f</t>
  </si>
  <si>
    <t xml:space="preserve">Permian Basin Source 526</t>
  </si>
  <si>
    <t xml:space="preserve">03d65c1f-1d07-4415-a7b3-43bd342e78b3</t>
  </si>
  <si>
    <t xml:space="preserve">Permian Basin Source 527</t>
  </si>
  <si>
    <t xml:space="preserve">a80207b9-dafb-4740-b5f1-f0d6cab0b26d</t>
  </si>
  <si>
    <t xml:space="preserve">Permian Basin Source 528</t>
  </si>
  <si>
    <t xml:space="preserve">06071e56-1a5b-4540-be75-a4d4054f4d48</t>
  </si>
  <si>
    <t xml:space="preserve">Permian Basin Source 529</t>
  </si>
  <si>
    <t xml:space="preserve">7ce39728-ef05-4834-99f9-854ed4e01648</t>
  </si>
  <si>
    <t xml:space="preserve">Permian Basin Source 530</t>
  </si>
  <si>
    <t xml:space="preserve">ecc8c99b-5e82-469d-bea1-fbe0eedd84b4</t>
  </si>
  <si>
    <t xml:space="preserve">Permian Basin Source 531</t>
  </si>
  <si>
    <t xml:space="preserve">4f668915-1733-4d65-ae69-9fcebb3b833a</t>
  </si>
  <si>
    <t xml:space="preserve">Permian Basin Source 532</t>
  </si>
  <si>
    <t xml:space="preserve">e14ee024-9dbc-47fb-8e11-b6cd9dfeb8d4</t>
  </si>
  <si>
    <t xml:space="preserve">Permian Basin Source 533</t>
  </si>
  <si>
    <t xml:space="preserve">c86c8ad3-c80e-48ce-ba30-ce9e791e3327</t>
  </si>
  <si>
    <t xml:space="preserve">Permian Basin Source 534</t>
  </si>
  <si>
    <t xml:space="preserve">5be57d4d-7b5e-4229-85a7-89e58992a466</t>
  </si>
  <si>
    <t xml:space="preserve">Permian Basin Source 535</t>
  </si>
  <si>
    <t xml:space="preserve">d06c7555-ad97-453b-8944-52c80df7b90b</t>
  </si>
  <si>
    <t xml:space="preserve">Permian Basin Source 536</t>
  </si>
  <si>
    <t xml:space="preserve">ace5d28a-7edd-4d02-bd0a-d6707cd75d2c</t>
  </si>
  <si>
    <t xml:space="preserve">Permian Basin Source 537</t>
  </si>
  <si>
    <t xml:space="preserve">d19028e4-3457-4b3e-a335-c0ee03a17b34</t>
  </si>
  <si>
    <t xml:space="preserve">Permian Basin Source 538</t>
  </si>
  <si>
    <t xml:space="preserve">85fec9f9-4f5a-402d-af06-9c0e0adc351f</t>
  </si>
  <si>
    <t xml:space="preserve">Permian Basin Source 539</t>
  </si>
  <si>
    <t xml:space="preserve">eacc97e6-86dc-412e-ae53-6bb7cfd8fb5e</t>
  </si>
  <si>
    <t xml:space="preserve">Permian Basin Source 540</t>
  </si>
  <si>
    <t xml:space="preserve">6e46b0cd-1d39-44b4-bfb1-2501c55b1167</t>
  </si>
  <si>
    <t xml:space="preserve">Permian Basin Source 541</t>
  </si>
  <si>
    <t xml:space="preserve">f807e952-4a0a-4e32-acb7-8e3a6301800e</t>
  </si>
  <si>
    <t xml:space="preserve">Permian Basin Source 542</t>
  </si>
  <si>
    <t xml:space="preserve">cb11be5c-8de6-471c-8ac5-0423534cf1d1</t>
  </si>
  <si>
    <t xml:space="preserve">Permian Basin Source 543</t>
  </si>
  <si>
    <t xml:space="preserve">489596ba-8902-4710-bc5b-5e29cb6f8695</t>
  </si>
  <si>
    <t xml:space="preserve">Permian Basin Source 544</t>
  </si>
  <si>
    <t xml:space="preserve">5ee6aeda-499f-4728-8306-205caf663ffe</t>
  </si>
  <si>
    <t xml:space="preserve">Permian Basin Source 545</t>
  </si>
  <si>
    <t xml:space="preserve">13a17c1f-e520-42ae-852e-7c47f9d00121</t>
  </si>
  <si>
    <t xml:space="preserve">Permian Basin Source 546</t>
  </si>
  <si>
    <t xml:space="preserve">23521f42-761c-443a-a5ba-1094a1c0e6cb</t>
  </si>
  <si>
    <t xml:space="preserve">Permian Basin Source 547</t>
  </si>
  <si>
    <t xml:space="preserve">44b48e24-184a-4e7c-9e0d-925f7a556931</t>
  </si>
  <si>
    <t xml:space="preserve">Permian Basin Source 548</t>
  </si>
  <si>
    <t xml:space="preserve">98bec3a4-4895-42e7-aa1f-1c015c775d1a</t>
  </si>
  <si>
    <t xml:space="preserve">Permian Basin Source 549</t>
  </si>
  <si>
    <t xml:space="preserve">c605e175-2d09-4016-b35c-3c3d1354470f</t>
  </si>
  <si>
    <t xml:space="preserve">Permian Basin Source 550</t>
  </si>
  <si>
    <t xml:space="preserve">d49356f7-e3b2-4520-bdb2-0d1f78bdd203</t>
  </si>
  <si>
    <t xml:space="preserve">Permian Basin Source 551</t>
  </si>
  <si>
    <t xml:space="preserve">d40d9013-b353-4b61-b584-9e26792cea98</t>
  </si>
  <si>
    <t xml:space="preserve">Permian Basin Source 552</t>
  </si>
  <si>
    <t xml:space="preserve">804b85f7-4d6b-48f6-843c-71029becd3ef</t>
  </si>
  <si>
    <t xml:space="preserve">Permian Basin Source 553</t>
  </si>
  <si>
    <t xml:space="preserve">cfb51c6c-c25b-485d-8111-97bfad8b9f08</t>
  </si>
  <si>
    <t xml:space="preserve">Permian Basin Source 554</t>
  </si>
  <si>
    <t xml:space="preserve">613fd250-9a38-407a-89a9-61b9b43ac774</t>
  </si>
  <si>
    <t xml:space="preserve">Permian Basin Source 555</t>
  </si>
  <si>
    <t xml:space="preserve">7efb4d70-6e50-4ba8-a7aa-bf257b8cb830</t>
  </si>
  <si>
    <t xml:space="preserve">Permian Basin Source 556</t>
  </si>
  <si>
    <t xml:space="preserve">e0f6b1a5-bb96-4bdc-b342-770a177ff609</t>
  </si>
  <si>
    <t xml:space="preserve">Permian Basin Source 557</t>
  </si>
  <si>
    <t xml:space="preserve">b4fe9b01-0f2c-4615-aa6a-f6795ecd20e6</t>
  </si>
  <si>
    <t xml:space="preserve">Permian Basin Source 558</t>
  </si>
  <si>
    <t xml:space="preserve">a7011b3b-a804-4530-9bfb-e22ad6fd3c61</t>
  </si>
  <si>
    <t xml:space="preserve">Permian Basin Source 559</t>
  </si>
  <si>
    <t xml:space="preserve">04329249-ccc2-43f3-8d9a-c9cf03e81852</t>
  </si>
  <si>
    <t xml:space="preserve">Permian Basin Source 560</t>
  </si>
  <si>
    <t xml:space="preserve">e48885b7-1393-4084-9826-629c257f1dd4</t>
  </si>
  <si>
    <t xml:space="preserve">Permian Basin Source 561</t>
  </si>
  <si>
    <t xml:space="preserve">adbc63ec-29bc-4244-9b80-6f7433403529</t>
  </si>
  <si>
    <t xml:space="preserve">Permian Basin Source 562</t>
  </si>
  <si>
    <t xml:space="preserve">2e900b9d-fb44-4dcc-99fe-bfa1ef3bbcf0</t>
  </si>
  <si>
    <t xml:space="preserve">Permian Basin Source 563</t>
  </si>
  <si>
    <t xml:space="preserve">0ec40607-f1ae-4697-b8ab-8880e796af0e</t>
  </si>
  <si>
    <t xml:space="preserve">Permian Basin Source 564</t>
  </si>
  <si>
    <t xml:space="preserve">4f10d28c-a217-4892-a8bc-5ef8c80aeeeb</t>
  </si>
  <si>
    <t xml:space="preserve">Permian Basin Source 565</t>
  </si>
  <si>
    <t xml:space="preserve">4ceed866-c2da-4b57-b34b-5b89d13a09e2</t>
  </si>
  <si>
    <t xml:space="preserve">Permian Basin Source 566</t>
  </si>
  <si>
    <t xml:space="preserve">9ad2285a-0828-4b59-b711-e9cfbad6c8c3</t>
  </si>
  <si>
    <t xml:space="preserve">Permian Basin Source 567</t>
  </si>
  <si>
    <t xml:space="preserve">9dd505e7-351a-48c3-b02e-1a1106adcf6f</t>
  </si>
  <si>
    <t xml:space="preserve">Permian Basin Source 568</t>
  </si>
  <si>
    <t xml:space="preserve">233c56ca-0a2e-4834-9362-db9e307b481e</t>
  </si>
  <si>
    <t xml:space="preserve">Permian Basin Source 569</t>
  </si>
  <si>
    <t xml:space="preserve">e52c41d1-7ce3-40b1-9b96-765a7e9bb677</t>
  </si>
  <si>
    <t xml:space="preserve">Permian Basin Source 570</t>
  </si>
  <si>
    <t xml:space="preserve">476773b0-b9f1-4d8b-9aaa-f9b04d198293</t>
  </si>
  <si>
    <t xml:space="preserve">Permian Basin Source 571</t>
  </si>
  <si>
    <t xml:space="preserve">f6b93500-f8c6-4b2c-a6a9-f04e809d3929</t>
  </si>
  <si>
    <t xml:space="preserve">Permian Basin Source 572</t>
  </si>
  <si>
    <t xml:space="preserve">92d5ce28-fe82-41e5-9042-a01b53248e2e</t>
  </si>
  <si>
    <t xml:space="preserve">Permian Basin Source 573</t>
  </si>
  <si>
    <t xml:space="preserve">bd051785-5b4d-45e0-a177-5836a77de86d</t>
  </si>
  <si>
    <t xml:space="preserve">Permian Basin Source 574</t>
  </si>
  <si>
    <t xml:space="preserve">56e44b62-8ac3-40a5-ad86-c1baf61dbc3c</t>
  </si>
  <si>
    <t xml:space="preserve">Permian Basin Source 575</t>
  </si>
  <si>
    <t xml:space="preserve">82ea3088-0128-42eb-b801-19a603ed88cd</t>
  </si>
  <si>
    <t xml:space="preserve">Permian Basin Source 576</t>
  </si>
  <si>
    <t xml:space="preserve">d946cef4-fe46-465b-9a05-51c04e0a12aa</t>
  </si>
  <si>
    <t xml:space="preserve">Permian Basin Source 577</t>
  </si>
  <si>
    <t xml:space="preserve">d05d51fe-0941-44ae-80be-26990255fa82</t>
  </si>
  <si>
    <t xml:space="preserve">Permian Basin Source 578</t>
  </si>
  <si>
    <t xml:space="preserve">e135f2e5-d289-4a41-a64b-c26a8e88e291</t>
  </si>
  <si>
    <t xml:space="preserve">Permian Basin Source 579</t>
  </si>
  <si>
    <t xml:space="preserve">c54739a4-4248-48ce-840f-ac3352bc949b</t>
  </si>
  <si>
    <t xml:space="preserve">Permian Basin Source 580</t>
  </si>
  <si>
    <t xml:space="preserve">79c2bcf7-d8e3-4e48-8ced-fd1fe3c3fa60</t>
  </si>
  <si>
    <t xml:space="preserve">Permian Basin Source 581</t>
  </si>
  <si>
    <t xml:space="preserve">b4458a12-47c5-40ed-898e-9aec776c5c8a</t>
  </si>
  <si>
    <t xml:space="preserve">Permian Basin Source 582</t>
  </si>
  <si>
    <t xml:space="preserve">7fa09faf-7323-41a1-b72c-e7fed3eac7ff</t>
  </si>
  <si>
    <t xml:space="preserve">Permian Basin Source 583</t>
  </si>
  <si>
    <t xml:space="preserve">44240ec0-9ce5-4a1b-8d80-96122dd97e45</t>
  </si>
  <si>
    <t xml:space="preserve">Permian Basin Source 584</t>
  </si>
  <si>
    <t xml:space="preserve">effbaa77-8464-4643-b5ec-99e631e486e5</t>
  </si>
  <si>
    <t xml:space="preserve">Permian Basin Source 585</t>
  </si>
  <si>
    <t xml:space="preserve">869dd8bb-8e1d-4e8b-8051-edd640456a03</t>
  </si>
  <si>
    <t xml:space="preserve">Permian Basin Source 586</t>
  </si>
  <si>
    <t xml:space="preserve">12325b06-e05f-4572-b968-f014de9d0fda</t>
  </si>
  <si>
    <t xml:space="preserve">Permian Basin Source 587</t>
  </si>
  <si>
    <t xml:space="preserve">d0849a21-1b17-452e-ac69-e7460b6dc189</t>
  </si>
  <si>
    <t xml:space="preserve">Permian Basin Source 588</t>
  </si>
  <si>
    <t xml:space="preserve">f6d259c3-5c5d-4639-aab9-73a72c860655</t>
  </si>
  <si>
    <t xml:space="preserve">Permian Basin Source 589</t>
  </si>
  <si>
    <t xml:space="preserve">1ad9f267-39a3-493e-a14d-bce9c3281178</t>
  </si>
  <si>
    <t xml:space="preserve">Permian Basin Source 590</t>
  </si>
  <si>
    <t xml:space="preserve">374d8b15-4ec7-4566-9001-edacf80f4ae5</t>
  </si>
  <si>
    <t xml:space="preserve">Permian Basin Source 591</t>
  </si>
  <si>
    <t xml:space="preserve">56ff0897-751f-4e30-9f07-ad76c223536e</t>
  </si>
  <si>
    <t xml:space="preserve">Permian Basin Source 592</t>
  </si>
  <si>
    <t xml:space="preserve">f61d5472-1457-4abb-ba20-fe22ff6a0291</t>
  </si>
  <si>
    <t xml:space="preserve">Permian Basin Source 593</t>
  </si>
  <si>
    <t xml:space="preserve">dd446140-7036-4902-a85d-64fe4a405f7d</t>
  </si>
  <si>
    <t xml:space="preserve">Permian Basin Source 594</t>
  </si>
  <si>
    <t xml:space="preserve">d76e3dfd-7148-473d-a457-83656b756572</t>
  </si>
  <si>
    <t xml:space="preserve">Permian Basin Source 595</t>
  </si>
  <si>
    <t xml:space="preserve">c159e242-f6f1-42cd-9d00-d4f55459a390</t>
  </si>
  <si>
    <t xml:space="preserve">Permian Basin Source 596</t>
  </si>
  <si>
    <t xml:space="preserve">3ed0b8fa-2e51-457a-8e4b-fac1c17f7761</t>
  </si>
  <si>
    <t xml:space="preserve">Permian Basin Source 597</t>
  </si>
  <si>
    <t xml:space="preserve">7eb8446d-994a-4d28-b87e-9d80b613a2b2</t>
  </si>
  <si>
    <t xml:space="preserve">Permian Basin Source 598</t>
  </si>
  <si>
    <t xml:space="preserve">db78e1a7-1c92-489e-b96b-0199064223cb</t>
  </si>
  <si>
    <t xml:space="preserve">Permian Basin Source 599</t>
  </si>
  <si>
    <t xml:space="preserve">4f58d724-42e0-4a0e-b6ae-99a37794b82d</t>
  </si>
  <si>
    <t xml:space="preserve">Permian Basin Source 600</t>
  </si>
  <si>
    <t xml:space="preserve">0e5fe38c-5398-4036-a5cd-3e8fb84b86c3</t>
  </si>
  <si>
    <t xml:space="preserve">Permian Basin Source 601</t>
  </si>
  <si>
    <t xml:space="preserve">45810cb8-bc9a-423b-acd6-9cd9e173d523</t>
  </si>
  <si>
    <t xml:space="preserve">Permian Basin Source 602</t>
  </si>
  <si>
    <t xml:space="preserve">45149b8b-f046-49a1-83e9-6b2938bcdf33</t>
  </si>
  <si>
    <t xml:space="preserve">Permian Basin Source 603</t>
  </si>
  <si>
    <t xml:space="preserve">95cc4d41-0591-4624-a9d7-9b92ce061342</t>
  </si>
  <si>
    <t xml:space="preserve">Permian Basin Source 604</t>
  </si>
  <si>
    <t xml:space="preserve">0b3efc73-a93a-4960-a98b-516fbf62f771</t>
  </si>
  <si>
    <t xml:space="preserve">Permian Basin Source 605</t>
  </si>
  <si>
    <t xml:space="preserve">45d2ad0f-07cb-4af0-b408-10bc3c9ead9b</t>
  </si>
  <si>
    <t xml:space="preserve">Permian Basin Source 606</t>
  </si>
  <si>
    <t xml:space="preserve">7ec8a456-cabb-422e-8790-98cdad14ba2e</t>
  </si>
  <si>
    <t xml:space="preserve">Permian Basin Source 607</t>
  </si>
  <si>
    <t xml:space="preserve">370ae0c3-e213-4574-a635-84dfddc7cb5d</t>
  </si>
  <si>
    <t xml:space="preserve">Permian Basin Source 608</t>
  </si>
  <si>
    <t xml:space="preserve">dc886a8c-cf1d-43c9-9284-eae621b7d075</t>
  </si>
  <si>
    <t xml:space="preserve">Permian Basin Source 609</t>
  </si>
  <si>
    <t xml:space="preserve">fd9ef81a-1284-4c21-aec6-1babce26e106</t>
  </si>
  <si>
    <t xml:space="preserve">Permian Basin Source 610</t>
  </si>
  <si>
    <t xml:space="preserve">a43cc1f7-51a4-41da-98ab-4b24dc1793c3</t>
  </si>
  <si>
    <t xml:space="preserve">Permian Basin Source 611</t>
  </si>
  <si>
    <t xml:space="preserve">51634615-72b9-4596-8bcb-8ad661f1ccbf</t>
  </si>
  <si>
    <t xml:space="preserve">Permian Basin Source 612</t>
  </si>
  <si>
    <t xml:space="preserve">59d90227-4ed9-4e32-bd1f-8eda59dc3a86</t>
  </si>
  <si>
    <t xml:space="preserve">Permian Basin Source 613</t>
  </si>
  <si>
    <t xml:space="preserve">21e4a8b3-2321-42de-9b71-81661b12f952</t>
  </si>
  <si>
    <t xml:space="preserve">Permian Basin Source 614</t>
  </si>
  <si>
    <t xml:space="preserve">7f93d6c7-f726-4dbf-831d-c97c831a73bb</t>
  </si>
  <si>
    <t xml:space="preserve">Permian Basin Source 615</t>
  </si>
  <si>
    <t xml:space="preserve">1a4bc664-2217-4177-b911-2953dfcda897</t>
  </si>
  <si>
    <t xml:space="preserve">Permian Basin Source 616</t>
  </si>
  <si>
    <t xml:space="preserve">1bab6f91-a3d6-4cdc-b5be-ddd13df7aaf8</t>
  </si>
  <si>
    <t xml:space="preserve">Permian Basin Source 617</t>
  </si>
  <si>
    <t xml:space="preserve">2d340f94-d762-468c-a80b-1c96f1964a0f</t>
  </si>
  <si>
    <t xml:space="preserve">Permian Basin Source 618</t>
  </si>
  <si>
    <t xml:space="preserve">9500e19a-9733-40bf-9586-f7d95d16a1ed</t>
  </si>
  <si>
    <t xml:space="preserve">Permian Basin Source 619</t>
  </si>
  <si>
    <t xml:space="preserve">5b92bc08-8b59-4fb9-a392-0de10c01789c</t>
  </si>
  <si>
    <t xml:space="preserve">Permian Basin Source 620</t>
  </si>
  <si>
    <t xml:space="preserve">38a106ca-5f9a-43c5-88b7-c16ea7dda3f7</t>
  </si>
  <si>
    <t xml:space="preserve">Permian Basin Source 621</t>
  </si>
  <si>
    <t xml:space="preserve">a2e4b1ce-4d18-4703-831b-4ef2d2a79eaf</t>
  </si>
  <si>
    <t xml:space="preserve">Permian Basin Source 622</t>
  </si>
  <si>
    <t xml:space="preserve">ca98961d-f568-474c-a1d5-38bd518b94cb</t>
  </si>
  <si>
    <t xml:space="preserve">Permian Basin Source 623</t>
  </si>
  <si>
    <t xml:space="preserve">a59afaa4-baad-4153-92f7-a0ae90f58273</t>
  </si>
  <si>
    <t xml:space="preserve">Permian Basin Source 624</t>
  </si>
  <si>
    <t xml:space="preserve">c9e8c913-68c2-4d21-a253-f6d293d95100</t>
  </si>
  <si>
    <t xml:space="preserve">Permian Basin Source 625</t>
  </si>
  <si>
    <t xml:space="preserve">8bb1093e-53e3-46f3-b792-55687b17e2fc</t>
  </si>
  <si>
    <t xml:space="preserve">Permian Basin Source 626</t>
  </si>
  <si>
    <t xml:space="preserve">36a896bb-7473-41bc-8357-89d9e1d899be</t>
  </si>
  <si>
    <t xml:space="preserve">Permian Basin Source 627</t>
  </si>
  <si>
    <t xml:space="preserve">03169fe8-1f81-448b-8d95-8b20c0845980</t>
  </si>
  <si>
    <t xml:space="preserve">Permian Basin Source 628</t>
  </si>
  <si>
    <t xml:space="preserve">be579098-4647-453e-beed-41472bf211a7</t>
  </si>
  <si>
    <t xml:space="preserve">Permian Basin Source 629</t>
  </si>
  <si>
    <t xml:space="preserve">a0a5ba7f-4d8a-46ce-80a2-44e7c26614b1</t>
  </si>
  <si>
    <t xml:space="preserve">Permian Basin Source 630</t>
  </si>
  <si>
    <t xml:space="preserve">49d7c912-f64a-4916-85c6-dd0398e6af2f</t>
  </si>
  <si>
    <t xml:space="preserve">Permian Basin Source 631</t>
  </si>
  <si>
    <t xml:space="preserve">23241d2d-1253-425b-9342-9e340a84b588</t>
  </si>
  <si>
    <t xml:space="preserve">Permian Basin Source 632</t>
  </si>
  <si>
    <t xml:space="preserve">42943b60-6f47-4642-b4b4-d22698378a61</t>
  </si>
  <si>
    <t xml:space="preserve">Permian Basin Source 633</t>
  </si>
  <si>
    <t xml:space="preserve">c59c9012-8a3c-4dc5-9d88-cf4c3896af9f</t>
  </si>
  <si>
    <t xml:space="preserve">Permian Basin Source 634</t>
  </si>
  <si>
    <t xml:space="preserve">b823737a-942b-44a9-94ee-1ac78f6a52b5</t>
  </si>
  <si>
    <t xml:space="preserve">Permian Basin Source 635</t>
  </si>
  <si>
    <t xml:space="preserve">698ee955-768b-4239-97bb-92f91c288900</t>
  </si>
  <si>
    <t xml:space="preserve">Permian Basin Source 636</t>
  </si>
  <si>
    <t xml:space="preserve">a8a3ecd9-c767-40bc-9ff3-74578165ed49</t>
  </si>
  <si>
    <t xml:space="preserve">Permian Basin Source 637</t>
  </si>
  <si>
    <t xml:space="preserve">78c3447f-c17e-49ec-951f-792ad90b472a</t>
  </si>
  <si>
    <t xml:space="preserve">Permian Basin Source 638</t>
  </si>
  <si>
    <t xml:space="preserve">9221a98b-74a0-4d71-b243-41e083e5f2c7</t>
  </si>
  <si>
    <t xml:space="preserve">Permian Basin Source 639</t>
  </si>
  <si>
    <t xml:space="preserve">428635b4-e717-4142-8636-b156522a7cab</t>
  </si>
  <si>
    <t xml:space="preserve">Permian Basin Source 640</t>
  </si>
  <si>
    <t xml:space="preserve">007c5a68-3a74-4eed-b2ef-720d0081da63</t>
  </si>
  <si>
    <t xml:space="preserve">Permian Basin Source 641</t>
  </si>
  <si>
    <t xml:space="preserve">e6ab3826-6912-4ace-b0c7-5670c0b1a00a</t>
  </si>
  <si>
    <t xml:space="preserve">Permian Basin Source 642</t>
  </si>
  <si>
    <t xml:space="preserve">dcf21709-ba93-49c6-9258-b35f52fe5684</t>
  </si>
  <si>
    <t xml:space="preserve">Permian Basin Source 643</t>
  </si>
  <si>
    <t xml:space="preserve">29f4ae47-21cb-4c06-828a-b665207f687c</t>
  </si>
  <si>
    <t xml:space="preserve">Permian Basin Source 644</t>
  </si>
  <si>
    <t xml:space="preserve">e879a238-5c4b-4924-a049-06f6643da36f</t>
  </si>
  <si>
    <t xml:space="preserve">Permian Basin Source 645</t>
  </si>
  <si>
    <t xml:space="preserve">1e6ed62b-f79b-484a-a982-8c4dd55f62a6</t>
  </si>
  <si>
    <t xml:space="preserve">Permian Basin Source 646</t>
  </si>
  <si>
    <t xml:space="preserve">503f2f75-a6c9-47c4-a29b-bb60418c8493</t>
  </si>
  <si>
    <t xml:space="preserve">Permian Basin Source 647</t>
  </si>
  <si>
    <t xml:space="preserve">88690326-bbe5-4e15-ba2f-f65561fc1673</t>
  </si>
  <si>
    <t xml:space="preserve">Permian Basin Source 648</t>
  </si>
  <si>
    <t xml:space="preserve">879f14c4-6702-4417-9436-4b01daeaa179</t>
  </si>
  <si>
    <t xml:space="preserve">Permian Basin Source 649</t>
  </si>
  <si>
    <t xml:space="preserve">a0e47d7b-388a-422c-859d-f6198cfd1b92</t>
  </si>
  <si>
    <t xml:space="preserve">Permian Basin Source 650</t>
  </si>
  <si>
    <t xml:space="preserve">81246097-6189-48f4-86df-d2d7fe6f7f25</t>
  </si>
  <si>
    <t xml:space="preserve">Permian Basin Source 651</t>
  </si>
  <si>
    <t xml:space="preserve">6db28b4b-0f58-405c-820d-c3a5f87ac7de</t>
  </si>
  <si>
    <t xml:space="preserve">Permian Basin Source 652</t>
  </si>
  <si>
    <t xml:space="preserve">ab64e0bd-0cc3-4891-bf38-ffdd75f5d079</t>
  </si>
  <si>
    <t xml:space="preserve">Permian Basin Source 653</t>
  </si>
  <si>
    <t xml:space="preserve">1b7005db-9f0b-4343-a3ac-7166d0bfc48b</t>
  </si>
  <si>
    <t xml:space="preserve">Permian Basin Source 654</t>
  </si>
  <si>
    <t xml:space="preserve">91d7c2d3-26c8-46fc-ad61-faf9c0f43d62</t>
  </si>
  <si>
    <t xml:space="preserve">Permian Basin Source 655</t>
  </si>
  <si>
    <t xml:space="preserve">ae6f5a61-2c6f-4a24-ba5e-381ad53a2f1c</t>
  </si>
  <si>
    <t xml:space="preserve">Permian Basin Source 656</t>
  </si>
  <si>
    <t xml:space="preserve">d0b6380d-7610-4cb2-b7a3-b82a4806b7f4</t>
  </si>
  <si>
    <t xml:space="preserve">Permian Basin Source 657</t>
  </si>
  <si>
    <t xml:space="preserve">163dc496-f868-4e0c-b6f6-ea56b1d9a921</t>
  </si>
  <si>
    <t xml:space="preserve">Permian Basin Source 658</t>
  </si>
  <si>
    <t xml:space="preserve">4ae48339-e615-4687-bd8a-a0848568a0a1</t>
  </si>
  <si>
    <t xml:space="preserve">Permian Basin Source 659</t>
  </si>
  <si>
    <t xml:space="preserve">25db2c14-372a-4051-b36a-04cc4d0a0ca9</t>
  </si>
  <si>
    <t xml:space="preserve">Permian Basin Source 660</t>
  </si>
  <si>
    <t xml:space="preserve">441968be-2973-4fa3-abf3-fa2c68e4242c</t>
  </si>
  <si>
    <t xml:space="preserve">Permian Basin Source 661</t>
  </si>
  <si>
    <t xml:space="preserve">9b755c6d-e827-4200-8c4b-d2999fb19dea</t>
  </si>
  <si>
    <t xml:space="preserve">Permian Basin Source 662</t>
  </si>
  <si>
    <t xml:space="preserve">3f3163c0-290c-40e2-a634-5c6a121da5d8</t>
  </si>
  <si>
    <t xml:space="preserve">Permian Basin Source 663</t>
  </si>
  <si>
    <t xml:space="preserve">c7dd1ca3-b0f5-4b57-83d8-1418ca6d03a9</t>
  </si>
  <si>
    <t xml:space="preserve">Permian Basin Source 664</t>
  </si>
  <si>
    <t xml:space="preserve">84a4f351-f679-4b52-a040-bd810517ff37</t>
  </si>
  <si>
    <t xml:space="preserve">Permian Basin Source 665</t>
  </si>
  <si>
    <t xml:space="preserve">a2ffe6fd-58f7-4fba-87d3-38748d157a98</t>
  </si>
  <si>
    <t xml:space="preserve">Permian Basin Source 666</t>
  </si>
  <si>
    <t xml:space="preserve">bfebd481-b676-4068-ac70-19885c7be68a</t>
  </si>
  <si>
    <t xml:space="preserve">Permian Basin Source 667</t>
  </si>
  <si>
    <t xml:space="preserve">c5261393-73ad-485a-96e9-aee7088ee7ed</t>
  </si>
  <si>
    <t xml:space="preserve">Permian Basin Source 668</t>
  </si>
  <si>
    <t xml:space="preserve">5b74e2c6-ee71-4f37-a609-707a3831f46e</t>
  </si>
  <si>
    <t xml:space="preserve">Permian Basin Source 669</t>
  </si>
  <si>
    <t xml:space="preserve">3ba7bc8d-c284-4d07-9a5d-8db433ed0057</t>
  </si>
  <si>
    <t xml:space="preserve">Permian Basin Source 670</t>
  </si>
  <si>
    <t xml:space="preserve">71a77445-2014-4ee3-a68e-ba646226a26b</t>
  </si>
  <si>
    <t xml:space="preserve">Permian Basin Source 671</t>
  </si>
  <si>
    <t xml:space="preserve">a1b3568c-aca8-42e2-848c-4b59e99c4288</t>
  </si>
  <si>
    <t xml:space="preserve">Permian Basin Source 672</t>
  </si>
  <si>
    <t xml:space="preserve">e8eac04c-4559-466b-a2b5-6d149cef6a0a</t>
  </si>
  <si>
    <t xml:space="preserve">Permian Basin Source 673</t>
  </si>
  <si>
    <t xml:space="preserve">20398d1c-4b52-4dcb-94c2-a603220a732e</t>
  </si>
  <si>
    <t xml:space="preserve">Permian Basin Source 674</t>
  </si>
  <si>
    <t xml:space="preserve">b084ad42-47b7-4988-81d7-e2231eca6ab6</t>
  </si>
  <si>
    <t xml:space="preserve">Permian Basin Source 675</t>
  </si>
  <si>
    <t xml:space="preserve">15c955c0-dca3-4cff-9bc4-055b00c29c24</t>
  </si>
  <si>
    <t xml:space="preserve">Permian Basin Source 676</t>
  </si>
  <si>
    <t xml:space="preserve">1ef4f345-9d1f-46d9-bbb0-098c435c9078</t>
  </si>
  <si>
    <t xml:space="preserve">Permian Basin Source 677</t>
  </si>
  <si>
    <t xml:space="preserve">89c28210-dc47-40ad-b30a-e7087289a766</t>
  </si>
  <si>
    <t xml:space="preserve">Permian Basin Source 678</t>
  </si>
  <si>
    <t xml:space="preserve">0a3ed89d-27f7-4126-909e-0783053745da</t>
  </si>
  <si>
    <t xml:space="preserve">Permian Basin Source 679</t>
  </si>
  <si>
    <t xml:space="preserve">8ae72bd3-d53d-483e-ab97-e4d8927e6b7a</t>
  </si>
  <si>
    <t xml:space="preserve">Permian Basin Source 680</t>
  </si>
  <si>
    <t xml:space="preserve">b92fdbf3-58ba-4f00-905f-39cc9305410d</t>
  </si>
  <si>
    <t xml:space="preserve">Permian Basin Source 681</t>
  </si>
  <si>
    <t xml:space="preserve">237f2ec3-c227-4a1f-b481-50afe07a9f6d</t>
  </si>
  <si>
    <t xml:space="preserve">Permian Basin Source 682</t>
  </si>
  <si>
    <t xml:space="preserve">226b5012-3748-47af-b1f8-0fd7e5110075</t>
  </si>
  <si>
    <t xml:space="preserve">Permian Basin Source 683</t>
  </si>
  <si>
    <t xml:space="preserve">a2381f16-70d4-420a-a40c-c6b40caeac4d</t>
  </si>
  <si>
    <t xml:space="preserve">Permian Basin Source 684</t>
  </si>
  <si>
    <t xml:space="preserve">9afc2db2-2050-4d52-b33e-3763aaec387a</t>
  </si>
  <si>
    <t xml:space="preserve">Permian Basin Source 685</t>
  </si>
  <si>
    <t xml:space="preserve">af421e33-46dc-4215-ab67-e2081c038f15</t>
  </si>
  <si>
    <t xml:space="preserve">Permian Basin Source 686</t>
  </si>
  <si>
    <t xml:space="preserve">35d7f205-a566-4bae-8521-f0df353649f1</t>
  </si>
  <si>
    <t xml:space="preserve">Permian Basin Source 687</t>
  </si>
  <si>
    <t xml:space="preserve">b28338c5-4cd7-4ecd-a356-19681758b48d</t>
  </si>
  <si>
    <t xml:space="preserve">Permian Basin Source 688</t>
  </si>
  <si>
    <t xml:space="preserve">e9abf3e2-cf6d-4754-8c28-f858bc5dfc7d</t>
  </si>
  <si>
    <t xml:space="preserve">Permian Basin Source 689</t>
  </si>
  <si>
    <t xml:space="preserve">50b894ab-bd16-4716-80c2-c4dbca6346d8</t>
  </si>
  <si>
    <t xml:space="preserve">Permian Basin Source 690</t>
  </si>
  <si>
    <t xml:space="preserve">ffa2586b-c072-4666-9a23-13d025380ac8</t>
  </si>
  <si>
    <t xml:space="preserve">Permian Basin Source 691</t>
  </si>
  <si>
    <t xml:space="preserve">0b937f7a-0950-4e5b-8e47-2adab0a4f4ac</t>
  </si>
  <si>
    <t xml:space="preserve">Permian Basin Source 692</t>
  </si>
  <si>
    <t xml:space="preserve">94a5677d-ba2e-4553-b7cd-322ca7694ad5</t>
  </si>
  <si>
    <t xml:space="preserve">Permian Basin Source 693</t>
  </si>
  <si>
    <t xml:space="preserve">fe32b94d-7829-4bb1-a925-7712ae4f598e</t>
  </si>
  <si>
    <t xml:space="preserve">Permian Basin Source 694</t>
  </si>
  <si>
    <t xml:space="preserve">a2460d39-7708-4d0e-96d8-4565f106a499</t>
  </si>
  <si>
    <t xml:space="preserve">Permian Basin Source 695</t>
  </si>
  <si>
    <t xml:space="preserve">b289c6fe-d7ac-440b-9ca6-bb3860e07365</t>
  </si>
  <si>
    <t xml:space="preserve">Permian Basin Source 696</t>
  </si>
  <si>
    <t xml:space="preserve">3edbe26a-a764-40bc-84e5-33045038afb9</t>
  </si>
  <si>
    <t xml:space="preserve">Permian Basin Source 697</t>
  </si>
  <si>
    <t xml:space="preserve">92d209af-265d-4a80-a90e-90be6b45c40e</t>
  </si>
  <si>
    <t xml:space="preserve">Permian Basin Source 698</t>
  </si>
  <si>
    <t xml:space="preserve">24c2cda5-da71-4e46-9b69-1737c19abb91</t>
  </si>
  <si>
    <t xml:space="preserve">Permian Basin Source 699</t>
  </si>
  <si>
    <t xml:space="preserve">183fb930-6236-42ca-a5f1-50b202cbd19b</t>
  </si>
  <si>
    <t xml:space="preserve">Permian Basin Source 700</t>
  </si>
  <si>
    <t xml:space="preserve">e53dbcc9-f7dc-425f-a256-8b4fa430a02e</t>
  </si>
  <si>
    <t xml:space="preserve">Permian Basin Source 701</t>
  </si>
  <si>
    <t xml:space="preserve">61f4e55e-8223-4f66-992a-79348442d808</t>
  </si>
  <si>
    <t xml:space="preserve">Permian Basin Source 702</t>
  </si>
  <si>
    <t xml:space="preserve">5ea3dac9-31c8-4a4a-99f1-23a0a9a78d85</t>
  </si>
  <si>
    <t xml:space="preserve">Permian Basin Source 703</t>
  </si>
  <si>
    <t xml:space="preserve">5649e6f1-75e9-4024-a8a1-ecc097e9d8d1</t>
  </si>
  <si>
    <t xml:space="preserve">Permian Basin Source 704</t>
  </si>
  <si>
    <t xml:space="preserve">b63cda3d-63f8-4a2e-a175-c5e4993096d1</t>
  </si>
  <si>
    <t xml:space="preserve">Permian Basin Source 705</t>
  </si>
  <si>
    <t xml:space="preserve">5fbac8d3-164b-4688-86ff-1a33fc8a6fe5</t>
  </si>
  <si>
    <t xml:space="preserve">Permian Basin Source 706</t>
  </si>
  <si>
    <t xml:space="preserve">b058da30-74da-4669-98c4-c47ea4536c35</t>
  </si>
  <si>
    <t xml:space="preserve">Permian Basin Source 707</t>
  </si>
  <si>
    <t xml:space="preserve">fe85f735-36ad-4248-838d-0cc42e65c7f4</t>
  </si>
  <si>
    <t xml:space="preserve">Permian Basin Source 708</t>
  </si>
  <si>
    <t xml:space="preserve">62c8fd42-eca0-490c-8c30-3747c3db7eef</t>
  </si>
  <si>
    <t xml:space="preserve">Permian Basin Source 709</t>
  </si>
  <si>
    <t xml:space="preserve">90953eaf-7243-4335-a758-71b3d531c52d</t>
  </si>
  <si>
    <t xml:space="preserve">Permian Basin Source 710</t>
  </si>
  <si>
    <t xml:space="preserve">f17702e8-7b7a-4bc4-9c12-4bce640a8f09</t>
  </si>
  <si>
    <t xml:space="preserve">Permian Basin Source 711</t>
  </si>
  <si>
    <t xml:space="preserve">ffd7d0d2-352f-42f8-ab58-ee06797d28a3</t>
  </si>
  <si>
    <t xml:space="preserve">Permian Basin Source 712</t>
  </si>
  <si>
    <t xml:space="preserve">3ff6a9fd-4711-444e-92d8-ad00527fb57b</t>
  </si>
  <si>
    <t xml:space="preserve">Permian Basin Source 713</t>
  </si>
  <si>
    <t xml:space="preserve">2a015b35-fc43-4c81-9b6d-3a038a27efb3</t>
  </si>
  <si>
    <t xml:space="preserve">Permian Basin Source 714</t>
  </si>
  <si>
    <t xml:space="preserve">a23a8e31-668d-48db-a25f-d1d18cb27dad</t>
  </si>
  <si>
    <t xml:space="preserve">Permian Basin Source 715</t>
  </si>
  <si>
    <t xml:space="preserve">63fd169f-ce8a-40f2-a962-cbb2efcbe58a</t>
  </si>
  <si>
    <t xml:space="preserve">Permian Basin Source 716</t>
  </si>
  <si>
    <t xml:space="preserve">0aaae9dd-9ce7-4490-b7bd-c8bfafb68012</t>
  </si>
  <si>
    <t xml:space="preserve">Permian Basin Source 717</t>
  </si>
  <si>
    <t xml:space="preserve">3d92a7bf-6a7c-4a31-b8d6-779a3d1bad70</t>
  </si>
  <si>
    <t xml:space="preserve">Permian Basin Source 718</t>
  </si>
  <si>
    <t xml:space="preserve">226d3a57-536b-4e33-bfa4-ba4aefff8265</t>
  </si>
  <si>
    <t xml:space="preserve">Permian Basin Source 719</t>
  </si>
  <si>
    <t xml:space="preserve">3ca6ce63-11a1-4a6d-8b34-5eaa21b9648f</t>
  </si>
  <si>
    <t xml:space="preserve">Permian Basin Source 720</t>
  </si>
  <si>
    <t xml:space="preserve">dc8e0281-0c6e-478e-bc1e-7aab21dd6ce6</t>
  </si>
  <si>
    <t xml:space="preserve">Permian Basin Source 721</t>
  </si>
  <si>
    <t xml:space="preserve">4f05c80a-5427-4ccd-b3e5-cfc154aaa0cf</t>
  </si>
  <si>
    <t xml:space="preserve">Permian Basin Source 722</t>
  </si>
  <si>
    <t xml:space="preserve">ff56391f-9a56-402f-ab89-be5d0a70f54d</t>
  </si>
  <si>
    <t xml:space="preserve">Permian Basin Source 723</t>
  </si>
  <si>
    <t xml:space="preserve">55abff4f-8fe5-478b-9030-0c747f597d57</t>
  </si>
  <si>
    <t xml:space="preserve">Permian Basin Source 724</t>
  </si>
  <si>
    <t xml:space="preserve">96558cc5-d9f2-4d32-88f5-53ae0f4912ea</t>
  </si>
  <si>
    <t xml:space="preserve">Permian Basin Source 725</t>
  </si>
  <si>
    <t xml:space="preserve">30f9a15d-d247-46a6-a4d7-cb98b0acb40d</t>
  </si>
  <si>
    <t xml:space="preserve">Permian Basin Source 726</t>
  </si>
  <si>
    <t xml:space="preserve">fcca0a56-2985-4972-a38e-65a7c7e442bc</t>
  </si>
  <si>
    <t xml:space="preserve">Permian Basin Source 727</t>
  </si>
  <si>
    <t xml:space="preserve">b25fdd96-9dce-4e78-840b-4c86b29796a4</t>
  </si>
  <si>
    <t xml:space="preserve">Permian Basin Source 728</t>
  </si>
  <si>
    <t xml:space="preserve">5cf8b7cb-29e2-4079-9d0b-858d5ef374b5</t>
  </si>
  <si>
    <t xml:space="preserve">Permian Basin Source 729</t>
  </si>
  <si>
    <t xml:space="preserve">a4d4bf4c-5061-4b44-b424-0f3484b11a15</t>
  </si>
  <si>
    <t xml:space="preserve">Permian Basin Source 730</t>
  </si>
  <si>
    <t xml:space="preserve">4ade857e-5e4e-4594-bbbb-800575d47042</t>
  </si>
  <si>
    <t xml:space="preserve">Permian Basin Source 731</t>
  </si>
  <si>
    <t xml:space="preserve">456f76e8-eb5f-40e6-ac10-00fe1e737a77</t>
  </si>
  <si>
    <t xml:space="preserve">Permian Basin Source 732</t>
  </si>
  <si>
    <t xml:space="preserve">b7822ec0-d4b6-4610-be91-d3b232c69955</t>
  </si>
  <si>
    <t xml:space="preserve">Permian Basin Source 733</t>
  </si>
  <si>
    <t xml:space="preserve">dcb031d6-56ae-4ab9-be23-fc2183cce75e</t>
  </si>
  <si>
    <t xml:space="preserve">Permian Basin Source 734</t>
  </si>
  <si>
    <t xml:space="preserve">35beed14-7698-4bb7-8b6e-4a62a4a9cdcc</t>
  </si>
  <si>
    <t xml:space="preserve">Permian Basin Source 735</t>
  </si>
  <si>
    <t xml:space="preserve">a62995d2-5aab-4502-851b-0ade49c096db</t>
  </si>
  <si>
    <t xml:space="preserve">Permian Basin Source 736</t>
  </si>
  <si>
    <t xml:space="preserve">ba161648-3126-4409-954b-67a2ab8aad50</t>
  </si>
  <si>
    <t xml:space="preserve">Permian Basin Source 737</t>
  </si>
  <si>
    <t xml:space="preserve">0d7113af-52d8-4fea-92b9-1e6ab9dbd1ec</t>
  </si>
  <si>
    <t xml:space="preserve">Permian Basin Source 738</t>
  </si>
  <si>
    <t xml:space="preserve">6033067a-adad-41e9-bfd4-e944eb5f2fd6</t>
  </si>
  <si>
    <t xml:space="preserve">Permian Basin Source 739</t>
  </si>
  <si>
    <t xml:space="preserve">dbf23637-56f3-4af7-8168-d3a0a1f9c578</t>
  </si>
  <si>
    <t xml:space="preserve">Permian Basin Source 740</t>
  </si>
  <si>
    <t xml:space="preserve">d48baefb-389e-4b22-853b-2f9ad8984e77</t>
  </si>
  <si>
    <t xml:space="preserve">Permian Basin Source 741</t>
  </si>
  <si>
    <t xml:space="preserve">f538ce73-d737-4df4-a5e3-d7d73d7b1f77</t>
  </si>
  <si>
    <t xml:space="preserve">Permian Basin Source 742</t>
  </si>
  <si>
    <t xml:space="preserve">8f77c589-2a0a-44be-ba5c-85a78f472622</t>
  </si>
  <si>
    <t xml:space="preserve">Permian Basin Source 743</t>
  </si>
  <si>
    <t xml:space="preserve">fb7b4187-47c6-4de5-a2f2-82192719b108</t>
  </si>
  <si>
    <t xml:space="preserve">Permian Basin Source 744</t>
  </si>
  <si>
    <t xml:space="preserve">315ee762-4e6e-4fc3-8a52-6a6c769be878</t>
  </si>
  <si>
    <t xml:space="preserve">Permian Basin Source 745</t>
  </si>
  <si>
    <t xml:space="preserve">4d97cdae-ad92-4783-9770-b73cd740776c</t>
  </si>
  <si>
    <t xml:space="preserve">Permian Basin Source 746</t>
  </si>
  <si>
    <t xml:space="preserve">d7483be4-b5fa-44a6-8584-79c05d7d84ac</t>
  </si>
  <si>
    <t xml:space="preserve">Permian Basin Source 747</t>
  </si>
  <si>
    <t xml:space="preserve">2c525d10-2077-48f9-9e5c-66de8871f611</t>
  </si>
  <si>
    <t xml:space="preserve">Permian Basin Source 748</t>
  </si>
  <si>
    <t xml:space="preserve">cd35fdc3-352d-4432-bf65-a8e67f6f7ea5</t>
  </si>
  <si>
    <t xml:space="preserve">Permian Basin Source 749</t>
  </si>
  <si>
    <t xml:space="preserve">486a4def-3401-4c2c-9deb-77c3f2dc2673</t>
  </si>
  <si>
    <t xml:space="preserve">Permian Basin Source 750</t>
  </si>
  <si>
    <t xml:space="preserve">c9616ff2-c2e7-410c-a931-3ded08032c31</t>
  </si>
  <si>
    <t xml:space="preserve">Permian Basin Source 751</t>
  </si>
  <si>
    <t xml:space="preserve">304a65db-2a7f-4554-b69a-644478f99bbe</t>
  </si>
  <si>
    <t xml:space="preserve">Permian Basin Source 752</t>
  </si>
  <si>
    <t xml:space="preserve">96ba1a11-6f69-4b06-8805-fea1a78c9ba7</t>
  </si>
  <si>
    <t xml:space="preserve">Permian Basin Source 753</t>
  </si>
  <si>
    <t xml:space="preserve">2c421ddc-81d4-4021-a055-f82bcb9b4c0c</t>
  </si>
  <si>
    <t xml:space="preserve">Permian Basin Source 754</t>
  </si>
  <si>
    <t xml:space="preserve">0c4a078b-b10c-4bcb-89aa-6e5730a7c24b</t>
  </si>
  <si>
    <t xml:space="preserve">Permian Basin Source 755</t>
  </si>
  <si>
    <t xml:space="preserve">3a142b00-86ab-4cec-8f68-7da3b4ca13ac</t>
  </si>
  <si>
    <t xml:space="preserve">Permian Basin Source 756</t>
  </si>
  <si>
    <t xml:space="preserve">e3fb055d-9a1b-4133-ba78-9f03306ad122</t>
  </si>
  <si>
    <t xml:space="preserve">Permian Basin Source 757</t>
  </si>
  <si>
    <t xml:space="preserve">2cf429d7-afdf-4cb7-a9b0-339de86b0cdb</t>
  </si>
  <si>
    <t xml:space="preserve">Permian Basin Source 758</t>
  </si>
  <si>
    <t xml:space="preserve">51b3fc1c-ddd1-4103-8700-075e85f420c6</t>
  </si>
  <si>
    <t xml:space="preserve">Permian Basin Source 759</t>
  </si>
  <si>
    <t xml:space="preserve">b41e9813-1399-4f1a-b82d-8e1a76f62ccd</t>
  </si>
  <si>
    <t xml:space="preserve">Permian Basin Source 760</t>
  </si>
  <si>
    <t xml:space="preserve">0f741baa-3db1-4e86-a811-96eaf221ae75</t>
  </si>
  <si>
    <t xml:space="preserve">Permian Basin Source 761</t>
  </si>
  <si>
    <t xml:space="preserve">96d81626-1ed7-4cf0-a0a9-34aea861d73f</t>
  </si>
  <si>
    <t xml:space="preserve">Permian Basin Source 762</t>
  </si>
  <si>
    <t xml:space="preserve">697c0fcd-d3da-47b5-b392-df9e7350280c</t>
  </si>
  <si>
    <t xml:space="preserve">Permian Basin Source 763</t>
  </si>
  <si>
    <t xml:space="preserve">30ac5763-170e-42e7-8ef2-62bff1efa754</t>
  </si>
  <si>
    <t xml:space="preserve">Permian Basin Source 764</t>
  </si>
  <si>
    <t xml:space="preserve">0969f73b-83af-4c2b-bd7f-4504cda71244</t>
  </si>
  <si>
    <t xml:space="preserve">Permian Basin Source 765</t>
  </si>
  <si>
    <t xml:space="preserve">5d5b4ca0-e13d-41d3-90af-59643add6fcb</t>
  </si>
  <si>
    <t xml:space="preserve">Permian Basin Source 766</t>
  </si>
  <si>
    <t xml:space="preserve">6fd9c7f5-d8b2-4047-ada7-cb17bb5df032</t>
  </si>
  <si>
    <t xml:space="preserve">Permian Basin Source 767</t>
  </si>
  <si>
    <t xml:space="preserve">71d1a8fd-8ecc-446e-b439-e7a33ff69321</t>
  </si>
  <si>
    <t xml:space="preserve">Permian Basin Source 768</t>
  </si>
  <si>
    <t xml:space="preserve">1054b4df-20c7-4c59-8e33-2b1ce42470bf</t>
  </si>
  <si>
    <t xml:space="preserve">Permian Basin Source 769</t>
  </si>
  <si>
    <t xml:space="preserve">df1550e7-03d9-4975-84aa-f5b8b44dfd32</t>
  </si>
  <si>
    <t xml:space="preserve">Permian Basin Source 770</t>
  </si>
  <si>
    <t xml:space="preserve">fba2b700-c8e4-49b8-9486-fe040997766e</t>
  </si>
  <si>
    <t xml:space="preserve">Permian Basin Source 771</t>
  </si>
  <si>
    <t xml:space="preserve">2dfca039-cf69-4100-8ed7-77bdc7c5a6e5</t>
  </si>
  <si>
    <t xml:space="preserve">Permian Basin Source 772</t>
  </si>
  <si>
    <t xml:space="preserve">27fb5836-e954-479e-a72b-e5d27de7dfbf</t>
  </si>
  <si>
    <t xml:space="preserve">Permian Basin Source 773</t>
  </si>
  <si>
    <t xml:space="preserve">a1245f9b-ab12-47b5-9488-5b241972c435</t>
  </si>
  <si>
    <t xml:space="preserve">Permian Basin Source 774</t>
  </si>
  <si>
    <t xml:space="preserve">57c7a077-0d5d-4481-9448-84f37520f520</t>
  </si>
  <si>
    <t xml:space="preserve">Permian Basin Source 775</t>
  </si>
  <si>
    <t xml:space="preserve">d8772cd3-2334-4df5-814c-82effdc1fb68</t>
  </si>
  <si>
    <t xml:space="preserve">Permian Basin Source 776</t>
  </si>
  <si>
    <t xml:space="preserve">50ff014e-eace-4bac-af70-970c7444bd56</t>
  </si>
  <si>
    <t xml:space="preserve">Permian Basin Source 777</t>
  </si>
  <si>
    <t xml:space="preserve">c39db8c8-8b2f-45f3-8b87-d987c7f6da62</t>
  </si>
  <si>
    <t xml:space="preserve">Permian Basin Source 778</t>
  </si>
  <si>
    <t xml:space="preserve">90fca062-d671-49af-b4c1-bd869462b1d5</t>
  </si>
  <si>
    <t xml:space="preserve">Permian Basin Source 779</t>
  </si>
  <si>
    <t xml:space="preserve">8cd1a3c3-c046-451f-b5ad-e126ac42dada</t>
  </si>
  <si>
    <t xml:space="preserve">Permian Basin Source 780</t>
  </si>
  <si>
    <t xml:space="preserve">85bea25a-54f2-4d84-b8b1-ee7c59196691</t>
  </si>
  <si>
    <t xml:space="preserve">Permian Basin Source 781</t>
  </si>
  <si>
    <t xml:space="preserve">0b17ad0e-f76c-4860-981d-20d08de20164</t>
  </si>
  <si>
    <t xml:space="preserve">Permian Basin Source 782</t>
  </si>
  <si>
    <t xml:space="preserve">025ffb9a-4198-4532-a161-804202778c59</t>
  </si>
  <si>
    <t xml:space="preserve">Permian Basin Source 783</t>
  </si>
  <si>
    <t xml:space="preserve">5b50c361-25a1-4196-83b8-53fa21b1f80f</t>
  </si>
  <si>
    <t xml:space="preserve">Permian Basin Source 784</t>
  </si>
  <si>
    <t xml:space="preserve">f9c90ae1-ecef-4424-a9f7-9f696a552177</t>
  </si>
  <si>
    <t xml:space="preserve">Permian Basin Source 785</t>
  </si>
  <si>
    <t xml:space="preserve">d834834b-c4ef-4092-b571-dec10d586419</t>
  </si>
  <si>
    <t xml:space="preserve">Permian Basin Source 786</t>
  </si>
  <si>
    <t xml:space="preserve">8df3d5fb-ab3f-44d8-88b8-a8d1bc24604d</t>
  </si>
  <si>
    <t xml:space="preserve">Permian Basin Source 787</t>
  </si>
  <si>
    <t xml:space="preserve">b83f41c7-e15c-4d74-80c6-4b82ccf591c7</t>
  </si>
  <si>
    <t xml:space="preserve">Permian Basin Source 788</t>
  </si>
  <si>
    <t xml:space="preserve">48fdce04-1337-4e8e-8115-d52a8bc52d96</t>
  </si>
  <si>
    <t xml:space="preserve">Permian Basin Source 789</t>
  </si>
  <si>
    <t xml:space="preserve">8656f954-6b5c-43e8-952e-583da8b9c460</t>
  </si>
  <si>
    <t xml:space="preserve">Permian Basin Source 790</t>
  </si>
  <si>
    <t xml:space="preserve">60907b1f-aed0-4cdd-8d62-a211f9ae0886</t>
  </si>
  <si>
    <t xml:space="preserve">Permian Basin Source 791</t>
  </si>
  <si>
    <t xml:space="preserve">47af1c20-badc-4b24-85bc-e7d70e293936</t>
  </si>
  <si>
    <t xml:space="preserve">Permian Basin Source 792</t>
  </si>
  <si>
    <t xml:space="preserve">13241eca-84ab-4cce-b7ca-5f1aa20779bb</t>
  </si>
  <si>
    <t xml:space="preserve">Permian Basin Source 793</t>
  </si>
  <si>
    <t xml:space="preserve">634a82ca-b054-4ac7-9caf-cb151f9ba1f1</t>
  </si>
  <si>
    <t xml:space="preserve">Permian Basin Source 794</t>
  </si>
  <si>
    <t xml:space="preserve">24daad7c-1296-42a4-8540-6fa6af89040b</t>
  </si>
  <si>
    <t xml:space="preserve">Permian Basin Source 795</t>
  </si>
  <si>
    <t xml:space="preserve">60d589a6-1f74-40dc-a18f-75db66f07ef3</t>
  </si>
  <si>
    <t xml:space="preserve">Permian Basin Source 796</t>
  </si>
  <si>
    <t xml:space="preserve">efc56824-4471-4351-946e-b598d5642754</t>
  </si>
  <si>
    <t xml:space="preserve">Permian Basin Source 797</t>
  </si>
  <si>
    <t xml:space="preserve">00018a05-04b2-48fe-bad2-a6d5f8a5dc20</t>
  </si>
  <si>
    <t xml:space="preserve">Permian Basin Source 798</t>
  </si>
  <si>
    <t xml:space="preserve">5c32abe4-414e-4c30-b186-76e482dc5b18</t>
  </si>
  <si>
    <t xml:space="preserve">Permian Basin Source 799</t>
  </si>
  <si>
    <t xml:space="preserve">aaa91a85-88f9-41b8-ab80-ea35fa366707</t>
  </si>
  <si>
    <t xml:space="preserve">Permian Basin Source 800</t>
  </si>
  <si>
    <t xml:space="preserve">e7aa8714-7707-4e61-9a6d-d04ee9552c78</t>
  </si>
  <si>
    <t xml:space="preserve">Permian Basin Source 801</t>
  </si>
  <si>
    <t xml:space="preserve">64230b4a-4c40-4772-8eaf-f642512d864f</t>
  </si>
  <si>
    <t xml:space="preserve">Permian Basin Source 802</t>
  </si>
  <si>
    <t xml:space="preserve">c347198f-d20f-4344-a617-29d2d77d3429</t>
  </si>
  <si>
    <t xml:space="preserve">Permian Basin Source 803</t>
  </si>
  <si>
    <t xml:space="preserve">746b9a12-5519-47aa-a34f-82bfdcfd4372</t>
  </si>
  <si>
    <t xml:space="preserve">Permian Basin Source 804</t>
  </si>
  <si>
    <t xml:space="preserve">758980e6-3fc3-4684-834c-275e070fb597</t>
  </si>
  <si>
    <t xml:space="preserve">Permian Basin Source 805</t>
  </si>
  <si>
    <t xml:space="preserve">102755a7-8bda-47ce-a8b8-74df67bfb9d4</t>
  </si>
  <si>
    <t xml:space="preserve">Permian Basin Source 806</t>
  </si>
  <si>
    <t xml:space="preserve">78bd9050-4631-489b-8412-221889afad98</t>
  </si>
  <si>
    <t xml:space="preserve">Permian Basin Source 807</t>
  </si>
  <si>
    <t xml:space="preserve">3aacf09f-7d76-4635-bb2e-7cb8106fe91a</t>
  </si>
  <si>
    <t xml:space="preserve">Permian Basin Source 808</t>
  </si>
  <si>
    <t xml:space="preserve">99427835-105b-4d83-8d86-b5f1fd0957d7</t>
  </si>
  <si>
    <t xml:space="preserve">Permian Basin Source 809</t>
  </si>
  <si>
    <t xml:space="preserve">a3adff68-7126-450e-b0d6-2835cbecf40b</t>
  </si>
  <si>
    <t xml:space="preserve">Permian Basin Source 810</t>
  </si>
  <si>
    <t xml:space="preserve">3ab2a6b6-d422-4668-bf79-7208285d606a</t>
  </si>
  <si>
    <t xml:space="preserve">Permian Basin Source 811</t>
  </si>
  <si>
    <t xml:space="preserve">50d3e6af-f7ba-4619-bfa7-4dba95bbce6e</t>
  </si>
  <si>
    <t xml:space="preserve">Permian Basin Source 812</t>
  </si>
  <si>
    <t xml:space="preserve">9c5912e6-f460-44a6-b873-06f18fc25fc9</t>
  </si>
  <si>
    <t xml:space="preserve">Permian Basin Source 813</t>
  </si>
  <si>
    <t xml:space="preserve">7ade7f14-42b7-4253-a4fb-db8b14a6d0d6</t>
  </si>
  <si>
    <t xml:space="preserve">Permian Basin Source 814</t>
  </si>
  <si>
    <t xml:space="preserve">e4c81970-2520-447c-84f6-f8ad127d2163</t>
  </si>
  <si>
    <t xml:space="preserve">Permian Basin Source 815</t>
  </si>
  <si>
    <t xml:space="preserve">03f04d73-0924-4b1e-a73d-37cb59518c66</t>
  </si>
  <si>
    <t xml:space="preserve">Permian Basin Source 816</t>
  </si>
  <si>
    <t xml:space="preserve">ab502e45-df0b-4f7c-80be-edff241d6350</t>
  </si>
  <si>
    <t xml:space="preserve">Permian Basin Source 817</t>
  </si>
  <si>
    <t xml:space="preserve">cdff0a21-c15b-415e-8e6a-1275d4efbba2</t>
  </si>
  <si>
    <t xml:space="preserve">Permian Basin Source 818</t>
  </si>
  <si>
    <t xml:space="preserve">864f08d2-380d-42d6-b6fe-d602d9b5c43e</t>
  </si>
  <si>
    <t xml:space="preserve">Permian Basin Source 819</t>
  </si>
  <si>
    <t xml:space="preserve">40135605-3b5d-4e11-ba40-3ef6ba8d0922</t>
  </si>
  <si>
    <t xml:space="preserve">Permian Basin Source 820</t>
  </si>
  <si>
    <t xml:space="preserve">7a39a2d3-5e11-41bb-8e2b-9f76b855168f</t>
  </si>
  <si>
    <t xml:space="preserve">Permian Basin Source 821</t>
  </si>
  <si>
    <t xml:space="preserve">bad94cf6-abf5-4f0f-9d01-e15ccb908c1c</t>
  </si>
  <si>
    <t xml:space="preserve">Permian Basin Source 822</t>
  </si>
  <si>
    <t xml:space="preserve">ed3d063d-dc91-4532-991f-bc54ad01f51a</t>
  </si>
  <si>
    <t xml:space="preserve">Permian Basin Source 823</t>
  </si>
  <si>
    <t xml:space="preserve">9a0fd787-433f-4a85-b85c-b0e670876c07</t>
  </si>
  <si>
    <t xml:space="preserve">Permian Basin Source 824</t>
  </si>
  <si>
    <t xml:space="preserve">0d717c86-1de1-4c5b-af08-037f619b9e0e</t>
  </si>
  <si>
    <t xml:space="preserve">Permian Basin Source 825</t>
  </si>
  <si>
    <t xml:space="preserve">6a918745-2d41-49bd-b425-0730840f23e5</t>
  </si>
  <si>
    <t xml:space="preserve">Permian Basin Source 826</t>
  </si>
  <si>
    <t xml:space="preserve">4dc43142-e6e8-4602-bf76-f7103df4df38</t>
  </si>
  <si>
    <t xml:space="preserve">Permian Basin Source 827</t>
  </si>
  <si>
    <t xml:space="preserve">02b61f3a-aa52-4b27-bab8-3ebc5bb50daf</t>
  </si>
  <si>
    <t xml:space="preserve">Permian Basin Source 828</t>
  </si>
  <si>
    <t xml:space="preserve">28d0a0eb-e70b-4f7a-ad8c-05e35398b172</t>
  </si>
  <si>
    <t xml:space="preserve">Permian Basin Source 829</t>
  </si>
  <si>
    <t xml:space="preserve">d023c361-ad51-45ac-a09c-3f3c77757a08</t>
  </si>
  <si>
    <t xml:space="preserve">Permian Basin Source 830</t>
  </si>
  <si>
    <t xml:space="preserve">d7d2773d-c556-408b-8b3c-0bdb62494777</t>
  </si>
  <si>
    <t xml:space="preserve">Permian Basin Source 831</t>
  </si>
  <si>
    <t xml:space="preserve">874f3b5d-f4d7-4dda-a50e-e210041aafec</t>
  </si>
  <si>
    <t xml:space="preserve">Permian Basin Source 832</t>
  </si>
  <si>
    <t xml:space="preserve">f3fc70d5-bd19-45b3-bd60-cbfbd5a38352</t>
  </si>
  <si>
    <t xml:space="preserve">Permian Basin Source 833</t>
  </si>
  <si>
    <t xml:space="preserve">a9845baf-be33-4327-add0-0bf3b00a0ce1</t>
  </si>
  <si>
    <t xml:space="preserve">Permian Basin Source 834</t>
  </si>
  <si>
    <t xml:space="preserve">308616e8-5b49-4eb2-8dd9-5d6b5562ab8e</t>
  </si>
  <si>
    <t xml:space="preserve">Permian Basin Source 835</t>
  </si>
  <si>
    <t xml:space="preserve">1af215a2-1d54-44d6-a1a2-c4e775a40a9d</t>
  </si>
  <si>
    <t xml:space="preserve">Permian Basin Source 836</t>
  </si>
  <si>
    <t xml:space="preserve">812b12a9-6f0e-4280-b002-40344649120e</t>
  </si>
  <si>
    <t xml:space="preserve">Permian Basin Source 837</t>
  </si>
  <si>
    <t xml:space="preserve">66a84bd5-78a7-4a17-8afc-baac82d6b146</t>
  </si>
  <si>
    <t xml:space="preserve">Permian Basin Source 838</t>
  </si>
  <si>
    <t xml:space="preserve">ecabafdd-8c07-4378-bc2d-56c7b9f659fc</t>
  </si>
  <si>
    <t xml:space="preserve">Permian Basin Source 839</t>
  </si>
  <si>
    <t xml:space="preserve">82a09b6d-f3ca-4b60-be25-5f849a317be7</t>
  </si>
  <si>
    <t xml:space="preserve">Permian Basin Source 840</t>
  </si>
  <si>
    <t xml:space="preserve">3d00dd1e-4d17-48e6-a2d1-527ae69b8788</t>
  </si>
  <si>
    <t xml:space="preserve">Permian Basin Source 841</t>
  </si>
  <si>
    <t xml:space="preserve">520bead0-b826-4e45-b55f-65423c2f9168</t>
  </si>
  <si>
    <t xml:space="preserve">Permian Basin Source 842</t>
  </si>
  <si>
    <t xml:space="preserve">9b28ae5b-dc5f-4fe0-863a-18aca69407bc</t>
  </si>
  <si>
    <t xml:space="preserve">Permian Basin Source 843</t>
  </si>
  <si>
    <t xml:space="preserve">a09c9d4d-9dad-48bc-a275-20b5313cac66</t>
  </si>
  <si>
    <t xml:space="preserve">Permian Basin Source 844</t>
  </si>
  <si>
    <t xml:space="preserve">ac012313-76cf-4c4c-8c56-91da7dfab796</t>
  </si>
  <si>
    <t xml:space="preserve">Permian Basin Source 845</t>
  </si>
  <si>
    <t xml:space="preserve">cbdc0208-f53a-42ca-bf6e-049b4949b8b6</t>
  </si>
  <si>
    <t xml:space="preserve">Permian Basin Source 846</t>
  </si>
  <si>
    <t xml:space="preserve">fc71bd93-a09f-4d2e-87ee-6844049d7cb3</t>
  </si>
  <si>
    <t xml:space="preserve">Permian Basin Source 847</t>
  </si>
  <si>
    <t xml:space="preserve">c1deb00c-f072-45b1-9680-fd8b83d2c4f9</t>
  </si>
  <si>
    <t xml:space="preserve">Permian Basin Source 848</t>
  </si>
  <si>
    <t xml:space="preserve">eb1c6f4d-04a9-42f8-b0d2-83b3de30e06c</t>
  </si>
  <si>
    <t xml:space="preserve">Permian Basin Source 849</t>
  </si>
  <si>
    <t xml:space="preserve">0fc4de78-91de-41da-8bf8-1773949370d5</t>
  </si>
  <si>
    <t xml:space="preserve">Permian Basin Source 850</t>
  </si>
  <si>
    <t xml:space="preserve">dd78255d-c8ec-4d0a-99bd-5e8533cdcfcf</t>
  </si>
  <si>
    <t xml:space="preserve">Permian Basin Source 851</t>
  </si>
  <si>
    <t xml:space="preserve">ad306614-d3b1-4b0f-9c82-2b1969c12af1</t>
  </si>
  <si>
    <t xml:space="preserve">Permian Basin Source 852</t>
  </si>
  <si>
    <t xml:space="preserve">af0eee66-62c1-46bf-9f88-d6d603280751</t>
  </si>
  <si>
    <t xml:space="preserve">Permian Basin Source 853</t>
  </si>
  <si>
    <t xml:space="preserve">064bcc1b-4a62-4038-8570-51dec7bc531f</t>
  </si>
  <si>
    <t xml:space="preserve">Permian Basin Source 854</t>
  </si>
  <si>
    <t xml:space="preserve">32f34268-fb77-44f0-b02f-3f751c0e411c</t>
  </si>
  <si>
    <t xml:space="preserve">Permian Basin Source 855</t>
  </si>
  <si>
    <t xml:space="preserve">86becc07-eef3-44b6-97b9-6e10e09d3b36</t>
  </si>
  <si>
    <t xml:space="preserve">Permian Basin Source 856</t>
  </si>
  <si>
    <t xml:space="preserve">a90e20b3-c561-4f6d-8f33-4bdce59f9209</t>
  </si>
  <si>
    <t xml:space="preserve">Permian Basin Source 857</t>
  </si>
  <si>
    <t xml:space="preserve">860a29e0-88cb-40dc-823d-9cc41e2e517a</t>
  </si>
  <si>
    <t xml:space="preserve">Permian Basin Source 858</t>
  </si>
  <si>
    <t xml:space="preserve">7f414272-e9f9-47a6-9c9c-4d1ceb592466</t>
  </si>
  <si>
    <t xml:space="preserve">Permian Basin Source 859</t>
  </si>
  <si>
    <t xml:space="preserve">e3e3d542-e408-4f60-bd1d-139d86d5caf3</t>
  </si>
  <si>
    <t xml:space="preserve">Permian Basin Source 860</t>
  </si>
  <si>
    <t xml:space="preserve">054f2e67-99bf-4f9d-acb2-2f4890115b58</t>
  </si>
  <si>
    <t xml:space="preserve">Permian Basin Source 861</t>
  </si>
  <si>
    <t xml:space="preserve">12e63422-7588-4244-8ebd-939b6b120669</t>
  </si>
  <si>
    <t xml:space="preserve">Permian Basin Source 862</t>
  </si>
  <si>
    <t xml:space="preserve">ef5c2074-a67e-4428-8e77-bea25e03b1ea</t>
  </si>
  <si>
    <t xml:space="preserve">Permian Basin Source 863</t>
  </si>
  <si>
    <t xml:space="preserve">705fddf1-43eb-4378-9525-b200e9a6afa8</t>
  </si>
  <si>
    <t xml:space="preserve">Permian Basin Source 864</t>
  </si>
  <si>
    <t xml:space="preserve">0ee79d8b-c4d6-4fe1-b345-64bcd1741fe9</t>
  </si>
  <si>
    <t xml:space="preserve">Permian Basin Source 865</t>
  </si>
  <si>
    <t xml:space="preserve">82f4e27f-25c3-4a83-a9ed-5603a338a93d</t>
  </si>
  <si>
    <t xml:space="preserve">Permian Basin Source 866</t>
  </si>
  <si>
    <t xml:space="preserve">100963a7-0deb-4dc6-ad6c-5c2dd34125e0</t>
  </si>
  <si>
    <t xml:space="preserve">Permian Basin Source 867</t>
  </si>
  <si>
    <t xml:space="preserve">449fa3ce-9476-43d0-b0bf-35bddd241a5b</t>
  </si>
  <si>
    <t xml:space="preserve">Permian Basin Source 868</t>
  </si>
  <si>
    <t xml:space="preserve">1e4b8cbe-07bc-4b9f-bed1-a641297c9a10</t>
  </si>
  <si>
    <t xml:space="preserve">Permian Basin Source 869</t>
  </si>
  <si>
    <t xml:space="preserve">9e7c8bdc-1adf-444c-90bc-83834dd843e0</t>
  </si>
  <si>
    <t xml:space="preserve">Permian Basin Source 870</t>
  </si>
  <si>
    <t xml:space="preserve">59321128-069a-42c1-8f93-75a8cbad10f8</t>
  </si>
  <si>
    <t xml:space="preserve">Permian Basin Source 871</t>
  </si>
  <si>
    <t xml:space="preserve">73d5eb43-d07f-482f-b823-223bcd7609e6</t>
  </si>
  <si>
    <t xml:space="preserve">Permian Basin Source 872</t>
  </si>
  <si>
    <t xml:space="preserve">8824a950-f738-4215-9627-1eca4a47f657</t>
  </si>
  <si>
    <t xml:space="preserve">Permian Basin Source 873</t>
  </si>
  <si>
    <t xml:space="preserve">5d93a477-636f-4bfa-816a-2c457a107953</t>
  </si>
  <si>
    <t xml:space="preserve">Permian Basin Source 874</t>
  </si>
  <si>
    <t xml:space="preserve">ea435044-60c8-4041-a533-0fde48612ab2</t>
  </si>
  <si>
    <t xml:space="preserve">Permian Basin Source 875</t>
  </si>
  <si>
    <t xml:space="preserve">dd683faf-759e-40af-91a6-7f992328e662</t>
  </si>
  <si>
    <t xml:space="preserve">Permian Basin Source 876</t>
  </si>
  <si>
    <t xml:space="preserve">8b7b919c-e341-42c9-9a8f-7ceec0fa36bd</t>
  </si>
  <si>
    <t xml:space="preserve">Permian Basin Source 877</t>
  </si>
  <si>
    <t xml:space="preserve">edb249ab-891a-4645-a034-afb1d2fd0fdd</t>
  </si>
  <si>
    <t xml:space="preserve">Permian Basin Source 878</t>
  </si>
  <si>
    <t xml:space="preserve">fba82f5c-d63d-4e3d-b115-3ab9f35a1023</t>
  </si>
  <si>
    <t xml:space="preserve">Permian Basin Source 879</t>
  </si>
  <si>
    <t xml:space="preserve">9d2c4725-9144-44b6-8f6f-8ad4b47c6d57</t>
  </si>
  <si>
    <t xml:space="preserve">Permian Basin Source 880</t>
  </si>
  <si>
    <t xml:space="preserve">c3a1345f-b27d-4671-b0c7-8f62914ef897</t>
  </si>
  <si>
    <t xml:space="preserve">Permian Basin Source 881</t>
  </si>
  <si>
    <t xml:space="preserve">a45d9baf-0af0-4882-b502-025f1c3707e9</t>
  </si>
  <si>
    <t xml:space="preserve">Permian Basin Source 882</t>
  </si>
  <si>
    <t xml:space="preserve">55e6bc47-b0c3-48e4-a4df-8c9966756791</t>
  </si>
  <si>
    <t xml:space="preserve">Permian Basin Source 883</t>
  </si>
  <si>
    <t xml:space="preserve">9681993d-1f36-4358-b5c5-83071d9df7b6</t>
  </si>
  <si>
    <t xml:space="preserve">Permian Basin Source 884</t>
  </si>
  <si>
    <t xml:space="preserve">ac1bbd1b-bfe9-4e4f-b03e-a51be8f1fd8d</t>
  </si>
  <si>
    <t xml:space="preserve">Permian Basin Source 885</t>
  </si>
  <si>
    <t xml:space="preserve">3b8e8c31-77b4-485b-b780-3a4435030939</t>
  </si>
  <si>
    <t xml:space="preserve">Permian Basin Source 886</t>
  </si>
  <si>
    <t xml:space="preserve">4c0682fe-1d46-4b78-a6ea-d0ce5b65d4f9</t>
  </si>
  <si>
    <t xml:space="preserve">Permian Basin Source 887</t>
  </si>
  <si>
    <t xml:space="preserve">9c2dc00d-2c8a-415a-bb84-2f3dd0699ec6</t>
  </si>
  <si>
    <t xml:space="preserve">Permian Basin Source 888</t>
  </si>
  <si>
    <t xml:space="preserve">5c2cfe86-ad9b-46f5-80f1-422548925834</t>
  </si>
  <si>
    <t xml:space="preserve">Permian Basin Source 889</t>
  </si>
  <si>
    <t xml:space="preserve">4e398331-5e09-4f96-bca6-9658149fac49</t>
  </si>
  <si>
    <t xml:space="preserve">Permian Basin Source 890</t>
  </si>
  <si>
    <t xml:space="preserve">ae312bc2-0e6a-4088-85fe-9834a651f828</t>
  </si>
  <si>
    <t xml:space="preserve">Permian Basin Source 891</t>
  </si>
  <si>
    <t xml:space="preserve">e7d5e580-8ab9-4299-be8e-49492c7c2b86</t>
  </si>
  <si>
    <t xml:space="preserve">Permian Basin Source 892</t>
  </si>
  <si>
    <t xml:space="preserve">5d5be207-c754-4839-ad86-497fbf918358</t>
  </si>
  <si>
    <t xml:space="preserve">Permian Basin Source 893</t>
  </si>
  <si>
    <t xml:space="preserve">e3066850-2b0f-4591-84cb-16cb52ba349b</t>
  </si>
  <si>
    <t xml:space="preserve">Permian Basin Source 894</t>
  </si>
  <si>
    <t xml:space="preserve">e1054592-f0f4-4e60-8921-16533981c5e8</t>
  </si>
  <si>
    <t xml:space="preserve">Permian Basin Source 895</t>
  </si>
  <si>
    <t xml:space="preserve">35c49b85-1b54-4b8e-b00b-ce01b0b4b783</t>
  </si>
  <si>
    <t xml:space="preserve">Permian Basin Source 896</t>
  </si>
  <si>
    <t xml:space="preserve">d40f5cb9-9892-4a55-b1b5-3b20b678579a</t>
  </si>
  <si>
    <t xml:space="preserve">Permian Basin Source 897</t>
  </si>
  <si>
    <t xml:space="preserve">c4f6503b-c33c-46c2-b236-ea6b5ee15cac</t>
  </si>
  <si>
    <t xml:space="preserve">Permian Basin Source 898</t>
  </si>
  <si>
    <t xml:space="preserve">1a68ee98-15d3-49eb-8033-97f476f21287</t>
  </si>
  <si>
    <t xml:space="preserve">Permian Basin Source 899</t>
  </si>
  <si>
    <t xml:space="preserve">d64d249b-591e-4494-9965-6397ff0c8aa5</t>
  </si>
  <si>
    <t xml:space="preserve">Permian Basin Source 900</t>
  </si>
  <si>
    <t xml:space="preserve">dc43de68-1ef7-4484-a601-c9f83d936213</t>
  </si>
  <si>
    <t xml:space="preserve">Permian Basin Source 901</t>
  </si>
  <si>
    <t xml:space="preserve">adca76e1-d1aa-4d63-a9ed-d3cbc12368d8</t>
  </si>
  <si>
    <t xml:space="preserve">Permian Basin Source 902</t>
  </si>
  <si>
    <t xml:space="preserve">ceefb1c9-b993-4d75-b4e2-26358a88fe6b</t>
  </si>
  <si>
    <t xml:space="preserve">Permian Basin Source 903</t>
  </si>
  <si>
    <t xml:space="preserve">56a11a63-0de1-473d-8d6b-e75001ed61b3</t>
  </si>
  <si>
    <t xml:space="preserve">Permian Basin Source 904</t>
  </si>
  <si>
    <t xml:space="preserve">b8dffde2-336a-4595-9be6-8f93a75512e7</t>
  </si>
  <si>
    <t xml:space="preserve">Permian Basin Source 905</t>
  </si>
  <si>
    <t xml:space="preserve">89267de1-c8ba-4483-a408-aa024752a59b</t>
  </si>
  <si>
    <t xml:space="preserve">Permian Basin Source 906</t>
  </si>
  <si>
    <t xml:space="preserve">74250a3c-e0b4-429f-bfde-42768521d450</t>
  </si>
  <si>
    <t xml:space="preserve">Permian Basin Source 907</t>
  </si>
  <si>
    <t xml:space="preserve">c653c9fd-5771-40bc-88b9-68e04ef52e73</t>
  </si>
  <si>
    <t xml:space="preserve">Permian Basin Source 908</t>
  </si>
  <si>
    <t xml:space="preserve">f3fc3590-55aa-480c-8814-5a12aeb1d672</t>
  </si>
  <si>
    <t xml:space="preserve">Permian Basin Source 909</t>
  </si>
  <si>
    <t xml:space="preserve">228eb2c3-c389-46c0-a22a-e931f5fd78d4</t>
  </si>
  <si>
    <t xml:space="preserve">Permian Basin Source 910</t>
  </si>
  <si>
    <t xml:space="preserve">7872b8de-73b1-4e0e-97ea-286c3b76a98a</t>
  </si>
  <si>
    <t xml:space="preserve">Permian Basin Source 911</t>
  </si>
  <si>
    <t xml:space="preserve">f8a5cf0b-fae7-48d9-aae6-eb47a429f58a</t>
  </si>
  <si>
    <t xml:space="preserve">Permian Basin Source 912</t>
  </si>
  <si>
    <t xml:space="preserve">bfea37a6-cd2f-405f-aa01-146db98611c7</t>
  </si>
  <si>
    <t xml:space="preserve">Permian Basin Source 913</t>
  </si>
  <si>
    <t xml:space="preserve">04f5e48c-b0bb-4fed-8b7c-e31bc10fc34a</t>
  </si>
  <si>
    <t xml:space="preserve">Permian Basin Source 914</t>
  </si>
  <si>
    <t xml:space="preserve">75e44c91-c366-4d33-8a20-3db3ea7a5395</t>
  </si>
  <si>
    <t xml:space="preserve">Permian Basin Source 915</t>
  </si>
  <si>
    <t xml:space="preserve">d3b629d0-a822-4d97-9a94-4a8e462329d5</t>
  </si>
  <si>
    <t xml:space="preserve">Permian Basin Source 916</t>
  </si>
  <si>
    <t xml:space="preserve">171a0e6b-a7a3-43c0-978a-76e4287c6b80</t>
  </si>
  <si>
    <t xml:space="preserve">Permian Basin Source 917</t>
  </si>
  <si>
    <t xml:space="preserve">e7d863fa-4b4e-4904-810f-11f803cbc23a</t>
  </si>
  <si>
    <t xml:space="preserve">Permian Basin Source 918</t>
  </si>
  <si>
    <t xml:space="preserve">0f4dae0f-39db-47db-aaf1-e675bdfcd653</t>
  </si>
  <si>
    <t xml:space="preserve">Permian Basin Source 919</t>
  </si>
  <si>
    <t xml:space="preserve">cedaf485-8017-4d2f-9dfb-26009096e974</t>
  </si>
  <si>
    <t xml:space="preserve">Permian Basin Source 920</t>
  </si>
  <si>
    <t xml:space="preserve">ccf07480-d379-4a0a-a899-12483b60a812</t>
  </si>
  <si>
    <t xml:space="preserve">Permian Basin Source 921</t>
  </si>
  <si>
    <t xml:space="preserve">f9693431-539a-428e-affc-8fad25435efe</t>
  </si>
  <si>
    <t xml:space="preserve">Permian Basin Source 922</t>
  </si>
  <si>
    <t xml:space="preserve">747b9a28-5d3c-42b5-a174-783e17783e65</t>
  </si>
  <si>
    <t xml:space="preserve">Permian Basin Source 923</t>
  </si>
  <si>
    <t xml:space="preserve">faf2d3a1-0396-47a0-b92c-3541c51e8938</t>
  </si>
  <si>
    <t xml:space="preserve">Permian Basin Source 924</t>
  </si>
  <si>
    <t xml:space="preserve">dfe27ce2-b56a-4e75-beae-32ed7d457fa9</t>
  </si>
  <si>
    <t xml:space="preserve">Permian Basin Source 925</t>
  </si>
  <si>
    <t xml:space="preserve">b8e69b47-c581-4463-b292-861c7ada0656</t>
  </si>
  <si>
    <t xml:space="preserve">Permian Basin Source 926</t>
  </si>
  <si>
    <t xml:space="preserve">2a4f2fc9-e923-437c-bbd1-c050f019978b</t>
  </si>
  <si>
    <t xml:space="preserve">Permian Basin Source 927</t>
  </si>
  <si>
    <t xml:space="preserve">b1e5e932-acb8-4c14-81e0-273726e6ece8</t>
  </si>
  <si>
    <t xml:space="preserve">Permian Basin Source 928</t>
  </si>
  <si>
    <t xml:space="preserve">725ec76f-7347-4c01-b5dd-0be35b9c6d58</t>
  </si>
  <si>
    <t xml:space="preserve">Permian Basin Source 929</t>
  </si>
  <si>
    <t xml:space="preserve">9b1bf129-01e8-4023-a57c-36ce6f570dbc</t>
  </si>
  <si>
    <t xml:space="preserve">Permian Basin Source 930</t>
  </si>
  <si>
    <t xml:space="preserve">6107690e-7b61-454e-8abd-6a5d4e6cfa7c</t>
  </si>
  <si>
    <t xml:space="preserve">Permian Basin Source 931</t>
  </si>
  <si>
    <t xml:space="preserve">aad2eb02-5e5c-4e8f-9d28-823794c5ee67</t>
  </si>
  <si>
    <t xml:space="preserve">Permian Basin Source 932</t>
  </si>
  <si>
    <t xml:space="preserve">c8217622-caec-4b40-be1d-c0d795480303</t>
  </si>
  <si>
    <t xml:space="preserve">Permian Basin Source 933</t>
  </si>
  <si>
    <t xml:space="preserve">81756ded-f693-4a08-b1ba-49631944cd67</t>
  </si>
  <si>
    <t xml:space="preserve">Permian Basin Source 934</t>
  </si>
  <si>
    <t xml:space="preserve">d4edcc2d-dc2e-41b7-a3b0-ec3efd37e0f1</t>
  </si>
  <si>
    <t xml:space="preserve">Permian Basin Source 935</t>
  </si>
  <si>
    <t xml:space="preserve">084fbfc7-2f4c-4065-8d4b-ba0aa54a6af8</t>
  </si>
  <si>
    <t xml:space="preserve">Permian Basin Source 936</t>
  </si>
  <si>
    <t xml:space="preserve">b96bccf1-323d-4dfd-a59f-ea9a10aa5b59</t>
  </si>
  <si>
    <t xml:space="preserve">Permian Basin Source 937</t>
  </si>
  <si>
    <t xml:space="preserve">63c0cd6c-8d8a-4503-a214-c9e7f527ea96</t>
  </si>
  <si>
    <t xml:space="preserve">Permian Basin Source 938</t>
  </si>
  <si>
    <t xml:space="preserve">432d4ce8-d715-403a-a694-2ed7dff0656a</t>
  </si>
  <si>
    <t xml:space="preserve">Permian Basin Source 939</t>
  </si>
  <si>
    <t xml:space="preserve">640471cd-ae22-4106-bc13-11ad417e51ff</t>
  </si>
  <si>
    <t xml:space="preserve">Permian Basin Source 940</t>
  </si>
  <si>
    <t xml:space="preserve">316fb6d0-0624-4488-981c-16dc3bd6b976</t>
  </si>
  <si>
    <t xml:space="preserve">Permian Basin Source 941</t>
  </si>
  <si>
    <t xml:space="preserve">53c8eebc-5f34-468a-801b-9d9506b6fc4f</t>
  </si>
  <si>
    <t xml:space="preserve">Permian Basin Source 942</t>
  </si>
  <si>
    <t xml:space="preserve">23cd744b-4379-4ccb-a64e-af4e78f99284</t>
  </si>
  <si>
    <t xml:space="preserve">Permian Basin Source 943</t>
  </si>
  <si>
    <t xml:space="preserve">96fbbd39-da22-4b98-ae96-523115651bb0</t>
  </si>
  <si>
    <t xml:space="preserve">Permian Basin Source 944</t>
  </si>
  <si>
    <t xml:space="preserve">d311ba23-b3a4-4f95-80a8-4e182f5b0789</t>
  </si>
  <si>
    <t xml:space="preserve">Permian Basin Source 945</t>
  </si>
  <si>
    <t xml:space="preserve">cd8f39d1-0478-4623-b4e6-abde7b56b0dd</t>
  </si>
  <si>
    <t xml:space="preserve">Permian Basin Source 946</t>
  </si>
  <si>
    <t xml:space="preserve">9a0cf6cb-efb7-4b6e-a03d-0d9155234102</t>
  </si>
  <si>
    <t xml:space="preserve">Permian Basin Source 947</t>
  </si>
  <si>
    <t xml:space="preserve">f0465a74-d24e-43a5-bd6c-fa20c3661084</t>
  </si>
  <si>
    <t xml:space="preserve">Permian Basin Source 948</t>
  </si>
  <si>
    <t xml:space="preserve">965d6c9c-8cf4-42b0-87cb-b076daf837ed</t>
  </si>
  <si>
    <t xml:space="preserve">Permian Basin Source 949</t>
  </si>
  <si>
    <t xml:space="preserve">d00a9c32-c352-4fdb-bc76-11dc06aea164</t>
  </si>
  <si>
    <t xml:space="preserve">Permian Basin Source 950</t>
  </si>
  <si>
    <t xml:space="preserve">aedc0376-f975-4ee7-a6cf-3fa40c753403</t>
  </si>
  <si>
    <t xml:space="preserve">Permian Basin Source 951</t>
  </si>
  <si>
    <t xml:space="preserve">b64f570d-5404-405f-8cf4-447732e76e1c</t>
  </si>
  <si>
    <t xml:space="preserve">Permian Basin Source 952</t>
  </si>
  <si>
    <t xml:space="preserve">8f888246-3284-45a0-a334-e255975ff079</t>
  </si>
  <si>
    <t xml:space="preserve">Permian Basin Source 953</t>
  </si>
  <si>
    <t xml:space="preserve">b5abc6b2-5f45-4722-bcf5-2582e5546844</t>
  </si>
  <si>
    <t xml:space="preserve">Permian Basin Source 954</t>
  </si>
  <si>
    <t xml:space="preserve">f1636301-6259-4f9c-966d-b15c44b37456</t>
  </si>
  <si>
    <t xml:space="preserve">Permian Basin Source 955</t>
  </si>
  <si>
    <t xml:space="preserve">fd04d39d-caa7-40e9-b1c1-85b03b17db72</t>
  </si>
  <si>
    <t xml:space="preserve">Permian Basin Source 956</t>
  </si>
  <si>
    <t xml:space="preserve">7c5c4d6a-a579-4bf4-985b-d842f8279ead</t>
  </si>
  <si>
    <t xml:space="preserve">Permian Basin Source 957</t>
  </si>
  <si>
    <t xml:space="preserve">bdeaeff0-67fc-4c12-aa8a-59448dffcaac</t>
  </si>
  <si>
    <t xml:space="preserve">Permian Basin Source 958</t>
  </si>
  <si>
    <t xml:space="preserve">d2e02614-1699-4fad-98a0-24685a93d9c9</t>
  </si>
  <si>
    <t xml:space="preserve">Permian Basin Source 959</t>
  </si>
  <si>
    <t xml:space="preserve">dd7a17ac-9c74-4625-af44-8ed35a016620</t>
  </si>
  <si>
    <t xml:space="preserve">Permian Basin Source 960</t>
  </si>
  <si>
    <t xml:space="preserve">68c4e01d-b0b3-4872-8f12-c806bc064734</t>
  </si>
  <si>
    <t xml:space="preserve">Permian Basin Source 961</t>
  </si>
  <si>
    <t xml:space="preserve">c6746b48-233f-4953-a127-b4ebb6c66b7f</t>
  </si>
  <si>
    <t xml:space="preserve">Permian Basin Source 962</t>
  </si>
  <si>
    <t xml:space="preserve">77810abb-536c-474c-9c7c-18545f4ca6f9</t>
  </si>
  <si>
    <t xml:space="preserve">Permian Basin Source 963</t>
  </si>
  <si>
    <t xml:space="preserve">6c7a6aa3-c419-4afc-9c50-6de2cb520868</t>
  </si>
  <si>
    <t xml:space="preserve">Permian Basin Source 964</t>
  </si>
  <si>
    <t xml:space="preserve">210eef59-5859-4f1d-95ee-61430993be6d</t>
  </si>
  <si>
    <t xml:space="preserve">Permian Basin Source 965</t>
  </si>
  <si>
    <t xml:space="preserve">f380dda7-dbc3-4793-8f3a-1ec4986a07b1</t>
  </si>
  <si>
    <t xml:space="preserve">Permian Basin Source 966</t>
  </si>
  <si>
    <t xml:space="preserve">a9c6e87e-ad37-4be2-8931-3f93560ec998</t>
  </si>
  <si>
    <t xml:space="preserve">Permian Basin Source 967</t>
  </si>
  <si>
    <t xml:space="preserve">841cf846-9d9a-4883-9c27-ba85b31d76d5</t>
  </si>
  <si>
    <t xml:space="preserve">Permian Basin Source 968</t>
  </si>
  <si>
    <t xml:space="preserve">fe001630-9b1b-433c-aa8a-ae2be5d9002a</t>
  </si>
  <si>
    <t xml:space="preserve">Permian Basin Source 969</t>
  </si>
  <si>
    <t xml:space="preserve">1a3eab0c-5020-4abe-934a-8555cef089ef</t>
  </si>
  <si>
    <t xml:space="preserve">Permian Basin Source 970</t>
  </si>
  <si>
    <t xml:space="preserve">21f6fdea-2c64-44f7-b75c-5ec52963794e</t>
  </si>
  <si>
    <t xml:space="preserve">Permian Basin Source 971</t>
  </si>
  <si>
    <t xml:space="preserve">a0a1257f-483e-4145-acb2-639bccd27633</t>
  </si>
  <si>
    <t xml:space="preserve">Permian Basin Source 972</t>
  </si>
  <si>
    <t xml:space="preserve">7f7d5a98-0cb7-401d-b1bc-bc24e5516d3a</t>
  </si>
  <si>
    <t xml:space="preserve">Permian Basin Source 973</t>
  </si>
  <si>
    <t xml:space="preserve">5c628630-24f6-4cff-b33f-93285a6af58b</t>
  </si>
  <si>
    <t xml:space="preserve">Permian Basin Source 974</t>
  </si>
  <si>
    <t xml:space="preserve">fc273f45-826e-4bb6-be9e-872a5da235cf</t>
  </si>
  <si>
    <t xml:space="preserve">Permian Basin Source 975</t>
  </si>
  <si>
    <t xml:space="preserve">698dafe1-81f5-447d-9605-1bcd6a57ad4c</t>
  </si>
  <si>
    <t xml:space="preserve">Permian Basin Source 976</t>
  </si>
  <si>
    <t xml:space="preserve">96b8e1a5-52d6-4d4d-bb6a-a197f8f449bb</t>
  </si>
  <si>
    <t xml:space="preserve">Permian Basin Source 977</t>
  </si>
  <si>
    <t xml:space="preserve">9b42ca46-1d4a-4119-87bd-5a169ed9760b</t>
  </si>
  <si>
    <t xml:space="preserve">Permian Basin Source 978</t>
  </si>
  <si>
    <t xml:space="preserve">6c3e1c22-d6b9-4a6e-a73b-51056c3b1a89</t>
  </si>
  <si>
    <t xml:space="preserve">Permian Basin Source 979</t>
  </si>
  <si>
    <t xml:space="preserve">508fb1c9-d374-4f6c-945e-bc17792b9bfa</t>
  </si>
  <si>
    <t xml:space="preserve">Permian Basin Source 980</t>
  </si>
  <si>
    <t xml:space="preserve">68039703-1410-4730-9b9b-0679f185b6ed</t>
  </si>
  <si>
    <t xml:space="preserve">Permian Basin Source 981</t>
  </si>
  <si>
    <t xml:space="preserve">85a289dd-a942-4a9b-a2d2-2b9009c54c7c</t>
  </si>
  <si>
    <t xml:space="preserve">Permian Basin Source 982</t>
  </si>
  <si>
    <t xml:space="preserve">6c3c0b50-da4c-4f50-920a-529811a9dc4c</t>
  </si>
  <si>
    <t xml:space="preserve">Permian Basin Source 983</t>
  </si>
  <si>
    <t xml:space="preserve">0da38538-ea84-438a-804a-5af2afc14f0b</t>
  </si>
  <si>
    <t xml:space="preserve">Permian Basin Source 984</t>
  </si>
  <si>
    <t xml:space="preserve">e0dfe000-81c0-40c5-8e9f-3d3b9bcf4c11</t>
  </si>
  <si>
    <t xml:space="preserve">Permian Basin Source 985</t>
  </si>
  <si>
    <t xml:space="preserve">31cbc6e7-5b44-41ac-afd3-7945818cdfd2</t>
  </si>
  <si>
    <t xml:space="preserve">Permian Basin Source 986</t>
  </si>
  <si>
    <t xml:space="preserve">da2c51d7-7f8c-46ba-a551-8612b2c95dc1</t>
  </si>
  <si>
    <t xml:space="preserve">Permian Basin Source 987</t>
  </si>
  <si>
    <t xml:space="preserve">92dd12bc-c842-4a53-a824-f2a465fec040</t>
  </si>
  <si>
    <t xml:space="preserve">Permian Basin Source 988</t>
  </si>
  <si>
    <t xml:space="preserve">dba4c777-8220-4bc9-8f0f-831292562796</t>
  </si>
  <si>
    <t xml:space="preserve">Permian Basin Source 989</t>
  </si>
  <si>
    <t xml:space="preserve">9f5c3584-a957-4c3e-8130-40deb4e74349</t>
  </si>
  <si>
    <t xml:space="preserve">Permian Basin Source 990</t>
  </si>
  <si>
    <t xml:space="preserve">4c4de7d4-360b-4602-ae8f-d102a76d1382</t>
  </si>
  <si>
    <t xml:space="preserve">Permian Basin Source 991</t>
  </si>
  <si>
    <t xml:space="preserve">53523a64-045a-43da-877a-d6d7ce07b780</t>
  </si>
  <si>
    <t xml:space="preserve">Permian Basin Source 992</t>
  </si>
  <si>
    <t xml:space="preserve">f805443a-64ad-48ab-9a1b-233c768d0c9b</t>
  </si>
  <si>
    <t xml:space="preserve">Permian Basin Source 993</t>
  </si>
  <si>
    <t xml:space="preserve">0ab8abbf-da41-444d-b09c-7f0d4ab3ee28</t>
  </si>
  <si>
    <t xml:space="preserve">Permian Basin Source 994</t>
  </si>
  <si>
    <t xml:space="preserve">c36acad3-41e2-4686-989f-84747221d228</t>
  </si>
  <si>
    <t xml:space="preserve">Permian Basin Source 995</t>
  </si>
  <si>
    <t xml:space="preserve">25862365-a7af-461c-a1c6-ba42d846b672</t>
  </si>
  <si>
    <t xml:space="preserve">Permian Basin Source 996</t>
  </si>
  <si>
    <t xml:space="preserve">964b102f-1658-420f-861a-888ed3b07f2a</t>
  </si>
  <si>
    <t xml:space="preserve">Permian Basin Source 997</t>
  </si>
  <si>
    <t xml:space="preserve">3d9e866b-9d3d-40a9-b8ea-5a0ca8bd9075</t>
  </si>
  <si>
    <t xml:space="preserve">Permian Basin Source 998</t>
  </si>
  <si>
    <t xml:space="preserve">a8897c1b-54f1-4f5e-b760-8427ec00eb62</t>
  </si>
  <si>
    <t xml:space="preserve">Permian Basin Source 999</t>
  </si>
  <si>
    <t xml:space="preserve">de37e7bc-7150-4691-ae64-f623694a49e1</t>
  </si>
  <si>
    <t xml:space="preserve">Permian Basin Source 1000</t>
  </si>
  <si>
    <t xml:space="preserve">627e6b4a-2535-41b1-8fd6-8797ce696fd6</t>
  </si>
  <si>
    <t xml:space="preserve">Permian Basin Source 1001</t>
  </si>
  <si>
    <t xml:space="preserve">c4d64de1-99a3-4103-b1ce-bb431f687e1a</t>
  </si>
  <si>
    <t xml:space="preserve">Permian Basin Source 1002</t>
  </si>
  <si>
    <t xml:space="preserve">f7f22bda-cc0a-46ae-9486-a5ea8fddda6e</t>
  </si>
  <si>
    <t xml:space="preserve">Permian Basin Source 1003</t>
  </si>
  <si>
    <t xml:space="preserve">7d895678-8fa5-491c-a50e-0e82e2355679</t>
  </si>
  <si>
    <t xml:space="preserve">Permian Basin Source 1004</t>
  </si>
  <si>
    <t xml:space="preserve">1aa1d47d-41c4-4e8f-a01b-2faf5a1d0644</t>
  </si>
  <si>
    <t xml:space="preserve">Permian Basin Source 1005</t>
  </si>
  <si>
    <t xml:space="preserve">15c06994-4030-4b77-895f-d65f0dc31372</t>
  </si>
  <si>
    <t xml:space="preserve">Permian Basin Source 1006</t>
  </si>
  <si>
    <t xml:space="preserve">30963e00-6aab-4067-a785-d0f09fbceaad</t>
  </si>
  <si>
    <t xml:space="preserve">Permian Basin Source 1007</t>
  </si>
  <si>
    <t xml:space="preserve">1cf39613-0e5e-4e78-a844-698de5eb6073</t>
  </si>
  <si>
    <t xml:space="preserve">Permian Basin Source 1008</t>
  </si>
  <si>
    <t xml:space="preserve">8b885287-1425-4fed-978f-cda8e77acac6</t>
  </si>
  <si>
    <t xml:space="preserve">Permian Basin Source 1009</t>
  </si>
  <si>
    <t xml:space="preserve">03d7b5c9-ac49-4250-8972-78a30917f3e0</t>
  </si>
  <si>
    <t xml:space="preserve">Permian Basin Source 1010</t>
  </si>
  <si>
    <t xml:space="preserve">bc4775c8-e5ec-4c3a-b846-017d87243725</t>
  </si>
  <si>
    <t xml:space="preserve">Permian Basin Source 1011</t>
  </si>
  <si>
    <t xml:space="preserve">49f784e0-9a31-47d7-b83c-30d95bdeeb46</t>
  </si>
  <si>
    <t xml:space="preserve">Permian Basin Source 1012</t>
  </si>
  <si>
    <t xml:space="preserve">142c862b-e19c-4b2f-afb5-f14411cb7e5c</t>
  </si>
  <si>
    <t xml:space="preserve">Permian Basin Source 1013</t>
  </si>
  <si>
    <t xml:space="preserve">e240edcc-2e50-47f0-bc59-caf4be18f5f1</t>
  </si>
  <si>
    <t xml:space="preserve">Permian Basin Source 1014</t>
  </si>
  <si>
    <t xml:space="preserve">3fc8489d-d1e8-4051-a0f0-e671832fbdc6</t>
  </si>
  <si>
    <t xml:space="preserve">Permian Basin Source 1015</t>
  </si>
  <si>
    <t xml:space="preserve">19533ed4-abc4-4e51-9a57-e696a75a0dbf</t>
  </si>
  <si>
    <t xml:space="preserve">Permian Basin Source 1016</t>
  </si>
  <si>
    <t xml:space="preserve">d465a757-f950-4f37-917a-00ee7ab20138</t>
  </si>
  <si>
    <t xml:space="preserve">Permian Basin Source 1017</t>
  </si>
  <si>
    <t xml:space="preserve">46e51fa9-8520-4afd-a16d-8cec0a897f0a</t>
  </si>
  <si>
    <t xml:space="preserve">Permian Basin Source 1018</t>
  </si>
  <si>
    <t xml:space="preserve">3b0a9ff3-a912-4e55-9c6e-c3573f3464db</t>
  </si>
  <si>
    <t xml:space="preserve">Permian Basin Source 1019</t>
  </si>
  <si>
    <t xml:space="preserve">a88b5be7-903c-4834-80dd-968005a7da66</t>
  </si>
  <si>
    <t xml:space="preserve">Permian Basin Source 1020</t>
  </si>
  <si>
    <t xml:space="preserve">3c09b3bd-1e46-46c2-97e8-8d63b58ddd4a</t>
  </si>
  <si>
    <t xml:space="preserve">Permian Basin Source 1021</t>
  </si>
  <si>
    <t xml:space="preserve">7ae8d211-11f2-459d-8f11-62dc76140c6e</t>
  </si>
  <si>
    <t xml:space="preserve">Permian Basin Source 1022</t>
  </si>
  <si>
    <t xml:space="preserve">89b44035-906e-4b19-96cb-3381f0777014</t>
  </si>
  <si>
    <t xml:space="preserve">Permian Basin Source 1023</t>
  </si>
  <si>
    <t xml:space="preserve">80774761-705b-40db-8d18-448e8ee320da</t>
  </si>
  <si>
    <t xml:space="preserve">Permian Basin Source 1024</t>
  </si>
  <si>
    <t xml:space="preserve">59bcac7c-b47d-43aa-920f-1177c68e6c7d</t>
  </si>
  <si>
    <t xml:space="preserve">Permian Basin Source 1025</t>
  </si>
  <si>
    <t xml:space="preserve">01755e15-a39b-47e9-9add-e7d6d5b89ff0</t>
  </si>
  <si>
    <t xml:space="preserve">Permian Basin Source 1026</t>
  </si>
  <si>
    <t xml:space="preserve">f61c94ac-068f-43ea-b21d-aab6efa2ae5a</t>
  </si>
  <si>
    <t xml:space="preserve">Permian Basin Source 1027</t>
  </si>
  <si>
    <t xml:space="preserve">2c6c1b77-abf5-4be3-a9e6-d6f3fefaac00</t>
  </si>
  <si>
    <t xml:space="preserve">Permian Basin Source 1028</t>
  </si>
  <si>
    <t xml:space="preserve">2fb5b942-277c-49a0-a5ff-2a001ee863e7</t>
  </si>
  <si>
    <t xml:space="preserve">Permian Basin Source 1029</t>
  </si>
  <si>
    <t xml:space="preserve">c38b8577-d671-4340-9dd1-ba1c45fae163</t>
  </si>
  <si>
    <t xml:space="preserve">Permian Basin Source 1030</t>
  </si>
  <si>
    <t xml:space="preserve">4582881b-bbf1-46ab-93d3-680ac0740411</t>
  </si>
  <si>
    <t xml:space="preserve">Permian Basin Source 1031</t>
  </si>
  <si>
    <t xml:space="preserve">2e59415b-a72b-43d2-b40f-5ac271c2df0e</t>
  </si>
  <si>
    <t xml:space="preserve">Permian Basin Source 1032</t>
  </si>
  <si>
    <t xml:space="preserve">85ff3927-4cc4-46b9-815f-37b1eef4bcdc</t>
  </si>
  <si>
    <t xml:space="preserve">Permian Basin Source 1033</t>
  </si>
  <si>
    <t xml:space="preserve">e2e7dd3b-be53-448a-a7aa-86ea53f1694d</t>
  </si>
  <si>
    <t xml:space="preserve">Permian Basin Source 1034</t>
  </si>
  <si>
    <t xml:space="preserve">62ddbfec-bf80-40e9-a649-fef75a39e5dd</t>
  </si>
  <si>
    <t xml:space="preserve">Permian Basin Source 1035</t>
  </si>
  <si>
    <t xml:space="preserve">081d1825-8d33-402d-a6fc-4b11d432d4a6</t>
  </si>
  <si>
    <t xml:space="preserve">Permian Basin Source 1036</t>
  </si>
  <si>
    <t xml:space="preserve">5d7f17f2-d78f-47fe-a631-28acd67fe7a2</t>
  </si>
  <si>
    <t xml:space="preserve">Permian Basin Source 1037</t>
  </si>
  <si>
    <t xml:space="preserve">08e6b31a-41ed-4131-aac7-68bea674d573</t>
  </si>
  <si>
    <t xml:space="preserve">Permian Basin Source 1038</t>
  </si>
  <si>
    <t xml:space="preserve">f9b57dc6-10ea-4c66-897a-a53e1b0050c5</t>
  </si>
  <si>
    <t xml:space="preserve">Permian Basin Source 1039</t>
  </si>
  <si>
    <t xml:space="preserve">e4887e05-d386-4315-b655-1e133607cc7c</t>
  </si>
  <si>
    <t xml:space="preserve">Permian Basin Source 1040</t>
  </si>
  <si>
    <t xml:space="preserve">ccdd1b15-bb03-40d5-8226-58fc728fb3f9</t>
  </si>
  <si>
    <t xml:space="preserve">Permian Basin Source 1041</t>
  </si>
  <si>
    <t xml:space="preserve">fcd4df17-da3d-4f6d-b284-135f1eb74dc0</t>
  </si>
  <si>
    <t xml:space="preserve">Permian Basin Source 1042</t>
  </si>
  <si>
    <t xml:space="preserve">2616810b-e156-436e-ade7-7f929b179bae</t>
  </si>
  <si>
    <t xml:space="preserve">Permian Basin Source 1043</t>
  </si>
  <si>
    <t xml:space="preserve">55967e1d-227f-4191-834d-53accd814b53</t>
  </si>
  <si>
    <t xml:space="preserve">Permian Basin Source 1044</t>
  </si>
  <si>
    <t xml:space="preserve">21b6cfbf-ab46-46c7-98cc-9169fc1f5d54</t>
  </si>
  <si>
    <t xml:space="preserve">Permian Basin Source 1045</t>
  </si>
  <si>
    <t xml:space="preserve">c894b9bb-5615-4364-bd7a-729cf7e5f430</t>
  </si>
  <si>
    <t xml:space="preserve">Permian Basin Source 1046</t>
  </si>
  <si>
    <t xml:space="preserve">ac4bb070-78ac-426c-804e-303ac6308f50</t>
  </si>
  <si>
    <t xml:space="preserve">Permian Basin Source 1047</t>
  </si>
  <si>
    <t xml:space="preserve">d8890556-cd0a-44d5-b34e-ab2a876dc1b7</t>
  </si>
  <si>
    <t xml:space="preserve">Permian Basin Source 1048</t>
  </si>
  <si>
    <t xml:space="preserve">8a160339-0a62-4654-b9c5-a798ad058745</t>
  </si>
  <si>
    <t xml:space="preserve">Permian Basin Source 1049</t>
  </si>
  <si>
    <t xml:space="preserve">b34deddd-692e-42f8-b4e4-4de489d2bf29</t>
  </si>
  <si>
    <t xml:space="preserve">Permian Basin Source 1050</t>
  </si>
  <si>
    <t xml:space="preserve">d79d4dbe-9992-461b-bb7e-b119ac4f6373</t>
  </si>
  <si>
    <t xml:space="preserve">Permian Basin Source 1051</t>
  </si>
  <si>
    <t xml:space="preserve">b5c733eb-ada0-48c5-aaab-b7c56df92cff</t>
  </si>
  <si>
    <t xml:space="preserve">Permian Basin Source 1052</t>
  </si>
  <si>
    <t xml:space="preserve">b151389e-1e3b-4ec8-b929-eb38553a6c75</t>
  </si>
  <si>
    <t xml:space="preserve">Permian Basin Source 1053</t>
  </si>
  <si>
    <t xml:space="preserve">755ef613-00a1-4749-b07e-45eba161a153</t>
  </si>
  <si>
    <t xml:space="preserve">Permian Basin Source 1054</t>
  </si>
  <si>
    <t xml:space="preserve">6199af73-3a22-498c-a245-06fd2e35d8d5</t>
  </si>
  <si>
    <t xml:space="preserve">Permian Basin Source 1055</t>
  </si>
  <si>
    <t xml:space="preserve">b69bb54d-f3f2-406a-851b-a939845629f4</t>
  </si>
  <si>
    <t xml:space="preserve">Permian Basin Source 1056</t>
  </si>
  <si>
    <t xml:space="preserve">814cdae7-c6c0-47a1-97ef-23665bdd3e3d</t>
  </si>
  <si>
    <t xml:space="preserve">Permian Basin Source 1057</t>
  </si>
  <si>
    <t xml:space="preserve">5b4a6b9c-a566-4072-b591-37963c7f8c52</t>
  </si>
  <si>
    <t xml:space="preserve">Permian Basin Source 1058</t>
  </si>
  <si>
    <t xml:space="preserve">2fd70148-0365-44c8-9266-dff1f2955c5e</t>
  </si>
  <si>
    <t xml:space="preserve">Permian Basin Source 1059</t>
  </si>
  <si>
    <t xml:space="preserve">0fa1d37d-737e-4bf2-af5f-e43c860d2d6f</t>
  </si>
  <si>
    <t xml:space="preserve">Permian Basin Source 1060</t>
  </si>
  <si>
    <t xml:space="preserve">b21bc38a-6547-4e22-abe6-c44bbd9563a8</t>
  </si>
  <si>
    <t xml:space="preserve">Permian Basin Source 1061</t>
  </si>
  <si>
    <t xml:space="preserve">d86e76d6-7c58-4ce2-a060-4ce4a2b7cf67</t>
  </si>
  <si>
    <t xml:space="preserve">Permian Basin Source 1062</t>
  </si>
  <si>
    <t xml:space="preserve">10337e84-49bd-4188-9a56-41aca426c130</t>
  </si>
  <si>
    <t xml:space="preserve">Permian Basin Source 1063</t>
  </si>
  <si>
    <t xml:space="preserve">2542c413-e14a-420e-92ae-a79687ce418b</t>
  </si>
  <si>
    <t xml:space="preserve">Permian Basin Source 1064</t>
  </si>
  <si>
    <t xml:space="preserve">1aa819ba-c779-4907-b7ba-402039eea0e4</t>
  </si>
  <si>
    <t xml:space="preserve">Permian Basin Source 1065</t>
  </si>
  <si>
    <t xml:space="preserve">41f7e3d7-7e1a-4033-94dd-a7cb37382c88</t>
  </si>
  <si>
    <t xml:space="preserve">Permian Basin Source 1066</t>
  </si>
  <si>
    <t xml:space="preserve">aec4f3c0-0516-44fb-9338-2e55fc8388a7</t>
  </si>
  <si>
    <t xml:space="preserve">Permian Basin Source 1067</t>
  </si>
  <si>
    <t xml:space="preserve">211fcf50-11fc-4416-a57a-2ab306fc24c4</t>
  </si>
  <si>
    <t xml:space="preserve">Permian Basin Source 1068</t>
  </si>
  <si>
    <t xml:space="preserve">9c1a61f6-ec87-4f96-9e97-bb5b7bfb742f</t>
  </si>
  <si>
    <t xml:space="preserve">Permian Basin Source 1069</t>
  </si>
  <si>
    <t xml:space="preserve">9b317ca0-0b4c-4f39-8f1d-19b8d05bedf2</t>
  </si>
  <si>
    <t xml:space="preserve">Permian Basin Source 1070</t>
  </si>
  <si>
    <t xml:space="preserve">f16654b9-4a57-4612-97a8-426c01a74386</t>
  </si>
  <si>
    <t xml:space="preserve">Permian Basin Source 1071</t>
  </si>
  <si>
    <t xml:space="preserve">b1ad2ba6-c598-432a-95e1-15304ea3b63b</t>
  </si>
  <si>
    <t xml:space="preserve">Permian Basin Source 1072</t>
  </si>
  <si>
    <t xml:space="preserve">875ec7cc-1d7c-434d-8b06-f789dffea69a</t>
  </si>
  <si>
    <t xml:space="preserve">Permian Basin Source 1073</t>
  </si>
  <si>
    <t xml:space="preserve">efbbb1cf-f1e0-4a56-aa90-f342137cd819</t>
  </si>
  <si>
    <t xml:space="preserve">Permian Basin Source 1074</t>
  </si>
  <si>
    <t xml:space="preserve">7cde063e-926e-4ed2-a996-468d12d8e6df</t>
  </si>
  <si>
    <t xml:space="preserve">Permian Basin Source 1075</t>
  </si>
  <si>
    <t xml:space="preserve">224d5459-063a-4485-a067-bddc318b61ad</t>
  </si>
  <si>
    <t xml:space="preserve">Permian Basin Source 1076</t>
  </si>
  <si>
    <t xml:space="preserve">abc74746-8047-4c67-8107-5c29567d6556</t>
  </si>
  <si>
    <t xml:space="preserve">Permian Basin Source 1077</t>
  </si>
  <si>
    <t xml:space="preserve">02582962-caa8-41dd-8653-39f4d4018a57</t>
  </si>
  <si>
    <t xml:space="preserve">Permian Basin Source 1078</t>
  </si>
  <si>
    <t xml:space="preserve">995cd5a1-cd3f-405d-8523-ed1fac62038e</t>
  </si>
  <si>
    <t xml:space="preserve">Permian Basin Source 1079</t>
  </si>
  <si>
    <t xml:space="preserve">e478c1e6-83fa-481b-9fc2-b29ed320b1b4</t>
  </si>
  <si>
    <t xml:space="preserve">Permian Basin Source 1080</t>
  </si>
  <si>
    <t xml:space="preserve">9552e194-8b53-4133-8800-e415949ee91d</t>
  </si>
  <si>
    <t xml:space="preserve">Permian Basin Source 1081</t>
  </si>
  <si>
    <t xml:space="preserve">b3bd2c16-a48f-4281-a6e4-c793c56236b7</t>
  </si>
  <si>
    <t xml:space="preserve">Permian Basin Source 1082</t>
  </si>
  <si>
    <t xml:space="preserve">cd1d0516-25d8-46eb-b7b3-8962baa6d4af</t>
  </si>
  <si>
    <t xml:space="preserve">Permian Basin Source 1083</t>
  </si>
  <si>
    <t xml:space="preserve">d1585032-4d6b-43f1-886a-eb458c854bef</t>
  </si>
  <si>
    <t xml:space="preserve">Permian Basin Source 1084</t>
  </si>
  <si>
    <t xml:space="preserve">70b9e412-78e2-40f7-ab0c-38f7f546ae09</t>
  </si>
  <si>
    <t xml:space="preserve">Permian Basin Source 1085</t>
  </si>
  <si>
    <t xml:space="preserve">7519d8ce-8366-4020-9b72-667e050e52d8</t>
  </si>
  <si>
    <t xml:space="preserve">Permian Basin Source 1086</t>
  </si>
  <si>
    <t xml:space="preserve">726efd91-9440-41f5-9a0b-1a170ee4310b</t>
  </si>
  <si>
    <t xml:space="preserve">Permian Basin Source 1087</t>
  </si>
  <si>
    <t xml:space="preserve">add9fefc-ae22-4a10-ba5f-0c2d7d2940cb</t>
  </si>
  <si>
    <t xml:space="preserve">Permian Basin Source 1088</t>
  </si>
  <si>
    <t xml:space="preserve">16b818a9-826f-4832-94d4-2af25924ab0c</t>
  </si>
  <si>
    <t xml:space="preserve">Permian Basin Source 1089</t>
  </si>
  <si>
    <t xml:space="preserve">76ebea55-3a19-4ed1-8d71-869d65223590</t>
  </si>
  <si>
    <t xml:space="preserve">Permian Basin Source 1090</t>
  </si>
  <si>
    <t xml:space="preserve">47f0fa68-e355-4259-94f8-5be3ab0658fa</t>
  </si>
  <si>
    <t xml:space="preserve">Permian Basin Source 1091</t>
  </si>
  <si>
    <t xml:space="preserve">194dffad-a882-456d-88a8-cca5e8e175b6</t>
  </si>
  <si>
    <t xml:space="preserve">Permian Basin Source 1092</t>
  </si>
  <si>
    <t xml:space="preserve">0a3aade3-e985-4ae3-ba86-818e5dd61228</t>
  </si>
  <si>
    <t xml:space="preserve">Permian Basin Source 1093</t>
  </si>
  <si>
    <t xml:space="preserve">acf55fe9-4904-4739-8f69-2258a1225b8e</t>
  </si>
  <si>
    <t xml:space="preserve">Permian Basin Source 1094</t>
  </si>
  <si>
    <t xml:space="preserve">c5e5056f-b20e-472d-a368-0ddacd287956</t>
  </si>
  <si>
    <t xml:space="preserve">Permian Basin Source 1095</t>
  </si>
  <si>
    <t xml:space="preserve">dbaed677-73d6-4c52-a8a1-86a7fc306219</t>
  </si>
  <si>
    <t xml:space="preserve">Permian Basin Source 1096</t>
  </si>
  <si>
    <t xml:space="preserve">627d6540-5f21-42da-a730-cd31a7a71ec2</t>
  </si>
  <si>
    <t xml:space="preserve">Permian Basin Source 1097</t>
  </si>
  <si>
    <t xml:space="preserve">9ac9a318-c419-41a1-acc4-9152a041d327</t>
  </si>
  <si>
    <t xml:space="preserve">Permian Basin Source 1098</t>
  </si>
  <si>
    <t xml:space="preserve">dcfe2b62-4254-4e52-b9cf-eca6e41a128a</t>
  </si>
  <si>
    <t xml:space="preserve">Permian Basin Source 1099</t>
  </si>
  <si>
    <t xml:space="preserve">72c0f24c-f531-4157-a162-1a5a8f682338</t>
  </si>
  <si>
    <t xml:space="preserve">Permian Basin Source 1100</t>
  </si>
  <si>
    <t xml:space="preserve">3ed49f93-0ca0-4a02-b7c7-6304e0821f53</t>
  </si>
  <si>
    <t xml:space="preserve">Permian Basin Source 1101</t>
  </si>
  <si>
    <t xml:space="preserve">171c348b-ef94-4a7c-97ee-4e87f9f05e91</t>
  </si>
  <si>
    <t xml:space="preserve">Permian Basin Source 1102</t>
  </si>
  <si>
    <t xml:space="preserve">5fc8b9c6-944d-4a14-a1af-e7fc841c3e28</t>
  </si>
  <si>
    <t xml:space="preserve">Permian Basin Source 1103</t>
  </si>
  <si>
    <t xml:space="preserve">854d73ab-ad43-4d76-8e25-5703df7cdfc3</t>
  </si>
  <si>
    <t xml:space="preserve">Permian Basin Source 1104</t>
  </si>
  <si>
    <t xml:space="preserve">366d550f-86e3-489b-b3ed-c6ea65aa030c</t>
  </si>
  <si>
    <t xml:space="preserve">Permian Basin Source 1105</t>
  </si>
  <si>
    <t xml:space="preserve">aa8bf5a2-27c9-4f76-b11f-a7b7c8041cde</t>
  </si>
  <si>
    <t xml:space="preserve">Permian Basin Source 1106</t>
  </si>
  <si>
    <t xml:space="preserve">9591f8a2-96b6-458d-8db0-5ccb0f0bd1e0</t>
  </si>
  <si>
    <t xml:space="preserve">Permian Basin Source 1107</t>
  </si>
  <si>
    <t xml:space="preserve">f24bef53-0bbe-45d4-9b69-ec4efb6bd858</t>
  </si>
  <si>
    <t xml:space="preserve">Permian Basin Source 1108</t>
  </si>
  <si>
    <t xml:space="preserve">6f0d8254-ffc7-4ceb-92d0-4e92b060ee8f</t>
  </si>
  <si>
    <t xml:space="preserve">Permian Basin Source 1109</t>
  </si>
  <si>
    <t xml:space="preserve">5ccdecc2-88e5-47a8-9027-4c035813d070</t>
  </si>
  <si>
    <t xml:space="preserve">Permian Basin Source 1110</t>
  </si>
  <si>
    <t xml:space="preserve">e2044d6c-edf7-470f-a8ef-7c4fba91ba2f</t>
  </si>
  <si>
    <t xml:space="preserve">Permian Basin Source 1111</t>
  </si>
  <si>
    <t xml:space="preserve">905513b4-f5ff-439c-9628-f51ff575d451</t>
  </si>
  <si>
    <t xml:space="preserve">Permian Basin Source 1112</t>
  </si>
  <si>
    <t xml:space="preserve">69959e84-94ab-4be3-845d-46c2b7fcb81a</t>
  </si>
  <si>
    <t xml:space="preserve">Permian Basin Source 1113</t>
  </si>
  <si>
    <t xml:space="preserve">47e44aca-fee8-4da3-a91a-cd7a873151ab</t>
  </si>
  <si>
    <t xml:space="preserve">Permian Basin Source 1114</t>
  </si>
  <si>
    <t xml:space="preserve">8a7f35f4-df45-46c0-a6eb-2bf8a82bd5df</t>
  </si>
  <si>
    <t xml:space="preserve">Permian Basin Source 1115</t>
  </si>
  <si>
    <t xml:space="preserve">8f715daf-8fff-4ac0-8a7b-db113853c71a</t>
  </si>
  <si>
    <t xml:space="preserve">Permian Basin Source 1116</t>
  </si>
  <si>
    <t xml:space="preserve">0b6c0231-86b4-4258-b290-03f4a74fc547</t>
  </si>
  <si>
    <t xml:space="preserve">Permian Basin Source 1117</t>
  </si>
  <si>
    <t xml:space="preserve">6f7d084e-7c57-4d07-9654-b40f24aaa75c</t>
  </si>
  <si>
    <t xml:space="preserve">Permian Basin Source 1118</t>
  </si>
  <si>
    <t xml:space="preserve">3bbd5818-e2b9-44b0-b7f3-252161ab5b51</t>
  </si>
  <si>
    <t xml:space="preserve">Permian Basin Source 1119</t>
  </si>
  <si>
    <t xml:space="preserve">9cd46dfb-4766-4db8-b5a2-a90fc706e18d</t>
  </si>
  <si>
    <t xml:space="preserve">Permian Basin Source 1120</t>
  </si>
  <si>
    <t xml:space="preserve">02e80391-2b69-4f79-9c6b-76ab8075be1c</t>
  </si>
  <si>
    <t xml:space="preserve">Permian Basin Source 1121</t>
  </si>
  <si>
    <t xml:space="preserve">5fd3afa2-04a5-4f76-9ff3-2566bd728c9c</t>
  </si>
  <si>
    <t xml:space="preserve">Permian Basin Source 1122</t>
  </si>
  <si>
    <t xml:space="preserve">83de86cd-3ce2-4576-81a7-7cca828c88da</t>
  </si>
  <si>
    <t xml:space="preserve">Permian Basin Source 1123</t>
  </si>
  <si>
    <t xml:space="preserve">0144b53a-bb15-4488-b165-61a3aa4c85a7</t>
  </si>
  <si>
    <t xml:space="preserve">Permian Basin Source 1124</t>
  </si>
  <si>
    <t xml:space="preserve">af007367-8899-4c98-907b-e80ec20b6d11</t>
  </si>
  <si>
    <t xml:space="preserve">Permian Basin Source 1125</t>
  </si>
  <si>
    <t xml:space="preserve">1aba1151-0b71-4ff3-bcc1-44ca431979aa</t>
  </si>
  <si>
    <t xml:space="preserve">Permian Basin Source 1126</t>
  </si>
  <si>
    <t xml:space="preserve">98a3ab62-c1c9-47c4-aed5-a3a50abd5ace</t>
  </si>
  <si>
    <t xml:space="preserve">Permian Basin Source 1127</t>
  </si>
  <si>
    <t xml:space="preserve">c738598b-1ee7-43ee-977b-0c8dbb06a6eb</t>
  </si>
  <si>
    <t xml:space="preserve">Permian Basin Source 1128</t>
  </si>
  <si>
    <t xml:space="preserve">a0d6fe0d-14dc-45f5-9c7a-cc8e66d9d928</t>
  </si>
  <si>
    <t xml:space="preserve">Permian Basin Source 1129</t>
  </si>
  <si>
    <t xml:space="preserve">1b8d750b-aa39-4ce1-898f-a8b9de53e3b9</t>
  </si>
  <si>
    <t xml:space="preserve">Permian Basin Source 1130</t>
  </si>
  <si>
    <t xml:space="preserve">7605db43-e7ac-4701-9aad-75a058de585c</t>
  </si>
  <si>
    <t xml:space="preserve">Permian Basin Source 1131</t>
  </si>
  <si>
    <t xml:space="preserve">a9965990-fc70-42c9-b089-9b658f5cd8f5</t>
  </si>
  <si>
    <t xml:space="preserve">Permian Basin Source 1132</t>
  </si>
  <si>
    <t xml:space="preserve">44c3d621-afbd-415a-a981-812c6ad64266</t>
  </si>
  <si>
    <t xml:space="preserve">Permian Basin Source 1133</t>
  </si>
  <si>
    <t xml:space="preserve">3494145c-2a14-43a0-9cd4-9b973f234ff2</t>
  </si>
  <si>
    <t xml:space="preserve">Permian Basin Source 1134</t>
  </si>
  <si>
    <t xml:space="preserve">73068a6e-9bcf-4550-b7b5-d6c5c7e6e4de</t>
  </si>
  <si>
    <t xml:space="preserve">Permian Basin Source 1135</t>
  </si>
  <si>
    <t xml:space="preserve">98f12da3-233b-4e10-ab9b-917be72c627f</t>
  </si>
  <si>
    <t xml:space="preserve">Permian Basin Source 1136</t>
  </si>
  <si>
    <t xml:space="preserve">8e352996-0e75-4662-9642-1849e9432805</t>
  </si>
  <si>
    <t xml:space="preserve">Permian Basin Source 1137</t>
  </si>
  <si>
    <t xml:space="preserve">358f7148-b756-4286-803c-e5b8352ae746</t>
  </si>
  <si>
    <t xml:space="preserve">Permian Basin Source 1138</t>
  </si>
  <si>
    <t xml:space="preserve">6c1e7c93-b8ec-4867-a8aa-56c547a5609d</t>
  </si>
  <si>
    <t xml:space="preserve">Permian Basin Source 1139</t>
  </si>
  <si>
    <t xml:space="preserve">1b0646d6-53e8-420b-84fa-9b51f86254c1</t>
  </si>
  <si>
    <t xml:space="preserve">Permian Basin Source 1140</t>
  </si>
  <si>
    <t xml:space="preserve">b3a5779a-4252-49c2-9c6a-7b01999993ca</t>
  </si>
  <si>
    <t xml:space="preserve">Permian Basin Source 1141</t>
  </si>
  <si>
    <t xml:space="preserve">4017a1d7-82ed-4c3e-991e-00031719ee0e</t>
  </si>
  <si>
    <t xml:space="preserve">Permian Basin Source 1142</t>
  </si>
  <si>
    <t xml:space="preserve">47f75339-79c5-4d0e-a206-651b75aec886</t>
  </si>
  <si>
    <t xml:space="preserve">Permian Basin Source 1143</t>
  </si>
  <si>
    <t xml:space="preserve">46b51a24-9097-48a7-8975-f149a530a4c4</t>
  </si>
  <si>
    <t xml:space="preserve">Permian Basin Source 1144</t>
  </si>
  <si>
    <t xml:space="preserve">a84a31e7-a79a-4419-81bf-ef85f311a11f</t>
  </si>
  <si>
    <t xml:space="preserve">Permian Basin Source 1145</t>
  </si>
  <si>
    <t xml:space="preserve">2e9aa543-aed3-4446-98c9-767928649d3b</t>
  </si>
  <si>
    <t xml:space="preserve">Permian Basin Source 1146</t>
  </si>
  <si>
    <t xml:space="preserve">a2fabf92-74b0-4b19-9ac3-f4c5d429a49c</t>
  </si>
  <si>
    <t xml:space="preserve">Permian Basin Source 1147</t>
  </si>
  <si>
    <t xml:space="preserve">9b1b3441-3442-47b2-b6ed-7456841295d9</t>
  </si>
  <si>
    <t xml:space="preserve">Permian Basin Source 1148</t>
  </si>
  <si>
    <t xml:space="preserve">4608c2bf-7f1f-498b-af0f-ee835b6dde85</t>
  </si>
  <si>
    <t xml:space="preserve">Permian Basin Source 1149</t>
  </si>
  <si>
    <t xml:space="preserve">2a403747-7e55-4e73-ae23-08a3839a9c73</t>
  </si>
  <si>
    <t xml:space="preserve">Permian Basin Source 1150</t>
  </si>
  <si>
    <t xml:space="preserve">1369833d-e779-4b4d-ab33-089f7136c06a</t>
  </si>
  <si>
    <t xml:space="preserve">Permian Basin Source 1151</t>
  </si>
  <si>
    <t xml:space="preserve">9f1eb70b-5c69-443b-ad9e-ed851569eeed</t>
  </si>
  <si>
    <t xml:space="preserve">Permian Basin Source 1152</t>
  </si>
  <si>
    <t xml:space="preserve">4394c57b-5241-4abc-9e3d-1f0982961815</t>
  </si>
  <si>
    <t xml:space="preserve">Permian Basin Source 1153</t>
  </si>
  <si>
    <t xml:space="preserve">2bbfb144-40f2-4715-b4a1-16521de44ea2</t>
  </si>
  <si>
    <t xml:space="preserve">Permian Basin Source 1154</t>
  </si>
  <si>
    <t xml:space="preserve">ef4a499a-43fb-4008-8c25-843121e36a14</t>
  </si>
  <si>
    <t xml:space="preserve">Permian Basin Source 1155</t>
  </si>
  <si>
    <t xml:space="preserve">17b6f430-f34d-4173-96fd-fad3bf12e069</t>
  </si>
  <si>
    <t xml:space="preserve">Permian Basin Source 1156</t>
  </si>
  <si>
    <t xml:space="preserve">71021630-e190-4090-85ac-027a5b513399</t>
  </si>
  <si>
    <t xml:space="preserve">Permian Basin Source 1157</t>
  </si>
  <si>
    <t xml:space="preserve">035cdc79-0ac1-4dc0-897b-78e0d6b62c9d</t>
  </si>
  <si>
    <t xml:space="preserve">Permian Basin Source 1158</t>
  </si>
  <si>
    <t xml:space="preserve">7a18ceba-333e-4f56-a214-447517f95552</t>
  </si>
  <si>
    <t xml:space="preserve">Permian Basin Source 1159</t>
  </si>
  <si>
    <t xml:space="preserve">75f5080b-e78c-40ef-8752-d88b22297b99</t>
  </si>
  <si>
    <t xml:space="preserve">Permian Basin Source 1160</t>
  </si>
  <si>
    <t xml:space="preserve">29a12b5f-aeca-431c-967e-fbdd9d2cabaa</t>
  </si>
  <si>
    <t xml:space="preserve">Permian Basin Source 1161</t>
  </si>
  <si>
    <t xml:space="preserve">2efeef66-567c-4d4c-b5e5-6d68b3d7757b</t>
  </si>
  <si>
    <t xml:space="preserve">Permian Basin Source 1162</t>
  </si>
  <si>
    <t xml:space="preserve">8cbdbe3f-4b82-4364-aa36-9b356905a7d7</t>
  </si>
  <si>
    <t xml:space="preserve">Permian Basin Source 1163</t>
  </si>
  <si>
    <t xml:space="preserve">07f965a0-560d-4589-9558-5881cbd3741a</t>
  </si>
  <si>
    <t xml:space="preserve">Permian Basin Source 1164</t>
  </si>
  <si>
    <t xml:space="preserve">9cc389e4-0eff-4ed9-9d85-3666f7f6bf49</t>
  </si>
  <si>
    <t xml:space="preserve">Permian Basin Source 1165</t>
  </si>
  <si>
    <t xml:space="preserve">d96e4878-ebb6-4c84-830a-4deef7d26aa0</t>
  </si>
  <si>
    <t xml:space="preserve">Permian Basin Source 1166</t>
  </si>
  <si>
    <t xml:space="preserve">4927cc3a-8795-4350-a0d4-9e350eaf03d9</t>
  </si>
  <si>
    <t xml:space="preserve">Permian Basin Source 1167</t>
  </si>
  <si>
    <t xml:space="preserve">3b41dd1d-6f89-462b-8ccc-b00e163b5ff1</t>
  </si>
  <si>
    <t xml:space="preserve">Permian Basin Source 1168</t>
  </si>
  <si>
    <t xml:space="preserve">02a088ff-fe43-43b0-a4b3-082717712ead</t>
  </si>
  <si>
    <t xml:space="preserve">Permian Basin Source 1169</t>
  </si>
  <si>
    <t xml:space="preserve">2b2456d2-15b5-4e7b-aff9-50a25e9453f8</t>
  </si>
  <si>
    <t xml:space="preserve">Permian Basin Source 1170</t>
  </si>
  <si>
    <t xml:space="preserve">9fda58e0-f002-4a43-8daa-47466cb01890</t>
  </si>
  <si>
    <t xml:space="preserve">Permian Basin Source 1171</t>
  </si>
  <si>
    <t xml:space="preserve">7ea2b860-8d02-4e1c-849f-8a92980eca7f</t>
  </si>
  <si>
    <t xml:space="preserve">Permian Basin Source 1172</t>
  </si>
  <si>
    <t xml:space="preserve">de1f50cd-4d9e-4f56-8319-0d624f39a5a8</t>
  </si>
  <si>
    <t xml:space="preserve">Permian Basin Source 1173</t>
  </si>
  <si>
    <t xml:space="preserve">3e6ef5d5-21fe-47d9-9f60-c5425dac9bed</t>
  </si>
  <si>
    <t xml:space="preserve">Permian Basin Source 1174</t>
  </si>
  <si>
    <t xml:space="preserve">4641ce46-3852-44a4-8810-6c703d5c0a3c</t>
  </si>
  <si>
    <t xml:space="preserve">Permian Basin Source 1175</t>
  </si>
  <si>
    <t xml:space="preserve">01317ec9-5937-4dab-ae7a-01beafdef2fb</t>
  </si>
  <si>
    <t xml:space="preserve">Permian Basin Source 1176</t>
  </si>
  <si>
    <t xml:space="preserve">8c707c9b-2c2d-46e5-9477-be4a54694b07</t>
  </si>
  <si>
    <t xml:space="preserve">Permian Basin Source 1177</t>
  </si>
  <si>
    <t xml:space="preserve">65e5f0e1-2045-4082-9265-7061d9663de4</t>
  </si>
  <si>
    <t xml:space="preserve">Permian Basin Source 1178</t>
  </si>
  <si>
    <t xml:space="preserve">87ba1d5c-bbd1-4e73-a8ce-935d84812ca8</t>
  </si>
  <si>
    <t xml:space="preserve">Permian Basin Source 1179</t>
  </si>
  <si>
    <t xml:space="preserve">6a6a09b0-f360-4666-9fff-415acb559c3b</t>
  </si>
  <si>
    <t xml:space="preserve">Permian Basin Source 1180</t>
  </si>
  <si>
    <t xml:space="preserve">f72aa6ce-dd40-4f7d-a879-1ba90c2e2843</t>
  </si>
  <si>
    <t xml:space="preserve">Permian Basin Source 1181</t>
  </si>
  <si>
    <t xml:space="preserve">7ad78fa6-e27d-4fd0-96b7-ecbf19926210</t>
  </si>
  <si>
    <t xml:space="preserve">Permian Basin Source 1182</t>
  </si>
  <si>
    <t xml:space="preserve">690f51bd-dbc5-45bc-897e-4c347bf3a269</t>
  </si>
  <si>
    <t xml:space="preserve">Permian Basin Source 1183</t>
  </si>
  <si>
    <t xml:space="preserve">ce2a7969-e5c4-4f2a-bc5c-b41967983a1b</t>
  </si>
  <si>
    <t xml:space="preserve">Permian Basin Source 1184</t>
  </si>
  <si>
    <t xml:space="preserve">138ebc85-224f-4023-b364-f6a11b00877f</t>
  </si>
  <si>
    <t xml:space="preserve">Permian Basin Source 1185</t>
  </si>
  <si>
    <t xml:space="preserve">1c88d3ec-ceb3-472d-997f-afb4a79379cd</t>
  </si>
  <si>
    <t xml:space="preserve">Permian Basin Source 1186</t>
  </si>
  <si>
    <t xml:space="preserve">c2f3f7f4-0668-4a05-9373-39a8009b3b82</t>
  </si>
  <si>
    <t xml:space="preserve">Permian Basin Source 1187</t>
  </si>
  <si>
    <t xml:space="preserve">ce8acfee-abb4-478a-b611-3b9abc25c7cf</t>
  </si>
  <si>
    <t xml:space="preserve">Permian Basin Source 1188</t>
  </si>
  <si>
    <t xml:space="preserve">4dbf6f8b-c1ad-427a-be4e-0a51fb10efb4</t>
  </si>
  <si>
    <t xml:space="preserve">Permian Basin Source 1189</t>
  </si>
  <si>
    <t xml:space="preserve">f392e1a2-9784-4bc9-9d19-7a9522a37528</t>
  </si>
  <si>
    <t xml:space="preserve">Permian Basin Source 1190</t>
  </si>
  <si>
    <t xml:space="preserve">c72ae1c6-cb15-4125-9941-6f796883600f</t>
  </si>
  <si>
    <t xml:space="preserve">Permian Basin Source 1191</t>
  </si>
  <si>
    <t xml:space="preserve">520491ad-ea49-4429-94cc-9f5dac7aa3ea</t>
  </si>
  <si>
    <t xml:space="preserve">Permian Basin Source 1192</t>
  </si>
  <si>
    <t xml:space="preserve">ddf7e6bb-9ed4-45a5-98d6-3f8205c8bf73</t>
  </si>
  <si>
    <t xml:space="preserve">Permian Basin Source 1193</t>
  </si>
  <si>
    <t xml:space="preserve">69ff43b4-21cf-496e-962d-968a1252a3e1</t>
  </si>
  <si>
    <t xml:space="preserve">Permian Basin Source 1194</t>
  </si>
  <si>
    <t xml:space="preserve">bf7b4374-4580-4135-bdcf-4879c128facd</t>
  </si>
  <si>
    <t xml:space="preserve">Permian Basin Source 1195</t>
  </si>
  <si>
    <t xml:space="preserve">7b31f3a3-2fe2-483a-897c-8155782748ae</t>
  </si>
  <si>
    <t xml:space="preserve">Permian Basin Source 1196</t>
  </si>
  <si>
    <t xml:space="preserve">5ec9d2a5-73a6-45e9-9b01-9e781639a67e</t>
  </si>
  <si>
    <t xml:space="preserve">Permian Basin Source 1197</t>
  </si>
  <si>
    <t xml:space="preserve">d096bf29-fc4a-4cb6-a3a3-1af65694f986</t>
  </si>
  <si>
    <t xml:space="preserve">Permian Basin Source 1198</t>
  </si>
  <si>
    <t xml:space="preserve">62947882-f917-462a-8a17-8276febb473b</t>
  </si>
  <si>
    <t xml:space="preserve">Permian Basin Source 1199</t>
  </si>
  <si>
    <t xml:space="preserve">d3996b1d-7df3-4bd1-a060-b2262efc5a9f</t>
  </si>
  <si>
    <t xml:space="preserve">Permian Basin Source 1200</t>
  </si>
  <si>
    <t xml:space="preserve">f0f6a7c3-be95-4380-b03c-8699c64a3132</t>
  </si>
  <si>
    <t xml:space="preserve">Permian Basin Source 1201</t>
  </si>
  <si>
    <t xml:space="preserve">62abd89b-e476-4e63-a2fe-a5feea4f6cf8</t>
  </si>
  <si>
    <t xml:space="preserve">Permian Basin Source 1202</t>
  </si>
  <si>
    <t xml:space="preserve">26ab5bfe-c91f-4351-a183-c3ada0d5f7ab</t>
  </si>
  <si>
    <t xml:space="preserve">Permian Basin Source 1203</t>
  </si>
  <si>
    <t xml:space="preserve">338f88fd-c9d6-4c25-9c06-b780e6286d45</t>
  </si>
  <si>
    <t xml:space="preserve">Permian Basin Source 1204</t>
  </si>
  <si>
    <t xml:space="preserve">3c555aae-bb9c-4fba-95a0-5569a41cb526</t>
  </si>
  <si>
    <t xml:space="preserve">Permian Basin Source 1205</t>
  </si>
  <si>
    <t xml:space="preserve">63f8060f-e1c4-46ba-a4aa-610e3cf6d5cf</t>
  </si>
  <si>
    <t xml:space="preserve">Permian Basin Source 1206</t>
  </si>
  <si>
    <t xml:space="preserve">dc0ab121-9683-48f0-aab5-9459ff7c0ffe</t>
  </si>
  <si>
    <t xml:space="preserve">Permian Basin Source 1207</t>
  </si>
  <si>
    <t xml:space="preserve">9cc7cc43-6815-4b40-8155-7abc0c4be400</t>
  </si>
  <si>
    <t xml:space="preserve">Permian Basin Source 1208</t>
  </si>
  <si>
    <t xml:space="preserve">5f62573e-5ec3-4471-b71e-973a45b4f233</t>
  </si>
  <si>
    <t xml:space="preserve">Permian Basin Source 1209</t>
  </si>
  <si>
    <t xml:space="preserve">2454539f-9bc8-411d-a711-035a81ba9061</t>
  </si>
  <si>
    <t xml:space="preserve">Permian Basin Source 1210</t>
  </si>
  <si>
    <t xml:space="preserve">9ddcad4e-de20-47ae-8f20-2acbed0ee342</t>
  </si>
  <si>
    <t xml:space="preserve">Permian Basin Source 1211</t>
  </si>
  <si>
    <t xml:space="preserve">0c1efd23-37cd-49ce-bfe0-dee84e4ad133</t>
  </si>
  <si>
    <t xml:space="preserve">Permian Basin Source 1212</t>
  </si>
  <si>
    <t xml:space="preserve">eea2f236-a880-416c-8138-9af988ca248e</t>
  </si>
  <si>
    <t xml:space="preserve">Permian Basin Source 1213</t>
  </si>
  <si>
    <t xml:space="preserve">454e8cbf-26aa-4838-8201-ca6677a8e5ac</t>
  </si>
  <si>
    <t xml:space="preserve">Permian Basin Source 1214</t>
  </si>
  <si>
    <t xml:space="preserve">53c74015-cc28-4369-b60f-f6b2126e74cb</t>
  </si>
  <si>
    <t xml:space="preserve">Permian Basin Source 1215</t>
  </si>
  <si>
    <t xml:space="preserve">7b98bab5-1d01-441c-baf6-6eaad569a086</t>
  </si>
  <si>
    <t xml:space="preserve">Permian Basin Source 1216</t>
  </si>
  <si>
    <t xml:space="preserve">bd3e5f22-1bf2-4ad7-b5d7-918bc62586a6</t>
  </si>
  <si>
    <t xml:space="preserve">Permian Basin Source 1217</t>
  </si>
  <si>
    <t xml:space="preserve">1c012f0b-4b35-4fce-b1a4-a918f2045e85</t>
  </si>
  <si>
    <t xml:space="preserve">Permian Basin Source 1218</t>
  </si>
  <si>
    <t xml:space="preserve">ad75cd26-f707-4603-9754-8efd15fc496b</t>
  </si>
  <si>
    <t xml:space="preserve">Permian Basin Source 1219</t>
  </si>
  <si>
    <t xml:space="preserve">ec2a29c7-339f-4f12-a6fb-d9ab2006c4a2</t>
  </si>
  <si>
    <t xml:space="preserve">Permian Basin Source 1220</t>
  </si>
  <si>
    <t xml:space="preserve">627ad843-373a-4f35-a2d0-cf4911ae400d</t>
  </si>
  <si>
    <t xml:space="preserve">Permian Basin Source 1221</t>
  </si>
  <si>
    <t xml:space="preserve">16d668d1-4ff9-49a5-8d08-385359eebe9c</t>
  </si>
  <si>
    <t xml:space="preserve">Permian Basin Source 1222</t>
  </si>
  <si>
    <t xml:space="preserve">27f100f8-fdc0-455a-99f6-d0ec9b5a8eed</t>
  </si>
  <si>
    <t xml:space="preserve">Permian Basin Source 1223</t>
  </si>
  <si>
    <t xml:space="preserve">fdeca0fb-8b36-41fb-ae5f-58bd2b8420dd</t>
  </si>
  <si>
    <t xml:space="preserve">Permian Basin Source 1224</t>
  </si>
  <si>
    <t xml:space="preserve">9cbc7cbf-78f1-492d-bd44-8a9e8eeeccb5</t>
  </si>
  <si>
    <t xml:space="preserve">Permian Basin Source 1225</t>
  </si>
  <si>
    <t xml:space="preserve">143890d0-53c7-4baa-bfd2-0491817e4f65</t>
  </si>
  <si>
    <t xml:space="preserve">Permian Basin Source 1226</t>
  </si>
  <si>
    <t xml:space="preserve">8deff52e-ef5a-4e6b-b44a-8fc3a29a2194</t>
  </si>
  <si>
    <t xml:space="preserve">Permian Basin Source 1227</t>
  </si>
  <si>
    <t xml:space="preserve">4a8d9ffa-8436-498e-a068-19a4425a6425</t>
  </si>
  <si>
    <t xml:space="preserve">Permian Basin Source 1228</t>
  </si>
  <si>
    <t xml:space="preserve">2df99fbb-9a73-4250-ba30-5c1972915a45</t>
  </si>
  <si>
    <t xml:space="preserve">Permian Basin Source 1229</t>
  </si>
  <si>
    <t xml:space="preserve">ee2f633a-40c2-4398-bed5-8b3d7d3fe447</t>
  </si>
  <si>
    <t xml:space="preserve">Permian Basin Source 1230</t>
  </si>
  <si>
    <t xml:space="preserve">fcece0b4-f6bd-4f2e-9af4-5c322a59325a</t>
  </si>
  <si>
    <t xml:space="preserve">Permian Basin Source 1231</t>
  </si>
  <si>
    <t xml:space="preserve">6f2c44e0-845d-4140-a035-cc7c6c8226e7</t>
  </si>
  <si>
    <t xml:space="preserve">Permian Basin Source 1232</t>
  </si>
  <si>
    <t xml:space="preserve">bf8a023c-e847-4184-bf04-ed3593804b8c</t>
  </si>
  <si>
    <t xml:space="preserve">Permian Basin Source 1233</t>
  </si>
  <si>
    <t xml:space="preserve">5d8ca349-74a2-43fa-8901-e64eff51ebda</t>
  </si>
  <si>
    <t xml:space="preserve">Permian Basin Source 1234</t>
  </si>
  <si>
    <t xml:space="preserve">d903d28f-da8f-461c-bef5-a66da88a5a82</t>
  </si>
  <si>
    <t xml:space="preserve">Permian Basin Source 1235</t>
  </si>
  <si>
    <t xml:space="preserve">7e5096e6-c207-4efa-a0cf-26f52fe649f1</t>
  </si>
  <si>
    <t xml:space="preserve">Permian Basin Source 1236</t>
  </si>
  <si>
    <t xml:space="preserve">c28aa18a-0b22-402d-bfd5-63418b9216cd</t>
  </si>
  <si>
    <t xml:space="preserve">Permian Basin Source 1237</t>
  </si>
  <si>
    <t xml:space="preserve">8fe678e7-d2ce-4ece-a8a0-a5c4787f2152</t>
  </si>
  <si>
    <t xml:space="preserve">Permian Basin Source 1238</t>
  </si>
  <si>
    <t xml:space="preserve">a2373937-7eed-4493-aad4-2dbc8e36734f</t>
  </si>
  <si>
    <t xml:space="preserve">Permian Basin Source 1239</t>
  </si>
  <si>
    <t xml:space="preserve">fd969d2a-0fdd-43e5-b28c-f0e62b1d1d7a</t>
  </si>
  <si>
    <t xml:space="preserve">Permian Basin Source 1240</t>
  </si>
  <si>
    <t xml:space="preserve">f38ea13d-9bc6-4243-932e-2e6b7b983152</t>
  </si>
  <si>
    <t xml:space="preserve">Permian Basin Source 1241</t>
  </si>
  <si>
    <t xml:space="preserve">136067ca-7a5e-4ce6-aac7-0787ab3533f1</t>
  </si>
  <si>
    <t xml:space="preserve">Permian Basin Source 1242</t>
  </si>
  <si>
    <t xml:space="preserve">af9fb1c4-2398-41cb-b8ab-6f46c3217527</t>
  </si>
  <si>
    <t xml:space="preserve">Permian Basin Source 1243</t>
  </si>
  <si>
    <t xml:space="preserve">65de3648-988a-4b75-a0c9-45a15fec542f</t>
  </si>
  <si>
    <t xml:space="preserve">Permian Basin Source 1244</t>
  </si>
  <si>
    <t xml:space="preserve">22d72040-cb85-416c-a60b-5eba22d44f18</t>
  </si>
  <si>
    <t xml:space="preserve">Permian Basin Source 1245</t>
  </si>
  <si>
    <t xml:space="preserve">54effe97-78c4-47f2-8054-fbb58cec0a82</t>
  </si>
  <si>
    <t xml:space="preserve">Permian Basin Source 1246</t>
  </si>
  <si>
    <t xml:space="preserve">fd4a4b38-64b3-4206-ac8e-92c117b8e13b</t>
  </si>
  <si>
    <t xml:space="preserve">Permian Basin Source 1247</t>
  </si>
  <si>
    <t xml:space="preserve">37d0e4b1-3f11-4ca5-b1c6-b7a113c96b0b</t>
  </si>
  <si>
    <t xml:space="preserve">Permian Basin Source 1248</t>
  </si>
  <si>
    <t xml:space="preserve">5e38ceb2-6757-4719-82b9-20e317569188</t>
  </si>
  <si>
    <t xml:space="preserve">Permian Basin Source 1249</t>
  </si>
  <si>
    <t xml:space="preserve">cc3c02e6-3833-4322-9df4-8a8f44942854</t>
  </si>
  <si>
    <t xml:space="preserve">Permian Basin Source 1250</t>
  </si>
  <si>
    <t xml:space="preserve">40a5b521-b647-4d56-b68f-9495f2b367c5</t>
  </si>
  <si>
    <t xml:space="preserve">Permian Basin Source 1251</t>
  </si>
  <si>
    <t xml:space="preserve">a1c92e72-410a-481f-8c3b-01e69b8b355e</t>
  </si>
  <si>
    <t xml:space="preserve">Permian Basin Source 1252</t>
  </si>
  <si>
    <t xml:space="preserve">39a20f63-eb5c-4baf-91dd-747cf16b1c00</t>
  </si>
  <si>
    <t xml:space="preserve">Permian Basin Source 1253</t>
  </si>
  <si>
    <t xml:space="preserve">0922ac88-ceba-4e76-af4f-8668e4f7263e</t>
  </si>
  <si>
    <t xml:space="preserve">Permian Basin Source 1254</t>
  </si>
  <si>
    <t xml:space="preserve">1f8e3248-6bc4-4ddd-9bb4-f5b840aab4ac</t>
  </si>
  <si>
    <t xml:space="preserve">Permian Basin Source 1255</t>
  </si>
  <si>
    <t xml:space="preserve">be3c2720-91f8-43fa-a6af-d40d0bff177d</t>
  </si>
  <si>
    <t xml:space="preserve">Permian Basin Source 1256</t>
  </si>
  <si>
    <t xml:space="preserve">668321c4-a1ce-418f-84e0-d318d2417337</t>
  </si>
  <si>
    <t xml:space="preserve">Permian Basin Source 1257</t>
  </si>
  <si>
    <t xml:space="preserve">ed5515c5-b2d9-4a5b-b555-db35e7ce2a2e</t>
  </si>
  <si>
    <t xml:space="preserve">Permian Basin Source 1258</t>
  </si>
  <si>
    <t xml:space="preserve">b6ba817e-ead3-40a5-88d9-49404ca9a909</t>
  </si>
  <si>
    <t xml:space="preserve">Permian Basin Source 1259</t>
  </si>
  <si>
    <t xml:space="preserve">dfa675e4-47c8-4225-bab2-d562842b8fde</t>
  </si>
  <si>
    <t xml:space="preserve">Permian Basin Source 1260</t>
  </si>
  <si>
    <t xml:space="preserve">0ced3602-1e0f-47a0-8e6e-73f9d1a317bd</t>
  </si>
  <si>
    <t xml:space="preserve">Permian Basin Source 1261</t>
  </si>
  <si>
    <t xml:space="preserve">0556f6dc-9c94-42c8-b0c8-5b97a19ea121</t>
  </si>
  <si>
    <t xml:space="preserve">Permian Basin Source 1262</t>
  </si>
  <si>
    <t xml:space="preserve">5a140d4e-54ff-42b7-978a-50bb1069a05a</t>
  </si>
  <si>
    <t xml:space="preserve">Permian Basin Source 1263</t>
  </si>
  <si>
    <t xml:space="preserve">50c4f19b-9ebe-4460-a79b-752858468b30</t>
  </si>
  <si>
    <t xml:space="preserve">Permian Basin Source 1264</t>
  </si>
  <si>
    <t xml:space="preserve">c68a2d45-c09d-4a72-8d97-859a6135b5ce</t>
  </si>
  <si>
    <t xml:space="preserve">Permian Basin Source 1265</t>
  </si>
  <si>
    <t xml:space="preserve">580aae08-866f-46ed-9079-171886dd5b6d</t>
  </si>
  <si>
    <t xml:space="preserve">Permian Basin Source 1266</t>
  </si>
  <si>
    <t xml:space="preserve">5b0d4f41-9705-4250-95ea-e7c671e90d00</t>
  </si>
  <si>
    <t xml:space="preserve">Permian Basin Source 1267</t>
  </si>
  <si>
    <t xml:space="preserve">938dc5ac-9bce-4589-8012-9f3f4882845a</t>
  </si>
  <si>
    <t xml:space="preserve">Permian Basin Source 1268</t>
  </si>
  <si>
    <t xml:space="preserve">7e0a9dfc-cc5b-4fbd-a2f1-836dfd4fe42c</t>
  </si>
  <si>
    <t xml:space="preserve">Permian Basin Source 1269</t>
  </si>
  <si>
    <t xml:space="preserve">fb53f86c-32f3-4a47-914b-e3854e6ad490</t>
  </si>
  <si>
    <t xml:space="preserve">Permian Basin Source 1270</t>
  </si>
  <si>
    <t xml:space="preserve">ddf83eb3-d159-4c48-9370-fe839eb2ff70</t>
  </si>
  <si>
    <t xml:space="preserve">Permian Basin Source 1271</t>
  </si>
  <si>
    <t xml:space="preserve">8f1acd30-37f7-4fd0-aa66-7d1dd366ee92</t>
  </si>
  <si>
    <t xml:space="preserve">Permian Basin Source 1272</t>
  </si>
  <si>
    <t xml:space="preserve">e36006e3-b78a-42dd-90c1-51a8df536827</t>
  </si>
  <si>
    <t xml:space="preserve">Permian Basin Source 1273</t>
  </si>
  <si>
    <t xml:space="preserve">d1ea8fcf-d7e9-41c2-af3f-54692e0fc6a1</t>
  </si>
  <si>
    <t xml:space="preserve">Permian Basin Source 1274</t>
  </si>
  <si>
    <t xml:space="preserve">d334117a-1c92-478f-9df5-a9c7c95335da</t>
  </si>
  <si>
    <t xml:space="preserve">Permian Basin Source 1275</t>
  </si>
  <si>
    <t xml:space="preserve">c138dbcd-87fe-4866-ade4-d7e88de24c29</t>
  </si>
  <si>
    <t xml:space="preserve">Permian Basin Source 1276</t>
  </si>
  <si>
    <t xml:space="preserve">453fa7d7-3e33-4d6f-95b0-c8a314005c16</t>
  </si>
  <si>
    <t xml:space="preserve">Permian Basin Source 1277</t>
  </si>
  <si>
    <t xml:space="preserve">ae191bb6-7f33-4e77-afaf-4bfeb59d670e</t>
  </si>
  <si>
    <t xml:space="preserve">Permian Basin Source 1278</t>
  </si>
  <si>
    <t xml:space="preserve">28c3886c-bdec-4531-a6b6-047f065588b4</t>
  </si>
  <si>
    <t xml:space="preserve">Permian Basin Source 1279</t>
  </si>
  <si>
    <t xml:space="preserve">9d7d0c4d-5421-4b55-94fb-4350fd286621</t>
  </si>
  <si>
    <t xml:space="preserve">Permian Basin Source 1280</t>
  </si>
  <si>
    <t xml:space="preserve">48ae8bd6-7f16-4ee5-85cb-b3623d191a19</t>
  </si>
  <si>
    <t xml:space="preserve">Permian Basin Source 1281</t>
  </si>
  <si>
    <t xml:space="preserve">df1324c4-3265-4658-a401-1dd5ffbbca33</t>
  </si>
  <si>
    <t xml:space="preserve">Permian Basin Source 1282</t>
  </si>
  <si>
    <t xml:space="preserve">0e21877c-d7d6-4af3-be6f-76d06d16ccaf</t>
  </si>
  <si>
    <t xml:space="preserve">Permian Basin Source 1283</t>
  </si>
  <si>
    <t xml:space="preserve">f2714ccf-e403-417d-b0a8-98948b7b83f6</t>
  </si>
  <si>
    <t xml:space="preserve">Permian Basin Source 1284</t>
  </si>
  <si>
    <t xml:space="preserve">28fa2142-cc8c-43f9-8941-44ce2cc43326</t>
  </si>
  <si>
    <t xml:space="preserve">Permian Basin Source 1285</t>
  </si>
  <si>
    <t xml:space="preserve">6998a606-2ea6-432a-b7e2-91f4c252bb7f</t>
  </si>
  <si>
    <t xml:space="preserve">Permian Basin Source 1286</t>
  </si>
  <si>
    <t xml:space="preserve">0216717f-40af-45bb-9ed3-1852175afbda</t>
  </si>
  <si>
    <t xml:space="preserve">Permian Basin Source 1287</t>
  </si>
  <si>
    <t xml:space="preserve">a36d843e-cc98-421c-8cb1-b82677c1a434</t>
  </si>
  <si>
    <t xml:space="preserve">Permian Basin Source 1288</t>
  </si>
  <si>
    <t xml:space="preserve">d4cb7856-da04-4b0f-a875-66d2f30f49d0</t>
  </si>
  <si>
    <t xml:space="preserve">Permian Basin Source 1289</t>
  </si>
  <si>
    <t xml:space="preserve">e9178173-0a8a-4d51-ac2f-2935a7a73b29</t>
  </si>
  <si>
    <t xml:space="preserve">Permian Basin Source 1290</t>
  </si>
  <si>
    <t xml:space="preserve">8fcf6e30-d5c4-42fe-80c4-d62642058096</t>
  </si>
  <si>
    <t xml:space="preserve">Permian Basin Source 1291</t>
  </si>
  <si>
    <t xml:space="preserve">53fb13fb-6171-4c3c-9f81-2107825a3302</t>
  </si>
  <si>
    <t xml:space="preserve">Permian Basin Source 1292</t>
  </si>
  <si>
    <t xml:space="preserve">ea5c8046-3c7c-4288-8dc5-1de2e73be9a1</t>
  </si>
  <si>
    <t xml:space="preserve">Permian Basin Source 1293</t>
  </si>
  <si>
    <t xml:space="preserve">cad5793d-4629-45cf-a985-b3a1cd496a4b</t>
  </si>
  <si>
    <t xml:space="preserve">Permian Basin Source 1294</t>
  </si>
  <si>
    <t xml:space="preserve">29bd0046-2787-48c1-9484-7018cda320bc</t>
  </si>
  <si>
    <t xml:space="preserve">Permian Basin Source 1295</t>
  </si>
  <si>
    <t xml:space="preserve">8a7ab910-83e1-4f57-bf4e-bc091b718ccc</t>
  </si>
  <si>
    <t xml:space="preserve">Permian Basin Source 1296</t>
  </si>
  <si>
    <t xml:space="preserve">12e65528-f87b-4634-a788-fc70afe92c4d</t>
  </si>
  <si>
    <t xml:space="preserve">Permian Basin Source 1297</t>
  </si>
  <si>
    <t xml:space="preserve">e1810cd2-3e3d-4e96-b393-b60ecb303c5f</t>
  </si>
  <si>
    <t xml:space="preserve">Permian Basin Source 1298</t>
  </si>
  <si>
    <t xml:space="preserve">a885e78a-0de3-4c58-babb-575f271b26bd</t>
  </si>
  <si>
    <t xml:space="preserve">Permian Basin Source 1299</t>
  </si>
  <si>
    <t xml:space="preserve">2a966f3d-b8c9-412c-8f9b-745e8b4e0a1d</t>
  </si>
  <si>
    <t xml:space="preserve">Permian Basin Source 1300</t>
  </si>
  <si>
    <t xml:space="preserve">a6be492a-e3f8-4b5c-a840-b83569086e2f</t>
  </si>
  <si>
    <t xml:space="preserve">Permian Basin Source 1301</t>
  </si>
  <si>
    <t xml:space="preserve">2ae112de-e73f-4671-ad97-e3a9006e280f</t>
  </si>
  <si>
    <t xml:space="preserve">Permian Basin Source 1302</t>
  </si>
  <si>
    <t xml:space="preserve">548fb53f-22ce-4e11-8f0b-f5a7b7f1009e</t>
  </si>
  <si>
    <t xml:space="preserve">Permian Basin Source 1303</t>
  </si>
  <si>
    <t xml:space="preserve">70f0a8c2-f5c7-4f86-9aca-6afc305b708a</t>
  </si>
  <si>
    <t xml:space="preserve">Permian Basin Source 1304</t>
  </si>
  <si>
    <t xml:space="preserve">1058fb11-06ad-4d17-aca8-709bbcf3903b</t>
  </si>
  <si>
    <t xml:space="preserve">Permian Basin Source 1305</t>
  </si>
  <si>
    <t xml:space="preserve">985aee4c-f49c-410a-b327-a3dbb6dd5e38</t>
  </si>
  <si>
    <t xml:space="preserve">Permian Basin Source 1306</t>
  </si>
  <si>
    <t xml:space="preserve">2a103198-1412-4de1-9c43-37a654a068fa</t>
  </si>
  <si>
    <t xml:space="preserve">Permian Basin Source 1307</t>
  </si>
  <si>
    <t xml:space="preserve">2db94733-d7a0-4942-bf69-a7c4cf6285a4</t>
  </si>
  <si>
    <t xml:space="preserve">Permian Basin Source 1308</t>
  </si>
  <si>
    <t xml:space="preserve">d7dc0ff4-2890-40b9-b011-fc71c95325fa</t>
  </si>
  <si>
    <t xml:space="preserve">Permian Basin Source 1309</t>
  </si>
  <si>
    <t xml:space="preserve">19414b3e-060e-4086-a9d9-406028640fa9</t>
  </si>
  <si>
    <t xml:space="preserve">Permian Basin Source 1310</t>
  </si>
  <si>
    <t xml:space="preserve">feba2759-2407-4afc-9843-5455b277e702</t>
  </si>
  <si>
    <t xml:space="preserve">Permian Basin Source 1311</t>
  </si>
  <si>
    <t xml:space="preserve">bb0e8f56-c943-4834-8fa3-89afe3b4e159</t>
  </si>
  <si>
    <t xml:space="preserve">Permian Basin Source 1312</t>
  </si>
  <si>
    <t xml:space="preserve">caeda9ee-faff-4225-b3f3-0afa40bc46af</t>
  </si>
  <si>
    <t xml:space="preserve">Permian Basin Source 1313</t>
  </si>
  <si>
    <t xml:space="preserve">0e53882f-5df1-4d4b-a118-4f949bd12030</t>
  </si>
  <si>
    <t xml:space="preserve">Permian Basin Source 1314</t>
  </si>
  <si>
    <t xml:space="preserve">bdc71fef-a17d-40b5-9821-92824b921a9d</t>
  </si>
  <si>
    <t xml:space="preserve">Permian Basin Source 1315</t>
  </si>
  <si>
    <t xml:space="preserve">d9c40d0a-a3c0-425b-b360-4b3e08e95781</t>
  </si>
  <si>
    <t xml:space="preserve">Permian Basin Source 1316</t>
  </si>
  <si>
    <t xml:space="preserve">c44ceb10-954b-491b-b6b4-9fe89135b5ec</t>
  </si>
  <si>
    <t xml:space="preserve">Permian Basin Source 1317</t>
  </si>
  <si>
    <t xml:space="preserve">9a0f1561-3ceb-42e7-b093-b9f22557b38c</t>
  </si>
  <si>
    <t xml:space="preserve">Permian Basin Source 1318</t>
  </si>
  <si>
    <t xml:space="preserve">432aa849-fc38-4911-8454-7fb8b9dba3e4</t>
  </si>
  <si>
    <t xml:space="preserve">Permian Basin Source 1319</t>
  </si>
  <si>
    <t xml:space="preserve">65b9ebb6-0d2d-4a5c-82dd-5c59b4a9510d</t>
  </si>
  <si>
    <t xml:space="preserve">Permian Basin Source 1320</t>
  </si>
  <si>
    <t xml:space="preserve">1a42b88c-48c7-44c2-8c42-eeb14c8beec7</t>
  </si>
  <si>
    <t xml:space="preserve">Permian Basin Source 1321</t>
  </si>
  <si>
    <t xml:space="preserve">a3a9bf34-d380-410a-8282-bd82ec91ebf0</t>
  </si>
  <si>
    <t xml:space="preserve">Permian Basin Source 1322</t>
  </si>
  <si>
    <t xml:space="preserve">0adcfe04-8f75-4de4-ab58-523112adab97</t>
  </si>
  <si>
    <t xml:space="preserve">Permian Basin Source 1323</t>
  </si>
  <si>
    <t xml:space="preserve">44ceb8aa-1768-4078-ba25-e8e420ba1480</t>
  </si>
  <si>
    <t xml:space="preserve">Permian Basin Source 1324</t>
  </si>
  <si>
    <t xml:space="preserve">0a860e4f-e07b-41f1-83d2-8a71bd631801</t>
  </si>
  <si>
    <t xml:space="preserve">Permian Basin Source 1325</t>
  </si>
  <si>
    <t xml:space="preserve">b33c0538-c0ce-491b-87b6-d529f5369c4c</t>
  </si>
  <si>
    <t xml:space="preserve">Permian Basin Source 1326</t>
  </si>
  <si>
    <t xml:space="preserve">2cd4bd06-7ee3-48bd-bc20-5cf89de94572</t>
  </si>
  <si>
    <t xml:space="preserve">Permian Basin Source 1327</t>
  </si>
  <si>
    <t xml:space="preserve">32308d03-599d-4d8c-b008-d19f6ec2ba65</t>
  </si>
  <si>
    <t xml:space="preserve">Permian Basin Source 1328</t>
  </si>
  <si>
    <t xml:space="preserve">0417dde1-dbde-4789-b5e1-4aa1a74b2a8e</t>
  </si>
  <si>
    <t xml:space="preserve">Permian Basin Source 1329</t>
  </si>
  <si>
    <t xml:space="preserve">9d079936-f934-405c-8b61-b48e03d4b5e7</t>
  </si>
  <si>
    <t xml:space="preserve">Permian Basin Source 1330</t>
  </si>
  <si>
    <t xml:space="preserve">bfea4720-085e-4eb4-9d9b-646561f261eb</t>
  </si>
  <si>
    <t xml:space="preserve">Permian Basin Source 1331</t>
  </si>
  <si>
    <t xml:space="preserve">66ff1ef8-f63d-489e-aa17-9daca78815eb</t>
  </si>
  <si>
    <t xml:space="preserve">Permian Basin Source 1332</t>
  </si>
  <si>
    <t xml:space="preserve">46d8536c-4969-4c1d-8c3f-b9d4ea7f3996</t>
  </si>
  <si>
    <t xml:space="preserve">Permian Basin Source 1333</t>
  </si>
  <si>
    <t xml:space="preserve">4c5d4814-e6f4-46a0-9470-3095f8166b42</t>
  </si>
  <si>
    <t xml:space="preserve">Permian Basin Source 1334</t>
  </si>
  <si>
    <t xml:space="preserve">b655933a-5d2e-466a-9ffc-525240662057</t>
  </si>
  <si>
    <t xml:space="preserve">Permian Basin Source 1335</t>
  </si>
  <si>
    <t xml:space="preserve">6658ef99-fe99-4327-bc3c-cb92cd5b9add</t>
  </si>
  <si>
    <t xml:space="preserve">Permian Basin Source 1336</t>
  </si>
  <si>
    <t xml:space="preserve">765d99ea-c3be-470a-96b4-3316bda2f0d2</t>
  </si>
  <si>
    <t xml:space="preserve">Permian Basin Source 1337</t>
  </si>
  <si>
    <t xml:space="preserve">b83987cd-0e1c-49c8-9161-fa65c673dd9e</t>
  </si>
  <si>
    <t xml:space="preserve">Permian Basin Source 1338</t>
  </si>
  <si>
    <t xml:space="preserve">1f56d0a9-a7ed-43cf-ab03-91aa23ed84be</t>
  </si>
  <si>
    <t xml:space="preserve">Permian Basin Source 1339</t>
  </si>
  <si>
    <t xml:space="preserve">06bde061-3e16-487d-bfbe-2acd88ff6c93</t>
  </si>
  <si>
    <t xml:space="preserve">Permian Basin Source 1340</t>
  </si>
  <si>
    <t xml:space="preserve">9e8cdce5-5851-45a6-8f63-bbb6c530a9c1</t>
  </si>
  <si>
    <t xml:space="preserve">Permian Basin Source 1341</t>
  </si>
  <si>
    <t xml:space="preserve">a6619826-9408-4bc0-9806-eaeb1f961e5a</t>
  </si>
  <si>
    <t xml:space="preserve">Permian Basin Source 1342</t>
  </si>
  <si>
    <t xml:space="preserve">6155f1cb-496b-487b-83d7-1b0ecc741db0</t>
  </si>
  <si>
    <t xml:space="preserve">Permian Basin Source 1343</t>
  </si>
  <si>
    <t xml:space="preserve">e0257db4-0a8d-475a-bda8-4b4b3d64c55b</t>
  </si>
  <si>
    <t xml:space="preserve">Permian Basin Source 1344</t>
  </si>
  <si>
    <t xml:space="preserve">ce93ad66-03aa-468d-9d51-2d7c2c7b7a8c</t>
  </si>
  <si>
    <t xml:space="preserve">Permian Basin Source 1345</t>
  </si>
  <si>
    <t xml:space="preserve">ff8892d3-7a82-4261-9926-db5db2b83aa6</t>
  </si>
  <si>
    <t xml:space="preserve">Permian Basin Source 1346</t>
  </si>
  <si>
    <t xml:space="preserve">45f20180-28e0-4d96-94db-b9793380c563</t>
  </si>
  <si>
    <t xml:space="preserve">Permian Basin Source 1347</t>
  </si>
  <si>
    <t xml:space="preserve">ffb7da1f-101c-4641-b6a3-65549e00ccc4</t>
  </si>
  <si>
    <t xml:space="preserve">Permian Basin Source 1348</t>
  </si>
  <si>
    <t xml:space="preserve">a34a9000-65cd-4851-92a0-dc545b7ae900</t>
  </si>
  <si>
    <t xml:space="preserve">Permian Basin Source 1349</t>
  </si>
  <si>
    <t xml:space="preserve">86c57fb5-39ec-450c-9e2a-693bce0184b8</t>
  </si>
  <si>
    <t xml:space="preserve">Permian Basin Source 1350</t>
  </si>
  <si>
    <t xml:space="preserve">0ab0f4e1-9d2f-4f77-814a-633b3a6773e3</t>
  </si>
  <si>
    <t xml:space="preserve">Permian Basin Source 1351</t>
  </si>
  <si>
    <t xml:space="preserve">9fefc58f-4bfc-432c-a5f7-1cbf72f6ed77</t>
  </si>
  <si>
    <t xml:space="preserve">Permian Basin Source 1352</t>
  </si>
  <si>
    <t xml:space="preserve">e39466f2-685a-4985-8511-b3386430e085</t>
  </si>
  <si>
    <t xml:space="preserve">Permian Basin Source 1353</t>
  </si>
  <si>
    <t xml:space="preserve">c8c04d4b-fd8e-4bc0-a299-dbfd724be2d1</t>
  </si>
  <si>
    <t xml:space="preserve">Permian Basin Source 1354</t>
  </si>
  <si>
    <t xml:space="preserve">de11a350-1679-4441-a191-b40ad6ab0522</t>
  </si>
  <si>
    <t xml:space="preserve">Permian Basin Source 1355</t>
  </si>
  <si>
    <t xml:space="preserve">0488b7de-0fe5-42cf-8a9f-cac0756677be</t>
  </si>
  <si>
    <t xml:space="preserve">Permian Basin Source 1356</t>
  </si>
  <si>
    <t xml:space="preserve">69b7913e-b81c-40d8-bdca-54242dbc8413</t>
  </si>
  <si>
    <t xml:space="preserve">Permian Basin Source 1357</t>
  </si>
  <si>
    <t xml:space="preserve">a036b379-fc08-46db-be64-cd5f20c40798</t>
  </si>
  <si>
    <t xml:space="preserve">Permian Basin Source 1358</t>
  </si>
  <si>
    <t xml:space="preserve">4ff39008-5536-441c-9bdb-5b943e53da8a</t>
  </si>
  <si>
    <t xml:space="preserve">Permian Basin Source 1359</t>
  </si>
  <si>
    <t xml:space="preserve">17a4b4d4-bdba-4e5b-930a-337830da193d</t>
  </si>
  <si>
    <t xml:space="preserve">Permian Basin Source 1360</t>
  </si>
  <si>
    <t xml:space="preserve">371b4494-7bc5-4d7e-b3a0-c9a0144c2caa</t>
  </si>
  <si>
    <t xml:space="preserve">Permian Basin Source 1361</t>
  </si>
  <si>
    <t xml:space="preserve">74efc5a0-b96d-4565-ae85-5a843737c9ae</t>
  </si>
  <si>
    <t xml:space="preserve">Permian Basin Source 1362</t>
  </si>
  <si>
    <t xml:space="preserve">5091e4ef-caee-45e6-8ba1-ffa5268c9ff6</t>
  </si>
  <si>
    <t xml:space="preserve">Permian Basin Source 1363</t>
  </si>
  <si>
    <t xml:space="preserve">d96b825d-49bc-4a92-b0ed-a7378b34792f</t>
  </si>
  <si>
    <t xml:space="preserve">Permian Basin Source 1364</t>
  </si>
  <si>
    <t xml:space="preserve">96ecb18e-03a2-411d-a09b-4cb1c745635d</t>
  </si>
  <si>
    <t xml:space="preserve">Permian Basin Source 1365</t>
  </si>
  <si>
    <t xml:space="preserve">07fbc810-adf7-42ff-b840-865f5694b6ea</t>
  </si>
  <si>
    <t xml:space="preserve">Permian Basin Source 1366</t>
  </si>
  <si>
    <t xml:space="preserve">6f64b61e-b588-4928-a642-e6c98cfa4b28</t>
  </si>
  <si>
    <t xml:space="preserve">Permian Basin Source 1367</t>
  </si>
  <si>
    <t xml:space="preserve">84532e98-1523-4644-a695-d3fb68989f21</t>
  </si>
  <si>
    <t xml:space="preserve">Permian Basin Source 1368</t>
  </si>
  <si>
    <t xml:space="preserve">cfa6b598-0b0c-40ae-9214-79ca1312c414</t>
  </si>
  <si>
    <t xml:space="preserve">Permian Basin Source 1369</t>
  </si>
  <si>
    <t xml:space="preserve">ecd2347f-851a-4fae-82c8-f92b648b0f1a</t>
  </si>
  <si>
    <t xml:space="preserve">Permian Basin Source 1370</t>
  </si>
  <si>
    <t xml:space="preserve">3a59e6b0-6c4d-497e-a8da-6ed4be6aee94</t>
  </si>
  <si>
    <t xml:space="preserve">Permian Basin Source 1371</t>
  </si>
  <si>
    <t xml:space="preserve">2e316b2e-946d-4538-bc3f-0f6e323cb03e</t>
  </si>
  <si>
    <t xml:space="preserve">Permian Basin Source 1372</t>
  </si>
  <si>
    <t xml:space="preserve">1f7628df-0fea-453d-81a9-d69a0ae5fc25</t>
  </si>
  <si>
    <t xml:space="preserve">Permian Basin Source 1373</t>
  </si>
  <si>
    <t xml:space="preserve">c1f49a04-3b4f-4608-bc87-172e0165ce44</t>
  </si>
  <si>
    <t xml:space="preserve">Permian Basin Source 1374</t>
  </si>
  <si>
    <t xml:space="preserve">1d8c1dc2-f990-402f-aa33-da360bd3efa7</t>
  </si>
  <si>
    <t xml:space="preserve">Permian Basin Source 1375</t>
  </si>
  <si>
    <t xml:space="preserve">16afc063-91a4-4b0c-9317-d5b541ad11e6</t>
  </si>
  <si>
    <t xml:space="preserve">Permian Basin Source 1376</t>
  </si>
  <si>
    <t xml:space="preserve">002258dc-c114-460b-9b09-7d2d4f5d90df</t>
  </si>
  <si>
    <t xml:space="preserve">Permian Basin Source 1377</t>
  </si>
  <si>
    <t xml:space="preserve">5977ee61-f9d4-45d8-8ee1-bfa5a499df7e</t>
  </si>
  <si>
    <t xml:space="preserve">Permian Basin Source 1378</t>
  </si>
  <si>
    <t xml:space="preserve">a30598cc-5514-433d-9914-7a2aa081d608</t>
  </si>
  <si>
    <t xml:space="preserve">Permian Basin Source 1379</t>
  </si>
  <si>
    <t xml:space="preserve">37e86c9b-80cc-4626-b1ad-d374834aa1bb</t>
  </si>
  <si>
    <t xml:space="preserve">Permian Basin Source 1380</t>
  </si>
  <si>
    <t xml:space="preserve">1ee8da1b-7078-4a36-8cff-0dd6b6c745ce</t>
  </si>
  <si>
    <t xml:space="preserve">Permian Basin Source 1381</t>
  </si>
  <si>
    <t xml:space="preserve">c811e5c0-dcfa-4ea6-a1bd-65375bb03ca4</t>
  </si>
  <si>
    <t xml:space="preserve">Permian Basin Source 1382</t>
  </si>
  <si>
    <t xml:space="preserve">a7b1eaa4-dad1-4a4d-80df-0c19dcef33ed</t>
  </si>
  <si>
    <t xml:space="preserve">Permian Basin Source 1383</t>
  </si>
  <si>
    <t xml:space="preserve">46b3ae43-eae3-4825-881d-0b06b50ab6ed</t>
  </si>
  <si>
    <t xml:space="preserve">Permian Basin Source 1384</t>
  </si>
  <si>
    <t xml:space="preserve">6e28c4bd-ef96-437d-9f48-3fcf5b0edcb4</t>
  </si>
  <si>
    <t xml:space="preserve">Permian Basin Source 1385</t>
  </si>
  <si>
    <t xml:space="preserve">57cd79da-dbd2-4d67-9ca4-5499a81a1d99</t>
  </si>
  <si>
    <t xml:space="preserve">Permian Basin Source 1386</t>
  </si>
  <si>
    <t xml:space="preserve">bca439f6-4ff9-499f-8448-cd14fd4db0ec</t>
  </si>
  <si>
    <t xml:space="preserve">Permian Basin Source 1387</t>
  </si>
  <si>
    <t xml:space="preserve">43606af6-bc22-40f2-9074-6e3c65a4775f</t>
  </si>
  <si>
    <t xml:space="preserve">Permian Basin Source 1388</t>
  </si>
  <si>
    <t xml:space="preserve">f4e5276f-5526-43bd-a34d-14b8c063f7ea</t>
  </si>
  <si>
    <t xml:space="preserve">Permian Basin Source 1389</t>
  </si>
  <si>
    <t xml:space="preserve">0f2aa3f6-c1ae-4bb3-8b0f-02b780427894</t>
  </si>
  <si>
    <t xml:space="preserve">Permian Basin Source 1390</t>
  </si>
  <si>
    <t xml:space="preserve">21872104-8d8c-4c1e-a5e3-fd6f127cc5aa</t>
  </si>
  <si>
    <t xml:space="preserve">Permian Basin Source 1391</t>
  </si>
  <si>
    <t xml:space="preserve">dba370bd-f1a1-4265-89c0-f1274970e405</t>
  </si>
  <si>
    <t xml:space="preserve">Permian Basin Source 1392</t>
  </si>
  <si>
    <t xml:space="preserve">6a2d1e1f-190d-482a-b192-f6527c6ebb3a</t>
  </si>
  <si>
    <t xml:space="preserve">Permian Basin Source 1393</t>
  </si>
  <si>
    <t xml:space="preserve">7e859ade-b762-4645-9223-f9d61b820e3f</t>
  </si>
  <si>
    <t xml:space="preserve">Permian Basin Source 1394</t>
  </si>
  <si>
    <t xml:space="preserve">cc577e41-239e-4f19-947b-aa06278e1d97</t>
  </si>
  <si>
    <t xml:space="preserve">Permian Basin Source 1395</t>
  </si>
  <si>
    <t xml:space="preserve">919eb370-1449-42b8-b880-8f702cc092dd</t>
  </si>
  <si>
    <t xml:space="preserve">Permian Basin Source 1396</t>
  </si>
  <si>
    <t xml:space="preserve">502b9d6d-01c0-45ae-9c33-c5970c9eee2c</t>
  </si>
  <si>
    <t xml:space="preserve">Permian Basin Source 1397</t>
  </si>
  <si>
    <t xml:space="preserve">c2a84b24-84fc-4665-930a-a0faf88fdfd4</t>
  </si>
  <si>
    <t xml:space="preserve">Permian Basin Source 1398</t>
  </si>
  <si>
    <t xml:space="preserve">f81e5c2e-236e-4947-973e-e80e3a0e485d</t>
  </si>
  <si>
    <t xml:space="preserve">Permian Basin Source 1399</t>
  </si>
  <si>
    <t xml:space="preserve">e1729337-7f30-4356-833d-839fa8b52b9c</t>
  </si>
  <si>
    <t xml:space="preserve">Permian Basin Source 1400</t>
  </si>
  <si>
    <t xml:space="preserve">bb56be08-347d-404c-8df3-65e0356c4305</t>
  </si>
  <si>
    <t xml:space="preserve">Permian Basin Source 1401</t>
  </si>
  <si>
    <t xml:space="preserve">22ba5028-8488-4114-a4f2-5639ea5df240</t>
  </si>
  <si>
    <t xml:space="preserve">Permian Basin Source 1402</t>
  </si>
  <si>
    <t xml:space="preserve">b84cab8c-c016-40de-a214-994e5a8e551f</t>
  </si>
  <si>
    <t xml:space="preserve">Permian Basin Source 1403</t>
  </si>
  <si>
    <t xml:space="preserve">bd482fcb-73f2-4703-8b7a-c085e4f0cd46</t>
  </si>
  <si>
    <t xml:space="preserve">Permian Basin Source 1404</t>
  </si>
  <si>
    <t xml:space="preserve">fdb08a7b-44e3-4a85-9a06-302ec1b1e278</t>
  </si>
  <si>
    <t xml:space="preserve">Permian Basin Source 1405</t>
  </si>
  <si>
    <t xml:space="preserve">181ee870-7fd2-46ee-b3ff-c3948bed8e95</t>
  </si>
  <si>
    <t xml:space="preserve">Permian Basin Source 1406</t>
  </si>
  <si>
    <t xml:space="preserve">56733589-c76b-4ad2-b99b-222c162222d9</t>
  </si>
  <si>
    <t xml:space="preserve">Permian Basin Source 1407</t>
  </si>
  <si>
    <t xml:space="preserve">2a123c5f-9439-4613-8614-2cc586c00c78</t>
  </si>
  <si>
    <t xml:space="preserve">Permian Basin Source 1408</t>
  </si>
  <si>
    <t xml:space="preserve">bb7beccf-fa1c-44bb-a045-4dc4de915fe6</t>
  </si>
  <si>
    <t xml:space="preserve">Permian Basin Source 1409</t>
  </si>
  <si>
    <t xml:space="preserve">7437c70f-a462-4738-baaf-f43cdc0013d7</t>
  </si>
  <si>
    <t xml:space="preserve">Permian Basin Source 1410</t>
  </si>
  <si>
    <t xml:space="preserve">867bc50f-4c83-4a2e-92af-99c8779a8794</t>
  </si>
  <si>
    <t xml:space="preserve">Permian Basin Source 1411</t>
  </si>
  <si>
    <t xml:space="preserve">ca1b9fa6-5a83-4f31-827c-50bd34a7e155</t>
  </si>
  <si>
    <t xml:space="preserve">Permian Basin Source 1412</t>
  </si>
  <si>
    <t xml:space="preserve">266a4ac4-f1ef-4b4f-b29c-8b4d0c87c722</t>
  </si>
  <si>
    <t xml:space="preserve">Permian Basin Source 1413</t>
  </si>
  <si>
    <t xml:space="preserve">a7d8a567-e407-431e-9993-5178e9ab3005</t>
  </si>
  <si>
    <t xml:space="preserve">Permian Basin Source 1414</t>
  </si>
  <si>
    <t xml:space="preserve">2feec05b-ba52-4de9-9914-6bf34a6b7098</t>
  </si>
  <si>
    <t xml:space="preserve">Permian Basin Source 1415</t>
  </si>
  <si>
    <t xml:space="preserve">125918c3-9d14-4f81-b556-e001111c309b</t>
  </si>
  <si>
    <t xml:space="preserve">Permian Basin Source 1416</t>
  </si>
  <si>
    <t xml:space="preserve">148a8160-b7f1-4cb8-a1df-5fe156b5f2fd</t>
  </si>
  <si>
    <t xml:space="preserve">Permian Basin Source 1417</t>
  </si>
  <si>
    <t xml:space="preserve">39d67cd0-5a18-4641-ae7c-3013cd54cb65</t>
  </si>
  <si>
    <t xml:space="preserve">Permian Basin Source 1418</t>
  </si>
  <si>
    <t xml:space="preserve">b7711a06-8b6f-4432-8421-d329050542ab</t>
  </si>
  <si>
    <t xml:space="preserve">Permian Basin Source 1419</t>
  </si>
  <si>
    <t xml:space="preserve">69be7db8-e28e-4432-b1ed-3069236e66a1</t>
  </si>
  <si>
    <t xml:space="preserve">Permian Basin Source 1420</t>
  </si>
  <si>
    <t xml:space="preserve">1d7435f0-5ac9-474c-96e7-a6632a70e803</t>
  </si>
  <si>
    <t xml:space="preserve">Permian Basin Source 1421</t>
  </si>
  <si>
    <t xml:space="preserve">5405ad4a-848b-4ec5-abf4-21aa3092c981</t>
  </si>
  <si>
    <t xml:space="preserve">Permian Basin Source 1422</t>
  </si>
  <si>
    <t xml:space="preserve">54904141-28dc-42cb-a60f-481b02742891</t>
  </si>
  <si>
    <t xml:space="preserve">Permian Basin Source 1423</t>
  </si>
  <si>
    <t xml:space="preserve">61b8720c-9ed4-46ab-a2e0-09c117602475</t>
  </si>
  <si>
    <t xml:space="preserve">Permian Basin Source 1424</t>
  </si>
  <si>
    <t xml:space="preserve">47b97837-7ba7-4b3d-a6ca-1758f0827961</t>
  </si>
  <si>
    <t xml:space="preserve">Permian Basin Source 1425</t>
  </si>
  <si>
    <t xml:space="preserve">f5621d1a-4704-4479-8f5b-f10675d94d8d</t>
  </si>
  <si>
    <t xml:space="preserve">Permian Basin Source 1426</t>
  </si>
  <si>
    <t xml:space="preserve">81b746ed-e1f1-4056-89d4-ffc1a8513b2f</t>
  </si>
  <si>
    <t xml:space="preserve">Permian Basin Source 1427</t>
  </si>
  <si>
    <t xml:space="preserve">f2828b4e-2132-4a23-88e1-162e3a56d343</t>
  </si>
  <si>
    <t xml:space="preserve">Permian Basin Source 1428</t>
  </si>
  <si>
    <t xml:space="preserve">6e1d4aea-58e6-418c-aaf1-ab85c59cbfae</t>
  </si>
  <si>
    <t xml:space="preserve">Permian Basin Source 1429</t>
  </si>
  <si>
    <t xml:space="preserve">a66d4237-f5df-4ba7-bd27-1331d43110a4</t>
  </si>
  <si>
    <t xml:space="preserve">Permian Basin Source 1430</t>
  </si>
  <si>
    <t xml:space="preserve">c4ea9d34-719a-46da-8b73-8bfe73adedf9</t>
  </si>
  <si>
    <t xml:space="preserve">Permian Basin Source 1431</t>
  </si>
  <si>
    <t xml:space="preserve">0f6e0363-f51d-4b2a-9149-27e2bc2fe621</t>
  </si>
  <si>
    <t xml:space="preserve">Permian Basin Source 1432</t>
  </si>
  <si>
    <t xml:space="preserve">0a632086-c8f9-4a13-a7ed-63d6c95fe559</t>
  </si>
  <si>
    <t xml:space="preserve">Permian Basin Source 1433</t>
  </si>
  <si>
    <t xml:space="preserve">b930abff-3509-46e5-a594-d0cfb251b1c2</t>
  </si>
  <si>
    <t xml:space="preserve">Permian Basin Source 1434</t>
  </si>
  <si>
    <t xml:space="preserve">7994232c-a635-41c9-8bd0-e24bb31bc21d</t>
  </si>
  <si>
    <t xml:space="preserve">Permian Basin Source 1435</t>
  </si>
  <si>
    <t xml:space="preserve">090bbdab-cc14-4ad5-b50a-b1a64f7e32fb</t>
  </si>
  <si>
    <t xml:space="preserve">Permian Basin Source 1436</t>
  </si>
  <si>
    <t xml:space="preserve">e66a9aec-5590-4b19-bd9b-e65a2c8698db</t>
  </si>
  <si>
    <t xml:space="preserve">Permian Basin Source 1437</t>
  </si>
  <si>
    <t xml:space="preserve">00812966-1bc0-42fb-8219-af5740cb7190</t>
  </si>
  <si>
    <t xml:space="preserve">Permian Basin Source 1438</t>
  </si>
  <si>
    <t xml:space="preserve">9a3849a1-f139-4026-b536-41fd416ca73e</t>
  </si>
  <si>
    <t xml:space="preserve">Permian Basin Source 1439</t>
  </si>
  <si>
    <t xml:space="preserve">73b56c23-e966-4769-a9e5-730e847f6b55</t>
  </si>
  <si>
    <t xml:space="preserve">Permian Basin Source 1440</t>
  </si>
  <si>
    <t xml:space="preserve">19ff1a70-5dc4-4ba9-a2ed-0d1d1068cdc5</t>
  </si>
  <si>
    <t xml:space="preserve">Permian Basin Source 1441</t>
  </si>
  <si>
    <t xml:space="preserve">cde90b77-f94a-4a79-8f16-7217f379022a</t>
  </si>
  <si>
    <t xml:space="preserve">Permian Basin Source 1442</t>
  </si>
  <si>
    <t xml:space="preserve">86bd0f3b-0ed1-4297-91ed-fafe6f64faaf</t>
  </si>
  <si>
    <t xml:space="preserve">Permian Basin Source 1443</t>
  </si>
  <si>
    <t xml:space="preserve">bd546ccf-4f4b-424e-8172-1ca2b77c382e</t>
  </si>
  <si>
    <t xml:space="preserve">Permian Basin Source 1444</t>
  </si>
  <si>
    <t xml:space="preserve">522fa2ef-92de-4e0e-adec-5ec9552d3c2a</t>
  </si>
  <si>
    <t xml:space="preserve">Permian Basin Source 1445</t>
  </si>
  <si>
    <t xml:space="preserve">1e201737-e757-43d3-96a4-414a47c47af8</t>
  </si>
  <si>
    <t xml:space="preserve">Permian Basin Source 1446</t>
  </si>
  <si>
    <t xml:space="preserve">4683c163-eb1f-4254-9bab-ccb0665a5223</t>
  </si>
  <si>
    <t xml:space="preserve">Permian Basin Source 1447</t>
  </si>
  <si>
    <t xml:space="preserve">0263f3a2-0afc-4bec-8813-ebcd4d07f8dc</t>
  </si>
  <si>
    <t xml:space="preserve">Permian Basin Source 1448</t>
  </si>
  <si>
    <t xml:space="preserve">19fb1069-5001-4fc1-b1eb-0d04a5a6ddba</t>
  </si>
  <si>
    <t xml:space="preserve">Permian Basin Source 1449</t>
  </si>
  <si>
    <t xml:space="preserve">e3daaff3-ba02-443e-8460-860410ad507d</t>
  </si>
  <si>
    <t xml:space="preserve">Permian Basin Source 1450</t>
  </si>
  <si>
    <t xml:space="preserve">ae094dd9-dd69-49a3-a4a7-93b69f423441</t>
  </si>
  <si>
    <t xml:space="preserve">Permian Basin Source 1451</t>
  </si>
  <si>
    <t xml:space="preserve">ea02e856-1296-4d15-8bd4-520aeb320be3</t>
  </si>
  <si>
    <t xml:space="preserve">Permian Basin Source 1452</t>
  </si>
  <si>
    <t xml:space="preserve">bf3f55ba-640c-4279-ae12-6d343ed2a709</t>
  </si>
  <si>
    <t xml:space="preserve">Permian Basin Source 1453</t>
  </si>
  <si>
    <t xml:space="preserve">c884ca11-3a28-43b9-91bb-99789a4a0b2a</t>
  </si>
  <si>
    <t xml:space="preserve">Permian Basin Source 1454</t>
  </si>
  <si>
    <t xml:space="preserve">f24c03d5-8b45-4e46-998c-8f2339d46312</t>
  </si>
  <si>
    <t xml:space="preserve">Permian Basin Source 1455</t>
  </si>
  <si>
    <t xml:space="preserve">2f4f0a40-e231-4f18-94f0-6d8c672af4ab</t>
  </si>
  <si>
    <t xml:space="preserve">Permian Basin Source 1456</t>
  </si>
  <si>
    <t xml:space="preserve">142f46fb-73a5-4c29-b27e-bb007bbe42da</t>
  </si>
  <si>
    <t xml:space="preserve">Permian Basin Source 1457</t>
  </si>
  <si>
    <t xml:space="preserve">fd0fd560-df99-4d86-9ae1-f9ec8429cb16</t>
  </si>
  <si>
    <t xml:space="preserve">Permian Basin Source 1458</t>
  </si>
  <si>
    <t xml:space="preserve">2dd411fc-1005-436b-abbd-8b67dff13bc4</t>
  </si>
  <si>
    <t xml:space="preserve">Permian Basin Source 1459</t>
  </si>
  <si>
    <t xml:space="preserve">15a8f7db-f49f-4e2b-86fe-399d66f5b062</t>
  </si>
  <si>
    <t xml:space="preserve">Permian Basin Source 1460</t>
  </si>
  <si>
    <t xml:space="preserve">74957f3a-463e-4361-ab5d-45955147b4c6</t>
  </si>
  <si>
    <t xml:space="preserve">Permian Basin Source 1461</t>
  </si>
  <si>
    <t xml:space="preserve">0603d995-be03-4258-9ed0-660e109896ad</t>
  </si>
  <si>
    <t xml:space="preserve">Permian Basin Source 1462</t>
  </si>
  <si>
    <t xml:space="preserve">79f12075-0660-486c-9480-5ab348c86478</t>
  </si>
  <si>
    <t xml:space="preserve">Permian Basin Source 1463</t>
  </si>
  <si>
    <t xml:space="preserve">80f3c3a9-9dcc-4342-9689-afb1b96f4358</t>
  </si>
  <si>
    <t xml:space="preserve">Permian Basin Source 1464</t>
  </si>
  <si>
    <t xml:space="preserve">2ae45efa-6435-4892-9bcc-3e1b61590249</t>
  </si>
  <si>
    <t xml:space="preserve">Permian Basin Source 1465</t>
  </si>
  <si>
    <t xml:space="preserve">757e1c56-f717-4b21-9310-7a9fefb5e391</t>
  </si>
  <si>
    <t xml:space="preserve">Permian Basin Source 1466</t>
  </si>
  <si>
    <t xml:space="preserve">6fbb5288-0320-446d-b7da-16a189cb64ff</t>
  </si>
  <si>
    <t xml:space="preserve">Permian Basin Source 1467</t>
  </si>
  <si>
    <t xml:space="preserve">c44a3f76-bde1-4a2e-a345-f8fbf652536c</t>
  </si>
  <si>
    <t xml:space="preserve">Permian Basin Source 1468</t>
  </si>
  <si>
    <t xml:space="preserve">3992e15f-9594-4231-b42b-e95767740705</t>
  </si>
  <si>
    <t xml:space="preserve">Permian Basin Source 1469</t>
  </si>
  <si>
    <t xml:space="preserve">db8944e1-26aa-4ca9-a059-7f1214a83c19</t>
  </si>
  <si>
    <t xml:space="preserve">Permian Basin Source 1470</t>
  </si>
  <si>
    <t xml:space="preserve">b868e6bd-bb32-4ae8-9d5d-8a57ad68253d</t>
  </si>
  <si>
    <t xml:space="preserve">Permian Basin Source 1471</t>
  </si>
  <si>
    <t xml:space="preserve">8897c404-bc61-4fe5-be23-42f850f4c564</t>
  </si>
  <si>
    <t xml:space="preserve">Permian Basin Source 1472</t>
  </si>
  <si>
    <t xml:space="preserve">d73f7fb2-99de-4c2e-8ab5-20736aea87b8</t>
  </si>
  <si>
    <t xml:space="preserve">Permian Basin Source 1473</t>
  </si>
  <si>
    <t xml:space="preserve">e793753e-146d-4796-95ad-928c1afbcbbe</t>
  </si>
  <si>
    <t xml:space="preserve">Permian Basin Source 1474</t>
  </si>
  <si>
    <t xml:space="preserve">8e5cf990-0b40-4925-a591-a93b86a2a6bc</t>
  </si>
  <si>
    <t xml:space="preserve">Permian Basin Source 1475</t>
  </si>
  <si>
    <t xml:space="preserve">7f698c21-2100-4473-8262-e2f9b6cff49d</t>
  </si>
  <si>
    <t xml:space="preserve">Permian Basin Source 1476</t>
  </si>
  <si>
    <t xml:space="preserve">2eacaa0c-e842-4a4f-b346-8ae6f43e5793</t>
  </si>
  <si>
    <t xml:space="preserve">Permian Basin Source 1477</t>
  </si>
  <si>
    <t xml:space="preserve">78b5e18b-da5f-46cc-9c48-2742cb10f0bf</t>
  </si>
  <si>
    <t xml:space="preserve">Permian Basin Source 1478</t>
  </si>
  <si>
    <t xml:space="preserve">65791c7d-a030-4fde-ad28-a5bce883c60a</t>
  </si>
  <si>
    <t xml:space="preserve">Permian Basin Source 1479</t>
  </si>
  <si>
    <t xml:space="preserve">c00395c6-d5f6-4a0d-b447-918e43dded86</t>
  </si>
  <si>
    <t xml:space="preserve">Permian Basin Source 1480</t>
  </si>
  <si>
    <t xml:space="preserve">187ad189-dbbf-414a-8141-54a52f50b2a6</t>
  </si>
  <si>
    <t xml:space="preserve">Permian Basin Source 1481</t>
  </si>
  <si>
    <t xml:space="preserve">84ca5b0c-4412-4155-bc6a-a76b1c0c641b</t>
  </si>
  <si>
    <t xml:space="preserve">Permian Basin Source 1482</t>
  </si>
  <si>
    <t xml:space="preserve">d7629910-13cf-4ae5-93a9-72bde2e53df0</t>
  </si>
  <si>
    <t xml:space="preserve">Permian Basin Source 1483</t>
  </si>
  <si>
    <t xml:space="preserve">fc2cd3b5-cc9f-459e-ae92-6e440b9de825</t>
  </si>
  <si>
    <t xml:space="preserve">Permian Basin Source 1484</t>
  </si>
  <si>
    <t xml:space="preserve">95b9bc95-6d16-44ea-866d-91d8da3486d4</t>
  </si>
  <si>
    <t xml:space="preserve">Permian Basin Source 1485</t>
  </si>
  <si>
    <t xml:space="preserve">246fe704-31e0-48e9-b12d-1deec7efc3a2</t>
  </si>
  <si>
    <t xml:space="preserve">Permian Basin Source 1486</t>
  </si>
  <si>
    <t xml:space="preserve">07c547de-9abe-42f0-a9b8-723347ed0d6d</t>
  </si>
  <si>
    <t xml:space="preserve">Permian Basin Source 1487</t>
  </si>
  <si>
    <t xml:space="preserve">ed05f2a0-20e4-4bae-b844-8bbf2f5601af</t>
  </si>
  <si>
    <t xml:space="preserve">Permian Basin Source 1488</t>
  </si>
  <si>
    <t xml:space="preserve">19dbf2e6-84d1-4f0e-9e0a-65e8f268f62e</t>
  </si>
  <si>
    <t xml:space="preserve">Permian Basin Source 1489</t>
  </si>
  <si>
    <t xml:space="preserve">9558f01a-027d-49ea-b027-875114ee496b</t>
  </si>
  <si>
    <t xml:space="preserve">Permian Basin Source 1490</t>
  </si>
  <si>
    <t xml:space="preserve">31e3d2bf-c4a1-4098-bf39-118af882d30c</t>
  </si>
  <si>
    <t xml:space="preserve">Permian Basin Source 1491</t>
  </si>
  <si>
    <t xml:space="preserve">abf46184-77be-4478-8767-16ac6d9bbc93</t>
  </si>
  <si>
    <t xml:space="preserve">Permian Basin Source 1492</t>
  </si>
  <si>
    <t xml:space="preserve">b63968ee-cfd4-4229-b772-746cdb2ff042</t>
  </si>
  <si>
    <t xml:space="preserve">Permian Basin Source 1493</t>
  </si>
  <si>
    <t xml:space="preserve">2a8036ec-f129-4af1-aed8-bd4f3bf843b7</t>
  </si>
  <si>
    <t xml:space="preserve">Permian Basin Source 1494</t>
  </si>
  <si>
    <t xml:space="preserve">d932d9a4-0986-4118-a6d2-1a94412203f7</t>
  </si>
  <si>
    <t xml:space="preserve">Permian Basin Source 1495</t>
  </si>
  <si>
    <t xml:space="preserve">fc1d31f1-f38a-4060-b1f7-6b7a1ed9708b</t>
  </si>
  <si>
    <t xml:space="preserve">Permian Basin Source 1496</t>
  </si>
  <si>
    <t xml:space="preserve">7e48382d-ec0a-4756-b39d-e53e98a806f9</t>
  </si>
  <si>
    <t xml:space="preserve">Permian Basin Source 1497</t>
  </si>
  <si>
    <t xml:space="preserve">f2c537aa-db7a-45c9-9ee8-4d945067b6af</t>
  </si>
  <si>
    <t xml:space="preserve">Permian Basin Source 1498</t>
  </si>
  <si>
    <t xml:space="preserve">fc312edc-9dab-4be1-8034-d4e848dd9857</t>
  </si>
  <si>
    <t xml:space="preserve">Permian Basin Source 1499</t>
  </si>
  <si>
    <t xml:space="preserve">b93d4e76-6891-4f82-90b1-ac11be791cb8</t>
  </si>
  <si>
    <t xml:space="preserve">Permian Basin Source 1500</t>
  </si>
  <si>
    <t xml:space="preserve">395af6eb-5617-446c-b9fd-8503c61ee260</t>
  </si>
  <si>
    <t xml:space="preserve">Permian Basin Source 1501</t>
  </si>
  <si>
    <t xml:space="preserve">34cb24af-a25b-483b-88dc-c376a3b1f435</t>
  </si>
  <si>
    <t xml:space="preserve">Permian Basin Source 1502</t>
  </si>
  <si>
    <t xml:space="preserve">eebf16fa-1a48-4b9f-8ed8-cb8d4ba1d632</t>
  </si>
  <si>
    <t xml:space="preserve">Permian Basin Source 1503</t>
  </si>
  <si>
    <t xml:space="preserve">1d1f19c5-ca80-4c8c-9ca3-15062c7b012f</t>
  </si>
  <si>
    <t xml:space="preserve">Permian Basin Source 1504</t>
  </si>
  <si>
    <t xml:space="preserve">1c001960-04b1-4cdd-9cff-2c53fe601422</t>
  </si>
  <si>
    <t xml:space="preserve">Permian Basin Source 1505</t>
  </si>
  <si>
    <t xml:space="preserve">0215101c-d994-458a-b65e-1c70c0bee784</t>
  </si>
  <si>
    <t xml:space="preserve">Permian Basin Source 1506</t>
  </si>
  <si>
    <t xml:space="preserve">35ba32fa-ca85-4404-8291-28f851ee11bb</t>
  </si>
  <si>
    <t xml:space="preserve">Permian Basin Source 1507</t>
  </si>
  <si>
    <t xml:space="preserve">687a4f03-33f0-423c-9904-e853ff3bbb4c</t>
  </si>
  <si>
    <t xml:space="preserve">Permian Basin Source 1508</t>
  </si>
  <si>
    <t xml:space="preserve">0b898ab6-1a2e-4731-8f01-bc09a9b460a6</t>
  </si>
  <si>
    <t xml:space="preserve">Permian Basin Source 1509</t>
  </si>
  <si>
    <t xml:space="preserve">c69c3499-a05c-4703-9116-aa6470b28e6e</t>
  </si>
  <si>
    <t xml:space="preserve">Permian Basin Source 1510</t>
  </si>
  <si>
    <t xml:space="preserve">e758e666-9e35-4b14-a9b1-dbf318828893</t>
  </si>
  <si>
    <t xml:space="preserve">Permian Basin Source 1511</t>
  </si>
  <si>
    <t xml:space="preserve">72f4d2ff-c10a-439e-bf17-906775e7687f</t>
  </si>
  <si>
    <t xml:space="preserve">Permian Basin Source 1512</t>
  </si>
  <si>
    <t xml:space="preserve">8fb966c2-e8ef-4bea-8f15-63f168301d9b</t>
  </si>
  <si>
    <t xml:space="preserve">Permian Basin Source 1513</t>
  </si>
  <si>
    <t xml:space="preserve">de275b73-4b71-4f41-93c9-093c0a837277</t>
  </si>
  <si>
    <t xml:space="preserve">Permian Basin Source 1514</t>
  </si>
  <si>
    <t xml:space="preserve">d1ecc6af-2fdc-4ef7-823d-bf05bdd24251</t>
  </si>
  <si>
    <t xml:space="preserve">Permian Basin Source 1515</t>
  </si>
  <si>
    <t xml:space="preserve">73e7b0be-74f8-4362-8a1e-805691939a60</t>
  </si>
  <si>
    <t xml:space="preserve">Permian Basin Source 1516</t>
  </si>
  <si>
    <t xml:space="preserve">f1b2095a-3886-493f-ba3b-6e682184a09e</t>
  </si>
  <si>
    <t xml:space="preserve">Permian Basin Source 1517</t>
  </si>
  <si>
    <t xml:space="preserve">5819c1b2-137b-4bc3-9582-fd88d3c00ab2</t>
  </si>
  <si>
    <t xml:space="preserve">Permian Basin Source 1518</t>
  </si>
  <si>
    <t xml:space="preserve">91bfda33-4eca-474a-a0f7-58e4a9fff7c2</t>
  </si>
  <si>
    <t xml:space="preserve">Permian Basin Source 1519</t>
  </si>
  <si>
    <t xml:space="preserve">790f3e38-f823-4aa7-ada1-78937915a690</t>
  </si>
  <si>
    <t xml:space="preserve">Permian Basin Source 1520</t>
  </si>
  <si>
    <t xml:space="preserve">b5bbf7d1-5bbf-4be7-8a37-951bcaa7f3ab</t>
  </si>
  <si>
    <t xml:space="preserve">Permian Basin Source 1521</t>
  </si>
  <si>
    <t xml:space="preserve">ea16acd5-2b5b-47ca-9fb7-48d0446d516c</t>
  </si>
  <si>
    <t xml:space="preserve">Permian Basin Source 1522</t>
  </si>
  <si>
    <t xml:space="preserve">5fdb652d-8085-42d8-86ec-3a5c4fb10ea1</t>
  </si>
  <si>
    <t xml:space="preserve">Permian Basin Source 1523</t>
  </si>
  <si>
    <t xml:space="preserve">bc9f4cff-59d4-42d5-93d3-7ae2c8d1324f</t>
  </si>
  <si>
    <t xml:space="preserve">Permian Basin Source 1524</t>
  </si>
  <si>
    <t xml:space="preserve">239fe905-5feb-4125-839e-d2969ac1d276</t>
  </si>
  <si>
    <t xml:space="preserve">Permian Basin Source 1525</t>
  </si>
  <si>
    <t xml:space="preserve">ca65ef6b-a3ad-4126-9a2a-e42cd086d1b9</t>
  </si>
  <si>
    <t xml:space="preserve">Permian Basin Source 1526</t>
  </si>
  <si>
    <t xml:space="preserve">dec56fd5-5876-4347-8953-6937cb60cbc0</t>
  </si>
  <si>
    <t xml:space="preserve">Permian Basin Source 1527</t>
  </si>
  <si>
    <t xml:space="preserve">519d3479-107b-404b-b849-effd66e6368b</t>
  </si>
  <si>
    <t xml:space="preserve">Permian Basin Source 1528</t>
  </si>
  <si>
    <t xml:space="preserve">b45f6654-9188-4a15-bdd1-eb27af563086</t>
  </si>
  <si>
    <t xml:space="preserve">Permian Basin Source 1529</t>
  </si>
  <si>
    <t xml:space="preserve">336f4c28-de7b-41ed-ab2d-127607dfa73a</t>
  </si>
  <si>
    <t xml:space="preserve">Permian Basin Source 1530</t>
  </si>
  <si>
    <t xml:space="preserve">2c8cbb02-887a-445c-a470-a1d5bf03c7e1</t>
  </si>
  <si>
    <t xml:space="preserve">Permian Basin Source 1531</t>
  </si>
  <si>
    <t xml:space="preserve">2367c74a-a417-4bcc-af7b-7f4ddffb7cb4</t>
  </si>
  <si>
    <t xml:space="preserve">Permian Basin Source 1532</t>
  </si>
  <si>
    <t xml:space="preserve">9c6d887c-0db1-4436-aaeb-e63bf7748c19</t>
  </si>
  <si>
    <t xml:space="preserve">Permian Basin Source 1533</t>
  </si>
  <si>
    <t xml:space="preserve">4eba9fdb-7d2b-4bfe-8d07-93c50e8e51d9</t>
  </si>
  <si>
    <t xml:space="preserve">Permian Basin Source 1534</t>
  </si>
  <si>
    <t xml:space="preserve">7de0691b-2509-4b41-b83a-fdf80f5a3ad4</t>
  </si>
  <si>
    <t xml:space="preserve">Permian Basin Source 1535</t>
  </si>
  <si>
    <t xml:space="preserve">add56116-117c-4687-b96c-c1bce49eaee2</t>
  </si>
  <si>
    <t xml:space="preserve">Permian Basin Source 1536</t>
  </si>
  <si>
    <t xml:space="preserve">c60d0faf-f146-4103-b37e-f7316c2981ec</t>
  </si>
  <si>
    <t xml:space="preserve">Permian Basin Source 1537</t>
  </si>
  <si>
    <t xml:space="preserve">2c62759a-10ba-4887-be76-77ad890cd5a2</t>
  </si>
  <si>
    <t xml:space="preserve">Permian Basin Source 1538</t>
  </si>
  <si>
    <t xml:space="preserve">8ce766ab-5880-4433-a864-824443e87088</t>
  </si>
  <si>
    <t xml:space="preserve">Permian Basin Source 1539</t>
  </si>
  <si>
    <t xml:space="preserve">a023fe7a-ff04-4ed7-8347-d15447edc549</t>
  </si>
  <si>
    <t xml:space="preserve">Permian Basin Source 1540</t>
  </si>
  <si>
    <t xml:space="preserve">8cd70c6e-f218-463c-a4b2-e452801790e1</t>
  </si>
  <si>
    <t xml:space="preserve">Permian Basin Source 1541</t>
  </si>
  <si>
    <t xml:space="preserve">68b52edb-f2e4-4f8a-a39e-9382cdfb0fc0</t>
  </si>
  <si>
    <t xml:space="preserve">Permian Basin Source 1542</t>
  </si>
  <si>
    <t xml:space="preserve">dd5374db-de8e-4620-84df-79785129dc9c</t>
  </si>
  <si>
    <t xml:space="preserve">Permian Basin Source 1543</t>
  </si>
  <si>
    <t xml:space="preserve">e31dc3ce-62a2-4d82-ad78-b2be5c510033</t>
  </si>
  <si>
    <t xml:space="preserve">Permian Basin Source 1544</t>
  </si>
  <si>
    <t xml:space="preserve">cc7c7d8a-ffec-4aeb-8ea6-a88310dda017</t>
  </si>
  <si>
    <t xml:space="preserve">Permian Basin Source 1545</t>
  </si>
  <si>
    <t xml:space="preserve">be483aad-a488-4170-8e17-a2b929a3f81f</t>
  </si>
  <si>
    <t xml:space="preserve">Permian Basin Source 1546</t>
  </si>
  <si>
    <t xml:space="preserve">f27cf27c-a156-4f14-8e3e-221a5f3d5a37</t>
  </si>
  <si>
    <t xml:space="preserve">Permian Basin Source 1547</t>
  </si>
  <si>
    <t xml:space="preserve">58cce623-fd36-424c-a88e-1457109860fd</t>
  </si>
  <si>
    <t xml:space="preserve">Permian Basin Source 1548</t>
  </si>
  <si>
    <t xml:space="preserve">36680a4e-6150-4e28-96d3-514ed40a98ab</t>
  </si>
  <si>
    <t xml:space="preserve">Permian Basin Source 1549</t>
  </si>
  <si>
    <t xml:space="preserve">cc57b6af-51a9-4cf6-9b51-e2081bd80e4b</t>
  </si>
  <si>
    <t xml:space="preserve">Permian Basin Source 1550</t>
  </si>
  <si>
    <t xml:space="preserve">1d0534bb-ab25-45f7-a37c-03c2f5b0f861</t>
  </si>
  <si>
    <t xml:space="preserve">Permian Basin Source 1551</t>
  </si>
  <si>
    <t xml:space="preserve">190661b1-beaa-4901-93cd-d313884cb4fa</t>
  </si>
  <si>
    <t xml:space="preserve">Permian Basin Source 1552</t>
  </si>
  <si>
    <t xml:space="preserve">ef6204e9-3274-48d9-a90b-1b7d2a350303</t>
  </si>
  <si>
    <t xml:space="preserve">Permian Basin Source 1553</t>
  </si>
  <si>
    <t xml:space="preserve">ff991511-b9b8-4ab3-a562-21b263542f00</t>
  </si>
  <si>
    <t xml:space="preserve">Permian Basin Source 1554</t>
  </si>
  <si>
    <t xml:space="preserve">0e3ae019-0ecd-4890-995f-6d480cd1c722</t>
  </si>
  <si>
    <t xml:space="preserve">Permian Basin Source 1555</t>
  </si>
  <si>
    <t xml:space="preserve">537d302b-ab96-42c9-b5f8-b640f0080e7c</t>
  </si>
  <si>
    <t xml:space="preserve">Permian Basin Source 1556</t>
  </si>
  <si>
    <t xml:space="preserve">03e8738b-022e-488d-a58c-f507e0172e2e</t>
  </si>
  <si>
    <t xml:space="preserve">Permian Basin Source 1557</t>
  </si>
  <si>
    <t xml:space="preserve">d659bd0a-7f96-4b3f-9694-5b5f9d9cf428</t>
  </si>
  <si>
    <t xml:space="preserve">Permian Basin Source 1558</t>
  </si>
  <si>
    <t xml:space="preserve">e40137b1-8ccb-44d4-b08e-e778712e61f5</t>
  </si>
  <si>
    <t xml:space="preserve">Permian Basin Source 1559</t>
  </si>
  <si>
    <t xml:space="preserve">84872423-6925-4732-894f-6c4a974f12b7</t>
  </si>
  <si>
    <t xml:space="preserve">Permian Basin Source 1560</t>
  </si>
  <si>
    <t xml:space="preserve">82bb835e-a5ee-4894-8083-4bbe4257be89</t>
  </si>
  <si>
    <t xml:space="preserve">Permian Basin Source 1561</t>
  </si>
  <si>
    <t xml:space="preserve">d2829555-cffc-4065-9f35-b44121b3c5a2</t>
  </si>
  <si>
    <t xml:space="preserve">Permian Basin Source 1562</t>
  </si>
  <si>
    <t xml:space="preserve">dcaf5964-27fd-4527-b249-4e449a804f55</t>
  </si>
  <si>
    <t xml:space="preserve">Permian Basin Source 1563</t>
  </si>
  <si>
    <t xml:space="preserve">2d6493a3-ce18-4719-b22f-9f832a23fb78</t>
  </si>
  <si>
    <t xml:space="preserve">Permian Basin Source 1564</t>
  </si>
  <si>
    <t xml:space="preserve">cc2e2975-e998-46fe-9d74-0cf59b92f63b</t>
  </si>
  <si>
    <t xml:space="preserve">Permian Basin Source 1565</t>
  </si>
  <si>
    <t xml:space="preserve">90337210-ff4b-4f14-8336-e3c0bbac355a</t>
  </si>
  <si>
    <t xml:space="preserve">Permian Basin Source 1566</t>
  </si>
  <si>
    <t xml:space="preserve">711dd4c5-71f2-4023-995b-3449e0214666</t>
  </si>
  <si>
    <t xml:space="preserve">Permian Basin Source 1567</t>
  </si>
  <si>
    <t xml:space="preserve">08b664c7-81f3-48d1-b71a-a929e0a72b94</t>
  </si>
  <si>
    <t xml:space="preserve">Permian Basin Source 1568</t>
  </si>
  <si>
    <t xml:space="preserve">2724c8b6-b7db-4a1d-8623-272d1982b3b3</t>
  </si>
  <si>
    <t xml:space="preserve">Permian Basin Source 1569</t>
  </si>
  <si>
    <t xml:space="preserve">1b628114-3d8f-4c50-bb13-fa7514c3e899</t>
  </si>
  <si>
    <t xml:space="preserve">Permian Basin Source 1570</t>
  </si>
  <si>
    <t xml:space="preserve">95564be0-bb5f-4ade-acae-f24055f47ed6</t>
  </si>
  <si>
    <t xml:space="preserve">Permian Basin Source 1571</t>
  </si>
  <si>
    <t xml:space="preserve">11f9b809-cf8c-4188-99e4-6a95f7a243ad</t>
  </si>
  <si>
    <t xml:space="preserve">Permian Basin Source 1572</t>
  </si>
  <si>
    <t xml:space="preserve">d5f3f79b-ad8f-4025-894c-6063cba95fc7</t>
  </si>
  <si>
    <t xml:space="preserve">Permian Basin Source 1573</t>
  </si>
  <si>
    <t xml:space="preserve">913374de-8cf2-4e31-8e5f-271ffa30613a</t>
  </si>
  <si>
    <t xml:space="preserve">Permian Basin Source 1574</t>
  </si>
  <si>
    <t xml:space="preserve">f2429544-6b04-4ce7-a909-0218c7a610a9</t>
  </si>
  <si>
    <t xml:space="preserve">Permian Basin Source 1575</t>
  </si>
  <si>
    <t xml:space="preserve">fe39597f-2bd7-4859-bcc5-1745b8f283b1</t>
  </si>
  <si>
    <t xml:space="preserve">Permian Basin Source 1576</t>
  </si>
  <si>
    <t xml:space="preserve">4dba24ed-880f-431c-93cc-b3f0f3011481</t>
  </si>
  <si>
    <t xml:space="preserve">Permian Basin Source 1577</t>
  </si>
  <si>
    <t xml:space="preserve">a66eda71-065f-4443-bd48-f93a00d2f68d</t>
  </si>
  <si>
    <t xml:space="preserve">Permian Basin Source 1578</t>
  </si>
  <si>
    <t xml:space="preserve">a96ed266-c2c1-4c61-82d7-69d5213fb990</t>
  </si>
  <si>
    <t xml:space="preserve">Permian Basin Source 1579</t>
  </si>
  <si>
    <t xml:space="preserve">f4c7e3d2-8fa8-4620-91d9-4726fe94385d</t>
  </si>
  <si>
    <t xml:space="preserve">Permian Basin Source 1580</t>
  </si>
  <si>
    <t xml:space="preserve">97938b03-a340-4a03-9a55-a2f62092f7d6</t>
  </si>
  <si>
    <t xml:space="preserve">Permian Basin Source 1581</t>
  </si>
  <si>
    <t xml:space="preserve">d5a04549-777d-451c-9816-0683b7c81945</t>
  </si>
  <si>
    <t xml:space="preserve">Permian Basin Source 1582</t>
  </si>
  <si>
    <t xml:space="preserve">4eca3433-4cab-4615-802b-dcfef013ef8f</t>
  </si>
  <si>
    <t xml:space="preserve">Permian Basin Source 1583</t>
  </si>
  <si>
    <t xml:space="preserve">d0f1dbb2-8dfd-4fa9-ba29-774ac4bdc85d</t>
  </si>
  <si>
    <t xml:space="preserve">Permian Basin Source 1584</t>
  </si>
  <si>
    <t xml:space="preserve">c2df123a-8023-4364-90e5-0dc7e1b8105f</t>
  </si>
  <si>
    <t xml:space="preserve">Permian Basin Source 1585</t>
  </si>
  <si>
    <t xml:space="preserve">e7df3459-672b-46aa-b280-965b01d3cb45</t>
  </si>
  <si>
    <t xml:space="preserve">Permian Basin Source 1586</t>
  </si>
  <si>
    <t xml:space="preserve">f3f0b34a-1a5e-4459-8914-2cc282ea3834</t>
  </si>
  <si>
    <t xml:space="preserve">Permian Basin Source 1587</t>
  </si>
  <si>
    <t xml:space="preserve">210f0cdf-2dea-4a3f-9b97-2534ad00b3e0</t>
  </si>
  <si>
    <t xml:space="preserve">Permian Basin Source 1588</t>
  </si>
  <si>
    <t xml:space="preserve">73ae7290-f5ad-4d12-a835-5dbb94fec458</t>
  </si>
  <si>
    <t xml:space="preserve">Permian Basin Source 1589</t>
  </si>
  <si>
    <t xml:space="preserve">0b4953b5-2aae-42b7-8563-dcf6eefdfda1</t>
  </si>
  <si>
    <t xml:space="preserve">Permian Basin Source 1590</t>
  </si>
  <si>
    <t xml:space="preserve">c796556b-7896-4ef0-af42-2fcb504877c2</t>
  </si>
  <si>
    <t xml:space="preserve">Permian Basin Source 1591</t>
  </si>
  <si>
    <t xml:space="preserve">25156aa8-d98d-4672-a614-cb2c199c0e45</t>
  </si>
  <si>
    <t xml:space="preserve">Permian Basin Source 1592</t>
  </si>
  <si>
    <t xml:space="preserve">04c08b53-2e33-4b96-a943-5a45e23681f5</t>
  </si>
  <si>
    <t xml:space="preserve">Permian Basin Source 1593</t>
  </si>
  <si>
    <t xml:space="preserve">1add57ea-2de4-40ef-8796-463b70120a04</t>
  </si>
  <si>
    <t xml:space="preserve">Permian Basin Source 1594</t>
  </si>
  <si>
    <t xml:space="preserve">f01c84e6-7651-430a-a94c-5c09c2ccf95d</t>
  </si>
  <si>
    <t xml:space="preserve">Permian Basin Source 1595</t>
  </si>
  <si>
    <t xml:space="preserve">bad979d5-7d42-45e1-8ca1-ee96549e119c</t>
  </si>
  <si>
    <t xml:space="preserve">Permian Basin Source 1596</t>
  </si>
  <si>
    <t xml:space="preserve">c529e709-8800-4f0f-9dd8-18ee2ce5bc7a</t>
  </si>
  <si>
    <t xml:space="preserve">Permian Basin Source 1597</t>
  </si>
  <si>
    <t xml:space="preserve">7b82cd5d-338b-4231-977e-58dafb387e44</t>
  </si>
  <si>
    <t xml:space="preserve">Permian Basin Source 1598</t>
  </si>
  <si>
    <t xml:space="preserve">2dfd548a-6f5b-4a47-b3cd-b3bb0ee17f8f</t>
  </si>
  <si>
    <t xml:space="preserve">Permian Basin Source 1599</t>
  </si>
  <si>
    <t xml:space="preserve">8269d08c-4f2b-4d8f-80e7-0b111acbb1c3</t>
  </si>
  <si>
    <t xml:space="preserve">Permian Basin Source 1600</t>
  </si>
  <si>
    <t xml:space="preserve">90aa45fd-841a-4822-8041-a7401d2d1a6c</t>
  </si>
  <si>
    <t xml:space="preserve">Permian Basin Source 1601</t>
  </si>
  <si>
    <t xml:space="preserve">5940fe82-ca8e-4e2b-91e6-b598ec265fcf</t>
  </si>
  <si>
    <t xml:space="preserve">Permian Basin Source 1602</t>
  </si>
  <si>
    <t xml:space="preserve">347a2150-8f24-4d24-9bf1-0beddd7f572f</t>
  </si>
  <si>
    <t xml:space="preserve">Permian Basin Source 1603</t>
  </si>
  <si>
    <t xml:space="preserve">ef81f32f-1106-4586-8795-2b0968f20c69</t>
  </si>
  <si>
    <t xml:space="preserve">Permian Basin Source 1604</t>
  </si>
  <si>
    <t xml:space="preserve">7e7f027b-71d5-4ea4-874d-6c9942fa71d8</t>
  </si>
  <si>
    <t xml:space="preserve">Permian Basin Source 1605</t>
  </si>
  <si>
    <t xml:space="preserve">bb8b68bb-6f93-430f-88f3-48066f3c3208</t>
  </si>
  <si>
    <t xml:space="preserve">Permian Basin Source 1606</t>
  </si>
  <si>
    <t xml:space="preserve">e74e38e4-75ec-429d-8691-f27e346fc5d7</t>
  </si>
  <si>
    <t xml:space="preserve">Permian Basin Source 1607</t>
  </si>
  <si>
    <t xml:space="preserve">ddcf6ecf-fa0d-4df2-b3d8-ddaa8c282ce1</t>
  </si>
  <si>
    <t xml:space="preserve">Permian Basin Source 1608</t>
  </si>
  <si>
    <t xml:space="preserve">15ab5425-f0d2-4956-a3b1-7ebb460136b4</t>
  </si>
  <si>
    <t xml:space="preserve">Permian Basin Source 1609</t>
  </si>
  <si>
    <t xml:space="preserve">4e3fd227-978c-4aa1-94e3-25248ea31419</t>
  </si>
  <si>
    <t xml:space="preserve">Permian Basin Source 1610</t>
  </si>
  <si>
    <t xml:space="preserve">a98341f8-9731-43be-a1e8-7b79446ca378</t>
  </si>
  <si>
    <t xml:space="preserve">Permian Basin Source 1611</t>
  </si>
  <si>
    <t xml:space="preserve">6d95edca-a78b-4161-92d1-4981ee90201d</t>
  </si>
  <si>
    <t xml:space="preserve">Permian Basin Source 1612</t>
  </si>
  <si>
    <t xml:space="preserve">eb13c0b3-e9e2-4510-b2c7-c4ba22bbda25</t>
  </si>
  <si>
    <t xml:space="preserve">Permian Basin Source 1613</t>
  </si>
  <si>
    <t xml:space="preserve">bc89ab56-f433-4329-a076-ece62f2df242</t>
  </si>
  <si>
    <t xml:space="preserve">Permian Basin Source 1614</t>
  </si>
  <si>
    <t xml:space="preserve">4fd78007-4d1b-4303-82f9-c125e1462203</t>
  </si>
  <si>
    <t xml:space="preserve">Permian Basin Source 1615</t>
  </si>
  <si>
    <t xml:space="preserve">b74e1934-b0d3-44d8-9b04-1f1b04b3a097</t>
  </si>
  <si>
    <t xml:space="preserve">Permian Basin Source 1616</t>
  </si>
  <si>
    <t xml:space="preserve">36e150c2-5898-4a45-9ce8-01e22f0ee72d</t>
  </si>
  <si>
    <t xml:space="preserve">Permian Basin Source 1617</t>
  </si>
  <si>
    <t xml:space="preserve">5feb3dfa-2ab5-425a-81ca-753e6d31207d</t>
  </si>
  <si>
    <t xml:space="preserve">Permian Basin Source 1618</t>
  </si>
  <si>
    <t xml:space="preserve">6d079a03-2ea4-404c-9534-016caf89e8a7</t>
  </si>
  <si>
    <t xml:space="preserve">Permian Basin Source 1619</t>
  </si>
  <si>
    <t xml:space="preserve">b8adbf80-d1e2-4378-8412-cb9f2b7b0d6d</t>
  </si>
  <si>
    <t xml:space="preserve">Permian Basin Source 1620</t>
  </si>
  <si>
    <t xml:space="preserve">2bc245ce-9462-4b98-ac42-6a727d02bdb5</t>
  </si>
  <si>
    <t xml:space="preserve">Permian Basin Source 1621</t>
  </si>
  <si>
    <t xml:space="preserve">f56a060b-202e-4732-ab03-b9654f2b1f25</t>
  </si>
  <si>
    <t xml:space="preserve">Permian Basin Source 1622</t>
  </si>
  <si>
    <t xml:space="preserve">942d706b-9d2c-4e38-8173-c5e118eed66a</t>
  </si>
  <si>
    <t xml:space="preserve">Permian Basin Source 1623</t>
  </si>
  <si>
    <t xml:space="preserve">8f76280e-d0a4-44dd-9628-916423821a4b</t>
  </si>
  <si>
    <t xml:space="preserve">Permian Basin Source 1624</t>
  </si>
  <si>
    <t xml:space="preserve">428e92ae-86c3-4dde-a346-d09d0e937fae</t>
  </si>
  <si>
    <t xml:space="preserve">Permian Basin Source 1625</t>
  </si>
  <si>
    <t xml:space="preserve">0edcab2a-9861-41ed-b07e-ab815891d5d6</t>
  </si>
  <si>
    <t xml:space="preserve">Permian Basin Source 1626</t>
  </si>
  <si>
    <t xml:space="preserve">8bf4e52c-8eb2-45f1-ac1d-8bd289b8ab10</t>
  </si>
  <si>
    <t xml:space="preserve">Permian Basin Source 1627</t>
  </si>
  <si>
    <t xml:space="preserve">8e04de46-6a9f-4377-80e8-23a2c34a5959</t>
  </si>
  <si>
    <t xml:space="preserve">Permian Basin Source 1628</t>
  </si>
  <si>
    <t xml:space="preserve">1fe9aef4-0189-4e8f-8bdb-24b4b3fac720</t>
  </si>
  <si>
    <t xml:space="preserve">Permian Basin Source 1629</t>
  </si>
  <si>
    <t xml:space="preserve">1b8739da-084b-49a5-a63b-8a048839aba6</t>
  </si>
  <si>
    <t xml:space="preserve">Permian Basin Source 1630</t>
  </si>
  <si>
    <t xml:space="preserve">4a979709-e9e3-4a85-90bf-a1b40588593e</t>
  </si>
  <si>
    <t xml:space="preserve">Permian Basin Source 1631</t>
  </si>
  <si>
    <t xml:space="preserve">1a1c63b8-e346-4cf2-a6d4-ca33fd271db0</t>
  </si>
  <si>
    <t xml:space="preserve">Permian Basin Source 1632</t>
  </si>
  <si>
    <t xml:space="preserve">522491d3-0f30-473c-bc5e-572bda9fa142</t>
  </si>
  <si>
    <t xml:space="preserve">Permian Basin Source 1633</t>
  </si>
  <si>
    <t xml:space="preserve">c6adbbba-fe13-4bfe-bb0b-0ed8302b4e07</t>
  </si>
  <si>
    <t xml:space="preserve">Permian Basin Source 1634</t>
  </si>
  <si>
    <t xml:space="preserve">f40f8738-72b5-4807-8f65-0cf788c6c84d</t>
  </si>
  <si>
    <t xml:space="preserve">Permian Basin Source 1635</t>
  </si>
  <si>
    <t xml:space="preserve">7501268c-3a18-47a7-963e-508a2d4668ec</t>
  </si>
  <si>
    <t xml:space="preserve">Permian Basin Source 1636</t>
  </si>
  <si>
    <t xml:space="preserve">cd09c166-2cc9-436c-a497-37e5842721f8</t>
  </si>
  <si>
    <t xml:space="preserve">Permian Basin Source 1637</t>
  </si>
  <si>
    <t xml:space="preserve">ff3bf459-5d5b-4307-b848-d40e5c8d275e</t>
  </si>
  <si>
    <t xml:space="preserve">Permian Basin Source 1638</t>
  </si>
  <si>
    <t xml:space="preserve">35b80fcf-f95b-43af-be5b-2b7c85676196</t>
  </si>
  <si>
    <t xml:space="preserve">Permian Basin Source 1639</t>
  </si>
  <si>
    <t xml:space="preserve">929bbe17-a643-4914-8ce1-900ac2ffba76</t>
  </si>
  <si>
    <t xml:space="preserve">Permian Basin Source 1640</t>
  </si>
  <si>
    <t xml:space="preserve">4010defd-8fe4-4bc9-8203-94c6fa334fc7</t>
  </si>
  <si>
    <t xml:space="preserve">Permian Basin Source 1641</t>
  </si>
  <si>
    <t xml:space="preserve">5562621b-a2f8-461b-a7cc-72f6568cc627</t>
  </si>
  <si>
    <t xml:space="preserve">Permian Basin Source 1642</t>
  </si>
  <si>
    <t xml:space="preserve">9237ce4b-0572-495c-b4e9-99187a9e8475</t>
  </si>
  <si>
    <t xml:space="preserve">Permian Basin Source 1643</t>
  </si>
  <si>
    <t xml:space="preserve">b03a216f-15f9-4416-978f-34fe7e20d8de</t>
  </si>
  <si>
    <t xml:space="preserve">Permian Basin Source 1644</t>
  </si>
  <si>
    <t xml:space="preserve">e4e3be88-b5a5-42d0-9c6f-b3399a6e3628</t>
  </si>
  <si>
    <t xml:space="preserve">Permian Basin Source 1645</t>
  </si>
  <si>
    <t xml:space="preserve">8f657d32-5001-44fc-8419-82a718b04098</t>
  </si>
  <si>
    <t xml:space="preserve">Permian Basin Source 1646</t>
  </si>
  <si>
    <t xml:space="preserve">6603728d-2824-4e17-b64d-117e877ecb00</t>
  </si>
  <si>
    <t xml:space="preserve">Permian Basin Source 1647</t>
  </si>
  <si>
    <t xml:space="preserve">4f9e7190-0013-4441-941d-5fd33d42457b</t>
  </si>
  <si>
    <t xml:space="preserve">Permian Basin Source 1648</t>
  </si>
  <si>
    <t xml:space="preserve">d0fa580d-b75b-4439-be42-32dec43098a6</t>
  </si>
  <si>
    <t xml:space="preserve">Permian Basin Source 1649</t>
  </si>
  <si>
    <t xml:space="preserve">cd04cd81-1ddb-4b96-a9f9-79ec33641b6f</t>
  </si>
  <si>
    <t xml:space="preserve">Permian Basin Source 1650</t>
  </si>
  <si>
    <t xml:space="preserve">d2ba53df-76a2-45c5-9eb8-d9635cc84fd2</t>
  </si>
  <si>
    <t xml:space="preserve">Permian Basin Source 1651</t>
  </si>
  <si>
    <t xml:space="preserve">394bccc4-f56e-4f22-9b90-161a3b259d25</t>
  </si>
  <si>
    <t xml:space="preserve">Permian Basin Source 1652</t>
  </si>
  <si>
    <t xml:space="preserve">9aeab792-5c05-4504-9be8-609594d476d2</t>
  </si>
  <si>
    <t xml:space="preserve">Permian Basin Source 1653</t>
  </si>
  <si>
    <t xml:space="preserve">fe16e1ec-91dc-4ceb-9769-ae2d99b3c04b</t>
  </si>
  <si>
    <t xml:space="preserve">Permian Basin Source 1654</t>
  </si>
  <si>
    <t xml:space="preserve">6c446a3b-b3b8-4bd5-9db9-daf89fc8a66f</t>
  </si>
  <si>
    <t xml:space="preserve">Permian Basin Source 1655</t>
  </si>
  <si>
    <t xml:space="preserve">5eee183d-a494-4957-be97-fe383976e384</t>
  </si>
  <si>
    <t xml:space="preserve">Permian Basin Source 1656</t>
  </si>
  <si>
    <t xml:space="preserve">35eaf865-cab6-4f58-90ba-151b0836c79f</t>
  </si>
  <si>
    <t xml:space="preserve">Permian Basin Source 1657</t>
  </si>
  <si>
    <t xml:space="preserve">27113a80-c803-4e64-a05d-083620c3fbff</t>
  </si>
  <si>
    <t xml:space="preserve">Permian Basin Source 1658</t>
  </si>
  <si>
    <t xml:space="preserve">59bd834a-8608-460d-af98-f9b34510574b</t>
  </si>
  <si>
    <t xml:space="preserve">Permian Basin Source 1659</t>
  </si>
  <si>
    <t xml:space="preserve">3126cdb4-012a-4b1f-aa1a-b9a1b65f0e47</t>
  </si>
  <si>
    <t xml:space="preserve">Permian Basin Source 1660</t>
  </si>
  <si>
    <t xml:space="preserve">be14cb8b-657d-4732-bd02-2261089490de</t>
  </si>
  <si>
    <t xml:space="preserve">Permian Basin Source 1661</t>
  </si>
  <si>
    <t xml:space="preserve">de560062-7eb7-4c8a-b442-34a99bc31947</t>
  </si>
  <si>
    <t xml:space="preserve">Permian Basin Source 1662</t>
  </si>
  <si>
    <t xml:space="preserve">c69940f6-a739-46fa-a3dd-b9039c56c6d4</t>
  </si>
  <si>
    <t xml:space="preserve">Permian Basin Source 1663</t>
  </si>
  <si>
    <t xml:space="preserve">b9a9617c-31de-410e-b06f-e884b025455f</t>
  </si>
  <si>
    <t xml:space="preserve">Permian Basin Source 1664</t>
  </si>
  <si>
    <t xml:space="preserve">62eb90f0-2ae0-459c-9d3d-bad57c346539</t>
  </si>
  <si>
    <t xml:space="preserve">Permian Basin Source 1665</t>
  </si>
  <si>
    <t xml:space="preserve">101ebe27-1905-467e-a205-742a6a0c6b42</t>
  </si>
  <si>
    <t xml:space="preserve">Permian Basin Source 1666</t>
  </si>
  <si>
    <t xml:space="preserve">d9bbf24c-7eb7-4c89-9df7-a300ff9334b6</t>
  </si>
  <si>
    <t xml:space="preserve">Permian Basin Source 1667</t>
  </si>
  <si>
    <t xml:space="preserve">5ad7f362-50b2-4770-9abf-cc21286f0bc2</t>
  </si>
  <si>
    <t xml:space="preserve">Permian Basin Source 1668</t>
  </si>
  <si>
    <t xml:space="preserve">dbb9de87-db42-4568-a110-4e59265bbc23</t>
  </si>
  <si>
    <t xml:space="preserve">Permian Basin Source 1669</t>
  </si>
  <si>
    <t xml:space="preserve">128e0422-2fc8-4d7e-ba62-c2bd38458b6f</t>
  </si>
  <si>
    <t xml:space="preserve">Permian Basin Source 1670</t>
  </si>
  <si>
    <t xml:space="preserve">aade455b-6d03-4a61-a1e9-7f208dbc9ca9</t>
  </si>
  <si>
    <t xml:space="preserve">Permian Basin Source 1671</t>
  </si>
  <si>
    <t xml:space="preserve">a527a36c-6e9b-45dc-86f6-9a39bf2221ac</t>
  </si>
  <si>
    <t xml:space="preserve">Permian Basin Source 1672</t>
  </si>
  <si>
    <t xml:space="preserve">8913854b-b61a-4645-8e40-be03aaf6a629</t>
  </si>
  <si>
    <t xml:space="preserve">Permian Basin Source 1673</t>
  </si>
  <si>
    <t xml:space="preserve">89fef861-1385-418b-b3c0-fb5bf3003196</t>
  </si>
  <si>
    <t xml:space="preserve">Permian Basin Source 1674</t>
  </si>
  <si>
    <t xml:space="preserve">d89ad07c-a418-4c92-8e7a-fca4569d0065</t>
  </si>
  <si>
    <t xml:space="preserve">Permian Basin Source 1675</t>
  </si>
  <si>
    <t xml:space="preserve">e83d2299-f8f4-4009-bd0c-b3900dd6e6a6</t>
  </si>
  <si>
    <t xml:space="preserve">Permian Basin Source 1676</t>
  </si>
  <si>
    <t xml:space="preserve">01b8f12a-7406-41c8-8b4c-60c7216c4723</t>
  </si>
  <si>
    <t xml:space="preserve">Permian Basin Source 1677</t>
  </si>
  <si>
    <t xml:space="preserve">d327d68b-aeb8-4c72-bccb-6950381d9340</t>
  </si>
  <si>
    <t xml:space="preserve">Permian Basin Source 1678</t>
  </si>
  <si>
    <t xml:space="preserve">28e97194-2db9-459f-b6ae-54861153c563</t>
  </si>
  <si>
    <t xml:space="preserve">Permian Basin Source 1679</t>
  </si>
  <si>
    <t xml:space="preserve">bd7735a8-7aac-4fc3-b77e-214020c3545b</t>
  </si>
  <si>
    <t xml:space="preserve">Permian Basin Source 1680</t>
  </si>
  <si>
    <t xml:space="preserve">f6f9777e-4310-4c65-b67e-08477644bf1c</t>
  </si>
  <si>
    <t xml:space="preserve">Permian Basin Source 1681</t>
  </si>
  <si>
    <t xml:space="preserve">37e807b2-516c-4393-9957-cc3106f028f0</t>
  </si>
  <si>
    <t xml:space="preserve">Permian Basin Source 1682</t>
  </si>
  <si>
    <t xml:space="preserve">25b0567b-374f-4270-bedd-c50e4d12f3d0</t>
  </si>
  <si>
    <t xml:space="preserve">Permian Basin Source 1683</t>
  </si>
  <si>
    <t xml:space="preserve">82288f8b-fc87-4875-a46b-4e2b401f126a</t>
  </si>
  <si>
    <t xml:space="preserve">Permian Basin Source 1684</t>
  </si>
  <si>
    <t xml:space="preserve">b98c86ab-c5a8-40e1-9403-2c92a401470b</t>
  </si>
  <si>
    <t xml:space="preserve">Permian Basin Source 1685</t>
  </si>
  <si>
    <t xml:space="preserve">ef0785c9-23d7-48ec-93a2-a82db5aa08a4</t>
  </si>
  <si>
    <t xml:space="preserve">Permian Basin Source 1686</t>
  </si>
  <si>
    <t xml:space="preserve">b224c815-f0b6-49d0-92cb-eabdfc2b3d92</t>
  </si>
  <si>
    <t xml:space="preserve">Permian Basin Source 1687</t>
  </si>
  <si>
    <t xml:space="preserve">97f6d890-626b-402a-ac96-72d4f50dc69b</t>
  </si>
  <si>
    <t xml:space="preserve">Permian Basin Source 1688</t>
  </si>
  <si>
    <t xml:space="preserve">b049cb1c-fa67-4a75-9abf-db1cdefa916d</t>
  </si>
  <si>
    <t xml:space="preserve">Permian Basin Source 1689</t>
  </si>
  <si>
    <t xml:space="preserve">338232f1-92e2-47dc-b8d7-13d116561ba0</t>
  </si>
  <si>
    <t xml:space="preserve">Permian Basin Source 1690</t>
  </si>
  <si>
    <t xml:space="preserve">5e3f961f-7920-4da1-979d-da24050f6d24</t>
  </si>
  <si>
    <t xml:space="preserve">Permian Basin Source 1691</t>
  </si>
  <si>
    <t xml:space="preserve">408bb909-9ac9-4c4a-b2de-59fb6d586b10</t>
  </si>
  <si>
    <t xml:space="preserve">Permian Basin Source 1692</t>
  </si>
  <si>
    <t xml:space="preserve">2f683fcc-f819-46b7-8fd7-25379abd44d9</t>
  </si>
  <si>
    <t xml:space="preserve">Permian Basin Source 1693</t>
  </si>
  <si>
    <t xml:space="preserve">04a38735-8f0f-44f3-9a0c-e476c883d277</t>
  </si>
  <si>
    <t xml:space="preserve">Permian Basin Source 1694</t>
  </si>
  <si>
    <t xml:space="preserve">5ed3116c-6f1c-4ece-9684-ce1b8d42173b</t>
  </si>
  <si>
    <t xml:space="preserve">Permian Basin Source 1695</t>
  </si>
  <si>
    <t xml:space="preserve">eb5ad95e-015f-4f28-b918-47188a3f24ea</t>
  </si>
  <si>
    <t xml:space="preserve">Permian Basin Source 1696</t>
  </si>
  <si>
    <t xml:space="preserve">da318f7b-b2ad-4900-a345-8dac3ea6fb90</t>
  </si>
  <si>
    <t xml:space="preserve">Permian Basin Source 1697</t>
  </si>
  <si>
    <t xml:space="preserve">ee4f9d3f-9056-46e9-8b21-65a4c3ce7fce</t>
  </si>
  <si>
    <t xml:space="preserve">Permian Basin Source 1698</t>
  </si>
  <si>
    <t xml:space="preserve">c148c019-59fa-4c16-947d-6bc183d62d25</t>
  </si>
  <si>
    <t xml:space="preserve">Permian Basin Source 1699</t>
  </si>
  <si>
    <t xml:space="preserve">20f0d776-02f8-438d-b902-257abde5db73</t>
  </si>
  <si>
    <t xml:space="preserve">Permian Basin Source 1700</t>
  </si>
  <si>
    <t xml:space="preserve">addba07b-5f3a-480c-aadf-ee2399e352f6</t>
  </si>
  <si>
    <t xml:space="preserve">Permian Basin Source 1701</t>
  </si>
  <si>
    <t xml:space="preserve">f6e8b6bb-bb6d-4d35-a659-55251010e58d</t>
  </si>
  <si>
    <t xml:space="preserve">Permian Basin Source 1702</t>
  </si>
  <si>
    <t xml:space="preserve">4a0d49cf-0c2d-4824-932f-93292ae3684e</t>
  </si>
  <si>
    <t xml:space="preserve">Permian Basin Source 1703</t>
  </si>
  <si>
    <t xml:space="preserve">ffdabfdf-673e-47a3-9c09-7c210cb7db25</t>
  </si>
  <si>
    <t xml:space="preserve">Permian Basin Source 1704</t>
  </si>
  <si>
    <t xml:space="preserve">09907d2c-afb5-43ba-b5fa-468c612901f8</t>
  </si>
  <si>
    <t xml:space="preserve">Permian Basin Source 1705</t>
  </si>
  <si>
    <t xml:space="preserve">c96d9322-0741-41fc-b8f9-67766ace1f05</t>
  </si>
  <si>
    <t xml:space="preserve">Permian Basin Source 1706</t>
  </si>
  <si>
    <t xml:space="preserve">682db0dc-20ca-4922-9206-5c440a9fccf8</t>
  </si>
  <si>
    <t xml:space="preserve">Permian Basin Source 1707</t>
  </si>
  <si>
    <t xml:space="preserve">8e6eb73e-2f0a-4f0f-889e-718718c8f79f</t>
  </si>
  <si>
    <t xml:space="preserve">Permian Basin Source 1708</t>
  </si>
  <si>
    <t xml:space="preserve">af47e048-cde0-41fd-861f-fe092dc24964</t>
  </si>
  <si>
    <t xml:space="preserve">Permian Basin Source 1709</t>
  </si>
  <si>
    <t xml:space="preserve">2a352064-2771-40a9-8eb2-e6ce5c29620e</t>
  </si>
  <si>
    <t xml:space="preserve">Permian Basin Source 1710</t>
  </si>
  <si>
    <t xml:space="preserve">221955e7-30fc-4ee3-bd67-26e5029133db</t>
  </si>
  <si>
    <t xml:space="preserve">Permian Basin Source 1711</t>
  </si>
  <si>
    <t xml:space="preserve">cfb5198e-9485-41e5-b588-6aaae92b793d</t>
  </si>
  <si>
    <t xml:space="preserve">Permian Basin Source 1712</t>
  </si>
  <si>
    <t xml:space="preserve">d6b525e6-82f6-494e-a798-565a76587cd6</t>
  </si>
  <si>
    <t xml:space="preserve">Permian Basin Source 1713</t>
  </si>
  <si>
    <t xml:space="preserve">7b0c2612-f12f-4edc-b345-4f441b2d89fe</t>
  </si>
  <si>
    <t xml:space="preserve">Permian Basin Source 1714</t>
  </si>
  <si>
    <t xml:space="preserve">7494c63d-cf22-4000-a40e-0c1e08f30b97</t>
  </si>
  <si>
    <t xml:space="preserve">Permian Basin Source 1715</t>
  </si>
  <si>
    <t xml:space="preserve">fa8cb875-48ba-4d81-882c-585e3c9068df</t>
  </si>
  <si>
    <t xml:space="preserve">Permian Basin Source 1716</t>
  </si>
  <si>
    <t xml:space="preserve">0d38d411-0531-405e-8c8e-2ae4a2da3070</t>
  </si>
  <si>
    <t xml:space="preserve">Permian Basin Source 1717</t>
  </si>
  <si>
    <t xml:space="preserve">9cd9cecd-f581-4076-9b18-c7f6b99c8b7b</t>
  </si>
  <si>
    <t xml:space="preserve">Permian Basin Source 1718</t>
  </si>
  <si>
    <t xml:space="preserve">75dd72b6-f215-4deb-9487-351ad1a9ea65</t>
  </si>
  <si>
    <t xml:space="preserve">Permian Basin Source 1719</t>
  </si>
  <si>
    <t xml:space="preserve">77e9abd5-a674-487a-9654-1906cefde5a5</t>
  </si>
  <si>
    <t xml:space="preserve">Permian Basin Source 1720</t>
  </si>
  <si>
    <t xml:space="preserve">b1838643-c26b-4d92-929c-23cc9877f15f</t>
  </si>
  <si>
    <t xml:space="preserve">Permian Basin Source 1721</t>
  </si>
  <si>
    <t xml:space="preserve">92f36aa9-bedc-4d9c-a79e-a5c76df06249</t>
  </si>
  <si>
    <t xml:space="preserve">Permian Basin Source 1722</t>
  </si>
  <si>
    <t xml:space="preserve">7a55dac2-cfd3-4ad8-a02e-5e618cd65697</t>
  </si>
  <si>
    <t xml:space="preserve">Permian Basin Source 1723</t>
  </si>
  <si>
    <t xml:space="preserve">29a0ba0c-cb18-4d86-8847-be2a18ed1a86</t>
  </si>
  <si>
    <t xml:space="preserve">Permian Basin Source 1724</t>
  </si>
  <si>
    <t xml:space="preserve">26383b26-63ca-4705-8652-998991d090ce</t>
  </si>
  <si>
    <t xml:space="preserve">Permian Basin Source 1725</t>
  </si>
  <si>
    <t xml:space="preserve">7b1af436-d578-40d6-b6c9-94d5bf06277c</t>
  </si>
  <si>
    <t xml:space="preserve">Permian Basin Source 1726</t>
  </si>
  <si>
    <t xml:space="preserve">a58b5977-f448-4931-919f-8991de8c7292</t>
  </si>
  <si>
    <t xml:space="preserve">Permian Basin Source 1727</t>
  </si>
  <si>
    <t xml:space="preserve">abbd0868-92de-4ab4-9974-4c61dd80b87b</t>
  </si>
  <si>
    <t xml:space="preserve">Permian Basin Source 1728</t>
  </si>
  <si>
    <t xml:space="preserve">11bd0bb4-fa70-47c9-8491-4fe064fdb563</t>
  </si>
  <si>
    <t xml:space="preserve">Permian Basin Source 1729</t>
  </si>
  <si>
    <t xml:space="preserve">c0006f54-2bd5-4566-81bb-df7276d09d66</t>
  </si>
  <si>
    <t xml:space="preserve">Permian Basin Source 1730</t>
  </si>
  <si>
    <t xml:space="preserve">5129ff46-87dc-42b2-a340-36301b244f18</t>
  </si>
  <si>
    <t xml:space="preserve">Permian Basin Source 1731</t>
  </si>
  <si>
    <t xml:space="preserve">eaa21ce5-9a26-4385-a4d8-096b0ffd4a4f</t>
  </si>
  <si>
    <t xml:space="preserve">Permian Basin Source 1732</t>
  </si>
  <si>
    <t xml:space="preserve">ddb9c94c-b06c-4fff-8f33-2e55d869dd2b</t>
  </si>
  <si>
    <t xml:space="preserve">Permian Basin Source 1733</t>
  </si>
  <si>
    <t xml:space="preserve">0d6332e3-f1d4-4a9e-9bcd-a9a0f4b92b1f</t>
  </si>
  <si>
    <t xml:space="preserve">Permian Basin Source 1734</t>
  </si>
  <si>
    <t xml:space="preserve">d5fdb295-3911-4b97-ab2c-469ba8c4bd5b</t>
  </si>
  <si>
    <t xml:space="preserve">Permian Basin Source 1735</t>
  </si>
  <si>
    <t xml:space="preserve">8488e579-1583-4905-b89f-ed52a4bdac26</t>
  </si>
  <si>
    <t xml:space="preserve">Permian Basin Source 1736</t>
  </si>
  <si>
    <t xml:space="preserve">999a0b5f-3b4e-4953-a0d7-67126b5eecf3</t>
  </si>
  <si>
    <t xml:space="preserve">Permian Basin Source 1737</t>
  </si>
  <si>
    <t xml:space="preserve">930f56fc-3731-42ee-befd-6ae0d8fe2850</t>
  </si>
  <si>
    <t xml:space="preserve">Permian Basin Source 1738</t>
  </si>
  <si>
    <t xml:space="preserve">d5f3a979-a83d-4836-92e7-e58721a220fa</t>
  </si>
  <si>
    <t xml:space="preserve">Permian Basin Source 1739</t>
  </si>
  <si>
    <t xml:space="preserve">b71c028c-3ac8-4c3b-b058-69d734089053</t>
  </si>
  <si>
    <t xml:space="preserve">Permian Basin Source 1740</t>
  </si>
  <si>
    <t xml:space="preserve">fc9e5dff-2aac-4ff9-88ed-65acefef4b33</t>
  </si>
  <si>
    <t xml:space="preserve">Permian Basin Source 1741</t>
  </si>
  <si>
    <t xml:space="preserve">af3c3f5f-836f-4154-b11a-89e152da0f09</t>
  </si>
  <si>
    <t xml:space="preserve">Permian Basin Source 1742</t>
  </si>
  <si>
    <t xml:space="preserve">aecb8b84-8d47-4a4f-9ac9-6269d6180404</t>
  </si>
  <si>
    <t xml:space="preserve">Permian Basin Source 1743</t>
  </si>
  <si>
    <t xml:space="preserve">24e9706f-4013-45f0-93f8-054974ff1cc6</t>
  </si>
  <si>
    <t xml:space="preserve">Permian Basin Source 1744</t>
  </si>
  <si>
    <t xml:space="preserve">0869da24-d83c-4740-96ff-9a1e6eb962ab</t>
  </si>
  <si>
    <t xml:space="preserve">Permian Basin Source 1745</t>
  </si>
  <si>
    <t xml:space="preserve">073486b8-0ba0-4df8-b819-a316c6c31b74</t>
  </si>
  <si>
    <t xml:space="preserve">Permian Basin Source 1746</t>
  </si>
  <si>
    <t xml:space="preserve">270c3dc2-07cb-42e6-9f7c-fdbf029b7e07</t>
  </si>
  <si>
    <t xml:space="preserve">Permian Basin Source 1747</t>
  </si>
  <si>
    <t xml:space="preserve">6a6c9501-9c35-4454-8f2f-dc946fdcdf63</t>
  </si>
  <si>
    <t xml:space="preserve">Permian Basin Source 1748</t>
  </si>
  <si>
    <t xml:space="preserve">01bbbb45-2bee-4b64-9a28-413a9c91aa3c</t>
  </si>
  <si>
    <t xml:space="preserve">Permian Basin Source 1749</t>
  </si>
  <si>
    <t xml:space="preserve">ae5c09d5-e265-465f-bc30-8d5c34f715db</t>
  </si>
  <si>
    <t xml:space="preserve">Permian Basin Source 1750</t>
  </si>
  <si>
    <t xml:space="preserve">de6bd40b-d2e4-432e-a6f8-a7c842c2c329</t>
  </si>
  <si>
    <t xml:space="preserve">Permian Basin Source 1751</t>
  </si>
  <si>
    <t xml:space="preserve">81de1f5f-e190-48f9-9d70-3214cade288f</t>
  </si>
  <si>
    <t xml:space="preserve">Permian Basin Source 1752</t>
  </si>
  <si>
    <t xml:space="preserve">4ad54318-9023-4fd7-8923-ac94a1551d26</t>
  </si>
  <si>
    <t xml:space="preserve">Permian Basin Source 1753</t>
  </si>
  <si>
    <t xml:space="preserve">e572819d-ca1c-433c-81cd-317dd47a478d</t>
  </si>
  <si>
    <t xml:space="preserve">Permian Basin Source 1754</t>
  </si>
  <si>
    <t xml:space="preserve">320b6cf5-4bb1-4ea3-866f-4ac351cf87a4</t>
  </si>
  <si>
    <t xml:space="preserve">Permian Basin Source 1755</t>
  </si>
  <si>
    <t xml:space="preserve">a4c00f2d-a7dd-40d4-a0dc-a91db5a545bb</t>
  </si>
  <si>
    <t xml:space="preserve">Permian Basin Source 1756</t>
  </si>
  <si>
    <t xml:space="preserve">be16e4bd-98f0-4007-9fb3-e10dd9b0104d</t>
  </si>
  <si>
    <t xml:space="preserve">Eastern Mexico, east of 104W</t>
  </si>
  <si>
    <t xml:space="preserve">f1f690d8-98f1-4dd0-9b51-b73abf81b5c5</t>
  </si>
  <si>
    <t xml:space="preserve">60eddb99-24a9-4323-bacd-37bf4768eebe</t>
  </si>
  <si>
    <t xml:space="preserve">ba811f2a-5f18-45d1-b9c8-8a486453b98a</t>
  </si>
  <si>
    <t xml:space="preserve">592ff29f-2706-424d-99b3-590cb922f0d5</t>
  </si>
  <si>
    <t xml:space="preserve">de16f5ed-ea65-48fe-b242-cccc5aebc613</t>
  </si>
  <si>
    <t xml:space="preserve">43a23400-f355-4ed0-b563-6f2d50408c90</t>
  </si>
  <si>
    <t xml:space="preserve">0960f92c-3472-4e90-9ea3-2940b375ccf5</t>
  </si>
  <si>
    <t xml:space="preserve">7e02cd88-220f-44ce-98e4-838253fc9f62</t>
  </si>
  <si>
    <t xml:space="preserve">d2d79dd8-d8a4-4c52-ba5b-09de74bb784a</t>
  </si>
  <si>
    <t xml:space="preserve">c765a77d-b735-4403-aea7-11a6be696871</t>
  </si>
  <si>
    <t xml:space="preserve">3f45fb8d-6a91-4e39-884f-eb77ffa9dfc3</t>
  </si>
  <si>
    <t xml:space="preserve">b8215cb6-b3e0-4eff-82aa-8430a9952147</t>
  </si>
  <si>
    <t xml:space="preserve">81ba645e-7c44-4d5e-ab1d-40f2498f7290</t>
  </si>
  <si>
    <t xml:space="preserve">c405d384-0c44-49ec-b155-153cc82b6d6d</t>
  </si>
  <si>
    <t xml:space="preserve">1904739f-37ce-4367-801a-db117efe95ed</t>
  </si>
  <si>
    <t xml:space="preserve">573909eb-a3ae-4430-9a99-af74e0715772</t>
  </si>
  <si>
    <t xml:space="preserve">e3fcc68e-5a89-48f8-ba18-6255783484eb</t>
  </si>
  <si>
    <t xml:space="preserve">88e082c7-4870-4c5b-851c-9d23f61dc9af</t>
  </si>
  <si>
    <t xml:space="preserve">442a8174-bb27-4e01-ab56-28d3c6f7023d</t>
  </si>
  <si>
    <t xml:space="preserve">8b260b74-8918-4310-a1bc-a10c9da56ab1</t>
  </si>
  <si>
    <t xml:space="preserve">98d1441c-9f46-4e8c-8adc-8d7a1bfe7ca2</t>
  </si>
  <si>
    <t xml:space="preserve">3c15019a-69d9-4253-9221-3c4edb5ab616</t>
  </si>
  <si>
    <t xml:space="preserve">50f4f28e-0d4a-4f6d-8015-22d06e5eeeac</t>
  </si>
  <si>
    <t xml:space="preserve">6ef65d5d-e232-41bf-a84e-3ebac396d079</t>
  </si>
  <si>
    <t xml:space="preserve">3f8c3575-2f8f-4bb8-8a77-011633322097</t>
  </si>
  <si>
    <t xml:space="preserve">5242718d-62d0-4049-ad0a-c6ace1981463</t>
  </si>
  <si>
    <t xml:space="preserve">8de1ace9-dfc6-4fee-9a04-72e942a4c150</t>
  </si>
  <si>
    <t xml:space="preserve">40d0ac22-899e-4294-99e6-9e02350b4818</t>
  </si>
  <si>
    <t xml:space="preserve">f70254ba-6dfb-4f60-8440-c234b0e22521</t>
  </si>
  <si>
    <t xml:space="preserve">2153820f-c063-486a-8972-cce40e24f03e</t>
  </si>
  <si>
    <t xml:space="preserve">49b5fb15-e663-42c2-9b38-860e01045e60</t>
  </si>
  <si>
    <t xml:space="preserve">2eb6a8f8-6d13-405d-a1ea-a8d2c5464c4c</t>
  </si>
  <si>
    <t xml:space="preserve">47e93cb9-d1f6-49ba-81d9-9ed5cae3690b</t>
  </si>
  <si>
    <t xml:space="preserve">ce192643-d507-45fd-85b3-432f1adc035b</t>
  </si>
  <si>
    <t xml:space="preserve">ce5833d8-adb7-44e8-8051-94c282c93503</t>
  </si>
  <si>
    <t xml:space="preserve">243632d0-fd0d-44a8-92ae-bce69e98c68c</t>
  </si>
  <si>
    <t xml:space="preserve">db11e030-a14f-4dd5-b901-5b3707155ed5</t>
  </si>
  <si>
    <t xml:space="preserve">b7c5dc6b-911a-4daf-9b8a-543e03caa3e8</t>
  </si>
  <si>
    <t xml:space="preserve">4d1ccb95-266e-4421-82be-d24d79014488</t>
  </si>
  <si>
    <t xml:space="preserve">573bddc0-1dd4-4a95-af80-911674672224</t>
  </si>
  <si>
    <t xml:space="preserve">bad8aa9f-1f69-4731-bbf6-6b88bb19ea7d</t>
  </si>
  <si>
    <t xml:space="preserve">e4cba7fd-9b50-4521-8d25-779db23f7e1b</t>
  </si>
  <si>
    <t xml:space="preserve">72fa47e5-b30e-4696-8e01-3b50ead3ec81</t>
  </si>
  <si>
    <t xml:space="preserve">8bfe1919-0b52-4187-b1ea-dd3543c82ffa</t>
  </si>
  <si>
    <t xml:space="preserve">ee09fa27-0ad4-4e7a-9727-0dcdb987ad4e</t>
  </si>
  <si>
    <t xml:space="preserve">b6fb1a24-8c74-4f4f-b9e1-45865b8ed43e</t>
  </si>
  <si>
    <t xml:space="preserve">0a66404d-65b9-4d59-951f-6bdf19f69bd3</t>
  </si>
  <si>
    <t xml:space="preserve">ee1fc03d-e6c0-47a6-8618-d856de69156e</t>
  </si>
  <si>
    <t xml:space="preserve">7bc2741d-fcb6-4413-8189-5fc0b971fea4</t>
  </si>
  <si>
    <t xml:space="preserve">9b2812f8-80a7-4854-8be9-fdd881f7528a</t>
  </si>
  <si>
    <t xml:space="preserve">4be9602c-692c-4b6a-a31a-2563a54a2726</t>
  </si>
  <si>
    <t xml:space="preserve">a5e05231-d332-4f9a-a83d-6afd9abaf492</t>
  </si>
  <si>
    <t xml:space="preserve">2b547309-70eb-41ce-8b21-5b45c4106b9f</t>
  </si>
  <si>
    <t xml:space="preserve">06f9e3f3-676f-42e4-b1b1-9d1b4ebff921</t>
  </si>
  <si>
    <t xml:space="preserve">df102b3f-5535-48df-a54c-5e134b28f03f</t>
  </si>
  <si>
    <t xml:space="preserve">f744c902-6b87-4718-bbc4-8fe4d048de4e</t>
  </si>
  <si>
    <t xml:space="preserve">accdc360-0288-441b-b542-48f5da7e196c</t>
  </si>
  <si>
    <t xml:space="preserve">7c72a89e-0441-4004-99bb-6b302c68780c</t>
  </si>
  <si>
    <t xml:space="preserve">9f0e8a1c-7c3d-4c07-ad25-2e832c1f04ab</t>
  </si>
  <si>
    <t xml:space="preserve">2b684597-f6e1-4857-8daa-5dc8e12fa2aa</t>
  </si>
  <si>
    <t xml:space="preserve">ad3df8ce-9527-4125-98b2-04c63b9ccf1e</t>
  </si>
  <si>
    <t xml:space="preserve">2f17d3f9-100d-439b-8e5b-3384e1d2dc63</t>
  </si>
  <si>
    <t xml:space="preserve">534f1bea-ee66-4471-b8bf-367c06f253f5</t>
  </si>
  <si>
    <t xml:space="preserve">e3f6049e-e6f6-4bab-9664-aef7401ee114</t>
  </si>
  <si>
    <t xml:space="preserve">f757232e-39aa-4bbf-885b-35cd10309398</t>
  </si>
  <si>
    <t xml:space="preserve">8f871784-16df-4c03-a910-20777fb3da2a</t>
  </si>
  <si>
    <t xml:space="preserve">37a74c40-b3f6-45f6-9fbb-f2a32a750e73</t>
  </si>
  <si>
    <t xml:space="preserve">e63a1e01-b848-49d2-b4c9-f6a789ceefa3</t>
  </si>
  <si>
    <t xml:space="preserve">d955b93c-1817-4cf1-98fb-6c8ea85010ba</t>
  </si>
  <si>
    <t xml:space="preserve">1d63b25a-8364-4d83-83cc-923fd3f23434</t>
  </si>
  <si>
    <t xml:space="preserve">232b785a-bc5a-47c8-9408-aa8e177c4330</t>
  </si>
  <si>
    <t xml:space="preserve">c5d2fdd5-02f9-4b8d-a85a-fd9ef97f1a6d</t>
  </si>
  <si>
    <t xml:space="preserve">2074bcb7-6acc-4fbf-a7e3-b2da89be7339</t>
  </si>
  <si>
    <t xml:space="preserve">2c853965-3ba3-4c2d-8095-3eb6a8ce5cdc</t>
  </si>
  <si>
    <t xml:space="preserve">daf6ae7b-64db-4595-a727-1a3b540f4a03</t>
  </si>
  <si>
    <t xml:space="preserve">cc9f4a95-4c07-4233-bf88-b0c8e874f9e1</t>
  </si>
  <si>
    <t xml:space="preserve">6d13e792-d1a3-4ea7-85ee-c54d8d342ee1</t>
  </si>
  <si>
    <t xml:space="preserve">b00a3c36-6e3e-418d-b853-398979531ef9</t>
  </si>
  <si>
    <t xml:space="preserve">3ecfd412-a64e-4b3d-8cab-0d2304df49a3</t>
  </si>
  <si>
    <t xml:space="preserve">f4b4bc7b-bbfd-4ffd-89e3-9e767fdd98c5</t>
  </si>
  <si>
    <t xml:space="preserve">e5890836-6aaf-4820-804f-34c08407a573</t>
  </si>
  <si>
    <t xml:space="preserve">d2d7260b-5859-4777-858f-f77ee1225104</t>
  </si>
  <si>
    <t xml:space="preserve">eb66c393-4502-4ee9-aa50-6c58c0ff7e93</t>
  </si>
  <si>
    <t xml:space="preserve">dfdb721c-5bf8-47ea-b636-d472b586ff6d</t>
  </si>
  <si>
    <t xml:space="preserve">2e515fb0-e7c5-48d6-9064-23672a9dabf8</t>
  </si>
  <si>
    <t xml:space="preserve">4266dc40-2613-4b3b-aa2b-a154ac6b892a</t>
  </si>
  <si>
    <t xml:space="preserve">c44b318b-beaa-4c9e-9123-fd6f29fab6ba</t>
  </si>
  <si>
    <t xml:space="preserve">470b9183-ab29-4b14-97bc-6c8cc6ce888f</t>
  </si>
  <si>
    <t xml:space="preserve">abe53f8e-c2db-4954-8098-81c78e748b27</t>
  </si>
  <si>
    <t xml:space="preserve">2a94cd3d-e84e-4219-9c1a-fff3add54128</t>
  </si>
  <si>
    <t xml:space="preserve">1d8604fa-3311-420a-81a8-512aedb42b27</t>
  </si>
  <si>
    <t xml:space="preserve">110f773b-1f7e-422b-b592-c4a2081df155</t>
  </si>
  <si>
    <t xml:space="preserve">6241bb54-b206-4b9c-ae61-a5e61084b541</t>
  </si>
  <si>
    <t xml:space="preserve">4280155b-8be4-4a9c-9835-8e700d981de5</t>
  </si>
  <si>
    <t xml:space="preserve">a52ddb9c-5890-444d-9476-1994328f717b</t>
  </si>
  <si>
    <t xml:space="preserve">83a961c3-9c1c-44aa-8cad-c324d0b1acfd</t>
  </si>
  <si>
    <t xml:space="preserve">d7f961a4-8dfe-4674-bd8d-6d308dd1510c</t>
  </si>
  <si>
    <t xml:space="preserve">fafca8ac-acb5-4673-a849-1f4beba8dac5</t>
  </si>
  <si>
    <t xml:space="preserve">6cf74173-8866-4733-b9be-b99bc89fa9da</t>
  </si>
  <si>
    <t xml:space="preserve">7f9ba2c3-7877-4844-9b4b-f123531e6c05</t>
  </si>
  <si>
    <t xml:space="preserve">70ff885e-90a9-4840-8eac-4ad1cb3f1e50</t>
  </si>
  <si>
    <t xml:space="preserve">09bb720a-4cee-4ad6-b5e6-78a0d4e5b94c</t>
  </si>
  <si>
    <t xml:space="preserve">3fe692a2-2812-4991-bf17-7c084daed947</t>
  </si>
  <si>
    <t xml:space="preserve">de110c55-1203-4345-8274-871560b64377</t>
  </si>
  <si>
    <t xml:space="preserve">d339d240-f038-4f92-8cad-75dff73e5cb7</t>
  </si>
  <si>
    <t xml:space="preserve">3c9991c5-826c-4958-b3a7-9b242b377811</t>
  </si>
  <si>
    <t xml:space="preserve">95e0f8ce-cc7c-4e8f-b6f0-56f37e115560</t>
  </si>
  <si>
    <t xml:space="preserve">5daad9cc-0bbd-4b02-bae0-0285d0880822</t>
  </si>
  <si>
    <t xml:space="preserve">3b3fac88-af2d-49f7-911c-b92771b4e8d7</t>
  </si>
  <si>
    <t xml:space="preserve">08cb4dff-a6e8-415e-99a7-1af204297d0d</t>
  </si>
  <si>
    <t xml:space="preserve">b7975a29-764a-47fd-a922-76954ecd7571</t>
  </si>
  <si>
    <t xml:space="preserve">2589f179-db70-4ba3-a6d5-d8893294c651</t>
  </si>
  <si>
    <t xml:space="preserve">1712c800-e06a-416c-b9eb-ae69e610b5b4</t>
  </si>
  <si>
    <t xml:space="preserve">260a557b-0061-49b6-880b-1b7e792c8f0e</t>
  </si>
  <si>
    <t xml:space="preserve">639ebe21-fa35-4fc7-ae9c-2ad1a6b0bf41</t>
  </si>
  <si>
    <t xml:space="preserve">3302c785-d5ce-4de5-a549-32759c3b2ffa</t>
  </si>
  <si>
    <t xml:space="preserve">37957d85-3046-40a0-98de-974fa9fc0047</t>
  </si>
  <si>
    <t xml:space="preserve">8aa7e5d2-1822-450c-803e-92ac99238530</t>
  </si>
  <si>
    <t xml:space="preserve">15719090-ff8f-44f5-9cd3-797f859ec969</t>
  </si>
  <si>
    <t xml:space="preserve">d936b7e2-3c4e-4336-8729-275e14d04cd9</t>
  </si>
  <si>
    <t xml:space="preserve">c60db8b3-1753-4009-9138-fefedb6a52f4</t>
  </si>
  <si>
    <t xml:space="preserve">6415a70a-3294-4a70-ab9a-04fc4bcac60b</t>
  </si>
  <si>
    <t xml:space="preserve">672e76f7-2be2-453f-a915-418468e31e63</t>
  </si>
  <si>
    <t xml:space="preserve">1457812c-5037-4a1a-bf16-1253ef877c13</t>
  </si>
  <si>
    <t xml:space="preserve">51ecdf19-f9b9-4a1d-8ca3-e0d2a883227a</t>
  </si>
  <si>
    <t xml:space="preserve">99facd28-a047-406c-b8c6-afc4c8cd6631</t>
  </si>
  <si>
    <t xml:space="preserve">f2b0c903-4c2d-4da3-87c4-f7b0c0592ef1</t>
  </si>
  <si>
    <t xml:space="preserve">5b44f1aa-6c6c-4fc2-ba64-be829346453c</t>
  </si>
  <si>
    <t xml:space="preserve">6d42aec6-92f8-4ad8-bb51-80ac57ec2a93</t>
  </si>
  <si>
    <t xml:space="preserve">4554c953-c2f7-48c2-b100-992574ddadb8</t>
  </si>
  <si>
    <t xml:space="preserve">d6b2e8d0-4d64-4d3f-ad8e-196d495b2abe</t>
  </si>
  <si>
    <t xml:space="preserve">c764cf60-a882-4d5f-b9cd-dc14b1e4417d</t>
  </si>
  <si>
    <t xml:space="preserve">56ec2e4e-77ed-4587-9a31-92d42bc261dd</t>
  </si>
  <si>
    <t xml:space="preserve">1ec5c9ee-1043-4e39-a420-4274dda84dbf</t>
  </si>
  <si>
    <t xml:space="preserve">4e6a01da-0f58-41ab-a88a-d54d48d8cd68</t>
  </si>
  <si>
    <t xml:space="preserve">38a35ccd-79d5-4dfa-83d9-ccf984452c6c</t>
  </si>
  <si>
    <t xml:space="preserve">16be2321-bc26-451c-842b-a769f7680f54</t>
  </si>
  <si>
    <t xml:space="preserve">d6b6da12-55c8-4852-b11b-cbef9d6ab308</t>
  </si>
  <si>
    <t xml:space="preserve">9e0527ed-629a-4f65-a5e3-3391b208fae9</t>
  </si>
  <si>
    <t xml:space="preserve">bf303666-ce6b-4732-bcf1-8ac97c0c2c60</t>
  </si>
  <si>
    <t xml:space="preserve">d3ce644f-4130-4874-bea3-a23d30654f82</t>
  </si>
  <si>
    <t xml:space="preserve">e436666b-dbaa-4ffe-9992-4c49777576e2</t>
  </si>
  <si>
    <t xml:space="preserve">e587a598-a907-49cd-aabe-ef121caebf1f</t>
  </si>
  <si>
    <t xml:space="preserve">30881897-dddb-413b-9247-d0ba4ba292ce</t>
  </si>
  <si>
    <t xml:space="preserve">1122061c-a191-4e82-951a-2d49cd3c1df0</t>
  </si>
  <si>
    <t xml:space="preserve">d78955c1-7559-4592-b35f-1de8d4be8ffa</t>
  </si>
  <si>
    <t xml:space="preserve">f61b8b39-6379-411b-a5b7-198902bc3130</t>
  </si>
  <si>
    <t xml:space="preserve">2742ba5a-a287-4f3c-b2fa-d35d7a38da20</t>
  </si>
  <si>
    <t xml:space="preserve">2685220f-e6be-4dc9-8508-90ea7f296217</t>
  </si>
  <si>
    <t xml:space="preserve">f77df535-ceba-4864-ab9d-efd1b37b40fa</t>
  </si>
  <si>
    <t xml:space="preserve">83f5c9f4-488c-490b-9c51-7d61cbc1f822</t>
  </si>
  <si>
    <t xml:space="preserve">57eebb0f-c06f-4dd4-b46a-aa39da852d28</t>
  </si>
  <si>
    <t xml:space="preserve">48e65d72-658e-4181-bb0b-df0a1c301615</t>
  </si>
  <si>
    <t xml:space="preserve">5e4ccb90-bb86-4404-9649-2ee419158aed</t>
  </si>
  <si>
    <t xml:space="preserve">69aef222-56a9-4fce-931a-a7b2e1e6d34c</t>
  </si>
  <si>
    <t xml:space="preserve">960453e1-6c04-4c7f-b984-5fb68baf1b2d</t>
  </si>
  <si>
    <t xml:space="preserve">29f64d6f-8301-443f-b4e8-a424b93ca0bb</t>
  </si>
  <si>
    <t xml:space="preserve">e0800856-7f80-4ec6-9990-50f8215fc146</t>
  </si>
  <si>
    <t xml:space="preserve">70272a3f-c3a7-4478-8607-14cb43c83209</t>
  </si>
  <si>
    <t xml:space="preserve">6ee23be6-6684-4ea2-aad8-b8012487386f</t>
  </si>
  <si>
    <t xml:space="preserve">5694181e-a040-435a-9727-1c6d345fbba8</t>
  </si>
  <si>
    <t xml:space="preserve">deadffd6-23df-4874-bd63-cb6884fad838</t>
  </si>
  <si>
    <t xml:space="preserve">0eae5e5f-e96b-47b8-b853-c792a5e941bb</t>
  </si>
  <si>
    <t xml:space="preserve">1668c914-ad56-4b4d-baf8-a9aad17c988f</t>
  </si>
  <si>
    <t xml:space="preserve">266520a7-f806-4b38-bf5e-8f86bd91fb3a</t>
  </si>
  <si>
    <t xml:space="preserve">ad0eb97b-7636-4c85-a71f-c09ef81542b5</t>
  </si>
  <si>
    <t xml:space="preserve">6e858a23-dcc4-4237-88f1-c899408dd952</t>
  </si>
  <si>
    <t xml:space="preserve">c59c6fb9-7881-4aa9-a898-4ade86398ab5</t>
  </si>
  <si>
    <t xml:space="preserve">60b6d1bf-6435-47e6-8357-fbacb6912dbf</t>
  </si>
  <si>
    <t xml:space="preserve">8ff7bfc9-57e9-479d-9fa6-4d7d2503991a</t>
  </si>
  <si>
    <t xml:space="preserve">31794ab1-e122-495b-aa8a-8488486fa1a4</t>
  </si>
  <si>
    <t xml:space="preserve">851cbebd-3b0a-4bd6-8880-3eb532b5bd1f</t>
  </si>
  <si>
    <t xml:space="preserve">1d24bde5-da48-4478-9bf4-46a6650b78a0</t>
  </si>
  <si>
    <t xml:space="preserve">5905dffb-e296-4fc3-a85f-4990d16e3186</t>
  </si>
  <si>
    <t xml:space="preserve">89f45c9d-d026-45f0-b43d-9732b761f23c</t>
  </si>
  <si>
    <t xml:space="preserve">55efc142-1337-4f0f-bc67-1c2f405aa150</t>
  </si>
  <si>
    <t xml:space="preserve">6c284189-1643-4924-b64a-2167880fd18d</t>
  </si>
  <si>
    <t xml:space="preserve">49d96135-64c5-43af-87df-b506823a6743</t>
  </si>
  <si>
    <t xml:space="preserve">b70974f7-950d-4c5a-b1f1-7f17575b6bab</t>
  </si>
  <si>
    <t xml:space="preserve">95f75b59-e999-4f12-972e-c10cd49d7d73</t>
  </si>
  <si>
    <t xml:space="preserve">4d824a4a-2b10-466f-9d3f-c918553027b1</t>
  </si>
  <si>
    <t xml:space="preserve">7fc881f7-d4a8-41db-ac58-7bd3d5d40945</t>
  </si>
  <si>
    <t xml:space="preserve">53589f89-384e-43f8-8968-3a0d6f0248d2</t>
  </si>
  <si>
    <t xml:space="preserve">c04a684c-0db0-4931-8646-350b84d69382</t>
  </si>
  <si>
    <t xml:space="preserve">fee17ac2-a4fb-48ac-8ca2-24dc51113ae2</t>
  </si>
  <si>
    <t xml:space="preserve">f58995df-19eb-4e02-86f0-b771ebcd3a1f</t>
  </si>
  <si>
    <t xml:space="preserve">cbf301b8-1c0b-442a-8dee-0739672d88fb</t>
  </si>
  <si>
    <t xml:space="preserve">769496a5-a86d-47bd-a3f4-e7663d18d21f</t>
  </si>
  <si>
    <t xml:space="preserve">1f73f891-d430-49a9-8577-848eee9d68b2</t>
  </si>
  <si>
    <t xml:space="preserve">a7d7817d-d5c8-43d8-8b1a-a31a745a2b21</t>
  </si>
  <si>
    <t xml:space="preserve">ede91095-7f1e-48a2-a5fa-8f7ae634d627</t>
  </si>
  <si>
    <t xml:space="preserve">c0e41e1d-6308-4bbd-901e-34a69999aee8</t>
  </si>
  <si>
    <t xml:space="preserve">228a919e-a2a2-4609-be9d-c27ce809107d</t>
  </si>
  <si>
    <t xml:space="preserve">c247deaf-9af7-4491-ae33-041ae1c3471f</t>
  </si>
  <si>
    <t xml:space="preserve">62f7249e-385b-4281-9382-61396670057f</t>
  </si>
  <si>
    <t xml:space="preserve">b11236b6-e89a-424e-ae13-3fa8ae8db1cf</t>
  </si>
  <si>
    <t xml:space="preserve">8d714a05-48ac-4549-aa57-b685718441b3</t>
  </si>
  <si>
    <t xml:space="preserve">99ac221a-7e18-4122-8d3c-78be36254b4a</t>
  </si>
  <si>
    <t xml:space="preserve">2e22f292-28a7-477a-825d-fe47c91f7c0e</t>
  </si>
  <si>
    <t xml:space="preserve">672d06e0-54da-49ce-bc33-2c411c47ec8e</t>
  </si>
  <si>
    <t xml:space="preserve">0a916314-aa1b-4e2b-a687-d0ab2d8f9188</t>
  </si>
  <si>
    <t xml:space="preserve">fcca4733-06d7-40a2-90f5-5e29b34e8f03</t>
  </si>
  <si>
    <t xml:space="preserve">eda45f96-7772-47fc-8504-5160f09376d8</t>
  </si>
  <si>
    <t xml:space="preserve">4cec2ab9-eb73-4e68-8ce5-472af3e7b42d</t>
  </si>
  <si>
    <t xml:space="preserve">33afebb0-c88e-4944-a93f-f8ba45c69268</t>
  </si>
  <si>
    <t xml:space="preserve">d7e2aab7-eb9c-4f90-af59-4b1f89f239f6</t>
  </si>
  <si>
    <t xml:space="preserve">4fd09eb0-6ea7-4395-83fe-0f7b52a3c20f</t>
  </si>
  <si>
    <t xml:space="preserve">f79de46f-8917-422b-a6f9-77fe12ad909c</t>
  </si>
  <si>
    <t xml:space="preserve">9e4e0c7e-1c11-45c9-a173-8d3d53243ec4</t>
  </si>
  <si>
    <t xml:space="preserve">8a495139-a884-4606-b806-ac3a85484294</t>
  </si>
  <si>
    <t xml:space="preserve">1f930df9-8e59-4563-9bf0-62bd4f8118e8</t>
  </si>
  <si>
    <t xml:space="preserve">1f4ab295-b0ef-4e96-8c97-a16e2387c692</t>
  </si>
  <si>
    <t xml:space="preserve">196c9d07-dbd9-4b52-b9f6-8b42ce3cc40e</t>
  </si>
  <si>
    <t xml:space="preserve">8f8c9506-052e-4279-be5a-e5d69509ceda</t>
  </si>
  <si>
    <t xml:space="preserve">d5d8939f-5a69-499d-bc53-bc737b77108c</t>
  </si>
  <si>
    <t xml:space="preserve">23963354-7342-4d7b-8782-8a139a1bedd2</t>
  </si>
  <si>
    <t xml:space="preserve">d00f14bb-4c3f-4a37-bdba-54b5af0f8c4e</t>
  </si>
  <si>
    <t xml:space="preserve">e4c17b4b-106d-44c9-a6f8-0908e7ad3561</t>
  </si>
  <si>
    <t xml:space="preserve">185c179b-f539-42cb-aa9f-cdea7594f23f</t>
  </si>
  <si>
    <t xml:space="preserve">78510d19-efdb-45a6-919f-e2e6797b02ea</t>
  </si>
  <si>
    <t xml:space="preserve">a3ce07fd-567b-4e44-8232-4beff082e1f3</t>
  </si>
  <si>
    <t xml:space="preserve">3ceb66d8-1b47-47d9-a9ad-0fcdffa1ba8a</t>
  </si>
  <si>
    <t xml:space="preserve">a02e823d-d8da-46dd-8ea3-05a521774b04</t>
  </si>
  <si>
    <t xml:space="preserve">05baa59b-2f2f-4652-9fd3-5b7cfaacc135</t>
  </si>
  <si>
    <t xml:space="preserve">607df6f8-1525-4613-9e98-edc7e0636c13</t>
  </si>
  <si>
    <t xml:space="preserve">6c8d29ed-d599-40f0-abd7-563d153a5be9</t>
  </si>
  <si>
    <t xml:space="preserve">39d71815-a1bf-4361-a831-725897e26b17</t>
  </si>
  <si>
    <t xml:space="preserve">a15b4913-52b9-4c56-a712-416867822967</t>
  </si>
  <si>
    <t xml:space="preserve">7cf6565d-713b-407a-9b16-da0ef0028a4c</t>
  </si>
  <si>
    <t xml:space="preserve">5d300b97-1f05-40d5-bd44-d11c7f15d61d</t>
  </si>
  <si>
    <t xml:space="preserve">c529e05b-400e-4008-8f6b-1b2ba17bb8dd</t>
  </si>
  <si>
    <t xml:space="preserve">943f9f2d-6335-4584-8156-5057ec886c47</t>
  </si>
  <si>
    <t xml:space="preserve">2ff38e49-7c92-47d7-b6ca-31367ea21203</t>
  </si>
  <si>
    <t xml:space="preserve">dca7c384-7034-4a0a-9ffb-700d0c6a4983</t>
  </si>
  <si>
    <t xml:space="preserve">f313f1b3-f4a6-4918-9bab-958219ff4086</t>
  </si>
  <si>
    <t xml:space="preserve">bbad135d-61f1-4353-9a55-80b2cc92b7ba</t>
  </si>
  <si>
    <t xml:space="preserve">a3e48d75-3377-43e5-9466-21a1c3095332</t>
  </si>
  <si>
    <t xml:space="preserve">ca2d8665-a85e-46ca-b20f-61cfe637d4c7</t>
  </si>
  <si>
    <t xml:space="preserve">ae757497-a5b2-4077-8189-a003cde23407</t>
  </si>
  <si>
    <t xml:space="preserve">0ddecfca-da26-4774-b2d1-6a0b4da7e797</t>
  </si>
  <si>
    <t xml:space="preserve">146c6f8e-6800-4879-9005-202f59dd7729</t>
  </si>
  <si>
    <t xml:space="preserve">bf4ee91a-0eb6-4a93-b070-558e14233700</t>
  </si>
  <si>
    <t xml:space="preserve">84550d72-398a-4e70-ad88-ab9fad2764ef</t>
  </si>
  <si>
    <t xml:space="preserve">c37f75d9-e49f-478e-876a-f489c7ea9008</t>
  </si>
  <si>
    <t xml:space="preserve">c3b3ce17-a79b-4ca2-8326-cf11b84af3a7</t>
  </si>
  <si>
    <t xml:space="preserve">cfad7e2d-9941-437d-b496-3a7d4b3e2263</t>
  </si>
  <si>
    <t xml:space="preserve">dd924d8c-8d5c-40af-92c7-4bd5a8bab408</t>
  </si>
  <si>
    <t xml:space="preserve">07fa718e-80d4-4dfd-9e9d-5978487b4762</t>
  </si>
  <si>
    <t xml:space="preserve">e8a633ef-cf42-41b3-96cb-f7a8b9f44358</t>
  </si>
  <si>
    <t xml:space="preserve">6f8adb53-26e0-43aa-b39e-edddee959328</t>
  </si>
  <si>
    <t xml:space="preserve">441aae78-baee-4465-89d9-e803551cfb17</t>
  </si>
  <si>
    <t xml:space="preserve">b55a06cc-7aa9-4044-bd72-ac270662f3f9</t>
  </si>
  <si>
    <t xml:space="preserve">abd2bf13-e19d-4db8-9b0b-473069a55798</t>
  </si>
  <si>
    <t xml:space="preserve">62411ca3-2483-44f3-9dbe-b8cf93e9e0d0</t>
  </si>
  <si>
    <t xml:space="preserve">c77bf074-c719-4c84-8b83-071dfdd538f0</t>
  </si>
  <si>
    <t xml:space="preserve">a7844cd6-9d70-41b6-b9ae-5f8d1e817482</t>
  </si>
  <si>
    <t xml:space="preserve">80bc2d8d-b487-49bf-bad2-b688f9a4591e</t>
  </si>
  <si>
    <t xml:space="preserve">ccc34e00-1001-4dfe-b5a8-e789d7405f0d</t>
  </si>
  <si>
    <t xml:space="preserve">3611dea1-9017-436d-abf5-1c7276c55beb</t>
  </si>
  <si>
    <t xml:space="preserve">6e079c13-45cc-476c-90e1-c8a5db609b7c</t>
  </si>
  <si>
    <t xml:space="preserve">47cbbf44-d37c-4576-9450-83734161fe9b</t>
  </si>
  <si>
    <t xml:space="preserve">7e558939-076b-4daa-a374-e708e7027159</t>
  </si>
  <si>
    <t xml:space="preserve">613a9ec5-6779-4053-8e32-dd3ba4092b91</t>
  </si>
  <si>
    <t xml:space="preserve">020358fc-ff3d-4e46-b9d3-a93e8ece0704</t>
  </si>
  <si>
    <t xml:space="preserve">8845cbb8-14a0-4f30-b46b-7ace69a59ce0</t>
  </si>
  <si>
    <t xml:space="preserve">2f7978a1-7c09-4616-b778-1aa18928c081</t>
  </si>
  <si>
    <t xml:space="preserve">b8f6bd36-0904-4e55-b6d1-328843e4b4d9</t>
  </si>
  <si>
    <t xml:space="preserve">28d2f197-c464-4f91-b956-1242d7b2f695</t>
  </si>
  <si>
    <t xml:space="preserve">1c0897af-6fb0-4e82-b405-1a14b4570248</t>
  </si>
  <si>
    <t xml:space="preserve">5370ab26-7ae9-4eec-b0dc-ac3f170adff6</t>
  </si>
  <si>
    <t xml:space="preserve">359e6a4c-dea4-4337-bcbb-a83fe36d08a3</t>
  </si>
  <si>
    <t xml:space="preserve">f02eea25-d6bb-4a4b-8549-0b61a4af2947</t>
  </si>
  <si>
    <t xml:space="preserve">3b8a7ff8-67b1-4d98-b350-bce666e32916</t>
  </si>
  <si>
    <t xml:space="preserve">887b57bb-03f2-41f2-846e-96df96d4903b</t>
  </si>
  <si>
    <t xml:space="preserve">e910285a-2fca-4db8-a10a-35865fa3bb58</t>
  </si>
  <si>
    <t xml:space="preserve">b01a6ec2-32a8-40b5-a76b-9ff0e1d2f0fc</t>
  </si>
  <si>
    <t xml:space="preserve">ce6d1ee1-120d-4010-b710-91ac24919200</t>
  </si>
  <si>
    <t xml:space="preserve">03d515ab-89e4-44b5-8dcb-93efc6270a28</t>
  </si>
  <si>
    <t xml:space="preserve">706d062b-f9b8-4fbf-976a-5ace8951b7b4</t>
  </si>
  <si>
    <t xml:space="preserve">eeae2517-5c31-4c63-91d4-62caea1ee1e9</t>
  </si>
  <si>
    <t xml:space="preserve">5a792fd1-ed99-48b5-94ec-0217f59c1a1a</t>
  </si>
  <si>
    <t xml:space="preserve">6d31d18b-0629-424c-bedb-41eabf931b53</t>
  </si>
  <si>
    <t xml:space="preserve">6d18b514-ddf0-42a8-bc7f-5beb969448b1</t>
  </si>
  <si>
    <t xml:space="preserve">dc1c59fe-48c4-4964-956f-95f05797df52</t>
  </si>
  <si>
    <t xml:space="preserve">9a816cfb-04c7-4bd6-a95d-4f461843bf36</t>
  </si>
  <si>
    <t xml:space="preserve">30525449-fe73-4c24-bca1-5b4ab1d4e813</t>
  </si>
  <si>
    <t xml:space="preserve">41f2fc55-e8e8-49f4-ae49-398f17969d9f</t>
  </si>
  <si>
    <t xml:space="preserve">c8e7d320-9c02-4fa7-b7e8-0c3c7dfad398</t>
  </si>
  <si>
    <t xml:space="preserve">6a5604de-141b-401e-b323-19a8b2ea0623</t>
  </si>
  <si>
    <t xml:space="preserve">4cd1808c-1615-4a81-aa5e-7976d56a52a2</t>
  </si>
  <si>
    <t xml:space="preserve">0cd82f8e-b436-40ad-a96a-b0364a0a9649</t>
  </si>
  <si>
    <t xml:space="preserve">e7b6b96b-003e-424b-9db2-45c1d8a4349f</t>
  </si>
  <si>
    <t xml:space="preserve">c9c7a256-e4f7-4a4e-80b6-61037ecd2966</t>
  </si>
  <si>
    <t xml:space="preserve">80615504-ccbc-4903-be85-7bbda7d77430</t>
  </si>
  <si>
    <t xml:space="preserve">fdf9173a-bd3e-4eeb-b8a9-ff2f0126c501</t>
  </si>
  <si>
    <t xml:space="preserve">76198d90-3b7a-4224-87ca-26ed0a038881</t>
  </si>
  <si>
    <t xml:space="preserve">911db3f8-d4cf-4fec-ac1b-ded7d7154088</t>
  </si>
  <si>
    <t xml:space="preserve">9fc4b21f-0dfb-47de-ba0f-9df8a0eca6ea</t>
  </si>
  <si>
    <t xml:space="preserve">b48b7de7-61f5-4f96-a5b2-762a458ac152</t>
  </si>
  <si>
    <t xml:space="preserve">3f4c9fbf-e72b-4438-817e-1c1966c107a1</t>
  </si>
  <si>
    <t xml:space="preserve">c76469d9-a97e-46ac-a4d4-83fbeee76ae9</t>
  </si>
  <si>
    <t xml:space="preserve">e7304a0c-4e69-4018-a583-fbdc72c99ad2</t>
  </si>
  <si>
    <t xml:space="preserve">96311edd-1a01-4daa-b38b-7bf172aa78a5</t>
  </si>
  <si>
    <t xml:space="preserve">af232bed-245c-4b26-9b4f-411f909bf9ad</t>
  </si>
  <si>
    <t xml:space="preserve">693962d8-7870-4c7f-b06e-060c10263195</t>
  </si>
  <si>
    <t xml:space="preserve">2644160f-7b3d-4c12-a955-5c86305cc138</t>
  </si>
  <si>
    <t xml:space="preserve">b8eb14a5-85f3-4122-88ba-d8bf7e27188c</t>
  </si>
  <si>
    <t xml:space="preserve">d9646e86-e360-42a1-8706-9e86d44af897</t>
  </si>
  <si>
    <t xml:space="preserve">9af9354c-1088-41e3-bc15-e1cfaa71461f</t>
  </si>
  <si>
    <t xml:space="preserve">73d917a1-34e5-46b4-b040-33713259186c</t>
  </si>
  <si>
    <t xml:space="preserve">bdda603a-47a2-4745-b8f1-eff1b4b30eb3</t>
  </si>
  <si>
    <t xml:space="preserve">daaad539-ecd9-4480-acd0-b04ace987fe5</t>
  </si>
  <si>
    <t xml:space="preserve">2f9fa5a0-bd5b-4b74-b6c6-6114345cf89e</t>
  </si>
  <si>
    <t xml:space="preserve">ac5a1a6c-4ae7-4a83-9fe8-11e0eea4ba2b</t>
  </si>
  <si>
    <t xml:space="preserve">39fe9269-1d37-4d17-bf61-8244578a32ec</t>
  </si>
  <si>
    <t xml:space="preserve">c8485f12-8ddc-4eb7-9292-f14e4c58e2be</t>
  </si>
  <si>
    <t xml:space="preserve">b63869fe-2c63-44fd-9d87-8eb940f2e5a2</t>
  </si>
  <si>
    <t xml:space="preserve">87130ff2-7623-4860-b602-daf49c6aa8a8</t>
  </si>
  <si>
    <t xml:space="preserve">15e4f73d-b669-44db-93fd-2352e75f536f</t>
  </si>
  <si>
    <t xml:space="preserve">eec55e66-990c-44e0-b540-c104273a0647</t>
  </si>
  <si>
    <t xml:space="preserve">f59aa79b-f640-45cd-b58e-2971a3fcde77</t>
  </si>
  <si>
    <t xml:space="preserve">88f0af6d-854c-41c4-90ce-6ae0842b5d0b</t>
  </si>
  <si>
    <t xml:space="preserve">0f94a8f7-6734-407c-b84e-52a6627f9825</t>
  </si>
  <si>
    <t xml:space="preserve">da9197b4-99f7-41b9-9ec2-cac328d9e7f2</t>
  </si>
  <si>
    <t xml:space="preserve">b05f8934-f52d-4390-a197-d9829b04e9f2</t>
  </si>
  <si>
    <t xml:space="preserve">2fb131a4-f301-460f-8c1d-5ee0f3bc69a5</t>
  </si>
  <si>
    <t xml:space="preserve">1cbf1c1c-df7e-4791-8696-85656c2f8729</t>
  </si>
  <si>
    <t xml:space="preserve">f042d345-0b21-48b0-9af3-7722208d4f44</t>
  </si>
  <si>
    <t xml:space="preserve">deb8dae4-e652-48a9-9c43-515b2de45d0a</t>
  </si>
  <si>
    <t xml:space="preserve">161e53af-a4b7-4650-81f9-be22e6594e6b</t>
  </si>
  <si>
    <t xml:space="preserve">88471604-4d6d-4425-8ebb-bc56b4c73913</t>
  </si>
  <si>
    <t xml:space="preserve">12006ac7-6114-48ff-93ca-f3e603b75dd2</t>
  </si>
  <si>
    <t xml:space="preserve">8b75ad4a-8b7d-42cf-8da0-26814c0b3a33</t>
  </si>
  <si>
    <t xml:space="preserve">de83237e-015a-4de4-be37-7f1b388def20</t>
  </si>
  <si>
    <t xml:space="preserve">afc4620f-1c32-46ac-b409-e2cf49cd0ddb</t>
  </si>
  <si>
    <t xml:space="preserve">797a7f3a-fa9b-48f2-827d-b219711d188b</t>
  </si>
  <si>
    <t xml:space="preserve">658ad1e2-6e59-4377-bc40-4a8713c849e9</t>
  </si>
  <si>
    <t xml:space="preserve">9255c58a-258b-4812-9cf4-959fc3a1c4e2</t>
  </si>
  <si>
    <t xml:space="preserve">fbaaefeb-567d-44a4-94f5-69efb7ef47e0</t>
  </si>
  <si>
    <t xml:space="preserve">021ed440-edc1-4a34-9153-2f2c1e3e5775</t>
  </si>
  <si>
    <t xml:space="preserve">c955f3f0-3f83-45bd-93a4-f124f9479ad1</t>
  </si>
  <si>
    <t xml:space="preserve">d2176188-4674-40b6-9d1e-54c98ddee7ec</t>
  </si>
  <si>
    <t xml:space="preserve">f9ed34d9-183a-4c0c-afdf-84d8b12c87b1</t>
  </si>
  <si>
    <t xml:space="preserve">17139ccd-e39a-4014-91aa-6a8a42975676</t>
  </si>
  <si>
    <t xml:space="preserve">1487f5ff-162c-4248-94f4-90d1309fc264</t>
  </si>
  <si>
    <t xml:space="preserve">5a31687d-e5c0-46d9-9723-601d31821981</t>
  </si>
  <si>
    <t xml:space="preserve">c208239f-7d83-4616-ba2d-2720a0ad2b47</t>
  </si>
  <si>
    <t xml:space="preserve">b19986bd-7e5e-4266-9d71-5f8805905136</t>
  </si>
  <si>
    <t xml:space="preserve">4dcf4a9c-28a8-4cc1-9c0b-e5e01dd5d88b</t>
  </si>
  <si>
    <t xml:space="preserve">5d412330-0fd4-4fb8-bbdb-a960dcb632fd</t>
  </si>
  <si>
    <t xml:space="preserve">b8be90d2-c482-4d29-a499-31cac405366f</t>
  </si>
  <si>
    <t xml:space="preserve">7a6cfdb5-f9c9-4818-8100-56be33088dc7</t>
  </si>
  <si>
    <t xml:space="preserve">4700db80-309b-49c6-addb-1af0e5afc91f</t>
  </si>
  <si>
    <t xml:space="preserve">ec9b7eaf-00d6-43a9-a9c3-0669e048f15e</t>
  </si>
  <si>
    <t xml:space="preserve">888d5f75-d2a4-4768-bed0-f93e390c322e</t>
  </si>
  <si>
    <t xml:space="preserve">6f5ab67d-3b44-4978-88e5-61f492bff11e</t>
  </si>
  <si>
    <t xml:space="preserve">f2596151-ff44-4286-b462-5671546f1f63</t>
  </si>
  <si>
    <t xml:space="preserve">4ffe71d5-cce4-4451-b95e-2634934975c5</t>
  </si>
  <si>
    <t xml:space="preserve">14cd664d-3d69-42b5-a081-f352d372a595</t>
  </si>
  <si>
    <t xml:space="preserve">9dd190c4-6947-42e7-8d06-627b38e4c69e</t>
  </si>
  <si>
    <t xml:space="preserve">c85995c8-fa95-45b6-a9bb-5ab3bfcb6c25</t>
  </si>
  <si>
    <t xml:space="preserve">47336dd4-09f6-4ea4-8ebf-f3ac6561ee89</t>
  </si>
  <si>
    <t xml:space="preserve">aee87146-8135-4a60-aa6e-7a99897ff46c</t>
  </si>
  <si>
    <t xml:space="preserve">cc1cdcc6-a632-47d4-954b-d69d029a16b1</t>
  </si>
  <si>
    <t xml:space="preserve">c5eeb8f4-a174-4237-9241-28e6ffc2ef3f</t>
  </si>
  <si>
    <t xml:space="preserve">ec67e588-3de5-4862-acfd-5ecd71404793</t>
  </si>
  <si>
    <t xml:space="preserve">a5a64105-f92c-4110-aa8d-6c5dab073b0c</t>
  </si>
  <si>
    <t xml:space="preserve">069dd143-6274-47d3-85a8-dc05a14d7f83</t>
  </si>
  <si>
    <t xml:space="preserve">7f64ba48-c5cd-42c3-9a93-ffcd157047fd</t>
  </si>
  <si>
    <t xml:space="preserve">f2f87197-5a97-4309-9a6c-55841cb03e6a</t>
  </si>
  <si>
    <t xml:space="preserve">c086c12f-3a87-4247-9eb7-67942c5538ef</t>
  </si>
  <si>
    <t xml:space="preserve">c4852706-ee42-4efa-be1d-e261b4dbec9c</t>
  </si>
  <si>
    <t xml:space="preserve">2508b788-75e8-4cc4-be40-a6d5e3edd5a3</t>
  </si>
  <si>
    <t xml:space="preserve">32e52bdc-78eb-48d0-b65b-2204b670774d</t>
  </si>
  <si>
    <t xml:space="preserve">8e4a52a6-45e8-4e89-93d6-8c82ec76fe2b</t>
  </si>
  <si>
    <t xml:space="preserve">7dfd6e3c-bda1-4d33-98ca-f65674099154</t>
  </si>
  <si>
    <t xml:space="preserve">b5df7731-e79a-4d61-9c4f-aac3113d8a8c</t>
  </si>
  <si>
    <t xml:space="preserve">260d45c3-28f5-4443-8a3f-a8e80ec529d2</t>
  </si>
  <si>
    <t xml:space="preserve">aeacc98e-aede-423e-8428-a0610a18e9cc</t>
  </si>
  <si>
    <t xml:space="preserve">7a865631-dfbb-4fa0-ba7c-8b4c8afc87e2</t>
  </si>
  <si>
    <t xml:space="preserve">899883a0-199a-493a-80e9-47ac142fccea</t>
  </si>
  <si>
    <t xml:space="preserve">5ed3460b-dfde-4550-88b4-56dd5a8fc9bb</t>
  </si>
  <si>
    <t xml:space="preserve">f61f6ac9-ae2e-4c4b-b977-7338e471c88c</t>
  </si>
  <si>
    <t xml:space="preserve">a034d128-17b4-45f7-8fd3-85c66659fba1</t>
  </si>
  <si>
    <t xml:space="preserve">6fe59bcb-1448-4015-8935-43d188f9b1e8</t>
  </si>
  <si>
    <t xml:space="preserve">f930702f-bfcb-4ca8-bf5d-4bc5ed105ffb</t>
  </si>
  <si>
    <t xml:space="preserve">e30c1b0d-c3e7-46ed-8571-6d1d0a71a573</t>
  </si>
  <si>
    <t xml:space="preserve">2fb7f4d4-b380-47fe-b640-cbc3ecc8a54b</t>
  </si>
  <si>
    <t xml:space="preserve">e6c15670-b0f2-4167-851b-0a026a95e9df</t>
  </si>
  <si>
    <t xml:space="preserve">6e079d49-167e-4b3c-8fcf-d19390eece60</t>
  </si>
  <si>
    <t xml:space="preserve">e36f9ace-0824-4a90-811e-9c00eba6d156</t>
  </si>
  <si>
    <t xml:space="preserve">0d9a8ee0-795a-459a-b9dd-e777dee07b68</t>
  </si>
  <si>
    <t xml:space="preserve">5a374e4b-245d-4fa5-802e-f89a1e2919c9</t>
  </si>
  <si>
    <t xml:space="preserve">01fe20f9-f8c1-4e42-b095-2d1e9186dd19</t>
  </si>
  <si>
    <t xml:space="preserve">82e5fa51-05ee-46d2-addd-28235929ae2c</t>
  </si>
  <si>
    <t xml:space="preserve">76890c0f-8c57-4c0a-9e07-99c22304ed0f</t>
  </si>
  <si>
    <t xml:space="preserve">0cda6f68-6d0b-4442-9ccb-7011cb5ea7f8</t>
  </si>
  <si>
    <t xml:space="preserve">3d1acafe-4352-4dca-86f3-07f4e343ddfe</t>
  </si>
  <si>
    <t xml:space="preserve">620630bb-ee30-4352-8e60-7d4b996f00f2</t>
  </si>
  <si>
    <t xml:space="preserve">cf0622dd-f194-45b7-b7b1-2e2febdb138c</t>
  </si>
  <si>
    <t xml:space="preserve">d8b63c2a-bb62-4ecc-a50e-0e9f3c3dde56</t>
  </si>
  <si>
    <t xml:space="preserve">4a38e3af-83b1-4d99-b77f-10e7c6681ce9</t>
  </si>
  <si>
    <t xml:space="preserve">785b57d9-7f2f-4c7b-b47d-c25069f95b0e</t>
  </si>
  <si>
    <t xml:space="preserve">bd8ffdb7-7dbb-4ff8-8695-141bb6878058</t>
  </si>
  <si>
    <t xml:space="preserve">5782070d-3c84-4713-8b31-bb7373c0425c</t>
  </si>
  <si>
    <t xml:space="preserve">b0c5f608-be2a-401e-bfa7-650f17d4e6bb</t>
  </si>
  <si>
    <t xml:space="preserve">a7c3de37-ce60-4aef-add1-952ea4c7ca61</t>
  </si>
  <si>
    <t xml:space="preserve">c846f5ef-bf45-4325-95a0-2eea1a366d69</t>
  </si>
  <si>
    <t xml:space="preserve">26180ab6-70a0-444d-8ddd-bdac1b9a1c93</t>
  </si>
  <si>
    <t xml:space="preserve">00aa62cf-8ccb-4f6d-8f31-5da5ed66122a</t>
  </si>
  <si>
    <t xml:space="preserve">edca6d06-6122-4ab3-99e6-7bf90ecce2f9</t>
  </si>
  <si>
    <t xml:space="preserve">3c34605c-3207-490f-b8a9-267792bfba07</t>
  </si>
  <si>
    <t xml:space="preserve">acc8f7a0-edad-435d-afb6-c19fbd55fce1</t>
  </si>
  <si>
    <t xml:space="preserve">b31000a4-7fac-4950-b0ab-bda5ebe03988</t>
  </si>
  <si>
    <t xml:space="preserve">8a112c3e-635c-47e1-a05f-3df7549eec7f</t>
  </si>
  <si>
    <t xml:space="preserve">b8645ba8-39bb-433f-8fa9-b0c2697d7afa</t>
  </si>
  <si>
    <t xml:space="preserve">5868f7cf-5de1-461d-a968-40ab6182649b</t>
  </si>
  <si>
    <t xml:space="preserve">b5d806e9-ab1d-4b97-afc4-2af00ac0d599</t>
  </si>
  <si>
    <t xml:space="preserve">1c10276c-802e-4e7d-bf67-7b8e8eef529f</t>
  </si>
  <si>
    <t xml:space="preserve">df67a82c-9a92-43fc-b451-855c01971640</t>
  </si>
  <si>
    <t xml:space="preserve">231d575e-8d74-4075-8065-a2033d498a73</t>
  </si>
  <si>
    <t xml:space="preserve">f627469a-5419-45c2-ac27-3228bafd1ae0</t>
  </si>
  <si>
    <t xml:space="preserve">processing plant, Bridgeport TX</t>
  </si>
  <si>
    <t xml:space="preserve">–97.80396</t>
  </si>
  <si>
    <t xml:space="preserve">8bb720b6-0959-4098-b23c-a62b0ae0828f</t>
  </si>
  <si>
    <t xml:space="preserve">processing plant, Eagle Mountain TX</t>
  </si>
  <si>
    <t xml:space="preserve">–97.47289</t>
  </si>
  <si>
    <t xml:space="preserve">1ff401e9-e494-4263-8761-bdd4c49fe687</t>
  </si>
  <si>
    <t xml:space="preserve">processing plant, Pecan Acres TX</t>
  </si>
  <si>
    <t xml:space="preserve">–97.48126</t>
  </si>
  <si>
    <t xml:space="preserve">1ab52a9b-3004-4edf-8be6-971d0afc267a</t>
  </si>
  <si>
    <t xml:space="preserve">processing plant, Rhome TX</t>
  </si>
  <si>
    <t xml:space="preserve">–97.41140</t>
  </si>
  <si>
    <t xml:space="preserve">90622fab-37a6-483b-a0cb-55ab25dc2410</t>
  </si>
  <si>
    <t xml:space="preserve">gathering station, Denton TX</t>
  </si>
  <si>
    <t xml:space="preserve">–97.26400</t>
  </si>
  <si>
    <t xml:space="preserve">f7bd15be-6ebc-4dd6-9944-175ed39b6b14</t>
  </si>
  <si>
    <t xml:space="preserve">gathering station, Cleburne TX</t>
  </si>
  <si>
    <t xml:space="preserve">–97.17770</t>
  </si>
  <si>
    <t xml:space="preserve">85d3831a-ca55-49e9-b2b4-8c70dfc24f2c</t>
  </si>
  <si>
    <t xml:space="preserve">compressor station, Eagle Mountain TXb</t>
  </si>
  <si>
    <t xml:space="preserve">–97.40316</t>
  </si>
  <si>
    <t xml:space="preserve">fbaf3420-f651-4db4-b073-f3351cc4436d</t>
  </si>
  <si>
    <t xml:space="preserve">compressor station, Justin TXb</t>
  </si>
  <si>
    <t xml:space="preserve">–97.33899</t>
  </si>
  <si>
    <t xml:space="preserve">0269c3ff-eeee-4cbb-aecf-22b70cb13240</t>
  </si>
  <si>
    <t xml:space="preserve">compressor station, Rhome TXb</t>
  </si>
  <si>
    <t xml:space="preserve">–97.34767</t>
  </si>
  <si>
    <t xml:space="preserve">95075ab7-a13b-4b99-914c-028b1bf42573</t>
  </si>
  <si>
    <t xml:space="preserve">compressor station, Denton TX</t>
  </si>
  <si>
    <t xml:space="preserve">–97.06672</t>
  </si>
  <si>
    <t xml:space="preserve">837cd76b-de81-43a6-8c22-0c0a3d356e90</t>
  </si>
  <si>
    <t xml:space="preserve">well pad, Boyd TX</t>
  </si>
  <si>
    <t xml:space="preserve">–97.56362</t>
  </si>
  <si>
    <t xml:space="preserve">28f91801-dc6a-440c-90d3-f7c39b628d21</t>
  </si>
  <si>
    <t xml:space="preserve">well pad, Justin TX</t>
  </si>
  <si>
    <t xml:space="preserve">–97.28684</t>
  </si>
  <si>
    <t xml:space="preserve">653d6d55-29da-41f1-a5c9-6e429e78e733</t>
  </si>
  <si>
    <t xml:space="preserve">well pad, DISH TXb</t>
  </si>
  <si>
    <t xml:space="preserve">–97.29874</t>
  </si>
  <si>
    <t xml:space="preserve">d3db3540-ddfb-4932-bec3-74f48c7afe25</t>
  </si>
  <si>
    <t xml:space="preserve">well pad, Fort Worth TX</t>
  </si>
  <si>
    <t xml:space="preserve">–97.46308</t>
  </si>
  <si>
    <t xml:space="preserve">96839fee-2e5f-4efd-97d0-1bf5b2bd2cab</t>
  </si>
  <si>
    <t xml:space="preserve">well pad, Haslet TX</t>
  </si>
  <si>
    <t xml:space="preserve">–97.37359</t>
  </si>
  <si>
    <t xml:space="preserve">5b731bd7-e7e2-44c9-910b-e3c1b3a5067a</t>
  </si>
  <si>
    <t xml:space="preserve">well pad, Newark TX</t>
  </si>
  <si>
    <t xml:space="preserve">–97.50763</t>
  </si>
  <si>
    <t xml:space="preserve">4ad49bc7-ecd9-4e57-a449-280e1bac1b2e</t>
  </si>
  <si>
    <t xml:space="preserve">well pad, Krum TX</t>
  </si>
  <si>
    <t xml:space="preserve">–97.27217</t>
  </si>
  <si>
    <t xml:space="preserve">d57c0a7c-90b5-449a-9ed0-417ccaa581b0</t>
  </si>
  <si>
    <t xml:space="preserve">roadside piping, Eagle Mountain TX</t>
  </si>
  <si>
    <t xml:space="preserve">–97.46696</t>
  </si>
  <si>
    <t xml:space="preserve">id _measurement</t>
  </si>
  <si>
    <t xml:space="preserve">paper_id</t>
  </si>
  <si>
    <t xml:space="preserve">id_study</t>
  </si>
  <si>
    <t xml:space="preserve">sector</t>
  </si>
  <si>
    <t xml:space="preserve">subsector</t>
  </si>
  <si>
    <t xml:space="preserve">sub-subsector</t>
  </si>
  <si>
    <t xml:space="preserve">OGMP</t>
  </si>
  <si>
    <t xml:space="preserve">activity</t>
  </si>
  <si>
    <t xml:space="preserve">emission_source</t>
  </si>
  <si>
    <t xml:space="preserve">spatial_resolution</t>
  </si>
  <si>
    <t xml:space="preserve">spatial_resolution_other_specification</t>
  </si>
  <si>
    <t xml:space="preserve">temporal_resolution</t>
  </si>
  <si>
    <t xml:space="preserve">temporal_resolution_other_specification</t>
  </si>
  <si>
    <t xml:space="preserve">notes</t>
  </si>
  <si>
    <t xml:space="preserve">measurement_start</t>
  </si>
  <si>
    <t xml:space="preserve">measurement_end</t>
  </si>
  <si>
    <t xml:space="preserve">Number</t>
  </si>
  <si>
    <t xml:space="preserve">estimate_type</t>
  </si>
  <si>
    <t xml:space="preserve">emission_value</t>
  </si>
  <si>
    <t xml:space="preserve">uncertainty_min</t>
  </si>
  <si>
    <t xml:space="preserve">uncertainty_max</t>
  </si>
  <si>
    <t xml:space="preserve">units</t>
  </si>
  <si>
    <t xml:space="preserve">Uncertainty type</t>
  </si>
  <si>
    <t xml:space="preserve">FLAG - Repeated/Aggregated value</t>
  </si>
  <si>
    <t xml:space="preserve">FLAG -Eye_on_Methane</t>
  </si>
  <si>
    <t xml:space="preserve">Upstream oil and gas</t>
  </si>
  <si>
    <t xml:space="preserve">Component</t>
  </si>
  <si>
    <t xml:space="preserve">Second or sub-second</t>
  </si>
  <si>
    <t xml:space="preserve">MM/DD/YYYY</t>
  </si>
  <si>
    <t xml:space="preserve">Average</t>
  </si>
  <si>
    <t xml:space="preserve">Calculated</t>
  </si>
  <si>
    <t xml:space="preserve">Midstream oil and gas</t>
  </si>
  <si>
    <t xml:space="preserve">Functional element</t>
  </si>
  <si>
    <t xml:space="preserve">Snapshot</t>
  </si>
  <si>
    <t xml:space="preserve">Central estimate</t>
  </si>
  <si>
    <t xml:space="preserve">Provided in-paper -  Standard deviation</t>
  </si>
  <si>
    <t xml:space="preserve">Downstream oil and gas</t>
  </si>
  <si>
    <t xml:space="preserve">Site</t>
  </si>
  <si>
    <t xml:space="preserve">Minutely</t>
  </si>
  <si>
    <t xml:space="preserve">Sum of site level</t>
  </si>
  <si>
    <t xml:space="preserve">Provided in-paper -  Confidence Interval</t>
  </si>
  <si>
    <t xml:space="preserve">Regional</t>
  </si>
  <si>
    <t xml:space="preserve">Hourly</t>
  </si>
  <si>
    <t xml:space="preserve">Area Total </t>
  </si>
  <si>
    <t xml:space="preserve">Other</t>
  </si>
  <si>
    <t xml:space="preserve">National</t>
  </si>
  <si>
    <t xml:space="preserve">Daily</t>
  </si>
  <si>
    <t xml:space="preserve">Point-Source</t>
  </si>
  <si>
    <t xml:space="preserve">Monthly</t>
  </si>
  <si>
    <t xml:space="preserve">Annually</t>
  </si>
  <si>
    <t xml:space="preserve">02c32d82-a465-4920-a6a3-826e3850d74e</t>
  </si>
  <si>
    <t xml:space="preserve">Energy</t>
  </si>
  <si>
    <t xml:space="preserve">Fugitive Emissions from Fuels</t>
  </si>
  <si>
    <t xml:space="preserve">Fugitive Emissions from Oil Production</t>
  </si>
  <si>
    <t xml:space="preserve">Shipboard measurement campaign of offshore oil and gas production</t>
  </si>
  <si>
    <t xml:space="preserve">Plumes from shallow and deepwater offshore platforms and drillships</t>
  </si>
  <si>
    <t xml:space="preserve">1 s TILDAS measurements</t>
  </si>
  <si>
    <t xml:space="preserve">Average emission value across all platforms</t>
  </si>
  <si>
    <t xml:space="preserve">kg/h</t>
  </si>
  <si>
    <t xml:space="preserve">973f1e24-45ab-4113-a9ed-d42417389636</t>
  </si>
  <si>
    <t xml:space="preserve">Platforms with no detected downwind methane enhancement</t>
  </si>
  <si>
    <t xml:space="preserve">“Null” sites: no plume detected</t>
  </si>
  <si>
    <t xml:space="preserve">a90b8953-d89c-429d-ac85-a2597139b3a5</t>
  </si>
  <si>
    <t xml:space="preserve">Median platform emission rate from shallow and deepwater offshore platforms and drillships</t>
  </si>
  <si>
    <t xml:space="preserve">Median across all 103 platforms</t>
  </si>
  <si>
    <t xml:space="preserve">80733ef0-6a8e-4a56-ad47-e043822a482b</t>
  </si>
  <si>
    <t xml:space="preserve">Maximum observed platform emission rate</t>
  </si>
  <si>
    <t xml:space="preserve">Highest single‐site value</t>
  </si>
  <si>
    <t xml:space="preserve">06a89a92-a94f-4d11-9a38-8b961e91adda</t>
  </si>
  <si>
    <t xml:space="preserve">Fixed Leg Platform</t>
  </si>
  <si>
    <t xml:space="preserve">Lat/Lon: 29.18051, -94.52122 | Structure: A | Field: HI179 | Lease: G03236 | Complex ID: 10082 | Water depth (ft): 54.0 | Valid plumes counted: 7 </t>
  </si>
  <si>
    <t xml:space="preserve">7 (plumes)</t>
  </si>
  <si>
    <t xml:space="preserve">402d914a-16aa-4df1-8856-3fb8822e1d5a</t>
  </si>
  <si>
    <t xml:space="preserve">Lat/Lon: 29.13032, -94.54623 | Structure: C | Field: GA209 | Lease: G06093 | Complex ID: 28051 | Water depth (ft): 58.0 | Valid plumes counted: 7 | 95% CI present | Analyst note: 2 sites with inventory emissions, We choose point in between. // 29.130284-94.546568  // 2.2// 29.130363-94.545972 // 2.4// 1 site with no inventory emisions // 29.129991,-94.545957</t>
  </si>
  <si>
    <t xml:space="preserve">61339072-d796-4a0d-ba85-3c49059ec4e9</t>
  </si>
  <si>
    <t xml:space="preserve">Caisson</t>
  </si>
  <si>
    <t xml:space="preserve">Lat/Lon: 29.13185, -94.60696 | Structure: 1 | Field: 1 | Lease: G25524 | Complex ID: 1620 | Water depth (ft): 60.0 | Valid plumes counted: 5 | 95% CI present | Analyst note: one site with production, other two none</t>
  </si>
  <si>
    <t xml:space="preserve">6a907fa2-6818-46a4-aba1-a5914f12e062</t>
  </si>
  <si>
    <t xml:space="preserve">Lat/Lon: 29.27174, -93.78466 | Structure: 5 | Field: HI129 | Lease: G01848 | Complex ID: 10070 | Water depth (ft): 49.0 | Valid plumes counted: 6 | 95% CI present | Analyst note: site ID is uncertain. Could be Site 5, which has emissions in inventory.</t>
  </si>
  <si>
    <t xml:space="preserve">df112a1e-7d15-48e4-b7e0-2fda3c0f15a7</t>
  </si>
  <si>
    <t xml:space="preserve">Well Protector</t>
  </si>
  <si>
    <t xml:space="preserve">Lat/Lon: 29.26776, -93.77714 | Structure: 18 | Field: HI129 | Lease: G01848 | Complex ID: 1391 | Water depth (ft): 50.0 | Valid plumes counted: 1 | 95% CI present | Analyst note: site ID is uncertain. Has emissions in inventory, could be site 4.</t>
  </si>
  <si>
    <t xml:space="preserve">4fba8a91-b330-4c9f-ad11-6d18737c513e</t>
  </si>
  <si>
    <t xml:space="preserve">Lat/Lon: 29.24039, -93.79456 | Structure: 16 | Field: HI129 | Lease: G01848 | Complex ID: 1263 | Water depth (ft): 42.0 | Valid plumes counted: 3 | 95% CI present | Analyst note: very low intensity, ethane/methane ~ 4.3%</t>
  </si>
  <si>
    <t xml:space="preserve">1d0e04fa-eb08-430d-b461-77ec439af02a</t>
  </si>
  <si>
    <t xml:space="preserve">Lat/Lon: 29.24479, -93.79239 | Structure: 1 | Field: HI129 | Lease: G01848 | Complex ID: 10042 | Water depth (ft): 40.0 | Valid plumes counted: 2 | 95% CI present | Analyst note: next to site 14.</t>
  </si>
  <si>
    <t xml:space="preserve">2b56df5d-3f0b-4a8e-86a9-03a82305a4e7</t>
  </si>
  <si>
    <t xml:space="preserve">Lat/Lon: 29.30568, -93.02510 | Structure: PP-VALVE | Lease: 643 | Complex ID: 25025 | Water depth (ft): 59.0 | Valid plumes counted: 1 | 95% CI present | Analyst note: very low intensity, but ethane is ~3.8%</t>
  </si>
  <si>
    <t xml:space="preserve">dc20d70b-578b-4845-843b-8b98f657b9d3</t>
  </si>
  <si>
    <t xml:space="preserve">Lat/Lon: 29.33651, -92.98829 | Structure: D | Field: WILD | Lease: G25937 | Complex ID: 2275 | Water depth (ft): 55.0 | Valid plumes counted: 4 | 95% CI present</t>
  </si>
  <si>
    <t xml:space="preserve">44e14ace-87df-4a5e-aba3-cf962f2dc790</t>
  </si>
  <si>
    <t xml:space="preserve">Lat/Lon: 29.46360, -92.05065 | Structure: 230 | Field: LP000 | Lease: 310 | Complex ID: 2158 | Water depth (ft): 14.0 | Valid plumes counted: 2 | 95% CI present | Analyst note: congested area with lots of removed sites</t>
  </si>
  <si>
    <t xml:space="preserve">da655b26-f730-464a-aeda-5259a4a15221</t>
  </si>
  <si>
    <t xml:space="preserve">Lat/Lon: 29.47290, -92.04869 | Structure: 228 | Field: LP000 | Lease: 310 | Complex ID: 2121 | Water depth (ft): 11.0 | Valid plumes counted: 4 | 95% CI present</t>
  </si>
  <si>
    <t xml:space="preserve">d868119e-4d46-47a0-8eec-c24fc2c58af0</t>
  </si>
  <si>
    <t xml:space="preserve">Lat/Lon: 29.48740, -92.05338 | Structure: 229 | Field: LP000 | Lease: 310 | Complex ID: 2159 | Water depth (ft): 11.0 | Valid plumes counted: 4 | 95% CI present</t>
  </si>
  <si>
    <t xml:space="preserve">1adeeb67-ea5b-4145-9804-df241dce9d85</t>
  </si>
  <si>
    <t xml:space="preserve">Lat/Lon: 29.48019, -92.05100 | Structure: 232 | Field: LP000 | Lease: 310 | Complex ID: 2220 | Water depth (ft): 12.0 | Valid plumes counted: 3 | 95% CI present | Analyst note: two upwind sites with no emissions.</t>
  </si>
  <si>
    <t xml:space="preserve">5d9d4413-7775-4873-ae91-506db27a7cd9</t>
  </si>
  <si>
    <t xml:space="preserve">Lat/Lon: 29.37070, -91.79288 | Structure: A | Field: EI024 | Lease: G02892 | Complex ID: 22700 | Valid plumes counted: 5 | 95% CI present | Analyst note: One of a cluster of sites, all emitting. Individual platform assignment uncertain due to congestion</t>
  </si>
  <si>
    <t xml:space="preserve">42c07eaf-0219-49bf-947c-c2e192f15b89</t>
  </si>
  <si>
    <t xml:space="preserve">Lat/Lon: 29.38232, -91.77993 | Structure: G | Field: EI024 | Lease: G23851 | Complex ID: 2253 | Water depth (ft): 12.0 | Valid plumes counted: 6 | 95% CI present | Analyst note: One of a cluster of sites, all emitting. Individual platform assignment uncertain due to congestion</t>
  </si>
  <si>
    <t xml:space="preserve">b3a2aac0-0ef7-4f51-808f-9ced6f5bb66a</t>
  </si>
  <si>
    <t xml:space="preserve">Lat/Lon: 29.39715, -91.79681 | Valid plumes counted: 2 | 95% CI present | Analyst note: One of a cluster of sites, all emitting. Individual platform assignment uncertain due to congestion</t>
  </si>
  <si>
    <t xml:space="preserve">c00f0c7b-af0f-41ff-99f8-bda66a086e15</t>
  </si>
  <si>
    <t xml:space="preserve">Lat/Lon: 29.38884, -91.77606 | Structure: I | Field: EI024 | Lease: G23851 | Complex ID: 2360 | Water depth (ft): 12.0 | Valid plumes counted: 5 | 95% CI present | Analyst note: One of a cluster of sites, all emitting. Individual platform assignment uncertain due to congestion</t>
  </si>
  <si>
    <t xml:space="preserve">8c6baafb-4ee2-4bfe-8d11-b295ba39bb3d</t>
  </si>
  <si>
    <t xml:space="preserve">Lat/Lon: 29.37725, -91.78925 | Structure: 1 | Field: EI024 | Lease: G02892 | Complex ID: 22521 | Valid plumes counted: 3 | 95% CI present | Analyst note: One of a cluster of sites, all emitting. Individual platform assignment uncertain due to congestion</t>
  </si>
  <si>
    <t xml:space="preserve">5f05573b-095f-4451-8906-c06579ea33d5</t>
  </si>
  <si>
    <t xml:space="preserve">Lat/Lon: 29.35728, -91.78587 | Structure: C | Field: EI024 | Lease: G02893 | Complex ID: 1178 | Water depth (ft): 17.0 | Valid plumes counted: 3 | 95% CI present | Analyst note: neighboring site with inventory.</t>
  </si>
  <si>
    <t xml:space="preserve">8c2fec19-a146-426b-a8e8-820d12a3fed8</t>
  </si>
  <si>
    <t xml:space="preserve">Lat/Lon: 29.13247, -91.17956 | Structure: CAIS.#39 | Field: SS028 | Lease: 346 | Complex ID: 717 | Water depth (ft): 12.0 | Valid plumes counted: 2 | 95% CI present | Analyst note: neighboring sites that are removed or with no emissions</t>
  </si>
  <si>
    <t xml:space="preserve">3b2bd7b3-1765-4867-b115-01f996ebfeb9</t>
  </si>
  <si>
    <t xml:space="preserve">Lat/Lon: 29.13892, -91.17203 | Structure: 2 | Field: SS028 | Lease: G01359 | Complex ID: 23103 | Water depth (ft): 15.0 | Valid plumes counted: 2 | 95% CI present</t>
  </si>
  <si>
    <t xml:space="preserve">fd7f8828-1462-4c3f-ab3c-3418aa5bffd8</t>
  </si>
  <si>
    <t xml:space="preserve">Lat/Lon: 29.12370, -91.11842 | Structure: 6 | Field: SS028 | Lease: 347 | Complex ID: 21245 | Water depth (ft): 12.0 | Valid plumes counted: 2 | 95% CI present</t>
  </si>
  <si>
    <t xml:space="preserve">594445b3-56ab-4144-b227-a7316da13cb4</t>
  </si>
  <si>
    <t xml:space="preserve">Lat/Lon: 29.13084, -91.11455 | Structure: 2 | Field: SS015 | Lease: 347 | Complex ID: 22485 | Water depth (ft): 9.0 | Valid plumes counted: 3 | 95% CI present | Analyst note: site with emissions that can be quantified</t>
  </si>
  <si>
    <t xml:space="preserve">0c888cea-7313-4179-977f-838091c2a1d7</t>
  </si>
  <si>
    <t xml:space="preserve">Lat/Lon: 29.12716, -91.17885 | Structure: 33 | Field: SS028 | Lease: 346 | Complex ID: 22120 | Water depth (ft): 14.0 | Valid plumes counted: 1 | 95% CI present</t>
  </si>
  <si>
    <t xml:space="preserve">3a0dbb34-a3fb-456c-ac8d-441148bf4626</t>
  </si>
  <si>
    <t xml:space="preserve">Lat/Lon: 29.12078, -91.17691 | Structure: D | Field: SS028 | Lease: 346 | Complex ID: 21225 | Water depth (ft): 15.0 | Valid plumes counted: 1 | 95% CI present | Analyst note: One of a cluster of sites. Cluster is called 27.</t>
  </si>
  <si>
    <t xml:space="preserve">434044de-f50c-4269-8dc5-4f1211cafb32</t>
  </si>
  <si>
    <t xml:space="preserve">Lat/Lon: 29.11941, -91.17707 | Structure: D | Field: SS028 | Lease: 346 | Complex ID: 21225 | Water depth (ft): 15.0 | Valid plumes counted: 1 | 95% CI present | Analyst note: One of a cluster of sites. Cluster is called 27.</t>
  </si>
  <si>
    <t xml:space="preserve">30aa07ad-92cc-4c64-8f69-4ad245fb1de6</t>
  </si>
  <si>
    <t xml:space="preserve">Lat/Lon: 29.12001, -91.17911 | Structure: E | Field: SS028 | Lease: 346 | Complex ID: 16 | Water depth (ft): 12.0 | Valid plumes counted: 1 | 95% CI present | Analyst note: One of a cluster of sites. Cluster is called 27, there is a site further upwind too</t>
  </si>
  <si>
    <t xml:space="preserve">811da7d9-12a9-454e-a182-d44eec594894</t>
  </si>
  <si>
    <t xml:space="preserve">Lat/Lon: 29.11127, -91.16098 | Field: SS028 | Lease: G16013;G01504;700 | Complex ID: 23521;2648 | Valid plumes counted: 1 | 95% CI present | Analyst note: three sites, 29.111369,-91.160534 // 29.111300,-91.160400 //  29.111191,-91.161545</t>
  </si>
  <si>
    <t xml:space="preserve">7691d235-05fa-44b5-a7f4-4f76e5be57f5</t>
  </si>
  <si>
    <t xml:space="preserve">Lat/Lon: 28.98237, -90.95447 | Structure: CAIS.#14 | Field: SS068 | Lease: 57 | Complex ID: 1268 | Water depth (ft): 25.0 | Valid plumes counted: 1 | 95% CI present | Analyst note: upwind site twice the distance has emissions</t>
  </si>
  <si>
    <t xml:space="preserve">ebcaf7d5-5de9-478c-87d4-8392d423068f</t>
  </si>
  <si>
    <t xml:space="preserve">Lat/Lon: 28.98217, -90.74156 | Structure: A | Field: PL001 | Lease: G04234 | Complex ID: 22422 | Water depth (ft): 30.0 | Valid plumes counted: 1 | 95% CI present</t>
  </si>
  <si>
    <t xml:space="preserve">6d2329bc-1275-4c80-83f4-a8604006fde7</t>
  </si>
  <si>
    <t xml:space="preserve">Lat/Lon: 29.00315, -90.51203 | Structure: 4 | Field: PL005 | Lease: G12027 | Complex ID: 457 | Water depth (ft): 25.0 | Valid plumes counted: 2 | 95% CI present | Analyst note: very low intensity.</t>
  </si>
  <si>
    <t xml:space="preserve">28fe591b-15f7-4599-98c3-78fac2cee82e</t>
  </si>
  <si>
    <t xml:space="preserve">Lat/Lon: 28.99657, -90.51730 | Structure: 5 | Field: PL005 | Lease: G12027 | Complex ID: 790 | Water depth (ft): 35.0 | Valid plumes counted: 1 | 95% CI present</t>
  </si>
  <si>
    <t xml:space="preserve">232153f9-9647-448b-9525-a4a7a2947393</t>
  </si>
  <si>
    <t xml:space="preserve">Lat/Lon: 28.94854, -90.08337 | Structure: P | Field: GI047 | Lease: 134 | Complex ID: 22891 | Water depth (ft): 85.0 | Valid plumes counted: 2 | 95% CI present | Analyst note: accidental. There is a nearby site with no inventory emissions, site 30, at 28.954950,-90.088751</t>
  </si>
  <si>
    <t xml:space="preserve">c9afd69b-d64a-4cc3-bb9d-c6248209fd54</t>
  </si>
  <si>
    <t xml:space="preserve">Lat/Lon: 29.14985, -89.89742 | Structure: 3 | Field: GI018 | Lease: G30305 | Complex ID: 22486 | Water depth (ft): 55.0 | Valid plumes counted: 5 | 95% CI present</t>
  </si>
  <si>
    <t xml:space="preserve">02574603-dcac-4981-9f96-ba4f1e9a85c4</t>
  </si>
  <si>
    <t xml:space="preserve">Lat/Lon: 28.78333, -89.24223 | Structure: A | Field: SP083 | Lease: G05052 | Complex ID: 23848 | Water depth (ft): 467.0 | Valid plumes counted: 20 | 95% CI present</t>
  </si>
  <si>
    <t xml:space="preserve">fe12b3cb-a3e4-41b1-86ba-f11e55d55e3c</t>
  </si>
  <si>
    <t xml:space="preserve">Lat/Lon: 28.88543, -89.06377 | Structure: A | Field: SP049 | Lease: G02177 | Complex ID: 22380 | Water depth (ft): 300.0 | Valid plumes counted: 8 | 95% CI present | Analyst note: upwind removed sites.</t>
  </si>
  <si>
    <t xml:space="preserve">71c215e9-5d21-414b-a822-6710ef1bac0f</t>
  </si>
  <si>
    <t xml:space="preserve">Lat/Lon: 28.87844, -95.07650 | Structure: C | Field: SP049 | Lease: G02177 | Complex ID: 22685 | Water depth (ft): 400.0 | Valid plumes counted: 3 | 95% CI present</t>
  </si>
  <si>
    <t xml:space="preserve">a959643e-3134-4e9f-ad85-3bf98f430fb3</t>
  </si>
  <si>
    <t xml:space="preserve">Lat/Lon: 28.86467, -88.93079 | Structure: A-Amberjack | Field: MC109 | Lease: G05825 | Complex ID: 23883 | Water depth (ft): 1100.0 | Valid plumes counted: 4 | 95% CI present</t>
  </si>
  <si>
    <t xml:space="preserve">43f3bea1-3d11-4eec-84c4-3e33ce4c68a8</t>
  </si>
  <si>
    <t xml:space="preserve">Lat/Lon: 28.93725, -88.91197 | Structure: B SIMBA | Field: MC020 | Lease: G28351 | Complex ID: 1482 | Water depth (ft): 667.0 | Valid plumes counted: 3 | 95% CI present | Analyst note: Upwind site 37 also observed in transects, sometimes mixing</t>
  </si>
  <si>
    <t xml:space="preserve">e7a54b72-67de-40ed-916b-9ad2f9d3d4af</t>
  </si>
  <si>
    <t xml:space="preserve">Lat/Lon: 29.08453, -88.70454 | Structure: A | Field: SP062 | Lease: G02445 | Complex ID: 21895 | Water depth (ft): 340.0 | Valid plumes counted: 11 | 95% CI present</t>
  </si>
  <si>
    <t xml:space="preserve">c048602e-9ed1-48bb-b804-3e4831a6b956</t>
  </si>
  <si>
    <t xml:space="preserve">Lat/Lon: 29.08760, -88.73383 | Structure: C | Field: SP062 | Lease: G01294 | Complex ID: 20375 | Water depth (ft): 325.0 | Valid plumes counted: 2 | 95% CI present | Analyst note: Two sites: //29.087604, -88.733832 //29.086803,-88.734188</t>
  </si>
  <si>
    <t xml:space="preserve">ad2139c9-72ab-4854-8e83-997adf1d80b5</t>
  </si>
  <si>
    <t xml:space="preserve">Semi Submersible (Column Stabilized Unit) Floating Production System</t>
  </si>
  <si>
    <t xml:space="preserve">Lat/Lon: 28.75448, -88.26732 | Structure: A-Delta House | Lease: G30242 | Complex ID: 2513 | Water depth (ft): 4400.0 | Valid plumes counted: 1 | 95% CI present</t>
  </si>
  <si>
    <t xml:space="preserve">ada89baf-cf1d-4459-a81d-b1d40f64be20</t>
  </si>
  <si>
    <t xml:space="preserve">Lat/Lon: 28.71832, -89.39309 | Structure: C | Field: SP089 | Lease: G05687 | Complex ID: 24103 | Water depth (ft): 375.0 | Valid plumes counted: 1 | 95% CI present | Analyst note: far away accidental</t>
  </si>
  <si>
    <t xml:space="preserve">047243c5-d25c-483f-a22a-c0286a4ee55d</t>
  </si>
  <si>
    <t xml:space="preserve">Lat/Lon: 28.72002, -89.43079 | Structure: D | Field: SP089 | Lease: G07799 | Complex ID: 24216 | Water depth (ft): 390.0 | Valid plumes counted: 1 | 95% CI present | Analyst note: far away accidental</t>
  </si>
  <si>
    <t xml:space="preserve">9211e040-37b3-474b-9a10-2d4be324153f</t>
  </si>
  <si>
    <t xml:space="preserve">Lat/Lon: 28.91210, -89.51140 | Structure: A | Field: WD086 | Lease: G30173 | Complex ID: 22593 | Water depth (ft): 143.0 | Valid plumes counted: 2 | 95% CI present | Analyst note: accidental but seen on two different days</t>
  </si>
  <si>
    <t xml:space="preserve">b362e0cf-599a-411c-832e-5dbad599bd3e</t>
  </si>
  <si>
    <t xml:space="preserve">Lat/Lon: 28.90466, -89.53166 | Structure: B | Field: WD086 | Lease: G04243 | Complex ID: 23835 | Water depth (ft): 143.0 | Valid plumes counted: 2 | 95% CI present | Analyst note: accidental but seen on two different days</t>
  </si>
  <si>
    <t xml:space="preserve">5e074ce1-988a-44e2-af4a-3abad4ca1287</t>
  </si>
  <si>
    <t xml:space="preserve">Lat/Lon: 28.92013, -89.62161 | Structure: D | Field: WD073 | Lease: G01088 | Complex ID: 2443 | Water depth (ft): 201.0 | Valid plumes counted: 1 | 95% CI present | Analyst note: far away accidental</t>
  </si>
  <si>
    <t xml:space="preserve">06f7819a-3dc3-4d65-aa9a-85482a27fc56</t>
  </si>
  <si>
    <t xml:space="preserve">Lat/Lon: 28.93836, -89.66050 | Structure: A | Field: WD073 | Lease: G01089 | Complex ID: 20114 | Water depth (ft): 183.0 | Valid plumes counted: 1 | 95% CI present | Analyst note: far away accidental</t>
  </si>
  <si>
    <t xml:space="preserve">ad478872-b940-48f9-bd52-8562f3c22bd3</t>
  </si>
  <si>
    <t xml:space="preserve">Compliant tower</t>
  </si>
  <si>
    <t xml:space="preserve">Lat/Lon: 28.66268, -89.15776 | Structure: A-Lena CT | Field: MC281 | Lease: G03818 | Complex ID: 22840 | Water depth (ft): 1000.0 | Valid plumes counted: 4 | 95% CI present</t>
  </si>
  <si>
    <t xml:space="preserve">63ad1023-a6f4-4528-aed5-094f33c87163</t>
  </si>
  <si>
    <t xml:space="preserve">Mini Tension Leg Platform</t>
  </si>
  <si>
    <t xml:space="preserve">Lat/Lon: 28.74227, -88.82563 | Structure: A(MATTERHORN SE | Field: MC243 | Lease: G19931 | Complex ID: 1088 | Water depth (ft): 2850.0 | Valid plumes counted: 2 | 95% CI present | Analyst note: weak winds. one looks like null, other two see emissions</t>
  </si>
  <si>
    <t xml:space="preserve">65d1e8a4-c159-4196-9c4a-7043880ac2a5</t>
  </si>
  <si>
    <t xml:space="preserve">Lat/Lon: 28.52090, -88.28879 | Structure: A(NA KIKA FPDS) | Lease: G23624 | Complex ID: 1001 | Water depth (ft): 6340.0 | Valid plumes counted: 1 | 95% CI present | Analyst note: weak winds.</t>
  </si>
  <si>
    <t xml:space="preserve">59360c9a-8f90-47ab-ab5b-6fd6f7868179</t>
  </si>
  <si>
    <t xml:space="preserve">SPAR Platform  floating production system</t>
  </si>
  <si>
    <t xml:space="preserve">Lat/Lon: 28.39240, -89.45346 | Structure: A-Medusa Spar | Field: MC582 | Lease: G16623 | Complex ID: 1090 | Water depth (ft): 2223.0 | Valid plumes counted: 1 | 95% CI present | Analyst note: possible changing emissions with time, over course of 1 hr. Other plumes no clear enhancements</t>
  </si>
  <si>
    <t xml:space="preserve">1c0fd0ef-3fbe-453b-aecf-d2544b9c9d0f</t>
  </si>
  <si>
    <t xml:space="preserve">Lat/Lon: 28.23497, -88.99536 | Structure: Gulfstar 1 | Field: WILD | Lease: G22897 | Complex ID: 2498 | Water depth (ft): 4600.0 | Valid plumes counted: 1 | 95% CI present | Analyst note: sites 50 and 51, also nearby</t>
  </si>
  <si>
    <t xml:space="preserve">e3f09793-89e3-4ad5-82dc-81368462848a</t>
  </si>
  <si>
    <t xml:space="preserve">Drillship</t>
  </si>
  <si>
    <t xml:space="preserve">Lat/Lon: 28.22671, -89.06422 | Structure: Deepwater Proteus | Valid plumes counted: 1 | 95% CI present | Analyst note: drillship</t>
  </si>
  <si>
    <t xml:space="preserve">c737d6fa-2947-40ac-959c-cc366592d9ef</t>
  </si>
  <si>
    <t xml:space="preserve">Lat/Lon: 28.20169, -88.99397 | Structure: Noble Don Taylor | Lease: G22897 | Valid plumes counted: 1 | 95% CI present | Analyst note: drillship</t>
  </si>
  <si>
    <t xml:space="preserve">a880a1f1-3e93-4da1-a82f-70e994c0586d</t>
  </si>
  <si>
    <t xml:space="preserve">Lat/Lon: 28.15651, -88.99698 | Structure: Ursa | Lease: G05868 | Valid plumes counted: 1 | 95% CI present | Analyst note: drillship</t>
  </si>
  <si>
    <t xml:space="preserve">0920e45f-e964-409d-9624-4a5e67708678</t>
  </si>
  <si>
    <t xml:space="preserve">Tension leg platform</t>
  </si>
  <si>
    <t xml:space="preserve">Lat/Lon: 28.15402, -89.10355 | Structure: A-Ursa TLP | Field: MC854 | Lease: G05868 | Complex ID: 70004 | Water depth (ft): 3970.0 | Valid plumes counted: 2 | 95% CI present | Analyst note: drill ships in area</t>
  </si>
  <si>
    <t xml:space="preserve">ac3f3c57-17b1-40f3-89fd-e1398145109c</t>
  </si>
  <si>
    <t xml:space="preserve">Lat/Lon: 28.16952, -89.22288 | Structure: A-Mars TLP | Field: MC807 | Lease: G07963 | Complex ID: 24199 | Water depth (ft): 2933.0 | Valid plumes counted: 2 | 95% CI present | Analyst note: nearby site 54</t>
  </si>
  <si>
    <t xml:space="preserve">279db65e-3233-4633-96dc-dca75cf6c6f3</t>
  </si>
  <si>
    <t xml:space="preserve">Lat/Lon: 28.15988, -89.23913 | Structure: B(Olympus) | Field: MC807 | Lease: G07963 | Complex ID: 2385 | Water depth (ft): 3028.0 | Valid plumes counted: 2 | 95% CI present | Analyst note: Null methane but some ethane visible</t>
  </si>
  <si>
    <t xml:space="preserve">15d5ee23-d0f9-4809-b9f4-b49218a806a1</t>
  </si>
  <si>
    <t xml:space="preserve">Lat/Lon: 28.16033, -89.94834 | Structure: A | Field: EW878 | Lease: G27982 | Complex ID: 2606 | Water depth (ft): 1186.0 | Valid plumes counted: 3 | 95% CI present</t>
  </si>
  <si>
    <t xml:space="preserve">04c8596a-f9e1-4428-bdc3-b8b8939b8927</t>
  </si>
  <si>
    <t xml:space="preserve">Lat/Lon: 28.10101, -90.20210 | Structure: A (LOBSTER) | Field: EW873 | Lease: G12136 | Complex ID: 24129 | Water depth (ft): 775.0 | Valid plumes counted: 1 | 95% CI present</t>
  </si>
  <si>
    <t xml:space="preserve">b47d8f6c-1f0e-4603-9afd-bcf6b114ee33</t>
  </si>
  <si>
    <t xml:space="preserve">Lat/Lon: 28.12002, -90.53239 | Structure: A | Field: ST311 | Lease: G31418 | Complex ID: 2574 | Water depth (ft): 391.0 | Valid plumes counted: 6 | 95% CI present</t>
  </si>
  <si>
    <t xml:space="preserve">5197b46e-1711-40e5-b54a-f2a3846c06cd</t>
  </si>
  <si>
    <t xml:space="preserve">Lat/Lon: 28.05351, -90.54765 | Structure: A | Field: EW910 | Lease: G13079 | Complex ID: 147 | Water depth (ft): 557.0 | Valid plumes counted: 4 | 95% CI present | Analyst note: nearby sites with no production.</t>
  </si>
  <si>
    <t xml:space="preserve">4befe100-8565-440e-a452-091eb9051655</t>
  </si>
  <si>
    <t xml:space="preserve">Lat/Lon: 28.08805, -90.67219 | Structure: A | Field: ST314 | Lease: G15349 | Complex ID: 1076 | Water depth (ft): 460.0 | Valid plumes counted: 3 | 95% CI present</t>
  </si>
  <si>
    <t xml:space="preserve">f413584d-73d3-44b8-8f2f-09fb3a1faae1</t>
  </si>
  <si>
    <t xml:space="preserve">Lat/Lon: 28.08908, -90.73698 | Structure: A | Field: ST314 | Lease: G22762 | Complex ID: 1279 | Water depth (ft): 447.0 | Valid plumes counted: 4 | 95% CI present</t>
  </si>
  <si>
    <t xml:space="preserve">3845cbdc-1e70-4bf2-bd1b-b33574c230a6</t>
  </si>
  <si>
    <t xml:space="preserve">Lat/Lon: 28.10421, -90.79278 | Field: SS332 | Lease: G10069;G24664 | Complex ID: 23212 | Valid plumes counted: 2 | 95% CI present | Analyst note: two sites</t>
  </si>
  <si>
    <t xml:space="preserve">bcbc968e-40a8-4a31-a57c-53c122d14920</t>
  </si>
  <si>
    <t xml:space="preserve">Lat/Lon: 28.52579, -90.09792 | Structure: B | Field: GI095 | Lease: G02163 | Complex ID: 21774 | Water depth (ft): 210.0 | Valid plumes counted: 1 | 95% CI present | Analyst note: NO2 emission seen with reasonable attribution to this site</t>
  </si>
  <si>
    <t xml:space="preserve">e085b8e9-9c56-44e1-9cd2-5478a44801be</t>
  </si>
  <si>
    <t xml:space="preserve">Lat/Lon: 28.96120, -90.04394 | Structure: D-AUX | Field: GI047 | Lease: 134 | Complex ID: 20039 | Water depth (ft): 86.0 | Valid plumes counted: 1 | 95% CI present | Analyst note: site 64 is upwind</t>
  </si>
  <si>
    <t xml:space="preserve">b759a29d-56c7-4981-8784-1b3078488c4e</t>
  </si>
  <si>
    <t xml:space="preserve">Lat/Lon: 28.95933, -90.01887 | Structure: O | Field: GI047 | Lease: 133 | Complex ID: 2006 | Water depth (ft): 92.0 | Valid plumes counted: 1 | 95% CI present | Analyst note: nearby removed sites</t>
  </si>
  <si>
    <t xml:space="preserve">aa872595-8052-4037-b795-0772207544f6</t>
  </si>
  <si>
    <t xml:space="preserve">Lat/Lon: 28.96964, -90.00029 | Structure: G | Field: GI047 | Lease: 128 | Complex ID: 20043 | Water depth (ft): 85.0 | Valid plumes counted: 1 | 95% CI present</t>
  </si>
  <si>
    <t xml:space="preserve">0cf8475a-5f5f-4f22-878a-9fbd46c7a717</t>
  </si>
  <si>
    <t xml:space="preserve">Lat/Lon: 29.01424, -89.84178 | Structure: U | Field: GI043 | Lease: 180 | Complex ID: 20035 | Water depth (ft): 111.0 | Valid plumes counted: 3 | 95% CI present</t>
  </si>
  <si>
    <t xml:space="preserve">f98e2e7b-8d3a-42f8-aab1-0738fad7c147</t>
  </si>
  <si>
    <t xml:space="preserve">Lat/Lon: 29.03752, -89.85604 | Structure: GG | Field: GI043 | Lease: G01580 | Complex ID: 2017 | Water depth (ft): 102.0 | Valid plumes counted: 1 | 95% CI present | Analyst note: big upwind plume from site 122 hinders quantification</t>
  </si>
  <si>
    <t xml:space="preserve">f44dc2ca-946c-4543-a2c1-c958ff1a6fd2</t>
  </si>
  <si>
    <t xml:space="preserve">Lat/Lon: 29.05046, -89.84084 | Structure: A | Field: WD068 | Lease: G27180 | Complex ID: 2070 | Water depth (ft): 98.0 | Valid plumes counted: 1 | 95% CI present</t>
  </si>
  <si>
    <t xml:space="preserve">7212d5b9-073a-4bca-a149-0df1873e55f0</t>
  </si>
  <si>
    <t xml:space="preserve">Lat/Lon: 28.99523, -90.16528 | Structure: CI | Field: BM002 | Lease: 166 | Complex ID: 20060 | Water depth (ft): 50.0 | Valid plumes counted: 1 | 95% CI present | Analyst note: nearby 69 and several other sites</t>
  </si>
  <si>
    <t xml:space="preserve">d563899a-8c04-4b8a-ac06-ae2bc1e17cb4</t>
  </si>
  <si>
    <t xml:space="preserve">Lat/Lon: 28.99191, -90.16896 | Structure: SB | Field: BM002 | Lease: 166 | Complex ID: 20047 | Water depth (ft): 51.0 | Valid plumes counted: 5 | 95% CI present | Analyst note: other sites in area</t>
  </si>
  <si>
    <t xml:space="preserve">8eb83bd1-546b-47eb-8783-8a4bb8ff1602</t>
  </si>
  <si>
    <t xml:space="preserve">Lat/Lon: 28.93737, -90.18117 | Structure: A | Field: ST041 | Lease: G24954 | Complex ID: 1434 | Water depth (ft): 68.0 | Valid plumes counted: 1 | 95% CI present | Analyst note: far away accidental</t>
  </si>
  <si>
    <t xml:space="preserve">547f88cb-0f03-44e8-9649-22c1e28344be</t>
  </si>
  <si>
    <t xml:space="preserve">Lat/Lon: 28.91549, -90.34686 | Structure: H | Field: ST037 | Lease: G02625 | Complex ID: 31012 | Water depth (ft): 62.0 | Valid plumes counted: 1 | 95% CI present</t>
  </si>
  <si>
    <t xml:space="preserve">836a8f4d-905a-4d3d-b890-dd7a35d31848</t>
  </si>
  <si>
    <t xml:space="preserve">Lat/Lon: 28.90910, -90.41878 | Structure: A | Field: WILD | Lease: G24956 | Complex ID: 2247 | Water depth (ft): 60.0 | Valid plumes counted: 1 | 95% CI present</t>
  </si>
  <si>
    <t xml:space="preserve">86b13dbb-60f8-48da-9a9a-e9edead5bf25</t>
  </si>
  <si>
    <t xml:space="preserve">Lat/Lon: 28.93267, -90.47358 | Structure: E | Field: ST052 | Lease: G04842 | Complex ID: 950 | Water depth (ft): 52.0 | Valid plumes counted: 4 | 95% CI present</t>
  </si>
  <si>
    <t xml:space="preserve">d245974c-34e7-41fc-85bd-4956738f1ff5</t>
  </si>
  <si>
    <t xml:space="preserve">Lat/Lon: 28.95278, -90.52712 | Structure: 3 | Field: PL006 | Lease: G09651 | Complex ID: 954 | Valid plumes counted: 1 | 95% CI present | Analyst note: Site is removed, and nearest site at 28.955635,-90.515909 looks wrong wind angle</t>
  </si>
  <si>
    <t xml:space="preserve">c0434075-be3c-4693-9711-5a599b7961af</t>
  </si>
  <si>
    <t xml:space="preserve">Lat/Lon: 28.94102, -90.53328 | Structure: A | Field: PL006 | Lease: G09651 | Complex ID: 26019 | Water depth (ft): 41.0 | Valid plumes counted: 1 | 95% CI present</t>
  </si>
  <si>
    <t xml:space="preserve">bc6353c7-2ff7-4c35-ab2e-1e54706f9ec1</t>
  </si>
  <si>
    <t xml:space="preserve">Lat/Lon: 28.91866, -90.77404 | Structure: B | Field: SS091 | Lease: G02919 | Complex ID: 22441 | Water depth (ft): 35.0 | Valid plumes counted: 2 | 95% CI present | Analyst note: sites 76 and 76.5 appear very close on map but emissions are more separate.</t>
  </si>
  <si>
    <t xml:space="preserve">24a9814b-66de-477d-84a7-b6b1762202ae</t>
  </si>
  <si>
    <t xml:space="preserve">Lat/Lon: 28.91923, -90.77438 | Structure: A | Field: SS091 | Lease: G02919 | Complex ID: 22441 | Water depth (ft): 35.0 | Valid plumes counted: 2 | 95% CI present | Analyst note: sites 76 and 76.5 appear very close on map but emissions are more separate.</t>
  </si>
  <si>
    <t xml:space="preserve">98b92d50-1a9d-4c6d-a2f3-807e97c7328d</t>
  </si>
  <si>
    <t xml:space="preserve">Lat/Lon: 28.82803, -90.84454 | Field: SS113 | Lease: 64;67;65;65 | Complex ID: 21283;23119;22546;23598 | Valid plumes counted: 1 | 95% CI present | Analyst note: four sites; far away accidental, with many nearby sites</t>
  </si>
  <si>
    <t xml:space="preserve">9c3d9212-9048-4678-8cff-03d4de7623fa</t>
  </si>
  <si>
    <t xml:space="preserve">Lat/Lon: 28.93990, -90.97407 | Structure: M | Field: SS072 | Lease: G12349 | Complex ID: 32011 | Water depth (ft): 30.0 | Valid plumes counted: 1 | 95% CI present</t>
  </si>
  <si>
    <t xml:space="preserve">1b6be256-321f-4649-9c24-945497b749d6</t>
  </si>
  <si>
    <t xml:space="preserve">Lat/Lon: 28.85628, -91.02562 | Structure: A | Field: WILD | Lease: G30296 | Complex ID: 1318 | Water depth (ft): 29.0 | Valid plumes counted: 1 | 95% CI present | Analyst note: nearby site with no production</t>
  </si>
  <si>
    <t xml:space="preserve">016d11ee-62e7-451a-81f4-753ecbb2780f</t>
  </si>
  <si>
    <t xml:space="preserve">Lat/Lon: 28.97398, -91.14881 | Structure: 3 | Field: SS058 | Lease: G15276 | Complex ID: 888 | Water depth (ft): 26.0 | Valid plumes counted: 2 | 95% CI present</t>
  </si>
  <si>
    <t xml:space="preserve">e6474f03-c52d-4141-8c49-c739a7e4d4b3</t>
  </si>
  <si>
    <t xml:space="preserve">Lat/Lon: 28.99005, -91.18912 | Structure: #4 | Field: SS058 | Lease: G07746 | Complex ID: 1167 | Water depth (ft): 11.0 | Valid plumes counted: 1 | 95% CI present</t>
  </si>
  <si>
    <t xml:space="preserve">f4b6be6f-06df-4af7-8b83-11dfddfc7ec2</t>
  </si>
  <si>
    <t xml:space="preserve">Lat/Lon: 28.93340, -91.36010 | Structure: A | Field: EI123 | Lease: G24898 | Complex ID: 1713 | Water depth (ft): 33.0 | Valid plumes counted: 1 | 95% CI present</t>
  </si>
  <si>
    <t xml:space="preserve">de6ef89e-ab2f-4475-b60b-d580b1372b3b</t>
  </si>
  <si>
    <t xml:space="preserve">Lat/Lon: 28.98924, -91.86362 | Structure: CB | Field: SM009 | Lease: G02316 | Complex ID: 22383 | Water depth (ft): 40.0 | Valid plumes counted: 10 | 95% CI present | Analyst note: nearby sites 88 and 89 which have no production</t>
  </si>
  <si>
    <t xml:space="preserve">8b52d3be-512a-4893-81c3-757825d2ab75</t>
  </si>
  <si>
    <t xml:space="preserve">Lat/Lon: 29.40311, -92.37300 | Structure: A | Field: VR046 | Lease: 79 | Complex ID: 20898 | Water depth (ft): 32.0 | Valid plumes counted: 1 | 95% CI present | Analyst note: very close sites with no production</t>
  </si>
  <si>
    <t xml:space="preserve">58f07199-54c9-4d43-bb98-389a527d9a89</t>
  </si>
  <si>
    <t xml:space="preserve">Lat/Lon: 29.44004, -92.49576 | Structure: E-AUX1;E-7;E | Field: VR039 | Lease: G30252 | Complex ID: 21902 | Valid plumes counted: 1 | 95% CI present | Analyst note: cluster of 3 sites, far away, none with production</t>
  </si>
  <si>
    <t xml:space="preserve">f8d6482c-858e-4bee-9eb3-e1795773c725</t>
  </si>
  <si>
    <t xml:space="preserve">Lat/Lon: 29.56187, -93.12626 | Structure: 2 | Field: WC071 | Lease: 247 | Complex ID: 21702 | Water depth (ft): 39.0 | Valid plumes counted: 3 | 95% CI present</t>
  </si>
  <si>
    <t xml:space="preserve">c67f9971-4d23-416e-a59f-fe794300c7b2</t>
  </si>
  <si>
    <t xml:space="preserve">Lat/Lon: 29.55916, -93.14566 | Structure: G | Field: WC071 | Lease: 247 | Complex ID: 21700 | Water depth (ft): 42.0 | Valid plumes counted: 4 | 95% CI present | Analyst note: cluster of very close sites, and site 94 is nearby</t>
  </si>
  <si>
    <t xml:space="preserve">59a4b0d4-ecba-49b2-a84a-643c9e358652</t>
  </si>
  <si>
    <t xml:space="preserve">Lat/Lon: 29.58356, -93.20526 | Structure: 2 | Field: WC071 | Lease: G23736 | Complex ID: 2508 | Water depth (ft): 40.0 | Valid plumes counted: 1 | 95% CI present</t>
  </si>
  <si>
    <t xml:space="preserve">f55ba4f0-403d-4eb3-a274-5b86b420764b</t>
  </si>
  <si>
    <t xml:space="preserve">Lat/Lon: 29.55969, -93.42439 | Structure: B | Field: WILD | Lease: G23740 | Complex ID: 1531 | Water depth (ft): 42.0 | Valid plumes counted: 9 | 95% CI present | Analyst note: nearby site with no production</t>
  </si>
  <si>
    <t xml:space="preserve">215c7890-138a-4982-9a70-21445e795701</t>
  </si>
  <si>
    <t xml:space="preserve">Lat/Lon: 29.47798, -93.63841 | Structure: A;B | Field: SA013 | Lease: G03959 | Complex ID: 22431 | Valid plumes counted: 1 | 95% CI present | Analyst note: two sites here //  29.478223,-93.638223 //29.477731,-93.638658</t>
  </si>
  <si>
    <t xml:space="preserve">745c5bc3-b0aa-4036-aeb8-691576e5fe65</t>
  </si>
  <si>
    <t xml:space="preserve">no info</t>
  </si>
  <si>
    <t xml:space="preserve">Lat/Lon: 29.52268, -94.15361 | Structure: API 70830380 | Lease: 231670 | Valid plumes counted: 4 | 95% CI present | Analyst note: 101, which is emitting, is sometimes in this plume and has been excluded</t>
  </si>
  <si>
    <t xml:space="preserve">d8974f58-1464-43ec-aa8f-089bf677ff90</t>
  </si>
  <si>
    <t xml:space="preserve">Lat/Lon: 29.51577, -94.14563 | Structure: API 70830376 | Lease: 230456 | Valid plumes counted: 4 | 95% CI present</t>
  </si>
  <si>
    <t xml:space="preserve">fa1c01c1-7b3e-4a8c-949d-2ed7017156d2</t>
  </si>
  <si>
    <t xml:space="preserve">Lat/Lon: 29.49964, -94.21188 | Valid plumes counted: 1 | 95% CI present | Analyst note: State waters</t>
  </si>
  <si>
    <t xml:space="preserve">3ad66d39-57aa-4928-997b-88476cddf609</t>
  </si>
  <si>
    <t xml:space="preserve">Lat/Lon: 29.48832, -94.22947 | Structure: API 70830030 | Lease: 48195 | Valid plumes counted: 1 | 95% CI present | Analyst note: State waters</t>
  </si>
  <si>
    <t xml:space="preserve">b1264d03-09e9-4bc0-aaec-d32586287c25</t>
  </si>
  <si>
    <t xml:space="preserve">Lat/Lon: 29.22544, -94.57835 | Structure: A | Field: GA151 | Lease: G15740 | Complex ID: 70008 | Water depth (ft): 53.0 | Valid plumes counted: 1 | 95% CI present | Analyst note: far away accidental</t>
  </si>
  <si>
    <t xml:space="preserve">52f20189-5ced-4223-af8d-4f19e6957173</t>
  </si>
  <si>
    <t xml:space="preserve">Lat/Lon: 29.00029, -94.76462 | Structure: A | Field: GA255 | Lease: G30195 | Complex ID: 10050 | Water depth (ft): 61.0 | Valid plumes counted: 2 | 95% CI present</t>
  </si>
  <si>
    <t xml:space="preserve">7293589e-6a88-44c8-a2f4-b769f5c60199</t>
  </si>
  <si>
    <t xml:space="preserve">Offshore oil and gas production</t>
  </si>
  <si>
    <t xml:space="preserve">Plumes from offshore platforms under normal operating conditions</t>
  </si>
  <si>
    <t xml:space="preserve">Continuous in situ measurement of methane made at a frequency of 0.33 to 0.5 Hz with a total uncertainty of 1.4 ppb. </t>
  </si>
  <si>
    <t xml:space="preserve">Facility weighted mean (median) emission rate for the 10 sites, excluding the drill ship</t>
  </si>
  <si>
    <t xml:space="preserve">ca417887-d63e-47d0-9e43-06ff2882945d</t>
  </si>
  <si>
    <t xml:space="preserve">Large Shallow Central Hub - AS1</t>
  </si>
  <si>
    <t xml:space="preserve">Site name: AS1</t>
  </si>
  <si>
    <t xml:space="preserve">8358fca0-8bb9-48b1-a1b7-b5eaa49ce31e</t>
  </si>
  <si>
    <t xml:space="preserve">c3e302b8-f3cb-4703-b431-3c15f71fde68</t>
  </si>
  <si>
    <t xml:space="preserve">Large Shallow Central Hub - AS4</t>
  </si>
  <si>
    <t xml:space="preserve">Site name: AS4</t>
  </si>
  <si>
    <t xml:space="preserve">0731a425-13f3-4c00-9347-d71378ed57a0</t>
  </si>
  <si>
    <t xml:space="preserve">df5ab2bc-5548-4d4d-88b2-26d901a8bc33</t>
  </si>
  <si>
    <t xml:space="preserve">58a27a53-455f-495e-a066-ea4a356e800</t>
  </si>
  <si>
    <t xml:space="preserve">Fixed Leg - BS6</t>
  </si>
  <si>
    <t xml:space="preserve">Site name: BS6</t>
  </si>
  <si>
    <t xml:space="preserve">57564624-c00e-490a-83bc-51369729f03a</t>
  </si>
  <si>
    <t xml:space="preserve">Fixed Leg - BS7</t>
  </si>
  <si>
    <t xml:space="preserve">Site name: BS7</t>
  </si>
  <si>
    <t xml:space="preserve">8b3d200a-dab3-4ca8-a8bd-1f75297028b8</t>
  </si>
  <si>
    <t xml:space="preserve">Tension Leg Platform - CS8</t>
  </si>
  <si>
    <t xml:space="preserve">Site name: CS8</t>
  </si>
  <si>
    <t xml:space="preserve">462276a2-ea07-4de5-a9bb-c0fc2f0d67f9</t>
  </si>
  <si>
    <t xml:space="preserve">SPAR Floating Production System - CS9</t>
  </si>
  <si>
    <t xml:space="preserve">Site name: CS9</t>
  </si>
  <si>
    <t xml:space="preserve">cfe40312-f17e-4ad6-8dc8-8563c8537be1</t>
  </si>
  <si>
    <t xml:space="preserve">Drill Ship - CS10</t>
  </si>
  <si>
    <t xml:space="preserve">Site name: CS10</t>
  </si>
  <si>
    <t xml:space="preserve">88987b0c-809a-456d-93d8-0c1bef33efe5</t>
  </si>
  <si>
    <t xml:space="preserve">Tension Leg Platform - CS11</t>
  </si>
  <si>
    <t xml:space="preserve">Site name: CS11</t>
  </si>
  <si>
    <t xml:space="preserve">a36fdf5a-e763-41bd-89c2-8ffb3a32fb1d</t>
  </si>
  <si>
    <t xml:space="preserve">SPAR Floating Production System - CS12</t>
  </si>
  <si>
    <t xml:space="preserve">Site name: CS12</t>
  </si>
  <si>
    <t xml:space="preserve">0caee4b8-f93d-42e7-96c8-a1dc431c900a</t>
  </si>
  <si>
    <t xml:space="preserve">Drill Ship - CS13</t>
  </si>
  <si>
    <t xml:space="preserve">Site name: CS13</t>
  </si>
  <si>
    <t xml:space="preserve">2cc62365-a986-4b04-8d32-b756ec00eb7c</t>
  </si>
  <si>
    <t xml:space="preserve">Onshore and offshore oil and gas production regions</t>
  </si>
  <si>
    <t xml:space="preserve">regional flux estimation is based on the mass balance approach</t>
  </si>
  <si>
    <t xml:space="preserve">offshore</t>
  </si>
  <si>
    <t xml:space="preserve">frequency of 0.33–0.50 Hz</t>
  </si>
  <si>
    <t xml:space="preserve">Central estimate for the offshore study region</t>
  </si>
  <si>
    <t xml:space="preserve">regional sampling</t>
  </si>
  <si>
    <t xml:space="preserve">Area-Based </t>
  </si>
  <si>
    <t xml:space="preserve">kg h-1</t>
  </si>
  <si>
    <t xml:space="preserve">389f7afe-029a-4d0e-acc6-9d29f1d000c0</t>
  </si>
  <si>
    <t xml:space="preserve">aircraft-based top-down measurements at the regional and facility-levels</t>
  </si>
  <si>
    <t xml:space="preserve">onshore</t>
  </si>
  <si>
    <t xml:space="preserve">Atasta facility</t>
  </si>
  <si>
    <t xml:space="preserve">076cbb70-b697-4c97-9462-753d19f15f92</t>
  </si>
  <si>
    <t xml:space="preserve">Nuevo Pemex facility</t>
  </si>
  <si>
    <t xml:space="preserve">38cb4cbb-6562-4ed3-82ff-0e360e1c9956</t>
  </si>
  <si>
    <t xml:space="preserve">frequency of 1-10 Hz</t>
  </si>
  <si>
    <t xml:space="preserve">Airborne-based emission estimates for the onshore study region</t>
  </si>
  <si>
    <t xml:space="preserve">c33a4276-541d-4d30-b284-11ee449cfd2b</t>
  </si>
  <si>
    <t xml:space="preserve">methane emissions from offshore gas facilities</t>
  </si>
  <si>
    <t xml:space="preserve">Offshore gas facilities</t>
  </si>
  <si>
    <t xml:space="preserve">10 Hz</t>
  </si>
  <si>
    <t xml:space="preserve">P1 Complex</t>
  </si>
  <si>
    <t xml:space="preserve">e97c7c94-8875-497c-9c48-546cff856e88</t>
  </si>
  <si>
    <t xml:space="preserve">P2 Complex</t>
  </si>
  <si>
    <t xml:space="preserve">028aef40-a25b-4b1a-bf03-ef7eff3e4410</t>
  </si>
  <si>
    <t xml:space="preserve">P4</t>
  </si>
  <si>
    <t xml:space="preserve">771c7766-4520-44da-89c0-3b0731726fbd</t>
  </si>
  <si>
    <t xml:space="preserve">P7</t>
  </si>
  <si>
    <t xml:space="preserve">b8cde5a2-a22c-40e7-a004-2a894a9701da</t>
  </si>
  <si>
    <t xml:space="preserve">P8</t>
  </si>
  <si>
    <t xml:space="preserve">d635ebbc-0ad9-4b1f-96db-51503f08a53d</t>
  </si>
  <si>
    <t xml:space="preserve">P10</t>
  </si>
  <si>
    <t xml:space="preserve">3d1ca665-324d-417e-9e31-a5f928a4910e</t>
  </si>
  <si>
    <t xml:space="preserve">P11</t>
  </si>
  <si>
    <t xml:space="preserve">a74bea25-1eeb-4102-85c7-12bd0c8afb67</t>
  </si>
  <si>
    <t xml:space="preserve">average emission estimate in the southern North Sea</t>
  </si>
  <si>
    <t xml:space="preserve">87e143c3-617c-48a6-b8ad-f22486e830f3</t>
  </si>
  <si>
    <t xml:space="preserve">Gas flaring from offshore gas facilites</t>
  </si>
  <si>
    <t xml:space="preserve">Offshore oil and gas facilities</t>
  </si>
  <si>
    <t xml:space="preserve">the UK North Sea</t>
  </si>
  <si>
    <t xml:space="preserve"> CH4 data were measured at 1 Hz for flights conducted in 2018 and at 10 Hz for flights conducted in 2019</t>
  </si>
  <si>
    <t xml:space="preserve">Estimated emissions from flaring</t>
  </si>
  <si>
    <t xml:space="preserve">Gg yr-1</t>
  </si>
  <si>
    <t xml:space="preserve">7753ea8c-c27c-4203-8ae9-67b7eebef587</t>
  </si>
  <si>
    <t xml:space="preserve">Methane leak from a well blowout in oil field</t>
  </si>
  <si>
    <t xml:space="preserve">Oil field</t>
  </si>
  <si>
    <t xml:space="preserve">Well no. 303 in the Karaturun East oil field in the Mangistau region</t>
  </si>
  <si>
    <t xml:space="preserve">Time series constructed with satellite data
Plume detections were not daily but many times a month (see Fig 3), and a Bayesian inversion framework was used to infer daily emissions rates</t>
  </si>
  <si>
    <t xml:space="preserve">Total emissions from a well blowout</t>
  </si>
  <si>
    <t xml:space="preserve">kt</t>
  </si>
  <si>
    <t xml:space="preserve">a0902304-d81f-48d1-8977-509f2c62850b</t>
  </si>
  <si>
    <t xml:space="preserve">Transport</t>
  </si>
  <si>
    <t xml:space="preserve">Pipeline Transport of Natural Gas</t>
  </si>
  <si>
    <t xml:space="preserve">Emissions from Nord Stream Pipeline Leaks</t>
  </si>
  <si>
    <t xml:space="preserve">Pipeline ruptures in the Baltic Sea</t>
  </si>
  <si>
    <t xml:space="preserve">Southeast and Northeast of Bornholm</t>
  </si>
  <si>
    <t xml:space="preserve">From 5 October 2022 to 2 January 2023, dissolved CH4 concentrations were observed continuously</t>
  </si>
  <si>
    <t xml:space="preserve">Total atmospheric emissions from leaks</t>
  </si>
  <si>
    <t xml:space="preserve">e503491f-18c2-42bb-adb7-06bf952f0507</t>
  </si>
  <si>
    <t xml:space="preserve">Pipeline NS1A</t>
  </si>
  <si>
    <t xml:space="preserve">a6923fb7-b2e1-4e6c-87a6-53554a89c648</t>
  </si>
  <si>
    <t xml:space="preserve">Pipeline NS1B</t>
  </si>
  <si>
    <t xml:space="preserve">915d648d-fb9c-4562-a630-b9dbb2cb40d2</t>
  </si>
  <si>
    <t xml:space="preserve">Pipeline NS2A</t>
  </si>
  <si>
    <t xml:space="preserve">6cb6f8f6-8e65-43ef-b7d2-f648c5df3ccb</t>
  </si>
  <si>
    <t xml:space="preserve">The focus area around the northern leak sites covered an along-wind corridor 20 km wide and 70 km long</t>
  </si>
  <si>
    <t xml:space="preserve">laboratory-determined sampling frequency of 1.3–2 Hz 
 5 October 2022,  ~8:00–15:30 UTC</t>
  </si>
  <si>
    <t xml:space="preserve">Value is a range: 
19–48 t h−1
Bayesian random uncertainty is 5 t h−1 for the lower bound and 8 t h−1 for the upper bound</t>
  </si>
  <si>
    <t xml:space="preserve">t h-1</t>
  </si>
  <si>
    <t xml:space="preserve">4cc1dd51-b8b7-4660-8ec7-756ecc2dacf6</t>
  </si>
  <si>
    <t xml:space="preserve">Other sectors</t>
  </si>
  <si>
    <t xml:space="preserve">Commercial Heating</t>
  </si>
  <si>
    <t xml:space="preserve">Emissions from Catalytic heaters used at oil and gas production facilities</t>
  </si>
  <si>
    <t xml:space="preserve">Natural gas fired catalytic heaters</t>
  </si>
  <si>
    <t xml:space="preserve">In situ measurements of the exhaust streams of 38 different catalytic heaters were completed at 7 distinct upstream oil and gas facilities (5 unique operators) in northeastern British Columbia, Canada</t>
  </si>
  <si>
    <t xml:space="preserve">  The FTIR instrument collects individual spectra measurements at 10Hz</t>
  </si>
  <si>
    <t xml:space="preserve">Dates estimated -- "late July to mid-August 2023"</t>
  </si>
  <si>
    <t xml:space="preserve">25/07/2023</t>
  </si>
  <si>
    <t xml:space="preserve">15/08/2023</t>
  </si>
  <si>
    <t xml:space="preserve">9b2f0c53-3c1c-43a4-a7d4-ee0fbe32d95f</t>
  </si>
  <si>
    <t xml:space="preserve">Subcontracted technicians counted and documented makes, models, and fuel type of catalytic heaters at 407 upstream oil and gas sites in British Columbia, comprising 198 facilities and 1986 individual wells across BC</t>
  </si>
  <si>
    <t xml:space="preserve">Equipment survey data for 407 sites in BC were used to derive the mean natural gas use on a per facility type basis and subsequently total methane emissions for all installed catalytic heaters in the province.</t>
  </si>
  <si>
    <t xml:space="preserve">Estimated -- "from July to November 2023"</t>
  </si>
  <si>
    <t xml:space="preserve">kt/mo</t>
  </si>
  <si>
    <t xml:space="preserve">9db2f813-2566-44b8-9967-03f4d746031f</t>
  </si>
  <si>
    <t xml:space="preserve">Offshore oil and gas sector in West Africa</t>
  </si>
  <si>
    <t xml:space="preserve">Emissions from Angolan offshore facilities were quantified using an aircraftbased mass balance method, estimating total sector emissions and assessing 30 individual facilities and 10 facility groups. </t>
  </si>
  <si>
    <t xml:space="preserve">See Table 1</t>
  </si>
  <si>
    <t xml:space="preserve">calculated as the sum of mean emissions from all facilities</t>
  </si>
  <si>
    <t xml:space="preserve">6c90c348-f292-45b3-9ad9-a643a3c4671c</t>
  </si>
  <si>
    <t xml:space="preserve">Oil Production</t>
  </si>
  <si>
    <t xml:space="preserve">The oil-production-dominated area Hassi Messaoud</t>
  </si>
  <si>
    <t xml:space="preserve">Satellite measurements covering entire field</t>
  </si>
  <si>
    <t xml:space="preserve">Sentinel-2 provides global coverage with a revisit time of 2–5 days. </t>
  </si>
  <si>
    <t xml:space="preserve">Total 2020 emissions in Hassi Messaoud</t>
  </si>
  <si>
    <t xml:space="preserve">Tg/yr</t>
  </si>
  <si>
    <t xml:space="preserve">70d9771b-2733-4075-a1bc-961580409c1b</t>
  </si>
  <si>
    <t xml:space="preserve">Gas Field</t>
  </si>
  <si>
    <t xml:space="preserve">The largest gas field in Algeria, Hassi R’Mel</t>
  </si>
  <si>
    <t xml:space="preserve">Total 2020 emissions in Hassi R'Mel</t>
  </si>
  <si>
    <t xml:space="preserve">f312304b-d00b-452f-a4af-8f192acad914</t>
  </si>
  <si>
    <t xml:space="preserve">Pit Flare in Gas Field</t>
  </si>
  <si>
    <t xml:space="preserve">Pit Flare in Hassi R'Mel</t>
  </si>
  <si>
    <t xml:space="preserve">R01</t>
  </si>
  <si>
    <t xml:space="preserve">t/hr</t>
  </si>
  <si>
    <t xml:space="preserve">da0a2407-9f66-41a0-9bb8-7cdca548678e</t>
  </si>
  <si>
    <t xml:space="preserve">Ground Flare</t>
  </si>
  <si>
    <t xml:space="preserve">Ground Flare in Hassi Messaoud</t>
  </si>
  <si>
    <t xml:space="preserve">M01</t>
  </si>
  <si>
    <t xml:space="preserve">cfe182f8-331c-416a-abac-ff3718e5bbdb</t>
  </si>
  <si>
    <t xml:space="preserve">M02</t>
  </si>
  <si>
    <t xml:space="preserve">85368d1a-8835-42d8-a71b-2d343817d60f</t>
  </si>
  <si>
    <t xml:space="preserve">M03a</t>
  </si>
  <si>
    <t xml:space="preserve">cea94309-85d5-4b38-a3a1-a8baf834f9ce</t>
  </si>
  <si>
    <t xml:space="preserve">M03b</t>
  </si>
  <si>
    <t xml:space="preserve">b42b0744-c9b3-4b6c-a39e-cb1ebc5f5ac7</t>
  </si>
  <si>
    <t xml:space="preserve">M04</t>
  </si>
  <si>
    <t xml:space="preserve">fd5e1191-e4b3-4d5e-9e40-e031e171073d</t>
  </si>
  <si>
    <t xml:space="preserve">M05</t>
  </si>
  <si>
    <t xml:space="preserve">56a65328-960c-4cd7-b898-068e9a87dd52</t>
  </si>
  <si>
    <t xml:space="preserve">Production Well</t>
  </si>
  <si>
    <t xml:space="preserve">Production Well in Hassi Messaoud</t>
  </si>
  <si>
    <t xml:space="preserve">M06</t>
  </si>
  <si>
    <t xml:space="preserve">c2ba579a-9afd-485a-be5f-f5921a4c5fc7</t>
  </si>
  <si>
    <t xml:space="preserve">M07</t>
  </si>
  <si>
    <t xml:space="preserve">56113728-3db7-413a-b469-4bb75441d92a</t>
  </si>
  <si>
    <t xml:space="preserve">M08</t>
  </si>
  <si>
    <t xml:space="preserve">445f7637-a865-45e3-9759-35c819d9a5d4</t>
  </si>
  <si>
    <t xml:space="preserve">M09</t>
  </si>
  <si>
    <t xml:space="preserve">1eb2977a-74d3-4528-ac2d-7e6696beb10f</t>
  </si>
  <si>
    <t xml:space="preserve">All</t>
  </si>
  <si>
    <t xml:space="preserve">All Sectors and Sub-Sectors</t>
  </si>
  <si>
    <t xml:space="preserve">All CH4 Producing Activities</t>
  </si>
  <si>
    <t xml:space="preserve">Main CH4-producing activities in the region</t>
  </si>
  <si>
    <t xml:space="preserve">Wetlands, Livestock, Oil, Termites, Fires, Gas, Other</t>
  </si>
  <si>
    <t xml:space="preserve">TROPOMI Satellite Coverage</t>
  </si>
  <si>
    <t xml:space="preserve">We use 2018–2020 TROPOMI methane data in two inverse analyses at the local and country level</t>
  </si>
  <si>
    <t xml:space="preserve">Tg a-1</t>
  </si>
  <si>
    <t xml:space="preserve">450a342f-fb5f-44ef-bf4d-13319b49242d</t>
  </si>
  <si>
    <t xml:space="preserve">43044c7b-1736-4084-88e6-3ac802a71fd6</t>
  </si>
  <si>
    <t xml:space="preserve">Plumes from offshore facilities under normal operating conditions</t>
  </si>
  <si>
    <t xml:space="preserve">21 offshore O&amp;G facilities collected in 10 O&amp;G fields over two regions of the Norwegian continental shelf</t>
  </si>
  <si>
    <t xml:space="preserve">...at a sample rate of 10 Hz. </t>
  </si>
  <si>
    <t xml:space="preserve">t yr-1</t>
  </si>
  <si>
    <t xml:space="preserve">101be3fe-2f94-4224-92a6-a42426632f5f</t>
  </si>
  <si>
    <t xml:space="preserve">22 offshore O&amp;G facilities collected in 10 O&amp;G fields over two regions of the Norwegian continental shelf</t>
  </si>
  <si>
    <t xml:space="preserve">f382837d-e3a0-4b99-897a-1474d4fd9d57</t>
  </si>
  <si>
    <t xml:space="preserve">23 offshore O&amp;G facilities collected in 10 O&amp;G fields over two regions of the Norwegian continental shelf</t>
  </si>
  <si>
    <t xml:space="preserve">b2b1a1e2-590a-4e57-a40e-1f9aceb874a2</t>
  </si>
  <si>
    <t xml:space="preserve">24 offshore O&amp;G facilities collected in 10 O&amp;G fields over two regions of the Norwegian continental shelf</t>
  </si>
  <si>
    <t xml:space="preserve">528da4e9-b1a4-443a-be83-e130af3f0a1f</t>
  </si>
  <si>
    <t xml:space="preserve">25 offshore O&amp;G facilities collected in 10 O&amp;G fields over two regions of the Norwegian continental shelf</t>
  </si>
  <si>
    <t xml:space="preserve">74f306c7-142e-47e4-ae7a-192a0ce52942</t>
  </si>
  <si>
    <t xml:space="preserve">26 offshore O&amp;G facilities collected in 10 O&amp;G fields over two regions of the Norwegian continental shelf</t>
  </si>
  <si>
    <t xml:space="preserve">b1213042-202f-4867-a865-a68e09524c9a</t>
  </si>
  <si>
    <t xml:space="preserve">27 offshore O&amp;G facilities collected in 10 O&amp;G fields over two regions of the Norwegian continental shelf</t>
  </si>
  <si>
    <t xml:space="preserve">1f9522fe-466b-4a5e-8d86-cd95ca8d8540</t>
  </si>
  <si>
    <t xml:space="preserve">28 offshore O&amp;G facilities collected in 10 O&amp;G fields over two regions of the Norwegian continental shelf</t>
  </si>
  <si>
    <t xml:space="preserve">19101646-e335-4322-93b4-1a21e23837a7</t>
  </si>
  <si>
    <t xml:space="preserve">29 offshore O&amp;G facilities collected in 10 O&amp;G fields over two regions of the Norwegian continental shelf</t>
  </si>
  <si>
    <t xml:space="preserve">dfdbc185-0765-4116-a492-858d63e7c6c0</t>
  </si>
  <si>
    <t xml:space="preserve">30 offshore O&amp;G facilities collected in 10 O&amp;G fields over two regions of the Norwegian continental shelf</t>
  </si>
  <si>
    <t xml:space="preserve">1d9a2a4f-db8e-48ae-b660-dc2ad0736869</t>
  </si>
  <si>
    <t xml:space="preserve">31 offshore O&amp;G facilities collected in 10 O&amp;G fields over two regions of the Norwegian continental shelf</t>
  </si>
  <si>
    <t xml:space="preserve">517a1fb4-ae4d-4a04-8837-c20c0b8ff863</t>
  </si>
  <si>
    <t xml:space="preserve">32 offshore O&amp;G facilities collected in 10 O&amp;G fields over two regions of the Norwegian continental shelf</t>
  </si>
  <si>
    <t xml:space="preserve">9beb0cd2-6076-40ed-a182-4f7b49c1cc7d</t>
  </si>
  <si>
    <t xml:space="preserve">33 offshore O&amp;G facilities collected in 10 O&amp;G fields over two regions of the Norwegian continental shelf</t>
  </si>
  <si>
    <t xml:space="preserve">9e663ecd-91d7-41c9-8bd2-fb049aece4ad</t>
  </si>
  <si>
    <t xml:space="preserve">34 offshore O&amp;G facilities collected in 10 O&amp;G fields over two regions of the Norwegian continental shelf</t>
  </si>
  <si>
    <t xml:space="preserve">152f0f4a-2781-4659-9ed3-f64dc7e1ad0c</t>
  </si>
  <si>
    <t xml:space="preserve">35 offshore O&amp;G facilities collected in 10 O&amp;G fields over two regions of the Norwegian continental shelf</t>
  </si>
  <si>
    <t xml:space="preserve">f07cb55f-af16-454b-89ef-2930785cb08a</t>
  </si>
  <si>
    <t xml:space="preserve">36 offshore O&amp;G facilities collected in 10 O&amp;G fields over two regions of the Norwegian continental shelf</t>
  </si>
  <si>
    <t xml:space="preserve">28e6c0fd-63ba-41e9-a8a1-d66f43ddcc9e</t>
  </si>
  <si>
    <t xml:space="preserve">37 offshore O&amp;G facilities collected in 10 O&amp;G fields over two regions of the Norwegian continental shelf</t>
  </si>
  <si>
    <t xml:space="preserve">12d1f3e5-c921-48dc-87cd-c5f047915737</t>
  </si>
  <si>
    <t xml:space="preserve">38 offshore O&amp;G facilities collected in 10 O&amp;G fields over two regions of the Norwegian continental shelf</t>
  </si>
  <si>
    <t xml:space="preserve">f235473c-f9f8-47ee-9891-6e287a2b748d</t>
  </si>
  <si>
    <t xml:space="preserve">39 offshore O&amp;G facilities collected in 10 O&amp;G fields over two regions of the Norwegian continental shelf</t>
  </si>
  <si>
    <t xml:space="preserve">61154d00-3f30-4b21-806c-6f0ea3268db0</t>
  </si>
  <si>
    <t xml:space="preserve">40 offshore O&amp;G facilities collected in 10 O&amp;G fields over two regions of the Norwegian continental shelf</t>
  </si>
  <si>
    <t xml:space="preserve">Total Mean</t>
  </si>
  <si>
    <t xml:space="preserve">eaa1318d-c471-4c83-b7f4-2f56f9fde654</t>
  </si>
  <si>
    <t xml:space="preserve">Fugitive Emissions from Natural Gas Systems</t>
  </si>
  <si>
    <t xml:space="preserve">Onshore Oil and Gas Facilities</t>
  </si>
  <si>
    <t xml:space="preserve">Regasification site</t>
  </si>
  <si>
    <t xml:space="preserve">Anonymous sites</t>
  </si>
  <si>
    <t xml:space="preserve">DIAL method: A DIAL scan is recorded over a period of 10–15 min; therefore, a DIAL measurement is typically made over a 1 h period.
The result is the average of a set of, typically four, repeated scans</t>
  </si>
  <si>
    <t xml:space="preserve">R1</t>
  </si>
  <si>
    <t xml:space="preserve">kg/t</t>
  </si>
  <si>
    <t xml:space="preserve">32a7262b-c22a-4a24-a976-319b03ba5f09</t>
  </si>
  <si>
    <t xml:space="preserve">R2</t>
  </si>
  <si>
    <t xml:space="preserve">9123bf6c-9e09-456a-bbcb-5a8e61bfa24c</t>
  </si>
  <si>
    <t xml:space="preserve">Liquefaction site</t>
  </si>
  <si>
    <t xml:space="preserve">L1</t>
  </si>
  <si>
    <t xml:space="preserve">ff62404a-6035-440d-a156-4e203fa20cf0</t>
  </si>
  <si>
    <t xml:space="preserve">L2</t>
  </si>
  <si>
    <t xml:space="preserve">e5d9b843-b961-4c8e-af7e-680e505fd1eb</t>
  </si>
  <si>
    <t xml:space="preserve">L3a</t>
  </si>
  <si>
    <t xml:space="preserve">f7628be1-62b0-4cc4-8498-def10a1279a8</t>
  </si>
  <si>
    <t xml:space="preserve">L3b</t>
  </si>
  <si>
    <t xml:space="preserve">9b9227a5-27de-4559-909e-8850d6dee8d8</t>
  </si>
  <si>
    <t xml:space="preserve">Other Anthropogenic</t>
  </si>
  <si>
    <t xml:space="preserve">Urban Emissions</t>
  </si>
  <si>
    <t xml:space="preserve">Street-level emissions in the city of Utrecht</t>
  </si>
  <si>
    <t xml:space="preserve">70 %–90 % of the emissions are of fossil origin</t>
  </si>
  <si>
    <t xml:space="preserve">City of Utrecht</t>
  </si>
  <si>
    <t xml:space="preserve">which results in a data frequency of ≈0.3 Hz for each species.</t>
  </si>
  <si>
    <t xml:space="preserve">Ground-based mobile measurements of the city streets</t>
  </si>
  <si>
    <t xml:space="preserve">Regional sampling (1300km)</t>
  </si>
  <si>
    <t xml:space="preserve">32d1353f-07dd-4e6a-895d-c85f29a69346</t>
  </si>
  <si>
    <t xml:space="preserve">Street-level emissions in the city of Hamburg</t>
  </si>
  <si>
    <t xml:space="preserve">50 %–80 % of all emissions originate from the natural gas distribution network</t>
  </si>
  <si>
    <t xml:space="preserve">City of Hamburg</t>
  </si>
  <si>
    <t xml:space="preserve">Regional sampling (2500km)</t>
  </si>
  <si>
    <t xml:space="preserve">53f79910-daa1-44c9-92e3-340c082952ea</t>
  </si>
  <si>
    <t xml:space="preserve">Street-level emissions in the city of Paris</t>
  </si>
  <si>
    <t xml:space="preserve">66% of leak indications in Paris come from natural gas leaks and 34% from sewage network</t>
  </si>
  <si>
    <t xml:space="preserve">City of Paris</t>
  </si>
  <si>
    <t xml:space="preserve">frequency of ∼0.27 Hz.</t>
  </si>
  <si>
    <t xml:space="preserve">Regional sampling (500km)</t>
  </si>
  <si>
    <t xml:space="preserve">t/yr</t>
  </si>
  <si>
    <t xml:space="preserve">98fc20f4-758a-4431-80c3-f9b3a030e115</t>
  </si>
  <si>
    <t xml:space="preserve">Waste</t>
  </si>
  <si>
    <t xml:space="preserve">Solid Waste Disposal</t>
  </si>
  <si>
    <t xml:space="preserve">Landfills (Anaerobic)</t>
  </si>
  <si>
    <t xml:space="preserve">Landfill emissions</t>
  </si>
  <si>
    <t xml:space="preserve">Keele Valley Landfill</t>
  </si>
  <si>
    <t xml:space="preserve">Landfill in the City of Toronto</t>
  </si>
  <si>
    <t xml:space="preserve">1 s integration period, respectively</t>
  </si>
  <si>
    <t xml:space="preserve">kd/d</t>
  </si>
  <si>
    <t xml:space="preserve">2e1e80a6-69db-4e22-88e5-52dbe844ad0a</t>
  </si>
  <si>
    <t xml:space="preserve">Thackeray Valley Landfill</t>
  </si>
  <si>
    <t xml:space="preserve">Thackeray Landfill</t>
  </si>
  <si>
    <t xml:space="preserve">kg/d</t>
  </si>
  <si>
    <t xml:space="preserve">7f0970ab-6966-4cb3-993e-e0d67582c763</t>
  </si>
  <si>
    <t xml:space="preserve">Compressor Station</t>
  </si>
  <si>
    <t xml:space="preserve">Maple Compressor Station</t>
  </si>
  <si>
    <t xml:space="preserve">Compressor Station in the City of Toronto</t>
  </si>
  <si>
    <t xml:space="preserve">dc844322-91dd-4429-b236-eaf3fa919046</t>
  </si>
  <si>
    <t xml:space="preserve">Parkway Compressor Station</t>
  </si>
  <si>
    <t xml:space="preserve">08ef2961-c274-4684-a8cc-6f829f8be3e5</t>
  </si>
  <si>
    <t xml:space="preserve">Waterway</t>
  </si>
  <si>
    <t xml:space="preserve">Keating Channel, likely biogenic</t>
  </si>
  <si>
    <t xml:space="preserve">Water Channel in the City of Toronto</t>
  </si>
  <si>
    <t xml:space="preserve">Keating Channel</t>
  </si>
  <si>
    <t xml:space="preserve">a8889058-fabb-41db-a376-ea6859ab489f</t>
  </si>
  <si>
    <t xml:space="preserve">Fugitive emissions from the natural gas distribution system</t>
  </si>
  <si>
    <t xml:space="preserve">Natural Gas leaks</t>
  </si>
  <si>
    <t xml:space="preserve">Leaks in the natural gas distribution system in Toronto</t>
  </si>
  <si>
    <t xml:space="preserve">Total fugitive emissions associated with the natural gas distribution network</t>
  </si>
  <si>
    <t xml:space="preserve">0e128c16-01e1-4a55-a305-05fd7a04055c</t>
  </si>
  <si>
    <t xml:space="preserve">Street-level emissions in the city of Bucharest</t>
  </si>
  <si>
    <t xml:space="preserve">local wastewater emissions may be responsible for many of the CH4 LIs identified</t>
  </si>
  <si>
    <t xml:space="preserve">City of Bucharest</t>
  </si>
  <si>
    <t xml:space="preserve">Both the G2301 and G2401 analyzers measure at a frequency of 0.33 Hz</t>
  </si>
  <si>
    <t xml:space="preserve">Street-level emissions</t>
  </si>
  <si>
    <t xml:space="preserve">Regional sampling (1359 km)</t>
  </si>
  <si>
    <t xml:space="preserve">L min-1</t>
  </si>
  <si>
    <t xml:space="preserve">df269092-584c-4f92-994e-82dbd5c50335</t>
  </si>
  <si>
    <t xml:space="preserve">Street-level emissions in the city of Ploiești</t>
  </si>
  <si>
    <t xml:space="preserve">City of Ploiești</t>
  </si>
  <si>
    <t xml:space="preserve">Regional sampling (233 km)</t>
  </si>
  <si>
    <t xml:space="preserve">7d5cbc9d-93cd-4ae8-a28c-5a8877c057c7</t>
  </si>
  <si>
    <t xml:space="preserve">Street-level emissions on the street of Drumul Potcoavei</t>
  </si>
  <si>
    <t xml:space="preserve">large gas pipeline leak</t>
  </si>
  <si>
    <t xml:space="preserve">Residential Street: Drumul Potcoavei</t>
  </si>
  <si>
    <t xml:space="preserve">Large gas pipeline leak</t>
  </si>
  <si>
    <t xml:space="preserve">Regional sampling</t>
  </si>
  <si>
    <t xml:space="preserve">8fa427e6-162f-4a9f-8e27-96faffae5373</t>
  </si>
  <si>
    <t xml:space="preserve">Entire Hamburg Region</t>
  </si>
  <si>
    <t xml:space="preserve">Region surrounding Hamburg</t>
  </si>
  <si>
    <t xml:space="preserve">measurements are split when no measurement is available for more than 18 s. Each 2 min section of data is then only considered when continuous measurement data exist for (at least) more than 1 min.</t>
  </si>
  <si>
    <t xml:space="preserve">Domain</t>
  </si>
  <si>
    <t xml:space="preserve">298897bc-43dd-42ec-9a81-2178898c1978</t>
  </si>
  <si>
    <t xml:space="preserve">Non-Anthropogenic </t>
  </si>
  <si>
    <t xml:space="preserve">Non-anthropogenic emissions in the region</t>
  </si>
  <si>
    <t xml:space="preserve">River emissions from the Elbe River and associated wetlands</t>
  </si>
  <si>
    <t xml:space="preserve">Natural (Domain)</t>
  </si>
  <si>
    <t xml:space="preserve">29febe21-405d-4f2e-ab39-685d6cd51f08</t>
  </si>
  <si>
    <t xml:space="preserve">Emissions in the City of Hamburg</t>
  </si>
  <si>
    <t xml:space="preserve">City</t>
  </si>
  <si>
    <t xml:space="preserve">f1ea2acf-6097-47e5-ba29-9aa44728284d</t>
  </si>
  <si>
    <t xml:space="preserve">Anthropogenic Emissions in the City of Hamburg</t>
  </si>
  <si>
    <t xml:space="preserve">Anthropogenic (City)</t>
  </si>
  <si>
    <t xml:space="preserve">874999dc-6a2c-4f59-8868-b864b9638f78</t>
  </si>
  <si>
    <t xml:space="preserve">Anthropogenic thermogenic sources</t>
  </si>
  <si>
    <t xml:space="preserve">Anthropogenic (City): Thermogenic Sources</t>
  </si>
  <si>
    <t xml:space="preserve">faae1982-ff0d-4d06-a310-364ae8fb5e11</t>
  </si>
  <si>
    <t xml:space="preserve">Anthropogenic biogenic origin, such as wastewater or landfills</t>
  </si>
  <si>
    <t xml:space="preserve">Anthropogenic (City): Biogenic Sources</t>
  </si>
  <si>
    <t xml:space="preserve">31bbe42f-2839-4ff5-9ddf-8569e69b0271</t>
  </si>
  <si>
    <t xml:space="preserve">Non-Anthropogenic emissions in the city of Hamburg</t>
  </si>
  <si>
    <t xml:space="preserve">Natural (City)</t>
  </si>
  <si>
    <t xml:space="preserve">0eb885af-639a-4f00-bf7e-a76cece49cb9</t>
  </si>
  <si>
    <t xml:space="preserve">Oil Refinery</t>
  </si>
  <si>
    <t xml:space="preserve">796b21dc-475d-4b6a-8a26-6b02204566d2</t>
  </si>
  <si>
    <t xml:space="preserve">Unallocated CH4 Emissions</t>
  </si>
  <si>
    <t xml:space="preserve">Undefined</t>
  </si>
  <si>
    <t xml:space="preserve">970af9cd-ff1f-4140-872b-820cf08e0d50</t>
  </si>
  <si>
    <t xml:space="preserve">efe1daba-2e19-48ba-bc9b-a6ee1d59befc</t>
  </si>
  <si>
    <t xml:space="preserve">22d5fab0-c099-425a-8582-c70abdf8d2d0</t>
  </si>
  <si>
    <t xml:space="preserve">Farm</t>
  </si>
  <si>
    <t xml:space="preserve">Biogenice emissions from a farm (type unspecified)</t>
  </si>
  <si>
    <t xml:space="preserve">a59e5207-ed59-4f57-be1f-d2cd50a4f0ec</t>
  </si>
  <si>
    <t xml:space="preserve">89f6ef19-94f6-4be4-b787-1767ee992f82</t>
  </si>
  <si>
    <t xml:space="preserve">a0bb1868-0814-4a97-b841-1909e7bf9365</t>
  </si>
  <si>
    <t xml:space="preserve">We found significant methane leaks from the natural gas infrastructure in 12 cities and that the biggest 10% of sources account for 60–80% of the emissions in each city, which offers potential for cheap and rapid emission reductions for local stakeholders and companies.</t>
  </si>
  <si>
    <t xml:space="preserve">Leaks from natural gas infrastructure</t>
  </si>
  <si>
    <t xml:space="preserve"> The sampling frequency was 1Hz for both GPS and Picarro instruments. </t>
  </si>
  <si>
    <t xml:space="preserve">Our inventory-based estimate uses National Inventory Report (NIR) data and the CRF (Common Reporting Format) tables for the natural gas distribution sector (i.e., sector 1B2b5) for 2018, as available at the UNFCCC website (https://unfccc.int). The national emission estimate is downscaled to the respective cities based on national population density for the area covered using LandScan gridded population data for 2015.</t>
  </si>
  <si>
    <t xml:space="preserve">Regional Sampling</t>
  </si>
  <si>
    <t xml:space="preserve">t</t>
  </si>
  <si>
    <t xml:space="preserve">ee4743a4-df56-450a-9d45-3d5d44dffce0</t>
  </si>
  <si>
    <t xml:space="preserve">Inlet delays were recorded daily and averaged as follows, G2301 at 17 s, G2401 at 18 s, G4302 at 5 s, and the LGRUMEA at 10 s.</t>
  </si>
  <si>
    <t xml:space="preserve">4193a959-4192-4d2f-b52f-911c25c97d6c</t>
  </si>
  <si>
    <t xml:space="preserve">During all days, the flow rate was constant.</t>
  </si>
  <si>
    <t xml:space="preserve">d93c96f2-f757-4bb6-bf02-ea7222b900af</t>
  </si>
  <si>
    <t xml:space="preserve"> data frequency of ≈ 0.3 Hz for each species. </t>
  </si>
  <si>
    <t xml:space="preserve">a75b2a12-368e-44e8-81b0-95d9dbc8d493</t>
  </si>
  <si>
    <t xml:space="preserve">Picarro 2201-I or alternatively Los Gatos MGGA 918</t>
  </si>
  <si>
    <t xml:space="preserve">a62fcc10-089f-411d-9bb5-346de07f722a</t>
  </si>
  <si>
    <t xml:space="preserve">This measures at 0.5 Hz and has a standard flow rate of 1.7 L min-1</t>
  </si>
  <si>
    <t xml:space="preserve">601762ed-ce3f-4b33-8985-97262720469e</t>
  </si>
  <si>
    <t xml:space="preserve">cavity ring-down spectrometers (CRDS) manufactured by Picarro</t>
  </si>
  <si>
    <t xml:space="preserve">f9e229d6-2e86-4ee4-9130-e3fc74e3a7b9</t>
  </si>
  <si>
    <t xml:space="preserve">44c37c78-27c1-45a8-bc0b-91793f1a1af1</t>
  </si>
  <si>
    <t xml:space="preserve">292dcdf4-ef56-48ec-9ee2-78efe03a4392</t>
  </si>
  <si>
    <t xml:space="preserve">Site-specific methane (CH4) and ethane (C2H6) emission rates from the onshore oil and gas (O&amp;G) sector in Romania</t>
  </si>
  <si>
    <t xml:space="preserve">All sources from the onshore O&amp;G sector</t>
  </si>
  <si>
    <t xml:space="preserve">Multiple Regions in Romania</t>
  </si>
  <si>
    <t xml:space="preserve">dual laser trace gas monitor using a quantum cascade laser and an interband cascade laser to measure CH4, C2H6, N2O, CO2, and CO simultaneously at 1 Hz</t>
  </si>
  <si>
    <t xml:space="preserve">Complete Dataset</t>
  </si>
  <si>
    <t xml:space="preserve">bb58500c-382b-4f10-aaa4-eedc69ca1d2d</t>
  </si>
  <si>
    <t xml:space="preserve">Facilities in all regions</t>
  </si>
  <si>
    <t xml:space="preserve">ca07a913-0d2a-45d3-897f-bc3937fe10c5</t>
  </si>
  <si>
    <t xml:space="preserve">Gas wells in all regions</t>
  </si>
  <si>
    <t xml:space="preserve">64f3cd3a-b35a-4de6-90f6-5360095778cd</t>
  </si>
  <si>
    <t xml:space="preserve">Oil wells in all regions</t>
  </si>
  <si>
    <t xml:space="preserve">d75e4d13-0267-4a73-9ffa-47af7f6edd16</t>
  </si>
  <si>
    <t xml:space="preserve">All sites in C5A</t>
  </si>
  <si>
    <t xml:space="preserve">943e5242-28b2-4b8c-97ca-95da0b515d37</t>
  </si>
  <si>
    <t xml:space="preserve">All sites in C6</t>
  </si>
  <si>
    <t xml:space="preserve">633a36ce-ecf1-4063-8ef7-e8dec02442b0</t>
  </si>
  <si>
    <t xml:space="preserve">All sites in C7</t>
  </si>
  <si>
    <t xml:space="preserve">a1da8131-2b24-4e6b-9856-bc9d8e578b8c</t>
  </si>
  <si>
    <t xml:space="preserve">All sites in C8</t>
  </si>
  <si>
    <t xml:space="preserve">d2cd4c6f-6321-40eb-b8ba-028cadd4cd3a</t>
  </si>
  <si>
    <t xml:space="preserve">measurements of methane (CH4) emission rates from oil and natural gas (O&amp;G) production</t>
  </si>
  <si>
    <t xml:space="preserve">112 O&amp;G well sites and other production-related facilities</t>
  </si>
  <si>
    <t xml:space="preserve">This device recorded data with 1-Hz measurement rate, precision</t>
  </si>
  <si>
    <t xml:space="preserve">d918f6a7-dcc3-4a68-a35b-8807001ad552</t>
  </si>
  <si>
    <t xml:space="preserve">b530429b-4e21-4f96-bec5-8a0cbc0b6606</t>
  </si>
  <si>
    <t xml:space="preserve">5A</t>
  </si>
  <si>
    <t xml:space="preserve">0306d572-fd8f-4b72-bf24-d078a8cd64e1</t>
  </si>
  <si>
    <t xml:space="preserve">6fb2cb83-fe55-449a-9c18-6f8a0dbdf897</t>
  </si>
  <si>
    <t xml:space="preserve">e919afd9-51e6-4333-9b6f-2515a87e324c</t>
  </si>
  <si>
    <t xml:space="preserve">66f5eaa9-c83d-4b55-bf04-d81fe07aa36b</t>
  </si>
  <si>
    <t xml:space="preserve">O&amp;G production infrastructure</t>
  </si>
  <si>
    <t xml:space="preserve">oil wells, gas wells, compressor stations, and oil parks</t>
  </si>
  <si>
    <t xml:space="preserve">four methods were used, namely the tracer dispersion method (TDM), Other Test Method 33A (OTM-33A), Gaussian plume modeling (GPM) using plume measurements from vehicles, and a mass balance method (MBA) using uncrewed aerial vehicle (UAV)-based measurements</t>
  </si>
  <si>
    <t xml:space="preserve"> central estimate of mean site-level emissions</t>
  </si>
  <si>
    <t xml:space="preserve">Central estimate of emissions per site</t>
  </si>
  <si>
    <t xml:space="preserve">6389bb47-19e1-400d-8fc5-079470bd2fa3</t>
  </si>
  <si>
    <t xml:space="preserve">Oil Parks</t>
  </si>
  <si>
    <t xml:space="preserve">average emission rate from 17 oil parks </t>
  </si>
  <si>
    <t xml:space="preserve">ce35f20d-5554-4141-9adf-f2eb0888762b</t>
  </si>
  <si>
    <t xml:space="preserve">Site-level O&amp;G estimate scaled up to national level</t>
  </si>
  <si>
    <t xml:space="preserve">Site-level estimate scaled up to national level</t>
  </si>
  <si>
    <t xml:space="preserve">kt/yr</t>
  </si>
  <si>
    <t xml:space="preserve">e2784749-a780-43b8-8dc0-bb85aa4e2a60</t>
  </si>
  <si>
    <t xml:space="preserve">35 emission plumes at 25 O&amp;G locations</t>
  </si>
  <si>
    <t xml:space="preserve">16 % from oil production sites, 30 % from the processing facilities and 54 % from sources located in the open field</t>
  </si>
  <si>
    <t xml:space="preserve">AVIRIS-NG is a push-broom imaging spectrometer sampling 600 pixels in the across-flight direction over a 34° field of view</t>
  </si>
  <si>
    <t xml:space="preserve">Total measured emissions</t>
  </si>
  <si>
    <t xml:space="preserve">kg hr-1</t>
  </si>
  <si>
    <t xml:space="preserve">0220eea8-50ad-45a1-9828-f6b947cc6390</t>
  </si>
  <si>
    <t xml:space="preserve">Gas production sites</t>
  </si>
  <si>
    <t xml:space="preserve">Emissions from  gas production sites</t>
  </si>
  <si>
    <t xml:space="preserve">kt yr-1</t>
  </si>
  <si>
    <t xml:space="preserve">6791505c-950e-4912-a521-5909749ec707</t>
  </si>
  <si>
    <t xml:space="preserve">Processing facilities</t>
  </si>
  <si>
    <t xml:space="preserve">Emissions from processing facilities</t>
  </si>
  <si>
    <t xml:space="preserve">aad37578-b20b-41bc-b2d6-aa502522afd1</t>
  </si>
  <si>
    <t xml:space="preserve">O&amp;G Infrastructure</t>
  </si>
  <si>
    <t xml:space="preserve">Total emissions from O&amp;G infrastructure</t>
  </si>
  <si>
    <t xml:space="preserve">4c89e3ea-23bd-441b-8c8e-79d234b212cb</t>
  </si>
  <si>
    <t xml:space="preserve">Estimated annual total emissions from the southern Romanian oil and gas (O&amp;G) infrastructure </t>
  </si>
  <si>
    <t xml:space="preserve">individual dense production clusters and around larger regions</t>
  </si>
  <si>
    <t xml:space="preserve"> On the BN2 aircraft, CH4, CO2, and carbon monoxide (CO) were measured at about 0.3 Hz frequency using a G2401 analyzer (Picarro Inc).
</t>
  </si>
  <si>
    <t xml:space="preserve">Annual estimated emissions</t>
  </si>
  <si>
    <t xml:space="preserve">5afd5f66-17d4-4407-852a-a724227ee4a0</t>
  </si>
  <si>
    <t xml:space="preserve">Emissions from the southern Romanian oil and gas (O&amp;G) infrastructure </t>
  </si>
  <si>
    <t xml:space="preserve">individual dense production clusters</t>
  </si>
  <si>
    <t xml:space="preserve">Weighted mean, no double counting</t>
  </si>
  <si>
    <t xml:space="preserve">d83701c2-7304-4b8f-b3ce-9e71765b0785</t>
  </si>
  <si>
    <t xml:space="preserve">Sum of all emissions from the airborne CH4 emission measurements (SA01–SA18) from all flights</t>
  </si>
  <si>
    <t xml:space="preserve">2dd80949-d58a-4b3b-bb32-bc8e166999c7</t>
  </si>
  <si>
    <t xml:space="preserve">individual dense production clusters upscaled to the region</t>
  </si>
  <si>
    <t xml:space="preserve">Emissions from all clusters assigned to O&amp;G activities</t>
  </si>
  <si>
    <t xml:space="preserve">ba035fe8-79d4-474c-88d1-10272ed085f6</t>
  </si>
  <si>
    <t xml:space="preserve">Country-scale emission rate</t>
  </si>
  <si>
    <t xml:space="preserve">fa873060-9d7f-414b-a226-7022e7dace99</t>
  </si>
  <si>
    <t xml:space="preserve">O&amp;G emissions from Target Region / Cluster: R7</t>
  </si>
  <si>
    <t xml:space="preserve">8ab72b23-1e80-42eb-88d5-ee9cff1d5ddf</t>
  </si>
  <si>
    <t xml:space="preserve">31dcfb5d-52af-42be-97d5-ccd0c3b89ed0</t>
  </si>
  <si>
    <t xml:space="preserve">O&amp;G emissions from Target Region / Cluster: R5a</t>
  </si>
  <si>
    <t xml:space="preserve">c18c89ac-eb8e-4381-a6e2-f76e35343bb4</t>
  </si>
  <si>
    <t xml:space="preserve">O&amp;G emissions from Target Region / Cluster: R5a Small</t>
  </si>
  <si>
    <t xml:space="preserve">921f89fc-23c8-4201-9362-7b32a048949f</t>
  </si>
  <si>
    <t xml:space="preserve">O&amp;G emissions from Target Region / Cluster: R6C2C3C4</t>
  </si>
  <si>
    <t xml:space="preserve">9091d154-9be9-4080-a312-f0d0d1414b18</t>
  </si>
  <si>
    <t xml:space="preserve">O&amp;G emissions from Target Region / Cluster: R7C3C4</t>
  </si>
  <si>
    <t xml:space="preserve">62e7d973-564d-4a0b-9351-681f04375e4d</t>
  </si>
  <si>
    <t xml:space="preserve">O&amp;G emissions from Target Region / Cluster: R7C2</t>
  </si>
  <si>
    <t xml:space="preserve">42da98f8-ecd9-44d7-ae03-c84e4e8deae0</t>
  </si>
  <si>
    <t xml:space="preserve">O&amp;G emissions from Target Region / Cluster: R7 Vent Area</t>
  </si>
  <si>
    <t xml:space="preserve">811739b6-f060-4aec-b492-2898193d2619</t>
  </si>
  <si>
    <t xml:space="preserve">O&amp;G emissions from Target Region / Cluster: R4C5</t>
  </si>
  <si>
    <t xml:space="preserve">96a4050b-a7f3-4b9e-84ce-21306da89dc5</t>
  </si>
  <si>
    <t xml:space="preserve">O&amp;G emissions from Target Region / Cluster: R6C6</t>
  </si>
  <si>
    <t xml:space="preserve">98b4a6ba-70d2-41ca-b8d8-a47e7dc19a51</t>
  </si>
  <si>
    <t xml:space="preserve">O&amp;G emissions from Target Region / Cluster: R7Vent</t>
  </si>
  <si>
    <t xml:space="preserve">b8c8992b-7eea-4ef3-a12c-1129beb69af1</t>
  </si>
  <si>
    <t xml:space="preserve">O&amp;G emissions from Target Region / Cluster: R7C5</t>
  </si>
  <si>
    <t xml:space="preserve">87cf9490-9e2c-4a6e-a2bf-36b13b19d5a3</t>
  </si>
  <si>
    <t xml:space="preserve">O&amp;G emissions from Target Region / Cluster: R4C2C3</t>
  </si>
  <si>
    <t xml:space="preserve">58d77ef3-07b7-4fc9-b05d-e28a19ff3c7b</t>
  </si>
  <si>
    <t xml:space="preserve">O&amp;G emissions from Target Region / Cluster: R6C5</t>
  </si>
  <si>
    <t xml:space="preserve">97b2eac9-37d6-4cd1-a9dd-d299e1ef6e08</t>
  </si>
  <si>
    <t xml:space="preserve">O&amp;G emissions from Target Region / Cluster: R8C1</t>
  </si>
  <si>
    <t xml:space="preserve">d8b82f81-2cb1-4b48-96e6-e5cff0a85b9b</t>
  </si>
  <si>
    <t xml:space="preserve">O&amp;G emissions from Target Region / Cluster: R7C8</t>
  </si>
  <si>
    <t xml:space="preserve">cb8e8e16-9153-42e7-b00b-4de046818ab3</t>
  </si>
  <si>
    <t xml:space="preserve">O&amp;G emissions from Target Region / Cluster: R7C1Facility</t>
  </si>
  <si>
    <t xml:space="preserve">4191821d-e2b4-4af9-acd1-5b684051f45a</t>
  </si>
  <si>
    <t xml:space="preserve">bbac6d8e-9fef-453e-b737-ebaccbe38e15</t>
  </si>
  <si>
    <t xml:space="preserve">Abandoned Coal Mines</t>
  </si>
  <si>
    <t xml:space="preserve">Airborne in situ measurements of a coal mine</t>
  </si>
  <si>
    <t xml:space="preserve">Open-cut coal mine </t>
  </si>
  <si>
    <t xml:space="preserve">ABB  Los  Gatos  Ultraportable 35Greenhouse  Gas  Analyzer,  which  acquired  carbon  dioxide  and  methane  dry  air  mole  fractions 36(concentrations) and water vapor mole fractions measurements at 1 Hz</t>
  </si>
  <si>
    <t xml:space="preserve">In situ aircraft measurements</t>
  </si>
  <si>
    <t xml:space="preserve">e03840df-d6a8-4d84-900e-b1dfc66b04f8</t>
  </si>
  <si>
    <t xml:space="preserve">Airborne in situ and remote sensing measurements of a coal mine</t>
  </si>
  <si>
    <t xml:space="preserve">In situ measurements</t>
  </si>
  <si>
    <t xml:space="preserve">e701ff4c-2e7b-4c1f-a5be-91995c1aa969</t>
  </si>
  <si>
    <t xml:space="preserve">Remote measurements</t>
  </si>
  <si>
    <t xml:space="preserve">aa012d9a-0a72-46a4-9fc3-f35f877cc6f0</t>
  </si>
  <si>
    <t xml:space="preserve">This study introduces a helicopter-borne mass balance approach to accurately quantify methane (CH₄) emissions from coal mining activities</t>
  </si>
  <si>
    <t xml:space="preserve"> multiple coal mine ventilation shafts and several drainage stations</t>
  </si>
  <si>
    <t xml:space="preserve"> Measurement frequency of 2 Hz (Picarro) and 40 Hz (Licor) and the respective precision of ~1 ppb and ~5 ppb, respectively. </t>
  </si>
  <si>
    <t xml:space="preserve">Shaft 1, Flight F03</t>
  </si>
  <si>
    <t xml:space="preserve">a0ea86f4-615e-4e59-82c7-c2942280ecba</t>
  </si>
  <si>
    <t xml:space="preserve">Shaft 1, Flight F04</t>
  </si>
  <si>
    <t xml:space="preserve">cf9fe41d-964c-4de1-becd-6c6289cba98d</t>
  </si>
  <si>
    <t xml:space="preserve">Shaft 1, Flight F05</t>
  </si>
  <si>
    <t xml:space="preserve">f10667e6-39ae-4c85-82ca-49c636224efa</t>
  </si>
  <si>
    <t xml:space="preserve">Shaft 1, Flight F06</t>
  </si>
  <si>
    <t xml:space="preserve">4d82fa03-bbb9-4b42-99d4-be1af873e59a</t>
  </si>
  <si>
    <t xml:space="preserve">Shaft 1, Flight F07</t>
  </si>
  <si>
    <t xml:space="preserve">d14726eb-f434-4e8c-9ab7-0a81a2222206</t>
  </si>
  <si>
    <t xml:space="preserve">Shaft 2, Flight F08</t>
  </si>
  <si>
    <t xml:space="preserve">5c5fdb15-13c0-49dc-8a0b-54402d233b59</t>
  </si>
  <si>
    <t xml:space="preserve">Shaft 2, Flight F10</t>
  </si>
  <si>
    <t xml:space="preserve">95291eb5-8ce9-4a95-8321-8a8d40e1ed3d</t>
  </si>
  <si>
    <t xml:space="preserve">Shaft 2, Flight F12</t>
  </si>
  <si>
    <t xml:space="preserve">469e7d53-26fb-4000-8fdd-086ea6a86542</t>
  </si>
  <si>
    <t xml:space="preserve">Shaft 2, Flight F04</t>
  </si>
  <si>
    <t xml:space="preserve">bec6614e-3574-4bf6-a2bd-1546a4d2deec</t>
  </si>
  <si>
    <t xml:space="preserve">Shaft 3, Flight F09</t>
  </si>
  <si>
    <t xml:space="preserve">e6130639-3753-4db5-b16a-cdcc7de2ebf5</t>
  </si>
  <si>
    <t xml:space="preserve">Shaft 3, Flight F13</t>
  </si>
  <si>
    <t xml:space="preserve">c03e8361-25e8-4495-ad44-dbdf4e8f411a</t>
  </si>
  <si>
    <t xml:space="preserve">Shaft 3, Flight F03</t>
  </si>
  <si>
    <t xml:space="preserve">1776e756-bb06-4566-b510-971d54cb6bcd</t>
  </si>
  <si>
    <t xml:space="preserve">Shaft 3, Flight F05</t>
  </si>
  <si>
    <t xml:space="preserve">a601208a-7a96-46db-85a4-e6b866f257ba</t>
  </si>
  <si>
    <t xml:space="preserve">Shaft 4, Flight F06</t>
  </si>
  <si>
    <t xml:space="preserve">71b3691d-5d0e-4bc6-b762-86c268792931</t>
  </si>
  <si>
    <t xml:space="preserve">Shaft 4, Flight F07</t>
  </si>
  <si>
    <t xml:space="preserve">6e8a4b26-f76c-4ac3-84c3-86ed437a216e</t>
  </si>
  <si>
    <t xml:space="preserve">Coal Seam Gas emissions</t>
  </si>
  <si>
    <t xml:space="preserve">Onshore wells, abandoned wells, venting, flaring, CSG gathering and boosting pipelines, Natural gas transmission and storage, CSG produced water, CSG gathering and boosting stations, CSG processing plants</t>
  </si>
  <si>
    <t xml:space="preserve">The LGGA-output rate was 1 Hz (limited by the available flow rate from the vacuum pump to about 0.5 Hz). </t>
  </si>
  <si>
    <t xml:space="preserve">Total CSG Estimate</t>
  </si>
  <si>
    <t xml:space="preserve">kg/yr</t>
  </si>
  <si>
    <t xml:space="preserve">7055e776-e7b0-41a0-8b07-b663b37942b6</t>
  </si>
  <si>
    <t xml:space="preserve">Fugitive Emissions from Coal Mining (Underground)</t>
  </si>
  <si>
    <t xml:space="preserve">Coal Mining</t>
  </si>
  <si>
    <t xml:space="preserve">Four active coal mines</t>
  </si>
  <si>
    <t xml:space="preserve">e4be3bdc-3154-4d19-bb2b-2d7d9de31378</t>
  </si>
  <si>
    <t xml:space="preserve">Energy industries</t>
  </si>
  <si>
    <t xml:space="preserve">Power Stations</t>
  </si>
  <si>
    <t xml:space="preserve">Six power stations</t>
  </si>
  <si>
    <t xml:space="preserve">80942636-1b0c-4760-a61d-a2e94e8df7c5</t>
  </si>
  <si>
    <t xml:space="preserve">Ground seeps and Condamine river seeps</t>
  </si>
  <si>
    <t xml:space="preserve">Ground seeps of unknown origin (either natural or poorly documented coal exploration well sites), and the Condamine River seeps. </t>
  </si>
  <si>
    <t xml:space="preserve">Ground Seeps</t>
  </si>
  <si>
    <t xml:space="preserve">a09c5ed3-717c-4aad-8edf-2211e2eac7c8</t>
  </si>
  <si>
    <t xml:space="preserve">Enteric Fermentation</t>
  </si>
  <si>
    <t xml:space="preserve">Non-Dairy Cattle</t>
  </si>
  <si>
    <t xml:space="preserve">Feedlot Cattle + Grazing / Pasture Cattle</t>
  </si>
  <si>
    <t xml:space="preserve">An extensive area of cattle production to the west and northwest of the UNSW inventory.</t>
  </si>
  <si>
    <t xml:space="preserve">Cattle</t>
  </si>
  <si>
    <t xml:space="preserve">1441aa7c-a811-4e6d-8060-e912714adc5b</t>
  </si>
  <si>
    <t xml:space="preserve">Dairy Cattle</t>
  </si>
  <si>
    <t xml:space="preserve">8742bf43-c1e1-4fe4-8420-4844005f2baa</t>
  </si>
  <si>
    <t xml:space="preserve">Manure Management</t>
  </si>
  <si>
    <t xml:space="preserve">Piggeries and Poultry</t>
  </si>
  <si>
    <t xml:space="preserve">The location and animal population data for feedlots, piggeries and poultry point sources were obtained using data from the Queensland Government Open Data Portal</t>
  </si>
  <si>
    <t xml:space="preserve">8392ed51-525b-488f-b2fd-6686d2b31251</t>
  </si>
  <si>
    <t xml:space="preserve">Meat Works</t>
  </si>
  <si>
    <t xml:space="preserve">There are two major meat works (Beef City and Oakey Beef Exports). These are known sources of CH4 emissions [12,20], and an estimate is provided for these facilities based on the number of animals processed and waste volumes. </t>
  </si>
  <si>
    <t xml:space="preserve">9dab3a09-4e27-4a2b-971a-b16de566c921</t>
  </si>
  <si>
    <t xml:space="preserve">Road Transportation, Residential</t>
  </si>
  <si>
    <t xml:space="preserve">Residential emissions estimates were population-proportioned estimates for the Australian Government reported emissions for Queensland</t>
  </si>
  <si>
    <t xml:space="preserve">4bd53864-cf60-43f2-93de-85d277a45b0d</t>
  </si>
  <si>
    <t xml:space="preserve">ececa8a6-e0ce-446e-a90f-e1b377bff30e</t>
  </si>
  <si>
    <t xml:space="preserve">Wastewater Treatment and Discharge</t>
  </si>
  <si>
    <t xml:space="preserve">Domestic Wastewater (with anaerobic treatment)</t>
  </si>
  <si>
    <t xml:space="preserve">Domestic Wastewater</t>
  </si>
  <si>
    <t xml:space="preserve">fad1b69a-31b9-4e80-8f6d-0d08084094fc</t>
  </si>
  <si>
    <t xml:space="preserve">80137543-d0a7-4e84-b241-5a0013b2e4b2</t>
  </si>
  <si>
    <t xml:space="preserve">Forest Nodes - Kangaroos</t>
  </si>
  <si>
    <t xml:space="preserve">Kangaroos</t>
  </si>
  <si>
    <t xml:space="preserve">b13a428c-e431-427c-9216-fa7227de8a42</t>
  </si>
  <si>
    <t xml:space="preserve">Miscellaneous CH4 Agricultural Sources</t>
  </si>
  <si>
    <t xml:space="preserve">On-Farm Water Bodies (Dams)</t>
  </si>
  <si>
    <t xml:space="preserve">On-Farm Water Bodies</t>
  </si>
  <si>
    <t xml:space="preserve">0174b5e5-967e-4a53-b60f-f0cc94af5681</t>
  </si>
  <si>
    <t xml:space="preserve">Total emissions for the region</t>
  </si>
  <si>
    <t xml:space="preserve">All sources within the region, including CSG</t>
  </si>
  <si>
    <t xml:space="preserve">Total emissions in the region, including CSG</t>
  </si>
  <si>
    <t xml:space="preserve">289b6aea-64b3-419f-9964-1c226c96c7f1</t>
  </si>
  <si>
    <t xml:space="preserve">Rice Cultivation</t>
  </si>
  <si>
    <t xml:space="preserve">Global rice methane emissions </t>
  </si>
  <si>
    <t xml:space="preserve">Rice paddies</t>
  </si>
  <si>
    <t xml:space="preserve">Here we use Landsat satellite data combined with rice-specific data to produce a new global gridded map of rice paddies at  (0.1o × 0.1o) spatial resolution and monthly temporal resolution</t>
  </si>
  <si>
    <t xml:space="preserve">Global rice paddies</t>
  </si>
  <si>
    <t xml:space="preserve">a54a6966-b18a-40a0-85da-46b224f65b7a</t>
  </si>
  <si>
    <t xml:space="preserve">c6dd7862-327d-4173-8c0a-d545aba7877d</t>
  </si>
  <si>
    <t xml:space="preserve">181aaa5a-0b4f-457d-be1e-067705a8570b</t>
  </si>
  <si>
    <t xml:space="preserve">2a441907-527c-40b1-918a-cdd64926afcb</t>
  </si>
  <si>
    <t xml:space="preserve">70d4f474-1d33-4306-9ba2-7c1e496d5b82</t>
  </si>
  <si>
    <t xml:space="preserve">17068d72-55ca-4c43-ae3e-de9925e3e340</t>
  </si>
  <si>
    <t xml:space="preserve">2ef3aebf-73b4-4e51-9e01-9b7cba51dd04</t>
  </si>
  <si>
    <t xml:space="preserve">9c30ec0e-7a39-4daa-9069-1358633f98ef</t>
  </si>
  <si>
    <t xml:space="preserve">Italy (Several Regions)</t>
  </si>
  <si>
    <t xml:space="preserve">b6a0535d-7ac6-443b-b7e4-add75eb97e76</t>
  </si>
  <si>
    <t xml:space="preserve">563e121a-4013-41c3-87fb-881d7ae51205</t>
  </si>
  <si>
    <t xml:space="preserve">ad9eaab2-dec5-4313-a568-802f3e8924ff</t>
  </si>
  <si>
    <t xml:space="preserve">1a3ad4b7-2b81-4ce2-b253-b343709baa0d</t>
  </si>
  <si>
    <t xml:space="preserve">b371a7e2-6488-42f3-97a2-f279e949de81</t>
  </si>
  <si>
    <t xml:space="preserve">Total emissions from the region</t>
  </si>
  <si>
    <t xml:space="preserve">All sources within the region</t>
  </si>
  <si>
    <t xml:space="preserve"> The TROPOspheric Monitoring Instrument (TROPOMI) (2018-present) provides global continuous daily mapping of atmospheric methane at 7 km × 5.5 km nadir resolution </t>
  </si>
  <si>
    <t xml:space="preserve">78f21c99-843d-4390-a37b-95a136202f1e</t>
  </si>
  <si>
    <t xml:space="preserve">All Anthropogenic</t>
  </si>
  <si>
    <t xml:space="preserve">All Anthropogenic CH4 Emissions</t>
  </si>
  <si>
    <t xml:space="preserve">Total anthropogenic emissions from the region</t>
  </si>
  <si>
    <t xml:space="preserve">Livestock, Waste, Rice, Oil and Gas, Coal, Other</t>
  </si>
  <si>
    <t xml:space="preserve">Total anthropogenic emissions</t>
  </si>
  <si>
    <t xml:space="preserve">24d46f4a-2d6b-48c0-bc48-201c2b31f1fc</t>
  </si>
  <si>
    <t xml:space="preserve">Livestock</t>
  </si>
  <si>
    <t xml:space="preserve"> Mainly enteric fermentation from cattle</t>
  </si>
  <si>
    <t xml:space="preserve">89eedec7-789d-4230-9607-0ecdd1260979</t>
  </si>
  <si>
    <t xml:space="preserve">Waste includes emissions from landfills and wastewater treatment</t>
  </si>
  <si>
    <t xml:space="preserve">478e82d9-0c7c-4aba-812e-66ec0f85f16c</t>
  </si>
  <si>
    <t xml:space="preserve">Rice</t>
  </si>
  <si>
    <t xml:space="preserve">Rice emissions are also small (0.7%) and concentrated in southernmost Brazil.</t>
  </si>
  <si>
    <t xml:space="preserve">c70fda77-a450-461e-a207-7aca4f7fcfb2</t>
  </si>
  <si>
    <t xml:space="preserve">Fossil fuel emissions are mostly from oil/gas (2.5%) and are concentrated in Venezuela and Argentina. </t>
  </si>
  <si>
    <t xml:space="preserve">57cf0843-46e9-4c8c-b785-a954e928cfe6</t>
  </si>
  <si>
    <t xml:space="preserve">Coal emissions are small (0.4%) and concentrated in Colombia.</t>
  </si>
  <si>
    <t xml:space="preserve">bcf60f94-1bca-432a-a0a6-eefc808ecf95</t>
  </si>
  <si>
    <t xml:space="preserve"> Including industry, stationary combustion, mobile combustion, aircraft, composting, and field burning of agricultural residues. </t>
  </si>
  <si>
    <t xml:space="preserve">cfc366d3-ca98-483a-9a13-d73cb5bb344f</t>
  </si>
  <si>
    <t xml:space="preserve">Natural</t>
  </si>
  <si>
    <t xml:space="preserve">Open fires, Wetlands, Seeps, Termites</t>
  </si>
  <si>
    <t xml:space="preserve">da37072b-b9f4-4810-8b93-c2284dd2e000</t>
  </si>
  <si>
    <t xml:space="preserve">Fires</t>
  </si>
  <si>
    <t xml:space="preserve">Open fires are a large seasonal source (2.5%) concentrated along the southern edge of the Amazon in Brazil and northern Bolivia.  </t>
  </si>
  <si>
    <t xml:space="preserve">153dcf42-4590-48fc-99dd-169333367e3e</t>
  </si>
  <si>
    <t xml:space="preserve">Wetlands</t>
  </si>
  <si>
    <t xml:space="preserve">Wetlands across the continent</t>
  </si>
  <si>
    <t xml:space="preserve">d84df951-4103-4d8d-90d8-9971e944a7f2</t>
  </si>
  <si>
    <t xml:space="preserve">Seeps</t>
  </si>
  <si>
    <t xml:space="preserve">10b8fe86-c45a-48db-a485-09b1d877caf8</t>
  </si>
  <si>
    <t xml:space="preserve">Termites</t>
  </si>
  <si>
    <t xml:space="preserve">45110448-88a8-4b4f-8abd-f73c9ff482e0</t>
  </si>
  <si>
    <t xml:space="preserve">Oil and Gas Combustion</t>
  </si>
  <si>
    <t xml:space="preserve">Oil Exploitation</t>
  </si>
  <si>
    <t xml:space="preserve">GFEI is a combination of national methane emission inventories, as reported to the UNFCCC, and geospatial information. National emissions are distributed to a 0.1° x 0.1° resolution grid within each country using the locations of oil, gas, and coal infrastructure</t>
  </si>
  <si>
    <t xml:space="preserve"> The Global Fuel Exploitation Inventory (GFEI) is a global 0.1° x 0.1° resolution gridded inventory of methane emissions from oil, gas, and coal exploitation. Here, we present GFEI v3 with updated national emissions to 2020 using reports submitted to the United Nations Framework Convention on Climate Change (UNFCCC),</t>
  </si>
  <si>
    <t xml:space="preserve">Oil</t>
  </si>
  <si>
    <t xml:space="preserve">a5ea6b07-3922-4c45-9fb2-eeeaddec9b97</t>
  </si>
  <si>
    <t xml:space="preserve">Gas Exploitation</t>
  </si>
  <si>
    <t xml:space="preserve">Gas</t>
  </si>
  <si>
    <t xml:space="preserve">65dd0dc6-ce17-4ad3-99b8-7e21bbaea315</t>
  </si>
  <si>
    <t xml:space="preserve">Thermal Coal Combustion</t>
  </si>
  <si>
    <t xml:space="preserve">Coal Exploitation</t>
  </si>
  <si>
    <t xml:space="preserve">We use coal mine locations from the Global Energy Monitor’s Global Coal Mine Tracker (GCMT), combined with our own estimates for mine-level methane emissions, to distribute national emissions between coal mine locations.</t>
  </si>
  <si>
    <t xml:space="preserve">052958e0-1df0-49b8-a234-e61e994c6ce7</t>
  </si>
  <si>
    <t xml:space="preserve">Coal bed methane reservoir</t>
  </si>
  <si>
    <t xml:space="preserve">Estimates of methane content of  coal seams</t>
  </si>
  <si>
    <t xml:space="preserve">Compressional wave (P-wave), sonic log data were available to the authors for only five wells (J1, J3, J4, J7 and J8) adjacent to the Singra, Kapuria but not for all the wells under the study area. The authors have used the average sonic log response of 120 μsec/ft and an assumed Pe values for estimation of gas content from well log data for above mentioned 20 wells of Jharia coalfield.</t>
  </si>
  <si>
    <t xml:space="preserve">cc/g</t>
  </si>
  <si>
    <t xml:space="preserve">4ed07d45-bf6c-47a1-ba3a-65d4374714ab</t>
  </si>
  <si>
    <t xml:space="preserve">Methane emissions from coal mine extraction and ventilation</t>
  </si>
  <si>
    <t xml:space="preserve">Coal seams and ventilation shafts in Shanxi Province</t>
  </si>
  <si>
    <t xml:space="preserve">Data collected from January to December 2019, selected field surveys in 2020-2021</t>
  </si>
  <si>
    <t xml:space="preserve">Emission factors corrected with field measurements and predicted using Metabolic GM(1,1) Model; significant data collected on methane concentration, ventilation air volume, and extraction efficiency.</t>
  </si>
  <si>
    <t xml:space="preserve">182 mines surveyed, detailed data for 9 key mines (A-I)</t>
  </si>
  <si>
    <t xml:space="preserve">Tg</t>
  </si>
  <si>
    <t xml:space="preserve">d8016ebd-1222-4f0b-a0f4-e5065139a076</t>
  </si>
  <si>
    <t xml:space="preserve">Coal mine methane emission factors in Shanxi 2025</t>
  </si>
  <si>
    <t xml:space="preserve">m^3/t</t>
  </si>
  <si>
    <t xml:space="preserve">a7aaef4a-5424-43f2-87ae-2ef541addf2b</t>
  </si>
  <si>
    <t xml:space="preserve">Methane emissions from coal mine extraction</t>
  </si>
  <si>
    <t xml:space="preserve">Coal seams in Shanxi Province</t>
  </si>
  <si>
    <t xml:space="preserve">Data from 2015</t>
  </si>
  <si>
    <t xml:space="preserve">Coal mine methane emission factor from Group 1</t>
  </si>
  <si>
    <t xml:space="preserve">m³/t</t>
  </si>
  <si>
    <t xml:space="preserve">695f8f2a-43e5-4e00-b806-d826483ec976</t>
  </si>
  <si>
    <t xml:space="preserve">Coal mine methane emission factor from Group 2</t>
  </si>
  <si>
    <t xml:space="preserve">b955604c-18d6-46c8-a02b-5ae70fecc6e4</t>
  </si>
  <si>
    <t xml:space="preserve">Coal mine methane emission factor from Group 3</t>
  </si>
  <si>
    <t xml:space="preserve">9d76076b-d2a6-4b45-8ba7-bb8edd25bba9</t>
  </si>
  <si>
    <t xml:space="preserve">Coal mine methane emission factor from Group 4</t>
  </si>
  <si>
    <t xml:space="preserve">80731363-3179-4296-8126-717dc2e140b2</t>
  </si>
  <si>
    <t xml:space="preserve">Coal mine methane emission factor from Group 5</t>
  </si>
  <si>
    <t xml:space="preserve">1d2b0b84-233f-4328-8ac5-6a89e12a7d3c</t>
  </si>
  <si>
    <t xml:space="preserve">Coal mine methane emission factor from Group 6</t>
  </si>
  <si>
    <t xml:space="preserve">7be0cb0b-ab7b-46d7-8154-ba3d8bd2606b</t>
  </si>
  <si>
    <t xml:space="preserve">Methane emissions from underground mining</t>
  </si>
  <si>
    <t xml:space="preserve">Underground coal mines</t>
  </si>
  <si>
    <t xml:space="preserve">Data from 2022</t>
  </si>
  <si>
    <t xml:space="preserve">Eum (Underground Mining)</t>
  </si>
  <si>
    <t xml:space="preserve">30 provinces</t>
  </si>
  <si>
    <t xml:space="preserve">Mt</t>
  </si>
  <si>
    <t xml:space="preserve">de590a8a-9bd0-42ca-9ce8-4c8ca6f0272d</t>
  </si>
  <si>
    <t xml:space="preserve">Underground
post-mining</t>
  </si>
  <si>
    <t xml:space="preserve">Eup (Underground Post-Mining)</t>
  </si>
  <si>
    <t xml:space="preserve">775d0110-300a-4a74-b287-e60c979543cb</t>
  </si>
  <si>
    <t xml:space="preserve">Fugitive Emissions from Coal Mining (Surface)</t>
  </si>
  <si>
    <t xml:space="preserve">Methane emissions from surface mining</t>
  </si>
  <si>
    <t xml:space="preserve">Surface coal mines</t>
  </si>
  <si>
    <t xml:space="preserve">Esm (Surface Mining)</t>
  </si>
  <si>
    <t xml:space="preserve">29198d61-40fb-4ced-b5b8-c0b477b21318</t>
  </si>
  <si>
    <t xml:space="preserve">Surface
post-mining</t>
  </si>
  <si>
    <t xml:space="preserve">Esp (Surface Post-Mining)</t>
  </si>
  <si>
    <t xml:space="preserve">161707b9-c325-4649-9226-f70408be5a9a</t>
  </si>
  <si>
    <t xml:space="preserve">Methane emissions from abandoned coal mines</t>
  </si>
  <si>
    <t xml:space="preserve">Closed or shutdown coal mines</t>
  </si>
  <si>
    <t xml:space="preserve">Eua (Abandoned Coal Mines)</t>
  </si>
  <si>
    <t xml:space="preserve">e4e0d036-cc63-487c-87f5-92c21e342c8c</t>
  </si>
  <si>
    <t xml:space="preserve">Methane emissions from total coal mines</t>
  </si>
  <si>
    <t xml:space="preserve">All coal mines in China</t>
  </si>
  <si>
    <t xml:space="preserve">Ec (Total Coal Mines)</t>
  </si>
  <si>
    <t xml:space="preserve">9e421551-0c54-473e-bcd8-83fef054cfb2</t>
  </si>
  <si>
    <t xml:space="preserve">Fugitive Emissions from Coal Mining</t>
  </si>
  <si>
    <t xml:space="preserve">Coal mining</t>
  </si>
  <si>
    <t xml:space="preserve">Methane</t>
  </si>
  <si>
    <t xml:space="preserve">Sum of emissions from all mines in county</t>
  </si>
  <si>
    <t xml:space="preserve">MMcfd</t>
  </si>
  <si>
    <t xml:space="preserve">7f7459b5-3ff3-4b6c-ad1c-f2591936b7b9</t>
  </si>
  <si>
    <t xml:space="preserve">Eastern Associated, Colver mine</t>
  </si>
  <si>
    <t xml:space="preserve">Average annual emission for this single mine</t>
  </si>
  <si>
    <t xml:space="preserve">38e9dcc0-6f37-4189-a283-f0abc63d9466</t>
  </si>
  <si>
    <t xml:space="preserve">Bethlehem No. 31 mine</t>
  </si>
  <si>
    <t xml:space="preserve">49101413-92b6-418c-ab67-03692f87245e</t>
  </si>
  <si>
    <t xml:space="preserve">Barnes &amp; Tucker No. 24B mine</t>
  </si>
  <si>
    <t xml:space="preserve">c3186b47-60b4-4e56-ac31-8401b9f92de4</t>
  </si>
  <si>
    <t xml:space="preserve">Barnes &amp; Tucker No. 20 mine</t>
  </si>
  <si>
    <t xml:space="preserve">df206691-3034-41af-8651-af2dacd58922</t>
  </si>
  <si>
    <t xml:space="preserve">Bethlehem No. 33 mine</t>
  </si>
  <si>
    <t xml:space="preserve">28a15a8d-0f87-437b-8b35-ae625c17a260</t>
  </si>
  <si>
    <t xml:space="preserve">Bethlehem No. 32 mine</t>
  </si>
  <si>
    <t xml:space="preserve">ed8158c4-e4dd-41b2-941e-d1566fd7ee56</t>
  </si>
  <si>
    <t xml:space="preserve">Methane captured in coal‐mine degasification boreholes</t>
  </si>
  <si>
    <t xml:space="preserve">Total measured CMM from all excavations</t>
  </si>
  <si>
    <t xml:space="preserve"> m³/year</t>
  </si>
  <si>
    <t xml:space="preserve">e31ca797-72be-470c-a170-1760766e3f63</t>
  </si>
  <si>
    <t xml:space="preserve">a5a677da-e1ad-444d-baec-7c726ace7846</t>
  </si>
  <si>
    <t xml:space="preserve">CMM emissions per Mt raw coal production (new method)</t>
  </si>
  <si>
    <t xml:space="preserve">Chengzhuang mine</t>
  </si>
  <si>
    <t xml:space="preserve">Mm³/yr</t>
  </si>
  <si>
    <t xml:space="preserve">e0dda1eb-0ec2-4c95-871f-c2e9878e85f7</t>
  </si>
  <si>
    <t xml:space="preserve">Sihe mine</t>
  </si>
  <si>
    <t xml:space="preserve">17c33e2c-5a74-4da3-93e9-aefab20235e2</t>
  </si>
  <si>
    <t xml:space="preserve">Zhaozhuang mine</t>
  </si>
  <si>
    <t xml:space="preserve">fccb6fb9-6101-493f-8261-d5f45fda35b6</t>
  </si>
  <si>
    <t xml:space="preserve">Entire Huainan–Huaibei Coalfield</t>
  </si>
  <si>
    <t xml:space="preserve">aa63f39e-2bbb-4874-a81a-b733f53272f4</t>
  </si>
  <si>
    <t xml:space="preserve">Entire Jincheng Coalfield</t>
  </si>
  <si>
    <t xml:space="preserve">6d83190d-becc-4c2d-b5ec-ef51849bd259</t>
  </si>
  <si>
    <t xml:space="preserve">Total CH4 emissions from NG production sites</t>
  </si>
  <si>
    <t xml:space="preserve">Focus on routinely producing sites with known NG production and assumed that measured CH4 emissions resulted from routine operations (e.g., equipment leaks, venting from pneumatic controllers and storage tanks) or were unplanned (e.g., unintended emissions from malfunctioning equipment)</t>
  </si>
  <si>
    <t xml:space="preserve">the CH4 measurements were performed between 2010 and 2016 and used a variety of onsite and downwind ground-based site-level CH4 measurement techniques that can be broadly grouped into three categories</t>
  </si>
  <si>
    <t xml:space="preserve">National total of CH4 from NG production</t>
  </si>
  <si>
    <t xml:space="preserve">Mg/h</t>
  </si>
  <si>
    <t xml:space="preserve">4c64d7da-80c0-4039-a382-633e620b8e12</t>
  </si>
  <si>
    <t xml:space="preserve">Average site-level emissions from National total</t>
  </si>
  <si>
    <t xml:space="preserve">5e924bf6-bffd-494c-82a7-494ac81c1bf4</t>
  </si>
  <si>
    <t xml:space="preserve">Weld County, Colorado</t>
  </si>
  <si>
    <t xml:space="preserve">53af67de-15fb-4d5c-b31b-c8eb0b34363a</t>
  </si>
  <si>
    <t xml:space="preserve">c13efa80-29d7-4d4b-866b-bad397c1fb8a</t>
  </si>
  <si>
    <t xml:space="preserve">1d6f195e-4c6d-42e0-b8e2-f38d45c35e59</t>
  </si>
  <si>
    <t xml:space="preserve">Upstream: Production (well pads)
Routine production operations at well pads</t>
  </si>
  <si>
    <t xml:space="preserve">Facility-level CH₄ emission via OTM33A</t>
  </si>
  <si>
    <t xml:space="preserve">Single-visit site snapshot (minutes-scale)</t>
  </si>
  <si>
    <t xml:space="preserve">Site ID: 1 | Wells per pad: 1 | Total gas: 1 Mcfd</t>
  </si>
  <si>
    <t xml:space="preserve">76741fee-1831-46c5-b614-7b64ab83b5bc</t>
  </si>
  <si>
    <t xml:space="preserve">Routine production operations at well pads</t>
  </si>
  <si>
    <t xml:space="preserve">Facility-level CH₄ emission via MM-Gaussian</t>
  </si>
  <si>
    <t xml:space="preserve">Site ID: 2 | Wells per pad: 1 | Total gas: 54 Mcfd</t>
  </si>
  <si>
    <t xml:space="preserve">0ec1690b-cfdc-4880-b0f1-5d970747eda4</t>
  </si>
  <si>
    <t xml:space="preserve">Site ID: 3 | Wells per pad: 1 | Total gas: 6.19 Mcfd</t>
  </si>
  <si>
    <t xml:space="preserve">1e68bdef-30cd-4da3-8d8f-a5f5f453edbb</t>
  </si>
  <si>
    <t xml:space="preserve">Site ID: 4 | Wells per pad: 1 | Total gas: 8.61 Mcfd</t>
  </si>
  <si>
    <t xml:space="preserve">0615582b-344f-4c12-8fe2-62a6e271b0a1</t>
  </si>
  <si>
    <t xml:space="preserve">Site ID: 5 | Wells per pad: 1 | Total gas: 14.4 Mcfd</t>
  </si>
  <si>
    <t xml:space="preserve">8812a4ff-ac1a-41ed-a6d5-64b115e86584</t>
  </si>
  <si>
    <t xml:space="preserve">Site ID: 6 | Wells per pad: 1 | Total gas: 19.5 Mcfd</t>
  </si>
  <si>
    <t xml:space="preserve">50c055c5-28ce-4492-a41c-5f830519b2c6</t>
  </si>
  <si>
    <t xml:space="preserve">Site ID: 7 | Wells per pad: 1 | Total gas: 43.1 Mcfd</t>
  </si>
  <si>
    <t xml:space="preserve">98b95da7-3942-4d1c-9b45-9340d4b35a2b</t>
  </si>
  <si>
    <t xml:space="preserve">Site ID: 8 | Wells per pad: 2 | Total gas: 50.3 Mcfd</t>
  </si>
  <si>
    <t xml:space="preserve">46fe4b45-266e-4aea-a05a-853c970a9908</t>
  </si>
  <si>
    <t xml:space="preserve">Facility-level CH₄ emission via TF</t>
  </si>
  <si>
    <t xml:space="preserve">Site ID: 9 | Wells per pad: 2 | Total gas: 51.8 Mcfd</t>
  </si>
  <si>
    <t xml:space="preserve">47e4d736-3067-4346-87a4-932a27f8cdb9</t>
  </si>
  <si>
    <t xml:space="preserve">Site ID: 10 | Wells per pad: 3 | Total gas: 172 Mcfd</t>
  </si>
  <si>
    <t xml:space="preserve">d0b8cb93-2251-47bf-8d54-894a2ed33205</t>
  </si>
  <si>
    <t xml:space="preserve">Site ID: 11 | Wells per pad: 3 | Total gas: 196 Mcfd</t>
  </si>
  <si>
    <t xml:space="preserve">cae2cba4-6550-4f22-8345-7c92e213d732</t>
  </si>
  <si>
    <t xml:space="preserve">Site ID: 12 | Wells per pad: 2 | Total gas: 288 Mcfd</t>
  </si>
  <si>
    <t xml:space="preserve">fd8902d7-100c-47e8-bebe-90abf17acf1b</t>
  </si>
  <si>
    <t xml:space="preserve">Site ID: 13 | Wells per pad: 4 | Total gas: 360 Mcfd</t>
  </si>
  <si>
    <t xml:space="preserve">c31eee9d-2f5c-44ea-8571-a3bf67343b58</t>
  </si>
  <si>
    <t xml:space="preserve">Site ID: 14 | Wells per pad: 3 | Total gas: 396 Mcfd</t>
  </si>
  <si>
    <t xml:space="preserve">c6ba284b-87d9-4964-b64b-cd6cfb0595db</t>
  </si>
  <si>
    <t xml:space="preserve">Site ID: 15 | Wells per pad: 5 | Total gas: 533 Mcfd</t>
  </si>
  <si>
    <t xml:space="preserve">ec30f84b-c26a-4dce-bf12-f1703c151b49</t>
  </si>
  <si>
    <t xml:space="preserve">Site ID: 16 | Wells per pad: 4 | Total gas: 545 Mcfd</t>
  </si>
  <si>
    <t xml:space="preserve">47ddd9b8-ec14-40b0-aedc-469cd101abe4</t>
  </si>
  <si>
    <t xml:space="preserve">Site ID: 17 | Wells per pad: 5 | Total gas: 779 Mcfd</t>
  </si>
  <si>
    <t xml:space="preserve">d4148af3-b43c-4661-939d-cce89d854aaf</t>
  </si>
  <si>
    <t xml:space="preserve">Site ID: 18 | Wells per pad: 2 | Total gas: 1405 Mcfd</t>
  </si>
  <si>
    <t xml:space="preserve">4b1ddf6e-7e3a-46ea-a83d-9e1b47f2a7b6</t>
  </si>
  <si>
    <t xml:space="preserve">Site ID: 19 | Wells per pad: 6 | Total gas: 2335 Mcfd</t>
  </si>
  <si>
    <t xml:space="preserve">77b4bac6-d4de-4243-90a8-4392b87f99f0</t>
  </si>
  <si>
    <t xml:space="preserve">Site ID: 20 | Wells per pad: 7 | Total gas: 5470 Mcfd</t>
  </si>
  <si>
    <t xml:space="preserve">713f66a7-ca62-4192-9957-20aba477d8a5</t>
  </si>
  <si>
    <t xml:space="preserve">Facility-level CH₄ emission via =</t>
  </si>
  <si>
    <t xml:space="preserve">Site ID: 21 | Total gas: 1 Mcfd</t>
  </si>
  <si>
    <t xml:space="preserve">fad2251c-3e80-4c67-8281-b4af50dfd858</t>
  </si>
  <si>
    <t xml:space="preserve">Site ID: 22 | Wells per pad: 1 | Total gas: 6.71 Mcfd</t>
  </si>
  <si>
    <t xml:space="preserve">b652c8f3-ebea-4e4b-8a14-57d5256384cb</t>
  </si>
  <si>
    <t xml:space="preserve">Site ID: 23 | Wells per pad: 1 | Total gas: 12 Mcfd</t>
  </si>
  <si>
    <t xml:space="preserve">1e44efb3-14c6-4efe-8ca7-972c06d738cc</t>
  </si>
  <si>
    <t xml:space="preserve">Site ID: 24 | Wells per pad: 1 | Total gas: 13.3 Mcfd</t>
  </si>
  <si>
    <t xml:space="preserve">b47b09fd-f9e7-4632-80ae-8f4b0e64f589</t>
  </si>
  <si>
    <t xml:space="preserve">Site ID: 25 | Wells per pad: 1 | Total gas: 13.6 Mcfd</t>
  </si>
  <si>
    <t xml:space="preserve">348aa53d-1f76-4659-b5c9-640775546c17</t>
  </si>
  <si>
    <t xml:space="preserve">Site ID: 26 | Wells per pad: 1 | Total gas: 23.8 Mcfd</t>
  </si>
  <si>
    <t xml:space="preserve">2e49847d-abb8-49e4-81f1-3607a23d6778</t>
  </si>
  <si>
    <t xml:space="preserve">Site ID: 27 | Wells per pad: 1 | Total gas: 25.3 Mcfd</t>
  </si>
  <si>
    <t xml:space="preserve">ccec04f1-10f4-4581-b7ec-5a763712d501</t>
  </si>
  <si>
    <t xml:space="preserve">Site ID: 28 | Wells per pad: 1 | Total gas: 40.5 Mcfd</t>
  </si>
  <si>
    <t xml:space="preserve">6338b902-046f-4a3e-ad23-02d2ce262ae5</t>
  </si>
  <si>
    <t xml:space="preserve">Site ID: 29 | Wells per pad: 1 | Total gas: 50 Mcfd</t>
  </si>
  <si>
    <t xml:space="preserve">fc32cd95-8afe-4195-869b-ddb1eafa4b9b</t>
  </si>
  <si>
    <t xml:space="preserve">Site ID: 30 | Wells per pad: 1 | Total gas: 63.2 Mcfd</t>
  </si>
  <si>
    <t xml:space="preserve">a263174c-ccc6-4502-b4ad-8009be545e23</t>
  </si>
  <si>
    <t xml:space="preserve">Site ID: 31 | Wells per pad: 1 | Total gas: 76.9 Mcfd</t>
  </si>
  <si>
    <t xml:space="preserve">b5717fa4-77a8-4b72-bbfd-7daa7a90a724</t>
  </si>
  <si>
    <t xml:space="preserve">Site ID: 32 | Wells per pad: 2 | Total gas: 79.4 Mcfd</t>
  </si>
  <si>
    <t xml:space="preserve">bb0e59b4-cad2-41f4-b7f6-fa0c0e316b8b</t>
  </si>
  <si>
    <t xml:space="preserve">Site ID: 33 | Wells per pad: 1 | Total gas: 82.8 Mcfd</t>
  </si>
  <si>
    <t xml:space="preserve">be86d282-6f5f-4b6c-b31c-0ffa87116701</t>
  </si>
  <si>
    <t xml:space="preserve">Site ID: 34 | Wells per pad: 2 | Total gas: 87.8 Mcfd</t>
  </si>
  <si>
    <t xml:space="preserve">9bc48cba-63e1-4bcd-a2e6-1c306df5fecd</t>
  </si>
  <si>
    <t xml:space="preserve">Site ID: 35 | Wells per pad: 1 | Total gas: 92.5 Mcfd</t>
  </si>
  <si>
    <t xml:space="preserve">09ae1b7d-8218-4fe7-9880-3ed5101aaa28</t>
  </si>
  <si>
    <t xml:space="preserve">Site ID: 36 | Wells per pad: 1 | Total gas: 97.2 Mcfd</t>
  </si>
  <si>
    <t xml:space="preserve">82d1deda-245b-4972-99ca-f81a512f90f8</t>
  </si>
  <si>
    <t xml:space="preserve">Site ID: 37 | Wells per pad: 2 | Total gas: 102 Mcfd</t>
  </si>
  <si>
    <t xml:space="preserve">f73d238a-059b-4917-a7f8-0333d9def1bd</t>
  </si>
  <si>
    <t xml:space="preserve">Site ID: 38 | Wells per pad: 2 | Total gas: 128 Mcfd</t>
  </si>
  <si>
    <t xml:space="preserve">9e00432c-290a-4c32-9865-ae8fe259c149</t>
  </si>
  <si>
    <t xml:space="preserve">Site ID: 39 | Wells per pad: 2 | Total gas: 147 Mcfd</t>
  </si>
  <si>
    <t xml:space="preserve">2a5840a1-3957-482a-93ca-5c48d73c8672</t>
  </si>
  <si>
    <t xml:space="preserve">Site ID: 40 | Wells per pad: 1 | Total gas: 163 Mcfd</t>
  </si>
  <si>
    <t xml:space="preserve">955ee0ab-2ce4-4995-8e4d-db899a03df70</t>
  </si>
  <si>
    <t xml:space="preserve">Site ID: 41 | Wells per pad: 2 | Total gas: 238 Mcfd</t>
  </si>
  <si>
    <t xml:space="preserve">2324604e-18b1-4461-94b4-5f1fd3cc2f8c</t>
  </si>
  <si>
    <t xml:space="preserve">Site ID: 42 | Wells per pad: 1 | Total gas: 263 Mcfd</t>
  </si>
  <si>
    <t xml:space="preserve">919e0956-6a4b-40e2-b9d4-8ff12e60d510</t>
  </si>
  <si>
    <t xml:space="preserve">Site ID: 43 | Wells per pad: 1 | Total gas: 269 Mcfd</t>
  </si>
  <si>
    <t xml:space="preserve">14a38161-27e0-4f46-b4d3-1b64e837da6b</t>
  </si>
  <si>
    <t xml:space="preserve">Site ID: 44 | Wells per pad: 1 | Total gas: 294 Mcfd</t>
  </si>
  <si>
    <t xml:space="preserve">0a1df6e1-bf3a-4743-9cad-b6bd414ab312</t>
  </si>
  <si>
    <t xml:space="preserve">Site ID: 45 | Wells per pad: 1 | Total gas: 416 Mcfd</t>
  </si>
  <si>
    <t xml:space="preserve">3f62c5cb-1ca1-4629-b449-d2008d4fe0db</t>
  </si>
  <si>
    <t xml:space="preserve">Site ID: 46 | Wells per pad: 1 | Total gas: 537 Mcfd</t>
  </si>
  <si>
    <t xml:space="preserve">80b8bcda-1503-4313-9dd4-4cab1de00ffc</t>
  </si>
  <si>
    <t xml:space="preserve">Site ID: 47 | Wells per pad: 4 | Total gas: 657 Mcfd</t>
  </si>
  <si>
    <t xml:space="preserve">516e8ad6-ab69-450a-917f-0c8ca6471012</t>
  </si>
  <si>
    <t xml:space="preserve">Site ID: 48 | Wells per pad: 7 | Total gas: 666 Mcfd</t>
  </si>
  <si>
    <t xml:space="preserve">dc9d748d-0d08-4cca-81ca-e72df4b80906</t>
  </si>
  <si>
    <t xml:space="preserve">Site ID: 49 | Wells per pad: 1 | Total gas: 3153 Mcfd</t>
  </si>
  <si>
    <t xml:space="preserve">9f8e3bbb-c166-44d2-82f2-dd6dc5419af7</t>
  </si>
  <si>
    <t xml:space="preserve">Site ID: 50 | Wells per pad: 1 | Total gas: 3577 Mcfd</t>
  </si>
  <si>
    <t xml:space="preserve">0f5d82b5-2b35-4df7-9b81-239fdee8e549</t>
  </si>
  <si>
    <t xml:space="preserve">Site ID: 51 | Wells per pad: 1 | Total gas: 97 Mcfd</t>
  </si>
  <si>
    <t xml:space="preserve">eb0054b2-0a4e-4f02-927a-7888dd75c9c2</t>
  </si>
  <si>
    <t xml:space="preserve">Site ID: 52 | Wells per pad: 2 | Total gas: 108 Mcfd</t>
  </si>
  <si>
    <t xml:space="preserve">83ac6d8b-df3c-47b7-bb9a-c65c9b0c52e6</t>
  </si>
  <si>
    <t xml:space="preserve">Site ID: 53 | Wells per pad: 2 | Total gas: 282 Mcfd</t>
  </si>
  <si>
    <t xml:space="preserve">f0150cc9-f23a-430d-8ef1-3b982ec9d593</t>
  </si>
  <si>
    <t xml:space="preserve">Site ID: 54 | Wells per pad: 2 | Total gas: 365 Mcfd</t>
  </si>
  <si>
    <t xml:space="preserve">7c91e2e3-e015-4598-b06e-e8053431fa27</t>
  </si>
  <si>
    <t xml:space="preserve">Site ID: 55 | Wells per pad: 2 | Total gas: 405 Mcfd</t>
  </si>
  <si>
    <t xml:space="preserve">f1d72f25-e80f-4255-ac18-ebe229f74593</t>
  </si>
  <si>
    <t xml:space="preserve">Site ID: 56 | Wells per pad: 1 | Total gas: 450 Mcfd</t>
  </si>
  <si>
    <t xml:space="preserve">a73b52ca-c051-400a-844f-d8e1bff32c4a</t>
  </si>
  <si>
    <t xml:space="preserve">Site ID: 57 | Wells per pad: 2 | Total gas: 507 Mcfd</t>
  </si>
  <si>
    <t xml:space="preserve">a3f6e3c7-ff4b-4221-884f-cff4fed76600</t>
  </si>
  <si>
    <t xml:space="preserve">Site ID: 58 | Wells per pad: 2 | Total gas: 737 Mcfd</t>
  </si>
  <si>
    <t xml:space="preserve">8b0e0880-4a84-4158-a8d4-4c915bdd23b9</t>
  </si>
  <si>
    <t xml:space="preserve">Site ID: 59 | Wells per pad: 1 | Total gas: 754 Mcfd</t>
  </si>
  <si>
    <t xml:space="preserve">012b05f4-c224-4e0a-a39c-7865e8e32d7b</t>
  </si>
  <si>
    <t xml:space="preserve">Site ID: 60 | Wells per pad: 1 | Total gas: 844 Mcfd</t>
  </si>
  <si>
    <t xml:space="preserve">837f8a00-12a5-47a6-a036-cfc39c66d14d</t>
  </si>
  <si>
    <t xml:space="preserve">Site ID: 61 | Wells per pad: 1 | Total gas: 26 Mcfd</t>
  </si>
  <si>
    <t xml:space="preserve">2a67adc1-d9bf-464f-ba58-62488992c6a1</t>
  </si>
  <si>
    <t xml:space="preserve">Site ID: 62 | Wells per pad: 1 | Total gas: 938 Mcfd</t>
  </si>
  <si>
    <t xml:space="preserve">de8941fd-f51b-49ea-9f06-165f9f48e482</t>
  </si>
  <si>
    <t xml:space="preserve">Site ID: 63 | Wells per pad: 1 | Total gas: 1311 Mcfd</t>
  </si>
  <si>
    <t xml:space="preserve">6e174bb7-70c5-4821-b01e-68871020118c</t>
  </si>
  <si>
    <t xml:space="preserve">Site ID: 64 | Wells per pad: 1 | Total gas: 1318 Mcfd</t>
  </si>
  <si>
    <t xml:space="preserve">06876e4b-299a-43d1-bd25-cbaa7b392b70</t>
  </si>
  <si>
    <t xml:space="preserve">Site ID: 65 | Wells per pad: 1 | Total gas: 1393 Mcfd</t>
  </si>
  <si>
    <t xml:space="preserve">6cb77f29-48d7-4adf-b074-6f03c56f02f9</t>
  </si>
  <si>
    <t xml:space="preserve">Site ID: 66 | Wells per pad: 4 | Total gas: 1443 Mcfd</t>
  </si>
  <si>
    <t xml:space="preserve">e741c557-d6bd-4740-aeff-746afc57e90d</t>
  </si>
  <si>
    <t xml:space="preserve">Site ID: 67 | Wells per pad: 2 | Total gas: 1539 Mcfd</t>
  </si>
  <si>
    <t xml:space="preserve">b6324211-02ab-40fc-bd95-ed69ba31b49e</t>
  </si>
  <si>
    <t xml:space="preserve">Site ID: 68 | Wells per pad: 1 | Total gas: 1996 Mcfd</t>
  </si>
  <si>
    <t xml:space="preserve">083ad193-6aa5-4538-94fb-a523bd092252</t>
  </si>
  <si>
    <t xml:space="preserve">Site ID: 69 | Wells per pad: 2 | Total gas: 2072 Mcfd</t>
  </si>
  <si>
    <t xml:space="preserve">be4cd53c-a503-49c5-a728-15e71695139b</t>
  </si>
  <si>
    <t xml:space="preserve">Site ID: 70 | Wells per pad: 3 | Total gas: 2212 Mcfd</t>
  </si>
  <si>
    <t xml:space="preserve">7ca95502-abbe-4740-9258-d7e00595f056</t>
  </si>
  <si>
    <t xml:space="preserve">Site ID: 71 | Wells per pad: 1 | Total gas: 2588 Mcfd</t>
  </si>
  <si>
    <t xml:space="preserve">acfd3551-4947-4b80-8660-e67d6359ff1c</t>
  </si>
  <si>
    <t xml:space="preserve">Site ID: 72 | Wells per pad: 1 | Total gas: 2600 Mcfd</t>
  </si>
  <si>
    <t xml:space="preserve">5676ad87-eb2a-44a4-8951-791336493e1b</t>
  </si>
  <si>
    <t xml:space="preserve">Site ID: 73 | Wells per pad: 3 | Total gas: 2741 Mcfd</t>
  </si>
  <si>
    <t xml:space="preserve">b08e87dd-7d28-4f88-afb7-eb5c841a4ec1</t>
  </si>
  <si>
    <t xml:space="preserve">Site ID: 74 | Wells per pad: 1 | Total gas: 2811 Mcfd</t>
  </si>
  <si>
    <t xml:space="preserve">4e735093-31c2-4c19-b07e-b45510425fff</t>
  </si>
  <si>
    <t xml:space="preserve">Site ID: 75 | Wells per pad: 3 | Total gas: 3134 Mcfd</t>
  </si>
  <si>
    <t xml:space="preserve">242e4a17-8ffb-4691-b1c8-31063ff6ab4a</t>
  </si>
  <si>
    <t xml:space="preserve">Site ID: 76 | Wells per pad: 2 | Total gas: 3212 Mcfd</t>
  </si>
  <si>
    <t xml:space="preserve">2dd9ba4b-386e-41f3-b106-0565da0b705d</t>
  </si>
  <si>
    <t xml:space="preserve">Site ID: 77 | Wells per pad: 6 | Total gas: 3372 Mcfd</t>
  </si>
  <si>
    <t xml:space="preserve">4648842f-72fd-46fc-9e68-9c77a41eba50</t>
  </si>
  <si>
    <t xml:space="preserve">Site ID: 78 | Wells per pad: 1 | Total gas: 3412 Mcfd</t>
  </si>
  <si>
    <t xml:space="preserve">4cc08992-fcd5-47e4-9d3f-ada47e53155e</t>
  </si>
  <si>
    <t xml:space="preserve">Site ID: 79 | Wells per pad: 2 | Total gas: 3690 Mcfd</t>
  </si>
  <si>
    <t xml:space="preserve">029373e5-4660-4b35-ba30-8d429823a101</t>
  </si>
  <si>
    <t xml:space="preserve">Site ID: 80 | Wells per pad: 3 | Total gas: 3838 Mcfd</t>
  </si>
  <si>
    <t xml:space="preserve">a79db19f-026d-4d8f-a953-aafc38e36859</t>
  </si>
  <si>
    <t xml:space="preserve">Site ID: 81 | Wells per pad: 7 | Total gas: 3872 Mcfd</t>
  </si>
  <si>
    <t xml:space="preserve">42c7f0c1-0f28-47b7-992b-4b71a359fb7f</t>
  </si>
  <si>
    <t xml:space="preserve">Site ID: 82 | Wells per pad: 2 | Total gas: 4129 Mcfd</t>
  </si>
  <si>
    <t xml:space="preserve">71ed8454-a63c-43ca-b197-feaa8c74a946</t>
  </si>
  <si>
    <t xml:space="preserve">Site ID: 83 | Wells per pad: 2 | Total gas: 4381 Mcfd</t>
  </si>
  <si>
    <t xml:space="preserve">484ed126-658b-48b6-9571-794c4c4069eb</t>
  </si>
  <si>
    <t xml:space="preserve">Site ID: 84 | Wells per pad: 2 | Total gas: 5958 Mcfd</t>
  </si>
  <si>
    <t xml:space="preserve">cd30f761-8f7f-492f-938d-cc7fecf8127d</t>
  </si>
  <si>
    <t xml:space="preserve">Site ID: 85 | Wells per pad: 5 | Total gas: 6552 Mcfd</t>
  </si>
  <si>
    <t xml:space="preserve">0db3d11a-1118-46fe-871d-caab9f8f786c</t>
  </si>
  <si>
    <t xml:space="preserve">Site ID: 86 | Wells per pad: 7 | Total gas: 8930 Mcfd</t>
  </si>
  <si>
    <t xml:space="preserve">75de9a1f-1ec2-4ce2-a1cb-2035e6b6ba17</t>
  </si>
  <si>
    <t xml:space="preserve">Site ID: 87 | Wells per pad: 2 | Total gas: 13372 Mcfd</t>
  </si>
  <si>
    <t xml:space="preserve">882aedc4-504d-42e3-988e-2e83c912f8c4</t>
  </si>
  <si>
    <t xml:space="preserve">Site ID: 88 | Wells per pad: 5 | Total gas: 13747 Mcfd</t>
  </si>
  <si>
    <t xml:space="preserve">4b48049a-b736-443e-be45-b04497a57065</t>
  </si>
  <si>
    <t xml:space="preserve">Site ID: 89 | Wells per pad: 3 | Total gas: 13818 Mcfd</t>
  </si>
  <si>
    <t xml:space="preserve">efcb8851-b6ce-4d65-a0ea-fcc98dedba8a</t>
  </si>
  <si>
    <t xml:space="preserve">Site ID: 90 | Wells per pad: 5 | Total gas: 15943 Mcfd</t>
  </si>
  <si>
    <t xml:space="preserve">8aed9655-5419-4b42-86e9-6f107a337d3d</t>
  </si>
  <si>
    <t xml:space="preserve">Site ID: 91 | Wells per pad: 2 | Total gas: 16519 Mcfd</t>
  </si>
  <si>
    <t xml:space="preserve">a6d22727-c8ce-4c52-a959-3aafa29fc27a</t>
  </si>
  <si>
    <t xml:space="preserve">Site ID: 92 | Wells per pad: 7 | Total gas: 17697 Mcfd</t>
  </si>
  <si>
    <t xml:space="preserve">f7d2941d-f9d5-45f9-a51d-29951cb45f4a</t>
  </si>
  <si>
    <t xml:space="preserve">Site ID: 93 | Wells per pad: 8 | Total gas: 18296 Mcfd</t>
  </si>
  <si>
    <t xml:space="preserve">a3fc6afe-d401-4248-8eef-3f56f0c3280c</t>
  </si>
  <si>
    <t xml:space="preserve">Site ID: 94 | Wells per pad: 6 | Total gas: 22211 Mcfd</t>
  </si>
  <si>
    <t xml:space="preserve">11138ef3-c848-4194-ac61-f163ff76e9db</t>
  </si>
  <si>
    <t xml:space="preserve">Site ID: 95 | Wells per pad: 3 | Total gas: 25209 Mcfd</t>
  </si>
  <si>
    <t xml:space="preserve">e9d3139f-5ec1-48f7-b5d2-e96b6d387ed4</t>
  </si>
  <si>
    <t xml:space="preserve">Gathering stations</t>
  </si>
  <si>
    <t xml:space="preserve">36 unique gathering stations in an eastern portion of the Fayetteville shale play</t>
  </si>
  <si>
    <t xml:space="preserve">SOEs were developed from on-site direct measurements (ODMs) and engineering estimates in a Monte Carlo model (See S4)
ODMs were made with the Bacharach Hi Flow® sampler and individual measurement uncertainties are assumed to correspond to the instrument accuracy (±10%) </t>
  </si>
  <si>
    <t xml:space="preserve">Gathering station 48</t>
  </si>
  <si>
    <t xml:space="preserve">25a6b804-f306-4955-a939-54440bece191</t>
  </si>
  <si>
    <t xml:space="preserve">37 unique gathering stations in an eastern portion of the Fayetteville shale play</t>
  </si>
  <si>
    <t xml:space="preserve">Gathering station 26</t>
  </si>
  <si>
    <t xml:space="preserve">0cbd9f1a-74b2-4b47-826a-90f9e71dec93</t>
  </si>
  <si>
    <t xml:space="preserve">38 unique gathering stations in an eastern portion of the Fayetteville shale play</t>
  </si>
  <si>
    <t xml:space="preserve">Gathering station 42</t>
  </si>
  <si>
    <t xml:space="preserve">8eca6324-6b80-455c-b990-cbc3f9f0ee9f</t>
  </si>
  <si>
    <t xml:space="preserve">39 unique gathering stations in an eastern portion of the Fayetteville shale play</t>
  </si>
  <si>
    <t xml:space="preserve">Gathering station 61</t>
  </si>
  <si>
    <t xml:space="preserve">a74a837e-c891-4a68-8004-2b4cfdcaf563</t>
  </si>
  <si>
    <t xml:space="preserve">40 unique gathering stations in an eastern portion of the Fayetteville shale play</t>
  </si>
  <si>
    <t xml:space="preserve">Gathering station 52</t>
  </si>
  <si>
    <t xml:space="preserve">a44f7cf7-92c2-48ea-82ed-d2bfe2fc6b21</t>
  </si>
  <si>
    <t xml:space="preserve">41 unique gathering stations in an eastern portion of the Fayetteville shale play</t>
  </si>
  <si>
    <t xml:space="preserve">Gathering station 67</t>
  </si>
  <si>
    <t xml:space="preserve">3b3547e0-60eb-41d2-a42f-2dea83766371</t>
  </si>
  <si>
    <t xml:space="preserve">42 unique gathering stations in an eastern portion of the Fayetteville shale play</t>
  </si>
  <si>
    <t xml:space="preserve">Gathering station 79</t>
  </si>
  <si>
    <t xml:space="preserve">c1affd99-35f7-451a-9abe-f7bc5b2d9dbb</t>
  </si>
  <si>
    <t xml:space="preserve">43 unique gathering stations in an eastern portion of the Fayetteville shale play</t>
  </si>
  <si>
    <t xml:space="preserve">Gathering station 121</t>
  </si>
  <si>
    <t xml:space="preserve">09bea702-1d20-4a4c-8e6b-5042e5de701a</t>
  </si>
  <si>
    <t xml:space="preserve">44 unique gathering stations in an eastern portion of the Fayetteville shale play</t>
  </si>
  <si>
    <t xml:space="preserve">Gathering station 90</t>
  </si>
  <si>
    <t xml:space="preserve">1a3e7f08-ecd4-4af0-b9a4-3440a07f84a9</t>
  </si>
  <si>
    <t xml:space="preserve">45 unique gathering stations in an eastern portion of the Fayetteville shale play</t>
  </si>
  <si>
    <t xml:space="preserve">Gathering station 17</t>
  </si>
  <si>
    <t xml:space="preserve">2872e0ee-5e8a-4770-b6f5-b2ef9ca79901</t>
  </si>
  <si>
    <t xml:space="preserve">46 unique gathering stations in an eastern portion of the Fayetteville shale play</t>
  </si>
  <si>
    <t xml:space="preserve">Gathering station 88</t>
  </si>
  <si>
    <t xml:space="preserve">dfa3dfe4-83cd-4137-9197-717d156d2064</t>
  </si>
  <si>
    <t xml:space="preserve">47 unique gathering stations in an eastern portion of the Fayetteville shale play</t>
  </si>
  <si>
    <t xml:space="preserve">Gathering station 33</t>
  </si>
  <si>
    <t xml:space="preserve">5471fb38-6dd7-4a7a-b0f0-032aa4b0920e</t>
  </si>
  <si>
    <t xml:space="preserve">48 unique gathering stations in an eastern portion of the Fayetteville shale play</t>
  </si>
  <si>
    <t xml:space="preserve">Gathering station 95</t>
  </si>
  <si>
    <t xml:space="preserve">771a09de-e729-434e-9a35-41b6d42bd3e9</t>
  </si>
  <si>
    <t xml:space="preserve">49 unique gathering stations in an eastern portion of the Fayetteville shale play</t>
  </si>
  <si>
    <t xml:space="preserve">Gathering station 80</t>
  </si>
  <si>
    <t xml:space="preserve">bf5e2330-2fbf-4803-b0b4-cb6c5f26b525</t>
  </si>
  <si>
    <t xml:space="preserve">50 unique gathering stations in an eastern portion of the Fayetteville shale play</t>
  </si>
  <si>
    <t xml:space="preserve">Gathering station 86</t>
  </si>
  <si>
    <t xml:space="preserve">7972385f-e3cf-4e9f-901e-838137d07028</t>
  </si>
  <si>
    <t xml:space="preserve">51 unique gathering stations in an eastern portion of the Fayetteville shale play</t>
  </si>
  <si>
    <t xml:space="preserve">Gathering station 37</t>
  </si>
  <si>
    <t xml:space="preserve">396e3ec8-f513-4069-b87e-f290e460959b</t>
  </si>
  <si>
    <t xml:space="preserve">52 unique gathering stations in an eastern portion of the Fayetteville shale play</t>
  </si>
  <si>
    <t xml:space="preserve">Gathering station 96</t>
  </si>
  <si>
    <t xml:space="preserve">bc5bad01-9e7f-4f19-9784-5d3b81b4bdf0</t>
  </si>
  <si>
    <t xml:space="preserve">53 unique gathering stations in an eastern portion of the Fayetteville shale play</t>
  </si>
  <si>
    <t xml:space="preserve">Gathering station 13</t>
  </si>
  <si>
    <t xml:space="preserve">a180539c-2ac7-44a3-b8dc-59243d86053b</t>
  </si>
  <si>
    <t xml:space="preserve">54 unique gathering stations in an eastern portion of the Fayetteville shale play</t>
  </si>
  <si>
    <t xml:space="preserve">Gathering station 12</t>
  </si>
  <si>
    <t xml:space="preserve">7a559fb1-0d06-4eb8-a4ea-23540759835e</t>
  </si>
  <si>
    <t xml:space="preserve">55 unique gathering stations in an eastern portion of the Fayetteville shale play</t>
  </si>
  <si>
    <t xml:space="preserve">Gathering station 32</t>
  </si>
  <si>
    <t xml:space="preserve">8a064562-c6b3-4ff7-9b13-546fe3640112</t>
  </si>
  <si>
    <t xml:space="preserve">56 unique gathering stations in an eastern portion of the Fayetteville shale play</t>
  </si>
  <si>
    <t xml:space="preserve">Gathering station 111</t>
  </si>
  <si>
    <t xml:space="preserve">6753212d-6e17-4236-869b-536e13f57559</t>
  </si>
  <si>
    <t xml:space="preserve">57 unique gathering stations in an eastern portion of the Fayetteville shale play</t>
  </si>
  <si>
    <t xml:space="preserve">Gathering station 83</t>
  </si>
  <si>
    <t xml:space="preserve">8f620c49-f312-4df5-90ba-fce034cc2cad</t>
  </si>
  <si>
    <t xml:space="preserve">58 unique gathering stations in an eastern portion of the Fayetteville shale play</t>
  </si>
  <si>
    <t xml:space="preserve">Gathering station 100</t>
  </si>
  <si>
    <t xml:space="preserve">050b7e45-58b8-41c4-81ff-c5ca556b1aa3</t>
  </si>
  <si>
    <t xml:space="preserve">59 unique gathering stations in an eastern portion of the Fayetteville shale play</t>
  </si>
  <si>
    <t xml:space="preserve">Gathering station 98</t>
  </si>
  <si>
    <t xml:space="preserve">d0026499-c61a-4cf5-b239-11c286175576</t>
  </si>
  <si>
    <t xml:space="preserve">60 unique gathering stations in an eastern portion of the Fayetteville shale play</t>
  </si>
  <si>
    <t xml:space="preserve">Gathering station 62</t>
  </si>
  <si>
    <t xml:space="preserve">517e1d6c-687d-4a85-99ee-4de7f4f34b96</t>
  </si>
  <si>
    <t xml:space="preserve">61 unique gathering stations in an eastern portion of the Fayetteville shale play</t>
  </si>
  <si>
    <t xml:space="preserve">Gathering station 1</t>
  </si>
  <si>
    <t xml:space="preserve">8aa180e0-7c63-43d7-bd06-02cc8803bc5d</t>
  </si>
  <si>
    <t xml:space="preserve">62 unique gathering stations in an eastern portion of the Fayetteville shale play</t>
  </si>
  <si>
    <t xml:space="preserve">Gathering station 77</t>
  </si>
  <si>
    <t xml:space="preserve">93e419bb-36b3-4059-978c-467acee03234</t>
  </si>
  <si>
    <t xml:space="preserve">63 unique gathering stations in an eastern portion of the Fayetteville shale play</t>
  </si>
  <si>
    <t xml:space="preserve">Gathering station 53</t>
  </si>
  <si>
    <t xml:space="preserve">e5f271b7-f822-434d-a404-9411c33147e2</t>
  </si>
  <si>
    <t xml:space="preserve">64 unique gathering stations in an eastern portion of the Fayetteville shale play</t>
  </si>
  <si>
    <t xml:space="preserve">Gathering station 102</t>
  </si>
  <si>
    <t xml:space="preserve">dd028084-4917-45c2-bbf3-53d0664450fc</t>
  </si>
  <si>
    <t xml:space="preserve">65 unique gathering stations in an eastern portion of the Fayetteville shale play</t>
  </si>
  <si>
    <t xml:space="preserve">Gathering station 104</t>
  </si>
  <si>
    <t xml:space="preserve">4f5c6df5-6f90-463c-8623-1fb575a17baf</t>
  </si>
  <si>
    <t xml:space="preserve">66 unique gathering stations in an eastern portion of the Fayetteville shale play</t>
  </si>
  <si>
    <t xml:space="preserve">Gathering station 110</t>
  </si>
  <si>
    <t xml:space="preserve">410088ca-5c8d-4271-a814-93617d1d83f8</t>
  </si>
  <si>
    <t xml:space="preserve">67 unique gathering stations in an eastern portion of the Fayetteville shale play</t>
  </si>
  <si>
    <t xml:space="preserve">Gathering station 36</t>
  </si>
  <si>
    <t xml:space="preserve">159affb9-d20d-4edd-b777-c50f35a902fd</t>
  </si>
  <si>
    <t xml:space="preserve">68 unique gathering stations in an eastern portion of the Fayetteville shale play</t>
  </si>
  <si>
    <t xml:space="preserve">Gathering station 117</t>
  </si>
  <si>
    <t xml:space="preserve">a1757192-ef8f-4df8-861f-89db562afc03</t>
  </si>
  <si>
    <t xml:space="preserve">Gathering &amp; boosting station operations; facility-level methane flux (tracer; average of measured sites)</t>
  </si>
  <si>
    <t xml:space="preserve">Facility-level emissions (FLER) via tracer — average across measured stations, excluding tank venting</t>
  </si>
  <si>
    <t xml:space="preserve">Mean of 31 stations measured by tracer; excludes tank venting emissions</t>
  </si>
  <si>
    <t xml:space="preserve">d8cdad6c-daec-471d-b656-eb2fb3fac2c0</t>
  </si>
  <si>
    <t xml:space="preserve">Facility-level emissions (FLER) via tracer — average across measured stations, including tank venting</t>
  </si>
  <si>
    <t xml:space="preserve">Mean of 31 stations measured by tracer; includes tank venting emissions</t>
  </si>
  <si>
    <t xml:space="preserve">4b0cc338-79e2-47d4-95ae-2e56d253f877</t>
  </si>
  <si>
    <t xml:space="preserve">Ventilation shaft discharge to atmosphere</t>
  </si>
  <si>
    <t xml:space="preserve">Ventilation air discharge — Shaft 52 (gallery outlet)</t>
  </si>
  <si>
    <t xml:space="preserve"> Sentinel-5p using TROPOMI sensor: 2-day temporal resolution</t>
  </si>
  <si>
    <t xml:space="preserve"> Annual average CH4 flow rate values at emissions exit point 52</t>
  </si>
  <si>
    <t xml:space="preserve"> m^3/min</t>
  </si>
  <si>
    <t xml:space="preserve">70489659-d43f-432b-946d-fd19e1d17ae6</t>
  </si>
  <si>
    <t xml:space="preserve">05b71d91-be03-4d56-ba34-c1d306ac25b7</t>
  </si>
  <si>
    <t xml:space="preserve">2ac62f7b-1046-419f-af15-0d4415dbcf49</t>
  </si>
  <si>
    <t xml:space="preserve">be2bb5a1-972c-4769-9e60-d43832d7ed02</t>
  </si>
  <si>
    <t xml:space="preserve">Ventilation air discharge — Shaft ASB</t>
  </si>
  <si>
    <t xml:space="preserve">ASB exit</t>
  </si>
  <si>
    <t xml:space="preserve">Mm^3/yr</t>
  </si>
  <si>
    <t xml:space="preserve">2970003d-40e7-453e-a85a-0aeb60a5541f</t>
  </si>
  <si>
    <t xml:space="preserve">Ventilation air discharge — Shaft 140 </t>
  </si>
  <si>
    <t xml:space="preserve">140 exit points</t>
  </si>
  <si>
    <t xml:space="preserve">d9dbe94b-af7f-4d2a-a0c2-0306b556d9c2</t>
  </si>
  <si>
    <t xml:space="preserve">52 exit points</t>
  </si>
  <si>
    <t xml:space="preserve">32a69cff-bc47-476d-b771-5d3a458c91fe</t>
  </si>
  <si>
    <t xml:space="preserve">Ventilation air discharge — All exit points</t>
  </si>
  <si>
    <t xml:space="preserve">Annual average methane volume from all exit points</t>
  </si>
  <si>
    <t xml:space="preserve">bb225b5d-edb2-4dcf-bdf5-a67047098177</t>
  </si>
  <si>
    <t xml:space="preserve">Gathering and Processing</t>
  </si>
  <si>
    <t xml:space="preserve">The collection, separation, and compression activities that improve the quality of produced gas and prepare it for pipeline transmission</t>
  </si>
  <si>
    <t xml:space="preserve">Multiple plume profiles, each about 30–120 s long, were obtained for each facility by driving the mobile laboratory at a constant speed on a road roughly perpendicular to the wind direction</t>
  </si>
  <si>
    <t xml:space="preserve">Total G&amp;P emissions</t>
  </si>
  <si>
    <t xml:space="preserve">114 natural gas gathering facilities and 16 processing plants throughout the U.S.</t>
  </si>
  <si>
    <t xml:space="preserve">Gg/yr</t>
  </si>
  <si>
    <t xml:space="preserve">e5793fdb-6d76-4cba-b672-a17bf1d434a9</t>
  </si>
  <si>
    <t xml:space="preserve">U.S. Gathering Facilities</t>
  </si>
  <si>
    <t xml:space="preserve">Total emissions from gathering facilities</t>
  </si>
  <si>
    <t xml:space="preserve">37b04345-32e2-4044-a33e-f80b1373b3fb</t>
  </si>
  <si>
    <t xml:space="preserve">U.S. Processing Facilities</t>
  </si>
  <si>
    <t xml:space="preserve">Total emissions from processing facilities</t>
  </si>
  <si>
    <t xml:space="preserve">53423a1f-a5f3-4ffd-bbff-0533c0b33b0d</t>
  </si>
  <si>
    <t xml:space="preserve">Transmission &amp; storage </t>
  </si>
  <si>
    <t xml:space="preserve">Transmission pipelines and storage stations move processed natural gas to the city gate where it can be used by large scale end users (such as power plants) or transferred to local distribution companies</t>
  </si>
  <si>
    <t xml:space="preserve">Each plume represents the site-wide emissions in the 1–3 min duration of each transect</t>
  </si>
  <si>
    <t xml:space="preserve">36 compressor stations in the transmission system and nine compressor stations</t>
  </si>
  <si>
    <t xml:space="preserve">2165dd15-82c5-484d-a4c0-19a538f1142e</t>
  </si>
  <si>
    <t xml:space="preserve">Distribution</t>
  </si>
  <si>
    <t xml:space="preserve">Distribution pipelines move natural gas to residential, commercial, and industrial consumers.</t>
  </si>
  <si>
    <t xml:space="preserve">high flow sampler</t>
  </si>
  <si>
    <t xml:space="preserve">The data for distribution emissions represent 13 natural gas distribution systems in cities across the U.S., and comprise 230 underground pipeline leaks and 229 metering and regulating (M&amp;R) facilities </t>
  </si>
  <si>
    <t xml:space="preserve">fdd61a39-bf64-436a-9204-330de6c62a0a</t>
  </si>
  <si>
    <t xml:space="preserve">Total Natural Gas </t>
  </si>
  <si>
    <t xml:space="preserve">Total natural gas delivered in the U.S.</t>
  </si>
  <si>
    <t xml:space="preserve">Multiple sample types</t>
  </si>
  <si>
    <t xml:space="preserve">Annual inventory value</t>
  </si>
  <si>
    <t xml:space="preserve">0f2e9d0e-918c-4cac-bf4b-9590c70636a1</t>
  </si>
  <si>
    <t xml:space="preserve">Low production O&amp;G well sites</t>
  </si>
  <si>
    <t xml:space="preserve">Site-level CH4 emissions data for low production sites</t>
  </si>
  <si>
    <t xml:space="preserve">Multiple methods used</t>
  </si>
  <si>
    <t xml:space="preserve">unadjusted arithmetic mean CH4 emission rate</t>
  </si>
  <si>
    <t xml:space="preserve">ecd40cd8-7329-4db4-accb-bd6154bf1a2a</t>
  </si>
  <si>
    <t xml:space="preserve">Total CH4 emissions from active onshore low production O&amp;G well sites in 2019</t>
  </si>
  <si>
    <t xml:space="preserve">Active onshore low production O&amp;G well sites</t>
  </si>
  <si>
    <t xml:space="preserve">3e2c5046-9d27-4c8b-bb4e-eb4066ee9de8</t>
  </si>
  <si>
    <t xml:space="preserve">Total CH4 emissions from all O&amp;G production sites in 2019</t>
  </si>
  <si>
    <t xml:space="preserve"> O&amp;G production sites</t>
  </si>
  <si>
    <t xml:space="preserve">Total O&amp;G CH4 emissions from all O&amp;G production sites</t>
  </si>
  <si>
    <t xml:space="preserve">7e9867d0-d075-4b48-b399-850b4fc3c9f1</t>
  </si>
  <si>
    <t xml:space="preserve">074aaaa1-7cff-42ff-b76f-d4bc6e6aa050</t>
  </si>
  <si>
    <t xml:space="preserve">Compressor station operations</t>
  </si>
  <si>
    <t xml:space="preserve">Site-level methane emission (FLER) via downwind tracer flux — Site 14</t>
  </si>
  <si>
    <t xml:space="preserve">Campaign average across downwind plumes (summer–fall 2013)</t>
  </si>
  <si>
    <t xml:space="preserve">Anonymous compressor station “Site 14” (Transmission/Storage, USA)</t>
  </si>
  <si>
    <t xml:space="preserve">SCFM</t>
  </si>
  <si>
    <t xml:space="preserve">d95ed38f-1b88-4713-92d2-b86c05f526b1</t>
  </si>
  <si>
    <t xml:space="preserve">Study Onsite Estimate (direct measurements + AP-42 exhaust) — Site 14</t>
  </si>
  <si>
    <t xml:space="preserve">Onsite survey, same campaign window (summer–fall 2013)</t>
  </si>
  <si>
    <t xml:space="preserve">4dfe0cb9-089a-4757-8eeb-7bcdec8fdf9d</t>
  </si>
  <si>
    <t xml:space="preserve">Site-level methane emission (FLER) via downwind tracer flux — Site 37</t>
  </si>
  <si>
    <t xml:space="preserve">Anonymous compressor station “Site 37” (Transmission/Storage, USA)</t>
  </si>
  <si>
    <t xml:space="preserve">a83e4464-92de-4e99-ab03-60ae4334132a</t>
  </si>
  <si>
    <t xml:space="preserve">Study Onsite Estimate (direct measurements + AP-42 exhaust) — Site 37</t>
  </si>
  <si>
    <t xml:space="preserve">b896f69a-9f6e-4577-a7b9-2032549d5a95</t>
  </si>
  <si>
    <t xml:space="preserve">Site-level methane emission (FLER) via downwind tracer flux — Site 10</t>
  </si>
  <si>
    <t xml:space="preserve">Anonymous compressor station “Site 10” (Transmission/Storage, USA)</t>
  </si>
  <si>
    <t xml:space="preserve">7dccdf29-c075-4636-b266-6cc82f053347</t>
  </si>
  <si>
    <t xml:space="preserve">Study Onsite Estimate (direct measurements + AP-42 exhaust) — Site 10</t>
  </si>
  <si>
    <t xml:space="preserve">f7ebdad9-1054-4091-b5e6-7b9d894570e7</t>
  </si>
  <si>
    <t xml:space="preserve">Site-level methane emission (FLER) via downwind tracer flux — Site 22</t>
  </si>
  <si>
    <t xml:space="preserve">Anonymous compressor station “Site 22” (Transmission/Storage, USA)</t>
  </si>
  <si>
    <t xml:space="preserve">c246720b-e1d2-4a45-a3dd-3e6db6e38741</t>
  </si>
  <si>
    <t xml:space="preserve">Study Onsite Estimate (direct measurements + AP-42 exhaust) — Site 22</t>
  </si>
  <si>
    <t xml:space="preserve">09ed03e9-a2c8-406c-ae9c-81657caf6a47</t>
  </si>
  <si>
    <t xml:space="preserve">Site-level methane emission (FLER) via downwind tracer flux — Site 31</t>
  </si>
  <si>
    <t xml:space="preserve">Anonymous compressor station “Site 31” (Transmission/Storage, USA)</t>
  </si>
  <si>
    <t xml:space="preserve">e4d7602b-e641-47d8-9c6b-fa8e54f4bda8</t>
  </si>
  <si>
    <t xml:space="preserve">Study Onsite Estimate (direct measurements + AP-42 exhaust) — Site 31</t>
  </si>
  <si>
    <t xml:space="preserve">fc607576-9701-4bfc-a3e6-c0bb8d73abd7</t>
  </si>
  <si>
    <t xml:space="preserve">Facility-level CH₄ emission via dual tracer flux — UNG well pads (routine)</t>
  </si>
  <si>
    <t xml:space="preserve">Campaign mean (mobile downwind transects)</t>
  </si>
  <si>
    <t xml:space="preserve">Mean across routinely producing UNG sites measured with dual tracer flux mobile lab; mean and 95% CI from fitted distributions/bootstrapping.</t>
  </si>
  <si>
    <t xml:space="preserve">d3339133-4624-4d3d-b606-ed26c9f40f4c</t>
  </si>
  <si>
    <t xml:space="preserve">Facility-level CH₄ emission via dual tracer flux — CvNG well pads (routine)</t>
  </si>
  <si>
    <t xml:space="preserve">7d81b4bc-4bb0-44cc-a691-cd5dd4c920c2</t>
  </si>
  <si>
    <t xml:space="preserve">Fugitive Emissions from Oil &amp; Gas</t>
  </si>
  <si>
    <t xml:space="preserve">UNG well pads — total 2014 CH₄ emissions</t>
  </si>
  <si>
    <t xml:space="preserve">From Table 1; 2,756 UNG sites in PA.</t>
  </si>
  <si>
    <t xml:space="preserve">c19c0872-7386-48fb-91ab-35e5a25c9cdf</t>
  </si>
  <si>
    <t xml:space="preserve">From Table 1; 630 UNG sites in WV.</t>
  </si>
  <si>
    <t xml:space="preserve">0e722375-77b6-44d9-a579-4aeaf31fb678</t>
  </si>
  <si>
    <t xml:space="preserve">CvNG well pads — total 2014 CH₄ emissions</t>
  </si>
  <si>
    <t xml:space="preserve">From Table 1; 43,900 CvNG sites in PA.</t>
  </si>
  <si>
    <t xml:space="preserve">46ac7d00-7e5a-4a95-b852-751b6e71f978</t>
  </si>
  <si>
    <t xml:space="preserve">From Table 1; 44,600 CvNG sites in WV.</t>
  </si>
  <si>
    <t xml:space="preserve">	44612</t>
  </si>
  <si>
    <t xml:space="preserve">76b4d664-3c3e-463b-a07c-ecea96de79df</t>
  </si>
  <si>
    <t xml:space="preserve">Component leaks at natural gas stations</t>
  </si>
  <si>
    <t xml:space="preserve">Valve (leaking components)</t>
  </si>
  <si>
    <t xml:space="preserve"> FID and Hi-Flow instruments used for on-site detection</t>
  </si>
  <si>
    <t xml:space="preserve">Mean emission rate from bootstrap (Table 8)</t>
  </si>
  <si>
    <t xml:space="preserve">kg/a</t>
  </si>
  <si>
    <t xml:space="preserve">da3f8342-045c-4f41-84cf-a7e074ee7d6b</t>
  </si>
  <si>
    <t xml:space="preserve">Flange (leaking components)</t>
  </si>
  <si>
    <t xml:space="preserve">3edb4fc8-ac60-4c16-ba1a-77dddc07fee2</t>
  </si>
  <si>
    <t xml:space="preserve">Connector (leaking components)</t>
  </si>
  <si>
    <t xml:space="preserve">e6e6ab81-eb5b-471a-8bfe-1219fb3128e5</t>
  </si>
  <si>
    <t xml:space="preserve">Open-ended line (leaking components)</t>
  </si>
  <si>
    <t xml:space="preserve">6ea73418-e268-42b8-a330-2c6989fa1528</t>
  </si>
  <si>
    <t xml:space="preserve">Station operations (fugitive leaks)</t>
  </si>
  <si>
    <t xml:space="preserve">Compressor station — total fugitive CH₄</t>
  </si>
  <si>
    <t xml:space="preserve">Sum of measured leaking components (Table 9)</t>
  </si>
  <si>
    <t xml:space="preserve">5c341908-16ba-4e1e-bc83-01e257ec39cc</t>
  </si>
  <si>
    <t xml:space="preserve">Distribution station — total fugitive CH₄</t>
  </si>
  <si>
    <t xml:space="preserve">104ec15e-aaae-4a29-9531-b71e8006309f</t>
  </si>
  <si>
    <t xml:space="preserve">LNG terminal — total fugitive CH₄</t>
  </si>
  <si>
    <t xml:space="preserve">2e5a3654-fc58-40b5-8edf-280558b75bab</t>
  </si>
  <si>
    <t xml:space="preserve">Underground gas storage — total fugitive CH₄</t>
  </si>
  <si>
    <t xml:space="preserve">5a01f2ee-d5e3-4ac4-a565-d212bd248153</t>
  </si>
  <si>
    <t xml:space="preserve">Meter station — total fugitive CH₄</t>
  </si>
  <si>
    <t xml:space="preserve">d194f306-a20c-4923-86c9-0f1ab0886c8b</t>
  </si>
  <si>
    <t xml:space="preserve">Site-total CH₄ (engineering model + drone) — ensemble mean across sites</t>
  </si>
  <si>
    <t xml:space="preserve">A miniature tunable diode laser absorption spectrometer (TDLAS) detects methane with high precision (10 ppb) at high time resolution (&lt;0.2 s)
Model of intermittency calibrated with drone; daily averages</t>
  </si>
  <si>
    <t xml:space="preserve">Ensemble average daily emission rate per site</t>
  </si>
  <si>
    <t xml:space="preserve">kg/h </t>
  </si>
  <si>
    <t xml:space="preserve">af17bb2f-fdf0-402a-b3bc-1e1b98d6931d</t>
  </si>
  <si>
    <t xml:space="preserve">Equipment emissions (controllers)</t>
  </si>
  <si>
    <t xml:space="preserve">Pneumatic controllers — mean emission rate</t>
  </si>
  <si>
    <t xml:space="preserve">A miniature tunable diode laser absorption spectrometer (TDLAS) detects methane with high precision (10 ppb) at high time resolution (&lt;0.2 s)
Short-duration snapshots aggregated to site mean; 3-week campaign (Sep 2019)</t>
  </si>
  <si>
    <t xml:space="preserve">Controllers across 33 sites (22 of 57 detected emitting)</t>
  </si>
  <si>
    <t xml:space="preserve">7e1d672a-d8db-444f-996c-39420680fcd4</t>
  </si>
  <si>
    <t xml:space="preserve">Equipment emissions (pumps)</t>
  </si>
  <si>
    <t xml:space="preserve">Pneumatic pumps — mean emission rate</t>
  </si>
  <si>
    <t xml:space="preserve">Pumps across 33 sites (21 of 27 detected emitting)</t>
  </si>
  <si>
    <t xml:space="preserve">26963c67-25f9-4f35-a114-3c6bb41c0ac5</t>
  </si>
  <si>
    <t xml:space="preserve">Pneumatic controllers — emission rate when emitting (model + drone, site-daily context)</t>
  </si>
  <si>
    <t xml:space="preserve">“When emitting” rate; duty cycle handled in the model (controllers assumed emitting 39% of time)</t>
  </si>
  <si>
    <t xml:space="preserve">c6d9f2c6-06de-4819-bc26-349e4eb04e2d</t>
  </si>
  <si>
    <t xml:space="preserve">Pneumatic pumps — emission rate when emitting (model + drone, site-daily context)</t>
  </si>
  <si>
    <t xml:space="preserve">“When emitting” rate; duty cycle handled in the model (pumps assumed emitting 78% of time)</t>
  </si>
  <si>
    <t xml:space="preserve">81b20f92-0dc1-4f3c-85c8-abc515c0116e</t>
  </si>
  <si>
    <t xml:space="preserve">Equipment emissions (leaks)</t>
  </si>
  <si>
    <t xml:space="preserve">Component leaks — daily average emission rate (model + drone)</t>
  </si>
  <si>
    <t xml:space="preserve">Leaks treated as continuous, constant when present</t>
  </si>
  <si>
    <t xml:space="preserve">e06f7c80-6d98-46f7-b13a-661fb511d578</t>
  </si>
  <si>
    <t xml:space="preserve">92b09798-aa2c-4fe9-9752-91dc988e5173</t>
  </si>
  <si>
    <t xml:space="preserve">Total site methane emissions (per-day average)</t>
  </si>
  <si>
    <t xml:space="preserve">Emission during 2-min flashes; average across day (≈ 4 flashes/day on average)</t>
  </si>
  <si>
    <t xml:space="preserve">2934c505-8bc9-49a6-b17c-a594ea933e3e</t>
  </si>
  <si>
    <t xml:space="preserve">ce822fdb-59e7-48a6-b72b-4ba01c40b6ac</t>
  </si>
  <si>
    <t xml:space="preserve">bbcc3c55-e9d6-4c11-bedc-42f6f16da9c6</t>
  </si>
  <si>
    <t xml:space="preserve">75eb2308-4b6f-45c0-8331-591e92329f85</t>
  </si>
  <si>
    <t xml:space="preserve">b507739e-edfe-47a3-9700-4422c785eb08</t>
  </si>
  <si>
    <t xml:space="preserve">cbdaf4fb-43b4-45c7-ad3f-e7025ce6eb1d</t>
  </si>
  <si>
    <t xml:space="preserve">811fdf97-d4e7-4a28-a7e4-fbe13313fc92</t>
  </si>
  <si>
    <t xml:space="preserve">b8425c24-d931-48ac-a8c0-3dcc5c9dec78</t>
  </si>
  <si>
    <t xml:space="preserve">1ec66dbb-198f-4821-ae26-a3d8edb319d0</t>
  </si>
  <si>
    <t xml:space="preserve">8f394c7d-ca57-4a3a-b786-764a9208ae7d</t>
  </si>
  <si>
    <t xml:space="preserve">78ba471e-2888-4cc2-aa4e-3f0b1a01e660</t>
  </si>
  <si>
    <t xml:space="preserve">b17a0414-3007-4bad-ba86-605d11740395</t>
  </si>
  <si>
    <t xml:space="preserve">b7c14294-c00a-403c-a25f-39dec1b36b91</t>
  </si>
  <si>
    <t xml:space="preserve">dc88a434-73be-4984-9f35-a94af645902c</t>
  </si>
  <si>
    <t xml:space="preserve">4c046134-0fde-4535-8319-d7b054e181be</t>
  </si>
  <si>
    <t xml:space="preserve">06673b8e-f42c-4f1e-ac45-05cc82ee8368</t>
  </si>
  <si>
    <t xml:space="preserve">cb8b412d-7f67-4703-91e8-1a9a05b5a48b</t>
  </si>
  <si>
    <t xml:space="preserve">69d4b466-32c2-45eb-86ea-aa564b0f8aee</t>
  </si>
  <si>
    <t xml:space="preserve">0e5639b9-bbf4-4396-844d-9a8c110df044</t>
  </si>
  <si>
    <t xml:space="preserve">aa9906b8-75bc-4ebe-9584-4383d586589e</t>
  </si>
  <si>
    <t xml:space="preserve">bc1c5510-db85-46f1-9781-811f0de7c379</t>
  </si>
  <si>
    <t xml:space="preserve">e538032f-1117-4aba-a913-17f83c999ea5</t>
  </si>
  <si>
    <t xml:space="preserve">ba08d85e-1dda-46a0-83bf-820b3e7763ff</t>
  </si>
  <si>
    <t xml:space="preserve">a22926e4-cefc-41f1-af96-b364964f215f</t>
  </si>
  <si>
    <t xml:space="preserve">913a5fa8-bd5f-486b-8430-bf5d95b7bd05</t>
  </si>
  <si>
    <t xml:space="preserve">91b40bd2-b87e-41b0-b6b7-900e10f5b068</t>
  </si>
  <si>
    <t xml:space="preserve">e00aa1ab-8980-4f23-95f6-4e12989baca0</t>
  </si>
  <si>
    <t xml:space="preserve">38a0a32c-4986-4a17-aee3-35ac4d7a3f6b</t>
  </si>
  <si>
    <t xml:space="preserve">d93d75f6-e79e-42fb-8ec9-cdf3e3b379ec</t>
  </si>
  <si>
    <t xml:space="preserve">78f07b99-55d0-4d5a-a33d-37d60c963356</t>
  </si>
  <si>
    <t xml:space="preserve">29e7c261-bd20-4ac5-8a69-0c7ffdbb5046</t>
  </si>
  <si>
    <t xml:space="preserve">374693f2-5752-48f2-aff9-9adf1af1623c</t>
  </si>
  <si>
    <t xml:space="preserve">10d9076f-1915-4113-9d5c-1f769a54588f</t>
  </si>
  <si>
    <t xml:space="preserve">Completion ﬂowbacks from wellswith hydraulic fracturing</t>
  </si>
  <si>
    <t xml:space="preserve">150 production sites with 489 wells, all ofwhich were hydraulically fractured. In addition to the 150 pro-duction sites, 27 well completion ﬂowbacks, 9 well unloadings,and 4 well workovers were sampled</t>
  </si>
  <si>
    <t xml:space="preserve">d9fa733e-eeb2-4e89-b333-c851d3b49a7b</t>
  </si>
  <si>
    <t xml:space="preserve">Chemical pumps</t>
  </si>
  <si>
    <t xml:space="preserve">151 production sites with 489 wells, all ofwhich were hydraulically fractured. In addition to the 150 pro-duction sites, 27 well completion ﬂowbacks, 9 well unloadings,and 4 well workovers were sampled</t>
  </si>
  <si>
    <t xml:space="preserve">d29527ee-9e9e-4fdf-bbf3-3f5c9ad242b0</t>
  </si>
  <si>
    <t xml:space="preserve">Pneumatic controllers</t>
  </si>
  <si>
    <t xml:space="preserve">152 production sites with 489 wells, all ofwhich were hydraulically fractured. In addition to the 150 pro-duction sites, 27 well completion ﬂowbacks, 9 well unloadings,and 4 well workovers were sampled</t>
  </si>
  <si>
    <t xml:space="preserve">1bab1739-8564-4f83-8acb-4da3e1ba13f0</t>
  </si>
  <si>
    <t xml:space="preserve">Equipment leaks</t>
  </si>
  <si>
    <t xml:space="preserve">153 production sites with 489 wells, all ofwhich were hydraulically fractured. In addition to the 150 pro-duction sites, 27 well completion ﬂowbacks, 9 well unloadings,and 4 well workovers were sampled</t>
  </si>
  <si>
    <t xml:space="preserve">8e2e4ce9-2cf1-4e84-a62b-36416e1c4eea</t>
  </si>
  <si>
    <t xml:space="preserve">Subtotal, national emissions,estimated based on this work</t>
  </si>
  <si>
    <t xml:space="preserve">154 production sites with 489 wells, all ofwhich were hydraulically fractured. In addition to the 150 pro-duction sites, 27 well completion ﬂowbacks, 9 well unloadings,and 4 well workovers were sampled</t>
  </si>
  <si>
    <t xml:space="preserve">f77f5943-8605-49c8-ba99-72e6b4b200ef</t>
  </si>
  <si>
    <t xml:space="preserve">Total methane, Gg</t>
  </si>
  <si>
    <t xml:space="preserve">155 production sites with 489 wells, all ofwhich were hydraulically fractured. In addition to the 150 pro-duction sites, 27 well completion ﬂowbacks, 9 well unloadings,and 4 well workovers were sampled</t>
  </si>
  <si>
    <t xml:space="preserve">d1688389-5b61-4744-a498-1916db4dd2cc</t>
  </si>
  <si>
    <t xml:space="preserve">Upstream: Production (well pads)</t>
  </si>
  <si>
    <t xml:space="preserve">Pneumatics, dehydrators, compressors, tanks (tanks by estimation).</t>
  </si>
  <si>
    <t xml:space="preserve">AP site 1 (6 wells)</t>
  </si>
  <si>
    <t xml:space="preserve">scf/m</t>
  </si>
  <si>
    <t xml:space="preserve">a4530aca-a6ed-4f89-a52d-c0a7971c5031</t>
  </si>
  <si>
    <t xml:space="preserve">AP site 2 (6 wells)</t>
  </si>
  <si>
    <t xml:space="preserve">ae5a87ed-7243-4a81-bf05-85966f32fea9</t>
  </si>
  <si>
    <t xml:space="preserve">Downwind dual-tracer method.</t>
  </si>
  <si>
    <t xml:space="preserve">29a43078-a627-440a-a6ac-2d45d09973db</t>
  </si>
  <si>
    <t xml:space="preserve">AP site 3 (6 wells)</t>
  </si>
  <si>
    <t xml:space="preserve">0186e84b-1ea0-4de7-9e76-e629fb8c0931</t>
  </si>
  <si>
    <t xml:space="preserve">bff53c51-2b9f-4226-b052-6ac15987b971</t>
  </si>
  <si>
    <t xml:space="preserve">AP site 4 (5 wells)</t>
  </si>
  <si>
    <t xml:space="preserve">7cfe0407-46a3-44e1-8497-c5abfe0e6197</t>
  </si>
  <si>
    <t xml:space="preserve">2715c659-67b3-45bf-a021-1d20a582012b</t>
  </si>
  <si>
    <t xml:space="preserve">AP site 5 (6 wells)</t>
  </si>
  <si>
    <t xml:space="preserve">d4545a7f-94d6-495a-bf30-b9803ccd6332</t>
  </si>
  <si>
    <t xml:space="preserve">7e746209-85c8-4f42-abbf-cbb143935e20</t>
  </si>
  <si>
    <t xml:space="preserve">MC site 1 (2 wells)</t>
  </si>
  <si>
    <t xml:space="preserve">42b8fdd7-29b6-4f29-a2f8-2d29617fcb7f</t>
  </si>
  <si>
    <t xml:space="preserve">70290a15-c086-4fcf-9133-1334203692c5</t>
  </si>
  <si>
    <t xml:space="preserve">MC site 2 (1 wells)</t>
  </si>
  <si>
    <t xml:space="preserve">587c850b-20bc-48f1-a5b9-6667976ad401</t>
  </si>
  <si>
    <t xml:space="preserve">3f715bef-6bb4-4b1c-a94a-5dfd88a9b9d4</t>
  </si>
  <si>
    <t xml:space="preserve">MC site 3 (3 wells)</t>
  </si>
  <si>
    <t xml:space="preserve">d5ca348a-0a57-4945-bfe7-0d2245c10f6e</t>
  </si>
  <si>
    <t xml:space="preserve">95ab842c-0ed7-4477-a189-c5b9b9d67ed0</t>
  </si>
  <si>
    <t xml:space="preserve">MC site 4 (2 wells)</t>
  </si>
  <si>
    <t xml:space="preserve">f0e04e6b-d1bb-4fd5-b702-53349304d66a</t>
  </si>
  <si>
    <t xml:space="preserve">e81dff2a-0913-4a4f-b9b7-80d2cf6332ef</t>
  </si>
  <si>
    <t xml:space="preserve">MC site 5 (2 wells)</t>
  </si>
  <si>
    <t xml:space="preserve">1f49c649-326f-4e8e-8fb0-65b5716a9930</t>
  </si>
  <si>
    <t xml:space="preserve">f56bf40b-1eb8-4f7b-b25f-f77fa53360e9</t>
  </si>
  <si>
    <t xml:space="preserve">RM site 1 (8 wells)</t>
  </si>
  <si>
    <t xml:space="preserve">48974564-f5de-4af3-ab3c-1414d0cba220</t>
  </si>
  <si>
    <t xml:space="preserve">3137458f-11f6-47fb-98c3-5aca0d2565eb</t>
  </si>
  <si>
    <t xml:space="preserve">RM site 2 (8 wells)</t>
  </si>
  <si>
    <t xml:space="preserve">86289296-6520-49bc-bc86-2f616a672a1d</t>
  </si>
  <si>
    <t xml:space="preserve">2a52d5de-d20c-4573-834b-9e661bb6b669</t>
  </si>
  <si>
    <t xml:space="preserve">RM site 3 (1 wells)</t>
  </si>
  <si>
    <t xml:space="preserve">fa30f257-289f-4ba5-a8bb-815d2e7a41ff</t>
  </si>
  <si>
    <t xml:space="preserve">50632112-5d57-4525-858b-cce88c0db9d7</t>
  </si>
  <si>
    <t xml:space="preserve">RM site 4 (7 wells)</t>
  </si>
  <si>
    <t xml:space="preserve">76bbbbe4-61d7-4f92-b562-52afc2ac1da7</t>
  </si>
  <si>
    <t xml:space="preserve">3a60ddf3-48fa-4a58-a8b3-362e6ad1bbac</t>
  </si>
  <si>
    <t xml:space="preserve">RM site 5 (2 wells)</t>
  </si>
  <si>
    <t xml:space="preserve">0b6fda6b-cf3d-4076-922a-661f157c92b6</t>
  </si>
  <si>
    <t xml:space="preserve">f1ccf63b-2ad0-4ae2-bf75-4a94a4e65608</t>
  </si>
  <si>
    <t xml:space="preserve">RM site 6 (6 wells)</t>
  </si>
  <si>
    <t xml:space="preserve">da43c3c6-2878-4c02-a70d-139039eec683</t>
  </si>
  <si>
    <t xml:space="preserve">4f24938a-c40a-43f7-9b96-8a6d2682e31c</t>
  </si>
  <si>
    <t xml:space="preserve">RM site 7 (1 wells)</t>
  </si>
  <si>
    <t xml:space="preserve">f35603b2-d060-468d-8256-a98a6bc91131</t>
  </si>
  <si>
    <t xml:space="preserve">896734d9-b49e-4b90-9722-59e36e704d77</t>
  </si>
  <si>
    <t xml:space="preserve">RM site 8 (1 wells)</t>
  </si>
  <si>
    <t xml:space="preserve">57b9588a-7a8e-4249-bffc-c352af6f70f2</t>
  </si>
  <si>
    <t xml:space="preserve">afb3367a-9a3b-4dc4-8734-e05c45ce0b92</t>
  </si>
  <si>
    <t xml:space="preserve">RM site 9 (4 wells)</t>
  </si>
  <si>
    <t xml:space="preserve">a7ed311e-4497-4562-9b5d-09e51d74096e</t>
  </si>
  <si>
    <t xml:space="preserve">c69581ff-c924-498f-92dc-dd167c573673</t>
  </si>
  <si>
    <t xml:space="preserve">RM site 10 (6 wells)</t>
  </si>
  <si>
    <t xml:space="preserve">3ea66f99-03d2-47e0-9581-c846d05f0255</t>
  </si>
  <si>
    <t xml:space="preserve">a08ddc16-c4c2-4f21-8b8f-b262fcf77dd7</t>
  </si>
  <si>
    <t xml:space="preserve">Routine operations at biogas plants</t>
  </si>
  <si>
    <t xml:space="preserve">Total plant CH₄ via tracer gas dispersion (TDM)</t>
  </si>
  <si>
    <t xml:space="preserve">tracer gas dispersion method - "The measurement frequency of the instrument was ∼1 Hz"</t>
  </si>
  <si>
    <t xml:space="preserve">Biogas plant A; Method: TDM; 58 plume traverses; fraction of production ≈1.4%</t>
  </si>
  <si>
    <t xml:space="preserve">b901cf4b-de3d-4d56-8087-225ffde3a2c6</t>
  </si>
  <si>
    <t xml:space="preserve">Sum of on-site component/source CH₄ emissions (measured &amp; estimated)</t>
  </si>
  <si>
    <t xml:space="preserve">On-site measurements</t>
  </si>
  <si>
    <t xml:space="preserve">Biogas plant A; Method: On-site; 22 sources identified; 20 quantified; largest sources: gas engine (45%), biofilter inlet ventilation (26%)</t>
  </si>
  <si>
    <t xml:space="preserve">d077f6c5-e072-4608-b3be-6d1c0e60a75c</t>
  </si>
  <si>
    <t xml:space="preserve">Biogas plant B; Method: TDM; 21 plume traverses; fraction of production ≈8.3%</t>
  </si>
  <si>
    <t xml:space="preserve">93b95ee3-13e4-437f-9796-b5603f581c82</t>
  </si>
  <si>
    <t xml:space="preserve">Biogas plant B; Method: On-site; 10 sources quantified; major: open digestate storage (53%), gas engine (38%)</t>
  </si>
  <si>
    <t xml:space="preserve">a41307f0-63ac-4603-8bf1-6a91a330fd3a</t>
  </si>
  <si>
    <t xml:space="preserve">Biogas plant C; Method: TDM; 49 plume traverses; fraction of production ≈1.9%</t>
  </si>
  <si>
    <t xml:space="preserve">e1f37bcb-172e-48e6-a88b-3771f65dfb49</t>
  </si>
  <si>
    <t xml:space="preserve">Biogas plant C; Method: On-site; 8 sources quantified; major: biogas upgrade unit (75%), ventilation from mixing/receiving tanks (22%)</t>
  </si>
  <si>
    <t xml:space="preserve">c69815dc-b38f-4e77-9ee7-1d74ae7cdb04</t>
  </si>
  <si>
    <t xml:space="preserve">Biogas plant D; Method: TDM; 28 plume traverses; fraction of production ≈3.3%</t>
  </si>
  <si>
    <t xml:space="preserve">8f721a6c-2140-4dd8-b7ee-b12cc6ce4ca6</t>
  </si>
  <si>
    <t xml:space="preserve">Biogas plant D; Method: On-site; 19 sources identified; 16 quantified; major: receiving/mixing tank ventilation to biofilter (84%)</t>
  </si>
  <si>
    <t xml:space="preserve">ed17675d-5012-4a92-a07b-f38a62733fba</t>
  </si>
  <si>
    <t xml:space="preserve">Natural gas gathering &amp; processing</t>
  </si>
  <si>
    <t xml:space="preserve">Facility-level emissions (G&amp;P)</t>
  </si>
  <si>
    <t xml:space="preserve">Concentrations of methane, ethane, acetylene, nitrous oxide, carbon monoxide, and carbon dioxide were measured using a mobile laboratory equipped with high time resolution instrumentation (1-Hz or faster, Aerodyne QC-TILDAS and/or Picarro cavity ring-down spectroscopy).</t>
  </si>
  <si>
    <t xml:space="preserve">Facility #1| Facility Type C</t>
  </si>
  <si>
    <t xml:space="preserve">kg/hr</t>
  </si>
  <si>
    <t xml:space="preserve">d5f2aec4-f80e-4280-aa45-bc9661792b7a</t>
  </si>
  <si>
    <t xml:space="preserve">Facility #2| Facility Type C</t>
  </si>
  <si>
    <t xml:space="preserve">b747bd63-6f46-4e73-ac6d-1a264357da53</t>
  </si>
  <si>
    <t xml:space="preserve">Facility #3| Facility Type C</t>
  </si>
  <si>
    <t xml:space="preserve">ed4b2051-5843-4949-9774-3cdad5326e21</t>
  </si>
  <si>
    <t xml:space="preserve">Facility #4| Facility Type C</t>
  </si>
  <si>
    <t xml:space="preserve">b0ea3c5e-92d5-47b0-be3c-7b34296a96a4</t>
  </si>
  <si>
    <t xml:space="preserve">Facility #5| Facility Type C</t>
  </si>
  <si>
    <t xml:space="preserve">b42e3827-6d9d-42e7-828e-f45e7d790792</t>
  </si>
  <si>
    <t xml:space="preserve">Facility #6| Facility Type C</t>
  </si>
  <si>
    <t xml:space="preserve">dd5d7e7b-0140-4572-b06d-130b000dcf76</t>
  </si>
  <si>
    <t xml:space="preserve">Facility #7| Facility Type C</t>
  </si>
  <si>
    <t xml:space="preserve">b5392efd-f71d-496c-bc21-7eb9b9e323c5</t>
  </si>
  <si>
    <t xml:space="preserve">Facility #8| Facility Type C</t>
  </si>
  <si>
    <t xml:space="preserve">d84f7564-9067-49ae-9ea5-6a93237f14ee</t>
  </si>
  <si>
    <t xml:space="preserve">Facility #9| Facility Type C</t>
  </si>
  <si>
    <t xml:space="preserve">6ba7cfb6-958a-4666-9fb6-d8994a956a60</t>
  </si>
  <si>
    <t xml:space="preserve">Facility #10| Facility Type C</t>
  </si>
  <si>
    <t xml:space="preserve">85420420-cedc-4e54-8624-744ed118d1ce</t>
  </si>
  <si>
    <t xml:space="preserve">Facility #11| Facility Type C</t>
  </si>
  <si>
    <t xml:space="preserve">d1713af5-96a8-4180-b27f-ca7c3f81ba8c</t>
  </si>
  <si>
    <t xml:space="preserve">Facility #12| Facility Type C</t>
  </si>
  <si>
    <t xml:space="preserve">7cb05116-84fe-47d4-b5d3-ceac164304f7</t>
  </si>
  <si>
    <t xml:space="preserve">Facility #13| Facility Type C</t>
  </si>
  <si>
    <t xml:space="preserve">41b0dcd4-5bdb-400d-91a7-619d4fb08b38</t>
  </si>
  <si>
    <t xml:space="preserve">Facility #14| Facility Type C</t>
  </si>
  <si>
    <t xml:space="preserve">20109d37-21c6-4416-97cf-7ac570255c33</t>
  </si>
  <si>
    <t xml:space="preserve">Facility #15| Facility Type C</t>
  </si>
  <si>
    <t xml:space="preserve">84329804-abcd-4c3b-9ceb-694bfa116d92</t>
  </si>
  <si>
    <t xml:space="preserve">Facility #16| Facility Type C</t>
  </si>
  <si>
    <t xml:space="preserve">2e329efe-ac27-4e4f-8b6d-cc3a9fa08936</t>
  </si>
  <si>
    <t xml:space="preserve">Facility #17| Facility Type C</t>
  </si>
  <si>
    <t xml:space="preserve">c16f652e-97ce-4c1e-a164-59d14c9d0b15</t>
  </si>
  <si>
    <t xml:space="preserve">Facility #18| Facility Type C</t>
  </si>
  <si>
    <t xml:space="preserve">662b148b-b208-4aa3-82cd-b22aae8e74ab</t>
  </si>
  <si>
    <t xml:space="preserve">Facility #19| Facility Type C</t>
  </si>
  <si>
    <t xml:space="preserve">ae24bfd9-e61d-4478-83ac-f127b19144f3</t>
  </si>
  <si>
    <t xml:space="preserve">Facility #20| Facility Type C</t>
  </si>
  <si>
    <t xml:space="preserve">ed8138e8-6397-4db8-88f5-11e424cba046</t>
  </si>
  <si>
    <t xml:space="preserve">Facility #21| Facility Type C</t>
  </si>
  <si>
    <t xml:space="preserve">6adefe62-9dac-4251-afba-af4c2c12ce66</t>
  </si>
  <si>
    <t xml:space="preserve">Facility #22| Facility Type C</t>
  </si>
  <si>
    <t xml:space="preserve">d30e5db5-00ae-4a59-b775-d23eeb988b62</t>
  </si>
  <si>
    <t xml:space="preserve">Facility #23| Facility Type C</t>
  </si>
  <si>
    <t xml:space="preserve">a853f826-b8e9-4a62-916a-5ccfa011e903</t>
  </si>
  <si>
    <t xml:space="preserve">Facility #24| Facility Type C</t>
  </si>
  <si>
    <t xml:space="preserve">d8819e2f-5a5f-410e-9fe8-f5d2a43e5fcc</t>
  </si>
  <si>
    <t xml:space="preserve">Facility #25| Facility Type C</t>
  </si>
  <si>
    <t xml:space="preserve">f7103f94-3ea6-4f57-8b30-e3c68a5a6b97</t>
  </si>
  <si>
    <t xml:space="preserve">Facility #26| Facility Type C</t>
  </si>
  <si>
    <t xml:space="preserve">b228c211-df16-4579-b1af-d83828aeee99</t>
  </si>
  <si>
    <t xml:space="preserve">Facility #27| Facility Type C</t>
  </si>
  <si>
    <t xml:space="preserve">d11842a4-981f-4038-944d-346d14c7964a</t>
  </si>
  <si>
    <t xml:space="preserve">Facility #28| Facility Type C</t>
  </si>
  <si>
    <t xml:space="preserve">827651b3-f67b-4b14-982a-20e22b7c43e8</t>
  </si>
  <si>
    <t xml:space="preserve">Facility #29| Facility Type C</t>
  </si>
  <si>
    <t xml:space="preserve">6288adea-0e8c-462e-b04e-d22b707c5b41</t>
  </si>
  <si>
    <t xml:space="preserve">Facility #30| Facility Type C</t>
  </si>
  <si>
    <t xml:space="preserve">38ffa29b-3ab4-47aa-9aaa-11f9a25671bc</t>
  </si>
  <si>
    <t xml:space="preserve">Facility #31| Facility Type C</t>
  </si>
  <si>
    <t xml:space="preserve">79cf1f1c-647a-4891-b625-4fa1563eb2e7</t>
  </si>
  <si>
    <t xml:space="preserve">Facility #32| Facility Type C</t>
  </si>
  <si>
    <t xml:space="preserve">1039a781-0e82-43d1-8055-d612ffe55a63</t>
  </si>
  <si>
    <t xml:space="preserve">Facility #33| Facility Type C</t>
  </si>
  <si>
    <t xml:space="preserve">34a8df9c-81bd-4ff1-88a5-dbd5dc2c8871</t>
  </si>
  <si>
    <t xml:space="preserve">Facility #34| Facility Type C</t>
  </si>
  <si>
    <t xml:space="preserve">4f1202ce-38fc-4c47-ad6f-a0e74f905a27</t>
  </si>
  <si>
    <t xml:space="preserve">Facility #35| Facility Type C/D</t>
  </si>
  <si>
    <t xml:space="preserve">a7aac3a3-be84-4e3e-808e-5e737df989b9</t>
  </si>
  <si>
    <t xml:space="preserve">Facility #36| Facility Type C/D</t>
  </si>
  <si>
    <t xml:space="preserve">d19b40d9-36fc-4e61-bf7d-ef13df8c6ac0</t>
  </si>
  <si>
    <t xml:space="preserve">Facility #37| Facility Type C/D</t>
  </si>
  <si>
    <t xml:space="preserve">fae295cc-3b16-4a50-b1da-df3d8a826e48</t>
  </si>
  <si>
    <t xml:space="preserve">Facility #38| Facility Type C/D</t>
  </si>
  <si>
    <t xml:space="preserve">8b1f937e-015d-44e6-805c-c0217d31660b</t>
  </si>
  <si>
    <t xml:space="preserve">Facility #39| Facility Type C/D</t>
  </si>
  <si>
    <t xml:space="preserve">c855b4ba-8210-4712-aa3e-0ebd91f58047</t>
  </si>
  <si>
    <t xml:space="preserve">Facility #40| Facility Type C/D</t>
  </si>
  <si>
    <t xml:space="preserve">5c58d0b7-a70b-4021-b658-d884aff93cba</t>
  </si>
  <si>
    <t xml:space="preserve">Facility #41| Facility Type C/D</t>
  </si>
  <si>
    <t xml:space="preserve">76369a5c-ebff-47e0-9dc8-b15860c5e9be</t>
  </si>
  <si>
    <t xml:space="preserve">Facility #42| Facility Type C/D</t>
  </si>
  <si>
    <t xml:space="preserve">af40f264-a7af-42dc-b240-2aa7bf98375c</t>
  </si>
  <si>
    <t xml:space="preserve">Facility #43| Facility Type C/D</t>
  </si>
  <si>
    <t xml:space="preserve">9bfc0cd4-f869-4953-b3d0-95867c7b6d39</t>
  </si>
  <si>
    <t xml:space="preserve">Facility #44| Facility Type C/D</t>
  </si>
  <si>
    <t xml:space="preserve">58422acb-d78a-48cf-9142-0a35c1d7c72d</t>
  </si>
  <si>
    <t xml:space="preserve">Facility #45| Facility Type C/D</t>
  </si>
  <si>
    <t xml:space="preserve">6bef7488-c0c2-4be4-9326-99d4efdd07a9</t>
  </si>
  <si>
    <t xml:space="preserve">Facility #46| Facility Type C/D</t>
  </si>
  <si>
    <t xml:space="preserve">0e50c636-3ccb-49f5-bd37-f6962c9e4e83</t>
  </si>
  <si>
    <t xml:space="preserve">Facility #47| Facility Type C/D</t>
  </si>
  <si>
    <t xml:space="preserve">057f8b91-666a-41b9-be4e-07cbe0b2bcd4</t>
  </si>
  <si>
    <t xml:space="preserve">Facility #48| Facility Type C/D</t>
  </si>
  <si>
    <t xml:space="preserve">14485bb9-36e2-41d4-9e56-4df89db3eb32</t>
  </si>
  <si>
    <t xml:space="preserve">Facility #49| Facility Type C/D</t>
  </si>
  <si>
    <t xml:space="preserve">13c74e82-605e-416e-90fb-6837ee5e5180</t>
  </si>
  <si>
    <t xml:space="preserve">Facility #50| Facility Type C/D</t>
  </si>
  <si>
    <t xml:space="preserve">81331890-bcad-42e0-b5c9-d6a40d151275</t>
  </si>
  <si>
    <t xml:space="preserve">Facility #51| Facility Type C/D</t>
  </si>
  <si>
    <t xml:space="preserve">c5cea058-c620-4652-97b8-18966dfd81de</t>
  </si>
  <si>
    <t xml:space="preserve">Facility #52| Facility Type C/D</t>
  </si>
  <si>
    <t xml:space="preserve">027c6e0e-d6cd-4e14-a518-e8d0236eeca3</t>
  </si>
  <si>
    <t xml:space="preserve">Facility #53| Facility Type C/D</t>
  </si>
  <si>
    <t xml:space="preserve">6fd5e109-0e11-4fff-aa92-57c91064b619</t>
  </si>
  <si>
    <t xml:space="preserve">Facility #54| Facility Type C/D</t>
  </si>
  <si>
    <t xml:space="preserve">c2c1d529-95b1-41a3-8135-10237786b9c6</t>
  </si>
  <si>
    <t xml:space="preserve">Facility #55| Facility Type C/D</t>
  </si>
  <si>
    <t xml:space="preserve">03c2f1e2-7b47-4630-93e8-614a3dd20a42</t>
  </si>
  <si>
    <t xml:space="preserve">Facility #56| Facility Type C/D</t>
  </si>
  <si>
    <t xml:space="preserve">ce1766de-14e1-4eed-8c05-c6ffd9215569</t>
  </si>
  <si>
    <t xml:space="preserve">Facility #57| Facility Type C/D</t>
  </si>
  <si>
    <t xml:space="preserve">dc80c006-783b-4165-b7ab-01c8e5aaa2c2</t>
  </si>
  <si>
    <t xml:space="preserve">Facility #58| Facility Type C/D</t>
  </si>
  <si>
    <t xml:space="preserve">a528536f-48d4-480f-b2c1-a55fc1c18629</t>
  </si>
  <si>
    <t xml:space="preserve">Facility #59| Facility Type C/D</t>
  </si>
  <si>
    <t xml:space="preserve">aa43fae9-fbe9-4a17-9063-8b511b27636b</t>
  </si>
  <si>
    <t xml:space="preserve">Facility #60| Facility Type C/D</t>
  </si>
  <si>
    <t xml:space="preserve">98a273a5-fd09-435f-b241-31a01a59b822</t>
  </si>
  <si>
    <t xml:space="preserve">Facility #61| Facility Type C/D</t>
  </si>
  <si>
    <t xml:space="preserve">4c3536fa-3b2e-4e78-8081-f19f01debf4a</t>
  </si>
  <si>
    <t xml:space="preserve">Facility #62| Facility Type C/D</t>
  </si>
  <si>
    <t xml:space="preserve">68a903bd-21fe-4bc6-b118-e559e589781e</t>
  </si>
  <si>
    <t xml:space="preserve">Facility #63| Facility Type C/D</t>
  </si>
  <si>
    <t xml:space="preserve">4c8bdd60-7a2c-4e7b-a638-548db7d4eb6b</t>
  </si>
  <si>
    <t xml:space="preserve">Facility #64| Facility Type C/D</t>
  </si>
  <si>
    <t xml:space="preserve">b4950f3f-8655-4e8a-95f4-ed55496f61de</t>
  </si>
  <si>
    <t xml:space="preserve">Facility #65| Facility Type C/D</t>
  </si>
  <si>
    <t xml:space="preserve">4b4bc7e4-9d58-40e6-a8b5-3990a3efd331</t>
  </si>
  <si>
    <t xml:space="preserve">Facility #66| Facility Type C/D</t>
  </si>
  <si>
    <t xml:space="preserve">326eb62a-b7a9-424b-b8aa-82b97c117b9f</t>
  </si>
  <si>
    <t xml:space="preserve">Facility #67| Facility Type C/D</t>
  </si>
  <si>
    <t xml:space="preserve">116cbe6c-0ad3-4610-a473-6386c7606505</t>
  </si>
  <si>
    <t xml:space="preserve">Facility #68| Facility Type C/D</t>
  </si>
  <si>
    <t xml:space="preserve">a33d6a3c-5aa8-42f3-be5c-4991e654e5e4</t>
  </si>
  <si>
    <t xml:space="preserve">Facility #69| Facility Type C/D</t>
  </si>
  <si>
    <t xml:space="preserve">7fb7290d-6ac4-47ac-99dd-9092c4b57325</t>
  </si>
  <si>
    <t xml:space="preserve">Facility #70| Facility Type C/D</t>
  </si>
  <si>
    <t xml:space="preserve">a2977159-6941-47c8-ae2e-3fd6308f2c4c</t>
  </si>
  <si>
    <t xml:space="preserve">Facility #71| Facility Type C/D</t>
  </si>
  <si>
    <t xml:space="preserve">835902f7-bab3-4d36-877b-a635a946f6ef</t>
  </si>
  <si>
    <t xml:space="preserve">Facility #72| Facility Type C/D</t>
  </si>
  <si>
    <t xml:space="preserve">1c54aca0-4212-4e8c-ad1e-259fdc483dea</t>
  </si>
  <si>
    <t xml:space="preserve">Facility #73| Facility Type C/D</t>
  </si>
  <si>
    <t xml:space="preserve">3cd88da5-4da5-4464-97c8-094d251b4f2e</t>
  </si>
  <si>
    <t xml:space="preserve">Facility #74| Facility Type C/D</t>
  </si>
  <si>
    <t xml:space="preserve">a9be99f2-d9af-4ecd-996e-c007676ad3fe</t>
  </si>
  <si>
    <t xml:space="preserve">Facility #75| Facility Type C/D</t>
  </si>
  <si>
    <t xml:space="preserve">92e0eae1-1d01-476a-8921-14bb0e96fa39</t>
  </si>
  <si>
    <t xml:space="preserve">Facility #76| Facility Type C/D</t>
  </si>
  <si>
    <t xml:space="preserve">9f1a0788-3630-4d15-a359-f1fc71d839d4</t>
  </si>
  <si>
    <t xml:space="preserve">Facility #77| Facility Type C/D</t>
  </si>
  <si>
    <t xml:space="preserve">709c2d2f-92c2-4510-9895-31d742ff6e8a</t>
  </si>
  <si>
    <t xml:space="preserve">Facility #78| Facility Type C/D</t>
  </si>
  <si>
    <t xml:space="preserve">5d26da59-aa33-4c8e-a7cb-311a49e4c3c1</t>
  </si>
  <si>
    <t xml:space="preserve">Facility #79| Facility Type C/D</t>
  </si>
  <si>
    <t xml:space="preserve">9401352d-b441-4a9b-aea4-1b41701f0a87</t>
  </si>
  <si>
    <t xml:space="preserve">Facility #80| Facility Type C/D</t>
  </si>
  <si>
    <t xml:space="preserve">1c825aa1-cf2b-4ddb-bcbf-557bc507244d</t>
  </si>
  <si>
    <t xml:space="preserve">Facility #81| Facility Type C/D</t>
  </si>
  <si>
    <t xml:space="preserve">d1a8f754-42e1-41dd-afe5-129a4cbc424a</t>
  </si>
  <si>
    <t xml:space="preserve">Facility #82| Facility Type C/D</t>
  </si>
  <si>
    <t xml:space="preserve">55fb38f6-c007-4907-b4e9-3a012853d805</t>
  </si>
  <si>
    <t xml:space="preserve">Facility #83| Facility Type C/D</t>
  </si>
  <si>
    <t xml:space="preserve">f6dd7c95-fcc3-4f99-9a38-07f757f8b06d</t>
  </si>
  <si>
    <t xml:space="preserve">Facility #84| Facility Type C/D</t>
  </si>
  <si>
    <t xml:space="preserve">165d59f4-aaec-4e1e-8431-dd9a4b73c668</t>
  </si>
  <si>
    <t xml:space="preserve">Facility #85| Facility Type C/D</t>
  </si>
  <si>
    <t xml:space="preserve">b4b66263-eaab-4264-a7bc-53223cc4855d</t>
  </si>
  <si>
    <t xml:space="preserve">Facility #86| Facility Type C/D</t>
  </si>
  <si>
    <t xml:space="preserve">a1b120e5-65a4-445d-84c0-3c9961f4c903</t>
  </si>
  <si>
    <t xml:space="preserve">Facility #87| Facility Type C/D</t>
  </si>
  <si>
    <t xml:space="preserve">1676a8d6-68d6-4af5-8d60-5da29abaa9b0</t>
  </si>
  <si>
    <t xml:space="preserve">Facility #88| Facility Type C/D</t>
  </si>
  <si>
    <t xml:space="preserve">fb41227a-a783-41a9-b483-be458b445197</t>
  </si>
  <si>
    <t xml:space="preserve">Facility #89| Facility Type C/D</t>
  </si>
  <si>
    <t xml:space="preserve">93ee6ea4-f9d6-4e99-8f94-c8c30a8b2762</t>
  </si>
  <si>
    <t xml:space="preserve">Facility #90| Facility Type C/D</t>
  </si>
  <si>
    <t xml:space="preserve">0f44f7ab-790a-4bfb-bb4d-665a2eff3022</t>
  </si>
  <si>
    <t xml:space="preserve">Facility #91| Facility Type C/D</t>
  </si>
  <si>
    <t xml:space="preserve">041e73b1-a077-4cb7-be94-61b78ba9e845</t>
  </si>
  <si>
    <t xml:space="preserve">Facility #92| Facility Type C/D</t>
  </si>
  <si>
    <t xml:space="preserve">282b0f19-853e-488a-b79d-63228a157f03</t>
  </si>
  <si>
    <t xml:space="preserve">Facility #93| Facility Type C/D</t>
  </si>
  <si>
    <t xml:space="preserve">9f7ee390-4bbb-4690-abbe-9634c390f255</t>
  </si>
  <si>
    <t xml:space="preserve">Facility #94| Facility Type C/D</t>
  </si>
  <si>
    <t xml:space="preserve">695dee12-d570-4631-a873-96437cc30086</t>
  </si>
  <si>
    <t xml:space="preserve">Facility #95| Facility Type C/D</t>
  </si>
  <si>
    <t xml:space="preserve">b9839a5e-2cd1-43f0-91cc-301217ee8a99</t>
  </si>
  <si>
    <t xml:space="preserve">Facility #96| Facility Type C/D</t>
  </si>
  <si>
    <t xml:space="preserve">85808396-455c-4e78-aeed-f028daf402f7</t>
  </si>
  <si>
    <t xml:space="preserve">Facility #97| Facility Type C/D</t>
  </si>
  <si>
    <t xml:space="preserve">27b974db-f215-4337-b211-283eff4d473c</t>
  </si>
  <si>
    <t xml:space="preserve">Facility #98| Facility Type C/D</t>
  </si>
  <si>
    <t xml:space="preserve">99e31343-6567-4b3e-89a8-ec693721df94</t>
  </si>
  <si>
    <t xml:space="preserve">Facility #99| Facility Type C/D</t>
  </si>
  <si>
    <t xml:space="preserve">8cb61b9f-de6d-4a4d-b521-377be61f4e21</t>
  </si>
  <si>
    <t xml:space="preserve">Facility #100| Facility Type C/D</t>
  </si>
  <si>
    <t xml:space="preserve">6f1a7026-1818-4ac0-aa9b-1e06bda52eac</t>
  </si>
  <si>
    <t xml:space="preserve">Facility #101| Facility Type C/D</t>
  </si>
  <si>
    <t xml:space="preserve">e5f1010a-6252-407f-bcfb-81600ef3d1fe</t>
  </si>
  <si>
    <t xml:space="preserve">Facility #102| Facility Type C/D/T</t>
  </si>
  <si>
    <t xml:space="preserve">12d4a0de-e81c-48be-8e7d-191043a156ae</t>
  </si>
  <si>
    <t xml:space="preserve">Facility #103| Facility Type C/D/T</t>
  </si>
  <si>
    <t xml:space="preserve">84070b45-9a24-425f-8d7b-9c3895a50fe7</t>
  </si>
  <si>
    <t xml:space="preserve">Facility #104| Facility Type C/D/T</t>
  </si>
  <si>
    <t xml:space="preserve">90638fa8-0d12-4fbf-9a67-ff37daacce61</t>
  </si>
  <si>
    <t xml:space="preserve">Facility #105| Facility Type C/D/T</t>
  </si>
  <si>
    <t xml:space="preserve">f3b6126c-13c1-435a-9cc0-9a79b43cfca9</t>
  </si>
  <si>
    <t xml:space="preserve">Facility #106| Facility Type C/D/T</t>
  </si>
  <si>
    <t xml:space="preserve">7f2fe8b0-f62b-45b6-91e3-7e88022ea51a</t>
  </si>
  <si>
    <t xml:space="preserve">Facility #107| Facility Type C/D/T</t>
  </si>
  <si>
    <t xml:space="preserve">34d90bf6-ca53-4b0f-bacb-08f22f23a68e</t>
  </si>
  <si>
    <t xml:space="preserve">Facility #108| Facility Type C/D/T</t>
  </si>
  <si>
    <t xml:space="preserve">86b7d394-fc75-4fb5-893d-15464ec40e30</t>
  </si>
  <si>
    <t xml:space="preserve">Facility #109| Facility Type C/D/T</t>
  </si>
  <si>
    <t xml:space="preserve">e7d5379b-70bc-4596-8388-b75d7259f01c</t>
  </si>
  <si>
    <t xml:space="preserve">Facility #110| Facility Type D</t>
  </si>
  <si>
    <t xml:space="preserve">4f168749-94d8-430f-8409-383f542b3d3e</t>
  </si>
  <si>
    <t xml:space="preserve">Facility #111| Facility Type D</t>
  </si>
  <si>
    <t xml:space="preserve">49724096-c571-4b27-b807-80cce84202e9</t>
  </si>
  <si>
    <t xml:space="preserve">Facility #112| Facility Type D</t>
  </si>
  <si>
    <t xml:space="preserve">f8345887-85a7-4ecb-a529-cec9358047be</t>
  </si>
  <si>
    <t xml:space="preserve">Facility #113| Facility Type D</t>
  </si>
  <si>
    <t xml:space="preserve">13700914-5424-4f55-b253-2d574d87db08</t>
  </si>
  <si>
    <t xml:space="preserve">Facility #114| Facility Type D</t>
  </si>
  <si>
    <t xml:space="preserve">40822571-2450-4c5d-aaef-51ff4dbf0dd2</t>
  </si>
  <si>
    <t xml:space="preserve">Facility #115| Facility Type D/T</t>
  </si>
  <si>
    <t xml:space="preserve">c77e912b-e290-43cf-af18-4966200267fc</t>
  </si>
  <si>
    <t xml:space="preserve">Facility #116| Facility Type P</t>
  </si>
  <si>
    <t xml:space="preserve">0eba393c-3e06-436e-a0e5-19beed6c464c</t>
  </si>
  <si>
    <t xml:space="preserve">Facility #117| Facility Type P</t>
  </si>
  <si>
    <t xml:space="preserve">48b11dde-1f46-4e37-9065-c9e4b587b194</t>
  </si>
  <si>
    <t xml:space="preserve">Facility #118†| Facility Type P</t>
  </si>
  <si>
    <t xml:space="preserve">60584870-8fa6-4db6-91f5-1c90e4d4e0cc</t>
  </si>
  <si>
    <t xml:space="preserve">Facility #119| Facility Type P</t>
  </si>
  <si>
    <t xml:space="preserve">f7487db4-41f3-45d4-9a36-197c9ba5d8a5</t>
  </si>
  <si>
    <t xml:space="preserve">Facility #120| Facility Type P</t>
  </si>
  <si>
    <t xml:space="preserve">9ed10f65-dc7d-4b56-a58a-d43742ca47e0</t>
  </si>
  <si>
    <t xml:space="preserve">Facility #121| Facility Type P</t>
  </si>
  <si>
    <t xml:space="preserve">77d840d9-f9a6-4f3b-94d1-28dd8ca8a77d</t>
  </si>
  <si>
    <t xml:space="preserve">Facility #122| Facility Type P</t>
  </si>
  <si>
    <t xml:space="preserve">576f498f-c4bc-4c74-870d-aa1a7f46afed</t>
  </si>
  <si>
    <t xml:space="preserve">Facility #123| Facility Type P</t>
  </si>
  <si>
    <t xml:space="preserve">2f2c45c7-750b-46a9-9686-0fdc88e8602c</t>
  </si>
  <si>
    <t xml:space="preserve">Facility #124| Facility Type P</t>
  </si>
  <si>
    <t xml:space="preserve">362e8e89-eeeb-4c0b-bb0d-7d6a228dea99</t>
  </si>
  <si>
    <t xml:space="preserve">Facility #125| Facility Type P</t>
  </si>
  <si>
    <t xml:space="preserve">8bac563d-ec6c-424e-8ea9-a561b6808eae</t>
  </si>
  <si>
    <t xml:space="preserve">Facility #126| Facility Type P</t>
  </si>
  <si>
    <t xml:space="preserve">ebdaee20-2fda-464b-ba8e-6e0c5c78c3fa</t>
  </si>
  <si>
    <t xml:space="preserve">Facility #127| Facility Type P</t>
  </si>
  <si>
    <t xml:space="preserve">659d3fb9-5c7b-47c7-b7c0-ba734afb8e21</t>
  </si>
  <si>
    <t xml:space="preserve">Facility #128| Facility Type P</t>
  </si>
  <si>
    <t xml:space="preserve">fd1b7104-61f1-4402-adbc-44ece5b98176</t>
  </si>
  <si>
    <t xml:space="preserve">Facility #129| Facility Type P</t>
  </si>
  <si>
    <t xml:space="preserve">4682022d-a198-4113-8349-d01e56245188</t>
  </si>
  <si>
    <t xml:space="preserve">Facility #130| Facility Type P</t>
  </si>
  <si>
    <t xml:space="preserve">56316f0a-efae-48a6-bae4-65e45c99bb9a</t>
  </si>
  <si>
    <t xml:space="preserve">Facility #131| Facility Type P</t>
  </si>
  <si>
    <t xml:space="preserve">dcccea1f-58dd-4e49-b360-0431d52979ca</t>
  </si>
  <si>
    <t xml:space="preserve">Basin-wide emissions during aircraft mass-balance window</t>
  </si>
  <si>
    <t xml:space="preserve">Total basin CH4 emissions (TD aircraft mass balance)</t>
  </si>
  <si>
    <t xml:space="preserve">Mid-afternoon TD flight window (∼2 h)</t>
  </si>
  <si>
    <t xml:space="preserve">95% CI reported; aircraft AMB per Table 1 (Oct 1, 2015).</t>
  </si>
  <si>
    <t xml:space="preserve">Mg/hr</t>
  </si>
  <si>
    <t xml:space="preserve">7052bea0-b4d0-4573-95a1-77caa4dc3490</t>
  </si>
  <si>
    <t xml:space="preserve">Total basin CH4 emissions (BU Monte Carlo model)</t>
  </si>
  <si>
    <t xml:space="preserve">95% CI reported; BU model base case per Table 1 (Oct 1, 2015).</t>
  </si>
  <si>
    <t xml:space="preserve">68d4c93c-f973-4e3b-9a37-a14ff950bc30</t>
  </si>
  <si>
    <t xml:space="preserve">Intermittently Flooded Rice Fields</t>
  </si>
  <si>
    <t xml:space="preserve">Modeled emissions under dynamic inundation (SC1)</t>
  </si>
  <si>
    <t xml:space="preserve">Global rice fields (DLEM v2.0; SC1)</t>
  </si>
  <si>
    <t xml:space="preserve">Decadal mean (2000–2009)</t>
  </si>
  <si>
    <t xml:space="preserve">Avg ±1 SD reported; SC1 treated as best estimate</t>
  </si>
  <si>
    <t xml:space="preserve">Global sampling</t>
  </si>
  <si>
    <t xml:space="preserve">Tg CH4/yr</t>
  </si>
  <si>
    <t xml:space="preserve">6da30ec4-5dba-4f94-8fbe-7148a3cda3e2</t>
  </si>
  <si>
    <t xml:space="preserve">Mean over 1993–2007 (GIEMS availability)</t>
  </si>
  <si>
    <t xml:space="preserve">Avg ±1 SD over 1993–2007; GIEMS period.</t>
  </si>
  <si>
    <t xml:space="preserve">97a7cae5-72b7-4631-ac1c-0c47e7b809b5</t>
  </si>
  <si>
    <t xml:space="preserve">Continuously Flooded Rice Fields</t>
  </si>
  <si>
    <t xml:space="preserve">Modeled emissions assuming continuous flooding (SC3)</t>
  </si>
  <si>
    <t xml:space="preserve">Global rice fields (DLEM v2.0; SC3)</t>
  </si>
  <si>
    <t xml:space="preserve">Avg ±1 SD reported; continuous flooding upper-bound scenario.</t>
  </si>
  <si>
    <t xml:space="preserve">52cb736b-4884-43f7-ac7f-8337e861c9bf</t>
  </si>
  <si>
    <t xml:space="preserve">Modeled national rice-field emissions (SC1 context)</t>
  </si>
  <si>
    <t xml:space="preserve">India total rice-field CH4 (DLEM v2.0)</t>
  </si>
  <si>
    <t xml:space="preserve">Mean period per paper context (interpreted as 1993–2007)</t>
  </si>
  <si>
    <t xml:space="preserve">Avg ±1 SD reported in text; value cited alongside SC1 spatial analysis.</t>
  </si>
  <si>
    <t xml:space="preserve">Nationwide sampling</t>
  </si>
  <si>
    <t xml:space="preserve">b4a0930e-d53b-4ac0-bce7-5f6ecb65381e</t>
  </si>
  <si>
    <t xml:space="preserve">China total rice-field CH4 (DLEM v2.0)</t>
  </si>
  <si>
    <t xml:space="preserve">1d6e11ad-4549-4b72-95ea-fc0c95592671</t>
  </si>
  <si>
    <t xml:space="preserve">Decadal mean (1900–1909)</t>
  </si>
  <si>
    <t xml:space="preserve">Avg ±1 SD reported.</t>
  </si>
  <si>
    <t xml:space="preserve">2789f510-0062-4b6a-8061-d34b24a3d5a2</t>
  </si>
  <si>
    <t xml:space="preserve">Routine operation at upstream production facilities</t>
  </si>
  <si>
    <t xml:space="preserve">Compressor package — gas engine, UNCONTROLLED (population emission factor)</t>
  </si>
  <si>
    <t xml:space="preserve">Aerial Gas Mapping LiDAR (GML) campaign average over one or two flights (Sep–Oct 2021)</t>
  </si>
  <si>
    <t xml:space="preserve">Emitter average applies to emitting units only; population emission factor averages across all units including non-emitters.</t>
  </si>
  <si>
    <t xml:space="preserve">c97a3a74-4287-4c80-9daa-079a3291f0cc</t>
  </si>
  <si>
    <t xml:space="preserve">Compressor package — gas engine, CONTROLLED (population emission factor)</t>
  </si>
  <si>
    <t xml:space="preserve">4a1f9047-6a02-4308-8b32-8287b06dd9ab</t>
  </si>
  <si>
    <t xml:space="preserve">Compressor package — electric drive, UNCONTROLLED (population emission factor)</t>
  </si>
  <si>
    <t xml:space="preserve">9147e858-41b5-473f-a9eb-3599e9a5d3e8</t>
  </si>
  <si>
    <t xml:space="preserve">Compressor package — electric drive, CONTROLLED (population emission factor)</t>
  </si>
  <si>
    <t xml:space="preserve">14c6c0a9-46ab-453d-8bff-88e89da1ee5d</t>
  </si>
  <si>
    <t xml:space="preserve">Storage tank emissions at upstream production facilities</t>
  </si>
  <si>
    <t xml:space="preserve">Production tanks — UNCONTROLLED (emitter average for emitting tanks)</t>
  </si>
  <si>
    <t xml:space="preserve">7905d231-7c26-4f19-83a5-bfa72ed91568</t>
  </si>
  <si>
    <t xml:space="preserve">Production tanks — UNCONTROLLED (population emission factor)</t>
  </si>
  <si>
    <t xml:space="preserve">f66581c0-ab74-4b56-955b-94a29e86aee0</t>
  </si>
  <si>
    <t xml:space="preserve">Production tanks — CONTROLLED (emitter average for emitting tanks)</t>
  </si>
  <si>
    <t xml:space="preserve">f15fb3b2-bf6a-4e52-b96e-4a6c4b828842</t>
  </si>
  <si>
    <t xml:space="preserve">Production tanks — CONTROLLED (population emission factor)</t>
  </si>
  <si>
    <t xml:space="preserve">ee32eec3-fc87-461b-8836-be723b236321</t>
  </si>
  <si>
    <t xml:space="preserve">Production tanks — ALL (emitter average for emitting tanks)</t>
  </si>
  <si>
    <t xml:space="preserve">b8fbd7d3-7950-4136-b21c-d69c1577230c</t>
  </si>
  <si>
    <t xml:space="preserve">Production tanks — ALL (population emission factor)</t>
  </si>
  <si>
    <t xml:space="preserve">5e7e528a-e7a2-47af-8506-fdbb5f7f11a2</t>
  </si>
  <si>
    <t xml:space="preserve">All tanks (production, dehydrator/condensing, amine, lube oil) at upstream production facilities</t>
  </si>
  <si>
    <t xml:space="preserve">All tanks — UNCONTROLLED (emitter average for emitting tanks)</t>
  </si>
  <si>
    <t xml:space="preserve">8c9c1a3b-5a23-480f-a237-91bdc8c4536c</t>
  </si>
  <si>
    <t xml:space="preserve">All tanks — UNCONTROLLED (population emission factor)</t>
  </si>
  <si>
    <t xml:space="preserve">3907ccb1-f0ac-4a1f-9a79-d51b68df8346</t>
  </si>
  <si>
    <t xml:space="preserve">All tanks — CONTROLLED (emitter average for emitting tanks)</t>
  </si>
  <si>
    <t xml:space="preserve">65715f91-8fb7-4986-ae5b-e6bd0a1050cd</t>
  </si>
  <si>
    <t xml:space="preserve">All tanks — CONTROLLED (population emission factor)</t>
  </si>
  <si>
    <t xml:space="preserve">fd4ea6b9-1948-4ba1-8b11-ce6f16f7e571</t>
  </si>
  <si>
    <t xml:space="preserve">All tanks — ALL (emitter average for emitting tanks)</t>
  </si>
  <si>
    <t xml:space="preserve">9abaae37-3fd2-42ba-8289-a0915c9f0071</t>
  </si>
  <si>
    <t xml:space="preserve">All tanks — ALL (population emission factor)</t>
  </si>
  <si>
    <t xml:space="preserve">24b15b5c-d517-44d0-903a-ea009796314d</t>
  </si>
  <si>
    <t xml:space="preserve">Compressor Buildings</t>
  </si>
  <si>
    <t xml:space="preserve">Aerial Gas Mapping LiDAR snapshot; Monte Carlo averaged per source (Sep–Oct 2021)</t>
  </si>
  <si>
    <t xml:space="preserve">Anonymized: site=BC_1, source=Src_1, equipment=A; Ground-site follow-up in 2021: Yes; Monte Carlo average from SI.</t>
  </si>
  <si>
    <t xml:space="preserve">891832d4-c482-4af0-b5d3-d8e07b29721e</t>
  </si>
  <si>
    <t xml:space="preserve">Dehydrators</t>
  </si>
  <si>
    <t xml:space="preserve">Anonymized: site=BC_1, source=Src_2, equipment=B; Ground-site follow-up in 2021: Yes; Monte Carlo average from SI.</t>
  </si>
  <si>
    <t xml:space="preserve">2552a856-3563-4b88-a787-8367aa384a71</t>
  </si>
  <si>
    <t xml:space="preserve">Anonymized: site=BC_1, source=Src_3, equipment=A; Ground-site follow-up in 2021: Yes; Monte Carlo average from SI.</t>
  </si>
  <si>
    <t xml:space="preserve">d1933ccf-5c9e-42c8-a648-3a4a8e361eba</t>
  </si>
  <si>
    <t xml:space="preserve">Piping</t>
  </si>
  <si>
    <t xml:space="preserve">Anonymized: site=BC_1, source=Src_4, equipment=C; Ground-site follow-up in 2021: Yes; Monte Carlo average from SI.</t>
  </si>
  <si>
    <t xml:space="preserve">ce8034d7-df22-4607-b27e-2e2a4ef56a2f</t>
  </si>
  <si>
    <t xml:space="preserve">Power Generators</t>
  </si>
  <si>
    <t xml:space="preserve">Anonymized: site=BC_1, source=Src_5, equipment=D; Ground-site follow-up in 2021: Yes; Monte Carlo average from SI.</t>
  </si>
  <si>
    <t xml:space="preserve">3ccb1eec-c711-40af-bffe-a7568d942390</t>
  </si>
  <si>
    <t xml:space="preserve">Anonymized: site=BC_2, source=Src_6, equipment=A; Ground-site follow-up in 2021: Yes; Monte Carlo average from SI.</t>
  </si>
  <si>
    <t xml:space="preserve">6a3e21e4-522e-4863-8e76-e6fb824be754</t>
  </si>
  <si>
    <t xml:space="preserve">Tanks</t>
  </si>
  <si>
    <t xml:space="preserve">Anonymized: site=BC_3, source=Src_7, equipment=A; Ground-site follow-up in 2021: Yes; Monte Carlo average from SI.</t>
  </si>
  <si>
    <t xml:space="preserve">40227527-0f5f-4e4b-bb09-10306d69f1df</t>
  </si>
  <si>
    <t xml:space="preserve">Anonymized: site=BC_3, source=Src_8, equipment=B; Ground-site follow-up in 2021: Yes; Monte Carlo average from SI.</t>
  </si>
  <si>
    <t xml:space="preserve">e91da9b4-56ab-42fe-8f59-0cb7cf7dc47e</t>
  </si>
  <si>
    <t xml:space="preserve">Anonymized: site=BC_4, source=Src_9, equipment=A; Ground-site follow-up in 2021: Yes; Monte Carlo average from SI.</t>
  </si>
  <si>
    <t xml:space="preserve">69024e18-cabd-41b6-9425-be27e7180a2d</t>
  </si>
  <si>
    <t xml:space="preserve">Separators</t>
  </si>
  <si>
    <t xml:space="preserve">Anonymized: site=BC_4, source=Src_10, equipment=B; Ground-site follow-up in 2021: Yes; Monte Carlo average from SI.</t>
  </si>
  <si>
    <t xml:space="preserve">13415690-ff98-4799-8192-32a2c15448e5</t>
  </si>
  <si>
    <t xml:space="preserve">Unknown</t>
  </si>
  <si>
    <t xml:space="preserve">Anonymized: site=BC_5, source=Src_11, equipment=A; Ground-site follow-up in 2021: Yes; Monte Carlo average from SI.</t>
  </si>
  <si>
    <t xml:space="preserve">5ec82968-b096-44c9-8135-2d0b5fc9a35e</t>
  </si>
  <si>
    <t xml:space="preserve">Anonymized: site=BC_5, source=Src_12, equipment=B; Ground-site follow-up in 2021: Yes; Monte Carlo average from SI.</t>
  </si>
  <si>
    <t xml:space="preserve">3fdd5c18-c68e-496f-a731-71634150a6d1</t>
  </si>
  <si>
    <t xml:space="preserve">Anonymized: site=BC_5, source=Src_13, equipment=C; Ground-site follow-up in 2021: Yes; Monte Carlo average from SI.</t>
  </si>
  <si>
    <t xml:space="preserve">427c3fc9-b09d-4dc3-807e-2e5b3bc4a857</t>
  </si>
  <si>
    <t xml:space="preserve">Anonymized: site=BC_5, source=Src_14, equipment=D; Ground-site follow-up in 2021: Yes; Monte Carlo average from SI.</t>
  </si>
  <si>
    <t xml:space="preserve">0d52ea39-6fa8-4e03-a1d1-9eb7ffbb4dc8</t>
  </si>
  <si>
    <t xml:space="preserve">Anonymized: site=BC_5, source=Src_15, equipment=E; Ground-site follow-up in 2021: Yes; Monte Carlo average from SI.</t>
  </si>
  <si>
    <t xml:space="preserve">424725ba-bd3f-4249-bada-60bbac25216f</t>
  </si>
  <si>
    <t xml:space="preserve">Anonymized: site=BC_5, source=Src_16, equipment=C; Ground-site follow-up in 2021: Yes; Monte Carlo average from SI.</t>
  </si>
  <si>
    <t xml:space="preserve">05629245-faad-4db4-ae13-fbbbce9b1aa7</t>
  </si>
  <si>
    <t xml:space="preserve">Anonymized: site=BC_8, source=Src_17, equipment=A; Ground-site follow-up in 2021: No; Monte Carlo average from SI.</t>
  </si>
  <si>
    <t xml:space="preserve">7fe90e12-8797-43be-99dc-9811d267bdb7</t>
  </si>
  <si>
    <t xml:space="preserve">Flares (Unlit/lit)</t>
  </si>
  <si>
    <t xml:space="preserve">Anonymized: site=BC_8, source=Src_18, equipment=B; Ground-site follow-up in 2021: No; Monte Carlo average from SI.</t>
  </si>
  <si>
    <t xml:space="preserve">630d832c-e78f-447b-86c7-570cfca49781</t>
  </si>
  <si>
    <t xml:space="preserve">Anonymized: site=BC_8, source=Src_19, equipment=C; Ground-site follow-up in 2021: No; Monte Carlo average from SI.</t>
  </si>
  <si>
    <t xml:space="preserve">a1252b9e-928f-4b51-8e33-bd7d8b4923f9</t>
  </si>
  <si>
    <t xml:space="preserve">Anonymized: site=BC_9, source=Src_20, equipment=A; Ground-site follow-up in 2021: Yes; Monte Carlo average from SI.</t>
  </si>
  <si>
    <t xml:space="preserve">1fdc0679-7d56-4144-8690-de321f599509</t>
  </si>
  <si>
    <t xml:space="preserve">Anonymized: site=BC_9, source=Src_21, equipment=B; Ground-site follow-up in 2021: Yes; Monte Carlo average from SI.</t>
  </si>
  <si>
    <t xml:space="preserve">f5987c28-cc9b-4811-b144-ac43e2dfb9cd</t>
  </si>
  <si>
    <t xml:space="preserve">Anonymized: site=BC_9, source=Src_22, equipment=B; Ground-site follow-up in 2021: Yes; Monte Carlo average from SI.</t>
  </si>
  <si>
    <t xml:space="preserve">936d1174-24df-40af-82ef-858fe308b44b</t>
  </si>
  <si>
    <t xml:space="preserve">Anonymized: site=BC_9, source=Src_23, equipment=C; Ground-site follow-up in 2021: Yes; Monte Carlo average from SI.</t>
  </si>
  <si>
    <t xml:space="preserve">54e4fa04-dd37-4ea1-af18-a9d7193dfd81</t>
  </si>
  <si>
    <t xml:space="preserve">Anonymized: site=BC_11, source=Src_24, equipment=A; Ground-site follow-up in 2021: Yes; Monte Carlo average from SI.</t>
  </si>
  <si>
    <t xml:space="preserve">89decb58-d550-4494-9672-68790c26e04b</t>
  </si>
  <si>
    <t xml:space="preserve">Anonymized: site=BC_11, source=Src_25, equipment=B; Ground-site follow-up in 2021: Yes; Monte Carlo average from SI.</t>
  </si>
  <si>
    <t xml:space="preserve">df25ac4f-fe3b-4b3f-bcf0-a6389e2abdd0</t>
  </si>
  <si>
    <t xml:space="preserve">Anonymized: site=BC_11, source=Src_26, equipment=C; Ground-site follow-up in 2021: Yes; Monte Carlo average from SI.</t>
  </si>
  <si>
    <t xml:space="preserve">6dc1c4cf-80a0-4fdd-9639-4fda05174d3d</t>
  </si>
  <si>
    <t xml:space="preserve">Anonymized: site=BC_11, source=Src_27, equipment=D; Ground-site follow-up in 2021: Yes; Monte Carlo average from SI.</t>
  </si>
  <si>
    <t xml:space="preserve">ff32656a-68b4-445c-8200-f1f6323594ba</t>
  </si>
  <si>
    <t xml:space="preserve">Anonymized: site=BC_11, source=Src_28, equipment=E; Ground-site follow-up in 2021: Yes; Monte Carlo average from SI.</t>
  </si>
  <si>
    <t xml:space="preserve">10b010fd-a54f-4247-9b95-a3a7b1e0751c</t>
  </si>
  <si>
    <t xml:space="preserve">Anonymized: site=BC_15, source=Src_29, equipment=A; Ground-site follow-up in 2021: Yes; Monte Carlo average from SI.</t>
  </si>
  <si>
    <t xml:space="preserve">02b51bf0-2da6-4fb4-8cd8-031b12e3942c</t>
  </si>
  <si>
    <t xml:space="preserve">Anonymized: site=BC_15, source=Src_30, equipment=A; Ground-site follow-up in 2021: Yes; Monte Carlo average from SI.</t>
  </si>
  <si>
    <t xml:space="preserve">3be6090b-8d58-4953-b193-9c5783bb765e</t>
  </si>
  <si>
    <t xml:space="preserve">Anonymized: site=BC_16, source=Src_31, equipment=A; Ground-site follow-up in 2021: No; Monte Carlo average from SI.</t>
  </si>
  <si>
    <t xml:space="preserve">9a2b56d0-ec2f-4e26-8539-3e800cef209a</t>
  </si>
  <si>
    <t xml:space="preserve">Anonymized: site=BC_16, source=Src_32, equipment=B; Ground-site follow-up in 2021: No; Monte Carlo average from SI.</t>
  </si>
  <si>
    <t xml:space="preserve">d9ad882c-9948-4f77-9d9a-80dedf19ff58</t>
  </si>
  <si>
    <t xml:space="preserve">Anonymized: site=BC_16, source=Src_33, equipment=C; Ground-site follow-up in 2021: No; Monte Carlo average from SI.</t>
  </si>
  <si>
    <t xml:space="preserve">891bb8e8-266d-4d0d-8b32-0eccdf7a54a6</t>
  </si>
  <si>
    <t xml:space="preserve">Anonymized: site=BC_16, source=Src_34, equipment=D; Ground-site follow-up in 2021: No; Monte Carlo average from SI.</t>
  </si>
  <si>
    <t xml:space="preserve">eaf8870c-a007-44e2-b81d-0c2e227fbd4e</t>
  </si>
  <si>
    <t xml:space="preserve">Anonymized: site=BC_17, source=Src_35, equipment=A; Ground-site follow-up in 2021: Yes; Monte Carlo average from SI.</t>
  </si>
  <si>
    <t xml:space="preserve">89aaa950-26ec-421a-beb1-97281e3214db</t>
  </si>
  <si>
    <t xml:space="preserve">Anonymized: site=BC_17, source=Src_36, equipment=B; Ground-site follow-up in 2021: Yes; Monte Carlo average from SI.</t>
  </si>
  <si>
    <t xml:space="preserve">10a6bbb2-54b3-4d18-8de1-411d07908a55</t>
  </si>
  <si>
    <t xml:space="preserve">Anonymized: site=BC_17, source=Src_37, equipment=C; Ground-site follow-up in 2021: Yes; Monte Carlo average from SI.</t>
  </si>
  <si>
    <t xml:space="preserve">574eaff6-fbc2-4f6e-9f5f-a6dbcd107754</t>
  </si>
  <si>
    <t xml:space="preserve">Anonymized: site=BC_17, source=Src_38, equipment=D; Ground-site follow-up in 2021: Yes; Monte Carlo average from SI.</t>
  </si>
  <si>
    <t xml:space="preserve">4727a3de-f14c-4748-8602-134ccd93e1e6</t>
  </si>
  <si>
    <t xml:space="preserve">Anonymized: site=BC_17, source=Src_39, equipment=E; Ground-site follow-up in 2021: Yes; Monte Carlo average from SI.</t>
  </si>
  <si>
    <t xml:space="preserve">eac62f22-a67e-46f7-bf09-f14b122318e9</t>
  </si>
  <si>
    <t xml:space="preserve">Anonymized: site=BC_18, source=Src_40, equipment=A; Ground-site follow-up in 2021: No; Monte Carlo average from SI.</t>
  </si>
  <si>
    <t xml:space="preserve">e96b0092-4b0e-454f-bcd9-f12a06bfea82</t>
  </si>
  <si>
    <t xml:space="preserve">Anonymized: site=BC_18, source=Src_41, equipment=B; Ground-site follow-up in 2021: No; Monte Carlo average from SI.</t>
  </si>
  <si>
    <t xml:space="preserve">50c851ad-a201-4542-bab9-e915923e1a8f</t>
  </si>
  <si>
    <t xml:space="preserve">Anonymized: site=BC_20, source=Src_42, equipment=A; Ground-site follow-up in 2021: No; Monte Carlo average from SI.</t>
  </si>
  <si>
    <t xml:space="preserve">95ba45ac-0c1e-4d93-b79f-89ec09592d36</t>
  </si>
  <si>
    <t xml:space="preserve">Anonymized: site=BC_22, source=Src_43, equipment=A; Ground-site follow-up in 2021: Yes; Monte Carlo average from SI.</t>
  </si>
  <si>
    <t xml:space="preserve">83b41ae8-a24d-41fd-80c2-ef7690b23beb</t>
  </si>
  <si>
    <t xml:space="preserve">Anonymized: site=BC_22, source=Src_44, equipment=B; Ground-site follow-up in 2021: Yes; Monte Carlo average from SI.</t>
  </si>
  <si>
    <t xml:space="preserve">7eb15cb2-e46e-4f10-a717-2184a1b1e1f0</t>
  </si>
  <si>
    <t xml:space="preserve">Anonymized: site=BC_23, source=Src_45, equipment=A; Ground-site follow-up in 2021: No; Monte Carlo average from SI.</t>
  </si>
  <si>
    <t xml:space="preserve">1ea4219a-8bd7-4f91-a680-c01a2706a141</t>
  </si>
  <si>
    <t xml:space="preserve">Anonymized: site=BC_24, source=Src_46, equipment=A; Ground-site follow-up in 2021: Yes; Monte Carlo average from SI.</t>
  </si>
  <si>
    <t xml:space="preserve">25897127-9f0d-4e68-ac93-bc626ea3ec96</t>
  </si>
  <si>
    <t xml:space="preserve">Anonymized: site=BC_24, source=Src_47, equipment=B; Ground-site follow-up in 2021: Yes; Monte Carlo average from SI.</t>
  </si>
  <si>
    <t xml:space="preserve">50467668-e324-43e0-9f19-17e27178f123</t>
  </si>
  <si>
    <t xml:space="preserve">Anonymized: site=BC_24, source=Src_48, equipment=C; Ground-site follow-up in 2021: Yes; Monte Carlo average from SI.</t>
  </si>
  <si>
    <t xml:space="preserve">01539bb1-714c-47da-bb05-60abd16a0c39</t>
  </si>
  <si>
    <t xml:space="preserve">Anonymized: site=BC_24, source=Src_49, equipment=D; Ground-site follow-up in 2021: Yes; Monte Carlo average from SI.</t>
  </si>
  <si>
    <t xml:space="preserve">9b3622c7-ed55-4d2f-a35f-493842b53487</t>
  </si>
  <si>
    <t xml:space="preserve">Anonymized: site=BC_24, source=Src_50, equipment=E; Ground-site follow-up in 2021: Yes; Monte Carlo average from SI.</t>
  </si>
  <si>
    <t xml:space="preserve">6640437c-2d18-4f07-ab7c-f6336b5695d9</t>
  </si>
  <si>
    <t xml:space="preserve">Anonymized: site=BC_25, source=Src_51, equipment=A; Ground-site follow-up in 2021: No; Monte Carlo average from SI.</t>
  </si>
  <si>
    <t xml:space="preserve">bdcd6506-c224-4ca5-af26-f9f953f9f22e</t>
  </si>
  <si>
    <t xml:space="preserve">Anonymized: site=BC_25, source=Src_52, equipment=B; Ground-site follow-up in 2021: No; Monte Carlo average from SI.</t>
  </si>
  <si>
    <t xml:space="preserve">91ce420f-f1fb-4530-8c47-13581d70ddbc</t>
  </si>
  <si>
    <t xml:space="preserve">Anonymized: site=BC_25, source=Src_53, equipment=C; Ground-site follow-up in 2021: No; Monte Carlo average from SI.</t>
  </si>
  <si>
    <t xml:space="preserve">7c9e7c78-6fdb-42a4-8e5c-4edbd3b92e80</t>
  </si>
  <si>
    <t xml:space="preserve">Anonymized: site=BC_25, source=Src_54, equipment=C; Ground-site follow-up in 2021: No; Monte Carlo average from SI.</t>
  </si>
  <si>
    <t xml:space="preserve">bb8bf15a-de10-42c4-b28a-cd0ea4b4a05f</t>
  </si>
  <si>
    <t xml:space="preserve">Line Heater</t>
  </si>
  <si>
    <t xml:space="preserve">Anonymized: site=BC_25, source=Src_55, equipment=D; Ground-site follow-up in 2021: No; Monte Carlo average from SI.</t>
  </si>
  <si>
    <t xml:space="preserve">dfcd0ee4-ad8b-4468-984d-3bbfb5fc036f</t>
  </si>
  <si>
    <t xml:space="preserve">Anonymized: site=BC_25, source=Src_56, equipment=E; Ground-site follow-up in 2021: No; Monte Carlo average from SI.</t>
  </si>
  <si>
    <t xml:space="preserve">ecb3b031-0684-4d57-bc8d-460551cbd9a9</t>
  </si>
  <si>
    <t xml:space="preserve">Anonymized: site=BC_30, source=Src_58, equipment=A; Ground-site follow-up in 2021: No; Monte Carlo average from SI.</t>
  </si>
  <si>
    <t xml:space="preserve">04d776d0-655a-4436-80c9-eb6aded81ace</t>
  </si>
  <si>
    <t xml:space="preserve">Anonymized: site=BC_30, source=Src_59, equipment=B; Ground-site follow-up in 2021: No; Monte Carlo average from SI.</t>
  </si>
  <si>
    <t xml:space="preserve">332e824b-b45f-4e8d-b537-6a2d01325ce9</t>
  </si>
  <si>
    <t xml:space="preserve">Anonymized: site=BC_32, source=Src_60, equipment=A; Ground-site follow-up in 2021: Yes; Monte Carlo average from SI.</t>
  </si>
  <si>
    <t xml:space="preserve">fb4d092c-875e-4f1e-9982-c69885f9be69</t>
  </si>
  <si>
    <t xml:space="preserve">Anonymized: site=BC_32, source=Src_61, equipment=B; Ground-site follow-up in 2021: Yes; Monte Carlo average from SI.</t>
  </si>
  <si>
    <t xml:space="preserve">29e8e3f0-3a95-41a5-8667-4e221ab230d8</t>
  </si>
  <si>
    <t xml:space="preserve">Anonymized: site=BC_32, source=Src_62, equipment=C; Ground-site follow-up in 2021: Yes; Monte Carlo average from SI.</t>
  </si>
  <si>
    <t xml:space="preserve">db4ebde0-228a-4969-972b-b7a23fa7a8d2</t>
  </si>
  <si>
    <t xml:space="preserve">Anonymized: site=BC_32, source=Src_63, equipment=D; Ground-site follow-up in 2021: Yes; Monte Carlo average from SI.</t>
  </si>
  <si>
    <t xml:space="preserve">4065630c-d431-4305-b49e-57ceaf43a53c</t>
  </si>
  <si>
    <t xml:space="preserve">Anonymized: site=BC_32, source=Src_64, equipment=A; Ground-site follow-up in 2021: Yes; Monte Carlo average from SI.</t>
  </si>
  <si>
    <t xml:space="preserve">ff40a4c5-d9db-4475-81bf-d51809aa5295</t>
  </si>
  <si>
    <t xml:space="preserve">Anonymized: site=BC_32, source=Src_65, equipment=B; Ground-site follow-up in 2021: Yes; Monte Carlo average from SI.</t>
  </si>
  <si>
    <t xml:space="preserve">197c0967-accb-4d59-bf4f-2a874db0235f</t>
  </si>
  <si>
    <t xml:space="preserve">Anonymized: site=BC_34, source=Src_66, equipment=A; Ground-site follow-up in 2021: No; Monte Carlo average from SI.</t>
  </si>
  <si>
    <t xml:space="preserve">76c5ee4e-ed41-482b-a0d4-cbe1aaafc9db</t>
  </si>
  <si>
    <t xml:space="preserve">Anonymized: site=BC_34, source=Src_67, equipment=B; Ground-site follow-up in 2021: No; Monte Carlo average from SI.</t>
  </si>
  <si>
    <t xml:space="preserve">c2f4a887-e3c7-449d-aaad-5b27842d3a7b</t>
  </si>
  <si>
    <t xml:space="preserve">Anonymized: site=BC_34, source=Src_68, equipment=C; Ground-site follow-up in 2021: No; Monte Carlo average from SI.</t>
  </si>
  <si>
    <t xml:space="preserve">943fcf10-dc39-4511-a37a-60bf3b5d9177</t>
  </si>
  <si>
    <t xml:space="preserve">Anonymized: site=BC_34, source=Src_69, equipment=C; Ground-site follow-up in 2021: No; Monte Carlo average from SI.</t>
  </si>
  <si>
    <t xml:space="preserve">48b07734-13ba-49fc-96d2-135614e11e92</t>
  </si>
  <si>
    <t xml:space="preserve">Anonymized: site=BC_34, source=Src_70, equipment=C; Ground-site follow-up in 2021: No; Monte Carlo average from SI.</t>
  </si>
  <si>
    <t xml:space="preserve">27592617-2764-4350-81fc-9078738b801c</t>
  </si>
  <si>
    <t xml:space="preserve">Anonymized: site=BC_34, source=Src_71, equipment=D; Ground-site follow-up in 2021: No; Monte Carlo average from SI.</t>
  </si>
  <si>
    <t xml:space="preserve">779281c9-1b67-4f23-a968-7f01321fa00c</t>
  </si>
  <si>
    <t xml:space="preserve">Anonymized: site=BC_34, source=Src_72, equipment=E; Ground-site follow-up in 2021: No; Monte Carlo average from SI.</t>
  </si>
  <si>
    <t xml:space="preserve">99ce97e9-00d1-41fa-9ccd-6faa3e153ba3</t>
  </si>
  <si>
    <t xml:space="preserve">Anonymized: site=BC_37, source=Src_73, equipment=A; Ground-site follow-up in 2021: Yes; Monte Carlo average from SI.</t>
  </si>
  <si>
    <t xml:space="preserve">488639fe-4f53-4317-8fb5-275bc96693d6</t>
  </si>
  <si>
    <t xml:space="preserve">Anonymized: site=BC_37, source=Src_74, equipment=B; Ground-site follow-up in 2021: Yes; Monte Carlo average from SI.</t>
  </si>
  <si>
    <t xml:space="preserve">f603f8bd-20d7-4702-81c2-4b759e460466</t>
  </si>
  <si>
    <t xml:space="preserve">Anonymized: site=BC_37, source=Src_75, equipment=C; Ground-site follow-up in 2021: Yes; Monte Carlo average from SI.</t>
  </si>
  <si>
    <t xml:space="preserve">40357454-83a7-4bcb-b829-389c6af04f68</t>
  </si>
  <si>
    <t xml:space="preserve">Anonymized: site=BC_37, source=Src_76, equipment=D; Ground-site follow-up in 2021: Yes; Monte Carlo average from SI.</t>
  </si>
  <si>
    <t xml:space="preserve">a85bf6c3-9d3b-4f2c-8490-2e2eef31ca6a</t>
  </si>
  <si>
    <t xml:space="preserve">Anonymized: site=BC_37, source=Src_77, equipment=E; Ground-site follow-up in 2021: Yes; Monte Carlo average from SI.</t>
  </si>
  <si>
    <t xml:space="preserve">7f9dae46-cea5-4c0e-9718-5926b656ac8f</t>
  </si>
  <si>
    <t xml:space="preserve">Anonymized: site=BC_37, source=Src_78, equipment=F; Ground-site follow-up in 2021: Yes; Monte Carlo average from SI.</t>
  </si>
  <si>
    <t xml:space="preserve">3479b5a1-cbbe-4dec-89c2-3c248b486f31</t>
  </si>
  <si>
    <t xml:space="preserve">Anonymized: site=BC_38, source=Src_79, equipment=A; Ground-site follow-up in 2021: No; Monte Carlo average from SI.</t>
  </si>
  <si>
    <t xml:space="preserve">4c61d327-91c2-4fdb-b20c-c054e851513f</t>
  </si>
  <si>
    <t xml:space="preserve">Anonymized: site=BC_38, source=Src_80, equipment=B; Ground-site follow-up in 2021: No; Monte Carlo average from SI.</t>
  </si>
  <si>
    <t xml:space="preserve">4d2ebf6d-452c-49a0-a617-27ff58b4896c</t>
  </si>
  <si>
    <t xml:space="preserve">Anonymized: site=BC_38, source=Src_81, equipment=C; Ground-site follow-up in 2021: No; Monte Carlo average from SI.</t>
  </si>
  <si>
    <t xml:space="preserve">40488def-71d6-446e-9d7d-e0edf8c1230d</t>
  </si>
  <si>
    <t xml:space="preserve">Anonymized: site=BC_38, source=Src_82, equipment=D; Ground-site follow-up in 2021: No; Monte Carlo average from SI.</t>
  </si>
  <si>
    <t xml:space="preserve">a87de55b-95f8-40c9-bf20-6965a326df03</t>
  </si>
  <si>
    <t xml:space="preserve">Anonymized: site=BC_38, source=Src_83, equipment=E; Ground-site follow-up in 2021: No; Monte Carlo average from SI.</t>
  </si>
  <si>
    <t xml:space="preserve">b2f06eb3-76f8-4e41-a4da-5e56aa26c859</t>
  </si>
  <si>
    <t xml:space="preserve">Anonymized: site=BC_40, source=Src_84, equipment=A; Ground-site follow-up in 2021: No; Monte Carlo average from SI.</t>
  </si>
  <si>
    <t xml:space="preserve">77eae0e1-a513-4739-9988-28d2fb75c113</t>
  </si>
  <si>
    <t xml:space="preserve">Anonymized: site=BC_41, source=Src_86, equipment=A; Ground-site follow-up in 2021: Yes; Monte Carlo average from SI.</t>
  </si>
  <si>
    <t xml:space="preserve">dcd0d698-d324-4d90-b6f3-f6c7a460a941</t>
  </si>
  <si>
    <t xml:space="preserve">Anonymized: site=BC_41, source=Src_87, equipment=B; Ground-site follow-up in 2021: Yes; Monte Carlo average from SI.</t>
  </si>
  <si>
    <t xml:space="preserve">b58cad75-0461-405d-b3ad-94a4aebee953</t>
  </si>
  <si>
    <t xml:space="preserve">Anonymized: site=BC_41, source=Src_88, equipment=C; Ground-site follow-up in 2021: Yes; Monte Carlo average from SI.</t>
  </si>
  <si>
    <t xml:space="preserve">07fc6673-520d-4179-8e69-3a98b08c4aa2</t>
  </si>
  <si>
    <t xml:space="preserve">Anonymized: site=BC_41, source=Src_89, equipment=C; Ground-site follow-up in 2021: Yes; Monte Carlo average from SI.</t>
  </si>
  <si>
    <t xml:space="preserve">544517ce-fc1b-4f96-adcf-6daec516bb28</t>
  </si>
  <si>
    <t xml:space="preserve">Anonymized: site=BC_41, source=Src_90, equipment=D; Ground-site follow-up in 2021: Yes; Monte Carlo average from SI.</t>
  </si>
  <si>
    <t xml:space="preserve">62a27e4f-00c3-45f8-b8cb-eb54a6bb33a6</t>
  </si>
  <si>
    <t xml:space="preserve">Anonymized: site=BC_41, source=Src_91, equipment=E; Ground-site follow-up in 2021: Yes; Monte Carlo average from SI.</t>
  </si>
  <si>
    <t xml:space="preserve">8dabde98-3119-4507-a905-4858c769d9e8</t>
  </si>
  <si>
    <t xml:space="preserve">Anonymized: site=BC_41, source=Src_92, equipment=F; Ground-site follow-up in 2021: Yes; Monte Carlo average from SI.</t>
  </si>
  <si>
    <t xml:space="preserve">118fe752-06de-48d9-9ba6-20d297cb1bca</t>
  </si>
  <si>
    <t xml:space="preserve">Anonymized: site=BC_41, source=Src_93, equipment=G; Ground-site follow-up in 2021: Yes; Monte Carlo average from SI.</t>
  </si>
  <si>
    <t xml:space="preserve">05174608-9be8-4598-8b9a-c807894e06c4</t>
  </si>
  <si>
    <t xml:space="preserve">Anonymized: site=BC_42, source=Src_94, equipment=A; Ground-site follow-up in 2021: Yes; Monte Carlo average from SI.</t>
  </si>
  <si>
    <t xml:space="preserve">44b7ab4b-45ee-4e00-9c75-479ee278c83e</t>
  </si>
  <si>
    <t xml:space="preserve">Anonymized: site=BC_42, source=Src_95, equipment=A; Ground-site follow-up in 2021: Yes; Monte Carlo average from SI.</t>
  </si>
  <si>
    <t xml:space="preserve">f96a0b8e-307c-43ea-9478-7cd4f3a59925</t>
  </si>
  <si>
    <t xml:space="preserve">Anonymized: site=BC_42, source=Src_96, equipment=A; Ground-site follow-up in 2021: Yes; Monte Carlo average from SI.</t>
  </si>
  <si>
    <t xml:space="preserve">b4fe05c6-77f7-4bfe-9aa5-550c0477cbc8</t>
  </si>
  <si>
    <t xml:space="preserve">Anonymized: site=BC_42, source=Src_97, equipment=A; Ground-site follow-up in 2021: Yes; Monte Carlo average from SI.</t>
  </si>
  <si>
    <t xml:space="preserve">4a3ae85e-4b12-4a3b-b272-43269230125e</t>
  </si>
  <si>
    <t xml:space="preserve">Anonymized: site=BC_42, source=Src_98, equipment=A; Ground-site follow-up in 2021: Yes; Monte Carlo average from SI.</t>
  </si>
  <si>
    <t xml:space="preserve">7cc20517-08f4-4f33-b4f0-8e1381f7539c</t>
  </si>
  <si>
    <t xml:space="preserve">Anonymized: site=BC_42, source=Src_99, equipment=A; Ground-site follow-up in 2021: Yes; Monte Carlo average from SI.</t>
  </si>
  <si>
    <t xml:space="preserve">7d3cf9cb-6b97-45f1-be7b-62f7adb792cc</t>
  </si>
  <si>
    <t xml:space="preserve">Anonymized: site=BC_43, source=Src_100, equipment=A; Ground-site follow-up in 2021: Yes; Monte Carlo average from SI.</t>
  </si>
  <si>
    <t xml:space="preserve">abd6e6e5-6457-44cb-bbd0-9b001cdc5d2b</t>
  </si>
  <si>
    <t xml:space="preserve">Anonymized: site=BC_43, source=Src_101, equipment=B; Ground-site follow-up in 2021: Yes; Monte Carlo average from SI.</t>
  </si>
  <si>
    <t xml:space="preserve">b5ff8da6-835a-44d6-b9fd-5b971e7d4f66</t>
  </si>
  <si>
    <t xml:space="preserve">Anonymized: site=BC_43, source=Src_102, equipment=C; Ground-site follow-up in 2021: Yes; Monte Carlo average from SI.</t>
  </si>
  <si>
    <t xml:space="preserve">88127372-884d-492e-9828-e3fe8018331b</t>
  </si>
  <si>
    <t xml:space="preserve">Anonymized: site=BC_43, source=Src_103, equipment=D; Ground-site follow-up in 2021: Yes; Monte Carlo average from SI.</t>
  </si>
  <si>
    <t xml:space="preserve">f927c55b-5c3f-43a6-8d8f-a6fa33cfb067</t>
  </si>
  <si>
    <t xml:space="preserve">Anonymized: site=BC_43, source=Src_104, equipment=E; Ground-site follow-up in 2021: Yes; Monte Carlo average from SI.</t>
  </si>
  <si>
    <t xml:space="preserve">aef423e2-1970-4f83-870b-7c16c858cd95</t>
  </si>
  <si>
    <t xml:space="preserve">Anonymized: site=BC_43, source=Src_105, equipment=F; Ground-site follow-up in 2021: Yes; Monte Carlo average from SI.</t>
  </si>
  <si>
    <t xml:space="preserve">ba545d8b-75af-4b05-951c-d9174336b121</t>
  </si>
  <si>
    <t xml:space="preserve">Anonymized: site=BC_45, source=Src_106, equipment=A; Ground-site follow-up in 2021: Yes; Monte Carlo average from SI.</t>
  </si>
  <si>
    <t xml:space="preserve">50c09986-6805-4e74-ae2b-772872d2ca14</t>
  </si>
  <si>
    <t xml:space="preserve">Anonymized: site=BC_48, source=Src_107, equipment=A; Ground-site follow-up in 2021: Yes; Monte Carlo average from SI.</t>
  </si>
  <si>
    <t xml:space="preserve">b995e6a8-eac8-4699-933d-b9d31bbcb5ee</t>
  </si>
  <si>
    <t xml:space="preserve">Anonymized: site=BC_48, source=Src_108, equipment=B; Ground-site follow-up in 2021: Yes; Monte Carlo average from SI.</t>
  </si>
  <si>
    <t xml:space="preserve">72197178-a677-418d-8202-e0c7a0565830</t>
  </si>
  <si>
    <t xml:space="preserve">Anonymized: site=BC_48, source=Src_109, equipment=C; Ground-site follow-up in 2021: Yes; Monte Carlo average from SI.</t>
  </si>
  <si>
    <t xml:space="preserve">fb0568b3-64c1-45d8-9702-c3fe99d88ff0</t>
  </si>
  <si>
    <t xml:space="preserve">Anonymized: site=BC_48, source=Src_110, equipment=D; Ground-site follow-up in 2021: Yes; Monte Carlo average from SI.</t>
  </si>
  <si>
    <t xml:space="preserve">2b1859e8-26c6-4981-92fb-03e2f8e5754e</t>
  </si>
  <si>
    <t xml:space="preserve">Anonymized: site=BC_53, source=Src_111, equipment=A; Ground-site follow-up in 2021: Yes; Monte Carlo average from SI.</t>
  </si>
  <si>
    <t xml:space="preserve">03af38e4-d62c-469a-a6e9-a5a2bb8073aa</t>
  </si>
  <si>
    <t xml:space="preserve">Anonymized: site=BC_53, source=Src_112, equipment=B; Ground-site follow-up in 2021: Yes; Monte Carlo average from SI.</t>
  </si>
  <si>
    <t xml:space="preserve">ca5e88e9-22ca-47e3-a4e8-326d422d459e</t>
  </si>
  <si>
    <t xml:space="preserve">Anonymized: site=BC_54, source=Src_113, equipment=A; Ground-site follow-up in 2021: No; Monte Carlo average from SI.</t>
  </si>
  <si>
    <t xml:space="preserve">0b6cd309-897c-44b1-b008-78dfcdbf6950</t>
  </si>
  <si>
    <t xml:space="preserve">Anonymized: site=BC_56, source=Src_114, equipment=A; Ground-site follow-up in 2021: Yes; Monte Carlo average from SI.</t>
  </si>
  <si>
    <t xml:space="preserve">6f22041e-8aa6-4809-b681-223c49a1b344</t>
  </si>
  <si>
    <t xml:space="preserve">Anonymized: site=BC_56, source=Src_115, equipment=B; Ground-site follow-up in 2021: Yes; Monte Carlo average from SI.</t>
  </si>
  <si>
    <t xml:space="preserve">00b0c198-740b-48ae-8dce-b98b89dea1cc</t>
  </si>
  <si>
    <t xml:space="preserve">Anonymized: site=BC_56, source=Src_116, equipment=C; Ground-site follow-up in 2021: Yes; Monte Carlo average from SI.</t>
  </si>
  <si>
    <t xml:space="preserve">3d79fc1f-9a19-4b93-bfe6-7946cc07e6b4</t>
  </si>
  <si>
    <t xml:space="preserve">Anonymized: site=BC_56, source=Src_117, equipment=D; Ground-site follow-up in 2021: Yes; Monte Carlo average from SI.</t>
  </si>
  <si>
    <t xml:space="preserve">3d1d5387-0dd1-4022-b752-be0b0c3d62ee</t>
  </si>
  <si>
    <t xml:space="preserve">Anonymized: site=BC_56, source=Src_118, equipment=E; Ground-site follow-up in 2021: Yes; Monte Carlo average from SI.</t>
  </si>
  <si>
    <t xml:space="preserve">9d6be8e7-0f90-4d1e-95ae-147290e1998d</t>
  </si>
  <si>
    <t xml:space="preserve">Anonymized: site=BC_56, source=Src_119, equipment=F; Ground-site follow-up in 2021: Yes; Monte Carlo average from SI.</t>
  </si>
  <si>
    <t xml:space="preserve">8e1e38cc-25c7-404b-a74d-381c2444b8d1</t>
  </si>
  <si>
    <t xml:space="preserve">Anonymized: site=BC_59, source=Src_120, equipment=A; Ground-site follow-up in 2021: No; Monte Carlo average from SI.</t>
  </si>
  <si>
    <t xml:space="preserve">1d95587f-448d-4d5e-8b73-13d1aaff04e0</t>
  </si>
  <si>
    <t xml:space="preserve">Anonymized: site=BC_60, source=Src_121, equipment=A; Ground-site follow-up in 2021: Yes; Monte Carlo average from SI.</t>
  </si>
  <si>
    <t xml:space="preserve">275e5137-048a-462d-8e95-763e4e8bd727</t>
  </si>
  <si>
    <t xml:space="preserve">Anonymized: site=BC_60, source=Src_122, equipment=B; Ground-site follow-up in 2021: Yes; Monte Carlo average from SI.</t>
  </si>
  <si>
    <t xml:space="preserve">c302fe3b-3f78-41d5-aff6-e249671658fc</t>
  </si>
  <si>
    <t xml:space="preserve">Anonymized: site=BC_60, source=Src_123, equipment=C; Ground-site follow-up in 2021: Yes; Monte Carlo average from SI.</t>
  </si>
  <si>
    <t xml:space="preserve">5f09e488-fef2-4ac7-8786-075072a93fd2</t>
  </si>
  <si>
    <t xml:space="preserve">Anonymized: site=BC_62, source=Src_124, equipment=A; Ground-site follow-up in 2021: No; Monte Carlo average from SI.</t>
  </si>
  <si>
    <t xml:space="preserve">5e6c3e49-4f44-409e-9896-69976a0c1ae7</t>
  </si>
  <si>
    <t xml:space="preserve">Anonymized: site=BC_63, source=Src_125, equipment=A; Ground-site follow-up in 2021: Yes; Monte Carlo average from SI.</t>
  </si>
  <si>
    <t xml:space="preserve">21efd062-e369-4fb3-a7fa-80392087d015</t>
  </si>
  <si>
    <t xml:space="preserve">Anonymized: site=BC_63, source=Src_126, equipment=B; Ground-site follow-up in 2021: Yes; Monte Carlo average from SI.</t>
  </si>
  <si>
    <t xml:space="preserve">1a0c3357-3bc9-4e74-bd51-93e3f0027476</t>
  </si>
  <si>
    <t xml:space="preserve">Anonymized: site=BC_64, source=Src_127, equipment=A; Ground-site follow-up in 2021: Yes; Monte Carlo average from SI.</t>
  </si>
  <si>
    <t xml:space="preserve">bf95792e-6393-4386-a2ed-6d8f55a4b69a</t>
  </si>
  <si>
    <t xml:space="preserve">Anonymized: site=BC_65, source=Src_129, equipment=A; Ground-site follow-up in 2021: No; Monte Carlo average from SI.</t>
  </si>
  <si>
    <t xml:space="preserve">bd39713f-6a14-4c78-a43e-32f46ab4d2b9</t>
  </si>
  <si>
    <t xml:space="preserve">Anonymized: site=BC_66, source=Src_130, equipment=A; Ground-site follow-up in 2021: No; Monte Carlo average from SI.</t>
  </si>
  <si>
    <t xml:space="preserve">94362fc3-6ea0-4091-993b-c7946e2e89a2</t>
  </si>
  <si>
    <t xml:space="preserve">Anonymized: site=BC_66, source=Src_131, equipment=B; Ground-site follow-up in 2021: No; Monte Carlo average from SI.</t>
  </si>
  <si>
    <t xml:space="preserve">937c0901-3f80-43d4-a5ab-691280511833</t>
  </si>
  <si>
    <t xml:space="preserve">Anonymized: site=BC_67, source=Src_132, equipment=A; Ground-site follow-up in 2021: No; Monte Carlo average from SI.</t>
  </si>
  <si>
    <t xml:space="preserve">0d5d0003-3726-4a52-a598-040cce06c920</t>
  </si>
  <si>
    <t xml:space="preserve">Anonymized: site=BC_67, source=Src_133, equipment=B; Ground-site follow-up in 2021: No; Monte Carlo average from SI.</t>
  </si>
  <si>
    <t xml:space="preserve">5c393782-0585-4c6b-bfd2-a0976b61cb22</t>
  </si>
  <si>
    <t xml:space="preserve">Anonymized: site=BC_67, source=Src_134, equipment=C; Ground-site follow-up in 2021: No; Monte Carlo average from SI.</t>
  </si>
  <si>
    <t xml:space="preserve">737cefe0-8ebd-47ec-ab3b-155cacbb3f79</t>
  </si>
  <si>
    <t xml:space="preserve">Anonymized: site=BC_68, source=Src_135, equipment=A; Ground-site follow-up in 2021: No; Monte Carlo average from SI.</t>
  </si>
  <si>
    <t xml:space="preserve">18c4bdff-841c-454c-b2f2-8ebaf3fb1196</t>
  </si>
  <si>
    <t xml:space="preserve">Anonymized: site=BC_68, source=Src_136, equipment=B; Ground-site follow-up in 2021: No; Monte Carlo average from SI.</t>
  </si>
  <si>
    <t xml:space="preserve">d83f4a83-298d-4a14-b4ab-7f4d4053a443</t>
  </si>
  <si>
    <t xml:space="preserve">Anonymized: site=BC_69, source=Src_137, equipment=A; Ground-site follow-up in 2021: Yes; Monte Carlo average from SI.</t>
  </si>
  <si>
    <t xml:space="preserve">003c856f-6976-47ad-8437-5136bbf39f60</t>
  </si>
  <si>
    <t xml:space="preserve">Anonymized: site=BC_69, source=Src_138, equipment=B; Ground-site follow-up in 2021: Yes; Monte Carlo average from SI.</t>
  </si>
  <si>
    <t xml:space="preserve">77a2e0fc-6114-4e5d-b184-53916c8c086e</t>
  </si>
  <si>
    <t xml:space="preserve">Anonymized: site=BC_69, source=Src_139, equipment=C; Ground-site follow-up in 2021: Yes; Monte Carlo average from SI.</t>
  </si>
  <si>
    <t xml:space="preserve">7cd6ab08-4fa8-4b77-8ebc-74ad5eef7ea2</t>
  </si>
  <si>
    <t xml:space="preserve">Anonymized: site=BC_69, source=Src_140, equipment=C; Ground-site follow-up in 2021: Yes; Monte Carlo average from SI.</t>
  </si>
  <si>
    <t xml:space="preserve">8b8ad2ed-ef7f-4993-a679-0a2fcc99e303</t>
  </si>
  <si>
    <t xml:space="preserve">Anonymized: site=BC_69, source=Src_141, equipment=D; Ground-site follow-up in 2021: Yes; Monte Carlo average from SI.</t>
  </si>
  <si>
    <t xml:space="preserve">05866fc1-0413-438b-8ab6-6db65d5bf996</t>
  </si>
  <si>
    <t xml:space="preserve">Anonymized: site=BC_69, source=Src_142, equipment=E; Ground-site follow-up in 2021: Yes; Monte Carlo average from SI.</t>
  </si>
  <si>
    <t xml:space="preserve">570266b5-5910-4cdc-a214-61db9fd2a35a</t>
  </si>
  <si>
    <t xml:space="preserve">Anonymized: site=BC_69, source=Src_143, equipment=E; Ground-site follow-up in 2021: Yes; Monte Carlo average from SI.</t>
  </si>
  <si>
    <t xml:space="preserve">6fd0acc3-ae7d-449e-8a32-dce3957245fd</t>
  </si>
  <si>
    <t xml:space="preserve">Anonymized: site=BC_69, source=Src_144, equipment=F; Ground-site follow-up in 2021: Yes; Monte Carlo average from SI.</t>
  </si>
  <si>
    <t xml:space="preserve">8866122d-bdae-4b2c-aa2c-77bb4ace1724</t>
  </si>
  <si>
    <t xml:space="preserve">Anonymized: site=BC_69, source=Src_145, equipment=G; Ground-site follow-up in 2021: Yes; Monte Carlo average from SI.</t>
  </si>
  <si>
    <t xml:space="preserve">181ca0be-55be-448b-bdd9-9fb128ac97de</t>
  </si>
  <si>
    <t xml:space="preserve">Anonymized: site=BC_70, source=Src_146, equipment=A; Ground-site follow-up in 2021: Yes; Monte Carlo average from SI.</t>
  </si>
  <si>
    <t xml:space="preserve">649c45fd-fd40-4c42-8875-ca4f5ce25421</t>
  </si>
  <si>
    <t xml:space="preserve">Anonymized: site=BC_70, source=Src_147, equipment=B; Ground-site follow-up in 2021: Yes; Monte Carlo average from SI.</t>
  </si>
  <si>
    <t xml:space="preserve">a1dc27e0-3cab-4e76-8272-fbbd52791671</t>
  </si>
  <si>
    <t xml:space="preserve">Anonymized: site=BC_70, source=Src_148, equipment=C; Ground-site follow-up in 2021: Yes; Monte Carlo average from SI.</t>
  </si>
  <si>
    <t xml:space="preserve">8e748910-fd85-4ec2-87a2-c56304a257e5</t>
  </si>
  <si>
    <t xml:space="preserve">Anonymized: site=BC_70, source=Src_149, equipment=D; Ground-site follow-up in 2021: Yes; Monte Carlo average from SI.</t>
  </si>
  <si>
    <t xml:space="preserve">e43f7155-625e-4ce1-9f92-f276454a18de</t>
  </si>
  <si>
    <t xml:space="preserve">Anonymized: site=BC_70, source=Src_150, equipment=E; Ground-site follow-up in 2021: Yes; Monte Carlo average from SI.</t>
  </si>
  <si>
    <t xml:space="preserve">60cc35dc-5de4-4a1d-9038-7c661645fcef</t>
  </si>
  <si>
    <t xml:space="preserve">Anonymized: site=BC_70, source=Src_151, equipment=F; Ground-site follow-up in 2021: Yes; Monte Carlo average from SI.</t>
  </si>
  <si>
    <t xml:space="preserve">d1189135-61f4-4c53-b883-30ed0327da01</t>
  </si>
  <si>
    <t xml:space="preserve">Anonymized: site=BC_70, source=Src_152, equipment=F; Ground-site follow-up in 2021: Yes; Monte Carlo average from SI.</t>
  </si>
  <si>
    <t xml:space="preserve">4f94e8f0-ba07-4c3d-8ad5-1625420f3e42</t>
  </si>
  <si>
    <t xml:space="preserve">Anonymized: site=BC_70, source=Src_153, equipment=G; Ground-site follow-up in 2021: Yes; Monte Carlo average from SI.</t>
  </si>
  <si>
    <t xml:space="preserve">4fbd6e1d-45fb-42c4-a2c9-c64881b5a942</t>
  </si>
  <si>
    <t xml:space="preserve">Anonymized: site=BC_70, source=Src_154, equipment=H; Ground-site follow-up in 2021: Yes; Monte Carlo average from SI.</t>
  </si>
  <si>
    <t xml:space="preserve">2123d35a-47fc-45dc-9b95-875ab74a926a</t>
  </si>
  <si>
    <t xml:space="preserve">Anonymized: site=BC_70, source=Src_155, equipment=I; Ground-site follow-up in 2021: Yes; Monte Carlo average from SI.</t>
  </si>
  <si>
    <t xml:space="preserve">84ee22d2-484d-4c07-af51-5a259519d897</t>
  </si>
  <si>
    <t xml:space="preserve">Anonymized: site=BC_70, source=Src_156, equipment=J; Ground-site follow-up in 2021: Yes; Monte Carlo average from SI.</t>
  </si>
  <si>
    <t xml:space="preserve">3d39c3ea-abf9-47ac-aa4c-40802bbe917b</t>
  </si>
  <si>
    <t xml:space="preserve">Anonymized: site=BC_70, source=Src_157, equipment=K; Ground-site follow-up in 2021: Yes; Monte Carlo average from SI.</t>
  </si>
  <si>
    <t xml:space="preserve">b3e00c63-3e14-4927-9084-47a1dbd5162b</t>
  </si>
  <si>
    <t xml:space="preserve">Anonymized: site=BC_70, source=Src_158, equipment=L; Ground-site follow-up in 2021: Yes; Monte Carlo average from SI.</t>
  </si>
  <si>
    <t xml:space="preserve">f9aff1dc-250c-429c-9bc9-0bcae752fd8b</t>
  </si>
  <si>
    <t xml:space="preserve">Anonymized: site=BC_70, source=Src_159, equipment=J; Ground-site follow-up in 2021: Yes; Monte Carlo average from SI.</t>
  </si>
  <si>
    <t xml:space="preserve">fb4ea698-5b05-4569-bca3-9ebe0960ec2d</t>
  </si>
  <si>
    <t xml:space="preserve">Anonymized: site=BC_70, source=Src_160, equipment=M; Ground-site follow-up in 2021: Yes; Monte Carlo average from SI.</t>
  </si>
  <si>
    <t xml:space="preserve">83301272-df03-472e-a451-eb486fcf35f9</t>
  </si>
  <si>
    <t xml:space="preserve">Anonymized: site=BC_70, source=Src_161, equipment=N; Ground-site follow-up in 2021: Yes; Monte Carlo average from SI.</t>
  </si>
  <si>
    <t xml:space="preserve">ba8f1467-1848-4ed2-b0dc-2f9ab4496461</t>
  </si>
  <si>
    <t xml:space="preserve">Anonymized: site=BC_70, source=Src_162, equipment=O; Ground-site follow-up in 2021: Yes; Monte Carlo average from SI.</t>
  </si>
  <si>
    <t xml:space="preserve">25ee914a-460a-4bc3-9799-c999855b99ee</t>
  </si>
  <si>
    <t xml:space="preserve">Anonymized: site=BC_70, source=Src_163, equipment=N; Ground-site follow-up in 2021: Yes; Monte Carlo average from SI.</t>
  </si>
  <si>
    <t xml:space="preserve">68735a64-31fb-4225-8b3e-0f66362efae9</t>
  </si>
  <si>
    <t xml:space="preserve">Anonymized: site=BC_70, source=Src_164, equipment=P; Ground-site follow-up in 2021: Yes; Monte Carlo average from SI.</t>
  </si>
  <si>
    <t xml:space="preserve">b31bf2f7-9d77-4aa3-9b96-5a72bfb75c73</t>
  </si>
  <si>
    <t xml:space="preserve">Anonymized: site=BC_70, source=Src_165, equipment=K; Ground-site follow-up in 2021: Yes; Monte Carlo average from SI.</t>
  </si>
  <si>
    <t xml:space="preserve">f581b4bd-50ef-43c9-a3e2-00c6d2c61cfd</t>
  </si>
  <si>
    <t xml:space="preserve">Anonymized: site=BC_70, source=Src_166, equipment=Q; Ground-site follow-up in 2021: Yes; Monte Carlo average from SI.</t>
  </si>
  <si>
    <t xml:space="preserve">7d724c85-4914-41d0-8e15-e8c512c6c5d3</t>
  </si>
  <si>
    <t xml:space="preserve">Anonymized: site=BC_71, source=Src_167, equipment=A; Ground-site follow-up in 2021: Yes; Monte Carlo average from SI.</t>
  </si>
  <si>
    <t xml:space="preserve">e233762f-13dd-40dc-aa50-1d14b6b681ae</t>
  </si>
  <si>
    <t xml:space="preserve">Anonymized: site=BC_71, source=Src_168, equipment=B; Ground-site follow-up in 2021: Yes; Monte Carlo average from SI.</t>
  </si>
  <si>
    <t xml:space="preserve">29a050b7-0518-40fa-9d5c-1e6c550ae888</t>
  </si>
  <si>
    <t xml:space="preserve">Anonymized: site=BC_71, source=Src_169, equipment=C; Ground-site follow-up in 2021: Yes; Monte Carlo average from SI.</t>
  </si>
  <si>
    <t xml:space="preserve">c473fc94-c59a-4003-8af8-e308b8383017</t>
  </si>
  <si>
    <t xml:space="preserve">Anonymized: site=BC_71, source=Src_170, equipment=D; Ground-site follow-up in 2021: Yes; Monte Carlo average from SI.</t>
  </si>
  <si>
    <t xml:space="preserve">186ed06e-99a2-4ae1-9ea6-047998d88757</t>
  </si>
  <si>
    <t xml:space="preserve">Anonymized: site=BC_71, source=Src_171, equipment=E; Ground-site follow-up in 2021: Yes; Monte Carlo average from SI.</t>
  </si>
  <si>
    <t xml:space="preserve">83894d3c-e2c8-4eb2-8754-1462679fedf9</t>
  </si>
  <si>
    <t xml:space="preserve">Anonymized: site=BC_72, source=Src_172, equipment=A; Ground-site follow-up in 2021: No; Monte Carlo average from SI.</t>
  </si>
  <si>
    <t xml:space="preserve">2b5e1318-c8df-4706-b8ba-c3f4422f624e</t>
  </si>
  <si>
    <t xml:space="preserve">Anonymized: site=BC_72, source=Src_173, equipment=B; Ground-site follow-up in 2021: No; Monte Carlo average from SI.</t>
  </si>
  <si>
    <t xml:space="preserve">1cdc7989-58fe-4cb4-b82e-07aa32a5c714</t>
  </si>
  <si>
    <t xml:space="preserve">Anonymized: site=BC_72, source=Src_174, equipment=C; Ground-site follow-up in 2021: No; Monte Carlo average from SI.</t>
  </si>
  <si>
    <t xml:space="preserve">6f457158-a73d-48a0-bf0e-9f353536332b</t>
  </si>
  <si>
    <t xml:space="preserve">Anonymized: site=BC_73, source=Src_175, equipment=A; Ground-site follow-up in 2021: No; Monte Carlo average from SI.</t>
  </si>
  <si>
    <t xml:space="preserve">e99460be-24dc-44d8-8e7f-9d8a5a5bc02b</t>
  </si>
  <si>
    <t xml:space="preserve">Anonymized: site=BC_73, source=Src_176, equipment=B; Ground-site follow-up in 2021: No; Monte Carlo average from SI.</t>
  </si>
  <si>
    <t xml:space="preserve">32958e9b-4a4e-4b02-af8e-b96298a13653</t>
  </si>
  <si>
    <t xml:space="preserve">Anonymized: site=BC_73, source=Src_177, equipment=C; Ground-site follow-up in 2021: No; Monte Carlo average from SI.</t>
  </si>
  <si>
    <t xml:space="preserve">df3810eb-b40a-496f-b448-beef96efb960</t>
  </si>
  <si>
    <t xml:space="preserve">Anonymized: site=BC_73, source=Src_178, equipment=D; Ground-site follow-up in 2021: No; Monte Carlo average from SI.</t>
  </si>
  <si>
    <t xml:space="preserve">3ed327b8-a747-43c9-a51b-832df66a1c6f</t>
  </si>
  <si>
    <t xml:space="preserve">Anonymized: site=BC_77, source=Src_179, equipment=A; Ground-site follow-up in 2021: Yes; Monte Carlo average from SI.</t>
  </si>
  <si>
    <t xml:space="preserve">d32a5c2e-6679-45ea-b616-d904813391c4</t>
  </si>
  <si>
    <t xml:space="preserve">Anonymized: site=BC_78, source=Src_180, equipment=A; Ground-site follow-up in 2021: No; Monte Carlo average from SI.</t>
  </si>
  <si>
    <t xml:space="preserve">3cfc9bf0-8fbf-4e80-b9e2-25a8dead0aeb</t>
  </si>
  <si>
    <t xml:space="preserve">Anonymized: site=BC_79, source=Src_181, equipment=A; Ground-site follow-up in 2021: Yes; Monte Carlo average from SI.</t>
  </si>
  <si>
    <t xml:space="preserve">f62d6e0c-bc3c-448c-9934-07459f417de6</t>
  </si>
  <si>
    <t xml:space="preserve">Anonymized: site=BC_79, source=Src_182, equipment=B; Ground-site follow-up in 2021: Yes; Monte Carlo average from SI.</t>
  </si>
  <si>
    <t xml:space="preserve">a5150c1e-13b5-458e-acfd-b3ed720c5a03</t>
  </si>
  <si>
    <t xml:space="preserve">Anonymized: site=BC_79, source=Src_183, equipment=C; Ground-site follow-up in 2021: Yes; Monte Carlo average from SI.</t>
  </si>
  <si>
    <t xml:space="preserve">c4ce50cc-8078-4794-902c-ee7799ba4d9a</t>
  </si>
  <si>
    <t xml:space="preserve">Anonymized: site=BC_80, source=Src_184, equipment=A; Ground-site follow-up in 2021: Yes; Monte Carlo average from SI.</t>
  </si>
  <si>
    <t xml:space="preserve">da541cc6-a2c8-42e9-bd3d-70cdcbc6e3ae</t>
  </si>
  <si>
    <t xml:space="preserve">Anonymized: site=BC_80, source=Src_185, equipment=B; Ground-site follow-up in 2021: Yes; Monte Carlo average from SI.</t>
  </si>
  <si>
    <t xml:space="preserve">730a7e6b-29b8-4cfa-b4dc-ee2170210ba7</t>
  </si>
  <si>
    <t xml:space="preserve">Anonymized: site=BC_80, source=Src_186, equipment=C; Ground-site follow-up in 2021: Yes; Monte Carlo average from SI.</t>
  </si>
  <si>
    <t xml:space="preserve">d530c7f6-024e-4283-b691-9df3639d9d43</t>
  </si>
  <si>
    <t xml:space="preserve">Anonymized: site=BC_80, source=Src_187, equipment=D; Ground-site follow-up in 2021: Yes; Monte Carlo average from SI.</t>
  </si>
  <si>
    <t xml:space="preserve">606b9b26-e4a7-4a34-a041-975d1a0fbb28</t>
  </si>
  <si>
    <t xml:space="preserve">Anonymized: site=BC_80, source=Src_188, equipment=E; Ground-site follow-up in 2021: Yes; Monte Carlo average from SI.</t>
  </si>
  <si>
    <t xml:space="preserve">21512678-b8c7-4c46-ac39-56f2648396ea</t>
  </si>
  <si>
    <t xml:space="preserve">Anonymized: site=BC_80, source=Src_189, equipment=F; Ground-site follow-up in 2021: Yes; Monte Carlo average from SI.</t>
  </si>
  <si>
    <t xml:space="preserve">323f80d0-6b27-43c7-8782-fd17141410da</t>
  </si>
  <si>
    <t xml:space="preserve">Anonymized: site=BC_80, source=Src_190, equipment=G; Ground-site follow-up in 2021: Yes; Monte Carlo average from SI.</t>
  </si>
  <si>
    <t xml:space="preserve">dc2b08a9-2ef7-4fd4-930b-cff7b947eda0</t>
  </si>
  <si>
    <t xml:space="preserve">Anonymized: site=BC_82, source=Src_191, equipment=A; Ground-site follow-up in 2021: No; Monte Carlo average from SI.</t>
  </si>
  <si>
    <t xml:space="preserve">e2da0ec7-d7a6-411c-81d4-45a353905322</t>
  </si>
  <si>
    <t xml:space="preserve">Anonymized: site=BC_82, source=Src_192, equipment=B; Ground-site follow-up in 2021: No; Monte Carlo average from SI.</t>
  </si>
  <si>
    <t xml:space="preserve">38b67a79-acee-4669-bc95-a7c53e0ae708</t>
  </si>
  <si>
    <t xml:space="preserve">Anonymized: site=BC_82, source=Src_193, equipment=C; Ground-site follow-up in 2021: No; Monte Carlo average from SI.</t>
  </si>
  <si>
    <t xml:space="preserve">06823416-d2a0-4ed5-9e45-ced761af3354</t>
  </si>
  <si>
    <t xml:space="preserve">Anonymized: site=BC_83, source=Src_194, equipment=A; Ground-site follow-up in 2021: Yes; Monte Carlo average from SI.</t>
  </si>
  <si>
    <t xml:space="preserve">326aa01d-eb1a-4599-94b4-f57f3a5a99ef</t>
  </si>
  <si>
    <t xml:space="preserve">Anonymized: site=BC_83, source=Src_195, equipment=A; Ground-site follow-up in 2021: Yes; Monte Carlo average from SI.</t>
  </si>
  <si>
    <t xml:space="preserve">fe6d8358-eca9-4ed6-9a4e-1fdf1ce392ae</t>
  </si>
  <si>
    <t xml:space="preserve">Anonymized: site=BC_83, source=Src_196, equipment=B; Ground-site follow-up in 2021: Yes; Monte Carlo average from SI.</t>
  </si>
  <si>
    <t xml:space="preserve">c1079b71-7953-4979-a8a8-9c663e6faa2f</t>
  </si>
  <si>
    <t xml:space="preserve">Anonymized: site=BC_83, source=Src_197, equipment=C; Ground-site follow-up in 2021: Yes; Monte Carlo average from SI.</t>
  </si>
  <si>
    <t xml:space="preserve">13aa80e5-1be3-4f69-9f67-785cb1ad6759</t>
  </si>
  <si>
    <t xml:space="preserve">Anonymized: site=BC_83, source=Src_198, equipment=D; Ground-site follow-up in 2021: Yes; Monte Carlo average from SI.</t>
  </si>
  <si>
    <t xml:space="preserve">e675c0ee-5cd1-4408-8bf5-4e9258307fda</t>
  </si>
  <si>
    <t xml:space="preserve">Anonymized: site=BC_83, source=Src_199, equipment=E; Ground-site follow-up in 2021: Yes; Monte Carlo average from SI.</t>
  </si>
  <si>
    <t xml:space="preserve">7b5b39fe-48cc-401f-99cf-71f5d266ba90</t>
  </si>
  <si>
    <t xml:space="preserve">Anonymized: site=BC_83, source=Src_200, equipment=F; Ground-site follow-up in 2021: Yes; Monte Carlo average from SI.</t>
  </si>
  <si>
    <t xml:space="preserve">832c6227-9e4b-4667-ba83-9c0563399939</t>
  </si>
  <si>
    <t xml:space="preserve">Anonymized: site=BC_83, source=Src_201, equipment=G; Ground-site follow-up in 2021: Yes; Monte Carlo average from SI.</t>
  </si>
  <si>
    <t xml:space="preserve">65342574-2f5f-4f67-ac23-47912e5669e2</t>
  </si>
  <si>
    <t xml:space="preserve">Anonymized: site=BC_86, source=Src_203, equipment=B; Ground-site follow-up in 2021: Yes; Monte Carlo average from SI.</t>
  </si>
  <si>
    <t xml:space="preserve">a8149e78-fe33-4646-8b19-22f00c7613a0</t>
  </si>
  <si>
    <t xml:space="preserve">Anonymized: site=BC_86, source=Src_204, equipment=B; Ground-site follow-up in 2021: Yes; Monte Carlo average from SI.</t>
  </si>
  <si>
    <t xml:space="preserve">19a5b22c-feaa-4ea3-81cb-18c3d846e99c</t>
  </si>
  <si>
    <t xml:space="preserve">Anonymized: site=BC_86, source=Src_205, equipment=C; Ground-site follow-up in 2021: Yes; Monte Carlo average from SI.</t>
  </si>
  <si>
    <t xml:space="preserve">8d06b838-683a-4aaa-9044-69a2ba384c2e</t>
  </si>
  <si>
    <t xml:space="preserve">Anonymized: site=BC_86, source=Src_206, equipment=D; Ground-site follow-up in 2021: Yes; Monte Carlo average from SI.</t>
  </si>
  <si>
    <t xml:space="preserve">c035169f-6f75-4bfa-abcd-46a63d2c514d</t>
  </si>
  <si>
    <t xml:space="preserve">Anonymized: site=BC_86, source=Src_207, equipment=E; Ground-site follow-up in 2021: Yes; Monte Carlo average from SI.</t>
  </si>
  <si>
    <t xml:space="preserve">63a21614-faf3-41ba-8d55-bf5aadbd8ddd</t>
  </si>
  <si>
    <t xml:space="preserve">Anonymized: site=BC_86, source=Src_208, equipment=F; Ground-site follow-up in 2021: Yes; Monte Carlo average from SI.</t>
  </si>
  <si>
    <t xml:space="preserve">0d1d7ac3-144a-40d2-b3c3-21e43f491dfb</t>
  </si>
  <si>
    <t xml:space="preserve">Anonymized: site=BC_86, source=Src_209, equipment=G; Ground-site follow-up in 2021: Yes; Monte Carlo average from SI.</t>
  </si>
  <si>
    <t xml:space="preserve">da8a3d38-97cb-4290-8e7e-0f0ce0699722</t>
  </si>
  <si>
    <t xml:space="preserve">Anonymized: site=BC_87, source=Src_210, equipment=A; Ground-site follow-up in 2021: Yes; Monte Carlo average from SI.</t>
  </si>
  <si>
    <t xml:space="preserve">01c90bc6-740f-4ba1-80be-985dcaed640b</t>
  </si>
  <si>
    <t xml:space="preserve">Anonymized: site=BC_87, source=Src_211, equipment=B; Ground-site follow-up in 2021: Yes; Monte Carlo average from SI.</t>
  </si>
  <si>
    <t xml:space="preserve">580967a3-b677-4d62-9878-759bfb3e1d60</t>
  </si>
  <si>
    <t xml:space="preserve">Anonymized: site=BC_87, source=Src_212, equipment=B; Ground-site follow-up in 2021: Yes; Monte Carlo average from SI.</t>
  </si>
  <si>
    <t xml:space="preserve">6b6e3446-2187-4221-a922-f8c8d120b433</t>
  </si>
  <si>
    <t xml:space="preserve">Anonymized: site=BC_87, source=Src_213, equipment=C; Ground-site follow-up in 2021: Yes; Monte Carlo average from SI.</t>
  </si>
  <si>
    <t xml:space="preserve">75026d70-1e7a-45ee-a6f9-2092e81f305c</t>
  </si>
  <si>
    <t xml:space="preserve">Anonymized: site=BC_89, source=Src_214, equipment=A; Ground-site follow-up in 2021: No; Monte Carlo average from SI.</t>
  </si>
  <si>
    <t xml:space="preserve">bde9e4b0-80f3-4887-bea2-9a69af99ef9c</t>
  </si>
  <si>
    <t xml:space="preserve">Anonymized: site=BC_89, source=Src_215, equipment=B; Ground-site follow-up in 2021: No; Monte Carlo average from SI.</t>
  </si>
  <si>
    <t xml:space="preserve">d1d1f8c4-cf27-467a-8384-69a7cb02d15c</t>
  </si>
  <si>
    <t xml:space="preserve">Anonymized: site=BC_89, source=Src_216, equipment=C; Ground-site follow-up in 2021: No; Monte Carlo average from SI.</t>
  </si>
  <si>
    <t xml:space="preserve">5b574247-723e-4abd-ba9b-356b4a6c3000</t>
  </si>
  <si>
    <t xml:space="preserve">Anonymized: site=BC_89, source=Src_217, equipment=D; Ground-site follow-up in 2021: No; Monte Carlo average from SI.</t>
  </si>
  <si>
    <t xml:space="preserve">cf3c194e-f837-446f-97a6-81deab78e6ac</t>
  </si>
  <si>
    <t xml:space="preserve">Anonymized: site=BC_90, source=Src_218, equipment=A; Ground-site follow-up in 2021: No; Monte Carlo average from SI.</t>
  </si>
  <si>
    <t xml:space="preserve">9513a082-b1c8-4cb9-b53f-9f5b9187d376</t>
  </si>
  <si>
    <t xml:space="preserve">Anonymized: site=BC_91, source=Src_219, equipment=A; Ground-site follow-up in 2021: No; Monte Carlo average from SI.</t>
  </si>
  <si>
    <t xml:space="preserve">1cab95bd-8de2-4573-9c4f-2877e5244c4f</t>
  </si>
  <si>
    <t xml:space="preserve">Anonymized: site=BC_92, source=Src_220, equipment=A; Ground-site follow-up in 2021: Yes; Monte Carlo average from SI.</t>
  </si>
  <si>
    <t xml:space="preserve">40c2e008-b2c9-4284-8b26-88489561af48</t>
  </si>
  <si>
    <t xml:space="preserve">Anonymized: site=BC_92, source=Src_221, equipment=B; Ground-site follow-up in 2021: Yes; Monte Carlo average from SI.</t>
  </si>
  <si>
    <t xml:space="preserve">1a0ab22f-55f0-4b31-9dba-3dcc71f389f1</t>
  </si>
  <si>
    <t xml:space="preserve">Anonymized: site=BC_94, source=Src_222, equipment=A; Ground-site follow-up in 2021: No; Monte Carlo average from SI.</t>
  </si>
  <si>
    <t xml:space="preserve">2500a163-1ec3-439b-9460-d52e58a88b0f</t>
  </si>
  <si>
    <t xml:space="preserve">Anonymized: site=BC_94, source=Src_223, equipment=B; Ground-site follow-up in 2021: No; Monte Carlo average from SI.</t>
  </si>
  <si>
    <t xml:space="preserve">41629dbe-3211-465c-b3ec-feb52a39f0df</t>
  </si>
  <si>
    <t xml:space="preserve">Anonymized: site=BC_94, source=Src_224, equipment=C; Ground-site follow-up in 2021: No; Monte Carlo average from SI.</t>
  </si>
  <si>
    <t xml:space="preserve">ab98ee48-b65e-442b-8de7-bb6a671fd3aa</t>
  </si>
  <si>
    <t xml:space="preserve">Anonymized: site=BC_94, source=Src_225, equipment=D; Ground-site follow-up in 2021: No; Monte Carlo average from SI.</t>
  </si>
  <si>
    <t xml:space="preserve">d15ad472-162a-4179-8f3a-d99d100833cf</t>
  </si>
  <si>
    <t xml:space="preserve">Anonymized: site=BC_94, source=Src_226, equipment=E; Ground-site follow-up in 2021: No; Monte Carlo average from SI.</t>
  </si>
  <si>
    <t xml:space="preserve">f526b16a-caee-41ba-a2e0-11939dfdb839</t>
  </si>
  <si>
    <t xml:space="preserve">Anonymized: site=BC_94, source=Src_227, equipment=D; Ground-site follow-up in 2021: No; Monte Carlo average from SI.</t>
  </si>
  <si>
    <t xml:space="preserve">b6b852b5-e41b-4f82-ba63-fc4f9c6c52da</t>
  </si>
  <si>
    <t xml:space="preserve">Anonymized: site=BC_96, source=Src_228, equipment=A; Ground-site follow-up in 2021: No; Monte Carlo average from SI.</t>
  </si>
  <si>
    <t xml:space="preserve">e35b195b-5876-4857-a1e9-209ab8638ac7</t>
  </si>
  <si>
    <t xml:space="preserve">Anonymized: site=BC_96, source=Src_229, equipment=B; Ground-site follow-up in 2021: No; Monte Carlo average from SI.</t>
  </si>
  <si>
    <t xml:space="preserve">9c005a51-22d5-401b-9a21-264e3fe93dcc</t>
  </si>
  <si>
    <t xml:space="preserve">Anonymized: site=BC_96, source=Src_230, equipment=C; Ground-site follow-up in 2021: No; Monte Carlo average from SI.</t>
  </si>
  <si>
    <t xml:space="preserve">144f2aba-c61a-4d20-a2c7-f37eab45a553</t>
  </si>
  <si>
    <t xml:space="preserve">Anonymized: site=BC_96, source=Src_232, equipment=E; Ground-site follow-up in 2021: No; Monte Carlo average from SI.</t>
  </si>
  <si>
    <t xml:space="preserve">b8dfaa0c-1cec-4bf7-aa31-b703b1141efd</t>
  </si>
  <si>
    <t xml:space="preserve">Anonymized: site=BC_97, source=Src_233, equipment=A; Ground-site follow-up in 2021: Yes; Monte Carlo average from SI.</t>
  </si>
  <si>
    <t xml:space="preserve">0e4a1c67-ba44-42d2-9016-ed5f2bd37716</t>
  </si>
  <si>
    <t xml:space="preserve">Anonymized: site=BC_97, source=Src_234, equipment=B; Ground-site follow-up in 2021: Yes; Monte Carlo average from SI.</t>
  </si>
  <si>
    <t xml:space="preserve">ccf481b9-9867-4e55-882c-e7a810209938</t>
  </si>
  <si>
    <t xml:space="preserve">Anonymized: site=BC_100, source=Src_235, equipment=A; Ground-site follow-up in 2021: No; Monte Carlo average from SI.</t>
  </si>
  <si>
    <t xml:space="preserve">dfc83c78-1e4f-4249-b027-7c36a6790481</t>
  </si>
  <si>
    <t xml:space="preserve">Anonymized: site=BC_103, source=Src_236, equipment=A; Ground-site follow-up in 2021: Yes; Monte Carlo average from SI.</t>
  </si>
  <si>
    <t xml:space="preserve">b3001690-a5d4-4881-8750-f4b9d12565b2</t>
  </si>
  <si>
    <t xml:space="preserve">Anonymized: site=BC_105, source=Src_237, equipment=A; Ground-site follow-up in 2021: Yes; Monte Carlo average from SI.</t>
  </si>
  <si>
    <t xml:space="preserve">3574f230-2e05-4999-b21b-262756596d68</t>
  </si>
  <si>
    <t xml:space="preserve">Anonymized: site=BC_105, source=Src_238, equipment=B; Ground-site follow-up in 2021: Yes; Monte Carlo average from SI.</t>
  </si>
  <si>
    <t xml:space="preserve">50b70fae-25b0-4e0d-b0c7-0a59a705ac49</t>
  </si>
  <si>
    <t xml:space="preserve">Anonymized: site=BC_107, source=Src_239, equipment=A; Ground-site follow-up in 2021: Yes; Monte Carlo average from SI.</t>
  </si>
  <si>
    <t xml:space="preserve">41da700d-699b-4c54-b508-54c3553bd681</t>
  </si>
  <si>
    <t xml:space="preserve">Anonymized: site=BC_107, source=Src_240, equipment=B; Ground-site follow-up in 2021: Yes; Monte Carlo average from SI.</t>
  </si>
  <si>
    <t xml:space="preserve">97978f32-6d14-4be2-a3f1-9d3b12e30b12</t>
  </si>
  <si>
    <t xml:space="preserve">Anonymized: site=BC_108, source=Src_241, equipment=A; Ground-site follow-up in 2021: Yes; Monte Carlo average from SI.</t>
  </si>
  <si>
    <t xml:space="preserve">54b643f6-7609-4013-aaec-ef65b82f6b0f</t>
  </si>
  <si>
    <t xml:space="preserve">Anonymized: site=BC_108, source=Src_242, equipment=B; Ground-site follow-up in 2021: Yes; Monte Carlo average from SI.</t>
  </si>
  <si>
    <t xml:space="preserve">3b2f4851-2f07-4dea-ba87-3f904148205d</t>
  </si>
  <si>
    <t xml:space="preserve">Anonymized: site=BC_108, source=Src_243, equipment=C; Ground-site follow-up in 2021: Yes; Monte Carlo average from SI.</t>
  </si>
  <si>
    <t xml:space="preserve">7ff87e13-2e71-4bba-9571-c287aff2ea30</t>
  </si>
  <si>
    <t xml:space="preserve">Anonymized: site=BC_108, source=Src_244, equipment=C; Ground-site follow-up in 2021: Yes; Monte Carlo average from SI.</t>
  </si>
  <si>
    <t xml:space="preserve">ed776e85-deea-445c-a846-9d5b5b90ed3b</t>
  </si>
  <si>
    <t xml:space="preserve">Anonymized: site=BC_108, source=Src_245, equipment=D; Ground-site follow-up in 2021: Yes; Monte Carlo average from SI.</t>
  </si>
  <si>
    <t xml:space="preserve">6c649140-7195-46ab-8cba-4de50556b244</t>
  </si>
  <si>
    <t xml:space="preserve">Anonymized: site=BC_119, source=Src_246, equipment=A; Ground-site follow-up in 2021: Yes; Monte Carlo average from SI.</t>
  </si>
  <si>
    <t xml:space="preserve">8083e46e-e4ce-4ed9-a593-ccd66185345f</t>
  </si>
  <si>
    <t xml:space="preserve">Anonymized: site=BC_119, source=Src_247, equipment=B; Ground-site follow-up in 2021: Yes; Monte Carlo average from SI.</t>
  </si>
  <si>
    <t xml:space="preserve">288ea69b-41d4-4337-b586-d001fce1a63e</t>
  </si>
  <si>
    <t xml:space="preserve">Anonymized: site=BC_119, source=Src_248, equipment=C; Ground-site follow-up in 2021: Yes; Monte Carlo average from SI.</t>
  </si>
  <si>
    <t xml:space="preserve">156780d6-1240-4e44-976e-1b050da8c73d</t>
  </si>
  <si>
    <t xml:space="preserve">Anonymized: site=BC_119, source=Src_249, equipment=D; Ground-site follow-up in 2021: Yes; Monte Carlo average from SI.</t>
  </si>
  <si>
    <t xml:space="preserve">6f410af8-b59c-431d-9c18-b3fa9c3f2208</t>
  </si>
  <si>
    <t xml:space="preserve">Anonymized: site=BC_119, source=Src_250, equipment=E; Ground-site follow-up in 2021: Yes; Monte Carlo average from SI.</t>
  </si>
  <si>
    <t xml:space="preserve">6d5b46c4-79c6-4713-b033-a0b7212ab1ab</t>
  </si>
  <si>
    <t xml:space="preserve">Anonymized: site=BC_119, source=Src_251, equipment=F; Ground-site follow-up in 2021: Yes; Monte Carlo average from SI.</t>
  </si>
  <si>
    <t xml:space="preserve">d5c4fdcd-b15c-465c-a8c3-c685812f58c0</t>
  </si>
  <si>
    <t xml:space="preserve">Anonymized: site=BC_119, source=Src_252, equipment=E; Ground-site follow-up in 2021: Yes; Monte Carlo average from SI.</t>
  </si>
  <si>
    <t xml:space="preserve">7cff0405-dbf0-42e3-baf4-221049ed6fe0</t>
  </si>
  <si>
    <t xml:space="preserve">Anonymized: site=BC_119, source=Src_253, equipment=G; Ground-site follow-up in 2021: Yes; Monte Carlo average from SI.</t>
  </si>
  <si>
    <t xml:space="preserve">6098dd4a-164b-47e8-ab30-c95d586c4649</t>
  </si>
  <si>
    <t xml:space="preserve">Anonymized: site=BC_119, source=Src_254, equipment=H; Ground-site follow-up in 2021: Yes; Monte Carlo average from SI.</t>
  </si>
  <si>
    <t xml:space="preserve">32b1075c-3cf3-4500-950b-141d9c571b6f</t>
  </si>
  <si>
    <t xml:space="preserve">Anonymized: site=BC_121, source=Src_255, equipment=A; Ground-site follow-up in 2021: Yes; Monte Carlo average from SI.</t>
  </si>
  <si>
    <t xml:space="preserve">f33e6a2d-4a5d-4158-bc0a-7c811bc438b9</t>
  </si>
  <si>
    <t xml:space="preserve">Anonymized: site=BC_124, source=Src_256, equipment=A; Ground-site follow-up in 2021: No; Monte Carlo average from SI.</t>
  </si>
  <si>
    <t xml:space="preserve">a13bcd4a-b6e4-4c72-8000-cfa05e1ca752</t>
  </si>
  <si>
    <t xml:space="preserve">Anonymized: site=BC_124, source=Src_257, equipment=B; Ground-site follow-up in 2021: No; Monte Carlo average from SI.</t>
  </si>
  <si>
    <t xml:space="preserve">5ee4e243-a8d3-415a-983a-0e404f198039</t>
  </si>
  <si>
    <t xml:space="preserve">Anonymized: site=BC_124, source=Src_258, equipment=C; Ground-site follow-up in 2021: No; Monte Carlo average from SI.</t>
  </si>
  <si>
    <t xml:space="preserve">eaed9045-f2be-48f9-b247-e0b99bcf22e1</t>
  </si>
  <si>
    <t xml:space="preserve">Anonymized: site=BC_124, source=Src_259, equipment=D; Ground-site follow-up in 2021: No; Monte Carlo average from SI.</t>
  </si>
  <si>
    <t xml:space="preserve">da73badc-7d4c-4f84-b098-e839c699c8af</t>
  </si>
  <si>
    <t xml:space="preserve">Anonymized: site=BC_124, source=Src_260, equipment=E; Ground-site follow-up in 2021: No; Monte Carlo average from SI.</t>
  </si>
  <si>
    <t xml:space="preserve">48d5b737-7ab2-428b-9412-e021bafa86c4</t>
  </si>
  <si>
    <t xml:space="preserve">Anonymized: site=BC_124, source=Src_261, equipment=F; Ground-site follow-up in 2021: No; Monte Carlo average from SI.</t>
  </si>
  <si>
    <t xml:space="preserve">055a065a-8a5e-4d9a-9d11-c0848994c829</t>
  </si>
  <si>
    <t xml:space="preserve">Anonymized: site=BC_124, source=Src_262, equipment=G; Ground-site follow-up in 2021: No; Monte Carlo average from SI.</t>
  </si>
  <si>
    <t xml:space="preserve">140ede4b-83e4-40d0-ae42-4040fb7aea36</t>
  </si>
  <si>
    <t xml:space="preserve">Anonymized: site=BC_124, source=Src_263, equipment=H; Ground-site follow-up in 2021: No; Monte Carlo average from SI.</t>
  </si>
  <si>
    <t xml:space="preserve">97b7a4d6-7347-402e-bfb7-4371e7177370</t>
  </si>
  <si>
    <t xml:space="preserve">Anonymized: site=BC_124, source=Src_264, equipment=I; Ground-site follow-up in 2021: No; Monte Carlo average from SI.</t>
  </si>
  <si>
    <t xml:space="preserve">2d5998c1-edc1-4f72-97d7-2b06d841a9f9</t>
  </si>
  <si>
    <t xml:space="preserve">Anonymized: site=BC_124, source=Src_265, equipment=J; Ground-site follow-up in 2021: No; Monte Carlo average from SI.</t>
  </si>
  <si>
    <t xml:space="preserve">26ae50d5-b308-4ceb-8bf1-5f6f1cf1e85d</t>
  </si>
  <si>
    <t xml:space="preserve">Anonymized: site=BC_124, source=Src_266, equipment=K; Ground-site follow-up in 2021: No; Monte Carlo average from SI.</t>
  </si>
  <si>
    <t xml:space="preserve">cad0ece0-6661-45cd-a94f-f081c185110e</t>
  </si>
  <si>
    <t xml:space="preserve">Anonymized: site=BC_124, source=Src_267, equipment=L; Ground-site follow-up in 2021: No; Monte Carlo average from SI.</t>
  </si>
  <si>
    <t xml:space="preserve">299a7ee9-2d01-4f46-8414-bb4572996a21</t>
  </si>
  <si>
    <t xml:space="preserve">Anonymized: site=BC_124, source=Src_268, equipment=M; Ground-site follow-up in 2021: No; Monte Carlo average from SI.</t>
  </si>
  <si>
    <t xml:space="preserve">f19a8de4-5c39-47d0-a104-5969f9c5dca5</t>
  </si>
  <si>
    <t xml:space="preserve">Anonymized: site=BC_124, source=Src_269, equipment=N; Ground-site follow-up in 2021: No; Monte Carlo average from SI.</t>
  </si>
  <si>
    <t xml:space="preserve">f9d52d11-1fcf-413a-a050-1948d4af1397</t>
  </si>
  <si>
    <t xml:space="preserve">Anonymized: site=BC_129, source=Src_272, equipment=A; Ground-site follow-up in 2021: No; Monte Carlo average from SI.</t>
  </si>
  <si>
    <t xml:space="preserve">4d468759-224d-40b6-89bb-f5c7c075cab9</t>
  </si>
  <si>
    <t xml:space="preserve">Anonymized: site=BC_129, source=Src_273, equipment=B; Ground-site follow-up in 2021: No; Monte Carlo average from SI.</t>
  </si>
  <si>
    <t xml:space="preserve">d48186b9-94cc-43f6-9221-3852003fec1a</t>
  </si>
  <si>
    <t xml:space="preserve">Anonymized: site=BC_129, source=Src_274, equipment=C; Ground-site follow-up in 2021: No; Monte Carlo average from SI.</t>
  </si>
  <si>
    <t xml:space="preserve">a30a28e7-bfd6-44bd-98db-3bfbc981e2f3</t>
  </si>
  <si>
    <t xml:space="preserve">Anonymized: site=BC_129, source=Src_275, equipment=C; Ground-site follow-up in 2021: No; Monte Carlo average from SI.</t>
  </si>
  <si>
    <t xml:space="preserve">6c8170df-4e75-4bec-b0d5-6d381b8cc4ee</t>
  </si>
  <si>
    <t xml:space="preserve">Anonymized: site=BC_129, source=Src_276, equipment=D; Ground-site follow-up in 2021: No; Monte Carlo average from SI.</t>
  </si>
  <si>
    <t xml:space="preserve">59d1b4ed-e1bb-4883-bd83-f657b16ff1d6</t>
  </si>
  <si>
    <t xml:space="preserve">Anonymized: site=BC_129, source=Src_277, equipment=D; Ground-site follow-up in 2021: No; Monte Carlo average from SI.</t>
  </si>
  <si>
    <t xml:space="preserve">1fcf6d52-4c36-4f9e-b769-917dfdff25e8</t>
  </si>
  <si>
    <t xml:space="preserve">Anonymized: site=BC_129, source=Src_278, equipment=E; Ground-site follow-up in 2021: No; Monte Carlo average from SI.</t>
  </si>
  <si>
    <t xml:space="preserve">72797d1c-fbd4-4073-b222-32bc78c7ae88</t>
  </si>
  <si>
    <t xml:space="preserve">Anonymized: site=BC_129, source=Src_279, equipment=F; Ground-site follow-up in 2021: No; Monte Carlo average from SI.</t>
  </si>
  <si>
    <t xml:space="preserve">76eddc0c-7ab9-4264-9368-38ca1376e26e</t>
  </si>
  <si>
    <t xml:space="preserve">Anonymized: site=BC_129, source=Src_280, equipment=F; Ground-site follow-up in 2021: No; Monte Carlo average from SI.</t>
  </si>
  <si>
    <t xml:space="preserve">877a278a-63a5-4814-bd0a-06029a50333e</t>
  </si>
  <si>
    <t xml:space="preserve">Anonymized: site=BC_132, source=Src_281, equipment=A; Ground-site follow-up in 2021: No; Monte Carlo average from SI.</t>
  </si>
  <si>
    <t xml:space="preserve">7960195d-9b7e-4af5-ae7f-835d79d649b6</t>
  </si>
  <si>
    <t xml:space="preserve">Anonymized: site=BC_132, source=Src_282, equipment=A; Ground-site follow-up in 2021: No; Monte Carlo average from SI.</t>
  </si>
  <si>
    <t xml:space="preserve">d8dee79f-6e61-4644-97a7-94d3fb3220cd</t>
  </si>
  <si>
    <t xml:space="preserve">Anonymized: site=BC_132, source=Src_283, equipment=B; Ground-site follow-up in 2021: No; Monte Carlo average from SI.</t>
  </si>
  <si>
    <t xml:space="preserve">3e76c977-c2a9-4cf7-a876-a999ad518085</t>
  </si>
  <si>
    <t xml:space="preserve">Anonymized: site=BC_133, source=Src_284, equipment=A; Ground-site follow-up in 2021: Yes; Monte Carlo average from SI.</t>
  </si>
  <si>
    <t xml:space="preserve">d348fa4d-52d0-49c2-b3a7-e3fec1f81d79</t>
  </si>
  <si>
    <t xml:space="preserve">Anonymized: site=BC_133, source=Src_285, equipment=B; Ground-site follow-up in 2021: Yes; Monte Carlo average from SI.</t>
  </si>
  <si>
    <t xml:space="preserve">f1bb2126-70d9-4a1f-baa8-9d513e5e086a</t>
  </si>
  <si>
    <t xml:space="preserve">Anonymized: site=BC_134, source=Src_286, equipment=A; Ground-site follow-up in 2021: No; Monte Carlo average from SI.</t>
  </si>
  <si>
    <t xml:space="preserve">831f228b-3764-4e21-a5ec-67d3c118cba6</t>
  </si>
  <si>
    <t xml:space="preserve">Anonymized: site=BC_136, source=Src_287, equipment=A; Ground-site follow-up in 2021: No; Monte Carlo average from SI.</t>
  </si>
  <si>
    <t xml:space="preserve">b4e96555-0e81-417b-bb97-9497254ae1d4</t>
  </si>
  <si>
    <t xml:space="preserve">Anonymized: site=BC_136, source=Src_288, equipment=B; Ground-site follow-up in 2021: No; Monte Carlo average from SI.</t>
  </si>
  <si>
    <t xml:space="preserve">1ab8bc56-cd14-4ce6-a518-741dafec74ce</t>
  </si>
  <si>
    <t xml:space="preserve">Anonymized: site=BC_136, source=Src_289, equipment=C; Ground-site follow-up in 2021: No; Monte Carlo average from SI.</t>
  </si>
  <si>
    <t xml:space="preserve">2fa02888-01c9-482e-ada7-18b3b94a9c4d</t>
  </si>
  <si>
    <t xml:space="preserve">Anonymized: site=BC_136, source=Src_290, equipment=D; Ground-site follow-up in 2021: No; Monte Carlo average from SI.</t>
  </si>
  <si>
    <t xml:space="preserve">d34f8fa6-6d30-4187-80ee-3b62acf1fcd8</t>
  </si>
  <si>
    <t xml:space="preserve">Anonymized: site=BC_136, source=Src_291, equipment=E; Ground-site follow-up in 2021: No; Monte Carlo average from SI.</t>
  </si>
  <si>
    <t xml:space="preserve">2c9441da-6797-4844-a1a5-79223843a0d8</t>
  </si>
  <si>
    <t xml:space="preserve">Anonymized: site=BC_136, source=Src_292, equipment=F; Ground-site follow-up in 2021: No; Monte Carlo average from SI.</t>
  </si>
  <si>
    <t xml:space="preserve">75d3f547-8036-4963-bcac-c689a0d8ec15</t>
  </si>
  <si>
    <t xml:space="preserve">Anonymized: site=BC_136, source=Src_293, equipment=G; Ground-site follow-up in 2021: No; Monte Carlo average from SI.</t>
  </si>
  <si>
    <t xml:space="preserve">c10f17f1-dc39-4ba1-a93a-52514e8fda42</t>
  </si>
  <si>
    <t xml:space="preserve">Anonymized: site=BC_136, source=Src_294, equipment=H; Ground-site follow-up in 2021: No; Monte Carlo average from SI.</t>
  </si>
  <si>
    <t xml:space="preserve">4f6a13e2-ebc3-4323-b64a-f2accef6f7e0</t>
  </si>
  <si>
    <t xml:space="preserve">Anonymized: site=BC_137, source=Src_296, equipment=A; Ground-site follow-up in 2021: No; Monte Carlo average from SI.</t>
  </si>
  <si>
    <t xml:space="preserve">25a1c957-7774-427c-991f-6c63552aba92</t>
  </si>
  <si>
    <t xml:space="preserve">Anonymized: site=BC_138, source=Src_297, equipment=A; Ground-site follow-up in 2021: No; Monte Carlo average from SI.</t>
  </si>
  <si>
    <t xml:space="preserve">9059a88d-dbb2-463d-9ea0-935a0ba326b0</t>
  </si>
  <si>
    <t xml:space="preserve">Anonymized: site=BC_144, source=Src_298, equipment=A; Ground-site follow-up in 2021: Yes; Monte Carlo average from SI.</t>
  </si>
  <si>
    <t xml:space="preserve">2c91fd42-edc2-4dea-baca-dc9237ff05b6</t>
  </si>
  <si>
    <t xml:space="preserve">Anonymized: site=BC_144, source=Src_299, equipment=B; Ground-site follow-up in 2021: Yes; Monte Carlo average from SI.</t>
  </si>
  <si>
    <t xml:space="preserve">25fa29ae-4651-46f8-9ce3-a5ab6f673fbd</t>
  </si>
  <si>
    <t xml:space="preserve">Anonymized: site=BC_144, source=Src_300, equipment=C; Ground-site follow-up in 2021: Yes; Monte Carlo average from SI.</t>
  </si>
  <si>
    <t xml:space="preserve">80df63aa-ffae-4a67-a8af-3b595de4cf89</t>
  </si>
  <si>
    <t xml:space="preserve">Anonymized: site=BC_145, source=Src_301, equipment=A; Ground-site follow-up in 2021: Yes; Monte Carlo average from SI.</t>
  </si>
  <si>
    <t xml:space="preserve">c0eebb9c-794d-4618-922d-e30e6843b018</t>
  </si>
  <si>
    <t xml:space="preserve">Anonymized: site=BC_145, source=Src_302, equipment=B; Ground-site follow-up in 2021: Yes; Monte Carlo average from SI.</t>
  </si>
  <si>
    <t xml:space="preserve">1572137a-b7f2-4789-979a-e0dcf026a214</t>
  </si>
  <si>
    <t xml:space="preserve">Anonymized: site=BC_145, source=Src_303, equipment=C; Ground-site follow-up in 2021: Yes; Monte Carlo average from SI.</t>
  </si>
  <si>
    <t xml:space="preserve">4719ff9c-0ca0-44c4-9b55-51713433b58b</t>
  </si>
  <si>
    <t xml:space="preserve">Anonymized: site=BC_146, source=Src_304, equipment=A; Ground-site follow-up in 2021: No; Monte Carlo average from SI.</t>
  </si>
  <si>
    <t xml:space="preserve">afd68e67-a038-4277-9867-1af47711c467</t>
  </si>
  <si>
    <t xml:space="preserve">Anonymized: site=BC_155, source=Src_305, equipment=A; Ground-site follow-up in 2021: Yes; Monte Carlo average from SI.</t>
  </si>
  <si>
    <t xml:space="preserve">43cfa930-6716-4b43-a7f5-2395dd07ce8d</t>
  </si>
  <si>
    <t xml:space="preserve">Anonymized: site=BC_158, source=Src_306, equipment=A; Ground-site follow-up in 2021: No; Monte Carlo average from SI.</t>
  </si>
  <si>
    <t xml:space="preserve">fa60c603-8229-4a49-861c-80750c11a34c</t>
  </si>
  <si>
    <t xml:space="preserve">Anonymized: site=BC_161, source=Src_307, equipment=A; Ground-site follow-up in 2021: Yes; Monte Carlo average from SI.</t>
  </si>
  <si>
    <t xml:space="preserve">8eb016d0-82cc-4d73-a5ac-10d14bcf01d6</t>
  </si>
  <si>
    <t xml:space="preserve">Anonymized: site=BC_162, source=Src_308, equipment=A; Ground-site follow-up in 2021: No; Monte Carlo average from SI.</t>
  </si>
  <si>
    <t xml:space="preserve">beeb3635-e893-4018-af7d-b90363cd769e</t>
  </si>
  <si>
    <t xml:space="preserve">Anonymized: site=BC_171, source=Src_309, equipment=A; Ground-site follow-up in 2021: No; Monte Carlo average from SI.</t>
  </si>
  <si>
    <t xml:space="preserve">f3a05c5e-343c-48d9-814d-e04efbeb4477</t>
  </si>
  <si>
    <t xml:space="preserve">Anonymized: site=BC_180, source=Src_310, equipment=A; Ground-site follow-up in 2021: No; Monte Carlo average from SI.</t>
  </si>
  <si>
    <t xml:space="preserve">ecdb1280-4e62-40e0-aca6-4d49d10d2b2a</t>
  </si>
  <si>
    <t xml:space="preserve">Anonymized: site=BC_183, source=Src_311, equipment=A; Ground-site follow-up in 2021: No; Monte Carlo average from SI.</t>
  </si>
  <si>
    <t xml:space="preserve">766fbf5a-7a44-4af2-9a5e-a55df3fdc1f0</t>
  </si>
  <si>
    <t xml:space="preserve">Anonymized: site=BC_186, source=Src_312, equipment=A; Ground-site follow-up in 2021: Yes; Monte Carlo average from SI.</t>
  </si>
  <si>
    <t xml:space="preserve">41a65955-e571-4cb9-8ff6-ab68b6739267</t>
  </si>
  <si>
    <t xml:space="preserve">Anonymized: site=BC_191, source=Src_313, equipment=A; Ground-site follow-up in 2021: No; Monte Carlo average from SI.</t>
  </si>
  <si>
    <t xml:space="preserve">4595a36a-dc20-47cb-a2fb-75c1d289173f</t>
  </si>
  <si>
    <t xml:space="preserve">Anonymized: site=BC_192, source=Src_314, equipment=A; Ground-site follow-up in 2021: No; Monte Carlo average from SI.</t>
  </si>
  <si>
    <t xml:space="preserve">24ace7bd-f74b-4420-b5c8-e72141919bd0</t>
  </si>
  <si>
    <t xml:space="preserve">Anonymized: site=BC_192, source=Src_315, equipment=B; Ground-site follow-up in 2021: No; Monte Carlo average from SI.</t>
  </si>
  <si>
    <t xml:space="preserve">0a973b79-f78e-4f89-b71d-845344961ff0</t>
  </si>
  <si>
    <t xml:space="preserve">Anonymized: site=BC_193, source=Src_316, equipment=A; Ground-site follow-up in 2021: No; Monte Carlo average from SI.</t>
  </si>
  <si>
    <t xml:space="preserve">18f61deb-bf27-49ff-923c-654a58bb96f9</t>
  </si>
  <si>
    <t xml:space="preserve">Anonymized: site=BC_201, source=Src_317, equipment=A; Ground-site follow-up in 2021: No; Monte Carlo average from SI.</t>
  </si>
  <si>
    <t xml:space="preserve">25f9437c-1c41-4748-9893-d7c34d8929a6</t>
  </si>
  <si>
    <t xml:space="preserve">Anonymized: site=BC_212, source=Src_319, equipment=B; Ground-site follow-up in 2021: No; Monte Carlo average from SI.</t>
  </si>
  <si>
    <t xml:space="preserve">3372677d-ceca-4004-844a-798550803ecb</t>
  </si>
  <si>
    <t xml:space="preserve">Anonymized: site=BC_212, source=Src_320, equipment=C; Ground-site follow-up in 2021: No; Monte Carlo average from SI.</t>
  </si>
  <si>
    <t xml:space="preserve">293b86f9-def8-498e-9e5e-2da7048e626c</t>
  </si>
  <si>
    <t xml:space="preserve">Anonymized: site=BC_212, source=Src_321, equipment=D; Ground-site follow-up in 2021: No; Monte Carlo average from SI.</t>
  </si>
  <si>
    <t xml:space="preserve">2398609d-b77c-4042-a971-d86718a06d3f</t>
  </si>
  <si>
    <t xml:space="preserve">Anonymized: site=BC_212, source=Src_322, equipment=E; Ground-site follow-up in 2021: No; Monte Carlo average from SI.</t>
  </si>
  <si>
    <t xml:space="preserve">c6aeac90-296e-43a8-9b7c-7107ebbed569</t>
  </si>
  <si>
    <t xml:space="preserve">Anonymized: site=BC_212, source=Src_323, equipment=F; Ground-site follow-up in 2021: No; Monte Carlo average from SI.</t>
  </si>
  <si>
    <t xml:space="preserve">23b69405-065e-4f34-97a5-26ddb293f328</t>
  </si>
  <si>
    <t xml:space="preserve">Anonymized: site=BC_212, source=Src_324, equipment=G; Ground-site follow-up in 2021: No; Monte Carlo average from SI.</t>
  </si>
  <si>
    <t xml:space="preserve">423525db-1253-4848-a274-6c48d6e4052d</t>
  </si>
  <si>
    <t xml:space="preserve">Anonymized: site=BC_214, source=Src_325, equipment=A; Ground-site follow-up in 2021: No; Monte Carlo average from SI.</t>
  </si>
  <si>
    <t xml:space="preserve">4db33bf3-5547-4026-86d5-cb60d51b46e4</t>
  </si>
  <si>
    <t xml:space="preserve">Anonymized: site=BC_218, source=Src_326, equipment=A; Ground-site follow-up in 2021: Yes; Monte Carlo average from SI.</t>
  </si>
  <si>
    <t xml:space="preserve">4bd59078-53e0-434c-9c44-b4a3bfc27191</t>
  </si>
  <si>
    <t xml:space="preserve">Anonymized: site=BC_221, source=Src_328, equipment=A; Ground-site follow-up in 2021: No; Monte Carlo average from SI.</t>
  </si>
  <si>
    <t xml:space="preserve">01fb91c2-efb2-4a70-aa49-71aae6eaab77</t>
  </si>
  <si>
    <t xml:space="preserve">Anonymized: site=BC_223, source=Src_329, equipment=A; Ground-site follow-up in 2021: No; Monte Carlo average from SI.</t>
  </si>
  <si>
    <t xml:space="preserve">0984f705-b1a9-4d2f-8502-d4afd19740a7</t>
  </si>
  <si>
    <t xml:space="preserve">Anonymized: site=BC_226, source=Src_332, equipment=B; Ground-site follow-up in 2021: No; Monte Carlo average from SI.</t>
  </si>
  <si>
    <t xml:space="preserve">2763cfea-03ac-4e5b-ad1c-564a06f654e9</t>
  </si>
  <si>
    <t xml:space="preserve">Anonymized: site=BC_226, source=Src_333, equipment=C; Ground-site follow-up in 2021: No; Monte Carlo average from SI.</t>
  </si>
  <si>
    <t xml:space="preserve">d2465b24-be9b-4772-8ae4-991597d8f02a</t>
  </si>
  <si>
    <t xml:space="preserve">Anonymized: site=BC_226, source=Src_334, equipment=D; Ground-site follow-up in 2021: No; Monte Carlo average from SI.</t>
  </si>
  <si>
    <t xml:space="preserve">fd959cd2-1dd5-4a2b-87d5-c79aeb6e597a</t>
  </si>
  <si>
    <t xml:space="preserve">Anonymized: site=BC_226, source=Src_336, equipment=F; Ground-site follow-up in 2021: No; Monte Carlo average from SI.</t>
  </si>
  <si>
    <t xml:space="preserve">8fe2d4fe-6449-4023-bece-525f91ae1941</t>
  </si>
  <si>
    <t xml:space="preserve">Anonymized: site=BC_226, source=Src_337, equipment=G; Ground-site follow-up in 2021: No; Monte Carlo average from SI.</t>
  </si>
  <si>
    <t xml:space="preserve">38598529-47de-4a50-9b40-e372ce0da734</t>
  </si>
  <si>
    <t xml:space="preserve">Anonymized: site=BC_226, source=Src_338, equipment=C; Ground-site follow-up in 2021: No; Monte Carlo average from SI.</t>
  </si>
  <si>
    <t xml:space="preserve">ee0a35e2-d34c-4370-ae1c-ff1ef24b02bd</t>
  </si>
  <si>
    <t xml:space="preserve">Anonymized: site=BC_226, source=Src_339, equipment=H; Ground-site follow-up in 2021: No; Monte Carlo average from SI.</t>
  </si>
  <si>
    <t xml:space="preserve">b1832512-db69-421b-87d0-48e2db0aefdd</t>
  </si>
  <si>
    <t xml:space="preserve">Anonymized: site=BC_230, source=Src_340, equipment=A; Ground-site follow-up in 2021: No; Monte Carlo average from SI.</t>
  </si>
  <si>
    <t xml:space="preserve">c45133e6-3260-4261-8207-b34bf0aba9f2</t>
  </si>
  <si>
    <t xml:space="preserve">Anonymized: site=BC_235, source=Src_341, equipment=A; Ground-site follow-up in 2021: No; Monte Carlo average from SI.</t>
  </si>
  <si>
    <t xml:space="preserve">88d73e8d-4de7-4497-84cb-fc6c3b6ae3a2</t>
  </si>
  <si>
    <t xml:space="preserve">Anonymized: site=BC_238, source=Src_342, equipment=A; Ground-site follow-up in 2021: No; Monte Carlo average from SI.</t>
  </si>
  <si>
    <t xml:space="preserve">fe5d1b3d-d106-4749-a379-a97212e92453</t>
  </si>
  <si>
    <t xml:space="preserve">Anonymized: site=BC_238, source=Src_343, equipment=B; Ground-site follow-up in 2021: No; Monte Carlo average from SI.</t>
  </si>
  <si>
    <t xml:space="preserve">58f86210-fe21-4f60-9ea8-db1322dbc372</t>
  </si>
  <si>
    <t xml:space="preserve">Anonymized: site=BC_238, source=Src_344, equipment=C; Ground-site follow-up in 2021: No; Monte Carlo average from SI.</t>
  </si>
  <si>
    <t xml:space="preserve">4469bc9a-5051-404d-bf35-7005ccbc97b3</t>
  </si>
  <si>
    <t xml:space="preserve">Anonymized: site=BC_242, source=Src_345, equipment=A; Ground-site follow-up in 2021: No; Monte Carlo average from SI.</t>
  </si>
  <si>
    <t xml:space="preserve">92f4118f-5783-47e7-ab68-26a2f3639908</t>
  </si>
  <si>
    <t xml:space="preserve">Anonymized: site=BC_242, source=Src_346, equipment=B; Ground-site follow-up in 2021: No; Monte Carlo average from SI.</t>
  </si>
  <si>
    <t xml:space="preserve">69bc3b73-bdd6-4427-8e87-fad2e74fcbce</t>
  </si>
  <si>
    <t xml:space="preserve">Anonymized: site=BC_242, source=Src_347, equipment=C; Ground-site follow-up in 2021: No; Monte Carlo average from SI.</t>
  </si>
  <si>
    <t xml:space="preserve">8135a0c0-869b-43fe-bfa7-d68cebc13ee0</t>
  </si>
  <si>
    <t xml:space="preserve">Anonymized: site=BC_242, source=Src_348, equipment=D; Ground-site follow-up in 2021: No; Monte Carlo average from SI.</t>
  </si>
  <si>
    <t xml:space="preserve">607c9475-a08f-42b7-bdc1-8307fc963018</t>
  </si>
  <si>
    <t xml:space="preserve">Anonymized: site=BC_242, source=Src_349, equipment=E; Ground-site follow-up in 2021: No; Monte Carlo average from SI.</t>
  </si>
  <si>
    <t xml:space="preserve">0bb421f1-61f7-441e-8859-00e4ecad1e78</t>
  </si>
  <si>
    <t xml:space="preserve">Anonymized: site=BC_244, source=Src_350, equipment=A; Ground-site follow-up in 2021: No; Monte Carlo average from SI.</t>
  </si>
  <si>
    <t xml:space="preserve">20a53cbe-826a-436d-b882-1c9bb3d74890</t>
  </si>
  <si>
    <t xml:space="preserve">Anonymized: site=BC_244, source=Src_351, equipment=B; Ground-site follow-up in 2021: No; Monte Carlo average from SI.</t>
  </si>
  <si>
    <t xml:space="preserve">1c184d36-4d4e-4640-8678-838ef4ade987</t>
  </si>
  <si>
    <t xml:space="preserve">Anonymized: site=BC_244, source=Src_352, equipment=C; Ground-site follow-up in 2021: No; Monte Carlo average from SI.</t>
  </si>
  <si>
    <t xml:space="preserve">3813df7e-0904-4217-a4c8-050c9e251e92</t>
  </si>
  <si>
    <t xml:space="preserve">Anonymized: site=BC_244, source=Src_353, equipment=D; Ground-site follow-up in 2021: No; Monte Carlo average from SI.</t>
  </si>
  <si>
    <t xml:space="preserve">628b12a9-92ef-4d35-a58b-871ac8d4a98b</t>
  </si>
  <si>
    <t xml:space="preserve">Anonymized: site=BC_247, source=Src_355, equipment=A; Ground-site follow-up in 2021: No; Monte Carlo average from SI.</t>
  </si>
  <si>
    <t xml:space="preserve">cd425ba1-9160-4cab-aae7-38ce6101905f</t>
  </si>
  <si>
    <t xml:space="preserve">Anonymized: site=BC_247, source=Src_356, equipment=B; Ground-site follow-up in 2021: No; Monte Carlo average from SI.</t>
  </si>
  <si>
    <t xml:space="preserve">b9a5bb7e-30a0-4c96-afcd-83603d4a042d</t>
  </si>
  <si>
    <t xml:space="preserve">Anonymized: site=BC_247, source=Src_357, equipment=C; Ground-site follow-up in 2021: No; Monte Carlo average from SI.</t>
  </si>
  <si>
    <t xml:space="preserve">aa305802-28ae-470c-882c-6a6434abf575</t>
  </si>
  <si>
    <t xml:space="preserve">Anonymized: site=BC_247, source=Src_358, equipment=D; Ground-site follow-up in 2021: No; Monte Carlo average from SI.</t>
  </si>
  <si>
    <t xml:space="preserve">ab3c5721-5e6f-4d86-a9d8-fa5943b957e3</t>
  </si>
  <si>
    <t xml:space="preserve">Anonymized: site=BC_247, source=Src_359, equipment=D; Ground-site follow-up in 2021: No; Monte Carlo average from SI.</t>
  </si>
  <si>
    <t xml:space="preserve">ede7b619-3ab6-4d7b-ab4c-87952c000449</t>
  </si>
  <si>
    <t xml:space="preserve">Anonymized: site=BC_247, source=Src_360, equipment=C; Ground-site follow-up in 2021: No; Monte Carlo average from SI.</t>
  </si>
  <si>
    <t xml:space="preserve">86812c19-77a7-44de-8811-fde87714b666</t>
  </si>
  <si>
    <t xml:space="preserve">Anonymized: site=BC_247, source=Src_361, equipment=E; Ground-site follow-up in 2021: No; Monte Carlo average from SI.</t>
  </si>
  <si>
    <t xml:space="preserve">881a80b7-f3c1-4882-ae30-af88b4f2d9d1</t>
  </si>
  <si>
    <t xml:space="preserve">Anonymized: site=BC_247, source=Src_362, equipment=E; Ground-site follow-up in 2021: No; Monte Carlo average from SI.</t>
  </si>
  <si>
    <t xml:space="preserve">d6e195e3-1f01-4b97-88b2-8a5c12f7b8d5</t>
  </si>
  <si>
    <t xml:space="preserve">Anonymized: site=BC_247, source=Src_363, equipment=F; Ground-site follow-up in 2021: No; Monte Carlo average from SI.</t>
  </si>
  <si>
    <t xml:space="preserve">cffaa5ac-c004-433e-a8de-57a0278a3a8e</t>
  </si>
  <si>
    <t xml:space="preserve">Anonymized: site=BC_247, source=Src_364, equipment=G; Ground-site follow-up in 2021: No; Monte Carlo average from SI.</t>
  </si>
  <si>
    <t xml:space="preserve">b8cc91f6-46c5-43b0-bb36-4aeba2a0983a</t>
  </si>
  <si>
    <t xml:space="preserve">Anonymized: site=BC_247, source=Src_365, equipment=F; Ground-site follow-up in 2021: No; Monte Carlo average from SI.</t>
  </si>
  <si>
    <t xml:space="preserve">0594f4cd-058b-4382-9fe5-f2ed111af39a</t>
  </si>
  <si>
    <t xml:space="preserve">Anonymized: site=BC_247, source=Src_366, equipment=G; Ground-site follow-up in 2021: No; Monte Carlo average from SI.</t>
  </si>
  <si>
    <t xml:space="preserve">64ba23c2-f0d1-4aa9-a1a7-7eae5d990d34</t>
  </si>
  <si>
    <t xml:space="preserve">Anonymized: site=BC_247, source=Src_367, equipment=H; Ground-site follow-up in 2021: No; Monte Carlo average from SI.</t>
  </si>
  <si>
    <t xml:space="preserve">e362dd68-9cb5-46cb-9244-4c880362b3ad</t>
  </si>
  <si>
    <t xml:space="preserve">Anonymized: site=BC_247, source=Src_368, equipment=I; Ground-site follow-up in 2021: No; Monte Carlo average from SI.</t>
  </si>
  <si>
    <t xml:space="preserve">17c15648-f5ca-40a7-ad62-988ea970838f</t>
  </si>
  <si>
    <t xml:space="preserve">Anonymized: site=BC_248, source=Src_369, equipment=A; Ground-site follow-up in 2021: No; Monte Carlo average from SI.</t>
  </si>
  <si>
    <t xml:space="preserve">ac32e7f0-9d09-47b8-abf2-8975fdfb2fff</t>
  </si>
  <si>
    <t xml:space="preserve">Anonymized: site=BC_250, source=Src_370, equipment=A; Ground-site follow-up in 2021: Yes; Monte Carlo average from SI.</t>
  </si>
  <si>
    <t xml:space="preserve">9735d3a3-f2a6-4516-8f04-23e119c1890c</t>
  </si>
  <si>
    <t xml:space="preserve">Anonymized: site=BC_250, source=Src_371, equipment=B; Ground-site follow-up in 2021: Yes; Monte Carlo average from SI.</t>
  </si>
  <si>
    <t xml:space="preserve">05724147-e4bf-4a97-b1c8-b3e6b67becf8</t>
  </si>
  <si>
    <t xml:space="preserve">Anonymized: site=BC_250, source=Src_372, equipment=C; Ground-site follow-up in 2021: Yes; Monte Carlo average from SI.</t>
  </si>
  <si>
    <t xml:space="preserve">7c24afc4-fa51-4864-add4-37ec1f21adae</t>
  </si>
  <si>
    <t xml:space="preserve">Anonymized: site=BC_250, source=Src_373, equipment=D; Ground-site follow-up in 2021: Yes; Monte Carlo average from SI.</t>
  </si>
  <si>
    <t xml:space="preserve">0a0dbdd7-2ede-40af-88ce-33c6e1c65164</t>
  </si>
  <si>
    <t xml:space="preserve">Anonymized: site=BC_253, source=Src_374, equipment=A; Ground-site follow-up in 2021: Yes; Monte Carlo average from SI.</t>
  </si>
  <si>
    <t xml:space="preserve">beff1079-ef03-419c-a46a-3effcd7d09b2</t>
  </si>
  <si>
    <t xml:space="preserve">Anonymized: site=BC_253, source=Src_375, equipment=B; Ground-site follow-up in 2021: Yes; Monte Carlo average from SI.</t>
  </si>
  <si>
    <t xml:space="preserve">7d9b25b1-ed30-4cb8-93a7-6e819cf4098e</t>
  </si>
  <si>
    <t xml:space="preserve">Anonymized: site=BC_253, source=Src_376, equipment=C; Ground-site follow-up in 2021: Yes; Monte Carlo average from SI.</t>
  </si>
  <si>
    <t xml:space="preserve">2bfa02e5-312b-4cc3-a1c2-04692702b804</t>
  </si>
  <si>
    <t xml:space="preserve">Anonymized: site=BC_255, source=Src_377, equipment=A; Ground-site follow-up in 2021: No; Monte Carlo average from SI.</t>
  </si>
  <si>
    <t xml:space="preserve">e343bee2-3297-4bfb-84f8-2324da613228</t>
  </si>
  <si>
    <t xml:space="preserve">Anonymized: site=BC_256, source=Src_378, equipment=A; Ground-site follow-up in 2021: No; Monte Carlo average from SI.</t>
  </si>
  <si>
    <t xml:space="preserve">1634306a-091b-40db-9c1d-f87441300251</t>
  </si>
  <si>
    <t xml:space="preserve">Anonymized: site=BC_256, source=Src_379, equipment=B; Ground-site follow-up in 2021: No; Monte Carlo average from SI.</t>
  </si>
  <si>
    <t xml:space="preserve">2fce086b-c245-4328-86b4-7bc55d972a42</t>
  </si>
  <si>
    <t xml:space="preserve">Anonymized: site=BC_260, source=Src_380, equipment=A; Ground-site follow-up in 2021: No; Monte Carlo average from SI.</t>
  </si>
  <si>
    <t xml:space="preserve">917484ed-48d3-4c81-9d52-2b5e7906d269</t>
  </si>
  <si>
    <t xml:space="preserve">Anonymized: site=BC_260, source=Src_381, equipment=B; Ground-site follow-up in 2021: No; Monte Carlo average from SI.</t>
  </si>
  <si>
    <t xml:space="preserve">ab92f7a2-d765-4178-a08b-9fbaf0eff2e6</t>
  </si>
  <si>
    <t xml:space="preserve">Anonymized: site=BC_262, source=Src_382, equipment=A; Ground-site follow-up in 2021: No; Monte Carlo average from SI.</t>
  </si>
  <si>
    <t xml:space="preserve">6027e7b9-13d7-4549-b02b-84949db166de</t>
  </si>
  <si>
    <t xml:space="preserve">Anonymized: site=BC_262, source=Src_383, equipment=B; Ground-site follow-up in 2021: No; Monte Carlo average from SI.</t>
  </si>
  <si>
    <t xml:space="preserve">79057200-3073-4c64-ba50-270cc9142c54</t>
  </si>
  <si>
    <t xml:space="preserve">Anonymized: site=BC_262, source=Src_384, equipment=C; Ground-site follow-up in 2021: No; Monte Carlo average from SI.</t>
  </si>
  <si>
    <t xml:space="preserve">84a7bb3f-9cfc-4b6f-8006-e8f2418f4aac</t>
  </si>
  <si>
    <t xml:space="preserve">Anonymized: site=BC_271, source=Src_385, equipment=A; Ground-site follow-up in 2021: No; Monte Carlo average from SI.</t>
  </si>
  <si>
    <t xml:space="preserve">0c38d8cf-3c40-42d5-b313-c9045acfb748</t>
  </si>
  <si>
    <t xml:space="preserve">Anonymized: site=BC_274, source=Src_386, equipment=A; Ground-site follow-up in 2021: Yes; Monte Carlo average from SI.</t>
  </si>
  <si>
    <t xml:space="preserve">d9d3c532-9c3e-4848-891e-ef311be14a81</t>
  </si>
  <si>
    <t xml:space="preserve">Anonymized: site=BC_274, source=Src_387, equipment=B; Ground-site follow-up in 2021: Yes; Monte Carlo average from SI.</t>
  </si>
  <si>
    <t xml:space="preserve">29cc0f29-46a9-4bd6-b733-447953da935c</t>
  </si>
  <si>
    <t xml:space="preserve">Anonymized: site=BC_276, source=Src_388, equipment=A; Ground-site follow-up in 2021: Yes; Monte Carlo average from SI.</t>
  </si>
  <si>
    <t xml:space="preserve">c31040ff-0956-4d6c-ac77-133a6d74868d</t>
  </si>
  <si>
    <t xml:space="preserve">Anonymized: site=BC_276, source=Src_389, equipment=B; Ground-site follow-up in 2021: Yes; Monte Carlo average from SI.</t>
  </si>
  <si>
    <t xml:space="preserve">41984cb9-ba59-40ac-b81e-58712e9b7493</t>
  </si>
  <si>
    <t xml:space="preserve">Anonymized: site=BC_276, source=Src_390, equipment=C; Ground-site follow-up in 2021: Yes; Monte Carlo average from SI.</t>
  </si>
  <si>
    <t xml:space="preserve">c5940065-9cb7-4cf1-afd5-b7892a434399</t>
  </si>
  <si>
    <t xml:space="preserve">Anonymized: site=BC_276, source=Src_391, equipment=D; Ground-site follow-up in 2021: Yes; Monte Carlo average from SI.</t>
  </si>
  <si>
    <t xml:space="preserve">e91d1790-93bd-40eb-a198-18e7ada4ed9a</t>
  </si>
  <si>
    <t xml:space="preserve">Anonymized: site=BC_279, source=Src_392, equipment=A; Ground-site follow-up in 2021: Yes; Monte Carlo average from SI.</t>
  </si>
  <si>
    <t xml:space="preserve">239063e4-81cd-4358-8a21-331f41d1d5f5</t>
  </si>
  <si>
    <t xml:space="preserve">Anonymized: site=BC_281, source=Src_393, equipment=A; Ground-site follow-up in 2021: No; Monte Carlo average from SI.</t>
  </si>
  <si>
    <t xml:space="preserve">187c9fa4-9efc-4584-91c0-5fd34aeec03d</t>
  </si>
  <si>
    <t xml:space="preserve">Anonymized: site=BC_281, source=Src_394, equipment=B; Ground-site follow-up in 2021: No; Monte Carlo average from SI.</t>
  </si>
  <si>
    <t xml:space="preserve">730c1005-83ed-43fa-a881-dd98e9ac0f0e</t>
  </si>
  <si>
    <t xml:space="preserve">Anonymized: site=BC_281, source=Src_395, equipment=C; Ground-site follow-up in 2021: No; Monte Carlo average from SI.</t>
  </si>
  <si>
    <t xml:space="preserve">7db512ab-73e7-4718-9810-067a4cc7e5ea</t>
  </si>
  <si>
    <t xml:space="preserve">Anonymized: site=BC_281, source=Src_396, equipment=D; Ground-site follow-up in 2021: No; Monte Carlo average from SI.</t>
  </si>
  <si>
    <t xml:space="preserve">770a7c93-03ab-4824-ba86-1d6b3de7160c</t>
  </si>
  <si>
    <t xml:space="preserve">Anonymized: site=BC_281, source=Src_397, equipment=E; Ground-site follow-up in 2021: No; Monte Carlo average from SI.</t>
  </si>
  <si>
    <t xml:space="preserve">f45f9ba3-a15e-4b62-96ea-bee5818f743d</t>
  </si>
  <si>
    <t xml:space="preserve">Anonymized: site=BC_281, source=Src_398, equipment=F; Ground-site follow-up in 2021: No; Monte Carlo average from SI.</t>
  </si>
  <si>
    <t xml:space="preserve">6b043be4-3f1e-4e48-8834-6a20f44387cf</t>
  </si>
  <si>
    <t xml:space="preserve">Anonymized: site=BC_281, source=Src_399, equipment=G; Ground-site follow-up in 2021: No; Monte Carlo average from SI.</t>
  </si>
  <si>
    <t xml:space="preserve">3d1eeb8f-ee95-4503-8143-898ed4131198</t>
  </si>
  <si>
    <t xml:space="preserve">Anonymized: site=BC_286, source=Src_400, equipment=A; Ground-site follow-up in 2021: Yes; Monte Carlo average from SI.</t>
  </si>
  <si>
    <t xml:space="preserve">b88e52dd-3b0b-4ccc-b5d2-211659a0e86c</t>
  </si>
  <si>
    <t xml:space="preserve">Anonymized: site=BC_286, source=Src_401, equipment=A; Ground-site follow-up in 2021: Yes; Monte Carlo average from SI.</t>
  </si>
  <si>
    <t xml:space="preserve">d144ff1f-c376-49fb-8fd5-1309368fa963</t>
  </si>
  <si>
    <t xml:space="preserve">Anonymized: site=BC_286, source=Src_402, equipment=B; Ground-site follow-up in 2021: Yes; Monte Carlo average from SI.</t>
  </si>
  <si>
    <t xml:space="preserve">86b06c9c-21e3-49e3-b40e-161bcc0fa0c8</t>
  </si>
  <si>
    <t xml:space="preserve">Anonymized: site=BC_286, source=Src_403, equipment=C; Ground-site follow-up in 2021: Yes; Monte Carlo average from SI.</t>
  </si>
  <si>
    <t xml:space="preserve">daab1411-0535-4bc3-984e-d41b831a378f</t>
  </si>
  <si>
    <t xml:space="preserve">Anonymized: site=BC_286, source=Src_404, equipment=D; Ground-site follow-up in 2021: Yes; Monte Carlo average from SI.</t>
  </si>
  <si>
    <t xml:space="preserve">c68babb9-928a-4121-9bf7-60120995b008</t>
  </si>
  <si>
    <t xml:space="preserve">Anonymized: site=BC_286, source=Src_405, equipment=E; Ground-site follow-up in 2021: Yes; Monte Carlo average from SI.</t>
  </si>
  <si>
    <t xml:space="preserve">a9ccb2f2-37d5-4be9-922f-f7073b0bf78d</t>
  </si>
  <si>
    <t xml:space="preserve">Anonymized: site=BC_286, source=Src_406, equipment=F; Ground-site follow-up in 2021: Yes; Monte Carlo average from SI.</t>
  </si>
  <si>
    <t xml:space="preserve">cd70e9ca-ae35-4dd6-84a5-dce7f93ebbe1</t>
  </si>
  <si>
    <t xml:space="preserve">Anonymized: site=BC_286, source=Src_407, equipment=G; Ground-site follow-up in 2021: Yes; Monte Carlo average from SI.</t>
  </si>
  <si>
    <t xml:space="preserve">6799143a-8d00-4073-8386-3abdc32ff6ca</t>
  </si>
  <si>
    <t xml:space="preserve">Anonymized: site=BC_287, source=Src_408, equipment=A; Ground-site follow-up in 2021: No; Monte Carlo average from SI.</t>
  </si>
  <si>
    <t xml:space="preserve">1258d3c2-bf6d-4997-b326-e6555fd0d06a</t>
  </si>
  <si>
    <t xml:space="preserve">Anonymized: site=BC_288, source=Src_409, equipment=A; Ground-site follow-up in 2021: No; Monte Carlo average from SI.</t>
  </si>
  <si>
    <t xml:space="preserve">43149007-a2ce-492e-a2a8-4082a533f39b</t>
  </si>
  <si>
    <t xml:space="preserve">Anonymized: site=BC_289, source=Src_410, equipment=A; Ground-site follow-up in 2021: No; Monte Carlo average from SI.</t>
  </si>
  <si>
    <t xml:space="preserve">8d10cc46-0805-4d9a-93e3-aa64e180b07c</t>
  </si>
  <si>
    <t xml:space="preserve">Anonymized: site=BC_291, source=Src_411, equipment=A; Ground-site follow-up in 2021: No; Monte Carlo average from SI.</t>
  </si>
  <si>
    <t xml:space="preserve">dd9a82d9-dbbd-4c0d-a0eb-bbfa262acf27</t>
  </si>
  <si>
    <t xml:space="preserve">Anonymized: site=BC_302, source=Src_412, equipment=A; Ground-site follow-up in 2021: No; Monte Carlo average from SI.</t>
  </si>
  <si>
    <t xml:space="preserve">8845ff79-93b1-499f-a027-4326fc0ebc9a</t>
  </si>
  <si>
    <t xml:space="preserve">Anonymized: site=BC_302, source=Src_413, equipment=B; Ground-site follow-up in 2021: No; Monte Carlo average from SI.</t>
  </si>
  <si>
    <t xml:space="preserve">119bb3a9-21ac-471f-bf45-a977027e4570</t>
  </si>
  <si>
    <t xml:space="preserve">Anonymized: site=BC_302, source=Src_414, equipment=C; Ground-site follow-up in 2021: No; Monte Carlo average from SI.</t>
  </si>
  <si>
    <t xml:space="preserve">5ec3b5eb-6a94-490f-b948-32c8de2c2fe9</t>
  </si>
  <si>
    <t xml:space="preserve">Anonymized: site=BC_305, source=Src_415, equipment=A; Ground-site follow-up in 2021: No; Monte Carlo average from SI.</t>
  </si>
  <si>
    <t xml:space="preserve">39f6e4d3-404c-46aa-a4dc-e187e2b112e3</t>
  </si>
  <si>
    <t xml:space="preserve">Anonymized: site=BC_306, source=Src_416, equipment=A; Ground-site follow-up in 2021: No; Monte Carlo average from SI.</t>
  </si>
  <si>
    <t xml:space="preserve">b69fb509-e889-4652-b89d-f6ba813dfda2</t>
  </si>
  <si>
    <t xml:space="preserve">Anonymized: site=BC_306, source=Src_417, equipment=B; Ground-site follow-up in 2021: No; Monte Carlo average from SI.</t>
  </si>
  <si>
    <t xml:space="preserve">518e8fd9-2505-42c3-aa04-5b3441c08c88</t>
  </si>
  <si>
    <t xml:space="preserve">Anonymized: site=BC_306, source=Src_418, equipment=C; Ground-site follow-up in 2021: No; Monte Carlo average from SI.</t>
  </si>
  <si>
    <t xml:space="preserve">3ea0aa7a-0142-49a7-b5b1-5f407691b30f</t>
  </si>
  <si>
    <t xml:space="preserve">Anonymized: site=BC_306, source=Src_419, equipment=D; Ground-site follow-up in 2021: No; Monte Carlo average from SI.</t>
  </si>
  <si>
    <t xml:space="preserve">b1cd0b0e-9c9e-4447-9733-c4a22434d110</t>
  </si>
  <si>
    <t xml:space="preserve">Anonymized: site=BC_306, source=Src_420, equipment=E; Ground-site follow-up in 2021: No; Monte Carlo average from SI.</t>
  </si>
  <si>
    <t xml:space="preserve">c2677b85-ed81-4330-ac6f-8b6f16906d2d</t>
  </si>
  <si>
    <t xml:space="preserve">Anonymized: site=BC_306, source=Src_421, equipment=F; Ground-site follow-up in 2021: No; Monte Carlo average from SI.</t>
  </si>
  <si>
    <t xml:space="preserve">de9d0556-3f10-4163-b27b-d776dba5715f</t>
  </si>
  <si>
    <t xml:space="preserve">Anonymized: site=BC_306, source=Src_422, equipment=G; Ground-site follow-up in 2021: No; Monte Carlo average from SI.</t>
  </si>
  <si>
    <t xml:space="preserve">12057f5e-2b9c-4aab-bc44-9c1cf7e98b36</t>
  </si>
  <si>
    <t xml:space="preserve">Anonymized: site=BC_306, source=Src_423, equipment=H; Ground-site follow-up in 2021: No; Monte Carlo average from SI.</t>
  </si>
  <si>
    <t xml:space="preserve">66768f76-0aa3-4064-ba22-9ce5b10e1b10</t>
  </si>
  <si>
    <t xml:space="preserve">Anonymized: site=BC_306, source=Src_424, equipment=I; Ground-site follow-up in 2021: No; Monte Carlo average from SI.</t>
  </si>
  <si>
    <t xml:space="preserve">9ee95ed6-d3f7-4fac-b5d6-a19574e9dd77</t>
  </si>
  <si>
    <t xml:space="preserve">Anonymized: site=BC_309, source=Src_425, equipment=A; Ground-site follow-up in 2021: Yes; Monte Carlo average from SI.</t>
  </si>
  <si>
    <t xml:space="preserve">a565eaf9-aa7c-4bd2-bfee-8b9db69aa9e6</t>
  </si>
  <si>
    <t xml:space="preserve">Anonymized: site=BC_310, source=Src_426, equipment=A; Ground-site follow-up in 2021: Yes; Monte Carlo average from SI.</t>
  </si>
  <si>
    <t xml:space="preserve">35d7d7f1-6dbf-4c5b-b067-92b4d9e03ef5</t>
  </si>
  <si>
    <t xml:space="preserve">Anonymized: site=BC_310, source=Src_427, equipment=B; Ground-site follow-up in 2021: Yes; Monte Carlo average from SI.</t>
  </si>
  <si>
    <t xml:space="preserve">42b3ebe7-ec2e-4c4c-a7b3-aa6da467b031</t>
  </si>
  <si>
    <t xml:space="preserve">Anonymized: site=BC_312, source=Src_428, equipment=A; Ground-site follow-up in 2021: No; Monte Carlo average from SI.</t>
  </si>
  <si>
    <t xml:space="preserve">18bdcd56-448a-45b5-9a6c-ac0de0b47a05</t>
  </si>
  <si>
    <t xml:space="preserve">Anonymized: site=BC_313, source=Src_429, equipment=A; Ground-site follow-up in 2021: No; Monte Carlo average from SI.</t>
  </si>
  <si>
    <t xml:space="preserve">5920d039-7d6e-4198-9d17-bd6ba779ce60</t>
  </si>
  <si>
    <t xml:space="preserve">Anonymized: site=BC_314, source=Src_430, equipment=A; Ground-site follow-up in 2021: No; Monte Carlo average from SI.</t>
  </si>
  <si>
    <t xml:space="preserve">91ac3ecc-6c33-4f56-81f8-e40b8a36e1ad</t>
  </si>
  <si>
    <t xml:space="preserve">Anonymized: site=BC_318, source=Src_431, equipment=A; Ground-site follow-up in 2021: No; Monte Carlo average from SI.</t>
  </si>
  <si>
    <t xml:space="preserve">31a51cbe-78f2-416a-bbbb-6e9a9150931f</t>
  </si>
  <si>
    <t xml:space="preserve">Anonymized: site=BC_319, source=Src_432, equipment=A; Ground-site follow-up in 2021: No; Monte Carlo average from SI.</t>
  </si>
  <si>
    <t xml:space="preserve">8539d048-a05c-4be4-a6c2-9e8d7625d757</t>
  </si>
  <si>
    <t xml:space="preserve">Anonymized: site=BC_320, source=Src_433, equipment=A; Ground-site follow-up in 2021: No; Monte Carlo average from SI.</t>
  </si>
  <si>
    <t xml:space="preserve">3907d869-e81b-496e-8b7c-f41574f0d872</t>
  </si>
  <si>
    <t xml:space="preserve">Anonymized: site=BC_320, source=Src_434, equipment=B; Ground-site follow-up in 2021: No; Monte Carlo average from SI.</t>
  </si>
  <si>
    <t xml:space="preserve">0373c20b-58a1-42d1-8307-15351e74e2cf</t>
  </si>
  <si>
    <t xml:space="preserve">Anonymized: site=BC_322, source=Src_435, equipment=A; Ground-site follow-up in 2021: Yes; Monte Carlo average from SI.</t>
  </si>
  <si>
    <t xml:space="preserve">520a5695-b213-44be-a459-68f445e73ab0</t>
  </si>
  <si>
    <t xml:space="preserve">Anonymized: site=BC_325, source=Src_436, equipment=A; Ground-site follow-up in 2021: No; Monte Carlo average from SI.</t>
  </si>
  <si>
    <t xml:space="preserve">56b1e5a1-73b9-42a1-b399-4a43159ca1bf</t>
  </si>
  <si>
    <t xml:space="preserve">Anonymized: site=BC_325, source=Src_437, equipment=B; Ground-site follow-up in 2021: No; Monte Carlo average from SI.</t>
  </si>
  <si>
    <t xml:space="preserve">4dec14c6-432c-47a4-be4e-758ccda53af3</t>
  </si>
  <si>
    <t xml:space="preserve">Anonymized: site=BC_327, source=Src_438, equipment=A; Ground-site follow-up in 2021: Yes; Monte Carlo average from SI.</t>
  </si>
  <si>
    <t xml:space="preserve">bad84540-7103-4a21-9d13-29585acaac50</t>
  </si>
  <si>
    <t xml:space="preserve">Anonymized: site=BC_329, source=Src_439, equipment=A; Ground-site follow-up in 2021: No; Monte Carlo average from SI.</t>
  </si>
  <si>
    <t xml:space="preserve">2dce327d-1691-44e4-a701-13bd0d0e3aa3</t>
  </si>
  <si>
    <t xml:space="preserve">Anonymized: site=BC_329, source=Src_440, equipment=B; Ground-site follow-up in 2021: No; Monte Carlo average from SI.</t>
  </si>
  <si>
    <t xml:space="preserve">a4ec14be-4108-47e2-b223-192ac51abf2f</t>
  </si>
  <si>
    <t xml:space="preserve">Anonymized: site=BC_329, source=Src_441, equipment=C; Ground-site follow-up in 2021: No; Monte Carlo average from SI.</t>
  </si>
  <si>
    <t xml:space="preserve">9dcf3b52-3efc-4b76-9766-bcb2a210d2bc</t>
  </si>
  <si>
    <t xml:space="preserve">Anonymized: site=BC_329, source=Src_442, equipment=D; Ground-site follow-up in 2021: No; Monte Carlo average from SI.</t>
  </si>
  <si>
    <t xml:space="preserve">dc16c523-66d4-467e-960f-cea41eacfa2e</t>
  </si>
  <si>
    <t xml:space="preserve">Anonymized: site=BC_333, source=Src_443, equipment=A; Ground-site follow-up in 2021: No; Monte Carlo average from SI.</t>
  </si>
  <si>
    <t xml:space="preserve">43ed655a-fd1a-4b85-b6a5-5548f3bfc8b7</t>
  </si>
  <si>
    <t xml:space="preserve">Anonymized: site=BC_336, source=Src_444, equipment=A; Ground-site follow-up in 2021: No; Monte Carlo average from SI.</t>
  </si>
  <si>
    <t xml:space="preserve">7a5018c9-50a3-421e-bb19-6e711b56bf48</t>
  </si>
  <si>
    <t xml:space="preserve">Anonymized: site=BC_336, source=Src_445, equipment=B; Ground-site follow-up in 2021: No; Monte Carlo average from SI.</t>
  </si>
  <si>
    <t xml:space="preserve">1b8937f0-d26f-4804-94d2-b95346b4a28c</t>
  </si>
  <si>
    <t xml:space="preserve">Anonymized: site=BC_337, source=Src_446, equipment=A; Ground-site follow-up in 2021: No; Monte Carlo average from SI.</t>
  </si>
  <si>
    <t xml:space="preserve">b6fb4138-568e-4613-876d-928b502a68ec</t>
  </si>
  <si>
    <t xml:space="preserve">Anonymized: site=BC_337, source=Src_447, equipment=B; Ground-site follow-up in 2021: No; Monte Carlo average from SI.</t>
  </si>
  <si>
    <t xml:space="preserve">75c82be7-e725-44fe-b055-ee0f1ba27262</t>
  </si>
  <si>
    <t xml:space="preserve">Anonymized: site=BC_337, source=Src_448, equipment=C; Ground-site follow-up in 2021: No; Monte Carlo average from SI.</t>
  </si>
  <si>
    <t xml:space="preserve">065a22f9-0c35-495d-b105-06e35861e06a</t>
  </si>
  <si>
    <t xml:space="preserve">Anonymized: site=BC_338, source=Src_449, equipment=A; Ground-site follow-up in 2021: Yes; Monte Carlo average from SI.</t>
  </si>
  <si>
    <t xml:space="preserve">f545901c-1ea3-444f-9ce7-ff18135fb88d</t>
  </si>
  <si>
    <t xml:space="preserve">Anonymized: site=BC_338, source=Src_450, equipment=B; Ground-site follow-up in 2021: Yes; Monte Carlo average from SI.</t>
  </si>
  <si>
    <t xml:space="preserve">beec1850-c331-4242-bbba-17632f86dcf7</t>
  </si>
  <si>
    <t xml:space="preserve">Anonymized: site=BC_341, source=Src_451, equipment=A; Ground-site follow-up in 2021: No; Monte Carlo average from SI.</t>
  </si>
  <si>
    <t xml:space="preserve">3408a9c7-b140-43ff-8217-9fb78a8502bb</t>
  </si>
  <si>
    <t xml:space="preserve">Anonymized: site=BC_342, source=Src_453, equipment=A; Ground-site follow-up in 2021: Yes; Monte Carlo average from SI.</t>
  </si>
  <si>
    <t xml:space="preserve">c892a27a-0b7f-4edc-9895-205369fc9a2b</t>
  </si>
  <si>
    <t xml:space="preserve">Anonymized: site=BC_342, source=Src_454, equipment=B; Ground-site follow-up in 2021: Yes; Monte Carlo average from SI.</t>
  </si>
  <si>
    <t xml:space="preserve">899ea47c-80e4-49aa-8b19-52f52e09b058</t>
  </si>
  <si>
    <t xml:space="preserve">Anonymized: site=BC_342, source=Src_455, equipment=B; Ground-site follow-up in 2021: Yes; Monte Carlo average from SI.</t>
  </si>
  <si>
    <t xml:space="preserve">beea2161-7a77-47d8-80fa-3c173410de51</t>
  </si>
  <si>
    <t xml:space="preserve">Anonymized: site=BC_344, source=Src_456, equipment=A; Ground-site follow-up in 2021: No; Monte Carlo average from SI.</t>
  </si>
  <si>
    <t xml:space="preserve">cf78d540-5abe-4935-b0a3-2f691d348277</t>
  </si>
  <si>
    <t xml:space="preserve">Anonymized: site=BC_344, source=Src_457, equipment=B; Ground-site follow-up in 2021: No; Monte Carlo average from SI.</t>
  </si>
  <si>
    <t xml:space="preserve">6b142ce3-3705-48c7-a3b1-4e7da81dc460</t>
  </si>
  <si>
    <t xml:space="preserve">Anonymized: site=BC_345, source=Src_458, equipment=A; Ground-site follow-up in 2021: No; Monte Carlo average from SI.</t>
  </si>
  <si>
    <t xml:space="preserve">5191f82b-5943-431a-a26b-2ef34d4fed4f</t>
  </si>
  <si>
    <t xml:space="preserve">Anonymized: site=BC_345, source=Src_459, equipment=B; Ground-site follow-up in 2021: No; Monte Carlo average from SI.</t>
  </si>
  <si>
    <t xml:space="preserve">2879302b-4a93-409d-a887-e24d712e2ba2</t>
  </si>
  <si>
    <t xml:space="preserve">Anonymized: site=BC_345, source=Src_460, equipment=C; Ground-site follow-up in 2021: No; Monte Carlo average from SI.</t>
  </si>
  <si>
    <t xml:space="preserve">f4d1ab0c-6c75-4163-93a3-be0b3e0b368f</t>
  </si>
  <si>
    <t xml:space="preserve">Anonymized: site=BC_348, source=Src_461, equipment=A; Ground-site follow-up in 2021: Yes; Monte Carlo average from SI.</t>
  </si>
  <si>
    <t xml:space="preserve">778775a1-804c-4ad5-bb0b-f1cb5635714a</t>
  </si>
  <si>
    <t xml:space="preserve">Anonymized: site=BC_348, source=Src_462, equipment=B; Ground-site follow-up in 2021: Yes; Monte Carlo average from SI.</t>
  </si>
  <si>
    <t xml:space="preserve">4803f034-d378-4a0d-99bc-f7438d9799d1</t>
  </si>
  <si>
    <t xml:space="preserve">Anonymized: site=BC_348, source=Src_463, equipment=C; Ground-site follow-up in 2021: Yes; Monte Carlo average from SI.</t>
  </si>
  <si>
    <t xml:space="preserve">0469b144-b6c5-4361-a732-de1483904ee1</t>
  </si>
  <si>
    <t xml:space="preserve">Anonymized: site=BC_349, source=Src_464, equipment=A; Ground-site follow-up in 2021: No; Monte Carlo average from SI.</t>
  </si>
  <si>
    <t xml:space="preserve">c15a7d8a-e545-4a66-9a22-634b3371ba60</t>
  </si>
  <si>
    <t xml:space="preserve">Anonymized: site=BC_349, source=Src_465, equipment=B; Ground-site follow-up in 2021: No; Monte Carlo average from SI.</t>
  </si>
  <si>
    <t xml:space="preserve">128c7d37-1345-4c0b-bd35-b1b2a2798f4e</t>
  </si>
  <si>
    <t xml:space="preserve">Anonymized: site=BC_349, source=Src_466, equipment=C; Ground-site follow-up in 2021: No; Monte Carlo average from SI.</t>
  </si>
  <si>
    <t xml:space="preserve">dfabbce7-d40f-4b9a-b41c-199bff1750e2</t>
  </si>
  <si>
    <t xml:space="preserve">Anonymized: site=BC_351, source=Src_467, equipment=A; Ground-site follow-up in 2021: No; Monte Carlo average from SI.</t>
  </si>
  <si>
    <t xml:space="preserve">d4e90858-079e-4c57-b355-a5190cc70495</t>
  </si>
  <si>
    <t xml:space="preserve">Anonymized: site=BC_354, source=Src_468, equipment=A; Ground-site follow-up in 2021: No; Monte Carlo average from SI.</t>
  </si>
  <si>
    <t xml:space="preserve">88e234e8-c05b-4133-a406-a231ae924faf</t>
  </si>
  <si>
    <t xml:space="preserve">Anonymized: site=BC_357, source=Src_469, equipment=A; Ground-site follow-up in 2021: No; Monte Carlo average from SI.</t>
  </si>
  <si>
    <t xml:space="preserve">a960433f-d403-4a50-9496-c2700c39e95c</t>
  </si>
  <si>
    <t xml:space="preserve">Anonymized: site=BC_358, source=Src_470, equipment=A; Ground-site follow-up in 2021: No; Monte Carlo average from SI.</t>
  </si>
  <si>
    <t xml:space="preserve">11dc2128-716b-4921-82e4-182f60563e78</t>
  </si>
  <si>
    <t xml:space="preserve">Anonymized: site=BC_358, source=Src_471, equipment=B; Ground-site follow-up in 2021: No; Monte Carlo average from SI.</t>
  </si>
  <si>
    <t xml:space="preserve">23005439-e93d-4755-8eda-fa7f4dba29c3</t>
  </si>
  <si>
    <t xml:space="preserve">Anonymized: site=BC_358, source=Src_472, equipment=C; Ground-site follow-up in 2021: No; Monte Carlo average from SI.</t>
  </si>
  <si>
    <t xml:space="preserve">88b058cc-6097-4718-8e2f-6dbc56ce66b8</t>
  </si>
  <si>
    <t xml:space="preserve">Anonymized: site=BC_359, source=Src_473, equipment=A; Ground-site follow-up in 2021: No; Monte Carlo average from SI.</t>
  </si>
  <si>
    <t xml:space="preserve">1507c65b-2393-4a55-95d7-32e5e80e8464</t>
  </si>
  <si>
    <t xml:space="preserve">Anonymized: site=BC_360, source=Src_474, equipment=A; Ground-site follow-up in 2021: No; Monte Carlo average from SI.</t>
  </si>
  <si>
    <t xml:space="preserve">b2a281d3-17de-4212-a4b0-9c687bd26f8f</t>
  </si>
  <si>
    <t xml:space="preserve">Anonymized: site=BC_361, source=Src_475, equipment=A; Ground-site follow-up in 2021: No; Monte Carlo average from SI.</t>
  </si>
  <si>
    <t xml:space="preserve">b4c27828-f7d0-470f-8743-fb1abe0987f3</t>
  </si>
  <si>
    <t xml:space="preserve">Anonymized: site=BC_361, source=Src_476, equipment=B; Ground-site follow-up in 2021: No; Monte Carlo average from SI.</t>
  </si>
  <si>
    <t xml:space="preserve">97e497c5-7272-4b33-8dbf-decd3b6c826c</t>
  </si>
  <si>
    <t xml:space="preserve">Anonymized: site=BC_363, source=Src_477, equipment=A; Ground-site follow-up in 2021: No; Monte Carlo average from SI.</t>
  </si>
  <si>
    <t xml:space="preserve">195d1789-9553-4da9-a256-e4f11927d28a</t>
  </si>
  <si>
    <t xml:space="preserve">Anonymized: site=BC_363, source=Src_479, equipment=C; Ground-site follow-up in 2021: No; Monte Carlo average from SI.</t>
  </si>
  <si>
    <t xml:space="preserve">b67dd9ab-8ad9-4459-a2f4-4addc18fddef</t>
  </si>
  <si>
    <t xml:space="preserve">Anonymized: site=BC_363, source=Src_480, equipment=A; Ground-site follow-up in 2021: No; Monte Carlo average from SI.</t>
  </si>
  <si>
    <t xml:space="preserve">33e4ea19-724a-4548-9efb-05b68650cf46</t>
  </si>
  <si>
    <t xml:space="preserve">Anonymized: site=BC_364, source=Src_481, equipment=A; Ground-site follow-up in 2021: Yes; Monte Carlo average from SI.</t>
  </si>
  <si>
    <t xml:space="preserve">c2708823-d5ee-42a7-b44a-586915c5945e</t>
  </si>
  <si>
    <t xml:space="preserve">Anonymized: site=BC_364, source=Src_482, equipment=B; Ground-site follow-up in 2021: Yes; Monte Carlo average from SI.</t>
  </si>
  <si>
    <t xml:space="preserve">66db5e4e-48d9-46eb-a9b0-2fae00d3ae75</t>
  </si>
  <si>
    <t xml:space="preserve">Anonymized: site=BC_365, source=Src_483, equipment=A; Ground-site follow-up in 2021: Yes; Monte Carlo average from SI.</t>
  </si>
  <si>
    <t xml:space="preserve">1cde8cbe-1f8c-4d92-9b96-bc2f7ebc56ca</t>
  </si>
  <si>
    <t xml:space="preserve">Anonymized: site=BC_366, source=Src_484, equipment=A; Ground-site follow-up in 2021: Yes; Monte Carlo average from SI.</t>
  </si>
  <si>
    <t xml:space="preserve">aeee8ddc-1375-4be4-8117-d7f0a35b7b5e</t>
  </si>
  <si>
    <t xml:space="preserve">Anonymized: site=BC_366, source=Src_485, equipment=B; Ground-site follow-up in 2021: Yes; Monte Carlo average from SI.</t>
  </si>
  <si>
    <t xml:space="preserve">509627c4-f72b-4b57-873b-76d6010cca76</t>
  </si>
  <si>
    <t xml:space="preserve">Anonymized: site=BC_366, source=Src_486, equipment=C; Ground-site follow-up in 2021: Yes; Monte Carlo average from SI.</t>
  </si>
  <si>
    <t xml:space="preserve">f782c579-cb60-465a-8845-77b048b2eb64</t>
  </si>
  <si>
    <t xml:space="preserve">Anonymized: site=BC_366, source=Src_487, equipment=B; Ground-site follow-up in 2021: Yes; Monte Carlo average from SI.</t>
  </si>
  <si>
    <t xml:space="preserve">23266c27-bb77-4c5b-a922-f95b85276a5d</t>
  </si>
  <si>
    <t xml:space="preserve">Anonymized: site=BC_366, source=Src_488, equipment=D; Ground-site follow-up in 2021: Yes; Monte Carlo average from SI.</t>
  </si>
  <si>
    <t xml:space="preserve">3d6b2f48-4552-4d7f-b195-327a4a77add1</t>
  </si>
  <si>
    <t xml:space="preserve">Anonymized: site=BC_367, source=Src_489, equipment=A; Ground-site follow-up in 2021: Yes; Monte Carlo average from SI.</t>
  </si>
  <si>
    <t xml:space="preserve">2341e60e-16e5-400e-9e30-aa6448dcf919</t>
  </si>
  <si>
    <t xml:space="preserve">Anonymized: site=BC_367, source=Src_490, equipment=B; Ground-site follow-up in 2021: Yes; Monte Carlo average from SI.</t>
  </si>
  <si>
    <t xml:space="preserve">75685644-c8fa-4654-9052-66eacc0a45ce</t>
  </si>
  <si>
    <t xml:space="preserve">Anonymized: site=BC_367, source=Src_491, equipment=C; Ground-site follow-up in 2021: Yes; Monte Carlo average from SI.</t>
  </si>
  <si>
    <t xml:space="preserve">5434dc82-18b7-4966-948d-2512a0afdc26</t>
  </si>
  <si>
    <t xml:space="preserve">Anonymized: site=BC_403, source=Src_492, equipment=A; Ground-site follow-up in 2021: No; Monte Carlo average from SI.</t>
  </si>
  <si>
    <t xml:space="preserve">88e46f64-80f4-42cb-b761-02501f218784</t>
  </si>
  <si>
    <t xml:space="preserve">Anonymized: site=BC_411, source=Src_493, equipment=A; Ground-site follow-up in 2021: Yes; Monte Carlo average from SI.</t>
  </si>
  <si>
    <t xml:space="preserve">645b3aee-a5e4-424e-8678-0eb089dd47d0</t>
  </si>
  <si>
    <t xml:space="preserve">Anonymized: site=BC_421, source=Src_494, equipment=A; Ground-site follow-up in 2021: Yes; Monte Carlo average from SI.</t>
  </si>
  <si>
    <t xml:space="preserve">8657ce7c-d527-414a-b818-72e91a46eace</t>
  </si>
  <si>
    <t xml:space="preserve">Anonymized: site=BC_431, source=Src_495, equipment=A; Ground-site follow-up in 2021: Yes; Monte Carlo average from SI.</t>
  </si>
  <si>
    <t xml:space="preserve">845dd679-5e2a-4116-ad77-c9fca0c6462c</t>
  </si>
  <si>
    <t xml:space="preserve">Anonymized: site=BC_438, source=Src_496, equipment=A; Ground-site follow-up in 2021: Yes; Monte Carlo average from SI.</t>
  </si>
  <si>
    <t xml:space="preserve">ca430e31-34dc-4fae-b072-081dca16d5a4</t>
  </si>
  <si>
    <t xml:space="preserve">Anonymized: site=BC_441, source=Src_497, equipment=A; Ground-site follow-up in 2021: No; Monte Carlo average from SI.</t>
  </si>
  <si>
    <t xml:space="preserve">8514ebe4-6b2b-44cb-961b-0b7b2517fa2a</t>
  </si>
  <si>
    <t xml:space="preserve">Anonymized: site=BC_445, source=Src_498, equipment=A; Ground-site follow-up in 2021: Yes; Monte Carlo average from SI.</t>
  </si>
  <si>
    <t xml:space="preserve">f4b70326-40d2-456f-82f5-057828302f1a</t>
  </si>
  <si>
    <t xml:space="preserve">Anonymized: site=BC_446, source=Src_499, equipment=A; Ground-site follow-up in 2021: No; Monte Carlo average from SI.</t>
  </si>
  <si>
    <t xml:space="preserve">79962478-18c1-49df-8f27-5b8fda4af425</t>
  </si>
  <si>
    <t xml:space="preserve">Anonymized: site=BC_448, source=Src_500, equipment=A; Ground-site follow-up in 2021: Yes; Monte Carlo average from SI.</t>
  </si>
  <si>
    <t xml:space="preserve">fdfd2d63-0da4-4a10-bb20-bb3fe8f08c7f</t>
  </si>
  <si>
    <t xml:space="preserve">Anonymized: site=BC_448, source=Src_501, equipment=B; Ground-site follow-up in 2021: Yes; Monte Carlo average from SI.</t>
  </si>
  <si>
    <t xml:space="preserve">f22ae0eb-16c2-40c5-a75b-927ba39506bf</t>
  </si>
  <si>
    <t xml:space="preserve">Anonymized: site=BC_448, source=Src_502, equipment=C; Ground-site follow-up in 2021: Yes; Monte Carlo average from SI.</t>
  </si>
  <si>
    <t xml:space="preserve">05804028-f874-4b58-85b8-0c5c0c0a3d60</t>
  </si>
  <si>
    <t xml:space="preserve">Anonymized: site=BC_448, source=Src_503, equipment=D; Ground-site follow-up in 2021: Yes; Monte Carlo average from SI.</t>
  </si>
  <si>
    <t xml:space="preserve">86eec9f4-1532-4309-82c6-852b4f4715a7</t>
  </si>
  <si>
    <t xml:space="preserve">Anonymized: site=BC_450, source=Src_504, equipment=A; Ground-site follow-up in 2021: No; Monte Carlo average from SI.</t>
  </si>
  <si>
    <t xml:space="preserve">d6690ee7-ea57-4603-925e-acd017d37144</t>
  </si>
  <si>
    <t xml:space="preserve">Anonymized: site=BC_451, source=Src_505, equipment=A; Ground-site follow-up in 2021: No; Monte Carlo average from SI.</t>
  </si>
  <si>
    <t xml:space="preserve">a901c0de-d1c9-495b-9639-981176fa9611</t>
  </si>
  <si>
    <t xml:space="preserve">Anonymized: site=BC_452, source=Src_506, equipment=A; Ground-site follow-up in 2021: No; Monte Carlo average from SI.</t>
  </si>
  <si>
    <t xml:space="preserve">b31bb62d-3b22-4bc0-b8d9-04192a6d9e7d</t>
  </si>
  <si>
    <t xml:space="preserve">Anonymized: site=BC_453, source=Src_507, equipment=A; Ground-site follow-up in 2021: Yes; Monte Carlo average from SI.</t>
  </si>
  <si>
    <t xml:space="preserve">559d6880-d8fe-4b1c-bbf2-17284f9685c1</t>
  </si>
  <si>
    <t xml:space="preserve">Anonymized: site=BC_467, source=Src_508, equipment=A; Ground-site follow-up in 2021: No; Monte Carlo average from SI.</t>
  </si>
  <si>
    <t xml:space="preserve">56afbd88-4bb8-4fd1-804f-06042bb85428</t>
  </si>
  <si>
    <t xml:space="preserve">Anonymized: site=BC_473, source=Src_509, equipment=A; Ground-site follow-up in 2021: No; Monte Carlo average from SI.</t>
  </si>
  <si>
    <t xml:space="preserve">0535aae8-9237-4651-9603-a4a824d1eb4d</t>
  </si>
  <si>
    <t xml:space="preserve">Anonymized: site=BC_473, source=Src_510, equipment=B; Ground-site follow-up in 2021: No; Monte Carlo average from SI.</t>
  </si>
  <si>
    <t xml:space="preserve">6baea334-0e2b-45f0-9900-d6c0a8d462d6</t>
  </si>
  <si>
    <t xml:space="preserve">Anonymized: site=BC_473, source=Src_511, equipment=C; Ground-site follow-up in 2021: No; Monte Carlo average from SI.</t>
  </si>
  <si>
    <t xml:space="preserve">8fddc26e-8ce1-4e73-a8f6-9561c4f16a86</t>
  </si>
  <si>
    <t xml:space="preserve">Anonymized: site=BC_474, source=Src_512, equipment=A; Ground-site follow-up in 2021: No; Monte Carlo average from SI.</t>
  </si>
  <si>
    <t xml:space="preserve">97570fea-8a3e-4d77-8d70-02c315c90335</t>
  </si>
  <si>
    <t xml:space="preserve">Anonymized: site=BC_474, source=Src_513, equipment=B; Ground-site follow-up in 2021: No; Monte Carlo average from SI.</t>
  </si>
  <si>
    <t xml:space="preserve">93b2e71e-ee61-4dd9-a960-e32b5d5d80e3</t>
  </si>
  <si>
    <t xml:space="preserve">Anonymized: site=BC_475, source=Src_514, equipment=A; Ground-site follow-up in 2021: No; Monte Carlo average from SI.</t>
  </si>
  <si>
    <t xml:space="preserve">58b90c6b-38fa-4171-aebb-69cf18d2faf6</t>
  </si>
  <si>
    <t xml:space="preserve">Anonymized: site=BC_475, source=Src_515, equipment=B; Ground-site follow-up in 2021: No; Monte Carlo average from SI.</t>
  </si>
  <si>
    <t xml:space="preserve">fa0787ea-bae2-4081-99ca-d8b9e66b4197</t>
  </si>
  <si>
    <t xml:space="preserve">Anonymized: site=BC_476, source=Src_516, equipment=A; Ground-site follow-up in 2021: No; Monte Carlo average from SI.</t>
  </si>
  <si>
    <t xml:space="preserve">da126f7e-68ce-4479-b078-c23750f36b32</t>
  </si>
  <si>
    <t xml:space="preserve">Anonymized: site=BC_478, source=Src_517, equipment=A; Ground-site follow-up in 2021: No; Monte Carlo average from SI.</t>
  </si>
  <si>
    <t xml:space="preserve">2f055ad9-592c-4173-8d0c-910540a48f6d</t>
  </si>
  <si>
    <t xml:space="preserve">Anonymized: site=BC_479, source=Src_518, equipment=A; Ground-site follow-up in 2021: No; Monte Carlo average from SI.</t>
  </si>
  <si>
    <t xml:space="preserve">a996fb65-90dc-4799-8e15-b2b0cc86747c</t>
  </si>
  <si>
    <t xml:space="preserve">Anonymized: site=BC_481, source=Src_519, equipment=A; Ground-site follow-up in 2021: No; Monte Carlo average from SI.</t>
  </si>
  <si>
    <t xml:space="preserve">53c0152f-e20b-4b9a-a20f-a2112e07be20</t>
  </si>
  <si>
    <t xml:space="preserve">Anonymized: site=BC_496, source=Src_520, equipment=A; Ground-site follow-up in 2021: No; Monte Carlo average from SI.</t>
  </si>
  <si>
    <t xml:space="preserve">aab88c11-628c-4a88-89d3-d72dc1886797</t>
  </si>
  <si>
    <t xml:space="preserve">Anonymized: site=BC_499, source=Src_521, equipment=A; Ground-site follow-up in 2021: Yes; Monte Carlo average from SI.</t>
  </si>
  <si>
    <t xml:space="preserve">2f4d0c23-de84-4e16-bd63-db937780ad29</t>
  </si>
  <si>
    <t xml:space="preserve">Anonymized: site=BC_499, source=Src_522, equipment=B; Ground-site follow-up in 2021: Yes; Monte Carlo average from SI.</t>
  </si>
  <si>
    <t xml:space="preserve">f10537a9-1b12-4789-aced-2cd174070503</t>
  </si>
  <si>
    <t xml:space="preserve">Anonymized: site=BC_499, source=Src_523, equipment=C; Ground-site follow-up in 2021: Yes; Monte Carlo average from SI.</t>
  </si>
  <si>
    <t xml:space="preserve">ff9457f1-df39-4823-9e37-4b8969dfa1d8</t>
  </si>
  <si>
    <t xml:space="preserve">Anonymized: site=BC_499, source=Src_524, equipment=C; Ground-site follow-up in 2021: Yes; Monte Carlo average from SI.</t>
  </si>
  <si>
    <t xml:space="preserve">99e79e66-0f23-418b-8122-cadff0ae7dd8</t>
  </si>
  <si>
    <t xml:space="preserve">Anonymized: site=BC_500, source=Src_525, equipment=A; Ground-site follow-up in 2021: Yes; Monte Carlo average from SI.</t>
  </si>
  <si>
    <t xml:space="preserve">8eac9ae8-8127-44cf-bc18-d50bbd38cdcc</t>
  </si>
  <si>
    <t xml:space="preserve">Anonymized: site=BC_500, source=Src_526, equipment=B; Ground-site follow-up in 2021: Yes; Monte Carlo average from SI.</t>
  </si>
  <si>
    <t xml:space="preserve">00e92ee0-8d10-454d-9c2b-608c2b66b686</t>
  </si>
  <si>
    <t xml:space="preserve">Anonymized: site=BC_500, source=Src_527, equipment=C; Ground-site follow-up in 2021: Yes; Monte Carlo average from SI.</t>
  </si>
  <si>
    <t xml:space="preserve">b8c01425-3391-4f52-ae0c-51b2319911c4</t>
  </si>
  <si>
    <t xml:space="preserve">Anonymized: site=BC_500, source=Src_528, equipment=D; Ground-site follow-up in 2021: Yes; Monte Carlo average from SI.</t>
  </si>
  <si>
    <t xml:space="preserve">5f5f2583-cef2-4d95-bc28-a3becedc7a29</t>
  </si>
  <si>
    <t xml:space="preserve">Anonymized: site=BC_500, source=Src_529, equipment=E; Ground-site follow-up in 2021: Yes; Monte Carlo average from SI.</t>
  </si>
  <si>
    <t xml:space="preserve">7cf8c9e2-47ee-41d7-b697-bfe0e7b5b67a</t>
  </si>
  <si>
    <t xml:space="preserve">Anonymized: site=BC_500, source=Src_530, equipment=F; Ground-site follow-up in 2021: Yes; Monte Carlo average from SI.</t>
  </si>
  <si>
    <t xml:space="preserve">0b7bd2c4-fbc9-4b43-bb50-b957f4c52f02</t>
  </si>
  <si>
    <t xml:space="preserve">Anonymized: site=BC_500, source=Src_531, equipment=G; Ground-site follow-up in 2021: Yes; Monte Carlo average from SI.</t>
  </si>
  <si>
    <t xml:space="preserve">375196aa-cd01-4055-b5e8-40132e2ea674</t>
  </si>
  <si>
    <t xml:space="preserve">Anonymized: site=BC_500, source=Src_532, equipment=H; Ground-site follow-up in 2021: Yes; Monte Carlo average from SI.</t>
  </si>
  <si>
    <t xml:space="preserve">b2435499-2dd9-4bc1-a727-031d4c43d474</t>
  </si>
  <si>
    <t xml:space="preserve">Anonymized: site=BC_500, source=Src_533, equipment=I; Ground-site follow-up in 2021: Yes; Monte Carlo average from SI.</t>
  </si>
  <si>
    <t xml:space="preserve">602da478-93be-4d23-8ac1-410c8d0347ba</t>
  </si>
  <si>
    <t xml:space="preserve">Anonymized: site=BC_501, source=Src_534, equipment=A; Ground-site follow-up in 2021: Yes; Monte Carlo average from SI.</t>
  </si>
  <si>
    <t xml:space="preserve">9e2e0714-397a-4d34-b6a1-a4d6046e0ac0</t>
  </si>
  <si>
    <t xml:space="preserve">Anonymized: site=BC_501, source=Src_535, equipment=B; Ground-site follow-up in 2021: Yes; Monte Carlo average from SI.</t>
  </si>
  <si>
    <t xml:space="preserve">f0d28e3d-f08f-4027-bcdf-53e2b5e6bf7a</t>
  </si>
  <si>
    <t xml:space="preserve">Anonymized: site=BC_501, source=Src_536, equipment=C; Ground-site follow-up in 2021: Yes; Monte Carlo average from SI.</t>
  </si>
  <si>
    <t xml:space="preserve">94924d22-9d33-4ece-9d26-61cc252b7213</t>
  </si>
  <si>
    <t xml:space="preserve">Anonymized: site=BC_501, source=Src_537, equipment=D; Ground-site follow-up in 2021: Yes; Monte Carlo average from SI.</t>
  </si>
  <si>
    <t xml:space="preserve">d08834ad-dce6-40c9-a5bb-5853c89498ac</t>
  </si>
  <si>
    <t xml:space="preserve">Anonymized: site=BC_501, source=Src_538, equipment=E; Ground-site follow-up in 2021: Yes; Monte Carlo average from SI.</t>
  </si>
  <si>
    <t xml:space="preserve">503fdc5c-a07d-4ea0-91e9-85286625fc31</t>
  </si>
  <si>
    <t xml:space="preserve">Anonymized: site=BC_502, source=Src_539, equipment=A; Ground-site follow-up in 2021: No; Monte Carlo average from SI.</t>
  </si>
  <si>
    <t xml:space="preserve">38f8d450-3820-4ed2-954c-909aa954ebbe</t>
  </si>
  <si>
    <t xml:space="preserve">Anonymized: site=BC_504, source=Src_540, equipment=A; Ground-site follow-up in 2021: No; Monte Carlo average from SI.</t>
  </si>
  <si>
    <t xml:space="preserve">0556db61-046c-49e5-9017-3cf370eecc19</t>
  </si>
  <si>
    <t xml:space="preserve">Anonymized: site=BC_504, source=Src_541, equipment=B; Ground-site follow-up in 2021: No; Monte Carlo average from SI.</t>
  </si>
  <si>
    <t xml:space="preserve">225aae39-a0ce-4f96-8e77-b83c5b08e903</t>
  </si>
  <si>
    <t xml:space="preserve">Anonymized: site=BC_506, source=Src_542, equipment=A; Ground-site follow-up in 2021: Yes; Monte Carlo average from SI.</t>
  </si>
  <si>
    <t xml:space="preserve">02d31f05-f34f-463f-9b75-0eae962fd3af</t>
  </si>
  <si>
    <t xml:space="preserve">Anonymized: site=BC_506, source=Src_543, equipment=B; Ground-site follow-up in 2021: Yes; Monte Carlo average from SI.</t>
  </si>
  <si>
    <t xml:space="preserve">dfa99184-fadd-437e-93bb-ce004f283cdb</t>
  </si>
  <si>
    <t xml:space="preserve">Methane emissions calculation</t>
  </si>
  <si>
    <t xml:space="preserve">Okhla Landfill Site</t>
  </si>
  <si>
    <t xml:space="preserve">Annual average based on available data</t>
  </si>
  <si>
    <t xml:space="preserve">532da455-49b0-4ef0-aa0e-e4410158630d</t>
  </si>
  <si>
    <t xml:space="preserve">06661a1b-4f61-4776-9793-3f0dccdc7df6</t>
  </si>
  <si>
    <t xml:space="preserve">f854e901-6245-4efe-8a89-691d5696d136</t>
  </si>
  <si>
    <t xml:space="preserve">a6a5ee06-4a5a-4d19-8018-e3e374e88f14</t>
  </si>
  <si>
    <t xml:space="preserve">53f1d8a8-1fac-4b96-b40e-803970527067</t>
  </si>
  <si>
    <t xml:space="preserve">4dac493f-584f-4bce-92d3-5e390e1f42cc</t>
  </si>
  <si>
    <t xml:space="preserve">490186e4-574d-4819-af03-9d561a76e754</t>
  </si>
  <si>
    <t xml:space="preserve">5fbf422d-2b1d-4d37-8709-8cc3df9c50cc</t>
  </si>
  <si>
    <t xml:space="preserve">Gg</t>
  </si>
  <si>
    <t xml:space="preserve">74ea213c-cffc-42d9-b660-f5eb0d4a7ba5</t>
  </si>
  <si>
    <t xml:space="preserve">Municipal WWTP with activated sludge and anaerobic sludge digestion</t>
  </si>
  <si>
    <t xml:space="preserve">Anaerobic sludge digester / facility total — IPCC Tier 1 (MCF 0.8)</t>
  </si>
  <si>
    <t xml:space="preserve">Annual CH4 emissions (Methane concentrations were determined using a portable biogas analyzer (Biogas 5000, Geotech, USA, accuracy (vol) ± 0.5%))</t>
  </si>
  <si>
    <t xml:space="preserve"> IPCC Tier 1 (MCF 0.8)</t>
  </si>
  <si>
    <t xml:space="preserve">61e8b627-d9ca-4223-83e8-07867c21ed21</t>
  </si>
  <si>
    <t xml:space="preserve">5b32320b-ddde-429a-b270-edf0c6b1e281</t>
  </si>
  <si>
    <t xml:space="preserve">78d61969-9d00-42e5-a746-121f22237d1d</t>
  </si>
  <si>
    <t xml:space="preserve">ff63f514-1ccb-4df9-8fea-9155f4eb45b8</t>
  </si>
  <si>
    <t xml:space="preserve">a069bf98-e5c5-4878-b47c-983c0e22cfd6</t>
  </si>
  <si>
    <t xml:space="preserve">33737382-515f-4b88-a718-b394b1c51bc2</t>
  </si>
  <si>
    <t xml:space="preserve">Anaerobic sludge digester / facility total — Tier 1 with alternate MCF 0.32 (full process AS+AD)</t>
  </si>
  <si>
    <t xml:space="preserve">Tier 1 with alternate MCF 0.32 (full process AS+AD)</t>
  </si>
  <si>
    <t xml:space="preserve">8ef80646-3cfb-4cd7-98bc-ac62af951587</t>
  </si>
  <si>
    <t xml:space="preserve">edbce3e1-3627-4f12-a940-a46b924373bd</t>
  </si>
  <si>
    <t xml:space="preserve">9d3f6a65-be63-4327-98b0-53bf5d89e564</t>
  </si>
  <si>
    <t xml:space="preserve">cd46b808-f763-454b-98dc-bbbdf6cb8df8</t>
  </si>
  <si>
    <t xml:space="preserve">70725daa-05de-42ae-a136-53ec4b5e7dc0</t>
  </si>
  <si>
    <t xml:space="preserve">fa89271f-b919-4c27-bf0c-bfb51c5ed3fe</t>
  </si>
  <si>
    <t xml:space="preserve">Anaerobic sludge digester / facility total — Tier 1 with alternate MCF 0.26 (anaerobic digester only)</t>
  </si>
  <si>
    <t xml:space="preserve">Tier 1 with alternate MCF 0.26 (anaerobic digester only)</t>
  </si>
  <si>
    <t xml:space="preserve">93520902-a180-467f-91cc-56842d96c3d7</t>
  </si>
  <si>
    <t xml:space="preserve">2c2f830c-873d-4233-b2f7-23914f7759fe</t>
  </si>
  <si>
    <t xml:space="preserve">318e2ac8-3d3c-43bc-af3b-d3c7392011c7</t>
  </si>
  <si>
    <t xml:space="preserve">a6b0f264-0871-4bb7-8f2e-3c3d24cf26e1</t>
  </si>
  <si>
    <t xml:space="preserve">5d4aeebd-e8c6-40c5-a1e7-53458ed767b4</t>
  </si>
  <si>
    <t xml:space="preserve">69d16408-3261-4e5d-b028-a9712e9c3bd7</t>
  </si>
  <si>
    <t xml:space="preserve">US anthropogenic methane emissions (top-down inverse model)</t>
  </si>
  <si>
    <t xml:space="preserve">We use observations for 2007 and 2008 from diverse locationsand measurement platforms. The principal observations derivefrom daily ﬂask samples on tall towers (4,984 total observations)and vertical proﬁles from aircraft (7,710 observations)</t>
  </si>
  <si>
    <t xml:space="preserve">Monthly inversions averaged across the year(s)</t>
  </si>
  <si>
    <t xml:space="preserve">Posterior mean over 2007–2008 from geostatistical inversion | Also ≈ 44.53 Tg CH4/yr (±1.87).</t>
  </si>
  <si>
    <t xml:space="preserve">TgC/yr</t>
  </si>
  <si>
    <t xml:space="preserve">17c6c3ed-8ae7-41e4-99aa-87f0d17ecfda</t>
  </si>
  <si>
    <t xml:space="preserve">Regional anthropogenic methane emissions (top-down inverse model)</t>
  </si>
  <si>
    <t xml:space="preserve">Regional posterior mean; accounts for ~24% of national emissions | Also ≈ 10.8 Tg CH4/yr (±1.28).</t>
  </si>
  <si>
    <t xml:space="preserve">830a1b96-0c73-4a2c-8380-ef571e18f25d</t>
  </si>
  <si>
    <t xml:space="preserve">Animal husbandry and manure management (national)</t>
  </si>
  <si>
    <t xml:space="preserve">Posterior mean over 2007–2008 from geostatistical inversion | Also ≈ 16.93 Tg CH4/yr (±6.67).</t>
  </si>
  <si>
    <t xml:space="preserve">bdba7890-ade0-49db-ad2f-4635811e40be</t>
  </si>
  <si>
    <t xml:space="preserve">Fossil-fuel extraction and processing (regional residual)</t>
  </si>
  <si>
    <t xml:space="preserve">Represents sources with spatial patterns not correlated with human/ruminant density; interpreted primarily as oil &amp; gas | Also ≈ 4.93 Tg CH4/yr (±2.67).</t>
  </si>
  <si>
    <t xml:space="preserve">28a36a00-c439-49b7-b6d1-f76d696d2e17</t>
  </si>
  <si>
    <t xml:space="preserve">Natural gas production well pads — all components</t>
  </si>
  <si>
    <t xml:space="preserve">Total methane emissions across all measured sites</t>
  </si>
  <si>
    <t xml:space="preserve">Snapshot-in-time full-flow sampler measurements; ~2-week campaign (April 2018)</t>
  </si>
  <si>
    <t xml:space="preserve">Sum across 224 quantified sources using OGI + full-flow sampler; instrument ±5.5% accuracy stated.</t>
  </si>
  <si>
    <t xml:space="preserve">3a5a3f4b-36c6-4c84-9b5e-05a5f648e9b7</t>
  </si>
  <si>
    <t xml:space="preserve">Natural gas production well pads — pneumatic controllers/regulators</t>
  </si>
  <si>
    <t xml:space="preserve">Pneumatic devices (PCs) — sum across sites</t>
  </si>
  <si>
    <t xml:space="preserve">WV panhandle campaign (15 sites)</t>
  </si>
  <si>
    <t xml:space="preserve">0592d258-6100-4b6f-8018-1d41f6e0f252</t>
  </si>
  <si>
    <t xml:space="preserve">Natural gas production well pads — tanks (controlled tank leaks)</t>
  </si>
  <si>
    <t xml:space="preserve">Storage tanks — sum across sites</t>
  </si>
  <si>
    <t xml:space="preserve">3e00a680-735d-4512-af12-0f1be5d07f1c</t>
  </si>
  <si>
    <t xml:space="preserve">Well pad emission rate (all components) — Site 1</t>
  </si>
  <si>
    <t xml:space="preserve">Total measured site-level methane emissions</t>
  </si>
  <si>
    <t xml:space="preserve">Single well pad, WV panhandle — Site 1</t>
  </si>
  <si>
    <t xml:space="preserve">acc5ca6a-7246-47df-8b63-6f3ac59b21cc</t>
  </si>
  <si>
    <t xml:space="preserve">Well pad emission rate (all components) — Site 2</t>
  </si>
  <si>
    <t xml:space="preserve">Single well pad, WV panhandle — Site 2</t>
  </si>
  <si>
    <t xml:space="preserve">8f827337-eb51-4cde-9aef-ce7e078447cc</t>
  </si>
  <si>
    <t xml:space="preserve">Well pad emission rate (all components) — Site 3</t>
  </si>
  <si>
    <t xml:space="preserve">Single well pad, WV panhandle — Site 3</t>
  </si>
  <si>
    <t xml:space="preserve">e6a2a1c6-9041-456e-b865-afb66d858c82</t>
  </si>
  <si>
    <t xml:space="preserve">Well pad emission rate (all components) — Site 4</t>
  </si>
  <si>
    <t xml:space="preserve">Single well pad, WV panhandle — Site 4</t>
  </si>
  <si>
    <t xml:space="preserve">3e43550c-1ec4-461b-8551-04954cec4387</t>
  </si>
  <si>
    <t xml:space="preserve">Well pad emission rate (all components) — Site 5</t>
  </si>
  <si>
    <t xml:space="preserve">Single well pad, WV panhandle — Site 5</t>
  </si>
  <si>
    <t xml:space="preserve">e981ac75-27ce-4d7c-ae57-d6537c2316a8</t>
  </si>
  <si>
    <t xml:space="preserve">Well pad emission rate (all components) — Site 6</t>
  </si>
  <si>
    <t xml:space="preserve">Single well pad, WV panhandle — Site 6</t>
  </si>
  <si>
    <t xml:space="preserve">858e57e8-a07f-41fe-9238-aade2e581b17</t>
  </si>
  <si>
    <t xml:space="preserve">Well pad emission rate (all components) — Site 7</t>
  </si>
  <si>
    <t xml:space="preserve">Single well pad, WV panhandle — Site 7</t>
  </si>
  <si>
    <t xml:space="preserve">07751644-b7ab-4975-8275-6eacdd8df56e</t>
  </si>
  <si>
    <t xml:space="preserve">Well pad emission rate (all components) — Site 8</t>
  </si>
  <si>
    <t xml:space="preserve">Single well pad, WV panhandle — Site 8</t>
  </si>
  <si>
    <t xml:space="preserve">c5bbe0a6-032b-4190-a6b7-f5d9eba212d0</t>
  </si>
  <si>
    <t xml:space="preserve">Well pad emission rate (all components) — Site 9</t>
  </si>
  <si>
    <t xml:space="preserve">Single well pad, WV panhandle — Site 9</t>
  </si>
  <si>
    <t xml:space="preserve">f28f1a40-2d36-40ec-83b8-4c0ca1ec95ba</t>
  </si>
  <si>
    <t xml:space="preserve">Well pad emission rate (all components) — Site 10</t>
  </si>
  <si>
    <t xml:space="preserve">Single well pad, WV panhandle — Site 10</t>
  </si>
  <si>
    <t xml:space="preserve">5f5975f6-0db9-4af6-9a6c-f772be886916</t>
  </si>
  <si>
    <t xml:space="preserve">Well pad emission rate (all components) — Site 11</t>
  </si>
  <si>
    <t xml:space="preserve">Single well pad, WV panhandle — Site 11</t>
  </si>
  <si>
    <t xml:space="preserve">b21b1a15-e50f-4008-baf8-6e7617aa3dfb</t>
  </si>
  <si>
    <t xml:space="preserve">Well pad emission rate (all components) — Site 12</t>
  </si>
  <si>
    <t xml:space="preserve">Single well pad, WV panhandle — Site 12</t>
  </si>
  <si>
    <t xml:space="preserve">0b9bbf2c-3365-4798-8c9a-fadc22c0aa85</t>
  </si>
  <si>
    <t xml:space="preserve">Well pad emission rate (all components) — Site 13</t>
  </si>
  <si>
    <t xml:space="preserve">Single well pad, WV panhandle — Site 13</t>
  </si>
  <si>
    <t xml:space="preserve">b6571933-4eff-4596-bc54-63cd4eb5a96e</t>
  </si>
  <si>
    <t xml:space="preserve">Well pad emission rate (all components) — Site 14</t>
  </si>
  <si>
    <t xml:space="preserve">Single well pad, WV panhandle — Site 14</t>
  </si>
  <si>
    <t xml:space="preserve">9333d2f1-750e-4f58-bdcd-b232dbff7b1c</t>
  </si>
  <si>
    <t xml:space="preserve">Well pad emission rate (all components) — Site 15</t>
  </si>
  <si>
    <t xml:space="preserve">Single well pad, WV panhandle — Site 15</t>
  </si>
  <si>
    <t xml:space="preserve">4b1bc3ad-65e5-4d0e-8e19-f52f3fa0c6d5</t>
  </si>
  <si>
    <t xml:space="preserve">Landfill surface emissions (flux chambers scaled to whole site)</t>
  </si>
  <si>
    <t xml:space="preserve">Landfill-wide methane flux — flux chamber approach (includes riser addition)</t>
  </si>
  <si>
    <t xml:space="preserve">Flux chamber campaign Sept 5–7, 1994; 60 m grid (with 6 m and 0.6 m checks)</t>
  </si>
  <si>
    <t xml:space="preserve">139 chamber measurements; arithmetic mean scaled to MSW &amp; C&amp;D areas; added 0.23 m³/min riser flux measured by tracer.</t>
  </si>
  <si>
    <t xml:space="preserve">m^3/min</t>
  </si>
  <si>
    <t xml:space="preserve">bb8447eb-ad2c-4a7e-89e9-6d57a0269fbb</t>
  </si>
  <si>
    <t xml:space="preserve">Solid waste disposal</t>
  </si>
  <si>
    <t xml:space="preserve">Landfill emissions (tracer flux technique)</t>
  </si>
  <si>
    <t xml:space="preserve">Landfill-wide methane flux — tracer flux mean</t>
  </si>
  <si>
    <t xml:space="preserve">Eleven tracer tests across five days in Oct–Nov 1994; seven mobile &amp; eight sampler datasets retained (CV ≤ 25%)</t>
  </si>
  <si>
    <t xml:space="preserve">Mean of accepted tracer tests; background CH4 characterized; inverse correlation with barometric pressure noted.</t>
  </si>
  <si>
    <t xml:space="preserve">a2bcf56e-912a-4f97-9efd-3dc90431a953</t>
  </si>
  <si>
    <t xml:space="preserve">Upstream natural gas production facilities — site-level emissions (average across facilities)</t>
  </si>
  <si>
    <t xml:space="preserve">All on-site sources combined (site-level average across snapshot measurements)</t>
  </si>
  <si>
    <t xml:space="preserve">USA (Anonymized)</t>
  </si>
  <si>
    <t xml:space="preserve">Snapshot multi-day campaign; averages across repeated measurements within window</t>
  </si>
  <si>
    <t xml:space="preserve">Basin A : Average of site-level emissions across both measurement technologies; facilities enrolled in QMRV baseline.</t>
  </si>
  <si>
    <t xml:space="preserve">scfh</t>
  </si>
  <si>
    <t xml:space="preserve">00154f41-48ee-46d2-a33e-c0f83c703ebb</t>
  </si>
  <si>
    <t xml:space="preserve">Basin B: Average of site-level emissions across both measurement technologies; two field windows in July/Aug.</t>
  </si>
  <si>
    <t xml:space="preserve">7dd5d494-860d-4db5-b0df-13c8d2b93d5a</t>
  </si>
  <si>
    <t xml:space="preserve">Basin C: Average of site-level emissions across both measurement technologies.</t>
  </si>
  <si>
    <t xml:space="preserve">a3f1486c-9e71-4df8-b0dd-f8c9b3be9011</t>
  </si>
  <si>
    <t xml:space="preserve">Upstream natural gas production facilities — tanks (equipment-group average)</t>
  </si>
  <si>
    <t xml:space="preserve">Storage tanks (equipment group) — average emission rate across measurements</t>
  </si>
  <si>
    <t xml:space="preserve">Basin A (anonymized) | Aggregate tank-level measurements span &gt;3 orders of magnitude; this value is the mean.</t>
  </si>
  <si>
    <t xml:space="preserve">2e6f2a88-313c-4bed-b8b1-f968093710b4</t>
  </si>
  <si>
    <t xml:space="preserve">Basin B (anonymized) | Aggregate tank-level measurements span &gt;3 orders of magnitude; this value is the mean.</t>
  </si>
  <si>
    <t xml:space="preserve">cf1b29a6-5171-4221-bf6b-ac2f679b9b7e</t>
  </si>
  <si>
    <t xml:space="preserve">Upstream natural gas production facilities — site-level measurement</t>
  </si>
  <si>
    <t xml:space="preserve">All on-site sources combined (site-level snapshot)</t>
  </si>
  <si>
    <t xml:space="preserve">Single-day snapshot; Round 1 (Bridger)</t>
  </si>
  <si>
    <t xml:space="preserve">Basin A, Site S4</t>
  </si>
  <si>
    <t xml:space="preserve">59b6272d-3e95-4b1b-9753-27baa4687579</t>
  </si>
  <si>
    <t xml:space="preserve">Single-day snapshot; Round 2 (Bridger)</t>
  </si>
  <si>
    <t xml:space="preserve">2ffea086-9572-406d-a25c-4b4e985242be</t>
  </si>
  <si>
    <t xml:space="preserve">ea553750-2e1d-4e6c-b75a-9ea4a24f8e32</t>
  </si>
  <si>
    <t xml:space="preserve">d38a7157-5614-48a8-bfe5-0c1c58a5ae00</t>
  </si>
  <si>
    <t xml:space="preserve">f441d38f-fed4-4436-9ee7-642efe5bd00f</t>
  </si>
  <si>
    <t xml:space="preserve">b39bd619-558f-4823-8154-78e9343f5e53</t>
  </si>
  <si>
    <t xml:space="preserve">Single-day snapshot; Round 3 (SeekOps)</t>
  </si>
  <si>
    <t xml:space="preserve">2cf8f38c-4948-4317-ab9b-b3c0d9c11479</t>
  </si>
  <si>
    <t xml:space="preserve">eaf11a87-da01-4a88-9f42-20639ac6ac7b</t>
  </si>
  <si>
    <t xml:space="preserve">d29f6c56-a65f-43b3-bf7f-c8222f553540</t>
  </si>
  <si>
    <t xml:space="preserve">c0385782-54cd-4ff0-af1e-79023d02071d</t>
  </si>
  <si>
    <t xml:space="preserve">Basin A, Site S5</t>
  </si>
  <si>
    <t xml:space="preserve">033e053c-3775-4d53-a889-197d97695119</t>
  </si>
  <si>
    <t xml:space="preserve">1fda8498-c09c-4503-b222-c0bd331781de</t>
  </si>
  <si>
    <t xml:space="preserve">7ceb63d1-f39c-4700-ad0a-43e9b94666fe</t>
  </si>
  <si>
    <t xml:space="preserve">fd189bc5-8a80-43d0-8349-7587ae28af0a</t>
  </si>
  <si>
    <t xml:space="preserve">6eab8546-9975-4696-9358-53d6f09829eb</t>
  </si>
  <si>
    <t xml:space="preserve">17c0e0bd-80f4-4b4c-af69-066eeb9a69da</t>
  </si>
  <si>
    <t xml:space="preserve">aa15d48c-1a94-4094-acd1-011cbfc56b05</t>
  </si>
  <si>
    <t xml:space="preserve">f90afce2-2992-40e6-be46-67c1ae5b3d0c</t>
  </si>
  <si>
    <t xml:space="preserve">6ad2e0d3-f21f-49aa-bfff-0b5c0b779b99</t>
  </si>
  <si>
    <t xml:space="preserve">2b445a99-4487-46bb-abde-836e6480fb87</t>
  </si>
  <si>
    <t xml:space="preserve">11618336-a528-405d-8411-d8f1fe95e194</t>
  </si>
  <si>
    <t xml:space="preserve">Basin A, Site S1</t>
  </si>
  <si>
    <t xml:space="preserve">84dae4e6-4d12-45a4-8228-f8f733005eed</t>
  </si>
  <si>
    <t xml:space="preserve">06d2e57b-332a-426f-bae1-1c684238905e</t>
  </si>
  <si>
    <t xml:space="preserve">Single-day snapshot; Round 3 (Bridger)</t>
  </si>
  <si>
    <t xml:space="preserve">f16b4f2c-8b9e-49d2-ae7d-789cb41c4f47</t>
  </si>
  <si>
    <t xml:space="preserve">63b86f05-0d41-49b1-85f3-2d3b10861442</t>
  </si>
  <si>
    <t xml:space="preserve">242a47eb-0d55-43c3-a915-3c3e6389a826</t>
  </si>
  <si>
    <t xml:space="preserve">49fc0c0d-8f4d-42fd-a97f-5fe09044ab1a</t>
  </si>
  <si>
    <t xml:space="preserve">Single-day snapshot; Round 4 (SeekOps)</t>
  </si>
  <si>
    <t xml:space="preserve">5ad44a3e-88bf-4816-bd43-f640badc760f</t>
  </si>
  <si>
    <t xml:space="preserve">999a9a5e-4e39-49aa-8748-fe79a6801cff</t>
  </si>
  <si>
    <t xml:space="preserve">275238d6-4ddf-413e-8a85-4e0fd9882637</t>
  </si>
  <si>
    <t xml:space="preserve">5701c680-de04-4183-88c4-8538e63887a6</t>
  </si>
  <si>
    <t xml:space="preserve">e2abf753-560a-42b3-a51a-6a487d7a9aa9</t>
  </si>
  <si>
    <t xml:space="preserve">710e005f-45a6-4747-a753-6ec5c2a58447</t>
  </si>
  <si>
    <t xml:space="preserve">a77a3fc9-9d69-45ff-9f06-ea55e512d2ca</t>
  </si>
  <si>
    <t xml:space="preserve">Basin A, Site S6</t>
  </si>
  <si>
    <t xml:space="preserve">50f94d4b-2991-4901-aaef-249cc8c2627a</t>
  </si>
  <si>
    <t xml:space="preserve">93a95833-8207-40dc-ac5f-1d26743cfc29</t>
  </si>
  <si>
    <t xml:space="preserve">db1ecd72-8147-4d0b-b6bc-d17d2b50622e</t>
  </si>
  <si>
    <t xml:space="preserve">882b30a1-900e-499f-a720-c6219abaae28</t>
  </si>
  <si>
    <t xml:space="preserve">5bb6bebf-0859-4f08-bed5-5861e38ec4c3</t>
  </si>
  <si>
    <t xml:space="preserve">5f1f7245-f43d-4b0a-aef8-90f219d9b79b</t>
  </si>
  <si>
    <t xml:space="preserve">6eefa319-d714-4c72-be03-30a09347dede</t>
  </si>
  <si>
    <t xml:space="preserve">8f58d42b-a8ab-492c-9d9f-95b636366704</t>
  </si>
  <si>
    <t xml:space="preserve">69d965dc-a92b-4e4c-82f3-310e8125a3c7</t>
  </si>
  <si>
    <t xml:space="preserve">9f6f3f0b-8d3f-432d-9f6a-7fd6b61430ab</t>
  </si>
  <si>
    <t xml:space="preserve">e5699689-7269-4b71-8b7e-a1ecee07b7c2</t>
  </si>
  <si>
    <t xml:space="preserve">Basin A, Site S7</t>
  </si>
  <si>
    <t xml:space="preserve">befa98db-980b-4fd9-86d1-9a0040fadc70</t>
  </si>
  <si>
    <t xml:space="preserve">4685e001-a110-4c9d-a6d0-f9c0487787e6</t>
  </si>
  <si>
    <t xml:space="preserve">42f318c9-d3ea-45a7-83ec-553e609447ea</t>
  </si>
  <si>
    <t xml:space="preserve">e2d79f99-b10d-431e-a6cf-27eab60b9ccd</t>
  </si>
  <si>
    <t xml:space="preserve">dce95a9a-6cfb-4694-9f42-21eb5553d998</t>
  </si>
  <si>
    <t xml:space="preserve">c114ef45-2915-4d33-9646-9adb15355614</t>
  </si>
  <si>
    <t xml:space="preserve">5d68938b-9e5d-4d64-a957-a93c456025f6</t>
  </si>
  <si>
    <t xml:space="preserve">50250b20-85be-4991-8618-31f1526c5dbf</t>
  </si>
  <si>
    <t xml:space="preserve">ee209954-3b7a-41cd-b1d6-861d419eb345</t>
  </si>
  <si>
    <t xml:space="preserve">e14f4968-2d0b-449a-98ea-9b0887e05a1f</t>
  </si>
  <si>
    <t xml:space="preserve">Basin A, Site S2</t>
  </si>
  <si>
    <t xml:space="preserve">0244688f-1eb7-436c-8689-d9f08ec964cf</t>
  </si>
  <si>
    <t xml:space="preserve">46501986-691c-4ef7-ae64-1c63df4d900f</t>
  </si>
  <si>
    <t xml:space="preserve">bcbe9299-ace8-49ea-b3cb-e7898dd3d8fb</t>
  </si>
  <si>
    <t xml:space="preserve">6173c289-d491-49df-8aa1-325d3f1bd5f8</t>
  </si>
  <si>
    <t xml:space="preserve">d1141289-c02d-425d-bd07-1a735a7c835c</t>
  </si>
  <si>
    <t xml:space="preserve">300c2c0e-f265-4016-b8b8-75dd229c1dbc</t>
  </si>
  <si>
    <t xml:space="preserve">7fdc5338-f82d-4efc-8452-b7e55d9c128c</t>
  </si>
  <si>
    <t xml:space="preserve">82097bda-4ed1-46c8-8513-9e29928c9594</t>
  </si>
  <si>
    <t xml:space="preserve">a1e849e1-71d8-4ef3-bb3a-4d9a3c53c691</t>
  </si>
  <si>
    <t xml:space="preserve">d61f8ed9-1dc5-4911-8556-a89c504788eb</t>
  </si>
  <si>
    <t xml:space="preserve">44115ed1-d01b-49e2-b178-10b01b6eb6c7</t>
  </si>
  <si>
    <t xml:space="preserve">79daafa8-ba27-41d7-8cab-47813e6fb917</t>
  </si>
  <si>
    <t xml:space="preserve">41d4105d-77ab-4d79-8e34-ffd6adfdd4d5</t>
  </si>
  <si>
    <t xml:space="preserve">Basin A, Site S8</t>
  </si>
  <si>
    <t xml:space="preserve">22a0a5a3-0a51-4907-bda1-df2f5164dfdf</t>
  </si>
  <si>
    <t xml:space="preserve">ca0a1554-7155-4af2-9273-eb1b3b781d50</t>
  </si>
  <si>
    <t xml:space="preserve">578fba6f-531e-4fec-a394-5251c3900470</t>
  </si>
  <si>
    <t xml:space="preserve">4521dad0-c85f-41d3-b720-4525b4cc3914</t>
  </si>
  <si>
    <t xml:space="preserve">1d7b417b-bb28-4594-8101-ddf1f6452cc4</t>
  </si>
  <si>
    <t xml:space="preserve">2200ccff-513c-498c-ae91-3dd579b9a2d0</t>
  </si>
  <si>
    <t xml:space="preserve">297b3f53-8c8f-4879-b4bc-5dd900ad68e8</t>
  </si>
  <si>
    <t xml:space="preserve">e4a7bb9a-07f0-495d-9c3d-4f951bcc4c0a</t>
  </si>
  <si>
    <t xml:space="preserve">1db7a925-c6a4-4b0b-8c09-0223dc5afd01</t>
  </si>
  <si>
    <t xml:space="preserve">894ad7b0-712d-4e79-84e6-36a253ad0435</t>
  </si>
  <si>
    <t xml:space="preserve">92f3e789-ff6f-45e6-9a4a-26dc9ad16e79</t>
  </si>
  <si>
    <t xml:space="preserve">Basin A, Site S3</t>
  </si>
  <si>
    <t xml:space="preserve">5b41f047-7c26-485b-97e7-68f03a58f080</t>
  </si>
  <si>
    <t xml:space="preserve">c8e00006-6268-43d4-b13a-ec4b43692b3a</t>
  </si>
  <si>
    <t xml:space="preserve">b6420e9d-ce99-4394-be82-2084b127f229</t>
  </si>
  <si>
    <t xml:space="preserve">a0facb2c-a459-4a64-b740-6bf3c0ba21f3</t>
  </si>
  <si>
    <t xml:space="preserve">ecea8cdc-7372-48d2-8af7-7fd5e3c88241</t>
  </si>
  <si>
    <t xml:space="preserve">38b23766-aa8d-4b2e-a8fd-28422e4867ad</t>
  </si>
  <si>
    <t xml:space="preserve">ae4737d7-71ee-4fee-b3e8-10ef27d300d5</t>
  </si>
  <si>
    <t xml:space="preserve">15a302ac-b02d-4ba6-8e5d-836006b0f5ed</t>
  </si>
  <si>
    <t xml:space="preserve">d0e128b5-7a19-4d41-8993-846b59e64cae</t>
  </si>
  <si>
    <t xml:space="preserve">678caca1-549e-438f-90f5-54eff40ba91e</t>
  </si>
  <si>
    <t xml:space="preserve">b1cbe74c-aadf-4978-bdf6-e548fb601466</t>
  </si>
  <si>
    <t xml:space="preserve">Basin B, Site S13</t>
  </si>
  <si>
    <t xml:space="preserve">bf4c4adb-fba8-4ba9-9c62-0b88feef06d2</t>
  </si>
  <si>
    <t xml:space="preserve">4d56e0a6-3a36-4e6c-8053-f09f342a0c2c</t>
  </si>
  <si>
    <t xml:space="preserve">2afd32ad-b3fb-473d-9a50-110059f2fc6e</t>
  </si>
  <si>
    <t xml:space="preserve">3dde6fee-278c-4887-9ade-257f4167af45</t>
  </si>
  <si>
    <t xml:space="preserve">fe199e66-03d3-46fc-a18d-75b9f364891c</t>
  </si>
  <si>
    <t xml:space="preserve">df1a500d-7966-4bc0-a15e-a8d6e5f4a071</t>
  </si>
  <si>
    <t xml:space="preserve">ca1b2338-7fec-4c25-8d21-beb6068e2126</t>
  </si>
  <si>
    <t xml:space="preserve">ad7c0b6b-3263-4e79-a50c-887931af286a</t>
  </si>
  <si>
    <t xml:space="preserve">Basin B, Site S9</t>
  </si>
  <si>
    <t xml:space="preserve">221cdc53-5229-4535-b584-130a548044f2</t>
  </si>
  <si>
    <t xml:space="preserve">3954c660-a4b3-439d-aec0-09edebc37f53</t>
  </si>
  <si>
    <t xml:space="preserve">e7137d4a-c223-4abc-9441-c4ade34b5217</t>
  </si>
  <si>
    <t xml:space="preserve">a495fb03-46c5-4225-a4d4-e2a5353412ec</t>
  </si>
  <si>
    <t xml:space="preserve">687b09f8-ee7a-4ea6-9a45-bfe5754d2f12</t>
  </si>
  <si>
    <t xml:space="preserve">41fcc3fc-10c7-4408-af77-32152807d3c8</t>
  </si>
  <si>
    <t xml:space="preserve">dfdfd9e5-a132-4d2c-890c-e7e09ef963b7</t>
  </si>
  <si>
    <t xml:space="preserve">Basin B, Site S10</t>
  </si>
  <si>
    <t xml:space="preserve">46cbb48f-d5df-4615-812f-4dac3eec9702</t>
  </si>
  <si>
    <t xml:space="preserve">b8ed02d6-15b1-4130-8589-942b482895bf</t>
  </si>
  <si>
    <t xml:space="preserve">a9973dc4-8c68-45f9-892a-50d3c8be9d20</t>
  </si>
  <si>
    <t xml:space="preserve">6af756b1-5e2e-4bac-9786-7887a5c08060</t>
  </si>
  <si>
    <t xml:space="preserve">7d99f2b4-197b-4d5a-87d5-ac0ef6697123</t>
  </si>
  <si>
    <t xml:space="preserve">0740258e-48f9-4c10-b273-464e87db47ef</t>
  </si>
  <si>
    <t xml:space="preserve">7276a7fe-af2f-4a0a-984a-f82b7fe7cf71</t>
  </si>
  <si>
    <t xml:space="preserve">Basin B, Site S11</t>
  </si>
  <si>
    <t xml:space="preserve">0ee45095-38d5-4ba9-9bae-cbd7dee6f6c5</t>
  </si>
  <si>
    <t xml:space="preserve">3bcc8b7d-0ff8-4d5c-ab5e-f15cf2e20119</t>
  </si>
  <si>
    <t xml:space="preserve">1aebd1e9-4063-48c5-91ec-729dfd95e2ca</t>
  </si>
  <si>
    <t xml:space="preserve">81a8ca99-7980-4da2-a820-e6c9083c6c92</t>
  </si>
  <si>
    <t xml:space="preserve">d2412d88-d3ba-4fef-bc2e-c7898b18e4ee</t>
  </si>
  <si>
    <t xml:space="preserve">e5339b22-c0b1-4277-a33d-3a027c8e9592</t>
  </si>
  <si>
    <t xml:space="preserve">2a66ac93-2f80-4135-aaa5-9c7a9795fba0</t>
  </si>
  <si>
    <t xml:space="preserve">Basin B, Site S12</t>
  </si>
  <si>
    <t xml:space="preserve">c313c2a8-46d6-479b-ae8d-3264d96e2e06</t>
  </si>
  <si>
    <t xml:space="preserve">73c06f91-280c-49dc-80f4-3f761e601d3f</t>
  </si>
  <si>
    <t xml:space="preserve">3d137b1e-9321-41f3-a357-3397edee4d22</t>
  </si>
  <si>
    <t xml:space="preserve">d315a163-b019-4065-9f24-8a32bde2224b</t>
  </si>
  <si>
    <t xml:space="preserve">040d4238-14c3-42a7-a85e-dd9ee34352c9</t>
  </si>
  <si>
    <t xml:space="preserve">b7c84bc4-5aa7-4c2a-ab9e-7cdb149acdc7</t>
  </si>
  <si>
    <t xml:space="preserve">85ab5720-60b6-43df-a2e0-43e27023c918</t>
  </si>
  <si>
    <t xml:space="preserve">Basin C, Site S14</t>
  </si>
  <si>
    <t xml:space="preserve">dd51fbce-2006-499e-be12-deea7db37578</t>
  </si>
  <si>
    <t xml:space="preserve">a8b0b124-48b1-46f4-b83b-fa1c8957941c</t>
  </si>
  <si>
    <t xml:space="preserve">38e71294-ec71-4ea1-b7e4-9e3c607e4c30</t>
  </si>
  <si>
    <t xml:space="preserve">46062bc1-2903-4ba6-a5d7-1f719af5a2db</t>
  </si>
  <si>
    <t xml:space="preserve">dc2c9390-1313-4056-90a4-3e8b851c7968</t>
  </si>
  <si>
    <t xml:space="preserve">7d1ad950-9ed3-4aa1-bfd4-0e100c3e39c8</t>
  </si>
  <si>
    <t xml:space="preserve">1a9c63d3-49e0-4136-ae6e-bd6d8cf4d3f2</t>
  </si>
  <si>
    <t xml:space="preserve">39a15e2e-d596-435d-bec4-21f2a2222885</t>
  </si>
  <si>
    <t xml:space="preserve">a4056e16-42bd-40aa-9ca7-f847aa7b26f9</t>
  </si>
  <si>
    <t xml:space="preserve">Basin C, Site S15</t>
  </si>
  <si>
    <t xml:space="preserve">139c4e18-4e27-4010-8521-4d752117b0b8</t>
  </si>
  <si>
    <t xml:space="preserve">abefe39a-8abc-4c46-9a83-7edb1982d9f7</t>
  </si>
  <si>
    <t xml:space="preserve">77fdec34-e216-45bf-813a-0e1759f67c15</t>
  </si>
  <si>
    <t xml:space="preserve">9eb6fda9-9335-483c-8e2a-d2ea748b8ae1</t>
  </si>
  <si>
    <t xml:space="preserve">09689f62-b2fc-4ea4-983d-55cabe6c5f51</t>
  </si>
  <si>
    <t xml:space="preserve">4dfd998c-0469-4152-a595-fc5d52fa9adc</t>
  </si>
  <si>
    <t xml:space="preserve">a231adfe-d1d4-4b53-8f5b-61fcffcad3e4</t>
  </si>
  <si>
    <t xml:space="preserve">f30a5df6-f26c-4da8-b080-b936edfddc87</t>
  </si>
  <si>
    <t xml:space="preserve">62e69b74-6d81-4d7c-8fb6-d3157c5502f4</t>
  </si>
  <si>
    <t xml:space="preserve">Basin C, Site S16</t>
  </si>
  <si>
    <t xml:space="preserve">b8f6c06c-24e6-44c7-b3f9-9685873a1a1f</t>
  </si>
  <si>
    <t xml:space="preserve">5080cf4b-420c-41eb-9d97-0d0fded6b3f0</t>
  </si>
  <si>
    <t xml:space="preserve">2f3a94c7-fb90-4516-8e21-3165bfbee382</t>
  </si>
  <si>
    <t xml:space="preserve">24a7faf0-63db-4a0e-a6a2-766540e2a9c3</t>
  </si>
  <si>
    <t xml:space="preserve">ab414c5c-232f-4a00-9362-582b01c1d5c9</t>
  </si>
  <si>
    <t xml:space="preserve">7c1376d0-89c3-4ddf-93c1-9d7de0b54e23</t>
  </si>
  <si>
    <t xml:space="preserve">df5b5c8e-bb93-4d8c-a65e-962d027a0278</t>
  </si>
  <si>
    <t xml:space="preserve">d979ea1a-e760-4f87-8442-95a5bba20ef0</t>
  </si>
  <si>
    <t xml:space="preserve">24c8e801-4988-45f4-8064-7e0208ffef08</t>
  </si>
  <si>
    <t xml:space="preserve">Basin C, Site S17</t>
  </si>
  <si>
    <t xml:space="preserve">ba06bc72-010d-482c-ac4f-3771dd902eef</t>
  </si>
  <si>
    <t xml:space="preserve">5853f32f-6ce1-42a6-a533-b7b667442d31</t>
  </si>
  <si>
    <t xml:space="preserve">1f10bac2-2179-4c8c-aa6b-d000678f4bf1</t>
  </si>
  <si>
    <t xml:space="preserve">9c11a1d7-b29d-4707-87b5-75c906f26248</t>
  </si>
  <si>
    <t xml:space="preserve">38e59fef-9be7-43ec-8cd2-fdefbd87693d</t>
  </si>
  <si>
    <t xml:space="preserve">aff315a6-c522-43ee-934c-783a2d44a0bb</t>
  </si>
  <si>
    <t xml:space="preserve">17093754-848d-4ce8-80d3-82ebf784cd29</t>
  </si>
  <si>
    <t xml:space="preserve">43fdebce-1d49-4173-85d0-11dfeff3734a</t>
  </si>
  <si>
    <t xml:space="preserve">30f6ab2a-9313-405c-86f0-7cf4fbc42817</t>
  </si>
  <si>
    <t xml:space="preserve">Basin C, Site S18</t>
  </si>
  <si>
    <t xml:space="preserve">d6b1888a-b0b4-43ec-ab2f-0fcb0b13634a</t>
  </si>
  <si>
    <t xml:space="preserve">a1c32126-7220-42a3-90a9-c6129cd37962</t>
  </si>
  <si>
    <t xml:space="preserve">316c715a-1d48-424a-985d-7ab640ec831d</t>
  </si>
  <si>
    <t xml:space="preserve">cebb18ae-bd69-4640-8ca7-985dea411915</t>
  </si>
  <si>
    <t xml:space="preserve">4b37fde1-100b-414d-9978-091287fd0882</t>
  </si>
  <si>
    <t xml:space="preserve">329b7db2-c60f-4ebe-bf43-5e9980fdbb97</t>
  </si>
  <si>
    <t xml:space="preserve">c1826f01-d98f-43d1-8294-a9e43671a0dd</t>
  </si>
  <si>
    <t xml:space="preserve">e16c1754-f292-4d75-89a3-48a0b423f569</t>
  </si>
  <si>
    <t xml:space="preserve">9d4f9999-4af2-4297-b7ac-68c022bc7233</t>
  </si>
  <si>
    <t xml:space="preserve">Single-day snapshot; Round 1 (SeekOps)</t>
  </si>
  <si>
    <t xml:space="preserve">Basin C, Site S19</t>
  </si>
  <si>
    <t xml:space="preserve">4bc4b3aa-0d66-4307-84ae-a478176fc3e5</t>
  </si>
  <si>
    <t xml:space="preserve">Basin C, Site S20</t>
  </si>
  <si>
    <t xml:space="preserve">f98c1088-109a-48c6-b8b1-47b916df3a0d</t>
  </si>
  <si>
    <t xml:space="preserve">771b86c4-2f52-47fc-8be8-39daf4c3b894</t>
  </si>
  <si>
    <t xml:space="preserve">c64a3bff-085b-4e01-a8b5-3d308431408d</t>
  </si>
  <si>
    <t xml:space="preserve">be84c80c-2707-41fe-8abc-c5f46e120503</t>
  </si>
  <si>
    <t xml:space="preserve">ce639e47-12c5-426c-8b91-eeaabd8a1a95</t>
  </si>
  <si>
    <t xml:space="preserve">7d4173d6-5c9e-4569-9d6e-ea588047a88b</t>
  </si>
  <si>
    <t xml:space="preserve">803e25f8-5e43-41b6-b975-b358f344e7f6</t>
  </si>
  <si>
    <t xml:space="preserve">d4abe8c7-941f-4772-af02-2abf941c52bf</t>
  </si>
  <si>
    <t xml:space="preserve">5dbc963b-503a-4001-9654-a3017780e710</t>
  </si>
  <si>
    <t xml:space="preserve">Basin C, Site S21</t>
  </si>
  <si>
    <t xml:space="preserve">bf541462-4729-4ad9-8519-6e28e3f888fc</t>
  </si>
  <si>
    <t xml:space="preserve">a080cf85-3bfb-483e-bf21-656169d27574</t>
  </si>
  <si>
    <t xml:space="preserve">5abeba0f-5a09-414a-835d-f3147330cf46</t>
  </si>
  <si>
    <t xml:space="preserve">0c7038e3-3179-437c-85d2-0c1cc7447ae1</t>
  </si>
  <si>
    <t xml:space="preserve">f1cde56b-aaa4-4552-a6e8-b2a3c6553a94</t>
  </si>
  <si>
    <t xml:space="preserve">ea9d2f12-33c9-4877-a6d0-e4efe60d5e60</t>
  </si>
  <si>
    <t xml:space="preserve">b6da72bb-a2a4-4587-9381-59902174296e</t>
  </si>
  <si>
    <t xml:space="preserve">ec0cbc57-9593-4562-9cf6-3666728260fb</t>
  </si>
  <si>
    <t xml:space="preserve">32041bff-544b-4d16-912a-bd98538e7082</t>
  </si>
  <si>
    <t xml:space="preserve">Basin C, Site S22</t>
  </si>
  <si>
    <t xml:space="preserve">9b53ee76-5166-4a7e-8043-b76db11b8a95</t>
  </si>
  <si>
    <t xml:space="preserve">514ff237-fdfd-4f63-9ada-a58a7defdfa3</t>
  </si>
  <si>
    <t xml:space="preserve">048323d9-c5af-46f0-a680-8602490cbd59</t>
  </si>
  <si>
    <t xml:space="preserve">d1ddba27-89c9-45bc-a2f2-5373820ebede</t>
  </si>
  <si>
    <t xml:space="preserve">f36e215b-c9a4-4e62-a1eb-0202c9c6c0bc</t>
  </si>
  <si>
    <t xml:space="preserve">0fd15d65-b982-4e69-abe9-0bcc831e3e65</t>
  </si>
  <si>
    <t xml:space="preserve">a80c1278-4b8d-4fc7-80b5-ea5eeb64bddf</t>
  </si>
  <si>
    <t xml:space="preserve">041a087e-8d55-4b82-8a0d-c33bcb3ab58b</t>
  </si>
  <si>
    <t xml:space="preserve">190f03ab-9ead-46d1-9372-6e2d5b1b1661</t>
  </si>
  <si>
    <t xml:space="preserve">Basin C, Site S23</t>
  </si>
  <si>
    <t xml:space="preserve">e802d055-0594-4050-8b88-e3c37f9e9580</t>
  </si>
  <si>
    <t xml:space="preserve">Basin C, Site S24</t>
  </si>
  <si>
    <t xml:space="preserve">a25f137b-b124-4a4f-8197-41e964c591f5</t>
  </si>
  <si>
    <t xml:space="preserve">ec64159f-0a1f-4fe8-8ae7-74b81cc7ca9d</t>
  </si>
  <si>
    <t xml:space="preserve">9ce73c43-0380-4e4c-bf51-09d67c75f91f</t>
  </si>
  <si>
    <t xml:space="preserve">6657cdd6-0b69-41fc-b0bc-de283580f1dc</t>
  </si>
  <si>
    <t xml:space="preserve">4a1a866f-1ba3-4fb3-aa03-32deb88299db</t>
  </si>
  <si>
    <t xml:space="preserve">f4415424-af9a-497a-b388-f7f79af30701</t>
  </si>
  <si>
    <t xml:space="preserve">ff51069c-4f53-43bf-90c7-f91fe72c640b</t>
  </si>
  <si>
    <t xml:space="preserve">9df614b4-a533-4ad0-bdcc-1dc00dfd061b</t>
  </si>
  <si>
    <t xml:space="preserve">f807026e-35b5-4ba1-b184-fe3819842e18</t>
  </si>
  <si>
    <t xml:space="preserve">Basin C, Site S25</t>
  </si>
  <si>
    <t xml:space="preserve">c14f0ad5-0774-40d3-8eb8-eee91e94c23f</t>
  </si>
  <si>
    <t xml:space="preserve">87f5a354-0066-4bb0-accc-b7f0f4299235</t>
  </si>
  <si>
    <t xml:space="preserve">f0e29d4d-2eab-4234-908b-9da29108a349</t>
  </si>
  <si>
    <t xml:space="preserve">3545c328-753a-43ac-9300-b88f32e6aa87</t>
  </si>
  <si>
    <t xml:space="preserve">abaef4d1-32c1-48b4-b6f5-8e62de361d9a</t>
  </si>
  <si>
    <t xml:space="preserve">1fe6a889-8882-400a-ae30-24d81a9fe966</t>
  </si>
  <si>
    <t xml:space="preserve">c90c22eb-d93a-4635-9c69-54839b1ecbeb</t>
  </si>
  <si>
    <t xml:space="preserve">05a8e097-b30d-4ed0-9188-b58ea29b4710</t>
  </si>
  <si>
    <t xml:space="preserve">24721522-20ac-4ee3-8c14-b0262845aecb</t>
  </si>
  <si>
    <t xml:space="preserve">Basin C, Site S26</t>
  </si>
  <si>
    <t xml:space="preserve">8f3ea86c-b467-41eb-a36b-c49059f208cd</t>
  </si>
  <si>
    <t xml:space="preserve">bbe67dad-343a-4546-8f6f-a62bfbc35a77</t>
  </si>
  <si>
    <t xml:space="preserve">268df3da-e55f-4edc-9ca2-88bb0041f88d</t>
  </si>
  <si>
    <t xml:space="preserve">de694212-4e97-4829-940c-1180b1a8f16f</t>
  </si>
  <si>
    <t xml:space="preserve">586517b3-36ec-49b6-a5ba-4f2fc6f6d874</t>
  </si>
  <si>
    <t xml:space="preserve">2aa6032e-9509-4490-8117-ae9bdb079181</t>
  </si>
  <si>
    <t xml:space="preserve">c22eb524-0e9f-4211-9e2c-c60ba028aa06</t>
  </si>
  <si>
    <t xml:space="preserve">f1b93c0b-b4b8-4da9-83f2-3d647c8db5ac</t>
  </si>
  <si>
    <t xml:space="preserve">97020ddf-8e2d-419e-b799-c328ba7ad218</t>
  </si>
  <si>
    <t xml:space="preserve">Basin C, Site S27</t>
  </si>
  <si>
    <t xml:space="preserve">6c21283b-2ed2-4c89-854f-2aa71b0e978f</t>
  </si>
  <si>
    <t xml:space="preserve">4260952c-c286-497c-961d-01573e5e2697</t>
  </si>
  <si>
    <t xml:space="preserve">46298390-b956-4fb4-98e1-596aa7695645</t>
  </si>
  <si>
    <t xml:space="preserve">64d00a4b-4f22-4a16-af84-58a0093e076f</t>
  </si>
  <si>
    <t xml:space="preserve">062ba3c7-98fc-483d-b4ef-107f703cf105</t>
  </si>
  <si>
    <t xml:space="preserve">98514542-9fbf-405c-8166-616ab13b728e</t>
  </si>
  <si>
    <t xml:space="preserve">30656a14-3c73-413a-a1ca-1256747ecc41</t>
  </si>
  <si>
    <t xml:space="preserve">27c2ef51-6496-4d96-8be0-249e9ce7d185</t>
  </si>
  <si>
    <t xml:space="preserve">ce9e49ff-8468-4e0b-b126-e6f4025f091a</t>
  </si>
  <si>
    <t xml:space="preserve">Basin C, Site S28</t>
  </si>
  <si>
    <t xml:space="preserve">498e45b4-ab0a-48c0-a280-71bb09fac680</t>
  </si>
  <si>
    <t xml:space="preserve">d96d42db-5948-4d61-89d4-07f20b8ba4f9</t>
  </si>
  <si>
    <t xml:space="preserve">c81d36e4-896c-4cf1-a7ed-3038232e80cd</t>
  </si>
  <si>
    <t xml:space="preserve">02bad20f-0400-43bc-843e-0ae1553bff78</t>
  </si>
  <si>
    <t xml:space="preserve">cd5846e9-3f02-4649-ac8e-2cdf404c75d0</t>
  </si>
  <si>
    <t xml:space="preserve">7a4e5366-6163-4bdb-9727-ef6810044f98</t>
  </si>
  <si>
    <t xml:space="preserve">3fd63225-ee56-46b8-8a38-9af94d802098</t>
  </si>
  <si>
    <t xml:space="preserve">b574e698-3bcd-4cac-886e-dd1ddb3af166</t>
  </si>
  <si>
    <t xml:space="preserve">c87544f3-2bac-453b-baca-d29b91ff9804</t>
  </si>
  <si>
    <t xml:space="preserve">Basin C, Site S29</t>
  </si>
  <si>
    <t xml:space="preserve">db6ffcc8-926f-4eea-87fd-dbe48ef9c339</t>
  </si>
  <si>
    <t xml:space="preserve">bbdf2a32-3519-4642-818d-4e16fc6e78d7</t>
  </si>
  <si>
    <t xml:space="preserve">5b732687-4e50-4430-874c-89e38e884b8c</t>
  </si>
  <si>
    <t xml:space="preserve">4fd146a6-bb21-4095-b9f4-f4a5fca65890</t>
  </si>
  <si>
    <t xml:space="preserve">48aec9d2-78b0-4c9b-8cce-6c228d0a3c16</t>
  </si>
  <si>
    <t xml:space="preserve">9fc4c17e-fcfc-43a2-b938-3cf8c8f62ed1</t>
  </si>
  <si>
    <t xml:space="preserve">c79b0d22-b3fe-4d5e-aa30-072ba68d1e0a</t>
  </si>
  <si>
    <t xml:space="preserve">1955c33b-064a-4640-9560-d256d30b8acd</t>
  </si>
  <si>
    <t xml:space="preserve">409f3a7b-1bd5-42fa-96fd-7b973d4f4825</t>
  </si>
  <si>
    <t xml:space="preserve">Basin C, Site S30</t>
  </si>
  <si>
    <t xml:space="preserve">71722b40-92a5-42e4-88d2-fd73cb6d5e8b</t>
  </si>
  <si>
    <t xml:space="preserve">3d58e270-c262-44c4-af19-b773445b691d</t>
  </si>
  <si>
    <t xml:space="preserve">32c75943-3ead-4589-89ee-f457d5a1549a</t>
  </si>
  <si>
    <t xml:space="preserve">a013d412-d333-4be4-a583-fd6e25fa1057</t>
  </si>
  <si>
    <t xml:space="preserve">569fb10f-e554-44c8-9cda-e68b34fb0029</t>
  </si>
  <si>
    <t xml:space="preserve">09544176-b979-4b25-9958-56bfc27b5984</t>
  </si>
  <si>
    <t xml:space="preserve">3d4a4ffd-13db-46f7-9a89-0915456e7578</t>
  </si>
  <si>
    <t xml:space="preserve">f4c540b7-fad3-445d-b5f4-eab695f167f7</t>
  </si>
  <si>
    <t xml:space="preserve">b34d0826-67c9-4e8c-8e31-d41b5c0f4483</t>
  </si>
  <si>
    <t xml:space="preserve">Basin C, Site S31</t>
  </si>
  <si>
    <t xml:space="preserve">71370aa6-8087-4b3a-b496-4e83275f1513</t>
  </si>
  <si>
    <t xml:space="preserve">f45715d7-0101-4ca7-a97a-ccdb06ad6659</t>
  </si>
  <si>
    <t xml:space="preserve">7c2d1e08-088a-4e1e-9d6e-ca4a5029bc7f</t>
  </si>
  <si>
    <t xml:space="preserve">b680fa8f-e8d3-42f2-be2d-118ba5ce0a07</t>
  </si>
  <si>
    <t xml:space="preserve">ad39ad6e-1d96-4273-8c9d-cf8c7329ef4f</t>
  </si>
  <si>
    <t xml:space="preserve">7a6c24e7-f237-463f-8d0a-f4b367f7a749</t>
  </si>
  <si>
    <t xml:space="preserve">5fbfc39f-0fbd-49cc-9604-3c3e30de6aba</t>
  </si>
  <si>
    <t xml:space="preserve">d9870dcb-1843-42d7-86ac-5fbdbaa8633c</t>
  </si>
  <si>
    <t xml:space="preserve">2c2f0cdb-4fe6-4890-bb90-408e0122ab75</t>
  </si>
  <si>
    <t xml:space="preserve">Basin C, Site S32</t>
  </si>
  <si>
    <t xml:space="preserve">4c9c2fc2-a037-45c6-875f-8b9f2eb93e41</t>
  </si>
  <si>
    <t xml:space="preserve">d0de566c-4c91-4755-86a8-9247b6f64519</t>
  </si>
  <si>
    <t xml:space="preserve">ac0ca82d-07e3-4d90-81e2-2700892703e8</t>
  </si>
  <si>
    <t xml:space="preserve">edc28a68-68f5-4d47-ba2e-c9e4e8cd11ce</t>
  </si>
  <si>
    <t xml:space="preserve">64899e94-6ba7-472c-bcb5-f4badcbb0d15</t>
  </si>
  <si>
    <t xml:space="preserve">fc820ec5-e326-4cea-a0d3-fd0e28aa3d9d</t>
  </si>
  <si>
    <t xml:space="preserve">65473eb0-2863-4f1a-ad61-2227478082f9</t>
  </si>
  <si>
    <t xml:space="preserve">775112c0-7005-41e2-a030-784345a4859a</t>
  </si>
  <si>
    <t xml:space="preserve">58df7568-fd01-4d84-80cd-7a6050f08a3b</t>
  </si>
  <si>
    <t xml:space="preserve">Basin C, Site S33</t>
  </si>
  <si>
    <t xml:space="preserve">3fd905a1-21de-4c11-8fb6-145488b90b6d</t>
  </si>
  <si>
    <t xml:space="preserve">0e2023ac-c325-4a17-8b9e-86e96a568923</t>
  </si>
  <si>
    <t xml:space="preserve">7b9eed5d-f0ab-49a3-abcc-43d457da12f9</t>
  </si>
  <si>
    <t xml:space="preserve">014178e6-3647-4c37-ac18-2126ff1913fc</t>
  </si>
  <si>
    <t xml:space="preserve">99f44eae-7867-4462-878c-d6f2efa672d5</t>
  </si>
  <si>
    <t xml:space="preserve">728c9d54-9f74-47da-b5f5-8a0f956be358</t>
  </si>
  <si>
    <t xml:space="preserve">97c2ccd5-d67a-47cd-9207-55262a3f005d</t>
  </si>
  <si>
    <t xml:space="preserve">d6eff01b-a793-4685-a456-30ca78c88e47</t>
  </si>
  <si>
    <t xml:space="preserve">3a1c61f2-a5f7-4e9b-b471-88fecdf9e70d</t>
  </si>
  <si>
    <t xml:space="preserve">Basin C, Site S34</t>
  </si>
  <si>
    <t xml:space="preserve">023cd789-0755-4a10-b483-206eb3d7785f</t>
  </si>
  <si>
    <t xml:space="preserve">06815478-cc26-43dd-adfe-f87bdbb32d1c</t>
  </si>
  <si>
    <t xml:space="preserve">c1141dbe-10b2-401c-a48b-6748d96464d2</t>
  </si>
  <si>
    <t xml:space="preserve">b1c109ff-dc23-4eb0-8b72-3dabd9c68351</t>
  </si>
  <si>
    <t xml:space="preserve">935de629-4001-4be1-a10a-dc115ce3b4d0</t>
  </si>
  <si>
    <t xml:space="preserve">4ca11dd8-197a-473e-8c8a-81107b8fad1a</t>
  </si>
  <si>
    <t xml:space="preserve">f16b86f7-e9ac-49ca-8880-e652784a37ff</t>
  </si>
  <si>
    <t xml:space="preserve">937203b1-d10c-4014-bfa8-a4f7035aae70</t>
  </si>
  <si>
    <t xml:space="preserve">8b281758-ac03-4f01-8a7a-916db91c9ff3</t>
  </si>
  <si>
    <t xml:space="preserve">Basin C, Site S35</t>
  </si>
  <si>
    <t xml:space="preserve">164b9c9f-e25c-4ec8-af44-dfbb1b42c68a</t>
  </si>
  <si>
    <t xml:space="preserve">c65250c8-07f5-4b44-9a7f-ee1c93ff5b46</t>
  </si>
  <si>
    <t xml:space="preserve">3bf08217-435c-4336-89db-fed92f740945</t>
  </si>
  <si>
    <t xml:space="preserve">0e406532-41f7-4579-8301-a3d30c80c522</t>
  </si>
  <si>
    <t xml:space="preserve">085f0057-2fe3-4c75-98db-76b359f99381</t>
  </si>
  <si>
    <t xml:space="preserve">cbb9037b-2375-473a-b765-7279214cd806</t>
  </si>
  <si>
    <t xml:space="preserve">74fca058-a9c2-44a7-a37d-8278011d805d</t>
  </si>
  <si>
    <t xml:space="preserve">f6cb7336-41fa-407e-b8bf-a17691b0a7ff</t>
  </si>
  <si>
    <t xml:space="preserve">1b7d4ba4-b145-49ed-82ed-e6fba50b226b</t>
  </si>
  <si>
    <t xml:space="preserve">Basin C, Site S36</t>
  </si>
  <si>
    <t xml:space="preserve">1b1e7eac-cbb4-4c66-b49f-3b3d0c727ae9</t>
  </si>
  <si>
    <t xml:space="preserve">6a2eb0bd-d0c0-4809-b541-8567f84849cf</t>
  </si>
  <si>
    <t xml:space="preserve">00e1746f-6bb1-4a7c-b2ad-abee90b6c236</t>
  </si>
  <si>
    <t xml:space="preserve">9e74ac12-1cb0-4e39-872f-f07d4fc342df</t>
  </si>
  <si>
    <t xml:space="preserve">25d1efe6-0356-4f31-a81c-bd75cc0b5c7b</t>
  </si>
  <si>
    <t xml:space="preserve">98d0046c-4c17-43bb-9bb9-fcc8d2424fdd</t>
  </si>
  <si>
    <t xml:space="preserve">06963916-f6cd-40fd-a31c-d87a11620d32</t>
  </si>
  <si>
    <t xml:space="preserve">008a668a-f747-4ce7-aba9-9e760e7d9057</t>
  </si>
  <si>
    <t xml:space="preserve">0cb7ca2c-c0b2-40f1-bcbf-5327173373a7</t>
  </si>
  <si>
    <t xml:space="preserve">Basin C, Site S37</t>
  </si>
  <si>
    <t xml:space="preserve">f689574a-9483-4c09-82f5-a834189e2eef</t>
  </si>
  <si>
    <t xml:space="preserve">289e9004-476b-4d5f-8eaa-4f78beff14d4</t>
  </si>
  <si>
    <t xml:space="preserve">ccdda8ce-b24b-4002-bcc2-586fb36ceaac</t>
  </si>
  <si>
    <t xml:space="preserve">0d30180c-177e-4bc7-a09a-bbd5296e66f2</t>
  </si>
  <si>
    <t xml:space="preserve">65ea5fba-df8c-4c72-8fce-1edfce3ca7bb</t>
  </si>
  <si>
    <t xml:space="preserve">0223a9e9-626c-47aa-aeb2-812ca65ecfc4</t>
  </si>
  <si>
    <t xml:space="preserve">199e350f-97af-4797-87ac-a9770153661e</t>
  </si>
  <si>
    <t xml:space="preserve">29cfabb1-80cd-4781-96e1-0b46a0f486c1</t>
  </si>
  <si>
    <t xml:space="preserve">efb8e57f-7d86-4257-b5ea-7759bab30419</t>
  </si>
  <si>
    <t xml:space="preserve">Basin C, Site S38</t>
  </si>
  <si>
    <t xml:space="preserve">59f8ecaf-6d75-4979-92a3-e6b7ff27dbd9</t>
  </si>
  <si>
    <t xml:space="preserve">7378fa70-c8b7-46d8-a54b-21db5a0c65c1</t>
  </si>
  <si>
    <t xml:space="preserve">e8ac742e-51b1-4088-9bc8-e3be2ff5a80a</t>
  </si>
  <si>
    <t xml:space="preserve">4eca0864-ce88-4e74-9a1e-89fc2691f529</t>
  </si>
  <si>
    <t xml:space="preserve">c659876b-2375-41b2-a46e-d8957645c704</t>
  </si>
  <si>
    <t xml:space="preserve">cbaace39-8413-43a4-aecf-930857d253d8</t>
  </si>
  <si>
    <t xml:space="preserve">ef38d482-dcc0-4cdf-ba62-ae134652e07a</t>
  </si>
  <si>
    <t xml:space="preserve">85f31e97-da16-4811-875f-b25f88353b27</t>
  </si>
  <si>
    <t xml:space="preserve">70ee95c6-e063-49c6-bcf5-fc1a2561229c</t>
  </si>
  <si>
    <t xml:space="preserve">Modeled annual methane emissions based on facility-level tracer measurements + Monte Carlo scaling</t>
  </si>
  <si>
    <t xml:space="preserve">Gathering facilities — normal operation (national total)</t>
  </si>
  <si>
    <t xml:space="preserve">Calendar year 2012</t>
  </si>
  <si>
    <t xml:space="preserve">Based on facility-level FLER measurements at 114 gathering facilities and state facility counts; excludes gathering pipelines.</t>
  </si>
  <si>
    <t xml:space="preserve">Area-Based</t>
  </si>
  <si>
    <t xml:space="preserve">8d79dbe0-a550-4339-ae2f-63d7dbda8d29</t>
  </si>
  <si>
    <t xml:space="preserve">Processing plants — normal operation (national total)</t>
  </si>
  <si>
    <t xml:space="preserve">Based on facility-level FLER measurements at 16 processing plants; excludes routine maintenance/upsets (GHGI values not included).</t>
  </si>
  <si>
    <t xml:space="preserve">770875f8-46d1-4c30-a58b-7b94a6cd1457</t>
  </si>
  <si>
    <t xml:space="preserve">Gathering facilities — normal operation (state total)</t>
  </si>
  <si>
    <t xml:space="preserve">State total from Monte Carlo model; excludes gathering pipelines.</t>
  </si>
  <si>
    <t xml:space="preserve">e39adaab-1d6a-4f35-9f53-94af58994168</t>
  </si>
  <si>
    <t xml:space="preserve">7eeec16f-cbaf-4b15-801f-6ef14c66ac8a</t>
  </si>
  <si>
    <t xml:space="preserve">4877180b-30e5-4dbd-b45f-bc089f335336</t>
  </si>
  <si>
    <t xml:space="preserve">69142ccf-a369-4105-9221-fa8e58430c4e</t>
  </si>
  <si>
    <t xml:space="preserve">23e46c24-ac36-4db3-9f80-8b799bb11732</t>
  </si>
  <si>
    <t xml:space="preserve">e73f0c2c-5c7d-4b52-bf6c-47e0cab51368</t>
  </si>
  <si>
    <t xml:space="preserve">c18ee384-fce9-4aad-9a47-d33d41b4134a</t>
  </si>
  <si>
    <t xml:space="preserve">c7372d40-2a71-4555-8df4-d7bfd8b98d42</t>
  </si>
  <si>
    <t xml:space="preserve">Facility-level emission factor derived from national Monte Carlo results</t>
  </si>
  <si>
    <t xml:space="preserve">Processing plants — facility-level emission factor (national average)</t>
  </si>
  <si>
    <t xml:space="preserve">Calendar year 2012 baseline for EF derivation</t>
  </si>
  <si>
    <t xml:space="preserve">Derived from 546 (+55/−42) Gg/yr across ~592 plants → 105 (+11/−10) kg/h-plant.</t>
  </si>
  <si>
    <t xml:space="preserve">b6b693a7-8d97-48e8-a028-4e8baa0237b3</t>
  </si>
  <si>
    <t xml:space="preserve">Gathering facilities — facility-level emission factor (national average)</t>
  </si>
  <si>
    <t xml:space="preserve">Derived from 1697 (+189/−185) Gg/yr across ~4549 facilities → 43 (+10/−8) kg/h-facility.</t>
  </si>
  <si>
    <t xml:space="preserve">a1b6758d-a89d-47d3-90fa-c3929b439992</t>
  </si>
  <si>
    <t xml:space="preserve">Methane emissions from the US Oil and Gas supply chain</t>
  </si>
  <si>
    <t xml:space="preserve">TD estimates for 9 O/G production areas, in addition to BU estimates from 6 production areas</t>
  </si>
  <si>
    <t xml:space="preserve">Extrapolated from Bottom-up studies measuring emissions at the source : reported emissions were based on downwind measurements of CH4 enhancements that capture all emissions at a facility</t>
  </si>
  <si>
    <t xml:space="preserve">National BU estimate of total CH4 emissions from the US O/NG supply chain</t>
  </si>
  <si>
    <t xml:space="preserve">f20670ab-152c-44c0-80f2-337707572acf</t>
  </si>
  <si>
    <t xml:space="preserve">Production</t>
  </si>
  <si>
    <t xml:space="preserve">Datasets of bottom-up production site emissions from 433 sites in six production areas in 6 U.S. production areas</t>
  </si>
  <si>
    <t xml:space="preserve">0648685b-1fcd-4ea5-b356-79671e97ee07</t>
  </si>
  <si>
    <t xml:space="preserve">Gathering</t>
  </si>
  <si>
    <t xml:space="preserve">373377b9-612d-424a-82e8-1dab45d1d536</t>
  </si>
  <si>
    <t xml:space="preserve">Processing</t>
  </si>
  <si>
    <t xml:space="preserve">589c7615-d973-4677-88f1-cad271ae6194</t>
  </si>
  <si>
    <t xml:space="preserve">Transmission and Storage</t>
  </si>
  <si>
    <t xml:space="preserve">dca44957-429a-4893-8381-a128f0a2e6e4</t>
  </si>
  <si>
    <t xml:space="preserve">Local Distribution</t>
  </si>
  <si>
    <t xml:space="preserve">8e878fe8-c6d2-41a4-b9a5-7bb85bdbcfe8</t>
  </si>
  <si>
    <t xml:space="preserve">Oil refining and transport</t>
  </si>
  <si>
    <t xml:space="preserve">6b9c92e5-8db0-4356-8515-1430a9fde0ab</t>
  </si>
  <si>
    <t xml:space="preserve">U.S. O/NG supply chain — source-based category estimate</t>
  </si>
  <si>
    <t xml:space="preserve">Oil &amp; Natural Gas  Production — Pneumatic Controllers</t>
  </si>
  <si>
    <t xml:space="preserve">Component quantification via Hi-Flow Sampler/OGI (spot seconds)</t>
  </si>
  <si>
    <t xml:space="preserve">adbd59ad-ff8e-4022-9ea4-4e6f2d86e824</t>
  </si>
  <si>
    <t xml:space="preserve">Oil &amp; Natural Gas  Production — Equipment Leaks* $</t>
  </si>
  <si>
    <t xml:space="preserve">858ef717-4ec2-4a6d-95b9-f6062204ea9b</t>
  </si>
  <si>
    <t xml:space="preserve">Oil &amp; Natural Gas  Production — Liquids Unloading</t>
  </si>
  <si>
    <t xml:space="preserve">Facility-scale downwind/tracer/OTM-33A periods of ~15–20 min</t>
  </si>
  <si>
    <t xml:space="preserve">6ebe5d93-aa7e-4336-96fc-92ec945d8918</t>
  </si>
  <si>
    <t xml:space="preserve">Oil &amp; Natural Gas  Production — Pneumatic Pumps*</t>
  </si>
  <si>
    <t xml:space="preserve">455d9182-8831-4a39-ab63-3a65330544b1</t>
  </si>
  <si>
    <t xml:space="preserve">Oil &amp; Natural Gas  Production — Oil &amp; Condensate Tanks</t>
  </si>
  <si>
    <t xml:space="preserve">7a65eb7e-46c8-4ee4-bbd2-5eb0c65f0201</t>
  </si>
  <si>
    <t xml:space="preserve">Oil &amp; Natural Gas  Production — Produced Water Tanks</t>
  </si>
  <si>
    <t xml:space="preserve">165fe379-3f3b-4707-a6f1-0c59b4a81726</t>
  </si>
  <si>
    <t xml:space="preserve">Oil &amp; Natural Gas  Production — Fuel combustion</t>
  </si>
  <si>
    <t xml:space="preserve">Frequency not specified; compiled estimate</t>
  </si>
  <si>
    <t xml:space="preserve">a72bfeb3-3332-4c41-ad14-3c1b0191dc80</t>
  </si>
  <si>
    <t xml:space="preserve">Oil &amp; Natural Gas  Production — Associated gas flaring and venting</t>
  </si>
  <si>
    <t xml:space="preserve">bc3197c4-d54a-4182-b766-c1cc1ffb79cb</t>
  </si>
  <si>
    <t xml:space="preserve">Oil &amp; Natural Gas  Production — Other production sources*</t>
  </si>
  <si>
    <t xml:space="preserve">0966526a-88e4-481d-a27f-3a455be99ff7</t>
  </si>
  <si>
    <t xml:space="preserve">Oil &amp; Natural Gas  Production — Completions + Workovers</t>
  </si>
  <si>
    <t xml:space="preserve">f9906485-4698-4b8d-a49b-fe93422cb5ed</t>
  </si>
  <si>
    <t xml:space="preserve">Abandoned Wells</t>
  </si>
  <si>
    <t xml:space="preserve">Oil &amp; Natural Gas  Production — Abandoned and Orphaned Wells</t>
  </si>
  <si>
    <t xml:space="preserve">c5156816-abc9-46f3-8978-e62c291b8a18</t>
  </si>
  <si>
    <t xml:space="preserve">Oil &amp; Natural Gas  Production — Offshore Platforms</t>
  </si>
  <si>
    <t xml:space="preserve">Inventory/model-based; no direct measurement frequency</t>
  </si>
  <si>
    <t xml:space="preserve">cc9cf30a-5ba6-4324-b9d6-8a0d7e5aa986</t>
  </si>
  <si>
    <t xml:space="preserve">Natural Gas Gathering — Gathering Stations</t>
  </si>
  <si>
    <t xml:space="preserve">527db80e-7f30-4a4d-abb7-5ef324243fd5</t>
  </si>
  <si>
    <t xml:space="preserve">Natural Gas Gathering — Gathering Episodic Events</t>
  </si>
  <si>
    <t xml:space="preserve">34591795-9d49-4687-9bc1-5e0d63746b91</t>
  </si>
  <si>
    <t xml:space="preserve">Natural Gas Gathering — Gathering Pipelines</t>
  </si>
  <si>
    <t xml:space="preserve">3ad855c2-4f98-4f44-ae56-044e3414fad0</t>
  </si>
  <si>
    <t xml:space="preserve">Natural Gas Processing — Processing Plants</t>
  </si>
  <si>
    <t xml:space="preserve">058fefae-3d56-435b-b5c6-b31160584d9a</t>
  </si>
  <si>
    <t xml:space="preserve">Natural Gas Processing — Routine Maintenance</t>
  </si>
  <si>
    <t xml:space="preserve">0dc868f2-f218-41c5-bdde-a9f965620a05</t>
  </si>
  <si>
    <t xml:space="preserve">Transmission  and Storage  (T/S) — T/S Stations</t>
  </si>
  <si>
    <t xml:space="preserve">OTM-33A / mobile laboratory transects (minutes); aggregated nationally</t>
  </si>
  <si>
    <t xml:space="preserve">8fbf48ea-128b-4d2a-9494-8de522a648b3</t>
  </si>
  <si>
    <t xml:space="preserve">Transmission  and Storage  (T/S) — T/S Uncategorized/Superemitters</t>
  </si>
  <si>
    <t xml:space="preserve">c1eebc2b-ed68-4c85-a8bc-45aeaef75bb6</t>
  </si>
  <si>
    <t xml:space="preserve">Transmission  and Storage  (T/S) — Transmission Pipelines</t>
  </si>
  <si>
    <t xml:space="preserve">4f8ec4a0-bbd5-4931-b642-061ce6a9b19e</t>
  </si>
  <si>
    <t xml:space="preserve">Transmission  and Storage  (T/S) — LNG Storage and Import Terminals</t>
  </si>
  <si>
    <t xml:space="preserve">ae837862-1c99-43e4-b5ae-0486c3333eb3</t>
  </si>
  <si>
    <t xml:space="preserve">Local Distribution — All sources through customer meters</t>
  </si>
  <si>
    <t xml:space="preserve">9bf7c640-6cce-4a0b-90e3-e94829fcb9df</t>
  </si>
  <si>
    <t xml:space="preserve">Petroleum  Midstream — Oil Transportation + Refining</t>
  </si>
  <si>
    <t xml:space="preserve">89efa20a-d154-4342-b23a-ed90fb26e863</t>
  </si>
  <si>
    <t xml:space="preserve">Total U.S. Oil and Gas Supply Chain</t>
  </si>
  <si>
    <t xml:space="preserve">Annualized national estimate compiled from multiple studies</t>
  </si>
  <si>
    <t xml:space="preserve">dfc4134a-7e60-40a1-8e31-3d6f51b9d799</t>
  </si>
  <si>
    <t xml:space="preserve">U.S. O/NG supply chain — site-based category estimate</t>
  </si>
  <si>
    <t xml:space="preserve">Gas Producing Sites – routine operations</t>
  </si>
  <si>
    <t xml:space="preserve">Component quantification (Hi-Flow Sampler/OGI spot rates) summed to site</t>
  </si>
  <si>
    <t xml:space="preserve">67a44e21-1a2e-492d-8a5f-ce7990a91cca</t>
  </si>
  <si>
    <t xml:space="preserve">Fayetteville – Manual Liquids Unloading</t>
  </si>
  <si>
    <t xml:space="preserve">Event-scale downwind/tracer/OTM-style measurements aggregated to national</t>
  </si>
  <si>
    <t xml:space="preserve">e77ba4c1-ad3c-4a47-b965-effa56819f8d</t>
  </si>
  <si>
    <t xml:space="preserve">Bakken – Flaring</t>
  </si>
  <si>
    <t xml:space="preserve">321631b0-3257-42fe-84a3-4402df504718</t>
  </si>
  <si>
    <t xml:space="preserve">Oil-only sites</t>
  </si>
  <si>
    <t xml:space="preserve">Site snapshot measurements (minutes) aggregated</t>
  </si>
  <si>
    <t xml:space="preserve">d8382d8c-73b2-4d56-8d7a-a2fa6474c99d</t>
  </si>
  <si>
    <t xml:space="preserve">Total O/NG sites – routine operations</t>
  </si>
  <si>
    <t xml:space="preserve">d9a77ec5-0754-48ed-95e7-186852adb408</t>
  </si>
  <si>
    <t xml:space="preserve">Completions, Workovers, &amp; Well Testing</t>
  </si>
  <si>
    <t xml:space="preserve">8cf7e5ad-faa8-4219-bb24-f031349cd16f</t>
  </si>
  <si>
    <t xml:space="preserve">Abandoned &amp; Orphaned Wells</t>
  </si>
  <si>
    <t xml:space="preserve">Closed-chamber or downwind site checks; minutes per measurement</t>
  </si>
  <si>
    <t xml:space="preserve">f00628d6-6962-47df-9144-2f00ce207cfc</t>
  </si>
  <si>
    <t xml:space="preserve">Total</t>
  </si>
  <si>
    <t xml:space="preserve">“production cluster” infrastructure with extraction, some processing and storage in a single facility</t>
  </si>
  <si>
    <t xml:space="preserve">The Groningen natural gas field in the Netherlands</t>
  </si>
  <si>
    <t xml:space="preserve">Tunable Infrared Laser Direct Absorption Spectroscopy (TILDAS) trace-gas monitors and a Los Gatos methane (CH4) monitor</t>
  </si>
  <si>
    <t xml:space="preserve">Mg/hr-1</t>
  </si>
  <si>
    <t xml:space="preserve">def1ac18-af11-48fb-bf8d-fd04c0f3d2e6</t>
  </si>
  <si>
    <t xml:space="preserve">Citywide methane emissions — aircraft mass-balance (top-down)</t>
  </si>
  <si>
    <t xml:space="preserve">Aircraft mass-balance city total (average across flights)</t>
  </si>
  <si>
    <t xml:space="preserve">Minutes-scale flight transects integrated to city total; averaged across flights</t>
  </si>
  <si>
    <t xml:space="preserve">Average of aircraft flight mass-balance city estimates.</t>
  </si>
  <si>
    <t xml:space="preserve">1be9425b-ebf1-45c6-a10f-f8d7bc560076</t>
  </si>
  <si>
    <t xml:space="preserve">Citywide methane emissions — tower network inversion (top-down)</t>
  </si>
  <si>
    <t xml:space="preserve">Tower inversion city total (5-day periods aggregated)</t>
  </si>
  <si>
    <t xml:space="preserve">5-day inversion windows using hourly data; minutes-to-hours scale aggregated to city total</t>
  </si>
  <si>
    <t xml:space="preserve">Average across 5-day inversion periods.</t>
  </si>
  <si>
    <t xml:space="preserve">635a6bf9-7376-4587-9144-63c08b4d6600</t>
  </si>
  <si>
    <t xml:space="preserve">Citywide methane emissions — bottom-up inventory (Indianapolis)</t>
  </si>
  <si>
    <t xml:space="preserve">City inventory total (with reported upper bound)</t>
  </si>
  <si>
    <t xml:space="preserve">City inventory for the study period</t>
  </si>
  <si>
    <t xml:space="preserve">Inventory central estimate 28.9 Gg/yr; reported upper bound 53.8 Gg/yr</t>
  </si>
  <si>
    <t xml:space="preserve">98a967ab-b164-405e-a929-2a577b86aa61</t>
  </si>
  <si>
    <t xml:space="preserve">Citywide nonbiological methane emissions — aircraft mass-balance (top-down)</t>
  </si>
  <si>
    <t xml:space="preserve">Nonbiological portion of aircraft city total (52% footprint fraction)</t>
  </si>
  <si>
    <t xml:space="preserve">Computed using 52% nonbiological fraction from inverse footprint calculations; value reported explicitly in paper.</t>
  </si>
  <si>
    <t xml:space="preserve">497fe83e-3bcf-46a6-af29-853add85e2bb</t>
  </si>
  <si>
    <t xml:space="preserve">Citywide nonbiological methane emissions — tower inversion (top-down)</t>
  </si>
  <si>
    <t xml:space="preserve">Nonbiological portion of tower city total (52% footprint fraction)</t>
  </si>
  <si>
    <t xml:space="preserve">9b1e3408-d79c-4c88-bb35-215b7dec1cf2</t>
  </si>
  <si>
    <t xml:space="preserve">Urban NG distribution leaks — surface enclosure + Hi-Flow Sampler measurements (summed)</t>
  </si>
  <si>
    <t xml:space="preserve">Pipeline leaks — sum across measured leaks (random sample of active leaks)</t>
  </si>
  <si>
    <t xml:space="preserve">June 2013 field period; per-leak spot measurements (seconds) summed across sample</t>
  </si>
  <si>
    <t xml:space="preserve">Indianapolis, IN — distribution mains/services (14 leaks); Measured leak rates ranged 0.013–22.3 g/min; total across 14 leaks = 34.2 g/min; median 0.34 g/min; mean 2.4 g/min.</t>
  </si>
  <si>
    <t xml:space="preserve">g/min</t>
  </si>
  <si>
    <t xml:space="preserve">f29d4599-3664-4192-ba79-4bc48cbcfdfa</t>
  </si>
  <si>
    <t xml:space="preserve">June 2013 field period; per-leak spot measurements (seconds) averaged across sample</t>
  </si>
  <si>
    <t xml:space="preserve">e9a50eea-3be6-4496-9b07-60e2c3ce2e84</t>
  </si>
  <si>
    <t xml:space="preserve">Urban NG distribution leak — tracer ratio downwind quantification</t>
  </si>
  <si>
    <t xml:space="preserve">Underground pipeline leak beneath 4‑lane bridge (largest leak identified)</t>
  </si>
  <si>
    <t xml:space="preserve">Two tracer tests with mobile transects (minutes per transect) during June 2013</t>
  </si>
  <si>
    <t xml:space="preserve">Indianapolis, IN — bridge over buried distribution pipeline; Leak not on LDC survey list; tracer method yielded 22.3 g/min.</t>
  </si>
  <si>
    <t xml:space="preserve">0500b712-a386-490d-99f6-faea1bd11ee4</t>
  </si>
  <si>
    <t xml:space="preserve">M&amp;R station emissions — component screening + Hi‑Flow Sampler, summed within facility</t>
  </si>
  <si>
    <t xml:space="preserve">M&amp;R facilities — sum across measured facilities</t>
  </si>
  <si>
    <t xml:space="preserve">June 2013 field period; component spot quantification (seconds) summed to facility totals</t>
  </si>
  <si>
    <t xml:space="preserve">Indianapolis, IN — 23 M&amp;R facilities; Per-facility range 0.003–25 g/min; three stations had no detectable emissions; total across 23 facilities = 34.5 g/min; median 0.033 g/min; mean 1.37 g/min.</t>
  </si>
  <si>
    <t xml:space="preserve">c2828379-e65f-459c-bdd5-49b5604ef551</t>
  </si>
  <si>
    <t xml:space="preserve">M&amp;R station emissions — inverse plume modeling (mobile transects)</t>
  </si>
  <si>
    <t xml:space="preserve">Specific M&amp;R station (same facility also sampled by HFS on different days)</t>
  </si>
  <si>
    <t xml:space="preserve">Multiple mobile transects with tracer calibration; minutes-scale inversions</t>
  </si>
  <si>
    <t xml:space="preserve">Indianapolis, IN — selected M&amp;R facility; Plume inversion predicted 49.9 g/min; comparable HFS facility-sum measured 37.8 g/min on different days (~24% lower).</t>
  </si>
  <si>
    <t xml:space="preserve">ae5f1eb9-a281-4a59-a3dc-162a6a0fdb4d</t>
  </si>
  <si>
    <t xml:space="preserve">M&amp;R station emissions — Hi‑Flow Sampler component sums (facility total)</t>
  </si>
  <si>
    <t xml:space="preserve">Specific M&amp;R station (component-level HFS measured)</t>
  </si>
  <si>
    <t xml:space="preserve">Component spot quantification; summed to facility total</t>
  </si>
  <si>
    <t xml:space="preserve">Indianapolis, IN — selected M&amp;R facility; Facility total by HFS component sums measured as 37.8 g/min on two days (different timing from plume work).</t>
  </si>
  <si>
    <t xml:space="preserve">ff5beace-ee98-44da-9c35-c680bf8977ca</t>
  </si>
  <si>
    <t xml:space="preserve">City gate (TDTS) + transmission compressor station — inverse plume modeling (mobile)</t>
  </si>
  <si>
    <t xml:space="preserve">Co-located TDTS and transmission compressor station complex (northwest Indianapolis)</t>
  </si>
  <si>
    <t xml:space="preserve">Mobile plume transects on three days with inversion</t>
  </si>
  <si>
    <t xml:space="preserve">Indianapolis, IN — northwest TDTS + transmission compressor station complex; Total complex emission estimated at 1260 g/min; distribution side of TDTS measured separately at 3.7 g/min (HFS).</t>
  </si>
  <si>
    <t xml:space="preserve">308a8e79-3697-456a-8b10-789fff8a8a87</t>
  </si>
  <si>
    <t xml:space="preserve">WWTP methane emissions — inverse plume modeling (nighttime)</t>
  </si>
  <si>
    <t xml:space="preserve">Southport Waste Water Treatment Plant</t>
  </si>
  <si>
    <t xml:space="preserve">Nighttime mobile transects with tracer evaluation point; minutes-scale inversion</t>
  </si>
  <si>
    <t xml:space="preserve">Indianapolis, IN — Southport WWTP; Inverse plume model yielded 1720 g/min for CH₄ on June 19–20, 2013.</t>
  </si>
  <si>
    <t xml:space="preserve">795b5d1e-f994-4419-b0fb-32f058cd300d</t>
  </si>
  <si>
    <t xml:space="preserve">Landfill methane emissions — inverse plume modeling (nighttime)</t>
  </si>
  <si>
    <t xml:space="preserve">Southside Landfill (Indianapolis)</t>
  </si>
  <si>
    <t xml:space="preserve">Nighttime mobile transects; minutes-scale inversion under ~3 m/s SSE winds</t>
  </si>
  <si>
    <t xml:space="preserve">Indianapolis, IN — Southside Landfill; Plume inversion predicted 30.3 kg/min (≈15.9 Gg/yr) on June 21, 2013; consistent with aircraft (14.5 ± 7.2 Gg/yr) and EPA GHGRP (15.0 Gg/yr).</t>
  </si>
  <si>
    <t xml:space="preserve">kg/min</t>
  </si>
  <si>
    <t xml:space="preserve">6866645b-f8e4-40f8-a785-d3e1261384c4</t>
  </si>
  <si>
    <t xml:space="preserve">Ground-based downwind quantification (tracer flux systematic sample) — per-site EF</t>
  </si>
  <si>
    <t xml:space="preserve">Production sites — per-site emission factor (systematic sample)</t>
  </si>
  <si>
    <t xml:space="preserve">Multiple plume transects per site (minutes) with N2O tracer; averaged per site</t>
  </si>
  <si>
    <t xml:space="preserve">N=25 sites; site EF derived from tracer-flux sample. 95% CI reported in paper.</t>
  </si>
  <si>
    <t xml:space="preserve">63357118-004a-4213-ba6e-6862e7d2ec98</t>
  </si>
  <si>
    <t xml:space="preserve">Ground-based downwind quantification (integrated: tracer + Gaussian) — per-site EF</t>
  </si>
  <si>
    <t xml:space="preserve">Production sites — per-site emission factor (integrated sample)</t>
  </si>
  <si>
    <t xml:space="preserve">Short-duration mobile transects (minutes) with tracer flux and Gaussian dispersion</t>
  </si>
  <si>
    <t xml:space="preserve">N=60 sites total (25 tracer + 35 Gaussian). 95% CI reported in paper.</t>
  </si>
  <si>
    <t xml:space="preserve">a45c74cf-98ee-4831-b2a3-3ccbbe3cf546</t>
  </si>
  <si>
    <t xml:space="preserve">Ground-based downwind quantification — bootstrap central per-site EF</t>
  </si>
  <si>
    <t xml:space="preserve">Production sites — per-site emission factor (bootstrap central)</t>
  </si>
  <si>
    <t xml:space="preserve">Short-duration mobile transects aggregated to per-site EF; bootstrap central estimate</t>
  </si>
  <si>
    <t xml:space="preserve">Central EF from bootstrap of two EF distributions.</t>
  </si>
  <si>
    <t xml:space="preserve">f04df464-ad81-47f4-8b54-c1e92b60ac9a</t>
  </si>
  <si>
    <t xml:space="preserve">Sum of measured site emissions (systematic sample)</t>
  </si>
  <si>
    <t xml:space="preserve">Sum across measured production sites — tracer flux systematic sample</t>
  </si>
  <si>
    <t xml:space="preserve">Sum of minutes-scale site measurements during campaign (N=25)</t>
  </si>
  <si>
    <t xml:space="preserve">Total measured emissions across the tracer-flux (systematic) sample.</t>
  </si>
  <si>
    <t xml:space="preserve">62b5c4f4-70f6-4922-8c9e-76dccd0914b6</t>
  </si>
  <si>
    <t xml:space="preserve">Sum of measured site emissions (high-emitter biased sample)</t>
  </si>
  <si>
    <t xml:space="preserve">Sum across measured production sites — Gaussian dispersion biased sample</t>
  </si>
  <si>
    <t xml:space="preserve">Sum of minutes-scale site measurements during campaign (N=35)</t>
  </si>
  <si>
    <t xml:space="preserve">Total measured emissions across the Gaussian-dispersion (high-emitter biased) sample.</t>
  </si>
  <si>
    <t xml:space="preserve">6004a8eb-a585-4220-81f9-761f361a863c</t>
  </si>
  <si>
    <t xml:space="preserve">Regional methane emissions — extrapolated from per-site EF (50×50 km box)</t>
  </si>
  <si>
    <t xml:space="preserve">Production sites — extrapolated regional total (1,845 sites × EF)</t>
  </si>
  <si>
    <t xml:space="preserve">Short-duration site measurements extrapolated via per-site EF to region</t>
  </si>
  <si>
    <t xml:space="preserve">Regional total derived using central EF 2.6 kg/h and site count.</t>
  </si>
  <si>
    <t xml:space="preserve">566745ea-1c0a-4736-9057-4c39ece16d89</t>
  </si>
  <si>
    <t xml:space="preserve">Regional methane emissions — airborne top-down (mass-balance)</t>
  </si>
  <si>
    <t xml:space="preserve">Airborne mass-balance regional estimate (same 50×50 km box)</t>
  </si>
  <si>
    <t xml:space="preserve">Flight transects integrated to regional flux over minutes-scale periods</t>
  </si>
  <si>
    <t xml:space="preserve">Airborne estimate; not statistically different from extrapolated ground-based total.</t>
  </si>
  <si>
    <t xml:space="preserve">82b1c999-06cd-46d3-9f03-e93446f509b2</t>
  </si>
  <si>
    <t xml:space="preserve">Ground-based downwind quantification — site-level measurement</t>
  </si>
  <si>
    <t xml:space="preserve">Production site — tracer flux or Gaussian (per S1)</t>
  </si>
  <si>
    <t xml:space="preserve">Short-duration mobile transects with N2O tracer or Gaussian dispersion</t>
  </si>
  <si>
    <t xml:space="preserve">tracer flux</t>
  </si>
  <si>
    <t xml:space="preserve">53623d52-c415-4473-9460-cc9874b0b930</t>
  </si>
  <si>
    <t xml:space="preserve">2999028b-e6f3-4e78-9d6a-ef7f450d4b27</t>
  </si>
  <si>
    <t xml:space="preserve">b4eaf45c-670e-4f14-b386-85cda38ffa0a</t>
  </si>
  <si>
    <t xml:space="preserve">Gaussian dispersion</t>
  </si>
  <si>
    <t xml:space="preserve">a5fa185e-009c-4827-be1c-e4173e4cb4c5</t>
  </si>
  <si>
    <t xml:space="preserve">2c55fde4-dea5-4099-9cdd-9082141ea495</t>
  </si>
  <si>
    <t xml:space="preserve">be2f3dd1-8753-4e9a-8933-b715f784a48a</t>
  </si>
  <si>
    <t xml:space="preserve">1344cb66-6f97-46fe-9dab-d30a33a383d9</t>
  </si>
  <si>
    <t xml:space="preserve">e92a1049-5938-4701-8c84-9ff20bdc4411</t>
  </si>
  <si>
    <t xml:space="preserve">0b5ebfbd-5296-40ea-b9c3-ea08b423aa12</t>
  </si>
  <si>
    <t xml:space="preserve">cba4102a-5627-462d-8645-edf90a0b411f</t>
  </si>
  <si>
    <t xml:space="preserve">3467f2cd-b8f5-48e5-9cb0-5f3182d7d04b</t>
  </si>
  <si>
    <t xml:space="preserve">a358bae1-11c7-43f5-8fec-01835715215b</t>
  </si>
  <si>
    <t xml:space="preserve">6f014794-187c-4f90-baf2-edf822196385</t>
  </si>
  <si>
    <t xml:space="preserve">5fffcdf0-c467-4556-9933-c58b184dab6e</t>
  </si>
  <si>
    <t xml:space="preserve">dd3a0c24-6294-4ba5-9293-dff27c3d45ba</t>
  </si>
  <si>
    <t xml:space="preserve">d7ce3f00-c698-419e-b3cd-1f0cca067908</t>
  </si>
  <si>
    <t xml:space="preserve">a36fe58f-0b9c-4668-a03d-d9b580338e4f</t>
  </si>
  <si>
    <t xml:space="preserve">0162bcda-fd41-444b-833b-2438223eda3e</t>
  </si>
  <si>
    <t xml:space="preserve">555adeea-26ac-49f4-a864-3e5bdd258b2a</t>
  </si>
  <si>
    <t xml:space="preserve">620b15d2-0249-463f-90cc-3d43d96d0e0a</t>
  </si>
  <si>
    <t xml:space="preserve">73f6a01b-d678-48d3-94d9-7dbd43c2c1e2</t>
  </si>
  <si>
    <t xml:space="preserve">33eade1f-7e2c-46dc-8af2-3d9b0234202f</t>
  </si>
  <si>
    <t xml:space="preserve">ac0752f7-9c36-4a82-98d6-b179f789f434</t>
  </si>
  <si>
    <t xml:space="preserve">b0ed1e3f-e7da-4f78-beba-43e891ab8280</t>
  </si>
  <si>
    <t xml:space="preserve">f296db08-5281-4b4b-99c9-5ec670c35a2d</t>
  </si>
  <si>
    <t xml:space="preserve">53ab9616-3d62-4e3d-94c0-9e757095bc66</t>
  </si>
  <si>
    <t xml:space="preserve">c58a51ee-3894-429f-9399-e7ed25e2484f</t>
  </si>
  <si>
    <t xml:space="preserve">a07e8322-8dca-41dc-b523-653f1bec4335</t>
  </si>
  <si>
    <t xml:space="preserve">14f160e0-8521-49d1-b39c-b289d16df2e7</t>
  </si>
  <si>
    <t xml:space="preserve">e18e8e36-aed8-44c4-9527-ef82c189b968</t>
  </si>
  <si>
    <t xml:space="preserve">fa3825bf-98c0-477a-ac38-7dee09e66009</t>
  </si>
  <si>
    <t xml:space="preserve">c0a84e6f-58cb-4da9-a2bc-3ed3dd9c897b</t>
  </si>
  <si>
    <t xml:space="preserve">62653f74-49d4-43fe-acab-3bcebf534545</t>
  </si>
  <si>
    <t xml:space="preserve">371f165b-2429-4e17-8165-432ad442f6ed</t>
  </si>
  <si>
    <t xml:space="preserve">5512f424-f43f-4a16-945e-6ed28eab814d</t>
  </si>
  <si>
    <t xml:space="preserve">c366f111-4e82-4733-99ca-136b88ec2f88</t>
  </si>
  <si>
    <t xml:space="preserve">e4b5ad2b-06b3-45bd-abdc-f6f3e21a8b27</t>
  </si>
  <si>
    <t xml:space="preserve">b1d6dfe0-42fd-4d5b-8714-b4216aaa9e6f</t>
  </si>
  <si>
    <t xml:space="preserve">6e635c45-1630-4398-ade1-a33df5a70c0b</t>
  </si>
  <si>
    <t xml:space="preserve">d8870d1b-6ef9-4237-bf34-b89714f4df98</t>
  </si>
  <si>
    <t xml:space="preserve">a97a157f-7656-4490-8a73-294273e7e3bf</t>
  </si>
  <si>
    <t xml:space="preserve">d892971d-7336-467d-81f4-79267a65547f</t>
  </si>
  <si>
    <t xml:space="preserve">8f50857c-cbf7-4cad-aa67-1e92d6e01582</t>
  </si>
  <si>
    <t xml:space="preserve">8f7e433d-53a7-4b86-a09b-bf13eae014a9</t>
  </si>
  <si>
    <t xml:space="preserve">bc452b18-ec9f-4eff-b9ea-cb369dbbd750</t>
  </si>
  <si>
    <t xml:space="preserve">fdb75075-8fbe-428e-b4f9-7947cc4c36bf</t>
  </si>
  <si>
    <t xml:space="preserve">bea81a48-e92b-4556-a122-f09ba6082dbb</t>
  </si>
  <si>
    <t xml:space="preserve">b15f8c48-3de1-4b83-bf69-53450d9473a5</t>
  </si>
  <si>
    <t xml:space="preserve">05d926b3-1857-443e-a4c9-54594efe39c3</t>
  </si>
  <si>
    <t xml:space="preserve">ad1e8782-a726-45b5-9264-ffe59cd8289e</t>
  </si>
  <si>
    <t xml:space="preserve">5a49a358-5af8-4ec1-8214-3f7deb586a8b</t>
  </si>
  <si>
    <t xml:space="preserve">b9bd41a4-9b0c-49dd-994e-8ee8e6e65ef6</t>
  </si>
  <si>
    <t xml:space="preserve">7b967c66-847f-4062-afe0-7c815dad6696</t>
  </si>
  <si>
    <t xml:space="preserve">5b0d5d63-3c4a-49f6-9089-0e9b306f95a3</t>
  </si>
  <si>
    <t xml:space="preserve">7cfc12ed-8ad9-4f42-a180-13cf8ea512e4</t>
  </si>
  <si>
    <t xml:space="preserve">912417c1-f92a-4d46-b549-e7652f3979b4</t>
  </si>
  <si>
    <t xml:space="preserve">3782901c-1835-4264-837e-c2b563d89004</t>
  </si>
  <si>
    <t xml:space="preserve">c171d2b3-4265-46ab-821c-0b276bae97ea</t>
  </si>
  <si>
    <t xml:space="preserve">502f2f2f-f4f1-4966-9b81-113aabf7b66b</t>
  </si>
  <si>
    <t xml:space="preserve">1f8426d8-9694-4de7-86cf-75bb37b6c9e0</t>
  </si>
  <si>
    <t xml:space="preserve">Facility-level emission rate (FLER) — dual-correlation plume example</t>
  </si>
  <si>
    <t xml:space="preserve">Natural gas gathering/processing facility (example site) — facility total</t>
  </si>
  <si>
    <t xml:space="preserve">USA (anonymized)</t>
  </si>
  <si>
    <t xml:space="preserve">Dual-tracer mobile transects (seconds-to-minutes) during a 20-week campaign</t>
  </si>
  <si>
    <t xml:space="preserve">USA, 13 states across 20 basins; Example plume (Fig. 2) with strong covariance among CH4 and tracers; acceptance criteria met for dual-correlation analysis.</t>
  </si>
  <si>
    <t xml:space="preserve">bb1ab528-7fa9-4efc-aece-c20f00bb2dfa</t>
  </si>
  <si>
    <t xml:space="preserve">Facility-level emission rate (FLER) — dual-area plume example</t>
  </si>
  <si>
    <t xml:space="preserve">USA, 13 states across 20 basins; Example plume (Fig. 3); correlation insufficient for dual-correlation; dual-area integration used.</t>
  </si>
  <si>
    <t xml:space="preserve">26bb5039-f038-4de8-be17-dc2adca48d35</t>
  </si>
  <si>
    <t xml:space="preserve">Facility-level emission rate (FLER) — single-correlation plume example</t>
  </si>
  <si>
    <t xml:space="preserve">USA, 13 states across 20 basins; Example plume (Fig. 4); single-tracer correlation (R²&gt;0.75) used for CH4 vs tracer.</t>
  </si>
  <si>
    <t xml:space="preserve">e5c084e4-6539-404a-aa72-1641217c45b9</t>
  </si>
  <si>
    <t xml:space="preserve">Facility-level emission rate (FLER) — linear combination of tracer plumes</t>
  </si>
  <si>
    <t xml:space="preserve">USA, 13 states across 20 basins; Example plume (Fig. 5); optimal a,b weights on tracers produced high fit (R²≈0.87).</t>
  </si>
  <si>
    <t xml:space="preserve">0627b315-a316-47ec-a537-4e217b5737c7</t>
  </si>
  <si>
    <t xml:space="preserve">Gathering compressor station — far-field dual-correlation plume</t>
  </si>
  <si>
    <t xml:space="preserve">Gathering station (compressors present) — facility total</t>
  </si>
  <si>
    <t xml:space="preserve">USA, 13 states across 20 basins; Average facility emission rate reported for this station; strong correlation with tracers at ~1.6 km downwind.</t>
  </si>
  <si>
    <t xml:space="preserve">a6632dfb-20b2-4664-bd22-c4848978010e</t>
  </si>
  <si>
    <t xml:space="preserve">Gathering station with condensate tank battery — close transects</t>
  </si>
  <si>
    <t xml:space="preserve">Gathering station (compressors + condensate tanks) — facility total</t>
  </si>
  <si>
    <t xml:space="preserve">USA, 13 states across 20 basins; Close transects isolated combustion/non-combustion components; condensate tanks contributed ~50% of facility CH4.</t>
  </si>
  <si>
    <t xml:space="preserve">c9191487-0c23-4326-98fd-fc52cc7c74bb</t>
  </si>
  <si>
    <t xml:space="preserve">Coal-bed methane treatment plant — amine scrubbing emissions characterized</t>
  </si>
  <si>
    <t xml:space="preserve">Amine treatment plant (no compression) — facility total</t>
  </si>
  <si>
    <t xml:space="preserve">USA, 13 states across 20 basins; High CO2/CH4 ratios indicate amine treating as dominant co-emission; no strong CO signature.</t>
  </si>
  <si>
    <t xml:space="preserve">ad87cc94-b7fd-45a7-91c3-899d24061bf3</t>
  </si>
  <si>
    <t xml:space="preserve">Natural gas processing plant — facility-wide emission</t>
  </si>
  <si>
    <t xml:space="preserve">Processing plant — facility total</t>
  </si>
  <si>
    <t xml:space="preserve">USA, 13 states across 20 basins; Multiple transects (fence-line and ~1.2 km downwind); E/M ratio varied across facility sections.</t>
  </si>
  <si>
    <t xml:space="preserve">7c0f5bab-481a-4e42-84f0-a4483b7e0525</t>
  </si>
  <si>
    <t xml:space="preserve">Whole-farm and component emissions</t>
  </si>
  <si>
    <t xml:space="preserve">Animal Housing</t>
  </si>
  <si>
    <t xml:space="preserve">Mixing ratios of various species were measured every second</t>
  </si>
  <si>
    <t xml:space="preserve">725a5d01-825c-4300-a654-62844add55e6</t>
  </si>
  <si>
    <t xml:space="preserve">Liquid/Slurry systems</t>
  </si>
  <si>
    <t xml:space="preserve">Liquid manure storage (total)</t>
  </si>
  <si>
    <t xml:space="preserve">36204212-4511-49c7-873f-8c2a21330278</t>
  </si>
  <si>
    <t xml:space="preserve">Anaerobic Lagoons</t>
  </si>
  <si>
    <t xml:space="preserve">Anaerobic lagoon</t>
  </si>
  <si>
    <t xml:space="preserve">676c2c29-de91-4f59-9fcb-5f8cfbb1974e</t>
  </si>
  <si>
    <t xml:space="preserve">Settling basin</t>
  </si>
  <si>
    <t xml:space="preserve">7e00203f-53c5-48e7-9f68-42eb02acad63</t>
  </si>
  <si>
    <t xml:space="preserve">Animal housing</t>
  </si>
  <si>
    <t xml:space="preserve">75fc5115-c005-4eec-9faf-3d9d600d7d0c</t>
  </si>
  <si>
    <t xml:space="preserve">9fde6e69-0bad-467b-8956-8316f60b587d</t>
  </si>
  <si>
    <t xml:space="preserve">bb937098-bb71-471e-911a-53323ec32866</t>
  </si>
  <si>
    <t xml:space="preserve">4e988aaf-2d54-432a-bc69-56719238b5f5</t>
  </si>
  <si>
    <t xml:space="preserve">b89ac350-fcc0-4434-b600-5171424cc5e9</t>
  </si>
  <si>
    <t xml:space="preserve">05cb4a9b-399d-4f86-888d-ce9d855a19ac</t>
  </si>
  <si>
    <t xml:space="preserve">f90acfe4-0da3-4531-b079-569fe25b3d35</t>
  </si>
  <si>
    <t xml:space="preserve">8cdc7b7a-0192-4a7e-957e-5acb6ce71ebc</t>
  </si>
  <si>
    <t xml:space="preserve">Open-path whole-farm/component CH4 — Dairy 1 (Summer)</t>
  </si>
  <si>
    <t xml:space="preserve">Whole facility CH4</t>
  </si>
  <si>
    <t xml:space="preserve">Open-path FTIR (~1 Hz) averaged to 5-min bins</t>
  </si>
  <si>
    <t xml:space="preserve">Dairy 1 - Summer</t>
  </si>
  <si>
    <t xml:space="preserve">f97684eb-8e17-4a8a-8d43-6901907b7b2f</t>
  </si>
  <si>
    <t xml:space="preserve">Open-path whole-farm/component CH4 — Dairy 1 (Winter)</t>
  </si>
  <si>
    <t xml:space="preserve">Dairy 1- Winter</t>
  </si>
  <si>
    <t xml:space="preserve">a768a615-da02-4fa1-b175-2992875d3ad7</t>
  </si>
  <si>
    <t xml:space="preserve">Animal housing CH4</t>
  </si>
  <si>
    <t xml:space="preserve">22f0474e-fb92-4544-88e2-f7be768c1e07</t>
  </si>
  <si>
    <t xml:space="preserve">3f67d647-04dd-49ee-b2c5-71096a1ffa24</t>
  </si>
  <si>
    <t xml:space="preserve">Liquid manure storage CH4</t>
  </si>
  <si>
    <t xml:space="preserve">6a796b61-6305-46c6-b1bf-3a82aa1241d2</t>
  </si>
  <si>
    <t xml:space="preserve">48a19227-fdeb-4cd8-94b0-7e5083c033d0</t>
  </si>
  <si>
    <t xml:space="preserve">Open-path whole-farm/component CH4 — Dairy 2 (Summer)</t>
  </si>
  <si>
    <t xml:space="preserve">Dairy 2- Summer</t>
  </si>
  <si>
    <t xml:space="preserve">d4e7f509-fe8b-41eb-b7fa-0687bd72a2e6</t>
  </si>
  <si>
    <t xml:space="preserve">Open-path whole-farm/component CH4 — Dairy 2 (Winter)</t>
  </si>
  <si>
    <t xml:space="preserve">Dairy 2- Winter</t>
  </si>
  <si>
    <t xml:space="preserve">a8db4c88-d99a-44ad-947c-ca3fb4dbf386</t>
  </si>
  <si>
    <t xml:space="preserve">39eeaa19-cbec-4758-bb71-4472fc5a5f14</t>
  </si>
  <si>
    <t xml:space="preserve">c8406d99-a2fb-4e2f-ae30-710171c22548</t>
  </si>
  <si>
    <t xml:space="preserve">a5a4eccd-c83c-4e43-9210-696f7f6fd50f</t>
  </si>
  <si>
    <t xml:space="preserve">253b5463-623c-47ef-963b-50b1bcd2f75f</t>
  </si>
  <si>
    <t xml:space="preserve">Agriculturally dominated Reuss Valley (including enteric fermentation)</t>
  </si>
  <si>
    <t xml:space="preserve">Regional inventory (agriculture-dominated)</t>
  </si>
  <si>
    <t xml:space="preserve">H4 concentrations were measured with a fast methane analyzer (FMA, Los Gatos ResearchInc., Mountain View, CA, USA) at 5 Hz</t>
  </si>
  <si>
    <t xml:space="preserve">Best Estimate From Methane Emission Inventory</t>
  </si>
  <si>
    <t xml:space="preserve">μg m^-2 s^-1</t>
  </si>
  <si>
    <t xml:space="preserve">2cc4dc5c-2a11-41f7-8bbe-8bb9795a2987</t>
  </si>
  <si>
    <t xml:space="preserve">Airborne eddy covariance flux</t>
  </si>
  <si>
    <t xml:space="preserve">Best estimate from Aircraft-Derived Eddy Covariance (EC</t>
  </si>
  <si>
    <t xml:space="preserve">727c08d6-e668-483c-bb84-944a9f28c15c</t>
  </si>
  <si>
    <t xml:space="preserve">Boundary layer budget flux</t>
  </si>
  <si>
    <t xml:space="preserve">Best estimate from Boundary Layer Budget (BLB) Fluxes</t>
  </si>
  <si>
    <t xml:space="preserve">af862bd7-4619-4944-9de5-1b06cf1474e4</t>
  </si>
  <si>
    <t xml:space="preserve">Airborne detected point-source emissions</t>
  </si>
  <si>
    <t xml:space="preserve">Point sources across O&amp;G, landfills, dairies, wastewater, refineries, etc.</t>
  </si>
  <si>
    <t xml:space="preserve">AVIRIS‑NG snapshot imaging at ≤1 Hz; aggregated to annual sector totals</t>
  </si>
  <si>
    <t xml:space="preserve">2a4aa44b-adb9-49e6-a56f-e4127dd94763</t>
  </si>
  <si>
    <t xml:space="preserve">Natural Gas Combustion</t>
  </si>
  <si>
    <t xml:space="preserve">Gas-fired power plants</t>
  </si>
  <si>
    <t xml:space="preserve">b8a2912c-a776-4683-b52e-2557cc658f02</t>
  </si>
  <si>
    <t xml:space="preserve">Refineries (point-source methane)</t>
  </si>
  <si>
    <t xml:space="preserve">923b798e-3d0a-4440-84b3-fba161cba49a</t>
  </si>
  <si>
    <t xml:space="preserve">Energy industries — subtotal (refineries + gas-fired power)</t>
  </si>
  <si>
    <t xml:space="preserve">4a089046-b9c6-42a3-a05b-be4d3f655f92</t>
  </si>
  <si>
    <t xml:space="preserve">CNG/LNG fuelling stations</t>
  </si>
  <si>
    <t xml:space="preserve">056d368e-82ed-47d6-8d70-36aa9d084d80</t>
  </si>
  <si>
    <t xml:space="preserve">Natural gas stations (non‑storage compressors, metering, etc.)</t>
  </si>
  <si>
    <t xml:space="preserve">8365a8be-3ec6-4150-b640-6db9c178b62d</t>
  </si>
  <si>
    <t xml:space="preserve">Natural gas pipeline (transmission + distribution)</t>
  </si>
  <si>
    <t xml:space="preserve">a82ab7d7-816d-42cb-8b8a-68ae4f1fe832</t>
  </si>
  <si>
    <t xml:space="preserve">Natural gas processing plants</t>
  </si>
  <si>
    <t xml:space="preserve">b857806d-e7f4-447b-97ee-af2e71502e9e</t>
  </si>
  <si>
    <t xml:space="preserve">Natural gas storage fields</t>
  </si>
  <si>
    <t xml:space="preserve">6036d8fa-579b-48b9-b13e-2736fcd94f97</t>
  </si>
  <si>
    <t xml:space="preserve">Oil &amp; gas: wells</t>
  </si>
  <si>
    <t xml:space="preserve">9b3814f2-0e79-4eb5-9378-ccc4b179d823</t>
  </si>
  <si>
    <t xml:space="preserve">Oil &amp; gas: other production equipment</t>
  </si>
  <si>
    <t xml:space="preserve">984cc8c2-c0e2-42ca-a392-f95d1395a997</t>
  </si>
  <si>
    <t xml:space="preserve">Oil &amp; Natural Gas — subtotal</t>
  </si>
  <si>
    <t xml:space="preserve">478cc2d3-ba45-4fc7-84ac-0b763d479f06</t>
  </si>
  <si>
    <t xml:space="preserve">Dairy CAFOs (manure‑management dominated)</t>
  </si>
  <si>
    <t xml:space="preserve">b29ce424-ec06-49f2-b76b-b376a3e7e30b</t>
  </si>
  <si>
    <t xml:space="preserve">Managed landfills and composting disposal facilities</t>
  </si>
  <si>
    <t xml:space="preserve">196331dd-2381-4256-8254-c0cddb01771e</t>
  </si>
  <si>
    <t xml:space="preserve">Domestic &amp; industrial wastewater treatment and discharge (combined category)</t>
  </si>
  <si>
    <t xml:space="preserve">4fbae0e8-9266-4451-9dfa-6710b8cb9eb4</t>
  </si>
  <si>
    <t xml:space="preserve">Industrial Wastewater</t>
  </si>
  <si>
    <t xml:space="preserve">Industrial wastewater treatment: beef processing</t>
  </si>
  <si>
    <t xml:space="preserve">de2e62c6-f4d7-48ed-bc00-ab394f41a2e3</t>
  </si>
  <si>
    <t xml:space="preserve">Farm-scale emissions (downwind transects)</t>
  </si>
  <si>
    <t xml:space="preserve">Barns + manure cellars (total farm)</t>
  </si>
  <si>
    <t xml:space="preserve">UAV Active AirCore (~1 Hz) mass-balance; per-flight estimate</t>
  </si>
  <si>
    <t xml:space="preserve">Total farm CH4 flux per flight; values and total uncertainties from Table 2. Emissions include enteric + manure.</t>
  </si>
  <si>
    <t xml:space="preserve">2017-03</t>
  </si>
  <si>
    <t xml:space="preserve">g/s</t>
  </si>
  <si>
    <t xml:space="preserve">5fc3402b-d59b-427e-b308-259b2762cdb8</t>
  </si>
  <si>
    <t xml:space="preserve">2018-05</t>
  </si>
  <si>
    <t xml:space="preserve">4da273bb-c49c-44ea-a8b6-177ed971b6b7</t>
  </si>
  <si>
    <t xml:space="preserve">2018-10</t>
  </si>
  <si>
    <t xml:space="preserve">f8b33d4b-e9cc-4cc3-9fdb-e76ceac567e0</t>
  </si>
  <si>
    <t xml:space="preserve">Flight #1</t>
  </si>
  <si>
    <t xml:space="preserve">1f8ad758-31e5-439d-9ad8-74937b6171b9</t>
  </si>
  <si>
    <t xml:space="preserve">Flight #2</t>
  </si>
  <si>
    <t xml:space="preserve">55503bca-e53d-4b48-b70b-5a3f33855246</t>
  </si>
  <si>
    <t xml:space="preserve">Regional aircraft flux transects (spring 2011)</t>
  </si>
  <si>
    <t xml:space="preserve">Eddy covariance (aircraft)</t>
  </si>
  <si>
    <t xml:space="preserve">10 Hz instruments; aggregated to daily flux units over ~370 s averaging windows per run</t>
  </si>
  <si>
    <t xml:space="preserve">footprint combines agricultural lands and wetlands.</t>
  </si>
  <si>
    <t xml:space="preserve">mg m-2 d-1</t>
  </si>
  <si>
    <t xml:space="preserve">642fbd58-547e-418f-b6a1-6356163fccb4</t>
  </si>
  <si>
    <t xml:space="preserve">Relaxed eddy accumulation (aircraft)</t>
  </si>
  <si>
    <t xml:space="preserve">46b524cc-0489-4fc4-8da2-02d95c8e79b8</t>
  </si>
  <si>
    <t xml:space="preserve">Wavelet covariance (aircraft)</t>
  </si>
  <si>
    <t xml:space="preserve">052188f2-ae6d-4b37-b6f6-d8848e1e6b6e</t>
  </si>
  <si>
    <t xml:space="preserve">Aircraft-based inversions (multi-season; averaged)</t>
  </si>
  <si>
    <t xml:space="preserve">1 Hz airborne observations; inversion yields daily flux (Gg/d)</t>
  </si>
  <si>
    <t xml:space="preserve">2017-08</t>
  </si>
  <si>
    <t xml:space="preserve">2018-06</t>
  </si>
  <si>
    <t xml:space="preserve">Gg/d</t>
  </si>
  <si>
    <t xml:space="preserve">e699e78c-7ead-4244-8c0a-9e1f72d6f3c6</t>
  </si>
  <si>
    <t xml:space="preserve">Livestock (enteric + manure)</t>
  </si>
  <si>
    <t xml:space="preserve">1cac501d-0651-459c-9c80-19557e36b52e</t>
  </si>
  <si>
    <t xml:space="preserve">Natural gas &amp; petroleum systems (combined)</t>
  </si>
  <si>
    <t xml:space="preserve">a03982b9-197a-4d8e-a5b6-c04bd92bc74e</t>
  </si>
  <si>
    <t xml:space="preserve">Waste &amp; landfills</t>
  </si>
  <si>
    <t xml:space="preserve">7a15287b-fda2-49db-af82-c133e0a4dad8</t>
  </si>
  <si>
    <t xml:space="preserve">Coal mines</t>
  </si>
  <si>
    <t xml:space="preserve">d1574408-2f38-4fbc-aefa-622179c12ade</t>
  </si>
  <si>
    <t xml:space="preserve">informed CH4 plume inversion model for the Chino Dairy Complex - 7I-AMOG</t>
  </si>
  <si>
    <t xml:space="preserve">individual facilities in the Chino Dairy Complex (The Chino Dairy Complex herd size in 2015 was ∼45,000 head)</t>
  </si>
  <si>
    <t xml:space="preserve">AMOG Surveyor uses a high flow vacuum pump (850 L min−1) to draw samples down two ½” Teflon® sample lines from 5 to 3 m above ground into a bank of CEAS (Cavity Enhanced Absorption Spectrometry) analyzers</t>
  </si>
  <si>
    <t xml:space="preserve">Facility 1</t>
  </si>
  <si>
    <t xml:space="preserve">mg/yr-1</t>
  </si>
  <si>
    <t xml:space="preserve">18d2873d-2eba-4c26-a295-81a587f2cb88</t>
  </si>
  <si>
    <t xml:space="preserve">Facility 2</t>
  </si>
  <si>
    <t xml:space="preserve">94acb5f9-fc76-4fdb-b57e-3b10bead7f03</t>
  </si>
  <si>
    <t xml:space="preserve">Facility 3</t>
  </si>
  <si>
    <t xml:space="preserve">1bb9bc9e-33a1-4243-b920-2907593e6a1e</t>
  </si>
  <si>
    <t xml:space="preserve">Facility 4</t>
  </si>
  <si>
    <t xml:space="preserve">4a44d315-f76d-40f8-abbb-c44f9a41e677</t>
  </si>
  <si>
    <t xml:space="preserve">Facility 5</t>
  </si>
  <si>
    <t xml:space="preserve">ae422c03-21cf-4b8d-a81d-6b48387672d8</t>
  </si>
  <si>
    <t xml:space="preserve">Facility 6</t>
  </si>
  <si>
    <t xml:space="preserve">f9cc8dc9-0942-457e-8dc1-d4b6170d9f12</t>
  </si>
  <si>
    <t xml:space="preserve">Facility 7</t>
  </si>
  <si>
    <t xml:space="preserve">618b8519-5b04-456d-9068-7569c30a487a</t>
  </si>
  <si>
    <t xml:space="preserve">704c13f1-f588-474f-be24-2dff619aa962</t>
  </si>
  <si>
    <t xml:space="preserve">National sector methane emissions (posterior mean, rj-mcmc)</t>
  </si>
  <si>
    <t xml:space="preserve">Agriculture sector (rj-mcmc posterior mean)</t>
  </si>
  <si>
    <t xml:space="preserve">Measurements made using Picarro CRSD and Los Gatos fast greenhouse gas analyser, then annualized</t>
  </si>
  <si>
    <t xml:space="preserve">Sector totals from Section 6.1.3; rj-mcmc posterior mean with 95% CI in brackets.</t>
  </si>
  <si>
    <t xml:space="preserve">Tg/yr-1</t>
  </si>
  <si>
    <t xml:space="preserve">b5230f6d-5689-437c-9c06-fb61c4a24be8</t>
  </si>
  <si>
    <t xml:space="preserve">National CH4 emissions estimated by atmospheric inversions (2013–2020)</t>
  </si>
  <si>
    <t xml:space="preserve">NAME-based inversion (multi-year mean)</t>
  </si>
  <si>
    <t xml:space="preserve">Posterior mean over 2013–2020 with stated uncertainty.</t>
  </si>
  <si>
    <t xml:space="preserve">78ab833e-b5ec-45c9-bc38-caeb61ea47ea</t>
  </si>
  <si>
    <t xml:space="preserve">GEOS-Chem-based inversion (multi-year mean)</t>
  </si>
  <si>
    <t xml:space="preserve">abf7fe89-9e61-4e5a-b65f-646d460d9eea</t>
  </si>
  <si>
    <t xml:space="preserve">National CH4 emissions estimated by atmospheric inversions</t>
  </si>
  <si>
    <t xml:space="preserve">rj-mcmc inversion</t>
  </si>
  <si>
    <t xml:space="preserve">Total yearly emissions for 2020 - rj-mcmc inversion</t>
  </si>
  <si>
    <t xml:space="preserve">5f109931-5daf-4ae0-82ea-1dbc0dc3b11b</t>
  </si>
  <si>
    <t xml:space="preserve">InTEM inversion</t>
  </si>
  <si>
    <t xml:space="preserve">Total yearly emissions for 2020 - InTEM inversion</t>
  </si>
  <si>
    <t xml:space="preserve">365a513f-9382-4d3a-a7a7-48cfa70c17c4</t>
  </si>
  <si>
    <t xml:space="preserve">Aircraft mass-balance (stacked circuits) point-source flux — Summer 2017</t>
  </si>
  <si>
    <t xml:space="preserve">Dairy A (CAFO)</t>
  </si>
  <si>
    <t xml:space="preserve">CRDS/TILDAS aboard aircraft (~1–3 s); per-season best estimate</t>
  </si>
  <si>
    <t xml:space="preserve">5915b884-6fcd-4996-9d6f-7e0f9442d417</t>
  </si>
  <si>
    <t xml:space="preserve">Aircraft mass-balance (stacked circuits) point-source flux — Winter 2018</t>
  </si>
  <si>
    <t xml:space="preserve">be761a1c-975f-497c-bbf1-92117791cc19</t>
  </si>
  <si>
    <t xml:space="preserve">Aircraft mass-balance (stacked circuits) point-source flux — Spring 2018</t>
  </si>
  <si>
    <t xml:space="preserve">8b6e0074-9e8b-4a26-85ab-8ada975d2673</t>
  </si>
  <si>
    <t xml:space="preserve">Dairy B (CAFO)</t>
  </si>
  <si>
    <t xml:space="preserve">1794be03-15a1-4189-9745-4facbe4f1824</t>
  </si>
  <si>
    <t xml:space="preserve">aa290352-29d5-4c72-9664-a4f4238ca5c5</t>
  </si>
  <si>
    <t xml:space="preserve">50a7717c-28db-4c4a-9e81-50181248b403</t>
  </si>
  <si>
    <t xml:space="preserve">Dairy C (CAFO)</t>
  </si>
  <si>
    <t xml:space="preserve">a503ba6f-1b66-436c-8c6a-574956ea5c32</t>
  </si>
  <si>
    <t xml:space="preserve">feee0a3b-2edd-48ee-9040-98ae431a9f51</t>
  </si>
  <si>
    <t xml:space="preserve">3f65f90f-ce83-495c-9c22-5cad9888a5a5</t>
  </si>
  <si>
    <t xml:space="preserve">Dairy D (CAFO)</t>
  </si>
  <si>
    <t xml:space="preserve">a7bb6e91-0631-4f02-a831-7b0b26332e51</t>
  </si>
  <si>
    <t xml:space="preserve">fa5ad6fb-e169-42fc-8a09-e1aa14c1b736</t>
  </si>
  <si>
    <t xml:space="preserve">2c8337f5-8dce-4f1c-9171-f59668d7d5cb</t>
  </si>
  <si>
    <t xml:space="preserve">Dairy E (CAFO)</t>
  </si>
  <si>
    <t xml:space="preserve">cd6dbbd8-114b-422a-9086-4251b40cfbe6</t>
  </si>
  <si>
    <t xml:space="preserve">6bcb59ac-a835-4b4b-8301-63c970f94b51</t>
  </si>
  <si>
    <t xml:space="preserve">Beef CAFO A</t>
  </si>
  <si>
    <t xml:space="preserve">7ebf6d9b-eaf7-487a-9dfa-77aea1b1819c</t>
  </si>
  <si>
    <t xml:space="preserve">c350c1cb-0e87-4ed1-98ef-f67e83a4ba4e</t>
  </si>
  <si>
    <t xml:space="preserve">Beef CAFO B</t>
  </si>
  <si>
    <t xml:space="preserve">c81c5f65-795b-4821-b13c-9e98f8cf4027</t>
  </si>
  <si>
    <t xml:space="preserve">79ab1369-ec4e-4bfd-b9dc-522fa344eac2</t>
  </si>
  <si>
    <t xml:space="preserve">6787c36a-479b-4103-a329-6afd7e111a40</t>
  </si>
  <si>
    <t xml:space="preserve">Swine CAFO A</t>
  </si>
  <si>
    <t xml:space="preserve">588abc38-b682-46de-a810-880f6f1c722a</t>
  </si>
  <si>
    <t xml:space="preserve">Swine CAFO B</t>
  </si>
  <si>
    <t xml:space="preserve">24988a49-3074-4635-90a9-04343d7a2005</t>
  </si>
  <si>
    <t xml:space="preserve">Annual methane ﬂux estimates for (1) stationary fuel combustion and (2) waste + landﬁll emissions.  The reported industrial waste + landﬁll methane emissions account for &gt;99% of the total and reﬂect waste streams from handling and processing of sugar beets and pulp by‐products and from sugar extraction</t>
  </si>
  <si>
    <t xml:space="preserve">Sugar Plant A (industrial)</t>
  </si>
  <si>
    <t xml:space="preserve">c99e1351-6434-4eb1-bd09-a2c37284f890</t>
  </si>
  <si>
    <t xml:space="preserve">59133e65-33ca-48f7-a74b-9785bd0f23a6</t>
  </si>
  <si>
    <t xml:space="preserve">8c17c4ce-82c0-441a-9f51-37300529213b</t>
  </si>
  <si>
    <t xml:space="preserve">Sugar Plant B (industrial)</t>
  </si>
  <si>
    <t xml:space="preserve">0111f3b1-2135-404b-b537-2fac51d228f5</t>
  </si>
  <si>
    <t xml:space="preserve">Whole-farm methane (housing + manure storage)</t>
  </si>
  <si>
    <t xml:space="preserve">Farm P1; tracer gas dispersion (mobile Picarro)</t>
  </si>
  <si>
    <t xml:space="preserve">Mobile in-situ (CEAS/CRDS ~1–3 s), per-visit estimate</t>
  </si>
  <si>
    <t xml:space="preserve">P1</t>
  </si>
  <si>
    <t xml:space="preserve">37986730-68a5-4401-ac0c-21babbd728a1</t>
  </si>
  <si>
    <t xml:space="preserve">f1f89b6a-2367-4c09-8917-335180209976</t>
  </si>
  <si>
    <t xml:space="preserve">b6f00526-ecd4-432a-84ab-6361e5ac7759</t>
  </si>
  <si>
    <t xml:space="preserve">c6faf59b-7192-4768-ab61-d7d2778ec882</t>
  </si>
  <si>
    <t xml:space="preserve">9dc43348-c4e8-4313-994f-1c2e735a4af7</t>
  </si>
  <si>
    <t xml:space="preserve">55bb697d-cd0b-4524-bd8c-3090102e7e93</t>
  </si>
  <si>
    <t xml:space="preserve">ca62d228-1a22-4fa8-988f-f5cd708512b2</t>
  </si>
  <si>
    <t xml:space="preserve">Farm P2; tracer gas dispersion (mobile Picarro)</t>
  </si>
  <si>
    <t xml:space="preserve">364f5054-9111-4309-94b2-a27553c8ef24</t>
  </si>
  <si>
    <t xml:space="preserve">740b51c1-27c3-48ea-9e61-1ef62d3c87f7</t>
  </si>
  <si>
    <t xml:space="preserve">012e488d-c679-4b5d-9e40-a5ad15bc4c98</t>
  </si>
  <si>
    <t xml:space="preserve">P2</t>
  </si>
  <si>
    <t xml:space="preserve">f0fdc763-377b-45e4-ad84-161e945a7245</t>
  </si>
  <si>
    <t xml:space="preserve">c4026681-ac94-4264-90e9-a9a0634da533</t>
  </si>
  <si>
    <t xml:space="preserve">a81df836-cf8f-4aa5-84e4-1db7633453b7</t>
  </si>
  <si>
    <t xml:space="preserve">c7d2b16f-fdd9-4cd3-8d1c-f819760f3ff6</t>
  </si>
  <si>
    <t xml:space="preserve">95a4b2ce-fd13-4591-8c4b-ea5b71a94076</t>
  </si>
  <si>
    <t xml:space="preserve">9d19bf1c-6536-4044-a67d-8ba3877046d8</t>
  </si>
  <si>
    <t xml:space="preserve">8653337e-c6e9-4588-8144-2c9684da7457</t>
  </si>
  <si>
    <t xml:space="preserve">19d9c90f-b78d-4b57-8ed8-89c77c69b688</t>
  </si>
  <si>
    <t xml:space="preserve">Farm P3; tracer gas dispersion (mobile Picarro)</t>
  </si>
  <si>
    <t xml:space="preserve">P3</t>
  </si>
  <si>
    <t xml:space="preserve">528a0859-fa01-498f-b8ee-023251d70793</t>
  </si>
  <si>
    <t xml:space="preserve">bf1fc103-d4aa-4c50-9bf4-bf3436d20a1c</t>
  </si>
  <si>
    <t xml:space="preserve">cd90ee8a-b3f5-4a76-9cf0-45c5ecf8c98f</t>
  </si>
  <si>
    <t xml:space="preserve">0659272d-a016-45c7-bd6b-e87fcf7347ea</t>
  </si>
  <si>
    <t xml:space="preserve">ea0f91c7-9358-4222-9b2f-99c0002f84c2</t>
  </si>
  <si>
    <t xml:space="preserve">1ec4605c-13f6-47a4-914c-1d00a379879f</t>
  </si>
  <si>
    <t xml:space="preserve">c632a577-0251-4d0c-b177-a230b9490bd9</t>
  </si>
  <si>
    <t xml:space="preserve">0e5ede6a-83a8-4135-849e-2696e338ee8e</t>
  </si>
  <si>
    <t xml:space="preserve">Farm P4; tracer gas dispersion (mobile Picarro)</t>
  </si>
  <si>
    <t xml:space="preserve">736a35ba-8a2e-4cff-96fa-df2bbd82bca1</t>
  </si>
  <si>
    <t xml:space="preserve">eca661ff-ac11-4e65-9599-46640a81685c</t>
  </si>
  <si>
    <t xml:space="preserve">d9edc780-967e-4010-9137-173a88e00e34</t>
  </si>
  <si>
    <t xml:space="preserve">9a2bf671-25fb-4f60-9784-ba2ca40d055b</t>
  </si>
  <si>
    <t xml:space="preserve">Farm P5; tracer gas dispersion (mobile Picarro)</t>
  </si>
  <si>
    <t xml:space="preserve">P5</t>
  </si>
  <si>
    <t xml:space="preserve">51f8f1e8-7714-42ee-9f8c-553afce92a89</t>
  </si>
  <si>
    <t xml:space="preserve">a0a3e2cc-1b32-4687-b3f2-4c51743808fb</t>
  </si>
  <si>
    <t xml:space="preserve">f3236f1a-3f82-4a00-a781-dba5b855a675</t>
  </si>
  <si>
    <t xml:space="preserve">40bc50b8-a04a-4481-ba57-e5b246524f34</t>
  </si>
  <si>
    <t xml:space="preserve">96463929-3025-485d-9746-5add1ce7b801</t>
  </si>
  <si>
    <t xml:space="preserve">5ac2d706-06bd-4589-8183-353c5a6edb70</t>
  </si>
  <si>
    <t xml:space="preserve">Average emissions factor for farm P1</t>
  </si>
  <si>
    <t xml:space="preserve">Average emissions factor for P1</t>
  </si>
  <si>
    <t xml:space="preserve">g/LU/h</t>
  </si>
  <si>
    <t xml:space="preserve">ed218195-d60a-41a4-bac3-18aff9251471</t>
  </si>
  <si>
    <t xml:space="preserve">Average emissions factor for P2 - farm with no manure treatment</t>
  </si>
  <si>
    <t xml:space="preserve">c6f4bdf3-49b7-4295-a31d-41bb4d771a4c</t>
  </si>
  <si>
    <t xml:space="preserve">Average emissions factor for P3 - farm with manure biogasification</t>
  </si>
  <si>
    <t xml:space="preserve">f0ac0589-63b4-4468-839e-b27bd4532d7a</t>
  </si>
  <si>
    <t xml:space="preserve">Average emissions factor for P4 - farm with manure acidification</t>
  </si>
  <si>
    <t xml:space="preserve">f3154e7c-0450-4ab3-9142-237542953c14</t>
  </si>
  <si>
    <t xml:space="preserve">Average emissions factor for P5 - farm with manure acidification</t>
  </si>
  <si>
    <t xml:space="preserve">ad69e236-124d-4980-97f6-dfcecd53923c</t>
  </si>
  <si>
    <t xml:space="preserve">Whole-farm methane emissions (tracer gas dispersion; mobile Picarro)</t>
  </si>
  <si>
    <t xml:space="preserve">C1 (dairy)</t>
  </si>
  <si>
    <t xml:space="preserve">Mobile in-situ (~1–3 s), per-visit</t>
  </si>
  <si>
    <t xml:space="preserve">per-visit emissions: C1</t>
  </si>
  <si>
    <t xml:space="preserve">a48fb71f-1049-479d-be22-512ef622c5a2</t>
  </si>
  <si>
    <t xml:space="preserve">460ce253-abad-43ce-a492-b9439ee673b2</t>
  </si>
  <si>
    <t xml:space="preserve">8ad9330c-71b4-4401-90c4-78d15cf11035</t>
  </si>
  <si>
    <t xml:space="preserve">46e5dfae-f1c8-48ad-a73b-0faa2271dca1</t>
  </si>
  <si>
    <t xml:space="preserve">589e1251-a9c9-47ea-9847-8756d4896cb1</t>
  </si>
  <si>
    <t xml:space="preserve">529b1a7e-7130-4c24-9158-05969d23918c</t>
  </si>
  <si>
    <t xml:space="preserve">0aec18c7-233e-49e0-8ad0-060a75233c75</t>
  </si>
  <si>
    <t xml:space="preserve">d9b8e864-b0b7-4e7b-bb6a-a30c3ec6c36e</t>
  </si>
  <si>
    <t xml:space="preserve">44aa0355-9765-4bf7-be66-1447e0dc72a9</t>
  </si>
  <si>
    <t xml:space="preserve">22786323-a3c7-4815-a229-1d1e568f7708</t>
  </si>
  <si>
    <t xml:space="preserve">e6fd0dab-830f-41b5-ac5f-0b540d3fe25b</t>
  </si>
  <si>
    <t xml:space="preserve">05db2fb6-f797-4241-bcc1-96041daac305</t>
  </si>
  <si>
    <t xml:space="preserve">C2 (dairy)</t>
  </si>
  <si>
    <t xml:space="preserve">per-visit emissions: C2</t>
  </si>
  <si>
    <t xml:space="preserve">27c346d9-b342-4405-90a3-e44fc7e464e5</t>
  </si>
  <si>
    <t xml:space="preserve">dd3b7161-52ed-46d3-baff-91e10722f3eb</t>
  </si>
  <si>
    <t xml:space="preserve">03cbcb13-1732-498f-8dea-a8c42148dda9</t>
  </si>
  <si>
    <t xml:space="preserve">e8f355ef-de88-4a29-9042-bd470dde9566</t>
  </si>
  <si>
    <t xml:space="preserve">b1f0beee-aaee-43b4-b8d0-00ea8f6058a8</t>
  </si>
  <si>
    <t xml:space="preserve">ad2f06b6-02cd-4ea3-9beb-87ce7cf30e3a</t>
  </si>
  <si>
    <t xml:space="preserve">C3 (dairy)</t>
  </si>
  <si>
    <t xml:space="preserve">per-visit emissions: C3</t>
  </si>
  <si>
    <t xml:space="preserve">0a5f190d-f0af-4d5e-a11b-bc118531c775</t>
  </si>
  <si>
    <t xml:space="preserve">3e1d0785-5fcb-4648-a756-7b18816033e3</t>
  </si>
  <si>
    <t xml:space="preserve">b88d9399-75a8-4489-8939-2143d5ea1319</t>
  </si>
  <si>
    <t xml:space="preserve">a183ab05-c710-4f9e-af63-2708f102639d</t>
  </si>
  <si>
    <t xml:space="preserve">c90f45cb-a7ec-4dcd-9507-d76e29d2e49f</t>
  </si>
  <si>
    <t xml:space="preserve">C4 (dairy)</t>
  </si>
  <si>
    <t xml:space="preserve">per-visit emissions: C4</t>
  </si>
  <si>
    <t xml:space="preserve">b8314a16-b6a5-4fb3-9033-577a37d6803d</t>
  </si>
  <si>
    <t xml:space="preserve">dffb7b4f-e8cf-466e-8b7c-41e0f22009a4</t>
  </si>
  <si>
    <t xml:space="preserve">f4db32ee-6469-4401-b87f-a1be332f5ffc</t>
  </si>
  <si>
    <t xml:space="preserve">4eacf990-db25-4a8b-aeb5-51d2127e7250</t>
  </si>
  <si>
    <t xml:space="preserve">6de84bf0-3d79-4ed6-8df5-6f57359b1838</t>
  </si>
  <si>
    <t xml:space="preserve">95a369ee-622d-484d-b3a9-26723616b3ae</t>
  </si>
  <si>
    <t xml:space="preserve">C5 (dairy)</t>
  </si>
  <si>
    <t xml:space="preserve">per-visit emissions: C5</t>
  </si>
  <si>
    <t xml:space="preserve">52ce0720-da51-42a5-b0fe-8ccc5a0d786d</t>
  </si>
  <si>
    <t xml:space="preserve">96f71022-d5ef-4a0a-8153-23cb59b24716</t>
  </si>
  <si>
    <t xml:space="preserve">452895ca-1938-4c11-85b3-3ad00184a906</t>
  </si>
  <si>
    <t xml:space="preserve">35fbd20d-f86c-48de-a1c3-be1fb3f05a5d</t>
  </si>
  <si>
    <t xml:space="preserve">232b85bf-a7db-4145-977e-c3f506c37402</t>
  </si>
  <si>
    <t xml:space="preserve">b8d4928c-7409-4260-beda-57a71b56c585</t>
  </si>
  <si>
    <t xml:space="preserve">C6 (dairy)</t>
  </si>
  <si>
    <t xml:space="preserve">per-visit emissions: C6</t>
  </si>
  <si>
    <t xml:space="preserve">d56f3569-86cf-48f4-a5d7-ddb421f54aa1</t>
  </si>
  <si>
    <t xml:space="preserve">86f5ff96-0cf3-4082-aceb-01b464b6166f</t>
  </si>
  <si>
    <t xml:space="preserve">a9beabac-4aea-497e-819f-579ef4ac8f85</t>
  </si>
  <si>
    <t xml:space="preserve">d225bf42-de63-439a-a2c6-5e0916af4ce6</t>
  </si>
  <si>
    <t xml:space="preserve">ee2227a3-5c19-46c4-bde1-ade4b01cbca4</t>
  </si>
  <si>
    <t xml:space="preserve">7ec31fd0-9a83-4930-af84-09bdddbd7b6f</t>
  </si>
  <si>
    <t xml:space="preserve">C7 (dairy)</t>
  </si>
  <si>
    <t xml:space="preserve">per-visit emissions: C7</t>
  </si>
  <si>
    <t xml:space="preserve">0e971005-86e1-419a-a49b-f4d261fa3f32</t>
  </si>
  <si>
    <t xml:space="preserve">50c5a50a-64d8-40b3-9956-e08cf910287b</t>
  </si>
  <si>
    <t xml:space="preserve">a121bb87-ed1e-445b-bdef-5ac15a7b0448</t>
  </si>
  <si>
    <t xml:space="preserve">e39049bc-fd05-482f-83b2-e8c778236a5a</t>
  </si>
  <si>
    <t xml:space="preserve">878e8d48-2190-40a0-850a-18bb48b540bd</t>
  </si>
  <si>
    <t xml:space="preserve">90f1a750-961a-487c-9cfe-f78110a98808</t>
  </si>
  <si>
    <t xml:space="preserve">882c256b-29d8-4170-9f5c-9872072f4c02</t>
  </si>
  <si>
    <t xml:space="preserve">C8 - House (beef (housing))</t>
  </si>
  <si>
    <t xml:space="preserve">per-visit emissions: C8</t>
  </si>
  <si>
    <t xml:space="preserve">ce5e6d1c-d46f-4675-acc4-0eeee9aadbc2</t>
  </si>
  <si>
    <t xml:space="preserve">379979e5-af42-4de6-ae43-13a2dcd9ae30</t>
  </si>
  <si>
    <t xml:space="preserve">f78d0af5-4a6c-4f79-859d-e70e59c6fc29</t>
  </si>
  <si>
    <t xml:space="preserve">9055978a-6207-4e45-83a4-8fc0d7da9467</t>
  </si>
  <si>
    <t xml:space="preserve">C8 - Grazing (beef (grazing))</t>
  </si>
  <si>
    <t xml:space="preserve">7225538b-15bd-49b7-b68f-a413e8ed1e91</t>
  </si>
  <si>
    <t xml:space="preserve">C9 (beef)</t>
  </si>
  <si>
    <t xml:space="preserve">per-visit emissions: C9</t>
  </si>
  <si>
    <t xml:space="preserve">a82be4b2-7238-48b1-b31c-a8d0499f2f9f</t>
  </si>
  <si>
    <t xml:space="preserve">d21b5df7-4aec-493e-8b72-fbbe2dc56aa4</t>
  </si>
  <si>
    <t xml:space="preserve">7bf02a30-78c8-4656-bdda-1161ab9e65df</t>
  </si>
  <si>
    <t xml:space="preserve">18d83d77-d341-4ce9-b1e6-027348b57b56</t>
  </si>
  <si>
    <t xml:space="preserve">90278717-e4c1-465b-9e38-1e9396271890</t>
  </si>
  <si>
    <t xml:space="preserve">69230f1f-be99-471f-b0d6-f47b96617cc4</t>
  </si>
  <si>
    <t xml:space="preserve">Mean emissions factor (all farms)</t>
  </si>
  <si>
    <t xml:space="preserve">Mean emissions factor</t>
  </si>
  <si>
    <t xml:space="preserve">g/LU-1/h-1</t>
  </si>
  <si>
    <t xml:space="preserve">bafbbd82-243f-4435-ba63-37ddbc90664b</t>
  </si>
  <si>
    <t xml:space="preserve">Mean emissions factor (Jersey cows)</t>
  </si>
  <si>
    <t xml:space="preserve">Emissions factor for Jersey cow farm: C1 </t>
  </si>
  <si>
    <t xml:space="preserve">8b2c88c0-1cbd-4958-8603-70864857bc77</t>
  </si>
  <si>
    <t xml:space="preserve">Emissions factor for Jersey cow farm: C2</t>
  </si>
  <si>
    <t xml:space="preserve">5e9d5143-e7c4-4f6b-a287-a419a177d731</t>
  </si>
  <si>
    <t xml:space="preserve">Emissions factor for Jersey cow farm: C3</t>
  </si>
  <si>
    <t xml:space="preserve">947d09de-8a5f-4680-ba0d-c0e031cbc843</t>
  </si>
  <si>
    <t xml:space="preserve">Mean emissions factor (Holstein Dairy cows)</t>
  </si>
  <si>
    <t xml:space="preserve">Emissions factor for Holstein Dairy cow farm: C4</t>
  </si>
  <si>
    <t xml:space="preserve">5fa6bdc1-4ebf-47ed-a685-f0b55455dbf4</t>
  </si>
  <si>
    <t xml:space="preserve">Emissions factor for Holstein Dairy cow farm: C5</t>
  </si>
  <si>
    <t xml:space="preserve">ff881016-e174-4f83-af90-e7c402b05593</t>
  </si>
  <si>
    <t xml:space="preserve">Emissions factor for Holstein Dairy cow farm: C6</t>
  </si>
  <si>
    <t xml:space="preserve">3c9785a2-918e-4d69-992b-a8d0d88251b8</t>
  </si>
  <si>
    <t xml:space="preserve">Mean emissions factor (Red Danish cows)</t>
  </si>
  <si>
    <t xml:space="preserve">Emissions factor for Red Danish cow farm: C7</t>
  </si>
  <si>
    <t xml:space="preserve">84cba85f-f0b8-470d-8055-259fa032afa6</t>
  </si>
  <si>
    <t xml:space="preserve">Mean emissions factor (beef cows)</t>
  </si>
  <si>
    <t xml:space="preserve">Emissions factor for beef cow farm: C8</t>
  </si>
  <si>
    <t xml:space="preserve">14a49008-cb06-408b-96e5-60d83e3d8f9f</t>
  </si>
  <si>
    <t xml:space="preserve">Emissions factor for beef cow farm: C9</t>
  </si>
  <si>
    <t xml:space="preserve">1243657d-b530-4b52-bb54-ad3d50bd0c61</t>
  </si>
  <si>
    <t xml:space="preserve">Enteric methane EF (nighttime bomas)</t>
  </si>
  <si>
    <t xml:space="preserve">Open-path lasers + bLS inverse dispersion (WindTrax)</t>
  </si>
  <si>
    <t xml:space="preserve">Southern Kenya</t>
  </si>
  <si>
    <t xml:space="preserve">EF for mature female African beef cattle; 14 nights in Sep/Oct 2019.</t>
  </si>
  <si>
    <t xml:space="preserve">0938f69f-541d-46c5-bbc8-34c123700404</t>
  </si>
  <si>
    <t xml:space="preserve">Whole dairy farm methane emissions (enteric + manure)</t>
  </si>
  <si>
    <t xml:space="preserve">Dairy 1 – Whole site (tracer flux ratio)</t>
  </si>
  <si>
    <t xml:space="preserve">Airborne Picarro/TILDAS (1–10 Hz); tracer flux ratio; per-plume integrated to daily rates</t>
  </si>
  <si>
    <t xml:space="preserve">Area-analysis (integration) estimates; 95% CI reported; June 2016 campaign.</t>
  </si>
  <si>
    <t xml:space="preserve">kg/d-1</t>
  </si>
  <si>
    <t xml:space="preserve">c157e5b2-00bc-4ece-af92-091c2fe82ac5</t>
  </si>
  <si>
    <t xml:space="preserve">Dairy 2 – Whole site (tracer flux ratio)</t>
  </si>
  <si>
    <t xml:space="preserve">6ac221f3-d1d5-4bc9-a475-4bb00ce6cc4c</t>
  </si>
  <si>
    <t xml:space="preserve">Animal housing emissions (barns/lots; predominantly enteric)</t>
  </si>
  <si>
    <t xml:space="preserve">Dairy 1 – Animal housing (tracer flux ratio)</t>
  </si>
  <si>
    <t xml:space="preserve">d3ead78d-3882-4cfc-8ee0-f89bc9e31db0</t>
  </si>
  <si>
    <t xml:space="preserve">Dairy 2 – Animal housing (tracer flux ratio)</t>
  </si>
  <si>
    <t xml:space="preserve">66682507-00ad-43e0-800e-b10b183069b2</t>
  </si>
  <si>
    <t xml:space="preserve">Enteric methane emissions from grazing dairy cows (eddy covariance with animal-position footprint)</t>
  </si>
  <si>
    <t xml:space="preserve">Pasture dairy herd (20 cows) – EC + GPS footprint</t>
  </si>
  <si>
    <t xml:space="preserve">FGGA at 10 Hz; 30-min EC fluxes attributed to cows by footprint; per-head daily emission</t>
  </si>
  <si>
    <t xml:space="preserve">Full grazing season 2013 (9 Apr–4 Nov); best-estimate mean ± SE.</t>
  </si>
  <si>
    <t xml:space="preserve">g/head-1/d-1</t>
  </si>
  <si>
    <t xml:space="preserve">c2ea2c56-274b-4b7e-8242-da631f63a044</t>
  </si>
  <si>
    <t xml:space="preserve">Open-lot feedlot operations</t>
  </si>
  <si>
    <t xml:space="preserve">Feedlot pens (integrated enteric + pen/manure surface)</t>
  </si>
  <si>
    <t xml:space="preserve">EC at 10 Hz, aggregated to half-hour then campaign average</t>
  </si>
  <si>
    <t xml:space="preserve">Average CH4 flux over study period for wind sectors characterizing feedlot; footprint-screened.</t>
  </si>
  <si>
    <t xml:space="preserve">μmol m^-2 s^-1</t>
  </si>
  <si>
    <t xml:space="preserve">358994a5-3d67-4437-a606-044248a61613</t>
  </si>
  <si>
    <t xml:space="preserve">Enteric methane emission factor (per animal)</t>
  </si>
  <si>
    <t xml:space="preserve">Farm A lactating cows — per-cow EF derived from bLS study</t>
  </si>
  <si>
    <t xml:space="preserve">bLS with fast CH4 (1–10 Hz); EF expressed as g cow⁻¹ d⁻¹ (per paper, p. 265)</t>
  </si>
  <si>
    <t xml:space="preserve">Average per-cow EF reported in text; derived using animal counts and scaling (see p.265).</t>
  </si>
  <si>
    <t xml:space="preserve">g/head/d^-1</t>
  </si>
  <si>
    <t xml:space="preserve">0f1dd782-9a8e-407c-98a5-27837dbc5963</t>
  </si>
  <si>
    <t xml:space="preserve">Farm B lactating cows — per-cow EF derived from bLS study</t>
  </si>
  <si>
    <t xml:space="preserve">13a970e4-83c7-4c33-9cef-42b823ac62f0</t>
  </si>
  <si>
    <t xml:space="preserve">Whole-farm study partitioned by source (bLS fast CH₄)</t>
  </si>
  <si>
    <t xml:space="preserve">Farm A — Whole farm (Fall)</t>
  </si>
  <si>
    <t xml:space="preserve">bLS with fast CH₄ (1–10 Hz); values are daily averages over campaign windows</t>
  </si>
  <si>
    <t xml:space="preserve">kg d^-1</t>
  </si>
  <si>
    <t xml:space="preserve">ea14bb5e-7a77-44d7-a737-eb0fbf72f37d</t>
  </si>
  <si>
    <t xml:space="preserve">Farm A — Whole farm (Spring)</t>
  </si>
  <si>
    <t xml:space="preserve">f7f6467c-506a-40f3-85f2-452db1650411</t>
  </si>
  <si>
    <t xml:space="preserve">Farm A — Enteric + Barn floor (Fall)</t>
  </si>
  <si>
    <t xml:space="preserve">Derived: whole farm minus liquid storage during fall (see Table 1 caption &amp; Sec. 3.1.3).</t>
  </si>
  <si>
    <t xml:space="preserve">6b439f88-2e98-4fb6-b830-11c4825774ce</t>
  </si>
  <si>
    <t xml:space="preserve">Farm A — Enteric + Barn floor (Spring)</t>
  </si>
  <si>
    <t xml:space="preserve">Derived: whole farm minus liquid storage during spring (see text).</t>
  </si>
  <si>
    <t xml:space="preserve">df576af6-5e8b-43c7-b186-8f9316311109</t>
  </si>
  <si>
    <t xml:space="preserve">Farm A — Barn floor (Fall)</t>
  </si>
  <si>
    <t xml:space="preserve">Estimated via Chianese et al. (2009) Eq. 14 (Table 1 note).</t>
  </si>
  <si>
    <t xml:space="preserve">34fb4a77-4bd2-4922-99b6-7cc9507cc8bf</t>
  </si>
  <si>
    <t xml:space="preserve">Farm A — Barn floor (Spring)</t>
  </si>
  <si>
    <t xml:space="preserve">599d862c-898f-47c2-b43d-f4fe77cce1eb</t>
  </si>
  <si>
    <t xml:space="preserve">Farm A — Enteric (Fall)</t>
  </si>
  <si>
    <t xml:space="preserve">Computed as (Enteric+Barn floor) − (Barn floor) per Table 1 note.</t>
  </si>
  <si>
    <t xml:space="preserve">94a20367-361d-4d00-b5ea-3257cc39cca8</t>
  </si>
  <si>
    <t xml:space="preserve">Farm A — Enteric (Spring)</t>
  </si>
  <si>
    <t xml:space="preserve">cf19bf1c-8cbb-466b-9e16-9ee628813a6b</t>
  </si>
  <si>
    <t xml:space="preserve">Farm A — Liquid manure storage (Fall)</t>
  </si>
  <si>
    <t xml:space="preserve">Measured directly as liquid storage source (autumn).</t>
  </si>
  <si>
    <t xml:space="preserve">d11c1f2b-a736-4955-bc85-918d36099238</t>
  </si>
  <si>
    <t xml:space="preserve">Farm A — Liquid manure storage (Spring)</t>
  </si>
  <si>
    <t xml:space="preserve">Measured directly as liquid storage source (spring).</t>
  </si>
  <si>
    <t xml:space="preserve">c5838b09-08a0-4801-b1ac-19a0eed2e7e7</t>
  </si>
  <si>
    <t xml:space="preserve">Farm B — Whole farm (Fall)</t>
  </si>
  <si>
    <t xml:space="preserve">db9d37db-c831-4094-9d2a-3b9ea59ac9c9</t>
  </si>
  <si>
    <t xml:space="preserve">Farm B — Whole farm (Spring)</t>
  </si>
  <si>
    <t xml:space="preserve">fcf59023-3c07-4af9-8c12-c77667119b5a</t>
  </si>
  <si>
    <t xml:space="preserve">Farm B — Enteric + Barn floor (Spring)</t>
  </si>
  <si>
    <t xml:space="preserve">Fall value n.d.; spring value calculated per text.</t>
  </si>
  <si>
    <t xml:space="preserve">aed1e17a-c44e-476d-95f4-64d99f91440b</t>
  </si>
  <si>
    <t xml:space="preserve">Farm B — Barn floor (Fall)</t>
  </si>
  <si>
    <t xml:space="preserve">15fd4e74-009f-4e2b-832a-9b58d58a931a</t>
  </si>
  <si>
    <t xml:space="preserve">Farm B — Barn floor (Spring)</t>
  </si>
  <si>
    <t xml:space="preserve">10528c54-94ac-4f7d-b17b-254bffdf8ea4</t>
  </si>
  <si>
    <t xml:space="preserve">Farm B — Enteric (Spring)</t>
  </si>
  <si>
    <t xml:space="preserve">e77cf8e7-3d98-4637-89af-488d7d6432b4</t>
  </si>
  <si>
    <t xml:space="preserve">Farm B — Liquid manure storage (Spring)</t>
  </si>
  <si>
    <t xml:space="preserve">Spring value marked * in Table 1: obtained by subtracting whole-farm values before/after manure removal. Fall n.d.</t>
  </si>
  <si>
    <t xml:space="preserve">fbfb7730-9094-4aca-b2ef-1a33d929a3e0</t>
  </si>
  <si>
    <t xml:space="preserve">Backgrounding beef production — pasture-based system</t>
  </si>
  <si>
    <t xml:space="preserve">Observation-based — Methane total (Control)</t>
  </si>
  <si>
    <t xml:space="preserve">sulfur hexafluoride tracer gas technique; vented, static-chamber method</t>
  </si>
  <si>
    <t xml:space="preserve">Values are area-normalized net GHG (CH4) over grazing season; Table 4.</t>
  </si>
  <si>
    <t xml:space="preserve">kg CO2 eq ha^-1</t>
  </si>
  <si>
    <t xml:space="preserve">813a7998-4cbd-482b-907f-0ef7179d5931</t>
  </si>
  <si>
    <t xml:space="preserve">Observation-based — Methane total (Split)</t>
  </si>
  <si>
    <t xml:space="preserve">eaacd721-3859-466e-8bbd-4a0a7bb16843</t>
  </si>
  <si>
    <t xml:space="preserve">Observation-based — Methane total (Single)</t>
  </si>
  <si>
    <t xml:space="preserve">4fd4358e-ef9a-4b94-85da-9dc024cab612</t>
  </si>
  <si>
    <t xml:space="preserve">Observation-based — Enteric CH4 (Control)</t>
  </si>
  <si>
    <t xml:space="preserve">4af68255-7fa2-46cd-836a-61cb4711ac36</t>
  </si>
  <si>
    <t xml:space="preserve">Observation-based — Enteric CH4 (Split)</t>
  </si>
  <si>
    <t xml:space="preserve">8f86efd2-1b95-471e-ad3d-bf02dbe8b162</t>
  </si>
  <si>
    <t xml:space="preserve">Observation-based — Enteric CH4 (Single)</t>
  </si>
  <si>
    <t xml:space="preserve">4be3b83a-9883-4bf5-bdb9-29cd0642b649</t>
  </si>
  <si>
    <t xml:space="preserve">Agricultural Soils</t>
  </si>
  <si>
    <t xml:space="preserve">Observation-based — Soil CH4 (Control)</t>
  </si>
  <si>
    <t xml:space="preserve">e00a99b1-d428-4aa2-869d-e3228016a0e1</t>
  </si>
  <si>
    <t xml:space="preserve">Observation-based — Soil CH4 (Split)</t>
  </si>
  <si>
    <t xml:space="preserve">221640ac-ecbc-44d5-9544-f2ad1a00d491</t>
  </si>
  <si>
    <t xml:space="preserve">Observation-based — Soil CH4 (Single)</t>
  </si>
  <si>
    <t xml:space="preserve">a28a2870-262a-4763-a1e3-ebdf68e77445</t>
  </si>
  <si>
    <t xml:space="preserve">Observation-based — Feces on pasture (Control)</t>
  </si>
  <si>
    <t xml:space="preserve">2f8ea890-d426-4e5a-bb7d-9368f8c7a02d</t>
  </si>
  <si>
    <t xml:space="preserve">Observation-based — Feces on pasture (Split)</t>
  </si>
  <si>
    <t xml:space="preserve">924a681f-b220-4d60-8a46-11671b40e18f</t>
  </si>
  <si>
    <t xml:space="preserve">Observation-based — Feces on pasture (Single)</t>
  </si>
  <si>
    <t xml:space="preserve">385867f6-93c5-4599-981f-0cd8f0997046</t>
  </si>
  <si>
    <t xml:space="preserve">Observation-based — Urine on pasture (Control)</t>
  </si>
  <si>
    <t xml:space="preserve">cc47d3ce-8fbf-4d3b-9f6c-2b52e6e20a4e</t>
  </si>
  <si>
    <t xml:space="preserve">Observation-based — Urine on pasture (Split)</t>
  </si>
  <si>
    <t xml:space="preserve">ea4dc6e5-62d9-4c0a-b6fc-821e660c5604</t>
  </si>
  <si>
    <t xml:space="preserve">Observation-based — Urine on pasture (Single)</t>
  </si>
  <si>
    <t xml:space="preserve">d33b87c9-5bcc-4f7a-8e04-655dd4797e00</t>
  </si>
  <si>
    <t xml:space="preserve">Egypt national methane emissions (top-down inversion)</t>
  </si>
  <si>
    <t xml:space="preserve">All CH4 producing activities (posterior mean)</t>
  </si>
  <si>
    <t xml:space="preserve">mean of 1119 observations per month</t>
  </si>
  <si>
    <t xml:space="preserve">Tg yr^-1</t>
  </si>
  <si>
    <t xml:space="preserve">7ae1f536-55ca-4223-940e-2ad07bc882c9</t>
  </si>
  <si>
    <t xml:space="preserve">Morocco national methane emissions (top-down inversion)</t>
  </si>
  <si>
    <t xml:space="preserve">52c9e3aa-d314-4b54-bea6-159355b81835</t>
  </si>
  <si>
    <t xml:space="preserve">Libya national methane emissions (top-down inversion)</t>
  </si>
  <si>
    <t xml:space="preserve">418ea964-0195-4174-a1c1-e090daede093</t>
  </si>
  <si>
    <t xml:space="preserve">Tunisia national methane emissions (top-down inversion)</t>
  </si>
  <si>
    <t xml:space="preserve">0e87021c-edab-4a2b-9cdc-c14867cc8615</t>
  </si>
  <si>
    <t xml:space="preserve">Algeria national methane emissions (top-down inversion)</t>
  </si>
  <si>
    <t xml:space="preserve">92735611-0b16-4626-9e77-5515af547751</t>
  </si>
  <si>
    <t xml:space="preserve">713f71fa-b510-4503-b645-714a19050564</t>
  </si>
  <si>
    <t xml:space="preserve">86923805-b0cd-4aee-bf0b-b3071826acab</t>
  </si>
  <si>
    <t xml:space="preserve">d73faf79-6c9e-48b1-8dad-80315cd92c1c</t>
  </si>
  <si>
    <t xml:space="preserve">1895c683-3b72-45e8-9374-458cd85ab36e</t>
  </si>
  <si>
    <t xml:space="preserve">3c39f723-09bb-4672-80c4-14df51ceac19</t>
  </si>
  <si>
    <t xml:space="preserve">626d8b4d-e675-47d8-aea0-152325fe4ada</t>
  </si>
  <si>
    <t xml:space="preserve">f7cbb4c0-a070-49b8-ba73-945105efb31a</t>
  </si>
  <si>
    <t xml:space="preserve">59b9c402-7828-426b-aa78-afd62a9cdd49</t>
  </si>
  <si>
    <t xml:space="preserve">74e13076-8681-4038-9ce0-cae356565d15</t>
  </si>
  <si>
    <t xml:space="preserve">8b59654c-3206-499a-bf4d-4697e427a6ea</t>
  </si>
  <si>
    <t xml:space="preserve">25b632d3-2b1a-4a54-9165-f9bfa7d5fbde</t>
  </si>
  <si>
    <t xml:space="preserve">0b062828-b135-4548-aef9-3ea43f938e3d</t>
  </si>
  <si>
    <t xml:space="preserve">b61391e6-8291-418b-b42d-c7129b534465</t>
  </si>
  <si>
    <t xml:space="preserve">6eeb176e-b418-40cf-9a30-b1d5ba2e1ddd</t>
  </si>
  <si>
    <t xml:space="preserve">9380f816-514c-4c5b-98ab-58088be9b213</t>
  </si>
  <si>
    <t xml:space="preserve">88ff63bc-829f-4622-9f16-208aa3164bdb</t>
  </si>
  <si>
    <t xml:space="preserve">fa544560-25f6-41fb-9aef-66fab300a926</t>
  </si>
  <si>
    <t xml:space="preserve">0932561a-e9e1-4eaa-a33b-07f07a14f9b3</t>
  </si>
  <si>
    <t xml:space="preserve">5e0a044d-1180-4a15-8d91-e6bf403b9971</t>
  </si>
  <si>
    <t xml:space="preserve">0e7a173c-4107-4e39-815e-97fdd5c50880</t>
  </si>
  <si>
    <t xml:space="preserve">f5f4b93f-232d-4fe9-b682-4114fd7a537f</t>
  </si>
  <si>
    <t xml:space="preserve">256dff4f-6ce6-42df-a317-a09ab47d780d</t>
  </si>
  <si>
    <t xml:space="preserve">96419a39-bc50-4919-8945-eb5b0168eea9</t>
  </si>
  <si>
    <t xml:space="preserve">5babe334-fc5a-469d-9d2c-d356f0280c30</t>
  </si>
  <si>
    <t xml:space="preserve">8181316e-a04c-498a-8d43-6aa17495140d</t>
  </si>
  <si>
    <t xml:space="preserve">bf388bbe-af9a-4d34-a3c9-922531204c73</t>
  </si>
  <si>
    <t xml:space="preserve">4945fa04-c5d0-4004-913b-d25e8cef8f0f</t>
  </si>
  <si>
    <t xml:space="preserve">9b4d49f9-f6a7-4007-b0f5-3da6ab3e5207</t>
  </si>
  <si>
    <t xml:space="preserve">f9b36b9f-42a0-4ba2-a711-d15b193a60e0</t>
  </si>
  <si>
    <t xml:space="preserve">a753979e-8150-48bd-9a09-67df0b15291b</t>
  </si>
  <si>
    <t xml:space="preserve">b4659653-aeb2-441b-9723-df2b3d0498aa</t>
  </si>
  <si>
    <t xml:space="preserve">517c92b1-e3d6-436d-9107-37a407ffa3a7</t>
  </si>
  <si>
    <t xml:space="preserve">2c13f3b8-6fa1-4226-b2df-b62c5a2f954f</t>
  </si>
  <si>
    <t xml:space="preserve">e683d251-efba-4257-be1c-d61d088e29f2</t>
  </si>
  <si>
    <t xml:space="preserve">f6853113-e9b2-45b9-a985-f41ee1fd3eb8</t>
  </si>
  <si>
    <t xml:space="preserve">Top-down inversion (2010–2017 mean)</t>
  </si>
  <si>
    <t xml:space="preserve">Best estimate for the national total anthropogenic emissions</t>
  </si>
  <si>
    <t xml:space="preserve">Hourly or weekly CH4 data from cavity ring-down spectroscopy (CRDS) analyzers</t>
  </si>
  <si>
    <t xml:space="preserve">Posterior ensemble mean from joint satellite (GOSAT) + surface network inversion; main text (national); 2010–2017 average.</t>
  </si>
  <si>
    <t xml:space="preserve">Tg a^-1</t>
  </si>
  <si>
    <t xml:space="preserve">4ae42e35-b0b3-4507-9202-5f1cfa1808ce</t>
  </si>
  <si>
    <t xml:space="preserve">Posterior estimates of methane emissions and trends by province</t>
  </si>
  <si>
    <t xml:space="preserve">Posterior ensemble mean from joint satellite (GOSAT) + surface network inversion; SI Table S2 (province).</t>
  </si>
  <si>
    <t xml:space="preserve">084070b4-1732-4df4-8286-36acff888dd8</t>
  </si>
  <si>
    <t xml:space="preserve">08eaeb51-9843-4d70-9f3d-beb370ed8c1c</t>
  </si>
  <si>
    <t xml:space="preserve">becbdd1d-e8e5-436f-86f8-3d560b735e8f</t>
  </si>
  <si>
    <t xml:space="preserve">a6316e9d-df55-45d3-804e-b0014c0ed38b</t>
  </si>
  <si>
    <t xml:space="preserve">2898afc5-3052-4f0b-a319-838b8f0a02ec</t>
  </si>
  <si>
    <t xml:space="preserve">dd26b29c-714a-4e1d-a226-89a7e4aff7d2</t>
  </si>
  <si>
    <t xml:space="preserve">305cde1e-4917-4ca8-acbd-f4a3fa2b97a0</t>
  </si>
  <si>
    <t xml:space="preserve">8f411801-f380-464f-a15c-c5a4768db995</t>
  </si>
  <si>
    <t xml:space="preserve">c2cfb4dd-180a-44f8-b5d9-d308d71ec15c</t>
  </si>
  <si>
    <t xml:space="preserve">be6b4eae-0329-475c-9983-c5a0c9952976</t>
  </si>
  <si>
    <t xml:space="preserve">5741d47b-50c6-4822-87d0-f675c72f56fc</t>
  </si>
  <si>
    <t xml:space="preserve">29aaabd5-ff0d-4df3-a578-28f55b6bcdcc</t>
  </si>
  <si>
    <t xml:space="preserve">d64afb12-ada3-49a4-bbeb-215529bb1dab</t>
  </si>
  <si>
    <t xml:space="preserve">2228e266-f90e-465e-b274-0471fb745b9b</t>
  </si>
  <si>
    <t xml:space="preserve">85905205-2255-459b-91ba-7c11a7fba9f0</t>
  </si>
  <si>
    <t xml:space="preserve">96d3c931-cf20-41c8-9b20-b1bcd655a637</t>
  </si>
  <si>
    <t xml:space="preserve">6972e371-00c1-4745-b177-8deefc67c6b8</t>
  </si>
  <si>
    <t xml:space="preserve">3003ff5e-374b-4664-955a-270f182fd7d4</t>
  </si>
  <si>
    <t xml:space="preserve">80717cce-37ae-4858-a043-b2a7256f41ae</t>
  </si>
  <si>
    <t xml:space="preserve">2bcf6819-a93b-49a4-b130-65885c984aff</t>
  </si>
  <si>
    <t xml:space="preserve">494dc020-d177-4ed9-8b4b-352b2ad1d744</t>
  </si>
  <si>
    <t xml:space="preserve">18a91498-8a85-4d0b-9301-97cfb13d9ec0</t>
  </si>
  <si>
    <t xml:space="preserve">ec052e93-8043-4062-83d9-ddd0112526d7</t>
  </si>
  <si>
    <t xml:space="preserve">fca71685-52f4-45ed-845a-8eb1091ff70b</t>
  </si>
  <si>
    <t xml:space="preserve">fa3bc932-8158-480a-b6f3-0bd2b345abd8</t>
  </si>
  <si>
    <t xml:space="preserve">be0e9901-bef4-438e-b394-6f98ba61b62a</t>
  </si>
  <si>
    <t xml:space="preserve">e8b1603c-0786-468f-93fd-943322c9d5a5</t>
  </si>
  <si>
    <t xml:space="preserve">cc40fbc9-0781-483e-ad70-4f23a87fdbed</t>
  </si>
  <si>
    <t xml:space="preserve">36c051ef-aa91-428a-a4f5-bfaa9a3e2ddf</t>
  </si>
  <si>
    <t xml:space="preserve">6b2364f0-dede-4c9d-9995-99384104106a</t>
  </si>
  <si>
    <t xml:space="preserve">d7cf1472-93f5-4b83-9a1b-21271e543d6d</t>
  </si>
  <si>
    <t xml:space="preserve">28444668-14c3-4cf5-aa3e-3cc61a8405ed</t>
  </si>
  <si>
    <t xml:space="preserve">f7474c4d-3126-4492-a8b5-a7386745406a</t>
  </si>
  <si>
    <t xml:space="preserve">Landscape aerodynamic CH4 flux (KCMP tall tower)</t>
  </si>
  <si>
    <t xml:space="preserve">Aerodynamic flux-gradient at KCMP tall tower (3 m &amp; 185 m inlets)</t>
  </si>
  <si>
    <t xml:space="preserve">Mean annual aerodynamic flux; instrument TGA200A; hourly calibration</t>
  </si>
  <si>
    <t xml:space="preserve">nmol m^-2 s^-1</t>
  </si>
  <si>
    <t xml:space="preserve">91c6dcf0-fb80-4852-82b7-77f436894a36</t>
  </si>
  <si>
    <t xml:space="preserve">Regional CH4 budget (Bayesian inversion, SFBI)</t>
  </si>
  <si>
    <t xml:space="preserve">Bayesian inversion (STILT/WRF, SFBI) — mean annual source</t>
  </si>
  <si>
    <t xml:space="preserve">Mean annual source from SFBI</t>
  </si>
  <si>
    <t xml:space="preserve">bdb26669-66f0-478d-8d2b-f3899a719788</t>
  </si>
  <si>
    <t xml:space="preserve">Regional CH4 budget (U.S. Midwest)</t>
  </si>
  <si>
    <t xml:space="preserve">Bayesian inversion (STILT/WRF, SFBI) — Wetlands (a posteriori, Table 2)</t>
  </si>
  <si>
    <t xml:space="preserve">A posteriori optimized emissions for Oct 2016–Sep 2017</t>
  </si>
  <si>
    <t xml:space="preserve">tg yr^-1</t>
  </si>
  <si>
    <t xml:space="preserve">b29e5aa9-71e5-41a7-b8dd-865b165db660</t>
  </si>
  <si>
    <t xml:space="preserve">Bayesian inversion (STILT/WRF, SFBI) — Livestock (a posteriori, Table 2)</t>
  </si>
  <si>
    <t xml:space="preserve">c6154bd6-fa29-4890-a986-e3fe6e90696d</t>
  </si>
  <si>
    <t xml:space="preserve">Bayesian inversion (STILT/WRF, SFBI) — Oil &amp; gas (a posteriori, Table 2)</t>
  </si>
  <si>
    <t xml:space="preserve">db48536b-9d14-4f48-91fb-a0e3f46bd619</t>
  </si>
  <si>
    <t xml:space="preserve">Bayesian inversion (STILT/WRF, SFBI) — Waste (a posteriori, Table 2)</t>
  </si>
  <si>
    <t xml:space="preserve">5603e969-6952-40c8-87d3-e88fd7f79eab</t>
  </si>
  <si>
    <t xml:space="preserve">Bayesian inversion (STILT/WRF, SFBI) — Total CH4 (a posteriori, Table 2)</t>
  </si>
  <si>
    <t xml:space="preserve">c3feea63-0503-4dd8-8eb8-3d769a50b242</t>
  </si>
  <si>
    <t xml:space="preserve">Bayesian inversion (STILT/WRF, SFBI) — Total anthropogenic CH4 (a posteriori, Table 2)</t>
  </si>
  <si>
    <t xml:space="preserve">cff57980-8eae-4bd6-ba0a-59151384a089</t>
  </si>
  <si>
    <t xml:space="preserve">National methane emissions estimate (top-down inversion)</t>
  </si>
  <si>
    <t xml:space="preserve">Country total (posterior mean)</t>
  </si>
  <si>
    <t xml:space="preserve">high-frequency (approximately 0.5 to 1Hz) observations of CH4 converted to 3-hourly aggregates</t>
  </si>
  <si>
    <t xml:space="preserve">Bayesion inversion for 6 tower sites (CarboCount-CH1 and two additional mountain sites)</t>
  </si>
  <si>
    <t xml:space="preserve">Gg yr^-1</t>
  </si>
  <si>
    <t xml:space="preserve">d3f2fc56-c27d-493f-9f6e-304e47c8b401</t>
  </si>
  <si>
    <t xml:space="preserve">National methane emissions (top-down inversion; 2010–2017 mean)</t>
  </si>
  <si>
    <t xml:space="preserve">Total sources</t>
  </si>
  <si>
    <t xml:space="preserve">data from surface and tower sites are sampled only during daytime (10:00–16:00LT) and averaged as daytime mean values on individual days</t>
  </si>
  <si>
    <t xml:space="preserve">04315eeb-a47a-4a38-9d2b-5afb2f0ba7ac</t>
  </si>
  <si>
    <t xml:space="preserve">Anthropogenic total</t>
  </si>
  <si>
    <t xml:space="preserve">da2c7327-d0eb-4cd0-816c-05bac672f581</t>
  </si>
  <si>
    <t xml:space="preserve">Natural sources total</t>
  </si>
  <si>
    <t xml:space="preserve">6f865333-90c4-485c-aadb-527a9f599a9e</t>
  </si>
  <si>
    <t xml:space="preserve">1e6ca005-258c-485e-9da6-d2ce5cec5ab5</t>
  </si>
  <si>
    <t xml:space="preserve">0b849754-d489-43f5-8d67-6ef0efda065e</t>
  </si>
  <si>
    <t xml:space="preserve">Natural gas</t>
  </si>
  <si>
    <t xml:space="preserve">6d18fc38-a423-4867-9308-62a2eafb2692</t>
  </si>
  <si>
    <t xml:space="preserve">147c340b-be27-4c34-97dd-1fdd46aa2e90</t>
  </si>
  <si>
    <t xml:space="preserve">Landfills</t>
  </si>
  <si>
    <t xml:space="preserve">4e6f5b24-a4e0-454b-a8cb-a4dbac0c8ca9</t>
  </si>
  <si>
    <t xml:space="preserve">Wastewater</t>
  </si>
  <si>
    <t xml:space="preserve">70bb921b-6076-42f7-9e44-8ec325d7239a</t>
  </si>
  <si>
    <t xml:space="preserve">Rice cultivation </t>
  </si>
  <si>
    <t xml:space="preserve">b4845940-d551-4b1c-9053-6f85539aa168</t>
  </si>
  <si>
    <t xml:space="preserve">Other anthropogenic</t>
  </si>
  <si>
    <t xml:space="preserve">0a35f0eb-61b3-47b8-b3fc-a1245c0b60cc</t>
  </si>
  <si>
    <t xml:space="preserve">dc0255c3-6558-441c-8922-ec9829b50a50</t>
  </si>
  <si>
    <t xml:space="preserve">LULUCF</t>
  </si>
  <si>
    <t xml:space="preserve">Grassland</t>
  </si>
  <si>
    <t xml:space="preserve">Open fires</t>
  </si>
  <si>
    <t xml:space="preserve">e559dec2-c71d-45c9-af67-99618062df54</t>
  </si>
  <si>
    <t xml:space="preserve">Non-Anthropogenic</t>
  </si>
  <si>
    <t xml:space="preserve">540019c3-0c53-4527-a1bf-efb11b82535f</t>
  </si>
  <si>
    <t xml:space="preserve">426424f6-3515-4062-9544-20c688e83ccb</t>
  </si>
  <si>
    <t xml:space="preserve">e93c1b3c-ba57-4ae8-a307-9c04bfd516f1</t>
  </si>
  <si>
    <t xml:space="preserve">8b49df39-e595-4ba0-96c6-3d9a28c93b37</t>
  </si>
  <si>
    <t xml:space="preserve">07684a10-55a4-4f26-af9e-21ffaca0f3ab</t>
  </si>
  <si>
    <t xml:space="preserve">e9ff40d6-7e1a-4b58-8540-e9b3b5e1539d</t>
  </si>
  <si>
    <t xml:space="preserve">0b4b885e-8b4f-4341-8a55-62b7a7e3f234</t>
  </si>
  <si>
    <t xml:space="preserve">604cd670-fc3b-40cd-b50c-4681475c1507</t>
  </si>
  <si>
    <t xml:space="preserve">d177c5b4-6ab7-42ba-bdfa-6c4e57194586</t>
  </si>
  <si>
    <t xml:space="preserve">06a39b82-b29e-4ad6-9e09-b05be5bcd5b4</t>
  </si>
  <si>
    <t xml:space="preserve">97d2eb03-01f2-4550-b61a-a926a1bea13a</t>
  </si>
  <si>
    <t xml:space="preserve">ae7be340-1719-4ce0-85be-6bd5e2250929</t>
  </si>
  <si>
    <t xml:space="preserve">1505b44e-633f-4ffc-8075-9e7b3027fa59</t>
  </si>
  <si>
    <t xml:space="preserve">8d7d758b-e50c-48dc-83d9-f6da12f6cc29</t>
  </si>
  <si>
    <t xml:space="preserve">0730be4a-d32e-4ed0-9a05-96960279c27d</t>
  </si>
  <si>
    <t xml:space="preserve">2ed1694a-0543-4935-858c-3d79d2ad3a4a</t>
  </si>
  <si>
    <t xml:space="preserve">a5150498-de09-4ab0-9c2a-ef66160b53da</t>
  </si>
  <si>
    <t xml:space="preserve">20da0726-77ed-4ba8-a7b7-7be3c38d38fb</t>
  </si>
  <si>
    <t xml:space="preserve">9f031fd5-96d8-4c96-ae21-7237731816e8</t>
  </si>
  <si>
    <t xml:space="preserve">fa6f1ba4-ce04-4a9e-9ffd-1046ad68d7f8</t>
  </si>
  <si>
    <t xml:space="preserve">e82305a7-dd12-4be0-9604-61cb08b8e005</t>
  </si>
  <si>
    <t xml:space="preserve">cdaecd78-9d83-4550-98ca-eee1e6e75198</t>
  </si>
  <si>
    <t xml:space="preserve">bdf68629-a604-4248-939e-383626c4c567</t>
  </si>
  <si>
    <t xml:space="preserve">2c1b3e72-8ae5-4d24-837b-2e529cde41d2</t>
  </si>
  <si>
    <t xml:space="preserve">25931a74-b8cd-4725-9704-a5d8f65b3c32</t>
  </si>
  <si>
    <t xml:space="preserve">49f72b88-7d04-4c5e-b9eb-60c790e414dc</t>
  </si>
  <si>
    <t xml:space="preserve">Satellite inversion vs EDGAR (difference after observation operator)</t>
  </si>
  <si>
    <t xml:space="preserve">Total Livestock</t>
  </si>
  <si>
    <t xml:space="preserve">Satellite-based sectoral emissions (GOSAT OE) compared to EDGAR v6.0 after observation operator; values are Satellite − EDGAR; global 2009–2018.</t>
  </si>
  <si>
    <t xml:space="preserve">f7daa86e-6bd4-481f-8a9b-5ba1a0bcff77</t>
  </si>
  <si>
    <t xml:space="preserve">05bc0282-9d7e-4eb2-a57a-0724ef3e754b</t>
  </si>
  <si>
    <t xml:space="preserve">Coal emissions</t>
  </si>
  <si>
    <t xml:space="preserve">4b94133f-a165-4ee6-9671-0397c6b24543</t>
  </si>
  <si>
    <t xml:space="preserve">Municipal solid waste (MSW) landfill methane emissions</t>
  </si>
  <si>
    <t xml:space="preserve">IPCC Default Method (DM) estimate for 1999</t>
  </si>
  <si>
    <t xml:space="preserve">Annual totals aggregated</t>
  </si>
  <si>
    <t xml:space="preserve">National/state totals from study; time-based CH₄ emission estimates from MSW. DOC=0.114 used in this study; see Methods discussion.</t>
  </si>
  <si>
    <t xml:space="preserve">60e141d6-54c1-4e16-9c9b-3e2d4886c2fa</t>
  </si>
  <si>
    <t xml:space="preserve">Modified Triangular Method (MTM) estimate for 1999</t>
  </si>
  <si>
    <t xml:space="preserve">National/state totals from study; time-based CH₄ emission estimates from MSW.</t>
  </si>
  <si>
    <t xml:space="preserve">c0e5e726-044c-448b-8318-d21134581f5d</t>
  </si>
  <si>
    <t xml:space="preserve">First-Order Decay (FOD) estimate for 1999</t>
  </si>
  <si>
    <t xml:space="preserve">aa67c858-de94-42a4-9608-b7897a40f63d</t>
  </si>
  <si>
    <t xml:space="preserve">IPCC Default Method (DM) estimate for Delhi (2009)</t>
  </si>
  <si>
    <t xml:space="preserve">National/state totals from study; time-based CH₄ emission estimates from MSW. Entire MSW generated in Delhi (not just three landfill sites).</t>
  </si>
  <si>
    <t xml:space="preserve">6de3eeb8-cd7b-4740-8181-e5cf97e35397</t>
  </si>
  <si>
    <t xml:space="preserve">Modified Triangular Method (MTM) estimate for Delhi (2009)</t>
  </si>
  <si>
    <t xml:space="preserve">3d3a0628-264d-4061-b94b-07e45da08377</t>
  </si>
  <si>
    <t xml:space="preserve">First-Order Decay (FOD) estimate for Delhi (2009)</t>
  </si>
  <si>
    <t xml:space="preserve">3db20e4c-74e5-4ca3-803b-b170307c924c</t>
  </si>
  <si>
    <t xml:space="preserve">State total MSW CH4 (method as in study; see text/figures)</t>
  </si>
  <si>
    <t xml:space="preserve">83affbdb-bc55-43ac-8ee8-b04a40a68392</t>
  </si>
  <si>
    <t xml:space="preserve">27beaffa-4e07-4336-8d94-7913487b7dea</t>
  </si>
  <si>
    <t xml:space="preserve">d76ea33a-94da-4010-b826-a565161c80be</t>
  </si>
  <si>
    <t xml:space="preserve">0c3243d5-1d96-4806-8016-d5dea1395c42</t>
  </si>
  <si>
    <t xml:space="preserve">2b41e488-cff4-4ac5-9d45-166b3aeb0d61</t>
  </si>
  <si>
    <t xml:space="preserve">f19073f1-8fe1-45be-8886-2ca2a0a27968</t>
  </si>
  <si>
    <t xml:space="preserve">06411b46-5654-48da-927b-71f46f82f378</t>
  </si>
  <si>
    <t xml:space="preserve">797cbe39-86fb-4ca8-9b13-3b69fbaf3dfb</t>
  </si>
  <si>
    <t xml:space="preserve">9af01ffb-cda6-41d6-bb5f-2eecbc0c5347</t>
  </si>
  <si>
    <t xml:space="preserve">8e4392eb-c6d4-47b7-bd77-189709484a91</t>
  </si>
  <si>
    <t xml:space="preserve">38e6d2dd-aa04-4e5b-b83d-87f1100c997c</t>
  </si>
  <si>
    <t xml:space="preserve">3ff6df4d-1281-48ab-b05f-2f13bde9abef</t>
  </si>
  <si>
    <t xml:space="preserve">58479500-c868-410c-8076-4b56540de52c</t>
  </si>
  <si>
    <t xml:space="preserve">329b123a-6064-4344-a9bb-14f5c282692c</t>
  </si>
  <si>
    <t xml:space="preserve">6e8572a7-a581-46fc-a9fe-f3e268370b9c</t>
  </si>
  <si>
    <t xml:space="preserve">National landfill methane emissions (Netherlands)</t>
  </si>
  <si>
    <t xml:space="preserve">National landfill CH4 emissions (reported total)</t>
  </si>
  <si>
    <t xml:space="preserve">IPCC landfill methods; national emission registration</t>
  </si>
  <si>
    <t xml:space="preserve">Paper states 572 kton CH4 in 1990 (12 Mt CO2-eq with GWP=21).</t>
  </si>
  <si>
    <t xml:space="preserve">kton/yr</t>
  </si>
  <si>
    <t xml:space="preserve">442857c9-ed2a-411d-98c4-7ca281873579</t>
  </si>
  <si>
    <t xml:space="preserve">Paper states 243 kton CH4 in 2007 (5.1 Mt CO2-eq; GWP=21).</t>
  </si>
  <si>
    <t xml:space="preserve">348bc8ea-bd91-4548-adc3-9e69a1463266</t>
  </si>
  <si>
    <t xml:space="preserve">Landfill methane emissions (inventory)</t>
  </si>
  <si>
    <t xml:space="preserve">AIRPARIF 2013 emissions inventory (as cited)</t>
  </si>
  <si>
    <t xml:space="preserve">Calendar year 2013 (AIRPARIF 2013 inventory)</t>
  </si>
  <si>
    <t xml:space="preserve">Value taken from AIRPARIF 2013 inventory table in paper.</t>
  </si>
  <si>
    <t xml:space="preserve">dc37f2df-b690-4c18-bef7-f1b32db3eb33</t>
  </si>
  <si>
    <t xml:space="preserve">8fd11f46-2e84-450f-89fe-278c229a11de</t>
  </si>
  <si>
    <t xml:space="preserve">b008a9fe-57de-4691-9178-bd60c3b3961d</t>
  </si>
  <si>
    <t xml:space="preserve">85f985be-f248-467f-bcdb-e5eb419b9b2d</t>
  </si>
  <si>
    <t xml:space="preserve">9ee92e54-97a0-4f13-b855-c0cf072311af</t>
  </si>
  <si>
    <t xml:space="preserve">d8915920-155f-420c-9ebf-7f79f49c1b53</t>
  </si>
  <si>
    <t xml:space="preserve">ff0272aa-c9a9-4599-b3e3-a1fdb5f0eacf</t>
  </si>
  <si>
    <t xml:space="preserve">8215f16c-1cd6-4d25-b45e-ab77ecc32f12</t>
  </si>
  <si>
    <t xml:space="preserve">c14cd4f9-dfc1-45ea-9b16-2fd89190c113</t>
  </si>
  <si>
    <t xml:space="preserve">Brueil-en-Vexin operated until 24/02/2014; replaced by Guitrancourt.</t>
  </si>
  <si>
    <t xml:space="preserve">030f0463-f890-4680-84c6-a6442c1e7cd1</t>
  </si>
  <si>
    <t xml:space="preserve">Replacement site; value shown in same table row as L8.</t>
  </si>
  <si>
    <t xml:space="preserve">0dbb11bf-d7e5-4742-b12c-86867c5b2074</t>
  </si>
  <si>
    <t xml:space="preserve">Underground gas storage site methane emissions (inventory)</t>
  </si>
  <si>
    <t xml:space="preserve">AIRPARIF 2013 inventory value per site capacity list.</t>
  </si>
  <si>
    <t xml:space="preserve">ad923ab3-3fd4-44c7-af3d-4d1e25978bb1</t>
  </si>
  <si>
    <t xml:space="preserve">83b67301-730d-476c-8398-0efb536c6895</t>
  </si>
  <si>
    <t xml:space="preserve">65733700-6d02-4e5a-89f0-09173fe744b8</t>
  </si>
  <si>
    <t xml:space="preserve">61f91fae-8315-4b18-a6b5-2d247b81df07</t>
  </si>
  <si>
    <t xml:space="preserve">Wastewater treatment plant methane emissions (inventory)</t>
  </si>
  <si>
    <t xml:space="preserve">Largest WWT facility in Europe; AIRPARIF 2013 inventory.</t>
  </si>
  <si>
    <t xml:space="preserve">338e5883-1365-4aee-868b-2db4bfa231d4</t>
  </si>
  <si>
    <t xml:space="preserve">Whole-site landfill methane emissions</t>
  </si>
  <si>
    <t xml:space="preserve">Aircraft-based mass balance (AMB)</t>
  </si>
  <si>
    <t xml:space="preserve">Flight transects within a single day; CRDS 0.5 Hz; BAT winds 50 Hz</t>
  </si>
  <si>
    <t xml:space="preserve">Mean AMB estimate at 3 km &amp; 6 km downwind transects.</t>
  </si>
  <si>
    <t xml:space="preserve">mol s^-1</t>
  </si>
  <si>
    <t xml:space="preserve">26decf26-807f-48ef-9c25-bee09a7bd86c</t>
  </si>
  <si>
    <t xml:space="preserve">Mean AMB estimate at 4.5 km &amp; 6 km downwind transects.</t>
  </si>
  <si>
    <t xml:space="preserve">d7783821-674c-4b88-9901-dfff4e5ec2b6</t>
  </si>
  <si>
    <t xml:space="preserve">Landfill methane emissions — CALMIM modeled annual average (whole-site)</t>
  </si>
  <si>
    <t xml:space="preserve">CALMIM model (microclimate-driven cover emissions)</t>
  </si>
  <si>
    <t xml:space="preserve">Annual average (year not explicitly specified in paper text for CALMIM output)</t>
  </si>
  <si>
    <t xml:space="preserve">Modeled annual average reported in study; not an atmospheric measurement.</t>
  </si>
  <si>
    <t xml:space="preserve">592b8cad-4d90-4e75-ac75-fa4f397cef4f</t>
  </si>
  <si>
    <t xml:space="preserve">Landfill methane emissions — CALMIM modeled annual average (daily cover area)</t>
  </si>
  <si>
    <t xml:space="preserve"> 90% of the annual average CH4 emissions from a small daily operational area</t>
  </si>
  <si>
    <t xml:space="preserve">d35704a7-c182-4d3c-8be4-af8fea60a6f4</t>
  </si>
  <si>
    <t xml:space="preserve">Regional landfill methane emissions (airborne mass-balance box method)</t>
  </si>
  <si>
    <t xml:space="preserve">Aircraft mass balance box method (Sky Arrow ERA); CH4 1 Hz, winds 50 Hz</t>
  </si>
  <si>
    <t xml:space="preserve">Raw data were acquired at 20 Hz</t>
  </si>
  <si>
    <t xml:space="preserve">F1 total CH4 mass flow over domain; reported ± is flight uncertainty.</t>
  </si>
  <si>
    <t xml:space="preserve">g s^-1</t>
  </si>
  <si>
    <t xml:space="preserve">465cbc68-54a6-4890-89f7-943e3d08c163</t>
  </si>
  <si>
    <t xml:space="preserve">F2 total CH4 mass flow over domain; reported ± is flight uncertainty.</t>
  </si>
  <si>
    <t xml:space="preserve">bdd51b8b-f472-49a6-8cb1-1678033fd832</t>
  </si>
  <si>
    <t xml:space="preserve">F3 total CH4 mass flow over domain; reported ± is flight uncertainty.</t>
  </si>
  <si>
    <t xml:space="preserve">98282002-32b0-4b49-b2f0-185ac4e524cc</t>
  </si>
  <si>
    <t xml:space="preserve">F4 total CH4 mass flow over domain; reported ± is flight uncertainty.</t>
  </si>
  <si>
    <t xml:space="preserve">57d17bb2-54b9-4152-a4fd-a159275c01f0</t>
  </si>
  <si>
    <t xml:space="preserve">F5 total CH4 mass flow over domain; reported ± is flight uncertainty.</t>
  </si>
  <si>
    <t xml:space="preserve">7f197de4-25ec-4bc6-aee7-b1f20b80bff7</t>
  </si>
  <si>
    <t xml:space="preserve">F6 total CH4 mass flow over domain; reported ± is flight uncertainty.</t>
  </si>
  <si>
    <t xml:space="preserve">7431e3ce-7944-4a0f-b2b8-581fffe4e27a</t>
  </si>
  <si>
    <t xml:space="preserve">F7 total CH4 mass flow over domain; reported ± is flight uncertainty.</t>
  </si>
  <si>
    <t xml:space="preserve">2caade9a-501a-4950-aa43-d4927aa5430e</t>
  </si>
  <si>
    <t xml:space="preserve">F8 total CH4 mass flow over domain; reported ± is flight uncertainty.</t>
  </si>
  <si>
    <t xml:space="preserve">fcc38f42-3db5-4716-a99d-ea9cfd9810ee</t>
  </si>
  <si>
    <t xml:space="preserve">Landfill CH4 surface flux per unit area (partitioned)</t>
  </si>
  <si>
    <t xml:space="preserve">Aircraft mass balance + steady-state Gaussian dispersion partitioning</t>
  </si>
  <si>
    <t xml:space="preserve">F1 partitioned surface flux for S1; ± from GLM/bootstrapping.</t>
  </si>
  <si>
    <t xml:space="preserve">g m^-2 d^-1</t>
  </si>
  <si>
    <t xml:space="preserve">8f34b49d-1729-4e9c-9f4a-1afab844ea8c</t>
  </si>
  <si>
    <t xml:space="preserve">F1 partitioned surface flux for S2; ± from GLM/bootstrapping.</t>
  </si>
  <si>
    <t xml:space="preserve">4fc2f0ad-98e7-497a-9547-5bfca9790389</t>
  </si>
  <si>
    <t xml:space="preserve">F1 partitioned surface flux for S3; ± from GLM/bootstrapping.</t>
  </si>
  <si>
    <t xml:space="preserve">19dd0c6a-1e71-4172-becf-22723dd5df70</t>
  </si>
  <si>
    <t xml:space="preserve">F1 partitioned surface flux for S4; ± from GLM/bootstrapping.</t>
  </si>
  <si>
    <t xml:space="preserve">2242e654-75ef-4bd1-a73e-52df497fde66</t>
  </si>
  <si>
    <t xml:space="preserve">F2 partitioned surface flux for S1; ± from GLM/bootstrapping.</t>
  </si>
  <si>
    <t xml:space="preserve">527a9450-34c7-44db-bd37-166bb5704835</t>
  </si>
  <si>
    <t xml:space="preserve">F2 partitioned surface flux for S2; ± from GLM/bootstrapping.</t>
  </si>
  <si>
    <t xml:space="preserve">89e38ad4-e5b0-4aa6-bdb4-8f113dca487f</t>
  </si>
  <si>
    <t xml:space="preserve">F2 partitioned surface flux for S3; ± from GLM/bootstrapping.</t>
  </si>
  <si>
    <t xml:space="preserve">bfd28873-a918-4b0e-a08a-0d9172d6118b</t>
  </si>
  <si>
    <t xml:space="preserve">F2 partitioned surface flux for S4; ± from GLM/bootstrapping.</t>
  </si>
  <si>
    <t xml:space="preserve">7eb866d0-c959-4ff6-b5ae-3ef76b67af64</t>
  </si>
  <si>
    <t xml:space="preserve">F3 partitioned surface flux for S1; ± from GLM/bootstrapping.</t>
  </si>
  <si>
    <t xml:space="preserve">21a2c022-8409-4d1e-8037-7d7c97c98b19</t>
  </si>
  <si>
    <t xml:space="preserve">F3 partitioned surface flux for S2; ± from GLM/bootstrapping.</t>
  </si>
  <si>
    <t xml:space="preserve">dbcbefde-2aa5-4adf-bd03-ccc915cd75c2</t>
  </si>
  <si>
    <t xml:space="preserve">F3 partitioned surface flux for S3; ± from GLM/bootstrapping.</t>
  </si>
  <si>
    <t xml:space="preserve">9edee994-bf66-4a63-9569-6c4fe49a8e46</t>
  </si>
  <si>
    <t xml:space="preserve">F3 partitioned surface flux for S4; ± from GLM/bootstrapping.</t>
  </si>
  <si>
    <t xml:space="preserve">956adc18-2123-48ae-881c-ef6ba7d1d36e</t>
  </si>
  <si>
    <t xml:space="preserve">F4 partitioned surface flux for S1; ± from GLM/bootstrapping.</t>
  </si>
  <si>
    <t xml:space="preserve">a4b5396f-d5d4-4746-939e-481caf33660a</t>
  </si>
  <si>
    <t xml:space="preserve">F4 partitioned surface flux for S2; ± from GLM/bootstrapping.</t>
  </si>
  <si>
    <t xml:space="preserve">bdecc8c5-acf7-4532-b731-f3f807462b3c</t>
  </si>
  <si>
    <t xml:space="preserve">F4 partitioned surface flux for S3; ± from GLM/bootstrapping.</t>
  </si>
  <si>
    <t xml:space="preserve">7f50de94-4bc9-4b85-884b-121bebd0c12d</t>
  </si>
  <si>
    <t xml:space="preserve">F4 partitioned surface flux for S4; ± from GLM/bootstrapping.</t>
  </si>
  <si>
    <t xml:space="preserve">721b5e92-a719-4e88-b460-321b229fb155</t>
  </si>
  <si>
    <t xml:space="preserve">F5 partitioned surface flux for S1; ± from GLM/bootstrapping.</t>
  </si>
  <si>
    <t xml:space="preserve">7935d30a-357e-427b-b94b-116e963cea8d</t>
  </si>
  <si>
    <t xml:space="preserve">F5 partitioned surface flux for S2; ± from GLM/bootstrapping.</t>
  </si>
  <si>
    <t xml:space="preserve">e904a05f-7834-4661-91b7-d308f20f7a4a</t>
  </si>
  <si>
    <t xml:space="preserve">F5 partitioned surface flux for S3; ± from GLM/bootstrapping.</t>
  </si>
  <si>
    <t xml:space="preserve">8a2fda5d-a8ba-4be6-bc47-9d107c9e95b7</t>
  </si>
  <si>
    <t xml:space="preserve">F5 partitioned surface flux for S4; ± from GLM/bootstrapping.</t>
  </si>
  <si>
    <t xml:space="preserve">494c007f-2bab-4674-9fb4-c8d13af77a8b</t>
  </si>
  <si>
    <t xml:space="preserve">F6 partitioned surface flux for S1; ± from GLM/bootstrapping.</t>
  </si>
  <si>
    <t xml:space="preserve">09e268e5-0f52-4a1b-a373-d0e6ae20d8fa</t>
  </si>
  <si>
    <t xml:space="preserve">F6 partitioned surface flux for S2; ± from GLM/bootstrapping.</t>
  </si>
  <si>
    <t xml:space="preserve">031e96e6-8144-48c0-b0df-9915aadb01ee</t>
  </si>
  <si>
    <t xml:space="preserve">F6 partitioned surface flux for S3; ± from GLM/bootstrapping.</t>
  </si>
  <si>
    <t xml:space="preserve">ace1a2ce-69f6-42b1-b6a1-3f3d490717e8</t>
  </si>
  <si>
    <t xml:space="preserve">F6 partitioned surface flux for S4; ± from GLM/bootstrapping.</t>
  </si>
  <si>
    <t xml:space="preserve">9b13c3b2-46c4-4b59-92c3-79cba3b056e7</t>
  </si>
  <si>
    <t xml:space="preserve">F7 partitioned surface flux for S1; ± from GLM/bootstrapping.</t>
  </si>
  <si>
    <t xml:space="preserve">d2706203-d4b6-475e-aa52-52cf1aa05d82</t>
  </si>
  <si>
    <t xml:space="preserve">F7 partitioned surface flux for S2; ± from GLM/bootstrapping.</t>
  </si>
  <si>
    <t xml:space="preserve">d951cbdb-3d8f-4acd-b50f-f3bdff56ab5f</t>
  </si>
  <si>
    <t xml:space="preserve">F7 partitioned surface flux for S3; ± from GLM/bootstrapping.</t>
  </si>
  <si>
    <t xml:space="preserve">6c61ae40-7339-4526-be9d-4252f6828acd</t>
  </si>
  <si>
    <t xml:space="preserve">F7 partitioned surface flux for S4; ± from GLM/bootstrapping.</t>
  </si>
  <si>
    <t xml:space="preserve">50f11108-db60-46a6-8fdc-9c9271c5b3be</t>
  </si>
  <si>
    <t xml:space="preserve">F8 partitioned surface flux for S1; ± from GLM/bootstrapping.</t>
  </si>
  <si>
    <t xml:space="preserve">ec9cd34f-a7e6-4f86-83dd-e38270abf25a</t>
  </si>
  <si>
    <t xml:space="preserve">F8 partitioned surface flux for S2; ± from GLM/bootstrapping.</t>
  </si>
  <si>
    <t xml:space="preserve">4cc1dc12-e366-4bad-a38e-dd90ca2207eb</t>
  </si>
  <si>
    <t xml:space="preserve">F8 partitioned surface flux for S3; ± from GLM/bootstrapping.</t>
  </si>
  <si>
    <t xml:space="preserve">8ddcb6c7-e8e0-4d99-8cc2-d724cce17821</t>
  </si>
  <si>
    <t xml:space="preserve">F8 partitioned surface flux for S4; ± from GLM/bootstrapping.</t>
  </si>
  <si>
    <t xml:space="preserve">38403e54-42c5-4332-8e14-5844f7c93fb1</t>
  </si>
  <si>
    <t xml:space="preserve">Water resource recovery facilities</t>
  </si>
  <si>
    <t xml:space="preserve">WRRF site-level annual CH4 from inverse GPDM; mobile in situ</t>
  </si>
  <si>
    <t xml:space="preserve">Mobile in situ downwind transects; annualized rate; 2017–2023</t>
  </si>
  <si>
    <t xml:space="preserve">t yr^-1</t>
  </si>
  <si>
    <t xml:space="preserve">23894380-5ca6-4454-9e0e-034117909947</t>
  </si>
  <si>
    <t xml:space="preserve">7368e1bf-f2c8-43a6-a05e-555f73c759f5</t>
  </si>
  <si>
    <t xml:space="preserve">5affdfa4-f2e2-4f7c-bbb4-5d4fa859c60a</t>
  </si>
  <si>
    <t xml:space="preserve">6556f2ce-4a74-4933-b8d7-0682b8553459</t>
  </si>
  <si>
    <t xml:space="preserve">69253659-8ffb-458d-929f-3b4fcbbed712</t>
  </si>
  <si>
    <t xml:space="preserve">19e6f34b-9a89-4220-838e-2607d256e0b7</t>
  </si>
  <si>
    <t xml:space="preserve">4bbeedb4-6e33-4da1-bad8-130067a422cc</t>
  </si>
  <si>
    <t xml:space="preserve">1c2ae4fe-487a-4321-a1db-f72335ae7ba6</t>
  </si>
  <si>
    <t xml:space="preserve">74b4b639-1452-48d0-becf-6d67f900547a</t>
  </si>
  <si>
    <t xml:space="preserve">40097925-a1e5-4e29-bc2d-34cb2b4c96a7</t>
  </si>
  <si>
    <t xml:space="preserve">6d79e049-2476-49f0-82b8-532dcf28751f</t>
  </si>
  <si>
    <t xml:space="preserve">Municipal solid waste landfill operations</t>
  </si>
  <si>
    <t xml:space="preserve">Active landfill; mobile in situ + inverse GPDM</t>
  </si>
  <si>
    <t xml:space="preserve">9203b86c-5978-40e2-9a01-aef444a4a0f8</t>
  </si>
  <si>
    <t xml:space="preserve">f59e12e7-8ddc-4202-b1e1-d7739365d8a9</t>
  </si>
  <si>
    <t xml:space="preserve">5c5d0b3c-6c8d-4170-ae62-163403141e8b</t>
  </si>
  <si>
    <t xml:space="preserve">5a4c8a62-0af9-449d-a6df-42a5b78c4fcd</t>
  </si>
  <si>
    <t xml:space="preserve">5e29f90f-a1f3-4544-b165-7a7631ff138f</t>
  </si>
  <si>
    <t xml:space="preserve">f9dbc641-aa06-45cd-bb2e-83d0569ce9a4</t>
  </si>
  <si>
    <t xml:space="preserve">2a93ae66-4c73-414e-b58e-effcefdffbed</t>
  </si>
  <si>
    <t xml:space="preserve">fe3c01dc-5235-47d1-b264-85573a695f53</t>
  </si>
  <si>
    <t xml:space="preserve">a4a2f1ec-4ee8-4457-81c9-3199ba6dd4a4</t>
  </si>
  <si>
    <t xml:space="preserve">e0a328ae-1dc4-473a-9898-a752166e0369</t>
  </si>
  <si>
    <t xml:space="preserve">632416c5-f872-4a72-9893-2c630b8d2233</t>
  </si>
  <si>
    <t xml:space="preserve">63f1b2d1-e68c-4e12-99ed-4de0a4708fc8</t>
  </si>
  <si>
    <t xml:space="preserve">32fe4cc0-0ba2-4e04-bb8e-00ca8cacdac8</t>
  </si>
  <si>
    <t xml:space="preserve">57f43e95-d0dc-46df-8253-db60386c8481</t>
  </si>
  <si>
    <t xml:space="preserve">Landfill aftercare (closed/capped) methane emissions</t>
  </si>
  <si>
    <t xml:space="preserve">Mobile in situ downwind transects + inverse GPDM (annualized)</t>
  </si>
  <si>
    <t xml:space="preserve">73feae80-185f-47e5-8490-d7b9c1906bae</t>
  </si>
  <si>
    <t xml:space="preserve">815c5e8d-8d17-4c9b-8c0d-7c050cb127a3</t>
  </si>
  <si>
    <t xml:space="preserve">938c5972-a22b-4fbe-9e71-9b3e32b9a184</t>
  </si>
  <si>
    <t xml:space="preserve">60b68238-d9e5-4e9f-9911-67afd2e2035c</t>
  </si>
  <si>
    <t xml:space="preserve">2555ebfa-a379-40c1-a804-b7afe6733332</t>
  </si>
  <si>
    <t xml:space="preserve">164cbe81-8016-40cf-bcb6-70f1435af258</t>
  </si>
  <si>
    <t xml:space="preserve">089eb494-75cb-4d69-9a30-88e35652be6f</t>
  </si>
  <si>
    <t xml:space="preserve">ce5d1d28-464b-4b97-8251-db330f7422f1</t>
  </si>
  <si>
    <t xml:space="preserve">b315e076-c87e-45b9-a7b8-cc4094238670</t>
  </si>
  <si>
    <t xml:space="preserve">bde9c917-141f-465f-a0d7-fcb2a8783663</t>
  </si>
  <si>
    <t xml:space="preserve">8f5af1c1-85c4-4b1c-96a5-9bce2d84bcb3</t>
  </si>
  <si>
    <t xml:space="preserve">Organics processing (anaerobic digestion)</t>
  </si>
  <si>
    <t xml:space="preserve">OPF; mobile in situ + inverse GPDM</t>
  </si>
  <si>
    <t xml:space="preserve">84d2e105-3cc5-4a2c-ac71-b54c6f03534f</t>
  </si>
  <si>
    <t xml:space="preserve">5c8d3a22-761b-4ede-af3c-0f7e508748d4</t>
  </si>
  <si>
    <t xml:space="preserve">Biological Treatment of Solid Waste</t>
  </si>
  <si>
    <t xml:space="preserve">Composting (windrow)</t>
  </si>
  <si>
    <t xml:space="preserve">Compost facility; mobile in situ + inverse GPDM</t>
  </si>
  <si>
    <t xml:space="preserve">ab3c403f-5ee5-40fa-a651-ec7184d76515</t>
  </si>
  <si>
    <t xml:space="preserve">3b143590-4bfb-48cd-969f-f3a061b9ae93</t>
  </si>
  <si>
    <t xml:space="preserve">711c9456-bb30-436e-a564-f512ed71fb13</t>
  </si>
  <si>
    <t xml:space="preserve">Municipal/commercial solid waste disposal</t>
  </si>
  <si>
    <t xml:space="preserve">Two measurement days (2017-08-09, 2017-08-11)</t>
  </si>
  <si>
    <t xml:space="preserve">Average of two campaigns; on-site gas collection ~205 kg/h, recovery efficiency ~30%</t>
  </si>
  <si>
    <t xml:space="preserve">Measured</t>
  </si>
  <si>
    <t xml:space="preserve">kg h^-1</t>
  </si>
  <si>
    <t xml:space="preserve">57d7601f-83dd-480d-a701-ec091596123b</t>
  </si>
  <si>
    <t xml:space="preserve">Two measurement days (2017-07-31, 2017-08-03)</t>
  </si>
  <si>
    <t xml:space="preserve">Gas collection system installed after study (2018)</t>
  </si>
  <si>
    <t xml:space="preserve">a364731d-b627-4d18-8c8f-32f9eeceaab2</t>
  </si>
  <si>
    <t xml:space="preserve">Municipal/commercial solid waste disposal (closed 1991)</t>
  </si>
  <si>
    <t xml:space="preserve">Three measurement days (2017-07-30, 2017-08-01, 2017-08-03)</t>
  </si>
  <si>
    <t xml:space="preserve">Waste disposed ~1 Mt; no collection; some contribution from composting</t>
  </si>
  <si>
    <t xml:space="preserve">2c0ec0eb-59e6-4c1c-a847-2b9dfdd4e202</t>
  </si>
  <si>
    <t xml:space="preserve">Municipal/commercial solid waste disposal (closed 2009)</t>
  </si>
  <si>
    <t xml:space="preserve">Two measurement days (2017-08-11, 2017-08-12)</t>
  </si>
  <si>
    <t xml:space="preserve">No gas collection; relatively high inert fraction</t>
  </si>
  <si>
    <t xml:space="preserve">0607e5f6-c182-4e6e-904e-ea3fc00ba820</t>
  </si>
  <si>
    <t xml:space="preserve">Two measurement days (2017-08-14, 2017-08-15)</t>
  </si>
  <si>
    <t xml:space="preserve">Active landfill; gas collection installed in 2018</t>
  </si>
  <si>
    <t xml:space="preserve">ab934992-cab3-45e0-b08d-7d89c7d96da7</t>
  </si>
  <si>
    <t xml:space="preserve">Hourly campaign — 12:31 - 13:24</t>
  </si>
  <si>
    <t xml:space="preserve">Time-scale: Hourly campaign; Time: 12:31 - 13:24; Wind: 2.2 WSW; Temp: 5.4 °C; dP/dt: -0.57 hPa/h; Tracer release: 2.0 kg/h; Distance/transects: 1.5 (7).</t>
  </si>
  <si>
    <t xml:space="preserve">890acdeb-0ab2-433a-bf49-34c71a5a2980</t>
  </si>
  <si>
    <t xml:space="preserve">Hourly campaign — 16:07 - 16:50</t>
  </si>
  <si>
    <t xml:space="preserve">Time-scale: Hourly campaign; Time: 16:07 - 16:50; Wind: 2.0 WSW; Temp: 5.5 °C; dP/dt: -0.60 hPa/h; Tracer release: 2.0 kg/h; Distance/transects: 1.8 (9).</t>
  </si>
  <si>
    <t xml:space="preserve">970124c0-5696-47ea-bd76-9bac42271d12</t>
  </si>
  <si>
    <t xml:space="preserve">Hourly campaign — 19:51 - 20:50</t>
  </si>
  <si>
    <t xml:space="preserve">Time-scale: Hourly campaign; Time: 19:51 - 20:50; Wind: 2.2 WSW; Temp: 5.4 °C; dP/dt: -0.46 hPa/h; Tracer release: 2.0 kg/h; Distance/transects: 2.0 (10).</t>
  </si>
  <si>
    <t xml:space="preserve">faafad93-c8e8-4470-bd9f-9676e1dcf88b</t>
  </si>
  <si>
    <t xml:space="preserve">Hourly campaign — 07:13 - 07:47</t>
  </si>
  <si>
    <t xml:space="preserve">Time-scale: Hourly campaign; Time: 07:13 - 07:47; Wind: 2.6 SSE; Temp: 5.0 °C; dP/dt: -1.16 hPa/h; Tracer release: 1.9 kg/h; Distance/transects: 1.0 (9).</t>
  </si>
  <si>
    <t xml:space="preserve">0f954bf2-217e-4c38-af10-d36dd5cb6411</t>
  </si>
  <si>
    <t xml:space="preserve">Hourly campaign — 11:39 - 12:03</t>
  </si>
  <si>
    <t xml:space="preserve">Time-scale: Hourly campaign; Time: 11:39 - 12:03; Wind: 1.8 SSW; Temp: 6.0 °C; dP/dt: -0.61 hPa/h; Tracer release: 2.0 kg/h; Distance/transects: 2.7 (7).</t>
  </si>
  <si>
    <t xml:space="preserve">02dd66ae-5026-4964-bd39-2b6608d77cd4</t>
  </si>
  <si>
    <t xml:space="preserve">Hourly campaign — 15:54 - 16:27</t>
  </si>
  <si>
    <t xml:space="preserve">Time-scale: Hourly campaign; Time: 15:54 - 16:27; Wind: 1.6 SSW; Temp: 5.1 °C; dP/dt: -0.07 hPa/h; Tracer release: 2.5 kg/h; Distance/transects: 1.1 (5).</t>
  </si>
  <si>
    <t xml:space="preserve">634abd8e-aa3d-4c8c-a9b1-21d4b14edf2d</t>
  </si>
  <si>
    <t xml:space="preserve">Hourly campaign — 14:47 - 15:42</t>
  </si>
  <si>
    <t xml:space="preserve">Time-scale: Hourly campaign; Time: 14:47 - 15:42; Wind: 1.8 S; Temp: 4.5 °C; dP/dt: -0.29 hPa/h; Tracer release: 2.3 kg/h; Distance/transects: 1.1 (9).</t>
  </si>
  <si>
    <t xml:space="preserve">2d054d9f-3726-4b7f-a5b6-b2197b7f7fa3</t>
  </si>
  <si>
    <t xml:space="preserve">Hourly campaign — 19:35 - 20:08</t>
  </si>
  <si>
    <t xml:space="preserve">Time-scale: Hourly campaign; Time: 19:35 - 20:08; Wind: 2.5 S; Temp: 4.2 °C; dP/dt: -0.37 hPa/h; Tracer release: 2.3 kg/h; Distance/transects: 1.0 (11).</t>
  </si>
  <si>
    <t xml:space="preserve">d0b249b3-d4f5-4cc3-bb04-d7df642735f6</t>
  </si>
  <si>
    <t xml:space="preserve">Hourly campaign — 07:22 - 07:50</t>
  </si>
  <si>
    <t xml:space="preserve">Time-scale: Hourly campaign; Time: 07:22 - 07:50; Wind: 2.5 SSE; Temp: 5.0 °C; dP/dt: -0.52 hPa/h; Tracer release: 2.6 kg/h; Distance/transects: 0.9 (10).</t>
  </si>
  <si>
    <t xml:space="preserve">810c7b6d-49ab-4cdc-9fd9-d2da507545d7</t>
  </si>
  <si>
    <t xml:space="preserve">Hourly campaign — 11:44 - 12:18</t>
  </si>
  <si>
    <t xml:space="preserve">Time-scale: Hourly campaign; Time: 11:44 - 12:18; Wind: 2.7 S; Temp: 6.9 °C; dP/dt: -0.34 hPa/h; Tracer release: 2.6 kg/h; Distance/transects: 1.0 (10).</t>
  </si>
  <si>
    <t xml:space="preserve">a0c95a5f-11bc-4da2-a89a-2c714cbe5b34</t>
  </si>
  <si>
    <t xml:space="preserve">Hourly campaign — 15:31 - 16:03</t>
  </si>
  <si>
    <t xml:space="preserve">Time-scale: Hourly campaign; Time: 15:31 - 16:03; Wind: 2.6 S; Temp: 8.1 °C; dP/dt: -0.39 hPa/h; Tracer release: 2.7 kg/h; Distance/transects: 1.0 (10).</t>
  </si>
  <si>
    <t xml:space="preserve">e9b712c3-e742-4414-877d-1a12c5d74392</t>
  </si>
  <si>
    <t xml:space="preserve">Hourly campaign — 18:35 - 18:59</t>
  </si>
  <si>
    <t xml:space="preserve">Time-scale: Hourly campaign; Time: 18:35 - 18:59; Wind: 2.5 S; Temp: 6.9 °C; dP/dt: -0.36 hPa/h; Tracer release: 2.7 kg/h; Distance/transects: 1.0 (10).</t>
  </si>
  <si>
    <t xml:space="preserve">15aaf2d3-83e3-4088-bb50-7ad966c1be50</t>
  </si>
  <si>
    <t xml:space="preserve">Hourly campaign — 09:34 - 10:15</t>
  </si>
  <si>
    <t xml:space="preserve">Time-scale: Hourly campaign; Time: 09:34 - 10:15; Wind: 5.0 S; Temp: 6.4 °C; dP/dt: -1.93 hPa/h; Tracer release: 2.5 kg/h; Distance/transects: 1.0 (12).</t>
  </si>
  <si>
    <t xml:space="preserve">3aacc133-7fc7-4237-a82d-d719a49588b2</t>
  </si>
  <si>
    <t xml:space="preserve">Hourly campaign — 12:37 - 13:01</t>
  </si>
  <si>
    <t xml:space="preserve">Time-scale: Hourly campaign; Time: 12:37 - 13:01; Wind: 5.9 S; Temp: 6.1 °C; dP/dt: -2.64 hPa/h; Tracer release: 2.5 kg/h; Distance/transects: 1.0 (8).</t>
  </si>
  <si>
    <t xml:space="preserve">16327464-7bde-43c8-99d5-fce141db762f</t>
  </si>
  <si>
    <t xml:space="preserve">Hourly campaign — 15:35 - 16:09</t>
  </si>
  <si>
    <t xml:space="preserve">Time-scale: Hourly campaign; Time: 15:35 - 16:09; Wind: 4.6 S; Temp: 7.3 °C; dP/dt: -2.35 hPa/h; Tracer release: 2.8 kg/h; Distance/transects: 1.1 (10).</t>
  </si>
  <si>
    <t xml:space="preserve">0633973e-e452-4a9a-acbf-006c2569e901</t>
  </si>
  <si>
    <t xml:space="preserve">Hourly campaign — 10:36 - 10:45</t>
  </si>
  <si>
    <t xml:space="preserve">Time-scale: Hourly campaign; Time: 10:36 - 10:45; Wind: 3.5 SSE; Temp: 8.8 °C; dP/dt: 0.80 hPa/h; Tracer release: 2.7 kg/h; Distance/transects: 0.2 (3).</t>
  </si>
  <si>
    <t xml:space="preserve">246bd7d5-2b92-419e-a997-7c6c8cc3ec75</t>
  </si>
  <si>
    <t xml:space="preserve">Daily campaign – Cold period — 15:05 - 16:35</t>
  </si>
  <si>
    <t xml:space="preserve">Time-scale: Daily campaign – Cold period; Time: 15:05 - 16:35; Wind: 3.4 SW; Temp: 6.5 °C; dP/dt: 0.05 hPa/h; Tracer release: 2.4 kg/h; Distance/transects: 0.2 (17).</t>
  </si>
  <si>
    <t xml:space="preserve">0f591bc4-e667-4e3f-b56e-53ab7155a989</t>
  </si>
  <si>
    <t xml:space="preserve">Daily campaign – Cold period — 10:22 - 11:34</t>
  </si>
  <si>
    <t xml:space="preserve">Time-scale: Daily campaign – Cold period; Time: 10:22 - 11:34; Wind: 2.8 WSW; Temp: 7.0 °C; dP/dt: -0.65 hPa/h; Tracer release: 2.4 kg/h; Distance/transects: 1.5 (16).</t>
  </si>
  <si>
    <t xml:space="preserve">b0096315-879b-462f-8e35-f0b86013011f</t>
  </si>
  <si>
    <t xml:space="preserve">Daily campaign – Cold period — 17:09 - 18:31</t>
  </si>
  <si>
    <t xml:space="preserve">Time-scale: Daily campaign – Cold period; Time: 17:09 - 18:31; Wind: 5.3 WSW; Temp: 2.9 °C; dP/dt: -0.05 hPa/h; Tracer release: 2.6 kg/h; Distance/transects: 1.4 (15).</t>
  </si>
  <si>
    <t xml:space="preserve">0372864c-490c-4606-afdb-245354d4f60d</t>
  </si>
  <si>
    <t xml:space="preserve">Daily campaign – Cold period — 09:31 - 09:56</t>
  </si>
  <si>
    <t xml:space="preserve">Time-scale: Daily campaign – Cold period; Time: 09:31 - 09:56; Wind: 1.7 SE; Temp: 2.9 °C; dP/dt: -0.18 hPa/h; Tracer release: 2.5 kg/h; Distance/transects: 1.3 (9).</t>
  </si>
  <si>
    <t xml:space="preserve">3cbde644-44e5-4d00-bd08-ddb8fe11d7cb</t>
  </si>
  <si>
    <t xml:space="preserve">Daily campaign – Cold period — 16:10 - 17:50</t>
  </si>
  <si>
    <t xml:space="preserve">Time-scale: Daily campaign – Cold period; Time: 16:10 - 17:50; Wind: 1.2 SW; Temp: 4.6 °C; dP/dt: 0.10 hPa/h; Tracer release: 2.3 kg/h; Distance/transects: 0.2 (11).</t>
  </si>
  <si>
    <t xml:space="preserve">b35f6163-f6c1-4303-962b-981408e5514d</t>
  </si>
  <si>
    <t xml:space="preserve">Daily campaign – Cold period — 11:25 - 13:13</t>
  </si>
  <si>
    <t xml:space="preserve">Time-scale: Daily campaign – Cold period; Time: 11:25 - 13:13; Wind: 2.6 WSW; Temp: 4.8 °C; dP/dt: -0.94 hPa/h; Tracer release: 2.3 kg/h; Distance/transects: 2.0 (28).</t>
  </si>
  <si>
    <t xml:space="preserve">a8331807-46df-4ea1-bf18-e31b03549708</t>
  </si>
  <si>
    <t xml:space="preserve">Daily campaign – Cold period — 12:02 - 12:56</t>
  </si>
  <si>
    <t xml:space="preserve">Time-scale: Daily campaign – Cold period; Time: 12:02 - 12:56; Wind: 3.5 SSW; Temp: 6.3 °C; dP/dt: 0.26 hPa/h; Tracer release: 1.9 kg/h; Distance/transects: 1.1 (12).</t>
  </si>
  <si>
    <t xml:space="preserve">1c25f56b-fe83-47dd-9b01-57624586406c</t>
  </si>
  <si>
    <t xml:space="preserve">Daily campaign – Warm period — 21:10 - 21:18</t>
  </si>
  <si>
    <t xml:space="preserve">Time-scale: Daily campaign – Warm period; Time: 21:10 - 21:18; Wind: 0.1 SE; Temp: 6.7 °C; dP/dt: 0.21 hPa/h; Tracer release: 2.3 kg/h; Distance/transects: 1.2 (3).</t>
  </si>
  <si>
    <t xml:space="preserve">a637c312-a31b-4885-a43c-504fbec4849d</t>
  </si>
  <si>
    <t xml:space="preserve">Daily campaign – Warm period — 18:24 - 19:08</t>
  </si>
  <si>
    <t xml:space="preserve">Time-scale: Daily campaign – Warm period; Time: 18:24 - 19:08; Wind: 0.4 N; Temp: 17.5 °C; dP/dt: -0.42 hPa/h; Tracer release: 2.8 kg/h; Distance/transects: 2.2 (12).</t>
  </si>
  <si>
    <t xml:space="preserve">07fd3087-2f2f-49bb-8015-106e0b656f4a</t>
  </si>
  <si>
    <t xml:space="preserve">Daily campaign – Warm period — 18:15 - 18:57</t>
  </si>
  <si>
    <t xml:space="preserve">Time-scale: Daily campaign – Warm period; Time: 18:15 - 18:57; Wind: 0.2 ENE; Temp: 20.9 °C; dP/dt: -0.62 hPa/h; Tracer release: 2.5 kg/h; Distance/transects: 3.0 (11).</t>
  </si>
  <si>
    <t xml:space="preserve">53032a6c-f55a-4b8d-9c47-280edee7e8fb</t>
  </si>
  <si>
    <t xml:space="preserve">Daily campaign – Warm period — 17:49 - 19:10</t>
  </si>
  <si>
    <t xml:space="preserve">Time-scale: Daily campaign – Warm period; Time: 17:49 - 19:10; Wind: 1.5 SE; Temp: 15.6 °C; dP/dt: -0.18 hPa/h; Tracer release: 2.4 kg/h; Distance/transects: 1.2 (17).</t>
  </si>
  <si>
    <t xml:space="preserve">4a125720-d03b-4598-9d70-6d5cc6fa3205</t>
  </si>
  <si>
    <t xml:space="preserve">Daily campaign – Warm period — 15:44 - 16:42</t>
  </si>
  <si>
    <t xml:space="preserve">Time-scale: Daily campaign – Warm period; Time: 15:44 - 16:42; Wind: 2.5 ESE; Temp: 14.0 °C; dP/dt: -0.51 hPa/h; Tracer release: 2.6 kg/h; Distance/transects: 0.9 (18).</t>
  </si>
  <si>
    <t xml:space="preserve">250c6243-68e9-4794-9aae-0df83a058e51</t>
  </si>
  <si>
    <t xml:space="preserve">Daily campaign – Warm period — 17:27 - 18:48</t>
  </si>
  <si>
    <t xml:space="preserve">Time-scale: Daily campaign – Warm period; Time: 17:27 - 18:48; Wind: 1.8 SSE; Temp: 15.2 °C; dP/dt: -0.27 hPa/h; Tracer release: 2.7 kg/h; Distance/transects: 2.0 (23).</t>
  </si>
  <si>
    <t xml:space="preserve">53b7272d-8dc5-4c33-bd7a-dacac28368bf</t>
  </si>
  <si>
    <t xml:space="preserve">Daily campaign – Warm period — 13:27 - 14:13</t>
  </si>
  <si>
    <t xml:space="preserve">Time-scale: Daily campaign – Warm period; Time: 13:27 - 14:13; Wind: 2.2 SW; Temp: 14.3 °C; dP/dt: 0.77 hPa/h; Tracer release: 1.3 kg/h; Distance/transects: 0.2 (13).</t>
  </si>
  <si>
    <t xml:space="preserve">4bcfa5f5-8b46-4e0e-bba7-ae55267b38b8</t>
  </si>
  <si>
    <t xml:space="preserve">Daily campaign – Warm period — 17:38 - 18:13</t>
  </si>
  <si>
    <t xml:space="preserve">Time-scale: Daily campaign – Warm period; Time: 17:38 - 18:13; Wind: 1.1 S; Temp: 15.7 °C; dP/dt: 0.35 hPa/h; Tracer release: 1.3 kg/h; Distance/transects: 0.2 (11).</t>
  </si>
  <si>
    <t xml:space="preserve">2b8f5c6b-bc0e-4328-92ae-353406232012</t>
  </si>
  <si>
    <t xml:space="preserve">Daily campaign – Warm period — 17:12 - 17:32</t>
  </si>
  <si>
    <t xml:space="preserve">Time-scale: Daily campaign – Warm period; Time: 17:12 - 17:32; Wind: 1.0 W; Temp: 18.6 °C; dP/dt: 0.23 hPa/h; Tracer release: 1.3 kg/h; Distance/transects: 0.2 (5).</t>
  </si>
  <si>
    <t xml:space="preserve">f00c3342-f3cb-49bd-b572-da237d9e7936</t>
  </si>
  <si>
    <t xml:space="preserve">Daily campaign – Warm period — 17:44 - 19:05</t>
  </si>
  <si>
    <t xml:space="preserve">Time-scale: Daily campaign – Warm period; Time: 17:44 - 19:05; Wind: 0.8 NNE; Temp: 16.2 °C; dP/dt: 0.01 hPa/h; Tracer release: 2.7 kg/h; Distance/transects: 2.2 (8).</t>
  </si>
  <si>
    <t xml:space="preserve">fda1c1d8-101d-483a-b556-20e8721226f0</t>
  </si>
  <si>
    <t xml:space="preserve">Daily campaign – Warm period — 17:32 - 18:21</t>
  </si>
  <si>
    <t xml:space="preserve">Time-scale: Daily campaign – Warm period; Time: 17:32 - 18:21; Wind: 1.1 NNE; Temp: 18.4 °C; dP/dt: -0.16 hPa/h; Tracer release: 2.7 kg/h; Distance/transects: 2.5 (8).</t>
  </si>
  <si>
    <t xml:space="preserve">df5bab83-846a-4092-a2b9-da10dd93cac4</t>
  </si>
  <si>
    <t xml:space="preserve">Mobile transects on ABC roads</t>
  </si>
  <si>
    <t xml:space="preserve">Mobile ground-based (MGL); Gaussian plume inversion (EF road)</t>
  </si>
  <si>
    <t xml:space="preserve">total estimated CH4 emissions using upt and SI from EF road - Method 1</t>
  </si>
  <si>
    <t xml:space="preserve">t d^-1</t>
  </si>
  <si>
    <t xml:space="preserve">a17aa0b6-8326-4bfb-bfdd-6a4ee025ec45</t>
  </si>
  <si>
    <t xml:space="preserve">total estimated CH4 emissions using upt and SI from EF road - Method 2</t>
  </si>
  <si>
    <t xml:space="preserve">0a18bbc3-43fc-430c-ae3f-7f2c968514ae</t>
  </si>
  <si>
    <t xml:space="preserve">Mobile transects on EF roads</t>
  </si>
  <si>
    <t xml:space="preserve">5d10d35b-d33f-4935-b773-aa6be156cb01</t>
  </si>
  <si>
    <t xml:space="preserve">e758810c-e043-4d66-a247-c9e1a5e2af82</t>
  </si>
  <si>
    <t xml:space="preserve">Landfill waste decomposition (with gas collection)</t>
  </si>
  <si>
    <t xml:space="preserve">Olinda Alpha Landfill (Brea, CA, USA)</t>
  </si>
  <si>
    <t xml:space="preserve">Passive airborne remote sensing (MAMAP SWIR, mass-balance across downwind tracks)</t>
  </si>
  <si>
    <t xml:space="preserve">COMEX flights; afternoon overflights; ‘retrieved baseline’ RS estimate</t>
  </si>
  <si>
    <t xml:space="preserve">kt yr^-1</t>
  </si>
  <si>
    <t xml:space="preserve">51af2b47-b90d-4303-a6f5-df813b58ae13</t>
  </si>
  <si>
    <t xml:space="preserve">d563dc6d-fd1a-4038-9607-a808c48c1544</t>
  </si>
  <si>
    <t xml:space="preserve">e89716dc-61da-48a1-bc38-e7c596b347b4</t>
  </si>
  <si>
    <t xml:space="preserve">b6e134a2-52a4-402e-ac5e-d9cffd7f72bc</t>
  </si>
  <si>
    <t xml:space="preserve">Olinda Alpha Landfill (Brea, CA, USA) – dw1</t>
  </si>
  <si>
    <t xml:space="preserve">Airborne in situ CRDS downwind wall (kriging + mass-balance)</t>
  </si>
  <si>
    <t xml:space="preserve">COMEX flights; afternoon overflights; ‘retrieved baseline’ IS estimate</t>
  </si>
  <si>
    <t xml:space="preserve">e97d4eba-7c61-4a2d-a5cf-c43527725476</t>
  </si>
  <si>
    <t xml:space="preserve">072f65b9-6487-451d-81e6-c5ce22b273cc</t>
  </si>
  <si>
    <t xml:space="preserve">54b39e33-a744-4c71-ad32-6294500b1a3e</t>
  </si>
  <si>
    <t xml:space="preserve">Olinda Alpha Landfill (Brea, CA, USA) – dw2</t>
  </si>
  <si>
    <t xml:space="preserve">321a7c4a-b7ff-4590-a62b-4ce3b0fc65f6</t>
  </si>
  <si>
    <t xml:space="preserve">4e11c722-87b3-474d-a20e-c60958fcec1a</t>
  </si>
  <si>
    <t xml:space="preserve">UAS-based measurements to derive instantaneous methane fluxes from a test landfill site</t>
  </si>
  <si>
    <t xml:space="preserve">UK Landfill (Site 1; anonymized)</t>
  </si>
  <si>
    <t xml:space="preserve">United Kingdom (Anonymized)</t>
  </si>
  <si>
    <t xml:space="preserve">UAS (fixed-wing) Lagrangian mass balance; CO2–CH4 proxy; kriging; ground sonic anemometer</t>
  </si>
  <si>
    <t xml:space="preserve">Mean Site 1 net methane flux derived from UAS mass balance</t>
  </si>
  <si>
    <t xml:space="preserve">kg s^-1</t>
  </si>
  <si>
    <t xml:space="preserve">b8e88f53-24fb-450e-a21c-b30fbc0c2722</t>
  </si>
  <si>
    <t xml:space="preserve">fe78ffe1-f480-4cb5-80aa-52945863d713</t>
  </si>
  <si>
    <t xml:space="preserve">Surface-area normalised flux per day</t>
  </si>
  <si>
    <t xml:space="preserve">g m−2 day−1</t>
  </si>
  <si>
    <t xml:space="preserve">6dd6e066-f9c2-4d76-825f-f24c97318994</t>
  </si>
  <si>
    <t xml:space="preserve">3a9c52eb-7e73-4500-9adb-9395ff3999f3</t>
  </si>
  <si>
    <t xml:space="preserve">Continuous long-term EC measurements, spanning over 6 months, of CH4 in a municipal landfill</t>
  </si>
  <si>
    <t xml:space="preserve">Municipal landfill</t>
  </si>
  <si>
    <t xml:space="preserve">Eddy covariance (30‑min averages); aggregated to June–December 2003 mean</t>
  </si>
  <si>
    <t xml:space="preserve">30‑min EC fluxes aggregated; mean CH₄ emission over June–December 2003.</t>
  </si>
  <si>
    <t xml:space="preserve">mg m^-2 s^-1</t>
  </si>
  <si>
    <t xml:space="preserve">94abbc3f-a65d-45a3-9b0a-d3e8f608090b</t>
  </si>
  <si>
    <t xml:space="preserve">Two‑week sector means aggregated by the paper to a period mean.</t>
  </si>
  <si>
    <t xml:space="preserve">9488470e-de45-4e21-ade7-208d99201662</t>
  </si>
  <si>
    <t xml:space="preserve">b681c2ca-f5e4-48df-995f-abd58d2cb397</t>
  </si>
  <si>
    <t xml:space="preserve">Short-term recovery interruption experiment; mean CH₄ flux when recovery OFF over 8 days.</t>
  </si>
  <si>
    <t xml:space="preserve">59c1f35e-15f1-4ccf-b39d-7407651dbe0a</t>
  </si>
  <si>
    <t xml:space="preserve">Short-term recovery experiment; mean CH₄ flux when recovery ON (combined bracketing periods).</t>
  </si>
  <si>
    <t xml:space="preserve">34cf5cd5-ffad-41aa-813f-50562ff200bb</t>
  </si>
  <si>
    <t xml:space="preserve">New method to estimate the temporal variability of CH4 emissions using meteorological and CH4 concentration measurements downwind of a landfill site in Suffolk, UK</t>
  </si>
  <si>
    <t xml:space="preserve">Masons Landfill</t>
  </si>
  <si>
    <t xml:space="preserve">CRDS</t>
  </si>
  <si>
    <t xml:space="preserve">Mean methane emission flux over Aug–Sep 2014; equivalent to ~61 g m⁻² d⁻¹.</t>
  </si>
  <si>
    <t xml:space="preserve">mg m−2 s−1</t>
  </si>
  <si>
    <t xml:space="preserve">1a506702-dc95-4ff1-98c1-374d2bf040d5</t>
  </si>
  <si>
    <t xml:space="preserve">Maximum reported 15‑min emission during campaign.</t>
  </si>
  <si>
    <t xml:space="preserve">kg h−1</t>
  </si>
  <si>
    <t xml:space="preserve">3de37809-3636-4c88-8804-22885d432a35</t>
  </si>
  <si>
    <t xml:space="preserve">Site‑total average emission rate for Aug–Sep 2014.</t>
  </si>
  <si>
    <t xml:space="preserve">19d25608-fde3-4ef5-aaad-7d4d61b892a3</t>
  </si>
  <si>
    <t xml:space="preserve">Emission estimate contemporaneous with external tracer correlation measurements.</t>
  </si>
  <si>
    <t xml:space="preserve">μg m−2 s−1</t>
  </si>
  <si>
    <t xml:space="preserve">166c100a-d4be-4558-8036-aa949d6fa7fb</t>
  </si>
  <si>
    <t xml:space="preserve">Methane emission rates measured at 15 biodegradable waste landfills.</t>
  </si>
  <si>
    <t xml:space="preserve">Landfill A</t>
  </si>
  <si>
    <t xml:space="preserve">DIAL flux scans (minutes per scan; multiple scans per day)</t>
  </si>
  <si>
    <t xml:space="preserve">Operational site, low gas capture (MCI 0.28)</t>
  </si>
  <si>
    <t xml:space="preserve">e36f0745-1664-45bf-8e0c-57051c919d5e</t>
  </si>
  <si>
    <t xml:space="preserve">Landfill B</t>
  </si>
  <si>
    <t xml:space="preserve">Large operational site</t>
  </si>
  <si>
    <t xml:space="preserve">a344373d-f6a0-4431-ab5e-e5d6af7f53c1</t>
  </si>
  <si>
    <t xml:space="preserve">Landfill C</t>
  </si>
  <si>
    <t xml:space="preserve">Operational site with odour issues</t>
  </si>
  <si>
    <t xml:space="preserve">b9ae3ba4-aab5-4ce7-85e9-e468ad652513</t>
  </si>
  <si>
    <t xml:space="preserve">Landfill D</t>
  </si>
  <si>
    <t xml:space="preserve">Closed site</t>
  </si>
  <si>
    <t xml:space="preserve">290bfbeb-c741-4c1b-946b-2313fa35f0bb</t>
  </si>
  <si>
    <t xml:space="preserve">Landfill E</t>
  </si>
  <si>
    <t xml:space="preserve">b5f48fd6-8bde-4f01-ad0d-c00889b098ca</t>
  </si>
  <si>
    <t xml:space="preserve">Landfill F</t>
  </si>
  <si>
    <t xml:space="preserve">c550fab2-60b2-4e1e-ad87-bf17b0c76bf0</t>
  </si>
  <si>
    <t xml:space="preserve">Landfill G</t>
  </si>
  <si>
    <t xml:space="preserve">ac529185-d225-4440-9490-48236fbaac8f</t>
  </si>
  <si>
    <t xml:space="preserve">Landfill H</t>
  </si>
  <si>
    <t xml:space="preserve">1d3a6920-8c6c-4553-a2f1-ac0927f501a6</t>
  </si>
  <si>
    <t xml:space="preserve">Landfill I</t>
  </si>
  <si>
    <t xml:space="preserve">b29df1d1-5bb9-40c8-be5b-787f16e7ca22</t>
  </si>
  <si>
    <t xml:space="preserve">Landfill J_2013</t>
  </si>
  <si>
    <t xml:space="preserve">Operational landfill</t>
  </si>
  <si>
    <t xml:space="preserve">4f7e4e08-2abe-4fed-87a7-e300a3d45d87</t>
  </si>
  <si>
    <t xml:space="preserve">Landfill K_2013</t>
  </si>
  <si>
    <t xml:space="preserve">bd1df39e-d74a-4dfc-9296-4eeed4c8d2ae</t>
  </si>
  <si>
    <t xml:space="preserve">Landfill L_2013</t>
  </si>
  <si>
    <t xml:space="preserve">e23a1942-a47d-4fa4-9ec0-223a83d8088f</t>
  </si>
  <si>
    <t xml:space="preserve">Landfill J_2014</t>
  </si>
  <si>
    <t xml:space="preserve">Repeat survey (operational)</t>
  </si>
  <si>
    <t xml:space="preserve">a3f135a7-b3a9-4553-87f6-a4ea2edb8938</t>
  </si>
  <si>
    <t xml:space="preserve">Mobile tracer-gas transects (minutes per transect; multiple transects per day)</t>
  </si>
  <si>
    <t xml:space="preserve">Parallel tracer survey (operational)</t>
  </si>
  <si>
    <t xml:space="preserve">7fffc03b-37e6-416e-846e-720753ae2f80</t>
  </si>
  <si>
    <t xml:space="preserve">Landfill M</t>
  </si>
  <si>
    <t xml:space="preserve">cd59ca56-9c40-478e-ba13-3614ec290dd2</t>
  </si>
  <si>
    <t xml:space="preserve">Closed site (tracer comparison)</t>
  </si>
  <si>
    <t xml:space="preserve">0e4dd50e-0721-45b5-9840-51a14d5e1719</t>
  </si>
  <si>
    <t xml:space="preserve">Landfill N</t>
  </si>
  <si>
    <t xml:space="preserve">Operational landfill (UAV trial site)</t>
  </si>
  <si>
    <t xml:space="preserve">294c0334-72a2-475c-a0ac-379554bdb676</t>
  </si>
  <si>
    <t xml:space="preserve">Landfill O_week1</t>
  </si>
  <si>
    <t xml:space="preserve">Operational landfill, campaign week 1</t>
  </si>
  <si>
    <t xml:space="preserve">89a6addf-964b-4403-bb8b-5ba50c84de22</t>
  </si>
  <si>
    <t xml:space="preserve">Landfill O_week2</t>
  </si>
  <si>
    <t xml:space="preserve">Operational landfill, campaign week 2</t>
  </si>
  <si>
    <t xml:space="preserve">d4354335-fc6a-485c-9bb6-9784f746513e</t>
  </si>
  <si>
    <t xml:space="preserve">Landfill emissions estimated using hyperspectral imagers (HSIs).</t>
  </si>
  <si>
    <t xml:space="preserve">González Catán (Argentina)</t>
  </si>
  <si>
    <t xml:space="preserve">Hyperspectral satellite snapshot (HSI push-broom); matched filter + IME</t>
  </si>
  <si>
    <t xml:space="preserve">t h^-1</t>
  </si>
  <si>
    <t xml:space="preserve">07d514f3-ed42-412f-98eb-456252ad2710</t>
  </si>
  <si>
    <t xml:space="preserve">Norte III (Argentina)</t>
  </si>
  <si>
    <t xml:space="preserve">42ce962f-4acb-4b78-8b98-26ba65f030ed</t>
  </si>
  <si>
    <t xml:space="preserve">Piedra Blanca (Argentina)</t>
  </si>
  <si>
    <t xml:space="preserve">2e3cafd7-3979-4d71-8466-2f398c4119e4</t>
  </si>
  <si>
    <t xml:space="preserve">Aminbazar (Bangladesh)</t>
  </si>
  <si>
    <t xml:space="preserve">dd5414e2-415d-49d0-badd-879c1a438594</t>
  </si>
  <si>
    <t xml:space="preserve">Caieiras (Brazil)</t>
  </si>
  <si>
    <t xml:space="preserve">d9470939-d315-4d6b-b42e-6e7bc7147bd9</t>
  </si>
  <si>
    <t xml:space="preserve">Pedreira (Brazil)</t>
  </si>
  <si>
    <t xml:space="preserve">1e8cdb5a-251a-4b44-8855-a6a7aa589ab5</t>
  </si>
  <si>
    <t xml:space="preserve">Ürümqi (China)</t>
  </si>
  <si>
    <t xml:space="preserve">6088ef82-8603-4132-8e20-d423b7165bbb</t>
  </si>
  <si>
    <t xml:space="preserve">Bandhwari (India)</t>
  </si>
  <si>
    <t xml:space="preserve">46ff718f-f0a5-475e-a8d1-ecc4bf1b95a4</t>
  </si>
  <si>
    <t xml:space="preserve">Bhalswa (India)</t>
  </si>
  <si>
    <t xml:space="preserve">6772d004-201e-4add-8908-795abfb35f15</t>
  </si>
  <si>
    <t xml:space="preserve">Deonar (India)</t>
  </si>
  <si>
    <t xml:space="preserve">4db3dd86-4b4b-4175-98f7-af8a72bc4e07</t>
  </si>
  <si>
    <t xml:space="preserve">Ghazipur (India)</t>
  </si>
  <si>
    <t xml:space="preserve">ff8dc739-ab6d-483c-bc78-8ee5648f1e2a</t>
  </si>
  <si>
    <t xml:space="preserve">Kachara (India)</t>
  </si>
  <si>
    <t xml:space="preserve">5c0f4c1f-10d7-497e-b466-7b20d90315d4</t>
  </si>
  <si>
    <t xml:space="preserve">Kanjurmarg (India)</t>
  </si>
  <si>
    <t xml:space="preserve">55a81872-31a3-4d02-9d61-89085db04f39</t>
  </si>
  <si>
    <t xml:space="preserve">Majura (India)</t>
  </si>
  <si>
    <t xml:space="preserve">c3c3a1d8-d383-472b-8344-c7f466a5b76f</t>
  </si>
  <si>
    <t xml:space="preserve">Manter Wadi (India)</t>
  </si>
  <si>
    <t xml:space="preserve">8fdbd8f7-35e3-45d8-9233-2e7b2e26767f</t>
  </si>
  <si>
    <t xml:space="preserve">Okhla (India)</t>
  </si>
  <si>
    <t xml:space="preserve">b608a7f5-c8cb-4c7c-bf29-25f5ec3c615d</t>
  </si>
  <si>
    <t xml:space="preserve">Pirana (India)</t>
  </si>
  <si>
    <t xml:space="preserve">b32653ec-0ada-4956-a26e-b8fd59e35caf</t>
  </si>
  <si>
    <t xml:space="preserve">Mashhad (Iran)</t>
  </si>
  <si>
    <t xml:space="preserve">da2983e2-2195-4ffb-be2e-ccf7cf163114</t>
  </si>
  <si>
    <t xml:space="preserve">Tehran (Iran)</t>
  </si>
  <si>
    <t xml:space="preserve">1ebcad5e-a50d-4604-8722-cac25b673d25</t>
  </si>
  <si>
    <t xml:space="preserve">Dudaim (Israel)</t>
  </si>
  <si>
    <t xml:space="preserve">eb29f517-a3cb-4d11-8ea8-0c85cefb38c2</t>
  </si>
  <si>
    <t xml:space="preserve">Tamar (Israel)</t>
  </si>
  <si>
    <t xml:space="preserve">7d50a294-2216-45c0-b0cd-a7e4a1ba89c8</t>
  </si>
  <si>
    <t xml:space="preserve">Al Akaider (Jordan)</t>
  </si>
  <si>
    <t xml:space="preserve">369f5b80-df60-4bc9-9d63-65d470e3fad4</t>
  </si>
  <si>
    <t xml:space="preserve">Ghabawi (Jordan)</t>
  </si>
  <si>
    <t xml:space="preserve">b2e376f3-2e4c-4338-9a03-351a2a9af4a1</t>
  </si>
  <si>
    <t xml:space="preserve">Kabd (Kuwait)</t>
  </si>
  <si>
    <t xml:space="preserve">5a348020-5d2c-4c41-ab4b-a0e30cda443f</t>
  </si>
  <si>
    <t xml:space="preserve">Relleno Sanitario Bicentenario (Mexico)</t>
  </si>
  <si>
    <t xml:space="preserve">5b228ac7-4e7d-48b7-af7d-cb9af4d2da0d</t>
  </si>
  <si>
    <t xml:space="preserve">Relleno Sanitario Peña De Gatos (Mexico)</t>
  </si>
  <si>
    <t xml:space="preserve">b5a7f431-0a73-48fc-b3f6-c46d243e1fb8</t>
  </si>
  <si>
    <t xml:space="preserve">Simeprodeso (Mexico)</t>
  </si>
  <si>
    <t xml:space="preserve">003946af-97a2-41ed-96bb-35ef1b8868c5</t>
  </si>
  <si>
    <t xml:space="preserve">Tecnosilicatos (Mexico)</t>
  </si>
  <si>
    <t xml:space="preserve">44bf9603-a02c-4683-9747-df92257d2aee</t>
  </si>
  <si>
    <t xml:space="preserve">Zumpango (Mexico)</t>
  </si>
  <si>
    <t xml:space="preserve">1dc46b08-e563-4f42-a7c8-1dd0f15127ce</t>
  </si>
  <si>
    <t xml:space="preserve">Jam Chakro (Pakistan)</t>
  </si>
  <si>
    <t xml:space="preserve">f03441c9-4c8c-4296-b5fe-86407cd5901b</t>
  </si>
  <si>
    <t xml:space="preserve">Lakhodair (Pakistan)</t>
  </si>
  <si>
    <t xml:space="preserve">fd86c99e-9997-49cc-8ac8-611e0ed402ae</t>
  </si>
  <si>
    <t xml:space="preserve">Riyadh (Saudi Arabia)</t>
  </si>
  <si>
    <t xml:space="preserve">7ace08a3-9ba0-4511-80b8-e22befa5386f</t>
  </si>
  <si>
    <t xml:space="preserve">Pinto (Spain)</t>
  </si>
  <si>
    <t xml:space="preserve">ce817f51-aaa8-4779-987e-89d8d68e5e62</t>
  </si>
  <si>
    <t xml:space="preserve">Jebel Chakir (Tunisia)</t>
  </si>
  <si>
    <t xml:space="preserve">acfdcb2d-8e0d-49b5-bd15-afa4e1431a34</t>
  </si>
  <si>
    <t xml:space="preserve">Charlotte Motor Speedway (United States)</t>
  </si>
  <si>
    <t xml:space="preserve">fbb974ed-fff1-41f6-8c4f-eea66f3a251e</t>
  </si>
  <si>
    <t xml:space="preserve">Seminole Road (United States)</t>
  </si>
  <si>
    <t xml:space="preserve">d98f72e9-1645-4d39-8973-202225c122d1</t>
  </si>
  <si>
    <t xml:space="preserve">Akhangaran (Uzbekistan)</t>
  </si>
  <si>
    <t xml:space="preserve">242c42a9-bff3-4372-8705-fcaedb6e5c52</t>
  </si>
  <si>
    <t xml:space="preserve">Al-Azraqin (Yemen)</t>
  </si>
  <si>
    <t xml:space="preserve">63ebfc72-fa43-427a-aab4-1b651dcf5bd0</t>
  </si>
  <si>
    <t xml:space="preserve"> Aggregate of HSI-observed landfills</t>
  </si>
  <si>
    <t xml:space="preserve">Argentina (aggregate of HSI-observed landfills)</t>
  </si>
  <si>
    <t xml:space="preserve">Aggregate of HSI snapshot emissions across sites; matched filter + IME</t>
  </si>
  <si>
    <t xml:space="preserve">17773a7c-b600-40b8-8adb-848f21be709f</t>
  </si>
  <si>
    <t xml:space="preserve">Bangladesh (aggregate of HSI-observed landfills)</t>
  </si>
  <si>
    <t xml:space="preserve">081c3672-1627-4f27-80d8-bc2aa413beb0</t>
  </si>
  <si>
    <t xml:space="preserve">Brazil (aggregate of HSI-observed landfills)</t>
  </si>
  <si>
    <t xml:space="preserve">c136c0ec-bccd-44da-957e-a01ee25236c5</t>
  </si>
  <si>
    <t xml:space="preserve">China (aggregate of HSI-observed landfills)</t>
  </si>
  <si>
    <t xml:space="preserve">7d6cdcbc-41e6-4532-a2bc-3f4b1b5450d9</t>
  </si>
  <si>
    <t xml:space="preserve">India (aggregate of HSI-observed landfills)</t>
  </si>
  <si>
    <t xml:space="preserve">31a41cea-5441-427a-9672-6a27fc0d9a9e</t>
  </si>
  <si>
    <t xml:space="preserve">Iran (aggregate of HSI-observed landfills)</t>
  </si>
  <si>
    <t xml:space="preserve">9e181fb3-76f7-4334-83a5-13311e33c959</t>
  </si>
  <si>
    <t xml:space="preserve">Israel (aggregate of HSI-observed landfills)</t>
  </si>
  <si>
    <t xml:space="preserve">0bfa24b5-f602-4613-b6ba-dd9ea3202562</t>
  </si>
  <si>
    <t xml:space="preserve">Jordan (aggregate of HSI-observed landfills)</t>
  </si>
  <si>
    <t xml:space="preserve">91dbe0c0-859b-4659-b828-a802949c04f6</t>
  </si>
  <si>
    <t xml:space="preserve">Kuwait (aggregate of HSI-observed landfills)</t>
  </si>
  <si>
    <t xml:space="preserve">45618041-0675-4913-b9e5-fe87d37fc765</t>
  </si>
  <si>
    <t xml:space="preserve">Mexico (aggregate of HSI-observed landfills)</t>
  </si>
  <si>
    <t xml:space="preserve">903935e0-d52a-4e48-aa90-3e9796fce08c</t>
  </si>
  <si>
    <t xml:space="preserve">Pakistan (aggregate of HSI-observed landfills)</t>
  </si>
  <si>
    <t xml:space="preserve">d1c23693-7d40-40ff-82a8-67ef4a5939fa</t>
  </si>
  <si>
    <t xml:space="preserve">Saudi Arabia (aggregate of HSI-observed landfills)</t>
  </si>
  <si>
    <t xml:space="preserve">67c8caf7-8d0d-431d-8175-00e7c85d6987</t>
  </si>
  <si>
    <t xml:space="preserve">Spain (aggregate of HSI-observed landfills)</t>
  </si>
  <si>
    <t xml:space="preserve">84a9f275-3f75-4b8d-b611-0af80191414d</t>
  </si>
  <si>
    <t xml:space="preserve">Tunisia (aggregate of HSI-observed landfills)</t>
  </si>
  <si>
    <t xml:space="preserve">3f69f80d-f9cd-4487-ac1c-9d61a33cb502</t>
  </si>
  <si>
    <t xml:space="preserve">United States (aggregate of HSI-observed landfills)</t>
  </si>
  <si>
    <t xml:space="preserve">8f8fbf73-2015-4390-8970-15661b27e386</t>
  </si>
  <si>
    <t xml:space="preserve">Uzbekistan (aggregate of HSI-observed landfills)</t>
  </si>
  <si>
    <t xml:space="preserve">e68f6e4e-6846-4e1a-bdd4-bc03420be47e</t>
  </si>
  <si>
    <t xml:space="preserve">Yemen (aggregate of HSI-observed landfills)</t>
  </si>
  <si>
    <t xml:space="preserve">6aad9d7e-221b-4476-9b51-e77ed1aecba1</t>
  </si>
  <si>
    <t xml:space="preserve">Hyperspectral satellite plume over facility/open dump</t>
  </si>
  <si>
    <t xml:space="preserve">Deonar — Mumbai, India</t>
  </si>
  <si>
    <t xml:space="preserve">PRISMA snapshot (push-broom HSI); matched-filter + IME</t>
  </si>
  <si>
    <t xml:space="preserve">t/h</t>
  </si>
  <si>
    <t xml:space="preserve">a9225185-c77e-45aa-a176-86ea97af9dff</t>
  </si>
  <si>
    <t xml:space="preserve">MCD Dumping Ground — Delhi, India</t>
  </si>
  <si>
    <t xml:space="preserve">7b77ab35-e27f-4459-8f0a-20ccc0f509f9</t>
  </si>
  <si>
    <t xml:space="preserve">Ghazipur landfill — New Delhi, India</t>
  </si>
  <si>
    <t xml:space="preserve">c6d96e42-c5a9-4d9f-8405-3716956d00fb</t>
  </si>
  <si>
    <t xml:space="preserve">Okhla — New Delhi, India</t>
  </si>
  <si>
    <t xml:space="preserve">0bace39d-2d36-4a47-b802-3a6964e5696d</t>
  </si>
  <si>
    <t xml:space="preserve">Pirana Landfill Site — Ahmedabad, India</t>
  </si>
  <si>
    <t xml:space="preserve">EMIT snapshot (push-broom HSI); matched-filter + IME</t>
  </si>
  <si>
    <t xml:space="preserve">e889e7b2-e544-4018-81a7-1ea8540f025e</t>
  </si>
  <si>
    <t xml:space="preserve">Chennai Corporation Dump Yard — Chennai, India</t>
  </si>
  <si>
    <t xml:space="preserve">f64fd868-f6bb-4009-b9e2-94568d8a4a4c</t>
  </si>
  <si>
    <t xml:space="preserve">KMC Dhapa Garbage Dumping Ground — Kolkata, India</t>
  </si>
  <si>
    <t xml:space="preserve">f0140ea3-802d-4897-8632-33e8f5a87bdc</t>
  </si>
  <si>
    <t xml:space="preserve">Solid Waste Management Plant — Lucknow, India</t>
  </si>
  <si>
    <t xml:space="preserve">6e7b8f2c-efa1-4287-866d-acfb5ddc0fbb</t>
  </si>
  <si>
    <t xml:space="preserve">KANPUR Nagar Nigam, MSW PROCESSING PLANT — Kanpur, India</t>
  </si>
  <si>
    <t xml:space="preserve">0abdd667-8b6f-4f11-8fd2-29f5d40a9645</t>
  </si>
  <si>
    <t xml:space="preserve">DUMPING YARD, BHANDEWADI — Nagpur, India</t>
  </si>
  <si>
    <t xml:space="preserve">6e1614e5-abcb-40ba-b2f7-4097883b4cc1</t>
  </si>
  <si>
    <t xml:space="preserve">Jindal Urban Waste Management (Visakhapatnam) Ltd — Visakhapatnam, India</t>
  </si>
  <si>
    <t xml:space="preserve">3234d30a-5eeb-4849-8918-441d6bd54eda</t>
  </si>
  <si>
    <t xml:space="preserve">Kachara Depo, Moshi — Pimpri-Chinchwad, India</t>
  </si>
  <si>
    <t xml:space="preserve">797b3943-63ee-4943-b119-f7804972fdec</t>
  </si>
  <si>
    <t xml:space="preserve">Solid Waste Management System Ramachakbariya,Patna — Patna, India</t>
  </si>
  <si>
    <t xml:space="preserve">58c38020-7a1e-4502-b6b8-c2e0484ffc8e</t>
  </si>
  <si>
    <t xml:space="preserve">Vadodra waste recycle — Vadodara, India</t>
  </si>
  <si>
    <t xml:space="preserve">29247730-d449-434f-b982-f0291f163765</t>
  </si>
  <si>
    <t xml:space="preserve">Ludhiana waste garbage dump — Ludhiana, India</t>
  </si>
  <si>
    <t xml:space="preserve">1ed91e18-a25b-47f9-a4a5-77a980785cff</t>
  </si>
  <si>
    <t xml:space="preserve">Gurgaon Faridabad Combined Solid Waste Management Facility — Faridabad, India</t>
  </si>
  <si>
    <t xml:space="preserve">19f70759-372e-40af-9c73-df7c8c34e6cb</t>
  </si>
  <si>
    <t xml:space="preserve">MSW Plant Nagar Nigam Meerut — Meerut, India</t>
  </si>
  <si>
    <t xml:space="preserve">b52227b7-bee7-4271-9838-fad9cc155c6c</t>
  </si>
  <si>
    <t xml:space="preserve">Nakrawadi Landfill Site, Rajkot Municipal Corporation — Rajkot, India</t>
  </si>
  <si>
    <t xml:space="preserve">010e7ddd-8b01-4d2a-b53b-72b065b5b70d</t>
  </si>
  <si>
    <t xml:space="preserve">nan — Kalyan-Dombivali, India</t>
  </si>
  <si>
    <t xml:space="preserve">d831ea6e-2797-4735-9bb2-4b7e0800b657</t>
  </si>
  <si>
    <t xml:space="preserve">Vvcmc Dumping Ground — Vasai-Virar, India</t>
  </si>
  <si>
    <t xml:space="preserve">454f8552-5a6e-4c18-9f10-2633f93c7591</t>
  </si>
  <si>
    <t xml:space="preserve">Greentech Environ Management Pvt. Ltd. — Varanasi, India</t>
  </si>
  <si>
    <t xml:space="preserve">51446691-41af-49ff-ad37-de66e5b65e7e</t>
  </si>
  <si>
    <t xml:space="preserve">Achan Garbage Dumping Ground — Srinagar, India</t>
  </si>
  <si>
    <t xml:space="preserve">83a7dc95-d16f-42c8-bd2a-6f38135ac4b1</t>
  </si>
  <si>
    <t xml:space="preserve">Bhagtan Wala Dump — Amritsar, India</t>
  </si>
  <si>
    <t xml:space="preserve">1318e9e0-ebb1-4855-adc0-b5794732cea3</t>
  </si>
  <si>
    <t xml:space="preserve">Hari Bhari Allahabad Waste Management Pvt. Ltd. — Allahabad, India</t>
  </si>
  <si>
    <t xml:space="preserve">ae168365-e8fc-46ff-9098-9a4aca5fe8d1</t>
  </si>
  <si>
    <t xml:space="preserve">Waste Dumping Site — Ranchi, India</t>
  </si>
  <si>
    <t xml:space="preserve">ae6cf1e9-7c97-4e9b-8628-48381bf37b6c</t>
  </si>
  <si>
    <t xml:space="preserve">Gwalior Waste Management Plant — Gwalior, India</t>
  </si>
  <si>
    <t xml:space="preserve">8e0d85c5-294d-494b-a7fa-9f4725fec0ad</t>
  </si>
  <si>
    <t xml:space="preserve">City Dump Yard &amp; Processing Centre — Coimbatore, India</t>
  </si>
  <si>
    <t xml:space="preserve">108b646b-516e-4ede-8173-672b6519ddb4</t>
  </si>
  <si>
    <t xml:space="preserve">nan — Jodhpur, India</t>
  </si>
  <si>
    <t xml:space="preserve">f6040b1a-7419-4325-88d3-a2d5e6c8767e</t>
  </si>
  <si>
    <t xml:space="preserve">Nanta trenching ground, municipal corporation — Kota, India</t>
  </si>
  <si>
    <t xml:space="preserve">9aecae09-ee63-4c6a-a048-5c440448c3d7</t>
  </si>
  <si>
    <t xml:space="preserve">Boragaon Disposal site — Guwahati, India</t>
  </si>
  <si>
    <t xml:space="preserve">e0f9f418-0fde-4bf8-a7f1-92d51d745399</t>
  </si>
  <si>
    <t xml:space="preserve">Dadu Majra Garbage Dump — Chandigarh, India</t>
  </si>
  <si>
    <t xml:space="preserve">3c6bf4a9-c956-4f91-a562-48ed16813d35</t>
  </si>
  <si>
    <t xml:space="preserve">Solapur Dumping Ground — Solapur, India</t>
  </si>
  <si>
    <t xml:space="preserve">fc688953-399c-42c0-8cb5-4c7fbad817e4</t>
  </si>
  <si>
    <t xml:space="preserve">Katghar recycling center — Moradabad, India</t>
  </si>
  <si>
    <t xml:space="preserve">c194cbe0-6728-456a-bd1a-1aad9e9f88f7</t>
  </si>
  <si>
    <t xml:space="preserve">nan — Bareily, India</t>
  </si>
  <si>
    <t xml:space="preserve">06afd5e2-14d4-4855-bde5-d80a4fd00540</t>
  </si>
  <si>
    <t xml:space="preserve">Dump mountain — Jalandhar, India</t>
  </si>
  <si>
    <t xml:space="preserve">5984e24a-b43a-4a99-988b-bcad53068952</t>
  </si>
  <si>
    <t xml:space="preserve">GWMC DUMPINGYARD PARK — Warangal, India</t>
  </si>
  <si>
    <t xml:space="preserve">763525ff-b378-4e14-90ca-24fc8d993d45</t>
  </si>
  <si>
    <t xml:space="preserve">Bikanar city dumping yard — Bikanar, India</t>
  </si>
  <si>
    <t xml:space="preserve">2bdbadf5-b136-4c90-acca-14c89f5e5b59</t>
  </si>
  <si>
    <t xml:space="preserve">Amravati Dumping Ground — Amravati, India</t>
  </si>
  <si>
    <t xml:space="preserve">bdfae297-d4e0-439c-b9f1-02a078006a47</t>
  </si>
  <si>
    <t xml:space="preserve">Jalesar Road Landfill — Firozabad, India</t>
  </si>
  <si>
    <t xml:space="preserve">6e2c621b-9a5c-4798-9555-013577b63d94</t>
  </si>
  <si>
    <t xml:space="preserve">McCarty Road landfill — Houston, USA</t>
  </si>
  <si>
    <t xml:space="preserve">03d9ac03-0e0c-47c9-9275-52a00789bc05</t>
  </si>
  <si>
    <t xml:space="preserve">Apex Regional landfill — Las Vegas, USA</t>
  </si>
  <si>
    <t xml:space="preserve">8b4369ad-22e1-4d71-990f-5560b22f500f</t>
  </si>
  <si>
    <t xml:space="preserve">8233dbe7-827c-42ad-a3b6-64f2c361842b</t>
  </si>
  <si>
    <t xml:space="preserve">Denver Arapahoe Disposal Site — Denver, USA</t>
  </si>
  <si>
    <t xml:space="preserve">ec88c47f-3e4b-4025-960f-b0ddede662db</t>
  </si>
  <si>
    <t xml:space="preserve">DFW Recycling &amp; Disposal Facility — Dallas, USA</t>
  </si>
  <si>
    <t xml:space="preserve">a4b122bc-3748-40c6-b30c-2f43e1c33acb</t>
  </si>
  <si>
    <t xml:space="preserve">Altamont Landfill &amp; Resource Recovery Facility — Livermore, USA</t>
  </si>
  <si>
    <t xml:space="preserve">b43d9be4-9274-4178-8b0d-ccbe199a4965</t>
  </si>
  <si>
    <t xml:space="preserve">fadf1bd5-31a2-4d88-8212-e125145c3f85</t>
  </si>
  <si>
    <t xml:space="preserve">McCommas Bluff Landfill — Dallas, USA</t>
  </si>
  <si>
    <t xml:space="preserve">a485c62f-b2bf-4029-a5e2-2d1fc28a4ed2</t>
  </si>
  <si>
    <t xml:space="preserve">Newton County Landfill — Brook, USA</t>
  </si>
  <si>
    <t xml:space="preserve">f225b416-e369-4ead-a110-35a2b1b59a89</t>
  </si>
  <si>
    <t xml:space="preserve">Tower Landfill — Denver, USA</t>
  </si>
  <si>
    <t xml:space="preserve">9b814304-b999-4a29-9732-c96492f1e4e0</t>
  </si>
  <si>
    <t xml:space="preserve">West Miramar SLF — San Diego, USA</t>
  </si>
  <si>
    <t xml:space="preserve">65095790-d580-4e8f-afa1-615c5cbb40bf</t>
  </si>
  <si>
    <t xml:space="preserve">07dd260d-ecc8-4675-9091-d4674fb4c485</t>
  </si>
  <si>
    <t xml:space="preserve">Chiquita Canyon SLF — Castaic, USA</t>
  </si>
  <si>
    <t xml:space="preserve">5608a393-f0d0-4d4e-b4a2-033b06226900</t>
  </si>
  <si>
    <t xml:space="preserve">Butterfield Station Landfill — Phoenix, USA</t>
  </si>
  <si>
    <t xml:space="preserve">663e3c36-09b9-453f-a340-5e122d29ea5a</t>
  </si>
  <si>
    <t xml:space="preserve">Atascocita RDF — Houston, USA</t>
  </si>
  <si>
    <t xml:space="preserve">9f51cbe0-0039-4e13-839b-6274bd440ba2</t>
  </si>
  <si>
    <t xml:space="preserve">Charlotte Motor Speedway Landfill V — Charlotte, USA</t>
  </si>
  <si>
    <t xml:space="preserve">bfbe5b0f-8d3d-417e-9b4e-a876b8d95ddb</t>
  </si>
  <si>
    <t xml:space="preserve">Pine Ridge Landfill — Atlanta, USA</t>
  </si>
  <si>
    <t xml:space="preserve">4612283b-7892-4fd8-a5da-7bf646ea5394</t>
  </si>
  <si>
    <t xml:space="preserve">Midong Landfill — Urumuqi, CHINA</t>
  </si>
  <si>
    <t xml:space="preserve">b7ef6a31-c951-4bf7-a9cb-d5d8c18b9083</t>
  </si>
  <si>
    <t xml:space="preserve">Xinfeng Landfill — Guangzhou, CHINA</t>
  </si>
  <si>
    <t xml:space="preserve">GHGSAT snapshot (push-broom HSI); matched-filter + IME</t>
  </si>
  <si>
    <t xml:space="preserve">0629df08-cf02-4b8f-9f58-1ea92e344318</t>
  </si>
  <si>
    <t xml:space="preserve">Houzai Landfil — Zhengzhou, CHINA</t>
  </si>
  <si>
    <t xml:space="preserve">GF5 snapshot (push-broom HSI); matched-filter + IME</t>
  </si>
  <si>
    <t xml:space="preserve">7eee0344-4bb7-4fea-ad27-17dd58d117a2</t>
  </si>
  <si>
    <t xml:space="preserve">Jiangchungou Landfill — Xian, CHINA</t>
  </si>
  <si>
    <t xml:space="preserve">1f50007f-db9b-4478-acbc-686d267a0d0c</t>
  </si>
  <si>
    <t xml:space="preserve">Chenjiachong Landfill — Wuhan, CHINA</t>
  </si>
  <si>
    <t xml:space="preserve">ad22ed42-5800-4a3b-98b8-3f29e0621fe6</t>
  </si>
  <si>
    <t xml:space="preserve">High-resolution target-mode observations from the GHGSat</t>
  </si>
  <si>
    <t xml:space="preserve">GHGSat mean landfill emission — Buenos Aires, Argentina</t>
  </si>
  <si>
    <t xml:space="preserve">GHGSat snapshot IME fluxes averaged over 2020–2021 overpasses</t>
  </si>
  <si>
    <t xml:space="preserve">Range reflects spread of individual GHGSat quantifications.</t>
  </si>
  <si>
    <t xml:space="preserve">626533b2-95bf-4e78-9982-eb4ef37cb0dc</t>
  </si>
  <si>
    <t xml:space="preserve">GHGSat mean landfill emission — Delhi NCR, India</t>
  </si>
  <si>
    <t xml:space="preserve">e6aabadd-7c51-43ac-9843-72650f083e4b</t>
  </si>
  <si>
    <t xml:space="preserve">GHGSat mean landfill emission — Lahore, Pakistan</t>
  </si>
  <si>
    <t xml:space="preserve">f8787111-7c3f-4543-b576-8ae199826475</t>
  </si>
  <si>
    <t xml:space="preserve">GHGSat mean landfill emission — Mumbai, India</t>
  </si>
  <si>
    <t xml:space="preserve">7ca07418-0229-4724-b196-dbbd2d9e9ede</t>
  </si>
  <si>
    <t xml:space="preserve">Norte III landfill — Buenos Aires, Argentina</t>
  </si>
  <si>
    <t xml:space="preserve">GHGSat snapshot; IME quantification with GEOS-FP winds</t>
  </si>
  <si>
    <t xml:space="preserve">Plume 1 observed near Norte III (Buenos Aires, Argentina </t>
  </si>
  <si>
    <t xml:space="preserve">60938c84-980b-45f1-8010-6186ac6ea56c</t>
  </si>
  <si>
    <t xml:space="preserve">Norte III landfill — Buenos Aires, Argentina (second plume in Fig. 2A)</t>
  </si>
  <si>
    <t xml:space="preserve">Plume 2 observed near Norte III (Buenos Aires, Argentina </t>
  </si>
  <si>
    <t xml:space="preserve">7934eae9-de6e-484c-9cad-a43d4e0c988c</t>
  </si>
  <si>
    <t xml:space="preserve">Norte III landfill — Buenos Aires, Argentina (third plume in Fig. 2A)</t>
  </si>
  <si>
    <t xml:space="preserve">Plume 3 observed near Norte III (Buenos Aires, Argentina </t>
  </si>
  <si>
    <t xml:space="preserve">a20b6f70-b50b-455a-9b0e-5d31994201d4</t>
  </si>
  <si>
    <t xml:space="preserve">Satellite observations of atmospheric methane from the TROPOMI instrument</t>
  </si>
  <si>
    <t xml:space="preserve">Sampson County Disposal Landfill</t>
  </si>
  <si>
    <t xml:space="preserve">annually averaged methane plumes with 1 × 1 km2 resolution</t>
  </si>
  <si>
    <t xml:space="preserve">blended oversampling of TROPOMI+GOSAT data</t>
  </si>
  <si>
    <t xml:space="preserve">Gg a−1</t>
  </si>
  <si>
    <t xml:space="preserve">a92b3ef7-108c-4c38-a154-2971e5ab3656</t>
  </si>
  <si>
    <t xml:space="preserve">223e5995-ed58-4f9a-9131-418ee7c6c3d8</t>
  </si>
  <si>
    <t xml:space="preserve">Charlotte Motor Speedway Landfill</t>
  </si>
  <si>
    <t xml:space="preserve">fb11d5b1-4203-46ca-9cab-eefee23d3c0f</t>
  </si>
  <si>
    <t xml:space="preserve">223e5995-ed58-4f9a-9131-418ee7c6c3d9</t>
  </si>
  <si>
    <t xml:space="preserve">Lee County Regional Landfill</t>
  </si>
  <si>
    <t xml:space="preserve">873c48df-a889-4c45-b0a4-a3eb00b0a857</t>
  </si>
  <si>
    <t xml:space="preserve">223e5995-ed58-4f9a-9131-418ee7c6c3d10</t>
  </si>
  <si>
    <t xml:space="preserve">Springhill Regional landfills</t>
  </si>
  <si>
    <t xml:space="preserve">5adfc6ff-4cbb-41e3-a4db-8f5b5fd3e5aa</t>
  </si>
  <si>
    <t xml:space="preserve">Gas Storage Facility</t>
  </si>
  <si>
    <t xml:space="preserve">Aliso Canyon gas storage facility</t>
  </si>
  <si>
    <t xml:space="preserve">Airborne HSI snapshot (AVIRIS-NG); matched filter + IME</t>
  </si>
  <si>
    <t xml:space="preserve">Flux estimates for the AVIRIS-NG</t>
  </si>
  <si>
    <t xml:space="preserve">f410eb0c-d7a7-4f79-bdbd-f9a1a53c675f</t>
  </si>
  <si>
    <t xml:space="preserve">Well</t>
  </si>
  <si>
    <t xml:space="preserve">Aliso Canyon Well</t>
  </si>
  <si>
    <t xml:space="preserve">62b3d20c-c42f-4f42-9076-6de945d30acb</t>
  </si>
  <si>
    <t xml:space="preserve">Gas Distribution Line</t>
  </si>
  <si>
    <t xml:space="preserve">Chino Hills neighborhood</t>
  </si>
  <si>
    <t xml:space="preserve">cb60d970-cd8a-4674-8b85-29a1877cfe82</t>
  </si>
  <si>
    <t xml:space="preserve">Newby Island Landfill — San Jose, California, USA</t>
  </si>
  <si>
    <t xml:space="preserve">07f27f00-2994-4af6-96f7-1035df7f0c40</t>
  </si>
  <si>
    <t xml:space="preserve">Wastewater treatment</t>
  </si>
  <si>
    <t xml:space="preserve">Wastewater treatment plant near Newby Island — San Jose, California, USA</t>
  </si>
  <si>
    <t xml:space="preserve">877b8243-8345-476f-859e-852f3fff17e3</t>
  </si>
  <si>
    <t xml:space="preserve">Dairy manure management</t>
  </si>
  <si>
    <t xml:space="preserve">Dairy manure lagoon — San Joaquin Valley, California, USA</t>
  </si>
  <si>
    <t xml:space="preserve">d7f0948c-2e38-4a11-838c-3c13399eaddc</t>
  </si>
  <si>
    <t xml:space="preserve">Covered lagoon digester — California, USA</t>
  </si>
  <si>
    <t xml:space="preserve">b5bfb8f0-7249-464a-8f04-0986fe3ee353</t>
  </si>
  <si>
    <t xml:space="preserve">Controlled release experiment (validation)</t>
  </si>
  <si>
    <t xml:space="preserve">Controlled release — California, USA</t>
  </si>
  <si>
    <t xml:space="preserve">AVIRIS-NG snapshot; IME</t>
  </si>
  <si>
    <t xml:space="preserve">9ddfcead-8e1a-46a3-a094-d318eae795fd</t>
  </si>
  <si>
    <t xml:space="preserve">Solid waste disposal (active face)</t>
  </si>
  <si>
    <t xml:space="preserve">Facility sub-area (active face) plume</t>
  </si>
  <si>
    <t xml:space="preserve">Airborne AVIRIS-NG snapshot; linearized matched filter + IME</t>
  </si>
  <si>
    <t xml:space="preserve">methane emission rate for just the active face.</t>
  </si>
  <si>
    <t xml:space="preserve">kg h^−1</t>
  </si>
  <si>
    <t xml:space="preserve">278ab339-4c91-467d-9d6e-bcd18e2c1202</t>
  </si>
  <si>
    <t xml:space="preserve">Emission rate for the overpass</t>
  </si>
  <si>
    <t xml:space="preserve">f3d6ee59-7f20-40c7-a3ce-f64ec452bbd3</t>
  </si>
  <si>
    <t xml:space="preserve">Solid waste disposal (facility total)</t>
  </si>
  <si>
    <t xml:space="preserve">Whole-landfill snapshot domain</t>
  </si>
  <si>
    <t xml:space="preserve">Emissions rate for entire landfill</t>
  </si>
  <si>
    <t xml:space="preserve">4a0034fa-d69d-4ef8-9c2c-af794274084e</t>
  </si>
  <si>
    <t xml:space="preserve">77489b22-a862-4ab9-bc3e-5173d3be63e4</t>
  </si>
  <si>
    <t xml:space="preserve">Solid waste disposal (new cell under construction)</t>
  </si>
  <si>
    <t xml:space="preserve">Facility sub-area (new cell) prior to LFG well commissioning</t>
  </si>
  <si>
    <t xml:space="preserve">Estimated methane emission at the new cell</t>
  </si>
  <si>
    <t xml:space="preserve">2c6f6fd6-3f97-4a8b-af07-369c97481b3b</t>
  </si>
  <si>
    <t xml:space="preserve">Anaerobic Digestion</t>
  </si>
  <si>
    <t xml:space="preserve">Dry high-solids anaerobic digestion of organics</t>
  </si>
  <si>
    <t xml:space="preserve">Facility-level plume (exhaust system)</t>
  </si>
  <si>
    <t xml:space="preserve">Distinct methane plume emanating from the digestion facility</t>
  </si>
  <si>
    <t xml:space="preserve">040269f1-50b4-4281-a442-51d685ff330c</t>
  </si>
  <si>
    <t xml:space="preserve">Composting</t>
  </si>
  <si>
    <t xml:space="preserve">Open-air composting</t>
  </si>
  <si>
    <t xml:space="preserve">Facility-level total (multiple plumes at separation, bag storage, curing)</t>
  </si>
  <si>
    <t xml:space="preserve">Total emission rate at the composting facility</t>
  </si>
  <si>
    <t xml:space="preserve">398bb16b-31ae-4a17-8925-8a38304a73c6</t>
  </si>
  <si>
    <t xml:space="preserve">Average emission rate from all overpasses</t>
  </si>
  <si>
    <t xml:space="preserve">Landfill in the Southern US</t>
  </si>
  <si>
    <t xml:space="preserve">Airborne overpasses</t>
  </si>
  <si>
    <t xml:space="preserve">5b613de1-2db0-4020-bdbf-1ae177d7c6fc</t>
  </si>
  <si>
    <t xml:space="preserve"> Average of multiple/single observation(s) over each landfill</t>
  </si>
  <si>
    <t xml:space="preserve">Landfill in the study site</t>
  </si>
  <si>
    <t xml:space="preserve">Average of 2 PRISMA snapshot IME fluxes over study period</t>
  </si>
  <si>
    <t xml:space="preserve">Landfill #1</t>
  </si>
  <si>
    <t xml:space="preserve">78b4845f-7054-469d-91ca-381c6d7a83bd</t>
  </si>
  <si>
    <t xml:space="preserve">Landfill #2</t>
  </si>
  <si>
    <t xml:space="preserve">49536a09-5b0a-4d15-bcb2-725100e46c85</t>
  </si>
  <si>
    <t xml:space="preserve">Average of 1 PRISMA snapshot IME fluxes over study period</t>
  </si>
  <si>
    <t xml:space="preserve">Landfill #3</t>
  </si>
  <si>
    <t xml:space="preserve">1740f3a0-a768-4f5e-82a3-44d25d44615e</t>
  </si>
  <si>
    <t xml:space="preserve">Landfill #4</t>
  </si>
  <si>
    <t xml:space="preserve">3fc28941-d71e-486b-bc8f-3eec745b8e1d</t>
  </si>
  <si>
    <t xml:space="preserve">Average of 5 PRISMA snapshot IME fluxes over study period</t>
  </si>
  <si>
    <t xml:space="preserve">Landfill #5</t>
  </si>
  <si>
    <t xml:space="preserve">e7ad4e9e-d79d-4a9d-aa95-2b30d191f188</t>
  </si>
  <si>
    <t xml:space="preserve">Average of 3 PRISMA snapshot IME fluxes over study period</t>
  </si>
  <si>
    <t xml:space="preserve">Landfill #6</t>
  </si>
  <si>
    <t xml:space="preserve">4a006513-c567-4f24-be99-2bc243848710</t>
  </si>
  <si>
    <t xml:space="preserve">Landfill #7</t>
  </si>
  <si>
    <t xml:space="preserve">0d961e92-64bb-4915-92a0-450fc4ba6730</t>
  </si>
  <si>
    <t xml:space="preserve">Landfill #8</t>
  </si>
  <si>
    <t xml:space="preserve">7ae462ef-3af8-47fd-a0e9-53a9ee46389d</t>
  </si>
  <si>
    <t xml:space="preserve">Average of 4 PRISMA snapshot IME fluxes over study period</t>
  </si>
  <si>
    <t xml:space="preserve">Landfill #9</t>
  </si>
  <si>
    <t xml:space="preserve">f7d2c83d-b023-4abc-87c4-537eac1dca6e</t>
  </si>
  <si>
    <t xml:space="preserve">Landfill #10</t>
  </si>
  <si>
    <t xml:space="preserve">2379a2c9-2a6e-4e50-8a75-d74fb551b1f6</t>
  </si>
  <si>
    <t xml:space="preserve">Landfill #11</t>
  </si>
  <si>
    <t xml:space="preserve">e335d641-de81-424c-af3f-7f7b675c679a</t>
  </si>
  <si>
    <t xml:space="preserve">Landfill #12</t>
  </si>
  <si>
    <t xml:space="preserve">34f2a85f-86e9-4d2a-8910-8d24d7ba3915</t>
  </si>
  <si>
    <t xml:space="preserve">Landfill #13</t>
  </si>
  <si>
    <t xml:space="preserve">576b217a-b544-43db-ba5b-344ec5483681</t>
  </si>
  <si>
    <t xml:space="preserve">Landfill #14</t>
  </si>
  <si>
    <t xml:space="preserve">9afc387a-2b8b-4c42-9819-65aab7a3fce1</t>
  </si>
  <si>
    <t xml:space="preserve">Landfill #15</t>
  </si>
  <si>
    <t xml:space="preserve">9f10a6ef-a010-4ae4-a1ae-362fbd3ddd27</t>
  </si>
  <si>
    <t xml:space="preserve">Landfill #16</t>
  </si>
  <si>
    <t xml:space="preserve">a59c59ab-1f48-4fcb-8b0c-f9f41077ce0e</t>
  </si>
  <si>
    <t xml:space="preserve">Landfill #17</t>
  </si>
  <si>
    <t xml:space="preserve">1e56f8d6-6ba3-4e0c-bed9-1e602558b91d</t>
  </si>
  <si>
    <t xml:space="preserve">Global TROPOMI detections clustered into persistent sources</t>
  </si>
  <si>
    <t xml:space="preserve">Most detected plumes are related to urban areas and/or landfills (35%), followed by plumes from gas infrastructure (24%), oil infrastructure (21%), and coal mines (20%).</t>
  </si>
  <si>
    <t xml:space="preserve">2021 global survey using daily overpasses</t>
  </si>
  <si>
    <t xml:space="preserve">2974 plumes from 94 persistent emitters</t>
  </si>
  <si>
    <t xml:space="preserve">ef0757fd-21d3-4beb-ba09-a4e8250b72d4</t>
  </si>
  <si>
    <t xml:space="preserve">Test of automated pipeline and feature engineering algorithms</t>
  </si>
  <si>
    <t xml:space="preserve">Unknown source</t>
  </si>
  <si>
    <t xml:space="preserve">Single TROPOMI overpass (2019-09-25)</t>
  </si>
  <si>
    <t xml:space="preserve">Super-emitter event in Louisiana, USA</t>
  </si>
  <si>
    <t xml:space="preserve">4238fdfd-b7b3-4bca-a920-4c0389767958</t>
  </si>
  <si>
    <t xml:space="preserve">217 landfills across 17 states in the US in 2023</t>
  </si>
  <si>
    <t xml:space="preserve">All landfills (open + closed) observed in 2023</t>
  </si>
  <si>
    <t xml:space="preserve">Daily plume rates averaged by day and across days in Apr–Sep 2023 per methods</t>
  </si>
  <si>
    <t xml:space="preserve">Mg h</t>
  </si>
  <si>
    <t xml:space="preserve">94057dff-3c91-429b-802a-104c91a64b58</t>
  </si>
  <si>
    <t xml:space="preserve">218 landfills across 17 states in the US in 2023</t>
  </si>
  <si>
    <t xml:space="preserve">All open landfills observed in 2023</t>
  </si>
  <si>
    <t xml:space="preserve">aa8b22b9-96bd-49d3-92fd-341e1e177455</t>
  </si>
  <si>
    <t xml:space="preserve">219 landfills across 17 states in the US in 2023</t>
  </si>
  <si>
    <t xml:space="preserve">Open landfills with LFGTE projects</t>
  </si>
  <si>
    <t xml:space="preserve">84c285c5-2a10-4dce-91f5-64bd20236442</t>
  </si>
  <si>
    <t xml:space="preserve">220 landfills across 17 states in the US in 2023</t>
  </si>
  <si>
    <t xml:space="preserve">Landfills with RNG projects (subset of LFGTE)</t>
  </si>
  <si>
    <t xml:space="preserve">1e848f72-d0d4-401c-a384-b6c81eda39c5</t>
  </si>
  <si>
    <t xml:space="preserve">221 landfills across 17 states in the US in 2023</t>
  </si>
  <si>
    <t xml:space="preserve">Landfills with evidence of work face emissions</t>
  </si>
  <si>
    <t xml:space="preserve">93c67276-a186-4b30-819b-8bfb12290793</t>
  </si>
  <si>
    <t xml:space="preserve">Underground coal mine ventilation shaft</t>
  </si>
  <si>
    <t xml:space="preserve">UAV active AirCore transect (~8–12 min per flight); snapshot IG or MB estimate</t>
  </si>
  <si>
    <t xml:space="preserve">IG approach; five shafts in USCB campaign.</t>
  </si>
  <si>
    <t xml:space="preserve">25ec72ba-d1ba-4244-911b-aeff9ac102ad</t>
  </si>
  <si>
    <t xml:space="preserve">MB approach; five shafts in USCB campaign.</t>
  </si>
  <si>
    <t xml:space="preserve">10be006e-3b2a-4ea7-aaef-327df823f565</t>
  </si>
  <si>
    <t xml:space="preserve">4d732bf9-200c-4e51-a3ee-fb065d416d33</t>
  </si>
  <si>
    <t xml:space="preserve">0eee4f91-82ee-441c-80d3-43cd4e99e17b</t>
  </si>
  <si>
    <t xml:space="preserve">0fc0aa72-4e6b-4f35-8432-18bb415cebfc</t>
  </si>
  <si>
    <t xml:space="preserve">be2eb145-4899-4595-a656-a614260bb888</t>
  </si>
  <si>
    <t xml:space="preserve">26e35cbd-7cab-4b0a-b1c1-0ff603bce82e</t>
  </si>
  <si>
    <t xml:space="preserve">653cee02-8a7c-4979-9c35-4f24d602712d</t>
  </si>
  <si>
    <t xml:space="preserve">fa297a68-1835-419c-b995-3310403ab0fa</t>
  </si>
  <si>
    <t xml:space="preserve">a034ac1f-5ed2-44bf-919c-a0aae6bf7a16</t>
  </si>
  <si>
    <t xml:space="preserve">Ventilation air methane (VAM) from underground coal mining</t>
  </si>
  <si>
    <t xml:space="preserve">Pniówek Mine — Ventilation Shaft V (Upper Silesian Coal Basin, Poland)</t>
  </si>
  <si>
    <t xml:space="preserve">1 Hz LasIR TDLAS concentrations + Pitot flow, aggregated to 1-hour; summed over campaign</t>
  </si>
  <si>
    <t xml:space="preserve">Mean of daily totals across the campaign (13 Jun–13 Jul 2023)</t>
  </si>
  <si>
    <t xml:space="preserve">tons d^-1</t>
  </si>
  <si>
    <t xml:space="preserve">cd6123a2-30fb-42a1-99bf-fa3d6fbc21d9</t>
  </si>
  <si>
    <t xml:space="preserve">Daily totals derived from hourly aggregates (Pellistor + Pitot)</t>
  </si>
  <si>
    <t xml:space="preserve">Uncorrected Pellistor (sensor drift present)</t>
  </si>
  <si>
    <t xml:space="preserve">9f00f397-9bb8-455f-b3cd-b160388ad59d</t>
  </si>
  <si>
    <t xml:space="preserve">Coal mining (regional/gridded emissions)</t>
  </si>
  <si>
    <t xml:space="preserve">Shanxi Province — province-wide mean (daily variability)</t>
  </si>
  <si>
    <t xml:space="preserve">Fluxes were computed following the WPL-corrected method (Webb et al. 1980), and subsequently downscaled to a half-hourly frequency.</t>
  </si>
  <si>
    <t xml:space="preserve">Reported central tendency over May 2018–Jul 2022</t>
  </si>
  <si>
    <t xml:space="preserve">ug/m2/s</t>
  </si>
  <si>
    <t xml:space="preserve">010aa2fb-9f6c-4142-8b51-3ba030f2df89</t>
  </si>
  <si>
    <t xml:space="preserve">Shanxi Province — 10-day rolling mean</t>
  </si>
  <si>
    <t xml:space="preserve">Variation decreases with averaging window; 10-day</t>
  </si>
  <si>
    <t xml:space="preserve">3dcc5e2c-d2a5-4e5a-99c3-5eff63bb06c5</t>
  </si>
  <si>
    <t xml:space="preserve">Shanxi Province — 30-day rolling mean</t>
  </si>
  <si>
    <t xml:space="preserve">30-day</t>
  </si>
  <si>
    <t xml:space="preserve">eb3a8cad-c24d-495f-a943-a60a13f4dfb6</t>
  </si>
  <si>
    <t xml:space="preserve">Shanxi Province — 90-day rolling mean</t>
  </si>
  <si>
    <t xml:space="preserve">90-day</t>
  </si>
  <si>
    <t xml:space="preserve">1fa0a61a-f21b-4fe4-a26e-80cd360f8d96</t>
  </si>
  <si>
    <t xml:space="preserve">Coal-mine grids within Shanxi — annual mean (2018)</t>
  </si>
  <si>
    <t xml:space="preserve">Annual mean on coal-mine grids for 2018</t>
  </si>
  <si>
    <t xml:space="preserve">5e78ee2a-ebd5-4f32-a3da-549c418ec8e7</t>
  </si>
  <si>
    <t xml:space="preserve">Coal-mine grids within Shanxi — annual mean (2019)</t>
  </si>
  <si>
    <t xml:space="preserve">Annual mean on coal-mine grids for 2019</t>
  </si>
  <si>
    <t xml:space="preserve">6895a510-8618-41a1-abf4-b0fbc54cf0ef</t>
  </si>
  <si>
    <t xml:space="preserve">Coal-mine grids within Shanxi — annual mean (2020)</t>
  </si>
  <si>
    <t xml:space="preserve">Annual mean on coal-mine grids for 2020</t>
  </si>
  <si>
    <t xml:space="preserve">8f761dfd-7dd3-4909-bb1b-9e08459cb8e2</t>
  </si>
  <si>
    <t xml:space="preserve">Coal-mine grids within Shanxi — annual mean (2021)</t>
  </si>
  <si>
    <t xml:space="preserve">Annual mean on coal-mine grids for 2021</t>
  </si>
  <si>
    <t xml:space="preserve">cb327e05-b9f0-4ead-870f-4a38c6d0b93f</t>
  </si>
  <si>
    <t xml:space="preserve">Coal-mine grids within Shanxi — annual mean (2022)</t>
  </si>
  <si>
    <t xml:space="preserve">Annual mean on coal-mine grids for 2022</t>
  </si>
  <si>
    <t xml:space="preserve">69442609-05ff-487b-bd8b-e7045ebb5c80</t>
  </si>
  <si>
    <t xml:space="preserve">Coal-mine grids — 5-year mean (TROPOMI; 2018-05 to 2022-07)</t>
  </si>
  <si>
    <t xml:space="preserve">TROPOMI 5-year mean on coal-mine grids</t>
  </si>
  <si>
    <t xml:space="preserve">4b58d55f-93d3-44a4-8b64-c58232f95b99</t>
  </si>
  <si>
    <t xml:space="preserve">Coal-mine grids — 5-year mean (EDGAR v8.0; 2018–2022)</t>
  </si>
  <si>
    <t xml:space="preserve">EDGAR 5-year mean on the same grids</t>
  </si>
  <si>
    <t xml:space="preserve">9aa5af4f-c94f-4bbe-a1d9-64f5bd33926e</t>
  </si>
  <si>
    <t xml:space="preserve">Ventilation air methane (VAM) — shaft exhaust</t>
  </si>
  <si>
    <t xml:space="preserve">Ventilation Shaft 12 (VS12) — longwall mine, SW Virginia, USA</t>
  </si>
  <si>
    <t xml:space="preserve">longwall mine, SW Virginia, USA </t>
  </si>
  <si>
    <t xml:space="preserve">Bottom-up (BU): in-situ flowmeters + dual NDIR CH4 sensors at fans; minute logging aggregated to hourly (kg/h) — distribution summarized across monitoring dates</t>
  </si>
  <si>
    <t xml:space="preserve"> BU emissions from VS12</t>
  </si>
  <si>
    <t xml:space="preserve">057bbd33-97b2-4ae7-b3fc-148b697096f2</t>
  </si>
  <si>
    <t xml:space="preserve">9e6fa7c3-4f32-4d23-bf83-af7dc34f7f93</t>
  </si>
  <si>
    <t xml:space="preserve">Ventilation Shaft 16 (VS16) — longwall mine, SW Virginia, USA</t>
  </si>
  <si>
    <t xml:space="preserve">BU methane fluxes from VS16 </t>
  </si>
  <si>
    <t xml:space="preserve">d7f6e1f6-b23f-4d8f-93b5-b00bc6277ee6</t>
  </si>
  <si>
    <t xml:space="preserve">Pniówek Mine — Ventilation Shaft V (USCB, Poland) — Daily average</t>
  </si>
  <si>
    <t xml:space="preserve">Daily average of ~1-minute snapshots passing quality filters; HySpex + wind lidar IME</t>
  </si>
  <si>
    <t xml:space="preserve">Daily average emissions</t>
  </si>
  <si>
    <t xml:space="preserve">a2aa3a72-e70c-4b41-ab3a-f688e641bfca</t>
  </si>
  <si>
    <t xml:space="preserve">4235d2ee-762f-4e37-ba95-4cf447bf2344</t>
  </si>
  <si>
    <t xml:space="preserve">aa0b0e80-df76-4d50-af7d-a8696318a29b</t>
  </si>
  <si>
    <t xml:space="preserve">a0a1e986-147f-4136-bcac-9ab7763fd38c</t>
  </si>
  <si>
    <t xml:space="preserve">Pniówek Mine — Ventilation Shaft V (USCB, Poland) — Snapshot example (08:45 UTC)</t>
  </si>
  <si>
    <t xml:space="preserve">~1-minute scan snapshot; HySpex + wind lidar IME</t>
  </si>
  <si>
    <t xml:space="preserve">3e808733-02b5-4aea-96b8-093c2f4e3f09</t>
  </si>
  <si>
    <t xml:space="preserve">Pniówek Mine — Ventilation Shaft V (USCB, Poland) — Snapshot example (08:04 UTC)</t>
  </si>
  <si>
    <t xml:space="preserve">acc6b9c1-921a-45bd-9c1b-f687de305c42</t>
  </si>
  <si>
    <t xml:space="preserve">Pniówek Mine — Ventilation Shaft V (USCB, Poland) — Snapshot example (08:15 UTC)</t>
  </si>
  <si>
    <t xml:space="preserve">d917d55f-12d2-4d00-a3cf-de90406e8b5e</t>
  </si>
  <si>
    <t xml:space="preserve">Ventilation air methane (VAM) — cluster of shafts</t>
  </si>
  <si>
    <t xml:space="preserve">Airborne MAMAP SWIR column anomalies; cross-sectional flux (mass balance). Each value is a minutes-scale overflight mean (or mean of multiple tracks).</t>
  </si>
  <si>
    <t xml:space="preserve">Cross-sectional flux estimates for shaft cluster b</t>
  </si>
  <si>
    <t xml:space="preserve">Cluster</t>
  </si>
  <si>
    <t xml:space="preserve">63d17519-af0c-4283-a81a-f9ca00d9fb97</t>
  </si>
  <si>
    <t xml:space="preserve">4b900a05-cb10-4ee7-a8c2-a8e08e601357</t>
  </si>
  <si>
    <t xml:space="preserve">57e05caf-43d3-414e-a740-1d84869174b4</t>
  </si>
  <si>
    <t xml:space="preserve">Cross-sectional flux estimates for clusters a, c, d</t>
  </si>
  <si>
    <t xml:space="preserve">2433bf19-a2d2-4c3f-bce1-592147aee126</t>
  </si>
  <si>
    <t xml:space="preserve">64a75fb5-981b-42fc-a447-c44abd0c2042</t>
  </si>
  <si>
    <t xml:space="preserve">22ea600e-b602-44f3-bd4f-23340e114082</t>
  </si>
  <si>
    <t xml:space="preserve">52e4d9f1-3051-43a7-96e2-e1d85771c8db</t>
  </si>
  <si>
    <t xml:space="preserve">8d7a4525-7632-4555-bbfd-48e44203558b</t>
  </si>
  <si>
    <t xml:space="preserve">d2227ca6-4146-422d-8a1e-efd4e74f156d</t>
  </si>
  <si>
    <t xml:space="preserve">Coal mine methane (CMM) — mine-level emissions (site-attributed)</t>
  </si>
  <si>
    <t xml:space="preserve">Coal Mine A (CM-A), Changzhi, Shanxi; Mean</t>
  </si>
  <si>
    <t xml:space="preserve">1 Hz CH4 averaged to 1-minute; MCM2 minute-by-minute emissions</t>
  </si>
  <si>
    <t xml:space="preserve">Mine-level attribution using two-box mass-conserving model (MCM2); surface observations at concentric radii</t>
  </si>
  <si>
    <t xml:space="preserve">eb28588c-2ea2-4ff6-ae40-ec61fcaaea0b</t>
  </si>
  <si>
    <t xml:space="preserve">Coal Mine A (CM-A), Changzhi, Shanxi; Minimum</t>
  </si>
  <si>
    <t xml:space="preserve">50953a2c-60b6-48f2-bc88-34eb741f7eeb</t>
  </si>
  <si>
    <t xml:space="preserve">Coal Mine A (CM-A), Changzhi, Shanxi — Median</t>
  </si>
  <si>
    <t xml:space="preserve">6bd5eeb1-c8e7-4e9d-a196-c082caf76d6a</t>
  </si>
  <si>
    <t xml:space="preserve">Coal Mine A (CM-A), Changzhi, Shanxi— Maximum</t>
  </si>
  <si>
    <t xml:space="preserve">73584058-af0d-453c-a767-290ba38924e9</t>
  </si>
  <si>
    <t xml:space="preserve">Coal Mine A (CM-A), Changzhi, Shanxi — Mean</t>
  </si>
  <si>
    <t xml:space="preserve">d59267a8-597c-45b7-a3a3-a57441a9cd1d</t>
  </si>
  <si>
    <t xml:space="preserve">Coal Mine A (CM-A), Changzhi, Shanxi — Minimum</t>
  </si>
  <si>
    <t xml:space="preserve">3e857c57-7204-4266-8b58-8e2bfd58d714</t>
  </si>
  <si>
    <t xml:space="preserve">Coal Mine A (CM-A), Changzhi, Shanxi  — Median</t>
  </si>
  <si>
    <t xml:space="preserve">c35d9013-5291-4dec-8ebe-354b5c70621d</t>
  </si>
  <si>
    <t xml:space="preserve">Coal Mine A (CM-A), Changzhi, Shanxi — Maximum</t>
  </si>
  <si>
    <t xml:space="preserve">fa8145aa-dbcd-46f1-8717-655d5fc649a8</t>
  </si>
  <si>
    <t xml:space="preserve">Coal Mine B (CM-B), Changzhi, Shanxi — Mean</t>
  </si>
  <si>
    <t xml:space="preserve">1232458b-93be-465a-a984-ecc0b00db79b</t>
  </si>
  <si>
    <t xml:space="preserve">Coal Mine B (CM-B), Changzhi, Shanxi — Minimum</t>
  </si>
  <si>
    <t xml:space="preserve">a8082c3d-9a36-4c83-996b-48e5d031cf24</t>
  </si>
  <si>
    <t xml:space="preserve">Coal Mine B (CM-B), Changzhi, Shanxi — Median</t>
  </si>
  <si>
    <t xml:space="preserve">01441d1a-4fc7-4f54-97b7-0d66931d5ca4</t>
  </si>
  <si>
    <t xml:space="preserve">Coal Mine B (CM-B), Changzhi, Shanxi — Maximum</t>
  </si>
  <si>
    <t xml:space="preserve">6935affd-7104-4126-ac3f-0884938382f0</t>
  </si>
  <si>
    <t xml:space="preserve">47eb993d-a64a-45ea-b250-01c2d68311bc</t>
  </si>
  <si>
    <t xml:space="preserve">6bea54a0-5a33-47d8-80ed-0dd332e736f6</t>
  </si>
  <si>
    <t xml:space="preserve">707a90ea-0988-4be2-9edd-d5d9bcb74d68</t>
  </si>
  <si>
    <t xml:space="preserve">f9a6012a-d1dc-4eb1-ab79-01efe62ab29b</t>
  </si>
  <si>
    <t xml:space="preserve">CMM — downwind transect emissions (unattributed)</t>
  </si>
  <si>
    <t xml:space="preserve">1 km north of CM-A — representative emission</t>
  </si>
  <si>
    <t xml:space="preserve">Single downwind observation point; minute-by-minute MCM2</t>
  </si>
  <si>
    <t xml:space="preserve">ppm min^-1</t>
  </si>
  <si>
    <t xml:space="preserve">a61fa3f4-0c81-4327-bb49-e8f16b5933fa</t>
  </si>
  <si>
    <t xml:space="preserve">3 km north of CM-A — representative emission</t>
  </si>
  <si>
    <t xml:space="preserve">e652ed1d-a57b-4534-8610-5af0331248eb</t>
  </si>
  <si>
    <t xml:space="preserve">5 km north of CM-A — representative emission</t>
  </si>
  <si>
    <t xml:space="preserve">9491aa96-8dca-4402-ac75-367b4f05d809</t>
  </si>
  <si>
    <t xml:space="preserve">Ventilation air methane (VAM) — grouped shafts (case-study total)</t>
  </si>
  <si>
    <t xml:space="preserve">USCB — southern catchment (Pustelnik downwind case) — Pustelnik (south)</t>
  </si>
  <si>
    <t xml:space="preserve">Minutes-scale upwind–downwind network inversion</t>
  </si>
  <si>
    <t xml:space="preserve">Emissions aggregated over shafts upwind of the downwind station during case window</t>
  </si>
  <si>
    <t xml:space="preserve">kt a^-1</t>
  </si>
  <si>
    <t xml:space="preserve">88150dac-acd0-445f-a654-3ad4192de294</t>
  </si>
  <si>
    <t xml:space="preserve">e19a83e7-dd4b-476d-81c8-a38fd41726ef</t>
  </si>
  <si>
    <t xml:space="preserve">6b113e50-baa4-4cb2-88f2-f67273edc1cb</t>
  </si>
  <si>
    <t xml:space="preserve">USCB — western catchment (Raciborz downwind case) — Raciborz (west)</t>
  </si>
  <si>
    <t xml:space="preserve">2fe0c3d7-150d-4e23-aa6d-7e288d7f5e04</t>
  </si>
  <si>
    <t xml:space="preserve">5d6cfdcd-36ed-4054-a5f8-6c4ea292842e</t>
  </si>
  <si>
    <t xml:space="preserve">a8b029ba-2759-4edd-b7ec-71f777d55d96</t>
  </si>
  <si>
    <t xml:space="preserve">Coal mine methane (CMM) — EC tower near shaft (area flux)</t>
  </si>
  <si>
    <t xml:space="preserve">Single mine near ventilation air outlet; eddy covariance tower</t>
  </si>
  <si>
    <t xml:space="preserve">Half-hourly EC flux (10 Hz→30 min) summarized as percentile over period</t>
  </si>
  <si>
    <t xml:space="preserve">EC flux distribution — Winter 2021 (Changzhi mine) — percentile p10</t>
  </si>
  <si>
    <t xml:space="preserve">ug m^-2 s^-1</t>
  </si>
  <si>
    <t xml:space="preserve">c56f12f9-97c5-4142-bf28-de789f89e4bc</t>
  </si>
  <si>
    <t xml:space="preserve">EC flux distribution — Winter 2021 (Changzhi mine) — percentile p20</t>
  </si>
  <si>
    <t xml:space="preserve">93b333ea-661c-4958-af37-bc0b60c94731</t>
  </si>
  <si>
    <t xml:space="preserve">EC flux distribution — Winter 2021 (Changzhi mine) — percentile p30</t>
  </si>
  <si>
    <t xml:space="preserve">5e23d634-d9af-4ddd-bc24-9485cafd444d</t>
  </si>
  <si>
    <t xml:space="preserve">EC flux distribution — Winter 2021 (Changzhi mine) — percentile p40</t>
  </si>
  <si>
    <t xml:space="preserve">2454bfc5-e6a8-4d5c-8bc2-e2171f6a60fd</t>
  </si>
  <si>
    <t xml:space="preserve">EC flux distribution — Winter 2021 (Changzhi mine) — percentile p50</t>
  </si>
  <si>
    <t xml:space="preserve">6f410c65-1e40-4cfc-949b-04fb3f75ec7d</t>
  </si>
  <si>
    <t xml:space="preserve">EC flux distribution — Winter 2021 (Changzhi mine) — percentile p60</t>
  </si>
  <si>
    <t xml:space="preserve">06a834b5-c2fe-401c-abb3-10d93476414a</t>
  </si>
  <si>
    <t xml:space="preserve">EC flux distribution — Winter 2021 (Changzhi mine) — percentile p70</t>
  </si>
  <si>
    <t xml:space="preserve">6ffd171d-1d82-40d2-9125-8404607426e5</t>
  </si>
  <si>
    <t xml:space="preserve">EC flux distribution — Winter 2021 (Changzhi mine) — percentile p80</t>
  </si>
  <si>
    <t xml:space="preserve">eb758804-0c29-4e2e-a257-5344e2fce072</t>
  </si>
  <si>
    <t xml:space="preserve">EC flux distribution — Winter 2021 (Changzhi mine) — percentile p90</t>
  </si>
  <si>
    <t xml:space="preserve">af945882-b020-4c6b-bc86-ea95c689658c</t>
  </si>
  <si>
    <t xml:space="preserve">EC flux distribution — Summer 2022 (Changzhi mine) — percentile p10</t>
  </si>
  <si>
    <t xml:space="preserve">b82d6602-4f29-463e-8f27-a05b3505a222</t>
  </si>
  <si>
    <t xml:space="preserve">EC flux distribution — Summer 2022 (Changzhi mine) — percentile p20</t>
  </si>
  <si>
    <t xml:space="preserve">660c2231-3a9a-4162-8a39-ff487b102928</t>
  </si>
  <si>
    <t xml:space="preserve">EC flux distribution — Summer 2022 (Changzhi mine) — percentile p30</t>
  </si>
  <si>
    <t xml:space="preserve">c3ef4b9e-0b6c-47d9-aa9a-6905b90f0e37</t>
  </si>
  <si>
    <t xml:space="preserve">EC flux distribution — Summer 2022 (Changzhi mine) — percentile p40</t>
  </si>
  <si>
    <t xml:space="preserve">a563ae0a-3ddc-4148-931c-95d778a5ef9a</t>
  </si>
  <si>
    <t xml:space="preserve">EC flux distribution — Summer 2022 (Changzhi mine) — percentile p50</t>
  </si>
  <si>
    <t xml:space="preserve">03ae3e43-b92d-48ef-9ca4-7ff91548e2e8</t>
  </si>
  <si>
    <t xml:space="preserve">EC flux distribution — Summer 2022 (Changzhi mine) — percentile p60</t>
  </si>
  <si>
    <t xml:space="preserve">c3d2d9cd-823b-4aee-9e3f-5e9d401969c6</t>
  </si>
  <si>
    <t xml:space="preserve">EC flux distribution — Summer 2022 (Changzhi mine) — percentile p70</t>
  </si>
  <si>
    <t xml:space="preserve">1dbc1854-5643-4d35-a03d-526f4730a4b0</t>
  </si>
  <si>
    <t xml:space="preserve">EC flux distribution — Summer 2022 (Changzhi mine) — percentile p80</t>
  </si>
  <si>
    <t xml:space="preserve">d29689f8-7aa8-40cd-9ffb-e2235846741a</t>
  </si>
  <si>
    <t xml:space="preserve">EC flux distribution — Summer 2022 (Changzhi mine) — percentile p90</t>
  </si>
  <si>
    <t xml:space="preserve">e888b557-5df4-42d8-8443-0afc102de8a9</t>
  </si>
  <si>
    <t xml:space="preserve">6946532f-cabf-457f-ac38-1282df609652</t>
  </si>
  <si>
    <t xml:space="preserve">50e2a17a-317f-4a5e-9b33-e1c2404ee809</t>
  </si>
  <si>
    <t xml:space="preserve">461f6daa-8705-4b6b-8dd4-1a4acfe1d4a7</t>
  </si>
  <si>
    <t xml:space="preserve">cc0d5475-788f-449e-b4ba-e708043b2af9</t>
  </si>
  <si>
    <t xml:space="preserve">Ventilation air methane (VAM) — ventilation shaft</t>
  </si>
  <si>
    <t xml:space="preserve">Pniówek Coal Mine — Ventilation shaft </t>
  </si>
  <si>
    <t xml:space="preserve">UAV-based AirCore samples (ppb) converted to mass concentration; GA–IPPF retrieval; per-flight minutes-scale estimate</t>
  </si>
  <si>
    <t xml:space="preserve">Flight 4</t>
  </si>
  <si>
    <t xml:space="preserve">kt/hour</t>
  </si>
  <si>
    <t xml:space="preserve">adeed83c-2994-4dd6-a177-a123cf6d0492</t>
  </si>
  <si>
    <t xml:space="preserve">Flight 8</t>
  </si>
  <si>
    <t xml:space="preserve">5f407150-e778-4555-92a2-313fe7a416eb</t>
  </si>
  <si>
    <t xml:space="preserve">Flight 12</t>
  </si>
  <si>
    <t xml:space="preserve">776040f7-7713-44ca-a17b-bc1bfc98de92</t>
  </si>
  <si>
    <t xml:space="preserve">Flight 14</t>
  </si>
  <si>
    <t xml:space="preserve">700f03cf-d695-4540-9d8d-6111b563e1a2</t>
  </si>
  <si>
    <t xml:space="preserve">Flight 17</t>
  </si>
  <si>
    <t xml:space="preserve">02cffdfe-824a-469b-a6eb-6e55a5d375bb</t>
  </si>
  <si>
    <t xml:space="preserve">Flight 18</t>
  </si>
  <si>
    <t xml:space="preserve">4a4f0f4e-e4b2-475e-b9da-0a053e42becb</t>
  </si>
  <si>
    <t xml:space="preserve">Minimum emissions rate from August 18</t>
  </si>
  <si>
    <t xml:space="preserve">6965b972-3525-4b50-b8ed-5c114d870ac0</t>
  </si>
  <si>
    <t xml:space="preserve">Maximum emissions rate from August 18</t>
  </si>
  <si>
    <t xml:space="preserve">9880d36b-30b7-4f41-b1e4-5ed1f7048fe9</t>
  </si>
  <si>
    <t xml:space="preserve">Minimum emissions rate from August 21</t>
  </si>
  <si>
    <t xml:space="preserve">4d810b5c-59d6-4604-b3d8-ad1e542bd133</t>
  </si>
  <si>
    <t xml:space="preserve">Maximum emissions rate from August 21</t>
  </si>
  <si>
    <t xml:space="preserve">ea3030fa-57a6-45ec-81c6-0434cc4cd1ba</t>
  </si>
  <si>
    <t xml:space="preserve">Single ventilation shaft; in-stack measurements of CH4 concentration and air flow (SMP-NT/A + fan station sensors)</t>
  </si>
  <si>
    <t xml:space="preserve">The sensor’s response time is less than 6s,</t>
  </si>
  <si>
    <t xml:space="preserve">Pniówek III — Average (mean) over 14 May–13 Jun 2018</t>
  </si>
  <si>
    <t xml:space="preserve">kg min^-1</t>
  </si>
  <si>
    <t xml:space="preserve">1869c3cb-2d56-45c0-a7ac-d04701c5bf77</t>
  </si>
  <si>
    <t xml:space="preserve">Pniówek III — Median over 14 May–13 Jun 2018</t>
  </si>
  <si>
    <t xml:space="preserve">70685b9a-e05a-4241-8423-fa3105590b28</t>
  </si>
  <si>
    <t xml:space="preserve">Pniówek III — Minimum over 14 May–13 Jun 2018</t>
  </si>
  <si>
    <t xml:space="preserve">dff45ebd-2b0e-4344-9bcf-9845c6e2ffbb</t>
  </si>
  <si>
    <t xml:space="preserve">Pniówek III — Maximum over 14 May–13 Jun 2018</t>
  </si>
  <si>
    <t xml:space="preserve">d4a8306f-c5c0-4314-8b71-8475aa1a73d9</t>
  </si>
  <si>
    <t xml:space="preserve">Pniówek IV — Average (mean) over 14 May–13 Jun 2018</t>
  </si>
  <si>
    <t xml:space="preserve">63175cd1-b5cb-48d1-a87d-787a56eedfb3</t>
  </si>
  <si>
    <t xml:space="preserve">Pniówek IV — Median over 14 May–13 Jun 2018</t>
  </si>
  <si>
    <t xml:space="preserve">3c737077-d160-467f-800a-c0b78cc8fc59</t>
  </si>
  <si>
    <t xml:space="preserve">Pniówek IV — Minimum over 14 May–13 Jun 2018</t>
  </si>
  <si>
    <t xml:space="preserve">d2faf4db-bc00-411b-ae9e-245f1e74fee4</t>
  </si>
  <si>
    <t xml:space="preserve">Pniówek IV — Maximum over 14 May–13 Jun 2018</t>
  </si>
  <si>
    <t xml:space="preserve">598b3268-6a7b-4d52-9355-0bba13a5ca69</t>
  </si>
  <si>
    <t xml:space="preserve">Pniówek V — Average (mean) over 14 May–13 Jun 2018</t>
  </si>
  <si>
    <t xml:space="preserve">70ceee87-0dfc-451f-9237-9fd80e639ab6</t>
  </si>
  <si>
    <t xml:space="preserve">Pniówek V — Median over 14 May–13 Jun 2018</t>
  </si>
  <si>
    <t xml:space="preserve">83f320e6-ca57-4510-ae7f-fd6ae74a1371</t>
  </si>
  <si>
    <t xml:space="preserve">Pniówek V — Minimum over 14 May–13 Jun 2018</t>
  </si>
  <si>
    <t xml:space="preserve">6160c4eb-81f4-4196-a993-039059e7c769</t>
  </si>
  <si>
    <t xml:space="preserve">Pniówek V — Maximum over 14 May–13 Jun 2018</t>
  </si>
  <si>
    <t xml:space="preserve">f70d798b-ea0f-4ec0-b1b8-aa68b527e641</t>
  </si>
  <si>
    <t xml:space="preserve">Zofiówka IV — Average (mean) over 14 May–13 Jun 2018</t>
  </si>
  <si>
    <t xml:space="preserve">cab63583-9b56-459d-bd53-1cf5ffa500c0</t>
  </si>
  <si>
    <t xml:space="preserve">Zofiówka IV — Median over 14 May–13 Jun 2018</t>
  </si>
  <si>
    <t xml:space="preserve">f1a40ac3-18d8-4047-b738-7e3d0fadcef1</t>
  </si>
  <si>
    <t xml:space="preserve">Zofiówka IV — Minimum over 14 May–13 Jun 2018</t>
  </si>
  <si>
    <t xml:space="preserve">248b00c0-af98-4003-99ca-374b798d9395</t>
  </si>
  <si>
    <t xml:space="preserve">Zofiówka IV — Maximum over 14 May–13 Jun 2018</t>
  </si>
  <si>
    <t xml:space="preserve">7f6086aa-55a7-412b-bf48-f6e79a7fd88e</t>
  </si>
  <si>
    <t xml:space="preserve">Zofiówka V — Average (mean) over 14 May–13 Jun 2018</t>
  </si>
  <si>
    <t xml:space="preserve">b1e3bb65-a561-4b03-9223-aadf927dd347</t>
  </si>
  <si>
    <t xml:space="preserve">Zofiówka V — Median over 14 May–13 Jun 2018</t>
  </si>
  <si>
    <t xml:space="preserve">88aeb7d1-04fb-4eb6-b2fb-ef9f7e9dd6f4</t>
  </si>
  <si>
    <t xml:space="preserve">Zofiówka V — Minimum over 14 May–13 Jun 2018</t>
  </si>
  <si>
    <t xml:space="preserve">49be4632-3572-4ed0-b830-543f46c0a1c6</t>
  </si>
  <si>
    <t xml:space="preserve">Zofiówka V — Maximum over 14 May–13 Jun 2018</t>
  </si>
  <si>
    <t xml:space="preserve">274a9391-b6cd-4036-a01e-edb901f72c96</t>
  </si>
  <si>
    <t xml:space="preserve">Borynia III — Average (mean) over 14 May–13 Jun 2018</t>
  </si>
  <si>
    <t xml:space="preserve">dcc322b9-bc44-4716-86fc-0a1cc0f3488f</t>
  </si>
  <si>
    <t xml:space="preserve">Borynia III — Median over 14 May–13 Jun 2018</t>
  </si>
  <si>
    <t xml:space="preserve">5f1a9a28-c696-4444-8ec6-4567cc629107</t>
  </si>
  <si>
    <t xml:space="preserve">Borynia III — Minimum over 14 May–13 Jun 2018</t>
  </si>
  <si>
    <t xml:space="preserve">300a40be-f415-4174-a580-a0ff3312b8ea</t>
  </si>
  <si>
    <t xml:space="preserve">Borynia III — Maximum over 14 May–13 Jun 2018</t>
  </si>
  <si>
    <t xml:space="preserve">5c784cb4-999b-4804-b7df-bc1af06e511d</t>
  </si>
  <si>
    <t xml:space="preserve">Borynia VI — Average (mean) over 14 May–13 Jun 2018</t>
  </si>
  <si>
    <t xml:space="preserve">25496c2b-696b-4a9a-ac71-784c68cd4872</t>
  </si>
  <si>
    <t xml:space="preserve">Borynia VI — Median over 14 May–13 Jun 2018</t>
  </si>
  <si>
    <t xml:space="preserve">8290bdc0-cbe3-41b8-9a6f-9b2992a9c08c</t>
  </si>
  <si>
    <t xml:space="preserve">Borynia VI — Minimum over 14 May–13 Jun 2018</t>
  </si>
  <si>
    <t xml:space="preserve">657098ad-ca3a-4d8f-af69-65ad04b8df5b</t>
  </si>
  <si>
    <t xml:space="preserve">Borynia VI — Maximum over 14 May–13 Jun 2018</t>
  </si>
  <si>
    <t xml:space="preserve">4f3576f0-f5d3-4eaf-bf2f-502629beed5c</t>
  </si>
  <si>
    <t xml:space="preserve">Jastrzębie IV — Average (mean) over 14 May–13 Jun 2018</t>
  </si>
  <si>
    <t xml:space="preserve">00bdad92-6224-4679-8b41-e35da4089ba4</t>
  </si>
  <si>
    <t xml:space="preserve">Jastrzębie IV — Median over 14 May–13 Jun 2018</t>
  </si>
  <si>
    <t xml:space="preserve">01d2c239-21cb-4bac-9648-77848095eddf</t>
  </si>
  <si>
    <t xml:space="preserve">Jastrzębie IV — Minimum over 14 May–13 Jun 2018</t>
  </si>
  <si>
    <t xml:space="preserve">1e80f5cc-99b4-4b5d-8434-f210c064134d</t>
  </si>
  <si>
    <t xml:space="preserve">Jastrzębie IV — Maximum over 14 May–13 Jun 2018</t>
  </si>
  <si>
    <t xml:space="preserve">77a4937c-bcef-430e-a36c-3afe88f9929e</t>
  </si>
  <si>
    <t xml:space="preserve">Jastrzębie VI — Average (mean) over 14 May–13 Jun 2018</t>
  </si>
  <si>
    <t xml:space="preserve">622b9c23-9c27-4675-b302-ae3537287ef0</t>
  </si>
  <si>
    <t xml:space="preserve">Jastrzębie VI — Median over 14 May–13 Jun 2018</t>
  </si>
  <si>
    <t xml:space="preserve">fb1d53d8-ca60-407a-b93c-d8c932e80fc6</t>
  </si>
  <si>
    <t xml:space="preserve">Jastrzębie VI — Minimum over 14 May–13 Jun 2018</t>
  </si>
  <si>
    <t xml:space="preserve">eb65a9a9-0b3c-4c96-aa25-cd6f42235acc</t>
  </si>
  <si>
    <t xml:space="preserve">Jastrzębie VI — Maximum over 14 May–13 Jun 2018</t>
  </si>
  <si>
    <t xml:space="preserve">e031e091-56bc-46d8-a0f0-c16f8512feb8</t>
  </si>
  <si>
    <t xml:space="preserve">Knurów Aniołki — Average (mean) over 14 May–13 Jun 2018</t>
  </si>
  <si>
    <t xml:space="preserve">971b929d-49a5-4d9d-87ae-e8d183f47aa4</t>
  </si>
  <si>
    <t xml:space="preserve">Knurów Aniołki — Median over 14 May–13 Jun 2018</t>
  </si>
  <si>
    <t xml:space="preserve">ddb8a6eb-cac2-4c29-969c-85c05254c438</t>
  </si>
  <si>
    <t xml:space="preserve">Knurów Aniołki — Minimum over 14 May–13 Jun 2018</t>
  </si>
  <si>
    <t xml:space="preserve">e82ccb73-f075-47ad-97a0-5400f38745a1</t>
  </si>
  <si>
    <t xml:space="preserve">Knurów Aniołki — Maximum over 14 May–13 Jun 2018</t>
  </si>
  <si>
    <t xml:space="preserve">ae164935-6007-41b1-ac23-eeb288b5ff6e</t>
  </si>
  <si>
    <t xml:space="preserve">Knurów Bojków V — Average (mean) over 14 May–13 Jun 2018</t>
  </si>
  <si>
    <t xml:space="preserve">b7c35c16-0e69-442f-adb4-77a5bcfdd26f</t>
  </si>
  <si>
    <t xml:space="preserve">Knurów Bojków V — Median over 14 May–13 Jun 2018</t>
  </si>
  <si>
    <t xml:space="preserve">3e7584c2-2c80-4ec5-9930-4de610540fb2</t>
  </si>
  <si>
    <t xml:space="preserve">Knurów Bojków V — Minimum over 14 May–13 Jun 2018</t>
  </si>
  <si>
    <t xml:space="preserve">0c9167ab-5f93-4b2e-93d6-8ad48c88c10a</t>
  </si>
  <si>
    <t xml:space="preserve">Knurów Bojków V — Maximum over 14 May–13 Jun 2018</t>
  </si>
  <si>
    <t xml:space="preserve">94ff682c-b6e5-406a-9269-93471b4ee733</t>
  </si>
  <si>
    <t xml:space="preserve">Szczygłowice IV — Average (mean) over 14 May–13 Jun 2018</t>
  </si>
  <si>
    <t xml:space="preserve">f7c9f09e-a789-41da-9314-584524041191</t>
  </si>
  <si>
    <t xml:space="preserve">Szczygłowice IV — Median over 14 May–13 Jun 2018</t>
  </si>
  <si>
    <t xml:space="preserve">4e1a143e-adee-4d1a-b20e-c3e354b237bf</t>
  </si>
  <si>
    <t xml:space="preserve">Szczygłowice IV — Minimum over 14 May–13 Jun 2018</t>
  </si>
  <si>
    <t xml:space="preserve">ebaeca7c-8805-411d-b44c-2194b0b58b27</t>
  </si>
  <si>
    <t xml:space="preserve">Szczygłowice IV — Maximum over 14 May–13 Jun 2018</t>
  </si>
  <si>
    <t xml:space="preserve">7c901f54-5356-4845-b0d9-7fbccbae0b96</t>
  </si>
  <si>
    <t xml:space="preserve">Szczygłowice VI — Average (mean) over 14 May–13 Jun 2018</t>
  </si>
  <si>
    <t xml:space="preserve">91992525-1efa-4094-9c96-cdce9da2e6f1</t>
  </si>
  <si>
    <t xml:space="preserve">Szczygłowice VI — Median over 14 May–13 Jun 2018</t>
  </si>
  <si>
    <t xml:space="preserve">1538afd8-2929-4e93-a23b-e5a035b771b0</t>
  </si>
  <si>
    <t xml:space="preserve">Szczygłowice VI — Minimum over 14 May–13 Jun 2018</t>
  </si>
  <si>
    <t xml:space="preserve">12103a89-8902-4107-8ed2-75c6a3bd6ed5</t>
  </si>
  <si>
    <t xml:space="preserve">Szczygłowice VI — Maximum over 14 May–13 Jun 2018</t>
  </si>
  <si>
    <t xml:space="preserve">3e63450f-5bc6-4dac-ab0a-b6858f7cc260</t>
  </si>
  <si>
    <t xml:space="preserve">Budryk II — Average (mean) over 14 May–13 Jun 2018</t>
  </si>
  <si>
    <t xml:space="preserve">848db640-7e19-4e77-875c-6940e9f3f2a3</t>
  </si>
  <si>
    <t xml:space="preserve">Budryk II — Median over 14 May–13 Jun 2018</t>
  </si>
  <si>
    <t xml:space="preserve">98dcbec9-774c-4248-b092-8f6da8949df7</t>
  </si>
  <si>
    <t xml:space="preserve">Budryk II — Minimum over 14 May–13 Jun 2018</t>
  </si>
  <si>
    <t xml:space="preserve">14a33d2f-c87f-48aa-bec1-d0e9f670909d</t>
  </si>
  <si>
    <t xml:space="preserve">Budryk II — Maximum over 14 May–13 Jun 2018</t>
  </si>
  <si>
    <t xml:space="preserve">da51c98a-16da-48ae-9add-62f85787e8f7</t>
  </si>
  <si>
    <t xml:space="preserve">Budryk V — Average (mean) over 14 May–13 Jun 2018</t>
  </si>
  <si>
    <t xml:space="preserve">1f3f71f1-b987-4d64-9466-28cf3315fabe</t>
  </si>
  <si>
    <t xml:space="preserve">Budryk V — Median over 14 May–13 Jun 2018</t>
  </si>
  <si>
    <t xml:space="preserve">10a7afb8-19d6-41cb-b289-280ca7413d47</t>
  </si>
  <si>
    <t xml:space="preserve">Budryk V — Minimum over 14 May–13 Jun 2018</t>
  </si>
  <si>
    <t xml:space="preserve">0e475915-dbc3-4d93-8855-eec9529f1695</t>
  </si>
  <si>
    <t xml:space="preserve">Budryk V — Maximum over 14 May–13 Jun 2018</t>
  </si>
  <si>
    <t xml:space="preserve">bfcb616e-a84a-4c9e-8807-8c903f2c75a0</t>
  </si>
  <si>
    <t xml:space="preserve">Coal mine methane (CMM) — national total (all categories)</t>
  </si>
  <si>
    <t xml:space="preserve">China total (underground, surface, post-mining, abandoned)</t>
  </si>
  <si>
    <t xml:space="preserve">Annual inventory total as reported</t>
  </si>
  <si>
    <t xml:space="preserve">Total CMM emissions</t>
  </si>
  <si>
    <t xml:space="preserve">82f52a2d-9438-44be-9d47-b36c6e11b630</t>
  </si>
  <si>
    <t xml:space="preserve">30994f54-5a2d-4ab1-b63d-2e9a5091dcc4</t>
  </si>
  <si>
    <t xml:space="preserve">8efb39f7-b5a3-4116-982f-67ee351f0703</t>
  </si>
  <si>
    <t xml:space="preserve">c5ca5989-a220-47dc-b866-eb1e16145f6c</t>
  </si>
  <si>
    <t xml:space="preserve">1fda4437-63ef-4a00-bf10-022beebddd9d</t>
  </si>
  <si>
    <t xml:space="preserve">b8e92f74-ac6d-46c7-af44-4dd6f1350e8b</t>
  </si>
  <si>
    <t xml:space="preserve">b382ea62-f69c-4d3d-b4d5-a383af60a120</t>
  </si>
  <si>
    <t xml:space="preserve">e9446e7f-bd4c-4b0a-99bb-f20134cf1b9b</t>
  </si>
  <si>
    <t xml:space="preserve">2614f053-9c3f-47c1-aec2-76f44b033c41</t>
  </si>
  <si>
    <t xml:space="preserve">0a412f90-db29-4c85-9bc8-13711e5149db</t>
  </si>
  <si>
    <t xml:space="preserve">CMM — provincial underground mining only (derived from EF × production)</t>
  </si>
  <si>
    <t xml:space="preserve">Anhui — Underground mining</t>
  </si>
  <si>
    <t xml:space="preserve">Annual inventory estimate</t>
  </si>
  <si>
    <t xml:space="preserve">provincial EFs in 2011</t>
  </si>
  <si>
    <t xml:space="preserve">088590dc-29f2-414d-a34f-b2c1a3619e98</t>
  </si>
  <si>
    <t xml:space="preserve">Beijing — Underground mining</t>
  </si>
  <si>
    <t xml:space="preserve">provincial EFs in 2012</t>
  </si>
  <si>
    <t xml:space="preserve">df423349-ffc9-4105-8a51-8a0a0b9ff3eb</t>
  </si>
  <si>
    <t xml:space="preserve">Chongqing — Underground mining</t>
  </si>
  <si>
    <t xml:space="preserve">provincial EFs in 2013</t>
  </si>
  <si>
    <t xml:space="preserve">65bee218-b900-455a-9aa6-722711646855</t>
  </si>
  <si>
    <t xml:space="preserve">Fujian — Underground mining</t>
  </si>
  <si>
    <t xml:space="preserve">provincial EFs in 2014</t>
  </si>
  <si>
    <t xml:space="preserve">0b1b4f66-3c10-42e1-bcdf-701e075928a7</t>
  </si>
  <si>
    <t xml:space="preserve">Gansu — Underground mining</t>
  </si>
  <si>
    <t xml:space="preserve">provincial EFs in 2015</t>
  </si>
  <si>
    <t xml:space="preserve">e16be87a-2747-49e6-993e-4bcc3739fb15</t>
  </si>
  <si>
    <t xml:space="preserve">Guangxi — Underground mining</t>
  </si>
  <si>
    <t xml:space="preserve">provincial EFs in 2016</t>
  </si>
  <si>
    <t xml:space="preserve">11f64ccd-2f95-4131-9dc4-ee3bd9bb7049</t>
  </si>
  <si>
    <t xml:space="preserve">Guizhou — Underground mining</t>
  </si>
  <si>
    <t xml:space="preserve">provincial EFs in 2017</t>
  </si>
  <si>
    <t xml:space="preserve">43517228-c58f-4ff7-941f-076ece4b2cc7</t>
  </si>
  <si>
    <t xml:space="preserve">Hebei — Underground mining</t>
  </si>
  <si>
    <t xml:space="preserve">provincial EFs in 2018</t>
  </si>
  <si>
    <t xml:space="preserve">3d693eb7-d8f1-484c-be59-15a1177a5677</t>
  </si>
  <si>
    <t xml:space="preserve">Heilongjiang — Underground mining</t>
  </si>
  <si>
    <t xml:space="preserve">provincial EFs in 2019</t>
  </si>
  <si>
    <t xml:space="preserve">fb73e296-1337-4ed8-b767-1d7889767596</t>
  </si>
  <si>
    <t xml:space="preserve">Henan — Underground mining</t>
  </si>
  <si>
    <t xml:space="preserve">provincial EFs in 2020</t>
  </si>
  <si>
    <t xml:space="preserve">49b19dbd-1867-41f8-ab96-9b5fc624fd5d</t>
  </si>
  <si>
    <t xml:space="preserve">Hubei — Underground mining</t>
  </si>
  <si>
    <t xml:space="preserve">provincial EFs in 2021</t>
  </si>
  <si>
    <t xml:space="preserve">0b264098-642c-4220-8811-e56f1173fbea</t>
  </si>
  <si>
    <t xml:space="preserve">Hunan — Underground mining</t>
  </si>
  <si>
    <t xml:space="preserve">provincial EFs in 2022</t>
  </si>
  <si>
    <t xml:space="preserve">5be72ba8-be52-4da2-8ed1-31c42545fa4c</t>
  </si>
  <si>
    <t xml:space="preserve">Inner Mongolia — Underground mining</t>
  </si>
  <si>
    <t xml:space="preserve">provincial EFs in 2023</t>
  </si>
  <si>
    <t xml:space="preserve">009725e6-a7ea-4374-b7b0-e9cd8bf21cf0</t>
  </si>
  <si>
    <t xml:space="preserve">Jiangsu — Underground mining</t>
  </si>
  <si>
    <t xml:space="preserve">provincial EFs in 2024</t>
  </si>
  <si>
    <t xml:space="preserve">3948e854-5a26-47bb-8ecc-99dd7291c898</t>
  </si>
  <si>
    <t xml:space="preserve">Jiangxi — Underground mining</t>
  </si>
  <si>
    <t xml:space="preserve">provincial EFs in 2025</t>
  </si>
  <si>
    <t xml:space="preserve">2d5a9a07-6a44-4d6f-9cf6-e287549bc264</t>
  </si>
  <si>
    <t xml:space="preserve">Jilin — Underground mining</t>
  </si>
  <si>
    <t xml:space="preserve">provincial EFs in 2026</t>
  </si>
  <si>
    <t xml:space="preserve">2c2958f7-97ac-4f8f-afa8-e7ee07a95203</t>
  </si>
  <si>
    <t xml:space="preserve">Liaoning — Underground mining</t>
  </si>
  <si>
    <t xml:space="preserve">provincial EFs in 2027</t>
  </si>
  <si>
    <t xml:space="preserve">e7642fb3-a46a-47de-b7cf-d18e5114aad7</t>
  </si>
  <si>
    <t xml:space="preserve">Ningxia — Underground mining</t>
  </si>
  <si>
    <t xml:space="preserve">provincial EFs in 2028</t>
  </si>
  <si>
    <t xml:space="preserve">1a097c93-5b1a-4e28-bbd5-a5384c90c3df</t>
  </si>
  <si>
    <t xml:space="preserve">Qinghai — Underground mining</t>
  </si>
  <si>
    <t xml:space="preserve">provincial EFs in 2029</t>
  </si>
  <si>
    <t xml:space="preserve">94df0b84-a6a4-4785-8a48-9db4d87187a4</t>
  </si>
  <si>
    <t xml:space="preserve">Shaanxi — Underground mining</t>
  </si>
  <si>
    <t xml:space="preserve">provincial EFs in 2030</t>
  </si>
  <si>
    <t xml:space="preserve">46738ac9-bf8b-445c-b5b3-d7dc8e1456aa</t>
  </si>
  <si>
    <t xml:space="preserve">Shandong — Underground mining</t>
  </si>
  <si>
    <t xml:space="preserve">provincial EFs in 2031</t>
  </si>
  <si>
    <t xml:space="preserve">bc507a11-bfda-4aa7-bcff-2f07c4598274</t>
  </si>
  <si>
    <t xml:space="preserve">Shanxi — Underground mining</t>
  </si>
  <si>
    <t xml:space="preserve">provincial EFs in 2032</t>
  </si>
  <si>
    <t xml:space="preserve">9f72a9d8-3d33-4a54-9fdd-b0b71896ba97</t>
  </si>
  <si>
    <t xml:space="preserve">Sichuan — Underground mining</t>
  </si>
  <si>
    <t xml:space="preserve">provincial EFs in 2033</t>
  </si>
  <si>
    <t xml:space="preserve">76823b22-f885-4011-afcb-25879c6b30a7</t>
  </si>
  <si>
    <t xml:space="preserve">Xinjiang — Underground mining</t>
  </si>
  <si>
    <t xml:space="preserve">provincial EFs in 2034</t>
  </si>
  <si>
    <t xml:space="preserve">9aba784f-7424-4eb5-b984-53c42284c4fe</t>
  </si>
  <si>
    <t xml:space="preserve">Yunnan — Underground mining</t>
  </si>
  <si>
    <t xml:space="preserve">provincial EFs in 2035</t>
  </si>
  <si>
    <t xml:space="preserve">973d184f-5fa1-4b14-9afe-8c86c93a8529</t>
  </si>
  <si>
    <t xml:space="preserve">Zhejiang — Underground mining</t>
  </si>
  <si>
    <t xml:space="preserve">provincial EFs in 2036</t>
  </si>
  <si>
    <t xml:space="preserve">b70531a2-b858-44f3-b4c5-c1fac539795a</t>
  </si>
  <si>
    <t xml:space="preserve">Total methane emissions (actual, annual)</t>
  </si>
  <si>
    <t xml:space="preserve">Individual underground mine in Jiaozuo coalfield</t>
  </si>
  <si>
    <t xml:space="preserve">Annual parameters per mine</t>
  </si>
  <si>
    <t xml:space="preserve">Mm3 a^-1</t>
  </si>
  <si>
    <t xml:space="preserve">8d0c7eea-9384-4f69-aad5-21f8c50db5ec</t>
  </si>
  <si>
    <t xml:space="preserve">58daa6f1-8fbd-4f44-8347-78c6995444c2</t>
  </si>
  <si>
    <t xml:space="preserve">fbcacff8-b4f2-4245-85a3-b29b411ad54a</t>
  </si>
  <si>
    <t xml:space="preserve">58daa6f1-8fbd-4f44-8347-78c6995444c3</t>
  </si>
  <si>
    <t xml:space="preserve">fa28cfe1-5a6a-46ad-9e3f-b69e1300df4e</t>
  </si>
  <si>
    <t xml:space="preserve">58daa6f1-8fbd-4f44-8347-78c6995444c4</t>
  </si>
  <si>
    <t xml:space="preserve">282646e5-c172-4675-9bac-75ddc41827f4</t>
  </si>
  <si>
    <t xml:space="preserve">58daa6f1-8fbd-4f44-8347-78c6995444c5</t>
  </si>
  <si>
    <t xml:space="preserve">5356eee3-b079-4de5-9c00-58a97d05056b</t>
  </si>
  <si>
    <t xml:space="preserve">58daa6f1-8fbd-4f44-8347-78c6995444c6</t>
  </si>
  <si>
    <t xml:space="preserve">7d95749b-7784-4184-b328-940435b4d99c</t>
  </si>
  <si>
    <t xml:space="preserve">Initial emissions from abandoned mines in any particular year are calculated using a global abandonment rate and CMM emissions in that year.</t>
  </si>
  <si>
    <t xml:space="preserve">Global abandoned mine methane (AMM)</t>
  </si>
  <si>
    <t xml:space="preserve">calculated as the sum of emissions from all dry and flooded coal mines abandoned since 1971</t>
  </si>
  <si>
    <t xml:space="preserve">Global AMM emissions in 2010</t>
  </si>
  <si>
    <t xml:space="preserve">bcm/yr</t>
  </si>
  <si>
    <t xml:space="preserve">21d0e088-398d-43eb-96e1-4fa0a2ca53cc</t>
  </si>
  <si>
    <t xml:space="preserve">f4617394-236d-4ce0-845d-5d73df55cec3</t>
  </si>
  <si>
    <t xml:space="preserve">CMM emissions are calculated by multiplying activity data (coal extraction) by the emission factors developed from compiled data onmethanestorage capacity of coal samples collected fromvarious coal producing basins worldwide</t>
  </si>
  <si>
    <t xml:space="preserve">Global Coal mine methane (CMM)</t>
  </si>
  <si>
    <t xml:space="preserve">CMM emissions in any given year were calculated by multiplying global coal production (in billion tonnes categorized by coal rank and mining method) by gas content at a given depth</t>
  </si>
  <si>
    <t xml:space="preserve">Global CMM emissions in 2010</t>
  </si>
  <si>
    <t xml:space="preserve">f49605d9-feee-4bfd-b8c7-6b0a1aae4ac6</t>
  </si>
  <si>
    <t xml:space="preserve">three-step approach to investigate the spatiotemporal impacts of coal mine closures on China’s coal methane emissions</t>
  </si>
  <si>
    <t xml:space="preserve">Data taken from national inventories</t>
  </si>
  <si>
    <t xml:space="preserve">AMM emissions</t>
  </si>
  <si>
    <t xml:space="preserve">a899e3a1-2c48-4a4a-b801-999bfc2e1e5d</t>
  </si>
  <si>
    <t xml:space="preserve">5d9928d4-fe0d-4ae2-a454-c2ec306898fb</t>
  </si>
  <si>
    <t xml:space="preserve">96711439-9ef9-4307-864a-61402aa73072</t>
  </si>
  <si>
    <t xml:space="preserve">Bottom-up gridded emission inventory for methane emissions from coal mines in India</t>
  </si>
  <si>
    <t xml:space="preserve">Coal mines in India</t>
  </si>
  <si>
    <t xml:space="preserve">Bottom-up estimates from annual coal production at state and national level</t>
  </si>
  <si>
    <t xml:space="preserve">Surface mines</t>
  </si>
  <si>
    <t xml:space="preserve">e92ee8d0-2961-4fde-bdaa-e0931cbcfaf3</t>
  </si>
  <si>
    <t xml:space="preserve">b11ed728-547d-459c-a3b1-02db749733fd</t>
  </si>
  <si>
    <t xml:space="preserve">c30a20d5-b58a-42d5-91e5-9dc4a67d9e38</t>
  </si>
  <si>
    <t xml:space="preserve">68971c58-bac4-4591-9e46-7c179a621f79</t>
  </si>
  <si>
    <t xml:space="preserve">88c51a64-198b-4782-9db6-f8ac0abfe225</t>
  </si>
  <si>
    <t xml:space="preserve">59097258-835f-48d4-8dd4-8e1b23b0be23</t>
  </si>
  <si>
    <t xml:space="preserve">d82fc449-a050-44d9-a5c4-8912681491a1</t>
  </si>
  <si>
    <t xml:space="preserve">539c73d5-c688-496f-b9ed-08061b0c72ac</t>
  </si>
  <si>
    <t xml:space="preserve">6d182cb0-5321-4dae-89ba-71bd38c66516</t>
  </si>
  <si>
    <t xml:space="preserve">ab7984f9-4a94-42da-9ca6-fe478b00013b</t>
  </si>
  <si>
    <t xml:space="preserve">e651ff34-0410-4ddd-bf2a-525a6248d2e0</t>
  </si>
  <si>
    <t xml:space="preserve">3278922f-2656-40ff-8d6e-5a196d6084ad</t>
  </si>
  <si>
    <t xml:space="preserve">17a20284-db91-4c11-8fbb-14dec702c034</t>
  </si>
  <si>
    <t xml:space="preserve">Underground mines</t>
  </si>
  <si>
    <t xml:space="preserve">bdaf0ff1-156b-49e4-b7b7-b12f1e8fd189</t>
  </si>
  <si>
    <t xml:space="preserve">426087df-0a08-44f8-b340-8d374eb6cff9</t>
  </si>
  <si>
    <t xml:space="preserve">82736554-3eba-4554-90b4-cc566594764d</t>
  </si>
  <si>
    <t xml:space="preserve">bf609e3b-b7bb-4bb0-9590-27b3ca9943b0</t>
  </si>
  <si>
    <t xml:space="preserve">bc8e25f7-ee31-481b-9494-16467e5d0ba8</t>
  </si>
  <si>
    <t xml:space="preserve">0ab23382-0d98-4e02-9b9d-e97fdc874150</t>
  </si>
  <si>
    <t xml:space="preserve">4d208be9-9fd4-49ae-8baf-68c098f8c755</t>
  </si>
  <si>
    <t xml:space="preserve">97fad1ec-0f62-449b-b2ac-1aa6f545c8f7</t>
  </si>
  <si>
    <t xml:space="preserve">Bottom-up gridded emission inventory for methane emissions from coal mines in Australia</t>
  </si>
  <si>
    <t xml:space="preserve">Coal mines in Australia</t>
  </si>
  <si>
    <t xml:space="preserve">Underground mines; Methane emissions reported to UNFCCC for 2018</t>
  </si>
  <si>
    <t xml:space="preserve">cfaf26f8-a276-4aed-a724-a147512844e0</t>
  </si>
  <si>
    <t xml:space="preserve">b2e31dae-5b45-4849-b4ba-f97ef291d85f</t>
  </si>
  <si>
    <t xml:space="preserve">Surface mines; Methane emissions reported to UNFCCC for 2018</t>
  </si>
  <si>
    <t xml:space="preserve">ee04ac66-f324-4bc8-b5e6-d03c795f11ca</t>
  </si>
  <si>
    <t xml:space="preserve">e565bc40-8ecc-4511-a4c9-7449ed28d347</t>
  </si>
  <si>
    <t xml:space="preserve">d65613db-91d2-4e66-ae3b-fb58c6851d26</t>
  </si>
  <si>
    <t xml:space="preserve">ff5079f2-414e-4060-9573-007e578b3652</t>
  </si>
  <si>
    <t xml:space="preserve">a5e43d13-5542-4b16-952d-490bc9190731</t>
  </si>
  <si>
    <t xml:space="preserve">df638377-1dd1-49e8-815b-86000eff52fd</t>
  </si>
  <si>
    <t xml:space="preserve">Surface mines; Sum of surface based coal mine emissions.</t>
  </si>
  <si>
    <t xml:space="preserve">0c3caf37-91c7-4790-ad58-a6e9caf7b15f</t>
  </si>
  <si>
    <t xml:space="preserve">Bottom-up inventory of Coal mine methane</t>
  </si>
  <si>
    <t xml:space="preserve">China national total derived from provincial EFs × production</t>
  </si>
  <si>
    <t xml:space="preserve">The mean of the density distribution of emission factors for each province is applied to production data from 2005 to 2016</t>
  </si>
  <si>
    <t xml:space="preserve">249a0df2-7897-4bfa-95b2-45aa3ea47432</t>
  </si>
  <si>
    <t xml:space="preserve">Shanxi province total </t>
  </si>
  <si>
    <t xml:space="preserve">e9faedde-2105-4681-927e-ce61b8f0f2a8</t>
  </si>
  <si>
    <t xml:space="preserve">Southwest region total</t>
  </si>
  <si>
    <t xml:space="preserve">24fd37d9-09cc-473c-8868-c61ab486e453</t>
  </si>
  <si>
    <t xml:space="preserve">All provinces except Shanxi and Southwest region</t>
  </si>
  <si>
    <t xml:space="preserve">8cbe7d11-f62c-499c-b87f-4218025ea639</t>
  </si>
  <si>
    <t xml:space="preserve">05b5d132-7a15-4cf3-bfff-aeef2169ae16</t>
  </si>
  <si>
    <t xml:space="preserve">e14c8df8-0faa-4978-aec0-15865810da85</t>
  </si>
  <si>
    <t xml:space="preserve">c55c4dfd-342c-460e-a369-0b4577e4307e</t>
  </si>
  <si>
    <t xml:space="preserve">d7032ebc-2faa-429a-8a20-741a610faff6</t>
  </si>
  <si>
    <t xml:space="preserve">648a781b-6291-4cb4-992b-0e3c76df3d63</t>
  </si>
  <si>
    <t xml:space="preserve">8e90df89-2ceb-41e7-b062-446a094ccdb4</t>
  </si>
  <si>
    <t xml:space="preserve">9e68b5dd-a588-4720-a584-32b39caab080</t>
  </si>
  <si>
    <t xml:space="preserve">be044c88-2d65-40d3-9f81-20b32f2eb408</t>
  </si>
  <si>
    <t xml:space="preserve">e0ed695f-52d1-4e3b-b2ba-4bb9868ad0f3</t>
  </si>
  <si>
    <t xml:space="preserve">e9f2a5d5-7d93-4134-89ad-0179f38f7fb0</t>
  </si>
  <si>
    <t xml:space="preserve">5256d93e-a587-4aa1-ab86-9c40a995ea39</t>
  </si>
  <si>
    <t xml:space="preserve">3d2e0a40-c599-441c-8745-835475d612b5</t>
  </si>
  <si>
    <t xml:space="preserve">372dbf5d-a322-449a-ba68-293132a5c354</t>
  </si>
  <si>
    <t xml:space="preserve">78f8212b-eb8b-4c44-8fc4-f42149b587db</t>
  </si>
  <si>
    <t xml:space="preserve">ca9f496a-3ebb-4d31-972d-ccd334901a24</t>
  </si>
  <si>
    <t xml:space="preserve">84ab033e-dc1c-4bad-8ab9-4944ab662f69</t>
  </si>
  <si>
    <t xml:space="preserve">dc2fb548-8a6f-426b-8811-b74375f4dfef</t>
  </si>
  <si>
    <t xml:space="preserve">b7dfbf57-563a-4bd9-ad15-b06d5240babe</t>
  </si>
  <si>
    <t xml:space="preserve">8806adba-27f5-41e7-8cf6-06f1831a99f5</t>
  </si>
  <si>
    <t xml:space="preserve">61aeb05b-9dba-4145-9435-fc92e051eb71</t>
  </si>
  <si>
    <t xml:space="preserve">16ad9be1-6d47-487a-84b9-54d81e834d70</t>
  </si>
  <si>
    <t xml:space="preserve">764e09bd-f6b5-47e6-9974-cd57c1c2f6d2</t>
  </si>
  <si>
    <t xml:space="preserve">fb593c11-8ffa-4c9f-b945-02ec1dfd5c9b</t>
  </si>
  <si>
    <t xml:space="preserve">33f6642f-0509-497b-875f-024a7d713489</t>
  </si>
  <si>
    <t xml:space="preserve">5be9b4e1-ac92-4f11-8f41-d27da789fc5e</t>
  </si>
  <si>
    <t xml:space="preserve">d18ad6d6-6728-4c63-9d0d-60e0f0820a80</t>
  </si>
  <si>
    <t xml:space="preserve">7939db36-f21b-498e-b3a4-9841bb4b1824</t>
  </si>
  <si>
    <t xml:space="preserve">5da9dea7-e978-469a-a3bf-9c0b09b6ff80</t>
  </si>
  <si>
    <t xml:space="preserve">30aa9ffc-4c9b-41df-9078-b0a6b0c3a100</t>
  </si>
  <si>
    <t xml:space="preserve">bed81764-8090-49dd-b265-83e91eacee37</t>
  </si>
  <si>
    <t xml:space="preserve">aed6485a-0f2d-4431-8c7e-f448dceb5d82</t>
  </si>
  <si>
    <t xml:space="preserve">97447100-5304-4777-87d9-5d0e6e01771d</t>
  </si>
  <si>
    <t xml:space="preserve">d840ba35-f14f-4ce4-9007-c39516d140e6</t>
  </si>
  <si>
    <t xml:space="preserve">54324a65-cc44-4bd7-b252-098e456473b9</t>
  </si>
  <si>
    <t xml:space="preserve">140a20b4-cac1-4783-b4aa-3e61b447b029</t>
  </si>
  <si>
    <t xml:space="preserve">d609b64a-c17e-4c78-8a98-d8ccc36f1f73</t>
  </si>
  <si>
    <t xml:space="preserve">fb02f10f-d8ef-4a25-b6d8-b31bd9a3b811</t>
  </si>
  <si>
    <t xml:space="preserve">05c53972-d2b5-4611-ac3c-4e446d7f71e2</t>
  </si>
  <si>
    <t xml:space="preserve">da25d373-2010-451f-97b1-dda020795758</t>
  </si>
  <si>
    <t xml:space="preserve">89f125f7-0011-45fe-9717-d81a48fb2d00</t>
  </si>
  <si>
    <t xml:space="preserve">40aa3b89-9958-4145-8065-aaef72314450</t>
  </si>
  <si>
    <t xml:space="preserve">7d1d61f1-a5ca-48ef-8825-8fa7c8229d34</t>
  </si>
  <si>
    <t xml:space="preserve">8d5df9c4-f060-45a6-b1c4-88d5d8115293</t>
  </si>
  <si>
    <t xml:space="preserve">2cd9ddc6-75b8-4a8d-87ac-e10fd6ebbf11</t>
  </si>
  <si>
    <t xml:space="preserve">Coal-sector methane — national total (all sources)</t>
  </si>
  <si>
    <t xml:space="preserve">India — national total</t>
  </si>
  <si>
    <t xml:space="preserve">EF multiplied by annual coal production data </t>
  </si>
  <si>
    <t xml:space="preserve">Underground+surface (mining+post-mining)</t>
  </si>
  <si>
    <t xml:space="preserve">7d7a1bd7-7d5c-4c8a-a4e4-b55c63472e3e</t>
  </si>
  <si>
    <t xml:space="preserve">f8fb809c-82f3-4646-8a43-add896f527ba</t>
  </si>
  <si>
    <t xml:space="preserve">Underground mining methane</t>
  </si>
  <si>
    <t xml:space="preserve">India — Underground (Degree I)</t>
  </si>
  <si>
    <t xml:space="preserve">Computed from national coal production × CIMFR EFs</t>
  </si>
  <si>
    <t xml:space="preserve">3ac3c75b-ca1e-466d-a508-0d9d79665fc9</t>
  </si>
  <si>
    <t xml:space="preserve">India — Underground (Degree II)</t>
  </si>
  <si>
    <t xml:space="preserve">851d9ce3-6049-441f-a568-b5063ac0f6bb</t>
  </si>
  <si>
    <t xml:space="preserve">India — Underground (Degree III)</t>
  </si>
  <si>
    <t xml:space="preserve">1a00a790-cb76-4470-9aa4-b9ec1d7c45ac</t>
  </si>
  <si>
    <t xml:space="preserve">Post-mining methane</t>
  </si>
  <si>
    <t xml:space="preserve">India — Post-mining UG (Degree I)</t>
  </si>
  <si>
    <t xml:space="preserve">bd3ffba2-aa08-4c49-9811-b890971463fc</t>
  </si>
  <si>
    <t xml:space="preserve">India — Post-mining UG (Degree II)</t>
  </si>
  <si>
    <t xml:space="preserve">4609037d-d413-4c5a-9659-fd0d81e9878c</t>
  </si>
  <si>
    <t xml:space="preserve">India — Post-mining UG (Degree III)</t>
  </si>
  <si>
    <t xml:space="preserve">ed4f1389-b0dc-4e78-bfe4-5bdea3b41f2e</t>
  </si>
  <si>
    <t xml:space="preserve">Surface mining methane</t>
  </si>
  <si>
    <t xml:space="preserve">India — Surface mining</t>
  </si>
  <si>
    <t xml:space="preserve">68aef80e-4a98-40d1-9b1b-9c625be7c5c2</t>
  </si>
  <si>
    <t xml:space="preserve">India — Post-mining Surface</t>
  </si>
  <si>
    <t xml:space="preserve">aa9df6d2-52f7-4a32-addb-c52335485ffb</t>
  </si>
  <si>
    <t xml:space="preserve">Emissions from abandoned mines</t>
  </si>
  <si>
    <t xml:space="preserve">China — AMM total</t>
  </si>
  <si>
    <t xml:space="preserve">emissions from abandoned mines in 2000</t>
  </si>
  <si>
    <t xml:space="preserve">12fba6b4-d499-40c5-8535-5d48376aa6b7</t>
  </si>
  <si>
    <t xml:space="preserve">1c9ebc42-62e9-48f7-89d7-2f372e560074</t>
  </si>
  <si>
    <t xml:space="preserve">emissions from abandoned mines in 2020</t>
  </si>
  <si>
    <t xml:space="preserve">4a8ab3d8-44e9-4dda-9c6a-86d467d2fe8e</t>
  </si>
  <si>
    <t xml:space="preserve">1c9ebc42-62e9-48f7-89d7-2f372e560075</t>
  </si>
  <si>
    <t xml:space="preserve">Coal mine methane (CMM) — provincial total</t>
  </si>
  <si>
    <t xml:space="preserve">China — Shanxi</t>
  </si>
  <si>
    <t xml:space="preserve">CMM emissions</t>
  </si>
  <si>
    <t xml:space="preserve">deb76c79-d0f7-418d-8a0c-53989090eba6</t>
  </si>
  <si>
    <t xml:space="preserve">1c9ebc42-62e9-48f7-89d7-2f372e560076</t>
  </si>
  <si>
    <t xml:space="preserve">China — Guizhou</t>
  </si>
  <si>
    <t xml:space="preserve">9d4a9454-4357-484f-9e43-6c4a070e6b99</t>
  </si>
  <si>
    <t xml:space="preserve">1c9ebc42-62e9-48f7-89d7-2f372e560077</t>
  </si>
  <si>
    <t xml:space="preserve">China — Shaanxi</t>
  </si>
  <si>
    <t xml:space="preserve">705cb6fd-e834-4d53-8219-441c2d98da21</t>
  </si>
  <si>
    <t xml:space="preserve">1c9ebc42-62e9-48f7-89d7-2f372e560078</t>
  </si>
  <si>
    <t xml:space="preserve">China — Inner Mongolia</t>
  </si>
  <si>
    <t xml:space="preserve">db9b4b1b-5446-4dea-b102-fc62c691d36d</t>
  </si>
  <si>
    <t xml:space="preserve">1c9ebc42-62e9-48f7-89d7-2f372e560079</t>
  </si>
  <si>
    <t xml:space="preserve">China — Xinjiang</t>
  </si>
  <si>
    <t xml:space="preserve">b2666948-6931-401d-9860-5cc3765de06f</t>
  </si>
  <si>
    <t xml:space="preserve">Coal mine methane — national total (gross)</t>
  </si>
  <si>
    <t xml:space="preserve">total CH4 emissions of China’s coal mines</t>
  </si>
  <si>
    <t xml:space="preserve">2018 total CH4 emissions from coal mines</t>
  </si>
  <si>
    <t xml:space="preserve">billion m^3/yr</t>
  </si>
  <si>
    <t xml:space="preserve">20c21532-16a6-481e-9cb6-75b7d4ecd4f3</t>
  </si>
  <si>
    <t xml:space="preserve">Coal mine methane utilization (captured/used)</t>
  </si>
  <si>
    <t xml:space="preserve">China’s underground coal mines’ CH4 extraction and utilization in 2018</t>
  </si>
  <si>
    <t xml:space="preserve">d6466d38-a30b-44e7-874e-f04c0ca515a6</t>
  </si>
  <si>
    <t xml:space="preserve">0aacab22-00e0-4cd1-a6a4-59f0e05183d2</t>
  </si>
  <si>
    <t xml:space="preserve">All coal mining sources; minus captured/utilized methane</t>
  </si>
  <si>
    <t xml:space="preserve">amount of CH4 emitted into the atmosphere during the coal mining process</t>
  </si>
  <si>
    <t xml:space="preserve">a786f72c-5f6a-4361-8959-a0994aa56022</t>
  </si>
  <si>
    <t xml:space="preserve">0aacab22-00e0-4cd1-a6a4-59f0e05183d3</t>
  </si>
  <si>
    <t xml:space="preserve">Coal mine methane — provincial total (gross, without utilization)</t>
  </si>
  <si>
    <t xml:space="preserve">Province-level total from inventory calculation; utilization not subtracted</t>
  </si>
  <si>
    <t xml:space="preserve">2018 total emissions by province</t>
  </si>
  <si>
    <t xml:space="preserve">535b6a90-6d58-4c02-9add-cbac90dec63d</t>
  </si>
  <si>
    <t xml:space="preserve">0aacab22-00e0-4cd1-a6a4-59f0e05183d4</t>
  </si>
  <si>
    <t xml:space="preserve">2019 total emissions by province</t>
  </si>
  <si>
    <t xml:space="preserve">6761b0c7-4e8c-4939-b9e4-5ea84e03e378</t>
  </si>
  <si>
    <t xml:space="preserve">0aacab22-00e0-4cd1-a6a4-59f0e05183d5</t>
  </si>
  <si>
    <t xml:space="preserve">2020 total emissions by province</t>
  </si>
  <si>
    <t xml:space="preserve">413d8456-c8d0-4cd8-b25b-a834dd2ee23e</t>
  </si>
  <si>
    <t xml:space="preserve">0aacab22-00e0-4cd1-a6a4-59f0e05183d6</t>
  </si>
  <si>
    <t xml:space="preserve">2021 total emissions by province</t>
  </si>
  <si>
    <t xml:space="preserve">3ba2ef80-0eb1-4845-83d9-988518c8c779</t>
  </si>
  <si>
    <t xml:space="preserve">0aacab22-00e0-4cd1-a6a4-59f0e05183d7</t>
  </si>
  <si>
    <t xml:space="preserve">2022 total emissions by province</t>
  </si>
  <si>
    <t xml:space="preserve">78eb70b8-b48c-4493-a64a-b09b8f12e678</t>
  </si>
  <si>
    <t xml:space="preserve">0aacab22-00e0-4cd1-a6a4-59f0e05183d8</t>
  </si>
  <si>
    <t xml:space="preserve">2023 total emissions by province</t>
  </si>
  <si>
    <t xml:space="preserve">8908ca34-ce14-49fe-a309-6f87cddb5148</t>
  </si>
  <si>
    <t xml:space="preserve"> inversion of TROPOMI data for the full year of 2019 over the East Asia</t>
  </si>
  <si>
    <t xml:space="preserve">Total methane emissions</t>
  </si>
  <si>
    <t xml:space="preserve">TROPOMI satellite data</t>
  </si>
  <si>
    <t xml:space="preserve">China Total</t>
  </si>
  <si>
    <t xml:space="preserve">c0be43b3-995a-4e14-b1db-acf4d591a38e</t>
  </si>
  <si>
    <t xml:space="preserve">Anthropogenic methane emissions</t>
  </si>
  <si>
    <t xml:space="preserve">China Anthropogenic</t>
  </si>
  <si>
    <t xml:space="preserve">5b5d3ec6-d7e5-4188-b959-43d901f67c8f</t>
  </si>
  <si>
    <t xml:space="preserve">Natural methane emissions</t>
  </si>
  <si>
    <t xml:space="preserve">China Natural</t>
  </si>
  <si>
    <t xml:space="preserve">9c01ba82-f739-45fe-9eab-51d2496c5a62</t>
  </si>
  <si>
    <t xml:space="preserve">Coal methane emissions</t>
  </si>
  <si>
    <t xml:space="preserve">China Coal</t>
  </si>
  <si>
    <t xml:space="preserve">46ab3238-b4d1-47a9-bf50-08a2200d97cf</t>
  </si>
  <si>
    <t xml:space="preserve">Oil methane emissions</t>
  </si>
  <si>
    <t xml:space="preserve">China Oil</t>
  </si>
  <si>
    <t xml:space="preserve">0e42f1bd-decc-4ee2-b5e0-4b8a266947d7</t>
  </si>
  <si>
    <t xml:space="preserve">Gas methane emissions</t>
  </si>
  <si>
    <t xml:space="preserve">China Gas</t>
  </si>
  <si>
    <t xml:space="preserve">2503fc72-1aa7-4057-9a84-5607a1eb3ff5</t>
  </si>
  <si>
    <t xml:space="preserve">Livestock methane emissions</t>
  </si>
  <si>
    <t xml:space="preserve">China Livestock</t>
  </si>
  <si>
    <t xml:space="preserve">86add38e-eac6-46af-bc87-25f593e09be0</t>
  </si>
  <si>
    <t xml:space="preserve">Waste methane emissions</t>
  </si>
  <si>
    <t xml:space="preserve">China Waste</t>
  </si>
  <si>
    <t xml:space="preserve">4be402ed-04f6-4b25-adb6-a97e521964e1</t>
  </si>
  <si>
    <t xml:space="preserve">Rice paddies methane emissions</t>
  </si>
  <si>
    <t xml:space="preserve">China Rice paddies</t>
  </si>
  <si>
    <t xml:space="preserve">4a8e95e5-77fc-468f-9971-be3e8ad32f48</t>
  </si>
  <si>
    <t xml:space="preserve">Other anthropogenic methane emissions</t>
  </si>
  <si>
    <t xml:space="preserve">China Other anthropogenic</t>
  </si>
  <si>
    <t xml:space="preserve">0aef912e-f160-4dbe-a652-8dd9e725a507</t>
  </si>
  <si>
    <t xml:space="preserve">Wetlands methane emissions</t>
  </si>
  <si>
    <t xml:space="preserve">China Wetlands</t>
  </si>
  <si>
    <t xml:space="preserve">1fe66151-5e1e-42dd-8d7c-c9a6fa65eb4a</t>
  </si>
  <si>
    <t xml:space="preserve">Open fire methane emissions</t>
  </si>
  <si>
    <t xml:space="preserve">China Open fire</t>
  </si>
  <si>
    <t xml:space="preserve">a103fe8c-c80e-4a73-b281-ef6c1b1b4117</t>
  </si>
  <si>
    <t xml:space="preserve">Seeps methane emissions</t>
  </si>
  <si>
    <t xml:space="preserve">China Seeps</t>
  </si>
  <si>
    <t xml:space="preserve">5e4b5a7d-5594-4327-9430-31849a4836f8</t>
  </si>
  <si>
    <t xml:space="preserve">Termites methane emissions</t>
  </si>
  <si>
    <t xml:space="preserve">China Termites</t>
  </si>
  <si>
    <t xml:space="preserve">11cd7ec6-35ae-413b-9796-6921e42ea476</t>
  </si>
  <si>
    <t xml:space="preserve">Model inventory mixture (simulation input)</t>
  </si>
  <si>
    <t xml:space="preserve">Global total (all sectors)</t>
  </si>
  <si>
    <t xml:space="preserve">Global annual mean over 2010–2020</t>
  </si>
  <si>
    <t xml:space="preserve">E1 (global total)</t>
  </si>
  <si>
    <t xml:space="preserve">a3cc3d8f-898b-4884-8110-5eee4e5fba47</t>
  </si>
  <si>
    <t xml:space="preserve">Global annual mean over 2010–2021</t>
  </si>
  <si>
    <t xml:space="preserve">E2 (global total)</t>
  </si>
  <si>
    <t xml:space="preserve">c0b73d0b-f0f3-409b-95b1-92577f6e96f1</t>
  </si>
  <si>
    <t xml:space="preserve">Global annual mean over 2010–2022</t>
  </si>
  <si>
    <t xml:space="preserve">E3 (global total)</t>
  </si>
  <si>
    <t xml:space="preserve">adde7977-a345-4cc8-b930-bbf282d2d5df</t>
  </si>
  <si>
    <t xml:space="preserve">Ventilation shafts (dominant); drainage; post-processing; open-pit (minor)</t>
  </si>
  <si>
    <t xml:space="preserve">Facility‐level CMM emitters</t>
  </si>
  <si>
    <t xml:space="preserve">Persistence-adjusted; aggregated across Oct 2021–Feb 2023 overpasses</t>
  </si>
  <si>
    <t xml:space="preserve">38 detected episodic events at 82 facilities</t>
  </si>
  <si>
    <t xml:space="preserve">Mt yr^-1</t>
  </si>
  <si>
    <t xml:space="preserve">5839867f-66fe-4c9e-8cc0-aed6d901c5a4</t>
  </si>
  <si>
    <t xml:space="preserve">Coal mine methane — summed emissions for persistence bin 0 &lt; f ≤ 0.25</t>
  </si>
  <si>
    <t xml:space="preserve">All detected facility types (vent shafts, drainage, open-pit, post-processing, composite)</t>
  </si>
  <si>
    <t xml:space="preserve">mean emission rate for bin 0 &lt; f ≤ 0.25 (~22% of quantified total)</t>
  </si>
  <si>
    <t xml:space="preserve">b7cb462c-6725-46d7-afad-386f703a4dec</t>
  </si>
  <si>
    <t xml:space="preserve">Coal mine methane — summed emissions for persistence bin 0.25 &lt; f ≤ 0.5</t>
  </si>
  <si>
    <t xml:space="preserve">mean emission rate for bin 0.25 &lt; f ≤ 0.5 (~34% of quantified total)</t>
  </si>
  <si>
    <t xml:space="preserve">dceb3288-bf9b-4fcf-855d-2f4fb06396a0</t>
  </si>
  <si>
    <t xml:space="preserve">Coal mine methane — summed emissions for persistence bin 0.5 &lt; f ≤ 0.75</t>
  </si>
  <si>
    <t xml:space="preserve">mean emission rate for bin 0.5 &lt; f ≤ 0.75 (~12% of quantified total)</t>
  </si>
  <si>
    <t xml:space="preserve">addf80f4-bc28-4c70-84f9-5644e6f8bf04</t>
  </si>
  <si>
    <t xml:space="preserve">Coal mine methane — summed emissions for persistence bin 0.75 &lt; f ≤ 1</t>
  </si>
  <si>
    <t xml:space="preserve">mean emission rate for bin 0.75 &lt; f ≤ 1 (~32% of quantified total)</t>
  </si>
  <si>
    <t xml:space="preserve">ad1e7bf5-42cd-401a-90b9-8db8c300dece</t>
  </si>
  <si>
    <t xml:space="preserve">Coal mine methane emissions</t>
  </si>
  <si>
    <t xml:space="preserve">Lowest-emitting plume among 93 detected (Shanxi)</t>
  </si>
  <si>
    <t xml:space="preserve">Satellite equipped with Advanced Hyperspectral Imager (AHSI): the target inside the overlapped pixels could be observed twice in 8s.</t>
  </si>
  <si>
    <t xml:space="preserve">Reported minimum plume flux (±185 kg/h) across 32 point sources, 93 plumes (2021–2023)</t>
  </si>
  <si>
    <t xml:space="preserve">32 point sources; 93 plumes</t>
  </si>
  <si>
    <t xml:space="preserve">c0204b37-5e56-4d6d-b769-28a656e7bcee</t>
  </si>
  <si>
    <t xml:space="preserve">Highest-emitting plume among 93 detected (Shanxi)</t>
  </si>
  <si>
    <t xml:space="preserve">Reported maximum plume flux (±4658 kg/h) across 32 point sources, 93 plumes (2021–2023)</t>
  </si>
  <si>
    <t xml:space="preserve">1c1bd6a0-cb79-4f7c-a241-306110d98b45</t>
  </si>
  <si>
    <t xml:space="preserve">weekly or continuous atmosphericCH4 observations fromaglobalnetworkof surface stations, aircraft, and ship tracks.</t>
  </si>
  <si>
    <t xml:space="preserve">High-resolution inversion of GOSAT + in situ</t>
  </si>
  <si>
    <t xml:space="preserve">b2e2e1b9-4179-450f-b00c-d11d9cca534c</t>
  </si>
  <si>
    <t xml:space="preserve">20df2572-7d95-4a54-a551-24c4ab43ddd6</t>
  </si>
  <si>
    <t xml:space="preserve">Residential Biomass Combustion</t>
  </si>
  <si>
    <t xml:space="preserve">Biomass Biofuels</t>
  </si>
  <si>
    <t xml:space="preserve">biomass burning sector discussed here includes biofuels</t>
  </si>
  <si>
    <t xml:space="preserve">479f6b24-35ad-46a0-9a56-7537af35fa48</t>
  </si>
  <si>
    <t xml:space="preserve">50a5d6ec-d0f1-4c88-b569-5323e8f56841</t>
  </si>
  <si>
    <t xml:space="preserve">Oil&amp;Gas</t>
  </si>
  <si>
    <t xml:space="preserve">79cd5132-f1b4-4288-84c2-2e2e3bff18a6</t>
  </si>
  <si>
    <t xml:space="preserve">Wetland</t>
  </si>
  <si>
    <t xml:space="preserve">c886bd10-ecb8-40c9-95a2-c2cbde603a50</t>
  </si>
  <si>
    <t xml:space="preserve">8703741d-9541-44eb-908e-5661eabdb17f</t>
  </si>
  <si>
    <t xml:space="preserve">6f8cddde-8371-4b22-84cf-80413d914359</t>
  </si>
  <si>
    <t xml:space="preserve">43244706-c584-452b-bec1-d99428719cf3</t>
  </si>
  <si>
    <t xml:space="preserve">0b927f01-24ac-4095-bebe-7478724e8100</t>
  </si>
  <si>
    <t xml:space="preserve">2a5dacc4-83d3-485f-a7dd-77e9273c4a94</t>
  </si>
  <si>
    <t xml:space="preserve">7cd1d3cb-3ae9-4ab4-91d2-23b7420f8842</t>
  </si>
  <si>
    <t xml:space="preserve">cddbe810-30ce-4992-9c69-47c09d967bd3</t>
  </si>
  <si>
    <t xml:space="preserve">1cb87f82-5204-4ce9-8362-0c3ad96026c0</t>
  </si>
  <si>
    <t xml:space="preserve">e36129f5-13ee-4c01-abb3-132983ccd2fc</t>
  </si>
  <si>
    <t xml:space="preserve">d2713929-9eed-4059-9ef8-d60b9ede7821</t>
  </si>
  <si>
    <t xml:space="preserve">afa1bed1-7311-478b-ae28-d1fe3b0c700a</t>
  </si>
  <si>
    <t xml:space="preserve">ca290489-98fa-4c43-847a-e37401b83307</t>
  </si>
  <si>
    <t xml:space="preserve">176d0075-c328-4d31-a75d-9b130a7256a0</t>
  </si>
  <si>
    <t xml:space="preserve">327c78f0-aa92-4af2-8386-597579100870</t>
  </si>
  <si>
    <t xml:space="preserve">73380745-a9b0-489c-89b3-bd4137c1a14a</t>
  </si>
  <si>
    <t xml:space="preserve">e50b0f27-52a7-46de-9037-19f2632db05f</t>
  </si>
  <si>
    <t xml:space="preserve">e9c3088b-46c1-48c1-be14-c2ca16663e5e</t>
  </si>
  <si>
    <t xml:space="preserve">35f7d49a-81ef-45d1-baed-cb35ee4d0d17</t>
  </si>
  <si>
    <t xml:space="preserve">8161cbc0-ee54-43c2-abed-6ece053de5f7</t>
  </si>
  <si>
    <t xml:space="preserve">e9959ec6-6c33-4992-acaf-4aa96dbd6322</t>
  </si>
  <si>
    <t xml:space="preserve">b543b28c-f4da-487e-8bb0-921fd41ad9b9</t>
  </si>
  <si>
    <t xml:space="preserve">3033db62-32dd-43af-9d8e-f3962f4c569b</t>
  </si>
  <si>
    <t xml:space="preserve">0d1d2c82-b3fd-4888-a98a-528906470cac</t>
  </si>
  <si>
    <t xml:space="preserve">b9fc19b1-6da7-409b-8c46-f13e359f4ea3</t>
  </si>
  <si>
    <t xml:space="preserve">27737a1e-aa80-4e07-8b19-9e8c17383400</t>
  </si>
  <si>
    <t xml:space="preserve">d291b919-2747-4594-b282-e35494243824</t>
  </si>
  <si>
    <t xml:space="preserve">14000340-0577-4858-b456-dd019c779886</t>
  </si>
  <si>
    <t xml:space="preserve">20419cc4-24c9-4e56-8281-e786ed8e750b</t>
  </si>
  <si>
    <t xml:space="preserve">b7648a4a-a102-4c1b-869e-3619942c2b4e</t>
  </si>
  <si>
    <t xml:space="preserve">d315af12-daa7-4134-b39b-8a3c0b17ce6a</t>
  </si>
  <si>
    <t xml:space="preserve">797793d0-e628-4cee-b17b-ee7468a5f886</t>
  </si>
  <si>
    <t xml:space="preserve">9f1f0a6e-624e-4928-9fed-c9565197ca79</t>
  </si>
  <si>
    <t xml:space="preserve">0e3a169a-2e94-4322-83d6-d5fcb2534553</t>
  </si>
  <si>
    <t xml:space="preserve">4ae77b94-55fb-4bcc-ab93-d234f3d93997</t>
  </si>
  <si>
    <t xml:space="preserve">6cd2cc0f-f6ca-4da8-a875-6608f8d51989</t>
  </si>
  <si>
    <t xml:space="preserve">1f1f6b88-ae8f-4968-bc49-9dac38a9931d</t>
  </si>
  <si>
    <t xml:space="preserve">966f5bb3-e531-4bd7-a02a-2ebd1ad43411</t>
  </si>
  <si>
    <t xml:space="preserve">4dc1a589-0cee-4a69-8257-8b8d8989604c</t>
  </si>
  <si>
    <t xml:space="preserve">2ecbb95b-bd8c-4b94-8b15-deb39c76920d</t>
  </si>
  <si>
    <t xml:space="preserve">706d72d1-bf71-42f0-9c93-b33726f68588</t>
  </si>
  <si>
    <t xml:space="preserve">2a0b1294-1da0-4d3f-9867-7b575a1d53f9</t>
  </si>
  <si>
    <t xml:space="preserve">f6bf41fa-3dbf-4821-8f5e-a3afe1ce9c02</t>
  </si>
  <si>
    <t xml:space="preserve">6fb33e1e-8dfe-40f4-9916-220f24765af4</t>
  </si>
  <si>
    <t xml:space="preserve">be1d5d31-c3d3-4318-8b7b-1534dd5d468c</t>
  </si>
  <si>
    <t xml:space="preserve">3710e4ec-7538-45cf-9f66-2292014499ab</t>
  </si>
  <si>
    <t xml:space="preserve">57121ef9-2779-45ae-ade4-14ed552bc998</t>
  </si>
  <si>
    <t xml:space="preserve">80980b11-842d-49a2-b409-222c264049dc</t>
  </si>
  <si>
    <t xml:space="preserve">90e585d7-c178-4b9d-a6f9-1e070ac4dff9</t>
  </si>
  <si>
    <t xml:space="preserve">ca34b8cb-009d-47f3-b57c-8a2f68a0c985</t>
  </si>
  <si>
    <t xml:space="preserve">c119192c-36ae-4b6f-8d58-19c127b23d29</t>
  </si>
  <si>
    <t xml:space="preserve">071102a9-903f-4e4e-9968-297ab19d3123</t>
  </si>
  <si>
    <t xml:space="preserve">51949801-1f37-4e0d-a8e5-85f4d8a6a9b1</t>
  </si>
  <si>
    <t xml:space="preserve">3588bd0a-5682-42eb-919a-a25c40c98bef</t>
  </si>
  <si>
    <t xml:space="preserve">2166ebd8-a984-4f9e-8cbd-e8d4bfca3f2f</t>
  </si>
  <si>
    <t xml:space="preserve">a1a8e3b3-e0ee-443c-8940-7f732c05c34c</t>
  </si>
  <si>
    <t xml:space="preserve">b79b6352-012e-4935-a77d-2fbc5b8d2764</t>
  </si>
  <si>
    <t xml:space="preserve">ee972278-292b-46c1-8c01-5332ff817445</t>
  </si>
  <si>
    <t xml:space="preserve">ebfcae17-38d4-422f-afeb-7080fd4cb787</t>
  </si>
  <si>
    <t xml:space="preserve">187155eb-13ea-4956-8b4b-78bbe5ccf9b8</t>
  </si>
  <si>
    <t xml:space="preserve">39985c41-790b-42da-8d94-2d14bab88a8d</t>
  </si>
  <si>
    <t xml:space="preserve">fe5141e5-a862-412a-bd11-6a47037a41a2</t>
  </si>
  <si>
    <t xml:space="preserve">9ac69ff2-093e-42f8-97ca-b5e18035dbbb</t>
  </si>
  <si>
    <t xml:space="preserve">ab3daaad-aa46-4d3a-929f-1d82eaa8548b</t>
  </si>
  <si>
    <t xml:space="preserve">a89eb0d2-6eb0-411c-93fb-50aede368ec0</t>
  </si>
  <si>
    <t xml:space="preserve">16144a9d-05de-4374-a1d8-8353589be726</t>
  </si>
  <si>
    <t xml:space="preserve">74f2190c-6638-42b7-a98e-c4716b46eedc</t>
  </si>
  <si>
    <t xml:space="preserve">8440c592-fa1b-485e-9012-7c5936ee461f</t>
  </si>
  <si>
    <t xml:space="preserve">51339920-fb6a-482b-a155-3bb906a42436</t>
  </si>
  <si>
    <t xml:space="preserve">e331005c-8d42-4712-ba22-70cbcb580d17</t>
  </si>
  <si>
    <t xml:space="preserve">58e1964f-ea52-4d05-ab29-9168f14c8582</t>
  </si>
  <si>
    <t xml:space="preserve">27666bc8-5331-4b86-8098-686441421219</t>
  </si>
  <si>
    <t xml:space="preserve">97701928-ea4b-42d8-a997-111c8476b8e8</t>
  </si>
  <si>
    <t xml:space="preserve">eb3e7ce1-4703-4190-8e83-374ab60b409b</t>
  </si>
  <si>
    <t xml:space="preserve">9d68827e-fe00-4506-93ec-72e9e48ecd6a</t>
  </si>
  <si>
    <t xml:space="preserve">c2f9bd33-1288-46cf-9954-d88c431d63f5</t>
  </si>
  <si>
    <t xml:space="preserve">cc9cf45c-c861-40db-91a9-9f5db73ecaf4</t>
  </si>
  <si>
    <t xml:space="preserve">0e20b1c2-31cd-4552-9565-6914908f5682</t>
  </si>
  <si>
    <t xml:space="preserve">156faadd-1e50-4211-8bde-c579e44cb0ed</t>
  </si>
  <si>
    <t xml:space="preserve">fa6c6693-115d-4d91-8dd7-b10b437b95bb</t>
  </si>
  <si>
    <t xml:space="preserve">e8328ff4-60d5-4202-bf73-e0145eb61d39</t>
  </si>
  <si>
    <t xml:space="preserve">67478c29-49a3-4e7a-9318-695b3b884026</t>
  </si>
  <si>
    <t xml:space="preserve">bc511c0a-15a2-4a6a-b6c0-9dd322592c99</t>
  </si>
  <si>
    <t xml:space="preserve">0b416617-1332-41e6-8b74-2e0c86a2f9fb</t>
  </si>
  <si>
    <t xml:space="preserve">c62e0f85-38af-4069-ac5c-788d5a4be94b</t>
  </si>
  <si>
    <t xml:space="preserve">421bb682-98f0-47c1-8fc8-edd94432fd78</t>
  </si>
  <si>
    <t xml:space="preserve">c348c700-933d-417f-b39a-6918708bd90d</t>
  </si>
  <si>
    <t xml:space="preserve">Russia (Countrwide)</t>
  </si>
  <si>
    <t xml:space="preserve">cc6bb4d7-90f6-4900-b847-59ada10e7cf3</t>
  </si>
  <si>
    <t xml:space="preserve">6245fa41-ed4b-4dea-bec4-df28a9adff2c</t>
  </si>
  <si>
    <t xml:space="preserve">503a4649-7fe1-450f-98b0-f42bd009228f</t>
  </si>
  <si>
    <t xml:space="preserve">124a8b91-de6c-4088-a8b6-65b52b288b2a</t>
  </si>
  <si>
    <t xml:space="preserve">add07100-b7f5-4464-a2c1-267764065926</t>
  </si>
  <si>
    <t xml:space="preserve">34158073-ffa6-4683-96d0-8150751bfd5e</t>
  </si>
  <si>
    <t xml:space="preserve">d0f4e75f-cc2c-498c-b104-47a1ae295964</t>
  </si>
  <si>
    <t xml:space="preserve">2efe6821-f082-45f0-96a2-31696c596a9c</t>
  </si>
  <si>
    <t xml:space="preserve">ea980eb0-6568-4ed9-b85f-aa0e9b3bda89</t>
  </si>
  <si>
    <t xml:space="preserve">94825503-90b3-4fd6-a54d-e69c443cc0e6</t>
  </si>
  <si>
    <t xml:space="preserve">c9a1066e-d3c1-4cbd-bdde-4adfc17cb268</t>
  </si>
  <si>
    <t xml:space="preserve">ae56847a-77e1-4fa6-85d5-6f2ff7e9b14d</t>
  </si>
  <si>
    <t xml:space="preserve">c39b57f7-e8c1-4aca-bb35-7539b3eedc94</t>
  </si>
  <si>
    <t xml:space="preserve">b073a15b-6569-4015-992f-0e4deeb49112</t>
  </si>
  <si>
    <t xml:space="preserve">7e40bc02-e5ef-4152-b50b-b03741a8ab4f</t>
  </si>
  <si>
    <t xml:space="preserve">3a48c0a7-6f81-4810-8f1e-5cd351a383b6</t>
  </si>
  <si>
    <t xml:space="preserve">91dad12d-caf6-4ff7-8a52-055254a28a12</t>
  </si>
  <si>
    <t xml:space="preserve">11f76e5a-0773-40f3-b504-84487e2946bf</t>
  </si>
  <si>
    <t xml:space="preserve">e8e5ad10-26f4-428f-a16d-6816f78968b9</t>
  </si>
  <si>
    <t xml:space="preserve">78655bf1-112f-4c60-9de3-f63e92a95e4a</t>
  </si>
  <si>
    <t xml:space="preserve">1f771eb9-01d3-4f2d-8487-0a52c2f44e6a</t>
  </si>
  <si>
    <t xml:space="preserve">1817b03d-123b-41dc-9744-4182758b72ee</t>
  </si>
  <si>
    <t xml:space="preserve">0beb4df0-f1cb-446e-a806-8829baf1579b</t>
  </si>
  <si>
    <t xml:space="preserve">a4c8677e-7573-474a-afeb-b3699bbc1e3c</t>
  </si>
  <si>
    <t xml:space="preserve">8e753234-6a4a-47a2-8c74-f9e4533804b1</t>
  </si>
  <si>
    <t xml:space="preserve">cb03ee07-ac3b-4fc0-8262-350a2ffc7d1a</t>
  </si>
  <si>
    <t xml:space="preserve">a3cc4cc1-8c58-4195-a71c-39fc974a71df</t>
  </si>
  <si>
    <t xml:space="preserve">2b8e2634-c38f-4ec1-9985-4dad650a0744</t>
  </si>
  <si>
    <t xml:space="preserve">550cec56-01bd-433a-aa08-b16a1f3647a7</t>
  </si>
  <si>
    <t xml:space="preserve">cca25850-ef6b-4227-addb-8b5e09892796</t>
  </si>
  <si>
    <t xml:space="preserve">Coal mining methane emissions</t>
  </si>
  <si>
    <t xml:space="preserve">Shanxi Province, China — provincial total</t>
  </si>
  <si>
    <t xml:space="preserve">Satellite-based inversion (TROPOMI INVTROPOMI); monthly images aggregated to annual total</t>
  </si>
  <si>
    <t xml:space="preserve">CMM Emissions in 2019</t>
  </si>
  <si>
    <t xml:space="preserve">1e3371d2-7482-4815-8ac3-38addecbdbca</t>
  </si>
  <si>
    <t xml:space="preserve">CMM Emissions in 2020</t>
  </si>
  <si>
    <t xml:space="preserve">4260a7f0-896b-49c6-b67b-cc9ca731b1b2</t>
  </si>
  <si>
    <t xml:space="preserve">Surface mine in Queensland</t>
  </si>
  <si>
    <t xml:space="preserve">Annualized from &gt;500 plume detections</t>
  </si>
  <si>
    <t xml:space="preserve">Hail Creek, surface mine</t>
  </si>
  <si>
    <t xml:space="preserve">Gg a^-1</t>
  </si>
  <si>
    <t xml:space="preserve">6750a4dd-47b5-44b5-8e7f-61a19daf8392</t>
  </si>
  <si>
    <t xml:space="preserve">Cluster of underground longwall mines in Queensland</t>
  </si>
  <si>
    <t xml:space="preserve">Broadmeadow,Moranbah North, and Grosvenor underground mine</t>
  </si>
  <si>
    <t xml:space="preserve">54000b0b-ad9a-4ac1-81fd-eae38572cc7e</t>
  </si>
  <si>
    <t xml:space="preserve">Grasstree and Oaky North</t>
  </si>
  <si>
    <t xml:space="preserve">6e97a4a2-8046-4b0e-ae17-89211aa13e60</t>
  </si>
  <si>
    <t xml:space="preserve">Cluster of mines in Queensland</t>
  </si>
  <si>
    <t xml:space="preserve">Combined mines</t>
  </si>
  <si>
    <t xml:space="preserve">04838643-095d-4420-9e02-e2fac972fd65</t>
  </si>
  <si>
    <t xml:space="preserve">Changzhi subregion</t>
  </si>
  <si>
    <t xml:space="preserve">Posterior annual mean based on 2018–2021 TROPOMI data</t>
  </si>
  <si>
    <t xml:space="preserve">63578ae5-fca8-4b78-897f-cf74a053a10b</t>
  </si>
  <si>
    <t xml:space="preserve">Jincheng subregion</t>
  </si>
  <si>
    <t xml:space="preserve">058d93ed-e1f0-4f89-85ba-82db4af69e25</t>
  </si>
  <si>
    <t xml:space="preserve">Yangquan subregion</t>
  </si>
  <si>
    <t xml:space="preserve">28474332-9f9a-468e-87ef-a1ed4f24a892</t>
  </si>
  <si>
    <t xml:space="preserve">Range of individual emission rates in the Changzhi subregion</t>
  </si>
  <si>
    <t xml:space="preserve">Range of individual mine-level emissions reported in text; ~62 mines</t>
  </si>
  <si>
    <t xml:space="preserve">8bc3ab85-5dac-4570-b725-b9c75bfe2227</t>
  </si>
  <si>
    <t xml:space="preserve">calculated averaged total CH4 emissions over the USCB region</t>
  </si>
  <si>
    <t xml:space="preserve">Satellite inversion using TROPOMI XCH4</t>
  </si>
  <si>
    <t xml:space="preserve">calculated averaged total CH4 emissions over the USCB region for TROPOMI XCH4</t>
  </si>
  <si>
    <t xml:space="preserve">04af5882-0703-4488-a03e-4b3aed22f447</t>
  </si>
  <si>
    <t xml:space="preserve">Joint satellite inversion TROPOMI+IASI</t>
  </si>
  <si>
    <t xml:space="preserve">calculated averaged total CH4 emissions over the USCB region for TROPOMI IASI</t>
  </si>
  <si>
    <t xml:space="preserve">1d82890c-5756-4912-a43e-e81adfc7b1a5</t>
  </si>
  <si>
    <t xml:space="preserve">Ventilation shaft methane emissions</t>
  </si>
  <si>
    <t xml:space="preserve">Ventilation shaft methane emissions at the San Juan Mine Vent (USA)</t>
  </si>
  <si>
    <t xml:space="preserve">GHGSat-D has an average revisit time of about two weeks</t>
  </si>
  <si>
    <t xml:space="preserve">24 satellite overpasses per site</t>
  </si>
  <si>
    <t xml:space="preserve">09462c73-cd7c-4ad5-9500-64f8d6d70e77</t>
  </si>
  <si>
    <t xml:space="preserve">2010bfd4-7bbc-4e54-863d-58f0ba050980</t>
  </si>
  <si>
    <t xml:space="preserve">eb26393b-5916-43da-a696-2285bd0e0339</t>
  </si>
  <si>
    <t xml:space="preserve">2010bfd4-7bbc-4e54-863d-58f0ba050981</t>
  </si>
  <si>
    <t xml:space="preserve">Ventilation shaft methane emissions at the Appin Mine Vent (Australia)</t>
  </si>
  <si>
    <t xml:space="preserve">17 satellite overpasses per site</t>
  </si>
  <si>
    <t xml:space="preserve">1698a4ca-3eaf-4841-bc66-b6c51086406e</t>
  </si>
  <si>
    <t xml:space="preserve">2010bfd4-7bbc-4e54-863d-58f0ba050982</t>
  </si>
  <si>
    <t xml:space="preserve">27c654b2-155d-410e-b6c0-963933f72216</t>
  </si>
  <si>
    <t xml:space="preserve">2010bfd4-7bbc-4e54-863d-58f0ba050983</t>
  </si>
  <si>
    <t xml:space="preserve">Ventilation shaft methane emissions at the Bulianta Mine Vent (China)</t>
  </si>
  <si>
    <t xml:space="preserve">14 satellite overpasses per site</t>
  </si>
  <si>
    <t xml:space="preserve">4c23b954-fab6-48cd-95e6-958a60378fb1</t>
  </si>
  <si>
    <t xml:space="preserve">2010bfd4-7bbc-4e54-863d-58f0ba050984</t>
  </si>
  <si>
    <t xml:space="preserve">ef71c257-f82c-4075-a5a3-1c36f3638e96</t>
  </si>
  <si>
    <t xml:space="preserve">Total 2021 emissions from all GOM offshore oil &amp; gas platforms</t>
  </si>
  <si>
    <t xml:space="preserve">Methane from losses and venting</t>
  </si>
  <si>
    <t xml:space="preserve">Picarro measurements</t>
  </si>
  <si>
    <t xml:space="preserve">d859f077-1560-4ad6-83ca-0e1b62b4079d</t>
  </si>
  <si>
    <t xml:space="preserve">Offshore platform methane emissions</t>
  </si>
  <si>
    <t xml:space="preserve">Vent plume</t>
  </si>
  <si>
    <t xml:space="preserve">Airborne detections using AVIRIS-NG</t>
  </si>
  <si>
    <t xml:space="preserve">Methane plume detections from offshore infrastructure</t>
  </si>
  <si>
    <t xml:space="preserve">kg hr^-1</t>
  </si>
  <si>
    <t xml:space="preserve">9e5ee6d8-22c4-4c61-86aa-93150db0ac83</t>
  </si>
  <si>
    <t xml:space="preserve">Tank plume</t>
  </si>
  <si>
    <t xml:space="preserve">e951c3e1-da35-433d-85df-5c10f9580b11</t>
  </si>
  <si>
    <t xml:space="preserve">Satellite well plume</t>
  </si>
  <si>
    <t xml:space="preserve">e028a803-2c52-450e-a3c7-c48fcfdea0f0</t>
  </si>
  <si>
    <t xml:space="preserve">Pipeline plume</t>
  </si>
  <si>
    <t xml:space="preserve">689ea49f-fba5-4bb5-aad0-03e2b91907dd</t>
  </si>
  <si>
    <t xml:space="preserve">State waters aggregate (Spring)</t>
  </si>
  <si>
    <t xml:space="preserve">state waters</t>
  </si>
  <si>
    <t xml:space="preserve">ff72da46-813a-4057-91db-87b952d3d90a</t>
  </si>
  <si>
    <t xml:space="preserve">Federal waters aggregate (Spring)</t>
  </si>
  <si>
    <t xml:space="preserve">federal waters</t>
  </si>
  <si>
    <t xml:space="preserve">fcb2d5a5-1c8a-49e6-8521-456cf6c286b0</t>
  </si>
  <si>
    <t xml:space="preserve">State waters aggregate (Fall)</t>
  </si>
  <si>
    <t xml:space="preserve">eeb63239-0944-4ea5-97b3-c0fe13dc73c1</t>
  </si>
  <si>
    <t xml:space="preserve">Federal waters aggregate (Fall)</t>
  </si>
  <si>
    <t xml:space="preserve">3b6b3fc4-ecd8-407f-9de3-5667f1b94cb2</t>
  </si>
  <si>
    <t xml:space="preserve">EI-ME inventory provides methane emission estimates of high-emitting basins</t>
  </si>
  <si>
    <t xml:space="preserve">United States — national total</t>
  </si>
  <si>
    <t xml:space="preserve">2021 EI-ME measurement-based inventory</t>
  </si>
  <si>
    <t xml:space="preserve">National EI-ME total with 95% CI from Monte Carlo</t>
  </si>
  <si>
    <t xml:space="preserve">69ad2884-26a3-4f9e-aaf0-480e8365ffff</t>
  </si>
  <si>
    <t xml:space="preserve">2022 EI-ME measurement-based inventory</t>
  </si>
  <si>
    <t xml:space="preserve">EI-ME 2021 basin-level estimate</t>
  </si>
  <si>
    <t xml:space="preserve">23ecc808-c2a7-433b-8f60-2f1a28008ef1</t>
  </si>
  <si>
    <t xml:space="preserve">2023 EI-ME measurement-based inventory</t>
  </si>
  <si>
    <t xml:space="preserve">5f3b0892-5555-43b7-9599-6ae4791e98a9</t>
  </si>
  <si>
    <t xml:space="preserve">2024 EI-ME measurement-based inventory</t>
  </si>
  <si>
    <t xml:space="preserve">0aedd993-784f-43d9-bc03-1e079fd9f4be</t>
  </si>
  <si>
    <t xml:space="preserve">2025 EI-ME measurement-based inventory</t>
  </si>
  <si>
    <t xml:space="preserve">b8a9ba35-cbaf-413e-be89-f9bef5b19c00</t>
  </si>
  <si>
    <t xml:space="preserve">2026 EI-ME measurement-based inventory</t>
  </si>
  <si>
    <t xml:space="preserve">5cdb8023-5c87-46ca-8889-d0869f74f1e2</t>
  </si>
  <si>
    <t xml:space="preserve">2027 EI-ME measurement-based inventory</t>
  </si>
  <si>
    <t xml:space="preserve">93593dee-4d28-4c3c-a419-b24091783a77</t>
  </si>
  <si>
    <t xml:space="preserve">2028 EI-ME measurement-based inventory</t>
  </si>
  <si>
    <t xml:space="preserve">4e5c9c32-250d-427a-89be-051a3f471a74</t>
  </si>
  <si>
    <t xml:space="preserve">2029 EI-ME measurement-based inventory</t>
  </si>
  <si>
    <t xml:space="preserve">3bdf4391-16c6-4021-8290-6caf4a5e9c90</t>
  </si>
  <si>
    <t xml:space="preserve">2030 EI-ME measurement-based inventory</t>
  </si>
  <si>
    <t xml:space="preserve">419bee48-3c1a-4bae-9c30-64a80b15888a</t>
  </si>
  <si>
    <t xml:space="preserve">2031 EI-ME measurement-based inventory</t>
  </si>
  <si>
    <t xml:space="preserve">58a4d778-b06e-4408-bbf0-ed53c79b78cd</t>
  </si>
  <si>
    <t xml:space="preserve">2032 EI-ME measurement-based inventory</t>
  </si>
  <si>
    <t xml:space="preserve">b4303bf6-9b57-4a5c-8859-b24d031a93a4</t>
  </si>
  <si>
    <t xml:space="preserve">Other basins</t>
  </si>
  <si>
    <t xml:space="preserve">2033 EI-ME measurement-based inventory</t>
  </si>
  <si>
    <t xml:space="preserve">cd8e6f7a-3301-443a-bcce-6abaca232828</t>
  </si>
  <si>
    <t xml:space="preserve">Basin-wide oil &amp; gas methane emissions</t>
  </si>
  <si>
    <t xml:space="preserve">United States national total</t>
  </si>
  <si>
    <t xml:space="preserve">Satellite column retrievals (2018–2020, daily overpasses)</t>
  </si>
  <si>
    <t xml:space="preserve">Posterior oil &amp; gas methane emissions vs EPA prior 7.0 Tg</t>
  </si>
  <si>
    <t xml:space="preserve">26407c1f-877b-4f90-9281-e1452cb54f8b</t>
  </si>
  <si>
    <t xml:space="preserve">Canada national total</t>
  </si>
  <si>
    <t xml:space="preserve">Posterior oil &amp; gas methane emissions vs ECCC prior 1.6 Tg</t>
  </si>
  <si>
    <t xml:space="preserve">5bee51c6-b9c4-4f47-985c-96c880fe6618</t>
  </si>
  <si>
    <t xml:space="preserve">Posterior basin-level EI from TROPOMI inversion</t>
  </si>
  <si>
    <t xml:space="preserve">a9cc23f4-3d02-4f99-88b1-1fa6023c5562</t>
  </si>
  <si>
    <t xml:space="preserve">000ddfc2-a965-4860-a48a-0099d6001e9d</t>
  </si>
  <si>
    <t xml:space="preserve">5c2f48f4-0e1b-40fe-84dd-01a4316d7aca</t>
  </si>
  <si>
    <t xml:space="preserve">78a14d94-4cd5-401b-a7ae-e37bf2c57829</t>
  </si>
  <si>
    <t xml:space="preserve">22e7abb1-3b4e-4e5b-87a5-b6f822732f5a</t>
  </si>
  <si>
    <t xml:space="preserve">627a5c47-bbc6-4e80-a37f-1045be2f175a</t>
  </si>
  <si>
    <t xml:space="preserve">66be2755-7bb2-4fe7-9848-5125b4ffe810</t>
  </si>
  <si>
    <t xml:space="preserve">3d2ca48b-b3b1-4a74-95ef-7c28d4255026</t>
  </si>
  <si>
    <t xml:space="preserve">fe5d5464-847a-4f23-a1bd-bd820c5a0d1f</t>
  </si>
  <si>
    <t xml:space="preserve">33dbd0f3-3f72-46cd-bc77-f9780a5bb687</t>
  </si>
  <si>
    <t xml:space="preserve">Upstream oil &amp; gas methane emissions</t>
  </si>
  <si>
    <t xml:space="preserve">Alberta provincial total (hybrid measurement-based inventory)</t>
  </si>
  <si>
    <t xml:space="preserve">Bridger GML single-pass detections </t>
  </si>
  <si>
    <t xml:space="preserve">Hybrid, source-resolved inventory combining measured and unmeasured sources; 95% CI</t>
  </si>
  <si>
    <t xml:space="preserve">91087e86-c3f0-4573-9441-8b76fbbacdde</t>
  </si>
  <si>
    <t xml:space="preserve">Measured sources only (aerial GML-derived)</t>
  </si>
  <si>
    <t xml:space="preserve">Measured-source inventory from Bridger GML with bootstrap and MC uncertainty; 95% CI via -19.2%/+32.7%.</t>
  </si>
  <si>
    <t xml:space="preserve">b8af020e-3ac7-49be-b684-a6cd3437eaf2</t>
  </si>
  <si>
    <t xml:space="preserve">Satellite posterior (TROPOMI aggregated to Alberta conventional O&amp;G)</t>
  </si>
  <si>
    <t xml:space="preserve">Posterior Monte Carlo aggregated to Alberta; excludes oil sands grid cells; May 2018–Feb 2020</t>
  </si>
  <si>
    <t xml:space="preserve">3a6bd1f2-23b6-4965-96f4-2d38791e0332</t>
  </si>
  <si>
    <t xml:space="preserve">Aerial mass-balance provincial estimate (scaled from regional flights)</t>
  </si>
  <si>
    <t xml:space="preserve">Independent estimate via Scientific Aviation regional flights regressed to energy-based EFs and scaled to province</t>
  </si>
  <si>
    <t xml:space="preserve">8119a4bc-5c2e-41d5-9d0f-a73813e2a5f1</t>
  </si>
  <si>
    <t xml:space="preserve">Average site-level methane emissions by facility class</t>
  </si>
  <si>
    <t xml:space="preserve">Crude Oil Single-well Battery</t>
  </si>
  <si>
    <t xml:space="preserve">Bridger Photonics Gas-Mapping LiDAR (airborne)</t>
  </si>
  <si>
    <t xml:space="preserve">Aerial GML detections; bootstrapped site-level averages with 95% CIs</t>
  </si>
  <si>
    <t xml:space="preserve">30cf4850-71e9-439b-99fe-ef7bd7eb2309</t>
  </si>
  <si>
    <t xml:space="preserve">Crude Oil Multi-well Group Battery</t>
  </si>
  <si>
    <t xml:space="preserve">e341ec31-3d7f-41d7-9dd3-eff4f77d2307</t>
  </si>
  <si>
    <t xml:space="preserve">Crude Oil Multi-well Proration Battery</t>
  </si>
  <si>
    <t xml:space="preserve">90f999f6-d22a-401b-91c5-6a04fff58250</t>
  </si>
  <si>
    <t xml:space="preserve">Crude Bitumen (Heavy Oil)  Multi-well Group  Battery</t>
  </si>
  <si>
    <t xml:space="preserve">30436423-6d01-4d08-961f-d8bab6212c77</t>
  </si>
  <si>
    <t xml:space="preserve">Crude Bitumen (Heavy Oil)  Multi-well  Proration Battery</t>
  </si>
  <si>
    <t xml:space="preserve">61e97c29-b5a5-4d30-b4b5-d0726908b667</t>
  </si>
  <si>
    <t xml:space="preserve">Gas Single-well Battery</t>
  </si>
  <si>
    <t xml:space="preserve">40f1441c-d053-4154-bca1-010382965b4e</t>
  </si>
  <si>
    <t xml:space="preserve">Gas Multi-well Effluent Measurement Battery</t>
  </si>
  <si>
    <t xml:space="preserve">e69bb991-8c6c-4ece-b0a5-8d22e8bac3e2</t>
  </si>
  <si>
    <t xml:space="preserve">Gas Plant (Sweet)</t>
  </si>
  <si>
    <t xml:space="preserve">b3353912-582a-4afe-ab05-02ded14ec97b</t>
  </si>
  <si>
    <t xml:space="preserve">Gas Plant (Acid Gas; Flaring &lt; 1t/d Sulphur)</t>
  </si>
  <si>
    <t xml:space="preserve">40a2c37c-e37c-45a3-833c-2f2e0e9ed2c1</t>
  </si>
  <si>
    <t xml:space="preserve">Gas Plant (Acid Gas; Flaring &gt; 1t/d Sulphur)</t>
  </si>
  <si>
    <t xml:space="preserve">9d8c2ebb-89c1-432a-9cca-07ac8417a56e</t>
  </si>
  <si>
    <t xml:space="preserve">Gas Plant (Acid Gas Injection)</t>
  </si>
  <si>
    <t xml:space="preserve">58be6f6e-20ac-491e-91c5-8de79d894a11</t>
  </si>
  <si>
    <t xml:space="preserve">Gas Plant (Sulphur Recovery)</t>
  </si>
  <si>
    <t xml:space="preserve">6dd662a4-234a-41ea-8f02-312a2fb6b4e9</t>
  </si>
  <si>
    <t xml:space="preserve">Gas Plant (Mainline Straddle)</t>
  </si>
  <si>
    <t xml:space="preserve">184ee5fd-0577-4620-9e88-d5c7eecdf1d9</t>
  </si>
  <si>
    <t xml:space="preserve">Gas Plant (Fractionation)</t>
  </si>
  <si>
    <t xml:space="preserve">2a9af129-93c9-41a2-85b4-8b36d1bb8dc1</t>
  </si>
  <si>
    <t xml:space="preserve">Underground Gas Storage</t>
  </si>
  <si>
    <t xml:space="preserve">3a622353-1fa3-4245-ac36-ed5de6babc61</t>
  </si>
  <si>
    <t xml:space="preserve">b5f55e69-458a-4508-be89-08742663056c</t>
  </si>
  <si>
    <t xml:space="preserve">Water Source Battery</t>
  </si>
  <si>
    <t xml:space="preserve">cfd4b93c-f389-4623-9812-412306a21146</t>
  </si>
  <si>
    <t xml:space="preserve">Brine Production</t>
  </si>
  <si>
    <t xml:space="preserve">8eda738c-b1eb-4b9e-89bf-f7107ad97c4d</t>
  </si>
  <si>
    <t xml:space="preserve">Custom Treating Facility</t>
  </si>
  <si>
    <t xml:space="preserve">59d50738-f962-4e0d-99bd-af23e390a24f</t>
  </si>
  <si>
    <t xml:space="preserve">Disposal Facility</t>
  </si>
  <si>
    <t xml:space="preserve">b5a4a647-3264-44ce-8827-60f728856729</t>
  </si>
  <si>
    <t xml:space="preserve">Enhanced Recovery or Concurrent  Production/Cycling Scheme</t>
  </si>
  <si>
    <t xml:space="preserve">53dbd436-790c-46f3-aac0-20dcacec703e</t>
  </si>
  <si>
    <t xml:space="preserve">Gas Multi-well Group Battery</t>
  </si>
  <si>
    <t xml:space="preserve">eff8c2d6-909e-49ad-9098-794821c6d133</t>
  </si>
  <si>
    <t xml:space="preserve">Gas Multi-well Proration Battery  (Outside Southeast Alberta)</t>
  </si>
  <si>
    <t xml:space="preserve">7e62ba8c-4962-4d44-8e85-cb903f2c9483</t>
  </si>
  <si>
    <t xml:space="preserve">Gas Multi-well Proration Battery  (In Southeast Alberta)</t>
  </si>
  <si>
    <t xml:space="preserve">c580ddef-227c-4f5b-a9b4-90c2b4d8a547</t>
  </si>
  <si>
    <t xml:space="preserve">Gas Gathering System</t>
  </si>
  <si>
    <t xml:space="preserve">7dd364b8-24eb-4844-ab30-26c9f1b0ba9a</t>
  </si>
  <si>
    <t xml:space="preserve">Crude Bitumen (Heavy Oil) Single-well Battery</t>
  </si>
  <si>
    <t xml:space="preserve">393952ac-ec1d-4362-bf17-cd1b3d6ca9d7</t>
  </si>
  <si>
    <t xml:space="preserve">Associated gas flaring methane emissions</t>
  </si>
  <si>
    <t xml:space="preserve">Three-basin aggregate — lit flares only</t>
  </si>
  <si>
    <t xml:space="preserve">Airborne sampling with Picarro G2401-m</t>
  </si>
  <si>
    <t xml:space="preserve">Emissions from lit flares only using observed DRE; excludes unlit flare contribution.</t>
  </si>
  <si>
    <t xml:space="preserve">a523266e-27a3-41bc-b59d-d15db4a2a2e4</t>
  </si>
  <si>
    <t xml:space="preserve">Three-basin aggregate — including unlit flares</t>
  </si>
  <si>
    <t xml:space="preserve">Emissions from lit flares plus additional contribution from unlit flares (assumed 0% DRE).</t>
  </si>
  <si>
    <t xml:space="preserve">70783365-55d7-4b57-8188-344398544a82</t>
  </si>
  <si>
    <t xml:space="preserve">United States — national flaring CH4 emissions (including unlit)</t>
  </si>
  <si>
    <t xml:space="preserve">Scaled from three-basin results and VIIRS flare volumes to national; includes unlit flare prevalence.</t>
  </si>
  <si>
    <t xml:space="preserve">5902a7c4-ac95-4497-a02c-80658ac0af7a</t>
  </si>
  <si>
    <t xml:space="preserve">Facility/site CH4 emission factor</t>
  </si>
  <si>
    <t xml:space="preserve">178 Oil production sites in Romania (facility-level)</t>
  </si>
  <si>
    <t xml:space="preserve">Site-level flux methods (TDM, OTM-33A, GPM, UAV MBA)</t>
  </si>
  <si>
    <t xml:space="preserve">Central site-level EF from statistical estimator considering all methods; reference scenario (A1).</t>
  </si>
  <si>
    <t xml:space="preserve">fd37a121-a155-4793-9f26-00814e1dab1e</t>
  </si>
  <si>
    <t xml:space="preserve">Subsector-average facility methane emissions (aircraft)</t>
  </si>
  <si>
    <t xml:space="preserve">Underground gas storage (avg.)</t>
  </si>
  <si>
    <t xml:space="preserve">Aircraft mass balance (1 Hz) snapshot transects; multiple laps per facility</t>
  </si>
  <si>
    <t xml:space="preserve">Underground gas storage facilities average</t>
  </si>
  <si>
    <t xml:space="preserve">beac291c-4bd1-4d25-849b-e2548b2aa1ec</t>
  </si>
  <si>
    <t xml:space="preserve">Compressor stations (avg.)</t>
  </si>
  <si>
    <t xml:space="preserve"> Compressor stations average</t>
  </si>
  <si>
    <t xml:space="preserve">c46b8753-38c4-4165-8c61-82c3a0b51e84</t>
  </si>
  <si>
    <t xml:space="preserve">Oil sands upgraders (avg.)</t>
  </si>
  <si>
    <t xml:space="preserve">Oil sands upgraders average</t>
  </si>
  <si>
    <t xml:space="preserve">d7c5df50-17cd-4946-a590-108b7079e360</t>
  </si>
  <si>
    <t xml:space="preserve">Refineries (avg., approximate)</t>
  </si>
  <si>
    <t xml:space="preserve">Refineries average</t>
  </si>
  <si>
    <t xml:space="preserve">1008f473-f1e4-4bf9-baa6-353cd742b9a0</t>
  </si>
  <si>
    <t xml:space="preserve">Gas processing plants (avg., approximate)</t>
  </si>
  <si>
    <t xml:space="preserve">Gas processing plants average</t>
  </si>
  <si>
    <t xml:space="preserve">e501642c-a463-4256-b927-aed05c69216d</t>
  </si>
  <si>
    <t xml:space="preserve">Fertilizer plant (avg.)</t>
  </si>
  <si>
    <t xml:space="preserve">Fertilizer plant average</t>
  </si>
  <si>
    <t xml:space="preserve">ad632b01-0443-4ea2-bb78-e156c88fa580</t>
  </si>
  <si>
    <t xml:space="preserve">Downwind mobile tracer flux ratio (TFR) at individual sites</t>
  </si>
  <si>
    <t xml:space="preserve">Fayetteville (FV) facility/site methane emission rate</t>
  </si>
  <si>
    <t xml:space="preserve">1 second sub-ppb precisions of 0.10–0.30 ppb </t>
  </si>
  <si>
    <t xml:space="preserve">Transmission</t>
  </si>
  <si>
    <t xml:space="preserve">125e2d13-9cfc-4a2c-8991-1dbc97302ac1</t>
  </si>
  <si>
    <t xml:space="preserve">0b457d61-a502-46fd-be4e-c24c8b0bae47</t>
  </si>
  <si>
    <t xml:space="preserve">Gathering &amp; boosting</t>
  </si>
  <si>
    <t xml:space="preserve">b2cb21ca-a47e-4a91-be55-46655ccbccda</t>
  </si>
  <si>
    <t xml:space="preserve">0b457d61-a502-46fd-be4e-c24c8b0bae48</t>
  </si>
  <si>
    <t xml:space="preserve">81ffe584-fc35-4052-bb19-cbb773c72c69</t>
  </si>
  <si>
    <t xml:space="preserve">0b457d61-a502-46fd-be4e-c24c8b0bae49</t>
  </si>
  <si>
    <t xml:space="preserve">feb89857-272d-4a15-bbc8-1c629a9342ef</t>
  </si>
  <si>
    <t xml:space="preserve">0b457d61-a502-46fd-be4e-c24c8b0bae50</t>
  </si>
  <si>
    <t xml:space="preserve">13dfa024-4fb9-4987-913e-36e295f8b400</t>
  </si>
  <si>
    <t xml:space="preserve">0b457d61-a502-46fd-be4e-c24c8b0bae51</t>
  </si>
  <si>
    <t xml:space="preserve">fcbb52a5-fa39-4cf6-8905-d042790de79d</t>
  </si>
  <si>
    <t xml:space="preserve">0b457d61-a502-46fd-be4e-c24c8b0bae52</t>
  </si>
  <si>
    <t xml:space="preserve">1f4397bd-3c76-435b-9193-a2e8c41703ec</t>
  </si>
  <si>
    <t xml:space="preserve">0b457d61-a502-46fd-be4e-c24c8b0bae53</t>
  </si>
  <si>
    <t xml:space="preserve">bc88c3f2-f698-4709-9bf5-a11ab0eda913</t>
  </si>
  <si>
    <t xml:space="preserve">0b457d61-a502-46fd-be4e-c24c8b0bae54</t>
  </si>
  <si>
    <t xml:space="preserve">1c9dc9bc-156c-4ed9-aa08-3d5820bf127d</t>
  </si>
  <si>
    <t xml:space="preserve">0b457d61-a502-46fd-be4e-c24c8b0bae55</t>
  </si>
  <si>
    <t xml:space="preserve">2dacc2da-3564-4883-8930-ba6c1702767d</t>
  </si>
  <si>
    <t xml:space="preserve">0b457d61-a502-46fd-be4e-c24c8b0bae56</t>
  </si>
  <si>
    <t xml:space="preserve">87b48ee0-c4f2-4061-a863-a825593c21c9</t>
  </si>
  <si>
    <t xml:space="preserve">0b457d61-a502-46fd-be4e-c24c8b0bae57</t>
  </si>
  <si>
    <t xml:space="preserve">b6d79da1-a0eb-4f72-b626-aee26d61c09f</t>
  </si>
  <si>
    <t xml:space="preserve">0b457d61-a502-46fd-be4e-c24c8b0bae58</t>
  </si>
  <si>
    <t xml:space="preserve">a49ba397-2088-467e-b44c-b88b9efc8b09</t>
  </si>
  <si>
    <t xml:space="preserve">0b457d61-a502-46fd-be4e-c24c8b0bae59</t>
  </si>
  <si>
    <t xml:space="preserve">ef319b69-0779-4398-b23d-be4a9f59d6dc</t>
  </si>
  <si>
    <t xml:space="preserve">0b457d61-a502-46fd-be4e-c24c8b0bae60</t>
  </si>
  <si>
    <t xml:space="preserve">91654bef-18fe-4682-a620-b2308fdd6768</t>
  </si>
  <si>
    <t xml:space="preserve">0b457d61-a502-46fd-be4e-c24c8b0bae61</t>
  </si>
  <si>
    <t xml:space="preserve">ae67e02f-02f4-4bac-817b-76c112ecf89d</t>
  </si>
  <si>
    <t xml:space="preserve">0b457d61-a502-46fd-be4e-c24c8b0bae62</t>
  </si>
  <si>
    <t xml:space="preserve">73b927ae-9fc7-4d8a-84da-3b4e6c646aab</t>
  </si>
  <si>
    <t xml:space="preserve">0b457d61-a502-46fd-be4e-c24c8b0bae63</t>
  </si>
  <si>
    <t xml:space="preserve">06283485-2325-4cca-ab4b-9dab37f72a7a</t>
  </si>
  <si>
    <t xml:space="preserve">0b457d61-a502-46fd-be4e-c24c8b0bae64</t>
  </si>
  <si>
    <t xml:space="preserve">b7988ad8-41bf-4940-b957-eb8ae8cb6a26</t>
  </si>
  <si>
    <t xml:space="preserve">0b457d61-a502-46fd-be4e-c24c8b0bae65</t>
  </si>
  <si>
    <t xml:space="preserve">72602205-235c-4ece-be20-7d749e11e51a</t>
  </si>
  <si>
    <t xml:space="preserve">0b457d61-a502-46fd-be4e-c24c8b0bae66</t>
  </si>
  <si>
    <t xml:space="preserve">f040af8d-8236-48be-ab15-cff6848da5c3</t>
  </si>
  <si>
    <t xml:space="preserve">0b457d61-a502-46fd-be4e-c24c8b0bae67</t>
  </si>
  <si>
    <t xml:space="preserve">87aaefd5-9270-49ef-80c2-3dc65e3a7ab5</t>
  </si>
  <si>
    <t xml:space="preserve">0b457d61-a502-46fd-be4e-c24c8b0bae68</t>
  </si>
  <si>
    <t xml:space="preserve">667bc5b1-79ef-477b-9dfd-d4cebb10e630</t>
  </si>
  <si>
    <t xml:space="preserve">0b457d61-a502-46fd-be4e-c24c8b0bae69</t>
  </si>
  <si>
    <t xml:space="preserve">f84e3a65-5051-42ba-acad-23708d99462a</t>
  </si>
  <si>
    <t xml:space="preserve">0b457d61-a502-46fd-be4e-c24c8b0bae70</t>
  </si>
  <si>
    <t xml:space="preserve">4516b091-d937-47fb-b37d-0343d56cc213</t>
  </si>
  <si>
    <t xml:space="preserve">0b457d61-a502-46fd-be4e-c24c8b0bae71</t>
  </si>
  <si>
    <t xml:space="preserve">fde1b46b-61dd-4247-bba9-8fb3f3c7cf57</t>
  </si>
  <si>
    <t xml:space="preserve">0b457d61-a502-46fd-be4e-c24c8b0bae72</t>
  </si>
  <si>
    <t xml:space="preserve">2ae75d5a-cd85-476d-bb22-cc3dd28dde51</t>
  </si>
  <si>
    <t xml:space="preserve">0b457d61-a502-46fd-be4e-c24c8b0bae73</t>
  </si>
  <si>
    <t xml:space="preserve">7c36391b-54c9-4d01-8720-9b95a2dc5f48</t>
  </si>
  <si>
    <t xml:space="preserve">0b457d61-a502-46fd-be4e-c24c8b0bae74</t>
  </si>
  <si>
    <t xml:space="preserve">237cf7cc-bbc7-4b01-8732-6104c25c7e01</t>
  </si>
  <si>
    <t xml:space="preserve">0b457d61-a502-46fd-be4e-c24c8b0bae75</t>
  </si>
  <si>
    <t xml:space="preserve">d4433809-8ee4-4e24-818d-7a693670bfe9</t>
  </si>
  <si>
    <t xml:space="preserve">0b457d61-a502-46fd-be4e-c24c8b0bae76</t>
  </si>
  <si>
    <t xml:space="preserve">42efadf5-b3b8-4186-9bec-9a414c3dd53a</t>
  </si>
  <si>
    <t xml:space="preserve">0b457d61-a502-46fd-be4e-c24c8b0bae77</t>
  </si>
  <si>
    <t xml:space="preserve">94be67c6-617d-4ba8-850b-c16131702f8e</t>
  </si>
  <si>
    <t xml:space="preserve">0b457d61-a502-46fd-be4e-c24c8b0bae78</t>
  </si>
  <si>
    <t xml:space="preserve">Oil &amp; Gas Production</t>
  </si>
  <si>
    <t xml:space="preserve">260df64d-0caa-4eb5-8820-7a5537ebef40</t>
  </si>
  <si>
    <t xml:space="preserve">0b457d61-a502-46fd-be4e-c24c8b0bae79</t>
  </si>
  <si>
    <t xml:space="preserve">49e24fcb-de18-4a23-b480-465060cda0f5</t>
  </si>
  <si>
    <t xml:space="preserve">0b457d61-a502-46fd-be4e-c24c8b0bae80</t>
  </si>
  <si>
    <t xml:space="preserve">1b058bba-320f-40bb-9b0f-024067339578</t>
  </si>
  <si>
    <t xml:space="preserve">0b457d61-a502-46fd-be4e-c24c8b0bae81</t>
  </si>
  <si>
    <t xml:space="preserve">70ad939f-5121-4efe-a8cc-8a1deec80621</t>
  </si>
  <si>
    <t xml:space="preserve">0b457d61-a502-46fd-be4e-c24c8b0bae82</t>
  </si>
  <si>
    <t xml:space="preserve">618ead50-4b36-49d3-8e28-4e1036aa70b2</t>
  </si>
  <si>
    <t xml:space="preserve">0b457d61-a502-46fd-be4e-c24c8b0bae83</t>
  </si>
  <si>
    <t xml:space="preserve">6121371f-2207-43ba-8fd3-0fdc9f306d78</t>
  </si>
  <si>
    <t xml:space="preserve">0b457d61-a502-46fd-be4e-c24c8b0bae84</t>
  </si>
  <si>
    <t xml:space="preserve">9409a780-65b9-49bd-be0a-425b8a810a73</t>
  </si>
  <si>
    <t xml:space="preserve">0b457d61-a502-46fd-be4e-c24c8b0bae85</t>
  </si>
  <si>
    <t xml:space="preserve">6d84bf73-8e77-4fb5-b979-71ab06ac3693</t>
  </si>
  <si>
    <t xml:space="preserve">0b457d61-a502-46fd-be4e-c24c8b0bae86</t>
  </si>
  <si>
    <t xml:space="preserve">4468f016-ddae-4cdf-8e1f-4f85bc1a53e8</t>
  </si>
  <si>
    <t xml:space="preserve">0b457d61-a502-46fd-be4e-c24c8b0bae87</t>
  </si>
  <si>
    <t xml:space="preserve">a60def67-104e-4faf-8376-bedf179b16d4</t>
  </si>
  <si>
    <t xml:space="preserve">0b457d61-a502-46fd-be4e-c24c8b0bae88</t>
  </si>
  <si>
    <t xml:space="preserve">26ebb01b-8e37-4e2f-ae01-1d5f188e90c7</t>
  </si>
  <si>
    <t xml:space="preserve">0b457d61-a502-46fd-be4e-c24c8b0bae89</t>
  </si>
  <si>
    <t xml:space="preserve">645f9ca6-032a-4807-97be-af6257f9ba75</t>
  </si>
  <si>
    <t xml:space="preserve">0b457d61-a502-46fd-be4e-c24c8b0bae90</t>
  </si>
  <si>
    <t xml:space="preserve">d4ad564d-ba8b-4c10-b17a-be811100c4c5</t>
  </si>
  <si>
    <t xml:space="preserve">0b457d61-a502-46fd-be4e-c24c8b0bae91</t>
  </si>
  <si>
    <t xml:space="preserve">6ffd2b13-3d32-4aee-918b-143de10daa0a</t>
  </si>
  <si>
    <t xml:space="preserve">0b457d61-a502-46fd-be4e-c24c8b0bae92</t>
  </si>
  <si>
    <t xml:space="preserve">f92542e8-e637-4ac8-aed1-d9c8e5b7ea9b</t>
  </si>
  <si>
    <t xml:space="preserve">0b457d61-a502-46fd-be4e-c24c8b0bae93</t>
  </si>
  <si>
    <t xml:space="preserve">91992f7c-48f2-44cd-b77a-c1e67879b16e</t>
  </si>
  <si>
    <t xml:space="preserve">0b457d61-a502-46fd-be4e-c24c8b0bae94</t>
  </si>
  <si>
    <t xml:space="preserve">4690433e-0ff7-4874-b37c-ddc2a6bd20e6</t>
  </si>
  <si>
    <t xml:space="preserve">0b457d61-a502-46fd-be4e-c24c8b0bae95</t>
  </si>
  <si>
    <t xml:space="preserve">Denver–Julesburg (DJ) facility/site methane emission rate</t>
  </si>
  <si>
    <t xml:space="preserve">1b5f45a1-6739-4f81-a821-6849bd07c20e</t>
  </si>
  <si>
    <t xml:space="preserve">0b457d61-a502-46fd-be4e-c24c8b0bae96</t>
  </si>
  <si>
    <t xml:space="preserve">cb013325-2cfd-487b-9f98-e2837baa2545</t>
  </si>
  <si>
    <t xml:space="preserve">0b457d61-a502-46fd-be4e-c24c8b0bae97</t>
  </si>
  <si>
    <t xml:space="preserve">ed63d706-cb63-4a5c-a7c4-3a5d2509a46d</t>
  </si>
  <si>
    <t xml:space="preserve">0b457d61-a502-46fd-be4e-c24c8b0bae98</t>
  </si>
  <si>
    <t xml:space="preserve">2 second sub-ppb precisions of 0.10–0.30 ppb </t>
  </si>
  <si>
    <t xml:space="preserve">eda2528e-e60d-450e-b760-b4438917cc94</t>
  </si>
  <si>
    <t xml:space="preserve">0b457d61-a502-46fd-be4e-c24c8b0bae99</t>
  </si>
  <si>
    <t xml:space="preserve">3 second sub-ppb precisions of 0.10–0.30 ppb </t>
  </si>
  <si>
    <t xml:space="preserve">72e728b5-5b66-4d7c-9eb1-bc5be769ad91</t>
  </si>
  <si>
    <t xml:space="preserve">0b457d61-a502-46fd-be4e-c24c8b0bae100</t>
  </si>
  <si>
    <t xml:space="preserve">4 second sub-ppb precisions of 0.10–0.30 ppb </t>
  </si>
  <si>
    <t xml:space="preserve">22f93eb3-f634-46c7-b18e-d2348c917d3b</t>
  </si>
  <si>
    <t xml:space="preserve">0b457d61-a502-46fd-be4e-c24c8b0bae101</t>
  </si>
  <si>
    <t xml:space="preserve">5 second sub-ppb precisions of 0.10–0.30 ppb </t>
  </si>
  <si>
    <t xml:space="preserve">Processing plants</t>
  </si>
  <si>
    <t xml:space="preserve">f9a85101-b83f-46fd-9fc6-61895b9b945a</t>
  </si>
  <si>
    <t xml:space="preserve">0b457d61-a502-46fd-be4e-c24c8b0bae102</t>
  </si>
  <si>
    <t xml:space="preserve">6 second sub-ppb precisions of 0.10–0.30 ppb </t>
  </si>
  <si>
    <t xml:space="preserve">45f8d24a-7f79-4a44-9fab-9cdec33a22ec</t>
  </si>
  <si>
    <t xml:space="preserve">0b457d61-a502-46fd-be4e-c24c8b0bae103</t>
  </si>
  <si>
    <t xml:space="preserve">7 second sub-ppb precisions of 0.10–0.30 ppb </t>
  </si>
  <si>
    <t xml:space="preserve">606250b9-1ebd-4a7a-8e8a-5cb494bd2d08</t>
  </si>
  <si>
    <t xml:space="preserve">0b457d61-a502-46fd-be4e-c24c8b0bae104</t>
  </si>
  <si>
    <t xml:space="preserve">8 second sub-ppb precisions of 0.10–0.30 ppb </t>
  </si>
  <si>
    <t xml:space="preserve">afb90695-513d-4238-b477-41bd05000b40</t>
  </si>
  <si>
    <t xml:space="preserve">0b457d61-a502-46fd-be4e-c24c8b0bae105</t>
  </si>
  <si>
    <t xml:space="preserve">9 second sub-ppb precisions of 0.10–0.30 ppb </t>
  </si>
  <si>
    <t xml:space="preserve">4ec23ef0-a044-40ba-b847-384f4770ab4d</t>
  </si>
  <si>
    <t xml:space="preserve">0b457d61-a502-46fd-be4e-c24c8b0bae106</t>
  </si>
  <si>
    <t xml:space="preserve">10 second sub-ppb precisions of 0.10–0.30 ppb </t>
  </si>
  <si>
    <t xml:space="preserve">aac8470f-bfad-4ea1-b1cf-c8d446d1c63e</t>
  </si>
  <si>
    <t xml:space="preserve">0b457d61-a502-46fd-be4e-c24c8b0bae107</t>
  </si>
  <si>
    <t xml:space="preserve">11 second sub-ppb precisions of 0.10–0.30 ppb </t>
  </si>
  <si>
    <t xml:space="preserve">83e4096f-b132-47b3-ba3d-29725dad7394</t>
  </si>
  <si>
    <t xml:space="preserve">0b457d61-a502-46fd-be4e-c24c8b0bae108</t>
  </si>
  <si>
    <t xml:space="preserve">12 second sub-ppb precisions of 0.10–0.30 ppb </t>
  </si>
  <si>
    <t xml:space="preserve">4977c1e5-e25a-40d7-b493-3b68b7f8c8f5</t>
  </si>
  <si>
    <t xml:space="preserve">0b457d61-a502-46fd-be4e-c24c8b0bae109</t>
  </si>
  <si>
    <t xml:space="preserve">13 second sub-ppb precisions of 0.10–0.30 ppb </t>
  </si>
  <si>
    <t xml:space="preserve">5458014c-1925-491a-a1b2-a8ff5d497598</t>
  </si>
  <si>
    <t xml:space="preserve">0b457d61-a502-46fd-be4e-c24c8b0bae110</t>
  </si>
  <si>
    <t xml:space="preserve">14 second sub-ppb precisions of 0.10–0.30 ppb </t>
  </si>
  <si>
    <t xml:space="preserve">36ba317e-c47d-4289-bafd-306c94acdd7e</t>
  </si>
  <si>
    <t xml:space="preserve">0b457d61-a502-46fd-be4e-c24c8b0bae111</t>
  </si>
  <si>
    <t xml:space="preserve">15 second sub-ppb precisions of 0.10–0.30 ppb </t>
  </si>
  <si>
    <t xml:space="preserve">ecf011e1-330b-44ec-a559-63f7b044ee78</t>
  </si>
  <si>
    <t xml:space="preserve">0b457d61-a502-46fd-be4e-c24c8b0bae112</t>
  </si>
  <si>
    <t xml:space="preserve">16 second sub-ppb precisions of 0.10–0.30 ppb </t>
  </si>
  <si>
    <t xml:space="preserve">df0b28da-d69f-46d1-96cf-dea06a3fdb20</t>
  </si>
  <si>
    <t xml:space="preserve">0b457d61-a502-46fd-be4e-c24c8b0bae113</t>
  </si>
  <si>
    <t xml:space="preserve">17 second sub-ppb precisions of 0.10–0.30 ppb </t>
  </si>
  <si>
    <t xml:space="preserve">f32a27ec-f95d-4f3c-b80a-d66065deaa91</t>
  </si>
  <si>
    <t xml:space="preserve">0b457d61-a502-46fd-be4e-c24c8b0bae114</t>
  </si>
  <si>
    <t xml:space="preserve">18 second sub-ppb precisions of 0.10–0.30 ppb </t>
  </si>
  <si>
    <t xml:space="preserve">d2b1187e-8226-4e2a-affa-b7aa9b48c751</t>
  </si>
  <si>
    <t xml:space="preserve">0b457d61-a502-46fd-be4e-c24c8b0bae115</t>
  </si>
  <si>
    <t xml:space="preserve">19 second sub-ppb precisions of 0.10–0.30 ppb </t>
  </si>
  <si>
    <t xml:space="preserve">da4878ac-aa52-4e9d-9be0-ad94966b3f7d</t>
  </si>
  <si>
    <t xml:space="preserve">Methane emissions from the U.S. oil and natural gas supply chain estimated using ground-based, facility-scale measurements and validated with aircraft observations in areas accounting for ~30% of U.S. gas production, then scaled up</t>
  </si>
  <si>
    <t xml:space="preserve">Facility-based estimate of total 2015 supply chain emissions</t>
  </si>
  <si>
    <t xml:space="preserve">All three methods capture a snapshot of site-level emissions, with reported duration of individual plume captures of ~50 s (18), 30 s to a few minutes</t>
  </si>
  <si>
    <t xml:space="preserve">Facility-based estimate of 2015 supply chain emissions</t>
  </si>
  <si>
    <t xml:space="preserve">5302e5c4-3c2a-4bb3-8eba-91f89ee7e01c</t>
  </si>
  <si>
    <t xml:space="preserve">Production sites (433 sites in six production areas)</t>
  </si>
  <si>
    <t xml:space="preserve">52be4214-176c-4f4b-9784-a09ba956c010</t>
  </si>
  <si>
    <t xml:space="preserve">Gathering station emissions</t>
  </si>
  <si>
    <t xml:space="preserve">b4d5b898-1145-4c8a-8604-851e837f8a8d</t>
  </si>
  <si>
    <t xml:space="preserve">Natural gas processing</t>
  </si>
  <si>
    <t xml:space="preserve">02db46e1-cc47-4d99-888e-4653a74e56a1</t>
  </si>
  <si>
    <t xml:space="preserve">Transmission and storage (T&amp;S)</t>
  </si>
  <si>
    <t xml:space="preserve">33ade38a-f4bf-42cf-a055-092e6e86ab72</t>
  </si>
  <si>
    <t xml:space="preserve">Local distribution emissions</t>
  </si>
  <si>
    <t xml:space="preserve">Local distribution</t>
  </si>
  <si>
    <t xml:space="preserve">e55cbf52-fca5-4ded-b9e6-623595500e46</t>
  </si>
  <si>
    <t xml:space="preserve">Oil refining and distribution</t>
  </si>
  <si>
    <t xml:space="preserve">Oil Refining and Transportation</t>
  </si>
  <si>
    <t xml:space="preserve">b4445566-7ce9-41b1-8612-3bd18d61877f</t>
  </si>
  <si>
    <t xml:space="preserve">Absolute CBM emission volume during tunneling from the 4206 working face</t>
  </si>
  <si>
    <t xml:space="preserve">Shaqu No. 1 Coal Mine located in the central Shanxi Province, China</t>
  </si>
  <si>
    <t xml:space="preserve">Derived from emission factor multiplied by annual production</t>
  </si>
  <si>
    <t xml:space="preserve">Absolute CBM emission volume during tunneling</t>
  </si>
  <si>
    <t xml:space="preserve">m^3/s</t>
  </si>
  <si>
    <t xml:space="preserve">fbaabe29-1e66-433f-96de-f61fcb72571b</t>
  </si>
  <si>
    <t xml:space="preserve">Absolute CBM volume from the 4206 working face</t>
  </si>
  <si>
    <t xml:space="preserve">Absolute CBM emission volume from the coal working face</t>
  </si>
  <si>
    <t xml:space="preserve">478f2983-656c-426b-9249-5be0cb800df1</t>
  </si>
  <si>
    <t xml:space="preserve">CH4 flux collated from 21 sites across the United Kingdom, covering a range of soil and vegetation types</t>
  </si>
  <si>
    <t xml:space="preserve">Soil type: Organic</t>
  </si>
  <si>
    <t xml:space="preserve">two samples were takenover 30–90 min, gas samples were stored in vials or tedlar bags, and analysis was by gas chromatograph</t>
  </si>
  <si>
    <t xml:space="preserve">m^-2s^-1</t>
  </si>
  <si>
    <t xml:space="preserve">aba1706b-a8a6-41fb-8795-805fd516bc1d</t>
  </si>
  <si>
    <t xml:space="preserve">Soil type: Organo-mineral</t>
  </si>
  <si>
    <t xml:space="preserve">three samples were taken over 30 min, gas samples were stored in vials, and analysis was by GC</t>
  </si>
  <si>
    <t xml:space="preserve">003a77fd-764f-4acd-a5a3-b86dd182bb95</t>
  </si>
  <si>
    <t xml:space="preserve">Soil type: Mineral</t>
  </si>
  <si>
    <t xml:space="preserve">58bb09cc-0204-4775-ae31-fd921cc7f9dd</t>
  </si>
  <si>
    <t xml:space="preserve">dd5c1df6-5d63-47d3-b812-529daac485e6</t>
  </si>
  <si>
    <t xml:space="preserve">four samples were taken over30 min, gas samples were stored in vials or tedlar bags, and analysis was by GC</t>
  </si>
  <si>
    <t xml:space="preserve">227e0aee-c358-429c-98f7-39f8e7ce35e5</t>
  </si>
  <si>
    <t xml:space="preserve">44dd293d-d923-455d-bc63-5131bc46cfa2</t>
  </si>
  <si>
    <t xml:space="preserve">e3474a58-ed90-457d-b4a6-86a53281d533</t>
  </si>
  <si>
    <t xml:space="preserve">7ef33edd-6416-487b-a00c-e426634b9a5d</t>
  </si>
  <si>
    <t xml:space="preserve">7d334f28-0d95-4ea6-bfb3-ce31ee2a9742</t>
  </si>
  <si>
    <t xml:space="preserve">4722a45d-735b-44f3-b482-a4a9aa4e77ac</t>
  </si>
  <si>
    <t xml:space="preserve">07432ac2-1805-4fd6-aaca-c9ea6e851459</t>
  </si>
  <si>
    <t xml:space="preserve">61b86f8b-c4f3-4e81-a990-b5ba01f6fcc6</t>
  </si>
  <si>
    <t xml:space="preserve">2f5d8cef-cb7b-42fd-b357-0ff411d0ee24</t>
  </si>
  <si>
    <t xml:space="preserve">sampleswere taken over 0.5–2 h, gas samples were stored in vials or tedlar bags, and analysis was by GC</t>
  </si>
  <si>
    <t xml:space="preserve">e057dfa5-8cc8-43d5-ada6-14c1ea81df5c</t>
  </si>
  <si>
    <t xml:space="preserve">two samples were taken over 1–2 h, gassamples were stored in Exetainers, and analysis was by GC</t>
  </si>
  <si>
    <t xml:space="preserve">e0f10eeb-7259-4f14-80d1-1cac604e163f</t>
  </si>
  <si>
    <t xml:space="preserve">507ac154-6172-4251-8995-801f085affc0</t>
  </si>
  <si>
    <t xml:space="preserve">eb1740e4-2e0f-4250-9fe2-933c8830fe4a</t>
  </si>
  <si>
    <t xml:space="preserve">24492c01-f60f-40cb-b4c0-2b09d670c8b5</t>
  </si>
  <si>
    <t xml:space="preserve">6ebb17d0-76a0-44c5-a3f6-2d5c9886ba6f</t>
  </si>
  <si>
    <t xml:space="preserve">855c22c3-5ae7-47d6-8d65-7a9532327bea</t>
  </si>
  <si>
    <t xml:space="preserve">c1d16993-e28f-4e32-87ed-8663095cfea6</t>
  </si>
  <si>
    <t xml:space="preserve">Centralised, agricultural-based plant utilising ∼225,000 tons yr−1 biomass to produce ∼3.4 million kg CH4 yr−1 of biogas.</t>
  </si>
  <si>
    <t xml:space="preserve">Biogas Plant A: Ventilation from gas compressor</t>
  </si>
  <si>
    <t xml:space="preserve">G2203, Picarro Inc</t>
  </si>
  <si>
    <t xml:space="preserve">db311e22-8751-4a71-a1b1-bc4fafca8aa0</t>
  </si>
  <si>
    <t xml:space="preserve">Biogas Plant A: Ventilation from gas building</t>
  </si>
  <si>
    <t xml:space="preserve">cfc4d829-ad4b-426b-857e-a588b47e9cae</t>
  </si>
  <si>
    <t xml:space="preserve">Biogas Plant A: Ventilation from digestate storage cover</t>
  </si>
  <si>
    <t xml:space="preserve">8362f6a1-d531-42b4-ba69-7641cd1f744a</t>
  </si>
  <si>
    <t xml:space="preserve">Biogas Plant A: Open manhole cover</t>
  </si>
  <si>
    <t xml:space="preserve">edd765a8-0545-46c6-8ff1-8fd6c9bf727f</t>
  </si>
  <si>
    <t xml:space="preserve">Biogas Plant A: Leak at pressure relief valve (reactor 2)</t>
  </si>
  <si>
    <t xml:space="preserve">617070de-0616-497a-b58a-1a703f465a36</t>
  </si>
  <si>
    <t xml:space="preserve">Biogas Plant A: Leak at pressure relief valve (reactor 1)</t>
  </si>
  <si>
    <t xml:space="preserve">95851e2e-adf8-4895-aa3f-d5e1e520d039</t>
  </si>
  <si>
    <t xml:space="preserve">Biogas Plant A: Leak at biomass stirrer (reactor 1)</t>
  </si>
  <si>
    <t xml:space="preserve">74a4abfd-7265-4c68-a815-0b5fe32f6456</t>
  </si>
  <si>
    <t xml:space="preserve">Biogas Plant A: Leak at pressure relief valve (reactor 3)</t>
  </si>
  <si>
    <t xml:space="preserve">f35474af-9ae3-4150-835b-f0a1220d9b25</t>
  </si>
  <si>
    <t xml:space="preserve">Biogas Plant A: Leak at biomass stirrer (reactor 3)</t>
  </si>
  <si>
    <t xml:space="preserve">b2b0433a-f212-441e-be4e-331748cebc63</t>
  </si>
  <si>
    <t xml:space="preserve">Biogas Plant A: Leak at biomass stirrer (reactor 2)</t>
  </si>
  <si>
    <t xml:space="preserve">3937fa85-0819-455b-9467-076278343a7d</t>
  </si>
  <si>
    <t xml:space="preserve">Biogas Plant A: Leak 1 at gas measurement unit</t>
  </si>
  <si>
    <t xml:space="preserve">3a255af2-4f63-4064-aaa4-312b1ab9a351</t>
  </si>
  <si>
    <t xml:space="preserve">Biogas Plant A: Leak 2 at gas measurement unit</t>
  </si>
  <si>
    <t xml:space="preserve">c2d78f43-f540-45e0-8b72-1dd41a400af7</t>
  </si>
  <si>
    <t xml:space="preserve">Biogas Plant A: Leak at pressure relief valve (gas cleaning unit 1)</t>
  </si>
  <si>
    <t xml:space="preserve">82b9d994-99e2-4511-b7d5-5afd910db447</t>
  </si>
  <si>
    <t xml:space="preserve">Biogas Plant A: Leak at pressure relief valve (gas cleaning unit 2)</t>
  </si>
  <si>
    <t xml:space="preserve">ee4f9387-e322-432c-a0bd-eaacc9015a45</t>
  </si>
  <si>
    <t xml:space="preserve">Biogas Plant A: Biofilter at biomass recieving facility</t>
  </si>
  <si>
    <t xml:space="preserve">e6c627ef-82d1-42db-a763-f78b77992be9</t>
  </si>
  <si>
    <t xml:space="preserve">Biogas Plant A: Gas engine exhaust</t>
  </si>
  <si>
    <t xml:space="preserve">21ac12c8-80d5-40e3-b6fd-6e08a3aeecc6</t>
  </si>
  <si>
    <t xml:space="preserve">Biogas Plant A: SUM - on-site quantification</t>
  </si>
  <si>
    <t xml:space="preserve">c8c9e137-7329-45c1-95e6-b9913b190141</t>
  </si>
  <si>
    <t xml:space="preserve">Total Biogas A: CH4 emissions (TDM)</t>
  </si>
  <si>
    <t xml:space="preserve">c83a830a-784b-49c8-b996-0f1468057ad6</t>
  </si>
  <si>
    <t xml:space="preserve">Biogas plant B utilises sludge from wastewater treatment to produce ∼1.4 million kg CH4 yr−1 of biogas, and it is a part of a wastewater treatment facility receiving wastewater from 265,000 people. </t>
  </si>
  <si>
    <t xml:space="preserve">Biogas Plant B: Gas booster leak 1</t>
  </si>
  <si>
    <t xml:space="preserve">3906d479-4749-42b1-a236-3cc7f32aaaab</t>
  </si>
  <si>
    <t xml:space="preserve">Biogas Plant B: Gas booster leak 2</t>
  </si>
  <si>
    <t xml:space="preserve">c72dfb07-0ec1-461c-82ac-1f0a7a19adb2</t>
  </si>
  <si>
    <t xml:space="preserve">Biogas Plant B: Ventilation, gas engine building</t>
  </si>
  <si>
    <t xml:space="preserve">74509564-4ad7-48c3-8e2e-6e7bebe332a9</t>
  </si>
  <si>
    <t xml:space="preserve">Biogas Plant B: Sludge pump tank</t>
  </si>
  <si>
    <t xml:space="preserve">273916b6-fa6f-4d45-bf5b-3164991451cb</t>
  </si>
  <si>
    <t xml:space="preserve">Biogas Plant B: Manhole cover</t>
  </si>
  <si>
    <t xml:space="preserve">a7143d7e-76b8-4bf4-8041-dd65ea0707ab</t>
  </si>
  <si>
    <t xml:space="preserve">Biogas Plant B: Open digestate storage</t>
  </si>
  <si>
    <t xml:space="preserve">5db6acb3-8244-45e7-8be2-2dc804bc8499</t>
  </si>
  <si>
    <t xml:space="preserve">Biogas Plant B: Leak at pressure relief valve (reactor 1)</t>
  </si>
  <si>
    <t xml:space="preserve">d60a2bb7-79fb-48a1-a07a-2eb806f6c3ad</t>
  </si>
  <si>
    <t xml:space="preserve">Biogas Plant B: Leak at pressure relief valve (reactor 2)</t>
  </si>
  <si>
    <t xml:space="preserve">298e4c3f-eee6-4b7d-9164-3f7634837efb</t>
  </si>
  <si>
    <t xml:space="preserve">Biogas Plant B: Leak at pressure relief valve (reactor 4)</t>
  </si>
  <si>
    <t xml:space="preserve">9346fd39-92b5-4f47-b5a5-4d02b2b657d5</t>
  </si>
  <si>
    <t xml:space="preserve">Biogas Plant B:Gas engine exhaust</t>
  </si>
  <si>
    <t xml:space="preserve">1cc1fc87-957a-423c-af10-e602b6994bdf</t>
  </si>
  <si>
    <t xml:space="preserve">Biogas Plant B: SUM - on-site quantification</t>
  </si>
  <si>
    <t xml:space="preserve">9b3ac95a-0105-4aed-ba9a-559b0d09c820</t>
  </si>
  <si>
    <t xml:space="preserve">Biogas Plant B: Total CH4 emission (TDM)</t>
  </si>
  <si>
    <t xml:space="preserve">650b3423-d3df-4a8e-8d3d-1c6a7561d2cd</t>
  </si>
  <si>
    <t xml:space="preserve">Biogas plant C is a centralised, agricultural-based biogas plant utilising ∼240,000 tons yr−1 biomass to produce ∼4.6 million kg CH4 yr−1 of biogas, which is upgraded to bio-methane on the site, using a water scrubber. </t>
  </si>
  <si>
    <t xml:space="preserve">Biogas Plant C: Biogas upgrade, CO2 fraction</t>
  </si>
  <si>
    <t xml:space="preserve">64114900-7831-4c68-bc9f-9f9f262d037a</t>
  </si>
  <si>
    <t xml:space="preserve">Biogas Plant C: Biogas upgrade, gas analysis</t>
  </si>
  <si>
    <t xml:space="preserve">bdd41ae3-0802-4ec3-99a0-77b95fb7202b</t>
  </si>
  <si>
    <t xml:space="preserve">Biogas Plant C: Biogas upgrade, ventilation</t>
  </si>
  <si>
    <t xml:space="preserve">88d3792d-a7fc-4827-9fe8-eb64e867700a</t>
  </si>
  <si>
    <t xml:space="preserve">Biogas Plant C: Biogas upgrade, leak</t>
  </si>
  <si>
    <t xml:space="preserve">35961432-e33f-41df-996c-e58889467e5d</t>
  </si>
  <si>
    <t xml:space="preserve">Biogas Plant C: Safety vent, digestate/gas storage</t>
  </si>
  <si>
    <t xml:space="preserve">25d69064-abc9-4b37-97ef-658926ccf683</t>
  </si>
  <si>
    <t xml:space="preserve">Biogas Plant C: Air outlet, digestate/gas storage</t>
  </si>
  <si>
    <t xml:space="preserve">c2828436-4811-4ab2-8bd2-7a0799b3e62a</t>
  </si>
  <si>
    <t xml:space="preserve">Biogas Plant C: Ventilation, biomass recieving tank</t>
  </si>
  <si>
    <t xml:space="preserve">5d9011e6-8f8c-4e28-ba36-7955fe08f7b5</t>
  </si>
  <si>
    <t xml:space="preserve">Biogas Plant C: Ventilation, biomass mixing tank</t>
  </si>
  <si>
    <t xml:space="preserve">70f9fcee-cb6f-4f9a-8aec-92d818cbe575</t>
  </si>
  <si>
    <t xml:space="preserve">Biogas Plant C: SUM - on-site quantification</t>
  </si>
  <si>
    <t xml:space="preserve">906c869f-b25f-4050-b302-9d78d5a656fd</t>
  </si>
  <si>
    <t xml:space="preserve">Biogas Plant C: Total CH4 emission (TDM)</t>
  </si>
  <si>
    <t xml:space="preserve">08329e06-aec2-4c48-bbba-6caab6b13c07</t>
  </si>
  <si>
    <t xml:space="preserve">Plant D is also a centralised, agricultural-based facility and utilises ∼118,000 tons yr−1 biomass to produce ∼2.9 million kg CH4 yr−1 of biogas. Feedstocks include manure (∼85% w/w), straw and maize silage.</t>
  </si>
  <si>
    <t xml:space="preserve">Biogas Plant D: Leak at pressure relief valve (reactor 2)</t>
  </si>
  <si>
    <t xml:space="preserve">e70263d6-8a67-42fa-88de-ff34bfeb1cc1</t>
  </si>
  <si>
    <t xml:space="preserve">Biogas Plant D: Leak at pressure relief valve (secondary digester 2)</t>
  </si>
  <si>
    <t xml:space="preserve">16b3de4a-3a62-4872-bb4f-3dc0620070f2</t>
  </si>
  <si>
    <t xml:space="preserve">Biogas Plant D: Valve, reactor 2</t>
  </si>
  <si>
    <t xml:space="preserve">b584a97e-81c3-44a3-8349-85e869cc2dcc</t>
  </si>
  <si>
    <t xml:space="preserve">Biogas Plant D: Valve, post digester 2</t>
  </si>
  <si>
    <t xml:space="preserve">a7920aea-84fa-40dc-94a1-16d9edebae3c</t>
  </si>
  <si>
    <t xml:space="preserve">b4b79f37-6d90-49cc-9c49-43e9b83586c6</t>
  </si>
  <si>
    <t xml:space="preserve">Biogas Plant D: Leak at pressure relief valve (digestate storage 2)</t>
  </si>
  <si>
    <t xml:space="preserve">403e6470-3cff-4eb8-a2ee-25087a08f569</t>
  </si>
  <si>
    <t xml:space="preserve">Biogas Plant D: Leak at cap (digestate storage 2)</t>
  </si>
  <si>
    <t xml:space="preserve">d6a11b80-b6aa-4d4e-b394-d70bdd87b90b</t>
  </si>
  <si>
    <t xml:space="preserve">Biogas Plant D: Leak at cap (digestate storage 3)</t>
  </si>
  <si>
    <t xml:space="preserve">45ce4a06-7e38-48b0-806a-898ee71dc484</t>
  </si>
  <si>
    <t xml:space="preserve">Biogas Plant D: Leak at cap (recieving tank)</t>
  </si>
  <si>
    <t xml:space="preserve">2eced73b-95d6-42e0-9b3e-9c4be2db3fb9</t>
  </si>
  <si>
    <t xml:space="preserve">Biogas Plant D: Valve, secondary digester 1</t>
  </si>
  <si>
    <t xml:space="preserve">60293b82-4619-48d7-bb19-aa2800db4e29</t>
  </si>
  <si>
    <t xml:space="preserve">Biogas Plant D: Ventilation 1 from gas building</t>
  </si>
  <si>
    <t xml:space="preserve">1c985c5f-4ca8-4b95-9f26-4bc2d105b755</t>
  </si>
  <si>
    <t xml:space="preserve">Biogas Plant D: Ventilation 2 from gas building</t>
  </si>
  <si>
    <t xml:space="preserve">b52a0afd-e9b7-47d2-8f40-2c015b693e0f</t>
  </si>
  <si>
    <t xml:space="preserve">Biogas Plant D: Recieving tank and mixing tank to biofilter</t>
  </si>
  <si>
    <t xml:space="preserve">c934ba14-2e7f-40d6-b816-76bd7f3ea27a</t>
  </si>
  <si>
    <t xml:space="preserve">Biogas Plant D: SUM - on-site quantification</t>
  </si>
  <si>
    <t xml:space="preserve">72e9679b-8000-43c5-b0ec-70535e077642</t>
  </si>
  <si>
    <t xml:space="preserve">Biogas Plant D: Total CH4 emission (TDM)</t>
  </si>
  <si>
    <t xml:space="preserve">d865ce1f-2a12-4821-b831-4c0c13d99af7</t>
  </si>
  <si>
    <t xml:space="preserve">Facility-level methane emissions were measured at 114 gathering facilities and 16 processing plants in the United States natural gas system</t>
  </si>
  <si>
    <t xml:space="preserve">Compression station</t>
  </si>
  <si>
    <t xml:space="preserve">1-Hz or faster, AerodyneQC-TILDAS and/or Picarro cavity ring-down spectroscopy</t>
  </si>
  <si>
    <t xml:space="preserve">Downwind tracer flux measurements</t>
  </si>
  <si>
    <t xml:space="preserve">9b7ee1ad-c1d0-45f3-aed8-e45653a6caef</t>
  </si>
  <si>
    <t xml:space="preserve">d9720576-812b-4c12-bee3-3a4dd2e90df3</t>
  </si>
  <si>
    <t xml:space="preserve">f8385769-7f40-49b5-bd2d-c5e048439c95</t>
  </si>
  <si>
    <t xml:space="preserve">9b4ec45a-1d38-4217-a55a-d44717af407b</t>
  </si>
  <si>
    <t xml:space="preserve">8ec69ed9-63b1-44f6-90e8-0b5aea35a8cd</t>
  </si>
  <si>
    <t xml:space="preserve">6ec639eb-d791-4722-9a62-946d13db5efe</t>
  </si>
  <si>
    <t xml:space="preserve">6d1bcc51-af2c-4ccf-9bb1-2f99a0f27ecc</t>
  </si>
  <si>
    <t xml:space="preserve">7e616740-e19f-49ed-874a-114b0ba59275</t>
  </si>
  <si>
    <t xml:space="preserve">a87a885e-e28e-40d2-b6e5-6be80ba1959d</t>
  </si>
  <si>
    <t xml:space="preserve">c800839e-975b-4c59-bfe3-b083c2f4cd8f</t>
  </si>
  <si>
    <t xml:space="preserve">b48a7a88-420f-450c-9cac-37b9746822f1</t>
  </si>
  <si>
    <t xml:space="preserve">c4566413-c790-4b75-9d5c-009d38a6b41d</t>
  </si>
  <si>
    <t xml:space="preserve">e77d231c-ca51-48a4-9535-4a99c5f59006</t>
  </si>
  <si>
    <t xml:space="preserve">911f8e15-1cda-4186-ac33-7a388008d51b</t>
  </si>
  <si>
    <t xml:space="preserve">ec3994a1-656c-4a4e-93fa-5421cdd13a0c</t>
  </si>
  <si>
    <t xml:space="preserve">7b1caeae-180c-40ce-8722-8ff32c2fc9a0</t>
  </si>
  <si>
    <t xml:space="preserve">520fb4b1-fb92-43e4-a0eb-f05d5f6f761b</t>
  </si>
  <si>
    <t xml:space="preserve">65e273c6-0452-4af3-9431-8bad9d408922</t>
  </si>
  <si>
    <t xml:space="preserve">adf8a8c7-2487-4b0e-bd14-ed6d1e999535</t>
  </si>
  <si>
    <t xml:space="preserve">015e24c5-97e9-41b1-aad6-32adfadce853</t>
  </si>
  <si>
    <t xml:space="preserve">4ca076f4-3c7a-47fd-90c7-877b67a5133f</t>
  </si>
  <si>
    <t xml:space="preserve">b24f92f2-38d8-4cc5-9523-4e1df009d8e5</t>
  </si>
  <si>
    <t xml:space="preserve">24df4b19-c702-40b6-b7b1-1f3f894e625d</t>
  </si>
  <si>
    <t xml:space="preserve">a762628c-df25-4a43-b3ac-ea17fd73f0b0</t>
  </si>
  <si>
    <t xml:space="preserve">759a8088-3bf8-42be-bfc7-2fa3586db0aa</t>
  </si>
  <si>
    <t xml:space="preserve">210af806-5257-4487-a538-f1566aa35ed5</t>
  </si>
  <si>
    <t xml:space="preserve">1e4e45bd-9550-43c2-bace-d1b5f8a5280c</t>
  </si>
  <si>
    <t xml:space="preserve">02aa2771-16c1-476c-bfaf-552735c9e33a</t>
  </si>
  <si>
    <t xml:space="preserve">f12f45df-b8b3-4c7d-ab43-3a77cceb0e4d</t>
  </si>
  <si>
    <t xml:space="preserve">f0c6e195-da2d-4661-8b03-6c75bf4101f4</t>
  </si>
  <si>
    <t xml:space="preserve">8bacc88a-8a46-4643-a775-88716f43db83</t>
  </si>
  <si>
    <t xml:space="preserve">ca9c04e9-24ce-47cd-9840-a26eef1cc0e9</t>
  </si>
  <si>
    <t xml:space="preserve">76f94e1d-b4a0-4214-8a78-bd2d489ea1e2</t>
  </si>
  <si>
    <t xml:space="preserve">e5119526-0a63-493f-9f19-9e3432b26d6d</t>
  </si>
  <si>
    <t xml:space="preserve">Compression and dehydration station</t>
  </si>
  <si>
    <t xml:space="preserve">7b9b8600-e216-4bec-8c46-470df54cb936</t>
  </si>
  <si>
    <t xml:space="preserve">5ea2c094-3766-4208-b6ed-02b8cad5c2d3</t>
  </si>
  <si>
    <t xml:space="preserve">46637238-b857-4056-b3c4-5cbe31d5f4ca</t>
  </si>
  <si>
    <t xml:space="preserve">e1e21189-d5fe-4e55-8ea7-3195cb56b461</t>
  </si>
  <si>
    <t xml:space="preserve">4a38c6b5-ab15-446d-9b2a-e249f88d97e2</t>
  </si>
  <si>
    <t xml:space="preserve">14306f59-e13a-4ff5-9997-537607064d1b</t>
  </si>
  <si>
    <t xml:space="preserve">4f0736f0-38be-4e92-91e9-15fdffb7559b</t>
  </si>
  <si>
    <t xml:space="preserve">ef3204ad-2f27-445a-ab4b-b77e65809591</t>
  </si>
  <si>
    <t xml:space="preserve">4b783e17-5479-4382-8ceb-764d86616760</t>
  </si>
  <si>
    <t xml:space="preserve">07dfa064-0afc-419e-b461-709314b1f833</t>
  </si>
  <si>
    <t xml:space="preserve">00e33f02-1991-48dd-8774-d71b6f305e11</t>
  </si>
  <si>
    <t xml:space="preserve">da081a58-482f-4298-be80-5aa1e5d69c18</t>
  </si>
  <si>
    <t xml:space="preserve">050c8ca4-9342-40ca-9260-08fea6b332a3</t>
  </si>
  <si>
    <t xml:space="preserve">595d0267-5b99-4087-a05c-3fe743c0b11f</t>
  </si>
  <si>
    <t xml:space="preserve">59cf57bc-2d73-4a7d-a851-98cf70381289</t>
  </si>
  <si>
    <t xml:space="preserve">d5321b98-575a-4a18-8e2c-52499317c369</t>
  </si>
  <si>
    <t xml:space="preserve">be11c3bc-dfcc-4a39-ba92-ae5750ead736</t>
  </si>
  <si>
    <t xml:space="preserve">b6fe30c0-8cca-44d3-a4bf-b8f0b42db9a7</t>
  </si>
  <si>
    <t xml:space="preserve">03a45ff7-089b-42d6-903e-42909e70e16c</t>
  </si>
  <si>
    <t xml:space="preserve">7db010bd-bdb6-4d38-b73c-ed4b7a99a2f1</t>
  </si>
  <si>
    <t xml:space="preserve">7822ff7a-17a7-4b4e-bf08-6298e8493bff</t>
  </si>
  <si>
    <t xml:space="preserve">39d76e36-383f-48c6-b794-bb0ac23234e4</t>
  </si>
  <si>
    <t xml:space="preserve">55cfdeae-8c48-439e-b157-007d6f11d777</t>
  </si>
  <si>
    <t xml:space="preserve">05039ef6-7883-49ba-af4b-ee3f27d6b385</t>
  </si>
  <si>
    <t xml:space="preserve">9a7b276f-a91d-4345-86d8-8f179215c85f</t>
  </si>
  <si>
    <t xml:space="preserve">2ba0d3b8-a880-4574-a56f-3466a1d4a112</t>
  </si>
  <si>
    <t xml:space="preserve">e46d0d8d-362e-4feb-ab0c-f12f8bab3268</t>
  </si>
  <si>
    <t xml:space="preserve">434677f7-726b-4f5e-878e-b38aa9f66577</t>
  </si>
  <si>
    <t xml:space="preserve">8dee5951-4d8e-4809-b214-e8320e754590</t>
  </si>
  <si>
    <t xml:space="preserve">3d308ee9-371b-445f-b851-9935191a1e92</t>
  </si>
  <si>
    <t xml:space="preserve">8bada8e1-09df-4c29-a94e-a8fbcef87852</t>
  </si>
  <si>
    <t xml:space="preserve">0786c85e-9ab8-4321-aecc-0f6f53d5c742</t>
  </si>
  <si>
    <t xml:space="preserve">6b7efb77-4206-4daa-bbcc-427480af9fc1</t>
  </si>
  <si>
    <t xml:space="preserve">3f978b91-18f8-4d7f-af34-67b22eae6cda</t>
  </si>
  <si>
    <t xml:space="preserve">6042e1c4-0e7a-44ed-a5ac-338cfaaf1bec</t>
  </si>
  <si>
    <t xml:space="preserve">91b193a6-02b9-4623-b96e-9a6dcce71dc8</t>
  </si>
  <si>
    <t xml:space="preserve">6b7afe14-f58a-489d-b504-457eae0d1824</t>
  </si>
  <si>
    <t xml:space="preserve">3099447d-28cd-4915-9e94-6ff357b197e6</t>
  </si>
  <si>
    <t xml:space="preserve">8bd63f64-f022-4a12-ba91-1efc55444405</t>
  </si>
  <si>
    <t xml:space="preserve">e0c8ac28-fd57-4bbf-b311-ed1c9867dcb1</t>
  </si>
  <si>
    <t xml:space="preserve">419d9f92-06ac-4687-b316-a26bfb32ab2a</t>
  </si>
  <si>
    <t xml:space="preserve">c108d290-5c1d-4e45-875f-f9834e9fa97c</t>
  </si>
  <si>
    <t xml:space="preserve">1388bc8b-1b19-4723-a8e2-66ffafd8e0c8</t>
  </si>
  <si>
    <t xml:space="preserve">524f65a6-1638-43f9-9d77-a42696e28a26</t>
  </si>
  <si>
    <t xml:space="preserve">e9040755-9dd8-4253-8ec6-3618ff141c55</t>
  </si>
  <si>
    <t xml:space="preserve">86a653c5-4065-487f-bf09-a74a5e82c437</t>
  </si>
  <si>
    <t xml:space="preserve">046163e0-d543-488f-b1d0-4bd9dfdfae40</t>
  </si>
  <si>
    <t xml:space="preserve">a08d7df2-7de8-4553-b6e3-3f8a87eb66a0</t>
  </si>
  <si>
    <t xml:space="preserve">0605b550-dd7f-4aa5-ac31-74d739c1b24d</t>
  </si>
  <si>
    <t xml:space="preserve">a0d52b53-6049-48be-a9e4-e5f23a0695c2</t>
  </si>
  <si>
    <t xml:space="preserve">21c87f88-bbda-49ba-b43c-902dc28e61d5</t>
  </si>
  <si>
    <t xml:space="preserve">d7f972be-a7c7-4d97-9d6c-344ee80b0935</t>
  </si>
  <si>
    <t xml:space="preserve">115677f5-9b7c-4a1d-91ad-cae9acc6ccb5</t>
  </si>
  <si>
    <t xml:space="preserve">b548b06a-7072-44e5-93b4-24923b36d378</t>
  </si>
  <si>
    <t xml:space="preserve">3874d7a8-26e8-4002-a823-d2e1c8817ed2</t>
  </si>
  <si>
    <t xml:space="preserve">cbf3923d-58f8-4588-bb34-3729ad159740</t>
  </si>
  <si>
    <t xml:space="preserve">2bf5e5de-0148-468a-b965-3e9d31c35947</t>
  </si>
  <si>
    <t xml:space="preserve">ee35826a-fc43-45d8-ad54-ac7ce8f16c22</t>
  </si>
  <si>
    <t xml:space="preserve">fb1b654a-c382-49ae-9ef4-b05082c773f3</t>
  </si>
  <si>
    <t xml:space="preserve">0d3b3067-ef25-4abe-ba7d-b569c8bd2ba7</t>
  </si>
  <si>
    <t xml:space="preserve">26b752dc-2836-495f-b9c6-05529dced0a0</t>
  </si>
  <si>
    <t xml:space="preserve">f0fd365f-089d-4c96-84bd-4907b7cbe7b7</t>
  </si>
  <si>
    <t xml:space="preserve">0d6d4585-e1cb-4a7e-a9ee-8783ec87dae4</t>
  </si>
  <si>
    <t xml:space="preserve">533a4f62-80bc-470e-8eb0-5b225b12d7c5</t>
  </si>
  <si>
    <t xml:space="preserve">9977b7d6-7c8e-4bc2-82d7-b46dbbd8460f</t>
  </si>
  <si>
    <t xml:space="preserve">bb855a32-fe6f-4c36-bfa9-0aa9bb5a148e</t>
  </si>
  <si>
    <t xml:space="preserve">Compression, dehydration, and treatment</t>
  </si>
  <si>
    <t xml:space="preserve">bda85009-50c2-40e3-a034-0ad67b53919f</t>
  </si>
  <si>
    <t xml:space="preserve">38022a8d-9f43-46ea-8e8b-8da52c85b84c</t>
  </si>
  <si>
    <t xml:space="preserve">ca62af26-8afd-480d-8fa3-aac2d13c7085</t>
  </si>
  <si>
    <t xml:space="preserve">9f9d47b8-aab0-470b-9b75-6c697fe88273</t>
  </si>
  <si>
    <t xml:space="preserve">643f3ccd-65f9-489b-aca3-90cac6fbc061</t>
  </si>
  <si>
    <t xml:space="preserve">42cf7fc6-f06d-46a0-8d1c-268091ea216c</t>
  </si>
  <si>
    <t xml:space="preserve">244a74b9-a661-4e5f-86c3-f96d921a0a67</t>
  </si>
  <si>
    <t xml:space="preserve">d1b0edf4-75a8-43be-afed-6094bc375eeb</t>
  </si>
  <si>
    <t xml:space="preserve">Dehydration station</t>
  </si>
  <si>
    <t xml:space="preserve">419eb2ea-2896-4504-a99a-176072f393ef</t>
  </si>
  <si>
    <t xml:space="preserve">8df26d45-a5f8-4db0-b720-53026e9fe5ae</t>
  </si>
  <si>
    <t xml:space="preserve">87de9205-4033-40a8-88a9-00752bab1185</t>
  </si>
  <si>
    <t xml:space="preserve">97061e06-b435-4973-8f35-a6acdd35bef0</t>
  </si>
  <si>
    <t xml:space="preserve">e89d2eb7-e43e-41a8-b477-5b1eb5e339fe</t>
  </si>
  <si>
    <t xml:space="preserve">Dehydration and treatment</t>
  </si>
  <si>
    <t xml:space="preserve">02969dd3-a838-409c-bd0c-3676acccaae6</t>
  </si>
  <si>
    <t xml:space="preserve">Processing facility</t>
  </si>
  <si>
    <t xml:space="preserve">1a74007a-8923-420b-8eff-cee04c4e2e59</t>
  </si>
  <si>
    <t xml:space="preserve">cf056ce2-ebdc-428e-89e2-595aef41fad1</t>
  </si>
  <si>
    <t xml:space="preserve">8c03b25e-d5e4-4c5b-afb7-7a4816c5dbb2</t>
  </si>
  <si>
    <t xml:space="preserve">4c25f8e8-8e87-4c88-8a6b-cbb7cbb77b11</t>
  </si>
  <si>
    <t xml:space="preserve">1a50093f-54d8-4eda-83d2-1416deb8908f</t>
  </si>
  <si>
    <t xml:space="preserve">4de5fb1a-5e64-4941-bdf4-d1e591038a10</t>
  </si>
  <si>
    <t xml:space="preserve">7127dce7-5810-4fd6-bd13-03ec448106ac</t>
  </si>
  <si>
    <t xml:space="preserve">6d584966-99dc-4464-afe4-ac54fbe158e4</t>
  </si>
  <si>
    <t xml:space="preserve">d0b5a9c8-7d84-4297-ad4f-fb57618efa8f</t>
  </si>
  <si>
    <t xml:space="preserve">5c549c5c-3aec-42b9-a524-16e74aec816d</t>
  </si>
  <si>
    <t xml:space="preserve">76a97c15-0ac5-48a6-a11a-c0c0ccb9e70e</t>
  </si>
  <si>
    <t xml:space="preserve">89c2029d-8be7-4499-bc87-12c0bfae1b73</t>
  </si>
  <si>
    <t xml:space="preserve">c66144d2-3573-4eeb-ad8f-948496f8cf4c</t>
  </si>
  <si>
    <t xml:space="preserve">9d8f6f6b-d200-4f5d-b89c-af86f637d84c</t>
  </si>
  <si>
    <t xml:space="preserve">9addbe5f-db63-4d9b-9caf-3fe4c157931f</t>
  </si>
  <si>
    <t xml:space="preserve">1a138e19-e7b9-417a-af41-ae7ddd7e7b25</t>
  </si>
  <si>
    <t xml:space="preserve">Compressor blowdown(s)</t>
  </si>
  <si>
    <t xml:space="preserve">6554c6f5-d9de-4002-b720-54e514e77684</t>
  </si>
  <si>
    <t xml:space="preserve">0f8c7316-ffcb-4a40-ae1a-2ff97db70361</t>
  </si>
  <si>
    <t xml:space="preserve">Compressor startup</t>
  </si>
  <si>
    <t xml:space="preserve">43bc46df-2bb8-45f3-a87d-331bc35b3a28</t>
  </si>
  <si>
    <t xml:space="preserve">Methane release onsite, origin unknown</t>
  </si>
  <si>
    <t xml:space="preserve">f9dad8a7-49db-40fb-b9a3-90af8afc123b</t>
  </si>
  <si>
    <t xml:space="preserve">19c9c068-3756-4556-aafc-bf54901c4da1</t>
  </si>
  <si>
    <t xml:space="preserve">Basin-scale CH4 during aircraft mass-balance flight window (TD)</t>
  </si>
  <si>
    <t xml:space="preserve">Study total (West+East)</t>
  </si>
  <si>
    <t xml:space="preserve">A Scientific Aviationlight aircraft (39) was used to measure CH4, C2H6, CO2, H2O (at ∼0.5 Hz</t>
  </si>
  <si>
    <t xml:space="preserve">Aircraft mass balance; upwind/downwind transects; PBL &amp; wind constraints</t>
  </si>
  <si>
    <t xml:space="preserve">Mg h^-1</t>
  </si>
  <si>
    <t xml:space="preserve">1f23f02e-2e0d-4123-8780-65ed08003c1a</t>
  </si>
  <si>
    <t xml:space="preserve">West subregion</t>
  </si>
  <si>
    <t xml:space="preserve">37e9a052-c211-42ab-81e7-76853f1ef43e</t>
  </si>
  <si>
    <t xml:space="preserve">East subregion</t>
  </si>
  <si>
    <t xml:space="preserve">607a54bf-dbf1-432b-838c-2e61e9b62098</t>
  </si>
  <si>
    <t xml:space="preserve">70050d23-596e-4be9-a778-40c6837a6d5c</t>
  </si>
  <si>
    <t xml:space="preserve">61bf85c4-fe6e-41c2-9377-a161b6fa54ea</t>
  </si>
  <si>
    <t xml:space="preserve">fbb1d1cb-ec5d-4125-825c-67b3852506ad</t>
  </si>
  <si>
    <t xml:space="preserve">BU model total aligned to TD flight window</t>
  </si>
  <si>
    <t xml:space="preserve">Bottom-up hourly model output aggregated to TD window</t>
  </si>
  <si>
    <t xml:space="preserve">Bottom-up model (contemporaneous activity × component/facility rates); Monte Carlo</t>
  </si>
  <si>
    <t xml:space="preserve">fa9100d8-92f8-48ac-9bbf-b7cd0b46dd59</t>
  </si>
  <si>
    <t xml:space="preserve">0443da46-3e72-4b00-b109-be5e2e1c2e68</t>
  </si>
  <si>
    <t xml:space="preserve">f6148d6d-8751-4e8f-b4ce-cd2ab13ab277</t>
  </si>
  <si>
    <t xml:space="preserve">dd46d874-7135-43ab-a9d4-d96eee432255</t>
  </si>
  <si>
    <t xml:space="preserve">c86c3a3e-0e1f-454a-a4b7-129c05d24708</t>
  </si>
  <si>
    <t xml:space="preserve">63b81563-d50c-41d9-bd59-4fc1e3b3c321</t>
  </si>
  <si>
    <t xml:space="preserve">Rice CH4 emissions (DLEM, SC1)</t>
  </si>
  <si>
    <t xml:space="preserve">Global total from rice fields</t>
  </si>
  <si>
    <t xml:space="preserve">Decadal mean (2000–2009) from DLEM; SC1 uses satellite-derived dynamic inundation (GIEMS)</t>
  </si>
  <si>
    <t xml:space="preserve">Determined the inundation status in the rice fields based on multisatellite observations</t>
  </si>
  <si>
    <t xml:space="preserve">ac04e8c8-9cc0-4cdc-8a7f-02794471f21e</t>
  </si>
  <si>
    <t xml:space="preserve">Rice CH4 emissions (DLEM, SC2)</t>
  </si>
  <si>
    <t xml:space="preserve">Decadal mean (2000–2009) from DLEM; SC2 uses MIRCA2000 irrigated/rainfed to set water status</t>
  </si>
  <si>
    <t xml:space="preserve">Soil moisture determined by one-phase monthly irrigation/rainfed maps</t>
  </si>
  <si>
    <t xml:space="preserve">420269cf-6e0d-42ad-91f3-2114f9c42c15</t>
  </si>
  <si>
    <t xml:space="preserve">Rice CH4 emissions (DLEM, SC3)</t>
  </si>
  <si>
    <t xml:space="preserve">Decadal mean (2000–2009) from DLEM; SC3 assumes continuous flooding</t>
  </si>
  <si>
    <t xml:space="preserve">Assumed that the rice fields were continuously flooded</t>
  </si>
  <si>
    <t xml:space="preserve">48dfe687-8426-40ae-8932-65f76bac7e7f</t>
  </si>
  <si>
    <t xml:space="preserve">Multi-year mean (1993–2007) from DLEM; SC1 satellite-based dynamic inundation (GIEMS)</t>
  </si>
  <si>
    <t xml:space="preserve">Dynamic inundation data</t>
  </si>
  <si>
    <t xml:space="preserve">86ae746c-da08-43da-8026-bfc2246bacf9</t>
  </si>
  <si>
    <t xml:space="preserve">India total from rice fields</t>
  </si>
  <si>
    <t xml:space="preserve">Decadal mean (2000–2009) from DLEM (SC1)</t>
  </si>
  <si>
    <t xml:space="preserve">DLEM-estimated rice CH4 emissions in India</t>
  </si>
  <si>
    <t xml:space="preserve">47a77442-b172-43c9-903c-69be6affc6b4</t>
  </si>
  <si>
    <t xml:space="preserve">China total from rice fields</t>
  </si>
  <si>
    <t xml:space="preserve">DLEM-estimated rice CH4 emissions in China</t>
  </si>
  <si>
    <t xml:space="preserve">1c05945f-02e0-4bec-b33b-915db5c8e9c6</t>
  </si>
  <si>
    <t xml:space="preserve">Methane from 508 upstream oil and gas production sites</t>
  </si>
  <si>
    <t xml:space="preserve">Unlit flare</t>
  </si>
  <si>
    <t xml:space="preserve">LiDAR per overpass seconds–minutes (GML), averaged per flight</t>
  </si>
  <si>
    <t xml:space="preserve">Facility ID BC_358; unlit in both flights; detected both flights</t>
  </si>
  <si>
    <t xml:space="preserve">be189a6d-e49f-4df7-9854-0e5ec230d5e3</t>
  </si>
  <si>
    <t xml:space="preserve">BC_247; unlit both flights; detected both flights</t>
  </si>
  <si>
    <t xml:space="preserve">82aad510-c75d-4f52-9158-3493cb989863</t>
  </si>
  <si>
    <t xml:space="preserve">Unlit flare (used as vent stack; continuously venting)</t>
  </si>
  <si>
    <t xml:space="preserve">BC_367; ground notes: used as vent stack; continuously venting</t>
  </si>
  <si>
    <t xml:space="preserve">30385931-d89c-4f31-9c4d-5d6cbb4e0cb3</t>
  </si>
  <si>
    <t xml:space="preserve">BC_271; unlit both flights; detected in initial flight only</t>
  </si>
  <si>
    <t xml:space="preserve">5654520c-82cb-44d4-9ed2-e81aa2f69b42</t>
  </si>
  <si>
    <t xml:space="preserve">BC_504; unlit both flights; detected both flights</t>
  </si>
  <si>
    <t xml:space="preserve">4a144c20-53d1-4286-864d-9c8f54b52aca</t>
  </si>
  <si>
    <t xml:space="preserve">Unlit flare (intermittent flare)</t>
  </si>
  <si>
    <t xml:space="preserve">BC_364; intermittent; unlit both flights; detected both flights</t>
  </si>
  <si>
    <t xml:space="preserve">11825d57-0a12-4a7d-a510-8864db8181fe</t>
  </si>
  <si>
    <t xml:space="preserve">BC_86; unlit both flights; detected both flights</t>
  </si>
  <si>
    <t xml:space="preserve">0adf3093-2159-4b94-a8a1-dcf6274ace88</t>
  </si>
  <si>
    <t xml:space="preserve">BC_40; unlit both flights; detected both flights</t>
  </si>
  <si>
    <t xml:space="preserve">e97cedd2-b2e9-49f8-b20e-97f3a3a891c1</t>
  </si>
  <si>
    <t xml:space="preserve">BC_8; unlit both flights; detected both flights</t>
  </si>
  <si>
    <t xml:space="preserve">8ce876f4-3121-40ea-bcfc-ba53e4277cae</t>
  </si>
  <si>
    <t xml:space="preserve">BC_242; unlit both flights; detected both flights</t>
  </si>
  <si>
    <t xml:space="preserve">a1deadde-2a0f-4bab-966b-1d747f21b3b9</t>
  </si>
  <si>
    <t xml:space="preserve">BC_87; unlit both flights; detected in reflight only</t>
  </si>
  <si>
    <t xml:space="preserve">0bf56276-b0bc-4433-b5e5-92758a7f65b2</t>
  </si>
  <si>
    <t xml:space="preserve">Unlit vent stack (emergency vent stack)</t>
  </si>
  <si>
    <t xml:space="preserve">BC_359; emergency vent stack; detected both flights</t>
  </si>
  <si>
    <t xml:space="preserve">7882f1ce-bbfb-4a6a-ab0b-0a796501f0b6</t>
  </si>
  <si>
    <t xml:space="preserve">Unlit vent stack</t>
  </si>
  <si>
    <t xml:space="preserve">BC_506; detected both flights</t>
  </si>
  <si>
    <t xml:space="preserve">38202790-6165-43d9-936a-bd63207162fa</t>
  </si>
  <si>
    <t xml:space="preserve">BC_20; detected during flight; not reflown</t>
  </si>
  <si>
    <t xml:space="preserve">d1e916ac-80bb-4ba4-8a7d-e510615868a8</t>
  </si>
  <si>
    <t xml:space="preserve">Partially lit flare (emitting)</t>
  </si>
  <si>
    <t xml:space="preserve">BC_318; lit during flight; unlit and emitting during reflight</t>
  </si>
  <si>
    <t xml:space="preserve">070b7881-13ed-4005-8c30-bbdf1ff5503a</t>
  </si>
  <si>
    <t xml:space="preserve">BC_16; unlit and emitting during flight; lit during reflight</t>
  </si>
  <si>
    <t xml:space="preserve">1c1331be-e8dd-4b41-82f8-e4cc437897f2</t>
  </si>
  <si>
    <t xml:space="preserve">BC_137; unlit and emitting during flight; lit during reflight</t>
  </si>
  <si>
    <t xml:space="preserve">142aac69-1255-482d-9120-d1a7412e665f</t>
  </si>
  <si>
    <t xml:space="preserve">Lit flare (methane slip detected) – pit flare</t>
  </si>
  <si>
    <t xml:space="preserve">BC_124; lit and emitting both flights</t>
  </si>
  <si>
    <t xml:space="preserve">91849b2f-e263-47de-81bd-41ed4c432708</t>
  </si>
  <si>
    <t xml:space="preserve">Lit flare (methane slip detected) – continuous flare</t>
  </si>
  <si>
    <t xml:space="preserve">BC_94; lit and emitting both flights</t>
  </si>
  <si>
    <t xml:space="preserve">d8ca1138-3b9b-48ed-a86e-12dcbf28c757</t>
  </si>
  <si>
    <t xml:space="preserve">Okhla landfill methane emissions (Delhi, India)</t>
  </si>
  <si>
    <t xml:space="preserve">Okhla Landfill Inventory (IPCC Default Method, Tier 1)</t>
  </si>
  <si>
    <t xml:space="preserve">Inventory using Default methodology (DM)</t>
  </si>
  <si>
    <t xml:space="preserve">Okhla landfill inventory (DM)</t>
  </si>
  <si>
    <t xml:space="preserve">0239daba-bc96-4fbf-9297-f0f075bb7a75</t>
  </si>
  <si>
    <t xml:space="preserve">Okhla Landfill Inventory (Modified Triangular Method)</t>
  </si>
  <si>
    <t xml:space="preserve">Okhla landfill inventory (MTM)</t>
  </si>
  <si>
    <t xml:space="preserve">ecd17367-935e-490e-bd17-fc00d8409b0c</t>
  </si>
  <si>
    <t xml:space="preserve">Okhla Landfill Field measurements (static box) – central region annualized</t>
  </si>
  <si>
    <t xml:space="preserve">Gas chromotograph of samples taken throughout the month</t>
  </si>
  <si>
    <t xml:space="preserve">Okhla landfill field flux (central region)</t>
  </si>
  <si>
    <t xml:space="preserve">ccb4ddfa-e2a2-45bc-bf0f-1fa9aa60005d</t>
  </si>
  <si>
    <t xml:space="preserve">Okhla Landfill Field measurements (static box) – sitewide average annualized</t>
  </si>
  <si>
    <t xml:space="preserve">Okhla landfill field flux (sitewide average)</t>
  </si>
  <si>
    <t xml:space="preserve">a82e3a2b-7f25-4f59-aebc-c67617be72d6</t>
  </si>
  <si>
    <t xml:space="preserve">Seasonal CH4 flux in flooded rice field (Lake Charles clay)</t>
  </si>
  <si>
    <t xml:space="preserve">Vegetated plots</t>
  </si>
  <si>
    <t xml:space="preserve">Static closed chamber; 30-min accumulation per flux measurement; weekly sampling; GC-FID</t>
  </si>
  <si>
    <t xml:space="preserve">Average daily emission over 75-day season; ± mapped to min/max.</t>
  </si>
  <si>
    <t xml:space="preserve">mg m^-2 d^-1</t>
  </si>
  <si>
    <t xml:space="preserve">592fcb2e-290c-4a8f-a5a7-2251c2de8816</t>
  </si>
  <si>
    <t xml:space="preserve">Bare plots</t>
  </si>
  <si>
    <t xml:space="preserve">7ac8aa21-fca5-4af6-87f6-eb3990fd9077</t>
  </si>
  <si>
    <t xml:space="preserve">Seasonal CH4 flux in flooded rice field (Beaumont clay)</t>
  </si>
  <si>
    <t xml:space="preserve">bed0dc31-f43c-42f4-8d52-1b3074bfb6d9</t>
  </si>
  <si>
    <t xml:space="preserve">610f40a8-17b6-4262-9226-9847aac09250</t>
  </si>
  <si>
    <t xml:space="preserve">Peatland</t>
  </si>
  <si>
    <t xml:space="preserve">Peatland CH4 flux (daily mean)</t>
  </si>
  <si>
    <t xml:space="preserve">S2 — forested bog hummock (collar 3)</t>
  </si>
  <si>
    <t xml:space="preserve">Head space samples were removed from the chamber every 4 minutes over 20 minute intervals</t>
  </si>
  <si>
    <t xml:space="preserve">Forested bog</t>
  </si>
  <si>
    <t xml:space="preserve">15fa766e-6b01-4501-969a-1ee95784afc7</t>
  </si>
  <si>
    <t xml:space="preserve">S2 — forested bog hollow (collar 4)</t>
  </si>
  <si>
    <t xml:space="preserve">1b0e1e20-50b7-45e9-928b-16a5a9d77fd4</t>
  </si>
  <si>
    <t xml:space="preserve">S2 — fen lagg (collar 5)</t>
  </si>
  <si>
    <t xml:space="preserve">Fen lagg</t>
  </si>
  <si>
    <t xml:space="preserve">be971264-73ca-48bd-be8f-3597f9d269cc</t>
  </si>
  <si>
    <t xml:space="preserve">S4 — open bog (collars 1 &amp; 2)</t>
  </si>
  <si>
    <t xml:space="preserve">Open bog</t>
  </si>
  <si>
    <t xml:space="preserve">8300c89c-b0c4-4a3c-bc32-0f6e615a26b9</t>
  </si>
  <si>
    <t xml:space="preserve">Junction, open poor fen (collar 6)</t>
  </si>
  <si>
    <t xml:space="preserve">Open poor fen</t>
  </si>
  <si>
    <t xml:space="preserve">28ef6ebf-a0e6-4c78-bb40-d6c870b834aa</t>
  </si>
  <si>
    <t xml:space="preserve">Fen ecosystems (mean of open poor fen + fen lagg)</t>
  </si>
  <si>
    <t xml:space="preserve">Mean, bogs</t>
  </si>
  <si>
    <t xml:space="preserve">678f002f-c1b4-4b1d-b2af-c66e00cac2bc</t>
  </si>
  <si>
    <t xml:space="preserve">Bog ecosystems (mean of open bog + forested bogs)</t>
  </si>
  <si>
    <t xml:space="preserve">Mean, fens</t>
  </si>
  <si>
    <t xml:space="preserve">0d21e5ba-0b52-41be-b961-68d0af91236a</t>
  </si>
  <si>
    <t xml:space="preserve">Peatland CH4 emission (annual integrated)</t>
  </si>
  <si>
    <t xml:space="preserve">g CH4 m^-2 yr^-1</t>
  </si>
  <si>
    <t xml:space="preserve">92d808e2-fd1a-43bb-91c6-f0947352cf96</t>
  </si>
  <si>
    <t xml:space="preserve">3aea8149-8143-48bb-b29b-1a29294e70dc</t>
  </si>
  <si>
    <t xml:space="preserve">0c3feccc-4fd6-400e-ba2c-92b18ff5b96e</t>
  </si>
  <si>
    <t xml:space="preserve">0902a324-83c2-4e73-9e46-d1cc91892d9a</t>
  </si>
  <si>
    <t xml:space="preserve">de8598e6-dcd4-432b-a196-2acfb2cf5e2d</t>
  </si>
  <si>
    <t xml:space="preserve">8c287133-534b-4423-908b-728e75336a39</t>
  </si>
  <si>
    <t xml:space="preserve">461fbcf4-84a6-45f7-8b2e-e5402562e570</t>
  </si>
  <si>
    <t xml:space="preserve">Coal seam gas</t>
  </si>
  <si>
    <t xml:space="preserve">Top-down total regional (airborne mass balance)</t>
  </si>
  <si>
    <t xml:space="preserve">Los Gatos Research ultraportable greenhouse gas analyser and the modified LICOR LI-7500 open path gas analyser for fast CO2 and H2O measurements</t>
  </si>
  <si>
    <t xml:space="preserve">Top-down mass balance estimate for entire study domain</t>
  </si>
  <si>
    <t xml:space="preserve">f01bb46d-12e6-4d2a-b677-60270f6eef98</t>
  </si>
  <si>
    <t xml:space="preserve">UNSW 2018 inventory total</t>
  </si>
  <si>
    <t xml:space="preserve">Bottom-up UNSW inventory regional total</t>
  </si>
  <si>
    <t xml:space="preserve">b7e35350-ca77-40d9-8ca9-d3b508ead370</t>
  </si>
  <si>
    <t xml:space="preserve">Surface mining</t>
  </si>
  <si>
    <t xml:space="preserve">Open-pit coal mine</t>
  </si>
  <si>
    <t xml:space="preserve">Largest single point source in inventory</t>
  </si>
  <si>
    <t xml:space="preserve">a93dcc92-0bfc-407c-935e-6c8eff4d0a93</t>
  </si>
  <si>
    <t xml:space="preserve">Feedlots</t>
  </si>
  <si>
    <t xml:space="preserve">Large feedlot</t>
  </si>
  <si>
    <t xml:space="preserve">Second largest point source in inventory</t>
  </si>
  <si>
    <t xml:space="preserve">e93b6b6e-6ce7-405f-b035-5cb27f45f29b</t>
  </si>
  <si>
    <t xml:space="preserve">Produced water management</t>
  </si>
  <si>
    <t xml:space="preserve">CSG raw water pond</t>
  </si>
  <si>
    <t xml:space="preserve">Largest CSG water pond source</t>
  </si>
  <si>
    <t xml:space="preserve">9df0e296-8484-4a04-ae38-4d85fac68f2d</t>
  </si>
  <si>
    <t xml:space="preserve">Grazing</t>
  </si>
  <si>
    <t xml:space="preserve">Grazing cattle</t>
  </si>
  <si>
    <t xml:space="preserve">Largest diffuse source category</t>
  </si>
  <si>
    <t xml:space="preserve">7c2e3505-3acb-4769-b86f-6424f8443a6e</t>
  </si>
  <si>
    <t xml:space="preserve">Irrigated cropping</t>
  </si>
  <si>
    <t xml:space="preserve">Irrigation farming</t>
  </si>
  <si>
    <t xml:space="preserve">Minor source category</t>
  </si>
  <si>
    <t xml:space="preserve">6698b381-5bb4-4bf5-8dfe-1367a7811055</t>
  </si>
  <si>
    <t xml:space="preserve">Forest Land</t>
  </si>
  <si>
    <t xml:space="preserve">Kangaroo/forest soils</t>
  </si>
  <si>
    <t xml:space="preserve">Forested areas with kangaroos</t>
  </si>
  <si>
    <t xml:space="preserve">Very minor source category</t>
  </si>
  <si>
    <t xml:space="preserve">08d9ec60-9e61-449f-aaf6-6545fe737337</t>
  </si>
  <si>
    <t xml:space="preserve">Country total CH4 (underground)</t>
  </si>
  <si>
    <t xml:space="preserve">Emisisons factor applied to national totals</t>
  </si>
  <si>
    <t xml:space="preserve">d29b45be-39bc-4d13-93e3-9a992c64bfbd</t>
  </si>
  <si>
    <t xml:space="preserve">Former Soviet Union</t>
  </si>
  <si>
    <t xml:space="preserve">99848733-470e-471a-9486-24cbf251f1c2</t>
  </si>
  <si>
    <t xml:space="preserve">7b051960-5f60-4e2d-8459-05f30b639f89</t>
  </si>
  <si>
    <t xml:space="preserve">cf749ee1-6555-4afe-b939-6ef2e0b61298</t>
  </si>
  <si>
    <t xml:space="preserve">a199a0e1-2075-4843-b962-af2c4ad5fbcb</t>
  </si>
  <si>
    <t xml:space="preserve">West Germany</t>
  </si>
  <si>
    <t xml:space="preserve">bd940a4d-709e-435a-97f8-c2eae858f0b9</t>
  </si>
  <si>
    <t xml:space="preserve">b59e970f-7ec4-4ac2-8712-fe72baee1c2b</t>
  </si>
  <si>
    <t xml:space="preserve">ab5300b0-5a44-4f21-bffd-5d966b6a1cce</t>
  </si>
  <si>
    <t xml:space="preserve">6a10ab65-d015-4e07-ba5e-cce685a689be</t>
  </si>
  <si>
    <t xml:space="preserve">Global total CH4</t>
  </si>
  <si>
    <t xml:space="preserve">Total (China + Former Soviet  Union + Poland + United States
+ United Kingdom
+ West Germany
+ Australia
+ India
+ South Africa)</t>
  </si>
  <si>
    <t xml:space="preserve">b1f2184a-633e-4d95-ab72-e74710364aa2</t>
  </si>
  <si>
    <t xml:space="preserve">Rest of the World</t>
  </si>
  <si>
    <t xml:space="preserve">cfe97d4a-3a2b-4c71-aa11-dd34a51dfe77</t>
  </si>
  <si>
    <t xml:space="preserve">Global total CH4 (underground)</t>
  </si>
  <si>
    <t xml:space="preserve">Total (underground)</t>
  </si>
  <si>
    <t xml:space="preserve">07e8717f-e24c-47fb-b7e6-094ef11d9ff4</t>
  </si>
  <si>
    <t xml:space="preserve">Global total CH4 (surface)</t>
  </si>
  <si>
    <t xml:space="preserve">Total (Surface)</t>
  </si>
  <si>
    <t xml:space="preserve">94659fbe-0a22-4406-ad55-28e7d3031907</t>
  </si>
  <si>
    <t xml:space="preserve">Global total CH4 (Handling)</t>
  </si>
  <si>
    <t xml:space="preserve">Total (Handling)</t>
  </si>
  <si>
    <t xml:space="preserve">26277c88-c9be-4368-9d64-e4c99fc7a63</t>
  </si>
  <si>
    <t xml:space="preserve">Global total CH4 (Surface and Underground)</t>
  </si>
  <si>
    <t xml:space="preserve">Total (Surface and Underground)</t>
  </si>
  <si>
    <t xml:space="preserve">7de7ee87-c9c3-4a08-9390-6893e9c1b8c3</t>
  </si>
  <si>
    <t xml:space="preserve">Plumes from oil and gas operations</t>
  </si>
  <si>
    <t xml:space="preserve">Oil and gas infrastructures across the globe using recurrent Sentinel-2 imagery</t>
  </si>
  <si>
    <t xml:space="preserve">For every tile, a time series of at least six months was extracted</t>
  </si>
  <si>
    <t xml:space="preserve">54605ba2-d2db-4335-b3df-43ea9de20d5e</t>
  </si>
  <si>
    <t xml:space="preserve">e5df560f-4a7c-4968-b533-ffdebf4d4fe5</t>
  </si>
  <si>
    <t xml:space="preserve">71fb040e-2695-46e6-af82-a37e74222d32</t>
  </si>
  <si>
    <t xml:space="preserve">99a62c42-3acf-43a2-880b-c6d11323302c</t>
  </si>
  <si>
    <t xml:space="preserve">ecc6d310-1410-4c95-9c68-13122b90ee5b</t>
  </si>
  <si>
    <t xml:space="preserve">48f500fe-4151-4a73-b100-7489d2ec992f</t>
  </si>
  <si>
    <t xml:space="preserve">2485d91f-8eca-4a4f-8314-8cc2bd3f66ce</t>
  </si>
  <si>
    <t xml:space="preserve">4e1e8760-1f35-4cc1-bfcb-df389680590b</t>
  </si>
  <si>
    <t xml:space="preserve">d8407cca-4119-441e-b010-2f4bcf262040</t>
  </si>
  <si>
    <t xml:space="preserve">39b6891b-1027-4506-a8a7-3492941fa307</t>
  </si>
  <si>
    <t xml:space="preserve">6542125c-4485-42bd-be7f-0895e8868579</t>
  </si>
  <si>
    <t xml:space="preserve">8b7eb475-f077-46d9-86eb-61f1dca51e51</t>
  </si>
  <si>
    <t xml:space="preserve">2777eaab-b25e-47e9-a15b-be6a3f8368a3</t>
  </si>
  <si>
    <t xml:space="preserve">a305cd28-76e3-4fe0-a8a3-5541fde25256</t>
  </si>
  <si>
    <t xml:space="preserve">a2a44a9d-77b2-4457-8c3f-1006f5164979</t>
  </si>
  <si>
    <t xml:space="preserve">3ae700b1-eb15-44b0-ac81-9c68d21a7c02</t>
  </si>
  <si>
    <t xml:space="preserve">2dce7c9e-6cb2-431a-bb54-d7797f8bd350</t>
  </si>
  <si>
    <t xml:space="preserve">8e41865f-5c09-4d9d-8c7d-1458f4d2127f</t>
  </si>
  <si>
    <t xml:space="preserve">901aa96d-5c56-486b-b70e-6f9c619b824e</t>
  </si>
  <si>
    <t xml:space="preserve">de8efd07-71c1-4d6c-8f61-29c55adc7b57</t>
  </si>
  <si>
    <t xml:space="preserve">4a06daad-5757-4ae8-9a36-3c97231acb08</t>
  </si>
  <si>
    <t xml:space="preserve">6c4d071c-78f5-4ef6-8fda-42600d30f079</t>
  </si>
  <si>
    <t xml:space="preserve">5b2475ec-6bf8-4769-a0b7-1eb29d8d2b38</t>
  </si>
  <si>
    <t xml:space="preserve">15c34ed8-bbc9-4325-b5c0-dd6ac171ec8d</t>
  </si>
  <si>
    <t xml:space="preserve">93e8c131-bcfb-4f59-ad7a-eddc3d0bce7d</t>
  </si>
  <si>
    <t xml:space="preserve">b3a70a2e-dc21-4c3a-8518-d44964481961</t>
  </si>
  <si>
    <t xml:space="preserve">268fbd01-94a4-49e3-97c9-525d03cb8b1d</t>
  </si>
  <si>
    <t xml:space="preserve">fa60ee0a-b11b-4a3d-a6f8-0c7a2003e7f9</t>
  </si>
  <si>
    <t xml:space="preserve">2eca39f9-ece9-4cc3-965e-5b37f635ada5</t>
  </si>
  <si>
    <t xml:space="preserve">4a3b1bcd-9b01-4192-886c-247aaa7c23b3</t>
  </si>
  <si>
    <t xml:space="preserve">14ea55b9-e522-46bb-8a56-c7de94a213d7</t>
  </si>
  <si>
    <t xml:space="preserve">eee2d217-b6a9-4e0b-9c39-1c95746cf154</t>
  </si>
  <si>
    <t xml:space="preserve">f14561f9-bd4d-4e01-a4d6-c6242afbdf32</t>
  </si>
  <si>
    <t xml:space="preserve">d859a07e-57b0-4084-8887-775fa441f406</t>
  </si>
  <si>
    <t xml:space="preserve">58589de4-e534-4893-9344-51fa4326aa3d</t>
  </si>
  <si>
    <t xml:space="preserve">508b8e3c-8606-462e-91a0-8b45c199ba5d</t>
  </si>
  <si>
    <t xml:space="preserve">aa7709f3-1971-4a06-8832-f90eb268537b</t>
  </si>
  <si>
    <t xml:space="preserve">2659ef69-8959-488b-b81c-15a0f8972e8d</t>
  </si>
  <si>
    <t xml:space="preserve">f321ff13-7b7d-4a37-badc-98086d984963</t>
  </si>
  <si>
    <t xml:space="preserve">b0754268-7a8a-47a3-be3b-cf450e10f07b</t>
  </si>
  <si>
    <t xml:space="preserve">60e02d35-d0b3-40ea-b94d-fd3ef0b72f83</t>
  </si>
  <si>
    <t xml:space="preserve">6e8fdb64-d275-4fe9-8727-5014e96173e6</t>
  </si>
  <si>
    <t xml:space="preserve">05b3974d-d32c-4106-977c-a6bade716f5f</t>
  </si>
  <si>
    <t xml:space="preserve">e1683bb9-dc71-4d23-a4fc-a076958a8cc0</t>
  </si>
  <si>
    <t xml:space="preserve">d068d998-a8fc-49d7-befa-6729778326ba</t>
  </si>
  <si>
    <t xml:space="preserve">34fc8918-87e0-4f5d-ade6-400e8e385d59</t>
  </si>
  <si>
    <t xml:space="preserve">7ab1d2bb-ba27-41d0-b0a0-305b17c20173</t>
  </si>
  <si>
    <t xml:space="preserve">cc8ebca4-4c41-4a3f-b2bc-2d058ed14d01</t>
  </si>
  <si>
    <t xml:space="preserve">c6ddfb60-fe50-43b4-a0b5-ad784f8c3f34</t>
  </si>
  <si>
    <t xml:space="preserve">9f06c059-d032-4229-9580-7245cb763bc5</t>
  </si>
  <si>
    <t xml:space="preserve">7fc051bb-651a-4d9d-88a1-dd7b1a865fb9</t>
  </si>
  <si>
    <t xml:space="preserve">6ae39f68-be68-45f7-982d-0c7b34e21cf0</t>
  </si>
  <si>
    <t xml:space="preserve">a26acc2b-d5b7-47fb-b9a6-3a4d2246e80d</t>
  </si>
  <si>
    <t xml:space="preserve">ba6bbf8f-3b93-4c1c-bb5f-7f8db6ed7a7e</t>
  </si>
  <si>
    <t xml:space="preserve">21f2ecf1-7649-4e0f-be62-5dcf4fda883a</t>
  </si>
  <si>
    <t xml:space="preserve">56fed514-f6a3-459e-8e43-621b522b7e6f</t>
  </si>
  <si>
    <t xml:space="preserve">f34da42f-db2f-48fc-8ab0-73b6e7596d6b</t>
  </si>
  <si>
    <t xml:space="preserve">86dab734-5b47-4b57-b074-1d0f58da57a8</t>
  </si>
  <si>
    <t xml:space="preserve">a981255a-7a5d-4998-a008-b5adb3de4d9f</t>
  </si>
  <si>
    <t xml:space="preserve">a93ed62f-2411-4784-980e-aa9ec3603222</t>
  </si>
  <si>
    <t xml:space="preserve">0a428d37-9fd2-4d71-9952-6e8e8ef9fb4d</t>
  </si>
  <si>
    <t xml:space="preserve">7ee58b9a-dfaa-404a-9dc4-a8276acea22e</t>
  </si>
  <si>
    <t xml:space="preserve">ee2b21b8-1ea7-4603-b6e5-cbb9482d5bfe</t>
  </si>
  <si>
    <t xml:space="preserve">4ca2c98a-1bfb-4516-a681-76eb0ec36db5</t>
  </si>
  <si>
    <t xml:space="preserve">def0dcd1-293a-4124-988f-1342d5215e10</t>
  </si>
  <si>
    <t xml:space="preserve">e0aedba4-c40c-44b0-8f3a-3dfb990a43dc</t>
  </si>
  <si>
    <t xml:space="preserve">f0fd9329-172a-48ef-baa1-9d7b1cfbe64a</t>
  </si>
  <si>
    <t xml:space="preserve">5ae835d4-3d7f-4047-bb7f-3cb1cd24a11a</t>
  </si>
  <si>
    <t xml:space="preserve">66a5a0e3-7e54-4fa7-80e3-a01404fe4603</t>
  </si>
  <si>
    <t xml:space="preserve">230f3edb-e30d-41bb-b5dd-b0b53734356d</t>
  </si>
  <si>
    <t xml:space="preserve">87936b64-7b9e-49cb-9ee2-e776b2870873</t>
  </si>
  <si>
    <t xml:space="preserve">5faf6eca-cf6e-4c59-8f78-5100f41a5e15</t>
  </si>
  <si>
    <t xml:space="preserve">8340d775-d02d-47ce-837f-d71fc62789ac</t>
  </si>
  <si>
    <t xml:space="preserve">224ca293-62a4-4b1d-b2ba-db58b1cadc22</t>
  </si>
  <si>
    <t xml:space="preserve">a28e7b19-8726-4f77-9124-132c7b047bff</t>
  </si>
  <si>
    <t xml:space="preserve">4850b7d4-7a53-42e4-9f6e-42c524a53020</t>
  </si>
  <si>
    <t xml:space="preserve">2f748039-6ae7-4a08-8e66-b453f2a3198b</t>
  </si>
  <si>
    <t xml:space="preserve">2aa9d199-5bb5-4d8c-8f4a-661e973e1d93</t>
  </si>
  <si>
    <t xml:space="preserve">3b7f8b6e-1396-4010-850b-3125652dcc1c</t>
  </si>
  <si>
    <t xml:space="preserve">aae9afc7-24d7-4ee2-b9df-5207cf67dde9</t>
  </si>
  <si>
    <t xml:space="preserve">da914e46-8497-4c43-8e75-1990d55430ca</t>
  </si>
  <si>
    <t xml:space="preserve">88571c06-fdf9-4d8e-a267-ae2223fb885a</t>
  </si>
  <si>
    <t xml:space="preserve">5976a6bc-78f4-45a6-956e-8d24a50a8e27</t>
  </si>
  <si>
    <t xml:space="preserve">f579b999-657f-4298-a82a-ec6f76ad58d1</t>
  </si>
  <si>
    <t xml:space="preserve">85e781cf-e547-49b2-83a0-0a6c3f8ed66c</t>
  </si>
  <si>
    <t xml:space="preserve">0a252728-6a57-42d3-a7d5-8313733e9b7b</t>
  </si>
  <si>
    <t xml:space="preserve">a8646577-1c36-439b-a905-b73d2df1bf30</t>
  </si>
  <si>
    <t xml:space="preserve">1c80d253-7e64-418d-8e3a-bfbc0ba4353c</t>
  </si>
  <si>
    <t xml:space="preserve">e21f7570-90b9-464b-b7b3-d724401d421e</t>
  </si>
  <si>
    <t xml:space="preserve">34323fd0-7735-41ef-b076-f9c121d797ee</t>
  </si>
  <si>
    <t xml:space="preserve">125274ab-182b-472a-ba07-78dbe888c970</t>
  </si>
  <si>
    <t xml:space="preserve">69ef7165-5a81-4a0c-a215-96803f3ace11</t>
  </si>
  <si>
    <t xml:space="preserve">b3b52521-d316-4a90-bf71-cd4015154994</t>
  </si>
  <si>
    <t xml:space="preserve">b3c4773b-4b8d-42d1-a64e-bdd60a4924e6</t>
  </si>
  <si>
    <t xml:space="preserve">98af2ba6-7212-44da-b115-40201fe697fa</t>
  </si>
  <si>
    <t xml:space="preserve">350bf8cc-9b18-4e8b-95a5-34c497e1c41a</t>
  </si>
  <si>
    <t xml:space="preserve">d67ea69e-7a54-435c-ab33-1bfda802f8ac</t>
  </si>
  <si>
    <t xml:space="preserve">43577423-df1d-49ca-a267-a0a023f4f87c</t>
  </si>
  <si>
    <t xml:space="preserve">1e93f205-88dd-4d30-83b9-fb5a0311186c</t>
  </si>
  <si>
    <t xml:space="preserve">f32ae43e-7457-4eac-b240-c031631dd3e6</t>
  </si>
  <si>
    <t xml:space="preserve">ab357eca-2ac8-4f50-85ca-61364d2b6966</t>
  </si>
  <si>
    <t xml:space="preserve">704379c7-b64d-4d83-be88-2fcb28bba8c2</t>
  </si>
  <si>
    <t xml:space="preserve">10d49987-7844-4544-9854-aac480f7dc0b</t>
  </si>
  <si>
    <t xml:space="preserve">3b0b093b-a3b2-4c33-bfd6-9bafc4cb813e</t>
  </si>
  <si>
    <t xml:space="preserve">3e897d43-2888-466e-9c82-279e3e8771ef</t>
  </si>
  <si>
    <t xml:space="preserve">3244af93-2857-4de7-899c-8effe6c0fd2d</t>
  </si>
  <si>
    <t xml:space="preserve">d8452a0c-ab52-4c34-999c-769bb1de20cf</t>
  </si>
  <si>
    <t xml:space="preserve">789244a7-11d6-4ce3-b22b-79f8930fb9bb</t>
  </si>
  <si>
    <t xml:space="preserve">6135cd7b-8545-4d0c-b750-5a7a86a3bff4</t>
  </si>
  <si>
    <t xml:space="preserve">16dc63ac-7d4b-4223-91c7-61e774258b46</t>
  </si>
  <si>
    <t xml:space="preserve">ae764aa3-047c-4bba-b077-ae30362ede41</t>
  </si>
  <si>
    <t xml:space="preserve">439312b3-057d-4cd0-a936-3023d1c952ad</t>
  </si>
  <si>
    <t xml:space="preserve">5fd642ab-cb12-45e4-97b4-a298966c8611</t>
  </si>
  <si>
    <t xml:space="preserve">53f244af-4616-44e1-ac4b-38d0c9018a62</t>
  </si>
  <si>
    <t xml:space="preserve">4624d5c1-1183-42b5-9e1e-d9a77b27f356</t>
  </si>
  <si>
    <t xml:space="preserve">1e53f3eb-fb7d-49a0-b72f-f7beeab19460</t>
  </si>
  <si>
    <t xml:space="preserve">f3c029ae-f186-47df-b9a1-e5b93db7e8dd</t>
  </si>
  <si>
    <t xml:space="preserve">1247f8e1-9e14-4e3a-aec3-981d9285640f</t>
  </si>
  <si>
    <t xml:space="preserve">44d6061f-9666-41f7-9b4a-c34a1d051b94</t>
  </si>
  <si>
    <t xml:space="preserve">4b85bd2e-84fe-491f-b09c-9dc82130aa01</t>
  </si>
  <si>
    <t xml:space="preserve">0720216e-a562-49c7-a578-4fd9a333de49</t>
  </si>
  <si>
    <t xml:space="preserve">dd294aab-ed9b-4d47-a46a-0f2473601bac</t>
  </si>
  <si>
    <t xml:space="preserve">4b5ba611-6780-427f-8825-a7e4323144d4</t>
  </si>
  <si>
    <t xml:space="preserve">19091798-c543-495e-8adf-8e922336e7a8</t>
  </si>
  <si>
    <t xml:space="preserve">ae71cff6-afb4-4a93-bd3a-37e4062cc3a9</t>
  </si>
  <si>
    <t xml:space="preserve">d7d9ebe1-1f12-4b2a-878e-c5fdc8485899</t>
  </si>
  <si>
    <t xml:space="preserve">b1fd5814-3083-4bf7-9754-58ad7a75b4aa</t>
  </si>
  <si>
    <t xml:space="preserve">aea100ef-619e-4864-8e0e-6f9748f82a58</t>
  </si>
  <si>
    <t xml:space="preserve">344b34c5-9bf6-4514-90e1-0d50b1307265</t>
  </si>
  <si>
    <t xml:space="preserve">bb8bf065-9082-43c3-a5c7-dc94127d3c83</t>
  </si>
  <si>
    <t xml:space="preserve">ad4e565e-14be-4166-8fe1-60303923b2ad</t>
  </si>
  <si>
    <t xml:space="preserve">62155630-c5af-4621-b2a0-7ad85d0c6c2e</t>
  </si>
  <si>
    <t xml:space="preserve">5ac0950e-c3dd-422d-b213-514264508696</t>
  </si>
  <si>
    <t xml:space="preserve">a99cffb8-4d6f-4dc0-8ecb-7797490988bd</t>
  </si>
  <si>
    <t xml:space="preserve">9f5bc34f-9f8b-4abd-b049-7cfa6a538bc5</t>
  </si>
  <si>
    <t xml:space="preserve">6b0c176f-150b-4b2a-ad61-4a3722141dbb</t>
  </si>
  <si>
    <t xml:space="preserve">1deec399-7c39-483e-b44c-110205908057</t>
  </si>
  <si>
    <t xml:space="preserve">6bf87c6c-2c92-4d93-96ef-002d62044082</t>
  </si>
  <si>
    <t xml:space="preserve">8c7695f9-1805-4792-bee3-63b9f53c95aa</t>
  </si>
  <si>
    <t xml:space="preserve">54da23ea-cbc3-43a1-9a73-3a4aa7ba94be</t>
  </si>
  <si>
    <t xml:space="preserve">87742e8d-5ae3-4c16-b389-74dc18dc7530</t>
  </si>
  <si>
    <t xml:space="preserve">bc2dff6c-3b8d-479c-98d7-8a57baf21357</t>
  </si>
  <si>
    <t xml:space="preserve">4dcddc91-a72f-4d53-81d5-85feb24f2d98</t>
  </si>
  <si>
    <t xml:space="preserve">1cdd1638-3157-4af7-85e2-a8783fcf5604</t>
  </si>
  <si>
    <t xml:space="preserve">2864ec4e-80e9-4d8c-9dc0-aaac89f8d866</t>
  </si>
  <si>
    <t xml:space="preserve">9c939760-a77f-4ba9-8349-1717906e1764</t>
  </si>
  <si>
    <t xml:space="preserve">ade8e91d-e66d-4ba5-a961-9d55cdcca6ef</t>
  </si>
  <si>
    <t xml:space="preserve">6d8eaab2-4a95-4bcd-aa2c-5856d2eabd46</t>
  </si>
  <si>
    <t xml:space="preserve">f312aa9d-5968-457b-8fc4-f9b7538a98d2</t>
  </si>
  <si>
    <t xml:space="preserve">3e575801-bc2f-4c63-a754-5926102d0d0a</t>
  </si>
  <si>
    <t xml:space="preserve">7ab1c64a-1924-4c9f-b8c1-5ed77666f394</t>
  </si>
  <si>
    <t xml:space="preserve">07ff97c6-07bd-487c-8ac3-850b2fa06387</t>
  </si>
  <si>
    <t xml:space="preserve">364b8272-fe28-443d-bdd9-057661217068</t>
  </si>
  <si>
    <t xml:space="preserve">b4957f9e-4eac-4a4a-9f76-85e3a3cb66f7</t>
  </si>
  <si>
    <t xml:space="preserve">3fdb8c08-52ce-4891-99a8-64b6cfa0918a</t>
  </si>
  <si>
    <t xml:space="preserve">0652fd70-d752-49cb-bfbb-1724237bcc96</t>
  </si>
  <si>
    <t xml:space="preserve">a88eac7d-fbaf-4d01-9cde-22bbe4b1bd2e</t>
  </si>
  <si>
    <t xml:space="preserve">dc9c1e60-c2d4-4200-96f9-57ad4c5a8523</t>
  </si>
  <si>
    <t xml:space="preserve">39e7cce9-61b1-4a3a-aee8-fe0a666a0b95</t>
  </si>
  <si>
    <t xml:space="preserve">45d6dd3e-2722-4eff-a3b6-917bad2e15bf</t>
  </si>
  <si>
    <t xml:space="preserve">9c5295ee-9320-4141-a593-c305c7fd130b</t>
  </si>
  <si>
    <t xml:space="preserve">7ccdba5d-656f-46ca-888f-63fd75e94182</t>
  </si>
  <si>
    <t xml:space="preserve">9e5c1ec9-c662-42a2-a46e-84a773a5aa14</t>
  </si>
  <si>
    <t xml:space="preserve">103784e0-def7-43e6-94af-bb40aee9491a</t>
  </si>
  <si>
    <t xml:space="preserve">b2693ae5-908e-4da3-9e0d-d02bea3d64fc</t>
  </si>
  <si>
    <t xml:space="preserve">344e88b3-9f86-4958-8b6b-4e456023102a</t>
  </si>
  <si>
    <t xml:space="preserve">f2de5bc9-e31d-4cdf-b3e9-189d3cff8134</t>
  </si>
  <si>
    <t xml:space="preserve">aa659dcb-277a-4a3c-87bb-b003d55290e0</t>
  </si>
  <si>
    <t xml:space="preserve">c4d0ef52-43df-4def-83a1-06ce3c934d40</t>
  </si>
  <si>
    <t xml:space="preserve">9174bb9e-0e85-46a0-b87a-afffe81546a4</t>
  </si>
  <si>
    <t xml:space="preserve">074d9b74-4f37-4374-aa95-e1c03f61d3ac</t>
  </si>
  <si>
    <t xml:space="preserve">edfe164e-0e81-40ba-b548-9f6543c788ce</t>
  </si>
  <si>
    <t xml:space="preserve">fe8fc901-b557-4e28-83d0-3de7bea389bd</t>
  </si>
  <si>
    <t xml:space="preserve">d8d4c513-0bfb-4351-be3c-eec954a794db</t>
  </si>
  <si>
    <t xml:space="preserve">63ad22f4-5ee2-4140-aa03-f5bc26120da5</t>
  </si>
  <si>
    <t xml:space="preserve">db643d3b-1451-42bb-9be8-655c4eca9bb6</t>
  </si>
  <si>
    <t xml:space="preserve">a71cdbbb-7efd-4cbe-84e1-79450686fd2a</t>
  </si>
  <si>
    <t xml:space="preserve">3e3d6707-481f-460e-980f-6f3bf428f798</t>
  </si>
  <si>
    <t xml:space="preserve">72bd08ee-39f6-4bd6-b7f4-9d996c2fe96f</t>
  </si>
  <si>
    <t xml:space="preserve">6ad4e745-2a52-4e50-97d6-2df96497e22e</t>
  </si>
  <si>
    <t xml:space="preserve">58e18e67-faa9-408a-baa9-3092ef680d2b</t>
  </si>
  <si>
    <t xml:space="preserve">f738d6b9-f230-4428-87b9-9e6fc1069f63</t>
  </si>
  <si>
    <t xml:space="preserve">278ed596-99c5-494f-b041-bff106572e3d</t>
  </si>
  <si>
    <t xml:space="preserve">4a5209e6-faeb-4c74-8925-ec72ff9af492</t>
  </si>
  <si>
    <t xml:space="preserve">955a35b2-21a0-45be-afa7-6695c1691556</t>
  </si>
  <si>
    <t xml:space="preserve">11ee007b-7b3b-4a17-948f-34c8a808865c</t>
  </si>
  <si>
    <t xml:space="preserve">f00438b5-147e-4328-90a3-d8ad1235cfe3</t>
  </si>
  <si>
    <t xml:space="preserve">a500c371-0e19-4e63-9d2f-a7b65581cb9a</t>
  </si>
  <si>
    <t xml:space="preserve">a9b38dcf-9c61-47c2-a4a7-c9310e51f5ee</t>
  </si>
  <si>
    <t xml:space="preserve">c34eeebf-7b13-4864-841e-f799adcbb05b</t>
  </si>
  <si>
    <t xml:space="preserve">5fc2d68c-1de9-45d2-83aa-89df01aa96ed</t>
  </si>
  <si>
    <t xml:space="preserve">530f34be-b277-487b-bee3-586cc24b9a35</t>
  </si>
  <si>
    <t xml:space="preserve">792f6058-b76b-4009-b852-bf9926b8f50b</t>
  </si>
  <si>
    <t xml:space="preserve">de18e5aa-0e28-46b4-815a-4f281dd794c3</t>
  </si>
  <si>
    <t xml:space="preserve">4e3c1de0-46d6-4fd4-9739-12029d2385ac</t>
  </si>
  <si>
    <t xml:space="preserve">1fcf1e47-f4dd-4fc5-b14d-852a57aab848</t>
  </si>
  <si>
    <t xml:space="preserve">b47d0a02-10bf-441a-a7fc-b7840b8a4f11</t>
  </si>
  <si>
    <t xml:space="preserve">15866bd0-21c2-4be9-93a9-1f174bf886ba</t>
  </si>
  <si>
    <t xml:space="preserve">3e19253e-bd6f-4189-a3ce-4daa9cb5ee8b</t>
  </si>
  <si>
    <t xml:space="preserve">bc8e9d79-f90a-4be1-b711-a310b577ea99</t>
  </si>
  <si>
    <t xml:space="preserve">37cc0852-e83c-4363-a4e3-ef9b7b7ed361</t>
  </si>
  <si>
    <t xml:space="preserve">9f6a645d-fe73-438a-9c23-fb3de6991ef2</t>
  </si>
  <si>
    <t xml:space="preserve">a514bcce-ab13-40d8-a7d8-15742e1a0478</t>
  </si>
  <si>
    <t xml:space="preserve">46793f3e-084a-45a6-9d50-f5f11cd48dda</t>
  </si>
  <si>
    <t xml:space="preserve">6ec3b261-34dc-4882-ad31-2dcaac57b3ad</t>
  </si>
  <si>
    <t xml:space="preserve">f95b6871-c446-4996-a342-b1869ad5f1ce</t>
  </si>
  <si>
    <t xml:space="preserve">1fa8dd16-794e-4538-8a24-b63ceecd4d67</t>
  </si>
  <si>
    <t xml:space="preserve">e54757ad-b0d7-4796-a85f-c67580cfd50c</t>
  </si>
  <si>
    <t xml:space="preserve">3ae2c00e-aed5-4024-8264-9a31ab843ec5</t>
  </si>
  <si>
    <t xml:space="preserve">9fcf1e4f-0e53-4f9f-b930-a075000e99d4</t>
  </si>
  <si>
    <t xml:space="preserve">ea2f0be8-115e-4d75-a0dd-0a976faf276b</t>
  </si>
  <si>
    <t xml:space="preserve">cf82a877-9b72-4fbc-96e2-38db9c3cbfa5</t>
  </si>
  <si>
    <t xml:space="preserve">ca9d0e48-34ae-401b-94cb-d96bbeb717ba</t>
  </si>
  <si>
    <t xml:space="preserve">560a5f8e-4bf1-4721-a800-a6f86843758c</t>
  </si>
  <si>
    <t xml:space="preserve">0906bb9d-35eb-4f9a-85ff-d1830ea47cdb</t>
  </si>
  <si>
    <t xml:space="preserve">05df80f9-6fa4-4281-87e4-6dad67661e07</t>
  </si>
  <si>
    <t xml:space="preserve">8759fb71-e271-4d0a-8c77-f01e25e8849f</t>
  </si>
  <si>
    <t xml:space="preserve">97cf5a31-22d4-496c-9a2f-bb3cb43ee67e</t>
  </si>
  <si>
    <t xml:space="preserve">a9d5f869-d85c-48e5-a990-6acceb0256d7</t>
  </si>
  <si>
    <t xml:space="preserve">492865f9-cd59-42c5-9354-18f8881e3a91</t>
  </si>
  <si>
    <t xml:space="preserve">4c04ee57-b85a-4006-9844-cc9da357c483</t>
  </si>
  <si>
    <t xml:space="preserve">8ed14724-38b8-48d4-905c-202211adc4bf</t>
  </si>
  <si>
    <t xml:space="preserve">3cdde69c-cd14-4f85-8db3-8a3f972a82b7</t>
  </si>
  <si>
    <t xml:space="preserve">07d06c1d-5375-4cb2-bc8c-9c3b6a915c99</t>
  </si>
  <si>
    <t xml:space="preserve">2b5816f7-17ec-4c0e-a8bb-d1ee9dbc29e0</t>
  </si>
  <si>
    <t xml:space="preserve">2d9458b3-1d92-48f3-94ec-33b0cd9f01c4</t>
  </si>
  <si>
    <t xml:space="preserve">57240f19-f1ce-481e-9b86-bc7f68812c03</t>
  </si>
  <si>
    <t xml:space="preserve">9f5ba57f-984a-4554-a9c8-c3ca3517df62</t>
  </si>
  <si>
    <t xml:space="preserve">8f370503-2ba1-4f3d-9a38-22bb6c0fbed2</t>
  </si>
  <si>
    <t xml:space="preserve">01d0a8b5-7bf5-4471-9304-86ef4a343ecb</t>
  </si>
  <si>
    <t xml:space="preserve">f8bbcb90-df5e-4ab8-a2d7-8090d56cb5b3</t>
  </si>
  <si>
    <t xml:space="preserve">1c2e0e59-0c32-446c-8bca-b69997318125</t>
  </si>
  <si>
    <t xml:space="preserve">4bee0ff5-3bae-47e1-afed-c8e052bc431a</t>
  </si>
  <si>
    <t xml:space="preserve">3e30dbde-f1a5-4bd0-9941-cd065c7617c4</t>
  </si>
  <si>
    <t xml:space="preserve">57f59980-08cf-43ae-90d8-f6561a99685a</t>
  </si>
  <si>
    <t xml:space="preserve">8080efa8-3895-4261-a3e9-e495edd1d58c</t>
  </si>
  <si>
    <t xml:space="preserve">03d9d28a-1707-471d-9fe8-6333fdcf3476</t>
  </si>
  <si>
    <t xml:space="preserve">03e124ac-f5cd-486e-985d-8008d3a04832</t>
  </si>
  <si>
    <t xml:space="preserve">98b85b38-4274-46b9-b506-44feb30bffc1</t>
  </si>
  <si>
    <t xml:space="preserve">a6d4f964-7160-4132-bcf2-92cf2fe60f3c</t>
  </si>
  <si>
    <t xml:space="preserve">223519e5-2656-417e-9518-7da0c832ec40</t>
  </si>
  <si>
    <t xml:space="preserve">6d163b74-f9a7-4936-a77b-f25fbf4acc71</t>
  </si>
  <si>
    <t xml:space="preserve">92578051-31ce-4d78-9833-1ab06ee8285d</t>
  </si>
  <si>
    <t xml:space="preserve">5a35ac36-b4bb-411c-a31c-a9d2c7a8a062</t>
  </si>
  <si>
    <t xml:space="preserve">c46d076a-bbad-4cce-b958-477db48f92fd</t>
  </si>
  <si>
    <t xml:space="preserve">48a2471a-526c-407a-871a-4158fcf74493</t>
  </si>
  <si>
    <t xml:space="preserve">6144168a-a38a-4af7-87c3-5a091d546d2f</t>
  </si>
  <si>
    <t xml:space="preserve">d18ae003-9025-4214-939f-283e1a19e77e</t>
  </si>
  <si>
    <t xml:space="preserve">916f84f7-e06b-4c79-9362-04cc33af050e</t>
  </si>
  <si>
    <t xml:space="preserve">e4fc6b93-c1ac-4fcd-a90c-641086607b40</t>
  </si>
  <si>
    <t xml:space="preserve">ef5bf286-b69d-4669-86d4-0c0de0b0711b</t>
  </si>
  <si>
    <t xml:space="preserve">3849aad5-24d6-41ef-b6f3-caf8725d32c8</t>
  </si>
  <si>
    <t xml:space="preserve">471d33f1-6752-4504-a25f-58b430913278</t>
  </si>
  <si>
    <t xml:space="preserve">ff53f18d-5183-4c01-88f1-f99c497ac736</t>
  </si>
  <si>
    <t xml:space="preserve">869a46ee-2149-42e1-88af-b8b389200275</t>
  </si>
  <si>
    <t xml:space="preserve">7e250a68-35a8-458a-bdcb-13223292cd4a</t>
  </si>
  <si>
    <t xml:space="preserve">f7f3d42d-e8b7-4aeb-995f-ec9d2eab7fa7</t>
  </si>
  <si>
    <t xml:space="preserve">45115bf0-ff17-4990-b975-49263164b2e1</t>
  </si>
  <si>
    <t xml:space="preserve">50783766-8c3d-436f-834d-87b8b9e9e9ae</t>
  </si>
  <si>
    <t xml:space="preserve">4762a2bc-c5cb-4395-b32c-b188f69e884b</t>
  </si>
  <si>
    <t xml:space="preserve">66838074-545f-4dce-a340-bec2cb80a858</t>
  </si>
  <si>
    <t xml:space="preserve">e5fc7d46-7fd9-495d-82b6-3aedec20935f</t>
  </si>
  <si>
    <t xml:space="preserve">fe4bbd01-4dbe-4a76-8793-22633c6a27d2</t>
  </si>
  <si>
    <t xml:space="preserve">67c0cbab-afe2-42d9-85a4-2d6df65f1a63</t>
  </si>
  <si>
    <t xml:space="preserve">56f46266-7e45-40a9-961e-a04c4fe52e4c</t>
  </si>
  <si>
    <t xml:space="preserve">a0a1d0a8-5c89-4f59-8c67-c2777225f149</t>
  </si>
  <si>
    <t xml:space="preserve">495fd201-c438-4ef6-ba2c-882dedeee094</t>
  </si>
  <si>
    <t xml:space="preserve">caf6bff7-bedb-4335-9ef3-d0bcec8b94ef</t>
  </si>
  <si>
    <t xml:space="preserve">aae54312-07bb-4040-b8cf-e12508ae2905</t>
  </si>
  <si>
    <t xml:space="preserve">c15943e8-2b0d-4051-98ab-b1d1144bae2d</t>
  </si>
  <si>
    <t xml:space="preserve">bd5932c5-1ee0-4196-ab3a-d45e6c92e665</t>
  </si>
  <si>
    <t xml:space="preserve">387d5af4-e336-4033-a262-fe651042b595</t>
  </si>
  <si>
    <t xml:space="preserve">bb4f071f-463d-4571-83fd-b410e1c1f2fd</t>
  </si>
  <si>
    <t xml:space="preserve">b5d8825c-1238-4358-85bb-c158b1f3686d</t>
  </si>
  <si>
    <t xml:space="preserve">7a9c1e94-9f1e-4173-a75b-efa1359d07dd</t>
  </si>
  <si>
    <t xml:space="preserve">87eee7ac-0785-4564-ab91-840e401e8df9</t>
  </si>
  <si>
    <t xml:space="preserve">73a1bcb5-5c95-4aa6-aa6f-ac3668da2b58</t>
  </si>
  <si>
    <t xml:space="preserve">f25353ec-7972-42bb-a5e8-7abb5a81ebf5</t>
  </si>
  <si>
    <t xml:space="preserve">6cca0a60-3ddc-4d72-b6eb-88657dd652cc</t>
  </si>
  <si>
    <t xml:space="preserve">1757fbe5-dd05-4746-b376-9d532dbb0f70</t>
  </si>
  <si>
    <t xml:space="preserve">1f16d3b7-65af-446c-ba25-e77f762aa4ea</t>
  </si>
  <si>
    <t xml:space="preserve">deb221a3-4711-48ee-ab1d-f70eb5e27286</t>
  </si>
  <si>
    <t xml:space="preserve">d7916d28-0bdc-479c-9378-c1cc7745b9ff</t>
  </si>
  <si>
    <t xml:space="preserve">4c4230f5-fd61-426e-af11-d7bb8adc6663</t>
  </si>
  <si>
    <t xml:space="preserve">c56a0c7c-a249-48fa-9218-a26d5472d177</t>
  </si>
  <si>
    <t xml:space="preserve">2c6fe841-e39b-4754-8700-70f5eb5f4fad</t>
  </si>
  <si>
    <t xml:space="preserve">6a78a45b-dd89-4736-b431-36143a747bf4</t>
  </si>
  <si>
    <t xml:space="preserve">e9ab1bc0-fe59-4e6a-a829-39d455d0e6d5</t>
  </si>
  <si>
    <t xml:space="preserve">08a2b1ca-ed1b-489f-b1c3-bb38467ab5ef</t>
  </si>
  <si>
    <t xml:space="preserve">81240e0f-3ba4-442a-ad81-ee6099c8d2f9</t>
  </si>
  <si>
    <t xml:space="preserve">4e5a8198-59b7-43dd-87f2-7bce59520da2</t>
  </si>
  <si>
    <t xml:space="preserve">3da15379-5554-41ad-b643-d19a58ac6162</t>
  </si>
  <si>
    <t xml:space="preserve">fd9ea781-619a-422d-b0ee-5575382a08fd</t>
  </si>
  <si>
    <t xml:space="preserve">27d1e52f-4f76-4308-8e9f-2d54d2574f75</t>
  </si>
  <si>
    <t xml:space="preserve">374d4c77-e298-46ba-92e5-087c2d85c2b8</t>
  </si>
  <si>
    <t xml:space="preserve">f0ebc7a0-27c6-451f-a067-c43b9427a761</t>
  </si>
  <si>
    <t xml:space="preserve">65848159-c741-418b-932e-f75849669f22</t>
  </si>
  <si>
    <t xml:space="preserve">425e7b34-3e1c-4db7-905d-cf3d01bbd984</t>
  </si>
  <si>
    <t xml:space="preserve">9aa70e9c-88db-4a5e-8a98-c923dd328f15</t>
  </si>
  <si>
    <t xml:space="preserve">8e247942-ad15-4818-9dad-43dc895e46d6</t>
  </si>
  <si>
    <t xml:space="preserve">f3965398-9c30-4a83-8867-5cda60895a11</t>
  </si>
  <si>
    <t xml:space="preserve">f6f2437c-2d38-4863-b718-87c5e3f7c6a1</t>
  </si>
  <si>
    <t xml:space="preserve">4ca5d028-3613-44b6-a578-629d5af0ae11</t>
  </si>
  <si>
    <t xml:space="preserve">b2342c6a-7bc2-4181-8572-8b426e2b7361</t>
  </si>
  <si>
    <t xml:space="preserve">8348134c-ea61-492d-ba7f-7e55f2c15350</t>
  </si>
  <si>
    <t xml:space="preserve">5f878d0a-25c5-4022-abbc-b69828b7e43b</t>
  </si>
  <si>
    <t xml:space="preserve">1dbf0508-cc94-4d37-87b4-9f0ba17f9372</t>
  </si>
  <si>
    <t xml:space="preserve">c8b192d9-3094-46e4-942e-2dbf42771af2</t>
  </si>
  <si>
    <t xml:space="preserve">2219f6ed-596a-4dc5-ad63-d8d4b21484f0</t>
  </si>
  <si>
    <t xml:space="preserve">6bbcd35b-c4e0-4848-b624-855ae3af0dac</t>
  </si>
  <si>
    <t xml:space="preserve">acd04183-baea-432d-a800-754254355bfa</t>
  </si>
  <si>
    <t xml:space="preserve">a3190eeb-28bf-4ca2-bcf4-aba74614e869</t>
  </si>
  <si>
    <t xml:space="preserve">4a05549b-962f-4593-8bbc-781d2e358b61</t>
  </si>
  <si>
    <t xml:space="preserve">e61cf4f9-e32a-49ae-9ad8-5a79e2a5abb4</t>
  </si>
  <si>
    <t xml:space="preserve">a1961977-c4f5-463b-b0d4-1354c14e7915</t>
  </si>
  <si>
    <t xml:space="preserve">f27baf36-fe6b-46ac-9ac9-37d67619238c</t>
  </si>
  <si>
    <t xml:space="preserve">87ae47f2-5711-43a1-9634-94fdd46c53d4</t>
  </si>
  <si>
    <t xml:space="preserve">ed09e14c-3524-4ec6-b295-c61737bb8b94</t>
  </si>
  <si>
    <t xml:space="preserve">ad98729c-57dc-4965-891d-069a2c25260b</t>
  </si>
  <si>
    <t xml:space="preserve">3c608dd7-ad2d-4408-86d3-e4d4d7f25ef0</t>
  </si>
  <si>
    <t xml:space="preserve">7b8eda66-343f-4740-a184-cd29c55881c4</t>
  </si>
  <si>
    <t xml:space="preserve">67280c78-c4a8-4478-9e95-69de303fec35</t>
  </si>
  <si>
    <t xml:space="preserve">27630905-88e7-4d4e-b505-f59f5e85d722</t>
  </si>
  <si>
    <t xml:space="preserve">0f4e8ed1-7241-4a41-980a-7c4ea97cfbcb</t>
  </si>
  <si>
    <t xml:space="preserve">9eb973eb-ba56-4ee3-8286-e53df48d73ef</t>
  </si>
  <si>
    <t xml:space="preserve">af58526b-8390-43c5-bf11-91e436b49177</t>
  </si>
  <si>
    <t xml:space="preserve">d9f7e598-80a2-48a3-bd28-e2b2142ec593</t>
  </si>
  <si>
    <t xml:space="preserve">7fa085d4-7b9f-41b5-9ae5-9cb44b5adc1d</t>
  </si>
  <si>
    <t xml:space="preserve">3bd87811-9b1f-4f2b-aeea-5be071177593</t>
  </si>
  <si>
    <t xml:space="preserve">bac3a486-cd6c-4a1a-a3c0-2a3fe7f1225d</t>
  </si>
  <si>
    <t xml:space="preserve">2b53b897-51c6-4214-8a33-e407fc1b7d5b</t>
  </si>
  <si>
    <t xml:space="preserve">92304aa0-608a-48f7-84a4-70b21542740a</t>
  </si>
  <si>
    <t xml:space="preserve">1e00b8cc-4759-4798-9ff4-0ce30219a64d</t>
  </si>
  <si>
    <t xml:space="preserve">dd6c8674-a6de-4c37-9353-d28db5174fe6</t>
  </si>
  <si>
    <t xml:space="preserve">46a4f987-f21c-487b-a461-f9c57648d4af</t>
  </si>
  <si>
    <t xml:space="preserve">bed7ca9f-399c-423d-8268-2078618b19ec</t>
  </si>
  <si>
    <t xml:space="preserve">1706f4d9-0dc7-427d-894b-5f5c54e8848a</t>
  </si>
  <si>
    <t xml:space="preserve">4288ad56-c906-4613-a995-4da4fb63046b</t>
  </si>
  <si>
    <t xml:space="preserve">766f3ef1-826e-4005-96a6-97488242b8a0</t>
  </si>
  <si>
    <t xml:space="preserve">6746aaa4-79e5-41cd-9890-dcbb2d9debf3</t>
  </si>
  <si>
    <t xml:space="preserve">3055116e-2ad9-484c-a03b-dabf324fc3cb</t>
  </si>
  <si>
    <t xml:space="preserve">e0b17aca-e265-4e38-aad5-b7eb7424a1b0</t>
  </si>
  <si>
    <t xml:space="preserve">70d1ecbe-231c-477e-8d33-b740b73ff465</t>
  </si>
  <si>
    <t xml:space="preserve">f42a1fee-53eb-4ce9-b4ed-afeccbd331b1</t>
  </si>
  <si>
    <t xml:space="preserve">c7c1ee6a-8575-438f-a0f6-3651e1318825</t>
  </si>
  <si>
    <t xml:space="preserve">c7a517d2-a62e-4d4e-88a1-442812373af5</t>
  </si>
  <si>
    <t xml:space="preserve">bc403faa-c626-4364-8bce-f5e724082032</t>
  </si>
  <si>
    <t xml:space="preserve">6b2e3177-caed-42be-a851-971d075076f3</t>
  </si>
  <si>
    <t xml:space="preserve">2841e729-5aed-47c0-86f7-d1c048b788cc</t>
  </si>
  <si>
    <t xml:space="preserve">46499d63-fa11-4d41-85c8-ab961c7b8807</t>
  </si>
  <si>
    <t xml:space="preserve">891bcddf-4155-4e6f-8a0e-48d0b560d64d</t>
  </si>
  <si>
    <t xml:space="preserve">9ecce0fc-f1de-4210-bf12-c2e4ca93a5bd</t>
  </si>
  <si>
    <t xml:space="preserve">f1916f4b-cc05-4c1b-9901-fcabf737d831</t>
  </si>
  <si>
    <t xml:space="preserve">89c94b2e-fd7d-4df7-802c-d70f8664f74b</t>
  </si>
  <si>
    <t xml:space="preserve">d534c00c-4f6e-41f8-a198-3292758501f1</t>
  </si>
  <si>
    <t xml:space="preserve">d2169da0-c254-4496-8195-7b8dac53051f</t>
  </si>
  <si>
    <t xml:space="preserve">8e6a07f2-64a8-4de3-a269-ddc2a3d89d3e</t>
  </si>
  <si>
    <t xml:space="preserve">488c7ca5-068e-40f8-86f2-6daf510efc02</t>
  </si>
  <si>
    <t xml:space="preserve">58acb3d6-d4e0-4f50-84e5-ec8dc8df0e12</t>
  </si>
  <si>
    <t xml:space="preserve">05d6c227-d846-44f7-a108-63202f44ba8d</t>
  </si>
  <si>
    <t xml:space="preserve">f1b47f05-7179-4554-b96e-6a4602dd0627</t>
  </si>
  <si>
    <t xml:space="preserve">97c1d30d-cc8a-4c35-a91f-edd5bc3eaa1d</t>
  </si>
  <si>
    <t xml:space="preserve">047aa26b-4d5d-48c1-915b-bb20358fd833</t>
  </si>
  <si>
    <t xml:space="preserve">0a5bfed0-61cb-42a2-a4de-e36b49d2377c</t>
  </si>
  <si>
    <t xml:space="preserve">329efaf6-6769-4f92-b7fe-e938858c8d3b</t>
  </si>
  <si>
    <t xml:space="preserve">66b62f98-8358-44b6-b172-36d77ddd870e</t>
  </si>
  <si>
    <t xml:space="preserve">f4b3d840-a579-4fbd-a3d3-c7d4c3d94e26</t>
  </si>
  <si>
    <t xml:space="preserve">a8349fe4-22fe-4c95-9eaa-3241ca8b0b5a</t>
  </si>
  <si>
    <t xml:space="preserve">a6705ebc-b0eb-4b24-acf3-238be3c5c0a6</t>
  </si>
  <si>
    <t xml:space="preserve">9c01a09e-9f63-4cd0-b372-45c27a5628dd</t>
  </si>
  <si>
    <t xml:space="preserve">81745efa-84d1-434e-8ace-c38a44f805aa</t>
  </si>
  <si>
    <t xml:space="preserve">54cf6118-6171-49f7-a84b-28a244f1b1b0</t>
  </si>
  <si>
    <t xml:space="preserve">ee0ece4a-cfe7-40ff-b3a2-5c66b2febb38</t>
  </si>
  <si>
    <t xml:space="preserve">c0f7f789-2939-4ace-93cd-faf9022af7df</t>
  </si>
  <si>
    <t xml:space="preserve">35663606-8efb-4649-9734-5b6a7c70d454</t>
  </si>
  <si>
    <t xml:space="preserve">81d55c2a-33c2-4f59-a250-99868007e78a</t>
  </si>
  <si>
    <t xml:space="preserve">19045bf1-93fa-4401-9681-19c9f9f129ff</t>
  </si>
  <si>
    <t xml:space="preserve">69f745e7-90bb-46d5-8656-f7f0d19e65ee</t>
  </si>
  <si>
    <t xml:space="preserve">c44f6413-92b1-44b7-acfa-4dd16fe61ecd</t>
  </si>
  <si>
    <t xml:space="preserve">40c39113-951e-4448-b3d2-e500c6928620</t>
  </si>
  <si>
    <t xml:space="preserve">8e92ad80-f9e7-4d5e-b9ac-4a5fc04327c3</t>
  </si>
  <si>
    <t xml:space="preserve">f3c152f1-6708-4ff8-bab1-63128ea5cf9d</t>
  </si>
  <si>
    <t xml:space="preserve">45cb57ef-bc5e-4db2-8679-1224974c4629</t>
  </si>
  <si>
    <t xml:space="preserve">8a0ed3fb-68f9-4d75-9333-536ab5edf8b7</t>
  </si>
  <si>
    <t xml:space="preserve">aac2dd87-c4c2-4dd3-8092-f66eec8b2e29</t>
  </si>
  <si>
    <t xml:space="preserve">0adf3075-7ca7-4f38-bba6-5b31464f41a4</t>
  </si>
  <si>
    <t xml:space="preserve">e291cc6f-f5da-4753-a118-77080b51673b</t>
  </si>
  <si>
    <t xml:space="preserve">8d2064c7-04f7-44c2-90da-7ab3e84f7fa0</t>
  </si>
  <si>
    <t xml:space="preserve">e9a89abf-96fd-4f3c-abcf-73255c108de4</t>
  </si>
  <si>
    <t xml:space="preserve">7f3a0afa-a6e5-43c0-b49c-bad02b1d166b</t>
  </si>
  <si>
    <t xml:space="preserve">fe8e311f-f4f3-4a6f-8548-3e617457bc39</t>
  </si>
  <si>
    <t xml:space="preserve">46f0d49e-7ffc-467e-a32b-3d1281123927</t>
  </si>
  <si>
    <t xml:space="preserve">5fd4845e-8a42-444e-8ec3-a0dd23c77ed6</t>
  </si>
  <si>
    <t xml:space="preserve">1d3dda26-07f5-406f-8285-32c35caacf46</t>
  </si>
  <si>
    <t xml:space="preserve">db938962-a7ab-4ab5-ae7e-626b88aea2a8</t>
  </si>
  <si>
    <t xml:space="preserve">962a02e7-936d-4a16-a50a-a70f1a06ce39</t>
  </si>
  <si>
    <t xml:space="preserve">26660f06-b5a9-4a76-ad88-0422e80568c0</t>
  </si>
  <si>
    <t xml:space="preserve">b48f7ce6-f4f6-4f68-8453-3935dba62049</t>
  </si>
  <si>
    <t xml:space="preserve">3ec18e2c-65cf-41bf-a58e-ec9d22106894</t>
  </si>
  <si>
    <t xml:space="preserve">bd30041f-1ab8-46d6-b69b-bbc60e84e74e</t>
  </si>
  <si>
    <t xml:space="preserve">5ed6de62-4435-4184-bd85-15d15bf3be9e</t>
  </si>
  <si>
    <t xml:space="preserve">228ceadd-e1b0-4ef4-89c1-88c43f1d166f</t>
  </si>
  <si>
    <t xml:space="preserve">610d5e0e-ba97-41a1-bc73-736fcc21b55e</t>
  </si>
  <si>
    <t xml:space="preserve">14a7687f-5a18-40b5-a6d6-d092d8f79103</t>
  </si>
  <si>
    <t xml:space="preserve">a71da445-f1e4-429b-9792-f3426ac6532a</t>
  </si>
  <si>
    <t xml:space="preserve">6f29824e-def1-426f-a623-ba6c404beaaf</t>
  </si>
  <si>
    <t xml:space="preserve">102869c5-f711-41ee-9c33-bc8dcd318dcf</t>
  </si>
  <si>
    <t xml:space="preserve">3156ebf3-3010-4fe0-9e1e-1188f122e5a7</t>
  </si>
  <si>
    <t xml:space="preserve">f3d0a4b2-ee8b-48fe-bfe7-36a29bd4f83e</t>
  </si>
  <si>
    <t xml:space="preserve">111de7e4-19c0-4d88-85b1-51f0c2c30cad</t>
  </si>
  <si>
    <t xml:space="preserve">c770b4e6-c055-4d91-b966-b0e7c05d2f17</t>
  </si>
  <si>
    <t xml:space="preserve">cb5cb310-97c2-4a8a-9ade-5f38b8fe4eb8</t>
  </si>
  <si>
    <t xml:space="preserve">0c522efc-7fcd-46f0-830a-6db22a65f47e</t>
  </si>
  <si>
    <t xml:space="preserve">8852d1a5-ee5c-48d1-aafc-f0afc86e9db8</t>
  </si>
  <si>
    <t xml:space="preserve">e44dd985-2d15-4e96-a718-f4055812401e</t>
  </si>
  <si>
    <t xml:space="preserve">fcd42551-d558-4b50-b389-9162835b3377</t>
  </si>
  <si>
    <t xml:space="preserve">1e1c694d-1034-4712-829b-1b7cd4693400</t>
  </si>
  <si>
    <t xml:space="preserve">474f1786-231d-48ce-9b14-6e291880fb2e</t>
  </si>
  <si>
    <t xml:space="preserve">36cf1b15-1186-463d-85c9-44cf85df6048</t>
  </si>
  <si>
    <t xml:space="preserve">35e580fa-c25f-4cb5-b6d2-1e2dc856707a</t>
  </si>
  <si>
    <t xml:space="preserve">a3a2b22a-b87b-406f-82c6-4a39f8035e68</t>
  </si>
  <si>
    <t xml:space="preserve">48aff18d-f6f7-407e-a33e-ba2e9b1a4116</t>
  </si>
  <si>
    <t xml:space="preserve">dc5b36e0-1fb9-4131-8faa-263fc439fc73</t>
  </si>
  <si>
    <t xml:space="preserve">0d8f534d-f5bc-4ae0-9ea4-b14a153d11dc</t>
  </si>
  <si>
    <t xml:space="preserve">860119e8-a78c-464c-8c90-1d98861210b5</t>
  </si>
  <si>
    <t xml:space="preserve">5d7f529b-f4e8-4313-8493-72d3555f20dc</t>
  </si>
  <si>
    <t xml:space="preserve">9b5a4a77-9a05-411d-87ff-51c744960fe9</t>
  </si>
  <si>
    <t xml:space="preserve">13e53f60-8ec9-4d6f-a6ce-a08944d3da08</t>
  </si>
  <si>
    <t xml:space="preserve">5085d489-4da9-4d6d-a7c6-d7aee5f2d8bb</t>
  </si>
  <si>
    <t xml:space="preserve">f054dfd9-a0e7-4ecf-8c9d-dac21b5cd606</t>
  </si>
  <si>
    <t xml:space="preserve">220612ba-4a9c-48cd-9b0c-baf8c88b8ebd</t>
  </si>
  <si>
    <t xml:space="preserve">450143da-e4a1-4896-ac65-6051eaa98bb8</t>
  </si>
  <si>
    <t xml:space="preserve">2b99b90e-7ed1-4bd1-94c4-0274db8b6f7b</t>
  </si>
  <si>
    <t xml:space="preserve">8a2bde72-87a9-44eb-9532-651cbd2cbe89</t>
  </si>
  <si>
    <t xml:space="preserve">6e3da625-7e47-4bfc-a275-6996b05f05e3</t>
  </si>
  <si>
    <t xml:space="preserve">63f254a6-1634-4363-8b9f-191d94ad6b2a</t>
  </si>
  <si>
    <t xml:space="preserve">559f77c8-4687-4d91-874d-e7865ca7bbae</t>
  </si>
  <si>
    <t xml:space="preserve">572a1fc5-11e6-48bd-b889-799a4844c873</t>
  </si>
  <si>
    <t xml:space="preserve">75331189-63fb-470f-90bd-2e38bdc7368c</t>
  </si>
  <si>
    <t xml:space="preserve">f3b7c2cf-8f94-40eb-9336-fc680e7f03ea</t>
  </si>
  <si>
    <t xml:space="preserve">aa7c95d6-6166-41fa-be93-c6e7368b2f6c</t>
  </si>
  <si>
    <t xml:space="preserve">1998e836-a819-429e-ab3f-14f00a9ab4c4</t>
  </si>
  <si>
    <t xml:space="preserve">a031a44d-df06-45dd-8aec-5900cd5c326d</t>
  </si>
  <si>
    <t xml:space="preserve">1139c37d-e9e7-44ce-8a10-e1c1ee2dae43</t>
  </si>
  <si>
    <t xml:space="preserve">a28c714f-b657-4978-9dcd-067576d8672f</t>
  </si>
  <si>
    <t xml:space="preserve">e08ebf67-23f4-44a0-81a4-9efe0373dfc7</t>
  </si>
  <si>
    <t xml:space="preserve">bea67b49-efde-49bc-8f9a-9f23cfed26dc</t>
  </si>
  <si>
    <t xml:space="preserve">25eac402-c0de-4b3d-987e-e8d2a38a1166</t>
  </si>
  <si>
    <t xml:space="preserve">66d3113b-da10-44b0-a9b5-1469b2e55921</t>
  </si>
  <si>
    <t xml:space="preserve">173ac39c-4c56-4aa2-b556-6c80b7fa74c8</t>
  </si>
  <si>
    <t xml:space="preserve">15e7d196-1a3b-4dbd-8634-53674c7dacdc</t>
  </si>
  <si>
    <t xml:space="preserve">223d55ba-8f97-4771-87b6-4f8cc5d35361</t>
  </si>
  <si>
    <t xml:space="preserve">74562fde-172a-42ff-9e7f-47c3a8bd47e1</t>
  </si>
  <si>
    <t xml:space="preserve">d49963da-477a-4987-97d1-95dc4201e584</t>
  </si>
  <si>
    <t xml:space="preserve">3aa97496-774f-4111-bbac-8817c21f7b25</t>
  </si>
  <si>
    <t xml:space="preserve">225319cb-8f61-4d0e-a820-b1342b65b448</t>
  </si>
  <si>
    <t xml:space="preserve">cb684f53-341c-42e8-b49b-912641a97d2f</t>
  </si>
  <si>
    <t xml:space="preserve">6192f4ae-0f1d-4f26-a441-16bf9e8e447d</t>
  </si>
  <si>
    <t xml:space="preserve">037ffb22-f02e-4b08-b2aa-1a805c9e616f</t>
  </si>
  <si>
    <t xml:space="preserve">e174943a-c75f-4959-b845-f225097fb525</t>
  </si>
  <si>
    <t xml:space="preserve">5de413ac-24a6-4a5a-a962-ff353ddf3b00</t>
  </si>
  <si>
    <t xml:space="preserve">dcb853ff-6654-426e-9db6-033e380ef963</t>
  </si>
  <si>
    <t xml:space="preserve">0b7d9fd4-888b-48d7-b584-7a0c3be2e077</t>
  </si>
  <si>
    <t xml:space="preserve">971ff030-9488-4002-8fa8-c0d110d0787b</t>
  </si>
  <si>
    <t xml:space="preserve">617fdac5-df14-43dc-a76c-749177c23923</t>
  </si>
  <si>
    <t xml:space="preserve">d5a6b6e7-17cc-4d87-9294-0cf1a52859ff</t>
  </si>
  <si>
    <t xml:space="preserve">6ac83073-e27c-49eb-a0bc-960e7f8e2d1f</t>
  </si>
  <si>
    <t xml:space="preserve">6a441c1d-4f42-470c-9715-26f74353d7a9</t>
  </si>
  <si>
    <t xml:space="preserve">a786fb5f-b44f-409f-b0be-d5249bebe832</t>
  </si>
  <si>
    <t xml:space="preserve">e5ed95e6-97a6-4bfa-85dd-ac5243ec4dc2</t>
  </si>
  <si>
    <t xml:space="preserve">cb1c5f22-77af-4057-ba98-6d8d25905917</t>
  </si>
  <si>
    <t xml:space="preserve">9b87682a-a1ab-48df-8db4-e711fc578c67</t>
  </si>
  <si>
    <t xml:space="preserve">5386090e-4f1c-49dc-bb90-06d30d631094</t>
  </si>
  <si>
    <t xml:space="preserve">e0f5ff7c-afae-415a-a8e1-da449adb2fbd</t>
  </si>
  <si>
    <t xml:space="preserve">cc7112d2-e707-40e2-a4ff-f0cc8f21f8df</t>
  </si>
  <si>
    <t xml:space="preserve">086b24b9-1211-450a-bf92-93f672f3abd2</t>
  </si>
  <si>
    <t xml:space="preserve">6a99e44e-c109-46bc-82dd-57f8b7ac8f5d</t>
  </si>
  <si>
    <t xml:space="preserve">c2404153-56ea-4952-96cd-2e64d8afa285</t>
  </si>
  <si>
    <t xml:space="preserve">b790ee8a-9010-4ffd-a5e5-25b7870dcc26</t>
  </si>
  <si>
    <t xml:space="preserve">c175684e-6464-48c1-9b52-a4337542bc37</t>
  </si>
  <si>
    <t xml:space="preserve">be5cae06-3480-422d-a5cf-eea2f98967b0</t>
  </si>
  <si>
    <t xml:space="preserve">fcccd527-6b65-4976-abac-027ada3408c3</t>
  </si>
  <si>
    <t xml:space="preserve">faa05088-e788-4a15-912e-3286b565e1e5</t>
  </si>
  <si>
    <t xml:space="preserve">cf1694ee-f98f-4c32-bcbe-d720bf367142</t>
  </si>
  <si>
    <t xml:space="preserve">2dfff52e-e6d5-469c-8a10-5a0c287daac3</t>
  </si>
  <si>
    <t xml:space="preserve">fa32d10c-ae81-4428-bae3-24f73bda4765</t>
  </si>
  <si>
    <t xml:space="preserve">62714440-f54d-47ad-a11f-3d55605d8c7c</t>
  </si>
  <si>
    <t xml:space="preserve">d998b47d-1305-4c2e-a668-4be8a651bc16</t>
  </si>
  <si>
    <t xml:space="preserve">8bdb3da3-994a-4de1-be3d-d7e55562bac8</t>
  </si>
  <si>
    <t xml:space="preserve">f2ff2d4a-e712-4e48-b0d6-6370d1ecb2b9</t>
  </si>
  <si>
    <t xml:space="preserve">2547a1f3-653f-4caa-83bb-c1e20e06408c</t>
  </si>
  <si>
    <t xml:space="preserve">a3ff1492-b341-48e2-97db-82bd90eda8f5</t>
  </si>
  <si>
    <t xml:space="preserve">fde80fb5-e242-420a-bc41-ae4cd3563048</t>
  </si>
  <si>
    <t xml:space="preserve">edffb4b1-455f-4f30-8e24-279bdb4161a0</t>
  </si>
  <si>
    <t xml:space="preserve">7201faae-9678-4a50-9f1b-e5b53aa7a5ce</t>
  </si>
  <si>
    <t xml:space="preserve">bce023bd-270d-44a7-acda-4d4db703d2b5</t>
  </si>
  <si>
    <t xml:space="preserve">b5b4c9d7-f4ad-4ead-93ff-ab62508717c0</t>
  </si>
  <si>
    <t xml:space="preserve">c6190ce7-9b30-47dc-a8ec-6e78a4cb8596</t>
  </si>
  <si>
    <t xml:space="preserve">6f112091-da5e-47c2-adc5-1e0de1ec97e6</t>
  </si>
  <si>
    <t xml:space="preserve">56ede398-a5cd-4797-ba16-d9f56eb2e461</t>
  </si>
  <si>
    <t xml:space="preserve">610c0e6f-d280-4d3a-aa41-82117fa149f6</t>
  </si>
  <si>
    <t xml:space="preserve">59d8f99d-9894-462d-854f-28cf89139040</t>
  </si>
  <si>
    <t xml:space="preserve">09f031e3-20be-4719-b80a-6a2af8e13d0e</t>
  </si>
  <si>
    <t xml:space="preserve">2eaef424-e6e6-4596-8807-406e6534f79e</t>
  </si>
  <si>
    <t xml:space="preserve">1f810901-e267-49c8-bfea-198b65c74073</t>
  </si>
  <si>
    <t xml:space="preserve">c5494cc9-c42d-4184-bf52-affa56d113f0</t>
  </si>
  <si>
    <t xml:space="preserve">a2eaecd9-3cde-4390-81e5-0974bf156a9e</t>
  </si>
  <si>
    <t xml:space="preserve">013cecbc-6065-4414-8c71-11d59b9a3b24</t>
  </si>
  <si>
    <t xml:space="preserve">deee5de8-3faf-4515-a55e-84aa4b16c133</t>
  </si>
  <si>
    <t xml:space="preserve">0d70e252-6c80-4b53-87c5-d26e7b090e7c</t>
  </si>
  <si>
    <t xml:space="preserve">8ed90002-ef23-4b23-8f00-1918a46cb864</t>
  </si>
  <si>
    <t xml:space="preserve">dd3cf62a-2a4a-4b0a-adf2-9a396db0f760</t>
  </si>
  <si>
    <t xml:space="preserve">7e656c9d-ceea-431d-8a8d-8fd3617d3ae8</t>
  </si>
  <si>
    <t xml:space="preserve">077dd491-7e5c-4645-8d29-f4ddf5d16542</t>
  </si>
  <si>
    <t xml:space="preserve">017c2399-8eff-49ef-b6ae-55a80dc08916</t>
  </si>
  <si>
    <t xml:space="preserve">3500d329-896e-49bc-89d0-c99574d0cf05</t>
  </si>
  <si>
    <t xml:space="preserve">9abd83e2-0f41-4716-a5d6-04dc1eca11ae</t>
  </si>
  <si>
    <t xml:space="preserve">c634811f-bb9c-426d-a699-86f17e1fb3e0</t>
  </si>
  <si>
    <t xml:space="preserve">2db9f4d0-ba6c-4e5e-9ef6-2e71e197f63f</t>
  </si>
  <si>
    <t xml:space="preserve">c9a1255d-0712-4d55-992d-5b11d276544c</t>
  </si>
  <si>
    <t xml:space="preserve">30fbdbea-80e5-49cb-a7d3-cae69b556415</t>
  </si>
  <si>
    <t xml:space="preserve">7c6adb55-af27-4444-9ee0-f4ec302542ea</t>
  </si>
  <si>
    <t xml:space="preserve">24da52f6-f322-4667-99f9-2f5fa01a2eac</t>
  </si>
  <si>
    <t xml:space="preserve">61925595-0d50-47b3-9b1f-0c3e8300743a</t>
  </si>
  <si>
    <t xml:space="preserve">c0c707a8-64f2-4423-b6e4-2a617e9b6cb7</t>
  </si>
  <si>
    <t xml:space="preserve">2a2bead1-739c-4bff-9b8f-2b45ddf7f731</t>
  </si>
  <si>
    <t xml:space="preserve">6cf410c4-fb11-4816-8074-62bc35d57821</t>
  </si>
  <si>
    <t xml:space="preserve">b5c95c8d-27ce-4636-8dff-88e70733c602</t>
  </si>
  <si>
    <t xml:space="preserve">0f85e48b-51f3-417c-b4b7-71f89a19f61d</t>
  </si>
  <si>
    <t xml:space="preserve">48b339a1-47f4-4e0b-bc81-8fbc36c64998</t>
  </si>
  <si>
    <t xml:space="preserve">d927ed52-2662-4163-81d5-9bb7f5926580</t>
  </si>
  <si>
    <t xml:space="preserve">494ef6d3-2245-4474-9772-d7260c6778fe</t>
  </si>
  <si>
    <t xml:space="preserve">3cd11196-ba73-46bb-9ac3-72df675ec105</t>
  </si>
  <si>
    <t xml:space="preserve">035baea7-cf80-4f9c-9010-49da42ce2e31</t>
  </si>
  <si>
    <t xml:space="preserve">ac81549a-1bc9-456b-9e57-fc38ce03425e</t>
  </si>
  <si>
    <t xml:space="preserve">b52e054e-e8fd-45d0-9488-9df2ed874c72</t>
  </si>
  <si>
    <t xml:space="preserve">dd34178e-4fc0-4a51-a413-7e98a20879eb</t>
  </si>
  <si>
    <t xml:space="preserve">7f8840b7-3993-4d56-82cb-62f26cba61f2</t>
  </si>
  <si>
    <t xml:space="preserve">ad7a6f9b-54e8-4a96-a032-1c92bb3617a7</t>
  </si>
  <si>
    <t xml:space="preserve">043b3f3e-0016-43fc-83a4-dd14928298ac</t>
  </si>
  <si>
    <t xml:space="preserve">3438ceee-e454-46cd-98e1-688a1fd10ce8</t>
  </si>
  <si>
    <t xml:space="preserve">f93c9e87-8f04-45e2-bb87-4b0d0ceef396</t>
  </si>
  <si>
    <t xml:space="preserve">9a9ad546-64b8-4a6c-9f05-0bdda96996a5</t>
  </si>
  <si>
    <t xml:space="preserve">bf9b3af6-d2d1-4714-9983-322359bb683b</t>
  </si>
  <si>
    <t xml:space="preserve">ad345e36-aa50-4682-a83e-3dba18a4ea05</t>
  </si>
  <si>
    <t xml:space="preserve">df7f08be-916c-411a-ad2e-f148f570ed8c</t>
  </si>
  <si>
    <t xml:space="preserve">3215450f-3a3d-4af2-932e-378cefaff172</t>
  </si>
  <si>
    <t xml:space="preserve">851b9d5a-d392-46af-bebe-2b4decdf43be</t>
  </si>
  <si>
    <t xml:space="preserve">5fe3f576-ea53-42a1-891a-b18076764d24</t>
  </si>
  <si>
    <t xml:space="preserve">2473b7c2-1108-4192-9cef-37c0cd4e08d4</t>
  </si>
  <si>
    <t xml:space="preserve">022eb40d-6c7a-4e6f-af9f-0c2df2bdc756</t>
  </si>
  <si>
    <t xml:space="preserve">81d5cebb-6dfc-4177-bb40-4bee21e78a9b</t>
  </si>
  <si>
    <t xml:space="preserve">c466a1c7-f3e0-4e80-a919-d2072d81311c</t>
  </si>
  <si>
    <t xml:space="preserve">9c59a662-4a66-4f4f-9ffa-a823dbdcccdd</t>
  </si>
  <si>
    <t xml:space="preserve">1fef6279-d8e0-482d-84ff-3a792753b3c5</t>
  </si>
  <si>
    <t xml:space="preserve">5f1c72ad-09e0-455e-b7be-5102b6f0f400</t>
  </si>
  <si>
    <t xml:space="preserve">bcab3825-e7e8-4a71-ab55-87f786cfd502</t>
  </si>
  <si>
    <t xml:space="preserve">afc82da2-3657-4ad9-a6af-40bddba4b567</t>
  </si>
  <si>
    <t xml:space="preserve">0272ab1e-7401-4ae1-9251-8216f1ced558</t>
  </si>
  <si>
    <t xml:space="preserve">fcf3f1ac-538c-4ee5-a0b9-4388b6d6858f</t>
  </si>
  <si>
    <t xml:space="preserve">cbcfe3eb-2e83-4ca0-88fd-49838fb76506</t>
  </si>
  <si>
    <t xml:space="preserve">5a2a38b4-254f-4d5b-afb3-48be6de2425b</t>
  </si>
  <si>
    <t xml:space="preserve">ef23e9ef-46f8-4148-b60d-1ae6bd3e9047</t>
  </si>
  <si>
    <t xml:space="preserve">2b4484cc-b406-42d7-a7bc-6ae5179220ee</t>
  </si>
  <si>
    <t xml:space="preserve">09da211a-b4a5-4922-ad00-d6a6d7a3afb1</t>
  </si>
  <si>
    <t xml:space="preserve">8ff8df4d-e74d-4d48-b269-bb58b8b4d4bb</t>
  </si>
  <si>
    <t xml:space="preserve">66906964-6eec-49bc-92a4-e69e48f282cb</t>
  </si>
  <si>
    <t xml:space="preserve">ba40cc96-2167-420b-8181-7b0e71d577f1</t>
  </si>
  <si>
    <t xml:space="preserve">e828ed98-11b4-4e20-89b8-9791b9e2c24e</t>
  </si>
  <si>
    <t xml:space="preserve">7c502c04-f22f-4a45-99f3-cb50d1ba174e</t>
  </si>
  <si>
    <t xml:space="preserve">139b164d-1b97-4770-8670-84b88e4e1b13</t>
  </si>
  <si>
    <t xml:space="preserve">c71e52c4-32c3-4f30-9370-81c7e18be54c</t>
  </si>
  <si>
    <t xml:space="preserve">171be729-c51b-497e-97a5-96a05ffcc0c6</t>
  </si>
  <si>
    <t xml:space="preserve">e899e071-7999-4bd8-9454-c594b8ef6850</t>
  </si>
  <si>
    <t xml:space="preserve">67a09ece-d7c3-4947-9f42-daad94e13a1e</t>
  </si>
  <si>
    <t xml:space="preserve">7210798f-1764-4012-bc5d-96f654a8f8e4</t>
  </si>
  <si>
    <t xml:space="preserve">89920b17-e011-4d6f-b881-5994b8f6c424</t>
  </si>
  <si>
    <t xml:space="preserve">df846567-9da8-400e-9398-15d2fd06f15a</t>
  </si>
  <si>
    <t xml:space="preserve">84ccb56d-bc22-4fbd-9f4d-d9e52250577c</t>
  </si>
  <si>
    <t xml:space="preserve">9a98d073-8023-48ce-ad3d-43dc20f6c580</t>
  </si>
  <si>
    <t xml:space="preserve">64af2104-024c-488d-b960-6ea8389a0d8e</t>
  </si>
  <si>
    <t xml:space="preserve">69c6118f-d4bb-4dbc-a5fb-3ffacf36d32f</t>
  </si>
  <si>
    <t xml:space="preserve">69f47afc-6abe-4480-b582-5d329291acad</t>
  </si>
  <si>
    <t xml:space="preserve">90a67f2b-65da-47f9-8825-8cd6730de7e5</t>
  </si>
  <si>
    <t xml:space="preserve">b4d6b57b-7d14-4610-a968-13d66fb18cad</t>
  </si>
  <si>
    <t xml:space="preserve">1009afdb-97bd-4045-9b85-0973e549c5ef</t>
  </si>
  <si>
    <t xml:space="preserve">0e85f3e5-0af1-44d9-872d-379b4426c45e</t>
  </si>
  <si>
    <t xml:space="preserve">e9016b77-1354-413f-b292-b7bfbf4ff019</t>
  </si>
  <si>
    <t xml:space="preserve">28b14493-5bba-469b-a582-25688eea2ef2</t>
  </si>
  <si>
    <t xml:space="preserve">f74881a7-7478-4cc1-aba0-7c2a9c86de3f</t>
  </si>
  <si>
    <t xml:space="preserve">79c32310-06f4-4189-ae6e-df5f4917c33a</t>
  </si>
  <si>
    <t xml:space="preserve">3a94a4e5-5b24-4987-8006-aae1ade24127</t>
  </si>
  <si>
    <t xml:space="preserve">ed1074cc-c3e9-4a0e-b7b0-4159c04e58c6</t>
  </si>
  <si>
    <t xml:space="preserve">203b4b6d-f2e2-43bd-b549-995cbdc5a038</t>
  </si>
  <si>
    <t xml:space="preserve">f81598c6-c9b5-4b6c-9801-c373f92d6a82</t>
  </si>
  <si>
    <t xml:space="preserve">5a6ead65-853b-45cb-9080-0047c0224c2e</t>
  </si>
  <si>
    <t xml:space="preserve">a20622f2-1e3e-4081-a787-e6bce0b9e8c2</t>
  </si>
  <si>
    <t xml:space="preserve">5f8900c5-5613-4860-8b43-a42f1104834d</t>
  </si>
  <si>
    <t xml:space="preserve">8dec2dfb-52ab-480d-993f-90a87e1aa6de</t>
  </si>
  <si>
    <t xml:space="preserve">88aee961-68fc-4dfa-b99e-a7a2fe0bf3ee</t>
  </si>
  <si>
    <t xml:space="preserve">2e09940c-bfd8-42c8-af44-f95eb96340a5</t>
  </si>
  <si>
    <t xml:space="preserve">44025e32-386c-40d1-868a-bbaffa498dca</t>
  </si>
  <si>
    <t xml:space="preserve">0bba00a9-d1f1-43d0-8d63-1f808cb37c90</t>
  </si>
  <si>
    <t xml:space="preserve">de44d05a-f594-4e9b-ad18-31b872515b4e</t>
  </si>
  <si>
    <t xml:space="preserve">265cf2c3-856e-42e3-a212-52598de17457</t>
  </si>
  <si>
    <t xml:space="preserve">832b0e8f-e17d-4927-8c33-6888115e62a4</t>
  </si>
  <si>
    <t xml:space="preserve">91205eee-7fba-4488-b5fd-248421619351</t>
  </si>
  <si>
    <t xml:space="preserve">aa942994-c8c5-493f-b723-ae051c0de2a9</t>
  </si>
  <si>
    <t xml:space="preserve">b0d077c0-183f-4274-a7a0-70c394ae329e</t>
  </si>
  <si>
    <t xml:space="preserve">456b7620-9488-48de-9507-a64ce30df3bf</t>
  </si>
  <si>
    <t xml:space="preserve">4c5f8079-878c-41ed-983b-43b755d0943a</t>
  </si>
  <si>
    <t xml:space="preserve">d3f409f3-f737-44a6-a644-ad8ae04dbc27</t>
  </si>
  <si>
    <t xml:space="preserve">76ce3a8b-850b-4c1b-aef9-b9c1d0ced4c1</t>
  </si>
  <si>
    <t xml:space="preserve">4e9d9b98-f6ad-42ee-a793-4561156631e2</t>
  </si>
  <si>
    <t xml:space="preserve">ab635519-112b-4ed4-ad1a-14cce8fcf5a7</t>
  </si>
  <si>
    <t xml:space="preserve">564540b7-3c4b-4d80-9f32-9570df299e86</t>
  </si>
  <si>
    <t xml:space="preserve">4af3778e-d022-4588-8bdf-b1adfa13fa70</t>
  </si>
  <si>
    <t xml:space="preserve">babb0acb-a65f-491b-8fec-2136a951ab3e</t>
  </si>
  <si>
    <t xml:space="preserve">1058bc6d-4464-4f39-8aa2-7c469b4a1aea</t>
  </si>
  <si>
    <t xml:space="preserve">8051f261-0d72-4e41-9678-8c0260f1f7d8</t>
  </si>
  <si>
    <t xml:space="preserve">deeace92-2db4-4632-804c-b74d7d332269</t>
  </si>
  <si>
    <t xml:space="preserve">7c65e690-7f8b-429e-9bf1-7beea2cffd32</t>
  </si>
  <si>
    <t xml:space="preserve">b3fe7995-7821-4cd6-b92f-538c6809996c</t>
  </si>
  <si>
    <t xml:space="preserve">48f8a210-26cc-4a48-a238-3bd95f88ab1e</t>
  </si>
  <si>
    <t xml:space="preserve">20fe7cb4-73b4-44a8-a15d-72da24b3ee71</t>
  </si>
  <si>
    <t xml:space="preserve">d75c4d19-4e0b-49c2-a4ec-c460d14f3a76</t>
  </si>
  <si>
    <t xml:space="preserve">32546ac1-90f5-42a7-896d-4e1bb56e6f83</t>
  </si>
  <si>
    <t xml:space="preserve">620d109b-e7c8-4eea-a90d-c8d01f33b4e2</t>
  </si>
  <si>
    <t xml:space="preserve">d3533f96-4f27-41c8-a1e9-bf056043e06e</t>
  </si>
  <si>
    <t xml:space="preserve">a52eadae-cfed-4d7d-9d75-4794efcb2131</t>
  </si>
  <si>
    <t xml:space="preserve">f6046974-42f9-43c3-853f-0f2ce8e40116</t>
  </si>
  <si>
    <t xml:space="preserve">6cff7ae5-47a4-44ad-ad6c-faeb385d996d</t>
  </si>
  <si>
    <t xml:space="preserve">f886b60f-5b72-4346-913e-1c85cdd6dad0</t>
  </si>
  <si>
    <t xml:space="preserve">ea42a1c7-d4a3-4048-83c2-05f514b04035</t>
  </si>
  <si>
    <t xml:space="preserve">d2f276f8-998e-4551-85cd-bc6ef494d0fa</t>
  </si>
  <si>
    <t xml:space="preserve">1696fbb7-4b99-40ad-93a4-a9e966b4042a</t>
  </si>
  <si>
    <t xml:space="preserve">071e2193-a46e-4eec-9799-43d9d98e38f1</t>
  </si>
  <si>
    <t xml:space="preserve">1db4bef4-0afb-479b-b172-5afc7ee012de</t>
  </si>
  <si>
    <t xml:space="preserve">b547b72e-ffcd-4f18-910f-8892679bba52</t>
  </si>
  <si>
    <t xml:space="preserve">bc8ad18d-7b69-4937-8988-29388bec5c18</t>
  </si>
  <si>
    <t xml:space="preserve">Russian Federation</t>
  </si>
  <si>
    <t xml:space="preserve">4268f953-c874-47c0-ad76-a9b68bbe32c4</t>
  </si>
  <si>
    <t xml:space="preserve">aeb1100f-69c8-448d-934f-27ed5c2ba705</t>
  </si>
  <si>
    <t xml:space="preserve">a66afa76-c38a-4c04-bc9d-27d3d445cc19</t>
  </si>
  <si>
    <t xml:space="preserve">636a1607-470f-4035-a85a-28ee72201e5e</t>
  </si>
  <si>
    <t xml:space="preserve">9dfb256b-c745-49eb-8155-d2ab53db58ab</t>
  </si>
  <si>
    <t xml:space="preserve">1ae70c39-dca9-4712-8954-b564f091cc21</t>
  </si>
  <si>
    <t xml:space="preserve">a43a7655-1584-4827-b585-da44a1b9a1da</t>
  </si>
  <si>
    <t xml:space="preserve">1c1074c4-e8c6-4dd2-9966-be6a6c8dce51</t>
  </si>
  <si>
    <t xml:space="preserve">56af4f24-044c-42c1-bd3c-e0b3b0856340</t>
  </si>
  <si>
    <t xml:space="preserve">93146f58-a6b5-4a5f-bf79-9d2fc2f31a76</t>
  </si>
  <si>
    <t xml:space="preserve">a2645735-9d87-4ac7-b257-36571edcb922</t>
  </si>
  <si>
    <t xml:space="preserve">6d38e725-10a1-4947-b3b9-57894868b542</t>
  </si>
  <si>
    <t xml:space="preserve">f57c6234-489b-4e53-82ce-e3052f023744</t>
  </si>
  <si>
    <t xml:space="preserve">5f12445d-cd89-4e6a-b974-c6c76597edd0</t>
  </si>
  <si>
    <t xml:space="preserve">0d7692d8-d48a-48a4-9e62-143f28ded4cc</t>
  </si>
  <si>
    <t xml:space="preserve">ee365db4-64c4-48d9-be5c-013ff788aee1</t>
  </si>
  <si>
    <t xml:space="preserve">f4204eec-03b2-41ab-a38c-dd05a25de6a7</t>
  </si>
  <si>
    <t xml:space="preserve">347242e9-0b63-4609-ba1e-9a3f157a197e</t>
  </si>
  <si>
    <t xml:space="preserve">d4c06950-67d5-4d47-b0a1-b2c6283c7b80</t>
  </si>
  <si>
    <t xml:space="preserve">46e22d43-7625-4208-98d8-8ca2d98f6a40</t>
  </si>
  <si>
    <t xml:space="preserve">19214d10-622f-43f9-b659-d5326ec080b6</t>
  </si>
  <si>
    <t xml:space="preserve">d66a2a3e-ea9a-4450-909c-ec4936bfadea</t>
  </si>
  <si>
    <t xml:space="preserve">22056b6e-06a2-4dac-8059-08d5de651046</t>
  </si>
  <si>
    <t xml:space="preserve">ae338173-ba7d-49a9-ad57-6a7758a0e3f1</t>
  </si>
  <si>
    <t xml:space="preserve">0c7fa4f3-fe2f-47b1-af26-c8a7c14abded</t>
  </si>
  <si>
    <t xml:space="preserve">c5f6e90f-3578-4091-b60d-139c1f5055ad</t>
  </si>
  <si>
    <t xml:space="preserve">7d8e844a-b884-4ca1-9e76-aebae4028996</t>
  </si>
  <si>
    <t xml:space="preserve">8e851477-5a7d-4e75-bc08-8baa0b602f15</t>
  </si>
  <si>
    <t xml:space="preserve">bdfe3e14-54b6-47ff-9c29-d94ff160bf7d</t>
  </si>
  <si>
    <t xml:space="preserve">1c825140-be99-4c6d-b9e4-0ab890c841aa</t>
  </si>
  <si>
    <t xml:space="preserve">eb4aabe7-ff3f-49c4-b769-4f71438a7188</t>
  </si>
  <si>
    <t xml:space="preserve">2c277853-9421-4f8f-823d-814a1c4f7fc5</t>
  </si>
  <si>
    <t xml:space="preserve">085dfc63-c9a5-4550-8422-fc59753fb070</t>
  </si>
  <si>
    <t xml:space="preserve">7a75e5ca-205d-445d-92c3-a8b69a025997</t>
  </si>
  <si>
    <t xml:space="preserve">5556f4b6-92fb-4209-9e05-2695a099f400</t>
  </si>
  <si>
    <t xml:space="preserve">d74db171-438a-48fd-a95b-dac4079ee354</t>
  </si>
  <si>
    <t xml:space="preserve">c52eb809-133d-4ee1-95f1-a7c7ff352748</t>
  </si>
  <si>
    <t xml:space="preserve">bfd1f6ff-502b-4655-9a6f-e335e6108637</t>
  </si>
  <si>
    <t xml:space="preserve">f005f1b4-6499-45f3-872b-a35244e1bbad</t>
  </si>
  <si>
    <t xml:space="preserve">c41dea39-5077-4e32-9084-629441d89ff9</t>
  </si>
  <si>
    <t xml:space="preserve">9860c1b8-bf4f-4d3b-9807-e7d5094a3c67</t>
  </si>
  <si>
    <t xml:space="preserve">98baf760-e0f3-4925-92d8-6250d21dc781</t>
  </si>
  <si>
    <t xml:space="preserve">c99efe9d-19ee-4438-9bbf-ab2be63d4243</t>
  </si>
  <si>
    <t xml:space="preserve">8f340a5c-5362-4a6d-971f-ab86feae41bd</t>
  </si>
  <si>
    <t xml:space="preserve">46c0861f-3866-4f12-a5ab-0cc1c22f2f7e</t>
  </si>
  <si>
    <t xml:space="preserve">bc6e3a90-b8c8-4342-91b2-a2be959989db</t>
  </si>
  <si>
    <t xml:space="preserve">b2a200ee-ad44-4e55-b123-7bc04a04716a</t>
  </si>
  <si>
    <t xml:space="preserve">e2069bd2-e52e-45b1-9822-7e0cc332a2fc</t>
  </si>
  <si>
    <t xml:space="preserve">3e7bc740-c152-4456-b8a2-06e1b5db5d1f</t>
  </si>
  <si>
    <t xml:space="preserve">8262954f-120d-42ae-b8fd-02a242a36406</t>
  </si>
  <si>
    <t xml:space="preserve">450dd7dd-b8ad-41f6-8a29-eaa1167dec96</t>
  </si>
  <si>
    <t xml:space="preserve">80d6abc6-46af-476b-bb32-47d1330a8eed</t>
  </si>
  <si>
    <t xml:space="preserve">2249cc78-9e9e-4c37-b1df-501825eea898</t>
  </si>
  <si>
    <t xml:space="preserve">a685aca9-4135-4d13-b5d2-f605a0840995</t>
  </si>
  <si>
    <t xml:space="preserve">b7c70af7-9ee2-4fbe-a59e-6233b3f8daeb</t>
  </si>
  <si>
    <t xml:space="preserve">e8a768c9-6d83-4a2a-97ef-0503aba90734</t>
  </si>
  <si>
    <t xml:space="preserve">646f72c9-1aa2-4ef3-aff5-5c8fdbef410c</t>
  </si>
  <si>
    <t xml:space="preserve">8941e4d4-dd4c-41d7-81fd-5bcd706bfc1b</t>
  </si>
  <si>
    <t xml:space="preserve">7abe557e-a212-4952-a56d-8a3e1773663b</t>
  </si>
  <si>
    <t xml:space="preserve">460555bd-8f98-4812-9e68-3b593ce5a4a9</t>
  </si>
  <si>
    <t xml:space="preserve">2a8f4681-945e-4015-9815-dd7e7c1f14cf</t>
  </si>
  <si>
    <t xml:space="preserve">97c76e24-01f0-47aa-b42f-89dc1b9e6499</t>
  </si>
  <si>
    <t xml:space="preserve">76b90ecd-7eeb-468a-81b2-f14d436652a7</t>
  </si>
  <si>
    <t xml:space="preserve">d17ec3cd-a52d-4fc0-a565-2b730a3aac26</t>
  </si>
  <si>
    <t xml:space="preserve">3081f8a5-1d0b-4c1f-aee1-7adb6759060f</t>
  </si>
  <si>
    <t xml:space="preserve">b113a4a8-f06b-4cdf-90e4-316bd087d2d5</t>
  </si>
  <si>
    <t xml:space="preserve">c32c73d9-d477-4a08-977b-fb416de70de7</t>
  </si>
  <si>
    <t xml:space="preserve">ef9980b6-f8ae-46d6-9311-2b76b5d86d1d</t>
  </si>
  <si>
    <t xml:space="preserve">0b1e59a0-300d-4c48-87e7-f351023d8109</t>
  </si>
  <si>
    <t xml:space="preserve">ea185f1d-6173-4115-aac6-a441937fe8c1</t>
  </si>
  <si>
    <t xml:space="preserve">43760d81-c52c-4f5d-b69f-a37259efce5f</t>
  </si>
  <si>
    <t xml:space="preserve">bad1dc66-ca1d-4724-af62-6684f8e7f0b1</t>
  </si>
  <si>
    <t xml:space="preserve">15f99f60-d0db-4b74-9af0-1ede5e572ff0</t>
  </si>
  <si>
    <t xml:space="preserve">fa5934fc-b764-43f9-87b6-fd38b9202843</t>
  </si>
  <si>
    <t xml:space="preserve">678c13fb-14e4-48f8-bc9b-4e8116cfaa67</t>
  </si>
  <si>
    <t xml:space="preserve">0e860c9a-246a-46ba-8bca-d4f3d48aefd8</t>
  </si>
  <si>
    <t xml:space="preserve">65b4296a-0b60-45d9-ac8b-82cec020cef8</t>
  </si>
  <si>
    <t xml:space="preserve">4cd42126-98f4-4ddf-a8a5-bce245edf273</t>
  </si>
  <si>
    <t xml:space="preserve">40a50eda-1651-4f8e-afe1-c085b84ef6c7</t>
  </si>
  <si>
    <t xml:space="preserve">27d3392c-8bba-4142-b98c-4913d82746a0</t>
  </si>
  <si>
    <t xml:space="preserve">e3328549-0574-4bb5-add7-91e55d7931e1</t>
  </si>
  <si>
    <t xml:space="preserve">19ac37d2-2bb5-48e6-acbd-39935604c916</t>
  </si>
  <si>
    <t xml:space="preserve">2946e826-adb3-4f6c-a06c-ee7c937e970c</t>
  </si>
  <si>
    <t xml:space="preserve">aa8b38b3-48df-4fdd-aa3d-3dcfc5b4395a</t>
  </si>
  <si>
    <t xml:space="preserve">fadf0bae-3925-406d-bf51-61d8df7b456a</t>
  </si>
  <si>
    <t xml:space="preserve">2b3b1b80-f9f7-4efa-ae13-8338ac0905af</t>
  </si>
  <si>
    <t xml:space="preserve">eeb385df-2849-4751-901b-c49e19d4ea80</t>
  </si>
  <si>
    <t xml:space="preserve">980294be-4c38-49b6-90c0-7f772f6c73ed</t>
  </si>
  <si>
    <t xml:space="preserve">2da11c59-e74f-4905-84a4-3732851b83e4</t>
  </si>
  <si>
    <t xml:space="preserve">e0befbfb-cdef-41a8-80c3-3b1f913a3678</t>
  </si>
  <si>
    <t xml:space="preserve">e4bb1ecd-618d-4aef-9558-ea5584765374</t>
  </si>
  <si>
    <t xml:space="preserve">23d80b4e-9da9-4bcf-8861-9614347662de</t>
  </si>
  <si>
    <t xml:space="preserve">10462c6e-2a1c-4b0c-8907-9d7eb792ae58</t>
  </si>
  <si>
    <t xml:space="preserve">c5b09f21-7bf8-4962-87eb-ad4891c23b83</t>
  </si>
  <si>
    <t xml:space="preserve">135d01f8-c9a3-4976-9a39-4572a0e52149</t>
  </si>
  <si>
    <t xml:space="preserve">06ac8e21-66cc-414c-9ba8-c46c9c31cb30</t>
  </si>
  <si>
    <t xml:space="preserve">8ed97dec-12ee-4ecc-b746-df1d853f0514</t>
  </si>
  <si>
    <t xml:space="preserve">3dd56270-8e9a-4760-a5ae-5f144a60a4ca</t>
  </si>
  <si>
    <t xml:space="preserve">d2a63146-4830-40cb-acb5-ab296207665d</t>
  </si>
  <si>
    <t xml:space="preserve">3534b772-1835-4bd6-908b-42a85c2ea7a9</t>
  </si>
  <si>
    <t xml:space="preserve">c2b9c788-8970-4167-b86f-110f438a32c6</t>
  </si>
  <si>
    <t xml:space="preserve">523bad27-d721-478c-87e8-5cbeae9e223f</t>
  </si>
  <si>
    <t xml:space="preserve">cc5ca25b-eb26-4f32-93f7-45b5a7539c4d</t>
  </si>
  <si>
    <t xml:space="preserve">de76c484-884b-4bb3-a137-81f92f375891</t>
  </si>
  <si>
    <t xml:space="preserve">ea848f0e-8dae-4b65-b402-20441c3ffced</t>
  </si>
  <si>
    <t xml:space="preserve">936d294e-38fe-4e73-b261-d84b6ed27baf</t>
  </si>
  <si>
    <t xml:space="preserve">a0dd0e7a-9f06-4a5f-87c8-e13a2bb4bc43</t>
  </si>
  <si>
    <t xml:space="preserve">925e65ad-c47f-4f6f-b7a4-16c7f3ac4605</t>
  </si>
  <si>
    <t xml:space="preserve">6f73930d-ab35-4a94-8ba8-32e0d47f5d4e</t>
  </si>
  <si>
    <t xml:space="preserve">8bcd32e6-1d5f-4451-b88d-ea965ef0f962</t>
  </si>
  <si>
    <t xml:space="preserve">bc38d2d6-4963-48a6-8cfd-44f1f49e129d</t>
  </si>
  <si>
    <t xml:space="preserve">e738f75d-a07d-4883-8372-f801a991c2f5</t>
  </si>
  <si>
    <t xml:space="preserve">edff0299-66f6-4bd5-b52c-db112c38af83</t>
  </si>
  <si>
    <t xml:space="preserve">9ee996bd-f424-45fc-8cb6-e5218a3c9b29</t>
  </si>
  <si>
    <t xml:space="preserve">c21ccade-6380-4fc0-9dd8-5801718eda1f</t>
  </si>
  <si>
    <t xml:space="preserve">74648f86-ff4a-4c78-9034-2e7af3432574</t>
  </si>
  <si>
    <t xml:space="preserve">814cacf6-03c2-4e45-9b06-36b928edaaa3</t>
  </si>
  <si>
    <t xml:space="preserve">bd59649e-1470-458b-8dd9-3c7c0b0b8f9f</t>
  </si>
  <si>
    <t xml:space="preserve">6bf06c9c-1ed0-418c-b4bd-4457492cb88c</t>
  </si>
  <si>
    <t xml:space="preserve">72fb6682-a8ae-44a4-90eb-ce4c56100936</t>
  </si>
  <si>
    <t xml:space="preserve">a7922f9f-acbd-494d-903c-74017f9d1a57</t>
  </si>
  <si>
    <t xml:space="preserve">e30859c9-3137-4ef3-b71b-7af1b5900bf9</t>
  </si>
  <si>
    <t xml:space="preserve">7ebab00b-a0aa-41e5-913f-97b350b136e0</t>
  </si>
  <si>
    <t xml:space="preserve">41ce6f8e-f616-4033-96c5-11b648c3398d</t>
  </si>
  <si>
    <t xml:space="preserve">cdd20078-0d54-4d3c-b85c-ade5ab285778</t>
  </si>
  <si>
    <t xml:space="preserve">dd1f72ed-4324-4541-955c-e20c7e68a9b7</t>
  </si>
  <si>
    <t xml:space="preserve">042d8aa8-0a1e-4b2c-9982-78c74bf8a991</t>
  </si>
  <si>
    <t xml:space="preserve">6435d6f5-faec-4506-a29e-507b8ffa74cc</t>
  </si>
  <si>
    <t xml:space="preserve">ab4c9e90-7587-4d6c-9456-84fe781d1302</t>
  </si>
  <si>
    <t xml:space="preserve">cbc413db-aa18-42ee-9316-65ba8d47f352</t>
  </si>
  <si>
    <t xml:space="preserve">040f6b34-ec63-49f5-9e54-f7af7fa34e10</t>
  </si>
  <si>
    <t xml:space="preserve">8aa43456-4e1d-4d28-aaaa-bfa21f6e2730</t>
  </si>
  <si>
    <t xml:space="preserve">722746d7-3b24-4179-825c-b92f864afce7</t>
  </si>
  <si>
    <t xml:space="preserve">240f164b-6f5e-4ea5-b181-1e4edfa16b8a</t>
  </si>
  <si>
    <t xml:space="preserve">d6c1859d-4603-4406-b986-066dab1928a1</t>
  </si>
  <si>
    <t xml:space="preserve">5d883e4e-b070-43f5-b2d7-fdd0982aad9a</t>
  </si>
  <si>
    <t xml:space="preserve">d5d2f5cd-cc85-4a47-a614-b2454e367aa2</t>
  </si>
  <si>
    <t xml:space="preserve">fdb1a94a-a9de-443d-9849-57c2fed2773c</t>
  </si>
  <si>
    <t xml:space="preserve">33e300ac-ad10-4702-bf8a-1dabf0763644</t>
  </si>
  <si>
    <t xml:space="preserve">f13c0e81-be66-456e-89ac-6571e19e1229</t>
  </si>
  <si>
    <t xml:space="preserve">4c5f4b25-b241-46f3-a5d6-e95392f11e6c</t>
  </si>
  <si>
    <t xml:space="preserve">188b1cf4-dd00-49a2-b762-c21b0857bfae</t>
  </si>
  <si>
    <t xml:space="preserve">312c9689-b67d-45d3-9d61-56c04a734300</t>
  </si>
  <si>
    <t xml:space="preserve">9f087a06-d435-4af7-8406-845d7fe2c545</t>
  </si>
  <si>
    <t xml:space="preserve">86b0e77f-6650-4dca-841a-0c203822001b</t>
  </si>
  <si>
    <t xml:space="preserve">bcbddeb2-9504-49da-849e-e361f331a575</t>
  </si>
  <si>
    <t xml:space="preserve">cd71166c-c5a8-4b1f-892c-18d116d9a44c</t>
  </si>
  <si>
    <t xml:space="preserve">110a1627-ad96-456e-b152-7552323ca568</t>
  </si>
  <si>
    <t xml:space="preserve">3207b481-2afa-4a42-8436-a6ae33467fe0</t>
  </si>
  <si>
    <t xml:space="preserve">73ffa6c2-223d-44b4-aff2-9574b91517fd</t>
  </si>
  <si>
    <t xml:space="preserve">e0238ea2-46ec-4486-ba61-a96863059bfc</t>
  </si>
  <si>
    <t xml:space="preserve">8c075b6e-4238-456a-8ee2-5a455c8ab505</t>
  </si>
  <si>
    <t xml:space="preserve">522eee77-1877-4196-840a-ee4c152036bb</t>
  </si>
  <si>
    <t xml:space="preserve">31756457-03a0-4bfa-a67e-fa4f5e53cd6e</t>
  </si>
  <si>
    <t xml:space="preserve">9d4fee2d-7bbd-4190-9f82-3315d7cd7c91</t>
  </si>
  <si>
    <t xml:space="preserve">639b2333-74e0-40c1-ba74-934d28fa75e2</t>
  </si>
  <si>
    <t xml:space="preserve">88cf6c87-55f3-4dae-be2d-10e2492a0ea5</t>
  </si>
  <si>
    <t xml:space="preserve">c04a5249-6378-4316-99e2-22664688996c</t>
  </si>
  <si>
    <t xml:space="preserve">e44eb962-d6b2-4f43-b215-b7c03eb03c26</t>
  </si>
  <si>
    <t xml:space="preserve">9aec82d7-3dd5-4002-a219-5068ddc22db6</t>
  </si>
  <si>
    <t xml:space="preserve">d16e7058-b126-4fd7-8c4e-bc74f2ed98cf</t>
  </si>
  <si>
    <t xml:space="preserve">19087f57-101f-473c-ab97-54903dcbcd80</t>
  </si>
  <si>
    <t xml:space="preserve">ff7283f5-3008-42c7-bb1c-c03d7fa1ea05</t>
  </si>
  <si>
    <t xml:space="preserve">b5a62b89-17d7-4288-86dc-1924a2ae4d77</t>
  </si>
  <si>
    <t xml:space="preserve">78c91e2e-f0d7-4ac2-a43a-1415ee8d92e1</t>
  </si>
  <si>
    <t xml:space="preserve">dfebc0cd-8b52-4f32-88c6-2c43e1822106</t>
  </si>
  <si>
    <t xml:space="preserve">881123f5-5728-4250-87ef-786c4f14c6e5</t>
  </si>
  <si>
    <t xml:space="preserve">60a89c14-eaf8-4776-9692-d3f21287e35e</t>
  </si>
  <si>
    <t xml:space="preserve">88162a70-17af-425f-b16f-32559c67def0</t>
  </si>
  <si>
    <t xml:space="preserve">1b5d8677-4ba7-4e6e-aca1-01963feb75e3</t>
  </si>
  <si>
    <t xml:space="preserve">32f4ab48-f57e-4f7c-8b21-979d4ccaa99b</t>
  </si>
  <si>
    <t xml:space="preserve">5e9858ab-8aa8-46ac-8e53-eaad9a2c0bea</t>
  </si>
  <si>
    <t xml:space="preserve">8cf6c3e4-0738-4285-b768-1ed5b3ec76eb</t>
  </si>
  <si>
    <t xml:space="preserve">6bc996af-79e5-4685-9460-327892ec324a</t>
  </si>
  <si>
    <t xml:space="preserve">5f476354-02a9-4ea7-8611-9c49447f09d6</t>
  </si>
  <si>
    <t xml:space="preserve">9efcac1e-ab61-471d-83d2-3dbb0279cbf2</t>
  </si>
  <si>
    <t xml:space="preserve">f68cf2f9-293d-4042-84ea-f6d1cb71323b</t>
  </si>
  <si>
    <t xml:space="preserve">9cc5b5b5-952a-4610-b182-69700967a4bf</t>
  </si>
  <si>
    <t xml:space="preserve">51847abc-3c9e-4c65-8571-a73b10f4fd55</t>
  </si>
  <si>
    <t xml:space="preserve">9aaa753a-9cc3-4b82-bdf2-d6383bf8b906</t>
  </si>
  <si>
    <t xml:space="preserve">20c14ef0-dabe-4bd2-a129-c2ba0736951e</t>
  </si>
  <si>
    <t xml:space="preserve">bf8966e8-2fed-493c-a130-9d680efc8a80</t>
  </si>
  <si>
    <t xml:space="preserve">582e1d38-7903-43cf-890a-171e665089c7</t>
  </si>
  <si>
    <t xml:space="preserve">deff8f9d-8510-4673-b9b2-ca528a44d774</t>
  </si>
  <si>
    <t xml:space="preserve">12c1ef0d-2560-4e9e-a1fa-b8b72db76f66</t>
  </si>
  <si>
    <t xml:space="preserve">96c271b2-3cc5-4307-824a-961849ed6fea</t>
  </si>
  <si>
    <t xml:space="preserve">5fa8dd76-b2b6-494d-8728-77e709ea9a92</t>
  </si>
  <si>
    <t xml:space="preserve">5c292713-44c2-4cd9-9e06-3e6ade41b0d0</t>
  </si>
  <si>
    <t xml:space="preserve">e01a67c5-1fe4-46b9-8dba-4f252ba2b563</t>
  </si>
  <si>
    <t xml:space="preserve">349d228c-5222-4357-ad96-76658cfcdb18</t>
  </si>
  <si>
    <t xml:space="preserve">ae7384cd-c370-41c2-9e00-624747dc3276</t>
  </si>
  <si>
    <t xml:space="preserve">9fe27c09-1e5b-45f8-8db0-1a964c788440</t>
  </si>
  <si>
    <t xml:space="preserve">db70345a-d72b-4d60-8f4b-0d6e22451216</t>
  </si>
  <si>
    <t xml:space="preserve">8362bfed-5f6d-41a6-bfbf-f3f2048594a9</t>
  </si>
  <si>
    <t xml:space="preserve">3f5352cb-e0ec-4e98-93e6-0d8b3f692ad1</t>
  </si>
  <si>
    <t xml:space="preserve">21a947c3-08c2-43b3-b38c-f5839e3d5fbc</t>
  </si>
  <si>
    <t xml:space="preserve">587a1399-c6c4-4c39-8284-aad443c80626</t>
  </si>
  <si>
    <t xml:space="preserve">b9001d41-fee6-4c71-bfbb-ca0c6d46f6e1</t>
  </si>
  <si>
    <t xml:space="preserve">572683b8-c991-4e49-a001-693d61fc7c73</t>
  </si>
  <si>
    <t xml:space="preserve">0ac35514-4a2b-4230-80fe-b6bd87059808</t>
  </si>
  <si>
    <t xml:space="preserve">4a1daffa-a90e-4224-a2d0-ae3dfa2238c6</t>
  </si>
  <si>
    <t xml:space="preserve">558f299a-377d-4778-b6dc-0e65e9816cda</t>
  </si>
  <si>
    <t xml:space="preserve">97b58a41-2f3a-4417-a0d9-50c156d80373</t>
  </si>
  <si>
    <t xml:space="preserve">c02d8df8-ae80-417c-b7a8-bd3ac6db096c</t>
  </si>
  <si>
    <t xml:space="preserve">5671972c-db7d-4799-9efa-708452a81fb5</t>
  </si>
  <si>
    <t xml:space="preserve">114de4ab-6582-4a7e-b07b-8e51c68a4221</t>
  </si>
  <si>
    <t xml:space="preserve">0657a36a-95ff-47eb-93ae-e29143a21628</t>
  </si>
  <si>
    <t xml:space="preserve">43a0e503-35b1-48e6-904d-5e5f8faa10dc</t>
  </si>
  <si>
    <t xml:space="preserve">c977b898-c0d6-4568-9286-0aea7c5ed240</t>
  </si>
  <si>
    <t xml:space="preserve">b52d1efa-e01c-45d3-94e7-0a36b91a840c</t>
  </si>
  <si>
    <t xml:space="preserve">d018a9ab-1c42-45bc-90f0-7f09a8ffc85b</t>
  </si>
  <si>
    <t xml:space="preserve">907491fd-ba4f-454d-937e-0e03af120277</t>
  </si>
  <si>
    <t xml:space="preserve">b62fdc66-21f9-4bcc-8861-8857d09e166a</t>
  </si>
  <si>
    <t xml:space="preserve">ea896425-b861-4b33-9050-82b0bacc9305</t>
  </si>
  <si>
    <t xml:space="preserve">27162333-6e29-48d7-8845-27363a9f64cc</t>
  </si>
  <si>
    <t xml:space="preserve">8e448d23-30fb-4089-9341-72b1ef43e5fb</t>
  </si>
  <si>
    <t xml:space="preserve">49df5cd8-af0c-4760-93f8-23b0acd9a15a</t>
  </si>
  <si>
    <t xml:space="preserve">c041ef45-cc1c-4bbc-9bef-291c7195292f</t>
  </si>
  <si>
    <t xml:space="preserve">d50411ae-5b42-4428-802f-842857810045</t>
  </si>
  <si>
    <t xml:space="preserve">f59af528-de9d-43df-917c-0497e0297150</t>
  </si>
  <si>
    <t xml:space="preserve">7e8b7981-b92e-456b-ad6c-dfd5814fbfd7</t>
  </si>
  <si>
    <t xml:space="preserve">03398af6-dd90-4e2d-ad3d-1a31ede8e2f5</t>
  </si>
  <si>
    <t xml:space="preserve">b601e312-5394-484d-974a-87887c0e5567</t>
  </si>
  <si>
    <t xml:space="preserve">6e43e24e-f157-42ef-8789-dcef02068e01</t>
  </si>
  <si>
    <t xml:space="preserve">5336fc08-e757-4177-a18c-362290b368f6</t>
  </si>
  <si>
    <t xml:space="preserve">b647a451-46dc-419d-8539-82ecd5aaf2f4</t>
  </si>
  <si>
    <t xml:space="preserve">f066506b-aac7-448a-a70a-d420aba96303</t>
  </si>
  <si>
    <t xml:space="preserve">5dd333e3-a667-489a-b056-d06dd29a76cc</t>
  </si>
  <si>
    <t xml:space="preserve">c0c2dfa0-9af8-435a-baac-383b14d48227</t>
  </si>
  <si>
    <t xml:space="preserve">43e8afab-6d12-48fc-9b27-fdad3f72b81d</t>
  </si>
  <si>
    <t xml:space="preserve">3079c9f6-7917-40e7-8a35-8262ff1c3811</t>
  </si>
  <si>
    <t xml:space="preserve">55a54fdd-7c7f-42e5-b0a5-c7d5f4f0bced</t>
  </si>
  <si>
    <t xml:space="preserve">4555c5fe-3d1b-4715-a63f-5fc9c16b910c</t>
  </si>
  <si>
    <t xml:space="preserve">a22c0638-1b52-4bcd-a2a2-4f3f8dfdbe56</t>
  </si>
  <si>
    <t xml:space="preserve">dc6c842e-695d-4141-8b72-781a6f9bce8e</t>
  </si>
  <si>
    <t xml:space="preserve">d59eda18-ca26-4d58-b11c-19e3f9a34f9f</t>
  </si>
  <si>
    <t xml:space="preserve">4aa7eae6-cc52-4541-a1d7-b13859aae7e6</t>
  </si>
  <si>
    <t xml:space="preserve">906dd948-e364-4c3e-8ae9-72551c78ab17</t>
  </si>
  <si>
    <t xml:space="preserve">dd55d1c9-0df1-4934-8584-ec41be31871c</t>
  </si>
  <si>
    <t xml:space="preserve">8beea718-d9ff-40af-a82c-a35c51f6d88d</t>
  </si>
  <si>
    <t xml:space="preserve">7bd7cd07-cfa6-40e0-8f8d-60d6cda59a45</t>
  </si>
  <si>
    <t xml:space="preserve">68ad658a-fcd5-451d-ac93-487b11877879</t>
  </si>
  <si>
    <t xml:space="preserve">fb8eeda6-0a11-4aeb-aca3-e59f35a3c505</t>
  </si>
  <si>
    <t xml:space="preserve">c2393f81-e6ba-4c8d-b9fc-c40c105d327e</t>
  </si>
  <si>
    <t xml:space="preserve">467e1e3b-4fd2-40ec-b48a-1d07a770389f</t>
  </si>
  <si>
    <t xml:space="preserve">72f2d833-7266-4734-93f1-edd38f3e9d9e</t>
  </si>
  <si>
    <t xml:space="preserve">8c3dea16-3621-4f5b-bc4e-098372e14426</t>
  </si>
  <si>
    <t xml:space="preserve">516d0221-f1d5-4f0e-9aa0-25d71cab9705</t>
  </si>
  <si>
    <t xml:space="preserve">47378178-ab26-4c78-9ce8-3aa6ba058f50</t>
  </si>
  <si>
    <t xml:space="preserve">12111834-a338-4ecf-a101-0bfa9c9349b0</t>
  </si>
  <si>
    <t xml:space="preserve">9a7dd217-f21e-4a5f-92d1-d7cf4b30ffb4</t>
  </si>
  <si>
    <t xml:space="preserve">31946023-7f29-41a8-bd03-e4204bd6d071</t>
  </si>
  <si>
    <t xml:space="preserve">a3ea720e-4062-4920-ad42-053e473cec22</t>
  </si>
  <si>
    <t xml:space="preserve">5dd96a68-8f4c-4643-b476-383b344a501b</t>
  </si>
  <si>
    <t xml:space="preserve">d22ecb32-17ea-46d3-bb2a-f59564280ece</t>
  </si>
  <si>
    <t xml:space="preserve">6f687b98-444b-45c2-8f63-2d8fd21080b2</t>
  </si>
  <si>
    <t xml:space="preserve">757acb02-0424-48e1-b240-7f48024d7595</t>
  </si>
  <si>
    <t xml:space="preserve">ecad47c3-507f-4b22-984e-66b111920a58</t>
  </si>
  <si>
    <t xml:space="preserve">f2fa3935-e941-4c4c-87d2-864dd74703cf</t>
  </si>
  <si>
    <t xml:space="preserve">88e86c20-d51c-419b-a019-b341f774177d</t>
  </si>
  <si>
    <t xml:space="preserve">79fa663f-1cbf-472d-bb8a-e3d0c331c0a0</t>
  </si>
  <si>
    <t xml:space="preserve">32c151a8-7d05-4919-ae2d-1871481a694d</t>
  </si>
  <si>
    <t xml:space="preserve">ac2e79f3-94af-46c4-abe0-334b2972f0d8</t>
  </si>
  <si>
    <t xml:space="preserve">f6acb79c-3a30-4065-b712-3a1b84fa8932</t>
  </si>
  <si>
    <t xml:space="preserve">5277f192-836c-4795-94a1-cc68bb9d5ff4</t>
  </si>
  <si>
    <t xml:space="preserve">a82a5edd-825a-4429-91fc-16af725da6a5</t>
  </si>
  <si>
    <t xml:space="preserve">d445a3fd-48d0-4a39-b118-80197fddf862</t>
  </si>
  <si>
    <t xml:space="preserve">bb9fab96-a35c-4ed3-928a-fe5915923dbb</t>
  </si>
  <si>
    <t xml:space="preserve">3deb9013-2ca5-409d-bdd5-9aef919b96a2</t>
  </si>
  <si>
    <t xml:space="preserve">9f41371f-acdb-46f6-9247-e62094343c2b</t>
  </si>
  <si>
    <t xml:space="preserve">96cacc98-1c88-41c9-91b9-6721d534f564</t>
  </si>
  <si>
    <t xml:space="preserve">aad46e61-7140-4bac-8c13-1248f2d604fc</t>
  </si>
  <si>
    <t xml:space="preserve">64822e70-74c1-4d0a-b969-f2bd4d918531</t>
  </si>
  <si>
    <t xml:space="preserve">8857aec4-3fbb-4d2c-a73e-1597b3b71122</t>
  </si>
  <si>
    <t xml:space="preserve">db3b6223-2e02-49cb-9a3b-547fb26e37df</t>
  </si>
  <si>
    <t xml:space="preserve">939d1432-ffa0-4682-a340-4fa99bb8955e</t>
  </si>
  <si>
    <t xml:space="preserve">c1362a70-ebdb-4846-a896-1258b3f1e53f</t>
  </si>
  <si>
    <t xml:space="preserve">90a9f920-85e9-4a92-9945-b7c6ddce3cd4</t>
  </si>
  <si>
    <t xml:space="preserve">22945e02-cf9a-4fe2-b69f-210423056db7</t>
  </si>
  <si>
    <t xml:space="preserve">56d439bc-358c-4f04-8ee6-51118fed9a50</t>
  </si>
  <si>
    <t xml:space="preserve">204ae6fb-7332-4f9c-bb8e-3671ff3e3d97</t>
  </si>
  <si>
    <t xml:space="preserve">c13dc388-0a5d-4e55-a9c1-79e646b867a0</t>
  </si>
  <si>
    <t xml:space="preserve">c52ef08d-3be3-4ca8-bb2b-965b9bf038fc</t>
  </si>
  <si>
    <t xml:space="preserve">6ec55d4d-83b5-41c6-abb3-56c00949d60f</t>
  </si>
  <si>
    <t xml:space="preserve">c1f0b8d5-5c6a-445a-adfc-1e5c72a9f4f9</t>
  </si>
  <si>
    <t xml:space="preserve">01b46665-64f3-4899-b314-d73eaf38a03c</t>
  </si>
  <si>
    <t xml:space="preserve">b20893ee-e882-4634-8e55-f7a73bb23060</t>
  </si>
  <si>
    <t xml:space="preserve">879fa1c8-0daa-428c-b74a-a535e9ad7553</t>
  </si>
  <si>
    <t xml:space="preserve">96f4e433-ed03-4b5c-825b-ed5a4dfa91d8</t>
  </si>
  <si>
    <t xml:space="preserve">e8d80abf-319c-4034-b123-9395adefe951</t>
  </si>
  <si>
    <t xml:space="preserve">0a1e8474-fac8-450a-8e15-9d04103398d3</t>
  </si>
  <si>
    <t xml:space="preserve">e174c46f-ce18-44b7-bea1-bd74480d7fa2</t>
  </si>
  <si>
    <t xml:space="preserve">3ee7a60d-6a22-4887-b22b-a591db413cf9</t>
  </si>
  <si>
    <t xml:space="preserve">f0564d10-6f13-4beb-b8f7-14f924a30a40</t>
  </si>
  <si>
    <t xml:space="preserve">8f720c92-00d8-4a74-a230-c0716752bfa4</t>
  </si>
  <si>
    <t xml:space="preserve">fa4dc8a9-975c-43db-b1ad-f563cd0ffe55</t>
  </si>
  <si>
    <t xml:space="preserve">d00bf760-34ad-44c8-b383-87dfbc54c213</t>
  </si>
  <si>
    <t xml:space="preserve">1c4f68d9-52fb-43a0-a1bf-43d104f3d6eb</t>
  </si>
  <si>
    <t xml:space="preserve">4cb028de-563f-4831-a59b-e1f22bbddab3</t>
  </si>
  <si>
    <t xml:space="preserve">96ae860e-30df-486e-9cf3-23743d51e7d5</t>
  </si>
  <si>
    <t xml:space="preserve">0de07dd7-7bb2-4fbb-b928-a55ba045b535</t>
  </si>
  <si>
    <t xml:space="preserve">1d97d043-a72e-4b61-a94c-3041e60e6dd4</t>
  </si>
  <si>
    <t xml:space="preserve">a3cdaead-ea84-48f8-b9e1-83aa436af28d</t>
  </si>
  <si>
    <t xml:space="preserve">cccb529a-34ad-4447-bed4-39ef45bc8027</t>
  </si>
  <si>
    <t xml:space="preserve">331e597d-921c-4154-8fd2-df1f77197546</t>
  </si>
  <si>
    <t xml:space="preserve">21b0a5e1-6652-4f23-85b4-24e4f53e09b1</t>
  </si>
  <si>
    <t xml:space="preserve">fa4c904b-1296-41d6-bc88-d70fa9f5c476</t>
  </si>
  <si>
    <t xml:space="preserve">80fe084f-26de-4394-bf6e-e7ea71b09296</t>
  </si>
  <si>
    <t xml:space="preserve">cf570f0a-706e-4ac4-94ad-27102f108650</t>
  </si>
  <si>
    <t xml:space="preserve">7cc566a9-0e58-4d91-94d9-7717f1fbb204</t>
  </si>
  <si>
    <t xml:space="preserve">cb0d0a05-6915-4b6b-ba8a-89d054bc35ff</t>
  </si>
  <si>
    <t xml:space="preserve">47e7fc2c-a1a3-48ff-b859-c463396c33af</t>
  </si>
  <si>
    <t xml:space="preserve">f284053c-4ca5-483f-9270-156d769d9b78</t>
  </si>
  <si>
    <t xml:space="preserve">b316733d-d8b2-4a6e-88fb-d36d57f800c8</t>
  </si>
  <si>
    <t xml:space="preserve">133a9e0f-36ea-4968-a437-90529b43d567</t>
  </si>
  <si>
    <t xml:space="preserve">6022cf05-1f95-4fdc-ac80-f8fea31d3806</t>
  </si>
  <si>
    <t xml:space="preserve">9d92a790-b205-412d-ba17-c22e88c89806</t>
  </si>
  <si>
    <t xml:space="preserve">945f9ef7-6378-4574-8ae0-1390d10347f1</t>
  </si>
  <si>
    <t xml:space="preserve">24e7445e-2be5-4b34-9d34-110568996c19</t>
  </si>
  <si>
    <t xml:space="preserve">8ea79816-f944-4f50-bef0-39bbbd133200</t>
  </si>
  <si>
    <t xml:space="preserve">6dd84a79-0efc-414f-9946-dda8a86181ba</t>
  </si>
  <si>
    <t xml:space="preserve">57e971f9-b588-4e49-b4ca-fe0cffe12937</t>
  </si>
  <si>
    <t xml:space="preserve">1bd51456-5f46-490c-8ded-64532a867531</t>
  </si>
  <si>
    <t xml:space="preserve">2f42644c-633c-42fa-ad29-b9ec39739759</t>
  </si>
  <si>
    <t xml:space="preserve">4af96778-d8cd-44ea-b49a-fddccbde507f</t>
  </si>
  <si>
    <t xml:space="preserve">71dbb491-c228-462d-990d-ad3db4710d69</t>
  </si>
  <si>
    <t xml:space="preserve">e6ad40bf-a278-437f-9a4b-5d04dd5ae2d0</t>
  </si>
  <si>
    <t xml:space="preserve">6cde37b2-4460-4f7b-87ae-15484d5ce7cf</t>
  </si>
  <si>
    <t xml:space="preserve">794be776-a713-4903-a00f-a96140644fa4</t>
  </si>
  <si>
    <t xml:space="preserve">8114f28a-2930-4743-9811-319c3502bb15</t>
  </si>
  <si>
    <t xml:space="preserve">0f528e74-adc7-4614-9c94-4d728f10f800</t>
  </si>
  <si>
    <t xml:space="preserve">54bce0fb-f83a-421e-ade8-a3cccb0b932e</t>
  </si>
  <si>
    <t xml:space="preserve">27136c6d-71e7-4cf5-9399-f5f1538504c5</t>
  </si>
  <si>
    <t xml:space="preserve">13c7872e-9f73-4d25-8944-6fda8ede5032</t>
  </si>
  <si>
    <t xml:space="preserve">81fe2a78-53dd-412f-a524-75d8457799a7</t>
  </si>
  <si>
    <t xml:space="preserve">9de9c379-e519-44ca-9b72-78976790a545</t>
  </si>
  <si>
    <t xml:space="preserve">5010171c-466e-4d02-9f2f-601811638d56</t>
  </si>
  <si>
    <t xml:space="preserve">5356d3a9-e2d6-4883-8893-ef9f6077a172</t>
  </si>
  <si>
    <t xml:space="preserve">870ed0b2-8220-4fc3-91e1-cb022de880f3</t>
  </si>
  <si>
    <t xml:space="preserve">f5b179e2-f797-40bd-aa5c-f06c0f0850a9</t>
  </si>
  <si>
    <t xml:space="preserve">4ef1a0d4-9835-4c76-8b0b-4da2c3d6b0b1</t>
  </si>
  <si>
    <t xml:space="preserve">a332bc25-8d48-4993-afdd-b19ef43099ef</t>
  </si>
  <si>
    <t xml:space="preserve">e653782b-df08-4f37-b9ac-f833559ab7a2</t>
  </si>
  <si>
    <t xml:space="preserve">fe4c48a5-6231-410c-9647-3fb99fc690cb</t>
  </si>
  <si>
    <t xml:space="preserve">230e47d6-bbf1-4946-83ec-e3fa791bcf9e</t>
  </si>
  <si>
    <t xml:space="preserve">b5064efc-1f7f-4c17-9785-a852dd45317a</t>
  </si>
  <si>
    <t xml:space="preserve">f9c2c367-ea6e-4454-85be-37a3169981ba</t>
  </si>
  <si>
    <t xml:space="preserve">7ed8a74c-7a65-4b5c-bb94-de384c3da927</t>
  </si>
  <si>
    <t xml:space="preserve">f9eba407-d18e-40e6-a800-673f8a7dc1e3</t>
  </si>
  <si>
    <t xml:space="preserve">563067ca-8489-4d60-8c7a-00299ed68f3f</t>
  </si>
  <si>
    <t xml:space="preserve">117d891f-41b8-4a92-90b6-6714c11495b4</t>
  </si>
  <si>
    <t xml:space="preserve">0a8729a3-de84-420e-963b-5664a060aef5</t>
  </si>
  <si>
    <t xml:space="preserve">0ee69449-f317-4904-a16f-4912920d7417</t>
  </si>
  <si>
    <t xml:space="preserve">cd527474-111c-4787-b57d-2418b4c6fc73</t>
  </si>
  <si>
    <t xml:space="preserve">05faecaf-1f92-460c-8d21-38f75348a1b7</t>
  </si>
  <si>
    <t xml:space="preserve">31fb4fd8-2aa0-42d5-b8c1-ae132766a58d</t>
  </si>
  <si>
    <t xml:space="preserve">02edd448-85f9-4afe-9acd-6b78b4c3b43a</t>
  </si>
  <si>
    <t xml:space="preserve">d84f4a63-ec4b-4ed1-acdf-d336f26f3880</t>
  </si>
  <si>
    <t xml:space="preserve">265732ba-b07b-47fe-82b2-52b3a5bf584c</t>
  </si>
  <si>
    <t xml:space="preserve">998ed54d-1f53-4ba4-bf40-bdaa7a016f94</t>
  </si>
  <si>
    <t xml:space="preserve">ba16deba-41be-463b-9096-878cae3972ab</t>
  </si>
  <si>
    <t xml:space="preserve">de221bcd-ba28-44ea-82d5-735a8f863115</t>
  </si>
  <si>
    <t xml:space="preserve">2fcb141f-d6c9-444a-88d3-5bf190e5eeb9</t>
  </si>
  <si>
    <t xml:space="preserve">18ffee24-123f-444d-8d4c-583aaaa62b00</t>
  </si>
  <si>
    <t xml:space="preserve">c2d9d289-3573-4178-87e5-f100d2a52d43</t>
  </si>
  <si>
    <t xml:space="preserve">54f8ff30-edf8-4edb-bfa1-be945fb8d180</t>
  </si>
  <si>
    <t xml:space="preserve">a357f53f-c2aa-4b59-be02-d4a6a61a15b7</t>
  </si>
  <si>
    <t xml:space="preserve">53569e9a-8b6c-4735-a8a7-4ad2607936d0</t>
  </si>
  <si>
    <t xml:space="preserve">8dc6d8d2-bb99-41ba-b188-03949bd0289d</t>
  </si>
  <si>
    <t xml:space="preserve">60e5e354-ce3c-4b64-9d7e-3235ed1540d3</t>
  </si>
  <si>
    <t xml:space="preserve">bda45acd-ae98-4b42-a216-e82059145c17</t>
  </si>
  <si>
    <t xml:space="preserve">0311b886-040f-43da-a5cc-c4e77fc8fa5f</t>
  </si>
  <si>
    <t xml:space="preserve">f89546d9-0c9b-4a69-aead-e7eec3267109</t>
  </si>
  <si>
    <t xml:space="preserve">9ed823f3-3527-4fa4-96ff-3d46f789ec09</t>
  </si>
  <si>
    <t xml:space="preserve">f0f1cf0f-68df-410f-bcb9-9a49c9738294</t>
  </si>
  <si>
    <t xml:space="preserve">2b4e872e-2d6e-4af5-bc76-79fba5604817</t>
  </si>
  <si>
    <t xml:space="preserve">3b0ac8f9-3de1-4e3b-905b-3410003dcab4</t>
  </si>
  <si>
    <t xml:space="preserve">cd47671f-e3ba-4bc0-9b34-04d75751d949</t>
  </si>
  <si>
    <t xml:space="preserve">cf262d6f-aa6f-4aa8-afa0-b56a03cdca3e</t>
  </si>
  <si>
    <t xml:space="preserve">8cbcd8db-e7ba-4372-87d3-6f71c05362d7</t>
  </si>
  <si>
    <t xml:space="preserve">73bef20f-be0a-476f-80d2-2ba1009f25e2</t>
  </si>
  <si>
    <t xml:space="preserve">11de77ca-0921-4bcc-a336-efbce3cd0e04</t>
  </si>
  <si>
    <t xml:space="preserve">7ea3a605-9232-49c2-85c7-6b77bdea5c4a</t>
  </si>
  <si>
    <t xml:space="preserve">6b89e63d-8af2-4514-99dc-7772712ce349</t>
  </si>
  <si>
    <t xml:space="preserve">30d30ca9-01e2-47f4-b6a6-4e25ccef6bc6</t>
  </si>
  <si>
    <t xml:space="preserve">0edad83c-1d48-44cf-9662-dcedb7d795ef</t>
  </si>
  <si>
    <t xml:space="preserve">b30a6a44-b5da-4d1d-a8ec-7004cda164fc</t>
  </si>
  <si>
    <t xml:space="preserve">44f319ee-74c7-49b4-9554-913cb82d9f27</t>
  </si>
  <si>
    <t xml:space="preserve">d938cf9a-a27e-4922-820f-c1724e1784db</t>
  </si>
  <si>
    <t xml:space="preserve">20a87940-6eb5-4bb2-946e-0ec092a6ec02</t>
  </si>
  <si>
    <t xml:space="preserve">6c215a73-7ce3-4447-b48c-ced537ecea1f</t>
  </si>
  <si>
    <t xml:space="preserve">39a7bae9-ef9a-41cc-aa0b-78079c365378</t>
  </si>
  <si>
    <t xml:space="preserve">55c94198-b52c-4d14-9f18-cc6f29bf1919</t>
  </si>
  <si>
    <t xml:space="preserve">27c9562d-6247-4742-b0c7-ae05f7cbe68f</t>
  </si>
  <si>
    <t xml:space="preserve">74b4bffe-141a-42a8-936d-3a644d48f417</t>
  </si>
  <si>
    <t xml:space="preserve">538e4245-e603-4840-8b15-972a5af67f03</t>
  </si>
  <si>
    <t xml:space="preserve">3415bf75-6c2c-4946-a1a5-3897bddf41ad</t>
  </si>
  <si>
    <t xml:space="preserve">1fe380d5-58a7-4c4e-ae21-620258133390</t>
  </si>
  <si>
    <t xml:space="preserve">7a787b2f-431a-40e6-8067-4cfd1651bd51</t>
  </si>
  <si>
    <t xml:space="preserve">d6a5ae34-98fe-4f33-b0de-fd502e67b263</t>
  </si>
  <si>
    <t xml:space="preserve">115e2efb-1503-465e-bd3e-4fac86cf3f71</t>
  </si>
  <si>
    <t xml:space="preserve">ba34f29d-bae4-4eb9-ab57-ce296ae9b3d3</t>
  </si>
  <si>
    <t xml:space="preserve">59643c6b-f601-4df2-b8e8-1d81160c041e</t>
  </si>
  <si>
    <t xml:space="preserve">c42a2a72-dcb6-41c4-9eed-9bb0b1494e83</t>
  </si>
  <si>
    <t xml:space="preserve">35c87ddf-5f03-4847-a83a-6acf091f1432</t>
  </si>
  <si>
    <t xml:space="preserve">8ae2319f-80c2-4c88-9c89-9212ce4158ba</t>
  </si>
  <si>
    <t xml:space="preserve">38589a19-2296-44e3-a6ce-95450219034d</t>
  </si>
  <si>
    <t xml:space="preserve">5c80a498-9bf3-464d-8340-ee346b844341</t>
  </si>
  <si>
    <t xml:space="preserve">7f92a738-435f-438b-912f-f83c5ee7fa63</t>
  </si>
  <si>
    <t xml:space="preserve">5f0f2247-7de0-4ed5-be61-f467144297b0</t>
  </si>
  <si>
    <t xml:space="preserve">346b4680-c727-43eb-8841-d519e85c3992</t>
  </si>
  <si>
    <t xml:space="preserve">94e3c92f-dbf8-4bb8-a3b7-4ed0b4344c10</t>
  </si>
  <si>
    <t xml:space="preserve">3c532007-8066-4c2f-921a-0f955c4dbf2a</t>
  </si>
  <si>
    <t xml:space="preserve">2ec51f5d-92c0-4d3b-a8b5-02a0204cbcd2</t>
  </si>
  <si>
    <t xml:space="preserve">c7b9f93f-1b7e-4f65-a65a-2258b23d4b2e</t>
  </si>
  <si>
    <t xml:space="preserve">b3fee691-4ad8-494b-bc65-1d5e0e052462</t>
  </si>
  <si>
    <t xml:space="preserve">b0cbf7d8-9b45-4b2c-a9a8-02de6c75193e</t>
  </si>
  <si>
    <t xml:space="preserve">e76a2a7f-29d7-4da6-91f8-c1a6ad3a0f3b</t>
  </si>
  <si>
    <t xml:space="preserve">c74e9b74-2cfe-4eba-9791-c91c52bc8033</t>
  </si>
  <si>
    <t xml:space="preserve">866f101d-b719-43e9-81a6-2b1b0aa5048e</t>
  </si>
  <si>
    <t xml:space="preserve">ee64ae63-3242-4cd6-b76c-6056ab11b2c0</t>
  </si>
  <si>
    <t xml:space="preserve">dc34aebd-9855-4072-acf2-62f6985890e6</t>
  </si>
  <si>
    <t xml:space="preserve">791ab0d1-11fe-46ce-beb5-8e5c1cfa4442</t>
  </si>
  <si>
    <t xml:space="preserve">89bda489-d979-483f-a05a-e2330b2e7c39</t>
  </si>
  <si>
    <t xml:space="preserve">b31d22e3-5c2f-479a-b40f-5d94bfe9b812</t>
  </si>
  <si>
    <t xml:space="preserve">28af8ec5-4c60-4f1b-b14d-607a20626696</t>
  </si>
  <si>
    <t xml:space="preserve">904cf020-1674-463d-abe8-0ad2f47e7aa5</t>
  </si>
  <si>
    <t xml:space="preserve">a777c3d9-2a56-4049-bd1b-365aa61db27c</t>
  </si>
  <si>
    <t xml:space="preserve">0272fa93-7185-43a3-8cae-edd129401b13</t>
  </si>
  <si>
    <t xml:space="preserve">9849a3cc-755f-4bd9-b1b6-181cccfc640f</t>
  </si>
  <si>
    <t xml:space="preserve">4cc2e1ac-3a4d-4f5c-9370-0a87c56ace5d</t>
  </si>
  <si>
    <t xml:space="preserve">b8ab65cb-b407-423c-91a1-65d6c7b33114</t>
  </si>
  <si>
    <t xml:space="preserve">9512b6aa-e526-4ec4-a990-d88108b3de26</t>
  </si>
  <si>
    <t xml:space="preserve">24a60178-ac66-42b7-bf28-561fabbe8eaf</t>
  </si>
  <si>
    <t xml:space="preserve">579f63dc-8d74-4b69-8d3a-fa7838712171</t>
  </si>
  <si>
    <t xml:space="preserve">fd139979-276f-4306-9370-59a675b368da</t>
  </si>
  <si>
    <t xml:space="preserve">b71d50db-42b4-489f-9d52-a7e0490de224</t>
  </si>
  <si>
    <t xml:space="preserve">5075d138-86bf-4e26-b982-ab9eaa338d3f</t>
  </si>
  <si>
    <t xml:space="preserve">99564848-c1dc-4ae3-b7d7-1af6deb32dc3</t>
  </si>
  <si>
    <t xml:space="preserve">20eb429b-2abd-46c0-a737-ce7b7f7047de</t>
  </si>
  <si>
    <t xml:space="preserve">4d5e6169-cb7c-4c99-a395-a905a7fb1a1f</t>
  </si>
  <si>
    <t xml:space="preserve">20adb5aa-58d6-4b23-b75f-2533bdad0a69</t>
  </si>
  <si>
    <t xml:space="preserve">e5b405bb-d5f8-4e83-83cf-492814a9d579</t>
  </si>
  <si>
    <t xml:space="preserve">b5e9a8a4-73dd-485e-8948-36ef503695ad</t>
  </si>
  <si>
    <t xml:space="preserve">6329487c-58c1-4afd-8f48-c996a2a86b84</t>
  </si>
  <si>
    <t xml:space="preserve">58b3bff3-c405-4ee4-b17f-a48d3f417532</t>
  </si>
  <si>
    <t xml:space="preserve">259adb60-b514-43ff-ad5e-6d7f446b2f16</t>
  </si>
  <si>
    <t xml:space="preserve">0aa27d86-2575-4d5a-bb20-d10430f5c357</t>
  </si>
  <si>
    <t xml:space="preserve">bca3fc00-0eb2-4784-ba39-8ab9b524d61b</t>
  </si>
  <si>
    <t xml:space="preserve">f65c7135-2451-44cf-86b6-57694239fb0d</t>
  </si>
  <si>
    <t xml:space="preserve">5a56b437-b589-4b3e-9703-4625dd5980a9</t>
  </si>
  <si>
    <t xml:space="preserve">8e834795-f846-4592-aca3-aab65c33600c</t>
  </si>
  <si>
    <t xml:space="preserve">1dcda67e-4700-4981-b81b-844cfbdeffb0</t>
  </si>
  <si>
    <t xml:space="preserve">15235f02-ac94-4ae2-9250-fe415fad113d</t>
  </si>
  <si>
    <t xml:space="preserve">c2d90254-0775-44bc-a51d-8ad58d4ceda1</t>
  </si>
  <si>
    <t xml:space="preserve">c946ade1-d23d-4844-8a29-5215b4af477a</t>
  </si>
  <si>
    <t xml:space="preserve">36627b2c-b572-45e0-b3e3-9bab4be98a75</t>
  </si>
  <si>
    <t xml:space="preserve">bdb42279-9992-49a3-bb95-8d6acb12b5b9</t>
  </si>
  <si>
    <t xml:space="preserve">0faeb1b7-6601-4331-ad14-06356d449516</t>
  </si>
  <si>
    <t xml:space="preserve">4b6cbbc5-c4d8-40d0-9587-f34d510e04e5</t>
  </si>
  <si>
    <t xml:space="preserve">77bc2484-49c4-47ed-b99d-853a142bee51</t>
  </si>
  <si>
    <t xml:space="preserve">c3f80783-42e5-47f6-babc-06a7da1b4f1f</t>
  </si>
  <si>
    <t xml:space="preserve">aabac45f-5b31-4e0c-8eab-6f420df640b9</t>
  </si>
  <si>
    <t xml:space="preserve">2f97a265-ac37-4281-8321-4b827528ff8b</t>
  </si>
  <si>
    <t xml:space="preserve">2709ee6a-eb7e-4642-8324-343c5fbc3f1b</t>
  </si>
  <si>
    <t xml:space="preserve">3f479d2d-e284-452f-96da-e2d5d76c87f6</t>
  </si>
  <si>
    <t xml:space="preserve">36dc82b5-760c-4a58-8545-103f57be4956</t>
  </si>
  <si>
    <t xml:space="preserve">fcd46f9c-e2f8-4567-8c7f-5dafbb8e81c7</t>
  </si>
  <si>
    <t xml:space="preserve">591e3f9a-cdbb-45a5-b54d-190af1539f33</t>
  </si>
  <si>
    <t xml:space="preserve">bcbad95a-ec90-4df8-8029-1ba27ce368f1</t>
  </si>
  <si>
    <t xml:space="preserve">79b05ad4-3fd3-4a1f-8938-0a90418487e5</t>
  </si>
  <si>
    <t xml:space="preserve">140461ce-001e-48e3-8596-333d3522f9a8</t>
  </si>
  <si>
    <t xml:space="preserve">9bce1b97-4d40-4671-98a9-169f30e6ec5a</t>
  </si>
  <si>
    <t xml:space="preserve">3e0110f3-6aeb-421e-9207-06f0699df0a3</t>
  </si>
  <si>
    <t xml:space="preserve">f1754d6c-0e79-42e6-b7cb-eac38aedc010</t>
  </si>
  <si>
    <t xml:space="preserve">c052d214-06d5-44fb-aa1b-cce5be2768c6</t>
  </si>
  <si>
    <t xml:space="preserve">53f82590-9548-45ed-8d4d-ec9076c50eb4</t>
  </si>
  <si>
    <t xml:space="preserve">3cbce15b-65f5-42c8-aff4-252590dcefa5</t>
  </si>
  <si>
    <t xml:space="preserve">8898bc6c-df39-482f-8ff3-763252b9ba68</t>
  </si>
  <si>
    <t xml:space="preserve">a63f1a94-7673-4b18-8cd1-83055a37358e</t>
  </si>
  <si>
    <t xml:space="preserve">7843e9f4-5866-40bd-8243-69bc40837736</t>
  </si>
  <si>
    <t xml:space="preserve">2f0f2d22-aa95-43fa-8089-abb00d5920ae</t>
  </si>
  <si>
    <t xml:space="preserve">40ce0e6b-f2e5-4725-aa6e-62787c31f37e</t>
  </si>
  <si>
    <t xml:space="preserve">cca46dab-741c-4f4e-8d1d-a4003ed8c289</t>
  </si>
  <si>
    <t xml:space="preserve">08c4a5a6-44e7-4c35-b47c-2a5249fd3530</t>
  </si>
  <si>
    <t xml:space="preserve">02d68da6-ff9f-4b3a-b817-67087ca552fa</t>
  </si>
  <si>
    <t xml:space="preserve">e518b168-c098-409e-bbc6-40c00db99395</t>
  </si>
  <si>
    <t xml:space="preserve">d0d3f06c-73fe-4eda-b5d4-093198bc84d6</t>
  </si>
  <si>
    <t xml:space="preserve">392c21f6-6504-4266-ba23-836e715e9ceb</t>
  </si>
  <si>
    <t xml:space="preserve">4a0b4473-dc12-4119-b7e5-761a11ce339d</t>
  </si>
  <si>
    <t xml:space="preserve">a5b90302-11f2-4622-807b-5f76edfe729b</t>
  </si>
  <si>
    <t xml:space="preserve">3b2000c3-4c32-408c-8b1f-257ed33a2a5b</t>
  </si>
  <si>
    <t xml:space="preserve">95bdbf9c-e973-4ff2-a0a3-9d7b370909c6</t>
  </si>
  <si>
    <t xml:space="preserve">11e7c1c9-859a-40be-810c-4b0f6c713022</t>
  </si>
  <si>
    <t xml:space="preserve">18213f73-9efd-40b3-bbb8-20c89b618b48</t>
  </si>
  <si>
    <t xml:space="preserve">4e41cb66-2bf8-4b91-9c21-aefdc1111e5d</t>
  </si>
  <si>
    <t xml:space="preserve">9709b65d-347c-437b-9da0-05f7c81c5511</t>
  </si>
  <si>
    <t xml:space="preserve">1ae0fc83-eda7-4cdb-a4db-02eae7f06b3b</t>
  </si>
  <si>
    <t xml:space="preserve">b6c9dd3e-b2ad-409a-a8d7-b2edbefe7c1a</t>
  </si>
  <si>
    <t xml:space="preserve">cc993ded-0b73-4eed-a0fd-93023d00acc7</t>
  </si>
  <si>
    <t xml:space="preserve">7549152f-55de-4bb6-aa7b-2128a5e61bb0</t>
  </si>
  <si>
    <t xml:space="preserve">0e3ab561-5176-4df0-814b-382784dca5a4</t>
  </si>
  <si>
    <t xml:space="preserve">c39a0c59-fbae-4652-8f8e-195a096068a4</t>
  </si>
  <si>
    <t xml:space="preserve">f6208036-0be7-4172-afb2-0c4eff1cdd5d</t>
  </si>
  <si>
    <t xml:space="preserve">14d8491c-8d36-4dd7-a7a7-bf983671d42f</t>
  </si>
  <si>
    <t xml:space="preserve">54d93cc5-63e2-4ef6-935f-eeae5fa4ab4c</t>
  </si>
  <si>
    <t xml:space="preserve">fbf6abb2-f1c3-46c7-8562-1d7f1c4ec96f</t>
  </si>
  <si>
    <t xml:space="preserve">47699d4e-6031-4846-bccc-643120195d93</t>
  </si>
  <si>
    <t xml:space="preserve">3bf87d9a-4d55-47fc-8f00-9b2055229b15</t>
  </si>
  <si>
    <t xml:space="preserve">b1b7abff-1fa2-40fe-8016-6c003cace18a</t>
  </si>
  <si>
    <t xml:space="preserve">c832f1f1-6d5e-4494-bb63-88eb47a1bf75</t>
  </si>
  <si>
    <t xml:space="preserve">62db01c1-f709-4ef8-977c-738a43f0fd96</t>
  </si>
  <si>
    <t xml:space="preserve">422dd61b-1021-4de0-90b6-a7e1fca206f6</t>
  </si>
  <si>
    <t xml:space="preserve">ecc7755e-a7dc-4819-9eb0-c34b94a201c9</t>
  </si>
  <si>
    <t xml:space="preserve">7c264443-d11f-4e99-b06f-7e0a1fc9f818</t>
  </si>
  <si>
    <t xml:space="preserve">a514641e-62d8-4e5b-b288-6adf81f1d66d</t>
  </si>
  <si>
    <t xml:space="preserve">0ac12aea-9dcf-463a-b7fd-905eb7fb6f2c</t>
  </si>
  <si>
    <t xml:space="preserve">292bdf61-78ec-447d-a5bf-3cf3f5e323d7</t>
  </si>
  <si>
    <t xml:space="preserve">fbf5a656-0e0f-4c90-ac15-7142cabe7bf2</t>
  </si>
  <si>
    <t xml:space="preserve">0b7eb73e-0635-4fe1-9725-0bd716188529</t>
  </si>
  <si>
    <t xml:space="preserve">8539b5b1-3a44-4897-958c-cdd2cc42d6cf</t>
  </si>
  <si>
    <t xml:space="preserve">14a65e79-310c-450e-b906-72f5649d7264</t>
  </si>
  <si>
    <t xml:space="preserve">b8ceba3d-584a-49c2-b682-6a2fa0d94698</t>
  </si>
  <si>
    <t xml:space="preserve">277d2ea5-f002-4fb7-9fe8-03e185215d3f</t>
  </si>
  <si>
    <t xml:space="preserve">8a672278-1aad-4459-b4b3-ef5ce47d6107</t>
  </si>
  <si>
    <t xml:space="preserve">43f694c2-d3f4-4624-a60b-04e00283ebfc</t>
  </si>
  <si>
    <t xml:space="preserve">2a35e357-6292-4c1d-84e7-ecdf1e7f76ed</t>
  </si>
  <si>
    <t xml:space="preserve">ab7f5189-732f-482a-9c63-f29dea725360</t>
  </si>
  <si>
    <t xml:space="preserve">22005335-85c4-4e0d-a93b-5c5f09968429</t>
  </si>
  <si>
    <t xml:space="preserve">76d2fb09-a882-4802-9a00-b47616cbeed4</t>
  </si>
  <si>
    <t xml:space="preserve">6bebc438-8676-4ad2-8605-fe19594e1d73</t>
  </si>
  <si>
    <t xml:space="preserve">f922224d-a5dd-4534-845b-228c0aa061e8</t>
  </si>
  <si>
    <t xml:space="preserve">f8309774-80df-453c-9f7e-bb7485eda8b4</t>
  </si>
  <si>
    <t xml:space="preserve">5ec461ed-bbf9-4469-b6e7-7e28f1b7afda</t>
  </si>
  <si>
    <t xml:space="preserve">74e7f3b1-6256-4899-9bc4-0ad0d3eba0c6</t>
  </si>
  <si>
    <t xml:space="preserve">26441b62-ff50-408a-806d-9b7646450433</t>
  </si>
  <si>
    <t xml:space="preserve">8cc405cd-8b8c-4cc1-931b-44b104171dcf</t>
  </si>
  <si>
    <t xml:space="preserve">e29c81af-9419-4dd7-9fb7-5d849ce8f7d4</t>
  </si>
  <si>
    <t xml:space="preserve">1cb15bcb-84e8-4677-94fb-9e19fc8458b3</t>
  </si>
  <si>
    <t xml:space="preserve">d04547bd-1f50-4b43-92b9-491ad17da07d</t>
  </si>
  <si>
    <t xml:space="preserve">6d9dce9b-10c5-42ba-ad1b-b8cb7e2134fd</t>
  </si>
  <si>
    <t xml:space="preserve">19809700-22c1-45ab-ab33-8a44fd30e40a</t>
  </si>
  <si>
    <t xml:space="preserve">64b4c795-6767-4a88-8e89-26fe68780f68</t>
  </si>
  <si>
    <t xml:space="preserve">9c60e20d-5b28-42d4-bb66-2036c2b2dde5</t>
  </si>
  <si>
    <t xml:space="preserve">e9ade923-0ae7-49b1-a531-ad1b3383c5ad</t>
  </si>
  <si>
    <t xml:space="preserve">4f6f5f94-a296-4266-8caa-7bfdd9d5a675</t>
  </si>
  <si>
    <t xml:space="preserve">4e87b6f2-f54b-4c39-a72f-ccea5c68da1b</t>
  </si>
  <si>
    <t xml:space="preserve">a93436b6-a579-472f-bc98-9afb915c04bf</t>
  </si>
  <si>
    <t xml:space="preserve">e07dd66d-86aa-4451-9cba-0055e57b01d0</t>
  </si>
  <si>
    <t xml:space="preserve">2410518a-75fa-42f9-acb8-379fdb7472b4</t>
  </si>
  <si>
    <t xml:space="preserve">a1575769-f8bb-421d-912f-78acb7ae2861</t>
  </si>
  <si>
    <t xml:space="preserve">ab8e2cf2-d183-4ba4-b768-e0ed56cdc396</t>
  </si>
  <si>
    <t xml:space="preserve">83e3c09a-a05d-4797-a201-dffef4cdefe4</t>
  </si>
  <si>
    <t xml:space="preserve">c802c53a-070b-48e7-a896-9a687fac1a01</t>
  </si>
  <si>
    <t xml:space="preserve">1bb7810e-1e79-4268-9598-d36a3a88aec3</t>
  </si>
  <si>
    <t xml:space="preserve">a625da6c-cbf4-4f7e-87b8-7d50a54fe61e</t>
  </si>
  <si>
    <t xml:space="preserve">540d3335-fbad-4522-839b-55b90e215239</t>
  </si>
  <si>
    <t xml:space="preserve">4c469225-fafb-4cbd-89dd-d4e8676326bd</t>
  </si>
  <si>
    <t xml:space="preserve">c437f189-612c-4ffd-9a50-55f634776aea</t>
  </si>
  <si>
    <t xml:space="preserve">4b908ad8-9ffe-4b80-a39b-88c95cf94229</t>
  </si>
  <si>
    <t xml:space="preserve">26a91ca1-10e4-4cdc-b7df-9179a5b0733b</t>
  </si>
  <si>
    <t xml:space="preserve">977d616e-adff-4605-b2ba-6c5b90a75c65</t>
  </si>
  <si>
    <t xml:space="preserve">Detected pipeline leak</t>
  </si>
  <si>
    <t xml:space="preserve">Airborne AVIRIS-NG plume (pipeline leak)</t>
  </si>
  <si>
    <t xml:space="preserve">Snapshot from aircraft using AVIRIS-NG</t>
  </si>
  <si>
    <t xml:space="preserve">Storage tank hatch emission; representative ~100 kg/h class</t>
  </si>
  <si>
    <t xml:space="preserve">7f348cf6-b8a9-435b-bd6f-f68ef4a2872c</t>
  </si>
  <si>
    <t xml:space="preserve">Coal mine ventilation shaft</t>
  </si>
  <si>
    <t xml:space="preserve">Coal mine vent shaft</t>
  </si>
  <si>
    <t xml:space="preserve">Direct aircraft mass balance 360–2800 kg/h; remote estimate ~1600 kg/h</t>
  </si>
  <si>
    <t xml:space="preserve">fb137c99-a409-48e8-b91c-9040cf157f22</t>
  </si>
  <si>
    <t xml:space="preserve">Gaz processing facility event (Durango)</t>
  </si>
  <si>
    <t xml:space="preserve">Gas processing facility (intermittent event)</t>
  </si>
  <si>
    <t xml:space="preserve">Intermittent high emission up to 7500 kg/h; counted at reduced contribution in regional total</t>
  </si>
  <si>
    <t xml:space="preserve">b3ced1bb-f90b-4512-9958-e1ec271ad9eb</t>
  </si>
  <si>
    <t xml:space="preserve">Regional point-source total (upscaled) of fossil fuel harvesting, processing, and distributing infrastructures</t>
  </si>
  <si>
    <t xml:space="preserve">Aggregated AVIRIS-NG/HyTES detections (245 plumes)</t>
  </si>
  <si>
    <t xml:space="preserve">Upscaled point-source total from 245 detections</t>
  </si>
  <si>
    <t xml:space="preserve">aab744a7-a103-4ebe-b823-0163ce2c10ca</t>
  </si>
  <si>
    <t xml:space="preserve">Numerical estimates of CH4 flux from the 100km x 100km study area</t>
  </si>
  <si>
    <t xml:space="preserve">a 100km x 100km area of the Delaware sub-basin along the Texas–New Mexico border, including 11000 active wells; accounts for 33% and 43% of the Permian Basin’s oil and natural gas production in 2019</t>
  </si>
  <si>
    <t xml:space="preserve">Picarro CRDS</t>
  </si>
  <si>
    <t xml:space="preserve">Numerical estimates of CH4 flux from the 100km x 100km study area derived from the combination of tower and aerial measurements</t>
  </si>
  <si>
    <t xml:space="preserve">317f0f31-ba6b-4fe0-8099-5c85381af6d8</t>
  </si>
  <si>
    <t xml:space="preserve">a 100km x 100km area of the Delaware sub-basin along the Texas–New Mexico border, including 11000 active wells; accounts for 33% and 43% of the Permian Basin’s oil and natural gas production in 2020</t>
  </si>
  <si>
    <t xml:space="preserve">698bf954-2274-4d6f-9d0a-d7690d687373</t>
  </si>
  <si>
    <t xml:space="preserve">a 100km x 100km area of the Delaware sub-basin along the Texas–New Mexico border, including 11000 active wells; accounts for 33% and 43% of the Permian Basin’s oil and natural gas production in 2021</t>
  </si>
  <si>
    <t xml:space="preserve">dc6f4f60-c3ef-44ac-b0f8-4d543f50e13e</t>
  </si>
  <si>
    <t xml:space="preserve">a 100km x 100km area of the Delaware sub-basin along the Texas–New Mexico border, including 11000 active wells; accounts for 33% and 43% of the Permian Basin’s oil and natural gas production in 2022</t>
  </si>
  <si>
    <t xml:space="preserve">419b7a88-414b-4394-a1ba-638483644385</t>
  </si>
  <si>
    <t xml:space="preserve">a 100km x 100km area of the Delaware sub-basin along the Texas–New Mexico border, including 11000 active wells; accounts for 33% and 43% of the Permian Basin’s oil and natural gas production in 2023</t>
  </si>
  <si>
    <t xml:space="preserve">4467f188-4505-403f-8a3d-3101662963b7</t>
  </si>
  <si>
    <t xml:space="preserve">a 100km x 100km area of the Delaware sub-basin along the Texas–New Mexico border, including 11000 active wells; accounts for 33% and 43% of the Permian Basin’s oil and natural gas production in 2024</t>
  </si>
  <si>
    <t xml:space="preserve">3b04df29-6a3c-4542-8058-485168079a64</t>
  </si>
  <si>
    <t xml:space="preserve">a 100km x 100km area of the Delaware sub-basin along the Texas–New Mexico border, including 11000 active wells; accounts for 33% and 43% of the Permian Basin’s oil and natural gas production in 2025</t>
  </si>
  <si>
    <t xml:space="preserve">3819d140-b72b-40f2-86d4-c413daf96d4a</t>
  </si>
  <si>
    <t xml:space="preserve">a 100km x 100km area of the Delaware sub-basin along the Texas–New Mexico border, including 11000 active wells; accounts for 33% and 43% of the Permian Basin’s oil and natural gas production in 2026</t>
  </si>
  <si>
    <t xml:space="preserve">be027745-38cf-4bb9-b608-b37e2491d0c8</t>
  </si>
  <si>
    <t xml:space="preserve">Average aggregate completion-related emissions</t>
  </si>
  <si>
    <t xml:space="preserve">a 100km x 100km area of the Delaware sub-basin along the Texas–New Mexico border, including 11000 active wells; accounts for 33% and 43% of the Permian Basin’s oil and natural gas production in 2027</t>
  </si>
  <si>
    <t xml:space="preserve">6741659d-56a6-475a-b3e0-5ffd94a6dbec</t>
  </si>
  <si>
    <t xml:space="preserve">a 100km x 100km area of the Delaware sub-basin along the Texas–New Mexico border, including 11000 active wells; accounts for 33% and 43% of the Permian Basin’s oil and natural gas production in 2028</t>
  </si>
  <si>
    <t xml:space="preserve">cc621edd-08cd-4740-b11c-64e28d2e08e0</t>
  </si>
  <si>
    <t xml:space="preserve">a 100km x 100km area of the Delaware sub-basin along the Texas–New Mexico border, including 11000 active wells; accounts for 33% and 43% of the Permian Basin’s oil and natural gas production in 2029</t>
  </si>
  <si>
    <t xml:space="preserve">2779f58a-4fc7-4c9b-ba1b-2064cecc64d1</t>
  </si>
  <si>
    <t xml:space="preserve">a 100km x 100km area of the Delaware sub-basin along the Texas–New Mexico border, including 11000 active wells; accounts for 33% and 43% of the Permian Basin’s oil and natural gas production in 2030</t>
  </si>
  <si>
    <t xml:space="preserve">896af99c-7cb3-40e7-8f74-134bf09130c2</t>
  </si>
  <si>
    <t xml:space="preserve">a 100km x 100km area of the Delaware sub-basin along the Texas–New Mexico border, including 11000 active wells; accounts for 33% and 43% of the Permian Basin’s oil and natural gas production in 2031</t>
  </si>
  <si>
    <t xml:space="preserve">b9d3773a-15b1-4bdf-9333-5588614f2159</t>
  </si>
  <si>
    <t xml:space="preserve">a 100km x 100km area of the Delaware sub-basin along the Texas–New Mexico border, including 11000 active wells; accounts for 33% and 43% of the Permian Basin’s oil and natural gas production in 2032</t>
  </si>
  <si>
    <t xml:space="preserve">def1dcdd-0fde-4b1e-8ff1-e7dadf3d159d</t>
  </si>
  <si>
    <t xml:space="preserve">a 100km x 100km area of the Delaware sub-basin along the Texas–New Mexico border, including 11000 active wells; accounts for 33% and 43% of the Permian Basin’s oil and natural gas production in 2033</t>
  </si>
  <si>
    <t xml:space="preserve">d869b96f-f3f3-46c6-a8c8-cf36e1546544</t>
  </si>
  <si>
    <t xml:space="preserve">a 100km x 100km area of the Delaware sub-basin along the Texas–New Mexico border, including 11000 active wells; accounts for 33% and 43% of the Permian Basin’s oil and natural gas production in 2034</t>
  </si>
  <si>
    <t xml:space="preserve">d1cbc106-d818-4df6-8476-dda988090c76</t>
  </si>
  <si>
    <t xml:space="preserve">a 100km x 100km area of the Delaware sub-basin along the Texas–New Mexico border, including 11000 active wells; accounts for 33% and 43% of the Permian Basin’s oil and natural gas production in 2035</t>
  </si>
  <si>
    <t xml:space="preserve">2b45f475-cf13-4375-b478-c4a2201f50d6</t>
  </si>
  <si>
    <t xml:space="preserve">a 100km x 100km area of the Delaware sub-basin along the Texas–New Mexico border, including 11000 active wells; accounts for 33% and 43% of the Permian Basin’s oil and natural gas production in 2036</t>
  </si>
  <si>
    <t xml:space="preserve">01deb447-c9ac-43c0-a92d-918d8996f84a</t>
  </si>
  <si>
    <t xml:space="preserve">a 100km x 100km area of the Delaware sub-basin along the Texas–New Mexico border, including 11000 active wells; accounts for 33% and 43% of the Permian Basin’s oil and natural gas production in 2037</t>
  </si>
  <si>
    <t xml:space="preserve">13b15da3-37fc-4d12-b96f-d4cebd6c78fb</t>
  </si>
  <si>
    <t xml:space="preserve">a 100km x 100km area of the Delaware sub-basin along the Texas–New Mexico border, including 11000 active wells; accounts for 33% and 43% of the Permian Basin’s oil and natural gas production in 2038</t>
  </si>
  <si>
    <t xml:space="preserve">1c2f78e4-d8c1-45b6-84e3-c84241842c8c</t>
  </si>
  <si>
    <t xml:space="preserve">a 100km x 100km area of the Delaware sub-basin along the Texas–New Mexico border, including 11000 active wells; accounts for 33% and 43% of the Permian Basin’s oil and natural gas production in 2039</t>
  </si>
  <si>
    <t xml:space="preserve">1933d139-bb0f-473f-90a8-d8213ac9855a</t>
  </si>
  <si>
    <t xml:space="preserve">a 100km x 100km area of the Delaware sub-basin along the Texas–New Mexico border, including 11000 active wells; accounts for 33% and 43% of the Permian Basin’s oil and natural gas production in 2040</t>
  </si>
  <si>
    <t xml:space="preserve">c53627c1-6c74-4d57-be90-aa21fbe09f4e</t>
  </si>
  <si>
    <t xml:space="preserve">a 100km x 100km area of the Delaware sub-basin along the Texas–New Mexico border, including 11000 active wells; accounts for 33% and 43% of the Permian Basin’s oil and natural gas production in 2041</t>
  </si>
  <si>
    <t xml:space="preserve">6d844a3c-66a3-4640-bca2-49ba0c996072</t>
  </si>
  <si>
    <t xml:space="preserve">a 100km x 100km area of the Delaware sub-basin along the Texas–New Mexico border, including 11000 active wells; accounts for 33% and 43% of the Permian Basin’s oil and natural gas production in 2042</t>
  </si>
  <si>
    <t xml:space="preserve">d8184b7b-02bb-4c01-a29e-25d2652946c5</t>
  </si>
  <si>
    <t xml:space="preserve">a 100km x 100km area of the Delaware sub-basin along the Texas–New Mexico border, including 11000 active wells; accounts for 33% and 43% of the Permian Basin’s oil and natural gas production in 2043</t>
  </si>
  <si>
    <t xml:space="preserve">ce330f2e-63ed-4b3d-b4b4-c96c5a1c9ab6</t>
  </si>
  <si>
    <t xml:space="preserve">a 100km x 100km area of the Delaware sub-basin along the Texas–New Mexico border, including 11000 active wells; accounts for 33% and 43% of the Permian Basin’s oil and natural gas production in 2044</t>
  </si>
  <si>
    <t xml:space="preserve">670944f6-f37f-44c6-91ac-ed02591ede47</t>
  </si>
  <si>
    <t xml:space="preserve">a 100km x 100km area of the Delaware sub-basin along the Texas–New Mexico border, including 11000 active wells; accounts for 33% and 43% of the Permian Basin’s oil and natural gas production in 2045</t>
  </si>
  <si>
    <t xml:space="preserve">6aa419f8-7092-412d-bb70-f754435e2b3e</t>
  </si>
  <si>
    <t xml:space="preserve">a 100km x 100km area of the Delaware sub-basin along the Texas–New Mexico border, including 11000 active wells; accounts for 33% and 43% of the Permian Basin’s oil and natural gas production in 2046</t>
  </si>
  <si>
    <t xml:space="preserve">9a558881-9cda-46ec-b33e-6988a80add46</t>
  </si>
  <si>
    <t xml:space="preserve">atmospheric measurements in a mass balance approach on a natural gas and oil production ﬁeld in Uintah County, Utah</t>
  </si>
  <si>
    <t xml:space="preserve">Total CH4 emissions from oil and natural gas sources</t>
  </si>
  <si>
    <t xml:space="preserve">Mass balance approach</t>
  </si>
  <si>
    <t xml:space="preserve">Total CH4 emissions from oil and natural gas sources on 3 February 2012</t>
  </si>
  <si>
    <t xml:space="preserve">953515c1-68e0-4e98-88b5-e46694a04a26</t>
  </si>
  <si>
    <t xml:space="preserve">Total CH4 emissions from all sources</t>
  </si>
  <si>
    <t xml:space="preserve">Total CH4 emissions from all sources on 3 February 2012</t>
  </si>
  <si>
    <t xml:space="preserve">7203700b-aa0b-40ed-a25c-e64e40c617d6</t>
  </si>
  <si>
    <t xml:space="preserve">Operational emissions during construction</t>
  </si>
  <si>
    <t xml:space="preserve">Blowdown + purging for new pipeline connection</t>
  </si>
  <si>
    <t xml:space="preserve">Per-event calculation from utility records and CFD (purging); engineering equations for blowdown</t>
  </si>
  <si>
    <t xml:space="preserve">Values are per event (not continuous rates)</t>
  </si>
  <si>
    <t xml:space="preserve">kg/event</t>
  </si>
  <si>
    <t xml:space="preserve">9e171ee9-afac-4602-8959-89a3a1d50497</t>
  </si>
  <si>
    <t xml:space="preserve">Operational emissions during connections</t>
  </si>
  <si>
    <t xml:space="preserve">Blowdown + purging for new regulator connection</t>
  </si>
  <si>
    <t xml:space="preserve">5c376d5a-840b-41dc-88fc-5e778a696367</t>
  </si>
  <si>
    <t xml:space="preserve">Emergency maintenance emissions</t>
  </si>
  <si>
    <t xml:space="preserve">Blowdown + purging during emergency repair</t>
  </si>
  <si>
    <t xml:space="preserve">7151bc19-397f-409e-95f6-6904d131569a</t>
  </si>
  <si>
    <t xml:space="preserve">Accident emissions (medium pressure)</t>
  </si>
  <si>
    <t xml:space="preserve">Leakage + blowdown + purging from third-party damage (medium pressure)</t>
  </si>
  <si>
    <t xml:space="preserve">Per-event calculation using recorded response times and flow equations; CFD for purging</t>
  </si>
  <si>
    <t xml:space="preserve">Large per-event mass reflects medium-pressure break scenarios.</t>
  </si>
  <si>
    <t xml:space="preserve">bc76bbf1-8067-4333-a06c-9ad8328b6d94</t>
  </si>
  <si>
    <t xml:space="preserve">Accident emissions (low pressure)</t>
  </si>
  <si>
    <t xml:space="preserve">Leakage only from third-party damage (low pressure)</t>
  </si>
  <si>
    <t xml:space="preserve">Per-event calculation using recorded response times and leakage equations</t>
  </si>
  <si>
    <t xml:space="preserve">Low-pressure break scenario without blowdown/purging.</t>
  </si>
  <si>
    <t xml:space="preserve">ccf6d122-77cd-4b83-b50b-ecfc3ab36344</t>
  </si>
  <si>
    <t xml:space="preserve">results for four downwind tracer experiments at a Gas processing plant</t>
  </si>
  <si>
    <t xml:space="preserve">Significant hotspot emissions from the gas processing plant and from three central gathering stations</t>
  </si>
  <si>
    <t xml:space="preserve">high-accuracy real time instrument</t>
  </si>
  <si>
    <t xml:space="preserve">Compressor building</t>
  </si>
  <si>
    <t xml:space="preserve">11/31/1991</t>
  </si>
  <si>
    <t xml:space="preserve">64d72623-15f6-4840-92bc-b7961190ead3</t>
  </si>
  <si>
    <t xml:space="preserve">ce7fe90a-f8be-4d26-b1f3-40a8f79ceda0</t>
  </si>
  <si>
    <t xml:space="preserve">Whole air canister samples</t>
  </si>
  <si>
    <t xml:space="preserve">Compressor exhaust stack - canisters</t>
  </si>
  <si>
    <t xml:space="preserve">d4cfa5e5-d829-495a-b52f-bdf9bc201930</t>
  </si>
  <si>
    <t xml:space="preserve">Compressor exhaust stack - mobile</t>
  </si>
  <si>
    <t xml:space="preserve">793163b1-bd0b-48fc-89c1-fc9b589b299f</t>
  </si>
  <si>
    <t xml:space="preserve">Compressor building - canisters</t>
  </si>
  <si>
    <t xml:space="preserve">defe5743-7ec7-4e1e-bcd0-0d2227cb7de9</t>
  </si>
  <si>
    <t xml:space="preserve">Compressor building - mobile</t>
  </si>
  <si>
    <t xml:space="preserve">cdc9af00-5bcd-41b8-91c9-7ba0daec9d47</t>
  </si>
  <si>
    <t xml:space="preserve">Mean</t>
  </si>
  <si>
    <t xml:space="preserve">ab50bcb7-6685-4bc8-a673-5d155ed04d23</t>
  </si>
  <si>
    <t xml:space="preserve">City regulation</t>
  </si>
  <si>
    <t xml:space="preserve">Primary city regulating station</t>
  </si>
  <si>
    <t xml:space="preserve">Primary regulating station</t>
  </si>
  <si>
    <t xml:space="preserve">L/min</t>
  </si>
  <si>
    <t xml:space="preserve">5573e23f-c8f3-4319-a7de-baa4c7330595</t>
  </si>
  <si>
    <t xml:space="preserve">Secondary city regulating station</t>
  </si>
  <si>
    <t xml:space="preserve">Secondary regulating station</t>
  </si>
  <si>
    <t xml:space="preserve">b88f439f-980a-4833-bda7-aa38b4febff1</t>
  </si>
  <si>
    <t xml:space="preserve">Underground leak</t>
  </si>
  <si>
    <t xml:space="preserve">Underground distribution leak</t>
  </si>
  <si>
    <t xml:space="preserve">a2ed7a4a-e8b7-40ef-93f3-6dcfd16f1a7f</t>
  </si>
  <si>
    <t xml:space="preserve">City-wide emissions from natural gas distribution system</t>
  </si>
  <si>
    <t xml:space="preserve">midwestem city used for the methane emission studies has a population of 35000 and an urban area of approximately 23km^2. There are 12829 gas customers with a total gas usage (1989) of approximately 25 million therm (annual average rate = 135m3/min). The distribution system included 16km of cast iron pipe, 138km of steel pipe, and 290km of plastic pipe</t>
  </si>
  <si>
    <t xml:space="preserve">Small midwestern city</t>
  </si>
  <si>
    <t xml:space="preserve">Small city, area method, multiple tests</t>
  </si>
  <si>
    <t xml:space="preserve">828e32fd-2004-4c5d-b154-58eabf20216a</t>
  </si>
  <si>
    <t xml:space="preserve">National inventory total</t>
  </si>
  <si>
    <t xml:space="preserve">All segments</t>
  </si>
  <si>
    <t xml:space="preserve">Hi-Flow sampler</t>
  </si>
  <si>
    <t xml:space="preserve">Central estimate with 90% CI; EPA/GRI multi-year study; base year 1992.</t>
  </si>
  <si>
    <t xml:space="preserve">Central Estimate</t>
  </si>
  <si>
    <t xml:space="preserve">Bscf/yr</t>
  </si>
  <si>
    <t xml:space="preserve">d2f9aae4-335d-4eee-b8dc-2c084bc5246d</t>
  </si>
  <si>
    <t xml:space="preserve">National inventory by segment</t>
  </si>
  <si>
    <t xml:space="preserve">Upstream – Production</t>
  </si>
  <si>
    <t xml:space="preserve">Production segment total with 90% CI.</t>
  </si>
  <si>
    <t xml:space="preserve">1dab9bf3-050a-49fa-b7f7-b3b999cc9c1f</t>
  </si>
  <si>
    <t xml:space="preserve">Processing segment total with 90% CI.</t>
  </si>
  <si>
    <t xml:space="preserve">ed7d77fb-484f-46cf-8620-cac547ca4a50</t>
  </si>
  <si>
    <t xml:space="preserve">Transmission &amp; Storage</t>
  </si>
  <si>
    <t xml:space="preserve">Transmission &amp; storage segment total with 90% CI.</t>
  </si>
  <si>
    <t xml:space="preserve">bda6545f-bac0-43ef-a2a0-c067b35188eb</t>
  </si>
  <si>
    <t xml:space="preserve">Distribution segment total with 90% CI.</t>
  </si>
  <si>
    <t xml:space="preserve">31a5b6e1-4c66-4a0c-ad3d-988fb1808ab4</t>
  </si>
  <si>
    <t xml:space="preserve">National inventory by emission type</t>
  </si>
  <si>
    <t xml:space="preserve">Fugitive emissions (equipment + underground pipelines)</t>
  </si>
  <si>
    <t xml:space="preserve">Industry-wide fugitive total with 90% CI.</t>
  </si>
  <si>
    <t xml:space="preserve">47a96cc2-aca6-4920-8672-f54ac4fb6c56</t>
  </si>
  <si>
    <t xml:space="preserve">Individual tracer tests at a landfull</t>
  </si>
  <si>
    <t xml:space="preserve">Measured whole landfill emissions from the Nashua landfill</t>
  </si>
  <si>
    <t xml:space="preserve">Aerodyne real-time infrared CH4 analyzer</t>
  </si>
  <si>
    <t xml:space="preserve">12 individual emission tests, each test consisting of 5–8 plume measurements.</t>
  </si>
  <si>
    <t xml:space="preserve">m^3 min^-1</t>
  </si>
  <si>
    <t xml:space="preserve">28dd6637-95a0-4565-b0f2-1e9b3b52251a</t>
  </si>
  <si>
    <t xml:space="preserve">Total anthropogenic U.S. and Canadian emission</t>
  </si>
  <si>
    <t xml:space="preserve">United States + Canada</t>
  </si>
  <si>
    <t xml:space="preserve">Airborne flask sampling + receptor-oriented STILT model inversion with WRF met fields</t>
  </si>
  <si>
    <t xml:space="preserve">4878e203-2daa-4e22-82f7-431c5d7d7096</t>
  </si>
  <si>
    <t xml:space="preserve">Mass balance measurement of a Gas processing plant</t>
  </si>
  <si>
    <t xml:space="preserve">Gas processing plant</t>
  </si>
  <si>
    <t xml:space="preserve">Picarro CRDS (0.5 hz)</t>
  </si>
  <si>
    <t xml:space="preserve">GPP-I</t>
  </si>
  <si>
    <t xml:space="preserve">1f76d5ed-f9cd-4be3-9f17-6c4ece24bf53</t>
  </si>
  <si>
    <t xml:space="preserve">GPP-II (avg)d</t>
  </si>
  <si>
    <t xml:space="preserve">f2363be9-3c4c-4457-9e2f-79070ac972ae</t>
  </si>
  <si>
    <t xml:space="preserve">GPP-II (2 km)</t>
  </si>
  <si>
    <t xml:space="preserve">629e7259-4fb9-4dd1-bd86-b17be4f861c5</t>
  </si>
  <si>
    <t xml:space="preserve">GPP-II (4 km)</t>
  </si>
  <si>
    <t xml:space="preserve">adf1be8e-032e-4a27-9ad2-10d34463f300</t>
  </si>
  <si>
    <t xml:space="preserve">GPP-III</t>
  </si>
  <si>
    <t xml:space="preserve">7a44ab9a-28b5-4e2b-835c-d8edeaf61ea4</t>
  </si>
  <si>
    <t xml:space="preserve">GPP-IV</t>
  </si>
  <si>
    <t xml:space="preserve">63180109-0ec1-4a80-88c9-7a62b35504f8</t>
  </si>
  <si>
    <t xml:space="preserve">Mass balance measurement of a Compressor Station</t>
  </si>
  <si>
    <t xml:space="preserve">CS</t>
  </si>
  <si>
    <t xml:space="preserve">04a79ece-cc94-41ec-9cdc-d48ede01ac82</t>
  </si>
  <si>
    <t xml:space="preserve">Mass balance measurement of a Landfill</t>
  </si>
  <si>
    <t xml:space="preserve">Landfill</t>
  </si>
  <si>
    <t xml:space="preserve">LF-I</t>
  </si>
  <si>
    <t xml:space="preserve">3e59954a-a173-4e0d-9732-c32c6a5e69fd</t>
  </si>
  <si>
    <t xml:space="preserve">LF-II</t>
  </si>
  <si>
    <t xml:space="preserve">52a5acdf-c14f-4148-ae3f-20d45ae9c14e</t>
  </si>
  <si>
    <t xml:space="preserve">LF-III</t>
  </si>
  <si>
    <t xml:space="preserve">6448177d-1e17-4803-a9f0-2b155c807745</t>
  </si>
  <si>
    <t xml:space="preserve">Mass balance measurement of 8 point sources in the Barnett shale region of Texas</t>
  </si>
  <si>
    <t xml:space="preserve">8 point sources in the Barnett shale region of Texas</t>
  </si>
  <si>
    <t xml:space="preserve">20825ab3-8607-4054-9373-037d0bc4e6ac</t>
  </si>
  <si>
    <t xml:space="preserve">23 flights at 14 natural gas-fired power plants (NGPPs) using an aircraft-based mass balance technique</t>
  </si>
  <si>
    <t xml:space="preserve">NGPP P6</t>
  </si>
  <si>
    <t xml:space="preserve">G2301-m Picarro Cavity Ring Down Spectrometer</t>
  </si>
  <si>
    <t xml:space="preserve">P6</t>
  </si>
  <si>
    <t xml:space="preserve">25de06d1-872e-436c-82a1-4411688510c4</t>
  </si>
  <si>
    <t xml:space="preserve">24 flights at 14 natural gas-fired power plants (NGPPs) using an aircraft-based mass balance technique</t>
  </si>
  <si>
    <t xml:space="preserve">f852eacb-2fb4-4f2e-916e-a580bdf26cce</t>
  </si>
  <si>
    <t xml:space="preserve">25 flights at 14 natural gas-fired power plants (NGPPs) using an aircraft-based mass balance technique</t>
  </si>
  <si>
    <t xml:space="preserve">bda36bef-d4e8-4920-8ada-412d8eaa5076</t>
  </si>
  <si>
    <t xml:space="preserve">26 flights at 14 natural gas-fired power plants (NGPPs) using an aircraft-based mass balance technique</t>
  </si>
  <si>
    <t xml:space="preserve">e6aeef23-3b50-4559-908c-d91c669a2f39</t>
  </si>
  <si>
    <t xml:space="preserve">27 flights at 14 natural gas-fired power plants (NGPPs) using an aircraft-based mass balance technique</t>
  </si>
  <si>
    <t xml:space="preserve">NGPP P8</t>
  </si>
  <si>
    <t xml:space="preserve">f32e402b-04d1-412c-afee-b974ae040e47</t>
  </si>
  <si>
    <t xml:space="preserve">28 flights at 14 natural gas-fired power plants (NGPPs) using an aircraft-based mass balance technique</t>
  </si>
  <si>
    <t xml:space="preserve">f552b679-8dee-4718-82a8-98fbdcc54de8</t>
  </si>
  <si>
    <t xml:space="preserve">29 flights at 14 natural gas-fired power plants (NGPPs) using an aircraft-based mass balance technique</t>
  </si>
  <si>
    <t xml:space="preserve">8f6c0fa2-009e-4e7a-915b-c4196fd8a0ce</t>
  </si>
  <si>
    <t xml:space="preserve">30 flights at 14 natural gas-fired power plants (NGPPs) using an aircraft-based mass balance technique</t>
  </si>
  <si>
    <t xml:space="preserve">NGPP P4</t>
  </si>
  <si>
    <t xml:space="preserve">52d6bf54-249f-4909-8299-2583e493b031</t>
  </si>
  <si>
    <t xml:space="preserve">31 flights at 14 natural gas-fired power plants (NGPPs) using an aircraft-based mass balance technique</t>
  </si>
  <si>
    <t xml:space="preserve">aa513409-1382-42f7-801f-09d5a8186197</t>
  </si>
  <si>
    <t xml:space="preserve">32 flights at 14 natural gas-fired power plants (NGPPs) using an aircraft-based mass balance technique</t>
  </si>
  <si>
    <t xml:space="preserve">f5e885ba-fc4d-4891-bceb-9d2654d4a46b</t>
  </si>
  <si>
    <t xml:space="preserve">33 flights at 14 natural gas-fired power plants (NGPPs) using an aircraft-based mass balance technique</t>
  </si>
  <si>
    <t xml:space="preserve">NGPP P3</t>
  </si>
  <si>
    <t xml:space="preserve">0246ce16-0d80-4e18-96a6-d2b86ac3f2ab</t>
  </si>
  <si>
    <t xml:space="preserve">34 flights at 14 natural gas-fired power plants (NGPPs) using an aircraft-based mass balance technique</t>
  </si>
  <si>
    <t xml:space="preserve">7/1/7/2017</t>
  </si>
  <si>
    <t xml:space="preserve">12b6d9d4-741b-4fa3-8417-887344c00813</t>
  </si>
  <si>
    <t xml:space="preserve">35 flights at 14 natural gas-fired power plants (NGPPs) using an aircraft-based mass balance technique</t>
  </si>
  <si>
    <t xml:space="preserve">NGPP P2</t>
  </si>
  <si>
    <t xml:space="preserve">648236a7-f959-4746-be6e-8114d70e213d</t>
  </si>
  <si>
    <t xml:space="preserve">Results from a nationally representative measurement campaign at 180 gathering compressor stations conducted with nine industry partners</t>
  </si>
  <si>
    <t xml:space="preserve">Representative national sample of gathering stations</t>
  </si>
  <si>
    <t xml:space="preserve">Bacharach Hi Flow sampler (BHFS)</t>
  </si>
  <si>
    <t xml:space="preserve">Mean station emission rate</t>
  </si>
  <si>
    <t xml:space="preserve">0d988b69-4ca1-4eb0-83c0-409b94f3743a</t>
  </si>
  <si>
    <t xml:space="preserve">Extensive activity data reported to the GHGRP, including 319 basin-level reports, covering 15,895 reported compressors</t>
  </si>
  <si>
    <t xml:space="preserve">National emissions from gas compressor stations</t>
  </si>
  <si>
    <t xml:space="preserve">91c6647e-ddc6-4159-9f71-c40b9d035fb9</t>
  </si>
  <si>
    <t xml:space="preserve">Based on the records kept in the Wayne National Forest Ranger's office, most of the gathering pipelines in the forest were plastic and above ground</t>
  </si>
  <si>
    <t xml:space="preserve">block valve located on a plastic pipeline</t>
  </si>
  <si>
    <t xml:space="preserve">The TDLAS has a time resolution of 1 Hz</t>
  </si>
  <si>
    <t xml:space="preserve">accessory block valve leak</t>
  </si>
  <si>
    <t xml:space="preserve">mg/s</t>
  </si>
  <si>
    <t xml:space="preserve">fc7a1d81-12f2-4052-b2fb-65fffc8ba0d7</t>
  </si>
  <si>
    <t xml:space="preserve">c1a3fb59-69b7-4714-8fb3-b7d1e1464e4d</t>
  </si>
  <si>
    <t xml:space="preserve">airborne and ground-based methane and ethane measurement campaigns and long-term supporting observations for Los Angeles atmospheric methane source analysis</t>
  </si>
  <si>
    <t xml:space="preserve">South Coast Air Basin (Los Angeles Basin)</t>
  </si>
  <si>
    <t xml:space="preserve">Semi-continous (ground data)to minutes level intervals (aircraft) with monthly averages (remote sensing and pipelines)</t>
  </si>
  <si>
    <t xml:space="preserve">Los Angeles Atmosphere</t>
  </si>
  <si>
    <t xml:space="preserve">b4b7e409-2181-4424-9445-7585af0a5344</t>
  </si>
  <si>
    <t xml:space="preserve">Natural gas system</t>
  </si>
  <si>
    <t xml:space="preserve">ff50cf30-51db-4c93-8e71-c6722cbd2fef</t>
  </si>
  <si>
    <t xml:space="preserve">livestock</t>
  </si>
  <si>
    <t xml:space="preserve">c17263c3-43b7-4adc-a84e-f8cc275ac029</t>
  </si>
  <si>
    <t xml:space="preserve">0c8e099e-0513-4cfb-a7b2-ff8f50a83680</t>
  </si>
  <si>
    <t xml:space="preserve">petroleum extractionand refining</t>
  </si>
  <si>
    <t xml:space="preserve">70d5b2c8-cee5-4c31-bc86-44abff5a1b6e</t>
  </si>
  <si>
    <t xml:space="preserve">wetlands</t>
  </si>
  <si>
    <t xml:space="preserve">a8ef3a21-503c-4fbe-ae83-4b0fa08a4229</t>
  </si>
  <si>
    <t xml:space="preserve">18/6/2008</t>
  </si>
  <si>
    <t xml:space="preserve">30/6/2010</t>
  </si>
  <si>
    <t xml:space="preserve">adf6803f-cfbf-4b54-8732-570925eda3e4</t>
  </si>
  <si>
    <t xml:space="preserve">Region 6 (Southern Sacramento Valley)</t>
  </si>
  <si>
    <t xml:space="preserve">every 15minutes, averaged into 3hrs means</t>
  </si>
  <si>
    <t xml:space="preserve">emission value is annual average per region for Spring, Summer, Fall, and Winter. Assuming 100-year GWP of 21 for methane</t>
  </si>
  <si>
    <t xml:space="preserve">TgCO2eq/yr</t>
  </si>
  <si>
    <t xml:space="preserve">6a2d47d1-22a3-4c64-9c3d-dd990de0ed81</t>
  </si>
  <si>
    <t xml:space="preserve">Region 7 (Bay Area &amp; Surrounding)</t>
  </si>
  <si>
    <t xml:space="preserve">3fe61e3a-e984-443b-a18b-d49df4287b6e</t>
  </si>
  <si>
    <t xml:space="preserve">Region 8(Northern San Joaquin Valley)</t>
  </si>
  <si>
    <t xml:space="preserve">7d9c8f1d-ef50-4f99-8206-ab28fa3828cd</t>
  </si>
  <si>
    <t xml:space="preserve">Global high-resolution inverse model to optimize the CH4 emission using Greenhouse gas Observing Satellite (GOSAT) and surface observation data</t>
  </si>
  <si>
    <t xml:space="preserve">Global total anthropogenic emissions</t>
  </si>
  <si>
    <t xml:space="preserve">Satellite data combined with airborne CRDS measurements</t>
  </si>
  <si>
    <t xml:space="preserve">Tg CH4 yr−1</t>
  </si>
  <si>
    <t xml:space="preserve">daa9ee5b-dbb7-4f7f-957a-7ae379bd1137</t>
  </si>
  <si>
    <t xml:space="preserve">Global natural methane emissions</t>
  </si>
  <si>
    <t xml:space="preserve">c134a606-0565-47eb-9a72-53de38883769</t>
  </si>
  <si>
    <t xml:space="preserve">mean estimated emissions - China</t>
  </si>
  <si>
    <t xml:space="preserve">7504a596-6e3d-476a-9ee2-0200174af613</t>
  </si>
  <si>
    <t xml:space="preserve">mean estimated emissions - Russia</t>
  </si>
  <si>
    <t xml:space="preserve">f39d96a9-2568-4624-bb1d-ca38179b1538</t>
  </si>
  <si>
    <t xml:space="preserve">mean estimated emissions - US</t>
  </si>
  <si>
    <t xml:space="preserve">f5368610-b736-46e4-9e98-954b0d830fc0</t>
  </si>
  <si>
    <t xml:space="preserve">Natural wetland emissions - Brazil</t>
  </si>
  <si>
    <t xml:space="preserve">d6cf1056-19ad-4eb5-92a3-82c9ae114531</t>
  </si>
  <si>
    <t xml:space="preserve">Natural wetland emissions - US</t>
  </si>
  <si>
    <t xml:space="preserve">dc14c373-a1fb-421e-acbd-6085ede56a4c</t>
  </si>
  <si>
    <t xml:space="preserve">Natural wetland emissions - Russia</t>
  </si>
  <si>
    <t xml:space="preserve">9908e1f1-f7e6-4757-8996-d8a1c767be4e</t>
  </si>
  <si>
    <t xml:space="preserve">Natural wetland emissions - India</t>
  </si>
  <si>
    <t xml:space="preserve">2f6c8448-0a11-4472-81ee-abadbd6a3814</t>
  </si>
  <si>
    <t xml:space="preserve">Natural wetland emissions - Canada</t>
  </si>
  <si>
    <t xml:space="preserve">15bf40eb-1e7b-4adf-b4f6-6ed9f0603fab</t>
  </si>
  <si>
    <t xml:space="preserve">NG Well Pads</t>
  </si>
  <si>
    <t xml:space="preserve">Statewide emissions from NG well pads in California </t>
  </si>
  <si>
    <t xml:space="preserve">Mobile fast-response high-precision open-path methane analyzer </t>
  </si>
  <si>
    <t xml:space="preserve">kg CH4/day</t>
  </si>
  <si>
    <t xml:space="preserve">2e8282a5-e413-44e9-b91d-1cdba633f2e1</t>
  </si>
  <si>
    <t xml:space="preserve">Mean emission rate for sampled idle NG well pads </t>
  </si>
  <si>
    <t xml:space="preserve">f0a9c33b-e6c0-413a-97eb-d8d54756b492</t>
  </si>
  <si>
    <t xml:space="preserve">Total methane emissions from active NG well pads in California</t>
  </si>
  <si>
    <t xml:space="preserve">Gg CH4/y</t>
  </si>
  <si>
    <t xml:space="preserve">909372c1-04f1-467d-91be-936b74218051</t>
  </si>
  <si>
    <t xml:space="preserve">Glenn County active well pads</t>
  </si>
  <si>
    <t xml:space="preserve">516fec34-c00c-45a8-bb21-e7b679ec46ae</t>
  </si>
  <si>
    <t xml:space="preserve">Glenn County Idle well pads</t>
  </si>
  <si>
    <t xml:space="preserve">4b20dbbf-bf4e-44d4-8920-aa52b0bf6ad8</t>
  </si>
  <si>
    <t xml:space="preserve">Colusa County active well pads</t>
  </si>
  <si>
    <t xml:space="preserve">895e370f-dcf9-4bb3-8193-ede0c6c9bc09</t>
  </si>
  <si>
    <t xml:space="preserve">Colusa County idle well pads</t>
  </si>
  <si>
    <t xml:space="preserve">1e9fc8f1-b7f9-40d3-8847-499c04c754c0</t>
  </si>
  <si>
    <t xml:space="preserve">Sutter county active well pads</t>
  </si>
  <si>
    <t xml:space="preserve">622f9c2d-5707-47ef-8328-fce754f63c7b</t>
  </si>
  <si>
    <t xml:space="preserve">Sutter county idle well pads</t>
  </si>
  <si>
    <t xml:space="preserve">9ee6e70a-f5cf-45d6-8d4b-4c7c3bd82337</t>
  </si>
  <si>
    <t xml:space="preserve">Combined active well pads</t>
  </si>
  <si>
    <t xml:space="preserve">8b9c4ce9-1b09-497a-92f8-6778b969574d</t>
  </si>
  <si>
    <t xml:space="preserve">Combined idle well pads</t>
  </si>
  <si>
    <t xml:space="preserve">947abd8b-7d9a-42c6-913b-12835f75f7a4</t>
  </si>
  <si>
    <t xml:space="preserve"> Fossil fuel infrastructure in Canada</t>
  </si>
  <si>
    <t xml:space="preserve">Estimation of the methane emissions of vent P1</t>
  </si>
  <si>
    <t xml:space="preserve">AVIRIS-NG instrument</t>
  </si>
  <si>
    <t xml:space="preserve">13 flight lines on 5 different days in August 2017</t>
  </si>
  <si>
    <t xml:space="preserve">792a062b-d025-424a-94ef-9fe9fec9e8fb</t>
  </si>
  <si>
    <t xml:space="preserve">Estimation of the methane emissions of vent P2</t>
  </si>
  <si>
    <t xml:space="preserve">4ed498f3-7aff-4e26-b24b-a442c3b0d865</t>
  </si>
  <si>
    <t xml:space="preserve">P3 - sources related to gas extraction</t>
  </si>
  <si>
    <t xml:space="preserve">b407c501-6fa7-46f5-be00-a4bd7ecff4c3</t>
  </si>
  <si>
    <t xml:space="preserve">P4 -source related to gas extraction</t>
  </si>
  <si>
    <t xml:space="preserve">300336fe-50e7-49cc-82a1-7a3c308271e5</t>
  </si>
  <si>
    <t xml:space="preserve">Emission of the coal mine ventilation shaft - P5</t>
  </si>
  <si>
    <t xml:space="preserve">MF and IMAP-DOAS retrieval results </t>
  </si>
  <si>
    <t xml:space="preserve">Observed during the Four Corners measurement campaign in 2015</t>
  </si>
  <si>
    <t xml:space="preserve">b4c0b47c-513b-4ccc-9bea-56baa3053af6</t>
  </si>
  <si>
    <t xml:space="preserve">multiple measurement methods to estimate methane emissions in the Barnett Shale region, integrating both top-down and bottom-up approaches for a comprehensive analysis</t>
  </si>
  <si>
    <t xml:space="preserve">oil and natural gas extraction, processing, gathering, and distribution infrastructure.</t>
  </si>
  <si>
    <t xml:space="preserve">integrated data from numerous measurement campaigns over time to provide a robust, multiscale snapshot of methane emissions in the Barnett Shale sector</t>
  </si>
  <si>
    <t xml:space="preserve">Top - down data integration</t>
  </si>
  <si>
    <t xml:space="preserve">efd95f65-9195-4f0e-a56f-f95864bab364</t>
  </si>
  <si>
    <t xml:space="preserve">Bottom - up data integration</t>
  </si>
  <si>
    <t xml:space="preserve">27704020-fa36-4f91-bffa-92e60acde30e</t>
  </si>
  <si>
    <t xml:space="preserve">Oil and Gas Operation </t>
  </si>
  <si>
    <t xml:space="preserve">Bottom -Up data integration</t>
  </si>
  <si>
    <t xml:space="preserve">96157540-cccb-4179-9862-fda2665f886e</t>
  </si>
  <si>
    <t xml:space="preserve">Gathering Compressor Stations</t>
  </si>
  <si>
    <t xml:space="preserve">f637fbdb-6579-4392-9d5a-8948e63329ef</t>
  </si>
  <si>
    <t xml:space="preserve">Gas well blowout </t>
  </si>
  <si>
    <t xml:space="preserve">gas well in the Eagle Ford Shale near Victoria, Texas</t>
  </si>
  <si>
    <t xml:space="preserve">Single overflight snapshot (TROPOMI)</t>
  </si>
  <si>
    <t xml:space="preserve">Remote sensing plume imaging</t>
  </si>
  <si>
    <t xml:space="preserve">3f580018-e172-4baa-8767-2aaa98f79d79</t>
  </si>
  <si>
    <t xml:space="preserve">f278d50b-936b-48bc-b3ef-a8058f45edc9</t>
  </si>
  <si>
    <t xml:space="preserve">Single overflight snapshot (VIIRS)</t>
  </si>
  <si>
    <t xml:space="preserve">Remote sensing flare radiant heat</t>
  </si>
  <si>
    <t xml:space="preserve">090654d4-02bd-4c18-87a7-155bc8a258e9</t>
  </si>
  <si>
    <t xml:space="preserve">589037bf-ada7-429e-99c8-90e41ca68259</t>
  </si>
  <si>
    <t xml:space="preserve">The reconstruction and analysis of global methane emissions and sinks over the past three decades</t>
  </si>
  <si>
    <t xml:space="preserve">weekly to monthly at most sites, and continuously at some</t>
  </si>
  <si>
    <t xml:space="preserve">Top-down (inversion) estimate</t>
  </si>
  <si>
    <t xml:space="preserve">38860679-9181-46da-92fb-4a1fdba137d5</t>
  </si>
  <si>
    <t xml:space="preserve">Bottom-up (inventory/model) estimate</t>
  </si>
  <si>
    <t xml:space="preserve">c7f8bb76-c2a3-4d7a-9782-330077b092d8</t>
  </si>
  <si>
    <t xml:space="preserve">Natural Sources</t>
  </si>
  <si>
    <t xml:space="preserve">29d81350-a736-4221-a0bb-6045f9f0aacb</t>
  </si>
  <si>
    <t xml:space="preserve">70756f4c-0595-4561-9774-2f1ab3ce5077</t>
  </si>
  <si>
    <t xml:space="preserve">Natural Wetlands</t>
  </si>
  <si>
    <t xml:space="preserve">3dca44a0-bc39-4c32-875f-c86f35663073</t>
  </si>
  <si>
    <t xml:space="preserve">3183f4cf-ece1-4637-a385-c3c6d70a89aa</t>
  </si>
  <si>
    <t xml:space="preserve">Other Sources</t>
  </si>
  <si>
    <t xml:space="preserve">e36f6e36-43ba-48f5-9b65-604fe0d84245</t>
  </si>
  <si>
    <t xml:space="preserve">b49a92b0-adb9-4889-b8ff-8e7fcb11aa35</t>
  </si>
  <si>
    <t xml:space="preserve">Fresh water(Lakes and rivers)</t>
  </si>
  <si>
    <t xml:space="preserve">36a8c980-1bc2-41b2-8546-bcc0b0a48f29</t>
  </si>
  <si>
    <t xml:space="preserve">Wild animals</t>
  </si>
  <si>
    <t xml:space="preserve">1f1b59b0-8694-4521-bd45-ef80cb32e1e1</t>
  </si>
  <si>
    <t xml:space="preserve">Wildlifes</t>
  </si>
  <si>
    <t xml:space="preserve">acc4a49d-50cb-4682-abd9-73bedfef5d77</t>
  </si>
  <si>
    <t xml:space="preserve">2addcc0e-2694-426c-91fd-bc0056980347</t>
  </si>
  <si>
    <t xml:space="preserve">Geological (includ. Oceans)</t>
  </si>
  <si>
    <t xml:space="preserve">5d362392-caae-4847-883a-ebaccd051cff</t>
  </si>
  <si>
    <t xml:space="preserve">Hydrates</t>
  </si>
  <si>
    <t xml:space="preserve">f5ff1ced-bd7c-4a5e-b107-7e59e0ddf611</t>
  </si>
  <si>
    <t xml:space="preserve">Permafrost(excl.lakes and wetland)</t>
  </si>
  <si>
    <t xml:space="preserve">80695e0e-f76e-4cbd-8d95-1fd85c611603</t>
  </si>
  <si>
    <t xml:space="preserve">Anthropogenic sources</t>
  </si>
  <si>
    <t xml:space="preserve">58b7244d-781b-4a5e-8ab4-650e56100028</t>
  </si>
  <si>
    <t xml:space="preserve">52f82516-54f6-47fc-aa06-6c94e709294a</t>
  </si>
  <si>
    <t xml:space="preserve">Agriculture and waste </t>
  </si>
  <si>
    <t xml:space="preserve">ba3d537b-7cb4-47cd-81d3-9ddc6e0cce93</t>
  </si>
  <si>
    <t xml:space="preserve">83ab21f2-d9bc-4e5f-88a2-f8e86fbc2e8f</t>
  </si>
  <si>
    <t xml:space="preserve">Biomass burning (incl. biofuels)</t>
  </si>
  <si>
    <t xml:space="preserve">676e39fa-e661-4c2b-a639-09f46a8d4ec4</t>
  </si>
  <si>
    <t xml:space="preserve">285e8bc0-ac22-4ed2-bae8-19811af61f38</t>
  </si>
  <si>
    <t xml:space="preserve">Fossil fuels</t>
  </si>
  <si>
    <t xml:space="preserve">25de6a5e-add8-4e86-84e7-e4f6d95658b3</t>
  </si>
  <si>
    <t xml:space="preserve">08d9662f-c4ed-4302-bf88-233ec15f4960</t>
  </si>
  <si>
    <t xml:space="preserve">Source Attribution for Persistent CH4 Point Sources with at Least 3 Overflights</t>
  </si>
  <si>
    <t xml:space="preserve">Production: Well Site</t>
  </si>
  <si>
    <t xml:space="preserve">AVIRIS-NG snapshots</t>
  </si>
  <si>
    <t xml:space="preserve">Well Sites; at least 3 overflights</t>
  </si>
  <si>
    <t xml:space="preserve">1edce31b-dbbd-4d5e-a2c5-6f7d9d31cdee</t>
  </si>
  <si>
    <t xml:space="preserve">Production: Tank Batteries</t>
  </si>
  <si>
    <t xml:space="preserve">Tank Batteries; at least 3 overflights</t>
  </si>
  <si>
    <t xml:space="preserve">0ab04110-6878-4ec6-9122-94d071d8ea3c</t>
  </si>
  <si>
    <t xml:space="preserve">Gathering and Boosting: Gathering Pipelines</t>
  </si>
  <si>
    <t xml:space="preserve">Gathering Pipelines; at least 3 overflights</t>
  </si>
  <si>
    <t xml:space="preserve">852cb84e-2e7d-44a5-9422-d2cc08073fed</t>
  </si>
  <si>
    <t xml:space="preserve">Gathering and Boosting: Compression</t>
  </si>
  <si>
    <t xml:space="preserve">Compression; at least 3 overflights</t>
  </si>
  <si>
    <t xml:space="preserve">999dac03-bb7a-496e-83e3-393c48694915</t>
  </si>
  <si>
    <t xml:space="preserve">Processing: Processing Plants</t>
  </si>
  <si>
    <t xml:space="preserve">Processing Plants; at least 3 overflights</t>
  </si>
  <si>
    <t xml:space="preserve">5cb125b2-7f39-450d-8503-ecae61c5ea8f</t>
  </si>
  <si>
    <t xml:space="preserve">Individual point source in the Permian Basin</t>
  </si>
  <si>
    <t xml:space="preserve">tank</t>
  </si>
  <si>
    <t xml:space="preserve">b456ce61-c9f0-4591-a625-b9dfa82a9e22</t>
  </si>
  <si>
    <t xml:space="preserve">bc6e7624-1462-40d4-ab0b-ab9d1d8e335c</t>
  </si>
  <si>
    <t xml:space="preserve">143158a0-1894-457f-9d5b-f4d3d8575b88</t>
  </si>
  <si>
    <t xml:space="preserve">pipeline</t>
  </si>
  <si>
    <t xml:space="preserve">72b4f954-50ea-4dcb-8c66-fda1d3cebeac</t>
  </si>
  <si>
    <t xml:space="preserve">2ba92e34-0b4c-4a6b-9f24-2de6505ffa41</t>
  </si>
  <si>
    <t xml:space="preserve">processing</t>
  </si>
  <si>
    <t xml:space="preserve">1f0bec2c-00ad-421b-895e-a3ea60d3c911</t>
  </si>
  <si>
    <t xml:space="preserve">compressor</t>
  </si>
  <si>
    <t xml:space="preserve">f1cf82c8-71ac-474e-b2a6-2269317cbfda</t>
  </si>
  <si>
    <t xml:space="preserve">5fe42811-6fea-41fd-b0f0-3e0c4a438da4</t>
  </si>
  <si>
    <t xml:space="preserve">ce086885-53d8-4ef4-8adf-13fedf5985df</t>
  </si>
  <si>
    <t xml:space="preserve">35e2852c-2eb1-4501-80a5-39de966e81e0</t>
  </si>
  <si>
    <t xml:space="preserve">well</t>
  </si>
  <si>
    <t xml:space="preserve">20fe9091-9274-4c0f-aed1-f14ba3dde5eb</t>
  </si>
  <si>
    <t xml:space="preserve">603bdf9e-12d8-4be9-b488-f3a420d76243</t>
  </si>
  <si>
    <t xml:space="preserve">f6309aef-f1d2-4345-8462-a8ab7802c580</t>
  </si>
  <si>
    <t xml:space="preserve">cfaa44c0-8498-433c-94a4-034a08849c73</t>
  </si>
  <si>
    <t xml:space="preserve">b48cb0c8-e298-4ca4-9084-1e602dc1b91d</t>
  </si>
  <si>
    <t xml:space="preserve">11088b96-73e9-47a5-a5db-1f412d98a19c</t>
  </si>
  <si>
    <t xml:space="preserve">38f058c5-dcc1-409d-9f89-8312a4355283</t>
  </si>
  <si>
    <t xml:space="preserve">bbefe65d-ae77-4331-aa22-4bd04e8a3c8b</t>
  </si>
  <si>
    <t xml:space="preserve">cdd8b1d5-37df-4abb-b212-e377e3f2413f</t>
  </si>
  <si>
    <t xml:space="preserve">2441d190-06c3-4fba-ad6d-98267f5f56a5</t>
  </si>
  <si>
    <t xml:space="preserve">0bc9b088-52c0-4583-88b0-eea3ec7fb548</t>
  </si>
  <si>
    <t xml:space="preserve">96ffa8c9-db5e-4b9f-8585-afc4281fec7d</t>
  </si>
  <si>
    <t xml:space="preserve">7d16897a-b014-4abe-9bfb-c17feda09073</t>
  </si>
  <si>
    <t xml:space="preserve">b8c1a2cc-4bf7-4aec-aeaf-92c9edb6af41</t>
  </si>
  <si>
    <t xml:space="preserve">a830da74-1e0c-4d14-b249-eecd9e8ee34f</t>
  </si>
  <si>
    <t xml:space="preserve">54a83d4c-8e20-461a-8326-eab98a7c7078</t>
  </si>
  <si>
    <t xml:space="preserve">466c20a7-5bfe-430f-8096-af3f67de4fe8</t>
  </si>
  <si>
    <t xml:space="preserve">d0c83be2-d9f5-4fcd-9374-3b2ab71a4c10</t>
  </si>
  <si>
    <t xml:space="preserve">13dc07b5-7101-4265-867f-08c8b5de015b</t>
  </si>
  <si>
    <t xml:space="preserve">2c378a63-ef37-4f0c-8b8c-e6c196213960</t>
  </si>
  <si>
    <t xml:space="preserve">408dd00f-a28a-4b0a-9227-4894a1a84e0f</t>
  </si>
  <si>
    <t xml:space="preserve">4a8c869d-1c3d-42af-b2d8-eb073ae9fff5</t>
  </si>
  <si>
    <t xml:space="preserve">8b6a11d8-525e-4823-aebb-04bbdd71bc08</t>
  </si>
  <si>
    <t xml:space="preserve">ab0ac000-61ab-44cb-a2f8-31c274119ca5</t>
  </si>
  <si>
    <t xml:space="preserve">fae88128-66d4-4b9e-ba08-fa28c0a51701</t>
  </si>
  <si>
    <t xml:space="preserve">a998d514-acc3-4b2b-a813-65d32033d4ea</t>
  </si>
  <si>
    <t xml:space="preserve">53cc318c-241d-43a2-837a-e4737934b5bc</t>
  </si>
  <si>
    <t xml:space="preserve">053c0ba4-5f09-4aa3-91e1-b808b15ce974</t>
  </si>
  <si>
    <t xml:space="preserve">52762bb3-fc16-4dad-83b7-036f08411eb3</t>
  </si>
  <si>
    <t xml:space="preserve">d8f1716e-db5a-42c5-857e-5268fa08e42a</t>
  </si>
  <si>
    <t xml:space="preserve">445a0d06-00d7-494a-b918-f21d3316db00</t>
  </si>
  <si>
    <t xml:space="preserve">411f9e2d-b9da-433d-9e34-0eb7a62d30fd</t>
  </si>
  <si>
    <t xml:space="preserve">8723f048-297c-41d9-a487-fc041c48e9e6</t>
  </si>
  <si>
    <t xml:space="preserve">59081eb6-e8da-4d7c-aab9-4e2d66d8b7f5</t>
  </si>
  <si>
    <t xml:space="preserve">9e5d82ac-7e3e-46d5-b457-1d06c63600eb</t>
  </si>
  <si>
    <t xml:space="preserve">9bd65c88-0da8-402f-abbc-a426fed1c6fc</t>
  </si>
  <si>
    <t xml:space="preserve">c618fec7-d848-443d-9ce4-f743a0e7966f</t>
  </si>
  <si>
    <t xml:space="preserve">cea2d5f2-d9f7-49cb-aa24-d67d2236d494</t>
  </si>
  <si>
    <t xml:space="preserve">e92926f0-778f-4f79-9d75-56778566709a</t>
  </si>
  <si>
    <t xml:space="preserve">7847f439-128e-44ae-bff3-4da4ef8413a0</t>
  </si>
  <si>
    <t xml:space="preserve">6b541426-c369-49bc-b13f-947ba93e4207</t>
  </si>
  <si>
    <t xml:space="preserve">a445cf50-6978-449c-a077-f22c8f616592</t>
  </si>
  <si>
    <t xml:space="preserve">a12a4722-e33b-49d1-9c12-a1e4f5a70fd9</t>
  </si>
  <si>
    <t xml:space="preserve">212853ce-adb6-478d-8f49-f97b77c72410</t>
  </si>
  <si>
    <t xml:space="preserve">b80e0ac6-a10b-4054-9ad0-616035fd1501</t>
  </si>
  <si>
    <t xml:space="preserve">de65ae91-6795-4c04-b42f-1e04a48ddb9d</t>
  </si>
  <si>
    <t xml:space="preserve">835d0ac4-e769-4ce8-8f2d-049ca03b5a5f</t>
  </si>
  <si>
    <t xml:space="preserve">b7953e65-9677-4662-bfe8-bc8d7cd37bf0</t>
  </si>
  <si>
    <t xml:space="preserve">1c01a4f1-ca14-45ea-b0bf-49d56894d300</t>
  </si>
  <si>
    <t xml:space="preserve">02bdaff2-bbb9-4e10-a471-7e6aebfca093</t>
  </si>
  <si>
    <t xml:space="preserve">753c30c1-133b-4c75-ab1f-d0e90e40430b</t>
  </si>
  <si>
    <t xml:space="preserve">23fffd89-69ee-4d92-a84b-7edd0967a6e2</t>
  </si>
  <si>
    <t xml:space="preserve">90a8e56f-675f-4fc9-8d36-e4ff3b533e0f</t>
  </si>
  <si>
    <t xml:space="preserve">3e9ed7ac-6568-4bfe-b25b-32ef616594a3</t>
  </si>
  <si>
    <t xml:space="preserve">232de7ad-c4c2-4ab1-a7ae-08d3287e3aa5</t>
  </si>
  <si>
    <t xml:space="preserve">01ea25af-0726-4dfa-8241-92fa28daf3d5</t>
  </si>
  <si>
    <t xml:space="preserve">9bcd3a6b-6055-436a-b903-1f60e7841444</t>
  </si>
  <si>
    <t xml:space="preserve">1431cd0b-9e21-4ff5-a9c6-d89cb16d1ca5</t>
  </si>
  <si>
    <t xml:space="preserve">db501e3e-c606-48c1-9197-b42ba4954b89</t>
  </si>
  <si>
    <t xml:space="preserve">e6c4a84d-de38-459d-8e2c-d8e4ee8e1435</t>
  </si>
  <si>
    <t xml:space="preserve">91bd9f09-7691-4dd8-a647-e61bc5e73510</t>
  </si>
  <si>
    <t xml:space="preserve">467ae879-a169-4a24-aaec-2d79eca90570</t>
  </si>
  <si>
    <t xml:space="preserve">e324c05d-364a-4d22-b917-f788008e2bf4</t>
  </si>
  <si>
    <t xml:space="preserve">ef79cb33-4cba-4ded-acbe-e1f2da084ede</t>
  </si>
  <si>
    <t xml:space="preserve">96438c40-a520-49c4-88d9-d9fd19eb1185</t>
  </si>
  <si>
    <t xml:space="preserve">7c80ca83-9d3f-404a-80f2-84ceeaed5652</t>
  </si>
  <si>
    <t xml:space="preserve">e13dc201-5d31-4738-83a7-6c512da860fd</t>
  </si>
  <si>
    <t xml:space="preserve">40bbff96-65b3-4fe1-a6aa-174c2aafbf0f</t>
  </si>
  <si>
    <t xml:space="preserve">54487df6-9711-483c-a3f7-96760377965c</t>
  </si>
  <si>
    <t xml:space="preserve">d0effff4-ad5a-4cb3-845b-067fb3601dd9</t>
  </si>
  <si>
    <t xml:space="preserve">1666ff0b-fa63-42fd-95b0-2897cf376797</t>
  </si>
  <si>
    <t xml:space="preserve">546f3c19-6895-469b-8e3f-57ef44c2d502</t>
  </si>
  <si>
    <t xml:space="preserve">e25c6656-d67e-4862-8aeb-4879aa2e8a47</t>
  </si>
  <si>
    <t xml:space="preserve">6e41f669-521b-4b6e-b489-1bcd48cb1849</t>
  </si>
  <si>
    <t xml:space="preserve">8ae8c038-a9b3-47f1-9b12-965521f9fa11</t>
  </si>
  <si>
    <t xml:space="preserve">37ae55be-01c5-4fb4-970d-db099a72a352</t>
  </si>
  <si>
    <t xml:space="preserve">421e3b6f-4714-46fb-bb45-6e9064e820b5</t>
  </si>
  <si>
    <t xml:space="preserve">0ba5c082-650c-48e2-bdc3-f0580e889c4e</t>
  </si>
  <si>
    <t xml:space="preserve">946bef2a-3dc3-448c-867f-4a6434abe5a7</t>
  </si>
  <si>
    <t xml:space="preserve">d7d961b6-4820-4494-8e2a-ef095f0ad987</t>
  </si>
  <si>
    <t xml:space="preserve">b0af9d48-ad16-4eaa-a33c-c3486af55ea8</t>
  </si>
  <si>
    <t xml:space="preserve">1bbd9e66-1af3-49fb-b8da-0f694d471a53</t>
  </si>
  <si>
    <t xml:space="preserve">384401b7-128b-417a-be3c-3624e2a21b98</t>
  </si>
  <si>
    <t xml:space="preserve">b61b69e4-45f2-491c-85e5-a8bd861ff9e6</t>
  </si>
  <si>
    <t xml:space="preserve">b70a3e3c-5670-4b3b-a0b3-f82029a6cadb</t>
  </si>
  <si>
    <t xml:space="preserve">4787385e-9e28-44cf-b5ee-a9a568f683b3</t>
  </si>
  <si>
    <t xml:space="preserve">1b2d895b-0844-4e40-96d9-069d73160280</t>
  </si>
  <si>
    <t xml:space="preserve">47654ce1-86f2-4dfd-a3d1-7a563ffae22b</t>
  </si>
  <si>
    <t xml:space="preserve">877b52dd-92ec-473e-b49e-c653e478d28d</t>
  </si>
  <si>
    <t xml:space="preserve">af15f4ba-f4f2-45f7-84b7-87110d26196e</t>
  </si>
  <si>
    <t xml:space="preserve">87c11235-398d-467d-a310-d4c50c67cf4a</t>
  </si>
  <si>
    <t xml:space="preserve">b4e65c20-5825-4749-8397-69e318c97707</t>
  </si>
  <si>
    <t xml:space="preserve">e84afdbd-ee01-47e3-986b-0a0dbb8e89d9</t>
  </si>
  <si>
    <t xml:space="preserve">f793c16d-c548-4291-9eff-7a3d797e5dd1</t>
  </si>
  <si>
    <t xml:space="preserve">1041c4cc-d686-41ca-b70e-e4e734c90d22</t>
  </si>
  <si>
    <t xml:space="preserve">073170d4-2e63-42d5-9908-d4f0f51bc3f9</t>
  </si>
  <si>
    <t xml:space="preserve">4c143db6-ca14-4470-afa3-b84aea2e7570</t>
  </si>
  <si>
    <t xml:space="preserve">4d147a24-947f-4d9e-b413-343b8d751fe3</t>
  </si>
  <si>
    <t xml:space="preserve">5a0df9f9-1092-49e3-9f1b-be5f464e4a5a</t>
  </si>
  <si>
    <t xml:space="preserve">fc56eac9-1f99-472d-ace5-73626861fda7</t>
  </si>
  <si>
    <t xml:space="preserve">77569a95-465c-4ab8-b1e7-ee7d80f1474a</t>
  </si>
  <si>
    <t xml:space="preserve">f24ba804-4939-4785-9430-1cf0a1e1c73f</t>
  </si>
  <si>
    <t xml:space="preserve">a355c245-90ea-4d29-8a5a-1f777bf8d25d</t>
  </si>
  <si>
    <t xml:space="preserve">6e63a42f-4763-401d-955a-f589727511d7</t>
  </si>
  <si>
    <t xml:space="preserve">e7e334bf-598f-4581-bf76-74eb574ee7a4</t>
  </si>
  <si>
    <t xml:space="preserve">fe970a8b-0a74-4599-981b-65e3c790b202</t>
  </si>
  <si>
    <t xml:space="preserve">302f4a91-e3e2-4989-9a61-85348e731202</t>
  </si>
  <si>
    <t xml:space="preserve">a04051d0-26c2-4b1f-a5e5-d76be0249ab9</t>
  </si>
  <si>
    <t xml:space="preserve">2840ccb8-a64e-4d64-88d3-e16f97ea542d</t>
  </si>
  <si>
    <t xml:space="preserve">ec7676e9-9906-4a77-bd75-a8f549e8d945</t>
  </si>
  <si>
    <t xml:space="preserve">341cec78-f369-47c3-9602-cc9ef1ea5045</t>
  </si>
  <si>
    <t xml:space="preserve">5ec1595b-6d71-4aab-9c98-d91cd7177e2d</t>
  </si>
  <si>
    <t xml:space="preserve">37d0aa11-ad7b-4ab0-b2f4-f6219d6b872b</t>
  </si>
  <si>
    <t xml:space="preserve">e167a70f-2647-4692-ad43-2292341b5b22</t>
  </si>
  <si>
    <t xml:space="preserve">5d1079f6-c3db-4849-a098-1fc39c008aec</t>
  </si>
  <si>
    <t xml:space="preserve">45a4357e-92e2-466e-b5e8-1fd82934ca42</t>
  </si>
  <si>
    <t xml:space="preserve">3beb4568-4a09-44f0-84e0-9bf049acbf83</t>
  </si>
  <si>
    <t xml:space="preserve">839e5277-399a-4567-a675-5c8136977929</t>
  </si>
  <si>
    <t xml:space="preserve">14bba3cc-1aab-488c-93b5-3dce1ca213b9</t>
  </si>
  <si>
    <t xml:space="preserve">c54caf29-4d2f-4a91-ab2d-370b2e6c2683</t>
  </si>
  <si>
    <t xml:space="preserve">8d203684-1e50-4b5e-a97f-bedfd431183e</t>
  </si>
  <si>
    <t xml:space="preserve">5b8ba6b6-2ae9-469b-ba05-77937cb0b13d</t>
  </si>
  <si>
    <t xml:space="preserve">b42391de-c1d7-4a35-96a1-62c00d7facb7</t>
  </si>
  <si>
    <t xml:space="preserve">2dbc04de-8a01-475c-8192-2c31ce772c66</t>
  </si>
  <si>
    <t xml:space="preserve">cc40f8fb-045f-45f8-a3db-ed89582f8eb7</t>
  </si>
  <si>
    <t xml:space="preserve">3ccde7df-1d95-4f7e-a206-1db41dd9d915</t>
  </si>
  <si>
    <t xml:space="preserve">d0da5cc6-f0ba-4337-8e53-da686bcdbb69</t>
  </si>
  <si>
    <t xml:space="preserve">04abf71d-5283-4f69-acae-7e3becb980d6</t>
  </si>
  <si>
    <t xml:space="preserve">236c03d9-9da3-4eb1-8504-3d8f1e767d94</t>
  </si>
  <si>
    <t xml:space="preserve">b1d43be7-5039-45c1-ba6a-c42afe56aedc</t>
  </si>
  <si>
    <t xml:space="preserve">7b0868b4-337d-4521-8f70-1268badb99ca</t>
  </si>
  <si>
    <t xml:space="preserve">1ec69c5e-db13-4fe2-a302-1a12b4474d9f</t>
  </si>
  <si>
    <t xml:space="preserve">e4d07cae-72d6-4d36-8c2a-506089267f95</t>
  </si>
  <si>
    <t xml:space="preserve">213e4252-bfb2-424f-b0b8-a77210f4c73e</t>
  </si>
  <si>
    <t xml:space="preserve">f66fee6f-f713-4016-964c-88f2803d8a51</t>
  </si>
  <si>
    <t xml:space="preserve">433d6ea6-b3b6-4293-8fcf-f55eade3560a</t>
  </si>
  <si>
    <t xml:space="preserve">3f405461-974f-4b54-941a-dc78ad14c2e3</t>
  </si>
  <si>
    <t xml:space="preserve">1c4e4dad-fe39-4887-9af5-e110692e150e</t>
  </si>
  <si>
    <t xml:space="preserve">cb41ed13-bcd8-428f-8dce-6d338b354a91</t>
  </si>
  <si>
    <t xml:space="preserve">5faf8ce1-0741-4a36-a5f7-ba662274b1ee</t>
  </si>
  <si>
    <t xml:space="preserve">189cd072-dcf2-4ed0-b9ed-9d12bb8a1d5b</t>
  </si>
  <si>
    <t xml:space="preserve">c8ccd451-9525-4ac0-b32a-6b2b8c55583e</t>
  </si>
  <si>
    <t xml:space="preserve">b808aace-04d6-41bf-bc25-b61ec5fbd403</t>
  </si>
  <si>
    <t xml:space="preserve">5ebbc512-1272-4e28-b33a-cfcca4be4346</t>
  </si>
  <si>
    <t xml:space="preserve">4ac0a74d-f670-4d67-9740-22e61d4c872b</t>
  </si>
  <si>
    <t xml:space="preserve">ceea3c2a-bc6c-4cdd-aeea-2d4b2b184b38</t>
  </si>
  <si>
    <t xml:space="preserve">554f7634-0211-4d6f-a095-d448c4ca9119</t>
  </si>
  <si>
    <t xml:space="preserve">9a4dcd7b-fcd7-4fb2-a78e-514880bc66c9</t>
  </si>
  <si>
    <t xml:space="preserve">ac0882f4-d5ca-46ba-9960-540df5031860</t>
  </si>
  <si>
    <t xml:space="preserve">f513e326-55fb-45d8-9196-0680be215cae</t>
  </si>
  <si>
    <t xml:space="preserve">789f34aa-8a7a-4d0d-bb7a-cc1afd236029</t>
  </si>
  <si>
    <t xml:space="preserve">057bc406-fa51-4eb8-b6a2-eaf234368df4</t>
  </si>
  <si>
    <t xml:space="preserve">2082e646-525c-4ec7-a0b6-dc365c3f287c</t>
  </si>
  <si>
    <t xml:space="preserve">87b01ec5-5606-4c11-ae56-0a4d4029a3ff</t>
  </si>
  <si>
    <t xml:space="preserve">d19bfecf-412b-4f0e-b707-d4a018be23d3</t>
  </si>
  <si>
    <t xml:space="preserve">877573a2-61cb-4ad5-ae28-8a6d9c52e9b2</t>
  </si>
  <si>
    <t xml:space="preserve">f9be5432-53dc-4220-8e4a-c5daeb42c49d</t>
  </si>
  <si>
    <t xml:space="preserve">5075bd89-45a5-40df-848a-30b7b0388776</t>
  </si>
  <si>
    <t xml:space="preserve">cd1ea8bb-e68e-439f-8ef1-3ce61dd42e87</t>
  </si>
  <si>
    <t xml:space="preserve">63317a06-bbfe-4e84-a34e-cd07dd9a2665</t>
  </si>
  <si>
    <t xml:space="preserve">c6a16cac-bc8c-42c4-85d7-b2db3b39c39b</t>
  </si>
  <si>
    <t xml:space="preserve">f7fda93f-a6eb-4412-be15-716f7812d779</t>
  </si>
  <si>
    <t xml:space="preserve">1243ccf1-b0f0-457f-96ca-2ee057b8d5c8</t>
  </si>
  <si>
    <t xml:space="preserve">6717f435-87d0-4080-880f-fd303d8345e4</t>
  </si>
  <si>
    <t xml:space="preserve">f5f62119-19ab-43ef-b728-3e702a15ca7c</t>
  </si>
  <si>
    <t xml:space="preserve">78c1b137-872c-426f-94a3-a83cf3fd4cd1</t>
  </si>
  <si>
    <t xml:space="preserve">39245489-5f31-485f-a219-c580d78f5c52</t>
  </si>
  <si>
    <t xml:space="preserve">f2d7aca5-b3b4-454b-b612-a8b2c336e12e</t>
  </si>
  <si>
    <t xml:space="preserve">a1a6e191-6e8c-4148-b645-3445aad0ea57</t>
  </si>
  <si>
    <t xml:space="preserve">2d09836e-b436-4ba3-8612-8ceaf07af19e</t>
  </si>
  <si>
    <t xml:space="preserve">8f9b20b5-c954-4836-9af2-fae13bbd26c2</t>
  </si>
  <si>
    <t xml:space="preserve">92b01749-efa8-44f1-9506-61e314347960</t>
  </si>
  <si>
    <t xml:space="preserve">ed07b354-4d42-4791-92bd-e595d2867d3c</t>
  </si>
  <si>
    <t xml:space="preserve">ae66189b-6b08-4d48-a6d5-d9a039805d87</t>
  </si>
  <si>
    <t xml:space="preserve">0ff1b08f-ecdb-40d4-a8b1-7a2c023251c3</t>
  </si>
  <si>
    <t xml:space="preserve">354d80d9-f4ba-4012-a164-c8855d1d29b4</t>
  </si>
  <si>
    <t xml:space="preserve">e2668f93-f016-4684-be6e-b017fa4a0024</t>
  </si>
  <si>
    <t xml:space="preserve">fb822d34-c638-424f-92a2-8b32aadfc6aa</t>
  </si>
  <si>
    <t xml:space="preserve">67cbeb27-4739-4ac5-af2d-fc46943e6b3c</t>
  </si>
  <si>
    <t xml:space="preserve">deb8641c-e1ab-4fd6-8b20-6358b96fbb15</t>
  </si>
  <si>
    <t xml:space="preserve">c659f98a-acf7-46d7-906d-da9c55053aec</t>
  </si>
  <si>
    <t xml:space="preserve">44329d88-282a-449a-ad6b-9cbed49c907d</t>
  </si>
  <si>
    <t xml:space="preserve">3f80a2c0-500c-4076-83b1-48b2d57051e5</t>
  </si>
  <si>
    <t xml:space="preserve">ebd043d7-8602-4785-bcb5-cfefaf0ae621</t>
  </si>
  <si>
    <t xml:space="preserve">b5fc139e-4020-49f5-a50b-91d63399267a</t>
  </si>
  <si>
    <t xml:space="preserve">a65dd11c-95bd-4c75-8f24-122a0548d68c</t>
  </si>
  <si>
    <t xml:space="preserve">833bf01e-8b99-4bc0-baea-5ec8cc0be6fd</t>
  </si>
  <si>
    <t xml:space="preserve">629040fa-66c9-4109-a505-db4d9e5a134e</t>
  </si>
  <si>
    <t xml:space="preserve">c78595ce-16e1-4b3b-9af3-051267926d3e</t>
  </si>
  <si>
    <t xml:space="preserve">b5582dea-6aeb-4000-8dc7-b9b0ab412dad</t>
  </si>
  <si>
    <t xml:space="preserve">a9efac9e-5897-45d4-8d0a-1629539efe13</t>
  </si>
  <si>
    <t xml:space="preserve">897d93c1-15c5-45c0-94c9-ba71442fcb7b</t>
  </si>
  <si>
    <t xml:space="preserve">e51b9c51-cd2f-41d3-98b3-d4695b2ab1df</t>
  </si>
  <si>
    <t xml:space="preserve">697edcbb-1d30-49fb-875b-54399591071e</t>
  </si>
  <si>
    <t xml:space="preserve">4aeadaae-4fca-4753-b583-c5e243d06938</t>
  </si>
  <si>
    <t xml:space="preserve">702f2d92-937e-467f-85d5-1e03235c8b03</t>
  </si>
  <si>
    <t xml:space="preserve">4e8497c2-fc6d-432d-a9e2-0d83c8146d5a</t>
  </si>
  <si>
    <t xml:space="preserve">745c29e9-f9a3-4a90-99f8-4798fead1a4d</t>
  </si>
  <si>
    <t xml:space="preserve">8de6b55b-8e64-4bd5-b6ac-cec591a3b82d</t>
  </si>
  <si>
    <t xml:space="preserve">29c3dd95-e424-4587-8ce9-774bff4872ad</t>
  </si>
  <si>
    <t xml:space="preserve">242563e3-646f-415a-8ffd-4f10faba1a6e</t>
  </si>
  <si>
    <t xml:space="preserve">a97161c7-f60f-42c5-b448-df5202947a08</t>
  </si>
  <si>
    <t xml:space="preserve">d25009f4-0e83-4ebb-a15e-c4211d3902a5</t>
  </si>
  <si>
    <t xml:space="preserve">7d18d421-a91f-4275-9cf3-fc67c503c1c9</t>
  </si>
  <si>
    <t xml:space="preserve">7d14cbdf-9d31-4b79-87c7-c9f227c505f1</t>
  </si>
  <si>
    <t xml:space="preserve">144e16d6-ddd5-4062-ae7e-2ae5e3b1d545</t>
  </si>
  <si>
    <t xml:space="preserve">f3f3f95c-c438-4036-a7ee-4195ebbe5750</t>
  </si>
  <si>
    <t xml:space="preserve">d60d9442-8ff4-4fb1-9d5b-06cc10c9ba9e</t>
  </si>
  <si>
    <t xml:space="preserve">fee7537e-f727-40d7-b50c-0d1c1e865dcd</t>
  </si>
  <si>
    <t xml:space="preserve">730fb8db-dc23-45de-aff4-142b9dd95c99</t>
  </si>
  <si>
    <t xml:space="preserve">a79f866c-ebe1-428d-bfac-0c021b22acff</t>
  </si>
  <si>
    <t xml:space="preserve">50cf7715-f81e-45a6-b33a-b10eb70cb20d</t>
  </si>
  <si>
    <t xml:space="preserve">52dbbbb8-2da1-46cd-9b00-0cf018cf2f4f</t>
  </si>
  <si>
    <t xml:space="preserve">cf931e2d-5927-4671-b39e-506c8389fb77</t>
  </si>
  <si>
    <t xml:space="preserve">8bbb8fbf-e794-4015-b558-22044842f720</t>
  </si>
  <si>
    <t xml:space="preserve">2c98eeca-eabb-4386-a066-e2570683a4b1</t>
  </si>
  <si>
    <t xml:space="preserve">cb98af4b-0c41-4f07-8970-93025e840544</t>
  </si>
  <si>
    <t xml:space="preserve">d73d698d-078a-4011-90cb-2d6f7618638d</t>
  </si>
  <si>
    <t xml:space="preserve">ba6606ed-baee-4739-88be-a2a5c6f26bb2</t>
  </si>
  <si>
    <t xml:space="preserve">ba7c6b42-3f15-4e82-b380-6718fa7311a1</t>
  </si>
  <si>
    <t xml:space="preserve">e67f48f4-e3dd-4af5-a92f-2a42aa05dfb9</t>
  </si>
  <si>
    <t xml:space="preserve">90dd7a3a-9a00-403a-9b8b-43e8caab28e7</t>
  </si>
  <si>
    <t xml:space="preserve">e0d0afc8-3d0f-4ad2-ad8a-d50ac1f5006e</t>
  </si>
  <si>
    <t xml:space="preserve">88219314-d4c1-4386-84db-cf5049cc3cc0</t>
  </si>
  <si>
    <t xml:space="preserve">826ea3b9-e27e-4a4f-96c8-f5b977976bee</t>
  </si>
  <si>
    <t xml:space="preserve">4055f72e-1251-4b8d-a007-c1eb7963dad5</t>
  </si>
  <si>
    <t xml:space="preserve">59563e30-e6a3-43f8-86ec-0f1b7c714741</t>
  </si>
  <si>
    <t xml:space="preserve">65cf6133-fffe-4791-94a5-dc389bee5230</t>
  </si>
  <si>
    <t xml:space="preserve">d8385ee5-8b7e-4be2-bc65-db7f53c3ec52</t>
  </si>
  <si>
    <t xml:space="preserve">4e63171b-32f4-40ee-ae6c-525929c7ce4e</t>
  </si>
  <si>
    <t xml:space="preserve">89c24814-f349-4678-bd13-2376a3543064</t>
  </si>
  <si>
    <t xml:space="preserve">35d3fecd-a153-478e-9e56-834e724c9ced</t>
  </si>
  <si>
    <t xml:space="preserve">55e0c75b-31d3-4ec2-b97a-dab6901181bf</t>
  </si>
  <si>
    <t xml:space="preserve">bbe5eff7-329d-4b93-9a35-d1dd55c10ec2</t>
  </si>
  <si>
    <t xml:space="preserve">9927cef3-80a2-4f11-a28c-c22ce27abcfc</t>
  </si>
  <si>
    <t xml:space="preserve">92cf6b98-ec3c-43f6-9ef9-7356dbf16c18</t>
  </si>
  <si>
    <t xml:space="preserve">0180d954-5f1c-47a2-94bb-bf2fa228dce3</t>
  </si>
  <si>
    <t xml:space="preserve">b341e687-d956-445f-abbe-581d87d5af42</t>
  </si>
  <si>
    <t xml:space="preserve">a9cbea42-1df0-4970-842c-2a369a607734</t>
  </si>
  <si>
    <t xml:space="preserve">588a1f2a-fa56-4117-9729-db9b5316831f</t>
  </si>
  <si>
    <t xml:space="preserve">662ac07a-ad02-4c2e-9a67-81f8c8d100f9</t>
  </si>
  <si>
    <t xml:space="preserve">d448a11e-23bb-4945-91c6-49bff8b69598</t>
  </si>
  <si>
    <t xml:space="preserve">5e85b65f-fb00-4863-9669-81f81b717e36</t>
  </si>
  <si>
    <t xml:space="preserve">94dc6ec4-e0da-469e-80de-d645d24cf49e</t>
  </si>
  <si>
    <t xml:space="preserve">d01406e1-c320-413a-9ab3-25901ed23558</t>
  </si>
  <si>
    <t xml:space="preserve">ce4a67e5-1875-42a3-ba6e-6958fd1fea1a</t>
  </si>
  <si>
    <t xml:space="preserve">65004800-e548-426d-b6a8-859340bdb0af</t>
  </si>
  <si>
    <t xml:space="preserve">33930c73-8336-4d1f-a7be-5da487ad2636</t>
  </si>
  <si>
    <t xml:space="preserve">72ca3484-68b2-448d-b352-42dea682296b</t>
  </si>
  <si>
    <t xml:space="preserve">fb6eb653-5f17-43b4-9d85-e09ff46328c7</t>
  </si>
  <si>
    <t xml:space="preserve">71cc8232-baa3-4d27-902a-5072f3a88243</t>
  </si>
  <si>
    <t xml:space="preserve">3a5338ba-cc46-44eb-a91a-f5ab176344c3</t>
  </si>
  <si>
    <t xml:space="preserve">6bf24aec-aaed-4d19-94b6-bf81b2e5b137</t>
  </si>
  <si>
    <t xml:space="preserve">f7a9d5c6-87e3-4020-8c5c-e98feb47e7ad</t>
  </si>
  <si>
    <t xml:space="preserve">1e7f925c-b2ba-49ba-a819-72753e25e355</t>
  </si>
  <si>
    <t xml:space="preserve">3f782887-898c-4bd3-beb6-0cdd484daa6f</t>
  </si>
  <si>
    <t xml:space="preserve">7e5c124c-edb4-439f-a0b0-04eeb36f77d2</t>
  </si>
  <si>
    <t xml:space="preserve">e574dcd0-b368-492c-b1f4-481b1f5da044</t>
  </si>
  <si>
    <t xml:space="preserve">0eebd3e2-bfa5-41b1-aefc-cb54e5f39465</t>
  </si>
  <si>
    <t xml:space="preserve">3f670b40-c41d-4904-a0c5-775020eeeb47</t>
  </si>
  <si>
    <t xml:space="preserve">be671b38-d3b8-4451-aee9-5895e81f52b5</t>
  </si>
  <si>
    <t xml:space="preserve">dd22a4d0-a8b1-4fac-9e32-18fe8e23ef8e</t>
  </si>
  <si>
    <t xml:space="preserve">91517459-b13c-41cd-ba37-0d7961f3be14</t>
  </si>
  <si>
    <t xml:space="preserve">069872ab-6ea8-42f2-af63-74207fea8a3d</t>
  </si>
  <si>
    <t xml:space="preserve">0c31d196-b41f-46a3-96d8-0c3c17af372a</t>
  </si>
  <si>
    <t xml:space="preserve">d69026fc-44c1-4547-8f48-8ed0c7f9dd92</t>
  </si>
  <si>
    <t xml:space="preserve">639a0502-66c1-4c9b-bb28-0cd2231410a4</t>
  </si>
  <si>
    <t xml:space="preserve">53879814-7941-455b-87cf-9c766aa17227</t>
  </si>
  <si>
    <t xml:space="preserve">a67ec81b-7821-4a7f-88cb-a7bdc2325b1f</t>
  </si>
  <si>
    <t xml:space="preserve">8de6f697-30a9-41eb-ac77-da6428c56341</t>
  </si>
  <si>
    <t xml:space="preserve">607a0c7e-8a63-42e0-ac62-5b9b944cdb33</t>
  </si>
  <si>
    <t xml:space="preserve">19607857-0309-4225-ac9e-7b3d5beb8e41</t>
  </si>
  <si>
    <t xml:space="preserve">e3e55ab2-c76e-4c3a-a6bb-df8d44bca2ee</t>
  </si>
  <si>
    <t xml:space="preserve">ff9141c5-7869-4a9e-8ba0-5d766f9ee2ef</t>
  </si>
  <si>
    <t xml:space="preserve">f14c4fa1-9564-4bd0-9514-b4b17c12e968</t>
  </si>
  <si>
    <t xml:space="preserve">a842ade7-3434-449f-817b-5ccabc663e83</t>
  </si>
  <si>
    <t xml:space="preserve">7c9818eb-fffc-4cd4-b79d-96d37ccf810e</t>
  </si>
  <si>
    <t xml:space="preserve">7f6dd4d4-e08a-4476-8ff0-91536442e59f</t>
  </si>
  <si>
    <t xml:space="preserve">d1dd6929-6341-44e0-9dc4-c31962135780</t>
  </si>
  <si>
    <t xml:space="preserve">dd4938b1-909b-4347-8da2-411fc03c0337</t>
  </si>
  <si>
    <t xml:space="preserve">ad331e4d-a4c1-44b8-8d64-eda7af4da1d1</t>
  </si>
  <si>
    <t xml:space="preserve">f01e454d-0044-46f8-aad1-2725aaec08f8</t>
  </si>
  <si>
    <t xml:space="preserve">6f7179e1-9959-44d4-86f7-dc03d68a5151</t>
  </si>
  <si>
    <t xml:space="preserve">15b252af-c737-4698-9b3c-d46a389b4bf0</t>
  </si>
  <si>
    <t xml:space="preserve">58bb1fd0-f3ea-4341-a24a-a82569c5c395</t>
  </si>
  <si>
    <t xml:space="preserve">619d3d24-7a76-49dd-bf92-47ca4e56ee60</t>
  </si>
  <si>
    <t xml:space="preserve">d0ec5f12-383b-4d4b-9329-5b0410e577c3</t>
  </si>
  <si>
    <t xml:space="preserve">ae2b4a41-01f1-443e-aebd-0cb7e0746805</t>
  </si>
  <si>
    <t xml:space="preserve">1615839a-beed-4551-af24-e4aa381d5972</t>
  </si>
  <si>
    <t xml:space="preserve">dbf64726-9f6c-4f19-8444-36ca035527af</t>
  </si>
  <si>
    <t xml:space="preserve">3d282097-60e2-46b6-943e-57550c31e899</t>
  </si>
  <si>
    <t xml:space="preserve">238cd961-d8cc-4c59-bb52-b2c9fd40acb9</t>
  </si>
  <si>
    <t xml:space="preserve">e5279dd8-af85-418b-bf91-c024344e43fe</t>
  </si>
  <si>
    <t xml:space="preserve">5dfbf035-f707-44c9-a895-e9edfdfbdd32</t>
  </si>
  <si>
    <t xml:space="preserve">aa3c90d0-878d-40f3-badf-8cbc69f78e68</t>
  </si>
  <si>
    <t xml:space="preserve">674f8eb1-7d59-4c1d-80f6-5dd9059e0faf</t>
  </si>
  <si>
    <t xml:space="preserve">c39beab1-f49d-46c7-ae09-d6fe1c8158c9</t>
  </si>
  <si>
    <t xml:space="preserve">e202cbaa-fb47-4316-a6ea-18f09e6e55f2</t>
  </si>
  <si>
    <t xml:space="preserve">2a916940-40a0-4407-adc1-d7e8b38f0418</t>
  </si>
  <si>
    <t xml:space="preserve">ab73cafb-5f5a-42b7-8395-75adc00b58e2</t>
  </si>
  <si>
    <t xml:space="preserve">09ea702c-d911-4ea9-b7be-9ccf39c0c7ff</t>
  </si>
  <si>
    <t xml:space="preserve">ee8d7be5-63f4-44b2-a8eb-6f8b5bf24a14</t>
  </si>
  <si>
    <t xml:space="preserve">18a897db-314c-4c67-8ae8-1441f6f5bde8</t>
  </si>
  <si>
    <t xml:space="preserve">151c5fab-e326-4e88-a5c0-2987cb8f702c</t>
  </si>
  <si>
    <t xml:space="preserve">c9ba1701-5823-4bca-82c5-83a508d36d24</t>
  </si>
  <si>
    <t xml:space="preserve">655d09d5-3f2a-4c7c-9287-94338df1f237</t>
  </si>
  <si>
    <t xml:space="preserve">2453ca9c-c19e-4708-a6d6-4c336e0565e9</t>
  </si>
  <si>
    <t xml:space="preserve">6c3c6153-2381-4bf2-bfa0-99c2289299f8</t>
  </si>
  <si>
    <t xml:space="preserve">46d31f99-f1b4-4f58-8c8e-ac6f94ed346b</t>
  </si>
  <si>
    <t xml:space="preserve">dbb991f7-5dad-455f-9994-964c57554545</t>
  </si>
  <si>
    <t xml:space="preserve">8862a13d-1690-4960-bbda-4984aeb95e5f</t>
  </si>
  <si>
    <t xml:space="preserve">beb03e44-90e8-4c66-ba15-5e7e50640e20</t>
  </si>
  <si>
    <t xml:space="preserve">c4722497-3aef-4ed4-bb46-79d6c1706519</t>
  </si>
  <si>
    <t xml:space="preserve">be714de1-3944-4f9f-9f00-2e9e2cd218c4</t>
  </si>
  <si>
    <t xml:space="preserve">f425b88f-f36e-4ec2-9386-6feb5148a0e5</t>
  </si>
  <si>
    <t xml:space="preserve">44d93dcf-5410-477f-8a3f-9426b1159ab9</t>
  </si>
  <si>
    <t xml:space="preserve">be001f2f-f964-4fdb-8d07-848bc814e2c4</t>
  </si>
  <si>
    <t xml:space="preserve">023fd512-9f22-4849-8521-1128a3807e41</t>
  </si>
  <si>
    <t xml:space="preserve">f9ebd129-8f91-4534-babe-bdbccab4a1ff</t>
  </si>
  <si>
    <t xml:space="preserve">5d2da4ff-c84b-4e83-b742-f3e068970f54</t>
  </si>
  <si>
    <t xml:space="preserve">7636822e-4ea6-46f6-a8f1-ee9cfac3580b</t>
  </si>
  <si>
    <t xml:space="preserve">24112738-d121-4cdb-acdd-5ac2d626d6ef</t>
  </si>
  <si>
    <t xml:space="preserve">d3f6ad5e-15ca-4cb1-9e63-e577944dd53e</t>
  </si>
  <si>
    <t xml:space="preserve">902b73d6-acd8-43db-b5e9-4e265638f8b1</t>
  </si>
  <si>
    <t xml:space="preserve">5df93c78-2eb6-4eb5-9f06-8781ae2cc6e9</t>
  </si>
  <si>
    <t xml:space="preserve">124e04e0-08ad-4a57-980b-847f0509284e</t>
  </si>
  <si>
    <t xml:space="preserve">bf99e750-0710-461f-a1a1-50a1b16bc7da</t>
  </si>
  <si>
    <t xml:space="preserve">9b03e3e0-bc5d-47d3-a4f9-b8fef882372b</t>
  </si>
  <si>
    <t xml:space="preserve">08ff0c73-f5af-4a47-8f73-66973d7b77c4</t>
  </si>
  <si>
    <t xml:space="preserve">f9c14f80-7e60-41e2-82f5-1ef5fbc3d01f</t>
  </si>
  <si>
    <t xml:space="preserve">229eb093-63ea-4c0c-a52b-555e89e4ea7b</t>
  </si>
  <si>
    <t xml:space="preserve">b1accc8d-fb6a-4dee-a8b9-b822f274a583</t>
  </si>
  <si>
    <t xml:space="preserve">2028d994-fecc-42ac-9105-f2b527f0b1f1</t>
  </si>
  <si>
    <t xml:space="preserve">52589538-4352-4a2b-8320-740ac9b07be6</t>
  </si>
  <si>
    <t xml:space="preserve">eb8cedf2-faea-4aa6-abaf-cbf5dc5c10de</t>
  </si>
  <si>
    <t xml:space="preserve">1ebff7e3-3bb1-4cee-b676-fe6cac683614</t>
  </si>
  <si>
    <t xml:space="preserve">984c8019-3b52-4c2c-aecc-f6402e0c297c</t>
  </si>
  <si>
    <t xml:space="preserve">2f4e1f8a-a9db-4acb-9e74-82ce2185cebf</t>
  </si>
  <si>
    <t xml:space="preserve">6c24b188-0d45-4a69-a7b9-523b23f2bb73</t>
  </si>
  <si>
    <t xml:space="preserve">75b1bd6d-7609-48e8-ace3-0fd88a1df560</t>
  </si>
  <si>
    <t xml:space="preserve">b3da9e11-78ca-4dad-bbe3-1fb7c9a36fbd</t>
  </si>
  <si>
    <t xml:space="preserve">03a80c03-b097-4361-90e9-ce45e97700a1</t>
  </si>
  <si>
    <t xml:space="preserve">3994e78a-0771-4e17-928e-95ca353ea9d7</t>
  </si>
  <si>
    <t xml:space="preserve">63d8c94b-bd92-4f45-bab8-d443f3ddf759</t>
  </si>
  <si>
    <t xml:space="preserve">b59cc2a5-bcce-48e4-aba4-fb1897de2262</t>
  </si>
  <si>
    <t xml:space="preserve">618a803e-0320-4e5e-9448-54f73d11c054</t>
  </si>
  <si>
    <t xml:space="preserve">02f0509c-6edd-4bc6-8eb9-3211d1920a92</t>
  </si>
  <si>
    <t xml:space="preserve">1f18f323-9364-4c0a-ac18-c9e85a07e500</t>
  </si>
  <si>
    <t xml:space="preserve">25233a70-2c42-450f-908e-3df9e349821a</t>
  </si>
  <si>
    <t xml:space="preserve">3f7e4c95-64de-4c11-aa76-acbc666f53e7</t>
  </si>
  <si>
    <t xml:space="preserve">c8506912-4da2-484d-bfb8-bd381061ab49</t>
  </si>
  <si>
    <t xml:space="preserve">e533caf5-9e82-4cda-b76d-582156cfdec5</t>
  </si>
  <si>
    <t xml:space="preserve">27be0de9-8f5c-435b-be38-bafb97d55e8b</t>
  </si>
  <si>
    <t xml:space="preserve">a2561161-4359-46c2-93b1-89180ec1cde0</t>
  </si>
  <si>
    <t xml:space="preserve">5f8754af-4a27-419c-9c00-b0ce6eea1aee</t>
  </si>
  <si>
    <t xml:space="preserve">2d6fa369-b517-494d-b27a-cc20cfd3e1ca</t>
  </si>
  <si>
    <t xml:space="preserve">ddfebaef-7a43-4e0a-9ca0-3cd9faea0702</t>
  </si>
  <si>
    <t xml:space="preserve">0fbbec4d-1469-4f38-83bc-e577e64181eb</t>
  </si>
  <si>
    <t xml:space="preserve">e8494717-ea7f-450d-88e7-2afc1020641a</t>
  </si>
  <si>
    <t xml:space="preserve">764b1dea-70ea-4252-801e-3efb7e954402</t>
  </si>
  <si>
    <t xml:space="preserve">8747367c-f48b-4dfd-8f44-67bb838d8681</t>
  </si>
  <si>
    <t xml:space="preserve">c2de2616-5da8-439e-9f4e-8b31fabc6cc6</t>
  </si>
  <si>
    <t xml:space="preserve">84a05715-6008-4e7a-84dd-54a64923f602</t>
  </si>
  <si>
    <t xml:space="preserve">96a2756c-5483-4100-87ec-72866809a4fa</t>
  </si>
  <si>
    <t xml:space="preserve">590aad9b-313c-4e25-97a1-f924cbc28013</t>
  </si>
  <si>
    <t xml:space="preserve">ba1d9786-98b8-49b9-a795-5a913a24bec5</t>
  </si>
  <si>
    <t xml:space="preserve">8fec02c2-2303-4a38-a833-dbed5d93433b</t>
  </si>
  <si>
    <t xml:space="preserve">ad5b5284-4647-4fc3-9838-e099d7eaeb61</t>
  </si>
  <si>
    <t xml:space="preserve">943afa84-9beb-4b6f-9f6b-64b700257e96</t>
  </si>
  <si>
    <t xml:space="preserve">0306e30d-12f2-4816-a62c-16b65e5c324e</t>
  </si>
  <si>
    <t xml:space="preserve">05da096a-da82-4c29-988d-eba7fc891562</t>
  </si>
  <si>
    <t xml:space="preserve">5d0c33e5-e6f1-4fd3-a41d-a3cfa2673f34</t>
  </si>
  <si>
    <t xml:space="preserve">a0ef4b48-5ce0-4d77-b3e8-87b65ea48941</t>
  </si>
  <si>
    <t xml:space="preserve">21a39020-793e-4626-9b0d-69c9088cfb36</t>
  </si>
  <si>
    <t xml:space="preserve">0644cb47-cf4d-4542-82c3-866c9f0e6947</t>
  </si>
  <si>
    <t xml:space="preserve">d6a03969-fb64-4bf9-b6f5-b5a7240cdd7e</t>
  </si>
  <si>
    <t xml:space="preserve">1f79fdb6-dd0e-4125-8a54-545c17bf758f</t>
  </si>
  <si>
    <t xml:space="preserve">624725fb-d674-44b1-a727-61b27a84b9c2</t>
  </si>
  <si>
    <t xml:space="preserve">c58b8f43-56ca-4c2f-a537-10ad9194d32d</t>
  </si>
  <si>
    <t xml:space="preserve">cd73f2e7-ae14-4e7a-8dde-a5e2b6e54ce3</t>
  </si>
  <si>
    <t xml:space="preserve">bd42537d-b5b2-4867-9913-02362a7470c1</t>
  </si>
  <si>
    <t xml:space="preserve">1cbb6df5-e7b2-4ec4-b94b-84b27c2232be</t>
  </si>
  <si>
    <t xml:space="preserve">973a8006-7133-4509-9671-f8c9362a26ff</t>
  </si>
  <si>
    <t xml:space="preserve">b6bcb6df-0a89-4788-949a-26f6e0aa70f9</t>
  </si>
  <si>
    <t xml:space="preserve">735f7d72-3fe9-4837-b22f-35f55b12d23d</t>
  </si>
  <si>
    <t xml:space="preserve">3a951c9d-5a59-4c56-986e-7655c3f23da0</t>
  </si>
  <si>
    <t xml:space="preserve">fec6636d-6d12-43c3-b6a2-cae01f045509</t>
  </si>
  <si>
    <t xml:space="preserve">eed00d5b-7c00-484a-9dc7-98a723c9dd1d</t>
  </si>
  <si>
    <t xml:space="preserve">83b1e511-0ca2-4d17-a32d-ed74d6646f41</t>
  </si>
  <si>
    <t xml:space="preserve">be2eca6d-edc8-4ea7-b554-c86550ff8523</t>
  </si>
  <si>
    <t xml:space="preserve">9f2c9648-7c0f-4dff-96d0-531048bee62d</t>
  </si>
  <si>
    <t xml:space="preserve">7239064a-b1b3-448b-9867-5027d142dc0e</t>
  </si>
  <si>
    <t xml:space="preserve">cd177b1a-0c5f-4c4d-ac3f-40d23271e1a0</t>
  </si>
  <si>
    <t xml:space="preserve">ee3607f3-0b5d-437c-aab5-34c6a5da3e8c</t>
  </si>
  <si>
    <t xml:space="preserve">16b62cdb-2483-443b-8c88-cbe32b921aa3</t>
  </si>
  <si>
    <t xml:space="preserve">c2e578a1-3ead-4b24-95ac-6413198a7a9f</t>
  </si>
  <si>
    <t xml:space="preserve">5f64581f-e0da-43ba-b4eb-ca4a5071e3d1</t>
  </si>
  <si>
    <t xml:space="preserve">5d497094-97e9-4f4a-a15a-f574d95c3a83</t>
  </si>
  <si>
    <t xml:space="preserve">6f9abfde-9cff-4ef8-b9a1-976907311833</t>
  </si>
  <si>
    <t xml:space="preserve">24fb34f7-fd15-4c20-9583-0534a855f96f</t>
  </si>
  <si>
    <t xml:space="preserve">84bf042d-e55f-41a1-b526-d3d3f104ea3e</t>
  </si>
  <si>
    <t xml:space="preserve">7ad4a68f-efe7-4eba-a93e-02b84f83a612</t>
  </si>
  <si>
    <t xml:space="preserve">06a3d3c3-4e4b-4205-94ce-3df916b80061</t>
  </si>
  <si>
    <t xml:space="preserve">38fc4a29-3f08-45a5-8da1-8991314b011e</t>
  </si>
  <si>
    <t xml:space="preserve">e4836e6a-da1a-4147-a985-200d918383a6</t>
  </si>
  <si>
    <t xml:space="preserve">fe14d120-47ef-4cdb-a5e2-4d8be7cab848</t>
  </si>
  <si>
    <t xml:space="preserve">cb75f8ed-7eec-49fd-a0c6-530b28fccb2f</t>
  </si>
  <si>
    <t xml:space="preserve">b2cf3565-2607-4d9a-a239-dc15476f365f</t>
  </si>
  <si>
    <t xml:space="preserve">c7bbc79d-561e-4c67-b642-c21aee23ae14</t>
  </si>
  <si>
    <t xml:space="preserve">dbf20f9d-aba2-4836-8610-135e576fc104</t>
  </si>
  <si>
    <t xml:space="preserve">0d671350-8651-40d8-910b-236816a511a9</t>
  </si>
  <si>
    <t xml:space="preserve">8fda0293-9a43-4d13-aa9f-83e24603711e</t>
  </si>
  <si>
    <t xml:space="preserve">a883247f-28a2-405d-a207-6d0c7b8bf6f0</t>
  </si>
  <si>
    <t xml:space="preserve">1e327341-9bc2-4e5a-b2f0-8e23afd13ec9</t>
  </si>
  <si>
    <t xml:space="preserve">ea4a4168-9d1c-4497-81f2-66222fc3eaec</t>
  </si>
  <si>
    <t xml:space="preserve">2f8e42ae-2030-44b1-a6eb-e31ce150f7b0</t>
  </si>
  <si>
    <t xml:space="preserve">0138f9a3-5687-4cc2-957e-123b84256f7d</t>
  </si>
  <si>
    <t xml:space="preserve">5f38b4b1-b526-4a44-aa3c-2f585b0e8e0b</t>
  </si>
  <si>
    <t xml:space="preserve">8b160539-3e17-4eee-a967-3eba5d25b752</t>
  </si>
  <si>
    <t xml:space="preserve">3937aea4-64b8-462a-82f0-58132e1ce270</t>
  </si>
  <si>
    <t xml:space="preserve">996f2617-788f-4b94-8bc8-7ae40f564674</t>
  </si>
  <si>
    <t xml:space="preserve">ce09e816-de07-4a11-9d82-10a4837468f6</t>
  </si>
  <si>
    <t xml:space="preserve">47fd2e19-b2fa-4113-9751-a011e859a387</t>
  </si>
  <si>
    <t xml:space="preserve">605c165b-168c-40d6-a86f-f5c3d17895e8</t>
  </si>
  <si>
    <t xml:space="preserve">ff051c04-9775-466e-b5da-561cb6899c4a</t>
  </si>
  <si>
    <t xml:space="preserve">68c61b22-6cea-46c8-8542-ea674c287db9</t>
  </si>
  <si>
    <t xml:space="preserve">960a3398-3da8-4334-a2e3-cb745d9f4d04</t>
  </si>
  <si>
    <t xml:space="preserve">f1ecf382-4ca2-42bf-966d-b9c4acf22f1f</t>
  </si>
  <si>
    <t xml:space="preserve">9f6c9ad9-c4fa-4b7c-a231-e2bab035d657</t>
  </si>
  <si>
    <t xml:space="preserve">fb392a26-144b-410b-99ec-9e8b417ddf71</t>
  </si>
  <si>
    <t xml:space="preserve">eeb97304-1ed5-4294-9023-be9a5af3f855</t>
  </si>
  <si>
    <t xml:space="preserve">c6bf4107-eb70-4912-bd02-61f8767351d5</t>
  </si>
  <si>
    <t xml:space="preserve">833e10c0-aede-4d60-b90d-5ca08bab44b4</t>
  </si>
  <si>
    <t xml:space="preserve">549a1f3b-4058-4e3f-bf8b-cee426e6aa0b</t>
  </si>
  <si>
    <t xml:space="preserve">73a52f65-5ddc-4a1d-88f6-9a6719cd5292</t>
  </si>
  <si>
    <t xml:space="preserve">0ed4699e-54d8-40e5-babc-aea0caa41a99</t>
  </si>
  <si>
    <t xml:space="preserve">41523bae-d7a2-4de5-a2fc-0418a3a67178</t>
  </si>
  <si>
    <t xml:space="preserve">e50c411d-843d-4c81-84e9-c897b211a39a</t>
  </si>
  <si>
    <t xml:space="preserve">0309a54a-c6f0-4238-857a-9396274c326b</t>
  </si>
  <si>
    <t xml:space="preserve">4ed7354f-2230-41f4-9e69-bc0cc1ce1353</t>
  </si>
  <si>
    <t xml:space="preserve">30c48897-14e7-4ab1-94c4-e4083f49a94a</t>
  </si>
  <si>
    <t xml:space="preserve">d6b3b7ce-548a-4076-9c5b-2eb294801b73</t>
  </si>
  <si>
    <t xml:space="preserve">00b9c726-6645-4b49-9cb2-f85bc1b556f6</t>
  </si>
  <si>
    <t xml:space="preserve">e3d3120d-460d-49ef-8192-2931a37e9666</t>
  </si>
  <si>
    <t xml:space="preserve">97fbe060-915f-4397-8b8c-f8e617522be5</t>
  </si>
  <si>
    <t xml:space="preserve">05d94908-1b08-4471-9228-d9be9920becb</t>
  </si>
  <si>
    <t xml:space="preserve">ca36c17f-4ffd-4c0f-81bf-d619482fe409</t>
  </si>
  <si>
    <t xml:space="preserve">3ae322d1-4d4d-4d46-9dd1-b42d3c68b2f5</t>
  </si>
  <si>
    <t xml:space="preserve">219d8ac2-d92c-4b86-8754-bd69747c23a9</t>
  </si>
  <si>
    <t xml:space="preserve">3e122ecf-8a13-46ef-b80e-c0b055aaa3ad</t>
  </si>
  <si>
    <t xml:space="preserve">bd9931a0-c0b1-4d11-b731-51663c8ab984</t>
  </si>
  <si>
    <t xml:space="preserve">34d8460f-4285-4fee-8c85-3f50262e791c</t>
  </si>
  <si>
    <t xml:space="preserve">9c4fe58a-de9f-4e21-89ff-d0d23f0603ce</t>
  </si>
  <si>
    <t xml:space="preserve">d8eacde5-8edc-4b07-8d53-20037a6a8faf</t>
  </si>
  <si>
    <t xml:space="preserve">2d9cfadd-d707-4fc3-a02a-5d3720bdaee5</t>
  </si>
  <si>
    <t xml:space="preserve">309589d7-0215-4478-a219-b92d6bdf3037</t>
  </si>
  <si>
    <t xml:space="preserve">729b8305-03a9-4d70-b35c-70b669d6c70c</t>
  </si>
  <si>
    <t xml:space="preserve">5c4157ac-7ff6-4d24-9e95-d21889968bd2</t>
  </si>
  <si>
    <t xml:space="preserve">5836b8fc-f147-4f46-bfa6-9573f830ac5e</t>
  </si>
  <si>
    <t xml:space="preserve">d2b196ec-5eef-4e0c-935a-acd55f3ae34e</t>
  </si>
  <si>
    <t xml:space="preserve">18ab1d6d-5ed9-452c-8fa7-6080438c6a43</t>
  </si>
  <si>
    <t xml:space="preserve">9f2e57c2-91f6-4649-b093-28a03620ebf3</t>
  </si>
  <si>
    <t xml:space="preserve">d63cb29d-6e24-4b6d-8648-1f8c6c636c6f</t>
  </si>
  <si>
    <t xml:space="preserve">0127ba9d-0164-4f58-af41-01669ee6d5c3</t>
  </si>
  <si>
    <t xml:space="preserve">a7c0aabf-e068-4d57-ad38-677cdcca0faf</t>
  </si>
  <si>
    <t xml:space="preserve">67186a69-e97e-4a38-8ebf-783e00326165</t>
  </si>
  <si>
    <t xml:space="preserve">a23fffb2-509b-4b5c-8916-fdc3e340cd5e</t>
  </si>
  <si>
    <t xml:space="preserve">d0546988-eff6-47ad-a7cb-c4e4f1ff91f3</t>
  </si>
  <si>
    <t xml:space="preserve">027934f4-3594-4582-a7e5-64f61758c8c2</t>
  </si>
  <si>
    <t xml:space="preserve">4d50d224-8016-44f7-a560-0f3285f36387</t>
  </si>
  <si>
    <t xml:space="preserve">569635c7-65c7-4fbd-93e1-6ded91cb80ca</t>
  </si>
  <si>
    <t xml:space="preserve">7ab46804-de21-4cc0-bcd0-230402675c15</t>
  </si>
  <si>
    <t xml:space="preserve">5b76c39c-3693-4b33-9de4-9ec84c24da64</t>
  </si>
  <si>
    <t xml:space="preserve">677abd74-3de6-46d3-9535-1a5cdba25611</t>
  </si>
  <si>
    <t xml:space="preserve">b1b26cd6-c1e7-4086-8fa8-2a7d1259c58a</t>
  </si>
  <si>
    <t xml:space="preserve">ac81fe9e-afd3-4c27-ac84-beb2d16828b8</t>
  </si>
  <si>
    <t xml:space="preserve">c135b8ab-b704-4bbc-982d-f4b6745d2f7f</t>
  </si>
  <si>
    <t xml:space="preserve">87bc2dc0-7169-45fc-b4d3-67ee2a450afc</t>
  </si>
  <si>
    <t xml:space="preserve">27b2a842-f942-4fd9-a8b8-6c5052d000b5</t>
  </si>
  <si>
    <t xml:space="preserve">eef650b7-6604-4849-a9cc-e6d06e2788b4</t>
  </si>
  <si>
    <t xml:space="preserve">df5ddf7f-e39e-4299-b8e1-b40785bd9816</t>
  </si>
  <si>
    <t xml:space="preserve">c3905fce-b321-4014-bb73-c6dcf31155a0</t>
  </si>
  <si>
    <t xml:space="preserve">3f765810-6aee-4143-bfee-eb4dc9506fcf</t>
  </si>
  <si>
    <t xml:space="preserve">9eec8a41-b2ba-4c61-bf2f-cd0d5deb1d8f</t>
  </si>
  <si>
    <t xml:space="preserve">3aa15548-4294-4ea2-a29c-ab7e512e83d4</t>
  </si>
  <si>
    <t xml:space="preserve">392267d2-cbef-4afb-829c-23f620d18386</t>
  </si>
  <si>
    <t xml:space="preserve">01c7b5d1-a054-4448-bdaa-769e1e45fe39</t>
  </si>
  <si>
    <t xml:space="preserve">eb996880-344e-46b3-b639-f68c3fb22cbc</t>
  </si>
  <si>
    <t xml:space="preserve">45bba93e-7f4e-45f3-937e-310e2bdda930</t>
  </si>
  <si>
    <t xml:space="preserve">c00b3b8e-be4c-4ad3-b925-ecb857acc322</t>
  </si>
  <si>
    <t xml:space="preserve">00428ab3-7c4d-4559-a52c-68b3ba805fef</t>
  </si>
  <si>
    <t xml:space="preserve">ff6f5667-f50c-4dd3-8197-9a2725b59772</t>
  </si>
  <si>
    <t xml:space="preserve">2cf615d4-0107-429d-8573-e00790c25fd6</t>
  </si>
  <si>
    <t xml:space="preserve">1729523e-3534-4a6a-b4fb-f6f375c54ad7</t>
  </si>
  <si>
    <t xml:space="preserve">49c96ecb-062d-441a-a176-4c89ea7cc4ba</t>
  </si>
  <si>
    <t xml:space="preserve">b7906512-a9a8-4e12-ae26-89c8dde0d102</t>
  </si>
  <si>
    <t xml:space="preserve">397f639d-d5db-4781-bff7-4f287988a129</t>
  </si>
  <si>
    <t xml:space="preserve">6bd26251-7dec-499e-b838-8149faed9396</t>
  </si>
  <si>
    <t xml:space="preserve">68b8264f-28d9-468a-a002-6f717d0711ff</t>
  </si>
  <si>
    <t xml:space="preserve">8a6da5d8-809b-43bf-82f9-52821680a019</t>
  </si>
  <si>
    <t xml:space="preserve">9fdda3d8-e64f-4124-a475-7d6edf0afd32</t>
  </si>
  <si>
    <t xml:space="preserve">f10ddf2a-5293-4d3a-a0ec-0afb725e0a1b</t>
  </si>
  <si>
    <t xml:space="preserve">2fd45b94-820a-4701-8dd9-7a0ccaa434d0</t>
  </si>
  <si>
    <t xml:space="preserve">0e993e16-eb5b-48eb-babb-c1534817f665</t>
  </si>
  <si>
    <t xml:space="preserve">480688d9-8687-4dfb-bb29-67f9d0b8a671</t>
  </si>
  <si>
    <t xml:space="preserve">1a22b6ae-05a6-451b-a626-927209e04f74</t>
  </si>
  <si>
    <t xml:space="preserve">4875d47c-c541-4390-913d-58ac38b55540</t>
  </si>
  <si>
    <t xml:space="preserve">84ce2642-521b-4f90-9153-d75783ee108a</t>
  </si>
  <si>
    <t xml:space="preserve">3ea47490-2443-41da-9a7f-ee39204d56c7</t>
  </si>
  <si>
    <t xml:space="preserve">00408fa4-7e75-4156-94f6-5d4ce89038a2</t>
  </si>
  <si>
    <t xml:space="preserve">1f3abf7b-7f55-40e5-932e-576ea46842d0</t>
  </si>
  <si>
    <t xml:space="preserve">aa36086c-329b-4e1d-ae45-5ce16e95a041</t>
  </si>
  <si>
    <t xml:space="preserve">44c3e1bf-3c46-4d0d-b665-3ea2e1da7738</t>
  </si>
  <si>
    <t xml:space="preserve">90728879-07ee-42d8-ad78-3ce98c7fc0d9</t>
  </si>
  <si>
    <t xml:space="preserve">ea4ce8d1-f78b-496a-b1a3-894c1f577d37</t>
  </si>
  <si>
    <t xml:space="preserve">192fa94e-a6ff-4cdf-a4dc-420a39374fc5</t>
  </si>
  <si>
    <t xml:space="preserve">82f7822c-702c-4ae1-b347-d397e0632a0f</t>
  </si>
  <si>
    <t xml:space="preserve">65820522-ad5a-49c4-9932-6bf59fba1bea</t>
  </si>
  <si>
    <t xml:space="preserve">6989e268-f582-4b84-8940-d9de8ade918b</t>
  </si>
  <si>
    <t xml:space="preserve">2d1b2984-c855-44fe-93f4-068978c54cbf</t>
  </si>
  <si>
    <t xml:space="preserve">24f1caf4-f299-40a1-b24f-ba36881a70ed</t>
  </si>
  <si>
    <t xml:space="preserve">f119a6cf-08f5-4a22-899d-afda2bc4eb6f</t>
  </si>
  <si>
    <t xml:space="preserve">ee68c414-c2a5-46d6-9711-357ab1fdde4c</t>
  </si>
  <si>
    <t xml:space="preserve">f739056e-dad3-4d25-9670-2b09429440d9</t>
  </si>
  <si>
    <t xml:space="preserve">768b93ea-059a-4843-86d3-ee92adbcf39e</t>
  </si>
  <si>
    <t xml:space="preserve">121533a0-7a6b-4093-bc04-ae5b4fc1af16</t>
  </si>
  <si>
    <t xml:space="preserve">982cbd20-4ad1-4f92-be70-9ebf3e5bf6ab</t>
  </si>
  <si>
    <t xml:space="preserve">1bb555b6-bb6d-478d-82c2-60226864b830</t>
  </si>
  <si>
    <t xml:space="preserve">3745eacb-44e1-48ef-a59b-11ca5fd883f6</t>
  </si>
  <si>
    <t xml:space="preserve">4ca972ce-9a8b-4352-8740-cf7fe0a35ecc</t>
  </si>
  <si>
    <t xml:space="preserve">1611b9b4-54e6-4fb3-90e3-eb130db9e9a0</t>
  </si>
  <si>
    <t xml:space="preserve">32c04a12-bb16-460c-866f-56e6b4ce1335</t>
  </si>
  <si>
    <t xml:space="preserve">b248dac0-7240-4168-99ab-7c52ee8f29bf</t>
  </si>
  <si>
    <t xml:space="preserve">dfae2c13-9742-41b3-b445-14f6807c849f</t>
  </si>
  <si>
    <t xml:space="preserve">927c7177-2d3b-4b8b-ba12-7541f67a0a0f</t>
  </si>
  <si>
    <t xml:space="preserve">2303c832-e29d-4ffc-97e9-c6bee2f166c8</t>
  </si>
  <si>
    <t xml:space="preserve">aefe310b-3803-4600-99f9-bd8e80485a6d</t>
  </si>
  <si>
    <t xml:space="preserve">abc47419-fbc6-47ab-9357-4da9c7fb8cbe</t>
  </si>
  <si>
    <t xml:space="preserve">361bedac-0ff8-4e69-b154-ae15ab57bfc4</t>
  </si>
  <si>
    <t xml:space="preserve">f0d6f483-cc84-41d0-81c2-70010eca10e6</t>
  </si>
  <si>
    <t xml:space="preserve">9827dde2-8276-4041-be24-b89a09a3de04</t>
  </si>
  <si>
    <t xml:space="preserve">e6f5b128-f01d-4e46-aeb8-789c0c2c33ac</t>
  </si>
  <si>
    <t xml:space="preserve">308b3c01-3fbd-48d5-8529-59f312bf138e</t>
  </si>
  <si>
    <t xml:space="preserve">aaecdc33-939c-4ead-a0b5-c51d125ff7e7</t>
  </si>
  <si>
    <t xml:space="preserve">6d111b6d-d966-400e-8119-dd0f97693354</t>
  </si>
  <si>
    <t xml:space="preserve">19c3a38a-f8bf-4c14-8011-ed1e5c5d4065</t>
  </si>
  <si>
    <t xml:space="preserve">61ba56d3-26cc-4d3e-a6d0-e55f4afc2cd5</t>
  </si>
  <si>
    <t xml:space="preserve">34af8196-7a4d-4aed-9fc9-f646ebae9cea</t>
  </si>
  <si>
    <t xml:space="preserve">e74da2e0-ab5d-4f46-8c68-6745dc75bb68</t>
  </si>
  <si>
    <t xml:space="preserve">589aac19-b57e-4062-9edb-a99470eaa318</t>
  </si>
  <si>
    <t xml:space="preserve">64e396ef-e212-4425-854a-5bfe002275eb</t>
  </si>
  <si>
    <t xml:space="preserve">6e3ab9fd-f30e-46c6-b781-fcec75f91075</t>
  </si>
  <si>
    <t xml:space="preserve">937322ab-1c25-4738-8837-b4c0572cf741</t>
  </si>
  <si>
    <t xml:space="preserve">bd6c5ee7-8b25-4888-a579-da5c9493968c</t>
  </si>
  <si>
    <t xml:space="preserve">e4907c5e-a9fb-4ec9-bd6b-c7fd86d5867e</t>
  </si>
  <si>
    <t xml:space="preserve">433b9b39-6ba6-402b-8f80-f5ea5f4c2004</t>
  </si>
  <si>
    <t xml:space="preserve">f4813fcb-9517-433a-8524-8eed8eaca323</t>
  </si>
  <si>
    <t xml:space="preserve">74e2044f-c434-4e1f-9966-4fb8b9709eb0</t>
  </si>
  <si>
    <t xml:space="preserve">674261ce-2f1b-40ee-84d9-cd8939d898fc</t>
  </si>
  <si>
    <t xml:space="preserve">43570b8c-eadf-4d8d-9479-86bb48b0f9b1</t>
  </si>
  <si>
    <t xml:space="preserve">708fa0b4-206d-4764-8b20-d763169c3f44</t>
  </si>
  <si>
    <t xml:space="preserve">946411c7-9f36-45fe-add8-ce1891500f08</t>
  </si>
  <si>
    <t xml:space="preserve">671bdcf9-8d7f-4e13-8606-7c54bb9382ca</t>
  </si>
  <si>
    <t xml:space="preserve">4785d7f0-704a-473a-9f8a-6ec9b64ca201</t>
  </si>
  <si>
    <t xml:space="preserve">950b75bf-e3e9-4e26-baec-bfc30cdf6814</t>
  </si>
  <si>
    <t xml:space="preserve">8abd9395-1bbf-444d-982c-f92913bcb4f9</t>
  </si>
  <si>
    <t xml:space="preserve">d1d4e395-7aff-40f4-92b5-22a06d71f075</t>
  </si>
  <si>
    <t xml:space="preserve">73334738-2247-411e-ad10-d3f67de403df</t>
  </si>
  <si>
    <t xml:space="preserve">0fd8bc71-1dc7-4544-b527-44486db0880b</t>
  </si>
  <si>
    <t xml:space="preserve">ba694a90-4b6f-4db1-ab08-92de08cdb713</t>
  </si>
  <si>
    <t xml:space="preserve">476a42b5-2c54-45de-81b4-581a442b8bda</t>
  </si>
  <si>
    <t xml:space="preserve">25d6109d-a674-43bb-87a6-c34d83a0c5f5</t>
  </si>
  <si>
    <t xml:space="preserve">bd4ff23c-b36b-4590-9575-ca2152911d8a</t>
  </si>
  <si>
    <t xml:space="preserve">350a9fef-c72a-4635-ace7-12811086f26f</t>
  </si>
  <si>
    <t xml:space="preserve">a4f6ec43-df9b-40f0-89a5-220c7dbbf1c4</t>
  </si>
  <si>
    <t xml:space="preserve">d4bf69f2-a022-4475-b5ed-b1117f618fe5</t>
  </si>
  <si>
    <t xml:space="preserve">2d0cfaf7-1be1-4bb2-800b-edf58842269e</t>
  </si>
  <si>
    <t xml:space="preserve">c118930b-4017-4bd9-9b04-93c3caceedd7</t>
  </si>
  <si>
    <t xml:space="preserve">1e92af4e-bfba-4d4a-b694-1d86e43629ce</t>
  </si>
  <si>
    <t xml:space="preserve">aa064a80-7b15-43e2-b12b-8956ff1fc91d</t>
  </si>
  <si>
    <t xml:space="preserve">a2a15d17-5976-4b0c-b3c3-db75acaed806</t>
  </si>
  <si>
    <t xml:space="preserve">3ee50220-24bc-4ad1-b00a-644424ced60b</t>
  </si>
  <si>
    <t xml:space="preserve">285c58cd-e628-486c-aff3-56e18b79d3dd</t>
  </si>
  <si>
    <t xml:space="preserve">f602b71a-5583-4142-8705-17b9732de5fa</t>
  </si>
  <si>
    <t xml:space="preserve">9bb9c178-3b98-48c3-abfc-6268e7942d6b</t>
  </si>
  <si>
    <t xml:space="preserve">7ad73ea7-93d2-417b-b229-c79c2712a9cd</t>
  </si>
  <si>
    <t xml:space="preserve">0e6a4968-4601-40df-bf7f-46cc814c1de6</t>
  </si>
  <si>
    <t xml:space="preserve">828d4dff-a3b1-4011-96fb-4cce538ec4ec</t>
  </si>
  <si>
    <t xml:space="preserve">4f855c9b-0067-49ff-90d1-c73dfe606ad6</t>
  </si>
  <si>
    <t xml:space="preserve">9838a47b-488f-4975-a519-1dbc2794df78</t>
  </si>
  <si>
    <t xml:space="preserve">2f29513b-da93-43f9-ae42-b7f10f89cb6c</t>
  </si>
  <si>
    <t xml:space="preserve">67f33d92-7586-4857-a012-3d40505e1813</t>
  </si>
  <si>
    <t xml:space="preserve">5dfb9e8c-e47a-42be-a1f8-1665baee25a5</t>
  </si>
  <si>
    <t xml:space="preserve">ebe03a1a-0558-49ea-9364-7db4e388b1f2</t>
  </si>
  <si>
    <t xml:space="preserve">4ddde353-bbd1-42ee-ba9a-dc905480e957</t>
  </si>
  <si>
    <t xml:space="preserve">a68621a9-e154-4e90-89dc-a49a40214fec</t>
  </si>
  <si>
    <t xml:space="preserve">f827ed40-0c4d-489a-9726-b1086f2e638a</t>
  </si>
  <si>
    <t xml:space="preserve">9b1fc2f4-d3b8-4551-847b-8e3b59d830d7</t>
  </si>
  <si>
    <t xml:space="preserve">8848d0f3-e83e-4cec-ae44-bbec364e1715</t>
  </si>
  <si>
    <t xml:space="preserve">1903a9a9-5e2a-493e-963b-ff1dc40bbefe</t>
  </si>
  <si>
    <t xml:space="preserve">318dac09-08c9-4cb1-872a-6615313e4fd7</t>
  </si>
  <si>
    <t xml:space="preserve">3dd3a458-1bbd-42ca-b87e-1c3f7f412785</t>
  </si>
  <si>
    <t xml:space="preserve">db7d6835-1275-441d-8f5d-7c0212b1107d</t>
  </si>
  <si>
    <t xml:space="preserve">18a5cf70-3fbf-4769-a202-490b9cf078ab</t>
  </si>
  <si>
    <t xml:space="preserve">3777b5bd-157a-429a-a97d-f9addadb9c94</t>
  </si>
  <si>
    <t xml:space="preserve">4be14d24-1b8e-4cd1-a0c7-606cc42902a6</t>
  </si>
  <si>
    <t xml:space="preserve">0e02bdf7-3a5e-4eeb-a3e6-5254407a483b</t>
  </si>
  <si>
    <t xml:space="preserve">14c70ec2-1ba2-434a-a076-525437dc96c0</t>
  </si>
  <si>
    <t xml:space="preserve">1265284e-5abe-41b0-aaa0-09d5a3acc769</t>
  </si>
  <si>
    <t xml:space="preserve">b8ecb5e7-ed23-4446-ab71-0d0d763e9127</t>
  </si>
  <si>
    <t xml:space="preserve">d126acad-2b76-4b97-be7d-e588b6419c6b</t>
  </si>
  <si>
    <t xml:space="preserve">13337b6a-fab8-4c7e-bf7d-0daf084f69bd</t>
  </si>
  <si>
    <t xml:space="preserve">235f83d9-f906-48dc-b2e9-ff27e8fcde09</t>
  </si>
  <si>
    <t xml:space="preserve">20803737-22ec-4be1-8bec-23fea4a28e9b</t>
  </si>
  <si>
    <t xml:space="preserve">01ba6be2-de51-46cc-b6de-4c3b194a02a1</t>
  </si>
  <si>
    <t xml:space="preserve">5499baea-6824-43f3-a24b-06e0ed66b062</t>
  </si>
  <si>
    <t xml:space="preserve">a8b5b25a-3024-4db0-af2b-9689c5fa1c56</t>
  </si>
  <si>
    <t xml:space="preserve">d4a03ffe-a7dc-476d-b750-f0c10c0de3e8</t>
  </si>
  <si>
    <t xml:space="preserve">c08d2801-7b80-4098-880b-530d9b8912d9</t>
  </si>
  <si>
    <t xml:space="preserve">5f0e34de-863b-4d98-b450-261ae6e82b73</t>
  </si>
  <si>
    <t xml:space="preserve">5afa7bea-1740-491a-b819-600ac1b277ce</t>
  </si>
  <si>
    <t xml:space="preserve">2ebc4b09-4820-497d-8c29-70b22c9650ff</t>
  </si>
  <si>
    <t xml:space="preserve">6d07ea04-deca-4caf-ba4d-25bd7f8ed5e9</t>
  </si>
  <si>
    <t xml:space="preserve">04d4f4cf-5e88-4cc5-acfd-d55a2fb2b497</t>
  </si>
  <si>
    <t xml:space="preserve">7949f139-f87c-4641-a6e8-8144ea1117bc</t>
  </si>
  <si>
    <t xml:space="preserve">81506d9b-4c19-48b2-a7e2-eceb90fac680</t>
  </si>
  <si>
    <t xml:space="preserve">d3c74319-7dc6-4841-bd8d-a9fc982ebdec</t>
  </si>
  <si>
    <t xml:space="preserve">1e3d0586-bf79-4c0b-8c18-da83cacc0ba1</t>
  </si>
  <si>
    <t xml:space="preserve">d399d4df-7ccd-4c7a-b375-0b7bb4f4b8cf</t>
  </si>
  <si>
    <t xml:space="preserve">1d2fe20b-c1ac-4314-be6c-d436553236db</t>
  </si>
  <si>
    <t xml:space="preserve">b6f53d36-94cc-447e-bf1c-2c767491e111</t>
  </si>
  <si>
    <t xml:space="preserve">b5aba955-aa42-4b3a-9ceb-2238de4ee15a</t>
  </si>
  <si>
    <t xml:space="preserve">52ff592c-98fd-445a-be36-555810d2028d</t>
  </si>
  <si>
    <t xml:space="preserve">369bb11a-ab85-44fd-a6c1-504c8a90565c</t>
  </si>
  <si>
    <t xml:space="preserve">025e84a0-7a68-4119-9d1c-8d4cc0819464</t>
  </si>
  <si>
    <t xml:space="preserve">432ec364-e8e0-475c-8090-68fb62ac7cd5</t>
  </si>
  <si>
    <t xml:space="preserve">83d344a0-c21c-4c34-bd1c-6c2dea36bd40</t>
  </si>
  <si>
    <t xml:space="preserve">5991de66-7877-401c-a36f-acf4e9f791fe</t>
  </si>
  <si>
    <t xml:space="preserve">ce594f03-8050-4a40-8d02-29147f2fe87c</t>
  </si>
  <si>
    <t xml:space="preserve">992aba93-466a-46a2-b66a-29d65e7a30da</t>
  </si>
  <si>
    <t xml:space="preserve">edb03565-7d9e-472d-8a37-30c3a2659db4</t>
  </si>
  <si>
    <t xml:space="preserve">a4b5bedc-9a6a-4178-81f7-e0a9bf381b26</t>
  </si>
  <si>
    <t xml:space="preserve">57414b48-17a6-4261-9dbb-0f826d1aeed6</t>
  </si>
  <si>
    <t xml:space="preserve">6a5cee63-6649-4757-9938-a8fa43e767f0</t>
  </si>
  <si>
    <t xml:space="preserve">71b0d501-c744-46d4-9ae4-43121f063445</t>
  </si>
  <si>
    <t xml:space="preserve">0302eafc-5eb3-4e2c-a1e1-5fe3aba2e90f</t>
  </si>
  <si>
    <t xml:space="preserve">c14ae13e-1221-4430-aab3-194d434fd8fe</t>
  </si>
  <si>
    <t xml:space="preserve">0880897b-d809-4eec-93d1-b4c048e7ff6b</t>
  </si>
  <si>
    <t xml:space="preserve">60e4ce3e-6314-4ba1-8bc2-50e1f8b5ed13</t>
  </si>
  <si>
    <t xml:space="preserve">cb957291-7de4-41e4-9254-dedf7a1646c2</t>
  </si>
  <si>
    <t xml:space="preserve">a3b134c7-b053-4257-b65b-e36ad332ad24</t>
  </si>
  <si>
    <t xml:space="preserve">aed40f07-7006-4d15-86c5-0743090950a5</t>
  </si>
  <si>
    <t xml:space="preserve">b95200bc-7f29-44b8-b1bd-df6808cd8d2e</t>
  </si>
  <si>
    <t xml:space="preserve">07f3d49e-7146-4294-8ff6-ad996cd61a16</t>
  </si>
  <si>
    <t xml:space="preserve">761988aa-3e89-4319-90c8-8c7996959f8e</t>
  </si>
  <si>
    <t xml:space="preserve">78b3abde-f17c-43cc-a7a8-c181004ccf31</t>
  </si>
  <si>
    <t xml:space="preserve">2cabccec-10a2-4455-82bc-e4d6b64f4c0c</t>
  </si>
  <si>
    <t xml:space="preserve">511ee69a-6878-4c54-ab59-f62859833f7e</t>
  </si>
  <si>
    <t xml:space="preserve">10b14745-5c13-468d-b6d6-f1685ba66243</t>
  </si>
  <si>
    <t xml:space="preserve">f7e6f605-f699-4432-8c27-9c7bcc14f883</t>
  </si>
  <si>
    <t xml:space="preserve">97eb43f5-0c3a-445d-917f-5a8e512d2561</t>
  </si>
  <si>
    <t xml:space="preserve">bd04d984-6c9c-4607-90cf-3f04018216bb</t>
  </si>
  <si>
    <t xml:space="preserve">454459a0-e21e-4361-b364-576aca2db1fb</t>
  </si>
  <si>
    <t xml:space="preserve">d8e18134-34c0-442f-a546-e1427042586b</t>
  </si>
  <si>
    <t xml:space="preserve">e9f28fc7-f5b5-4644-bf39-da45f6afa8a9</t>
  </si>
  <si>
    <t xml:space="preserve">33a7534f-1c40-4419-b3a3-9942f7471a34</t>
  </si>
  <si>
    <t xml:space="preserve">7b9f0686-2d3c-4436-a809-57ceaf252243</t>
  </si>
  <si>
    <t xml:space="preserve">54a7ecb2-f3c1-4244-bdda-2fbb84b37b0d</t>
  </si>
  <si>
    <t xml:space="preserve">0cbfb860-e154-4793-b9b4-3e7730af16c4</t>
  </si>
  <si>
    <t xml:space="preserve">ed93f571-d30c-4a7d-a21d-523f190e6b83</t>
  </si>
  <si>
    <t xml:space="preserve">3bd573fc-14ec-497a-ba5f-69ee1b418811</t>
  </si>
  <si>
    <t xml:space="preserve">5bd539bb-62ba-44f6-adb3-a765584b6ad7</t>
  </si>
  <si>
    <t xml:space="preserve">0f0133d6-73c8-40a7-b680-0a44ae87f7ba</t>
  </si>
  <si>
    <t xml:space="preserve">17961d5b-a96e-4215-b62c-6a1d98c3989e</t>
  </si>
  <si>
    <t xml:space="preserve">9a8d6f5c-cc35-4894-a913-b4feddeb5d77</t>
  </si>
  <si>
    <t xml:space="preserve">8b088912-3a78-4056-8bf2-353589d80af9</t>
  </si>
  <si>
    <t xml:space="preserve">26375393-40b9-42d9-b1cd-97e8b5a3ad54</t>
  </si>
  <si>
    <t xml:space="preserve">26b420a3-ed19-4024-bf77-c02e2907efbe</t>
  </si>
  <si>
    <t xml:space="preserve">4c910a0f-3703-4bd9-a963-82e0313caab2</t>
  </si>
  <si>
    <t xml:space="preserve">42c1631b-cc0a-4100-b3b1-7ebf3c4fea40</t>
  </si>
  <si>
    <t xml:space="preserve">859d652d-bac8-4169-a054-33141eb48a25</t>
  </si>
  <si>
    <t xml:space="preserve">c827e178-6c12-48de-995e-ddf76312fc00</t>
  </si>
  <si>
    <t xml:space="preserve">1d003c55-7d54-4955-9619-b928ad20b7fa</t>
  </si>
  <si>
    <t xml:space="preserve">db117003-4182-4883-85c3-0935d7e7547e</t>
  </si>
  <si>
    <t xml:space="preserve">91b17c86-5089-4d4f-a0e7-3b2a1063c2b9</t>
  </si>
  <si>
    <t xml:space="preserve">39b41d8d-dac5-4dfc-b6f0-0dd722f4a8fc</t>
  </si>
  <si>
    <t xml:space="preserve">d6a25c90-c1ec-4532-b00c-8cb05e19a5df</t>
  </si>
  <si>
    <t xml:space="preserve">0295e77b-f1d1-48fc-8f52-d00aa028ffa5</t>
  </si>
  <si>
    <t xml:space="preserve">d4d6ae40-dcb2-42e3-ae7c-3a435b504d95</t>
  </si>
  <si>
    <t xml:space="preserve">4eb9cb06-b7e7-437d-a25c-cf90e815ba5e</t>
  </si>
  <si>
    <t xml:space="preserve">ae7386e0-beda-4f1e-838a-7f87cb6d8bb3</t>
  </si>
  <si>
    <t xml:space="preserve">e3b0e153-c493-4f89-8009-7652320600c1</t>
  </si>
  <si>
    <t xml:space="preserve">669988a2-9145-478e-bd8d-180514318b04</t>
  </si>
  <si>
    <t xml:space="preserve">f98d1e61-d1ea-498f-aaf0-576dc56ac53d</t>
  </si>
  <si>
    <t xml:space="preserve">18e3493a-724a-44a7-a0fb-bf98f4e62444</t>
  </si>
  <si>
    <t xml:space="preserve">136c0183-e293-4cd0-8f00-1c8407beb846</t>
  </si>
  <si>
    <t xml:space="preserve">aa156381-1bc8-4bc4-a37f-a8c4cd7dd590</t>
  </si>
  <si>
    <t xml:space="preserve">ebd50780-3ad0-44e4-b530-5c9e9689c803</t>
  </si>
  <si>
    <t xml:space="preserve">5759ed55-cf24-4e2f-8629-27cecb81ef8a</t>
  </si>
  <si>
    <t xml:space="preserve">25e836b1-66d8-4d14-b04b-393b6f304adc</t>
  </si>
  <si>
    <t xml:space="preserve">129751ed-be92-48f6-bb6c-4072bebb3210</t>
  </si>
  <si>
    <t xml:space="preserve">ed8658fc-55b7-4921-baab-b91437acba66</t>
  </si>
  <si>
    <t xml:space="preserve">6fc0eb86-fbfc-451f-a511-a7cd69b884b2</t>
  </si>
  <si>
    <t xml:space="preserve">b03aa3e6-049c-4d32-b591-81ca1f311169</t>
  </si>
  <si>
    <t xml:space="preserve">98e04e4c-b8ac-4d59-a942-f4bce08f6ebd</t>
  </si>
  <si>
    <t xml:space="preserve">2606c191-edbf-4c8b-a375-788b16e9c467</t>
  </si>
  <si>
    <t xml:space="preserve">42db302c-58ea-4131-a77a-4a68cedb6820</t>
  </si>
  <si>
    <t xml:space="preserve">05b94e68-4d0c-46aa-9b34-b57ec04384f6</t>
  </si>
  <si>
    <t xml:space="preserve">cb7012d7-5037-4e32-a7bb-79e829376c61</t>
  </si>
  <si>
    <t xml:space="preserve">5f9e72e5-5f82-4d6b-8fe9-4c362517988e</t>
  </si>
  <si>
    <t xml:space="preserve">5617d2be-8378-4d8b-8d72-8415a6b0866f</t>
  </si>
  <si>
    <t xml:space="preserve">0b6d97c0-4363-4664-9c6c-4255b5241174</t>
  </si>
  <si>
    <t xml:space="preserve">b9766119-dcc8-4e0a-9e65-c1a6a8de4bb0</t>
  </si>
  <si>
    <t xml:space="preserve">71d67089-fdd4-4af6-a953-0bfcedf57397</t>
  </si>
  <si>
    <t xml:space="preserve">24ef3315-a4cc-4515-a9dd-e4a46cb83353</t>
  </si>
  <si>
    <t xml:space="preserve">31dd64c5-197d-4f66-8a73-2a7790d2bba5</t>
  </si>
  <si>
    <t xml:space="preserve">e3da7507-42f7-4008-8c49-1e19f1d2f58f</t>
  </si>
  <si>
    <t xml:space="preserve">f46e24ee-2018-4153-beb9-3dc7a829e5b2</t>
  </si>
  <si>
    <t xml:space="preserve">e993cd7b-0a39-4b8b-9b4e-35ebb2264f55</t>
  </si>
  <si>
    <t xml:space="preserve">e3f09434-899c-45e1-9bf7-477ccf7b2632</t>
  </si>
  <si>
    <t xml:space="preserve">d2aaf8f4-6e8f-4afc-9708-bc205f11ce0d</t>
  </si>
  <si>
    <t xml:space="preserve">0f589709-82cd-436b-9ace-54eeaa1b89ed</t>
  </si>
  <si>
    <t xml:space="preserve">b108fe76-afb9-4547-8c04-9efa7dd6650f</t>
  </si>
  <si>
    <t xml:space="preserve">3bda55c7-fd9e-4233-af8d-c9109311a0f2</t>
  </si>
  <si>
    <t xml:space="preserve">3f8587dc-bb04-425d-a5d9-320f94c69422</t>
  </si>
  <si>
    <t xml:space="preserve">97489da8-7b48-48d3-bb59-eefd7a630001</t>
  </si>
  <si>
    <t xml:space="preserve">a2f449ee-f1e9-43e3-be3e-607813bb3870</t>
  </si>
  <si>
    <t xml:space="preserve">79950db7-4ff4-4d91-8ab2-9c89cab8d309</t>
  </si>
  <si>
    <t xml:space="preserve">38535c4b-d0fd-44a1-a73b-de0926e45723</t>
  </si>
  <si>
    <t xml:space="preserve">abea0897-a036-4acb-b824-247ffc02c7ce</t>
  </si>
  <si>
    <t xml:space="preserve">966e84e0-f749-4657-862d-436bba64ee8c</t>
  </si>
  <si>
    <t xml:space="preserve">cd81f430-2264-4492-a6ca-1cfeb3a8f375</t>
  </si>
  <si>
    <t xml:space="preserve">efdf5cd4-4aae-437e-884b-c802df370fac</t>
  </si>
  <si>
    <t xml:space="preserve">2131b796-fe84-4eea-a8ce-b71811395af0</t>
  </si>
  <si>
    <t xml:space="preserve">2a771fcf-dde5-44bb-a0bb-d3e7044ab13c</t>
  </si>
  <si>
    <t xml:space="preserve">a64acc15-41f1-49ef-807b-2c51710e7532</t>
  </si>
  <si>
    <t xml:space="preserve">f592cb76-c204-4e54-b7b0-a19b73ad2677</t>
  </si>
  <si>
    <t xml:space="preserve">b64cae36-e03a-4222-8e82-fc6639ec32a7</t>
  </si>
  <si>
    <t xml:space="preserve">b8eddf74-0f20-4913-932e-764b0bb9b1c3</t>
  </si>
  <si>
    <t xml:space="preserve">5c3ba098-4294-4b00-a9e5-ead09dd0e6d9</t>
  </si>
  <si>
    <t xml:space="preserve">768663bc-cae9-42a5-a24b-b62f205c859a</t>
  </si>
  <si>
    <t xml:space="preserve">9547878d-6a11-4390-9b50-8b38a8f9a873</t>
  </si>
  <si>
    <t xml:space="preserve">7428fe22-58ea-4ceb-a50d-ba5b99851484</t>
  </si>
  <si>
    <t xml:space="preserve">3df184a5-38c4-44a5-9d1f-cfdfc9b71493</t>
  </si>
  <si>
    <t xml:space="preserve">4e9b8c8c-0075-4bb1-94ed-bda663e8aeea</t>
  </si>
  <si>
    <t xml:space="preserve">4d1c8f49-c06c-48f6-9b3b-868e5367a4f8</t>
  </si>
  <si>
    <t xml:space="preserve">da9584bb-d865-4e63-9021-6b14ef07f12e</t>
  </si>
  <si>
    <t xml:space="preserve">b6d21bac-3d30-471f-8975-ed59a1f0d8b7</t>
  </si>
  <si>
    <t xml:space="preserve">a4316cdf-50b7-4415-8b76-43ed357c9b49</t>
  </si>
  <si>
    <t xml:space="preserve">73ba58c5-0380-46d8-96e0-c84e1b3ff79e</t>
  </si>
  <si>
    <t xml:space="preserve">5090a6eb-ae19-4a2f-992b-f4e22b5e0328</t>
  </si>
  <si>
    <t xml:space="preserve">3c4e0cac-e49e-462d-84f9-1527e5a86b2a</t>
  </si>
  <si>
    <t xml:space="preserve">53c3c207-b417-4ac9-88b7-72f4991e34f1</t>
  </si>
  <si>
    <t xml:space="preserve">44d13dfb-eaf4-461b-87f7-46f697fb038e</t>
  </si>
  <si>
    <t xml:space="preserve">32b1d252-71ff-47a3-9b39-3be7c684953f</t>
  </si>
  <si>
    <t xml:space="preserve">ba0c1ee5-4b8f-4bff-ac0b-ec3875380696</t>
  </si>
  <si>
    <t xml:space="preserve">f5b097b2-fde3-4ae2-85f0-dc08ffce7613</t>
  </si>
  <si>
    <t xml:space="preserve">aeec47b1-e46e-42a0-a336-cf07be55ccae</t>
  </si>
  <si>
    <t xml:space="preserve">5b37dae9-ce49-45fc-9ebe-3a54832e33f4</t>
  </si>
  <si>
    <t xml:space="preserve">6cca6ad2-7b95-40c6-9017-2f120cc9cd3d</t>
  </si>
  <si>
    <t xml:space="preserve">19ea0adb-2c10-4110-a414-09d41637969f</t>
  </si>
  <si>
    <t xml:space="preserve">b7efe58a-d846-45f1-b445-e86aec562e5d</t>
  </si>
  <si>
    <t xml:space="preserve">529b4bad-c619-43c8-b4c5-c9a440357e6b</t>
  </si>
  <si>
    <t xml:space="preserve">cb2b5d2d-c900-4700-ada2-782b947be23b</t>
  </si>
  <si>
    <t xml:space="preserve">ce699ba8-60fa-433c-8133-37296789bfcb</t>
  </si>
  <si>
    <t xml:space="preserve">69cf18aa-53d4-469b-9666-35428220f0c3</t>
  </si>
  <si>
    <t xml:space="preserve">1e1d42eb-e6da-4cf5-947c-e59633df7d2e</t>
  </si>
  <si>
    <t xml:space="preserve">89866669-92c0-4237-81a8-4935424f220b</t>
  </si>
  <si>
    <t xml:space="preserve">7abff5b3-e7bd-402c-a511-e69ae0173fd8</t>
  </si>
  <si>
    <t xml:space="preserve">508f80b3-b718-4315-8b31-1dd691e46820</t>
  </si>
  <si>
    <t xml:space="preserve">cc9845de-0f39-416d-bd04-802a6634fdd6</t>
  </si>
  <si>
    <t xml:space="preserve">25255715-a725-4be1-824b-3f8978d782fb</t>
  </si>
  <si>
    <t xml:space="preserve">e675202b-b727-4f64-a74f-1d004b9562c7</t>
  </si>
  <si>
    <t xml:space="preserve">83a0dfa9-b1b9-4504-a4a3-8cf20386fec6</t>
  </si>
  <si>
    <t xml:space="preserve">1518fb4d-30ea-4e06-8193-d3a40b6d482d</t>
  </si>
  <si>
    <t xml:space="preserve">13b490c0-aad7-47d6-9c70-3e40811fc90c</t>
  </si>
  <si>
    <t xml:space="preserve">a12292c2-5924-4128-8c5f-2dd0932b1fdd</t>
  </si>
  <si>
    <t xml:space="preserve">2f6b674e-fdff-4c1f-b44b-464b90c29d25</t>
  </si>
  <si>
    <t xml:space="preserve">7477076c-7d57-4a16-860c-4fd86962929e</t>
  </si>
  <si>
    <t xml:space="preserve">46b5432b-9a7e-492a-9e6a-2b4767384645</t>
  </si>
  <si>
    <t xml:space="preserve">5453e762-083c-42b5-95ec-f1663de9303e</t>
  </si>
  <si>
    <t xml:space="preserve">e4c29b94-0ac2-43fd-8a1b-a6f5e2a1e914</t>
  </si>
  <si>
    <t xml:space="preserve">01e05362-1bc3-4ee6-90c9-f8777f1f77ea</t>
  </si>
  <si>
    <t xml:space="preserve">2fcfc91a-a90b-46d2-9915-34cccdfaf77a</t>
  </si>
  <si>
    <t xml:space="preserve">375fdf7e-cb8d-42f4-b083-b29afd61a8ce</t>
  </si>
  <si>
    <t xml:space="preserve">ffacb80c-0c35-4e98-b2a8-10768ea6a8b5</t>
  </si>
  <si>
    <t xml:space="preserve">934a6a36-6593-43b1-950f-39280f851079</t>
  </si>
  <si>
    <t xml:space="preserve">027f1460-4f82-4224-9168-4c34cda0420a</t>
  </si>
  <si>
    <t xml:space="preserve">24bb16c8-f624-49c4-b446-43e5b448d7ec</t>
  </si>
  <si>
    <t xml:space="preserve">c09b93d1-7d85-4642-b157-78d4597a6964</t>
  </si>
  <si>
    <t xml:space="preserve">4ef30c10-6224-4535-a0d3-45afaad0b28a</t>
  </si>
  <si>
    <t xml:space="preserve">8e222133-696f-4499-aa40-2e6ef104ee85</t>
  </si>
  <si>
    <t xml:space="preserve">c8e6305e-5014-4822-8727-f2db1da02fb2</t>
  </si>
  <si>
    <t xml:space="preserve">2fb8a497-1ed3-4a50-bcdb-1b4d4533a580</t>
  </si>
  <si>
    <t xml:space="preserve">9b077e63-e0d7-4d26-b456-4c582e210acc</t>
  </si>
  <si>
    <t xml:space="preserve">e17982b0-d811-463e-9b52-4187a9cd583f</t>
  </si>
  <si>
    <t xml:space="preserve">47c105eb-0cad-4522-8128-2089c1332a8c</t>
  </si>
  <si>
    <t xml:space="preserve">57f2d302-d5bd-4a47-9847-029fb58aa6ac</t>
  </si>
  <si>
    <t xml:space="preserve">bcb87171-e39b-457b-9577-8f11cdf1ed16</t>
  </si>
  <si>
    <t xml:space="preserve">ac7d22f4-6ccc-4d63-947c-2a7ff7b164e4</t>
  </si>
  <si>
    <t xml:space="preserve">6889cd8e-09f1-407b-b981-3511e466a080</t>
  </si>
  <si>
    <t xml:space="preserve">180656e7-1193-43a0-ba62-932007760173</t>
  </si>
  <si>
    <t xml:space="preserve">349708fa-2638-4624-843e-ce96df5602a3</t>
  </si>
  <si>
    <t xml:space="preserve">75dfff1a-cbec-4fea-960e-0b24dc3918b8</t>
  </si>
  <si>
    <t xml:space="preserve">a1880072-e6ba-4205-9ffd-11c8ff9f8f70</t>
  </si>
  <si>
    <t xml:space="preserve">14a5062a-16b7-4fdf-9199-2f5a6e3923a0</t>
  </si>
  <si>
    <t xml:space="preserve">22d4d03a-4e90-4c60-9f42-d25dd01473e3</t>
  </si>
  <si>
    <t xml:space="preserve">e5770ccf-787c-42dc-9835-b76f27347d09</t>
  </si>
  <si>
    <t xml:space="preserve">233e01e6-ce44-4255-bcdf-9eaa16920240</t>
  </si>
  <si>
    <t xml:space="preserve">586b1979-c51d-495a-b6fa-ed767d4fa1bc</t>
  </si>
  <si>
    <t xml:space="preserve">c9b9e9d8-0296-4615-902e-cc3c0b1953fe</t>
  </si>
  <si>
    <t xml:space="preserve">40a2c87e-087b-4162-a687-1f36e3e97043</t>
  </si>
  <si>
    <t xml:space="preserve">1e0ace36-affd-4c86-8654-9f5e769f2f6e</t>
  </si>
  <si>
    <t xml:space="preserve">36017e61-3e29-4cdf-9498-f2890a3f5ff1</t>
  </si>
  <si>
    <t xml:space="preserve">3b88a99f-164f-4961-b9d2-30408c5cacd9</t>
  </si>
  <si>
    <t xml:space="preserve">38da35a0-67ed-4ec0-831d-8b2070ef2472</t>
  </si>
  <si>
    <t xml:space="preserve">dd5aa179-c0a2-4de1-baf9-15373f9086b6</t>
  </si>
  <si>
    <t xml:space="preserve">6e0f74e4-08bd-4e4f-b0cf-3163f9b2c8a2</t>
  </si>
  <si>
    <t xml:space="preserve">c5b3943e-32a8-4efe-bedb-6ed7af4b8604</t>
  </si>
  <si>
    <t xml:space="preserve">8e9af6d8-5937-4141-aeb1-9637f35c6b4e</t>
  </si>
  <si>
    <t xml:space="preserve">5f6e15be-7ee7-42b7-86b3-ec93b12ad24d</t>
  </si>
  <si>
    <t xml:space="preserve">f13019b5-138f-46d2-985e-180e6d4e00c1</t>
  </si>
  <si>
    <t xml:space="preserve">15516094-3eda-40df-a36c-e60443098cce</t>
  </si>
  <si>
    <t xml:space="preserve">6df0ed1d-48db-46a9-b4c3-bcdfe14dcb72</t>
  </si>
  <si>
    <t xml:space="preserve">f7a39051-7a44-4cd9-b140-f9f20ec31cb5</t>
  </si>
  <si>
    <t xml:space="preserve">d692a803-327d-4ef6-be1c-c6d5ea2cf174</t>
  </si>
  <si>
    <t xml:space="preserve">b2205fd2-e3f6-45d2-abf3-7c33da654b28</t>
  </si>
  <si>
    <t xml:space="preserve">fed0f0ff-ca95-4851-bf92-e593e68a858a</t>
  </si>
  <si>
    <t xml:space="preserve">8a3bbcc9-327f-45b1-91c5-f84719cbf04e</t>
  </si>
  <si>
    <t xml:space="preserve">46a4f6e4-0cf5-4b43-8d36-5118b44ca40c</t>
  </si>
  <si>
    <t xml:space="preserve">7dd1c765-c532-4821-8da8-54faf3c11e06</t>
  </si>
  <si>
    <t xml:space="preserve">21675d4d-91ed-46b4-91ab-d99380162f38</t>
  </si>
  <si>
    <t xml:space="preserve">2e9c68a9-8bd3-4b50-9624-677618e961d5</t>
  </si>
  <si>
    <t xml:space="preserve">2cf5b42f-4579-406d-a53d-deda81209b66</t>
  </si>
  <si>
    <t xml:space="preserve">cb4f48c0-c13e-49bf-82c1-4cfc5d0a3f1b</t>
  </si>
  <si>
    <t xml:space="preserve">501cf082-95da-4cf3-8328-96c2ab7f2529</t>
  </si>
  <si>
    <t xml:space="preserve">44de08d0-26f8-4711-a87d-9f2e1be497ea</t>
  </si>
  <si>
    <t xml:space="preserve">a291d4e7-0f4e-4346-b70d-7143fabd41f3</t>
  </si>
  <si>
    <t xml:space="preserve">c92bd716-6a85-41fe-87c6-386dacd9ddee</t>
  </si>
  <si>
    <t xml:space="preserve">af147bec-90ce-4d96-8cf5-3426f3ef10d0</t>
  </si>
  <si>
    <t xml:space="preserve">f0a59653-3b2c-47f5-a1a1-95a5127ef708</t>
  </si>
  <si>
    <t xml:space="preserve">313a3995-7650-4971-8603-dad6c8236691</t>
  </si>
  <si>
    <t xml:space="preserve">43c12bb7-9ac6-4d6b-ac72-ce66ea17f7f8</t>
  </si>
  <si>
    <t xml:space="preserve">0d448ff8-0a49-423c-aa06-f36bc36ccb23</t>
  </si>
  <si>
    <t xml:space="preserve">2161d705-89aa-4fa6-9cdb-168423dcb97d</t>
  </si>
  <si>
    <t xml:space="preserve">7915395b-da7c-4e8d-82c9-e66dc5d77384</t>
  </si>
  <si>
    <t xml:space="preserve">594b6302-4518-432d-b1d3-3fac8d7afedd</t>
  </si>
  <si>
    <t xml:space="preserve">47ecf3b9-f196-4a17-8aed-2c148738fd49</t>
  </si>
  <si>
    <t xml:space="preserve">5a8fb607-ccc3-4b16-bbdb-7736e738fd6d</t>
  </si>
  <si>
    <t xml:space="preserve">e601832c-6f08-4826-a5ff-0e3bec408a5d</t>
  </si>
  <si>
    <t xml:space="preserve">8f144fdf-cdd8-4658-92f7-788e6e322785</t>
  </si>
  <si>
    <t xml:space="preserve">4a2ccf2c-0ebc-4e2d-aaa9-24ec226e407f</t>
  </si>
  <si>
    <t xml:space="preserve">9059ba14-0504-47ce-9724-8d7d918e5a89</t>
  </si>
  <si>
    <t xml:space="preserve">b6a857fa-9cfc-421b-9a55-faba4ab8dee5</t>
  </si>
  <si>
    <t xml:space="preserve">e314a5b5-023d-4743-8521-7f47e5dd4937</t>
  </si>
  <si>
    <t xml:space="preserve">f228f5b2-160b-4d42-b41c-130f27f8bf38</t>
  </si>
  <si>
    <t xml:space="preserve">19c725e0-9bfc-4bd0-9e0b-7b163fd1f623</t>
  </si>
  <si>
    <t xml:space="preserve">7eb1570f-fa80-497d-9dba-b5d0be6d1a10</t>
  </si>
  <si>
    <t xml:space="preserve">49605f7c-8ed7-4477-86a5-56b92af1cf9a</t>
  </si>
  <si>
    <t xml:space="preserve">e5d768bf-f77a-497e-b68c-17ee8b6426ea</t>
  </si>
  <si>
    <t xml:space="preserve">96e61568-9dc3-4256-9f32-28844b54961f</t>
  </si>
  <si>
    <t xml:space="preserve">585b52bb-74b1-4e92-ad63-74c271d92e21</t>
  </si>
  <si>
    <t xml:space="preserve">b0a2e34b-da5e-4a66-8dbf-ee28abb4e639</t>
  </si>
  <si>
    <t xml:space="preserve">6b49db96-8090-4c82-9e72-bbdc503be967</t>
  </si>
  <si>
    <t xml:space="preserve">cc748e5e-98b2-4f3b-87e4-7bc532b3af9d</t>
  </si>
  <si>
    <t xml:space="preserve">d964c683-9e23-480c-b89d-d290c9ef0fdb</t>
  </si>
  <si>
    <t xml:space="preserve">fd517930-d6b7-4324-b397-10a9f032e55d</t>
  </si>
  <si>
    <t xml:space="preserve">13db5d40-a4ca-4a81-8000-8948eccd8be0</t>
  </si>
  <si>
    <t xml:space="preserve">5fd2054d-8514-467b-a73f-5e5d34c7d71d</t>
  </si>
  <si>
    <t xml:space="preserve">a6dde238-9b6a-4de5-ba94-579187bc536d</t>
  </si>
  <si>
    <t xml:space="preserve">fa864b48-c021-4236-b5ad-28a6872c5b6e</t>
  </si>
  <si>
    <t xml:space="preserve">6c131437-88ea-4118-aa7e-587f1873266b</t>
  </si>
  <si>
    <t xml:space="preserve">4e832096-3480-401d-84a3-64457403827c</t>
  </si>
  <si>
    <t xml:space="preserve">354a657a-a9be-4121-b271-32a9b43b471f</t>
  </si>
  <si>
    <t xml:space="preserve">d86b57e8-aca6-4a62-befc-82efc2325728</t>
  </si>
  <si>
    <t xml:space="preserve">c9f48cdf-4595-4495-9d39-ff4add2d5b13</t>
  </si>
  <si>
    <t xml:space="preserve">31a6d28c-848a-403e-8f97-49274830116d</t>
  </si>
  <si>
    <t xml:space="preserve">7dd2a4bf-6b35-4ec5-a894-e9881e43380a</t>
  </si>
  <si>
    <t xml:space="preserve">e2cbda91-f244-47ed-b242-6a87a1b787b3</t>
  </si>
  <si>
    <t xml:space="preserve">80bd3e72-8237-432a-9adf-376c8918bb17</t>
  </si>
  <si>
    <t xml:space="preserve">8f31ddc7-9bfa-4901-bc39-a13e2120b971</t>
  </si>
  <si>
    <t xml:space="preserve">365c9668-7745-4f46-8423-3eee70ab19c6</t>
  </si>
  <si>
    <t xml:space="preserve">f9b95726-a092-443b-93a8-d71101ebce3a</t>
  </si>
  <si>
    <t xml:space="preserve">67825bee-d2eb-41b7-bcfe-4f335880223f</t>
  </si>
  <si>
    <t xml:space="preserve">590e7789-5fa7-4db3-b0d9-e67f0c1c4b84</t>
  </si>
  <si>
    <t xml:space="preserve">fefbea10-4ed3-47e5-a4e9-a366f561349e</t>
  </si>
  <si>
    <t xml:space="preserve">cf47604f-72da-4599-95e3-705f6d577c18</t>
  </si>
  <si>
    <t xml:space="preserve">781cbdd4-9bd8-4812-914f-5df52602bc70</t>
  </si>
  <si>
    <t xml:space="preserve">70196691-e6e8-43d9-a2a2-617364d16a17</t>
  </si>
  <si>
    <t xml:space="preserve">def75823-fe4f-4414-bb8a-e9fd9a1ebf6d</t>
  </si>
  <si>
    <t xml:space="preserve">11aca35a-2666-44c5-9653-a0b351c6743b</t>
  </si>
  <si>
    <t xml:space="preserve">8f49bb5a-685f-4528-8141-ad456fe3e4eb</t>
  </si>
  <si>
    <t xml:space="preserve">23a0d2dc-2195-438b-8903-c5c5cc9b430d</t>
  </si>
  <si>
    <t xml:space="preserve">2e57ca83-bbac-4fb5-b244-0dbb9ad552cf</t>
  </si>
  <si>
    <t xml:space="preserve">66e73d11-7c1c-425c-a709-65bac2588e07</t>
  </si>
  <si>
    <t xml:space="preserve">5b2481a4-7f1f-4d73-952f-7c881669f8e8</t>
  </si>
  <si>
    <t xml:space="preserve">6bac140a-bb53-4e68-b2af-1b4e16d0ece1</t>
  </si>
  <si>
    <t xml:space="preserve">4043b8e3-7c84-4786-8b52-4a220304e6e4</t>
  </si>
  <si>
    <t xml:space="preserve">da0b953d-d11a-49de-a847-b094d7626f0f</t>
  </si>
  <si>
    <t xml:space="preserve">bcdeb0d4-664f-4884-a847-ae02356ec648</t>
  </si>
  <si>
    <t xml:space="preserve">109fd3b6-98e1-4178-a7a3-2fc9a9f26d04</t>
  </si>
  <si>
    <t xml:space="preserve">12043c3a-9912-4830-a6ce-b44db6b4180d</t>
  </si>
  <si>
    <t xml:space="preserve">411844f1-e2a7-4023-8755-593c2dd086d5</t>
  </si>
  <si>
    <t xml:space="preserve">d3d9f9db-9d19-4893-bf0b-3aec816e1f0a</t>
  </si>
  <si>
    <t xml:space="preserve">4016b064-3b83-452e-b43b-4ccd8a8b80be</t>
  </si>
  <si>
    <t xml:space="preserve">19790608-667b-415a-be79-c2fc44229c72</t>
  </si>
  <si>
    <t xml:space="preserve">ba04f561-696b-4b28-9635-0687ee249647</t>
  </si>
  <si>
    <t xml:space="preserve">01de2f70-283d-4f70-a9d3-4380e0636f5e</t>
  </si>
  <si>
    <t xml:space="preserve">999f6e1e-5579-4112-a3f8-a6ca26b0a6cd</t>
  </si>
  <si>
    <t xml:space="preserve">c4c7debf-2739-4f2d-b373-0a0a69daa55a</t>
  </si>
  <si>
    <t xml:space="preserve">2629f16d-9a71-47f2-944e-2868cb82ad0f</t>
  </si>
  <si>
    <t xml:space="preserve">403e1030-d007-4f88-9533-970f34d3837e</t>
  </si>
  <si>
    <t xml:space="preserve">a7899d9e-998e-4a77-bda8-3d80c500f81e</t>
  </si>
  <si>
    <t xml:space="preserve">bb1f4c15-5698-4a50-b7c8-bbfcff3a97a0</t>
  </si>
  <si>
    <t xml:space="preserve">a57ba224-ee17-422f-aa57-d9e6e07d8271</t>
  </si>
  <si>
    <t xml:space="preserve">54863d52-15e6-4327-ae27-8e3912031178</t>
  </si>
  <si>
    <t xml:space="preserve">b13213e5-b3be-4969-9397-fdeeab2d06ef</t>
  </si>
  <si>
    <t xml:space="preserve">d4dab4fb-dc56-4cbc-8670-9dd9af444cc8</t>
  </si>
  <si>
    <t xml:space="preserve">7b2da84e-065f-4cc0-b6c9-341b1bff1432</t>
  </si>
  <si>
    <t xml:space="preserve">fbdac302-6cea-4432-b7a1-6286498d0f14</t>
  </si>
  <si>
    <t xml:space="preserve">e9fd4080-b38e-4be5-9f79-18594dcb283c</t>
  </si>
  <si>
    <t xml:space="preserve">88c91b6a-46aa-4453-aa5b-ee64466b684b</t>
  </si>
  <si>
    <t xml:space="preserve">af7de42f-dff9-4d6f-bd55-6364b29d6673</t>
  </si>
  <si>
    <t xml:space="preserve">411a4421-831c-415f-bf14-197388cac04e</t>
  </si>
  <si>
    <t xml:space="preserve">979bd09d-001c-49bf-bfd5-2ef471ba8d6a</t>
  </si>
  <si>
    <t xml:space="preserve">9b7cfc33-0ea3-41eb-a8fa-e3674326114a</t>
  </si>
  <si>
    <t xml:space="preserve">e7254e5c-2578-49a2-955d-3802ce070404</t>
  </si>
  <si>
    <t xml:space="preserve">7625e662-2ade-49ce-bf06-653328a87f6d</t>
  </si>
  <si>
    <t xml:space="preserve">52e370d3-868e-4954-91e5-2f3f607155f9</t>
  </si>
  <si>
    <t xml:space="preserve">83ecc685-fb1e-4f39-82e2-547be46aa371</t>
  </si>
  <si>
    <t xml:space="preserve">d21eb5fc-b84e-49b0-bcdf-d6a64f1c632c</t>
  </si>
  <si>
    <t xml:space="preserve">97e98155-5986-4655-912b-4edb13889280</t>
  </si>
  <si>
    <t xml:space="preserve">4a3c7d5a-c6f6-48c6-a316-3eed6d6bc06a</t>
  </si>
  <si>
    <t xml:space="preserve">d4729bdc-9979-4782-b000-628509d3fe87</t>
  </si>
  <si>
    <t xml:space="preserve">5ff499d3-52e9-433b-8c7d-6dee7aeb9c6e</t>
  </si>
  <si>
    <t xml:space="preserve">0e209932-0a43-4a88-9680-fc916dd8e38a</t>
  </si>
  <si>
    <t xml:space="preserve">cb82421c-883f-41eb-b63a-c080b172d54c</t>
  </si>
  <si>
    <t xml:space="preserve">6cd095fe-691a-4642-a3ff-efae94f2628a</t>
  </si>
  <si>
    <t xml:space="preserve">4bf43258-3867-4d5d-b423-d61197047b48</t>
  </si>
  <si>
    <t xml:space="preserve">0cb2fb1e-999b-47b3-a223-74baf92fa30b</t>
  </si>
  <si>
    <t xml:space="preserve">d09e8f00-bdab-4d78-acfd-3d8288f6db5f</t>
  </si>
  <si>
    <t xml:space="preserve">446abadf-ea25-4430-8d45-c1fb44b1184e</t>
  </si>
  <si>
    <t xml:space="preserve">46a8a02b-60c2-4777-8597-a24df135254f</t>
  </si>
  <si>
    <t xml:space="preserve">a319518a-8fb7-49f8-95cb-78d45edce325</t>
  </si>
  <si>
    <t xml:space="preserve">15a2436a-e89e-4a31-a275-e68b200afcde</t>
  </si>
  <si>
    <t xml:space="preserve">38cca2f9-f65d-42cb-b76f-c65796d51a7a</t>
  </si>
  <si>
    <t xml:space="preserve">93b79d14-8b0d-489e-834d-685d4dc14b7e</t>
  </si>
  <si>
    <t xml:space="preserve">4d4531a7-173b-41d0-ba8d-5bcca6ac1740</t>
  </si>
  <si>
    <t xml:space="preserve">7bd8b2fa-02e6-4144-a3a9-62c9281803a6</t>
  </si>
  <si>
    <t xml:space="preserve">5f792d36-8737-4c79-84de-a3667910e492</t>
  </si>
  <si>
    <t xml:space="preserve">442c7595-986c-421e-ab21-816193f4d8b1</t>
  </si>
  <si>
    <t xml:space="preserve">4bbdf916-8906-4819-b8bd-d3456b6941d1</t>
  </si>
  <si>
    <t xml:space="preserve">6f0f0c37-f0bc-4cb7-a06c-7195eb280955</t>
  </si>
  <si>
    <t xml:space="preserve">17bebcff-1edc-4bdf-ad9f-efd49f3d3fd7</t>
  </si>
  <si>
    <t xml:space="preserve">da093691-17f6-4c99-a3b2-e9acb679728f</t>
  </si>
  <si>
    <t xml:space="preserve">f29975f5-2203-48f5-8856-991a5b357a38</t>
  </si>
  <si>
    <t xml:space="preserve">382529e5-eb7a-4126-a4a3-6980c2b53243</t>
  </si>
  <si>
    <t xml:space="preserve">b5086390-0021-4c5b-8517-0908a573c619</t>
  </si>
  <si>
    <t xml:space="preserve">aa9e4337-c6a8-4ce1-9e81-b85939934ae1</t>
  </si>
  <si>
    <t xml:space="preserve">0fc8ce0e-de01-4050-a4ee-9528f952fac2</t>
  </si>
  <si>
    <t xml:space="preserve">42af6cd1-2756-4d49-b603-023db2722181</t>
  </si>
  <si>
    <t xml:space="preserve">a40bf7e9-8c21-457b-9415-c8dffee007d1</t>
  </si>
  <si>
    <t xml:space="preserve">a6af15a1-9196-4a90-b883-f2b4cc3ec815</t>
  </si>
  <si>
    <t xml:space="preserve">b4b8c8e9-ec57-46c3-9ac7-56866c99d37a</t>
  </si>
  <si>
    <t xml:space="preserve">460b1304-f2a7-44bb-b62e-181972dcab76</t>
  </si>
  <si>
    <t xml:space="preserve">79bc40ba-2039-4e2f-b5ed-8ce83aa2eae8</t>
  </si>
  <si>
    <t xml:space="preserve">206cffbb-b067-4d06-8f9d-1883592880e6</t>
  </si>
  <si>
    <t xml:space="preserve">36b26253-49d5-4819-ae66-9388e4e92072</t>
  </si>
  <si>
    <t xml:space="preserve">969e1ba5-6e4f-4612-accc-13ca7e288f81</t>
  </si>
  <si>
    <t xml:space="preserve">aaf98a9c-d680-440b-a133-4ca3fbc8133b</t>
  </si>
  <si>
    <t xml:space="preserve">be38f7f8-62a8-4e10-929a-07aa588fa27a</t>
  </si>
  <si>
    <t xml:space="preserve">1944aa2f-1e3e-4a21-85b0-7c6e851d61d8</t>
  </si>
  <si>
    <t xml:space="preserve">4cd4668f-c8f9-411e-ae97-d7b7e6e5e9f2</t>
  </si>
  <si>
    <t xml:space="preserve">a16b9087-91dc-4223-acef-10158f0b0ed0</t>
  </si>
  <si>
    <t xml:space="preserve">e8ddd4e1-456f-48c4-a133-357566f2cfb2</t>
  </si>
  <si>
    <t xml:space="preserve">05858517-e3c6-4409-ab84-4e4533c02767</t>
  </si>
  <si>
    <t xml:space="preserve">6ffbe286-a12a-4396-935e-d7ee3a9eb164</t>
  </si>
  <si>
    <t xml:space="preserve">057f07bc-eb7b-46fc-b2c2-9affebf07deb</t>
  </si>
  <si>
    <t xml:space="preserve">63f9ea7a-e126-4700-ad89-f2deef862188</t>
  </si>
  <si>
    <t xml:space="preserve">f64e9ddd-3144-4d69-9c2d-f7347bca0b37</t>
  </si>
  <si>
    <t xml:space="preserve">d30ba327-0fba-4d7c-a22c-26c64fc97015</t>
  </si>
  <si>
    <t xml:space="preserve">215a4492-82b5-4276-a210-0c1258ce1839</t>
  </si>
  <si>
    <t xml:space="preserve">37a23cc5-2ea4-42e9-a8e4-b3eac927ef65</t>
  </si>
  <si>
    <t xml:space="preserve">b5d2cd52-839d-4747-9917-bf906c28687d</t>
  </si>
  <si>
    <t xml:space="preserve">b69852e1-275e-42e8-a3b4-5422ccd40706</t>
  </si>
  <si>
    <t xml:space="preserve">a1051120-c66c-4422-bafb-6c6a9cf405cd</t>
  </si>
  <si>
    <t xml:space="preserve">b88c7cf8-3034-4549-8693-bf51aa3131fd</t>
  </si>
  <si>
    <t xml:space="preserve">3745dec7-63c6-4c2a-a07d-04045b767189</t>
  </si>
  <si>
    <t xml:space="preserve">a076170d-dab8-4fb7-b39c-1e7513e7e8d2</t>
  </si>
  <si>
    <t xml:space="preserve">4c38be5e-6f41-4754-8079-6dcd122aaab0</t>
  </si>
  <si>
    <t xml:space="preserve">f497fcca-7f0f-4a21-8eb4-3caa0e0ca996</t>
  </si>
  <si>
    <t xml:space="preserve">f574864a-0045-46f9-a3f2-fdabbef3a9a3</t>
  </si>
  <si>
    <t xml:space="preserve">ee87bbad-7839-47fe-a3ae-6b3488d739cf</t>
  </si>
  <si>
    <t xml:space="preserve">7d422bfe-fb17-4a46-98b5-84101ae8b86f</t>
  </si>
  <si>
    <t xml:space="preserve">a8389a63-373f-423e-807e-cc26687d87ae</t>
  </si>
  <si>
    <t xml:space="preserve">384483ec-1bb7-4649-88bb-d75a72264804</t>
  </si>
  <si>
    <t xml:space="preserve">f71aed8b-a65d-4337-87e0-34c7f5d7732a</t>
  </si>
  <si>
    <t xml:space="preserve">573ac0ad-f183-48ea-ae5a-48f1abedb5cc</t>
  </si>
  <si>
    <t xml:space="preserve">0b90816f-62bb-4afd-a94c-6605d8283937</t>
  </si>
  <si>
    <t xml:space="preserve">3c309ce2-93ed-4b7e-ac70-48537ffce14d</t>
  </si>
  <si>
    <t xml:space="preserve">b9c9d812-4bee-4263-8840-b32ca7827ce9</t>
  </si>
  <si>
    <t xml:space="preserve">4b259d60-b699-47b4-b736-2b2f44a3298e</t>
  </si>
  <si>
    <t xml:space="preserve">4d53a350-3eef-4212-850d-38fbd6549145</t>
  </si>
  <si>
    <t xml:space="preserve">c13ffb31-fb62-4c22-aa3b-7b6757805cd8</t>
  </si>
  <si>
    <t xml:space="preserve">39c04011-26eb-4584-8ef8-64ccabe7d202</t>
  </si>
  <si>
    <t xml:space="preserve">bc285f9a-7c64-41c7-a19f-474df45e137b</t>
  </si>
  <si>
    <t xml:space="preserve">e01d0c03-a19a-4f05-964b-2dac014db9b4</t>
  </si>
  <si>
    <t xml:space="preserve">9d2e6236-9978-46f0-8bc9-a6e21aacea42</t>
  </si>
  <si>
    <t xml:space="preserve">4649658a-f39f-4b41-a0ec-3af5cab109b7</t>
  </si>
  <si>
    <t xml:space="preserve">a7430d8f-78be-4e21-bc59-86ee40daae13</t>
  </si>
  <si>
    <t xml:space="preserve">349debae-3f5e-4ce2-84a1-fd7b92e87d39</t>
  </si>
  <si>
    <t xml:space="preserve">4f599454-f898-40d3-b19e-aa29c8500b96</t>
  </si>
  <si>
    <t xml:space="preserve">2c3e466e-be80-4ae3-86ec-5d933c783e2a</t>
  </si>
  <si>
    <t xml:space="preserve">1b5d7602-d650-47e1-8e5a-8caa0a4d458c</t>
  </si>
  <si>
    <t xml:space="preserve">75ec5ce6-33a0-4ed2-9322-7d341832b02f</t>
  </si>
  <si>
    <t xml:space="preserve">d93b91b5-62cf-445d-ac15-2a1a13a8c111</t>
  </si>
  <si>
    <t xml:space="preserve">4fd3fdae-10a9-4e59-b8ea-f046c56b50bf</t>
  </si>
  <si>
    <t xml:space="preserve">24b096e8-99f5-4191-9f9b-f4bd4d60e9dd</t>
  </si>
  <si>
    <t xml:space="preserve">aab675f5-d59f-4137-a44d-274291d8ec7d</t>
  </si>
  <si>
    <t xml:space="preserve">099d0589-b8cb-46bd-8b05-a5c622e29773</t>
  </si>
  <si>
    <t xml:space="preserve">4c5999c4-3893-482c-bf32-fb2213ab1d04</t>
  </si>
  <si>
    <t xml:space="preserve">4860830f-32b7-42fd-9ca6-95859a38acef</t>
  </si>
  <si>
    <t xml:space="preserve">2b475868-4ffd-40c1-9e2b-558a32728210</t>
  </si>
  <si>
    <t xml:space="preserve">cccbe452-448a-4e14-ac57-2d020779b970</t>
  </si>
  <si>
    <t xml:space="preserve">366d5602-e463-4bc7-bea2-06f3756c78b1</t>
  </si>
  <si>
    <t xml:space="preserve">fdc08b45-aaab-4816-bb98-a8dd5b733c67</t>
  </si>
  <si>
    <t xml:space="preserve">96b8b97a-0d58-4fcf-9718-0273c82f013a</t>
  </si>
  <si>
    <t xml:space="preserve">b16a12fb-f5ca-44ad-9080-39571ae9303a</t>
  </si>
  <si>
    <t xml:space="preserve">a1aff0a6-2349-4dc7-9af7-da1776ea051d</t>
  </si>
  <si>
    <t xml:space="preserve">74416d69-96dc-4247-afd8-14fbf562c6a0</t>
  </si>
  <si>
    <t xml:space="preserve">a66ccf81-99b4-423b-af81-245400c8e8de</t>
  </si>
  <si>
    <t xml:space="preserve">33dd2741-f213-45c6-a08b-c29df0def296</t>
  </si>
  <si>
    <t xml:space="preserve">306a3b93-5426-4878-835b-0ec1cca8916d</t>
  </si>
  <si>
    <t xml:space="preserve">7fbfd936-66b3-4ecb-bde5-a78c2109f1bd</t>
  </si>
  <si>
    <t xml:space="preserve">3dff0b96-7f3e-4d66-9d44-711f3a6d728d</t>
  </si>
  <si>
    <t xml:space="preserve">9532f1c1-c77c-4037-87c9-eb2fe3c16683</t>
  </si>
  <si>
    <t xml:space="preserve">d038ed12-f6b7-4758-abf5-f65144e0eff5</t>
  </si>
  <si>
    <t xml:space="preserve">20866a97-c0f9-4b3c-bf00-5896df090f63</t>
  </si>
  <si>
    <t xml:space="preserve">5857de28-1548-4cc4-b9f7-91c0c414b68c</t>
  </si>
  <si>
    <t xml:space="preserve">86f5df51-f66d-4358-9328-7a03b5fa165f</t>
  </si>
  <si>
    <t xml:space="preserve">f44625fc-cf95-43ca-85af-0fd85563e9ff</t>
  </si>
  <si>
    <t xml:space="preserve">63ebb4d9-9bd2-43df-960b-929395957aa4</t>
  </si>
  <si>
    <t xml:space="preserve">6541230b-2688-4c47-b332-432a6dad7dbe</t>
  </si>
  <si>
    <t xml:space="preserve">7b61c074-3f96-4e55-a8a0-8ec352920e1e</t>
  </si>
  <si>
    <t xml:space="preserve">f89e0012-0193-403f-b94d-2dc78b540c9c</t>
  </si>
  <si>
    <t xml:space="preserve">310489c5-a4ff-4ae0-a1d2-e6c051b29c89</t>
  </si>
  <si>
    <t xml:space="preserve">ebf2d9b9-29fa-49ac-af6f-d7bf19801b47</t>
  </si>
  <si>
    <t xml:space="preserve">177a7312-7248-4417-815f-5fe40fba620f</t>
  </si>
  <si>
    <t xml:space="preserve">3c4e3c16-0dd3-4300-8557-b131cedbe96b</t>
  </si>
  <si>
    <t xml:space="preserve">4d56d80a-f951-4e44-a4fe-20bad2322f06</t>
  </si>
  <si>
    <t xml:space="preserve">4b36c691-1d9f-4504-82b4-8c32f36ef6c2</t>
  </si>
  <si>
    <t xml:space="preserve">41aa5f4d-5064-416c-b9ab-5ad562377181</t>
  </si>
  <si>
    <t xml:space="preserve">78f7756b-1378-4204-9c04-3e0a0025e1ab</t>
  </si>
  <si>
    <t xml:space="preserve">a1fa7727-769e-460f-ab8e-1198f1a9bd87</t>
  </si>
  <si>
    <t xml:space="preserve">06e04c9d-933d-434e-ab76-72c3dad5aff7</t>
  </si>
  <si>
    <t xml:space="preserve">add3ad8b-1895-4d78-b0db-c4c2750fe1cc</t>
  </si>
  <si>
    <t xml:space="preserve">139ac499-95e2-4984-b34d-697a412296ab</t>
  </si>
  <si>
    <t xml:space="preserve">f7c57d86-9a4c-40d8-aee0-4042ae44bd7c</t>
  </si>
  <si>
    <t xml:space="preserve">bd90cef7-7f0a-4f2c-9732-70fbc1199e0d</t>
  </si>
  <si>
    <t xml:space="preserve">5999e62f-00d9-467a-9d9f-6204dc91afbc</t>
  </si>
  <si>
    <t xml:space="preserve">46d8d414-9664-4006-92bb-ba45f0c5bfe0</t>
  </si>
  <si>
    <t xml:space="preserve">5d5706e0-d109-4d67-8257-5354a135186d</t>
  </si>
  <si>
    <t xml:space="preserve">003d8519-3052-4753-806d-02e10d7d394c</t>
  </si>
  <si>
    <t xml:space="preserve">55eeeff6-9897-4c70-8ff3-996a9ab77e3a</t>
  </si>
  <si>
    <t xml:space="preserve">6a0589ac-c592-4fde-a797-4aa5fceca9ed</t>
  </si>
  <si>
    <t xml:space="preserve">4a10bb38-8de9-4171-99e8-d89c21a9d0c6</t>
  </si>
  <si>
    <t xml:space="preserve">e3eadfda-c0f9-4b80-ba79-e929c53a892c</t>
  </si>
  <si>
    <t xml:space="preserve">18b43f6b-18cc-4d80-8212-27b80ec276da</t>
  </si>
  <si>
    <t xml:space="preserve">28a5096c-9d93-4093-ae8c-1a2495216b71</t>
  </si>
  <si>
    <t xml:space="preserve">fc2656a5-586b-437b-841c-fe6ede27e5af</t>
  </si>
  <si>
    <t xml:space="preserve">7e723160-6ba9-4fdb-bdc5-788de53567e5</t>
  </si>
  <si>
    <t xml:space="preserve">3661dc03-6d8d-4279-b8de-bba9bb944f8e</t>
  </si>
  <si>
    <t xml:space="preserve">0db30995-0a73-4c2d-a3a5-23d95cf755d8</t>
  </si>
  <si>
    <t xml:space="preserve">f54f17e8-2f11-413a-9907-165eb3a0a0b2</t>
  </si>
  <si>
    <t xml:space="preserve">f8a9d994-5956-4e2e-b530-ac8aaa57ba6f</t>
  </si>
  <si>
    <t xml:space="preserve">fa72ccb3-c78b-4bf8-9855-12f2c793e20a</t>
  </si>
  <si>
    <t xml:space="preserve">3c368cd5-70fe-4ddd-979b-bc6584460fc0</t>
  </si>
  <si>
    <t xml:space="preserve">ea9a3319-774b-4037-8eab-87be6d1259b4</t>
  </si>
  <si>
    <t xml:space="preserve">992117f8-5a4a-46c2-982d-471103270331</t>
  </si>
  <si>
    <t xml:space="preserve">12bf7e80-170f-4980-b6a7-6e47c36a47ae</t>
  </si>
  <si>
    <t xml:space="preserve">ced11558-5472-43b5-9514-906000e9c7e9</t>
  </si>
  <si>
    <t xml:space="preserve">577490fb-4e3c-41b5-9f26-0a8cf82c4ffb</t>
  </si>
  <si>
    <t xml:space="preserve">bd8f47f9-eef4-4268-8f98-e05586909106</t>
  </si>
  <si>
    <t xml:space="preserve">c487cb1d-e594-46a1-bce8-17532543ab1b</t>
  </si>
  <si>
    <t xml:space="preserve">a3480260-ffdc-403a-88c4-85499a665883</t>
  </si>
  <si>
    <t xml:space="preserve">9a8be3c3-ec52-43cf-824b-8b7645e4817b</t>
  </si>
  <si>
    <t xml:space="preserve">76efc216-8e88-43b2-aa21-a58ed0cd2144</t>
  </si>
  <si>
    <t xml:space="preserve">ddcaa5ee-91d5-4ea5-94f4-4c23ccd4bec7</t>
  </si>
  <si>
    <t xml:space="preserve">0b39d9f5-c499-4d47-9a83-7830ec33932c</t>
  </si>
  <si>
    <t xml:space="preserve">337eb283-7d56-42df-820d-f639dcf051b0</t>
  </si>
  <si>
    <t xml:space="preserve">b0524a7b-8c7d-457b-886b-e20ed7a36567</t>
  </si>
  <si>
    <t xml:space="preserve">493bfdf4-16ef-4695-9b02-46c54e2d8183</t>
  </si>
  <si>
    <t xml:space="preserve">ba7de430-18b8-45bd-99d6-1ec0c24d5768</t>
  </si>
  <si>
    <t xml:space="preserve">ca9ea018-94df-44e7-9e08-9452737e4781</t>
  </si>
  <si>
    <t xml:space="preserve">1f9ff0d2-5123-4d4d-81c4-970948099efa</t>
  </si>
  <si>
    <t xml:space="preserve">0a359497-b779-4e98-86c4-27e4cfd44552</t>
  </si>
  <si>
    <t xml:space="preserve">98897769-fb9f-4487-9b80-679ccefb7047</t>
  </si>
  <si>
    <t xml:space="preserve">248b694e-c707-402e-b018-970d30d12361</t>
  </si>
  <si>
    <t xml:space="preserve">6922e706-4de4-4a5c-ac2c-da3770019488</t>
  </si>
  <si>
    <t xml:space="preserve">68f485c5-1858-4f21-b51e-f35337d1a6dd</t>
  </si>
  <si>
    <t xml:space="preserve">1223ca68-da5c-4130-8558-3894883ea3ed</t>
  </si>
  <si>
    <t xml:space="preserve">54a28786-650c-448a-b825-6ff0addd1091</t>
  </si>
  <si>
    <t xml:space="preserve">f80b3c00-e67c-48ae-9a67-9a603800a1a2</t>
  </si>
  <si>
    <t xml:space="preserve">e148d490-6b96-491e-8d56-46569dad7c5a</t>
  </si>
  <si>
    <t xml:space="preserve">0c026c50-d9f6-408b-8017-4d85209f2bef</t>
  </si>
  <si>
    <t xml:space="preserve">7692ee6f-122d-4d4e-a5d1-77221a26c348</t>
  </si>
  <si>
    <t xml:space="preserve">b8c39e6c-147e-43ba-9006-b14aa2fa7745</t>
  </si>
  <si>
    <t xml:space="preserve">0fd8465a-36c9-4527-911b-ce00b0ffb06f</t>
  </si>
  <si>
    <t xml:space="preserve">fe26bfd4-cfb9-46af-bf55-577b94dac8b7</t>
  </si>
  <si>
    <t xml:space="preserve">c8dc3c2a-f9ac-4307-856f-d033371872f7</t>
  </si>
  <si>
    <t xml:space="preserve">20916035-a627-4356-b904-75037969aa74</t>
  </si>
  <si>
    <t xml:space="preserve">55383150-8d32-49c5-847f-60d46f03f961</t>
  </si>
  <si>
    <t xml:space="preserve">235d202e-53cc-4aa1-b143-056906c20c37</t>
  </si>
  <si>
    <t xml:space="preserve">90093907-8ee9-48e3-a500-ab41b649b304</t>
  </si>
  <si>
    <t xml:space="preserve">44265987-2344-4ab7-b53e-7b437de22dd7</t>
  </si>
  <si>
    <t xml:space="preserve">5ebc35b9-8d45-4e5f-a4c4-798e1bea222f</t>
  </si>
  <si>
    <t xml:space="preserve">ecd614d6-29fa-45e6-90ad-aa77805cb252</t>
  </si>
  <si>
    <t xml:space="preserve">a99c52bd-efb6-4cfe-9df8-d7e85448d4c5</t>
  </si>
  <si>
    <t xml:space="preserve">cf96a218-7e36-4a42-a3c5-9c7730412701</t>
  </si>
  <si>
    <t xml:space="preserve">8f64c411-c87b-4fe4-adc3-0a57e8dbea60</t>
  </si>
  <si>
    <t xml:space="preserve">a2a3e293-24ab-458f-8622-a72f0ee33279</t>
  </si>
  <si>
    <t xml:space="preserve">1280f763-c2a2-4d60-8ab7-c79da1b4428b</t>
  </si>
  <si>
    <t xml:space="preserve">9c05d625-5b0d-4ca5-8a3c-3ec7d10f9033</t>
  </si>
  <si>
    <t xml:space="preserve">48c5699f-bfda-4c08-a58f-25c7cd5f8869</t>
  </si>
  <si>
    <t xml:space="preserve">cdb6e925-a710-4f49-a7a9-a0c6651d257a</t>
  </si>
  <si>
    <t xml:space="preserve">5a2537e5-46f4-486d-b986-eadd6ec17815</t>
  </si>
  <si>
    <t xml:space="preserve">b8fb7336-7bc7-406d-8bbd-547ed9872a2c</t>
  </si>
  <si>
    <t xml:space="preserve">4ac58ffd-55ec-4869-bb59-81d73cb375ac</t>
  </si>
  <si>
    <t xml:space="preserve">cabcf598-c218-4d17-ae1a-5d85904c5196</t>
  </si>
  <si>
    <t xml:space="preserve">0a46586d-daf5-4f43-9fd1-df361de33c62</t>
  </si>
  <si>
    <t xml:space="preserve">707c3f6f-c09f-42c1-ad25-fad860b98ca5</t>
  </si>
  <si>
    <t xml:space="preserve">5e1d0cc9-4366-41c1-8f1f-702774abe6e8</t>
  </si>
  <si>
    <t xml:space="preserve">556d8ad4-e57a-4eb6-8917-67be58f80497</t>
  </si>
  <si>
    <t xml:space="preserve">553994de-6cff-4361-a253-bfd75526ad41</t>
  </si>
  <si>
    <t xml:space="preserve">6bba2c4f-a7f0-4c80-a2c1-c609b03cf906</t>
  </si>
  <si>
    <t xml:space="preserve">c632adf3-2f9c-443e-9ff2-ef276efb5e34</t>
  </si>
  <si>
    <t xml:space="preserve">e468ccf0-45a1-4fd5-bac6-fb1123e86422</t>
  </si>
  <si>
    <t xml:space="preserve">92fc9053-95d4-4510-9c8a-740875a1eda3</t>
  </si>
  <si>
    <t xml:space="preserve">92837c16-b935-4674-93cc-d23e4a4c56e5</t>
  </si>
  <si>
    <t xml:space="preserve">8361d0a4-57e6-4ed8-9b3e-3986bccc1bea</t>
  </si>
  <si>
    <t xml:space="preserve">8e0eefef-c975-4741-b189-b1f22c3f0cee</t>
  </si>
  <si>
    <t xml:space="preserve">eb33aaab-f89e-4ee9-a5bf-24f6692b031a</t>
  </si>
  <si>
    <t xml:space="preserve">90b91057-a729-44ec-b237-692d28ee051d</t>
  </si>
  <si>
    <t xml:space="preserve">7ffce083-3ba9-4f05-b420-0b1e8227276d</t>
  </si>
  <si>
    <t xml:space="preserve">7249319e-1a55-414b-92ba-2e38d08bc70e</t>
  </si>
  <si>
    <t xml:space="preserve">798cef91-ede4-4b7b-a292-b81dc6b60ecb</t>
  </si>
  <si>
    <t xml:space="preserve">cf6ce452-60a7-4017-ae92-d5c733048605</t>
  </si>
  <si>
    <t xml:space="preserve">8cf3e58a-3bfc-41dc-bb20-e57d3216ec3f</t>
  </si>
  <si>
    <t xml:space="preserve">a503a531-4481-4277-847b-d48e1f2ce934</t>
  </si>
  <si>
    <t xml:space="preserve">e146f1f4-b365-46fe-a070-03d44833de8f</t>
  </si>
  <si>
    <t xml:space="preserve">af6eddbf-ecd7-4a25-a236-f7f73fabe039</t>
  </si>
  <si>
    <t xml:space="preserve">ae1c67d9-7a9b-4d99-94de-5b1a6b174cfa</t>
  </si>
  <si>
    <t xml:space="preserve">f5f009f5-c1eb-4aa1-b567-24e6b5de593b</t>
  </si>
  <si>
    <t xml:space="preserve">3ea1eb23-ffa7-4667-8900-e4f42233a24a</t>
  </si>
  <si>
    <t xml:space="preserve">86565f50-8b0c-4382-b736-c7719e5bbfb3</t>
  </si>
  <si>
    <t xml:space="preserve">186263d5-1f6a-4a35-9512-281754d1faa4</t>
  </si>
  <si>
    <t xml:space="preserve">5fbd30c0-4617-478f-97fb-8396bda42bea</t>
  </si>
  <si>
    <t xml:space="preserve">06a61e57-1b43-48ca-97bb-1af4a507a22d</t>
  </si>
  <si>
    <t xml:space="preserve">9ac38c13-f76a-49b8-9c2a-30c724ee7d6f</t>
  </si>
  <si>
    <t xml:space="preserve">74d229a6-1e42-4a24-8171-fa81afe5d096</t>
  </si>
  <si>
    <t xml:space="preserve">4fd22c85-8dd9-47b5-a38f-f53e2f0d8a14</t>
  </si>
  <si>
    <t xml:space="preserve">34dfa1e2-313b-4332-a94b-4c704399130f</t>
  </si>
  <si>
    <t xml:space="preserve">e30c44c7-2b0e-4e6e-b371-99896eae1ce1</t>
  </si>
  <si>
    <t xml:space="preserve">34c3208f-9d90-4d58-be35-718f2a87f911</t>
  </si>
  <si>
    <t xml:space="preserve">4e91a83a-e2ed-4b57-9146-4a6d65f384be</t>
  </si>
  <si>
    <t xml:space="preserve">4ddacb37-3649-4ec6-bfa0-5c5cfdebedda</t>
  </si>
  <si>
    <t xml:space="preserve">c1499842-6a37-4fa9-a5e0-bd44ec8e92b2</t>
  </si>
  <si>
    <t xml:space="preserve">c2892542-d9eb-411e-acd9-18e7665af115</t>
  </si>
  <si>
    <t xml:space="preserve">b6fa480c-ee62-4a8f-9080-95ed7774fa03</t>
  </si>
  <si>
    <t xml:space="preserve">c78979c6-cc91-43ac-8a9b-47dd58bbffa6</t>
  </si>
  <si>
    <t xml:space="preserve">6065a68d-e8f4-4b9d-8a48-f66e476475e6</t>
  </si>
  <si>
    <t xml:space="preserve">ffa906a0-b52a-431d-96ca-4a272cfd9b60</t>
  </si>
  <si>
    <t xml:space="preserve">8f4cb11d-5faf-4ebc-b804-280849077718</t>
  </si>
  <si>
    <t xml:space="preserve">5202759d-86ea-4323-bf48-6c1c41dc8b22</t>
  </si>
  <si>
    <t xml:space="preserve">ac97e1fd-f6a3-4da5-b61c-7d78a82af6c3</t>
  </si>
  <si>
    <t xml:space="preserve">43ebb1a3-4ba3-490d-919d-7d224f0d9594</t>
  </si>
  <si>
    <t xml:space="preserve">3d3267ca-5840-40d6-8963-4918941bdf74</t>
  </si>
  <si>
    <t xml:space="preserve">69595642-e510-4d3f-84b0-7889ce3e50c6</t>
  </si>
  <si>
    <t xml:space="preserve">85de3656-a285-4b6a-a20a-1287d618d893</t>
  </si>
  <si>
    <t xml:space="preserve">552bb541-aea4-400f-98a3-3b6ea0aec8a0</t>
  </si>
  <si>
    <t xml:space="preserve">62b3bbc6-8041-411e-97fd-d9685f041462</t>
  </si>
  <si>
    <t xml:space="preserve">11b49779-d76e-46cf-8af7-d239d2df5230</t>
  </si>
  <si>
    <t xml:space="preserve">1a228271-2004-469f-952e-df97cf91fe76</t>
  </si>
  <si>
    <t xml:space="preserve">f70f6aa8-bc13-4bbf-8911-9d83aacaf91b</t>
  </si>
  <si>
    <t xml:space="preserve">69fdbee0-de87-4bd6-8f57-a2b40edd2ec9</t>
  </si>
  <si>
    <t xml:space="preserve">fed75868-38b1-4b0f-8ea1-975817b017bd</t>
  </si>
  <si>
    <t xml:space="preserve">1df4a0cd-9f03-45cf-95c9-fc774c98b517</t>
  </si>
  <si>
    <t xml:space="preserve">a51bf89b-015d-4855-a239-b75d2b41df08</t>
  </si>
  <si>
    <t xml:space="preserve">1459eefb-dc18-4009-b41f-831c786f6b2b</t>
  </si>
  <si>
    <t xml:space="preserve">3642c756-a534-4838-9e10-23ef13ccf6aa</t>
  </si>
  <si>
    <t xml:space="preserve">d2ef580d-3871-4e88-850e-2467d1be6e46</t>
  </si>
  <si>
    <t xml:space="preserve">81cb5be3-3c09-4373-a099-2ec914e3178d</t>
  </si>
  <si>
    <t xml:space="preserve">b8c4d626-9030-427d-8796-c1986e10c9a7</t>
  </si>
  <si>
    <t xml:space="preserve">205351c7-6ba8-43b5-a41d-532cfc4b8c00</t>
  </si>
  <si>
    <t xml:space="preserve">1bfdc422-6e3c-4e99-b74f-ddc5f6f8688e</t>
  </si>
  <si>
    <t xml:space="preserve">2810db91-3776-4568-846f-18b72c5f9e38</t>
  </si>
  <si>
    <t xml:space="preserve">7ace111c-4fe3-48c3-9f13-9cdbf3b9b120</t>
  </si>
  <si>
    <t xml:space="preserve">d8d97670-1a6a-41ae-8482-0644c9f3fd7b</t>
  </si>
  <si>
    <t xml:space="preserve">47b4eaa2-e72c-4d45-bdcf-697d77ed046e</t>
  </si>
  <si>
    <t xml:space="preserve">8687a9b3-05c6-4181-8626-7eebc405e47c</t>
  </si>
  <si>
    <t xml:space="preserve">a55dac68-fca4-4819-90f7-f9e0c7d7b974</t>
  </si>
  <si>
    <t xml:space="preserve">a210aae4-b354-405a-b4fc-8fc670064db7</t>
  </si>
  <si>
    <t xml:space="preserve">64fda149-fba2-4355-bc7e-6e58d1f399e5</t>
  </si>
  <si>
    <t xml:space="preserve">2c4d0a6e-acc0-4ebf-881a-75856649f1c4</t>
  </si>
  <si>
    <t xml:space="preserve">d278592d-81fb-4e62-892b-2b6e80404dc4</t>
  </si>
  <si>
    <t xml:space="preserve">7d201f3c-19f6-4065-a140-0f5573511798</t>
  </si>
  <si>
    <t xml:space="preserve">c980f1f5-37ab-4c8a-9230-548af52dbf86</t>
  </si>
  <si>
    <t xml:space="preserve">e2f67b60-48e2-428f-aea9-047cae5345e1</t>
  </si>
  <si>
    <t xml:space="preserve">bbb2dfdf-6e43-48c8-8660-2b7ff67a6ba4</t>
  </si>
  <si>
    <t xml:space="preserve">4ecc21d5-4d39-4262-b31b-983837286b31</t>
  </si>
  <si>
    <t xml:space="preserve">1b5e4fa6-cc77-4d02-b6c5-4a94912302eb</t>
  </si>
  <si>
    <t xml:space="preserve">00ef59ad-c28a-4148-8af5-aacf70e7d431</t>
  </si>
  <si>
    <t xml:space="preserve">3f2560ca-a8ec-4f54-952d-f5a89b356975</t>
  </si>
  <si>
    <t xml:space="preserve">3751ab88-4d77-4c33-a19c-6663778ad673</t>
  </si>
  <si>
    <t xml:space="preserve">a52e791b-306c-4888-9eaf-ddbd25c7ba17</t>
  </si>
  <si>
    <t xml:space="preserve">dca4dab3-9358-4ff1-8151-2e407a2e3f69</t>
  </si>
  <si>
    <t xml:space="preserve">d36f1891-4e42-4019-86be-2a38ad4dedb5</t>
  </si>
  <si>
    <t xml:space="preserve">b2803eaf-f5b7-48f1-a8ef-2a639c81757c</t>
  </si>
  <si>
    <t xml:space="preserve">c6408850-04e4-4d9a-99f1-6f425d23adfc</t>
  </si>
  <si>
    <t xml:space="preserve">da2f9249-d0d8-4da1-a05f-40f020905d51</t>
  </si>
  <si>
    <t xml:space="preserve">025d926d-3b00-45b9-a43e-addbac03a935</t>
  </si>
  <si>
    <t xml:space="preserve">410396c6-c879-4aea-8daa-dc12e5f3b653</t>
  </si>
  <si>
    <t xml:space="preserve">c785e3aa-6bc6-45ab-9417-60aedb828703</t>
  </si>
  <si>
    <t xml:space="preserve">509612f6-6041-446b-b3c8-bee9ab42e917</t>
  </si>
  <si>
    <t xml:space="preserve">44c18e72-93b6-4d46-8dd2-56a8084469df</t>
  </si>
  <si>
    <t xml:space="preserve">eae837a8-83df-4dba-9374-2ac44d0de887</t>
  </si>
  <si>
    <t xml:space="preserve">1d824196-838f-43e0-af68-1106e8a859fa</t>
  </si>
  <si>
    <t xml:space="preserve">ecfea139-605d-421b-8cf4-84b7114f51cd</t>
  </si>
  <si>
    <t xml:space="preserve">2073cace-de35-4f16-bdd7-bcbcd9141cc9</t>
  </si>
  <si>
    <t xml:space="preserve">cb4b800a-6b69-4fe7-a0f6-4a2590504aa8</t>
  </si>
  <si>
    <t xml:space="preserve">41d471d2-4502-4e02-8b54-fe753743ba7e</t>
  </si>
  <si>
    <t xml:space="preserve">0024db4d-12b1-4648-a41a-27100af015b6</t>
  </si>
  <si>
    <t xml:space="preserve">600118c7-5468-4bd0-92bc-30d068ada0b5</t>
  </si>
  <si>
    <t xml:space="preserve">2cbb3747-270d-4e5b-b452-6a431da72565</t>
  </si>
  <si>
    <t xml:space="preserve">71412886-2d23-46d9-8f17-7329fd4d303d</t>
  </si>
  <si>
    <t xml:space="preserve">0abfa6c6-7b26-4672-9836-4ad76b83c3af</t>
  </si>
  <si>
    <t xml:space="preserve">a9bfc20e-b2e3-4595-b6be-66c69618c524</t>
  </si>
  <si>
    <t xml:space="preserve">cd4429cb-eea9-46c0-baf5-98712b151799</t>
  </si>
  <si>
    <t xml:space="preserve">7e4c9479-7a9c-4253-a9a6-eec965676e59</t>
  </si>
  <si>
    <t xml:space="preserve">eee8f18b-0449-4afa-80ef-4841756fdebb</t>
  </si>
  <si>
    <t xml:space="preserve">29684014-b130-4b0e-9c52-f8e72e2cc3a6</t>
  </si>
  <si>
    <t xml:space="preserve">e92370d1-eb30-4b73-96af-5124fd6c435a</t>
  </si>
  <si>
    <t xml:space="preserve">97f0cd8b-8772-457f-9674-021ab92b7cbe</t>
  </si>
  <si>
    <t xml:space="preserve">9a42d273-cb79-4bbc-b594-52c2e3ca5efe</t>
  </si>
  <si>
    <t xml:space="preserve">51fc03fb-8724-4e87-b40f-541ae855fb4f</t>
  </si>
  <si>
    <t xml:space="preserve">4e4dd35d-16fc-4a98-8467-aabd0b77238e</t>
  </si>
  <si>
    <t xml:space="preserve">e5fef38c-d737-49cc-b6c4-134b8e4a6fcb</t>
  </si>
  <si>
    <t xml:space="preserve">3e089593-ff0a-4531-858c-2620f33e2b3e</t>
  </si>
  <si>
    <t xml:space="preserve">e8b82a38-c252-457d-9ac5-cc80d013c52e</t>
  </si>
  <si>
    <t xml:space="preserve">cf5166ab-f560-4435-aec6-7ee47322ab7e</t>
  </si>
  <si>
    <t xml:space="preserve">49978253-9b62-4a79-a2da-e103ad2116ab</t>
  </si>
  <si>
    <t xml:space="preserve">dddb3a3d-d671-43be-ae4d-d63a94d82ee6</t>
  </si>
  <si>
    <t xml:space="preserve">e0f09d0b-4f28-4d06-8e5a-c615027c1604</t>
  </si>
  <si>
    <t xml:space="preserve">82b21071-ae11-418f-80ae-0676d75dded6</t>
  </si>
  <si>
    <t xml:space="preserve">efad8af0-206d-4956-bdee-de3abaefbc59</t>
  </si>
  <si>
    <t xml:space="preserve">5e940395-4c50-416c-96ab-a1752520cde7</t>
  </si>
  <si>
    <t xml:space="preserve">0b9676bf-6515-456b-976e-2d2469b7a737</t>
  </si>
  <si>
    <t xml:space="preserve">f9aaab28-ee8f-4296-9070-b68a4f5e9a19</t>
  </si>
  <si>
    <t xml:space="preserve">76af892f-ce46-48a7-96ce-b607d8dba262</t>
  </si>
  <si>
    <t xml:space="preserve">91fc10e5-ef5e-4762-b96b-1eef2ec4abe5</t>
  </si>
  <si>
    <t xml:space="preserve">6384b16f-9a89-4abb-b447-6fe1fca09919</t>
  </si>
  <si>
    <t xml:space="preserve">00b33687-f680-4f9b-ac41-6af7a262b4e0</t>
  </si>
  <si>
    <t xml:space="preserve">cb6ce16e-bf73-499a-9335-2b455274ef5f</t>
  </si>
  <si>
    <t xml:space="preserve">efec14ff-5aa0-49f3-beda-02e586ceccb0</t>
  </si>
  <si>
    <t xml:space="preserve">7cbe88bf-43a7-4134-b2c8-6064f3bcc93c</t>
  </si>
  <si>
    <t xml:space="preserve">ef6b6928-26b8-4da6-a586-e3ebfc0a78d4</t>
  </si>
  <si>
    <t xml:space="preserve">7aaf5002-2abd-477c-b39c-75946cbfd44d</t>
  </si>
  <si>
    <t xml:space="preserve">3b72d274-18f5-4784-907b-21765029dcf8</t>
  </si>
  <si>
    <t xml:space="preserve">cecca6cd-4cf7-4f64-ba0d-784345b50da1</t>
  </si>
  <si>
    <t xml:space="preserve">91e89640-79ea-4012-8862-9e164434adc6</t>
  </si>
  <si>
    <t xml:space="preserve">9181a30c-f475-458c-9ba3-17a8e991ffc2</t>
  </si>
  <si>
    <t xml:space="preserve">85765410-0766-43ba-a1fd-acba8981ea26</t>
  </si>
  <si>
    <t xml:space="preserve">36b58a34-7a7a-45c4-87aa-da0937b3dc5c</t>
  </si>
  <si>
    <t xml:space="preserve">5719f8cb-7d78-45fb-aab5-87d664f4652b</t>
  </si>
  <si>
    <t xml:space="preserve">5c239dc7-6c46-4bc7-ac00-e4b07f4dbb8c</t>
  </si>
  <si>
    <t xml:space="preserve">1b255070-df13-451c-8593-74cde62a06ac</t>
  </si>
  <si>
    <t xml:space="preserve">74301231-cda2-4a51-a8b3-737b3bc0f513</t>
  </si>
  <si>
    <t xml:space="preserve">2f822654-adfc-4a8f-8278-1dde08bae6b8</t>
  </si>
  <si>
    <t xml:space="preserve">e7d99dec-5c0a-4bbd-8fa2-1cce7f3a3191</t>
  </si>
  <si>
    <t xml:space="preserve">51afcbc1-181b-4c2c-8b87-b38cee5b47b6</t>
  </si>
  <si>
    <t xml:space="preserve">f0356c1c-4ffc-4242-9a58-0dc5fba24a33</t>
  </si>
  <si>
    <t xml:space="preserve">214318ac-bd20-4403-b754-6dbc98cce4be</t>
  </si>
  <si>
    <t xml:space="preserve">afa1b8e8-9f66-43f5-b3e8-6ab4943f70c7</t>
  </si>
  <si>
    <t xml:space="preserve">1092db5b-31dc-4037-b9dd-8a199cc4cc74</t>
  </si>
  <si>
    <t xml:space="preserve">9d14b589-2164-4ce6-8611-43ffcca8899b</t>
  </si>
  <si>
    <t xml:space="preserve">44c59697-e840-4d60-8b8e-c57616ce395c</t>
  </si>
  <si>
    <t xml:space="preserve">a0a72b58-ccbe-48ec-9e8a-c4d2a53c9d5e</t>
  </si>
  <si>
    <t xml:space="preserve">7d501e73-8dc5-4684-aee2-9df18f819a4c</t>
  </si>
  <si>
    <t xml:space="preserve">a2dad381-5b41-4d86-bf35-c3ae4f18d071</t>
  </si>
  <si>
    <t xml:space="preserve">448d3053-e61c-42e3-9c2c-99413a024230</t>
  </si>
  <si>
    <t xml:space="preserve">1b3b19ce-20fa-4525-815c-8eb94c608205</t>
  </si>
  <si>
    <t xml:space="preserve">a59623a6-7eb1-4dbf-926d-5944f53a59b6</t>
  </si>
  <si>
    <t xml:space="preserve">8f8a5a78-bc30-473f-8eb6-56d50e098ae7</t>
  </si>
  <si>
    <t xml:space="preserve">e0f35366-d1fd-4279-beeb-d1a353d35f9e</t>
  </si>
  <si>
    <t xml:space="preserve">80485fa5-7774-40c8-9d43-7b1632590930</t>
  </si>
  <si>
    <t xml:space="preserve">b655438e-1147-4e53-ae00-d773d3e1d49f</t>
  </si>
  <si>
    <t xml:space="preserve">1e5757ac-949c-4cfd-a630-fc1fa89b319b</t>
  </si>
  <si>
    <t xml:space="preserve">2ed2b987-42be-4559-a001-d4730bb9c433</t>
  </si>
  <si>
    <t xml:space="preserve">a01bb7e5-be89-4940-b55c-d05b090e4778</t>
  </si>
  <si>
    <t xml:space="preserve">98fda7de-5827-433b-bf3a-5699cabe8b11</t>
  </si>
  <si>
    <t xml:space="preserve">5eb3a8df-c923-4db5-b51c-eb52c31e4c81</t>
  </si>
  <si>
    <t xml:space="preserve">9f84297a-6d43-4360-b695-3acfb72f20e8</t>
  </si>
  <si>
    <t xml:space="preserve">61185eb0-3f13-4099-aea3-860388cb46d5</t>
  </si>
  <si>
    <t xml:space="preserve">8ce5e19c-b2a5-48f5-92fe-42b16e91eb33</t>
  </si>
  <si>
    <t xml:space="preserve">be2e9ebe-012a-47e7-aa29-4827030c1fa4</t>
  </si>
  <si>
    <t xml:space="preserve">8883dd4b-f8d1-445c-960f-fc919a76cf34</t>
  </si>
  <si>
    <t xml:space="preserve">f6058c42-8070-46ba-b871-64136a3644f1</t>
  </si>
  <si>
    <t xml:space="preserve">2c2d099f-4249-4d86-9b9a-451a958b1864</t>
  </si>
  <si>
    <t xml:space="preserve">9bfe81d4-c78a-4f62-bfee-4236067e6398</t>
  </si>
  <si>
    <t xml:space="preserve">e176eed3-c67b-42d0-8c33-85af8c6ab1f4</t>
  </si>
  <si>
    <t xml:space="preserve">6adf8061-f444-46a1-9af0-29ed7157c1f0</t>
  </si>
  <si>
    <t xml:space="preserve">f5a109ab-08f3-4ee9-a677-a8f856b3d263</t>
  </si>
  <si>
    <t xml:space="preserve">0b35d9ae-2629-45ac-9326-16d5ff03c881</t>
  </si>
  <si>
    <t xml:space="preserve">21f6c039-5fe4-4cab-b041-d416f7da5b60</t>
  </si>
  <si>
    <t xml:space="preserve">608f7a9c-90f1-4b4d-ac08-9c209c6fe4d1</t>
  </si>
  <si>
    <t xml:space="preserve">941903d9-179d-4dd6-b435-191d8944e6b3</t>
  </si>
  <si>
    <t xml:space="preserve">8782ca1d-d657-48d9-9cb0-3b9838d1719c</t>
  </si>
  <si>
    <t xml:space="preserve">5c8d8759-bfa9-4f85-88b8-1141da8a3242</t>
  </si>
  <si>
    <t xml:space="preserve">4e09a4b7-0035-44b3-9109-f071777193be</t>
  </si>
  <si>
    <t xml:space="preserve">9cb54794-48ab-4fd9-a3e4-c86691864341</t>
  </si>
  <si>
    <t xml:space="preserve">0bf6bc04-62c7-4fc8-9ed1-b4f2318029d0</t>
  </si>
  <si>
    <t xml:space="preserve">e8a258a7-dda3-4272-8d52-6d2d3936c44e</t>
  </si>
  <si>
    <t xml:space="preserve">c9bcc97a-47e9-464c-b4b1-5949b0585e93</t>
  </si>
  <si>
    <t xml:space="preserve">3c552daf-633b-46e6-b652-4ff3b000d7f4</t>
  </si>
  <si>
    <t xml:space="preserve">9aa95107-7025-4c25-878d-7ca93b743ca7</t>
  </si>
  <si>
    <t xml:space="preserve">182ec7e3-9f6d-4706-8762-cf048e6c916d</t>
  </si>
  <si>
    <t xml:space="preserve">f28317e4-166c-43ba-b56e-7df51936a34c</t>
  </si>
  <si>
    <t xml:space="preserve">80423cfc-18d2-4a7d-99f1-dd1307ca4112</t>
  </si>
  <si>
    <t xml:space="preserve">005fcfa5-9310-46f4-ae8b-dfdd4daf0d69</t>
  </si>
  <si>
    <t xml:space="preserve">48d6510a-3270-4934-9da7-5c2d3e703625</t>
  </si>
  <si>
    <t xml:space="preserve">47b925d8-dc44-4bf2-9bd7-430164ca25fc</t>
  </si>
  <si>
    <t xml:space="preserve">4aab8e1c-bd2b-4bb5-a287-856faa09b799</t>
  </si>
  <si>
    <t xml:space="preserve">68a6ab39-d16b-4e81-b7b6-6621c79b9f3a</t>
  </si>
  <si>
    <t xml:space="preserve">2628f5d6-0048-435a-b3b8-788a12a70011</t>
  </si>
  <si>
    <t xml:space="preserve">c59133c0-6001-42f9-a779-61338b5026d3</t>
  </si>
  <si>
    <t xml:space="preserve">16268349-5181-4608-9820-eb2d5106a9bd</t>
  </si>
  <si>
    <t xml:space="preserve">f0756a9c-5cf6-4a16-bed5-6c18314dd66d</t>
  </si>
  <si>
    <t xml:space="preserve">4bbde9c9-40a7-4064-bc5d-7a01e04c38b3</t>
  </si>
  <si>
    <t xml:space="preserve">f2a813b6-9fff-4df3-ac94-186c1873bed6</t>
  </si>
  <si>
    <t xml:space="preserve">ed518b1f-cbde-4d9d-a3ca-c57619910c22</t>
  </si>
  <si>
    <t xml:space="preserve">61a6aec9-015d-453f-98fa-7b23b7afc3b8</t>
  </si>
  <si>
    <t xml:space="preserve">438ea071-1576-40a8-9ef2-b69832e2b651</t>
  </si>
  <si>
    <t xml:space="preserve">35a89321-b3dc-4342-85a3-8ca94a5b1123</t>
  </si>
  <si>
    <t xml:space="preserve">6e579189-ef15-4737-b61a-63f3e7dce658</t>
  </si>
  <si>
    <t xml:space="preserve">6680852c-0782-41b2-b868-a8e010cfb924</t>
  </si>
  <si>
    <t xml:space="preserve">4c6f7b98-2e09-417d-bd76-b2b854ea61fa</t>
  </si>
  <si>
    <t xml:space="preserve">4b1216cf-b105-40fe-80a3-986b02e890b6</t>
  </si>
  <si>
    <t xml:space="preserve">0df68a8e-c142-4fdb-8033-1f0fbb440eda</t>
  </si>
  <si>
    <t xml:space="preserve">476dc3b2-a79b-4a8f-8031-1ba324b66aec</t>
  </si>
  <si>
    <t xml:space="preserve">d16e8145-fe39-4d61-9d52-c3172da37e43</t>
  </si>
  <si>
    <t xml:space="preserve">b54ac46f-72ad-440d-9872-482da81f47e1</t>
  </si>
  <si>
    <t xml:space="preserve">cf559e74-7e7b-4df4-b28d-11caed166efb</t>
  </si>
  <si>
    <t xml:space="preserve">07599eca-a3e6-4282-b62a-2fb95d8daeb1</t>
  </si>
  <si>
    <t xml:space="preserve">0d2d77bc-9f09-4634-ae64-f583683874a7</t>
  </si>
  <si>
    <t xml:space="preserve">63a6529b-fcd5-4fc1-bf46-6d60d8d74db5</t>
  </si>
  <si>
    <t xml:space="preserve">48b49857-dfa0-4f56-8fe5-9c9f9d03788a</t>
  </si>
  <si>
    <t xml:space="preserve">d217dd0c-208d-43ad-b577-6790b93fc483</t>
  </si>
  <si>
    <t xml:space="preserve">8b2d4eeb-386a-485e-bf99-ace845901110</t>
  </si>
  <si>
    <t xml:space="preserve">478123f9-dbfb-4cb0-bbf1-9c8bb9b53cd3</t>
  </si>
  <si>
    <t xml:space="preserve">303e239c-9e2f-4b8b-987e-0ab8f6e9c9ad</t>
  </si>
  <si>
    <t xml:space="preserve">1db9f946-2efd-4e06-80b6-7ff247b6fa2b</t>
  </si>
  <si>
    <t xml:space="preserve">5d5e1da0-2a9d-4c37-8d2c-f3ee3afc10b7</t>
  </si>
  <si>
    <t xml:space="preserve">89f6cadc-121b-480f-a64f-d15938ec7f04</t>
  </si>
  <si>
    <t xml:space="preserve">b510fbc7-2784-4f72-a9b0-1c3e994d8760</t>
  </si>
  <si>
    <t xml:space="preserve">78ed625f-5148-44fe-93b1-cca6c0abedf4</t>
  </si>
  <si>
    <t xml:space="preserve">b83083de-de07-4079-9eb6-f988c9e761eb</t>
  </si>
  <si>
    <t xml:space="preserve">5fc36515-0c41-44d5-98be-6ee1ab46d10a</t>
  </si>
  <si>
    <t xml:space="preserve">2098aa8a-536e-4168-a569-28ebfdffd398</t>
  </si>
  <si>
    <t xml:space="preserve">4e6dd9e2-eb16-4ded-ae1e-a62ebd5a2a47</t>
  </si>
  <si>
    <t xml:space="preserve">6594961d-b276-4e9b-b18c-e6108b883ae5</t>
  </si>
  <si>
    <t xml:space="preserve">79a09755-f487-46c1-ad4b-137c4dd04933</t>
  </si>
  <si>
    <t xml:space="preserve">54454f0a-43af-4f33-93a4-a4c7256c81e2</t>
  </si>
  <si>
    <t xml:space="preserve">57c70764-b77c-4257-8270-90935c76ebf1</t>
  </si>
  <si>
    <t xml:space="preserve">08decb28-88ad-44cf-a7e4-c8d3d7cb02df</t>
  </si>
  <si>
    <t xml:space="preserve">f2b1ff18-c7db-45e7-ba91-d3a0e432774d</t>
  </si>
  <si>
    <t xml:space="preserve">16fe634a-2e91-490a-835e-b573d062027b</t>
  </si>
  <si>
    <t xml:space="preserve">728df52c-33a9-451e-af35-d7e97907000c</t>
  </si>
  <si>
    <t xml:space="preserve">2d624668-64c5-4c53-8a25-6f6024a7870d</t>
  </si>
  <si>
    <t xml:space="preserve">3fd28180-a2f1-4844-8ca9-6a11a2770f39</t>
  </si>
  <si>
    <t xml:space="preserve">1b7e33ff-ed84-435d-a09a-9bd8a614b631</t>
  </si>
  <si>
    <t xml:space="preserve">867853c7-5dff-4aa8-b318-413ae37521f6</t>
  </si>
  <si>
    <t xml:space="preserve">134277db-ef13-4fac-a730-bf0af9bc7b1f</t>
  </si>
  <si>
    <t xml:space="preserve">f8cda8f7-3a80-45ed-82d9-c2cd2509b569</t>
  </si>
  <si>
    <t xml:space="preserve">a4a7e7f9-9621-4dc1-8688-2d6a2c6b67e9</t>
  </si>
  <si>
    <t xml:space="preserve">8b7dff35-b64f-408b-ae93-85c27a04a68e</t>
  </si>
  <si>
    <t xml:space="preserve">d521c48b-fcb6-4392-8a13-42dd6cc0b7ad</t>
  </si>
  <si>
    <t xml:space="preserve">e3f1ea33-1fc3-4b89-99a8-d7f962af79c2</t>
  </si>
  <si>
    <t xml:space="preserve">711d2c87-aad8-4e80-a40b-abf732d20785</t>
  </si>
  <si>
    <t xml:space="preserve">44bfc1e1-4f18-4840-86ad-43481a9bb3e5</t>
  </si>
  <si>
    <t xml:space="preserve">526dcc6e-c8e9-4a39-954e-814d422ba26a</t>
  </si>
  <si>
    <t xml:space="preserve">70946f5a-9470-4c60-8725-615d836ac6d1</t>
  </si>
  <si>
    <t xml:space="preserve">d129d940-d71c-4d3b-b1bb-b9ef79252806</t>
  </si>
  <si>
    <t xml:space="preserve">4d0fd354-a7cc-41ae-afb9-778d628d7c53</t>
  </si>
  <si>
    <t xml:space="preserve">468c5fe4-81c1-4e4e-8b50-60cd7bb543d8</t>
  </si>
  <si>
    <t xml:space="preserve">d6940f88-f0a0-444d-be61-b67f9c09991a</t>
  </si>
  <si>
    <t xml:space="preserve">7a4fef93-b677-4da3-8f97-bf9cb8676451</t>
  </si>
  <si>
    <t xml:space="preserve">f194d276-fcc9-42f2-9d67-894f67a03397</t>
  </si>
  <si>
    <t xml:space="preserve">e99a7396-4beb-4f47-a74c-9ddb7c9b1927</t>
  </si>
  <si>
    <t xml:space="preserve">add8f19b-ce9e-4296-8a59-b2804ed97660</t>
  </si>
  <si>
    <t xml:space="preserve">89795195-f593-49d5-a03f-acca42796170</t>
  </si>
  <si>
    <t xml:space="preserve">8fe768c7-078e-4280-b7ae-bc9b300fb0b5</t>
  </si>
  <si>
    <t xml:space="preserve">63f71429-c49f-46fd-acba-9bc2aec1e476</t>
  </si>
  <si>
    <t xml:space="preserve">970ba214-5f3c-4556-bb00-c451e8914bea</t>
  </si>
  <si>
    <t xml:space="preserve">64d67d5a-6992-4ee6-aa43-65d8d48eab92</t>
  </si>
  <si>
    <t xml:space="preserve">f1d46b0d-3efc-482d-a254-73ffaa59b04d</t>
  </si>
  <si>
    <t xml:space="preserve">98f83b83-be24-43ac-a911-86de4444a859</t>
  </si>
  <si>
    <t xml:space="preserve">523d5c10-c451-4932-a86e-3d912764818c</t>
  </si>
  <si>
    <t xml:space="preserve">0092c7cf-bf37-4342-b9bb-b1b7846f252c</t>
  </si>
  <si>
    <t xml:space="preserve">f04571da-c920-42d2-a98f-e0d37b3be510</t>
  </si>
  <si>
    <t xml:space="preserve">fe116806-60a6-4d8f-8363-d880bba3cfd2</t>
  </si>
  <si>
    <t xml:space="preserve">9d2db543-bdac-4251-950c-2be880478394</t>
  </si>
  <si>
    <t xml:space="preserve">bab548a4-7361-4956-aaef-6b1cdbc003e7</t>
  </si>
  <si>
    <t xml:space="preserve">73fd08b3-27df-4730-a55d-abcc9eb42d5b</t>
  </si>
  <si>
    <t xml:space="preserve">bbaac7fd-e3e2-4ad8-b637-e80e5b16835c</t>
  </si>
  <si>
    <t xml:space="preserve">48ceccc4-6d87-454a-89d9-1c349058ec97</t>
  </si>
  <si>
    <t xml:space="preserve">6e2ae744-e0b6-4c18-beba-20b15d961314</t>
  </si>
  <si>
    <t xml:space="preserve">5201206c-03ff-46bc-b9f1-037d744532cf</t>
  </si>
  <si>
    <t xml:space="preserve">f8695d47-1851-4540-87c3-3aeda14c2e34</t>
  </si>
  <si>
    <t xml:space="preserve">683c79ce-f222-45ca-adb3-526daf594881</t>
  </si>
  <si>
    <t xml:space="preserve">b14ac503-9734-46e4-8526-fa7a6bb8cc88</t>
  </si>
  <si>
    <t xml:space="preserve">e2eb9ba7-1509-4fd8-9609-bbf8588fda22</t>
  </si>
  <si>
    <t xml:space="preserve">4fc4b806-4610-4385-9be0-aff57279eeb9</t>
  </si>
  <si>
    <t xml:space="preserve">bd331be3-6df5-4e0b-9cf4-746b64e8132c</t>
  </si>
  <si>
    <t xml:space="preserve">2c549baf-8d07-42b8-ac9d-7feae3bd0743</t>
  </si>
  <si>
    <t xml:space="preserve">91451ac3-81be-4ca2-a461-3cc309a22147</t>
  </si>
  <si>
    <t xml:space="preserve">df3a20e2-08f6-4b6f-a93b-00310703f3cd</t>
  </si>
  <si>
    <t xml:space="preserve">5008a8c2-3dbd-45c7-832e-7fad4eea93e5</t>
  </si>
  <si>
    <t xml:space="preserve">f493ed84-6888-4694-bd3a-72d5feddfb80</t>
  </si>
  <si>
    <t xml:space="preserve">9154d1ab-e979-416b-9cf1-dc7a72569d26</t>
  </si>
  <si>
    <t xml:space="preserve">d43637c6-653d-4be1-a2f7-33a6c22ac058</t>
  </si>
  <si>
    <t xml:space="preserve">bb283aaf-b935-4442-b9e0-ae88d55eec87</t>
  </si>
  <si>
    <t xml:space="preserve">ebcadcf7-afd3-4476-9cdc-9c0bcb27f4a7</t>
  </si>
  <si>
    <t xml:space="preserve">1560cd1d-7f9f-416d-b5fc-8864efad1b5c</t>
  </si>
  <si>
    <t xml:space="preserve">5abf079a-790b-434a-a635-979a274a58ce</t>
  </si>
  <si>
    <t xml:space="preserve">15629d59-ceef-47f3-9b8a-87dc1ca677e5</t>
  </si>
  <si>
    <t xml:space="preserve">0b642c37-9d75-4ad3-908d-a2b72f6e203d</t>
  </si>
  <si>
    <t xml:space="preserve">faba84f7-336a-4b55-9a11-624ae66d8020</t>
  </si>
  <si>
    <t xml:space="preserve">c2e55bf8-530c-4ee2-bdb0-8f526c632074</t>
  </si>
  <si>
    <t xml:space="preserve">969743cd-7339-4647-bb5f-e9ebf6909a47</t>
  </si>
  <si>
    <t xml:space="preserve">e2eb81d2-587f-44dc-9f9d-b82e60a2c7f3</t>
  </si>
  <si>
    <t xml:space="preserve">56a27879-df47-45e9-858a-b26ab5c9206f</t>
  </si>
  <si>
    <t xml:space="preserve">b5a30633-1476-4914-8649-d83fcd657671</t>
  </si>
  <si>
    <t xml:space="preserve">17c892ee-71dd-4e24-a39f-b3bf1539d148</t>
  </si>
  <si>
    <t xml:space="preserve">57d63720-81a7-4e80-9487-532639c65bc1</t>
  </si>
  <si>
    <t xml:space="preserve">8ac7dca3-29f7-45f3-a5b2-ecc4a9c3c97e</t>
  </si>
  <si>
    <t xml:space="preserve">2ff2885b-6552-4306-ae3e-49ba338be740</t>
  </si>
  <si>
    <t xml:space="preserve">1757a68e-c699-4951-a52a-59991017b2df</t>
  </si>
  <si>
    <t xml:space="preserve">cf8aac56-be58-4281-bce2-9cd2bc7eac6f</t>
  </si>
  <si>
    <t xml:space="preserve">87d65bd1-433f-494e-b1a7-4b7b3a37599c</t>
  </si>
  <si>
    <t xml:space="preserve">cf58dc1a-25b5-42f8-82e9-c6019ceb8884</t>
  </si>
  <si>
    <t xml:space="preserve">4fb8ed36-0aea-400d-9de7-8c71763232b6</t>
  </si>
  <si>
    <t xml:space="preserve">8d549d97-5aa4-43b1-b95a-c7ab03d4b656</t>
  </si>
  <si>
    <t xml:space="preserve">356f78a6-cc09-4670-8b76-f392f59a7b50</t>
  </si>
  <si>
    <t xml:space="preserve">b3c62543-5bf4-490f-805d-d5623ce93d98</t>
  </si>
  <si>
    <t xml:space="preserve">ca434a5c-8ed9-4c34-8178-68d70938efad</t>
  </si>
  <si>
    <t xml:space="preserve">cb152dff-53bc-4435-8fc4-9c32b3b826aa</t>
  </si>
  <si>
    <t xml:space="preserve">f19872ea-702e-4b93-9d8c-b600273c6bf7</t>
  </si>
  <si>
    <t xml:space="preserve">84eb9f20-9379-4b48-b900-f442ac62a1c8</t>
  </si>
  <si>
    <t xml:space="preserve">15d5c368-6909-4372-bb64-9537e83415cd</t>
  </si>
  <si>
    <t xml:space="preserve">a7906a9f-68d1-48c1-bb37-0964c272e7dc</t>
  </si>
  <si>
    <t xml:space="preserve">2ea200ec-5b1b-44b5-b9f4-47add119b023</t>
  </si>
  <si>
    <t xml:space="preserve">10a31adf-299e-4ee0-9337-df3bfc6d845e</t>
  </si>
  <si>
    <t xml:space="preserve">334daec5-abc1-426e-add2-3b84f1b34bdf</t>
  </si>
  <si>
    <t xml:space="preserve">a51a9fe7-7e42-4842-907b-e98ea47f65bc</t>
  </si>
  <si>
    <t xml:space="preserve">65f1226d-e391-4890-ba39-1740953b11a4</t>
  </si>
  <si>
    <t xml:space="preserve">faf3f97b-e826-4ae4-a323-2ba1d4e91192</t>
  </si>
  <si>
    <t xml:space="preserve">e8c33877-8475-49fd-bc64-87d1012fd971</t>
  </si>
  <si>
    <t xml:space="preserve">2f342d62-e62c-407e-af8d-86f103f219a4</t>
  </si>
  <si>
    <t xml:space="preserve">4e13518e-c365-4ce8-bd6b-1b31dde72d4b</t>
  </si>
  <si>
    <t xml:space="preserve">3b27ef58-c9dd-438f-94ef-ca148e689cae</t>
  </si>
  <si>
    <t xml:space="preserve">3f345760-9fb3-4dde-93d2-6f5159906365</t>
  </si>
  <si>
    <t xml:space="preserve">b9371f20-36f6-44e1-912d-dc980c3fc5cd</t>
  </si>
  <si>
    <t xml:space="preserve">05d3c2cc-6b25-4388-aad6-635700605606</t>
  </si>
  <si>
    <t xml:space="preserve">f50189bb-126b-4191-b598-ec321e714e7d</t>
  </si>
  <si>
    <t xml:space="preserve">7d52b27b-789c-4241-8f6d-058436df3e3b</t>
  </si>
  <si>
    <t xml:space="preserve">68c3d815-8783-469b-80dc-0180cd2d3f1f</t>
  </si>
  <si>
    <t xml:space="preserve">d38d292a-0e99-49cf-a406-cfc45374b002</t>
  </si>
  <si>
    <t xml:space="preserve">4874b17c-12e0-477d-a703-438df2be373e</t>
  </si>
  <si>
    <t xml:space="preserve">949ac8c4-21a2-4c6d-a26d-40e47015f0d8</t>
  </si>
  <si>
    <t xml:space="preserve">493dc748-bee5-465d-8300-9a60a8bcb00a</t>
  </si>
  <si>
    <t xml:space="preserve">6a0826ea-3e0c-43e9-b072-545dda9219f7</t>
  </si>
  <si>
    <t xml:space="preserve">a7ab9769-2701-4376-8d0e-f3e3917e9807</t>
  </si>
  <si>
    <t xml:space="preserve">ed465288-cd7d-4bc5-b360-57919fd7218f</t>
  </si>
  <si>
    <t xml:space="preserve">7cb52d25-7e97-47de-a4c9-0e39f0e7ba4e</t>
  </si>
  <si>
    <t xml:space="preserve">a5ea1bb1-e722-4a42-b1e3-c70738361e59</t>
  </si>
  <si>
    <t xml:space="preserve">95444449-1afd-44b0-b6d3-ee0c3ed48e91</t>
  </si>
  <si>
    <t xml:space="preserve">bf6b6bba-2c63-4576-a9f4-3d62eb61355b</t>
  </si>
  <si>
    <t xml:space="preserve">0cbbfb70-02b8-4e44-97b0-78424e33ba6f</t>
  </si>
  <si>
    <t xml:space="preserve">1ff1c4dc-7fd3-4d5c-87d3-9f6dd713d519</t>
  </si>
  <si>
    <t xml:space="preserve">e79d8098-c653-443c-8bad-56c17043a7e0</t>
  </si>
  <si>
    <t xml:space="preserve">8e890fc0-cab2-4410-a44e-0ce4ceb96c16</t>
  </si>
  <si>
    <t xml:space="preserve">8f1af516-2314-4ae4-a268-022d4779c4c2</t>
  </si>
  <si>
    <t xml:space="preserve">c2ff0a95-07dd-4451-8f68-c9f5fbf89ccb</t>
  </si>
  <si>
    <t xml:space="preserve">710530cb-9397-4b23-8243-1a29a4b5c90a</t>
  </si>
  <si>
    <t xml:space="preserve">9a8790ab-9c90-483c-995d-02c53c41faf1</t>
  </si>
  <si>
    <t xml:space="preserve">5d71c82d-a003-43b8-8b3e-13e2a73aadfc</t>
  </si>
  <si>
    <t xml:space="preserve">0e7f5c42-49bf-45dd-b482-cb41f2086437</t>
  </si>
  <si>
    <t xml:space="preserve">f742db20-da24-4a18-b8e1-6ff48946d778</t>
  </si>
  <si>
    <t xml:space="preserve">2311ff71-00da-4ee1-b40c-64a0e453da81</t>
  </si>
  <si>
    <t xml:space="preserve">00b60103-ad30-4430-874c-0904a38ccbf8</t>
  </si>
  <si>
    <t xml:space="preserve">34545a39-b738-4e18-88dc-0102134730a5</t>
  </si>
  <si>
    <t xml:space="preserve">0fb03f42-af94-4bbd-be86-cfafdf3c1779</t>
  </si>
  <si>
    <t xml:space="preserve">9b3c552d-23cb-4234-8698-a9d3422c9166</t>
  </si>
  <si>
    <t xml:space="preserve">a7caab83-3094-49e4-838b-8a01cc928ff3</t>
  </si>
  <si>
    <t xml:space="preserve">4837bb42-fe38-4360-b8cd-5ae76d795d8f</t>
  </si>
  <si>
    <t xml:space="preserve">1556d7bc-9817-4b19-8bf9-4c6bc031c5b6</t>
  </si>
  <si>
    <t xml:space="preserve">b334c0f4-569d-4786-a582-81e78a70c6d9</t>
  </si>
  <si>
    <t xml:space="preserve">44472ec9-be91-4ad1-9fad-d69b475c2c67</t>
  </si>
  <si>
    <t xml:space="preserve">7833f93a-54b9-4ddb-8d64-1fb15aecb65d</t>
  </si>
  <si>
    <t xml:space="preserve">50e031f3-ea9e-44e6-bb5f-b50cddda2503</t>
  </si>
  <si>
    <t xml:space="preserve">0763fa06-1058-423a-8101-a3490504aa14</t>
  </si>
  <si>
    <t xml:space="preserve">9415c980-6638-4cee-b147-4bc6618d5bd3</t>
  </si>
  <si>
    <t xml:space="preserve">be5f327c-795a-470a-b3d5-226bd028f7a0</t>
  </si>
  <si>
    <t xml:space="preserve">5a6c30ce-59e1-4f65-863d-0e1075af4a60</t>
  </si>
  <si>
    <t xml:space="preserve">f9aec45a-5967-4cbd-8b0c-56c2f0401fd3</t>
  </si>
  <si>
    <t xml:space="preserve">9b0b48b2-07ca-4f51-8b4c-e8265706e2cd</t>
  </si>
  <si>
    <t xml:space="preserve">94e9c719-0578-41c8-ad2e-84b4faba69c0</t>
  </si>
  <si>
    <t xml:space="preserve">917469ed-6f7b-4648-9128-ea2974c1e61c</t>
  </si>
  <si>
    <t xml:space="preserve">00db03bd-078e-424d-8e81-d9250b5750cb</t>
  </si>
  <si>
    <t xml:space="preserve">e55d4426-9b97-4a00-adc3-7774fb1b34ab</t>
  </si>
  <si>
    <t xml:space="preserve">b90bb7a7-492e-4e29-861e-7c0d4d2cdda5</t>
  </si>
  <si>
    <t xml:space="preserve">f80eb6a2-a44d-4aa0-9897-8fde10324db9</t>
  </si>
  <si>
    <t xml:space="preserve">b38f26e7-72bd-4cfc-bf4d-49f3466e8e3a</t>
  </si>
  <si>
    <t xml:space="preserve">04344a07-7462-42e2-a403-915037c296de</t>
  </si>
  <si>
    <t xml:space="preserve">9d530fdd-7ece-418b-b594-3d49903bffdf</t>
  </si>
  <si>
    <t xml:space="preserve">ca5fb2ae-f8d0-4d67-8b0d-df0e3440b6b8</t>
  </si>
  <si>
    <t xml:space="preserve">118796c2-83cc-49f6-95df-e149483aa7ed</t>
  </si>
  <si>
    <t xml:space="preserve">1c2163ab-2cac-41ab-9548-be055afe19e8</t>
  </si>
  <si>
    <t xml:space="preserve">415ed6e5-5cf8-4ca0-8d71-c346c693e3c5</t>
  </si>
  <si>
    <t xml:space="preserve">79607088-9d0d-443d-82e8-75cc839bc009</t>
  </si>
  <si>
    <t xml:space="preserve">bcd445ba-dd42-4ce1-ae32-cb9980bc84e2</t>
  </si>
  <si>
    <t xml:space="preserve">26b609cc-8808-40e1-8b83-b0ecf4dd175b</t>
  </si>
  <si>
    <t xml:space="preserve">5680d10a-8467-4864-a067-8f46f9021345</t>
  </si>
  <si>
    <t xml:space="preserve">e2fe9597-d414-4d7b-aac7-d6afaee79c65</t>
  </si>
  <si>
    <t xml:space="preserve">e25dc8fb-e732-4d2a-b17a-da1309c503b3</t>
  </si>
  <si>
    <t xml:space="preserve">70fc8b58-0210-4aba-9525-1a0b24fbbfe3</t>
  </si>
  <si>
    <t xml:space="preserve">83bed385-ab98-4e48-8202-f19905b7c0a1</t>
  </si>
  <si>
    <t xml:space="preserve">5dce8ac5-a790-45a8-91e3-443bda70059b</t>
  </si>
  <si>
    <t xml:space="preserve">a5bdc249-3958-4f53-ad72-20ae7bb15f78</t>
  </si>
  <si>
    <t xml:space="preserve">bdf6dc00-e9e6-48e3-bcdb-0fc86f8a02ba</t>
  </si>
  <si>
    <t xml:space="preserve">675dfaf5-f1fc-4076-9e72-b1f11924fc44</t>
  </si>
  <si>
    <t xml:space="preserve">efc59d5a-4882-4517-8d27-bfb259cce26f</t>
  </si>
  <si>
    <t xml:space="preserve">f3f7c77c-429f-41ed-a331-f3b5390ea6bf</t>
  </si>
  <si>
    <t xml:space="preserve">5566826c-75c1-41de-b049-b918ed5a09e4</t>
  </si>
  <si>
    <t xml:space="preserve">6b0cbbb4-0a87-4923-a1a6-fef5f30ea43b</t>
  </si>
  <si>
    <t xml:space="preserve">2a420dde-ef78-43d7-946f-400c9d6b7976</t>
  </si>
  <si>
    <t xml:space="preserve">a5e8a89e-43b7-457d-8f4e-9e90d502ea01</t>
  </si>
  <si>
    <t xml:space="preserve">f647f4ec-a130-4814-920b-0a3267db1c44</t>
  </si>
  <si>
    <t xml:space="preserve">abfb295f-b785-4a25-8dc0-42fcc9f55620</t>
  </si>
  <si>
    <t xml:space="preserve">5d9c439a-159d-420a-acc2-113f1357d3b1</t>
  </si>
  <si>
    <t xml:space="preserve">8eb04fa8-19f9-4854-a2e9-c470e68be2e1</t>
  </si>
  <si>
    <t xml:space="preserve">7031c0e8-1856-45c4-8d44-d305af7f9cc7</t>
  </si>
  <si>
    <t xml:space="preserve">2e502375-3bd3-4ac3-b74a-8e4270e2b4a3</t>
  </si>
  <si>
    <t xml:space="preserve">c78bc8cb-5512-45ca-a65e-4bfad836248e</t>
  </si>
  <si>
    <t xml:space="preserve">7e7ca3f4-857a-4515-80ad-4c88ac931fdf</t>
  </si>
  <si>
    <t xml:space="preserve">3fc178f2-2926-40d8-a3e4-d20c92ca0722</t>
  </si>
  <si>
    <t xml:space="preserve">e5127ae7-0f19-4910-8310-2eea5653b63f</t>
  </si>
  <si>
    <t xml:space="preserve">16c08ba4-cdb6-4bb8-b64b-fb1b4cc9a305</t>
  </si>
  <si>
    <t xml:space="preserve">6800dfa4-81e2-469a-9a33-c8e98e7f7264</t>
  </si>
  <si>
    <t xml:space="preserve">a751aebf-6a5d-4eea-aabc-b610688e10ad</t>
  </si>
  <si>
    <t xml:space="preserve">d3d88f3a-0a73-4ec7-9444-e768ebeb9b0a</t>
  </si>
  <si>
    <t xml:space="preserve">8ede2cf3-d4d2-4d52-95e9-bf48267d33fa</t>
  </si>
  <si>
    <t xml:space="preserve">f7106a9a-3933-4831-be7a-813926dd02c4</t>
  </si>
  <si>
    <t xml:space="preserve">bf66d495-4032-4f5c-8425-82f3be08ae0c</t>
  </si>
  <si>
    <t xml:space="preserve">8bd38d2c-f639-4faf-b397-3cd3549901a5</t>
  </si>
  <si>
    <t xml:space="preserve">17dce0ce-92c3-4350-933c-3b28f0f35db0</t>
  </si>
  <si>
    <t xml:space="preserve">ff68a329-0396-428d-b143-1d145223a432</t>
  </si>
  <si>
    <t xml:space="preserve">a2906520-6efe-4ffe-a28f-bdad8ff489a3</t>
  </si>
  <si>
    <t xml:space="preserve">cc378cfc-9d72-4b0d-b24a-2fdc8f9ed632</t>
  </si>
  <si>
    <t xml:space="preserve">bc333228-cf99-4725-b732-4ff8c43741f4</t>
  </si>
  <si>
    <t xml:space="preserve">cc20fd21-9387-44e4-a787-023cd3fe60fc</t>
  </si>
  <si>
    <t xml:space="preserve">82c28f10-0884-4f11-8c67-2a2d360f4c4b</t>
  </si>
  <si>
    <t xml:space="preserve">f9963a10-fb7b-47c4-9072-4a05d569d505</t>
  </si>
  <si>
    <t xml:space="preserve">83f4adfe-9108-428f-b295-668ad41ef24a</t>
  </si>
  <si>
    <t xml:space="preserve">b9de98c2-8659-48c6-b631-f1408dd9583a</t>
  </si>
  <si>
    <t xml:space="preserve">9e863f33-007e-4a71-8f8a-bfef24b6f10e</t>
  </si>
  <si>
    <t xml:space="preserve">60bfb6aa-0a72-4787-aaa0-7d67a5f3b589</t>
  </si>
  <si>
    <t xml:space="preserve">12e42b6b-1064-4cbd-8d38-ab096f3747fb</t>
  </si>
  <si>
    <t xml:space="preserve">42d52870-cbaa-4107-8247-dd46f30040fa</t>
  </si>
  <si>
    <t xml:space="preserve">6a885121-26e0-4385-9402-04118a62bd29</t>
  </si>
  <si>
    <t xml:space="preserve">d892c9ff-16b3-46b6-b47b-f476ddcf519f</t>
  </si>
  <si>
    <t xml:space="preserve">a37e9045-8dc5-4ade-a98d-004b08769ae1</t>
  </si>
  <si>
    <t xml:space="preserve">985bef1a-e2b7-4842-8326-b73507ddf611</t>
  </si>
  <si>
    <t xml:space="preserve">710695bb-21e8-4199-97a4-4685dfe8f99a</t>
  </si>
  <si>
    <t xml:space="preserve">e4761cae-fbb2-4c9f-be7d-3972b8426ff3</t>
  </si>
  <si>
    <t xml:space="preserve">b0a58929-cd1c-4f04-ae49-3e411780da0a</t>
  </si>
  <si>
    <t xml:space="preserve">95a560ea-9cb0-48a1-a1c8-bd858bbfa4cf</t>
  </si>
  <si>
    <t xml:space="preserve">8492bb15-d969-4c44-9081-cefe6920713b</t>
  </si>
  <si>
    <t xml:space="preserve">71b18764-ff8c-48a5-95f8-00a7df97a5cb</t>
  </si>
  <si>
    <t xml:space="preserve">f11f7079-8c26-489f-8e23-cd6e548bfa38</t>
  </si>
  <si>
    <t xml:space="preserve">7bb8bfc9-ab1f-4435-9069-45bc6c190389</t>
  </si>
  <si>
    <t xml:space="preserve">15371b7b-698f-4363-a925-8971f763883c</t>
  </si>
  <si>
    <t xml:space="preserve">864746d4-f0f5-4a68-beb1-0adc8a46207c</t>
  </si>
  <si>
    <t xml:space="preserve">5069c8d0-ccb3-47b8-9770-ecc62ec3db0f</t>
  </si>
  <si>
    <t xml:space="preserve">17af5a63-bcd1-403f-a77a-e37a259b1c5d</t>
  </si>
  <si>
    <t xml:space="preserve">ff003de3-6693-4abb-9e18-543d66844d06</t>
  </si>
  <si>
    <t xml:space="preserve">248a1927-09ce-45ea-aae4-3c4cb94f2aaa</t>
  </si>
  <si>
    <t xml:space="preserve">1d2972a0-38ed-4265-a21e-e2ed05afb2e9</t>
  </si>
  <si>
    <t xml:space="preserve">03c2434f-f06b-4e74-873d-d7e1098548e8</t>
  </si>
  <si>
    <t xml:space="preserve">92a12ed1-4aee-490b-91b9-cc714881043c</t>
  </si>
  <si>
    <t xml:space="preserve">9227b265-cbe5-43f4-adc2-b995b7e21885</t>
  </si>
  <si>
    <t xml:space="preserve">1ca6c1af-751f-487d-8814-42b4701cd0e5</t>
  </si>
  <si>
    <t xml:space="preserve">40f0e7fe-09dd-4707-990b-b2c3b700b332</t>
  </si>
  <si>
    <t xml:space="preserve">c2674d69-eda3-4148-8f09-1f6fa679aef0</t>
  </si>
  <si>
    <t xml:space="preserve">06a5ce90-49e3-422a-8d2d-de8b2135dd39</t>
  </si>
  <si>
    <t xml:space="preserve">e99bee68-6a1f-4e53-9a23-48bf5e327100</t>
  </si>
  <si>
    <t xml:space="preserve">7918bdf5-1188-45d1-a8cf-c343b6d6f61a</t>
  </si>
  <si>
    <t xml:space="preserve">1d1a41b0-805d-4aa0-9c12-ad93bdfa7ece</t>
  </si>
  <si>
    <t xml:space="preserve">2c66dfc4-ab81-4d3b-9fcb-62bd637cb1d9</t>
  </si>
  <si>
    <t xml:space="preserve">61779e51-b38c-4b95-bfe4-f7f678b197aa</t>
  </si>
  <si>
    <t xml:space="preserve">9a6a6a12-c71e-4c36-9b08-2d5d12470e4f</t>
  </si>
  <si>
    <t xml:space="preserve">41099d53-6c97-4f00-883a-2ff592a1e5e8</t>
  </si>
  <si>
    <t xml:space="preserve">4a1bfb52-8c93-45bf-9b37-e8062453a47a</t>
  </si>
  <si>
    <t xml:space="preserve">cac9a11b-a52f-4727-aedc-91f50bc36dfd</t>
  </si>
  <si>
    <t xml:space="preserve">0b87a388-212d-4f6d-99bc-65353bb82a4e</t>
  </si>
  <si>
    <t xml:space="preserve">82c6bec1-92e7-4dba-81f5-fa39173ddbbf</t>
  </si>
  <si>
    <t xml:space="preserve">359bc4c0-dc16-4b1e-bd84-caa41e941a50</t>
  </si>
  <si>
    <t xml:space="preserve">17f0cadc-7aae-4464-93df-080fbf46aa08</t>
  </si>
  <si>
    <t xml:space="preserve">2c17b9e9-c0ae-4017-b870-70d2f801ddc4</t>
  </si>
  <si>
    <t xml:space="preserve">61e23216-893c-4c7a-9a3c-d3bb2abe4cf6</t>
  </si>
  <si>
    <t xml:space="preserve">115627c5-24ff-4807-854a-7eb50fd7cc8a</t>
  </si>
  <si>
    <t xml:space="preserve">dd052f07-251f-49cc-b7e2-12d00e84451f</t>
  </si>
  <si>
    <t xml:space="preserve">25f6d616-18b9-46b3-9774-b78b02089fa2</t>
  </si>
  <si>
    <t xml:space="preserve">68515a4b-8015-440b-b316-26b65d1fa732</t>
  </si>
  <si>
    <t xml:space="preserve">15c2cd38-1acf-4990-ba05-dc36c5e12671</t>
  </si>
  <si>
    <t xml:space="preserve">05c87e46-8f53-4bb3-bc51-e604b2e0819c</t>
  </si>
  <si>
    <t xml:space="preserve">d7b9f5cc-e726-4831-af12-5cf5d4da11af</t>
  </si>
  <si>
    <t xml:space="preserve">b9fdea31-7d48-48cd-8c03-eb5095bfe5ba</t>
  </si>
  <si>
    <t xml:space="preserve">123f98a1-393a-40f3-860a-bf2d1f4aaddf</t>
  </si>
  <si>
    <t xml:space="preserve">110a611b-8238-4020-b8b6-c0537e902664</t>
  </si>
  <si>
    <t xml:space="preserve">642797b0-3ad5-495c-990a-88f288b40dd5</t>
  </si>
  <si>
    <t xml:space="preserve">45e7dc35-59ce-4f8c-a63e-d499dba0542e</t>
  </si>
  <si>
    <t xml:space="preserve">16f1159e-d140-4852-b948-16df3254d572</t>
  </si>
  <si>
    <t xml:space="preserve">0a725e99-b9c2-44f1-bd78-50c6b4a7474e</t>
  </si>
  <si>
    <t xml:space="preserve">a41eafbd-3f92-44a9-b054-d95a832c8d65</t>
  </si>
  <si>
    <t xml:space="preserve">e8a181f8-2fa8-41db-815d-988fc6c19a5e</t>
  </si>
  <si>
    <t xml:space="preserve">b646f38e-dee7-450b-b983-efda3fa4b126</t>
  </si>
  <si>
    <t xml:space="preserve">787a60cf-7bbe-45ca-9dec-5a2940bcc5fd</t>
  </si>
  <si>
    <t xml:space="preserve">fd851227-fe35-4e7f-9db0-7323d2b49234</t>
  </si>
  <si>
    <t xml:space="preserve">cb7f5c1a-a430-4e00-b738-d5207102e05d</t>
  </si>
  <si>
    <t xml:space="preserve">a5ad8955-331b-4c4f-a0eb-a0bfee82ba69</t>
  </si>
  <si>
    <t xml:space="preserve">053dcd1d-b495-44ac-9dd1-44e40187d6f0</t>
  </si>
  <si>
    <t xml:space="preserve">1634feb6-9851-4ba1-896a-a96f3b3f2bf4</t>
  </si>
  <si>
    <t xml:space="preserve">8a5379fc-5400-4f74-90ac-08aa3b5770fa</t>
  </si>
  <si>
    <t xml:space="preserve">e14d945a-5521-4328-9bc2-b83d3b2090c4</t>
  </si>
  <si>
    <t xml:space="preserve">b309f0fd-1ae2-4461-81b6-54de23f11a89</t>
  </si>
  <si>
    <t xml:space="preserve">51d7f006-5685-4996-b0ae-7fa47fb3b5c7</t>
  </si>
  <si>
    <t xml:space="preserve">9c3c6db9-0b56-4efe-a839-77d3c38e4f25</t>
  </si>
  <si>
    <t xml:space="preserve">a67d348a-a1f4-4e3e-a9f2-5f0c84f3b309</t>
  </si>
  <si>
    <t xml:space="preserve">d06f3af2-6431-4cfa-8fc8-0d0fc314811a</t>
  </si>
  <si>
    <t xml:space="preserve">df3ae3ff-99c1-4efd-800c-f54f031c618d</t>
  </si>
  <si>
    <t xml:space="preserve">ba4e5406-61db-4524-9e16-21eb00216aed</t>
  </si>
  <si>
    <t xml:space="preserve">18bc27be-c549-4f8e-9a3f-19f3e78bbdb5</t>
  </si>
  <si>
    <t xml:space="preserve">ebef9588-d6af-4662-aec9-deeac5d78d61</t>
  </si>
  <si>
    <t xml:space="preserve">fe09d0c6-53f7-4f8d-8b7d-60c711bca3df</t>
  </si>
  <si>
    <t xml:space="preserve">ae717914-4f9e-4132-97db-617cce038b77</t>
  </si>
  <si>
    <t xml:space="preserve">0c419f46-e13c-4623-814c-49f71e402373</t>
  </si>
  <si>
    <t xml:space="preserve">e5f9f36e-646c-4c13-95da-23b75baf62b0</t>
  </si>
  <si>
    <t xml:space="preserve">ff28c525-b276-4d54-a6d6-3dc4e58d5ade</t>
  </si>
  <si>
    <t xml:space="preserve">f4aeda05-b3a1-463a-b82d-8fec13bcef90</t>
  </si>
  <si>
    <t xml:space="preserve">4f153597-3bef-4ec3-981e-0e695303654e</t>
  </si>
  <si>
    <t xml:space="preserve">a4aae7b2-7a11-4a22-898b-30cda06baf2e</t>
  </si>
  <si>
    <t xml:space="preserve">9955840b-b963-4f77-97af-1eebc2b47506</t>
  </si>
  <si>
    <t xml:space="preserve">d2948591-91ba-4bea-b11d-38f4d1809e5f</t>
  </si>
  <si>
    <t xml:space="preserve">fc1e9a98-8b13-41c9-83b6-99ae9224ff8e</t>
  </si>
  <si>
    <t xml:space="preserve">c0511489-f23f-47aa-93fb-d9fc7438b0f6</t>
  </si>
  <si>
    <t xml:space="preserve">1ae3681a-de4c-443d-8255-e3031f0f5d41</t>
  </si>
  <si>
    <t xml:space="preserve">3d65a0c2-d658-4e99-8c07-25bbaa8f5c65</t>
  </si>
  <si>
    <t xml:space="preserve">120c320e-2ea0-41d5-ad7e-b6db73226c93</t>
  </si>
  <si>
    <t xml:space="preserve">8441861d-cb02-442f-9d01-5e1a56b3ef84</t>
  </si>
  <si>
    <t xml:space="preserve">91a2c417-fae9-4807-9649-8b5899678c9e</t>
  </si>
  <si>
    <t xml:space="preserve">4fc7190c-fff7-4b6c-9cfd-6450589fb7c9</t>
  </si>
  <si>
    <t xml:space="preserve">0d9d4cf2-1600-4f56-9fe3-03797c642934</t>
  </si>
  <si>
    <t xml:space="preserve">f9026fca-bf3d-43aa-8423-ccc931cea9f8</t>
  </si>
  <si>
    <t xml:space="preserve">ad6ea605-c934-49fe-a1d4-e0b538f4a982</t>
  </si>
  <si>
    <t xml:space="preserve">5db78043-2cc0-453e-a60b-3f23fb5ff12d</t>
  </si>
  <si>
    <t xml:space="preserve">f9c2f8fe-c9dc-4bf8-b608-0e48778e4094</t>
  </si>
  <si>
    <t xml:space="preserve">7f4ed395-8485-49ba-9abf-ffae358e547c</t>
  </si>
  <si>
    <t xml:space="preserve">2d9abf2f-b8e4-4ab4-85e0-346ba89e80ee</t>
  </si>
  <si>
    <t xml:space="preserve">961e860e-4959-4ef6-99c2-0a2551261c22</t>
  </si>
  <si>
    <t xml:space="preserve">dae8808d-cc07-493c-97c4-79895d05c8a3</t>
  </si>
  <si>
    <t xml:space="preserve">a071521a-52c0-4e0c-9364-8a8eef126c97</t>
  </si>
  <si>
    <t xml:space="preserve">86353625-262c-4d1d-8ebd-9c24735d6cd5</t>
  </si>
  <si>
    <t xml:space="preserve">a126a175-a65c-453e-ae59-ff3cdd7274a3</t>
  </si>
  <si>
    <t xml:space="preserve">24056b97-5d27-46a1-8f85-f9852a927d83</t>
  </si>
  <si>
    <t xml:space="preserve">bde7d3f2-74a4-42ab-a6bc-1020461ef251</t>
  </si>
  <si>
    <t xml:space="preserve">d3d52771-4bcd-4be2-9676-7d89a9307982</t>
  </si>
  <si>
    <t xml:space="preserve">8d156124-611e-4533-864e-c4f95575ada9</t>
  </si>
  <si>
    <t xml:space="preserve">25afd0ca-f921-4304-9603-4adc9cfbbc58</t>
  </si>
  <si>
    <t xml:space="preserve">17c2b0d2-a1a1-492c-a6c2-5ad6b2da539a</t>
  </si>
  <si>
    <t xml:space="preserve">b14e053c-add8-43f2-b079-040570016a77</t>
  </si>
  <si>
    <t xml:space="preserve">f6936fb2-cfff-444a-a089-58c51ea46211</t>
  </si>
  <si>
    <t xml:space="preserve">d512eb66-2338-433f-9cf3-107bae764d2b</t>
  </si>
  <si>
    <t xml:space="preserve">1ba1676c-2ad7-4770-8dbe-77af72c41cec</t>
  </si>
  <si>
    <t xml:space="preserve">680412d0-03c9-456b-b1a7-a3a9f89c25d6</t>
  </si>
  <si>
    <t xml:space="preserve">ef1054a5-38cf-476b-937d-64dc83567bd1</t>
  </si>
  <si>
    <t xml:space="preserve">4a5bc0dd-5405-4076-a32b-4ed84777ef66</t>
  </si>
  <si>
    <t xml:space="preserve">b99065cb-ad37-4411-aa3e-cef00ec51852</t>
  </si>
  <si>
    <t xml:space="preserve">0cae55c5-af63-4dbb-af2e-b37462c8be7f</t>
  </si>
  <si>
    <t xml:space="preserve">1b32454c-a369-4e23-9841-c37b80b9e8d5</t>
  </si>
  <si>
    <t xml:space="preserve">d87935a4-4329-4e28-a5f4-1d08ca53929c</t>
  </si>
  <si>
    <t xml:space="preserve">5655e3bd-26d3-4427-8e3d-090c3d878194</t>
  </si>
  <si>
    <t xml:space="preserve">243207da-18a2-4022-b6a7-c90d0b9cd4f2</t>
  </si>
  <si>
    <t xml:space="preserve">68b9da3f-3419-46f7-b8ba-f1e2f4c71084</t>
  </si>
  <si>
    <t xml:space="preserve">8ed680c1-e222-4c8d-b889-f126d9a3b981</t>
  </si>
  <si>
    <t xml:space="preserve">8fa92ef2-91da-47bc-a30e-234fae97d0a3</t>
  </si>
  <si>
    <t xml:space="preserve">71161658-3a31-49a0-9ec5-2d0acda06c78</t>
  </si>
  <si>
    <t xml:space="preserve">b68fe328-1ad5-46cd-addc-ed97ce74d5e2</t>
  </si>
  <si>
    <t xml:space="preserve">a2de34c3-1dcb-483f-938d-3da42e644572</t>
  </si>
  <si>
    <t xml:space="preserve">dec4bcb2-638d-4158-847c-0a3148754b40</t>
  </si>
  <si>
    <t xml:space="preserve">4d0aad26-a22d-40a2-8a6d-43d08207849b</t>
  </si>
  <si>
    <t xml:space="preserve">7c5a78ee-3ddf-4126-88b4-9023d916cb12</t>
  </si>
  <si>
    <t xml:space="preserve">e23bf98e-6f87-4d95-933c-104cccd25fcd</t>
  </si>
  <si>
    <t xml:space="preserve">c6d7467e-b28d-4507-bef1-b0f64d14dd47</t>
  </si>
  <si>
    <t xml:space="preserve">4134077c-9c7f-467f-b73a-ed23fd72c1ab</t>
  </si>
  <si>
    <t xml:space="preserve">c23ced3c-0083-44a2-ad0b-ca6a79b53ae5</t>
  </si>
  <si>
    <t xml:space="preserve">5f62dd81-8efe-4eef-80ee-622c1a6aca8b</t>
  </si>
  <si>
    <t xml:space="preserve">ef326a18-9cde-416a-821e-a2114cc697ea</t>
  </si>
  <si>
    <t xml:space="preserve">9baee57c-52e3-4d54-aa9d-81573e72d837</t>
  </si>
  <si>
    <t xml:space="preserve">48019c9b-8dee-4068-a780-12897ea2834c</t>
  </si>
  <si>
    <t xml:space="preserve">92c76d7c-81a5-454e-994c-8bf2048ef86f</t>
  </si>
  <si>
    <t xml:space="preserve">9e25ff5f-60e9-4c10-b32f-2230e9f10672</t>
  </si>
  <si>
    <t xml:space="preserve">0515eadc-c12e-4115-81e6-2f1668ce1270</t>
  </si>
  <si>
    <t xml:space="preserve">ed1872c1-de6c-4b22-b518-03451df5b07c</t>
  </si>
  <si>
    <t xml:space="preserve">ddd82013-e16e-4e29-9671-e35c716d4a1c</t>
  </si>
  <si>
    <t xml:space="preserve">b455e4b1-99af-426e-8af0-a4eb5b24c247</t>
  </si>
  <si>
    <t xml:space="preserve">2601fc40-9c2f-46cb-80c1-eb3e0087332c</t>
  </si>
  <si>
    <t xml:space="preserve">92c52517-188e-4305-bb9d-475af06eed4a</t>
  </si>
  <si>
    <t xml:space="preserve">d8de62c9-8a01-4259-a04f-a12632ec81f2</t>
  </si>
  <si>
    <t xml:space="preserve">c7b6eda2-5ca3-4e18-8732-8b6e4746c2db</t>
  </si>
  <si>
    <t xml:space="preserve">577dc43a-5f38-4332-b888-a35992fa9522</t>
  </si>
  <si>
    <t xml:space="preserve">a87a50c6-781c-44b1-afeb-fe857ba78841</t>
  </si>
  <si>
    <t xml:space="preserve">7ecc98c8-7c35-48a9-b19f-6c3da3a00322</t>
  </si>
  <si>
    <t xml:space="preserve">dcb3d2eb-4d15-4ed3-ab30-57c9bef9d578</t>
  </si>
  <si>
    <t xml:space="preserve">4036ae5e-d120-4e08-8785-22da47ce5833</t>
  </si>
  <si>
    <t xml:space="preserve">01850144-fcbd-4641-8b12-3a77a78e7393</t>
  </si>
  <si>
    <t xml:space="preserve">b7fad060-717b-45de-8a90-f5b3855e752c</t>
  </si>
  <si>
    <t xml:space="preserve">f133ba08-4e00-4634-aa9e-e18b8ea7f8bf</t>
  </si>
  <si>
    <t xml:space="preserve">1b3b27c9-12a0-42fd-ab58-66eebd646220</t>
  </si>
  <si>
    <t xml:space="preserve">5c620064-8aa5-436e-8e70-fac7b42f9c95</t>
  </si>
  <si>
    <t xml:space="preserve">83dbe53d-9186-474c-8b17-8281a0c39fe1</t>
  </si>
  <si>
    <t xml:space="preserve">8dd441d5-73e5-45d7-b8f6-881150fda13e</t>
  </si>
  <si>
    <t xml:space="preserve">156850f8-c53e-44aa-86b3-30c26e465c76</t>
  </si>
  <si>
    <t xml:space="preserve">84c01424-3854-4ce2-bce4-f53c9c18c0a1</t>
  </si>
  <si>
    <t xml:space="preserve">0a06401f-4a29-4037-a00e-c1a50e8b81a3</t>
  </si>
  <si>
    <t xml:space="preserve">a36cc086-f22d-4796-9966-53ccb445304a</t>
  </si>
  <si>
    <t xml:space="preserve">ΔXCH4 maps from plumes detected in real PRISMA images acquired in oil and gas extraction fields in Algeria</t>
  </si>
  <si>
    <t xml:space="preserve">O&amp;G Fields in Algeria - Left plume</t>
  </si>
  <si>
    <t xml:space="preserve">PRISMA images</t>
  </si>
  <si>
    <t xml:space="preserve">b58c605d-58b0-4c9f-b598-bd298e182e46</t>
  </si>
  <si>
    <t xml:space="preserve">O&amp;G Fields in Algeria - Right plume</t>
  </si>
  <si>
    <t xml:space="preserve">21ee0d6d-7ef2-4809-b20c-747ccd4266b8</t>
  </si>
  <si>
    <t xml:space="preserve">ΔXCH4 maps from plumes detected in real PRISMA images acquired in oil and gas extraction fields in the Permian Basin</t>
  </si>
  <si>
    <t xml:space="preserve">O&amp;G Well in Permian Basin, US - Top left</t>
  </si>
  <si>
    <t xml:space="preserve">16cfb8ac-a865-4157-95cb-c6dc7043e6c0</t>
  </si>
  <si>
    <t xml:space="preserve">O&amp;G Well in Permian Basin, US - Top right</t>
  </si>
  <si>
    <t xml:space="preserve">9f1ac789-8bf5-4bbb-9ba9-0aa9febe3e57</t>
  </si>
  <si>
    <t xml:space="preserve">O&amp;G Well in Permian Basin, US - Bottom left</t>
  </si>
  <si>
    <t xml:space="preserve">b90fb860-6155-4283-acc7-1724119beb9b</t>
  </si>
  <si>
    <t xml:space="preserve">O&amp;G Well in Permian Basin, US - Bottom right</t>
  </si>
  <si>
    <t xml:space="preserve">c8d20365-83c8-427e-a97c-b7decac59c97</t>
  </si>
  <si>
    <t xml:space="preserve">ΔXCH4 maps from plumes detected in real PRISMA images acquired in oil and gas extraction fields in Turkmenistan</t>
  </si>
  <si>
    <t xml:space="preserve">O&amp;G fields in Turkmenistan - top</t>
  </si>
  <si>
    <t xml:space="preserve">0535df6d-da22-44fb-ace9-f79c6c9ec3c1</t>
  </si>
  <si>
    <t xml:space="preserve">O&amp;G fields in Turkmenistan - bottom</t>
  </si>
  <si>
    <t xml:space="preserve">501c17ae-db7e-49e3-b58e-f2e9989745e2</t>
  </si>
  <si>
    <t xml:space="preserve">ΔXCH4 maps from plumes detected in real PRISMA images acquired in coal mines in the Shanxi region of China</t>
  </si>
  <si>
    <t xml:space="preserve">Coal mines in Shanxi, China - a</t>
  </si>
  <si>
    <t xml:space="preserve">4aafdce4-0ae2-4567-b70e-597eb35c2d8f</t>
  </si>
  <si>
    <t xml:space="preserve">Coal mines in Shanxi, China - b</t>
  </si>
  <si>
    <t xml:space="preserve">96efaea8-6756-466d-9cfd-df976639d1b5</t>
  </si>
  <si>
    <t xml:space="preserve">Coal mines in Shanxi, China - c</t>
  </si>
  <si>
    <t xml:space="preserve">335eae7d-a06e-43b7-9a4c-a2843d6a2e1a</t>
  </si>
  <si>
    <t xml:space="preserve">Coal mines in Shanxi, China - d</t>
  </si>
  <si>
    <t xml:space="preserve">91a4ada4-36b5-4a24-a2ce-407b7e5a07b3</t>
  </si>
  <si>
    <t xml:space="preserve">satellite observations from the (TROPOMI) to map and quantify methane emissions from eastern Mexico using an atmospheric inverse analysis. Eastern Mexico covers the vast majority of the national oil and gas production</t>
  </si>
  <si>
    <t xml:space="preserve">Anthropogenic sources in Eastern Mexico</t>
  </si>
  <si>
    <t xml:space="preserve">TROPOMI images</t>
  </si>
  <si>
    <t xml:space="preserve">Anthropogenic sources; &gt;100 days of successful observations in northwestern Mexico and 40–60 days along the east coast</t>
  </si>
  <si>
    <t xml:space="preserve">db1071db-cfc5-4033-85a1-c9ccd6269fd0</t>
  </si>
  <si>
    <t xml:space="preserve">Natural sources in Eastern Mexico</t>
  </si>
  <si>
    <t xml:space="preserve">Natural sources; &gt;100 days of successful observations in northwestern Mexico and 40–60 days along the east coast</t>
  </si>
  <si>
    <t xml:space="preserve">19797f0b-4146-4d5e-94d0-0f0dfb6cb6d6</t>
  </si>
  <si>
    <t xml:space="preserve">Emissions measurement data acquired from aerial campaign conducted in the Permian Basin</t>
  </si>
  <si>
    <t xml:space="preserve">Gathering pipeline emissions</t>
  </si>
  <si>
    <t xml:space="preserve">Permian basin</t>
  </si>
  <si>
    <t xml:space="preserve">AVIRIS-NG</t>
  </si>
  <si>
    <t xml:space="preserve">After an automated attribution process based on radial distances between plume location and infrastructure element GIS data, we manually inspected each emission source using imagery collected from the aircraft or satellites.</t>
  </si>
  <si>
    <t xml:space="preserve">52ff6f68-b0f9-472a-a935-e061695209d7</t>
  </si>
  <si>
    <t xml:space="preserve">695bb0b9-1709-4013-8aee-dec08915b1e6</t>
  </si>
  <si>
    <t xml:space="preserve">8f008b01-993e-4ebb-873a-9efa180f9b9a</t>
  </si>
  <si>
    <t xml:space="preserve">f94da04d-da74-4373-beb5-4e797e8746a8</t>
  </si>
  <si>
    <t xml:space="preserve">c9e7d68b-3b71-4804-8990-5953c8fed03b</t>
  </si>
  <si>
    <t xml:space="preserve">2f70e0c8-614c-4004-912c-8c90ad0732b0</t>
  </si>
  <si>
    <t xml:space="preserve">2e647b0f-e346-4c5e-930c-573fde055317</t>
  </si>
  <si>
    <t xml:space="preserve">a45998aa-4cf9-4935-8274-033c814f249f</t>
  </si>
  <si>
    <t xml:space="preserve">db5908bf-103b-45ce-9cbd-8f7c691c911f</t>
  </si>
  <si>
    <t xml:space="preserve">04251f2e-27cf-4321-97b7-f68ef53ae1dd</t>
  </si>
  <si>
    <t xml:space="preserve">78c53bd6-e793-4ddb-b252-bd6b72c502b6</t>
  </si>
  <si>
    <t xml:space="preserve">e7521eb9-3f08-4609-b543-164dd5c65315</t>
  </si>
  <si>
    <t xml:space="preserve">d56ab2dd-60f4-4342-938c-d2c873905f0b</t>
  </si>
  <si>
    <t xml:space="preserve">1ec879d3-d737-413e-b110-d2e81e5b5b9e</t>
  </si>
  <si>
    <t xml:space="preserve">175a23b6-32e8-4b80-bb17-6b1265477302</t>
  </si>
  <si>
    <t xml:space="preserve">dfb14467-8d29-4d84-a544-4d4f5261a2d7</t>
  </si>
  <si>
    <t xml:space="preserve">6c1aed1f-1117-4378-b0da-08a1176d0a14</t>
  </si>
  <si>
    <t xml:space="preserve">4dafd543-ff01-4a36-8380-34d1ebedaeba</t>
  </si>
  <si>
    <t xml:space="preserve">10cf5a19-135d-4177-990e-619a8a8220fb</t>
  </si>
  <si>
    <t xml:space="preserve">d63282d0-9930-4dcd-84da-317ccbb104b6</t>
  </si>
  <si>
    <t xml:space="preserve">d2622872-5da6-4939-a08b-8ce1a9649bc0</t>
  </si>
  <si>
    <t xml:space="preserve">f36012b8-9bef-4998-9091-d5cb913c0e16</t>
  </si>
  <si>
    <t xml:space="preserve">ffc966a2-fbb4-4474-896e-661207f08566</t>
  </si>
  <si>
    <t xml:space="preserve">4cb4e42f-da73-4282-99f4-7724a5e9553f</t>
  </si>
  <si>
    <t xml:space="preserve">654064cb-e4bd-4283-ae2d-cb52e06b3372</t>
  </si>
  <si>
    <t xml:space="preserve">1f52bb42-5383-4d89-9cd0-97e2b357ca91</t>
  </si>
  <si>
    <t xml:space="preserve">edb2d1b9-9ca0-4d6c-87f0-8b12e36babf2</t>
  </si>
  <si>
    <t xml:space="preserve">aaa2020b-388d-4c3f-8a90-bbe5436b5ad7</t>
  </si>
  <si>
    <t xml:space="preserve">b480036c-1e84-49b5-be96-4a5ecef745c2</t>
  </si>
  <si>
    <t xml:space="preserve">f5bcc7cb-b3b3-4721-8600-433f8a9e9d1a</t>
  </si>
  <si>
    <t xml:space="preserve">4b0af185-629c-4cae-8dc6-86e17ffec28d</t>
  </si>
  <si>
    <t xml:space="preserve">81d134ec-7b33-47ab-8963-9a32e11ae450</t>
  </si>
  <si>
    <t xml:space="preserve">b697008e-d162-4def-9cbf-7488530b9bc3</t>
  </si>
  <si>
    <t xml:space="preserve">6452331b-30a4-4955-9f30-929a2b25aa18</t>
  </si>
  <si>
    <t xml:space="preserve">d499c9c8-97d5-4cc5-9c2f-883ebc172d9a</t>
  </si>
  <si>
    <t xml:space="preserve">baba92e9-fc70-4afc-be6d-9e71da640fb2</t>
  </si>
  <si>
    <t xml:space="preserve">f3ba3c55-eade-4550-bc0c-342eb78d853e</t>
  </si>
  <si>
    <t xml:space="preserve">d0ce45dc-ecea-4567-b277-7265ed880b2e</t>
  </si>
  <si>
    <t xml:space="preserve">abe76a24-5a25-41f1-aee7-7540833679f8</t>
  </si>
  <si>
    <t xml:space="preserve">cf98aae8-61e0-42cc-9c96-7b17582794c0</t>
  </si>
  <si>
    <t xml:space="preserve">80e083b6-e7a9-4e73-8312-738daebd3799</t>
  </si>
  <si>
    <t xml:space="preserve">2b246c27-5613-418b-8a9f-32889f54f96c</t>
  </si>
  <si>
    <t xml:space="preserve">609bdfb3-212c-49a9-9a4a-ac894d07c92e</t>
  </si>
  <si>
    <t xml:space="preserve">78e61699-f352-423d-80d3-a7a263d883e7</t>
  </si>
  <si>
    <t xml:space="preserve">26d73e55-b9e4-4784-9212-bf40c30d6f89</t>
  </si>
  <si>
    <t xml:space="preserve">6082fc16-6600-4c4e-a686-05bb7edef42d</t>
  </si>
  <si>
    <t xml:space="preserve">ac457238-eb81-491e-a0a4-1c71c5a21c86</t>
  </si>
  <si>
    <t xml:space="preserve">2ecec0ae-245b-409d-a7e4-d40b00da10db</t>
  </si>
  <si>
    <t xml:space="preserve">f15feb9b-941b-4c34-a90e-2375c952086c</t>
  </si>
  <si>
    <t xml:space="preserve">279f2d4c-eac5-4b27-a47e-a0cbc3bfe772</t>
  </si>
  <si>
    <t xml:space="preserve">27bb2d2a-1ae9-4036-889e-1cfe84352371</t>
  </si>
  <si>
    <t xml:space="preserve">d6817075-a9b3-4dc1-94f6-9264799069db</t>
  </si>
  <si>
    <t xml:space="preserve">71c12c34-2f12-449e-9cb5-aed8c6d162fe</t>
  </si>
  <si>
    <t xml:space="preserve">f4800661-f253-4d13-9a46-3cbf73759d35</t>
  </si>
  <si>
    <t xml:space="preserve">ecb03ef8-84ac-42b2-b472-a7b7ec85574f</t>
  </si>
  <si>
    <t xml:space="preserve">a49146a0-9f5d-4889-bc2c-4a945aabcae7</t>
  </si>
  <si>
    <t xml:space="preserve">7a82fb22-6d1e-49e6-9fb9-8945736af9fa</t>
  </si>
  <si>
    <t xml:space="preserve">69f6e81b-e464-4514-81de-9200464729ee</t>
  </si>
  <si>
    <t xml:space="preserve">11c04ad2-8ed9-4f65-86af-d7664e1ac9f2</t>
  </si>
  <si>
    <t xml:space="preserve">999feb6d-1234-4b22-a5d8-9afb8ce62553</t>
  </si>
  <si>
    <t xml:space="preserve">60a6cbdd-7c10-43e3-986d-401aa35838b5</t>
  </si>
  <si>
    <t xml:space="preserve">4adb7394-3037-4241-a6d6-cd49faa33495</t>
  </si>
  <si>
    <t xml:space="preserve">34e892e3-14c1-411e-8e8a-862abdbf20b5</t>
  </si>
  <si>
    <t xml:space="preserve">45541f7d-7451-440f-b082-77d9a7551e97</t>
  </si>
  <si>
    <t xml:space="preserve">9a09a57f-a9bc-44c2-a490-1e064775aa48</t>
  </si>
  <si>
    <t xml:space="preserve">16978928-2a36-422b-8d28-ce9481fb1474</t>
  </si>
  <si>
    <t xml:space="preserve">3490fabc-eb85-4721-bb31-062caddee6a8</t>
  </si>
  <si>
    <t xml:space="preserve">23038005-1b2a-433f-8768-b2c27c100523</t>
  </si>
  <si>
    <t xml:space="preserve">c182f876-ee8c-4730-9d96-c9140db44118</t>
  </si>
  <si>
    <t xml:space="preserve">b6f07550-ef08-405a-85be-656a518944eb</t>
  </si>
  <si>
    <t xml:space="preserve">b97024a9-4497-414d-8e52-f4bc2210450e</t>
  </si>
  <si>
    <t xml:space="preserve">254e5c48-1433-40bd-8d80-c48c6de2701b</t>
  </si>
  <si>
    <t xml:space="preserve">fde7f9ad-c097-4e5e-98a1-b254bf67c900</t>
  </si>
  <si>
    <t xml:space="preserve">389ce4c4-f658-45cb-aa94-faf41796e886</t>
  </si>
  <si>
    <t xml:space="preserve">d10b65c5-b777-4bef-bd76-f8ec093a3978</t>
  </si>
  <si>
    <t xml:space="preserve">d98df138-47ed-4ed3-b909-7979cd744813</t>
  </si>
  <si>
    <t xml:space="preserve">53d85e83-8e9b-44c8-b457-6843d5677255</t>
  </si>
  <si>
    <t xml:space="preserve">ed7a5bda-3a48-4a7d-ad1f-1e30037edcce</t>
  </si>
  <si>
    <t xml:space="preserve">000eb8cf-c018-48c2-a463-9025af74c7f8</t>
  </si>
  <si>
    <t xml:space="preserve">cb504561-3507-41ff-a127-d5659838fb63</t>
  </si>
  <si>
    <t xml:space="preserve">b15bed3f-4e14-4ad6-ad86-5289fc7079e7</t>
  </si>
  <si>
    <t xml:space="preserve">8bc20422-6335-4413-b708-b009db3fc022</t>
  </si>
  <si>
    <t xml:space="preserve">f9019a12-4edb-4554-8ec8-2384584c1ec4</t>
  </si>
  <si>
    <t xml:space="preserve">afe4215d-50f4-4445-bc4d-12c323fe186b</t>
  </si>
  <si>
    <t xml:space="preserve">9753da4d-dd4c-4347-953c-4fe29520e33f</t>
  </si>
  <si>
    <t xml:space="preserve">1a9a5821-732e-4d22-a539-6a613beed7e7</t>
  </si>
  <si>
    <t xml:space="preserve">62073e6d-0bcd-4048-b29e-22db14b3ebf4</t>
  </si>
  <si>
    <t xml:space="preserve">96ee2ba8-4ba3-476c-9907-260bd97cc021</t>
  </si>
  <si>
    <t xml:space="preserve">d3439928-ab88-440b-8e93-2c7e26c90a32</t>
  </si>
  <si>
    <t xml:space="preserve">f63ce05e-6a0c-4eea-970d-d7e0f7122a9d</t>
  </si>
  <si>
    <t xml:space="preserve">6ad5650f-5003-42ac-88f1-d7c4700080cb</t>
  </si>
  <si>
    <t xml:space="preserve">98920668-a799-4e62-8410-95f6f622da8c</t>
  </si>
  <si>
    <t xml:space="preserve">115aeea6-572d-4ffb-8a67-5b6418e7b3b8</t>
  </si>
  <si>
    <t xml:space="preserve">6794a9d7-bb93-47f5-a13f-9947fb252ba1</t>
  </si>
  <si>
    <t xml:space="preserve">74529597-0bb9-40e5-a89f-7095f53fefe2</t>
  </si>
  <si>
    <t xml:space="preserve">fc566516-8853-42f4-a458-ccea82cd1149</t>
  </si>
  <si>
    <t xml:space="preserve">3293e34c-e1a5-4e0b-8cbe-bfc96598a54e</t>
  </si>
  <si>
    <t xml:space="preserve">887da5f4-543a-431e-9558-67b5d5fdba43</t>
  </si>
  <si>
    <t xml:space="preserve">f9b9054e-4b4d-49f5-996e-40c07820c77a</t>
  </si>
  <si>
    <t xml:space="preserve">a2529d37-5f73-4fae-870b-5fcb7abbd1cd</t>
  </si>
  <si>
    <t xml:space="preserve">f90ef975-11c1-45c9-94de-7383f79e1055</t>
  </si>
  <si>
    <t xml:space="preserve">08a2e259-43e2-45be-b3c0-1db2f938ea6e</t>
  </si>
  <si>
    <t xml:space="preserve">6800ce0a-485f-4f52-ae08-a698ba6a2779</t>
  </si>
  <si>
    <t xml:space="preserve">0935f9d5-576c-4538-b5ef-0601cc603732</t>
  </si>
  <si>
    <t xml:space="preserve">f88be572-6a7a-4b54-ad09-1898dba9ffd2</t>
  </si>
  <si>
    <t xml:space="preserve">c540536d-a376-4601-8a1f-c823a32ebd57</t>
  </si>
  <si>
    <t xml:space="preserve">6871869a-8841-4b38-8fe3-c36461020520</t>
  </si>
  <si>
    <t xml:space="preserve">f8c62f12-9f3d-4302-b5ab-88f266f832d8</t>
  </si>
  <si>
    <t xml:space="preserve">9b7eb9b4-2def-4e03-8fb9-a7f6cad4ab8b</t>
  </si>
  <si>
    <t xml:space="preserve">93ce54bb-8174-45a6-bfcb-e34f9fed113a</t>
  </si>
  <si>
    <t xml:space="preserve">05baf56e-f28f-43b7-affb-69bacc4bfafe</t>
  </si>
  <si>
    <t xml:space="preserve">aadd7c69-01ed-4e0c-9460-3c24f92bde68</t>
  </si>
  <si>
    <t xml:space="preserve">3bcf8525-a9ff-47ab-9155-3a622e472a9c</t>
  </si>
  <si>
    <t xml:space="preserve">2f0b9d8e-9d2e-421f-a3b5-f2ce700b99d1</t>
  </si>
  <si>
    <t xml:space="preserve">34d2722a-fa10-4f77-a6a3-3b0171fea0bb</t>
  </si>
  <si>
    <t xml:space="preserve">ea639e3b-1fa7-4185-9703-fd1330d7e0d9</t>
  </si>
  <si>
    <t xml:space="preserve">b7bdf5de-2d61-4357-a242-df287bffeab1</t>
  </si>
  <si>
    <t xml:space="preserve">ff9aef11-c20c-4b6e-95c7-258981e479e7</t>
  </si>
  <si>
    <t xml:space="preserve">852bcde9-561c-4e79-a7b2-b7ea14c4273e</t>
  </si>
  <si>
    <t xml:space="preserve">e8b1a953-f814-4c3b-a9b1-38d9687bd57c</t>
  </si>
  <si>
    <t xml:space="preserve">c4d1b505-23b7-46df-9496-2243ec2797f0</t>
  </si>
  <si>
    <t xml:space="preserve">f0faa8c9-45da-497f-a637-046f61207a0b</t>
  </si>
  <si>
    <t xml:space="preserve">d19aa6a4-fcd9-42ff-bded-05bbc3c73736</t>
  </si>
  <si>
    <t xml:space="preserve">6ac2b0b0-895d-446f-b4f8-341ffa90f6cd</t>
  </si>
  <si>
    <t xml:space="preserve">1168d126-cd0a-497a-a09c-2cb4aad160f3</t>
  </si>
  <si>
    <t xml:space="preserve">4ef43894-1515-4239-822a-6238849dbbe2</t>
  </si>
  <si>
    <t xml:space="preserve">08224529-7e54-497b-a2bc-a3acc9250fea</t>
  </si>
  <si>
    <t xml:space="preserve">9416372b-66e1-4c98-9fa0-b1c46e84949c</t>
  </si>
  <si>
    <t xml:space="preserve">8043167e-dafc-4e5d-a777-600e748be688</t>
  </si>
  <si>
    <t xml:space="preserve">ee16526f-5d11-4239-8031-6b4f7e8df06b</t>
  </si>
  <si>
    <t xml:space="preserve">c6f3df26-d134-4dda-aaf3-b1256d943933</t>
  </si>
  <si>
    <t xml:space="preserve">bcc15646-5a9a-4f58-84de-438cfa7c525b</t>
  </si>
  <si>
    <t xml:space="preserve">cace27a5-b5e1-46d4-b82a-cb5abf18c7ea</t>
  </si>
  <si>
    <t xml:space="preserve">a5f6da00-5998-4e92-9e16-95083e127ca7</t>
  </si>
  <si>
    <t xml:space="preserve">a82a32f1-b7ff-4c8e-92bb-bff4466117b1</t>
  </si>
  <si>
    <t xml:space="preserve">c5c923a7-8246-4ef0-a7f7-62d8094ad66f</t>
  </si>
  <si>
    <t xml:space="preserve">f76e4d40-e2af-4edf-b09b-40381ea7bc58</t>
  </si>
  <si>
    <t xml:space="preserve">0096d0f0-91fc-4c06-8b78-70126a8468a1</t>
  </si>
  <si>
    <t xml:space="preserve">b262eeb0-abde-4159-96a7-6159f083890c</t>
  </si>
  <si>
    <t xml:space="preserve">a46c0bbd-d734-43bf-89b6-4ab14a9153e1</t>
  </si>
  <si>
    <t xml:space="preserve">dc640b6c-c9ae-4a31-89bd-96f6221fa5b8</t>
  </si>
  <si>
    <t xml:space="preserve">b527fde1-403d-4847-a814-90fa8f41753d</t>
  </si>
  <si>
    <t xml:space="preserve">7d9cedb9-13cf-42d5-bccf-912465036b1e</t>
  </si>
  <si>
    <t xml:space="preserve">2845359c-1045-4210-90d2-77fdf97f4cb1</t>
  </si>
  <si>
    <t xml:space="preserve">901a4706-70de-465c-8fc5-0222761cfe37</t>
  </si>
  <si>
    <t xml:space="preserve">68ae96e6-d549-4c44-b324-77f91e399413</t>
  </si>
  <si>
    <t xml:space="preserve">8c0c3c4c-ca14-4b1a-905e-9519f811a47e</t>
  </si>
  <si>
    <t xml:space="preserve">c97017db-fc7c-4afc-a3b1-47c581ec945b</t>
  </si>
  <si>
    <t xml:space="preserve">04bde985-ab99-4a76-b549-3a4e50b3968a</t>
  </si>
  <si>
    <t xml:space="preserve">6c2be8c9-ff7d-40ce-820d-3e89cf02748d</t>
  </si>
  <si>
    <t xml:space="preserve">73b40354-e19a-4b50-b9fa-074c9d2d2b27</t>
  </si>
  <si>
    <t xml:space="preserve">8f6beba5-d439-4e02-966c-dffbe83314c6</t>
  </si>
  <si>
    <t xml:space="preserve">94418295-988b-45d1-a90b-6ea5e5bb1d93</t>
  </si>
  <si>
    <t xml:space="preserve">98beedb1-0fa3-4783-a860-20573e446528</t>
  </si>
  <si>
    <t xml:space="preserve">f5d690ac-ec0b-4e8d-9813-db638d427a5d</t>
  </si>
  <si>
    <t xml:space="preserve">d66a244d-3fb0-4981-8162-bbb8c7a388d3</t>
  </si>
  <si>
    <t xml:space="preserve">263c3515-e337-45fa-83f8-7aad48b1b0c7</t>
  </si>
  <si>
    <t xml:space="preserve">54939350-2a03-4771-8e94-9ec72f733ea4</t>
  </si>
  <si>
    <t xml:space="preserve">254a7ebc-6950-480f-ad31-e44812a163a0</t>
  </si>
  <si>
    <t xml:space="preserve">fae3e259-3ddd-4871-bcba-47f8afbdd9dd</t>
  </si>
  <si>
    <t xml:space="preserve">45b0368b-cad9-44af-ae31-d6636dc90d04</t>
  </si>
  <si>
    <t xml:space="preserve">b923a85e-929b-4e0c-b943-1847c688879c</t>
  </si>
  <si>
    <t xml:space="preserve">5da182b8-00bc-4712-9f9e-ba56f4b2122e</t>
  </si>
  <si>
    <t xml:space="preserve">a1be21c6-cf6c-4342-9c42-205cbaa4dd91</t>
  </si>
  <si>
    <t xml:space="preserve">4980795d-5402-4ecb-b1d1-2d85b108674e</t>
  </si>
  <si>
    <t xml:space="preserve">4546cd2b-d0af-48b1-8a73-f45f40caa7db</t>
  </si>
  <si>
    <t xml:space="preserve">8fbcfd51-da2f-4ed2-b048-1aa8d9d68fa3</t>
  </si>
  <si>
    <t xml:space="preserve">2928a058-a9bc-4ba2-9bd3-ceef2402024e</t>
  </si>
  <si>
    <t xml:space="preserve">48b019a3-c672-46cf-be13-0624f79282af</t>
  </si>
  <si>
    <t xml:space="preserve">2412a1ef-c01a-4619-8935-d64cfa490eda</t>
  </si>
  <si>
    <t xml:space="preserve">784f38ec-8aba-4398-9479-3bf66b055388</t>
  </si>
  <si>
    <t xml:space="preserve">5bd96a54-7e01-4ca9-8a9e-26f322c41733</t>
  </si>
  <si>
    <t xml:space="preserve">c924800b-2c83-4faf-82b6-7b1cc427da09</t>
  </si>
  <si>
    <t xml:space="preserve">0a4ac539-7ae4-4ec8-8ddc-d8720719c3ed</t>
  </si>
  <si>
    <t xml:space="preserve">677996df-4e38-4385-865c-f9bbd3669d5f</t>
  </si>
  <si>
    <t xml:space="preserve">f50b6a36-1a93-419f-8283-d0c174a4cd98</t>
  </si>
  <si>
    <t xml:space="preserve">cde16e9c-23fe-4f6b-8f99-b54ad1c3f1d9</t>
  </si>
  <si>
    <t xml:space="preserve">b405394f-56af-4c6c-a4b4-4e9b16687c1c</t>
  </si>
  <si>
    <t xml:space="preserve">86161a0d-79db-4a40-b3b6-c834d62afa4d</t>
  </si>
  <si>
    <t xml:space="preserve">e92ddcef-20d5-4822-8c0e-b4d2c0f2fefe</t>
  </si>
  <si>
    <t xml:space="preserve">d9d06108-4407-4f05-a2a4-cc1270bc5269</t>
  </si>
  <si>
    <t xml:space="preserve">56fc4c0e-1b9e-428c-bc8a-250812f4e757</t>
  </si>
  <si>
    <t xml:space="preserve">2cbdd4d3-8ac5-444f-849e-bac95416403b</t>
  </si>
  <si>
    <t xml:space="preserve">ae1942bc-72c3-40cb-9d13-ada702e9ac28</t>
  </si>
  <si>
    <t xml:space="preserve">0818de7f-9037-4ea7-9d9f-bc2eb708d07b</t>
  </si>
  <si>
    <t xml:space="preserve">6b950b9b-ea82-4247-9ed3-989b19f7a316</t>
  </si>
  <si>
    <t xml:space="preserve">9b63e70f-dd15-4b92-b404-203b89c2385c</t>
  </si>
  <si>
    <t xml:space="preserve">135202b9-3881-44a7-82fd-86bf1410f54d</t>
  </si>
  <si>
    <t xml:space="preserve">f045d84c-746a-4486-8c6c-24d84a95f19f</t>
  </si>
  <si>
    <t xml:space="preserve">02745dc2-7026-4ac4-91a1-32f85277f379</t>
  </si>
  <si>
    <t xml:space="preserve">40cf38f7-0571-4f95-a2a0-14c355ea2067</t>
  </si>
  <si>
    <t xml:space="preserve">5fa68aed-81d1-41bb-9118-1b2be0872b4c</t>
  </si>
  <si>
    <t xml:space="preserve">38b04151-1cbc-492c-9aaa-03e5ce4a0510</t>
  </si>
  <si>
    <t xml:space="preserve">69c6312e-77ec-452f-b264-bce2cdbd4834</t>
  </si>
  <si>
    <t xml:space="preserve">a474eba5-7aaa-4230-97f9-c85c10c2a501</t>
  </si>
  <si>
    <t xml:space="preserve">5e9510b7-bdbb-4a1d-8cf5-197fabdf74c1</t>
  </si>
  <si>
    <t xml:space="preserve">51a831f5-7e35-4f86-9535-0794d0194357</t>
  </si>
  <si>
    <t xml:space="preserve">ed228142-1e99-421d-9e44-fbc80cf25eda</t>
  </si>
  <si>
    <t xml:space="preserve">ec42b833-b40f-4e73-a466-e27ca36b0cd9</t>
  </si>
  <si>
    <t xml:space="preserve">ea22ffe7-c337-4254-9362-b1548ef6a137</t>
  </si>
  <si>
    <t xml:space="preserve">0d841cbd-3ab6-469a-96d1-cfadf33bb71c</t>
  </si>
  <si>
    <t xml:space="preserve">2d9da795-6dca-4e5a-978a-59a70957f20d</t>
  </si>
  <si>
    <t xml:space="preserve">982f42ec-8bab-4746-aa39-cc0219b80727</t>
  </si>
  <si>
    <t xml:space="preserve">302ce72e-6765-48e0-b511-20d6db6cee41</t>
  </si>
  <si>
    <t xml:space="preserve">03d2fdd5-fe5e-46fb-ab3c-e49c2896fabc</t>
  </si>
  <si>
    <t xml:space="preserve">27cb6007-c08b-438e-866c-26b70478de6d</t>
  </si>
  <si>
    <t xml:space="preserve">b12bf4ca-e49c-461e-9085-e2d31f53051c</t>
  </si>
  <si>
    <t xml:space="preserve">4f50be88-b147-4e61-a889-1e7fd226ef64</t>
  </si>
  <si>
    <t xml:space="preserve">c2f00f97-d0c5-454f-9bff-036d3ab2ccbd</t>
  </si>
  <si>
    <t xml:space="preserve">507348d1-cda7-4c3c-bd25-085098bd1bd2</t>
  </si>
  <si>
    <t xml:space="preserve">dcbdd49a-b975-4d9b-9a69-12de64565518</t>
  </si>
  <si>
    <t xml:space="preserve">0f4e915a-2e1f-45ae-b34d-3d34357a817c</t>
  </si>
  <si>
    <t xml:space="preserve">fdaab2de-086f-4f2f-a65a-86bc5f797c82</t>
  </si>
  <si>
    <t xml:space="preserve">505e8fd2-122d-4324-b509-d662f626c09c</t>
  </si>
  <si>
    <t xml:space="preserve">14b57f8a-f043-47a2-b137-418eff9b0a54</t>
  </si>
  <si>
    <t xml:space="preserve">e1e59602-d64c-4ff4-9513-69aee823f61d</t>
  </si>
  <si>
    <t xml:space="preserve">b675200b-14b7-4d07-90a0-0ee768dca61f</t>
  </si>
  <si>
    <t xml:space="preserve">b870d8cc-a063-4fda-a066-bcc429c0596f</t>
  </si>
  <si>
    <t xml:space="preserve">083d7560-d172-4c93-a52d-901f4ad0aff5</t>
  </si>
  <si>
    <t xml:space="preserve">3c4b3244-271d-4793-8b78-2587f4ce2ea3</t>
  </si>
  <si>
    <t xml:space="preserve">cd24ac93-1cb8-4f6c-b073-9da553a4fa42</t>
  </si>
  <si>
    <t xml:space="preserve">878b3336-235f-4dfe-b4a3-20907dc8f099</t>
  </si>
  <si>
    <t xml:space="preserve">2b307ca4-a379-4f36-bc40-cf9621222b4d</t>
  </si>
  <si>
    <t xml:space="preserve">372c58c1-d383-4d53-b865-dbf58e694eaa</t>
  </si>
  <si>
    <t xml:space="preserve">247b1ef9-e6b6-43db-af71-52a6be8c771f</t>
  </si>
  <si>
    <t xml:space="preserve">to quantify methane emissions from shale gas operations in the Barnett Shale region near Dallas–Fort Worth using mobile laboratory atmospheric measurements</t>
  </si>
  <si>
    <t xml:space="preserve">15-minutes interval</t>
  </si>
  <si>
    <t xml:space="preserve">study was conducted during the spring and fall of 2012</t>
  </si>
  <si>
    <t xml:space="preserve">fbace65a-55a5-48e9-bb1e-a3693e6d08e2</t>
  </si>
  <si>
    <t xml:space="preserve">dca4fa3f-d95e-476a-bfe0-6c7259024f4a</t>
  </si>
  <si>
    <t xml:space="preserve">d26e7892-0a68-4d32-924e-d2a7c9959858</t>
  </si>
  <si>
    <t xml:space="preserve">e7735333-bf6d-46c5-ac1a-1faf9c56acf9</t>
  </si>
  <si>
    <t xml:space="preserve">2e110d3d-e699-4407-9e8b-13360862d1ca</t>
  </si>
  <si>
    <t xml:space="preserve">fc26a22a-3263-478e-ade3-92081e7c7041</t>
  </si>
  <si>
    <t xml:space="preserve">1a1ae1b6-722e-4fb4-bde9-a4d400a32a0f</t>
  </si>
  <si>
    <t xml:space="preserve">ecf71b79-14a3-4cf4-91bf-0de9ba4eeae1</t>
  </si>
  <si>
    <t xml:space="preserve">9b0949e0-2e17-42e1-98de-6fe7e3cdf948</t>
  </si>
  <si>
    <t xml:space="preserve">807c00f7-1b6b-4af8-b752-f64c427285db</t>
  </si>
  <si>
    <t xml:space="preserve">well pad</t>
  </si>
  <si>
    <t xml:space="preserve">578375f5-96b4-4ea4-9079-8bb9d63b76d1</t>
  </si>
  <si>
    <t xml:space="preserve">39d96e38-a80b-4678-b8db-1db80174f530</t>
  </si>
  <si>
    <t xml:space="preserve">a38e6b8f-a11f-4161-aeaf-1d2b98c7551c</t>
  </si>
  <si>
    <t xml:space="preserve">485d604e-c67f-410c-a6c5-a6e8f5ffd7a3</t>
  </si>
  <si>
    <t xml:space="preserve">8aa97694-9af5-4fa3-808f-88c09e645a31</t>
  </si>
  <si>
    <t xml:space="preserve">85787ffb-c52e-4f38-af31-3964ad9c4627</t>
  </si>
  <si>
    <t xml:space="preserve">e13ce029-ed7d-4e3a-abca-5fc429901411</t>
  </si>
  <si>
    <t xml:space="preserve">piping</t>
  </si>
  <si>
    <t xml:space="preserve">institution_name</t>
  </si>
  <si>
    <t xml:space="preserve">institution_location</t>
  </si>
  <si>
    <t xml:space="preserve">institution_abbreviation</t>
  </si>
  <si>
    <t xml:space="preserve">Paris, France</t>
  </si>
  <si>
    <t xml:space="preserve">Environmental Defense Fund</t>
  </si>
  <si>
    <t xml:space="preserve">University of Michigan</t>
  </si>
  <si>
    <t xml:space="preserve">Michigan, United States</t>
  </si>
  <si>
    <t xml:space="preserve">German Aerospace Center</t>
  </si>
  <si>
    <t xml:space="preserve">DLR</t>
  </si>
  <si>
    <t xml:space="preserve">University of York</t>
  </si>
  <si>
    <t xml:space="preserve">València Polytechnic University</t>
  </si>
  <si>
    <t xml:space="preserve">Valencia, Spain</t>
  </si>
  <si>
    <t xml:space="preserve">Carleton University</t>
  </si>
  <si>
    <t xml:space="preserve">Queen Mary University of London</t>
  </si>
  <si>
    <t xml:space="preserve">London, United Kingdom</t>
  </si>
  <si>
    <t xml:space="preserve">University of Texas at Austin</t>
  </si>
  <si>
    <t xml:space="preserve">Texas, United States</t>
  </si>
  <si>
    <t xml:space="preserve">McGill University</t>
  </si>
  <si>
    <t xml:space="preserve">National Physical Laboratory</t>
  </si>
  <si>
    <t xml:space="preserve">NPL</t>
  </si>
  <si>
    <t xml:space="preserve">Airborne Research Australia</t>
  </si>
  <si>
    <t xml:space="preserve">Netherlands Institute for Space Research</t>
  </si>
  <si>
    <t xml:space="preserve">Stanford University</t>
  </si>
  <si>
    <t xml:space="preserve">Technical University of Munich</t>
  </si>
  <si>
    <t xml:space="preserve">Munich, Germany</t>
  </si>
  <si>
    <t xml:space="preserve">TUM</t>
  </si>
  <si>
    <t xml:space="preserve">Utrecht University</t>
  </si>
  <si>
    <t xml:space="preserve">Utrecht, Netherlands</t>
  </si>
  <si>
    <t xml:space="preserve">University of Bremen</t>
  </si>
  <si>
    <t xml:space="preserve">Bremen, Germany</t>
  </si>
  <si>
    <t xml:space="preserve">AGH University of Science and Technology </t>
  </si>
  <si>
    <t xml:space="preserve">AGH</t>
  </si>
  <si>
    <t xml:space="preserve">St Francis University</t>
  </si>
  <si>
    <t xml:space="preserve">Harvard University</t>
  </si>
  <si>
    <t xml:space="preserve">Universidad Nacional de Colombia</t>
  </si>
  <si>
    <t xml:space="preserve">Bogota, Colombia</t>
  </si>
  <si>
    <t xml:space="preserve">Royal Holloway and Bedford New College</t>
  </si>
  <si>
    <t xml:space="preserve">6d44849d-1267-4975-a3b5-a3cdd6baecb8</t>
  </si>
  <si>
    <t xml:space="preserve">University of Manchester</t>
  </si>
  <si>
    <t xml:space="preserve">Manchester, UK</t>
  </si>
  <si>
    <t xml:space="preserve">56d59d51-e8ac-4aa1-9dc9-bd4d875e9486</t>
  </si>
  <si>
    <t xml:space="preserve">Swiss Federal Laboratories for Materials Science and Technology</t>
  </si>
  <si>
    <t xml:space="preserve">EMPA</t>
  </si>
  <si>
    <t xml:space="preserve">4b2fb9ab-c4fd-46a8-a44f-c2612d00f787</t>
  </si>
  <si>
    <t xml:space="preserve">Aerodyne Research</t>
  </si>
  <si>
    <t xml:space="preserve">9dff9f82-cd1f-41b6-ae77-891ea801cd28</t>
  </si>
  <si>
    <t xml:space="preserve">Environment and Climate Change Canada</t>
  </si>
  <si>
    <t xml:space="preserve">ECCC</t>
  </si>
  <si>
    <t xml:space="preserve">e33eda87-67ac-411f-a3cb-3841c8bf4e4a</t>
  </si>
  <si>
    <t xml:space="preserve">Laboratoire des Sciences du Climat et de l’Environnement</t>
  </si>
  <si>
    <t xml:space="preserve">LSCE-IPSL</t>
  </si>
  <si>
    <t xml:space="preserve">Denkmark</t>
  </si>
  <si>
    <t xml:space="preserve">ac52ddda-dd54-4364-9620-3a15cf8369f0</t>
  </si>
  <si>
    <t xml:space="preserve">Heidelberg University</t>
  </si>
  <si>
    <t xml:space="preserve">Heidelberg, Germany</t>
  </si>
  <si>
    <t xml:space="preserve">78ea8ada-2598-49d4-ab4c-ef75fde78347</t>
  </si>
  <si>
    <t xml:space="preserve">University of New South Wales</t>
  </si>
  <si>
    <t xml:space="preserve">Sydney, Australia</t>
  </si>
  <si>
    <t xml:space="preserve">UNSW Sydney</t>
  </si>
  <si>
    <t xml:space="preserve">1ccd7007-30df-4fd7-a371-50b097343a6c</t>
  </si>
  <si>
    <t xml:space="preserve">MetAir AG</t>
  </si>
  <si>
    <t xml:space="preserve">Zug, Switzerland</t>
  </si>
  <si>
    <t xml:space="preserve">18fd51b7-a680-45cf-af3a-fb619b6c5114</t>
  </si>
  <si>
    <t xml:space="preserve">Babes-Bolyai University</t>
  </si>
  <si>
    <t xml:space="preserve">Cluj, Romania</t>
  </si>
  <si>
    <t xml:space="preserve">8a678fd1-f198-474b-b7f0-45c42673cd1a</t>
  </si>
  <si>
    <t xml:space="preserve">Karlsruhe Institute of Technology</t>
  </si>
  <si>
    <t xml:space="preserve">Garmisch-Partenkirchen, Germany</t>
  </si>
  <si>
    <t xml:space="preserve">KIT</t>
  </si>
  <si>
    <t xml:space="preserve">U.S. Geological Survey</t>
  </si>
  <si>
    <t xml:space="preserve">Reston, VA, USA</t>
  </si>
  <si>
    <t xml:space="preserve">71805191-9dcf-4aca-aec2-89ab5186a313</t>
  </si>
  <si>
    <t xml:space="preserve">University of Cambridge</t>
  </si>
  <si>
    <t xml:space="preserve">Cambridge, UK</t>
  </si>
  <si>
    <t xml:space="preserve">7c89fd48-31c2-4b88-8f85-c1b9853d2808</t>
  </si>
  <si>
    <t xml:space="preserve">Carbon Mapper</t>
  </si>
  <si>
    <t xml:space="preserve">Pasadena, USA</t>
  </si>
  <si>
    <t xml:space="preserve">Bombay, India</t>
  </si>
  <si>
    <t xml:space="preserve">Nanjing, China</t>
  </si>
  <si>
    <t xml:space="preserve">Xuzhou, China</t>
  </si>
  <si>
    <t xml:space="preserve">Braunschweig, Germany</t>
  </si>
  <si>
    <t xml:space="preserve">Cali, Colombia</t>
  </si>
  <si>
    <t xml:space="preserve">CIAT</t>
  </si>
  <si>
    <t xml:space="preserve">id_individual</t>
  </si>
  <si>
    <t xml:space="preserve">name</t>
  </si>
  <si>
    <t xml:space="preserve">email</t>
  </si>
  <si>
    <t xml:space="preserve">time_zone</t>
  </si>
  <si>
    <t xml:space="preserve">contact_country</t>
  </si>
  <si>
    <t xml:space="preserve">Gender</t>
  </si>
  <si>
    <t xml:space="preserve">current contract holder</t>
  </si>
  <si>
    <t xml:space="preserve">87df81d6-716d-496d-b042-6a41b74ec327</t>
  </si>
  <si>
    <t xml:space="preserve">dzavala@edf.org</t>
  </si>
  <si>
    <t xml:space="preserve">CET</t>
  </si>
  <si>
    <t xml:space="preserve">Male</t>
  </si>
  <si>
    <t xml:space="preserve">N</t>
  </si>
  <si>
    <t xml:space="preserve">8811b250-fd02-495f-ab89-1567f75d1af4</t>
  </si>
  <si>
    <t xml:space="preserve">stefan.schwietzke@un.org</t>
  </si>
  <si>
    <t xml:space="preserve">42d22373-6e39-4f95-9245-241017a43cc8</t>
  </si>
  <si>
    <t xml:space="preserve">jfrance@edf.org</t>
  </si>
  <si>
    <t xml:space="preserve">GMT</t>
  </si>
  <si>
    <t xml:space="preserve">4fdd350c-23c1-42aa-a873-aae612057a9c</t>
  </si>
  <si>
    <t xml:space="preserve">itziar.irakulisloitxate@un.org</t>
  </si>
  <si>
    <t xml:space="preserve">Female</t>
  </si>
  <si>
    <t xml:space="preserve">d4ed2fba-36b9-41d4-9c1a-1db2ebe7c0d8</t>
  </si>
  <si>
    <t xml:space="preserve">alorente@edf.org</t>
  </si>
  <si>
    <t xml:space="preserve">3584e5bb-3fa3-4ffa-8c52-247ac9bf4741</t>
  </si>
  <si>
    <t xml:space="preserve">andreea.calcan@un.org</t>
  </si>
  <si>
    <t xml:space="preserve">e3dbab6a-91a6-40d7-987e-f0d89b14101e</t>
  </si>
  <si>
    <t xml:space="preserve">mlunt@edf.org</t>
  </si>
  <si>
    <t xml:space="preserve">AWST</t>
  </si>
  <si>
    <t xml:space="preserve">3ea491ea-cbbe-453d-9341-55a67890bcd7</t>
  </si>
  <si>
    <t xml:space="preserve">stephen.harris@un.org</t>
  </si>
  <si>
    <t xml:space="preserve">AEDT</t>
  </si>
  <si>
    <t xml:space="preserve">2a068ae4-96e8-47c0-81bf-d57d87823f53</t>
  </si>
  <si>
    <t xml:space="preserve">robert.field@un.org</t>
  </si>
  <si>
    <t xml:space="preserve">MST</t>
  </si>
  <si>
    <t xml:space="preserve">f6ede6a1-105e-4820-9026-bd45d2b024dd</t>
  </si>
  <si>
    <t xml:space="preserve">lguanter@edf.org</t>
  </si>
  <si>
    <t xml:space="preserve">8a30bde3-22b0-422c-a2c1-be30a6b7ae27</t>
  </si>
  <si>
    <t xml:space="preserve">Marci Baranksi</t>
  </si>
  <si>
    <t xml:space="preserve">marci.baranski@un.org</t>
  </si>
  <si>
    <t xml:space="preserve">ICT</t>
  </si>
  <si>
    <t xml:space="preserve">8bbaf430-d732-48d1-ab10-91ccf8dc1e0e</t>
  </si>
  <si>
    <t xml:space="preserve">xuefei.li@un.org</t>
  </si>
  <si>
    <t xml:space="preserve">EET</t>
  </si>
  <si>
    <t xml:space="preserve">2570cf99-2745-45ed-aaea-ae6357634a01</t>
  </si>
  <si>
    <t xml:space="preserve">nvelandia@edf.org</t>
  </si>
  <si>
    <t xml:space="preserve">a46019c5-8e72-4ebf-a9bc-f59dc66fa1f8</t>
  </si>
  <si>
    <t xml:space="preserve">fstavropoulou@edf.org</t>
  </si>
  <si>
    <t xml:space="preserve">1814992e-69f7-405f-b154-671b8e778e20</t>
  </si>
  <si>
    <t xml:space="preserve">anke.roiger@dlr.de</t>
  </si>
  <si>
    <t xml:space="preserve">c19b3a4f-59df-4cb8-a705-c41c9df6a624</t>
  </si>
  <si>
    <t xml:space="preserve">james.lee@york.ac.uk</t>
  </si>
  <si>
    <t xml:space="preserve">e5356668-14c9-41ef-9eb6-695cfbb43c02</t>
  </si>
  <si>
    <t xml:space="preserve">mary.kang@mcgill.ca</t>
  </si>
  <si>
    <t xml:space="preserve">EST</t>
  </si>
  <si>
    <t xml:space="preserve">1b96ac35-8bed-4fb7-8fbe-02bbf63ba0c2</t>
  </si>
  <si>
    <t xml:space="preserve">rod.robinson@npl.co.uk</t>
  </si>
  <si>
    <t xml:space="preserve">a0d41781-12c2-4944-91af-985507090111</t>
  </si>
  <si>
    <t xml:space="preserve">allen@che.utexas.edu</t>
  </si>
  <si>
    <t xml:space="preserve">CST</t>
  </si>
  <si>
    <t xml:space="preserve">c762b80b-7e26-44a3-89a6-b338aaad3d45</t>
  </si>
  <si>
    <t xml:space="preserve">matthewjohnson@cunet.carleton.ca</t>
  </si>
  <si>
    <t xml:space="preserve">cba7cb13-aa1c-47cc-84e0-e365b3ea85eb</t>
  </si>
  <si>
    <t xml:space="preserve">alina.fiehn@dlr.de</t>
  </si>
  <si>
    <t xml:space="preserve">32250e84-5227-483b-85f4-65af22efdf38</t>
  </si>
  <si>
    <t xml:space="preserve">abrandt@stanford.edu</t>
  </si>
  <si>
    <t xml:space="preserve">PST</t>
  </si>
  <si>
    <t xml:space="preserve">d4015cb6-5565-49c6-b185-2da35675a8e1</t>
  </si>
  <si>
    <t xml:space="preserve">e.a.a.aben@sron.nl</t>
  </si>
  <si>
    <t xml:space="preserve">5ecc3a18-1785-44e6-803e-419b45ba60ba</t>
  </si>
  <si>
    <t xml:space="preserve">grant.allen@manchester.ac.uk</t>
  </si>
  <si>
    <t xml:space="preserve">5755b267-1b40-4742-b34c-e1955a84f663</t>
  </si>
  <si>
    <t xml:space="preserve">t.rockmann@uu.nl</t>
  </si>
  <si>
    <t xml:space="preserve">d72499a9-7a93-443b-87de-888da11718aa</t>
  </si>
  <si>
    <t xml:space="preserve">jorg.hacker@airborneresearch.org.au</t>
  </si>
  <si>
    <t xml:space="preserve">ACDT</t>
  </si>
  <si>
    <t xml:space="preserve">edac3394-aa6c-4426-b615-1f1f00367421</t>
  </si>
  <si>
    <t xml:space="preserve">heinrich.bovensmann@uni-bremen.de</t>
  </si>
  <si>
    <t xml:space="preserve">c29fb4bf-5a8d-4407-b6de-86a014d4fff6</t>
  </si>
  <si>
    <t xml:space="preserve">Dominik Brunner</t>
  </si>
  <si>
    <t xml:space="preserve">dominik.brunner@empa.ch</t>
  </si>
  <si>
    <t xml:space="preserve">bc3230dc-8102-466f-a84a-d50c4f41a01b</t>
  </si>
  <si>
    <t xml:space="preserve">necki@agh.edu.pl</t>
  </si>
  <si>
    <t xml:space="preserve">03a3e7e5-5bec-4445-b4e9-4c2e130720a5</t>
  </si>
  <si>
    <t xml:space="preserve">chall@stfx.ca</t>
  </si>
  <si>
    <t xml:space="preserve">7b0c0dd9-59e0-4fbb-a90b-81be3fb52397</t>
  </si>
  <si>
    <t xml:space="preserve">Rob.Jackson@stanford.edu</t>
  </si>
  <si>
    <t xml:space="preserve">9f2ae87d-9d87-4598-9d0e-0d25b64ce2b6</t>
  </si>
  <si>
    <t xml:space="preserve">guus.velders@rivm.nl</t>
  </si>
  <si>
    <t xml:space="preserve">6cd80d1d-74f0-48e3-a824-5b70f7593f6e</t>
  </si>
  <si>
    <t xml:space="preserve">djacob@fas.harvard.edu</t>
  </si>
  <si>
    <t xml:space="preserve">5e316e6a-7d39-48be-85bb-7c4b3fefacac</t>
  </si>
  <si>
    <t xml:space="preserve">p.balcombe@qmul.ac.uk</t>
  </si>
  <si>
    <t xml:space="preserve">1f5969f6-6be1-4412-a2b3-a2ef7b02e809</t>
  </si>
  <si>
    <t xml:space="preserve">rjimenezp@unal.edu.co</t>
  </si>
  <si>
    <t xml:space="preserve">COT</t>
  </si>
  <si>
    <t xml:space="preserve">f2fb85e8-db93-42ca-a677-a2d4fd44e9a1</t>
  </si>
  <si>
    <t xml:space="preserve">tyacovitch@aerodyne.com</t>
  </si>
  <si>
    <t xml:space="preserve">80018be7-6b34-4cb2-8739-b238b611dcda</t>
  </si>
  <si>
    <t xml:space="preserve">Alan M. Gorchov Negron</t>
  </si>
  <si>
    <t xml:space="preserve">agorchov@umich.edu</t>
  </si>
  <si>
    <t xml:space="preserve">ebbcf0da-9c8c-48ce-98fc-d23b9296c7c9</t>
  </si>
  <si>
    <t xml:space="preserve">Magdalena Pühl</t>
  </si>
  <si>
    <t xml:space="preserve">magdalena.puehl@dlr.de</t>
  </si>
  <si>
    <t xml:space="preserve">d426ff22-2760-4b62-9a9c-a9333d3ddde2</t>
  </si>
  <si>
    <t xml:space="preserve">Jacob T. Shaw</t>
  </si>
  <si>
    <t xml:space="preserve">jacob.shaw@manchester.ac.uk</t>
  </si>
  <si>
    <t xml:space="preserve">1b622744-031c-48ab-b5bd-a120a4e6623f</t>
  </si>
  <si>
    <t xml:space="preserve">Fabrizio Innocenti</t>
  </si>
  <si>
    <t xml:space="preserve">fabrizio.innocenti@npl.co.uk</t>
  </si>
  <si>
    <t xml:space="preserve">76b4b6b3-5f13-416c-ab9a-b575e270d10e</t>
  </si>
  <si>
    <t xml:space="preserve">Stijn Naus</t>
  </si>
  <si>
    <t xml:space="preserve">s.naus@sron.nl</t>
  </si>
  <si>
    <t xml:space="preserve">c57bc169-2c42-4564-ae2f-c643a0566fbc</t>
  </si>
  <si>
    <t xml:space="preserve">Brian Nathan</t>
  </si>
  <si>
    <t xml:space="preserve">dr.brian.nathan@gmail.com</t>
  </si>
  <si>
    <t xml:space="preserve">3b46080b-17ef-4eae-b03f-2b762cc3418f</t>
  </si>
  <si>
    <t xml:space="preserve">Amy Foulds</t>
  </si>
  <si>
    <t xml:space="preserve">amy.foulds@manchester.ac.ak</t>
  </si>
  <si>
    <t xml:space="preserve">8650da1b-1e04-4315-acfd-ebd70a4cf4eb</t>
  </si>
  <si>
    <t xml:space="preserve">Hossein Maazallahi</t>
  </si>
  <si>
    <t xml:space="preserve">h.maazallahi@ut.ac.ir</t>
  </si>
  <si>
    <t xml:space="preserve">6c3d0d82-6411-48bc-9021-1bc316679331</t>
  </si>
  <si>
    <t xml:space="preserve">Sara M. Defratyka</t>
  </si>
  <si>
    <t xml:space="preserve">sara.defratyka@lsce.ipsl.fr</t>
  </si>
  <si>
    <t xml:space="preserve">8e76a80d-e648-4f72-ad12-38de2f52a0a1</t>
  </si>
  <si>
    <t xml:space="preserve">Sebastien Ars</t>
  </si>
  <si>
    <t xml:space="preserve">sebastien.ars@canada.ca</t>
  </si>
  <si>
    <t xml:space="preserve">f8606053-eb43-40d2-bec8-866e15f9ab0d</t>
  </si>
  <si>
    <t xml:space="preserve">Julianne Fernandez</t>
  </si>
  <si>
    <t xml:space="preserve">julianne.fernandez.2018@live.rhul.ac.uk</t>
  </si>
  <si>
    <t xml:space="preserve">4433035e-0a88-45dd-9450-8280902eded6</t>
  </si>
  <si>
    <t xml:space="preserve">Andreas Forstmaier</t>
  </si>
  <si>
    <t xml:space="preserve">andreas.forstmaier@tum.de</t>
  </si>
  <si>
    <t xml:space="preserve">9a1fdfd9-81ed-4c57-a57e-0a5d7c88015d</t>
  </si>
  <si>
    <t xml:space="preserve">felix.vogel@ec.gc.ca</t>
  </si>
  <si>
    <t xml:space="preserve">c9714d99-fd67-46b8-bbd8-13e2cb00ae90</t>
  </si>
  <si>
    <t xml:space="preserve">malika.menoud@un.org</t>
  </si>
  <si>
    <t xml:space="preserve">eb577412-787d-4b27-b62c-1a6013104609</t>
  </si>
  <si>
    <t xml:space="preserve">Antonio Delre</t>
  </si>
  <si>
    <t xml:space="preserve">55619282-8a11-4afe-ad3f-2a503b292e7e</t>
  </si>
  <si>
    <t xml:space="preserve">Piotr Korben</t>
  </si>
  <si>
    <t xml:space="preserve">pkorben@iup.uni-heidelberg.de</t>
  </si>
  <si>
    <t xml:space="preserve">cd594b53-3e49-4782-ac47-b084a90ca26f</t>
  </si>
  <si>
    <t xml:space="preserve">Xinyi Lu</t>
  </si>
  <si>
    <t xml:space="preserve">09a1f1fd-518c-4026-8349-c3d0cd5de05f</t>
  </si>
  <si>
    <t xml:space="preserve">Bruno Neininger</t>
  </si>
  <si>
    <t xml:space="preserve">bruno.neininger@zhaw.ch</t>
  </si>
  <si>
    <t xml:space="preserve">f5d2f6d9-dff1-444f-bda1-21966752aa26</t>
  </si>
  <si>
    <t xml:space="preserve">Bryce F. J. Kelly</t>
  </si>
  <si>
    <t xml:space="preserve">bryce.kelly@unsw.edu.au</t>
  </si>
  <si>
    <t xml:space="preserve">dfa3b3fe-055a-43b0-be5a-9cace7d7987a</t>
  </si>
  <si>
    <t xml:space="preserve">jarojua@upv.edu.es</t>
  </si>
  <si>
    <t xml:space="preserve">1c8685e5-4173-4f61-b54e-4a7e9c4f54d4</t>
  </si>
  <si>
    <t xml:space="preserve">shonawilde@cunet.carleton.ca</t>
  </si>
  <si>
    <t xml:space="preserve">bc42ba97-0544-4006-b4a5-7de4717c3364</t>
  </si>
  <si>
    <t xml:space="preserve">Tarek Abichou</t>
  </si>
  <si>
    <t xml:space="preserve">tarek.abichou@un.org</t>
  </si>
  <si>
    <t xml:space="preserve">32f8206d-4abb-47fc-9a00-609548bc56af</t>
  </si>
  <si>
    <t xml:space="preserve">ruth.purvis@york.ac.uk</t>
  </si>
  <si>
    <t xml:space="preserve">d183dca1-8ffa-4d0d-a5b2-fb783ce1888f</t>
  </si>
  <si>
    <t xml:space="preserve">nigel.yarrow@npl.co.uk</t>
  </si>
  <si>
    <t xml:space="preserve">7e0aa2a1-498f-42a0-af7f-6b6be75bc29e</t>
  </si>
  <si>
    <t xml:space="preserve">ecf58dba-ed91-4d61-959f-0829af5a69a5</t>
  </si>
  <si>
    <t xml:space="preserve">Calin Baciu</t>
  </si>
  <si>
    <t xml:space="preserve">calin.baciu@ubbcluj.ro</t>
  </si>
  <si>
    <t xml:space="preserve">e4c8a8eb-9ae6-46a8-9ebe-1fb28db2f804</t>
  </si>
  <si>
    <t xml:space="preserve">anm49@stanford.edu</t>
  </si>
  <si>
    <t xml:space="preserve">61529bda-9b6f-48d9-9677-053957321124</t>
  </si>
  <si>
    <t xml:space="preserve">Justyna Swolkien</t>
  </si>
  <si>
    <t xml:space="preserve">swolkien@agh.edu.pl</t>
  </si>
  <si>
    <t xml:space="preserve">ad2086fc-8f1a-4a35-8416-4a1e39b9a0f5</t>
  </si>
  <si>
    <t xml:space="preserve">andreas.luther@tum.de</t>
  </si>
  <si>
    <t xml:space="preserve">96e085fd-5032-49e6-b39e-a8ecbfee33fe</t>
  </si>
  <si>
    <t xml:space="preserve">Jia Chen</t>
  </si>
  <si>
    <t xml:space="preserve">jia.chentum.de</t>
  </si>
  <si>
    <t xml:space="preserve">979c1e51-b0e0-46de-967c-59395d331350</t>
  </si>
  <si>
    <t xml:space="preserve">Junkermann.Wolfgang@web.de</t>
  </si>
  <si>
    <t xml:space="preserve">2dfdc94f-00e8-4a6d-bd0f-d7faa67bee19</t>
  </si>
  <si>
    <t xml:space="preserve">lestrada@seas.harvard.edu</t>
  </si>
  <si>
    <t xml:space="preserve">98eb0105-d598-4c58-8482-a01e362dcbcf</t>
  </si>
  <si>
    <t xml:space="preserve">T.A.de.Jong@sron.nl</t>
  </si>
  <si>
    <t xml:space="preserve">2f1cd74f-fba5-4cde-abc6-b3ee996db1e8</t>
  </si>
  <si>
    <t xml:space="preserve">danielvaron@g.harvard.edu</t>
  </si>
  <si>
    <t xml:space="preserve">da87c0a3-0c32-4864-b2ce-1bf436040d91</t>
  </si>
  <si>
    <t xml:space="preserve">lpotyk@g.harvard.edu</t>
  </si>
  <si>
    <t xml:space="preserve">ef0919a2-fafa-4f02-8353-c9afc0c434a5</t>
  </si>
  <si>
    <t xml:space="preserve">nicholasbalasus@g.harvard.edu</t>
  </si>
  <si>
    <t xml:space="preserve">b6cffed2-082d-423f-a351-e62347ce3833</t>
  </si>
  <si>
    <t xml:space="preserve">sarahhancock@g.harvard.edu</t>
  </si>
  <si>
    <t xml:space="preserve">fcc8c44a-6c52-4fb2-8967-83ee039f04d4</t>
  </si>
  <si>
    <t xml:space="preserve">jeast@seas.harvard.edu </t>
  </si>
  <si>
    <t xml:space="preserve">0e2bc944-a5a3-4019-8efa-097a83042df8</t>
  </si>
  <si>
    <t xml:space="preserve">a84cc4b2-c515-4eaf-9b22-257e816ee4fe</t>
  </si>
  <si>
    <t xml:space="preserve">cfougere@stfx.ca</t>
  </si>
  <si>
    <t xml:space="preserve">49096e25-99fb-466f-87a1-6f55628353c2</t>
  </si>
  <si>
    <t xml:space="preserve">Zichong Chen</t>
  </si>
  <si>
    <t xml:space="preserve">zchen1@g.harvard.edu</t>
  </si>
  <si>
    <t xml:space="preserve">b8850acf-a82b-40c4-8ea6-048d2740337d</t>
  </si>
  <si>
    <t xml:space="preserve">Gerrit Kuhlmann</t>
  </si>
  <si>
    <t xml:space="preserve">gerrit.kuhlmann@empa.ch</t>
  </si>
  <si>
    <t xml:space="preserve">b2f09f81-6bc3-4370-a96a-6309e09ca6bc</t>
  </si>
  <si>
    <t xml:space="preserve">Friedemann Reum</t>
  </si>
  <si>
    <t xml:space="preserve">504c40b8-2ee3-4f6a-8334-5cbd15477c55</t>
  </si>
  <si>
    <t xml:space="preserve">Jakob Borchardt</t>
  </si>
  <si>
    <t xml:space="preserve">jakob.borchardtiup.physik.uni-bremen.de</t>
  </si>
  <si>
    <t xml:space="preserve">ee830ad5-dc1a-4977-b4d6-eaa636597a40</t>
  </si>
  <si>
    <t xml:space="preserve">trscarpe10@gmail.com</t>
  </si>
  <si>
    <t xml:space="preserve">ba6d4632-d334-4dcb-b2de-6aecfefcbc81</t>
  </si>
  <si>
    <t xml:space="preserve">Ozgen Karacan</t>
  </si>
  <si>
    <t xml:space="preserve">ckaracan@usgs.gov</t>
  </si>
  <si>
    <t xml:space="preserve">6ccaba0a-9e12-4c12-8748-ab8987e25dcd</t>
  </si>
  <si>
    <t xml:space="preserve">Anna Vaughan</t>
  </si>
  <si>
    <t xml:space="preserve">av555@cam.ac.uk</t>
  </si>
  <si>
    <t xml:space="preserve">f0ab60d5-c23c-4f28-b898-ba81d7bbf0f6</t>
  </si>
  <si>
    <t xml:space="preserve">Simon A. Festa-Bianchet</t>
  </si>
  <si>
    <t xml:space="preserve">	simonfestabianchet@cmail.carleton.ca</t>
  </si>
  <si>
    <t xml:space="preserve">5acff0bc-ceba-4efc-b49a-55074be424c8</t>
  </si>
  <si>
    <t xml:space="preserve">49044d7f-b021-412f-b670-20edd0514a33</t>
  </si>
  <si>
    <t xml:space="preserve">role</t>
  </si>
  <si>
    <t xml:space="preserve">id_contract</t>
  </si>
  <si>
    <t xml:space="preserve">Science Coordinator</t>
  </si>
  <si>
    <t xml:space="preserve">1st Author</t>
  </si>
  <si>
    <t xml:space="preserve">PI</t>
  </si>
  <si>
    <t xml:space="preserve">contract_id</t>
  </si>
  <si>
    <t xml:space="preserve">id_donor_agreement</t>
  </si>
  <si>
    <t xml:space="preserve">institution</t>
  </si>
  <si>
    <t xml:space="preserve">contract_institution_abbr</t>
  </si>
  <si>
    <t xml:space="preserve">contact_name_pi</t>
  </si>
  <si>
    <t xml:space="preserve">reporting_due_date</t>
  </si>
  <si>
    <t xml:space="preserve">contract_type</t>
  </si>
  <si>
    <t xml:space="preserve">Sector</t>
  </si>
  <si>
    <t xml:space="preserve">Month</t>
  </si>
  <si>
    <t xml:space="preserve">Spatial resolution</t>
  </si>
  <si>
    <t xml:space="preserve">Study status</t>
  </si>
  <si>
    <t xml:space="preserve">Paper Status</t>
  </si>
  <si>
    <t xml:space="preserve">Type of Data</t>
  </si>
  <si>
    <t xml:space="preserve">Map Flag</t>
  </si>
  <si>
    <t xml:space="preserve">Flag_location</t>
  </si>
  <si>
    <t xml:space="preserve">Country</t>
  </si>
  <si>
    <t xml:space="preserve">Continent/Region</t>
  </si>
  <si>
    <t xml:space="preserve">Study Type</t>
  </si>
  <si>
    <t xml:space="preserve">IMEO Objective</t>
  </si>
  <si>
    <t xml:space="preserve">CCAC/IMEO</t>
  </si>
  <si>
    <t xml:space="preserve">IMEO Study Affiliation</t>
  </si>
  <si>
    <t xml:space="preserve">In-House Study</t>
  </si>
  <si>
    <t xml:space="preserve">Methods</t>
  </si>
  <si>
    <t xml:space="preserve">Role</t>
  </si>
  <si>
    <t xml:space="preserve">id_type</t>
  </si>
  <si>
    <t xml:space="preserve">ogmp_type</t>
  </si>
  <si>
    <t xml:space="preserve">Subsector</t>
  </si>
  <si>
    <t xml:space="preserve">Sub-subsector</t>
  </si>
  <si>
    <t xml:space="preserve">Offshore Oil and Gas</t>
  </si>
  <si>
    <t xml:space="preserve">January</t>
  </si>
  <si>
    <t xml:space="preserve">Site-level emission rates</t>
  </si>
  <si>
    <t xml:space="preserve">Afghanistan</t>
  </si>
  <si>
    <t xml:space="preserve">Funded through a SSFA/PCA </t>
  </si>
  <si>
    <t xml:space="preserve">PCA</t>
  </si>
  <si>
    <t xml:space="preserve">f28bfeea-0051-41a4-9ee8-b12f197e670f</t>
  </si>
  <si>
    <t xml:space="preserve">Open pit</t>
  </si>
  <si>
    <t xml:space="preserve">Onshore Oil and Gas</t>
  </si>
  <si>
    <t xml:space="preserve">February</t>
  </si>
  <si>
    <t xml:space="preserve">Regional emission rates</t>
  </si>
  <si>
    <t xml:space="preserve">Non-empirical</t>
  </si>
  <si>
    <t xml:space="preserve">Albania</t>
  </si>
  <si>
    <t xml:space="preserve">Stamped</t>
  </si>
  <si>
    <t xml:space="preserve">Shipment</t>
  </si>
  <si>
    <t xml:space="preserve">SSFA</t>
  </si>
  <si>
    <t xml:space="preserve">34433140-087b-4752-95bb-7ca84db08314</t>
  </si>
  <si>
    <t xml:space="preserve">Venting shaft</t>
  </si>
  <si>
    <t xml:space="preserve">March</t>
  </si>
  <si>
    <t xml:space="preserve">Country-level emission rates</t>
  </si>
  <si>
    <t xml:space="preserve">IMEO in house</t>
  </si>
  <si>
    <t xml:space="preserve">Amendment</t>
  </si>
  <si>
    <t xml:space="preserve">100ad068-4973-4940-a4f5-7d9f4ef343c6</t>
  </si>
  <si>
    <t xml:space="preserve">Draining station</t>
  </si>
  <si>
    <t xml:space="preserve">Urban areas</t>
  </si>
  <si>
    <t xml:space="preserve">April</t>
  </si>
  <si>
    <t xml:space="preserve">Andorra</t>
  </si>
  <si>
    <t xml:space="preserve">LoA</t>
  </si>
  <si>
    <t xml:space="preserve">Contributor</t>
  </si>
  <si>
    <t xml:space="preserve">1b6ae9e3-8daa-4f8e-9d03-aa5421c627e9</t>
  </si>
  <si>
    <t xml:space="preserve">Coal mine facility (generic)</t>
  </si>
  <si>
    <t xml:space="preserve">Manufacturing Industries and Construction</t>
  </si>
  <si>
    <t xml:space="preserve">Combustion in Industrial Boilers</t>
  </si>
  <si>
    <t xml:space="preserve">May</t>
  </si>
  <si>
    <t xml:space="preserve">Modeling</t>
  </si>
  <si>
    <t xml:space="preserve">Administrative</t>
  </si>
  <si>
    <t xml:space="preserve">b5659160-a3cd-4dd3-98c0-585de5f2bf2a</t>
  </si>
  <si>
    <t xml:space="preserve">Cement and Lime Kilns</t>
  </si>
  <si>
    <t xml:space="preserve">June</t>
  </si>
  <si>
    <t xml:space="preserve">Y</t>
  </si>
  <si>
    <t xml:space="preserve">Antigua and Barbuda</t>
  </si>
  <si>
    <t xml:space="preserve">EMParticipant</t>
  </si>
  <si>
    <t xml:space="preserve">c3ac34be-2275-413c-b78c-c6210978bd9f</t>
  </si>
  <si>
    <t xml:space="preserve">Biogas plant</t>
  </si>
  <si>
    <t xml:space="preserve">On-site Fuel Use in Chemical Manufacturing</t>
  </si>
  <si>
    <t xml:space="preserve">Other agriculture</t>
  </si>
  <si>
    <t xml:space="preserve">July</t>
  </si>
  <si>
    <t xml:space="preserve">fcdad4f8-f0d9-4ae7-ae77-0a50752b7aca</t>
  </si>
  <si>
    <t xml:space="preserve">Wastewater treatment plant</t>
  </si>
  <si>
    <t xml:space="preserve">Road Transport</t>
  </si>
  <si>
    <t xml:space="preserve">August</t>
  </si>
  <si>
    <t xml:space="preserve">Armenia</t>
  </si>
  <si>
    <t xml:space="preserve">0c90bcd2-bf1c-4bbb-a4f4-717e8933648c</t>
  </si>
  <si>
    <t xml:space="preserve">Organic waste pond</t>
  </si>
  <si>
    <t xml:space="preserve">September</t>
  </si>
  <si>
    <t xml:space="preserve">b26b8909-de96-41ca-98a9-9761dd4c3234</t>
  </si>
  <si>
    <t xml:space="preserve">Chemical plant</t>
  </si>
  <si>
    <t xml:space="preserve">Navigation and Aviation</t>
  </si>
  <si>
    <t xml:space="preserve">October</t>
  </si>
  <si>
    <t xml:space="preserve">Austria</t>
  </si>
  <si>
    <t xml:space="preserve">Northern Africa</t>
  </si>
  <si>
    <t xml:space="preserve">eb74229f-82b4-44c9-9351-d208fe0ee413</t>
  </si>
  <si>
    <t xml:space="preserve">Farm (generic)</t>
  </si>
  <si>
    <t xml:space="preserve">Liquefaction/Regasification</t>
  </si>
  <si>
    <t xml:space="preserve">November</t>
  </si>
  <si>
    <t xml:space="preserve">Sub-Saharan Africa</t>
  </si>
  <si>
    <t xml:space="preserve">8dbab69d-fac3-4afb-8f06-e2f9ea45b913</t>
  </si>
  <si>
    <t xml:space="preserve">Manure &amp; compost area</t>
  </si>
  <si>
    <t xml:space="preserve">December</t>
  </si>
  <si>
    <t xml:space="preserve">Bahamas</t>
  </si>
  <si>
    <t xml:space="preserve">Eastern Africa</t>
  </si>
  <si>
    <t xml:space="preserve">6b3c509f-1a04-406d-b556-37d6e92978ec</t>
  </si>
  <si>
    <t xml:space="preserve">Spring</t>
  </si>
  <si>
    <t xml:space="preserve">Bahrain</t>
  </si>
  <si>
    <t xml:space="preserve">Middle Africa</t>
  </si>
  <si>
    <t xml:space="preserve">49af12d6-fe19-46f0-b9e2-41390478fd8e</t>
  </si>
  <si>
    <t xml:space="preserve">test</t>
  </si>
  <si>
    <t xml:space="preserve">upstream</t>
  </si>
  <si>
    <t xml:space="preserve">Other (not specified elsewhere)</t>
  </si>
  <si>
    <t xml:space="preserve">Miscellaneous Combustion</t>
  </si>
  <si>
    <t xml:space="preserve">Summer</t>
  </si>
  <si>
    <t xml:space="preserve">Southern Africa</t>
  </si>
  <si>
    <t xml:space="preserve">a454fd3c-e89b-b8d1-f341-7d0c7ad9e4f5</t>
  </si>
  <si>
    <t xml:space="preserve">LNG Liquefaction</t>
  </si>
  <si>
    <t xml:space="preserve">Midstream</t>
  </si>
  <si>
    <t xml:space="preserve">Autumn</t>
  </si>
  <si>
    <t xml:space="preserve">Barbados</t>
  </si>
  <si>
    <t xml:space="preserve">Western Africa</t>
  </si>
  <si>
    <t xml:space="preserve">9b3fc1ef-1cfd-bc26-b026-56179348277a</t>
  </si>
  <si>
    <t xml:space="preserve">Shipping</t>
  </si>
  <si>
    <t xml:space="preserve">Winter</t>
  </si>
  <si>
    <t xml:space="preserve">Belarus</t>
  </si>
  <si>
    <t xml:space="preserve">Central Asia</t>
  </si>
  <si>
    <t xml:space="preserve">f3ccf4e1-f49b-8c14-6b27-d911e5109457</t>
  </si>
  <si>
    <t xml:space="preserve">LNG Regasification</t>
  </si>
  <si>
    <t xml:space="preserve">Belgium</t>
  </si>
  <si>
    <t xml:space="preserve">Eastern Asia</t>
  </si>
  <si>
    <t xml:space="preserve">59603fac-d255-ad74-430b-52090af31baf</t>
  </si>
  <si>
    <t xml:space="preserve">UGS</t>
  </si>
  <si>
    <t xml:space="preserve">Belize</t>
  </si>
  <si>
    <t xml:space="preserve">South-eastern Asia</t>
  </si>
  <si>
    <t xml:space="preserve">20e0e1d8-2842-a4cc-345b-64138151e70f</t>
  </si>
  <si>
    <t xml:space="preserve">Transmission Pipelines</t>
  </si>
  <si>
    <t xml:space="preserve">Benin</t>
  </si>
  <si>
    <t xml:space="preserve">Southern Asia</t>
  </si>
  <si>
    <t xml:space="preserve">9db6d0f0-04ca-20e6-fa55-5348902605ed</t>
  </si>
  <si>
    <t xml:space="preserve">Transmission Compressor Station</t>
  </si>
  <si>
    <t xml:space="preserve">Bhutan</t>
  </si>
  <si>
    <t xml:space="preserve">Western Asia</t>
  </si>
  <si>
    <t xml:space="preserve">4e04ec2d-53be-0832-5cb4-3720645a99a2</t>
  </si>
  <si>
    <t xml:space="preserve">Transmission Stations</t>
  </si>
  <si>
    <t xml:space="preserve">CO2 Transport and Storage</t>
  </si>
  <si>
    <t xml:space="preserve">CH4 Leakage from CO2 Injection Infrastructure</t>
  </si>
  <si>
    <t xml:space="preserve">Eastern Europe</t>
  </si>
  <si>
    <t xml:space="preserve">5a42d360-f268-f45b-6c71-8d825e26b132</t>
  </si>
  <si>
    <t xml:space="preserve">Distribution Grid</t>
  </si>
  <si>
    <t xml:space="preserve">Downstream</t>
  </si>
  <si>
    <t xml:space="preserve">Industrial Processes and Product Use</t>
  </si>
  <si>
    <t xml:space="preserve">Mineral Products</t>
  </si>
  <si>
    <t xml:space="preserve">Cement Production</t>
  </si>
  <si>
    <t xml:space="preserve">Bosnia and Herzegovina</t>
  </si>
  <si>
    <t xml:space="preserve">Northern Europe</t>
  </si>
  <si>
    <t xml:space="preserve">38fa9b16-5697-173b-7cdb-b26f8506a41a</t>
  </si>
  <si>
    <t xml:space="preserve">Distribution-Compressors</t>
  </si>
  <si>
    <t xml:space="preserve">Chemical Industry</t>
  </si>
  <si>
    <t xml:space="preserve">Ammonia Production</t>
  </si>
  <si>
    <t xml:space="preserve">Botswana</t>
  </si>
  <si>
    <t xml:space="preserve">Southern Europe</t>
  </si>
  <si>
    <t xml:space="preserve">dc9b3682-24db-f380-bbb9-23a3f9dc7f0b</t>
  </si>
  <si>
    <t xml:space="preserve">Distribution LNG Satellite</t>
  </si>
  <si>
    <t xml:space="preserve">Methanol Production</t>
  </si>
  <si>
    <t xml:space="preserve">Western Europe</t>
  </si>
  <si>
    <t xml:space="preserve">31fa3fd4-f1ae-6786-8489-59e276b4508e</t>
  </si>
  <si>
    <t xml:space="preserve">Exploration</t>
  </si>
  <si>
    <t xml:space="preserve">Upstream</t>
  </si>
  <si>
    <t xml:space="preserve">Metal Production</t>
  </si>
  <si>
    <t xml:space="preserve">Primary Aluminum Production</t>
  </si>
  <si>
    <t xml:space="preserve">Brunei</t>
  </si>
  <si>
    <t xml:space="preserve">Australia and New Zealand</t>
  </si>
  <si>
    <t xml:space="preserve">57478aa5-83d8-e59e-5893-425ded2b0e6d</t>
  </si>
  <si>
    <t xml:space="preserve">Abandoned wells</t>
  </si>
  <si>
    <t xml:space="preserve">Ferroalloy Production</t>
  </si>
  <si>
    <t xml:space="preserve">Bulgaria</t>
  </si>
  <si>
    <t xml:space="preserve">Melanesia</t>
  </si>
  <si>
    <t xml:space="preserve">41caea1f-d31a-5285-c0f9-4232cae19357</t>
  </si>
  <si>
    <t xml:space="preserve">Production per region/basin: Onshore â€“ Conventional</t>
  </si>
  <si>
    <t xml:space="preserve">Non-Energy Products from Fuels and Solvent Use</t>
  </si>
  <si>
    <t xml:space="preserve">Solvent Use</t>
  </si>
  <si>
    <t xml:space="preserve">Burkina Faso</t>
  </si>
  <si>
    <t xml:space="preserve">Micronesia</t>
  </si>
  <si>
    <t xml:space="preserve">eb009344-8753-854a-7cdc-edaf48381219</t>
  </si>
  <si>
    <t xml:space="preserve">Production per region/basin: Onshore â€“ Unconventional</t>
  </si>
  <si>
    <t xml:space="preserve">Electronics Industry</t>
  </si>
  <si>
    <t xml:space="preserve">Semiconductor Manufacturing</t>
  </si>
  <si>
    <t xml:space="preserve">Burundi</t>
  </si>
  <si>
    <t xml:space="preserve">Polynesia</t>
  </si>
  <si>
    <t xml:space="preserve">f2c9d869-a68d-5c98-ae71-39bbcfc30fa0</t>
  </si>
  <si>
    <t xml:space="preserve">Production Offshore</t>
  </si>
  <si>
    <t xml:space="preserve">Product Uses and Substitutes for ODS</t>
  </si>
  <si>
    <t xml:space="preserve">HFC-134a and HC Leakage</t>
  </si>
  <si>
    <t xml:space="preserve">Côte d'Ivoire</t>
  </si>
  <si>
    <t xml:space="preserve">Antarctica</t>
  </si>
  <si>
    <t xml:space="preserve">61806e1f-2de3-8bc6-437e-6197e58885f1</t>
  </si>
  <si>
    <t xml:space="preserve">Gas Processing Unit</t>
  </si>
  <si>
    <t xml:space="preserve">Other product Manufacture and Use</t>
  </si>
  <si>
    <t xml:space="preserve">Explosives Manufacturing</t>
  </si>
  <si>
    <t xml:space="preserve">Cabo Verde</t>
  </si>
  <si>
    <t xml:space="preserve">Caribbean</t>
  </si>
  <si>
    <t xml:space="preserve">e45e6127-95fa-116b-4636-e0ab3af4a8e8</t>
  </si>
  <si>
    <t xml:space="preserve">Gathering and boosting facilities</t>
  </si>
  <si>
    <t xml:space="preserve">Other Unspecified Industrial CH4 Sources</t>
  </si>
  <si>
    <t xml:space="preserve">Cambodia</t>
  </si>
  <si>
    <t xml:space="preserve">33d74be4-268f-c519-2329-8e6876ff2279</t>
  </si>
  <si>
    <t xml:space="preserve">Tank batteries</t>
  </si>
  <si>
    <t xml:space="preserve">Cameroon</t>
  </si>
  <si>
    <t xml:space="preserve">756ed0ac-c0b4-44dc-96ea-55fb85235077</t>
  </si>
  <si>
    <t xml:space="preserve">LNG Transport</t>
  </si>
  <si>
    <t xml:space="preserve">7c05a790-1c74-432f-9a90-4fd045d803e7</t>
  </si>
  <si>
    <t xml:space="preserve">Transmission LNG Peak Shaving</t>
  </si>
  <si>
    <t xml:space="preserve">Sheep</t>
  </si>
  <si>
    <t xml:space="preserve">Central African Republic</t>
  </si>
  <si>
    <t xml:space="preserve">14344f1d-aa1f-4dd1-83a9-a1a15af3efce</t>
  </si>
  <si>
    <t xml:space="preserve">Well head</t>
  </si>
  <si>
    <t xml:space="preserve">Goats</t>
  </si>
  <si>
    <t xml:space="preserve">Chad</t>
  </si>
  <si>
    <t xml:space="preserve">da5f682a-d990-4988-9469-61f60839105c</t>
  </si>
  <si>
    <t xml:space="preserve">Flare</t>
  </si>
  <si>
    <t xml:space="preserve">Camels, Buffalo, and Other</t>
  </si>
  <si>
    <t xml:space="preserve">8a2d7074-d1d2-4abf-ac5b-626c0f94aca1</t>
  </si>
  <si>
    <t xml:space="preserve">Pit</t>
  </si>
  <si>
    <t xml:space="preserve">412136a3-58ea-4fd8-89d6-f320360526d2</t>
  </si>
  <si>
    <t xml:space="preserve">Gas disposal facility</t>
  </si>
  <si>
    <t xml:space="preserve">Solid Storage</t>
  </si>
  <si>
    <t xml:space="preserve">f452cd26-e1d1-4ec1-9a5f-347bcbe9509a</t>
  </si>
  <si>
    <t xml:space="preserve">O&amp;G facility (generic)</t>
  </si>
  <si>
    <t xml:space="preserve">Comoros</t>
  </si>
  <si>
    <t xml:space="preserve">0087006d-5034-43a9-a5e9-73e2566bf611</t>
  </si>
  <si>
    <t xml:space="preserve">O&amp;G facility (onshore)</t>
  </si>
  <si>
    <t xml:space="preserve">Congo (Congo-Brazzaville)</t>
  </si>
  <si>
    <t xml:space="preserve">5ff6dd05-12bf-4661-bf64-1cb902d5d6a5</t>
  </si>
  <si>
    <t xml:space="preserve">O&amp;G facility (offshore)</t>
  </si>
  <si>
    <t xml:space="preserve">Costa Rica</t>
  </si>
  <si>
    <t xml:space="preserve">Synthetic Fertilizer Use</t>
  </si>
  <si>
    <t xml:space="preserve">Croatia</t>
  </si>
  <si>
    <t xml:space="preserve">Organic Amendments</t>
  </si>
  <si>
    <t xml:space="preserve">Cuba</t>
  </si>
  <si>
    <t xml:space="preserve">Prescribed Burning of Savannas</t>
  </si>
  <si>
    <t xml:space="preserve">Grassland Burning</t>
  </si>
  <si>
    <t xml:space="preserve">Cyprus</t>
  </si>
  <si>
    <t xml:space="preserve">Field Burning of Agricultural Residues</t>
  </si>
  <si>
    <t xml:space="preserve">Residue Burning on Cropland</t>
  </si>
  <si>
    <t xml:space="preserve">Czechia (Czech Republic)</t>
  </si>
  <si>
    <t xml:space="preserve">Liming</t>
  </si>
  <si>
    <t xml:space="preserve">Urea Application</t>
  </si>
  <si>
    <t xml:space="preserve">Other Carbon-Containing Fertilizers</t>
  </si>
  <si>
    <t xml:space="preserve">Djibouti</t>
  </si>
  <si>
    <t xml:space="preserve">Dominica</t>
  </si>
  <si>
    <t xml:space="preserve">CH4 from biomass Burning</t>
  </si>
  <si>
    <t xml:space="preserve">Dominican Republic</t>
  </si>
  <si>
    <t xml:space="preserve">Cropland</t>
  </si>
  <si>
    <t xml:space="preserve">Organic Soil Decomposition</t>
  </si>
  <si>
    <t xml:space="preserve">Settlements</t>
  </si>
  <si>
    <t xml:space="preserve">Urban Biomass Burning</t>
  </si>
  <si>
    <t xml:space="preserve">El Salvador</t>
  </si>
  <si>
    <t xml:space="preserve">Other Land</t>
  </si>
  <si>
    <t xml:space="preserve">Land Use Change-Related Fires</t>
  </si>
  <si>
    <t xml:space="preserve">Equatorial Guinea</t>
  </si>
  <si>
    <t xml:space="preserve">Harvested Wood Products</t>
  </si>
  <si>
    <t xml:space="preserve">Decomposition of Wood Products</t>
  </si>
  <si>
    <t xml:space="preserve">Eritrea</t>
  </si>
  <si>
    <t xml:space="preserve">Other CH4 from Land Use</t>
  </si>
  <si>
    <t xml:space="preserve">Estonia</t>
  </si>
  <si>
    <t xml:space="preserve">Eswatini (fmr. "Swaziland")</t>
  </si>
  <si>
    <t xml:space="preserve">Ethiopia</t>
  </si>
  <si>
    <t xml:space="preserve">Fiji</t>
  </si>
  <si>
    <t xml:space="preserve">Incineration and Open Burning of Waste</t>
  </si>
  <si>
    <t xml:space="preserve">Open Burning of Municipal Solid Waste</t>
  </si>
  <si>
    <t xml:space="preserve">Miscellaneous CH4 from Waste Sector</t>
  </si>
  <si>
    <t xml:space="preserve">Gambia</t>
  </si>
  <si>
    <t xml:space="preserve">Georgia</t>
  </si>
  <si>
    <t xml:space="preserve">Ghana</t>
  </si>
  <si>
    <t xml:space="preserve">Grenada</t>
  </si>
  <si>
    <t xml:space="preserve">Guatemala</t>
  </si>
  <si>
    <t xml:space="preserve">Guinea</t>
  </si>
  <si>
    <t xml:space="preserve">Guinea-Bissau</t>
  </si>
  <si>
    <t xml:space="preserve">Haiti</t>
  </si>
  <si>
    <t xml:space="preserve">Holy See</t>
  </si>
  <si>
    <t xml:space="preserve">Honduras</t>
  </si>
  <si>
    <t xml:space="preserve">Hungary</t>
  </si>
  <si>
    <t xml:space="preserve">Ireland</t>
  </si>
  <si>
    <t xml:space="preserve">Jamaica</t>
  </si>
  <si>
    <t xml:space="preserve">Japan</t>
  </si>
  <si>
    <t xml:space="preserve">Kiribati</t>
  </si>
  <si>
    <t xml:space="preserve">Kyrgyzstan</t>
  </si>
  <si>
    <t xml:space="preserve">Laos</t>
  </si>
  <si>
    <t xml:space="preserve">Latvia</t>
  </si>
  <si>
    <t xml:space="preserve">Lebanon</t>
  </si>
  <si>
    <t xml:space="preserve">Lesotho</t>
  </si>
  <si>
    <t xml:space="preserve">Liberia</t>
  </si>
  <si>
    <t xml:space="preserve">Liechtenstein</t>
  </si>
  <si>
    <t xml:space="preserve">Lithuania</t>
  </si>
  <si>
    <t xml:space="preserve">Luxembourg</t>
  </si>
  <si>
    <t xml:space="preserve">Malawi</t>
  </si>
  <si>
    <t xml:space="preserve">Malaysia</t>
  </si>
  <si>
    <t xml:space="preserve">Maldives</t>
  </si>
  <si>
    <t xml:space="preserve">Mali</t>
  </si>
  <si>
    <t xml:space="preserve">Malta</t>
  </si>
  <si>
    <t xml:space="preserve">Marshall Islands</t>
  </si>
  <si>
    <t xml:space="preserve">Mauritania</t>
  </si>
  <si>
    <t xml:space="preserve">Mauritius</t>
  </si>
  <si>
    <t xml:space="preserve">Moldova</t>
  </si>
  <si>
    <t xml:space="preserve">Monaco</t>
  </si>
  <si>
    <t xml:space="preserve">Mongolia</t>
  </si>
  <si>
    <t xml:space="preserve">Montenegro</t>
  </si>
  <si>
    <t xml:space="preserve">Mozambique</t>
  </si>
  <si>
    <t xml:space="preserve">Myanmar (formerly Burma)</t>
  </si>
  <si>
    <t xml:space="preserve">Namibia</t>
  </si>
  <si>
    <t xml:space="preserve">Nauru</t>
  </si>
  <si>
    <t xml:space="preserve">Nepal</t>
  </si>
  <si>
    <t xml:space="preserve">New Zealand</t>
  </si>
  <si>
    <t xml:space="preserve">Nicaragua</t>
  </si>
  <si>
    <t xml:space="preserve">Niger</t>
  </si>
  <si>
    <t xml:space="preserve">North Korea</t>
  </si>
  <si>
    <t xml:space="preserve">North Macedonia</t>
  </si>
  <si>
    <t xml:space="preserve">Palau</t>
  </si>
  <si>
    <t xml:space="preserve">Palestine State</t>
  </si>
  <si>
    <t xml:space="preserve">Panama</t>
  </si>
  <si>
    <t xml:space="preserve">Papua New Guinea</t>
  </si>
  <si>
    <t xml:space="preserve">Philippines</t>
  </si>
  <si>
    <t xml:space="preserve">Portugal</t>
  </si>
  <si>
    <t xml:space="preserve">Qatar</t>
  </si>
  <si>
    <t xml:space="preserve">Rwanda</t>
  </si>
  <si>
    <t xml:space="preserve">Saint Kitts and Nevis</t>
  </si>
  <si>
    <t xml:space="preserve">Saint Lucia</t>
  </si>
  <si>
    <t xml:space="preserve">Saint Vincent and the Grenadines</t>
  </si>
  <si>
    <t xml:space="preserve">Samoa</t>
  </si>
  <si>
    <t xml:space="preserve">San Marino</t>
  </si>
  <si>
    <t xml:space="preserve">Sao Tome and Principe</t>
  </si>
  <si>
    <t xml:space="preserve">Senegal</t>
  </si>
  <si>
    <t xml:space="preserve">Serbia</t>
  </si>
  <si>
    <t xml:space="preserve">Seychelles</t>
  </si>
  <si>
    <t xml:space="preserve">Sierra Leone</t>
  </si>
  <si>
    <t xml:space="preserve">Singapore</t>
  </si>
  <si>
    <t xml:space="preserve">Slovakia</t>
  </si>
  <si>
    <t xml:space="preserve">Slovenia</t>
  </si>
  <si>
    <t xml:space="preserve">Solomon Islands</t>
  </si>
  <si>
    <t xml:space="preserve">Somalia</t>
  </si>
  <si>
    <t xml:space="preserve">South Korea</t>
  </si>
  <si>
    <t xml:space="preserve">South Sudan</t>
  </si>
  <si>
    <t xml:space="preserve">Sri Lanka</t>
  </si>
  <si>
    <t xml:space="preserve">Syria</t>
  </si>
  <si>
    <t xml:space="preserve">Tajikistan</t>
  </si>
  <si>
    <t xml:space="preserve">Tanzania</t>
  </si>
  <si>
    <t xml:space="preserve">Timor-Leste</t>
  </si>
  <si>
    <t xml:space="preserve">Togo</t>
  </si>
  <si>
    <t xml:space="preserve">Tonga</t>
  </si>
  <si>
    <t xml:space="preserve">Trinidad and Tobago</t>
  </si>
  <si>
    <t xml:space="preserve">Tuvalu</t>
  </si>
  <si>
    <t xml:space="preserve">Uganda</t>
  </si>
  <si>
    <t xml:space="preserve">Ukraine</t>
  </si>
  <si>
    <t xml:space="preserve">United Arab Emirates</t>
  </si>
  <si>
    <t xml:space="preserve">Vanuatu</t>
  </si>
  <si>
    <t xml:space="preserve">Zambia</t>
  </si>
  <si>
    <t xml:space="preserve">Zimbabwe</t>
  </si>
  <si>
    <t xml:space="preserve">Master file input Rules</t>
  </si>
  <si>
    <t xml:space="preserve">1) Quarterly updates to science study data </t>
  </si>
  <si>
    <t xml:space="preserve">2) Only projects with contracts should be on public platform (completed or ongoing projects)</t>
  </si>
  <si>
    <t xml:space="preserve">3) Continuous studies can be listed, but we will need to state as "in-kind" in the factsheets</t>
  </si>
  <si>
    <t xml:space="preserve">donor_name</t>
  </si>
</sst>
</file>

<file path=xl/styles.xml><?xml version="1.0" encoding="utf-8"?>
<styleSheet xmlns="http://schemas.openxmlformats.org/spreadsheetml/2006/main">
  <numFmts count="18">
    <numFmt numFmtId="164" formatCode="General"/>
    <numFmt numFmtId="165" formatCode="0.00E+00"/>
    <numFmt numFmtId="166" formatCode="[$-809]d\ mmmm\ yyyy;@"/>
    <numFmt numFmtId="167" formatCode="mmm\-yy"/>
    <numFmt numFmtId="168" formatCode="d\-mmm\-yy"/>
    <numFmt numFmtId="169" formatCode="General"/>
    <numFmt numFmtId="170" formatCode="@"/>
    <numFmt numFmtId="171" formatCode="0.00000"/>
    <numFmt numFmtId="172" formatCode="0.000"/>
    <numFmt numFmtId="173" formatCode="0.0000"/>
    <numFmt numFmtId="174" formatCode="m/d/yyyy"/>
    <numFmt numFmtId="175" formatCode="#,##0"/>
    <numFmt numFmtId="176" formatCode="#,##0.00"/>
    <numFmt numFmtId="177" formatCode="#,##0.0"/>
    <numFmt numFmtId="178" formatCode="0"/>
    <numFmt numFmtId="179" formatCode="0.00%"/>
    <numFmt numFmtId="180" formatCode="#,##0.00000"/>
    <numFmt numFmtId="181" formatCode="#,##0.000"/>
  </numFmts>
  <fonts count="18">
    <font>
      <sz val="11"/>
      <color theme="1"/>
      <name val="Calibri"/>
      <family val="2"/>
      <charset val="1"/>
    </font>
    <font>
      <sz val="10"/>
      <name val="Arial"/>
      <family val="0"/>
    </font>
    <font>
      <sz val="10"/>
      <name val="Arial"/>
      <family val="0"/>
    </font>
    <font>
      <sz val="10"/>
      <name val="Arial"/>
      <family val="0"/>
    </font>
    <font>
      <b val="true"/>
      <sz val="11"/>
      <color theme="0"/>
      <name val="Calibri"/>
      <family val="2"/>
      <charset val="1"/>
    </font>
    <font>
      <b val="true"/>
      <sz val="11"/>
      <color theme="1"/>
      <name val="Calibri"/>
      <family val="2"/>
      <charset val="1"/>
    </font>
    <font>
      <sz val="11"/>
      <name val="Calibri"/>
      <family val="2"/>
      <charset val="1"/>
    </font>
    <font>
      <u val="single"/>
      <sz val="11"/>
      <color theme="10"/>
      <name val="Calibri"/>
      <family val="2"/>
      <charset val="1"/>
    </font>
    <font>
      <sz val="11"/>
      <color rgb="FFFF0000"/>
      <name val="Calibri"/>
      <family val="2"/>
      <charset val="1"/>
    </font>
    <font>
      <sz val="9"/>
      <color theme="1"/>
      <name val="Calibri"/>
      <family val="2"/>
      <charset val="1"/>
    </font>
    <font>
      <sz val="11"/>
      <color rgb="FF000000"/>
      <name val="Calibri"/>
      <family val="2"/>
      <charset val="1"/>
    </font>
    <font>
      <sz val="11"/>
      <color rgb="FF000000"/>
      <name val="Calibri"/>
      <family val="0"/>
      <charset val="1"/>
    </font>
    <font>
      <sz val="10"/>
      <name val="Arial"/>
      <family val="2"/>
    </font>
    <font>
      <b val="true"/>
      <sz val="11"/>
      <name val="Calibri"/>
      <family val="2"/>
      <charset val="1"/>
    </font>
    <font>
      <sz val="11"/>
      <color rgb="FF92D050"/>
      <name val="Calibri"/>
      <family val="2"/>
      <charset val="1"/>
    </font>
    <font>
      <sz val="10"/>
      <color rgb="FF000000"/>
      <name val="Helvetica Neue"/>
      <family val="0"/>
      <charset val="1"/>
    </font>
    <font>
      <sz val="12"/>
      <color rgb="FF000000"/>
      <name val="Aptos Narrow"/>
      <family val="2"/>
      <charset val="1"/>
    </font>
    <font>
      <b val="true"/>
      <sz val="11"/>
      <color rgb="FF000000"/>
      <name val="Calibri"/>
      <family val="2"/>
      <charset val="1"/>
    </font>
  </fonts>
  <fills count="23">
    <fill>
      <patternFill patternType="none"/>
    </fill>
    <fill>
      <patternFill patternType="gray125"/>
    </fill>
    <fill>
      <patternFill patternType="solid">
        <fgColor theme="4"/>
        <bgColor rgb="FF666699"/>
      </patternFill>
    </fill>
    <fill>
      <patternFill patternType="solid">
        <fgColor theme="7" tint="-0.25"/>
        <bgColor rgb="FFFF6600"/>
      </patternFill>
    </fill>
    <fill>
      <patternFill patternType="solid">
        <fgColor theme="5" tint="0.3999"/>
        <bgColor rgb="FFF8CBAD"/>
      </patternFill>
    </fill>
    <fill>
      <patternFill patternType="solid">
        <fgColor theme="0" tint="-0.15"/>
        <bgColor rgb="FFD0CECE"/>
      </patternFill>
    </fill>
    <fill>
      <patternFill patternType="solid">
        <fgColor theme="9" tint="0.3999"/>
        <bgColor rgb="FF92D050"/>
      </patternFill>
    </fill>
    <fill>
      <patternFill patternType="solid">
        <fgColor rgb="FFFFC000"/>
        <bgColor rgb="FFFFD966"/>
      </patternFill>
    </fill>
    <fill>
      <patternFill patternType="solid">
        <fgColor rgb="FFFF0000"/>
        <bgColor rgb="FF9C0006"/>
      </patternFill>
    </fill>
    <fill>
      <patternFill patternType="solid">
        <fgColor rgb="FF92D050"/>
        <bgColor rgb="FFA9D18E"/>
      </patternFill>
    </fill>
    <fill>
      <patternFill patternType="solid">
        <fgColor theme="0"/>
        <bgColor rgb="FFEDEDED"/>
      </patternFill>
    </fill>
    <fill>
      <patternFill patternType="solid">
        <fgColor rgb="FF0070C0"/>
        <bgColor rgb="FF0563C1"/>
      </patternFill>
    </fill>
    <fill>
      <patternFill patternType="solid">
        <fgColor theme="9"/>
        <bgColor rgb="FF92D050"/>
      </patternFill>
    </fill>
    <fill>
      <patternFill patternType="solid">
        <fgColor theme="7" tint="-0.5"/>
        <bgColor rgb="FF9C5700"/>
      </patternFill>
    </fill>
    <fill>
      <patternFill patternType="solid">
        <fgColor theme="7" tint="0.7999"/>
        <bgColor rgb="FFEDEDED"/>
      </patternFill>
    </fill>
    <fill>
      <patternFill patternType="solid">
        <fgColor theme="7" tint="0.5999"/>
        <bgColor rgb="FFFFEB9C"/>
      </patternFill>
    </fill>
    <fill>
      <patternFill patternType="solid">
        <fgColor theme="7" tint="0.3999"/>
        <bgColor rgb="FFFFE699"/>
      </patternFill>
    </fill>
    <fill>
      <patternFill patternType="solid">
        <fgColor theme="2" tint="-0.75"/>
        <bgColor rgb="FF333300"/>
      </patternFill>
    </fill>
    <fill>
      <patternFill patternType="solid">
        <fgColor theme="2" tint="-0.1"/>
        <bgColor rgb="FFD9D9D9"/>
      </patternFill>
    </fill>
    <fill>
      <patternFill patternType="solid">
        <fgColor theme="5" tint="0.5999"/>
        <bgColor rgb="FFFFC7CE"/>
      </patternFill>
    </fill>
    <fill>
      <patternFill patternType="solid">
        <fgColor theme="2"/>
        <bgColor rgb="FFEDEDED"/>
      </patternFill>
    </fill>
    <fill>
      <patternFill patternType="solid">
        <fgColor theme="6" tint="0.7999"/>
        <bgColor rgb="FFE7E6E6"/>
      </patternFill>
    </fill>
    <fill>
      <patternFill patternType="solid">
        <fgColor rgb="FFFFFF00"/>
        <bgColor rgb="FFFFD966"/>
      </patternFill>
    </fill>
  </fills>
  <borders count="14">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top style="thin"/>
      <bottom style="thin"/>
      <diagonal/>
    </border>
    <border diagonalUp="false" diagonalDown="false">
      <left style="thin"/>
      <right/>
      <top style="thin"/>
      <bottom/>
      <diagonal/>
    </border>
    <border diagonalUp="false" diagonalDown="false">
      <left/>
      <right style="thin"/>
      <top style="thin"/>
      <bottom style="thin"/>
      <diagonal/>
    </border>
    <border diagonalUp="false" diagonalDown="false">
      <left/>
      <right style="thin"/>
      <top style="thin"/>
      <bottom/>
      <diagonal/>
    </border>
    <border diagonalUp="false" diagonalDown="false">
      <left style="thin"/>
      <right/>
      <top/>
      <bottom style="thin"/>
      <diagonal/>
    </border>
    <border diagonalUp="false" diagonalDown="false">
      <left style="thin"/>
      <right style="thin"/>
      <top/>
      <bottom style="thin"/>
      <diagonal/>
    </border>
    <border diagonalUp="false" diagonalDown="false">
      <left/>
      <right/>
      <top style="thin">
        <color theme="4" tint="0.3999"/>
      </top>
      <bottom style="thin">
        <color theme="4" tint="0.3999"/>
      </bottom>
      <diagonal/>
    </border>
    <border diagonalUp="false" diagonalDown="false">
      <left style="thin"/>
      <right/>
      <top/>
      <bottom/>
      <diagonal/>
    </border>
    <border diagonalUp="false" diagonalDown="false">
      <left style="thin"/>
      <right style="thin"/>
      <top/>
      <bottom/>
      <diagonal/>
    </border>
    <border diagonalUp="false" diagonalDown="false">
      <left/>
      <right/>
      <top style="thin"/>
      <bottom style="thin"/>
      <diagonal/>
    </border>
    <border diagonalUp="false" diagonalDown="false">
      <left/>
      <right/>
      <top style="thin"/>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7" fillId="0" borderId="0" applyFont="true" applyBorder="false" applyAlignment="true" applyProtection="false">
      <alignment horizontal="general" vertical="bottom" textRotation="0" wrapText="false" indent="0" shrinkToFit="false"/>
    </xf>
  </cellStyleXfs>
  <cellXfs count="33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center"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left" vertical="center" textRotation="0" wrapText="true" indent="0" shrinkToFit="false"/>
      <protection locked="true" hidden="false"/>
    </xf>
    <xf numFmtId="164" fontId="4" fillId="2" borderId="2" xfId="0" applyFont="true" applyBorder="true" applyAlignment="true" applyProtection="true">
      <alignment horizontal="center" vertical="center" textRotation="0" wrapText="true" indent="0" shrinkToFit="false"/>
      <protection locked="true" hidden="false"/>
    </xf>
    <xf numFmtId="164" fontId="4" fillId="2" borderId="1" xfId="0" applyFont="true" applyBorder="true" applyAlignment="true" applyProtection="true">
      <alignment horizontal="center" vertical="center" textRotation="0" wrapText="true" indent="0" shrinkToFit="false"/>
      <protection locked="true" hidden="false"/>
    </xf>
    <xf numFmtId="164" fontId="4" fillId="2" borderId="3" xfId="0" applyFont="true" applyBorder="true" applyAlignment="true" applyProtection="true">
      <alignment horizontal="center" vertical="center" textRotation="0" wrapText="true" indent="0" shrinkToFit="false"/>
      <protection locked="true" hidden="false"/>
    </xf>
    <xf numFmtId="164" fontId="4" fillId="2" borderId="4" xfId="0" applyFont="true" applyBorder="true" applyAlignment="true" applyProtection="true">
      <alignment horizontal="center" vertical="center" textRotation="0" wrapText="true" indent="0" shrinkToFit="false"/>
      <protection locked="true" hidden="false"/>
    </xf>
    <xf numFmtId="164" fontId="4" fillId="2" borderId="0" xfId="0" applyFont="true" applyBorder="false" applyAlignment="true" applyProtection="true">
      <alignment horizontal="center" vertical="center" textRotation="0" wrapText="true" indent="0" shrinkToFit="false"/>
      <protection locked="true" hidden="false"/>
    </xf>
    <xf numFmtId="164" fontId="4" fillId="2" borderId="0" xfId="0" applyFont="true" applyBorder="false" applyAlignment="true" applyProtection="true">
      <alignment horizontal="center" vertical="center" textRotation="0" wrapText="false" indent="0" shrinkToFit="false"/>
      <protection locked="true" hidden="false"/>
    </xf>
    <xf numFmtId="164" fontId="4" fillId="3" borderId="0" xfId="0" applyFont="true" applyBorder="false" applyAlignment="true" applyProtection="true">
      <alignment horizontal="center" vertical="center" textRotation="0" wrapText="false" indent="0" shrinkToFit="false"/>
      <protection locked="true" hidden="false"/>
    </xf>
    <xf numFmtId="164" fontId="5" fillId="0" borderId="0" xfId="0" applyFont="true" applyBorder="false" applyAlignment="true" applyProtection="true">
      <alignment horizontal="center" vertical="center" textRotation="0" wrapText="false" indent="0" shrinkToFit="false"/>
      <protection locked="true" hidden="false"/>
    </xf>
    <xf numFmtId="164" fontId="6" fillId="4" borderId="1" xfId="0" applyFont="true" applyBorder="true" applyAlignment="true" applyProtection="true">
      <alignment horizontal="left" vertical="center" textRotation="0" wrapText="true" indent="0" shrinkToFit="false"/>
      <protection locked="true" hidden="false"/>
    </xf>
    <xf numFmtId="164" fontId="6" fillId="0" borderId="1" xfId="0" applyFont="true" applyBorder="true" applyAlignment="true" applyProtection="true">
      <alignment horizontal="general" vertical="center" textRotation="0" wrapText="true" indent="0" shrinkToFit="false"/>
      <protection locked="true" hidden="false"/>
    </xf>
    <xf numFmtId="164" fontId="0" fillId="0" borderId="1" xfId="0" applyFont="true" applyBorder="true" applyAlignment="true" applyProtection="true">
      <alignment horizontal="general" vertical="center" textRotation="0" wrapText="true" indent="0" shrinkToFit="false"/>
      <protection locked="true" hidden="false"/>
    </xf>
    <xf numFmtId="164" fontId="0" fillId="0" borderId="1" xfId="0" applyFont="true" applyBorder="true" applyAlignment="true" applyProtection="true">
      <alignment horizontal="left" vertical="center" textRotation="0" wrapText="true" indent="0" shrinkToFit="false"/>
      <protection locked="true" hidden="false"/>
    </xf>
    <xf numFmtId="164" fontId="0" fillId="0" borderId="3" xfId="0" applyFont="true" applyBorder="true" applyAlignment="true" applyProtection="true">
      <alignment horizontal="left" vertical="center" textRotation="0" wrapText="true" indent="0" shrinkToFit="false"/>
      <protection locked="true" hidden="false"/>
    </xf>
    <xf numFmtId="164" fontId="0" fillId="0" borderId="3" xfId="0" applyFont="true" applyBorder="true" applyAlignment="true" applyProtection="true">
      <alignment horizontal="center" vertical="center" textRotation="0" wrapText="true" indent="0" shrinkToFit="false"/>
      <protection locked="true" hidden="false"/>
    </xf>
    <xf numFmtId="164" fontId="0" fillId="0" borderId="1" xfId="0" applyFont="true" applyBorder="true" applyAlignment="true" applyProtection="true">
      <alignment horizontal="center" vertical="center" textRotation="0" wrapText="true" indent="0" shrinkToFit="false"/>
      <protection locked="true" hidden="false"/>
    </xf>
    <xf numFmtId="164" fontId="7" fillId="0" borderId="5" xfId="20" applyFont="true" applyBorder="true" applyAlignment="true" applyProtection="true">
      <alignment horizontal="left" vertical="center" textRotation="0" wrapText="true" indent="0" shrinkToFit="false"/>
      <protection locked="true" hidden="false"/>
    </xf>
    <xf numFmtId="164" fontId="6" fillId="0" borderId="1" xfId="0" applyFont="true" applyBorder="true" applyAlignment="true" applyProtection="true">
      <alignment horizontal="center" vertical="center" textRotation="0" wrapText="true" indent="0" shrinkToFit="false"/>
      <protection locked="true" hidden="false"/>
    </xf>
    <xf numFmtId="164" fontId="0" fillId="0" borderId="1" xfId="0" applyFont="false" applyBorder="true" applyAlignment="true" applyProtection="true">
      <alignment horizontal="left" vertical="center" textRotation="0" wrapText="true" indent="0" shrinkToFit="false"/>
      <protection locked="true" hidden="false"/>
    </xf>
    <xf numFmtId="164" fontId="6" fillId="5" borderId="1" xfId="0" applyFont="true" applyBorder="true" applyAlignment="true" applyProtection="true">
      <alignment horizontal="general" vertical="center" textRotation="0" wrapText="true" indent="0" shrinkToFit="false"/>
      <protection locked="true" hidden="false"/>
    </xf>
    <xf numFmtId="164" fontId="0" fillId="5" borderId="1" xfId="0" applyFont="true" applyBorder="true" applyAlignment="true" applyProtection="true">
      <alignment horizontal="general" vertical="center" textRotation="0" wrapText="true" indent="0" shrinkToFit="false"/>
      <protection locked="true" hidden="false"/>
    </xf>
    <xf numFmtId="164" fontId="0" fillId="5" borderId="1" xfId="0" applyFont="true" applyBorder="true" applyAlignment="true" applyProtection="true">
      <alignment horizontal="left" vertical="center" textRotation="0" wrapText="true" indent="0" shrinkToFit="false"/>
      <protection locked="true" hidden="false"/>
    </xf>
    <xf numFmtId="164" fontId="0" fillId="5" borderId="3" xfId="0" applyFont="true" applyBorder="true" applyAlignment="true" applyProtection="true">
      <alignment horizontal="left" vertical="center" textRotation="0" wrapText="true" indent="0" shrinkToFit="false"/>
      <protection locked="true" hidden="false"/>
    </xf>
    <xf numFmtId="164" fontId="0" fillId="5" borderId="3" xfId="0" applyFont="true" applyBorder="true" applyAlignment="true" applyProtection="true">
      <alignment horizontal="center" vertical="center" textRotation="0" wrapText="true" indent="0" shrinkToFit="false"/>
      <protection locked="true" hidden="false"/>
    </xf>
    <xf numFmtId="164" fontId="0" fillId="5" borderId="1" xfId="0" applyFont="true" applyBorder="true" applyAlignment="true" applyProtection="true">
      <alignment horizontal="center" vertical="center" textRotation="0" wrapText="true" indent="0" shrinkToFit="false"/>
      <protection locked="true" hidden="false"/>
    </xf>
    <xf numFmtId="164" fontId="7" fillId="5" borderId="5" xfId="20" applyFont="true" applyBorder="true" applyAlignment="true" applyProtection="true">
      <alignment horizontal="left" vertical="center" textRotation="0" wrapText="true" indent="0" shrinkToFit="false"/>
      <protection locked="true" hidden="false"/>
    </xf>
    <xf numFmtId="164" fontId="6" fillId="5" borderId="1" xfId="0" applyFont="true" applyBorder="true" applyAlignment="true" applyProtection="true">
      <alignment horizontal="center" vertical="center" textRotation="0" wrapText="true" indent="0" shrinkToFit="false"/>
      <protection locked="true" hidden="false"/>
    </xf>
    <xf numFmtId="164" fontId="0" fillId="5" borderId="1" xfId="0" applyFont="false" applyBorder="true" applyAlignment="true" applyProtection="true">
      <alignment horizontal="left" vertical="center" textRotation="0" wrapText="true" indent="0" shrinkToFit="false"/>
      <protection locked="true" hidden="false"/>
    </xf>
    <xf numFmtId="164" fontId="0" fillId="4" borderId="1" xfId="0" applyFont="true" applyBorder="true" applyAlignment="true" applyProtection="true">
      <alignment horizontal="left" vertical="center" textRotation="0" wrapText="true" indent="0" shrinkToFit="false"/>
      <protection locked="true" hidden="false"/>
    </xf>
    <xf numFmtId="164" fontId="0" fillId="0" borderId="5" xfId="0" applyFont="false" applyBorder="true" applyAlignment="true" applyProtection="true">
      <alignment horizontal="left" vertical="center" textRotation="0" wrapText="true" indent="0" shrinkToFit="false"/>
      <protection locked="true" hidden="false"/>
    </xf>
    <xf numFmtId="164" fontId="0" fillId="0" borderId="1" xfId="0" applyFont="false" applyBorder="true" applyAlignment="true" applyProtection="true">
      <alignment horizontal="center" vertical="center" textRotation="0" wrapText="true" indent="0" shrinkToFit="false"/>
      <protection locked="true" hidden="false"/>
    </xf>
    <xf numFmtId="164" fontId="0" fillId="6" borderId="1" xfId="0" applyFont="true" applyBorder="true" applyAlignment="true" applyProtection="true">
      <alignment horizontal="left" vertical="center" textRotation="0" wrapText="true" indent="0" shrinkToFit="false"/>
      <protection locked="true" hidden="false"/>
    </xf>
    <xf numFmtId="164" fontId="0" fillId="5" borderId="5" xfId="0" applyFont="false" applyBorder="true" applyAlignment="true" applyProtection="true">
      <alignment horizontal="left" vertical="center" textRotation="0" wrapText="true" indent="0" shrinkToFit="false"/>
      <protection locked="true" hidden="false"/>
    </xf>
    <xf numFmtId="164" fontId="0" fillId="5" borderId="1" xfId="0" applyFont="false" applyBorder="true" applyAlignment="true" applyProtection="true">
      <alignment horizontal="center" vertical="center" textRotation="0" wrapText="true" indent="0" shrinkToFit="false"/>
      <protection locked="true" hidden="false"/>
    </xf>
    <xf numFmtId="164" fontId="6" fillId="7" borderId="1" xfId="0" applyFont="true" applyBorder="true" applyAlignment="true" applyProtection="true">
      <alignment horizontal="left" vertical="center" textRotation="0" wrapText="true" indent="0" shrinkToFit="false"/>
      <protection locked="true" hidden="false"/>
    </xf>
    <xf numFmtId="164" fontId="6" fillId="0" borderId="1" xfId="0" applyFont="true" applyBorder="true" applyAlignment="true" applyProtection="true">
      <alignment horizontal="left" vertical="center" textRotation="0" wrapText="true" indent="0" shrinkToFit="false"/>
      <protection locked="true" hidden="false"/>
    </xf>
    <xf numFmtId="165" fontId="6" fillId="7" borderId="1" xfId="0" applyFont="true" applyBorder="true" applyAlignment="true" applyProtection="true">
      <alignment horizontal="left" vertical="center" textRotation="0" wrapText="true" indent="0" shrinkToFit="false"/>
      <protection locked="true" hidden="false"/>
    </xf>
    <xf numFmtId="164" fontId="6" fillId="8" borderId="1" xfId="0" applyFont="true" applyBorder="true" applyAlignment="true" applyProtection="true">
      <alignment horizontal="left" vertical="center" textRotation="0" wrapText="true" indent="0" shrinkToFit="false"/>
      <protection locked="true" hidden="false"/>
    </xf>
    <xf numFmtId="164" fontId="0" fillId="5" borderId="1" xfId="0" applyFont="true" applyBorder="true" applyAlignment="true" applyProtection="true">
      <alignment horizontal="general" vertical="center" textRotation="0" wrapText="false" indent="0" shrinkToFit="false"/>
      <protection locked="true" hidden="false"/>
    </xf>
    <xf numFmtId="165" fontId="0" fillId="0" borderId="1" xfId="0" applyFont="true" applyBorder="true" applyAlignment="true" applyProtection="true">
      <alignment horizontal="general" vertical="center" textRotation="0" wrapText="true" indent="0" shrinkToFit="false"/>
      <protection locked="true" hidden="false"/>
    </xf>
    <xf numFmtId="164" fontId="7" fillId="5" borderId="6" xfId="20" applyFont="true" applyBorder="true" applyAlignment="true" applyProtection="true">
      <alignment horizontal="left" vertical="center" textRotation="0" wrapText="true" indent="0" shrinkToFit="false"/>
      <protection locked="true" hidden="false"/>
    </xf>
    <xf numFmtId="164" fontId="0" fillId="5" borderId="7" xfId="0" applyFont="true" applyBorder="true" applyAlignment="true" applyProtection="true">
      <alignment horizontal="center" vertical="center" textRotation="0" wrapText="true" indent="0" shrinkToFit="false"/>
      <protection locked="true" hidden="false"/>
    </xf>
    <xf numFmtId="164" fontId="7" fillId="5" borderId="1" xfId="20" applyFont="true" applyBorder="true" applyAlignment="true" applyProtection="true">
      <alignment horizontal="left" vertical="center" textRotation="0" wrapText="true" indent="0" shrinkToFit="false"/>
      <protection locked="true" hidden="false"/>
    </xf>
    <xf numFmtId="164" fontId="7" fillId="0" borderId="1" xfId="20" applyFont="true" applyBorder="true" applyAlignment="true" applyProtection="true">
      <alignment horizontal="left" vertical="center" textRotation="0" wrapText="true" indent="0" shrinkToFit="false"/>
      <protection locked="true" hidden="false"/>
    </xf>
    <xf numFmtId="164" fontId="8" fillId="0" borderId="1" xfId="0" applyFont="true" applyBorder="true" applyAlignment="true" applyProtection="true">
      <alignment horizontal="general" vertical="center" textRotation="0" wrapText="true" indent="0" shrinkToFit="false"/>
      <protection locked="true" hidden="false"/>
    </xf>
    <xf numFmtId="164" fontId="0" fillId="0" borderId="8" xfId="0" applyFont="true" applyBorder="true" applyAlignment="true" applyProtection="true">
      <alignment horizontal="left" vertical="center" textRotation="0" wrapText="true" indent="0" shrinkToFit="false"/>
      <protection locked="true" hidden="false"/>
    </xf>
    <xf numFmtId="165" fontId="0" fillId="4" borderId="1" xfId="0" applyFont="true" applyBorder="true" applyAlignment="true" applyProtection="true">
      <alignment horizontal="left" vertical="center" textRotation="0" wrapText="true" indent="0" shrinkToFit="false"/>
      <protection locked="true" hidden="false"/>
    </xf>
    <xf numFmtId="164" fontId="0" fillId="0" borderId="1" xfId="0" applyFont="false" applyBorder="true" applyAlignment="true" applyProtection="true">
      <alignment horizontal="general" vertical="center" textRotation="0" wrapText="false" indent="0" shrinkToFit="false"/>
      <protection locked="true" hidden="false"/>
    </xf>
    <xf numFmtId="164" fontId="0" fillId="0" borderId="1" xfId="0" applyFont="false" applyBorder="true" applyAlignment="true" applyProtection="true">
      <alignment horizontal="center" vertical="center" textRotation="0" wrapText="false" indent="0" shrinkToFit="false"/>
      <protection locked="true" hidden="false"/>
    </xf>
    <xf numFmtId="166" fontId="0" fillId="0" borderId="1" xfId="0" applyFont="false" applyBorder="true" applyAlignment="true" applyProtection="true">
      <alignment horizontal="center" vertical="center" textRotation="0" wrapText="fals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4" fontId="4" fillId="7" borderId="1" xfId="0" applyFont="true" applyBorder="true" applyAlignment="true" applyProtection="true">
      <alignment horizontal="center" vertical="center" textRotation="0" wrapText="true" indent="0" shrinkToFit="false"/>
      <protection locked="true" hidden="false"/>
    </xf>
    <xf numFmtId="164" fontId="6" fillId="9" borderId="1" xfId="0" applyFont="true" applyBorder="true" applyAlignment="true" applyProtection="true">
      <alignment horizontal="general" vertical="center" textRotation="0" wrapText="true" indent="0" shrinkToFit="false"/>
      <protection locked="true" hidden="false"/>
    </xf>
    <xf numFmtId="164" fontId="7" fillId="5" borderId="1" xfId="20" applyFont="true" applyBorder="true" applyAlignment="true" applyProtection="true">
      <alignment horizontal="general" vertical="center" textRotation="0" wrapText="true" indent="0" shrinkToFit="false"/>
      <protection locked="true" hidden="false"/>
    </xf>
    <xf numFmtId="166" fontId="6" fillId="5" borderId="1" xfId="20" applyFont="true" applyBorder="true" applyAlignment="true" applyProtection="true">
      <alignment horizontal="center" vertical="center" textRotation="0" wrapText="true" indent="0" shrinkToFit="false"/>
      <protection locked="true" hidden="false"/>
    </xf>
    <xf numFmtId="164" fontId="6" fillId="10" borderId="1" xfId="0" applyFont="true" applyBorder="true" applyAlignment="true" applyProtection="true">
      <alignment horizontal="general" vertical="center" textRotation="0" wrapText="true" indent="0" shrinkToFit="false"/>
      <protection locked="true" hidden="false"/>
    </xf>
    <xf numFmtId="164" fontId="0" fillId="10" borderId="1" xfId="0" applyFont="true" applyBorder="true" applyAlignment="true" applyProtection="true">
      <alignment horizontal="general" vertical="center" textRotation="0" wrapText="true" indent="0" shrinkToFit="false"/>
      <protection locked="true" hidden="false"/>
    </xf>
    <xf numFmtId="164" fontId="0" fillId="10" borderId="1" xfId="0" applyFont="true" applyBorder="true" applyAlignment="true" applyProtection="true">
      <alignment horizontal="center" vertical="center" textRotation="0" wrapText="true" indent="0" shrinkToFit="false"/>
      <protection locked="true" hidden="false"/>
    </xf>
    <xf numFmtId="164" fontId="7" fillId="10" borderId="1" xfId="20" applyFont="true" applyBorder="true" applyAlignment="true" applyProtection="true">
      <alignment horizontal="general" vertical="center" textRotation="0" wrapText="true" indent="0" shrinkToFit="false"/>
      <protection locked="true" hidden="false"/>
    </xf>
    <xf numFmtId="166" fontId="6" fillId="10" borderId="1" xfId="20" applyFont="true" applyBorder="true" applyAlignment="true" applyProtection="true">
      <alignment horizontal="center" vertical="center" textRotation="0" wrapText="true" indent="0" shrinkToFit="false"/>
      <protection locked="true" hidden="false"/>
    </xf>
    <xf numFmtId="167" fontId="0" fillId="10" borderId="1" xfId="0" applyFont="false" applyBorder="true" applyAlignment="true" applyProtection="true">
      <alignment horizontal="center" vertical="center" textRotation="0" wrapText="true" indent="0" shrinkToFit="false"/>
      <protection locked="true" hidden="false"/>
    </xf>
    <xf numFmtId="167" fontId="0" fillId="5" borderId="1" xfId="0" applyFont="false" applyBorder="true" applyAlignment="true" applyProtection="true">
      <alignment horizontal="center" vertical="center" textRotation="0" wrapText="true" indent="0" shrinkToFit="false"/>
      <protection locked="true" hidden="false"/>
    </xf>
    <xf numFmtId="164" fontId="7" fillId="5" borderId="1" xfId="20" applyFont="true" applyBorder="true" applyAlignment="true" applyProtection="true">
      <alignment horizontal="center" vertical="center" textRotation="0" wrapText="true" indent="0" shrinkToFit="false"/>
      <protection locked="true" hidden="false"/>
    </xf>
    <xf numFmtId="164" fontId="7" fillId="10" borderId="1" xfId="20" applyFont="true" applyBorder="true" applyAlignment="true" applyProtection="true">
      <alignment horizontal="center" vertical="center" textRotation="0" wrapText="true" indent="0" shrinkToFit="false"/>
      <protection locked="true" hidden="false"/>
    </xf>
    <xf numFmtId="165" fontId="6" fillId="5" borderId="1" xfId="0" applyFont="true" applyBorder="true" applyAlignment="true" applyProtection="true">
      <alignment horizontal="general" vertical="center" textRotation="0" wrapText="true" indent="0" shrinkToFit="false"/>
      <protection locked="true" hidden="false"/>
    </xf>
    <xf numFmtId="167" fontId="0" fillId="5" borderId="1" xfId="0" applyFont="false" applyBorder="true" applyAlignment="true" applyProtection="true">
      <alignment horizontal="center" vertical="center" textRotation="0" wrapText="false" indent="0" shrinkToFit="false"/>
      <protection locked="true" hidden="false"/>
    </xf>
    <xf numFmtId="165" fontId="6" fillId="0" borderId="1" xfId="0" applyFont="true" applyBorder="true" applyAlignment="true" applyProtection="true">
      <alignment horizontal="general" vertical="center" textRotation="0" wrapText="true" indent="0" shrinkToFit="false"/>
      <protection locked="true" hidden="false"/>
    </xf>
    <xf numFmtId="164" fontId="7" fillId="0" borderId="1" xfId="20" applyFont="true" applyBorder="true" applyAlignment="true" applyProtection="true">
      <alignment horizontal="center" vertical="center" textRotation="0" wrapText="true" indent="0" shrinkToFit="false"/>
      <protection locked="true" hidden="false"/>
    </xf>
    <xf numFmtId="164" fontId="7" fillId="0" borderId="1" xfId="20" applyFont="true" applyBorder="true" applyAlignment="true" applyProtection="true">
      <alignment horizontal="general" vertical="center" textRotation="0" wrapText="true" indent="0" shrinkToFit="false"/>
      <protection locked="true" hidden="false"/>
    </xf>
    <xf numFmtId="166" fontId="6" fillId="0" borderId="1" xfId="20" applyFont="true" applyBorder="true" applyAlignment="true" applyProtection="true">
      <alignment horizontal="center" vertical="center" textRotation="0" wrapText="true" indent="0" shrinkToFit="false"/>
      <protection locked="true" hidden="false"/>
    </xf>
    <xf numFmtId="167" fontId="0" fillId="0" borderId="1" xfId="0" applyFont="false" applyBorder="true" applyAlignment="true" applyProtection="true">
      <alignment horizontal="center" vertical="center" textRotation="0" wrapText="true" indent="0" shrinkToFit="false"/>
      <protection locked="true" hidden="false"/>
    </xf>
    <xf numFmtId="167" fontId="0" fillId="0" borderId="1" xfId="0" applyFont="false" applyBorder="true" applyAlignment="true" applyProtection="true">
      <alignment horizontal="center" vertical="center" textRotation="0" wrapText="false" indent="0" shrinkToFit="false"/>
      <protection locked="true" hidden="false"/>
    </xf>
    <xf numFmtId="165" fontId="6" fillId="10" borderId="1" xfId="0" applyFont="true" applyBorder="true" applyAlignment="true" applyProtection="true">
      <alignment horizontal="general" vertical="center" textRotation="0" wrapText="true" indent="0" shrinkToFit="false"/>
      <protection locked="true" hidden="false"/>
    </xf>
    <xf numFmtId="166" fontId="6" fillId="10" borderId="1" xfId="0" applyFont="true" applyBorder="true" applyAlignment="true" applyProtection="true">
      <alignment horizontal="center" vertical="center" textRotation="0" wrapText="true" indent="0" shrinkToFit="false"/>
      <protection locked="true" hidden="false"/>
    </xf>
    <xf numFmtId="164" fontId="7" fillId="5" borderId="1" xfId="20" applyFont="true" applyBorder="true" applyAlignment="true" applyProtection="true">
      <alignment horizontal="general" vertical="bottom" textRotation="0" wrapText="true" indent="0" shrinkToFit="false"/>
      <protection locked="true" hidden="false"/>
    </xf>
    <xf numFmtId="164" fontId="9" fillId="5" borderId="1" xfId="0" applyFont="true" applyBorder="true" applyAlignment="true" applyProtection="true">
      <alignment horizontal="center" vertical="center" textRotation="0" wrapText="true" indent="0" shrinkToFit="false"/>
      <protection locked="true" hidden="false"/>
    </xf>
    <xf numFmtId="164" fontId="9" fillId="10" borderId="1" xfId="0" applyFont="true" applyBorder="true" applyAlignment="true" applyProtection="true">
      <alignment horizontal="center" vertical="center" textRotation="0" wrapText="true" indent="0" shrinkToFit="false"/>
      <protection locked="true" hidden="false"/>
    </xf>
    <xf numFmtId="164" fontId="6" fillId="10" borderId="1" xfId="0" applyFont="true" applyBorder="true" applyAlignment="true" applyProtection="true">
      <alignment horizontal="center" vertical="center" textRotation="0" wrapText="true" indent="0" shrinkToFit="false"/>
      <protection locked="true" hidden="false"/>
    </xf>
    <xf numFmtId="164" fontId="6" fillId="9" borderId="1" xfId="0" applyFont="true" applyBorder="true" applyAlignment="true" applyProtection="true">
      <alignment horizontal="center" vertical="center" textRotation="0" wrapText="true" indent="0" shrinkToFit="false"/>
      <protection locked="true" hidden="false"/>
    </xf>
    <xf numFmtId="164" fontId="0" fillId="10" borderId="1" xfId="0" applyFont="true" applyBorder="true" applyAlignment="true" applyProtection="true">
      <alignment horizontal="left" vertical="center" textRotation="0" wrapText="true" indent="0" shrinkToFit="false"/>
      <protection locked="true" hidden="false"/>
    </xf>
    <xf numFmtId="166" fontId="6" fillId="5" borderId="1" xfId="0" applyFont="true" applyBorder="true" applyAlignment="true" applyProtection="true">
      <alignment horizontal="center" vertical="center" textRotation="0" wrapText="true" indent="0" shrinkToFit="false"/>
      <protection locked="true" hidden="false"/>
    </xf>
    <xf numFmtId="164" fontId="10" fillId="5" borderId="1" xfId="0" applyFont="true" applyBorder="true" applyAlignment="true" applyProtection="true">
      <alignment horizontal="left" vertical="top" textRotation="0" wrapText="true" indent="0" shrinkToFit="false"/>
      <protection locked="true" hidden="false"/>
    </xf>
    <xf numFmtId="164" fontId="0" fillId="5" borderId="1" xfId="0" applyFont="true" applyBorder="true" applyAlignment="true" applyProtection="true">
      <alignment horizontal="left" vertical="top" textRotation="0" wrapText="true" indent="0" shrinkToFit="false"/>
      <protection locked="true" hidden="false"/>
    </xf>
    <xf numFmtId="164" fontId="0" fillId="10" borderId="1" xfId="0" applyFont="true" applyBorder="true" applyAlignment="true" applyProtection="true">
      <alignment horizontal="left" vertical="top"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7" fillId="10" borderId="1" xfId="20" applyFont="true" applyBorder="true" applyAlignment="true" applyProtection="true">
      <alignment horizontal="general" vertical="bottom" textRotation="0" wrapText="true" indent="0" shrinkToFit="false"/>
      <protection locked="true" hidden="false"/>
    </xf>
    <xf numFmtId="164" fontId="0" fillId="5" borderId="1" xfId="0" applyFont="false" applyBorder="true" applyAlignment="true" applyProtection="true">
      <alignment horizontal="general" vertical="center" textRotation="0" wrapText="false" indent="0" shrinkToFit="false"/>
      <protection locked="true" hidden="false"/>
    </xf>
    <xf numFmtId="164" fontId="0" fillId="10" borderId="1" xfId="0" applyFont="false" applyBorder="true" applyAlignment="true" applyProtection="true">
      <alignment horizontal="general" vertical="center" textRotation="0" wrapText="false" indent="0" shrinkToFit="false"/>
      <protection locked="true" hidden="false"/>
    </xf>
    <xf numFmtId="164" fontId="0" fillId="11" borderId="1" xfId="0" applyFont="true" applyBorder="true" applyAlignment="true" applyProtection="true">
      <alignment horizontal="general" vertical="center"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6" fillId="11" borderId="1" xfId="0" applyFont="true" applyBorder="true" applyAlignment="true" applyProtection="true">
      <alignment horizontal="general" vertical="center" textRotation="0" wrapText="true" indent="0" shrinkToFit="false"/>
      <protection locked="true" hidden="false"/>
    </xf>
    <xf numFmtId="166" fontId="0" fillId="0" borderId="1" xfId="0" applyFont="false" applyBorder="true" applyAlignment="true" applyProtection="true">
      <alignment horizontal="center" vertical="center" textRotation="0" wrapText="true" indent="0" shrinkToFit="false"/>
      <protection locked="true" hidden="false"/>
    </xf>
    <xf numFmtId="164" fontId="0" fillId="0" borderId="1" xfId="0" applyFont="false" applyBorder="true" applyAlignment="true" applyProtection="true">
      <alignment horizontal="general" vertical="bottom" textRotation="0" wrapText="true" indent="0" shrinkToFit="false"/>
      <protection locked="true" hidden="false"/>
    </xf>
    <xf numFmtId="164" fontId="0" fillId="11" borderId="0" xfId="0" applyFont="true" applyBorder="false" applyAlignment="true" applyProtection="true">
      <alignment horizontal="general" vertical="bottom" textRotation="0" wrapText="true" indent="0" shrinkToFit="false"/>
      <protection locked="true" hidden="false"/>
    </xf>
    <xf numFmtId="164" fontId="0" fillId="0" borderId="9" xfId="0" applyFont="true" applyBorder="true" applyAlignment="true" applyProtection="true">
      <alignment horizontal="general" vertical="center" textRotation="0" wrapText="true" indent="0" shrinkToFit="false"/>
      <protection locked="true" hidden="false"/>
    </xf>
    <xf numFmtId="164" fontId="0" fillId="0" borderId="9" xfId="0" applyFont="true" applyBorder="true" applyAlignment="true" applyProtection="true">
      <alignment horizontal="general" vertical="bottom" textRotation="0" wrapText="true" indent="0" shrinkToFit="false"/>
      <protection locked="true" hidden="false"/>
    </xf>
    <xf numFmtId="165" fontId="0" fillId="11" borderId="1" xfId="0" applyFont="true" applyBorder="true" applyAlignment="true" applyProtection="true">
      <alignment horizontal="general" vertical="center" textRotation="0" wrapText="true" indent="0" shrinkToFit="false"/>
      <protection locked="true" hidden="false"/>
    </xf>
    <xf numFmtId="164" fontId="0" fillId="0" borderId="1" xfId="0" applyFont="true" applyBorder="true" applyAlignment="true" applyProtection="true">
      <alignment horizontal="center" vertical="center" textRotation="0" wrapText="false" indent="0" shrinkToFit="false"/>
      <protection locked="true" hidden="false"/>
    </xf>
    <xf numFmtId="168" fontId="0" fillId="0" borderId="1" xfId="0" applyFont="false" applyBorder="true" applyAlignment="true" applyProtection="true">
      <alignment horizontal="center" vertical="center" textRotation="0" wrapText="true" indent="0" shrinkToFit="false"/>
      <protection locked="true" hidden="false"/>
    </xf>
    <xf numFmtId="164" fontId="11" fillId="0" borderId="0" xfId="0" applyFont="true" applyBorder="false" applyAlignment="true" applyProtection="true">
      <alignment horizontal="general" vertical="bottom" textRotation="0" wrapText="true" indent="0" shrinkToFit="false"/>
      <protection locked="true" hidden="false"/>
    </xf>
    <xf numFmtId="164" fontId="0" fillId="12" borderId="1" xfId="0" applyFont="true" applyBorder="true" applyAlignment="true" applyProtection="true">
      <alignment horizontal="general" vertical="center" textRotation="0" wrapText="false" indent="0" shrinkToFit="false"/>
      <protection locked="true" hidden="false"/>
    </xf>
    <xf numFmtId="164" fontId="0" fillId="0" borderId="9"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center" vertical="center" textRotation="0" wrapText="false" indent="0" shrinkToFit="false"/>
      <protection locked="true" hidden="false"/>
    </xf>
    <xf numFmtId="164" fontId="13" fillId="7" borderId="3" xfId="0" applyFont="true" applyBorder="true" applyAlignment="true" applyProtection="true">
      <alignment horizontal="center" vertical="center" textRotation="0" wrapText="true" indent="0" shrinkToFit="false"/>
      <protection locked="true" hidden="false"/>
    </xf>
    <xf numFmtId="164" fontId="0" fillId="3" borderId="1" xfId="0" applyFont="true" applyBorder="true" applyAlignment="true" applyProtection="true">
      <alignment horizontal="center" vertical="center" textRotation="0" wrapText="true" indent="0" shrinkToFit="false"/>
      <protection locked="true" hidden="false"/>
    </xf>
    <xf numFmtId="164" fontId="6" fillId="3" borderId="1" xfId="0" applyFont="true" applyBorder="true" applyAlignment="true" applyProtection="true">
      <alignment horizontal="center" vertical="center" textRotation="0" wrapText="true" indent="0" shrinkToFit="false"/>
      <protection locked="true" hidden="false"/>
    </xf>
    <xf numFmtId="164" fontId="0" fillId="13" borderId="1" xfId="0" applyFont="true" applyBorder="true" applyAlignment="true" applyProtection="true">
      <alignment horizontal="center" vertical="center" textRotation="0" wrapText="true" indent="0" shrinkToFit="false"/>
      <protection locked="true" hidden="false"/>
    </xf>
    <xf numFmtId="164" fontId="6" fillId="13" borderId="1" xfId="0" applyFont="true" applyBorder="true" applyAlignment="true" applyProtection="true">
      <alignment horizontal="center" vertical="center" textRotation="0" wrapText="true" indent="0" shrinkToFit="false"/>
      <protection locked="true" hidden="false"/>
    </xf>
    <xf numFmtId="164" fontId="0" fillId="14" borderId="1" xfId="0" applyFont="true" applyBorder="true" applyAlignment="true" applyProtection="true">
      <alignment horizontal="center" vertical="center" textRotation="0" wrapText="true" indent="0" shrinkToFit="false"/>
      <protection locked="true" hidden="false"/>
    </xf>
    <xf numFmtId="164" fontId="6" fillId="14" borderId="1" xfId="0" applyFont="true" applyBorder="true" applyAlignment="true" applyProtection="true">
      <alignment horizontal="center" vertical="center" textRotation="0" wrapText="true" indent="0" shrinkToFit="false"/>
      <protection locked="true" hidden="false"/>
    </xf>
    <xf numFmtId="164" fontId="0" fillId="15" borderId="1" xfId="0" applyFont="true" applyBorder="true" applyAlignment="true" applyProtection="true">
      <alignment horizontal="center" vertical="center" textRotation="0" wrapText="true" indent="0" shrinkToFit="false"/>
      <protection locked="true" hidden="false"/>
    </xf>
    <xf numFmtId="164" fontId="6" fillId="15" borderId="1" xfId="0" applyFont="true" applyBorder="true" applyAlignment="true" applyProtection="true">
      <alignment horizontal="center" vertical="center" textRotation="0" wrapText="true" indent="0" shrinkToFit="false"/>
      <protection locked="true" hidden="false"/>
    </xf>
    <xf numFmtId="164" fontId="0" fillId="16" borderId="1" xfId="0" applyFont="true" applyBorder="true" applyAlignment="true" applyProtection="true">
      <alignment horizontal="center" vertical="center" textRotation="0" wrapText="true" indent="0" shrinkToFit="false"/>
      <protection locked="true" hidden="false"/>
    </xf>
    <xf numFmtId="164" fontId="6" fillId="16" borderId="1" xfId="0" applyFont="true" applyBorder="true" applyAlignment="true" applyProtection="true">
      <alignment horizontal="center" vertical="center" textRotation="0" wrapText="tru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4" fillId="2" borderId="5" xfId="0" applyFont="true" applyBorder="true" applyAlignment="true" applyProtection="true">
      <alignment horizontal="center" vertical="center" textRotation="0" wrapText="true" indent="0" shrinkToFit="false"/>
      <protection locked="true" hidden="false"/>
    </xf>
    <xf numFmtId="164" fontId="4" fillId="7" borderId="10" xfId="0" applyFont="true" applyBorder="true" applyAlignment="true" applyProtection="true">
      <alignment horizontal="center" vertical="center" textRotation="0" wrapText="true" indent="0" shrinkToFit="false"/>
      <protection locked="true" hidden="false"/>
    </xf>
    <xf numFmtId="164" fontId="6" fillId="9" borderId="6" xfId="0" applyFont="true" applyBorder="true" applyAlignment="true" applyProtection="true">
      <alignment horizontal="center" vertical="center" textRotation="0" wrapText="true" indent="0" shrinkToFit="false"/>
      <protection locked="true" hidden="false"/>
    </xf>
    <xf numFmtId="164" fontId="0" fillId="10" borderId="6" xfId="0" applyFont="true" applyBorder="true" applyAlignment="true" applyProtection="true">
      <alignment horizontal="center" vertical="center" textRotation="0" wrapText="true" indent="0" shrinkToFit="false"/>
      <protection locked="true" hidden="false"/>
    </xf>
    <xf numFmtId="164" fontId="0" fillId="10" borderId="2" xfId="0" applyFont="true" applyBorder="true" applyAlignment="true" applyProtection="true">
      <alignment horizontal="center" vertical="center" textRotation="0" wrapText="true" indent="0" shrinkToFit="false"/>
      <protection locked="true" hidden="false"/>
    </xf>
    <xf numFmtId="169" fontId="6" fillId="10" borderId="3" xfId="0" applyFont="true" applyBorder="true" applyAlignment="true" applyProtection="true">
      <alignment horizontal="center" vertical="center" textRotation="0" wrapText="false" indent="0" shrinkToFit="false"/>
      <protection locked="true" hidden="false"/>
    </xf>
    <xf numFmtId="164" fontId="0" fillId="0" borderId="8" xfId="0" applyFont="false" applyBorder="true" applyAlignment="true" applyProtection="true">
      <alignment horizontal="center" vertical="center" textRotation="0" wrapText="false" indent="0" shrinkToFit="false"/>
      <protection locked="true" hidden="false"/>
    </xf>
    <xf numFmtId="164" fontId="0" fillId="10" borderId="1" xfId="0" applyFont="false" applyBorder="true" applyAlignment="true" applyProtection="true">
      <alignment horizontal="center" vertical="center" textRotation="0" wrapText="false" indent="0" shrinkToFit="false"/>
      <protection locked="true" hidden="false"/>
    </xf>
    <xf numFmtId="164" fontId="0" fillId="10" borderId="2" xfId="0" applyFont="false" applyBorder="true" applyAlignment="true" applyProtection="true">
      <alignment horizontal="center" vertical="center" textRotation="0" wrapText="true" indent="0" shrinkToFit="false"/>
      <protection locked="true" hidden="false"/>
    </xf>
    <xf numFmtId="169" fontId="6" fillId="10" borderId="4" xfId="0" applyFont="true" applyBorder="true" applyAlignment="true" applyProtection="true">
      <alignment horizontal="center" vertical="center" textRotation="0" wrapText="true" indent="0" shrinkToFit="false"/>
      <protection locked="true" hidden="false"/>
    </xf>
    <xf numFmtId="164" fontId="6" fillId="9" borderId="5" xfId="0" applyFont="true" applyBorder="true" applyAlignment="true" applyProtection="true">
      <alignment horizontal="center" vertical="center" textRotation="0" wrapText="true" indent="0" shrinkToFit="false"/>
      <protection locked="true" hidden="false"/>
    </xf>
    <xf numFmtId="164" fontId="0" fillId="10" borderId="5" xfId="0" applyFont="true" applyBorder="true" applyAlignment="true" applyProtection="true">
      <alignment horizontal="center" vertical="center" textRotation="0" wrapText="true" indent="0" shrinkToFit="false"/>
      <protection locked="true" hidden="false"/>
    </xf>
    <xf numFmtId="170" fontId="0" fillId="10" borderId="2" xfId="0" applyFont="false" applyBorder="true" applyAlignment="true" applyProtection="true">
      <alignment horizontal="center" vertical="center" textRotation="0" wrapText="true" indent="0" shrinkToFit="false"/>
      <protection locked="true" hidden="false"/>
    </xf>
    <xf numFmtId="170" fontId="6" fillId="10" borderId="4" xfId="0" applyFont="true" applyBorder="true" applyAlignment="true" applyProtection="true">
      <alignment horizontal="center" vertical="center" textRotation="0" wrapText="true" indent="0" shrinkToFit="false"/>
      <protection locked="true" hidden="false"/>
    </xf>
    <xf numFmtId="171" fontId="0" fillId="10" borderId="1" xfId="0" applyFont="false" applyBorder="true" applyAlignment="true" applyProtection="true">
      <alignment horizontal="center" vertical="center" textRotation="0" wrapText="false" indent="0" shrinkToFit="false"/>
      <protection locked="true" hidden="false"/>
    </xf>
    <xf numFmtId="170" fontId="0" fillId="10" borderId="1" xfId="0" applyFont="false" applyBorder="true" applyAlignment="true" applyProtection="true">
      <alignment horizontal="center" vertical="center" textRotation="0" wrapText="true" indent="0" shrinkToFit="false"/>
      <protection locked="true" hidden="false"/>
    </xf>
    <xf numFmtId="170" fontId="8" fillId="10" borderId="1" xfId="0" applyFont="true" applyBorder="true" applyAlignment="true" applyProtection="true">
      <alignment horizontal="center" vertical="center" textRotation="0" wrapText="true" indent="0" shrinkToFit="false"/>
      <protection locked="true" hidden="false"/>
    </xf>
    <xf numFmtId="170" fontId="6" fillId="10" borderId="3" xfId="0" applyFont="true" applyBorder="true" applyAlignment="true" applyProtection="true">
      <alignment horizontal="center" vertical="center" textRotation="0" wrapText="true" indent="0" shrinkToFit="false"/>
      <protection locked="true" hidden="false"/>
    </xf>
    <xf numFmtId="169" fontId="8" fillId="10" borderId="3" xfId="0" applyFont="true" applyBorder="true" applyAlignment="true" applyProtection="true">
      <alignment horizontal="center" vertical="center" textRotation="0" wrapText="false" indent="0" shrinkToFit="false"/>
      <protection locked="true" hidden="false"/>
    </xf>
    <xf numFmtId="164" fontId="8" fillId="10" borderId="1" xfId="0" applyFont="true" applyBorder="true" applyAlignment="true" applyProtection="true">
      <alignment horizontal="center" vertical="center" textRotation="0" wrapText="true" indent="0" shrinkToFit="false"/>
      <protection locked="true" hidden="false"/>
    </xf>
    <xf numFmtId="169" fontId="6" fillId="10" borderId="3" xfId="0" applyFont="true" applyBorder="true" applyAlignment="true" applyProtection="true">
      <alignment horizontal="center" vertical="center" textRotation="0" wrapText="true" indent="0" shrinkToFit="false"/>
      <protection locked="true" hidden="false"/>
    </xf>
    <xf numFmtId="164" fontId="0" fillId="10" borderId="0" xfId="0" applyFont="false" applyBorder="false" applyAlignment="true" applyProtection="true">
      <alignment horizontal="center" vertical="center" textRotation="0" wrapText="false" indent="0" shrinkToFit="false"/>
      <protection locked="true" hidden="false"/>
    </xf>
    <xf numFmtId="164" fontId="8" fillId="10" borderId="1" xfId="0" applyFont="true" applyBorder="true" applyAlignment="true" applyProtection="true">
      <alignment horizontal="center" vertical="center" textRotation="0" wrapText="false" indent="0" shrinkToFit="false"/>
      <protection locked="true" hidden="false"/>
    </xf>
    <xf numFmtId="170" fontId="6" fillId="10" borderId="1" xfId="0" applyFont="true" applyBorder="true" applyAlignment="true" applyProtection="true">
      <alignment horizontal="center" vertical="center" textRotation="0" wrapText="true" indent="0" shrinkToFit="false"/>
      <protection locked="true" hidden="false"/>
    </xf>
    <xf numFmtId="164" fontId="6" fillId="10" borderId="1" xfId="0" applyFont="true" applyBorder="true" applyAlignment="true" applyProtection="true">
      <alignment horizontal="center" vertical="center" textRotation="0" wrapText="false" indent="0" shrinkToFit="false"/>
      <protection locked="true" hidden="false"/>
    </xf>
    <xf numFmtId="170" fontId="6" fillId="10" borderId="3" xfId="0" applyFont="true" applyBorder="true" applyAlignment="true" applyProtection="true">
      <alignment horizontal="center" vertical="center" textRotation="0" wrapText="false" indent="0" shrinkToFit="false"/>
      <protection locked="true" hidden="false"/>
    </xf>
    <xf numFmtId="165" fontId="6" fillId="9" borderId="1" xfId="0" applyFont="true" applyBorder="true" applyAlignment="true" applyProtection="true">
      <alignment horizontal="center" vertical="center" textRotation="0" wrapText="true" indent="0" shrinkToFit="false"/>
      <protection locked="true" hidden="false"/>
    </xf>
    <xf numFmtId="172" fontId="0" fillId="10" borderId="1" xfId="0" applyFont="false" applyBorder="true" applyAlignment="true" applyProtection="true">
      <alignment horizontal="center" vertical="center" textRotation="0" wrapText="false" indent="0" shrinkToFit="false"/>
      <protection locked="true" hidden="false"/>
    </xf>
    <xf numFmtId="173" fontId="0" fillId="10" borderId="1" xfId="0" applyFont="false" applyBorder="true" applyAlignment="true" applyProtection="true">
      <alignment horizontal="center" vertical="center" textRotation="0" wrapText="true" indent="0" shrinkToFit="false"/>
      <protection locked="true" hidden="false"/>
    </xf>
    <xf numFmtId="173" fontId="0" fillId="10" borderId="1" xfId="0" applyFont="false" applyBorder="true" applyAlignment="true" applyProtection="true">
      <alignment horizontal="center" vertical="center" textRotation="0" wrapText="false" indent="0" shrinkToFit="false"/>
      <protection locked="true" hidden="false"/>
    </xf>
    <xf numFmtId="169" fontId="6" fillId="10" borderId="4" xfId="0" applyFont="true" applyBorder="true" applyAlignment="true" applyProtection="true">
      <alignment horizontal="center" vertical="center" textRotation="0" wrapText="false" indent="0" shrinkToFit="false"/>
      <protection locked="true" hidden="false"/>
    </xf>
    <xf numFmtId="164" fontId="6" fillId="8" borderId="1" xfId="0" applyFont="true" applyBorder="true" applyAlignment="true" applyProtection="true">
      <alignment horizontal="center" vertical="center" textRotation="0" wrapText="true" indent="0" shrinkToFit="false"/>
      <protection locked="true" hidden="false"/>
    </xf>
    <xf numFmtId="164" fontId="6" fillId="10" borderId="4" xfId="0" applyFont="true" applyBorder="true" applyAlignment="true" applyProtection="true">
      <alignment horizontal="center" vertical="center" textRotation="0" wrapText="false" indent="0" shrinkToFit="false"/>
      <protection locked="true" hidden="false"/>
    </xf>
    <xf numFmtId="164" fontId="6" fillId="10" borderId="3" xfId="0" applyFont="true" applyBorder="true" applyAlignment="true" applyProtection="true">
      <alignment horizontal="center" vertical="center" textRotation="0" wrapText="false" indent="0" shrinkToFit="false"/>
      <protection locked="true" hidden="false"/>
    </xf>
    <xf numFmtId="164" fontId="0" fillId="10" borderId="1" xfId="0" applyFont="true" applyBorder="true" applyAlignment="true" applyProtection="true">
      <alignment horizontal="center" vertical="center" textRotation="0" wrapText="false" indent="0" shrinkToFit="false"/>
      <protection locked="true" hidden="false"/>
    </xf>
    <xf numFmtId="164" fontId="6" fillId="8" borderId="0" xfId="0" applyFont="true" applyBorder="false" applyAlignment="true" applyProtection="true">
      <alignment horizontal="general" vertical="bottom" textRotation="0" wrapText="false" indent="0" shrinkToFit="false"/>
      <protection locked="true" hidden="false"/>
    </xf>
    <xf numFmtId="165" fontId="6" fillId="8" borderId="1" xfId="0" applyFont="true" applyBorder="true" applyAlignment="true" applyProtection="true">
      <alignment horizontal="center" vertical="center" textRotation="0" wrapText="true" indent="0" shrinkToFit="false"/>
      <protection locked="true" hidden="false"/>
    </xf>
    <xf numFmtId="164" fontId="6" fillId="8" borderId="2" xfId="0" applyFont="true" applyBorder="true" applyAlignment="true" applyProtection="true">
      <alignment horizontal="center" vertical="center" textRotation="0" wrapText="true" indent="0" shrinkToFit="false"/>
      <protection locked="true" hidden="false"/>
    </xf>
    <xf numFmtId="164" fontId="0" fillId="10" borderId="2" xfId="0" applyFont="false" applyBorder="true" applyAlignment="true" applyProtection="true">
      <alignment horizontal="center" vertical="center" textRotation="0" wrapText="false" indent="0" shrinkToFit="false"/>
      <protection locked="true" hidden="false"/>
    </xf>
    <xf numFmtId="164" fontId="0" fillId="10" borderId="0" xfId="0" applyFont="true" applyBorder="false" applyAlignment="true" applyProtection="true">
      <alignment horizontal="center" vertical="center" textRotation="0" wrapText="false" indent="0" shrinkToFit="false"/>
      <protection locked="true" hidden="false"/>
    </xf>
    <xf numFmtId="165" fontId="6" fillId="8" borderId="2" xfId="0" applyFont="true" applyBorder="true" applyAlignment="true" applyProtection="true">
      <alignment horizontal="center" vertical="center" textRotation="0" wrapText="true" indent="0" shrinkToFit="false"/>
      <protection locked="true" hidden="false"/>
    </xf>
    <xf numFmtId="164" fontId="0" fillId="8" borderId="1" xfId="0" applyFont="true" applyBorder="true" applyAlignment="true" applyProtection="true">
      <alignment horizontal="center" vertical="center" textRotation="0" wrapText="true" indent="0" shrinkToFit="false"/>
      <protection locked="true" hidden="false"/>
    </xf>
    <xf numFmtId="164" fontId="0" fillId="8" borderId="2" xfId="0" applyFont="true" applyBorder="true" applyAlignment="true" applyProtection="true">
      <alignment horizontal="center" vertical="center" textRotation="0" wrapText="true" indent="0" shrinkToFit="false"/>
      <protection locked="true" hidden="false"/>
    </xf>
    <xf numFmtId="164" fontId="6" fillId="10" borderId="4" xfId="0" applyFont="true" applyBorder="true" applyAlignment="true" applyProtection="true">
      <alignment horizontal="center" vertical="center" textRotation="0" wrapText="true" indent="0" shrinkToFit="false"/>
      <protection locked="true" hidden="false"/>
    </xf>
    <xf numFmtId="164" fontId="0" fillId="0" borderId="2" xfId="0" applyFont="true" applyBorder="true" applyAlignment="true" applyProtection="true">
      <alignment horizontal="center" vertical="center" textRotation="0" wrapText="true" indent="0" shrinkToFit="false"/>
      <protection locked="true" hidden="false"/>
    </xf>
    <xf numFmtId="164" fontId="6" fillId="10" borderId="3" xfId="0" applyFont="true" applyBorder="true" applyAlignment="true" applyProtection="true">
      <alignment horizontal="center" vertical="center" textRotation="0" wrapText="true" indent="0" shrinkToFit="false"/>
      <protection locked="true" hidden="false"/>
    </xf>
    <xf numFmtId="164" fontId="0" fillId="10" borderId="0" xfId="0" applyFont="true" applyBorder="false" applyAlignment="true" applyProtection="true">
      <alignment horizontal="center" vertical="center" textRotation="0" wrapText="true" indent="0" shrinkToFit="false"/>
      <protection locked="true" hidden="false"/>
    </xf>
    <xf numFmtId="164" fontId="6" fillId="0" borderId="4" xfId="0" applyFont="true" applyBorder="true" applyAlignment="true" applyProtection="true">
      <alignment horizontal="center" vertical="center" textRotation="0" wrapText="true" indent="0" shrinkToFit="false"/>
      <protection locked="true" hidden="false"/>
    </xf>
    <xf numFmtId="164" fontId="0" fillId="0" borderId="4" xfId="0" applyFont="true" applyBorder="true" applyAlignment="true" applyProtection="true">
      <alignment horizontal="center" vertical="center" textRotation="0" wrapText="true" indent="0" shrinkToFit="false"/>
      <protection locked="true" hidden="false"/>
    </xf>
    <xf numFmtId="164" fontId="6" fillId="0" borderId="1" xfId="0" applyFont="true" applyBorder="true" applyAlignment="true" applyProtection="true">
      <alignment horizontal="center" vertical="center" textRotation="0" wrapText="false" indent="0" shrinkToFit="false"/>
      <protection locked="true" hidden="false"/>
    </xf>
    <xf numFmtId="164" fontId="0" fillId="0" borderId="2" xfId="0" applyFont="false" applyBorder="true" applyAlignment="true" applyProtection="true">
      <alignment horizontal="center" vertical="center" textRotation="0" wrapText="false" indent="0" shrinkToFit="false"/>
      <protection locked="true" hidden="false"/>
    </xf>
    <xf numFmtId="164" fontId="6" fillId="0" borderId="3" xfId="0" applyFont="true" applyBorder="true" applyAlignment="true" applyProtection="true">
      <alignment horizontal="center" vertical="center" textRotation="0" wrapText="false" indent="0" shrinkToFit="false"/>
      <protection locked="true" hidden="false"/>
    </xf>
    <xf numFmtId="164" fontId="6" fillId="0" borderId="4" xfId="0" applyFont="true" applyBorder="true" applyAlignment="true" applyProtection="true">
      <alignment horizontal="center" vertical="center" textRotation="0" wrapText="false" indent="0" shrinkToFit="false"/>
      <protection locked="true" hidden="false"/>
    </xf>
    <xf numFmtId="165" fontId="0" fillId="0" borderId="1" xfId="0" applyFont="true" applyBorder="tru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center" vertical="bottom" textRotation="0" wrapText="true" indent="0" shrinkToFit="false"/>
      <protection locked="true" hidden="false"/>
    </xf>
    <xf numFmtId="164" fontId="0" fillId="17" borderId="0" xfId="0" applyFont="false" applyBorder="false" applyAlignment="true" applyProtection="true">
      <alignment horizontal="center" vertical="center" textRotation="0" wrapText="true" indent="0" shrinkToFit="false"/>
      <protection locked="true" hidden="false"/>
    </xf>
    <xf numFmtId="164" fontId="4" fillId="17" borderId="1" xfId="0" applyFont="true" applyBorder="true" applyAlignment="true" applyProtection="true">
      <alignment horizontal="center" vertical="center" textRotation="0" wrapText="true" indent="0" shrinkToFit="false"/>
      <protection locked="true" hidden="false"/>
    </xf>
    <xf numFmtId="169" fontId="4" fillId="2" borderId="2" xfId="0" applyFont="true" applyBorder="true" applyAlignment="true" applyProtection="true">
      <alignment horizontal="center" vertical="center" textRotation="0" wrapText="true" indent="0" shrinkToFit="false"/>
      <protection locked="true" hidden="false"/>
    </xf>
    <xf numFmtId="164" fontId="4" fillId="17" borderId="2" xfId="0" applyFont="true" applyBorder="true" applyAlignment="true" applyProtection="true">
      <alignment horizontal="center" vertical="center" textRotation="0" wrapText="true" indent="0" shrinkToFit="false"/>
      <protection locked="true" hidden="false"/>
    </xf>
    <xf numFmtId="164" fontId="6" fillId="10" borderId="2" xfId="0" applyFont="true" applyBorder="true" applyAlignment="true" applyProtection="true">
      <alignment horizontal="center" vertical="center" textRotation="0" wrapText="true" indent="0" shrinkToFit="false"/>
      <protection locked="true" hidden="false"/>
    </xf>
    <xf numFmtId="164" fontId="0" fillId="10" borderId="4" xfId="0" applyFont="true" applyBorder="true" applyAlignment="true" applyProtection="true">
      <alignment horizontal="center" vertical="center" textRotation="0" wrapText="true" indent="0" shrinkToFit="false"/>
      <protection locked="true" hidden="false"/>
    </xf>
    <xf numFmtId="174" fontId="0" fillId="10" borderId="2" xfId="0" applyFont="false" applyBorder="true" applyAlignment="true" applyProtection="true">
      <alignment horizontal="center" vertical="center" textRotation="0" wrapText="true" indent="0" shrinkToFit="false"/>
      <protection locked="true" hidden="false"/>
    </xf>
    <xf numFmtId="164" fontId="0" fillId="17" borderId="2" xfId="0" applyFont="false" applyBorder="true" applyAlignment="true" applyProtection="true">
      <alignment horizontal="center" vertical="center" textRotation="0" wrapText="true" indent="0" shrinkToFit="false"/>
      <protection locked="true" hidden="false"/>
    </xf>
    <xf numFmtId="164" fontId="0" fillId="5" borderId="2" xfId="0" applyFont="true" applyBorder="true" applyAlignment="true" applyProtection="true">
      <alignment horizontal="center" vertical="center" textRotation="0" wrapText="true" indent="0" shrinkToFit="false"/>
      <protection locked="true" hidden="false"/>
    </xf>
    <xf numFmtId="164" fontId="6" fillId="5" borderId="2" xfId="0" applyFont="true" applyBorder="true" applyAlignment="true" applyProtection="true">
      <alignment horizontal="center" vertical="center" textRotation="0" wrapText="true" indent="0" shrinkToFit="false"/>
      <protection locked="true" hidden="false"/>
    </xf>
    <xf numFmtId="164" fontId="0" fillId="5" borderId="4" xfId="0" applyFont="true" applyBorder="true" applyAlignment="true" applyProtection="true">
      <alignment horizontal="center" vertical="center" textRotation="0" wrapText="true" indent="0" shrinkToFit="false"/>
      <protection locked="true" hidden="false"/>
    </xf>
    <xf numFmtId="174" fontId="0" fillId="5" borderId="2" xfId="0" applyFont="false" applyBorder="true" applyAlignment="true" applyProtection="true">
      <alignment horizontal="center" vertical="center" textRotation="0" wrapText="true" indent="0" shrinkToFit="false"/>
      <protection locked="true" hidden="false"/>
    </xf>
    <xf numFmtId="164" fontId="0" fillId="5" borderId="2" xfId="0" applyFont="false" applyBorder="true" applyAlignment="true" applyProtection="true">
      <alignment horizontal="center" vertical="center" textRotation="0" wrapText="true" indent="0" shrinkToFit="false"/>
      <protection locked="true" hidden="false"/>
    </xf>
    <xf numFmtId="164" fontId="6" fillId="0" borderId="2" xfId="0" applyFont="true" applyBorder="true" applyAlignment="true" applyProtection="true">
      <alignment horizontal="center" vertical="center" textRotation="0" wrapText="true" indent="0" shrinkToFit="false"/>
      <protection locked="true" hidden="false"/>
    </xf>
    <xf numFmtId="174" fontId="0" fillId="0" borderId="2" xfId="0" applyFont="false" applyBorder="true" applyAlignment="true" applyProtection="true">
      <alignment horizontal="center" vertical="center" textRotation="0" wrapText="true" indent="0" shrinkToFit="false"/>
      <protection locked="true" hidden="false"/>
    </xf>
    <xf numFmtId="164" fontId="0" fillId="0" borderId="2" xfId="0" applyFont="false" applyBorder="true" applyAlignment="true" applyProtection="true">
      <alignment horizontal="center" vertical="center" textRotation="0" wrapText="true" indent="0" shrinkToFit="false"/>
      <protection locked="true" hidden="false"/>
    </xf>
    <xf numFmtId="164" fontId="0" fillId="18" borderId="1" xfId="0" applyFont="true" applyBorder="true" applyAlignment="true" applyProtection="true">
      <alignment horizontal="center" vertical="center" textRotation="0" wrapText="true" indent="0" shrinkToFit="false"/>
      <protection locked="true" hidden="false"/>
    </xf>
    <xf numFmtId="164" fontId="0" fillId="18" borderId="2" xfId="0" applyFont="true" applyBorder="true" applyAlignment="true" applyProtection="true">
      <alignment horizontal="center" vertical="center" textRotation="0" wrapText="true" indent="0" shrinkToFit="false"/>
      <protection locked="true" hidden="false"/>
    </xf>
    <xf numFmtId="164" fontId="6" fillId="18" borderId="2" xfId="0" applyFont="true" applyBorder="true" applyAlignment="true" applyProtection="true">
      <alignment horizontal="center" vertical="center" textRotation="0" wrapText="true" indent="0" shrinkToFit="false"/>
      <protection locked="true" hidden="false"/>
    </xf>
    <xf numFmtId="164" fontId="0" fillId="18" borderId="1" xfId="0" applyFont="false" applyBorder="true" applyAlignment="true" applyProtection="true">
      <alignment horizontal="center" vertical="center" textRotation="0" wrapText="true" indent="0" shrinkToFit="false"/>
      <protection locked="true" hidden="false"/>
    </xf>
    <xf numFmtId="164" fontId="0" fillId="18" borderId="4" xfId="0" applyFont="true" applyBorder="true" applyAlignment="true" applyProtection="true">
      <alignment horizontal="center" vertical="center" textRotation="0" wrapText="true" indent="0" shrinkToFit="false"/>
      <protection locked="true" hidden="false"/>
    </xf>
    <xf numFmtId="174" fontId="0" fillId="18" borderId="2" xfId="0" applyFont="false" applyBorder="true" applyAlignment="true" applyProtection="true">
      <alignment horizontal="center" vertical="center" textRotation="0" wrapText="true" indent="0" shrinkToFit="false"/>
      <protection locked="true" hidden="false"/>
    </xf>
    <xf numFmtId="164" fontId="0" fillId="18" borderId="2" xfId="0" applyFont="false" applyBorder="true" applyAlignment="true" applyProtection="true">
      <alignment horizontal="center" vertical="center" textRotation="0" wrapText="true" indent="0" shrinkToFit="false"/>
      <protection locked="true" hidden="false"/>
    </xf>
    <xf numFmtId="164" fontId="0" fillId="10" borderId="1" xfId="0" applyFont="false" applyBorder="true" applyAlignment="true" applyProtection="true">
      <alignment horizontal="center" vertical="center" textRotation="0" wrapText="true" indent="0" shrinkToFit="false"/>
      <protection locked="true" hidden="false"/>
    </xf>
    <xf numFmtId="174" fontId="0" fillId="0" borderId="1" xfId="0" applyFont="false" applyBorder="true" applyAlignment="true" applyProtection="true">
      <alignment horizontal="center" vertical="center" textRotation="0" wrapText="true" indent="0" shrinkToFit="false"/>
      <protection locked="true" hidden="false"/>
    </xf>
    <xf numFmtId="164" fontId="0" fillId="17" borderId="1" xfId="0" applyFont="false" applyBorder="true" applyAlignment="true" applyProtection="true">
      <alignment horizontal="center" vertical="center" textRotation="0" wrapText="true" indent="0" shrinkToFit="false"/>
      <protection locked="true" hidden="false"/>
    </xf>
    <xf numFmtId="165" fontId="6" fillId="18" borderId="2" xfId="0" applyFont="true" applyBorder="true" applyAlignment="true" applyProtection="true">
      <alignment horizontal="center" vertical="center" textRotation="0" wrapText="true" indent="0" shrinkToFit="false"/>
      <protection locked="true" hidden="false"/>
    </xf>
    <xf numFmtId="164" fontId="0" fillId="18" borderId="0" xfId="0" applyFont="true" applyBorder="false" applyAlignment="true" applyProtection="true">
      <alignment horizontal="general" vertical="bottom" textRotation="0" wrapText="true" indent="0" shrinkToFit="false"/>
      <protection locked="true" hidden="false"/>
    </xf>
    <xf numFmtId="164" fontId="0" fillId="19" borderId="2" xfId="0" applyFont="false" applyBorder="true" applyAlignment="true" applyProtection="true">
      <alignment horizontal="center" vertical="center" textRotation="0" wrapText="true" indent="0" shrinkToFit="false"/>
      <protection locked="true" hidden="false"/>
    </xf>
    <xf numFmtId="164" fontId="6" fillId="18" borderId="1" xfId="0" applyFont="true" applyBorder="true" applyAlignment="true" applyProtection="true">
      <alignment horizontal="general" vertical="center" textRotation="0" wrapText="true" indent="0" shrinkToFit="false"/>
      <protection locked="true" hidden="false"/>
    </xf>
    <xf numFmtId="164" fontId="0" fillId="10" borderId="0" xfId="0" applyFont="true" applyBorder="false" applyAlignment="true" applyProtection="true">
      <alignment horizontal="general" vertical="bottom" textRotation="0" wrapText="true" indent="0" shrinkToFit="false"/>
      <protection locked="true" hidden="false"/>
    </xf>
    <xf numFmtId="164" fontId="6" fillId="10" borderId="2" xfId="0" applyFont="true" applyBorder="true" applyAlignment="true" applyProtection="true">
      <alignment horizontal="general" vertical="center" textRotation="0" wrapText="true" indent="0" shrinkToFit="false"/>
      <protection locked="true" hidden="false"/>
    </xf>
    <xf numFmtId="165" fontId="0" fillId="10" borderId="2" xfId="0" applyFont="true" applyBorder="true" applyAlignment="true" applyProtection="true">
      <alignment horizontal="center" vertical="center" textRotation="0" wrapText="true" indent="0" shrinkToFit="false"/>
      <protection locked="true" hidden="false"/>
    </xf>
    <xf numFmtId="164" fontId="6" fillId="18" borderId="2" xfId="0" applyFont="true" applyBorder="true" applyAlignment="true" applyProtection="true">
      <alignment horizontal="general" vertical="center" textRotation="0" wrapText="true" indent="0" shrinkToFit="false"/>
      <protection locked="true" hidden="false"/>
    </xf>
    <xf numFmtId="175" fontId="0" fillId="18" borderId="2" xfId="0" applyFont="false" applyBorder="true" applyAlignment="true" applyProtection="true">
      <alignment horizontal="center" vertical="center" textRotation="0" wrapText="true" indent="0" shrinkToFit="false"/>
      <protection locked="true" hidden="false"/>
    </xf>
    <xf numFmtId="165" fontId="6" fillId="10" borderId="2" xfId="0" applyFont="true" applyBorder="true" applyAlignment="true" applyProtection="true">
      <alignment horizontal="center" vertical="center" textRotation="0" wrapText="true" indent="0" shrinkToFit="false"/>
      <protection locked="true" hidden="false"/>
    </xf>
    <xf numFmtId="176" fontId="0" fillId="10" borderId="2" xfId="0" applyFont="false" applyBorder="true" applyAlignment="true" applyProtection="true">
      <alignment horizontal="center" vertical="center" textRotation="0" wrapText="true" indent="0" shrinkToFit="false"/>
      <protection locked="true" hidden="false"/>
    </xf>
    <xf numFmtId="176" fontId="0" fillId="10" borderId="1" xfId="0" applyFont="false" applyBorder="true" applyAlignment="true" applyProtection="true">
      <alignment horizontal="center" vertical="center" textRotation="0" wrapText="true" indent="0" shrinkToFit="false"/>
      <protection locked="true" hidden="false"/>
    </xf>
    <xf numFmtId="165" fontId="0" fillId="10" borderId="1" xfId="0" applyFont="true" applyBorder="true" applyAlignment="true" applyProtection="true">
      <alignment horizontal="center" vertical="center" textRotation="0" wrapText="true" indent="0" shrinkToFit="false"/>
      <protection locked="true" hidden="false"/>
    </xf>
    <xf numFmtId="177" fontId="0" fillId="10" borderId="1" xfId="0" applyFont="false" applyBorder="true" applyAlignment="true" applyProtection="true">
      <alignment horizontal="center" vertical="center" textRotation="0" wrapText="true" indent="0" shrinkToFit="false"/>
      <protection locked="true" hidden="false"/>
    </xf>
    <xf numFmtId="175" fontId="0" fillId="10" borderId="1" xfId="0" applyFont="false" applyBorder="true" applyAlignment="true" applyProtection="true">
      <alignment horizontal="center" vertical="center" textRotation="0" wrapText="true" indent="0" shrinkToFit="false"/>
      <protection locked="true" hidden="false"/>
    </xf>
    <xf numFmtId="178" fontId="0" fillId="10" borderId="1" xfId="0" applyFont="false" applyBorder="true" applyAlignment="true" applyProtection="true">
      <alignment horizontal="center" vertical="center" textRotation="0" wrapText="true" indent="0" shrinkToFit="false"/>
      <protection locked="true" hidden="false"/>
    </xf>
    <xf numFmtId="174" fontId="0" fillId="18" borderId="1" xfId="0" applyFont="false" applyBorder="true" applyAlignment="true" applyProtection="true">
      <alignment horizontal="center" vertical="center" textRotation="0" wrapText="true" indent="0" shrinkToFit="false"/>
      <protection locked="true" hidden="false"/>
    </xf>
    <xf numFmtId="175" fontId="0" fillId="18" borderId="1" xfId="0" applyFont="false" applyBorder="true" applyAlignment="true" applyProtection="true">
      <alignment horizontal="center" vertical="center" textRotation="0" wrapText="true" indent="0" shrinkToFit="false"/>
      <protection locked="true" hidden="false"/>
    </xf>
    <xf numFmtId="179" fontId="0" fillId="10" borderId="1" xfId="0" applyFont="false" applyBorder="true" applyAlignment="true" applyProtection="true">
      <alignment horizontal="center" vertical="center" textRotation="0" wrapText="true" indent="0" shrinkToFit="false"/>
      <protection locked="true" hidden="false"/>
    </xf>
    <xf numFmtId="165" fontId="0" fillId="18" borderId="1" xfId="0" applyFont="true" applyBorder="true" applyAlignment="true" applyProtection="true">
      <alignment horizontal="center" vertical="center" textRotation="0" wrapText="true" indent="0" shrinkToFit="false"/>
      <protection locked="true" hidden="false"/>
    </xf>
    <xf numFmtId="174" fontId="0" fillId="10" borderId="1" xfId="0" applyFont="false" applyBorder="true" applyAlignment="true" applyProtection="true">
      <alignment horizontal="center" vertical="center" textRotation="0" wrapText="true" indent="0" shrinkToFit="false"/>
      <protection locked="true" hidden="false"/>
    </xf>
    <xf numFmtId="164" fontId="0" fillId="10" borderId="0" xfId="0" applyFont="false" applyBorder="false" applyAlignment="true" applyProtection="true">
      <alignment horizontal="general" vertical="bottom" textRotation="0" wrapText="true" indent="0" shrinkToFit="false"/>
      <protection locked="true" hidden="false"/>
    </xf>
    <xf numFmtId="180" fontId="0" fillId="18" borderId="1" xfId="0" applyFont="false" applyBorder="true" applyAlignment="true" applyProtection="true">
      <alignment horizontal="center" vertical="center" textRotation="0" wrapText="true" indent="0" shrinkToFit="false"/>
      <protection locked="true" hidden="false"/>
    </xf>
    <xf numFmtId="181" fontId="0" fillId="18" borderId="1" xfId="0" applyFont="false" applyBorder="true" applyAlignment="true" applyProtection="true">
      <alignment horizontal="center" vertical="center" textRotation="0" wrapText="true" indent="0" shrinkToFit="false"/>
      <protection locked="true" hidden="false"/>
    </xf>
    <xf numFmtId="175" fontId="0" fillId="0" borderId="1" xfId="0" applyFont="false" applyBorder="true" applyAlignment="true" applyProtection="true">
      <alignment horizontal="center" vertical="center" textRotation="0" wrapText="true" indent="0" shrinkToFit="false"/>
      <protection locked="true" hidden="false"/>
    </xf>
    <xf numFmtId="174" fontId="0" fillId="5" borderId="1" xfId="0" applyFont="false" applyBorder="true" applyAlignment="true" applyProtection="true">
      <alignment horizontal="center" vertical="center" textRotation="0" wrapText="true" indent="0" shrinkToFit="false"/>
      <protection locked="true" hidden="false"/>
    </xf>
    <xf numFmtId="165" fontId="0" fillId="5" borderId="1" xfId="0" applyFont="true" applyBorder="true" applyAlignment="true" applyProtection="true">
      <alignment horizontal="center" vertical="center" textRotation="0" wrapText="true" indent="0" shrinkToFit="false"/>
      <protection locked="true" hidden="false"/>
    </xf>
    <xf numFmtId="164" fontId="0" fillId="0" borderId="1" xfId="0" applyFont="true" applyBorder="true" applyAlignment="true" applyProtection="true">
      <alignment horizontal="center" vertical="bottom" textRotation="0" wrapText="true" indent="0" shrinkToFit="false"/>
      <protection locked="true" hidden="false"/>
    </xf>
    <xf numFmtId="164" fontId="0" fillId="0" borderId="2" xfId="0" applyFont="true" applyBorder="true" applyAlignment="true" applyProtection="true">
      <alignment horizontal="general" vertical="center" textRotation="0" wrapText="true" indent="0" shrinkToFit="false"/>
      <protection locked="true" hidden="false"/>
    </xf>
    <xf numFmtId="164" fontId="0" fillId="0" borderId="2" xfId="0" applyFont="true" applyBorder="true" applyAlignment="true" applyProtection="true">
      <alignment horizontal="center" vertical="bottom" textRotation="0" wrapText="true" indent="0" shrinkToFit="false"/>
      <protection locked="true" hidden="false"/>
    </xf>
    <xf numFmtId="164" fontId="15" fillId="5" borderId="1" xfId="0" applyFont="true" applyBorder="true" applyAlignment="true" applyProtection="true">
      <alignment horizontal="general" vertical="bottom" textRotation="0" wrapText="true" indent="0" shrinkToFit="false"/>
      <protection locked="true" hidden="false"/>
    </xf>
    <xf numFmtId="164" fontId="0" fillId="5" borderId="2" xfId="0" applyFont="true" applyBorder="true" applyAlignment="true" applyProtection="true">
      <alignment horizontal="general" vertical="center" textRotation="0" wrapText="true" indent="0" shrinkToFit="false"/>
      <protection locked="true" hidden="false"/>
    </xf>
    <xf numFmtId="164" fontId="15" fillId="5" borderId="2" xfId="0" applyFont="true" applyBorder="true" applyAlignment="true" applyProtection="true">
      <alignment horizontal="general" vertical="bottom" textRotation="0" wrapText="true" indent="0" shrinkToFit="false"/>
      <protection locked="true" hidden="false"/>
    </xf>
    <xf numFmtId="164" fontId="0" fillId="5" borderId="0" xfId="0" applyFont="false" applyBorder="false" applyAlignment="true" applyProtection="true">
      <alignment horizontal="center" vertical="center" textRotation="0" wrapText="true" indent="0" shrinkToFit="false"/>
      <protection locked="true" hidden="false"/>
    </xf>
    <xf numFmtId="164" fontId="0" fillId="5" borderId="0" xfId="0" applyFont="true" applyBorder="false" applyAlignment="true" applyProtection="true">
      <alignment horizontal="center" vertical="center" textRotation="0" wrapText="true" indent="0" shrinkToFit="false"/>
      <protection locked="true" hidden="false"/>
    </xf>
    <xf numFmtId="174" fontId="0" fillId="5" borderId="0" xfId="0" applyFont="false" applyBorder="false" applyAlignment="true" applyProtection="true">
      <alignment horizontal="center" vertical="center" textRotation="0" wrapText="true" indent="0" shrinkToFit="false"/>
      <protection locked="true" hidden="false"/>
    </xf>
    <xf numFmtId="164" fontId="0" fillId="0" borderId="8" xfId="0" applyFont="false" applyBorder="true" applyAlignment="true" applyProtection="true">
      <alignment horizontal="center" vertical="center" textRotation="0" wrapText="true" indent="0" shrinkToFit="false"/>
      <protection locked="true" hidden="false"/>
    </xf>
    <xf numFmtId="164" fontId="0" fillId="0" borderId="11" xfId="0" applyFont="false" applyBorder="true" applyAlignment="true" applyProtection="true">
      <alignment horizontal="center" vertical="center" textRotation="0" wrapText="true" indent="0" shrinkToFit="false"/>
      <protection locked="true" hidden="false"/>
    </xf>
    <xf numFmtId="164" fontId="0" fillId="5" borderId="1" xfId="0" applyFont="true" applyBorder="true" applyAlignment="true" applyProtection="true">
      <alignment horizontal="general" vertical="bottom" textRotation="0" wrapText="true" indent="0" shrinkToFit="false"/>
      <protection locked="true" hidden="false"/>
    </xf>
    <xf numFmtId="164" fontId="0" fillId="0" borderId="8" xfId="0" applyFont="true" applyBorder="true" applyAlignment="true" applyProtection="true">
      <alignment horizontal="center" vertical="center" textRotation="0" wrapText="true" indent="0" shrinkToFit="false"/>
      <protection locked="true" hidden="false"/>
    </xf>
    <xf numFmtId="164" fontId="0" fillId="10" borderId="8" xfId="0" applyFont="true" applyBorder="true" applyAlignment="true" applyProtection="true">
      <alignment horizontal="general" vertical="center" textRotation="0" wrapText="true" indent="0" shrinkToFit="false"/>
      <protection locked="true" hidden="false"/>
    </xf>
    <xf numFmtId="174" fontId="0" fillId="10" borderId="8" xfId="0" applyFont="false" applyBorder="true" applyAlignment="true" applyProtection="true">
      <alignment horizontal="center" vertical="center" textRotation="0" wrapText="true" indent="0" shrinkToFit="false"/>
      <protection locked="true" hidden="false"/>
    </xf>
    <xf numFmtId="164" fontId="0" fillId="10" borderId="8" xfId="0" applyFont="false" applyBorder="true" applyAlignment="true" applyProtection="true">
      <alignment horizontal="center" vertical="center" textRotation="0" wrapText="true" indent="0" shrinkToFit="false"/>
      <protection locked="true" hidden="false"/>
    </xf>
    <xf numFmtId="164" fontId="0" fillId="10" borderId="2" xfId="0" applyFont="true" applyBorder="true" applyAlignment="true" applyProtection="true">
      <alignment horizontal="general" vertical="center" textRotation="0" wrapText="true" indent="0" shrinkToFit="false"/>
      <protection locked="true" hidden="false"/>
    </xf>
    <xf numFmtId="164" fontId="0" fillId="5" borderId="1" xfId="0" applyFont="true" applyBorder="true" applyAlignment="true" applyProtection="true">
      <alignment horizontal="center" vertical="bottom" textRotation="0" wrapText="true" indent="0" shrinkToFit="false"/>
      <protection locked="true" hidden="false"/>
    </xf>
    <xf numFmtId="164" fontId="0" fillId="5" borderId="2" xfId="0" applyFont="true" applyBorder="true" applyAlignment="true" applyProtection="true">
      <alignment horizontal="center" vertical="bottom" textRotation="0" wrapText="true" indent="0" shrinkToFit="false"/>
      <protection locked="true" hidden="false"/>
    </xf>
    <xf numFmtId="164" fontId="0" fillId="10" borderId="2" xfId="0" applyFont="true" applyBorder="true" applyAlignment="true" applyProtection="true">
      <alignment horizontal="center" vertical="bottom" textRotation="0" wrapText="true" indent="0" shrinkToFit="false"/>
      <protection locked="true" hidden="false"/>
    </xf>
    <xf numFmtId="164" fontId="0" fillId="10" borderId="3" xfId="0" applyFont="false" applyBorder="true" applyAlignment="true" applyProtection="true">
      <alignment horizontal="center" vertical="center" textRotation="0" wrapText="true" indent="0" shrinkToFit="false"/>
      <protection locked="true" hidden="false"/>
    </xf>
    <xf numFmtId="164" fontId="11" fillId="5" borderId="1" xfId="0" applyFont="true" applyBorder="true" applyAlignment="true" applyProtection="true">
      <alignment horizontal="general" vertical="bottom" textRotation="0" wrapText="true" indent="0" shrinkToFit="false"/>
      <protection locked="true" hidden="false"/>
    </xf>
    <xf numFmtId="164" fontId="10" fillId="0" borderId="1" xfId="0" applyFont="true" applyBorder="true" applyAlignment="true" applyProtection="true">
      <alignment horizontal="general" vertical="bottom" textRotation="0" wrapText="true" indent="0" shrinkToFit="false"/>
      <protection locked="true" hidden="false"/>
    </xf>
    <xf numFmtId="164" fontId="11" fillId="0" borderId="1" xfId="0" applyFont="true" applyBorder="true" applyAlignment="true" applyProtection="true">
      <alignment horizontal="general" vertical="bottom" textRotation="0" wrapText="true" indent="0" shrinkToFit="false"/>
      <protection locked="true" hidden="false"/>
    </xf>
    <xf numFmtId="164" fontId="11" fillId="0" borderId="2" xfId="0" applyFont="true" applyBorder="tru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center" vertical="center" textRotation="0" wrapText="true" indent="0" shrinkToFit="false"/>
      <protection locked="true" hidden="false"/>
    </xf>
    <xf numFmtId="174" fontId="0" fillId="0" borderId="0" xfId="0" applyFont="false" applyBorder="false" applyAlignment="true" applyProtection="true">
      <alignment horizontal="center" vertical="center" textRotation="0" wrapText="true" indent="0" shrinkToFit="false"/>
      <protection locked="true" hidden="false"/>
    </xf>
    <xf numFmtId="164" fontId="0" fillId="10" borderId="1" xfId="0" applyFont="true" applyBorder="true" applyAlignment="true" applyProtection="true">
      <alignment horizontal="center" vertical="bottom" textRotation="0" wrapText="true" indent="0" shrinkToFit="false"/>
      <protection locked="true" hidden="false"/>
    </xf>
    <xf numFmtId="174" fontId="0" fillId="0" borderId="3" xfId="0" applyFont="false" applyBorder="true" applyAlignment="true" applyProtection="true">
      <alignment horizontal="center" vertical="center" textRotation="0" wrapText="true" indent="0" shrinkToFit="false"/>
      <protection locked="true" hidden="false"/>
    </xf>
    <xf numFmtId="164" fontId="0" fillId="0" borderId="5" xfId="0" applyFont="false" applyBorder="true" applyAlignment="true" applyProtection="true">
      <alignment horizontal="center" vertical="center" textRotation="0" wrapText="true" indent="0" shrinkToFit="false"/>
      <protection locked="true" hidden="false"/>
    </xf>
    <xf numFmtId="174" fontId="0" fillId="0" borderId="4" xfId="0" applyFont="false" applyBorder="true" applyAlignment="true" applyProtection="true">
      <alignment horizontal="center" vertical="center" textRotation="0" wrapText="true" indent="0" shrinkToFit="false"/>
      <protection locked="true" hidden="false"/>
    </xf>
    <xf numFmtId="164" fontId="0" fillId="0" borderId="6" xfId="0" applyFont="false" applyBorder="true" applyAlignment="true" applyProtection="true">
      <alignment horizontal="center" vertical="center" textRotation="0" wrapText="true" indent="0" shrinkToFit="false"/>
      <protection locked="true" hidden="false"/>
    </xf>
    <xf numFmtId="164" fontId="0" fillId="5" borderId="6" xfId="0" applyFont="true" applyBorder="true" applyAlignment="true" applyProtection="true">
      <alignment horizontal="center" vertical="center" textRotation="0" wrapText="true" indent="0" shrinkToFit="false"/>
      <protection locked="true" hidden="false"/>
    </xf>
    <xf numFmtId="164" fontId="0" fillId="5" borderId="3" xfId="0" applyFont="true" applyBorder="true" applyAlignment="true" applyProtection="true">
      <alignment horizontal="center" vertical="bottom" textRotation="0" wrapText="true" indent="0" shrinkToFit="false"/>
      <protection locked="true" hidden="false"/>
    </xf>
    <xf numFmtId="169" fontId="0" fillId="5" borderId="5" xfId="0" applyFont="false" applyBorder="true" applyAlignment="true" applyProtection="true">
      <alignment horizontal="center" vertical="center" textRotation="0" wrapText="true" indent="0" shrinkToFit="false"/>
      <protection locked="true" hidden="false"/>
    </xf>
    <xf numFmtId="164" fontId="0" fillId="5" borderId="5" xfId="0" applyFont="false" applyBorder="true" applyAlignment="true" applyProtection="true">
      <alignment horizontal="center" vertical="center" textRotation="0" wrapText="true" indent="0" shrinkToFit="false"/>
      <protection locked="true" hidden="false"/>
    </xf>
    <xf numFmtId="164" fontId="0" fillId="5" borderId="4" xfId="0" applyFont="true" applyBorder="true" applyAlignment="true" applyProtection="true">
      <alignment horizontal="center" vertical="bottom" textRotation="0" wrapText="true" indent="0" shrinkToFit="false"/>
      <protection locked="true" hidden="false"/>
    </xf>
    <xf numFmtId="164" fontId="0" fillId="5" borderId="6" xfId="0" applyFont="false" applyBorder="true" applyAlignment="true" applyProtection="true">
      <alignment horizontal="center" vertical="center" textRotation="0" wrapText="true" indent="0" shrinkToFit="false"/>
      <protection locked="true" hidden="false"/>
    </xf>
    <xf numFmtId="164" fontId="0" fillId="5" borderId="5" xfId="0" applyFont="true" applyBorder="true" applyAlignment="true" applyProtection="true">
      <alignment horizontal="center" vertical="center" textRotation="0" wrapText="true" indent="0" shrinkToFit="false"/>
      <protection locked="true" hidden="false"/>
    </xf>
    <xf numFmtId="164" fontId="0" fillId="5" borderId="12" xfId="0" applyFont="true" applyBorder="true" applyAlignment="true" applyProtection="true">
      <alignment horizontal="center" vertical="bottom" textRotation="0" wrapText="true" indent="0" shrinkToFit="false"/>
      <protection locked="true" hidden="false"/>
    </xf>
    <xf numFmtId="164" fontId="0" fillId="5" borderId="3" xfId="0" applyFont="false" applyBorder="true" applyAlignment="true" applyProtection="true">
      <alignment horizontal="center" vertical="center" textRotation="0" wrapText="true" indent="0" shrinkToFit="false"/>
      <protection locked="true" hidden="false"/>
    </xf>
    <xf numFmtId="164" fontId="0" fillId="5" borderId="13" xfId="0" applyFont="true" applyBorder="true" applyAlignment="true" applyProtection="true">
      <alignment horizontal="center" vertical="bottom" textRotation="0" wrapText="true" indent="0" shrinkToFit="false"/>
      <protection locked="true" hidden="false"/>
    </xf>
    <xf numFmtId="164" fontId="0" fillId="5" borderId="4" xfId="0" applyFont="false" applyBorder="true" applyAlignment="true" applyProtection="true">
      <alignment horizontal="center" vertical="center" textRotation="0" wrapText="true" indent="0" shrinkToFit="false"/>
      <protection locked="true" hidden="false"/>
    </xf>
    <xf numFmtId="164" fontId="0" fillId="18" borderId="1" xfId="0" applyFont="true" applyBorder="true" applyAlignment="true" applyProtection="true">
      <alignment horizontal="center" vertical="bottom" textRotation="0" wrapText="true" indent="0" shrinkToFit="false"/>
      <protection locked="true" hidden="false"/>
    </xf>
    <xf numFmtId="164" fontId="0" fillId="18" borderId="2" xfId="0" applyFont="true" applyBorder="true" applyAlignment="true" applyProtection="true">
      <alignment horizontal="center" vertical="bottom" textRotation="0" wrapText="true" indent="0" shrinkToFit="false"/>
      <protection locked="true" hidden="false"/>
    </xf>
    <xf numFmtId="164" fontId="0" fillId="18" borderId="1" xfId="0" applyFont="true" applyBorder="true" applyAlignment="true" applyProtection="true">
      <alignment horizontal="general" vertical="bottom" textRotation="0" wrapText="true" indent="0" shrinkToFit="false"/>
      <protection locked="true" hidden="false"/>
    </xf>
    <xf numFmtId="174" fontId="0" fillId="10" borderId="3" xfId="0" applyFont="false" applyBorder="true" applyAlignment="true" applyProtection="true">
      <alignment horizontal="center" vertical="center" textRotation="0" wrapText="true" indent="0" shrinkToFit="false"/>
      <protection locked="true" hidden="false"/>
    </xf>
    <xf numFmtId="164" fontId="0" fillId="0" borderId="2" xfId="0" applyFont="true" applyBorder="true" applyAlignment="true" applyProtection="true">
      <alignment horizontal="general" vertical="center" textRotation="0" wrapText="false" indent="0" shrinkToFit="false"/>
      <protection locked="true" hidden="false"/>
    </xf>
    <xf numFmtId="174" fontId="0" fillId="10" borderId="4" xfId="0" applyFont="false" applyBorder="true" applyAlignment="true" applyProtection="true">
      <alignment horizontal="center" vertical="center" textRotation="0" wrapText="true" indent="0" shrinkToFit="false"/>
      <protection locked="true" hidden="false"/>
    </xf>
    <xf numFmtId="164" fontId="0" fillId="18" borderId="3" xfId="0" applyFont="false" applyBorder="true" applyAlignment="true" applyProtection="true">
      <alignment horizontal="center" vertical="center" textRotation="0" wrapText="true" indent="0" shrinkToFit="false"/>
      <protection locked="true" hidden="false"/>
    </xf>
    <xf numFmtId="164" fontId="0" fillId="18" borderId="3" xfId="0" applyFont="true" applyBorder="true" applyAlignment="true" applyProtection="true">
      <alignment horizontal="center" vertical="center" textRotation="0" wrapText="true" indent="0" shrinkToFit="false"/>
      <protection locked="true" hidden="false"/>
    </xf>
    <xf numFmtId="164" fontId="0" fillId="18" borderId="4" xfId="0" applyFont="false" applyBorder="true" applyAlignment="true" applyProtection="true">
      <alignment horizontal="center" vertical="center" textRotation="0" wrapText="true" indent="0" shrinkToFit="false"/>
      <protection locked="true" hidden="false"/>
    </xf>
    <xf numFmtId="164" fontId="0" fillId="0" borderId="8" xfId="0" applyFont="true" applyBorder="true" applyAlignment="true" applyProtection="true">
      <alignment horizontal="center" vertical="bottom" textRotation="0" wrapText="true" indent="0" shrinkToFit="false"/>
      <protection locked="true" hidden="false"/>
    </xf>
    <xf numFmtId="174" fontId="0" fillId="0" borderId="8" xfId="0" applyFont="false" applyBorder="true" applyAlignment="true" applyProtection="true">
      <alignment horizontal="center" vertical="center" textRotation="0" wrapText="true" indent="0" shrinkToFit="false"/>
      <protection locked="true" hidden="false"/>
    </xf>
    <xf numFmtId="164" fontId="0" fillId="0" borderId="11" xfId="0" applyFont="true" applyBorder="true" applyAlignment="true" applyProtection="true">
      <alignment horizontal="center" vertical="center" textRotation="0" wrapText="true" indent="0" shrinkToFit="false"/>
      <protection locked="true" hidden="false"/>
    </xf>
    <xf numFmtId="164" fontId="0" fillId="0" borderId="11" xfId="0" applyFont="true" applyBorder="true" applyAlignment="true" applyProtection="true">
      <alignment horizontal="center" vertical="bottom" textRotation="0" wrapText="true" indent="0" shrinkToFit="false"/>
      <protection locked="true" hidden="false"/>
    </xf>
    <xf numFmtId="165" fontId="0" fillId="18" borderId="2" xfId="0" applyFont="true" applyBorder="true" applyAlignment="true" applyProtection="true">
      <alignment horizontal="center" vertical="center" textRotation="0" wrapText="true" indent="0" shrinkToFit="false"/>
      <protection locked="true" hidden="false"/>
    </xf>
    <xf numFmtId="164" fontId="0" fillId="18" borderId="1" xfId="0" applyFont="true" applyBorder="true" applyAlignment="true" applyProtection="true">
      <alignment horizontal="general" vertical="center" textRotation="0" wrapText="false" indent="0" shrinkToFit="false"/>
      <protection locked="true" hidden="false"/>
    </xf>
    <xf numFmtId="164" fontId="0" fillId="18" borderId="2" xfId="0" applyFont="true" applyBorder="true" applyAlignment="true" applyProtection="true">
      <alignment horizontal="general" vertical="center" textRotation="0" wrapText="false" indent="0" shrinkToFit="false"/>
      <protection locked="true" hidden="false"/>
    </xf>
    <xf numFmtId="164" fontId="0" fillId="18" borderId="3" xfId="0" applyFont="true" applyBorder="true" applyAlignment="true" applyProtection="true">
      <alignment horizontal="center" vertical="bottom" textRotation="0" wrapText="true" indent="0" shrinkToFit="false"/>
      <protection locked="true" hidden="false"/>
    </xf>
    <xf numFmtId="164" fontId="0" fillId="18" borderId="4" xfId="0" applyFont="true" applyBorder="true" applyAlignment="true" applyProtection="true">
      <alignment horizontal="center" vertical="bottom" textRotation="0" wrapText="true" indent="0" shrinkToFit="false"/>
      <protection locked="true" hidden="false"/>
    </xf>
    <xf numFmtId="164" fontId="0" fillId="18" borderId="0" xfId="0" applyFont="true" applyBorder="false" applyAlignment="true" applyProtection="true">
      <alignment horizontal="general" vertical="bottom" textRotation="0" wrapText="false" indent="0" shrinkToFit="false"/>
      <protection locked="true" hidden="false"/>
    </xf>
    <xf numFmtId="164" fontId="0" fillId="18" borderId="1" xfId="0" applyFont="true" applyBorder="true" applyAlignment="true" applyProtection="true">
      <alignment horizontal="general" vertical="bottom" textRotation="0" wrapText="false" indent="0" shrinkToFit="false"/>
      <protection locked="true" hidden="false"/>
    </xf>
    <xf numFmtId="164" fontId="0" fillId="18" borderId="2" xfId="0" applyFont="true" applyBorder="true" applyAlignment="true" applyProtection="true">
      <alignment horizontal="general" vertical="bottom" textRotation="0" wrapText="false" indent="0" shrinkToFit="false"/>
      <protection locked="true" hidden="false"/>
    </xf>
    <xf numFmtId="164" fontId="0" fillId="18" borderId="5" xfId="0" applyFont="true" applyBorder="true" applyAlignment="true" applyProtection="true">
      <alignment horizontal="center" vertical="center" textRotation="0" wrapText="true" indent="0" shrinkToFit="false"/>
      <protection locked="true" hidden="false"/>
    </xf>
    <xf numFmtId="164" fontId="0" fillId="18" borderId="6" xfId="0" applyFont="true" applyBorder="true" applyAlignment="true" applyProtection="true">
      <alignment horizontal="center" vertical="center" textRotation="0" wrapText="true" indent="0" shrinkToFit="false"/>
      <protection locked="true" hidden="false"/>
    </xf>
    <xf numFmtId="164" fontId="16" fillId="0" borderId="1" xfId="0" applyFont="true" applyBorder="true" applyAlignment="true" applyProtection="true">
      <alignment horizontal="general" vertical="bottom" textRotation="0" wrapText="false" indent="0" shrinkToFit="false"/>
      <protection locked="true" hidden="false"/>
    </xf>
    <xf numFmtId="164" fontId="16" fillId="0" borderId="2" xfId="0" applyFont="true" applyBorder="true" applyAlignment="true" applyProtection="true">
      <alignment horizontal="general" vertical="bottom" textRotation="0" wrapText="false" indent="0" shrinkToFit="false"/>
      <protection locked="true" hidden="false"/>
    </xf>
    <xf numFmtId="164" fontId="0" fillId="18" borderId="0" xfId="0" applyFont="false" applyBorder="false" applyAlignment="true" applyProtection="true">
      <alignment horizontal="center" vertical="center" textRotation="0" wrapText="true" indent="0" shrinkToFit="false"/>
      <protection locked="true" hidden="false"/>
    </xf>
    <xf numFmtId="164" fontId="0" fillId="18" borderId="0" xfId="0" applyFont="true" applyBorder="false" applyAlignment="true" applyProtection="true">
      <alignment horizontal="center" vertical="center" textRotation="0" wrapText="true" indent="0" shrinkToFit="false"/>
      <protection locked="true" hidden="false"/>
    </xf>
    <xf numFmtId="164" fontId="0" fillId="20" borderId="1" xfId="0" applyFont="true" applyBorder="true" applyAlignment="true" applyProtection="true">
      <alignment horizontal="center" vertical="center" textRotation="0" wrapText="true" indent="0" shrinkToFit="false"/>
      <protection locked="true" hidden="false"/>
    </xf>
    <xf numFmtId="164" fontId="0" fillId="20" borderId="1" xfId="0" applyFont="true" applyBorder="true" applyAlignment="true" applyProtection="true">
      <alignment horizontal="center" vertical="bottom" textRotation="0" wrapText="true" indent="0" shrinkToFit="false"/>
      <protection locked="true" hidden="false"/>
    </xf>
    <xf numFmtId="164" fontId="0" fillId="20" borderId="1" xfId="0" applyFont="false" applyBorder="true" applyAlignment="true" applyProtection="true">
      <alignment horizontal="center" vertical="center" textRotation="0" wrapText="true" indent="0" shrinkToFit="false"/>
      <protection locked="true" hidden="false"/>
    </xf>
    <xf numFmtId="174" fontId="0" fillId="20" borderId="1" xfId="0" applyFont="false" applyBorder="true" applyAlignment="true" applyProtection="true">
      <alignment horizontal="center" vertical="center" textRotation="0" wrapText="true" indent="0" shrinkToFit="false"/>
      <protection locked="true" hidden="false"/>
    </xf>
    <xf numFmtId="164" fontId="0" fillId="20" borderId="2" xfId="0" applyFont="true" applyBorder="true" applyAlignment="true" applyProtection="true">
      <alignment horizontal="center" vertical="center" textRotation="0" wrapText="true" indent="0" shrinkToFit="false"/>
      <protection locked="true" hidden="false"/>
    </xf>
    <xf numFmtId="174" fontId="0" fillId="20" borderId="2" xfId="0" applyFont="false" applyBorder="true" applyAlignment="true" applyProtection="true">
      <alignment horizontal="center" vertical="center" textRotation="0" wrapText="true" indent="0" shrinkToFit="false"/>
      <protection locked="true" hidden="false"/>
    </xf>
    <xf numFmtId="164" fontId="0" fillId="20" borderId="2" xfId="0" applyFont="false" applyBorder="true" applyAlignment="true" applyProtection="true">
      <alignment horizontal="center" vertical="center" textRotation="0" wrapText="true" indent="0" shrinkToFit="false"/>
      <protection locked="true" hidden="false"/>
    </xf>
    <xf numFmtId="164" fontId="0" fillId="20" borderId="3" xfId="0" applyFont="false" applyBorder="true" applyAlignment="true" applyProtection="true">
      <alignment horizontal="center" vertical="center" textRotation="0" wrapText="true" indent="0" shrinkToFit="false"/>
      <protection locked="true" hidden="false"/>
    </xf>
    <xf numFmtId="164" fontId="0" fillId="20" borderId="3" xfId="0" applyFont="true" applyBorder="true" applyAlignment="true" applyProtection="true">
      <alignment horizontal="center" vertical="center" textRotation="0" wrapText="true" indent="0" shrinkToFit="false"/>
      <protection locked="true" hidden="false"/>
    </xf>
    <xf numFmtId="164" fontId="0" fillId="20" borderId="2" xfId="0" applyFont="true" applyBorder="true" applyAlignment="true" applyProtection="true">
      <alignment horizontal="center" vertical="bottom" textRotation="0" wrapText="true" indent="0" shrinkToFit="false"/>
      <protection locked="true" hidden="false"/>
    </xf>
    <xf numFmtId="164" fontId="0" fillId="20" borderId="4" xfId="0" applyFont="false" applyBorder="true" applyAlignment="true" applyProtection="true">
      <alignment horizontal="center" vertical="center" textRotation="0" wrapText="true" indent="0" shrinkToFit="false"/>
      <protection locked="true" hidden="false"/>
    </xf>
    <xf numFmtId="164" fontId="0" fillId="20" borderId="4" xfId="0" applyFont="true" applyBorder="true" applyAlignment="true" applyProtection="true">
      <alignment horizontal="center" vertical="center" textRotation="0" wrapText="true" indent="0" shrinkToFit="false"/>
      <protection locked="true" hidden="false"/>
    </xf>
    <xf numFmtId="164" fontId="0" fillId="21" borderId="1" xfId="0" applyFont="true" applyBorder="true" applyAlignment="true" applyProtection="true">
      <alignment horizontal="center" vertical="center" textRotation="0" wrapText="true" indent="0" shrinkToFit="false"/>
      <protection locked="true" hidden="false"/>
    </xf>
    <xf numFmtId="164" fontId="0" fillId="21" borderId="1" xfId="0" applyFont="false" applyBorder="true" applyAlignment="true" applyProtection="true">
      <alignment horizontal="center" vertical="center" textRotation="0" wrapText="true" indent="0" shrinkToFit="false"/>
      <protection locked="true" hidden="false"/>
    </xf>
    <xf numFmtId="164" fontId="0" fillId="21" borderId="1" xfId="0" applyFont="true" applyBorder="true" applyAlignment="true" applyProtection="true">
      <alignment horizontal="center" vertical="bottom" textRotation="0" wrapText="true" indent="0" shrinkToFit="false"/>
      <protection locked="true" hidden="false"/>
    </xf>
    <xf numFmtId="174" fontId="0" fillId="21" borderId="1" xfId="0" applyFont="false" applyBorder="true" applyAlignment="true" applyProtection="true">
      <alignment horizontal="center" vertical="center" textRotation="0" wrapText="true" indent="0" shrinkToFit="false"/>
      <protection locked="true" hidden="false"/>
    </xf>
    <xf numFmtId="164" fontId="0" fillId="21" borderId="2" xfId="0" applyFont="true" applyBorder="true" applyAlignment="true" applyProtection="true">
      <alignment horizontal="center" vertical="center" textRotation="0" wrapText="true" indent="0" shrinkToFit="false"/>
      <protection locked="true" hidden="false"/>
    </xf>
    <xf numFmtId="164" fontId="0" fillId="21" borderId="2" xfId="0" applyFont="false" applyBorder="true" applyAlignment="true" applyProtection="true">
      <alignment horizontal="center" vertical="center" textRotation="0" wrapText="true" indent="0" shrinkToFit="false"/>
      <protection locked="true" hidden="false"/>
    </xf>
    <xf numFmtId="164" fontId="0" fillId="21" borderId="2" xfId="0" applyFont="true" applyBorder="true" applyAlignment="true" applyProtection="true">
      <alignment horizontal="center" vertical="bottom" textRotation="0" wrapText="true" indent="0" shrinkToFit="false"/>
      <protection locked="true" hidden="false"/>
    </xf>
    <xf numFmtId="174" fontId="0" fillId="21" borderId="2" xfId="0" applyFont="false" applyBorder="true" applyAlignment="true" applyProtection="true">
      <alignment horizontal="center" vertical="center" textRotation="0" wrapText="true" indent="0" shrinkToFit="false"/>
      <protection locked="true" hidden="false"/>
    </xf>
    <xf numFmtId="165" fontId="0" fillId="21" borderId="1" xfId="0" applyFont="true" applyBorder="true" applyAlignment="true" applyProtection="true">
      <alignment horizontal="center" vertical="center" textRotation="0" wrapText="true" indent="0" shrinkToFit="false"/>
      <protection locked="true" hidden="false"/>
    </xf>
    <xf numFmtId="165" fontId="0" fillId="0" borderId="0" xfId="0" applyFont="true" applyBorder="false" applyAlignment="true" applyProtection="true">
      <alignment horizontal="center" vertical="center" textRotation="0" wrapText="true" indent="0" shrinkToFit="false"/>
      <protection locked="true" hidden="false"/>
    </xf>
    <xf numFmtId="164" fontId="4" fillId="2" borderId="11" xfId="0" applyFont="true" applyBorder="true" applyAlignment="true" applyProtection="true">
      <alignment horizontal="center" vertical="center" textRotation="0" wrapText="true" indent="0" shrinkToFit="false"/>
      <protection locked="true" hidden="false"/>
    </xf>
    <xf numFmtId="164" fontId="7" fillId="0" borderId="1" xfId="20" applyFont="true" applyBorder="true" applyAlignment="true" applyProtection="true">
      <alignment horizontal="general" vertical="center" textRotation="0" wrapText="false" indent="0" shrinkToFit="false"/>
      <protection locked="true" hidden="false"/>
    </xf>
    <xf numFmtId="164" fontId="0" fillId="0" borderId="1" xfId="0" applyFont="true" applyBorder="true" applyAlignment="true" applyProtection="true">
      <alignment horizontal="general" vertical="center" textRotation="0" wrapText="false" indent="0" shrinkToFit="false"/>
      <protection locked="true" hidden="false"/>
    </xf>
    <xf numFmtId="164" fontId="7" fillId="5" borderId="1" xfId="20" applyFont="true" applyBorder="true" applyAlignment="true" applyProtection="true">
      <alignment horizontal="general" vertical="center" textRotation="0" wrapText="false" indent="0" shrinkToFit="false"/>
      <protection locked="true" hidden="false"/>
    </xf>
    <xf numFmtId="164" fontId="7" fillId="0" borderId="0" xfId="20" applyFont="true" applyBorder="true" applyAlignment="true" applyProtection="true">
      <alignment horizontal="general" vertical="bottom" textRotation="0" wrapText="false" indent="0" shrinkToFit="false"/>
      <protection locked="true" hidden="false"/>
    </xf>
    <xf numFmtId="164" fontId="0" fillId="5" borderId="1" xfId="0" applyFont="true" applyBorder="true" applyAlignment="true" applyProtection="true">
      <alignment horizontal="center" vertical="center" textRotation="0" wrapText="false" indent="0" shrinkToFit="false"/>
      <protection locked="true" hidden="false"/>
    </xf>
    <xf numFmtId="164" fontId="0" fillId="5" borderId="1" xfId="0" applyFont="false" applyBorder="tru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9" fontId="0" fillId="0" borderId="0" xfId="0" applyFont="false" applyBorder="false" applyAlignment="true" applyProtection="true">
      <alignment horizontal="general" vertical="bottom" textRotation="0" wrapText="false" indent="0" shrinkToFit="false"/>
      <protection locked="true" hidden="false"/>
    </xf>
    <xf numFmtId="175" fontId="0"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9" fontId="10" fillId="0" borderId="0" xfId="0" applyFont="true" applyBorder="false" applyAlignment="true" applyProtection="true">
      <alignment horizontal="general" vertical="bottom" textRotation="0" wrapText="false" indent="0" shrinkToFit="false"/>
      <protection locked="true" hidden="false"/>
    </xf>
    <xf numFmtId="169" fontId="0" fillId="0" borderId="0" xfId="0" applyFont="false" applyBorder="false" applyAlignment="true" applyProtection="true">
      <alignment horizontal="center" vertical="center" textRotation="0" wrapText="false" indent="0" shrinkToFit="false"/>
      <protection locked="true" hidden="false"/>
    </xf>
    <xf numFmtId="164" fontId="0" fillId="22" borderId="0" xfId="0" applyFont="true" applyBorder="false" applyAlignment="true" applyProtection="true">
      <alignment horizontal="general" vertical="bottom" textRotation="0" wrapText="false" indent="0" shrinkToFit="false"/>
      <protection locked="true" hidden="false"/>
    </xf>
    <xf numFmtId="164" fontId="6" fillId="22" borderId="0" xfId="0" applyFont="true" applyBorder="false" applyAlignment="true" applyProtection="true">
      <alignment horizontal="general" vertical="bottom" textRotation="0" wrapText="false" indent="0" shrinkToFit="false"/>
      <protection locked="true" hidden="false"/>
    </xf>
    <xf numFmtId="169" fontId="6" fillId="22" borderId="0" xfId="0" applyFont="true" applyBorder="false" applyAlignment="true" applyProtection="tru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36">
    <dxf>
      <fill>
        <patternFill patternType="solid">
          <fgColor rgb="FF4472C4"/>
          <bgColor rgb="FF000000"/>
        </patternFill>
      </fill>
    </dxf>
    <dxf>
      <fill>
        <patternFill patternType="solid">
          <fgColor rgb="FFA9D18E"/>
          <bgColor rgb="FF000000"/>
        </patternFill>
      </fill>
    </dxf>
    <dxf>
      <fill>
        <patternFill patternType="solid">
          <fgColor rgb="FFD9D9D9"/>
          <bgColor rgb="FF000000"/>
        </patternFill>
      </fill>
    </dxf>
    <dxf>
      <fill>
        <patternFill patternType="solid">
          <fgColor rgb="FFF4B183"/>
          <bgColor rgb="FF000000"/>
        </patternFill>
      </fill>
    </dxf>
    <dxf>
      <fill>
        <patternFill patternType="solid">
          <fgColor rgb="FFFF0000"/>
          <bgColor rgb="FF000000"/>
        </patternFill>
      </fill>
    </dxf>
    <dxf>
      <fill>
        <patternFill patternType="solid">
          <fgColor rgb="FFFFC000"/>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0563C1"/>
          <bgColor rgb="FF000000"/>
        </patternFill>
      </fill>
    </dxf>
    <dxf>
      <fill>
        <patternFill patternType="solid">
          <fgColor rgb="FFBF9000"/>
          <bgColor rgb="FF000000"/>
        </patternFill>
      </fill>
    </dxf>
    <dxf>
      <fill>
        <patternFill patternType="solid">
          <fgColor rgb="FF0070C0"/>
          <bgColor rgb="FF000000"/>
        </patternFill>
      </fill>
    </dxf>
    <dxf>
      <fill>
        <patternFill patternType="solid">
          <fgColor rgb="FF70AD47"/>
          <bgColor rgb="FF000000"/>
        </patternFill>
      </fill>
    </dxf>
    <dxf>
      <fill>
        <patternFill patternType="solid">
          <fgColor rgb="FF92D050"/>
          <bgColor rgb="FF000000"/>
        </patternFill>
      </fill>
    </dxf>
    <dxf>
      <fill>
        <patternFill patternType="solid">
          <fgColor rgb="FF806000"/>
          <bgColor rgb="FF000000"/>
        </patternFill>
      </fill>
    </dxf>
    <dxf>
      <fill>
        <patternFill patternType="solid">
          <fgColor rgb="FFFFD966"/>
          <bgColor rgb="FF000000"/>
        </patternFill>
      </fill>
    </dxf>
    <dxf>
      <fill>
        <patternFill patternType="solid">
          <fgColor rgb="FFFFE699"/>
          <bgColor rgb="FF000000"/>
        </patternFill>
      </fill>
    </dxf>
    <dxf>
      <fill>
        <patternFill patternType="solid">
          <fgColor rgb="FFFFF2CC"/>
          <bgColor rgb="FF000000"/>
        </patternFill>
      </fill>
    </dxf>
    <dxf>
      <fill>
        <patternFill patternType="solid">
          <fgColor rgb="FFFFC7CE"/>
          <bgColor rgb="FF000000"/>
        </patternFill>
      </fill>
    </dxf>
    <dxf>
      <fill>
        <patternFill patternType="solid">
          <fgColor rgb="FF9C0006"/>
          <bgColor rgb="FF000000"/>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patternType="solid">
          <fgColor rgb="FFD0CECE"/>
          <bgColor rgb="FF000000"/>
        </patternFill>
      </fill>
    </dxf>
    <dxf>
      <fill>
        <patternFill patternType="solid">
          <fgColor rgb="FFE7E6E6"/>
          <bgColor rgb="FF000000"/>
        </patternFill>
      </fill>
    </dxf>
    <dxf>
      <fill>
        <patternFill patternType="solid">
          <fgColor rgb="FFEDEDED"/>
          <bgColor rgb="FF000000"/>
        </patternFill>
      </fill>
    </dxf>
    <dxf>
      <fill>
        <patternFill patternType="solid">
          <fgColor rgb="FFF8CBAD"/>
          <bgColor rgb="FF00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6000"/>
      <rgbColor rgb="FF800080"/>
      <rgbColor rgb="FF0070C0"/>
      <rgbColor rgb="FFD0CECE"/>
      <rgbColor rgb="FF808080"/>
      <rgbColor rgb="FF8FAADC"/>
      <rgbColor rgb="FF993366"/>
      <rgbColor rgb="FFFFF2CC"/>
      <rgbColor rgb="FFEDEDED"/>
      <rgbColor rgb="FF660066"/>
      <rgbColor rgb="FFFF8080"/>
      <rgbColor rgb="FF0563C1"/>
      <rgbColor rgb="FFD9D9D9"/>
      <rgbColor rgb="FF000080"/>
      <rgbColor rgb="FFFF00FF"/>
      <rgbColor rgb="FFFFD966"/>
      <rgbColor rgb="FF00FFFF"/>
      <rgbColor rgb="FF800080"/>
      <rgbColor rgb="FF800000"/>
      <rgbColor rgb="FF008080"/>
      <rgbColor rgb="FF0000FF"/>
      <rgbColor rgb="FF00CCFF"/>
      <rgbColor rgb="FFE7E6E6"/>
      <rgbColor rgb="FFFFE699"/>
      <rgbColor rgb="FFFFEB9C"/>
      <rgbColor rgb="FFA9D18E"/>
      <rgbColor rgb="FFF4B183"/>
      <rgbColor rgb="FFFFC7CE"/>
      <rgbColor rgb="FFF8CBAD"/>
      <rgbColor rgb="FF4472C4"/>
      <rgbColor rgb="FF33CCCC"/>
      <rgbColor rgb="FF92D050"/>
      <rgbColor rgb="FFFFC000"/>
      <rgbColor rgb="FFBF9000"/>
      <rgbColor rgb="FFFF6600"/>
      <rgbColor rgb="FF666699"/>
      <rgbColor rgb="FF70AD47"/>
      <rgbColor rgb="FF003366"/>
      <rgbColor rgb="FF339966"/>
      <rgbColor rgb="FF003300"/>
      <rgbColor rgb="FF333300"/>
      <rgbColor rgb="FF9C5700"/>
      <rgbColor rgb="FF993366"/>
      <rgbColor rgb="FF333399"/>
      <rgbColor rgb="FF3B383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cat_table" displayName="cat_table" ref="Z1:AB69" headerRowCount="1" totalsRowCount="0" totalsRowShown="0">
  <autoFilter ref="Z1:AB69"/>
  <tableColumns count="3">
    <tableColumn id="1" name="Sector"/>
    <tableColumn id="2" name="Subsector"/>
    <tableColumn id="3" name="Sub-subsector"/>
  </tableColumns>
</table>
</file>

<file path=xl/tables/table2.xml><?xml version="1.0" encoding="utf-8"?>
<table xmlns="http://schemas.openxmlformats.org/spreadsheetml/2006/main" id="2" name="Table2" displayName="Table2" ref="A1:J2852" headerRowCount="1" totalsRowCount="0" totalsRowShown="0">
  <autoFilter ref="A1:J2852"/>
  <tableColumns count="10">
    <tableColumn id="1" name="id_location"/>
    <tableColumn id="2" name="continent_or_region"/>
    <tableColumn id="3" name="country"/>
    <tableColumn id="4" name="basin_or_region_studied_or_site"/>
    <tableColumn id="5" name="min.lat"/>
    <tableColumn id="6" name="min. long"/>
    <tableColumn id="7" name="max. lat"/>
    <tableColumn id="8" name="max.long"/>
    <tableColumn id="9" name="flag_map"/>
    <tableColumn id="10" name="Coordinates included in Paper (Yes - 1, No - 0)"/>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edocs.unep.org/bitstream/handle/20.500.11822/46504/Baseline-Scoping-Study-Emissions-Nigeria.pdf?sequence=1&amp;isAllowed=y" TargetMode="External"/><Relationship Id="rId2" Type="http://schemas.openxmlformats.org/officeDocument/2006/relationships/hyperlink" Target="https://wedocs.unep.org/bitstream/handle/20.500.11822/46499/Measurements-Verifying-Emissions-Inventories-Netherlands.pdf?sequence=1&amp;isAllowed=y" TargetMode="External"/><Relationship Id="rId3" Type="http://schemas.openxmlformats.org/officeDocument/2006/relationships/hyperlink" Target="https://wedocs.unep.org/bitstream/handle/20.500.11822/46488/Sythesis_Report_Nord_Stream_Gas_Leaks.pdf?sequence=3&amp;isAllowed=y" TargetMode="External"/><Relationship Id="rId4" Type="http://schemas.openxmlformats.org/officeDocument/2006/relationships/hyperlink" Target="https://wedocs.unep.org/bitstream/handle/20.500.11822/46493/Airborne_Measurements_from_NORD_Stream_Gas_Leaks.pdf?sequence=1&amp;isAllowed=y" TargetMode="External"/><Relationship Id="rId5" Type="http://schemas.openxmlformats.org/officeDocument/2006/relationships/hyperlink" Target="https://wedocs.unep.org/bitstream/handle/20.500.11822/46489/Measuring_offshore_oil_gas_emissions_Angola_Gabon.pdf?sequence=3&amp;isAllowed=y" TargetMode="External"/><Relationship Id="rId6" Type="http://schemas.openxmlformats.org/officeDocument/2006/relationships/hyperlink" Target="https://wedocs.unep.org/bitstream/handle/20.500.11822/46610/methane_emission_literature.pdf?sequence=1&amp;isAllowed=y" TargetMode="External"/><Relationship Id="rId7" Type="http://schemas.openxmlformats.org/officeDocument/2006/relationships/hyperlink" Target="https://wedocs.unep.org/bitstream/handle/20.500.11822/46614/north_sea_norway.pdf?sequence=1&amp;isAllowed=y" TargetMode="External"/><Relationship Id="rId8" Type="http://schemas.openxmlformats.org/officeDocument/2006/relationships/hyperlink" Target="https://wedocs.unep.org/bitstream/handle/20.500.11822/46500/Romanian-Methane-Emissions-from-Oil%26Gas_Romeo-Project.pdf?sequence=1&amp;isAllowed=y" TargetMode="External"/><Relationship Id="rId9" Type="http://schemas.openxmlformats.org/officeDocument/2006/relationships/hyperlink" Target="https://wedocs.unep.org/bitstream/handle/20.500.11822/46609/coal_seam_gas_australia.pdf?sequence=1&amp;isAllowed=y" TargetMode="External"/><Relationship Id="rId10" Type="http://schemas.openxmlformats.org/officeDocument/2006/relationships/hyperlink" Target="https://wedocs.unep.org/bitstream/handle/20.500.11822/46503/Australia-Bowen-Basin-Pilot.pdf?sequence=1&amp;isAllowed=y" TargetMode="External"/><Relationship Id="rId11" Type="http://schemas.openxmlformats.org/officeDocument/2006/relationships/hyperlink" Target="https://wedocs.unep.org/bitstream/handle/20.500.11822/46501/Methane-Emissions-with-Top-down-Data-Australia-Bowen-Basin.pdf?sequence=1&amp;isAllowed=y" TargetMode="External"/><Relationship Id="rId12" Type="http://schemas.openxmlformats.org/officeDocument/2006/relationships/hyperlink" Target="https://wedocs.unep.org/bitstream/handle/20.500.11822/46608/methane_emissions_Poland.pdf?sequence=1&amp;isAllowed=y" TargetMode="External"/><Relationship Id="rId13" Type="http://schemas.openxmlformats.org/officeDocument/2006/relationships/hyperlink" Target="https://wedocs.unep.org/bitstream/handle/20.500.11822/46549/Coal-Studies-Bottom-up-Global-Coordination.pdf?sequence=1&amp;isAllowed=y" TargetMode="External"/><Relationship Id="rId14" Type="http://schemas.openxmlformats.org/officeDocument/2006/relationships/hyperlink" Target="https://wedocs.unep.org/bitstream/handle/20.500.11822/46505/Baseline-Scoping-Study-Emissions-Colombia.pdf?sequence=1&amp;isAllowed=y" TargetMode="External"/><Relationship Id="rId15" Type="http://schemas.openxmlformats.org/officeDocument/2006/relationships/hyperlink" Target="https://wedocs.unep.org/bitstream/handle/20.500.11822/46491/Reconciling_LNG_Emissions.pdf?sequence=1&amp;isAllowed=y" TargetMode="External"/><Relationship Id="rId16" Type="http://schemas.openxmlformats.org/officeDocument/2006/relationships/hyperlink" Target="https://wedocs.unep.org/bitstream/handle/20.500.11822/46495/Measurement_of_LNG_Facility_Emissions_in_Australia.pdf?sequence=1&amp;isAllowed=y" TargetMode="External"/><Relationship Id="rId17" Type="http://schemas.openxmlformats.org/officeDocument/2006/relationships/hyperlink" Target="https://wedocs.unep.org/bitstream/handle/20.500.11822/46612/emissions_oman.pdf?sequence=1&amp;isAllowed=y" TargetMode="External"/><Relationship Id="rId18" Type="http://schemas.openxmlformats.org/officeDocument/2006/relationships/hyperlink" Target="https://wedocs.unep.org/bitstream/handle/20.500.11822/46611/emissions_canadian_landfills.pdf?sequence=1&amp;isAllowed=y" TargetMode="External"/><Relationship Id="rId19" Type="http://schemas.openxmlformats.org/officeDocument/2006/relationships/hyperlink" Target="https://wedocs.unep.org/bitstream/handle/20.500.11822/46550/Measurement-Campaign-Azerbaijan.pdf?sequence=1&amp;isAllowed=y" TargetMode="External"/><Relationship Id="rId20" Type="http://schemas.openxmlformats.org/officeDocument/2006/relationships/hyperlink" Target="https://wedocs.unep.org/bitstream/handle/20.500.11822/46494/Quantification_Emissions_Floating_Production_Storage_OffloadinfSite.pdf?sequence=1&amp;isAllowed=y" TargetMode="External"/><Relationship Id="rId21" Type="http://schemas.openxmlformats.org/officeDocument/2006/relationships/hyperlink" Target="https://wedocs.unep.org/bitstream/handle/20.500.11822/46492/Abandone_Wells.pdf?sequence=1&amp;isAllowed=y" TargetMode="External"/><Relationship Id="rId22" Type="http://schemas.openxmlformats.org/officeDocument/2006/relationships/hyperlink" Target="https://wedocs.unep.org/bitstream/handle/20.500.11822/46498/Validation-methane-Quantification-Technologies.pdf?sequence=1&amp;isAllowed=y" TargetMode="External"/><Relationship Id="rId23" Type="http://schemas.openxmlformats.org/officeDocument/2006/relationships/hyperlink" Target="https://wedocs.unep.org/bitstream/handle/20.500.11822/46606/local_distribution_stories.pdf?sequence=1&amp;isAllowed=y" TargetMode="External"/><Relationship Id="rId24" Type="http://schemas.openxmlformats.org/officeDocument/2006/relationships/hyperlink" Target="https://wedocs.unep.org/bitstream/handle/20.500.11822/46547/Satellite-based-detection-quantification-offshore-plumes.pdf?sequence=1&amp;isAllowed=y" TargetMode="External"/><Relationship Id="rId25" Type="http://schemas.openxmlformats.org/officeDocument/2006/relationships/hyperlink" Target="https://wedocs.unep.org/bitstream/handle/20.500.11822/46502/TROPOMI-Based-Worldide-Characterization-of-Emissions.pdf?sequence=1&amp;isAllowed=y" TargetMode="External"/><Relationship Id="rId26" Type="http://schemas.openxmlformats.org/officeDocument/2006/relationships/hyperlink" Target="https://wedocs.unep.org/bitstream/handle/20.500.11822/46552/Monitoring-Methane-Emissions-Tropomi-Satellite-Observations.pdf?sequence=1&amp;isAllowed=y" TargetMode="External"/><Relationship Id="rId27" Type="http://schemas.openxmlformats.org/officeDocument/2006/relationships/hyperlink" Target="https://wedocs.unep.org/bitstream/handle/20.500.11822/46551/Multi-Scale-Measurements-Colombia.pdf?sequence=1&amp;isAllowed=y" TargetMode="External"/><Relationship Id="rId28" Type="http://schemas.openxmlformats.org/officeDocument/2006/relationships/hyperlink" Target="https://wedocs.unep.org/bitstream/handle/20.500.11822/46613/emissions_offshore_production_gulf_mexico.pdf?sequence=1&amp;isAllowed=y" TargetMode="External"/><Relationship Id="rId29" Type="http://schemas.openxmlformats.org/officeDocument/2006/relationships/hyperlink" Target="https://wedocs.unep.org/bitstream/handle/20.500.11822/46607/onshore_offshore_mexico.pdf?sequence=1&amp;isAllowed=y" TargetMode="External"/><Relationship Id="rId30" Type="http://schemas.openxmlformats.org/officeDocument/2006/relationships/hyperlink" Target="https://wedocs.unep.org/bitstream/handle/20.500.11822/46548/Top-down-measurement%26Root-cause-analysis-emissions-BritishColumbia.pdf?sequence=1&amp;isAllowed=y" TargetMode="External"/><Relationship Id="rId31" Type="http://schemas.openxmlformats.org/officeDocument/2006/relationships/hyperlink" Target="https://wedocs.unep.org/bitstream/handle/20.500.11822/46490/Measurment_of_LNG_Facilities_Methane_Impact.pdf?sequence=1&amp;isAllowed=y" TargetMode="External"/><Relationship Id="rId32" Type="http://schemas.openxmlformats.org/officeDocument/2006/relationships/hyperlink" Target="https://wedocs.unep.org/bitstream/handle/20.500.11822/46553/Baseling-National-Methane-Emissions-Satellite-Data.pdf?sequence=1&amp;isAllowed=y" TargetMode="External"/><Relationship Id="rId33"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doi.org/10.5194/egusphere-2025-1926" TargetMode="External"/><Relationship Id="rId3" Type="http://schemas.openxmlformats.org/officeDocument/2006/relationships/hyperlink" Target="https://doi.org/10.1021/acs.estlett.4c00453" TargetMode="External"/><Relationship Id="rId4" Type="http://schemas.openxmlformats.org/officeDocument/2006/relationships/hyperlink" Target="https://doi.org/10.1021/acs.estlett.4c00453" TargetMode="External"/><Relationship Id="rId5" Type="http://schemas.openxmlformats.org/officeDocument/2006/relationships/hyperlink" Target="https://doi.org/10.1029/2024EF005479" TargetMode="External"/><Relationship Id="rId6" Type="http://schemas.openxmlformats.org/officeDocument/2006/relationships/hyperlink" Target="https://doi.org/10.1029/2024EF005479" TargetMode="External"/><Relationship Id="rId7" Type="http://schemas.openxmlformats.org/officeDocument/2006/relationships/hyperlink" Target="https://doi.org/10.5194/egusphere-2025-635" TargetMode="External"/><Relationship Id="rId8" Type="http://schemas.openxmlformats.org/officeDocument/2006/relationships/hyperlink" Target="https://doi.org/10.5194/egusphere-2025-635" TargetMode="External"/><Relationship Id="rId9" Type="http://schemas.openxmlformats.org/officeDocument/2006/relationships/hyperlink" Target="https://doi.org/10.5194/egusphere-2025-635" TargetMode="External"/><Relationship Id="rId10" Type="http://schemas.openxmlformats.org/officeDocument/2006/relationships/hyperlink" Target="https://doi.org/10.1021/acs.est.3c04746" TargetMode="External"/><Relationship Id="rId11" Type="http://schemas.openxmlformats.org/officeDocument/2006/relationships/hyperlink" Target="https://doi.org/10.1021/acs.est.3c04746" TargetMode="External"/><Relationship Id="rId12" Type="http://schemas.openxmlformats.org/officeDocument/2006/relationships/hyperlink" Target="https://doi.org/10.5194/acp-24-6845-2024" TargetMode="External"/><Relationship Id="rId13" Type="http://schemas.openxmlformats.org/officeDocument/2006/relationships/hyperlink" Target="https://doi.org/10.5194/acp-24-6845-2024" TargetMode="External"/><Relationship Id="rId14" Type="http://schemas.openxmlformats.org/officeDocument/2006/relationships/hyperlink" Target="https://doi.org/10.1029/2024GL111824" TargetMode="External"/><Relationship Id="rId15" Type="http://schemas.openxmlformats.org/officeDocument/2006/relationships/hyperlink" Target="https://doi.org/10.1029/2024GL111824" TargetMode="External"/><Relationship Id="rId16" Type="http://schemas.openxmlformats.org/officeDocument/2006/relationships/hyperlink" Target="https://doi.org/10.1021/acs.est.3c03160" TargetMode="External"/><Relationship Id="rId17" Type="http://schemas.openxmlformats.org/officeDocument/2006/relationships/hyperlink" Target="https://doi.org/10.1021/acs.est.3c03160" TargetMode="External"/><Relationship Id="rId18" Type="http://schemas.openxmlformats.org/officeDocument/2006/relationships/hyperlink" Target="https://doi.org/10.5194/acp-20-14717-2020" TargetMode="External"/><Relationship Id="rId19" Type="http://schemas.openxmlformats.org/officeDocument/2006/relationships/hyperlink" Target="https://doi.org/10.5194/acp-20-14717-2020" TargetMode="External"/><Relationship Id="rId20" Type="http://schemas.openxmlformats.org/officeDocument/2006/relationships/hyperlink" Target="https://doi.org/10.5194/acp-23-6897-2023" TargetMode="External"/><Relationship Id="rId21" Type="http://schemas.openxmlformats.org/officeDocument/2006/relationships/hyperlink" Target="https://doi.org/10.5194/acp-23-6897-2023" TargetMode="External"/><Relationship Id="rId22" Type="http://schemas.openxmlformats.org/officeDocument/2006/relationships/hyperlink" Target="https://doi.org/10.1016/j.aeaoa.2022.100153" TargetMode="External"/><Relationship Id="rId23" Type="http://schemas.openxmlformats.org/officeDocument/2006/relationships/hyperlink" Target="https://doi.org/10.1016/j.aeaoa.2022.100153" TargetMode="External"/><Relationship Id="rId24" Type="http://schemas.openxmlformats.org/officeDocument/2006/relationships/hyperlink" Target="https://doi.org/10.1021/acs.est.1c00859" TargetMode="External"/><Relationship Id="rId25" Type="http://schemas.openxmlformats.org/officeDocument/2006/relationships/hyperlink" Target="https://doi.org/10.1021/acs.est.1c00859" TargetMode="External"/><Relationship Id="rId26" Type="http://schemas.openxmlformats.org/officeDocument/2006/relationships/hyperlink" Target="https://doi.org/10.1021/acs.est.0c05386" TargetMode="External"/><Relationship Id="rId27" Type="http://schemas.openxmlformats.org/officeDocument/2006/relationships/hyperlink" Target="https://doi.org/10.1021/acs.est.0c05386" TargetMode="External"/><Relationship Id="rId28" Type="http://schemas.openxmlformats.org/officeDocument/2006/relationships/hyperlink" Target="https://doi.org/10.5194/acp-23-1491-2023" TargetMode="External"/><Relationship Id="rId29" Type="http://schemas.openxmlformats.org/officeDocument/2006/relationships/hyperlink" Target="https://doi.org/10.5194/acp-23-1491-2023" TargetMode="External"/><Relationship Id="rId30" Type="http://schemas.openxmlformats.org/officeDocument/2006/relationships/hyperlink" Target="https://doi.org/10.5194/acp-2022-826" TargetMode="External"/><Relationship Id="rId31" Type="http://schemas.openxmlformats.org/officeDocument/2006/relationships/hyperlink" Target="https://doi.org/10.5194/acp-2022-826" TargetMode="External"/><Relationship Id="rId32" Type="http://schemas.openxmlformats.org/officeDocument/2006/relationships/hyperlink" Target="https://doi.org/10.5194/amt-14-71-2021" TargetMode="External"/><Relationship Id="rId33" Type="http://schemas.openxmlformats.org/officeDocument/2006/relationships/hyperlink" Target="https://doi.org/10.5194/amt-14-71-2021" TargetMode="External"/><Relationship Id="rId34" Type="http://schemas.openxmlformats.org/officeDocument/2006/relationships/hyperlink" Target="https://doi.org/10.1016/j.coal.2024.104623" TargetMode="External"/><Relationship Id="rId35" Type="http://schemas.openxmlformats.org/officeDocument/2006/relationships/hyperlink" Target="https://doi.org/10.1016/j.coal.2024.104623" TargetMode="External"/><Relationship Id="rId36" Type="http://schemas.openxmlformats.org/officeDocument/2006/relationships/hyperlink" Target="https://doi.org/10.5194/essd-2024-552" TargetMode="External"/><Relationship Id="rId37" Type="http://schemas.openxmlformats.org/officeDocument/2006/relationships/hyperlink" Target="https://doi.org/10.5194/essd-2024-552" TargetMode="External"/><Relationship Id="rId38" Type="http://schemas.openxmlformats.org/officeDocument/2006/relationships/hyperlink" Target="https://doi.org/10.1021/acs.estlett.4c00399" TargetMode="External"/><Relationship Id="rId39" Type="http://schemas.openxmlformats.org/officeDocument/2006/relationships/hyperlink" Target="https://doi.org/10.1021/acs.estlett.4c00399" TargetMode="External"/><Relationship Id="rId40" Type="http://schemas.openxmlformats.org/officeDocument/2006/relationships/hyperlink" Target="https://doi.org/10.5194/egusphere-2025-1917" TargetMode="External"/><Relationship Id="rId41" Type="http://schemas.openxmlformats.org/officeDocument/2006/relationships/hyperlink" Target="https://doi.org/10.5194/egusphere-2025-1917" TargetMode="External"/><Relationship Id="rId42" Type="http://schemas.openxmlformats.org/officeDocument/2006/relationships/hyperlink" Target="https://doi.org/10.5194/acp-23-10399-2023" TargetMode="External"/><Relationship Id="rId43" Type="http://schemas.openxmlformats.org/officeDocument/2006/relationships/hyperlink" Target="https://doi.org/10.5194/acp-23-10399-2023" TargetMode="External"/><Relationship Id="rId44" Type="http://schemas.openxmlformats.org/officeDocument/2006/relationships/hyperlink" Target="https://doi.org/10.1525/elementa.2021.00092" TargetMode="External"/><Relationship Id="rId45" Type="http://schemas.openxmlformats.org/officeDocument/2006/relationships/hyperlink" Target="https://doi.org/10.1525/elementa.2021.00092" TargetMode="External"/><Relationship Id="rId46" Type="http://schemas.openxmlformats.org/officeDocument/2006/relationships/hyperlink" Target="https://doi.org/10.5194/acp-25-1497-2025" TargetMode="External"/><Relationship Id="rId47" Type="http://schemas.openxmlformats.org/officeDocument/2006/relationships/hyperlink" Target="https://doi.org/10.5194/acp-25-1497-2025" TargetMode="External"/><Relationship Id="rId48" Type="http://schemas.openxmlformats.org/officeDocument/2006/relationships/hyperlink" Target="https://doi.org/10.5194/acp-25-5371-2025" TargetMode="External"/><Relationship Id="rId49" Type="http://schemas.openxmlformats.org/officeDocument/2006/relationships/hyperlink" Target="https://doi.org/10.5194/acp-25-5371-2025" TargetMode="External"/><Relationship Id="rId50" Type="http://schemas.openxmlformats.org/officeDocument/2006/relationships/hyperlink" Target="https://doi.org/10.1525/elementa.2022.00070" TargetMode="External"/><Relationship Id="rId51" Type="http://schemas.openxmlformats.org/officeDocument/2006/relationships/hyperlink" Target="https://doi.org/10.1525/elementa.2022.00070" TargetMode="External"/><Relationship Id="rId52" Type="http://schemas.openxmlformats.org/officeDocument/2006/relationships/hyperlink" Target="https://doi.org/10.1525/elementa.2021.000111" TargetMode="External"/><Relationship Id="rId53" Type="http://schemas.openxmlformats.org/officeDocument/2006/relationships/hyperlink" Target="https://doi.org/10.1525/elementa.2021.000111" TargetMode="External"/><Relationship Id="rId54" Type="http://schemas.openxmlformats.org/officeDocument/2006/relationships/hyperlink" Target="https://doi.org/10.1021/acs.est.9b07148" TargetMode="External"/><Relationship Id="rId55" Type="http://schemas.openxmlformats.org/officeDocument/2006/relationships/hyperlink" Target="https://doi.org/10.1021/acs.est.9b07148" TargetMode="External"/><Relationship Id="rId56" Type="http://schemas.openxmlformats.org/officeDocument/2006/relationships/hyperlink" Target="https://doi.org/10.1021/acs.est.0c00179" TargetMode="External"/><Relationship Id="rId57" Type="http://schemas.openxmlformats.org/officeDocument/2006/relationships/hyperlink" Target="https://doi.org/10.1021/acs.est.0c00179" TargetMode="External"/><Relationship Id="rId58" Type="http://schemas.openxmlformats.org/officeDocument/2006/relationships/hyperlink" Target="https://doi.org/10.1021/acs.estlett.4c01063" TargetMode="External"/><Relationship Id="rId59" Type="http://schemas.openxmlformats.org/officeDocument/2006/relationships/hyperlink" Target="https://doi.org/10.5194/egusphere-2025-1010" TargetMode="External"/><Relationship Id="rId60" Type="http://schemas.openxmlformats.org/officeDocument/2006/relationships/hyperlink" Target="https://www.nature.com/articles/s41467-024-53780-7" TargetMode="External"/><Relationship Id="rId61" Type="http://schemas.openxmlformats.org/officeDocument/2006/relationships/hyperlink" Target="https://doi.org/10.1038/s41467-024-53780-7" TargetMode="External"/><Relationship Id="rId62" Type="http://schemas.openxmlformats.org/officeDocument/2006/relationships/hyperlink" Target="https://doi.org/10.1098/rsta.2020.0458" TargetMode="External"/><Relationship Id="rId63" Type="http://schemas.openxmlformats.org/officeDocument/2006/relationships/hyperlink" Target="https://doi.org/10.1098/rsta.2020.0458" TargetMode="External"/><Relationship Id="rId64" Type="http://schemas.openxmlformats.org/officeDocument/2006/relationships/hyperlink" Target="https://doi.org/10.5194/acp-21-10527-2021" TargetMode="External"/><Relationship Id="rId65" Type="http://schemas.openxmlformats.org/officeDocument/2006/relationships/hyperlink" Target="https://doi.org/10.5194/acp-21-10527-2021" TargetMode="External"/><Relationship Id="rId66" Type="http://schemas.openxmlformats.org/officeDocument/2006/relationships/hyperlink" Target="https://doi.org/10.5194/acp-22-15527-2022" TargetMode="External"/><Relationship Id="rId67" Type="http://schemas.openxmlformats.org/officeDocument/2006/relationships/hyperlink" Target="https://doi.org/10.5194/acp-22-15527-2022" TargetMode="External"/><Relationship Id="rId68" Type="http://schemas.openxmlformats.org/officeDocument/2006/relationships/hyperlink" Target="https://doi.org/10.1021/acs.est.2c05446?urlappend=%3Fref%3DPDF&amp;jav=VoR&amp;rel=cite-as" TargetMode="External"/><Relationship Id="rId69" Type="http://schemas.openxmlformats.org/officeDocument/2006/relationships/hyperlink" Target="https://doi.org/10.1021/acs.est.2c05446?urlappend=%3Fref%3DPDF&amp;jav=VoR&amp;rel=cite-as" TargetMode="External"/><Relationship Id="rId70" Type="http://schemas.openxmlformats.org/officeDocument/2006/relationships/hyperlink" Target="https://doi.org/10.5194/acp-25-797-2025" TargetMode="External"/><Relationship Id="rId71" Type="http://schemas.openxmlformats.org/officeDocument/2006/relationships/hyperlink" Target="https://doi.org/10.5194/acp-25-797-2025" TargetMode="External"/><Relationship Id="rId72" Type="http://schemas.openxmlformats.org/officeDocument/2006/relationships/hyperlink" Target="https://doi.org/10.1088/1748-9326/abceeb" TargetMode="External"/><Relationship Id="rId73" Type="http://schemas.openxmlformats.org/officeDocument/2006/relationships/hyperlink" Target="https://doi.org/10.1088/1748-9326/abceeb" TargetMode="External"/><Relationship Id="rId74" Type="http://schemas.openxmlformats.org/officeDocument/2006/relationships/hyperlink" Target="https://doi.org/10.5194/acp-22-4303-2022" TargetMode="External"/><Relationship Id="rId75" Type="http://schemas.openxmlformats.org/officeDocument/2006/relationships/hyperlink" Target="https://doi.org/10.5194/acp-22-4303-2022" TargetMode="External"/><Relationship Id="rId76" Type="http://schemas.openxmlformats.org/officeDocument/2006/relationships/hyperlink" Target="https://doi.org/10.5194/amt-17-2583-2024" TargetMode="External"/><Relationship Id="rId77" Type="http://schemas.openxmlformats.org/officeDocument/2006/relationships/hyperlink" Target="https://doi.org/10.5194/amt-17-2583-2024" TargetMode="External"/><Relationship Id="rId78" Type="http://schemas.openxmlformats.org/officeDocument/2006/relationships/hyperlink" Target="https://doi.org/10.1038/s41586-024-08396-8" TargetMode="External"/><Relationship Id="rId79" Type="http://schemas.openxmlformats.org/officeDocument/2006/relationships/hyperlink" Target="https://doi.org/10.1038/s41586-024-08396-8" TargetMode="External"/><Relationship Id="rId80" Type="http://schemas.openxmlformats.org/officeDocument/2006/relationships/hyperlink" Target="https://www.unep.org/resources/other-evaluation-reportsdocuments/coal-mine-methane-science-studies-road-map" TargetMode="External"/><Relationship Id="rId81" Type="http://schemas.openxmlformats.org/officeDocument/2006/relationships/hyperlink" Target="https://papers.ssrn.com/sol3/papers.cfm?abstract_id=5186900" TargetMode="External"/><Relationship Id="rId82" Type="http://schemas.openxmlformats.org/officeDocument/2006/relationships/hyperlink" Target="https://doi.org/10.1016/j.envsci.2017.08.005" TargetMode="External"/><Relationship Id="rId83" Type="http://schemas.openxmlformats.org/officeDocument/2006/relationships/hyperlink" Target="https://doi.org/10.3390/min13050695" TargetMode="External"/><Relationship Id="rId84" Type="http://schemas.openxmlformats.org/officeDocument/2006/relationships/hyperlink" Target="https://doi.org/10.1016/j.fuel.2013.04.007" TargetMode="External"/><Relationship Id="rId85" Type="http://schemas.openxmlformats.org/officeDocument/2006/relationships/hyperlink" Target="https://doi.org/10.5194/isprs-archives-XLVIII-M-6-2025-297-2025" TargetMode="External"/><Relationship Id="rId86" Type="http://schemas.openxmlformats.org/officeDocument/2006/relationships/hyperlink" Target="https://doi.org/10.1021/acs.est.8b03535" TargetMode="External"/><Relationship Id="rId87" Type="http://schemas.openxmlformats.org/officeDocument/2006/relationships/hyperlink" Target="https://doi.org/10.1016/j.envres.2024.119549" TargetMode="External"/><Relationship Id="rId88" Type="http://schemas.openxmlformats.org/officeDocument/2006/relationships/hyperlink" Target="https://doi.org/10.1016/B978-0-12-823998-8.00039-9" TargetMode="External"/><Relationship Id="rId89" Type="http://schemas.openxmlformats.org/officeDocument/2006/relationships/hyperlink" Target="https://doi.org/10.33271/nvngu/20244/011" TargetMode="External"/><Relationship Id="rId90" Type="http://schemas.openxmlformats.org/officeDocument/2006/relationships/drawing" Target="../drawings/drawing2.xml"/><Relationship Id="rId91"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table" Target="../tables/table2.x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4.xml"/><Relationship Id="rId3" Type="http://schemas.openxmlformats.org/officeDocument/2006/relationships/vmlDrawing" Target="../drawings/vmlDrawing2.vml"/>
</Relationships>
</file>

<file path=xl/worksheets/_rels/sheet7.xml.rels><?xml version="1.0" encoding="UTF-8"?>
<Relationships xmlns="http://schemas.openxmlformats.org/package/2006/relationships"><Relationship Id="rId1" Type="http://schemas.openxmlformats.org/officeDocument/2006/relationships/hyperlink" Target="mailto:dzavala@edf.org" TargetMode="External"/><Relationship Id="rId2" Type="http://schemas.openxmlformats.org/officeDocument/2006/relationships/hyperlink" Target="mailto:stefan.schwietzke@un.org" TargetMode="External"/><Relationship Id="rId3" Type="http://schemas.openxmlformats.org/officeDocument/2006/relationships/hyperlink" Target="mailto:jfrance@edf.org" TargetMode="External"/><Relationship Id="rId4" Type="http://schemas.openxmlformats.org/officeDocument/2006/relationships/hyperlink" Target="mailto:itziar.irakulisloitxate@un.org" TargetMode="External"/><Relationship Id="rId5" Type="http://schemas.openxmlformats.org/officeDocument/2006/relationships/hyperlink" Target="mailto:alorente@edf.org" TargetMode="External"/><Relationship Id="rId6" Type="http://schemas.openxmlformats.org/officeDocument/2006/relationships/hyperlink" Target="mailto:andreea.calcan@un.org" TargetMode="External"/><Relationship Id="rId7" Type="http://schemas.openxmlformats.org/officeDocument/2006/relationships/hyperlink" Target="mailto:mlunt@edf.org" TargetMode="External"/><Relationship Id="rId8" Type="http://schemas.openxmlformats.org/officeDocument/2006/relationships/hyperlink" Target="mailto:stephen.harris@un.org" TargetMode="External"/><Relationship Id="rId9" Type="http://schemas.openxmlformats.org/officeDocument/2006/relationships/hyperlink" Target="mailto:robert.field@un.org" TargetMode="External"/><Relationship Id="rId10" Type="http://schemas.openxmlformats.org/officeDocument/2006/relationships/hyperlink" Target="mailto:lguanter@edf.org" TargetMode="External"/><Relationship Id="rId11" Type="http://schemas.openxmlformats.org/officeDocument/2006/relationships/hyperlink" Target="mailto:marci.baranski@un.org" TargetMode="External"/><Relationship Id="rId12" Type="http://schemas.openxmlformats.org/officeDocument/2006/relationships/hyperlink" Target="mailto:xuefei.li@un.org" TargetMode="External"/><Relationship Id="rId13" Type="http://schemas.openxmlformats.org/officeDocument/2006/relationships/hyperlink" Target="mailto:nvelandia@edf.org" TargetMode="External"/><Relationship Id="rId14" Type="http://schemas.openxmlformats.org/officeDocument/2006/relationships/hyperlink" Target="mailto:fstavropoulou@edf.org" TargetMode="External"/><Relationship Id="rId15" Type="http://schemas.openxmlformats.org/officeDocument/2006/relationships/hyperlink" Target="mailto:anke.roiger@dlr.de" TargetMode="External"/><Relationship Id="rId16" Type="http://schemas.openxmlformats.org/officeDocument/2006/relationships/hyperlink" Target="mailto:james.lee@york.ac.uk" TargetMode="External"/><Relationship Id="rId17" Type="http://schemas.openxmlformats.org/officeDocument/2006/relationships/hyperlink" Target="mailto:mary.kang@mcgill.ca" TargetMode="External"/><Relationship Id="rId18" Type="http://schemas.openxmlformats.org/officeDocument/2006/relationships/hyperlink" Target="mailto:rod.robinson@npl.co.uk" TargetMode="External"/><Relationship Id="rId19" Type="http://schemas.openxmlformats.org/officeDocument/2006/relationships/hyperlink" Target="mailto:allen@che.utexas.edu" TargetMode="External"/><Relationship Id="rId20" Type="http://schemas.openxmlformats.org/officeDocument/2006/relationships/hyperlink" Target="mailto:matthewjohnson@cunet.carleton.ca" TargetMode="External"/><Relationship Id="rId21" Type="http://schemas.openxmlformats.org/officeDocument/2006/relationships/hyperlink" Target="mailto:alina.fiehn@dlr.de" TargetMode="External"/><Relationship Id="rId22" Type="http://schemas.openxmlformats.org/officeDocument/2006/relationships/hyperlink" Target="mailto:abrandt@stanford.edu" TargetMode="External"/><Relationship Id="rId23" Type="http://schemas.openxmlformats.org/officeDocument/2006/relationships/hyperlink" Target="mailto:e.a.a.aben@sron.nl" TargetMode="External"/><Relationship Id="rId24" Type="http://schemas.openxmlformats.org/officeDocument/2006/relationships/hyperlink" Target="mailto:grant.allen@manchester.ac.uk" TargetMode="External"/><Relationship Id="rId25" Type="http://schemas.openxmlformats.org/officeDocument/2006/relationships/hyperlink" Target="mailto:t.rockmann@uu.nl" TargetMode="External"/><Relationship Id="rId26" Type="http://schemas.openxmlformats.org/officeDocument/2006/relationships/hyperlink" Target="mailto:jorg.hacker@airborneresearch.org.au" TargetMode="External"/><Relationship Id="rId27" Type="http://schemas.openxmlformats.org/officeDocument/2006/relationships/hyperlink" Target="mailto:heinrich.bovensmann@uni-bremen.de" TargetMode="External"/><Relationship Id="rId28" Type="http://schemas.openxmlformats.org/officeDocument/2006/relationships/hyperlink" Target="mailto:dominik.brunner@empa.ch" TargetMode="External"/><Relationship Id="rId29" Type="http://schemas.openxmlformats.org/officeDocument/2006/relationships/hyperlink" Target="mailto:necki@agh.edu.pl" TargetMode="External"/><Relationship Id="rId30" Type="http://schemas.openxmlformats.org/officeDocument/2006/relationships/hyperlink" Target="mailto:chall@stfx.ca" TargetMode="External"/><Relationship Id="rId31" Type="http://schemas.openxmlformats.org/officeDocument/2006/relationships/hyperlink" Target="mailto:Rob.Jackson@stanford.edu" TargetMode="External"/><Relationship Id="rId32" Type="http://schemas.openxmlformats.org/officeDocument/2006/relationships/hyperlink" Target="mailto:guus.velders@rivm.nl" TargetMode="External"/><Relationship Id="rId33" Type="http://schemas.openxmlformats.org/officeDocument/2006/relationships/hyperlink" Target="mailto:djacob@fas.harvard.edu" TargetMode="External"/><Relationship Id="rId34" Type="http://schemas.openxmlformats.org/officeDocument/2006/relationships/hyperlink" Target="mailto:p.balcombe@qmul.ac.uk" TargetMode="External"/><Relationship Id="rId35" Type="http://schemas.openxmlformats.org/officeDocument/2006/relationships/hyperlink" Target="mailto:rjimenezp@unal.edu.co" TargetMode="External"/><Relationship Id="rId36" Type="http://schemas.openxmlformats.org/officeDocument/2006/relationships/hyperlink" Target="mailto:tyacovitch@aerodyne.com" TargetMode="External"/><Relationship Id="rId37" Type="http://schemas.openxmlformats.org/officeDocument/2006/relationships/hyperlink" Target="mailto:agorchov@umich.edu" TargetMode="External"/><Relationship Id="rId38" Type="http://schemas.openxmlformats.org/officeDocument/2006/relationships/hyperlink" Target="mailto:magdalena.puehl@dlr.de" TargetMode="External"/><Relationship Id="rId39" Type="http://schemas.openxmlformats.org/officeDocument/2006/relationships/hyperlink" Target="mailto:jacob.shaw@manchester.ac.uk" TargetMode="External"/><Relationship Id="rId40" Type="http://schemas.openxmlformats.org/officeDocument/2006/relationships/hyperlink" Target="mailto:fabrizio.innocenti@npl.co.uk" TargetMode="External"/><Relationship Id="rId41" Type="http://schemas.openxmlformats.org/officeDocument/2006/relationships/hyperlink" Target="mailto:s.naus@sron.nl" TargetMode="External"/><Relationship Id="rId42" Type="http://schemas.openxmlformats.org/officeDocument/2006/relationships/hyperlink" Target="mailto:dr.brian.nathan@gmail.com" TargetMode="External"/><Relationship Id="rId43" Type="http://schemas.openxmlformats.org/officeDocument/2006/relationships/hyperlink" Target="mailto:amy.foulds@manchester.ac.ak" TargetMode="External"/><Relationship Id="rId44" Type="http://schemas.openxmlformats.org/officeDocument/2006/relationships/hyperlink" Target="mailto:h.maazallahi@ut.ac.ir" TargetMode="External"/><Relationship Id="rId45" Type="http://schemas.openxmlformats.org/officeDocument/2006/relationships/hyperlink" Target="mailto:sara.defratyka@lsce.ipsl.fr" TargetMode="External"/><Relationship Id="rId46" Type="http://schemas.openxmlformats.org/officeDocument/2006/relationships/hyperlink" Target="mailto:sebastien.ars@canada.ca" TargetMode="External"/><Relationship Id="rId47" Type="http://schemas.openxmlformats.org/officeDocument/2006/relationships/hyperlink" Target="mailto:julianne.fernandez.2018@live.rhul.ac.uk" TargetMode="External"/><Relationship Id="rId48" Type="http://schemas.openxmlformats.org/officeDocument/2006/relationships/hyperlink" Target="mailto:andreas.forstmaier@tum.de" TargetMode="External"/><Relationship Id="rId49" Type="http://schemas.openxmlformats.org/officeDocument/2006/relationships/hyperlink" Target="mailto:felix.vogel@ec.gc.ca" TargetMode="External"/><Relationship Id="rId50" Type="http://schemas.openxmlformats.org/officeDocument/2006/relationships/hyperlink" Target="mailto:malika.menoud@un.org" TargetMode="External"/><Relationship Id="rId51" Type="http://schemas.openxmlformats.org/officeDocument/2006/relationships/hyperlink" Target="mailto:pkorben@iup.uni-heidelberg.de" TargetMode="External"/><Relationship Id="rId52" Type="http://schemas.openxmlformats.org/officeDocument/2006/relationships/hyperlink" Target="mailto:bruno.neininger@zhaw.ch" TargetMode="External"/><Relationship Id="rId53" Type="http://schemas.openxmlformats.org/officeDocument/2006/relationships/hyperlink" Target="mailto:bryce.kelly@unsw.edu.au" TargetMode="External"/><Relationship Id="rId54" Type="http://schemas.openxmlformats.org/officeDocument/2006/relationships/hyperlink" Target="mailto:jarojua@upv.edu.es" TargetMode="External"/><Relationship Id="rId55" Type="http://schemas.openxmlformats.org/officeDocument/2006/relationships/hyperlink" Target="mailto:shonawilde@cunet.carleton.ca" TargetMode="External"/><Relationship Id="rId56" Type="http://schemas.openxmlformats.org/officeDocument/2006/relationships/hyperlink" Target="mailto:ruth.purvis@york.ac.uk" TargetMode="External"/><Relationship Id="rId57" Type="http://schemas.openxmlformats.org/officeDocument/2006/relationships/hyperlink" Target="mailto:nigel.yarrow@npl.co.uk" TargetMode="External"/><Relationship Id="rId58" Type="http://schemas.openxmlformats.org/officeDocument/2006/relationships/hyperlink" Target="mailto:calin.baciu@ubbcluj.ro" TargetMode="External"/><Relationship Id="rId59" Type="http://schemas.openxmlformats.org/officeDocument/2006/relationships/hyperlink" Target="mailto:anm49@stanford.edu" TargetMode="External"/><Relationship Id="rId60" Type="http://schemas.openxmlformats.org/officeDocument/2006/relationships/hyperlink" Target="mailto:swolkien@agh.edu.pl" TargetMode="External"/><Relationship Id="rId61" Type="http://schemas.openxmlformats.org/officeDocument/2006/relationships/hyperlink" Target="mailto:andreas.luther@tum.de" TargetMode="External"/><Relationship Id="rId62" Type="http://schemas.openxmlformats.org/officeDocument/2006/relationships/hyperlink" Target="mailto:Junkermann.Wolfgang@web.de" TargetMode="External"/><Relationship Id="rId63" Type="http://schemas.openxmlformats.org/officeDocument/2006/relationships/hyperlink" Target="mailto:lestrada@seas.harvard.edu" TargetMode="External"/><Relationship Id="rId64" Type="http://schemas.openxmlformats.org/officeDocument/2006/relationships/hyperlink" Target="mailto:T.A.de.Jong@sron.nl" TargetMode="External"/><Relationship Id="rId65" Type="http://schemas.openxmlformats.org/officeDocument/2006/relationships/hyperlink" Target="mailto:nicholasbalasus@g.harvard.edu" TargetMode="External"/><Relationship Id="rId66" Type="http://schemas.openxmlformats.org/officeDocument/2006/relationships/hyperlink" Target="mailto:jeast@seas.harvard.edu" TargetMode="External"/><Relationship Id="rId67" Type="http://schemas.openxmlformats.org/officeDocument/2006/relationships/hyperlink" Target="mailto:cfougere@stfx.ca" TargetMode="External"/><Relationship Id="rId68" Type="http://schemas.openxmlformats.org/officeDocument/2006/relationships/hyperlink" Target="mailto:zchen1@g.harvard.edu" TargetMode="External"/><Relationship Id="rId69" Type="http://schemas.openxmlformats.org/officeDocument/2006/relationships/hyperlink" Target="mailto:gerrit.kuhlmann@empa.ch" TargetMode="External"/><Relationship Id="rId70" Type="http://schemas.openxmlformats.org/officeDocument/2006/relationships/hyperlink" Target="mailto:trscarpe10@gmail.com" TargetMode="External"/><Relationship Id="rId71" Type="http://schemas.openxmlformats.org/officeDocument/2006/relationships/hyperlink" Target="mailto:ckaracan@usgs.gov" TargetMode="External"/><Relationship Id="rId72" Type="http://schemas.openxmlformats.org/officeDocument/2006/relationships/hyperlink" Target="mailto:av555@cam.ac.uk" TargetMode="External"/><Relationship Id="rId73" Type="http://schemas.openxmlformats.org/officeDocument/2006/relationships/drawing" Target="../drawings/drawing5.xml"/>
</Relationships>
</file>

<file path=xl/worksheets/_rels/sheet8.xml.rels><?xml version="1.0" encoding="UTF-8"?>
<Relationships xmlns="http://schemas.openxmlformats.org/package/2006/relationships"><Relationship Id="rId1" Type="http://schemas.openxmlformats.org/officeDocument/2006/relationships/drawing" Target="../drawings/drawing6.xml"/>
</Relationships>
</file>

<file path=xl/worksheets/_rels/sheet11.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77"/>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pane xSplit="0" ySplit="1" topLeftCell="F29" activePane="bottomLeft" state="frozen"/>
      <selection pane="topLeft" activeCell="A1" activeCellId="0" sqref="A1"/>
      <selection pane="bottomLeft" activeCell="F23" activeCellId="0" sqref="F23"/>
    </sheetView>
  </sheetViews>
  <sheetFormatPr defaultColWidth="8.57421875" defaultRowHeight="15" zeroHeight="false" outlineLevelRow="0" outlineLevelCol="0"/>
  <cols>
    <col collapsed="false" customWidth="true" hidden="false" outlineLevel="0" max="1" min="1" style="1" width="15.15"/>
    <col collapsed="false" customWidth="true" hidden="false" outlineLevel="0" max="2" min="2" style="2" width="23"/>
    <col collapsed="false" customWidth="true" hidden="false" outlineLevel="0" max="3" min="3" style="2" width="25.3"/>
    <col collapsed="false" customWidth="true" hidden="false" outlineLevel="0" max="4" min="4" style="2" width="23.15"/>
    <col collapsed="false" customWidth="true" hidden="false" outlineLevel="0" max="5" min="5" style="2" width="26.43"/>
    <col collapsed="false" customWidth="true" hidden="false" outlineLevel="0" max="6" min="6" style="2" width="53.43"/>
    <col collapsed="false" customWidth="true" hidden="false" outlineLevel="0" max="7" min="7" style="2" width="71"/>
    <col collapsed="false" customWidth="true" hidden="false" outlineLevel="0" max="8" min="8" style="2" width="20.57"/>
    <col collapsed="false" customWidth="true" hidden="false" outlineLevel="0" max="10" min="9" style="3" width="22"/>
    <col collapsed="false" customWidth="true" hidden="false" outlineLevel="0" max="11" min="11" style="4" width="31.86"/>
    <col collapsed="false" customWidth="true" hidden="false" outlineLevel="0" max="12" min="12" style="2" width="18.14"/>
    <col collapsed="false" customWidth="true" hidden="false" outlineLevel="0" max="13" min="13" style="3" width="29.57"/>
    <col collapsed="false" customWidth="true" hidden="false" outlineLevel="0" max="14" min="14" style="3" width="27.43"/>
    <col collapsed="false" customWidth="true" hidden="false" outlineLevel="0" max="15" min="15" style="2" width="20"/>
    <col collapsed="false" customWidth="true" hidden="false" outlineLevel="0" max="16" min="16" style="3" width="24.57"/>
    <col collapsed="false" customWidth="true" hidden="false" outlineLevel="0" max="17" min="17" style="2" width="23.72"/>
    <col collapsed="false" customWidth="true" hidden="false" outlineLevel="0" max="18" min="18" style="2" width="32.43"/>
    <col collapsed="false" customWidth="false" hidden="false" outlineLevel="0" max="16384" min="19" style="2" width="8.57"/>
  </cols>
  <sheetData>
    <row r="1" s="13" customFormat="true" ht="16.4" hidden="false" customHeight="false" outlineLevel="0" collapsed="false">
      <c r="A1" s="5" t="s">
        <v>0</v>
      </c>
      <c r="B1" s="6" t="s">
        <v>1</v>
      </c>
      <c r="C1" s="6" t="s">
        <v>2</v>
      </c>
      <c r="D1" s="6" t="s">
        <v>3</v>
      </c>
      <c r="E1" s="6" t="s">
        <v>4</v>
      </c>
      <c r="F1" s="7" t="s">
        <v>5</v>
      </c>
      <c r="G1" s="8" t="s">
        <v>6</v>
      </c>
      <c r="H1" s="8" t="s">
        <v>7</v>
      </c>
      <c r="I1" s="8" t="s">
        <v>8</v>
      </c>
      <c r="J1" s="9" t="s">
        <v>9</v>
      </c>
      <c r="K1" s="10" t="s">
        <v>10</v>
      </c>
      <c r="L1" s="11" t="s">
        <v>11</v>
      </c>
      <c r="M1" s="12" t="s">
        <v>12</v>
      </c>
      <c r="N1" s="12" t="s">
        <v>13</v>
      </c>
      <c r="O1" s="11" t="s">
        <v>14</v>
      </c>
      <c r="P1" s="11" t="s">
        <v>15</v>
      </c>
      <c r="Q1" s="12" t="s">
        <v>16</v>
      </c>
      <c r="R1" s="12" t="s">
        <v>17</v>
      </c>
    </row>
    <row r="2" customFormat="false" ht="124.5" hidden="false" customHeight="true" outlineLevel="0" collapsed="false">
      <c r="A2" s="14" t="s">
        <v>18</v>
      </c>
      <c r="B2" s="15" t="s">
        <v>19</v>
      </c>
      <c r="C2" s="15"/>
      <c r="D2" s="16" t="s">
        <v>20</v>
      </c>
      <c r="E2" s="16" t="s">
        <v>21</v>
      </c>
      <c r="F2" s="17" t="s">
        <v>22</v>
      </c>
      <c r="G2" s="17" t="s">
        <v>23</v>
      </c>
      <c r="H2" s="18" t="s">
        <v>24</v>
      </c>
      <c r="I2" s="19" t="s">
        <v>25</v>
      </c>
      <c r="J2" s="20" t="s">
        <v>19</v>
      </c>
      <c r="K2" s="21" t="s">
        <v>19</v>
      </c>
      <c r="L2" s="17"/>
      <c r="M2" s="20" t="s">
        <v>26</v>
      </c>
      <c r="N2" s="20" t="s">
        <v>27</v>
      </c>
      <c r="O2" s="17" t="s">
        <v>28</v>
      </c>
      <c r="P2" s="22" t="n">
        <v>4</v>
      </c>
      <c r="Q2" s="17" t="s">
        <v>29</v>
      </c>
      <c r="R2" s="23"/>
    </row>
    <row r="3" customFormat="false" ht="163.5" hidden="false" customHeight="true" outlineLevel="0" collapsed="false">
      <c r="A3" s="14" t="s">
        <v>30</v>
      </c>
      <c r="B3" s="24" t="s">
        <v>31</v>
      </c>
      <c r="C3" s="24"/>
      <c r="D3" s="25" t="s">
        <v>32</v>
      </c>
      <c r="E3" s="25" t="s">
        <v>33</v>
      </c>
      <c r="F3" s="26" t="s">
        <v>34</v>
      </c>
      <c r="G3" s="26" t="s">
        <v>35</v>
      </c>
      <c r="H3" s="27" t="s">
        <v>24</v>
      </c>
      <c r="I3" s="28" t="s">
        <v>25</v>
      </c>
      <c r="J3" s="29" t="s">
        <v>31</v>
      </c>
      <c r="K3" s="30" t="s">
        <v>31</v>
      </c>
      <c r="L3" s="26"/>
      <c r="M3" s="29" t="s">
        <v>26</v>
      </c>
      <c r="N3" s="29" t="s">
        <v>36</v>
      </c>
      <c r="O3" s="26" t="s">
        <v>28</v>
      </c>
      <c r="P3" s="31" t="n">
        <v>1</v>
      </c>
      <c r="Q3" s="26" t="s">
        <v>29</v>
      </c>
      <c r="R3" s="32"/>
    </row>
    <row r="4" customFormat="false" ht="256.5" hidden="false" customHeight="true" outlineLevel="0" collapsed="false">
      <c r="A4" s="33" t="s">
        <v>37</v>
      </c>
      <c r="B4" s="15" t="s">
        <v>38</v>
      </c>
      <c r="C4" s="15"/>
      <c r="D4" s="16" t="s">
        <v>39</v>
      </c>
      <c r="E4" s="16" t="s">
        <v>40</v>
      </c>
      <c r="F4" s="17" t="s">
        <v>41</v>
      </c>
      <c r="G4" s="17" t="s">
        <v>42</v>
      </c>
      <c r="H4" s="18" t="s">
        <v>43</v>
      </c>
      <c r="I4" s="19" t="s">
        <v>25</v>
      </c>
      <c r="J4" s="20" t="s">
        <v>38</v>
      </c>
      <c r="K4" s="34"/>
      <c r="L4" s="17"/>
      <c r="M4" s="20" t="s">
        <v>26</v>
      </c>
      <c r="N4" s="20" t="s">
        <v>44</v>
      </c>
      <c r="O4" s="17" t="s">
        <v>45</v>
      </c>
      <c r="P4" s="35" t="n">
        <v>4</v>
      </c>
      <c r="Q4" s="17" t="s">
        <v>29</v>
      </c>
      <c r="R4" s="23"/>
    </row>
    <row r="5" customFormat="false" ht="57.75" hidden="false" customHeight="true" outlineLevel="0" collapsed="false">
      <c r="A5" s="36" t="s">
        <v>46</v>
      </c>
      <c r="B5" s="24" t="s">
        <v>47</v>
      </c>
      <c r="C5" s="24"/>
      <c r="D5" s="25" t="s">
        <v>48</v>
      </c>
      <c r="E5" s="25" t="s">
        <v>49</v>
      </c>
      <c r="F5" s="26"/>
      <c r="G5" s="26"/>
      <c r="H5" s="27" t="s">
        <v>50</v>
      </c>
      <c r="I5" s="28" t="s">
        <v>51</v>
      </c>
      <c r="J5" s="29"/>
      <c r="K5" s="37"/>
      <c r="L5" s="26"/>
      <c r="M5" s="29" t="s">
        <v>52</v>
      </c>
      <c r="N5" s="29" t="s">
        <v>53</v>
      </c>
      <c r="O5" s="26" t="s">
        <v>45</v>
      </c>
      <c r="P5" s="38" t="n">
        <v>4</v>
      </c>
      <c r="Q5" s="26" t="s">
        <v>29</v>
      </c>
      <c r="R5" s="32"/>
    </row>
    <row r="6" customFormat="false" ht="176.25" hidden="false" customHeight="true" outlineLevel="0" collapsed="false">
      <c r="A6" s="33" t="s">
        <v>54</v>
      </c>
      <c r="B6" s="15" t="s">
        <v>55</v>
      </c>
      <c r="C6" s="15"/>
      <c r="D6" s="16" t="s">
        <v>56</v>
      </c>
      <c r="E6" s="16" t="s">
        <v>57</v>
      </c>
      <c r="F6" s="17" t="s">
        <v>58</v>
      </c>
      <c r="G6" s="17" t="s">
        <v>59</v>
      </c>
      <c r="H6" s="18" t="s">
        <v>50</v>
      </c>
      <c r="I6" s="19" t="s">
        <v>25</v>
      </c>
      <c r="J6" s="20" t="s">
        <v>60</v>
      </c>
      <c r="K6" s="34"/>
      <c r="L6" s="17"/>
      <c r="M6" s="20" t="s">
        <v>61</v>
      </c>
      <c r="N6" s="20"/>
      <c r="O6" s="17" t="s">
        <v>45</v>
      </c>
      <c r="P6" s="35"/>
      <c r="Q6" s="17" t="s">
        <v>29</v>
      </c>
      <c r="R6" s="23"/>
    </row>
    <row r="7" customFormat="false" ht="225.35" hidden="false" customHeight="false" outlineLevel="0" collapsed="false">
      <c r="A7" s="39" t="s">
        <v>62</v>
      </c>
      <c r="B7" s="24" t="s">
        <v>63</v>
      </c>
      <c r="C7" s="24"/>
      <c r="D7" s="25" t="s">
        <v>29</v>
      </c>
      <c r="E7" s="25" t="s">
        <v>64</v>
      </c>
      <c r="F7" s="26" t="s">
        <v>65</v>
      </c>
      <c r="G7" s="26" t="s">
        <v>66</v>
      </c>
      <c r="H7" s="27" t="s">
        <v>67</v>
      </c>
      <c r="I7" s="28" t="s">
        <v>68</v>
      </c>
      <c r="J7" s="29" t="s">
        <v>69</v>
      </c>
      <c r="K7" s="30" t="s">
        <v>69</v>
      </c>
      <c r="L7" s="26"/>
      <c r="M7" s="29" t="s">
        <v>70</v>
      </c>
      <c r="N7" s="29" t="s">
        <v>70</v>
      </c>
      <c r="O7" s="26" t="s">
        <v>71</v>
      </c>
      <c r="P7" s="31" t="n">
        <v>1</v>
      </c>
      <c r="Q7" s="26" t="s">
        <v>29</v>
      </c>
      <c r="R7" s="32"/>
    </row>
    <row r="8" customFormat="false" ht="210.4" hidden="false" customHeight="false" outlineLevel="0" collapsed="false">
      <c r="A8" s="39" t="s">
        <v>72</v>
      </c>
      <c r="B8" s="15" t="s">
        <v>73</v>
      </c>
      <c r="C8" s="15"/>
      <c r="D8" s="16" t="s">
        <v>74</v>
      </c>
      <c r="E8" s="16" t="s">
        <v>75</v>
      </c>
      <c r="F8" s="40" t="s">
        <v>76</v>
      </c>
      <c r="G8" s="17" t="s">
        <v>77</v>
      </c>
      <c r="H8" s="18" t="s">
        <v>67</v>
      </c>
      <c r="I8" s="19" t="s">
        <v>68</v>
      </c>
      <c r="J8" s="20" t="s">
        <v>78</v>
      </c>
      <c r="K8" s="21" t="s">
        <v>78</v>
      </c>
      <c r="L8" s="17"/>
      <c r="M8" s="20" t="s">
        <v>70</v>
      </c>
      <c r="N8" s="20" t="s">
        <v>79</v>
      </c>
      <c r="O8" s="17" t="s">
        <v>45</v>
      </c>
      <c r="P8" s="22" t="n">
        <v>1</v>
      </c>
      <c r="Q8" s="17" t="s">
        <v>29</v>
      </c>
      <c r="R8" s="23"/>
    </row>
    <row r="9" customFormat="false" ht="61.15" hidden="false" customHeight="false" outlineLevel="0" collapsed="false">
      <c r="A9" s="41" t="s">
        <v>80</v>
      </c>
      <c r="B9" s="24" t="s">
        <v>81</v>
      </c>
      <c r="C9" s="24"/>
      <c r="D9" s="25" t="s">
        <v>74</v>
      </c>
      <c r="E9" s="25" t="s">
        <v>75</v>
      </c>
      <c r="F9" s="26" t="s">
        <v>82</v>
      </c>
      <c r="G9" s="26" t="s">
        <v>83</v>
      </c>
      <c r="H9" s="27" t="s">
        <v>67</v>
      </c>
      <c r="I9" s="28" t="s">
        <v>68</v>
      </c>
      <c r="J9" s="29" t="s">
        <v>84</v>
      </c>
      <c r="K9" s="30" t="s">
        <v>84</v>
      </c>
      <c r="L9" s="26"/>
      <c r="M9" s="29" t="s">
        <v>70</v>
      </c>
      <c r="N9" s="29" t="s">
        <v>85</v>
      </c>
      <c r="O9" s="26" t="s">
        <v>45</v>
      </c>
      <c r="P9" s="31" t="n">
        <v>1</v>
      </c>
      <c r="Q9" s="26" t="s">
        <v>86</v>
      </c>
      <c r="R9" s="32"/>
    </row>
    <row r="10" customFormat="false" ht="130.5" hidden="false" customHeight="true" outlineLevel="0" collapsed="false">
      <c r="A10" s="39" t="s">
        <v>87</v>
      </c>
      <c r="B10" s="15" t="s">
        <v>88</v>
      </c>
      <c r="C10" s="15"/>
      <c r="D10" s="16" t="s">
        <v>89</v>
      </c>
      <c r="E10" s="16" t="s">
        <v>90</v>
      </c>
      <c r="F10" s="17" t="s">
        <v>91</v>
      </c>
      <c r="G10" s="17" t="s">
        <v>92</v>
      </c>
      <c r="H10" s="18" t="s">
        <v>93</v>
      </c>
      <c r="I10" s="19" t="s">
        <v>68</v>
      </c>
      <c r="J10" s="20" t="s">
        <v>94</v>
      </c>
      <c r="K10" s="21" t="s">
        <v>94</v>
      </c>
      <c r="L10" s="17"/>
      <c r="M10" s="20" t="s">
        <v>95</v>
      </c>
      <c r="N10" s="20" t="s">
        <v>96</v>
      </c>
      <c r="O10" s="17" t="s">
        <v>28</v>
      </c>
      <c r="P10" s="22" t="n">
        <v>4</v>
      </c>
      <c r="Q10" s="17" t="s">
        <v>29</v>
      </c>
      <c r="R10" s="23"/>
    </row>
    <row r="11" customFormat="false" ht="186" hidden="false" customHeight="true" outlineLevel="0" collapsed="false">
      <c r="A11" s="39" t="s">
        <v>97</v>
      </c>
      <c r="B11" s="24" t="s">
        <v>98</v>
      </c>
      <c r="C11" s="24"/>
      <c r="D11" s="25" t="s">
        <v>99</v>
      </c>
      <c r="E11" s="25" t="s">
        <v>75</v>
      </c>
      <c r="F11" s="26" t="s">
        <v>100</v>
      </c>
      <c r="G11" s="26" t="s">
        <v>101</v>
      </c>
      <c r="H11" s="27" t="s">
        <v>67</v>
      </c>
      <c r="I11" s="28" t="s">
        <v>68</v>
      </c>
      <c r="J11" s="29" t="s">
        <v>102</v>
      </c>
      <c r="K11" s="37"/>
      <c r="L11" s="26"/>
      <c r="M11" s="29" t="s">
        <v>103</v>
      </c>
      <c r="N11" s="29" t="s">
        <v>79</v>
      </c>
      <c r="O11" s="26" t="s">
        <v>45</v>
      </c>
      <c r="P11" s="31" t="n">
        <v>1</v>
      </c>
      <c r="Q11" s="26" t="s">
        <v>86</v>
      </c>
      <c r="R11" s="32"/>
    </row>
    <row r="12" customFormat="false" ht="255.2" hidden="false" customHeight="false" outlineLevel="0" collapsed="false">
      <c r="A12" s="39" t="s">
        <v>104</v>
      </c>
      <c r="B12" s="15" t="s">
        <v>105</v>
      </c>
      <c r="C12" s="15"/>
      <c r="D12" s="16" t="s">
        <v>106</v>
      </c>
      <c r="E12" s="16" t="s">
        <v>107</v>
      </c>
      <c r="F12" s="17" t="s">
        <v>108</v>
      </c>
      <c r="G12" s="17" t="s">
        <v>109</v>
      </c>
      <c r="H12" s="18" t="s">
        <v>67</v>
      </c>
      <c r="I12" s="19" t="s">
        <v>68</v>
      </c>
      <c r="J12" s="20" t="s">
        <v>110</v>
      </c>
      <c r="K12" s="21" t="s">
        <v>110</v>
      </c>
      <c r="L12" s="17"/>
      <c r="M12" s="20" t="s">
        <v>96</v>
      </c>
      <c r="N12" s="20" t="s">
        <v>111</v>
      </c>
      <c r="O12" s="17" t="s">
        <v>45</v>
      </c>
      <c r="P12" s="22" t="n">
        <v>1</v>
      </c>
      <c r="Q12" s="17" t="s">
        <v>86</v>
      </c>
      <c r="R12" s="23"/>
    </row>
    <row r="13" customFormat="false" ht="235.5" hidden="false" customHeight="true" outlineLevel="0" collapsed="false">
      <c r="A13" s="39" t="s">
        <v>112</v>
      </c>
      <c r="B13" s="24" t="s">
        <v>113</v>
      </c>
      <c r="C13" s="24"/>
      <c r="D13" s="25" t="s">
        <v>32</v>
      </c>
      <c r="E13" s="25" t="s">
        <v>33</v>
      </c>
      <c r="F13" s="26" t="s">
        <v>114</v>
      </c>
      <c r="G13" s="26" t="s">
        <v>115</v>
      </c>
      <c r="H13" s="27" t="s">
        <v>67</v>
      </c>
      <c r="I13" s="28" t="s">
        <v>68</v>
      </c>
      <c r="J13" s="29" t="s">
        <v>116</v>
      </c>
      <c r="K13" s="30" t="s">
        <v>116</v>
      </c>
      <c r="L13" s="26"/>
      <c r="M13" s="29" t="s">
        <v>96</v>
      </c>
      <c r="N13" s="29" t="s">
        <v>117</v>
      </c>
      <c r="O13" s="26" t="s">
        <v>45</v>
      </c>
      <c r="P13" s="31" t="n">
        <v>1</v>
      </c>
      <c r="Q13" s="26" t="s">
        <v>86</v>
      </c>
      <c r="R13" s="32"/>
    </row>
    <row r="14" customFormat="false" ht="315.75" hidden="false" customHeight="true" outlineLevel="0" collapsed="false">
      <c r="A14" s="39" t="s">
        <v>118</v>
      </c>
      <c r="B14" s="15" t="s">
        <v>119</v>
      </c>
      <c r="C14" s="15"/>
      <c r="D14" s="16" t="s">
        <v>120</v>
      </c>
      <c r="E14" s="16" t="s">
        <v>121</v>
      </c>
      <c r="F14" s="17" t="s">
        <v>122</v>
      </c>
      <c r="G14" s="17" t="s">
        <v>123</v>
      </c>
      <c r="H14" s="18" t="s">
        <v>93</v>
      </c>
      <c r="I14" s="19" t="s">
        <v>68</v>
      </c>
      <c r="J14" s="20" t="s">
        <v>119</v>
      </c>
      <c r="K14" s="21" t="s">
        <v>119</v>
      </c>
      <c r="L14" s="17"/>
      <c r="M14" s="20" t="s">
        <v>96</v>
      </c>
      <c r="N14" s="20" t="s">
        <v>124</v>
      </c>
      <c r="O14" s="17" t="s">
        <v>45</v>
      </c>
      <c r="P14" s="22" t="n">
        <v>1</v>
      </c>
      <c r="Q14" s="17" t="s">
        <v>86</v>
      </c>
      <c r="R14" s="23"/>
    </row>
    <row r="15" customFormat="false" ht="242.25" hidden="false" customHeight="true" outlineLevel="0" collapsed="false">
      <c r="A15" s="42" t="s">
        <v>125</v>
      </c>
      <c r="B15" s="24" t="s">
        <v>126</v>
      </c>
      <c r="C15" s="24"/>
      <c r="D15" s="25" t="s">
        <v>127</v>
      </c>
      <c r="E15" s="25" t="s">
        <v>121</v>
      </c>
      <c r="F15" s="26" t="s">
        <v>128</v>
      </c>
      <c r="G15" s="26" t="s">
        <v>129</v>
      </c>
      <c r="H15" s="27" t="s">
        <v>93</v>
      </c>
      <c r="I15" s="28" t="s">
        <v>68</v>
      </c>
      <c r="J15" s="29" t="s">
        <v>130</v>
      </c>
      <c r="K15" s="30" t="s">
        <v>130</v>
      </c>
      <c r="L15" s="26"/>
      <c r="M15" s="29" t="s">
        <v>131</v>
      </c>
      <c r="N15" s="29" t="s">
        <v>124</v>
      </c>
      <c r="O15" s="26" t="s">
        <v>45</v>
      </c>
      <c r="P15" s="31" t="n">
        <v>1</v>
      </c>
      <c r="Q15" s="26" t="s">
        <v>29</v>
      </c>
      <c r="R15" s="32"/>
    </row>
    <row r="16" customFormat="false" ht="102.75" hidden="false" customHeight="true" outlineLevel="0" collapsed="false">
      <c r="A16" s="14" t="s">
        <v>132</v>
      </c>
      <c r="B16" s="15" t="s">
        <v>133</v>
      </c>
      <c r="C16" s="15"/>
      <c r="D16" s="16" t="s">
        <v>134</v>
      </c>
      <c r="E16" s="16" t="s">
        <v>135</v>
      </c>
      <c r="F16" s="17" t="s">
        <v>136</v>
      </c>
      <c r="G16" s="17" t="s">
        <v>137</v>
      </c>
      <c r="H16" s="18" t="s">
        <v>93</v>
      </c>
      <c r="I16" s="19" t="s">
        <v>25</v>
      </c>
      <c r="J16" s="20" t="s">
        <v>138</v>
      </c>
      <c r="K16" s="21" t="s">
        <v>138</v>
      </c>
      <c r="L16" s="17"/>
      <c r="M16" s="20" t="s">
        <v>131</v>
      </c>
      <c r="N16" s="20" t="s">
        <v>139</v>
      </c>
      <c r="O16" s="17" t="s">
        <v>45</v>
      </c>
      <c r="P16" s="22" t="n">
        <v>1</v>
      </c>
      <c r="Q16" s="17" t="s">
        <v>29</v>
      </c>
      <c r="R16" s="23"/>
    </row>
    <row r="17" customFormat="false" ht="314.9" hidden="false" customHeight="false" outlineLevel="0" collapsed="false">
      <c r="A17" s="14" t="s">
        <v>140</v>
      </c>
      <c r="B17" s="24" t="s">
        <v>141</v>
      </c>
      <c r="C17" s="24"/>
      <c r="D17" s="25" t="s">
        <v>142</v>
      </c>
      <c r="E17" s="25" t="s">
        <v>143</v>
      </c>
      <c r="F17" s="26" t="s">
        <v>144</v>
      </c>
      <c r="G17" s="26" t="s">
        <v>145</v>
      </c>
      <c r="H17" s="27" t="s">
        <v>93</v>
      </c>
      <c r="I17" s="28" t="s">
        <v>25</v>
      </c>
      <c r="J17" s="29" t="s">
        <v>141</v>
      </c>
      <c r="K17" s="30" t="s">
        <v>141</v>
      </c>
      <c r="L17" s="26"/>
      <c r="M17" s="29" t="s">
        <v>131</v>
      </c>
      <c r="N17" s="29" t="s">
        <v>146</v>
      </c>
      <c r="O17" s="26" t="s">
        <v>45</v>
      </c>
      <c r="P17" s="31" t="n">
        <v>1</v>
      </c>
      <c r="Q17" s="26" t="s">
        <v>29</v>
      </c>
      <c r="R17" s="32"/>
    </row>
    <row r="18" customFormat="false" ht="162.75" hidden="false" customHeight="true" outlineLevel="0" collapsed="false">
      <c r="A18" s="14" t="s">
        <v>147</v>
      </c>
      <c r="B18" s="15" t="s">
        <v>148</v>
      </c>
      <c r="C18" s="15"/>
      <c r="D18" s="16" t="s">
        <v>149</v>
      </c>
      <c r="E18" s="16" t="s">
        <v>143</v>
      </c>
      <c r="F18" s="17" t="s">
        <v>150</v>
      </c>
      <c r="G18" s="17" t="s">
        <v>151</v>
      </c>
      <c r="H18" s="18" t="s">
        <v>93</v>
      </c>
      <c r="I18" s="19" t="s">
        <v>25</v>
      </c>
      <c r="J18" s="20" t="s">
        <v>148</v>
      </c>
      <c r="K18" s="21" t="s">
        <v>148</v>
      </c>
      <c r="L18" s="17"/>
      <c r="M18" s="20" t="s">
        <v>131</v>
      </c>
      <c r="N18" s="20" t="s">
        <v>146</v>
      </c>
      <c r="O18" s="17" t="s">
        <v>45</v>
      </c>
      <c r="P18" s="22" t="n">
        <v>1</v>
      </c>
      <c r="Q18" s="17" t="s">
        <v>29</v>
      </c>
      <c r="R18" s="23"/>
    </row>
    <row r="19" customFormat="false" ht="241.5" hidden="false" customHeight="true" outlineLevel="0" collapsed="false">
      <c r="A19" s="33" t="s">
        <v>152</v>
      </c>
      <c r="B19" s="24" t="s">
        <v>153</v>
      </c>
      <c r="C19" s="24"/>
      <c r="D19" s="25" t="s">
        <v>154</v>
      </c>
      <c r="E19" s="25" t="s">
        <v>155</v>
      </c>
      <c r="F19" s="26" t="s">
        <v>156</v>
      </c>
      <c r="G19" s="26" t="s">
        <v>59</v>
      </c>
      <c r="H19" s="27" t="s">
        <v>93</v>
      </c>
      <c r="I19" s="28" t="s">
        <v>25</v>
      </c>
      <c r="J19" s="29" t="s">
        <v>157</v>
      </c>
      <c r="K19" s="37"/>
      <c r="L19" s="26"/>
      <c r="M19" s="29" t="s">
        <v>131</v>
      </c>
      <c r="N19" s="29" t="s">
        <v>158</v>
      </c>
      <c r="O19" s="26" t="s">
        <v>45</v>
      </c>
      <c r="P19" s="38"/>
      <c r="Q19" s="26" t="s">
        <v>29</v>
      </c>
      <c r="R19" s="32"/>
    </row>
    <row r="20" customFormat="false" ht="194.25" hidden="false" customHeight="true" outlineLevel="0" collapsed="false">
      <c r="A20" s="33" t="s">
        <v>159</v>
      </c>
      <c r="B20" s="15" t="s">
        <v>160</v>
      </c>
      <c r="C20" s="15"/>
      <c r="D20" s="16" t="s">
        <v>161</v>
      </c>
      <c r="E20" s="16" t="s">
        <v>162</v>
      </c>
      <c r="F20" s="17"/>
      <c r="G20" s="17"/>
      <c r="H20" s="18" t="s">
        <v>93</v>
      </c>
      <c r="I20" s="19" t="s">
        <v>25</v>
      </c>
      <c r="J20" s="20" t="s">
        <v>163</v>
      </c>
      <c r="K20" s="34"/>
      <c r="L20" s="17"/>
      <c r="M20" s="20" t="s">
        <v>131</v>
      </c>
      <c r="N20" s="20" t="s">
        <v>164</v>
      </c>
      <c r="O20" s="17" t="s">
        <v>45</v>
      </c>
      <c r="P20" s="35"/>
      <c r="Q20" s="17" t="s">
        <v>29</v>
      </c>
      <c r="R20" s="23"/>
    </row>
    <row r="21" customFormat="false" ht="291" hidden="false" customHeight="true" outlineLevel="0" collapsed="false">
      <c r="A21" s="14" t="s">
        <v>165</v>
      </c>
      <c r="B21" s="24" t="s">
        <v>166</v>
      </c>
      <c r="C21" s="24"/>
      <c r="D21" s="25" t="s">
        <v>167</v>
      </c>
      <c r="E21" s="25" t="s">
        <v>168</v>
      </c>
      <c r="F21" s="26" t="s">
        <v>169</v>
      </c>
      <c r="G21" s="26" t="s">
        <v>170</v>
      </c>
      <c r="H21" s="27" t="s">
        <v>24</v>
      </c>
      <c r="I21" s="28" t="s">
        <v>68</v>
      </c>
      <c r="J21" s="29" t="s">
        <v>166</v>
      </c>
      <c r="K21" s="30" t="s">
        <v>166</v>
      </c>
      <c r="L21" s="26"/>
      <c r="M21" s="29" t="s">
        <v>171</v>
      </c>
      <c r="N21" s="29" t="s">
        <v>172</v>
      </c>
      <c r="O21" s="26" t="s">
        <v>28</v>
      </c>
      <c r="P21" s="31" t="n">
        <v>4</v>
      </c>
      <c r="Q21" s="26" t="s">
        <v>29</v>
      </c>
      <c r="R21" s="32"/>
    </row>
    <row r="22" customFormat="false" ht="408.75" hidden="false" customHeight="true" outlineLevel="0" collapsed="false">
      <c r="A22" s="36" t="s">
        <v>173</v>
      </c>
      <c r="B22" s="15" t="s">
        <v>174</v>
      </c>
      <c r="C22" s="15"/>
      <c r="D22" s="16" t="s">
        <v>167</v>
      </c>
      <c r="E22" s="16" t="s">
        <v>168</v>
      </c>
      <c r="F22" s="17"/>
      <c r="G22" s="17"/>
      <c r="H22" s="18" t="s">
        <v>24</v>
      </c>
      <c r="I22" s="19" t="s">
        <v>51</v>
      </c>
      <c r="J22" s="20"/>
      <c r="K22" s="34"/>
      <c r="L22" s="17"/>
      <c r="M22" s="20" t="s">
        <v>171</v>
      </c>
      <c r="N22" s="20" t="s">
        <v>172</v>
      </c>
      <c r="O22" s="17" t="s">
        <v>45</v>
      </c>
      <c r="P22" s="35" t="n">
        <v>4</v>
      </c>
      <c r="Q22" s="17" t="s">
        <v>29</v>
      </c>
      <c r="R22" s="23"/>
    </row>
    <row r="23" customFormat="false" ht="184.5" hidden="false" customHeight="true" outlineLevel="0" collapsed="false">
      <c r="A23" s="39" t="s">
        <v>175</v>
      </c>
      <c r="B23" s="24" t="s">
        <v>176</v>
      </c>
      <c r="C23" s="24"/>
      <c r="D23" s="25" t="s">
        <v>177</v>
      </c>
      <c r="E23" s="25" t="s">
        <v>178</v>
      </c>
      <c r="F23" s="26" t="s">
        <v>179</v>
      </c>
      <c r="G23" s="26" t="s">
        <v>180</v>
      </c>
      <c r="H23" s="27" t="s">
        <v>67</v>
      </c>
      <c r="I23" s="28" t="s">
        <v>68</v>
      </c>
      <c r="J23" s="29" t="s">
        <v>181</v>
      </c>
      <c r="K23" s="30" t="s">
        <v>181</v>
      </c>
      <c r="L23" s="26"/>
      <c r="M23" s="29" t="s">
        <v>103</v>
      </c>
      <c r="N23" s="29" t="s">
        <v>182</v>
      </c>
      <c r="O23" s="26" t="s">
        <v>28</v>
      </c>
      <c r="P23" s="31" t="n">
        <v>1</v>
      </c>
      <c r="Q23" s="26" t="s">
        <v>29</v>
      </c>
      <c r="R23" s="32"/>
    </row>
    <row r="24" customFormat="false" ht="269.25" hidden="false" customHeight="true" outlineLevel="0" collapsed="false">
      <c r="A24" s="39" t="s">
        <v>183</v>
      </c>
      <c r="B24" s="15" t="s">
        <v>184</v>
      </c>
      <c r="C24" s="15"/>
      <c r="D24" s="16" t="s">
        <v>127</v>
      </c>
      <c r="E24" s="16" t="s">
        <v>121</v>
      </c>
      <c r="F24" s="17" t="s">
        <v>185</v>
      </c>
      <c r="G24" s="17" t="s">
        <v>186</v>
      </c>
      <c r="H24" s="18" t="s">
        <v>67</v>
      </c>
      <c r="I24" s="19" t="s">
        <v>68</v>
      </c>
      <c r="J24" s="20" t="s">
        <v>187</v>
      </c>
      <c r="K24" s="21" t="s">
        <v>187</v>
      </c>
      <c r="L24" s="17"/>
      <c r="M24" s="20" t="s">
        <v>103</v>
      </c>
      <c r="N24" s="20" t="s">
        <v>124</v>
      </c>
      <c r="O24" s="17" t="s">
        <v>45</v>
      </c>
      <c r="P24" s="22" t="n">
        <v>1</v>
      </c>
      <c r="Q24" s="17" t="s">
        <v>29</v>
      </c>
      <c r="R24" s="23"/>
    </row>
    <row r="25" customFormat="false" ht="296.25" hidden="false" customHeight="true" outlineLevel="0" collapsed="false">
      <c r="A25" s="14" t="s">
        <v>188</v>
      </c>
      <c r="B25" s="24" t="s">
        <v>189</v>
      </c>
      <c r="C25" s="24"/>
      <c r="D25" s="25" t="s">
        <v>190</v>
      </c>
      <c r="E25" s="25" t="s">
        <v>75</v>
      </c>
      <c r="F25" s="26" t="s">
        <v>191</v>
      </c>
      <c r="G25" s="26" t="s">
        <v>192</v>
      </c>
      <c r="H25" s="27" t="s">
        <v>24</v>
      </c>
      <c r="I25" s="28" t="s">
        <v>25</v>
      </c>
      <c r="J25" s="29" t="s">
        <v>189</v>
      </c>
      <c r="K25" s="30" t="s">
        <v>189</v>
      </c>
      <c r="L25" s="26"/>
      <c r="M25" s="29" t="s">
        <v>103</v>
      </c>
      <c r="N25" s="29" t="s">
        <v>193</v>
      </c>
      <c r="O25" s="26" t="s">
        <v>45</v>
      </c>
      <c r="P25" s="31" t="n">
        <v>4</v>
      </c>
      <c r="Q25" s="43" t="s">
        <v>29</v>
      </c>
      <c r="R25" s="32"/>
    </row>
    <row r="26" customFormat="false" ht="345" hidden="false" customHeight="true" outlineLevel="0" collapsed="false">
      <c r="A26" s="33" t="s">
        <v>194</v>
      </c>
      <c r="B26" s="15" t="s">
        <v>195</v>
      </c>
      <c r="C26" s="15"/>
      <c r="D26" s="16" t="s">
        <v>196</v>
      </c>
      <c r="E26" s="16" t="s">
        <v>197</v>
      </c>
      <c r="F26" s="17" t="s">
        <v>198</v>
      </c>
      <c r="G26" s="17" t="s">
        <v>59</v>
      </c>
      <c r="H26" s="18" t="s">
        <v>67</v>
      </c>
      <c r="I26" s="19" t="s">
        <v>25</v>
      </c>
      <c r="J26" s="20" t="s">
        <v>199</v>
      </c>
      <c r="K26" s="34"/>
      <c r="L26" s="17"/>
      <c r="M26" s="20" t="s">
        <v>103</v>
      </c>
      <c r="N26" s="20" t="s">
        <v>200</v>
      </c>
      <c r="O26" s="17" t="s">
        <v>201</v>
      </c>
      <c r="P26" s="35" t="n">
        <v>2</v>
      </c>
      <c r="Q26" s="17" t="s">
        <v>29</v>
      </c>
      <c r="R26" s="23"/>
    </row>
    <row r="27" customFormat="false" ht="249" hidden="false" customHeight="true" outlineLevel="0" collapsed="false">
      <c r="A27" s="36" t="s">
        <v>202</v>
      </c>
      <c r="B27" s="24" t="s">
        <v>203</v>
      </c>
      <c r="C27" s="24"/>
      <c r="D27" s="25" t="s">
        <v>204</v>
      </c>
      <c r="E27" s="25" t="s">
        <v>205</v>
      </c>
      <c r="F27" s="26"/>
      <c r="G27" s="26"/>
      <c r="H27" s="27" t="s">
        <v>24</v>
      </c>
      <c r="I27" s="28" t="s">
        <v>51</v>
      </c>
      <c r="J27" s="29"/>
      <c r="K27" s="37"/>
      <c r="L27" s="26"/>
      <c r="M27" s="29" t="s">
        <v>103</v>
      </c>
      <c r="N27" s="29" t="s">
        <v>206</v>
      </c>
      <c r="O27" s="26" t="s">
        <v>28</v>
      </c>
      <c r="P27" s="38"/>
      <c r="Q27" s="26" t="s">
        <v>29</v>
      </c>
      <c r="R27" s="32"/>
    </row>
    <row r="28" customFormat="false" ht="152.25" hidden="false" customHeight="true" outlineLevel="0" collapsed="false">
      <c r="A28" s="39" t="s">
        <v>207</v>
      </c>
      <c r="B28" s="15" t="s">
        <v>208</v>
      </c>
      <c r="C28" s="15"/>
      <c r="D28" s="16" t="s">
        <v>209</v>
      </c>
      <c r="E28" s="16" t="s">
        <v>210</v>
      </c>
      <c r="F28" s="17" t="s">
        <v>211</v>
      </c>
      <c r="G28" s="17" t="s">
        <v>212</v>
      </c>
      <c r="H28" s="18" t="s">
        <v>50</v>
      </c>
      <c r="I28" s="19" t="s">
        <v>68</v>
      </c>
      <c r="J28" s="20" t="s">
        <v>213</v>
      </c>
      <c r="K28" s="21" t="s">
        <v>213</v>
      </c>
      <c r="L28" s="17"/>
      <c r="M28" s="20" t="s">
        <v>214</v>
      </c>
      <c r="N28" s="20" t="s">
        <v>215</v>
      </c>
      <c r="O28" s="17" t="s">
        <v>45</v>
      </c>
      <c r="P28" s="22" t="n">
        <v>2</v>
      </c>
      <c r="Q28" s="17" t="s">
        <v>29</v>
      </c>
      <c r="R28" s="23"/>
    </row>
    <row r="29" customFormat="false" ht="255.2" hidden="false" customHeight="false" outlineLevel="0" collapsed="false">
      <c r="A29" s="14" t="s">
        <v>216</v>
      </c>
      <c r="B29" s="24" t="s">
        <v>217</v>
      </c>
      <c r="C29" s="24"/>
      <c r="D29" s="25" t="s">
        <v>218</v>
      </c>
      <c r="E29" s="25" t="s">
        <v>75</v>
      </c>
      <c r="F29" s="26" t="s">
        <v>219</v>
      </c>
      <c r="G29" s="26" t="s">
        <v>220</v>
      </c>
      <c r="H29" s="27" t="s">
        <v>24</v>
      </c>
      <c r="I29" s="28" t="s">
        <v>25</v>
      </c>
      <c r="J29" s="29" t="s">
        <v>221</v>
      </c>
      <c r="K29" s="30" t="s">
        <v>221</v>
      </c>
      <c r="L29" s="26"/>
      <c r="M29" s="29" t="s">
        <v>222</v>
      </c>
      <c r="N29" s="29" t="s">
        <v>79</v>
      </c>
      <c r="O29" s="26" t="s">
        <v>45</v>
      </c>
      <c r="P29" s="31" t="n">
        <v>3</v>
      </c>
      <c r="Q29" s="26" t="s">
        <v>86</v>
      </c>
      <c r="R29" s="32"/>
    </row>
    <row r="30" customFormat="false" ht="120.85" hidden="false" customHeight="false" outlineLevel="0" collapsed="false">
      <c r="A30" s="14" t="s">
        <v>223</v>
      </c>
      <c r="B30" s="15" t="s">
        <v>224</v>
      </c>
      <c r="C30" s="15"/>
      <c r="D30" s="16" t="s">
        <v>225</v>
      </c>
      <c r="E30" s="16" t="s">
        <v>226</v>
      </c>
      <c r="F30" s="17" t="s">
        <v>227</v>
      </c>
      <c r="G30" s="17" t="s">
        <v>228</v>
      </c>
      <c r="H30" s="18" t="s">
        <v>67</v>
      </c>
      <c r="I30" s="19" t="s">
        <v>25</v>
      </c>
      <c r="J30" s="20" t="s">
        <v>229</v>
      </c>
      <c r="K30" s="21" t="s">
        <v>229</v>
      </c>
      <c r="L30" s="17"/>
      <c r="M30" s="20" t="s">
        <v>230</v>
      </c>
      <c r="N30" s="20" t="s">
        <v>231</v>
      </c>
      <c r="O30" s="17" t="s">
        <v>45</v>
      </c>
      <c r="P30" s="22" t="n">
        <v>3</v>
      </c>
      <c r="Q30" s="17" t="s">
        <v>29</v>
      </c>
      <c r="R30" s="23"/>
    </row>
    <row r="31" customFormat="false" ht="133.5" hidden="false" customHeight="true" outlineLevel="0" collapsed="false">
      <c r="A31" s="14" t="s">
        <v>232</v>
      </c>
      <c r="B31" s="24" t="s">
        <v>233</v>
      </c>
      <c r="C31" s="24"/>
      <c r="D31" s="25" t="s">
        <v>234</v>
      </c>
      <c r="E31" s="25" t="s">
        <v>235</v>
      </c>
      <c r="F31" s="26" t="s">
        <v>236</v>
      </c>
      <c r="G31" s="26" t="s">
        <v>237</v>
      </c>
      <c r="H31" s="27" t="s">
        <v>67</v>
      </c>
      <c r="I31" s="28" t="s">
        <v>25</v>
      </c>
      <c r="J31" s="29" t="s">
        <v>238</v>
      </c>
      <c r="K31" s="30" t="s">
        <v>238</v>
      </c>
      <c r="L31" s="26"/>
      <c r="M31" s="29" t="s">
        <v>230</v>
      </c>
      <c r="N31" s="29" t="s">
        <v>239</v>
      </c>
      <c r="O31" s="26" t="s">
        <v>45</v>
      </c>
      <c r="P31" s="31" t="n">
        <v>3</v>
      </c>
      <c r="Q31" s="26" t="s">
        <v>240</v>
      </c>
      <c r="R31" s="32"/>
    </row>
    <row r="32" customFormat="false" ht="111.75" hidden="false" customHeight="true" outlineLevel="0" collapsed="false">
      <c r="A32" s="14" t="s">
        <v>241</v>
      </c>
      <c r="B32" s="15" t="s">
        <v>242</v>
      </c>
      <c r="C32" s="15"/>
      <c r="D32" s="16" t="s">
        <v>243</v>
      </c>
      <c r="E32" s="44" t="s">
        <v>244</v>
      </c>
      <c r="F32" s="17" t="s">
        <v>245</v>
      </c>
      <c r="G32" s="17" t="s">
        <v>246</v>
      </c>
      <c r="H32" s="18" t="s">
        <v>67</v>
      </c>
      <c r="I32" s="19" t="s">
        <v>25</v>
      </c>
      <c r="J32" s="20" t="s">
        <v>247</v>
      </c>
      <c r="K32" s="21" t="s">
        <v>247</v>
      </c>
      <c r="L32" s="17"/>
      <c r="M32" s="20" t="s">
        <v>230</v>
      </c>
      <c r="N32" s="20" t="s">
        <v>248</v>
      </c>
      <c r="O32" s="17" t="s">
        <v>201</v>
      </c>
      <c r="P32" s="22" t="n">
        <v>2</v>
      </c>
      <c r="Q32" s="17" t="s">
        <v>29</v>
      </c>
      <c r="R32" s="23"/>
    </row>
    <row r="33" customFormat="false" ht="195" hidden="false" customHeight="true" outlineLevel="0" collapsed="false">
      <c r="A33" s="39" t="s">
        <v>249</v>
      </c>
      <c r="B33" s="24" t="s">
        <v>250</v>
      </c>
      <c r="C33" s="24"/>
      <c r="D33" s="25" t="s">
        <v>251</v>
      </c>
      <c r="E33" s="25" t="s">
        <v>252</v>
      </c>
      <c r="F33" s="26" t="s">
        <v>253</v>
      </c>
      <c r="G33" s="26" t="s">
        <v>254</v>
      </c>
      <c r="H33" s="27" t="s">
        <v>67</v>
      </c>
      <c r="I33" s="28" t="s">
        <v>68</v>
      </c>
      <c r="J33" s="29" t="s">
        <v>255</v>
      </c>
      <c r="K33" s="30" t="s">
        <v>255</v>
      </c>
      <c r="L33" s="26"/>
      <c r="M33" s="29" t="s">
        <v>230</v>
      </c>
      <c r="N33" s="29" t="s">
        <v>256</v>
      </c>
      <c r="O33" s="26" t="s">
        <v>45</v>
      </c>
      <c r="P33" s="31" t="n">
        <v>1</v>
      </c>
      <c r="Q33" s="26" t="s">
        <v>86</v>
      </c>
      <c r="R33" s="32"/>
    </row>
    <row r="34" customFormat="false" ht="120" hidden="false" customHeight="true" outlineLevel="0" collapsed="false">
      <c r="A34" s="14" t="s">
        <v>257</v>
      </c>
      <c r="B34" s="15" t="s">
        <v>258</v>
      </c>
      <c r="C34" s="15"/>
      <c r="D34" s="16" t="s">
        <v>259</v>
      </c>
      <c r="E34" s="16" t="s">
        <v>260</v>
      </c>
      <c r="F34" s="17" t="s">
        <v>261</v>
      </c>
      <c r="G34" s="17" t="s">
        <v>262</v>
      </c>
      <c r="H34" s="18" t="s">
        <v>67</v>
      </c>
      <c r="I34" s="19" t="s">
        <v>25</v>
      </c>
      <c r="J34" s="20" t="s">
        <v>263</v>
      </c>
      <c r="K34" s="21" t="s">
        <v>263</v>
      </c>
      <c r="L34" s="17"/>
      <c r="M34" s="20" t="s">
        <v>264</v>
      </c>
      <c r="N34" s="20" t="s">
        <v>265</v>
      </c>
      <c r="O34" s="17" t="s">
        <v>266</v>
      </c>
      <c r="P34" s="22" t="n">
        <v>3</v>
      </c>
      <c r="Q34" s="17" t="s">
        <v>29</v>
      </c>
      <c r="R34" s="23"/>
    </row>
    <row r="35" customFormat="false" ht="195.5" hidden="false" customHeight="false" outlineLevel="0" collapsed="false">
      <c r="A35" s="39" t="s">
        <v>267</v>
      </c>
      <c r="B35" s="24" t="s">
        <v>268</v>
      </c>
      <c r="C35" s="24"/>
      <c r="D35" s="25" t="s">
        <v>269</v>
      </c>
      <c r="E35" s="25" t="s">
        <v>270</v>
      </c>
      <c r="F35" s="26" t="s">
        <v>271</v>
      </c>
      <c r="G35" s="26" t="s">
        <v>272</v>
      </c>
      <c r="H35" s="27" t="s">
        <v>24</v>
      </c>
      <c r="I35" s="28" t="s">
        <v>68</v>
      </c>
      <c r="J35" s="29" t="s">
        <v>273</v>
      </c>
      <c r="K35" s="45" t="s">
        <v>273</v>
      </c>
      <c r="L35" s="26"/>
      <c r="M35" s="29" t="s">
        <v>264</v>
      </c>
      <c r="N35" s="29" t="s">
        <v>274</v>
      </c>
      <c r="O35" s="26" t="s">
        <v>266</v>
      </c>
      <c r="P35" s="31" t="n">
        <v>2</v>
      </c>
      <c r="Q35" s="26" t="s">
        <v>86</v>
      </c>
      <c r="R35" s="32"/>
    </row>
    <row r="36" customFormat="false" ht="192" hidden="false" customHeight="true" outlineLevel="0" collapsed="false">
      <c r="A36" s="14" t="s">
        <v>275</v>
      </c>
      <c r="B36" s="15" t="s">
        <v>276</v>
      </c>
      <c r="C36" s="15"/>
      <c r="D36" s="16" t="s">
        <v>277</v>
      </c>
      <c r="E36" s="16" t="s">
        <v>278</v>
      </c>
      <c r="F36" s="17" t="s">
        <v>279</v>
      </c>
      <c r="G36" s="17" t="s">
        <v>280</v>
      </c>
      <c r="H36" s="18" t="s">
        <v>24</v>
      </c>
      <c r="I36" s="19" t="s">
        <v>25</v>
      </c>
      <c r="J36" s="20" t="s">
        <v>281</v>
      </c>
      <c r="K36" s="21" t="s">
        <v>281</v>
      </c>
      <c r="L36" s="34"/>
      <c r="M36" s="20" t="s">
        <v>264</v>
      </c>
      <c r="N36" s="20" t="s">
        <v>282</v>
      </c>
      <c r="O36" s="17" t="s">
        <v>266</v>
      </c>
      <c r="P36" s="22" t="n">
        <v>2</v>
      </c>
      <c r="Q36" s="17" t="s">
        <v>29</v>
      </c>
      <c r="R36" s="23"/>
    </row>
    <row r="37" customFormat="false" ht="210.4" hidden="false" customHeight="false" outlineLevel="0" collapsed="false">
      <c r="A37" s="14" t="s">
        <v>283</v>
      </c>
      <c r="B37" s="24" t="s">
        <v>284</v>
      </c>
      <c r="C37" s="24"/>
      <c r="D37" s="25" t="s">
        <v>277</v>
      </c>
      <c r="E37" s="25" t="s">
        <v>278</v>
      </c>
      <c r="F37" s="26" t="s">
        <v>285</v>
      </c>
      <c r="G37" s="26" t="s">
        <v>286</v>
      </c>
      <c r="H37" s="27" t="s">
        <v>24</v>
      </c>
      <c r="I37" s="28" t="s">
        <v>25</v>
      </c>
      <c r="J37" s="46" t="s">
        <v>273</v>
      </c>
      <c r="K37" s="47"/>
      <c r="L37" s="37"/>
      <c r="M37" s="29" t="s">
        <v>264</v>
      </c>
      <c r="N37" s="29" t="s">
        <v>282</v>
      </c>
      <c r="O37" s="26" t="s">
        <v>266</v>
      </c>
      <c r="P37" s="31" t="n">
        <v>2</v>
      </c>
      <c r="Q37" s="26" t="s">
        <v>29</v>
      </c>
      <c r="R37" s="32"/>
    </row>
    <row r="38" customFormat="false" ht="269.25" hidden="false" customHeight="true" outlineLevel="0" collapsed="false">
      <c r="A38" s="33" t="s">
        <v>287</v>
      </c>
      <c r="B38" s="15" t="s">
        <v>288</v>
      </c>
      <c r="C38" s="15"/>
      <c r="D38" s="16" t="s">
        <v>289</v>
      </c>
      <c r="E38" s="16" t="s">
        <v>270</v>
      </c>
      <c r="F38" s="17" t="s">
        <v>290</v>
      </c>
      <c r="G38" s="17" t="s">
        <v>291</v>
      </c>
      <c r="H38" s="18" t="s">
        <v>24</v>
      </c>
      <c r="I38" s="19" t="s">
        <v>25</v>
      </c>
      <c r="J38" s="19" t="s">
        <v>292</v>
      </c>
      <c r="K38" s="17"/>
      <c r="L38" s="34"/>
      <c r="M38" s="20" t="s">
        <v>264</v>
      </c>
      <c r="N38" s="20" t="s">
        <v>274</v>
      </c>
      <c r="O38" s="17" t="s">
        <v>266</v>
      </c>
      <c r="P38" s="35" t="n">
        <v>2</v>
      </c>
      <c r="Q38" s="17" t="s">
        <v>29</v>
      </c>
      <c r="R38" s="23"/>
    </row>
    <row r="39" customFormat="false" ht="81" hidden="false" customHeight="true" outlineLevel="0" collapsed="false">
      <c r="A39" s="14" t="s">
        <v>293</v>
      </c>
      <c r="B39" s="24" t="s">
        <v>294</v>
      </c>
      <c r="C39" s="24"/>
      <c r="D39" s="25" t="s">
        <v>48</v>
      </c>
      <c r="E39" s="25" t="s">
        <v>49</v>
      </c>
      <c r="F39" s="26" t="s">
        <v>295</v>
      </c>
      <c r="G39" s="26" t="s">
        <v>296</v>
      </c>
      <c r="H39" s="27" t="s">
        <v>24</v>
      </c>
      <c r="I39" s="28" t="s">
        <v>25</v>
      </c>
      <c r="J39" s="28" t="s">
        <v>297</v>
      </c>
      <c r="K39" s="47" t="s">
        <v>297</v>
      </c>
      <c r="L39" s="37"/>
      <c r="M39" s="29" t="s">
        <v>298</v>
      </c>
      <c r="N39" s="29" t="s">
        <v>53</v>
      </c>
      <c r="O39" s="26" t="s">
        <v>45</v>
      </c>
      <c r="P39" s="31" t="n">
        <v>1</v>
      </c>
      <c r="Q39" s="26" t="s">
        <v>29</v>
      </c>
      <c r="R39" s="32"/>
    </row>
    <row r="40" customFormat="false" ht="177" hidden="false" customHeight="true" outlineLevel="0" collapsed="false">
      <c r="A40" s="39" t="s">
        <v>299</v>
      </c>
      <c r="B40" s="22" t="s">
        <v>300</v>
      </c>
      <c r="C40" s="22"/>
      <c r="D40" s="20" t="s">
        <v>301</v>
      </c>
      <c r="E40" s="16" t="s">
        <v>302</v>
      </c>
      <c r="F40" s="17" t="s">
        <v>303</v>
      </c>
      <c r="G40" s="17" t="s">
        <v>304</v>
      </c>
      <c r="H40" s="18" t="s">
        <v>67</v>
      </c>
      <c r="I40" s="19" t="s">
        <v>68</v>
      </c>
      <c r="J40" s="19" t="s">
        <v>305</v>
      </c>
      <c r="K40" s="48" t="s">
        <v>305</v>
      </c>
      <c r="L40" s="34"/>
      <c r="M40" s="20" t="s">
        <v>306</v>
      </c>
      <c r="N40" s="20"/>
      <c r="O40" s="17" t="s">
        <v>45</v>
      </c>
      <c r="P40" s="22" t="n">
        <v>1</v>
      </c>
      <c r="Q40" s="17" t="s">
        <v>86</v>
      </c>
      <c r="R40" s="23"/>
    </row>
    <row r="41" customFormat="false" ht="140.25" hidden="false" customHeight="true" outlineLevel="0" collapsed="false">
      <c r="A41" s="39" t="s">
        <v>307</v>
      </c>
      <c r="B41" s="24" t="s">
        <v>308</v>
      </c>
      <c r="C41" s="24"/>
      <c r="D41" s="25" t="s">
        <v>89</v>
      </c>
      <c r="E41" s="25" t="s">
        <v>90</v>
      </c>
      <c r="F41" s="26" t="s">
        <v>309</v>
      </c>
      <c r="G41" s="26" t="s">
        <v>310</v>
      </c>
      <c r="H41" s="27" t="s">
        <v>67</v>
      </c>
      <c r="I41" s="28" t="s">
        <v>68</v>
      </c>
      <c r="J41" s="28" t="s">
        <v>311</v>
      </c>
      <c r="K41" s="47" t="s">
        <v>311</v>
      </c>
      <c r="L41" s="37"/>
      <c r="M41" s="29" t="s">
        <v>306</v>
      </c>
      <c r="N41" s="29"/>
      <c r="O41" s="26" t="s">
        <v>45</v>
      </c>
      <c r="P41" s="31" t="n">
        <v>1</v>
      </c>
      <c r="Q41" s="26" t="s">
        <v>86</v>
      </c>
      <c r="R41" s="32"/>
    </row>
    <row r="42" customFormat="false" ht="69.75" hidden="false" customHeight="true" outlineLevel="0" collapsed="false">
      <c r="A42" s="41" t="s">
        <v>312</v>
      </c>
      <c r="B42" s="49" t="s">
        <v>313</v>
      </c>
      <c r="C42" s="15"/>
      <c r="D42" s="16" t="s">
        <v>314</v>
      </c>
      <c r="E42" s="16" t="s">
        <v>315</v>
      </c>
      <c r="F42" s="17" t="s">
        <v>316</v>
      </c>
      <c r="G42" s="17"/>
      <c r="H42" s="18" t="s">
        <v>67</v>
      </c>
      <c r="I42" s="19" t="s">
        <v>68</v>
      </c>
      <c r="J42" s="19" t="s">
        <v>317</v>
      </c>
      <c r="K42" s="50" t="s">
        <v>317</v>
      </c>
      <c r="L42" s="34"/>
      <c r="M42" s="20" t="s">
        <v>306</v>
      </c>
      <c r="N42" s="20" t="s">
        <v>318</v>
      </c>
      <c r="O42" s="17" t="s">
        <v>28</v>
      </c>
      <c r="P42" s="22"/>
      <c r="Q42" s="17" t="s">
        <v>86</v>
      </c>
      <c r="R42" s="23"/>
    </row>
    <row r="43" customFormat="false" ht="102" hidden="false" customHeight="true" outlineLevel="0" collapsed="false">
      <c r="A43" s="39" t="s">
        <v>319</v>
      </c>
      <c r="B43" s="24" t="s">
        <v>320</v>
      </c>
      <c r="C43" s="24"/>
      <c r="D43" s="25" t="s">
        <v>48</v>
      </c>
      <c r="E43" s="25" t="s">
        <v>49</v>
      </c>
      <c r="F43" s="26" t="s">
        <v>321</v>
      </c>
      <c r="G43" s="26" t="s">
        <v>322</v>
      </c>
      <c r="H43" s="27" t="s">
        <v>67</v>
      </c>
      <c r="I43" s="28" t="s">
        <v>68</v>
      </c>
      <c r="J43" s="28" t="s">
        <v>323</v>
      </c>
      <c r="K43" s="47" t="s">
        <v>323</v>
      </c>
      <c r="L43" s="37"/>
      <c r="M43" s="29" t="s">
        <v>306</v>
      </c>
      <c r="N43" s="29" t="s">
        <v>53</v>
      </c>
      <c r="O43" s="26" t="s">
        <v>45</v>
      </c>
      <c r="P43" s="31" t="n">
        <v>1</v>
      </c>
      <c r="Q43" s="26" t="s">
        <v>29</v>
      </c>
      <c r="R43" s="32"/>
    </row>
    <row r="44" customFormat="false" ht="195.5" hidden="false" customHeight="false" outlineLevel="0" collapsed="false">
      <c r="A44" s="39" t="s">
        <v>324</v>
      </c>
      <c r="B44" s="15" t="s">
        <v>325</v>
      </c>
      <c r="C44" s="15"/>
      <c r="D44" s="16" t="s">
        <v>177</v>
      </c>
      <c r="E44" s="16" t="s">
        <v>178</v>
      </c>
      <c r="F44" s="17" t="s">
        <v>326</v>
      </c>
      <c r="G44" s="17" t="s">
        <v>327</v>
      </c>
      <c r="H44" s="18" t="s">
        <v>67</v>
      </c>
      <c r="I44" s="19" t="s">
        <v>68</v>
      </c>
      <c r="J44" s="19" t="s">
        <v>328</v>
      </c>
      <c r="K44" s="48" t="s">
        <v>328</v>
      </c>
      <c r="L44" s="34"/>
      <c r="M44" s="20" t="s">
        <v>306</v>
      </c>
      <c r="N44" s="20" t="s">
        <v>182</v>
      </c>
      <c r="O44" s="17" t="s">
        <v>45</v>
      </c>
      <c r="P44" s="22" t="n">
        <v>3</v>
      </c>
      <c r="Q44" s="17" t="s">
        <v>86</v>
      </c>
      <c r="R44" s="23"/>
    </row>
    <row r="45" customFormat="false" ht="150.7" hidden="false" customHeight="false" outlineLevel="0" collapsed="false">
      <c r="A45" s="14" t="s">
        <v>329</v>
      </c>
      <c r="B45" s="24" t="s">
        <v>330</v>
      </c>
      <c r="C45" s="24"/>
      <c r="D45" s="25" t="s">
        <v>331</v>
      </c>
      <c r="E45" s="25" t="s">
        <v>21</v>
      </c>
      <c r="F45" s="26" t="s">
        <v>332</v>
      </c>
      <c r="G45" s="26" t="s">
        <v>333</v>
      </c>
      <c r="H45" s="27" t="s">
        <v>67</v>
      </c>
      <c r="I45" s="28" t="s">
        <v>25</v>
      </c>
      <c r="J45" s="28" t="s">
        <v>330</v>
      </c>
      <c r="K45" s="26"/>
      <c r="L45" s="37"/>
      <c r="M45" s="29" t="s">
        <v>334</v>
      </c>
      <c r="N45" s="29" t="s">
        <v>27</v>
      </c>
      <c r="O45" s="26" t="s">
        <v>28</v>
      </c>
      <c r="P45" s="31" t="n">
        <v>3</v>
      </c>
      <c r="Q45" s="26" t="s">
        <v>29</v>
      </c>
      <c r="R45" s="32"/>
    </row>
    <row r="46" customFormat="false" ht="159.75" hidden="false" customHeight="true" outlineLevel="0" collapsed="false">
      <c r="A46" s="14" t="s">
        <v>335</v>
      </c>
      <c r="B46" s="15" t="s">
        <v>336</v>
      </c>
      <c r="C46" s="15"/>
      <c r="D46" s="16" t="s">
        <v>243</v>
      </c>
      <c r="E46" s="44" t="s">
        <v>244</v>
      </c>
      <c r="F46" s="17" t="s">
        <v>337</v>
      </c>
      <c r="G46" s="17" t="s">
        <v>338</v>
      </c>
      <c r="H46" s="18" t="s">
        <v>24</v>
      </c>
      <c r="I46" s="19" t="s">
        <v>25</v>
      </c>
      <c r="J46" s="19" t="s">
        <v>336</v>
      </c>
      <c r="K46" s="17"/>
      <c r="L46" s="34"/>
      <c r="M46" s="20" t="s">
        <v>339</v>
      </c>
      <c r="N46" s="20" t="s">
        <v>340</v>
      </c>
      <c r="O46" s="17" t="s">
        <v>45</v>
      </c>
      <c r="P46" s="22" t="n">
        <v>1</v>
      </c>
      <c r="Q46" s="17" t="s">
        <v>86</v>
      </c>
      <c r="R46" s="23"/>
    </row>
    <row r="47" customFormat="false" ht="150.7" hidden="false" customHeight="false" outlineLevel="0" collapsed="false">
      <c r="A47" s="51" t="s">
        <v>341</v>
      </c>
      <c r="B47" s="24" t="s">
        <v>342</v>
      </c>
      <c r="C47" s="24"/>
      <c r="D47" s="25" t="s">
        <v>277</v>
      </c>
      <c r="E47" s="25" t="s">
        <v>278</v>
      </c>
      <c r="F47" s="26" t="s">
        <v>343</v>
      </c>
      <c r="G47" s="26" t="s">
        <v>344</v>
      </c>
      <c r="H47" s="27" t="s">
        <v>24</v>
      </c>
      <c r="I47" s="28" t="s">
        <v>25</v>
      </c>
      <c r="J47" s="28" t="s">
        <v>345</v>
      </c>
      <c r="K47" s="47" t="s">
        <v>346</v>
      </c>
      <c r="L47" s="37"/>
      <c r="M47" s="29" t="s">
        <v>264</v>
      </c>
      <c r="N47" s="29" t="s">
        <v>282</v>
      </c>
      <c r="O47" s="26" t="s">
        <v>266</v>
      </c>
      <c r="P47" s="38" t="n">
        <v>4</v>
      </c>
      <c r="Q47" s="26" t="s">
        <v>29</v>
      </c>
      <c r="R47" s="32"/>
    </row>
    <row r="48" customFormat="false" ht="58.5" hidden="false" customHeight="true" outlineLevel="0" collapsed="false">
      <c r="A48" s="17" t="s">
        <v>347</v>
      </c>
      <c r="B48" s="15" t="s">
        <v>348</v>
      </c>
      <c r="C48" s="15"/>
      <c r="D48" s="16" t="s">
        <v>349</v>
      </c>
      <c r="E48" s="16" t="s">
        <v>350</v>
      </c>
      <c r="F48" s="17"/>
      <c r="G48" s="17"/>
      <c r="H48" s="18" t="s">
        <v>93</v>
      </c>
      <c r="I48" s="19" t="s">
        <v>68</v>
      </c>
      <c r="J48" s="19"/>
      <c r="K48" s="17"/>
      <c r="L48" s="34"/>
      <c r="M48" s="20"/>
      <c r="N48" s="20"/>
      <c r="O48" s="17" t="s">
        <v>351</v>
      </c>
      <c r="P48" s="35"/>
      <c r="Q48" s="17" t="s">
        <v>29</v>
      </c>
      <c r="R48" s="23"/>
    </row>
    <row r="49" customFormat="false" ht="58.5" hidden="false" customHeight="true" outlineLevel="0" collapsed="false">
      <c r="A49" s="26" t="s">
        <v>352</v>
      </c>
      <c r="B49" s="24" t="s">
        <v>353</v>
      </c>
      <c r="C49" s="24"/>
      <c r="D49" s="25" t="s">
        <v>29</v>
      </c>
      <c r="E49" s="25" t="s">
        <v>64</v>
      </c>
      <c r="F49" s="26"/>
      <c r="G49" s="26"/>
      <c r="H49" s="27" t="s">
        <v>24</v>
      </c>
      <c r="I49" s="28" t="s">
        <v>68</v>
      </c>
      <c r="J49" s="28"/>
      <c r="K49" s="26"/>
      <c r="L49" s="37"/>
      <c r="M49" s="29"/>
      <c r="N49" s="29"/>
      <c r="O49" s="26" t="s">
        <v>266</v>
      </c>
      <c r="P49" s="38"/>
      <c r="Q49" s="26" t="s">
        <v>29</v>
      </c>
      <c r="R49" s="32"/>
    </row>
    <row r="50" customFormat="false" ht="46.25" hidden="false" customHeight="false" outlineLevel="0" collapsed="false">
      <c r="A50" s="17" t="s">
        <v>354</v>
      </c>
      <c r="B50" s="15" t="s">
        <v>355</v>
      </c>
      <c r="C50" s="15" t="s">
        <v>356</v>
      </c>
      <c r="D50" s="16" t="s">
        <v>357</v>
      </c>
      <c r="E50" s="15" t="s">
        <v>358</v>
      </c>
      <c r="F50" s="17" t="s">
        <v>359</v>
      </c>
      <c r="G50" s="17"/>
      <c r="H50" s="18"/>
      <c r="I50" s="19"/>
      <c r="J50" s="19"/>
      <c r="K50" s="17"/>
      <c r="L50" s="34"/>
      <c r="M50" s="20"/>
      <c r="N50" s="20"/>
      <c r="O50" s="17"/>
      <c r="P50" s="35"/>
      <c r="Q50" s="17"/>
      <c r="R50" s="23"/>
    </row>
    <row r="51" customFormat="false" ht="15" hidden="false" customHeight="false" outlineLevel="0" collapsed="false">
      <c r="A51" s="26"/>
      <c r="B51" s="24"/>
      <c r="C51" s="24"/>
      <c r="D51" s="25"/>
      <c r="E51" s="25"/>
      <c r="F51" s="26"/>
      <c r="G51" s="26"/>
      <c r="H51" s="27"/>
      <c r="I51" s="28"/>
      <c r="J51" s="28"/>
      <c r="K51" s="26"/>
      <c r="L51" s="26"/>
      <c r="M51" s="29"/>
      <c r="N51" s="29"/>
      <c r="O51" s="26"/>
      <c r="P51" s="38"/>
      <c r="Q51" s="26"/>
      <c r="R51" s="32"/>
    </row>
    <row r="52" customFormat="false" ht="15" hidden="false" customHeight="false" outlineLevel="0" collapsed="false">
      <c r="A52" s="17"/>
      <c r="B52" s="15"/>
      <c r="C52" s="15"/>
      <c r="D52" s="16"/>
      <c r="E52" s="16"/>
      <c r="F52" s="17"/>
      <c r="G52" s="17"/>
      <c r="H52" s="18"/>
      <c r="I52" s="19"/>
      <c r="J52" s="19"/>
      <c r="K52" s="17"/>
      <c r="L52" s="17"/>
      <c r="M52" s="20"/>
      <c r="N52" s="20"/>
      <c r="O52" s="17"/>
      <c r="P52" s="35"/>
      <c r="Q52" s="17"/>
      <c r="R52" s="23"/>
    </row>
    <row r="53" customFormat="false" ht="15" hidden="false" customHeight="false" outlineLevel="0" collapsed="false">
      <c r="A53" s="26"/>
      <c r="B53" s="24"/>
      <c r="C53" s="24"/>
      <c r="D53" s="25"/>
      <c r="E53" s="25"/>
      <c r="F53" s="26"/>
      <c r="G53" s="26"/>
      <c r="H53" s="27"/>
      <c r="I53" s="28"/>
      <c r="J53" s="28"/>
      <c r="K53" s="26"/>
      <c r="L53" s="26"/>
      <c r="M53" s="29"/>
      <c r="N53" s="29"/>
      <c r="O53" s="26"/>
      <c r="P53" s="38"/>
      <c r="Q53" s="26"/>
      <c r="R53" s="32"/>
    </row>
    <row r="54" customFormat="false" ht="15" hidden="false" customHeight="false" outlineLevel="0" collapsed="false">
      <c r="A54" s="17"/>
      <c r="B54" s="15"/>
      <c r="C54" s="15"/>
      <c r="D54" s="16"/>
      <c r="E54" s="16"/>
      <c r="F54" s="17"/>
      <c r="G54" s="17"/>
      <c r="H54" s="18"/>
      <c r="I54" s="19"/>
      <c r="J54" s="19"/>
      <c r="K54" s="17"/>
      <c r="L54" s="17"/>
      <c r="M54" s="20"/>
      <c r="N54" s="20"/>
      <c r="O54" s="17"/>
      <c r="P54" s="35"/>
      <c r="Q54" s="17"/>
      <c r="R54" s="23"/>
    </row>
    <row r="55" customFormat="false" ht="15" hidden="false" customHeight="false" outlineLevel="0" collapsed="false">
      <c r="A55" s="26"/>
      <c r="B55" s="24"/>
      <c r="C55" s="24"/>
      <c r="D55" s="25"/>
      <c r="E55" s="25"/>
      <c r="F55" s="26"/>
      <c r="G55" s="26"/>
      <c r="H55" s="27"/>
      <c r="I55" s="28"/>
      <c r="J55" s="28"/>
      <c r="K55" s="26"/>
      <c r="L55" s="26"/>
      <c r="M55" s="29"/>
      <c r="N55" s="29"/>
      <c r="O55" s="26"/>
      <c r="P55" s="38"/>
      <c r="Q55" s="26"/>
      <c r="R55" s="32"/>
    </row>
    <row r="56" customFormat="false" ht="15" hidden="false" customHeight="false" outlineLevel="0" collapsed="false">
      <c r="A56" s="17"/>
      <c r="B56" s="15"/>
      <c r="C56" s="15"/>
      <c r="D56" s="16"/>
      <c r="E56" s="16"/>
      <c r="F56" s="17"/>
      <c r="G56" s="17"/>
      <c r="H56" s="18"/>
      <c r="I56" s="19"/>
      <c r="J56" s="19"/>
      <c r="K56" s="17"/>
      <c r="L56" s="17"/>
      <c r="M56" s="20"/>
      <c r="N56" s="20"/>
      <c r="O56" s="17"/>
      <c r="P56" s="35"/>
      <c r="Q56" s="17"/>
      <c r="R56" s="23"/>
    </row>
    <row r="57" customFormat="false" ht="15" hidden="false" customHeight="false" outlineLevel="0" collapsed="false">
      <c r="A57" s="26"/>
      <c r="B57" s="24"/>
      <c r="C57" s="24"/>
      <c r="D57" s="25"/>
      <c r="E57" s="25"/>
      <c r="F57" s="26"/>
      <c r="G57" s="26"/>
      <c r="H57" s="27"/>
      <c r="I57" s="28"/>
      <c r="J57" s="28"/>
      <c r="K57" s="26"/>
      <c r="L57" s="26"/>
      <c r="M57" s="29"/>
      <c r="N57" s="29"/>
      <c r="O57" s="26"/>
      <c r="P57" s="38"/>
      <c r="Q57" s="26"/>
      <c r="R57" s="32"/>
    </row>
    <row r="58" customFormat="false" ht="15" hidden="false" customHeight="false" outlineLevel="0" collapsed="false">
      <c r="A58" s="17"/>
      <c r="B58" s="15"/>
      <c r="C58" s="15"/>
      <c r="D58" s="16"/>
      <c r="E58" s="16"/>
      <c r="F58" s="17"/>
      <c r="G58" s="17"/>
      <c r="H58" s="18"/>
      <c r="I58" s="19"/>
      <c r="J58" s="19"/>
      <c r="K58" s="17"/>
      <c r="L58" s="17"/>
      <c r="M58" s="20"/>
      <c r="N58" s="20"/>
      <c r="O58" s="17"/>
      <c r="P58" s="35"/>
      <c r="Q58" s="17"/>
      <c r="R58" s="23"/>
    </row>
    <row r="59" customFormat="false" ht="15" hidden="false" customHeight="false" outlineLevel="0" collapsed="false">
      <c r="A59" s="26"/>
      <c r="B59" s="24"/>
      <c r="C59" s="24"/>
      <c r="D59" s="25"/>
      <c r="E59" s="25"/>
      <c r="F59" s="26"/>
      <c r="G59" s="26"/>
      <c r="H59" s="27"/>
      <c r="I59" s="28"/>
      <c r="J59" s="28"/>
      <c r="K59" s="26"/>
      <c r="L59" s="26"/>
      <c r="M59" s="29"/>
      <c r="N59" s="29"/>
      <c r="O59" s="26"/>
      <c r="P59" s="38"/>
      <c r="Q59" s="26"/>
      <c r="R59" s="32"/>
    </row>
    <row r="60" customFormat="false" ht="15" hidden="false" customHeight="false" outlineLevel="0" collapsed="false">
      <c r="A60" s="17"/>
      <c r="B60" s="15"/>
      <c r="C60" s="15"/>
      <c r="D60" s="16"/>
      <c r="E60" s="16"/>
      <c r="F60" s="17"/>
      <c r="G60" s="17"/>
      <c r="H60" s="18"/>
      <c r="I60" s="19"/>
      <c r="J60" s="19"/>
      <c r="K60" s="17"/>
      <c r="L60" s="17"/>
      <c r="M60" s="20"/>
      <c r="N60" s="20"/>
      <c r="O60" s="17"/>
      <c r="P60" s="35"/>
      <c r="Q60" s="17"/>
      <c r="R60" s="23"/>
    </row>
    <row r="61" customFormat="false" ht="15" hidden="false" customHeight="false" outlineLevel="0" collapsed="false">
      <c r="A61" s="26"/>
      <c r="B61" s="24"/>
      <c r="C61" s="24"/>
      <c r="D61" s="25"/>
      <c r="E61" s="25"/>
      <c r="F61" s="26"/>
      <c r="G61" s="26"/>
      <c r="H61" s="27"/>
      <c r="I61" s="28"/>
      <c r="J61" s="28"/>
      <c r="K61" s="26"/>
      <c r="L61" s="26"/>
      <c r="M61" s="29"/>
      <c r="N61" s="29"/>
      <c r="O61" s="26"/>
      <c r="P61" s="38"/>
      <c r="Q61" s="26"/>
      <c r="R61" s="32"/>
    </row>
    <row r="62" customFormat="false" ht="15" hidden="false" customHeight="false" outlineLevel="0" collapsed="false">
      <c r="A62" s="17"/>
      <c r="B62" s="15"/>
      <c r="C62" s="15"/>
      <c r="D62" s="16"/>
      <c r="E62" s="16"/>
      <c r="F62" s="17"/>
      <c r="G62" s="17"/>
      <c r="H62" s="18"/>
      <c r="I62" s="19"/>
      <c r="J62" s="19"/>
      <c r="K62" s="17"/>
      <c r="L62" s="17"/>
      <c r="M62" s="20"/>
      <c r="N62" s="20"/>
      <c r="O62" s="17"/>
      <c r="P62" s="35"/>
      <c r="Q62" s="17"/>
      <c r="R62" s="23"/>
    </row>
    <row r="63" customFormat="false" ht="15" hidden="false" customHeight="false" outlineLevel="0" collapsed="false">
      <c r="A63" s="26"/>
      <c r="B63" s="24"/>
      <c r="C63" s="24"/>
      <c r="D63" s="25"/>
      <c r="E63" s="25"/>
      <c r="F63" s="26"/>
      <c r="G63" s="26"/>
      <c r="H63" s="27"/>
      <c r="I63" s="28"/>
      <c r="J63" s="28"/>
      <c r="K63" s="26"/>
      <c r="L63" s="26"/>
      <c r="M63" s="29"/>
      <c r="N63" s="29"/>
      <c r="O63" s="26"/>
      <c r="P63" s="38"/>
      <c r="Q63" s="26"/>
      <c r="R63" s="32"/>
    </row>
    <row r="64" customFormat="false" ht="15" hidden="false" customHeight="false" outlineLevel="0" collapsed="false">
      <c r="A64" s="17"/>
      <c r="B64" s="15"/>
      <c r="C64" s="15"/>
      <c r="D64" s="16"/>
      <c r="E64" s="16"/>
      <c r="F64" s="17"/>
      <c r="G64" s="17"/>
      <c r="H64" s="18"/>
      <c r="I64" s="19"/>
      <c r="J64" s="19"/>
      <c r="K64" s="17"/>
      <c r="L64" s="17"/>
      <c r="M64" s="20"/>
      <c r="N64" s="20"/>
      <c r="O64" s="17"/>
      <c r="P64" s="35"/>
      <c r="Q64" s="17"/>
      <c r="R64" s="23"/>
    </row>
    <row r="65" customFormat="false" ht="15" hidden="false" customHeight="false" outlineLevel="0" collapsed="false">
      <c r="A65" s="26"/>
      <c r="B65" s="24"/>
      <c r="C65" s="24"/>
      <c r="D65" s="25"/>
      <c r="E65" s="25"/>
      <c r="F65" s="26"/>
      <c r="G65" s="26"/>
      <c r="H65" s="27"/>
      <c r="I65" s="28"/>
      <c r="J65" s="28"/>
      <c r="K65" s="26"/>
      <c r="L65" s="26"/>
      <c r="M65" s="29"/>
      <c r="N65" s="29"/>
      <c r="O65" s="26"/>
      <c r="P65" s="38"/>
      <c r="Q65" s="26"/>
      <c r="R65" s="32"/>
    </row>
    <row r="66" customFormat="false" ht="15" hidden="false" customHeight="false" outlineLevel="0" collapsed="false">
      <c r="A66" s="17"/>
      <c r="B66" s="15"/>
      <c r="C66" s="15"/>
      <c r="D66" s="16"/>
      <c r="E66" s="16"/>
      <c r="F66" s="17"/>
      <c r="G66" s="17"/>
      <c r="H66" s="18"/>
      <c r="I66" s="19"/>
      <c r="J66" s="19"/>
      <c r="K66" s="17"/>
      <c r="L66" s="17"/>
      <c r="M66" s="20"/>
      <c r="N66" s="20"/>
      <c r="O66" s="17"/>
      <c r="P66" s="35"/>
      <c r="Q66" s="17"/>
      <c r="R66" s="23"/>
    </row>
    <row r="67" customFormat="false" ht="15" hidden="false" customHeight="false" outlineLevel="0" collapsed="false">
      <c r="A67" s="26"/>
      <c r="B67" s="24"/>
      <c r="C67" s="24"/>
      <c r="D67" s="25"/>
      <c r="E67" s="25"/>
      <c r="F67" s="26"/>
      <c r="G67" s="26"/>
      <c r="H67" s="27"/>
      <c r="I67" s="28"/>
      <c r="J67" s="28"/>
      <c r="K67" s="26"/>
      <c r="L67" s="26"/>
      <c r="M67" s="29"/>
      <c r="N67" s="29"/>
      <c r="O67" s="26"/>
      <c r="P67" s="38"/>
      <c r="Q67" s="26"/>
      <c r="R67" s="32"/>
    </row>
    <row r="68" customFormat="false" ht="15" hidden="false" customHeight="false" outlineLevel="0" collapsed="false">
      <c r="A68" s="17"/>
      <c r="B68" s="15"/>
      <c r="C68" s="15"/>
      <c r="D68" s="16"/>
      <c r="E68" s="16"/>
      <c r="F68" s="17"/>
      <c r="G68" s="17"/>
      <c r="H68" s="18"/>
      <c r="I68" s="19"/>
      <c r="J68" s="19"/>
      <c r="K68" s="17"/>
      <c r="L68" s="17"/>
      <c r="M68" s="20"/>
      <c r="N68" s="20"/>
      <c r="O68" s="17"/>
      <c r="P68" s="35"/>
      <c r="Q68" s="17"/>
      <c r="R68" s="23"/>
    </row>
    <row r="69" customFormat="false" ht="15" hidden="false" customHeight="false" outlineLevel="0" collapsed="false">
      <c r="A69" s="26"/>
      <c r="B69" s="24"/>
      <c r="C69" s="24"/>
      <c r="D69" s="25"/>
      <c r="E69" s="25"/>
      <c r="F69" s="26"/>
      <c r="G69" s="26"/>
      <c r="H69" s="27"/>
      <c r="I69" s="28"/>
      <c r="J69" s="28"/>
      <c r="K69" s="26"/>
      <c r="L69" s="26"/>
      <c r="M69" s="29"/>
      <c r="N69" s="29"/>
      <c r="O69" s="26"/>
      <c r="P69" s="38"/>
      <c r="Q69" s="26"/>
      <c r="R69" s="32"/>
    </row>
    <row r="70" customFormat="false" ht="15" hidden="false" customHeight="false" outlineLevel="0" collapsed="false">
      <c r="A70" s="17"/>
      <c r="B70" s="15"/>
      <c r="C70" s="15"/>
      <c r="D70" s="16"/>
      <c r="E70" s="16"/>
      <c r="F70" s="17"/>
      <c r="G70" s="17"/>
      <c r="H70" s="18"/>
      <c r="I70" s="19"/>
      <c r="J70" s="19"/>
      <c r="K70" s="17"/>
      <c r="L70" s="17"/>
      <c r="M70" s="20"/>
      <c r="N70" s="20"/>
      <c r="O70" s="17"/>
      <c r="P70" s="35"/>
      <c r="Q70" s="17"/>
      <c r="R70" s="23"/>
    </row>
    <row r="71" customFormat="false" ht="15" hidden="false" customHeight="false" outlineLevel="0" collapsed="false">
      <c r="A71" s="26"/>
      <c r="B71" s="24"/>
      <c r="C71" s="24"/>
      <c r="D71" s="25"/>
      <c r="E71" s="25"/>
      <c r="F71" s="26"/>
      <c r="G71" s="26"/>
      <c r="H71" s="27"/>
      <c r="I71" s="28"/>
      <c r="J71" s="28"/>
      <c r="K71" s="26"/>
      <c r="L71" s="26"/>
      <c r="M71" s="29"/>
      <c r="N71" s="29"/>
      <c r="O71" s="26"/>
      <c r="P71" s="38"/>
      <c r="Q71" s="26"/>
      <c r="R71" s="32"/>
    </row>
    <row r="72" customFormat="false" ht="15" hidden="false" customHeight="false" outlineLevel="0" collapsed="false">
      <c r="A72" s="17"/>
      <c r="B72" s="15"/>
      <c r="C72" s="15"/>
      <c r="D72" s="16"/>
      <c r="E72" s="16"/>
      <c r="F72" s="17"/>
      <c r="G72" s="17"/>
      <c r="H72" s="18"/>
      <c r="I72" s="19"/>
      <c r="J72" s="19"/>
      <c r="K72" s="17"/>
      <c r="L72" s="17"/>
      <c r="M72" s="20"/>
      <c r="N72" s="20"/>
      <c r="O72" s="17"/>
      <c r="P72" s="35"/>
      <c r="Q72" s="17"/>
      <c r="R72" s="23"/>
    </row>
    <row r="73" customFormat="false" ht="15" hidden="false" customHeight="false" outlineLevel="0" collapsed="false">
      <c r="A73" s="26"/>
      <c r="B73" s="24"/>
      <c r="C73" s="24"/>
      <c r="D73" s="25"/>
      <c r="E73" s="25"/>
      <c r="F73" s="26"/>
      <c r="G73" s="26"/>
      <c r="H73" s="27"/>
      <c r="I73" s="28"/>
      <c r="J73" s="28"/>
      <c r="K73" s="26"/>
      <c r="L73" s="26"/>
      <c r="M73" s="29"/>
      <c r="N73" s="29"/>
      <c r="O73" s="26"/>
      <c r="P73" s="38"/>
      <c r="Q73" s="26"/>
      <c r="R73" s="32"/>
    </row>
    <row r="74" customFormat="false" ht="15" hidden="false" customHeight="false" outlineLevel="0" collapsed="false">
      <c r="A74" s="17"/>
      <c r="B74" s="15"/>
      <c r="C74" s="15"/>
      <c r="D74" s="16"/>
      <c r="E74" s="16"/>
      <c r="F74" s="17"/>
      <c r="G74" s="17"/>
      <c r="H74" s="18"/>
      <c r="I74" s="19"/>
      <c r="J74" s="19"/>
      <c r="K74" s="17"/>
      <c r="L74" s="17"/>
      <c r="M74" s="20"/>
      <c r="N74" s="20"/>
      <c r="O74" s="17"/>
      <c r="P74" s="35"/>
      <c r="Q74" s="17"/>
      <c r="R74" s="23"/>
    </row>
    <row r="75" customFormat="false" ht="15" hidden="false" customHeight="false" outlineLevel="0" collapsed="false">
      <c r="A75" s="26"/>
      <c r="B75" s="25"/>
      <c r="C75" s="25"/>
      <c r="D75" s="25"/>
      <c r="E75" s="25"/>
      <c r="F75" s="26"/>
      <c r="G75" s="26"/>
      <c r="H75" s="27"/>
      <c r="I75" s="28"/>
      <c r="J75" s="28"/>
      <c r="K75" s="26"/>
      <c r="L75" s="26"/>
      <c r="M75" s="29"/>
      <c r="N75" s="29"/>
      <c r="O75" s="26"/>
      <c r="P75" s="38"/>
      <c r="Q75" s="26"/>
      <c r="R75" s="32"/>
    </row>
    <row r="76" customFormat="false" ht="15" hidden="false" customHeight="false" outlineLevel="0" collapsed="false">
      <c r="A76" s="17"/>
      <c r="B76" s="16"/>
      <c r="C76" s="16"/>
      <c r="D76" s="16"/>
      <c r="E76" s="16"/>
      <c r="F76" s="17"/>
      <c r="G76" s="17"/>
      <c r="H76" s="18"/>
      <c r="I76" s="19"/>
      <c r="J76" s="19"/>
      <c r="K76" s="17"/>
      <c r="L76" s="17"/>
      <c r="M76" s="20"/>
      <c r="N76" s="20"/>
      <c r="O76" s="17"/>
      <c r="P76" s="35"/>
      <c r="Q76" s="17"/>
      <c r="R76" s="23"/>
    </row>
    <row r="77" customFormat="false" ht="14.25" hidden="false" customHeight="false" outlineLevel="0" collapsed="false"/>
  </sheetData>
  <autoFilter ref="A1:R50"/>
  <dataValidations count="6">
    <dataValidation allowBlank="true" errorStyle="stop" operator="between" showDropDown="false" showErrorMessage="true" showInputMessage="true" sqref="O2:O76" type="list">
      <formula1>Lists!$K$2:$K$8</formula1>
      <formula2>0</formula2>
    </dataValidation>
    <dataValidation allowBlank="true" errorStyle="stop" operator="between" showDropDown="false" showErrorMessage="true" showInputMessage="true" sqref="P2:P76" type="list">
      <formula1>Lists!$L$2:$L$5</formula1>
      <formula2>0</formula2>
    </dataValidation>
    <dataValidation allowBlank="true" errorStyle="stop" operator="between" showDropDown="false" showErrorMessage="true" showInputMessage="true" sqref="Q2:Q948" type="list">
      <formula1>Lists!$M$2:$M$4</formula1>
      <formula2>0</formula2>
    </dataValidation>
    <dataValidation allowBlank="true" errorStyle="stop" operator="between" showDropDown="false" showErrorMessage="true" showInputMessage="true" sqref="R2:R348" type="list">
      <formula1>Lists!$N$2:$N$4</formula1>
      <formula2>0</formula2>
    </dataValidation>
    <dataValidation allowBlank="true" errorStyle="stop" operator="between" showDropDown="false" showErrorMessage="true" showInputMessage="true" sqref="I2:I241" type="list">
      <formula1>Lists!$D$2:$D$8</formula1>
      <formula2>0</formula2>
    </dataValidation>
    <dataValidation allowBlank="true" errorStyle="stop" operator="between" showDropDown="false" showErrorMessage="true" showInputMessage="true" sqref="H2:H80" type="list">
      <formula1>Lists!$A$17:$A$22</formula1>
      <formula2>0</formula2>
    </dataValidation>
  </dataValidations>
  <hyperlinks>
    <hyperlink ref="K2" r:id="rId1" display="Baseline Scoping Study of Emissions in Nigeria"/>
    <hyperlink ref="K3" r:id="rId2" display="Upscaling Methane Measurements and Verifying Emissions Inventories in the Netherlands"/>
    <hyperlink ref="K7" r:id="rId3" display="Synthesis report on Nord Stream gas leaks"/>
    <hyperlink ref="K8" r:id="rId4" display="Airborne measurements from the Nord Stream gas leaks "/>
    <hyperlink ref="K9" r:id="rId5" display="Measuring offshore oil &amp; gas emissions in Angola and Gabon "/>
    <hyperlink ref="K10" r:id="rId6" display="Assessing current Coal Mine Methane Emissions quantification literature to inform future studies"/>
    <hyperlink ref="K12" r:id="rId7" display="North Sea offshore emissions: Norway"/>
    <hyperlink ref="K13" r:id="rId8" display="Romanian methane emissions from oil and gas (ROMEO project)"/>
    <hyperlink ref="K14" r:id="rId9" display="Emissions from Coal Seam Gas Production in Australia"/>
    <hyperlink ref="K15" r:id="rId10" display="Australia Bowen basin pilot"/>
    <hyperlink ref="K16" r:id="rId11" display="Validation of coal methane emissions with Top-Down data in Australia"/>
    <hyperlink ref="K17" r:id="rId12" display="Aerial &amp; Ground-Based Measurements of Coal Methane Emissions in Poland"/>
    <hyperlink ref="K18" r:id="rId13" display="Coal Studies Bottom-Up Global Coordination"/>
    <hyperlink ref="K21" r:id="rId14" display="Baseline Scoping Study of Emissions in Colombia"/>
    <hyperlink ref="K23" r:id="rId15" display="Reconciling LNG emissions"/>
    <hyperlink ref="K24" r:id="rId16" display="Measurement of LNG Facility emissions in Australia"/>
    <hyperlink ref="K25" r:id="rId17" display="Aerial Measurements of Emissions in Oman"/>
    <hyperlink ref="K28" r:id="rId18" display="Measuring emissions from Canadian landfills "/>
    <hyperlink ref="K29" r:id="rId19" display="Measurement campaign in Azerbaijan"/>
    <hyperlink ref="K30" r:id="rId20" display="Quantification of emissions from floating production storage offloading site"/>
    <hyperlink ref="K31" r:id="rId21" display="Global analysis of emissions from abandoned wells"/>
    <hyperlink ref="K32" r:id="rId22" display="Validation of methane quantification technologies"/>
    <hyperlink ref="K33" r:id="rId23" display="Local distribution studies"/>
    <hyperlink ref="K34" r:id="rId24" display="Satellite-based detection and quantification of offshore plumes"/>
    <hyperlink ref="K35" r:id="rId25" display="TROPOMI-based worldwide characterization of emissions "/>
    <hyperlink ref="K36" r:id="rId26" display="Continuous Monitoring of Methane Emissions with TROPOMI Satellite Observations"/>
    <hyperlink ref="K39" r:id="rId27" display="Multi-scale measurements in Colombia"/>
    <hyperlink ref="K40" r:id="rId28" display="Emissions from offshore production in the US Gulf of Mexico"/>
    <hyperlink ref="K41" r:id="rId29" display="Emissions from onshore &amp; offshore production in Mexico"/>
    <hyperlink ref="K43" r:id="rId30" display="Top-down measurement and root cause analysis of emissions in British Columbia"/>
    <hyperlink ref="K44" r:id="rId31" display="Measurement of LNG facilities' methane impact"/>
    <hyperlink ref="K47" r:id="rId32" display="Baselining national methane emissions with satellite data"/>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3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26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43" activePane="bottomLeft" state="frozen"/>
      <selection pane="topLeft" activeCell="A1" activeCellId="0" sqref="A1"/>
      <selection pane="bottomLeft" activeCell="A255" activeCellId="0" sqref="A255"/>
    </sheetView>
  </sheetViews>
  <sheetFormatPr defaultColWidth="8.59765625" defaultRowHeight="14.25" zeroHeight="false" outlineLevelRow="0" outlineLevelCol="0"/>
  <cols>
    <col collapsed="false" customWidth="true" hidden="false" outlineLevel="0" max="1" min="1" style="52" width="17.71"/>
    <col collapsed="false" customWidth="true" hidden="false" outlineLevel="0" max="2" min="2" style="52" width="17.3"/>
    <col collapsed="false" customWidth="true" hidden="false" outlineLevel="0" max="3" min="3" style="52" width="32.86"/>
    <col collapsed="false" customWidth="true" hidden="false" outlineLevel="0" max="4" min="4" style="53" width="17.14"/>
    <col collapsed="false" customWidth="true" hidden="false" outlineLevel="0" max="5" min="5" style="53" width="22.86"/>
    <col collapsed="false" customWidth="true" hidden="false" outlineLevel="0" max="6" min="6" style="52" width="17.14"/>
    <col collapsed="false" customWidth="true" hidden="false" outlineLevel="0" max="7" min="7" style="54" width="19.86"/>
    <col collapsed="false" customWidth="true" hidden="false" outlineLevel="0" max="8" min="8" style="53" width="22.57"/>
    <col collapsed="false" customWidth="true" hidden="false" outlineLevel="0" max="10" min="9" style="53" width="22"/>
    <col collapsed="false" customWidth="true" hidden="false" outlineLevel="0" max="11" min="11" style="55" width="55.86"/>
    <col collapsed="false" customWidth="true" hidden="false" outlineLevel="0" max="12" min="12" style="55" width="19.72"/>
    <col collapsed="false" customWidth="true" hidden="false" outlineLevel="0" max="13" min="13" style="55" width="18.86"/>
    <col collapsed="false" customWidth="true" hidden="false" outlineLevel="0" max="14" min="14" style="55" width="16.86"/>
    <col collapsed="false" customWidth="true" hidden="false" outlineLevel="0" max="15" min="15" style="55" width="16.57"/>
    <col collapsed="false" customWidth="true" hidden="false" outlineLevel="0" max="16" min="16" style="55" width="27.43"/>
    <col collapsed="false" customWidth="true" hidden="false" outlineLevel="0" max="17" min="17" style="55" width="11.57"/>
  </cols>
  <sheetData>
    <row r="1" customFormat="false" ht="24" hidden="false" customHeight="true" outlineLevel="0" collapsed="false">
      <c r="A1" s="56" t="s">
        <v>360</v>
      </c>
      <c r="B1" s="56" t="s">
        <v>0</v>
      </c>
      <c r="C1" s="56" t="s">
        <v>361</v>
      </c>
      <c r="D1" s="56" t="s">
        <v>362</v>
      </c>
      <c r="E1" s="56" t="s">
        <v>363</v>
      </c>
      <c r="F1" s="56" t="s">
        <v>364</v>
      </c>
      <c r="G1" s="56" t="s">
        <v>365</v>
      </c>
      <c r="H1" s="56" t="s">
        <v>366</v>
      </c>
      <c r="I1" s="56" t="s">
        <v>367</v>
      </c>
      <c r="J1" s="56" t="s">
        <v>368</v>
      </c>
      <c r="K1" s="56" t="s">
        <v>369</v>
      </c>
      <c r="L1" s="56" t="s">
        <v>370</v>
      </c>
      <c r="M1" s="56" t="s">
        <v>371</v>
      </c>
      <c r="N1" s="56" t="s">
        <v>372</v>
      </c>
      <c r="O1" s="56" t="s">
        <v>373</v>
      </c>
      <c r="P1" s="56" t="s">
        <v>374</v>
      </c>
      <c r="Q1" s="56" t="s">
        <v>375</v>
      </c>
    </row>
    <row r="2" customFormat="false" ht="46.25" hidden="false" customHeight="false" outlineLevel="0" collapsed="false">
      <c r="A2" s="57" t="s">
        <v>376</v>
      </c>
      <c r="B2" s="24" t="s">
        <v>183</v>
      </c>
      <c r="C2" s="25" t="s">
        <v>377</v>
      </c>
      <c r="D2" s="29" t="s">
        <v>378</v>
      </c>
      <c r="E2" s="29"/>
      <c r="F2" s="58"/>
      <c r="G2" s="59"/>
      <c r="H2" s="29" t="s">
        <v>379</v>
      </c>
      <c r="I2" s="29" t="s">
        <v>380</v>
      </c>
      <c r="J2" s="29" t="s">
        <v>381</v>
      </c>
      <c r="K2" s="29"/>
      <c r="L2" s="29"/>
      <c r="M2" s="29"/>
      <c r="N2" s="29"/>
      <c r="O2" s="29" t="s">
        <v>382</v>
      </c>
      <c r="P2" s="29"/>
      <c r="Q2" s="29" t="s">
        <v>383</v>
      </c>
    </row>
    <row r="3" customFormat="false" ht="76.1" hidden="false" customHeight="false" outlineLevel="0" collapsed="false">
      <c r="A3" s="57" t="s">
        <v>384</v>
      </c>
      <c r="B3" s="60" t="s">
        <v>183</v>
      </c>
      <c r="C3" s="61" t="s">
        <v>385</v>
      </c>
      <c r="D3" s="62" t="s">
        <v>386</v>
      </c>
      <c r="E3" s="62" t="s">
        <v>387</v>
      </c>
      <c r="F3" s="63" t="s">
        <v>388</v>
      </c>
      <c r="G3" s="64" t="n">
        <v>45911</v>
      </c>
      <c r="H3" s="62" t="s">
        <v>379</v>
      </c>
      <c r="I3" s="62" t="s">
        <v>389</v>
      </c>
      <c r="J3" s="62" t="s">
        <v>381</v>
      </c>
      <c r="K3" s="62"/>
      <c r="L3" s="65" t="n">
        <v>45689</v>
      </c>
      <c r="M3" s="65" t="n">
        <v>45717</v>
      </c>
      <c r="N3" s="62" t="s">
        <v>390</v>
      </c>
      <c r="O3" s="62" t="s">
        <v>383</v>
      </c>
      <c r="P3" s="62" t="s">
        <v>103</v>
      </c>
      <c r="Q3" s="62" t="s">
        <v>383</v>
      </c>
    </row>
    <row r="4" customFormat="false" ht="61.15" hidden="false" customHeight="false" outlineLevel="0" collapsed="false">
      <c r="A4" s="57" t="s">
        <v>391</v>
      </c>
      <c r="B4" s="24" t="s">
        <v>183</v>
      </c>
      <c r="C4" s="25" t="s">
        <v>392</v>
      </c>
      <c r="D4" s="29" t="s">
        <v>124</v>
      </c>
      <c r="E4" s="29"/>
      <c r="F4" s="58"/>
      <c r="G4" s="59"/>
      <c r="H4" s="29" t="s">
        <v>379</v>
      </c>
      <c r="I4" s="29" t="s">
        <v>380</v>
      </c>
      <c r="J4" s="29" t="s">
        <v>381</v>
      </c>
      <c r="K4" s="29"/>
      <c r="L4" s="66"/>
      <c r="M4" s="66"/>
      <c r="N4" s="29"/>
      <c r="O4" s="29"/>
      <c r="P4" s="29"/>
      <c r="Q4" s="29" t="s">
        <v>382</v>
      </c>
    </row>
    <row r="5" customFormat="false" ht="46.25" hidden="false" customHeight="false" outlineLevel="0" collapsed="false">
      <c r="A5" s="57" t="s">
        <v>393</v>
      </c>
      <c r="B5" s="60" t="s">
        <v>319</v>
      </c>
      <c r="C5" s="61" t="s">
        <v>394</v>
      </c>
      <c r="D5" s="62" t="s">
        <v>395</v>
      </c>
      <c r="E5" s="62" t="s">
        <v>394</v>
      </c>
      <c r="F5" s="63"/>
      <c r="G5" s="64"/>
      <c r="H5" s="62" t="s">
        <v>379</v>
      </c>
      <c r="I5" s="62" t="s">
        <v>396</v>
      </c>
      <c r="J5" s="62" t="s">
        <v>381</v>
      </c>
      <c r="K5" s="62"/>
      <c r="L5" s="65" t="n">
        <v>45627</v>
      </c>
      <c r="M5" s="65" t="n">
        <v>45717</v>
      </c>
      <c r="N5" s="62"/>
      <c r="O5" s="62" t="s">
        <v>382</v>
      </c>
      <c r="P5" s="62"/>
      <c r="Q5" s="62" t="s">
        <v>382</v>
      </c>
    </row>
    <row r="6" customFormat="false" ht="61.15" hidden="false" customHeight="false" outlineLevel="0" collapsed="false">
      <c r="A6" s="57" t="s">
        <v>397</v>
      </c>
      <c r="B6" s="24" t="s">
        <v>319</v>
      </c>
      <c r="C6" s="25" t="s">
        <v>398</v>
      </c>
      <c r="D6" s="29" t="s">
        <v>399</v>
      </c>
      <c r="E6" s="67" t="s">
        <v>400</v>
      </c>
      <c r="F6" s="58" t="s">
        <v>401</v>
      </c>
      <c r="G6" s="59" t="n">
        <v>45516</v>
      </c>
      <c r="H6" s="29" t="s">
        <v>402</v>
      </c>
      <c r="I6" s="29" t="s">
        <v>389</v>
      </c>
      <c r="J6" s="29" t="s">
        <v>381</v>
      </c>
      <c r="K6" s="29"/>
      <c r="L6" s="29"/>
      <c r="M6" s="29"/>
      <c r="N6" s="29" t="s">
        <v>403</v>
      </c>
      <c r="O6" s="29" t="s">
        <v>382</v>
      </c>
      <c r="P6" s="29" t="s">
        <v>356</v>
      </c>
      <c r="Q6" s="29" t="s">
        <v>383</v>
      </c>
    </row>
    <row r="7" customFormat="false" ht="69.75" hidden="false" customHeight="true" outlineLevel="0" collapsed="false">
      <c r="A7" s="57" t="s">
        <v>404</v>
      </c>
      <c r="B7" s="60" t="s">
        <v>275</v>
      </c>
      <c r="C7" s="61" t="s">
        <v>405</v>
      </c>
      <c r="D7" s="62" t="s">
        <v>406</v>
      </c>
      <c r="E7" s="68" t="s">
        <v>407</v>
      </c>
      <c r="F7" s="63" t="s">
        <v>408</v>
      </c>
      <c r="G7" s="64" t="n">
        <v>45773</v>
      </c>
      <c r="H7" s="62" t="s">
        <v>409</v>
      </c>
      <c r="I7" s="62" t="s">
        <v>389</v>
      </c>
      <c r="J7" s="62" t="s">
        <v>381</v>
      </c>
      <c r="K7" s="62"/>
      <c r="L7" s="65" t="n">
        <v>45505</v>
      </c>
      <c r="M7" s="62"/>
      <c r="N7" s="62" t="s">
        <v>410</v>
      </c>
      <c r="O7" s="62" t="s">
        <v>382</v>
      </c>
      <c r="P7" s="62" t="s">
        <v>356</v>
      </c>
      <c r="Q7" s="62" t="s">
        <v>382</v>
      </c>
    </row>
    <row r="8" customFormat="false" ht="46.25" hidden="false" customHeight="false" outlineLevel="0" collapsed="false">
      <c r="A8" s="57" t="s">
        <v>411</v>
      </c>
      <c r="B8" s="69" t="s">
        <v>80</v>
      </c>
      <c r="C8" s="25" t="s">
        <v>412</v>
      </c>
      <c r="D8" s="29" t="s">
        <v>413</v>
      </c>
      <c r="E8" s="67" t="s">
        <v>414</v>
      </c>
      <c r="F8" s="58" t="s">
        <v>415</v>
      </c>
      <c r="G8" s="59"/>
      <c r="H8" s="29" t="s">
        <v>379</v>
      </c>
      <c r="I8" s="29" t="s">
        <v>396</v>
      </c>
      <c r="J8" s="29" t="s">
        <v>381</v>
      </c>
      <c r="K8" s="29"/>
      <c r="L8" s="66" t="n">
        <v>45505</v>
      </c>
      <c r="M8" s="70" t="n">
        <v>45658</v>
      </c>
      <c r="N8" s="29" t="s">
        <v>416</v>
      </c>
      <c r="O8" s="29" t="s">
        <v>382</v>
      </c>
      <c r="P8" s="29" t="s">
        <v>356</v>
      </c>
      <c r="Q8" s="29" t="s">
        <v>383</v>
      </c>
    </row>
    <row r="9" customFormat="false" ht="46.25" hidden="false" customHeight="false" outlineLevel="0" collapsed="false">
      <c r="A9" s="57" t="s">
        <v>417</v>
      </c>
      <c r="B9" s="71" t="s">
        <v>80</v>
      </c>
      <c r="C9" s="16" t="s">
        <v>412</v>
      </c>
      <c r="D9" s="62" t="s">
        <v>85</v>
      </c>
      <c r="E9" s="72"/>
      <c r="F9" s="73" t="s">
        <v>415</v>
      </c>
      <c r="G9" s="74"/>
      <c r="H9" s="20" t="s">
        <v>379</v>
      </c>
      <c r="I9" s="20" t="s">
        <v>418</v>
      </c>
      <c r="J9" s="20" t="s">
        <v>381</v>
      </c>
      <c r="K9" s="20"/>
      <c r="L9" s="75"/>
      <c r="M9" s="76"/>
      <c r="N9" s="20" t="s">
        <v>416</v>
      </c>
      <c r="O9" s="20" t="s">
        <v>382</v>
      </c>
      <c r="P9" s="20" t="s">
        <v>356</v>
      </c>
      <c r="Q9" s="20" t="s">
        <v>383</v>
      </c>
    </row>
    <row r="10" customFormat="false" ht="46.25" hidden="false" customHeight="false" outlineLevel="0" collapsed="false">
      <c r="A10" s="57" t="s">
        <v>419</v>
      </c>
      <c r="B10" s="24" t="s">
        <v>232</v>
      </c>
      <c r="C10" s="25" t="s">
        <v>420</v>
      </c>
      <c r="D10" s="29" t="s">
        <v>421</v>
      </c>
      <c r="E10" s="29"/>
      <c r="F10" s="58"/>
      <c r="G10" s="59"/>
      <c r="H10" s="29" t="s">
        <v>402</v>
      </c>
      <c r="I10" s="29" t="s">
        <v>422</v>
      </c>
      <c r="J10" s="29" t="s">
        <v>381</v>
      </c>
      <c r="K10" s="29"/>
      <c r="L10" s="66" t="n">
        <v>45778</v>
      </c>
      <c r="M10" s="29"/>
      <c r="N10" s="29"/>
      <c r="O10" s="29" t="s">
        <v>382</v>
      </c>
      <c r="P10" s="29"/>
      <c r="Q10" s="29" t="s">
        <v>383</v>
      </c>
    </row>
    <row r="11" customFormat="false" ht="59.25" hidden="false" customHeight="true" outlineLevel="0" collapsed="false">
      <c r="A11" s="57" t="s">
        <v>423</v>
      </c>
      <c r="B11" s="60" t="s">
        <v>232</v>
      </c>
      <c r="C11" s="61" t="s">
        <v>424</v>
      </c>
      <c r="D11" s="62" t="s">
        <v>425</v>
      </c>
      <c r="E11" s="62"/>
      <c r="F11" s="63"/>
      <c r="G11" s="64"/>
      <c r="H11" s="62" t="s">
        <v>402</v>
      </c>
      <c r="I11" s="62" t="s">
        <v>380</v>
      </c>
      <c r="J11" s="62" t="s">
        <v>381</v>
      </c>
      <c r="K11" s="62"/>
      <c r="L11" s="62"/>
      <c r="M11" s="62"/>
      <c r="N11" s="62"/>
      <c r="O11" s="62"/>
      <c r="P11" s="62"/>
      <c r="Q11" s="62" t="s">
        <v>382</v>
      </c>
    </row>
    <row r="12" customFormat="false" ht="76.1" hidden="false" customHeight="false" outlineLevel="0" collapsed="false">
      <c r="A12" s="57" t="s">
        <v>426</v>
      </c>
      <c r="B12" s="24" t="s">
        <v>232</v>
      </c>
      <c r="C12" s="25" t="s">
        <v>427</v>
      </c>
      <c r="D12" s="29" t="s">
        <v>428</v>
      </c>
      <c r="E12" s="29" t="s">
        <v>429</v>
      </c>
      <c r="F12" s="58"/>
      <c r="G12" s="59"/>
      <c r="H12" s="29" t="s">
        <v>402</v>
      </c>
      <c r="I12" s="29" t="s">
        <v>396</v>
      </c>
      <c r="J12" s="29" t="s">
        <v>381</v>
      </c>
      <c r="K12" s="29"/>
      <c r="L12" s="66" t="n">
        <v>45839</v>
      </c>
      <c r="M12" s="29"/>
      <c r="N12" s="29" t="s">
        <v>430</v>
      </c>
      <c r="O12" s="29" t="s">
        <v>382</v>
      </c>
      <c r="P12" s="29"/>
      <c r="Q12" s="29" t="s">
        <v>383</v>
      </c>
    </row>
    <row r="13" customFormat="false" ht="46.25" hidden="false" customHeight="false" outlineLevel="0" collapsed="false">
      <c r="A13" s="57" t="s">
        <v>431</v>
      </c>
      <c r="B13" s="77" t="s">
        <v>232</v>
      </c>
      <c r="C13" s="61" t="s">
        <v>432</v>
      </c>
      <c r="D13" s="62"/>
      <c r="E13" s="62"/>
      <c r="F13" s="63"/>
      <c r="G13" s="64"/>
      <c r="H13" s="62" t="s">
        <v>402</v>
      </c>
      <c r="I13" s="62" t="s">
        <v>433</v>
      </c>
      <c r="J13" s="62" t="s">
        <v>381</v>
      </c>
      <c r="K13" s="62"/>
      <c r="L13" s="62"/>
      <c r="M13" s="62"/>
      <c r="N13" s="62"/>
      <c r="O13" s="62"/>
      <c r="P13" s="62"/>
      <c r="Q13" s="62" t="s">
        <v>383</v>
      </c>
    </row>
    <row r="14" customFormat="false" ht="46.25" hidden="false" customHeight="false" outlineLevel="0" collapsed="false">
      <c r="A14" s="57" t="s">
        <v>434</v>
      </c>
      <c r="B14" s="24" t="s">
        <v>232</v>
      </c>
      <c r="C14" s="25" t="s">
        <v>435</v>
      </c>
      <c r="D14" s="29"/>
      <c r="E14" s="29"/>
      <c r="F14" s="58"/>
      <c r="G14" s="59"/>
      <c r="H14" s="29" t="s">
        <v>402</v>
      </c>
      <c r="I14" s="29" t="s">
        <v>433</v>
      </c>
      <c r="J14" s="29" t="s">
        <v>381</v>
      </c>
      <c r="K14" s="29"/>
      <c r="L14" s="29"/>
      <c r="M14" s="29"/>
      <c r="N14" s="29"/>
      <c r="O14" s="29"/>
      <c r="P14" s="29"/>
      <c r="Q14" s="29" t="s">
        <v>383</v>
      </c>
    </row>
    <row r="15" customFormat="false" ht="76.1" hidden="false" customHeight="false" outlineLevel="0" collapsed="false">
      <c r="A15" s="57" t="s">
        <v>436</v>
      </c>
      <c r="B15" s="15" t="s">
        <v>267</v>
      </c>
      <c r="C15" s="16" t="s">
        <v>437</v>
      </c>
      <c r="D15" s="62" t="s">
        <v>438</v>
      </c>
      <c r="E15" s="72" t="s">
        <v>439</v>
      </c>
      <c r="F15" s="73" t="s">
        <v>440</v>
      </c>
      <c r="G15" s="74" t="n">
        <v>45243</v>
      </c>
      <c r="H15" s="20" t="s">
        <v>409</v>
      </c>
      <c r="I15" s="20" t="s">
        <v>389</v>
      </c>
      <c r="J15" s="20" t="s">
        <v>381</v>
      </c>
      <c r="K15" s="20" t="s">
        <v>441</v>
      </c>
      <c r="L15" s="20"/>
      <c r="M15" s="20"/>
      <c r="N15" s="20" t="s">
        <v>403</v>
      </c>
      <c r="O15" s="20" t="s">
        <v>382</v>
      </c>
      <c r="P15" s="20" t="s">
        <v>442</v>
      </c>
      <c r="Q15" s="20" t="s">
        <v>383</v>
      </c>
    </row>
    <row r="16" customFormat="false" ht="46.25" hidden="false" customHeight="false" outlineLevel="0" collapsed="false">
      <c r="A16" s="57" t="s">
        <v>443</v>
      </c>
      <c r="B16" s="24" t="s">
        <v>267</v>
      </c>
      <c r="C16" s="25" t="s">
        <v>444</v>
      </c>
      <c r="D16" s="29" t="s">
        <v>445</v>
      </c>
      <c r="E16" s="67" t="s">
        <v>446</v>
      </c>
      <c r="F16" s="58" t="s">
        <v>447</v>
      </c>
      <c r="G16" s="59" t="n">
        <v>45456</v>
      </c>
      <c r="H16" s="29" t="s">
        <v>409</v>
      </c>
      <c r="I16" s="29" t="s">
        <v>389</v>
      </c>
      <c r="J16" s="29" t="s">
        <v>381</v>
      </c>
      <c r="K16" s="29"/>
      <c r="L16" s="29"/>
      <c r="M16" s="29"/>
      <c r="N16" s="29" t="s">
        <v>416</v>
      </c>
      <c r="O16" s="29" t="s">
        <v>382</v>
      </c>
      <c r="P16" s="29" t="s">
        <v>448</v>
      </c>
      <c r="Q16" s="29" t="s">
        <v>383</v>
      </c>
    </row>
    <row r="17" customFormat="false" ht="46.25" hidden="false" customHeight="false" outlineLevel="0" collapsed="false">
      <c r="A17" s="57" t="s">
        <v>449</v>
      </c>
      <c r="B17" s="15" t="s">
        <v>267</v>
      </c>
      <c r="C17" s="16" t="s">
        <v>450</v>
      </c>
      <c r="D17" s="62" t="s">
        <v>451</v>
      </c>
      <c r="E17" s="72" t="s">
        <v>452</v>
      </c>
      <c r="F17" s="73" t="s">
        <v>453</v>
      </c>
      <c r="G17" s="74" t="n">
        <v>45771</v>
      </c>
      <c r="H17" s="20" t="s">
        <v>409</v>
      </c>
      <c r="I17" s="20" t="s">
        <v>389</v>
      </c>
      <c r="J17" s="20" t="s">
        <v>381</v>
      </c>
      <c r="K17" s="20"/>
      <c r="L17" s="20"/>
      <c r="M17" s="20"/>
      <c r="N17" s="20" t="s">
        <v>454</v>
      </c>
      <c r="O17" s="20" t="s">
        <v>382</v>
      </c>
      <c r="P17" s="20" t="s">
        <v>442</v>
      </c>
      <c r="Q17" s="20" t="s">
        <v>382</v>
      </c>
    </row>
    <row r="18" customFormat="false" ht="46.25" hidden="false" customHeight="false" outlineLevel="0" collapsed="false">
      <c r="A18" s="57" t="s">
        <v>455</v>
      </c>
      <c r="B18" s="24" t="s">
        <v>30</v>
      </c>
      <c r="C18" s="25"/>
      <c r="D18" s="29"/>
      <c r="E18" s="29"/>
      <c r="F18" s="58"/>
      <c r="G18" s="59"/>
      <c r="H18" s="29" t="s">
        <v>456</v>
      </c>
      <c r="I18" s="29" t="s">
        <v>457</v>
      </c>
      <c r="J18" s="29" t="s">
        <v>381</v>
      </c>
      <c r="K18" s="29"/>
      <c r="L18" s="29"/>
      <c r="M18" s="29"/>
      <c r="N18" s="29"/>
      <c r="O18" s="29"/>
      <c r="P18" s="29"/>
      <c r="Q18" s="29" t="s">
        <v>383</v>
      </c>
    </row>
    <row r="19" customFormat="false" ht="111.75" hidden="false" customHeight="true" outlineLevel="0" collapsed="false">
      <c r="A19" s="57" t="s">
        <v>458</v>
      </c>
      <c r="B19" s="60" t="s">
        <v>249</v>
      </c>
      <c r="C19" s="61" t="s">
        <v>459</v>
      </c>
      <c r="D19" s="62" t="s">
        <v>460</v>
      </c>
      <c r="E19" s="68" t="s">
        <v>461</v>
      </c>
      <c r="F19" s="63" t="s">
        <v>462</v>
      </c>
      <c r="G19" s="64" t="n">
        <v>45316</v>
      </c>
      <c r="H19" s="62" t="s">
        <v>463</v>
      </c>
      <c r="I19" s="62" t="s">
        <v>389</v>
      </c>
      <c r="J19" s="62" t="s">
        <v>381</v>
      </c>
      <c r="K19" s="62" t="s">
        <v>464</v>
      </c>
      <c r="L19" s="62"/>
      <c r="M19" s="62"/>
      <c r="N19" s="62" t="s">
        <v>403</v>
      </c>
      <c r="O19" s="62" t="s">
        <v>382</v>
      </c>
      <c r="P19" s="62" t="s">
        <v>230</v>
      </c>
      <c r="Q19" s="62" t="s">
        <v>383</v>
      </c>
    </row>
    <row r="20" customFormat="false" ht="61.15" hidden="false" customHeight="false" outlineLevel="0" collapsed="false">
      <c r="A20" s="57" t="s">
        <v>465</v>
      </c>
      <c r="B20" s="24" t="s">
        <v>249</v>
      </c>
      <c r="C20" s="25" t="s">
        <v>466</v>
      </c>
      <c r="D20" s="29" t="s">
        <v>467</v>
      </c>
      <c r="E20" s="67" t="s">
        <v>468</v>
      </c>
      <c r="F20" s="58" t="s">
        <v>469</v>
      </c>
      <c r="G20" s="59" t="n">
        <v>44172</v>
      </c>
      <c r="H20" s="29" t="s">
        <v>463</v>
      </c>
      <c r="I20" s="29" t="s">
        <v>389</v>
      </c>
      <c r="J20" s="29" t="s">
        <v>381</v>
      </c>
      <c r="K20" s="29" t="s">
        <v>470</v>
      </c>
      <c r="L20" s="29"/>
      <c r="M20" s="29"/>
      <c r="N20" s="29" t="s">
        <v>416</v>
      </c>
      <c r="O20" s="29" t="s">
        <v>382</v>
      </c>
      <c r="P20" s="29" t="s">
        <v>306</v>
      </c>
      <c r="Q20" s="29" t="s">
        <v>383</v>
      </c>
    </row>
    <row r="21" customFormat="false" ht="91" hidden="false" customHeight="false" outlineLevel="0" collapsed="false">
      <c r="A21" s="57" t="s">
        <v>471</v>
      </c>
      <c r="B21" s="60" t="s">
        <v>249</v>
      </c>
      <c r="C21" s="61" t="s">
        <v>472</v>
      </c>
      <c r="D21" s="62" t="s">
        <v>473</v>
      </c>
      <c r="E21" s="68" t="s">
        <v>474</v>
      </c>
      <c r="F21" s="63" t="s">
        <v>475</v>
      </c>
      <c r="G21" s="64" t="n">
        <v>45099</v>
      </c>
      <c r="H21" s="62" t="s">
        <v>463</v>
      </c>
      <c r="I21" s="62" t="s">
        <v>389</v>
      </c>
      <c r="J21" s="62" t="s">
        <v>381</v>
      </c>
      <c r="K21" s="62" t="s">
        <v>476</v>
      </c>
      <c r="L21" s="62"/>
      <c r="M21" s="62"/>
      <c r="N21" s="62" t="s">
        <v>416</v>
      </c>
      <c r="O21" s="62" t="s">
        <v>382</v>
      </c>
      <c r="P21" s="62" t="s">
        <v>96</v>
      </c>
      <c r="Q21" s="62" t="s">
        <v>383</v>
      </c>
    </row>
    <row r="22" customFormat="false" ht="46.25" hidden="false" customHeight="false" outlineLevel="0" collapsed="false">
      <c r="A22" s="57" t="s">
        <v>477</v>
      </c>
      <c r="B22" s="24" t="s">
        <v>249</v>
      </c>
      <c r="C22" s="25" t="s">
        <v>478</v>
      </c>
      <c r="D22" s="29" t="s">
        <v>479</v>
      </c>
      <c r="E22" s="67" t="s">
        <v>480</v>
      </c>
      <c r="F22" s="58" t="s">
        <v>481</v>
      </c>
      <c r="G22" s="59" t="n">
        <v>44584</v>
      </c>
      <c r="H22" s="29" t="s">
        <v>463</v>
      </c>
      <c r="I22" s="29" t="s">
        <v>389</v>
      </c>
      <c r="J22" s="29" t="s">
        <v>381</v>
      </c>
      <c r="K22" s="29" t="s">
        <v>482</v>
      </c>
      <c r="L22" s="29"/>
      <c r="M22" s="29"/>
      <c r="N22" s="29" t="s">
        <v>483</v>
      </c>
      <c r="O22" s="29" t="s">
        <v>382</v>
      </c>
      <c r="P22" s="29" t="s">
        <v>230</v>
      </c>
      <c r="Q22" s="29" t="s">
        <v>383</v>
      </c>
    </row>
    <row r="23" customFormat="false" ht="46.25" hidden="false" customHeight="false" outlineLevel="0" collapsed="false">
      <c r="A23" s="57" t="s">
        <v>484</v>
      </c>
      <c r="B23" s="60" t="s">
        <v>249</v>
      </c>
      <c r="C23" s="61" t="s">
        <v>485</v>
      </c>
      <c r="D23" s="62" t="s">
        <v>486</v>
      </c>
      <c r="E23" s="62"/>
      <c r="F23" s="63"/>
      <c r="G23" s="64"/>
      <c r="H23" s="62" t="s">
        <v>463</v>
      </c>
      <c r="I23" s="62" t="s">
        <v>380</v>
      </c>
      <c r="J23" s="62" t="s">
        <v>381</v>
      </c>
      <c r="K23" s="62"/>
      <c r="L23" s="62"/>
      <c r="M23" s="62"/>
      <c r="N23" s="62"/>
      <c r="O23" s="62" t="s">
        <v>382</v>
      </c>
      <c r="P23" s="62"/>
      <c r="Q23" s="62" t="s">
        <v>383</v>
      </c>
    </row>
    <row r="24" customFormat="false" ht="51.75" hidden="false" customHeight="true" outlineLevel="0" collapsed="false">
      <c r="A24" s="57" t="s">
        <v>487</v>
      </c>
      <c r="B24" s="24" t="s">
        <v>249</v>
      </c>
      <c r="C24" s="25" t="s">
        <v>488</v>
      </c>
      <c r="D24" s="29" t="s">
        <v>489</v>
      </c>
      <c r="E24" s="67" t="s">
        <v>490</v>
      </c>
      <c r="F24" s="58" t="s">
        <v>491</v>
      </c>
      <c r="G24" s="59" t="n">
        <v>44370</v>
      </c>
      <c r="H24" s="29" t="s">
        <v>463</v>
      </c>
      <c r="I24" s="29" t="s">
        <v>389</v>
      </c>
      <c r="J24" s="29" t="s">
        <v>381</v>
      </c>
      <c r="K24" s="29" t="s">
        <v>492</v>
      </c>
      <c r="L24" s="29"/>
      <c r="M24" s="29"/>
      <c r="N24" s="29" t="s">
        <v>403</v>
      </c>
      <c r="O24" s="29" t="s">
        <v>382</v>
      </c>
      <c r="P24" s="29" t="s">
        <v>356</v>
      </c>
      <c r="Q24" s="29" t="s">
        <v>383</v>
      </c>
    </row>
    <row r="25" customFormat="false" ht="79.5" hidden="false" customHeight="true" outlineLevel="0" collapsed="false">
      <c r="A25" s="57" t="s">
        <v>493</v>
      </c>
      <c r="B25" s="60" t="s">
        <v>249</v>
      </c>
      <c r="C25" s="61" t="s">
        <v>494</v>
      </c>
      <c r="D25" s="62" t="s">
        <v>495</v>
      </c>
      <c r="E25" s="68" t="s">
        <v>496</v>
      </c>
      <c r="F25" s="63" t="s">
        <v>497</v>
      </c>
      <c r="G25" s="64" t="n">
        <v>44159</v>
      </c>
      <c r="H25" s="62" t="s">
        <v>463</v>
      </c>
      <c r="I25" s="62" t="s">
        <v>389</v>
      </c>
      <c r="J25" s="62" t="s">
        <v>381</v>
      </c>
      <c r="K25" s="62" t="s">
        <v>498</v>
      </c>
      <c r="L25" s="62"/>
      <c r="M25" s="62"/>
      <c r="N25" s="62" t="s">
        <v>403</v>
      </c>
      <c r="O25" s="62" t="s">
        <v>382</v>
      </c>
      <c r="P25" s="62" t="s">
        <v>356</v>
      </c>
      <c r="Q25" s="62" t="s">
        <v>383</v>
      </c>
    </row>
    <row r="26" customFormat="false" ht="46.25" hidden="false" customHeight="false" outlineLevel="0" collapsed="false">
      <c r="A26" s="57" t="s">
        <v>499</v>
      </c>
      <c r="B26" s="24" t="s">
        <v>293</v>
      </c>
      <c r="C26" s="25"/>
      <c r="D26" s="29"/>
      <c r="E26" s="29"/>
      <c r="F26" s="58"/>
      <c r="G26" s="59"/>
      <c r="H26" s="29" t="s">
        <v>500</v>
      </c>
      <c r="I26" s="29" t="s">
        <v>501</v>
      </c>
      <c r="J26" s="29" t="s">
        <v>381</v>
      </c>
      <c r="K26" s="29"/>
      <c r="L26" s="29"/>
      <c r="M26" s="29"/>
      <c r="N26" s="29"/>
      <c r="O26" s="29"/>
      <c r="P26" s="29"/>
      <c r="Q26" s="29" t="s">
        <v>383</v>
      </c>
    </row>
    <row r="27" customFormat="false" ht="76.1" hidden="false" customHeight="false" outlineLevel="0" collapsed="false">
      <c r="A27" s="57" t="s">
        <v>502</v>
      </c>
      <c r="B27" s="60" t="s">
        <v>97</v>
      </c>
      <c r="C27" s="60" t="s">
        <v>503</v>
      </c>
      <c r="D27" s="62" t="s">
        <v>504</v>
      </c>
      <c r="E27" s="68" t="s">
        <v>505</v>
      </c>
      <c r="F27" s="63" t="s">
        <v>506</v>
      </c>
      <c r="G27" s="64" t="n">
        <v>44952</v>
      </c>
      <c r="H27" s="62" t="s">
        <v>379</v>
      </c>
      <c r="I27" s="62" t="s">
        <v>389</v>
      </c>
      <c r="J27" s="62" t="s">
        <v>381</v>
      </c>
      <c r="K27" s="62" t="s">
        <v>507</v>
      </c>
      <c r="L27" s="62"/>
      <c r="M27" s="62"/>
      <c r="N27" s="62" t="s">
        <v>416</v>
      </c>
      <c r="O27" s="62" t="s">
        <v>382</v>
      </c>
      <c r="P27" s="62" t="s">
        <v>96</v>
      </c>
      <c r="Q27" s="62" t="s">
        <v>383</v>
      </c>
    </row>
    <row r="28" customFormat="false" ht="76.1" hidden="false" customHeight="false" outlineLevel="0" collapsed="false">
      <c r="A28" s="57" t="s">
        <v>508</v>
      </c>
      <c r="B28" s="24" t="s">
        <v>97</v>
      </c>
      <c r="C28" s="24" t="s">
        <v>509</v>
      </c>
      <c r="D28" s="29" t="s">
        <v>510</v>
      </c>
      <c r="E28" s="67" t="s">
        <v>511</v>
      </c>
      <c r="F28" s="58" t="s">
        <v>512</v>
      </c>
      <c r="G28" s="59" t="n">
        <v>45315</v>
      </c>
      <c r="H28" s="29" t="s">
        <v>379</v>
      </c>
      <c r="I28" s="29" t="s">
        <v>389</v>
      </c>
      <c r="J28" s="29" t="s">
        <v>381</v>
      </c>
      <c r="K28" s="29" t="s">
        <v>513</v>
      </c>
      <c r="L28" s="29"/>
      <c r="M28" s="29"/>
      <c r="N28" s="29" t="s">
        <v>416</v>
      </c>
      <c r="O28" s="29" t="s">
        <v>382</v>
      </c>
      <c r="P28" s="29" t="s">
        <v>96</v>
      </c>
      <c r="Q28" s="29" t="s">
        <v>383</v>
      </c>
    </row>
    <row r="29" customFormat="false" ht="100.5" hidden="false" customHeight="true" outlineLevel="0" collapsed="false">
      <c r="A29" s="57" t="s">
        <v>514</v>
      </c>
      <c r="B29" s="60" t="s">
        <v>97</v>
      </c>
      <c r="C29" s="60" t="s">
        <v>515</v>
      </c>
      <c r="D29" s="62" t="s">
        <v>516</v>
      </c>
      <c r="E29" s="68" t="s">
        <v>517</v>
      </c>
      <c r="F29" s="63" t="s">
        <v>518</v>
      </c>
      <c r="G29" s="78" t="n">
        <v>44201</v>
      </c>
      <c r="H29" s="62" t="s">
        <v>379</v>
      </c>
      <c r="I29" s="62" t="s">
        <v>389</v>
      </c>
      <c r="J29" s="62" t="s">
        <v>381</v>
      </c>
      <c r="K29" s="62" t="s">
        <v>519</v>
      </c>
      <c r="L29" s="62"/>
      <c r="M29" s="62"/>
      <c r="N29" s="62" t="s">
        <v>390</v>
      </c>
      <c r="O29" s="62" t="s">
        <v>382</v>
      </c>
      <c r="P29" s="62" t="s">
        <v>230</v>
      </c>
      <c r="Q29" s="62" t="s">
        <v>383</v>
      </c>
    </row>
    <row r="30" customFormat="false" ht="63.75" hidden="false" customHeight="true" outlineLevel="0" collapsed="false">
      <c r="A30" s="57" t="s">
        <v>520</v>
      </c>
      <c r="B30" s="24" t="s">
        <v>347</v>
      </c>
      <c r="C30" s="25" t="s">
        <v>521</v>
      </c>
      <c r="D30" s="29" t="s">
        <v>522</v>
      </c>
      <c r="E30" s="67" t="s">
        <v>523</v>
      </c>
      <c r="F30" s="79" t="s">
        <v>524</v>
      </c>
      <c r="G30" s="59" t="n">
        <v>45630</v>
      </c>
      <c r="H30" s="29" t="s">
        <v>456</v>
      </c>
      <c r="I30" s="29" t="s">
        <v>389</v>
      </c>
      <c r="J30" s="29" t="s">
        <v>381</v>
      </c>
      <c r="K30" s="29"/>
      <c r="L30" s="29"/>
      <c r="M30" s="66" t="n">
        <v>45505</v>
      </c>
      <c r="N30" s="29" t="s">
        <v>525</v>
      </c>
      <c r="O30" s="29" t="s">
        <v>383</v>
      </c>
      <c r="P30" s="29" t="s">
        <v>131</v>
      </c>
      <c r="Q30" s="29" t="s">
        <v>382</v>
      </c>
    </row>
    <row r="31" customFormat="false" ht="61.15" hidden="false" customHeight="false" outlineLevel="0" collapsed="false">
      <c r="A31" s="57" t="s">
        <v>526</v>
      </c>
      <c r="B31" s="60" t="s">
        <v>241</v>
      </c>
      <c r="C31" s="61" t="s">
        <v>527</v>
      </c>
      <c r="D31" s="62" t="s">
        <v>528</v>
      </c>
      <c r="E31" s="62"/>
      <c r="F31" s="63"/>
      <c r="G31" s="64"/>
      <c r="H31" s="62" t="s">
        <v>529</v>
      </c>
      <c r="I31" s="62" t="s">
        <v>396</v>
      </c>
      <c r="J31" s="62" t="s">
        <v>381</v>
      </c>
      <c r="K31" s="62"/>
      <c r="L31" s="62"/>
      <c r="M31" s="62"/>
      <c r="N31" s="62" t="s">
        <v>390</v>
      </c>
      <c r="O31" s="62" t="s">
        <v>382</v>
      </c>
      <c r="P31" s="62"/>
      <c r="Q31" s="62" t="s">
        <v>383</v>
      </c>
    </row>
    <row r="32" customFormat="false" ht="53.25" hidden="false" customHeight="true" outlineLevel="0" collapsed="false">
      <c r="A32" s="57" t="s">
        <v>530</v>
      </c>
      <c r="B32" s="24" t="s">
        <v>241</v>
      </c>
      <c r="C32" s="25" t="s">
        <v>531</v>
      </c>
      <c r="D32" s="29" t="s">
        <v>528</v>
      </c>
      <c r="E32" s="29"/>
      <c r="F32" s="58"/>
      <c r="G32" s="59"/>
      <c r="H32" s="29"/>
      <c r="I32" s="29" t="s">
        <v>380</v>
      </c>
      <c r="J32" s="29" t="s">
        <v>381</v>
      </c>
      <c r="K32" s="29"/>
      <c r="L32" s="29"/>
      <c r="M32" s="29"/>
      <c r="N32" s="29"/>
      <c r="O32" s="29"/>
      <c r="P32" s="29"/>
      <c r="Q32" s="29" t="s">
        <v>382</v>
      </c>
    </row>
    <row r="33" customFormat="false" ht="61.15" hidden="false" customHeight="false" outlineLevel="0" collapsed="false">
      <c r="A33" s="57" t="s">
        <v>532</v>
      </c>
      <c r="B33" s="77" t="s">
        <v>341</v>
      </c>
      <c r="C33" s="61" t="s">
        <v>533</v>
      </c>
      <c r="D33" s="62" t="s">
        <v>534</v>
      </c>
      <c r="E33" s="68" t="s">
        <v>535</v>
      </c>
      <c r="F33" s="63" t="s">
        <v>536</v>
      </c>
      <c r="G33" s="64"/>
      <c r="H33" s="62" t="s">
        <v>456</v>
      </c>
      <c r="I33" s="62" t="s">
        <v>396</v>
      </c>
      <c r="J33" s="62" t="s">
        <v>381</v>
      </c>
      <c r="K33" s="62"/>
      <c r="L33" s="62"/>
      <c r="M33" s="62"/>
      <c r="N33" s="62" t="s">
        <v>537</v>
      </c>
      <c r="O33" s="62" t="s">
        <v>382</v>
      </c>
      <c r="P33" s="62" t="s">
        <v>356</v>
      </c>
      <c r="Q33" s="62" t="s">
        <v>382</v>
      </c>
    </row>
    <row r="34" customFormat="false" ht="46.25" hidden="false" customHeight="false" outlineLevel="0" collapsed="false">
      <c r="A34" s="57" t="s">
        <v>538</v>
      </c>
      <c r="B34" s="24" t="s">
        <v>257</v>
      </c>
      <c r="C34" s="24" t="s">
        <v>539</v>
      </c>
      <c r="D34" s="29" t="s">
        <v>265</v>
      </c>
      <c r="E34" s="67" t="s">
        <v>540</v>
      </c>
      <c r="F34" s="79" t="s">
        <v>541</v>
      </c>
      <c r="G34" s="59" t="n">
        <v>45473</v>
      </c>
      <c r="H34" s="29" t="s">
        <v>409</v>
      </c>
      <c r="I34" s="29" t="s">
        <v>389</v>
      </c>
      <c r="J34" s="29" t="s">
        <v>381</v>
      </c>
      <c r="K34" s="29"/>
      <c r="L34" s="29"/>
      <c r="M34" s="29"/>
      <c r="N34" s="80" t="s">
        <v>542</v>
      </c>
      <c r="O34" s="29" t="s">
        <v>383</v>
      </c>
      <c r="P34" s="29" t="s">
        <v>543</v>
      </c>
      <c r="Q34" s="29" t="s">
        <v>383</v>
      </c>
    </row>
    <row r="35" customFormat="false" ht="61.15" hidden="false" customHeight="false" outlineLevel="0" collapsed="false">
      <c r="A35" s="57" t="s">
        <v>544</v>
      </c>
      <c r="B35" s="60" t="s">
        <v>257</v>
      </c>
      <c r="C35" s="60" t="s">
        <v>545</v>
      </c>
      <c r="D35" s="62" t="s">
        <v>546</v>
      </c>
      <c r="E35" s="68" t="s">
        <v>547</v>
      </c>
      <c r="F35" s="63" t="s">
        <v>548</v>
      </c>
      <c r="G35" s="64"/>
      <c r="H35" s="62" t="s">
        <v>409</v>
      </c>
      <c r="I35" s="62" t="s">
        <v>396</v>
      </c>
      <c r="J35" s="62" t="s">
        <v>381</v>
      </c>
      <c r="K35" s="62"/>
      <c r="L35" s="65" t="n">
        <v>45717</v>
      </c>
      <c r="M35" s="62"/>
      <c r="N35" s="81" t="s">
        <v>390</v>
      </c>
      <c r="O35" s="62" t="s">
        <v>382</v>
      </c>
      <c r="P35" s="62" t="s">
        <v>543</v>
      </c>
      <c r="Q35" s="62" t="s">
        <v>382</v>
      </c>
    </row>
    <row r="36" customFormat="false" ht="61.15" hidden="false" customHeight="false" outlineLevel="0" collapsed="false">
      <c r="A36" s="57" t="s">
        <v>549</v>
      </c>
      <c r="B36" s="24" t="s">
        <v>112</v>
      </c>
      <c r="C36" s="25" t="s">
        <v>550</v>
      </c>
      <c r="D36" s="29" t="s">
        <v>551</v>
      </c>
      <c r="E36" s="67" t="s">
        <v>552</v>
      </c>
      <c r="F36" s="58" t="s">
        <v>553</v>
      </c>
      <c r="G36" s="59" t="n">
        <v>44984</v>
      </c>
      <c r="H36" s="29" t="s">
        <v>463</v>
      </c>
      <c r="I36" s="29" t="s">
        <v>389</v>
      </c>
      <c r="J36" s="29" t="s">
        <v>381</v>
      </c>
      <c r="K36" s="29" t="s">
        <v>554</v>
      </c>
      <c r="L36" s="29"/>
      <c r="M36" s="29"/>
      <c r="N36" s="29" t="s">
        <v>416</v>
      </c>
      <c r="O36" s="29" t="s">
        <v>383</v>
      </c>
      <c r="P36" s="29" t="s">
        <v>555</v>
      </c>
      <c r="Q36" s="29" t="s">
        <v>382</v>
      </c>
    </row>
    <row r="37" customFormat="false" ht="77.25" hidden="false" customHeight="true" outlineLevel="0" collapsed="false">
      <c r="A37" s="57" t="s">
        <v>556</v>
      </c>
      <c r="B37" s="60" t="s">
        <v>112</v>
      </c>
      <c r="C37" s="61" t="s">
        <v>557</v>
      </c>
      <c r="D37" s="62" t="s">
        <v>558</v>
      </c>
      <c r="E37" s="68" t="s">
        <v>559</v>
      </c>
      <c r="F37" s="63" t="s">
        <v>560</v>
      </c>
      <c r="G37" s="64" t="n">
        <v>44678</v>
      </c>
      <c r="H37" s="62" t="s">
        <v>561</v>
      </c>
      <c r="I37" s="62" t="s">
        <v>389</v>
      </c>
      <c r="J37" s="62" t="s">
        <v>381</v>
      </c>
      <c r="K37" s="62" t="s">
        <v>562</v>
      </c>
      <c r="L37" s="62"/>
      <c r="M37" s="62"/>
      <c r="N37" s="62" t="s">
        <v>563</v>
      </c>
      <c r="O37" s="62" t="s">
        <v>382</v>
      </c>
      <c r="P37" s="62" t="s">
        <v>564</v>
      </c>
      <c r="Q37" s="62" t="s">
        <v>383</v>
      </c>
    </row>
    <row r="38" customFormat="false" ht="46.25" hidden="false" customHeight="false" outlineLevel="0" collapsed="false">
      <c r="A38" s="57" t="s">
        <v>565</v>
      </c>
      <c r="B38" s="24" t="s">
        <v>112</v>
      </c>
      <c r="C38" s="25" t="s">
        <v>566</v>
      </c>
      <c r="D38" s="29" t="s">
        <v>567</v>
      </c>
      <c r="E38" s="67" t="s">
        <v>568</v>
      </c>
      <c r="F38" s="58" t="s">
        <v>569</v>
      </c>
      <c r="G38" s="59" t="n">
        <v>45702</v>
      </c>
      <c r="H38" s="29" t="s">
        <v>379</v>
      </c>
      <c r="I38" s="29" t="s">
        <v>389</v>
      </c>
      <c r="J38" s="29" t="s">
        <v>381</v>
      </c>
      <c r="K38" s="29"/>
      <c r="L38" s="29"/>
      <c r="M38" s="29"/>
      <c r="N38" s="29" t="s">
        <v>416</v>
      </c>
      <c r="O38" s="29" t="s">
        <v>382</v>
      </c>
      <c r="P38" s="29" t="s">
        <v>555</v>
      </c>
      <c r="Q38" s="29" t="s">
        <v>382</v>
      </c>
    </row>
    <row r="39" customFormat="false" ht="46.25" hidden="false" customHeight="false" outlineLevel="0" collapsed="false">
      <c r="A39" s="57" t="s">
        <v>570</v>
      </c>
      <c r="B39" s="60" t="s">
        <v>112</v>
      </c>
      <c r="C39" s="61" t="s">
        <v>571</v>
      </c>
      <c r="D39" s="82" t="s">
        <v>572</v>
      </c>
      <c r="E39" s="68" t="s">
        <v>573</v>
      </c>
      <c r="F39" s="63" t="s">
        <v>574</v>
      </c>
      <c r="G39" s="64" t="n">
        <v>45805</v>
      </c>
      <c r="H39" s="62" t="s">
        <v>379</v>
      </c>
      <c r="I39" s="62" t="s">
        <v>389</v>
      </c>
      <c r="J39" s="62" t="s">
        <v>381</v>
      </c>
      <c r="K39" s="62"/>
      <c r="L39" s="62"/>
      <c r="M39" s="62"/>
      <c r="N39" s="62" t="s">
        <v>416</v>
      </c>
      <c r="O39" s="62" t="s">
        <v>382</v>
      </c>
      <c r="P39" s="62" t="s">
        <v>555</v>
      </c>
      <c r="Q39" s="62" t="s">
        <v>382</v>
      </c>
    </row>
    <row r="40" customFormat="false" ht="61.15" hidden="false" customHeight="false" outlineLevel="0" collapsed="false">
      <c r="A40" s="57" t="s">
        <v>575</v>
      </c>
      <c r="B40" s="24" t="s">
        <v>112</v>
      </c>
      <c r="C40" s="25" t="s">
        <v>576</v>
      </c>
      <c r="D40" s="29" t="s">
        <v>577</v>
      </c>
      <c r="E40" s="67" t="s">
        <v>578</v>
      </c>
      <c r="F40" s="58" t="s">
        <v>579</v>
      </c>
      <c r="G40" s="59" t="n">
        <v>44881</v>
      </c>
      <c r="H40" s="29" t="s">
        <v>463</v>
      </c>
      <c r="I40" s="29" t="s">
        <v>389</v>
      </c>
      <c r="J40" s="29" t="s">
        <v>381</v>
      </c>
      <c r="K40" s="29" t="s">
        <v>580</v>
      </c>
      <c r="L40" s="29"/>
      <c r="M40" s="29"/>
      <c r="N40" s="29" t="s">
        <v>563</v>
      </c>
      <c r="O40" s="29" t="s">
        <v>382</v>
      </c>
      <c r="P40" s="29" t="s">
        <v>306</v>
      </c>
      <c r="Q40" s="29" t="s">
        <v>382</v>
      </c>
    </row>
    <row r="41" customFormat="false" ht="46.25" hidden="false" customHeight="false" outlineLevel="0" collapsed="false">
      <c r="A41" s="57" t="s">
        <v>581</v>
      </c>
      <c r="B41" s="60" t="s">
        <v>112</v>
      </c>
      <c r="C41" s="61" t="s">
        <v>582</v>
      </c>
      <c r="D41" s="62" t="s">
        <v>555</v>
      </c>
      <c r="E41" s="62"/>
      <c r="F41" s="63"/>
      <c r="G41" s="64"/>
      <c r="H41" s="62" t="s">
        <v>561</v>
      </c>
      <c r="I41" s="62" t="s">
        <v>380</v>
      </c>
      <c r="J41" s="62" t="s">
        <v>381</v>
      </c>
      <c r="K41" s="62"/>
      <c r="L41" s="62"/>
      <c r="M41" s="62"/>
      <c r="N41" s="62"/>
      <c r="O41" s="62" t="s">
        <v>383</v>
      </c>
      <c r="P41" s="62"/>
      <c r="Q41" s="62" t="s">
        <v>382</v>
      </c>
    </row>
    <row r="42" customFormat="false" ht="61.15" hidden="false" customHeight="false" outlineLevel="0" collapsed="false">
      <c r="A42" s="57" t="s">
        <v>583</v>
      </c>
      <c r="B42" s="24" t="s">
        <v>112</v>
      </c>
      <c r="C42" s="25" t="s">
        <v>584</v>
      </c>
      <c r="D42" s="29" t="s">
        <v>585</v>
      </c>
      <c r="E42" s="67" t="s">
        <v>586</v>
      </c>
      <c r="F42" s="58" t="s">
        <v>587</v>
      </c>
      <c r="G42" s="59" t="n">
        <v>44720</v>
      </c>
      <c r="H42" s="29" t="s">
        <v>463</v>
      </c>
      <c r="I42" s="29" t="s">
        <v>389</v>
      </c>
      <c r="J42" s="29" t="s">
        <v>381</v>
      </c>
      <c r="K42" s="29" t="s">
        <v>588</v>
      </c>
      <c r="L42" s="29"/>
      <c r="M42" s="29"/>
      <c r="N42" s="29" t="s">
        <v>563</v>
      </c>
      <c r="O42" s="29" t="s">
        <v>382</v>
      </c>
      <c r="P42" s="29" t="s">
        <v>356</v>
      </c>
      <c r="Q42" s="29" t="s">
        <v>383</v>
      </c>
    </row>
    <row r="43" customFormat="false" ht="45.75" hidden="false" customHeight="false" outlineLevel="0" collapsed="false">
      <c r="A43" s="83" t="s">
        <v>589</v>
      </c>
      <c r="B43" s="82" t="s">
        <v>299</v>
      </c>
      <c r="C43" s="84" t="s">
        <v>590</v>
      </c>
      <c r="D43" s="62" t="s">
        <v>591</v>
      </c>
      <c r="E43" s="68" t="s">
        <v>592</v>
      </c>
      <c r="F43" s="63" t="s">
        <v>593</v>
      </c>
      <c r="G43" s="78" t="n">
        <v>43899</v>
      </c>
      <c r="H43" s="62" t="s">
        <v>594</v>
      </c>
      <c r="I43" s="62" t="s">
        <v>389</v>
      </c>
      <c r="J43" s="62" t="s">
        <v>381</v>
      </c>
      <c r="K43" s="62" t="s">
        <v>595</v>
      </c>
      <c r="L43" s="62"/>
      <c r="M43" s="62"/>
      <c r="N43" s="62" t="s">
        <v>403</v>
      </c>
      <c r="O43" s="62" t="s">
        <v>382</v>
      </c>
      <c r="P43" s="62" t="s">
        <v>356</v>
      </c>
      <c r="Q43" s="62" t="s">
        <v>383</v>
      </c>
    </row>
    <row r="44" customFormat="false" ht="91" hidden="false" customHeight="false" outlineLevel="0" collapsed="false">
      <c r="A44" s="83" t="s">
        <v>596</v>
      </c>
      <c r="B44" s="31" t="s">
        <v>299</v>
      </c>
      <c r="C44" s="26" t="s">
        <v>597</v>
      </c>
      <c r="D44" s="29" t="s">
        <v>598</v>
      </c>
      <c r="E44" s="67" t="s">
        <v>599</v>
      </c>
      <c r="F44" s="67" t="s">
        <v>600</v>
      </c>
      <c r="G44" s="85" t="n">
        <v>43934</v>
      </c>
      <c r="H44" s="29" t="s">
        <v>379</v>
      </c>
      <c r="I44" s="29" t="s">
        <v>389</v>
      </c>
      <c r="J44" s="29" t="s">
        <v>381</v>
      </c>
      <c r="K44" s="29" t="s">
        <v>601</v>
      </c>
      <c r="L44" s="29"/>
      <c r="M44" s="29"/>
      <c r="N44" s="29" t="s">
        <v>403</v>
      </c>
      <c r="O44" s="29" t="s">
        <v>382</v>
      </c>
      <c r="P44" s="29" t="s">
        <v>356</v>
      </c>
      <c r="Q44" s="29" t="s">
        <v>382</v>
      </c>
    </row>
    <row r="45" customFormat="false" ht="61.15" hidden="false" customHeight="false" outlineLevel="0" collapsed="false">
      <c r="A45" s="57" t="s">
        <v>602</v>
      </c>
      <c r="B45" s="60" t="s">
        <v>125</v>
      </c>
      <c r="C45" s="61" t="s">
        <v>603</v>
      </c>
      <c r="D45" s="62" t="s">
        <v>604</v>
      </c>
      <c r="E45" s="62" t="s">
        <v>605</v>
      </c>
      <c r="F45" s="63" t="s">
        <v>606</v>
      </c>
      <c r="G45" s="64" t="n">
        <v>45741</v>
      </c>
      <c r="H45" s="62" t="s">
        <v>379</v>
      </c>
      <c r="I45" s="62" t="s">
        <v>389</v>
      </c>
      <c r="J45" s="62" t="s">
        <v>381</v>
      </c>
      <c r="K45" s="62"/>
      <c r="L45" s="62"/>
      <c r="M45" s="65" t="n">
        <v>45597</v>
      </c>
      <c r="N45" s="81" t="s">
        <v>542</v>
      </c>
      <c r="O45" s="62" t="s">
        <v>382</v>
      </c>
      <c r="P45" s="62" t="s">
        <v>131</v>
      </c>
      <c r="Q45" s="62" t="s">
        <v>383</v>
      </c>
    </row>
    <row r="46" customFormat="false" ht="67.5" hidden="false" customHeight="true" outlineLevel="0" collapsed="false">
      <c r="A46" s="57" t="s">
        <v>607</v>
      </c>
      <c r="B46" s="24" t="s">
        <v>140</v>
      </c>
      <c r="C46" s="86" t="s">
        <v>608</v>
      </c>
      <c r="D46" s="29" t="s">
        <v>146</v>
      </c>
      <c r="E46" s="29"/>
      <c r="F46" s="58"/>
      <c r="G46" s="59"/>
      <c r="H46" s="29" t="s">
        <v>500</v>
      </c>
      <c r="I46" s="29" t="s">
        <v>418</v>
      </c>
      <c r="J46" s="29" t="s">
        <v>381</v>
      </c>
      <c r="K46" s="29"/>
      <c r="L46" s="29"/>
      <c r="M46" s="66" t="n">
        <v>45658</v>
      </c>
      <c r="N46" s="29" t="s">
        <v>609</v>
      </c>
      <c r="O46" s="29" t="s">
        <v>382</v>
      </c>
      <c r="P46" s="29"/>
      <c r="Q46" s="29" t="s">
        <v>382</v>
      </c>
    </row>
    <row r="47" customFormat="false" ht="61.15" hidden="false" customHeight="false" outlineLevel="0" collapsed="false">
      <c r="A47" s="57" t="s">
        <v>610</v>
      </c>
      <c r="B47" s="60" t="s">
        <v>140</v>
      </c>
      <c r="C47" s="61" t="s">
        <v>611</v>
      </c>
      <c r="D47" s="62" t="s">
        <v>612</v>
      </c>
      <c r="E47" s="61"/>
      <c r="F47" s="63"/>
      <c r="G47" s="64"/>
      <c r="H47" s="62" t="s">
        <v>379</v>
      </c>
      <c r="I47" s="62" t="s">
        <v>457</v>
      </c>
      <c r="J47" s="62" t="s">
        <v>381</v>
      </c>
      <c r="K47" s="62"/>
      <c r="L47" s="62"/>
      <c r="M47" s="65"/>
      <c r="N47" s="62"/>
      <c r="O47" s="62" t="s">
        <v>382</v>
      </c>
      <c r="P47" s="62"/>
      <c r="Q47" s="62" t="s">
        <v>382</v>
      </c>
    </row>
    <row r="48" customFormat="false" ht="76.1" hidden="false" customHeight="false" outlineLevel="0" collapsed="false">
      <c r="A48" s="57" t="s">
        <v>613</v>
      </c>
      <c r="B48" s="24" t="s">
        <v>140</v>
      </c>
      <c r="C48" s="87" t="s">
        <v>614</v>
      </c>
      <c r="D48" s="29" t="s">
        <v>615</v>
      </c>
      <c r="E48" s="29" t="s">
        <v>616</v>
      </c>
      <c r="F48" s="58" t="s">
        <v>617</v>
      </c>
      <c r="G48" s="59"/>
      <c r="H48" s="29" t="s">
        <v>379</v>
      </c>
      <c r="I48" s="29" t="s">
        <v>396</v>
      </c>
      <c r="J48" s="29" t="s">
        <v>381</v>
      </c>
      <c r="K48" s="29"/>
      <c r="L48" s="29"/>
      <c r="M48" s="66" t="n">
        <v>45658</v>
      </c>
      <c r="N48" s="29" t="s">
        <v>618</v>
      </c>
      <c r="O48" s="29" t="s">
        <v>382</v>
      </c>
      <c r="P48" s="29" t="s">
        <v>131</v>
      </c>
      <c r="Q48" s="29" t="s">
        <v>383</v>
      </c>
    </row>
    <row r="49" customFormat="false" ht="56.25" hidden="false" customHeight="true" outlineLevel="0" collapsed="false">
      <c r="A49" s="57" t="s">
        <v>619</v>
      </c>
      <c r="B49" s="60" t="s">
        <v>140</v>
      </c>
      <c r="C49" s="88" t="s">
        <v>620</v>
      </c>
      <c r="D49" s="62" t="s">
        <v>621</v>
      </c>
      <c r="E49" s="62"/>
      <c r="F49" s="63"/>
      <c r="G49" s="64"/>
      <c r="H49" s="62" t="s">
        <v>379</v>
      </c>
      <c r="I49" s="62" t="s">
        <v>380</v>
      </c>
      <c r="J49" s="62" t="s">
        <v>381</v>
      </c>
      <c r="K49" s="62"/>
      <c r="L49" s="62"/>
      <c r="M49" s="62"/>
      <c r="N49" s="62" t="s">
        <v>618</v>
      </c>
      <c r="O49" s="62" t="s">
        <v>382</v>
      </c>
      <c r="P49" s="62"/>
      <c r="Q49" s="62" t="s">
        <v>382</v>
      </c>
    </row>
    <row r="50" customFormat="false" ht="46.25" hidden="false" customHeight="false" outlineLevel="0" collapsed="false">
      <c r="A50" s="57" t="s">
        <v>622</v>
      </c>
      <c r="B50" s="24" t="s">
        <v>140</v>
      </c>
      <c r="C50" s="87" t="s">
        <v>623</v>
      </c>
      <c r="D50" s="29" t="s">
        <v>624</v>
      </c>
      <c r="E50" s="29"/>
      <c r="F50" s="58"/>
      <c r="G50" s="59"/>
      <c r="H50" s="29" t="s">
        <v>402</v>
      </c>
      <c r="I50" s="29" t="s">
        <v>457</v>
      </c>
      <c r="J50" s="29" t="s">
        <v>381</v>
      </c>
      <c r="K50" s="29"/>
      <c r="L50" s="29"/>
      <c r="M50" s="29"/>
      <c r="N50" s="29"/>
      <c r="O50" s="29" t="s">
        <v>382</v>
      </c>
      <c r="P50" s="29"/>
      <c r="Q50" s="29" t="s">
        <v>382</v>
      </c>
    </row>
    <row r="51" customFormat="false" ht="46.25" hidden="false" customHeight="false" outlineLevel="0" collapsed="false">
      <c r="A51" s="57" t="s">
        <v>625</v>
      </c>
      <c r="B51" s="60" t="s">
        <v>72</v>
      </c>
      <c r="C51" s="61" t="s">
        <v>626</v>
      </c>
      <c r="D51" s="62" t="s">
        <v>627</v>
      </c>
      <c r="E51" s="68" t="s">
        <v>626</v>
      </c>
      <c r="F51" s="68" t="s">
        <v>628</v>
      </c>
      <c r="G51" s="64" t="n">
        <v>45672</v>
      </c>
      <c r="H51" s="62" t="s">
        <v>379</v>
      </c>
      <c r="I51" s="62" t="s">
        <v>389</v>
      </c>
      <c r="J51" s="62" t="s">
        <v>381</v>
      </c>
      <c r="K51" s="62"/>
      <c r="L51" s="62"/>
      <c r="M51" s="62"/>
      <c r="N51" s="62" t="s">
        <v>629</v>
      </c>
      <c r="O51" s="62" t="s">
        <v>382</v>
      </c>
      <c r="P51" s="62" t="s">
        <v>356</v>
      </c>
      <c r="Q51" s="62" t="s">
        <v>383</v>
      </c>
      <c r="R51" s="89" t="s">
        <v>630</v>
      </c>
    </row>
    <row r="52" customFormat="false" ht="61.15" hidden="false" customHeight="false" outlineLevel="0" collapsed="false">
      <c r="A52" s="57" t="s">
        <v>631</v>
      </c>
      <c r="B52" s="24" t="s">
        <v>147</v>
      </c>
      <c r="C52" s="25" t="s">
        <v>632</v>
      </c>
      <c r="D52" s="29" t="s">
        <v>633</v>
      </c>
      <c r="E52" s="67"/>
      <c r="F52" s="67"/>
      <c r="G52" s="59"/>
      <c r="H52" s="29" t="s">
        <v>456</v>
      </c>
      <c r="I52" s="29" t="s">
        <v>380</v>
      </c>
      <c r="J52" s="29" t="s">
        <v>381</v>
      </c>
      <c r="K52" s="29"/>
      <c r="L52" s="29"/>
      <c r="M52" s="29"/>
      <c r="N52" s="29"/>
      <c r="O52" s="29" t="s">
        <v>382</v>
      </c>
      <c r="P52" s="29"/>
      <c r="Q52" s="29" t="s">
        <v>383</v>
      </c>
    </row>
    <row r="53" customFormat="false" ht="46.25" hidden="false" customHeight="false" outlineLevel="0" collapsed="false">
      <c r="A53" s="57" t="s">
        <v>634</v>
      </c>
      <c r="B53" s="60" t="s">
        <v>147</v>
      </c>
      <c r="C53" s="61" t="s">
        <v>635</v>
      </c>
      <c r="D53" s="62" t="s">
        <v>636</v>
      </c>
      <c r="E53" s="68"/>
      <c r="F53" s="68"/>
      <c r="G53" s="64"/>
      <c r="H53" s="62" t="s">
        <v>637</v>
      </c>
      <c r="I53" s="62" t="s">
        <v>380</v>
      </c>
      <c r="J53" s="62" t="s">
        <v>381</v>
      </c>
      <c r="K53" s="62"/>
      <c r="L53" s="62"/>
      <c r="M53" s="62"/>
      <c r="N53" s="62"/>
      <c r="O53" s="62" t="s">
        <v>382</v>
      </c>
      <c r="P53" s="62"/>
      <c r="Q53" s="62"/>
    </row>
    <row r="54" customFormat="false" ht="76.1" hidden="false" customHeight="false" outlineLevel="0" collapsed="false">
      <c r="A54" s="57" t="s">
        <v>638</v>
      </c>
      <c r="B54" s="24" t="s">
        <v>118</v>
      </c>
      <c r="C54" s="25" t="s">
        <v>639</v>
      </c>
      <c r="D54" s="29" t="s">
        <v>640</v>
      </c>
      <c r="E54" s="67" t="s">
        <v>641</v>
      </c>
      <c r="F54" s="58" t="s">
        <v>642</v>
      </c>
      <c r="G54" s="59" t="n">
        <v>44466</v>
      </c>
      <c r="H54" s="29" t="s">
        <v>379</v>
      </c>
      <c r="I54" s="29" t="s">
        <v>389</v>
      </c>
      <c r="J54" s="29" t="s">
        <v>381</v>
      </c>
      <c r="K54" s="29" t="s">
        <v>643</v>
      </c>
      <c r="L54" s="29"/>
      <c r="M54" s="29"/>
      <c r="N54" s="29" t="s">
        <v>644</v>
      </c>
      <c r="O54" s="29" t="s">
        <v>382</v>
      </c>
      <c r="P54" s="29" t="s">
        <v>96</v>
      </c>
      <c r="Q54" s="29" t="s">
        <v>382</v>
      </c>
    </row>
    <row r="55" customFormat="false" ht="61.15" hidden="false" customHeight="false" outlineLevel="0" collapsed="false">
      <c r="A55" s="57" t="s">
        <v>645</v>
      </c>
      <c r="B55" s="60" t="s">
        <v>118</v>
      </c>
      <c r="C55" s="61" t="s">
        <v>646</v>
      </c>
      <c r="D55" s="62" t="s">
        <v>647</v>
      </c>
      <c r="E55" s="68" t="s">
        <v>648</v>
      </c>
      <c r="F55" s="63" t="s">
        <v>649</v>
      </c>
      <c r="G55" s="64" t="n">
        <v>44391</v>
      </c>
      <c r="H55" s="62" t="s">
        <v>463</v>
      </c>
      <c r="I55" s="62" t="s">
        <v>389</v>
      </c>
      <c r="J55" s="62" t="s">
        <v>381</v>
      </c>
      <c r="K55" s="62" t="s">
        <v>650</v>
      </c>
      <c r="L55" s="62"/>
      <c r="M55" s="62"/>
      <c r="N55" s="62" t="s">
        <v>416</v>
      </c>
      <c r="O55" s="62" t="s">
        <v>382</v>
      </c>
      <c r="P55" s="62" t="s">
        <v>70</v>
      </c>
      <c r="Q55" s="62" t="s">
        <v>383</v>
      </c>
    </row>
    <row r="56" customFormat="false" ht="61.15" hidden="false" customHeight="false" outlineLevel="0" collapsed="false">
      <c r="A56" s="57" t="s">
        <v>651</v>
      </c>
      <c r="B56" s="24" t="s">
        <v>118</v>
      </c>
      <c r="C56" s="25" t="s">
        <v>652</v>
      </c>
      <c r="D56" s="29" t="s">
        <v>653</v>
      </c>
      <c r="E56" s="67" t="s">
        <v>654</v>
      </c>
      <c r="F56" s="58" t="s">
        <v>655</v>
      </c>
      <c r="G56" s="59" t="n">
        <v>44907</v>
      </c>
      <c r="H56" s="29" t="s">
        <v>379</v>
      </c>
      <c r="I56" s="29" t="s">
        <v>389</v>
      </c>
      <c r="J56" s="29" t="s">
        <v>381</v>
      </c>
      <c r="K56" s="29" t="s">
        <v>656</v>
      </c>
      <c r="L56" s="29"/>
      <c r="M56" s="29"/>
      <c r="N56" s="29" t="s">
        <v>416</v>
      </c>
      <c r="O56" s="29" t="s">
        <v>382</v>
      </c>
      <c r="P56" s="29" t="s">
        <v>70</v>
      </c>
      <c r="Q56" s="29" t="s">
        <v>382</v>
      </c>
    </row>
    <row r="57" customFormat="false" ht="58.5" hidden="false" customHeight="true" outlineLevel="0" collapsed="false">
      <c r="A57" s="57" t="s">
        <v>657</v>
      </c>
      <c r="B57" s="60" t="s">
        <v>324</v>
      </c>
      <c r="C57" s="61" t="s">
        <v>658</v>
      </c>
      <c r="D57" s="62" t="s">
        <v>659</v>
      </c>
      <c r="E57" s="68" t="s">
        <v>660</v>
      </c>
      <c r="F57" s="63" t="s">
        <v>661</v>
      </c>
      <c r="G57" s="64" t="n">
        <v>44970</v>
      </c>
      <c r="H57" s="62" t="s">
        <v>402</v>
      </c>
      <c r="I57" s="62" t="s">
        <v>389</v>
      </c>
      <c r="J57" s="62" t="s">
        <v>381</v>
      </c>
      <c r="K57" s="62" t="s">
        <v>662</v>
      </c>
      <c r="L57" s="62"/>
      <c r="M57" s="62"/>
      <c r="N57" s="62" t="s">
        <v>403</v>
      </c>
      <c r="O57" s="62" t="s">
        <v>382</v>
      </c>
      <c r="P57" s="62" t="s">
        <v>356</v>
      </c>
      <c r="Q57" s="62" t="s">
        <v>382</v>
      </c>
    </row>
    <row r="58" customFormat="false" ht="46.25" hidden="false" customHeight="false" outlineLevel="0" collapsed="false">
      <c r="A58" s="57" t="s">
        <v>663</v>
      </c>
      <c r="B58" s="24" t="s">
        <v>223</v>
      </c>
      <c r="C58" s="24" t="s">
        <v>664</v>
      </c>
      <c r="D58" s="29" t="s">
        <v>665</v>
      </c>
      <c r="E58" s="29"/>
      <c r="F58" s="58"/>
      <c r="G58" s="59"/>
      <c r="H58" s="29" t="s">
        <v>666</v>
      </c>
      <c r="I58" s="29" t="s">
        <v>422</v>
      </c>
      <c r="J58" s="29" t="s">
        <v>381</v>
      </c>
      <c r="K58" s="29"/>
      <c r="L58" s="29"/>
      <c r="M58" s="29"/>
      <c r="N58" s="29"/>
      <c r="O58" s="29" t="s">
        <v>382</v>
      </c>
      <c r="P58" s="29"/>
      <c r="Q58" s="29" t="s">
        <v>383</v>
      </c>
    </row>
    <row r="59" customFormat="false" ht="46.25" hidden="false" customHeight="false" outlineLevel="0" collapsed="false">
      <c r="A59" s="57" t="s">
        <v>667</v>
      </c>
      <c r="B59" s="60" t="s">
        <v>223</v>
      </c>
      <c r="C59" s="60" t="s">
        <v>668</v>
      </c>
      <c r="D59" s="62" t="s">
        <v>669</v>
      </c>
      <c r="E59" s="62"/>
      <c r="F59" s="63"/>
      <c r="G59" s="64"/>
      <c r="H59" s="62"/>
      <c r="I59" s="62" t="s">
        <v>501</v>
      </c>
      <c r="J59" s="62" t="s">
        <v>381</v>
      </c>
      <c r="K59" s="62"/>
      <c r="L59" s="62"/>
      <c r="M59" s="62"/>
      <c r="N59" s="62"/>
      <c r="O59" s="62"/>
      <c r="P59" s="62"/>
      <c r="Q59" s="62" t="s">
        <v>382</v>
      </c>
    </row>
    <row r="60" customFormat="false" ht="75" hidden="false" customHeight="true" outlineLevel="0" collapsed="false">
      <c r="A60" s="57" t="s">
        <v>670</v>
      </c>
      <c r="B60" s="24" t="s">
        <v>287</v>
      </c>
      <c r="C60" s="25" t="s">
        <v>671</v>
      </c>
      <c r="D60" s="29" t="s">
        <v>672</v>
      </c>
      <c r="E60" s="67"/>
      <c r="F60" s="79"/>
      <c r="G60" s="59"/>
      <c r="H60" s="29" t="s">
        <v>409</v>
      </c>
      <c r="I60" s="29" t="s">
        <v>501</v>
      </c>
      <c r="J60" s="29" t="s">
        <v>381</v>
      </c>
      <c r="K60" s="29"/>
      <c r="L60" s="29"/>
      <c r="M60" s="29"/>
      <c r="N60" s="29"/>
      <c r="O60" s="29"/>
      <c r="P60" s="29"/>
      <c r="Q60" s="29" t="s">
        <v>382</v>
      </c>
    </row>
    <row r="61" customFormat="false" ht="46.25" hidden="false" customHeight="false" outlineLevel="0" collapsed="false">
      <c r="A61" s="57" t="s">
        <v>673</v>
      </c>
      <c r="B61" s="60" t="s">
        <v>287</v>
      </c>
      <c r="C61" s="61" t="s">
        <v>674</v>
      </c>
      <c r="D61" s="62" t="s">
        <v>675</v>
      </c>
      <c r="E61" s="68" t="s">
        <v>676</v>
      </c>
      <c r="F61" s="90"/>
      <c r="G61" s="64"/>
      <c r="H61" s="62" t="s">
        <v>409</v>
      </c>
      <c r="I61" s="62" t="s">
        <v>396</v>
      </c>
      <c r="J61" s="62" t="s">
        <v>381</v>
      </c>
      <c r="K61" s="62"/>
      <c r="L61" s="62"/>
      <c r="M61" s="65" t="n">
        <v>45748</v>
      </c>
      <c r="N61" s="62" t="s">
        <v>403</v>
      </c>
      <c r="O61" s="62"/>
      <c r="P61" s="62"/>
      <c r="Q61" s="62" t="s">
        <v>382</v>
      </c>
    </row>
    <row r="62" customFormat="false" ht="61.15" hidden="false" customHeight="false" outlineLevel="0" collapsed="false">
      <c r="A62" s="57" t="s">
        <v>677</v>
      </c>
      <c r="B62" s="24" t="s">
        <v>283</v>
      </c>
      <c r="C62" s="25" t="s">
        <v>678</v>
      </c>
      <c r="D62" s="29" t="s">
        <v>679</v>
      </c>
      <c r="E62" s="29"/>
      <c r="F62" s="58"/>
      <c r="G62" s="59"/>
      <c r="H62" s="29" t="s">
        <v>409</v>
      </c>
      <c r="I62" s="29" t="s">
        <v>380</v>
      </c>
      <c r="J62" s="29" t="s">
        <v>381</v>
      </c>
      <c r="K62" s="29"/>
      <c r="L62" s="29"/>
      <c r="M62" s="29"/>
      <c r="N62" s="29"/>
      <c r="O62" s="29" t="s">
        <v>382</v>
      </c>
      <c r="P62" s="29"/>
      <c r="Q62" s="29" t="s">
        <v>383</v>
      </c>
    </row>
    <row r="63" customFormat="false" ht="45" hidden="false" customHeight="true" outlineLevel="0" collapsed="false">
      <c r="A63" s="57" t="s">
        <v>680</v>
      </c>
      <c r="B63" s="60" t="s">
        <v>283</v>
      </c>
      <c r="C63" s="61" t="s">
        <v>681</v>
      </c>
      <c r="D63" s="62" t="s">
        <v>682</v>
      </c>
      <c r="E63" s="62"/>
      <c r="F63" s="63"/>
      <c r="G63" s="64"/>
      <c r="H63" s="62" t="s">
        <v>409</v>
      </c>
      <c r="I63" s="62" t="s">
        <v>501</v>
      </c>
      <c r="J63" s="62" t="s">
        <v>381</v>
      </c>
      <c r="K63" s="62"/>
      <c r="L63" s="62"/>
      <c r="M63" s="62"/>
      <c r="N63" s="62"/>
      <c r="O63" s="62" t="s">
        <v>382</v>
      </c>
      <c r="P63" s="62"/>
      <c r="Q63" s="62" t="s">
        <v>383</v>
      </c>
    </row>
    <row r="64" customFormat="false" ht="46.25" hidden="false" customHeight="false" outlineLevel="0" collapsed="false">
      <c r="A64" s="57" t="s">
        <v>683</v>
      </c>
      <c r="B64" s="24" t="s">
        <v>283</v>
      </c>
      <c r="C64" s="25" t="s">
        <v>684</v>
      </c>
      <c r="D64" s="29" t="s">
        <v>685</v>
      </c>
      <c r="E64" s="29"/>
      <c r="F64" s="58"/>
      <c r="G64" s="59"/>
      <c r="H64" s="29" t="s">
        <v>409</v>
      </c>
      <c r="I64" s="29" t="s">
        <v>501</v>
      </c>
      <c r="J64" s="29" t="s">
        <v>381</v>
      </c>
      <c r="K64" s="29"/>
      <c r="L64" s="29"/>
      <c r="M64" s="29"/>
      <c r="N64" s="29"/>
      <c r="O64" s="29" t="s">
        <v>382</v>
      </c>
      <c r="P64" s="29"/>
      <c r="Q64" s="29" t="s">
        <v>382</v>
      </c>
    </row>
    <row r="65" customFormat="false" ht="46.25" hidden="false" customHeight="false" outlineLevel="0" collapsed="false">
      <c r="A65" s="57" t="s">
        <v>686</v>
      </c>
      <c r="B65" s="60" t="s">
        <v>283</v>
      </c>
      <c r="C65" s="61" t="s">
        <v>687</v>
      </c>
      <c r="D65" s="62" t="s">
        <v>688</v>
      </c>
      <c r="E65" s="62"/>
      <c r="F65" s="63"/>
      <c r="G65" s="64"/>
      <c r="H65" s="62" t="s">
        <v>409</v>
      </c>
      <c r="I65" s="62" t="s">
        <v>501</v>
      </c>
      <c r="J65" s="62" t="s">
        <v>381</v>
      </c>
      <c r="K65" s="62"/>
      <c r="L65" s="62"/>
      <c r="M65" s="62"/>
      <c r="N65" s="62"/>
      <c r="O65" s="62" t="s">
        <v>382</v>
      </c>
      <c r="P65" s="62"/>
      <c r="Q65" s="62" t="s">
        <v>383</v>
      </c>
    </row>
    <row r="66" customFormat="false" ht="76.1" hidden="false" customHeight="false" outlineLevel="0" collapsed="false">
      <c r="A66" s="57" t="s">
        <v>689</v>
      </c>
      <c r="B66" s="24" t="s">
        <v>283</v>
      </c>
      <c r="C66" s="25" t="s">
        <v>690</v>
      </c>
      <c r="D66" s="29" t="s">
        <v>691</v>
      </c>
      <c r="E66" s="29"/>
      <c r="F66" s="58"/>
      <c r="G66" s="59"/>
      <c r="H66" s="29" t="s">
        <v>409</v>
      </c>
      <c r="I66" s="29" t="s">
        <v>692</v>
      </c>
      <c r="J66" s="29" t="s">
        <v>381</v>
      </c>
      <c r="K66" s="29"/>
      <c r="L66" s="29" t="s">
        <v>693</v>
      </c>
      <c r="M66" s="29" t="s">
        <v>693</v>
      </c>
      <c r="N66" s="29" t="s">
        <v>629</v>
      </c>
      <c r="O66" s="29" t="s">
        <v>382</v>
      </c>
      <c r="P66" s="29"/>
      <c r="Q66" s="29" t="s">
        <v>382</v>
      </c>
    </row>
    <row r="67" customFormat="false" ht="48" hidden="false" customHeight="true" outlineLevel="0" collapsed="false">
      <c r="A67" s="57" t="s">
        <v>694</v>
      </c>
      <c r="B67" s="60" t="s">
        <v>283</v>
      </c>
      <c r="C67" s="61" t="s">
        <v>695</v>
      </c>
      <c r="D67" s="62" t="s">
        <v>696</v>
      </c>
      <c r="E67" s="68" t="s">
        <v>697</v>
      </c>
      <c r="F67" s="63" t="s">
        <v>698</v>
      </c>
      <c r="G67" s="64" t="n">
        <v>45678</v>
      </c>
      <c r="H67" s="62" t="s">
        <v>409</v>
      </c>
      <c r="I67" s="62" t="s">
        <v>389</v>
      </c>
      <c r="J67" s="62" t="s">
        <v>381</v>
      </c>
      <c r="K67" s="62"/>
      <c r="L67" s="62"/>
      <c r="M67" s="62"/>
      <c r="N67" s="62" t="s">
        <v>699</v>
      </c>
      <c r="O67" s="62" t="s">
        <v>382</v>
      </c>
      <c r="P67" s="62" t="s">
        <v>700</v>
      </c>
      <c r="Q67" s="62" t="s">
        <v>383</v>
      </c>
    </row>
    <row r="68" customFormat="false" ht="57.75" hidden="false" customHeight="true" outlineLevel="0" collapsed="false">
      <c r="A68" s="57" t="s">
        <v>701</v>
      </c>
      <c r="B68" s="24" t="s">
        <v>283</v>
      </c>
      <c r="C68" s="25" t="s">
        <v>702</v>
      </c>
      <c r="D68" s="29" t="s">
        <v>703</v>
      </c>
      <c r="E68" s="29"/>
      <c r="F68" s="58"/>
      <c r="G68" s="59"/>
      <c r="H68" s="29" t="s">
        <v>409</v>
      </c>
      <c r="I68" s="29" t="s">
        <v>501</v>
      </c>
      <c r="J68" s="29" t="s">
        <v>381</v>
      </c>
      <c r="K68" s="29"/>
      <c r="L68" s="29"/>
      <c r="M68" s="29"/>
      <c r="N68" s="29"/>
      <c r="O68" s="29" t="s">
        <v>382</v>
      </c>
      <c r="P68" s="29"/>
      <c r="Q68" s="29" t="s">
        <v>383</v>
      </c>
    </row>
    <row r="69" customFormat="false" ht="59.25" hidden="false" customHeight="true" outlineLevel="0" collapsed="false">
      <c r="A69" s="57" t="s">
        <v>704</v>
      </c>
      <c r="B69" s="60" t="s">
        <v>283</v>
      </c>
      <c r="C69" s="61" t="s">
        <v>705</v>
      </c>
      <c r="D69" s="62" t="s">
        <v>703</v>
      </c>
      <c r="E69" s="62"/>
      <c r="F69" s="63"/>
      <c r="G69" s="64"/>
      <c r="H69" s="62" t="s">
        <v>409</v>
      </c>
      <c r="I69" s="62" t="s">
        <v>501</v>
      </c>
      <c r="J69" s="62" t="s">
        <v>381</v>
      </c>
      <c r="K69" s="62"/>
      <c r="L69" s="62"/>
      <c r="M69" s="62"/>
      <c r="N69" s="62"/>
      <c r="O69" s="62"/>
      <c r="P69" s="62"/>
      <c r="Q69" s="62" t="s">
        <v>382</v>
      </c>
    </row>
    <row r="70" customFormat="false" ht="91" hidden="false" customHeight="false" outlineLevel="0" collapsed="false">
      <c r="A70" s="57" t="s">
        <v>706</v>
      </c>
      <c r="B70" s="24" t="s">
        <v>307</v>
      </c>
      <c r="C70" s="26" t="s">
        <v>707</v>
      </c>
      <c r="D70" s="29" t="s">
        <v>708</v>
      </c>
      <c r="E70" s="67" t="s">
        <v>709</v>
      </c>
      <c r="F70" s="58" t="s">
        <v>710</v>
      </c>
      <c r="G70" s="59" t="n">
        <v>44222</v>
      </c>
      <c r="H70" s="29" t="s">
        <v>711</v>
      </c>
      <c r="I70" s="29" t="s">
        <v>389</v>
      </c>
      <c r="J70" s="29" t="s">
        <v>381</v>
      </c>
      <c r="K70" s="29" t="s">
        <v>712</v>
      </c>
      <c r="L70" s="29"/>
      <c r="M70" s="29"/>
      <c r="N70" s="29" t="s">
        <v>713</v>
      </c>
      <c r="O70" s="29" t="s">
        <v>382</v>
      </c>
      <c r="P70" s="29" t="s">
        <v>306</v>
      </c>
      <c r="Q70" s="29" t="s">
        <v>383</v>
      </c>
    </row>
    <row r="71" customFormat="false" ht="76.1" hidden="false" customHeight="false" outlineLevel="0" collapsed="false">
      <c r="A71" s="57" t="s">
        <v>714</v>
      </c>
      <c r="B71" s="60" t="s">
        <v>104</v>
      </c>
      <c r="C71" s="61" t="s">
        <v>715</v>
      </c>
      <c r="D71" s="62" t="s">
        <v>716</v>
      </c>
      <c r="E71" s="68" t="s">
        <v>717</v>
      </c>
      <c r="F71" s="63" t="s">
        <v>718</v>
      </c>
      <c r="G71" s="64" t="n">
        <v>44655</v>
      </c>
      <c r="H71" s="62" t="s">
        <v>379</v>
      </c>
      <c r="I71" s="62" t="s">
        <v>389</v>
      </c>
      <c r="J71" s="62" t="s">
        <v>381</v>
      </c>
      <c r="K71" s="62" t="s">
        <v>719</v>
      </c>
      <c r="L71" s="62"/>
      <c r="M71" s="62"/>
      <c r="N71" s="62" t="s">
        <v>416</v>
      </c>
      <c r="O71" s="62" t="s">
        <v>382</v>
      </c>
      <c r="P71" s="62" t="s">
        <v>230</v>
      </c>
      <c r="Q71" s="62" t="s">
        <v>383</v>
      </c>
    </row>
    <row r="72" customFormat="false" ht="83.25" hidden="false" customHeight="true" outlineLevel="0" collapsed="false">
      <c r="A72" s="57" t="s">
        <v>720</v>
      </c>
      <c r="B72" s="24" t="s">
        <v>335</v>
      </c>
      <c r="C72" s="25"/>
      <c r="D72" s="29"/>
      <c r="E72" s="29"/>
      <c r="F72" s="58"/>
      <c r="G72" s="59"/>
      <c r="H72" s="29" t="s">
        <v>721</v>
      </c>
      <c r="I72" s="29" t="s">
        <v>501</v>
      </c>
      <c r="J72" s="29" t="s">
        <v>381</v>
      </c>
      <c r="K72" s="29"/>
      <c r="L72" s="29"/>
      <c r="M72" s="29"/>
      <c r="N72" s="29"/>
      <c r="O72" s="29"/>
      <c r="P72" s="29"/>
      <c r="Q72" s="29" t="s">
        <v>382</v>
      </c>
    </row>
    <row r="73" customFormat="false" ht="83.25" hidden="false" customHeight="true" outlineLevel="0" collapsed="false">
      <c r="A73" s="57" t="s">
        <v>722</v>
      </c>
      <c r="B73" s="60" t="s">
        <v>18</v>
      </c>
      <c r="C73" s="61"/>
      <c r="D73" s="62" t="s">
        <v>27</v>
      </c>
      <c r="E73" s="62"/>
      <c r="F73" s="63"/>
      <c r="G73" s="64"/>
      <c r="H73" s="62" t="s">
        <v>456</v>
      </c>
      <c r="I73" s="62" t="s">
        <v>457</v>
      </c>
      <c r="J73" s="62" t="s">
        <v>381</v>
      </c>
      <c r="K73" s="62"/>
      <c r="L73" s="62"/>
      <c r="M73" s="62"/>
      <c r="N73" s="62"/>
      <c r="O73" s="62"/>
      <c r="P73" s="62"/>
      <c r="Q73" s="62" t="s">
        <v>383</v>
      </c>
    </row>
    <row r="74" customFormat="false" ht="76.1" hidden="false" customHeight="false" outlineLevel="0" collapsed="false">
      <c r="A74" s="57" t="s">
        <v>723</v>
      </c>
      <c r="B74" s="24" t="s">
        <v>165</v>
      </c>
      <c r="C74" s="25" t="s">
        <v>724</v>
      </c>
      <c r="D74" s="29" t="s">
        <v>172</v>
      </c>
      <c r="E74" s="29" t="s">
        <v>725</v>
      </c>
      <c r="F74" s="58"/>
      <c r="G74" s="59"/>
      <c r="H74" s="29" t="s">
        <v>456</v>
      </c>
      <c r="I74" s="29" t="s">
        <v>726</v>
      </c>
      <c r="J74" s="29" t="s">
        <v>381</v>
      </c>
      <c r="K74" s="29"/>
      <c r="L74" s="29"/>
      <c r="M74" s="29"/>
      <c r="N74" s="29"/>
      <c r="O74" s="29"/>
      <c r="P74" s="29"/>
      <c r="Q74" s="29" t="s">
        <v>383</v>
      </c>
    </row>
    <row r="75" customFormat="false" ht="69" hidden="false" customHeight="true" outlineLevel="0" collapsed="false">
      <c r="A75" s="57" t="s">
        <v>727</v>
      </c>
      <c r="B75" s="60" t="s">
        <v>329</v>
      </c>
      <c r="C75" s="61"/>
      <c r="D75" s="62"/>
      <c r="E75" s="62"/>
      <c r="F75" s="63"/>
      <c r="G75" s="64"/>
      <c r="H75" s="62" t="s">
        <v>456</v>
      </c>
      <c r="I75" s="62" t="s">
        <v>380</v>
      </c>
      <c r="J75" s="62" t="s">
        <v>381</v>
      </c>
      <c r="K75" s="62"/>
      <c r="L75" s="62"/>
      <c r="M75" s="62"/>
      <c r="N75" s="62"/>
      <c r="O75" s="62"/>
      <c r="P75" s="62"/>
      <c r="Q75" s="62" t="s">
        <v>382</v>
      </c>
    </row>
    <row r="76" customFormat="false" ht="61.15" hidden="false" customHeight="false" outlineLevel="0" collapsed="false">
      <c r="A76" s="57" t="s">
        <v>728</v>
      </c>
      <c r="B76" s="24" t="s">
        <v>132</v>
      </c>
      <c r="C76" s="25" t="s">
        <v>729</v>
      </c>
      <c r="D76" s="29" t="s">
        <v>70</v>
      </c>
      <c r="E76" s="29"/>
      <c r="F76" s="58"/>
      <c r="G76" s="59"/>
      <c r="H76" s="29" t="s">
        <v>379</v>
      </c>
      <c r="I76" s="29" t="s">
        <v>380</v>
      </c>
      <c r="J76" s="29" t="s">
        <v>381</v>
      </c>
      <c r="K76" s="29"/>
      <c r="L76" s="29"/>
      <c r="M76" s="29"/>
      <c r="N76" s="29" t="s">
        <v>416</v>
      </c>
      <c r="O76" s="29" t="s">
        <v>383</v>
      </c>
      <c r="P76" s="29"/>
      <c r="Q76" s="29" t="s">
        <v>383</v>
      </c>
    </row>
    <row r="77" customFormat="false" ht="46.25" hidden="false" customHeight="false" outlineLevel="0" collapsed="false">
      <c r="A77" s="57" t="s">
        <v>730</v>
      </c>
      <c r="B77" s="60" t="s">
        <v>352</v>
      </c>
      <c r="C77" s="61" t="s">
        <v>731</v>
      </c>
      <c r="D77" s="62" t="s">
        <v>732</v>
      </c>
      <c r="E77" s="68" t="s">
        <v>733</v>
      </c>
      <c r="F77" s="90" t="s">
        <v>734</v>
      </c>
      <c r="G77" s="64" t="n">
        <v>45415</v>
      </c>
      <c r="H77" s="62" t="s">
        <v>409</v>
      </c>
      <c r="I77" s="62" t="s">
        <v>389</v>
      </c>
      <c r="J77" s="62" t="s">
        <v>381</v>
      </c>
      <c r="K77" s="62"/>
      <c r="L77" s="62"/>
      <c r="M77" s="62"/>
      <c r="N77" s="62" t="s">
        <v>390</v>
      </c>
      <c r="O77" s="62" t="s">
        <v>383</v>
      </c>
      <c r="P77" s="62" t="s">
        <v>735</v>
      </c>
      <c r="Q77" s="62" t="s">
        <v>383</v>
      </c>
    </row>
    <row r="78" customFormat="false" ht="76.1" hidden="false" customHeight="false" outlineLevel="0" collapsed="false">
      <c r="A78" s="57" t="s">
        <v>736</v>
      </c>
      <c r="B78" s="24" t="s">
        <v>188</v>
      </c>
      <c r="C78" s="25" t="s">
        <v>737</v>
      </c>
      <c r="D78" s="29" t="s">
        <v>738</v>
      </c>
      <c r="E78" s="29"/>
      <c r="F78" s="58"/>
      <c r="G78" s="59"/>
      <c r="H78" s="29" t="s">
        <v>500</v>
      </c>
      <c r="I78" s="29" t="s">
        <v>380</v>
      </c>
      <c r="J78" s="29" t="s">
        <v>381</v>
      </c>
      <c r="K78" s="29"/>
      <c r="L78" s="29"/>
      <c r="M78" s="29"/>
      <c r="N78" s="29"/>
      <c r="O78" s="29" t="s">
        <v>382</v>
      </c>
      <c r="P78" s="29"/>
      <c r="Q78" s="29" t="s">
        <v>383</v>
      </c>
    </row>
    <row r="79" customFormat="false" ht="46.25" hidden="false" customHeight="false" outlineLevel="0" collapsed="false">
      <c r="A79" s="57" t="s">
        <v>739</v>
      </c>
      <c r="B79" s="60" t="s">
        <v>175</v>
      </c>
      <c r="C79" s="61" t="s">
        <v>740</v>
      </c>
      <c r="D79" s="62" t="s">
        <v>741</v>
      </c>
      <c r="E79" s="62"/>
      <c r="F79" s="63"/>
      <c r="G79" s="64"/>
      <c r="H79" s="62" t="s">
        <v>456</v>
      </c>
      <c r="I79" s="62" t="s">
        <v>742</v>
      </c>
      <c r="J79" s="62" t="s">
        <v>381</v>
      </c>
      <c r="K79" s="62"/>
      <c r="L79" s="62"/>
      <c r="M79" s="62"/>
      <c r="N79" s="62"/>
      <c r="O79" s="62" t="s">
        <v>382</v>
      </c>
      <c r="P79" s="62"/>
      <c r="Q79" s="62" t="s">
        <v>383</v>
      </c>
    </row>
    <row r="80" customFormat="false" ht="105.95" hidden="false" customHeight="false" outlineLevel="0" collapsed="false">
      <c r="A80" s="57" t="s">
        <v>743</v>
      </c>
      <c r="B80" s="24" t="s">
        <v>62</v>
      </c>
      <c r="C80" s="25" t="s">
        <v>744</v>
      </c>
      <c r="D80" s="29" t="s">
        <v>745</v>
      </c>
      <c r="E80" s="67" t="s">
        <v>744</v>
      </c>
      <c r="F80" s="58" t="s">
        <v>746</v>
      </c>
      <c r="G80" s="59" t="n">
        <v>45672</v>
      </c>
      <c r="H80" s="29" t="s">
        <v>747</v>
      </c>
      <c r="I80" s="29" t="s">
        <v>389</v>
      </c>
      <c r="J80" s="29" t="s">
        <v>381</v>
      </c>
      <c r="K80" s="29" t="s">
        <v>748</v>
      </c>
      <c r="L80" s="29"/>
      <c r="M80" s="29"/>
      <c r="N80" s="29" t="s">
        <v>749</v>
      </c>
      <c r="O80" s="29" t="s">
        <v>383</v>
      </c>
      <c r="P80" s="29" t="s">
        <v>70</v>
      </c>
      <c r="Q80" s="29" t="s">
        <v>383</v>
      </c>
    </row>
    <row r="81" customFormat="false" ht="46.25" hidden="false" customHeight="false" outlineLevel="0" collapsed="false">
      <c r="A81" s="57" t="s">
        <v>750</v>
      </c>
      <c r="B81" s="60" t="s">
        <v>216</v>
      </c>
      <c r="C81" s="61"/>
      <c r="D81" s="62"/>
      <c r="E81" s="62"/>
      <c r="F81" s="63"/>
      <c r="G81" s="64"/>
      <c r="H81" s="62" t="s">
        <v>751</v>
      </c>
      <c r="I81" s="62" t="s">
        <v>501</v>
      </c>
      <c r="J81" s="62" t="s">
        <v>381</v>
      </c>
      <c r="K81" s="62"/>
      <c r="L81" s="62"/>
      <c r="M81" s="62"/>
      <c r="N81" s="62"/>
      <c r="O81" s="62"/>
      <c r="P81" s="62"/>
      <c r="Q81" s="62" t="s">
        <v>383</v>
      </c>
    </row>
    <row r="82" customFormat="false" ht="46.25" hidden="false" customHeight="false" outlineLevel="0" collapsed="false">
      <c r="A82" s="57" t="s">
        <v>752</v>
      </c>
      <c r="B82" s="24" t="s">
        <v>87</v>
      </c>
      <c r="C82" s="25"/>
      <c r="D82" s="29"/>
      <c r="E82" s="67" t="s">
        <v>753</v>
      </c>
      <c r="F82" s="58"/>
      <c r="G82" s="85" t="n">
        <v>44774</v>
      </c>
      <c r="H82" s="29" t="s">
        <v>456</v>
      </c>
      <c r="I82" s="29" t="s">
        <v>389</v>
      </c>
      <c r="J82" s="29" t="s">
        <v>381</v>
      </c>
      <c r="K82" s="29"/>
      <c r="L82" s="29"/>
      <c r="M82" s="29"/>
      <c r="N82" s="29"/>
      <c r="O82" s="29" t="s">
        <v>383</v>
      </c>
      <c r="P82" s="29"/>
      <c r="Q82" s="29" t="s">
        <v>382</v>
      </c>
    </row>
    <row r="83" customFormat="false" ht="61.5" hidden="false" customHeight="true" outlineLevel="0" collapsed="false">
      <c r="A83" s="57" t="s">
        <v>754</v>
      </c>
      <c r="B83" s="60" t="s">
        <v>207</v>
      </c>
      <c r="C83" s="61" t="s">
        <v>755</v>
      </c>
      <c r="D83" s="62" t="s">
        <v>756</v>
      </c>
      <c r="E83" s="62" t="s">
        <v>757</v>
      </c>
      <c r="F83" s="63" t="s">
        <v>758</v>
      </c>
      <c r="G83" s="64"/>
      <c r="H83" s="62" t="s">
        <v>379</v>
      </c>
      <c r="I83" s="62" t="s">
        <v>396</v>
      </c>
      <c r="J83" s="62" t="s">
        <v>381</v>
      </c>
      <c r="K83" s="62"/>
      <c r="L83" s="62"/>
      <c r="M83" s="62"/>
      <c r="N83" s="62" t="s">
        <v>759</v>
      </c>
      <c r="O83" s="62" t="s">
        <v>382</v>
      </c>
      <c r="P83" s="62" t="s">
        <v>356</v>
      </c>
      <c r="Q83" s="62" t="s">
        <v>382</v>
      </c>
    </row>
    <row r="84" customFormat="false" ht="76.1" hidden="false" customHeight="false" outlineLevel="0" collapsed="false">
      <c r="A84" s="57" t="s">
        <v>760</v>
      </c>
      <c r="B84" s="24" t="s">
        <v>207</v>
      </c>
      <c r="C84" s="25" t="s">
        <v>761</v>
      </c>
      <c r="D84" s="29" t="s">
        <v>762</v>
      </c>
      <c r="E84" s="29"/>
      <c r="F84" s="58"/>
      <c r="G84" s="59"/>
      <c r="H84" s="29" t="s">
        <v>763</v>
      </c>
      <c r="I84" s="29" t="s">
        <v>742</v>
      </c>
      <c r="J84" s="29" t="s">
        <v>381</v>
      </c>
      <c r="K84" s="29"/>
      <c r="L84" s="29"/>
      <c r="M84" s="29"/>
      <c r="N84" s="29"/>
      <c r="O84" s="29"/>
      <c r="P84" s="29"/>
      <c r="Q84" s="29" t="s">
        <v>383</v>
      </c>
    </row>
    <row r="85" customFormat="false" ht="60.75" hidden="false" customHeight="true" outlineLevel="0" collapsed="false">
      <c r="A85" s="57" t="s">
        <v>764</v>
      </c>
      <c r="B85" s="60" t="s">
        <v>152</v>
      </c>
      <c r="C85" s="61" t="s">
        <v>765</v>
      </c>
      <c r="D85" s="61" t="s">
        <v>158</v>
      </c>
      <c r="E85" s="62" t="s">
        <v>766</v>
      </c>
      <c r="F85" s="63"/>
      <c r="G85" s="64"/>
      <c r="H85" s="62" t="s">
        <v>402</v>
      </c>
      <c r="I85" s="62" t="s">
        <v>457</v>
      </c>
      <c r="J85" s="62" t="s">
        <v>381</v>
      </c>
      <c r="K85" s="62"/>
      <c r="L85" s="62"/>
      <c r="M85" s="62"/>
      <c r="N85" s="62"/>
      <c r="O85" s="62" t="s">
        <v>382</v>
      </c>
      <c r="P85" s="62"/>
      <c r="Q85" s="62" t="s">
        <v>383</v>
      </c>
    </row>
    <row r="86" customFormat="false" ht="46.25" hidden="false" customHeight="false" outlineLevel="0" collapsed="false">
      <c r="A86" s="57" t="s">
        <v>767</v>
      </c>
      <c r="B86" s="24" t="s">
        <v>194</v>
      </c>
      <c r="C86" s="91"/>
      <c r="D86" s="25"/>
      <c r="E86" s="29"/>
      <c r="F86" s="58"/>
      <c r="G86" s="59"/>
      <c r="H86" s="29"/>
      <c r="I86" s="29" t="s">
        <v>457</v>
      </c>
      <c r="J86" s="29" t="s">
        <v>381</v>
      </c>
      <c r="K86" s="29"/>
      <c r="L86" s="29"/>
      <c r="M86" s="29"/>
      <c r="N86" s="29"/>
      <c r="O86" s="29"/>
      <c r="P86" s="29"/>
      <c r="Q86" s="29" t="s">
        <v>382</v>
      </c>
    </row>
    <row r="87" customFormat="false" ht="46.25" hidden="false" customHeight="false" outlineLevel="0" collapsed="false">
      <c r="A87" s="57" t="s">
        <v>768</v>
      </c>
      <c r="B87" s="60" t="s">
        <v>159</v>
      </c>
      <c r="C87" s="61" t="s">
        <v>160</v>
      </c>
      <c r="D87" s="61" t="s">
        <v>164</v>
      </c>
      <c r="E87" s="62"/>
      <c r="F87" s="63"/>
      <c r="G87" s="64"/>
      <c r="H87" s="62"/>
      <c r="I87" s="62" t="s">
        <v>457</v>
      </c>
      <c r="J87" s="62" t="s">
        <v>381</v>
      </c>
      <c r="K87" s="62"/>
      <c r="L87" s="62"/>
      <c r="M87" s="62"/>
      <c r="N87" s="62" t="s">
        <v>416</v>
      </c>
      <c r="O87" s="62" t="s">
        <v>382</v>
      </c>
      <c r="P87" s="62"/>
      <c r="Q87" s="62" t="s">
        <v>383</v>
      </c>
    </row>
    <row r="88" customFormat="false" ht="46.25" hidden="false" customHeight="false" outlineLevel="0" collapsed="false">
      <c r="A88" s="57" t="s">
        <v>769</v>
      </c>
      <c r="B88" s="25" t="s">
        <v>202</v>
      </c>
      <c r="C88" s="91"/>
      <c r="D88" s="25"/>
      <c r="E88" s="29"/>
      <c r="F88" s="58"/>
      <c r="G88" s="59"/>
      <c r="H88" s="29"/>
      <c r="I88" s="29" t="s">
        <v>457</v>
      </c>
      <c r="J88" s="29" t="s">
        <v>381</v>
      </c>
      <c r="K88" s="29"/>
      <c r="L88" s="29"/>
      <c r="M88" s="29"/>
      <c r="N88" s="29"/>
      <c r="O88" s="29"/>
      <c r="P88" s="29"/>
      <c r="Q88" s="29" t="s">
        <v>382</v>
      </c>
    </row>
    <row r="89" customFormat="false" ht="46.25" hidden="false" customHeight="false" outlineLevel="0" collapsed="false">
      <c r="A89" s="57" t="s">
        <v>770</v>
      </c>
      <c r="B89" s="61" t="s">
        <v>54</v>
      </c>
      <c r="C89" s="92"/>
      <c r="D89" s="61"/>
      <c r="E89" s="62"/>
      <c r="F89" s="63"/>
      <c r="G89" s="64"/>
      <c r="H89" s="62"/>
      <c r="I89" s="62" t="s">
        <v>457</v>
      </c>
      <c r="J89" s="62" t="s">
        <v>381</v>
      </c>
      <c r="K89" s="62"/>
      <c r="L89" s="62"/>
      <c r="M89" s="62"/>
      <c r="N89" s="62"/>
      <c r="O89" s="62"/>
      <c r="P89" s="62"/>
      <c r="Q89" s="62" t="s">
        <v>383</v>
      </c>
    </row>
    <row r="90" customFormat="false" ht="46.25" hidden="false" customHeight="false" outlineLevel="0" collapsed="false">
      <c r="A90" s="57" t="s">
        <v>771</v>
      </c>
      <c r="B90" s="25" t="s">
        <v>37</v>
      </c>
      <c r="C90" s="91"/>
      <c r="D90" s="25"/>
      <c r="E90" s="29"/>
      <c r="F90" s="58"/>
      <c r="G90" s="59"/>
      <c r="H90" s="29"/>
      <c r="I90" s="29" t="s">
        <v>457</v>
      </c>
      <c r="J90" s="29" t="s">
        <v>381</v>
      </c>
      <c r="K90" s="29"/>
      <c r="L90" s="29"/>
      <c r="M90" s="29"/>
      <c r="N90" s="29"/>
      <c r="O90" s="29"/>
      <c r="P90" s="29"/>
      <c r="Q90" s="29" t="s">
        <v>383</v>
      </c>
    </row>
    <row r="91" customFormat="false" ht="46.25" hidden="false" customHeight="false" outlineLevel="0" collapsed="false">
      <c r="A91" s="57" t="s">
        <v>772</v>
      </c>
      <c r="B91" s="61" t="s">
        <v>173</v>
      </c>
      <c r="C91" s="92"/>
      <c r="D91" s="61"/>
      <c r="E91" s="62"/>
      <c r="F91" s="63"/>
      <c r="G91" s="64"/>
      <c r="H91" s="62"/>
      <c r="I91" s="62" t="s">
        <v>457</v>
      </c>
      <c r="J91" s="62" t="s">
        <v>381</v>
      </c>
      <c r="K91" s="62"/>
      <c r="L91" s="62"/>
      <c r="M91" s="62"/>
      <c r="N91" s="62"/>
      <c r="O91" s="62"/>
      <c r="P91" s="62"/>
      <c r="Q91" s="62" t="s">
        <v>383</v>
      </c>
    </row>
    <row r="92" customFormat="false" ht="46.25" hidden="false" customHeight="false" outlineLevel="0" collapsed="false">
      <c r="A92" s="57" t="s">
        <v>773</v>
      </c>
      <c r="B92" s="25" t="s">
        <v>46</v>
      </c>
      <c r="C92" s="91"/>
      <c r="D92" s="25"/>
      <c r="E92" s="29"/>
      <c r="F92" s="58"/>
      <c r="G92" s="59"/>
      <c r="H92" s="29"/>
      <c r="I92" s="29" t="s">
        <v>457</v>
      </c>
      <c r="J92" s="29" t="s">
        <v>381</v>
      </c>
      <c r="K92" s="29"/>
      <c r="L92" s="29"/>
      <c r="M92" s="29"/>
      <c r="N92" s="29"/>
      <c r="O92" s="29"/>
      <c r="P92" s="29"/>
      <c r="Q92" s="29" t="s">
        <v>383</v>
      </c>
    </row>
    <row r="93" s="94" customFormat="true" ht="46.25" hidden="false" customHeight="false" outlineLevel="0" collapsed="false">
      <c r="A93" s="93" t="s">
        <v>774</v>
      </c>
      <c r="B93" s="16" t="s">
        <v>354</v>
      </c>
      <c r="C93" s="16" t="s">
        <v>775</v>
      </c>
      <c r="D93" s="20" t="s">
        <v>776</v>
      </c>
      <c r="E93" s="20" t="s">
        <v>777</v>
      </c>
      <c r="F93" s="73" t="s">
        <v>778</v>
      </c>
      <c r="G93" s="74" t="n">
        <v>42329</v>
      </c>
      <c r="H93" s="20" t="s">
        <v>402</v>
      </c>
      <c r="I93" s="20" t="s">
        <v>389</v>
      </c>
      <c r="J93" s="20" t="s">
        <v>381</v>
      </c>
      <c r="K93" s="20"/>
      <c r="L93" s="20"/>
      <c r="M93" s="20"/>
      <c r="N93" s="20"/>
      <c r="O93" s="20"/>
      <c r="P93" s="20"/>
      <c r="Q93" s="20" t="s">
        <v>317</v>
      </c>
    </row>
    <row r="94" s="94" customFormat="true" ht="61.15" hidden="false" customHeight="false" outlineLevel="0" collapsed="false">
      <c r="A94" s="93" t="s">
        <v>779</v>
      </c>
      <c r="B94" s="16" t="s">
        <v>354</v>
      </c>
      <c r="C94" s="16" t="s">
        <v>780</v>
      </c>
      <c r="D94" s="20" t="s">
        <v>781</v>
      </c>
      <c r="E94" s="20" t="s">
        <v>782</v>
      </c>
      <c r="F94" s="20" t="s">
        <v>783</v>
      </c>
      <c r="G94" s="74" t="n">
        <v>45180</v>
      </c>
      <c r="H94" s="20" t="s">
        <v>402</v>
      </c>
      <c r="I94" s="20" t="s">
        <v>389</v>
      </c>
      <c r="J94" s="20" t="s">
        <v>381</v>
      </c>
      <c r="K94" s="20"/>
      <c r="L94" s="20"/>
      <c r="M94" s="20"/>
      <c r="N94" s="20"/>
      <c r="O94" s="20"/>
      <c r="P94" s="20"/>
      <c r="Q94" s="20" t="s">
        <v>317</v>
      </c>
    </row>
    <row r="95" s="94" customFormat="true" ht="61.15" hidden="false" customHeight="false" outlineLevel="0" collapsed="false">
      <c r="A95" s="93" t="s">
        <v>784</v>
      </c>
      <c r="B95" s="16" t="s">
        <v>354</v>
      </c>
      <c r="C95" s="16" t="s">
        <v>785</v>
      </c>
      <c r="D95" s="29" t="s">
        <v>786</v>
      </c>
      <c r="E95" s="20" t="s">
        <v>787</v>
      </c>
      <c r="F95" s="73" t="s">
        <v>788</v>
      </c>
      <c r="G95" s="74" t="n">
        <v>45586</v>
      </c>
      <c r="H95" s="20" t="s">
        <v>463</v>
      </c>
      <c r="I95" s="20" t="s">
        <v>389</v>
      </c>
      <c r="J95" s="20" t="s">
        <v>381</v>
      </c>
      <c r="K95" s="20"/>
      <c r="L95" s="20"/>
      <c r="M95" s="20"/>
      <c r="N95" s="20"/>
      <c r="O95" s="20"/>
      <c r="P95" s="20"/>
      <c r="Q95" s="20" t="s">
        <v>317</v>
      </c>
    </row>
    <row r="96" s="94" customFormat="true" ht="61.15" hidden="false" customHeight="false" outlineLevel="0" collapsed="false">
      <c r="A96" s="93" t="s">
        <v>789</v>
      </c>
      <c r="B96" s="16" t="s">
        <v>354</v>
      </c>
      <c r="C96" s="16" t="s">
        <v>790</v>
      </c>
      <c r="D96" s="20" t="s">
        <v>791</v>
      </c>
      <c r="E96" s="20" t="s">
        <v>792</v>
      </c>
      <c r="F96" s="73" t="s">
        <v>793</v>
      </c>
      <c r="G96" s="74" t="n">
        <v>43070</v>
      </c>
      <c r="H96" s="20" t="s">
        <v>456</v>
      </c>
      <c r="I96" s="20" t="s">
        <v>389</v>
      </c>
      <c r="J96" s="20" t="s">
        <v>381</v>
      </c>
      <c r="K96" s="20"/>
      <c r="L96" s="20"/>
      <c r="M96" s="20"/>
      <c r="N96" s="20"/>
      <c r="O96" s="20"/>
      <c r="P96" s="20"/>
      <c r="Q96" s="20" t="s">
        <v>317</v>
      </c>
    </row>
    <row r="97" s="94" customFormat="true" ht="46.25" hidden="false" customHeight="false" outlineLevel="0" collapsed="false">
      <c r="A97" s="95" t="s">
        <v>794</v>
      </c>
      <c r="B97" s="16" t="s">
        <v>354</v>
      </c>
      <c r="C97" s="16" t="s">
        <v>795</v>
      </c>
      <c r="D97" s="20" t="s">
        <v>796</v>
      </c>
      <c r="E97" s="20" t="s">
        <v>797</v>
      </c>
      <c r="F97" s="73" t="s">
        <v>798</v>
      </c>
      <c r="G97" s="74" t="n">
        <v>45065</v>
      </c>
      <c r="H97" s="20" t="s">
        <v>456</v>
      </c>
      <c r="I97" s="20" t="s">
        <v>389</v>
      </c>
      <c r="J97" s="20" t="s">
        <v>381</v>
      </c>
      <c r="K97" s="20"/>
      <c r="L97" s="20"/>
      <c r="M97" s="20"/>
      <c r="N97" s="20"/>
      <c r="O97" s="20"/>
      <c r="P97" s="20"/>
      <c r="Q97" s="20" t="s">
        <v>317</v>
      </c>
    </row>
    <row r="98" s="94" customFormat="true" ht="46.25" hidden="false" customHeight="false" outlineLevel="0" collapsed="false">
      <c r="A98" s="93" t="s">
        <v>799</v>
      </c>
      <c r="B98" s="16" t="s">
        <v>354</v>
      </c>
      <c r="C98" s="16" t="s">
        <v>800</v>
      </c>
      <c r="D98" s="29" t="s">
        <v>801</v>
      </c>
      <c r="E98" s="20" t="s">
        <v>802</v>
      </c>
      <c r="F98" s="73" t="s">
        <v>803</v>
      </c>
      <c r="G98" s="74" t="n">
        <v>43063</v>
      </c>
      <c r="H98" s="20" t="s">
        <v>804</v>
      </c>
      <c r="I98" s="20" t="s">
        <v>389</v>
      </c>
      <c r="J98" s="20" t="s">
        <v>381</v>
      </c>
      <c r="K98" s="20"/>
      <c r="L98" s="20"/>
      <c r="M98" s="20"/>
      <c r="N98" s="20"/>
      <c r="O98" s="20"/>
      <c r="P98" s="20"/>
      <c r="Q98" s="20" t="s">
        <v>317</v>
      </c>
    </row>
    <row r="99" s="94" customFormat="true" ht="61.15" hidden="false" customHeight="false" outlineLevel="0" collapsed="false">
      <c r="A99" s="93" t="s">
        <v>805</v>
      </c>
      <c r="B99" s="16" t="s">
        <v>354</v>
      </c>
      <c r="C99" s="16" t="s">
        <v>806</v>
      </c>
      <c r="D99" s="29" t="s">
        <v>807</v>
      </c>
      <c r="E99" s="20" t="s">
        <v>808</v>
      </c>
      <c r="F99" s="73" t="s">
        <v>809</v>
      </c>
      <c r="G99" s="74" t="n">
        <v>41518</v>
      </c>
      <c r="H99" s="20" t="s">
        <v>456</v>
      </c>
      <c r="I99" s="20" t="s">
        <v>389</v>
      </c>
      <c r="J99" s="20" t="s">
        <v>381</v>
      </c>
      <c r="K99" s="20"/>
      <c r="L99" s="20"/>
      <c r="M99" s="20"/>
      <c r="N99" s="20"/>
      <c r="O99" s="20"/>
      <c r="P99" s="20"/>
      <c r="Q99" s="20" t="s">
        <v>317</v>
      </c>
    </row>
    <row r="100" s="94" customFormat="true" ht="91" hidden="false" customHeight="false" outlineLevel="0" collapsed="false">
      <c r="A100" s="93" t="s">
        <v>810</v>
      </c>
      <c r="B100" s="16" t="s">
        <v>354</v>
      </c>
      <c r="C100" s="16" t="s">
        <v>811</v>
      </c>
      <c r="D100" s="29" t="s">
        <v>812</v>
      </c>
      <c r="E100" s="20" t="s">
        <v>813</v>
      </c>
      <c r="F100" s="73" t="s">
        <v>814</v>
      </c>
      <c r="G100" s="74" t="n">
        <v>42045</v>
      </c>
      <c r="H100" s="20" t="s">
        <v>815</v>
      </c>
      <c r="I100" s="20" t="s">
        <v>389</v>
      </c>
      <c r="J100" s="20" t="s">
        <v>381</v>
      </c>
      <c r="K100" s="20"/>
      <c r="L100" s="20"/>
      <c r="M100" s="20"/>
      <c r="N100" s="20"/>
      <c r="O100" s="20"/>
      <c r="P100" s="20"/>
      <c r="Q100" s="20" t="s">
        <v>317</v>
      </c>
    </row>
    <row r="101" s="94" customFormat="true" ht="91" hidden="false" customHeight="false" outlineLevel="0" collapsed="false">
      <c r="A101" s="93" t="s">
        <v>816</v>
      </c>
      <c r="B101" s="16" t="s">
        <v>354</v>
      </c>
      <c r="C101" s="16" t="s">
        <v>817</v>
      </c>
      <c r="D101" s="20" t="s">
        <v>818</v>
      </c>
      <c r="E101" s="20" t="s">
        <v>819</v>
      </c>
      <c r="F101" s="73" t="s">
        <v>820</v>
      </c>
      <c r="G101" s="74" t="n">
        <v>45688</v>
      </c>
      <c r="H101" s="20" t="s">
        <v>409</v>
      </c>
      <c r="I101" s="20" t="s">
        <v>389</v>
      </c>
      <c r="J101" s="20" t="s">
        <v>381</v>
      </c>
      <c r="K101" s="20"/>
      <c r="L101" s="20"/>
      <c r="M101" s="20"/>
      <c r="N101" s="20"/>
      <c r="O101" s="20"/>
      <c r="P101" s="20"/>
      <c r="Q101" s="20" t="s">
        <v>317</v>
      </c>
    </row>
    <row r="102" s="94" customFormat="true" ht="46.25" hidden="false" customHeight="false" outlineLevel="0" collapsed="false">
      <c r="A102" s="93" t="s">
        <v>821</v>
      </c>
      <c r="B102" s="16" t="s">
        <v>354</v>
      </c>
      <c r="C102" s="16" t="s">
        <v>822</v>
      </c>
      <c r="D102" s="20" t="s">
        <v>823</v>
      </c>
      <c r="E102" s="20" t="s">
        <v>824</v>
      </c>
      <c r="F102" s="73" t="s">
        <v>825</v>
      </c>
      <c r="G102" s="74" t="s">
        <v>826</v>
      </c>
      <c r="H102" s="20" t="s">
        <v>827</v>
      </c>
      <c r="I102" s="20" t="s">
        <v>389</v>
      </c>
      <c r="J102" s="20" t="s">
        <v>381</v>
      </c>
      <c r="K102" s="20"/>
      <c r="L102" s="75"/>
      <c r="M102" s="20"/>
      <c r="N102" s="20"/>
      <c r="O102" s="20" t="s">
        <v>382</v>
      </c>
      <c r="P102" s="20"/>
      <c r="Q102" s="20" t="s">
        <v>317</v>
      </c>
    </row>
    <row r="103" s="94" customFormat="true" ht="46.25" hidden="false" customHeight="false" outlineLevel="0" collapsed="false">
      <c r="A103" s="93" t="s">
        <v>828</v>
      </c>
      <c r="B103" s="16" t="s">
        <v>354</v>
      </c>
      <c r="C103" s="16" t="s">
        <v>829</v>
      </c>
      <c r="D103" s="20" t="s">
        <v>823</v>
      </c>
      <c r="E103" s="20" t="s">
        <v>830</v>
      </c>
      <c r="F103" s="73" t="s">
        <v>831</v>
      </c>
      <c r="G103" s="74" t="n">
        <v>44670</v>
      </c>
      <c r="H103" s="20" t="s">
        <v>832</v>
      </c>
      <c r="I103" s="20" t="s">
        <v>389</v>
      </c>
      <c r="J103" s="20" t="s">
        <v>381</v>
      </c>
      <c r="K103" s="20"/>
      <c r="L103" s="20"/>
      <c r="M103" s="20"/>
      <c r="N103" s="20"/>
      <c r="O103" s="20"/>
      <c r="P103" s="20"/>
      <c r="Q103" s="20" t="s">
        <v>317</v>
      </c>
    </row>
    <row r="104" s="94" customFormat="true" ht="61.15" hidden="false" customHeight="false" outlineLevel="0" collapsed="false">
      <c r="A104" s="93" t="s">
        <v>833</v>
      </c>
      <c r="B104" s="16" t="s">
        <v>354</v>
      </c>
      <c r="C104" s="16" t="s">
        <v>834</v>
      </c>
      <c r="D104" s="20" t="s">
        <v>823</v>
      </c>
      <c r="E104" s="20" t="s">
        <v>835</v>
      </c>
      <c r="F104" s="73" t="s">
        <v>836</v>
      </c>
      <c r="G104" s="74" t="n">
        <v>42398</v>
      </c>
      <c r="H104" s="20" t="s">
        <v>463</v>
      </c>
      <c r="I104" s="20" t="s">
        <v>389</v>
      </c>
      <c r="J104" s="20" t="s">
        <v>381</v>
      </c>
      <c r="K104" s="20"/>
      <c r="L104" s="20"/>
      <c r="M104" s="20"/>
      <c r="N104" s="20"/>
      <c r="O104" s="20"/>
      <c r="P104" s="20"/>
      <c r="Q104" s="20" t="s">
        <v>317</v>
      </c>
    </row>
    <row r="105" s="94" customFormat="true" ht="76.1" hidden="false" customHeight="false" outlineLevel="0" collapsed="false">
      <c r="A105" s="93" t="s">
        <v>837</v>
      </c>
      <c r="B105" s="16" t="s">
        <v>354</v>
      </c>
      <c r="C105" s="16" t="s">
        <v>838</v>
      </c>
      <c r="D105" s="29" t="s">
        <v>839</v>
      </c>
      <c r="E105" s="20" t="s">
        <v>840</v>
      </c>
      <c r="F105" s="73" t="s">
        <v>841</v>
      </c>
      <c r="G105" s="74" t="n">
        <v>44501</v>
      </c>
      <c r="H105" s="20" t="s">
        <v>402</v>
      </c>
      <c r="I105" s="20" t="s">
        <v>389</v>
      </c>
      <c r="J105" s="20" t="s">
        <v>381</v>
      </c>
      <c r="K105" s="20"/>
      <c r="L105" s="20"/>
      <c r="M105" s="20"/>
      <c r="N105" s="20"/>
      <c r="O105" s="20"/>
      <c r="P105" s="20"/>
      <c r="Q105" s="20" t="s">
        <v>317</v>
      </c>
    </row>
    <row r="106" s="94" customFormat="true" ht="61.15" hidden="false" customHeight="false" outlineLevel="0" collapsed="false">
      <c r="A106" s="93" t="s">
        <v>842</v>
      </c>
      <c r="B106" s="16" t="s">
        <v>354</v>
      </c>
      <c r="C106" s="16" t="s">
        <v>843</v>
      </c>
      <c r="D106" s="29" t="s">
        <v>844</v>
      </c>
      <c r="E106" s="20" t="s">
        <v>845</v>
      </c>
      <c r="F106" s="73" t="s">
        <v>846</v>
      </c>
      <c r="G106" s="74" t="n">
        <v>42826</v>
      </c>
      <c r="H106" s="20" t="s">
        <v>804</v>
      </c>
      <c r="I106" s="20" t="s">
        <v>389</v>
      </c>
      <c r="J106" s="20" t="s">
        <v>381</v>
      </c>
      <c r="K106" s="20"/>
      <c r="L106" s="20"/>
      <c r="M106" s="20"/>
      <c r="N106" s="20"/>
      <c r="O106" s="20"/>
      <c r="P106" s="20"/>
      <c r="Q106" s="20" t="s">
        <v>317</v>
      </c>
    </row>
    <row r="107" s="94" customFormat="true" ht="46.25" hidden="false" customHeight="false" outlineLevel="0" collapsed="false">
      <c r="A107" s="93" t="s">
        <v>847</v>
      </c>
      <c r="B107" s="16" t="s">
        <v>354</v>
      </c>
      <c r="C107" s="16" t="s">
        <v>848</v>
      </c>
      <c r="D107" s="29" t="s">
        <v>849</v>
      </c>
      <c r="E107" s="20" t="s">
        <v>850</v>
      </c>
      <c r="F107" s="73" t="s">
        <v>851</v>
      </c>
      <c r="G107" s="74" t="n">
        <v>45475</v>
      </c>
      <c r="H107" s="20" t="s">
        <v>456</v>
      </c>
      <c r="I107" s="20" t="s">
        <v>389</v>
      </c>
      <c r="J107" s="20" t="s">
        <v>381</v>
      </c>
      <c r="K107" s="20"/>
      <c r="L107" s="20"/>
      <c r="M107" s="20"/>
      <c r="N107" s="20"/>
      <c r="O107" s="20"/>
      <c r="P107" s="20"/>
      <c r="Q107" s="20" t="s">
        <v>317</v>
      </c>
    </row>
    <row r="108" s="94" customFormat="true" ht="76.1" hidden="false" customHeight="false" outlineLevel="0" collapsed="false">
      <c r="A108" s="93" t="s">
        <v>852</v>
      </c>
      <c r="B108" s="16" t="s">
        <v>354</v>
      </c>
      <c r="C108" s="16" t="s">
        <v>853</v>
      </c>
      <c r="D108" s="29" t="s">
        <v>854</v>
      </c>
      <c r="E108" s="20" t="s">
        <v>855</v>
      </c>
      <c r="F108" s="73" t="s">
        <v>856</v>
      </c>
      <c r="G108" s="74" t="n">
        <v>41639</v>
      </c>
      <c r="H108" s="20" t="s">
        <v>456</v>
      </c>
      <c r="I108" s="20" t="s">
        <v>389</v>
      </c>
      <c r="J108" s="20" t="s">
        <v>381</v>
      </c>
      <c r="K108" s="20"/>
      <c r="L108" s="20"/>
      <c r="M108" s="20"/>
      <c r="N108" s="20"/>
      <c r="O108" s="20"/>
      <c r="P108" s="20"/>
      <c r="Q108" s="20" t="s">
        <v>317</v>
      </c>
    </row>
    <row r="109" s="94" customFormat="true" ht="61.15" hidden="false" customHeight="false" outlineLevel="0" collapsed="false">
      <c r="A109" s="93" t="s">
        <v>857</v>
      </c>
      <c r="B109" s="16" t="s">
        <v>354</v>
      </c>
      <c r="C109" s="16" t="s">
        <v>858</v>
      </c>
      <c r="D109" s="29" t="s">
        <v>859</v>
      </c>
      <c r="E109" s="20" t="s">
        <v>860</v>
      </c>
      <c r="F109" s="73" t="s">
        <v>861</v>
      </c>
      <c r="G109" s="74" t="n">
        <v>44820</v>
      </c>
      <c r="H109" s="20" t="s">
        <v>402</v>
      </c>
      <c r="I109" s="20" t="s">
        <v>389</v>
      </c>
      <c r="J109" s="20" t="s">
        <v>381</v>
      </c>
      <c r="K109" s="20"/>
      <c r="L109" s="20"/>
      <c r="M109" s="20"/>
      <c r="N109" s="20"/>
      <c r="O109" s="20"/>
      <c r="P109" s="20"/>
      <c r="Q109" s="20" t="s">
        <v>317</v>
      </c>
    </row>
    <row r="110" s="94" customFormat="true" ht="46.25" hidden="false" customHeight="false" outlineLevel="0" collapsed="false">
      <c r="A110" s="93" t="s">
        <v>862</v>
      </c>
      <c r="B110" s="16" t="s">
        <v>354</v>
      </c>
      <c r="C110" s="16" t="s">
        <v>863</v>
      </c>
      <c r="D110" s="29" t="s">
        <v>864</v>
      </c>
      <c r="E110" s="20" t="s">
        <v>865</v>
      </c>
      <c r="F110" s="73" t="s">
        <v>866</v>
      </c>
      <c r="G110" s="74" t="n">
        <v>45383</v>
      </c>
      <c r="H110" s="20" t="s">
        <v>827</v>
      </c>
      <c r="I110" s="20" t="s">
        <v>389</v>
      </c>
      <c r="J110" s="20" t="s">
        <v>381</v>
      </c>
      <c r="K110" s="20"/>
      <c r="L110" s="20"/>
      <c r="M110" s="20"/>
      <c r="N110" s="20"/>
      <c r="O110" s="20"/>
      <c r="P110" s="20"/>
      <c r="Q110" s="20" t="s">
        <v>317</v>
      </c>
    </row>
    <row r="111" s="94" customFormat="true" ht="61.15" hidden="false" customHeight="false" outlineLevel="0" collapsed="false">
      <c r="A111" s="93" t="s">
        <v>867</v>
      </c>
      <c r="B111" s="16" t="s">
        <v>354</v>
      </c>
      <c r="C111" s="16" t="s">
        <v>868</v>
      </c>
      <c r="D111" s="20" t="s">
        <v>869</v>
      </c>
      <c r="E111" s="20" t="s">
        <v>870</v>
      </c>
      <c r="F111" s="73" t="s">
        <v>871</v>
      </c>
      <c r="G111" s="74" t="n">
        <v>29220</v>
      </c>
      <c r="H111" s="20" t="s">
        <v>402</v>
      </c>
      <c r="I111" s="20" t="s">
        <v>389</v>
      </c>
      <c r="J111" s="20" t="s">
        <v>381</v>
      </c>
      <c r="K111" s="20"/>
      <c r="L111" s="20"/>
      <c r="M111" s="20"/>
      <c r="N111" s="20"/>
      <c r="O111" s="20"/>
      <c r="P111" s="20"/>
      <c r="Q111" s="20" t="s">
        <v>317</v>
      </c>
    </row>
    <row r="112" s="94" customFormat="true" ht="46.25" hidden="false" customHeight="false" outlineLevel="0" collapsed="false">
      <c r="A112" s="93" t="s">
        <v>872</v>
      </c>
      <c r="B112" s="16" t="s">
        <v>354</v>
      </c>
      <c r="C112" s="16" t="s">
        <v>873</v>
      </c>
      <c r="D112" s="20" t="s">
        <v>874</v>
      </c>
      <c r="E112" s="20" t="s">
        <v>875</v>
      </c>
      <c r="F112" s="73" t="s">
        <v>876</v>
      </c>
      <c r="G112" s="74" t="n">
        <v>44315</v>
      </c>
      <c r="H112" s="20" t="s">
        <v>877</v>
      </c>
      <c r="I112" s="20" t="s">
        <v>389</v>
      </c>
      <c r="J112" s="20" t="s">
        <v>381</v>
      </c>
      <c r="K112" s="20"/>
      <c r="L112" s="20"/>
      <c r="M112" s="20"/>
      <c r="N112" s="20"/>
      <c r="O112" s="20"/>
      <c r="P112" s="20"/>
      <c r="Q112" s="20" t="s">
        <v>317</v>
      </c>
    </row>
    <row r="113" s="94" customFormat="true" ht="46.25" hidden="false" customHeight="false" outlineLevel="0" collapsed="false">
      <c r="A113" s="93" t="s">
        <v>878</v>
      </c>
      <c r="B113" s="16" t="s">
        <v>354</v>
      </c>
      <c r="C113" s="16" t="s">
        <v>879</v>
      </c>
      <c r="D113" s="20" t="s">
        <v>880</v>
      </c>
      <c r="E113" s="20" t="s">
        <v>881</v>
      </c>
      <c r="F113" s="16" t="s">
        <v>882</v>
      </c>
      <c r="G113" s="96" t="n">
        <v>41576</v>
      </c>
      <c r="H113" s="20" t="s">
        <v>463</v>
      </c>
      <c r="I113" s="20" t="s">
        <v>389</v>
      </c>
      <c r="J113" s="20" t="s">
        <v>381</v>
      </c>
      <c r="K113" s="97"/>
      <c r="L113" s="97"/>
      <c r="M113" s="97"/>
      <c r="N113" s="97"/>
      <c r="O113" s="97"/>
      <c r="P113" s="97"/>
      <c r="Q113" s="20" t="s">
        <v>317</v>
      </c>
    </row>
    <row r="114" customFormat="false" ht="61.15" hidden="false" customHeight="false" outlineLevel="0" collapsed="false">
      <c r="A114" s="93" t="s">
        <v>883</v>
      </c>
      <c r="B114" s="16" t="s">
        <v>354</v>
      </c>
      <c r="C114" s="16" t="s">
        <v>884</v>
      </c>
      <c r="D114" s="20" t="s">
        <v>885</v>
      </c>
      <c r="E114" s="20" t="s">
        <v>886</v>
      </c>
      <c r="F114" s="16" t="s">
        <v>887</v>
      </c>
      <c r="G114" s="96" t="n">
        <v>43330</v>
      </c>
      <c r="H114" s="20" t="s">
        <v>888</v>
      </c>
      <c r="I114" s="20" t="s">
        <v>389</v>
      </c>
      <c r="J114" s="20" t="s">
        <v>381</v>
      </c>
      <c r="Q114" s="20" t="s">
        <v>317</v>
      </c>
    </row>
    <row r="115" customFormat="false" ht="61.15" hidden="false" customHeight="false" outlineLevel="0" collapsed="false">
      <c r="A115" s="93" t="s">
        <v>889</v>
      </c>
      <c r="B115" s="16" t="s">
        <v>354</v>
      </c>
      <c r="C115" s="16" t="s">
        <v>890</v>
      </c>
      <c r="D115" s="20"/>
      <c r="E115" s="20" t="s">
        <v>891</v>
      </c>
      <c r="F115" s="16" t="s">
        <v>892</v>
      </c>
      <c r="G115" s="96" t="n">
        <v>42045</v>
      </c>
      <c r="H115" s="20" t="s">
        <v>379</v>
      </c>
      <c r="I115" s="20" t="s">
        <v>389</v>
      </c>
      <c r="J115" s="20" t="s">
        <v>381</v>
      </c>
      <c r="Q115" s="20" t="s">
        <v>317</v>
      </c>
    </row>
    <row r="116" customFormat="false" ht="61.15" hidden="false" customHeight="false" outlineLevel="0" collapsed="false">
      <c r="A116" s="93" t="s">
        <v>893</v>
      </c>
      <c r="B116" s="16" t="s">
        <v>354</v>
      </c>
      <c r="C116" s="16" t="s">
        <v>894</v>
      </c>
      <c r="D116" s="20" t="s">
        <v>895</v>
      </c>
      <c r="E116" s="20" t="s">
        <v>896</v>
      </c>
      <c r="F116" s="16" t="s">
        <v>897</v>
      </c>
      <c r="G116" s="96" t="n">
        <v>43417</v>
      </c>
      <c r="H116" s="20" t="s">
        <v>379</v>
      </c>
      <c r="I116" s="20" t="s">
        <v>389</v>
      </c>
      <c r="J116" s="20" t="s">
        <v>381</v>
      </c>
      <c r="Q116" s="20" t="s">
        <v>317</v>
      </c>
    </row>
    <row r="117" customFormat="false" ht="46.25" hidden="false" customHeight="false" outlineLevel="0" collapsed="false">
      <c r="A117" s="93" t="s">
        <v>898</v>
      </c>
      <c r="B117" s="16" t="s">
        <v>354</v>
      </c>
      <c r="C117" s="16" t="s">
        <v>899</v>
      </c>
      <c r="D117" s="20" t="s">
        <v>900</v>
      </c>
      <c r="E117" s="20" t="s">
        <v>901</v>
      </c>
      <c r="F117" s="16" t="s">
        <v>902</v>
      </c>
      <c r="G117" s="96" t="n">
        <v>42590</v>
      </c>
      <c r="H117" s="20" t="s">
        <v>903</v>
      </c>
      <c r="I117" s="20" t="s">
        <v>389</v>
      </c>
      <c r="J117" s="20" t="s">
        <v>381</v>
      </c>
      <c r="Q117" s="20" t="s">
        <v>317</v>
      </c>
    </row>
    <row r="118" customFormat="false" ht="72.75" hidden="false" customHeight="true" outlineLevel="0" collapsed="false">
      <c r="A118" s="93" t="s">
        <v>904</v>
      </c>
      <c r="B118" s="16" t="s">
        <v>354</v>
      </c>
      <c r="C118" s="16" t="s">
        <v>905</v>
      </c>
      <c r="D118" s="20" t="s">
        <v>906</v>
      </c>
      <c r="E118" s="20" t="s">
        <v>907</v>
      </c>
      <c r="F118" s="16" t="s">
        <v>908</v>
      </c>
      <c r="G118" s="96" t="n">
        <v>44956</v>
      </c>
      <c r="H118" s="20" t="s">
        <v>909</v>
      </c>
      <c r="I118" s="20" t="s">
        <v>389</v>
      </c>
      <c r="J118" s="20" t="s">
        <v>381</v>
      </c>
      <c r="Q118" s="20" t="s">
        <v>317</v>
      </c>
    </row>
    <row r="119" customFormat="false" ht="61.15" hidden="false" customHeight="false" outlineLevel="0" collapsed="false">
      <c r="A119" s="98" t="s">
        <v>910</v>
      </c>
      <c r="B119" s="16" t="s">
        <v>354</v>
      </c>
      <c r="C119" s="16" t="s">
        <v>911</v>
      </c>
      <c r="D119" s="20" t="s">
        <v>912</v>
      </c>
      <c r="E119" s="20" t="s">
        <v>913</v>
      </c>
      <c r="F119" s="16" t="s">
        <v>914</v>
      </c>
      <c r="G119" s="96" t="n">
        <v>38231</v>
      </c>
      <c r="H119" s="20" t="s">
        <v>915</v>
      </c>
      <c r="I119" s="20" t="s">
        <v>389</v>
      </c>
      <c r="J119" s="20" t="s">
        <v>381</v>
      </c>
      <c r="Q119" s="20" t="s">
        <v>317</v>
      </c>
    </row>
    <row r="120" customFormat="false" ht="42" hidden="false" customHeight="true" outlineLevel="0" collapsed="false">
      <c r="A120" s="93" t="s">
        <v>916</v>
      </c>
      <c r="B120" s="16" t="s">
        <v>354</v>
      </c>
      <c r="C120" s="16" t="s">
        <v>917</v>
      </c>
      <c r="D120" s="20" t="s">
        <v>918</v>
      </c>
      <c r="E120" s="20" t="s">
        <v>919</v>
      </c>
      <c r="F120" s="16" t="s">
        <v>920</v>
      </c>
      <c r="G120" s="96" t="n">
        <v>43428</v>
      </c>
      <c r="H120" s="20" t="s">
        <v>463</v>
      </c>
      <c r="I120" s="20" t="s">
        <v>389</v>
      </c>
      <c r="J120" s="20" t="s">
        <v>381</v>
      </c>
      <c r="Q120" s="20" t="s">
        <v>317</v>
      </c>
    </row>
    <row r="121" customFormat="false" ht="42" hidden="false" customHeight="true" outlineLevel="0" collapsed="false">
      <c r="A121" s="93" t="s">
        <v>921</v>
      </c>
      <c r="B121" s="16" t="s">
        <v>354</v>
      </c>
      <c r="C121" s="16" t="s">
        <v>922</v>
      </c>
      <c r="D121" s="20" t="s">
        <v>923</v>
      </c>
      <c r="E121" s="20" t="s">
        <v>922</v>
      </c>
      <c r="F121" s="16" t="s">
        <v>924</v>
      </c>
      <c r="G121" s="96" t="n">
        <v>41618</v>
      </c>
      <c r="H121" s="20" t="s">
        <v>925</v>
      </c>
      <c r="I121" s="20" t="s">
        <v>389</v>
      </c>
      <c r="J121" s="20" t="s">
        <v>381</v>
      </c>
      <c r="Q121" s="20" t="s">
        <v>317</v>
      </c>
    </row>
    <row r="122" customFormat="false" ht="52.5" hidden="false" customHeight="true" outlineLevel="0" collapsed="false">
      <c r="A122" s="93" t="s">
        <v>926</v>
      </c>
      <c r="B122" s="16" t="s">
        <v>354</v>
      </c>
      <c r="C122" s="16" t="s">
        <v>927</v>
      </c>
      <c r="D122" s="20" t="s">
        <v>928</v>
      </c>
      <c r="E122" s="20" t="s">
        <v>929</v>
      </c>
      <c r="F122" s="16" t="s">
        <v>930</v>
      </c>
      <c r="G122" s="96" t="n">
        <v>44865</v>
      </c>
      <c r="H122" s="20" t="s">
        <v>463</v>
      </c>
      <c r="I122" s="20" t="s">
        <v>389</v>
      </c>
      <c r="J122" s="20" t="s">
        <v>381</v>
      </c>
      <c r="Q122" s="20" t="s">
        <v>317</v>
      </c>
    </row>
    <row r="123" customFormat="false" ht="46.25" hidden="false" customHeight="false" outlineLevel="0" collapsed="false">
      <c r="A123" s="93" t="s">
        <v>931</v>
      </c>
      <c r="B123" s="16" t="s">
        <v>354</v>
      </c>
      <c r="C123" s="16" t="s">
        <v>932</v>
      </c>
      <c r="D123" s="20" t="s">
        <v>933</v>
      </c>
      <c r="E123" s="20" t="s">
        <v>934</v>
      </c>
      <c r="F123" s="16" t="s">
        <v>935</v>
      </c>
      <c r="G123" s="96" t="n">
        <v>24320</v>
      </c>
      <c r="H123" s="20" t="s">
        <v>936</v>
      </c>
      <c r="I123" s="20" t="s">
        <v>389</v>
      </c>
      <c r="J123" s="20" t="s">
        <v>381</v>
      </c>
      <c r="Q123" s="20" t="s">
        <v>317</v>
      </c>
    </row>
    <row r="124" customFormat="false" ht="91" hidden="false" customHeight="false" outlineLevel="0" collapsed="false">
      <c r="A124" s="93" t="s">
        <v>937</v>
      </c>
      <c r="B124" s="16" t="s">
        <v>354</v>
      </c>
      <c r="C124" s="16" t="s">
        <v>938</v>
      </c>
      <c r="D124" s="20" t="s">
        <v>939</v>
      </c>
      <c r="E124" s="20" t="s">
        <v>940</v>
      </c>
      <c r="F124" s="16" t="s">
        <v>941</v>
      </c>
      <c r="G124" s="96" t="n">
        <v>44840</v>
      </c>
      <c r="H124" s="20" t="s">
        <v>942</v>
      </c>
      <c r="I124" s="20" t="s">
        <v>389</v>
      </c>
      <c r="J124" s="20" t="s">
        <v>381</v>
      </c>
      <c r="Q124" s="20" t="s">
        <v>317</v>
      </c>
    </row>
    <row r="125" customFormat="false" ht="46.25" hidden="false" customHeight="false" outlineLevel="0" collapsed="false">
      <c r="A125" s="93" t="s">
        <v>943</v>
      </c>
      <c r="B125" s="16" t="s">
        <v>354</v>
      </c>
      <c r="C125" s="16" t="s">
        <v>944</v>
      </c>
      <c r="D125" s="20" t="s">
        <v>945</v>
      </c>
      <c r="E125" s="20" t="s">
        <v>946</v>
      </c>
      <c r="F125" s="16" t="s">
        <v>947</v>
      </c>
      <c r="G125" s="96" t="n">
        <v>42234</v>
      </c>
      <c r="H125" s="20" t="s">
        <v>948</v>
      </c>
      <c r="I125" s="20" t="s">
        <v>389</v>
      </c>
      <c r="J125" s="20" t="s">
        <v>381</v>
      </c>
      <c r="Q125" s="20" t="s">
        <v>317</v>
      </c>
    </row>
    <row r="126" customFormat="false" ht="61.15" hidden="false" customHeight="false" outlineLevel="0" collapsed="false">
      <c r="A126" s="93" t="s">
        <v>949</v>
      </c>
      <c r="B126" s="16" t="s">
        <v>354</v>
      </c>
      <c r="C126" s="16" t="s">
        <v>950</v>
      </c>
      <c r="D126" s="20" t="s">
        <v>951</v>
      </c>
      <c r="E126" s="20" t="s">
        <v>952</v>
      </c>
      <c r="F126" s="16" t="s">
        <v>953</v>
      </c>
      <c r="G126" s="96" t="n">
        <v>43294</v>
      </c>
      <c r="H126" s="20" t="s">
        <v>954</v>
      </c>
      <c r="I126" s="20" t="s">
        <v>389</v>
      </c>
      <c r="J126" s="20" t="s">
        <v>381</v>
      </c>
      <c r="Q126" s="20" t="s">
        <v>317</v>
      </c>
    </row>
    <row r="127" customFormat="false" ht="105.95" hidden="false" customHeight="false" outlineLevel="0" collapsed="false">
      <c r="A127" s="93" t="s">
        <v>955</v>
      </c>
      <c r="B127" s="16" t="s">
        <v>354</v>
      </c>
      <c r="C127" s="16" t="s">
        <v>956</v>
      </c>
      <c r="D127" s="20" t="s">
        <v>957</v>
      </c>
      <c r="E127" s="20" t="s">
        <v>958</v>
      </c>
      <c r="F127" s="16" t="s">
        <v>959</v>
      </c>
      <c r="G127" s="96" t="n">
        <v>43313</v>
      </c>
      <c r="H127" s="20" t="s">
        <v>960</v>
      </c>
      <c r="I127" s="20" t="s">
        <v>389</v>
      </c>
      <c r="J127" s="20" t="s">
        <v>381</v>
      </c>
      <c r="Q127" s="20" t="s">
        <v>317</v>
      </c>
    </row>
    <row r="128" customFormat="false" ht="105.95" hidden="false" customHeight="false" outlineLevel="0" collapsed="false">
      <c r="A128" s="93" t="s">
        <v>961</v>
      </c>
      <c r="B128" s="16" t="s">
        <v>354</v>
      </c>
      <c r="C128" s="99" t="s">
        <v>962</v>
      </c>
      <c r="D128" s="20" t="s">
        <v>963</v>
      </c>
      <c r="E128" s="20" t="s">
        <v>964</v>
      </c>
      <c r="F128" s="100" t="s">
        <v>965</v>
      </c>
      <c r="G128" s="96" t="n">
        <v>42585</v>
      </c>
      <c r="H128" s="20" t="s">
        <v>966</v>
      </c>
      <c r="I128" s="20" t="s">
        <v>389</v>
      </c>
      <c r="J128" s="20" t="s">
        <v>381</v>
      </c>
      <c r="Q128" s="20" t="s">
        <v>317</v>
      </c>
    </row>
    <row r="129" customFormat="false" ht="91" hidden="false" customHeight="false" outlineLevel="0" collapsed="false">
      <c r="A129" s="98" t="s">
        <v>967</v>
      </c>
      <c r="B129" s="16" t="s">
        <v>354</v>
      </c>
      <c r="C129" s="16" t="s">
        <v>968</v>
      </c>
      <c r="D129" s="20" t="s">
        <v>969</v>
      </c>
      <c r="E129" s="20" t="s">
        <v>970</v>
      </c>
      <c r="F129" s="16" t="s">
        <v>971</v>
      </c>
      <c r="G129" s="96" t="n">
        <v>43181</v>
      </c>
      <c r="H129" s="20" t="s">
        <v>972</v>
      </c>
      <c r="I129" s="20" t="s">
        <v>389</v>
      </c>
      <c r="J129" s="20" t="s">
        <v>381</v>
      </c>
      <c r="Q129" s="20" t="s">
        <v>317</v>
      </c>
    </row>
    <row r="130" customFormat="false" ht="63.75" hidden="false" customHeight="true" outlineLevel="0" collapsed="false">
      <c r="A130" s="93" t="s">
        <v>973</v>
      </c>
      <c r="B130" s="16" t="s">
        <v>354</v>
      </c>
      <c r="C130" s="16" t="s">
        <v>974</v>
      </c>
      <c r="D130" s="20" t="s">
        <v>975</v>
      </c>
      <c r="E130" s="20" t="s">
        <v>976</v>
      </c>
      <c r="F130" s="16" t="s">
        <v>977</v>
      </c>
      <c r="G130" s="96" t="n">
        <v>42104</v>
      </c>
      <c r="H130" s="20" t="s">
        <v>978</v>
      </c>
      <c r="I130" s="20" t="s">
        <v>389</v>
      </c>
      <c r="J130" s="20" t="s">
        <v>381</v>
      </c>
      <c r="Q130" s="20" t="s">
        <v>317</v>
      </c>
    </row>
    <row r="131" customFormat="false" ht="195.5" hidden="false" customHeight="false" outlineLevel="0" collapsed="false">
      <c r="A131" s="93" t="s">
        <v>979</v>
      </c>
      <c r="B131" s="16" t="s">
        <v>354</v>
      </c>
      <c r="C131" s="16" t="s">
        <v>980</v>
      </c>
      <c r="D131" s="20" t="s">
        <v>981</v>
      </c>
      <c r="E131" s="20" t="s">
        <v>982</v>
      </c>
      <c r="F131" s="16" t="s">
        <v>983</v>
      </c>
      <c r="G131" s="96" t="n">
        <v>43323</v>
      </c>
      <c r="H131" s="20" t="s">
        <v>984</v>
      </c>
      <c r="I131" s="20" t="s">
        <v>389</v>
      </c>
      <c r="J131" s="20" t="s">
        <v>381</v>
      </c>
      <c r="Q131" s="20" t="s">
        <v>317</v>
      </c>
    </row>
    <row r="132" customFormat="false" ht="76.1" hidden="false" customHeight="false" outlineLevel="0" collapsed="false">
      <c r="A132" s="93" t="s">
        <v>985</v>
      </c>
      <c r="B132" s="16" t="s">
        <v>354</v>
      </c>
      <c r="C132" s="16" t="s">
        <v>986</v>
      </c>
      <c r="D132" s="20" t="s">
        <v>987</v>
      </c>
      <c r="E132" s="16" t="s">
        <v>986</v>
      </c>
      <c r="F132" s="16" t="s">
        <v>988</v>
      </c>
      <c r="G132" s="96" t="n">
        <v>43775</v>
      </c>
      <c r="H132" s="20" t="s">
        <v>989</v>
      </c>
      <c r="I132" s="20" t="s">
        <v>389</v>
      </c>
      <c r="J132" s="20" t="s">
        <v>381</v>
      </c>
      <c r="Q132" s="20" t="s">
        <v>317</v>
      </c>
    </row>
    <row r="133" customFormat="false" ht="61.15" hidden="false" customHeight="false" outlineLevel="0" collapsed="false">
      <c r="A133" s="93" t="s">
        <v>990</v>
      </c>
      <c r="B133" s="16" t="s">
        <v>354</v>
      </c>
      <c r="C133" s="16" t="s">
        <v>991</v>
      </c>
      <c r="D133" s="20" t="s">
        <v>992</v>
      </c>
      <c r="E133" s="20" t="s">
        <v>993</v>
      </c>
      <c r="F133" s="16" t="s">
        <v>994</v>
      </c>
      <c r="G133" s="96" t="n">
        <v>41719</v>
      </c>
      <c r="H133" s="20" t="s">
        <v>995</v>
      </c>
      <c r="I133" s="20" t="s">
        <v>389</v>
      </c>
      <c r="J133" s="20" t="s">
        <v>381</v>
      </c>
      <c r="Q133" s="20" t="s">
        <v>317</v>
      </c>
    </row>
    <row r="134" customFormat="false" ht="76.1" hidden="false" customHeight="false" outlineLevel="0" collapsed="false">
      <c r="A134" s="93" t="s">
        <v>996</v>
      </c>
      <c r="B134" s="16" t="s">
        <v>354</v>
      </c>
      <c r="C134" s="16" t="s">
        <v>997</v>
      </c>
      <c r="D134" s="20" t="s">
        <v>998</v>
      </c>
      <c r="E134" s="20" t="s">
        <v>999</v>
      </c>
      <c r="F134" s="100" t="s">
        <v>1000</v>
      </c>
      <c r="G134" s="96" t="n">
        <v>44645</v>
      </c>
      <c r="H134" s="20" t="s">
        <v>1001</v>
      </c>
      <c r="I134" s="20" t="s">
        <v>389</v>
      </c>
      <c r="J134" s="20" t="s">
        <v>381</v>
      </c>
      <c r="Q134" s="20" t="s">
        <v>317</v>
      </c>
    </row>
    <row r="135" customFormat="false" ht="76.1" hidden="false" customHeight="false" outlineLevel="0" collapsed="false">
      <c r="A135" s="93" t="s">
        <v>1002</v>
      </c>
      <c r="B135" s="16" t="s">
        <v>354</v>
      </c>
      <c r="C135" s="16" t="s">
        <v>1003</v>
      </c>
      <c r="D135" s="20" t="s">
        <v>1004</v>
      </c>
      <c r="E135" s="20" t="s">
        <v>1005</v>
      </c>
      <c r="F135" s="100" t="s">
        <v>1006</v>
      </c>
      <c r="G135" s="96" t="n">
        <v>42985</v>
      </c>
      <c r="H135" s="20" t="s">
        <v>1007</v>
      </c>
      <c r="I135" s="20" t="s">
        <v>389</v>
      </c>
      <c r="J135" s="20" t="s">
        <v>381</v>
      </c>
      <c r="Q135" s="20" t="s">
        <v>317</v>
      </c>
    </row>
    <row r="136" customFormat="false" ht="61.15" hidden="false" customHeight="false" outlineLevel="0" collapsed="false">
      <c r="A136" s="93" t="s">
        <v>1008</v>
      </c>
      <c r="B136" s="16" t="s">
        <v>354</v>
      </c>
      <c r="C136" s="16" t="s">
        <v>1009</v>
      </c>
      <c r="D136" s="20" t="s">
        <v>1010</v>
      </c>
      <c r="E136" s="20" t="s">
        <v>1011</v>
      </c>
      <c r="F136" s="16" t="s">
        <v>1012</v>
      </c>
      <c r="G136" s="96" t="n">
        <v>44161</v>
      </c>
      <c r="H136" s="20" t="s">
        <v>1013</v>
      </c>
      <c r="I136" s="20" t="s">
        <v>389</v>
      </c>
      <c r="J136" s="20" t="s">
        <v>381</v>
      </c>
      <c r="Q136" s="20" t="s">
        <v>317</v>
      </c>
    </row>
    <row r="137" customFormat="false" ht="91" hidden="false" customHeight="false" outlineLevel="0" collapsed="false">
      <c r="A137" s="93" t="s">
        <v>1014</v>
      </c>
      <c r="B137" s="16" t="s">
        <v>354</v>
      </c>
      <c r="C137" s="16" t="s">
        <v>1015</v>
      </c>
      <c r="D137" s="20" t="s">
        <v>1016</v>
      </c>
      <c r="E137" s="20" t="s">
        <v>1017</v>
      </c>
      <c r="F137" s="16" t="s">
        <v>1018</v>
      </c>
      <c r="G137" s="96" t="n">
        <v>43180</v>
      </c>
      <c r="H137" s="20" t="s">
        <v>1019</v>
      </c>
      <c r="I137" s="20" t="s">
        <v>389</v>
      </c>
      <c r="J137" s="20" t="s">
        <v>381</v>
      </c>
      <c r="Q137" s="20" t="s">
        <v>317</v>
      </c>
    </row>
    <row r="138" customFormat="false" ht="105.95" hidden="false" customHeight="false" outlineLevel="0" collapsed="false">
      <c r="A138" s="93" t="s">
        <v>1020</v>
      </c>
      <c r="B138" s="16" t="s">
        <v>354</v>
      </c>
      <c r="C138" s="16" t="s">
        <v>1021</v>
      </c>
      <c r="D138" s="20" t="s">
        <v>103</v>
      </c>
      <c r="E138" s="20" t="s">
        <v>1022</v>
      </c>
      <c r="F138" s="16" t="s">
        <v>1023</v>
      </c>
      <c r="G138" s="96" t="n">
        <v>44474</v>
      </c>
      <c r="H138" s="20" t="s">
        <v>1024</v>
      </c>
      <c r="I138" s="20" t="s">
        <v>389</v>
      </c>
      <c r="J138" s="20" t="s">
        <v>381</v>
      </c>
      <c r="Q138" s="20" t="s">
        <v>317</v>
      </c>
    </row>
    <row r="139" customFormat="false" ht="105.95" hidden="false" customHeight="false" outlineLevel="0" collapsed="false">
      <c r="A139" s="93" t="s">
        <v>1025</v>
      </c>
      <c r="B139" s="16" t="s">
        <v>354</v>
      </c>
      <c r="C139" s="16" t="s">
        <v>1026</v>
      </c>
      <c r="D139" s="20" t="s">
        <v>1010</v>
      </c>
      <c r="E139" s="20" t="s">
        <v>1027</v>
      </c>
      <c r="F139" s="16" t="s">
        <v>1028</v>
      </c>
      <c r="G139" s="96" t="n">
        <v>43809</v>
      </c>
      <c r="H139" s="20" t="s">
        <v>1029</v>
      </c>
      <c r="I139" s="20" t="s">
        <v>389</v>
      </c>
      <c r="J139" s="20" t="s">
        <v>381</v>
      </c>
      <c r="Q139" s="20" t="s">
        <v>317</v>
      </c>
    </row>
    <row r="140" customFormat="false" ht="76.1" hidden="false" customHeight="false" outlineLevel="0" collapsed="false">
      <c r="A140" s="93" t="s">
        <v>1030</v>
      </c>
      <c r="B140" s="16" t="s">
        <v>354</v>
      </c>
      <c r="C140" s="16" t="s">
        <v>1031</v>
      </c>
      <c r="D140" s="20" t="s">
        <v>1032</v>
      </c>
      <c r="E140" s="20" t="s">
        <v>1033</v>
      </c>
      <c r="F140" s="16" t="s">
        <v>1034</v>
      </c>
      <c r="G140" s="96" t="n">
        <v>44694</v>
      </c>
      <c r="H140" s="20" t="s">
        <v>1035</v>
      </c>
      <c r="I140" s="20" t="s">
        <v>389</v>
      </c>
      <c r="J140" s="20" t="s">
        <v>381</v>
      </c>
      <c r="Q140" s="20" t="s">
        <v>317</v>
      </c>
    </row>
    <row r="141" customFormat="false" ht="61.15" hidden="false" customHeight="false" outlineLevel="0" collapsed="false">
      <c r="A141" s="93" t="s">
        <v>1036</v>
      </c>
      <c r="B141" s="16" t="s">
        <v>354</v>
      </c>
      <c r="C141" s="16" t="s">
        <v>1037</v>
      </c>
      <c r="D141" s="20" t="s">
        <v>1032</v>
      </c>
      <c r="E141" s="20" t="s">
        <v>1038</v>
      </c>
      <c r="F141" s="16" t="s">
        <v>1039</v>
      </c>
      <c r="G141" s="96" t="n">
        <v>44584</v>
      </c>
      <c r="H141" s="20" t="s">
        <v>1040</v>
      </c>
      <c r="I141" s="20" t="s">
        <v>389</v>
      </c>
      <c r="J141" s="20" t="s">
        <v>381</v>
      </c>
      <c r="Q141" s="20" t="s">
        <v>317</v>
      </c>
    </row>
    <row r="142" customFormat="false" ht="76.1" hidden="false" customHeight="false" outlineLevel="0" collapsed="false">
      <c r="A142" s="93" t="s">
        <v>1041</v>
      </c>
      <c r="B142" s="16" t="s">
        <v>354</v>
      </c>
      <c r="C142" s="16" t="s">
        <v>1042</v>
      </c>
      <c r="D142" s="20" t="s">
        <v>1043</v>
      </c>
      <c r="E142" s="20" t="s">
        <v>1044</v>
      </c>
      <c r="F142" s="16" t="s">
        <v>1045</v>
      </c>
      <c r="G142" s="96" t="n">
        <v>44529</v>
      </c>
      <c r="H142" s="20" t="s">
        <v>1046</v>
      </c>
      <c r="I142" s="20" t="s">
        <v>389</v>
      </c>
      <c r="J142" s="20" t="s">
        <v>381</v>
      </c>
      <c r="Q142" s="20" t="s">
        <v>317</v>
      </c>
    </row>
    <row r="143" customFormat="false" ht="61.15" hidden="false" customHeight="false" outlineLevel="0" collapsed="false">
      <c r="A143" s="93" t="s">
        <v>1047</v>
      </c>
      <c r="B143" s="16" t="s">
        <v>354</v>
      </c>
      <c r="C143" s="16" t="s">
        <v>1048</v>
      </c>
      <c r="D143" s="20" t="s">
        <v>1049</v>
      </c>
      <c r="E143" s="20" t="s">
        <v>1050</v>
      </c>
      <c r="F143" s="16" t="s">
        <v>1051</v>
      </c>
      <c r="G143" s="96" t="n">
        <v>43546</v>
      </c>
      <c r="H143" s="20" t="s">
        <v>1052</v>
      </c>
      <c r="I143" s="20" t="s">
        <v>389</v>
      </c>
      <c r="J143" s="20" t="s">
        <v>381</v>
      </c>
      <c r="Q143" s="20" t="s">
        <v>317</v>
      </c>
    </row>
    <row r="144" customFormat="false" ht="61.15" hidden="false" customHeight="false" outlineLevel="0" collapsed="false">
      <c r="A144" s="93" t="s">
        <v>1053</v>
      </c>
      <c r="B144" s="16" t="s">
        <v>354</v>
      </c>
      <c r="C144" s="16" t="s">
        <v>1054</v>
      </c>
      <c r="D144" s="20" t="s">
        <v>1055</v>
      </c>
      <c r="E144" s="20" t="s">
        <v>1056</v>
      </c>
      <c r="F144" s="16" t="s">
        <v>1057</v>
      </c>
      <c r="G144" s="96" t="n">
        <v>42163</v>
      </c>
      <c r="H144" s="20" t="s">
        <v>1058</v>
      </c>
      <c r="I144" s="20" t="s">
        <v>389</v>
      </c>
      <c r="J144" s="20" t="s">
        <v>381</v>
      </c>
      <c r="Q144" s="20" t="s">
        <v>317</v>
      </c>
    </row>
    <row r="145" customFormat="false" ht="105.95" hidden="false" customHeight="false" outlineLevel="0" collapsed="false">
      <c r="A145" s="93" t="s">
        <v>1059</v>
      </c>
      <c r="B145" s="16" t="s">
        <v>354</v>
      </c>
      <c r="C145" s="16" t="s">
        <v>1060</v>
      </c>
      <c r="D145" s="20" t="s">
        <v>1061</v>
      </c>
      <c r="E145" s="20" t="s">
        <v>1062</v>
      </c>
      <c r="F145" s="16" t="s">
        <v>1063</v>
      </c>
      <c r="G145" s="96" t="n">
        <v>42621</v>
      </c>
      <c r="H145" s="20" t="s">
        <v>1064</v>
      </c>
      <c r="I145" s="20" t="s">
        <v>389</v>
      </c>
      <c r="J145" s="20" t="s">
        <v>381</v>
      </c>
      <c r="Q145" s="20" t="s">
        <v>317</v>
      </c>
    </row>
    <row r="146" customFormat="false" ht="61.15" hidden="false" customHeight="false" outlineLevel="0" collapsed="false">
      <c r="A146" s="93" t="s">
        <v>1065</v>
      </c>
      <c r="B146" s="16" t="s">
        <v>354</v>
      </c>
      <c r="C146" s="16" t="s">
        <v>1066</v>
      </c>
      <c r="D146" s="20" t="s">
        <v>1067</v>
      </c>
      <c r="E146" s="20" t="s">
        <v>1068</v>
      </c>
      <c r="F146" s="100" t="s">
        <v>1069</v>
      </c>
      <c r="G146" s="96" t="n">
        <v>41680</v>
      </c>
      <c r="H146" s="20" t="s">
        <v>1070</v>
      </c>
      <c r="I146" s="20" t="s">
        <v>389</v>
      </c>
      <c r="J146" s="20" t="s">
        <v>381</v>
      </c>
      <c r="Q146" s="20" t="s">
        <v>317</v>
      </c>
    </row>
    <row r="147" customFormat="false" ht="91" hidden="false" customHeight="false" outlineLevel="0" collapsed="false">
      <c r="A147" s="93" t="s">
        <v>1071</v>
      </c>
      <c r="B147" s="16" t="s">
        <v>354</v>
      </c>
      <c r="C147" s="16" t="s">
        <v>1072</v>
      </c>
      <c r="D147" s="20" t="s">
        <v>1073</v>
      </c>
      <c r="E147" s="20" t="s">
        <v>1074</v>
      </c>
      <c r="F147" s="16" t="s">
        <v>1075</v>
      </c>
      <c r="G147" s="96" t="n">
        <v>41779</v>
      </c>
      <c r="H147" s="20" t="s">
        <v>1076</v>
      </c>
      <c r="I147" s="20" t="s">
        <v>389</v>
      </c>
      <c r="J147" s="20" t="s">
        <v>381</v>
      </c>
      <c r="Q147" s="20" t="s">
        <v>317</v>
      </c>
    </row>
    <row r="148" customFormat="false" ht="61.15" hidden="false" customHeight="false" outlineLevel="0" collapsed="false">
      <c r="A148" s="93" t="s">
        <v>1077</v>
      </c>
      <c r="B148" s="16" t="s">
        <v>354</v>
      </c>
      <c r="C148" s="16" t="s">
        <v>1078</v>
      </c>
      <c r="D148" s="20" t="s">
        <v>1079</v>
      </c>
      <c r="E148" s="20" t="s">
        <v>1080</v>
      </c>
      <c r="F148" s="16" t="s">
        <v>1081</v>
      </c>
      <c r="G148" s="96" t="n">
        <v>44383</v>
      </c>
      <c r="H148" s="20" t="s">
        <v>1082</v>
      </c>
      <c r="I148" s="20" t="s">
        <v>389</v>
      </c>
      <c r="J148" s="20" t="s">
        <v>381</v>
      </c>
      <c r="Q148" s="20" t="s">
        <v>317</v>
      </c>
    </row>
    <row r="149" customFormat="false" ht="91" hidden="false" customHeight="false" outlineLevel="0" collapsed="false">
      <c r="A149" s="93" t="s">
        <v>1083</v>
      </c>
      <c r="B149" s="16" t="s">
        <v>354</v>
      </c>
      <c r="C149" s="16" t="s">
        <v>1084</v>
      </c>
      <c r="D149" s="20" t="s">
        <v>1085</v>
      </c>
      <c r="E149" s="20" t="s">
        <v>1086</v>
      </c>
      <c r="F149" s="16" t="s">
        <v>1087</v>
      </c>
      <c r="G149" s="96" t="n">
        <v>44837</v>
      </c>
      <c r="H149" s="20" t="s">
        <v>1088</v>
      </c>
      <c r="I149" s="20" t="s">
        <v>389</v>
      </c>
      <c r="J149" s="20" t="s">
        <v>381</v>
      </c>
      <c r="Q149" s="20" t="s">
        <v>317</v>
      </c>
    </row>
    <row r="150" customFormat="false" ht="61.15" hidden="false" customHeight="false" outlineLevel="0" collapsed="false">
      <c r="A150" s="93" t="s">
        <v>1089</v>
      </c>
      <c r="B150" s="16" t="s">
        <v>354</v>
      </c>
      <c r="C150" s="16" t="s">
        <v>1090</v>
      </c>
      <c r="D150" s="20" t="s">
        <v>1091</v>
      </c>
      <c r="E150" s="20" t="s">
        <v>1092</v>
      </c>
      <c r="F150" s="16" t="s">
        <v>1093</v>
      </c>
      <c r="G150" s="96" t="n">
        <v>43130</v>
      </c>
      <c r="H150" s="20" t="s">
        <v>1094</v>
      </c>
      <c r="I150" s="20" t="s">
        <v>389</v>
      </c>
      <c r="J150" s="20" t="s">
        <v>381</v>
      </c>
      <c r="Q150" s="20" t="s">
        <v>317</v>
      </c>
    </row>
    <row r="151" customFormat="false" ht="91" hidden="false" customHeight="false" outlineLevel="0" collapsed="false">
      <c r="A151" s="93" t="s">
        <v>1095</v>
      </c>
      <c r="B151" s="16" t="s">
        <v>354</v>
      </c>
      <c r="C151" s="16" t="s">
        <v>1096</v>
      </c>
      <c r="D151" s="20" t="s">
        <v>1097</v>
      </c>
      <c r="E151" s="20" t="s">
        <v>1098</v>
      </c>
      <c r="F151" s="16" t="s">
        <v>1099</v>
      </c>
      <c r="G151" s="96" t="n">
        <v>42443</v>
      </c>
      <c r="H151" s="20" t="s">
        <v>1100</v>
      </c>
      <c r="I151" s="20" t="s">
        <v>389</v>
      </c>
      <c r="J151" s="20" t="s">
        <v>381</v>
      </c>
      <c r="Q151" s="20" t="s">
        <v>317</v>
      </c>
    </row>
    <row r="152" customFormat="false" ht="135.8" hidden="false" customHeight="false" outlineLevel="0" collapsed="false">
      <c r="A152" s="93" t="s">
        <v>1101</v>
      </c>
      <c r="B152" s="16" t="s">
        <v>354</v>
      </c>
      <c r="C152" s="16" t="s">
        <v>1102</v>
      </c>
      <c r="D152" s="20" t="s">
        <v>1103</v>
      </c>
      <c r="E152" s="20" t="s">
        <v>1104</v>
      </c>
      <c r="F152" s="16" t="s">
        <v>1105</v>
      </c>
      <c r="G152" s="96" t="n">
        <v>44573</v>
      </c>
      <c r="H152" s="20" t="s">
        <v>1106</v>
      </c>
      <c r="I152" s="20" t="s">
        <v>389</v>
      </c>
      <c r="J152" s="20" t="s">
        <v>381</v>
      </c>
      <c r="Q152" s="20" t="s">
        <v>317</v>
      </c>
    </row>
    <row r="153" customFormat="false" ht="61.15" hidden="false" customHeight="false" outlineLevel="0" collapsed="false">
      <c r="A153" s="93" t="s">
        <v>1107</v>
      </c>
      <c r="B153" s="16" t="s">
        <v>354</v>
      </c>
      <c r="C153" s="16" t="s">
        <v>1108</v>
      </c>
      <c r="D153" s="20" t="s">
        <v>1109</v>
      </c>
      <c r="E153" s="20" t="s">
        <v>1110</v>
      </c>
      <c r="F153" s="16" t="s">
        <v>1111</v>
      </c>
      <c r="G153" s="96" t="n">
        <v>45113</v>
      </c>
      <c r="H153" s="20" t="s">
        <v>1112</v>
      </c>
      <c r="I153" s="20" t="s">
        <v>389</v>
      </c>
      <c r="J153" s="20" t="s">
        <v>381</v>
      </c>
      <c r="Q153" s="20" t="s">
        <v>317</v>
      </c>
    </row>
    <row r="154" customFormat="false" ht="46.25" hidden="false" customHeight="false" outlineLevel="0" collapsed="false">
      <c r="A154" s="93" t="s">
        <v>1113</v>
      </c>
      <c r="B154" s="16" t="s">
        <v>354</v>
      </c>
      <c r="C154" s="16" t="s">
        <v>1114</v>
      </c>
      <c r="D154" s="20" t="s">
        <v>1115</v>
      </c>
      <c r="E154" s="20" t="s">
        <v>1116</v>
      </c>
      <c r="F154" s="16" t="s">
        <v>1117</v>
      </c>
      <c r="G154" s="96" t="n">
        <v>43144</v>
      </c>
      <c r="H154" s="20" t="s">
        <v>1118</v>
      </c>
      <c r="I154" s="20" t="s">
        <v>389</v>
      </c>
      <c r="J154" s="20" t="s">
        <v>381</v>
      </c>
      <c r="Q154" s="20" t="s">
        <v>317</v>
      </c>
    </row>
    <row r="155" customFormat="false" ht="61.15" hidden="false" customHeight="false" outlineLevel="0" collapsed="false">
      <c r="A155" s="93" t="s">
        <v>1119</v>
      </c>
      <c r="B155" s="16" t="s">
        <v>354</v>
      </c>
      <c r="C155" s="16" t="s">
        <v>1120</v>
      </c>
      <c r="D155" s="20" t="s">
        <v>1121</v>
      </c>
      <c r="E155" s="20" t="s">
        <v>1122</v>
      </c>
      <c r="F155" s="16" t="s">
        <v>1123</v>
      </c>
      <c r="G155" s="96" t="n">
        <v>40184</v>
      </c>
      <c r="H155" s="20" t="s">
        <v>1124</v>
      </c>
      <c r="I155" s="20" t="s">
        <v>389</v>
      </c>
      <c r="J155" s="20" t="s">
        <v>381</v>
      </c>
      <c r="Q155" s="20" t="s">
        <v>317</v>
      </c>
    </row>
    <row r="156" customFormat="false" ht="76.1" hidden="false" customHeight="false" outlineLevel="0" collapsed="false">
      <c r="A156" s="93" t="s">
        <v>1125</v>
      </c>
      <c r="B156" s="16" t="s">
        <v>354</v>
      </c>
      <c r="C156" s="16" t="s">
        <v>1126</v>
      </c>
      <c r="D156" s="20" t="s">
        <v>1127</v>
      </c>
      <c r="E156" s="20" t="s">
        <v>1128</v>
      </c>
      <c r="F156" s="16" t="s">
        <v>1129</v>
      </c>
      <c r="G156" s="96" t="n">
        <v>43862</v>
      </c>
      <c r="H156" s="20" t="s">
        <v>1130</v>
      </c>
      <c r="I156" s="20" t="s">
        <v>389</v>
      </c>
      <c r="J156" s="20" t="s">
        <v>381</v>
      </c>
      <c r="Q156" s="20" t="s">
        <v>317</v>
      </c>
    </row>
    <row r="157" customFormat="false" ht="61.15" hidden="false" customHeight="false" outlineLevel="0" collapsed="false">
      <c r="A157" s="93" t="s">
        <v>1131</v>
      </c>
      <c r="B157" s="16" t="s">
        <v>354</v>
      </c>
      <c r="C157" s="16" t="s">
        <v>1132</v>
      </c>
      <c r="D157" s="20" t="s">
        <v>1133</v>
      </c>
      <c r="E157" s="20" t="s">
        <v>1134</v>
      </c>
      <c r="F157" s="16" t="s">
        <v>1135</v>
      </c>
      <c r="G157" s="96" t="n">
        <v>42920</v>
      </c>
      <c r="H157" s="20" t="s">
        <v>1136</v>
      </c>
      <c r="I157" s="20" t="s">
        <v>389</v>
      </c>
      <c r="J157" s="20" t="s">
        <v>381</v>
      </c>
      <c r="Q157" s="20" t="s">
        <v>317</v>
      </c>
    </row>
    <row r="158" customFormat="false" ht="46.25" hidden="false" customHeight="false" outlineLevel="0" collapsed="false">
      <c r="A158" s="98" t="s">
        <v>1137</v>
      </c>
      <c r="B158" s="16" t="s">
        <v>354</v>
      </c>
      <c r="C158" s="16" t="s">
        <v>1138</v>
      </c>
      <c r="D158" s="20" t="s">
        <v>1139</v>
      </c>
      <c r="E158" s="20" t="s">
        <v>1140</v>
      </c>
      <c r="F158" s="16" t="s">
        <v>1141</v>
      </c>
      <c r="G158" s="96" t="n">
        <v>43679</v>
      </c>
      <c r="H158" s="20" t="s">
        <v>1142</v>
      </c>
      <c r="I158" s="20" t="s">
        <v>389</v>
      </c>
      <c r="J158" s="20" t="s">
        <v>381</v>
      </c>
      <c r="Q158" s="20" t="s">
        <v>317</v>
      </c>
    </row>
    <row r="159" customFormat="false" ht="105.95" hidden="false" customHeight="false" outlineLevel="0" collapsed="false">
      <c r="A159" s="93" t="s">
        <v>1143</v>
      </c>
      <c r="B159" s="16" t="s">
        <v>354</v>
      </c>
      <c r="C159" s="16" t="s">
        <v>1144</v>
      </c>
      <c r="D159" s="20" t="s">
        <v>1145</v>
      </c>
      <c r="E159" s="20" t="s">
        <v>1146</v>
      </c>
      <c r="F159" s="16" t="s">
        <v>1147</v>
      </c>
      <c r="G159" s="96" t="n">
        <v>45614</v>
      </c>
      <c r="H159" s="20" t="s">
        <v>1148</v>
      </c>
      <c r="I159" s="20" t="s">
        <v>389</v>
      </c>
      <c r="J159" s="20" t="s">
        <v>381</v>
      </c>
      <c r="Q159" s="20" t="s">
        <v>317</v>
      </c>
    </row>
    <row r="160" customFormat="false" ht="46.25" hidden="false" customHeight="false" outlineLevel="0" collapsed="false">
      <c r="A160" s="93" t="s">
        <v>1149</v>
      </c>
      <c r="B160" s="16" t="s">
        <v>354</v>
      </c>
      <c r="C160" s="16" t="s">
        <v>1150</v>
      </c>
      <c r="D160" s="20" t="s">
        <v>1151</v>
      </c>
      <c r="E160" s="20" t="s">
        <v>1152</v>
      </c>
      <c r="F160" s="16" t="s">
        <v>1153</v>
      </c>
      <c r="G160" s="96" t="n">
        <v>44558</v>
      </c>
      <c r="H160" s="20" t="s">
        <v>1154</v>
      </c>
      <c r="I160" s="20" t="s">
        <v>389</v>
      </c>
      <c r="J160" s="20" t="s">
        <v>381</v>
      </c>
      <c r="Q160" s="20" t="s">
        <v>317</v>
      </c>
    </row>
    <row r="161" customFormat="false" ht="76.1" hidden="false" customHeight="false" outlineLevel="0" collapsed="false">
      <c r="A161" s="93" t="s">
        <v>1155</v>
      </c>
      <c r="B161" s="16" t="s">
        <v>354</v>
      </c>
      <c r="C161" s="16" t="s">
        <v>1156</v>
      </c>
      <c r="D161" s="20" t="s">
        <v>1157</v>
      </c>
      <c r="E161" s="20" t="s">
        <v>1158</v>
      </c>
      <c r="F161" s="16" t="s">
        <v>1159</v>
      </c>
      <c r="G161" s="96" t="n">
        <v>44593</v>
      </c>
      <c r="H161" s="20" t="s">
        <v>1160</v>
      </c>
      <c r="I161" s="20" t="s">
        <v>389</v>
      </c>
      <c r="J161" s="20" t="s">
        <v>381</v>
      </c>
      <c r="Q161" s="20" t="s">
        <v>317</v>
      </c>
    </row>
    <row r="162" customFormat="false" ht="76.1" hidden="false" customHeight="false" outlineLevel="0" collapsed="false">
      <c r="A162" s="93" t="s">
        <v>1161</v>
      </c>
      <c r="B162" s="16" t="s">
        <v>354</v>
      </c>
      <c r="C162" s="16" t="s">
        <v>1162</v>
      </c>
      <c r="D162" s="20" t="s">
        <v>1163</v>
      </c>
      <c r="E162" s="20" t="s">
        <v>1164</v>
      </c>
      <c r="F162" s="16" t="s">
        <v>1165</v>
      </c>
      <c r="G162" s="96" t="n">
        <v>45286</v>
      </c>
      <c r="H162" s="20" t="s">
        <v>1166</v>
      </c>
      <c r="I162" s="20" t="s">
        <v>389</v>
      </c>
      <c r="J162" s="20" t="s">
        <v>381</v>
      </c>
      <c r="Q162" s="20" t="s">
        <v>317</v>
      </c>
    </row>
    <row r="163" customFormat="false" ht="61.15" hidden="false" customHeight="false" outlineLevel="0" collapsed="false">
      <c r="A163" s="101" t="s">
        <v>1167</v>
      </c>
      <c r="B163" s="16" t="s">
        <v>354</v>
      </c>
      <c r="C163" s="16" t="s">
        <v>1168</v>
      </c>
      <c r="D163" s="20" t="s">
        <v>1169</v>
      </c>
      <c r="E163" s="20" t="s">
        <v>1170</v>
      </c>
      <c r="F163" s="16" t="s">
        <v>1171</v>
      </c>
      <c r="G163" s="96" t="n">
        <v>42998</v>
      </c>
      <c r="H163" s="20" t="s">
        <v>1172</v>
      </c>
      <c r="I163" s="20" t="s">
        <v>389</v>
      </c>
      <c r="J163" s="20" t="s">
        <v>381</v>
      </c>
      <c r="Q163" s="20" t="s">
        <v>317</v>
      </c>
    </row>
    <row r="164" customFormat="false" ht="76.1" hidden="false" customHeight="false" outlineLevel="0" collapsed="false">
      <c r="A164" s="93" t="s">
        <v>1173</v>
      </c>
      <c r="B164" s="16" t="s">
        <v>354</v>
      </c>
      <c r="C164" s="16" t="s">
        <v>1174</v>
      </c>
      <c r="D164" s="20" t="s">
        <v>1175</v>
      </c>
      <c r="E164" s="20" t="s">
        <v>1176</v>
      </c>
      <c r="F164" s="16" t="s">
        <v>1177</v>
      </c>
      <c r="G164" s="96" t="n">
        <v>43539</v>
      </c>
      <c r="H164" s="20" t="s">
        <v>1178</v>
      </c>
      <c r="I164" s="20" t="s">
        <v>389</v>
      </c>
      <c r="J164" s="20" t="s">
        <v>381</v>
      </c>
      <c r="Q164" s="20" t="s">
        <v>317</v>
      </c>
    </row>
    <row r="165" customFormat="false" ht="105.95" hidden="false" customHeight="false" outlineLevel="0" collapsed="false">
      <c r="A165" s="93" t="s">
        <v>1179</v>
      </c>
      <c r="B165" s="16" t="s">
        <v>354</v>
      </c>
      <c r="C165" s="16" t="s">
        <v>1180</v>
      </c>
      <c r="D165" s="20" t="s">
        <v>1181</v>
      </c>
      <c r="E165" s="20" t="s">
        <v>1182</v>
      </c>
      <c r="F165" s="16" t="s">
        <v>1183</v>
      </c>
      <c r="G165" s="96" t="n">
        <v>39156</v>
      </c>
      <c r="H165" s="20" t="s">
        <v>1184</v>
      </c>
      <c r="I165" s="20" t="s">
        <v>389</v>
      </c>
      <c r="J165" s="20" t="s">
        <v>381</v>
      </c>
      <c r="Q165" s="20" t="s">
        <v>317</v>
      </c>
    </row>
    <row r="166" customFormat="false" ht="61.15" hidden="false" customHeight="false" outlineLevel="0" collapsed="false">
      <c r="A166" s="93" t="s">
        <v>1185</v>
      </c>
      <c r="B166" s="16" t="s">
        <v>354</v>
      </c>
      <c r="C166" s="16" t="s">
        <v>1186</v>
      </c>
      <c r="D166" s="20" t="s">
        <v>1187</v>
      </c>
      <c r="E166" s="20" t="s">
        <v>1188</v>
      </c>
      <c r="F166" s="16" t="s">
        <v>1189</v>
      </c>
      <c r="G166" s="96" t="n">
        <v>42708</v>
      </c>
      <c r="H166" s="20" t="s">
        <v>1190</v>
      </c>
      <c r="I166" s="20" t="s">
        <v>389</v>
      </c>
      <c r="J166" s="20" t="s">
        <v>381</v>
      </c>
      <c r="Q166" s="20" t="s">
        <v>317</v>
      </c>
    </row>
    <row r="167" customFormat="false" ht="46.25" hidden="false" customHeight="false" outlineLevel="0" collapsed="false">
      <c r="A167" s="93" t="s">
        <v>1191</v>
      </c>
      <c r="B167" s="16" t="s">
        <v>354</v>
      </c>
      <c r="C167" s="16" t="s">
        <v>1192</v>
      </c>
      <c r="D167" s="20" t="s">
        <v>1193</v>
      </c>
      <c r="E167" s="20" t="s">
        <v>1194</v>
      </c>
      <c r="F167" s="16" t="s">
        <v>1195</v>
      </c>
      <c r="G167" s="96" t="n">
        <v>43539</v>
      </c>
      <c r="H167" s="20" t="s">
        <v>1196</v>
      </c>
      <c r="I167" s="20" t="s">
        <v>389</v>
      </c>
      <c r="J167" s="20" t="s">
        <v>381</v>
      </c>
      <c r="Q167" s="20" t="s">
        <v>317</v>
      </c>
    </row>
    <row r="168" customFormat="false" ht="61.15" hidden="false" customHeight="false" outlineLevel="0" collapsed="false">
      <c r="A168" s="93" t="s">
        <v>1197</v>
      </c>
      <c r="B168" s="16" t="s">
        <v>354</v>
      </c>
      <c r="C168" s="16" t="s">
        <v>1198</v>
      </c>
      <c r="D168" s="20" t="s">
        <v>1199</v>
      </c>
      <c r="E168" s="20" t="s">
        <v>1200</v>
      </c>
      <c r="F168" s="16" t="s">
        <v>1201</v>
      </c>
      <c r="G168" s="96" t="n">
        <v>45596</v>
      </c>
      <c r="H168" s="20" t="s">
        <v>1202</v>
      </c>
      <c r="I168" s="20" t="s">
        <v>389</v>
      </c>
      <c r="J168" s="20" t="s">
        <v>381</v>
      </c>
      <c r="Q168" s="20" t="s">
        <v>317</v>
      </c>
    </row>
    <row r="169" customFormat="false" ht="61.15" hidden="false" customHeight="false" outlineLevel="0" collapsed="false">
      <c r="A169" s="93" t="s">
        <v>1203</v>
      </c>
      <c r="B169" s="16" t="s">
        <v>354</v>
      </c>
      <c r="C169" s="16" t="s">
        <v>1204</v>
      </c>
      <c r="D169" s="20" t="s">
        <v>1205</v>
      </c>
      <c r="E169" s="20" t="s">
        <v>1206</v>
      </c>
      <c r="F169" s="16" t="s">
        <v>1207</v>
      </c>
      <c r="G169" s="96" t="n">
        <v>45709</v>
      </c>
      <c r="H169" s="20" t="s">
        <v>1208</v>
      </c>
      <c r="I169" s="20" t="s">
        <v>389</v>
      </c>
      <c r="J169" s="20" t="s">
        <v>381</v>
      </c>
      <c r="K169" s="97"/>
      <c r="L169" s="97"/>
      <c r="M169" s="97"/>
      <c r="N169" s="97"/>
      <c r="O169" s="97"/>
      <c r="P169" s="97"/>
      <c r="Q169" s="20" t="s">
        <v>317</v>
      </c>
    </row>
    <row r="170" customFormat="false" ht="46.25" hidden="false" customHeight="false" outlineLevel="0" collapsed="false">
      <c r="A170" s="93" t="s">
        <v>1209</v>
      </c>
      <c r="B170" s="16" t="s">
        <v>354</v>
      </c>
      <c r="C170" s="16" t="s">
        <v>1210</v>
      </c>
      <c r="D170" s="20" t="s">
        <v>1211</v>
      </c>
      <c r="E170" s="20" t="s">
        <v>1210</v>
      </c>
      <c r="F170" s="16" t="s">
        <v>1212</v>
      </c>
      <c r="G170" s="96" t="n">
        <v>44783</v>
      </c>
      <c r="H170" s="20" t="s">
        <v>1213</v>
      </c>
      <c r="I170" s="20" t="s">
        <v>389</v>
      </c>
      <c r="J170" s="20" t="s">
        <v>381</v>
      </c>
      <c r="K170" s="97"/>
      <c r="L170" s="97"/>
      <c r="M170" s="97"/>
      <c r="N170" s="97"/>
      <c r="O170" s="97"/>
      <c r="P170" s="97"/>
      <c r="Q170" s="20" t="s">
        <v>317</v>
      </c>
    </row>
    <row r="171" customFormat="false" ht="46.25" hidden="false" customHeight="false" outlineLevel="0" collapsed="false">
      <c r="A171" s="101" t="s">
        <v>1214</v>
      </c>
      <c r="B171" s="16" t="s">
        <v>354</v>
      </c>
      <c r="C171" s="16" t="s">
        <v>1215</v>
      </c>
      <c r="D171" s="20" t="s">
        <v>1216</v>
      </c>
      <c r="E171" s="20" t="s">
        <v>1217</v>
      </c>
      <c r="F171" s="16" t="s">
        <v>1218</v>
      </c>
      <c r="G171" s="96" t="n">
        <v>45524</v>
      </c>
      <c r="H171" s="20" t="s">
        <v>1219</v>
      </c>
      <c r="I171" s="20" t="s">
        <v>389</v>
      </c>
      <c r="J171" s="20" t="s">
        <v>381</v>
      </c>
      <c r="K171" s="97"/>
      <c r="L171" s="97"/>
      <c r="M171" s="97"/>
      <c r="N171" s="97"/>
      <c r="O171" s="97"/>
      <c r="P171" s="97"/>
      <c r="Q171" s="20" t="s">
        <v>317</v>
      </c>
    </row>
    <row r="172" customFormat="false" ht="46.25" hidden="false" customHeight="false" outlineLevel="0" collapsed="false">
      <c r="A172" s="93" t="s">
        <v>1220</v>
      </c>
      <c r="B172" s="16" t="s">
        <v>354</v>
      </c>
      <c r="C172" s="16" t="s">
        <v>1221</v>
      </c>
      <c r="D172" s="20" t="s">
        <v>1222</v>
      </c>
      <c r="E172" s="20" t="s">
        <v>1221</v>
      </c>
      <c r="F172" s="16" t="s">
        <v>1223</v>
      </c>
      <c r="G172" s="96" t="n">
        <v>43816</v>
      </c>
      <c r="H172" s="20" t="s">
        <v>1224</v>
      </c>
      <c r="I172" s="20" t="s">
        <v>389</v>
      </c>
      <c r="J172" s="20" t="s">
        <v>381</v>
      </c>
      <c r="K172" s="97"/>
      <c r="L172" s="97"/>
      <c r="M172" s="97"/>
      <c r="N172" s="97"/>
      <c r="O172" s="97"/>
      <c r="P172" s="97"/>
      <c r="Q172" s="20" t="s">
        <v>317</v>
      </c>
    </row>
    <row r="173" customFormat="false" ht="61.15" hidden="false" customHeight="false" outlineLevel="0" collapsed="false">
      <c r="A173" s="93" t="s">
        <v>1225</v>
      </c>
      <c r="B173" s="16" t="s">
        <v>354</v>
      </c>
      <c r="C173" s="16" t="s">
        <v>1226</v>
      </c>
      <c r="D173" s="20" t="s">
        <v>1227</v>
      </c>
      <c r="E173" s="20" t="s">
        <v>1228</v>
      </c>
      <c r="F173" s="16" t="s">
        <v>1229</v>
      </c>
      <c r="G173" s="96" t="n">
        <v>43950</v>
      </c>
      <c r="H173" s="20" t="s">
        <v>1230</v>
      </c>
      <c r="I173" s="20" t="s">
        <v>389</v>
      </c>
      <c r="J173" s="20" t="s">
        <v>381</v>
      </c>
      <c r="K173" s="97"/>
      <c r="L173" s="97"/>
      <c r="M173" s="97"/>
      <c r="N173" s="97"/>
      <c r="O173" s="97"/>
      <c r="P173" s="97"/>
      <c r="Q173" s="20" t="s">
        <v>317</v>
      </c>
    </row>
    <row r="174" customFormat="false" ht="46.25" hidden="false" customHeight="false" outlineLevel="0" collapsed="false">
      <c r="A174" s="93" t="s">
        <v>1231</v>
      </c>
      <c r="B174" s="16" t="s">
        <v>354</v>
      </c>
      <c r="C174" s="16" t="s">
        <v>1232</v>
      </c>
      <c r="D174" s="20" t="s">
        <v>1227</v>
      </c>
      <c r="E174" s="20"/>
      <c r="F174" s="16" t="s">
        <v>1233</v>
      </c>
      <c r="G174" s="96" t="n">
        <v>45379</v>
      </c>
      <c r="H174" s="20" t="s">
        <v>1234</v>
      </c>
      <c r="I174" s="20" t="s">
        <v>389</v>
      </c>
      <c r="J174" s="20" t="s">
        <v>381</v>
      </c>
      <c r="Q174" s="20" t="s">
        <v>317</v>
      </c>
    </row>
    <row r="175" customFormat="false" ht="46.25" hidden="false" customHeight="false" outlineLevel="0" collapsed="false">
      <c r="A175" s="93" t="s">
        <v>1235</v>
      </c>
      <c r="B175" s="16" t="s">
        <v>354</v>
      </c>
      <c r="C175" s="16" t="s">
        <v>1236</v>
      </c>
      <c r="D175" s="20" t="s">
        <v>1237</v>
      </c>
      <c r="E175" s="20"/>
      <c r="F175" s="16" t="s">
        <v>1238</v>
      </c>
      <c r="G175" s="96" t="n">
        <v>45569</v>
      </c>
      <c r="H175" s="20" t="s">
        <v>1239</v>
      </c>
      <c r="I175" s="20" t="s">
        <v>389</v>
      </c>
      <c r="J175" s="20" t="s">
        <v>381</v>
      </c>
      <c r="Q175" s="20" t="s">
        <v>317</v>
      </c>
    </row>
    <row r="176" customFormat="false" ht="46.25" hidden="false" customHeight="false" outlineLevel="0" collapsed="false">
      <c r="A176" s="93" t="s">
        <v>1240</v>
      </c>
      <c r="B176" s="16" t="s">
        <v>354</v>
      </c>
      <c r="C176" s="16" t="s">
        <v>1241</v>
      </c>
      <c r="D176" s="20" t="s">
        <v>1242</v>
      </c>
      <c r="F176" s="52" t="s">
        <v>1243</v>
      </c>
      <c r="G176" s="54" t="n">
        <v>45084</v>
      </c>
      <c r="H176" s="53" t="s">
        <v>1244</v>
      </c>
      <c r="I176" s="102" t="s">
        <v>389</v>
      </c>
      <c r="J176" s="53" t="s">
        <v>381</v>
      </c>
      <c r="Q176" s="20" t="s">
        <v>317</v>
      </c>
    </row>
    <row r="177" customFormat="false" ht="46.25" hidden="false" customHeight="false" outlineLevel="0" collapsed="false">
      <c r="A177" s="93" t="s">
        <v>1245</v>
      </c>
      <c r="B177" s="16" t="s">
        <v>354</v>
      </c>
      <c r="C177" s="16" t="s">
        <v>1246</v>
      </c>
      <c r="D177" s="20" t="s">
        <v>1247</v>
      </c>
      <c r="F177" s="52" t="s">
        <v>1248</v>
      </c>
      <c r="G177" s="54" t="n">
        <v>45614</v>
      </c>
      <c r="H177" s="53" t="s">
        <v>1249</v>
      </c>
      <c r="I177" s="102" t="s">
        <v>389</v>
      </c>
      <c r="J177" s="53" t="s">
        <v>381</v>
      </c>
      <c r="Q177" s="20" t="s">
        <v>317</v>
      </c>
    </row>
    <row r="178" customFormat="false" ht="61.15" hidden="false" customHeight="false" outlineLevel="0" collapsed="false">
      <c r="A178" s="93" t="s">
        <v>1250</v>
      </c>
      <c r="B178" s="16" t="s">
        <v>354</v>
      </c>
      <c r="C178" s="16" t="s">
        <v>1251</v>
      </c>
      <c r="D178" s="20" t="s">
        <v>1252</v>
      </c>
      <c r="F178" s="52" t="s">
        <v>1253</v>
      </c>
      <c r="G178" s="54" t="n">
        <v>45054</v>
      </c>
      <c r="H178" s="53" t="s">
        <v>1254</v>
      </c>
      <c r="I178" s="102" t="s">
        <v>389</v>
      </c>
      <c r="J178" s="53" t="s">
        <v>381</v>
      </c>
      <c r="Q178" s="20" t="s">
        <v>317</v>
      </c>
    </row>
    <row r="179" customFormat="false" ht="61.15" hidden="false" customHeight="false" outlineLevel="0" collapsed="false">
      <c r="A179" s="93" t="s">
        <v>1255</v>
      </c>
      <c r="B179" s="16" t="s">
        <v>354</v>
      </c>
      <c r="C179" s="16" t="s">
        <v>1256</v>
      </c>
      <c r="D179" s="20" t="s">
        <v>1257</v>
      </c>
      <c r="F179" s="52" t="s">
        <v>1258</v>
      </c>
      <c r="G179" s="54" t="n">
        <v>45775</v>
      </c>
      <c r="H179" s="53" t="s">
        <v>1259</v>
      </c>
      <c r="I179" s="102" t="s">
        <v>389</v>
      </c>
      <c r="J179" s="53" t="s">
        <v>381</v>
      </c>
      <c r="Q179" s="20" t="s">
        <v>317</v>
      </c>
    </row>
    <row r="180" s="94" customFormat="true" ht="105.95" hidden="false" customHeight="false" outlineLevel="0" collapsed="false">
      <c r="A180" s="93" t="s">
        <v>1260</v>
      </c>
      <c r="B180" s="16" t="s">
        <v>354</v>
      </c>
      <c r="C180" s="16" t="s">
        <v>1261</v>
      </c>
      <c r="D180" s="20" t="s">
        <v>1262</v>
      </c>
      <c r="E180" s="20"/>
      <c r="F180" s="16" t="s">
        <v>1263</v>
      </c>
      <c r="G180" s="103" t="n">
        <v>45482</v>
      </c>
      <c r="H180" s="103" t="s">
        <v>1264</v>
      </c>
      <c r="I180" s="20" t="s">
        <v>389</v>
      </c>
      <c r="J180" s="20" t="s">
        <v>381</v>
      </c>
      <c r="K180" s="97"/>
      <c r="L180" s="97"/>
      <c r="M180" s="97"/>
      <c r="N180" s="97"/>
      <c r="O180" s="97"/>
      <c r="P180" s="97"/>
      <c r="Q180" s="20" t="s">
        <v>317</v>
      </c>
    </row>
    <row r="181" s="94" customFormat="true" ht="76.1" hidden="false" customHeight="false" outlineLevel="0" collapsed="false">
      <c r="A181" s="93" t="s">
        <v>1265</v>
      </c>
      <c r="B181" s="16" t="s">
        <v>354</v>
      </c>
      <c r="C181" s="16" t="s">
        <v>1266</v>
      </c>
      <c r="D181" s="20" t="s">
        <v>1267</v>
      </c>
      <c r="E181" s="20"/>
      <c r="F181" s="16" t="s">
        <v>1268</v>
      </c>
      <c r="G181" s="96" t="n">
        <v>45722</v>
      </c>
      <c r="H181" s="20" t="s">
        <v>1269</v>
      </c>
      <c r="I181" s="20" t="s">
        <v>389</v>
      </c>
      <c r="J181" s="20" t="s">
        <v>381</v>
      </c>
      <c r="K181" s="97"/>
      <c r="L181" s="97"/>
      <c r="M181" s="97"/>
      <c r="N181" s="97"/>
      <c r="O181" s="97"/>
      <c r="P181" s="97"/>
      <c r="Q181" s="20" t="s">
        <v>317</v>
      </c>
    </row>
    <row r="182" s="94" customFormat="true" ht="46.25" hidden="false" customHeight="false" outlineLevel="0" collapsed="false">
      <c r="A182" s="93" t="s">
        <v>1270</v>
      </c>
      <c r="B182" s="16" t="s">
        <v>354</v>
      </c>
      <c r="C182" s="16" t="s">
        <v>1271</v>
      </c>
      <c r="D182" s="20" t="s">
        <v>1272</v>
      </c>
      <c r="E182" s="20"/>
      <c r="F182" s="16" t="s">
        <v>1273</v>
      </c>
      <c r="G182" s="96" t="n">
        <v>44995</v>
      </c>
      <c r="H182" s="20" t="s">
        <v>1274</v>
      </c>
      <c r="I182" s="20" t="s">
        <v>389</v>
      </c>
      <c r="J182" s="20" t="s">
        <v>381</v>
      </c>
      <c r="K182" s="97"/>
      <c r="L182" s="97"/>
      <c r="M182" s="97"/>
      <c r="N182" s="97"/>
      <c r="O182" s="97"/>
      <c r="P182" s="97"/>
      <c r="Q182" s="20" t="s">
        <v>317</v>
      </c>
    </row>
    <row r="183" s="94" customFormat="true" ht="120.85" hidden="false" customHeight="false" outlineLevel="0" collapsed="false">
      <c r="A183" s="93" t="s">
        <v>1275</v>
      </c>
      <c r="B183" s="16" t="s">
        <v>354</v>
      </c>
      <c r="C183" s="16" t="s">
        <v>1276</v>
      </c>
      <c r="D183" s="20" t="s">
        <v>1169</v>
      </c>
      <c r="E183" s="20"/>
      <c r="F183" s="16" t="s">
        <v>1277</v>
      </c>
      <c r="G183" s="96" t="n">
        <v>44477</v>
      </c>
      <c r="H183" s="20" t="s">
        <v>1278</v>
      </c>
      <c r="I183" s="20" t="s">
        <v>389</v>
      </c>
      <c r="J183" s="20" t="s">
        <v>381</v>
      </c>
      <c r="K183" s="97"/>
      <c r="L183" s="97"/>
      <c r="M183" s="97"/>
      <c r="N183" s="97"/>
      <c r="O183" s="97"/>
      <c r="P183" s="97"/>
      <c r="Q183" s="20" t="s">
        <v>317</v>
      </c>
    </row>
    <row r="184" s="94" customFormat="true" ht="76.1" hidden="false" customHeight="false" outlineLevel="0" collapsed="false">
      <c r="A184" s="93" t="s">
        <v>1279</v>
      </c>
      <c r="B184" s="16" t="s">
        <v>354</v>
      </c>
      <c r="C184" s="16" t="s">
        <v>1280</v>
      </c>
      <c r="D184" s="20" t="s">
        <v>1281</v>
      </c>
      <c r="E184" s="20"/>
      <c r="F184" s="16" t="s">
        <v>1282</v>
      </c>
      <c r="G184" s="96" t="n">
        <v>45718</v>
      </c>
      <c r="H184" s="20" t="s">
        <v>1283</v>
      </c>
      <c r="I184" s="20" t="s">
        <v>389</v>
      </c>
      <c r="J184" s="20" t="s">
        <v>381</v>
      </c>
      <c r="K184" s="97"/>
      <c r="L184" s="97"/>
      <c r="M184" s="97"/>
      <c r="N184" s="97"/>
      <c r="O184" s="97"/>
      <c r="P184" s="97"/>
      <c r="Q184" s="20" t="s">
        <v>317</v>
      </c>
    </row>
    <row r="185" s="94" customFormat="true" ht="61.15" hidden="false" customHeight="false" outlineLevel="0" collapsed="false">
      <c r="A185" s="93" t="s">
        <v>1284</v>
      </c>
      <c r="B185" s="16" t="s">
        <v>354</v>
      </c>
      <c r="C185" s="16" t="s">
        <v>1285</v>
      </c>
      <c r="D185" s="20" t="s">
        <v>1286</v>
      </c>
      <c r="E185" s="20"/>
      <c r="F185" s="16" t="s">
        <v>1287</v>
      </c>
      <c r="G185" s="96" t="n">
        <v>44664</v>
      </c>
      <c r="H185" s="20" t="s">
        <v>1288</v>
      </c>
      <c r="I185" s="20" t="s">
        <v>389</v>
      </c>
      <c r="J185" s="20" t="s">
        <v>381</v>
      </c>
      <c r="K185" s="97"/>
      <c r="L185" s="97"/>
      <c r="M185" s="97"/>
      <c r="N185" s="97"/>
      <c r="O185" s="97"/>
      <c r="P185" s="97"/>
      <c r="Q185" s="20" t="s">
        <v>317</v>
      </c>
    </row>
    <row r="186" s="94" customFormat="true" ht="61.15" hidden="false" customHeight="false" outlineLevel="0" collapsed="false">
      <c r="A186" s="93" t="s">
        <v>1289</v>
      </c>
      <c r="B186" s="16" t="s">
        <v>354</v>
      </c>
      <c r="C186" s="16" t="s">
        <v>1290</v>
      </c>
      <c r="D186" s="20" t="s">
        <v>1291</v>
      </c>
      <c r="E186" s="20"/>
      <c r="F186" s="16" t="s">
        <v>1292</v>
      </c>
      <c r="G186" s="96" t="n">
        <v>45359</v>
      </c>
      <c r="H186" s="20" t="s">
        <v>1293</v>
      </c>
      <c r="I186" s="20" t="s">
        <v>389</v>
      </c>
      <c r="J186" s="20" t="s">
        <v>381</v>
      </c>
      <c r="K186" s="97"/>
      <c r="L186" s="97"/>
      <c r="M186" s="97"/>
      <c r="N186" s="97"/>
      <c r="O186" s="97"/>
      <c r="P186" s="97"/>
      <c r="Q186" s="20" t="s">
        <v>317</v>
      </c>
    </row>
    <row r="187" s="94" customFormat="true" ht="91" hidden="false" customHeight="false" outlineLevel="0" collapsed="false">
      <c r="A187" s="93" t="s">
        <v>1294</v>
      </c>
      <c r="B187" s="16" t="s">
        <v>354</v>
      </c>
      <c r="C187" s="16" t="s">
        <v>1295</v>
      </c>
      <c r="D187" s="20" t="s">
        <v>1296</v>
      </c>
      <c r="E187" s="20"/>
      <c r="F187" s="16" t="s">
        <v>1297</v>
      </c>
      <c r="G187" s="96" t="n">
        <v>44862</v>
      </c>
      <c r="H187" s="20" t="s">
        <v>1298</v>
      </c>
      <c r="I187" s="20" t="s">
        <v>389</v>
      </c>
      <c r="J187" s="20" t="s">
        <v>381</v>
      </c>
      <c r="K187" s="97"/>
      <c r="L187" s="97"/>
      <c r="M187" s="97"/>
      <c r="N187" s="97"/>
      <c r="O187" s="97"/>
      <c r="P187" s="97"/>
      <c r="Q187" s="20" t="s">
        <v>317</v>
      </c>
    </row>
    <row r="188" s="94" customFormat="true" ht="76.1" hidden="false" customHeight="false" outlineLevel="0" collapsed="false">
      <c r="A188" s="93" t="s">
        <v>1299</v>
      </c>
      <c r="B188" s="16" t="s">
        <v>354</v>
      </c>
      <c r="C188" s="16" t="s">
        <v>1300</v>
      </c>
      <c r="D188" s="20" t="s">
        <v>1301</v>
      </c>
      <c r="E188" s="20"/>
      <c r="F188" s="16" t="s">
        <v>1302</v>
      </c>
      <c r="G188" s="96" t="n">
        <v>44896</v>
      </c>
      <c r="H188" s="20" t="s">
        <v>1303</v>
      </c>
      <c r="I188" s="20" t="s">
        <v>389</v>
      </c>
      <c r="J188" s="20" t="s">
        <v>381</v>
      </c>
      <c r="K188" s="97"/>
      <c r="L188" s="97"/>
      <c r="M188" s="97"/>
      <c r="N188" s="97"/>
      <c r="O188" s="97"/>
      <c r="P188" s="97"/>
      <c r="Q188" s="20" t="s">
        <v>317</v>
      </c>
    </row>
    <row r="189" s="94" customFormat="true" ht="46.25" hidden="false" customHeight="false" outlineLevel="0" collapsed="false">
      <c r="A189" s="93" t="s">
        <v>1304</v>
      </c>
      <c r="B189" s="16" t="s">
        <v>354</v>
      </c>
      <c r="C189" s="16" t="s">
        <v>1305</v>
      </c>
      <c r="D189" s="20" t="s">
        <v>1306</v>
      </c>
      <c r="E189" s="20"/>
      <c r="F189" s="16" t="s">
        <v>1307</v>
      </c>
      <c r="G189" s="96" t="n">
        <v>44511</v>
      </c>
      <c r="H189" s="20" t="s">
        <v>1308</v>
      </c>
      <c r="I189" s="20" t="s">
        <v>389</v>
      </c>
      <c r="J189" s="20" t="s">
        <v>381</v>
      </c>
      <c r="K189" s="97"/>
      <c r="L189" s="97"/>
      <c r="M189" s="97"/>
      <c r="N189" s="97"/>
      <c r="O189" s="97"/>
      <c r="P189" s="97"/>
      <c r="Q189" s="20" t="s">
        <v>317</v>
      </c>
    </row>
    <row r="190" s="94" customFormat="true" ht="61.15" hidden="false" customHeight="false" outlineLevel="0" collapsed="false">
      <c r="A190" s="93" t="s">
        <v>1309</v>
      </c>
      <c r="B190" s="16" t="s">
        <v>354</v>
      </c>
      <c r="C190" s="16" t="s">
        <v>1310</v>
      </c>
      <c r="D190" s="20" t="s">
        <v>1311</v>
      </c>
      <c r="E190" s="20"/>
      <c r="F190" s="16" t="s">
        <v>1312</v>
      </c>
      <c r="G190" s="96" t="n">
        <v>43004</v>
      </c>
      <c r="H190" s="20" t="s">
        <v>1313</v>
      </c>
      <c r="I190" s="20" t="s">
        <v>389</v>
      </c>
      <c r="J190" s="20" t="s">
        <v>381</v>
      </c>
      <c r="K190" s="97"/>
      <c r="L190" s="97"/>
      <c r="M190" s="97"/>
      <c r="N190" s="97"/>
      <c r="O190" s="97"/>
      <c r="P190" s="97"/>
      <c r="Q190" s="20" t="s">
        <v>317</v>
      </c>
    </row>
    <row r="191" s="94" customFormat="true" ht="61.15" hidden="false" customHeight="false" outlineLevel="0" collapsed="false">
      <c r="A191" s="93" t="s">
        <v>1314</v>
      </c>
      <c r="B191" s="16" t="s">
        <v>354</v>
      </c>
      <c r="C191" s="16" t="s">
        <v>1315</v>
      </c>
      <c r="D191" s="20" t="s">
        <v>1316</v>
      </c>
      <c r="E191" s="20"/>
      <c r="F191" s="16" t="s">
        <v>1317</v>
      </c>
      <c r="G191" s="96" t="n">
        <v>43868</v>
      </c>
      <c r="H191" s="20" t="s">
        <v>1318</v>
      </c>
      <c r="I191" s="20" t="s">
        <v>389</v>
      </c>
      <c r="J191" s="20" t="s">
        <v>381</v>
      </c>
      <c r="K191" s="97"/>
      <c r="L191" s="97"/>
      <c r="M191" s="97"/>
      <c r="N191" s="97"/>
      <c r="O191" s="97"/>
      <c r="P191" s="97"/>
      <c r="Q191" s="20" t="s">
        <v>317</v>
      </c>
    </row>
    <row r="192" s="94" customFormat="true" ht="46.25" hidden="false" customHeight="false" outlineLevel="0" collapsed="false">
      <c r="A192" s="93" t="s">
        <v>1319</v>
      </c>
      <c r="B192" s="16" t="s">
        <v>354</v>
      </c>
      <c r="C192" s="16" t="s">
        <v>1320</v>
      </c>
      <c r="D192" s="20" t="s">
        <v>1321</v>
      </c>
      <c r="E192" s="20"/>
      <c r="F192" s="16" t="s">
        <v>1322</v>
      </c>
      <c r="G192" s="96" t="n">
        <v>45408</v>
      </c>
      <c r="H192" s="20" t="s">
        <v>1323</v>
      </c>
      <c r="I192" s="20" t="s">
        <v>389</v>
      </c>
      <c r="J192" s="20" t="s">
        <v>381</v>
      </c>
      <c r="K192" s="97"/>
      <c r="L192" s="97"/>
      <c r="M192" s="97"/>
      <c r="N192" s="97"/>
      <c r="O192" s="97"/>
      <c r="P192" s="97"/>
      <c r="Q192" s="20" t="s">
        <v>317</v>
      </c>
    </row>
    <row r="193" s="94" customFormat="true" ht="46.25" hidden="false" customHeight="false" outlineLevel="0" collapsed="false">
      <c r="A193" s="93" t="s">
        <v>1324</v>
      </c>
      <c r="B193" s="16" t="s">
        <v>354</v>
      </c>
      <c r="C193" s="16" t="s">
        <v>1325</v>
      </c>
      <c r="D193" s="20" t="s">
        <v>1326</v>
      </c>
      <c r="E193" s="20"/>
      <c r="F193" s="16" t="s">
        <v>1327</v>
      </c>
      <c r="G193" s="96" t="n">
        <v>44707</v>
      </c>
      <c r="H193" s="20" t="s">
        <v>1328</v>
      </c>
      <c r="I193" s="20" t="s">
        <v>389</v>
      </c>
      <c r="J193" s="20" t="s">
        <v>381</v>
      </c>
      <c r="K193" s="97"/>
      <c r="L193" s="97"/>
      <c r="M193" s="97"/>
      <c r="N193" s="97"/>
      <c r="O193" s="97"/>
      <c r="P193" s="97"/>
      <c r="Q193" s="20" t="s">
        <v>317</v>
      </c>
    </row>
    <row r="194" s="94" customFormat="true" ht="61.15" hidden="false" customHeight="false" outlineLevel="0" collapsed="false">
      <c r="A194" s="93" t="s">
        <v>1329</v>
      </c>
      <c r="B194" s="16" t="s">
        <v>354</v>
      </c>
      <c r="C194" s="16" t="s">
        <v>1330</v>
      </c>
      <c r="D194" s="20" t="s">
        <v>1331</v>
      </c>
      <c r="E194" s="20"/>
      <c r="F194" s="16" t="s">
        <v>1332</v>
      </c>
      <c r="G194" s="96" t="n">
        <v>43616</v>
      </c>
      <c r="H194" s="20" t="s">
        <v>1333</v>
      </c>
      <c r="I194" s="20" t="s">
        <v>389</v>
      </c>
      <c r="J194" s="20" t="s">
        <v>381</v>
      </c>
      <c r="K194" s="97"/>
      <c r="L194" s="97"/>
      <c r="M194" s="97"/>
      <c r="N194" s="97"/>
      <c r="O194" s="97"/>
      <c r="P194" s="97"/>
      <c r="Q194" s="20" t="s">
        <v>317</v>
      </c>
    </row>
    <row r="195" s="94" customFormat="true" ht="76.1" hidden="false" customHeight="false" outlineLevel="0" collapsed="false">
      <c r="A195" s="93" t="s">
        <v>1334</v>
      </c>
      <c r="B195" s="16" t="s">
        <v>354</v>
      </c>
      <c r="C195" s="16" t="s">
        <v>1335</v>
      </c>
      <c r="D195" s="20" t="s">
        <v>1336</v>
      </c>
      <c r="E195" s="20"/>
      <c r="F195" s="16" t="s">
        <v>1337</v>
      </c>
      <c r="G195" s="96" t="n">
        <v>42355</v>
      </c>
      <c r="H195" s="20" t="s">
        <v>1338</v>
      </c>
      <c r="I195" s="20" t="s">
        <v>389</v>
      </c>
      <c r="J195" s="20" t="s">
        <v>381</v>
      </c>
      <c r="K195" s="97"/>
      <c r="L195" s="97"/>
      <c r="M195" s="97"/>
      <c r="N195" s="97"/>
      <c r="O195" s="97"/>
      <c r="P195" s="97"/>
      <c r="Q195" s="20" t="s">
        <v>317</v>
      </c>
    </row>
    <row r="196" s="94" customFormat="true" ht="46.25" hidden="false" customHeight="false" outlineLevel="0" collapsed="false">
      <c r="A196" s="93" t="s">
        <v>1339</v>
      </c>
      <c r="B196" s="16" t="s">
        <v>354</v>
      </c>
      <c r="C196" s="16" t="s">
        <v>1340</v>
      </c>
      <c r="D196" s="20" t="s">
        <v>1341</v>
      </c>
      <c r="E196" s="20"/>
      <c r="F196" s="16" t="s">
        <v>1342</v>
      </c>
      <c r="G196" s="96" t="n">
        <v>45675</v>
      </c>
      <c r="H196" s="104" t="s">
        <v>1333</v>
      </c>
      <c r="I196" s="20" t="s">
        <v>389</v>
      </c>
      <c r="J196" s="20" t="s">
        <v>381</v>
      </c>
      <c r="K196" s="97"/>
      <c r="L196" s="97"/>
      <c r="M196" s="97"/>
      <c r="N196" s="97"/>
      <c r="O196" s="97"/>
      <c r="P196" s="97"/>
      <c r="Q196" s="20" t="s">
        <v>317</v>
      </c>
    </row>
    <row r="197" s="94" customFormat="true" ht="61.15" hidden="false" customHeight="false" outlineLevel="0" collapsed="false">
      <c r="A197" s="93" t="s">
        <v>1343</v>
      </c>
      <c r="B197" s="16" t="s">
        <v>354</v>
      </c>
      <c r="C197" s="16" t="s">
        <v>1344</v>
      </c>
      <c r="D197" s="20" t="s">
        <v>1345</v>
      </c>
      <c r="E197" s="20"/>
      <c r="F197" s="16" t="s">
        <v>1346</v>
      </c>
      <c r="G197" s="96" t="n">
        <v>44726</v>
      </c>
      <c r="H197" s="104" t="s">
        <v>1333</v>
      </c>
      <c r="I197" s="20" t="s">
        <v>389</v>
      </c>
      <c r="J197" s="20" t="s">
        <v>381</v>
      </c>
      <c r="K197" s="97"/>
      <c r="L197" s="97"/>
      <c r="M197" s="97"/>
      <c r="N197" s="97"/>
      <c r="O197" s="97"/>
      <c r="P197" s="97"/>
      <c r="Q197" s="20" t="s">
        <v>317</v>
      </c>
    </row>
    <row r="198" s="94" customFormat="true" ht="46.25" hidden="false" customHeight="false" outlineLevel="0" collapsed="false">
      <c r="A198" s="93" t="s">
        <v>1347</v>
      </c>
      <c r="B198" s="16" t="s">
        <v>354</v>
      </c>
      <c r="C198" s="16" t="s">
        <v>1348</v>
      </c>
      <c r="D198" s="20" t="s">
        <v>1091</v>
      </c>
      <c r="E198" s="20"/>
      <c r="F198" s="16" t="s">
        <v>1349</v>
      </c>
      <c r="G198" s="96" t="n">
        <v>44776</v>
      </c>
      <c r="H198" s="20" t="s">
        <v>1350</v>
      </c>
      <c r="I198" s="20" t="s">
        <v>389</v>
      </c>
      <c r="J198" s="20" t="s">
        <v>381</v>
      </c>
      <c r="K198" s="97"/>
      <c r="L198" s="97"/>
      <c r="M198" s="97"/>
      <c r="N198" s="97"/>
      <c r="O198" s="97"/>
      <c r="P198" s="97"/>
      <c r="Q198" s="20" t="s">
        <v>317</v>
      </c>
    </row>
    <row r="199" s="94" customFormat="true" ht="76.1" hidden="false" customHeight="false" outlineLevel="0" collapsed="false">
      <c r="A199" s="93" t="s">
        <v>1351</v>
      </c>
      <c r="B199" s="16" t="s">
        <v>354</v>
      </c>
      <c r="C199" s="16" t="s">
        <v>1352</v>
      </c>
      <c r="D199" s="20" t="s">
        <v>1353</v>
      </c>
      <c r="E199" s="20"/>
      <c r="F199" s="16" t="s">
        <v>1354</v>
      </c>
      <c r="G199" s="96" t="n">
        <v>45659</v>
      </c>
      <c r="H199" s="20" t="s">
        <v>1355</v>
      </c>
      <c r="I199" s="20" t="s">
        <v>389</v>
      </c>
      <c r="J199" s="20" t="s">
        <v>381</v>
      </c>
      <c r="K199" s="97"/>
      <c r="L199" s="97"/>
      <c r="M199" s="97"/>
      <c r="N199" s="97"/>
      <c r="O199" s="97"/>
      <c r="P199" s="97"/>
      <c r="Q199" s="20" t="s">
        <v>317</v>
      </c>
    </row>
    <row r="200" s="94" customFormat="true" ht="61.15" hidden="false" customHeight="false" outlineLevel="0" collapsed="false">
      <c r="A200" s="93" t="s">
        <v>1356</v>
      </c>
      <c r="B200" s="16" t="s">
        <v>354</v>
      </c>
      <c r="C200" s="16" t="s">
        <v>1357</v>
      </c>
      <c r="D200" s="20" t="s">
        <v>1358</v>
      </c>
      <c r="E200" s="20"/>
      <c r="F200" s="16" t="s">
        <v>1359</v>
      </c>
      <c r="G200" s="96" t="n">
        <v>45425</v>
      </c>
      <c r="H200" s="20" t="s">
        <v>1360</v>
      </c>
      <c r="I200" s="20" t="s">
        <v>389</v>
      </c>
      <c r="J200" s="20" t="s">
        <v>381</v>
      </c>
      <c r="K200" s="97"/>
      <c r="L200" s="97"/>
      <c r="M200" s="97"/>
      <c r="N200" s="97"/>
      <c r="O200" s="97"/>
      <c r="P200" s="97"/>
      <c r="Q200" s="20" t="s">
        <v>317</v>
      </c>
    </row>
    <row r="201" s="94" customFormat="true" ht="61.15" hidden="false" customHeight="false" outlineLevel="0" collapsed="false">
      <c r="A201" s="93" t="s">
        <v>1361</v>
      </c>
      <c r="B201" s="16" t="s">
        <v>354</v>
      </c>
      <c r="C201" s="20" t="s">
        <v>1362</v>
      </c>
      <c r="D201" s="20" t="s">
        <v>1363</v>
      </c>
      <c r="E201" s="20"/>
      <c r="F201" s="16" t="s">
        <v>1364</v>
      </c>
      <c r="G201" s="96" t="n">
        <v>45379</v>
      </c>
      <c r="H201" s="20" t="s">
        <v>1365</v>
      </c>
      <c r="I201" s="20" t="s">
        <v>389</v>
      </c>
      <c r="J201" s="20" t="s">
        <v>381</v>
      </c>
      <c r="K201" s="97"/>
      <c r="L201" s="97"/>
      <c r="M201" s="97"/>
      <c r="N201" s="97"/>
      <c r="O201" s="97"/>
      <c r="P201" s="97"/>
      <c r="Q201" s="20" t="s">
        <v>317</v>
      </c>
    </row>
    <row r="202" s="94" customFormat="true" ht="76.1" hidden="false" customHeight="false" outlineLevel="0" collapsed="false">
      <c r="A202" s="93" t="s">
        <v>1366</v>
      </c>
      <c r="B202" s="16" t="s">
        <v>354</v>
      </c>
      <c r="C202" s="16" t="s">
        <v>1367</v>
      </c>
      <c r="D202" s="20" t="s">
        <v>1368</v>
      </c>
      <c r="E202" s="20"/>
      <c r="F202" s="16" t="s">
        <v>1369</v>
      </c>
      <c r="G202" s="96" t="n">
        <v>45321</v>
      </c>
      <c r="H202" s="20" t="s">
        <v>1370</v>
      </c>
      <c r="I202" s="20" t="s">
        <v>389</v>
      </c>
      <c r="J202" s="20" t="s">
        <v>381</v>
      </c>
      <c r="K202" s="97"/>
      <c r="L202" s="97"/>
      <c r="M202" s="97"/>
      <c r="N202" s="97"/>
      <c r="O202" s="97"/>
      <c r="P202" s="97"/>
      <c r="Q202" s="20" t="s">
        <v>317</v>
      </c>
    </row>
    <row r="203" s="94" customFormat="true" ht="46.25" hidden="false" customHeight="false" outlineLevel="0" collapsed="false">
      <c r="A203" s="93" t="s">
        <v>1371</v>
      </c>
      <c r="B203" s="16" t="s">
        <v>354</v>
      </c>
      <c r="C203" s="16" t="s">
        <v>1372</v>
      </c>
      <c r="D203" s="20" t="s">
        <v>1373</v>
      </c>
      <c r="E203" s="20"/>
      <c r="F203" s="16" t="s">
        <v>1374</v>
      </c>
      <c r="G203" s="96" t="n">
        <v>45275</v>
      </c>
      <c r="H203" s="20" t="s">
        <v>1375</v>
      </c>
      <c r="I203" s="20" t="s">
        <v>389</v>
      </c>
      <c r="J203" s="20" t="s">
        <v>381</v>
      </c>
      <c r="K203" s="97"/>
      <c r="L203" s="97"/>
      <c r="M203" s="97"/>
      <c r="N203" s="97"/>
      <c r="O203" s="97"/>
      <c r="P203" s="97"/>
      <c r="Q203" s="20" t="s">
        <v>317</v>
      </c>
    </row>
    <row r="204" s="94" customFormat="true" ht="61.15" hidden="false" customHeight="false" outlineLevel="0" collapsed="false">
      <c r="A204" s="93" t="s">
        <v>1376</v>
      </c>
      <c r="B204" s="16" t="s">
        <v>354</v>
      </c>
      <c r="C204" s="16" t="s">
        <v>1377</v>
      </c>
      <c r="D204" s="20" t="s">
        <v>1326</v>
      </c>
      <c r="E204" s="20"/>
      <c r="F204" s="16" t="s">
        <v>1378</v>
      </c>
      <c r="G204" s="96" t="n">
        <v>46321</v>
      </c>
      <c r="H204" s="20" t="s">
        <v>1379</v>
      </c>
      <c r="I204" s="20" t="s">
        <v>389</v>
      </c>
      <c r="J204" s="20" t="s">
        <v>381</v>
      </c>
      <c r="K204" s="97"/>
      <c r="L204" s="97"/>
      <c r="M204" s="97"/>
      <c r="N204" s="97"/>
      <c r="O204" s="97"/>
      <c r="P204" s="97"/>
      <c r="Q204" s="20" t="s">
        <v>317</v>
      </c>
    </row>
    <row r="205" s="94" customFormat="true" ht="76.1" hidden="false" customHeight="false" outlineLevel="0" collapsed="false">
      <c r="A205" s="93" t="s">
        <v>1380</v>
      </c>
      <c r="B205" s="16" t="s">
        <v>354</v>
      </c>
      <c r="C205" s="16" t="s">
        <v>1381</v>
      </c>
      <c r="D205" s="20" t="s">
        <v>1382</v>
      </c>
      <c r="E205" s="20"/>
      <c r="F205" s="16" t="s">
        <v>1383</v>
      </c>
      <c r="G205" s="96" t="n">
        <v>45360</v>
      </c>
      <c r="H205" s="20" t="s">
        <v>1384</v>
      </c>
      <c r="I205" s="20" t="s">
        <v>389</v>
      </c>
      <c r="J205" s="20" t="s">
        <v>381</v>
      </c>
      <c r="K205" s="97"/>
      <c r="L205" s="97"/>
      <c r="M205" s="97"/>
      <c r="N205" s="97"/>
      <c r="O205" s="97"/>
      <c r="P205" s="97"/>
      <c r="Q205" s="20" t="s">
        <v>317</v>
      </c>
    </row>
    <row r="206" s="94" customFormat="true" ht="76.1" hidden="false" customHeight="false" outlineLevel="0" collapsed="false">
      <c r="A206" s="93" t="s">
        <v>1385</v>
      </c>
      <c r="B206" s="16" t="s">
        <v>354</v>
      </c>
      <c r="C206" s="16" t="s">
        <v>1386</v>
      </c>
      <c r="D206" s="20" t="s">
        <v>1382</v>
      </c>
      <c r="E206" s="20"/>
      <c r="F206" s="16" t="s">
        <v>1387</v>
      </c>
      <c r="G206" s="96" t="n">
        <v>44774</v>
      </c>
      <c r="H206" s="20" t="s">
        <v>1388</v>
      </c>
      <c r="I206" s="20" t="s">
        <v>389</v>
      </c>
      <c r="J206" s="20" t="s">
        <v>381</v>
      </c>
      <c r="K206" s="97"/>
      <c r="L206" s="97"/>
      <c r="M206" s="97"/>
      <c r="N206" s="97"/>
      <c r="O206" s="97"/>
      <c r="P206" s="97"/>
      <c r="Q206" s="20" t="s">
        <v>317</v>
      </c>
    </row>
    <row r="207" s="94" customFormat="true" ht="61.15" hidden="false" customHeight="false" outlineLevel="0" collapsed="false">
      <c r="A207" s="93" t="s">
        <v>1389</v>
      </c>
      <c r="B207" s="16" t="s">
        <v>354</v>
      </c>
      <c r="C207" s="16" t="s">
        <v>1390</v>
      </c>
      <c r="D207" s="20" t="s">
        <v>1391</v>
      </c>
      <c r="E207" s="20"/>
      <c r="F207" s="16" t="s">
        <v>1392</v>
      </c>
      <c r="G207" s="96" t="n">
        <v>44028</v>
      </c>
      <c r="H207" s="20" t="s">
        <v>1393</v>
      </c>
      <c r="I207" s="20" t="s">
        <v>389</v>
      </c>
      <c r="J207" s="20" t="s">
        <v>381</v>
      </c>
      <c r="K207" s="97"/>
      <c r="L207" s="97"/>
      <c r="M207" s="97"/>
      <c r="N207" s="97"/>
      <c r="O207" s="97"/>
      <c r="P207" s="97"/>
      <c r="Q207" s="20" t="s">
        <v>317</v>
      </c>
    </row>
    <row r="208" s="94" customFormat="true" ht="61.15" hidden="false" customHeight="false" outlineLevel="0" collapsed="false">
      <c r="A208" s="93" t="s">
        <v>1394</v>
      </c>
      <c r="B208" s="16" t="s">
        <v>354</v>
      </c>
      <c r="C208" s="16" t="s">
        <v>1395</v>
      </c>
      <c r="D208" s="20" t="s">
        <v>1396</v>
      </c>
      <c r="E208" s="20"/>
      <c r="F208" s="16" t="s">
        <v>1397</v>
      </c>
      <c r="G208" s="96" t="n">
        <v>45019</v>
      </c>
      <c r="H208" s="20" t="s">
        <v>1398</v>
      </c>
      <c r="I208" s="20" t="s">
        <v>389</v>
      </c>
      <c r="J208" s="20" t="s">
        <v>381</v>
      </c>
      <c r="K208" s="97"/>
      <c r="L208" s="97"/>
      <c r="M208" s="97"/>
      <c r="N208" s="97"/>
      <c r="O208" s="97"/>
      <c r="P208" s="97"/>
      <c r="Q208" s="20" t="s">
        <v>317</v>
      </c>
    </row>
    <row r="209" s="94" customFormat="true" ht="61.15" hidden="false" customHeight="false" outlineLevel="0" collapsed="false">
      <c r="A209" s="93" t="s">
        <v>1399</v>
      </c>
      <c r="B209" s="16" t="s">
        <v>354</v>
      </c>
      <c r="C209" s="16" t="s">
        <v>1400</v>
      </c>
      <c r="D209" s="20" t="s">
        <v>1401</v>
      </c>
      <c r="E209" s="20"/>
      <c r="F209" s="16" t="s">
        <v>1402</v>
      </c>
      <c r="G209" s="96" t="n">
        <v>44784</v>
      </c>
      <c r="H209" s="20" t="s">
        <v>1403</v>
      </c>
      <c r="I209" s="20" t="s">
        <v>389</v>
      </c>
      <c r="J209" s="20" t="s">
        <v>381</v>
      </c>
      <c r="K209" s="97"/>
      <c r="L209" s="97"/>
      <c r="M209" s="97"/>
      <c r="N209" s="97"/>
      <c r="O209" s="97"/>
      <c r="P209" s="97"/>
      <c r="Q209" s="20" t="s">
        <v>317</v>
      </c>
    </row>
    <row r="210" s="94" customFormat="true" ht="46.25" hidden="false" customHeight="false" outlineLevel="0" collapsed="false">
      <c r="A210" s="93" t="s">
        <v>1404</v>
      </c>
      <c r="B210" s="16" t="s">
        <v>354</v>
      </c>
      <c r="C210" s="16" t="s">
        <v>1405</v>
      </c>
      <c r="D210" s="20" t="s">
        <v>1406</v>
      </c>
      <c r="E210" s="20"/>
      <c r="F210" s="16" t="s">
        <v>1407</v>
      </c>
      <c r="G210" s="96" t="n">
        <v>45476</v>
      </c>
      <c r="H210" s="20" t="s">
        <v>1408</v>
      </c>
      <c r="I210" s="20" t="s">
        <v>389</v>
      </c>
      <c r="J210" s="20" t="s">
        <v>381</v>
      </c>
      <c r="K210" s="97"/>
      <c r="L210" s="97"/>
      <c r="M210" s="97"/>
      <c r="N210" s="97"/>
      <c r="O210" s="97"/>
      <c r="P210" s="97"/>
      <c r="Q210" s="20" t="s">
        <v>317</v>
      </c>
    </row>
    <row r="211" s="94" customFormat="true" ht="61.15" hidden="false" customHeight="false" outlineLevel="0" collapsed="false">
      <c r="A211" s="93" t="s">
        <v>1409</v>
      </c>
      <c r="B211" s="16" t="s">
        <v>354</v>
      </c>
      <c r="C211" s="16" t="s">
        <v>1410</v>
      </c>
      <c r="D211" s="20" t="s">
        <v>1411</v>
      </c>
      <c r="E211" s="20"/>
      <c r="F211" s="16" t="s">
        <v>1412</v>
      </c>
      <c r="G211" s="96" t="n">
        <v>44806</v>
      </c>
      <c r="H211" s="20" t="s">
        <v>1375</v>
      </c>
      <c r="I211" s="20" t="s">
        <v>389</v>
      </c>
      <c r="J211" s="20" t="s">
        <v>381</v>
      </c>
      <c r="K211" s="97"/>
      <c r="L211" s="97"/>
      <c r="M211" s="97"/>
      <c r="N211" s="97"/>
      <c r="O211" s="97"/>
      <c r="P211" s="97"/>
      <c r="Q211" s="20" t="s">
        <v>317</v>
      </c>
    </row>
    <row r="212" s="94" customFormat="true" ht="76.1" hidden="false" customHeight="false" outlineLevel="0" collapsed="false">
      <c r="A212" s="93" t="s">
        <v>1413</v>
      </c>
      <c r="B212" s="16" t="s">
        <v>354</v>
      </c>
      <c r="C212" s="16" t="s">
        <v>1414</v>
      </c>
      <c r="D212" s="104" t="s">
        <v>1415</v>
      </c>
      <c r="E212" s="20"/>
      <c r="F212" s="16" t="s">
        <v>1416</v>
      </c>
      <c r="G212" s="96" t="n">
        <v>45245</v>
      </c>
      <c r="H212" s="20" t="s">
        <v>1417</v>
      </c>
      <c r="I212" s="20" t="s">
        <v>389</v>
      </c>
      <c r="J212" s="20" t="s">
        <v>381</v>
      </c>
      <c r="K212" s="97"/>
      <c r="L212" s="97"/>
      <c r="M212" s="97"/>
      <c r="N212" s="97"/>
      <c r="O212" s="97"/>
      <c r="P212" s="97"/>
      <c r="Q212" s="20" t="s">
        <v>317</v>
      </c>
    </row>
    <row r="213" s="94" customFormat="true" ht="46.25" hidden="false" customHeight="false" outlineLevel="0" collapsed="false">
      <c r="A213" s="93" t="s">
        <v>1418</v>
      </c>
      <c r="B213" s="16" t="s">
        <v>354</v>
      </c>
      <c r="C213" s="16" t="s">
        <v>1419</v>
      </c>
      <c r="D213" s="20" t="s">
        <v>1420</v>
      </c>
      <c r="E213" s="20"/>
      <c r="F213" s="16" t="s">
        <v>1421</v>
      </c>
      <c r="G213" s="96" t="n">
        <v>44834</v>
      </c>
      <c r="H213" s="20" t="s">
        <v>1422</v>
      </c>
      <c r="I213" s="20" t="s">
        <v>389</v>
      </c>
      <c r="J213" s="20" t="s">
        <v>381</v>
      </c>
      <c r="K213" s="97"/>
      <c r="L213" s="97"/>
      <c r="M213" s="97"/>
      <c r="N213" s="97"/>
      <c r="O213" s="97"/>
      <c r="P213" s="97"/>
      <c r="Q213" s="20" t="s">
        <v>317</v>
      </c>
    </row>
    <row r="214" s="94" customFormat="true" ht="61.15" hidden="false" customHeight="false" outlineLevel="0" collapsed="false">
      <c r="A214" s="93" t="s">
        <v>1423</v>
      </c>
      <c r="B214" s="16" t="s">
        <v>354</v>
      </c>
      <c r="C214" s="16" t="s">
        <v>1424</v>
      </c>
      <c r="D214" s="20" t="s">
        <v>1425</v>
      </c>
      <c r="E214" s="20"/>
      <c r="F214" s="16" t="s">
        <v>1426</v>
      </c>
      <c r="G214" s="96" t="n">
        <v>45189</v>
      </c>
      <c r="H214" s="20" t="s">
        <v>1427</v>
      </c>
      <c r="I214" s="20" t="s">
        <v>389</v>
      </c>
      <c r="J214" s="20" t="s">
        <v>381</v>
      </c>
      <c r="K214" s="97"/>
      <c r="L214" s="97"/>
      <c r="M214" s="97"/>
      <c r="N214" s="97"/>
      <c r="O214" s="97"/>
      <c r="P214" s="97"/>
      <c r="Q214" s="20" t="s">
        <v>317</v>
      </c>
    </row>
    <row r="215" s="94" customFormat="true" ht="46.25" hidden="false" customHeight="false" outlineLevel="0" collapsed="false">
      <c r="A215" s="93" t="s">
        <v>1428</v>
      </c>
      <c r="B215" s="16" t="s">
        <v>354</v>
      </c>
      <c r="C215" s="16" t="s">
        <v>1429</v>
      </c>
      <c r="D215" s="20" t="s">
        <v>1430</v>
      </c>
      <c r="E215" s="20"/>
      <c r="F215" s="16" t="s">
        <v>1431</v>
      </c>
      <c r="G215" s="96" t="n">
        <v>45342</v>
      </c>
      <c r="H215" s="20" t="s">
        <v>1432</v>
      </c>
      <c r="I215" s="20" t="s">
        <v>389</v>
      </c>
      <c r="J215" s="20" t="s">
        <v>381</v>
      </c>
      <c r="K215" s="97"/>
      <c r="L215" s="97"/>
      <c r="M215" s="97"/>
      <c r="N215" s="97"/>
      <c r="O215" s="97"/>
      <c r="P215" s="97"/>
      <c r="Q215" s="20" t="s">
        <v>317</v>
      </c>
    </row>
    <row r="216" s="94" customFormat="true" ht="61.15" hidden="false" customHeight="false" outlineLevel="0" collapsed="false">
      <c r="A216" s="93" t="s">
        <v>1433</v>
      </c>
      <c r="B216" s="16" t="s">
        <v>354</v>
      </c>
      <c r="C216" s="16" t="s">
        <v>1434</v>
      </c>
      <c r="D216" s="20" t="s">
        <v>1435</v>
      </c>
      <c r="E216" s="20"/>
      <c r="F216" s="16" t="s">
        <v>1436</v>
      </c>
      <c r="G216" s="96" t="n">
        <v>43063</v>
      </c>
      <c r="H216" s="20" t="s">
        <v>1437</v>
      </c>
      <c r="I216" s="20" t="s">
        <v>389</v>
      </c>
      <c r="J216" s="20" t="s">
        <v>381</v>
      </c>
      <c r="K216" s="97"/>
      <c r="L216" s="97"/>
      <c r="M216" s="97"/>
      <c r="N216" s="97"/>
      <c r="O216" s="97"/>
      <c r="P216" s="97"/>
      <c r="Q216" s="20" t="s">
        <v>317</v>
      </c>
    </row>
    <row r="217" s="94" customFormat="true" ht="46.25" hidden="false" customHeight="false" outlineLevel="0" collapsed="false">
      <c r="A217" s="93" t="s">
        <v>1438</v>
      </c>
      <c r="B217" s="16" t="s">
        <v>354</v>
      </c>
      <c r="C217" s="16" t="s">
        <v>1439</v>
      </c>
      <c r="D217" s="20" t="s">
        <v>951</v>
      </c>
      <c r="E217" s="20"/>
      <c r="F217" s="16" t="s">
        <v>953</v>
      </c>
      <c r="G217" s="96" t="n">
        <v>43272</v>
      </c>
      <c r="H217" s="20" t="s">
        <v>1440</v>
      </c>
      <c r="I217" s="20" t="s">
        <v>389</v>
      </c>
      <c r="J217" s="20" t="s">
        <v>381</v>
      </c>
      <c r="K217" s="97"/>
      <c r="L217" s="97"/>
      <c r="M217" s="97"/>
      <c r="N217" s="97"/>
      <c r="O217" s="97"/>
      <c r="P217" s="97"/>
      <c r="Q217" s="20" t="s">
        <v>317</v>
      </c>
    </row>
    <row r="218" s="94" customFormat="true" ht="76.1" hidden="false" customHeight="false" outlineLevel="0" collapsed="false">
      <c r="A218" s="93" t="s">
        <v>1441</v>
      </c>
      <c r="B218" s="16" t="s">
        <v>354</v>
      </c>
      <c r="C218" s="16" t="s">
        <v>1442</v>
      </c>
      <c r="D218" s="20" t="s">
        <v>1443</v>
      </c>
      <c r="E218" s="20"/>
      <c r="F218" s="16" t="s">
        <v>1444</v>
      </c>
      <c r="G218" s="96" t="n">
        <v>44868</v>
      </c>
      <c r="H218" s="20" t="s">
        <v>1308</v>
      </c>
      <c r="I218" s="20" t="s">
        <v>389</v>
      </c>
      <c r="J218" s="20" t="s">
        <v>381</v>
      </c>
      <c r="K218" s="97"/>
      <c r="L218" s="97"/>
      <c r="M218" s="97"/>
      <c r="N218" s="97"/>
      <c r="O218" s="97"/>
      <c r="P218" s="97"/>
      <c r="Q218" s="20" t="s">
        <v>317</v>
      </c>
    </row>
    <row r="219" s="94" customFormat="true" ht="46.25" hidden="false" customHeight="false" outlineLevel="0" collapsed="false">
      <c r="A219" s="93" t="s">
        <v>1445</v>
      </c>
      <c r="B219" s="16" t="s">
        <v>354</v>
      </c>
      <c r="C219" s="16" t="s">
        <v>1446</v>
      </c>
      <c r="D219" s="20" t="s">
        <v>1447</v>
      </c>
      <c r="E219" s="20"/>
      <c r="F219" s="16" t="s">
        <v>1448</v>
      </c>
      <c r="G219" s="96" t="n">
        <v>40862</v>
      </c>
      <c r="H219" s="20" t="s">
        <v>1449</v>
      </c>
      <c r="I219" s="20" t="s">
        <v>389</v>
      </c>
      <c r="J219" s="20" t="s">
        <v>381</v>
      </c>
      <c r="K219" s="97"/>
      <c r="L219" s="97"/>
      <c r="M219" s="97"/>
      <c r="N219" s="97"/>
      <c r="O219" s="97"/>
      <c r="P219" s="97"/>
      <c r="Q219" s="20" t="s">
        <v>317</v>
      </c>
    </row>
    <row r="220" s="94" customFormat="true" ht="61.15" hidden="false" customHeight="false" outlineLevel="0" collapsed="false">
      <c r="A220" s="93" t="s">
        <v>1450</v>
      </c>
      <c r="B220" s="16" t="s">
        <v>354</v>
      </c>
      <c r="C220" s="16" t="s">
        <v>884</v>
      </c>
      <c r="D220" s="20" t="s">
        <v>885</v>
      </c>
      <c r="E220" s="20"/>
      <c r="F220" s="16" t="s">
        <v>887</v>
      </c>
      <c r="G220" s="96" t="n">
        <v>43435</v>
      </c>
      <c r="H220" s="20" t="s">
        <v>1451</v>
      </c>
      <c r="I220" s="20" t="s">
        <v>389</v>
      </c>
      <c r="J220" s="20" t="s">
        <v>381</v>
      </c>
      <c r="K220" s="97"/>
      <c r="L220" s="97"/>
      <c r="M220" s="97"/>
      <c r="N220" s="97"/>
      <c r="O220" s="97"/>
      <c r="P220" s="97"/>
      <c r="Q220" s="20" t="s">
        <v>317</v>
      </c>
    </row>
    <row r="221" s="94" customFormat="true" ht="76.1" hidden="false" customHeight="false" outlineLevel="0" collapsed="false">
      <c r="A221" s="93" t="s">
        <v>1452</v>
      </c>
      <c r="B221" s="16" t="s">
        <v>354</v>
      </c>
      <c r="C221" s="16" t="s">
        <v>890</v>
      </c>
      <c r="D221" s="20" t="s">
        <v>1453</v>
      </c>
      <c r="E221" s="20"/>
      <c r="F221" s="16" t="s">
        <v>892</v>
      </c>
      <c r="G221" s="96" t="n">
        <v>42045</v>
      </c>
      <c r="H221" s="20" t="s">
        <v>1454</v>
      </c>
      <c r="I221" s="20" t="s">
        <v>389</v>
      </c>
      <c r="J221" s="20" t="s">
        <v>381</v>
      </c>
      <c r="K221" s="97"/>
      <c r="L221" s="97"/>
      <c r="M221" s="97"/>
      <c r="N221" s="97"/>
      <c r="O221" s="97"/>
      <c r="P221" s="97"/>
      <c r="Q221" s="20" t="s">
        <v>317</v>
      </c>
    </row>
    <row r="222" s="94" customFormat="true" ht="61.15" hidden="false" customHeight="false" outlineLevel="0" collapsed="false">
      <c r="A222" s="93" t="s">
        <v>1455</v>
      </c>
      <c r="B222" s="16" t="s">
        <v>354</v>
      </c>
      <c r="C222" s="16" t="s">
        <v>894</v>
      </c>
      <c r="D222" s="20" t="s">
        <v>895</v>
      </c>
      <c r="E222" s="20"/>
      <c r="F222" s="16" t="s">
        <v>897</v>
      </c>
      <c r="G222" s="96" t="n">
        <v>43402</v>
      </c>
      <c r="H222" s="20" t="s">
        <v>1456</v>
      </c>
      <c r="I222" s="20" t="s">
        <v>389</v>
      </c>
      <c r="J222" s="20" t="s">
        <v>381</v>
      </c>
      <c r="K222" s="97"/>
      <c r="L222" s="97"/>
      <c r="M222" s="97"/>
      <c r="N222" s="97"/>
      <c r="O222" s="97"/>
      <c r="P222" s="97"/>
      <c r="Q222" s="20" t="s">
        <v>317</v>
      </c>
    </row>
    <row r="223" s="94" customFormat="true" ht="46.25" hidden="false" customHeight="false" outlineLevel="0" collapsed="false">
      <c r="A223" s="93" t="s">
        <v>1457</v>
      </c>
      <c r="B223" s="16" t="s">
        <v>354</v>
      </c>
      <c r="C223" s="16" t="s">
        <v>899</v>
      </c>
      <c r="D223" s="20" t="s">
        <v>900</v>
      </c>
      <c r="E223" s="20"/>
      <c r="F223" s="16" t="s">
        <v>902</v>
      </c>
      <c r="G223" s="96" t="n">
        <v>42590</v>
      </c>
      <c r="H223" s="20" t="s">
        <v>1458</v>
      </c>
      <c r="I223" s="20" t="s">
        <v>389</v>
      </c>
      <c r="J223" s="20" t="s">
        <v>381</v>
      </c>
      <c r="K223" s="97"/>
      <c r="L223" s="97"/>
      <c r="M223" s="97"/>
      <c r="N223" s="97"/>
      <c r="O223" s="97"/>
      <c r="P223" s="97"/>
      <c r="Q223" s="20" t="s">
        <v>317</v>
      </c>
    </row>
    <row r="224" s="94" customFormat="true" ht="61.15" hidden="false" customHeight="false" outlineLevel="0" collapsed="false">
      <c r="A224" s="93" t="s">
        <v>1459</v>
      </c>
      <c r="B224" s="16" t="s">
        <v>354</v>
      </c>
      <c r="C224" s="16" t="s">
        <v>905</v>
      </c>
      <c r="D224" s="20" t="s">
        <v>906</v>
      </c>
      <c r="E224" s="20"/>
      <c r="F224" s="16" t="s">
        <v>908</v>
      </c>
      <c r="G224" s="96" t="n">
        <v>44956</v>
      </c>
      <c r="H224" s="20" t="s">
        <v>1460</v>
      </c>
      <c r="I224" s="20" t="s">
        <v>389</v>
      </c>
      <c r="J224" s="20" t="s">
        <v>381</v>
      </c>
      <c r="K224" s="97"/>
      <c r="L224" s="97"/>
      <c r="M224" s="97"/>
      <c r="N224" s="97"/>
      <c r="O224" s="97"/>
      <c r="P224" s="97"/>
      <c r="Q224" s="20" t="s">
        <v>317</v>
      </c>
    </row>
    <row r="225" s="94" customFormat="true" ht="61.15" hidden="false" customHeight="false" outlineLevel="0" collapsed="false">
      <c r="A225" s="93" t="s">
        <v>1461</v>
      </c>
      <c r="B225" s="16" t="s">
        <v>354</v>
      </c>
      <c r="C225" s="16" t="s">
        <v>911</v>
      </c>
      <c r="D225" s="20" t="s">
        <v>912</v>
      </c>
      <c r="E225" s="20"/>
      <c r="F225" s="16" t="s">
        <v>914</v>
      </c>
      <c r="G225" s="96" t="n">
        <v>38114</v>
      </c>
      <c r="H225" s="20" t="s">
        <v>1462</v>
      </c>
      <c r="I225" s="20" t="s">
        <v>389</v>
      </c>
      <c r="J225" s="20" t="s">
        <v>381</v>
      </c>
      <c r="K225" s="97"/>
      <c r="L225" s="97"/>
      <c r="M225" s="97"/>
      <c r="N225" s="97"/>
      <c r="O225" s="97"/>
      <c r="P225" s="97"/>
      <c r="Q225" s="20" t="s">
        <v>317</v>
      </c>
    </row>
    <row r="226" s="94" customFormat="true" ht="46.25" hidden="false" customHeight="false" outlineLevel="0" collapsed="false">
      <c r="A226" s="93" t="s">
        <v>1463</v>
      </c>
      <c r="B226" s="16" t="s">
        <v>354</v>
      </c>
      <c r="C226" s="16" t="s">
        <v>1464</v>
      </c>
      <c r="D226" s="20" t="s">
        <v>1465</v>
      </c>
      <c r="E226" s="20"/>
      <c r="F226" s="16" t="s">
        <v>1466</v>
      </c>
      <c r="G226" s="96" t="n">
        <v>32933</v>
      </c>
      <c r="H226" s="20" t="s">
        <v>1467</v>
      </c>
      <c r="I226" s="20" t="s">
        <v>389</v>
      </c>
      <c r="J226" s="20" t="s">
        <v>381</v>
      </c>
      <c r="K226" s="97"/>
      <c r="L226" s="97"/>
      <c r="M226" s="97"/>
      <c r="N226" s="97"/>
      <c r="O226" s="97"/>
      <c r="P226" s="97"/>
      <c r="Q226" s="20" t="s">
        <v>317</v>
      </c>
    </row>
    <row r="227" s="94" customFormat="true" ht="46.25" hidden="false" customHeight="false" outlineLevel="0" collapsed="false">
      <c r="A227" s="93" t="s">
        <v>1468</v>
      </c>
      <c r="B227" s="16" t="s">
        <v>354</v>
      </c>
      <c r="C227" s="16" t="s">
        <v>1469</v>
      </c>
      <c r="D227" s="20" t="s">
        <v>1470</v>
      </c>
      <c r="E227" s="20"/>
      <c r="F227" s="16" t="s">
        <v>1471</v>
      </c>
      <c r="G227" s="96" t="n">
        <v>34029</v>
      </c>
      <c r="H227" s="20" t="s">
        <v>1472</v>
      </c>
      <c r="I227" s="20" t="s">
        <v>389</v>
      </c>
      <c r="J227" s="20" t="s">
        <v>381</v>
      </c>
      <c r="K227" s="97"/>
      <c r="L227" s="97"/>
      <c r="M227" s="97"/>
      <c r="N227" s="97"/>
      <c r="O227" s="97"/>
      <c r="P227" s="97"/>
      <c r="Q227" s="20" t="s">
        <v>317</v>
      </c>
    </row>
    <row r="228" s="94" customFormat="true" ht="120.85" hidden="false" customHeight="false" outlineLevel="0" collapsed="false">
      <c r="A228" s="93" t="s">
        <v>1473</v>
      </c>
      <c r="B228" s="16" t="s">
        <v>354</v>
      </c>
      <c r="C228" s="16" t="s">
        <v>652</v>
      </c>
      <c r="D228" s="20" t="s">
        <v>1474</v>
      </c>
      <c r="E228" s="20"/>
      <c r="F228" s="16" t="s">
        <v>1475</v>
      </c>
      <c r="G228" s="96" t="n">
        <v>44907</v>
      </c>
      <c r="H228" s="20" t="s">
        <v>1476</v>
      </c>
      <c r="I228" s="20" t="s">
        <v>389</v>
      </c>
      <c r="J228" s="20" t="s">
        <v>381</v>
      </c>
      <c r="K228" s="97"/>
      <c r="L228" s="97"/>
      <c r="M228" s="97"/>
      <c r="N228" s="97"/>
      <c r="O228" s="97"/>
      <c r="P228" s="97"/>
      <c r="Q228" s="20" t="s">
        <v>317</v>
      </c>
    </row>
    <row r="229" s="94" customFormat="true" ht="46.25" hidden="false" customHeight="false" outlineLevel="0" collapsed="false">
      <c r="A229" s="93" t="s">
        <v>1477</v>
      </c>
      <c r="B229" s="16" t="s">
        <v>354</v>
      </c>
      <c r="C229" s="16" t="s">
        <v>1478</v>
      </c>
      <c r="D229" s="20" t="s">
        <v>1479</v>
      </c>
      <c r="E229" s="20"/>
      <c r="F229" s="16" t="s">
        <v>1480</v>
      </c>
      <c r="G229" s="96" t="n">
        <v>33700</v>
      </c>
      <c r="H229" s="20" t="s">
        <v>1481</v>
      </c>
      <c r="I229" s="20" t="s">
        <v>389</v>
      </c>
      <c r="J229" s="20" t="s">
        <v>381</v>
      </c>
      <c r="K229" s="97"/>
      <c r="L229" s="97"/>
      <c r="M229" s="97"/>
      <c r="N229" s="97"/>
      <c r="O229" s="97"/>
      <c r="P229" s="97"/>
      <c r="Q229" s="20" t="s">
        <v>317</v>
      </c>
    </row>
    <row r="230" s="94" customFormat="true" ht="46.25" hidden="false" customHeight="false" outlineLevel="0" collapsed="false">
      <c r="A230" s="93" t="s">
        <v>1482</v>
      </c>
      <c r="B230" s="16" t="s">
        <v>354</v>
      </c>
      <c r="C230" s="16" t="s">
        <v>1483</v>
      </c>
      <c r="D230" s="20" t="s">
        <v>1484</v>
      </c>
      <c r="E230" s="20"/>
      <c r="F230" s="16" t="s">
        <v>1485</v>
      </c>
      <c r="G230" s="96" t="n">
        <v>44749</v>
      </c>
      <c r="H230" s="20" t="s">
        <v>1486</v>
      </c>
      <c r="I230" s="20" t="s">
        <v>389</v>
      </c>
      <c r="J230" s="20" t="s">
        <v>381</v>
      </c>
      <c r="K230" s="97"/>
      <c r="L230" s="97"/>
      <c r="M230" s="97"/>
      <c r="N230" s="97"/>
      <c r="O230" s="97"/>
      <c r="P230" s="97"/>
      <c r="Q230" s="20" t="s">
        <v>317</v>
      </c>
    </row>
    <row r="231" s="94" customFormat="true" ht="61.15" hidden="false" customHeight="false" outlineLevel="0" collapsed="false">
      <c r="A231" s="93" t="s">
        <v>1487</v>
      </c>
      <c r="B231" s="16" t="s">
        <v>354</v>
      </c>
      <c r="C231" s="16" t="s">
        <v>1488</v>
      </c>
      <c r="D231" s="20" t="s">
        <v>1489</v>
      </c>
      <c r="E231" s="20"/>
      <c r="F231" s="16" t="s">
        <v>1490</v>
      </c>
      <c r="G231" s="96" t="n">
        <v>42597</v>
      </c>
      <c r="H231" s="20" t="s">
        <v>1491</v>
      </c>
      <c r="I231" s="20" t="s">
        <v>389</v>
      </c>
      <c r="J231" s="20" t="s">
        <v>381</v>
      </c>
      <c r="K231" s="97"/>
      <c r="L231" s="97"/>
      <c r="M231" s="97"/>
      <c r="N231" s="97"/>
      <c r="O231" s="97"/>
      <c r="P231" s="97"/>
      <c r="Q231" s="20" t="s">
        <v>317</v>
      </c>
    </row>
    <row r="232" s="94" customFormat="true" ht="46.25" hidden="false" customHeight="false" outlineLevel="0" collapsed="false">
      <c r="A232" s="93" t="s">
        <v>1492</v>
      </c>
      <c r="B232" s="16" t="s">
        <v>354</v>
      </c>
      <c r="C232" s="16" t="s">
        <v>1493</v>
      </c>
      <c r="D232" s="20" t="s">
        <v>1494</v>
      </c>
      <c r="E232" s="20"/>
      <c r="F232" s="16" t="s">
        <v>1495</v>
      </c>
      <c r="G232" s="96" t="n">
        <v>44319</v>
      </c>
      <c r="H232" s="20" t="s">
        <v>1496</v>
      </c>
      <c r="I232" s="20" t="s">
        <v>389</v>
      </c>
      <c r="J232" s="20" t="s">
        <v>381</v>
      </c>
      <c r="K232" s="97"/>
      <c r="L232" s="97"/>
      <c r="M232" s="97"/>
      <c r="N232" s="97"/>
      <c r="O232" s="97"/>
      <c r="P232" s="97"/>
      <c r="Q232" s="20" t="s">
        <v>317</v>
      </c>
    </row>
    <row r="233" s="94" customFormat="true" ht="61.15" hidden="false" customHeight="false" outlineLevel="0" collapsed="false">
      <c r="A233" s="93" t="s">
        <v>1497</v>
      </c>
      <c r="B233" s="16" t="s">
        <v>354</v>
      </c>
      <c r="C233" s="16" t="s">
        <v>1498</v>
      </c>
      <c r="D233" s="20" t="s">
        <v>1499</v>
      </c>
      <c r="E233" s="20"/>
      <c r="F233" s="16" t="s">
        <v>1500</v>
      </c>
      <c r="G233" s="96" t="n">
        <v>41513</v>
      </c>
      <c r="H233" s="20" t="s">
        <v>1501</v>
      </c>
      <c r="I233" s="20" t="s">
        <v>389</v>
      </c>
      <c r="J233" s="20" t="s">
        <v>381</v>
      </c>
      <c r="K233" s="97"/>
      <c r="L233" s="97"/>
      <c r="M233" s="97"/>
      <c r="N233" s="97"/>
      <c r="O233" s="97"/>
      <c r="P233" s="97"/>
      <c r="Q233" s="20" t="s">
        <v>317</v>
      </c>
    </row>
    <row r="234" s="94" customFormat="true" ht="61.15" hidden="false" customHeight="false" outlineLevel="0" collapsed="false">
      <c r="A234" s="93" t="s">
        <v>1502</v>
      </c>
      <c r="B234" s="16" t="s">
        <v>354</v>
      </c>
      <c r="C234" s="16" t="s">
        <v>1503</v>
      </c>
      <c r="D234" s="20" t="s">
        <v>1504</v>
      </c>
      <c r="E234" s="20"/>
      <c r="F234" s="16" t="s">
        <v>1505</v>
      </c>
      <c r="G234" s="96" t="n">
        <v>44961</v>
      </c>
      <c r="H234" s="20" t="s">
        <v>1506</v>
      </c>
      <c r="I234" s="20" t="s">
        <v>389</v>
      </c>
      <c r="J234" s="20" t="s">
        <v>381</v>
      </c>
      <c r="K234" s="97"/>
      <c r="L234" s="97"/>
      <c r="M234" s="97"/>
      <c r="N234" s="97"/>
      <c r="O234" s="97"/>
      <c r="P234" s="97"/>
      <c r="Q234" s="20" t="s">
        <v>317</v>
      </c>
    </row>
    <row r="235" s="94" customFormat="true" ht="61.15" hidden="false" customHeight="false" outlineLevel="0" collapsed="false">
      <c r="A235" s="93" t="s">
        <v>1507</v>
      </c>
      <c r="B235" s="16" t="s">
        <v>354</v>
      </c>
      <c r="C235" s="16" t="s">
        <v>1508</v>
      </c>
      <c r="D235" s="20" t="s">
        <v>963</v>
      </c>
      <c r="E235" s="20"/>
      <c r="F235" s="16" t="s">
        <v>1509</v>
      </c>
      <c r="G235" s="96" t="n">
        <v>35064</v>
      </c>
      <c r="H235" s="20" t="s">
        <v>1510</v>
      </c>
      <c r="I235" s="20" t="s">
        <v>389</v>
      </c>
      <c r="J235" s="20" t="s">
        <v>381</v>
      </c>
      <c r="K235" s="97"/>
      <c r="L235" s="97"/>
      <c r="M235" s="97"/>
      <c r="N235" s="97"/>
      <c r="O235" s="97"/>
      <c r="P235" s="97"/>
      <c r="Q235" s="20" t="s">
        <v>317</v>
      </c>
    </row>
    <row r="236" s="94" customFormat="true" ht="61.15" hidden="false" customHeight="false" outlineLevel="0" collapsed="false">
      <c r="A236" s="93" t="s">
        <v>1511</v>
      </c>
      <c r="B236" s="16" t="s">
        <v>354</v>
      </c>
      <c r="C236" s="16" t="s">
        <v>1512</v>
      </c>
      <c r="D236" s="20" t="s">
        <v>1513</v>
      </c>
      <c r="E236" s="20"/>
      <c r="F236" s="16" t="s">
        <v>1514</v>
      </c>
      <c r="G236" s="96" t="n">
        <v>35555</v>
      </c>
      <c r="H236" s="20" t="s">
        <v>1515</v>
      </c>
      <c r="I236" s="20" t="s">
        <v>389</v>
      </c>
      <c r="J236" s="20" t="s">
        <v>381</v>
      </c>
      <c r="K236" s="97"/>
      <c r="L236" s="97"/>
      <c r="M236" s="97"/>
      <c r="N236" s="97"/>
      <c r="O236" s="97"/>
      <c r="P236" s="97"/>
      <c r="Q236" s="97"/>
    </row>
    <row r="237" s="94" customFormat="true" ht="46.25" hidden="false" customHeight="false" outlineLevel="0" collapsed="false">
      <c r="A237" s="93" t="s">
        <v>1516</v>
      </c>
      <c r="B237" s="16" t="s">
        <v>354</v>
      </c>
      <c r="C237" s="16" t="s">
        <v>1517</v>
      </c>
      <c r="D237" s="20" t="s">
        <v>1518</v>
      </c>
      <c r="E237" s="20"/>
      <c r="F237" s="16" t="s">
        <v>1519</v>
      </c>
      <c r="G237" s="96" t="n">
        <v>37788</v>
      </c>
      <c r="H237" s="20" t="s">
        <v>1520</v>
      </c>
      <c r="I237" s="20" t="s">
        <v>389</v>
      </c>
      <c r="J237" s="20" t="s">
        <v>381</v>
      </c>
      <c r="K237" s="97"/>
      <c r="L237" s="97"/>
      <c r="M237" s="97"/>
      <c r="N237" s="97"/>
      <c r="O237" s="97"/>
      <c r="P237" s="97"/>
      <c r="Q237" s="97"/>
    </row>
    <row r="238" s="94" customFormat="true" ht="76.1" hidden="false" customHeight="false" outlineLevel="0" collapsed="false">
      <c r="A238" s="93" t="s">
        <v>1521</v>
      </c>
      <c r="B238" s="16" t="s">
        <v>354</v>
      </c>
      <c r="C238" s="16" t="s">
        <v>1522</v>
      </c>
      <c r="D238" s="20" t="s">
        <v>1523</v>
      </c>
      <c r="E238" s="20"/>
      <c r="F238" s="16" t="s">
        <v>1524</v>
      </c>
      <c r="G238" s="96" t="n">
        <v>39717</v>
      </c>
      <c r="H238" s="20" t="s">
        <v>1525</v>
      </c>
      <c r="I238" s="20" t="s">
        <v>389</v>
      </c>
      <c r="J238" s="20" t="s">
        <v>381</v>
      </c>
      <c r="K238" s="97"/>
      <c r="L238" s="97"/>
      <c r="M238" s="97"/>
      <c r="N238" s="97"/>
      <c r="O238" s="97"/>
      <c r="P238" s="97"/>
      <c r="Q238" s="97"/>
    </row>
    <row r="239" s="94" customFormat="true" ht="46.25" hidden="false" customHeight="false" outlineLevel="0" collapsed="false">
      <c r="A239" s="93" t="s">
        <v>1526</v>
      </c>
      <c r="B239" s="16" t="s">
        <v>354</v>
      </c>
      <c r="C239" s="16" t="s">
        <v>1527</v>
      </c>
      <c r="D239" s="20" t="s">
        <v>1528</v>
      </c>
      <c r="E239" s="20"/>
      <c r="F239" s="16" t="s">
        <v>1529</v>
      </c>
      <c r="G239" s="96" t="n">
        <v>42192</v>
      </c>
      <c r="H239" s="20" t="s">
        <v>1530</v>
      </c>
      <c r="I239" s="20" t="s">
        <v>389</v>
      </c>
      <c r="J239" s="20" t="s">
        <v>381</v>
      </c>
      <c r="K239" s="97"/>
      <c r="L239" s="97"/>
      <c r="M239" s="97"/>
      <c r="N239" s="97"/>
      <c r="O239" s="97"/>
      <c r="P239" s="97"/>
      <c r="Q239" s="97"/>
    </row>
    <row r="240" customFormat="false" ht="46.25" hidden="false" customHeight="false" outlineLevel="0" collapsed="false">
      <c r="A240" s="93" t="s">
        <v>1531</v>
      </c>
      <c r="B240" s="16" t="s">
        <v>354</v>
      </c>
      <c r="C240" s="16" t="s">
        <v>1532</v>
      </c>
      <c r="D240" s="20" t="s">
        <v>1533</v>
      </c>
      <c r="E240" s="20"/>
      <c r="F240" s="16" t="s">
        <v>1534</v>
      </c>
      <c r="G240" s="96" t="s">
        <v>1535</v>
      </c>
      <c r="H240" s="20" t="s">
        <v>1530</v>
      </c>
      <c r="I240" s="20" t="s">
        <v>389</v>
      </c>
      <c r="J240" s="20" t="s">
        <v>381</v>
      </c>
      <c r="K240" s="97"/>
      <c r="L240" s="97"/>
      <c r="M240" s="97"/>
      <c r="N240" s="97"/>
      <c r="O240" s="97"/>
      <c r="P240" s="97"/>
      <c r="Q240" s="97"/>
    </row>
    <row r="241" customFormat="false" ht="46.25" hidden="false" customHeight="false" outlineLevel="0" collapsed="false">
      <c r="A241" s="93" t="s">
        <v>1536</v>
      </c>
      <c r="B241" s="16" t="s">
        <v>354</v>
      </c>
      <c r="C241" s="16" t="s">
        <v>1537</v>
      </c>
      <c r="D241" s="20" t="s">
        <v>1538</v>
      </c>
      <c r="E241" s="20"/>
      <c r="F241" s="16" t="s">
        <v>1539</v>
      </c>
      <c r="G241" s="96" t="n">
        <v>43965</v>
      </c>
      <c r="H241" s="20" t="s">
        <v>1540</v>
      </c>
      <c r="I241" s="20" t="s">
        <v>389</v>
      </c>
      <c r="J241" s="20" t="s">
        <v>381</v>
      </c>
      <c r="K241" s="97"/>
      <c r="L241" s="97"/>
      <c r="M241" s="97"/>
      <c r="N241" s="97"/>
      <c r="O241" s="97"/>
      <c r="P241" s="97"/>
      <c r="Q241" s="97"/>
    </row>
    <row r="242" customFormat="false" ht="76.1" hidden="false" customHeight="false" outlineLevel="0" collapsed="false">
      <c r="A242" s="93" t="s">
        <v>1541</v>
      </c>
      <c r="B242" s="16" t="s">
        <v>354</v>
      </c>
      <c r="C242" s="16" t="s">
        <v>1542</v>
      </c>
      <c r="D242" s="20" t="s">
        <v>1430</v>
      </c>
      <c r="E242" s="20"/>
      <c r="F242" s="16" t="s">
        <v>1543</v>
      </c>
      <c r="G242" s="96" t="s">
        <v>1544</v>
      </c>
      <c r="H242" s="20" t="s">
        <v>1545</v>
      </c>
      <c r="I242" s="20" t="s">
        <v>389</v>
      </c>
      <c r="J242" s="20" t="s">
        <v>381</v>
      </c>
      <c r="K242" s="97"/>
      <c r="L242" s="97"/>
      <c r="M242" s="97"/>
      <c r="N242" s="97"/>
      <c r="O242" s="97"/>
      <c r="P242" s="97"/>
      <c r="Q242" s="97"/>
    </row>
    <row r="243" customFormat="false" ht="46.25" hidden="false" customHeight="false" outlineLevel="0" collapsed="false">
      <c r="A243" s="93" t="s">
        <v>1546</v>
      </c>
      <c r="B243" s="16" t="s">
        <v>354</v>
      </c>
      <c r="C243" s="16" t="s">
        <v>1547</v>
      </c>
      <c r="D243" s="20" t="s">
        <v>1548</v>
      </c>
      <c r="E243" s="20"/>
      <c r="F243" s="16" t="s">
        <v>1549</v>
      </c>
      <c r="G243" s="96" t="n">
        <v>41122</v>
      </c>
      <c r="H243" s="20" t="s">
        <v>1550</v>
      </c>
      <c r="I243" s="20" t="s">
        <v>389</v>
      </c>
      <c r="J243" s="20" t="s">
        <v>381</v>
      </c>
      <c r="K243" s="97"/>
      <c r="L243" s="97"/>
      <c r="M243" s="97"/>
      <c r="N243" s="97"/>
      <c r="O243" s="97"/>
      <c r="P243" s="97"/>
      <c r="Q243" s="97"/>
    </row>
    <row r="244" customFormat="false" ht="46.25" hidden="false" customHeight="false" outlineLevel="0" collapsed="false">
      <c r="A244" s="93" t="s">
        <v>1551</v>
      </c>
      <c r="B244" s="16" t="s">
        <v>354</v>
      </c>
      <c r="C244" s="16" t="s">
        <v>1552</v>
      </c>
      <c r="D244" s="53" t="s">
        <v>1553</v>
      </c>
      <c r="F244" s="16" t="s">
        <v>1554</v>
      </c>
      <c r="G244" s="54" t="n">
        <v>41072</v>
      </c>
      <c r="H244" s="20" t="s">
        <v>1555</v>
      </c>
      <c r="I244" s="102" t="s">
        <v>389</v>
      </c>
      <c r="J244" s="20" t="s">
        <v>381</v>
      </c>
    </row>
    <row r="245" customFormat="false" ht="16.4" hidden="false" customHeight="false" outlineLevel="0" collapsed="false">
      <c r="A245" s="105" t="s">
        <v>1556</v>
      </c>
      <c r="B245" s="52" t="s">
        <v>354</v>
      </c>
      <c r="C245" s="52" t="s">
        <v>1557</v>
      </c>
      <c r="D245" s="53" t="s">
        <v>1368</v>
      </c>
      <c r="F245" s="52" t="s">
        <v>1558</v>
      </c>
      <c r="G245" s="54" t="n">
        <v>43854</v>
      </c>
      <c r="H245" s="53" t="s">
        <v>1559</v>
      </c>
      <c r="I245" s="102" t="s">
        <v>389</v>
      </c>
      <c r="J245" s="20" t="s">
        <v>381</v>
      </c>
    </row>
    <row r="246" customFormat="false" ht="16.4" hidden="false" customHeight="false" outlineLevel="0" collapsed="false">
      <c r="A246" s="105" t="s">
        <v>1560</v>
      </c>
      <c r="B246" s="52" t="s">
        <v>354</v>
      </c>
      <c r="C246" s="52" t="s">
        <v>1561</v>
      </c>
      <c r="D246" s="53" t="s">
        <v>1562</v>
      </c>
      <c r="F246" s="52" t="s">
        <v>1563</v>
      </c>
      <c r="G246" s="54" t="n">
        <v>44093</v>
      </c>
      <c r="H246" s="53" t="s">
        <v>1564</v>
      </c>
      <c r="I246" s="102" t="s">
        <v>389</v>
      </c>
      <c r="J246" s="20" t="s">
        <v>381</v>
      </c>
    </row>
    <row r="247" customFormat="false" ht="16.4" hidden="false" customHeight="false" outlineLevel="0" collapsed="false">
      <c r="A247" s="105" t="s">
        <v>1565</v>
      </c>
      <c r="B247" s="52" t="s">
        <v>354</v>
      </c>
      <c r="C247" s="52" t="s">
        <v>1566</v>
      </c>
      <c r="D247" s="53" t="s">
        <v>1567</v>
      </c>
      <c r="F247" s="52" t="s">
        <v>1568</v>
      </c>
      <c r="G247" s="54" t="n">
        <v>44245</v>
      </c>
      <c r="H247" s="53" t="s">
        <v>1569</v>
      </c>
      <c r="I247" s="102" t="s">
        <v>389</v>
      </c>
      <c r="J247" s="20" t="s">
        <v>381</v>
      </c>
    </row>
    <row r="248" customFormat="false" ht="91" hidden="false" customHeight="false" outlineLevel="0" collapsed="false">
      <c r="A248" s="105" t="s">
        <v>1570</v>
      </c>
      <c r="B248" s="52" t="s">
        <v>354</v>
      </c>
      <c r="C248" s="16" t="s">
        <v>1571</v>
      </c>
      <c r="D248" s="53" t="s">
        <v>1572</v>
      </c>
      <c r="F248" s="52" t="s">
        <v>1573</v>
      </c>
      <c r="G248" s="54" t="n">
        <v>42192</v>
      </c>
      <c r="H248" s="53" t="s">
        <v>1574</v>
      </c>
      <c r="I248" s="102" t="s">
        <v>389</v>
      </c>
      <c r="J248" s="20" t="s">
        <v>381</v>
      </c>
    </row>
    <row r="249" customFormat="false" ht="16.4" hidden="false" customHeight="false" outlineLevel="0" collapsed="false">
      <c r="A249" s="52" t="s">
        <v>1575</v>
      </c>
      <c r="B249" s="52" t="s">
        <v>354</v>
      </c>
      <c r="C249" s="52" t="s">
        <v>1576</v>
      </c>
      <c r="D249" s="53" t="s">
        <v>1577</v>
      </c>
      <c r="F249" s="106" t="s">
        <v>1578</v>
      </c>
      <c r="G249" s="54" t="n">
        <v>44154</v>
      </c>
      <c r="H249" s="53" t="s">
        <v>1579</v>
      </c>
      <c r="I249" s="102" t="s">
        <v>389</v>
      </c>
      <c r="J249" s="20" t="s">
        <v>381</v>
      </c>
    </row>
    <row r="250" customFormat="false" ht="14.25" hidden="false" customHeight="false" outlineLevel="0" collapsed="false">
      <c r="A250" s="52" t="s">
        <v>1580</v>
      </c>
      <c r="B250" s="52" t="s">
        <v>354</v>
      </c>
      <c r="C250" s="52" t="s">
        <v>1581</v>
      </c>
      <c r="D250" s="53" t="s">
        <v>1582</v>
      </c>
      <c r="F250" s="52" t="s">
        <v>1583</v>
      </c>
      <c r="G250" s="54" t="n">
        <v>41539</v>
      </c>
      <c r="H250" s="53" t="s">
        <v>1584</v>
      </c>
      <c r="I250" s="102" t="s">
        <v>389</v>
      </c>
      <c r="J250" s="53" t="s">
        <v>381</v>
      </c>
    </row>
    <row r="251" customFormat="false" ht="14.25" hidden="false" customHeight="false" outlineLevel="0" collapsed="false">
      <c r="A251" s="105" t="s">
        <v>1585</v>
      </c>
      <c r="B251" s="52" t="s">
        <v>354</v>
      </c>
      <c r="C251" s="52" t="s">
        <v>1586</v>
      </c>
      <c r="D251" s="53" t="s">
        <v>1577</v>
      </c>
      <c r="F251" s="52" t="s">
        <v>1587</v>
      </c>
      <c r="G251" s="54" t="n">
        <v>44349</v>
      </c>
      <c r="H251" s="53" t="s">
        <v>1588</v>
      </c>
      <c r="I251" s="102" t="s">
        <v>389</v>
      </c>
      <c r="J251" s="53" t="s">
        <v>381</v>
      </c>
    </row>
    <row r="252" customFormat="false" ht="14.25" hidden="false" customHeight="false" outlineLevel="0" collapsed="false">
      <c r="A252" s="105" t="s">
        <v>1589</v>
      </c>
      <c r="B252" s="52" t="s">
        <v>354</v>
      </c>
      <c r="C252" s="52" t="s">
        <v>1590</v>
      </c>
      <c r="D252" s="53" t="s">
        <v>1591</v>
      </c>
      <c r="F252" s="52" t="s">
        <v>1592</v>
      </c>
      <c r="G252" s="54" t="n">
        <v>44428</v>
      </c>
      <c r="H252" s="53" t="s">
        <v>1593</v>
      </c>
      <c r="I252" s="102" t="s">
        <v>389</v>
      </c>
      <c r="J252" s="53" t="s">
        <v>381</v>
      </c>
    </row>
    <row r="253" customFormat="false" ht="14.25" hidden="false" customHeight="false" outlineLevel="0" collapsed="false">
      <c r="A253" s="105" t="s">
        <v>1594</v>
      </c>
      <c r="B253" s="52" t="s">
        <v>354</v>
      </c>
      <c r="C253" s="52" t="s">
        <v>1595</v>
      </c>
      <c r="D253" s="53" t="s">
        <v>1596</v>
      </c>
      <c r="F253" s="52" t="s">
        <v>1597</v>
      </c>
      <c r="G253" s="54" t="n">
        <v>44301</v>
      </c>
      <c r="H253" s="53" t="s">
        <v>1350</v>
      </c>
      <c r="I253" s="102" t="s">
        <v>389</v>
      </c>
      <c r="J253" s="53" t="s">
        <v>381</v>
      </c>
    </row>
    <row r="254" customFormat="false" ht="14.25" hidden="false" customHeight="false" outlineLevel="0" collapsed="false">
      <c r="A254" s="105" t="s">
        <v>1598</v>
      </c>
      <c r="B254" s="52" t="s">
        <v>354</v>
      </c>
      <c r="C254" s="52" t="s">
        <v>1599</v>
      </c>
      <c r="D254" s="53" t="s">
        <v>1600</v>
      </c>
      <c r="F254" s="52" t="s">
        <v>1601</v>
      </c>
      <c r="G254" s="54" t="s">
        <v>1602</v>
      </c>
      <c r="H254" s="53" t="s">
        <v>1230</v>
      </c>
      <c r="I254" s="102" t="s">
        <v>389</v>
      </c>
      <c r="J254" s="53" t="s">
        <v>381</v>
      </c>
    </row>
    <row r="255" customFormat="false" ht="91" hidden="false" customHeight="false" outlineLevel="0" collapsed="false">
      <c r="A255" s="105" t="s">
        <v>1603</v>
      </c>
      <c r="B255" s="52" t="s">
        <v>354</v>
      </c>
      <c r="C255" s="52" t="s">
        <v>1604</v>
      </c>
      <c r="D255" s="53" t="s">
        <v>1605</v>
      </c>
      <c r="F255" s="52" t="s">
        <v>1573</v>
      </c>
      <c r="G255" s="54" t="n">
        <v>42072</v>
      </c>
      <c r="H255" s="20" t="s">
        <v>1606</v>
      </c>
      <c r="I255" s="102" t="s">
        <v>389</v>
      </c>
      <c r="J255" s="53" t="s">
        <v>381</v>
      </c>
    </row>
    <row r="256" customFormat="false" ht="14.25" hidden="false" customHeight="false" outlineLevel="0" collapsed="false">
      <c r="B256" s="52" t="s">
        <v>354</v>
      </c>
      <c r="I256" s="102"/>
    </row>
    <row r="257" customFormat="false" ht="14.25" hidden="false" customHeight="false" outlineLevel="0" collapsed="false">
      <c r="B257" s="52" t="s">
        <v>354</v>
      </c>
      <c r="I257" s="102"/>
    </row>
    <row r="258" customFormat="false" ht="14.25" hidden="false" customHeight="false" outlineLevel="0" collapsed="false">
      <c r="B258" s="52" t="s">
        <v>354</v>
      </c>
      <c r="I258" s="102"/>
    </row>
    <row r="259" customFormat="false" ht="14.25" hidden="false" customHeight="false" outlineLevel="0" collapsed="false">
      <c r="B259" s="52" t="s">
        <v>354</v>
      </c>
      <c r="I259" s="102"/>
    </row>
    <row r="260" customFormat="false" ht="14.25" hidden="false" customHeight="false" outlineLevel="0" collapsed="false">
      <c r="B260" s="52" t="s">
        <v>354</v>
      </c>
      <c r="I260" s="102"/>
    </row>
    <row r="261" customFormat="false" ht="14.25" hidden="false" customHeight="false" outlineLevel="0" collapsed="false">
      <c r="B261" s="52" t="s">
        <v>354</v>
      </c>
      <c r="I261" s="102"/>
    </row>
    <row r="262" customFormat="false" ht="14.25" hidden="false" customHeight="false" outlineLevel="0" collapsed="false">
      <c r="B262" s="52" t="s">
        <v>354</v>
      </c>
      <c r="I262" s="102"/>
    </row>
    <row r="263" customFormat="false" ht="14.25" hidden="false" customHeight="false" outlineLevel="0" collapsed="false">
      <c r="I263" s="102"/>
    </row>
    <row r="264" customFormat="false" ht="14.25" hidden="false" customHeight="false" outlineLevel="0" collapsed="false">
      <c r="I264" s="102"/>
    </row>
    <row r="265" customFormat="false" ht="14.25" hidden="false" customHeight="false" outlineLevel="0" collapsed="false">
      <c r="I265" s="102"/>
    </row>
    <row r="266" customFormat="false" ht="14.25" hidden="false" customHeight="false" outlineLevel="0" collapsed="false">
      <c r="I266" s="102"/>
    </row>
    <row r="267" customFormat="false" ht="14.25" hidden="false" customHeight="false" outlineLevel="0" collapsed="false">
      <c r="I267" s="102"/>
    </row>
    <row r="268" customFormat="false" ht="14.25" hidden="false" customHeight="false" outlineLevel="0" collapsed="false">
      <c r="I268" s="102"/>
    </row>
    <row r="269" customFormat="false" ht="14.25" hidden="false" customHeight="false" outlineLevel="0" collapsed="false">
      <c r="I269" s="102"/>
    </row>
    <row r="270" customFormat="false" ht="14.25" hidden="false" customHeight="false" outlineLevel="0" collapsed="false">
      <c r="I270" s="102"/>
    </row>
    <row r="271" customFormat="false" ht="14.25" hidden="false" customHeight="false" outlineLevel="0" collapsed="false">
      <c r="I271" s="102"/>
    </row>
    <row r="272" customFormat="false" ht="14.25" hidden="false" customHeight="false" outlineLevel="0" collapsed="false">
      <c r="I272" s="102"/>
    </row>
    <row r="273" customFormat="false" ht="14.25" hidden="false" customHeight="false" outlineLevel="0" collapsed="false">
      <c r="I273" s="102"/>
    </row>
    <row r="274" customFormat="false" ht="14.25" hidden="false" customHeight="false" outlineLevel="0" collapsed="false">
      <c r="I274" s="102"/>
    </row>
    <row r="275" customFormat="false" ht="14.25" hidden="false" customHeight="false" outlineLevel="0" collapsed="false">
      <c r="I275" s="102"/>
    </row>
    <row r="276" customFormat="false" ht="14.25" hidden="false" customHeight="false" outlineLevel="0" collapsed="false">
      <c r="I276" s="102"/>
    </row>
    <row r="277" customFormat="false" ht="14.25" hidden="false" customHeight="false" outlineLevel="0" collapsed="false">
      <c r="I277" s="102"/>
    </row>
    <row r="278" customFormat="false" ht="14.25" hidden="false" customHeight="false" outlineLevel="0" collapsed="false">
      <c r="I278" s="102"/>
    </row>
    <row r="279" customFormat="false" ht="14.25" hidden="false" customHeight="false" outlineLevel="0" collapsed="false">
      <c r="I279" s="102"/>
    </row>
    <row r="280" customFormat="false" ht="14.25" hidden="false" customHeight="false" outlineLevel="0" collapsed="false">
      <c r="I280" s="102"/>
    </row>
    <row r="281" customFormat="false" ht="14.25" hidden="false" customHeight="false" outlineLevel="0" collapsed="false">
      <c r="I281" s="102"/>
    </row>
    <row r="282" customFormat="false" ht="14.25" hidden="false" customHeight="false" outlineLevel="0" collapsed="false">
      <c r="I282" s="102"/>
    </row>
    <row r="283" customFormat="false" ht="14.25" hidden="false" customHeight="false" outlineLevel="0" collapsed="false">
      <c r="I283" s="102"/>
    </row>
    <row r="284" customFormat="false" ht="14.25" hidden="false" customHeight="false" outlineLevel="0" collapsed="false">
      <c r="I284" s="102"/>
    </row>
    <row r="285" customFormat="false" ht="14.25" hidden="false" customHeight="false" outlineLevel="0" collapsed="false">
      <c r="I285" s="102"/>
    </row>
    <row r="286" customFormat="false" ht="14.25" hidden="false" customHeight="false" outlineLevel="0" collapsed="false">
      <c r="I286" s="102"/>
    </row>
    <row r="287" customFormat="false" ht="14.25" hidden="false" customHeight="false" outlineLevel="0" collapsed="false">
      <c r="I287" s="102"/>
    </row>
    <row r="288" customFormat="false" ht="14.25" hidden="false" customHeight="false" outlineLevel="0" collapsed="false">
      <c r="I288" s="102"/>
    </row>
    <row r="289" customFormat="false" ht="14.25" hidden="false" customHeight="false" outlineLevel="0" collapsed="false">
      <c r="I289" s="102"/>
    </row>
    <row r="290" customFormat="false" ht="14.25" hidden="false" customHeight="false" outlineLevel="0" collapsed="false">
      <c r="I290" s="102"/>
    </row>
    <row r="291" customFormat="false" ht="14.25" hidden="false" customHeight="false" outlineLevel="0" collapsed="false">
      <c r="I291" s="102"/>
    </row>
    <row r="292" customFormat="false" ht="14.25" hidden="false" customHeight="false" outlineLevel="0" collapsed="false">
      <c r="I292" s="102"/>
    </row>
    <row r="293" customFormat="false" ht="14.25" hidden="false" customHeight="false" outlineLevel="0" collapsed="false">
      <c r="I293" s="102"/>
    </row>
    <row r="294" customFormat="false" ht="14.25" hidden="false" customHeight="false" outlineLevel="0" collapsed="false">
      <c r="I294" s="102"/>
    </row>
    <row r="295" customFormat="false" ht="14.25" hidden="false" customHeight="false" outlineLevel="0" collapsed="false">
      <c r="I295" s="102"/>
    </row>
    <row r="296" customFormat="false" ht="14.25" hidden="false" customHeight="false" outlineLevel="0" collapsed="false">
      <c r="I296" s="102"/>
    </row>
    <row r="297" customFormat="false" ht="14.25" hidden="false" customHeight="false" outlineLevel="0" collapsed="false">
      <c r="I297" s="102"/>
    </row>
    <row r="298" customFormat="false" ht="14.25" hidden="false" customHeight="false" outlineLevel="0" collapsed="false">
      <c r="I298" s="102"/>
    </row>
    <row r="299" customFormat="false" ht="14.25" hidden="false" customHeight="false" outlineLevel="0" collapsed="false">
      <c r="I299" s="102"/>
    </row>
    <row r="300" customFormat="false" ht="14.25" hidden="false" customHeight="false" outlineLevel="0" collapsed="false">
      <c r="I300" s="102"/>
    </row>
    <row r="301" customFormat="false" ht="14.25" hidden="false" customHeight="false" outlineLevel="0" collapsed="false">
      <c r="I301" s="102"/>
    </row>
    <row r="302" customFormat="false" ht="14.25" hidden="false" customHeight="false" outlineLevel="0" collapsed="false">
      <c r="I302" s="102"/>
    </row>
    <row r="303" customFormat="false" ht="14.25" hidden="false" customHeight="false" outlineLevel="0" collapsed="false">
      <c r="I303" s="102"/>
    </row>
    <row r="304" customFormat="false" ht="14.25" hidden="false" customHeight="false" outlineLevel="0" collapsed="false">
      <c r="I304" s="102"/>
    </row>
    <row r="305" customFormat="false" ht="14.25" hidden="false" customHeight="false" outlineLevel="0" collapsed="false">
      <c r="I305" s="102"/>
    </row>
    <row r="306" customFormat="false" ht="14.25" hidden="false" customHeight="false" outlineLevel="0" collapsed="false">
      <c r="I306" s="102"/>
    </row>
    <row r="307" customFormat="false" ht="14.25" hidden="false" customHeight="false" outlineLevel="0" collapsed="false">
      <c r="I307" s="102"/>
    </row>
    <row r="308" customFormat="false" ht="14.25" hidden="false" customHeight="false" outlineLevel="0" collapsed="false">
      <c r="I308" s="102"/>
    </row>
    <row r="309" customFormat="false" ht="14.25" hidden="false" customHeight="false" outlineLevel="0" collapsed="false">
      <c r="I309" s="102"/>
    </row>
    <row r="310" customFormat="false" ht="14.25" hidden="false" customHeight="false" outlineLevel="0" collapsed="false">
      <c r="I310" s="102"/>
    </row>
    <row r="311" customFormat="false" ht="14.25" hidden="false" customHeight="false" outlineLevel="0" collapsed="false">
      <c r="I311" s="102"/>
    </row>
    <row r="312" customFormat="false" ht="14.25" hidden="false" customHeight="false" outlineLevel="0" collapsed="false">
      <c r="I312" s="102"/>
    </row>
    <row r="313" customFormat="false" ht="14.25" hidden="false" customHeight="false" outlineLevel="0" collapsed="false">
      <c r="I313" s="102"/>
    </row>
    <row r="314" customFormat="false" ht="14.25" hidden="false" customHeight="false" outlineLevel="0" collapsed="false">
      <c r="I314" s="102"/>
    </row>
    <row r="315" customFormat="false" ht="14.25" hidden="false" customHeight="false" outlineLevel="0" collapsed="false">
      <c r="I315" s="102"/>
    </row>
    <row r="316" customFormat="false" ht="14.25" hidden="false" customHeight="false" outlineLevel="0" collapsed="false">
      <c r="I316" s="102"/>
    </row>
    <row r="317" customFormat="false" ht="14.25" hidden="false" customHeight="false" outlineLevel="0" collapsed="false">
      <c r="I317" s="102"/>
    </row>
    <row r="318" customFormat="false" ht="14.25" hidden="false" customHeight="false" outlineLevel="0" collapsed="false">
      <c r="I318" s="102"/>
    </row>
    <row r="319" customFormat="false" ht="14.25" hidden="false" customHeight="false" outlineLevel="0" collapsed="false">
      <c r="I319" s="102"/>
    </row>
    <row r="320" customFormat="false" ht="14.25" hidden="false" customHeight="false" outlineLevel="0" collapsed="false">
      <c r="I320" s="102"/>
    </row>
    <row r="321" customFormat="false" ht="14.25" hidden="false" customHeight="false" outlineLevel="0" collapsed="false">
      <c r="I321" s="102"/>
    </row>
    <row r="322" customFormat="false" ht="14.25" hidden="false" customHeight="false" outlineLevel="0" collapsed="false">
      <c r="I322" s="102"/>
    </row>
    <row r="323" customFormat="false" ht="14.25" hidden="false" customHeight="false" outlineLevel="0" collapsed="false">
      <c r="I323" s="102"/>
    </row>
    <row r="324" customFormat="false" ht="14.25" hidden="false" customHeight="false" outlineLevel="0" collapsed="false">
      <c r="I324" s="102"/>
    </row>
    <row r="325" customFormat="false" ht="14.25" hidden="false" customHeight="false" outlineLevel="0" collapsed="false">
      <c r="I325" s="102"/>
    </row>
    <row r="326" customFormat="false" ht="14.25" hidden="false" customHeight="false" outlineLevel="0" collapsed="false">
      <c r="I326" s="102"/>
    </row>
    <row r="327" customFormat="false" ht="14.25" hidden="false" customHeight="false" outlineLevel="0" collapsed="false">
      <c r="I327" s="102"/>
    </row>
    <row r="328" customFormat="false" ht="14.25" hidden="false" customHeight="false" outlineLevel="0" collapsed="false">
      <c r="I328" s="102"/>
    </row>
    <row r="329" customFormat="false" ht="14.25" hidden="false" customHeight="false" outlineLevel="0" collapsed="false">
      <c r="I329" s="102"/>
    </row>
    <row r="330" customFormat="false" ht="14.25" hidden="false" customHeight="false" outlineLevel="0" collapsed="false">
      <c r="I330" s="102"/>
    </row>
    <row r="331" customFormat="false" ht="14.25" hidden="false" customHeight="false" outlineLevel="0" collapsed="false">
      <c r="I331" s="102"/>
    </row>
    <row r="332" customFormat="false" ht="14.25" hidden="false" customHeight="false" outlineLevel="0" collapsed="false">
      <c r="I332" s="102"/>
    </row>
    <row r="333" customFormat="false" ht="14.25" hidden="false" customHeight="false" outlineLevel="0" collapsed="false">
      <c r="I333" s="102"/>
    </row>
    <row r="334" customFormat="false" ht="14.25" hidden="false" customHeight="false" outlineLevel="0" collapsed="false">
      <c r="I334" s="102"/>
    </row>
    <row r="335" customFormat="false" ht="14.25" hidden="false" customHeight="false" outlineLevel="0" collapsed="false">
      <c r="I335" s="102"/>
    </row>
    <row r="336" customFormat="false" ht="14.25" hidden="false" customHeight="false" outlineLevel="0" collapsed="false">
      <c r="I336" s="102"/>
    </row>
    <row r="337" customFormat="false" ht="14.25" hidden="false" customHeight="false" outlineLevel="0" collapsed="false">
      <c r="I337" s="102"/>
    </row>
    <row r="338" customFormat="false" ht="14.25" hidden="false" customHeight="false" outlineLevel="0" collapsed="false">
      <c r="I338" s="102"/>
    </row>
    <row r="339" customFormat="false" ht="14.25" hidden="false" customHeight="false" outlineLevel="0" collapsed="false">
      <c r="I339" s="102"/>
    </row>
    <row r="340" customFormat="false" ht="14.25" hidden="false" customHeight="false" outlineLevel="0" collapsed="false">
      <c r="I340" s="102"/>
    </row>
    <row r="341" customFormat="false" ht="14.25" hidden="false" customHeight="false" outlineLevel="0" collapsed="false">
      <c r="I341" s="102"/>
    </row>
    <row r="342" customFormat="false" ht="14.25" hidden="false" customHeight="false" outlineLevel="0" collapsed="false">
      <c r="I342" s="102"/>
    </row>
    <row r="343" customFormat="false" ht="14.25" hidden="false" customHeight="false" outlineLevel="0" collapsed="false">
      <c r="I343" s="102"/>
    </row>
    <row r="344" customFormat="false" ht="14.25" hidden="false" customHeight="false" outlineLevel="0" collapsed="false">
      <c r="I344" s="102"/>
    </row>
    <row r="345" customFormat="false" ht="14.25" hidden="false" customHeight="false" outlineLevel="0" collapsed="false">
      <c r="I345" s="102"/>
    </row>
    <row r="346" customFormat="false" ht="14.25" hidden="false" customHeight="false" outlineLevel="0" collapsed="false">
      <c r="I346" s="102"/>
    </row>
    <row r="347" customFormat="false" ht="14.25" hidden="false" customHeight="false" outlineLevel="0" collapsed="false">
      <c r="I347" s="102"/>
    </row>
    <row r="348" customFormat="false" ht="14.25" hidden="false" customHeight="false" outlineLevel="0" collapsed="false">
      <c r="I348" s="102"/>
    </row>
    <row r="349" customFormat="false" ht="14.25" hidden="false" customHeight="false" outlineLevel="0" collapsed="false">
      <c r="I349" s="102"/>
    </row>
    <row r="350" customFormat="false" ht="14.25" hidden="false" customHeight="false" outlineLevel="0" collapsed="false">
      <c r="I350" s="102"/>
    </row>
    <row r="351" customFormat="false" ht="14.25" hidden="false" customHeight="false" outlineLevel="0" collapsed="false">
      <c r="I351" s="102"/>
    </row>
    <row r="352" customFormat="false" ht="14.25" hidden="false" customHeight="false" outlineLevel="0" collapsed="false">
      <c r="I352" s="102"/>
    </row>
    <row r="353" customFormat="false" ht="14.25" hidden="false" customHeight="false" outlineLevel="0" collapsed="false">
      <c r="I353" s="102"/>
    </row>
    <row r="354" customFormat="false" ht="14.25" hidden="false" customHeight="false" outlineLevel="0" collapsed="false">
      <c r="I354" s="102"/>
    </row>
    <row r="355" customFormat="false" ht="14.25" hidden="false" customHeight="false" outlineLevel="0" collapsed="false">
      <c r="I355" s="102"/>
    </row>
    <row r="356" customFormat="false" ht="14.25" hidden="false" customHeight="false" outlineLevel="0" collapsed="false">
      <c r="I356" s="102"/>
    </row>
    <row r="357" customFormat="false" ht="14.25" hidden="false" customHeight="false" outlineLevel="0" collapsed="false">
      <c r="I357" s="102"/>
    </row>
    <row r="358" customFormat="false" ht="14.25" hidden="false" customHeight="false" outlineLevel="0" collapsed="false">
      <c r="I358" s="102"/>
    </row>
    <row r="359" customFormat="false" ht="14.25" hidden="false" customHeight="false" outlineLevel="0" collapsed="false">
      <c r="I359" s="102"/>
    </row>
    <row r="360" customFormat="false" ht="14.25" hidden="false" customHeight="false" outlineLevel="0" collapsed="false">
      <c r="I360" s="102"/>
    </row>
    <row r="361" customFormat="false" ht="14.25" hidden="false" customHeight="false" outlineLevel="0" collapsed="false">
      <c r="I361" s="102"/>
    </row>
    <row r="362" customFormat="false" ht="14.25" hidden="false" customHeight="false" outlineLevel="0" collapsed="false">
      <c r="I362" s="102"/>
    </row>
    <row r="363" customFormat="false" ht="14.25" hidden="false" customHeight="false" outlineLevel="0" collapsed="false">
      <c r="I363" s="102"/>
    </row>
    <row r="364" customFormat="false" ht="14.25" hidden="false" customHeight="false" outlineLevel="0" collapsed="false">
      <c r="I364" s="102"/>
    </row>
    <row r="365" customFormat="false" ht="14.25" hidden="false" customHeight="false" outlineLevel="0" collapsed="false">
      <c r="I365" s="102"/>
    </row>
    <row r="366" customFormat="false" ht="14.25" hidden="false" customHeight="false" outlineLevel="0" collapsed="false">
      <c r="I366" s="102"/>
    </row>
    <row r="367" customFormat="false" ht="14.25" hidden="false" customHeight="false" outlineLevel="0" collapsed="false">
      <c r="I367" s="102"/>
    </row>
    <row r="368" customFormat="false" ht="14.25" hidden="false" customHeight="false" outlineLevel="0" collapsed="false">
      <c r="I368" s="102"/>
    </row>
    <row r="369" customFormat="false" ht="14.25" hidden="false" customHeight="false" outlineLevel="0" collapsed="false">
      <c r="I369" s="102"/>
    </row>
    <row r="370" customFormat="false" ht="14.25" hidden="false" customHeight="false" outlineLevel="0" collapsed="false">
      <c r="I370" s="102"/>
    </row>
    <row r="371" customFormat="false" ht="14.25" hidden="false" customHeight="false" outlineLevel="0" collapsed="false">
      <c r="I371" s="102"/>
    </row>
    <row r="372" customFormat="false" ht="14.25" hidden="false" customHeight="false" outlineLevel="0" collapsed="false">
      <c r="I372" s="102"/>
    </row>
    <row r="373" customFormat="false" ht="14.25" hidden="false" customHeight="false" outlineLevel="0" collapsed="false">
      <c r="I373" s="102"/>
    </row>
    <row r="374" customFormat="false" ht="14.25" hidden="false" customHeight="false" outlineLevel="0" collapsed="false">
      <c r="I374" s="102"/>
    </row>
    <row r="375" customFormat="false" ht="14.25" hidden="false" customHeight="false" outlineLevel="0" collapsed="false">
      <c r="I375" s="102"/>
    </row>
    <row r="376" customFormat="false" ht="14.25" hidden="false" customHeight="false" outlineLevel="0" collapsed="false">
      <c r="I376" s="102"/>
    </row>
    <row r="377" customFormat="false" ht="14.25" hidden="false" customHeight="false" outlineLevel="0" collapsed="false">
      <c r="I377" s="102"/>
    </row>
    <row r="378" customFormat="false" ht="14.25" hidden="false" customHeight="false" outlineLevel="0" collapsed="false">
      <c r="I378" s="102"/>
    </row>
    <row r="379" customFormat="false" ht="14.25" hidden="false" customHeight="false" outlineLevel="0" collapsed="false">
      <c r="I379" s="102"/>
    </row>
    <row r="380" customFormat="false" ht="14.25" hidden="false" customHeight="false" outlineLevel="0" collapsed="false">
      <c r="I380" s="102"/>
    </row>
    <row r="381" customFormat="false" ht="14.25" hidden="false" customHeight="false" outlineLevel="0" collapsed="false">
      <c r="I381" s="102"/>
    </row>
    <row r="382" customFormat="false" ht="14.25" hidden="false" customHeight="false" outlineLevel="0" collapsed="false">
      <c r="I382" s="102"/>
    </row>
    <row r="383" customFormat="false" ht="14.25" hidden="false" customHeight="false" outlineLevel="0" collapsed="false">
      <c r="I383" s="102"/>
    </row>
    <row r="384" customFormat="false" ht="14.25" hidden="false" customHeight="false" outlineLevel="0" collapsed="false">
      <c r="I384" s="102"/>
    </row>
    <row r="385" customFormat="false" ht="14.25" hidden="false" customHeight="false" outlineLevel="0" collapsed="false">
      <c r="I385" s="102"/>
    </row>
    <row r="386" customFormat="false" ht="14.25" hidden="false" customHeight="false" outlineLevel="0" collapsed="false">
      <c r="I386" s="102"/>
    </row>
    <row r="387" customFormat="false" ht="14.25" hidden="false" customHeight="false" outlineLevel="0" collapsed="false">
      <c r="I387" s="102"/>
    </row>
    <row r="388" customFormat="false" ht="14.25" hidden="false" customHeight="false" outlineLevel="0" collapsed="false">
      <c r="I388" s="102"/>
    </row>
    <row r="389" customFormat="false" ht="14.25" hidden="false" customHeight="false" outlineLevel="0" collapsed="false">
      <c r="I389" s="102"/>
    </row>
    <row r="390" customFormat="false" ht="14.25" hidden="false" customHeight="false" outlineLevel="0" collapsed="false">
      <c r="I390" s="102"/>
    </row>
    <row r="391" customFormat="false" ht="14.25" hidden="false" customHeight="false" outlineLevel="0" collapsed="false">
      <c r="I391" s="102"/>
    </row>
    <row r="392" customFormat="false" ht="14.25" hidden="false" customHeight="false" outlineLevel="0" collapsed="false">
      <c r="I392" s="102"/>
    </row>
    <row r="393" customFormat="false" ht="14.25" hidden="false" customHeight="false" outlineLevel="0" collapsed="false">
      <c r="I393" s="102"/>
    </row>
    <row r="394" customFormat="false" ht="14.25" hidden="false" customHeight="false" outlineLevel="0" collapsed="false">
      <c r="I394" s="102"/>
    </row>
    <row r="395" customFormat="false" ht="14.25" hidden="false" customHeight="false" outlineLevel="0" collapsed="false">
      <c r="I395" s="102"/>
    </row>
    <row r="396" customFormat="false" ht="14.25" hidden="false" customHeight="false" outlineLevel="0" collapsed="false">
      <c r="I396" s="102"/>
    </row>
    <row r="397" customFormat="false" ht="14.25" hidden="false" customHeight="false" outlineLevel="0" collapsed="false">
      <c r="I397" s="102"/>
    </row>
    <row r="398" customFormat="false" ht="14.25" hidden="false" customHeight="false" outlineLevel="0" collapsed="false">
      <c r="I398" s="102"/>
    </row>
    <row r="399" customFormat="false" ht="14.25" hidden="false" customHeight="false" outlineLevel="0" collapsed="false">
      <c r="I399" s="102"/>
    </row>
    <row r="400" customFormat="false" ht="14.25" hidden="false" customHeight="false" outlineLevel="0" collapsed="false">
      <c r="I400" s="102"/>
    </row>
    <row r="401" customFormat="false" ht="14.25" hidden="false" customHeight="false" outlineLevel="0" collapsed="false">
      <c r="I401" s="102"/>
    </row>
    <row r="402" customFormat="false" ht="14.25" hidden="false" customHeight="false" outlineLevel="0" collapsed="false">
      <c r="I402" s="102"/>
    </row>
    <row r="403" customFormat="false" ht="14.25" hidden="false" customHeight="false" outlineLevel="0" collapsed="false">
      <c r="I403" s="102"/>
    </row>
    <row r="404" customFormat="false" ht="14.25" hidden="false" customHeight="false" outlineLevel="0" collapsed="false">
      <c r="I404" s="102"/>
    </row>
    <row r="405" customFormat="false" ht="14.25" hidden="false" customHeight="false" outlineLevel="0" collapsed="false">
      <c r="I405" s="102"/>
    </row>
    <row r="406" customFormat="false" ht="14.25" hidden="false" customHeight="false" outlineLevel="0" collapsed="false">
      <c r="I406" s="102"/>
    </row>
    <row r="407" customFormat="false" ht="14.25" hidden="false" customHeight="false" outlineLevel="0" collapsed="false">
      <c r="I407" s="102"/>
    </row>
    <row r="408" customFormat="false" ht="14.25" hidden="false" customHeight="false" outlineLevel="0" collapsed="false">
      <c r="I408" s="102"/>
    </row>
    <row r="409" customFormat="false" ht="14.25" hidden="false" customHeight="false" outlineLevel="0" collapsed="false">
      <c r="I409" s="102"/>
    </row>
    <row r="410" customFormat="false" ht="14.25" hidden="false" customHeight="false" outlineLevel="0" collapsed="false">
      <c r="I410" s="102"/>
    </row>
    <row r="411" customFormat="false" ht="14.25" hidden="false" customHeight="false" outlineLevel="0" collapsed="false">
      <c r="I411" s="102"/>
    </row>
    <row r="412" customFormat="false" ht="14.25" hidden="false" customHeight="false" outlineLevel="0" collapsed="false">
      <c r="I412" s="102"/>
    </row>
    <row r="413" customFormat="false" ht="14.25" hidden="false" customHeight="false" outlineLevel="0" collapsed="false">
      <c r="I413" s="102"/>
    </row>
    <row r="414" customFormat="false" ht="14.25" hidden="false" customHeight="false" outlineLevel="0" collapsed="false">
      <c r="I414" s="102"/>
    </row>
    <row r="415" customFormat="false" ht="14.25" hidden="false" customHeight="false" outlineLevel="0" collapsed="false">
      <c r="I415" s="102"/>
    </row>
    <row r="416" customFormat="false" ht="14.25" hidden="false" customHeight="false" outlineLevel="0" collapsed="false">
      <c r="I416" s="102"/>
    </row>
    <row r="417" customFormat="false" ht="14.25" hidden="false" customHeight="false" outlineLevel="0" collapsed="false">
      <c r="I417" s="102"/>
    </row>
    <row r="418" customFormat="false" ht="14.25" hidden="false" customHeight="false" outlineLevel="0" collapsed="false">
      <c r="I418" s="102"/>
    </row>
    <row r="419" customFormat="false" ht="14.25" hidden="false" customHeight="false" outlineLevel="0" collapsed="false">
      <c r="I419" s="102"/>
    </row>
    <row r="420" customFormat="false" ht="14.25" hidden="false" customHeight="false" outlineLevel="0" collapsed="false">
      <c r="I420" s="102"/>
    </row>
    <row r="421" customFormat="false" ht="14.25" hidden="false" customHeight="false" outlineLevel="0" collapsed="false">
      <c r="I421" s="102"/>
    </row>
    <row r="422" customFormat="false" ht="14.25" hidden="false" customHeight="false" outlineLevel="0" collapsed="false">
      <c r="I422" s="102"/>
    </row>
    <row r="423" customFormat="false" ht="14.25" hidden="false" customHeight="false" outlineLevel="0" collapsed="false">
      <c r="I423" s="102"/>
    </row>
    <row r="424" customFormat="false" ht="14.25" hidden="false" customHeight="false" outlineLevel="0" collapsed="false">
      <c r="I424" s="102"/>
    </row>
    <row r="425" customFormat="false" ht="14.25" hidden="false" customHeight="false" outlineLevel="0" collapsed="false">
      <c r="I425" s="102"/>
    </row>
    <row r="426" customFormat="false" ht="14.25" hidden="false" customHeight="false" outlineLevel="0" collapsed="false">
      <c r="I426" s="102"/>
    </row>
    <row r="427" customFormat="false" ht="14.25" hidden="false" customHeight="false" outlineLevel="0" collapsed="false">
      <c r="I427" s="102"/>
    </row>
    <row r="428" customFormat="false" ht="14.25" hidden="false" customHeight="false" outlineLevel="0" collapsed="false">
      <c r="I428" s="102"/>
    </row>
    <row r="429" customFormat="false" ht="14.25" hidden="false" customHeight="false" outlineLevel="0" collapsed="false">
      <c r="I429" s="102"/>
    </row>
    <row r="430" customFormat="false" ht="14.25" hidden="false" customHeight="false" outlineLevel="0" collapsed="false">
      <c r="I430" s="102"/>
    </row>
    <row r="431" customFormat="false" ht="14.25" hidden="false" customHeight="false" outlineLevel="0" collapsed="false">
      <c r="I431" s="102"/>
    </row>
    <row r="432" customFormat="false" ht="14.25" hidden="false" customHeight="false" outlineLevel="0" collapsed="false">
      <c r="I432" s="102"/>
    </row>
    <row r="433" customFormat="false" ht="14.25" hidden="false" customHeight="false" outlineLevel="0" collapsed="false">
      <c r="I433" s="102"/>
    </row>
    <row r="434" customFormat="false" ht="14.25" hidden="false" customHeight="false" outlineLevel="0" collapsed="false">
      <c r="I434" s="102"/>
    </row>
    <row r="435" customFormat="false" ht="14.25" hidden="false" customHeight="false" outlineLevel="0" collapsed="false">
      <c r="I435" s="102"/>
    </row>
    <row r="436" customFormat="false" ht="14.25" hidden="false" customHeight="false" outlineLevel="0" collapsed="false">
      <c r="I436" s="102"/>
    </row>
    <row r="437" customFormat="false" ht="14.25" hidden="false" customHeight="false" outlineLevel="0" collapsed="false">
      <c r="I437" s="102"/>
    </row>
    <row r="438" customFormat="false" ht="14.25" hidden="false" customHeight="false" outlineLevel="0" collapsed="false">
      <c r="I438" s="102"/>
    </row>
    <row r="439" customFormat="false" ht="14.25" hidden="false" customHeight="false" outlineLevel="0" collapsed="false">
      <c r="I439" s="102"/>
    </row>
    <row r="440" customFormat="false" ht="14.25" hidden="false" customHeight="false" outlineLevel="0" collapsed="false">
      <c r="I440" s="102"/>
    </row>
    <row r="441" customFormat="false" ht="14.25" hidden="false" customHeight="false" outlineLevel="0" collapsed="false">
      <c r="I441" s="102"/>
    </row>
    <row r="442" customFormat="false" ht="14.25" hidden="false" customHeight="false" outlineLevel="0" collapsed="false">
      <c r="I442" s="102"/>
    </row>
    <row r="443" customFormat="false" ht="14.25" hidden="false" customHeight="false" outlineLevel="0" collapsed="false">
      <c r="I443" s="102"/>
    </row>
    <row r="444" customFormat="false" ht="14.25" hidden="false" customHeight="false" outlineLevel="0" collapsed="false">
      <c r="I444" s="102"/>
    </row>
    <row r="445" customFormat="false" ht="14.25" hidden="false" customHeight="false" outlineLevel="0" collapsed="false">
      <c r="I445" s="102"/>
    </row>
    <row r="446" customFormat="false" ht="14.25" hidden="false" customHeight="false" outlineLevel="0" collapsed="false">
      <c r="I446" s="102"/>
    </row>
    <row r="447" customFormat="false" ht="14.25" hidden="false" customHeight="false" outlineLevel="0" collapsed="false">
      <c r="I447" s="102"/>
    </row>
    <row r="448" customFormat="false" ht="14.25" hidden="false" customHeight="false" outlineLevel="0" collapsed="false">
      <c r="I448" s="102"/>
    </row>
    <row r="449" customFormat="false" ht="14.25" hidden="false" customHeight="false" outlineLevel="0" collapsed="false">
      <c r="I449" s="102"/>
    </row>
    <row r="450" customFormat="false" ht="14.25" hidden="false" customHeight="false" outlineLevel="0" collapsed="false">
      <c r="I450" s="102"/>
    </row>
    <row r="451" customFormat="false" ht="14.25" hidden="false" customHeight="false" outlineLevel="0" collapsed="false">
      <c r="I451" s="102"/>
    </row>
    <row r="452" customFormat="false" ht="14.25" hidden="false" customHeight="false" outlineLevel="0" collapsed="false">
      <c r="I452" s="102"/>
    </row>
    <row r="453" customFormat="false" ht="14.25" hidden="false" customHeight="false" outlineLevel="0" collapsed="false">
      <c r="I453" s="102"/>
    </row>
    <row r="454" customFormat="false" ht="14.25" hidden="false" customHeight="false" outlineLevel="0" collapsed="false">
      <c r="I454" s="102"/>
    </row>
    <row r="455" customFormat="false" ht="14.25" hidden="false" customHeight="false" outlineLevel="0" collapsed="false">
      <c r="I455" s="102"/>
    </row>
    <row r="456" customFormat="false" ht="14.25" hidden="false" customHeight="false" outlineLevel="0" collapsed="false">
      <c r="I456" s="102"/>
    </row>
    <row r="457" customFormat="false" ht="14.25" hidden="false" customHeight="false" outlineLevel="0" collapsed="false">
      <c r="I457" s="102"/>
    </row>
    <row r="458" customFormat="false" ht="14.25" hidden="false" customHeight="false" outlineLevel="0" collapsed="false">
      <c r="I458" s="102"/>
    </row>
    <row r="459" customFormat="false" ht="14.25" hidden="false" customHeight="false" outlineLevel="0" collapsed="false">
      <c r="I459" s="102"/>
    </row>
    <row r="460" customFormat="false" ht="14.25" hidden="false" customHeight="false" outlineLevel="0" collapsed="false">
      <c r="I460" s="102"/>
    </row>
    <row r="461" customFormat="false" ht="14.25" hidden="false" customHeight="false" outlineLevel="0" collapsed="false">
      <c r="I461" s="102"/>
    </row>
    <row r="462" customFormat="false" ht="14.25" hidden="false" customHeight="false" outlineLevel="0" collapsed="false">
      <c r="I462" s="102"/>
    </row>
    <row r="463" customFormat="false" ht="14.25" hidden="false" customHeight="false" outlineLevel="0" collapsed="false">
      <c r="I463" s="102"/>
    </row>
    <row r="464" customFormat="false" ht="14.25" hidden="false" customHeight="false" outlineLevel="0" collapsed="false">
      <c r="I464" s="102"/>
    </row>
    <row r="465" customFormat="false" ht="14.25" hidden="false" customHeight="false" outlineLevel="0" collapsed="false">
      <c r="I465" s="102"/>
    </row>
    <row r="466" customFormat="false" ht="14.25" hidden="false" customHeight="false" outlineLevel="0" collapsed="false">
      <c r="I466" s="102"/>
    </row>
    <row r="467" customFormat="false" ht="14.25" hidden="false" customHeight="false" outlineLevel="0" collapsed="false">
      <c r="I467" s="102"/>
    </row>
    <row r="468" customFormat="false" ht="14.25" hidden="false" customHeight="false" outlineLevel="0" collapsed="false">
      <c r="I468" s="102"/>
    </row>
    <row r="469" customFormat="false" ht="14.25" hidden="false" customHeight="false" outlineLevel="0" collapsed="false">
      <c r="I469" s="102"/>
    </row>
    <row r="470" customFormat="false" ht="14.25" hidden="false" customHeight="false" outlineLevel="0" collapsed="false">
      <c r="I470" s="102"/>
    </row>
    <row r="471" customFormat="false" ht="14.25" hidden="false" customHeight="false" outlineLevel="0" collapsed="false">
      <c r="I471" s="102"/>
    </row>
    <row r="472" customFormat="false" ht="14.25" hidden="false" customHeight="false" outlineLevel="0" collapsed="false">
      <c r="I472" s="102"/>
    </row>
    <row r="473" customFormat="false" ht="14.25" hidden="false" customHeight="false" outlineLevel="0" collapsed="false">
      <c r="I473" s="102"/>
    </row>
    <row r="474" customFormat="false" ht="14.25" hidden="false" customHeight="false" outlineLevel="0" collapsed="false">
      <c r="I474" s="102"/>
    </row>
    <row r="475" customFormat="false" ht="14.25" hidden="false" customHeight="false" outlineLevel="0" collapsed="false">
      <c r="I475" s="102"/>
    </row>
    <row r="476" customFormat="false" ht="14.25" hidden="false" customHeight="false" outlineLevel="0" collapsed="false">
      <c r="I476" s="102"/>
    </row>
    <row r="477" customFormat="false" ht="14.25" hidden="false" customHeight="false" outlineLevel="0" collapsed="false">
      <c r="I477" s="102"/>
    </row>
    <row r="478" customFormat="false" ht="14.25" hidden="false" customHeight="false" outlineLevel="0" collapsed="false">
      <c r="I478" s="102"/>
    </row>
    <row r="479" customFormat="false" ht="14.25" hidden="false" customHeight="false" outlineLevel="0" collapsed="false">
      <c r="I479" s="102"/>
    </row>
    <row r="480" customFormat="false" ht="14.25" hidden="false" customHeight="false" outlineLevel="0" collapsed="false">
      <c r="I480" s="102"/>
    </row>
    <row r="481" customFormat="false" ht="14.25" hidden="false" customHeight="false" outlineLevel="0" collapsed="false">
      <c r="I481" s="102"/>
    </row>
    <row r="482" customFormat="false" ht="14.25" hidden="false" customHeight="false" outlineLevel="0" collapsed="false">
      <c r="I482" s="102"/>
    </row>
    <row r="483" customFormat="false" ht="14.25" hidden="false" customHeight="false" outlineLevel="0" collapsed="false">
      <c r="I483" s="102"/>
    </row>
    <row r="484" customFormat="false" ht="14.25" hidden="false" customHeight="false" outlineLevel="0" collapsed="false">
      <c r="I484" s="102"/>
    </row>
    <row r="485" customFormat="false" ht="14.25" hidden="false" customHeight="false" outlineLevel="0" collapsed="false">
      <c r="I485" s="102"/>
    </row>
    <row r="486" customFormat="false" ht="14.25" hidden="false" customHeight="false" outlineLevel="0" collapsed="false">
      <c r="I486" s="102"/>
    </row>
    <row r="487" customFormat="false" ht="14.25" hidden="false" customHeight="false" outlineLevel="0" collapsed="false">
      <c r="I487" s="102"/>
    </row>
    <row r="488" customFormat="false" ht="14.25" hidden="false" customHeight="false" outlineLevel="0" collapsed="false">
      <c r="I488" s="102"/>
    </row>
    <row r="489" customFormat="false" ht="14.25" hidden="false" customHeight="false" outlineLevel="0" collapsed="false">
      <c r="I489" s="102"/>
    </row>
    <row r="490" customFormat="false" ht="14.25" hidden="false" customHeight="false" outlineLevel="0" collapsed="false">
      <c r="I490" s="102"/>
    </row>
    <row r="491" customFormat="false" ht="14.25" hidden="false" customHeight="false" outlineLevel="0" collapsed="false">
      <c r="I491" s="102"/>
    </row>
    <row r="492" customFormat="false" ht="14.25" hidden="false" customHeight="false" outlineLevel="0" collapsed="false">
      <c r="I492" s="102"/>
    </row>
    <row r="493" customFormat="false" ht="14.25" hidden="false" customHeight="false" outlineLevel="0" collapsed="false">
      <c r="I493" s="102"/>
    </row>
    <row r="494" customFormat="false" ht="14.25" hidden="false" customHeight="false" outlineLevel="0" collapsed="false">
      <c r="I494" s="102"/>
    </row>
    <row r="495" customFormat="false" ht="14.25" hidden="false" customHeight="false" outlineLevel="0" collapsed="false">
      <c r="I495" s="102"/>
    </row>
    <row r="496" customFormat="false" ht="14.25" hidden="false" customHeight="false" outlineLevel="0" collapsed="false">
      <c r="I496" s="102"/>
    </row>
    <row r="497" customFormat="false" ht="14.25" hidden="false" customHeight="false" outlineLevel="0" collapsed="false">
      <c r="I497" s="102"/>
    </row>
    <row r="498" customFormat="false" ht="14.25" hidden="false" customHeight="false" outlineLevel="0" collapsed="false">
      <c r="I498" s="102"/>
    </row>
    <row r="499" customFormat="false" ht="14.25" hidden="false" customHeight="false" outlineLevel="0" collapsed="false">
      <c r="I499" s="102"/>
    </row>
    <row r="500" customFormat="false" ht="14.25" hidden="false" customHeight="false" outlineLevel="0" collapsed="false">
      <c r="I500" s="102"/>
    </row>
    <row r="501" customFormat="false" ht="14.25" hidden="false" customHeight="false" outlineLevel="0" collapsed="false">
      <c r="I501" s="102"/>
    </row>
    <row r="502" customFormat="false" ht="14.25" hidden="false" customHeight="false" outlineLevel="0" collapsed="false">
      <c r="I502" s="102"/>
    </row>
    <row r="503" customFormat="false" ht="14.25" hidden="false" customHeight="false" outlineLevel="0" collapsed="false">
      <c r="I503" s="102"/>
    </row>
    <row r="504" customFormat="false" ht="14.25" hidden="false" customHeight="false" outlineLevel="0" collapsed="false">
      <c r="I504" s="102"/>
    </row>
    <row r="505" customFormat="false" ht="14.25" hidden="false" customHeight="false" outlineLevel="0" collapsed="false">
      <c r="I505" s="102"/>
    </row>
    <row r="506" customFormat="false" ht="14.25" hidden="false" customHeight="false" outlineLevel="0" collapsed="false">
      <c r="I506" s="102"/>
    </row>
    <row r="507" customFormat="false" ht="14.25" hidden="false" customHeight="false" outlineLevel="0" collapsed="false">
      <c r="I507" s="102"/>
    </row>
    <row r="508" customFormat="false" ht="14.25" hidden="false" customHeight="false" outlineLevel="0" collapsed="false">
      <c r="I508" s="102"/>
    </row>
    <row r="509" customFormat="false" ht="14.25" hidden="false" customHeight="false" outlineLevel="0" collapsed="false">
      <c r="I509" s="102"/>
    </row>
    <row r="510" customFormat="false" ht="14.25" hidden="false" customHeight="false" outlineLevel="0" collapsed="false">
      <c r="I510" s="102"/>
    </row>
    <row r="511" customFormat="false" ht="14.25" hidden="false" customHeight="false" outlineLevel="0" collapsed="false">
      <c r="I511" s="102"/>
    </row>
    <row r="512" customFormat="false" ht="14.25" hidden="false" customHeight="false" outlineLevel="0" collapsed="false">
      <c r="I512" s="102"/>
    </row>
    <row r="513" customFormat="false" ht="14.25" hidden="false" customHeight="false" outlineLevel="0" collapsed="false">
      <c r="I513" s="102"/>
    </row>
    <row r="514" customFormat="false" ht="14.25" hidden="false" customHeight="false" outlineLevel="0" collapsed="false">
      <c r="I514" s="102"/>
    </row>
    <row r="515" customFormat="false" ht="14.25" hidden="false" customHeight="false" outlineLevel="0" collapsed="false">
      <c r="I515" s="102"/>
    </row>
    <row r="516" customFormat="false" ht="14.25" hidden="false" customHeight="false" outlineLevel="0" collapsed="false">
      <c r="I516" s="102"/>
    </row>
    <row r="517" customFormat="false" ht="14.25" hidden="false" customHeight="false" outlineLevel="0" collapsed="false">
      <c r="I517" s="102"/>
    </row>
    <row r="518" customFormat="false" ht="14.25" hidden="false" customHeight="false" outlineLevel="0" collapsed="false">
      <c r="I518" s="102"/>
    </row>
    <row r="519" customFormat="false" ht="14.25" hidden="false" customHeight="false" outlineLevel="0" collapsed="false">
      <c r="I519" s="102"/>
    </row>
    <row r="520" customFormat="false" ht="14.25" hidden="false" customHeight="false" outlineLevel="0" collapsed="false">
      <c r="I520" s="102"/>
    </row>
    <row r="521" customFormat="false" ht="14.25" hidden="false" customHeight="false" outlineLevel="0" collapsed="false">
      <c r="I521" s="102"/>
    </row>
    <row r="522" customFormat="false" ht="14.25" hidden="false" customHeight="false" outlineLevel="0" collapsed="false">
      <c r="I522" s="102"/>
    </row>
    <row r="523" customFormat="false" ht="14.25" hidden="false" customHeight="false" outlineLevel="0" collapsed="false">
      <c r="I523" s="102"/>
    </row>
    <row r="524" customFormat="false" ht="14.25" hidden="false" customHeight="false" outlineLevel="0" collapsed="false">
      <c r="I524" s="102"/>
    </row>
    <row r="525" customFormat="false" ht="14.25" hidden="false" customHeight="false" outlineLevel="0" collapsed="false">
      <c r="I525" s="102"/>
    </row>
    <row r="526" customFormat="false" ht="14.25" hidden="false" customHeight="false" outlineLevel="0" collapsed="false">
      <c r="I526" s="102"/>
    </row>
    <row r="527" customFormat="false" ht="14.25" hidden="false" customHeight="false" outlineLevel="0" collapsed="false">
      <c r="I527" s="102"/>
    </row>
    <row r="528" customFormat="false" ht="14.25" hidden="false" customHeight="false" outlineLevel="0" collapsed="false">
      <c r="I528" s="102"/>
    </row>
    <row r="529" customFormat="false" ht="14.25" hidden="false" customHeight="false" outlineLevel="0" collapsed="false">
      <c r="I529" s="102"/>
    </row>
    <row r="530" customFormat="false" ht="14.25" hidden="false" customHeight="false" outlineLevel="0" collapsed="false">
      <c r="I530" s="102"/>
    </row>
    <row r="531" customFormat="false" ht="14.25" hidden="false" customHeight="false" outlineLevel="0" collapsed="false">
      <c r="I531" s="102"/>
    </row>
    <row r="532" customFormat="false" ht="14.25" hidden="false" customHeight="false" outlineLevel="0" collapsed="false">
      <c r="I532" s="102"/>
    </row>
    <row r="533" customFormat="false" ht="14.25" hidden="false" customHeight="false" outlineLevel="0" collapsed="false">
      <c r="I533" s="102"/>
    </row>
    <row r="534" customFormat="false" ht="14.25" hidden="false" customHeight="false" outlineLevel="0" collapsed="false">
      <c r="I534" s="102"/>
    </row>
    <row r="535" customFormat="false" ht="14.25" hidden="false" customHeight="false" outlineLevel="0" collapsed="false">
      <c r="I535" s="102"/>
    </row>
    <row r="536" customFormat="false" ht="14.25" hidden="false" customHeight="false" outlineLevel="0" collapsed="false">
      <c r="I536" s="102"/>
    </row>
    <row r="537" customFormat="false" ht="14.25" hidden="false" customHeight="false" outlineLevel="0" collapsed="false">
      <c r="I537" s="102"/>
    </row>
    <row r="538" customFormat="false" ht="14.25" hidden="false" customHeight="false" outlineLevel="0" collapsed="false">
      <c r="I538" s="102"/>
    </row>
    <row r="539" customFormat="false" ht="14.25" hidden="false" customHeight="false" outlineLevel="0" collapsed="false">
      <c r="I539" s="102"/>
    </row>
    <row r="540" customFormat="false" ht="14.25" hidden="false" customHeight="false" outlineLevel="0" collapsed="false">
      <c r="I540" s="102"/>
    </row>
    <row r="541" customFormat="false" ht="14.25" hidden="false" customHeight="false" outlineLevel="0" collapsed="false">
      <c r="I541" s="102"/>
    </row>
    <row r="542" customFormat="false" ht="14.25" hidden="false" customHeight="false" outlineLevel="0" collapsed="false">
      <c r="I542" s="102"/>
    </row>
    <row r="543" customFormat="false" ht="14.25" hidden="false" customHeight="false" outlineLevel="0" collapsed="false">
      <c r="I543" s="102"/>
    </row>
    <row r="544" customFormat="false" ht="14.25" hidden="false" customHeight="false" outlineLevel="0" collapsed="false">
      <c r="I544" s="102"/>
    </row>
    <row r="545" customFormat="false" ht="14.25" hidden="false" customHeight="false" outlineLevel="0" collapsed="false">
      <c r="I545" s="102"/>
    </row>
    <row r="546" customFormat="false" ht="14.25" hidden="false" customHeight="false" outlineLevel="0" collapsed="false">
      <c r="I546" s="102"/>
    </row>
    <row r="547" customFormat="false" ht="14.25" hidden="false" customHeight="false" outlineLevel="0" collapsed="false">
      <c r="I547" s="102"/>
    </row>
    <row r="548" customFormat="false" ht="14.25" hidden="false" customHeight="false" outlineLevel="0" collapsed="false">
      <c r="I548" s="102"/>
    </row>
    <row r="549" customFormat="false" ht="14.25" hidden="false" customHeight="false" outlineLevel="0" collapsed="false">
      <c r="I549" s="102"/>
    </row>
    <row r="550" customFormat="false" ht="14.25" hidden="false" customHeight="false" outlineLevel="0" collapsed="false">
      <c r="I550" s="102"/>
    </row>
    <row r="551" customFormat="false" ht="14.25" hidden="false" customHeight="false" outlineLevel="0" collapsed="false">
      <c r="I551" s="102"/>
    </row>
    <row r="552" customFormat="false" ht="14.25" hidden="false" customHeight="false" outlineLevel="0" collapsed="false">
      <c r="I552" s="102"/>
    </row>
    <row r="553" customFormat="false" ht="14.25" hidden="false" customHeight="false" outlineLevel="0" collapsed="false">
      <c r="I553" s="102"/>
    </row>
    <row r="554" customFormat="false" ht="14.25" hidden="false" customHeight="false" outlineLevel="0" collapsed="false">
      <c r="I554" s="102"/>
    </row>
    <row r="555" customFormat="false" ht="14.25" hidden="false" customHeight="false" outlineLevel="0" collapsed="false">
      <c r="I555" s="102"/>
    </row>
    <row r="556" customFormat="false" ht="14.25" hidden="false" customHeight="false" outlineLevel="0" collapsed="false">
      <c r="I556" s="102"/>
    </row>
    <row r="557" customFormat="false" ht="14.25" hidden="false" customHeight="false" outlineLevel="0" collapsed="false">
      <c r="I557" s="102"/>
    </row>
    <row r="558" customFormat="false" ht="14.25" hidden="false" customHeight="false" outlineLevel="0" collapsed="false">
      <c r="I558" s="102"/>
    </row>
    <row r="559" customFormat="false" ht="14.25" hidden="false" customHeight="false" outlineLevel="0" collapsed="false">
      <c r="I559" s="102"/>
    </row>
    <row r="560" customFormat="false" ht="14.25" hidden="false" customHeight="false" outlineLevel="0" collapsed="false">
      <c r="I560" s="102"/>
    </row>
    <row r="561" customFormat="false" ht="14.25" hidden="false" customHeight="false" outlineLevel="0" collapsed="false">
      <c r="I561" s="102"/>
    </row>
    <row r="562" customFormat="false" ht="14.25" hidden="false" customHeight="false" outlineLevel="0" collapsed="false">
      <c r="I562" s="102"/>
    </row>
    <row r="563" customFormat="false" ht="14.25" hidden="false" customHeight="false" outlineLevel="0" collapsed="false">
      <c r="I563" s="102"/>
    </row>
    <row r="564" customFormat="false" ht="14.25" hidden="false" customHeight="false" outlineLevel="0" collapsed="false">
      <c r="I564" s="102"/>
    </row>
    <row r="565" customFormat="false" ht="14.25" hidden="false" customHeight="false" outlineLevel="0" collapsed="false">
      <c r="I565" s="102"/>
    </row>
    <row r="566" customFormat="false" ht="14.25" hidden="false" customHeight="false" outlineLevel="0" collapsed="false">
      <c r="I566" s="102"/>
    </row>
    <row r="567" customFormat="false" ht="14.25" hidden="false" customHeight="false" outlineLevel="0" collapsed="false">
      <c r="I567" s="102"/>
    </row>
    <row r="568" customFormat="false" ht="14.25" hidden="false" customHeight="false" outlineLevel="0" collapsed="false">
      <c r="I568" s="102"/>
    </row>
    <row r="569" customFormat="false" ht="14.25" hidden="false" customHeight="false" outlineLevel="0" collapsed="false">
      <c r="I569" s="102"/>
    </row>
    <row r="570" customFormat="false" ht="14.25" hidden="false" customHeight="false" outlineLevel="0" collapsed="false">
      <c r="I570" s="102"/>
    </row>
    <row r="571" customFormat="false" ht="14.25" hidden="false" customHeight="false" outlineLevel="0" collapsed="false">
      <c r="I571" s="102"/>
    </row>
    <row r="572" customFormat="false" ht="14.25" hidden="false" customHeight="false" outlineLevel="0" collapsed="false">
      <c r="I572" s="102"/>
    </row>
    <row r="573" customFormat="false" ht="14.25" hidden="false" customHeight="false" outlineLevel="0" collapsed="false">
      <c r="I573" s="102"/>
    </row>
    <row r="574" customFormat="false" ht="14.25" hidden="false" customHeight="false" outlineLevel="0" collapsed="false">
      <c r="I574" s="102"/>
    </row>
    <row r="575" customFormat="false" ht="14.25" hidden="false" customHeight="false" outlineLevel="0" collapsed="false">
      <c r="I575" s="102"/>
    </row>
    <row r="576" customFormat="false" ht="14.25" hidden="false" customHeight="false" outlineLevel="0" collapsed="false">
      <c r="I576" s="102"/>
    </row>
    <row r="577" customFormat="false" ht="14.25" hidden="false" customHeight="false" outlineLevel="0" collapsed="false">
      <c r="I577" s="102"/>
    </row>
    <row r="578" customFormat="false" ht="14.25" hidden="false" customHeight="false" outlineLevel="0" collapsed="false">
      <c r="I578" s="102"/>
    </row>
    <row r="579" customFormat="false" ht="14.25" hidden="false" customHeight="false" outlineLevel="0" collapsed="false">
      <c r="I579" s="102"/>
    </row>
    <row r="580" customFormat="false" ht="14.25" hidden="false" customHeight="false" outlineLevel="0" collapsed="false">
      <c r="I580" s="102"/>
    </row>
    <row r="581" customFormat="false" ht="14.25" hidden="false" customHeight="false" outlineLevel="0" collapsed="false">
      <c r="I581" s="102"/>
    </row>
    <row r="582" customFormat="false" ht="14.25" hidden="false" customHeight="false" outlineLevel="0" collapsed="false">
      <c r="I582" s="102"/>
    </row>
    <row r="583" customFormat="false" ht="14.25" hidden="false" customHeight="false" outlineLevel="0" collapsed="false">
      <c r="I583" s="102"/>
    </row>
    <row r="584" customFormat="false" ht="14.25" hidden="false" customHeight="false" outlineLevel="0" collapsed="false">
      <c r="I584" s="102"/>
    </row>
    <row r="585" customFormat="false" ht="14.25" hidden="false" customHeight="false" outlineLevel="0" collapsed="false">
      <c r="I585" s="102"/>
    </row>
    <row r="586" customFormat="false" ht="14.25" hidden="false" customHeight="false" outlineLevel="0" collapsed="false">
      <c r="I586" s="102"/>
    </row>
    <row r="587" customFormat="false" ht="14.25" hidden="false" customHeight="false" outlineLevel="0" collapsed="false">
      <c r="I587" s="102"/>
    </row>
    <row r="588" customFormat="false" ht="14.25" hidden="false" customHeight="false" outlineLevel="0" collapsed="false">
      <c r="I588" s="102"/>
    </row>
    <row r="589" customFormat="false" ht="14.25" hidden="false" customHeight="false" outlineLevel="0" collapsed="false">
      <c r="I589" s="102"/>
    </row>
    <row r="590" customFormat="false" ht="14.25" hidden="false" customHeight="false" outlineLevel="0" collapsed="false">
      <c r="I590" s="102"/>
    </row>
    <row r="591" customFormat="false" ht="14.25" hidden="false" customHeight="false" outlineLevel="0" collapsed="false">
      <c r="I591" s="102"/>
    </row>
    <row r="592" customFormat="false" ht="14.25" hidden="false" customHeight="false" outlineLevel="0" collapsed="false">
      <c r="I592" s="102"/>
    </row>
    <row r="593" customFormat="false" ht="14.25" hidden="false" customHeight="false" outlineLevel="0" collapsed="false">
      <c r="I593" s="102"/>
    </row>
    <row r="594" customFormat="false" ht="14.25" hidden="false" customHeight="false" outlineLevel="0" collapsed="false">
      <c r="I594" s="102"/>
    </row>
    <row r="595" customFormat="false" ht="14.25" hidden="false" customHeight="false" outlineLevel="0" collapsed="false">
      <c r="I595" s="102"/>
    </row>
    <row r="596" customFormat="false" ht="14.25" hidden="false" customHeight="false" outlineLevel="0" collapsed="false">
      <c r="I596" s="102"/>
    </row>
    <row r="597" customFormat="false" ht="14.25" hidden="false" customHeight="false" outlineLevel="0" collapsed="false">
      <c r="I597" s="102"/>
    </row>
    <row r="598" customFormat="false" ht="14.25" hidden="false" customHeight="false" outlineLevel="0" collapsed="false">
      <c r="I598" s="102"/>
    </row>
    <row r="599" customFormat="false" ht="14.25" hidden="false" customHeight="false" outlineLevel="0" collapsed="false">
      <c r="I599" s="102"/>
    </row>
    <row r="600" customFormat="false" ht="14.25" hidden="false" customHeight="false" outlineLevel="0" collapsed="false">
      <c r="I600" s="102"/>
    </row>
    <row r="601" customFormat="false" ht="14.25" hidden="false" customHeight="false" outlineLevel="0" collapsed="false">
      <c r="I601" s="102"/>
    </row>
    <row r="602" customFormat="false" ht="14.25" hidden="false" customHeight="false" outlineLevel="0" collapsed="false">
      <c r="I602" s="102"/>
    </row>
    <row r="603" customFormat="false" ht="14.25" hidden="false" customHeight="false" outlineLevel="0" collapsed="false">
      <c r="I603" s="102"/>
    </row>
    <row r="604" customFormat="false" ht="14.25" hidden="false" customHeight="false" outlineLevel="0" collapsed="false">
      <c r="I604" s="102"/>
    </row>
    <row r="605" customFormat="false" ht="14.25" hidden="false" customHeight="false" outlineLevel="0" collapsed="false">
      <c r="I605" s="102"/>
    </row>
    <row r="606" customFormat="false" ht="14.25" hidden="false" customHeight="false" outlineLevel="0" collapsed="false">
      <c r="I606" s="102"/>
    </row>
    <row r="607" customFormat="false" ht="14.25" hidden="false" customHeight="false" outlineLevel="0" collapsed="false">
      <c r="I607" s="102"/>
    </row>
    <row r="608" customFormat="false" ht="14.25" hidden="false" customHeight="false" outlineLevel="0" collapsed="false">
      <c r="I608" s="102"/>
    </row>
    <row r="609" customFormat="false" ht="14.25" hidden="false" customHeight="false" outlineLevel="0" collapsed="false">
      <c r="I609" s="102"/>
    </row>
    <row r="610" customFormat="false" ht="14.25" hidden="false" customHeight="false" outlineLevel="0" collapsed="false">
      <c r="I610" s="102"/>
    </row>
    <row r="611" customFormat="false" ht="14.25" hidden="false" customHeight="false" outlineLevel="0" collapsed="false">
      <c r="I611" s="102"/>
    </row>
    <row r="612" customFormat="false" ht="14.25" hidden="false" customHeight="false" outlineLevel="0" collapsed="false">
      <c r="I612" s="102"/>
    </row>
    <row r="613" customFormat="false" ht="14.25" hidden="false" customHeight="false" outlineLevel="0" collapsed="false">
      <c r="I613" s="102"/>
    </row>
    <row r="614" customFormat="false" ht="14.25" hidden="false" customHeight="false" outlineLevel="0" collapsed="false">
      <c r="I614" s="102"/>
    </row>
    <row r="615" customFormat="false" ht="14.25" hidden="false" customHeight="false" outlineLevel="0" collapsed="false">
      <c r="I615" s="102"/>
    </row>
    <row r="616" customFormat="false" ht="14.25" hidden="false" customHeight="false" outlineLevel="0" collapsed="false">
      <c r="I616" s="102"/>
    </row>
    <row r="617" customFormat="false" ht="14.25" hidden="false" customHeight="false" outlineLevel="0" collapsed="false">
      <c r="I617" s="102"/>
    </row>
    <row r="618" customFormat="false" ht="14.25" hidden="false" customHeight="false" outlineLevel="0" collapsed="false">
      <c r="I618" s="102"/>
    </row>
    <row r="619" customFormat="false" ht="14.25" hidden="false" customHeight="false" outlineLevel="0" collapsed="false">
      <c r="I619" s="102"/>
    </row>
    <row r="620" customFormat="false" ht="14.25" hidden="false" customHeight="false" outlineLevel="0" collapsed="false">
      <c r="I620" s="102"/>
    </row>
    <row r="621" customFormat="false" ht="14.25" hidden="false" customHeight="false" outlineLevel="0" collapsed="false">
      <c r="I621" s="102"/>
    </row>
    <row r="622" customFormat="false" ht="14.25" hidden="false" customHeight="false" outlineLevel="0" collapsed="false">
      <c r="I622" s="102"/>
    </row>
    <row r="623" customFormat="false" ht="14.25" hidden="false" customHeight="false" outlineLevel="0" collapsed="false">
      <c r="I623" s="102"/>
    </row>
    <row r="624" customFormat="false" ht="14.25" hidden="false" customHeight="false" outlineLevel="0" collapsed="false">
      <c r="I624" s="102"/>
    </row>
    <row r="625" customFormat="false" ht="14.25" hidden="false" customHeight="false" outlineLevel="0" collapsed="false">
      <c r="I625" s="102"/>
    </row>
    <row r="626" customFormat="false" ht="14.25" hidden="false" customHeight="false" outlineLevel="0" collapsed="false">
      <c r="I626" s="102"/>
    </row>
    <row r="627" customFormat="false" ht="14.25" hidden="false" customHeight="false" outlineLevel="0" collapsed="false">
      <c r="I627" s="102"/>
    </row>
    <row r="628" customFormat="false" ht="14.25" hidden="false" customHeight="false" outlineLevel="0" collapsed="false">
      <c r="I628" s="102"/>
    </row>
    <row r="629" customFormat="false" ht="14.25" hidden="false" customHeight="false" outlineLevel="0" collapsed="false">
      <c r="I629" s="102"/>
    </row>
    <row r="630" customFormat="false" ht="14.25" hidden="false" customHeight="false" outlineLevel="0" collapsed="false">
      <c r="I630" s="102"/>
    </row>
    <row r="631" customFormat="false" ht="14.25" hidden="false" customHeight="false" outlineLevel="0" collapsed="false">
      <c r="I631" s="102"/>
    </row>
    <row r="632" customFormat="false" ht="14.25" hidden="false" customHeight="false" outlineLevel="0" collapsed="false">
      <c r="I632" s="102"/>
    </row>
    <row r="633" customFormat="false" ht="14.25" hidden="false" customHeight="false" outlineLevel="0" collapsed="false">
      <c r="I633" s="102"/>
    </row>
    <row r="634" customFormat="false" ht="14.25" hidden="false" customHeight="false" outlineLevel="0" collapsed="false">
      <c r="I634" s="102"/>
    </row>
    <row r="635" customFormat="false" ht="14.25" hidden="false" customHeight="false" outlineLevel="0" collapsed="false">
      <c r="I635" s="102"/>
    </row>
    <row r="636" customFormat="false" ht="14.25" hidden="false" customHeight="false" outlineLevel="0" collapsed="false">
      <c r="I636" s="102"/>
    </row>
    <row r="637" customFormat="false" ht="14.25" hidden="false" customHeight="false" outlineLevel="0" collapsed="false">
      <c r="I637" s="102"/>
    </row>
    <row r="638" customFormat="false" ht="14.25" hidden="false" customHeight="false" outlineLevel="0" collapsed="false">
      <c r="I638" s="102"/>
    </row>
    <row r="639" customFormat="false" ht="14.25" hidden="false" customHeight="false" outlineLevel="0" collapsed="false">
      <c r="I639" s="102"/>
    </row>
    <row r="640" customFormat="false" ht="14.25" hidden="false" customHeight="false" outlineLevel="0" collapsed="false">
      <c r="I640" s="102"/>
    </row>
    <row r="641" customFormat="false" ht="14.25" hidden="false" customHeight="false" outlineLevel="0" collapsed="false">
      <c r="I641" s="102"/>
    </row>
    <row r="642" customFormat="false" ht="14.25" hidden="false" customHeight="false" outlineLevel="0" collapsed="false">
      <c r="I642" s="102"/>
    </row>
    <row r="643" customFormat="false" ht="14.25" hidden="false" customHeight="false" outlineLevel="0" collapsed="false">
      <c r="I643" s="102"/>
    </row>
    <row r="644" customFormat="false" ht="14.25" hidden="false" customHeight="false" outlineLevel="0" collapsed="false">
      <c r="I644" s="102"/>
    </row>
    <row r="645" customFormat="false" ht="14.25" hidden="false" customHeight="false" outlineLevel="0" collapsed="false">
      <c r="I645" s="102"/>
    </row>
    <row r="646" customFormat="false" ht="14.25" hidden="false" customHeight="false" outlineLevel="0" collapsed="false">
      <c r="I646" s="102"/>
    </row>
    <row r="647" customFormat="false" ht="14.25" hidden="false" customHeight="false" outlineLevel="0" collapsed="false">
      <c r="I647" s="102"/>
    </row>
    <row r="648" customFormat="false" ht="14.25" hidden="false" customHeight="false" outlineLevel="0" collapsed="false">
      <c r="I648" s="102"/>
    </row>
    <row r="649" customFormat="false" ht="14.25" hidden="false" customHeight="false" outlineLevel="0" collapsed="false">
      <c r="I649" s="102"/>
    </row>
    <row r="650" customFormat="false" ht="14.25" hidden="false" customHeight="false" outlineLevel="0" collapsed="false">
      <c r="I650" s="102"/>
    </row>
    <row r="651" customFormat="false" ht="14.25" hidden="false" customHeight="false" outlineLevel="0" collapsed="false">
      <c r="I651" s="102"/>
    </row>
    <row r="652" customFormat="false" ht="14.25" hidden="false" customHeight="false" outlineLevel="0" collapsed="false">
      <c r="I652" s="102"/>
    </row>
    <row r="653" customFormat="false" ht="14.25" hidden="false" customHeight="false" outlineLevel="0" collapsed="false">
      <c r="I653" s="102"/>
    </row>
    <row r="654" customFormat="false" ht="14.25" hidden="false" customHeight="false" outlineLevel="0" collapsed="false">
      <c r="I654" s="102"/>
    </row>
    <row r="655" customFormat="false" ht="14.25" hidden="false" customHeight="false" outlineLevel="0" collapsed="false">
      <c r="I655" s="102"/>
    </row>
    <row r="656" customFormat="false" ht="14.25" hidden="false" customHeight="false" outlineLevel="0" collapsed="false">
      <c r="I656" s="102"/>
    </row>
    <row r="657" customFormat="false" ht="14.25" hidden="false" customHeight="false" outlineLevel="0" collapsed="false">
      <c r="I657" s="102"/>
    </row>
    <row r="658" customFormat="false" ht="14.25" hidden="false" customHeight="false" outlineLevel="0" collapsed="false">
      <c r="I658" s="102"/>
    </row>
    <row r="659" customFormat="false" ht="14.25" hidden="false" customHeight="false" outlineLevel="0" collapsed="false">
      <c r="I659" s="102"/>
    </row>
    <row r="660" customFormat="false" ht="14.25" hidden="false" customHeight="false" outlineLevel="0" collapsed="false">
      <c r="I660" s="102"/>
    </row>
    <row r="661" customFormat="false" ht="14.25" hidden="false" customHeight="false" outlineLevel="0" collapsed="false">
      <c r="I661" s="102"/>
    </row>
    <row r="662" customFormat="false" ht="14.25" hidden="false" customHeight="false" outlineLevel="0" collapsed="false">
      <c r="I662" s="102"/>
    </row>
    <row r="663" customFormat="false" ht="14.25" hidden="false" customHeight="false" outlineLevel="0" collapsed="false">
      <c r="I663" s="102"/>
    </row>
    <row r="664" customFormat="false" ht="14.25" hidden="false" customHeight="false" outlineLevel="0" collapsed="false">
      <c r="I664" s="102"/>
    </row>
    <row r="665" customFormat="false" ht="14.25" hidden="false" customHeight="false" outlineLevel="0" collapsed="false">
      <c r="I665" s="102"/>
    </row>
    <row r="666" customFormat="false" ht="14.25" hidden="false" customHeight="false" outlineLevel="0" collapsed="false">
      <c r="I666" s="102"/>
    </row>
    <row r="667" customFormat="false" ht="14.25" hidden="false" customHeight="false" outlineLevel="0" collapsed="false">
      <c r="I667" s="102"/>
    </row>
    <row r="668" customFormat="false" ht="14.25" hidden="false" customHeight="false" outlineLevel="0" collapsed="false">
      <c r="I668" s="102"/>
    </row>
    <row r="669" customFormat="false" ht="14.25" hidden="false" customHeight="false" outlineLevel="0" collapsed="false">
      <c r="I669" s="102"/>
    </row>
    <row r="670" customFormat="false" ht="14.25" hidden="false" customHeight="false" outlineLevel="0" collapsed="false">
      <c r="I670" s="102"/>
    </row>
    <row r="671" customFormat="false" ht="14.25" hidden="false" customHeight="false" outlineLevel="0" collapsed="false">
      <c r="I671" s="102"/>
    </row>
    <row r="672" customFormat="false" ht="14.25" hidden="false" customHeight="false" outlineLevel="0" collapsed="false">
      <c r="I672" s="102"/>
    </row>
    <row r="673" customFormat="false" ht="14.25" hidden="false" customHeight="false" outlineLevel="0" collapsed="false">
      <c r="I673" s="102"/>
    </row>
    <row r="674" customFormat="false" ht="14.25" hidden="false" customHeight="false" outlineLevel="0" collapsed="false">
      <c r="I674" s="102"/>
    </row>
    <row r="675" customFormat="false" ht="14.25" hidden="false" customHeight="false" outlineLevel="0" collapsed="false">
      <c r="I675" s="102"/>
    </row>
    <row r="676" customFormat="false" ht="14.25" hidden="false" customHeight="false" outlineLevel="0" collapsed="false">
      <c r="I676" s="102"/>
    </row>
    <row r="677" customFormat="false" ht="14.25" hidden="false" customHeight="false" outlineLevel="0" collapsed="false">
      <c r="I677" s="102"/>
    </row>
    <row r="678" customFormat="false" ht="14.25" hidden="false" customHeight="false" outlineLevel="0" collapsed="false">
      <c r="I678" s="102"/>
    </row>
    <row r="679" customFormat="false" ht="14.25" hidden="false" customHeight="false" outlineLevel="0" collapsed="false">
      <c r="I679" s="102"/>
    </row>
    <row r="680" customFormat="false" ht="14.25" hidden="false" customHeight="false" outlineLevel="0" collapsed="false">
      <c r="I680" s="102"/>
    </row>
    <row r="681" customFormat="false" ht="14.25" hidden="false" customHeight="false" outlineLevel="0" collapsed="false">
      <c r="I681" s="102"/>
    </row>
    <row r="682" customFormat="false" ht="14.25" hidden="false" customHeight="false" outlineLevel="0" collapsed="false">
      <c r="I682" s="102"/>
    </row>
    <row r="683" customFormat="false" ht="14.25" hidden="false" customHeight="false" outlineLevel="0" collapsed="false">
      <c r="I683" s="102"/>
    </row>
    <row r="684" customFormat="false" ht="14.25" hidden="false" customHeight="false" outlineLevel="0" collapsed="false">
      <c r="I684" s="102"/>
    </row>
    <row r="685" customFormat="false" ht="14.25" hidden="false" customHeight="false" outlineLevel="0" collapsed="false">
      <c r="I685" s="102"/>
    </row>
    <row r="686" customFormat="false" ht="14.25" hidden="false" customHeight="false" outlineLevel="0" collapsed="false">
      <c r="I686" s="102"/>
    </row>
    <row r="687" customFormat="false" ht="14.25" hidden="false" customHeight="false" outlineLevel="0" collapsed="false">
      <c r="I687" s="102"/>
    </row>
    <row r="688" customFormat="false" ht="14.25" hidden="false" customHeight="false" outlineLevel="0" collapsed="false">
      <c r="I688" s="102"/>
    </row>
    <row r="689" customFormat="false" ht="14.25" hidden="false" customHeight="false" outlineLevel="0" collapsed="false">
      <c r="I689" s="102"/>
    </row>
    <row r="690" customFormat="false" ht="14.25" hidden="false" customHeight="false" outlineLevel="0" collapsed="false">
      <c r="I690" s="102"/>
    </row>
    <row r="691" customFormat="false" ht="14.25" hidden="false" customHeight="false" outlineLevel="0" collapsed="false">
      <c r="I691" s="102"/>
    </row>
    <row r="692" customFormat="false" ht="14.25" hidden="false" customHeight="false" outlineLevel="0" collapsed="false">
      <c r="I692" s="102"/>
    </row>
    <row r="693" customFormat="false" ht="14.25" hidden="false" customHeight="false" outlineLevel="0" collapsed="false">
      <c r="I693" s="102"/>
    </row>
    <row r="694" customFormat="false" ht="14.25" hidden="false" customHeight="false" outlineLevel="0" collapsed="false">
      <c r="I694" s="102"/>
    </row>
    <row r="695" customFormat="false" ht="14.25" hidden="false" customHeight="false" outlineLevel="0" collapsed="false">
      <c r="I695" s="102"/>
    </row>
    <row r="696" customFormat="false" ht="14.25" hidden="false" customHeight="false" outlineLevel="0" collapsed="false">
      <c r="I696" s="102"/>
    </row>
    <row r="697" customFormat="false" ht="14.25" hidden="false" customHeight="false" outlineLevel="0" collapsed="false">
      <c r="I697" s="102"/>
    </row>
    <row r="698" customFormat="false" ht="14.25" hidden="false" customHeight="false" outlineLevel="0" collapsed="false">
      <c r="I698" s="102"/>
    </row>
    <row r="699" customFormat="false" ht="14.25" hidden="false" customHeight="false" outlineLevel="0" collapsed="false">
      <c r="I699" s="102"/>
    </row>
    <row r="700" customFormat="false" ht="14.25" hidden="false" customHeight="false" outlineLevel="0" collapsed="false">
      <c r="I700" s="102"/>
    </row>
    <row r="701" customFormat="false" ht="14.25" hidden="false" customHeight="false" outlineLevel="0" collapsed="false">
      <c r="I701" s="102"/>
    </row>
    <row r="702" customFormat="false" ht="14.25" hidden="false" customHeight="false" outlineLevel="0" collapsed="false">
      <c r="I702" s="102"/>
    </row>
    <row r="703" customFormat="false" ht="14.25" hidden="false" customHeight="false" outlineLevel="0" collapsed="false">
      <c r="I703" s="102"/>
    </row>
    <row r="704" customFormat="false" ht="14.25" hidden="false" customHeight="false" outlineLevel="0" collapsed="false">
      <c r="I704" s="102"/>
    </row>
    <row r="705" customFormat="false" ht="14.25" hidden="false" customHeight="false" outlineLevel="0" collapsed="false">
      <c r="I705" s="102"/>
    </row>
    <row r="706" customFormat="false" ht="14.25" hidden="false" customHeight="false" outlineLevel="0" collapsed="false">
      <c r="I706" s="102"/>
    </row>
    <row r="707" customFormat="false" ht="14.25" hidden="false" customHeight="false" outlineLevel="0" collapsed="false">
      <c r="I707" s="102"/>
    </row>
    <row r="708" customFormat="false" ht="14.25" hidden="false" customHeight="false" outlineLevel="0" collapsed="false">
      <c r="I708" s="102"/>
    </row>
    <row r="709" customFormat="false" ht="14.25" hidden="false" customHeight="false" outlineLevel="0" collapsed="false">
      <c r="I709" s="102"/>
    </row>
    <row r="710" customFormat="false" ht="14.25" hidden="false" customHeight="false" outlineLevel="0" collapsed="false">
      <c r="I710" s="102"/>
    </row>
    <row r="711" customFormat="false" ht="14.25" hidden="false" customHeight="false" outlineLevel="0" collapsed="false">
      <c r="I711" s="102"/>
    </row>
    <row r="712" customFormat="false" ht="14.25" hidden="false" customHeight="false" outlineLevel="0" collapsed="false">
      <c r="I712" s="102"/>
    </row>
    <row r="713" customFormat="false" ht="14.25" hidden="false" customHeight="false" outlineLevel="0" collapsed="false">
      <c r="I713" s="102"/>
    </row>
    <row r="714" customFormat="false" ht="14.25" hidden="false" customHeight="false" outlineLevel="0" collapsed="false">
      <c r="I714" s="102"/>
    </row>
    <row r="715" customFormat="false" ht="14.25" hidden="false" customHeight="false" outlineLevel="0" collapsed="false">
      <c r="I715" s="102"/>
    </row>
    <row r="716" customFormat="false" ht="14.25" hidden="false" customHeight="false" outlineLevel="0" collapsed="false">
      <c r="I716" s="102"/>
    </row>
    <row r="717" customFormat="false" ht="14.25" hidden="false" customHeight="false" outlineLevel="0" collapsed="false">
      <c r="I717" s="102"/>
    </row>
    <row r="718" customFormat="false" ht="14.25" hidden="false" customHeight="false" outlineLevel="0" collapsed="false">
      <c r="I718" s="102"/>
    </row>
    <row r="719" customFormat="false" ht="14.25" hidden="false" customHeight="false" outlineLevel="0" collapsed="false">
      <c r="I719" s="102"/>
    </row>
    <row r="720" customFormat="false" ht="14.25" hidden="false" customHeight="false" outlineLevel="0" collapsed="false">
      <c r="I720" s="102"/>
    </row>
    <row r="721" customFormat="false" ht="14.25" hidden="false" customHeight="false" outlineLevel="0" collapsed="false">
      <c r="I721" s="102"/>
    </row>
    <row r="722" customFormat="false" ht="14.25" hidden="false" customHeight="false" outlineLevel="0" collapsed="false">
      <c r="I722" s="102"/>
    </row>
    <row r="723" customFormat="false" ht="14.25" hidden="false" customHeight="false" outlineLevel="0" collapsed="false">
      <c r="I723" s="102"/>
    </row>
    <row r="724" customFormat="false" ht="14.25" hidden="false" customHeight="false" outlineLevel="0" collapsed="false">
      <c r="I724" s="102"/>
    </row>
    <row r="725" customFormat="false" ht="14.25" hidden="false" customHeight="false" outlineLevel="0" collapsed="false">
      <c r="I725" s="102"/>
    </row>
    <row r="726" customFormat="false" ht="14.25" hidden="false" customHeight="false" outlineLevel="0" collapsed="false">
      <c r="I726" s="102"/>
    </row>
    <row r="727" customFormat="false" ht="14.25" hidden="false" customHeight="false" outlineLevel="0" collapsed="false">
      <c r="I727" s="102"/>
    </row>
    <row r="728" customFormat="false" ht="14.25" hidden="false" customHeight="false" outlineLevel="0" collapsed="false">
      <c r="I728" s="102"/>
    </row>
    <row r="729" customFormat="false" ht="14.25" hidden="false" customHeight="false" outlineLevel="0" collapsed="false">
      <c r="I729" s="102"/>
    </row>
    <row r="730" customFormat="false" ht="14.25" hidden="false" customHeight="false" outlineLevel="0" collapsed="false">
      <c r="I730" s="102"/>
    </row>
    <row r="731" customFormat="false" ht="14.25" hidden="false" customHeight="false" outlineLevel="0" collapsed="false">
      <c r="I731" s="102"/>
    </row>
    <row r="732" customFormat="false" ht="14.25" hidden="false" customHeight="false" outlineLevel="0" collapsed="false">
      <c r="I732" s="102"/>
    </row>
    <row r="733" customFormat="false" ht="14.25" hidden="false" customHeight="false" outlineLevel="0" collapsed="false">
      <c r="I733" s="102"/>
    </row>
    <row r="734" customFormat="false" ht="14.25" hidden="false" customHeight="false" outlineLevel="0" collapsed="false">
      <c r="I734" s="102"/>
    </row>
    <row r="735" customFormat="false" ht="14.25" hidden="false" customHeight="false" outlineLevel="0" collapsed="false">
      <c r="I735" s="102"/>
    </row>
    <row r="736" customFormat="false" ht="14.25" hidden="false" customHeight="false" outlineLevel="0" collapsed="false">
      <c r="I736" s="102"/>
    </row>
    <row r="737" customFormat="false" ht="14.25" hidden="false" customHeight="false" outlineLevel="0" collapsed="false">
      <c r="I737" s="102"/>
    </row>
    <row r="738" customFormat="false" ht="14.25" hidden="false" customHeight="false" outlineLevel="0" collapsed="false">
      <c r="I738" s="102"/>
    </row>
    <row r="739" customFormat="false" ht="14.25" hidden="false" customHeight="false" outlineLevel="0" collapsed="false">
      <c r="I739" s="102"/>
    </row>
    <row r="740" customFormat="false" ht="14.25" hidden="false" customHeight="false" outlineLevel="0" collapsed="false">
      <c r="I740" s="102"/>
    </row>
    <row r="741" customFormat="false" ht="14.25" hidden="false" customHeight="false" outlineLevel="0" collapsed="false">
      <c r="I741" s="102"/>
    </row>
    <row r="742" customFormat="false" ht="14.25" hidden="false" customHeight="false" outlineLevel="0" collapsed="false">
      <c r="I742" s="102"/>
    </row>
    <row r="743" customFormat="false" ht="14.25" hidden="false" customHeight="false" outlineLevel="0" collapsed="false">
      <c r="I743" s="102"/>
    </row>
    <row r="744" customFormat="false" ht="14.25" hidden="false" customHeight="false" outlineLevel="0" collapsed="false">
      <c r="I744" s="102"/>
    </row>
    <row r="745" customFormat="false" ht="14.25" hidden="false" customHeight="false" outlineLevel="0" collapsed="false">
      <c r="I745" s="102"/>
    </row>
    <row r="746" customFormat="false" ht="14.25" hidden="false" customHeight="false" outlineLevel="0" collapsed="false">
      <c r="I746" s="102"/>
    </row>
    <row r="747" customFormat="false" ht="14.25" hidden="false" customHeight="false" outlineLevel="0" collapsed="false">
      <c r="I747" s="102"/>
    </row>
    <row r="748" customFormat="false" ht="14.25" hidden="false" customHeight="false" outlineLevel="0" collapsed="false">
      <c r="I748" s="102"/>
    </row>
    <row r="749" customFormat="false" ht="14.25" hidden="false" customHeight="false" outlineLevel="0" collapsed="false">
      <c r="I749" s="102"/>
    </row>
    <row r="750" customFormat="false" ht="14.25" hidden="false" customHeight="false" outlineLevel="0" collapsed="false">
      <c r="I750" s="102"/>
    </row>
    <row r="751" customFormat="false" ht="14.25" hidden="false" customHeight="false" outlineLevel="0" collapsed="false">
      <c r="I751" s="102"/>
    </row>
    <row r="752" customFormat="false" ht="14.25" hidden="false" customHeight="false" outlineLevel="0" collapsed="false">
      <c r="I752" s="102"/>
    </row>
    <row r="753" customFormat="false" ht="14.25" hidden="false" customHeight="false" outlineLevel="0" collapsed="false">
      <c r="I753" s="102"/>
    </row>
    <row r="754" customFormat="false" ht="14.25" hidden="false" customHeight="false" outlineLevel="0" collapsed="false">
      <c r="I754" s="102"/>
    </row>
    <row r="755" customFormat="false" ht="14.25" hidden="false" customHeight="false" outlineLevel="0" collapsed="false">
      <c r="I755" s="102"/>
    </row>
    <row r="756" customFormat="false" ht="14.25" hidden="false" customHeight="false" outlineLevel="0" collapsed="false">
      <c r="I756" s="102"/>
    </row>
    <row r="757" customFormat="false" ht="14.25" hidden="false" customHeight="false" outlineLevel="0" collapsed="false">
      <c r="I757" s="102"/>
    </row>
    <row r="758" customFormat="false" ht="14.25" hidden="false" customHeight="false" outlineLevel="0" collapsed="false">
      <c r="I758" s="102"/>
    </row>
    <row r="759" customFormat="false" ht="14.25" hidden="false" customHeight="false" outlineLevel="0" collapsed="false">
      <c r="I759" s="102"/>
    </row>
    <row r="760" customFormat="false" ht="14.25" hidden="false" customHeight="false" outlineLevel="0" collapsed="false">
      <c r="I760" s="102"/>
    </row>
    <row r="761" customFormat="false" ht="14.25" hidden="false" customHeight="false" outlineLevel="0" collapsed="false">
      <c r="I761" s="102"/>
    </row>
    <row r="762" customFormat="false" ht="14.25" hidden="false" customHeight="false" outlineLevel="0" collapsed="false">
      <c r="I762" s="102"/>
    </row>
    <row r="763" customFormat="false" ht="14.25" hidden="false" customHeight="false" outlineLevel="0" collapsed="false">
      <c r="I763" s="102"/>
    </row>
    <row r="764" customFormat="false" ht="14.25" hidden="false" customHeight="false" outlineLevel="0" collapsed="false">
      <c r="I764" s="102"/>
    </row>
    <row r="765" customFormat="false" ht="14.25" hidden="false" customHeight="false" outlineLevel="0" collapsed="false">
      <c r="I765" s="102"/>
    </row>
    <row r="766" customFormat="false" ht="14.25" hidden="false" customHeight="false" outlineLevel="0" collapsed="false">
      <c r="I766" s="102"/>
    </row>
    <row r="767" customFormat="false" ht="14.25" hidden="false" customHeight="false" outlineLevel="0" collapsed="false">
      <c r="I767" s="102"/>
    </row>
    <row r="768" customFormat="false" ht="14.25" hidden="false" customHeight="false" outlineLevel="0" collapsed="false">
      <c r="I768" s="102"/>
    </row>
    <row r="769" customFormat="false" ht="14.25" hidden="false" customHeight="false" outlineLevel="0" collapsed="false">
      <c r="I769" s="102"/>
    </row>
    <row r="770" customFormat="false" ht="14.25" hidden="false" customHeight="false" outlineLevel="0" collapsed="false">
      <c r="I770" s="102"/>
    </row>
    <row r="771" customFormat="false" ht="14.25" hidden="false" customHeight="false" outlineLevel="0" collapsed="false">
      <c r="I771" s="102"/>
    </row>
    <row r="772" customFormat="false" ht="14.25" hidden="false" customHeight="false" outlineLevel="0" collapsed="false">
      <c r="I772" s="102"/>
    </row>
    <row r="773" customFormat="false" ht="14.25" hidden="false" customHeight="false" outlineLevel="0" collapsed="false">
      <c r="I773" s="102"/>
    </row>
    <row r="774" customFormat="false" ht="14.25" hidden="false" customHeight="false" outlineLevel="0" collapsed="false">
      <c r="I774" s="102"/>
    </row>
    <row r="775" customFormat="false" ht="14.25" hidden="false" customHeight="false" outlineLevel="0" collapsed="false">
      <c r="I775" s="102"/>
    </row>
    <row r="776" customFormat="false" ht="14.25" hidden="false" customHeight="false" outlineLevel="0" collapsed="false">
      <c r="I776" s="102"/>
    </row>
    <row r="777" customFormat="false" ht="14.25" hidden="false" customHeight="false" outlineLevel="0" collapsed="false">
      <c r="I777" s="102"/>
    </row>
    <row r="778" customFormat="false" ht="14.25" hidden="false" customHeight="false" outlineLevel="0" collapsed="false">
      <c r="I778" s="102"/>
    </row>
    <row r="779" customFormat="false" ht="14.25" hidden="false" customHeight="false" outlineLevel="0" collapsed="false">
      <c r="I779" s="102"/>
    </row>
    <row r="780" customFormat="false" ht="14.25" hidden="false" customHeight="false" outlineLevel="0" collapsed="false">
      <c r="I780" s="102"/>
    </row>
    <row r="781" customFormat="false" ht="14.25" hidden="false" customHeight="false" outlineLevel="0" collapsed="false">
      <c r="I781" s="102"/>
    </row>
    <row r="782" customFormat="false" ht="14.25" hidden="false" customHeight="false" outlineLevel="0" collapsed="false">
      <c r="I782" s="102"/>
    </row>
    <row r="783" customFormat="false" ht="14.25" hidden="false" customHeight="false" outlineLevel="0" collapsed="false">
      <c r="I783" s="102"/>
    </row>
    <row r="784" customFormat="false" ht="14.25" hidden="false" customHeight="false" outlineLevel="0" collapsed="false">
      <c r="I784" s="102"/>
    </row>
    <row r="785" customFormat="false" ht="14.25" hidden="false" customHeight="false" outlineLevel="0" collapsed="false">
      <c r="I785" s="102"/>
    </row>
    <row r="786" customFormat="false" ht="14.25" hidden="false" customHeight="false" outlineLevel="0" collapsed="false">
      <c r="I786" s="102"/>
    </row>
    <row r="787" customFormat="false" ht="14.25" hidden="false" customHeight="false" outlineLevel="0" collapsed="false">
      <c r="I787" s="102"/>
    </row>
    <row r="788" customFormat="false" ht="14.25" hidden="false" customHeight="false" outlineLevel="0" collapsed="false">
      <c r="I788" s="102"/>
    </row>
    <row r="789" customFormat="false" ht="14.25" hidden="false" customHeight="false" outlineLevel="0" collapsed="false">
      <c r="I789" s="102"/>
    </row>
    <row r="790" customFormat="false" ht="14.25" hidden="false" customHeight="false" outlineLevel="0" collapsed="false">
      <c r="I790" s="102"/>
    </row>
    <row r="791" customFormat="false" ht="14.25" hidden="false" customHeight="false" outlineLevel="0" collapsed="false">
      <c r="I791" s="102"/>
    </row>
    <row r="792" customFormat="false" ht="14.25" hidden="false" customHeight="false" outlineLevel="0" collapsed="false">
      <c r="I792" s="102"/>
    </row>
    <row r="793" customFormat="false" ht="14.25" hidden="false" customHeight="false" outlineLevel="0" collapsed="false">
      <c r="I793" s="102"/>
    </row>
    <row r="794" customFormat="false" ht="14.25" hidden="false" customHeight="false" outlineLevel="0" collapsed="false">
      <c r="I794" s="102"/>
    </row>
    <row r="795" customFormat="false" ht="14.25" hidden="false" customHeight="false" outlineLevel="0" collapsed="false">
      <c r="I795" s="102"/>
    </row>
    <row r="796" customFormat="false" ht="14.25" hidden="false" customHeight="false" outlineLevel="0" collapsed="false">
      <c r="I796" s="102"/>
    </row>
    <row r="797" customFormat="false" ht="14.25" hidden="false" customHeight="false" outlineLevel="0" collapsed="false">
      <c r="I797" s="102"/>
    </row>
    <row r="798" customFormat="false" ht="14.25" hidden="false" customHeight="false" outlineLevel="0" collapsed="false">
      <c r="I798" s="102"/>
    </row>
    <row r="799" customFormat="false" ht="14.25" hidden="false" customHeight="false" outlineLevel="0" collapsed="false">
      <c r="I799" s="102"/>
    </row>
    <row r="800" customFormat="false" ht="14.25" hidden="false" customHeight="false" outlineLevel="0" collapsed="false">
      <c r="I800" s="102"/>
    </row>
    <row r="801" customFormat="false" ht="14.25" hidden="false" customHeight="false" outlineLevel="0" collapsed="false">
      <c r="I801" s="102"/>
    </row>
    <row r="802" customFormat="false" ht="14.25" hidden="false" customHeight="false" outlineLevel="0" collapsed="false">
      <c r="I802" s="102"/>
    </row>
    <row r="803" customFormat="false" ht="14.25" hidden="false" customHeight="false" outlineLevel="0" collapsed="false">
      <c r="I803" s="102"/>
    </row>
    <row r="804" customFormat="false" ht="14.25" hidden="false" customHeight="false" outlineLevel="0" collapsed="false">
      <c r="I804" s="102"/>
    </row>
    <row r="805" customFormat="false" ht="14.25" hidden="false" customHeight="false" outlineLevel="0" collapsed="false">
      <c r="I805" s="102"/>
    </row>
    <row r="806" customFormat="false" ht="14.25" hidden="false" customHeight="false" outlineLevel="0" collapsed="false">
      <c r="I806" s="102"/>
    </row>
    <row r="807" customFormat="false" ht="14.25" hidden="false" customHeight="false" outlineLevel="0" collapsed="false">
      <c r="I807" s="102"/>
    </row>
    <row r="808" customFormat="false" ht="14.25" hidden="false" customHeight="false" outlineLevel="0" collapsed="false">
      <c r="I808" s="102"/>
    </row>
    <row r="809" customFormat="false" ht="14.25" hidden="false" customHeight="false" outlineLevel="0" collapsed="false">
      <c r="I809" s="102"/>
    </row>
    <row r="810" customFormat="false" ht="14.25" hidden="false" customHeight="false" outlineLevel="0" collapsed="false">
      <c r="I810" s="102"/>
    </row>
    <row r="811" customFormat="false" ht="14.25" hidden="false" customHeight="false" outlineLevel="0" collapsed="false">
      <c r="I811" s="102"/>
    </row>
    <row r="812" customFormat="false" ht="14.25" hidden="false" customHeight="false" outlineLevel="0" collapsed="false">
      <c r="I812" s="102"/>
    </row>
    <row r="813" customFormat="false" ht="14.25" hidden="false" customHeight="false" outlineLevel="0" collapsed="false">
      <c r="I813" s="102"/>
    </row>
    <row r="814" customFormat="false" ht="14.25" hidden="false" customHeight="false" outlineLevel="0" collapsed="false">
      <c r="I814" s="102"/>
    </row>
    <row r="815" customFormat="false" ht="14.25" hidden="false" customHeight="false" outlineLevel="0" collapsed="false">
      <c r="I815" s="102"/>
    </row>
    <row r="816" customFormat="false" ht="14.25" hidden="false" customHeight="false" outlineLevel="0" collapsed="false">
      <c r="I816" s="102"/>
    </row>
    <row r="817" customFormat="false" ht="14.25" hidden="false" customHeight="false" outlineLevel="0" collapsed="false">
      <c r="I817" s="102"/>
    </row>
    <row r="818" customFormat="false" ht="14.25" hidden="false" customHeight="false" outlineLevel="0" collapsed="false">
      <c r="I818" s="102"/>
    </row>
    <row r="819" customFormat="false" ht="14.25" hidden="false" customHeight="false" outlineLevel="0" collapsed="false">
      <c r="I819" s="102"/>
    </row>
    <row r="820" customFormat="false" ht="14.25" hidden="false" customHeight="false" outlineLevel="0" collapsed="false">
      <c r="I820" s="102"/>
    </row>
    <row r="821" customFormat="false" ht="14.25" hidden="false" customHeight="false" outlineLevel="0" collapsed="false">
      <c r="I821" s="102"/>
    </row>
    <row r="822" customFormat="false" ht="14.25" hidden="false" customHeight="false" outlineLevel="0" collapsed="false">
      <c r="I822" s="102"/>
    </row>
    <row r="823" customFormat="false" ht="14.25" hidden="false" customHeight="false" outlineLevel="0" collapsed="false">
      <c r="I823" s="102"/>
    </row>
    <row r="824" customFormat="false" ht="14.25" hidden="false" customHeight="false" outlineLevel="0" collapsed="false">
      <c r="I824" s="102"/>
    </row>
    <row r="825" customFormat="false" ht="14.25" hidden="false" customHeight="false" outlineLevel="0" collapsed="false">
      <c r="I825" s="102"/>
    </row>
    <row r="826" customFormat="false" ht="14.25" hidden="false" customHeight="false" outlineLevel="0" collapsed="false">
      <c r="I826" s="102"/>
    </row>
    <row r="827" customFormat="false" ht="14.25" hidden="false" customHeight="false" outlineLevel="0" collapsed="false">
      <c r="I827" s="102"/>
    </row>
    <row r="828" customFormat="false" ht="14.25" hidden="false" customHeight="false" outlineLevel="0" collapsed="false">
      <c r="I828" s="102"/>
    </row>
    <row r="829" customFormat="false" ht="14.25" hidden="false" customHeight="false" outlineLevel="0" collapsed="false">
      <c r="I829" s="102"/>
    </row>
    <row r="830" customFormat="false" ht="14.25" hidden="false" customHeight="false" outlineLevel="0" collapsed="false">
      <c r="I830" s="102"/>
    </row>
    <row r="831" customFormat="false" ht="14.25" hidden="false" customHeight="false" outlineLevel="0" collapsed="false">
      <c r="I831" s="102"/>
    </row>
    <row r="832" customFormat="false" ht="14.25" hidden="false" customHeight="false" outlineLevel="0" collapsed="false">
      <c r="I832" s="102"/>
    </row>
    <row r="833" customFormat="false" ht="14.25" hidden="false" customHeight="false" outlineLevel="0" collapsed="false">
      <c r="I833" s="102"/>
    </row>
    <row r="834" customFormat="false" ht="14.25" hidden="false" customHeight="false" outlineLevel="0" collapsed="false">
      <c r="I834" s="102"/>
    </row>
    <row r="835" customFormat="false" ht="14.25" hidden="false" customHeight="false" outlineLevel="0" collapsed="false">
      <c r="I835" s="102"/>
    </row>
    <row r="836" customFormat="false" ht="14.25" hidden="false" customHeight="false" outlineLevel="0" collapsed="false">
      <c r="I836" s="102"/>
    </row>
    <row r="837" customFormat="false" ht="14.25" hidden="false" customHeight="false" outlineLevel="0" collapsed="false">
      <c r="I837" s="102"/>
    </row>
    <row r="838" customFormat="false" ht="14.25" hidden="false" customHeight="false" outlineLevel="0" collapsed="false">
      <c r="I838" s="102"/>
    </row>
    <row r="839" customFormat="false" ht="14.25" hidden="false" customHeight="false" outlineLevel="0" collapsed="false">
      <c r="I839" s="102"/>
    </row>
    <row r="840" customFormat="false" ht="14.25" hidden="false" customHeight="false" outlineLevel="0" collapsed="false">
      <c r="I840" s="102"/>
    </row>
    <row r="841" customFormat="false" ht="14.25" hidden="false" customHeight="false" outlineLevel="0" collapsed="false">
      <c r="I841" s="102"/>
    </row>
    <row r="842" customFormat="false" ht="14.25" hidden="false" customHeight="false" outlineLevel="0" collapsed="false">
      <c r="I842" s="102"/>
    </row>
    <row r="843" customFormat="false" ht="14.25" hidden="false" customHeight="false" outlineLevel="0" collapsed="false">
      <c r="I843" s="102"/>
    </row>
    <row r="844" customFormat="false" ht="14.25" hidden="false" customHeight="false" outlineLevel="0" collapsed="false">
      <c r="I844" s="102"/>
    </row>
    <row r="845" customFormat="false" ht="14.25" hidden="false" customHeight="false" outlineLevel="0" collapsed="false">
      <c r="I845" s="102"/>
    </row>
    <row r="846" customFormat="false" ht="14.25" hidden="false" customHeight="false" outlineLevel="0" collapsed="false">
      <c r="I846" s="102"/>
    </row>
    <row r="847" customFormat="false" ht="14.25" hidden="false" customHeight="false" outlineLevel="0" collapsed="false">
      <c r="I847" s="102"/>
    </row>
    <row r="848" customFormat="false" ht="14.25" hidden="false" customHeight="false" outlineLevel="0" collapsed="false">
      <c r="I848" s="102"/>
    </row>
    <row r="849" customFormat="false" ht="14.25" hidden="false" customHeight="false" outlineLevel="0" collapsed="false">
      <c r="I849" s="102"/>
    </row>
    <row r="850" customFormat="false" ht="14.25" hidden="false" customHeight="false" outlineLevel="0" collapsed="false">
      <c r="I850" s="102"/>
    </row>
    <row r="851" customFormat="false" ht="14.25" hidden="false" customHeight="false" outlineLevel="0" collapsed="false">
      <c r="I851" s="102"/>
    </row>
    <row r="852" customFormat="false" ht="14.25" hidden="false" customHeight="false" outlineLevel="0" collapsed="false">
      <c r="I852" s="102"/>
    </row>
    <row r="853" customFormat="false" ht="14.25" hidden="false" customHeight="false" outlineLevel="0" collapsed="false">
      <c r="I853" s="102"/>
    </row>
    <row r="854" customFormat="false" ht="14.25" hidden="false" customHeight="false" outlineLevel="0" collapsed="false">
      <c r="I854" s="102"/>
    </row>
    <row r="855" customFormat="false" ht="14.25" hidden="false" customHeight="false" outlineLevel="0" collapsed="false">
      <c r="I855" s="102"/>
    </row>
    <row r="856" customFormat="false" ht="14.25" hidden="false" customHeight="false" outlineLevel="0" collapsed="false">
      <c r="I856" s="102"/>
    </row>
    <row r="857" customFormat="false" ht="14.25" hidden="false" customHeight="false" outlineLevel="0" collapsed="false">
      <c r="I857" s="102"/>
    </row>
    <row r="858" customFormat="false" ht="14.25" hidden="false" customHeight="false" outlineLevel="0" collapsed="false">
      <c r="I858" s="102"/>
    </row>
    <row r="859" customFormat="false" ht="14.25" hidden="false" customHeight="false" outlineLevel="0" collapsed="false">
      <c r="I859" s="102"/>
    </row>
    <row r="860" customFormat="false" ht="14.25" hidden="false" customHeight="false" outlineLevel="0" collapsed="false">
      <c r="I860" s="102"/>
    </row>
    <row r="861" customFormat="false" ht="14.25" hidden="false" customHeight="false" outlineLevel="0" collapsed="false">
      <c r="I861" s="102"/>
    </row>
    <row r="862" customFormat="false" ht="14.25" hidden="false" customHeight="false" outlineLevel="0" collapsed="false">
      <c r="I862" s="102"/>
    </row>
    <row r="863" customFormat="false" ht="14.25" hidden="false" customHeight="false" outlineLevel="0" collapsed="false">
      <c r="I863" s="102"/>
    </row>
    <row r="864" customFormat="false" ht="14.25" hidden="false" customHeight="false" outlineLevel="0" collapsed="false">
      <c r="I864" s="102"/>
    </row>
    <row r="865" customFormat="false" ht="14.25" hidden="false" customHeight="false" outlineLevel="0" collapsed="false">
      <c r="I865" s="102"/>
    </row>
    <row r="866" customFormat="false" ht="14.25" hidden="false" customHeight="false" outlineLevel="0" collapsed="false">
      <c r="I866" s="102"/>
    </row>
    <row r="867" customFormat="false" ht="14.25" hidden="false" customHeight="false" outlineLevel="0" collapsed="false">
      <c r="I867" s="102"/>
    </row>
    <row r="868" customFormat="false" ht="14.25" hidden="false" customHeight="false" outlineLevel="0" collapsed="false">
      <c r="I868" s="102"/>
    </row>
    <row r="869" customFormat="false" ht="14.25" hidden="false" customHeight="false" outlineLevel="0" collapsed="false">
      <c r="I869" s="102"/>
    </row>
    <row r="870" customFormat="false" ht="14.25" hidden="false" customHeight="false" outlineLevel="0" collapsed="false">
      <c r="I870" s="102"/>
    </row>
    <row r="871" customFormat="false" ht="14.25" hidden="false" customHeight="false" outlineLevel="0" collapsed="false">
      <c r="I871" s="102"/>
    </row>
    <row r="872" customFormat="false" ht="14.25" hidden="false" customHeight="false" outlineLevel="0" collapsed="false">
      <c r="I872" s="102"/>
    </row>
    <row r="873" customFormat="false" ht="14.25" hidden="false" customHeight="false" outlineLevel="0" collapsed="false">
      <c r="I873" s="102"/>
    </row>
    <row r="874" customFormat="false" ht="14.25" hidden="false" customHeight="false" outlineLevel="0" collapsed="false">
      <c r="I874" s="102"/>
    </row>
    <row r="875" customFormat="false" ht="14.25" hidden="false" customHeight="false" outlineLevel="0" collapsed="false">
      <c r="I875" s="102"/>
    </row>
    <row r="876" customFormat="false" ht="14.25" hidden="false" customHeight="false" outlineLevel="0" collapsed="false">
      <c r="I876" s="102"/>
    </row>
    <row r="877" customFormat="false" ht="14.25" hidden="false" customHeight="false" outlineLevel="0" collapsed="false">
      <c r="I877" s="102"/>
    </row>
    <row r="878" customFormat="false" ht="14.25" hidden="false" customHeight="false" outlineLevel="0" collapsed="false">
      <c r="I878" s="102"/>
    </row>
    <row r="879" customFormat="false" ht="14.25" hidden="false" customHeight="false" outlineLevel="0" collapsed="false">
      <c r="I879" s="102"/>
    </row>
    <row r="880" customFormat="false" ht="14.25" hidden="false" customHeight="false" outlineLevel="0" collapsed="false">
      <c r="I880" s="102"/>
    </row>
    <row r="881" customFormat="false" ht="14.25" hidden="false" customHeight="false" outlineLevel="0" collapsed="false">
      <c r="I881" s="102"/>
    </row>
    <row r="882" customFormat="false" ht="14.25" hidden="false" customHeight="false" outlineLevel="0" collapsed="false">
      <c r="I882" s="102"/>
    </row>
    <row r="883" customFormat="false" ht="14.25" hidden="false" customHeight="false" outlineLevel="0" collapsed="false">
      <c r="I883" s="102"/>
    </row>
    <row r="884" customFormat="false" ht="14.25" hidden="false" customHeight="false" outlineLevel="0" collapsed="false">
      <c r="I884" s="102"/>
    </row>
    <row r="885" customFormat="false" ht="14.25" hidden="false" customHeight="false" outlineLevel="0" collapsed="false">
      <c r="I885" s="102"/>
    </row>
    <row r="886" customFormat="false" ht="14.25" hidden="false" customHeight="false" outlineLevel="0" collapsed="false">
      <c r="I886" s="102"/>
    </row>
    <row r="887" customFormat="false" ht="14.25" hidden="false" customHeight="false" outlineLevel="0" collapsed="false">
      <c r="I887" s="102"/>
    </row>
    <row r="888" customFormat="false" ht="14.25" hidden="false" customHeight="false" outlineLevel="0" collapsed="false">
      <c r="I888" s="102"/>
    </row>
    <row r="889" customFormat="false" ht="14.25" hidden="false" customHeight="false" outlineLevel="0" collapsed="false">
      <c r="I889" s="102"/>
    </row>
    <row r="890" customFormat="false" ht="14.25" hidden="false" customHeight="false" outlineLevel="0" collapsed="false">
      <c r="I890" s="102"/>
    </row>
    <row r="891" customFormat="false" ht="14.25" hidden="false" customHeight="false" outlineLevel="0" collapsed="false">
      <c r="I891" s="102"/>
    </row>
    <row r="892" customFormat="false" ht="14.25" hidden="false" customHeight="false" outlineLevel="0" collapsed="false">
      <c r="I892" s="102"/>
    </row>
    <row r="893" customFormat="false" ht="14.25" hidden="false" customHeight="false" outlineLevel="0" collapsed="false">
      <c r="I893" s="102"/>
    </row>
    <row r="894" customFormat="false" ht="14.25" hidden="false" customHeight="false" outlineLevel="0" collapsed="false">
      <c r="I894" s="102"/>
    </row>
    <row r="895" customFormat="false" ht="14.25" hidden="false" customHeight="false" outlineLevel="0" collapsed="false">
      <c r="I895" s="102"/>
    </row>
    <row r="896" customFormat="false" ht="14.25" hidden="false" customHeight="false" outlineLevel="0" collapsed="false">
      <c r="I896" s="102"/>
    </row>
    <row r="897" customFormat="false" ht="14.25" hidden="false" customHeight="false" outlineLevel="0" collapsed="false">
      <c r="I897" s="102"/>
    </row>
    <row r="898" customFormat="false" ht="14.25" hidden="false" customHeight="false" outlineLevel="0" collapsed="false">
      <c r="I898" s="102"/>
    </row>
    <row r="899" customFormat="false" ht="14.25" hidden="false" customHeight="false" outlineLevel="0" collapsed="false">
      <c r="I899" s="102"/>
    </row>
    <row r="900" customFormat="false" ht="14.25" hidden="false" customHeight="false" outlineLevel="0" collapsed="false">
      <c r="I900" s="102"/>
    </row>
    <row r="901" customFormat="false" ht="14.25" hidden="false" customHeight="false" outlineLevel="0" collapsed="false">
      <c r="I901" s="102"/>
    </row>
    <row r="902" customFormat="false" ht="14.25" hidden="false" customHeight="false" outlineLevel="0" collapsed="false">
      <c r="I902" s="102"/>
    </row>
    <row r="903" customFormat="false" ht="14.25" hidden="false" customHeight="false" outlineLevel="0" collapsed="false">
      <c r="I903" s="102"/>
    </row>
    <row r="904" customFormat="false" ht="14.25" hidden="false" customHeight="false" outlineLevel="0" collapsed="false">
      <c r="I904" s="102"/>
    </row>
    <row r="905" customFormat="false" ht="14.25" hidden="false" customHeight="false" outlineLevel="0" collapsed="false">
      <c r="I905" s="102"/>
    </row>
    <row r="906" customFormat="false" ht="14.25" hidden="false" customHeight="false" outlineLevel="0" collapsed="false">
      <c r="I906" s="102"/>
    </row>
    <row r="907" customFormat="false" ht="14.25" hidden="false" customHeight="false" outlineLevel="0" collapsed="false">
      <c r="I907" s="102"/>
    </row>
    <row r="908" customFormat="false" ht="14.25" hidden="false" customHeight="false" outlineLevel="0" collapsed="false">
      <c r="I908" s="102"/>
    </row>
    <row r="909" customFormat="false" ht="14.25" hidden="false" customHeight="false" outlineLevel="0" collapsed="false">
      <c r="I909" s="102"/>
    </row>
    <row r="910" customFormat="false" ht="14.25" hidden="false" customHeight="false" outlineLevel="0" collapsed="false">
      <c r="I910" s="102"/>
    </row>
    <row r="911" customFormat="false" ht="14.25" hidden="false" customHeight="false" outlineLevel="0" collapsed="false">
      <c r="I911" s="102"/>
    </row>
    <row r="912" customFormat="false" ht="14.25" hidden="false" customHeight="false" outlineLevel="0" collapsed="false">
      <c r="I912" s="102"/>
    </row>
    <row r="913" customFormat="false" ht="14.25" hidden="false" customHeight="false" outlineLevel="0" collapsed="false">
      <c r="I913" s="102"/>
    </row>
    <row r="914" customFormat="false" ht="14.25" hidden="false" customHeight="false" outlineLevel="0" collapsed="false">
      <c r="I914" s="102"/>
    </row>
    <row r="915" customFormat="false" ht="14.25" hidden="false" customHeight="false" outlineLevel="0" collapsed="false">
      <c r="I915" s="102"/>
    </row>
    <row r="916" customFormat="false" ht="14.25" hidden="false" customHeight="false" outlineLevel="0" collapsed="false">
      <c r="I916" s="102"/>
    </row>
    <row r="917" customFormat="false" ht="14.25" hidden="false" customHeight="false" outlineLevel="0" collapsed="false">
      <c r="I917" s="102"/>
    </row>
    <row r="918" customFormat="false" ht="14.25" hidden="false" customHeight="false" outlineLevel="0" collapsed="false">
      <c r="I918" s="102"/>
    </row>
    <row r="919" customFormat="false" ht="14.25" hidden="false" customHeight="false" outlineLevel="0" collapsed="false">
      <c r="I919" s="102"/>
    </row>
    <row r="920" customFormat="false" ht="14.25" hidden="false" customHeight="false" outlineLevel="0" collapsed="false">
      <c r="I920" s="102"/>
    </row>
    <row r="921" customFormat="false" ht="14.25" hidden="false" customHeight="false" outlineLevel="0" collapsed="false">
      <c r="I921" s="102"/>
    </row>
    <row r="922" customFormat="false" ht="14.25" hidden="false" customHeight="false" outlineLevel="0" collapsed="false">
      <c r="I922" s="102"/>
    </row>
    <row r="923" customFormat="false" ht="14.25" hidden="false" customHeight="false" outlineLevel="0" collapsed="false">
      <c r="I923" s="102"/>
    </row>
    <row r="924" customFormat="false" ht="14.25" hidden="false" customHeight="false" outlineLevel="0" collapsed="false">
      <c r="I924" s="102"/>
    </row>
    <row r="925" customFormat="false" ht="14.25" hidden="false" customHeight="false" outlineLevel="0" collapsed="false">
      <c r="I925" s="102"/>
    </row>
    <row r="926" customFormat="false" ht="14.25" hidden="false" customHeight="false" outlineLevel="0" collapsed="false">
      <c r="I926" s="102"/>
    </row>
    <row r="927" customFormat="false" ht="14.25" hidden="false" customHeight="false" outlineLevel="0" collapsed="false">
      <c r="I927" s="102"/>
    </row>
    <row r="928" customFormat="false" ht="14.25" hidden="false" customHeight="false" outlineLevel="0" collapsed="false">
      <c r="I928" s="102"/>
    </row>
    <row r="929" customFormat="false" ht="14.25" hidden="false" customHeight="false" outlineLevel="0" collapsed="false">
      <c r="I929" s="102"/>
    </row>
    <row r="930" customFormat="false" ht="14.25" hidden="false" customHeight="false" outlineLevel="0" collapsed="false">
      <c r="I930" s="102"/>
    </row>
    <row r="931" customFormat="false" ht="14.25" hidden="false" customHeight="false" outlineLevel="0" collapsed="false">
      <c r="I931" s="102"/>
    </row>
    <row r="932" customFormat="false" ht="14.25" hidden="false" customHeight="false" outlineLevel="0" collapsed="false">
      <c r="I932" s="102"/>
    </row>
    <row r="933" customFormat="false" ht="14.25" hidden="false" customHeight="false" outlineLevel="0" collapsed="false">
      <c r="I933" s="102"/>
    </row>
    <row r="934" customFormat="false" ht="14.25" hidden="false" customHeight="false" outlineLevel="0" collapsed="false">
      <c r="I934" s="102"/>
    </row>
    <row r="935" customFormat="false" ht="14.25" hidden="false" customHeight="false" outlineLevel="0" collapsed="false">
      <c r="I935" s="102"/>
    </row>
    <row r="936" customFormat="false" ht="14.25" hidden="false" customHeight="false" outlineLevel="0" collapsed="false">
      <c r="I936" s="102"/>
    </row>
    <row r="937" customFormat="false" ht="14.25" hidden="false" customHeight="false" outlineLevel="0" collapsed="false">
      <c r="I937" s="102"/>
    </row>
    <row r="938" customFormat="false" ht="14.25" hidden="false" customHeight="false" outlineLevel="0" collapsed="false">
      <c r="I938" s="102"/>
    </row>
    <row r="939" customFormat="false" ht="14.25" hidden="false" customHeight="false" outlineLevel="0" collapsed="false">
      <c r="I939" s="102"/>
    </row>
    <row r="940" customFormat="false" ht="14.25" hidden="false" customHeight="false" outlineLevel="0" collapsed="false">
      <c r="I940" s="102"/>
    </row>
    <row r="941" customFormat="false" ht="14.25" hidden="false" customHeight="false" outlineLevel="0" collapsed="false">
      <c r="I941" s="102"/>
    </row>
    <row r="942" customFormat="false" ht="14.25" hidden="false" customHeight="false" outlineLevel="0" collapsed="false">
      <c r="I942" s="102"/>
    </row>
    <row r="943" customFormat="false" ht="14.25" hidden="false" customHeight="false" outlineLevel="0" collapsed="false">
      <c r="I943" s="102"/>
    </row>
    <row r="944" customFormat="false" ht="14.25" hidden="false" customHeight="false" outlineLevel="0" collapsed="false">
      <c r="I944" s="102"/>
    </row>
    <row r="945" customFormat="false" ht="14.25" hidden="false" customHeight="false" outlineLevel="0" collapsed="false">
      <c r="I945" s="102"/>
    </row>
    <row r="946" customFormat="false" ht="14.25" hidden="false" customHeight="false" outlineLevel="0" collapsed="false">
      <c r="I946" s="102"/>
    </row>
    <row r="947" customFormat="false" ht="14.25" hidden="false" customHeight="false" outlineLevel="0" collapsed="false">
      <c r="I947" s="102"/>
    </row>
    <row r="948" customFormat="false" ht="14.25" hidden="false" customHeight="false" outlineLevel="0" collapsed="false">
      <c r="I948" s="102"/>
    </row>
    <row r="949" customFormat="false" ht="14.25" hidden="false" customHeight="false" outlineLevel="0" collapsed="false">
      <c r="I949" s="102"/>
    </row>
    <row r="950" customFormat="false" ht="14.25" hidden="false" customHeight="false" outlineLevel="0" collapsed="false">
      <c r="I950" s="102"/>
    </row>
    <row r="951" customFormat="false" ht="14.25" hidden="false" customHeight="false" outlineLevel="0" collapsed="false">
      <c r="I951" s="102"/>
    </row>
    <row r="952" customFormat="false" ht="14.25" hidden="false" customHeight="false" outlineLevel="0" collapsed="false">
      <c r="I952" s="102"/>
    </row>
    <row r="953" customFormat="false" ht="14.25" hidden="false" customHeight="false" outlineLevel="0" collapsed="false">
      <c r="I953" s="102"/>
    </row>
    <row r="954" customFormat="false" ht="14.25" hidden="false" customHeight="false" outlineLevel="0" collapsed="false">
      <c r="I954" s="102"/>
    </row>
    <row r="955" customFormat="false" ht="14.25" hidden="false" customHeight="false" outlineLevel="0" collapsed="false">
      <c r="I955" s="102"/>
    </row>
    <row r="956" customFormat="false" ht="14.25" hidden="false" customHeight="false" outlineLevel="0" collapsed="false">
      <c r="I956" s="102"/>
    </row>
    <row r="957" customFormat="false" ht="14.25" hidden="false" customHeight="false" outlineLevel="0" collapsed="false">
      <c r="I957" s="102"/>
    </row>
    <row r="958" customFormat="false" ht="14.25" hidden="false" customHeight="false" outlineLevel="0" collapsed="false">
      <c r="I958" s="102"/>
    </row>
    <row r="959" customFormat="false" ht="14.25" hidden="false" customHeight="false" outlineLevel="0" collapsed="false">
      <c r="I959" s="102"/>
    </row>
    <row r="960" customFormat="false" ht="14.25" hidden="false" customHeight="false" outlineLevel="0" collapsed="false">
      <c r="I960" s="102"/>
    </row>
    <row r="961" customFormat="false" ht="14.25" hidden="false" customHeight="false" outlineLevel="0" collapsed="false">
      <c r="I961" s="102"/>
    </row>
    <row r="962" customFormat="false" ht="14.25" hidden="false" customHeight="false" outlineLevel="0" collapsed="false">
      <c r="I962" s="102"/>
    </row>
    <row r="963" customFormat="false" ht="14.25" hidden="false" customHeight="false" outlineLevel="0" collapsed="false">
      <c r="I963" s="102"/>
    </row>
    <row r="964" customFormat="false" ht="14.25" hidden="false" customHeight="false" outlineLevel="0" collapsed="false">
      <c r="I964" s="102"/>
    </row>
    <row r="965" customFormat="false" ht="14.25" hidden="false" customHeight="false" outlineLevel="0" collapsed="false">
      <c r="I965" s="102"/>
    </row>
    <row r="966" customFormat="false" ht="14.25" hidden="false" customHeight="false" outlineLevel="0" collapsed="false">
      <c r="I966" s="102"/>
    </row>
    <row r="967" customFormat="false" ht="14.25" hidden="false" customHeight="false" outlineLevel="0" collapsed="false">
      <c r="I967" s="102"/>
    </row>
    <row r="968" customFormat="false" ht="14.25" hidden="false" customHeight="false" outlineLevel="0" collapsed="false">
      <c r="I968" s="102"/>
    </row>
    <row r="969" customFormat="false" ht="14.25" hidden="false" customHeight="false" outlineLevel="0" collapsed="false">
      <c r="I969" s="102"/>
    </row>
    <row r="970" customFormat="false" ht="14.25" hidden="false" customHeight="false" outlineLevel="0" collapsed="false">
      <c r="I970" s="102"/>
    </row>
    <row r="971" customFormat="false" ht="14.25" hidden="false" customHeight="false" outlineLevel="0" collapsed="false">
      <c r="I971" s="102"/>
    </row>
    <row r="972" customFormat="false" ht="14.25" hidden="false" customHeight="false" outlineLevel="0" collapsed="false">
      <c r="I972" s="102"/>
    </row>
    <row r="973" customFormat="false" ht="14.25" hidden="false" customHeight="false" outlineLevel="0" collapsed="false">
      <c r="I973" s="102"/>
    </row>
    <row r="974" customFormat="false" ht="14.25" hidden="false" customHeight="false" outlineLevel="0" collapsed="false">
      <c r="I974" s="102"/>
    </row>
    <row r="975" customFormat="false" ht="14.25" hidden="false" customHeight="false" outlineLevel="0" collapsed="false">
      <c r="I975" s="102"/>
    </row>
    <row r="976" customFormat="false" ht="14.25" hidden="false" customHeight="false" outlineLevel="0" collapsed="false">
      <c r="I976" s="102"/>
    </row>
    <row r="977" customFormat="false" ht="14.25" hidden="false" customHeight="false" outlineLevel="0" collapsed="false">
      <c r="I977" s="102"/>
    </row>
    <row r="978" customFormat="false" ht="14.25" hidden="false" customHeight="false" outlineLevel="0" collapsed="false">
      <c r="I978" s="102"/>
    </row>
    <row r="979" customFormat="false" ht="14.25" hidden="false" customHeight="false" outlineLevel="0" collapsed="false">
      <c r="I979" s="102"/>
    </row>
    <row r="980" customFormat="false" ht="14.25" hidden="false" customHeight="false" outlineLevel="0" collapsed="false">
      <c r="I980" s="102"/>
    </row>
    <row r="981" customFormat="false" ht="14.25" hidden="false" customHeight="false" outlineLevel="0" collapsed="false">
      <c r="I981" s="102"/>
    </row>
    <row r="982" customFormat="false" ht="14.25" hidden="false" customHeight="false" outlineLevel="0" collapsed="false">
      <c r="I982" s="102"/>
    </row>
    <row r="983" customFormat="false" ht="14.25" hidden="false" customHeight="false" outlineLevel="0" collapsed="false">
      <c r="I983" s="102"/>
    </row>
    <row r="984" customFormat="false" ht="14.25" hidden="false" customHeight="false" outlineLevel="0" collapsed="false">
      <c r="I984" s="102"/>
    </row>
    <row r="985" customFormat="false" ht="14.25" hidden="false" customHeight="false" outlineLevel="0" collapsed="false">
      <c r="I985" s="102"/>
    </row>
    <row r="986" customFormat="false" ht="14.25" hidden="false" customHeight="false" outlineLevel="0" collapsed="false">
      <c r="I986" s="102"/>
    </row>
    <row r="987" customFormat="false" ht="14.25" hidden="false" customHeight="false" outlineLevel="0" collapsed="false">
      <c r="I987" s="102"/>
    </row>
    <row r="988" customFormat="false" ht="14.25" hidden="false" customHeight="false" outlineLevel="0" collapsed="false">
      <c r="I988" s="102"/>
    </row>
    <row r="989" customFormat="false" ht="14.25" hidden="false" customHeight="false" outlineLevel="0" collapsed="false">
      <c r="I989" s="102"/>
    </row>
    <row r="990" customFormat="false" ht="14.25" hidden="false" customHeight="false" outlineLevel="0" collapsed="false">
      <c r="I990" s="102"/>
    </row>
    <row r="991" customFormat="false" ht="14.25" hidden="false" customHeight="false" outlineLevel="0" collapsed="false">
      <c r="I991" s="102"/>
    </row>
    <row r="992" customFormat="false" ht="14.25" hidden="false" customHeight="false" outlineLevel="0" collapsed="false">
      <c r="I992" s="102"/>
    </row>
    <row r="993" customFormat="false" ht="14.25" hidden="false" customHeight="false" outlineLevel="0" collapsed="false">
      <c r="I993" s="102"/>
    </row>
    <row r="994" customFormat="false" ht="14.25" hidden="false" customHeight="false" outlineLevel="0" collapsed="false">
      <c r="I994" s="102"/>
    </row>
    <row r="995" customFormat="false" ht="14.25" hidden="false" customHeight="false" outlineLevel="0" collapsed="false">
      <c r="I995" s="102"/>
    </row>
    <row r="996" customFormat="false" ht="14.25" hidden="false" customHeight="false" outlineLevel="0" collapsed="false">
      <c r="I996" s="102"/>
    </row>
    <row r="997" customFormat="false" ht="14.25" hidden="false" customHeight="false" outlineLevel="0" collapsed="false">
      <c r="I997" s="102"/>
    </row>
    <row r="998" customFormat="false" ht="14.25" hidden="false" customHeight="false" outlineLevel="0" collapsed="false">
      <c r="I998" s="102"/>
    </row>
    <row r="999" customFormat="false" ht="14.25" hidden="false" customHeight="false" outlineLevel="0" collapsed="false">
      <c r="I999" s="102"/>
    </row>
    <row r="1000" customFormat="false" ht="14.25" hidden="false" customHeight="false" outlineLevel="0" collapsed="false">
      <c r="I1000" s="102"/>
    </row>
    <row r="1001" customFormat="false" ht="14.25" hidden="false" customHeight="false" outlineLevel="0" collapsed="false">
      <c r="I1001" s="102"/>
    </row>
    <row r="1002" customFormat="false" ht="14.25" hidden="false" customHeight="false" outlineLevel="0" collapsed="false">
      <c r="I1002" s="102"/>
    </row>
    <row r="1003" customFormat="false" ht="14.25" hidden="false" customHeight="false" outlineLevel="0" collapsed="false">
      <c r="I1003" s="102"/>
    </row>
    <row r="1004" customFormat="false" ht="14.25" hidden="false" customHeight="false" outlineLevel="0" collapsed="false">
      <c r="I1004" s="102"/>
    </row>
    <row r="1005" customFormat="false" ht="14.25" hidden="false" customHeight="false" outlineLevel="0" collapsed="false">
      <c r="I1005" s="102"/>
    </row>
    <row r="1006" customFormat="false" ht="14.25" hidden="false" customHeight="false" outlineLevel="0" collapsed="false">
      <c r="I1006" s="102"/>
    </row>
    <row r="1007" customFormat="false" ht="14.25" hidden="false" customHeight="false" outlineLevel="0" collapsed="false">
      <c r="I1007" s="102"/>
    </row>
    <row r="1008" customFormat="false" ht="14.25" hidden="false" customHeight="false" outlineLevel="0" collapsed="false">
      <c r="I1008" s="102"/>
    </row>
    <row r="1009" customFormat="false" ht="14.25" hidden="false" customHeight="false" outlineLevel="0" collapsed="false">
      <c r="I1009" s="102"/>
    </row>
    <row r="1010" customFormat="false" ht="14.25" hidden="false" customHeight="false" outlineLevel="0" collapsed="false">
      <c r="I1010" s="102"/>
    </row>
    <row r="1011" customFormat="false" ht="14.25" hidden="false" customHeight="false" outlineLevel="0" collapsed="false">
      <c r="I1011" s="102"/>
    </row>
    <row r="1012" customFormat="false" ht="14.25" hidden="false" customHeight="false" outlineLevel="0" collapsed="false">
      <c r="I1012" s="102"/>
    </row>
    <row r="1013" customFormat="false" ht="14.25" hidden="false" customHeight="false" outlineLevel="0" collapsed="false">
      <c r="I1013" s="102"/>
    </row>
    <row r="1014" customFormat="false" ht="14.25" hidden="false" customHeight="false" outlineLevel="0" collapsed="false">
      <c r="I1014" s="102"/>
    </row>
    <row r="1015" customFormat="false" ht="14.25" hidden="false" customHeight="false" outlineLevel="0" collapsed="false">
      <c r="I1015" s="102"/>
    </row>
    <row r="1016" customFormat="false" ht="14.25" hidden="false" customHeight="false" outlineLevel="0" collapsed="false">
      <c r="I1016" s="102"/>
    </row>
    <row r="1017" customFormat="false" ht="14.25" hidden="false" customHeight="false" outlineLevel="0" collapsed="false">
      <c r="I1017" s="102"/>
    </row>
    <row r="1018" customFormat="false" ht="14.25" hidden="false" customHeight="false" outlineLevel="0" collapsed="false">
      <c r="I1018" s="102"/>
    </row>
    <row r="1019" customFormat="false" ht="14.25" hidden="false" customHeight="false" outlineLevel="0" collapsed="false">
      <c r="I1019" s="102"/>
    </row>
    <row r="1020" customFormat="false" ht="14.25" hidden="false" customHeight="false" outlineLevel="0" collapsed="false">
      <c r="I1020" s="102"/>
    </row>
    <row r="1021" customFormat="false" ht="14.25" hidden="false" customHeight="false" outlineLevel="0" collapsed="false">
      <c r="I1021" s="102"/>
    </row>
    <row r="1022" customFormat="false" ht="14.25" hidden="false" customHeight="false" outlineLevel="0" collapsed="false">
      <c r="I1022" s="102"/>
    </row>
    <row r="1023" customFormat="false" ht="14.25" hidden="false" customHeight="false" outlineLevel="0" collapsed="false">
      <c r="I1023" s="102"/>
    </row>
    <row r="1024" customFormat="false" ht="14.25" hidden="false" customHeight="false" outlineLevel="0" collapsed="false">
      <c r="I1024" s="102"/>
    </row>
    <row r="1025" customFormat="false" ht="14.25" hidden="false" customHeight="false" outlineLevel="0" collapsed="false">
      <c r="I1025" s="102"/>
    </row>
    <row r="1026" customFormat="false" ht="14.25" hidden="false" customHeight="false" outlineLevel="0" collapsed="false">
      <c r="I1026" s="102"/>
    </row>
    <row r="1027" customFormat="false" ht="14.25" hidden="false" customHeight="false" outlineLevel="0" collapsed="false">
      <c r="I1027" s="102"/>
    </row>
    <row r="1028" customFormat="false" ht="14.25" hidden="false" customHeight="false" outlineLevel="0" collapsed="false">
      <c r="I1028" s="102"/>
    </row>
    <row r="1029" customFormat="false" ht="14.25" hidden="false" customHeight="false" outlineLevel="0" collapsed="false">
      <c r="I1029" s="102"/>
    </row>
    <row r="1030" customFormat="false" ht="14.25" hidden="false" customHeight="false" outlineLevel="0" collapsed="false">
      <c r="I1030" s="102"/>
    </row>
    <row r="1031" customFormat="false" ht="14.25" hidden="false" customHeight="false" outlineLevel="0" collapsed="false">
      <c r="I1031" s="102"/>
    </row>
    <row r="1032" customFormat="false" ht="14.25" hidden="false" customHeight="false" outlineLevel="0" collapsed="false">
      <c r="I1032" s="102"/>
    </row>
    <row r="1033" customFormat="false" ht="14.25" hidden="false" customHeight="false" outlineLevel="0" collapsed="false">
      <c r="I1033" s="102"/>
    </row>
    <row r="1034" customFormat="false" ht="14.25" hidden="false" customHeight="false" outlineLevel="0" collapsed="false">
      <c r="I1034" s="102"/>
    </row>
    <row r="1035" customFormat="false" ht="14.25" hidden="false" customHeight="false" outlineLevel="0" collapsed="false">
      <c r="I1035" s="102"/>
    </row>
    <row r="1036" customFormat="false" ht="14.25" hidden="false" customHeight="false" outlineLevel="0" collapsed="false">
      <c r="I1036" s="102"/>
    </row>
    <row r="1037" customFormat="false" ht="14.25" hidden="false" customHeight="false" outlineLevel="0" collapsed="false">
      <c r="I1037" s="102"/>
    </row>
    <row r="1038" customFormat="false" ht="14.25" hidden="false" customHeight="false" outlineLevel="0" collapsed="false">
      <c r="I1038" s="102"/>
    </row>
    <row r="1039" customFormat="false" ht="14.25" hidden="false" customHeight="false" outlineLevel="0" collapsed="false">
      <c r="I1039" s="102"/>
    </row>
    <row r="1040" customFormat="false" ht="14.25" hidden="false" customHeight="false" outlineLevel="0" collapsed="false">
      <c r="I1040" s="102"/>
    </row>
    <row r="1041" customFormat="false" ht="14.25" hidden="false" customHeight="false" outlineLevel="0" collapsed="false">
      <c r="I1041" s="102"/>
    </row>
    <row r="1042" customFormat="false" ht="14.25" hidden="false" customHeight="false" outlineLevel="0" collapsed="false">
      <c r="I1042" s="102"/>
    </row>
    <row r="1043" customFormat="false" ht="14.25" hidden="false" customHeight="false" outlineLevel="0" collapsed="false">
      <c r="I1043" s="102"/>
    </row>
    <row r="1044" customFormat="false" ht="14.25" hidden="false" customHeight="false" outlineLevel="0" collapsed="false">
      <c r="I1044" s="102"/>
    </row>
    <row r="1045" customFormat="false" ht="14.25" hidden="false" customHeight="false" outlineLevel="0" collapsed="false">
      <c r="I1045" s="102"/>
    </row>
    <row r="1046" customFormat="false" ht="14.25" hidden="false" customHeight="false" outlineLevel="0" collapsed="false">
      <c r="I1046" s="102"/>
    </row>
    <row r="1047" customFormat="false" ht="14.25" hidden="false" customHeight="false" outlineLevel="0" collapsed="false">
      <c r="I1047" s="102"/>
    </row>
    <row r="1048" customFormat="false" ht="14.25" hidden="false" customHeight="false" outlineLevel="0" collapsed="false">
      <c r="I1048" s="102"/>
    </row>
    <row r="1049" customFormat="false" ht="14.25" hidden="false" customHeight="false" outlineLevel="0" collapsed="false">
      <c r="I1049" s="102"/>
    </row>
    <row r="1050" customFormat="false" ht="14.25" hidden="false" customHeight="false" outlineLevel="0" collapsed="false">
      <c r="I1050" s="102"/>
    </row>
    <row r="1051" customFormat="false" ht="14.25" hidden="false" customHeight="false" outlineLevel="0" collapsed="false">
      <c r="I1051" s="102"/>
    </row>
    <row r="1052" customFormat="false" ht="14.25" hidden="false" customHeight="false" outlineLevel="0" collapsed="false">
      <c r="I1052" s="102"/>
    </row>
    <row r="1053" customFormat="false" ht="14.25" hidden="false" customHeight="false" outlineLevel="0" collapsed="false">
      <c r="I1053" s="102"/>
    </row>
    <row r="1054" customFormat="false" ht="14.25" hidden="false" customHeight="false" outlineLevel="0" collapsed="false">
      <c r="I1054" s="102"/>
    </row>
    <row r="1055" customFormat="false" ht="14.25" hidden="false" customHeight="false" outlineLevel="0" collapsed="false">
      <c r="I1055" s="102"/>
    </row>
    <row r="1056" customFormat="false" ht="14.25" hidden="false" customHeight="false" outlineLevel="0" collapsed="false">
      <c r="I1056" s="102"/>
    </row>
    <row r="1057" customFormat="false" ht="14.25" hidden="false" customHeight="false" outlineLevel="0" collapsed="false">
      <c r="I1057" s="102"/>
    </row>
    <row r="1058" customFormat="false" ht="14.25" hidden="false" customHeight="false" outlineLevel="0" collapsed="false">
      <c r="I1058" s="102"/>
    </row>
    <row r="1059" customFormat="false" ht="14.25" hidden="false" customHeight="false" outlineLevel="0" collapsed="false">
      <c r="I1059" s="102"/>
    </row>
    <row r="1060" customFormat="false" ht="14.25" hidden="false" customHeight="false" outlineLevel="0" collapsed="false">
      <c r="I1060" s="102"/>
    </row>
    <row r="1061" customFormat="false" ht="14.25" hidden="false" customHeight="false" outlineLevel="0" collapsed="false">
      <c r="I1061" s="102"/>
    </row>
    <row r="1062" customFormat="false" ht="14.25" hidden="false" customHeight="false" outlineLevel="0" collapsed="false">
      <c r="I1062" s="102"/>
    </row>
    <row r="1063" customFormat="false" ht="14.25" hidden="false" customHeight="false" outlineLevel="0" collapsed="false">
      <c r="I1063" s="102"/>
    </row>
    <row r="1064" customFormat="false" ht="14.25" hidden="false" customHeight="false" outlineLevel="0" collapsed="false">
      <c r="I1064" s="102"/>
    </row>
    <row r="1065" customFormat="false" ht="14.25" hidden="false" customHeight="false" outlineLevel="0" collapsed="false">
      <c r="I1065" s="102"/>
    </row>
    <row r="1066" customFormat="false" ht="14.25" hidden="false" customHeight="false" outlineLevel="0" collapsed="false">
      <c r="I1066" s="102"/>
    </row>
    <row r="1067" customFormat="false" ht="14.25" hidden="false" customHeight="false" outlineLevel="0" collapsed="false">
      <c r="I1067" s="102"/>
    </row>
    <row r="1068" customFormat="false" ht="14.25" hidden="false" customHeight="false" outlineLevel="0" collapsed="false">
      <c r="I1068" s="102"/>
    </row>
    <row r="1069" customFormat="false" ht="14.25" hidden="false" customHeight="false" outlineLevel="0" collapsed="false">
      <c r="I1069" s="102"/>
    </row>
    <row r="1070" customFormat="false" ht="14.25" hidden="false" customHeight="false" outlineLevel="0" collapsed="false">
      <c r="I1070" s="102"/>
    </row>
    <row r="1071" customFormat="false" ht="14.25" hidden="false" customHeight="false" outlineLevel="0" collapsed="false">
      <c r="I1071" s="102"/>
    </row>
    <row r="1072" customFormat="false" ht="14.25" hidden="false" customHeight="false" outlineLevel="0" collapsed="false">
      <c r="I1072" s="102"/>
    </row>
    <row r="1073" customFormat="false" ht="14.25" hidden="false" customHeight="false" outlineLevel="0" collapsed="false">
      <c r="I1073" s="102"/>
    </row>
    <row r="1074" customFormat="false" ht="14.25" hidden="false" customHeight="false" outlineLevel="0" collapsed="false">
      <c r="I1074" s="102"/>
    </row>
    <row r="1075" customFormat="false" ht="14.25" hidden="false" customHeight="false" outlineLevel="0" collapsed="false">
      <c r="I1075" s="102"/>
    </row>
    <row r="1076" customFormat="false" ht="14.25" hidden="false" customHeight="false" outlineLevel="0" collapsed="false">
      <c r="I1076" s="102"/>
    </row>
    <row r="1077" customFormat="false" ht="14.25" hidden="false" customHeight="false" outlineLevel="0" collapsed="false">
      <c r="I1077" s="102"/>
    </row>
    <row r="1078" customFormat="false" ht="14.25" hidden="false" customHeight="false" outlineLevel="0" collapsed="false">
      <c r="I1078" s="102"/>
    </row>
    <row r="1079" customFormat="false" ht="14.25" hidden="false" customHeight="false" outlineLevel="0" collapsed="false">
      <c r="I1079" s="102"/>
    </row>
    <row r="1080" customFormat="false" ht="14.25" hidden="false" customHeight="false" outlineLevel="0" collapsed="false">
      <c r="I1080" s="102"/>
    </row>
    <row r="1081" customFormat="false" ht="14.25" hidden="false" customHeight="false" outlineLevel="0" collapsed="false">
      <c r="I1081" s="102"/>
    </row>
    <row r="1082" customFormat="false" ht="14.25" hidden="false" customHeight="false" outlineLevel="0" collapsed="false">
      <c r="I1082" s="102"/>
    </row>
    <row r="1083" customFormat="false" ht="14.25" hidden="false" customHeight="false" outlineLevel="0" collapsed="false">
      <c r="I1083" s="102"/>
    </row>
    <row r="1084" customFormat="false" ht="14.25" hidden="false" customHeight="false" outlineLevel="0" collapsed="false">
      <c r="I1084" s="102"/>
    </row>
    <row r="1085" customFormat="false" ht="14.25" hidden="false" customHeight="false" outlineLevel="0" collapsed="false">
      <c r="I1085" s="102"/>
    </row>
    <row r="1086" customFormat="false" ht="14.25" hidden="false" customHeight="false" outlineLevel="0" collapsed="false">
      <c r="I1086" s="102"/>
    </row>
    <row r="1087" customFormat="false" ht="14.25" hidden="false" customHeight="false" outlineLevel="0" collapsed="false">
      <c r="I1087" s="102"/>
    </row>
    <row r="1088" customFormat="false" ht="14.25" hidden="false" customHeight="false" outlineLevel="0" collapsed="false">
      <c r="I1088" s="102"/>
    </row>
    <row r="1089" customFormat="false" ht="14.25" hidden="false" customHeight="false" outlineLevel="0" collapsed="false">
      <c r="I1089" s="102"/>
    </row>
    <row r="1090" customFormat="false" ht="14.25" hidden="false" customHeight="false" outlineLevel="0" collapsed="false">
      <c r="I1090" s="102"/>
    </row>
    <row r="1091" customFormat="false" ht="14.25" hidden="false" customHeight="false" outlineLevel="0" collapsed="false">
      <c r="I1091" s="102"/>
    </row>
    <row r="1092" customFormat="false" ht="14.25" hidden="false" customHeight="false" outlineLevel="0" collapsed="false">
      <c r="I1092" s="102"/>
    </row>
    <row r="1093" customFormat="false" ht="14.25" hidden="false" customHeight="false" outlineLevel="0" collapsed="false">
      <c r="I1093" s="102"/>
    </row>
    <row r="1094" customFormat="false" ht="14.25" hidden="false" customHeight="false" outlineLevel="0" collapsed="false">
      <c r="I1094" s="102"/>
    </row>
    <row r="1095" customFormat="false" ht="14.25" hidden="false" customHeight="false" outlineLevel="0" collapsed="false">
      <c r="I1095" s="102"/>
    </row>
    <row r="1096" customFormat="false" ht="14.25" hidden="false" customHeight="false" outlineLevel="0" collapsed="false">
      <c r="I1096" s="102"/>
    </row>
    <row r="1097" customFormat="false" ht="14.25" hidden="false" customHeight="false" outlineLevel="0" collapsed="false">
      <c r="I1097" s="102"/>
    </row>
    <row r="1098" customFormat="false" ht="14.25" hidden="false" customHeight="false" outlineLevel="0" collapsed="false">
      <c r="I1098" s="102"/>
    </row>
    <row r="1099" customFormat="false" ht="14.25" hidden="false" customHeight="false" outlineLevel="0" collapsed="false">
      <c r="I1099" s="102"/>
    </row>
    <row r="1100" customFormat="false" ht="14.25" hidden="false" customHeight="false" outlineLevel="0" collapsed="false">
      <c r="I1100" s="102"/>
    </row>
    <row r="1101" customFormat="false" ht="14.25" hidden="false" customHeight="false" outlineLevel="0" collapsed="false">
      <c r="I1101" s="102"/>
    </row>
    <row r="1102" customFormat="false" ht="14.25" hidden="false" customHeight="false" outlineLevel="0" collapsed="false">
      <c r="I1102" s="102"/>
    </row>
    <row r="1103" customFormat="false" ht="14.25" hidden="false" customHeight="false" outlineLevel="0" collapsed="false">
      <c r="I1103" s="102"/>
    </row>
    <row r="1104" customFormat="false" ht="14.25" hidden="false" customHeight="false" outlineLevel="0" collapsed="false">
      <c r="I1104" s="102"/>
    </row>
    <row r="1105" customFormat="false" ht="14.25" hidden="false" customHeight="false" outlineLevel="0" collapsed="false">
      <c r="I1105" s="102"/>
    </row>
    <row r="1106" customFormat="false" ht="14.25" hidden="false" customHeight="false" outlineLevel="0" collapsed="false">
      <c r="I1106" s="102"/>
    </row>
    <row r="1107" customFormat="false" ht="14.25" hidden="false" customHeight="false" outlineLevel="0" collapsed="false">
      <c r="I1107" s="102"/>
    </row>
    <row r="1108" customFormat="false" ht="14.25" hidden="false" customHeight="false" outlineLevel="0" collapsed="false">
      <c r="I1108" s="102"/>
    </row>
    <row r="1109" customFormat="false" ht="14.25" hidden="false" customHeight="false" outlineLevel="0" collapsed="false">
      <c r="I1109" s="102"/>
    </row>
    <row r="1110" customFormat="false" ht="14.25" hidden="false" customHeight="false" outlineLevel="0" collapsed="false">
      <c r="I1110" s="102"/>
    </row>
    <row r="1111" customFormat="false" ht="14.25" hidden="false" customHeight="false" outlineLevel="0" collapsed="false">
      <c r="I1111" s="102"/>
    </row>
    <row r="1112" customFormat="false" ht="14.25" hidden="false" customHeight="false" outlineLevel="0" collapsed="false">
      <c r="I1112" s="102"/>
    </row>
    <row r="1113" customFormat="false" ht="14.25" hidden="false" customHeight="false" outlineLevel="0" collapsed="false">
      <c r="I1113" s="102"/>
    </row>
    <row r="1114" customFormat="false" ht="14.25" hidden="false" customHeight="false" outlineLevel="0" collapsed="false">
      <c r="I1114" s="102"/>
    </row>
    <row r="1115" customFormat="false" ht="14.25" hidden="false" customHeight="false" outlineLevel="0" collapsed="false">
      <c r="I1115" s="102"/>
    </row>
    <row r="1116" customFormat="false" ht="14.25" hidden="false" customHeight="false" outlineLevel="0" collapsed="false">
      <c r="I1116" s="102"/>
    </row>
    <row r="1117" customFormat="false" ht="14.25" hidden="false" customHeight="false" outlineLevel="0" collapsed="false">
      <c r="I1117" s="102"/>
    </row>
    <row r="1118" customFormat="false" ht="14.25" hidden="false" customHeight="false" outlineLevel="0" collapsed="false">
      <c r="I1118" s="102"/>
    </row>
    <row r="1119" customFormat="false" ht="14.25" hidden="false" customHeight="false" outlineLevel="0" collapsed="false">
      <c r="I1119" s="102"/>
    </row>
    <row r="1120" customFormat="false" ht="14.25" hidden="false" customHeight="false" outlineLevel="0" collapsed="false">
      <c r="I1120" s="102"/>
    </row>
    <row r="1121" customFormat="false" ht="14.25" hidden="false" customHeight="false" outlineLevel="0" collapsed="false">
      <c r="I1121" s="102"/>
    </row>
    <row r="1122" customFormat="false" ht="14.25" hidden="false" customHeight="false" outlineLevel="0" collapsed="false">
      <c r="I1122" s="102"/>
    </row>
    <row r="1123" customFormat="false" ht="14.25" hidden="false" customHeight="false" outlineLevel="0" collapsed="false">
      <c r="I1123" s="102"/>
    </row>
    <row r="1124" customFormat="false" ht="14.25" hidden="false" customHeight="false" outlineLevel="0" collapsed="false">
      <c r="I1124" s="102"/>
    </row>
    <row r="1125" customFormat="false" ht="14.25" hidden="false" customHeight="false" outlineLevel="0" collapsed="false">
      <c r="I1125" s="102"/>
    </row>
    <row r="1126" customFormat="false" ht="14.25" hidden="false" customHeight="false" outlineLevel="0" collapsed="false">
      <c r="I1126" s="102"/>
    </row>
    <row r="1127" customFormat="false" ht="14.25" hidden="false" customHeight="false" outlineLevel="0" collapsed="false">
      <c r="I1127" s="102"/>
    </row>
    <row r="1128" customFormat="false" ht="14.25" hidden="false" customHeight="false" outlineLevel="0" collapsed="false">
      <c r="I1128" s="102"/>
    </row>
    <row r="1129" customFormat="false" ht="14.25" hidden="false" customHeight="false" outlineLevel="0" collapsed="false">
      <c r="I1129" s="102"/>
    </row>
    <row r="1130" customFormat="false" ht="14.25" hidden="false" customHeight="false" outlineLevel="0" collapsed="false">
      <c r="I1130" s="102"/>
    </row>
    <row r="1131" customFormat="false" ht="14.25" hidden="false" customHeight="false" outlineLevel="0" collapsed="false">
      <c r="I1131" s="102"/>
    </row>
    <row r="1132" customFormat="false" ht="14.25" hidden="false" customHeight="false" outlineLevel="0" collapsed="false">
      <c r="I1132" s="102"/>
    </row>
    <row r="1133" customFormat="false" ht="14.25" hidden="false" customHeight="false" outlineLevel="0" collapsed="false">
      <c r="I1133" s="102"/>
    </row>
    <row r="1134" customFormat="false" ht="14.25" hidden="false" customHeight="false" outlineLevel="0" collapsed="false">
      <c r="I1134" s="102"/>
    </row>
    <row r="1135" customFormat="false" ht="14.25" hidden="false" customHeight="false" outlineLevel="0" collapsed="false">
      <c r="I1135" s="102"/>
    </row>
    <row r="1136" customFormat="false" ht="14.25" hidden="false" customHeight="false" outlineLevel="0" collapsed="false">
      <c r="I1136" s="102"/>
    </row>
    <row r="1137" customFormat="false" ht="14.25" hidden="false" customHeight="false" outlineLevel="0" collapsed="false">
      <c r="I1137" s="102"/>
    </row>
    <row r="1138" customFormat="false" ht="14.25" hidden="false" customHeight="false" outlineLevel="0" collapsed="false">
      <c r="I1138" s="102"/>
    </row>
    <row r="1139" customFormat="false" ht="14.25" hidden="false" customHeight="false" outlineLevel="0" collapsed="false">
      <c r="I1139" s="102"/>
    </row>
    <row r="1140" customFormat="false" ht="14.25" hidden="false" customHeight="false" outlineLevel="0" collapsed="false">
      <c r="I1140" s="102"/>
    </row>
    <row r="1141" customFormat="false" ht="14.25" hidden="false" customHeight="false" outlineLevel="0" collapsed="false">
      <c r="I1141" s="102"/>
    </row>
    <row r="1142" customFormat="false" ht="14.25" hidden="false" customHeight="false" outlineLevel="0" collapsed="false">
      <c r="I1142" s="102"/>
    </row>
    <row r="1143" customFormat="false" ht="14.25" hidden="false" customHeight="false" outlineLevel="0" collapsed="false">
      <c r="I1143" s="102"/>
    </row>
    <row r="1144" customFormat="false" ht="14.25" hidden="false" customHeight="false" outlineLevel="0" collapsed="false">
      <c r="I1144" s="102"/>
    </row>
    <row r="1145" customFormat="false" ht="14.25" hidden="false" customHeight="false" outlineLevel="0" collapsed="false">
      <c r="I1145" s="102"/>
    </row>
    <row r="1146" customFormat="false" ht="14.25" hidden="false" customHeight="false" outlineLevel="0" collapsed="false">
      <c r="I1146" s="102"/>
    </row>
    <row r="1147" customFormat="false" ht="14.25" hidden="false" customHeight="false" outlineLevel="0" collapsed="false">
      <c r="I1147" s="102"/>
    </row>
    <row r="1148" customFormat="false" ht="14.25" hidden="false" customHeight="false" outlineLevel="0" collapsed="false">
      <c r="I1148" s="102"/>
    </row>
    <row r="1149" customFormat="false" ht="14.25" hidden="false" customHeight="false" outlineLevel="0" collapsed="false">
      <c r="I1149" s="102"/>
    </row>
    <row r="1150" customFormat="false" ht="14.25" hidden="false" customHeight="false" outlineLevel="0" collapsed="false">
      <c r="I1150" s="102"/>
    </row>
    <row r="1151" customFormat="false" ht="14.25" hidden="false" customHeight="false" outlineLevel="0" collapsed="false">
      <c r="I1151" s="102"/>
    </row>
    <row r="1152" customFormat="false" ht="14.25" hidden="false" customHeight="false" outlineLevel="0" collapsed="false">
      <c r="I1152" s="102"/>
    </row>
    <row r="1153" customFormat="false" ht="14.25" hidden="false" customHeight="false" outlineLevel="0" collapsed="false">
      <c r="I1153" s="102"/>
    </row>
    <row r="1154" customFormat="false" ht="14.25" hidden="false" customHeight="false" outlineLevel="0" collapsed="false">
      <c r="I1154" s="102"/>
    </row>
    <row r="1155" customFormat="false" ht="14.25" hidden="false" customHeight="false" outlineLevel="0" collapsed="false">
      <c r="I1155" s="102"/>
    </row>
    <row r="1156" customFormat="false" ht="14.25" hidden="false" customHeight="false" outlineLevel="0" collapsed="false">
      <c r="I1156" s="102"/>
    </row>
    <row r="1157" customFormat="false" ht="14.25" hidden="false" customHeight="false" outlineLevel="0" collapsed="false">
      <c r="I1157" s="102"/>
    </row>
    <row r="1158" customFormat="false" ht="14.25" hidden="false" customHeight="false" outlineLevel="0" collapsed="false">
      <c r="I1158" s="102"/>
    </row>
    <row r="1159" customFormat="false" ht="14.25" hidden="false" customHeight="false" outlineLevel="0" collapsed="false">
      <c r="I1159" s="102"/>
    </row>
    <row r="1160" customFormat="false" ht="14.25" hidden="false" customHeight="false" outlineLevel="0" collapsed="false">
      <c r="I1160" s="102"/>
    </row>
    <row r="1161" customFormat="false" ht="14.25" hidden="false" customHeight="false" outlineLevel="0" collapsed="false">
      <c r="I1161" s="102"/>
    </row>
    <row r="1162" customFormat="false" ht="14.25" hidden="false" customHeight="false" outlineLevel="0" collapsed="false">
      <c r="I1162" s="102"/>
    </row>
    <row r="1163" customFormat="false" ht="14.25" hidden="false" customHeight="false" outlineLevel="0" collapsed="false">
      <c r="I1163" s="102"/>
    </row>
    <row r="1164" customFormat="false" ht="14.25" hidden="false" customHeight="false" outlineLevel="0" collapsed="false">
      <c r="I1164" s="102"/>
    </row>
    <row r="1165" customFormat="false" ht="14.25" hidden="false" customHeight="false" outlineLevel="0" collapsed="false">
      <c r="I1165" s="102"/>
    </row>
    <row r="1166" customFormat="false" ht="14.25" hidden="false" customHeight="false" outlineLevel="0" collapsed="false">
      <c r="I1166" s="102"/>
    </row>
    <row r="1167" customFormat="false" ht="14.25" hidden="false" customHeight="false" outlineLevel="0" collapsed="false">
      <c r="I1167" s="102"/>
    </row>
    <row r="1168" customFormat="false" ht="14.25" hidden="false" customHeight="false" outlineLevel="0" collapsed="false">
      <c r="I1168" s="102"/>
    </row>
    <row r="1169" customFormat="false" ht="14.25" hidden="false" customHeight="false" outlineLevel="0" collapsed="false">
      <c r="I1169" s="102"/>
    </row>
    <row r="1170" customFormat="false" ht="14.25" hidden="false" customHeight="false" outlineLevel="0" collapsed="false">
      <c r="I1170" s="102"/>
    </row>
    <row r="1171" customFormat="false" ht="14.25" hidden="false" customHeight="false" outlineLevel="0" collapsed="false">
      <c r="I1171" s="102"/>
    </row>
    <row r="1172" customFormat="false" ht="14.25" hidden="false" customHeight="false" outlineLevel="0" collapsed="false">
      <c r="I1172" s="102"/>
    </row>
    <row r="1173" customFormat="false" ht="14.25" hidden="false" customHeight="false" outlineLevel="0" collapsed="false">
      <c r="I1173" s="102"/>
    </row>
    <row r="1174" customFormat="false" ht="14.25" hidden="false" customHeight="false" outlineLevel="0" collapsed="false">
      <c r="I1174" s="102"/>
    </row>
    <row r="1175" customFormat="false" ht="14.25" hidden="false" customHeight="false" outlineLevel="0" collapsed="false">
      <c r="I1175" s="102"/>
    </row>
    <row r="1176" customFormat="false" ht="14.25" hidden="false" customHeight="false" outlineLevel="0" collapsed="false">
      <c r="I1176" s="102"/>
    </row>
    <row r="1177" customFormat="false" ht="14.25" hidden="false" customHeight="false" outlineLevel="0" collapsed="false">
      <c r="I1177" s="102"/>
    </row>
    <row r="1178" customFormat="false" ht="14.25" hidden="false" customHeight="false" outlineLevel="0" collapsed="false">
      <c r="I1178" s="102"/>
    </row>
    <row r="1179" customFormat="false" ht="14.25" hidden="false" customHeight="false" outlineLevel="0" collapsed="false">
      <c r="I1179" s="102"/>
    </row>
    <row r="1180" customFormat="false" ht="14.25" hidden="false" customHeight="false" outlineLevel="0" collapsed="false">
      <c r="I1180" s="102"/>
    </row>
    <row r="1181" customFormat="false" ht="14.25" hidden="false" customHeight="false" outlineLevel="0" collapsed="false">
      <c r="I1181" s="102"/>
    </row>
    <row r="1182" customFormat="false" ht="14.25" hidden="false" customHeight="false" outlineLevel="0" collapsed="false">
      <c r="I1182" s="102"/>
    </row>
    <row r="1183" customFormat="false" ht="14.25" hidden="false" customHeight="false" outlineLevel="0" collapsed="false">
      <c r="I1183" s="102"/>
    </row>
    <row r="1184" customFormat="false" ht="14.25" hidden="false" customHeight="false" outlineLevel="0" collapsed="false">
      <c r="I1184" s="102"/>
    </row>
    <row r="1185" customFormat="false" ht="14.25" hidden="false" customHeight="false" outlineLevel="0" collapsed="false">
      <c r="I1185" s="102"/>
    </row>
    <row r="1186" customFormat="false" ht="14.25" hidden="false" customHeight="false" outlineLevel="0" collapsed="false">
      <c r="I1186" s="102"/>
    </row>
    <row r="1187" customFormat="false" ht="14.25" hidden="false" customHeight="false" outlineLevel="0" collapsed="false">
      <c r="I1187" s="102"/>
    </row>
    <row r="1188" customFormat="false" ht="14.25" hidden="false" customHeight="false" outlineLevel="0" collapsed="false">
      <c r="I1188" s="102"/>
    </row>
    <row r="1189" customFormat="false" ht="14.25" hidden="false" customHeight="false" outlineLevel="0" collapsed="false">
      <c r="I1189" s="102"/>
    </row>
    <row r="1190" customFormat="false" ht="14.25" hidden="false" customHeight="false" outlineLevel="0" collapsed="false">
      <c r="I1190" s="102"/>
    </row>
    <row r="1191" customFormat="false" ht="14.25" hidden="false" customHeight="false" outlineLevel="0" collapsed="false">
      <c r="I1191" s="102"/>
    </row>
    <row r="1192" customFormat="false" ht="14.25" hidden="false" customHeight="false" outlineLevel="0" collapsed="false">
      <c r="I1192" s="102"/>
    </row>
    <row r="1193" customFormat="false" ht="14.25" hidden="false" customHeight="false" outlineLevel="0" collapsed="false">
      <c r="I1193" s="102"/>
    </row>
    <row r="1194" customFormat="false" ht="14.25" hidden="false" customHeight="false" outlineLevel="0" collapsed="false">
      <c r="I1194" s="102"/>
    </row>
    <row r="1195" customFormat="false" ht="14.25" hidden="false" customHeight="false" outlineLevel="0" collapsed="false">
      <c r="I1195" s="102"/>
    </row>
    <row r="1196" customFormat="false" ht="14.25" hidden="false" customHeight="false" outlineLevel="0" collapsed="false">
      <c r="I1196" s="102"/>
    </row>
    <row r="1197" customFormat="false" ht="14.25" hidden="false" customHeight="false" outlineLevel="0" collapsed="false">
      <c r="I1197" s="102"/>
    </row>
    <row r="1198" customFormat="false" ht="14.25" hidden="false" customHeight="false" outlineLevel="0" collapsed="false">
      <c r="I1198" s="102"/>
    </row>
    <row r="1199" customFormat="false" ht="14.25" hidden="false" customHeight="false" outlineLevel="0" collapsed="false">
      <c r="I1199" s="102"/>
    </row>
    <row r="1200" customFormat="false" ht="14.25" hidden="false" customHeight="false" outlineLevel="0" collapsed="false">
      <c r="I1200" s="102"/>
    </row>
    <row r="1201" customFormat="false" ht="14.25" hidden="false" customHeight="false" outlineLevel="0" collapsed="false">
      <c r="I1201" s="102"/>
    </row>
    <row r="1202" customFormat="false" ht="14.25" hidden="false" customHeight="false" outlineLevel="0" collapsed="false">
      <c r="I1202" s="102"/>
    </row>
    <row r="1203" customFormat="false" ht="14.25" hidden="false" customHeight="false" outlineLevel="0" collapsed="false">
      <c r="I1203" s="102"/>
    </row>
    <row r="1204" customFormat="false" ht="14.25" hidden="false" customHeight="false" outlineLevel="0" collapsed="false">
      <c r="I1204" s="102"/>
    </row>
    <row r="1205" customFormat="false" ht="14.25" hidden="false" customHeight="false" outlineLevel="0" collapsed="false">
      <c r="I1205" s="102"/>
    </row>
    <row r="1206" customFormat="false" ht="14.25" hidden="false" customHeight="false" outlineLevel="0" collapsed="false">
      <c r="I1206" s="102"/>
    </row>
    <row r="1207" customFormat="false" ht="14.25" hidden="false" customHeight="false" outlineLevel="0" collapsed="false">
      <c r="I1207" s="102"/>
    </row>
    <row r="1208" customFormat="false" ht="14.25" hidden="false" customHeight="false" outlineLevel="0" collapsed="false">
      <c r="I1208" s="102"/>
    </row>
    <row r="1209" customFormat="false" ht="14.25" hidden="false" customHeight="false" outlineLevel="0" collapsed="false">
      <c r="I1209" s="102"/>
    </row>
    <row r="1210" customFormat="false" ht="14.25" hidden="false" customHeight="false" outlineLevel="0" collapsed="false">
      <c r="I1210" s="102"/>
    </row>
    <row r="1211" customFormat="false" ht="14.25" hidden="false" customHeight="false" outlineLevel="0" collapsed="false">
      <c r="I1211" s="102"/>
    </row>
    <row r="1212" customFormat="false" ht="14.25" hidden="false" customHeight="false" outlineLevel="0" collapsed="false">
      <c r="I1212" s="102"/>
    </row>
    <row r="1213" customFormat="false" ht="14.25" hidden="false" customHeight="false" outlineLevel="0" collapsed="false">
      <c r="I1213" s="102"/>
    </row>
    <row r="1214" customFormat="false" ht="14.25" hidden="false" customHeight="false" outlineLevel="0" collapsed="false">
      <c r="I1214" s="102"/>
    </row>
    <row r="1215" customFormat="false" ht="14.25" hidden="false" customHeight="false" outlineLevel="0" collapsed="false">
      <c r="I1215" s="102"/>
    </row>
    <row r="1216" customFormat="false" ht="14.25" hidden="false" customHeight="false" outlineLevel="0" collapsed="false">
      <c r="I1216" s="102"/>
    </row>
    <row r="1217" customFormat="false" ht="14.25" hidden="false" customHeight="false" outlineLevel="0" collapsed="false">
      <c r="I1217" s="102"/>
    </row>
    <row r="1218" customFormat="false" ht="14.25" hidden="false" customHeight="false" outlineLevel="0" collapsed="false">
      <c r="I1218" s="102"/>
    </row>
    <row r="1219" customFormat="false" ht="14.25" hidden="false" customHeight="false" outlineLevel="0" collapsed="false">
      <c r="I1219" s="102"/>
    </row>
    <row r="1220" customFormat="false" ht="14.25" hidden="false" customHeight="false" outlineLevel="0" collapsed="false">
      <c r="I1220" s="102"/>
    </row>
    <row r="1221" customFormat="false" ht="14.25" hidden="false" customHeight="false" outlineLevel="0" collapsed="false">
      <c r="I1221" s="102"/>
    </row>
    <row r="1222" customFormat="false" ht="14.25" hidden="false" customHeight="false" outlineLevel="0" collapsed="false">
      <c r="I1222" s="102"/>
    </row>
    <row r="1223" customFormat="false" ht="14.25" hidden="false" customHeight="false" outlineLevel="0" collapsed="false">
      <c r="I1223" s="102"/>
    </row>
    <row r="1224" customFormat="false" ht="14.25" hidden="false" customHeight="false" outlineLevel="0" collapsed="false">
      <c r="I1224" s="102"/>
    </row>
    <row r="1225" customFormat="false" ht="14.25" hidden="false" customHeight="false" outlineLevel="0" collapsed="false">
      <c r="I1225" s="102"/>
    </row>
    <row r="1226" customFormat="false" ht="14.25" hidden="false" customHeight="false" outlineLevel="0" collapsed="false">
      <c r="I1226" s="102"/>
    </row>
    <row r="1227" customFormat="false" ht="14.25" hidden="false" customHeight="false" outlineLevel="0" collapsed="false">
      <c r="I1227" s="102"/>
    </row>
    <row r="1228" customFormat="false" ht="14.25" hidden="false" customHeight="false" outlineLevel="0" collapsed="false">
      <c r="I1228" s="102"/>
    </row>
    <row r="1229" customFormat="false" ht="14.25" hidden="false" customHeight="false" outlineLevel="0" collapsed="false">
      <c r="I1229" s="102"/>
    </row>
    <row r="1230" customFormat="false" ht="14.25" hidden="false" customHeight="false" outlineLevel="0" collapsed="false">
      <c r="I1230" s="102"/>
    </row>
    <row r="1231" customFormat="false" ht="14.25" hidden="false" customHeight="false" outlineLevel="0" collapsed="false">
      <c r="I1231" s="102"/>
    </row>
    <row r="1232" customFormat="false" ht="14.25" hidden="false" customHeight="false" outlineLevel="0" collapsed="false">
      <c r="I1232" s="102"/>
    </row>
    <row r="1233" customFormat="false" ht="14.25" hidden="false" customHeight="false" outlineLevel="0" collapsed="false">
      <c r="I1233" s="102"/>
    </row>
    <row r="1234" customFormat="false" ht="14.25" hidden="false" customHeight="false" outlineLevel="0" collapsed="false">
      <c r="I1234" s="102"/>
    </row>
    <row r="1235" customFormat="false" ht="14.25" hidden="false" customHeight="false" outlineLevel="0" collapsed="false">
      <c r="I1235" s="102"/>
    </row>
    <row r="1236" customFormat="false" ht="14.25" hidden="false" customHeight="false" outlineLevel="0" collapsed="false">
      <c r="I1236" s="102"/>
    </row>
    <row r="1237" customFormat="false" ht="14.25" hidden="false" customHeight="false" outlineLevel="0" collapsed="false">
      <c r="I1237" s="102"/>
    </row>
    <row r="1238" customFormat="false" ht="14.25" hidden="false" customHeight="false" outlineLevel="0" collapsed="false">
      <c r="I1238" s="102"/>
    </row>
    <row r="1239" customFormat="false" ht="14.25" hidden="false" customHeight="false" outlineLevel="0" collapsed="false">
      <c r="I1239" s="102"/>
    </row>
    <row r="1240" customFormat="false" ht="14.25" hidden="false" customHeight="false" outlineLevel="0" collapsed="false">
      <c r="I1240" s="102"/>
    </row>
    <row r="1241" customFormat="false" ht="14.25" hidden="false" customHeight="false" outlineLevel="0" collapsed="false">
      <c r="I1241" s="102"/>
    </row>
    <row r="1242" customFormat="false" ht="14.25" hidden="false" customHeight="false" outlineLevel="0" collapsed="false">
      <c r="I1242" s="102"/>
    </row>
    <row r="1243" customFormat="false" ht="14.25" hidden="false" customHeight="false" outlineLevel="0" collapsed="false">
      <c r="I1243" s="102"/>
    </row>
    <row r="1244" customFormat="false" ht="14.25" hidden="false" customHeight="false" outlineLevel="0" collapsed="false">
      <c r="I1244" s="102"/>
    </row>
    <row r="1245" customFormat="false" ht="14.25" hidden="false" customHeight="false" outlineLevel="0" collapsed="false">
      <c r="I1245" s="102"/>
    </row>
    <row r="1246" customFormat="false" ht="14.25" hidden="false" customHeight="false" outlineLevel="0" collapsed="false">
      <c r="I1246" s="102"/>
    </row>
    <row r="1247" customFormat="false" ht="14.25" hidden="false" customHeight="false" outlineLevel="0" collapsed="false">
      <c r="I1247" s="102"/>
    </row>
    <row r="1248" customFormat="false" ht="14.25" hidden="false" customHeight="false" outlineLevel="0" collapsed="false">
      <c r="I1248" s="102"/>
    </row>
    <row r="1249" customFormat="false" ht="14.25" hidden="false" customHeight="false" outlineLevel="0" collapsed="false">
      <c r="I1249" s="102"/>
    </row>
    <row r="1250" customFormat="false" ht="14.25" hidden="false" customHeight="false" outlineLevel="0" collapsed="false">
      <c r="I1250" s="102"/>
    </row>
    <row r="1251" customFormat="false" ht="14.25" hidden="false" customHeight="false" outlineLevel="0" collapsed="false">
      <c r="I1251" s="102"/>
    </row>
    <row r="1252" customFormat="false" ht="14.25" hidden="false" customHeight="false" outlineLevel="0" collapsed="false">
      <c r="I1252" s="102"/>
    </row>
    <row r="1253" customFormat="false" ht="14.25" hidden="false" customHeight="false" outlineLevel="0" collapsed="false">
      <c r="I1253" s="102"/>
    </row>
    <row r="1254" customFormat="false" ht="14.25" hidden="false" customHeight="false" outlineLevel="0" collapsed="false">
      <c r="I1254" s="102"/>
    </row>
    <row r="1255" customFormat="false" ht="14.25" hidden="false" customHeight="false" outlineLevel="0" collapsed="false">
      <c r="I1255" s="102"/>
    </row>
    <row r="1256" customFormat="false" ht="14.25" hidden="false" customHeight="false" outlineLevel="0" collapsed="false">
      <c r="I1256" s="102"/>
    </row>
    <row r="1257" customFormat="false" ht="14.25" hidden="false" customHeight="false" outlineLevel="0" collapsed="false">
      <c r="I1257" s="102"/>
    </row>
    <row r="1258" customFormat="false" ht="14.25" hidden="false" customHeight="false" outlineLevel="0" collapsed="false">
      <c r="I1258" s="102"/>
    </row>
    <row r="1259" customFormat="false" ht="14.25" hidden="false" customHeight="false" outlineLevel="0" collapsed="false">
      <c r="I1259" s="102"/>
    </row>
    <row r="1260" customFormat="false" ht="14.25" hidden="false" customHeight="false" outlineLevel="0" collapsed="false">
      <c r="I1260" s="102"/>
    </row>
    <row r="1261" customFormat="false" ht="14.25" hidden="false" customHeight="false" outlineLevel="0" collapsed="false">
      <c r="I1261" s="102"/>
    </row>
    <row r="1262" customFormat="false" ht="14.25" hidden="false" customHeight="false" outlineLevel="0" collapsed="false">
      <c r="I1262" s="102"/>
    </row>
  </sheetData>
  <autoFilter ref="A1:Q248"/>
  <dataValidations count="4">
    <dataValidation allowBlank="true" errorStyle="stop" operator="between" showDropDown="false" showErrorMessage="true" showInputMessage="true" sqref="J2:J48 J50:J173" type="list">
      <formula1>Lists!$F$2:$F$3</formula1>
      <formula2>0</formula2>
    </dataValidation>
    <dataValidation allowBlank="true" errorStyle="stop" operator="between" showDropDown="false" showErrorMessage="true" showInputMessage="true" sqref="O2:O92 O113:O132" type="list">
      <formula1>Lists!$O$2:$O$3</formula1>
      <formula2>0</formula2>
    </dataValidation>
    <dataValidation allowBlank="true" errorStyle="stop" operator="between" showDropDown="false" showErrorMessage="true" showInputMessage="true" sqref="Q2:Q239 Q244:Q283" type="list">
      <formula1>Lists!$H$2:$H$4</formula1>
      <formula2>0</formula2>
    </dataValidation>
    <dataValidation allowBlank="true" errorStyle="stop" operator="between" showDropDown="false" showErrorMessage="true" showInputMessage="true" sqref="I2:I239 I244:I1262" type="list">
      <formula1>Lists!$E$2:$E$8</formula1>
      <formula2>0</formula2>
    </dataValidation>
  </dataValidations>
  <hyperlinks>
    <hyperlink ref="F3" r:id="rId2" display="https://doi.org/10.5194/egusphere-2025-1926"/>
    <hyperlink ref="E6" r:id="rId3" display="Catalytic heaters methane emissions"/>
    <hyperlink ref="F6" r:id="rId4" display="https://doi.org/10.1021/acs.estlett.4c00453"/>
    <hyperlink ref="E7" r:id="rId5" display="Global rice paddy inventory"/>
    <hyperlink ref="F7" r:id="rId6" display="https://doi.org/10.1029/2024EF005479"/>
    <hyperlink ref="E8" r:id="rId7" display="Angolan offshore oil and gas methane emissions"/>
    <hyperlink ref="F8" r:id="rId8" display="https://doi.org/10.5194/egusphere-2025-635"/>
    <hyperlink ref="F9" r:id="rId9" display="https://doi.org/10.5194/egusphere-2025-635"/>
    <hyperlink ref="E15" r:id="rId10" display="Satellite-Detected methane supperemitters in Algeria"/>
    <hyperlink ref="F15" r:id="rId11" display="https://doi.org/10.1021/acs.est.3c04746"/>
    <hyperlink ref="E16" r:id="rId12" display="Methane emissions from Venezuelan oil production"/>
    <hyperlink ref="F16" r:id="rId13" display="https://doi.org/10.5194/acp-24-6845-2024"/>
    <hyperlink ref="E17" r:id="rId14" display="Super-Emitter Detection and Source Identification"/>
    <hyperlink ref="F17" r:id="rId15" display="https://doi.org/10.1029/2024GL111824"/>
    <hyperlink ref="E19" r:id="rId16" display="Synthesis, 12 cities, 8 countries"/>
    <hyperlink ref="F19" r:id="rId17" display="https://doi.org/10.1021/acs.est.3c03160"/>
    <hyperlink ref="E20" r:id="rId18" display="Utrecht (NL) &amp; Hamburg (DE)"/>
    <hyperlink ref="F20" r:id="rId19" display="https://doi.org/10.5194/acp-20-14717-2020"/>
    <hyperlink ref="E21" r:id="rId20" display="Hamburg (DE) "/>
    <hyperlink ref="F21" r:id="rId21" display="https://doi.org/10.5194/acp-23-6897-2023"/>
    <hyperlink ref="E22" r:id="rId22" display="Street-level emissions, Bucharest"/>
    <hyperlink ref="F22" r:id="rId23" display="https://doi.org/10.1016/j.aeaoa.2022.100153"/>
    <hyperlink ref="E24" r:id="rId24" display="Paris (FR)"/>
    <hyperlink ref="F24" r:id="rId25" display="https://doi.org/10.1021/acs.est.1c00859"/>
    <hyperlink ref="E25" r:id="rId26" display="Toronto (Canada, for point of comparison) "/>
    <hyperlink ref="F25" r:id="rId27" display="https://doi.org/10.1021/acs.est.0c05386"/>
    <hyperlink ref="E27" r:id="rId28" display="Flaring efficiencies from offshore facilities"/>
    <hyperlink ref="F27" r:id="rId29" display="https://doi.org/10.5194/acp-23-1491-2023"/>
    <hyperlink ref="E28" r:id="rId30" display="Methane emissions from offshore faciities"/>
    <hyperlink ref="F28" r:id="rId31" display="https://doi.org/10.5194/acp-2022-826"/>
    <hyperlink ref="E29" r:id="rId32" display="Method paper on medium-size airborne platform"/>
    <hyperlink ref="F29" r:id="rId33" display="https://doi.org/10.5194/amt-14-71-2021"/>
    <hyperlink ref="E30" r:id="rId34" display="Abating CMM: Critical Review of Opportunities"/>
    <hyperlink ref="F30" r:id="rId35" display="https://doi.org/10.1016/j.coal.2024.104623"/>
    <hyperlink ref="E33" r:id="rId36" display="GFEIv3"/>
    <hyperlink ref="F33" r:id="rId37" display="https://doi.org/10.5194/essd-2024-552"/>
    <hyperlink ref="E34" r:id="rId38" display="Multisatellite analysis of a Well Blowout"/>
    <hyperlink ref="F34" r:id="rId39" display="https://doi.org/10.1021/acs.estlett.4c00399"/>
    <hyperlink ref="E35" r:id="rId40" display="Detection of Methane Plumes in Offshore Areas"/>
    <hyperlink ref="F35" r:id="rId41" display="https://doi.org/10.5194/egusphere-2025-1917"/>
    <hyperlink ref="E36" r:id="rId42" display="Integrated results"/>
    <hyperlink ref="F36" r:id="rId43" display="https://doi.org/10.5194/acp-23-10399-2023"/>
    <hyperlink ref="E37" r:id="rId44" display="Using isotopic signatures "/>
    <hyperlink ref="F37" r:id="rId45" display="https://doi.org/10.1525/elementa.2021.00092"/>
    <hyperlink ref="E38" r:id="rId46" display="Airborne in situ quantification of methane emissions "/>
    <hyperlink ref="F38" r:id="rId47" display="https://doi.org/10.5194/acp-25-1497-2025"/>
    <hyperlink ref="E39" r:id="rId48" display="Successful methane mitigation in Romania"/>
    <hyperlink ref="F39" r:id="rId49" display="https://doi.org/10.5194/acp-25-5371-2025"/>
    <hyperlink ref="E40" r:id="rId50" display="Using ground-based measurement techniques "/>
    <hyperlink ref="F40" r:id="rId51" display="https://doi.org/10.1525/elementa.2022.00070"/>
    <hyperlink ref="E42" r:id="rId52" display="Using tracer gas dispersion method "/>
    <hyperlink ref="F42" r:id="rId53" display="https://doi.org/10.1525/elementa.2021.000111"/>
    <hyperlink ref="E43" r:id="rId54" display="Methods paper on ship-based measurements"/>
    <hyperlink ref="F43" r:id="rId55" display="https://doi.org/10.1021/acs.est.9b07148"/>
    <hyperlink ref="E44" r:id="rId56" display="Airborne-based measurements"/>
    <hyperlink ref="F44" r:id="rId57" display="https://doi.org/10.1021/acs.est.0c00179"/>
    <hyperlink ref="F45" r:id="rId58" display="https://doi.org/10.1021/acs.estlett.4c01063"/>
    <hyperlink ref="F48" r:id="rId59" display="https://doi.org/10.5194/egusphere-2025-1010"/>
    <hyperlink ref="E51" r:id="rId60" display="Airborne observations reveal the fate of the methane from the Nord Stream pipelines"/>
    <hyperlink ref="F51" r:id="rId61" display="https://doi.org/10.1038/s41467-024-53780-7"/>
    <hyperlink ref="E54" r:id="rId62" display="Inventory comparison "/>
    <hyperlink ref="F54" r:id="rId63" display="https://doi.org/10.1098/rsta.2020.0458"/>
    <hyperlink ref="E55" r:id="rId64" display="Dual isotopic signatures"/>
    <hyperlink ref="F55" r:id="rId65" display="https://doi.org/10.5194/acp-21-10527-2021"/>
    <hyperlink ref="E56" r:id="rId66" display="Isotopes identify inventory knowledge gaps"/>
    <hyperlink ref="F56" r:id="rId67" display="https://doi.org/10.5194/acp-22-15527-2022"/>
    <hyperlink ref="E57" r:id="rId68" display="Comparative assessment using DIAL technique"/>
    <hyperlink ref="F57" r:id="rId69" display="https://doi.org/10.1021/acs.est.2c05446?urlappend=%3Fref%3DPDF&amp;jav=VoR&amp;rel=cite-as"/>
    <hyperlink ref="E67" r:id="rId70" display="Satellite quantification of  emissions from South American"/>
    <hyperlink ref="F67" r:id="rId71" display="https://doi.org/10.5194/acp-25-797-2025 "/>
    <hyperlink ref="E70" r:id="rId72" display="Integrated airborne-based &amp; remote sensing"/>
    <hyperlink ref="F70" r:id="rId73" display="https://doi.org/10.1088/1748-9326/abceeb"/>
    <hyperlink ref="E71" r:id="rId74" display="Norwegian offshore platform measurements"/>
    <hyperlink ref="F71" r:id="rId75" display="https://doi.org/10.5194/acp-22-4303-2022"/>
    <hyperlink ref="E77" r:id="rId76" display="CH4Net: monitoring methane super-emitters"/>
    <hyperlink ref="F77" r:id="rId77" display="https://doi.org/10.5194/amt-17-2583-2024"/>
    <hyperlink ref="E80" r:id="rId78" display="Methane emissions from the Nord Stream subsea pipeline leaks"/>
    <hyperlink ref="F80" r:id="rId79" display="https://doi.org/10.1038/s41586-024-08396-8"/>
    <hyperlink ref="E82" r:id="rId80" display="A report is posted on IMEO’s website"/>
    <hyperlink ref="F83" r:id="rId81" display="https://papers.ssrn.com/sol3/papers.cfm?abstract_id=5186900"/>
    <hyperlink ref="F96" r:id="rId82" display="https://doi.org/10.1016/j.envsci.2017.08.005"/>
    <hyperlink ref="F97" r:id="rId83" display="https://doi.org/10.3390/min13050695"/>
    <hyperlink ref="F99" r:id="rId84" display="https://doi.org/10.1016/j.fuel.2013.04.007"/>
    <hyperlink ref="F101" r:id="rId85" display="https://doi.org/10.5194/isprs-archives-XLVIII-M-6-2025-297-2025"/>
    <hyperlink ref="F102" r:id="rId86" display="https://doi.org/10.1021/acs.est.8b03535"/>
    <hyperlink ref="F107" r:id="rId87" display="https://doi.org/10.1016/j.envres.2024.119549"/>
    <hyperlink ref="F108" r:id="rId88" display="https://doi.org/10.1016/B978-0-12-823998-8.00039-9"/>
    <hyperlink ref="F110" r:id="rId89" display="https://doi.org/10.33271/nvngu/20244/011"/>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90"/>
  <legacyDrawing r:id="rId9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95" activePane="bottomLeft" state="frozen"/>
      <selection pane="topLeft" activeCell="A1" activeCellId="0" sqref="A1"/>
      <selection pane="bottomLeft" activeCell="A4" activeCellId="0" sqref="A4"/>
    </sheetView>
  </sheetViews>
  <sheetFormatPr defaultColWidth="8.59765625" defaultRowHeight="14.25" zeroHeight="false" outlineLevelRow="0" outlineLevelCol="0"/>
  <cols>
    <col collapsed="false" customWidth="true" hidden="false" outlineLevel="0" max="1" min="1" style="3" width="43.43"/>
    <col collapsed="false" customWidth="true" hidden="false" outlineLevel="0" max="2" min="2" style="107" width="47.15"/>
  </cols>
  <sheetData>
    <row r="1" customFormat="false" ht="16.4" hidden="false" customHeight="false" outlineLevel="0" collapsed="false">
      <c r="A1" s="108" t="s">
        <v>360</v>
      </c>
      <c r="B1" s="108" t="s">
        <v>1607</v>
      </c>
    </row>
    <row r="2" customFormat="false" ht="16.4" hidden="false" customHeight="false" outlineLevel="0" collapsed="false">
      <c r="A2" s="109" t="s">
        <v>589</v>
      </c>
      <c r="B2" s="110" t="s">
        <v>1608</v>
      </c>
    </row>
    <row r="3" customFormat="false" ht="16.4" hidden="false" customHeight="false" outlineLevel="0" collapsed="false">
      <c r="A3" s="109" t="s">
        <v>596</v>
      </c>
      <c r="B3" s="110" t="s">
        <v>1608</v>
      </c>
    </row>
    <row r="4" customFormat="false" ht="16.4" hidden="false" customHeight="false" outlineLevel="0" collapsed="false">
      <c r="A4" s="111" t="s">
        <v>706</v>
      </c>
      <c r="B4" s="112" t="s">
        <v>1609</v>
      </c>
    </row>
    <row r="5" customFormat="false" ht="16.4" hidden="false" customHeight="false" outlineLevel="0" collapsed="false">
      <c r="A5" s="113" t="s">
        <v>514</v>
      </c>
      <c r="B5" s="114" t="s">
        <v>1610</v>
      </c>
    </row>
    <row r="6" customFormat="false" ht="16.4" hidden="false" customHeight="false" outlineLevel="0" collapsed="false">
      <c r="A6" s="113" t="s">
        <v>514</v>
      </c>
      <c r="B6" s="114" t="s">
        <v>1611</v>
      </c>
    </row>
    <row r="7" customFormat="false" ht="16.4" hidden="false" customHeight="false" outlineLevel="0" collapsed="false">
      <c r="A7" s="113" t="s">
        <v>508</v>
      </c>
      <c r="B7" s="114" t="s">
        <v>1612</v>
      </c>
    </row>
    <row r="8" customFormat="false" ht="16.4" hidden="false" customHeight="false" outlineLevel="0" collapsed="false">
      <c r="A8" s="113" t="s">
        <v>508</v>
      </c>
      <c r="B8" s="114" t="s">
        <v>1613</v>
      </c>
    </row>
    <row r="9" customFormat="false" ht="16.4" hidden="false" customHeight="false" outlineLevel="0" collapsed="false">
      <c r="A9" s="113" t="s">
        <v>502</v>
      </c>
      <c r="B9" s="114" t="s">
        <v>1614</v>
      </c>
    </row>
    <row r="10" customFormat="false" ht="16.4" hidden="false" customHeight="false" outlineLevel="0" collapsed="false">
      <c r="A10" s="113" t="s">
        <v>502</v>
      </c>
      <c r="B10" s="114" t="s">
        <v>1615</v>
      </c>
    </row>
    <row r="11" customFormat="false" ht="16.4" hidden="false" customHeight="false" outlineLevel="0" collapsed="false">
      <c r="A11" s="115" t="s">
        <v>663</v>
      </c>
      <c r="B11" s="116" t="s">
        <v>1616</v>
      </c>
    </row>
    <row r="12" customFormat="false" ht="16.4" hidden="false" customHeight="false" outlineLevel="0" collapsed="false">
      <c r="A12" s="115" t="s">
        <v>667</v>
      </c>
      <c r="B12" s="116" t="s">
        <v>1616</v>
      </c>
    </row>
    <row r="13" customFormat="false" ht="16.4" hidden="false" customHeight="false" outlineLevel="0" collapsed="false">
      <c r="A13" s="117" t="s">
        <v>544</v>
      </c>
      <c r="B13" s="118" t="s">
        <v>1617</v>
      </c>
    </row>
    <row r="14" customFormat="false" ht="16.4" hidden="false" customHeight="false" outlineLevel="0" collapsed="false">
      <c r="A14" s="117" t="s">
        <v>538</v>
      </c>
      <c r="B14" s="118" t="s">
        <v>1618</v>
      </c>
    </row>
    <row r="15" customFormat="false" ht="16.4" hidden="false" customHeight="false" outlineLevel="0" collapsed="false">
      <c r="A15" s="109" t="s">
        <v>499</v>
      </c>
      <c r="B15" s="110" t="s">
        <v>1619</v>
      </c>
    </row>
    <row r="16" customFormat="false" ht="16.4" hidden="false" customHeight="false" outlineLevel="0" collapsed="false">
      <c r="A16" s="111" t="s">
        <v>727</v>
      </c>
      <c r="B16" s="112" t="s">
        <v>1617</v>
      </c>
    </row>
    <row r="17" customFormat="false" ht="16.4" hidden="false" customHeight="false" outlineLevel="0" collapsed="false">
      <c r="A17" s="113" t="s">
        <v>419</v>
      </c>
      <c r="B17" s="114" t="s">
        <v>1620</v>
      </c>
    </row>
    <row r="18" customFormat="false" ht="16.4" hidden="false" customHeight="false" outlineLevel="0" collapsed="false">
      <c r="A18" s="113" t="s">
        <v>426</v>
      </c>
      <c r="B18" s="114" t="s">
        <v>1621</v>
      </c>
    </row>
    <row r="19" customFormat="false" ht="16.4" hidden="false" customHeight="false" outlineLevel="0" collapsed="false">
      <c r="A19" s="113" t="s">
        <v>431</v>
      </c>
      <c r="B19" s="114" t="s">
        <v>1622</v>
      </c>
    </row>
    <row r="20" customFormat="false" ht="16.4" hidden="false" customHeight="false" outlineLevel="0" collapsed="false">
      <c r="A20" s="113" t="s">
        <v>434</v>
      </c>
      <c r="B20" s="114" t="s">
        <v>1623</v>
      </c>
    </row>
    <row r="21" customFormat="false" ht="16.4" hidden="false" customHeight="false" outlineLevel="0" collapsed="false">
      <c r="A21" s="113" t="s">
        <v>423</v>
      </c>
      <c r="B21" s="114" t="s">
        <v>1617</v>
      </c>
    </row>
    <row r="22" customFormat="false" ht="16.4" hidden="false" customHeight="false" outlineLevel="0" collapsed="false">
      <c r="A22" s="115" t="s">
        <v>739</v>
      </c>
      <c r="B22" s="116" t="s">
        <v>1624</v>
      </c>
    </row>
    <row r="23" customFormat="false" ht="16.4" hidden="false" customHeight="false" outlineLevel="0" collapsed="false">
      <c r="A23" s="117" t="s">
        <v>384</v>
      </c>
      <c r="B23" s="118" t="s">
        <v>1625</v>
      </c>
    </row>
    <row r="24" customFormat="false" ht="16.4" hidden="false" customHeight="false" outlineLevel="0" collapsed="false">
      <c r="A24" s="117" t="s">
        <v>384</v>
      </c>
      <c r="B24" s="118" t="s">
        <v>1626</v>
      </c>
    </row>
    <row r="25" customFormat="false" ht="16.4" hidden="false" customHeight="false" outlineLevel="0" collapsed="false">
      <c r="A25" s="117" t="s">
        <v>384</v>
      </c>
      <c r="B25" s="118" t="s">
        <v>1627</v>
      </c>
    </row>
    <row r="26" customFormat="false" ht="16.4" hidden="false" customHeight="false" outlineLevel="0" collapsed="false">
      <c r="A26" s="117" t="s">
        <v>391</v>
      </c>
      <c r="B26" s="118" t="s">
        <v>1624</v>
      </c>
    </row>
    <row r="27" customFormat="false" ht="16.4" hidden="false" customHeight="false" outlineLevel="0" collapsed="false">
      <c r="A27" s="117" t="s">
        <v>376</v>
      </c>
      <c r="B27" s="118" t="s">
        <v>1628</v>
      </c>
    </row>
    <row r="28" customFormat="false" ht="16.4" hidden="false" customHeight="false" outlineLevel="0" collapsed="false">
      <c r="A28" s="109" t="s">
        <v>743</v>
      </c>
      <c r="B28" s="110" t="s">
        <v>1629</v>
      </c>
    </row>
    <row r="29" customFormat="false" ht="16.4" hidden="false" customHeight="false" outlineLevel="0" collapsed="false">
      <c r="A29" s="109" t="s">
        <v>743</v>
      </c>
      <c r="B29" s="110" t="s">
        <v>1630</v>
      </c>
    </row>
    <row r="30" customFormat="false" ht="16.4" hidden="false" customHeight="false" outlineLevel="0" collapsed="false">
      <c r="A30" s="111" t="s">
        <v>625</v>
      </c>
      <c r="B30" s="112" t="s">
        <v>1631</v>
      </c>
    </row>
    <row r="31" customFormat="false" ht="16.4" hidden="false" customHeight="false" outlineLevel="0" collapsed="false">
      <c r="A31" s="111" t="s">
        <v>625</v>
      </c>
      <c r="B31" s="112" t="s">
        <v>1632</v>
      </c>
    </row>
    <row r="32" customFormat="false" ht="16.4" hidden="false" customHeight="false" outlineLevel="0" collapsed="false">
      <c r="A32" s="113" t="s">
        <v>750</v>
      </c>
      <c r="B32" s="114" t="s">
        <v>1633</v>
      </c>
    </row>
    <row r="33" customFormat="false" ht="16.4" hidden="false" customHeight="false" outlineLevel="0" collapsed="false">
      <c r="A33" s="115" t="s">
        <v>393</v>
      </c>
      <c r="B33" s="116" t="s">
        <v>1634</v>
      </c>
    </row>
    <row r="34" customFormat="false" ht="16.4" hidden="false" customHeight="false" outlineLevel="0" collapsed="false">
      <c r="A34" s="115" t="s">
        <v>397</v>
      </c>
      <c r="B34" s="116" t="s">
        <v>1634</v>
      </c>
    </row>
    <row r="35" customFormat="false" ht="16.4" hidden="false" customHeight="false" outlineLevel="0" collapsed="false">
      <c r="A35" s="117" t="s">
        <v>411</v>
      </c>
      <c r="B35" s="118" t="s">
        <v>1635</v>
      </c>
    </row>
    <row r="36" customFormat="false" ht="16.4" hidden="false" customHeight="false" outlineLevel="0" collapsed="false">
      <c r="A36" s="117" t="s">
        <v>417</v>
      </c>
      <c r="B36" s="118" t="s">
        <v>1636</v>
      </c>
    </row>
    <row r="37" customFormat="false" ht="16.4" hidden="false" customHeight="false" outlineLevel="0" collapsed="false">
      <c r="A37" s="109" t="s">
        <v>526</v>
      </c>
      <c r="B37" s="110" t="s">
        <v>1637</v>
      </c>
    </row>
    <row r="38" customFormat="false" ht="16.4" hidden="false" customHeight="false" outlineLevel="0" collapsed="false">
      <c r="A38" s="109" t="s">
        <v>526</v>
      </c>
      <c r="B38" s="110" t="s">
        <v>1638</v>
      </c>
    </row>
    <row r="39" customFormat="false" ht="16.4" hidden="false" customHeight="false" outlineLevel="0" collapsed="false">
      <c r="A39" s="109" t="s">
        <v>530</v>
      </c>
      <c r="B39" s="110" t="s">
        <v>1637</v>
      </c>
    </row>
    <row r="40" customFormat="false" ht="16.4" hidden="false" customHeight="false" outlineLevel="0" collapsed="false">
      <c r="A40" s="109" t="s">
        <v>530</v>
      </c>
      <c r="B40" s="110" t="s">
        <v>1638</v>
      </c>
    </row>
    <row r="41" customFormat="false" ht="16.4" hidden="false" customHeight="false" outlineLevel="0" collapsed="false">
      <c r="A41" s="113" t="s">
        <v>657</v>
      </c>
      <c r="B41" s="114" t="s">
        <v>1617</v>
      </c>
    </row>
    <row r="42" customFormat="false" ht="16.4" hidden="false" customHeight="false" outlineLevel="0" collapsed="false">
      <c r="A42" s="115" t="s">
        <v>436</v>
      </c>
      <c r="B42" s="116" t="s">
        <v>1639</v>
      </c>
    </row>
    <row r="43" customFormat="false" ht="16.4" hidden="false" customHeight="false" outlineLevel="0" collapsed="false">
      <c r="A43" s="115" t="s">
        <v>443</v>
      </c>
      <c r="B43" s="116" t="s">
        <v>1640</v>
      </c>
    </row>
    <row r="44" customFormat="false" ht="16.4" hidden="false" customHeight="false" outlineLevel="0" collapsed="false">
      <c r="A44" s="115" t="s">
        <v>449</v>
      </c>
      <c r="B44" s="116" t="s">
        <v>1617</v>
      </c>
    </row>
    <row r="45" customFormat="false" ht="16.4" hidden="false" customHeight="false" outlineLevel="0" collapsed="false">
      <c r="A45" s="117" t="s">
        <v>714</v>
      </c>
      <c r="B45" s="118" t="s">
        <v>1641</v>
      </c>
    </row>
    <row r="46" customFormat="false" ht="16.4" hidden="false" customHeight="false" outlineLevel="0" collapsed="false">
      <c r="A46" s="109" t="s">
        <v>465</v>
      </c>
      <c r="B46" s="110" t="s">
        <v>1642</v>
      </c>
    </row>
    <row r="47" customFormat="false" ht="16.4" hidden="false" customHeight="false" outlineLevel="0" collapsed="false">
      <c r="A47" s="109" t="s">
        <v>465</v>
      </c>
      <c r="B47" s="110" t="s">
        <v>1643</v>
      </c>
    </row>
    <row r="48" customFormat="false" ht="16.4" hidden="false" customHeight="false" outlineLevel="0" collapsed="false">
      <c r="A48" s="109" t="s">
        <v>487</v>
      </c>
      <c r="B48" s="110" t="s">
        <v>1644</v>
      </c>
    </row>
    <row r="49" customFormat="false" ht="16.4" hidden="false" customHeight="false" outlineLevel="0" collapsed="false">
      <c r="A49" s="109" t="s">
        <v>493</v>
      </c>
      <c r="B49" s="110" t="s">
        <v>1645</v>
      </c>
    </row>
    <row r="50" customFormat="false" ht="16.4" hidden="false" customHeight="false" outlineLevel="0" collapsed="false">
      <c r="A50" s="109" t="s">
        <v>477</v>
      </c>
      <c r="B50" s="110" t="s">
        <v>1646</v>
      </c>
    </row>
    <row r="51" customFormat="false" ht="16.4" hidden="false" customHeight="false" outlineLevel="0" collapsed="false">
      <c r="A51" s="109" t="s">
        <v>471</v>
      </c>
      <c r="B51" s="110" t="s">
        <v>1643</v>
      </c>
    </row>
    <row r="52" customFormat="false" ht="16.4" hidden="false" customHeight="false" outlineLevel="0" collapsed="false">
      <c r="A52" s="109" t="s">
        <v>458</v>
      </c>
      <c r="B52" s="110" t="s">
        <v>1647</v>
      </c>
    </row>
    <row r="53" customFormat="false" ht="16.4" hidden="false" customHeight="false" outlineLevel="0" collapsed="false">
      <c r="A53" s="109" t="s">
        <v>458</v>
      </c>
      <c r="B53" s="110" t="s">
        <v>1648</v>
      </c>
    </row>
    <row r="54" customFormat="false" ht="16.4" hidden="false" customHeight="false" outlineLevel="0" collapsed="false">
      <c r="A54" s="109" t="s">
        <v>458</v>
      </c>
      <c r="B54" s="110" t="s">
        <v>1649</v>
      </c>
    </row>
    <row r="55" customFormat="false" ht="16.4" hidden="false" customHeight="false" outlineLevel="0" collapsed="false">
      <c r="A55" s="109" t="s">
        <v>458</v>
      </c>
      <c r="B55" s="110" t="s">
        <v>1650</v>
      </c>
    </row>
    <row r="56" customFormat="false" ht="16.4" hidden="false" customHeight="false" outlineLevel="0" collapsed="false">
      <c r="A56" s="109" t="s">
        <v>458</v>
      </c>
      <c r="B56" s="110" t="s">
        <v>1646</v>
      </c>
    </row>
    <row r="57" customFormat="false" ht="16.4" hidden="false" customHeight="false" outlineLevel="0" collapsed="false">
      <c r="A57" s="109" t="s">
        <v>458</v>
      </c>
      <c r="B57" s="110" t="s">
        <v>1651</v>
      </c>
    </row>
    <row r="58" customFormat="false" ht="16.4" hidden="false" customHeight="false" outlineLevel="0" collapsed="false">
      <c r="A58" s="109" t="s">
        <v>458</v>
      </c>
      <c r="B58" s="110" t="s">
        <v>1642</v>
      </c>
    </row>
    <row r="59" customFormat="false" ht="16.4" hidden="false" customHeight="false" outlineLevel="0" collapsed="false">
      <c r="A59" s="109" t="s">
        <v>458</v>
      </c>
      <c r="B59" s="110" t="s">
        <v>1652</v>
      </c>
    </row>
    <row r="60" customFormat="false" ht="16.4" hidden="false" customHeight="false" outlineLevel="0" collapsed="false">
      <c r="A60" s="109" t="s">
        <v>458</v>
      </c>
      <c r="B60" s="110" t="s">
        <v>1643</v>
      </c>
    </row>
    <row r="61" customFormat="false" ht="16.4" hidden="false" customHeight="false" outlineLevel="0" collapsed="false">
      <c r="A61" s="109" t="s">
        <v>458</v>
      </c>
      <c r="B61" s="110" t="s">
        <v>1653</v>
      </c>
    </row>
    <row r="62" customFormat="false" ht="16.4" hidden="false" customHeight="false" outlineLevel="0" collapsed="false">
      <c r="A62" s="109" t="s">
        <v>458</v>
      </c>
      <c r="B62" s="110" t="s">
        <v>1644</v>
      </c>
    </row>
    <row r="63" customFormat="false" ht="16.4" hidden="false" customHeight="false" outlineLevel="0" collapsed="false">
      <c r="A63" s="109" t="s">
        <v>458</v>
      </c>
      <c r="B63" s="110" t="s">
        <v>1645</v>
      </c>
    </row>
    <row r="64" customFormat="false" ht="16.4" hidden="false" customHeight="false" outlineLevel="0" collapsed="false">
      <c r="A64" s="109" t="s">
        <v>484</v>
      </c>
      <c r="B64" s="110" t="s">
        <v>1649</v>
      </c>
    </row>
    <row r="65" customFormat="false" ht="16.4" hidden="false" customHeight="false" outlineLevel="0" collapsed="false">
      <c r="A65" s="111" t="s">
        <v>556</v>
      </c>
      <c r="B65" s="112" t="s">
        <v>1654</v>
      </c>
    </row>
    <row r="66" customFormat="false" ht="16.4" hidden="false" customHeight="false" outlineLevel="0" collapsed="false">
      <c r="A66" s="111" t="s">
        <v>583</v>
      </c>
      <c r="B66" s="112" t="s">
        <v>1646</v>
      </c>
    </row>
    <row r="67" customFormat="false" ht="16.4" hidden="false" customHeight="false" outlineLevel="0" collapsed="false">
      <c r="A67" s="111" t="s">
        <v>575</v>
      </c>
      <c r="B67" s="112" t="s">
        <v>1654</v>
      </c>
    </row>
    <row r="68" customFormat="false" ht="16.4" hidden="false" customHeight="false" outlineLevel="0" collapsed="false">
      <c r="A68" s="111" t="s">
        <v>549</v>
      </c>
      <c r="B68" s="112" t="s">
        <v>1654</v>
      </c>
    </row>
    <row r="69" customFormat="false" ht="16.4" hidden="false" customHeight="false" outlineLevel="0" collapsed="false">
      <c r="A69" s="111" t="s">
        <v>581</v>
      </c>
      <c r="B69" s="112" t="s">
        <v>1654</v>
      </c>
    </row>
    <row r="70" customFormat="false" ht="16.4" hidden="false" customHeight="false" outlineLevel="0" collapsed="false">
      <c r="A70" s="111" t="s">
        <v>570</v>
      </c>
      <c r="B70" s="112" t="s">
        <v>1654</v>
      </c>
    </row>
    <row r="71" customFormat="false" ht="16.4" hidden="false" customHeight="false" outlineLevel="0" collapsed="false">
      <c r="A71" s="111" t="s">
        <v>565</v>
      </c>
      <c r="B71" s="112" t="s">
        <v>1654</v>
      </c>
    </row>
    <row r="72" customFormat="false" ht="16.4" hidden="false" customHeight="false" outlineLevel="0" collapsed="false">
      <c r="A72" s="113" t="s">
        <v>602</v>
      </c>
      <c r="B72" s="114" t="s">
        <v>1655</v>
      </c>
    </row>
    <row r="73" customFormat="false" ht="16.4" hidden="false" customHeight="false" outlineLevel="0" collapsed="false">
      <c r="A73" s="115" t="s">
        <v>728</v>
      </c>
      <c r="B73" s="116" t="s">
        <v>1656</v>
      </c>
    </row>
    <row r="74" customFormat="false" ht="16.4" hidden="false" customHeight="false" outlineLevel="0" collapsed="false">
      <c r="A74" s="117" t="s">
        <v>610</v>
      </c>
      <c r="B74" s="118" t="s">
        <v>1657</v>
      </c>
    </row>
    <row r="75" customFormat="false" ht="16.4" hidden="false" customHeight="false" outlineLevel="0" collapsed="false">
      <c r="A75" s="117" t="s">
        <v>622</v>
      </c>
      <c r="B75" s="118" t="s">
        <v>1657</v>
      </c>
    </row>
    <row r="76" customFormat="false" ht="16.4" hidden="false" customHeight="false" outlineLevel="0" collapsed="false">
      <c r="A76" s="117" t="s">
        <v>607</v>
      </c>
      <c r="B76" s="118" t="s">
        <v>1657</v>
      </c>
    </row>
    <row r="77" customFormat="false" ht="16.4" hidden="false" customHeight="false" outlineLevel="0" collapsed="false">
      <c r="A77" s="117" t="s">
        <v>619</v>
      </c>
      <c r="B77" s="118" t="s">
        <v>1657</v>
      </c>
    </row>
    <row r="78" customFormat="false" ht="16.4" hidden="false" customHeight="false" outlineLevel="0" collapsed="false">
      <c r="A78" s="117" t="s">
        <v>613</v>
      </c>
      <c r="B78" s="118" t="s">
        <v>1657</v>
      </c>
    </row>
    <row r="79" customFormat="false" ht="16.4" hidden="false" customHeight="false" outlineLevel="0" collapsed="false">
      <c r="A79" s="113" t="s">
        <v>631</v>
      </c>
      <c r="B79" s="114" t="s">
        <v>1658</v>
      </c>
    </row>
    <row r="80" customFormat="false" ht="16.4" hidden="false" customHeight="false" outlineLevel="0" collapsed="false">
      <c r="A80" s="113" t="s">
        <v>634</v>
      </c>
      <c r="B80" s="114" t="s">
        <v>1658</v>
      </c>
    </row>
    <row r="81" customFormat="false" ht="16.4" hidden="false" customHeight="false" outlineLevel="0" collapsed="false">
      <c r="A81" s="109" t="s">
        <v>645</v>
      </c>
      <c r="B81" s="110" t="s">
        <v>1659</v>
      </c>
    </row>
    <row r="82" customFormat="false" ht="16.4" hidden="false" customHeight="false" outlineLevel="0" collapsed="false">
      <c r="A82" s="109" t="s">
        <v>638</v>
      </c>
      <c r="B82" s="110" t="s">
        <v>1659</v>
      </c>
    </row>
    <row r="83" customFormat="false" ht="16.4" hidden="false" customHeight="false" outlineLevel="0" collapsed="false">
      <c r="A83" s="109" t="s">
        <v>651</v>
      </c>
      <c r="B83" s="110" t="s">
        <v>1659</v>
      </c>
    </row>
    <row r="84" customFormat="false" ht="16.4" hidden="false" customHeight="false" outlineLevel="0" collapsed="false">
      <c r="A84" s="111" t="s">
        <v>752</v>
      </c>
      <c r="B84" s="112" t="s">
        <v>1617</v>
      </c>
    </row>
    <row r="85" customFormat="false" ht="16.4" hidden="false" customHeight="false" outlineLevel="0" collapsed="false">
      <c r="A85" s="113" t="s">
        <v>760</v>
      </c>
      <c r="B85" s="114" t="s">
        <v>1660</v>
      </c>
    </row>
    <row r="86" customFormat="false" ht="16.4" hidden="false" customHeight="false" outlineLevel="0" collapsed="false">
      <c r="A86" s="113" t="s">
        <v>760</v>
      </c>
      <c r="B86" s="114" t="s">
        <v>1661</v>
      </c>
    </row>
    <row r="87" customFormat="false" ht="16.4" hidden="false" customHeight="false" outlineLevel="0" collapsed="false">
      <c r="A87" s="113" t="s">
        <v>760</v>
      </c>
      <c r="B87" s="114" t="s">
        <v>1662</v>
      </c>
    </row>
    <row r="88" customFormat="false" ht="16.4" hidden="false" customHeight="false" outlineLevel="0" collapsed="false">
      <c r="A88" s="113" t="s">
        <v>754</v>
      </c>
      <c r="B88" s="114" t="s">
        <v>1660</v>
      </c>
    </row>
    <row r="89" customFormat="false" ht="16.4" hidden="false" customHeight="false" outlineLevel="0" collapsed="false">
      <c r="A89" s="113" t="s">
        <v>754</v>
      </c>
      <c r="B89" s="114" t="s">
        <v>1661</v>
      </c>
    </row>
    <row r="90" customFormat="false" ht="16.4" hidden="false" customHeight="false" outlineLevel="0" collapsed="false">
      <c r="A90" s="113" t="s">
        <v>754</v>
      </c>
      <c r="B90" s="114" t="s">
        <v>1662</v>
      </c>
    </row>
    <row r="91" customFormat="false" ht="16.4" hidden="false" customHeight="false" outlineLevel="0" collapsed="false">
      <c r="A91" s="115" t="s">
        <v>720</v>
      </c>
      <c r="B91" s="116" t="s">
        <v>1617</v>
      </c>
    </row>
    <row r="92" customFormat="false" ht="16.4" hidden="false" customHeight="false" outlineLevel="0" collapsed="false">
      <c r="A92" s="117" t="s">
        <v>736</v>
      </c>
      <c r="B92" s="118" t="s">
        <v>1663</v>
      </c>
    </row>
    <row r="93" customFormat="false" ht="16.4" hidden="false" customHeight="false" outlineLevel="0" collapsed="false">
      <c r="A93" s="109" t="s">
        <v>404</v>
      </c>
      <c r="B93" s="110" t="s">
        <v>1617</v>
      </c>
    </row>
    <row r="94" customFormat="false" ht="16.4" hidden="false" customHeight="false" outlineLevel="0" collapsed="false">
      <c r="A94" s="112" t="s">
        <v>722</v>
      </c>
      <c r="B94" s="112" t="s">
        <v>1664</v>
      </c>
    </row>
    <row r="95" customFormat="false" ht="16.4" hidden="false" customHeight="false" outlineLevel="0" collapsed="false">
      <c r="A95" s="113" t="s">
        <v>723</v>
      </c>
      <c r="B95" s="114" t="s">
        <v>1665</v>
      </c>
    </row>
    <row r="96" customFormat="false" ht="16.4" hidden="false" customHeight="false" outlineLevel="0" collapsed="false">
      <c r="A96" s="115" t="s">
        <v>686</v>
      </c>
      <c r="B96" s="116" t="s">
        <v>1664</v>
      </c>
    </row>
    <row r="97" customFormat="false" ht="16.4" hidden="false" customHeight="false" outlineLevel="0" collapsed="false">
      <c r="A97" s="115" t="s">
        <v>683</v>
      </c>
      <c r="B97" s="116" t="s">
        <v>1666</v>
      </c>
    </row>
    <row r="98" customFormat="false" ht="16.4" hidden="false" customHeight="false" outlineLevel="0" collapsed="false">
      <c r="A98" s="115" t="s">
        <v>704</v>
      </c>
      <c r="B98" s="116" t="s">
        <v>1667</v>
      </c>
    </row>
    <row r="99" customFormat="false" ht="16.4" hidden="false" customHeight="false" outlineLevel="0" collapsed="false">
      <c r="A99" s="115" t="s">
        <v>701</v>
      </c>
      <c r="B99" s="116" t="s">
        <v>1668</v>
      </c>
    </row>
    <row r="100" customFormat="false" ht="16.4" hidden="false" customHeight="false" outlineLevel="0" collapsed="false">
      <c r="A100" s="115" t="s">
        <v>680</v>
      </c>
      <c r="B100" s="116" t="s">
        <v>1669</v>
      </c>
    </row>
    <row r="101" customFormat="false" ht="16.4" hidden="false" customHeight="false" outlineLevel="0" collapsed="false">
      <c r="A101" s="115" t="s">
        <v>677</v>
      </c>
      <c r="B101" s="116" t="s">
        <v>1670</v>
      </c>
    </row>
    <row r="102" customFormat="false" ht="16.4" hidden="false" customHeight="false" outlineLevel="0" collapsed="false">
      <c r="A102" s="115" t="s">
        <v>694</v>
      </c>
      <c r="B102" s="116" t="s">
        <v>1671</v>
      </c>
    </row>
    <row r="103" customFormat="false" ht="16.4" hidden="false" customHeight="false" outlineLevel="0" collapsed="false">
      <c r="A103" s="115" t="s">
        <v>689</v>
      </c>
      <c r="B103" s="116" t="s">
        <v>1617</v>
      </c>
    </row>
    <row r="104" customFormat="false" ht="16.4" hidden="false" customHeight="false" outlineLevel="0" collapsed="false">
      <c r="A104" s="117" t="s">
        <v>455</v>
      </c>
      <c r="B104" s="118" t="s">
        <v>1672</v>
      </c>
    </row>
    <row r="105" customFormat="false" ht="16.4" hidden="false" customHeight="false" outlineLevel="0" collapsed="false">
      <c r="A105" s="109" t="s">
        <v>532</v>
      </c>
      <c r="B105" s="110" t="s">
        <v>1617</v>
      </c>
    </row>
    <row r="106" customFormat="false" ht="16.4" hidden="false" customHeight="false" outlineLevel="0" collapsed="false">
      <c r="A106" s="111" t="s">
        <v>520</v>
      </c>
      <c r="B106" s="112" t="s">
        <v>1617</v>
      </c>
    </row>
    <row r="107" customFormat="false" ht="16.4" hidden="false" customHeight="false" outlineLevel="0" collapsed="false">
      <c r="A107" s="113" t="s">
        <v>730</v>
      </c>
      <c r="B107" s="114" t="s">
        <v>1673</v>
      </c>
    </row>
    <row r="108" customFormat="false" ht="16.4" hidden="false" customHeight="false" outlineLevel="0" collapsed="false">
      <c r="A108" s="115" t="s">
        <v>764</v>
      </c>
      <c r="B108" s="116" t="s">
        <v>1674</v>
      </c>
      <c r="C108" s="119"/>
    </row>
    <row r="109" customFormat="false" ht="16.4" hidden="false" customHeight="false" outlineLevel="0" collapsed="false">
      <c r="A109" s="117" t="s">
        <v>767</v>
      </c>
      <c r="B109" s="118" t="s">
        <v>1675</v>
      </c>
    </row>
    <row r="110" customFormat="false" ht="16.4" hidden="false" customHeight="false" outlineLevel="0" collapsed="false">
      <c r="A110" s="109" t="s">
        <v>673</v>
      </c>
      <c r="B110" s="110" t="s">
        <v>1617</v>
      </c>
    </row>
    <row r="111" customFormat="false" ht="16.4" hidden="false" customHeight="false" outlineLevel="0" collapsed="false">
      <c r="A111" s="109" t="s">
        <v>670</v>
      </c>
      <c r="B111" s="110" t="s">
        <v>1617</v>
      </c>
    </row>
    <row r="112" customFormat="false" ht="16.4" hidden="false" customHeight="false" outlineLevel="0" collapsed="false">
      <c r="A112" s="111" t="s">
        <v>768</v>
      </c>
      <c r="B112" s="112" t="s">
        <v>1676</v>
      </c>
    </row>
    <row r="113" customFormat="false" ht="16.4" hidden="false" customHeight="false" outlineLevel="0" collapsed="false">
      <c r="A113" s="113" t="s">
        <v>769</v>
      </c>
      <c r="B113" s="114" t="s">
        <v>1677</v>
      </c>
    </row>
    <row r="114" customFormat="false" ht="16.4" hidden="false" customHeight="false" outlineLevel="0" collapsed="false">
      <c r="A114" s="115" t="s">
        <v>770</v>
      </c>
      <c r="B114" s="116" t="s">
        <v>1678</v>
      </c>
    </row>
    <row r="115" customFormat="false" ht="16.4" hidden="false" customHeight="false" outlineLevel="0" collapsed="false">
      <c r="A115" s="117" t="s">
        <v>771</v>
      </c>
      <c r="B115" s="118" t="s">
        <v>1679</v>
      </c>
    </row>
    <row r="116" customFormat="false" ht="16.4" hidden="false" customHeight="false" outlineLevel="0" collapsed="false">
      <c r="A116" s="109" t="s">
        <v>772</v>
      </c>
      <c r="B116" s="110" t="s">
        <v>1680</v>
      </c>
    </row>
    <row r="117" customFormat="false" ht="16.4" hidden="false" customHeight="false" outlineLevel="0" collapsed="false">
      <c r="A117" s="109" t="s">
        <v>773</v>
      </c>
      <c r="B117" s="110" t="s">
        <v>1681</v>
      </c>
    </row>
  </sheetData>
  <autoFilter ref="A1:B117"/>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85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517" activePane="bottomLeft" state="frozen"/>
      <selection pane="topLeft" activeCell="A1" activeCellId="0" sqref="A1"/>
      <selection pane="bottomLeft" activeCell="H524" activeCellId="0" sqref="H524"/>
    </sheetView>
  </sheetViews>
  <sheetFormatPr defaultColWidth="8.59765625" defaultRowHeight="15" zeroHeight="false" outlineLevelRow="1" outlineLevelCol="0"/>
  <cols>
    <col collapsed="false" customWidth="true" hidden="false" outlineLevel="0" max="1" min="1" style="3" width="20.43"/>
    <col collapsed="false" customWidth="true" hidden="false" outlineLevel="0" max="2" min="2" style="3" width="24.43"/>
    <col collapsed="false" customWidth="true" hidden="false" outlineLevel="0" max="3" min="3" style="3" width="12.43"/>
    <col collapsed="false" customWidth="true" hidden="false" outlineLevel="0" max="4" min="4" style="3" width="27.57"/>
    <col collapsed="false" customWidth="true" hidden="false" outlineLevel="0" max="5" min="5" style="3" width="14.14"/>
    <col collapsed="false" customWidth="true" hidden="false" outlineLevel="0" max="6" min="6" style="3" width="11.86"/>
    <col collapsed="false" customWidth="true" hidden="false" outlineLevel="0" max="8" min="7" style="3" width="12.57"/>
    <col collapsed="false" customWidth="true" hidden="false" outlineLevel="0" max="9" min="9" style="120" width="16"/>
    <col collapsed="false" customWidth="true" hidden="false" outlineLevel="0" max="10" min="10" style="4" width="19.86"/>
  </cols>
  <sheetData>
    <row r="1" customFormat="false" ht="46.25" hidden="false" customHeight="false" outlineLevel="0" collapsed="false">
      <c r="A1" s="121" t="s">
        <v>1607</v>
      </c>
      <c r="B1" s="121" t="s">
        <v>1682</v>
      </c>
      <c r="C1" s="121" t="s">
        <v>1683</v>
      </c>
      <c r="D1" s="7" t="s">
        <v>1684</v>
      </c>
      <c r="E1" s="56" t="s">
        <v>1685</v>
      </c>
      <c r="F1" s="56" t="s">
        <v>1686</v>
      </c>
      <c r="G1" s="56" t="s">
        <v>1687</v>
      </c>
      <c r="H1" s="56" t="s">
        <v>1688</v>
      </c>
      <c r="I1" s="122" t="s">
        <v>1689</v>
      </c>
      <c r="J1" s="122" t="s">
        <v>1690</v>
      </c>
    </row>
    <row r="2" customFormat="false" ht="31.3" hidden="false" customHeight="false" outlineLevel="0" collapsed="false">
      <c r="A2" s="123" t="s">
        <v>1608</v>
      </c>
      <c r="B2" s="124" t="s">
        <v>1691</v>
      </c>
      <c r="C2" s="124" t="s">
        <v>1692</v>
      </c>
      <c r="D2" s="125" t="s">
        <v>1693</v>
      </c>
      <c r="E2" s="82" t="n">
        <v>25.577</v>
      </c>
      <c r="F2" s="82" t="n">
        <v>-97.79757</v>
      </c>
      <c r="G2" s="82" t="n">
        <v>31</v>
      </c>
      <c r="H2" s="82" t="n">
        <v>-87.5</v>
      </c>
      <c r="I2" s="126" t="b">
        <f aca="false">TRUE()</f>
        <v>1</v>
      </c>
      <c r="J2" s="127"/>
    </row>
    <row r="3" customFormat="false" ht="31.3" hidden="false" customHeight="false" outlineLevel="0" collapsed="false">
      <c r="A3" s="123" t="s">
        <v>1609</v>
      </c>
      <c r="B3" s="124" t="s">
        <v>1691</v>
      </c>
      <c r="C3" s="124" t="s">
        <v>1694</v>
      </c>
      <c r="D3" s="125" t="s">
        <v>1695</v>
      </c>
      <c r="E3" s="128" t="n">
        <v>17.5</v>
      </c>
      <c r="F3" s="128" t="n">
        <v>-94.5</v>
      </c>
      <c r="G3" s="128" t="n">
        <v>20</v>
      </c>
      <c r="H3" s="128" t="n">
        <v>-91.2</v>
      </c>
      <c r="I3" s="126" t="b">
        <f aca="false">TRUE()</f>
        <v>1</v>
      </c>
      <c r="J3" s="53"/>
    </row>
    <row r="4" customFormat="false" ht="31.3" hidden="false" customHeight="false" outlineLevel="0" collapsed="false">
      <c r="A4" s="123" t="s">
        <v>1610</v>
      </c>
      <c r="B4" s="124" t="s">
        <v>1696</v>
      </c>
      <c r="C4" s="124" t="s">
        <v>1697</v>
      </c>
      <c r="D4" s="125" t="s">
        <v>1698</v>
      </c>
      <c r="E4" s="129" t="n">
        <v>51.465539</v>
      </c>
      <c r="F4" s="129" t="n">
        <v>-1.420554</v>
      </c>
      <c r="G4" s="129" t="n">
        <v>56.683291</v>
      </c>
      <c r="H4" s="129" t="n">
        <v>6.751502</v>
      </c>
      <c r="I4" s="130" t="b">
        <f aca="false">TRUE()</f>
        <v>1</v>
      </c>
      <c r="J4" s="53"/>
    </row>
    <row r="5" customFormat="false" ht="31.3" hidden="false" customHeight="false" outlineLevel="0" collapsed="false">
      <c r="A5" s="123" t="s">
        <v>1611</v>
      </c>
      <c r="B5" s="124" t="s">
        <v>1696</v>
      </c>
      <c r="C5" s="124" t="s">
        <v>1699</v>
      </c>
      <c r="D5" s="125" t="s">
        <v>1698</v>
      </c>
      <c r="E5" s="129" t="n">
        <v>51.465539</v>
      </c>
      <c r="F5" s="129" t="n">
        <v>-1.420554</v>
      </c>
      <c r="G5" s="129" t="n">
        <v>56.683291</v>
      </c>
      <c r="H5" s="129" t="n">
        <v>6.751502</v>
      </c>
      <c r="I5" s="130" t="b">
        <f aca="false">FALSE()</f>
        <v>0</v>
      </c>
      <c r="J5" s="53"/>
    </row>
    <row r="6" customFormat="false" ht="31.3" hidden="false" customHeight="false" outlineLevel="0" collapsed="false">
      <c r="A6" s="131" t="s">
        <v>1612</v>
      </c>
      <c r="B6" s="124" t="s">
        <v>1696</v>
      </c>
      <c r="C6" s="132" t="s">
        <v>1697</v>
      </c>
      <c r="D6" s="125" t="s">
        <v>1700</v>
      </c>
      <c r="E6" s="128" t="n">
        <v>52.159225</v>
      </c>
      <c r="F6" s="128" t="n">
        <v>-0.379895</v>
      </c>
      <c r="G6" s="128" t="n">
        <v>54.665686</v>
      </c>
      <c r="H6" s="128" t="n">
        <v>4.901058</v>
      </c>
      <c r="I6" s="126" t="b">
        <f aca="false">TRUE()</f>
        <v>1</v>
      </c>
      <c r="J6" s="53"/>
    </row>
    <row r="7" customFormat="false" ht="31.3" hidden="false" customHeight="false" outlineLevel="0" collapsed="false">
      <c r="A7" s="83" t="s">
        <v>1613</v>
      </c>
      <c r="B7" s="125" t="s">
        <v>1696</v>
      </c>
      <c r="C7" s="62" t="s">
        <v>1699</v>
      </c>
      <c r="D7" s="125" t="s">
        <v>1700</v>
      </c>
      <c r="E7" s="128" t="n">
        <v>52.159225</v>
      </c>
      <c r="F7" s="128" t="n">
        <v>-0.379895</v>
      </c>
      <c r="G7" s="128" t="n">
        <v>54.665686</v>
      </c>
      <c r="H7" s="128" t="n">
        <v>4.901058</v>
      </c>
      <c r="I7" s="126" t="b">
        <f aca="false">FALSE()</f>
        <v>0</v>
      </c>
      <c r="J7" s="53"/>
    </row>
    <row r="8" customFormat="false" ht="31.3" hidden="false" customHeight="false" outlineLevel="0" collapsed="false">
      <c r="A8" s="123" t="s">
        <v>1614</v>
      </c>
      <c r="B8" s="124" t="s">
        <v>1696</v>
      </c>
      <c r="C8" s="124" t="s">
        <v>1697</v>
      </c>
      <c r="D8" s="125" t="s">
        <v>1698</v>
      </c>
      <c r="E8" s="133" t="n">
        <v>55.5999419</v>
      </c>
      <c r="F8" s="133" t="n">
        <v>-7.13022</v>
      </c>
      <c r="G8" s="133" t="n">
        <v>66.01</v>
      </c>
      <c r="H8" s="133" t="n">
        <v>9.535788</v>
      </c>
      <c r="I8" s="134" t="n">
        <f aca="false">TRUE()</f>
        <v>1</v>
      </c>
      <c r="J8" s="53"/>
    </row>
    <row r="9" customFormat="false" ht="31.3" hidden="false" customHeight="false" outlineLevel="0" collapsed="false">
      <c r="A9" s="123" t="s">
        <v>1615</v>
      </c>
      <c r="B9" s="124" t="s">
        <v>1696</v>
      </c>
      <c r="C9" s="124" t="s">
        <v>1701</v>
      </c>
      <c r="D9" s="125" t="s">
        <v>1702</v>
      </c>
      <c r="E9" s="133" t="n">
        <v>55.5999419</v>
      </c>
      <c r="F9" s="133" t="n">
        <v>-7.13022</v>
      </c>
      <c r="G9" s="133" t="n">
        <v>66.01</v>
      </c>
      <c r="H9" s="133" t="n">
        <v>9.535788</v>
      </c>
      <c r="I9" s="134" t="n">
        <f aca="false">FALSE()</f>
        <v>0</v>
      </c>
      <c r="J9" s="53"/>
    </row>
    <row r="10" customFormat="false" ht="31.3" hidden="false" customHeight="false" outlineLevel="0" collapsed="false">
      <c r="A10" s="83" t="s">
        <v>1616</v>
      </c>
      <c r="B10" s="62" t="s">
        <v>1696</v>
      </c>
      <c r="C10" s="62" t="s">
        <v>1697</v>
      </c>
      <c r="D10" s="62" t="s">
        <v>1698</v>
      </c>
      <c r="E10" s="128" t="n">
        <v>59.862141</v>
      </c>
      <c r="F10" s="128" t="n">
        <v>-2.077113</v>
      </c>
      <c r="G10" s="135" t="n">
        <v>60.855065</v>
      </c>
      <c r="H10" s="128" t="n">
        <v>-0.622162</v>
      </c>
      <c r="I10" s="126" t="b">
        <f aca="false">TRUE()</f>
        <v>1</v>
      </c>
      <c r="J10" s="53"/>
    </row>
    <row r="11" customFormat="false" ht="31.3" hidden="false" customHeight="false" outlineLevel="0" collapsed="false">
      <c r="A11" s="83" t="s">
        <v>1619</v>
      </c>
      <c r="B11" s="62" t="s">
        <v>1703</v>
      </c>
      <c r="C11" s="62" t="s">
        <v>1704</v>
      </c>
      <c r="D11" s="62" t="s">
        <v>1705</v>
      </c>
      <c r="E11" s="136" t="n">
        <v>-4.226944</v>
      </c>
      <c r="F11" s="136" t="n">
        <v>-79.008056</v>
      </c>
      <c r="G11" s="136" t="n">
        <v>12.458333</v>
      </c>
      <c r="H11" s="137" t="s">
        <v>1706</v>
      </c>
      <c r="I11" s="138" t="n">
        <f aca="false">TRUE()</f>
        <v>1</v>
      </c>
      <c r="J11" s="53"/>
    </row>
    <row r="12" customFormat="false" ht="31.3" hidden="false" customHeight="false" outlineLevel="0" collapsed="false">
      <c r="A12" s="83" t="s">
        <v>1620</v>
      </c>
      <c r="B12" s="62" t="s">
        <v>1696</v>
      </c>
      <c r="C12" s="62" t="s">
        <v>1707</v>
      </c>
      <c r="D12" s="62" t="s">
        <v>1705</v>
      </c>
      <c r="E12" s="136" t="n">
        <v>37.933333</v>
      </c>
      <c r="F12" s="136" t="n">
        <v>6.616667</v>
      </c>
      <c r="G12" s="136" t="n">
        <v>47.083333</v>
      </c>
      <c r="H12" s="136" t="n">
        <v>18.516667</v>
      </c>
      <c r="I12" s="138" t="n">
        <f aca="false">TRUE()</f>
        <v>1</v>
      </c>
      <c r="J12" s="53"/>
    </row>
    <row r="13" customFormat="false" ht="31.3" hidden="false" customHeight="false" outlineLevel="0" collapsed="false">
      <c r="A13" s="83" t="s">
        <v>1622</v>
      </c>
      <c r="B13" s="62" t="s">
        <v>1703</v>
      </c>
      <c r="C13" s="62" t="s">
        <v>1704</v>
      </c>
      <c r="D13" s="62" t="s">
        <v>1705</v>
      </c>
      <c r="E13" s="136" t="n">
        <v>-4.226944</v>
      </c>
      <c r="F13" s="136" t="n">
        <v>-79.008056</v>
      </c>
      <c r="G13" s="136" t="n">
        <v>12.458333</v>
      </c>
      <c r="H13" s="137" t="s">
        <v>1708</v>
      </c>
      <c r="I13" s="138" t="n">
        <f aca="false">TRUE()</f>
        <v>1</v>
      </c>
      <c r="J13" s="53"/>
    </row>
    <row r="14" customFormat="false" ht="31.3" hidden="false" customHeight="false" outlineLevel="0" collapsed="false">
      <c r="A14" s="83" t="s">
        <v>1623</v>
      </c>
      <c r="B14" s="62" t="s">
        <v>1696</v>
      </c>
      <c r="C14" s="62" t="s">
        <v>1709</v>
      </c>
      <c r="D14" s="62" t="s">
        <v>1705</v>
      </c>
      <c r="E14" s="136" t="n">
        <v>47.270108</v>
      </c>
      <c r="F14" s="136" t="n">
        <v>5.866667</v>
      </c>
      <c r="G14" s="136" t="n">
        <v>54.9</v>
      </c>
      <c r="H14" s="136" t="n">
        <v>15.033333</v>
      </c>
      <c r="I14" s="138" t="n">
        <f aca="false">TRUE()</f>
        <v>1</v>
      </c>
      <c r="J14" s="53"/>
    </row>
    <row r="15" customFormat="false" ht="31.3" hidden="false" customHeight="false" outlineLevel="0" collapsed="false">
      <c r="A15" s="83" t="s">
        <v>1621</v>
      </c>
      <c r="B15" s="62" t="s">
        <v>1696</v>
      </c>
      <c r="C15" s="62" t="s">
        <v>1710</v>
      </c>
      <c r="D15" s="62" t="s">
        <v>1705</v>
      </c>
      <c r="E15" s="136" t="n">
        <v>43.666667</v>
      </c>
      <c r="F15" s="136" t="n">
        <v>20.316667</v>
      </c>
      <c r="G15" s="136" t="n">
        <v>48.25</v>
      </c>
      <c r="H15" s="136" t="n">
        <v>29.666667</v>
      </c>
      <c r="I15" s="138" t="n">
        <f aca="false">TRUE()</f>
        <v>1</v>
      </c>
      <c r="J15" s="53"/>
    </row>
    <row r="16" customFormat="false" ht="31.3" hidden="false" customHeight="false" outlineLevel="0" collapsed="false">
      <c r="A16" s="83" t="s">
        <v>1624</v>
      </c>
      <c r="B16" s="62" t="s">
        <v>1711</v>
      </c>
      <c r="C16" s="62" t="s">
        <v>1712</v>
      </c>
      <c r="D16" s="62" t="s">
        <v>1713</v>
      </c>
      <c r="E16" s="128" t="n">
        <v>-35.482343</v>
      </c>
      <c r="F16" s="128" t="n">
        <v>148.992442</v>
      </c>
      <c r="G16" s="128" t="n">
        <v>-35.1387332983148</v>
      </c>
      <c r="H16" s="128" t="n">
        <v>149.26916</v>
      </c>
      <c r="I16" s="139" t="b">
        <f aca="false">TRUE()</f>
        <v>1</v>
      </c>
      <c r="J16" s="53"/>
    </row>
    <row r="17" customFormat="false" ht="31.3" hidden="false" customHeight="false" outlineLevel="0" collapsed="false">
      <c r="A17" s="83" t="s">
        <v>1625</v>
      </c>
      <c r="B17" s="62" t="s">
        <v>1711</v>
      </c>
      <c r="C17" s="62" t="s">
        <v>1712</v>
      </c>
      <c r="D17" s="62" t="s">
        <v>1714</v>
      </c>
      <c r="E17" s="136" t="n">
        <v>-20.802778</v>
      </c>
      <c r="F17" s="136" t="n">
        <v>116.750654</v>
      </c>
      <c r="G17" s="136" t="n">
        <v>-20.690407</v>
      </c>
      <c r="H17" s="136" t="n">
        <v>116.914763</v>
      </c>
      <c r="I17" s="138" t="n">
        <f aca="false">TRUE()</f>
        <v>1</v>
      </c>
      <c r="J17" s="53"/>
    </row>
    <row r="18" customFormat="false" ht="31.3" hidden="false" customHeight="false" outlineLevel="0" collapsed="false">
      <c r="A18" s="83" t="s">
        <v>1626</v>
      </c>
      <c r="B18" s="62" t="s">
        <v>1711</v>
      </c>
      <c r="C18" s="62" t="s">
        <v>1712</v>
      </c>
      <c r="D18" s="62" t="s">
        <v>1715</v>
      </c>
      <c r="E18" s="136" t="n">
        <v>-12.524777</v>
      </c>
      <c r="F18" s="136" t="n">
        <v>130.802842</v>
      </c>
      <c r="G18" s="136" t="n">
        <v>-12.31757</v>
      </c>
      <c r="H18" s="136" t="n">
        <v>131.055871</v>
      </c>
      <c r="I18" s="138" t="n">
        <f aca="false">TRUE()</f>
        <v>1</v>
      </c>
      <c r="J18" s="53"/>
    </row>
    <row r="19" customFormat="false" ht="31.3" hidden="false" customHeight="false" outlineLevel="0" collapsed="false">
      <c r="A19" s="83" t="s">
        <v>1627</v>
      </c>
      <c r="B19" s="62" t="s">
        <v>1711</v>
      </c>
      <c r="C19" s="62" t="s">
        <v>1712</v>
      </c>
      <c r="D19" s="62" t="s">
        <v>1716</v>
      </c>
      <c r="E19" s="136" t="n">
        <v>-23.936424</v>
      </c>
      <c r="F19" s="136" t="n">
        <v>151.153817</v>
      </c>
      <c r="G19" s="136" t="n">
        <v>-23.803668</v>
      </c>
      <c r="H19" s="136" t="n">
        <v>151.322782</v>
      </c>
      <c r="I19" s="138" t="n">
        <f aca="false">TRUE()</f>
        <v>1</v>
      </c>
      <c r="J19" s="53"/>
    </row>
    <row r="20" customFormat="false" ht="31.3" hidden="false" customHeight="false" outlineLevel="0" collapsed="false">
      <c r="A20" s="83" t="s">
        <v>1629</v>
      </c>
      <c r="B20" s="62" t="s">
        <v>1696</v>
      </c>
      <c r="C20" s="62" t="s">
        <v>1717</v>
      </c>
      <c r="D20" s="62" t="s">
        <v>1718</v>
      </c>
      <c r="E20" s="128" t="n">
        <v>54.88</v>
      </c>
      <c r="F20" s="128" t="n">
        <v>15.39</v>
      </c>
      <c r="G20" s="128" t="n">
        <v>55.52</v>
      </c>
      <c r="H20" s="128" t="n">
        <v>15.9</v>
      </c>
      <c r="I20" s="126" t="b">
        <f aca="false">TRUE()</f>
        <v>1</v>
      </c>
      <c r="J20" s="53"/>
    </row>
    <row r="21" customFormat="false" ht="31.3" hidden="false" customHeight="false" outlineLevel="0" collapsed="false">
      <c r="A21" s="83" t="s">
        <v>1630</v>
      </c>
      <c r="B21" s="62" t="s">
        <v>1696</v>
      </c>
      <c r="C21" s="62" t="s">
        <v>1719</v>
      </c>
      <c r="D21" s="62" t="s">
        <v>1718</v>
      </c>
      <c r="E21" s="136" t="n">
        <v>54.88</v>
      </c>
      <c r="F21" s="136" t="n">
        <v>15.39</v>
      </c>
      <c r="G21" s="136" t="n">
        <v>55.52</v>
      </c>
      <c r="H21" s="136" t="n">
        <v>15.9</v>
      </c>
      <c r="I21" s="138" t="n">
        <f aca="false">FALSE()</f>
        <v>0</v>
      </c>
      <c r="J21" s="53"/>
    </row>
    <row r="22" customFormat="false" ht="31.3" hidden="false" customHeight="false" outlineLevel="0" collapsed="false">
      <c r="A22" s="83" t="s">
        <v>1631</v>
      </c>
      <c r="B22" s="62" t="s">
        <v>1696</v>
      </c>
      <c r="C22" s="62" t="s">
        <v>1717</v>
      </c>
      <c r="D22" s="62" t="s">
        <v>1718</v>
      </c>
      <c r="E22" s="136" t="n">
        <v>54.88</v>
      </c>
      <c r="F22" s="136" t="n">
        <v>15.39</v>
      </c>
      <c r="G22" s="136" t="n">
        <v>55.52</v>
      </c>
      <c r="H22" s="140" t="n">
        <v>15.75</v>
      </c>
      <c r="I22" s="141" t="b">
        <f aca="false">TRUE()</f>
        <v>1</v>
      </c>
      <c r="J22" s="53"/>
    </row>
    <row r="23" customFormat="false" ht="31.3" hidden="false" customHeight="false" outlineLevel="0" collapsed="false">
      <c r="A23" s="83" t="s">
        <v>1632</v>
      </c>
      <c r="B23" s="62" t="s">
        <v>1696</v>
      </c>
      <c r="C23" s="62" t="s">
        <v>1719</v>
      </c>
      <c r="D23" s="62" t="s">
        <v>1718</v>
      </c>
      <c r="E23" s="136" t="n">
        <v>54.88</v>
      </c>
      <c r="F23" s="136" t="n">
        <v>15.39</v>
      </c>
      <c r="G23" s="136" t="n">
        <v>55.52</v>
      </c>
      <c r="H23" s="140" t="n">
        <v>15.75</v>
      </c>
      <c r="I23" s="141" t="b">
        <f aca="false">FALSE()</f>
        <v>0</v>
      </c>
      <c r="J23" s="53"/>
    </row>
    <row r="24" customFormat="false" ht="31.3" hidden="false" customHeight="false" outlineLevel="0" collapsed="false">
      <c r="A24" s="83" t="s">
        <v>1633</v>
      </c>
      <c r="B24" s="62" t="s">
        <v>1696</v>
      </c>
      <c r="C24" s="62" t="s">
        <v>1720</v>
      </c>
      <c r="D24" s="62" t="s">
        <v>1721</v>
      </c>
      <c r="E24" s="142" t="n">
        <v>40.4287365413203</v>
      </c>
      <c r="F24" s="62" t="n">
        <v>49.6944023615925</v>
      </c>
      <c r="G24" s="62" t="n">
        <v>40.4334624349165</v>
      </c>
      <c r="H24" s="62" t="n">
        <v>49.703491362</v>
      </c>
      <c r="I24" s="141" t="b">
        <f aca="false">TRUE()</f>
        <v>1</v>
      </c>
      <c r="J24" s="53"/>
    </row>
    <row r="25" customFormat="false" ht="31.3" hidden="false" customHeight="false" outlineLevel="0" collapsed="false">
      <c r="A25" s="83" t="s">
        <v>1634</v>
      </c>
      <c r="B25" s="62" t="s">
        <v>1691</v>
      </c>
      <c r="C25" s="62" t="s">
        <v>1722</v>
      </c>
      <c r="D25" s="62" t="s">
        <v>1723</v>
      </c>
      <c r="E25" s="136" t="n">
        <v>48.310707487619</v>
      </c>
      <c r="F25" s="136" t="n">
        <v>-139.04336</v>
      </c>
      <c r="G25" s="136" t="n">
        <v>60</v>
      </c>
      <c r="H25" s="136" t="n">
        <v>-114.068346</v>
      </c>
      <c r="I25" s="138" t="n">
        <f aca="false">TRUE()</f>
        <v>1</v>
      </c>
      <c r="J25" s="53"/>
    </row>
    <row r="26" customFormat="false" ht="46.25" hidden="false" customHeight="false" outlineLevel="0" collapsed="false">
      <c r="A26" s="83" t="s">
        <v>1635</v>
      </c>
      <c r="B26" s="62" t="s">
        <v>1724</v>
      </c>
      <c r="C26" s="62" t="s">
        <v>1725</v>
      </c>
      <c r="D26" s="62" t="s">
        <v>1726</v>
      </c>
      <c r="E26" s="136" t="n">
        <v>-10.8894752811704</v>
      </c>
      <c r="F26" s="136" t="n">
        <v>9.59465629369638</v>
      </c>
      <c r="G26" s="136" t="n">
        <v>-3.9601445307841</v>
      </c>
      <c r="H26" s="136" t="n">
        <v>14.7533494277956</v>
      </c>
      <c r="I26" s="138" t="n">
        <f aca="false">TRUE()</f>
        <v>1</v>
      </c>
      <c r="J26" s="53"/>
    </row>
    <row r="27" customFormat="false" ht="46.25" hidden="false" customHeight="false" outlineLevel="0" collapsed="false">
      <c r="A27" s="83" t="s">
        <v>1636</v>
      </c>
      <c r="B27" s="62" t="s">
        <v>1724</v>
      </c>
      <c r="C27" s="62" t="s">
        <v>1727</v>
      </c>
      <c r="D27" s="62" t="s">
        <v>1728</v>
      </c>
      <c r="E27" s="136" t="n">
        <v>-2.72973222827564</v>
      </c>
      <c r="F27" s="136" t="n">
        <v>8</v>
      </c>
      <c r="G27" s="136" t="n">
        <v>2.18702520133315</v>
      </c>
      <c r="H27" s="136" t="n">
        <v>10.8933452369056</v>
      </c>
      <c r="I27" s="138" t="n">
        <f aca="false">TRUE()</f>
        <v>1</v>
      </c>
      <c r="J27" s="53"/>
    </row>
    <row r="28" customFormat="false" ht="31.3" hidden="false" customHeight="false" outlineLevel="0" collapsed="false">
      <c r="A28" s="83" t="s">
        <v>1637</v>
      </c>
      <c r="B28" s="62" t="s">
        <v>1696</v>
      </c>
      <c r="C28" s="62" t="s">
        <v>1729</v>
      </c>
      <c r="D28" s="62" t="s">
        <v>1730</v>
      </c>
      <c r="E28" s="136" t="n">
        <v>43.398621</v>
      </c>
      <c r="F28" s="136" t="n">
        <v>-0.647916</v>
      </c>
      <c r="G28" s="136" t="n">
        <v>43.442934</v>
      </c>
      <c r="H28" s="136" t="n">
        <v>-0.57084</v>
      </c>
      <c r="I28" s="138" t="n">
        <f aca="false">TRUE()</f>
        <v>1</v>
      </c>
      <c r="J28" s="53"/>
    </row>
    <row r="29" customFormat="false" ht="31.3" hidden="false" customHeight="false" outlineLevel="0" collapsed="false">
      <c r="A29" s="83" t="s">
        <v>1638</v>
      </c>
      <c r="B29" s="62" t="s">
        <v>1691</v>
      </c>
      <c r="C29" s="62" t="s">
        <v>1692</v>
      </c>
      <c r="D29" s="62" t="s">
        <v>1731</v>
      </c>
      <c r="E29" s="62" t="n">
        <v>31.332456</v>
      </c>
      <c r="F29" s="62" t="n">
        <v>-114.755399</v>
      </c>
      <c r="G29" s="128" t="n">
        <v>37</v>
      </c>
      <c r="H29" s="62" t="n">
        <v>-109.05</v>
      </c>
      <c r="I29" s="141" t="b">
        <f aca="false">TRUE()</f>
        <v>1</v>
      </c>
      <c r="J29" s="53"/>
    </row>
    <row r="30" customFormat="false" ht="31.3" hidden="false" customHeight="false" outlineLevel="0" collapsed="false">
      <c r="A30" s="83" t="s">
        <v>1639</v>
      </c>
      <c r="B30" s="62" t="s">
        <v>1724</v>
      </c>
      <c r="C30" s="62" t="s">
        <v>1732</v>
      </c>
      <c r="D30" s="62" t="s">
        <v>1733</v>
      </c>
      <c r="E30" s="136" t="n">
        <v>28.477957</v>
      </c>
      <c r="F30" s="136" t="n">
        <v>2.94678</v>
      </c>
      <c r="G30" s="136" t="n">
        <v>32.643625</v>
      </c>
      <c r="H30" s="136" t="n">
        <v>7.110599</v>
      </c>
      <c r="I30" s="138" t="n">
        <f aca="false">TRUE()</f>
        <v>1</v>
      </c>
      <c r="J30" s="53"/>
    </row>
    <row r="31" customFormat="false" ht="31.3" hidden="false" customHeight="false" outlineLevel="0" collapsed="false">
      <c r="A31" s="83" t="s">
        <v>1640</v>
      </c>
      <c r="B31" s="62" t="s">
        <v>1703</v>
      </c>
      <c r="C31" s="62" t="s">
        <v>1734</v>
      </c>
      <c r="D31" s="62" t="s">
        <v>1735</v>
      </c>
      <c r="E31" s="128" t="n">
        <v>9.019514</v>
      </c>
      <c r="F31" s="128" t="n">
        <v>-72.148411</v>
      </c>
      <c r="G31" s="128" t="n">
        <v>11.037049</v>
      </c>
      <c r="H31" s="128" t="n">
        <v>-70.994847</v>
      </c>
      <c r="I31" s="126" t="b">
        <f aca="false">TRUE()</f>
        <v>1</v>
      </c>
      <c r="J31" s="53"/>
    </row>
    <row r="32" customFormat="false" ht="31.3" hidden="false" customHeight="false" outlineLevel="0" collapsed="false">
      <c r="A32" s="83" t="s">
        <v>1641</v>
      </c>
      <c r="B32" s="62" t="s">
        <v>1696</v>
      </c>
      <c r="C32" s="62" t="s">
        <v>1701</v>
      </c>
      <c r="D32" s="62" t="s">
        <v>1698</v>
      </c>
      <c r="E32" s="143" t="n">
        <v>59.0556275657637</v>
      </c>
      <c r="F32" s="143" t="n">
        <v>1.64288691016934</v>
      </c>
      <c r="G32" s="143" t="n">
        <v>68.2720850626548</v>
      </c>
      <c r="H32" s="143" t="n">
        <v>20.5344798956894</v>
      </c>
      <c r="I32" s="126" t="b">
        <f aca="false">TRUE()</f>
        <v>1</v>
      </c>
      <c r="J32" s="53"/>
    </row>
    <row r="33" customFormat="false" ht="31.3" hidden="false" customHeight="false" outlineLevel="0" collapsed="false">
      <c r="A33" s="83" t="s">
        <v>1642</v>
      </c>
      <c r="B33" s="62" t="s">
        <v>1696</v>
      </c>
      <c r="C33" s="62" t="s">
        <v>1699</v>
      </c>
      <c r="D33" s="62" t="s">
        <v>1736</v>
      </c>
      <c r="E33" s="136" t="n">
        <v>52.025046</v>
      </c>
      <c r="F33" s="136" t="n">
        <v>4.966103</v>
      </c>
      <c r="G33" s="136" t="n">
        <v>52.144666</v>
      </c>
      <c r="H33" s="136" t="n">
        <v>5.198532</v>
      </c>
      <c r="I33" s="138" t="n">
        <f aca="false">TRUE()</f>
        <v>1</v>
      </c>
      <c r="J33" s="53"/>
    </row>
    <row r="34" customFormat="false" ht="31.3" hidden="false" customHeight="false" outlineLevel="0" collapsed="false">
      <c r="A34" s="83" t="s">
        <v>1643</v>
      </c>
      <c r="B34" s="62" t="s">
        <v>1696</v>
      </c>
      <c r="C34" s="62" t="s">
        <v>1709</v>
      </c>
      <c r="D34" s="62" t="s">
        <v>1737</v>
      </c>
      <c r="E34" s="128" t="n">
        <v>53.39247</v>
      </c>
      <c r="F34" s="128" t="n">
        <v>9.722738</v>
      </c>
      <c r="G34" s="128" t="n">
        <v>53.745007</v>
      </c>
      <c r="H34" s="128" t="n">
        <v>10.331078</v>
      </c>
      <c r="I34" s="126" t="b">
        <f aca="false">TRUE()</f>
        <v>1</v>
      </c>
      <c r="J34" s="53"/>
    </row>
    <row r="35" customFormat="false" ht="31.3" hidden="false" customHeight="false" outlineLevel="0" collapsed="false">
      <c r="A35" s="83" t="s">
        <v>1644</v>
      </c>
      <c r="B35" s="62" t="s">
        <v>1696</v>
      </c>
      <c r="C35" s="62" t="s">
        <v>1729</v>
      </c>
      <c r="D35" s="62" t="s">
        <v>1738</v>
      </c>
      <c r="E35" s="136" t="n">
        <v>48.81476</v>
      </c>
      <c r="F35" s="136" t="n">
        <v>2.22069</v>
      </c>
      <c r="G35" s="136" t="n">
        <v>48.904206</v>
      </c>
      <c r="H35" s="136" t="n">
        <v>2.474748</v>
      </c>
      <c r="I35" s="138" t="n">
        <f aca="false">TRUE()</f>
        <v>1</v>
      </c>
      <c r="J35" s="53"/>
    </row>
    <row r="36" customFormat="false" ht="31.3" hidden="false" customHeight="false" outlineLevel="0" collapsed="false">
      <c r="A36" s="83" t="s">
        <v>1645</v>
      </c>
      <c r="B36" s="62" t="s">
        <v>1691</v>
      </c>
      <c r="C36" s="62" t="s">
        <v>1722</v>
      </c>
      <c r="D36" s="62" t="s">
        <v>1739</v>
      </c>
      <c r="E36" s="128" t="n">
        <v>43.572041</v>
      </c>
      <c r="F36" s="128" t="n">
        <v>-79.645174</v>
      </c>
      <c r="G36" s="128" t="n">
        <v>43.860384</v>
      </c>
      <c r="H36" s="128" t="n">
        <v>-79.111651</v>
      </c>
      <c r="I36" s="126" t="b">
        <f aca="false">TRUE()</f>
        <v>1</v>
      </c>
      <c r="J36" s="53"/>
    </row>
    <row r="37" customFormat="false" ht="31.3" hidden="false" customHeight="false" outlineLevel="0" collapsed="false">
      <c r="A37" s="83" t="s">
        <v>1646</v>
      </c>
      <c r="B37" s="62" t="s">
        <v>1696</v>
      </c>
      <c r="C37" s="62" t="s">
        <v>1710</v>
      </c>
      <c r="D37" s="62" t="s">
        <v>1740</v>
      </c>
      <c r="E37" s="62" t="n">
        <v>44.358346</v>
      </c>
      <c r="F37" s="136" t="n">
        <v>25.956895</v>
      </c>
      <c r="G37" s="136" t="n">
        <v>44.544671</v>
      </c>
      <c r="H37" s="62" t="n">
        <v>26.232077</v>
      </c>
      <c r="I37" s="141" t="b">
        <f aca="false">TRUE()</f>
        <v>1</v>
      </c>
      <c r="J37" s="53"/>
    </row>
    <row r="38" customFormat="false" ht="31.3" hidden="false" customHeight="false" outlineLevel="0" collapsed="false">
      <c r="A38" s="83" t="s">
        <v>1647</v>
      </c>
      <c r="B38" s="62" t="s">
        <v>1696</v>
      </c>
      <c r="C38" s="62" t="s">
        <v>1741</v>
      </c>
      <c r="D38" s="62" t="s">
        <v>1742</v>
      </c>
      <c r="E38" s="128" t="n">
        <v>41.314991</v>
      </c>
      <c r="F38" s="128" t="n">
        <v>2.08</v>
      </c>
      <c r="G38" s="128" t="n">
        <v>41.469785</v>
      </c>
      <c r="H38" s="128" t="n">
        <v>2.231494</v>
      </c>
      <c r="I38" s="126" t="b">
        <f aca="false">TRUE()</f>
        <v>1</v>
      </c>
      <c r="J38" s="53"/>
    </row>
    <row r="39" customFormat="false" ht="31.3" hidden="false" customHeight="false" outlineLevel="0" collapsed="false">
      <c r="A39" s="83" t="s">
        <v>1648</v>
      </c>
      <c r="B39" s="62" t="s">
        <v>1696</v>
      </c>
      <c r="C39" s="62" t="s">
        <v>1697</v>
      </c>
      <c r="D39" s="62" t="s">
        <v>1743</v>
      </c>
      <c r="E39" s="136" t="n">
        <v>52.380031</v>
      </c>
      <c r="F39" s="136" t="n">
        <v>-2.02363</v>
      </c>
      <c r="G39" s="136" t="n">
        <v>52.614961</v>
      </c>
      <c r="H39" s="136" t="n">
        <v>-1.705026</v>
      </c>
      <c r="I39" s="138" t="n">
        <f aca="false">TRUE()</f>
        <v>1</v>
      </c>
      <c r="J39" s="53"/>
    </row>
    <row r="40" customFormat="false" ht="31.3" hidden="false" customHeight="false" outlineLevel="0" collapsed="false">
      <c r="A40" s="83" t="s">
        <v>1649</v>
      </c>
      <c r="B40" s="62" t="s">
        <v>1696</v>
      </c>
      <c r="C40" s="62" t="s">
        <v>1697</v>
      </c>
      <c r="D40" s="62" t="s">
        <v>1744</v>
      </c>
      <c r="E40" s="128" t="n">
        <v>51.289313</v>
      </c>
      <c r="F40" s="128" t="n">
        <v>-0.627483</v>
      </c>
      <c r="G40" s="128" t="n">
        <v>51.681225</v>
      </c>
      <c r="H40" s="128" t="n">
        <v>0.291734</v>
      </c>
      <c r="I40" s="126" t="b">
        <f aca="false">TRUE()</f>
        <v>1</v>
      </c>
      <c r="J40" s="53"/>
    </row>
    <row r="41" customFormat="false" ht="31.3" hidden="false" customHeight="false" outlineLevel="0" collapsed="false">
      <c r="A41" s="83" t="s">
        <v>1650</v>
      </c>
      <c r="B41" s="62" t="s">
        <v>1696</v>
      </c>
      <c r="C41" s="62" t="s">
        <v>1697</v>
      </c>
      <c r="D41" s="62" t="s">
        <v>1745</v>
      </c>
      <c r="E41" s="136" t="n">
        <v>51.613417</v>
      </c>
      <c r="F41" s="136" t="n">
        <v>-3.967824</v>
      </c>
      <c r="G41" s="136" t="n">
        <v>51.639685</v>
      </c>
      <c r="H41" s="136" t="n">
        <v>-3.928599</v>
      </c>
      <c r="I41" s="138" t="n">
        <f aca="false">TRUE()</f>
        <v>1</v>
      </c>
      <c r="J41" s="53"/>
    </row>
    <row r="42" customFormat="false" ht="31.3" hidden="false" customHeight="false" outlineLevel="0" collapsed="false">
      <c r="A42" s="83" t="s">
        <v>1651</v>
      </c>
      <c r="B42" s="62" t="s">
        <v>1696</v>
      </c>
      <c r="C42" s="62" t="s">
        <v>1699</v>
      </c>
      <c r="D42" s="62" t="s">
        <v>1746</v>
      </c>
      <c r="E42" s="136" t="n">
        <v>53.177296</v>
      </c>
      <c r="F42" s="136" t="n">
        <v>6.458993</v>
      </c>
      <c r="G42" s="136" t="n">
        <v>53.266975</v>
      </c>
      <c r="H42" s="136" t="n">
        <v>6.672141</v>
      </c>
      <c r="I42" s="138" t="n">
        <f aca="false">TRUE()</f>
        <v>1</v>
      </c>
      <c r="J42" s="53"/>
    </row>
    <row r="43" customFormat="false" ht="31.3" hidden="false" customHeight="false" outlineLevel="0" collapsed="false">
      <c r="A43" s="83" t="s">
        <v>1652</v>
      </c>
      <c r="B43" s="62" t="s">
        <v>1696</v>
      </c>
      <c r="C43" s="62" t="s">
        <v>1709</v>
      </c>
      <c r="D43" s="62" t="s">
        <v>1747</v>
      </c>
      <c r="E43" s="136" t="n">
        <v>48.074939</v>
      </c>
      <c r="F43" s="136" t="n">
        <v>11.354985</v>
      </c>
      <c r="G43" s="136" t="n">
        <v>48.251763</v>
      </c>
      <c r="H43" s="136" t="n">
        <v>11.734185</v>
      </c>
      <c r="I43" s="138" t="n">
        <f aca="false">TRUE()</f>
        <v>1</v>
      </c>
      <c r="J43" s="53"/>
    </row>
    <row r="44" customFormat="false" ht="31.3" hidden="false" customHeight="false" outlineLevel="0" collapsed="false">
      <c r="A44" s="83" t="s">
        <v>1653</v>
      </c>
      <c r="B44" s="62" t="s">
        <v>1696</v>
      </c>
      <c r="C44" s="62" t="s">
        <v>1748</v>
      </c>
      <c r="D44" s="62" t="s">
        <v>1749</v>
      </c>
      <c r="E44" s="82" t="n">
        <v>50.13205</v>
      </c>
      <c r="F44" s="144" t="n">
        <v>18.895026</v>
      </c>
      <c r="G44" s="144" t="n">
        <v>50.302525</v>
      </c>
      <c r="H44" s="144" t="n">
        <v>19.124022</v>
      </c>
      <c r="I44" s="138" t="n">
        <f aca="false">TRUE()</f>
        <v>1</v>
      </c>
      <c r="J44" s="53"/>
    </row>
    <row r="45" customFormat="false" ht="31.3" hidden="false" customHeight="false" outlineLevel="0" collapsed="false">
      <c r="A45" s="83" t="s">
        <v>1654</v>
      </c>
      <c r="B45" s="62" t="s">
        <v>1696</v>
      </c>
      <c r="C45" s="62" t="s">
        <v>1710</v>
      </c>
      <c r="D45" s="62" t="s">
        <v>1750</v>
      </c>
      <c r="E45" s="62" t="n">
        <v>44.148208</v>
      </c>
      <c r="F45" s="136" t="n">
        <v>23.446281</v>
      </c>
      <c r="G45" s="136" t="n">
        <v>45.421804</v>
      </c>
      <c r="H45" s="62" t="n">
        <v>27.536399</v>
      </c>
      <c r="I45" s="141" t="b">
        <f aca="false">TRUE()</f>
        <v>1</v>
      </c>
      <c r="J45" s="53"/>
    </row>
    <row r="46" customFormat="false" ht="31.3" hidden="false" customHeight="false" outlineLevel="0" collapsed="false">
      <c r="A46" s="83" t="s">
        <v>1751</v>
      </c>
      <c r="B46" s="62" t="s">
        <v>1711</v>
      </c>
      <c r="C46" s="62" t="s">
        <v>1712</v>
      </c>
      <c r="D46" s="62" t="s">
        <v>1752</v>
      </c>
      <c r="E46" s="128" t="n">
        <v>-25.010624</v>
      </c>
      <c r="F46" s="128" t="n">
        <v>145.624715</v>
      </c>
      <c r="G46" s="128" t="n">
        <v>-19.929441</v>
      </c>
      <c r="H46" s="145" t="n">
        <v>150.922332</v>
      </c>
      <c r="I46" s="126" t="b">
        <f aca="false">TRUE()</f>
        <v>1</v>
      </c>
      <c r="J46" s="53"/>
    </row>
    <row r="47" customFormat="false" ht="31.3" hidden="false" customHeight="false" outlineLevel="0" collapsed="false">
      <c r="A47" s="83" t="s">
        <v>1656</v>
      </c>
      <c r="B47" s="62" t="s">
        <v>1711</v>
      </c>
      <c r="C47" s="62" t="s">
        <v>1712</v>
      </c>
      <c r="D47" s="62" t="s">
        <v>1752</v>
      </c>
      <c r="E47" s="128" t="n">
        <v>-25.010624</v>
      </c>
      <c r="F47" s="128" t="n">
        <v>145.624715</v>
      </c>
      <c r="G47" s="128" t="n">
        <v>-19.929441</v>
      </c>
      <c r="H47" s="143" t="n">
        <v>150.722</v>
      </c>
      <c r="I47" s="126" t="b">
        <f aca="false">TRUE()</f>
        <v>1</v>
      </c>
      <c r="J47" s="53"/>
    </row>
    <row r="48" customFormat="false" ht="31.3" hidden="false" customHeight="false" outlineLevel="0" collapsed="false">
      <c r="A48" s="83" t="s">
        <v>1655</v>
      </c>
      <c r="B48" s="62" t="s">
        <v>1711</v>
      </c>
      <c r="C48" s="62" t="s">
        <v>1712</v>
      </c>
      <c r="D48" s="62" t="s">
        <v>1752</v>
      </c>
      <c r="E48" s="128" t="n">
        <v>-21.6206956045633</v>
      </c>
      <c r="F48" s="128" t="n">
        <v>148.22650182708</v>
      </c>
      <c r="G48" s="128" t="n">
        <v>-21.3326380430154</v>
      </c>
      <c r="H48" s="145" t="n">
        <v>148.571215454063</v>
      </c>
      <c r="I48" s="126" t="b">
        <f aca="false">TRUE()</f>
        <v>1</v>
      </c>
      <c r="J48" s="53"/>
    </row>
    <row r="49" customFormat="false" ht="31.3" hidden="false" customHeight="false" outlineLevel="0" collapsed="false">
      <c r="A49" s="83" t="s">
        <v>1657</v>
      </c>
      <c r="B49" s="62" t="s">
        <v>1696</v>
      </c>
      <c r="C49" s="62" t="s">
        <v>1748</v>
      </c>
      <c r="D49" s="62" t="s">
        <v>1753</v>
      </c>
      <c r="E49" s="136" t="n">
        <v>49.7639091562285</v>
      </c>
      <c r="F49" s="136" t="n">
        <v>18.3979792856973</v>
      </c>
      <c r="G49" s="136" t="n">
        <v>50.3430993004279</v>
      </c>
      <c r="H49" s="136" t="n">
        <v>20.0143647261521</v>
      </c>
      <c r="I49" s="138" t="n">
        <f aca="false">TRUE()</f>
        <v>1</v>
      </c>
      <c r="J49" s="53"/>
    </row>
    <row r="50" customFormat="false" ht="31.3" hidden="false" customHeight="false" outlineLevel="0" collapsed="false">
      <c r="A50" s="83" t="s">
        <v>1658</v>
      </c>
      <c r="B50" s="62" t="s">
        <v>1696</v>
      </c>
      <c r="C50" s="62" t="s">
        <v>1748</v>
      </c>
      <c r="D50" s="62" t="s">
        <v>1754</v>
      </c>
      <c r="E50" s="136" t="n">
        <v>49.7639091562285</v>
      </c>
      <c r="F50" s="136" t="n">
        <v>18.3979792856973</v>
      </c>
      <c r="G50" s="62" t="n">
        <v>50.3630993004279</v>
      </c>
      <c r="H50" s="62" t="n">
        <v>20.0543647261521</v>
      </c>
      <c r="I50" s="146" t="n">
        <f aca="false">TRUE()</f>
        <v>1</v>
      </c>
      <c r="J50" s="53"/>
    </row>
    <row r="51" customFormat="false" ht="31.3" hidden="false" customHeight="false" outlineLevel="0" collapsed="false">
      <c r="A51" s="83" t="s">
        <v>1659</v>
      </c>
      <c r="B51" s="62" t="s">
        <v>1711</v>
      </c>
      <c r="C51" s="62" t="s">
        <v>1712</v>
      </c>
      <c r="D51" s="62" t="s">
        <v>1755</v>
      </c>
      <c r="E51" s="62" t="n">
        <v>-28</v>
      </c>
      <c r="F51" s="136" t="n">
        <v>150</v>
      </c>
      <c r="G51" s="136" t="s">
        <v>1756</v>
      </c>
      <c r="H51" s="136" t="n">
        <v>152</v>
      </c>
      <c r="I51" s="138" t="n">
        <f aca="false">TRUE()</f>
        <v>1</v>
      </c>
      <c r="J51" s="53"/>
    </row>
    <row r="52" customFormat="false" ht="31.3" hidden="false" customHeight="false" outlineLevel="0" collapsed="false">
      <c r="A52" s="83" t="s">
        <v>1660</v>
      </c>
      <c r="B52" s="62" t="s">
        <v>1691</v>
      </c>
      <c r="C52" s="62" t="s">
        <v>1722</v>
      </c>
      <c r="D52" s="62" t="s">
        <v>1757</v>
      </c>
      <c r="E52" s="62" t="n">
        <v>49</v>
      </c>
      <c r="F52" s="62" t="n">
        <v>-120</v>
      </c>
      <c r="G52" s="62" t="n">
        <v>60</v>
      </c>
      <c r="H52" s="62" t="n">
        <v>-110</v>
      </c>
      <c r="I52" s="138" t="n">
        <f aca="false">TRUE()</f>
        <v>1</v>
      </c>
      <c r="J52" s="53"/>
    </row>
    <row r="53" customFormat="false" ht="31.3" hidden="false" customHeight="false" outlineLevel="0" collapsed="false">
      <c r="A53" s="147" t="s">
        <v>1661</v>
      </c>
      <c r="B53" s="62" t="s">
        <v>1691</v>
      </c>
      <c r="C53" s="62" t="s">
        <v>1722</v>
      </c>
      <c r="D53" s="62" t="s">
        <v>1758</v>
      </c>
      <c r="E53" s="62" t="n">
        <v>41.685</v>
      </c>
      <c r="F53" s="62" t="n">
        <v>-95.167012</v>
      </c>
      <c r="G53" s="62" t="n">
        <v>56.856944</v>
      </c>
      <c r="H53" s="62" t="n">
        <v>-74.356533</v>
      </c>
      <c r="I53" s="141" t="b">
        <f aca="false">TRUE()</f>
        <v>1</v>
      </c>
      <c r="J53" s="53"/>
    </row>
    <row r="54" customFormat="false" ht="31.3" hidden="false" customHeight="false" outlineLevel="0" collapsed="false">
      <c r="A54" s="83" t="s">
        <v>1662</v>
      </c>
      <c r="B54" s="62" t="s">
        <v>1691</v>
      </c>
      <c r="C54" s="62" t="s">
        <v>1722</v>
      </c>
      <c r="D54" s="62" t="s">
        <v>1759</v>
      </c>
      <c r="E54" s="62" t="n">
        <v>45.0645798</v>
      </c>
      <c r="F54" s="62" t="n">
        <v>-79.766667</v>
      </c>
      <c r="G54" s="62" t="n">
        <v>62.627747</v>
      </c>
      <c r="H54" s="62" t="n">
        <v>-57.046371</v>
      </c>
      <c r="I54" s="141" t="b">
        <f aca="false">TRUE()</f>
        <v>1</v>
      </c>
      <c r="J54" s="53"/>
    </row>
    <row r="55" customFormat="false" ht="31.3" hidden="false" customHeight="false" outlineLevel="0" collapsed="false">
      <c r="A55" s="83" t="s">
        <v>1663</v>
      </c>
      <c r="B55" s="62" t="s">
        <v>1760</v>
      </c>
      <c r="C55" s="62" t="s">
        <v>1761</v>
      </c>
      <c r="D55" s="62" t="s">
        <v>1762</v>
      </c>
      <c r="E55" s="136" t="n">
        <v>23.151661</v>
      </c>
      <c r="F55" s="136" t="n">
        <v>56.499878</v>
      </c>
      <c r="G55" s="136" t="n">
        <v>23.164166</v>
      </c>
      <c r="H55" s="136" t="n">
        <v>56.516439</v>
      </c>
      <c r="I55" s="138" t="n">
        <f aca="false">TRUE()</f>
        <v>1</v>
      </c>
      <c r="J55" s="53"/>
    </row>
    <row r="56" customFormat="false" ht="31.3" hidden="false" customHeight="false" outlineLevel="0" collapsed="false">
      <c r="A56" s="83" t="s">
        <v>1670</v>
      </c>
      <c r="B56" s="62" t="s">
        <v>1703</v>
      </c>
      <c r="C56" s="62" t="s">
        <v>1704</v>
      </c>
      <c r="D56" s="62" t="s">
        <v>1763</v>
      </c>
      <c r="E56" s="136" t="n">
        <v>-4.226944</v>
      </c>
      <c r="F56" s="136" t="n">
        <v>-79.008056</v>
      </c>
      <c r="G56" s="137" t="s">
        <v>1764</v>
      </c>
      <c r="H56" s="137" t="s">
        <v>1708</v>
      </c>
      <c r="I56" s="126" t="b">
        <f aca="false">TRUE()</f>
        <v>1</v>
      </c>
      <c r="J56" s="53"/>
    </row>
    <row r="57" customFormat="false" ht="31.3" hidden="false" customHeight="false" outlineLevel="0" collapsed="false">
      <c r="A57" s="83" t="s">
        <v>1664</v>
      </c>
      <c r="B57" s="62" t="s">
        <v>1724</v>
      </c>
      <c r="C57" s="62" t="s">
        <v>1765</v>
      </c>
      <c r="D57" s="62" t="s">
        <v>1705</v>
      </c>
      <c r="E57" s="128" t="n">
        <v>4.271006</v>
      </c>
      <c r="F57" s="128" t="n">
        <v>2.712172</v>
      </c>
      <c r="G57" s="128" t="n">
        <v>13.886373</v>
      </c>
      <c r="H57" s="128" t="n">
        <v>14.653978</v>
      </c>
      <c r="I57" s="126" t="b">
        <f aca="false">TRUE()</f>
        <v>1</v>
      </c>
      <c r="J57" s="53"/>
    </row>
    <row r="58" customFormat="false" ht="31.3" hidden="false" customHeight="false" outlineLevel="0" collapsed="false">
      <c r="A58" s="83" t="s">
        <v>1665</v>
      </c>
      <c r="B58" s="62" t="s">
        <v>1703</v>
      </c>
      <c r="C58" s="62" t="s">
        <v>1704</v>
      </c>
      <c r="D58" s="62" t="s">
        <v>1705</v>
      </c>
      <c r="E58" s="136" t="n">
        <v>-4.226944</v>
      </c>
      <c r="F58" s="136" t="n">
        <v>-79.008056</v>
      </c>
      <c r="G58" s="136" t="n">
        <v>12.458333</v>
      </c>
      <c r="H58" s="136" t="n">
        <v>-66.850278</v>
      </c>
      <c r="I58" s="138" t="n">
        <f aca="false">TRUE()</f>
        <v>1</v>
      </c>
      <c r="J58" s="53"/>
    </row>
    <row r="59" customFormat="false" ht="31.3" hidden="false" customHeight="false" outlineLevel="0" collapsed="false">
      <c r="A59" s="83" t="s">
        <v>1672</v>
      </c>
      <c r="B59" s="62" t="s">
        <v>1696</v>
      </c>
      <c r="C59" s="62" t="s">
        <v>1699</v>
      </c>
      <c r="D59" s="62" t="s">
        <v>1763</v>
      </c>
      <c r="E59" s="128" t="n">
        <v>50.750417</v>
      </c>
      <c r="F59" s="128" t="n">
        <v>3.358333</v>
      </c>
      <c r="G59" s="128" t="n">
        <v>53.555</v>
      </c>
      <c r="H59" s="128" t="n">
        <v>7.227778</v>
      </c>
      <c r="I59" s="126" t="b">
        <f aca="false">TRUE()</f>
        <v>1</v>
      </c>
      <c r="J59" s="53"/>
    </row>
    <row r="60" customFormat="false" ht="31.3" hidden="false" customHeight="false" outlineLevel="0" collapsed="false">
      <c r="A60" s="83" t="s">
        <v>1617</v>
      </c>
      <c r="B60" s="62" t="s">
        <v>1766</v>
      </c>
      <c r="C60" s="62" t="s">
        <v>1766</v>
      </c>
      <c r="D60" s="62" t="s">
        <v>1766</v>
      </c>
      <c r="E60" s="136" t="s">
        <v>317</v>
      </c>
      <c r="F60" s="136" t="s">
        <v>317</v>
      </c>
      <c r="G60" s="136" t="s">
        <v>317</v>
      </c>
      <c r="H60" s="136" t="s">
        <v>317</v>
      </c>
      <c r="I60" s="138" t="n">
        <f aca="false">FALSE()</f>
        <v>0</v>
      </c>
      <c r="J60" s="53"/>
      <c r="K60" s="22"/>
    </row>
    <row r="61" customFormat="false" ht="31.3" hidden="false" customHeight="false" outlineLevel="0" collapsed="false">
      <c r="A61" s="83" t="s">
        <v>1618</v>
      </c>
      <c r="B61" s="62" t="s">
        <v>1760</v>
      </c>
      <c r="C61" s="62" t="s">
        <v>1767</v>
      </c>
      <c r="D61" s="82" t="s">
        <v>1768</v>
      </c>
      <c r="E61" s="62" t="n">
        <v>43.351682</v>
      </c>
      <c r="F61" s="62" t="n">
        <v>49.515193</v>
      </c>
      <c r="G61" s="62" t="n">
        <v>46.870201</v>
      </c>
      <c r="H61" s="62" t="n">
        <v>55.315996</v>
      </c>
      <c r="I61" s="138" t="n">
        <f aca="false">TRUE()</f>
        <v>1</v>
      </c>
      <c r="J61" s="53"/>
    </row>
    <row r="62" customFormat="false" ht="31.3" hidden="false" customHeight="false" outlineLevel="0" collapsed="false">
      <c r="A62" s="83" t="s">
        <v>1668</v>
      </c>
      <c r="B62" s="62" t="s">
        <v>1760</v>
      </c>
      <c r="C62" s="62" t="s">
        <v>1769</v>
      </c>
      <c r="D62" s="62" t="s">
        <v>1763</v>
      </c>
      <c r="E62" s="128" t="n">
        <v>35.132628</v>
      </c>
      <c r="F62" s="128" t="n">
        <v>52.407025</v>
      </c>
      <c r="G62" s="128" t="n">
        <v>42.797688</v>
      </c>
      <c r="H62" s="128" t="n">
        <v>66.707063</v>
      </c>
      <c r="I62" s="126" t="b">
        <f aca="false">TRUE()</f>
        <v>1</v>
      </c>
      <c r="J62" s="53"/>
    </row>
    <row r="63" customFormat="false" ht="31.3" hidden="false" customHeight="false" outlineLevel="0" collapsed="false">
      <c r="A63" s="83" t="s">
        <v>1669</v>
      </c>
      <c r="B63" s="62" t="s">
        <v>1724</v>
      </c>
      <c r="C63" s="62" t="s">
        <v>317</v>
      </c>
      <c r="D63" s="62" t="s">
        <v>317</v>
      </c>
      <c r="E63" s="62" t="n">
        <v>-34.849228</v>
      </c>
      <c r="F63" s="62" t="n">
        <v>14.74476</v>
      </c>
      <c r="G63" s="62" t="n">
        <v>37.446124</v>
      </c>
      <c r="H63" s="62" t="n">
        <v>51.374309</v>
      </c>
      <c r="I63" s="138" t="n">
        <f aca="false">TRUE()</f>
        <v>1</v>
      </c>
      <c r="J63" s="53"/>
    </row>
    <row r="64" customFormat="false" ht="31.3" hidden="false" customHeight="false" outlineLevel="0" collapsed="false">
      <c r="A64" s="147" t="s">
        <v>1671</v>
      </c>
      <c r="B64" s="62" t="s">
        <v>1703</v>
      </c>
      <c r="C64" s="62" t="s">
        <v>317</v>
      </c>
      <c r="D64" s="62" t="s">
        <v>317</v>
      </c>
      <c r="E64" s="128" t="n">
        <v>-55.757543</v>
      </c>
      <c r="F64" s="128" t="n">
        <v>-82.099132</v>
      </c>
      <c r="G64" s="128" t="n">
        <v>12.555231</v>
      </c>
      <c r="H64" s="128" t="n">
        <v>-33.545738</v>
      </c>
      <c r="I64" s="126" t="b">
        <f aca="false">TRUE()</f>
        <v>1</v>
      </c>
      <c r="J64" s="53"/>
    </row>
    <row r="65" customFormat="false" ht="31.3" hidden="false" customHeight="false" outlineLevel="0" collapsed="false">
      <c r="A65" s="83" t="s">
        <v>1628</v>
      </c>
      <c r="B65" s="62" t="s">
        <v>1711</v>
      </c>
      <c r="C65" s="62" t="s">
        <v>1712</v>
      </c>
      <c r="D65" s="62" t="s">
        <v>317</v>
      </c>
      <c r="E65" s="62" t="n">
        <v>-34.790969</v>
      </c>
      <c r="F65" s="62" t="n">
        <v>138.632137</v>
      </c>
      <c r="G65" s="62" t="n">
        <v>-34.785436</v>
      </c>
      <c r="H65" s="62" t="n">
        <v>138.640817</v>
      </c>
      <c r="I65" s="138" t="n">
        <f aca="false">TRUE()</f>
        <v>1</v>
      </c>
      <c r="J65" s="53"/>
    </row>
    <row r="66" customFormat="false" ht="31.3" hidden="false" customHeight="false" outlineLevel="0" collapsed="false">
      <c r="A66" s="83" t="s">
        <v>1667</v>
      </c>
      <c r="B66" s="62" t="s">
        <v>1691</v>
      </c>
      <c r="C66" s="62" t="s">
        <v>1692</v>
      </c>
      <c r="D66" s="62" t="s">
        <v>1770</v>
      </c>
      <c r="E66" s="148" t="n">
        <v>29.462935</v>
      </c>
      <c r="F66" s="148" t="n">
        <v>-105.21988</v>
      </c>
      <c r="G66" s="148" t="n">
        <v>34.021515</v>
      </c>
      <c r="H66" s="148" t="n">
        <v>-100.036107</v>
      </c>
      <c r="I66" s="146" t="n">
        <f aca="false">TRUE()</f>
        <v>1</v>
      </c>
      <c r="J66" s="53"/>
    </row>
    <row r="67" customFormat="false" ht="31.3" hidden="false" customHeight="false" outlineLevel="0" collapsed="false">
      <c r="A67" s="83" t="s">
        <v>1673</v>
      </c>
      <c r="B67" s="62" t="s">
        <v>1760</v>
      </c>
      <c r="C67" s="62" t="s">
        <v>1769</v>
      </c>
      <c r="D67" s="62" t="s">
        <v>1771</v>
      </c>
      <c r="E67" s="128" t="n">
        <v>37.5880604874625</v>
      </c>
      <c r="F67" s="128" t="n">
        <v>52.040222</v>
      </c>
      <c r="G67" s="128" t="n">
        <v>40.173582</v>
      </c>
      <c r="H67" s="128" t="n">
        <v>54.8758386409987</v>
      </c>
      <c r="I67" s="126" t="b">
        <f aca="false">TRUE()</f>
        <v>1</v>
      </c>
      <c r="J67" s="53"/>
    </row>
    <row r="68" customFormat="false" ht="31.3" hidden="false" customHeight="false" outlineLevel="0" collapsed="false">
      <c r="A68" s="83" t="s">
        <v>1678</v>
      </c>
      <c r="B68" s="62" t="s">
        <v>1696</v>
      </c>
      <c r="C68" s="62" t="s">
        <v>1741</v>
      </c>
      <c r="D68" s="62" t="s">
        <v>1772</v>
      </c>
      <c r="E68" s="128" t="n">
        <v>40.3003958040848</v>
      </c>
      <c r="F68" s="128" t="n">
        <v>-3.87704726425657</v>
      </c>
      <c r="G68" s="128" t="n">
        <v>40.5511728687411</v>
      </c>
      <c r="H68" s="128" t="n">
        <v>-3.52337627439638</v>
      </c>
      <c r="I68" s="126" t="b">
        <f aca="false">TRUE()</f>
        <v>1</v>
      </c>
      <c r="J68" s="53"/>
    </row>
    <row r="69" customFormat="false" ht="31.3" hidden="false" customHeight="false" outlineLevel="0" collapsed="false">
      <c r="A69" s="83" t="s">
        <v>1679</v>
      </c>
      <c r="B69" s="62" t="s">
        <v>1703</v>
      </c>
      <c r="C69" s="62" t="s">
        <v>1704</v>
      </c>
      <c r="D69" s="62" t="s">
        <v>1773</v>
      </c>
      <c r="E69" s="128" t="n">
        <v>-4.226944</v>
      </c>
      <c r="F69" s="128" t="n">
        <v>-79.008056</v>
      </c>
      <c r="G69" s="128" t="n">
        <v>12.6524876967924</v>
      </c>
      <c r="H69" s="128" t="n">
        <v>-67.130508</v>
      </c>
      <c r="I69" s="126" t="b">
        <f aca="false">TRUE()</f>
        <v>1</v>
      </c>
      <c r="J69" s="53"/>
    </row>
    <row r="70" customFormat="false" ht="31.3" hidden="false" customHeight="false" outlineLevel="0" collapsed="false">
      <c r="A70" s="83" t="s">
        <v>1680</v>
      </c>
      <c r="B70" s="62" t="s">
        <v>1703</v>
      </c>
      <c r="C70" s="62" t="s">
        <v>1704</v>
      </c>
      <c r="D70" s="62" t="s">
        <v>1705</v>
      </c>
      <c r="E70" s="128" t="n">
        <v>-4.226944</v>
      </c>
      <c r="F70" s="128" t="n">
        <v>-79.008056</v>
      </c>
      <c r="G70" s="128" t="n">
        <v>12.5824877</v>
      </c>
      <c r="H70" s="128" t="n">
        <v>-67.403721</v>
      </c>
      <c r="I70" s="126" t="b">
        <f aca="false">TRUE()</f>
        <v>1</v>
      </c>
      <c r="J70" s="53"/>
    </row>
    <row r="71" customFormat="false" ht="31.3" hidden="false" customHeight="false" outlineLevel="0" collapsed="false">
      <c r="A71" s="83" t="s">
        <v>1681</v>
      </c>
      <c r="B71" s="62" t="s">
        <v>1703</v>
      </c>
      <c r="C71" s="62" t="s">
        <v>1704</v>
      </c>
      <c r="D71" s="62" t="s">
        <v>1705</v>
      </c>
      <c r="E71" s="128" t="n">
        <v>-4.226944</v>
      </c>
      <c r="F71" s="128" t="n">
        <v>-79.008056</v>
      </c>
      <c r="G71" s="128" t="n">
        <v>12.158333</v>
      </c>
      <c r="H71" s="128" t="n">
        <v>-66.850278</v>
      </c>
      <c r="I71" s="126" t="b">
        <f aca="false">TRUE()</f>
        <v>1</v>
      </c>
      <c r="J71" s="53"/>
    </row>
    <row r="72" customFormat="false" ht="31.3" hidden="false" customHeight="false" outlineLevel="0" collapsed="false">
      <c r="A72" s="83" t="s">
        <v>1674</v>
      </c>
      <c r="B72" s="62" t="s">
        <v>1760</v>
      </c>
      <c r="C72" s="62" t="s">
        <v>1774</v>
      </c>
      <c r="D72" s="62" t="s">
        <v>1775</v>
      </c>
      <c r="E72" s="149" t="n">
        <v>9.49989278806033</v>
      </c>
      <c r="F72" s="149" t="n">
        <v>67.6526700630843</v>
      </c>
      <c r="G72" s="149" t="n">
        <v>32.9719479178711</v>
      </c>
      <c r="H72" s="149" t="n">
        <v>89.9434649114046</v>
      </c>
      <c r="I72" s="138" t="n">
        <f aca="false">TRUE()</f>
        <v>1</v>
      </c>
      <c r="J72" s="53"/>
    </row>
    <row r="73" customFormat="false" ht="31.3" hidden="false" customHeight="false" outlineLevel="0" collapsed="false">
      <c r="A73" s="83" t="s">
        <v>1675</v>
      </c>
      <c r="B73" s="62" t="s">
        <v>1760</v>
      </c>
      <c r="C73" s="62" t="s">
        <v>1776</v>
      </c>
      <c r="D73" s="62" t="s">
        <v>1777</v>
      </c>
      <c r="E73" s="150" t="n">
        <v>32.0561486213998</v>
      </c>
      <c r="F73" s="150" t="n">
        <v>118.778049165219</v>
      </c>
      <c r="G73" s="150" t="n">
        <v>32.0580331179395</v>
      </c>
      <c r="H73" s="150" t="n">
        <v>118.779652578606</v>
      </c>
      <c r="I73" s="146" t="n">
        <f aca="false">TRUE()</f>
        <v>1</v>
      </c>
      <c r="J73" s="53"/>
    </row>
    <row r="74" customFormat="false" ht="31.3" hidden="false" customHeight="false" outlineLevel="0" collapsed="false">
      <c r="A74" s="83" t="s">
        <v>1676</v>
      </c>
      <c r="B74" s="62" t="s">
        <v>1760</v>
      </c>
      <c r="C74" s="62" t="s">
        <v>1776</v>
      </c>
      <c r="D74" s="62" t="s">
        <v>1778</v>
      </c>
      <c r="E74" s="150" t="n">
        <v>36.1312629526632</v>
      </c>
      <c r="F74" s="150" t="n">
        <v>113.059530911961</v>
      </c>
      <c r="G74" s="150" t="n">
        <v>36.2472975905612</v>
      </c>
      <c r="H74" s="150" t="n">
        <v>113.148059725452</v>
      </c>
      <c r="I74" s="146" t="n">
        <f aca="false">TRUE()</f>
        <v>1</v>
      </c>
      <c r="J74" s="53"/>
    </row>
    <row r="75" customFormat="false" ht="31.3" hidden="false" customHeight="false" outlineLevel="0" collapsed="false">
      <c r="A75" s="83" t="s">
        <v>1677</v>
      </c>
      <c r="B75" s="62" t="s">
        <v>1696</v>
      </c>
      <c r="C75" s="62" t="s">
        <v>1709</v>
      </c>
      <c r="D75" s="62" t="s">
        <v>1779</v>
      </c>
      <c r="E75" s="150" t="n">
        <v>52.2721846170772</v>
      </c>
      <c r="F75" s="150" t="n">
        <v>10.5244637261215</v>
      </c>
      <c r="G75" s="150" t="n">
        <v>52.2751089246479</v>
      </c>
      <c r="H75" s="150" t="n">
        <v>10.5332734696458</v>
      </c>
      <c r="I75" s="146" t="n">
        <f aca="false">TRUE()</f>
        <v>1</v>
      </c>
      <c r="J75" s="53"/>
    </row>
    <row r="76" customFormat="false" ht="31.3" hidden="false" customHeight="false" outlineLevel="0" collapsed="false">
      <c r="A76" s="83" t="s">
        <v>1666</v>
      </c>
      <c r="B76" s="62" t="s">
        <v>1691</v>
      </c>
      <c r="C76" s="62" t="s">
        <v>1692</v>
      </c>
      <c r="D76" s="62" t="s">
        <v>1780</v>
      </c>
      <c r="E76" s="128" t="n">
        <v>25.5942057948746</v>
      </c>
      <c r="F76" s="128" t="n">
        <v>-125.868877358691</v>
      </c>
      <c r="G76" s="128" t="n">
        <v>49.0185445495411</v>
      </c>
      <c r="H76" s="128" t="n">
        <v>-66.9718241055338</v>
      </c>
      <c r="I76" s="151" t="b">
        <f aca="false">TRUE()</f>
        <v>1</v>
      </c>
      <c r="J76" s="53"/>
    </row>
    <row r="77" customFormat="false" ht="31.3" hidden="false" customHeight="false" outlineLevel="0" collapsed="false">
      <c r="A77" s="152" t="s">
        <v>1781</v>
      </c>
      <c r="B77" s="62" t="s">
        <v>1691</v>
      </c>
      <c r="C77" s="62" t="s">
        <v>1722</v>
      </c>
      <c r="D77" s="62" t="s">
        <v>1782</v>
      </c>
      <c r="E77" s="128" t="s">
        <v>317</v>
      </c>
      <c r="F77" s="128" t="s">
        <v>317</v>
      </c>
      <c r="G77" s="128" t="s">
        <v>317</v>
      </c>
      <c r="H77" s="128" t="s">
        <v>317</v>
      </c>
      <c r="I77" s="153" t="s">
        <v>317</v>
      </c>
      <c r="J77" s="53"/>
    </row>
    <row r="78" customFormat="false" ht="31.3" hidden="false" customHeight="false" outlineLevel="0" collapsed="false">
      <c r="A78" s="152" t="s">
        <v>1783</v>
      </c>
      <c r="B78" s="62" t="s">
        <v>1703</v>
      </c>
      <c r="C78" s="62" t="s">
        <v>1784</v>
      </c>
      <c r="D78" s="62" t="s">
        <v>1785</v>
      </c>
      <c r="E78" s="128" t="s">
        <v>317</v>
      </c>
      <c r="F78" s="128" t="s">
        <v>317</v>
      </c>
      <c r="G78" s="128" t="s">
        <v>317</v>
      </c>
      <c r="H78" s="128" t="s">
        <v>317</v>
      </c>
      <c r="I78" s="153" t="s">
        <v>317</v>
      </c>
      <c r="J78" s="53"/>
    </row>
    <row r="79" customFormat="false" ht="31.3" hidden="false" customHeight="false" outlineLevel="0" collapsed="false">
      <c r="A79" s="152" t="s">
        <v>1786</v>
      </c>
      <c r="B79" s="62" t="s">
        <v>1703</v>
      </c>
      <c r="C79" s="62" t="s">
        <v>1787</v>
      </c>
      <c r="D79" s="62" t="s">
        <v>1788</v>
      </c>
      <c r="E79" s="128" t="s">
        <v>317</v>
      </c>
      <c r="F79" s="128" t="s">
        <v>317</v>
      </c>
      <c r="G79" s="128" t="s">
        <v>317</v>
      </c>
      <c r="H79" s="128" t="s">
        <v>317</v>
      </c>
      <c r="I79" s="153" t="s">
        <v>317</v>
      </c>
      <c r="J79" s="53"/>
    </row>
    <row r="80" customFormat="false" ht="31.3" hidden="false" customHeight="false" outlineLevel="0" collapsed="false">
      <c r="A80" s="152" t="s">
        <v>1789</v>
      </c>
      <c r="B80" s="62" t="s">
        <v>1703</v>
      </c>
      <c r="C80" s="62" t="s">
        <v>1790</v>
      </c>
      <c r="D80" s="62" t="s">
        <v>1791</v>
      </c>
      <c r="E80" s="128" t="s">
        <v>317</v>
      </c>
      <c r="F80" s="128" t="s">
        <v>317</v>
      </c>
      <c r="G80" s="128" t="s">
        <v>317</v>
      </c>
      <c r="H80" s="128" t="s">
        <v>317</v>
      </c>
      <c r="I80" s="153" t="s">
        <v>317</v>
      </c>
      <c r="J80" s="53"/>
    </row>
    <row r="81" customFormat="false" ht="30" hidden="false" customHeight="true" outlineLevel="0" collapsed="false">
      <c r="A81" s="152" t="s">
        <v>1792</v>
      </c>
      <c r="B81" s="62" t="s">
        <v>1703</v>
      </c>
      <c r="C81" s="62" t="s">
        <v>1793</v>
      </c>
      <c r="D81" s="62" t="s">
        <v>1794</v>
      </c>
      <c r="E81" s="128" t="s">
        <v>317</v>
      </c>
      <c r="F81" s="128" t="s">
        <v>317</v>
      </c>
      <c r="G81" s="128" t="s">
        <v>317</v>
      </c>
      <c r="H81" s="128" t="s">
        <v>317</v>
      </c>
      <c r="I81" s="153" t="s">
        <v>317</v>
      </c>
      <c r="J81" s="53"/>
    </row>
    <row r="82" customFormat="false" ht="31.3" hidden="false" customHeight="false" outlineLevel="0" collapsed="false">
      <c r="A82" s="152" t="s">
        <v>1795</v>
      </c>
      <c r="B82" s="62" t="s">
        <v>1703</v>
      </c>
      <c r="C82" s="62" t="s">
        <v>1796</v>
      </c>
      <c r="D82" s="62" t="s">
        <v>1797</v>
      </c>
      <c r="E82" s="128" t="s">
        <v>317</v>
      </c>
      <c r="F82" s="128" t="s">
        <v>317</v>
      </c>
      <c r="G82" s="128" t="s">
        <v>317</v>
      </c>
      <c r="H82" s="128" t="s">
        <v>317</v>
      </c>
      <c r="I82" s="153" t="s">
        <v>317</v>
      </c>
      <c r="J82" s="53"/>
    </row>
    <row r="83" customFormat="false" ht="31.3" hidden="false" customHeight="false" outlineLevel="0" collapsed="false">
      <c r="A83" s="152" t="s">
        <v>1798</v>
      </c>
      <c r="B83" s="62" t="s">
        <v>1703</v>
      </c>
      <c r="C83" s="62" t="s">
        <v>1799</v>
      </c>
      <c r="D83" s="62" t="s">
        <v>1800</v>
      </c>
      <c r="E83" s="128" t="s">
        <v>317</v>
      </c>
      <c r="F83" s="128" t="s">
        <v>317</v>
      </c>
      <c r="G83" s="128" t="s">
        <v>317</v>
      </c>
      <c r="H83" s="128" t="s">
        <v>317</v>
      </c>
      <c r="I83" s="153" t="s">
        <v>317</v>
      </c>
      <c r="J83" s="53"/>
    </row>
    <row r="84" customFormat="false" ht="31.3" hidden="false" customHeight="false" outlineLevel="0" collapsed="false">
      <c r="A84" s="152" t="s">
        <v>1801</v>
      </c>
      <c r="B84" s="62" t="s">
        <v>1703</v>
      </c>
      <c r="C84" s="62" t="s">
        <v>1802</v>
      </c>
      <c r="D84" s="62" t="s">
        <v>1803</v>
      </c>
      <c r="E84" s="128" t="s">
        <v>317</v>
      </c>
      <c r="F84" s="128" t="s">
        <v>317</v>
      </c>
      <c r="G84" s="128" t="s">
        <v>317</v>
      </c>
      <c r="H84" s="128" t="s">
        <v>317</v>
      </c>
      <c r="I84" s="153" t="s">
        <v>317</v>
      </c>
      <c r="J84" s="53"/>
    </row>
    <row r="85" customFormat="false" ht="31.3" hidden="false" customHeight="false" outlineLevel="0" collapsed="false">
      <c r="A85" s="152" t="s">
        <v>1804</v>
      </c>
      <c r="B85" s="62" t="s">
        <v>1703</v>
      </c>
      <c r="C85" s="62" t="s">
        <v>1805</v>
      </c>
      <c r="D85" s="62" t="s">
        <v>1806</v>
      </c>
      <c r="E85" s="128" t="s">
        <v>317</v>
      </c>
      <c r="F85" s="128" t="s">
        <v>317</v>
      </c>
      <c r="G85" s="128" t="s">
        <v>317</v>
      </c>
      <c r="H85" s="128" t="s">
        <v>317</v>
      </c>
      <c r="I85" s="153" t="s">
        <v>317</v>
      </c>
      <c r="J85" s="53"/>
    </row>
    <row r="86" customFormat="false" ht="31.3" hidden="false" customHeight="false" outlineLevel="0" collapsed="false">
      <c r="A86" s="152" t="s">
        <v>1807</v>
      </c>
      <c r="B86" s="62" t="s">
        <v>1703</v>
      </c>
      <c r="C86" s="62" t="s">
        <v>1808</v>
      </c>
      <c r="D86" s="62" t="s">
        <v>1809</v>
      </c>
      <c r="E86" s="128" t="s">
        <v>317</v>
      </c>
      <c r="F86" s="128" t="s">
        <v>317</v>
      </c>
      <c r="G86" s="128" t="s">
        <v>317</v>
      </c>
      <c r="H86" s="128" t="s">
        <v>317</v>
      </c>
      <c r="I86" s="153" t="s">
        <v>317</v>
      </c>
      <c r="J86" s="53"/>
    </row>
    <row r="87" customFormat="false" ht="31.3" hidden="false" customHeight="false" outlineLevel="0" collapsed="false">
      <c r="A87" s="152" t="s">
        <v>1810</v>
      </c>
      <c r="B87" s="62" t="s">
        <v>1703</v>
      </c>
      <c r="C87" s="62" t="s">
        <v>1811</v>
      </c>
      <c r="D87" s="62" t="s">
        <v>1812</v>
      </c>
      <c r="E87" s="128" t="s">
        <v>317</v>
      </c>
      <c r="F87" s="128" t="s">
        <v>317</v>
      </c>
      <c r="G87" s="128" t="s">
        <v>317</v>
      </c>
      <c r="H87" s="128" t="s">
        <v>317</v>
      </c>
      <c r="I87" s="153" t="s">
        <v>317</v>
      </c>
      <c r="J87" s="53"/>
    </row>
    <row r="88" customFormat="false" ht="31.3" hidden="false" customHeight="false" outlineLevel="0" collapsed="false">
      <c r="A88" s="152" t="s">
        <v>1813</v>
      </c>
      <c r="B88" s="62" t="s">
        <v>1703</v>
      </c>
      <c r="C88" s="62" t="s">
        <v>1814</v>
      </c>
      <c r="D88" s="62" t="s">
        <v>1815</v>
      </c>
      <c r="E88" s="128" t="s">
        <v>317</v>
      </c>
      <c r="F88" s="128" t="s">
        <v>317</v>
      </c>
      <c r="G88" s="128" t="s">
        <v>317</v>
      </c>
      <c r="H88" s="128" t="s">
        <v>317</v>
      </c>
      <c r="I88" s="153" t="s">
        <v>317</v>
      </c>
      <c r="J88" s="53"/>
    </row>
    <row r="89" customFormat="false" ht="31.3" hidden="false" customHeight="false" outlineLevel="0" collapsed="false">
      <c r="A89" s="152" t="s">
        <v>1816</v>
      </c>
      <c r="B89" s="62" t="s">
        <v>1703</v>
      </c>
      <c r="C89" s="62" t="s">
        <v>1734</v>
      </c>
      <c r="D89" s="62" t="s">
        <v>1817</v>
      </c>
      <c r="E89" s="128" t="s">
        <v>317</v>
      </c>
      <c r="F89" s="128" t="s">
        <v>317</v>
      </c>
      <c r="G89" s="128" t="s">
        <v>317</v>
      </c>
      <c r="H89" s="128" t="s">
        <v>317</v>
      </c>
      <c r="I89" s="153" t="s">
        <v>317</v>
      </c>
      <c r="J89" s="53"/>
    </row>
    <row r="90" customFormat="false" ht="31.3" hidden="false" customHeight="false" outlineLevel="0" collapsed="false">
      <c r="A90" s="152" t="s">
        <v>1818</v>
      </c>
      <c r="B90" s="62" t="s">
        <v>1691</v>
      </c>
      <c r="C90" s="62" t="s">
        <v>1694</v>
      </c>
      <c r="D90" s="62" t="s">
        <v>1819</v>
      </c>
      <c r="E90" s="128" t="s">
        <v>317</v>
      </c>
      <c r="F90" s="128" t="s">
        <v>317</v>
      </c>
      <c r="G90" s="128" t="s">
        <v>317</v>
      </c>
      <c r="H90" s="128" t="s">
        <v>317</v>
      </c>
      <c r="I90" s="153" t="s">
        <v>317</v>
      </c>
      <c r="J90" s="53"/>
    </row>
    <row r="91" customFormat="false" ht="31.3" hidden="false" customHeight="false" outlineLevel="0" collapsed="false">
      <c r="A91" s="152" t="s">
        <v>1820</v>
      </c>
      <c r="B91" s="62" t="s">
        <v>1724</v>
      </c>
      <c r="C91" s="62" t="s">
        <v>1732</v>
      </c>
      <c r="D91" s="62" t="s">
        <v>1821</v>
      </c>
      <c r="E91" s="136" t="s">
        <v>1822</v>
      </c>
      <c r="F91" s="136" t="s">
        <v>1823</v>
      </c>
      <c r="G91" s="136" t="s">
        <v>1824</v>
      </c>
      <c r="H91" s="136" t="s">
        <v>1825</v>
      </c>
      <c r="I91" s="138" t="s">
        <v>317</v>
      </c>
      <c r="J91" s="53"/>
    </row>
    <row r="92" customFormat="false" ht="31.3" hidden="false" customHeight="false" outlineLevel="0" collapsed="false">
      <c r="A92" s="152" t="s">
        <v>1826</v>
      </c>
      <c r="B92" s="62" t="s">
        <v>1696</v>
      </c>
      <c r="C92" s="62" t="s">
        <v>1710</v>
      </c>
      <c r="D92" s="62" t="s">
        <v>1827</v>
      </c>
      <c r="E92" s="128" t="n">
        <v>44.933334</v>
      </c>
      <c r="F92" s="128" t="n">
        <v>26.033333</v>
      </c>
      <c r="G92" s="128" t="n">
        <v>44.933334</v>
      </c>
      <c r="H92" s="128" t="n">
        <v>26.033333</v>
      </c>
      <c r="I92" s="154" t="s">
        <v>317</v>
      </c>
      <c r="J92" s="53"/>
    </row>
    <row r="93" customFormat="false" ht="31.3" hidden="false" customHeight="false" outlineLevel="0" collapsed="false">
      <c r="A93" s="152" t="s">
        <v>1828</v>
      </c>
      <c r="B93" s="62" t="s">
        <v>1696</v>
      </c>
      <c r="C93" s="62" t="s">
        <v>1710</v>
      </c>
      <c r="D93" s="62" t="s">
        <v>1829</v>
      </c>
      <c r="E93" s="136" t="s">
        <v>1830</v>
      </c>
      <c r="F93" s="136" t="s">
        <v>1831</v>
      </c>
      <c r="G93" s="136" t="s">
        <v>1830</v>
      </c>
      <c r="H93" s="136" t="s">
        <v>1831</v>
      </c>
      <c r="I93" s="138" t="s">
        <v>317</v>
      </c>
      <c r="J93" s="53"/>
    </row>
    <row r="94" customFormat="false" ht="31.3" hidden="false" customHeight="false" outlineLevel="0" collapsed="false">
      <c r="A94" s="152" t="s">
        <v>1832</v>
      </c>
      <c r="B94" s="155" t="s">
        <v>1696</v>
      </c>
      <c r="C94" s="155" t="s">
        <v>1709</v>
      </c>
      <c r="D94" s="155" t="s">
        <v>1737</v>
      </c>
      <c r="E94" s="128" t="n">
        <v>53.2</v>
      </c>
      <c r="F94" s="128" t="n">
        <v>9.25</v>
      </c>
      <c r="G94" s="128" t="n">
        <v>53.8</v>
      </c>
      <c r="H94" s="128" t="n">
        <v>10.75</v>
      </c>
      <c r="I94" s="154" t="s">
        <v>317</v>
      </c>
      <c r="J94" s="53"/>
    </row>
    <row r="95" customFormat="false" ht="31.3" hidden="false" customHeight="false" outlineLevel="0" collapsed="false">
      <c r="A95" s="152" t="s">
        <v>1833</v>
      </c>
      <c r="B95" s="62" t="s">
        <v>1696</v>
      </c>
      <c r="C95" s="62" t="s">
        <v>1710</v>
      </c>
      <c r="D95" s="62" t="s">
        <v>1705</v>
      </c>
      <c r="E95" s="136" t="s">
        <v>1834</v>
      </c>
      <c r="F95" s="136" t="s">
        <v>1835</v>
      </c>
      <c r="G95" s="136" t="s">
        <v>1836</v>
      </c>
      <c r="H95" s="136" t="s">
        <v>1837</v>
      </c>
      <c r="I95" s="138" t="s">
        <v>317</v>
      </c>
      <c r="J95" s="53"/>
    </row>
    <row r="96" customFormat="false" ht="31.3" hidden="false" customHeight="false" outlineLevel="0" collapsed="false">
      <c r="A96" s="152" t="s">
        <v>1838</v>
      </c>
      <c r="B96" s="62" t="s">
        <v>1760</v>
      </c>
      <c r="C96" s="62" t="s">
        <v>1776</v>
      </c>
      <c r="D96" s="62" t="s">
        <v>1839</v>
      </c>
      <c r="E96" s="128" t="n">
        <v>15.72</v>
      </c>
      <c r="F96" s="128" t="n">
        <v>72.25</v>
      </c>
      <c r="G96" s="128" t="n">
        <v>54.75</v>
      </c>
      <c r="H96" s="128" t="n">
        <v>135.25</v>
      </c>
      <c r="I96" s="154" t="s">
        <v>317</v>
      </c>
      <c r="J96" s="53"/>
    </row>
    <row r="97" customFormat="false" ht="31.3" hidden="false" customHeight="false" outlineLevel="0" collapsed="false">
      <c r="A97" s="152" t="s">
        <v>1840</v>
      </c>
      <c r="B97" s="62" t="s">
        <v>1760</v>
      </c>
      <c r="C97" s="62" t="s">
        <v>1841</v>
      </c>
      <c r="D97" s="62" t="s">
        <v>1842</v>
      </c>
      <c r="E97" s="128" t="n">
        <v>20.34</v>
      </c>
      <c r="F97" s="128" t="n">
        <v>88.01</v>
      </c>
      <c r="G97" s="128" t="n">
        <v>26.38</v>
      </c>
      <c r="H97" s="128" t="n">
        <v>92.41</v>
      </c>
      <c r="I97" s="154" t="s">
        <v>317</v>
      </c>
      <c r="J97" s="53"/>
    </row>
    <row r="98" customFormat="false" ht="31.3" hidden="false" customHeight="false" outlineLevel="0" collapsed="false">
      <c r="A98" s="152" t="s">
        <v>1843</v>
      </c>
      <c r="B98" s="62" t="s">
        <v>1760</v>
      </c>
      <c r="C98" s="62" t="s">
        <v>1844</v>
      </c>
      <c r="D98" s="62" t="s">
        <v>1845</v>
      </c>
      <c r="E98" s="136" t="s">
        <v>1846</v>
      </c>
      <c r="F98" s="136" t="s">
        <v>1847</v>
      </c>
      <c r="G98" s="136" t="s">
        <v>1848</v>
      </c>
      <c r="H98" s="136" t="s">
        <v>1849</v>
      </c>
      <c r="I98" s="138" t="s">
        <v>317</v>
      </c>
      <c r="J98" s="53"/>
    </row>
    <row r="99" customFormat="false" ht="31.3" hidden="false" customHeight="false" outlineLevel="0" collapsed="false">
      <c r="A99" s="152" t="s">
        <v>1850</v>
      </c>
      <c r="B99" s="62" t="s">
        <v>1760</v>
      </c>
      <c r="C99" s="62" t="s">
        <v>1851</v>
      </c>
      <c r="D99" s="62" t="s">
        <v>1852</v>
      </c>
      <c r="E99" s="128" t="n">
        <v>5.37</v>
      </c>
      <c r="F99" s="128" t="n">
        <v>97.22</v>
      </c>
      <c r="G99" s="128" t="n">
        <v>20.27</v>
      </c>
      <c r="H99" s="128" t="n">
        <v>105.37</v>
      </c>
      <c r="I99" s="154" t="s">
        <v>317</v>
      </c>
      <c r="J99" s="53"/>
    </row>
    <row r="100" customFormat="false" ht="31.3" hidden="false" customHeight="false" outlineLevel="0" collapsed="false">
      <c r="A100" s="152" t="s">
        <v>1853</v>
      </c>
      <c r="B100" s="62" t="s">
        <v>1724</v>
      </c>
      <c r="C100" s="62" t="s">
        <v>1765</v>
      </c>
      <c r="D100" s="62" t="s">
        <v>1854</v>
      </c>
      <c r="E100" s="136" t="s">
        <v>1855</v>
      </c>
      <c r="F100" s="136" t="s">
        <v>1856</v>
      </c>
      <c r="G100" s="136" t="s">
        <v>1857</v>
      </c>
      <c r="H100" s="136" t="s">
        <v>1857</v>
      </c>
      <c r="I100" s="138" t="n">
        <f aca="false">FALSE()</f>
        <v>0</v>
      </c>
      <c r="J100" s="53"/>
    </row>
    <row r="101" customFormat="false" ht="31.3" hidden="false" customHeight="false" outlineLevel="0" collapsed="false">
      <c r="A101" s="152" t="s">
        <v>1858</v>
      </c>
      <c r="B101" s="62" t="s">
        <v>1724</v>
      </c>
      <c r="C101" s="62" t="s">
        <v>1859</v>
      </c>
      <c r="D101" s="62" t="s">
        <v>1860</v>
      </c>
      <c r="E101" s="128" t="n">
        <v>41</v>
      </c>
      <c r="F101" s="128" t="n">
        <v>13</v>
      </c>
      <c r="G101" s="128" t="n">
        <v>51</v>
      </c>
      <c r="H101" s="128" t="n">
        <v>26</v>
      </c>
      <c r="I101" s="154" t="s">
        <v>317</v>
      </c>
      <c r="J101" s="53"/>
    </row>
    <row r="102" customFormat="false" ht="31.3" hidden="false" customHeight="false" outlineLevel="0" collapsed="false">
      <c r="A102" s="152" t="s">
        <v>1861</v>
      </c>
      <c r="B102" s="62" t="s">
        <v>1724</v>
      </c>
      <c r="C102" s="62" t="s">
        <v>1862</v>
      </c>
      <c r="D102" s="62" t="s">
        <v>1863</v>
      </c>
      <c r="E102" s="136" t="s">
        <v>1864</v>
      </c>
      <c r="F102" s="136" t="s">
        <v>1865</v>
      </c>
      <c r="G102" s="136" t="s">
        <v>1866</v>
      </c>
      <c r="H102" s="136" t="s">
        <v>1867</v>
      </c>
      <c r="I102" s="138" t="s">
        <v>317</v>
      </c>
      <c r="J102" s="53"/>
    </row>
    <row r="103" customFormat="false" ht="16.4" hidden="false" customHeight="false" outlineLevel="0" collapsed="false">
      <c r="A103" s="156" t="s">
        <v>1868</v>
      </c>
      <c r="B103" s="62" t="s">
        <v>1696</v>
      </c>
      <c r="C103" s="62" t="s">
        <v>1741</v>
      </c>
      <c r="D103" s="62" t="s">
        <v>1869</v>
      </c>
      <c r="E103" s="128" t="n">
        <v>27</v>
      </c>
      <c r="F103" s="128" t="n">
        <v>19</v>
      </c>
      <c r="G103" s="128" t="n">
        <v>44</v>
      </c>
      <c r="H103" s="128" t="n">
        <v>5</v>
      </c>
      <c r="I103" s="154" t="s">
        <v>317</v>
      </c>
      <c r="J103" s="53"/>
    </row>
    <row r="104" customFormat="false" ht="31.3" hidden="false" customHeight="false" outlineLevel="0" collapsed="false">
      <c r="A104" s="152" t="s">
        <v>1870</v>
      </c>
      <c r="B104" s="62" t="s">
        <v>1703</v>
      </c>
      <c r="C104" s="62" t="s">
        <v>317</v>
      </c>
      <c r="D104" s="62" t="s">
        <v>1871</v>
      </c>
      <c r="E104" s="136" t="s">
        <v>1872</v>
      </c>
      <c r="F104" s="136" t="s">
        <v>1873</v>
      </c>
      <c r="G104" s="136" t="s">
        <v>1874</v>
      </c>
      <c r="H104" s="136" t="s">
        <v>1875</v>
      </c>
      <c r="I104" s="138" t="s">
        <v>317</v>
      </c>
      <c r="J104" s="53"/>
    </row>
    <row r="105" customFormat="false" ht="31.3" hidden="false" customHeight="false" outlineLevel="0" collapsed="false">
      <c r="A105" s="152" t="s">
        <v>1876</v>
      </c>
      <c r="B105" s="62" t="s">
        <v>1760</v>
      </c>
      <c r="C105" s="62" t="s">
        <v>1774</v>
      </c>
      <c r="D105" s="62" t="s">
        <v>1877</v>
      </c>
      <c r="E105" s="128" t="n">
        <v>23.4</v>
      </c>
      <c r="F105" s="128" t="n">
        <v>86.15</v>
      </c>
      <c r="G105" s="128" t="n">
        <v>23.47</v>
      </c>
      <c r="H105" s="128" t="n">
        <v>86.3</v>
      </c>
      <c r="I105" s="154" t="s">
        <v>317</v>
      </c>
      <c r="J105" s="53"/>
    </row>
    <row r="106" customFormat="false" ht="31.3" hidden="false" customHeight="false" outlineLevel="0" collapsed="false">
      <c r="A106" s="152" t="s">
        <v>1878</v>
      </c>
      <c r="B106" s="62" t="s">
        <v>1760</v>
      </c>
      <c r="C106" s="62" t="s">
        <v>1776</v>
      </c>
      <c r="D106" s="62" t="s">
        <v>1879</v>
      </c>
      <c r="E106" s="136" t="s">
        <v>1867</v>
      </c>
      <c r="F106" s="136" t="s">
        <v>1880</v>
      </c>
      <c r="G106" s="136" t="s">
        <v>1881</v>
      </c>
      <c r="H106" s="136" t="s">
        <v>1882</v>
      </c>
      <c r="I106" s="138" t="s">
        <v>317</v>
      </c>
      <c r="J106" s="53"/>
    </row>
    <row r="107" customFormat="false" ht="31.3" hidden="false" customHeight="false" outlineLevel="0" collapsed="false">
      <c r="A107" s="152" t="s">
        <v>1883</v>
      </c>
      <c r="B107" s="62" t="s">
        <v>1691</v>
      </c>
      <c r="C107" s="62" t="s">
        <v>1692</v>
      </c>
      <c r="D107" s="62" t="s">
        <v>1884</v>
      </c>
      <c r="E107" s="128" t="n">
        <v>39.4953</v>
      </c>
      <c r="F107" s="128" t="n">
        <v>-79.71</v>
      </c>
      <c r="G107" s="128" t="n">
        <v>40.4953</v>
      </c>
      <c r="H107" s="128" t="n">
        <v>-77.71</v>
      </c>
      <c r="I107" s="154" t="s">
        <v>317</v>
      </c>
      <c r="J107" s="53"/>
    </row>
    <row r="108" customFormat="false" ht="31.3" hidden="false" customHeight="false" outlineLevel="0" collapsed="false">
      <c r="A108" s="152" t="s">
        <v>1885</v>
      </c>
      <c r="B108" s="62" t="s">
        <v>1760</v>
      </c>
      <c r="C108" s="62" t="s">
        <v>1776</v>
      </c>
      <c r="D108" s="62" t="s">
        <v>1886</v>
      </c>
      <c r="E108" s="136" t="s">
        <v>1887</v>
      </c>
      <c r="F108" s="136" t="s">
        <v>1888</v>
      </c>
      <c r="G108" s="136" t="s">
        <v>1887</v>
      </c>
      <c r="H108" s="136" t="s">
        <v>1888</v>
      </c>
      <c r="I108" s="138" t="s">
        <v>317</v>
      </c>
      <c r="J108" s="53"/>
    </row>
    <row r="109" customFormat="false" ht="31.3" hidden="false" customHeight="false" outlineLevel="0" collapsed="false">
      <c r="A109" s="152" t="s">
        <v>1889</v>
      </c>
      <c r="B109" s="62" t="s">
        <v>1760</v>
      </c>
      <c r="C109" s="62" t="s">
        <v>1776</v>
      </c>
      <c r="D109" s="62" t="s">
        <v>1890</v>
      </c>
      <c r="E109" s="128" t="n">
        <v>32.625477</v>
      </c>
      <c r="F109" s="128" t="n">
        <v>116.999931</v>
      </c>
      <c r="G109" s="128" t="n">
        <v>32.625477</v>
      </c>
      <c r="H109" s="128" t="n">
        <v>116.999931</v>
      </c>
      <c r="I109" s="154" t="s">
        <v>317</v>
      </c>
      <c r="J109" s="53"/>
    </row>
    <row r="110" customFormat="false" ht="31.3" hidden="false" customHeight="false" outlineLevel="0" collapsed="false">
      <c r="A110" s="152" t="s">
        <v>1891</v>
      </c>
      <c r="B110" s="62" t="s">
        <v>1760</v>
      </c>
      <c r="C110" s="62" t="s">
        <v>1774</v>
      </c>
      <c r="D110" s="62" t="s">
        <v>1892</v>
      </c>
      <c r="E110" s="136" t="s">
        <v>1893</v>
      </c>
      <c r="F110" s="136" t="s">
        <v>1894</v>
      </c>
      <c r="G110" s="136" t="s">
        <v>1895</v>
      </c>
      <c r="H110" s="136" t="s">
        <v>1896</v>
      </c>
      <c r="I110" s="138" t="s">
        <v>317</v>
      </c>
      <c r="J110" s="53"/>
    </row>
    <row r="111" customFormat="false" ht="31.3" hidden="false" customHeight="false" outlineLevel="0" collapsed="false">
      <c r="A111" s="152" t="s">
        <v>1897</v>
      </c>
      <c r="B111" s="62" t="s">
        <v>1691</v>
      </c>
      <c r="C111" s="62" t="s">
        <v>1692</v>
      </c>
      <c r="D111" s="62" t="s">
        <v>1898</v>
      </c>
      <c r="E111" s="128" t="n">
        <v>40.52</v>
      </c>
      <c r="F111" s="128" t="n">
        <v>104.47</v>
      </c>
      <c r="G111" s="128" t="n">
        <v>40.52</v>
      </c>
      <c r="H111" s="128" t="n">
        <v>104.47</v>
      </c>
      <c r="I111" s="154" t="s">
        <v>317</v>
      </c>
      <c r="J111" s="53"/>
    </row>
    <row r="112" customFormat="false" ht="31.3" hidden="false" customHeight="false" outlineLevel="0" collapsed="false">
      <c r="A112" s="152" t="s">
        <v>1899</v>
      </c>
      <c r="B112" s="62" t="s">
        <v>1691</v>
      </c>
      <c r="C112" s="62" t="s">
        <v>1692</v>
      </c>
      <c r="D112" s="62" t="s">
        <v>1900</v>
      </c>
      <c r="E112" s="136" t="s">
        <v>1901</v>
      </c>
      <c r="F112" s="136" t="s">
        <v>1902</v>
      </c>
      <c r="G112" s="136" t="s">
        <v>1903</v>
      </c>
      <c r="H112" s="136" t="s">
        <v>1904</v>
      </c>
      <c r="I112" s="138" t="s">
        <v>317</v>
      </c>
      <c r="J112" s="53"/>
    </row>
    <row r="113" customFormat="false" ht="31.3" hidden="false" customHeight="false" outlineLevel="0" collapsed="false">
      <c r="A113" s="152" t="s">
        <v>1905</v>
      </c>
      <c r="B113" s="62" t="s">
        <v>1691</v>
      </c>
      <c r="C113" s="62" t="s">
        <v>1692</v>
      </c>
      <c r="D113" s="62" t="s">
        <v>1906</v>
      </c>
      <c r="E113" s="128" t="n">
        <v>38.59</v>
      </c>
      <c r="F113" s="128" t="n">
        <v>110.09</v>
      </c>
      <c r="G113" s="128" t="n">
        <v>38.59</v>
      </c>
      <c r="H113" s="128" t="n">
        <v>110.09</v>
      </c>
      <c r="I113" s="154" t="s">
        <v>317</v>
      </c>
      <c r="J113" s="53"/>
    </row>
    <row r="114" customFormat="false" ht="31.3" hidden="false" customHeight="false" outlineLevel="0" collapsed="false">
      <c r="A114" s="152" t="s">
        <v>1907</v>
      </c>
      <c r="B114" s="62" t="s">
        <v>1691</v>
      </c>
      <c r="C114" s="62" t="s">
        <v>1692</v>
      </c>
      <c r="D114" s="62" t="s">
        <v>1908</v>
      </c>
      <c r="E114" s="136" t="s">
        <v>1909</v>
      </c>
      <c r="F114" s="136" t="s">
        <v>1910</v>
      </c>
      <c r="G114" s="136" t="s">
        <v>1909</v>
      </c>
      <c r="H114" s="136" t="s">
        <v>1910</v>
      </c>
      <c r="I114" s="138" t="s">
        <v>317</v>
      </c>
      <c r="J114" s="53"/>
    </row>
    <row r="115" customFormat="false" ht="31.3" hidden="false" customHeight="false" outlineLevel="0" collapsed="false">
      <c r="A115" s="152" t="s">
        <v>1911</v>
      </c>
      <c r="B115" s="62" t="s">
        <v>1760</v>
      </c>
      <c r="C115" s="62" t="s">
        <v>1912</v>
      </c>
      <c r="D115" s="62" t="s">
        <v>1913</v>
      </c>
      <c r="E115" s="128" t="n">
        <v>41.48</v>
      </c>
      <c r="F115" s="128" t="n">
        <v>31.83</v>
      </c>
      <c r="G115" s="128" t="n">
        <v>41.48</v>
      </c>
      <c r="H115" s="128" t="n">
        <v>31.83</v>
      </c>
      <c r="I115" s="154" t="s">
        <v>317</v>
      </c>
      <c r="J115" s="53"/>
    </row>
    <row r="116" customFormat="false" ht="31.3" hidden="false" customHeight="false" outlineLevel="0" collapsed="false">
      <c r="A116" s="152" t="s">
        <v>1914</v>
      </c>
      <c r="B116" s="62" t="s">
        <v>1691</v>
      </c>
      <c r="C116" s="62" t="s">
        <v>1692</v>
      </c>
      <c r="D116" s="62" t="s">
        <v>1915</v>
      </c>
      <c r="E116" s="136" t="s">
        <v>1916</v>
      </c>
      <c r="F116" s="136" t="s">
        <v>1917</v>
      </c>
      <c r="G116" s="136" t="s">
        <v>1918</v>
      </c>
      <c r="H116" s="136" t="s">
        <v>1919</v>
      </c>
      <c r="I116" s="138" t="s">
        <v>317</v>
      </c>
      <c r="J116" s="53"/>
    </row>
    <row r="117" customFormat="false" ht="31.3" hidden="false" customHeight="false" outlineLevel="0" collapsed="false">
      <c r="A117" s="152" t="s">
        <v>1920</v>
      </c>
      <c r="B117" s="62" t="s">
        <v>1691</v>
      </c>
      <c r="C117" s="62" t="s">
        <v>1692</v>
      </c>
      <c r="D117" s="62" t="s">
        <v>1921</v>
      </c>
      <c r="E117" s="128" t="n">
        <v>37</v>
      </c>
      <c r="F117" s="128" t="n">
        <v>-83</v>
      </c>
      <c r="G117" s="128" t="n">
        <v>41</v>
      </c>
      <c r="H117" s="128" t="n">
        <v>-78</v>
      </c>
      <c r="I117" s="154" t="s">
        <v>317</v>
      </c>
      <c r="J117" s="53"/>
    </row>
    <row r="118" customFormat="false" ht="31.3" hidden="false" customHeight="false" outlineLevel="0" collapsed="false">
      <c r="A118" s="152" t="s">
        <v>1922</v>
      </c>
      <c r="B118" s="62" t="s">
        <v>1691</v>
      </c>
      <c r="C118" s="62" t="s">
        <v>1692</v>
      </c>
      <c r="D118" s="62" t="s">
        <v>1923</v>
      </c>
      <c r="E118" s="136" t="s">
        <v>1924</v>
      </c>
      <c r="F118" s="136" t="s">
        <v>1925</v>
      </c>
      <c r="G118" s="136" t="s">
        <v>1926</v>
      </c>
      <c r="H118" s="136" t="s">
        <v>1927</v>
      </c>
      <c r="I118" s="138" t="s">
        <v>317</v>
      </c>
      <c r="J118" s="53"/>
    </row>
    <row r="119" customFormat="false" ht="31.3" hidden="false" customHeight="false" outlineLevel="0" collapsed="false">
      <c r="A119" s="152" t="s">
        <v>1928</v>
      </c>
      <c r="B119" s="62" t="s">
        <v>1691</v>
      </c>
      <c r="C119" s="62" t="s">
        <v>1692</v>
      </c>
      <c r="D119" s="62" t="s">
        <v>1929</v>
      </c>
      <c r="E119" s="128" t="n">
        <v>29.5</v>
      </c>
      <c r="F119" s="128" t="n">
        <v>-96.2</v>
      </c>
      <c r="G119" s="128" t="n">
        <v>33.9</v>
      </c>
      <c r="H119" s="128" t="n">
        <v>-93.5</v>
      </c>
      <c r="I119" s="154" t="s">
        <v>317</v>
      </c>
      <c r="J119" s="53"/>
    </row>
    <row r="120" customFormat="false" ht="31.3" hidden="false" customHeight="false" outlineLevel="1" collapsed="false">
      <c r="A120" s="152" t="s">
        <v>1930</v>
      </c>
      <c r="B120" s="62" t="s">
        <v>1691</v>
      </c>
      <c r="C120" s="62" t="s">
        <v>1694</v>
      </c>
      <c r="D120" s="62" t="s">
        <v>1931</v>
      </c>
      <c r="E120" s="136" t="s">
        <v>1932</v>
      </c>
      <c r="F120" s="136" t="s">
        <v>1933</v>
      </c>
      <c r="G120" s="136" t="s">
        <v>1932</v>
      </c>
      <c r="H120" s="136" t="s">
        <v>1933</v>
      </c>
      <c r="I120" s="154" t="s">
        <v>317</v>
      </c>
      <c r="J120" s="53"/>
    </row>
    <row r="121" customFormat="false" ht="31.3" hidden="false" customHeight="false" outlineLevel="1" collapsed="false">
      <c r="A121" s="152" t="s">
        <v>1934</v>
      </c>
      <c r="B121" s="62" t="s">
        <v>1691</v>
      </c>
      <c r="C121" s="62" t="s">
        <v>1694</v>
      </c>
      <c r="D121" s="62" t="s">
        <v>1935</v>
      </c>
      <c r="E121" s="128" t="n">
        <v>29.130323</v>
      </c>
      <c r="F121" s="128" t="n">
        <v>-94.546227</v>
      </c>
      <c r="G121" s="128" t="n">
        <v>29.130323</v>
      </c>
      <c r="H121" s="128" t="n">
        <v>-94.546227</v>
      </c>
      <c r="I121" s="154" t="s">
        <v>317</v>
      </c>
      <c r="J121" s="53"/>
    </row>
    <row r="122" customFormat="false" ht="31.3" hidden="false" customHeight="false" outlineLevel="1" collapsed="false">
      <c r="A122" s="152" t="s">
        <v>1936</v>
      </c>
      <c r="B122" s="62" t="s">
        <v>1691</v>
      </c>
      <c r="C122" s="62" t="s">
        <v>1694</v>
      </c>
      <c r="D122" s="62" t="s">
        <v>1937</v>
      </c>
      <c r="E122" s="136" t="s">
        <v>1938</v>
      </c>
      <c r="F122" s="136" t="s">
        <v>1939</v>
      </c>
      <c r="G122" s="136" t="s">
        <v>1938</v>
      </c>
      <c r="H122" s="136" t="s">
        <v>1939</v>
      </c>
      <c r="I122" s="154" t="s">
        <v>317</v>
      </c>
      <c r="J122" s="53"/>
    </row>
    <row r="123" customFormat="false" ht="31.3" hidden="false" customHeight="false" outlineLevel="1" collapsed="false">
      <c r="A123" s="152" t="s">
        <v>1940</v>
      </c>
      <c r="B123" s="62" t="s">
        <v>1691</v>
      </c>
      <c r="C123" s="62" t="s">
        <v>1694</v>
      </c>
      <c r="D123" s="62" t="s">
        <v>1941</v>
      </c>
      <c r="E123" s="128" t="n">
        <v>29.271738</v>
      </c>
      <c r="F123" s="128" t="n">
        <v>-93.78466</v>
      </c>
      <c r="G123" s="128" t="n">
        <v>29.271738</v>
      </c>
      <c r="H123" s="128" t="n">
        <v>-93.78466</v>
      </c>
      <c r="I123" s="154" t="s">
        <v>317</v>
      </c>
      <c r="J123" s="53"/>
    </row>
    <row r="124" customFormat="false" ht="31.3" hidden="false" customHeight="false" outlineLevel="1" collapsed="false">
      <c r="A124" s="152" t="s">
        <v>1942</v>
      </c>
      <c r="B124" s="62" t="s">
        <v>1691</v>
      </c>
      <c r="C124" s="62" t="s">
        <v>1694</v>
      </c>
      <c r="D124" s="62" t="s">
        <v>1943</v>
      </c>
      <c r="E124" s="136" t="s">
        <v>1944</v>
      </c>
      <c r="F124" s="136" t="s">
        <v>1945</v>
      </c>
      <c r="G124" s="136" t="s">
        <v>1944</v>
      </c>
      <c r="H124" s="136" t="s">
        <v>1945</v>
      </c>
      <c r="I124" s="154" t="s">
        <v>317</v>
      </c>
      <c r="J124" s="53"/>
    </row>
    <row r="125" customFormat="false" ht="31.3" hidden="false" customHeight="false" outlineLevel="1" collapsed="false">
      <c r="A125" s="152" t="s">
        <v>1946</v>
      </c>
      <c r="B125" s="62" t="s">
        <v>1691</v>
      </c>
      <c r="C125" s="62" t="s">
        <v>1694</v>
      </c>
      <c r="D125" s="62" t="s">
        <v>1947</v>
      </c>
      <c r="E125" s="128" t="n">
        <v>29.240393</v>
      </c>
      <c r="F125" s="128" t="n">
        <v>-93.794556</v>
      </c>
      <c r="G125" s="128" t="n">
        <v>29.240393</v>
      </c>
      <c r="H125" s="128" t="n">
        <v>-93.794556</v>
      </c>
      <c r="I125" s="154" t="s">
        <v>317</v>
      </c>
      <c r="J125" s="53"/>
    </row>
    <row r="126" customFormat="false" ht="31.3" hidden="false" customHeight="false" outlineLevel="1" collapsed="false">
      <c r="A126" s="152" t="s">
        <v>1948</v>
      </c>
      <c r="B126" s="62" t="s">
        <v>1691</v>
      </c>
      <c r="C126" s="62" t="s">
        <v>1694</v>
      </c>
      <c r="D126" s="62" t="s">
        <v>1949</v>
      </c>
      <c r="E126" s="136" t="s">
        <v>1950</v>
      </c>
      <c r="F126" s="136" t="s">
        <v>1951</v>
      </c>
      <c r="G126" s="136" t="s">
        <v>1950</v>
      </c>
      <c r="H126" s="136" t="s">
        <v>1951</v>
      </c>
      <c r="I126" s="154" t="s">
        <v>317</v>
      </c>
      <c r="J126" s="53"/>
    </row>
    <row r="127" customFormat="false" ht="31.3" hidden="false" customHeight="false" outlineLevel="1" collapsed="false">
      <c r="A127" s="152" t="s">
        <v>1952</v>
      </c>
      <c r="B127" s="62" t="s">
        <v>1691</v>
      </c>
      <c r="C127" s="62" t="s">
        <v>1694</v>
      </c>
      <c r="D127" s="62" t="s">
        <v>1953</v>
      </c>
      <c r="E127" s="128" t="n">
        <v>29.305679</v>
      </c>
      <c r="F127" s="128" t="n">
        <v>-93.025101</v>
      </c>
      <c r="G127" s="128" t="n">
        <v>29.305679</v>
      </c>
      <c r="H127" s="128" t="n">
        <v>-93.025101</v>
      </c>
      <c r="I127" s="154" t="s">
        <v>317</v>
      </c>
      <c r="J127" s="53"/>
    </row>
    <row r="128" customFormat="false" ht="31.3" hidden="false" customHeight="false" outlineLevel="1" collapsed="false">
      <c r="A128" s="152" t="s">
        <v>1954</v>
      </c>
      <c r="B128" s="62" t="s">
        <v>1691</v>
      </c>
      <c r="C128" s="62" t="s">
        <v>1694</v>
      </c>
      <c r="D128" s="62" t="s">
        <v>1955</v>
      </c>
      <c r="E128" s="136" t="s">
        <v>1956</v>
      </c>
      <c r="F128" s="136" t="s">
        <v>1957</v>
      </c>
      <c r="G128" s="136" t="s">
        <v>1956</v>
      </c>
      <c r="H128" s="136" t="s">
        <v>1957</v>
      </c>
      <c r="I128" s="154" t="s">
        <v>317</v>
      </c>
      <c r="J128" s="53"/>
    </row>
    <row r="129" customFormat="false" ht="31.3" hidden="false" customHeight="false" outlineLevel="1" collapsed="false">
      <c r="A129" s="152" t="s">
        <v>1958</v>
      </c>
      <c r="B129" s="62" t="s">
        <v>1691</v>
      </c>
      <c r="C129" s="62" t="s">
        <v>1694</v>
      </c>
      <c r="D129" s="62" t="s">
        <v>1959</v>
      </c>
      <c r="E129" s="128" t="n">
        <v>29.463596</v>
      </c>
      <c r="F129" s="128" t="n">
        <v>-92.050652</v>
      </c>
      <c r="G129" s="128" t="n">
        <v>29.463596</v>
      </c>
      <c r="H129" s="128" t="n">
        <v>-92.050652</v>
      </c>
      <c r="I129" s="154" t="s">
        <v>317</v>
      </c>
      <c r="J129" s="53"/>
    </row>
    <row r="130" customFormat="false" ht="31.3" hidden="false" customHeight="false" outlineLevel="1" collapsed="false">
      <c r="A130" s="152" t="s">
        <v>1960</v>
      </c>
      <c r="B130" s="62" t="s">
        <v>1691</v>
      </c>
      <c r="C130" s="62" t="s">
        <v>1694</v>
      </c>
      <c r="D130" s="62" t="s">
        <v>1961</v>
      </c>
      <c r="E130" s="136" t="s">
        <v>1962</v>
      </c>
      <c r="F130" s="136" t="s">
        <v>1963</v>
      </c>
      <c r="G130" s="136" t="s">
        <v>1962</v>
      </c>
      <c r="H130" s="136" t="s">
        <v>1963</v>
      </c>
      <c r="I130" s="154" t="s">
        <v>317</v>
      </c>
      <c r="J130" s="53"/>
    </row>
    <row r="131" customFormat="false" ht="31.3" hidden="false" customHeight="false" outlineLevel="1" collapsed="false">
      <c r="A131" s="152" t="s">
        <v>1964</v>
      </c>
      <c r="B131" s="62" t="s">
        <v>1691</v>
      </c>
      <c r="C131" s="62" t="s">
        <v>1694</v>
      </c>
      <c r="D131" s="62" t="s">
        <v>1965</v>
      </c>
      <c r="E131" s="128" t="n">
        <v>29.487396</v>
      </c>
      <c r="F131" s="128" t="n">
        <v>-92.053383</v>
      </c>
      <c r="G131" s="128" t="n">
        <v>29.487396</v>
      </c>
      <c r="H131" s="128" t="n">
        <v>-92.053383</v>
      </c>
      <c r="I131" s="154" t="s">
        <v>317</v>
      </c>
      <c r="J131" s="53"/>
    </row>
    <row r="132" customFormat="false" ht="31.3" hidden="false" customHeight="false" outlineLevel="1" collapsed="false">
      <c r="A132" s="152" t="s">
        <v>1966</v>
      </c>
      <c r="B132" s="62" t="s">
        <v>1691</v>
      </c>
      <c r="C132" s="62" t="s">
        <v>1694</v>
      </c>
      <c r="D132" s="62" t="s">
        <v>1967</v>
      </c>
      <c r="E132" s="136" t="s">
        <v>1968</v>
      </c>
      <c r="F132" s="136" t="s">
        <v>1969</v>
      </c>
      <c r="G132" s="136" t="s">
        <v>1968</v>
      </c>
      <c r="H132" s="136" t="s">
        <v>1969</v>
      </c>
      <c r="I132" s="154" t="s">
        <v>317</v>
      </c>
      <c r="J132" s="53"/>
    </row>
    <row r="133" customFormat="false" ht="31.3" hidden="false" customHeight="false" outlineLevel="1" collapsed="false">
      <c r="A133" s="152" t="s">
        <v>1970</v>
      </c>
      <c r="B133" s="62" t="s">
        <v>1691</v>
      </c>
      <c r="C133" s="62" t="s">
        <v>1694</v>
      </c>
      <c r="D133" s="62" t="s">
        <v>1971</v>
      </c>
      <c r="E133" s="128" t="n">
        <v>29.370695</v>
      </c>
      <c r="F133" s="128" t="n">
        <v>-91.792877</v>
      </c>
      <c r="G133" s="128" t="n">
        <v>29.370695</v>
      </c>
      <c r="H133" s="128" t="n">
        <v>-91.792877</v>
      </c>
      <c r="I133" s="154" t="s">
        <v>317</v>
      </c>
      <c r="J133" s="53"/>
    </row>
    <row r="134" customFormat="false" ht="31.3" hidden="false" customHeight="false" outlineLevel="1" collapsed="false">
      <c r="A134" s="152" t="s">
        <v>1972</v>
      </c>
      <c r="B134" s="62" t="s">
        <v>1691</v>
      </c>
      <c r="C134" s="62" t="s">
        <v>1694</v>
      </c>
      <c r="D134" s="62" t="s">
        <v>1973</v>
      </c>
      <c r="E134" s="136" t="s">
        <v>1974</v>
      </c>
      <c r="F134" s="136" t="s">
        <v>1975</v>
      </c>
      <c r="G134" s="136" t="s">
        <v>1974</v>
      </c>
      <c r="H134" s="136" t="s">
        <v>1975</v>
      </c>
      <c r="I134" s="154" t="s">
        <v>317</v>
      </c>
      <c r="J134" s="53"/>
    </row>
    <row r="135" customFormat="false" ht="31.3" hidden="false" customHeight="false" outlineLevel="1" collapsed="false">
      <c r="A135" s="152" t="s">
        <v>1976</v>
      </c>
      <c r="B135" s="62" t="s">
        <v>1691</v>
      </c>
      <c r="C135" s="62" t="s">
        <v>1694</v>
      </c>
      <c r="D135" s="62" t="s">
        <v>1977</v>
      </c>
      <c r="E135" s="128" t="n">
        <v>29.397152</v>
      </c>
      <c r="F135" s="128" t="n">
        <v>-91.796806</v>
      </c>
      <c r="G135" s="128" t="n">
        <v>29.397152</v>
      </c>
      <c r="H135" s="128" t="n">
        <v>-91.796806</v>
      </c>
      <c r="I135" s="154" t="s">
        <v>317</v>
      </c>
      <c r="J135" s="53"/>
    </row>
    <row r="136" customFormat="false" ht="31.3" hidden="false" customHeight="false" outlineLevel="1" collapsed="false">
      <c r="A136" s="152" t="s">
        <v>1978</v>
      </c>
      <c r="B136" s="62" t="s">
        <v>1691</v>
      </c>
      <c r="C136" s="62" t="s">
        <v>1694</v>
      </c>
      <c r="D136" s="62" t="s">
        <v>1979</v>
      </c>
      <c r="E136" s="136" t="s">
        <v>1980</v>
      </c>
      <c r="F136" s="136" t="s">
        <v>1981</v>
      </c>
      <c r="G136" s="136" t="s">
        <v>1980</v>
      </c>
      <c r="H136" s="136" t="s">
        <v>1981</v>
      </c>
      <c r="I136" s="154" t="s">
        <v>317</v>
      </c>
      <c r="J136" s="53"/>
    </row>
    <row r="137" customFormat="false" ht="31.3" hidden="false" customHeight="false" outlineLevel="1" collapsed="false">
      <c r="A137" s="152" t="s">
        <v>1982</v>
      </c>
      <c r="B137" s="62" t="s">
        <v>1691</v>
      </c>
      <c r="C137" s="62" t="s">
        <v>1694</v>
      </c>
      <c r="D137" s="62" t="s">
        <v>1983</v>
      </c>
      <c r="E137" s="128" t="n">
        <v>29.377249</v>
      </c>
      <c r="F137" s="128" t="n">
        <v>-91.789246</v>
      </c>
      <c r="G137" s="128" t="n">
        <v>29.377249</v>
      </c>
      <c r="H137" s="128" t="n">
        <v>-91.789246</v>
      </c>
      <c r="I137" s="154" t="s">
        <v>317</v>
      </c>
      <c r="J137" s="53"/>
    </row>
    <row r="138" customFormat="false" ht="31.3" hidden="false" customHeight="false" outlineLevel="1" collapsed="false">
      <c r="A138" s="152" t="s">
        <v>1984</v>
      </c>
      <c r="B138" s="62" t="s">
        <v>1691</v>
      </c>
      <c r="C138" s="62" t="s">
        <v>1694</v>
      </c>
      <c r="D138" s="62" t="s">
        <v>1985</v>
      </c>
      <c r="E138" s="136" t="s">
        <v>1986</v>
      </c>
      <c r="F138" s="136" t="s">
        <v>1987</v>
      </c>
      <c r="G138" s="136" t="s">
        <v>1986</v>
      </c>
      <c r="H138" s="136" t="s">
        <v>1987</v>
      </c>
      <c r="I138" s="154" t="s">
        <v>317</v>
      </c>
      <c r="J138" s="53"/>
    </row>
    <row r="139" customFormat="false" ht="31.3" hidden="false" customHeight="false" outlineLevel="1" collapsed="false">
      <c r="A139" s="152" t="s">
        <v>1988</v>
      </c>
      <c r="B139" s="62" t="s">
        <v>1691</v>
      </c>
      <c r="C139" s="62" t="s">
        <v>1694</v>
      </c>
      <c r="D139" s="62" t="s">
        <v>1989</v>
      </c>
      <c r="E139" s="128" t="n">
        <v>29.132469</v>
      </c>
      <c r="F139" s="128" t="n">
        <v>-91.179558</v>
      </c>
      <c r="G139" s="128" t="n">
        <v>29.132469</v>
      </c>
      <c r="H139" s="128" t="n">
        <v>-91.179558</v>
      </c>
      <c r="I139" s="154" t="s">
        <v>317</v>
      </c>
      <c r="J139" s="53"/>
    </row>
    <row r="140" customFormat="false" ht="31.3" hidden="false" customHeight="false" outlineLevel="1" collapsed="false">
      <c r="A140" s="152" t="s">
        <v>1990</v>
      </c>
      <c r="B140" s="62" t="s">
        <v>1691</v>
      </c>
      <c r="C140" s="62" t="s">
        <v>1694</v>
      </c>
      <c r="D140" s="62" t="s">
        <v>1991</v>
      </c>
      <c r="E140" s="136" t="s">
        <v>1992</v>
      </c>
      <c r="F140" s="136" t="s">
        <v>1993</v>
      </c>
      <c r="G140" s="136" t="s">
        <v>1992</v>
      </c>
      <c r="H140" s="136" t="s">
        <v>1993</v>
      </c>
      <c r="I140" s="154" t="s">
        <v>317</v>
      </c>
      <c r="J140" s="53"/>
    </row>
    <row r="141" customFormat="false" ht="31.3" hidden="false" customHeight="false" outlineLevel="1" collapsed="false">
      <c r="A141" s="152" t="s">
        <v>1994</v>
      </c>
      <c r="B141" s="62" t="s">
        <v>1691</v>
      </c>
      <c r="C141" s="62" t="s">
        <v>1694</v>
      </c>
      <c r="D141" s="62" t="s">
        <v>1995</v>
      </c>
      <c r="E141" s="128" t="n">
        <v>29.123695</v>
      </c>
      <c r="F141" s="128" t="n">
        <v>-91.118416</v>
      </c>
      <c r="G141" s="128" t="n">
        <v>29.123695</v>
      </c>
      <c r="H141" s="128" t="n">
        <v>-91.118416</v>
      </c>
      <c r="I141" s="154" t="s">
        <v>317</v>
      </c>
      <c r="J141" s="53"/>
    </row>
    <row r="142" customFormat="false" ht="31.3" hidden="false" customHeight="false" outlineLevel="1" collapsed="false">
      <c r="A142" s="152" t="s">
        <v>1996</v>
      </c>
      <c r="B142" s="62" t="s">
        <v>1691</v>
      </c>
      <c r="C142" s="62" t="s">
        <v>1694</v>
      </c>
      <c r="D142" s="62" t="s">
        <v>1997</v>
      </c>
      <c r="E142" s="136" t="s">
        <v>1998</v>
      </c>
      <c r="F142" s="136" t="s">
        <v>1999</v>
      </c>
      <c r="G142" s="136" t="s">
        <v>1998</v>
      </c>
      <c r="H142" s="136" t="s">
        <v>1999</v>
      </c>
      <c r="I142" s="154" t="s">
        <v>317</v>
      </c>
      <c r="J142" s="53"/>
    </row>
    <row r="143" customFormat="false" ht="31.3" hidden="false" customHeight="false" outlineLevel="1" collapsed="false">
      <c r="A143" s="152" t="s">
        <v>2000</v>
      </c>
      <c r="B143" s="62" t="s">
        <v>1691</v>
      </c>
      <c r="C143" s="62" t="s">
        <v>1694</v>
      </c>
      <c r="D143" s="62" t="s">
        <v>2001</v>
      </c>
      <c r="E143" s="128" t="n">
        <v>29.127157</v>
      </c>
      <c r="F143" s="128" t="n">
        <v>-91.178848</v>
      </c>
      <c r="G143" s="128" t="n">
        <v>29.127157</v>
      </c>
      <c r="H143" s="128" t="n">
        <v>-91.178848</v>
      </c>
      <c r="I143" s="154" t="s">
        <v>317</v>
      </c>
      <c r="J143" s="53"/>
    </row>
    <row r="144" customFormat="false" ht="31.3" hidden="false" customHeight="false" outlineLevel="1" collapsed="false">
      <c r="A144" s="152" t="s">
        <v>2002</v>
      </c>
      <c r="B144" s="62" t="s">
        <v>1691</v>
      </c>
      <c r="C144" s="62" t="s">
        <v>1694</v>
      </c>
      <c r="D144" s="62" t="s">
        <v>2003</v>
      </c>
      <c r="E144" s="136" t="s">
        <v>2004</v>
      </c>
      <c r="F144" s="136" t="s">
        <v>2005</v>
      </c>
      <c r="G144" s="136" t="s">
        <v>2004</v>
      </c>
      <c r="H144" s="136" t="s">
        <v>2005</v>
      </c>
      <c r="I144" s="154" t="s">
        <v>317</v>
      </c>
      <c r="J144" s="53"/>
    </row>
    <row r="145" customFormat="false" ht="31.3" hidden="false" customHeight="false" outlineLevel="1" collapsed="false">
      <c r="A145" s="152" t="s">
        <v>2006</v>
      </c>
      <c r="B145" s="62" t="s">
        <v>1691</v>
      </c>
      <c r="C145" s="62" t="s">
        <v>1694</v>
      </c>
      <c r="D145" s="62" t="s">
        <v>2007</v>
      </c>
      <c r="E145" s="128" t="n">
        <v>29.119406</v>
      </c>
      <c r="F145" s="128" t="n">
        <v>-91.177071</v>
      </c>
      <c r="G145" s="128" t="n">
        <v>29.119406</v>
      </c>
      <c r="H145" s="128" t="n">
        <v>-91.177071</v>
      </c>
      <c r="I145" s="154" t="s">
        <v>317</v>
      </c>
      <c r="J145" s="53"/>
    </row>
    <row r="146" customFormat="false" ht="31.3" hidden="false" customHeight="false" outlineLevel="1" collapsed="false">
      <c r="A146" s="152" t="s">
        <v>2008</v>
      </c>
      <c r="B146" s="62" t="s">
        <v>1691</v>
      </c>
      <c r="C146" s="62" t="s">
        <v>1694</v>
      </c>
      <c r="D146" s="62" t="s">
        <v>2009</v>
      </c>
      <c r="E146" s="136" t="s">
        <v>2010</v>
      </c>
      <c r="F146" s="136" t="s">
        <v>2011</v>
      </c>
      <c r="G146" s="136" t="s">
        <v>2010</v>
      </c>
      <c r="H146" s="136" t="s">
        <v>2011</v>
      </c>
      <c r="I146" s="154" t="s">
        <v>317</v>
      </c>
      <c r="J146" s="53"/>
    </row>
    <row r="147" customFormat="false" ht="31.3" hidden="false" customHeight="false" outlineLevel="1" collapsed="false">
      <c r="A147" s="152" t="s">
        <v>2012</v>
      </c>
      <c r="B147" s="62" t="s">
        <v>1691</v>
      </c>
      <c r="C147" s="62" t="s">
        <v>1694</v>
      </c>
      <c r="D147" s="62" t="s">
        <v>2013</v>
      </c>
      <c r="E147" s="128" t="n">
        <v>29.111273</v>
      </c>
      <c r="F147" s="128" t="n">
        <v>-91.16098</v>
      </c>
      <c r="G147" s="128" t="n">
        <v>29.111273</v>
      </c>
      <c r="H147" s="128" t="n">
        <v>-91.16098</v>
      </c>
      <c r="I147" s="154" t="s">
        <v>317</v>
      </c>
      <c r="J147" s="53"/>
    </row>
    <row r="148" customFormat="false" ht="31.3" hidden="false" customHeight="false" outlineLevel="1" collapsed="false">
      <c r="A148" s="152" t="s">
        <v>2014</v>
      </c>
      <c r="B148" s="62" t="s">
        <v>1691</v>
      </c>
      <c r="C148" s="62" t="s">
        <v>1694</v>
      </c>
      <c r="D148" s="62" t="s">
        <v>2015</v>
      </c>
      <c r="E148" s="136" t="s">
        <v>2016</v>
      </c>
      <c r="F148" s="136" t="s">
        <v>2017</v>
      </c>
      <c r="G148" s="136" t="s">
        <v>2016</v>
      </c>
      <c r="H148" s="136" t="s">
        <v>2017</v>
      </c>
      <c r="I148" s="154" t="s">
        <v>317</v>
      </c>
      <c r="J148" s="53"/>
    </row>
    <row r="149" customFormat="false" ht="31.3" hidden="false" customHeight="false" outlineLevel="1" collapsed="false">
      <c r="A149" s="152" t="s">
        <v>2018</v>
      </c>
      <c r="B149" s="62" t="s">
        <v>1691</v>
      </c>
      <c r="C149" s="62" t="s">
        <v>1694</v>
      </c>
      <c r="D149" s="62" t="s">
        <v>2019</v>
      </c>
      <c r="E149" s="128" t="n">
        <v>28.98217</v>
      </c>
      <c r="F149" s="128" t="n">
        <v>-90.741562</v>
      </c>
      <c r="G149" s="128" t="n">
        <v>28.98217</v>
      </c>
      <c r="H149" s="128" t="n">
        <v>-90.741562</v>
      </c>
      <c r="I149" s="154" t="s">
        <v>317</v>
      </c>
      <c r="J149" s="53"/>
    </row>
    <row r="150" customFormat="false" ht="31.3" hidden="false" customHeight="false" outlineLevel="1" collapsed="false">
      <c r="A150" s="152" t="s">
        <v>2020</v>
      </c>
      <c r="B150" s="62" t="s">
        <v>1691</v>
      </c>
      <c r="C150" s="62" t="s">
        <v>1694</v>
      </c>
      <c r="D150" s="62" t="s">
        <v>2021</v>
      </c>
      <c r="E150" s="136" t="s">
        <v>2022</v>
      </c>
      <c r="F150" s="136" t="s">
        <v>2023</v>
      </c>
      <c r="G150" s="136" t="s">
        <v>2022</v>
      </c>
      <c r="H150" s="136" t="s">
        <v>2023</v>
      </c>
      <c r="I150" s="154" t="s">
        <v>317</v>
      </c>
      <c r="J150" s="53"/>
    </row>
    <row r="151" customFormat="false" ht="31.3" hidden="false" customHeight="false" outlineLevel="1" collapsed="false">
      <c r="A151" s="157" t="s">
        <v>2024</v>
      </c>
      <c r="B151" s="62" t="s">
        <v>1691</v>
      </c>
      <c r="C151" s="62" t="s">
        <v>1694</v>
      </c>
      <c r="D151" s="62" t="s">
        <v>2025</v>
      </c>
      <c r="E151" s="128" t="n">
        <v>28.996567</v>
      </c>
      <c r="F151" s="128" t="n">
        <v>-90.517303</v>
      </c>
      <c r="G151" s="128" t="n">
        <v>28.996567</v>
      </c>
      <c r="H151" s="128" t="n">
        <v>-90.517303</v>
      </c>
      <c r="I151" s="154" t="s">
        <v>317</v>
      </c>
      <c r="J151" s="53"/>
    </row>
    <row r="152" customFormat="false" ht="31.3" hidden="false" customHeight="false" outlineLevel="1" collapsed="false">
      <c r="A152" s="152" t="s">
        <v>2026</v>
      </c>
      <c r="B152" s="62" t="s">
        <v>1691</v>
      </c>
      <c r="C152" s="62" t="s">
        <v>1694</v>
      </c>
      <c r="D152" s="62" t="s">
        <v>2027</v>
      </c>
      <c r="E152" s="136" t="s">
        <v>2028</v>
      </c>
      <c r="F152" s="136" t="s">
        <v>2029</v>
      </c>
      <c r="G152" s="136" t="s">
        <v>2028</v>
      </c>
      <c r="H152" s="136" t="s">
        <v>2029</v>
      </c>
      <c r="I152" s="154" t="s">
        <v>317</v>
      </c>
      <c r="J152" s="53"/>
    </row>
    <row r="153" customFormat="false" ht="31.3" hidden="false" customHeight="false" outlineLevel="1" collapsed="false">
      <c r="A153" s="152" t="s">
        <v>2030</v>
      </c>
      <c r="B153" s="62" t="s">
        <v>1691</v>
      </c>
      <c r="C153" s="62" t="s">
        <v>1694</v>
      </c>
      <c r="D153" s="62" t="s">
        <v>2031</v>
      </c>
      <c r="E153" s="128" t="n">
        <v>29.149855</v>
      </c>
      <c r="F153" s="128" t="n">
        <v>-89.897423</v>
      </c>
      <c r="G153" s="128" t="n">
        <v>29.149855</v>
      </c>
      <c r="H153" s="128" t="n">
        <v>-89.897423</v>
      </c>
      <c r="I153" s="154" t="s">
        <v>317</v>
      </c>
      <c r="J153" s="53"/>
    </row>
    <row r="154" customFormat="false" ht="31.3" hidden="false" customHeight="false" outlineLevel="1" collapsed="false">
      <c r="A154" s="152" t="s">
        <v>2032</v>
      </c>
      <c r="B154" s="62" t="s">
        <v>1691</v>
      </c>
      <c r="C154" s="62" t="s">
        <v>1694</v>
      </c>
      <c r="D154" s="62" t="s">
        <v>2033</v>
      </c>
      <c r="E154" s="136" t="s">
        <v>2034</v>
      </c>
      <c r="F154" s="136" t="s">
        <v>2035</v>
      </c>
      <c r="G154" s="136" t="s">
        <v>2034</v>
      </c>
      <c r="H154" s="136" t="s">
        <v>2035</v>
      </c>
      <c r="I154" s="154" t="s">
        <v>317</v>
      </c>
      <c r="J154" s="53"/>
    </row>
    <row r="155" customFormat="false" ht="31.3" hidden="false" customHeight="false" outlineLevel="1" collapsed="false">
      <c r="A155" s="152" t="s">
        <v>2036</v>
      </c>
      <c r="B155" s="62" t="s">
        <v>1691</v>
      </c>
      <c r="C155" s="62" t="s">
        <v>1694</v>
      </c>
      <c r="D155" s="62" t="s">
        <v>2037</v>
      </c>
      <c r="E155" s="128" t="n">
        <v>28.885426</v>
      </c>
      <c r="F155" s="128" t="n">
        <v>-89.063766</v>
      </c>
      <c r="G155" s="128" t="n">
        <v>28.885426</v>
      </c>
      <c r="H155" s="128" t="n">
        <v>-89.063766</v>
      </c>
      <c r="I155" s="154" t="s">
        <v>317</v>
      </c>
      <c r="J155" s="53"/>
    </row>
    <row r="156" customFormat="false" ht="31.3" hidden="false" customHeight="false" outlineLevel="1" collapsed="false">
      <c r="A156" s="152" t="s">
        <v>2038</v>
      </c>
      <c r="B156" s="62" t="s">
        <v>1691</v>
      </c>
      <c r="C156" s="62" t="s">
        <v>1694</v>
      </c>
      <c r="D156" s="62" t="s">
        <v>2039</v>
      </c>
      <c r="E156" s="136" t="s">
        <v>2040</v>
      </c>
      <c r="F156" s="136" t="s">
        <v>2041</v>
      </c>
      <c r="G156" s="136" t="s">
        <v>2040</v>
      </c>
      <c r="H156" s="136" t="s">
        <v>2041</v>
      </c>
      <c r="I156" s="154" t="s">
        <v>317</v>
      </c>
      <c r="J156" s="53"/>
    </row>
    <row r="157" customFormat="false" ht="31.3" hidden="false" customHeight="false" outlineLevel="1" collapsed="false">
      <c r="A157" s="152" t="s">
        <v>2042</v>
      </c>
      <c r="B157" s="62" t="s">
        <v>1691</v>
      </c>
      <c r="C157" s="62" t="s">
        <v>1694</v>
      </c>
      <c r="D157" s="62" t="s">
        <v>2043</v>
      </c>
      <c r="E157" s="128" t="n">
        <v>28.864674</v>
      </c>
      <c r="F157" s="128" t="n">
        <v>-88.930794</v>
      </c>
      <c r="G157" s="128" t="n">
        <v>28.864674</v>
      </c>
      <c r="H157" s="128" t="n">
        <v>-88.930794</v>
      </c>
      <c r="I157" s="154" t="s">
        <v>317</v>
      </c>
      <c r="J157" s="53"/>
    </row>
    <row r="158" customFormat="false" ht="31.3" hidden="false" customHeight="false" outlineLevel="1" collapsed="false">
      <c r="A158" s="152" t="s">
        <v>2044</v>
      </c>
      <c r="B158" s="62" t="s">
        <v>1691</v>
      </c>
      <c r="C158" s="62" t="s">
        <v>1694</v>
      </c>
      <c r="D158" s="62" t="s">
        <v>2045</v>
      </c>
      <c r="E158" s="136" t="s">
        <v>2046</v>
      </c>
      <c r="F158" s="136" t="s">
        <v>2047</v>
      </c>
      <c r="G158" s="136" t="s">
        <v>2046</v>
      </c>
      <c r="H158" s="136" t="s">
        <v>2047</v>
      </c>
      <c r="I158" s="154" t="s">
        <v>317</v>
      </c>
      <c r="J158" s="53"/>
    </row>
    <row r="159" customFormat="false" ht="31.3" hidden="false" customHeight="false" outlineLevel="1" collapsed="false">
      <c r="A159" s="152" t="s">
        <v>2048</v>
      </c>
      <c r="B159" s="62" t="s">
        <v>1691</v>
      </c>
      <c r="C159" s="62" t="s">
        <v>1694</v>
      </c>
      <c r="D159" s="62" t="s">
        <v>2049</v>
      </c>
      <c r="E159" s="128" t="n">
        <v>29.084534</v>
      </c>
      <c r="F159" s="128" t="n">
        <v>-88.704536</v>
      </c>
      <c r="G159" s="128" t="n">
        <v>29.084534</v>
      </c>
      <c r="H159" s="128" t="n">
        <v>-88.704536</v>
      </c>
      <c r="I159" s="154" t="s">
        <v>317</v>
      </c>
      <c r="J159" s="53"/>
    </row>
    <row r="160" customFormat="false" ht="31.3" hidden="false" customHeight="false" outlineLevel="1" collapsed="false">
      <c r="A160" s="152" t="s">
        <v>2050</v>
      </c>
      <c r="B160" s="62" t="s">
        <v>1691</v>
      </c>
      <c r="C160" s="62" t="s">
        <v>1694</v>
      </c>
      <c r="D160" s="62" t="s">
        <v>2051</v>
      </c>
      <c r="E160" s="136" t="s">
        <v>2052</v>
      </c>
      <c r="F160" s="136" t="s">
        <v>2053</v>
      </c>
      <c r="G160" s="136" t="s">
        <v>2052</v>
      </c>
      <c r="H160" s="136" t="s">
        <v>2053</v>
      </c>
      <c r="I160" s="154" t="s">
        <v>317</v>
      </c>
      <c r="J160" s="53"/>
    </row>
    <row r="161" customFormat="false" ht="31.3" hidden="false" customHeight="false" outlineLevel="1" collapsed="false">
      <c r="A161" s="152" t="s">
        <v>2054</v>
      </c>
      <c r="B161" s="62" t="s">
        <v>1691</v>
      </c>
      <c r="C161" s="62" t="s">
        <v>1694</v>
      </c>
      <c r="D161" s="62" t="s">
        <v>2055</v>
      </c>
      <c r="E161" s="128" t="n">
        <v>28.754478</v>
      </c>
      <c r="F161" s="128" t="n">
        <v>-88.267319</v>
      </c>
      <c r="G161" s="128" t="n">
        <v>28.754478</v>
      </c>
      <c r="H161" s="128" t="n">
        <v>-88.267319</v>
      </c>
      <c r="I161" s="154" t="s">
        <v>317</v>
      </c>
      <c r="J161" s="53"/>
    </row>
    <row r="162" customFormat="false" ht="31.3" hidden="false" customHeight="false" outlineLevel="1" collapsed="false">
      <c r="A162" s="152" t="s">
        <v>2056</v>
      </c>
      <c r="B162" s="62" t="s">
        <v>1691</v>
      </c>
      <c r="C162" s="62" t="s">
        <v>1694</v>
      </c>
      <c r="D162" s="62" t="s">
        <v>2057</v>
      </c>
      <c r="E162" s="136" t="s">
        <v>2058</v>
      </c>
      <c r="F162" s="136" t="s">
        <v>2059</v>
      </c>
      <c r="G162" s="136" t="s">
        <v>2058</v>
      </c>
      <c r="H162" s="136" t="s">
        <v>2059</v>
      </c>
      <c r="I162" s="154" t="s">
        <v>317</v>
      </c>
      <c r="J162" s="53"/>
    </row>
    <row r="163" customFormat="false" ht="31.3" hidden="false" customHeight="false" outlineLevel="1" collapsed="false">
      <c r="A163" s="152" t="s">
        <v>2060</v>
      </c>
      <c r="B163" s="62" t="s">
        <v>1691</v>
      </c>
      <c r="C163" s="62" t="s">
        <v>1694</v>
      </c>
      <c r="D163" s="62" t="s">
        <v>2061</v>
      </c>
      <c r="E163" s="128" t="n">
        <v>28.720015</v>
      </c>
      <c r="F163" s="128" t="n">
        <v>-89.430786</v>
      </c>
      <c r="G163" s="128" t="n">
        <v>28.720015</v>
      </c>
      <c r="H163" s="128" t="n">
        <v>-89.430786</v>
      </c>
      <c r="I163" s="154" t="s">
        <v>317</v>
      </c>
      <c r="J163" s="53"/>
    </row>
    <row r="164" customFormat="false" ht="31.3" hidden="false" customHeight="false" outlineLevel="1" collapsed="false">
      <c r="A164" s="152" t="s">
        <v>2062</v>
      </c>
      <c r="B164" s="62" t="s">
        <v>1691</v>
      </c>
      <c r="C164" s="62" t="s">
        <v>1694</v>
      </c>
      <c r="D164" s="62" t="s">
        <v>2063</v>
      </c>
      <c r="E164" s="136" t="s">
        <v>2064</v>
      </c>
      <c r="F164" s="136" t="s">
        <v>2065</v>
      </c>
      <c r="G164" s="136" t="s">
        <v>2064</v>
      </c>
      <c r="H164" s="136" t="s">
        <v>2065</v>
      </c>
      <c r="I164" s="154" t="s">
        <v>317</v>
      </c>
      <c r="J164" s="53"/>
    </row>
    <row r="165" customFormat="false" ht="31.3" hidden="false" customHeight="false" outlineLevel="1" collapsed="false">
      <c r="A165" s="152" t="s">
        <v>2066</v>
      </c>
      <c r="B165" s="62" t="s">
        <v>1691</v>
      </c>
      <c r="C165" s="62" t="s">
        <v>1694</v>
      </c>
      <c r="D165" s="62" t="s">
        <v>2067</v>
      </c>
      <c r="E165" s="128" t="n">
        <v>28.904659</v>
      </c>
      <c r="F165" s="128" t="n">
        <v>-89.531662</v>
      </c>
      <c r="G165" s="128" t="n">
        <v>28.904659</v>
      </c>
      <c r="H165" s="128" t="n">
        <v>-89.531662</v>
      </c>
      <c r="I165" s="154" t="s">
        <v>317</v>
      </c>
      <c r="J165" s="53"/>
    </row>
    <row r="166" customFormat="false" ht="31.3" hidden="false" customHeight="false" outlineLevel="1" collapsed="false">
      <c r="A166" s="152" t="s">
        <v>2068</v>
      </c>
      <c r="B166" s="62" t="s">
        <v>1691</v>
      </c>
      <c r="C166" s="62" t="s">
        <v>1694</v>
      </c>
      <c r="D166" s="62" t="s">
        <v>2069</v>
      </c>
      <c r="E166" s="136" t="s">
        <v>2070</v>
      </c>
      <c r="F166" s="136" t="s">
        <v>2071</v>
      </c>
      <c r="G166" s="136" t="s">
        <v>2070</v>
      </c>
      <c r="H166" s="136" t="s">
        <v>2071</v>
      </c>
      <c r="I166" s="154" t="s">
        <v>317</v>
      </c>
      <c r="J166" s="53"/>
    </row>
    <row r="167" customFormat="false" ht="31.3" hidden="false" customHeight="false" outlineLevel="1" collapsed="false">
      <c r="A167" s="152" t="s">
        <v>2072</v>
      </c>
      <c r="B167" s="62" t="s">
        <v>1691</v>
      </c>
      <c r="C167" s="62" t="s">
        <v>1694</v>
      </c>
      <c r="D167" s="62" t="s">
        <v>2073</v>
      </c>
      <c r="E167" s="128" t="n">
        <v>28.938358</v>
      </c>
      <c r="F167" s="128" t="n">
        <v>-89.6605</v>
      </c>
      <c r="G167" s="128" t="n">
        <v>28.938358</v>
      </c>
      <c r="H167" s="128" t="n">
        <v>-89.6605</v>
      </c>
      <c r="I167" s="154" t="s">
        <v>317</v>
      </c>
      <c r="J167" s="53"/>
    </row>
    <row r="168" customFormat="false" ht="31.3" hidden="false" customHeight="false" outlineLevel="1" collapsed="false">
      <c r="A168" s="152" t="s">
        <v>2074</v>
      </c>
      <c r="B168" s="62" t="s">
        <v>1691</v>
      </c>
      <c r="C168" s="62" t="s">
        <v>1694</v>
      </c>
      <c r="D168" s="62" t="s">
        <v>2075</v>
      </c>
      <c r="E168" s="136" t="s">
        <v>2076</v>
      </c>
      <c r="F168" s="136" t="s">
        <v>2077</v>
      </c>
      <c r="G168" s="136" t="s">
        <v>2076</v>
      </c>
      <c r="H168" s="136" t="s">
        <v>2077</v>
      </c>
      <c r="I168" s="154" t="s">
        <v>317</v>
      </c>
      <c r="J168" s="53"/>
    </row>
    <row r="169" customFormat="false" ht="31.3" hidden="false" customHeight="false" outlineLevel="1" collapsed="false">
      <c r="A169" s="152" t="s">
        <v>2078</v>
      </c>
      <c r="B169" s="62" t="s">
        <v>1691</v>
      </c>
      <c r="C169" s="62" t="s">
        <v>1694</v>
      </c>
      <c r="D169" s="62" t="s">
        <v>2079</v>
      </c>
      <c r="E169" s="128" t="n">
        <v>28.742266</v>
      </c>
      <c r="F169" s="128" t="n">
        <v>-88.82563</v>
      </c>
      <c r="G169" s="128" t="n">
        <v>28.742266</v>
      </c>
      <c r="H169" s="128" t="n">
        <v>-88.82563</v>
      </c>
      <c r="I169" s="154" t="s">
        <v>317</v>
      </c>
      <c r="J169" s="53"/>
    </row>
    <row r="170" customFormat="false" ht="31.3" hidden="false" customHeight="false" outlineLevel="1" collapsed="false">
      <c r="A170" s="152" t="s">
        <v>2080</v>
      </c>
      <c r="B170" s="62" t="s">
        <v>1691</v>
      </c>
      <c r="C170" s="62" t="s">
        <v>1694</v>
      </c>
      <c r="D170" s="62" t="s">
        <v>2081</v>
      </c>
      <c r="E170" s="136" t="s">
        <v>2082</v>
      </c>
      <c r="F170" s="136" t="s">
        <v>2083</v>
      </c>
      <c r="G170" s="136" t="s">
        <v>2082</v>
      </c>
      <c r="H170" s="136" t="s">
        <v>2083</v>
      </c>
      <c r="I170" s="154" t="s">
        <v>317</v>
      </c>
      <c r="J170" s="53"/>
    </row>
    <row r="171" customFormat="false" ht="31.3" hidden="false" customHeight="false" outlineLevel="1" collapsed="false">
      <c r="A171" s="152" t="s">
        <v>2084</v>
      </c>
      <c r="B171" s="62" t="s">
        <v>1691</v>
      </c>
      <c r="C171" s="62" t="s">
        <v>1694</v>
      </c>
      <c r="D171" s="62" t="s">
        <v>2085</v>
      </c>
      <c r="E171" s="128" t="n">
        <v>28.392397</v>
      </c>
      <c r="F171" s="128" t="n">
        <v>-89.453461</v>
      </c>
      <c r="G171" s="128" t="n">
        <v>28.392397</v>
      </c>
      <c r="H171" s="128" t="n">
        <v>-89.453461</v>
      </c>
      <c r="I171" s="154" t="s">
        <v>317</v>
      </c>
      <c r="J171" s="53"/>
    </row>
    <row r="172" customFormat="false" ht="31.3" hidden="false" customHeight="false" outlineLevel="1" collapsed="false">
      <c r="A172" s="152" t="s">
        <v>2086</v>
      </c>
      <c r="B172" s="62" t="s">
        <v>1691</v>
      </c>
      <c r="C172" s="62" t="s">
        <v>1694</v>
      </c>
      <c r="D172" s="62" t="s">
        <v>2087</v>
      </c>
      <c r="E172" s="136" t="s">
        <v>2088</v>
      </c>
      <c r="F172" s="136" t="s">
        <v>2089</v>
      </c>
      <c r="G172" s="136" t="s">
        <v>2088</v>
      </c>
      <c r="H172" s="136" t="s">
        <v>2089</v>
      </c>
      <c r="I172" s="154" t="s">
        <v>317</v>
      </c>
      <c r="J172" s="53"/>
    </row>
    <row r="173" customFormat="false" ht="31.3" hidden="false" customHeight="false" outlineLevel="1" collapsed="false">
      <c r="A173" s="152" t="s">
        <v>2090</v>
      </c>
      <c r="B173" s="62" t="s">
        <v>1691</v>
      </c>
      <c r="C173" s="62" t="s">
        <v>1694</v>
      </c>
      <c r="D173" s="62" t="s">
        <v>2091</v>
      </c>
      <c r="E173" s="128" t="n">
        <v>28.226711</v>
      </c>
      <c r="F173" s="128" t="n">
        <v>-89.064224</v>
      </c>
      <c r="G173" s="128" t="n">
        <v>28.226711</v>
      </c>
      <c r="H173" s="128" t="n">
        <v>-89.064224</v>
      </c>
      <c r="I173" s="154" t="s">
        <v>317</v>
      </c>
      <c r="J173" s="53"/>
    </row>
    <row r="174" customFormat="false" ht="31.3" hidden="false" customHeight="false" outlineLevel="1" collapsed="false">
      <c r="A174" s="152" t="s">
        <v>2092</v>
      </c>
      <c r="B174" s="62" t="s">
        <v>1691</v>
      </c>
      <c r="C174" s="62" t="s">
        <v>1694</v>
      </c>
      <c r="D174" s="62" t="s">
        <v>2093</v>
      </c>
      <c r="E174" s="136" t="s">
        <v>2094</v>
      </c>
      <c r="F174" s="136" t="s">
        <v>2095</v>
      </c>
      <c r="G174" s="136" t="s">
        <v>2094</v>
      </c>
      <c r="H174" s="136" t="s">
        <v>2095</v>
      </c>
      <c r="I174" s="138" t="s">
        <v>317</v>
      </c>
      <c r="J174" s="53"/>
    </row>
    <row r="175" customFormat="false" ht="31.3" hidden="false" customHeight="false" outlineLevel="1" collapsed="false">
      <c r="A175" s="152" t="s">
        <v>2096</v>
      </c>
      <c r="B175" s="62" t="s">
        <v>1691</v>
      </c>
      <c r="C175" s="62" t="s">
        <v>1694</v>
      </c>
      <c r="D175" s="62" t="s">
        <v>2097</v>
      </c>
      <c r="E175" s="128" t="n">
        <v>28.156513</v>
      </c>
      <c r="F175" s="128" t="n">
        <v>-88.996979</v>
      </c>
      <c r="G175" s="128" t="n">
        <v>28.156513</v>
      </c>
      <c r="H175" s="128" t="n">
        <v>-88.996979</v>
      </c>
      <c r="I175" s="154" t="s">
        <v>317</v>
      </c>
      <c r="J175" s="53"/>
    </row>
    <row r="176" customFormat="false" ht="31.3" hidden="false" customHeight="false" outlineLevel="1" collapsed="false">
      <c r="A176" s="152" t="s">
        <v>2098</v>
      </c>
      <c r="B176" s="62" t="s">
        <v>1691</v>
      </c>
      <c r="C176" s="62" t="s">
        <v>1694</v>
      </c>
      <c r="D176" s="62" t="s">
        <v>2099</v>
      </c>
      <c r="E176" s="136" t="s">
        <v>2100</v>
      </c>
      <c r="F176" s="136" t="s">
        <v>2101</v>
      </c>
      <c r="G176" s="136" t="s">
        <v>2100</v>
      </c>
      <c r="H176" s="136" t="s">
        <v>2101</v>
      </c>
      <c r="I176" s="138" t="s">
        <v>317</v>
      </c>
      <c r="J176" s="53"/>
    </row>
    <row r="177" customFormat="false" ht="31.3" hidden="false" customHeight="false" outlineLevel="1" collapsed="false">
      <c r="A177" s="152" t="s">
        <v>2102</v>
      </c>
      <c r="B177" s="62" t="s">
        <v>1691</v>
      </c>
      <c r="C177" s="62" t="s">
        <v>1694</v>
      </c>
      <c r="D177" s="62" t="s">
        <v>2103</v>
      </c>
      <c r="E177" s="128" t="n">
        <v>28.169518</v>
      </c>
      <c r="F177" s="128" t="n">
        <v>-89.222878</v>
      </c>
      <c r="G177" s="128" t="n">
        <v>28.169518</v>
      </c>
      <c r="H177" s="128" t="n">
        <v>-89.222878</v>
      </c>
      <c r="I177" s="154" t="s">
        <v>317</v>
      </c>
      <c r="J177" s="53"/>
    </row>
    <row r="178" customFormat="false" ht="31.3" hidden="false" customHeight="false" outlineLevel="1" collapsed="false">
      <c r="A178" s="152" t="s">
        <v>2104</v>
      </c>
      <c r="B178" s="62" t="s">
        <v>1691</v>
      </c>
      <c r="C178" s="62" t="s">
        <v>1694</v>
      </c>
      <c r="D178" s="62" t="s">
        <v>2105</v>
      </c>
      <c r="E178" s="136" t="s">
        <v>2106</v>
      </c>
      <c r="F178" s="136" t="s">
        <v>2107</v>
      </c>
      <c r="G178" s="136" t="s">
        <v>2106</v>
      </c>
      <c r="H178" s="136" t="s">
        <v>2107</v>
      </c>
      <c r="I178" s="138" t="s">
        <v>317</v>
      </c>
      <c r="J178" s="53"/>
    </row>
    <row r="179" customFormat="false" ht="31.3" hidden="false" customHeight="false" outlineLevel="1" collapsed="false">
      <c r="A179" s="152" t="s">
        <v>2108</v>
      </c>
      <c r="B179" s="62" t="s">
        <v>1691</v>
      </c>
      <c r="C179" s="62" t="s">
        <v>1694</v>
      </c>
      <c r="D179" s="62" t="s">
        <v>2109</v>
      </c>
      <c r="E179" s="128" t="n">
        <v>28.160334</v>
      </c>
      <c r="F179" s="128" t="n">
        <v>-89.948341</v>
      </c>
      <c r="G179" s="128" t="n">
        <v>28.160334</v>
      </c>
      <c r="H179" s="128" t="n">
        <v>-89.948341</v>
      </c>
      <c r="I179" s="154" t="s">
        <v>317</v>
      </c>
      <c r="J179" s="53"/>
    </row>
    <row r="180" customFormat="false" ht="31.3" hidden="false" customHeight="false" outlineLevel="1" collapsed="false">
      <c r="A180" s="157" t="s">
        <v>2110</v>
      </c>
      <c r="B180" s="62" t="s">
        <v>1691</v>
      </c>
      <c r="C180" s="62" t="s">
        <v>1694</v>
      </c>
      <c r="D180" s="62" t="s">
        <v>2111</v>
      </c>
      <c r="E180" s="136" t="s">
        <v>2112</v>
      </c>
      <c r="F180" s="136" t="s">
        <v>2113</v>
      </c>
      <c r="G180" s="136" t="s">
        <v>2112</v>
      </c>
      <c r="H180" s="136" t="s">
        <v>2113</v>
      </c>
      <c r="I180" s="138" t="s">
        <v>317</v>
      </c>
      <c r="J180" s="53"/>
    </row>
    <row r="181" customFormat="false" ht="31.3" hidden="false" customHeight="false" outlineLevel="1" collapsed="false">
      <c r="A181" s="152" t="s">
        <v>2114</v>
      </c>
      <c r="B181" s="62" t="s">
        <v>1691</v>
      </c>
      <c r="C181" s="62" t="s">
        <v>1694</v>
      </c>
      <c r="D181" s="62" t="s">
        <v>2115</v>
      </c>
      <c r="E181" s="128" t="n">
        <v>28.120024</v>
      </c>
      <c r="F181" s="128" t="n">
        <v>-90.532387</v>
      </c>
      <c r="G181" s="128" t="n">
        <v>28.120024</v>
      </c>
      <c r="H181" s="128" t="n">
        <v>-90.532387</v>
      </c>
      <c r="I181" s="154" t="s">
        <v>317</v>
      </c>
      <c r="J181" s="53"/>
    </row>
    <row r="182" customFormat="false" ht="31.3" hidden="false" customHeight="false" outlineLevel="1" collapsed="false">
      <c r="A182" s="152" t="s">
        <v>2116</v>
      </c>
      <c r="B182" s="62" t="s">
        <v>1691</v>
      </c>
      <c r="C182" s="62" t="s">
        <v>1694</v>
      </c>
      <c r="D182" s="62" t="s">
        <v>2117</v>
      </c>
      <c r="E182" s="136" t="s">
        <v>2118</v>
      </c>
      <c r="F182" s="136" t="s">
        <v>2119</v>
      </c>
      <c r="G182" s="136" t="s">
        <v>2118</v>
      </c>
      <c r="H182" s="136" t="s">
        <v>2119</v>
      </c>
      <c r="I182" s="138" t="s">
        <v>317</v>
      </c>
      <c r="J182" s="53"/>
    </row>
    <row r="183" customFormat="false" ht="31.3" hidden="false" customHeight="false" outlineLevel="1" collapsed="false">
      <c r="A183" s="158" t="s">
        <v>2120</v>
      </c>
      <c r="B183" s="62" t="s">
        <v>1691</v>
      </c>
      <c r="C183" s="62" t="s">
        <v>1694</v>
      </c>
      <c r="D183" s="62" t="s">
        <v>2121</v>
      </c>
      <c r="E183" s="159" t="n">
        <v>28.088051</v>
      </c>
      <c r="F183" s="159" t="n">
        <v>-90.672188</v>
      </c>
      <c r="G183" s="159" t="n">
        <v>28.088051</v>
      </c>
      <c r="H183" s="159" t="n">
        <v>-90.672188</v>
      </c>
      <c r="I183" s="153" t="s">
        <v>317</v>
      </c>
      <c r="J183" s="53"/>
    </row>
    <row r="184" customFormat="false" ht="31.3" hidden="false" customHeight="false" outlineLevel="1" collapsed="false">
      <c r="A184" s="152" t="s">
        <v>2122</v>
      </c>
      <c r="B184" s="62" t="s">
        <v>1691</v>
      </c>
      <c r="C184" s="62" t="s">
        <v>1694</v>
      </c>
      <c r="D184" s="62" t="s">
        <v>2123</v>
      </c>
      <c r="E184" s="128" t="n">
        <v>28.089079</v>
      </c>
      <c r="F184" s="128" t="n">
        <v>-90.736984</v>
      </c>
      <c r="G184" s="128" t="n">
        <v>28.089079</v>
      </c>
      <c r="H184" s="128" t="n">
        <v>-90.736984</v>
      </c>
      <c r="I184" s="154" t="s">
        <v>317</v>
      </c>
      <c r="J184" s="53"/>
    </row>
    <row r="185" customFormat="false" ht="31.3" hidden="false" customHeight="false" outlineLevel="1" collapsed="false">
      <c r="A185" s="152" t="s">
        <v>2124</v>
      </c>
      <c r="B185" s="62" t="s">
        <v>1691</v>
      </c>
      <c r="C185" s="62" t="s">
        <v>1694</v>
      </c>
      <c r="D185" s="62" t="s">
        <v>2125</v>
      </c>
      <c r="E185" s="128" t="n">
        <v>28.10421</v>
      </c>
      <c r="F185" s="128" t="n">
        <v>-90.792778</v>
      </c>
      <c r="G185" s="128" t="n">
        <v>28.10421</v>
      </c>
      <c r="H185" s="128" t="n">
        <v>-90.792778</v>
      </c>
      <c r="I185" s="154" t="s">
        <v>317</v>
      </c>
      <c r="J185" s="53"/>
    </row>
    <row r="186" customFormat="false" ht="31.3" hidden="false" customHeight="false" outlineLevel="1" collapsed="false">
      <c r="A186" s="152" t="s">
        <v>2126</v>
      </c>
      <c r="B186" s="62" t="s">
        <v>1691</v>
      </c>
      <c r="C186" s="62" t="s">
        <v>1694</v>
      </c>
      <c r="D186" s="62" t="s">
        <v>2127</v>
      </c>
      <c r="E186" s="128" t="n">
        <v>28.525789</v>
      </c>
      <c r="F186" s="128" t="n">
        <v>-90.097923</v>
      </c>
      <c r="G186" s="128" t="n">
        <v>28.525789</v>
      </c>
      <c r="H186" s="128" t="n">
        <v>-90.097923</v>
      </c>
      <c r="I186" s="154" t="s">
        <v>317</v>
      </c>
      <c r="J186" s="53"/>
    </row>
    <row r="187" customFormat="false" ht="31.3" hidden="false" customHeight="false" outlineLevel="1" collapsed="false">
      <c r="A187" s="152" t="s">
        <v>2128</v>
      </c>
      <c r="B187" s="62" t="s">
        <v>1691</v>
      </c>
      <c r="C187" s="62" t="s">
        <v>1694</v>
      </c>
      <c r="D187" s="62" t="s">
        <v>2129</v>
      </c>
      <c r="E187" s="128" t="n">
        <v>28.961199</v>
      </c>
      <c r="F187" s="128" t="n">
        <v>-90.043945</v>
      </c>
      <c r="G187" s="128" t="n">
        <v>28.961199</v>
      </c>
      <c r="H187" s="128" t="n">
        <v>-90.043945</v>
      </c>
      <c r="I187" s="154" t="s">
        <v>317</v>
      </c>
      <c r="J187" s="53"/>
    </row>
    <row r="188" customFormat="false" ht="31.3" hidden="false" customHeight="false" outlineLevel="1" collapsed="false">
      <c r="A188" s="152" t="s">
        <v>2130</v>
      </c>
      <c r="B188" s="62" t="s">
        <v>1691</v>
      </c>
      <c r="C188" s="62" t="s">
        <v>1694</v>
      </c>
      <c r="D188" s="62" t="s">
        <v>2131</v>
      </c>
      <c r="E188" s="128" t="n">
        <v>28.959332</v>
      </c>
      <c r="F188" s="128" t="n">
        <v>-90.018867</v>
      </c>
      <c r="G188" s="128" t="n">
        <v>28.959332</v>
      </c>
      <c r="H188" s="128" t="n">
        <v>-90.018867</v>
      </c>
      <c r="I188" s="154" t="s">
        <v>317</v>
      </c>
      <c r="J188" s="53"/>
    </row>
    <row r="189" customFormat="false" ht="31.3" hidden="false" customHeight="false" outlineLevel="1" collapsed="false">
      <c r="A189" s="152" t="s">
        <v>2132</v>
      </c>
      <c r="B189" s="62" t="s">
        <v>1691</v>
      </c>
      <c r="C189" s="62" t="s">
        <v>1694</v>
      </c>
      <c r="D189" s="62" t="s">
        <v>2133</v>
      </c>
      <c r="E189" s="128" t="n">
        <v>28.969645</v>
      </c>
      <c r="F189" s="128" t="n">
        <v>-90.00029</v>
      </c>
      <c r="G189" s="128" t="n">
        <v>28.969645</v>
      </c>
      <c r="H189" s="128" t="n">
        <v>-90.00029</v>
      </c>
      <c r="I189" s="154" t="s">
        <v>317</v>
      </c>
      <c r="J189" s="53"/>
    </row>
    <row r="190" customFormat="false" ht="31.3" hidden="false" customHeight="false" outlineLevel="1" collapsed="false">
      <c r="A190" s="152" t="s">
        <v>2134</v>
      </c>
      <c r="B190" s="62" t="s">
        <v>1691</v>
      </c>
      <c r="C190" s="62" t="s">
        <v>1694</v>
      </c>
      <c r="D190" s="62" t="s">
        <v>2135</v>
      </c>
      <c r="E190" s="128" t="n">
        <v>29.014244</v>
      </c>
      <c r="F190" s="128" t="n">
        <v>-89.841782</v>
      </c>
      <c r="G190" s="128" t="n">
        <v>29.014244</v>
      </c>
      <c r="H190" s="128" t="n">
        <v>-89.841782</v>
      </c>
      <c r="I190" s="154" t="s">
        <v>317</v>
      </c>
      <c r="J190" s="53"/>
    </row>
    <row r="191" customFormat="false" ht="31.3" hidden="false" customHeight="false" outlineLevel="1" collapsed="false">
      <c r="A191" s="152" t="s">
        <v>2136</v>
      </c>
      <c r="B191" s="62" t="s">
        <v>1691</v>
      </c>
      <c r="C191" s="62" t="s">
        <v>1694</v>
      </c>
      <c r="D191" s="62" t="s">
        <v>2137</v>
      </c>
      <c r="E191" s="128" t="n">
        <v>29.037525</v>
      </c>
      <c r="F191" s="128" t="n">
        <v>-89.856041</v>
      </c>
      <c r="G191" s="128" t="n">
        <v>29.037525</v>
      </c>
      <c r="H191" s="128" t="n">
        <v>-89.856041</v>
      </c>
      <c r="I191" s="154" t="s">
        <v>317</v>
      </c>
      <c r="J191" s="53"/>
    </row>
    <row r="192" customFormat="false" ht="31.3" hidden="false" customHeight="false" outlineLevel="1" collapsed="false">
      <c r="A192" s="152" t="s">
        <v>2138</v>
      </c>
      <c r="B192" s="62" t="s">
        <v>1691</v>
      </c>
      <c r="C192" s="62" t="s">
        <v>1694</v>
      </c>
      <c r="D192" s="62" t="s">
        <v>2139</v>
      </c>
      <c r="E192" s="128" t="n">
        <v>29.050465</v>
      </c>
      <c r="F192" s="128" t="n">
        <v>-89.840843</v>
      </c>
      <c r="G192" s="128" t="n">
        <v>29.050465</v>
      </c>
      <c r="H192" s="128" t="n">
        <v>-89.840843</v>
      </c>
      <c r="I192" s="154" t="s">
        <v>317</v>
      </c>
      <c r="J192" s="53"/>
    </row>
    <row r="193" customFormat="false" ht="31.3" hidden="false" customHeight="false" outlineLevel="1" collapsed="false">
      <c r="A193" s="152" t="s">
        <v>2140</v>
      </c>
      <c r="B193" s="62" t="s">
        <v>1691</v>
      </c>
      <c r="C193" s="62" t="s">
        <v>1694</v>
      </c>
      <c r="D193" s="62" t="s">
        <v>2141</v>
      </c>
      <c r="E193" s="128" t="n">
        <v>28.995228</v>
      </c>
      <c r="F193" s="128" t="n">
        <v>-90.165283</v>
      </c>
      <c r="G193" s="128" t="n">
        <v>28.995228</v>
      </c>
      <c r="H193" s="128" t="n">
        <v>-90.165283</v>
      </c>
      <c r="I193" s="154" t="s">
        <v>317</v>
      </c>
      <c r="J193" s="53"/>
    </row>
    <row r="194" customFormat="false" ht="31.3" hidden="false" customHeight="false" outlineLevel="1" collapsed="false">
      <c r="A194" s="152" t="s">
        <v>2142</v>
      </c>
      <c r="B194" s="62" t="s">
        <v>1691</v>
      </c>
      <c r="C194" s="62" t="s">
        <v>1694</v>
      </c>
      <c r="D194" s="62" t="s">
        <v>2143</v>
      </c>
      <c r="E194" s="128" t="n">
        <v>28.991913</v>
      </c>
      <c r="F194" s="128" t="n">
        <v>-90.168961</v>
      </c>
      <c r="G194" s="128" t="n">
        <v>28.991913</v>
      </c>
      <c r="H194" s="128" t="n">
        <v>-90.168961</v>
      </c>
      <c r="I194" s="154" t="s">
        <v>317</v>
      </c>
      <c r="J194" s="53"/>
    </row>
    <row r="195" customFormat="false" ht="31.3" hidden="false" customHeight="false" outlineLevel="1" collapsed="false">
      <c r="A195" s="152" t="s">
        <v>2144</v>
      </c>
      <c r="B195" s="62" t="s">
        <v>1691</v>
      </c>
      <c r="C195" s="62" t="s">
        <v>1694</v>
      </c>
      <c r="D195" s="62" t="s">
        <v>2145</v>
      </c>
      <c r="E195" s="128" t="n">
        <v>28.937374</v>
      </c>
      <c r="F195" s="128" t="n">
        <v>-90.181168</v>
      </c>
      <c r="G195" s="128" t="n">
        <v>28.937374</v>
      </c>
      <c r="H195" s="128" t="n">
        <v>-90.181168</v>
      </c>
      <c r="I195" s="154" t="s">
        <v>317</v>
      </c>
      <c r="J195" s="53"/>
    </row>
    <row r="196" customFormat="false" ht="31.3" hidden="false" customHeight="false" outlineLevel="1" collapsed="false">
      <c r="A196" s="152" t="s">
        <v>2146</v>
      </c>
      <c r="B196" s="62" t="s">
        <v>1691</v>
      </c>
      <c r="C196" s="62" t="s">
        <v>1694</v>
      </c>
      <c r="D196" s="62" t="s">
        <v>2147</v>
      </c>
      <c r="E196" s="128" t="n">
        <v>28.915495</v>
      </c>
      <c r="F196" s="128" t="n">
        <v>-90.346863</v>
      </c>
      <c r="G196" s="128" t="n">
        <v>28.915495</v>
      </c>
      <c r="H196" s="128" t="n">
        <v>-90.346863</v>
      </c>
      <c r="I196" s="154" t="s">
        <v>317</v>
      </c>
      <c r="J196" s="53"/>
    </row>
    <row r="197" customFormat="false" ht="31.3" hidden="false" customHeight="false" outlineLevel="1" collapsed="false">
      <c r="A197" s="152" t="s">
        <v>2148</v>
      </c>
      <c r="B197" s="62" t="s">
        <v>1691</v>
      </c>
      <c r="C197" s="62" t="s">
        <v>1694</v>
      </c>
      <c r="D197" s="62" t="s">
        <v>2149</v>
      </c>
      <c r="E197" s="128" t="n">
        <v>28.9091</v>
      </c>
      <c r="F197" s="128" t="n">
        <v>-90.418777</v>
      </c>
      <c r="G197" s="128" t="n">
        <v>28.9091</v>
      </c>
      <c r="H197" s="128" t="n">
        <v>-90.418777</v>
      </c>
      <c r="I197" s="154" t="s">
        <v>317</v>
      </c>
      <c r="J197" s="53"/>
    </row>
    <row r="198" customFormat="false" ht="31.3" hidden="false" customHeight="false" outlineLevel="1" collapsed="false">
      <c r="A198" s="152" t="s">
        <v>2150</v>
      </c>
      <c r="B198" s="62" t="s">
        <v>1691</v>
      </c>
      <c r="C198" s="62" t="s">
        <v>1694</v>
      </c>
      <c r="D198" s="62" t="s">
        <v>2151</v>
      </c>
      <c r="E198" s="128" t="n">
        <v>28.932667</v>
      </c>
      <c r="F198" s="128" t="n">
        <v>-90.473579</v>
      </c>
      <c r="G198" s="128" t="n">
        <v>28.932667</v>
      </c>
      <c r="H198" s="128" t="n">
        <v>-90.473579</v>
      </c>
      <c r="I198" s="154" t="s">
        <v>317</v>
      </c>
      <c r="J198" s="53"/>
    </row>
    <row r="199" customFormat="false" ht="31.3" hidden="false" customHeight="false" outlineLevel="1" collapsed="false">
      <c r="A199" s="152" t="s">
        <v>2152</v>
      </c>
      <c r="B199" s="62" t="s">
        <v>1691</v>
      </c>
      <c r="C199" s="62" t="s">
        <v>1694</v>
      </c>
      <c r="D199" s="62" t="s">
        <v>2153</v>
      </c>
      <c r="E199" s="128" t="n">
        <v>28.952778</v>
      </c>
      <c r="F199" s="128" t="n">
        <v>-90.527122</v>
      </c>
      <c r="G199" s="128" t="n">
        <v>28.952778</v>
      </c>
      <c r="H199" s="128" t="n">
        <v>-90.527122</v>
      </c>
      <c r="I199" s="154" t="s">
        <v>317</v>
      </c>
      <c r="J199" s="53"/>
    </row>
    <row r="200" customFormat="false" ht="31.3" hidden="false" customHeight="false" outlineLevel="1" collapsed="false">
      <c r="A200" s="152" t="s">
        <v>2154</v>
      </c>
      <c r="B200" s="62" t="s">
        <v>1691</v>
      </c>
      <c r="C200" s="62" t="s">
        <v>1694</v>
      </c>
      <c r="D200" s="62" t="s">
        <v>2155</v>
      </c>
      <c r="E200" s="128" t="n">
        <v>28.941015</v>
      </c>
      <c r="F200" s="128" t="n">
        <v>-90.533279</v>
      </c>
      <c r="G200" s="128" t="n">
        <v>28.941015</v>
      </c>
      <c r="H200" s="128" t="n">
        <v>-90.533279</v>
      </c>
      <c r="I200" s="154" t="s">
        <v>317</v>
      </c>
      <c r="J200" s="53"/>
    </row>
    <row r="201" customFormat="false" ht="31.3" hidden="false" customHeight="false" outlineLevel="1" collapsed="false">
      <c r="A201" s="152" t="s">
        <v>2156</v>
      </c>
      <c r="B201" s="62" t="s">
        <v>1691</v>
      </c>
      <c r="C201" s="62" t="s">
        <v>1694</v>
      </c>
      <c r="D201" s="62" t="s">
        <v>2157</v>
      </c>
      <c r="E201" s="128" t="n">
        <v>28.918661</v>
      </c>
      <c r="F201" s="128" t="n">
        <v>-90.77404</v>
      </c>
      <c r="G201" s="128" t="n">
        <v>28.918661</v>
      </c>
      <c r="H201" s="128" t="n">
        <v>-90.77404</v>
      </c>
      <c r="I201" s="154" t="s">
        <v>317</v>
      </c>
      <c r="J201" s="53"/>
    </row>
    <row r="202" customFormat="false" ht="31.3" hidden="false" customHeight="false" outlineLevel="1" collapsed="false">
      <c r="A202" s="152" t="s">
        <v>2158</v>
      </c>
      <c r="B202" s="62" t="s">
        <v>1691</v>
      </c>
      <c r="C202" s="62" t="s">
        <v>1694</v>
      </c>
      <c r="D202" s="62" t="s">
        <v>2159</v>
      </c>
      <c r="E202" s="128" t="n">
        <v>28.919233</v>
      </c>
      <c r="F202" s="128" t="n">
        <v>-90.774376</v>
      </c>
      <c r="G202" s="128" t="n">
        <v>28.919233</v>
      </c>
      <c r="H202" s="128" t="n">
        <v>-90.774376</v>
      </c>
      <c r="I202" s="154" t="s">
        <v>317</v>
      </c>
      <c r="J202" s="53"/>
    </row>
    <row r="203" customFormat="false" ht="31.3" hidden="false" customHeight="false" outlineLevel="1" collapsed="false">
      <c r="A203" s="152" t="s">
        <v>2160</v>
      </c>
      <c r="B203" s="62" t="s">
        <v>1691</v>
      </c>
      <c r="C203" s="62" t="s">
        <v>1694</v>
      </c>
      <c r="D203" s="62" t="s">
        <v>2161</v>
      </c>
      <c r="E203" s="128" t="n">
        <v>28.828033</v>
      </c>
      <c r="F203" s="128" t="n">
        <v>-90.844536</v>
      </c>
      <c r="G203" s="128" t="n">
        <v>28.828033</v>
      </c>
      <c r="H203" s="128" t="n">
        <v>-90.844536</v>
      </c>
      <c r="I203" s="154" t="s">
        <v>317</v>
      </c>
      <c r="J203" s="53"/>
    </row>
    <row r="204" customFormat="false" ht="31.3" hidden="false" customHeight="false" outlineLevel="1" collapsed="false">
      <c r="A204" s="152" t="s">
        <v>2162</v>
      </c>
      <c r="B204" s="62" t="s">
        <v>1691</v>
      </c>
      <c r="C204" s="62" t="s">
        <v>1694</v>
      </c>
      <c r="D204" s="62" t="s">
        <v>2163</v>
      </c>
      <c r="E204" s="128" t="n">
        <v>28.939899</v>
      </c>
      <c r="F204" s="128" t="n">
        <v>-90.974075</v>
      </c>
      <c r="G204" s="128" t="n">
        <v>28.939899</v>
      </c>
      <c r="H204" s="128" t="n">
        <v>-90.974075</v>
      </c>
      <c r="I204" s="154" t="s">
        <v>317</v>
      </c>
      <c r="J204" s="53"/>
    </row>
    <row r="205" customFormat="false" ht="31.3" hidden="false" customHeight="false" outlineLevel="1" collapsed="false">
      <c r="A205" s="152" t="s">
        <v>2164</v>
      </c>
      <c r="B205" s="62" t="s">
        <v>1691</v>
      </c>
      <c r="C205" s="62" t="s">
        <v>1694</v>
      </c>
      <c r="D205" s="62" t="s">
        <v>2165</v>
      </c>
      <c r="E205" s="128" t="n">
        <v>28.856276</v>
      </c>
      <c r="F205" s="128" t="n">
        <v>-91.02562</v>
      </c>
      <c r="G205" s="128" t="n">
        <v>28.856276</v>
      </c>
      <c r="H205" s="128" t="n">
        <v>-91.02562</v>
      </c>
      <c r="I205" s="154" t="s">
        <v>317</v>
      </c>
      <c r="J205" s="53"/>
    </row>
    <row r="206" customFormat="false" ht="31.3" hidden="false" customHeight="false" outlineLevel="1" collapsed="false">
      <c r="A206" s="152" t="s">
        <v>2166</v>
      </c>
      <c r="B206" s="62" t="s">
        <v>1691</v>
      </c>
      <c r="C206" s="62" t="s">
        <v>1694</v>
      </c>
      <c r="D206" s="62" t="s">
        <v>2167</v>
      </c>
      <c r="E206" s="128" t="n">
        <v>28.973976</v>
      </c>
      <c r="F206" s="128" t="n">
        <v>-91.148811</v>
      </c>
      <c r="G206" s="128" t="n">
        <v>28.973976</v>
      </c>
      <c r="H206" s="128" t="n">
        <v>-91.148811</v>
      </c>
      <c r="I206" s="154" t="s">
        <v>317</v>
      </c>
      <c r="J206" s="53"/>
    </row>
    <row r="207" customFormat="false" ht="31.3" hidden="false" customHeight="false" outlineLevel="1" collapsed="false">
      <c r="A207" s="152" t="s">
        <v>2168</v>
      </c>
      <c r="B207" s="62" t="s">
        <v>1691</v>
      </c>
      <c r="C207" s="62" t="s">
        <v>1694</v>
      </c>
      <c r="D207" s="62" t="s">
        <v>2169</v>
      </c>
      <c r="E207" s="128" t="n">
        <v>28.990046</v>
      </c>
      <c r="F207" s="128" t="n">
        <v>-91.189117</v>
      </c>
      <c r="G207" s="128" t="n">
        <v>28.990046</v>
      </c>
      <c r="H207" s="128" t="n">
        <v>-91.189117</v>
      </c>
      <c r="I207" s="154" t="s">
        <v>317</v>
      </c>
      <c r="J207" s="53"/>
    </row>
    <row r="208" customFormat="false" ht="31.3" hidden="false" customHeight="false" outlineLevel="1" collapsed="false">
      <c r="A208" s="152" t="s">
        <v>2170</v>
      </c>
      <c r="B208" s="62" t="s">
        <v>1691</v>
      </c>
      <c r="C208" s="62" t="s">
        <v>1694</v>
      </c>
      <c r="D208" s="62" t="s">
        <v>2171</v>
      </c>
      <c r="E208" s="128" t="n">
        <v>28.933395</v>
      </c>
      <c r="F208" s="128" t="n">
        <v>-91.3601</v>
      </c>
      <c r="G208" s="128" t="n">
        <v>28.933395</v>
      </c>
      <c r="H208" s="128" t="n">
        <v>-91.3601</v>
      </c>
      <c r="I208" s="154" t="s">
        <v>317</v>
      </c>
      <c r="J208" s="53"/>
    </row>
    <row r="209" customFormat="false" ht="31.3" hidden="false" customHeight="false" outlineLevel="1" collapsed="false">
      <c r="A209" s="152" t="s">
        <v>2172</v>
      </c>
      <c r="B209" s="62" t="s">
        <v>1691</v>
      </c>
      <c r="C209" s="62" t="s">
        <v>1694</v>
      </c>
      <c r="D209" s="62" t="s">
        <v>2173</v>
      </c>
      <c r="E209" s="128" t="n">
        <v>28.989244</v>
      </c>
      <c r="F209" s="128" t="n">
        <v>-91.863617</v>
      </c>
      <c r="G209" s="128" t="n">
        <v>28.989244</v>
      </c>
      <c r="H209" s="128" t="n">
        <v>-91.863617</v>
      </c>
      <c r="I209" s="154" t="s">
        <v>317</v>
      </c>
      <c r="J209" s="53"/>
    </row>
    <row r="210" customFormat="false" ht="31.3" hidden="false" customHeight="false" outlineLevel="1" collapsed="false">
      <c r="A210" s="152" t="s">
        <v>2174</v>
      </c>
      <c r="B210" s="62" t="s">
        <v>1691</v>
      </c>
      <c r="C210" s="62" t="s">
        <v>1694</v>
      </c>
      <c r="D210" s="62" t="s">
        <v>2175</v>
      </c>
      <c r="E210" s="128" t="n">
        <v>29.403105</v>
      </c>
      <c r="F210" s="128" t="n">
        <v>-92.373001</v>
      </c>
      <c r="G210" s="128" t="n">
        <v>29.403105</v>
      </c>
      <c r="H210" s="128" t="n">
        <v>-92.373001</v>
      </c>
      <c r="I210" s="154" t="s">
        <v>317</v>
      </c>
      <c r="J210" s="53"/>
    </row>
    <row r="211" customFormat="false" ht="31.3" hidden="false" customHeight="false" outlineLevel="1" collapsed="false">
      <c r="A211" s="152" t="s">
        <v>2176</v>
      </c>
      <c r="B211" s="62" t="s">
        <v>1691</v>
      </c>
      <c r="C211" s="62" t="s">
        <v>1694</v>
      </c>
      <c r="D211" s="62" t="s">
        <v>2177</v>
      </c>
      <c r="E211" s="128" t="n">
        <v>29.440039</v>
      </c>
      <c r="F211" s="128" t="n">
        <v>-92.495758</v>
      </c>
      <c r="G211" s="128" t="n">
        <v>29.440039</v>
      </c>
      <c r="H211" s="128" t="n">
        <v>-92.495758</v>
      </c>
      <c r="I211" s="154" t="s">
        <v>317</v>
      </c>
      <c r="J211" s="53"/>
    </row>
    <row r="212" customFormat="false" ht="31.3" hidden="false" customHeight="false" outlineLevel="1" collapsed="false">
      <c r="A212" s="152" t="s">
        <v>2178</v>
      </c>
      <c r="B212" s="62" t="s">
        <v>1691</v>
      </c>
      <c r="C212" s="62" t="s">
        <v>1694</v>
      </c>
      <c r="D212" s="62" t="s">
        <v>2179</v>
      </c>
      <c r="E212" s="128" t="n">
        <v>29.561874</v>
      </c>
      <c r="F212" s="128" t="n">
        <v>-93.126259</v>
      </c>
      <c r="G212" s="128" t="n">
        <v>29.561874</v>
      </c>
      <c r="H212" s="128" t="n">
        <v>-93.126259</v>
      </c>
      <c r="I212" s="154" t="s">
        <v>317</v>
      </c>
      <c r="J212" s="53"/>
    </row>
    <row r="213" customFormat="false" ht="31.3" hidden="false" customHeight="false" outlineLevel="1" collapsed="false">
      <c r="A213" s="152" t="s">
        <v>2180</v>
      </c>
      <c r="B213" s="62" t="s">
        <v>1691</v>
      </c>
      <c r="C213" s="62" t="s">
        <v>1694</v>
      </c>
      <c r="D213" s="62" t="s">
        <v>2181</v>
      </c>
      <c r="E213" s="128" t="n">
        <v>29.559155</v>
      </c>
      <c r="F213" s="128" t="n">
        <v>-93.14566</v>
      </c>
      <c r="G213" s="128" t="n">
        <v>29.559155</v>
      </c>
      <c r="H213" s="128" t="n">
        <v>-93.14566</v>
      </c>
      <c r="I213" s="154" t="s">
        <v>317</v>
      </c>
      <c r="J213" s="53"/>
    </row>
    <row r="214" customFormat="false" ht="31.3" hidden="false" customHeight="false" outlineLevel="1" collapsed="false">
      <c r="A214" s="152" t="s">
        <v>2182</v>
      </c>
      <c r="B214" s="62" t="s">
        <v>1691</v>
      </c>
      <c r="C214" s="62" t="s">
        <v>1694</v>
      </c>
      <c r="D214" s="62" t="s">
        <v>2183</v>
      </c>
      <c r="E214" s="128" t="n">
        <v>29.583563</v>
      </c>
      <c r="F214" s="128" t="n">
        <v>-93.205261</v>
      </c>
      <c r="G214" s="128" t="n">
        <v>29.583563</v>
      </c>
      <c r="H214" s="128" t="n">
        <v>-93.205261</v>
      </c>
      <c r="I214" s="154" t="s">
        <v>317</v>
      </c>
      <c r="J214" s="53"/>
    </row>
    <row r="215" customFormat="false" ht="31.3" hidden="false" customHeight="false" outlineLevel="1" collapsed="false">
      <c r="A215" s="152" t="s">
        <v>2184</v>
      </c>
      <c r="B215" s="62" t="s">
        <v>1691</v>
      </c>
      <c r="C215" s="62" t="s">
        <v>1694</v>
      </c>
      <c r="D215" s="62" t="s">
        <v>2185</v>
      </c>
      <c r="E215" s="128" t="n">
        <v>29.559694</v>
      </c>
      <c r="F215" s="128" t="n">
        <v>-93.424385</v>
      </c>
      <c r="G215" s="128" t="n">
        <v>29.559694</v>
      </c>
      <c r="H215" s="128" t="n">
        <v>-93.424385</v>
      </c>
      <c r="I215" s="154" t="s">
        <v>317</v>
      </c>
      <c r="J215" s="53"/>
    </row>
    <row r="216" customFormat="false" ht="31.3" hidden="false" customHeight="false" outlineLevel="1" collapsed="false">
      <c r="A216" s="152" t="s">
        <v>2186</v>
      </c>
      <c r="B216" s="62" t="s">
        <v>1691</v>
      </c>
      <c r="C216" s="62" t="s">
        <v>1694</v>
      </c>
      <c r="D216" s="62" t="s">
        <v>2187</v>
      </c>
      <c r="E216" s="128" t="n">
        <v>29.477982</v>
      </c>
      <c r="F216" s="128" t="n">
        <v>-93.638405</v>
      </c>
      <c r="G216" s="128" t="n">
        <v>29.477982</v>
      </c>
      <c r="H216" s="128" t="n">
        <v>-93.638405</v>
      </c>
      <c r="I216" s="154" t="s">
        <v>317</v>
      </c>
      <c r="J216" s="53"/>
    </row>
    <row r="217" customFormat="false" ht="31.3" hidden="false" customHeight="false" outlineLevel="1" collapsed="false">
      <c r="A217" s="152" t="s">
        <v>2188</v>
      </c>
      <c r="B217" s="62" t="s">
        <v>1691</v>
      </c>
      <c r="C217" s="62" t="s">
        <v>1694</v>
      </c>
      <c r="D217" s="62" t="s">
        <v>2189</v>
      </c>
      <c r="E217" s="128" t="n">
        <v>29.522676</v>
      </c>
      <c r="F217" s="128" t="n">
        <v>-94.15361</v>
      </c>
      <c r="G217" s="128" t="n">
        <v>29.522676</v>
      </c>
      <c r="H217" s="128" t="n">
        <v>-94.15361</v>
      </c>
      <c r="I217" s="154" t="s">
        <v>317</v>
      </c>
      <c r="J217" s="53"/>
    </row>
    <row r="218" customFormat="false" ht="31.3" hidden="false" customHeight="false" outlineLevel="1" collapsed="false">
      <c r="A218" s="152" t="s">
        <v>2190</v>
      </c>
      <c r="B218" s="62" t="s">
        <v>1691</v>
      </c>
      <c r="C218" s="62" t="s">
        <v>1694</v>
      </c>
      <c r="D218" s="62" t="s">
        <v>2191</v>
      </c>
      <c r="E218" s="128" t="n">
        <v>29.515766</v>
      </c>
      <c r="F218" s="128" t="n">
        <v>-94.14563</v>
      </c>
      <c r="G218" s="128" t="n">
        <v>29.515766</v>
      </c>
      <c r="H218" s="128" t="n">
        <v>-94.14563</v>
      </c>
      <c r="I218" s="154" t="s">
        <v>317</v>
      </c>
      <c r="J218" s="53"/>
    </row>
    <row r="219" customFormat="false" ht="31.3" hidden="false" customHeight="false" outlineLevel="1" collapsed="false">
      <c r="A219" s="152" t="s">
        <v>2192</v>
      </c>
      <c r="B219" s="62" t="s">
        <v>1691</v>
      </c>
      <c r="C219" s="62" t="s">
        <v>1694</v>
      </c>
      <c r="D219" s="62" t="s">
        <v>2193</v>
      </c>
      <c r="E219" s="128" t="n">
        <v>29.49964</v>
      </c>
      <c r="F219" s="128" t="n">
        <v>-94.211884</v>
      </c>
      <c r="G219" s="128" t="n">
        <v>29.49964</v>
      </c>
      <c r="H219" s="128" t="n">
        <v>-94.211884</v>
      </c>
      <c r="I219" s="154" t="s">
        <v>317</v>
      </c>
      <c r="J219" s="53"/>
    </row>
    <row r="220" customFormat="false" ht="31.3" hidden="false" customHeight="false" outlineLevel="1" collapsed="false">
      <c r="A220" s="152" t="s">
        <v>2194</v>
      </c>
      <c r="B220" s="62" t="s">
        <v>1691</v>
      </c>
      <c r="C220" s="62" t="s">
        <v>1694</v>
      </c>
      <c r="D220" s="62" t="s">
        <v>2195</v>
      </c>
      <c r="E220" s="128" t="n">
        <v>29.488323</v>
      </c>
      <c r="F220" s="128" t="n">
        <v>-94.229469</v>
      </c>
      <c r="G220" s="128" t="n">
        <v>29.488323</v>
      </c>
      <c r="H220" s="128" t="n">
        <v>-94.229469</v>
      </c>
      <c r="I220" s="154" t="s">
        <v>317</v>
      </c>
      <c r="J220" s="53"/>
    </row>
    <row r="221" customFormat="false" ht="31.3" hidden="false" customHeight="false" outlineLevel="1" collapsed="false">
      <c r="A221" s="152" t="s">
        <v>2196</v>
      </c>
      <c r="B221" s="62" t="s">
        <v>1691</v>
      </c>
      <c r="C221" s="62" t="s">
        <v>1694</v>
      </c>
      <c r="D221" s="62" t="s">
        <v>2197</v>
      </c>
      <c r="E221" s="128" t="n">
        <v>29.225443</v>
      </c>
      <c r="F221" s="128" t="n">
        <v>-94.578354</v>
      </c>
      <c r="G221" s="128" t="n">
        <v>29.225443</v>
      </c>
      <c r="H221" s="128" t="n">
        <v>-94.578354</v>
      </c>
      <c r="I221" s="154" t="s">
        <v>317</v>
      </c>
      <c r="J221" s="53"/>
    </row>
    <row r="222" customFormat="false" ht="31.3" hidden="false" customHeight="false" outlineLevel="1" collapsed="false">
      <c r="A222" s="152" t="s">
        <v>2198</v>
      </c>
      <c r="B222" s="62" t="s">
        <v>1691</v>
      </c>
      <c r="C222" s="62" t="s">
        <v>1694</v>
      </c>
      <c r="D222" s="62" t="s">
        <v>2199</v>
      </c>
      <c r="E222" s="128" t="n">
        <v>29.000294</v>
      </c>
      <c r="F222" s="128" t="n">
        <v>-94.764618</v>
      </c>
      <c r="G222" s="128" t="n">
        <v>29.000294</v>
      </c>
      <c r="H222" s="128" t="n">
        <v>-94.764618</v>
      </c>
      <c r="I222" s="154" t="s">
        <v>317</v>
      </c>
      <c r="J222" s="53"/>
    </row>
    <row r="223" customFormat="false" ht="31.3" hidden="false" customHeight="false" outlineLevel="0" collapsed="false">
      <c r="A223" s="158" t="s">
        <v>2200</v>
      </c>
      <c r="B223" s="125" t="s">
        <v>1691</v>
      </c>
      <c r="C223" s="125" t="s">
        <v>1692</v>
      </c>
      <c r="D223" s="62" t="s">
        <v>2201</v>
      </c>
      <c r="E223" s="159" t="n">
        <v>40</v>
      </c>
      <c r="F223" s="159" t="n">
        <v>-105.6</v>
      </c>
      <c r="G223" s="159" t="n">
        <v>41.3</v>
      </c>
      <c r="H223" s="159" t="n">
        <v>-103.6</v>
      </c>
      <c r="I223" s="153" t="s">
        <v>317</v>
      </c>
      <c r="J223" s="53"/>
    </row>
    <row r="224" customFormat="false" ht="31.3" hidden="false" customHeight="false" outlineLevel="0" collapsed="false">
      <c r="A224" s="158" t="s">
        <v>2202</v>
      </c>
      <c r="B224" s="125" t="s">
        <v>1691</v>
      </c>
      <c r="C224" s="125" t="s">
        <v>1692</v>
      </c>
      <c r="D224" s="125" t="s">
        <v>2203</v>
      </c>
      <c r="E224" s="159" t="n">
        <v>39.5</v>
      </c>
      <c r="F224" s="159" t="n">
        <v>-110</v>
      </c>
      <c r="G224" s="159" t="n">
        <v>40.8</v>
      </c>
      <c r="H224" s="159" t="n">
        <v>-109</v>
      </c>
      <c r="I224" s="153" t="s">
        <v>317</v>
      </c>
      <c r="J224" s="53"/>
    </row>
    <row r="225" customFormat="false" ht="45.75" hidden="false" customHeight="false" outlineLevel="0" collapsed="false">
      <c r="A225" s="158" t="s">
        <v>2204</v>
      </c>
      <c r="B225" s="125" t="s">
        <v>1691</v>
      </c>
      <c r="C225" s="125" t="s">
        <v>1692</v>
      </c>
      <c r="D225" s="125" t="s">
        <v>2205</v>
      </c>
      <c r="E225" s="159" t="n">
        <v>41.3</v>
      </c>
      <c r="F225" s="159" t="n">
        <v>-76.8</v>
      </c>
      <c r="G225" s="159" t="n">
        <v>42.3</v>
      </c>
      <c r="H225" s="159" t="n">
        <v>-75.3</v>
      </c>
      <c r="I225" s="153" t="s">
        <v>317</v>
      </c>
      <c r="J225" s="53"/>
    </row>
    <row r="226" customFormat="false" ht="31.3" hidden="false" customHeight="false" outlineLevel="0" collapsed="false">
      <c r="A226" s="158" t="s">
        <v>2206</v>
      </c>
      <c r="B226" s="125" t="s">
        <v>1691</v>
      </c>
      <c r="C226" s="125" t="s">
        <v>1692</v>
      </c>
      <c r="D226" s="125" t="s">
        <v>2207</v>
      </c>
      <c r="E226" s="159" t="n">
        <v>31</v>
      </c>
      <c r="F226" s="159" t="n">
        <v>-104.5</v>
      </c>
      <c r="G226" s="159" t="n">
        <v>38.5</v>
      </c>
      <c r="H226" s="159" t="n">
        <v>-92</v>
      </c>
      <c r="I226" s="153" t="s">
        <v>317</v>
      </c>
      <c r="J226" s="53"/>
    </row>
    <row r="227" customFormat="false" ht="31.3" hidden="false" customHeight="false" outlineLevel="0" collapsed="false">
      <c r="A227" s="158" t="s">
        <v>2208</v>
      </c>
      <c r="B227" s="125" t="s">
        <v>1691</v>
      </c>
      <c r="C227" s="125" t="s">
        <v>1692</v>
      </c>
      <c r="D227" s="125" t="s">
        <v>2209</v>
      </c>
      <c r="E227" s="159" t="n">
        <v>37</v>
      </c>
      <c r="F227" s="159" t="n">
        <v>-114.1</v>
      </c>
      <c r="G227" s="159" t="n">
        <v>45</v>
      </c>
      <c r="H227" s="159" t="n">
        <v>-102</v>
      </c>
      <c r="I227" s="153" t="s">
        <v>317</v>
      </c>
      <c r="J227" s="53"/>
    </row>
    <row r="228" customFormat="false" ht="31.3" hidden="false" customHeight="false" outlineLevel="0" collapsed="false">
      <c r="A228" s="158" t="s">
        <v>2210</v>
      </c>
      <c r="B228" s="125" t="s">
        <v>1696</v>
      </c>
      <c r="C228" s="125" t="s">
        <v>1717</v>
      </c>
      <c r="D228" s="125" t="s">
        <v>2211</v>
      </c>
      <c r="E228" s="159" t="n">
        <v>54.5</v>
      </c>
      <c r="F228" s="159" t="n">
        <v>7.6</v>
      </c>
      <c r="G228" s="159" t="n">
        <v>57.8</v>
      </c>
      <c r="H228" s="159" t="n">
        <v>12.7</v>
      </c>
      <c r="I228" s="153" t="s">
        <v>317</v>
      </c>
      <c r="J228" s="53"/>
    </row>
    <row r="229" customFormat="false" ht="31.3" hidden="false" customHeight="false" outlineLevel="0" collapsed="false">
      <c r="A229" s="158" t="s">
        <v>2212</v>
      </c>
      <c r="B229" s="125" t="s">
        <v>1691</v>
      </c>
      <c r="C229" s="125" t="s">
        <v>1692</v>
      </c>
      <c r="D229" s="125" t="s">
        <v>2213</v>
      </c>
      <c r="E229" s="159" t="n">
        <v>25.8</v>
      </c>
      <c r="F229" s="159" t="n">
        <v>-106.6</v>
      </c>
      <c r="G229" s="159" t="n">
        <v>36.5</v>
      </c>
      <c r="H229" s="159" t="n">
        <v>-93.5</v>
      </c>
      <c r="I229" s="153" t="s">
        <v>317</v>
      </c>
      <c r="J229" s="53"/>
    </row>
    <row r="230" customFormat="false" ht="31.3" hidden="false" customHeight="false" outlineLevel="0" collapsed="false">
      <c r="A230" s="158" t="s">
        <v>2214</v>
      </c>
      <c r="B230" s="125" t="s">
        <v>1691</v>
      </c>
      <c r="C230" s="125" t="s">
        <v>1692</v>
      </c>
      <c r="D230" s="125" t="s">
        <v>2215</v>
      </c>
      <c r="E230" s="159" t="n">
        <v>36.9</v>
      </c>
      <c r="F230" s="159" t="n">
        <v>-114.1</v>
      </c>
      <c r="G230" s="159" t="n">
        <v>42</v>
      </c>
      <c r="H230" s="159" t="n">
        <v>-109</v>
      </c>
      <c r="I230" s="153" t="s">
        <v>317</v>
      </c>
      <c r="J230" s="53"/>
    </row>
    <row r="231" customFormat="false" ht="31.3" hidden="false" customHeight="false" outlineLevel="0" collapsed="false">
      <c r="A231" s="158" t="s">
        <v>2216</v>
      </c>
      <c r="B231" s="125" t="s">
        <v>1691</v>
      </c>
      <c r="C231" s="125" t="s">
        <v>1692</v>
      </c>
      <c r="D231" s="125" t="s">
        <v>2217</v>
      </c>
      <c r="E231" s="159" t="n">
        <v>40.9</v>
      </c>
      <c r="F231" s="159" t="n">
        <v>-111.1</v>
      </c>
      <c r="G231" s="159" t="n">
        <v>45</v>
      </c>
      <c r="H231" s="159" t="n">
        <v>-104</v>
      </c>
      <c r="I231" s="153" t="s">
        <v>317</v>
      </c>
      <c r="J231" s="53"/>
    </row>
    <row r="232" customFormat="false" ht="31.3" hidden="false" customHeight="false" outlineLevel="0" collapsed="false">
      <c r="A232" s="158" t="s">
        <v>2218</v>
      </c>
      <c r="B232" s="125" t="s">
        <v>1691</v>
      </c>
      <c r="C232" s="125" t="s">
        <v>1692</v>
      </c>
      <c r="D232" s="125" t="s">
        <v>2219</v>
      </c>
      <c r="E232" s="159" t="n">
        <v>39.7</v>
      </c>
      <c r="F232" s="159" t="n">
        <v>-80.5</v>
      </c>
      <c r="G232" s="159" t="n">
        <v>42.3</v>
      </c>
      <c r="H232" s="159" t="n">
        <v>-74.7</v>
      </c>
      <c r="I232" s="153" t="s">
        <v>317</v>
      </c>
      <c r="J232" s="53"/>
    </row>
    <row r="233" customFormat="false" ht="31.3" hidden="false" customHeight="false" outlineLevel="0" collapsed="false">
      <c r="A233" s="158" t="s">
        <v>2220</v>
      </c>
      <c r="B233" s="125" t="s">
        <v>1691</v>
      </c>
      <c r="C233" s="125" t="s">
        <v>1692</v>
      </c>
      <c r="D233" s="125" t="s">
        <v>2221</v>
      </c>
      <c r="E233" s="159" t="n">
        <v>31.3</v>
      </c>
      <c r="F233" s="159" t="n">
        <v>-109.1</v>
      </c>
      <c r="G233" s="159" t="n">
        <v>37</v>
      </c>
      <c r="H233" s="159" t="n">
        <v>-103</v>
      </c>
      <c r="I233" s="153" t="s">
        <v>317</v>
      </c>
      <c r="J233" s="53"/>
    </row>
    <row r="234" customFormat="false" ht="31.3" hidden="false" customHeight="false" outlineLevel="0" collapsed="false">
      <c r="A234" s="158" t="s">
        <v>2222</v>
      </c>
      <c r="B234" s="125" t="s">
        <v>1691</v>
      </c>
      <c r="C234" s="125" t="s">
        <v>1692</v>
      </c>
      <c r="D234" s="125" t="s">
        <v>2223</v>
      </c>
      <c r="E234" s="159" t="n">
        <v>36.9</v>
      </c>
      <c r="F234" s="159" t="n">
        <v>-109.1</v>
      </c>
      <c r="G234" s="159" t="n">
        <v>41</v>
      </c>
      <c r="H234" s="159" t="n">
        <v>-102</v>
      </c>
      <c r="I234" s="153" t="s">
        <v>317</v>
      </c>
      <c r="J234" s="53"/>
    </row>
    <row r="235" customFormat="false" ht="31.3" hidden="false" customHeight="false" outlineLevel="0" collapsed="false">
      <c r="A235" s="158" t="s">
        <v>2224</v>
      </c>
      <c r="B235" s="125" t="s">
        <v>1691</v>
      </c>
      <c r="C235" s="125" t="s">
        <v>1692</v>
      </c>
      <c r="D235" s="125" t="s">
        <v>2225</v>
      </c>
      <c r="E235" s="159" t="n">
        <v>36.9</v>
      </c>
      <c r="F235" s="159" t="n">
        <v>-102.1</v>
      </c>
      <c r="G235" s="159" t="n">
        <v>40</v>
      </c>
      <c r="H235" s="159" t="n">
        <v>-94.6</v>
      </c>
      <c r="I235" s="153" t="s">
        <v>317</v>
      </c>
      <c r="J235" s="53"/>
    </row>
    <row r="236" customFormat="false" ht="31.3" hidden="false" customHeight="false" outlineLevel="0" collapsed="false">
      <c r="A236" s="158" t="s">
        <v>2226</v>
      </c>
      <c r="B236" s="125" t="s">
        <v>1691</v>
      </c>
      <c r="C236" s="125" t="s">
        <v>1692</v>
      </c>
      <c r="D236" s="125" t="s">
        <v>2227</v>
      </c>
      <c r="E236" s="159" t="n">
        <v>33.6</v>
      </c>
      <c r="F236" s="159" t="n">
        <v>-103</v>
      </c>
      <c r="G236" s="159" t="n">
        <v>37</v>
      </c>
      <c r="H236" s="159" t="n">
        <v>-94.4</v>
      </c>
      <c r="I236" s="153" t="s">
        <v>317</v>
      </c>
      <c r="J236" s="53"/>
    </row>
    <row r="237" customFormat="false" ht="31.3" hidden="false" customHeight="false" outlineLevel="0" collapsed="false">
      <c r="A237" s="158" t="s">
        <v>2228</v>
      </c>
      <c r="B237" s="125" t="s">
        <v>1691</v>
      </c>
      <c r="C237" s="125" t="s">
        <v>1692</v>
      </c>
      <c r="D237" s="125" t="s">
        <v>2229</v>
      </c>
      <c r="E237" s="159" t="n">
        <v>33</v>
      </c>
      <c r="F237" s="159" t="n">
        <v>-94.6</v>
      </c>
      <c r="G237" s="159" t="n">
        <v>36.5</v>
      </c>
      <c r="H237" s="159" t="n">
        <v>-89.6</v>
      </c>
      <c r="I237" s="153" t="s">
        <v>317</v>
      </c>
      <c r="J237" s="53"/>
    </row>
    <row r="238" customFormat="false" ht="31.3" hidden="false" customHeight="false" outlineLevel="0" collapsed="false">
      <c r="A238" s="158" t="s">
        <v>2230</v>
      </c>
      <c r="B238" s="125" t="s">
        <v>1691</v>
      </c>
      <c r="C238" s="125" t="s">
        <v>1692</v>
      </c>
      <c r="D238" s="125" t="s">
        <v>2231</v>
      </c>
      <c r="E238" s="159" t="n">
        <v>40.5</v>
      </c>
      <c r="F238" s="159" t="n">
        <v>-79.8</v>
      </c>
      <c r="G238" s="159" t="n">
        <v>45</v>
      </c>
      <c r="H238" s="159" t="n">
        <v>-71.9</v>
      </c>
      <c r="I238" s="153" t="s">
        <v>317</v>
      </c>
      <c r="J238" s="53"/>
    </row>
    <row r="239" customFormat="false" ht="31.3" hidden="false" customHeight="false" outlineLevel="0" collapsed="false">
      <c r="A239" s="158" t="s">
        <v>2232</v>
      </c>
      <c r="B239" s="125" t="s">
        <v>1691</v>
      </c>
      <c r="C239" s="125" t="s">
        <v>1692</v>
      </c>
      <c r="D239" s="125" t="s">
        <v>2233</v>
      </c>
      <c r="E239" s="159" t="n">
        <v>30.2</v>
      </c>
      <c r="F239" s="159" t="n">
        <v>-88.5</v>
      </c>
      <c r="G239" s="159" t="n">
        <v>35</v>
      </c>
      <c r="H239" s="159" t="n">
        <v>-84.9</v>
      </c>
      <c r="I239" s="153" t="s">
        <v>317</v>
      </c>
      <c r="J239" s="53"/>
    </row>
    <row r="240" customFormat="false" ht="31.3" hidden="false" customHeight="false" outlineLevel="0" collapsed="false">
      <c r="A240" s="158" t="s">
        <v>2234</v>
      </c>
      <c r="B240" s="125" t="s">
        <v>1691</v>
      </c>
      <c r="C240" s="125" t="s">
        <v>1692</v>
      </c>
      <c r="D240" s="125" t="s">
        <v>2235</v>
      </c>
      <c r="E240" s="159" t="n">
        <v>37.2</v>
      </c>
      <c r="F240" s="159" t="n">
        <v>-82.7</v>
      </c>
      <c r="G240" s="159" t="n">
        <v>40.6</v>
      </c>
      <c r="H240" s="159" t="n">
        <v>-77.7</v>
      </c>
      <c r="I240" s="153" t="s">
        <v>317</v>
      </c>
      <c r="J240" s="53"/>
    </row>
    <row r="241" customFormat="false" ht="31.3" hidden="false" customHeight="false" outlineLevel="0" collapsed="false">
      <c r="A241" s="158" t="s">
        <v>2236</v>
      </c>
      <c r="B241" s="125" t="s">
        <v>1691</v>
      </c>
      <c r="C241" s="125" t="s">
        <v>1692</v>
      </c>
      <c r="D241" s="125" t="s">
        <v>2237</v>
      </c>
      <c r="E241" s="159" t="n">
        <v>28.9</v>
      </c>
      <c r="F241" s="159" t="n">
        <v>-94</v>
      </c>
      <c r="G241" s="159" t="n">
        <v>33</v>
      </c>
      <c r="H241" s="159" t="n">
        <v>-88.8</v>
      </c>
      <c r="I241" s="153" t="s">
        <v>317</v>
      </c>
      <c r="J241" s="53"/>
    </row>
    <row r="242" customFormat="false" ht="31.3" hidden="false" customHeight="false" outlineLevel="0" collapsed="false">
      <c r="A242" s="158" t="s">
        <v>2238</v>
      </c>
      <c r="B242" s="125" t="s">
        <v>1691</v>
      </c>
      <c r="C242" s="125" t="s">
        <v>1692</v>
      </c>
      <c r="D242" s="125" t="s">
        <v>2239</v>
      </c>
      <c r="E242" s="159" t="n">
        <v>33.58</v>
      </c>
      <c r="F242" s="159" t="n">
        <v>-103</v>
      </c>
      <c r="G242" s="159" t="n">
        <v>37</v>
      </c>
      <c r="H242" s="159" t="n">
        <v>-94</v>
      </c>
      <c r="I242" s="153" t="s">
        <v>317</v>
      </c>
      <c r="J242" s="53"/>
    </row>
    <row r="243" customFormat="false" ht="31.3" hidden="false" customHeight="false" outlineLevel="0" collapsed="false">
      <c r="A243" s="158" t="s">
        <v>2240</v>
      </c>
      <c r="B243" s="125" t="s">
        <v>1691</v>
      </c>
      <c r="C243" s="125" t="s">
        <v>1722</v>
      </c>
      <c r="D243" s="125" t="s">
        <v>2241</v>
      </c>
      <c r="E243" s="159" t="n">
        <v>54.65</v>
      </c>
      <c r="F243" s="159" t="n">
        <v>-121</v>
      </c>
      <c r="G243" s="159" t="n">
        <v>57.35</v>
      </c>
      <c r="H243" s="159" t="n">
        <v>-119</v>
      </c>
      <c r="I243" s="153" t="s">
        <v>317</v>
      </c>
      <c r="J243" s="53"/>
    </row>
    <row r="244" customFormat="false" ht="31.3" hidden="false" customHeight="false" outlineLevel="0" collapsed="false">
      <c r="A244" s="158" t="s">
        <v>2242</v>
      </c>
      <c r="B244" s="125" t="s">
        <v>1760</v>
      </c>
      <c r="C244" s="125" t="s">
        <v>1774</v>
      </c>
      <c r="D244" s="125" t="s">
        <v>2243</v>
      </c>
      <c r="E244" s="159" t="n">
        <v>28.5</v>
      </c>
      <c r="F244" s="159" t="n">
        <v>77.28</v>
      </c>
      <c r="G244" s="159" t="n">
        <v>28.53</v>
      </c>
      <c r="H244" s="159" t="n">
        <v>77.3</v>
      </c>
      <c r="I244" s="153" t="s">
        <v>317</v>
      </c>
      <c r="J244" s="53"/>
    </row>
    <row r="245" customFormat="false" ht="31.3" hidden="false" customHeight="false" outlineLevel="0" collapsed="false">
      <c r="A245" s="158" t="s">
        <v>2244</v>
      </c>
      <c r="B245" s="125" t="s">
        <v>1703</v>
      </c>
      <c r="C245" s="125" t="s">
        <v>1694</v>
      </c>
      <c r="D245" s="160" t="s">
        <v>2245</v>
      </c>
      <c r="E245" s="159" t="n">
        <v>28.66</v>
      </c>
      <c r="F245" s="159" t="n">
        <v>-106</v>
      </c>
      <c r="G245" s="159" t="n">
        <v>28.66</v>
      </c>
      <c r="H245" s="159" t="n">
        <v>-106</v>
      </c>
      <c r="I245" s="153" t="s">
        <v>317</v>
      </c>
      <c r="J245" s="53"/>
    </row>
    <row r="246" customFormat="false" ht="31.3" hidden="false" customHeight="false" outlineLevel="0" collapsed="false">
      <c r="A246" s="158" t="s">
        <v>2246</v>
      </c>
      <c r="B246" s="125" t="s">
        <v>1703</v>
      </c>
      <c r="C246" s="125" t="s">
        <v>1694</v>
      </c>
      <c r="D246" s="160" t="s">
        <v>2247</v>
      </c>
      <c r="E246" s="159" t="n">
        <v>20.5</v>
      </c>
      <c r="F246" s="159" t="n">
        <v>-103.2</v>
      </c>
      <c r="G246" s="159" t="n">
        <v>20.5</v>
      </c>
      <c r="H246" s="159" t="n">
        <v>103.2</v>
      </c>
      <c r="I246" s="153" t="s">
        <v>317</v>
      </c>
      <c r="J246" s="53"/>
    </row>
    <row r="247" customFormat="false" ht="31.3" hidden="false" customHeight="false" outlineLevel="0" collapsed="false">
      <c r="A247" s="158" t="s">
        <v>2248</v>
      </c>
      <c r="B247" s="125" t="s">
        <v>1703</v>
      </c>
      <c r="C247" s="125" t="s">
        <v>1694</v>
      </c>
      <c r="D247" s="160" t="s">
        <v>2249</v>
      </c>
      <c r="E247" s="159" t="n">
        <v>22.122</v>
      </c>
      <c r="F247" s="159" t="n">
        <v>-100.87</v>
      </c>
      <c r="G247" s="159" t="n">
        <v>22.122</v>
      </c>
      <c r="H247" s="159" t="n">
        <v>-100.87</v>
      </c>
      <c r="I247" s="153" t="s">
        <v>317</v>
      </c>
      <c r="J247" s="53"/>
    </row>
    <row r="248" customFormat="false" ht="31.3" hidden="false" customHeight="false" outlineLevel="0" collapsed="false">
      <c r="A248" s="158" t="s">
        <v>2250</v>
      </c>
      <c r="B248" s="125" t="s">
        <v>1703</v>
      </c>
      <c r="C248" s="125" t="s">
        <v>1694</v>
      </c>
      <c r="D248" s="160" t="s">
        <v>2251</v>
      </c>
      <c r="E248" s="159" t="n">
        <v>25.73</v>
      </c>
      <c r="F248" s="159" t="n">
        <v>-100</v>
      </c>
      <c r="G248" s="159" t="n">
        <v>25.73</v>
      </c>
      <c r="H248" s="159" t="n">
        <v>-100</v>
      </c>
      <c r="I248" s="153" t="s">
        <v>317</v>
      </c>
      <c r="J248" s="53"/>
    </row>
    <row r="249" customFormat="false" ht="31.3" hidden="false" customHeight="false" outlineLevel="0" collapsed="false">
      <c r="A249" s="158" t="s">
        <v>2252</v>
      </c>
      <c r="B249" s="125" t="s">
        <v>1703</v>
      </c>
      <c r="C249" s="125" t="s">
        <v>1694</v>
      </c>
      <c r="D249" s="160" t="s">
        <v>2253</v>
      </c>
      <c r="E249" s="159" t="n">
        <v>20.6</v>
      </c>
      <c r="F249" s="159" t="n">
        <v>-100.45</v>
      </c>
      <c r="G249" s="159" t="n">
        <v>20.6</v>
      </c>
      <c r="H249" s="159" t="n">
        <v>-100.45</v>
      </c>
      <c r="I249" s="153" t="s">
        <v>317</v>
      </c>
      <c r="J249" s="53"/>
    </row>
    <row r="250" customFormat="false" ht="31.3" hidden="false" customHeight="false" outlineLevel="0" collapsed="false">
      <c r="A250" s="158" t="s">
        <v>2254</v>
      </c>
      <c r="B250" s="125" t="s">
        <v>1703</v>
      </c>
      <c r="C250" s="125" t="s">
        <v>1694</v>
      </c>
      <c r="D250" s="160" t="s">
        <v>2255</v>
      </c>
      <c r="E250" s="159" t="n">
        <v>19.51</v>
      </c>
      <c r="F250" s="159" t="n">
        <v>-96.83</v>
      </c>
      <c r="G250" s="159" t="n">
        <v>19.51</v>
      </c>
      <c r="H250" s="159" t="n">
        <v>-96.83</v>
      </c>
      <c r="I250" s="153" t="s">
        <v>317</v>
      </c>
      <c r="J250" s="53"/>
    </row>
    <row r="251" customFormat="false" ht="31.3" hidden="false" customHeight="false" outlineLevel="0" collapsed="false">
      <c r="A251" s="158" t="s">
        <v>2256</v>
      </c>
      <c r="B251" s="125" t="s">
        <v>1691</v>
      </c>
      <c r="C251" s="125" t="s">
        <v>1692</v>
      </c>
      <c r="D251" s="125" t="s">
        <v>2257</v>
      </c>
      <c r="E251" s="159" t="n">
        <v>25.8</v>
      </c>
      <c r="F251" s="159" t="n">
        <v>-106.6</v>
      </c>
      <c r="G251" s="159" t="n">
        <v>40</v>
      </c>
      <c r="H251" s="159" t="n">
        <v>-93.5</v>
      </c>
      <c r="I251" s="153" t="s">
        <v>317</v>
      </c>
      <c r="J251" s="53"/>
    </row>
    <row r="252" customFormat="false" ht="31.3" hidden="false" customHeight="false" outlineLevel="0" collapsed="false">
      <c r="A252" s="161" t="s">
        <v>2258</v>
      </c>
      <c r="B252" s="125" t="s">
        <v>1691</v>
      </c>
      <c r="C252" s="125" t="s">
        <v>1692</v>
      </c>
      <c r="D252" s="125" t="s">
        <v>2259</v>
      </c>
      <c r="E252" s="159" t="n">
        <v>39.72</v>
      </c>
      <c r="F252" s="159" t="n">
        <v>-80.86</v>
      </c>
      <c r="G252" s="159" t="n">
        <v>40.64</v>
      </c>
      <c r="H252" s="159" t="n">
        <v>-80.52</v>
      </c>
      <c r="I252" s="153" t="s">
        <v>317</v>
      </c>
      <c r="J252" s="53"/>
    </row>
    <row r="253" customFormat="false" ht="31.3" hidden="false" customHeight="false" outlineLevel="0" collapsed="false">
      <c r="A253" s="158" t="s">
        <v>2260</v>
      </c>
      <c r="B253" s="125" t="s">
        <v>1691</v>
      </c>
      <c r="C253" s="125" t="s">
        <v>1692</v>
      </c>
      <c r="D253" s="125" t="s">
        <v>2261</v>
      </c>
      <c r="E253" s="159" t="n">
        <v>42.7265</v>
      </c>
      <c r="F253" s="159" t="s">
        <v>2262</v>
      </c>
      <c r="G253" s="159" t="n">
        <v>42.7365</v>
      </c>
      <c r="H253" s="159" t="s">
        <v>2263</v>
      </c>
      <c r="I253" s="153" t="s">
        <v>317</v>
      </c>
      <c r="J253" s="53"/>
    </row>
    <row r="254" customFormat="false" ht="31.3" hidden="false" customHeight="false" outlineLevel="0" collapsed="false">
      <c r="A254" s="152" t="s">
        <v>2264</v>
      </c>
      <c r="B254" s="62" t="s">
        <v>1691</v>
      </c>
      <c r="C254" s="62" t="s">
        <v>1692</v>
      </c>
      <c r="D254" s="62" t="s">
        <v>2265</v>
      </c>
      <c r="E254" s="128" t="s">
        <v>317</v>
      </c>
      <c r="F254" s="128" t="s">
        <v>317</v>
      </c>
      <c r="G254" s="128" t="s">
        <v>317</v>
      </c>
      <c r="H254" s="128" t="s">
        <v>317</v>
      </c>
      <c r="I254" s="153" t="s">
        <v>317</v>
      </c>
      <c r="J254" s="53"/>
    </row>
    <row r="255" customFormat="false" ht="31.3" hidden="false" customHeight="false" outlineLevel="0" collapsed="false">
      <c r="A255" s="158" t="s">
        <v>2266</v>
      </c>
      <c r="B255" s="125" t="s">
        <v>1691</v>
      </c>
      <c r="C255" s="125" t="s">
        <v>1692</v>
      </c>
      <c r="D255" s="125" t="s">
        <v>2267</v>
      </c>
      <c r="E255" s="159" t="n">
        <v>39.55</v>
      </c>
      <c r="F255" s="159" t="n">
        <v>-86.35</v>
      </c>
      <c r="G255" s="159" t="n">
        <v>40.25</v>
      </c>
      <c r="H255" s="159" t="n">
        <v>-85.85</v>
      </c>
      <c r="I255" s="153" t="s">
        <v>317</v>
      </c>
      <c r="J255" s="53"/>
    </row>
    <row r="256" customFormat="false" ht="31.3" hidden="false" customHeight="false" outlineLevel="0" collapsed="false">
      <c r="A256" s="152" t="s">
        <v>2268</v>
      </c>
      <c r="B256" s="62" t="s">
        <v>1691</v>
      </c>
      <c r="C256" s="62" t="s">
        <v>1722</v>
      </c>
      <c r="D256" s="62" t="s">
        <v>2269</v>
      </c>
      <c r="E256" s="128" t="n">
        <v>52</v>
      </c>
      <c r="F256" s="128" t="n">
        <v>-115</v>
      </c>
      <c r="G256" s="128" t="n">
        <v>52.8</v>
      </c>
      <c r="H256" s="128" t="n">
        <v>-113.5</v>
      </c>
      <c r="I256" s="153" t="s">
        <v>317</v>
      </c>
      <c r="J256" s="53"/>
    </row>
    <row r="257" customFormat="false" ht="31.3" hidden="false" customHeight="false" outlineLevel="0" collapsed="false">
      <c r="A257" s="158" t="s">
        <v>2270</v>
      </c>
      <c r="B257" s="125" t="s">
        <v>1691</v>
      </c>
      <c r="C257" s="125" t="s">
        <v>1692</v>
      </c>
      <c r="D257" s="125" t="s">
        <v>2271</v>
      </c>
      <c r="E257" s="159" t="n">
        <v>32.5</v>
      </c>
      <c r="F257" s="159" t="n">
        <v>-124.5</v>
      </c>
      <c r="G257" s="159" t="n">
        <v>42</v>
      </c>
      <c r="H257" s="159" t="n">
        <v>-114.1</v>
      </c>
      <c r="I257" s="153" t="s">
        <v>317</v>
      </c>
      <c r="J257" s="53"/>
    </row>
    <row r="258" customFormat="false" ht="31.3" hidden="false" customHeight="false" outlineLevel="0" collapsed="false">
      <c r="A258" s="158" t="s">
        <v>2272</v>
      </c>
      <c r="B258" s="125" t="s">
        <v>1696</v>
      </c>
      <c r="C258" s="125" t="s">
        <v>2273</v>
      </c>
      <c r="D258" s="125" t="s">
        <v>2274</v>
      </c>
      <c r="E258" s="159" t="n">
        <v>45.8</v>
      </c>
      <c r="F258" s="159" t="n">
        <v>6</v>
      </c>
      <c r="G258" s="159" t="n">
        <v>48</v>
      </c>
      <c r="H258" s="159" t="n">
        <v>11.5</v>
      </c>
      <c r="I258" s="153" t="s">
        <v>317</v>
      </c>
      <c r="J258" s="53"/>
    </row>
    <row r="259" customFormat="false" ht="31.3" hidden="false" customHeight="false" outlineLevel="0" collapsed="false">
      <c r="A259" s="158" t="s">
        <v>2275</v>
      </c>
      <c r="B259" s="125" t="s">
        <v>1696</v>
      </c>
      <c r="C259" s="125" t="s">
        <v>1699</v>
      </c>
      <c r="D259" s="125" t="s">
        <v>2276</v>
      </c>
      <c r="E259" s="159" t="n">
        <v>53.25</v>
      </c>
      <c r="F259" s="159" t="n">
        <v>6.3</v>
      </c>
      <c r="G259" s="159" t="n">
        <v>53.26</v>
      </c>
      <c r="H259" s="159" t="n">
        <v>6.31</v>
      </c>
      <c r="I259" s="153" t="s">
        <v>317</v>
      </c>
      <c r="J259" s="53"/>
    </row>
    <row r="260" customFormat="false" ht="45.75" hidden="false" customHeight="false" outlineLevel="0" collapsed="false">
      <c r="A260" s="158" t="s">
        <v>2277</v>
      </c>
      <c r="B260" s="125" t="s">
        <v>1691</v>
      </c>
      <c r="C260" s="125" t="s">
        <v>1722</v>
      </c>
      <c r="D260" s="125" t="s">
        <v>2278</v>
      </c>
      <c r="E260" s="159" t="n">
        <v>44.75</v>
      </c>
      <c r="F260" s="159" t="n">
        <v>-75.25</v>
      </c>
      <c r="G260" s="159" t="n">
        <v>45.65</v>
      </c>
      <c r="H260" s="159" t="n">
        <v>-74.2</v>
      </c>
      <c r="I260" s="153" t="s">
        <v>317</v>
      </c>
      <c r="J260" s="53"/>
    </row>
    <row r="261" customFormat="false" ht="31.3" hidden="false" customHeight="false" outlineLevel="0" collapsed="false">
      <c r="A261" s="158" t="s">
        <v>2279</v>
      </c>
      <c r="B261" s="125" t="s">
        <v>1691</v>
      </c>
      <c r="C261" s="125" t="s">
        <v>1692</v>
      </c>
      <c r="D261" s="125" t="s">
        <v>2280</v>
      </c>
      <c r="E261" s="159" t="n">
        <v>40</v>
      </c>
      <c r="F261" s="159" t="n">
        <v>-100</v>
      </c>
      <c r="G261" s="159" t="n">
        <v>48.5</v>
      </c>
      <c r="H261" s="159" t="n">
        <v>-85</v>
      </c>
      <c r="I261" s="153" t="s">
        <v>317</v>
      </c>
      <c r="J261" s="53"/>
    </row>
    <row r="262" customFormat="false" ht="31.3" hidden="false" customHeight="false" outlineLevel="0" collapsed="false">
      <c r="A262" s="158" t="s">
        <v>2281</v>
      </c>
      <c r="B262" s="125" t="s">
        <v>1691</v>
      </c>
      <c r="C262" s="125" t="s">
        <v>1692</v>
      </c>
      <c r="D262" s="125" t="s">
        <v>2282</v>
      </c>
      <c r="E262" s="159" t="n">
        <v>34</v>
      </c>
      <c r="F262" s="159" t="n">
        <v>117.5</v>
      </c>
      <c r="G262" s="159" t="n">
        <v>34</v>
      </c>
      <c r="H262" s="159" t="n">
        <v>117.5</v>
      </c>
      <c r="I262" s="153" t="s">
        <v>317</v>
      </c>
      <c r="J262" s="53"/>
    </row>
    <row r="263" customFormat="false" ht="31.3" hidden="false" customHeight="false" outlineLevel="0" collapsed="false">
      <c r="A263" s="161" t="s">
        <v>2283</v>
      </c>
      <c r="B263" s="125" t="s">
        <v>1696</v>
      </c>
      <c r="C263" s="125" t="s">
        <v>1697</v>
      </c>
      <c r="D263" s="125" t="s">
        <v>2284</v>
      </c>
      <c r="E263" s="159" t="n">
        <v>49.9</v>
      </c>
      <c r="F263" s="159" t="n">
        <v>-8.6</v>
      </c>
      <c r="G263" s="159" t="n">
        <v>60.9</v>
      </c>
      <c r="H263" s="159" t="n">
        <v>1.8</v>
      </c>
      <c r="I263" s="153" t="s">
        <v>317</v>
      </c>
      <c r="J263" s="53"/>
    </row>
    <row r="264" customFormat="false" ht="31.3" hidden="false" customHeight="false" outlineLevel="0" collapsed="false">
      <c r="A264" s="158" t="s">
        <v>2285</v>
      </c>
      <c r="B264" s="125" t="s">
        <v>1691</v>
      </c>
      <c r="C264" s="125" t="s">
        <v>1692</v>
      </c>
      <c r="D264" s="125" t="s">
        <v>2286</v>
      </c>
      <c r="E264" s="159" t="n">
        <v>43</v>
      </c>
      <c r="F264" s="159" t="n">
        <v>-100</v>
      </c>
      <c r="G264" s="159" t="n">
        <v>48</v>
      </c>
      <c r="H264" s="159" t="n">
        <v>92</v>
      </c>
      <c r="I264" s="153" t="s">
        <v>317</v>
      </c>
      <c r="J264" s="53"/>
    </row>
    <row r="265" customFormat="false" ht="31.3" hidden="false" customHeight="false" outlineLevel="0" collapsed="false">
      <c r="A265" s="158" t="s">
        <v>2287</v>
      </c>
      <c r="B265" s="125" t="s">
        <v>1696</v>
      </c>
      <c r="C265" s="125" t="s">
        <v>1717</v>
      </c>
      <c r="D265" s="125" t="s">
        <v>2288</v>
      </c>
      <c r="E265" s="159" t="n">
        <v>54.5</v>
      </c>
      <c r="F265" s="159" t="n">
        <v>7.6</v>
      </c>
      <c r="G265" s="159" t="n">
        <v>57.8</v>
      </c>
      <c r="H265" s="159" t="n">
        <v>15.2</v>
      </c>
      <c r="I265" s="153" t="s">
        <v>317</v>
      </c>
      <c r="J265" s="53"/>
    </row>
    <row r="266" customFormat="false" ht="31.3" hidden="false" customHeight="false" outlineLevel="0" collapsed="false">
      <c r="A266" s="158" t="s">
        <v>2289</v>
      </c>
      <c r="B266" s="125" t="s">
        <v>1724</v>
      </c>
      <c r="C266" s="125" t="s">
        <v>2290</v>
      </c>
      <c r="D266" s="125" t="s">
        <v>2291</v>
      </c>
      <c r="E266" s="159" t="n">
        <v>1.37</v>
      </c>
      <c r="F266" s="159" t="n">
        <v>37.8</v>
      </c>
      <c r="G266" s="159" t="n">
        <v>1.37</v>
      </c>
      <c r="H266" s="159" t="n">
        <v>37.8</v>
      </c>
      <c r="I266" s="153" t="s">
        <v>317</v>
      </c>
      <c r="J266" s="53"/>
    </row>
    <row r="267" customFormat="false" ht="31.3" hidden="false" customHeight="false" outlineLevel="0" collapsed="false">
      <c r="A267" s="158" t="s">
        <v>2292</v>
      </c>
      <c r="B267" s="125" t="s">
        <v>1696</v>
      </c>
      <c r="C267" s="125" t="s">
        <v>2273</v>
      </c>
      <c r="D267" s="125" t="s">
        <v>2293</v>
      </c>
      <c r="E267" s="159" t="n">
        <v>46.76</v>
      </c>
      <c r="F267" s="159" t="n">
        <v>7.09</v>
      </c>
      <c r="G267" s="159" t="n">
        <v>46.76</v>
      </c>
      <c r="H267" s="159" t="n">
        <v>7.09</v>
      </c>
      <c r="I267" s="153" t="s">
        <v>317</v>
      </c>
      <c r="J267" s="53"/>
    </row>
    <row r="268" customFormat="false" ht="31.3" hidden="false" customHeight="false" outlineLevel="0" collapsed="false">
      <c r="A268" s="158" t="s">
        <v>2294</v>
      </c>
      <c r="B268" s="125" t="s">
        <v>1691</v>
      </c>
      <c r="C268" s="125" t="s">
        <v>1722</v>
      </c>
      <c r="D268" s="125" t="s">
        <v>2295</v>
      </c>
      <c r="E268" s="159" t="n">
        <v>45.25</v>
      </c>
      <c r="F268" s="159" t="n">
        <v>-75.25</v>
      </c>
      <c r="G268" s="159" t="n">
        <v>45.65</v>
      </c>
      <c r="H268" s="159" t="n">
        <v>-74.65</v>
      </c>
      <c r="I268" s="153" t="s">
        <v>317</v>
      </c>
      <c r="J268" s="53"/>
    </row>
    <row r="269" customFormat="false" ht="31.3" hidden="false" customHeight="false" outlineLevel="0" collapsed="false">
      <c r="A269" s="158" t="s">
        <v>2296</v>
      </c>
      <c r="B269" s="125" t="s">
        <v>1691</v>
      </c>
      <c r="C269" s="125" t="s">
        <v>1722</v>
      </c>
      <c r="D269" s="125" t="s">
        <v>2297</v>
      </c>
      <c r="E269" s="159" t="n">
        <v>49.31</v>
      </c>
      <c r="F269" s="159" t="n">
        <v>96.3</v>
      </c>
      <c r="G269" s="159" t="n">
        <v>49.31</v>
      </c>
      <c r="H269" s="159" t="n">
        <v>96.3</v>
      </c>
      <c r="I269" s="153" t="s">
        <v>317</v>
      </c>
      <c r="J269" s="53"/>
    </row>
    <row r="270" customFormat="false" ht="31.3" hidden="false" customHeight="false" outlineLevel="0" collapsed="false">
      <c r="A270" s="158" t="s">
        <v>2298</v>
      </c>
      <c r="B270" s="125" t="s">
        <v>1724</v>
      </c>
      <c r="C270" s="125" t="s">
        <v>2299</v>
      </c>
      <c r="D270" s="125" t="s">
        <v>2300</v>
      </c>
      <c r="E270" s="159" t="n">
        <v>27.6</v>
      </c>
      <c r="F270" s="159" t="n">
        <v>-13.2</v>
      </c>
      <c r="G270" s="159" t="n">
        <v>35.9</v>
      </c>
      <c r="H270" s="159" t="n">
        <v>-1</v>
      </c>
      <c r="I270" s="153" t="s">
        <v>317</v>
      </c>
      <c r="J270" s="53"/>
    </row>
    <row r="271" customFormat="false" ht="31.3" hidden="false" customHeight="false" outlineLevel="0" collapsed="false">
      <c r="A271" s="158" t="s">
        <v>2301</v>
      </c>
      <c r="B271" s="125" t="s">
        <v>1724</v>
      </c>
      <c r="C271" s="125" t="s">
        <v>2302</v>
      </c>
      <c r="D271" s="125" t="s">
        <v>2303</v>
      </c>
      <c r="E271" s="159" t="n">
        <v>19.5</v>
      </c>
      <c r="F271" s="159" t="n">
        <v>9.3</v>
      </c>
      <c r="G271" s="159" t="n">
        <v>33.3</v>
      </c>
      <c r="H271" s="159" t="n">
        <v>25.2</v>
      </c>
      <c r="I271" s="153" t="s">
        <v>317</v>
      </c>
      <c r="J271" s="53"/>
    </row>
    <row r="272" customFormat="false" ht="31.3" hidden="false" customHeight="false" outlineLevel="0" collapsed="false">
      <c r="A272" s="158" t="s">
        <v>2304</v>
      </c>
      <c r="B272" s="125" t="s">
        <v>1724</v>
      </c>
      <c r="C272" s="125" t="s">
        <v>2305</v>
      </c>
      <c r="D272" s="125" t="s">
        <v>2306</v>
      </c>
      <c r="E272" s="159" t="n">
        <v>30.2</v>
      </c>
      <c r="F272" s="159" t="n">
        <v>7.5</v>
      </c>
      <c r="G272" s="159" t="n">
        <v>37.6</v>
      </c>
      <c r="H272" s="159" t="n">
        <v>11.6</v>
      </c>
      <c r="I272" s="153" t="s">
        <v>317</v>
      </c>
      <c r="J272" s="53"/>
    </row>
    <row r="273" customFormat="false" ht="31.3" hidden="false" customHeight="false" outlineLevel="0" collapsed="false">
      <c r="A273" s="158" t="s">
        <v>2307</v>
      </c>
      <c r="B273" s="125" t="s">
        <v>1724</v>
      </c>
      <c r="C273" s="125" t="s">
        <v>1732</v>
      </c>
      <c r="D273" s="125" t="s">
        <v>2308</v>
      </c>
      <c r="E273" s="159" t="n">
        <v>18.9</v>
      </c>
      <c r="F273" s="159" t="n">
        <v>-8.7</v>
      </c>
      <c r="G273" s="159" t="n">
        <v>37.1</v>
      </c>
      <c r="H273" s="159" t="n">
        <v>11.9</v>
      </c>
      <c r="I273" s="153" t="s">
        <v>317</v>
      </c>
      <c r="J273" s="53"/>
    </row>
    <row r="274" customFormat="false" ht="31.3" hidden="false" customHeight="false" outlineLevel="0" collapsed="false">
      <c r="A274" s="158" t="s">
        <v>2309</v>
      </c>
      <c r="B274" s="62" t="s">
        <v>1760</v>
      </c>
      <c r="C274" s="62" t="s">
        <v>1776</v>
      </c>
      <c r="D274" s="62" t="s">
        <v>2310</v>
      </c>
      <c r="E274" s="128" t="n">
        <v>34.6</v>
      </c>
      <c r="F274" s="128" t="n">
        <v>110.2</v>
      </c>
      <c r="G274" s="128" t="n">
        <v>40.6</v>
      </c>
      <c r="H274" s="128" t="n">
        <v>114.6</v>
      </c>
      <c r="I274" s="153" t="s">
        <v>317</v>
      </c>
      <c r="J274" s="53"/>
    </row>
    <row r="275" customFormat="false" ht="31.3" hidden="false" customHeight="false" outlineLevel="0" collapsed="false">
      <c r="A275" s="158" t="s">
        <v>2311</v>
      </c>
      <c r="B275" s="62" t="s">
        <v>1760</v>
      </c>
      <c r="C275" s="62" t="s">
        <v>1776</v>
      </c>
      <c r="D275" s="62" t="s">
        <v>2312</v>
      </c>
      <c r="E275" s="128" t="n">
        <v>26</v>
      </c>
      <c r="F275" s="128" t="n">
        <v>97.4</v>
      </c>
      <c r="G275" s="128" t="n">
        <v>34.3</v>
      </c>
      <c r="H275" s="128" t="n">
        <v>108.5</v>
      </c>
      <c r="I275" s="153" t="s">
        <v>317</v>
      </c>
      <c r="J275" s="53"/>
    </row>
    <row r="276" customFormat="false" ht="31.3" hidden="false" customHeight="false" outlineLevel="0" collapsed="false">
      <c r="A276" s="158" t="s">
        <v>2313</v>
      </c>
      <c r="B276" s="62" t="s">
        <v>1760</v>
      </c>
      <c r="C276" s="62" t="s">
        <v>1776</v>
      </c>
      <c r="D276" s="62" t="s">
        <v>2314</v>
      </c>
      <c r="E276" s="128" t="n">
        <v>24.4</v>
      </c>
      <c r="F276" s="128" t="n">
        <v>103.6</v>
      </c>
      <c r="G276" s="128" t="n">
        <v>29.3</v>
      </c>
      <c r="H276" s="128" t="n">
        <v>109.5</v>
      </c>
      <c r="I276" s="153" t="s">
        <v>317</v>
      </c>
      <c r="J276" s="53"/>
    </row>
    <row r="277" customFormat="false" ht="31.3" hidden="false" customHeight="false" outlineLevel="0" collapsed="false">
      <c r="A277" s="158" t="s">
        <v>2315</v>
      </c>
      <c r="B277" s="62" t="s">
        <v>1760</v>
      </c>
      <c r="C277" s="62" t="s">
        <v>1776</v>
      </c>
      <c r="D277" s="62" t="s">
        <v>2316</v>
      </c>
      <c r="E277" s="128" t="n">
        <v>21.1</v>
      </c>
      <c r="F277" s="128" t="n">
        <v>98.6</v>
      </c>
      <c r="G277" s="128" t="n">
        <v>29.2</v>
      </c>
      <c r="H277" s="128" t="n">
        <v>106.2</v>
      </c>
      <c r="I277" s="153" t="s">
        <v>317</v>
      </c>
      <c r="J277" s="53"/>
    </row>
    <row r="278" customFormat="false" ht="31.3" hidden="false" customHeight="false" outlineLevel="0" collapsed="false">
      <c r="A278" s="158" t="s">
        <v>2317</v>
      </c>
      <c r="B278" s="62" t="s">
        <v>1760</v>
      </c>
      <c r="C278" s="62" t="s">
        <v>1776</v>
      </c>
      <c r="D278" s="62" t="s">
        <v>2318</v>
      </c>
      <c r="E278" s="128" t="n">
        <v>24.6</v>
      </c>
      <c r="F278" s="128" t="n">
        <v>108.8</v>
      </c>
      <c r="G278" s="128" t="n">
        <v>30.2</v>
      </c>
      <c r="H278" s="128" t="n">
        <v>114.2</v>
      </c>
      <c r="I278" s="153" t="s">
        <v>317</v>
      </c>
      <c r="J278" s="53"/>
    </row>
    <row r="279" customFormat="false" ht="31.3" hidden="false" customHeight="false" outlineLevel="0" collapsed="false">
      <c r="A279" s="158" t="s">
        <v>2319</v>
      </c>
      <c r="B279" s="62" t="s">
        <v>1760</v>
      </c>
      <c r="C279" s="62" t="s">
        <v>1776</v>
      </c>
      <c r="D279" s="62" t="s">
        <v>2320</v>
      </c>
      <c r="E279" s="128" t="n">
        <v>29.4</v>
      </c>
      <c r="F279" s="128" t="n">
        <v>114.9</v>
      </c>
      <c r="G279" s="128" t="n">
        <v>34.7</v>
      </c>
      <c r="H279" s="128" t="n">
        <v>119.8</v>
      </c>
      <c r="I279" s="153" t="s">
        <v>317</v>
      </c>
      <c r="J279" s="53"/>
    </row>
    <row r="280" customFormat="false" ht="31.3" hidden="false" customHeight="false" outlineLevel="0" collapsed="false">
      <c r="A280" s="158" t="s">
        <v>2321</v>
      </c>
      <c r="B280" s="62" t="s">
        <v>1760</v>
      </c>
      <c r="C280" s="62" t="s">
        <v>1776</v>
      </c>
      <c r="D280" s="62" t="s">
        <v>2322</v>
      </c>
      <c r="E280" s="128" t="n">
        <v>21.6</v>
      </c>
      <c r="F280" s="128" t="n">
        <v>104.3</v>
      </c>
      <c r="G280" s="128" t="n">
        <v>26.4</v>
      </c>
      <c r="H280" s="128" t="n">
        <v>112</v>
      </c>
      <c r="I280" s="153" t="s">
        <v>317</v>
      </c>
      <c r="J280" s="53"/>
    </row>
    <row r="281" customFormat="false" ht="31.3" hidden="false" customHeight="false" outlineLevel="0" collapsed="false">
      <c r="A281" s="158" t="s">
        <v>2323</v>
      </c>
      <c r="B281" s="62" t="s">
        <v>1760</v>
      </c>
      <c r="C281" s="62" t="s">
        <v>1776</v>
      </c>
      <c r="D281" s="62" t="s">
        <v>2324</v>
      </c>
      <c r="E281" s="128" t="n">
        <v>20.2</v>
      </c>
      <c r="F281" s="128" t="n">
        <v>109.7</v>
      </c>
      <c r="G281" s="128" t="n">
        <v>25.6</v>
      </c>
      <c r="H281" s="128" t="n">
        <v>117.3</v>
      </c>
      <c r="I281" s="153" t="s">
        <v>317</v>
      </c>
      <c r="J281" s="53"/>
    </row>
    <row r="282" customFormat="false" ht="31.3" hidden="false" customHeight="false" outlineLevel="0" collapsed="false">
      <c r="A282" s="158" t="s">
        <v>2325</v>
      </c>
      <c r="B282" s="62" t="s">
        <v>1760</v>
      </c>
      <c r="C282" s="62" t="s">
        <v>1776</v>
      </c>
      <c r="D282" s="62" t="s">
        <v>2326</v>
      </c>
      <c r="E282" s="128" t="n">
        <v>29</v>
      </c>
      <c r="F282" s="128" t="n">
        <v>108.3</v>
      </c>
      <c r="G282" s="128" t="n">
        <v>33.4</v>
      </c>
      <c r="H282" s="128" t="n">
        <v>116.1</v>
      </c>
      <c r="I282" s="153" t="s">
        <v>317</v>
      </c>
      <c r="J282" s="53"/>
    </row>
    <row r="283" customFormat="false" ht="31.3" hidden="false" customHeight="false" outlineLevel="0" collapsed="false">
      <c r="A283" s="158" t="s">
        <v>2327</v>
      </c>
      <c r="B283" s="62" t="s">
        <v>1760</v>
      </c>
      <c r="C283" s="62" t="s">
        <v>1776</v>
      </c>
      <c r="D283" s="62" t="s">
        <v>2328</v>
      </c>
      <c r="E283" s="128" t="n">
        <v>34.4</v>
      </c>
      <c r="F283" s="128" t="n">
        <v>114.8</v>
      </c>
      <c r="G283" s="128" t="n">
        <v>38.5</v>
      </c>
      <c r="H283" s="128" t="n">
        <v>122.7</v>
      </c>
      <c r="I283" s="153" t="s">
        <v>317</v>
      </c>
      <c r="J283" s="53"/>
    </row>
    <row r="284" customFormat="false" ht="31.3" hidden="false" customHeight="false" outlineLevel="0" collapsed="false">
      <c r="A284" s="158" t="s">
        <v>2329</v>
      </c>
      <c r="B284" s="62" t="s">
        <v>1760</v>
      </c>
      <c r="C284" s="62" t="s">
        <v>1776</v>
      </c>
      <c r="D284" s="62" t="s">
        <v>2330</v>
      </c>
      <c r="E284" s="128" t="n">
        <v>37.4</v>
      </c>
      <c r="F284" s="128" t="n">
        <v>97.2</v>
      </c>
      <c r="G284" s="128" t="n">
        <v>53.3</v>
      </c>
      <c r="H284" s="128" t="n">
        <v>126.1</v>
      </c>
      <c r="I284" s="153" t="s">
        <v>317</v>
      </c>
      <c r="J284" s="53"/>
    </row>
    <row r="285" customFormat="false" ht="31.3" hidden="false" customHeight="false" outlineLevel="0" collapsed="false">
      <c r="A285" s="158" t="s">
        <v>2331</v>
      </c>
      <c r="B285" s="62" t="s">
        <v>1760</v>
      </c>
      <c r="C285" s="62" t="s">
        <v>1776</v>
      </c>
      <c r="D285" s="62" t="s">
        <v>2332</v>
      </c>
      <c r="E285" s="128" t="n">
        <v>31.4</v>
      </c>
      <c r="F285" s="128" t="n">
        <v>110.3</v>
      </c>
      <c r="G285" s="128" t="n">
        <v>36.4</v>
      </c>
      <c r="H285" s="128" t="n">
        <v>116.6</v>
      </c>
      <c r="I285" s="153" t="s">
        <v>317</v>
      </c>
      <c r="J285" s="53"/>
    </row>
    <row r="286" customFormat="false" ht="31.3" hidden="false" customHeight="false" outlineLevel="0" collapsed="false">
      <c r="A286" s="158" t="s">
        <v>2333</v>
      </c>
      <c r="B286" s="62" t="s">
        <v>1760</v>
      </c>
      <c r="C286" s="62" t="s">
        <v>1776</v>
      </c>
      <c r="D286" s="62" t="s">
        <v>2334</v>
      </c>
      <c r="E286" s="128" t="n">
        <v>30.8</v>
      </c>
      <c r="F286" s="128" t="n">
        <v>116.3</v>
      </c>
      <c r="G286" s="128" t="n">
        <v>35.1</v>
      </c>
      <c r="H286" s="128" t="n">
        <v>121.9</v>
      </c>
      <c r="I286" s="153" t="s">
        <v>317</v>
      </c>
      <c r="J286" s="53"/>
    </row>
    <row r="287" customFormat="false" ht="31.3" hidden="false" customHeight="false" outlineLevel="0" collapsed="false">
      <c r="A287" s="158" t="s">
        <v>2335</v>
      </c>
      <c r="B287" s="62" t="s">
        <v>1760</v>
      </c>
      <c r="C287" s="62" t="s">
        <v>1776</v>
      </c>
      <c r="D287" s="62" t="s">
        <v>2336</v>
      </c>
      <c r="E287" s="128" t="n">
        <v>24.4</v>
      </c>
      <c r="F287" s="128" t="n">
        <v>113.6</v>
      </c>
      <c r="G287" s="128" t="n">
        <v>30.1</v>
      </c>
      <c r="H287" s="128" t="n">
        <v>118.6</v>
      </c>
      <c r="I287" s="153" t="s">
        <v>317</v>
      </c>
      <c r="J287" s="53"/>
    </row>
    <row r="288" customFormat="false" ht="31.3" hidden="false" customHeight="false" outlineLevel="0" collapsed="false">
      <c r="A288" s="158" t="s">
        <v>2337</v>
      </c>
      <c r="B288" s="62" t="s">
        <v>1760</v>
      </c>
      <c r="C288" s="62" t="s">
        <v>1776</v>
      </c>
      <c r="D288" s="62" t="s">
        <v>2338</v>
      </c>
      <c r="E288" s="128" t="n">
        <v>31.7</v>
      </c>
      <c r="F288" s="128" t="n">
        <v>105.5</v>
      </c>
      <c r="G288" s="128" t="n">
        <v>39.6</v>
      </c>
      <c r="H288" s="128" t="n">
        <v>111.3</v>
      </c>
      <c r="I288" s="153" t="s">
        <v>317</v>
      </c>
      <c r="J288" s="53"/>
    </row>
    <row r="289" customFormat="false" ht="31.3" hidden="false" customHeight="false" outlineLevel="0" collapsed="false">
      <c r="A289" s="158" t="s">
        <v>2339</v>
      </c>
      <c r="B289" s="62" t="s">
        <v>1760</v>
      </c>
      <c r="C289" s="62" t="s">
        <v>1776</v>
      </c>
      <c r="D289" s="62" t="s">
        <v>2340</v>
      </c>
      <c r="E289" s="128" t="n">
        <v>43.4</v>
      </c>
      <c r="F289" s="128" t="n">
        <v>121.2</v>
      </c>
      <c r="G289" s="128" t="n">
        <v>53.6</v>
      </c>
      <c r="H289" s="128" t="n">
        <v>135.1</v>
      </c>
      <c r="I289" s="153" t="s">
        <v>317</v>
      </c>
      <c r="J289" s="53"/>
    </row>
    <row r="290" customFormat="false" ht="31.3" hidden="false" customHeight="false" outlineLevel="0" collapsed="false">
      <c r="A290" s="158" t="s">
        <v>2341</v>
      </c>
      <c r="B290" s="62" t="s">
        <v>1760</v>
      </c>
      <c r="C290" s="62" t="s">
        <v>1776</v>
      </c>
      <c r="D290" s="62" t="s">
        <v>2342</v>
      </c>
      <c r="E290" s="128" t="n">
        <v>39.4</v>
      </c>
      <c r="F290" s="128" t="n">
        <v>115.5</v>
      </c>
      <c r="G290" s="128" t="n">
        <v>41.1</v>
      </c>
      <c r="H290" s="128" t="n">
        <v>117.6</v>
      </c>
      <c r="I290" s="153" t="s">
        <v>317</v>
      </c>
      <c r="J290" s="53"/>
    </row>
    <row r="291" customFormat="false" ht="31.3" hidden="false" customHeight="false" outlineLevel="0" collapsed="false">
      <c r="A291" s="158" t="s">
        <v>2343</v>
      </c>
      <c r="B291" s="62" t="s">
        <v>1760</v>
      </c>
      <c r="C291" s="62" t="s">
        <v>1776</v>
      </c>
      <c r="D291" s="62" t="s">
        <v>2344</v>
      </c>
      <c r="E291" s="128" t="n">
        <v>28</v>
      </c>
      <c r="F291" s="128" t="n">
        <v>105.3</v>
      </c>
      <c r="G291" s="128" t="n">
        <v>32.6</v>
      </c>
      <c r="H291" s="128" t="n">
        <v>110.2</v>
      </c>
      <c r="I291" s="153" t="s">
        <v>317</v>
      </c>
      <c r="J291" s="53"/>
    </row>
    <row r="292" customFormat="false" ht="31.3" hidden="false" customHeight="false" outlineLevel="0" collapsed="false">
      <c r="A292" s="158" t="s">
        <v>2345</v>
      </c>
      <c r="B292" s="62" t="s">
        <v>1760</v>
      </c>
      <c r="C292" s="62" t="s">
        <v>1776</v>
      </c>
      <c r="D292" s="62" t="s">
        <v>2346</v>
      </c>
      <c r="E292" s="128" t="n">
        <v>23.5</v>
      </c>
      <c r="F292" s="128" t="n">
        <v>116.8</v>
      </c>
      <c r="G292" s="128" t="n">
        <v>28.5</v>
      </c>
      <c r="H292" s="128" t="n">
        <v>120.5</v>
      </c>
      <c r="I292" s="153" t="s">
        <v>317</v>
      </c>
      <c r="J292" s="53"/>
    </row>
    <row r="293" customFormat="false" ht="31.3" hidden="false" customHeight="false" outlineLevel="0" collapsed="false">
      <c r="A293" s="158" t="s">
        <v>2347</v>
      </c>
      <c r="B293" s="62" t="s">
        <v>1760</v>
      </c>
      <c r="C293" s="62" t="s">
        <v>1776</v>
      </c>
      <c r="D293" s="62" t="s">
        <v>2348</v>
      </c>
      <c r="E293" s="128" t="n">
        <v>32.6</v>
      </c>
      <c r="F293" s="128" t="n">
        <v>92.5</v>
      </c>
      <c r="G293" s="128" t="n">
        <v>42.9</v>
      </c>
      <c r="H293" s="128" t="n">
        <v>108.9</v>
      </c>
      <c r="I293" s="153" t="s">
        <v>317</v>
      </c>
      <c r="J293" s="53"/>
    </row>
    <row r="294" customFormat="false" ht="31.3" hidden="false" customHeight="false" outlineLevel="0" collapsed="false">
      <c r="A294" s="158" t="s">
        <v>2349</v>
      </c>
      <c r="B294" s="62" t="s">
        <v>1760</v>
      </c>
      <c r="C294" s="62" t="s">
        <v>1776</v>
      </c>
      <c r="D294" s="62" t="s">
        <v>2350</v>
      </c>
      <c r="E294" s="128" t="n">
        <v>18</v>
      </c>
      <c r="F294" s="128" t="n">
        <v>108.6</v>
      </c>
      <c r="G294" s="128" t="n">
        <v>20.3</v>
      </c>
      <c r="H294" s="128" t="n">
        <v>111.1</v>
      </c>
      <c r="I294" s="153" t="s">
        <v>317</v>
      </c>
      <c r="J294" s="53"/>
    </row>
    <row r="295" customFormat="false" ht="31.3" hidden="false" customHeight="false" outlineLevel="0" collapsed="false">
      <c r="A295" s="158" t="s">
        <v>2351</v>
      </c>
      <c r="B295" s="62" t="s">
        <v>1760</v>
      </c>
      <c r="C295" s="62" t="s">
        <v>1776</v>
      </c>
      <c r="D295" s="62" t="s">
        <v>2352</v>
      </c>
      <c r="E295" s="128" t="n">
        <v>36</v>
      </c>
      <c r="F295" s="128" t="n">
        <v>113.5</v>
      </c>
      <c r="G295" s="128" t="n">
        <v>42.6</v>
      </c>
      <c r="H295" s="128" t="n">
        <v>119.9</v>
      </c>
      <c r="I295" s="153" t="s">
        <v>317</v>
      </c>
      <c r="J295" s="53"/>
    </row>
    <row r="296" customFormat="false" ht="31.3" hidden="false" customHeight="false" outlineLevel="0" collapsed="false">
      <c r="A296" s="158" t="s">
        <v>2353</v>
      </c>
      <c r="B296" s="62" t="s">
        <v>1760</v>
      </c>
      <c r="C296" s="62" t="s">
        <v>1776</v>
      </c>
      <c r="D296" s="62" t="s">
        <v>2354</v>
      </c>
      <c r="E296" s="128" t="n">
        <v>41</v>
      </c>
      <c r="F296" s="128" t="n">
        <v>121.7</v>
      </c>
      <c r="G296" s="128" t="n">
        <v>46.3</v>
      </c>
      <c r="H296" s="128" t="n">
        <v>131.4</v>
      </c>
      <c r="I296" s="153" t="s">
        <v>317</v>
      </c>
      <c r="J296" s="53"/>
    </row>
    <row r="297" customFormat="false" ht="31.3" hidden="false" customHeight="false" outlineLevel="0" collapsed="false">
      <c r="A297" s="158" t="s">
        <v>2355</v>
      </c>
      <c r="B297" s="62" t="s">
        <v>1760</v>
      </c>
      <c r="C297" s="62" t="s">
        <v>1776</v>
      </c>
      <c r="D297" s="62" t="s">
        <v>2356</v>
      </c>
      <c r="E297" s="128" t="n">
        <v>38.7</v>
      </c>
      <c r="F297" s="128" t="n">
        <v>118.8</v>
      </c>
      <c r="G297" s="128" t="n">
        <v>43.5</v>
      </c>
      <c r="H297" s="128" t="n">
        <v>125.9</v>
      </c>
      <c r="I297" s="153" t="s">
        <v>317</v>
      </c>
      <c r="J297" s="53"/>
    </row>
    <row r="298" customFormat="false" ht="31.3" hidden="false" customHeight="false" outlineLevel="0" collapsed="false">
      <c r="A298" s="158" t="s">
        <v>2357</v>
      </c>
      <c r="B298" s="62" t="s">
        <v>1760</v>
      </c>
      <c r="C298" s="62" t="s">
        <v>1776</v>
      </c>
      <c r="D298" s="62" t="s">
        <v>2358</v>
      </c>
      <c r="E298" s="128" t="n">
        <v>37.4</v>
      </c>
      <c r="F298" s="128" t="n">
        <v>97.2</v>
      </c>
      <c r="G298" s="128" t="n">
        <v>53.3</v>
      </c>
      <c r="H298" s="128" t="n">
        <v>126.1</v>
      </c>
      <c r="I298" s="153" t="s">
        <v>317</v>
      </c>
      <c r="J298" s="53"/>
    </row>
    <row r="299" customFormat="false" ht="31.3" hidden="false" customHeight="false" outlineLevel="0" collapsed="false">
      <c r="A299" s="158" t="s">
        <v>2359</v>
      </c>
      <c r="B299" s="62" t="s">
        <v>1760</v>
      </c>
      <c r="C299" s="62" t="s">
        <v>1776</v>
      </c>
      <c r="D299" s="62" t="s">
        <v>2360</v>
      </c>
      <c r="E299" s="128" t="n">
        <v>35</v>
      </c>
      <c r="F299" s="128" t="n">
        <v>104</v>
      </c>
      <c r="G299" s="128" t="n">
        <v>39.5</v>
      </c>
      <c r="H299" s="128" t="n">
        <v>107.7</v>
      </c>
      <c r="I299" s="153" t="s">
        <v>317</v>
      </c>
      <c r="J299" s="53"/>
    </row>
    <row r="300" customFormat="false" ht="31.3" hidden="false" customHeight="false" outlineLevel="0" collapsed="false">
      <c r="A300" s="158" t="s">
        <v>2361</v>
      </c>
      <c r="B300" s="62" t="s">
        <v>1760</v>
      </c>
      <c r="C300" s="62" t="s">
        <v>1776</v>
      </c>
      <c r="D300" s="62" t="s">
        <v>2362</v>
      </c>
      <c r="E300" s="128" t="n">
        <v>31.6</v>
      </c>
      <c r="F300" s="128" t="n">
        <v>89.3</v>
      </c>
      <c r="G300" s="128" t="n">
        <v>39.2</v>
      </c>
      <c r="H300" s="128" t="n">
        <v>103.1</v>
      </c>
      <c r="I300" s="153" t="s">
        <v>317</v>
      </c>
      <c r="J300" s="53"/>
    </row>
    <row r="301" customFormat="false" ht="31.3" hidden="false" customHeight="false" outlineLevel="0" collapsed="false">
      <c r="A301" s="158" t="s">
        <v>2363</v>
      </c>
      <c r="B301" s="62" t="s">
        <v>1760</v>
      </c>
      <c r="C301" s="62" t="s">
        <v>1776</v>
      </c>
      <c r="D301" s="62" t="s">
        <v>2364</v>
      </c>
      <c r="E301" s="128" t="n">
        <v>30.6</v>
      </c>
      <c r="F301" s="128" t="n">
        <v>120.5</v>
      </c>
      <c r="G301" s="128" t="n">
        <v>31.9</v>
      </c>
      <c r="H301" s="128" t="n">
        <v>122</v>
      </c>
      <c r="I301" s="153" t="s">
        <v>317</v>
      </c>
      <c r="J301" s="53"/>
    </row>
    <row r="302" customFormat="false" ht="31.3" hidden="false" customHeight="false" outlineLevel="0" collapsed="false">
      <c r="A302" s="158" t="s">
        <v>2365</v>
      </c>
      <c r="B302" s="62" t="s">
        <v>1760</v>
      </c>
      <c r="C302" s="62" t="s">
        <v>1776</v>
      </c>
      <c r="D302" s="62" t="s">
        <v>2366</v>
      </c>
      <c r="E302" s="128" t="n">
        <v>21.8</v>
      </c>
      <c r="F302" s="128" t="n">
        <v>119.3</v>
      </c>
      <c r="G302" s="128" t="n">
        <v>25.4</v>
      </c>
      <c r="H302" s="128" t="n">
        <v>122.1</v>
      </c>
      <c r="I302" s="153" t="s">
        <v>317</v>
      </c>
      <c r="J302" s="53"/>
    </row>
    <row r="303" customFormat="false" ht="31.3" hidden="false" customHeight="false" outlineLevel="0" collapsed="false">
      <c r="A303" s="158" t="s">
        <v>2367</v>
      </c>
      <c r="B303" s="62" t="s">
        <v>1760</v>
      </c>
      <c r="C303" s="62" t="s">
        <v>1776</v>
      </c>
      <c r="D303" s="62" t="s">
        <v>2368</v>
      </c>
      <c r="E303" s="128" t="n">
        <v>38.5</v>
      </c>
      <c r="F303" s="128" t="n">
        <v>116.7</v>
      </c>
      <c r="G303" s="128" t="n">
        <v>40.5</v>
      </c>
      <c r="H303" s="128" t="n">
        <v>118</v>
      </c>
      <c r="I303" s="153" t="s">
        <v>317</v>
      </c>
      <c r="J303" s="53"/>
    </row>
    <row r="304" customFormat="false" ht="31.3" hidden="false" customHeight="false" outlineLevel="0" collapsed="false">
      <c r="A304" s="158" t="s">
        <v>2369</v>
      </c>
      <c r="B304" s="62" t="s">
        <v>1760</v>
      </c>
      <c r="C304" s="62" t="s">
        <v>1776</v>
      </c>
      <c r="D304" s="62" t="s">
        <v>2370</v>
      </c>
      <c r="E304" s="128" t="n">
        <v>34.3</v>
      </c>
      <c r="F304" s="128" t="n">
        <v>73.3</v>
      </c>
      <c r="G304" s="128" t="n">
        <v>49.2</v>
      </c>
      <c r="H304" s="128" t="n">
        <v>96.5</v>
      </c>
      <c r="I304" s="153" t="s">
        <v>317</v>
      </c>
      <c r="J304" s="53"/>
    </row>
    <row r="305" customFormat="false" ht="31.3" hidden="false" customHeight="false" outlineLevel="0" collapsed="false">
      <c r="A305" s="158" t="s">
        <v>2371</v>
      </c>
      <c r="B305" s="62" t="s">
        <v>1760</v>
      </c>
      <c r="C305" s="62" t="s">
        <v>1776</v>
      </c>
      <c r="D305" s="62" t="s">
        <v>2372</v>
      </c>
      <c r="E305" s="128" t="n">
        <v>26.8</v>
      </c>
      <c r="F305" s="128" t="n">
        <v>78.4</v>
      </c>
      <c r="G305" s="128" t="n">
        <v>36.5</v>
      </c>
      <c r="H305" s="128" t="n">
        <v>99.4</v>
      </c>
      <c r="I305" s="153" t="s">
        <v>317</v>
      </c>
      <c r="J305" s="53"/>
    </row>
    <row r="306" customFormat="false" ht="31.3" hidden="false" customHeight="false" outlineLevel="0" collapsed="false">
      <c r="A306" s="158" t="s">
        <v>2373</v>
      </c>
      <c r="B306" s="62" t="s">
        <v>1760</v>
      </c>
      <c r="C306" s="62" t="s">
        <v>1776</v>
      </c>
      <c r="D306" s="125" t="s">
        <v>2374</v>
      </c>
      <c r="E306" s="159" t="n">
        <v>27</v>
      </c>
      <c r="F306" s="159" t="n">
        <v>118</v>
      </c>
      <c r="G306" s="159" t="n">
        <v>31.6</v>
      </c>
      <c r="H306" s="159" t="n">
        <v>123</v>
      </c>
      <c r="I306" s="153" t="s">
        <v>317</v>
      </c>
      <c r="J306" s="53"/>
    </row>
    <row r="307" customFormat="false" ht="31.3" hidden="false" customHeight="false" outlineLevel="0" collapsed="false">
      <c r="A307" s="158" t="s">
        <v>2375</v>
      </c>
      <c r="B307" s="125" t="s">
        <v>1691</v>
      </c>
      <c r="C307" s="125" t="s">
        <v>1692</v>
      </c>
      <c r="D307" s="125" t="s">
        <v>2376</v>
      </c>
      <c r="E307" s="159" t="n">
        <v>36</v>
      </c>
      <c r="F307" s="159" t="n">
        <v>-104</v>
      </c>
      <c r="G307" s="159" t="n">
        <v>49</v>
      </c>
      <c r="H307" s="159" t="n">
        <v>-80.5</v>
      </c>
      <c r="I307" s="153" t="s">
        <v>317</v>
      </c>
      <c r="J307" s="53"/>
    </row>
    <row r="308" customFormat="false" ht="31.3" hidden="false" customHeight="false" outlineLevel="0" collapsed="false">
      <c r="A308" s="158" t="s">
        <v>2377</v>
      </c>
      <c r="B308" s="125" t="s">
        <v>1696</v>
      </c>
      <c r="C308" s="125" t="s">
        <v>2273</v>
      </c>
      <c r="D308" s="125" t="s">
        <v>2378</v>
      </c>
      <c r="E308" s="159" t="n">
        <v>45.8</v>
      </c>
      <c r="F308" s="159" t="n">
        <v>5.9</v>
      </c>
      <c r="G308" s="159" t="n">
        <v>47.9</v>
      </c>
      <c r="H308" s="159" t="n">
        <v>10.6</v>
      </c>
      <c r="I308" s="153" t="s">
        <v>317</v>
      </c>
      <c r="J308" s="53"/>
    </row>
    <row r="309" customFormat="false" ht="31.3" hidden="false" customHeight="false" outlineLevel="0" collapsed="false">
      <c r="A309" s="158" t="s">
        <v>2379</v>
      </c>
      <c r="B309" s="62" t="s">
        <v>1760</v>
      </c>
      <c r="C309" s="62" t="s">
        <v>1774</v>
      </c>
      <c r="D309" s="62" t="s">
        <v>2380</v>
      </c>
      <c r="E309" s="128" t="n">
        <v>28.4</v>
      </c>
      <c r="F309" s="128" t="n">
        <v>76.8</v>
      </c>
      <c r="G309" s="128" t="n">
        <v>28.9</v>
      </c>
      <c r="H309" s="128" t="n">
        <v>77.3</v>
      </c>
      <c r="I309" s="153" t="s">
        <v>317</v>
      </c>
      <c r="J309" s="53"/>
    </row>
    <row r="310" customFormat="false" ht="31.3" hidden="false" customHeight="false" outlineLevel="0" collapsed="false">
      <c r="A310" s="158" t="s">
        <v>2381</v>
      </c>
      <c r="B310" s="62" t="s">
        <v>1760</v>
      </c>
      <c r="C310" s="62" t="s">
        <v>1774</v>
      </c>
      <c r="D310" s="62" t="s">
        <v>2382</v>
      </c>
      <c r="E310" s="128" t="n">
        <v>15.6</v>
      </c>
      <c r="F310" s="128" t="n">
        <v>72.6</v>
      </c>
      <c r="G310" s="128" t="n">
        <v>22</v>
      </c>
      <c r="H310" s="128" t="n">
        <v>80.9</v>
      </c>
      <c r="I310" s="153" t="s">
        <v>317</v>
      </c>
      <c r="J310" s="53"/>
    </row>
    <row r="311" customFormat="false" ht="31.3" hidden="false" customHeight="false" outlineLevel="0" collapsed="false">
      <c r="A311" s="158" t="s">
        <v>2383</v>
      </c>
      <c r="B311" s="62" t="s">
        <v>1760</v>
      </c>
      <c r="C311" s="62" t="s">
        <v>1774</v>
      </c>
      <c r="D311" s="62" t="s">
        <v>2384</v>
      </c>
      <c r="E311" s="128" t="n">
        <v>23.9</v>
      </c>
      <c r="F311" s="128" t="n">
        <v>77</v>
      </c>
      <c r="G311" s="128" t="n">
        <v>30.5</v>
      </c>
      <c r="H311" s="128" t="n">
        <v>84.4</v>
      </c>
      <c r="I311" s="153" t="s">
        <v>317</v>
      </c>
      <c r="J311" s="53"/>
    </row>
    <row r="312" customFormat="false" ht="31.3" hidden="false" customHeight="false" outlineLevel="0" collapsed="false">
      <c r="A312" s="158" t="s">
        <v>2385</v>
      </c>
      <c r="B312" s="62" t="s">
        <v>1760</v>
      </c>
      <c r="C312" s="62" t="s">
        <v>1774</v>
      </c>
      <c r="D312" s="62" t="s">
        <v>2386</v>
      </c>
      <c r="E312" s="128" t="n">
        <v>8.1</v>
      </c>
      <c r="F312" s="128" t="n">
        <v>76.2</v>
      </c>
      <c r="G312" s="128" t="n">
        <v>13.6</v>
      </c>
      <c r="H312" s="128" t="n">
        <v>80.4</v>
      </c>
      <c r="I312" s="153" t="s">
        <v>317</v>
      </c>
      <c r="J312" s="53"/>
    </row>
    <row r="313" customFormat="false" ht="31.3" hidden="false" customHeight="false" outlineLevel="0" collapsed="false">
      <c r="A313" s="158" t="s">
        <v>2387</v>
      </c>
      <c r="B313" s="62" t="s">
        <v>1760</v>
      </c>
      <c r="C313" s="62" t="s">
        <v>1774</v>
      </c>
      <c r="D313" s="62" t="s">
        <v>2388</v>
      </c>
      <c r="E313" s="128" t="n">
        <v>21.5</v>
      </c>
      <c r="F313" s="128" t="n">
        <v>86.5</v>
      </c>
      <c r="G313" s="128" t="n">
        <v>27.2</v>
      </c>
      <c r="H313" s="128" t="n">
        <v>89.9</v>
      </c>
      <c r="I313" s="153" t="s">
        <v>317</v>
      </c>
      <c r="J313" s="53"/>
    </row>
    <row r="314" customFormat="false" ht="31.3" hidden="false" customHeight="false" outlineLevel="0" collapsed="false">
      <c r="A314" s="158" t="s">
        <v>2389</v>
      </c>
      <c r="B314" s="62" t="s">
        <v>1760</v>
      </c>
      <c r="C314" s="62" t="s">
        <v>1774</v>
      </c>
      <c r="D314" s="62" t="s">
        <v>2390</v>
      </c>
      <c r="E314" s="128" t="n">
        <v>12.6</v>
      </c>
      <c r="F314" s="128" t="n">
        <v>77.3</v>
      </c>
      <c r="G314" s="128" t="n">
        <v>19.3</v>
      </c>
      <c r="H314" s="128" t="n">
        <v>84.8</v>
      </c>
      <c r="I314" s="153" t="s">
        <v>317</v>
      </c>
      <c r="J314" s="53"/>
    </row>
    <row r="315" customFormat="false" ht="31.3" hidden="false" customHeight="false" outlineLevel="0" collapsed="false">
      <c r="A315" s="158" t="s">
        <v>2391</v>
      </c>
      <c r="B315" s="62" t="s">
        <v>1760</v>
      </c>
      <c r="C315" s="62" t="s">
        <v>1774</v>
      </c>
      <c r="D315" s="125" t="s">
        <v>2392</v>
      </c>
      <c r="E315" s="159" t="n">
        <v>20.1</v>
      </c>
      <c r="F315" s="159" t="n">
        <v>68.1</v>
      </c>
      <c r="G315" s="159" t="n">
        <v>24.7</v>
      </c>
      <c r="H315" s="159" t="n">
        <v>74.5</v>
      </c>
      <c r="I315" s="153" t="s">
        <v>317</v>
      </c>
      <c r="J315" s="53"/>
    </row>
    <row r="316" customFormat="false" ht="31.3" hidden="false" customHeight="false" outlineLevel="0" collapsed="false">
      <c r="A316" s="158" t="s">
        <v>2393</v>
      </c>
      <c r="B316" s="125" t="s">
        <v>1696</v>
      </c>
      <c r="C316" s="125" t="s">
        <v>1699</v>
      </c>
      <c r="D316" s="125" t="s">
        <v>1699</v>
      </c>
      <c r="E316" s="159" t="n">
        <v>50.7</v>
      </c>
      <c r="F316" s="159" t="n">
        <v>3.4</v>
      </c>
      <c r="G316" s="159" t="n">
        <v>53.6</v>
      </c>
      <c r="H316" s="159" t="n">
        <v>7.2</v>
      </c>
      <c r="I316" s="153" t="s">
        <v>317</v>
      </c>
      <c r="J316" s="53"/>
    </row>
    <row r="317" customFormat="false" ht="31.3" hidden="false" customHeight="false" outlineLevel="0" collapsed="false">
      <c r="A317" s="158" t="s">
        <v>2394</v>
      </c>
      <c r="B317" s="62" t="s">
        <v>1696</v>
      </c>
      <c r="C317" s="62" t="s">
        <v>1729</v>
      </c>
      <c r="D317" s="62" t="s">
        <v>2395</v>
      </c>
      <c r="E317" s="128" t="n">
        <v>48.955</v>
      </c>
      <c r="F317" s="128" t="n">
        <v>2.732</v>
      </c>
      <c r="G317" s="128" t="n">
        <v>48.955</v>
      </c>
      <c r="H317" s="128" t="n">
        <v>2.732</v>
      </c>
      <c r="I317" s="153" t="s">
        <v>317</v>
      </c>
      <c r="J317" s="53"/>
    </row>
    <row r="318" customFormat="false" ht="31.3" hidden="false" customHeight="false" outlineLevel="0" collapsed="false">
      <c r="A318" s="158" t="s">
        <v>2396</v>
      </c>
      <c r="B318" s="62" t="s">
        <v>1696</v>
      </c>
      <c r="C318" s="62" t="s">
        <v>1729</v>
      </c>
      <c r="D318" s="62" t="s">
        <v>2397</v>
      </c>
      <c r="E318" s="128" t="n">
        <v>49.047</v>
      </c>
      <c r="F318" s="128" t="n">
        <v>2.41</v>
      </c>
      <c r="G318" s="128" t="n">
        <v>49.047</v>
      </c>
      <c r="H318" s="128" t="n">
        <v>2.41</v>
      </c>
      <c r="I318" s="153" t="s">
        <v>317</v>
      </c>
      <c r="J318" s="53"/>
    </row>
    <row r="319" customFormat="false" ht="31.3" hidden="false" customHeight="false" outlineLevel="0" collapsed="false">
      <c r="A319" s="158" t="s">
        <v>2398</v>
      </c>
      <c r="B319" s="62" t="s">
        <v>1696</v>
      </c>
      <c r="C319" s="62" t="s">
        <v>1729</v>
      </c>
      <c r="D319" s="62" t="s">
        <v>2399</v>
      </c>
      <c r="E319" s="128" t="n">
        <v>48.587</v>
      </c>
      <c r="F319" s="128" t="n">
        <v>2.381</v>
      </c>
      <c r="G319" s="128" t="n">
        <v>48.587</v>
      </c>
      <c r="H319" s="128" t="n">
        <v>2.381</v>
      </c>
      <c r="I319" s="153" t="s">
        <v>317</v>
      </c>
      <c r="J319" s="53"/>
    </row>
    <row r="320" customFormat="false" ht="31.3" hidden="false" customHeight="false" outlineLevel="0" collapsed="false">
      <c r="A320" s="158" t="s">
        <v>2400</v>
      </c>
      <c r="B320" s="62" t="s">
        <v>1696</v>
      </c>
      <c r="C320" s="62" t="s">
        <v>1729</v>
      </c>
      <c r="D320" s="62" t="s">
        <v>2401</v>
      </c>
      <c r="E320" s="128" t="n">
        <v>48.641</v>
      </c>
      <c r="F320" s="128" t="n">
        <v>2.739</v>
      </c>
      <c r="G320" s="128" t="n">
        <v>48.641</v>
      </c>
      <c r="H320" s="128" t="n">
        <v>2.739</v>
      </c>
      <c r="I320" s="153" t="s">
        <v>317</v>
      </c>
      <c r="J320" s="53"/>
    </row>
    <row r="321" customFormat="false" ht="31.3" hidden="false" customHeight="false" outlineLevel="0" collapsed="false">
      <c r="A321" s="158" t="s">
        <v>2402</v>
      </c>
      <c r="B321" s="62" t="s">
        <v>1696</v>
      </c>
      <c r="C321" s="62" t="s">
        <v>1729</v>
      </c>
      <c r="D321" s="62" t="s">
        <v>2403</v>
      </c>
      <c r="E321" s="128" t="n">
        <v>49.051</v>
      </c>
      <c r="F321" s="128" t="n">
        <v>2.421</v>
      </c>
      <c r="G321" s="128" t="n">
        <v>49.051</v>
      </c>
      <c r="H321" s="128" t="n">
        <v>2.421</v>
      </c>
      <c r="I321" s="153" t="s">
        <v>317</v>
      </c>
      <c r="J321" s="53"/>
    </row>
    <row r="322" customFormat="false" ht="31.3" hidden="false" customHeight="false" outlineLevel="0" collapsed="false">
      <c r="A322" s="158" t="s">
        <v>2404</v>
      </c>
      <c r="B322" s="62" t="s">
        <v>1696</v>
      </c>
      <c r="C322" s="62" t="s">
        <v>1729</v>
      </c>
      <c r="D322" s="62" t="s">
        <v>2405</v>
      </c>
      <c r="E322" s="128" t="n">
        <v>49.022</v>
      </c>
      <c r="F322" s="128" t="n">
        <v>2.798</v>
      </c>
      <c r="G322" s="128" t="n">
        <v>49.022</v>
      </c>
      <c r="H322" s="128" t="n">
        <v>2.798</v>
      </c>
      <c r="I322" s="153" t="s">
        <v>317</v>
      </c>
      <c r="J322" s="53"/>
    </row>
    <row r="323" customFormat="false" ht="31.3" hidden="false" customHeight="false" outlineLevel="0" collapsed="false">
      <c r="A323" s="158" t="s">
        <v>2406</v>
      </c>
      <c r="B323" s="62" t="s">
        <v>1696</v>
      </c>
      <c r="C323" s="62" t="s">
        <v>1729</v>
      </c>
      <c r="D323" s="62" t="s">
        <v>2407</v>
      </c>
      <c r="E323" s="128" t="n">
        <v>48.576</v>
      </c>
      <c r="F323" s="128" t="n">
        <v>2.751</v>
      </c>
      <c r="G323" s="128" t="n">
        <v>48.576</v>
      </c>
      <c r="H323" s="128" t="n">
        <v>2.751</v>
      </c>
      <c r="I323" s="153" t="s">
        <v>317</v>
      </c>
      <c r="J323" s="53"/>
    </row>
    <row r="324" customFormat="false" ht="31.3" hidden="false" customHeight="false" outlineLevel="0" collapsed="false">
      <c r="A324" s="158" t="s">
        <v>2408</v>
      </c>
      <c r="B324" s="62" t="s">
        <v>1696</v>
      </c>
      <c r="C324" s="62" t="s">
        <v>1729</v>
      </c>
      <c r="D324" s="62" t="s">
        <v>2409</v>
      </c>
      <c r="E324" s="128" t="n">
        <v>49.002</v>
      </c>
      <c r="F324" s="128" t="n">
        <v>3.031</v>
      </c>
      <c r="G324" s="128" t="n">
        <v>49.002</v>
      </c>
      <c r="H324" s="128" t="n">
        <v>3.031</v>
      </c>
      <c r="I324" s="153" t="s">
        <v>317</v>
      </c>
      <c r="J324" s="53"/>
    </row>
    <row r="325" customFormat="false" ht="31.3" hidden="false" customHeight="false" outlineLevel="0" collapsed="false">
      <c r="A325" s="158" t="s">
        <v>2410</v>
      </c>
      <c r="B325" s="62" t="s">
        <v>1696</v>
      </c>
      <c r="C325" s="62" t="s">
        <v>1729</v>
      </c>
      <c r="D325" s="62" t="s">
        <v>2411</v>
      </c>
      <c r="E325" s="128" t="n">
        <v>49.05</v>
      </c>
      <c r="F325" s="128" t="n">
        <v>2.352</v>
      </c>
      <c r="G325" s="128" t="n">
        <v>49.05</v>
      </c>
      <c r="H325" s="128" t="n">
        <v>2.352</v>
      </c>
      <c r="I325" s="153" t="s">
        <v>317</v>
      </c>
      <c r="J325" s="53"/>
    </row>
    <row r="326" customFormat="false" ht="31.3" hidden="false" customHeight="false" outlineLevel="0" collapsed="false">
      <c r="A326" s="158" t="s">
        <v>2412</v>
      </c>
      <c r="B326" s="62" t="s">
        <v>1696</v>
      </c>
      <c r="C326" s="62" t="s">
        <v>1729</v>
      </c>
      <c r="D326" s="62" t="s">
        <v>2413</v>
      </c>
      <c r="E326" s="128" t="n">
        <v>49.017</v>
      </c>
      <c r="F326" s="128" t="n">
        <v>1.805</v>
      </c>
      <c r="G326" s="128" t="n">
        <v>49.017</v>
      </c>
      <c r="H326" s="128" t="n">
        <v>1.805</v>
      </c>
      <c r="I326" s="153" t="s">
        <v>317</v>
      </c>
      <c r="J326" s="53"/>
    </row>
    <row r="327" customFormat="false" ht="31.3" hidden="false" customHeight="false" outlineLevel="0" collapsed="false">
      <c r="A327" s="158" t="s">
        <v>2414</v>
      </c>
      <c r="B327" s="62" t="s">
        <v>1696</v>
      </c>
      <c r="C327" s="62" t="s">
        <v>1729</v>
      </c>
      <c r="D327" s="62" t="s">
        <v>2415</v>
      </c>
      <c r="E327" s="128" t="n">
        <v>49.011</v>
      </c>
      <c r="F327" s="128" t="n">
        <v>1.796</v>
      </c>
      <c r="G327" s="128" t="n">
        <v>49.011</v>
      </c>
      <c r="H327" s="128" t="n">
        <v>1.796</v>
      </c>
      <c r="I327" s="153" t="s">
        <v>317</v>
      </c>
      <c r="J327" s="53"/>
    </row>
    <row r="328" customFormat="false" ht="31.3" hidden="false" customHeight="false" outlineLevel="0" collapsed="false">
      <c r="A328" s="158" t="s">
        <v>2416</v>
      </c>
      <c r="B328" s="62" t="s">
        <v>1696</v>
      </c>
      <c r="C328" s="62" t="s">
        <v>1729</v>
      </c>
      <c r="D328" s="62" t="s">
        <v>2417</v>
      </c>
      <c r="E328" s="128" t="n">
        <v>49.056</v>
      </c>
      <c r="F328" s="128" t="n">
        <v>3.173</v>
      </c>
      <c r="G328" s="128" t="n">
        <v>49.056</v>
      </c>
      <c r="H328" s="128" t="n">
        <v>3.173</v>
      </c>
      <c r="I328" s="153" t="s">
        <v>317</v>
      </c>
      <c r="J328" s="53"/>
    </row>
    <row r="329" customFormat="false" ht="31.3" hidden="false" customHeight="false" outlineLevel="0" collapsed="false">
      <c r="A329" s="158" t="s">
        <v>2418</v>
      </c>
      <c r="B329" s="62" t="s">
        <v>1696</v>
      </c>
      <c r="C329" s="62" t="s">
        <v>1729</v>
      </c>
      <c r="D329" s="62" t="s">
        <v>2419</v>
      </c>
      <c r="E329" s="128" t="n">
        <v>48.985</v>
      </c>
      <c r="F329" s="128" t="n">
        <v>1.551</v>
      </c>
      <c r="G329" s="128" t="n">
        <v>48.985</v>
      </c>
      <c r="H329" s="128" t="n">
        <v>1.551</v>
      </c>
      <c r="I329" s="153" t="s">
        <v>317</v>
      </c>
      <c r="J329" s="53"/>
    </row>
    <row r="330" customFormat="false" ht="31.3" hidden="false" customHeight="false" outlineLevel="0" collapsed="false">
      <c r="A330" s="158" t="s">
        <v>2420</v>
      </c>
      <c r="B330" s="62" t="s">
        <v>1696</v>
      </c>
      <c r="C330" s="62" t="s">
        <v>1729</v>
      </c>
      <c r="D330" s="62" t="s">
        <v>2421</v>
      </c>
      <c r="E330" s="128" t="n">
        <v>48.844</v>
      </c>
      <c r="F330" s="128" t="n">
        <v>1.874</v>
      </c>
      <c r="G330" s="128" t="n">
        <v>48.844</v>
      </c>
      <c r="H330" s="128" t="n">
        <v>1.874</v>
      </c>
      <c r="I330" s="153" t="s">
        <v>317</v>
      </c>
      <c r="J330" s="53"/>
    </row>
    <row r="331" customFormat="false" ht="31.3" hidden="false" customHeight="false" outlineLevel="0" collapsed="false">
      <c r="A331" s="158" t="s">
        <v>2422</v>
      </c>
      <c r="B331" s="62" t="s">
        <v>1696</v>
      </c>
      <c r="C331" s="62" t="s">
        <v>1729</v>
      </c>
      <c r="D331" s="62" t="s">
        <v>2423</v>
      </c>
      <c r="E331" s="128" t="n">
        <v>49.204</v>
      </c>
      <c r="F331" s="128" t="n">
        <v>1.707</v>
      </c>
      <c r="G331" s="128" t="n">
        <v>49.204</v>
      </c>
      <c r="H331" s="128" t="n">
        <v>1.707</v>
      </c>
      <c r="I331" s="153" t="s">
        <v>317</v>
      </c>
      <c r="J331" s="53"/>
    </row>
    <row r="332" customFormat="false" ht="31.3" hidden="false" customHeight="false" outlineLevel="0" collapsed="false">
      <c r="A332" s="158" t="s">
        <v>2424</v>
      </c>
      <c r="B332" s="62" t="s">
        <v>1696</v>
      </c>
      <c r="C332" s="62" t="s">
        <v>1729</v>
      </c>
      <c r="D332" s="125" t="s">
        <v>2425</v>
      </c>
      <c r="E332" s="159" t="n">
        <v>48.973</v>
      </c>
      <c r="F332" s="159" t="n">
        <v>2.166</v>
      </c>
      <c r="G332" s="159" t="n">
        <v>48.973</v>
      </c>
      <c r="H332" s="159" t="n">
        <v>2.166</v>
      </c>
      <c r="I332" s="153" t="s">
        <v>317</v>
      </c>
      <c r="J332" s="53"/>
    </row>
    <row r="333" customFormat="false" ht="31.3" hidden="false" customHeight="false" outlineLevel="0" collapsed="false">
      <c r="A333" s="158" t="s">
        <v>2426</v>
      </c>
      <c r="B333" s="125" t="s">
        <v>1691</v>
      </c>
      <c r="C333" s="125" t="s">
        <v>1692</v>
      </c>
      <c r="D333" s="125" t="s">
        <v>2427</v>
      </c>
      <c r="E333" s="159" t="n">
        <v>39.76</v>
      </c>
      <c r="F333" s="159" t="n">
        <v>86.53</v>
      </c>
      <c r="G333" s="159" t="n">
        <v>39.76</v>
      </c>
      <c r="H333" s="159" t="n">
        <v>86.53</v>
      </c>
      <c r="I333" s="153" t="s">
        <v>317</v>
      </c>
      <c r="J333" s="53"/>
    </row>
    <row r="334" customFormat="false" ht="31.3" hidden="false" customHeight="false" outlineLevel="0" collapsed="false">
      <c r="A334" s="158" t="s">
        <v>2428</v>
      </c>
      <c r="B334" s="125" t="s">
        <v>1696</v>
      </c>
      <c r="C334" s="125" t="s">
        <v>1707</v>
      </c>
      <c r="D334" s="125" t="s">
        <v>2429</v>
      </c>
      <c r="E334" s="159" t="n">
        <v>40.917</v>
      </c>
      <c r="F334" s="159" t="n">
        <v>14.183</v>
      </c>
      <c r="G334" s="159" t="n">
        <v>40.917</v>
      </c>
      <c r="H334" s="159" t="n">
        <v>14.183</v>
      </c>
      <c r="I334" s="153" t="s">
        <v>317</v>
      </c>
      <c r="J334" s="53"/>
    </row>
    <row r="335" customFormat="false" ht="31.3" hidden="false" customHeight="false" outlineLevel="0" collapsed="false">
      <c r="A335" s="158" t="s">
        <v>2430</v>
      </c>
      <c r="B335" s="62" t="s">
        <v>1691</v>
      </c>
      <c r="C335" s="62" t="s">
        <v>1722</v>
      </c>
      <c r="D335" s="62" t="s">
        <v>2431</v>
      </c>
      <c r="E335" s="128" t="n">
        <v>43.645</v>
      </c>
      <c r="F335" s="128" t="n">
        <v>-79.33</v>
      </c>
      <c r="G335" s="128" t="n">
        <v>43.665</v>
      </c>
      <c r="H335" s="128" t="n">
        <v>-79.31</v>
      </c>
      <c r="I335" s="153" t="s">
        <v>317</v>
      </c>
      <c r="J335" s="53"/>
    </row>
    <row r="336" customFormat="false" ht="31.3" hidden="false" customHeight="false" outlineLevel="0" collapsed="false">
      <c r="A336" s="158" t="s">
        <v>2432</v>
      </c>
      <c r="B336" s="62" t="s">
        <v>1691</v>
      </c>
      <c r="C336" s="62" t="s">
        <v>1722</v>
      </c>
      <c r="D336" s="62" t="s">
        <v>2433</v>
      </c>
      <c r="E336" s="128" t="n">
        <v>44.35</v>
      </c>
      <c r="F336" s="128" t="n">
        <v>-79.66</v>
      </c>
      <c r="G336" s="128" t="n">
        <v>44.37</v>
      </c>
      <c r="H336" s="128" t="n">
        <v>-79.64</v>
      </c>
      <c r="I336" s="153" t="s">
        <v>317</v>
      </c>
      <c r="J336" s="53"/>
    </row>
    <row r="337" customFormat="false" ht="31.3" hidden="false" customHeight="false" outlineLevel="0" collapsed="false">
      <c r="A337" s="158" t="s">
        <v>2434</v>
      </c>
      <c r="B337" s="62" t="s">
        <v>1691</v>
      </c>
      <c r="C337" s="62" t="s">
        <v>1722</v>
      </c>
      <c r="D337" s="62" t="s">
        <v>2435</v>
      </c>
      <c r="E337" s="128" t="n">
        <v>43.29</v>
      </c>
      <c r="F337" s="128" t="n">
        <v>-79.79</v>
      </c>
      <c r="G337" s="128" t="n">
        <v>43.31</v>
      </c>
      <c r="H337" s="128" t="n">
        <v>-79.77</v>
      </c>
      <c r="I337" s="153" t="s">
        <v>317</v>
      </c>
      <c r="J337" s="53"/>
    </row>
    <row r="338" customFormat="false" ht="31.3" hidden="false" customHeight="false" outlineLevel="0" collapsed="false">
      <c r="A338" s="158" t="s">
        <v>2436</v>
      </c>
      <c r="B338" s="62" t="s">
        <v>1691</v>
      </c>
      <c r="C338" s="62" t="s">
        <v>1722</v>
      </c>
      <c r="D338" s="62" t="s">
        <v>2437</v>
      </c>
      <c r="E338" s="128" t="n">
        <v>43.49</v>
      </c>
      <c r="F338" s="128" t="n">
        <v>-79.64</v>
      </c>
      <c r="G338" s="128" t="n">
        <v>43.51</v>
      </c>
      <c r="H338" s="128" t="n">
        <v>-79.62</v>
      </c>
      <c r="I338" s="153" t="s">
        <v>317</v>
      </c>
      <c r="J338" s="53"/>
    </row>
    <row r="339" customFormat="false" ht="31.3" hidden="false" customHeight="false" outlineLevel="0" collapsed="false">
      <c r="A339" s="158" t="s">
        <v>2438</v>
      </c>
      <c r="B339" s="62" t="s">
        <v>1691</v>
      </c>
      <c r="C339" s="62" t="s">
        <v>1722</v>
      </c>
      <c r="D339" s="62" t="s">
        <v>2439</v>
      </c>
      <c r="E339" s="128" t="n">
        <v>43.88</v>
      </c>
      <c r="F339" s="128" t="n">
        <v>-78.82</v>
      </c>
      <c r="G339" s="128" t="n">
        <v>43.9</v>
      </c>
      <c r="H339" s="128" t="n">
        <v>-78.8</v>
      </c>
      <c r="I339" s="153" t="s">
        <v>317</v>
      </c>
      <c r="J339" s="53"/>
    </row>
    <row r="340" customFormat="false" ht="31.3" hidden="false" customHeight="false" outlineLevel="0" collapsed="false">
      <c r="A340" s="158" t="s">
        <v>2440</v>
      </c>
      <c r="B340" s="62" t="s">
        <v>1691</v>
      </c>
      <c r="C340" s="62" t="s">
        <v>1722</v>
      </c>
      <c r="D340" s="62" t="s">
        <v>2441</v>
      </c>
      <c r="E340" s="128" t="n">
        <v>43.89</v>
      </c>
      <c r="F340" s="128" t="n">
        <v>-78.79</v>
      </c>
      <c r="G340" s="128" t="n">
        <v>43.91</v>
      </c>
      <c r="H340" s="128" t="n">
        <v>-78.77</v>
      </c>
      <c r="I340" s="153" t="s">
        <v>317</v>
      </c>
      <c r="J340" s="53"/>
    </row>
    <row r="341" customFormat="false" ht="31.3" hidden="false" customHeight="false" outlineLevel="0" collapsed="false">
      <c r="A341" s="158" t="s">
        <v>2442</v>
      </c>
      <c r="B341" s="62" t="s">
        <v>1691</v>
      </c>
      <c r="C341" s="62" t="s">
        <v>1722</v>
      </c>
      <c r="D341" s="62" t="s">
        <v>2443</v>
      </c>
      <c r="E341" s="128" t="n">
        <v>43.84</v>
      </c>
      <c r="F341" s="128" t="n">
        <v>-79.06</v>
      </c>
      <c r="G341" s="128" t="n">
        <v>43.86</v>
      </c>
      <c r="H341" s="128" t="n">
        <v>-79.04</v>
      </c>
      <c r="I341" s="153" t="s">
        <v>317</v>
      </c>
      <c r="J341" s="53"/>
    </row>
    <row r="342" customFormat="false" ht="31.3" hidden="false" customHeight="false" outlineLevel="0" collapsed="false">
      <c r="A342" s="158" t="s">
        <v>2444</v>
      </c>
      <c r="B342" s="62" t="s">
        <v>1691</v>
      </c>
      <c r="C342" s="62" t="s">
        <v>1722</v>
      </c>
      <c r="D342" s="62" t="s">
        <v>2445</v>
      </c>
      <c r="E342" s="128" t="n">
        <v>43.87</v>
      </c>
      <c r="F342" s="128" t="n">
        <v>-78.84</v>
      </c>
      <c r="G342" s="128" t="n">
        <v>43.89</v>
      </c>
      <c r="H342" s="128" t="n">
        <v>-78.82</v>
      </c>
      <c r="I342" s="153" t="s">
        <v>317</v>
      </c>
      <c r="J342" s="53"/>
    </row>
    <row r="343" customFormat="false" ht="31.3" hidden="false" customHeight="false" outlineLevel="0" collapsed="false">
      <c r="A343" s="158" t="s">
        <v>2446</v>
      </c>
      <c r="B343" s="62" t="s">
        <v>1691</v>
      </c>
      <c r="C343" s="62" t="s">
        <v>1722</v>
      </c>
      <c r="D343" s="62" t="s">
        <v>2447</v>
      </c>
      <c r="E343" s="128" t="n">
        <v>43.61</v>
      </c>
      <c r="F343" s="128" t="n">
        <v>-79.49</v>
      </c>
      <c r="G343" s="128" t="n">
        <v>43.63</v>
      </c>
      <c r="H343" s="128" t="n">
        <v>-79.47</v>
      </c>
      <c r="I343" s="153" t="s">
        <v>317</v>
      </c>
      <c r="J343" s="53"/>
    </row>
    <row r="344" customFormat="false" ht="31.3" hidden="false" customHeight="false" outlineLevel="0" collapsed="false">
      <c r="A344" s="158" t="s">
        <v>2448</v>
      </c>
      <c r="B344" s="62" t="s">
        <v>1691</v>
      </c>
      <c r="C344" s="62" t="s">
        <v>1722</v>
      </c>
      <c r="D344" s="62" t="s">
        <v>2449</v>
      </c>
      <c r="E344" s="128" t="n">
        <v>43.37</v>
      </c>
      <c r="F344" s="128" t="n">
        <v>-79.7</v>
      </c>
      <c r="G344" s="128" t="n">
        <v>43.39</v>
      </c>
      <c r="H344" s="128" t="n">
        <v>-79.68</v>
      </c>
      <c r="I344" s="153" t="s">
        <v>317</v>
      </c>
      <c r="J344" s="53"/>
    </row>
    <row r="345" customFormat="false" ht="31.3" hidden="false" customHeight="false" outlineLevel="0" collapsed="false">
      <c r="A345" s="158" t="s">
        <v>2450</v>
      </c>
      <c r="B345" s="62" t="s">
        <v>1691</v>
      </c>
      <c r="C345" s="62" t="s">
        <v>1722</v>
      </c>
      <c r="D345" s="62" t="s">
        <v>2451</v>
      </c>
      <c r="E345" s="128" t="n">
        <v>43.87</v>
      </c>
      <c r="F345" s="128" t="n">
        <v>-78.68</v>
      </c>
      <c r="G345" s="128" t="n">
        <v>43.89</v>
      </c>
      <c r="H345" s="128" t="n">
        <v>-78.66</v>
      </c>
      <c r="I345" s="153" t="s">
        <v>317</v>
      </c>
      <c r="J345" s="53"/>
    </row>
    <row r="346" customFormat="false" ht="31.3" hidden="false" customHeight="false" outlineLevel="0" collapsed="false">
      <c r="A346" s="158" t="s">
        <v>2452</v>
      </c>
      <c r="B346" s="62" t="s">
        <v>1691</v>
      </c>
      <c r="C346" s="62" t="s">
        <v>1722</v>
      </c>
      <c r="D346" s="62" t="s">
        <v>2453</v>
      </c>
      <c r="E346" s="128" t="n">
        <v>43.46</v>
      </c>
      <c r="F346" s="128" t="n">
        <v>-79.89</v>
      </c>
      <c r="G346" s="128" t="n">
        <v>43.48</v>
      </c>
      <c r="H346" s="128" t="n">
        <v>-79.87</v>
      </c>
      <c r="I346" s="153" t="s">
        <v>317</v>
      </c>
      <c r="J346" s="53"/>
    </row>
    <row r="347" customFormat="false" ht="31.3" hidden="false" customHeight="false" outlineLevel="0" collapsed="false">
      <c r="A347" s="158" t="s">
        <v>2454</v>
      </c>
      <c r="B347" s="62" t="s">
        <v>1691</v>
      </c>
      <c r="C347" s="62" t="s">
        <v>1722</v>
      </c>
      <c r="D347" s="62" t="s">
        <v>2455</v>
      </c>
      <c r="E347" s="128" t="n">
        <v>42.92</v>
      </c>
      <c r="F347" s="128" t="n">
        <v>-82.04</v>
      </c>
      <c r="G347" s="128" t="n">
        <v>42.94</v>
      </c>
      <c r="H347" s="128" t="n">
        <v>-82.02</v>
      </c>
      <c r="I347" s="153" t="s">
        <v>317</v>
      </c>
      <c r="J347" s="53"/>
    </row>
    <row r="348" customFormat="false" ht="31.3" hidden="false" customHeight="false" outlineLevel="0" collapsed="false">
      <c r="A348" s="158" t="s">
        <v>2456</v>
      </c>
      <c r="B348" s="62" t="s">
        <v>1691</v>
      </c>
      <c r="C348" s="62" t="s">
        <v>1722</v>
      </c>
      <c r="D348" s="62" t="s">
        <v>2457</v>
      </c>
      <c r="E348" s="128" t="n">
        <v>42.32</v>
      </c>
      <c r="F348" s="128" t="n">
        <v>-82.11</v>
      </c>
      <c r="G348" s="128" t="n">
        <v>42.34</v>
      </c>
      <c r="H348" s="128" t="n">
        <v>-82.09</v>
      </c>
      <c r="I348" s="153" t="s">
        <v>317</v>
      </c>
      <c r="J348" s="53"/>
    </row>
    <row r="349" customFormat="false" ht="31.3" hidden="false" customHeight="false" outlineLevel="0" collapsed="false">
      <c r="A349" s="158" t="s">
        <v>2458</v>
      </c>
      <c r="B349" s="62" t="s">
        <v>1691</v>
      </c>
      <c r="C349" s="62" t="s">
        <v>1722</v>
      </c>
      <c r="D349" s="62" t="s">
        <v>2459</v>
      </c>
      <c r="E349" s="128" t="n">
        <v>42.87</v>
      </c>
      <c r="F349" s="128" t="n">
        <v>-81.08</v>
      </c>
      <c r="G349" s="128" t="n">
        <v>42.89</v>
      </c>
      <c r="H349" s="128" t="n">
        <v>-81.06</v>
      </c>
      <c r="I349" s="153" t="s">
        <v>317</v>
      </c>
      <c r="J349" s="53"/>
    </row>
    <row r="350" customFormat="false" ht="31.3" hidden="false" customHeight="false" outlineLevel="0" collapsed="false">
      <c r="A350" s="158" t="s">
        <v>2460</v>
      </c>
      <c r="B350" s="62" t="s">
        <v>1691</v>
      </c>
      <c r="C350" s="62" t="s">
        <v>1722</v>
      </c>
      <c r="D350" s="62" t="s">
        <v>2461</v>
      </c>
      <c r="E350" s="128" t="n">
        <v>42.89</v>
      </c>
      <c r="F350" s="128" t="n">
        <v>-81.34</v>
      </c>
      <c r="G350" s="128" t="n">
        <v>42.91</v>
      </c>
      <c r="H350" s="128" t="n">
        <v>-81.32</v>
      </c>
      <c r="I350" s="153" t="s">
        <v>317</v>
      </c>
      <c r="J350" s="53"/>
    </row>
    <row r="351" customFormat="false" ht="45.75" hidden="false" customHeight="false" outlineLevel="0" collapsed="false">
      <c r="A351" s="158" t="s">
        <v>2462</v>
      </c>
      <c r="B351" s="62" t="s">
        <v>1691</v>
      </c>
      <c r="C351" s="62" t="s">
        <v>1722</v>
      </c>
      <c r="D351" s="62" t="s">
        <v>2463</v>
      </c>
      <c r="E351" s="128" t="n">
        <v>42.14</v>
      </c>
      <c r="F351" s="128" t="n">
        <v>-82.83</v>
      </c>
      <c r="G351" s="128" t="n">
        <v>42.16</v>
      </c>
      <c r="H351" s="128" t="n">
        <v>-82.81</v>
      </c>
      <c r="I351" s="153" t="s">
        <v>317</v>
      </c>
      <c r="J351" s="53"/>
    </row>
    <row r="352" customFormat="false" ht="30.75" hidden="false" customHeight="false" outlineLevel="0" collapsed="false">
      <c r="A352" s="158" t="s">
        <v>2464</v>
      </c>
      <c r="B352" s="62" t="s">
        <v>1691</v>
      </c>
      <c r="C352" s="62" t="s">
        <v>1722</v>
      </c>
      <c r="D352" s="62" t="s">
        <v>2465</v>
      </c>
      <c r="E352" s="128" t="n">
        <v>43.02</v>
      </c>
      <c r="F352" s="128" t="n">
        <v>-81.09</v>
      </c>
      <c r="G352" s="128" t="n">
        <v>43.04</v>
      </c>
      <c r="H352" s="128" t="n">
        <v>-81.07</v>
      </c>
      <c r="I352" s="153" t="s">
        <v>317</v>
      </c>
      <c r="J352" s="53"/>
    </row>
    <row r="353" customFormat="false" ht="30.75" hidden="false" customHeight="false" outlineLevel="0" collapsed="false">
      <c r="A353" s="158" t="s">
        <v>2466</v>
      </c>
      <c r="B353" s="62" t="s">
        <v>1691</v>
      </c>
      <c r="C353" s="62" t="s">
        <v>1722</v>
      </c>
      <c r="D353" s="62" t="s">
        <v>2467</v>
      </c>
      <c r="E353" s="128" t="n">
        <v>42.76</v>
      </c>
      <c r="F353" s="128" t="n">
        <v>-81.69</v>
      </c>
      <c r="G353" s="128" t="n">
        <v>42.78</v>
      </c>
      <c r="H353" s="128" t="n">
        <v>-81.67</v>
      </c>
      <c r="I353" s="153" t="s">
        <v>317</v>
      </c>
      <c r="J353" s="53"/>
    </row>
    <row r="354" customFormat="false" ht="30.75" hidden="false" customHeight="false" outlineLevel="0" collapsed="false">
      <c r="A354" s="158" t="s">
        <v>2468</v>
      </c>
      <c r="B354" s="62" t="s">
        <v>1691</v>
      </c>
      <c r="C354" s="62" t="s">
        <v>1722</v>
      </c>
      <c r="D354" s="62" t="s">
        <v>2469</v>
      </c>
      <c r="E354" s="128" t="n">
        <v>43.17</v>
      </c>
      <c r="F354" s="128" t="n">
        <v>-81.94</v>
      </c>
      <c r="G354" s="128" t="n">
        <v>43.19</v>
      </c>
      <c r="H354" s="128" t="n">
        <v>-81.92</v>
      </c>
      <c r="I354" s="153" t="s">
        <v>317</v>
      </c>
      <c r="J354" s="53"/>
    </row>
    <row r="355" customFormat="false" ht="30.75" hidden="false" customHeight="false" outlineLevel="0" collapsed="false">
      <c r="A355" s="158" t="s">
        <v>2470</v>
      </c>
      <c r="B355" s="62" t="s">
        <v>1691</v>
      </c>
      <c r="C355" s="62" t="s">
        <v>1722</v>
      </c>
      <c r="D355" s="62" t="s">
        <v>2471</v>
      </c>
      <c r="E355" s="128" t="n">
        <v>42.56</v>
      </c>
      <c r="F355" s="128" t="n">
        <v>-81.69</v>
      </c>
      <c r="G355" s="128" t="n">
        <v>42.58</v>
      </c>
      <c r="H355" s="128" t="n">
        <v>-81.67</v>
      </c>
      <c r="I355" s="153" t="s">
        <v>317</v>
      </c>
      <c r="J355" s="53"/>
    </row>
    <row r="356" customFormat="false" ht="30.75" hidden="false" customHeight="false" outlineLevel="0" collapsed="false">
      <c r="A356" s="158" t="s">
        <v>2472</v>
      </c>
      <c r="B356" s="62" t="s">
        <v>1691</v>
      </c>
      <c r="C356" s="62" t="s">
        <v>1722</v>
      </c>
      <c r="D356" s="62" t="s">
        <v>2473</v>
      </c>
      <c r="E356" s="128" t="n">
        <v>42.65</v>
      </c>
      <c r="F356" s="128" t="n">
        <v>-81.56</v>
      </c>
      <c r="G356" s="128" t="n">
        <v>42.67</v>
      </c>
      <c r="H356" s="128" t="n">
        <v>-81.54</v>
      </c>
      <c r="I356" s="153" t="s">
        <v>317</v>
      </c>
      <c r="J356" s="53"/>
    </row>
    <row r="357" customFormat="false" ht="45.75" hidden="false" customHeight="false" outlineLevel="0" collapsed="false">
      <c r="A357" s="158" t="s">
        <v>2474</v>
      </c>
      <c r="B357" s="62" t="s">
        <v>1691</v>
      </c>
      <c r="C357" s="62" t="s">
        <v>1722</v>
      </c>
      <c r="D357" s="62" t="s">
        <v>2475</v>
      </c>
      <c r="E357" s="128" t="n">
        <v>42.84</v>
      </c>
      <c r="F357" s="128" t="n">
        <v>-82.06</v>
      </c>
      <c r="G357" s="128" t="n">
        <v>42.86</v>
      </c>
      <c r="H357" s="128" t="n">
        <v>-82.04</v>
      </c>
      <c r="I357" s="153" t="s">
        <v>317</v>
      </c>
      <c r="J357" s="53"/>
    </row>
    <row r="358" customFormat="false" ht="31.3" hidden="false" customHeight="false" outlineLevel="0" collapsed="false">
      <c r="A358" s="158" t="s">
        <v>2476</v>
      </c>
      <c r="B358" s="62" t="s">
        <v>1691</v>
      </c>
      <c r="C358" s="62" t="s">
        <v>1722</v>
      </c>
      <c r="D358" s="62" t="s">
        <v>2477</v>
      </c>
      <c r="E358" s="128" t="n">
        <v>43.47</v>
      </c>
      <c r="F358" s="128" t="n">
        <v>-80.44</v>
      </c>
      <c r="G358" s="128" t="n">
        <v>43.49</v>
      </c>
      <c r="H358" s="128" t="n">
        <v>-80.42</v>
      </c>
      <c r="I358" s="153" t="s">
        <v>317</v>
      </c>
      <c r="J358" s="53"/>
    </row>
    <row r="359" customFormat="false" ht="31.3" hidden="false" customHeight="false" outlineLevel="0" collapsed="false">
      <c r="A359" s="158" t="s">
        <v>2478</v>
      </c>
      <c r="B359" s="62" t="s">
        <v>1691</v>
      </c>
      <c r="C359" s="62" t="s">
        <v>1722</v>
      </c>
      <c r="D359" s="62" t="s">
        <v>2479</v>
      </c>
      <c r="E359" s="128" t="n">
        <v>44.33</v>
      </c>
      <c r="F359" s="128" t="n">
        <v>-79.67</v>
      </c>
      <c r="G359" s="128" t="n">
        <v>44.35</v>
      </c>
      <c r="H359" s="128" t="n">
        <v>-79.65</v>
      </c>
      <c r="I359" s="153" t="s">
        <v>317</v>
      </c>
      <c r="J359" s="53"/>
    </row>
    <row r="360" customFormat="false" ht="31.3" hidden="false" customHeight="false" outlineLevel="0" collapsed="false">
      <c r="A360" s="158" t="s">
        <v>2480</v>
      </c>
      <c r="B360" s="62" t="s">
        <v>1691</v>
      </c>
      <c r="C360" s="62" t="s">
        <v>1722</v>
      </c>
      <c r="D360" s="62" t="s">
        <v>2481</v>
      </c>
      <c r="E360" s="128" t="n">
        <v>43.81</v>
      </c>
      <c r="F360" s="128" t="n">
        <v>-79.19</v>
      </c>
      <c r="G360" s="128" t="n">
        <v>43.83</v>
      </c>
      <c r="H360" s="128" t="n">
        <v>-79.17</v>
      </c>
      <c r="I360" s="153" t="s">
        <v>317</v>
      </c>
      <c r="J360" s="53"/>
    </row>
    <row r="361" customFormat="false" ht="31.3" hidden="false" customHeight="false" outlineLevel="0" collapsed="false">
      <c r="A361" s="158" t="s">
        <v>2482</v>
      </c>
      <c r="B361" s="62" t="s">
        <v>1691</v>
      </c>
      <c r="C361" s="62" t="s">
        <v>1722</v>
      </c>
      <c r="D361" s="62" t="s">
        <v>2483</v>
      </c>
      <c r="E361" s="128" t="n">
        <v>43.82</v>
      </c>
      <c r="F361" s="128" t="n">
        <v>-79.53</v>
      </c>
      <c r="G361" s="128" t="n">
        <v>43.84</v>
      </c>
      <c r="H361" s="128" t="n">
        <v>-79.51</v>
      </c>
      <c r="I361" s="153" t="s">
        <v>317</v>
      </c>
      <c r="J361" s="53"/>
    </row>
    <row r="362" customFormat="false" ht="31.3" hidden="false" customHeight="false" outlineLevel="0" collapsed="false">
      <c r="A362" s="158" t="s">
        <v>2484</v>
      </c>
      <c r="B362" s="62" t="s">
        <v>1691</v>
      </c>
      <c r="C362" s="62" t="s">
        <v>1722</v>
      </c>
      <c r="D362" s="62" t="s">
        <v>2485</v>
      </c>
      <c r="E362" s="128" t="n">
        <v>43.74</v>
      </c>
      <c r="F362" s="128" t="n">
        <v>-79.62</v>
      </c>
      <c r="G362" s="128" t="n">
        <v>43.76</v>
      </c>
      <c r="H362" s="128" t="n">
        <v>-79.6</v>
      </c>
      <c r="I362" s="153" t="s">
        <v>317</v>
      </c>
      <c r="J362" s="53"/>
    </row>
    <row r="363" customFormat="false" ht="31.3" hidden="false" customHeight="false" outlineLevel="0" collapsed="false">
      <c r="A363" s="158" t="s">
        <v>2486</v>
      </c>
      <c r="B363" s="62" t="s">
        <v>1691</v>
      </c>
      <c r="C363" s="62" t="s">
        <v>1722</v>
      </c>
      <c r="D363" s="62" t="s">
        <v>2487</v>
      </c>
      <c r="E363" s="128" t="n">
        <v>43.91</v>
      </c>
      <c r="F363" s="128" t="n">
        <v>-78.89</v>
      </c>
      <c r="G363" s="128" t="n">
        <v>43.93</v>
      </c>
      <c r="H363" s="128" t="n">
        <v>-78.87</v>
      </c>
      <c r="I363" s="153" t="s">
        <v>317</v>
      </c>
      <c r="J363" s="53"/>
    </row>
    <row r="364" customFormat="false" ht="31.3" hidden="false" customHeight="false" outlineLevel="0" collapsed="false">
      <c r="A364" s="158" t="s">
        <v>2488</v>
      </c>
      <c r="B364" s="62" t="s">
        <v>1691</v>
      </c>
      <c r="C364" s="62" t="s">
        <v>1722</v>
      </c>
      <c r="D364" s="62" t="s">
        <v>2489</v>
      </c>
      <c r="E364" s="128" t="n">
        <v>43.59</v>
      </c>
      <c r="F364" s="128" t="n">
        <v>-79.68</v>
      </c>
      <c r="G364" s="128" t="n">
        <v>43.61</v>
      </c>
      <c r="H364" s="128" t="n">
        <v>-79.66</v>
      </c>
      <c r="I364" s="153" t="s">
        <v>317</v>
      </c>
      <c r="J364" s="53"/>
    </row>
    <row r="365" customFormat="false" ht="31.3" hidden="false" customHeight="false" outlineLevel="0" collapsed="false">
      <c r="A365" s="158" t="s">
        <v>2490</v>
      </c>
      <c r="B365" s="62" t="s">
        <v>1691</v>
      </c>
      <c r="C365" s="62" t="s">
        <v>1722</v>
      </c>
      <c r="D365" s="62" t="s">
        <v>2491</v>
      </c>
      <c r="E365" s="128" t="n">
        <v>43.84</v>
      </c>
      <c r="F365" s="128" t="n">
        <v>-79.11</v>
      </c>
      <c r="G365" s="128" t="n">
        <v>43.86</v>
      </c>
      <c r="H365" s="128" t="n">
        <v>-79.09</v>
      </c>
      <c r="I365" s="153" t="s">
        <v>317</v>
      </c>
      <c r="J365" s="53"/>
    </row>
    <row r="366" customFormat="false" ht="31.3" hidden="false" customHeight="false" outlineLevel="0" collapsed="false">
      <c r="A366" s="158" t="s">
        <v>2492</v>
      </c>
      <c r="B366" s="62" t="s">
        <v>1691</v>
      </c>
      <c r="C366" s="62" t="s">
        <v>1722</v>
      </c>
      <c r="D366" s="62" t="s">
        <v>2493</v>
      </c>
      <c r="E366" s="128" t="n">
        <v>43.62</v>
      </c>
      <c r="F366" s="128" t="n">
        <v>-79.71</v>
      </c>
      <c r="G366" s="128" t="n">
        <v>43.64</v>
      </c>
      <c r="H366" s="128" t="n">
        <v>-79.69</v>
      </c>
      <c r="I366" s="153" t="s">
        <v>317</v>
      </c>
      <c r="J366" s="53"/>
    </row>
    <row r="367" customFormat="false" ht="31.3" hidden="false" customHeight="false" outlineLevel="0" collapsed="false">
      <c r="A367" s="158" t="s">
        <v>2494</v>
      </c>
      <c r="B367" s="62" t="s">
        <v>1691</v>
      </c>
      <c r="C367" s="62" t="s">
        <v>1722</v>
      </c>
      <c r="D367" s="62" t="s">
        <v>2495</v>
      </c>
      <c r="E367" s="128" t="n">
        <v>42.87</v>
      </c>
      <c r="F367" s="128" t="n">
        <v>-82.28</v>
      </c>
      <c r="G367" s="128" t="n">
        <v>42.89</v>
      </c>
      <c r="H367" s="128" t="n">
        <v>-82.26</v>
      </c>
      <c r="I367" s="153" t="s">
        <v>317</v>
      </c>
      <c r="J367" s="53"/>
    </row>
    <row r="368" customFormat="false" ht="31.3" hidden="false" customHeight="false" outlineLevel="0" collapsed="false">
      <c r="A368" s="158" t="s">
        <v>2496</v>
      </c>
      <c r="B368" s="62" t="s">
        <v>1691</v>
      </c>
      <c r="C368" s="62" t="s">
        <v>1722</v>
      </c>
      <c r="D368" s="62" t="s">
        <v>2497</v>
      </c>
      <c r="E368" s="128" t="n">
        <v>42.07</v>
      </c>
      <c r="F368" s="128" t="n">
        <v>-82.75</v>
      </c>
      <c r="G368" s="128" t="n">
        <v>42.09</v>
      </c>
      <c r="H368" s="128" t="n">
        <v>-82.73</v>
      </c>
      <c r="I368" s="153" t="s">
        <v>317</v>
      </c>
      <c r="J368" s="53"/>
    </row>
    <row r="369" customFormat="false" ht="31.3" hidden="false" customHeight="false" outlineLevel="0" collapsed="false">
      <c r="A369" s="158" t="s">
        <v>2498</v>
      </c>
      <c r="B369" s="62" t="s">
        <v>1691</v>
      </c>
      <c r="C369" s="62" t="s">
        <v>1722</v>
      </c>
      <c r="D369" s="62" t="s">
        <v>2499</v>
      </c>
      <c r="E369" s="128" t="n">
        <v>42.32</v>
      </c>
      <c r="F369" s="128" t="n">
        <v>-81.99</v>
      </c>
      <c r="G369" s="128" t="n">
        <v>42.34</v>
      </c>
      <c r="H369" s="128" t="n">
        <v>-81.97</v>
      </c>
      <c r="I369" s="153" t="s">
        <v>317</v>
      </c>
      <c r="J369" s="53"/>
    </row>
    <row r="370" customFormat="false" ht="31.3" hidden="false" customHeight="false" outlineLevel="0" collapsed="false">
      <c r="A370" s="158" t="s">
        <v>2500</v>
      </c>
      <c r="B370" s="62" t="s">
        <v>1691</v>
      </c>
      <c r="C370" s="62" t="s">
        <v>1722</v>
      </c>
      <c r="D370" s="62" t="s">
        <v>2501</v>
      </c>
      <c r="E370" s="128" t="n">
        <v>42.87</v>
      </c>
      <c r="F370" s="128" t="n">
        <v>-79.63</v>
      </c>
      <c r="G370" s="128" t="n">
        <v>42.89</v>
      </c>
      <c r="H370" s="128" t="n">
        <v>-79.61</v>
      </c>
      <c r="I370" s="153" t="s">
        <v>317</v>
      </c>
      <c r="J370" s="53"/>
    </row>
    <row r="371" customFormat="false" ht="31.3" hidden="false" customHeight="false" outlineLevel="0" collapsed="false">
      <c r="A371" s="158" t="s">
        <v>2502</v>
      </c>
      <c r="B371" s="62" t="s">
        <v>1691</v>
      </c>
      <c r="C371" s="62" t="s">
        <v>1722</v>
      </c>
      <c r="D371" s="62" t="s">
        <v>2503</v>
      </c>
      <c r="E371" s="128" t="n">
        <v>43.69</v>
      </c>
      <c r="F371" s="128" t="n">
        <v>-79.61</v>
      </c>
      <c r="G371" s="128" t="n">
        <v>43.71</v>
      </c>
      <c r="H371" s="128" t="n">
        <v>-79.59</v>
      </c>
      <c r="I371" s="153" t="s">
        <v>317</v>
      </c>
      <c r="J371" s="53"/>
    </row>
    <row r="372" customFormat="false" ht="31.3" hidden="false" customHeight="false" outlineLevel="0" collapsed="false">
      <c r="A372" s="158" t="s">
        <v>2504</v>
      </c>
      <c r="B372" s="62" t="s">
        <v>1691</v>
      </c>
      <c r="C372" s="62" t="s">
        <v>1722</v>
      </c>
      <c r="D372" s="62" t="s">
        <v>2505</v>
      </c>
      <c r="E372" s="128" t="n">
        <v>43.67</v>
      </c>
      <c r="F372" s="128" t="n">
        <v>-79.47</v>
      </c>
      <c r="G372" s="128" t="n">
        <v>43.69</v>
      </c>
      <c r="H372" s="128" t="n">
        <v>-79.45</v>
      </c>
      <c r="I372" s="153" t="s">
        <v>317</v>
      </c>
      <c r="J372" s="53"/>
    </row>
    <row r="373" customFormat="false" ht="45.75" hidden="false" customHeight="false" outlineLevel="0" collapsed="false">
      <c r="A373" s="158" t="s">
        <v>2506</v>
      </c>
      <c r="B373" s="62" t="s">
        <v>1691</v>
      </c>
      <c r="C373" s="62" t="s">
        <v>1722</v>
      </c>
      <c r="D373" s="62" t="s">
        <v>2507</v>
      </c>
      <c r="E373" s="128" t="n">
        <v>43.84</v>
      </c>
      <c r="F373" s="128" t="n">
        <v>-79.06</v>
      </c>
      <c r="G373" s="128" t="n">
        <v>43.86</v>
      </c>
      <c r="H373" s="128" t="n">
        <v>-79.04</v>
      </c>
      <c r="I373" s="153" t="s">
        <v>317</v>
      </c>
      <c r="J373" s="53"/>
    </row>
    <row r="374" customFormat="false" ht="31.3" hidden="false" customHeight="false" outlineLevel="0" collapsed="false">
      <c r="A374" s="158" t="s">
        <v>2508</v>
      </c>
      <c r="B374" s="62" t="s">
        <v>1691</v>
      </c>
      <c r="C374" s="62" t="s">
        <v>1722</v>
      </c>
      <c r="D374" s="62" t="s">
        <v>2509</v>
      </c>
      <c r="E374" s="128" t="n">
        <v>43.89</v>
      </c>
      <c r="F374" s="128" t="n">
        <v>-78.71</v>
      </c>
      <c r="G374" s="128" t="n">
        <v>43.91</v>
      </c>
      <c r="H374" s="128" t="n">
        <v>-78.69</v>
      </c>
      <c r="I374" s="153" t="s">
        <v>317</v>
      </c>
      <c r="J374" s="53"/>
    </row>
    <row r="375" customFormat="false" ht="31.3" hidden="false" customHeight="false" outlineLevel="0" collapsed="false">
      <c r="A375" s="158" t="s">
        <v>2510</v>
      </c>
      <c r="B375" s="62" t="s">
        <v>1691</v>
      </c>
      <c r="C375" s="62" t="s">
        <v>1722</v>
      </c>
      <c r="D375" s="125" t="s">
        <v>2511</v>
      </c>
      <c r="E375" s="159" t="n">
        <v>43.89</v>
      </c>
      <c r="F375" s="159" t="n">
        <v>-79.45</v>
      </c>
      <c r="G375" s="159" t="n">
        <v>43.91</v>
      </c>
      <c r="H375" s="159" t="n">
        <v>-79.43</v>
      </c>
      <c r="I375" s="153" t="s">
        <v>317</v>
      </c>
      <c r="J375" s="53"/>
    </row>
    <row r="376" customFormat="false" ht="31.3" hidden="false" customHeight="false" outlineLevel="0" collapsed="false">
      <c r="A376" s="158" t="s">
        <v>2512</v>
      </c>
      <c r="B376" s="62" t="s">
        <v>1696</v>
      </c>
      <c r="C376" s="62" t="s">
        <v>2513</v>
      </c>
      <c r="D376" s="62" t="s">
        <v>2514</v>
      </c>
      <c r="E376" s="128" t="n">
        <v>64.1887</v>
      </c>
      <c r="F376" s="128" t="n">
        <v>-21.7429</v>
      </c>
      <c r="G376" s="128" t="n">
        <v>64.1887</v>
      </c>
      <c r="H376" s="128" t="n">
        <v>-21.7429</v>
      </c>
      <c r="I376" s="153" t="s">
        <v>317</v>
      </c>
      <c r="J376" s="53"/>
    </row>
    <row r="377" customFormat="false" ht="31.3" hidden="false" customHeight="false" outlineLevel="0" collapsed="false">
      <c r="A377" s="158" t="s">
        <v>2515</v>
      </c>
      <c r="B377" s="62" t="s">
        <v>1696</v>
      </c>
      <c r="C377" s="62" t="s">
        <v>2513</v>
      </c>
      <c r="D377" s="62" t="s">
        <v>2516</v>
      </c>
      <c r="E377" s="128" t="n">
        <v>64.6935</v>
      </c>
      <c r="F377" s="128" t="n">
        <v>-22.1463</v>
      </c>
      <c r="G377" s="128" t="n">
        <v>64.6935</v>
      </c>
      <c r="H377" s="128" t="n">
        <v>-22.1463</v>
      </c>
      <c r="I377" s="153" t="s">
        <v>317</v>
      </c>
      <c r="J377" s="53"/>
    </row>
    <row r="378" customFormat="false" ht="31.3" hidden="false" customHeight="false" outlineLevel="0" collapsed="false">
      <c r="A378" s="158" t="s">
        <v>2517</v>
      </c>
      <c r="B378" s="62" t="s">
        <v>1696</v>
      </c>
      <c r="C378" s="62" t="s">
        <v>2513</v>
      </c>
      <c r="D378" s="62" t="s">
        <v>2518</v>
      </c>
      <c r="E378" s="128" t="n">
        <v>64.1459</v>
      </c>
      <c r="F378" s="128" t="n">
        <v>-21.8129</v>
      </c>
      <c r="G378" s="128" t="n">
        <v>64.1459</v>
      </c>
      <c r="H378" s="128" t="n">
        <v>-21.8129</v>
      </c>
      <c r="I378" s="153" t="s">
        <v>317</v>
      </c>
      <c r="J378" s="53"/>
    </row>
    <row r="379" customFormat="false" ht="31.3" hidden="false" customHeight="false" outlineLevel="0" collapsed="false">
      <c r="A379" s="158" t="s">
        <v>2519</v>
      </c>
      <c r="B379" s="62" t="s">
        <v>1696</v>
      </c>
      <c r="C379" s="62" t="s">
        <v>2513</v>
      </c>
      <c r="D379" s="62" t="s">
        <v>2520</v>
      </c>
      <c r="E379" s="128" t="n">
        <v>63.9397</v>
      </c>
      <c r="F379" s="128" t="n">
        <v>-21.1356</v>
      </c>
      <c r="G379" s="128" t="n">
        <v>63.9397</v>
      </c>
      <c r="H379" s="128" t="n">
        <v>-21.1356</v>
      </c>
      <c r="I379" s="153" t="s">
        <v>317</v>
      </c>
      <c r="J379" s="53"/>
    </row>
    <row r="380" customFormat="false" ht="31.3" hidden="false" customHeight="false" outlineLevel="0" collapsed="false">
      <c r="A380" s="158" t="s">
        <v>2521</v>
      </c>
      <c r="B380" s="62" t="s">
        <v>1696</v>
      </c>
      <c r="C380" s="62" t="s">
        <v>2513</v>
      </c>
      <c r="D380" s="125" t="s">
        <v>2522</v>
      </c>
      <c r="E380" s="159" t="n">
        <v>65.7164</v>
      </c>
      <c r="F380" s="159" t="n">
        <v>-20.2708</v>
      </c>
      <c r="G380" s="159" t="n">
        <v>65.7164</v>
      </c>
      <c r="H380" s="159" t="n">
        <v>-20.2708</v>
      </c>
      <c r="I380" s="153" t="s">
        <v>317</v>
      </c>
      <c r="J380" s="53"/>
    </row>
    <row r="381" customFormat="false" ht="31.3" hidden="false" customHeight="false" outlineLevel="0" collapsed="false">
      <c r="A381" s="152" t="s">
        <v>2523</v>
      </c>
      <c r="B381" s="62" t="s">
        <v>1696</v>
      </c>
      <c r="C381" s="62" t="s">
        <v>1717</v>
      </c>
      <c r="D381" s="62" t="s">
        <v>2524</v>
      </c>
      <c r="E381" s="128" t="n">
        <v>55.35</v>
      </c>
      <c r="F381" s="128" t="n">
        <v>11.26</v>
      </c>
      <c r="G381" s="128" t="n">
        <v>55.35</v>
      </c>
      <c r="H381" s="128" t="n">
        <v>11.26</v>
      </c>
      <c r="I381" s="153" t="s">
        <v>317</v>
      </c>
      <c r="J381" s="53"/>
    </row>
    <row r="382" customFormat="false" ht="31.3" hidden="false" customHeight="false" outlineLevel="0" collapsed="false">
      <c r="A382" s="158" t="s">
        <v>2525</v>
      </c>
      <c r="B382" s="125" t="s">
        <v>1696</v>
      </c>
      <c r="C382" s="125" t="s">
        <v>1729</v>
      </c>
      <c r="D382" s="125" t="s">
        <v>2526</v>
      </c>
      <c r="E382" s="159" t="n">
        <v>48.48</v>
      </c>
      <c r="F382" s="159" t="n">
        <v>2.44</v>
      </c>
      <c r="G382" s="159" t="n">
        <v>48.48</v>
      </c>
      <c r="H382" s="159" t="n">
        <v>2.44</v>
      </c>
      <c r="I382" s="153" t="s">
        <v>317</v>
      </c>
      <c r="J382" s="53"/>
    </row>
    <row r="383" customFormat="false" ht="31.3" hidden="false" customHeight="false" outlineLevel="0" collapsed="false">
      <c r="A383" s="158" t="s">
        <v>2527</v>
      </c>
      <c r="B383" s="125" t="s">
        <v>1691</v>
      </c>
      <c r="C383" s="125" t="s">
        <v>1692</v>
      </c>
      <c r="D383" s="125" t="s">
        <v>2528</v>
      </c>
      <c r="E383" s="159" t="n">
        <v>33.939</v>
      </c>
      <c r="F383" s="159" t="n">
        <v>117.836</v>
      </c>
      <c r="G383" s="159" t="n">
        <v>33.939</v>
      </c>
      <c r="H383" s="159" t="n">
        <v>117.836</v>
      </c>
      <c r="I383" s="153" t="s">
        <v>317</v>
      </c>
      <c r="J383" s="53"/>
    </row>
    <row r="384" customFormat="false" ht="31.3" hidden="false" customHeight="false" outlineLevel="0" collapsed="false">
      <c r="A384" s="158" t="s">
        <v>2529</v>
      </c>
      <c r="B384" s="125" t="s">
        <v>1696</v>
      </c>
      <c r="C384" s="125" t="s">
        <v>1697</v>
      </c>
      <c r="D384" s="125" t="s">
        <v>2530</v>
      </c>
      <c r="E384" s="159" t="s">
        <v>871</v>
      </c>
      <c r="F384" s="159" t="s">
        <v>871</v>
      </c>
      <c r="G384" s="159" t="s">
        <v>871</v>
      </c>
      <c r="H384" s="159" t="s">
        <v>871</v>
      </c>
      <c r="I384" s="153" t="s">
        <v>317</v>
      </c>
      <c r="J384" s="53"/>
    </row>
    <row r="385" customFormat="false" ht="31.3" hidden="false" customHeight="false" outlineLevel="0" collapsed="false">
      <c r="A385" s="158" t="s">
        <v>2531</v>
      </c>
      <c r="B385" s="125" t="s">
        <v>1696</v>
      </c>
      <c r="C385" s="125" t="s">
        <v>2532</v>
      </c>
      <c r="D385" s="125" t="s">
        <v>2533</v>
      </c>
      <c r="E385" s="159" t="n">
        <v>60.2364</v>
      </c>
      <c r="F385" s="159" t="n">
        <v>24.5361</v>
      </c>
      <c r="G385" s="159" t="n">
        <v>60.2364</v>
      </c>
      <c r="H385" s="159" t="n">
        <v>24.5361</v>
      </c>
      <c r="I385" s="153" t="s">
        <v>317</v>
      </c>
      <c r="J385" s="53"/>
    </row>
    <row r="386" customFormat="false" ht="31.3" hidden="false" customHeight="false" outlineLevel="0" collapsed="false">
      <c r="A386" s="158" t="s">
        <v>2534</v>
      </c>
      <c r="B386" s="125" t="s">
        <v>1696</v>
      </c>
      <c r="C386" s="125" t="s">
        <v>1697</v>
      </c>
      <c r="D386" s="125" t="s">
        <v>2535</v>
      </c>
      <c r="E386" s="159" t="n">
        <v>52.06</v>
      </c>
      <c r="F386" s="159" t="n">
        <v>1.04</v>
      </c>
      <c r="G386" s="159" t="n">
        <v>52.06</v>
      </c>
      <c r="H386" s="159" t="n">
        <v>1.04</v>
      </c>
      <c r="I386" s="153" t="s">
        <v>317</v>
      </c>
      <c r="J386" s="53"/>
    </row>
    <row r="387" customFormat="false" ht="31.3" hidden="false" customHeight="false" outlineLevel="0" collapsed="false">
      <c r="A387" s="158" t="s">
        <v>2536</v>
      </c>
      <c r="B387" s="62" t="s">
        <v>1703</v>
      </c>
      <c r="C387" s="62" t="s">
        <v>1784</v>
      </c>
      <c r="D387" s="62" t="s">
        <v>2537</v>
      </c>
      <c r="E387" s="128" t="n">
        <v>-34.7849</v>
      </c>
      <c r="F387" s="128" t="n">
        <v>-58.6665</v>
      </c>
      <c r="G387" s="128" t="n">
        <v>-34.7849</v>
      </c>
      <c r="H387" s="128" t="n">
        <v>-58.6665</v>
      </c>
      <c r="I387" s="153" t="s">
        <v>317</v>
      </c>
      <c r="J387" s="53"/>
    </row>
    <row r="388" customFormat="false" ht="31.3" hidden="false" customHeight="false" outlineLevel="0" collapsed="false">
      <c r="A388" s="158" t="s">
        <v>2538</v>
      </c>
      <c r="B388" s="62" t="s">
        <v>1703</v>
      </c>
      <c r="C388" s="62" t="s">
        <v>1784</v>
      </c>
      <c r="D388" s="62" t="s">
        <v>2539</v>
      </c>
      <c r="E388" s="128" t="n">
        <v>-34.5272</v>
      </c>
      <c r="F388" s="128" t="n">
        <v>-58.6259</v>
      </c>
      <c r="G388" s="128" t="n">
        <v>-34.5272</v>
      </c>
      <c r="H388" s="128" t="n">
        <v>-58.6259</v>
      </c>
      <c r="I388" s="153" t="s">
        <v>317</v>
      </c>
      <c r="J388" s="53"/>
    </row>
    <row r="389" customFormat="false" ht="31.3" hidden="false" customHeight="false" outlineLevel="0" collapsed="false">
      <c r="A389" s="158" t="s">
        <v>2540</v>
      </c>
      <c r="B389" s="62" t="s">
        <v>1703</v>
      </c>
      <c r="C389" s="62" t="s">
        <v>1784</v>
      </c>
      <c r="D389" s="62" t="s">
        <v>2541</v>
      </c>
      <c r="E389" s="128" t="n">
        <v>-31.5198</v>
      </c>
      <c r="F389" s="128" t="n">
        <v>-64.2354</v>
      </c>
      <c r="G389" s="128" t="n">
        <v>-31.5198</v>
      </c>
      <c r="H389" s="128" t="n">
        <v>-64.2354</v>
      </c>
      <c r="I389" s="153" t="s">
        <v>317</v>
      </c>
      <c r="J389" s="53"/>
    </row>
    <row r="390" customFormat="false" ht="31.3" hidden="false" customHeight="false" outlineLevel="0" collapsed="false">
      <c r="A390" s="158" t="s">
        <v>2542</v>
      </c>
      <c r="B390" s="62" t="s">
        <v>1760</v>
      </c>
      <c r="C390" s="62" t="s">
        <v>1841</v>
      </c>
      <c r="D390" s="62" t="s">
        <v>2543</v>
      </c>
      <c r="E390" s="128" t="n">
        <v>23.7979</v>
      </c>
      <c r="F390" s="128" t="n">
        <v>90.2988</v>
      </c>
      <c r="G390" s="128" t="n">
        <v>23.7979</v>
      </c>
      <c r="H390" s="128" t="n">
        <v>90.2988</v>
      </c>
      <c r="I390" s="153" t="s">
        <v>317</v>
      </c>
      <c r="J390" s="53"/>
    </row>
    <row r="391" customFormat="false" ht="31.3" hidden="false" customHeight="false" outlineLevel="0" collapsed="false">
      <c r="A391" s="158" t="s">
        <v>2544</v>
      </c>
      <c r="B391" s="62" t="s">
        <v>1703</v>
      </c>
      <c r="C391" s="62" t="s">
        <v>1790</v>
      </c>
      <c r="D391" s="62" t="s">
        <v>2545</v>
      </c>
      <c r="E391" s="128" t="n">
        <v>-23.3467</v>
      </c>
      <c r="F391" s="128" t="n">
        <v>-46.772</v>
      </c>
      <c r="G391" s="128" t="n">
        <v>-23.3467</v>
      </c>
      <c r="H391" s="128" t="n">
        <v>-46.772</v>
      </c>
      <c r="I391" s="153" t="s">
        <v>317</v>
      </c>
      <c r="J391" s="53"/>
    </row>
    <row r="392" customFormat="false" ht="31.3" hidden="false" customHeight="false" outlineLevel="0" collapsed="false">
      <c r="A392" s="158" t="s">
        <v>2546</v>
      </c>
      <c r="B392" s="62" t="s">
        <v>1703</v>
      </c>
      <c r="C392" s="62" t="s">
        <v>1790</v>
      </c>
      <c r="D392" s="62" t="s">
        <v>2547</v>
      </c>
      <c r="E392" s="128" t="n">
        <v>-23.4037</v>
      </c>
      <c r="F392" s="128" t="n">
        <v>-46.5608</v>
      </c>
      <c r="G392" s="128" t="n">
        <v>-23.4037</v>
      </c>
      <c r="H392" s="128" t="n">
        <v>-46.5608</v>
      </c>
      <c r="I392" s="153" t="s">
        <v>317</v>
      </c>
      <c r="J392" s="53"/>
    </row>
    <row r="393" customFormat="false" ht="31.3" hidden="false" customHeight="false" outlineLevel="0" collapsed="false">
      <c r="A393" s="158" t="s">
        <v>2548</v>
      </c>
      <c r="B393" s="62" t="s">
        <v>1760</v>
      </c>
      <c r="C393" s="62" t="s">
        <v>1776</v>
      </c>
      <c r="D393" s="62" t="s">
        <v>2549</v>
      </c>
      <c r="E393" s="128" t="n">
        <v>44.0384</v>
      </c>
      <c r="F393" s="128" t="n">
        <v>87.8651</v>
      </c>
      <c r="G393" s="128" t="n">
        <v>44.0384</v>
      </c>
      <c r="H393" s="128" t="n">
        <v>87.8651</v>
      </c>
      <c r="I393" s="153" t="s">
        <v>317</v>
      </c>
      <c r="J393" s="53"/>
    </row>
    <row r="394" customFormat="false" ht="31.3" hidden="false" customHeight="false" outlineLevel="0" collapsed="false">
      <c r="A394" s="158" t="s">
        <v>2550</v>
      </c>
      <c r="B394" s="62" t="s">
        <v>1760</v>
      </c>
      <c r="C394" s="62" t="s">
        <v>1774</v>
      </c>
      <c r="D394" s="62" t="s">
        <v>2551</v>
      </c>
      <c r="E394" s="128" t="n">
        <v>28.4021</v>
      </c>
      <c r="F394" s="128" t="n">
        <v>77.1717</v>
      </c>
      <c r="G394" s="128" t="n">
        <v>28.4021</v>
      </c>
      <c r="H394" s="128" t="n">
        <v>77.1717</v>
      </c>
      <c r="I394" s="153" t="s">
        <v>317</v>
      </c>
      <c r="J394" s="53"/>
    </row>
    <row r="395" customFormat="false" ht="31.3" hidden="false" customHeight="false" outlineLevel="0" collapsed="false">
      <c r="A395" s="158" t="s">
        <v>2552</v>
      </c>
      <c r="B395" s="62" t="s">
        <v>1760</v>
      </c>
      <c r="C395" s="62" t="s">
        <v>1774</v>
      </c>
      <c r="D395" s="62" t="s">
        <v>2553</v>
      </c>
      <c r="E395" s="128" t="n">
        <v>28.7418</v>
      </c>
      <c r="F395" s="128" t="n">
        <v>77.1565</v>
      </c>
      <c r="G395" s="128" t="n">
        <v>28.7418</v>
      </c>
      <c r="H395" s="128" t="n">
        <v>77.1565</v>
      </c>
      <c r="I395" s="153" t="s">
        <v>317</v>
      </c>
      <c r="J395" s="53"/>
    </row>
    <row r="396" customFormat="false" ht="31.3" hidden="false" customHeight="false" outlineLevel="0" collapsed="false">
      <c r="A396" s="158" t="s">
        <v>2554</v>
      </c>
      <c r="B396" s="62" t="s">
        <v>1760</v>
      </c>
      <c r="C396" s="62" t="s">
        <v>1774</v>
      </c>
      <c r="D396" s="62" t="s">
        <v>2555</v>
      </c>
      <c r="E396" s="128" t="n">
        <v>19.0727</v>
      </c>
      <c r="F396" s="128" t="n">
        <v>72.9285</v>
      </c>
      <c r="G396" s="128" t="n">
        <v>19.0727</v>
      </c>
      <c r="H396" s="128" t="n">
        <v>72.9285</v>
      </c>
      <c r="I396" s="153" t="s">
        <v>317</v>
      </c>
      <c r="J396" s="53"/>
    </row>
    <row r="397" customFormat="false" ht="31.3" hidden="false" customHeight="false" outlineLevel="0" collapsed="false">
      <c r="A397" s="158" t="s">
        <v>2556</v>
      </c>
      <c r="B397" s="62" t="s">
        <v>1760</v>
      </c>
      <c r="C397" s="62" t="s">
        <v>1774</v>
      </c>
      <c r="D397" s="62" t="s">
        <v>2557</v>
      </c>
      <c r="E397" s="128" t="n">
        <v>28.6237</v>
      </c>
      <c r="F397" s="128" t="n">
        <v>77.3277</v>
      </c>
      <c r="G397" s="128" t="n">
        <v>28.6237</v>
      </c>
      <c r="H397" s="128" t="n">
        <v>77.3277</v>
      </c>
      <c r="I397" s="153" t="s">
        <v>317</v>
      </c>
      <c r="J397" s="53"/>
    </row>
    <row r="398" customFormat="false" ht="31.3" hidden="false" customHeight="false" outlineLevel="0" collapsed="false">
      <c r="A398" s="158" t="s">
        <v>2558</v>
      </c>
      <c r="B398" s="62" t="s">
        <v>1760</v>
      </c>
      <c r="C398" s="62" t="s">
        <v>1774</v>
      </c>
      <c r="D398" s="62" t="s">
        <v>2559</v>
      </c>
      <c r="E398" s="128" t="n">
        <v>18.6589</v>
      </c>
      <c r="F398" s="128" t="n">
        <v>73.8558</v>
      </c>
      <c r="G398" s="128" t="n">
        <v>18.6589</v>
      </c>
      <c r="H398" s="128" t="n">
        <v>73.8558</v>
      </c>
      <c r="I398" s="153" t="s">
        <v>317</v>
      </c>
      <c r="J398" s="53"/>
    </row>
    <row r="399" customFormat="false" ht="31.3" hidden="false" customHeight="false" outlineLevel="0" collapsed="false">
      <c r="A399" s="158" t="s">
        <v>2560</v>
      </c>
      <c r="B399" s="62" t="s">
        <v>1760</v>
      </c>
      <c r="C399" s="62" t="s">
        <v>1774</v>
      </c>
      <c r="D399" s="62" t="s">
        <v>2561</v>
      </c>
      <c r="E399" s="128" t="n">
        <v>19.1233</v>
      </c>
      <c r="F399" s="128" t="n">
        <v>72.952</v>
      </c>
      <c r="G399" s="128" t="n">
        <v>19.1233</v>
      </c>
      <c r="H399" s="128" t="n">
        <v>72.952</v>
      </c>
      <c r="I399" s="153" t="s">
        <v>317</v>
      </c>
      <c r="J399" s="53"/>
    </row>
    <row r="400" customFormat="false" ht="31.3" hidden="false" customHeight="false" outlineLevel="0" collapsed="false">
      <c r="A400" s="158" t="s">
        <v>2562</v>
      </c>
      <c r="B400" s="62" t="s">
        <v>1760</v>
      </c>
      <c r="C400" s="62" t="s">
        <v>1774</v>
      </c>
      <c r="D400" s="62" t="s">
        <v>2563</v>
      </c>
      <c r="E400" s="128" t="n">
        <v>21.1089</v>
      </c>
      <c r="F400" s="128" t="n">
        <v>72.8081</v>
      </c>
      <c r="G400" s="128" t="n">
        <v>21.1089</v>
      </c>
      <c r="H400" s="128" t="n">
        <v>72.8081</v>
      </c>
      <c r="I400" s="153" t="s">
        <v>317</v>
      </c>
      <c r="J400" s="53"/>
    </row>
    <row r="401" customFormat="false" ht="31.3" hidden="false" customHeight="false" outlineLevel="0" collapsed="false">
      <c r="A401" s="158" t="s">
        <v>2564</v>
      </c>
      <c r="B401" s="62" t="s">
        <v>1760</v>
      </c>
      <c r="C401" s="62" t="s">
        <v>1774</v>
      </c>
      <c r="D401" s="62" t="s">
        <v>2565</v>
      </c>
      <c r="E401" s="128" t="n">
        <v>18.4702</v>
      </c>
      <c r="F401" s="128" t="n">
        <v>73.9537</v>
      </c>
      <c r="G401" s="128" t="n">
        <v>18.4702</v>
      </c>
      <c r="H401" s="128" t="n">
        <v>73.9537</v>
      </c>
      <c r="I401" s="153" t="s">
        <v>317</v>
      </c>
      <c r="J401" s="53"/>
    </row>
    <row r="402" customFormat="false" ht="31.3" hidden="false" customHeight="false" outlineLevel="0" collapsed="false">
      <c r="A402" s="158" t="s">
        <v>2566</v>
      </c>
      <c r="B402" s="62" t="s">
        <v>1760</v>
      </c>
      <c r="C402" s="62" t="s">
        <v>1774</v>
      </c>
      <c r="D402" s="62" t="s">
        <v>2567</v>
      </c>
      <c r="E402" s="128" t="n">
        <v>28.5099</v>
      </c>
      <c r="F402" s="128" t="n">
        <v>77.2849</v>
      </c>
      <c r="G402" s="128" t="n">
        <v>28.5099</v>
      </c>
      <c r="H402" s="128" t="n">
        <v>77.2849</v>
      </c>
      <c r="I402" s="153" t="s">
        <v>317</v>
      </c>
      <c r="J402" s="53"/>
    </row>
    <row r="403" customFormat="false" ht="31.3" hidden="false" customHeight="false" outlineLevel="0" collapsed="false">
      <c r="A403" s="158" t="s">
        <v>2568</v>
      </c>
      <c r="B403" s="62" t="s">
        <v>1760</v>
      </c>
      <c r="C403" s="62" t="s">
        <v>1774</v>
      </c>
      <c r="D403" s="62" t="s">
        <v>2569</v>
      </c>
      <c r="E403" s="128" t="n">
        <v>22.9824</v>
      </c>
      <c r="F403" s="128" t="n">
        <v>72.569</v>
      </c>
      <c r="G403" s="128" t="n">
        <v>22.9824</v>
      </c>
      <c r="H403" s="128" t="n">
        <v>72.569</v>
      </c>
      <c r="I403" s="153" t="s">
        <v>317</v>
      </c>
      <c r="J403" s="53"/>
    </row>
    <row r="404" customFormat="false" ht="31.3" hidden="false" customHeight="false" outlineLevel="0" collapsed="false">
      <c r="A404" s="158" t="s">
        <v>2570</v>
      </c>
      <c r="B404" s="62" t="s">
        <v>2571</v>
      </c>
      <c r="C404" s="62" t="s">
        <v>2572</v>
      </c>
      <c r="D404" s="62" t="s">
        <v>2573</v>
      </c>
      <c r="E404" s="128" t="n">
        <v>36.2392</v>
      </c>
      <c r="F404" s="128" t="n">
        <v>59.9882</v>
      </c>
      <c r="G404" s="128" t="n">
        <v>36.2392</v>
      </c>
      <c r="H404" s="128" t="n">
        <v>59.9882</v>
      </c>
      <c r="I404" s="153" t="s">
        <v>317</v>
      </c>
      <c r="J404" s="53"/>
    </row>
    <row r="405" customFormat="false" ht="31.3" hidden="false" customHeight="false" outlineLevel="0" collapsed="false">
      <c r="A405" s="158" t="s">
        <v>2574</v>
      </c>
      <c r="B405" s="62" t="s">
        <v>2571</v>
      </c>
      <c r="C405" s="62" t="s">
        <v>2572</v>
      </c>
      <c r="D405" s="62" t="s">
        <v>2575</v>
      </c>
      <c r="E405" s="128" t="n">
        <v>35.4585</v>
      </c>
      <c r="F405" s="128" t="n">
        <v>51.3302</v>
      </c>
      <c r="G405" s="128" t="n">
        <v>35.4585</v>
      </c>
      <c r="H405" s="128" t="n">
        <v>51.3302</v>
      </c>
      <c r="I405" s="153" t="s">
        <v>317</v>
      </c>
      <c r="J405" s="53"/>
    </row>
    <row r="406" customFormat="false" ht="31.3" hidden="false" customHeight="false" outlineLevel="0" collapsed="false">
      <c r="A406" s="158" t="s">
        <v>2576</v>
      </c>
      <c r="B406" s="62" t="s">
        <v>2571</v>
      </c>
      <c r="C406" s="62" t="s">
        <v>2577</v>
      </c>
      <c r="D406" s="62" t="s">
        <v>2578</v>
      </c>
      <c r="E406" s="128" t="n">
        <v>31.3217</v>
      </c>
      <c r="F406" s="128" t="n">
        <v>34.7392</v>
      </c>
      <c r="G406" s="128" t="n">
        <v>31.3217</v>
      </c>
      <c r="H406" s="128" t="n">
        <v>34.7392</v>
      </c>
      <c r="I406" s="153" t="s">
        <v>317</v>
      </c>
      <c r="J406" s="53"/>
    </row>
    <row r="407" customFormat="false" ht="31.3" hidden="false" customHeight="false" outlineLevel="0" collapsed="false">
      <c r="A407" s="158" t="s">
        <v>2579</v>
      </c>
      <c r="B407" s="62" t="s">
        <v>2571</v>
      </c>
      <c r="C407" s="62" t="s">
        <v>2577</v>
      </c>
      <c r="D407" s="62" t="s">
        <v>2580</v>
      </c>
      <c r="E407" s="128" t="n">
        <v>31.1329</v>
      </c>
      <c r="F407" s="128" t="n">
        <v>35.2013</v>
      </c>
      <c r="G407" s="128" t="n">
        <v>31.1329</v>
      </c>
      <c r="H407" s="128" t="n">
        <v>35.2013</v>
      </c>
      <c r="I407" s="153" t="s">
        <v>317</v>
      </c>
      <c r="J407" s="53"/>
    </row>
    <row r="408" customFormat="false" ht="31.3" hidden="false" customHeight="false" outlineLevel="0" collapsed="false">
      <c r="A408" s="158" t="s">
        <v>2581</v>
      </c>
      <c r="B408" s="62" t="s">
        <v>2571</v>
      </c>
      <c r="C408" s="62" t="s">
        <v>2582</v>
      </c>
      <c r="D408" s="62" t="s">
        <v>2583</v>
      </c>
      <c r="E408" s="128" t="n">
        <v>32.5143</v>
      </c>
      <c r="F408" s="128" t="n">
        <v>36.1101</v>
      </c>
      <c r="G408" s="128" t="n">
        <v>32.5143</v>
      </c>
      <c r="H408" s="128" t="n">
        <v>36.1101</v>
      </c>
      <c r="I408" s="153" t="s">
        <v>317</v>
      </c>
      <c r="J408" s="53"/>
    </row>
    <row r="409" customFormat="false" ht="31.3" hidden="false" customHeight="false" outlineLevel="0" collapsed="false">
      <c r="A409" s="158" t="s">
        <v>2584</v>
      </c>
      <c r="B409" s="62" t="s">
        <v>2571</v>
      </c>
      <c r="C409" s="62" t="s">
        <v>2582</v>
      </c>
      <c r="D409" s="62" t="s">
        <v>2585</v>
      </c>
      <c r="E409" s="128" t="n">
        <v>31.9302</v>
      </c>
      <c r="F409" s="128" t="n">
        <v>36.1888</v>
      </c>
      <c r="G409" s="128" t="n">
        <v>31.9302</v>
      </c>
      <c r="H409" s="128" t="n">
        <v>36.1888</v>
      </c>
      <c r="I409" s="153" t="s">
        <v>317</v>
      </c>
      <c r="J409" s="53"/>
    </row>
    <row r="410" customFormat="false" ht="31.3" hidden="false" customHeight="false" outlineLevel="0" collapsed="false">
      <c r="A410" s="158" t="s">
        <v>2586</v>
      </c>
      <c r="B410" s="62" t="s">
        <v>2571</v>
      </c>
      <c r="C410" s="62" t="s">
        <v>2587</v>
      </c>
      <c r="D410" s="62" t="s">
        <v>2588</v>
      </c>
      <c r="E410" s="128" t="n">
        <v>29.1634</v>
      </c>
      <c r="F410" s="128" t="n">
        <v>47.9138</v>
      </c>
      <c r="G410" s="128" t="n">
        <v>29.1634</v>
      </c>
      <c r="H410" s="128" t="n">
        <v>47.9138</v>
      </c>
      <c r="I410" s="153" t="s">
        <v>317</v>
      </c>
      <c r="J410" s="53"/>
    </row>
    <row r="411" customFormat="false" ht="31.3" hidden="false" customHeight="false" outlineLevel="0" collapsed="false">
      <c r="A411" s="158" t="s">
        <v>2589</v>
      </c>
      <c r="B411" s="62" t="s">
        <v>2590</v>
      </c>
      <c r="C411" s="62" t="s">
        <v>1694</v>
      </c>
      <c r="D411" s="62" t="s">
        <v>2591</v>
      </c>
      <c r="E411" s="128" t="n">
        <v>19.6512</v>
      </c>
      <c r="F411" s="128" t="n">
        <v>-99.2788</v>
      </c>
      <c r="G411" s="128" t="n">
        <v>19.6512</v>
      </c>
      <c r="H411" s="128" t="n">
        <v>-99.2788</v>
      </c>
      <c r="I411" s="153" t="s">
        <v>317</v>
      </c>
      <c r="J411" s="53"/>
    </row>
    <row r="412" customFormat="false" ht="31.3" hidden="false" customHeight="false" outlineLevel="0" collapsed="false">
      <c r="A412" s="158" t="s">
        <v>2592</v>
      </c>
      <c r="B412" s="62" t="s">
        <v>2590</v>
      </c>
      <c r="C412" s="125" t="s">
        <v>1694</v>
      </c>
      <c r="D412" s="125" t="s">
        <v>2593</v>
      </c>
      <c r="E412" s="159" t="n">
        <v>19.4013</v>
      </c>
      <c r="F412" s="159" t="n">
        <v>-98.8422</v>
      </c>
      <c r="G412" s="159" t="n">
        <v>19.4013</v>
      </c>
      <c r="H412" s="159" t="n">
        <v>-98.8422</v>
      </c>
      <c r="I412" s="153" t="s">
        <v>317</v>
      </c>
      <c r="J412" s="53"/>
    </row>
    <row r="413" customFormat="false" ht="31.3" hidden="false" customHeight="false" outlineLevel="0" collapsed="false">
      <c r="A413" s="158" t="s">
        <v>2594</v>
      </c>
      <c r="B413" s="62" t="s">
        <v>2590</v>
      </c>
      <c r="C413" s="62" t="s">
        <v>1694</v>
      </c>
      <c r="D413" s="62" t="s">
        <v>2595</v>
      </c>
      <c r="E413" s="128" t="n">
        <v>25.8712</v>
      </c>
      <c r="F413" s="128" t="n">
        <v>-100.2993</v>
      </c>
      <c r="G413" s="128" t="n">
        <v>25.8712</v>
      </c>
      <c r="H413" s="128" t="n">
        <v>-100.2993</v>
      </c>
      <c r="I413" s="153" t="s">
        <v>317</v>
      </c>
      <c r="J413" s="53"/>
    </row>
    <row r="414" customFormat="false" ht="31.3" hidden="false" customHeight="false" outlineLevel="0" collapsed="false">
      <c r="A414" s="158" t="s">
        <v>2596</v>
      </c>
      <c r="B414" s="62" t="s">
        <v>2590</v>
      </c>
      <c r="C414" s="62" t="s">
        <v>1694</v>
      </c>
      <c r="D414" s="62" t="s">
        <v>2597</v>
      </c>
      <c r="E414" s="128" t="n">
        <v>19.3241</v>
      </c>
      <c r="F414" s="128" t="n">
        <v>-98.8033</v>
      </c>
      <c r="G414" s="128" t="n">
        <v>19.3241</v>
      </c>
      <c r="H414" s="128" t="n">
        <v>-98.8033</v>
      </c>
      <c r="I414" s="153" t="s">
        <v>317</v>
      </c>
      <c r="J414" s="53"/>
    </row>
    <row r="415" customFormat="false" ht="31.3" hidden="false" customHeight="false" outlineLevel="0" collapsed="false">
      <c r="A415" s="158" t="s">
        <v>2598</v>
      </c>
      <c r="B415" s="62" t="s">
        <v>2590</v>
      </c>
      <c r="C415" s="62" t="s">
        <v>1694</v>
      </c>
      <c r="D415" s="62" t="s">
        <v>2599</v>
      </c>
      <c r="E415" s="128" t="n">
        <v>19.7954</v>
      </c>
      <c r="F415" s="128" t="n">
        <v>-99.001</v>
      </c>
      <c r="G415" s="128" t="n">
        <v>19.7954</v>
      </c>
      <c r="H415" s="128" t="n">
        <v>-99.001</v>
      </c>
      <c r="I415" s="153" t="s">
        <v>317</v>
      </c>
      <c r="J415" s="53"/>
    </row>
    <row r="416" customFormat="false" ht="31.3" hidden="false" customHeight="false" outlineLevel="0" collapsed="false">
      <c r="A416" s="158" t="s">
        <v>2600</v>
      </c>
      <c r="B416" s="62" t="s">
        <v>1760</v>
      </c>
      <c r="C416" s="62" t="s">
        <v>2601</v>
      </c>
      <c r="D416" s="62" t="s">
        <v>2602</v>
      </c>
      <c r="E416" s="128" t="n">
        <v>25.0267</v>
      </c>
      <c r="F416" s="128" t="n">
        <v>67.0359</v>
      </c>
      <c r="G416" s="128" t="n">
        <v>25.0267</v>
      </c>
      <c r="H416" s="128" t="n">
        <v>67.0359</v>
      </c>
      <c r="I416" s="153" t="s">
        <v>317</v>
      </c>
      <c r="J416" s="53"/>
    </row>
    <row r="417" customFormat="false" ht="31.3" hidden="false" customHeight="false" outlineLevel="0" collapsed="false">
      <c r="A417" s="158" t="s">
        <v>2603</v>
      </c>
      <c r="B417" s="62" t="s">
        <v>1760</v>
      </c>
      <c r="C417" s="62" t="s">
        <v>2601</v>
      </c>
      <c r="D417" s="62" t="s">
        <v>2604</v>
      </c>
      <c r="E417" s="128" t="n">
        <v>31.6257</v>
      </c>
      <c r="F417" s="128" t="n">
        <v>74.4176</v>
      </c>
      <c r="G417" s="128" t="n">
        <v>31.6257</v>
      </c>
      <c r="H417" s="128" t="n">
        <v>74.4176</v>
      </c>
      <c r="I417" s="153" t="s">
        <v>317</v>
      </c>
      <c r="J417" s="53"/>
    </row>
    <row r="418" customFormat="false" ht="31.3" hidden="false" customHeight="false" outlineLevel="0" collapsed="false">
      <c r="A418" s="158" t="s">
        <v>2605</v>
      </c>
      <c r="B418" s="62" t="s">
        <v>1760</v>
      </c>
      <c r="C418" s="62" t="s">
        <v>2606</v>
      </c>
      <c r="D418" s="62" t="s">
        <v>2607</v>
      </c>
      <c r="E418" s="128" t="n">
        <v>24.6156</v>
      </c>
      <c r="F418" s="128" t="n">
        <v>46.8395</v>
      </c>
      <c r="G418" s="128" t="n">
        <v>24.6156</v>
      </c>
      <c r="H418" s="128" t="n">
        <v>46.8395</v>
      </c>
      <c r="I418" s="153" t="s">
        <v>317</v>
      </c>
      <c r="J418" s="53"/>
    </row>
    <row r="419" customFormat="false" ht="31.3" hidden="false" customHeight="false" outlineLevel="0" collapsed="false">
      <c r="A419" s="158" t="s">
        <v>2608</v>
      </c>
      <c r="B419" s="62" t="s">
        <v>1696</v>
      </c>
      <c r="C419" s="62" t="s">
        <v>1741</v>
      </c>
      <c r="D419" s="62" t="s">
        <v>2609</v>
      </c>
      <c r="E419" s="128" t="n">
        <v>40.2636</v>
      </c>
      <c r="F419" s="128" t="n">
        <v>-3.6316</v>
      </c>
      <c r="G419" s="128" t="n">
        <v>40.2636</v>
      </c>
      <c r="H419" s="128" t="n">
        <v>-3.6316</v>
      </c>
      <c r="I419" s="153" t="s">
        <v>317</v>
      </c>
      <c r="J419" s="53"/>
    </row>
    <row r="420" customFormat="false" ht="31.3" hidden="false" customHeight="false" outlineLevel="0" collapsed="false">
      <c r="A420" s="158" t="s">
        <v>2610</v>
      </c>
      <c r="B420" s="62" t="s">
        <v>1724</v>
      </c>
      <c r="C420" s="62" t="s">
        <v>2305</v>
      </c>
      <c r="D420" s="62" t="s">
        <v>2611</v>
      </c>
      <c r="E420" s="128" t="n">
        <v>36.7371</v>
      </c>
      <c r="F420" s="128" t="n">
        <v>10.0775</v>
      </c>
      <c r="G420" s="128" t="n">
        <v>36.7371</v>
      </c>
      <c r="H420" s="128" t="n">
        <v>10.0775</v>
      </c>
      <c r="I420" s="153" t="s">
        <v>317</v>
      </c>
      <c r="J420" s="53"/>
    </row>
    <row r="421" customFormat="false" ht="31.3" hidden="false" customHeight="false" outlineLevel="0" collapsed="false">
      <c r="A421" s="158" t="s">
        <v>2612</v>
      </c>
      <c r="B421" s="62" t="s">
        <v>1691</v>
      </c>
      <c r="C421" s="62" t="s">
        <v>2613</v>
      </c>
      <c r="D421" s="62" t="s">
        <v>2614</v>
      </c>
      <c r="E421" s="128" t="n">
        <v>35.3405</v>
      </c>
      <c r="F421" s="128" t="n">
        <v>-80.6579</v>
      </c>
      <c r="G421" s="128" t="n">
        <v>35.3405</v>
      </c>
      <c r="H421" s="128" t="n">
        <v>-80.6579</v>
      </c>
      <c r="I421" s="153" t="s">
        <v>317</v>
      </c>
      <c r="J421" s="53"/>
    </row>
    <row r="422" customFormat="false" ht="31.3" hidden="false" customHeight="false" outlineLevel="0" collapsed="false">
      <c r="A422" s="158" t="s">
        <v>2615</v>
      </c>
      <c r="B422" s="62" t="s">
        <v>1691</v>
      </c>
      <c r="C422" s="62" t="s">
        <v>2613</v>
      </c>
      <c r="D422" s="62" t="s">
        <v>2616</v>
      </c>
      <c r="E422" s="128" t="n">
        <v>33.6621</v>
      </c>
      <c r="F422" s="128" t="n">
        <v>-84.257</v>
      </c>
      <c r="G422" s="128" t="n">
        <v>33.6621</v>
      </c>
      <c r="H422" s="128" t="n">
        <v>-84.257</v>
      </c>
      <c r="I422" s="153" t="s">
        <v>317</v>
      </c>
      <c r="J422" s="53"/>
    </row>
    <row r="423" customFormat="false" ht="31.3" hidden="false" customHeight="false" outlineLevel="0" collapsed="false">
      <c r="A423" s="158" t="s">
        <v>2617</v>
      </c>
      <c r="B423" s="62" t="s">
        <v>1760</v>
      </c>
      <c r="C423" s="62" t="s">
        <v>2618</v>
      </c>
      <c r="D423" s="62" t="s">
        <v>2619</v>
      </c>
      <c r="E423" s="128" t="n">
        <v>41.0967</v>
      </c>
      <c r="F423" s="128" t="n">
        <v>69.4838</v>
      </c>
      <c r="G423" s="128" t="n">
        <v>41.0967</v>
      </c>
      <c r="H423" s="128" t="n">
        <v>69.4838</v>
      </c>
      <c r="I423" s="153" t="s">
        <v>317</v>
      </c>
      <c r="J423" s="53"/>
    </row>
    <row r="424" customFormat="false" ht="31.3" hidden="false" customHeight="false" outlineLevel="0" collapsed="false">
      <c r="A424" s="158" t="s">
        <v>2620</v>
      </c>
      <c r="B424" s="62" t="s">
        <v>1760</v>
      </c>
      <c r="C424" s="62" t="s">
        <v>2621</v>
      </c>
      <c r="D424" s="62" t="s">
        <v>2622</v>
      </c>
      <c r="E424" s="128" t="n">
        <v>15.477</v>
      </c>
      <c r="F424" s="128" t="n">
        <v>44.1545</v>
      </c>
      <c r="G424" s="128" t="n">
        <v>15.477</v>
      </c>
      <c r="H424" s="128" t="n">
        <v>44.1545</v>
      </c>
      <c r="I424" s="153" t="s">
        <v>317</v>
      </c>
      <c r="J424" s="53"/>
    </row>
    <row r="425" customFormat="false" ht="31.3" hidden="false" customHeight="false" outlineLevel="0" collapsed="false">
      <c r="A425" s="158" t="s">
        <v>2623</v>
      </c>
      <c r="B425" s="125" t="s">
        <v>1760</v>
      </c>
      <c r="C425" s="125" t="s">
        <v>2572</v>
      </c>
      <c r="D425" s="125" t="s">
        <v>2624</v>
      </c>
      <c r="E425" s="129" t="n">
        <v>24.6</v>
      </c>
      <c r="F425" s="159" t="n">
        <v>44</v>
      </c>
      <c r="G425" s="159" t="n">
        <v>39.8</v>
      </c>
      <c r="H425" s="159" t="n">
        <v>63.3</v>
      </c>
      <c r="I425" s="153" t="s">
        <v>317</v>
      </c>
      <c r="J425" s="53"/>
    </row>
    <row r="426" customFormat="false" ht="31.3" hidden="false" customHeight="false" outlineLevel="0" collapsed="false">
      <c r="A426" s="158" t="s">
        <v>2625</v>
      </c>
      <c r="B426" s="125" t="s">
        <v>1760</v>
      </c>
      <c r="C426" s="125" t="s">
        <v>2577</v>
      </c>
      <c r="D426" s="125" t="s">
        <v>2626</v>
      </c>
      <c r="E426" s="159" t="n">
        <v>29.5</v>
      </c>
      <c r="F426" s="159" t="n">
        <v>34.2</v>
      </c>
      <c r="G426" s="159" t="n">
        <v>33.3</v>
      </c>
      <c r="H426" s="159" t="n">
        <v>35.9</v>
      </c>
      <c r="I426" s="153" t="s">
        <v>317</v>
      </c>
      <c r="J426" s="53"/>
    </row>
    <row r="427" customFormat="false" ht="31.3" hidden="false" customHeight="false" outlineLevel="0" collapsed="false">
      <c r="A427" s="158" t="s">
        <v>2627</v>
      </c>
      <c r="B427" s="125" t="s">
        <v>1760</v>
      </c>
      <c r="C427" s="125" t="s">
        <v>2582</v>
      </c>
      <c r="D427" s="125" t="s">
        <v>2628</v>
      </c>
      <c r="E427" s="159" t="n">
        <v>29.2</v>
      </c>
      <c r="F427" s="159" t="n">
        <v>34.9</v>
      </c>
      <c r="G427" s="159" t="n">
        <v>33.4</v>
      </c>
      <c r="H427" s="159" t="n">
        <v>39.3</v>
      </c>
      <c r="I427" s="153" t="s">
        <v>317</v>
      </c>
      <c r="J427" s="53"/>
    </row>
    <row r="428" customFormat="false" ht="31.3" hidden="false" customHeight="false" outlineLevel="0" collapsed="false">
      <c r="A428" s="158" t="s">
        <v>2629</v>
      </c>
      <c r="B428" s="125" t="s">
        <v>1760</v>
      </c>
      <c r="C428" s="125" t="s">
        <v>2587</v>
      </c>
      <c r="D428" s="125" t="s">
        <v>2630</v>
      </c>
      <c r="E428" s="159" t="n">
        <v>28.5</v>
      </c>
      <c r="F428" s="159" t="n">
        <v>46.5</v>
      </c>
      <c r="G428" s="159" t="n">
        <v>30.1</v>
      </c>
      <c r="H428" s="159" t="n">
        <v>48.4</v>
      </c>
      <c r="I428" s="153" t="s">
        <v>317</v>
      </c>
      <c r="J428" s="53"/>
    </row>
    <row r="429" customFormat="false" ht="31.3" hidden="false" customHeight="false" outlineLevel="0" collapsed="false">
      <c r="A429" s="158" t="s">
        <v>2631</v>
      </c>
      <c r="B429" s="125" t="s">
        <v>1760</v>
      </c>
      <c r="C429" s="125" t="s">
        <v>2601</v>
      </c>
      <c r="D429" s="125" t="s">
        <v>2632</v>
      </c>
      <c r="E429" s="159" t="n">
        <v>23.7</v>
      </c>
      <c r="F429" s="159" t="n">
        <v>60.9</v>
      </c>
      <c r="G429" s="159" t="n">
        <v>37.1</v>
      </c>
      <c r="H429" s="159" t="n">
        <v>77.8</v>
      </c>
      <c r="I429" s="153" t="s">
        <v>317</v>
      </c>
      <c r="J429" s="53"/>
    </row>
    <row r="430" customFormat="false" ht="31.3" hidden="false" customHeight="false" outlineLevel="0" collapsed="false">
      <c r="A430" s="158" t="s">
        <v>2633</v>
      </c>
      <c r="B430" s="125" t="s">
        <v>1760</v>
      </c>
      <c r="C430" s="125" t="s">
        <v>2606</v>
      </c>
      <c r="D430" s="125" t="s">
        <v>2634</v>
      </c>
      <c r="E430" s="159" t="n">
        <v>16.3</v>
      </c>
      <c r="F430" s="159" t="n">
        <v>34.5</v>
      </c>
      <c r="G430" s="159" t="n">
        <v>32.2</v>
      </c>
      <c r="H430" s="159" t="n">
        <v>55.7</v>
      </c>
      <c r="I430" s="153" t="s">
        <v>317</v>
      </c>
      <c r="J430" s="53"/>
    </row>
    <row r="431" customFormat="false" ht="31.3" hidden="false" customHeight="false" outlineLevel="0" collapsed="false">
      <c r="A431" s="158" t="s">
        <v>2635</v>
      </c>
      <c r="B431" s="125" t="s">
        <v>1760</v>
      </c>
      <c r="C431" s="125" t="s">
        <v>2618</v>
      </c>
      <c r="D431" s="125" t="s">
        <v>2636</v>
      </c>
      <c r="E431" s="159" t="n">
        <v>37.2</v>
      </c>
      <c r="F431" s="159" t="n">
        <v>55</v>
      </c>
      <c r="G431" s="159" t="n">
        <v>45.6</v>
      </c>
      <c r="H431" s="159" t="n">
        <v>73.2</v>
      </c>
      <c r="I431" s="153" t="s">
        <v>317</v>
      </c>
      <c r="J431" s="53"/>
    </row>
    <row r="432" customFormat="false" ht="31.3" hidden="false" customHeight="false" outlineLevel="0" collapsed="false">
      <c r="A432" s="158" t="s">
        <v>2637</v>
      </c>
      <c r="B432" s="125" t="s">
        <v>1760</v>
      </c>
      <c r="C432" s="125" t="s">
        <v>2621</v>
      </c>
      <c r="D432" s="125" t="s">
        <v>2638</v>
      </c>
      <c r="E432" s="159" t="n">
        <v>11.8</v>
      </c>
      <c r="F432" s="159" t="n">
        <v>42.5</v>
      </c>
      <c r="G432" s="159" t="n">
        <v>19</v>
      </c>
      <c r="H432" s="159" t="n">
        <v>54.6</v>
      </c>
      <c r="I432" s="153" t="s">
        <v>317</v>
      </c>
      <c r="J432" s="53"/>
    </row>
    <row r="433" customFormat="false" ht="31.3" hidden="false" customHeight="false" outlineLevel="0" collapsed="false">
      <c r="A433" s="158" t="s">
        <v>2639</v>
      </c>
      <c r="B433" s="62" t="s">
        <v>1760</v>
      </c>
      <c r="C433" s="62" t="s">
        <v>1774</v>
      </c>
      <c r="D433" s="62" t="s">
        <v>2640</v>
      </c>
      <c r="E433" s="128" t="n">
        <v>28.741</v>
      </c>
      <c r="F433" s="128" t="n">
        <v>77.157</v>
      </c>
      <c r="G433" s="128"/>
      <c r="H433" s="128"/>
      <c r="I433" s="153" t="s">
        <v>317</v>
      </c>
      <c r="J433" s="53"/>
    </row>
    <row r="434" customFormat="false" ht="31.3" hidden="false" customHeight="false" outlineLevel="0" collapsed="false">
      <c r="A434" s="158" t="s">
        <v>2641</v>
      </c>
      <c r="B434" s="62" t="s">
        <v>1760</v>
      </c>
      <c r="C434" s="62" t="s">
        <v>1774</v>
      </c>
      <c r="D434" s="62" t="s">
        <v>2642</v>
      </c>
      <c r="E434" s="128" t="n">
        <v>28.624</v>
      </c>
      <c r="F434" s="128" t="n">
        <v>77.327</v>
      </c>
      <c r="G434" s="128"/>
      <c r="H434" s="128"/>
      <c r="I434" s="153" t="s">
        <v>317</v>
      </c>
      <c r="J434" s="53"/>
    </row>
    <row r="435" customFormat="false" ht="31.3" hidden="false" customHeight="false" outlineLevel="0" collapsed="false">
      <c r="A435" s="158" t="s">
        <v>2643</v>
      </c>
      <c r="B435" s="62" t="s">
        <v>1760</v>
      </c>
      <c r="C435" s="62" t="s">
        <v>1774</v>
      </c>
      <c r="D435" s="62" t="s">
        <v>2644</v>
      </c>
      <c r="E435" s="128" t="n">
        <v>22.982</v>
      </c>
      <c r="F435" s="128" t="n">
        <v>72.568</v>
      </c>
      <c r="G435" s="128"/>
      <c r="H435" s="128"/>
      <c r="I435" s="153" t="s">
        <v>317</v>
      </c>
      <c r="J435" s="53"/>
    </row>
    <row r="436" customFormat="false" ht="31.3" hidden="false" customHeight="false" outlineLevel="0" collapsed="false">
      <c r="A436" s="158" t="s">
        <v>2645</v>
      </c>
      <c r="B436" s="62" t="s">
        <v>1760</v>
      </c>
      <c r="C436" s="62" t="s">
        <v>1774</v>
      </c>
      <c r="D436" s="62" t="s">
        <v>2646</v>
      </c>
      <c r="E436" s="128" t="n">
        <v>13.136</v>
      </c>
      <c r="F436" s="128" t="n">
        <v>80.267</v>
      </c>
      <c r="G436" s="128"/>
      <c r="H436" s="128"/>
      <c r="I436" s="153" t="s">
        <v>317</v>
      </c>
      <c r="J436" s="53"/>
    </row>
    <row r="437" customFormat="false" ht="31.3" hidden="false" customHeight="false" outlineLevel="0" collapsed="false">
      <c r="A437" s="158" t="s">
        <v>2647</v>
      </c>
      <c r="B437" s="62" t="s">
        <v>1760</v>
      </c>
      <c r="C437" s="62" t="s">
        <v>1774</v>
      </c>
      <c r="D437" s="62" t="s">
        <v>2648</v>
      </c>
      <c r="E437" s="128" t="n">
        <v>22.536</v>
      </c>
      <c r="F437" s="128" t="n">
        <v>88.426</v>
      </c>
      <c r="G437" s="128"/>
      <c r="H437" s="128"/>
      <c r="I437" s="153" t="s">
        <v>317</v>
      </c>
      <c r="J437" s="53"/>
    </row>
    <row r="438" customFormat="false" ht="31.3" hidden="false" customHeight="false" outlineLevel="0" collapsed="false">
      <c r="A438" s="158" t="s">
        <v>2649</v>
      </c>
      <c r="B438" s="62" t="s">
        <v>1760</v>
      </c>
      <c r="C438" s="62" t="s">
        <v>1774</v>
      </c>
      <c r="D438" s="62" t="s">
        <v>2650</v>
      </c>
      <c r="E438" s="128" t="n">
        <v>26.78</v>
      </c>
      <c r="F438" s="128" t="n">
        <v>80.78</v>
      </c>
      <c r="G438" s="128"/>
      <c r="H438" s="128"/>
      <c r="I438" s="153" t="s">
        <v>317</v>
      </c>
      <c r="J438" s="53"/>
    </row>
    <row r="439" customFormat="false" ht="31.3" hidden="false" customHeight="false" outlineLevel="0" collapsed="false">
      <c r="A439" s="158" t="s">
        <v>2651</v>
      </c>
      <c r="B439" s="62" t="s">
        <v>1760</v>
      </c>
      <c r="C439" s="62" t="s">
        <v>1774</v>
      </c>
      <c r="D439" s="62" t="s">
        <v>2652</v>
      </c>
      <c r="E439" s="128" t="n">
        <v>26.447</v>
      </c>
      <c r="F439" s="128" t="n">
        <v>80.233</v>
      </c>
      <c r="G439" s="128"/>
      <c r="H439" s="128"/>
      <c r="I439" s="153" t="s">
        <v>317</v>
      </c>
      <c r="J439" s="53"/>
    </row>
    <row r="440" customFormat="false" ht="31.3" hidden="false" customHeight="false" outlineLevel="0" collapsed="false">
      <c r="A440" s="158" t="s">
        <v>2653</v>
      </c>
      <c r="B440" s="62" t="s">
        <v>1760</v>
      </c>
      <c r="C440" s="62" t="s">
        <v>1774</v>
      </c>
      <c r="D440" s="62" t="s">
        <v>2654</v>
      </c>
      <c r="E440" s="128" t="n">
        <v>21.142</v>
      </c>
      <c r="F440" s="128" t="n">
        <v>79.152</v>
      </c>
      <c r="G440" s="128"/>
      <c r="H440" s="128"/>
      <c r="I440" s="153" t="s">
        <v>317</v>
      </c>
      <c r="J440" s="53"/>
    </row>
    <row r="441" customFormat="false" ht="45.75" hidden="false" customHeight="false" outlineLevel="0" collapsed="false">
      <c r="A441" s="158" t="s">
        <v>2655</v>
      </c>
      <c r="B441" s="62" t="s">
        <v>1760</v>
      </c>
      <c r="C441" s="62" t="s">
        <v>1774</v>
      </c>
      <c r="D441" s="62" t="s">
        <v>2656</v>
      </c>
      <c r="E441" s="128" t="n">
        <v>17.843</v>
      </c>
      <c r="F441" s="128" t="n">
        <v>83.836</v>
      </c>
      <c r="G441" s="128"/>
      <c r="H441" s="128"/>
      <c r="I441" s="153" t="s">
        <v>317</v>
      </c>
      <c r="J441" s="53"/>
    </row>
    <row r="442" customFormat="false" ht="31.3" hidden="false" customHeight="false" outlineLevel="0" collapsed="false">
      <c r="A442" s="158" t="s">
        <v>2657</v>
      </c>
      <c r="B442" s="62" t="s">
        <v>1760</v>
      </c>
      <c r="C442" s="62" t="s">
        <v>1774</v>
      </c>
      <c r="D442" s="62" t="s">
        <v>2658</v>
      </c>
      <c r="E442" s="128" t="n">
        <v>18.656</v>
      </c>
      <c r="F442" s="128" t="n">
        <v>73.857</v>
      </c>
      <c r="G442" s="128"/>
      <c r="H442" s="128"/>
      <c r="I442" s="153" t="s">
        <v>317</v>
      </c>
      <c r="J442" s="53"/>
    </row>
    <row r="443" customFormat="false" ht="31.3" hidden="false" customHeight="false" outlineLevel="0" collapsed="false">
      <c r="A443" s="158" t="s">
        <v>2659</v>
      </c>
      <c r="B443" s="62" t="s">
        <v>1760</v>
      </c>
      <c r="C443" s="62" t="s">
        <v>1774</v>
      </c>
      <c r="D443" s="62" t="s">
        <v>2660</v>
      </c>
      <c r="E443" s="128" t="n">
        <v>25.569</v>
      </c>
      <c r="F443" s="128" t="n">
        <v>85.179</v>
      </c>
      <c r="G443" s="128"/>
      <c r="H443" s="128"/>
      <c r="I443" s="153" t="s">
        <v>317</v>
      </c>
      <c r="J443" s="53"/>
    </row>
    <row r="444" customFormat="false" ht="31.3" hidden="false" customHeight="false" outlineLevel="0" collapsed="false">
      <c r="A444" s="158" t="s">
        <v>2661</v>
      </c>
      <c r="B444" s="62" t="s">
        <v>1760</v>
      </c>
      <c r="C444" s="62" t="s">
        <v>1774</v>
      </c>
      <c r="D444" s="62" t="s">
        <v>2662</v>
      </c>
      <c r="E444" s="128" t="n">
        <v>22.234</v>
      </c>
      <c r="F444" s="128" t="n">
        <v>73.207</v>
      </c>
      <c r="G444" s="128"/>
      <c r="H444" s="128"/>
      <c r="I444" s="153" t="s">
        <v>317</v>
      </c>
      <c r="J444" s="53"/>
    </row>
    <row r="445" customFormat="false" ht="31.3" hidden="false" customHeight="false" outlineLevel="0" collapsed="false">
      <c r="A445" s="158" t="s">
        <v>2663</v>
      </c>
      <c r="B445" s="62" t="s">
        <v>1760</v>
      </c>
      <c r="C445" s="62" t="s">
        <v>1774</v>
      </c>
      <c r="D445" s="62" t="s">
        <v>2664</v>
      </c>
      <c r="E445" s="128" t="n">
        <v>30.928</v>
      </c>
      <c r="F445" s="128" t="n">
        <v>75.907</v>
      </c>
      <c r="G445" s="128"/>
      <c r="H445" s="128"/>
      <c r="I445" s="153" t="s">
        <v>317</v>
      </c>
      <c r="J445" s="53"/>
    </row>
    <row r="446" customFormat="false" ht="45.75" hidden="false" customHeight="false" outlineLevel="0" collapsed="false">
      <c r="A446" s="158" t="s">
        <v>2665</v>
      </c>
      <c r="B446" s="62" t="s">
        <v>1760</v>
      </c>
      <c r="C446" s="62" t="s">
        <v>1774</v>
      </c>
      <c r="D446" s="62" t="s">
        <v>2666</v>
      </c>
      <c r="E446" s="128" t="n">
        <v>28.402</v>
      </c>
      <c r="F446" s="128" t="n">
        <v>77.171</v>
      </c>
      <c r="G446" s="128"/>
      <c r="H446" s="128"/>
      <c r="I446" s="153" t="s">
        <v>317</v>
      </c>
      <c r="J446" s="53"/>
    </row>
    <row r="447" customFormat="false" ht="31.3" hidden="false" customHeight="false" outlineLevel="0" collapsed="false">
      <c r="A447" s="158" t="s">
        <v>2667</v>
      </c>
      <c r="B447" s="62" t="s">
        <v>1760</v>
      </c>
      <c r="C447" s="62" t="s">
        <v>1774</v>
      </c>
      <c r="D447" s="62" t="s">
        <v>2668</v>
      </c>
      <c r="E447" s="128" t="n">
        <v>28.927</v>
      </c>
      <c r="F447" s="128" t="n">
        <v>77.732</v>
      </c>
      <c r="G447" s="128"/>
      <c r="H447" s="128"/>
      <c r="I447" s="153" t="s">
        <v>317</v>
      </c>
      <c r="J447" s="53"/>
    </row>
    <row r="448" customFormat="false" ht="31.3" hidden="false" customHeight="false" outlineLevel="0" collapsed="false">
      <c r="A448" s="158" t="s">
        <v>2669</v>
      </c>
      <c r="B448" s="62" t="s">
        <v>1760</v>
      </c>
      <c r="C448" s="62" t="s">
        <v>1774</v>
      </c>
      <c r="D448" s="62" t="s">
        <v>2670</v>
      </c>
      <c r="E448" s="128" t="n">
        <v>22.375</v>
      </c>
      <c r="F448" s="128" t="n">
        <v>70.859</v>
      </c>
      <c r="G448" s="128"/>
      <c r="H448" s="128"/>
      <c r="I448" s="153" t="s">
        <v>317</v>
      </c>
      <c r="J448" s="53"/>
    </row>
    <row r="449" customFormat="false" ht="31.3" hidden="false" customHeight="false" outlineLevel="0" collapsed="false">
      <c r="A449" s="158" t="s">
        <v>2671</v>
      </c>
      <c r="B449" s="62" t="s">
        <v>1760</v>
      </c>
      <c r="C449" s="62" t="s">
        <v>1774</v>
      </c>
      <c r="D449" s="62" t="s">
        <v>2672</v>
      </c>
      <c r="E449" s="128" t="n">
        <v>19.25</v>
      </c>
      <c r="F449" s="128" t="n">
        <v>73.118</v>
      </c>
      <c r="G449" s="128"/>
      <c r="H449" s="128"/>
      <c r="I449" s="153" t="s">
        <v>317</v>
      </c>
      <c r="J449" s="53"/>
    </row>
    <row r="450" customFormat="false" ht="31.3" hidden="false" customHeight="false" outlineLevel="0" collapsed="false">
      <c r="A450" s="158" t="s">
        <v>2673</v>
      </c>
      <c r="B450" s="62" t="s">
        <v>1760</v>
      </c>
      <c r="C450" s="62" t="s">
        <v>1774</v>
      </c>
      <c r="D450" s="62" t="s">
        <v>2674</v>
      </c>
      <c r="E450" s="128" t="n">
        <v>19.402</v>
      </c>
      <c r="F450" s="128" t="n">
        <v>72.861</v>
      </c>
      <c r="G450" s="128"/>
      <c r="H450" s="128"/>
      <c r="I450" s="153" t="s">
        <v>317</v>
      </c>
      <c r="J450" s="53"/>
    </row>
    <row r="451" customFormat="false" ht="31.3" hidden="false" customHeight="false" outlineLevel="0" collapsed="false">
      <c r="A451" s="158" t="s">
        <v>2675</v>
      </c>
      <c r="B451" s="62" t="s">
        <v>1760</v>
      </c>
      <c r="C451" s="62" t="s">
        <v>1774</v>
      </c>
      <c r="D451" s="62" t="s">
        <v>2676</v>
      </c>
      <c r="E451" s="128" t="n">
        <v>25.214</v>
      </c>
      <c r="F451" s="128" t="n">
        <v>82.92</v>
      </c>
      <c r="G451" s="128"/>
      <c r="H451" s="128"/>
      <c r="I451" s="153" t="s">
        <v>317</v>
      </c>
      <c r="J451" s="53"/>
    </row>
    <row r="452" customFormat="false" ht="31.3" hidden="false" customHeight="false" outlineLevel="0" collapsed="false">
      <c r="A452" s="158" t="s">
        <v>2677</v>
      </c>
      <c r="B452" s="62" t="s">
        <v>1760</v>
      </c>
      <c r="C452" s="62" t="s">
        <v>1774</v>
      </c>
      <c r="D452" s="62" t="s">
        <v>2678</v>
      </c>
      <c r="E452" s="128" t="n">
        <v>34.125</v>
      </c>
      <c r="F452" s="128" t="n">
        <v>74.786</v>
      </c>
      <c r="G452" s="128"/>
      <c r="H452" s="128"/>
      <c r="I452" s="153" t="s">
        <v>317</v>
      </c>
      <c r="J452" s="53"/>
    </row>
    <row r="453" customFormat="false" ht="31.3" hidden="false" customHeight="false" outlineLevel="0" collapsed="false">
      <c r="A453" s="158" t="s">
        <v>2679</v>
      </c>
      <c r="B453" s="62" t="s">
        <v>1760</v>
      </c>
      <c r="C453" s="62" t="s">
        <v>1774</v>
      </c>
      <c r="D453" s="62" t="s">
        <v>2680</v>
      </c>
      <c r="E453" s="128" t="n">
        <v>31.6</v>
      </c>
      <c r="F453" s="128" t="n">
        <v>74.875</v>
      </c>
      <c r="G453" s="128"/>
      <c r="H453" s="128"/>
      <c r="I453" s="153" t="s">
        <v>317</v>
      </c>
      <c r="J453" s="53"/>
    </row>
    <row r="454" customFormat="false" ht="31.3" hidden="false" customHeight="false" outlineLevel="0" collapsed="false">
      <c r="A454" s="158" t="s">
        <v>2681</v>
      </c>
      <c r="B454" s="62" t="s">
        <v>1760</v>
      </c>
      <c r="C454" s="62" t="s">
        <v>1774</v>
      </c>
      <c r="D454" s="62" t="s">
        <v>2682</v>
      </c>
      <c r="E454" s="128" t="n">
        <v>25.38</v>
      </c>
      <c r="F454" s="128" t="n">
        <v>81.806</v>
      </c>
      <c r="G454" s="128"/>
      <c r="H454" s="128"/>
      <c r="I454" s="153" t="s">
        <v>317</v>
      </c>
      <c r="J454" s="53"/>
    </row>
    <row r="455" customFormat="false" ht="31.3" hidden="false" customHeight="false" outlineLevel="0" collapsed="false">
      <c r="A455" s="158" t="s">
        <v>2683</v>
      </c>
      <c r="B455" s="62" t="s">
        <v>1760</v>
      </c>
      <c r="C455" s="62" t="s">
        <v>1774</v>
      </c>
      <c r="D455" s="62" t="s">
        <v>2684</v>
      </c>
      <c r="E455" s="128" t="n">
        <v>23.411</v>
      </c>
      <c r="F455" s="128" t="n">
        <v>85.254</v>
      </c>
      <c r="G455" s="128"/>
      <c r="H455" s="128"/>
      <c r="I455" s="153" t="s">
        <v>317</v>
      </c>
      <c r="J455" s="53"/>
    </row>
    <row r="456" customFormat="false" ht="31.3" hidden="false" customHeight="false" outlineLevel="0" collapsed="false">
      <c r="A456" s="158" t="s">
        <v>2685</v>
      </c>
      <c r="B456" s="62" t="s">
        <v>1760</v>
      </c>
      <c r="C456" s="62" t="s">
        <v>1774</v>
      </c>
      <c r="D456" s="62" t="s">
        <v>2686</v>
      </c>
      <c r="E456" s="128" t="n">
        <v>26.148</v>
      </c>
      <c r="F456" s="128" t="n">
        <v>78.148</v>
      </c>
      <c r="G456" s="128"/>
      <c r="H456" s="128"/>
      <c r="I456" s="153" t="s">
        <v>317</v>
      </c>
      <c r="J456" s="53"/>
    </row>
    <row r="457" customFormat="false" ht="31.3" hidden="false" customHeight="false" outlineLevel="0" collapsed="false">
      <c r="A457" s="158" t="s">
        <v>2687</v>
      </c>
      <c r="B457" s="62" t="s">
        <v>1760</v>
      </c>
      <c r="C457" s="62" t="s">
        <v>1774</v>
      </c>
      <c r="D457" s="62" t="s">
        <v>2688</v>
      </c>
      <c r="E457" s="128" t="n">
        <v>10.959</v>
      </c>
      <c r="F457" s="128" t="n">
        <v>77</v>
      </c>
      <c r="G457" s="128"/>
      <c r="H457" s="128"/>
      <c r="I457" s="153" t="s">
        <v>317</v>
      </c>
      <c r="J457" s="53"/>
    </row>
    <row r="458" customFormat="false" ht="31.3" hidden="false" customHeight="false" outlineLevel="0" collapsed="false">
      <c r="A458" s="158" t="s">
        <v>2689</v>
      </c>
      <c r="B458" s="62" t="s">
        <v>1760</v>
      </c>
      <c r="C458" s="62" t="s">
        <v>1774</v>
      </c>
      <c r="D458" s="62" t="s">
        <v>2690</v>
      </c>
      <c r="E458" s="128" t="n">
        <v>26.31</v>
      </c>
      <c r="F458" s="128" t="n">
        <v>72.899</v>
      </c>
      <c r="G458" s="128"/>
      <c r="H458" s="128"/>
      <c r="I458" s="153" t="s">
        <v>317</v>
      </c>
      <c r="J458" s="53"/>
    </row>
    <row r="459" customFormat="false" ht="31.3" hidden="false" customHeight="false" outlineLevel="0" collapsed="false">
      <c r="A459" s="158" t="s">
        <v>2691</v>
      </c>
      <c r="B459" s="62" t="s">
        <v>1760</v>
      </c>
      <c r="C459" s="62" t="s">
        <v>1774</v>
      </c>
      <c r="D459" s="62" t="s">
        <v>2692</v>
      </c>
      <c r="E459" s="128" t="n">
        <v>25.19</v>
      </c>
      <c r="F459" s="128" t="n">
        <v>75.798</v>
      </c>
      <c r="G459" s="128"/>
      <c r="H459" s="128"/>
      <c r="I459" s="153" t="s">
        <v>317</v>
      </c>
      <c r="J459" s="53"/>
    </row>
    <row r="460" customFormat="false" ht="31.3" hidden="false" customHeight="false" outlineLevel="0" collapsed="false">
      <c r="A460" s="158" t="s">
        <v>2693</v>
      </c>
      <c r="B460" s="62" t="s">
        <v>1760</v>
      </c>
      <c r="C460" s="62" t="s">
        <v>1774</v>
      </c>
      <c r="D460" s="62" t="s">
        <v>2694</v>
      </c>
      <c r="E460" s="128" t="n">
        <v>26.114</v>
      </c>
      <c r="F460" s="128" t="n">
        <v>91.678</v>
      </c>
      <c r="G460" s="128"/>
      <c r="H460" s="128"/>
      <c r="I460" s="153" t="s">
        <v>317</v>
      </c>
      <c r="J460" s="53"/>
    </row>
    <row r="461" customFormat="false" ht="31.3" hidden="false" customHeight="false" outlineLevel="0" collapsed="false">
      <c r="A461" s="158" t="s">
        <v>2695</v>
      </c>
      <c r="B461" s="62" t="s">
        <v>1760</v>
      </c>
      <c r="C461" s="62" t="s">
        <v>1774</v>
      </c>
      <c r="D461" s="62" t="s">
        <v>2696</v>
      </c>
      <c r="E461" s="128" t="n">
        <v>30.758</v>
      </c>
      <c r="F461" s="128" t="n">
        <v>76.74</v>
      </c>
      <c r="G461" s="128"/>
      <c r="H461" s="128"/>
      <c r="I461" s="153" t="s">
        <v>317</v>
      </c>
      <c r="J461" s="53"/>
    </row>
    <row r="462" customFormat="false" ht="31.3" hidden="false" customHeight="false" outlineLevel="0" collapsed="false">
      <c r="A462" s="158" t="s">
        <v>2697</v>
      </c>
      <c r="B462" s="62" t="s">
        <v>1760</v>
      </c>
      <c r="C462" s="62" t="s">
        <v>1774</v>
      </c>
      <c r="D462" s="62" t="s">
        <v>2698</v>
      </c>
      <c r="E462" s="128" t="n">
        <v>17.705</v>
      </c>
      <c r="F462" s="128" t="n">
        <v>75.908</v>
      </c>
      <c r="G462" s="128"/>
      <c r="H462" s="128"/>
      <c r="I462" s="153" t="s">
        <v>317</v>
      </c>
      <c r="J462" s="53"/>
    </row>
    <row r="463" customFormat="false" ht="31.3" hidden="false" customHeight="false" outlineLevel="0" collapsed="false">
      <c r="A463" s="158" t="s">
        <v>2699</v>
      </c>
      <c r="B463" s="62" t="s">
        <v>1760</v>
      </c>
      <c r="C463" s="62" t="s">
        <v>1774</v>
      </c>
      <c r="D463" s="62" t="s">
        <v>2700</v>
      </c>
      <c r="E463" s="128" t="n">
        <v>28.828</v>
      </c>
      <c r="F463" s="128" t="n">
        <v>78.808</v>
      </c>
      <c r="G463" s="128"/>
      <c r="H463" s="128"/>
      <c r="I463" s="153" t="s">
        <v>317</v>
      </c>
      <c r="J463" s="53"/>
    </row>
    <row r="464" customFormat="false" ht="31.3" hidden="false" customHeight="false" outlineLevel="0" collapsed="false">
      <c r="A464" s="158" t="s">
        <v>2701</v>
      </c>
      <c r="B464" s="62" t="s">
        <v>1760</v>
      </c>
      <c r="C464" s="62" t="s">
        <v>1774</v>
      </c>
      <c r="D464" s="62" t="s">
        <v>2702</v>
      </c>
      <c r="E464" s="128" t="n">
        <v>28.36</v>
      </c>
      <c r="F464" s="128" t="n">
        <v>79.393</v>
      </c>
      <c r="G464" s="128"/>
      <c r="H464" s="128"/>
      <c r="I464" s="153" t="s">
        <v>317</v>
      </c>
      <c r="J464" s="53"/>
    </row>
    <row r="465" customFormat="false" ht="31.3" hidden="false" customHeight="false" outlineLevel="0" collapsed="false">
      <c r="A465" s="158" t="s">
        <v>2703</v>
      </c>
      <c r="B465" s="62" t="s">
        <v>1760</v>
      </c>
      <c r="C465" s="62" t="s">
        <v>1774</v>
      </c>
      <c r="D465" s="62" t="s">
        <v>2704</v>
      </c>
      <c r="E465" s="128" t="n">
        <v>31.349</v>
      </c>
      <c r="F465" s="128" t="n">
        <v>75.53</v>
      </c>
      <c r="G465" s="128"/>
      <c r="H465" s="128"/>
      <c r="I465" s="153" t="s">
        <v>317</v>
      </c>
      <c r="J465" s="53"/>
    </row>
    <row r="466" customFormat="false" ht="31.3" hidden="false" customHeight="false" outlineLevel="0" collapsed="false">
      <c r="A466" s="158" t="s">
        <v>2705</v>
      </c>
      <c r="B466" s="62" t="s">
        <v>1760</v>
      </c>
      <c r="C466" s="62" t="s">
        <v>1774</v>
      </c>
      <c r="D466" s="62" t="s">
        <v>2706</v>
      </c>
      <c r="E466" s="128" t="n">
        <v>17.953</v>
      </c>
      <c r="F466" s="128" t="n">
        <v>79.454</v>
      </c>
      <c r="G466" s="128"/>
      <c r="H466" s="128"/>
      <c r="I466" s="153" t="s">
        <v>317</v>
      </c>
      <c r="J466" s="53"/>
    </row>
    <row r="467" customFormat="false" ht="31.3" hidden="false" customHeight="false" outlineLevel="0" collapsed="false">
      <c r="A467" s="158" t="s">
        <v>2707</v>
      </c>
      <c r="B467" s="62" t="s">
        <v>1760</v>
      </c>
      <c r="C467" s="62" t="s">
        <v>1774</v>
      </c>
      <c r="D467" s="62" t="s">
        <v>2708</v>
      </c>
      <c r="E467" s="128" t="n">
        <v>27.968</v>
      </c>
      <c r="F467" s="128" t="n">
        <v>73.347</v>
      </c>
      <c r="G467" s="128"/>
      <c r="H467" s="128"/>
      <c r="I467" s="153" t="s">
        <v>317</v>
      </c>
      <c r="J467" s="53"/>
    </row>
    <row r="468" customFormat="false" ht="31.3" hidden="false" customHeight="false" outlineLevel="0" collapsed="false">
      <c r="A468" s="158" t="s">
        <v>2709</v>
      </c>
      <c r="B468" s="62" t="s">
        <v>1760</v>
      </c>
      <c r="C468" s="62" t="s">
        <v>1774</v>
      </c>
      <c r="D468" s="62" t="s">
        <v>2710</v>
      </c>
      <c r="E468" s="128" t="n">
        <v>20.933</v>
      </c>
      <c r="F468" s="128" t="n">
        <v>77.724</v>
      </c>
      <c r="G468" s="128"/>
      <c r="H468" s="128"/>
      <c r="I468" s="153" t="s">
        <v>317</v>
      </c>
      <c r="J468" s="53"/>
    </row>
    <row r="469" customFormat="false" ht="31.3" hidden="false" customHeight="false" outlineLevel="0" collapsed="false">
      <c r="A469" s="158" t="s">
        <v>2711</v>
      </c>
      <c r="B469" s="62" t="s">
        <v>1760</v>
      </c>
      <c r="C469" s="62" t="s">
        <v>1774</v>
      </c>
      <c r="D469" s="62" t="s">
        <v>2712</v>
      </c>
      <c r="E469" s="128" t="n">
        <v>27.19</v>
      </c>
      <c r="F469" s="128" t="n">
        <v>78.415</v>
      </c>
      <c r="G469" s="128"/>
      <c r="H469" s="128"/>
      <c r="I469" s="153" t="s">
        <v>317</v>
      </c>
      <c r="J469" s="53"/>
    </row>
    <row r="470" customFormat="false" ht="31.3" hidden="false" customHeight="false" outlineLevel="0" collapsed="false">
      <c r="A470" s="158" t="s">
        <v>2713</v>
      </c>
      <c r="B470" s="62" t="s">
        <v>1691</v>
      </c>
      <c r="C470" s="62" t="s">
        <v>1692</v>
      </c>
      <c r="D470" s="62" t="s">
        <v>2714</v>
      </c>
      <c r="E470" s="128" t="n">
        <v>29.828</v>
      </c>
      <c r="F470" s="128" t="n">
        <v>-95.243</v>
      </c>
      <c r="G470" s="128"/>
      <c r="H470" s="128"/>
      <c r="I470" s="153" t="s">
        <v>317</v>
      </c>
      <c r="J470" s="53"/>
    </row>
    <row r="471" customFormat="false" ht="31.3" hidden="false" customHeight="false" outlineLevel="0" collapsed="false">
      <c r="A471" s="158" t="s">
        <v>2715</v>
      </c>
      <c r="B471" s="62" t="s">
        <v>1691</v>
      </c>
      <c r="C471" s="62" t="s">
        <v>1692</v>
      </c>
      <c r="D471" s="62" t="s">
        <v>2716</v>
      </c>
      <c r="E471" s="128" t="n">
        <v>36.374</v>
      </c>
      <c r="F471" s="128" t="n">
        <v>-114.86518</v>
      </c>
      <c r="G471" s="128"/>
      <c r="H471" s="128"/>
      <c r="I471" s="153" t="s">
        <v>317</v>
      </c>
      <c r="J471" s="53"/>
    </row>
    <row r="472" customFormat="false" ht="31.3" hidden="false" customHeight="false" outlineLevel="0" collapsed="false">
      <c r="A472" s="158" t="s">
        <v>2717</v>
      </c>
      <c r="B472" s="62" t="s">
        <v>1691</v>
      </c>
      <c r="C472" s="62" t="s">
        <v>1692</v>
      </c>
      <c r="D472" s="62" t="s">
        <v>2718</v>
      </c>
      <c r="E472" s="128" t="n">
        <v>39.66</v>
      </c>
      <c r="F472" s="128" t="n">
        <v>-104.69</v>
      </c>
      <c r="G472" s="128"/>
      <c r="H472" s="128"/>
      <c r="I472" s="153" t="s">
        <v>317</v>
      </c>
      <c r="J472" s="53"/>
    </row>
    <row r="473" customFormat="false" ht="31.3" hidden="false" customHeight="false" outlineLevel="0" collapsed="false">
      <c r="A473" s="158" t="s">
        <v>2719</v>
      </c>
      <c r="B473" s="62" t="s">
        <v>1691</v>
      </c>
      <c r="C473" s="62" t="s">
        <v>1692</v>
      </c>
      <c r="D473" s="62" t="s">
        <v>2720</v>
      </c>
      <c r="E473" s="128" t="n">
        <v>33.01615</v>
      </c>
      <c r="F473" s="128" t="n">
        <v>-96.96316</v>
      </c>
      <c r="G473" s="128"/>
      <c r="H473" s="128"/>
      <c r="I473" s="153" t="s">
        <v>317</v>
      </c>
      <c r="J473" s="53"/>
    </row>
    <row r="474" customFormat="false" ht="31.3" hidden="false" customHeight="false" outlineLevel="0" collapsed="false">
      <c r="A474" s="158" t="s">
        <v>2721</v>
      </c>
      <c r="B474" s="62" t="s">
        <v>1691</v>
      </c>
      <c r="C474" s="62" t="s">
        <v>1692</v>
      </c>
      <c r="D474" s="62" t="s">
        <v>2722</v>
      </c>
      <c r="E474" s="128" t="n">
        <v>37.75</v>
      </c>
      <c r="F474" s="128" t="n">
        <v>-121.65667</v>
      </c>
      <c r="G474" s="128"/>
      <c r="H474" s="128"/>
      <c r="I474" s="153" t="s">
        <v>317</v>
      </c>
      <c r="J474" s="53"/>
    </row>
    <row r="475" customFormat="false" ht="31.3" hidden="false" customHeight="false" outlineLevel="0" collapsed="false">
      <c r="A475" s="158" t="s">
        <v>2723</v>
      </c>
      <c r="B475" s="62" t="s">
        <v>1691</v>
      </c>
      <c r="C475" s="62" t="s">
        <v>1692</v>
      </c>
      <c r="D475" s="62" t="s">
        <v>2724</v>
      </c>
      <c r="E475" s="128" t="n">
        <v>32.684168</v>
      </c>
      <c r="F475" s="128" t="n">
        <v>-96.718334</v>
      </c>
      <c r="G475" s="128"/>
      <c r="H475" s="128"/>
      <c r="I475" s="153" t="s">
        <v>317</v>
      </c>
      <c r="J475" s="53"/>
    </row>
    <row r="476" customFormat="false" ht="31.3" hidden="false" customHeight="false" outlineLevel="0" collapsed="false">
      <c r="A476" s="158" t="s">
        <v>2725</v>
      </c>
      <c r="B476" s="62" t="s">
        <v>1691</v>
      </c>
      <c r="C476" s="62" t="s">
        <v>1692</v>
      </c>
      <c r="D476" s="62" t="s">
        <v>2726</v>
      </c>
      <c r="E476" s="128" t="n">
        <v>40.9263</v>
      </c>
      <c r="F476" s="128" t="n">
        <v>-87.3487</v>
      </c>
      <c r="G476" s="128"/>
      <c r="H476" s="128"/>
      <c r="I476" s="153" t="s">
        <v>317</v>
      </c>
      <c r="J476" s="53"/>
    </row>
    <row r="477" customFormat="false" ht="31.3" hidden="false" customHeight="false" outlineLevel="0" collapsed="false">
      <c r="A477" s="158" t="s">
        <v>2727</v>
      </c>
      <c r="B477" s="62" t="s">
        <v>1691</v>
      </c>
      <c r="C477" s="62" t="s">
        <v>1692</v>
      </c>
      <c r="D477" s="62" t="s">
        <v>2728</v>
      </c>
      <c r="E477" s="128" t="n">
        <v>39.85052</v>
      </c>
      <c r="F477" s="128" t="n">
        <v>-104.77187</v>
      </c>
      <c r="G477" s="128"/>
      <c r="H477" s="128"/>
      <c r="I477" s="153" t="s">
        <v>317</v>
      </c>
      <c r="J477" s="53"/>
    </row>
    <row r="478" customFormat="false" ht="31.3" hidden="false" customHeight="false" outlineLevel="0" collapsed="false">
      <c r="A478" s="158" t="s">
        <v>2729</v>
      </c>
      <c r="B478" s="62" t="s">
        <v>1691</v>
      </c>
      <c r="C478" s="62" t="s">
        <v>1692</v>
      </c>
      <c r="D478" s="62" t="s">
        <v>2730</v>
      </c>
      <c r="E478" s="128" t="n">
        <v>32.856</v>
      </c>
      <c r="F478" s="128" t="n">
        <v>-117.162</v>
      </c>
      <c r="G478" s="128"/>
      <c r="H478" s="128"/>
      <c r="I478" s="153" t="s">
        <v>317</v>
      </c>
      <c r="J478" s="53"/>
    </row>
    <row r="479" customFormat="false" ht="31.3" hidden="false" customHeight="false" outlineLevel="0" collapsed="false">
      <c r="A479" s="158" t="s">
        <v>2731</v>
      </c>
      <c r="B479" s="62" t="s">
        <v>1691</v>
      </c>
      <c r="C479" s="62" t="s">
        <v>1692</v>
      </c>
      <c r="D479" s="62" t="s">
        <v>2732</v>
      </c>
      <c r="E479" s="128" t="n">
        <v>34.42806</v>
      </c>
      <c r="F479" s="128" t="n">
        <v>-118.64661</v>
      </c>
      <c r="G479" s="128"/>
      <c r="H479" s="128"/>
      <c r="I479" s="153" t="s">
        <v>317</v>
      </c>
      <c r="J479" s="53"/>
    </row>
    <row r="480" customFormat="false" ht="31.3" hidden="false" customHeight="false" outlineLevel="0" collapsed="false">
      <c r="A480" s="158" t="s">
        <v>2733</v>
      </c>
      <c r="B480" s="62" t="s">
        <v>1691</v>
      </c>
      <c r="C480" s="62" t="s">
        <v>1692</v>
      </c>
      <c r="D480" s="62" t="s">
        <v>2734</v>
      </c>
      <c r="E480" s="128" t="n">
        <v>33.08</v>
      </c>
      <c r="F480" s="128" t="n">
        <v>-112.2757</v>
      </c>
      <c r="G480" s="128"/>
      <c r="H480" s="128"/>
      <c r="I480" s="153" t="s">
        <v>317</v>
      </c>
      <c r="J480" s="53"/>
    </row>
    <row r="481" customFormat="false" ht="31.3" hidden="false" customHeight="false" outlineLevel="0" collapsed="false">
      <c r="A481" s="158" t="s">
        <v>2735</v>
      </c>
      <c r="B481" s="62" t="s">
        <v>1691</v>
      </c>
      <c r="C481" s="62" t="s">
        <v>1692</v>
      </c>
      <c r="D481" s="62" t="s">
        <v>2736</v>
      </c>
      <c r="E481" s="128" t="n">
        <v>29.958334</v>
      </c>
      <c r="F481" s="128" t="n">
        <v>-95.238334</v>
      </c>
      <c r="G481" s="128"/>
      <c r="H481" s="128"/>
      <c r="I481" s="153" t="s">
        <v>317</v>
      </c>
      <c r="J481" s="53"/>
    </row>
    <row r="482" customFormat="false" ht="31.3" hidden="false" customHeight="false" outlineLevel="0" collapsed="false">
      <c r="A482" s="158" t="s">
        <v>2737</v>
      </c>
      <c r="B482" s="62" t="s">
        <v>1691</v>
      </c>
      <c r="C482" s="62" t="s">
        <v>1692</v>
      </c>
      <c r="D482" s="62" t="s">
        <v>2738</v>
      </c>
      <c r="E482" s="128" t="n">
        <v>35.3457</v>
      </c>
      <c r="F482" s="128" t="n">
        <v>-80.6826</v>
      </c>
      <c r="G482" s="128"/>
      <c r="H482" s="128"/>
      <c r="I482" s="153" t="s">
        <v>317</v>
      </c>
      <c r="J482" s="53"/>
    </row>
    <row r="483" customFormat="false" ht="31.3" hidden="false" customHeight="false" outlineLevel="0" collapsed="false">
      <c r="A483" s="158" t="s">
        <v>2739</v>
      </c>
      <c r="B483" s="62" t="s">
        <v>1691</v>
      </c>
      <c r="C483" s="62" t="s">
        <v>1692</v>
      </c>
      <c r="D483" s="62" t="s">
        <v>2740</v>
      </c>
      <c r="E483" s="128" t="n">
        <v>33.240017</v>
      </c>
      <c r="F483" s="128" t="n">
        <v>-84.118684</v>
      </c>
      <c r="G483" s="128"/>
      <c r="H483" s="128"/>
      <c r="I483" s="153" t="s">
        <v>317</v>
      </c>
      <c r="J483" s="53"/>
    </row>
    <row r="484" customFormat="false" ht="31.3" hidden="false" customHeight="false" outlineLevel="0" collapsed="false">
      <c r="A484" s="158" t="s">
        <v>2741</v>
      </c>
      <c r="B484" s="62" t="s">
        <v>1760</v>
      </c>
      <c r="C484" s="62" t="s">
        <v>1776</v>
      </c>
      <c r="D484" s="62" t="s">
        <v>2742</v>
      </c>
      <c r="E484" s="128" t="n">
        <v>44.04</v>
      </c>
      <c r="F484" s="128" t="n">
        <v>87.85</v>
      </c>
      <c r="G484" s="128"/>
      <c r="H484" s="128"/>
      <c r="I484" s="153" t="s">
        <v>317</v>
      </c>
      <c r="J484" s="53"/>
    </row>
    <row r="485" customFormat="false" ht="31.3" hidden="false" customHeight="false" outlineLevel="0" collapsed="false">
      <c r="A485" s="158" t="s">
        <v>2743</v>
      </c>
      <c r="B485" s="62" t="s">
        <v>1760</v>
      </c>
      <c r="C485" s="62" t="s">
        <v>1776</v>
      </c>
      <c r="D485" s="62" t="s">
        <v>2744</v>
      </c>
      <c r="E485" s="128" t="n">
        <v>23.61</v>
      </c>
      <c r="F485" s="128" t="n">
        <v>113.49</v>
      </c>
      <c r="G485" s="128"/>
      <c r="H485" s="128"/>
      <c r="I485" s="153" t="s">
        <v>317</v>
      </c>
      <c r="J485" s="53"/>
    </row>
    <row r="486" customFormat="false" ht="31.3" hidden="false" customHeight="false" outlineLevel="0" collapsed="false">
      <c r="A486" s="158" t="s">
        <v>2745</v>
      </c>
      <c r="B486" s="62" t="s">
        <v>1760</v>
      </c>
      <c r="C486" s="62" t="s">
        <v>1776</v>
      </c>
      <c r="D486" s="62" t="s">
        <v>2746</v>
      </c>
      <c r="E486" s="128" t="n">
        <v>34.65</v>
      </c>
      <c r="F486" s="128" t="n">
        <v>113.6</v>
      </c>
      <c r="G486" s="128"/>
      <c r="H486" s="128"/>
      <c r="I486" s="153" t="s">
        <v>317</v>
      </c>
      <c r="J486" s="53"/>
    </row>
    <row r="487" customFormat="false" ht="31.3" hidden="false" customHeight="false" outlineLevel="0" collapsed="false">
      <c r="A487" s="158" t="s">
        <v>2747</v>
      </c>
      <c r="B487" s="62" t="s">
        <v>1760</v>
      </c>
      <c r="C487" s="62" t="s">
        <v>1776</v>
      </c>
      <c r="D487" s="62" t="s">
        <v>2748</v>
      </c>
      <c r="E487" s="128" t="n">
        <v>34.25</v>
      </c>
      <c r="F487" s="128" t="n">
        <v>109.1</v>
      </c>
      <c r="G487" s="128"/>
      <c r="H487" s="128"/>
      <c r="I487" s="153" t="s">
        <v>317</v>
      </c>
      <c r="J487" s="53"/>
    </row>
    <row r="488" customFormat="false" ht="31.3" hidden="false" customHeight="false" outlineLevel="0" collapsed="false">
      <c r="A488" s="158" t="s">
        <v>2749</v>
      </c>
      <c r="B488" s="62" t="s">
        <v>1760</v>
      </c>
      <c r="C488" s="62" t="s">
        <v>1776</v>
      </c>
      <c r="D488" s="125" t="s">
        <v>2750</v>
      </c>
      <c r="E488" s="159" t="n">
        <v>30.73</v>
      </c>
      <c r="F488" s="159" t="n">
        <v>114.55</v>
      </c>
      <c r="G488" s="159"/>
      <c r="H488" s="159"/>
      <c r="I488" s="153" t="s">
        <v>317</v>
      </c>
      <c r="J488" s="53"/>
    </row>
    <row r="489" customFormat="false" ht="31.3" hidden="false" customHeight="false" outlineLevel="0" collapsed="false">
      <c r="A489" s="158" t="s">
        <v>2751</v>
      </c>
      <c r="B489" s="62" t="s">
        <v>1703</v>
      </c>
      <c r="C489" s="62" t="s">
        <v>1784</v>
      </c>
      <c r="D489" s="62" t="s">
        <v>2752</v>
      </c>
      <c r="E489" s="128" t="n">
        <v>-34.8</v>
      </c>
      <c r="F489" s="128" t="n">
        <v>-58.6</v>
      </c>
      <c r="G489" s="128" t="n">
        <v>-34.5</v>
      </c>
      <c r="H489" s="128" t="n">
        <v>-58.3</v>
      </c>
      <c r="I489" s="153" t="s">
        <v>317</v>
      </c>
      <c r="J489" s="53"/>
    </row>
    <row r="490" customFormat="false" ht="31.3" hidden="false" customHeight="false" outlineLevel="0" collapsed="false">
      <c r="A490" s="158" t="s">
        <v>2753</v>
      </c>
      <c r="B490" s="62" t="s">
        <v>1760</v>
      </c>
      <c r="C490" s="62" t="s">
        <v>1774</v>
      </c>
      <c r="D490" s="62" t="s">
        <v>2754</v>
      </c>
      <c r="E490" s="128" t="n">
        <v>28.4</v>
      </c>
      <c r="F490" s="128" t="n">
        <v>76.8</v>
      </c>
      <c r="G490" s="128" t="n">
        <v>28.9</v>
      </c>
      <c r="H490" s="128" t="n">
        <v>77.3</v>
      </c>
      <c r="I490" s="153" t="s">
        <v>317</v>
      </c>
      <c r="J490" s="53"/>
    </row>
    <row r="491" customFormat="false" ht="31.3" hidden="false" customHeight="false" outlineLevel="0" collapsed="false">
      <c r="A491" s="158" t="s">
        <v>2755</v>
      </c>
      <c r="B491" s="62" t="s">
        <v>1760</v>
      </c>
      <c r="C491" s="62" t="s">
        <v>2601</v>
      </c>
      <c r="D491" s="62" t="s">
        <v>2756</v>
      </c>
      <c r="E491" s="128" t="n">
        <v>31.3</v>
      </c>
      <c r="F491" s="128" t="n">
        <v>74.1</v>
      </c>
      <c r="G491" s="128" t="n">
        <v>31.8</v>
      </c>
      <c r="H491" s="128" t="n">
        <v>74.6</v>
      </c>
      <c r="I491" s="153" t="s">
        <v>317</v>
      </c>
      <c r="J491" s="53"/>
    </row>
    <row r="492" customFormat="false" ht="31.3" hidden="false" customHeight="false" outlineLevel="0" collapsed="false">
      <c r="A492" s="158" t="s">
        <v>2757</v>
      </c>
      <c r="B492" s="62" t="s">
        <v>1760</v>
      </c>
      <c r="C492" s="62" t="s">
        <v>1774</v>
      </c>
      <c r="D492" s="62" t="s">
        <v>2758</v>
      </c>
      <c r="E492" s="128" t="n">
        <v>18.85</v>
      </c>
      <c r="F492" s="128" t="n">
        <v>72.75</v>
      </c>
      <c r="G492" s="128" t="n">
        <v>19.35</v>
      </c>
      <c r="H492" s="128" t="n">
        <v>73.1</v>
      </c>
      <c r="I492" s="153" t="s">
        <v>317</v>
      </c>
      <c r="J492" s="53"/>
    </row>
    <row r="493" customFormat="false" ht="31.3" hidden="false" customHeight="false" outlineLevel="0" collapsed="false">
      <c r="A493" s="158" t="s">
        <v>2759</v>
      </c>
      <c r="B493" s="125" t="s">
        <v>1703</v>
      </c>
      <c r="C493" s="125" t="s">
        <v>1784</v>
      </c>
      <c r="D493" s="125" t="s">
        <v>2760</v>
      </c>
      <c r="E493" s="159" t="n">
        <v>-34.5372</v>
      </c>
      <c r="F493" s="159" t="n">
        <v>-58.6359</v>
      </c>
      <c r="G493" s="159" t="n">
        <v>-34.5172</v>
      </c>
      <c r="H493" s="159" t="n">
        <v>-58.6159</v>
      </c>
      <c r="I493" s="153" t="s">
        <v>317</v>
      </c>
      <c r="J493" s="53"/>
    </row>
    <row r="494" customFormat="false" ht="31.3" hidden="false" customHeight="false" outlineLevel="0" collapsed="false">
      <c r="A494" s="158" t="s">
        <v>2761</v>
      </c>
      <c r="B494" s="62" t="s">
        <v>1691</v>
      </c>
      <c r="C494" s="62" t="s">
        <v>1692</v>
      </c>
      <c r="D494" s="62" t="s">
        <v>2762</v>
      </c>
      <c r="E494" s="128" t="n">
        <v>34.962</v>
      </c>
      <c r="F494" s="128" t="n">
        <v>-78.4483</v>
      </c>
      <c r="G494" s="128"/>
      <c r="H494" s="128"/>
      <c r="I494" s="153" t="s">
        <v>317</v>
      </c>
      <c r="J494" s="53"/>
    </row>
    <row r="495" customFormat="false" ht="31.3" hidden="false" customHeight="false" outlineLevel="0" collapsed="false">
      <c r="A495" s="158" t="s">
        <v>2763</v>
      </c>
      <c r="B495" s="62" t="s">
        <v>1691</v>
      </c>
      <c r="C495" s="62" t="s">
        <v>1692</v>
      </c>
      <c r="D495" s="62" t="s">
        <v>2764</v>
      </c>
      <c r="E495" s="128" t="n">
        <v>35.3452</v>
      </c>
      <c r="F495" s="128" t="n">
        <v>-80.682</v>
      </c>
      <c r="G495" s="128"/>
      <c r="H495" s="128"/>
      <c r="I495" s="153" t="s">
        <v>317</v>
      </c>
      <c r="J495" s="53"/>
    </row>
    <row r="496" customFormat="false" ht="31.3" hidden="false" customHeight="false" outlineLevel="0" collapsed="false">
      <c r="A496" s="158" t="s">
        <v>2765</v>
      </c>
      <c r="B496" s="62" t="s">
        <v>1691</v>
      </c>
      <c r="C496" s="62" t="s">
        <v>1692</v>
      </c>
      <c r="D496" s="62" t="s">
        <v>2766</v>
      </c>
      <c r="E496" s="128" t="n">
        <v>34.1893</v>
      </c>
      <c r="F496" s="128" t="n">
        <v>-80.285</v>
      </c>
      <c r="G496" s="128"/>
      <c r="H496" s="128"/>
      <c r="I496" s="153" t="s">
        <v>317</v>
      </c>
      <c r="J496" s="53"/>
    </row>
    <row r="497" customFormat="false" ht="31.3" hidden="false" customHeight="false" outlineLevel="0" collapsed="false">
      <c r="A497" s="158" t="s">
        <v>2767</v>
      </c>
      <c r="B497" s="62" t="s">
        <v>1691</v>
      </c>
      <c r="C497" s="62" t="s">
        <v>1692</v>
      </c>
      <c r="D497" s="125" t="s">
        <v>2768</v>
      </c>
      <c r="E497" s="159" t="n">
        <v>30.928</v>
      </c>
      <c r="F497" s="159" t="n">
        <v>-85.427</v>
      </c>
      <c r="G497" s="159"/>
      <c r="H497" s="159"/>
      <c r="I497" s="153" t="s">
        <v>317</v>
      </c>
      <c r="J497" s="53"/>
    </row>
    <row r="498" customFormat="false" ht="31.3" hidden="false" customHeight="false" outlineLevel="0" collapsed="false">
      <c r="A498" s="162" t="s">
        <v>2769</v>
      </c>
      <c r="B498" s="62" t="s">
        <v>1691</v>
      </c>
      <c r="C498" s="62" t="s">
        <v>1692</v>
      </c>
      <c r="D498" s="62" t="s">
        <v>2770</v>
      </c>
      <c r="E498" s="128" t="n">
        <v>38.225</v>
      </c>
      <c r="F498" s="128" t="n">
        <v>-121.9767</v>
      </c>
      <c r="G498" s="128"/>
      <c r="H498" s="128"/>
      <c r="I498" s="153" t="s">
        <v>317</v>
      </c>
      <c r="J498" s="53"/>
    </row>
    <row r="499" customFormat="false" ht="31.3" hidden="false" customHeight="false" outlineLevel="0" collapsed="false">
      <c r="A499" s="163" t="s">
        <v>2771</v>
      </c>
      <c r="B499" s="62" t="s">
        <v>1691</v>
      </c>
      <c r="C499" s="62" t="s">
        <v>1692</v>
      </c>
      <c r="D499" s="125" t="s">
        <v>2772</v>
      </c>
      <c r="E499" s="159" t="n">
        <v>34.324</v>
      </c>
      <c r="F499" s="159" t="n">
        <v>-118.5</v>
      </c>
      <c r="G499" s="159"/>
      <c r="H499" s="159"/>
      <c r="I499" s="153" t="s">
        <v>317</v>
      </c>
      <c r="J499" s="53"/>
    </row>
    <row r="500" s="94" customFormat="true" ht="31.3" hidden="false" customHeight="false" outlineLevel="0" collapsed="false">
      <c r="A500" s="20" t="s">
        <v>2773</v>
      </c>
      <c r="B500" s="62" t="s">
        <v>1760</v>
      </c>
      <c r="C500" s="62" t="s">
        <v>1841</v>
      </c>
      <c r="D500" s="62" t="s">
        <v>2774</v>
      </c>
      <c r="E500" s="62" t="n">
        <v>23.717</v>
      </c>
      <c r="F500" s="62" t="n">
        <v>90.451</v>
      </c>
      <c r="G500" s="62"/>
      <c r="H500" s="62"/>
      <c r="I500" s="164" t="s">
        <v>317</v>
      </c>
      <c r="J500" s="53"/>
    </row>
    <row r="501" s="94" customFormat="true" ht="31.3" hidden="false" customHeight="false" outlineLevel="0" collapsed="false">
      <c r="A501" s="20" t="s">
        <v>2775</v>
      </c>
      <c r="B501" s="62" t="s">
        <v>1724</v>
      </c>
      <c r="C501" s="62" t="s">
        <v>2299</v>
      </c>
      <c r="D501" s="62" t="s">
        <v>2776</v>
      </c>
      <c r="E501" s="62" t="n">
        <v>-7.537778</v>
      </c>
      <c r="F501" s="62" t="n">
        <v>33.485278</v>
      </c>
      <c r="G501" s="62"/>
      <c r="H501" s="62"/>
      <c r="I501" s="164" t="s">
        <v>317</v>
      </c>
      <c r="J501" s="53"/>
    </row>
    <row r="502" s="94" customFormat="true" ht="31.3" hidden="false" customHeight="false" outlineLevel="0" collapsed="false">
      <c r="A502" s="20" t="s">
        <v>2777</v>
      </c>
      <c r="B502" s="62" t="s">
        <v>1703</v>
      </c>
      <c r="C502" s="62" t="s">
        <v>1790</v>
      </c>
      <c r="D502" s="62" t="s">
        <v>2778</v>
      </c>
      <c r="E502" s="62" t="n">
        <v>-23.635672</v>
      </c>
      <c r="F502" s="62" t="n">
        <v>-46.422813</v>
      </c>
      <c r="G502" s="62"/>
      <c r="H502" s="62"/>
      <c r="I502" s="164" t="s">
        <v>317</v>
      </c>
      <c r="J502" s="53"/>
    </row>
    <row r="503" s="94" customFormat="true" ht="31.3" hidden="false" customHeight="false" outlineLevel="0" collapsed="false">
      <c r="A503" s="20" t="s">
        <v>2779</v>
      </c>
      <c r="B503" s="62" t="s">
        <v>1696</v>
      </c>
      <c r="C503" s="62" t="s">
        <v>2780</v>
      </c>
      <c r="D503" s="62" t="s">
        <v>2781</v>
      </c>
      <c r="E503" s="62" t="n">
        <v>38.07253</v>
      </c>
      <c r="F503" s="62" t="n">
        <v>23.650649</v>
      </c>
      <c r="G503" s="62"/>
      <c r="H503" s="62"/>
      <c r="I503" s="164" t="s">
        <v>317</v>
      </c>
      <c r="J503" s="53"/>
    </row>
    <row r="504" s="94" customFormat="true" ht="31.3" hidden="false" customHeight="false" outlineLevel="0" collapsed="false">
      <c r="A504" s="20" t="s">
        <v>2782</v>
      </c>
      <c r="B504" s="62" t="s">
        <v>1724</v>
      </c>
      <c r="C504" s="62" t="s">
        <v>1765</v>
      </c>
      <c r="D504" s="62" t="s">
        <v>2783</v>
      </c>
      <c r="E504" s="62" t="n">
        <v>6.595047</v>
      </c>
      <c r="F504" s="62" t="n">
        <v>3.376441</v>
      </c>
      <c r="G504" s="62"/>
      <c r="H504" s="62"/>
      <c r="I504" s="164" t="s">
        <v>317</v>
      </c>
      <c r="J504" s="53"/>
    </row>
    <row r="505" s="94" customFormat="true" ht="31.3" hidden="false" customHeight="false" outlineLevel="0" collapsed="false">
      <c r="A505" s="20" t="s">
        <v>2784</v>
      </c>
      <c r="B505" s="62" t="s">
        <v>1760</v>
      </c>
      <c r="C505" s="62" t="s">
        <v>1774</v>
      </c>
      <c r="D505" s="62" t="s">
        <v>2785</v>
      </c>
      <c r="E505" s="62" t="n">
        <v>13.131584</v>
      </c>
      <c r="F505" s="62" t="n">
        <v>80.269827</v>
      </c>
      <c r="G505" s="62"/>
      <c r="H505" s="62"/>
      <c r="I505" s="164" t="s">
        <v>317</v>
      </c>
      <c r="J505" s="53"/>
    </row>
    <row r="506" s="94" customFormat="true" ht="31.3" hidden="false" customHeight="false" outlineLevel="0" collapsed="false">
      <c r="A506" s="20" t="s">
        <v>2786</v>
      </c>
      <c r="B506" s="62" t="s">
        <v>1691</v>
      </c>
      <c r="C506" s="62" t="s">
        <v>1722</v>
      </c>
      <c r="D506" s="62" t="s">
        <v>2787</v>
      </c>
      <c r="E506" s="62" t="n">
        <v>53.304</v>
      </c>
      <c r="F506" s="62" t="n">
        <v>-112.396</v>
      </c>
      <c r="G506" s="62"/>
      <c r="H506" s="62"/>
      <c r="I506" s="164" t="s">
        <v>317</v>
      </c>
      <c r="J506" s="53"/>
    </row>
    <row r="507" s="94" customFormat="true" ht="31.3" hidden="false" customHeight="false" outlineLevel="0" collapsed="false">
      <c r="A507" s="20" t="s">
        <v>2788</v>
      </c>
      <c r="B507" s="62" t="s">
        <v>2590</v>
      </c>
      <c r="C507" s="62" t="s">
        <v>1694</v>
      </c>
      <c r="D507" s="62" t="s">
        <v>2789</v>
      </c>
      <c r="E507" s="62" t="n">
        <v>18.928</v>
      </c>
      <c r="F507" s="62" t="n">
        <v>-98.513</v>
      </c>
      <c r="G507" s="62"/>
      <c r="H507" s="62"/>
      <c r="I507" s="164" t="s">
        <v>317</v>
      </c>
      <c r="J507" s="53"/>
    </row>
    <row r="508" s="94" customFormat="true" ht="31.3" hidden="false" customHeight="false" outlineLevel="0" collapsed="false">
      <c r="A508" s="20" t="s">
        <v>2790</v>
      </c>
      <c r="B508" s="62" t="s">
        <v>1696</v>
      </c>
      <c r="C508" s="62" t="s">
        <v>1748</v>
      </c>
      <c r="D508" s="62" t="s">
        <v>2791</v>
      </c>
      <c r="E508" s="62" t="n">
        <v>49.9553</v>
      </c>
      <c r="F508" s="62" t="n">
        <v>18.7244</v>
      </c>
      <c r="G508" s="62"/>
      <c r="H508" s="62"/>
      <c r="I508" s="164" t="s">
        <v>317</v>
      </c>
      <c r="J508" s="53"/>
    </row>
    <row r="509" s="94" customFormat="true" ht="31.3" hidden="false" customHeight="false" outlineLevel="0" collapsed="false">
      <c r="A509" s="20" t="s">
        <v>2792</v>
      </c>
      <c r="B509" s="62" t="s">
        <v>1696</v>
      </c>
      <c r="C509" s="62" t="s">
        <v>1748</v>
      </c>
      <c r="D509" s="62" t="s">
        <v>2793</v>
      </c>
      <c r="E509" s="62" t="n">
        <v>49.9558</v>
      </c>
      <c r="F509" s="62" t="n">
        <v>18.7164</v>
      </c>
      <c r="G509" s="62"/>
      <c r="H509" s="62"/>
      <c r="I509" s="164" t="s">
        <v>317</v>
      </c>
      <c r="J509" s="53"/>
    </row>
    <row r="510" s="94" customFormat="true" ht="31.3" hidden="false" customHeight="false" outlineLevel="0" collapsed="false">
      <c r="A510" s="20" t="s">
        <v>2794</v>
      </c>
      <c r="B510" s="62" t="s">
        <v>1696</v>
      </c>
      <c r="C510" s="62" t="s">
        <v>1748</v>
      </c>
      <c r="D510" s="62" t="s">
        <v>2795</v>
      </c>
      <c r="E510" s="62" t="n">
        <v>49.9339</v>
      </c>
      <c r="F510" s="62" t="n">
        <v>18.6042</v>
      </c>
      <c r="G510" s="62"/>
      <c r="H510" s="62"/>
      <c r="I510" s="164" t="s">
        <v>317</v>
      </c>
      <c r="J510" s="53"/>
    </row>
    <row r="511" s="94" customFormat="true" ht="31.3" hidden="false" customHeight="false" outlineLevel="0" collapsed="false">
      <c r="A511" s="20" t="s">
        <v>2796</v>
      </c>
      <c r="B511" s="62" t="s">
        <v>1696</v>
      </c>
      <c r="C511" s="62" t="s">
        <v>1748</v>
      </c>
      <c r="D511" s="62" t="s">
        <v>2797</v>
      </c>
      <c r="E511" s="62" t="n">
        <v>49.9337</v>
      </c>
      <c r="F511" s="62" t="n">
        <v>18.605</v>
      </c>
      <c r="G511" s="62"/>
      <c r="H511" s="62"/>
      <c r="I511" s="164" t="s">
        <v>317</v>
      </c>
      <c r="J511" s="53"/>
    </row>
    <row r="512" s="94" customFormat="true" ht="31.3" hidden="false" customHeight="false" outlineLevel="0" collapsed="false">
      <c r="A512" s="20" t="s">
        <v>2798</v>
      </c>
      <c r="B512" s="62" t="s">
        <v>1696</v>
      </c>
      <c r="C512" s="129" t="s">
        <v>1748</v>
      </c>
      <c r="D512" s="125" t="s">
        <v>2799</v>
      </c>
      <c r="E512" s="129" t="n">
        <v>49.9825</v>
      </c>
      <c r="F512" s="129" t="n">
        <v>19.1458</v>
      </c>
      <c r="G512" s="129"/>
      <c r="H512" s="129"/>
      <c r="I512" s="164" t="s">
        <v>317</v>
      </c>
      <c r="J512" s="53"/>
    </row>
    <row r="513" s="94" customFormat="true" ht="31.3" hidden="false" customHeight="false" outlineLevel="0" collapsed="false">
      <c r="A513" s="165" t="s">
        <v>1260</v>
      </c>
      <c r="B513" s="62" t="s">
        <v>1696</v>
      </c>
      <c r="C513" s="129" t="s">
        <v>1748</v>
      </c>
      <c r="D513" s="125" t="s">
        <v>2800</v>
      </c>
      <c r="E513" s="129" t="n">
        <v>49.9658</v>
      </c>
      <c r="F513" s="129" t="n">
        <v>18.689</v>
      </c>
      <c r="G513" s="129"/>
      <c r="H513" s="129"/>
      <c r="I513" s="164" t="s">
        <v>317</v>
      </c>
      <c r="J513" s="53"/>
    </row>
    <row r="514" s="94" customFormat="true" ht="31.3" hidden="false" customHeight="false" outlineLevel="0" collapsed="false">
      <c r="A514" s="165" t="s">
        <v>2801</v>
      </c>
      <c r="B514" s="125" t="s">
        <v>1691</v>
      </c>
      <c r="C514" s="129" t="s">
        <v>1692</v>
      </c>
      <c r="D514" s="125" t="s">
        <v>2802</v>
      </c>
      <c r="E514" s="129" t="n">
        <v>37.2624</v>
      </c>
      <c r="F514" s="129" t="n">
        <v>-82.1392</v>
      </c>
      <c r="G514" s="129"/>
      <c r="H514" s="129"/>
      <c r="I514" s="164" t="s">
        <v>317</v>
      </c>
      <c r="J514" s="53"/>
    </row>
    <row r="515" s="94" customFormat="true" ht="31.3" hidden="false" customHeight="false" outlineLevel="0" collapsed="false">
      <c r="A515" s="165" t="s">
        <v>2803</v>
      </c>
      <c r="B515" s="62" t="s">
        <v>1696</v>
      </c>
      <c r="C515" s="129" t="s">
        <v>1748</v>
      </c>
      <c r="D515" s="125" t="s">
        <v>2804</v>
      </c>
      <c r="E515" s="129" t="n">
        <v>49.94</v>
      </c>
      <c r="F515" s="129" t="n">
        <v>18.55</v>
      </c>
      <c r="G515" s="129" t="n">
        <v>49.99</v>
      </c>
      <c r="H515" s="129" t="n">
        <v>18.73</v>
      </c>
      <c r="I515" s="164" t="s">
        <v>317</v>
      </c>
      <c r="J515" s="53"/>
    </row>
    <row r="516" s="94" customFormat="true" ht="31.3" hidden="false" customHeight="false" outlineLevel="0" collapsed="false">
      <c r="A516" s="165" t="s">
        <v>2805</v>
      </c>
      <c r="B516" s="62" t="s">
        <v>1696</v>
      </c>
      <c r="C516" s="129" t="s">
        <v>1748</v>
      </c>
      <c r="D516" s="62" t="s">
        <v>2806</v>
      </c>
      <c r="E516" s="62" t="n">
        <v>49.96716</v>
      </c>
      <c r="F516" s="62" t="n">
        <v>18.621997</v>
      </c>
      <c r="G516" s="62" t="n">
        <v>49.96722</v>
      </c>
      <c r="H516" s="62" t="n">
        <v>18.68972</v>
      </c>
      <c r="I516" s="164" t="s">
        <v>317</v>
      </c>
      <c r="J516" s="53"/>
    </row>
    <row r="517" s="94" customFormat="true" ht="31.3" hidden="false" customHeight="false" outlineLevel="0" collapsed="false">
      <c r="A517" s="165" t="s">
        <v>2807</v>
      </c>
      <c r="B517" s="62" t="s">
        <v>1696</v>
      </c>
      <c r="C517" s="129" t="s">
        <v>1748</v>
      </c>
      <c r="D517" s="62" t="s">
        <v>2808</v>
      </c>
      <c r="E517" s="62" t="n">
        <v>49.96722</v>
      </c>
      <c r="F517" s="62" t="n">
        <v>18.68972</v>
      </c>
      <c r="G517" s="62" t="n">
        <v>49.96722</v>
      </c>
      <c r="H517" s="62" t="n">
        <v>18.68972</v>
      </c>
      <c r="I517" s="164" t="s">
        <v>317</v>
      </c>
      <c r="J517" s="53"/>
    </row>
    <row r="518" s="94" customFormat="true" ht="31.3" hidden="false" customHeight="false" outlineLevel="0" collapsed="false">
      <c r="A518" s="165" t="s">
        <v>2809</v>
      </c>
      <c r="B518" s="62" t="s">
        <v>1696</v>
      </c>
      <c r="C518" s="129" t="s">
        <v>1748</v>
      </c>
      <c r="D518" s="62" t="s">
        <v>2810</v>
      </c>
      <c r="E518" s="62" t="n">
        <v>50.2397</v>
      </c>
      <c r="F518" s="62" t="n">
        <v>18.8512</v>
      </c>
      <c r="G518" s="62" t="n">
        <v>50.31571</v>
      </c>
      <c r="H518" s="62" t="n">
        <v>18.9078</v>
      </c>
      <c r="I518" s="164" t="s">
        <v>317</v>
      </c>
      <c r="J518" s="53"/>
    </row>
    <row r="519" s="94" customFormat="true" ht="31.3" hidden="false" customHeight="false" outlineLevel="0" collapsed="false">
      <c r="A519" s="165" t="s">
        <v>2811</v>
      </c>
      <c r="B519" s="62" t="s">
        <v>1696</v>
      </c>
      <c r="C519" s="129" t="s">
        <v>1748</v>
      </c>
      <c r="D519" s="62" t="s">
        <v>2812</v>
      </c>
      <c r="E519" s="62" t="n">
        <v>50.2397</v>
      </c>
      <c r="F519" s="62" t="n">
        <v>18.8512</v>
      </c>
      <c r="G519" s="62" t="n">
        <v>50.2397</v>
      </c>
      <c r="H519" s="62" t="n">
        <v>18.8512</v>
      </c>
      <c r="I519" s="164" t="s">
        <v>317</v>
      </c>
      <c r="J519" s="53"/>
    </row>
    <row r="520" s="94" customFormat="true" ht="31.3" hidden="false" customHeight="false" outlineLevel="0" collapsed="false">
      <c r="A520" s="165" t="s">
        <v>2813</v>
      </c>
      <c r="B520" s="62" t="s">
        <v>1696</v>
      </c>
      <c r="C520" s="129" t="s">
        <v>1748</v>
      </c>
      <c r="D520" s="62" t="s">
        <v>2814</v>
      </c>
      <c r="E520" s="62" t="n">
        <v>49.9874834</v>
      </c>
      <c r="F520" s="62" t="n">
        <v>19.1559613</v>
      </c>
      <c r="G520" s="62" t="n">
        <v>49.9874834</v>
      </c>
      <c r="H520" s="62" t="n">
        <v>19.1559613</v>
      </c>
      <c r="I520" s="164" t="s">
        <v>317</v>
      </c>
      <c r="J520" s="53"/>
    </row>
    <row r="521" s="94" customFormat="true" ht="31.3" hidden="false" customHeight="false" outlineLevel="0" collapsed="false">
      <c r="A521" s="165" t="s">
        <v>2815</v>
      </c>
      <c r="B521" s="62" t="s">
        <v>1696</v>
      </c>
      <c r="C521" s="129" t="s">
        <v>1748</v>
      </c>
      <c r="D521" s="62" t="s">
        <v>2816</v>
      </c>
      <c r="E521" s="62" t="n">
        <v>49.95889</v>
      </c>
      <c r="F521" s="62" t="n">
        <v>19.13889</v>
      </c>
      <c r="G521" s="62" t="n">
        <v>49.9874834</v>
      </c>
      <c r="H521" s="62" t="n">
        <v>19.1559613</v>
      </c>
      <c r="I521" s="164" t="s">
        <v>317</v>
      </c>
      <c r="J521" s="53"/>
    </row>
    <row r="522" s="94" customFormat="true" ht="45.75" hidden="false" customHeight="false" outlineLevel="0" collapsed="false">
      <c r="A522" s="165" t="s">
        <v>2817</v>
      </c>
      <c r="B522" s="62" t="s">
        <v>1696</v>
      </c>
      <c r="C522" s="129" t="s">
        <v>1748</v>
      </c>
      <c r="D522" s="62" t="s">
        <v>2818</v>
      </c>
      <c r="E522" s="62" t="n">
        <v>50.1811</v>
      </c>
      <c r="F522" s="62" t="n">
        <v>19.0489841</v>
      </c>
      <c r="G522" s="62" t="n">
        <v>50.3</v>
      </c>
      <c r="H522" s="62" t="n">
        <v>19.1</v>
      </c>
      <c r="I522" s="164" t="s">
        <v>317</v>
      </c>
      <c r="J522" s="53"/>
    </row>
    <row r="523" s="94" customFormat="true" ht="45.75" hidden="false" customHeight="false" outlineLevel="0" collapsed="false">
      <c r="A523" s="165" t="s">
        <v>2819</v>
      </c>
      <c r="B523" s="62" t="s">
        <v>1696</v>
      </c>
      <c r="C523" s="129" t="s">
        <v>1748</v>
      </c>
      <c r="D523" s="125" t="s">
        <v>2820</v>
      </c>
      <c r="E523" s="129" t="n">
        <v>50.1811</v>
      </c>
      <c r="F523" s="129" t="n">
        <v>19.0782</v>
      </c>
      <c r="G523" s="129" t="n">
        <v>50.3</v>
      </c>
      <c r="H523" s="129" t="n">
        <v>19.1</v>
      </c>
      <c r="I523" s="164" t="s">
        <v>317</v>
      </c>
      <c r="J523" s="53"/>
    </row>
    <row r="524" s="94" customFormat="true" ht="31.3" hidden="false" customHeight="false" outlineLevel="0" collapsed="false">
      <c r="A524" s="20" t="s">
        <v>2821</v>
      </c>
      <c r="B524" s="62" t="s">
        <v>1760</v>
      </c>
      <c r="C524" s="62" t="s">
        <v>1776</v>
      </c>
      <c r="D524" s="62" t="s">
        <v>2822</v>
      </c>
      <c r="E524" s="62" t="n">
        <v>113.001</v>
      </c>
      <c r="F524" s="62" t="n">
        <v>36.0001</v>
      </c>
      <c r="G524" s="62"/>
      <c r="H524" s="62"/>
      <c r="I524" s="164" t="s">
        <v>317</v>
      </c>
      <c r="J524" s="53"/>
    </row>
    <row r="525" s="94" customFormat="true" ht="31.3" hidden="false" customHeight="false" outlineLevel="0" collapsed="false">
      <c r="A525" s="165" t="s">
        <v>2823</v>
      </c>
      <c r="B525" s="62" t="s">
        <v>1696</v>
      </c>
      <c r="C525" s="129" t="s">
        <v>1748</v>
      </c>
      <c r="D525" s="62" t="s">
        <v>2824</v>
      </c>
      <c r="E525" s="62" t="n">
        <v>49.943</v>
      </c>
      <c r="F525" s="62" t="n">
        <v>18.603</v>
      </c>
      <c r="G525" s="62"/>
      <c r="H525" s="62"/>
      <c r="I525" s="164" t="s">
        <v>317</v>
      </c>
      <c r="J525" s="53"/>
    </row>
    <row r="526" s="94" customFormat="true" ht="31.3" hidden="false" customHeight="false" outlineLevel="0" collapsed="false">
      <c r="A526" s="165" t="s">
        <v>2825</v>
      </c>
      <c r="B526" s="62" t="s">
        <v>1696</v>
      </c>
      <c r="C526" s="129" t="s">
        <v>1748</v>
      </c>
      <c r="D526" s="62" t="s">
        <v>2826</v>
      </c>
      <c r="E526" s="62" t="n">
        <v>49.96</v>
      </c>
      <c r="F526" s="62" t="n">
        <v>18.577</v>
      </c>
      <c r="G526" s="62"/>
      <c r="H526" s="62"/>
      <c r="I526" s="164" t="s">
        <v>317</v>
      </c>
      <c r="J526" s="53"/>
    </row>
    <row r="527" s="94" customFormat="true" ht="31.3" hidden="false" customHeight="false" outlineLevel="0" collapsed="false">
      <c r="A527" s="165" t="s">
        <v>2827</v>
      </c>
      <c r="B527" s="62" t="s">
        <v>1696</v>
      </c>
      <c r="C527" s="129" t="s">
        <v>1748</v>
      </c>
      <c r="D527" s="62" t="s">
        <v>2828</v>
      </c>
      <c r="E527" s="62" t="n">
        <v>49.95</v>
      </c>
      <c r="F527" s="62" t="n">
        <v>18.6</v>
      </c>
      <c r="G527" s="62"/>
      <c r="H527" s="62"/>
      <c r="I527" s="164" t="s">
        <v>317</v>
      </c>
      <c r="J527" s="53"/>
    </row>
    <row r="528" s="94" customFormat="true" ht="31.3" hidden="false" customHeight="false" outlineLevel="0" collapsed="false">
      <c r="A528" s="165" t="s">
        <v>2829</v>
      </c>
      <c r="B528" s="62" t="s">
        <v>1696</v>
      </c>
      <c r="C528" s="129" t="s">
        <v>1748</v>
      </c>
      <c r="D528" s="62" t="s">
        <v>2830</v>
      </c>
      <c r="E528" s="62" t="n">
        <v>50.22</v>
      </c>
      <c r="F528" s="62" t="n">
        <v>18.68</v>
      </c>
      <c r="G528" s="62"/>
      <c r="H528" s="62"/>
      <c r="I528" s="164" t="s">
        <v>317</v>
      </c>
      <c r="J528" s="53"/>
    </row>
    <row r="529" s="94" customFormat="true" ht="31.3" hidden="false" customHeight="false" outlineLevel="0" collapsed="false">
      <c r="A529" s="165" t="s">
        <v>2831</v>
      </c>
      <c r="B529" s="62" t="s">
        <v>1696</v>
      </c>
      <c r="C529" s="129" t="s">
        <v>1748</v>
      </c>
      <c r="D529" s="62" t="s">
        <v>2832</v>
      </c>
      <c r="E529" s="62" t="n">
        <v>50.2</v>
      </c>
      <c r="F529" s="62" t="n">
        <v>18.67</v>
      </c>
      <c r="G529" s="62"/>
      <c r="H529" s="62"/>
      <c r="I529" s="164" t="s">
        <v>317</v>
      </c>
      <c r="J529" s="53"/>
    </row>
    <row r="530" s="94" customFormat="true" ht="31.3" hidden="false" customHeight="false" outlineLevel="0" collapsed="false">
      <c r="A530" s="165" t="s">
        <v>2833</v>
      </c>
      <c r="B530" s="62" t="s">
        <v>1696</v>
      </c>
      <c r="C530" s="129" t="s">
        <v>1748</v>
      </c>
      <c r="D530" s="125" t="s">
        <v>2834</v>
      </c>
      <c r="E530" s="129" t="n">
        <v>50.1833</v>
      </c>
      <c r="F530" s="129" t="n">
        <v>18.7333</v>
      </c>
      <c r="G530" s="129"/>
      <c r="H530" s="129"/>
      <c r="I530" s="164" t="s">
        <v>317</v>
      </c>
      <c r="J530" s="53"/>
    </row>
    <row r="531" s="94" customFormat="true" ht="31.3" hidden="false" customHeight="false" outlineLevel="0" collapsed="false">
      <c r="A531" s="20" t="s">
        <v>2835</v>
      </c>
      <c r="B531" s="62" t="s">
        <v>1760</v>
      </c>
      <c r="C531" s="62" t="s">
        <v>1776</v>
      </c>
      <c r="D531" s="62" t="s">
        <v>2836</v>
      </c>
      <c r="E531" s="62" t="n">
        <v>37.4</v>
      </c>
      <c r="F531" s="62" t="n">
        <v>97.2</v>
      </c>
      <c r="G531" s="62" t="n">
        <v>53.3</v>
      </c>
      <c r="H531" s="62" t="n">
        <v>126.1</v>
      </c>
      <c r="I531" s="164" t="s">
        <v>317</v>
      </c>
      <c r="J531" s="53"/>
    </row>
    <row r="532" s="94" customFormat="true" ht="31.3" hidden="false" customHeight="false" outlineLevel="0" collapsed="false">
      <c r="A532" s="165" t="s">
        <v>2837</v>
      </c>
      <c r="B532" s="62" t="s">
        <v>1760</v>
      </c>
      <c r="C532" s="62" t="s">
        <v>1776</v>
      </c>
      <c r="D532" s="125" t="s">
        <v>2838</v>
      </c>
      <c r="E532" s="62" t="n">
        <v>35.2667</v>
      </c>
      <c r="F532" s="62" t="n">
        <v>113.35</v>
      </c>
      <c r="G532" s="62"/>
      <c r="H532" s="62"/>
      <c r="I532" s="164" t="s">
        <v>317</v>
      </c>
      <c r="J532" s="53"/>
    </row>
    <row r="533" s="94" customFormat="true" ht="31.3" hidden="false" customHeight="false" outlineLevel="0" collapsed="false">
      <c r="A533" s="165" t="s">
        <v>2839</v>
      </c>
      <c r="B533" s="62" t="s">
        <v>1760</v>
      </c>
      <c r="C533" s="62" t="s">
        <v>1776</v>
      </c>
      <c r="D533" s="125" t="s">
        <v>2840</v>
      </c>
      <c r="E533" s="62" t="n">
        <v>35.207</v>
      </c>
      <c r="F533" s="62" t="n">
        <v>113.167</v>
      </c>
      <c r="G533" s="62"/>
      <c r="H533" s="62"/>
      <c r="I533" s="164" t="s">
        <v>317</v>
      </c>
      <c r="J533" s="53"/>
    </row>
    <row r="534" s="94" customFormat="true" ht="31.3" hidden="false" customHeight="false" outlineLevel="0" collapsed="false">
      <c r="A534" s="165" t="s">
        <v>2841</v>
      </c>
      <c r="B534" s="62" t="s">
        <v>1760</v>
      </c>
      <c r="C534" s="62" t="s">
        <v>1776</v>
      </c>
      <c r="D534" s="125" t="s">
        <v>2842</v>
      </c>
      <c r="E534" s="62" t="n">
        <v>35.238</v>
      </c>
      <c r="F534" s="62" t="n">
        <v>113.279</v>
      </c>
      <c r="G534" s="62"/>
      <c r="H534" s="62"/>
      <c r="I534" s="164" t="s">
        <v>317</v>
      </c>
      <c r="J534" s="53"/>
    </row>
    <row r="535" s="94" customFormat="true" ht="31.3" hidden="false" customHeight="false" outlineLevel="0" collapsed="false">
      <c r="A535" s="165" t="s">
        <v>2843</v>
      </c>
      <c r="B535" s="62" t="s">
        <v>1760</v>
      </c>
      <c r="C535" s="62" t="s">
        <v>1776</v>
      </c>
      <c r="D535" s="125" t="s">
        <v>2844</v>
      </c>
      <c r="E535" s="62" t="n">
        <v>35.274</v>
      </c>
      <c r="F535" s="62" t="n">
        <v>113.322</v>
      </c>
      <c r="G535" s="62"/>
      <c r="H535" s="62"/>
      <c r="I535" s="164" t="s">
        <v>317</v>
      </c>
      <c r="J535" s="53"/>
    </row>
    <row r="536" s="94" customFormat="true" ht="31.3" hidden="false" customHeight="false" outlineLevel="0" collapsed="false">
      <c r="A536" s="165" t="s">
        <v>2845</v>
      </c>
      <c r="B536" s="62" t="s">
        <v>1760</v>
      </c>
      <c r="C536" s="62" t="s">
        <v>1776</v>
      </c>
      <c r="D536" s="125" t="s">
        <v>2846</v>
      </c>
      <c r="E536" s="62" t="n">
        <v>35.309</v>
      </c>
      <c r="F536" s="62" t="n">
        <v>113.271</v>
      </c>
      <c r="G536" s="62"/>
      <c r="H536" s="62"/>
      <c r="I536" s="164" t="s">
        <v>317</v>
      </c>
      <c r="J536" s="53"/>
    </row>
    <row r="537" s="94" customFormat="true" ht="31.3" hidden="false" customHeight="false" outlineLevel="0" collapsed="false">
      <c r="A537" s="165" t="s">
        <v>2847</v>
      </c>
      <c r="B537" s="62" t="s">
        <v>1760</v>
      </c>
      <c r="C537" s="62" t="s">
        <v>1776</v>
      </c>
      <c r="D537" s="125" t="s">
        <v>2848</v>
      </c>
      <c r="E537" s="62" t="n">
        <v>35.26</v>
      </c>
      <c r="F537" s="62" t="n">
        <v>113.24</v>
      </c>
      <c r="G537" s="129"/>
      <c r="H537" s="129"/>
      <c r="I537" s="164" t="s">
        <v>317</v>
      </c>
      <c r="J537" s="53"/>
    </row>
    <row r="538" s="94" customFormat="true" ht="31.3" hidden="false" customHeight="false" outlineLevel="0" collapsed="false">
      <c r="A538" s="165" t="s">
        <v>2849</v>
      </c>
      <c r="B538" s="62" t="s">
        <v>1760</v>
      </c>
      <c r="C538" s="62" t="s">
        <v>1774</v>
      </c>
      <c r="D538" s="62" t="s">
        <v>2850</v>
      </c>
      <c r="E538" s="62" t="n">
        <v>24.1</v>
      </c>
      <c r="F538" s="62" t="n">
        <v>89.8</v>
      </c>
      <c r="G538" s="62" t="n">
        <v>27.9</v>
      </c>
      <c r="H538" s="62" t="n">
        <v>96</v>
      </c>
      <c r="I538" s="164" t="s">
        <v>317</v>
      </c>
      <c r="J538" s="53"/>
    </row>
    <row r="539" s="94" customFormat="true" ht="31.3" hidden="false" customHeight="false" outlineLevel="0" collapsed="false">
      <c r="A539" s="165" t="s">
        <v>2851</v>
      </c>
      <c r="B539" s="62" t="s">
        <v>1760</v>
      </c>
      <c r="C539" s="62" t="s">
        <v>1774</v>
      </c>
      <c r="D539" s="62" t="s">
        <v>2852</v>
      </c>
      <c r="E539" s="62" t="n">
        <v>17.8</v>
      </c>
      <c r="F539" s="62" t="n">
        <v>80.3</v>
      </c>
      <c r="G539" s="62" t="n">
        <v>24.1</v>
      </c>
      <c r="H539" s="62" t="n">
        <v>84.5</v>
      </c>
      <c r="I539" s="164" t="s">
        <v>317</v>
      </c>
      <c r="J539" s="53"/>
    </row>
    <row r="540" s="94" customFormat="true" ht="31.3" hidden="false" customHeight="false" outlineLevel="0" collapsed="false">
      <c r="A540" s="165" t="s">
        <v>2853</v>
      </c>
      <c r="B540" s="62" t="s">
        <v>1760</v>
      </c>
      <c r="C540" s="62" t="s">
        <v>1774</v>
      </c>
      <c r="D540" s="62" t="s">
        <v>2854</v>
      </c>
      <c r="E540" s="62" t="n">
        <v>22</v>
      </c>
      <c r="F540" s="62" t="n">
        <v>83.2</v>
      </c>
      <c r="G540" s="62" t="n">
        <v>25.6</v>
      </c>
      <c r="H540" s="62" t="n">
        <v>87</v>
      </c>
      <c r="I540" s="164" t="s">
        <v>317</v>
      </c>
      <c r="J540" s="53"/>
    </row>
    <row r="541" s="94" customFormat="true" ht="31.3" hidden="false" customHeight="false" outlineLevel="0" collapsed="false">
      <c r="A541" s="165" t="s">
        <v>2855</v>
      </c>
      <c r="B541" s="62" t="s">
        <v>1760</v>
      </c>
      <c r="C541" s="62" t="s">
        <v>1774</v>
      </c>
      <c r="D541" s="62" t="s">
        <v>2856</v>
      </c>
      <c r="E541" s="62" t="n">
        <v>21.1</v>
      </c>
      <c r="F541" s="62" t="n">
        <v>74</v>
      </c>
      <c r="G541" s="62" t="n">
        <v>26.9</v>
      </c>
      <c r="H541" s="62" t="n">
        <v>82</v>
      </c>
      <c r="I541" s="164" t="s">
        <v>317</v>
      </c>
      <c r="J541" s="53"/>
    </row>
    <row r="542" s="94" customFormat="true" ht="31.3" hidden="false" customHeight="false" outlineLevel="0" collapsed="false">
      <c r="A542" s="165" t="s">
        <v>2857</v>
      </c>
      <c r="B542" s="62" t="s">
        <v>1760</v>
      </c>
      <c r="C542" s="62" t="s">
        <v>1774</v>
      </c>
      <c r="D542" s="62" t="s">
        <v>2858</v>
      </c>
      <c r="E542" s="62" t="n">
        <v>18.8</v>
      </c>
      <c r="F542" s="62" t="n">
        <v>81.4</v>
      </c>
      <c r="G542" s="62" t="n">
        <v>22.7</v>
      </c>
      <c r="H542" s="62" t="n">
        <v>87.5</v>
      </c>
      <c r="I542" s="164" t="s">
        <v>317</v>
      </c>
      <c r="J542" s="53"/>
    </row>
    <row r="543" s="94" customFormat="true" ht="31.3" hidden="false" customHeight="false" outlineLevel="0" collapsed="false">
      <c r="A543" s="165" t="s">
        <v>2859</v>
      </c>
      <c r="B543" s="62" t="s">
        <v>1760</v>
      </c>
      <c r="C543" s="62" t="s">
        <v>1774</v>
      </c>
      <c r="D543" s="62" t="s">
        <v>2860</v>
      </c>
      <c r="E543" s="62" t="n">
        <v>15</v>
      </c>
      <c r="F543" s="62" t="n">
        <v>77</v>
      </c>
      <c r="G543" s="62" t="n">
        <v>19.1</v>
      </c>
      <c r="H543" s="62" t="n">
        <v>81.1</v>
      </c>
      <c r="I543" s="164" t="s">
        <v>317</v>
      </c>
      <c r="J543" s="53"/>
    </row>
    <row r="544" s="94" customFormat="true" ht="31.3" hidden="false" customHeight="false" outlineLevel="0" collapsed="false">
      <c r="A544" s="165" t="s">
        <v>2861</v>
      </c>
      <c r="B544" s="62" t="s">
        <v>1760</v>
      </c>
      <c r="C544" s="62" t="s">
        <v>1774</v>
      </c>
      <c r="D544" s="62" t="s">
        <v>2862</v>
      </c>
      <c r="E544" s="62" t="n">
        <v>24.4</v>
      </c>
      <c r="F544" s="62" t="n">
        <v>69.3</v>
      </c>
      <c r="G544" s="62" t="n">
        <v>29.9</v>
      </c>
      <c r="H544" s="62" t="n">
        <v>76</v>
      </c>
      <c r="I544" s="164" t="s">
        <v>317</v>
      </c>
      <c r="J544" s="53"/>
    </row>
    <row r="545" s="94" customFormat="true" ht="31.3" hidden="false" customHeight="false" outlineLevel="0" collapsed="false">
      <c r="A545" s="165" t="s">
        <v>2863</v>
      </c>
      <c r="B545" s="62" t="s">
        <v>1711</v>
      </c>
      <c r="C545" s="62" t="s">
        <v>1712</v>
      </c>
      <c r="D545" s="62" t="s">
        <v>2864</v>
      </c>
      <c r="E545" s="62" t="n">
        <v>-29.2</v>
      </c>
      <c r="F545" s="62" t="n">
        <v>137.9</v>
      </c>
      <c r="G545" s="62" t="n">
        <v>-9.9</v>
      </c>
      <c r="H545" s="62" t="n">
        <v>153.6</v>
      </c>
      <c r="I545" s="164" t="s">
        <v>317</v>
      </c>
      <c r="J545" s="53"/>
    </row>
    <row r="546" s="94" customFormat="true" ht="31.3" hidden="false" customHeight="false" outlineLevel="0" collapsed="false">
      <c r="A546" s="165" t="s">
        <v>2865</v>
      </c>
      <c r="B546" s="62" t="s">
        <v>1711</v>
      </c>
      <c r="C546" s="62" t="s">
        <v>1712</v>
      </c>
      <c r="D546" s="62" t="s">
        <v>2866</v>
      </c>
      <c r="E546" s="62" t="n">
        <v>-37.5</v>
      </c>
      <c r="F546" s="62" t="n">
        <v>141</v>
      </c>
      <c r="G546" s="62" t="n">
        <v>-28.1</v>
      </c>
      <c r="H546" s="62" t="n">
        <v>153.6</v>
      </c>
      <c r="I546" s="164" t="s">
        <v>317</v>
      </c>
      <c r="J546" s="53"/>
    </row>
    <row r="547" s="94" customFormat="true" ht="31.3" hidden="false" customHeight="false" outlineLevel="0" collapsed="false">
      <c r="A547" s="165" t="s">
        <v>2867</v>
      </c>
      <c r="B547" s="62" t="s">
        <v>1711</v>
      </c>
      <c r="C547" s="62" t="s">
        <v>1712</v>
      </c>
      <c r="D547" s="62" t="s">
        <v>2868</v>
      </c>
      <c r="E547" s="62" t="n">
        <v>-39.2</v>
      </c>
      <c r="F547" s="62" t="n">
        <v>141</v>
      </c>
      <c r="G547" s="62" t="n">
        <v>-33.9</v>
      </c>
      <c r="H547" s="62" t="n">
        <v>150</v>
      </c>
      <c r="I547" s="164" t="s">
        <v>317</v>
      </c>
      <c r="J547" s="53"/>
    </row>
    <row r="548" s="94" customFormat="true" ht="31.3" hidden="false" customHeight="false" outlineLevel="0" collapsed="false">
      <c r="A548" s="165" t="s">
        <v>2869</v>
      </c>
      <c r="B548" s="62" t="s">
        <v>1711</v>
      </c>
      <c r="C548" s="62" t="s">
        <v>1712</v>
      </c>
      <c r="D548" s="62" t="s">
        <v>2870</v>
      </c>
      <c r="E548" s="62" t="n">
        <v>-35.1</v>
      </c>
      <c r="F548" s="62" t="n">
        <v>112.9</v>
      </c>
      <c r="G548" s="62" t="n">
        <v>-13.7</v>
      </c>
      <c r="H548" s="62" t="n">
        <v>129</v>
      </c>
      <c r="I548" s="164" t="s">
        <v>317</v>
      </c>
      <c r="J548" s="53"/>
    </row>
    <row r="549" s="94" customFormat="true" ht="31.3" hidden="false" customHeight="false" outlineLevel="0" collapsed="false">
      <c r="A549" s="165" t="s">
        <v>2871</v>
      </c>
      <c r="B549" s="62" t="s">
        <v>1711</v>
      </c>
      <c r="C549" s="62" t="s">
        <v>1712</v>
      </c>
      <c r="D549" s="62" t="s">
        <v>2872</v>
      </c>
      <c r="E549" s="62" t="n">
        <v>-43.7</v>
      </c>
      <c r="F549" s="62" t="n">
        <v>144.6</v>
      </c>
      <c r="G549" s="62" t="n">
        <v>-40.6</v>
      </c>
      <c r="H549" s="62" t="n">
        <v>148.5</v>
      </c>
      <c r="I549" s="164" t="s">
        <v>317</v>
      </c>
      <c r="J549" s="53"/>
    </row>
    <row r="550" s="94" customFormat="true" ht="31.3" hidden="false" customHeight="false" outlineLevel="0" collapsed="false">
      <c r="A550" s="165" t="s">
        <v>2873</v>
      </c>
      <c r="B550" s="62" t="s">
        <v>1711</v>
      </c>
      <c r="C550" s="62" t="s">
        <v>1712</v>
      </c>
      <c r="D550" s="62" t="s">
        <v>2874</v>
      </c>
      <c r="E550" s="62" t="n">
        <v>-43.7</v>
      </c>
      <c r="F550" s="62" t="n">
        <v>112.9</v>
      </c>
      <c r="G550" s="62" t="n">
        <v>-9</v>
      </c>
      <c r="H550" s="62" t="n">
        <v>153.6</v>
      </c>
      <c r="I550" s="164" t="s">
        <v>317</v>
      </c>
      <c r="J550" s="53"/>
    </row>
    <row r="551" s="94" customFormat="true" ht="31.3" hidden="false" customHeight="false" outlineLevel="0" collapsed="false">
      <c r="A551" s="165" t="s">
        <v>2875</v>
      </c>
      <c r="B551" s="62" t="s">
        <v>1760</v>
      </c>
      <c r="C551" s="62" t="s">
        <v>1776</v>
      </c>
      <c r="D551" s="62" t="s">
        <v>2876</v>
      </c>
      <c r="E551" s="62" t="n">
        <v>21.1</v>
      </c>
      <c r="F551" s="62" t="n">
        <v>97.3</v>
      </c>
      <c r="G551" s="62" t="n">
        <v>34.3</v>
      </c>
      <c r="H551" s="62" t="n">
        <v>109.5</v>
      </c>
      <c r="I551" s="164" t="s">
        <v>317</v>
      </c>
      <c r="J551" s="53"/>
    </row>
    <row r="552" s="94" customFormat="true" ht="31.3" hidden="false" customHeight="false" outlineLevel="0" collapsed="false">
      <c r="A552" s="165" t="s">
        <v>2877</v>
      </c>
      <c r="B552" s="125" t="s">
        <v>1760</v>
      </c>
      <c r="C552" s="129" t="s">
        <v>1776</v>
      </c>
      <c r="D552" s="125" t="s">
        <v>2878</v>
      </c>
      <c r="E552" s="129" t="n">
        <v>18.1</v>
      </c>
      <c r="F552" s="129" t="n">
        <v>73.3</v>
      </c>
      <c r="G552" s="129" t="n">
        <v>53.6</v>
      </c>
      <c r="H552" s="129" t="n">
        <v>134.8</v>
      </c>
      <c r="I552" s="164" t="s">
        <v>317</v>
      </c>
      <c r="J552" s="53"/>
    </row>
    <row r="553" s="94" customFormat="true" ht="31.3" hidden="false" customHeight="false" outlineLevel="0" collapsed="false">
      <c r="A553" s="165" t="s">
        <v>2879</v>
      </c>
      <c r="B553" s="62" t="s">
        <v>1760</v>
      </c>
      <c r="C553" s="62" t="s">
        <v>1774</v>
      </c>
      <c r="D553" s="62" t="s">
        <v>2880</v>
      </c>
      <c r="E553" s="62" t="s">
        <v>317</v>
      </c>
      <c r="F553" s="62" t="s">
        <v>317</v>
      </c>
      <c r="G553" s="62" t="s">
        <v>317</v>
      </c>
      <c r="H553" s="62" t="s">
        <v>317</v>
      </c>
      <c r="I553" s="166" t="s">
        <v>317</v>
      </c>
      <c r="J553" s="53"/>
    </row>
    <row r="554" s="94" customFormat="true" ht="31.3" hidden="false" customHeight="false" outlineLevel="0" collapsed="false">
      <c r="A554" s="165" t="s">
        <v>2881</v>
      </c>
      <c r="B554" s="62" t="s">
        <v>1703</v>
      </c>
      <c r="C554" s="62" t="s">
        <v>1704</v>
      </c>
      <c r="D554" s="167" t="s">
        <v>2882</v>
      </c>
      <c r="E554" s="62" t="n">
        <v>-4.2</v>
      </c>
      <c r="F554" s="62" t="n">
        <v>-79</v>
      </c>
      <c r="G554" s="62" t="n">
        <v>12.5</v>
      </c>
      <c r="H554" s="62" t="n">
        <v>-66.9</v>
      </c>
      <c r="I554" s="166" t="s">
        <v>317</v>
      </c>
      <c r="J554" s="53"/>
    </row>
    <row r="555" s="94" customFormat="true" ht="31.3" hidden="false" customHeight="false" outlineLevel="0" collapsed="false">
      <c r="A555" s="165" t="s">
        <v>2883</v>
      </c>
      <c r="B555" s="125" t="s">
        <v>1724</v>
      </c>
      <c r="C555" s="129" t="s">
        <v>2884</v>
      </c>
      <c r="D555" s="125" t="s">
        <v>2885</v>
      </c>
      <c r="E555" s="129" t="n">
        <v>-5</v>
      </c>
      <c r="F555" s="129" t="n">
        <v>11.1</v>
      </c>
      <c r="G555" s="129" t="n">
        <v>3.7</v>
      </c>
      <c r="H555" s="129" t="n">
        <v>18.6</v>
      </c>
      <c r="I555" s="166" t="s">
        <v>317</v>
      </c>
      <c r="J555" s="53"/>
    </row>
    <row r="556" s="94" customFormat="true" ht="45.75" hidden="false" customHeight="false" outlineLevel="0" collapsed="false">
      <c r="A556" s="165" t="s">
        <v>2886</v>
      </c>
      <c r="B556" s="125" t="s">
        <v>1724</v>
      </c>
      <c r="C556" s="129" t="s">
        <v>2887</v>
      </c>
      <c r="D556" s="125" t="s">
        <v>2888</v>
      </c>
      <c r="E556" s="129" t="n">
        <v>-13.5</v>
      </c>
      <c r="F556" s="129" t="n">
        <v>12</v>
      </c>
      <c r="G556" s="129" t="n">
        <v>5.4</v>
      </c>
      <c r="H556" s="129" t="n">
        <v>31.3</v>
      </c>
      <c r="I556" s="166" t="s">
        <v>317</v>
      </c>
      <c r="J556" s="53"/>
    </row>
    <row r="557" s="94" customFormat="true" ht="31.3" hidden="false" customHeight="false" outlineLevel="0" collapsed="false">
      <c r="A557" s="165" t="s">
        <v>2889</v>
      </c>
      <c r="B557" s="62" t="s">
        <v>1760</v>
      </c>
      <c r="C557" s="62" t="s">
        <v>2890</v>
      </c>
      <c r="D557" s="62" t="s">
        <v>2891</v>
      </c>
      <c r="E557" s="62" t="n">
        <v>-11</v>
      </c>
      <c r="F557" s="62" t="n">
        <v>95</v>
      </c>
      <c r="G557" s="62" t="n">
        <v>6.1</v>
      </c>
      <c r="H557" s="62" t="n">
        <v>141</v>
      </c>
      <c r="I557" s="166" t="s">
        <v>317</v>
      </c>
      <c r="J557" s="53"/>
    </row>
    <row r="558" s="94" customFormat="true" ht="31.3" hidden="false" customHeight="false" outlineLevel="0" collapsed="false">
      <c r="A558" s="165" t="s">
        <v>2892</v>
      </c>
      <c r="B558" s="125" t="s">
        <v>1760</v>
      </c>
      <c r="C558" s="129" t="s">
        <v>2893</v>
      </c>
      <c r="D558" s="125" t="s">
        <v>2894</v>
      </c>
      <c r="E558" s="129" t="n">
        <v>29</v>
      </c>
      <c r="F558" s="129" t="n">
        <v>38.8</v>
      </c>
      <c r="G558" s="129" t="n">
        <v>37.4</v>
      </c>
      <c r="H558" s="129" t="n">
        <v>48.6</v>
      </c>
      <c r="I558" s="166" t="s">
        <v>317</v>
      </c>
      <c r="J558" s="53"/>
    </row>
    <row r="559" s="94" customFormat="true" ht="31.3" hidden="false" customHeight="false" outlineLevel="0" collapsed="false">
      <c r="A559" s="165" t="s">
        <v>2895</v>
      </c>
      <c r="B559" s="125" t="s">
        <v>1760</v>
      </c>
      <c r="C559" s="129" t="s">
        <v>2896</v>
      </c>
      <c r="D559" s="125" t="s">
        <v>2897</v>
      </c>
      <c r="E559" s="129" t="n">
        <v>41.2</v>
      </c>
      <c r="F559" s="129" t="n">
        <v>19.6</v>
      </c>
      <c r="G559" s="129" t="n">
        <v>81.9</v>
      </c>
      <c r="H559" s="129" t="n">
        <v>180</v>
      </c>
      <c r="I559" s="166" t="s">
        <v>317</v>
      </c>
      <c r="J559" s="53"/>
    </row>
    <row r="560" s="94" customFormat="true" ht="31.3" hidden="false" customHeight="false" outlineLevel="0" collapsed="false">
      <c r="A560" s="165" t="s">
        <v>2898</v>
      </c>
      <c r="B560" s="62" t="s">
        <v>1724</v>
      </c>
      <c r="C560" s="62" t="s">
        <v>2899</v>
      </c>
      <c r="D560" s="125" t="s">
        <v>2900</v>
      </c>
      <c r="E560" s="62" t="n">
        <v>8.7</v>
      </c>
      <c r="F560" s="62" t="n">
        <v>21.8</v>
      </c>
      <c r="G560" s="62" t="n">
        <v>22</v>
      </c>
      <c r="H560" s="62" t="n">
        <v>38.6</v>
      </c>
      <c r="I560" s="166" t="s">
        <v>317</v>
      </c>
      <c r="J560" s="53"/>
    </row>
    <row r="561" s="94" customFormat="true" ht="31.3" hidden="false" customHeight="false" outlineLevel="0" collapsed="false">
      <c r="A561" s="165" t="s">
        <v>2901</v>
      </c>
      <c r="B561" s="125" t="s">
        <v>1711</v>
      </c>
      <c r="C561" s="129" t="s">
        <v>1712</v>
      </c>
      <c r="D561" s="125" t="s">
        <v>2902</v>
      </c>
      <c r="E561" s="129" t="n">
        <v>-21.49</v>
      </c>
      <c r="F561" s="129" t="n">
        <v>148.38</v>
      </c>
      <c r="G561" s="129"/>
      <c r="H561" s="129"/>
      <c r="I561" s="166" t="s">
        <v>317</v>
      </c>
      <c r="J561" s="53"/>
    </row>
    <row r="562" s="94" customFormat="true" ht="45.75" hidden="false" customHeight="false" outlineLevel="0" collapsed="false">
      <c r="A562" s="165" t="s">
        <v>2903</v>
      </c>
      <c r="B562" s="125" t="s">
        <v>1711</v>
      </c>
      <c r="C562" s="129" t="s">
        <v>1712</v>
      </c>
      <c r="D562" s="125" t="s">
        <v>2904</v>
      </c>
      <c r="E562" s="129" t="n">
        <v>-22</v>
      </c>
      <c r="F562" s="129" t="n">
        <v>147.98</v>
      </c>
      <c r="G562" s="129" t="n">
        <v>-21.825</v>
      </c>
      <c r="H562" s="129" t="n">
        <v>148.1</v>
      </c>
      <c r="I562" s="166" t="s">
        <v>317</v>
      </c>
      <c r="J562" s="53"/>
    </row>
    <row r="563" s="94" customFormat="true" ht="30.75" hidden="false" customHeight="false" outlineLevel="0" collapsed="false">
      <c r="A563" s="165" t="s">
        <v>2905</v>
      </c>
      <c r="B563" s="125" t="s">
        <v>1711</v>
      </c>
      <c r="C563" s="129" t="s">
        <v>1712</v>
      </c>
      <c r="D563" s="125" t="s">
        <v>2906</v>
      </c>
      <c r="E563" s="129" t="n">
        <v>-23.072</v>
      </c>
      <c r="F563" s="129" t="n">
        <v>148.486</v>
      </c>
      <c r="G563" s="129" t="n">
        <v>-22.988</v>
      </c>
      <c r="H563" s="129" t="n">
        <v>148.579</v>
      </c>
      <c r="I563" s="166" t="s">
        <v>317</v>
      </c>
      <c r="J563" s="53"/>
    </row>
    <row r="564" s="94" customFormat="true" ht="91" hidden="false" customHeight="false" outlineLevel="0" collapsed="false">
      <c r="A564" s="165" t="s">
        <v>2907</v>
      </c>
      <c r="B564" s="125" t="s">
        <v>1711</v>
      </c>
      <c r="C564" s="129" t="s">
        <v>1712</v>
      </c>
      <c r="D564" s="62" t="s">
        <v>2908</v>
      </c>
      <c r="E564" s="62" t="n">
        <v>-23.072</v>
      </c>
      <c r="F564" s="62" t="n">
        <v>147.98</v>
      </c>
      <c r="G564" s="62" t="n">
        <v>-21.825</v>
      </c>
      <c r="H564" s="62" t="n">
        <v>148.579</v>
      </c>
      <c r="I564" s="166" t="s">
        <v>317</v>
      </c>
      <c r="J564" s="53"/>
    </row>
    <row r="565" s="94" customFormat="true" ht="31.3" hidden="false" customHeight="false" outlineLevel="0" collapsed="false">
      <c r="A565" s="165" t="s">
        <v>2909</v>
      </c>
      <c r="B565" s="125" t="s">
        <v>1760</v>
      </c>
      <c r="C565" s="129" t="s">
        <v>1776</v>
      </c>
      <c r="D565" s="125" t="s">
        <v>2910</v>
      </c>
      <c r="E565" s="129" t="n">
        <v>37.5</v>
      </c>
      <c r="F565" s="129" t="n">
        <v>112.8</v>
      </c>
      <c r="G565" s="129" t="n">
        <v>38.4</v>
      </c>
      <c r="H565" s="129" t="n">
        <v>113.8</v>
      </c>
      <c r="I565" s="166" t="s">
        <v>317</v>
      </c>
      <c r="J565" s="53"/>
    </row>
    <row r="566" s="94" customFormat="true" ht="31.3" hidden="false" customHeight="false" outlineLevel="0" collapsed="false">
      <c r="A566" s="165" t="s">
        <v>2911</v>
      </c>
      <c r="B566" s="125" t="s">
        <v>1691</v>
      </c>
      <c r="C566" s="129" t="s">
        <v>1692</v>
      </c>
      <c r="D566" s="125" t="s">
        <v>2912</v>
      </c>
      <c r="E566" s="129" t="n">
        <v>36.802</v>
      </c>
      <c r="F566" s="129" t="n">
        <v>-107.961</v>
      </c>
      <c r="G566" s="129"/>
      <c r="H566" s="129"/>
      <c r="I566" s="166" t="s">
        <v>317</v>
      </c>
      <c r="J566" s="53"/>
    </row>
    <row r="567" s="94" customFormat="true" ht="31.3" hidden="false" customHeight="false" outlineLevel="0" collapsed="false">
      <c r="A567" s="165" t="s">
        <v>2913</v>
      </c>
      <c r="B567" s="62" t="s">
        <v>1711</v>
      </c>
      <c r="C567" s="62" t="s">
        <v>1712</v>
      </c>
      <c r="D567" s="62" t="s">
        <v>2914</v>
      </c>
      <c r="E567" s="62" t="n">
        <v>-34.2</v>
      </c>
      <c r="F567" s="62" t="n">
        <v>150.7833</v>
      </c>
      <c r="G567" s="62"/>
      <c r="H567" s="62"/>
      <c r="I567" s="166" t="s">
        <v>317</v>
      </c>
      <c r="J567" s="53"/>
    </row>
    <row r="568" s="94" customFormat="true" ht="31.3" hidden="false" customHeight="false" outlineLevel="0" collapsed="false">
      <c r="A568" s="165" t="s">
        <v>2915</v>
      </c>
      <c r="B568" s="62" t="s">
        <v>1760</v>
      </c>
      <c r="C568" s="62" t="s">
        <v>1776</v>
      </c>
      <c r="D568" s="62" t="s">
        <v>2916</v>
      </c>
      <c r="E568" s="62" t="n">
        <v>39.7833</v>
      </c>
      <c r="F568" s="62" t="n">
        <v>109.8333</v>
      </c>
      <c r="G568" s="62"/>
      <c r="H568" s="62"/>
      <c r="I568" s="166" t="s">
        <v>317</v>
      </c>
      <c r="J568" s="53"/>
    </row>
    <row r="569" s="94" customFormat="true" ht="31.3" hidden="false" customHeight="false" outlineLevel="0" collapsed="false">
      <c r="A569" s="165" t="s">
        <v>2917</v>
      </c>
      <c r="B569" s="125" t="s">
        <v>2590</v>
      </c>
      <c r="C569" s="129" t="s">
        <v>1694</v>
      </c>
      <c r="D569" s="125" t="s">
        <v>2918</v>
      </c>
      <c r="E569" s="129" t="n">
        <v>28.8</v>
      </c>
      <c r="F569" s="129" t="n">
        <v>-92.7</v>
      </c>
      <c r="G569" s="129" t="n">
        <v>29.8</v>
      </c>
      <c r="H569" s="129" t="n">
        <v>-89</v>
      </c>
      <c r="I569" s="166" t="s">
        <v>317</v>
      </c>
      <c r="J569" s="53"/>
    </row>
    <row r="570" s="94" customFormat="true" ht="31.3" hidden="false" customHeight="false" outlineLevel="0" collapsed="false">
      <c r="A570" s="165" t="s">
        <v>2919</v>
      </c>
      <c r="B570" s="62" t="s">
        <v>1691</v>
      </c>
      <c r="C570" s="62" t="s">
        <v>1692</v>
      </c>
      <c r="D570" s="62" t="s">
        <v>2920</v>
      </c>
      <c r="E570" s="62" t="n">
        <v>33.5</v>
      </c>
      <c r="F570" s="62" t="n">
        <v>-104.5</v>
      </c>
      <c r="G570" s="62" t="n">
        <v>38.5</v>
      </c>
      <c r="H570" s="62" t="n">
        <v>-97.5</v>
      </c>
      <c r="I570" s="166" t="s">
        <v>317</v>
      </c>
      <c r="J570" s="53"/>
    </row>
    <row r="571" s="94" customFormat="true" ht="31.3" hidden="false" customHeight="false" outlineLevel="0" collapsed="false">
      <c r="A571" s="165" t="s">
        <v>2921</v>
      </c>
      <c r="B571" s="62" t="s">
        <v>1691</v>
      </c>
      <c r="C571" s="62" t="s">
        <v>1692</v>
      </c>
      <c r="D571" s="62" t="s">
        <v>2922</v>
      </c>
      <c r="E571" s="62" t="n">
        <v>26</v>
      </c>
      <c r="F571" s="62" t="n">
        <v>-101.5</v>
      </c>
      <c r="G571" s="62" t="n">
        <v>30.5</v>
      </c>
      <c r="H571" s="62" t="n">
        <v>-96.5</v>
      </c>
      <c r="I571" s="166" t="s">
        <v>317</v>
      </c>
      <c r="J571" s="53"/>
    </row>
    <row r="572" s="94" customFormat="true" ht="31.3" hidden="false" customHeight="false" outlineLevel="0" collapsed="false">
      <c r="A572" s="165" t="s">
        <v>2923</v>
      </c>
      <c r="B572" s="62" t="s">
        <v>1691</v>
      </c>
      <c r="C572" s="62" t="s">
        <v>1692</v>
      </c>
      <c r="D572" s="62" t="s">
        <v>2924</v>
      </c>
      <c r="E572" s="62" t="n">
        <v>31.5</v>
      </c>
      <c r="F572" s="62" t="n">
        <v>-99</v>
      </c>
      <c r="G572" s="62" t="n">
        <v>34.5</v>
      </c>
      <c r="H572" s="62" t="n">
        <v>-96</v>
      </c>
      <c r="I572" s="166" t="s">
        <v>317</v>
      </c>
      <c r="J572" s="53"/>
    </row>
    <row r="573" s="94" customFormat="true" ht="31.3" hidden="false" customHeight="false" outlineLevel="0" collapsed="false">
      <c r="A573" s="165" t="s">
        <v>2925</v>
      </c>
      <c r="B573" s="62" t="s">
        <v>1691</v>
      </c>
      <c r="C573" s="62" t="s">
        <v>1692</v>
      </c>
      <c r="D573" s="62" t="s">
        <v>2926</v>
      </c>
      <c r="E573" s="62" t="n">
        <v>34.5</v>
      </c>
      <c r="F573" s="62" t="n">
        <v>-94.5</v>
      </c>
      <c r="G573" s="62" t="n">
        <v>36.5</v>
      </c>
      <c r="H573" s="62" t="n">
        <v>-91.5</v>
      </c>
      <c r="I573" s="166" t="s">
        <v>317</v>
      </c>
      <c r="J573" s="53"/>
    </row>
    <row r="574" s="94" customFormat="true" ht="31.3" hidden="false" customHeight="false" outlineLevel="0" collapsed="false">
      <c r="A574" s="165" t="s">
        <v>2927</v>
      </c>
      <c r="B574" s="62" t="s">
        <v>1691</v>
      </c>
      <c r="C574" s="62" t="s">
        <v>1692</v>
      </c>
      <c r="D574" s="62" t="s">
        <v>2928</v>
      </c>
      <c r="E574" s="62" t="n">
        <v>31</v>
      </c>
      <c r="F574" s="62" t="n">
        <v>-95.5</v>
      </c>
      <c r="G574" s="62" t="n">
        <v>33.5</v>
      </c>
      <c r="H574" s="62" t="n">
        <v>-92.5</v>
      </c>
      <c r="I574" s="166" t="s">
        <v>317</v>
      </c>
      <c r="J574" s="53"/>
    </row>
    <row r="575" s="94" customFormat="true" ht="31.3" hidden="false" customHeight="false" outlineLevel="0" collapsed="false">
      <c r="A575" s="165" t="s">
        <v>2929</v>
      </c>
      <c r="B575" s="62" t="s">
        <v>1691</v>
      </c>
      <c r="C575" s="62" t="s">
        <v>1692</v>
      </c>
      <c r="D575" s="62" t="s">
        <v>2930</v>
      </c>
      <c r="E575" s="62" t="n">
        <v>39</v>
      </c>
      <c r="F575" s="62" t="n">
        <v>-106.5</v>
      </c>
      <c r="G575" s="62" t="n">
        <v>43</v>
      </c>
      <c r="H575" s="62" t="n">
        <v>-99</v>
      </c>
      <c r="I575" s="166" t="s">
        <v>317</v>
      </c>
      <c r="J575" s="53"/>
    </row>
    <row r="576" s="94" customFormat="true" ht="31.3" hidden="false" customHeight="false" outlineLevel="0" collapsed="false">
      <c r="A576" s="165" t="s">
        <v>2931</v>
      </c>
      <c r="B576" s="62" t="s">
        <v>1691</v>
      </c>
      <c r="C576" s="62" t="s">
        <v>1692</v>
      </c>
      <c r="D576" s="62" t="s">
        <v>2932</v>
      </c>
      <c r="E576" s="62" t="n">
        <v>46</v>
      </c>
      <c r="F576" s="62" t="n">
        <v>-106</v>
      </c>
      <c r="G576" s="62" t="n">
        <v>49</v>
      </c>
      <c r="H576" s="62" t="n">
        <v>-100</v>
      </c>
      <c r="I576" s="166" t="s">
        <v>317</v>
      </c>
      <c r="J576" s="53"/>
    </row>
    <row r="577" s="94" customFormat="true" ht="31.3" hidden="false" customHeight="false" outlineLevel="0" collapsed="false">
      <c r="A577" s="165" t="s">
        <v>2933</v>
      </c>
      <c r="B577" s="62" t="s">
        <v>1691</v>
      </c>
      <c r="C577" s="62" t="s">
        <v>1692</v>
      </c>
      <c r="D577" s="62" t="s">
        <v>2934</v>
      </c>
      <c r="E577" s="62" t="n">
        <v>35</v>
      </c>
      <c r="F577" s="62" t="n">
        <v>-109</v>
      </c>
      <c r="G577" s="62" t="n">
        <v>37.5</v>
      </c>
      <c r="H577" s="62" t="n">
        <v>-106</v>
      </c>
      <c r="I577" s="166" t="s">
        <v>317</v>
      </c>
      <c r="J577" s="53"/>
    </row>
    <row r="578" s="94" customFormat="true" ht="31.3" hidden="false" customHeight="false" outlineLevel="0" collapsed="false">
      <c r="A578" s="165" t="s">
        <v>2935</v>
      </c>
      <c r="B578" s="62" t="s">
        <v>1691</v>
      </c>
      <c r="C578" s="62" t="s">
        <v>1692</v>
      </c>
      <c r="D578" s="125" t="s">
        <v>2936</v>
      </c>
      <c r="E578" s="129" t="n">
        <v>39</v>
      </c>
      <c r="F578" s="129" t="n">
        <v>-111.5</v>
      </c>
      <c r="G578" s="129" t="n">
        <v>43</v>
      </c>
      <c r="H578" s="129" t="n">
        <v>-107</v>
      </c>
      <c r="I578" s="166" t="s">
        <v>317</v>
      </c>
      <c r="J578" s="53"/>
    </row>
    <row r="579" s="94" customFormat="true" ht="31.3" hidden="false" customHeight="false" outlineLevel="0" collapsed="false">
      <c r="A579" s="20" t="s">
        <v>2937</v>
      </c>
      <c r="B579" s="62" t="s">
        <v>1691</v>
      </c>
      <c r="C579" s="62" t="s">
        <v>1692</v>
      </c>
      <c r="D579" s="62" t="s">
        <v>2938</v>
      </c>
      <c r="E579" s="62" t="s">
        <v>317</v>
      </c>
      <c r="F579" s="62" t="s">
        <v>317</v>
      </c>
      <c r="G579" s="62" t="s">
        <v>317</v>
      </c>
      <c r="H579" s="62" t="s">
        <v>317</v>
      </c>
      <c r="I579" s="62" t="s">
        <v>317</v>
      </c>
      <c r="J579" s="53"/>
    </row>
    <row r="580" s="94" customFormat="true" ht="31.3" hidden="false" customHeight="false" outlineLevel="0" collapsed="false">
      <c r="A580" s="165" t="s">
        <v>2939</v>
      </c>
      <c r="B580" s="62" t="s">
        <v>1691</v>
      </c>
      <c r="C580" s="62" t="s">
        <v>1692</v>
      </c>
      <c r="D580" s="62" t="s">
        <v>2940</v>
      </c>
      <c r="E580" s="62" t="n">
        <v>30.5</v>
      </c>
      <c r="F580" s="62" t="n">
        <v>-105.5</v>
      </c>
      <c r="G580" s="62" t="n">
        <v>32.5</v>
      </c>
      <c r="H580" s="62" t="n">
        <v>-103</v>
      </c>
      <c r="I580" s="62" t="s">
        <v>317</v>
      </c>
      <c r="J580" s="53"/>
    </row>
    <row r="581" s="94" customFormat="true" ht="31.3" hidden="false" customHeight="false" outlineLevel="0" collapsed="false">
      <c r="A581" s="165" t="s">
        <v>2941</v>
      </c>
      <c r="B581" s="62" t="s">
        <v>1691</v>
      </c>
      <c r="C581" s="62" t="s">
        <v>1692</v>
      </c>
      <c r="D581" s="62" t="s">
        <v>2942</v>
      </c>
      <c r="E581" s="62" t="n">
        <v>31</v>
      </c>
      <c r="F581" s="62" t="n">
        <v>-95.5</v>
      </c>
      <c r="G581" s="62" t="n">
        <v>33.5</v>
      </c>
      <c r="H581" s="62" t="n">
        <v>-92.5</v>
      </c>
      <c r="I581" s="62" t="s">
        <v>317</v>
      </c>
      <c r="J581" s="53"/>
    </row>
    <row r="582" s="94" customFormat="true" ht="31.3" hidden="false" customHeight="false" outlineLevel="0" collapsed="false">
      <c r="A582" s="165" t="s">
        <v>2943</v>
      </c>
      <c r="B582" s="62" t="s">
        <v>1691</v>
      </c>
      <c r="C582" s="62" t="s">
        <v>1692</v>
      </c>
      <c r="D582" s="62" t="s">
        <v>2944</v>
      </c>
      <c r="E582" s="62" t="n">
        <v>26</v>
      </c>
      <c r="F582" s="62" t="n">
        <v>-101.5</v>
      </c>
      <c r="G582" s="62" t="n">
        <v>30.5</v>
      </c>
      <c r="H582" s="62" t="n">
        <v>-96.5</v>
      </c>
      <c r="I582" s="62" t="s">
        <v>317</v>
      </c>
      <c r="J582" s="53"/>
    </row>
    <row r="583" s="94" customFormat="true" ht="31.3" hidden="false" customHeight="false" outlineLevel="0" collapsed="false">
      <c r="A583" s="165" t="s">
        <v>2945</v>
      </c>
      <c r="B583" s="62" t="s">
        <v>1691</v>
      </c>
      <c r="C583" s="62" t="s">
        <v>1692</v>
      </c>
      <c r="D583" s="62" t="s">
        <v>2946</v>
      </c>
      <c r="E583" s="62" t="n">
        <v>31.5</v>
      </c>
      <c r="F583" s="62" t="n">
        <v>-99</v>
      </c>
      <c r="G583" s="62" t="n">
        <v>34.5</v>
      </c>
      <c r="H583" s="62" t="n">
        <v>-96</v>
      </c>
      <c r="I583" s="62" t="s">
        <v>317</v>
      </c>
      <c r="J583" s="53"/>
    </row>
    <row r="584" s="94" customFormat="true" ht="31.3" hidden="false" customHeight="false" outlineLevel="0" collapsed="false">
      <c r="A584" s="165" t="s">
        <v>2947</v>
      </c>
      <c r="B584" s="62" t="s">
        <v>1691</v>
      </c>
      <c r="C584" s="62" t="s">
        <v>1692</v>
      </c>
      <c r="D584" s="62" t="s">
        <v>2948</v>
      </c>
      <c r="E584" s="62" t="n">
        <v>37</v>
      </c>
      <c r="F584" s="62" t="n">
        <v>-81.5</v>
      </c>
      <c r="G584" s="62" t="n">
        <v>42.5</v>
      </c>
      <c r="H584" s="62" t="n">
        <v>-74.5</v>
      </c>
      <c r="I584" s="62" t="s">
        <v>317</v>
      </c>
      <c r="J584" s="53"/>
    </row>
    <row r="585" s="94" customFormat="true" ht="31.3" hidden="false" customHeight="false" outlineLevel="0" collapsed="false">
      <c r="A585" s="165" t="s">
        <v>2949</v>
      </c>
      <c r="B585" s="62" t="s">
        <v>1691</v>
      </c>
      <c r="C585" s="62" t="s">
        <v>1692</v>
      </c>
      <c r="D585" s="62" t="s">
        <v>2950</v>
      </c>
      <c r="E585" s="62" t="n">
        <v>39</v>
      </c>
      <c r="F585" s="62" t="n">
        <v>-105.5</v>
      </c>
      <c r="G585" s="62" t="n">
        <v>41.5</v>
      </c>
      <c r="H585" s="62" t="n">
        <v>-103</v>
      </c>
      <c r="I585" s="62" t="s">
        <v>317</v>
      </c>
      <c r="J585" s="53"/>
    </row>
    <row r="586" s="94" customFormat="true" ht="31.3" hidden="false" customHeight="false" outlineLevel="0" collapsed="false">
      <c r="A586" s="165" t="s">
        <v>2951</v>
      </c>
      <c r="B586" s="62" t="s">
        <v>1691</v>
      </c>
      <c r="C586" s="62" t="s">
        <v>1692</v>
      </c>
      <c r="D586" s="62" t="s">
        <v>2952</v>
      </c>
      <c r="E586" s="62" t="n">
        <v>39.5</v>
      </c>
      <c r="F586" s="62" t="n">
        <v>-111</v>
      </c>
      <c r="G586" s="62" t="n">
        <v>41.5</v>
      </c>
      <c r="H586" s="62" t="n">
        <v>-109</v>
      </c>
      <c r="I586" s="62" t="s">
        <v>317</v>
      </c>
      <c r="J586" s="53"/>
    </row>
    <row r="587" s="94" customFormat="true" ht="31.3" hidden="false" customHeight="false" outlineLevel="0" collapsed="false">
      <c r="A587" s="165" t="s">
        <v>2953</v>
      </c>
      <c r="B587" s="62" t="s">
        <v>1691</v>
      </c>
      <c r="C587" s="62" t="s">
        <v>1692</v>
      </c>
      <c r="D587" s="125" t="s">
        <v>2954</v>
      </c>
      <c r="E587" s="129" t="n">
        <v>25.5</v>
      </c>
      <c r="F587" s="129" t="n">
        <v>-106.5</v>
      </c>
      <c r="G587" s="129" t="n">
        <v>49</v>
      </c>
      <c r="H587" s="129" t="n">
        <v>-96</v>
      </c>
      <c r="I587" s="62" t="s">
        <v>317</v>
      </c>
      <c r="J587" s="53"/>
    </row>
    <row r="588" s="94" customFormat="true" ht="31.3" hidden="false" customHeight="false" outlineLevel="0" collapsed="false">
      <c r="A588" s="165" t="s">
        <v>2955</v>
      </c>
      <c r="B588" s="62" t="s">
        <v>1691</v>
      </c>
      <c r="C588" s="62" t="s">
        <v>1692</v>
      </c>
      <c r="D588" s="125" t="s">
        <v>2956</v>
      </c>
      <c r="E588" s="129" t="n">
        <v>34.5</v>
      </c>
      <c r="F588" s="129" t="n">
        <v>-94.5</v>
      </c>
      <c r="G588" s="129" t="n">
        <v>36.5</v>
      </c>
      <c r="H588" s="129" t="n">
        <v>-91.5</v>
      </c>
      <c r="I588" s="62" t="s">
        <v>317</v>
      </c>
      <c r="J588" s="53"/>
    </row>
    <row r="589" s="94" customFormat="true" ht="31.3" hidden="false" customHeight="false" outlineLevel="0" collapsed="false">
      <c r="A589" s="165" t="s">
        <v>2957</v>
      </c>
      <c r="B589" s="62" t="s">
        <v>1691</v>
      </c>
      <c r="C589" s="62" t="s">
        <v>1692</v>
      </c>
      <c r="D589" s="125" t="s">
        <v>2958</v>
      </c>
      <c r="E589" s="129" t="n">
        <v>39</v>
      </c>
      <c r="F589" s="129" t="n">
        <v>-105.5</v>
      </c>
      <c r="G589" s="129" t="n">
        <v>41.5</v>
      </c>
      <c r="H589" s="129" t="n">
        <v>-103</v>
      </c>
      <c r="I589" s="62" t="s">
        <v>317</v>
      </c>
      <c r="J589" s="53"/>
    </row>
    <row r="590" s="94" customFormat="true" ht="31.3" hidden="false" customHeight="false" outlineLevel="0" collapsed="false">
      <c r="A590" s="20" t="s">
        <v>2959</v>
      </c>
      <c r="B590" s="62" t="s">
        <v>1760</v>
      </c>
      <c r="C590" s="62" t="s">
        <v>1776</v>
      </c>
      <c r="D590" s="62" t="s">
        <v>2960</v>
      </c>
      <c r="E590" s="62" t="n">
        <v>39.59</v>
      </c>
      <c r="F590" s="62" t="n">
        <v>112.27</v>
      </c>
      <c r="G590" s="62"/>
      <c r="H590" s="62"/>
      <c r="I590" s="166" t="s">
        <v>317</v>
      </c>
      <c r="J590" s="53"/>
    </row>
    <row r="591" s="94" customFormat="true" ht="31.3" hidden="false" customHeight="false" outlineLevel="0" collapsed="false">
      <c r="A591" s="165" t="s">
        <v>2961</v>
      </c>
      <c r="B591" s="62" t="s">
        <v>1696</v>
      </c>
      <c r="C591" s="62" t="s">
        <v>1697</v>
      </c>
      <c r="D591" s="62" t="s">
        <v>2962</v>
      </c>
      <c r="E591" s="62" t="n">
        <v>55.79</v>
      </c>
      <c r="F591" s="62" t="n">
        <v>3.24</v>
      </c>
      <c r="G591" s="62"/>
      <c r="H591" s="62"/>
      <c r="I591" s="166" t="s">
        <v>317</v>
      </c>
      <c r="J591" s="53"/>
    </row>
    <row r="592" s="94" customFormat="true" ht="31.3" hidden="false" customHeight="false" outlineLevel="0" collapsed="false">
      <c r="A592" s="165" t="s">
        <v>2963</v>
      </c>
      <c r="B592" s="62" t="s">
        <v>1696</v>
      </c>
      <c r="C592" s="62" t="s">
        <v>1697</v>
      </c>
      <c r="D592" s="62" t="s">
        <v>2964</v>
      </c>
      <c r="E592" s="62" t="n">
        <v>53.08</v>
      </c>
      <c r="F592" s="62" t="n">
        <v>3.38</v>
      </c>
      <c r="G592" s="62"/>
      <c r="H592" s="62"/>
      <c r="I592" s="166" t="s">
        <v>317</v>
      </c>
      <c r="J592" s="53"/>
    </row>
    <row r="593" s="94" customFormat="true" ht="31.3" hidden="false" customHeight="false" outlineLevel="0" collapsed="false">
      <c r="A593" s="165" t="s">
        <v>2965</v>
      </c>
      <c r="B593" s="62" t="s">
        <v>1696</v>
      </c>
      <c r="C593" s="62" t="s">
        <v>1697</v>
      </c>
      <c r="D593" s="167" t="s">
        <v>2966</v>
      </c>
      <c r="E593" s="62" t="n">
        <v>55.85</v>
      </c>
      <c r="F593" s="62" t="n">
        <v>3.22</v>
      </c>
      <c r="G593" s="62"/>
      <c r="H593" s="62"/>
      <c r="I593" s="166" t="s">
        <v>317</v>
      </c>
      <c r="J593" s="53"/>
    </row>
    <row r="594" s="94" customFormat="true" ht="31.3" hidden="false" customHeight="false" outlineLevel="0" collapsed="false">
      <c r="A594" s="165" t="s">
        <v>2967</v>
      </c>
      <c r="B594" s="62" t="s">
        <v>1696</v>
      </c>
      <c r="C594" s="62" t="s">
        <v>1697</v>
      </c>
      <c r="D594" s="167" t="s">
        <v>2968</v>
      </c>
      <c r="E594" s="62" t="n">
        <v>55.86</v>
      </c>
      <c r="F594" s="62" t="n">
        <v>3.21</v>
      </c>
      <c r="G594" s="62"/>
      <c r="H594" s="62"/>
      <c r="I594" s="166" t="s">
        <v>317</v>
      </c>
      <c r="J594" s="53"/>
    </row>
    <row r="595" s="94" customFormat="true" ht="31.3" hidden="false" customHeight="false" outlineLevel="0" collapsed="false">
      <c r="A595" s="165" t="s">
        <v>2969</v>
      </c>
      <c r="B595" s="62" t="s">
        <v>1696</v>
      </c>
      <c r="C595" s="62" t="s">
        <v>1697</v>
      </c>
      <c r="D595" s="167" t="s">
        <v>2970</v>
      </c>
      <c r="E595" s="62" t="n">
        <v>58.37</v>
      </c>
      <c r="F595" s="62" t="n">
        <v>3.97</v>
      </c>
      <c r="G595" s="62"/>
      <c r="H595" s="62"/>
      <c r="I595" s="166" t="s">
        <v>317</v>
      </c>
      <c r="J595" s="53"/>
    </row>
    <row r="596" s="94" customFormat="true" ht="31.3" hidden="false" customHeight="false" outlineLevel="0" collapsed="false">
      <c r="A596" s="165" t="s">
        <v>2971</v>
      </c>
      <c r="B596" s="62" t="s">
        <v>1696</v>
      </c>
      <c r="C596" s="62" t="s">
        <v>1697</v>
      </c>
      <c r="D596" s="167" t="s">
        <v>2972</v>
      </c>
      <c r="E596" s="62" t="n">
        <v>56.9</v>
      </c>
      <c r="F596" s="62" t="n">
        <v>2.52</v>
      </c>
      <c r="G596" s="62"/>
      <c r="H596" s="62"/>
      <c r="I596" s="166" t="s">
        <v>317</v>
      </c>
      <c r="J596" s="53"/>
    </row>
    <row r="597" s="94" customFormat="true" ht="31.3" hidden="false" customHeight="false" outlineLevel="0" collapsed="false">
      <c r="A597" s="165" t="s">
        <v>2973</v>
      </c>
      <c r="B597" s="62" t="s">
        <v>1696</v>
      </c>
      <c r="C597" s="62" t="s">
        <v>1697</v>
      </c>
      <c r="D597" s="167" t="s">
        <v>2974</v>
      </c>
      <c r="E597" s="62" t="n">
        <v>52.73</v>
      </c>
      <c r="F597" s="62" t="n">
        <v>0.81</v>
      </c>
      <c r="G597" s="62"/>
      <c r="H597" s="62"/>
      <c r="I597" s="166" t="s">
        <v>317</v>
      </c>
      <c r="J597" s="53"/>
    </row>
    <row r="598" s="94" customFormat="true" ht="31.3" hidden="false" customHeight="false" outlineLevel="0" collapsed="false">
      <c r="A598" s="165" t="s">
        <v>2975</v>
      </c>
      <c r="B598" s="62" t="s">
        <v>1696</v>
      </c>
      <c r="C598" s="62" t="s">
        <v>1697</v>
      </c>
      <c r="D598" s="167" t="s">
        <v>2976</v>
      </c>
      <c r="E598" s="62" t="n">
        <v>52.63</v>
      </c>
      <c r="F598" s="62" t="n">
        <v>3.95</v>
      </c>
      <c r="G598" s="62"/>
      <c r="H598" s="62"/>
      <c r="I598" s="166" t="s">
        <v>317</v>
      </c>
      <c r="J598" s="53"/>
    </row>
    <row r="599" s="94" customFormat="true" ht="31.3" hidden="false" customHeight="false" outlineLevel="0" collapsed="false">
      <c r="A599" s="165" t="s">
        <v>2977</v>
      </c>
      <c r="B599" s="62" t="s">
        <v>1696</v>
      </c>
      <c r="C599" s="62" t="s">
        <v>1697</v>
      </c>
      <c r="D599" s="167" t="s">
        <v>2978</v>
      </c>
      <c r="E599" s="62" t="n">
        <v>55.86</v>
      </c>
      <c r="F599" s="62" t="n">
        <v>3.25</v>
      </c>
      <c r="G599" s="62"/>
      <c r="H599" s="62"/>
      <c r="I599" s="166" t="s">
        <v>317</v>
      </c>
      <c r="J599" s="53"/>
    </row>
    <row r="600" s="94" customFormat="true" ht="31.3" hidden="false" customHeight="false" outlineLevel="0" collapsed="false">
      <c r="A600" s="165" t="s">
        <v>2979</v>
      </c>
      <c r="B600" s="62" t="s">
        <v>1696</v>
      </c>
      <c r="C600" s="62" t="s">
        <v>1697</v>
      </c>
      <c r="D600" s="167" t="s">
        <v>2980</v>
      </c>
      <c r="E600" s="62" t="n">
        <v>53.32</v>
      </c>
      <c r="F600" s="62" t="n">
        <v>0.55</v>
      </c>
      <c r="G600" s="62"/>
      <c r="H600" s="62"/>
      <c r="I600" s="166" t="s">
        <v>317</v>
      </c>
      <c r="J600" s="53"/>
    </row>
    <row r="601" s="94" customFormat="true" ht="31.3" hidden="false" customHeight="false" outlineLevel="0" collapsed="false">
      <c r="A601" s="165" t="s">
        <v>2981</v>
      </c>
      <c r="B601" s="62" t="s">
        <v>1696</v>
      </c>
      <c r="C601" s="62" t="s">
        <v>1697</v>
      </c>
      <c r="D601" s="167" t="s">
        <v>2982</v>
      </c>
      <c r="E601" s="62" t="n">
        <v>58.39</v>
      </c>
      <c r="F601" s="62" t="n">
        <v>3.6</v>
      </c>
      <c r="G601" s="62"/>
      <c r="H601" s="62"/>
      <c r="I601" s="166" t="s">
        <v>317</v>
      </c>
      <c r="J601" s="53"/>
    </row>
    <row r="602" s="94" customFormat="true" ht="31.3" hidden="false" customHeight="false" outlineLevel="0" collapsed="false">
      <c r="A602" s="165" t="s">
        <v>2983</v>
      </c>
      <c r="B602" s="62" t="s">
        <v>1696</v>
      </c>
      <c r="C602" s="62" t="s">
        <v>1697</v>
      </c>
      <c r="D602" s="167" t="s">
        <v>2984</v>
      </c>
      <c r="E602" s="62" t="n">
        <v>52.99</v>
      </c>
      <c r="F602" s="62" t="n">
        <v>3.8</v>
      </c>
      <c r="G602" s="62"/>
      <c r="H602" s="62"/>
      <c r="I602" s="166" t="s">
        <v>317</v>
      </c>
      <c r="J602" s="53"/>
    </row>
    <row r="603" s="94" customFormat="true" ht="31.3" hidden="false" customHeight="false" outlineLevel="0" collapsed="false">
      <c r="A603" s="165" t="s">
        <v>2985</v>
      </c>
      <c r="B603" s="62" t="s">
        <v>1696</v>
      </c>
      <c r="C603" s="62" t="s">
        <v>1697</v>
      </c>
      <c r="D603" s="167" t="s">
        <v>2986</v>
      </c>
      <c r="E603" s="62" t="n">
        <v>52.99</v>
      </c>
      <c r="F603" s="62" t="n">
        <v>3.8</v>
      </c>
      <c r="G603" s="62"/>
      <c r="H603" s="62"/>
      <c r="I603" s="166" t="s">
        <v>317</v>
      </c>
      <c r="J603" s="53"/>
    </row>
    <row r="604" s="94" customFormat="true" ht="31.3" hidden="false" customHeight="false" outlineLevel="0" collapsed="false">
      <c r="A604" s="165" t="s">
        <v>2987</v>
      </c>
      <c r="B604" s="62" t="s">
        <v>1696</v>
      </c>
      <c r="C604" s="62" t="s">
        <v>1697</v>
      </c>
      <c r="D604" s="167" t="s">
        <v>2988</v>
      </c>
      <c r="E604" s="62" t="n">
        <v>52.99</v>
      </c>
      <c r="F604" s="62" t="n">
        <v>3.8</v>
      </c>
      <c r="G604" s="62"/>
      <c r="H604" s="62"/>
      <c r="I604" s="166" t="s">
        <v>317</v>
      </c>
      <c r="J604" s="53"/>
    </row>
    <row r="605" s="94" customFormat="true" ht="31.3" hidden="false" customHeight="false" outlineLevel="0" collapsed="false">
      <c r="A605" s="165" t="s">
        <v>2989</v>
      </c>
      <c r="B605" s="62" t="s">
        <v>1696</v>
      </c>
      <c r="C605" s="62" t="s">
        <v>1697</v>
      </c>
      <c r="D605" s="167" t="s">
        <v>2990</v>
      </c>
      <c r="E605" s="62" t="n">
        <v>54.65</v>
      </c>
      <c r="F605" s="62" t="n">
        <v>2.45</v>
      </c>
      <c r="G605" s="62"/>
      <c r="H605" s="62"/>
      <c r="I605" s="166" t="s">
        <v>317</v>
      </c>
      <c r="J605" s="53"/>
    </row>
    <row r="606" s="94" customFormat="true" ht="31.3" hidden="false" customHeight="false" outlineLevel="0" collapsed="false">
      <c r="A606" s="165" t="s">
        <v>2991</v>
      </c>
      <c r="B606" s="62" t="s">
        <v>1696</v>
      </c>
      <c r="C606" s="62" t="s">
        <v>1697</v>
      </c>
      <c r="D606" s="167" t="s">
        <v>2992</v>
      </c>
      <c r="E606" s="62" t="n">
        <v>53.47</v>
      </c>
      <c r="F606" s="62" t="n">
        <v>1.91</v>
      </c>
      <c r="G606" s="62"/>
      <c r="H606" s="62"/>
      <c r="I606" s="166" t="s">
        <v>317</v>
      </c>
      <c r="J606" s="53"/>
    </row>
    <row r="607" s="94" customFormat="true" ht="31.3" hidden="false" customHeight="false" outlineLevel="0" collapsed="false">
      <c r="A607" s="165" t="s">
        <v>2993</v>
      </c>
      <c r="B607" s="62" t="s">
        <v>1696</v>
      </c>
      <c r="C607" s="62" t="s">
        <v>1697</v>
      </c>
      <c r="D607" s="167" t="s">
        <v>2994</v>
      </c>
      <c r="E607" s="62" t="n">
        <v>53.47</v>
      </c>
      <c r="F607" s="62" t="n">
        <v>1.91</v>
      </c>
      <c r="G607" s="62"/>
      <c r="H607" s="62"/>
      <c r="I607" s="166" t="s">
        <v>317</v>
      </c>
      <c r="J607" s="53"/>
    </row>
    <row r="608" s="94" customFormat="true" ht="31.3" hidden="false" customHeight="false" outlineLevel="0" collapsed="false">
      <c r="A608" s="165" t="s">
        <v>2995</v>
      </c>
      <c r="B608" s="62" t="s">
        <v>1696</v>
      </c>
      <c r="C608" s="62" t="s">
        <v>1697</v>
      </c>
      <c r="D608" s="167" t="s">
        <v>2996</v>
      </c>
      <c r="E608" s="62" t="n">
        <v>53.47</v>
      </c>
      <c r="F608" s="62" t="n">
        <v>1.91</v>
      </c>
      <c r="G608" s="62"/>
      <c r="H608" s="62"/>
      <c r="I608" s="166" t="s">
        <v>317</v>
      </c>
      <c r="J608" s="53"/>
    </row>
    <row r="609" s="94" customFormat="true" ht="31.3" hidden="false" customHeight="false" outlineLevel="0" collapsed="false">
      <c r="A609" s="165" t="s">
        <v>2997</v>
      </c>
      <c r="B609" s="62" t="s">
        <v>1696</v>
      </c>
      <c r="C609" s="62" t="s">
        <v>1697</v>
      </c>
      <c r="D609" s="167" t="s">
        <v>2998</v>
      </c>
      <c r="E609" s="62" t="n">
        <v>51.16</v>
      </c>
      <c r="F609" s="62" t="n">
        <v>2.81</v>
      </c>
      <c r="G609" s="62"/>
      <c r="H609" s="62"/>
      <c r="I609" s="166" t="s">
        <v>317</v>
      </c>
      <c r="J609" s="53"/>
    </row>
    <row r="610" s="94" customFormat="true" ht="31.3" hidden="false" customHeight="false" outlineLevel="0" collapsed="false">
      <c r="A610" s="165" t="s">
        <v>2999</v>
      </c>
      <c r="B610" s="62" t="s">
        <v>1696</v>
      </c>
      <c r="C610" s="62" t="s">
        <v>1697</v>
      </c>
      <c r="D610" s="167" t="s">
        <v>3000</v>
      </c>
      <c r="E610" s="62" t="n">
        <v>57.91</v>
      </c>
      <c r="F610" s="62" t="n">
        <v>5.17</v>
      </c>
      <c r="G610" s="62"/>
      <c r="H610" s="62"/>
      <c r="I610" s="166" t="s">
        <v>317</v>
      </c>
      <c r="J610" s="53"/>
    </row>
    <row r="611" s="94" customFormat="true" ht="31.3" hidden="false" customHeight="false" outlineLevel="0" collapsed="false">
      <c r="A611" s="165" t="s">
        <v>3001</v>
      </c>
      <c r="B611" s="62" t="s">
        <v>1696</v>
      </c>
      <c r="C611" s="62" t="s">
        <v>1697</v>
      </c>
      <c r="D611" s="167" t="s">
        <v>3002</v>
      </c>
      <c r="E611" s="129" t="n">
        <v>55.76</v>
      </c>
      <c r="F611" s="129" t="n">
        <v>3.27</v>
      </c>
      <c r="G611" s="129"/>
      <c r="H611" s="129"/>
      <c r="I611" s="166" t="s">
        <v>317</v>
      </c>
      <c r="J611" s="53"/>
    </row>
    <row r="612" s="94" customFormat="true" ht="31.3" hidden="false" customHeight="false" outlineLevel="0" collapsed="false">
      <c r="A612" s="165" t="s">
        <v>3003</v>
      </c>
      <c r="B612" s="125" t="s">
        <v>1696</v>
      </c>
      <c r="C612" s="129" t="s">
        <v>1717</v>
      </c>
      <c r="D612" s="125" t="s">
        <v>3004</v>
      </c>
      <c r="E612" s="129" t="s">
        <v>871</v>
      </c>
      <c r="F612" s="129" t="s">
        <v>871</v>
      </c>
      <c r="G612" s="129" t="s">
        <v>871</v>
      </c>
      <c r="H612" s="129" t="s">
        <v>871</v>
      </c>
      <c r="I612" s="166" t="s">
        <v>317</v>
      </c>
      <c r="J612" s="53"/>
    </row>
    <row r="613" s="94" customFormat="true" ht="31.3" hidden="false" customHeight="false" outlineLevel="0" collapsed="false">
      <c r="A613" s="165" t="s">
        <v>3005</v>
      </c>
      <c r="B613" s="62" t="s">
        <v>1691</v>
      </c>
      <c r="C613" s="62" t="s">
        <v>1692</v>
      </c>
      <c r="D613" s="62" t="s">
        <v>3006</v>
      </c>
      <c r="E613" s="62" t="n">
        <v>32</v>
      </c>
      <c r="F613" s="62" t="n">
        <v>-99.5</v>
      </c>
      <c r="G613" s="62" t="n">
        <v>34</v>
      </c>
      <c r="H613" s="62" t="n">
        <v>-96.3</v>
      </c>
      <c r="I613" s="166" t="s">
        <v>317</v>
      </c>
      <c r="J613" s="53"/>
    </row>
    <row r="614" s="94" customFormat="true" ht="31.3" hidden="false" customHeight="false" outlineLevel="0" collapsed="false">
      <c r="A614" s="165" t="s">
        <v>3007</v>
      </c>
      <c r="B614" s="62" t="s">
        <v>1691</v>
      </c>
      <c r="C614" s="62" t="s">
        <v>1692</v>
      </c>
      <c r="D614" s="62" t="s">
        <v>3008</v>
      </c>
      <c r="E614" s="62" t="n">
        <v>32</v>
      </c>
      <c r="F614" s="62" t="n">
        <v>-99.5</v>
      </c>
      <c r="G614" s="62" t="n">
        <v>34</v>
      </c>
      <c r="H614" s="62" t="n">
        <v>-97.9</v>
      </c>
      <c r="I614" s="166" t="s">
        <v>317</v>
      </c>
      <c r="J614" s="53"/>
    </row>
    <row r="615" s="94" customFormat="true" ht="31.3" hidden="false" customHeight="false" outlineLevel="0" collapsed="false">
      <c r="A615" s="165" t="s">
        <v>3009</v>
      </c>
      <c r="B615" s="62" t="s">
        <v>1691</v>
      </c>
      <c r="C615" s="62" t="s">
        <v>1692</v>
      </c>
      <c r="D615" s="125" t="s">
        <v>3010</v>
      </c>
      <c r="E615" s="129" t="n">
        <v>32</v>
      </c>
      <c r="F615" s="129" t="n">
        <v>-97.9</v>
      </c>
      <c r="G615" s="129" t="n">
        <v>34</v>
      </c>
      <c r="H615" s="129" t="n">
        <v>-96.3</v>
      </c>
      <c r="I615" s="166" t="s">
        <v>317</v>
      </c>
      <c r="J615" s="53"/>
    </row>
    <row r="616" s="94" customFormat="true" ht="60.75" hidden="false" customHeight="false" outlineLevel="0" collapsed="false">
      <c r="A616" s="165" t="s">
        <v>3011</v>
      </c>
      <c r="B616" s="125" t="s">
        <v>1691</v>
      </c>
      <c r="C616" s="129" t="s">
        <v>1692</v>
      </c>
      <c r="D616" s="125" t="s">
        <v>3012</v>
      </c>
      <c r="E616" s="129" t="n">
        <v>29.57</v>
      </c>
      <c r="F616" s="129" t="n">
        <v>-94.3</v>
      </c>
      <c r="G616" s="129"/>
      <c r="H616" s="129"/>
      <c r="I616" s="164" t="s">
        <v>317</v>
      </c>
      <c r="J616" s="53"/>
    </row>
    <row r="617" s="94" customFormat="true" ht="31.3" hidden="false" customHeight="false" outlineLevel="0" collapsed="false">
      <c r="A617" s="165" t="s">
        <v>3013</v>
      </c>
      <c r="B617" s="125" t="s">
        <v>1691</v>
      </c>
      <c r="C617" s="129" t="s">
        <v>1692</v>
      </c>
      <c r="D617" s="125" t="s">
        <v>3014</v>
      </c>
      <c r="E617" s="129" t="n">
        <v>47.32</v>
      </c>
      <c r="F617" s="129" t="n">
        <v>-93.28</v>
      </c>
      <c r="G617" s="129"/>
      <c r="H617" s="129"/>
      <c r="I617" s="164" t="s">
        <v>317</v>
      </c>
      <c r="J617" s="53"/>
    </row>
    <row r="618" s="94" customFormat="true" ht="31.3" hidden="false" customHeight="false" outlineLevel="0" collapsed="false">
      <c r="A618" s="165" t="s">
        <v>3015</v>
      </c>
      <c r="B618" s="125" t="s">
        <v>1711</v>
      </c>
      <c r="C618" s="129" t="s">
        <v>1712</v>
      </c>
      <c r="D618" s="125" t="s">
        <v>3016</v>
      </c>
      <c r="E618" s="129" t="n">
        <v>-28.5</v>
      </c>
      <c r="F618" s="129" t="n">
        <v>149.3</v>
      </c>
      <c r="G618" s="129" t="n">
        <v>-25.6</v>
      </c>
      <c r="H618" s="129" t="n">
        <v>152.2</v>
      </c>
      <c r="I618" s="164" t="s">
        <v>317</v>
      </c>
      <c r="J618" s="53"/>
    </row>
    <row r="619" s="94" customFormat="true" ht="76.1" hidden="false" customHeight="false" outlineLevel="0" collapsed="false">
      <c r="A619" s="165" t="s">
        <v>3017</v>
      </c>
      <c r="B619" s="125" t="s">
        <v>1766</v>
      </c>
      <c r="C619" s="129" t="s">
        <v>317</v>
      </c>
      <c r="D619" s="125" t="s">
        <v>3018</v>
      </c>
      <c r="E619" s="129" t="n">
        <v>-44</v>
      </c>
      <c r="F619" s="129" t="n">
        <v>-180</v>
      </c>
      <c r="G619" s="129" t="n">
        <v>82</v>
      </c>
      <c r="H619" s="129" t="n">
        <v>180</v>
      </c>
      <c r="I619" s="164" t="s">
        <v>317</v>
      </c>
      <c r="J619" s="53"/>
    </row>
    <row r="620" s="94" customFormat="true" ht="31.3" hidden="false" customHeight="false" outlineLevel="0" collapsed="false">
      <c r="A620" s="165" t="s">
        <v>3019</v>
      </c>
      <c r="B620" s="125" t="s">
        <v>1696</v>
      </c>
      <c r="C620" s="129" t="s">
        <v>1748</v>
      </c>
      <c r="D620" s="125" t="s">
        <v>3020</v>
      </c>
      <c r="E620" s="129" t="n">
        <v>49</v>
      </c>
      <c r="F620" s="129" t="n">
        <v>14.1</v>
      </c>
      <c r="G620" s="129" t="n">
        <v>55</v>
      </c>
      <c r="H620" s="129" t="n">
        <v>24.2</v>
      </c>
      <c r="I620" s="164" t="s">
        <v>317</v>
      </c>
      <c r="J620" s="53"/>
    </row>
    <row r="621" s="94" customFormat="true" ht="31.3" hidden="false" customHeight="false" outlineLevel="0" collapsed="false">
      <c r="A621" s="165" t="s">
        <v>3021</v>
      </c>
      <c r="B621" s="125" t="s">
        <v>1760</v>
      </c>
      <c r="C621" s="129" t="s">
        <v>2896</v>
      </c>
      <c r="D621" s="125" t="s">
        <v>3022</v>
      </c>
      <c r="E621" s="129" t="n">
        <v>35</v>
      </c>
      <c r="F621" s="129" t="n">
        <v>20</v>
      </c>
      <c r="G621" s="129" t="n">
        <v>82</v>
      </c>
      <c r="H621" s="129" t="n">
        <v>180</v>
      </c>
      <c r="I621" s="164" t="s">
        <v>317</v>
      </c>
      <c r="J621" s="53"/>
    </row>
    <row r="622" s="94" customFormat="true" ht="31.3" hidden="false" customHeight="false" outlineLevel="0" collapsed="false">
      <c r="A622" s="165" t="s">
        <v>3023</v>
      </c>
      <c r="B622" s="125" t="s">
        <v>1724</v>
      </c>
      <c r="C622" s="129" t="s">
        <v>3024</v>
      </c>
      <c r="D622" s="125" t="s">
        <v>3025</v>
      </c>
      <c r="E622" s="129" t="n">
        <v>-35</v>
      </c>
      <c r="F622" s="129" t="n">
        <v>16</v>
      </c>
      <c r="G622" s="129" t="n">
        <v>-22</v>
      </c>
      <c r="H622" s="129" t="n">
        <v>33</v>
      </c>
      <c r="I622" s="164" t="s">
        <v>317</v>
      </c>
      <c r="J622" s="53"/>
    </row>
    <row r="623" s="94" customFormat="true" ht="31.3" hidden="false" customHeight="false" outlineLevel="0" collapsed="false">
      <c r="A623" s="165" t="s">
        <v>3026</v>
      </c>
      <c r="B623" s="125" t="s">
        <v>1696</v>
      </c>
      <c r="C623" s="129" t="s">
        <v>1709</v>
      </c>
      <c r="D623" s="125" t="s">
        <v>3027</v>
      </c>
      <c r="E623" s="129" t="n">
        <v>47</v>
      </c>
      <c r="F623" s="129" t="n">
        <v>5.9</v>
      </c>
      <c r="G623" s="129" t="n">
        <v>55.1</v>
      </c>
      <c r="H623" s="129" t="n">
        <v>10.5</v>
      </c>
      <c r="I623" s="164" t="s">
        <v>317</v>
      </c>
      <c r="J623" s="53"/>
    </row>
    <row r="624" s="94" customFormat="true" ht="31.3" hidden="false" customHeight="false" outlineLevel="0" collapsed="false">
      <c r="A624" s="165" t="s">
        <v>3028</v>
      </c>
      <c r="B624" s="125" t="s">
        <v>1760</v>
      </c>
      <c r="C624" s="129" t="s">
        <v>1769</v>
      </c>
      <c r="D624" s="125" t="s">
        <v>3029</v>
      </c>
      <c r="E624" s="129" t="s">
        <v>317</v>
      </c>
      <c r="F624" s="129" t="s">
        <v>317</v>
      </c>
      <c r="G624" s="129"/>
      <c r="H624" s="129"/>
      <c r="I624" s="164" t="s">
        <v>317</v>
      </c>
      <c r="J624" s="53"/>
    </row>
    <row r="625" s="94" customFormat="true" ht="31.3" hidden="false" customHeight="false" outlineLevel="0" collapsed="false">
      <c r="A625" s="165" t="s">
        <v>3030</v>
      </c>
      <c r="B625" s="125" t="s">
        <v>1760</v>
      </c>
      <c r="C625" s="129" t="s">
        <v>2618</v>
      </c>
      <c r="D625" s="125" t="s">
        <v>3031</v>
      </c>
      <c r="E625" s="129" t="s">
        <v>317</v>
      </c>
      <c r="F625" s="129" t="s">
        <v>317</v>
      </c>
      <c r="G625" s="129"/>
      <c r="H625" s="129"/>
      <c r="I625" s="164" t="s">
        <v>317</v>
      </c>
      <c r="J625" s="53"/>
    </row>
    <row r="626" s="94" customFormat="true" ht="31.3" hidden="false" customHeight="false" outlineLevel="0" collapsed="false">
      <c r="A626" s="165" t="s">
        <v>3032</v>
      </c>
      <c r="B626" s="125" t="s">
        <v>1760</v>
      </c>
      <c r="C626" s="129" t="s">
        <v>1732</v>
      </c>
      <c r="D626" s="125" t="s">
        <v>3033</v>
      </c>
      <c r="E626" s="129" t="s">
        <v>317</v>
      </c>
      <c r="F626" s="129" t="s">
        <v>317</v>
      </c>
      <c r="G626" s="129"/>
      <c r="H626" s="129"/>
      <c r="I626" s="164" t="s">
        <v>317</v>
      </c>
      <c r="J626" s="53"/>
    </row>
    <row r="627" s="94" customFormat="true" ht="31.3" hidden="false" customHeight="false" outlineLevel="0" collapsed="false">
      <c r="A627" s="165" t="s">
        <v>3034</v>
      </c>
      <c r="B627" s="125" t="s">
        <v>1760</v>
      </c>
      <c r="C627" s="129" t="s">
        <v>2893</v>
      </c>
      <c r="D627" s="125" t="s">
        <v>3035</v>
      </c>
      <c r="E627" s="129" t="s">
        <v>317</v>
      </c>
      <c r="F627" s="129" t="s">
        <v>317</v>
      </c>
      <c r="G627" s="129"/>
      <c r="H627" s="129"/>
      <c r="I627" s="164" t="s">
        <v>317</v>
      </c>
      <c r="J627" s="53"/>
    </row>
    <row r="628" s="94" customFormat="true" ht="31.3" hidden="false" customHeight="false" outlineLevel="0" collapsed="false">
      <c r="A628" s="165" t="s">
        <v>3036</v>
      </c>
      <c r="B628" s="125" t="s">
        <v>1760</v>
      </c>
      <c r="C628" s="129" t="s">
        <v>1767</v>
      </c>
      <c r="D628" s="125" t="s">
        <v>3037</v>
      </c>
      <c r="E628" s="129" t="s">
        <v>317</v>
      </c>
      <c r="F628" s="129" t="s">
        <v>317</v>
      </c>
      <c r="G628" s="129"/>
      <c r="H628" s="129"/>
      <c r="I628" s="164" t="s">
        <v>317</v>
      </c>
      <c r="J628" s="53"/>
    </row>
    <row r="629" s="94" customFormat="true" ht="31.3" hidden="false" customHeight="false" outlineLevel="0" collapsed="false">
      <c r="A629" s="165" t="s">
        <v>3038</v>
      </c>
      <c r="B629" s="125" t="s">
        <v>1760</v>
      </c>
      <c r="C629" s="129" t="s">
        <v>2896</v>
      </c>
      <c r="D629" s="125" t="s">
        <v>3039</v>
      </c>
      <c r="E629" s="129" t="s">
        <v>317</v>
      </c>
      <c r="F629" s="129" t="s">
        <v>317</v>
      </c>
      <c r="G629" s="129"/>
      <c r="H629" s="129"/>
      <c r="I629" s="164" t="s">
        <v>317</v>
      </c>
      <c r="J629" s="53"/>
    </row>
    <row r="630" s="94" customFormat="true" ht="31.3" hidden="false" customHeight="false" outlineLevel="0" collapsed="false">
      <c r="A630" s="165" t="s">
        <v>3040</v>
      </c>
      <c r="B630" s="125" t="s">
        <v>1760</v>
      </c>
      <c r="C630" s="129" t="s">
        <v>1862</v>
      </c>
      <c r="D630" s="125" t="s">
        <v>3041</v>
      </c>
      <c r="E630" s="129" t="s">
        <v>317</v>
      </c>
      <c r="F630" s="129" t="s">
        <v>317</v>
      </c>
      <c r="G630" s="129"/>
      <c r="H630" s="129"/>
      <c r="I630" s="164" t="s">
        <v>317</v>
      </c>
      <c r="J630" s="53"/>
    </row>
    <row r="631" s="94" customFormat="true" ht="31.3" hidden="false" customHeight="false" outlineLevel="0" collapsed="false">
      <c r="A631" s="165" t="s">
        <v>3042</v>
      </c>
      <c r="B631" s="125" t="s">
        <v>1691</v>
      </c>
      <c r="C631" s="129" t="s">
        <v>1692</v>
      </c>
      <c r="D631" s="125" t="s">
        <v>3043</v>
      </c>
      <c r="E631" s="129" t="n">
        <v>35.8</v>
      </c>
      <c r="F631" s="129" t="n">
        <v>-110.5</v>
      </c>
      <c r="G631" s="129" t="n">
        <v>38.5</v>
      </c>
      <c r="H631" s="129" t="n">
        <v>-107.5</v>
      </c>
      <c r="I631" s="164" t="s">
        <v>317</v>
      </c>
      <c r="J631" s="53"/>
    </row>
    <row r="632" s="94" customFormat="true" ht="31.3" hidden="false" customHeight="false" outlineLevel="0" collapsed="false">
      <c r="A632" s="165" t="s">
        <v>3044</v>
      </c>
      <c r="B632" s="125" t="s">
        <v>1691</v>
      </c>
      <c r="C632" s="129" t="s">
        <v>1692</v>
      </c>
      <c r="D632" s="125" t="s">
        <v>3045</v>
      </c>
      <c r="E632" s="129" t="n">
        <v>31.3</v>
      </c>
      <c r="F632" s="129" t="n">
        <v>-104.3</v>
      </c>
      <c r="G632" s="129" t="n">
        <v>32.2</v>
      </c>
      <c r="H632" s="129" t="n">
        <v>-103.2</v>
      </c>
      <c r="I632" s="164" t="s">
        <v>317</v>
      </c>
      <c r="J632" s="53"/>
    </row>
    <row r="633" s="94" customFormat="true" ht="31.3" hidden="false" customHeight="false" outlineLevel="0" collapsed="false">
      <c r="A633" s="165" t="s">
        <v>3046</v>
      </c>
      <c r="B633" s="125" t="s">
        <v>1691</v>
      </c>
      <c r="C633" s="129" t="s">
        <v>1692</v>
      </c>
      <c r="D633" s="125" t="s">
        <v>3047</v>
      </c>
      <c r="E633" s="129" t="n">
        <v>39.7</v>
      </c>
      <c r="F633" s="129" t="n">
        <v>-110.3</v>
      </c>
      <c r="G633" s="129" t="n">
        <v>41</v>
      </c>
      <c r="H633" s="129" t="n">
        <v>-108.5</v>
      </c>
      <c r="I633" s="164" t="s">
        <v>317</v>
      </c>
      <c r="J633" s="53"/>
    </row>
    <row r="634" s="94" customFormat="true" ht="31.3" hidden="false" customHeight="false" outlineLevel="0" collapsed="false">
      <c r="A634" s="165" t="s">
        <v>3048</v>
      </c>
      <c r="B634" s="125" t="s">
        <v>1760</v>
      </c>
      <c r="C634" s="129" t="s">
        <v>1776</v>
      </c>
      <c r="D634" s="125" t="s">
        <v>3049</v>
      </c>
      <c r="E634" s="129" t="n">
        <v>30.6</v>
      </c>
      <c r="F634" s="129" t="n">
        <v>120.8</v>
      </c>
      <c r="G634" s="129" t="n">
        <v>31.9</v>
      </c>
      <c r="H634" s="129" t="n">
        <v>122.2</v>
      </c>
      <c r="I634" s="164" t="s">
        <v>317</v>
      </c>
      <c r="J634" s="53"/>
    </row>
    <row r="635" s="94" customFormat="true" ht="31.3" hidden="false" customHeight="false" outlineLevel="0" collapsed="false">
      <c r="A635" s="165" t="s">
        <v>3050</v>
      </c>
      <c r="B635" s="125" t="s">
        <v>1691</v>
      </c>
      <c r="C635" s="129" t="s">
        <v>1692</v>
      </c>
      <c r="D635" s="125" t="s">
        <v>3051</v>
      </c>
      <c r="E635" s="129" t="n">
        <v>30</v>
      </c>
      <c r="F635" s="129" t="n">
        <v>-103</v>
      </c>
      <c r="G635" s="129" t="n">
        <v>37</v>
      </c>
      <c r="H635" s="129" t="n">
        <v>-91</v>
      </c>
      <c r="I635" s="164" t="s">
        <v>317</v>
      </c>
      <c r="J635" s="53"/>
    </row>
    <row r="636" s="94" customFormat="true" ht="31.3" hidden="false" customHeight="false" outlineLevel="0" collapsed="false">
      <c r="A636" s="165" t="s">
        <v>3052</v>
      </c>
      <c r="B636" s="125" t="s">
        <v>1691</v>
      </c>
      <c r="C636" s="129" t="s">
        <v>1692</v>
      </c>
      <c r="D636" s="125" t="s">
        <v>3053</v>
      </c>
      <c r="E636" s="129" t="n">
        <v>42.7</v>
      </c>
      <c r="F636" s="129" t="n">
        <v>-71.49</v>
      </c>
      <c r="G636" s="129"/>
      <c r="H636" s="129"/>
      <c r="I636" s="164" t="s">
        <v>317</v>
      </c>
      <c r="J636" s="53"/>
    </row>
    <row r="637" s="94" customFormat="true" ht="31.3" hidden="false" customHeight="false" outlineLevel="0" collapsed="false">
      <c r="A637" s="165" t="s">
        <v>3054</v>
      </c>
      <c r="B637" s="125" t="s">
        <v>1691</v>
      </c>
      <c r="C637" s="129"/>
      <c r="D637" s="125" t="s">
        <v>3055</v>
      </c>
      <c r="E637" s="129" t="n">
        <v>24</v>
      </c>
      <c r="F637" s="129" t="n">
        <v>-168</v>
      </c>
      <c r="G637" s="129" t="n">
        <v>83</v>
      </c>
      <c r="H637" s="129" t="n">
        <v>-52</v>
      </c>
      <c r="I637" s="164" t="s">
        <v>317</v>
      </c>
      <c r="J637" s="53"/>
    </row>
    <row r="638" s="94" customFormat="true" ht="31.3" hidden="false" customHeight="false" outlineLevel="0" collapsed="false">
      <c r="A638" s="165" t="s">
        <v>3056</v>
      </c>
      <c r="B638" s="165" t="s">
        <v>1691</v>
      </c>
      <c r="C638" s="165" t="s">
        <v>1692</v>
      </c>
      <c r="D638" s="165" t="s">
        <v>3057</v>
      </c>
      <c r="E638" s="165" t="n">
        <v>33.195859</v>
      </c>
      <c r="F638" s="165" t="n">
        <v>-97.804145</v>
      </c>
      <c r="G638" s="165"/>
      <c r="H638" s="165"/>
      <c r="I638" s="168" t="s">
        <v>317</v>
      </c>
      <c r="J638" s="53"/>
    </row>
    <row r="639" customFormat="false" ht="31.3" hidden="false" customHeight="false" outlineLevel="0" collapsed="false">
      <c r="A639" s="165" t="s">
        <v>3058</v>
      </c>
      <c r="B639" s="165" t="s">
        <v>1691</v>
      </c>
      <c r="C639" s="165" t="s">
        <v>1692</v>
      </c>
      <c r="D639" s="165" t="s">
        <v>3059</v>
      </c>
      <c r="E639" s="165" t="n">
        <v>32.801217</v>
      </c>
      <c r="F639" s="165" t="n">
        <v>-97.674724</v>
      </c>
      <c r="G639" s="165"/>
      <c r="H639" s="165"/>
      <c r="I639" s="168" t="s">
        <v>317</v>
      </c>
      <c r="J639" s="53"/>
    </row>
    <row r="640" customFormat="false" ht="31.3" hidden="false" customHeight="false" outlineLevel="0" collapsed="false">
      <c r="A640" s="165" t="s">
        <v>3060</v>
      </c>
      <c r="B640" s="165" t="s">
        <v>1691</v>
      </c>
      <c r="C640" s="165" t="s">
        <v>1692</v>
      </c>
      <c r="D640" s="165" t="s">
        <v>3061</v>
      </c>
      <c r="E640" s="165" t="n">
        <v>32.498499</v>
      </c>
      <c r="F640" s="165" t="n">
        <v>-97.553584</v>
      </c>
      <c r="G640" s="165"/>
      <c r="H640" s="165"/>
      <c r="I640" s="168" t="s">
        <v>317</v>
      </c>
      <c r="J640" s="53"/>
    </row>
    <row r="641" customFormat="false" ht="31.3" hidden="false" customHeight="false" outlineLevel="0" collapsed="false">
      <c r="A641" s="165" t="s">
        <v>3062</v>
      </c>
      <c r="B641" s="165" t="s">
        <v>1691</v>
      </c>
      <c r="C641" s="165" t="s">
        <v>1692</v>
      </c>
      <c r="D641" s="165" t="s">
        <v>3063</v>
      </c>
      <c r="E641" s="165" t="n">
        <v>32.967195</v>
      </c>
      <c r="F641" s="165" t="n">
        <v>-97.481509</v>
      </c>
      <c r="G641" s="165"/>
      <c r="H641" s="165"/>
      <c r="I641" s="168" t="s">
        <v>317</v>
      </c>
      <c r="J641" s="53"/>
    </row>
    <row r="642" customFormat="false" ht="31.3" hidden="false" customHeight="false" outlineLevel="0" collapsed="false">
      <c r="A642" s="165" t="s">
        <v>3064</v>
      </c>
      <c r="B642" s="165" t="s">
        <v>1691</v>
      </c>
      <c r="C642" s="165" t="s">
        <v>1692</v>
      </c>
      <c r="D642" s="165" t="s">
        <v>3065</v>
      </c>
      <c r="E642" s="165" t="n">
        <v>33.199</v>
      </c>
      <c r="F642" s="165" t="n">
        <v>-97.418</v>
      </c>
      <c r="G642" s="165"/>
      <c r="H642" s="165"/>
      <c r="I642" s="168" t="s">
        <v>317</v>
      </c>
      <c r="J642" s="53"/>
    </row>
    <row r="643" customFormat="false" ht="31.3" hidden="false" customHeight="false" outlineLevel="0" collapsed="false">
      <c r="A643" s="165" t="s">
        <v>3066</v>
      </c>
      <c r="B643" s="165" t="s">
        <v>1691</v>
      </c>
      <c r="C643" s="165" t="s">
        <v>1692</v>
      </c>
      <c r="D643" s="165" t="s">
        <v>3067</v>
      </c>
      <c r="E643" s="165" t="n">
        <v>32.3555</v>
      </c>
      <c r="F643" s="165" t="n">
        <v>-97.202</v>
      </c>
      <c r="G643" s="165"/>
      <c r="H643" s="165"/>
      <c r="I643" s="168" t="s">
        <v>317</v>
      </c>
      <c r="J643" s="53"/>
    </row>
    <row r="644" customFormat="false" ht="31.3" hidden="false" customHeight="false" outlineLevel="0" collapsed="false">
      <c r="A644" s="165" t="s">
        <v>3068</v>
      </c>
      <c r="B644" s="165" t="s">
        <v>1691</v>
      </c>
      <c r="C644" s="165" t="s">
        <v>1692</v>
      </c>
      <c r="D644" s="165" t="s">
        <v>3069</v>
      </c>
      <c r="E644" s="165" t="n">
        <v>32.7152</v>
      </c>
      <c r="F644" s="165" t="n">
        <v>-97.8606</v>
      </c>
      <c r="G644" s="165"/>
      <c r="H644" s="165"/>
      <c r="I644" s="168" t="s">
        <v>317</v>
      </c>
      <c r="J644" s="53"/>
    </row>
    <row r="645" customFormat="false" ht="31.3" hidden="false" customHeight="false" outlineLevel="0" collapsed="false">
      <c r="A645" s="165" t="s">
        <v>3070</v>
      </c>
      <c r="B645" s="165" t="s">
        <v>1691</v>
      </c>
      <c r="C645" s="165" t="s">
        <v>1692</v>
      </c>
      <c r="D645" s="165" t="s">
        <v>3071</v>
      </c>
      <c r="E645" s="165" t="n">
        <v>32.648829</v>
      </c>
      <c r="F645" s="165" t="n">
        <v>-97.239886</v>
      </c>
      <c r="G645" s="165"/>
      <c r="H645" s="165"/>
      <c r="I645" s="168" t="s">
        <v>317</v>
      </c>
      <c r="J645" s="53"/>
    </row>
    <row r="646" customFormat="false" ht="31.3" hidden="false" customHeight="false" outlineLevel="0" collapsed="false">
      <c r="A646" s="165" t="s">
        <v>3072</v>
      </c>
      <c r="B646" s="165" t="s">
        <v>1691</v>
      </c>
      <c r="C646" s="165" t="s">
        <v>1692</v>
      </c>
      <c r="D646" s="165" t="s">
        <v>3073</v>
      </c>
      <c r="E646" s="165" t="n">
        <v>32.3555</v>
      </c>
      <c r="F646" s="165" t="n">
        <v>-97.8606</v>
      </c>
      <c r="G646" s="165"/>
      <c r="H646" s="165"/>
      <c r="I646" s="168" t="s">
        <v>317</v>
      </c>
      <c r="J646" s="53"/>
    </row>
    <row r="647" customFormat="false" ht="31.3" hidden="false" customHeight="false" outlineLevel="0" collapsed="false">
      <c r="A647" s="165" t="s">
        <v>3074</v>
      </c>
      <c r="B647" s="165" t="s">
        <v>1691</v>
      </c>
      <c r="C647" s="165" t="s">
        <v>1692</v>
      </c>
      <c r="D647" s="165" t="s">
        <v>3075</v>
      </c>
      <c r="E647" s="165" t="n">
        <v>39.2</v>
      </c>
      <c r="F647" s="165" t="n">
        <v>-82.4</v>
      </c>
      <c r="G647" s="165" t="n">
        <v>39.8</v>
      </c>
      <c r="H647" s="165" t="n">
        <v>-81.6</v>
      </c>
      <c r="I647" s="168" t="s">
        <v>317</v>
      </c>
      <c r="J647" s="53"/>
    </row>
    <row r="648" customFormat="false" ht="31.3" hidden="false" customHeight="false" outlineLevel="0" collapsed="false">
      <c r="A648" s="165" t="s">
        <v>3076</v>
      </c>
      <c r="B648" s="165" t="s">
        <v>1691</v>
      </c>
      <c r="C648" s="165" t="s">
        <v>1692</v>
      </c>
      <c r="D648" s="165" t="s">
        <v>3077</v>
      </c>
      <c r="E648" s="165" t="n">
        <v>33.4</v>
      </c>
      <c r="F648" s="165" t="n">
        <v>-117</v>
      </c>
      <c r="G648" s="165" t="n">
        <v>34.3</v>
      </c>
      <c r="H648" s="165" t="n">
        <v>-119</v>
      </c>
      <c r="I648" s="168" t="s">
        <v>317</v>
      </c>
      <c r="J648" s="53"/>
    </row>
    <row r="649" customFormat="false" ht="31.3" hidden="false" customHeight="false" outlineLevel="0" collapsed="false">
      <c r="A649" s="169" t="s">
        <v>3078</v>
      </c>
      <c r="B649" s="20" t="s">
        <v>1691</v>
      </c>
      <c r="C649" s="165" t="s">
        <v>1692</v>
      </c>
      <c r="D649" s="20" t="s">
        <v>3079</v>
      </c>
      <c r="E649" s="53" t="n">
        <v>37</v>
      </c>
      <c r="F649" s="53" t="n">
        <v>-120</v>
      </c>
      <c r="G649" s="53" t="n">
        <v>39</v>
      </c>
      <c r="H649" s="53" t="n">
        <v>-122</v>
      </c>
      <c r="I649" s="170" t="s">
        <v>317</v>
      </c>
      <c r="J649" s="53"/>
    </row>
    <row r="650" customFormat="false" ht="15" hidden="false" customHeight="true" outlineLevel="0" collapsed="false">
      <c r="A650" s="169" t="s">
        <v>3080</v>
      </c>
      <c r="B650" s="20" t="s">
        <v>1691</v>
      </c>
      <c r="C650" s="165" t="s">
        <v>1692</v>
      </c>
      <c r="D650" s="20" t="s">
        <v>3081</v>
      </c>
      <c r="E650" s="53" t="n">
        <v>39.28</v>
      </c>
      <c r="F650" s="53" t="n">
        <v>-122.66</v>
      </c>
      <c r="G650" s="53" t="n">
        <v>40.11</v>
      </c>
      <c r="H650" s="53" t="n">
        <v>-121.94</v>
      </c>
      <c r="I650" s="170" t="s">
        <v>317</v>
      </c>
      <c r="J650" s="53"/>
    </row>
    <row r="651" customFormat="false" ht="15" hidden="false" customHeight="true" outlineLevel="0" collapsed="false">
      <c r="A651" s="169" t="s">
        <v>3082</v>
      </c>
      <c r="B651" s="20" t="s">
        <v>1691</v>
      </c>
      <c r="C651" s="165" t="s">
        <v>1692</v>
      </c>
      <c r="D651" s="20" t="s">
        <v>3083</v>
      </c>
      <c r="E651" s="53" t="n">
        <v>38.87</v>
      </c>
      <c r="F651" s="53" t="n">
        <v>-122.67</v>
      </c>
      <c r="G651" s="53" t="n">
        <v>39.45</v>
      </c>
      <c r="H651" s="53" t="n">
        <v>-121.75</v>
      </c>
      <c r="I651" s="170" t="s">
        <v>317</v>
      </c>
      <c r="J651" s="53"/>
    </row>
    <row r="652" customFormat="false" ht="15" hidden="false" customHeight="true" outlineLevel="0" collapsed="false">
      <c r="A652" s="169" t="s">
        <v>3084</v>
      </c>
      <c r="B652" s="20" t="s">
        <v>1691</v>
      </c>
      <c r="C652" s="165" t="s">
        <v>1692</v>
      </c>
      <c r="D652" s="20" t="s">
        <v>3085</v>
      </c>
      <c r="E652" s="53" t="n">
        <v>38.83</v>
      </c>
      <c r="F652" s="53" t="n">
        <v>-121.88</v>
      </c>
      <c r="G652" s="53" t="n">
        <v>39.38</v>
      </c>
      <c r="H652" s="53" t="n">
        <v>-121.44</v>
      </c>
      <c r="I652" s="170" t="s">
        <v>317</v>
      </c>
      <c r="J652" s="53"/>
    </row>
    <row r="653" customFormat="false" ht="15" hidden="false" customHeight="true" outlineLevel="0" collapsed="false">
      <c r="A653" s="169" t="s">
        <v>3086</v>
      </c>
      <c r="B653" s="20" t="s">
        <v>1691</v>
      </c>
      <c r="C653" s="165" t="s">
        <v>1692</v>
      </c>
      <c r="D653" s="165" t="s">
        <v>3087</v>
      </c>
      <c r="E653" s="171" t="n">
        <v>32.5</v>
      </c>
      <c r="F653" s="171" t="n">
        <v>-124.5</v>
      </c>
      <c r="G653" s="171" t="n">
        <v>42</v>
      </c>
      <c r="H653" s="171" t="n">
        <v>-114.1</v>
      </c>
      <c r="I653" s="170" t="s">
        <v>317</v>
      </c>
      <c r="J653" s="53"/>
    </row>
    <row r="654" customFormat="false" ht="15" hidden="false" customHeight="true" outlineLevel="0" collapsed="false">
      <c r="A654" s="20" t="s">
        <v>3088</v>
      </c>
      <c r="B654" s="20" t="s">
        <v>1691</v>
      </c>
      <c r="C654" s="20" t="s">
        <v>1692</v>
      </c>
      <c r="D654" s="20" t="s">
        <v>3089</v>
      </c>
      <c r="E654" s="53" t="n">
        <v>48</v>
      </c>
      <c r="F654" s="53" t="n">
        <v>-17</v>
      </c>
      <c r="G654" s="53" t="n">
        <v>70</v>
      </c>
      <c r="H654" s="53" t="n">
        <v>-100</v>
      </c>
      <c r="I654" s="172" t="s">
        <v>317</v>
      </c>
      <c r="J654" s="53"/>
    </row>
    <row r="655" customFormat="false" ht="15" hidden="false" customHeight="true" outlineLevel="0" collapsed="false">
      <c r="A655" s="165" t="s">
        <v>3090</v>
      </c>
      <c r="B655" s="165" t="s">
        <v>1691</v>
      </c>
      <c r="C655" s="165" t="s">
        <v>1692</v>
      </c>
      <c r="D655" s="165" t="s">
        <v>3091</v>
      </c>
      <c r="E655" s="171" t="n">
        <v>32.5</v>
      </c>
      <c r="F655" s="171" t="n">
        <v>-96.8</v>
      </c>
      <c r="G655" s="171" t="n">
        <v>33.5</v>
      </c>
      <c r="H655" s="171" t="n">
        <v>-98.6</v>
      </c>
      <c r="I655" s="173" t="s">
        <v>317</v>
      </c>
      <c r="J655" s="53"/>
    </row>
    <row r="656" customFormat="false" ht="15" hidden="false" customHeight="true" outlineLevel="0" collapsed="false">
      <c r="A656" s="165" t="s">
        <v>3092</v>
      </c>
      <c r="B656" s="165" t="s">
        <v>1691</v>
      </c>
      <c r="C656" s="165" t="s">
        <v>1692</v>
      </c>
      <c r="D656" s="165" t="s">
        <v>3093</v>
      </c>
      <c r="E656" s="171" t="n">
        <v>28.9</v>
      </c>
      <c r="F656" s="171" t="n">
        <v>-97.6</v>
      </c>
      <c r="G656" s="171"/>
      <c r="H656" s="171"/>
      <c r="I656" s="173" t="s">
        <v>317</v>
      </c>
      <c r="J656" s="53"/>
    </row>
    <row r="657" customFormat="false" ht="15" hidden="false" customHeight="true" outlineLevel="0" collapsed="false">
      <c r="A657" s="165" t="s">
        <v>3094</v>
      </c>
      <c r="B657" s="165" t="s">
        <v>1691</v>
      </c>
      <c r="C657" s="165" t="s">
        <v>1692</v>
      </c>
      <c r="D657" s="165" t="s">
        <v>3095</v>
      </c>
      <c r="E657" s="171" t="n">
        <v>32.21208635</v>
      </c>
      <c r="F657" s="171" t="n">
        <v>-103.697212</v>
      </c>
      <c r="G657" s="171"/>
      <c r="H657" s="171"/>
      <c r="I657" s="173" t="s">
        <v>317</v>
      </c>
      <c r="J657" s="53" t="n">
        <v>1</v>
      </c>
    </row>
    <row r="658" customFormat="false" ht="15" hidden="false" customHeight="true" outlineLevel="0" collapsed="false">
      <c r="A658" s="20" t="s">
        <v>3096</v>
      </c>
      <c r="B658" s="165" t="s">
        <v>1691</v>
      </c>
      <c r="C658" s="165" t="s">
        <v>1692</v>
      </c>
      <c r="D658" s="165" t="s">
        <v>3097</v>
      </c>
      <c r="E658" s="53" t="n">
        <v>32.19993678</v>
      </c>
      <c r="F658" s="53" t="n">
        <v>-103.6733243</v>
      </c>
      <c r="G658" s="53"/>
      <c r="H658" s="53"/>
      <c r="I658" s="173" t="s">
        <v>317</v>
      </c>
      <c r="J658" s="53" t="n">
        <v>1</v>
      </c>
    </row>
    <row r="659" customFormat="false" ht="15" hidden="false" customHeight="true" outlineLevel="0" collapsed="false">
      <c r="A659" s="20" t="s">
        <v>3098</v>
      </c>
      <c r="B659" s="165" t="s">
        <v>1691</v>
      </c>
      <c r="C659" s="165" t="s">
        <v>1692</v>
      </c>
      <c r="D659" s="165" t="s">
        <v>3099</v>
      </c>
      <c r="E659" s="53" t="n">
        <v>32.11613542</v>
      </c>
      <c r="F659" s="53" t="n">
        <v>-103.6265823</v>
      </c>
      <c r="G659" s="53"/>
      <c r="H659" s="53"/>
      <c r="I659" s="173" t="s">
        <v>317</v>
      </c>
      <c r="J659" s="53" t="n">
        <v>1</v>
      </c>
    </row>
    <row r="660" customFormat="false" ht="15" hidden="false" customHeight="true" outlineLevel="0" collapsed="false">
      <c r="A660" s="20" t="s">
        <v>3100</v>
      </c>
      <c r="B660" s="165" t="s">
        <v>1691</v>
      </c>
      <c r="C660" s="165" t="s">
        <v>1692</v>
      </c>
      <c r="D660" s="165" t="s">
        <v>3101</v>
      </c>
      <c r="E660" s="53" t="n">
        <v>32.32259369</v>
      </c>
      <c r="F660" s="53" t="n">
        <v>-103.8160722</v>
      </c>
      <c r="G660" s="53"/>
      <c r="H660" s="53"/>
      <c r="I660" s="173" t="s">
        <v>317</v>
      </c>
      <c r="J660" s="53" t="n">
        <v>1</v>
      </c>
    </row>
    <row r="661" customFormat="false" ht="15" hidden="false" customHeight="true" outlineLevel="0" collapsed="false">
      <c r="A661" s="174" t="s">
        <v>3102</v>
      </c>
      <c r="B661" s="165" t="s">
        <v>1691</v>
      </c>
      <c r="C661" s="165" t="s">
        <v>1692</v>
      </c>
      <c r="D661" s="165" t="s">
        <v>3103</v>
      </c>
      <c r="E661" s="53" t="n">
        <v>32.28427896</v>
      </c>
      <c r="F661" s="53" t="n">
        <v>-103.7939176</v>
      </c>
      <c r="G661" s="53"/>
      <c r="H661" s="53"/>
      <c r="I661" s="173" t="s">
        <v>317</v>
      </c>
      <c r="J661" s="53" t="n">
        <v>1</v>
      </c>
    </row>
    <row r="662" customFormat="false" ht="15" hidden="false" customHeight="true" outlineLevel="0" collapsed="false">
      <c r="A662" s="20" t="s">
        <v>3104</v>
      </c>
      <c r="B662" s="165" t="s">
        <v>1691</v>
      </c>
      <c r="C662" s="165" t="s">
        <v>1692</v>
      </c>
      <c r="D662" s="165" t="s">
        <v>3105</v>
      </c>
      <c r="E662" s="53" t="n">
        <v>32.99898132</v>
      </c>
      <c r="F662" s="53" t="n">
        <v>-102.812484</v>
      </c>
      <c r="G662" s="53"/>
      <c r="H662" s="53"/>
      <c r="I662" s="173" t="s">
        <v>317</v>
      </c>
      <c r="J662" s="53" t="n">
        <v>1</v>
      </c>
    </row>
    <row r="663" customFormat="false" ht="15" hidden="false" customHeight="true" outlineLevel="0" collapsed="false">
      <c r="A663" s="20" t="s">
        <v>3106</v>
      </c>
      <c r="B663" s="165" t="s">
        <v>1691</v>
      </c>
      <c r="C663" s="165" t="s">
        <v>1692</v>
      </c>
      <c r="D663" s="165" t="s">
        <v>3107</v>
      </c>
      <c r="E663" s="53" t="n">
        <v>32.02779078</v>
      </c>
      <c r="F663" s="53" t="n">
        <v>-103.5707655</v>
      </c>
      <c r="G663" s="53"/>
      <c r="H663" s="53"/>
      <c r="I663" s="173" t="s">
        <v>317</v>
      </c>
      <c r="J663" s="53" t="n">
        <v>1</v>
      </c>
    </row>
    <row r="664" customFormat="false" ht="15" hidden="false" customHeight="true" outlineLevel="0" collapsed="false">
      <c r="A664" s="20" t="s">
        <v>3108</v>
      </c>
      <c r="B664" s="165" t="s">
        <v>1691</v>
      </c>
      <c r="C664" s="165" t="s">
        <v>1692</v>
      </c>
      <c r="D664" s="165" t="s">
        <v>3109</v>
      </c>
      <c r="E664" s="53" t="n">
        <v>32.32276356</v>
      </c>
      <c r="F664" s="53" t="n">
        <v>-103.8142947</v>
      </c>
      <c r="G664" s="53"/>
      <c r="H664" s="53"/>
      <c r="I664" s="173" t="s">
        <v>317</v>
      </c>
      <c r="J664" s="53" t="n">
        <v>1</v>
      </c>
    </row>
    <row r="665" customFormat="false" ht="15" hidden="false" customHeight="true" outlineLevel="0" collapsed="false">
      <c r="A665" s="20" t="s">
        <v>3110</v>
      </c>
      <c r="B665" s="165" t="s">
        <v>1691</v>
      </c>
      <c r="C665" s="165" t="s">
        <v>1692</v>
      </c>
      <c r="D665" s="165" t="s">
        <v>3111</v>
      </c>
      <c r="E665" s="53" t="n">
        <v>32.27327568</v>
      </c>
      <c r="F665" s="53" t="n">
        <v>-103.7980035</v>
      </c>
      <c r="G665" s="53"/>
      <c r="H665" s="53"/>
      <c r="I665" s="173" t="s">
        <v>317</v>
      </c>
      <c r="J665" s="53" t="n">
        <v>1</v>
      </c>
    </row>
    <row r="666" customFormat="false" ht="15" hidden="false" customHeight="true" outlineLevel="0" collapsed="false">
      <c r="A666" s="20" t="s">
        <v>3112</v>
      </c>
      <c r="B666" s="165" t="s">
        <v>1691</v>
      </c>
      <c r="C666" s="165" t="s">
        <v>1692</v>
      </c>
      <c r="D666" s="165" t="s">
        <v>3113</v>
      </c>
      <c r="E666" s="53" t="n">
        <v>32.26425783</v>
      </c>
      <c r="F666" s="53" t="n">
        <v>-103.7709077</v>
      </c>
      <c r="G666" s="53"/>
      <c r="H666" s="53"/>
      <c r="I666" s="173" t="s">
        <v>317</v>
      </c>
      <c r="J666" s="53" t="n">
        <v>1</v>
      </c>
    </row>
    <row r="667" customFormat="false" ht="15" hidden="false" customHeight="true" outlineLevel="0" collapsed="false">
      <c r="A667" s="20" t="s">
        <v>3114</v>
      </c>
      <c r="B667" s="165" t="s">
        <v>1691</v>
      </c>
      <c r="C667" s="165" t="s">
        <v>1692</v>
      </c>
      <c r="D667" s="165" t="s">
        <v>3115</v>
      </c>
      <c r="E667" s="53" t="n">
        <v>31.91262444</v>
      </c>
      <c r="F667" s="53" t="n">
        <v>-103.5361788</v>
      </c>
      <c r="G667" s="53"/>
      <c r="H667" s="53"/>
      <c r="I667" s="173" t="s">
        <v>317</v>
      </c>
      <c r="J667" s="53" t="n">
        <v>1</v>
      </c>
    </row>
    <row r="668" customFormat="false" ht="15" hidden="false" customHeight="true" outlineLevel="0" collapsed="false">
      <c r="A668" s="20" t="s">
        <v>3116</v>
      </c>
      <c r="B668" s="165" t="s">
        <v>1691</v>
      </c>
      <c r="C668" s="165" t="s">
        <v>1692</v>
      </c>
      <c r="D668" s="165" t="s">
        <v>3117</v>
      </c>
      <c r="E668" s="53" t="n">
        <v>32.10884742</v>
      </c>
      <c r="F668" s="53" t="n">
        <v>-103.7698814</v>
      </c>
      <c r="G668" s="53"/>
      <c r="H668" s="53"/>
      <c r="I668" s="173" t="s">
        <v>317</v>
      </c>
      <c r="J668" s="53" t="n">
        <v>1</v>
      </c>
    </row>
    <row r="669" customFormat="false" ht="15" hidden="false" customHeight="true" outlineLevel="0" collapsed="false">
      <c r="A669" s="20" t="s">
        <v>3118</v>
      </c>
      <c r="B669" s="165" t="s">
        <v>1691</v>
      </c>
      <c r="C669" s="165" t="s">
        <v>1692</v>
      </c>
      <c r="D669" s="165" t="s">
        <v>3119</v>
      </c>
      <c r="E669" s="53" t="n">
        <v>32.03489124</v>
      </c>
      <c r="F669" s="53" t="n">
        <v>-103.6867385</v>
      </c>
      <c r="G669" s="53"/>
      <c r="H669" s="53"/>
      <c r="I669" s="173" t="s">
        <v>317</v>
      </c>
      <c r="J669" s="53" t="n">
        <v>1</v>
      </c>
    </row>
    <row r="670" customFormat="false" ht="15" hidden="false" customHeight="true" outlineLevel="0" collapsed="false">
      <c r="A670" s="20" t="s">
        <v>3120</v>
      </c>
      <c r="B670" s="165" t="s">
        <v>1691</v>
      </c>
      <c r="C670" s="165" t="s">
        <v>1692</v>
      </c>
      <c r="D670" s="165" t="s">
        <v>3121</v>
      </c>
      <c r="E670" s="53" t="n">
        <v>31.95158414</v>
      </c>
      <c r="F670" s="53" t="n">
        <v>-103.6136567</v>
      </c>
      <c r="G670" s="53"/>
      <c r="H670" s="53"/>
      <c r="I670" s="173" t="s">
        <v>317</v>
      </c>
      <c r="J670" s="53" t="n">
        <v>1</v>
      </c>
    </row>
    <row r="671" customFormat="false" ht="15" hidden="false" customHeight="true" outlineLevel="0" collapsed="false">
      <c r="A671" s="20" t="s">
        <v>3122</v>
      </c>
      <c r="B671" s="165" t="s">
        <v>1691</v>
      </c>
      <c r="C671" s="165" t="s">
        <v>1692</v>
      </c>
      <c r="D671" s="165" t="s">
        <v>3123</v>
      </c>
      <c r="E671" s="53" t="n">
        <v>31.93010516</v>
      </c>
      <c r="F671" s="53" t="n">
        <v>-103.6216193</v>
      </c>
      <c r="G671" s="53"/>
      <c r="H671" s="53"/>
      <c r="I671" s="173" t="s">
        <v>317</v>
      </c>
      <c r="J671" s="53" t="n">
        <v>1</v>
      </c>
    </row>
    <row r="672" customFormat="false" ht="15" hidden="false" customHeight="true" outlineLevel="0" collapsed="false">
      <c r="A672" s="20" t="s">
        <v>3124</v>
      </c>
      <c r="B672" s="165" t="s">
        <v>1691</v>
      </c>
      <c r="C672" s="165" t="s">
        <v>1692</v>
      </c>
      <c r="D672" s="165" t="s">
        <v>3125</v>
      </c>
      <c r="E672" s="53" t="n">
        <v>31.67813822</v>
      </c>
      <c r="F672" s="53" t="n">
        <v>-103.3896293</v>
      </c>
      <c r="G672" s="53"/>
      <c r="H672" s="53"/>
      <c r="I672" s="173" t="s">
        <v>317</v>
      </c>
      <c r="J672" s="53" t="n">
        <v>1</v>
      </c>
    </row>
    <row r="673" customFormat="false" ht="15" hidden="false" customHeight="true" outlineLevel="0" collapsed="false">
      <c r="A673" s="20" t="s">
        <v>3126</v>
      </c>
      <c r="B673" s="165" t="s">
        <v>1691</v>
      </c>
      <c r="C673" s="165" t="s">
        <v>1692</v>
      </c>
      <c r="D673" s="165" t="s">
        <v>3127</v>
      </c>
      <c r="E673" s="53" t="n">
        <v>32.24555659</v>
      </c>
      <c r="F673" s="53" t="n">
        <v>-103.9628398</v>
      </c>
      <c r="G673" s="53"/>
      <c r="H673" s="53"/>
      <c r="I673" s="173" t="s">
        <v>317</v>
      </c>
      <c r="J673" s="53" t="n">
        <v>1</v>
      </c>
    </row>
    <row r="674" customFormat="false" ht="15" hidden="false" customHeight="true" outlineLevel="0" collapsed="false">
      <c r="A674" s="20" t="s">
        <v>3128</v>
      </c>
      <c r="B674" s="165" t="s">
        <v>1691</v>
      </c>
      <c r="C674" s="165" t="s">
        <v>1692</v>
      </c>
      <c r="D674" s="165" t="s">
        <v>3129</v>
      </c>
      <c r="E674" s="53" t="n">
        <v>31.64552259</v>
      </c>
      <c r="F674" s="53" t="n">
        <v>-103.5277496</v>
      </c>
      <c r="G674" s="53"/>
      <c r="H674" s="53"/>
      <c r="I674" s="173" t="s">
        <v>317</v>
      </c>
      <c r="J674" s="53" t="n">
        <v>1</v>
      </c>
    </row>
    <row r="675" customFormat="false" ht="15" hidden="false" customHeight="true" outlineLevel="0" collapsed="false">
      <c r="A675" s="20" t="s">
        <v>3130</v>
      </c>
      <c r="B675" s="165" t="s">
        <v>1691</v>
      </c>
      <c r="C675" s="165" t="s">
        <v>1692</v>
      </c>
      <c r="D675" s="165" t="s">
        <v>3131</v>
      </c>
      <c r="E675" s="53" t="n">
        <v>32.18628076</v>
      </c>
      <c r="F675" s="53" t="n">
        <v>-103.9923173</v>
      </c>
      <c r="G675" s="53"/>
      <c r="H675" s="53"/>
      <c r="I675" s="173" t="s">
        <v>317</v>
      </c>
      <c r="J675" s="53" t="n">
        <v>1</v>
      </c>
    </row>
    <row r="676" customFormat="false" ht="15" hidden="false" customHeight="true" outlineLevel="0" collapsed="false">
      <c r="A676" s="20" t="s">
        <v>3132</v>
      </c>
      <c r="B676" s="165" t="s">
        <v>1691</v>
      </c>
      <c r="C676" s="165" t="s">
        <v>1692</v>
      </c>
      <c r="D676" s="165" t="s">
        <v>3133</v>
      </c>
      <c r="E676" s="53" t="n">
        <v>31.70246501</v>
      </c>
      <c r="F676" s="53" t="n">
        <v>-103.5801911</v>
      </c>
      <c r="G676" s="53"/>
      <c r="H676" s="53"/>
      <c r="I676" s="173" t="s">
        <v>317</v>
      </c>
      <c r="J676" s="53" t="n">
        <v>1</v>
      </c>
    </row>
    <row r="677" customFormat="false" ht="15" hidden="false" customHeight="true" outlineLevel="0" collapsed="false">
      <c r="A677" s="174" t="s">
        <v>3134</v>
      </c>
      <c r="B677" s="165" t="s">
        <v>1691</v>
      </c>
      <c r="C677" s="165" t="s">
        <v>1692</v>
      </c>
      <c r="D677" s="165" t="s">
        <v>3135</v>
      </c>
      <c r="E677" s="53" t="n">
        <v>32.15041322</v>
      </c>
      <c r="F677" s="53" t="n">
        <v>-103.9960996</v>
      </c>
      <c r="G677" s="53"/>
      <c r="H677" s="53"/>
      <c r="I677" s="173" t="s">
        <v>317</v>
      </c>
      <c r="J677" s="53" t="n">
        <v>1</v>
      </c>
    </row>
    <row r="678" customFormat="false" ht="15" hidden="false" customHeight="true" outlineLevel="0" collapsed="false">
      <c r="A678" s="20" t="s">
        <v>3136</v>
      </c>
      <c r="B678" s="165" t="s">
        <v>1691</v>
      </c>
      <c r="C678" s="165" t="s">
        <v>1692</v>
      </c>
      <c r="D678" s="165" t="s">
        <v>3137</v>
      </c>
      <c r="E678" s="53" t="n">
        <v>32.04313601</v>
      </c>
      <c r="F678" s="53" t="n">
        <v>-103.9368969</v>
      </c>
      <c r="G678" s="53"/>
      <c r="H678" s="53"/>
      <c r="I678" s="173" t="s">
        <v>317</v>
      </c>
      <c r="J678" s="53" t="n">
        <v>1</v>
      </c>
    </row>
    <row r="679" customFormat="false" ht="15" hidden="false" customHeight="true" outlineLevel="0" collapsed="false">
      <c r="A679" s="20" t="s">
        <v>3138</v>
      </c>
      <c r="B679" s="165" t="s">
        <v>1691</v>
      </c>
      <c r="C679" s="165" t="s">
        <v>1692</v>
      </c>
      <c r="D679" s="165" t="s">
        <v>3139</v>
      </c>
      <c r="E679" s="53" t="n">
        <v>31.91587916</v>
      </c>
      <c r="F679" s="53" t="n">
        <v>-103.859238</v>
      </c>
      <c r="G679" s="53"/>
      <c r="H679" s="53"/>
      <c r="I679" s="173" t="s">
        <v>317</v>
      </c>
      <c r="J679" s="53" t="n">
        <v>1</v>
      </c>
    </row>
    <row r="680" customFormat="false" ht="15" hidden="false" customHeight="true" outlineLevel="0" collapsed="false">
      <c r="A680" s="20" t="s">
        <v>3140</v>
      </c>
      <c r="B680" s="165" t="s">
        <v>1691</v>
      </c>
      <c r="C680" s="165" t="s">
        <v>1692</v>
      </c>
      <c r="D680" s="165" t="s">
        <v>3141</v>
      </c>
      <c r="E680" s="53" t="n">
        <v>32.10916438</v>
      </c>
      <c r="F680" s="53" t="n">
        <v>-104.0444968</v>
      </c>
      <c r="G680" s="53"/>
      <c r="H680" s="53"/>
      <c r="I680" s="173" t="s">
        <v>317</v>
      </c>
      <c r="J680" s="53" t="n">
        <v>1</v>
      </c>
    </row>
    <row r="681" customFormat="false" ht="15" hidden="false" customHeight="true" outlineLevel="0" collapsed="false">
      <c r="A681" s="20" t="s">
        <v>3142</v>
      </c>
      <c r="B681" s="165" t="s">
        <v>1691</v>
      </c>
      <c r="C681" s="165" t="s">
        <v>1692</v>
      </c>
      <c r="D681" s="165" t="s">
        <v>3143</v>
      </c>
      <c r="E681" s="53" t="n">
        <v>31.71166717</v>
      </c>
      <c r="F681" s="53" t="n">
        <v>-103.7660318</v>
      </c>
      <c r="G681" s="53"/>
      <c r="H681" s="53"/>
      <c r="I681" s="173" t="s">
        <v>317</v>
      </c>
      <c r="J681" s="53" t="n">
        <v>1</v>
      </c>
    </row>
    <row r="682" customFormat="false" ht="15" hidden="false" customHeight="true" outlineLevel="0" collapsed="false">
      <c r="A682" s="20" t="s">
        <v>3144</v>
      </c>
      <c r="B682" s="165" t="s">
        <v>1691</v>
      </c>
      <c r="C682" s="165" t="s">
        <v>1692</v>
      </c>
      <c r="D682" s="165" t="s">
        <v>3145</v>
      </c>
      <c r="E682" s="53" t="n">
        <v>31.50193428</v>
      </c>
      <c r="F682" s="53" t="n">
        <v>-103.6221149</v>
      </c>
      <c r="G682" s="53"/>
      <c r="H682" s="53"/>
      <c r="I682" s="173" t="s">
        <v>317</v>
      </c>
      <c r="J682" s="53" t="n">
        <v>1</v>
      </c>
    </row>
    <row r="683" customFormat="false" ht="15" hidden="false" customHeight="true" outlineLevel="0" collapsed="false">
      <c r="A683" s="20" t="s">
        <v>3146</v>
      </c>
      <c r="B683" s="165" t="s">
        <v>1691</v>
      </c>
      <c r="C683" s="165" t="s">
        <v>1692</v>
      </c>
      <c r="D683" s="165" t="s">
        <v>3147</v>
      </c>
      <c r="E683" s="53" t="n">
        <v>32.15057366</v>
      </c>
      <c r="F683" s="53" t="n">
        <v>-104.1970337</v>
      </c>
      <c r="G683" s="53"/>
      <c r="H683" s="53"/>
      <c r="I683" s="173" t="s">
        <v>317</v>
      </c>
      <c r="J683" s="53" t="n">
        <v>1</v>
      </c>
    </row>
    <row r="684" customFormat="false" ht="15" hidden="false" customHeight="true" outlineLevel="0" collapsed="false">
      <c r="A684" s="20" t="s">
        <v>3148</v>
      </c>
      <c r="B684" s="165" t="s">
        <v>1691</v>
      </c>
      <c r="C684" s="165" t="s">
        <v>1692</v>
      </c>
      <c r="D684" s="165" t="s">
        <v>3149</v>
      </c>
      <c r="E684" s="53" t="n">
        <v>32.43884271</v>
      </c>
      <c r="F684" s="53" t="n">
        <v>-101.9478346</v>
      </c>
      <c r="G684" s="53"/>
      <c r="H684" s="53"/>
      <c r="I684" s="173" t="s">
        <v>317</v>
      </c>
      <c r="J684" s="53" t="n">
        <v>1</v>
      </c>
    </row>
    <row r="685" customFormat="false" ht="15" hidden="false" customHeight="true" outlineLevel="0" collapsed="false">
      <c r="A685" s="174" t="s">
        <v>3150</v>
      </c>
      <c r="B685" s="165" t="s">
        <v>1691</v>
      </c>
      <c r="C685" s="165" t="s">
        <v>1692</v>
      </c>
      <c r="D685" s="165" t="s">
        <v>3151</v>
      </c>
      <c r="E685" s="53" t="n">
        <v>32.20287949</v>
      </c>
      <c r="F685" s="53" t="n">
        <v>-101.9448249</v>
      </c>
      <c r="G685" s="53"/>
      <c r="H685" s="53"/>
      <c r="I685" s="173" t="s">
        <v>317</v>
      </c>
      <c r="J685" s="53" t="n">
        <v>1</v>
      </c>
    </row>
    <row r="686" customFormat="false" ht="15" hidden="false" customHeight="true" outlineLevel="0" collapsed="false">
      <c r="A686" s="20" t="s">
        <v>3152</v>
      </c>
      <c r="B686" s="165" t="s">
        <v>1691</v>
      </c>
      <c r="C686" s="165" t="s">
        <v>1692</v>
      </c>
      <c r="D686" s="165" t="s">
        <v>3153</v>
      </c>
      <c r="E686" s="53" t="n">
        <v>31.55292016</v>
      </c>
      <c r="F686" s="53" t="n">
        <v>-101.9331152</v>
      </c>
      <c r="G686" s="53"/>
      <c r="H686" s="53"/>
      <c r="I686" s="173" t="s">
        <v>317</v>
      </c>
      <c r="J686" s="53" t="n">
        <v>1</v>
      </c>
    </row>
    <row r="687" customFormat="false" ht="15" hidden="false" customHeight="true" outlineLevel="0" collapsed="false">
      <c r="A687" s="20" t="s">
        <v>3154</v>
      </c>
      <c r="B687" s="165" t="s">
        <v>1691</v>
      </c>
      <c r="C687" s="165" t="s">
        <v>1692</v>
      </c>
      <c r="D687" s="165" t="s">
        <v>3155</v>
      </c>
      <c r="E687" s="53" t="n">
        <v>32.24409475</v>
      </c>
      <c r="F687" s="53" t="n">
        <v>-101.9036812</v>
      </c>
      <c r="G687" s="53"/>
      <c r="H687" s="53"/>
      <c r="I687" s="173" t="s">
        <v>317</v>
      </c>
      <c r="J687" s="53" t="n">
        <v>1</v>
      </c>
    </row>
    <row r="688" customFormat="false" ht="15" hidden="false" customHeight="true" outlineLevel="0" collapsed="false">
      <c r="A688" s="20" t="s">
        <v>3156</v>
      </c>
      <c r="B688" s="165" t="s">
        <v>1691</v>
      </c>
      <c r="C688" s="165" t="s">
        <v>1692</v>
      </c>
      <c r="D688" s="165" t="s">
        <v>3157</v>
      </c>
      <c r="E688" s="53" t="n">
        <v>31.91077569</v>
      </c>
      <c r="F688" s="53" t="n">
        <v>-101.8663757</v>
      </c>
      <c r="G688" s="53"/>
      <c r="H688" s="53"/>
      <c r="I688" s="173" t="s">
        <v>317</v>
      </c>
      <c r="J688" s="53" t="n">
        <v>1</v>
      </c>
    </row>
    <row r="689" customFormat="false" ht="15" hidden="false" customHeight="true" outlineLevel="0" collapsed="false">
      <c r="A689" s="20" t="s">
        <v>3158</v>
      </c>
      <c r="B689" s="165" t="s">
        <v>1691</v>
      </c>
      <c r="C689" s="165" t="s">
        <v>1692</v>
      </c>
      <c r="D689" s="165" t="s">
        <v>3159</v>
      </c>
      <c r="E689" s="53" t="n">
        <v>32.32393921</v>
      </c>
      <c r="F689" s="53" t="n">
        <v>-101.8125149</v>
      </c>
      <c r="G689" s="53"/>
      <c r="H689" s="53"/>
      <c r="I689" s="173" t="s">
        <v>317</v>
      </c>
      <c r="J689" s="53" t="n">
        <v>1</v>
      </c>
    </row>
    <row r="690" customFormat="false" ht="15" hidden="false" customHeight="true" outlineLevel="0" collapsed="false">
      <c r="A690" s="20" t="s">
        <v>3160</v>
      </c>
      <c r="B690" s="165" t="s">
        <v>1691</v>
      </c>
      <c r="C690" s="165" t="s">
        <v>1692</v>
      </c>
      <c r="D690" s="165" t="s">
        <v>3161</v>
      </c>
      <c r="E690" s="53" t="n">
        <v>31.64635027</v>
      </c>
      <c r="F690" s="53" t="n">
        <v>-101.7645351</v>
      </c>
      <c r="G690" s="53"/>
      <c r="H690" s="53"/>
      <c r="I690" s="173" t="s">
        <v>317</v>
      </c>
      <c r="J690" s="53" t="n">
        <v>1</v>
      </c>
    </row>
    <row r="691" customFormat="false" ht="15" hidden="false" customHeight="true" outlineLevel="0" collapsed="false">
      <c r="A691" s="20" t="s">
        <v>3162</v>
      </c>
      <c r="B691" s="165" t="s">
        <v>1691</v>
      </c>
      <c r="C691" s="165" t="s">
        <v>1692</v>
      </c>
      <c r="D691" s="165" t="s">
        <v>3163</v>
      </c>
      <c r="E691" s="53" t="n">
        <v>31.948482</v>
      </c>
      <c r="F691" s="53" t="n">
        <v>-104.2798787</v>
      </c>
      <c r="G691" s="53"/>
      <c r="H691" s="53"/>
      <c r="I691" s="173" t="s">
        <v>317</v>
      </c>
      <c r="J691" s="53" t="n">
        <v>1</v>
      </c>
    </row>
    <row r="692" customFormat="false" ht="15" hidden="false" customHeight="true" outlineLevel="0" collapsed="false">
      <c r="A692" s="20" t="s">
        <v>3164</v>
      </c>
      <c r="B692" s="165" t="s">
        <v>1691</v>
      </c>
      <c r="C692" s="165" t="s">
        <v>1692</v>
      </c>
      <c r="D692" s="165" t="s">
        <v>3165</v>
      </c>
      <c r="E692" s="53" t="n">
        <v>31.74041195</v>
      </c>
      <c r="F692" s="53" t="n">
        <v>-104.1387873</v>
      </c>
      <c r="G692" s="53"/>
      <c r="H692" s="53"/>
      <c r="I692" s="173" t="s">
        <v>317</v>
      </c>
      <c r="J692" s="53" t="n">
        <v>1</v>
      </c>
    </row>
    <row r="693" customFormat="false" ht="15" hidden="false" customHeight="true" outlineLevel="0" collapsed="false">
      <c r="A693" s="20" t="s">
        <v>3166</v>
      </c>
      <c r="B693" s="165" t="s">
        <v>1691</v>
      </c>
      <c r="C693" s="165" t="s">
        <v>1692</v>
      </c>
      <c r="D693" s="165" t="s">
        <v>3167</v>
      </c>
      <c r="E693" s="53" t="n">
        <v>31.6273662</v>
      </c>
      <c r="F693" s="53" t="n">
        <v>-104.0365064</v>
      </c>
      <c r="G693" s="53"/>
      <c r="H693" s="53"/>
      <c r="I693" s="173" t="s">
        <v>317</v>
      </c>
      <c r="J693" s="53" t="n">
        <v>1</v>
      </c>
    </row>
    <row r="694" customFormat="false" ht="15" hidden="false" customHeight="true" outlineLevel="0" collapsed="false">
      <c r="A694" s="20" t="s">
        <v>3168</v>
      </c>
      <c r="B694" s="165" t="s">
        <v>1691</v>
      </c>
      <c r="C694" s="165" t="s">
        <v>1692</v>
      </c>
      <c r="D694" s="165" t="s">
        <v>3169</v>
      </c>
      <c r="E694" s="53" t="n">
        <v>31.78027794</v>
      </c>
      <c r="F694" s="53" t="n">
        <v>-104.0966731</v>
      </c>
      <c r="G694" s="53"/>
      <c r="H694" s="53"/>
      <c r="I694" s="173" t="s">
        <v>317</v>
      </c>
      <c r="J694" s="53" t="n">
        <v>1</v>
      </c>
    </row>
    <row r="695" customFormat="false" ht="15" hidden="false" customHeight="true" outlineLevel="0" collapsed="false">
      <c r="A695" s="20" t="s">
        <v>3170</v>
      </c>
      <c r="B695" s="165" t="s">
        <v>1691</v>
      </c>
      <c r="C695" s="165" t="s">
        <v>1692</v>
      </c>
      <c r="D695" s="165" t="s">
        <v>3171</v>
      </c>
      <c r="E695" s="53" t="n">
        <v>31.74203213</v>
      </c>
      <c r="F695" s="53" t="n">
        <v>-104.0831912</v>
      </c>
      <c r="G695" s="53"/>
      <c r="H695" s="53"/>
      <c r="I695" s="173" t="s">
        <v>317</v>
      </c>
      <c r="J695" s="53" t="n">
        <v>1</v>
      </c>
    </row>
    <row r="696" customFormat="false" ht="15" hidden="false" customHeight="true" outlineLevel="0" collapsed="false">
      <c r="A696" s="20" t="s">
        <v>3172</v>
      </c>
      <c r="B696" s="165" t="s">
        <v>1691</v>
      </c>
      <c r="C696" s="165" t="s">
        <v>1692</v>
      </c>
      <c r="D696" s="165" t="s">
        <v>3173</v>
      </c>
      <c r="E696" s="53" t="n">
        <v>31.64853736</v>
      </c>
      <c r="F696" s="53" t="n">
        <v>-104.0122901</v>
      </c>
      <c r="G696" s="53"/>
      <c r="H696" s="53"/>
      <c r="I696" s="173" t="s">
        <v>317</v>
      </c>
      <c r="J696" s="53" t="n">
        <v>1</v>
      </c>
    </row>
    <row r="697" customFormat="false" ht="15" hidden="false" customHeight="true" outlineLevel="0" collapsed="false">
      <c r="A697" s="20" t="s">
        <v>3174</v>
      </c>
      <c r="B697" s="165" t="s">
        <v>1691</v>
      </c>
      <c r="C697" s="165" t="s">
        <v>1692</v>
      </c>
      <c r="D697" s="165" t="s">
        <v>3175</v>
      </c>
      <c r="E697" s="53" t="n">
        <v>31.64808415</v>
      </c>
      <c r="F697" s="53" t="n">
        <v>-103.964055</v>
      </c>
      <c r="G697" s="53"/>
      <c r="H697" s="53"/>
      <c r="I697" s="173" t="s">
        <v>317</v>
      </c>
      <c r="J697" s="53" t="n">
        <v>1</v>
      </c>
    </row>
    <row r="698" customFormat="false" ht="15" hidden="false" customHeight="true" outlineLevel="0" collapsed="false">
      <c r="A698" s="20" t="s">
        <v>3176</v>
      </c>
      <c r="B698" s="165" t="s">
        <v>1691</v>
      </c>
      <c r="C698" s="165" t="s">
        <v>1692</v>
      </c>
      <c r="D698" s="165" t="s">
        <v>3177</v>
      </c>
      <c r="E698" s="53" t="n">
        <v>31.66665419</v>
      </c>
      <c r="F698" s="53" t="n">
        <v>-103.9801601</v>
      </c>
      <c r="G698" s="53"/>
      <c r="H698" s="53"/>
      <c r="I698" s="173" t="s">
        <v>317</v>
      </c>
      <c r="J698" s="53" t="n">
        <v>1</v>
      </c>
    </row>
    <row r="699" customFormat="false" ht="15" hidden="false" customHeight="true" outlineLevel="0" collapsed="false">
      <c r="A699" s="20" t="s">
        <v>3178</v>
      </c>
      <c r="B699" s="165" t="s">
        <v>1691</v>
      </c>
      <c r="C699" s="165" t="s">
        <v>1692</v>
      </c>
      <c r="D699" s="165" t="s">
        <v>3179</v>
      </c>
      <c r="E699" s="53" t="n">
        <v>31.48276945</v>
      </c>
      <c r="F699" s="53" t="n">
        <v>-103.8125183</v>
      </c>
      <c r="G699" s="53"/>
      <c r="H699" s="53"/>
      <c r="I699" s="173" t="s">
        <v>317</v>
      </c>
      <c r="J699" s="53" t="n">
        <v>1</v>
      </c>
    </row>
    <row r="700" customFormat="false" ht="15" hidden="false" customHeight="true" outlineLevel="0" collapsed="false">
      <c r="A700" s="20" t="s">
        <v>3180</v>
      </c>
      <c r="B700" s="165" t="s">
        <v>1691</v>
      </c>
      <c r="C700" s="165" t="s">
        <v>1692</v>
      </c>
      <c r="D700" s="165" t="s">
        <v>3181</v>
      </c>
      <c r="E700" s="53" t="n">
        <v>31.47555727</v>
      </c>
      <c r="F700" s="53" t="n">
        <v>-103.797036</v>
      </c>
      <c r="G700" s="53"/>
      <c r="H700" s="53"/>
      <c r="I700" s="173" t="s">
        <v>317</v>
      </c>
      <c r="J700" s="53" t="n">
        <v>1</v>
      </c>
    </row>
    <row r="701" customFormat="false" ht="15" hidden="false" customHeight="true" outlineLevel="0" collapsed="false">
      <c r="A701" s="20" t="s">
        <v>3182</v>
      </c>
      <c r="B701" s="165" t="s">
        <v>1691</v>
      </c>
      <c r="C701" s="165" t="s">
        <v>1692</v>
      </c>
      <c r="D701" s="165" t="s">
        <v>3183</v>
      </c>
      <c r="E701" s="53" t="n">
        <v>31.99540097</v>
      </c>
      <c r="F701" s="53" t="n">
        <v>-104.1751575</v>
      </c>
      <c r="G701" s="53"/>
      <c r="H701" s="53"/>
      <c r="I701" s="173" t="s">
        <v>317</v>
      </c>
      <c r="J701" s="53" t="n">
        <v>1</v>
      </c>
    </row>
    <row r="702" customFormat="false" ht="15" hidden="false" customHeight="true" outlineLevel="0" collapsed="false">
      <c r="A702" s="20" t="s">
        <v>3184</v>
      </c>
      <c r="B702" s="165" t="s">
        <v>1691</v>
      </c>
      <c r="C702" s="165" t="s">
        <v>1692</v>
      </c>
      <c r="D702" s="165" t="s">
        <v>3185</v>
      </c>
      <c r="E702" s="53" t="n">
        <v>31.99843737</v>
      </c>
      <c r="F702" s="53" t="n">
        <v>-104.1257323</v>
      </c>
      <c r="G702" s="53"/>
      <c r="H702" s="53"/>
      <c r="I702" s="173" t="s">
        <v>317</v>
      </c>
      <c r="J702" s="53" t="n">
        <v>1</v>
      </c>
    </row>
    <row r="703" customFormat="false" ht="15" hidden="false" customHeight="true" outlineLevel="0" collapsed="false">
      <c r="A703" s="20" t="s">
        <v>3186</v>
      </c>
      <c r="B703" s="165" t="s">
        <v>1691</v>
      </c>
      <c r="C703" s="165" t="s">
        <v>1692</v>
      </c>
      <c r="D703" s="165" t="s">
        <v>3187</v>
      </c>
      <c r="E703" s="53" t="n">
        <v>31.89610789</v>
      </c>
      <c r="F703" s="53" t="n">
        <v>-104.0477779</v>
      </c>
      <c r="G703" s="53"/>
      <c r="H703" s="53"/>
      <c r="I703" s="173" t="s">
        <v>317</v>
      </c>
      <c r="J703" s="53" t="n">
        <v>1</v>
      </c>
    </row>
    <row r="704" customFormat="false" ht="15" hidden="false" customHeight="true" outlineLevel="0" collapsed="false">
      <c r="A704" s="20" t="s">
        <v>3188</v>
      </c>
      <c r="B704" s="165" t="s">
        <v>1691</v>
      </c>
      <c r="C704" s="165" t="s">
        <v>1692</v>
      </c>
      <c r="D704" s="165" t="s">
        <v>3189</v>
      </c>
      <c r="E704" s="53" t="n">
        <v>31.89540017</v>
      </c>
      <c r="F704" s="53" t="n">
        <v>-104.0316202</v>
      </c>
      <c r="G704" s="53"/>
      <c r="H704" s="53"/>
      <c r="I704" s="173" t="s">
        <v>317</v>
      </c>
      <c r="J704" s="53" t="n">
        <v>1</v>
      </c>
    </row>
    <row r="705" customFormat="false" ht="15" hidden="false" customHeight="true" outlineLevel="0" collapsed="false">
      <c r="A705" s="20" t="s">
        <v>3190</v>
      </c>
      <c r="B705" s="165" t="s">
        <v>1691</v>
      </c>
      <c r="C705" s="165" t="s">
        <v>1692</v>
      </c>
      <c r="D705" s="165" t="s">
        <v>3191</v>
      </c>
      <c r="E705" s="53" t="n">
        <v>32.17124267</v>
      </c>
      <c r="F705" s="53" t="n">
        <v>-104.2421975</v>
      </c>
      <c r="G705" s="53"/>
      <c r="H705" s="53"/>
      <c r="I705" s="173" t="s">
        <v>317</v>
      </c>
      <c r="J705" s="53" t="n">
        <v>1</v>
      </c>
    </row>
    <row r="706" customFormat="false" ht="15" hidden="false" customHeight="true" outlineLevel="0" collapsed="false">
      <c r="A706" s="20" t="s">
        <v>3192</v>
      </c>
      <c r="B706" s="165" t="s">
        <v>1691</v>
      </c>
      <c r="C706" s="165" t="s">
        <v>1692</v>
      </c>
      <c r="D706" s="165" t="s">
        <v>3193</v>
      </c>
      <c r="E706" s="53" t="n">
        <v>32.02629622</v>
      </c>
      <c r="F706" s="53" t="n">
        <v>-104.117813</v>
      </c>
      <c r="G706" s="53"/>
      <c r="H706" s="53"/>
      <c r="I706" s="173" t="s">
        <v>317</v>
      </c>
      <c r="J706" s="53" t="n">
        <v>1</v>
      </c>
    </row>
    <row r="707" customFormat="false" ht="15" hidden="false" customHeight="true" outlineLevel="0" collapsed="false">
      <c r="A707" s="20" t="s">
        <v>3194</v>
      </c>
      <c r="B707" s="165" t="s">
        <v>1691</v>
      </c>
      <c r="C707" s="165" t="s">
        <v>1692</v>
      </c>
      <c r="D707" s="165" t="s">
        <v>3195</v>
      </c>
      <c r="E707" s="53" t="n">
        <v>32.06631849</v>
      </c>
      <c r="F707" s="53" t="n">
        <v>-104.0475013</v>
      </c>
      <c r="G707" s="53"/>
      <c r="H707" s="53"/>
      <c r="I707" s="173" t="s">
        <v>317</v>
      </c>
      <c r="J707" s="53" t="n">
        <v>1</v>
      </c>
    </row>
    <row r="708" customFormat="false" ht="15" hidden="false" customHeight="true" outlineLevel="0" collapsed="false">
      <c r="A708" s="20" t="s">
        <v>3196</v>
      </c>
      <c r="B708" s="165" t="s">
        <v>1691</v>
      </c>
      <c r="C708" s="165" t="s">
        <v>1692</v>
      </c>
      <c r="D708" s="165" t="s">
        <v>3197</v>
      </c>
      <c r="E708" s="53" t="n">
        <v>31.89602443</v>
      </c>
      <c r="F708" s="53" t="n">
        <v>-103.9459305</v>
      </c>
      <c r="G708" s="53"/>
      <c r="H708" s="53"/>
      <c r="I708" s="173" t="s">
        <v>317</v>
      </c>
      <c r="J708" s="53" t="n">
        <v>1</v>
      </c>
    </row>
    <row r="709" customFormat="false" ht="15" hidden="false" customHeight="true" outlineLevel="0" collapsed="false">
      <c r="A709" s="20" t="s">
        <v>3198</v>
      </c>
      <c r="B709" s="165" t="s">
        <v>1691</v>
      </c>
      <c r="C709" s="165" t="s">
        <v>1692</v>
      </c>
      <c r="D709" s="165" t="s">
        <v>3199</v>
      </c>
      <c r="E709" s="53" t="n">
        <v>31.99931346</v>
      </c>
      <c r="F709" s="53" t="n">
        <v>-103.9858983</v>
      </c>
      <c r="G709" s="53"/>
      <c r="H709" s="53"/>
      <c r="I709" s="173" t="s">
        <v>317</v>
      </c>
      <c r="J709" s="53" t="n">
        <v>1</v>
      </c>
    </row>
    <row r="710" customFormat="false" ht="15" hidden="false" customHeight="true" outlineLevel="0" collapsed="false">
      <c r="A710" s="20" t="s">
        <v>3200</v>
      </c>
      <c r="B710" s="165" t="s">
        <v>1691</v>
      </c>
      <c r="C710" s="165" t="s">
        <v>1692</v>
      </c>
      <c r="D710" s="165" t="s">
        <v>3201</v>
      </c>
      <c r="E710" s="53" t="n">
        <v>31.91251727</v>
      </c>
      <c r="F710" s="53" t="n">
        <v>-103.8883826</v>
      </c>
      <c r="G710" s="53"/>
      <c r="H710" s="53"/>
      <c r="I710" s="173" t="s">
        <v>317</v>
      </c>
      <c r="J710" s="53" t="n">
        <v>1</v>
      </c>
    </row>
    <row r="711" customFormat="false" ht="15" hidden="false" customHeight="true" outlineLevel="0" collapsed="false">
      <c r="A711" s="20" t="s">
        <v>3202</v>
      </c>
      <c r="B711" s="165" t="s">
        <v>1691</v>
      </c>
      <c r="C711" s="165" t="s">
        <v>1692</v>
      </c>
      <c r="D711" s="165" t="s">
        <v>3203</v>
      </c>
      <c r="E711" s="53" t="n">
        <v>32.19499938</v>
      </c>
      <c r="F711" s="53" t="n">
        <v>-104.0705143</v>
      </c>
      <c r="G711" s="53"/>
      <c r="H711" s="53"/>
      <c r="I711" s="173" t="s">
        <v>317</v>
      </c>
      <c r="J711" s="53" t="n">
        <v>1</v>
      </c>
    </row>
    <row r="712" customFormat="false" ht="15" hidden="false" customHeight="true" outlineLevel="0" collapsed="false">
      <c r="A712" s="20" t="s">
        <v>3204</v>
      </c>
      <c r="B712" s="165" t="s">
        <v>1691</v>
      </c>
      <c r="C712" s="165" t="s">
        <v>1692</v>
      </c>
      <c r="D712" s="165" t="s">
        <v>3205</v>
      </c>
      <c r="E712" s="53" t="n">
        <v>31.99510881</v>
      </c>
      <c r="F712" s="53" t="n">
        <v>-103.9153757</v>
      </c>
      <c r="G712" s="53"/>
      <c r="H712" s="53"/>
      <c r="I712" s="173" t="s">
        <v>317</v>
      </c>
      <c r="J712" s="53" t="n">
        <v>1</v>
      </c>
    </row>
    <row r="713" customFormat="false" ht="15" hidden="false" customHeight="true" outlineLevel="0" collapsed="false">
      <c r="A713" s="20" t="s">
        <v>3206</v>
      </c>
      <c r="B713" s="165" t="s">
        <v>1691</v>
      </c>
      <c r="C713" s="165" t="s">
        <v>1692</v>
      </c>
      <c r="D713" s="165" t="s">
        <v>3207</v>
      </c>
      <c r="E713" s="53" t="n">
        <v>31.56386232</v>
      </c>
      <c r="F713" s="53" t="n">
        <v>-103.556287</v>
      </c>
      <c r="G713" s="53"/>
      <c r="H713" s="53"/>
      <c r="I713" s="173" t="s">
        <v>317</v>
      </c>
      <c r="J713" s="53" t="n">
        <v>1</v>
      </c>
    </row>
    <row r="714" customFormat="false" ht="15" hidden="false" customHeight="true" outlineLevel="0" collapsed="false">
      <c r="A714" s="20" t="s">
        <v>3208</v>
      </c>
      <c r="B714" s="165" t="s">
        <v>1691</v>
      </c>
      <c r="C714" s="165" t="s">
        <v>1692</v>
      </c>
      <c r="D714" s="165" t="s">
        <v>3209</v>
      </c>
      <c r="E714" s="53" t="n">
        <v>32.21838267</v>
      </c>
      <c r="F714" s="53" t="n">
        <v>-104.0325673</v>
      </c>
      <c r="G714" s="53"/>
      <c r="H714" s="53"/>
      <c r="I714" s="173" t="s">
        <v>317</v>
      </c>
      <c r="J714" s="53" t="n">
        <v>1</v>
      </c>
    </row>
    <row r="715" customFormat="false" ht="15" hidden="false" customHeight="true" outlineLevel="0" collapsed="false">
      <c r="A715" s="20" t="s">
        <v>3210</v>
      </c>
      <c r="B715" s="165" t="s">
        <v>1691</v>
      </c>
      <c r="C715" s="165" t="s">
        <v>1692</v>
      </c>
      <c r="D715" s="165" t="s">
        <v>3211</v>
      </c>
      <c r="E715" s="53" t="n">
        <v>32.17229706</v>
      </c>
      <c r="F715" s="53" t="n">
        <v>-104.0247116</v>
      </c>
      <c r="G715" s="53"/>
      <c r="H715" s="53"/>
      <c r="I715" s="173" t="s">
        <v>317</v>
      </c>
      <c r="J715" s="53" t="n">
        <v>1</v>
      </c>
    </row>
    <row r="716" customFormat="false" ht="15" hidden="false" customHeight="true" outlineLevel="0" collapsed="false">
      <c r="A716" s="20" t="s">
        <v>3212</v>
      </c>
      <c r="B716" s="165" t="s">
        <v>1691</v>
      </c>
      <c r="C716" s="165" t="s">
        <v>1692</v>
      </c>
      <c r="D716" s="165" t="s">
        <v>3213</v>
      </c>
      <c r="E716" s="53" t="n">
        <v>31.61423308</v>
      </c>
      <c r="F716" s="53" t="n">
        <v>-103.5532003</v>
      </c>
      <c r="G716" s="53"/>
      <c r="H716" s="53"/>
      <c r="I716" s="173" t="s">
        <v>317</v>
      </c>
      <c r="J716" s="53" t="n">
        <v>1</v>
      </c>
    </row>
    <row r="717" customFormat="false" ht="15" hidden="false" customHeight="true" outlineLevel="0" collapsed="false">
      <c r="A717" s="20" t="s">
        <v>3214</v>
      </c>
      <c r="B717" s="165" t="s">
        <v>1691</v>
      </c>
      <c r="C717" s="165" t="s">
        <v>1692</v>
      </c>
      <c r="D717" s="165" t="s">
        <v>3215</v>
      </c>
      <c r="E717" s="53" t="n">
        <v>32.25269193</v>
      </c>
      <c r="F717" s="53" t="n">
        <v>-104.0273973</v>
      </c>
      <c r="G717" s="53"/>
      <c r="H717" s="53"/>
      <c r="I717" s="173" t="s">
        <v>317</v>
      </c>
      <c r="J717" s="53" t="n">
        <v>1</v>
      </c>
    </row>
    <row r="718" customFormat="false" ht="15" hidden="false" customHeight="true" outlineLevel="0" collapsed="false">
      <c r="A718" s="20" t="s">
        <v>3216</v>
      </c>
      <c r="B718" s="165" t="s">
        <v>1691</v>
      </c>
      <c r="C718" s="165" t="s">
        <v>1692</v>
      </c>
      <c r="D718" s="165" t="s">
        <v>3217</v>
      </c>
      <c r="E718" s="53" t="n">
        <v>32.21144001</v>
      </c>
      <c r="F718" s="53" t="n">
        <v>-103.9635331</v>
      </c>
      <c r="G718" s="53"/>
      <c r="H718" s="53"/>
      <c r="I718" s="173" t="s">
        <v>317</v>
      </c>
      <c r="J718" s="53" t="n">
        <v>1</v>
      </c>
    </row>
    <row r="719" customFormat="false" ht="15" hidden="false" customHeight="true" outlineLevel="0" collapsed="false">
      <c r="A719" s="20" t="s">
        <v>3218</v>
      </c>
      <c r="B719" s="165" t="s">
        <v>1691</v>
      </c>
      <c r="C719" s="165" t="s">
        <v>1692</v>
      </c>
      <c r="D719" s="165" t="s">
        <v>3219</v>
      </c>
      <c r="E719" s="53" t="n">
        <v>31.67501262</v>
      </c>
      <c r="F719" s="53" t="n">
        <v>-103.5704761</v>
      </c>
      <c r="G719" s="53"/>
      <c r="H719" s="53"/>
      <c r="I719" s="173" t="s">
        <v>317</v>
      </c>
      <c r="J719" s="53" t="n">
        <v>1</v>
      </c>
    </row>
    <row r="720" customFormat="false" ht="15" hidden="false" customHeight="true" outlineLevel="0" collapsed="false">
      <c r="A720" s="20" t="s">
        <v>3220</v>
      </c>
      <c r="B720" s="165" t="s">
        <v>1691</v>
      </c>
      <c r="C720" s="165" t="s">
        <v>1692</v>
      </c>
      <c r="D720" s="165" t="s">
        <v>3221</v>
      </c>
      <c r="E720" s="53" t="n">
        <v>31.64740296</v>
      </c>
      <c r="F720" s="53" t="n">
        <v>-103.5169048</v>
      </c>
      <c r="G720" s="53"/>
      <c r="H720" s="53"/>
      <c r="I720" s="173" t="s">
        <v>317</v>
      </c>
      <c r="J720" s="53" t="n">
        <v>1</v>
      </c>
    </row>
    <row r="721" customFormat="false" ht="15" hidden="false" customHeight="true" outlineLevel="0" collapsed="false">
      <c r="A721" s="20" t="s">
        <v>3222</v>
      </c>
      <c r="B721" s="165" t="s">
        <v>1691</v>
      </c>
      <c r="C721" s="165" t="s">
        <v>1692</v>
      </c>
      <c r="D721" s="165" t="s">
        <v>3223</v>
      </c>
      <c r="E721" s="53" t="n">
        <v>32.25343328</v>
      </c>
      <c r="F721" s="53" t="n">
        <v>-103.9682814</v>
      </c>
      <c r="G721" s="53"/>
      <c r="H721" s="53"/>
      <c r="I721" s="173" t="s">
        <v>317</v>
      </c>
      <c r="J721" s="53" t="n">
        <v>1</v>
      </c>
    </row>
    <row r="722" customFormat="false" ht="15" hidden="false" customHeight="true" outlineLevel="0" collapsed="false">
      <c r="A722" s="20" t="s">
        <v>3224</v>
      </c>
      <c r="B722" s="165" t="s">
        <v>1691</v>
      </c>
      <c r="C722" s="165" t="s">
        <v>1692</v>
      </c>
      <c r="D722" s="165" t="s">
        <v>3225</v>
      </c>
      <c r="E722" s="53" t="n">
        <v>31.97089694</v>
      </c>
      <c r="F722" s="53" t="n">
        <v>-103.767776</v>
      </c>
      <c r="G722" s="53"/>
      <c r="H722" s="53"/>
      <c r="I722" s="173" t="s">
        <v>317</v>
      </c>
      <c r="J722" s="53" t="n">
        <v>1</v>
      </c>
    </row>
    <row r="723" customFormat="false" ht="15" hidden="false" customHeight="true" outlineLevel="0" collapsed="false">
      <c r="A723" s="20" t="s">
        <v>3226</v>
      </c>
      <c r="B723" s="165" t="s">
        <v>1691</v>
      </c>
      <c r="C723" s="165" t="s">
        <v>1692</v>
      </c>
      <c r="D723" s="165" t="s">
        <v>3227</v>
      </c>
      <c r="E723" s="53" t="n">
        <v>31.95992772</v>
      </c>
      <c r="F723" s="53" t="n">
        <v>-103.7411227</v>
      </c>
      <c r="G723" s="53"/>
      <c r="H723" s="53"/>
      <c r="I723" s="173" t="s">
        <v>317</v>
      </c>
      <c r="J723" s="53" t="n">
        <v>1</v>
      </c>
    </row>
    <row r="724" customFormat="false" ht="15" hidden="false" customHeight="true" outlineLevel="0" collapsed="false">
      <c r="A724" s="20" t="s">
        <v>3228</v>
      </c>
      <c r="B724" s="165" t="s">
        <v>1691</v>
      </c>
      <c r="C724" s="165" t="s">
        <v>1692</v>
      </c>
      <c r="D724" s="165" t="s">
        <v>3229</v>
      </c>
      <c r="E724" s="53" t="n">
        <v>32.26309346</v>
      </c>
      <c r="F724" s="53" t="n">
        <v>-103.9344677</v>
      </c>
      <c r="G724" s="53"/>
      <c r="H724" s="53"/>
      <c r="I724" s="173" t="s">
        <v>317</v>
      </c>
      <c r="J724" s="53" t="n">
        <v>1</v>
      </c>
    </row>
    <row r="725" customFormat="false" ht="15" hidden="false" customHeight="true" outlineLevel="0" collapsed="false">
      <c r="A725" s="20" t="s">
        <v>3230</v>
      </c>
      <c r="B725" s="165" t="s">
        <v>1691</v>
      </c>
      <c r="C725" s="165" t="s">
        <v>1692</v>
      </c>
      <c r="D725" s="165" t="s">
        <v>3231</v>
      </c>
      <c r="E725" s="53" t="n">
        <v>31.7948249</v>
      </c>
      <c r="F725" s="53" t="n">
        <v>-103.5611042</v>
      </c>
      <c r="G725" s="53"/>
      <c r="H725" s="53"/>
      <c r="I725" s="173" t="s">
        <v>317</v>
      </c>
      <c r="J725" s="53" t="n">
        <v>1</v>
      </c>
    </row>
    <row r="726" customFormat="false" ht="15" hidden="false" customHeight="true" outlineLevel="0" collapsed="false">
      <c r="A726" s="20" t="s">
        <v>3232</v>
      </c>
      <c r="B726" s="165" t="s">
        <v>1691</v>
      </c>
      <c r="C726" s="165" t="s">
        <v>1692</v>
      </c>
      <c r="D726" s="165" t="s">
        <v>3233</v>
      </c>
      <c r="E726" s="53" t="n">
        <v>31.7416892</v>
      </c>
      <c r="F726" s="53" t="n">
        <v>-103.497212</v>
      </c>
      <c r="G726" s="53"/>
      <c r="H726" s="53"/>
      <c r="I726" s="173" t="s">
        <v>317</v>
      </c>
      <c r="J726" s="53" t="n">
        <v>1</v>
      </c>
    </row>
    <row r="727" customFormat="false" ht="15" hidden="false" customHeight="true" outlineLevel="0" collapsed="false">
      <c r="A727" s="20" t="s">
        <v>3234</v>
      </c>
      <c r="B727" s="165" t="s">
        <v>1691</v>
      </c>
      <c r="C727" s="165" t="s">
        <v>1692</v>
      </c>
      <c r="D727" s="165" t="s">
        <v>3235</v>
      </c>
      <c r="E727" s="53" t="n">
        <v>31.63239962</v>
      </c>
      <c r="F727" s="53" t="n">
        <v>-103.4330022</v>
      </c>
      <c r="G727" s="53"/>
      <c r="H727" s="53"/>
      <c r="I727" s="173" t="s">
        <v>317</v>
      </c>
      <c r="J727" s="53" t="n">
        <v>1</v>
      </c>
    </row>
    <row r="728" customFormat="false" ht="15" hidden="false" customHeight="true" outlineLevel="0" collapsed="false">
      <c r="A728" s="20" t="s">
        <v>3236</v>
      </c>
      <c r="B728" s="165" t="s">
        <v>1691</v>
      </c>
      <c r="C728" s="165" t="s">
        <v>1692</v>
      </c>
      <c r="D728" s="165" t="s">
        <v>3237</v>
      </c>
      <c r="E728" s="53" t="n">
        <v>32.30706259</v>
      </c>
      <c r="F728" s="53" t="n">
        <v>-103.9270886</v>
      </c>
      <c r="G728" s="53"/>
      <c r="H728" s="53"/>
      <c r="I728" s="173" t="s">
        <v>317</v>
      </c>
      <c r="J728" s="53" t="n">
        <v>1</v>
      </c>
    </row>
    <row r="729" customFormat="false" ht="15" hidden="false" customHeight="true" outlineLevel="0" collapsed="false">
      <c r="A729" s="20" t="s">
        <v>3238</v>
      </c>
      <c r="B729" s="165" t="s">
        <v>1691</v>
      </c>
      <c r="C729" s="165" t="s">
        <v>1692</v>
      </c>
      <c r="D729" s="165" t="s">
        <v>3239</v>
      </c>
      <c r="E729" s="53" t="n">
        <v>31.95099223</v>
      </c>
      <c r="F729" s="53" t="n">
        <v>-103.6283936</v>
      </c>
      <c r="G729" s="53"/>
      <c r="H729" s="53"/>
      <c r="I729" s="173" t="s">
        <v>317</v>
      </c>
      <c r="J729" s="53" t="n">
        <v>1</v>
      </c>
    </row>
    <row r="730" customFormat="false" ht="15" hidden="false" customHeight="true" outlineLevel="0" collapsed="false">
      <c r="A730" s="20" t="s">
        <v>3240</v>
      </c>
      <c r="B730" s="165" t="s">
        <v>1691</v>
      </c>
      <c r="C730" s="165" t="s">
        <v>1692</v>
      </c>
      <c r="D730" s="165" t="s">
        <v>3241</v>
      </c>
      <c r="E730" s="53" t="n">
        <v>31.88111312</v>
      </c>
      <c r="F730" s="53" t="n">
        <v>-103.5841367</v>
      </c>
      <c r="G730" s="53"/>
      <c r="H730" s="53"/>
      <c r="I730" s="173" t="s">
        <v>317</v>
      </c>
      <c r="J730" s="53" t="n">
        <v>1</v>
      </c>
    </row>
    <row r="731" customFormat="false" ht="15" hidden="false" customHeight="true" outlineLevel="0" collapsed="false">
      <c r="A731" s="20" t="s">
        <v>3242</v>
      </c>
      <c r="B731" s="165" t="s">
        <v>1691</v>
      </c>
      <c r="C731" s="165" t="s">
        <v>1692</v>
      </c>
      <c r="D731" s="165" t="s">
        <v>3243</v>
      </c>
      <c r="E731" s="53" t="n">
        <v>32.1428261</v>
      </c>
      <c r="F731" s="53" t="n">
        <v>-103.7392845</v>
      </c>
      <c r="G731" s="53"/>
      <c r="H731" s="53"/>
      <c r="I731" s="173" t="s">
        <v>317</v>
      </c>
      <c r="J731" s="53" t="n">
        <v>1</v>
      </c>
    </row>
    <row r="732" customFormat="false" ht="15" hidden="false" customHeight="true" outlineLevel="0" collapsed="false">
      <c r="A732" s="20" t="s">
        <v>3244</v>
      </c>
      <c r="B732" s="165" t="s">
        <v>1691</v>
      </c>
      <c r="C732" s="165" t="s">
        <v>1692</v>
      </c>
      <c r="D732" s="165" t="s">
        <v>3245</v>
      </c>
      <c r="E732" s="53" t="n">
        <v>32.55975917</v>
      </c>
      <c r="F732" s="53" t="n">
        <v>-103.5111188</v>
      </c>
      <c r="G732" s="53"/>
      <c r="H732" s="53"/>
      <c r="I732" s="173" t="s">
        <v>317</v>
      </c>
      <c r="J732" s="53" t="n">
        <v>1</v>
      </c>
    </row>
    <row r="733" customFormat="false" ht="15" hidden="false" customHeight="true" outlineLevel="0" collapsed="false">
      <c r="A733" s="20" t="s">
        <v>3246</v>
      </c>
      <c r="B733" s="165" t="s">
        <v>1691</v>
      </c>
      <c r="C733" s="165" t="s">
        <v>1692</v>
      </c>
      <c r="D733" s="165" t="s">
        <v>3247</v>
      </c>
      <c r="E733" s="53" t="n">
        <v>31.80664136</v>
      </c>
      <c r="F733" s="53" t="n">
        <v>-104.1710432</v>
      </c>
      <c r="G733" s="53"/>
      <c r="H733" s="53"/>
      <c r="I733" s="173" t="s">
        <v>317</v>
      </c>
      <c r="J733" s="53" t="n">
        <v>1</v>
      </c>
    </row>
    <row r="734" customFormat="false" ht="15" hidden="false" customHeight="true" outlineLevel="0" collapsed="false">
      <c r="A734" s="20" t="s">
        <v>3248</v>
      </c>
      <c r="B734" s="165" t="s">
        <v>1691</v>
      </c>
      <c r="C734" s="165" t="s">
        <v>1692</v>
      </c>
      <c r="D734" s="165" t="s">
        <v>3249</v>
      </c>
      <c r="E734" s="53" t="n">
        <v>31.74192889</v>
      </c>
      <c r="F734" s="53" t="n">
        <v>-104.094893</v>
      </c>
      <c r="G734" s="53"/>
      <c r="H734" s="53"/>
      <c r="I734" s="173" t="s">
        <v>317</v>
      </c>
      <c r="J734" s="53" t="n">
        <v>1</v>
      </c>
    </row>
    <row r="735" customFormat="false" ht="15" hidden="false" customHeight="true" outlineLevel="0" collapsed="false">
      <c r="A735" s="20" t="s">
        <v>3250</v>
      </c>
      <c r="B735" s="165" t="s">
        <v>1691</v>
      </c>
      <c r="C735" s="165" t="s">
        <v>1692</v>
      </c>
      <c r="D735" s="165" t="s">
        <v>3251</v>
      </c>
      <c r="E735" s="53" t="n">
        <v>31.6273144</v>
      </c>
      <c r="F735" s="53" t="n">
        <v>-104.045936</v>
      </c>
      <c r="G735" s="53"/>
      <c r="H735" s="53"/>
      <c r="I735" s="173" t="s">
        <v>317</v>
      </c>
      <c r="J735" s="53" t="n">
        <v>1</v>
      </c>
    </row>
    <row r="736" customFormat="false" ht="15" hidden="false" customHeight="true" outlineLevel="0" collapsed="false">
      <c r="A736" s="20" t="s">
        <v>3252</v>
      </c>
      <c r="B736" s="165" t="s">
        <v>1691</v>
      </c>
      <c r="C736" s="165" t="s">
        <v>1692</v>
      </c>
      <c r="D736" s="165" t="s">
        <v>3253</v>
      </c>
      <c r="E736" s="53" t="n">
        <v>31.65579706</v>
      </c>
      <c r="F736" s="53" t="n">
        <v>-104.0261362</v>
      </c>
      <c r="G736" s="53"/>
      <c r="H736" s="53"/>
      <c r="I736" s="173" t="s">
        <v>317</v>
      </c>
      <c r="J736" s="53" t="n">
        <v>1</v>
      </c>
    </row>
    <row r="737" customFormat="false" ht="15" hidden="false" customHeight="true" outlineLevel="0" collapsed="false">
      <c r="A737" s="20" t="s">
        <v>3254</v>
      </c>
      <c r="B737" s="165" t="s">
        <v>1691</v>
      </c>
      <c r="C737" s="165" t="s">
        <v>1692</v>
      </c>
      <c r="D737" s="165" t="s">
        <v>3255</v>
      </c>
      <c r="E737" s="53" t="n">
        <v>32.02082725</v>
      </c>
      <c r="F737" s="53" t="n">
        <v>-104.3026018</v>
      </c>
      <c r="G737" s="53"/>
      <c r="H737" s="53"/>
      <c r="I737" s="173" t="s">
        <v>317</v>
      </c>
      <c r="J737" s="53" t="n">
        <v>1</v>
      </c>
    </row>
    <row r="738" customFormat="false" ht="15" hidden="false" customHeight="true" outlineLevel="0" collapsed="false">
      <c r="A738" s="20" t="s">
        <v>3256</v>
      </c>
      <c r="B738" s="165" t="s">
        <v>1691</v>
      </c>
      <c r="C738" s="165" t="s">
        <v>1692</v>
      </c>
      <c r="D738" s="165" t="s">
        <v>3257</v>
      </c>
      <c r="E738" s="53" t="n">
        <v>31.79161697</v>
      </c>
      <c r="F738" s="53" t="n">
        <v>-104.1086713</v>
      </c>
      <c r="G738" s="53"/>
      <c r="H738" s="53"/>
      <c r="I738" s="173" t="s">
        <v>317</v>
      </c>
      <c r="J738" s="53" t="n">
        <v>1</v>
      </c>
    </row>
    <row r="739" customFormat="false" ht="15" hidden="false" customHeight="true" outlineLevel="0" collapsed="false">
      <c r="A739" s="20" t="s">
        <v>3258</v>
      </c>
      <c r="B739" s="165" t="s">
        <v>1691</v>
      </c>
      <c r="C739" s="165" t="s">
        <v>1692</v>
      </c>
      <c r="D739" s="165" t="s">
        <v>3259</v>
      </c>
      <c r="E739" s="53" t="n">
        <v>31.78189459</v>
      </c>
      <c r="F739" s="53" t="n">
        <v>-104.0727251</v>
      </c>
      <c r="G739" s="53"/>
      <c r="H739" s="53"/>
      <c r="I739" s="173" t="s">
        <v>317</v>
      </c>
      <c r="J739" s="53" t="n">
        <v>1</v>
      </c>
    </row>
    <row r="740" customFormat="false" ht="15" hidden="false" customHeight="true" outlineLevel="0" collapsed="false">
      <c r="A740" s="20" t="s">
        <v>3260</v>
      </c>
      <c r="B740" s="165" t="s">
        <v>1691</v>
      </c>
      <c r="C740" s="165" t="s">
        <v>1692</v>
      </c>
      <c r="D740" s="165" t="s">
        <v>3261</v>
      </c>
      <c r="E740" s="53" t="n">
        <v>31.74117711</v>
      </c>
      <c r="F740" s="53" t="n">
        <v>-104.0930473</v>
      </c>
      <c r="G740" s="53"/>
      <c r="H740" s="53"/>
      <c r="I740" s="173" t="s">
        <v>317</v>
      </c>
      <c r="J740" s="53" t="n">
        <v>1</v>
      </c>
    </row>
    <row r="741" customFormat="false" ht="15" hidden="false" customHeight="true" outlineLevel="0" collapsed="false">
      <c r="A741" s="20" t="s">
        <v>3262</v>
      </c>
      <c r="B741" s="165" t="s">
        <v>1691</v>
      </c>
      <c r="C741" s="165" t="s">
        <v>1692</v>
      </c>
      <c r="D741" s="165" t="s">
        <v>3263</v>
      </c>
      <c r="E741" s="53" t="n">
        <v>31.65312618</v>
      </c>
      <c r="F741" s="53" t="n">
        <v>-104.0231185</v>
      </c>
      <c r="G741" s="53"/>
      <c r="H741" s="53"/>
      <c r="I741" s="173" t="s">
        <v>317</v>
      </c>
      <c r="J741" s="53" t="n">
        <v>1</v>
      </c>
    </row>
    <row r="742" customFormat="false" ht="15" hidden="false" customHeight="true" outlineLevel="0" collapsed="false">
      <c r="A742" s="20" t="s">
        <v>3264</v>
      </c>
      <c r="B742" s="165" t="s">
        <v>1691</v>
      </c>
      <c r="C742" s="165" t="s">
        <v>1692</v>
      </c>
      <c r="D742" s="165" t="s">
        <v>3265</v>
      </c>
      <c r="E742" s="53" t="n">
        <v>31.43804756</v>
      </c>
      <c r="F742" s="53" t="n">
        <v>-103.8309822</v>
      </c>
      <c r="G742" s="53"/>
      <c r="H742" s="53"/>
      <c r="I742" s="173" t="s">
        <v>317</v>
      </c>
      <c r="J742" s="53" t="n">
        <v>1</v>
      </c>
    </row>
    <row r="743" customFormat="false" ht="15" hidden="false" customHeight="true" outlineLevel="0" collapsed="false">
      <c r="A743" s="20" t="s">
        <v>3266</v>
      </c>
      <c r="B743" s="165" t="s">
        <v>1691</v>
      </c>
      <c r="C743" s="165" t="s">
        <v>1692</v>
      </c>
      <c r="D743" s="165" t="s">
        <v>3267</v>
      </c>
      <c r="E743" s="53" t="n">
        <v>31.78216059</v>
      </c>
      <c r="F743" s="53" t="n">
        <v>-104.0652435</v>
      </c>
      <c r="G743" s="53"/>
      <c r="H743" s="53"/>
      <c r="I743" s="173" t="s">
        <v>317</v>
      </c>
      <c r="J743" s="53" t="n">
        <v>1</v>
      </c>
    </row>
    <row r="744" customFormat="false" ht="15" hidden="false" customHeight="true" outlineLevel="0" collapsed="false">
      <c r="A744" s="20" t="s">
        <v>3268</v>
      </c>
      <c r="B744" s="165" t="s">
        <v>1691</v>
      </c>
      <c r="C744" s="165" t="s">
        <v>1692</v>
      </c>
      <c r="D744" s="165" t="s">
        <v>3269</v>
      </c>
      <c r="E744" s="53" t="n">
        <v>31.64242074</v>
      </c>
      <c r="F744" s="53" t="n">
        <v>-103.9370572</v>
      </c>
      <c r="G744" s="53"/>
      <c r="H744" s="53"/>
      <c r="I744" s="173" t="s">
        <v>317</v>
      </c>
      <c r="J744" s="53" t="n">
        <v>1</v>
      </c>
    </row>
    <row r="745" customFormat="false" ht="15" hidden="false" customHeight="true" outlineLevel="0" collapsed="false">
      <c r="A745" s="20" t="s">
        <v>3270</v>
      </c>
      <c r="B745" s="165" t="s">
        <v>1691</v>
      </c>
      <c r="C745" s="165" t="s">
        <v>1692</v>
      </c>
      <c r="D745" s="165" t="s">
        <v>3271</v>
      </c>
      <c r="E745" s="53" t="n">
        <v>31.80953475</v>
      </c>
      <c r="F745" s="53" t="n">
        <v>-104.0135183</v>
      </c>
      <c r="G745" s="53"/>
      <c r="H745" s="53"/>
      <c r="I745" s="173" t="s">
        <v>317</v>
      </c>
      <c r="J745" s="53" t="n">
        <v>1</v>
      </c>
    </row>
    <row r="746" customFormat="false" ht="15" hidden="false" customHeight="true" outlineLevel="0" collapsed="false">
      <c r="A746" s="20" t="s">
        <v>3272</v>
      </c>
      <c r="B746" s="165" t="s">
        <v>1691</v>
      </c>
      <c r="C746" s="165" t="s">
        <v>1692</v>
      </c>
      <c r="D746" s="165" t="s">
        <v>3273</v>
      </c>
      <c r="E746" s="53" t="n">
        <v>31.66888716</v>
      </c>
      <c r="F746" s="53" t="n">
        <v>-103.8516125</v>
      </c>
      <c r="G746" s="53"/>
      <c r="H746" s="53"/>
      <c r="I746" s="173" t="s">
        <v>317</v>
      </c>
      <c r="J746" s="53" t="n">
        <v>1</v>
      </c>
    </row>
    <row r="747" customFormat="false" ht="15" hidden="false" customHeight="true" outlineLevel="0" collapsed="false">
      <c r="A747" s="20" t="s">
        <v>3274</v>
      </c>
      <c r="B747" s="165" t="s">
        <v>1691</v>
      </c>
      <c r="C747" s="165" t="s">
        <v>1692</v>
      </c>
      <c r="D747" s="165" t="s">
        <v>3275</v>
      </c>
      <c r="E747" s="53" t="n">
        <v>32.02276935</v>
      </c>
      <c r="F747" s="53" t="n">
        <v>-104.119506</v>
      </c>
      <c r="G747" s="53"/>
      <c r="H747" s="53"/>
      <c r="I747" s="173" t="s">
        <v>317</v>
      </c>
      <c r="J747" s="53" t="n">
        <v>1</v>
      </c>
    </row>
    <row r="748" customFormat="false" ht="15" hidden="false" customHeight="true" outlineLevel="0" collapsed="false">
      <c r="A748" s="20" t="s">
        <v>3276</v>
      </c>
      <c r="B748" s="165" t="s">
        <v>1691</v>
      </c>
      <c r="C748" s="165" t="s">
        <v>1692</v>
      </c>
      <c r="D748" s="165" t="s">
        <v>3277</v>
      </c>
      <c r="E748" s="53" t="n">
        <v>31.61029501</v>
      </c>
      <c r="F748" s="53" t="n">
        <v>-103.6346515</v>
      </c>
      <c r="G748" s="53"/>
      <c r="H748" s="53"/>
      <c r="I748" s="173" t="s">
        <v>317</v>
      </c>
      <c r="J748" s="53" t="n">
        <v>1</v>
      </c>
    </row>
    <row r="749" customFormat="false" ht="15" hidden="false" customHeight="true" outlineLevel="0" collapsed="false">
      <c r="A749" s="20" t="s">
        <v>3278</v>
      </c>
      <c r="B749" s="165" t="s">
        <v>1691</v>
      </c>
      <c r="C749" s="165" t="s">
        <v>1692</v>
      </c>
      <c r="D749" s="165" t="s">
        <v>3279</v>
      </c>
      <c r="E749" s="53" t="n">
        <v>31.52901233</v>
      </c>
      <c r="F749" s="53" t="n">
        <v>-103.584696</v>
      </c>
      <c r="G749" s="53"/>
      <c r="H749" s="53"/>
      <c r="I749" s="173" t="s">
        <v>317</v>
      </c>
      <c r="J749" s="53" t="n">
        <v>1</v>
      </c>
    </row>
    <row r="750" customFormat="false" ht="15" hidden="false" customHeight="true" outlineLevel="0" collapsed="false">
      <c r="A750" s="20" t="s">
        <v>3280</v>
      </c>
      <c r="B750" s="165" t="s">
        <v>1691</v>
      </c>
      <c r="C750" s="165" t="s">
        <v>1692</v>
      </c>
      <c r="D750" s="165" t="s">
        <v>3281</v>
      </c>
      <c r="E750" s="53" t="n">
        <v>32.14998769</v>
      </c>
      <c r="F750" s="53" t="n">
        <v>-104.0491137</v>
      </c>
      <c r="G750" s="53"/>
      <c r="H750" s="53"/>
      <c r="I750" s="173" t="s">
        <v>317</v>
      </c>
      <c r="J750" s="53" t="n">
        <v>1</v>
      </c>
    </row>
    <row r="751" customFormat="false" ht="15" hidden="false" customHeight="true" outlineLevel="0" collapsed="false">
      <c r="A751" s="20" t="s">
        <v>3282</v>
      </c>
      <c r="B751" s="165" t="s">
        <v>1691</v>
      </c>
      <c r="C751" s="165" t="s">
        <v>1692</v>
      </c>
      <c r="D751" s="165" t="s">
        <v>3283</v>
      </c>
      <c r="E751" s="53" t="n">
        <v>32.0643671</v>
      </c>
      <c r="F751" s="53" t="n">
        <v>-103.9992877</v>
      </c>
      <c r="G751" s="53"/>
      <c r="H751" s="53"/>
      <c r="I751" s="173" t="s">
        <v>317</v>
      </c>
      <c r="J751" s="53" t="n">
        <v>1</v>
      </c>
    </row>
    <row r="752" customFormat="false" ht="15" hidden="false" customHeight="true" outlineLevel="0" collapsed="false">
      <c r="A752" s="20" t="s">
        <v>3284</v>
      </c>
      <c r="B752" s="165" t="s">
        <v>1691</v>
      </c>
      <c r="C752" s="165" t="s">
        <v>1692</v>
      </c>
      <c r="D752" s="165" t="s">
        <v>3285</v>
      </c>
      <c r="E752" s="53" t="n">
        <v>31.6903334</v>
      </c>
      <c r="F752" s="53" t="n">
        <v>-103.6605181</v>
      </c>
      <c r="G752" s="53"/>
      <c r="H752" s="53"/>
      <c r="I752" s="173" t="s">
        <v>317</v>
      </c>
      <c r="J752" s="53" t="n">
        <v>1</v>
      </c>
    </row>
    <row r="753" customFormat="false" ht="15" hidden="false" customHeight="true" outlineLevel="0" collapsed="false">
      <c r="A753" s="20" t="s">
        <v>3286</v>
      </c>
      <c r="B753" s="165" t="s">
        <v>1691</v>
      </c>
      <c r="C753" s="165" t="s">
        <v>1692</v>
      </c>
      <c r="D753" s="165" t="s">
        <v>3287</v>
      </c>
      <c r="E753" s="53" t="n">
        <v>32.07970275</v>
      </c>
      <c r="F753" s="53" t="n">
        <v>-103.9520198</v>
      </c>
      <c r="G753" s="53"/>
      <c r="H753" s="53"/>
      <c r="I753" s="173" t="s">
        <v>317</v>
      </c>
      <c r="J753" s="53" t="n">
        <v>1</v>
      </c>
    </row>
    <row r="754" customFormat="false" ht="15" hidden="false" customHeight="true" outlineLevel="0" collapsed="false">
      <c r="A754" s="20" t="s">
        <v>3288</v>
      </c>
      <c r="B754" s="165" t="s">
        <v>1691</v>
      </c>
      <c r="C754" s="165" t="s">
        <v>1692</v>
      </c>
      <c r="D754" s="165" t="s">
        <v>3289</v>
      </c>
      <c r="E754" s="53" t="n">
        <v>31.84085337</v>
      </c>
      <c r="F754" s="53" t="n">
        <v>-103.7358944</v>
      </c>
      <c r="G754" s="53"/>
      <c r="H754" s="53"/>
      <c r="I754" s="173" t="s">
        <v>317</v>
      </c>
      <c r="J754" s="53" t="n">
        <v>1</v>
      </c>
    </row>
    <row r="755" customFormat="false" ht="15" hidden="false" customHeight="true" outlineLevel="0" collapsed="false">
      <c r="A755" s="20" t="s">
        <v>3290</v>
      </c>
      <c r="B755" s="165" t="s">
        <v>1691</v>
      </c>
      <c r="C755" s="165" t="s">
        <v>1692</v>
      </c>
      <c r="D755" s="165" t="s">
        <v>3291</v>
      </c>
      <c r="E755" s="53" t="n">
        <v>31.9504378</v>
      </c>
      <c r="F755" s="53" t="n">
        <v>-103.6698932</v>
      </c>
      <c r="G755" s="53"/>
      <c r="H755" s="53"/>
      <c r="I755" s="173" t="s">
        <v>317</v>
      </c>
      <c r="J755" s="53" t="n">
        <v>1</v>
      </c>
    </row>
    <row r="756" customFormat="false" ht="15" hidden="false" customHeight="true" outlineLevel="0" collapsed="false">
      <c r="A756" s="20" t="s">
        <v>3292</v>
      </c>
      <c r="B756" s="165" t="s">
        <v>1691</v>
      </c>
      <c r="C756" s="165" t="s">
        <v>1692</v>
      </c>
      <c r="D756" s="165" t="s">
        <v>3293</v>
      </c>
      <c r="E756" s="53" t="n">
        <v>32.03532949</v>
      </c>
      <c r="F756" s="53" t="n">
        <v>-103.6731403</v>
      </c>
      <c r="G756" s="53"/>
      <c r="H756" s="53"/>
      <c r="I756" s="173" t="s">
        <v>317</v>
      </c>
      <c r="J756" s="53" t="n">
        <v>1</v>
      </c>
    </row>
    <row r="757" customFormat="false" ht="15" hidden="false" customHeight="true" outlineLevel="0" collapsed="false">
      <c r="A757" s="20" t="s">
        <v>3294</v>
      </c>
      <c r="B757" s="165" t="s">
        <v>1691</v>
      </c>
      <c r="C757" s="165" t="s">
        <v>1692</v>
      </c>
      <c r="D757" s="165" t="s">
        <v>3295</v>
      </c>
      <c r="E757" s="53" t="n">
        <v>31.97248433</v>
      </c>
      <c r="F757" s="53" t="n">
        <v>-103.6674289</v>
      </c>
      <c r="G757" s="53"/>
      <c r="H757" s="53"/>
      <c r="I757" s="173" t="s">
        <v>317</v>
      </c>
      <c r="J757" s="53" t="n">
        <v>1</v>
      </c>
    </row>
    <row r="758" customFormat="false" ht="15" hidden="false" customHeight="true" outlineLevel="0" collapsed="false">
      <c r="A758" s="20" t="s">
        <v>3296</v>
      </c>
      <c r="B758" s="165" t="s">
        <v>1691</v>
      </c>
      <c r="C758" s="165" t="s">
        <v>1692</v>
      </c>
      <c r="D758" s="165" t="s">
        <v>3297</v>
      </c>
      <c r="E758" s="53" t="n">
        <v>32.19346501</v>
      </c>
      <c r="F758" s="53" t="n">
        <v>-103.7807271</v>
      </c>
      <c r="G758" s="53"/>
      <c r="H758" s="53"/>
      <c r="I758" s="173" t="s">
        <v>317</v>
      </c>
      <c r="J758" s="53" t="n">
        <v>1</v>
      </c>
    </row>
    <row r="759" customFormat="false" ht="15" hidden="false" customHeight="true" outlineLevel="0" collapsed="false">
      <c r="A759" s="20" t="s">
        <v>3298</v>
      </c>
      <c r="B759" s="165" t="s">
        <v>1691</v>
      </c>
      <c r="C759" s="165" t="s">
        <v>1692</v>
      </c>
      <c r="D759" s="165" t="s">
        <v>3299</v>
      </c>
      <c r="E759" s="53" t="n">
        <v>32.07918622</v>
      </c>
      <c r="F759" s="53" t="n">
        <v>-103.6674747</v>
      </c>
      <c r="G759" s="53"/>
      <c r="H759" s="53"/>
      <c r="I759" s="173" t="s">
        <v>317</v>
      </c>
      <c r="J759" s="53" t="n">
        <v>1</v>
      </c>
    </row>
    <row r="760" customFormat="false" ht="15" hidden="false" customHeight="true" outlineLevel="0" collapsed="false">
      <c r="A760" s="20" t="s">
        <v>3300</v>
      </c>
      <c r="B760" s="165" t="s">
        <v>1691</v>
      </c>
      <c r="C760" s="165" t="s">
        <v>1692</v>
      </c>
      <c r="D760" s="165" t="s">
        <v>3301</v>
      </c>
      <c r="E760" s="53" t="n">
        <v>31.97216521</v>
      </c>
      <c r="F760" s="53" t="n">
        <v>-103.6031901</v>
      </c>
      <c r="G760" s="53"/>
      <c r="H760" s="53"/>
      <c r="I760" s="173" t="s">
        <v>317</v>
      </c>
      <c r="J760" s="53" t="n">
        <v>1</v>
      </c>
    </row>
    <row r="761" customFormat="false" ht="15" hidden="false" customHeight="true" outlineLevel="0" collapsed="false">
      <c r="A761" s="20" t="s">
        <v>3302</v>
      </c>
      <c r="B761" s="165" t="s">
        <v>1691</v>
      </c>
      <c r="C761" s="165" t="s">
        <v>1692</v>
      </c>
      <c r="D761" s="165" t="s">
        <v>3303</v>
      </c>
      <c r="E761" s="53" t="n">
        <v>31.93938314</v>
      </c>
      <c r="F761" s="53" t="n">
        <v>-103.5504648</v>
      </c>
      <c r="G761" s="53"/>
      <c r="H761" s="53"/>
      <c r="I761" s="173" t="s">
        <v>317</v>
      </c>
      <c r="J761" s="53" t="n">
        <v>1</v>
      </c>
    </row>
    <row r="762" customFormat="false" ht="15" hidden="false" customHeight="true" outlineLevel="0" collapsed="false">
      <c r="A762" s="20" t="s">
        <v>3304</v>
      </c>
      <c r="B762" s="165" t="s">
        <v>1691</v>
      </c>
      <c r="C762" s="165" t="s">
        <v>1692</v>
      </c>
      <c r="D762" s="165" t="s">
        <v>3305</v>
      </c>
      <c r="E762" s="53" t="n">
        <v>31.87467818</v>
      </c>
      <c r="F762" s="53" t="n">
        <v>-103.5071346</v>
      </c>
      <c r="G762" s="53"/>
      <c r="H762" s="53"/>
      <c r="I762" s="173" t="s">
        <v>317</v>
      </c>
      <c r="J762" s="53" t="n">
        <v>1</v>
      </c>
    </row>
    <row r="763" customFormat="false" ht="15" hidden="false" customHeight="true" outlineLevel="0" collapsed="false">
      <c r="A763" s="20" t="s">
        <v>3306</v>
      </c>
      <c r="B763" s="165" t="s">
        <v>1691</v>
      </c>
      <c r="C763" s="165" t="s">
        <v>1692</v>
      </c>
      <c r="D763" s="165" t="s">
        <v>3307</v>
      </c>
      <c r="E763" s="53" t="n">
        <v>31.74364729</v>
      </c>
      <c r="F763" s="53" t="n">
        <v>-104.1059159</v>
      </c>
      <c r="G763" s="53"/>
      <c r="H763" s="53"/>
      <c r="I763" s="173" t="s">
        <v>317</v>
      </c>
      <c r="J763" s="53" t="n">
        <v>1</v>
      </c>
    </row>
    <row r="764" customFormat="false" ht="15" hidden="false" customHeight="true" outlineLevel="0" collapsed="false">
      <c r="A764" s="20" t="s">
        <v>3308</v>
      </c>
      <c r="B764" s="165" t="s">
        <v>1691</v>
      </c>
      <c r="C764" s="165" t="s">
        <v>1692</v>
      </c>
      <c r="D764" s="165" t="s">
        <v>3309</v>
      </c>
      <c r="E764" s="53" t="n">
        <v>31.61492258</v>
      </c>
      <c r="F764" s="53" t="n">
        <v>-104.0048475</v>
      </c>
      <c r="G764" s="53"/>
      <c r="H764" s="53"/>
      <c r="I764" s="173" t="s">
        <v>317</v>
      </c>
      <c r="J764" s="53" t="n">
        <v>1</v>
      </c>
    </row>
    <row r="765" customFormat="false" ht="15" hidden="false" customHeight="true" outlineLevel="0" collapsed="false">
      <c r="A765" s="20" t="s">
        <v>3310</v>
      </c>
      <c r="B765" s="165" t="s">
        <v>1691</v>
      </c>
      <c r="C765" s="165" t="s">
        <v>1692</v>
      </c>
      <c r="D765" s="165" t="s">
        <v>3311</v>
      </c>
      <c r="E765" s="53" t="n">
        <v>31.79197604</v>
      </c>
      <c r="F765" s="53" t="n">
        <v>-104.1123182</v>
      </c>
      <c r="G765" s="53"/>
      <c r="H765" s="53"/>
      <c r="I765" s="173" t="s">
        <v>317</v>
      </c>
      <c r="J765" s="53" t="n">
        <v>1</v>
      </c>
    </row>
    <row r="766" customFormat="false" ht="15" hidden="false" customHeight="true" outlineLevel="0" collapsed="false">
      <c r="A766" s="20" t="s">
        <v>3312</v>
      </c>
      <c r="B766" s="165" t="s">
        <v>1691</v>
      </c>
      <c r="C766" s="165" t="s">
        <v>1692</v>
      </c>
      <c r="D766" s="165" t="s">
        <v>3313</v>
      </c>
      <c r="E766" s="53" t="n">
        <v>32.17160572</v>
      </c>
      <c r="F766" s="53" t="n">
        <v>-104.3195726</v>
      </c>
      <c r="G766" s="53"/>
      <c r="H766" s="53"/>
      <c r="I766" s="173" t="s">
        <v>317</v>
      </c>
      <c r="J766" s="53" t="n">
        <v>1</v>
      </c>
    </row>
    <row r="767" customFormat="false" ht="15" hidden="false" customHeight="true" outlineLevel="0" collapsed="false">
      <c r="A767" s="20" t="s">
        <v>3314</v>
      </c>
      <c r="B767" s="165" t="s">
        <v>1691</v>
      </c>
      <c r="C767" s="165" t="s">
        <v>1692</v>
      </c>
      <c r="D767" s="165" t="s">
        <v>3315</v>
      </c>
      <c r="E767" s="53" t="n">
        <v>31.9998867</v>
      </c>
      <c r="F767" s="53" t="n">
        <v>-104.1557161</v>
      </c>
      <c r="G767" s="53"/>
      <c r="H767" s="53"/>
      <c r="I767" s="173" t="s">
        <v>317</v>
      </c>
      <c r="J767" s="53" t="n">
        <v>1</v>
      </c>
    </row>
    <row r="768" customFormat="false" ht="15" hidden="false" customHeight="true" outlineLevel="0" collapsed="false">
      <c r="A768" s="20" t="s">
        <v>3316</v>
      </c>
      <c r="B768" s="165" t="s">
        <v>1691</v>
      </c>
      <c r="C768" s="165" t="s">
        <v>1692</v>
      </c>
      <c r="D768" s="165" t="s">
        <v>3317</v>
      </c>
      <c r="E768" s="53" t="n">
        <v>31.77225251</v>
      </c>
      <c r="F768" s="53" t="n">
        <v>-103.9100922</v>
      </c>
      <c r="G768" s="53"/>
      <c r="H768" s="53"/>
      <c r="I768" s="173" t="s">
        <v>317</v>
      </c>
      <c r="J768" s="53" t="n">
        <v>1</v>
      </c>
    </row>
    <row r="769" customFormat="false" ht="15" hidden="false" customHeight="true" outlineLevel="0" collapsed="false">
      <c r="A769" s="20" t="s">
        <v>3318</v>
      </c>
      <c r="B769" s="165" t="s">
        <v>1691</v>
      </c>
      <c r="C769" s="165" t="s">
        <v>1692</v>
      </c>
      <c r="D769" s="165" t="s">
        <v>3319</v>
      </c>
      <c r="E769" s="53" t="n">
        <v>32.39639626</v>
      </c>
      <c r="F769" s="53" t="n">
        <v>-104.3078045</v>
      </c>
      <c r="G769" s="53"/>
      <c r="H769" s="53"/>
      <c r="I769" s="173" t="s">
        <v>317</v>
      </c>
      <c r="J769" s="53" t="n">
        <v>1</v>
      </c>
    </row>
    <row r="770" customFormat="false" ht="15" hidden="false" customHeight="true" outlineLevel="0" collapsed="false">
      <c r="A770" s="20" t="s">
        <v>3320</v>
      </c>
      <c r="B770" s="165" t="s">
        <v>1691</v>
      </c>
      <c r="C770" s="165" t="s">
        <v>1692</v>
      </c>
      <c r="D770" s="165" t="s">
        <v>3321</v>
      </c>
      <c r="E770" s="53" t="n">
        <v>31.86065251</v>
      </c>
      <c r="F770" s="53" t="n">
        <v>-101.7923936</v>
      </c>
      <c r="G770" s="53"/>
      <c r="H770" s="53"/>
      <c r="I770" s="173" t="s">
        <v>317</v>
      </c>
      <c r="J770" s="53" t="n">
        <v>1</v>
      </c>
    </row>
    <row r="771" customFormat="false" ht="15" hidden="false" customHeight="true" outlineLevel="0" collapsed="false">
      <c r="A771" s="20" t="s">
        <v>3322</v>
      </c>
      <c r="B771" s="165" t="s">
        <v>1691</v>
      </c>
      <c r="C771" s="165" t="s">
        <v>1692</v>
      </c>
      <c r="D771" s="165" t="s">
        <v>3323</v>
      </c>
      <c r="E771" s="53" t="n">
        <v>32.37379881</v>
      </c>
      <c r="F771" s="53" t="n">
        <v>-101.8455053</v>
      </c>
      <c r="G771" s="53"/>
      <c r="H771" s="53"/>
      <c r="I771" s="173" t="s">
        <v>317</v>
      </c>
      <c r="J771" s="53" t="n">
        <v>1</v>
      </c>
    </row>
    <row r="772" customFormat="false" ht="15" hidden="false" customHeight="true" outlineLevel="0" collapsed="false">
      <c r="A772" s="20" t="s">
        <v>3324</v>
      </c>
      <c r="B772" s="165" t="s">
        <v>1691</v>
      </c>
      <c r="C772" s="165" t="s">
        <v>1692</v>
      </c>
      <c r="D772" s="165" t="s">
        <v>3325</v>
      </c>
      <c r="E772" s="53" t="n">
        <v>32.15478849</v>
      </c>
      <c r="F772" s="53" t="n">
        <v>-101.9296436</v>
      </c>
      <c r="G772" s="53"/>
      <c r="H772" s="53"/>
      <c r="I772" s="173" t="s">
        <v>317</v>
      </c>
      <c r="J772" s="53" t="n">
        <v>1</v>
      </c>
    </row>
    <row r="773" customFormat="false" ht="15" hidden="false" customHeight="true" outlineLevel="0" collapsed="false">
      <c r="A773" s="20" t="s">
        <v>3326</v>
      </c>
      <c r="B773" s="165" t="s">
        <v>1691</v>
      </c>
      <c r="C773" s="165" t="s">
        <v>1692</v>
      </c>
      <c r="D773" s="165" t="s">
        <v>3327</v>
      </c>
      <c r="E773" s="53" t="n">
        <v>32.3350267</v>
      </c>
      <c r="F773" s="53" t="n">
        <v>-103.8146001</v>
      </c>
      <c r="G773" s="53"/>
      <c r="H773" s="53"/>
      <c r="I773" s="173" t="s">
        <v>317</v>
      </c>
      <c r="J773" s="53" t="n">
        <v>1</v>
      </c>
    </row>
    <row r="774" customFormat="false" ht="15" hidden="false" customHeight="true" outlineLevel="0" collapsed="false">
      <c r="A774" s="20" t="s">
        <v>3328</v>
      </c>
      <c r="B774" s="165" t="s">
        <v>1691</v>
      </c>
      <c r="C774" s="165" t="s">
        <v>1692</v>
      </c>
      <c r="D774" s="165" t="s">
        <v>3329</v>
      </c>
      <c r="E774" s="53" t="n">
        <v>32.30519884</v>
      </c>
      <c r="F774" s="53" t="n">
        <v>-103.7877749</v>
      </c>
      <c r="G774" s="53"/>
      <c r="H774" s="53"/>
      <c r="I774" s="173" t="s">
        <v>317</v>
      </c>
      <c r="J774" s="53" t="n">
        <v>1</v>
      </c>
    </row>
    <row r="775" customFormat="false" ht="15" hidden="false" customHeight="true" outlineLevel="0" collapsed="false">
      <c r="A775" s="20" t="s">
        <v>3330</v>
      </c>
      <c r="B775" s="165" t="s">
        <v>1691</v>
      </c>
      <c r="C775" s="165" t="s">
        <v>1692</v>
      </c>
      <c r="D775" s="165" t="s">
        <v>3331</v>
      </c>
      <c r="E775" s="53" t="n">
        <v>32.24443289</v>
      </c>
      <c r="F775" s="53" t="n">
        <v>-103.7116098</v>
      </c>
      <c r="G775" s="53"/>
      <c r="H775" s="53"/>
      <c r="I775" s="173" t="s">
        <v>317</v>
      </c>
      <c r="J775" s="53" t="n">
        <v>1</v>
      </c>
    </row>
    <row r="776" customFormat="false" ht="15" hidden="false" customHeight="true" outlineLevel="0" collapsed="false">
      <c r="A776" s="20" t="s">
        <v>3332</v>
      </c>
      <c r="B776" s="165" t="s">
        <v>1691</v>
      </c>
      <c r="C776" s="165" t="s">
        <v>1692</v>
      </c>
      <c r="D776" s="165" t="s">
        <v>3333</v>
      </c>
      <c r="E776" s="53" t="n">
        <v>32.20034985</v>
      </c>
      <c r="F776" s="53" t="n">
        <v>-103.686027</v>
      </c>
      <c r="G776" s="53"/>
      <c r="H776" s="53"/>
      <c r="I776" s="173" t="s">
        <v>317</v>
      </c>
      <c r="J776" s="53" t="n">
        <v>1</v>
      </c>
    </row>
    <row r="777" customFormat="false" ht="15" hidden="false" customHeight="true" outlineLevel="0" collapsed="false">
      <c r="A777" s="20" t="s">
        <v>3334</v>
      </c>
      <c r="B777" s="165" t="s">
        <v>1691</v>
      </c>
      <c r="C777" s="165" t="s">
        <v>1692</v>
      </c>
      <c r="D777" s="165" t="s">
        <v>3335</v>
      </c>
      <c r="E777" s="53" t="n">
        <v>32.12407721</v>
      </c>
      <c r="F777" s="53" t="n">
        <v>-103.6238997</v>
      </c>
      <c r="G777" s="53"/>
      <c r="H777" s="53"/>
      <c r="I777" s="173" t="s">
        <v>317</v>
      </c>
      <c r="J777" s="53" t="n">
        <v>1</v>
      </c>
    </row>
    <row r="778" customFormat="false" ht="15" hidden="false" customHeight="true" outlineLevel="0" collapsed="false">
      <c r="A778" s="20" t="s">
        <v>3336</v>
      </c>
      <c r="B778" s="165" t="s">
        <v>1691</v>
      </c>
      <c r="C778" s="165" t="s">
        <v>1692</v>
      </c>
      <c r="D778" s="165" t="s">
        <v>3337</v>
      </c>
      <c r="E778" s="53" t="n">
        <v>32.27630826</v>
      </c>
      <c r="F778" s="53" t="n">
        <v>-103.7897382</v>
      </c>
      <c r="G778" s="53"/>
      <c r="H778" s="53"/>
      <c r="I778" s="173" t="s">
        <v>317</v>
      </c>
      <c r="J778" s="53" t="n">
        <v>1</v>
      </c>
    </row>
    <row r="779" customFormat="false" ht="15" hidden="false" customHeight="true" outlineLevel="0" collapsed="false">
      <c r="A779" s="20" t="s">
        <v>3338</v>
      </c>
      <c r="B779" s="165" t="s">
        <v>1691</v>
      </c>
      <c r="C779" s="165" t="s">
        <v>1692</v>
      </c>
      <c r="D779" s="165" t="s">
        <v>3339</v>
      </c>
      <c r="E779" s="53" t="n">
        <v>32.22620452</v>
      </c>
      <c r="F779" s="53" t="n">
        <v>-103.8272571</v>
      </c>
      <c r="G779" s="53"/>
      <c r="H779" s="53"/>
      <c r="I779" s="173" t="s">
        <v>317</v>
      </c>
      <c r="J779" s="53" t="n">
        <v>1</v>
      </c>
    </row>
    <row r="780" customFormat="false" ht="15" hidden="false" customHeight="true" outlineLevel="0" collapsed="false">
      <c r="A780" s="20" t="s">
        <v>3340</v>
      </c>
      <c r="B780" s="165" t="s">
        <v>1691</v>
      </c>
      <c r="C780" s="165" t="s">
        <v>1692</v>
      </c>
      <c r="D780" s="165" t="s">
        <v>3341</v>
      </c>
      <c r="E780" s="53" t="n">
        <v>32.23781901</v>
      </c>
      <c r="F780" s="53" t="n">
        <v>-103.8035098</v>
      </c>
      <c r="G780" s="53"/>
      <c r="H780" s="53"/>
      <c r="I780" s="173" t="s">
        <v>317</v>
      </c>
      <c r="J780" s="53" t="n">
        <v>1</v>
      </c>
    </row>
    <row r="781" customFormat="false" ht="15" hidden="false" customHeight="true" outlineLevel="0" collapsed="false">
      <c r="A781" s="20" t="s">
        <v>3342</v>
      </c>
      <c r="B781" s="165" t="s">
        <v>1691</v>
      </c>
      <c r="C781" s="165" t="s">
        <v>1692</v>
      </c>
      <c r="D781" s="165" t="s">
        <v>3343</v>
      </c>
      <c r="E781" s="53" t="n">
        <v>32.30575775</v>
      </c>
      <c r="F781" s="53" t="n">
        <v>-103.9258587</v>
      </c>
      <c r="G781" s="53"/>
      <c r="H781" s="53"/>
      <c r="I781" s="173" t="s">
        <v>317</v>
      </c>
      <c r="J781" s="53" t="n">
        <v>1</v>
      </c>
    </row>
    <row r="782" customFormat="false" ht="15" hidden="false" customHeight="true" outlineLevel="0" collapsed="false">
      <c r="A782" s="20" t="s">
        <v>3344</v>
      </c>
      <c r="B782" s="165" t="s">
        <v>1691</v>
      </c>
      <c r="C782" s="165" t="s">
        <v>1692</v>
      </c>
      <c r="D782" s="165" t="s">
        <v>3345</v>
      </c>
      <c r="E782" s="53" t="n">
        <v>31.95441377</v>
      </c>
      <c r="F782" s="53" t="n">
        <v>-103.6770654</v>
      </c>
      <c r="G782" s="53"/>
      <c r="H782" s="53"/>
      <c r="I782" s="173" t="s">
        <v>317</v>
      </c>
      <c r="J782" s="53" t="n">
        <v>1</v>
      </c>
    </row>
    <row r="783" customFormat="false" ht="15" hidden="false" customHeight="true" outlineLevel="0" collapsed="false">
      <c r="A783" s="20" t="s">
        <v>3346</v>
      </c>
      <c r="B783" s="165" t="s">
        <v>1691</v>
      </c>
      <c r="C783" s="165" t="s">
        <v>1692</v>
      </c>
      <c r="D783" s="165" t="s">
        <v>3347</v>
      </c>
      <c r="E783" s="53" t="n">
        <v>31.9777653</v>
      </c>
      <c r="F783" s="53" t="n">
        <v>-103.7555754</v>
      </c>
      <c r="G783" s="53"/>
      <c r="H783" s="53"/>
      <c r="I783" s="173" t="s">
        <v>317</v>
      </c>
      <c r="J783" s="53" t="n">
        <v>1</v>
      </c>
    </row>
    <row r="784" customFormat="false" ht="15" hidden="false" customHeight="true" outlineLevel="0" collapsed="false">
      <c r="A784" s="20" t="s">
        <v>3348</v>
      </c>
      <c r="B784" s="165" t="s">
        <v>1691</v>
      </c>
      <c r="C784" s="165" t="s">
        <v>1692</v>
      </c>
      <c r="D784" s="165" t="s">
        <v>3349</v>
      </c>
      <c r="E784" s="53" t="n">
        <v>31.95803027</v>
      </c>
      <c r="F784" s="53" t="n">
        <v>-103.7397356</v>
      </c>
      <c r="G784" s="53"/>
      <c r="H784" s="53"/>
      <c r="I784" s="173" t="s">
        <v>317</v>
      </c>
      <c r="J784" s="53" t="n">
        <v>1</v>
      </c>
    </row>
    <row r="785" customFormat="false" ht="15" hidden="false" customHeight="true" outlineLevel="0" collapsed="false">
      <c r="A785" s="174" t="s">
        <v>3350</v>
      </c>
      <c r="B785" s="165" t="s">
        <v>1691</v>
      </c>
      <c r="C785" s="165" t="s">
        <v>1692</v>
      </c>
      <c r="D785" s="165" t="s">
        <v>3351</v>
      </c>
      <c r="E785" s="53" t="n">
        <v>31.91061726</v>
      </c>
      <c r="F785" s="53" t="n">
        <v>-103.6857462</v>
      </c>
      <c r="G785" s="53"/>
      <c r="H785" s="53"/>
      <c r="I785" s="173" t="s">
        <v>317</v>
      </c>
      <c r="J785" s="53" t="n">
        <v>1</v>
      </c>
    </row>
    <row r="786" customFormat="false" ht="15" hidden="false" customHeight="true" outlineLevel="0" collapsed="false">
      <c r="A786" s="20" t="s">
        <v>3352</v>
      </c>
      <c r="B786" s="165" t="s">
        <v>1691</v>
      </c>
      <c r="C786" s="165" t="s">
        <v>1692</v>
      </c>
      <c r="D786" s="165" t="s">
        <v>3353</v>
      </c>
      <c r="E786" s="53" t="n">
        <v>32.3083543</v>
      </c>
      <c r="F786" s="53" t="n">
        <v>-104.0895995</v>
      </c>
      <c r="G786" s="53"/>
      <c r="H786" s="53"/>
      <c r="I786" s="173" t="s">
        <v>317</v>
      </c>
      <c r="J786" s="53" t="n">
        <v>1</v>
      </c>
    </row>
    <row r="787" customFormat="false" ht="15" hidden="false" customHeight="true" outlineLevel="0" collapsed="false">
      <c r="A787" s="20" t="s">
        <v>3354</v>
      </c>
      <c r="B787" s="165" t="s">
        <v>1691</v>
      </c>
      <c r="C787" s="165" t="s">
        <v>1692</v>
      </c>
      <c r="D787" s="165" t="s">
        <v>3355</v>
      </c>
      <c r="E787" s="53" t="n">
        <v>32.25306386</v>
      </c>
      <c r="F787" s="53" t="n">
        <v>-104.0532834</v>
      </c>
      <c r="G787" s="53"/>
      <c r="H787" s="53"/>
      <c r="I787" s="173" t="s">
        <v>317</v>
      </c>
      <c r="J787" s="53" t="n">
        <v>1</v>
      </c>
    </row>
    <row r="788" customFormat="false" ht="15" hidden="false" customHeight="true" outlineLevel="0" collapsed="false">
      <c r="A788" s="20" t="s">
        <v>3356</v>
      </c>
      <c r="B788" s="165" t="s">
        <v>1691</v>
      </c>
      <c r="C788" s="165" t="s">
        <v>1692</v>
      </c>
      <c r="D788" s="165" t="s">
        <v>3357</v>
      </c>
      <c r="E788" s="53" t="n">
        <v>32.16391181</v>
      </c>
      <c r="F788" s="53" t="n">
        <v>-103.9487334</v>
      </c>
      <c r="G788" s="53"/>
      <c r="H788" s="53"/>
      <c r="I788" s="173" t="s">
        <v>317</v>
      </c>
      <c r="J788" s="53" t="n">
        <v>1</v>
      </c>
    </row>
    <row r="789" customFormat="false" ht="15" hidden="false" customHeight="true" outlineLevel="0" collapsed="false">
      <c r="A789" s="20" t="s">
        <v>3358</v>
      </c>
      <c r="B789" s="165" t="s">
        <v>1691</v>
      </c>
      <c r="C789" s="165" t="s">
        <v>1692</v>
      </c>
      <c r="D789" s="165" t="s">
        <v>3359</v>
      </c>
      <c r="E789" s="53" t="n">
        <v>31.74041713</v>
      </c>
      <c r="F789" s="53" t="n">
        <v>-103.6341241</v>
      </c>
      <c r="G789" s="53"/>
      <c r="H789" s="53"/>
      <c r="I789" s="173" t="s">
        <v>317</v>
      </c>
      <c r="J789" s="53" t="n">
        <v>1</v>
      </c>
    </row>
    <row r="790" customFormat="false" ht="15" hidden="false" customHeight="true" outlineLevel="0" collapsed="false">
      <c r="A790" s="20" t="s">
        <v>3360</v>
      </c>
      <c r="B790" s="165" t="s">
        <v>1691</v>
      </c>
      <c r="C790" s="165" t="s">
        <v>1692</v>
      </c>
      <c r="D790" s="165" t="s">
        <v>3361</v>
      </c>
      <c r="E790" s="53" t="n">
        <v>31.67609326</v>
      </c>
      <c r="F790" s="53" t="n">
        <v>-103.5690934</v>
      </c>
      <c r="G790" s="53"/>
      <c r="H790" s="53"/>
      <c r="I790" s="173" t="s">
        <v>317</v>
      </c>
      <c r="J790" s="53" t="n">
        <v>1</v>
      </c>
    </row>
    <row r="791" customFormat="false" ht="15" hidden="false" customHeight="true" outlineLevel="0" collapsed="false">
      <c r="A791" s="20" t="s">
        <v>3362</v>
      </c>
      <c r="B791" s="165" t="s">
        <v>1691</v>
      </c>
      <c r="C791" s="165" t="s">
        <v>1692</v>
      </c>
      <c r="D791" s="165" t="s">
        <v>3363</v>
      </c>
      <c r="E791" s="53" t="n">
        <v>32.25833015</v>
      </c>
      <c r="F791" s="53" t="n">
        <v>-104.0991765</v>
      </c>
      <c r="G791" s="53"/>
      <c r="H791" s="53"/>
      <c r="I791" s="173" t="s">
        <v>317</v>
      </c>
      <c r="J791" s="53" t="n">
        <v>1</v>
      </c>
    </row>
    <row r="792" customFormat="false" ht="15" hidden="false" customHeight="true" outlineLevel="0" collapsed="false">
      <c r="A792" s="20" t="s">
        <v>3364</v>
      </c>
      <c r="B792" s="165" t="s">
        <v>1691</v>
      </c>
      <c r="C792" s="165" t="s">
        <v>1692</v>
      </c>
      <c r="D792" s="165" t="s">
        <v>3365</v>
      </c>
      <c r="E792" s="53" t="n">
        <v>32.09300905</v>
      </c>
      <c r="F792" s="53" t="n">
        <v>-103.9546048</v>
      </c>
      <c r="G792" s="53"/>
      <c r="H792" s="53"/>
      <c r="I792" s="173" t="s">
        <v>317</v>
      </c>
      <c r="J792" s="53" t="n">
        <v>1</v>
      </c>
    </row>
    <row r="793" customFormat="false" ht="15" hidden="false" customHeight="true" outlineLevel="0" collapsed="false">
      <c r="A793" s="20" t="s">
        <v>3366</v>
      </c>
      <c r="B793" s="165" t="s">
        <v>1691</v>
      </c>
      <c r="C793" s="165" t="s">
        <v>1692</v>
      </c>
      <c r="D793" s="165" t="s">
        <v>3367</v>
      </c>
      <c r="E793" s="53" t="n">
        <v>32.03513755</v>
      </c>
      <c r="F793" s="53" t="n">
        <v>-103.8996583</v>
      </c>
      <c r="G793" s="53"/>
      <c r="H793" s="53"/>
      <c r="I793" s="173" t="s">
        <v>317</v>
      </c>
      <c r="J793" s="53" t="n">
        <v>1</v>
      </c>
    </row>
    <row r="794" customFormat="false" ht="15" hidden="false" customHeight="true" outlineLevel="0" collapsed="false">
      <c r="A794" s="20" t="s">
        <v>3368</v>
      </c>
      <c r="B794" s="165" t="s">
        <v>1691</v>
      </c>
      <c r="C794" s="165" t="s">
        <v>1692</v>
      </c>
      <c r="D794" s="165" t="s">
        <v>3369</v>
      </c>
      <c r="E794" s="53" t="n">
        <v>31.84131015</v>
      </c>
      <c r="F794" s="53" t="n">
        <v>-103.7660745</v>
      </c>
      <c r="G794" s="53"/>
      <c r="H794" s="53"/>
      <c r="I794" s="173" t="s">
        <v>317</v>
      </c>
      <c r="J794" s="53" t="n">
        <v>1</v>
      </c>
    </row>
    <row r="795" customFormat="false" ht="15" hidden="false" customHeight="true" outlineLevel="0" collapsed="false">
      <c r="A795" s="20" t="s">
        <v>3370</v>
      </c>
      <c r="B795" s="165" t="s">
        <v>1691</v>
      </c>
      <c r="C795" s="165" t="s">
        <v>1692</v>
      </c>
      <c r="D795" s="165" t="s">
        <v>3371</v>
      </c>
      <c r="E795" s="53" t="n">
        <v>31.92603489</v>
      </c>
      <c r="F795" s="53" t="n">
        <v>-103.843032</v>
      </c>
      <c r="G795" s="53"/>
      <c r="H795" s="53"/>
      <c r="I795" s="173" t="s">
        <v>317</v>
      </c>
      <c r="J795" s="53" t="n">
        <v>1</v>
      </c>
    </row>
    <row r="796" customFormat="false" ht="15" hidden="false" customHeight="true" outlineLevel="0" collapsed="false">
      <c r="A796" s="20" t="s">
        <v>3372</v>
      </c>
      <c r="B796" s="165" t="s">
        <v>1691</v>
      </c>
      <c r="C796" s="165" t="s">
        <v>1692</v>
      </c>
      <c r="D796" s="165" t="s">
        <v>3373</v>
      </c>
      <c r="E796" s="53" t="n">
        <v>31.65254479</v>
      </c>
      <c r="F796" s="53" t="n">
        <v>-103.6529502</v>
      </c>
      <c r="G796" s="53"/>
      <c r="H796" s="53"/>
      <c r="I796" s="173" t="s">
        <v>317</v>
      </c>
      <c r="J796" s="53" t="n">
        <v>1</v>
      </c>
    </row>
    <row r="797" customFormat="false" ht="15" hidden="false" customHeight="true" outlineLevel="0" collapsed="false">
      <c r="A797" s="20" t="s">
        <v>3374</v>
      </c>
      <c r="B797" s="165" t="s">
        <v>1691</v>
      </c>
      <c r="C797" s="165" t="s">
        <v>1692</v>
      </c>
      <c r="D797" s="165" t="s">
        <v>3375</v>
      </c>
      <c r="E797" s="53" t="n">
        <v>32.22246253</v>
      </c>
      <c r="F797" s="53" t="n">
        <v>-104.1339889</v>
      </c>
      <c r="G797" s="53"/>
      <c r="H797" s="53"/>
      <c r="I797" s="173" t="s">
        <v>317</v>
      </c>
      <c r="J797" s="53" t="n">
        <v>1</v>
      </c>
    </row>
    <row r="798" customFormat="false" ht="15" hidden="false" customHeight="true" outlineLevel="0" collapsed="false">
      <c r="A798" s="20" t="s">
        <v>3376</v>
      </c>
      <c r="B798" s="165" t="s">
        <v>1691</v>
      </c>
      <c r="C798" s="165" t="s">
        <v>1692</v>
      </c>
      <c r="D798" s="165" t="s">
        <v>3377</v>
      </c>
      <c r="E798" s="53" t="n">
        <v>31.88141743</v>
      </c>
      <c r="F798" s="53" t="n">
        <v>-103.8602577</v>
      </c>
      <c r="G798" s="53"/>
      <c r="H798" s="53"/>
      <c r="I798" s="173" t="s">
        <v>317</v>
      </c>
      <c r="J798" s="53" t="n">
        <v>1</v>
      </c>
    </row>
    <row r="799" customFormat="false" ht="15" hidden="false" customHeight="true" outlineLevel="0" collapsed="false">
      <c r="A799" s="20" t="s">
        <v>3378</v>
      </c>
      <c r="B799" s="165" t="s">
        <v>1691</v>
      </c>
      <c r="C799" s="165" t="s">
        <v>1692</v>
      </c>
      <c r="D799" s="165" t="s">
        <v>3379</v>
      </c>
      <c r="E799" s="53" t="n">
        <v>31.78365841</v>
      </c>
      <c r="F799" s="53" t="n">
        <v>-103.8426889</v>
      </c>
      <c r="G799" s="53"/>
      <c r="H799" s="53"/>
      <c r="I799" s="173" t="s">
        <v>317</v>
      </c>
      <c r="J799" s="53" t="n">
        <v>1</v>
      </c>
    </row>
    <row r="800" customFormat="false" ht="15" hidden="false" customHeight="true" outlineLevel="0" collapsed="false">
      <c r="A800" s="20" t="s">
        <v>3380</v>
      </c>
      <c r="B800" s="165" t="s">
        <v>1691</v>
      </c>
      <c r="C800" s="165" t="s">
        <v>1692</v>
      </c>
      <c r="D800" s="165" t="s">
        <v>3381</v>
      </c>
      <c r="E800" s="53" t="n">
        <v>31.92477848</v>
      </c>
      <c r="F800" s="53" t="n">
        <v>-104.0187079</v>
      </c>
      <c r="G800" s="53"/>
      <c r="H800" s="53"/>
      <c r="I800" s="173" t="s">
        <v>317</v>
      </c>
      <c r="J800" s="53" t="n">
        <v>1</v>
      </c>
    </row>
    <row r="801" customFormat="false" ht="15" hidden="false" customHeight="true" outlineLevel="0" collapsed="false">
      <c r="A801" s="20" t="s">
        <v>3382</v>
      </c>
      <c r="B801" s="165" t="s">
        <v>1691</v>
      </c>
      <c r="C801" s="165" t="s">
        <v>1692</v>
      </c>
      <c r="D801" s="165" t="s">
        <v>3383</v>
      </c>
      <c r="E801" s="53" t="n">
        <v>32.0805984</v>
      </c>
      <c r="F801" s="53" t="n">
        <v>-104.2182865</v>
      </c>
      <c r="G801" s="53"/>
      <c r="H801" s="53"/>
      <c r="I801" s="173" t="s">
        <v>317</v>
      </c>
      <c r="J801" s="53" t="n">
        <v>1</v>
      </c>
    </row>
    <row r="802" customFormat="false" ht="15" hidden="false" customHeight="true" outlineLevel="0" collapsed="false">
      <c r="A802" s="20" t="s">
        <v>3384</v>
      </c>
      <c r="B802" s="165" t="s">
        <v>1691</v>
      </c>
      <c r="C802" s="165" t="s">
        <v>1692</v>
      </c>
      <c r="D802" s="165" t="s">
        <v>3385</v>
      </c>
      <c r="E802" s="53" t="n">
        <v>31.64997874</v>
      </c>
      <c r="F802" s="53" t="n">
        <v>-103.865924</v>
      </c>
      <c r="G802" s="53"/>
      <c r="H802" s="53"/>
      <c r="I802" s="173" t="s">
        <v>317</v>
      </c>
      <c r="J802" s="53" t="n">
        <v>1</v>
      </c>
    </row>
    <row r="803" customFormat="false" ht="15" hidden="false" customHeight="true" outlineLevel="0" collapsed="false">
      <c r="A803" s="20" t="s">
        <v>3386</v>
      </c>
      <c r="B803" s="165" t="s">
        <v>1691</v>
      </c>
      <c r="C803" s="165" t="s">
        <v>1692</v>
      </c>
      <c r="D803" s="165" t="s">
        <v>3387</v>
      </c>
      <c r="E803" s="53" t="n">
        <v>31.82510516</v>
      </c>
      <c r="F803" s="53" t="n">
        <v>-104.048742</v>
      </c>
      <c r="G803" s="53"/>
      <c r="H803" s="53"/>
      <c r="I803" s="173" t="s">
        <v>317</v>
      </c>
      <c r="J803" s="53" t="n">
        <v>1</v>
      </c>
    </row>
    <row r="804" customFormat="false" ht="15" hidden="false" customHeight="true" outlineLevel="0" collapsed="false">
      <c r="A804" s="20" t="s">
        <v>3388</v>
      </c>
      <c r="B804" s="165" t="s">
        <v>1691</v>
      </c>
      <c r="C804" s="165" t="s">
        <v>1692</v>
      </c>
      <c r="D804" s="165" t="s">
        <v>3389</v>
      </c>
      <c r="E804" s="53" t="n">
        <v>31.69531491</v>
      </c>
      <c r="F804" s="53" t="n">
        <v>-103.9291218</v>
      </c>
      <c r="G804" s="53"/>
      <c r="H804" s="53"/>
      <c r="I804" s="173" t="s">
        <v>317</v>
      </c>
      <c r="J804" s="53" t="n">
        <v>1</v>
      </c>
    </row>
    <row r="805" customFormat="false" ht="15" hidden="false" customHeight="true" outlineLevel="0" collapsed="false">
      <c r="A805" s="20" t="s">
        <v>3390</v>
      </c>
      <c r="B805" s="165" t="s">
        <v>1691</v>
      </c>
      <c r="C805" s="165" t="s">
        <v>1692</v>
      </c>
      <c r="D805" s="165" t="s">
        <v>3391</v>
      </c>
      <c r="E805" s="53" t="n">
        <v>31.64771313</v>
      </c>
      <c r="F805" s="53" t="n">
        <v>-103.8957549</v>
      </c>
      <c r="G805" s="53"/>
      <c r="H805" s="53"/>
      <c r="I805" s="173" t="s">
        <v>317</v>
      </c>
      <c r="J805" s="53" t="n">
        <v>1</v>
      </c>
    </row>
    <row r="806" customFormat="false" ht="15" hidden="false" customHeight="true" outlineLevel="0" collapsed="false">
      <c r="A806" s="20" t="s">
        <v>3392</v>
      </c>
      <c r="B806" s="165" t="s">
        <v>1691</v>
      </c>
      <c r="C806" s="165" t="s">
        <v>1692</v>
      </c>
      <c r="D806" s="165" t="s">
        <v>3393</v>
      </c>
      <c r="E806" s="53" t="n">
        <v>32.11675733</v>
      </c>
      <c r="F806" s="53" t="n">
        <v>-104.3164933</v>
      </c>
      <c r="G806" s="53"/>
      <c r="H806" s="53"/>
      <c r="I806" s="173" t="s">
        <v>317</v>
      </c>
      <c r="J806" s="53" t="n">
        <v>1</v>
      </c>
    </row>
    <row r="807" customFormat="false" ht="15" hidden="false" customHeight="true" outlineLevel="0" collapsed="false">
      <c r="A807" s="20" t="s">
        <v>3394</v>
      </c>
      <c r="B807" s="165" t="s">
        <v>1691</v>
      </c>
      <c r="C807" s="165" t="s">
        <v>1692</v>
      </c>
      <c r="D807" s="165" t="s">
        <v>3395</v>
      </c>
      <c r="E807" s="53" t="n">
        <v>32.01976108</v>
      </c>
      <c r="F807" s="53" t="n">
        <v>-104.301987</v>
      </c>
      <c r="G807" s="53"/>
      <c r="H807" s="53"/>
      <c r="I807" s="173" t="s">
        <v>317</v>
      </c>
      <c r="J807" s="53" t="n">
        <v>1</v>
      </c>
    </row>
    <row r="808" customFormat="false" ht="15" hidden="false" customHeight="true" outlineLevel="0" collapsed="false">
      <c r="A808" s="20" t="s">
        <v>3396</v>
      </c>
      <c r="B808" s="165" t="s">
        <v>1691</v>
      </c>
      <c r="C808" s="165" t="s">
        <v>1692</v>
      </c>
      <c r="D808" s="165" t="s">
        <v>3397</v>
      </c>
      <c r="E808" s="53" t="n">
        <v>31.91054594</v>
      </c>
      <c r="F808" s="53" t="n">
        <v>-104.1930637</v>
      </c>
      <c r="G808" s="53"/>
      <c r="H808" s="53"/>
      <c r="I808" s="173" t="s">
        <v>317</v>
      </c>
      <c r="J808" s="53" t="n">
        <v>1</v>
      </c>
    </row>
    <row r="809" customFormat="false" ht="15" hidden="false" customHeight="true" outlineLevel="0" collapsed="false">
      <c r="A809" s="20" t="s">
        <v>3398</v>
      </c>
      <c r="B809" s="165" t="s">
        <v>1691</v>
      </c>
      <c r="C809" s="165" t="s">
        <v>1692</v>
      </c>
      <c r="D809" s="165" t="s">
        <v>3399</v>
      </c>
      <c r="E809" s="53" t="n">
        <v>31.94256676</v>
      </c>
      <c r="F809" s="53" t="n">
        <v>-103.0888313</v>
      </c>
      <c r="G809" s="53"/>
      <c r="H809" s="53"/>
      <c r="I809" s="173" t="s">
        <v>317</v>
      </c>
      <c r="J809" s="53" t="n">
        <v>1</v>
      </c>
    </row>
    <row r="810" customFormat="false" ht="15" hidden="false" customHeight="true" outlineLevel="0" collapsed="false">
      <c r="A810" s="20" t="s">
        <v>3400</v>
      </c>
      <c r="B810" s="165" t="s">
        <v>1691</v>
      </c>
      <c r="C810" s="165" t="s">
        <v>1692</v>
      </c>
      <c r="D810" s="165" t="s">
        <v>3401</v>
      </c>
      <c r="E810" s="53" t="n">
        <v>31.93323203</v>
      </c>
      <c r="F810" s="53" t="n">
        <v>-103.0323927</v>
      </c>
      <c r="G810" s="53"/>
      <c r="H810" s="53"/>
      <c r="I810" s="173" t="s">
        <v>317</v>
      </c>
      <c r="J810" s="53" t="n">
        <v>1</v>
      </c>
    </row>
    <row r="811" customFormat="false" ht="15" hidden="false" customHeight="true" outlineLevel="0" collapsed="false">
      <c r="A811" s="20" t="s">
        <v>3402</v>
      </c>
      <c r="B811" s="165" t="s">
        <v>1691</v>
      </c>
      <c r="C811" s="165" t="s">
        <v>1692</v>
      </c>
      <c r="D811" s="165" t="s">
        <v>3403</v>
      </c>
      <c r="E811" s="53" t="n">
        <v>31.65332607</v>
      </c>
      <c r="F811" s="53" t="n">
        <v>-103.5019012</v>
      </c>
      <c r="G811" s="53"/>
      <c r="H811" s="53"/>
      <c r="I811" s="173" t="s">
        <v>317</v>
      </c>
      <c r="J811" s="53" t="n">
        <v>1</v>
      </c>
    </row>
    <row r="812" customFormat="false" ht="15" hidden="false" customHeight="true" outlineLevel="0" collapsed="false">
      <c r="A812" s="20" t="s">
        <v>3404</v>
      </c>
      <c r="B812" s="165" t="s">
        <v>1691</v>
      </c>
      <c r="C812" s="165" t="s">
        <v>1692</v>
      </c>
      <c r="D812" s="165" t="s">
        <v>3405</v>
      </c>
      <c r="E812" s="53" t="n">
        <v>32.28404142</v>
      </c>
      <c r="F812" s="53" t="n">
        <v>-103.741729</v>
      </c>
      <c r="G812" s="53"/>
      <c r="H812" s="53"/>
      <c r="I812" s="173" t="s">
        <v>317</v>
      </c>
      <c r="J812" s="53" t="n">
        <v>1</v>
      </c>
    </row>
    <row r="813" customFormat="false" ht="15" hidden="false" customHeight="true" outlineLevel="0" collapsed="false">
      <c r="A813" s="20" t="s">
        <v>3406</v>
      </c>
      <c r="B813" s="165" t="s">
        <v>1691</v>
      </c>
      <c r="C813" s="165" t="s">
        <v>1692</v>
      </c>
      <c r="D813" s="165" t="s">
        <v>3407</v>
      </c>
      <c r="E813" s="53" t="n">
        <v>32.05768778</v>
      </c>
      <c r="F813" s="53" t="n">
        <v>-103.5334288</v>
      </c>
      <c r="G813" s="53"/>
      <c r="H813" s="53"/>
      <c r="I813" s="173" t="s">
        <v>317</v>
      </c>
      <c r="J813" s="53" t="n">
        <v>1</v>
      </c>
    </row>
    <row r="814" customFormat="false" ht="15" hidden="false" customHeight="true" outlineLevel="0" collapsed="false">
      <c r="A814" s="20" t="s">
        <v>3408</v>
      </c>
      <c r="B814" s="165" t="s">
        <v>1691</v>
      </c>
      <c r="C814" s="165" t="s">
        <v>1692</v>
      </c>
      <c r="D814" s="165" t="s">
        <v>3409</v>
      </c>
      <c r="E814" s="53" t="n">
        <v>32.26961568</v>
      </c>
      <c r="F814" s="53" t="n">
        <v>-103.9750111</v>
      </c>
      <c r="G814" s="53"/>
      <c r="H814" s="53"/>
      <c r="I814" s="173" t="s">
        <v>317</v>
      </c>
      <c r="J814" s="53" t="n">
        <v>1</v>
      </c>
    </row>
    <row r="815" customFormat="false" ht="15" hidden="false" customHeight="true" outlineLevel="0" collapsed="false">
      <c r="A815" s="20" t="s">
        <v>3410</v>
      </c>
      <c r="B815" s="165" t="s">
        <v>1691</v>
      </c>
      <c r="C815" s="165" t="s">
        <v>1692</v>
      </c>
      <c r="D815" s="165" t="s">
        <v>3411</v>
      </c>
      <c r="E815" s="53" t="n">
        <v>31.95834708</v>
      </c>
      <c r="F815" s="53" t="n">
        <v>-103.7425045</v>
      </c>
      <c r="G815" s="53"/>
      <c r="H815" s="53"/>
      <c r="I815" s="173" t="s">
        <v>317</v>
      </c>
      <c r="J815" s="53" t="n">
        <v>1</v>
      </c>
    </row>
    <row r="816" customFormat="false" ht="15" hidden="false" customHeight="true" outlineLevel="0" collapsed="false">
      <c r="A816" s="20" t="s">
        <v>3412</v>
      </c>
      <c r="B816" s="165" t="s">
        <v>1691</v>
      </c>
      <c r="C816" s="165" t="s">
        <v>1692</v>
      </c>
      <c r="D816" s="165" t="s">
        <v>3413</v>
      </c>
      <c r="E816" s="53" t="n">
        <v>31.90339026</v>
      </c>
      <c r="F816" s="53" t="n">
        <v>-103.7161985</v>
      </c>
      <c r="G816" s="53"/>
      <c r="H816" s="53"/>
      <c r="I816" s="173" t="s">
        <v>317</v>
      </c>
      <c r="J816" s="53" t="n">
        <v>1</v>
      </c>
    </row>
    <row r="817" customFormat="false" ht="15" hidden="false" customHeight="true" outlineLevel="0" collapsed="false">
      <c r="A817" s="20" t="s">
        <v>3414</v>
      </c>
      <c r="B817" s="165" t="s">
        <v>1691</v>
      </c>
      <c r="C817" s="165" t="s">
        <v>1692</v>
      </c>
      <c r="D817" s="165" t="s">
        <v>3415</v>
      </c>
      <c r="E817" s="53" t="n">
        <v>32.2352736</v>
      </c>
      <c r="F817" s="53" t="n">
        <v>-104.0015242</v>
      </c>
      <c r="G817" s="53"/>
      <c r="H817" s="53"/>
      <c r="I817" s="173" t="s">
        <v>317</v>
      </c>
      <c r="J817" s="53" t="n">
        <v>1</v>
      </c>
    </row>
    <row r="818" customFormat="false" ht="15" hidden="false" customHeight="true" outlineLevel="0" collapsed="false">
      <c r="A818" s="20" t="s">
        <v>3416</v>
      </c>
      <c r="B818" s="165" t="s">
        <v>1691</v>
      </c>
      <c r="C818" s="165" t="s">
        <v>1692</v>
      </c>
      <c r="D818" s="165" t="s">
        <v>3417</v>
      </c>
      <c r="E818" s="53" t="n">
        <v>32.22397947</v>
      </c>
      <c r="F818" s="53" t="n">
        <v>-103.9956337</v>
      </c>
      <c r="G818" s="53"/>
      <c r="H818" s="53"/>
      <c r="I818" s="173" t="s">
        <v>317</v>
      </c>
      <c r="J818" s="53" t="n">
        <v>1</v>
      </c>
    </row>
    <row r="819" customFormat="false" ht="15" hidden="false" customHeight="true" outlineLevel="0" collapsed="false">
      <c r="A819" s="20" t="s">
        <v>3418</v>
      </c>
      <c r="B819" s="165" t="s">
        <v>1691</v>
      </c>
      <c r="C819" s="165" t="s">
        <v>1692</v>
      </c>
      <c r="D819" s="165" t="s">
        <v>3419</v>
      </c>
      <c r="E819" s="53" t="n">
        <v>32.25560784</v>
      </c>
      <c r="F819" s="53" t="n">
        <v>-104.0656687</v>
      </c>
      <c r="G819" s="53"/>
      <c r="H819" s="53"/>
      <c r="I819" s="173" t="s">
        <v>317</v>
      </c>
      <c r="J819" s="53" t="n">
        <v>1</v>
      </c>
    </row>
    <row r="820" customFormat="false" ht="15" hidden="false" customHeight="true" outlineLevel="0" collapsed="false">
      <c r="A820" s="20" t="s">
        <v>3420</v>
      </c>
      <c r="B820" s="165" t="s">
        <v>1691</v>
      </c>
      <c r="C820" s="165" t="s">
        <v>1692</v>
      </c>
      <c r="D820" s="165" t="s">
        <v>3421</v>
      </c>
      <c r="E820" s="53" t="n">
        <v>32.07995012</v>
      </c>
      <c r="F820" s="53" t="n">
        <v>-103.9567936</v>
      </c>
      <c r="G820" s="53"/>
      <c r="H820" s="53"/>
      <c r="I820" s="173" t="s">
        <v>317</v>
      </c>
      <c r="J820" s="53" t="n">
        <v>1</v>
      </c>
    </row>
    <row r="821" customFormat="false" ht="15" hidden="false" customHeight="true" outlineLevel="0" collapsed="false">
      <c r="A821" s="20" t="s">
        <v>3422</v>
      </c>
      <c r="B821" s="165" t="s">
        <v>1691</v>
      </c>
      <c r="C821" s="165" t="s">
        <v>1692</v>
      </c>
      <c r="D821" s="165" t="s">
        <v>3423</v>
      </c>
      <c r="E821" s="53" t="n">
        <v>32.04880904</v>
      </c>
      <c r="F821" s="53" t="n">
        <v>-103.9038863</v>
      </c>
      <c r="G821" s="53"/>
      <c r="H821" s="53"/>
      <c r="I821" s="173" t="s">
        <v>317</v>
      </c>
      <c r="J821" s="53" t="n">
        <v>1</v>
      </c>
    </row>
    <row r="822" customFormat="false" ht="15" hidden="false" customHeight="true" outlineLevel="0" collapsed="false">
      <c r="A822" s="20" t="s">
        <v>3424</v>
      </c>
      <c r="B822" s="165" t="s">
        <v>1691</v>
      </c>
      <c r="C822" s="165" t="s">
        <v>1692</v>
      </c>
      <c r="D822" s="165" t="s">
        <v>3425</v>
      </c>
      <c r="E822" s="53" t="n">
        <v>32.01977031</v>
      </c>
      <c r="F822" s="53" t="n">
        <v>-103.9448511</v>
      </c>
      <c r="G822" s="53"/>
      <c r="H822" s="53"/>
      <c r="I822" s="173" t="s">
        <v>317</v>
      </c>
      <c r="J822" s="53" t="n">
        <v>1</v>
      </c>
    </row>
    <row r="823" customFormat="false" ht="15" hidden="false" customHeight="true" outlineLevel="0" collapsed="false">
      <c r="A823" s="20" t="s">
        <v>3426</v>
      </c>
      <c r="B823" s="165" t="s">
        <v>1691</v>
      </c>
      <c r="C823" s="165" t="s">
        <v>1692</v>
      </c>
      <c r="D823" s="165" t="s">
        <v>3427</v>
      </c>
      <c r="E823" s="53" t="n">
        <v>32.20361385</v>
      </c>
      <c r="F823" s="53" t="n">
        <v>-101.9645872</v>
      </c>
      <c r="G823" s="53"/>
      <c r="H823" s="53"/>
      <c r="I823" s="173" t="s">
        <v>317</v>
      </c>
      <c r="J823" s="53" t="n">
        <v>1</v>
      </c>
    </row>
    <row r="824" customFormat="false" ht="15" hidden="false" customHeight="true" outlineLevel="0" collapsed="false">
      <c r="A824" s="20" t="s">
        <v>3428</v>
      </c>
      <c r="B824" s="165" t="s">
        <v>1691</v>
      </c>
      <c r="C824" s="165" t="s">
        <v>1692</v>
      </c>
      <c r="D824" s="165" t="s">
        <v>3429</v>
      </c>
      <c r="E824" s="53" t="n">
        <v>32.15639296</v>
      </c>
      <c r="F824" s="53" t="n">
        <v>-101.9323515</v>
      </c>
      <c r="G824" s="53"/>
      <c r="H824" s="53"/>
      <c r="I824" s="173" t="s">
        <v>317</v>
      </c>
      <c r="J824" s="53" t="n">
        <v>1</v>
      </c>
    </row>
    <row r="825" customFormat="false" ht="15" hidden="false" customHeight="true" outlineLevel="0" collapsed="false">
      <c r="A825" s="20" t="s">
        <v>3430</v>
      </c>
      <c r="B825" s="165" t="s">
        <v>1691</v>
      </c>
      <c r="C825" s="165" t="s">
        <v>1692</v>
      </c>
      <c r="D825" s="165" t="s">
        <v>3431</v>
      </c>
      <c r="E825" s="53" t="n">
        <v>31.82720603</v>
      </c>
      <c r="F825" s="53" t="n">
        <v>-101.9074029</v>
      </c>
      <c r="G825" s="53"/>
      <c r="H825" s="53"/>
      <c r="I825" s="173" t="s">
        <v>317</v>
      </c>
      <c r="J825" s="53" t="n">
        <v>1</v>
      </c>
    </row>
    <row r="826" customFormat="false" ht="15" hidden="false" customHeight="true" outlineLevel="0" collapsed="false">
      <c r="A826" s="20" t="s">
        <v>3432</v>
      </c>
      <c r="B826" s="165" t="s">
        <v>1691</v>
      </c>
      <c r="C826" s="165" t="s">
        <v>1692</v>
      </c>
      <c r="D826" s="165" t="s">
        <v>3433</v>
      </c>
      <c r="E826" s="53" t="n">
        <v>31.84962912</v>
      </c>
      <c r="F826" s="53" t="n">
        <v>-101.8206925</v>
      </c>
      <c r="G826" s="53"/>
      <c r="H826" s="53"/>
      <c r="I826" s="173" t="s">
        <v>317</v>
      </c>
      <c r="J826" s="53" t="n">
        <v>1</v>
      </c>
    </row>
    <row r="827" customFormat="false" ht="15" hidden="false" customHeight="true" outlineLevel="0" collapsed="false">
      <c r="A827" s="20" t="s">
        <v>3434</v>
      </c>
      <c r="B827" s="165" t="s">
        <v>1691</v>
      </c>
      <c r="C827" s="165" t="s">
        <v>1692</v>
      </c>
      <c r="D827" s="165" t="s">
        <v>3435</v>
      </c>
      <c r="E827" s="53" t="n">
        <v>31.73788443</v>
      </c>
      <c r="F827" s="53" t="n">
        <v>-101.7993465</v>
      </c>
      <c r="G827" s="53"/>
      <c r="H827" s="53"/>
      <c r="I827" s="173" t="s">
        <v>317</v>
      </c>
      <c r="J827" s="53" t="n">
        <v>1</v>
      </c>
    </row>
    <row r="828" customFormat="false" ht="15" hidden="false" customHeight="true" outlineLevel="0" collapsed="false">
      <c r="A828" s="20" t="s">
        <v>3436</v>
      </c>
      <c r="B828" s="165" t="s">
        <v>1691</v>
      </c>
      <c r="C828" s="165" t="s">
        <v>1692</v>
      </c>
      <c r="D828" s="165" t="s">
        <v>3437</v>
      </c>
      <c r="E828" s="53" t="n">
        <v>31.61146419</v>
      </c>
      <c r="F828" s="53" t="n">
        <v>-101.8061661</v>
      </c>
      <c r="G828" s="53"/>
      <c r="H828" s="53"/>
      <c r="I828" s="173" t="s">
        <v>317</v>
      </c>
      <c r="J828" s="53" t="n">
        <v>1</v>
      </c>
    </row>
    <row r="829" customFormat="false" ht="15" hidden="false" customHeight="true" outlineLevel="0" collapsed="false">
      <c r="A829" s="20" t="s">
        <v>3438</v>
      </c>
      <c r="B829" s="165" t="s">
        <v>1691</v>
      </c>
      <c r="C829" s="165" t="s">
        <v>1692</v>
      </c>
      <c r="D829" s="165" t="s">
        <v>3439</v>
      </c>
      <c r="E829" s="53" t="n">
        <v>31.47392351</v>
      </c>
      <c r="F829" s="53" t="n">
        <v>-101.7458189</v>
      </c>
      <c r="G829" s="53"/>
      <c r="H829" s="53"/>
      <c r="I829" s="173" t="s">
        <v>317</v>
      </c>
      <c r="J829" s="53" t="n">
        <v>1</v>
      </c>
    </row>
    <row r="830" customFormat="false" ht="15" hidden="false" customHeight="true" outlineLevel="0" collapsed="false">
      <c r="A830" s="20" t="s">
        <v>3440</v>
      </c>
      <c r="B830" s="165" t="s">
        <v>1691</v>
      </c>
      <c r="C830" s="165" t="s">
        <v>1692</v>
      </c>
      <c r="D830" s="165" t="s">
        <v>3441</v>
      </c>
      <c r="E830" s="53" t="n">
        <v>31.85280738</v>
      </c>
      <c r="F830" s="53" t="n">
        <v>-101.7768869</v>
      </c>
      <c r="G830" s="53"/>
      <c r="H830" s="53"/>
      <c r="I830" s="173" t="s">
        <v>317</v>
      </c>
      <c r="J830" s="53" t="n">
        <v>1</v>
      </c>
    </row>
    <row r="831" customFormat="false" ht="15" hidden="false" customHeight="true" outlineLevel="0" collapsed="false">
      <c r="A831" s="20" t="s">
        <v>3442</v>
      </c>
      <c r="B831" s="165" t="s">
        <v>1691</v>
      </c>
      <c r="C831" s="165" t="s">
        <v>1692</v>
      </c>
      <c r="D831" s="165" t="s">
        <v>3443</v>
      </c>
      <c r="E831" s="53" t="n">
        <v>31.64817889</v>
      </c>
      <c r="F831" s="53" t="n">
        <v>-101.7668539</v>
      </c>
      <c r="G831" s="53"/>
      <c r="H831" s="53"/>
      <c r="I831" s="173" t="s">
        <v>317</v>
      </c>
      <c r="J831" s="53" t="n">
        <v>1</v>
      </c>
    </row>
    <row r="832" customFormat="false" ht="15" hidden="false" customHeight="true" outlineLevel="0" collapsed="false">
      <c r="A832" s="20" t="s">
        <v>3444</v>
      </c>
      <c r="B832" s="165" t="s">
        <v>1691</v>
      </c>
      <c r="C832" s="165" t="s">
        <v>1692</v>
      </c>
      <c r="D832" s="165" t="s">
        <v>3445</v>
      </c>
      <c r="E832" s="53" t="n">
        <v>31.50345885</v>
      </c>
      <c r="F832" s="53" t="n">
        <v>-101.7236262</v>
      </c>
      <c r="G832" s="53"/>
      <c r="H832" s="53"/>
      <c r="I832" s="173" t="s">
        <v>317</v>
      </c>
      <c r="J832" s="53" t="n">
        <v>1</v>
      </c>
    </row>
    <row r="833" customFormat="false" ht="15" hidden="false" customHeight="true" outlineLevel="0" collapsed="false">
      <c r="A833" s="20" t="s">
        <v>3446</v>
      </c>
      <c r="B833" s="165" t="s">
        <v>1691</v>
      </c>
      <c r="C833" s="165" t="s">
        <v>1692</v>
      </c>
      <c r="D833" s="165" t="s">
        <v>3447</v>
      </c>
      <c r="E833" s="53" t="n">
        <v>31.61200199</v>
      </c>
      <c r="F833" s="53" t="n">
        <v>-103.9994742</v>
      </c>
      <c r="G833" s="53"/>
      <c r="H833" s="53"/>
      <c r="I833" s="173" t="s">
        <v>317</v>
      </c>
      <c r="J833" s="53" t="n">
        <v>1</v>
      </c>
    </row>
    <row r="834" customFormat="false" ht="15" hidden="false" customHeight="true" outlineLevel="0" collapsed="false">
      <c r="A834" s="20" t="s">
        <v>3448</v>
      </c>
      <c r="B834" s="165" t="s">
        <v>1691</v>
      </c>
      <c r="C834" s="165" t="s">
        <v>1692</v>
      </c>
      <c r="D834" s="165" t="s">
        <v>3449</v>
      </c>
      <c r="E834" s="53" t="n">
        <v>31.80373369</v>
      </c>
      <c r="F834" s="53" t="n">
        <v>-104.1262995</v>
      </c>
      <c r="G834" s="53"/>
      <c r="H834" s="53"/>
      <c r="I834" s="173" t="s">
        <v>317</v>
      </c>
      <c r="J834" s="53" t="n">
        <v>1</v>
      </c>
    </row>
    <row r="835" customFormat="false" ht="15" hidden="false" customHeight="true" outlineLevel="0" collapsed="false">
      <c r="A835" s="20" t="s">
        <v>3450</v>
      </c>
      <c r="B835" s="165" t="s">
        <v>1691</v>
      </c>
      <c r="C835" s="165" t="s">
        <v>1692</v>
      </c>
      <c r="D835" s="165" t="s">
        <v>3451</v>
      </c>
      <c r="E835" s="53" t="n">
        <v>31.65647705</v>
      </c>
      <c r="F835" s="53" t="n">
        <v>-104.030408</v>
      </c>
      <c r="G835" s="53"/>
      <c r="H835" s="53"/>
      <c r="I835" s="173" t="s">
        <v>317</v>
      </c>
      <c r="J835" s="53" t="n">
        <v>1</v>
      </c>
    </row>
    <row r="836" customFormat="false" ht="15" hidden="false" customHeight="true" outlineLevel="0" collapsed="false">
      <c r="A836" s="20" t="s">
        <v>3452</v>
      </c>
      <c r="B836" s="165" t="s">
        <v>1691</v>
      </c>
      <c r="C836" s="165" t="s">
        <v>1692</v>
      </c>
      <c r="D836" s="165" t="s">
        <v>3453</v>
      </c>
      <c r="E836" s="53" t="n">
        <v>31.86928964</v>
      </c>
      <c r="F836" s="53" t="n">
        <v>-101.824528</v>
      </c>
      <c r="G836" s="53"/>
      <c r="H836" s="53"/>
      <c r="I836" s="173" t="s">
        <v>317</v>
      </c>
      <c r="J836" s="53" t="n">
        <v>1</v>
      </c>
    </row>
    <row r="837" customFormat="false" ht="15" hidden="false" customHeight="true" outlineLevel="0" collapsed="false">
      <c r="A837" s="20" t="s">
        <v>3454</v>
      </c>
      <c r="B837" s="165" t="s">
        <v>1691</v>
      </c>
      <c r="C837" s="165" t="s">
        <v>1692</v>
      </c>
      <c r="D837" s="165" t="s">
        <v>3455</v>
      </c>
      <c r="E837" s="53" t="n">
        <v>31.34282849</v>
      </c>
      <c r="F837" s="53" t="n">
        <v>-101.7767885</v>
      </c>
      <c r="G837" s="53"/>
      <c r="H837" s="53"/>
      <c r="I837" s="173" t="s">
        <v>317</v>
      </c>
      <c r="J837" s="53" t="n">
        <v>1</v>
      </c>
    </row>
    <row r="838" customFormat="false" ht="15" hidden="false" customHeight="true" outlineLevel="0" collapsed="false">
      <c r="A838" s="20" t="s">
        <v>3456</v>
      </c>
      <c r="B838" s="165" t="s">
        <v>1691</v>
      </c>
      <c r="C838" s="165" t="s">
        <v>1692</v>
      </c>
      <c r="D838" s="165" t="s">
        <v>3457</v>
      </c>
      <c r="E838" s="53" t="n">
        <v>31.62491927</v>
      </c>
      <c r="F838" s="53" t="n">
        <v>-104.0184584</v>
      </c>
      <c r="G838" s="53"/>
      <c r="H838" s="53"/>
      <c r="I838" s="173" t="s">
        <v>317</v>
      </c>
      <c r="J838" s="53" t="n">
        <v>1</v>
      </c>
    </row>
    <row r="839" customFormat="false" ht="15" hidden="false" customHeight="true" outlineLevel="0" collapsed="false">
      <c r="A839" s="20" t="s">
        <v>3458</v>
      </c>
      <c r="B839" s="165" t="s">
        <v>1691</v>
      </c>
      <c r="C839" s="165" t="s">
        <v>1692</v>
      </c>
      <c r="D839" s="165" t="s">
        <v>3459</v>
      </c>
      <c r="E839" s="53" t="n">
        <v>31.48263391</v>
      </c>
      <c r="F839" s="53" t="n">
        <v>-103.8308584</v>
      </c>
      <c r="G839" s="53"/>
      <c r="H839" s="53"/>
      <c r="I839" s="173" t="s">
        <v>317</v>
      </c>
      <c r="J839" s="53" t="n">
        <v>1</v>
      </c>
    </row>
    <row r="840" customFormat="false" ht="15" hidden="false" customHeight="true" outlineLevel="0" collapsed="false">
      <c r="A840" s="20" t="s">
        <v>3460</v>
      </c>
      <c r="B840" s="165" t="s">
        <v>1691</v>
      </c>
      <c r="C840" s="165" t="s">
        <v>1692</v>
      </c>
      <c r="D840" s="165" t="s">
        <v>3461</v>
      </c>
      <c r="E840" s="53" t="n">
        <v>32.00599676</v>
      </c>
      <c r="F840" s="53" t="n">
        <v>-104.1795132</v>
      </c>
      <c r="G840" s="53"/>
      <c r="H840" s="53"/>
      <c r="I840" s="173" t="s">
        <v>317</v>
      </c>
      <c r="J840" s="53" t="n">
        <v>1</v>
      </c>
    </row>
    <row r="841" customFormat="false" ht="15" hidden="false" customHeight="true" outlineLevel="0" collapsed="false">
      <c r="A841" s="20" t="s">
        <v>3462</v>
      </c>
      <c r="B841" s="165" t="s">
        <v>1691</v>
      </c>
      <c r="C841" s="165" t="s">
        <v>1692</v>
      </c>
      <c r="D841" s="165" t="s">
        <v>3463</v>
      </c>
      <c r="E841" s="53" t="n">
        <v>31.7231945</v>
      </c>
      <c r="F841" s="53" t="n">
        <v>-103.9534175</v>
      </c>
      <c r="G841" s="53"/>
      <c r="H841" s="53"/>
      <c r="I841" s="173" t="s">
        <v>317</v>
      </c>
      <c r="J841" s="53" t="n">
        <v>1</v>
      </c>
    </row>
    <row r="842" customFormat="false" ht="15" hidden="false" customHeight="true" outlineLevel="0" collapsed="false">
      <c r="A842" s="20" t="s">
        <v>3464</v>
      </c>
      <c r="B842" s="165" t="s">
        <v>1691</v>
      </c>
      <c r="C842" s="165" t="s">
        <v>1692</v>
      </c>
      <c r="D842" s="165" t="s">
        <v>3465</v>
      </c>
      <c r="E842" s="53" t="n">
        <v>32.08292387</v>
      </c>
      <c r="F842" s="53" t="n">
        <v>-104.2038523</v>
      </c>
      <c r="G842" s="53"/>
      <c r="H842" s="53"/>
      <c r="I842" s="173" t="s">
        <v>317</v>
      </c>
      <c r="J842" s="53" t="n">
        <v>1</v>
      </c>
    </row>
    <row r="843" customFormat="false" ht="15" hidden="false" customHeight="true" outlineLevel="0" collapsed="false">
      <c r="A843" s="20" t="s">
        <v>3466</v>
      </c>
      <c r="B843" s="165" t="s">
        <v>1691</v>
      </c>
      <c r="C843" s="165" t="s">
        <v>1692</v>
      </c>
      <c r="D843" s="165" t="s">
        <v>3467</v>
      </c>
      <c r="E843" s="53" t="n">
        <v>31.91908692</v>
      </c>
      <c r="F843" s="53" t="n">
        <v>-104.0530966</v>
      </c>
      <c r="G843" s="53"/>
      <c r="H843" s="53"/>
      <c r="I843" s="173" t="s">
        <v>317</v>
      </c>
      <c r="J843" s="53" t="n">
        <v>1</v>
      </c>
    </row>
    <row r="844" customFormat="false" ht="15" hidden="false" customHeight="true" outlineLevel="0" collapsed="false">
      <c r="A844" s="20" t="s">
        <v>3468</v>
      </c>
      <c r="B844" s="165" t="s">
        <v>1691</v>
      </c>
      <c r="C844" s="165" t="s">
        <v>1692</v>
      </c>
      <c r="D844" s="165" t="s">
        <v>3469</v>
      </c>
      <c r="E844" s="53" t="n">
        <v>31.77558498</v>
      </c>
      <c r="F844" s="53" t="n">
        <v>-103.9371695</v>
      </c>
      <c r="G844" s="53"/>
      <c r="H844" s="53"/>
      <c r="I844" s="173" t="s">
        <v>317</v>
      </c>
      <c r="J844" s="53" t="n">
        <v>1</v>
      </c>
    </row>
    <row r="845" customFormat="false" ht="15" hidden="false" customHeight="true" outlineLevel="0" collapsed="false">
      <c r="A845" s="20" t="s">
        <v>3470</v>
      </c>
      <c r="B845" s="165" t="s">
        <v>1691</v>
      </c>
      <c r="C845" s="165" t="s">
        <v>1692</v>
      </c>
      <c r="D845" s="165" t="s">
        <v>3471</v>
      </c>
      <c r="E845" s="53" t="n">
        <v>31.65397896</v>
      </c>
      <c r="F845" s="53" t="n">
        <v>-104.0309391</v>
      </c>
      <c r="G845" s="53"/>
      <c r="H845" s="53"/>
      <c r="I845" s="173" t="s">
        <v>317</v>
      </c>
      <c r="J845" s="53" t="n">
        <v>1</v>
      </c>
    </row>
    <row r="846" customFormat="false" ht="15" hidden="false" customHeight="true" outlineLevel="0" collapsed="false">
      <c r="A846" s="20" t="s">
        <v>3472</v>
      </c>
      <c r="B846" s="165" t="s">
        <v>1691</v>
      </c>
      <c r="C846" s="165" t="s">
        <v>1692</v>
      </c>
      <c r="D846" s="165" t="s">
        <v>3473</v>
      </c>
      <c r="E846" s="53" t="n">
        <v>31.62775762</v>
      </c>
      <c r="F846" s="53" t="n">
        <v>-104.0167089</v>
      </c>
      <c r="G846" s="53"/>
      <c r="H846" s="53"/>
      <c r="I846" s="173" t="s">
        <v>317</v>
      </c>
      <c r="J846" s="53" t="n">
        <v>1</v>
      </c>
    </row>
    <row r="847" customFormat="false" ht="15" hidden="false" customHeight="true" outlineLevel="0" collapsed="false">
      <c r="A847" s="20" t="s">
        <v>3474</v>
      </c>
      <c r="B847" s="165" t="s">
        <v>1691</v>
      </c>
      <c r="C847" s="165" t="s">
        <v>1692</v>
      </c>
      <c r="D847" s="165" t="s">
        <v>3475</v>
      </c>
      <c r="E847" s="53" t="n">
        <v>31.89347066</v>
      </c>
      <c r="F847" s="53" t="n">
        <v>-104.1874358</v>
      </c>
      <c r="G847" s="53"/>
      <c r="H847" s="53"/>
      <c r="I847" s="173" t="s">
        <v>317</v>
      </c>
      <c r="J847" s="53" t="n">
        <v>1</v>
      </c>
    </row>
    <row r="848" customFormat="false" ht="15" hidden="false" customHeight="true" outlineLevel="0" collapsed="false">
      <c r="A848" s="20" t="s">
        <v>3476</v>
      </c>
      <c r="B848" s="165" t="s">
        <v>1691</v>
      </c>
      <c r="C848" s="165" t="s">
        <v>1692</v>
      </c>
      <c r="D848" s="165" t="s">
        <v>3477</v>
      </c>
      <c r="E848" s="53" t="n">
        <v>31.83832041</v>
      </c>
      <c r="F848" s="53" t="n">
        <v>-104.056945</v>
      </c>
      <c r="G848" s="53"/>
      <c r="H848" s="53"/>
      <c r="I848" s="173" t="s">
        <v>317</v>
      </c>
      <c r="J848" s="53" t="n">
        <v>1</v>
      </c>
    </row>
    <row r="849" customFormat="false" ht="15" hidden="false" customHeight="true" outlineLevel="0" collapsed="false">
      <c r="A849" s="20" t="s">
        <v>3478</v>
      </c>
      <c r="B849" s="165" t="s">
        <v>1691</v>
      </c>
      <c r="C849" s="165" t="s">
        <v>1692</v>
      </c>
      <c r="D849" s="165" t="s">
        <v>3479</v>
      </c>
      <c r="E849" s="53" t="n">
        <v>31.83327244</v>
      </c>
      <c r="F849" s="53" t="n">
        <v>-104.0138545</v>
      </c>
      <c r="G849" s="53"/>
      <c r="H849" s="53"/>
      <c r="I849" s="173" t="s">
        <v>317</v>
      </c>
      <c r="J849" s="53" t="n">
        <v>1</v>
      </c>
    </row>
    <row r="850" customFormat="false" ht="15" hidden="false" customHeight="true" outlineLevel="0" collapsed="false">
      <c r="A850" s="20" t="s">
        <v>3480</v>
      </c>
      <c r="B850" s="165" t="s">
        <v>1691</v>
      </c>
      <c r="C850" s="165" t="s">
        <v>1692</v>
      </c>
      <c r="D850" s="165" t="s">
        <v>3481</v>
      </c>
      <c r="E850" s="53" t="n">
        <v>31.83712536</v>
      </c>
      <c r="F850" s="53" t="n">
        <v>-104.012458</v>
      </c>
      <c r="G850" s="53"/>
      <c r="H850" s="53"/>
      <c r="I850" s="173" t="s">
        <v>317</v>
      </c>
      <c r="J850" s="53" t="n">
        <v>1</v>
      </c>
    </row>
    <row r="851" customFormat="false" ht="15" hidden="false" customHeight="true" outlineLevel="0" collapsed="false">
      <c r="A851" s="20" t="s">
        <v>3482</v>
      </c>
      <c r="B851" s="165" t="s">
        <v>1691</v>
      </c>
      <c r="C851" s="165" t="s">
        <v>1692</v>
      </c>
      <c r="D851" s="165" t="s">
        <v>3483</v>
      </c>
      <c r="E851" s="53" t="n">
        <v>31.97839338</v>
      </c>
      <c r="F851" s="53" t="n">
        <v>-104.0631519</v>
      </c>
      <c r="G851" s="53"/>
      <c r="H851" s="53"/>
      <c r="I851" s="173" t="s">
        <v>317</v>
      </c>
      <c r="J851" s="53" t="n">
        <v>1</v>
      </c>
    </row>
    <row r="852" customFormat="false" ht="15" hidden="false" customHeight="true" outlineLevel="0" collapsed="false">
      <c r="A852" s="20" t="s">
        <v>3484</v>
      </c>
      <c r="B852" s="165" t="s">
        <v>1691</v>
      </c>
      <c r="C852" s="165" t="s">
        <v>1692</v>
      </c>
      <c r="D852" s="165" t="s">
        <v>3485</v>
      </c>
      <c r="E852" s="53" t="n">
        <v>31.93453422</v>
      </c>
      <c r="F852" s="53" t="n">
        <v>-104.0304015</v>
      </c>
      <c r="G852" s="53"/>
      <c r="H852" s="53"/>
      <c r="I852" s="173" t="s">
        <v>317</v>
      </c>
      <c r="J852" s="53" t="n">
        <v>1</v>
      </c>
    </row>
    <row r="853" customFormat="false" ht="15" hidden="false" customHeight="true" outlineLevel="0" collapsed="false">
      <c r="A853" s="20" t="s">
        <v>3486</v>
      </c>
      <c r="B853" s="165" t="s">
        <v>1691</v>
      </c>
      <c r="C853" s="165" t="s">
        <v>1692</v>
      </c>
      <c r="D853" s="165" t="s">
        <v>3487</v>
      </c>
      <c r="E853" s="53" t="n">
        <v>31.76333473</v>
      </c>
      <c r="F853" s="53" t="n">
        <v>-103.8267085</v>
      </c>
      <c r="G853" s="53"/>
      <c r="H853" s="53"/>
      <c r="I853" s="173" t="s">
        <v>317</v>
      </c>
      <c r="J853" s="53" t="n">
        <v>1</v>
      </c>
    </row>
    <row r="854" customFormat="false" ht="15" hidden="false" customHeight="true" outlineLevel="0" collapsed="false">
      <c r="A854" s="20" t="s">
        <v>3488</v>
      </c>
      <c r="B854" s="165" t="s">
        <v>1691</v>
      </c>
      <c r="C854" s="165" t="s">
        <v>1692</v>
      </c>
      <c r="D854" s="165" t="s">
        <v>3489</v>
      </c>
      <c r="E854" s="53" t="n">
        <v>31.94196425</v>
      </c>
      <c r="F854" s="53" t="n">
        <v>-103.9105819</v>
      </c>
      <c r="G854" s="53"/>
      <c r="H854" s="53"/>
      <c r="I854" s="173" t="s">
        <v>317</v>
      </c>
      <c r="J854" s="53" t="n">
        <v>1</v>
      </c>
    </row>
    <row r="855" customFormat="false" ht="15" hidden="false" customHeight="true" outlineLevel="0" collapsed="false">
      <c r="A855" s="20" t="s">
        <v>3490</v>
      </c>
      <c r="B855" s="165" t="s">
        <v>1691</v>
      </c>
      <c r="C855" s="165" t="s">
        <v>1692</v>
      </c>
      <c r="D855" s="165" t="s">
        <v>3491</v>
      </c>
      <c r="E855" s="53" t="n">
        <v>31.91416652</v>
      </c>
      <c r="F855" s="53" t="n">
        <v>-103.8777963</v>
      </c>
      <c r="G855" s="53"/>
      <c r="H855" s="53"/>
      <c r="I855" s="173" t="s">
        <v>317</v>
      </c>
      <c r="J855" s="53" t="n">
        <v>1</v>
      </c>
    </row>
    <row r="856" customFormat="false" ht="15" hidden="false" customHeight="true" outlineLevel="0" collapsed="false">
      <c r="A856" s="20" t="s">
        <v>3492</v>
      </c>
      <c r="B856" s="165" t="s">
        <v>1691</v>
      </c>
      <c r="C856" s="165" t="s">
        <v>1692</v>
      </c>
      <c r="D856" s="165" t="s">
        <v>3493</v>
      </c>
      <c r="E856" s="53" t="n">
        <v>32.27025602</v>
      </c>
      <c r="F856" s="53" t="n">
        <v>-104.1314277</v>
      </c>
      <c r="G856" s="53"/>
      <c r="H856" s="53"/>
      <c r="I856" s="173" t="s">
        <v>317</v>
      </c>
      <c r="J856" s="53" t="n">
        <v>1</v>
      </c>
    </row>
    <row r="857" customFormat="false" ht="15" hidden="false" customHeight="true" outlineLevel="0" collapsed="false">
      <c r="A857" s="20" t="s">
        <v>3494</v>
      </c>
      <c r="B857" s="165" t="s">
        <v>1691</v>
      </c>
      <c r="C857" s="165" t="s">
        <v>1692</v>
      </c>
      <c r="D857" s="165" t="s">
        <v>3495</v>
      </c>
      <c r="E857" s="53" t="n">
        <v>32.22061857</v>
      </c>
      <c r="F857" s="53" t="n">
        <v>-104.0818405</v>
      </c>
      <c r="G857" s="53"/>
      <c r="H857" s="53"/>
      <c r="I857" s="173" t="s">
        <v>317</v>
      </c>
      <c r="J857" s="53" t="n">
        <v>1</v>
      </c>
    </row>
    <row r="858" customFormat="false" ht="15" hidden="false" customHeight="true" outlineLevel="0" collapsed="false">
      <c r="A858" s="20" t="s">
        <v>3496</v>
      </c>
      <c r="B858" s="165" t="s">
        <v>1691</v>
      </c>
      <c r="C858" s="165" t="s">
        <v>1692</v>
      </c>
      <c r="D858" s="165" t="s">
        <v>3497</v>
      </c>
      <c r="E858" s="53" t="n">
        <v>31.89805679</v>
      </c>
      <c r="F858" s="53" t="n">
        <v>-103.8198831</v>
      </c>
      <c r="G858" s="53"/>
      <c r="H858" s="53"/>
      <c r="I858" s="173" t="s">
        <v>317</v>
      </c>
      <c r="J858" s="53" t="n">
        <v>1</v>
      </c>
    </row>
    <row r="859" customFormat="false" ht="15" hidden="false" customHeight="true" outlineLevel="0" collapsed="false">
      <c r="A859" s="20" t="s">
        <v>3498</v>
      </c>
      <c r="B859" s="165" t="s">
        <v>1691</v>
      </c>
      <c r="C859" s="165" t="s">
        <v>1692</v>
      </c>
      <c r="D859" s="165" t="s">
        <v>3499</v>
      </c>
      <c r="E859" s="53" t="n">
        <v>32.06574107</v>
      </c>
      <c r="F859" s="53" t="n">
        <v>-103.9393038</v>
      </c>
      <c r="G859" s="53"/>
      <c r="H859" s="53"/>
      <c r="I859" s="173" t="s">
        <v>317</v>
      </c>
      <c r="J859" s="53" t="n">
        <v>1</v>
      </c>
    </row>
    <row r="860" customFormat="false" ht="15" hidden="false" customHeight="true" outlineLevel="0" collapsed="false">
      <c r="A860" s="20" t="s">
        <v>3500</v>
      </c>
      <c r="B860" s="165" t="s">
        <v>1691</v>
      </c>
      <c r="C860" s="165" t="s">
        <v>1692</v>
      </c>
      <c r="D860" s="165" t="s">
        <v>3501</v>
      </c>
      <c r="E860" s="53" t="n">
        <v>32.06591214</v>
      </c>
      <c r="F860" s="53" t="n">
        <v>-103.8958074</v>
      </c>
      <c r="G860" s="53"/>
      <c r="H860" s="53"/>
      <c r="I860" s="173" t="s">
        <v>317</v>
      </c>
      <c r="J860" s="53" t="n">
        <v>1</v>
      </c>
    </row>
    <row r="861" customFormat="false" ht="15" hidden="false" customHeight="true" outlineLevel="0" collapsed="false">
      <c r="A861" s="20" t="s">
        <v>3502</v>
      </c>
      <c r="B861" s="165" t="s">
        <v>1691</v>
      </c>
      <c r="C861" s="165" t="s">
        <v>1692</v>
      </c>
      <c r="D861" s="165" t="s">
        <v>3503</v>
      </c>
      <c r="E861" s="53" t="n">
        <v>31.94301358</v>
      </c>
      <c r="F861" s="53" t="n">
        <v>-103.8455189</v>
      </c>
      <c r="G861" s="53"/>
      <c r="H861" s="53"/>
      <c r="I861" s="173" t="s">
        <v>317</v>
      </c>
      <c r="J861" s="53" t="n">
        <v>1</v>
      </c>
    </row>
    <row r="862" customFormat="false" ht="15" hidden="false" customHeight="true" outlineLevel="0" collapsed="false">
      <c r="A862" s="20" t="s">
        <v>3504</v>
      </c>
      <c r="B862" s="165" t="s">
        <v>1691</v>
      </c>
      <c r="C862" s="165" t="s">
        <v>1692</v>
      </c>
      <c r="D862" s="165" t="s">
        <v>3505</v>
      </c>
      <c r="E862" s="53" t="n">
        <v>32.29852478</v>
      </c>
      <c r="F862" s="53" t="n">
        <v>-104.0636962</v>
      </c>
      <c r="G862" s="53"/>
      <c r="H862" s="53"/>
      <c r="I862" s="173" t="s">
        <v>317</v>
      </c>
      <c r="J862" s="53" t="n">
        <v>1</v>
      </c>
    </row>
    <row r="863" customFormat="false" ht="15" hidden="false" customHeight="true" outlineLevel="0" collapsed="false">
      <c r="A863" s="20" t="s">
        <v>3506</v>
      </c>
      <c r="B863" s="165" t="s">
        <v>1691</v>
      </c>
      <c r="C863" s="165" t="s">
        <v>1692</v>
      </c>
      <c r="D863" s="165" t="s">
        <v>3507</v>
      </c>
      <c r="E863" s="53" t="n">
        <v>32.15594037</v>
      </c>
      <c r="F863" s="53" t="n">
        <v>-103.9523755</v>
      </c>
      <c r="G863" s="53"/>
      <c r="H863" s="53"/>
      <c r="I863" s="173" t="s">
        <v>317</v>
      </c>
      <c r="J863" s="53" t="n">
        <v>1</v>
      </c>
    </row>
    <row r="864" customFormat="false" ht="15" hidden="false" customHeight="true" outlineLevel="0" collapsed="false">
      <c r="A864" s="20" t="s">
        <v>3508</v>
      </c>
      <c r="B864" s="165" t="s">
        <v>1691</v>
      </c>
      <c r="C864" s="165" t="s">
        <v>1692</v>
      </c>
      <c r="D864" s="165" t="s">
        <v>3509</v>
      </c>
      <c r="E864" s="53" t="n">
        <v>31.74556504</v>
      </c>
      <c r="F864" s="53" t="n">
        <v>-103.5970591</v>
      </c>
      <c r="G864" s="53"/>
      <c r="H864" s="53"/>
      <c r="I864" s="173" t="s">
        <v>317</v>
      </c>
      <c r="J864" s="53" t="n">
        <v>1</v>
      </c>
    </row>
    <row r="865" customFormat="false" ht="15" hidden="false" customHeight="true" outlineLevel="0" collapsed="false">
      <c r="A865" s="20" t="s">
        <v>3510</v>
      </c>
      <c r="B865" s="165" t="s">
        <v>1691</v>
      </c>
      <c r="C865" s="165" t="s">
        <v>1692</v>
      </c>
      <c r="D865" s="165" t="s">
        <v>3511</v>
      </c>
      <c r="E865" s="53" t="n">
        <v>32.06472384</v>
      </c>
      <c r="F865" s="53" t="n">
        <v>-103.7576497</v>
      </c>
      <c r="G865" s="53"/>
      <c r="H865" s="53"/>
      <c r="I865" s="173" t="s">
        <v>317</v>
      </c>
      <c r="J865" s="53" t="n">
        <v>1</v>
      </c>
    </row>
    <row r="866" customFormat="false" ht="15" hidden="false" customHeight="true" outlineLevel="0" collapsed="false">
      <c r="A866" s="20" t="s">
        <v>3512</v>
      </c>
      <c r="B866" s="165" t="s">
        <v>1691</v>
      </c>
      <c r="C866" s="165" t="s">
        <v>1692</v>
      </c>
      <c r="D866" s="165" t="s">
        <v>3513</v>
      </c>
      <c r="E866" s="53" t="n">
        <v>31.94538021</v>
      </c>
      <c r="F866" s="53" t="n">
        <v>-103.6496905</v>
      </c>
      <c r="G866" s="53"/>
      <c r="H866" s="53"/>
      <c r="I866" s="173" t="s">
        <v>317</v>
      </c>
      <c r="J866" s="53" t="n">
        <v>1</v>
      </c>
    </row>
    <row r="867" customFormat="false" ht="15" hidden="false" customHeight="true" outlineLevel="0" collapsed="false">
      <c r="A867" s="20" t="s">
        <v>3514</v>
      </c>
      <c r="B867" s="165" t="s">
        <v>1691</v>
      </c>
      <c r="C867" s="165" t="s">
        <v>1692</v>
      </c>
      <c r="D867" s="165" t="s">
        <v>3515</v>
      </c>
      <c r="E867" s="53" t="n">
        <v>32.30650144</v>
      </c>
      <c r="F867" s="53" t="n">
        <v>-103.9315755</v>
      </c>
      <c r="G867" s="53"/>
      <c r="H867" s="53"/>
      <c r="I867" s="173" t="s">
        <v>317</v>
      </c>
      <c r="J867" s="53" t="n">
        <v>1</v>
      </c>
    </row>
    <row r="868" customFormat="false" ht="15" hidden="false" customHeight="true" outlineLevel="0" collapsed="false">
      <c r="A868" s="20" t="s">
        <v>3516</v>
      </c>
      <c r="B868" s="165" t="s">
        <v>1691</v>
      </c>
      <c r="C868" s="165" t="s">
        <v>1692</v>
      </c>
      <c r="D868" s="165" t="s">
        <v>3517</v>
      </c>
      <c r="E868" s="53" t="n">
        <v>32.22749237</v>
      </c>
      <c r="F868" s="53" t="n">
        <v>-103.8303457</v>
      </c>
      <c r="G868" s="53"/>
      <c r="H868" s="53"/>
      <c r="I868" s="173" t="s">
        <v>317</v>
      </c>
      <c r="J868" s="53" t="n">
        <v>1</v>
      </c>
    </row>
    <row r="869" customFormat="false" ht="15" hidden="false" customHeight="true" outlineLevel="0" collapsed="false">
      <c r="A869" s="20" t="s">
        <v>3518</v>
      </c>
      <c r="B869" s="165" t="s">
        <v>1691</v>
      </c>
      <c r="C869" s="165" t="s">
        <v>1692</v>
      </c>
      <c r="D869" s="165" t="s">
        <v>3519</v>
      </c>
      <c r="E869" s="53" t="n">
        <v>32.03680468</v>
      </c>
      <c r="F869" s="53" t="n">
        <v>-103.6702805</v>
      </c>
      <c r="G869" s="53"/>
      <c r="H869" s="53"/>
      <c r="I869" s="173" t="s">
        <v>317</v>
      </c>
      <c r="J869" s="53" t="n">
        <v>1</v>
      </c>
    </row>
    <row r="870" customFormat="false" ht="15" hidden="false" customHeight="true" outlineLevel="0" collapsed="false">
      <c r="A870" s="20" t="s">
        <v>3520</v>
      </c>
      <c r="B870" s="165" t="s">
        <v>1691</v>
      </c>
      <c r="C870" s="165" t="s">
        <v>1692</v>
      </c>
      <c r="D870" s="165" t="s">
        <v>3521</v>
      </c>
      <c r="E870" s="53" t="n">
        <v>31.99828103</v>
      </c>
      <c r="F870" s="53" t="n">
        <v>-103.6557968</v>
      </c>
      <c r="G870" s="53"/>
      <c r="H870" s="53"/>
      <c r="I870" s="173" t="s">
        <v>317</v>
      </c>
      <c r="J870" s="53" t="n">
        <v>1</v>
      </c>
    </row>
    <row r="871" customFormat="false" ht="15" hidden="false" customHeight="true" outlineLevel="0" collapsed="false">
      <c r="A871" s="20" t="s">
        <v>3522</v>
      </c>
      <c r="B871" s="165" t="s">
        <v>1691</v>
      </c>
      <c r="C871" s="165" t="s">
        <v>1692</v>
      </c>
      <c r="D871" s="165" t="s">
        <v>3523</v>
      </c>
      <c r="E871" s="53" t="n">
        <v>31.85585943</v>
      </c>
      <c r="F871" s="53" t="n">
        <v>-103.5522092</v>
      </c>
      <c r="G871" s="53"/>
      <c r="H871" s="53"/>
      <c r="I871" s="173" t="s">
        <v>317</v>
      </c>
      <c r="J871" s="53" t="n">
        <v>1</v>
      </c>
    </row>
    <row r="872" customFormat="false" ht="15" hidden="false" customHeight="true" outlineLevel="0" collapsed="false">
      <c r="A872" s="20" t="s">
        <v>3524</v>
      </c>
      <c r="B872" s="165" t="s">
        <v>1691</v>
      </c>
      <c r="C872" s="165" t="s">
        <v>1692</v>
      </c>
      <c r="D872" s="165" t="s">
        <v>3525</v>
      </c>
      <c r="E872" s="53" t="n">
        <v>31.8379361</v>
      </c>
      <c r="F872" s="53" t="n">
        <v>-103.5158176</v>
      </c>
      <c r="G872" s="53"/>
      <c r="H872" s="53"/>
      <c r="I872" s="173" t="s">
        <v>317</v>
      </c>
      <c r="J872" s="53" t="n">
        <v>1</v>
      </c>
    </row>
    <row r="873" customFormat="false" ht="15" hidden="false" customHeight="true" outlineLevel="0" collapsed="false">
      <c r="A873" s="20" t="s">
        <v>3526</v>
      </c>
      <c r="B873" s="165" t="s">
        <v>1691</v>
      </c>
      <c r="C873" s="165" t="s">
        <v>1692</v>
      </c>
      <c r="D873" s="165" t="s">
        <v>3527</v>
      </c>
      <c r="E873" s="53" t="n">
        <v>31.83826835</v>
      </c>
      <c r="F873" s="53" t="n">
        <v>-103.4596485</v>
      </c>
      <c r="G873" s="53"/>
      <c r="H873" s="53"/>
      <c r="I873" s="173" t="s">
        <v>317</v>
      </c>
      <c r="J873" s="53" t="n">
        <v>1</v>
      </c>
    </row>
    <row r="874" customFormat="false" ht="15" hidden="false" customHeight="true" outlineLevel="0" collapsed="false">
      <c r="A874" s="20" t="s">
        <v>3528</v>
      </c>
      <c r="B874" s="165" t="s">
        <v>1691</v>
      </c>
      <c r="C874" s="165" t="s">
        <v>1692</v>
      </c>
      <c r="D874" s="165" t="s">
        <v>3529</v>
      </c>
      <c r="E874" s="53" t="n">
        <v>32.10823595</v>
      </c>
      <c r="F874" s="53" t="n">
        <v>-103.6570596</v>
      </c>
      <c r="G874" s="53"/>
      <c r="H874" s="53"/>
      <c r="I874" s="173" t="s">
        <v>317</v>
      </c>
      <c r="J874" s="53" t="n">
        <v>1</v>
      </c>
    </row>
    <row r="875" customFormat="false" ht="15" hidden="false" customHeight="true" outlineLevel="0" collapsed="false">
      <c r="A875" s="20" t="s">
        <v>3530</v>
      </c>
      <c r="B875" s="165" t="s">
        <v>1691</v>
      </c>
      <c r="C875" s="165" t="s">
        <v>1692</v>
      </c>
      <c r="D875" s="165" t="s">
        <v>3531</v>
      </c>
      <c r="E875" s="53" t="n">
        <v>32.265802</v>
      </c>
      <c r="F875" s="53" t="n">
        <v>-103.7240748</v>
      </c>
      <c r="G875" s="53"/>
      <c r="H875" s="53"/>
      <c r="I875" s="173" t="s">
        <v>317</v>
      </c>
      <c r="J875" s="53" t="n">
        <v>1</v>
      </c>
    </row>
    <row r="876" customFormat="false" ht="15" hidden="false" customHeight="true" outlineLevel="0" collapsed="false">
      <c r="A876" s="20" t="s">
        <v>3532</v>
      </c>
      <c r="B876" s="165" t="s">
        <v>1691</v>
      </c>
      <c r="C876" s="165" t="s">
        <v>1692</v>
      </c>
      <c r="D876" s="165" t="s">
        <v>3533</v>
      </c>
      <c r="E876" s="53" t="n">
        <v>32.15138303</v>
      </c>
      <c r="F876" s="53" t="n">
        <v>-103.6392</v>
      </c>
      <c r="G876" s="53"/>
      <c r="H876" s="53"/>
      <c r="I876" s="173" t="s">
        <v>317</v>
      </c>
      <c r="J876" s="53" t="n">
        <v>1</v>
      </c>
    </row>
    <row r="877" customFormat="false" ht="15" hidden="false" customHeight="true" outlineLevel="0" collapsed="false">
      <c r="A877" s="20" t="s">
        <v>3534</v>
      </c>
      <c r="B877" s="165" t="s">
        <v>1691</v>
      </c>
      <c r="C877" s="165" t="s">
        <v>1692</v>
      </c>
      <c r="D877" s="165" t="s">
        <v>3535</v>
      </c>
      <c r="E877" s="53" t="n">
        <v>32.27641933</v>
      </c>
      <c r="F877" s="53" t="n">
        <v>-103.7413852</v>
      </c>
      <c r="G877" s="53"/>
      <c r="H877" s="53"/>
      <c r="I877" s="173" t="s">
        <v>317</v>
      </c>
      <c r="J877" s="53" t="n">
        <v>1</v>
      </c>
    </row>
    <row r="878" customFormat="false" ht="15" hidden="false" customHeight="true" outlineLevel="0" collapsed="false">
      <c r="A878" s="20" t="s">
        <v>3536</v>
      </c>
      <c r="B878" s="165" t="s">
        <v>1691</v>
      </c>
      <c r="C878" s="165" t="s">
        <v>1692</v>
      </c>
      <c r="D878" s="165" t="s">
        <v>3537</v>
      </c>
      <c r="E878" s="53" t="n">
        <v>32.28941141</v>
      </c>
      <c r="F878" s="53" t="n">
        <v>-103.7257731</v>
      </c>
      <c r="G878" s="53"/>
      <c r="H878" s="53"/>
      <c r="I878" s="173" t="s">
        <v>317</v>
      </c>
      <c r="J878" s="53" t="n">
        <v>1</v>
      </c>
    </row>
    <row r="879" customFormat="false" ht="15" hidden="false" customHeight="true" outlineLevel="0" collapsed="false">
      <c r="A879" s="20" t="s">
        <v>3538</v>
      </c>
      <c r="B879" s="165" t="s">
        <v>1691</v>
      </c>
      <c r="C879" s="165" t="s">
        <v>1692</v>
      </c>
      <c r="D879" s="165" t="s">
        <v>3539</v>
      </c>
      <c r="E879" s="53" t="n">
        <v>32.26874108</v>
      </c>
      <c r="F879" s="53" t="n">
        <v>-103.7259201</v>
      </c>
      <c r="G879" s="53"/>
      <c r="H879" s="53"/>
      <c r="I879" s="173" t="s">
        <v>317</v>
      </c>
      <c r="J879" s="53" t="n">
        <v>1</v>
      </c>
    </row>
    <row r="880" customFormat="false" ht="15" hidden="false" customHeight="true" outlineLevel="0" collapsed="false">
      <c r="A880" s="20" t="s">
        <v>3540</v>
      </c>
      <c r="B880" s="165" t="s">
        <v>1691</v>
      </c>
      <c r="C880" s="165" t="s">
        <v>1692</v>
      </c>
      <c r="D880" s="165" t="s">
        <v>3541</v>
      </c>
      <c r="E880" s="53" t="n">
        <v>32.27619114</v>
      </c>
      <c r="F880" s="53" t="n">
        <v>-103.7457119</v>
      </c>
      <c r="G880" s="53"/>
      <c r="H880" s="53"/>
      <c r="I880" s="173" t="s">
        <v>317</v>
      </c>
      <c r="J880" s="53" t="n">
        <v>1</v>
      </c>
    </row>
    <row r="881" customFormat="false" ht="15" hidden="false" customHeight="true" outlineLevel="0" collapsed="false">
      <c r="A881" s="20" t="s">
        <v>3542</v>
      </c>
      <c r="B881" s="165" t="s">
        <v>1691</v>
      </c>
      <c r="C881" s="165" t="s">
        <v>1692</v>
      </c>
      <c r="D881" s="165" t="s">
        <v>3543</v>
      </c>
      <c r="E881" s="53" t="n">
        <v>32.19254964</v>
      </c>
      <c r="F881" s="53" t="n">
        <v>-104.2856927</v>
      </c>
      <c r="G881" s="53"/>
      <c r="H881" s="53"/>
      <c r="I881" s="173" t="s">
        <v>317</v>
      </c>
      <c r="J881" s="53" t="n">
        <v>1</v>
      </c>
    </row>
    <row r="882" customFormat="false" ht="15" hidden="false" customHeight="true" outlineLevel="0" collapsed="false">
      <c r="A882" s="20" t="s">
        <v>3544</v>
      </c>
      <c r="B882" s="165" t="s">
        <v>1691</v>
      </c>
      <c r="C882" s="165" t="s">
        <v>1692</v>
      </c>
      <c r="D882" s="165" t="s">
        <v>3545</v>
      </c>
      <c r="E882" s="53" t="n">
        <v>32.08269507</v>
      </c>
      <c r="F882" s="53" t="n">
        <v>-104.4840093</v>
      </c>
      <c r="G882" s="53"/>
      <c r="H882" s="53"/>
      <c r="I882" s="173" t="s">
        <v>317</v>
      </c>
      <c r="J882" s="53" t="n">
        <v>1</v>
      </c>
    </row>
    <row r="883" customFormat="false" ht="15" hidden="false" customHeight="true" outlineLevel="0" collapsed="false">
      <c r="A883" s="20" t="s">
        <v>3546</v>
      </c>
      <c r="B883" s="165" t="s">
        <v>1691</v>
      </c>
      <c r="C883" s="165" t="s">
        <v>1692</v>
      </c>
      <c r="D883" s="165" t="s">
        <v>3547</v>
      </c>
      <c r="E883" s="53" t="n">
        <v>32.28420313</v>
      </c>
      <c r="F883" s="53" t="n">
        <v>-104.1131893</v>
      </c>
      <c r="G883" s="53"/>
      <c r="H883" s="53"/>
      <c r="I883" s="173" t="s">
        <v>317</v>
      </c>
      <c r="J883" s="53" t="n">
        <v>1</v>
      </c>
    </row>
    <row r="884" customFormat="false" ht="15" hidden="false" customHeight="true" outlineLevel="0" collapsed="false">
      <c r="A884" s="20" t="s">
        <v>3548</v>
      </c>
      <c r="B884" s="165" t="s">
        <v>1691</v>
      </c>
      <c r="C884" s="165" t="s">
        <v>1692</v>
      </c>
      <c r="D884" s="165" t="s">
        <v>3549</v>
      </c>
      <c r="E884" s="53" t="n">
        <v>32.29935213</v>
      </c>
      <c r="F884" s="53" t="n">
        <v>-104.1228196</v>
      </c>
      <c r="G884" s="53"/>
      <c r="H884" s="53"/>
      <c r="I884" s="173" t="s">
        <v>317</v>
      </c>
      <c r="J884" s="53" t="n">
        <v>1</v>
      </c>
    </row>
    <row r="885" customFormat="false" ht="15" hidden="false" customHeight="true" outlineLevel="0" collapsed="false">
      <c r="A885" s="20" t="s">
        <v>3550</v>
      </c>
      <c r="B885" s="165" t="s">
        <v>1691</v>
      </c>
      <c r="C885" s="165" t="s">
        <v>1692</v>
      </c>
      <c r="D885" s="165" t="s">
        <v>3551</v>
      </c>
      <c r="E885" s="53" t="n">
        <v>32.27207615</v>
      </c>
      <c r="F885" s="53" t="n">
        <v>-104.1399746</v>
      </c>
      <c r="G885" s="53"/>
      <c r="H885" s="53"/>
      <c r="I885" s="173" t="s">
        <v>317</v>
      </c>
      <c r="J885" s="53" t="n">
        <v>1</v>
      </c>
    </row>
    <row r="886" customFormat="false" ht="15" hidden="false" customHeight="true" outlineLevel="0" collapsed="false">
      <c r="A886" s="20" t="s">
        <v>3552</v>
      </c>
      <c r="B886" s="165" t="s">
        <v>1691</v>
      </c>
      <c r="C886" s="165" t="s">
        <v>1692</v>
      </c>
      <c r="D886" s="165" t="s">
        <v>3553</v>
      </c>
      <c r="E886" s="53" t="n">
        <v>32.2634764</v>
      </c>
      <c r="F886" s="53" t="n">
        <v>-104.1499977</v>
      </c>
      <c r="G886" s="53"/>
      <c r="H886" s="53"/>
      <c r="I886" s="173" t="s">
        <v>317</v>
      </c>
      <c r="J886" s="53" t="n">
        <v>1</v>
      </c>
    </row>
    <row r="887" customFormat="false" ht="15" hidden="false" customHeight="true" outlineLevel="0" collapsed="false">
      <c r="A887" s="20" t="s">
        <v>3554</v>
      </c>
      <c r="B887" s="165" t="s">
        <v>1691</v>
      </c>
      <c r="C887" s="165" t="s">
        <v>1692</v>
      </c>
      <c r="D887" s="165" t="s">
        <v>3555</v>
      </c>
      <c r="E887" s="53" t="n">
        <v>32.30540013</v>
      </c>
      <c r="F887" s="53" t="n">
        <v>-104.1539285</v>
      </c>
      <c r="G887" s="53"/>
      <c r="H887" s="53"/>
      <c r="I887" s="173" t="s">
        <v>317</v>
      </c>
      <c r="J887" s="53" t="n">
        <v>1</v>
      </c>
    </row>
    <row r="888" customFormat="false" ht="15" hidden="false" customHeight="true" outlineLevel="0" collapsed="false">
      <c r="A888" s="20" t="s">
        <v>3556</v>
      </c>
      <c r="B888" s="165" t="s">
        <v>1691</v>
      </c>
      <c r="C888" s="165" t="s">
        <v>1692</v>
      </c>
      <c r="D888" s="165" t="s">
        <v>3557</v>
      </c>
      <c r="E888" s="53" t="n">
        <v>32.29507103</v>
      </c>
      <c r="F888" s="53" t="n">
        <v>-104.1512603</v>
      </c>
      <c r="G888" s="53"/>
      <c r="H888" s="53"/>
      <c r="I888" s="173" t="s">
        <v>317</v>
      </c>
      <c r="J888" s="53" t="n">
        <v>1</v>
      </c>
    </row>
    <row r="889" customFormat="false" ht="15" hidden="false" customHeight="true" outlineLevel="0" collapsed="false">
      <c r="A889" s="20" t="s">
        <v>3558</v>
      </c>
      <c r="B889" s="165" t="s">
        <v>1691</v>
      </c>
      <c r="C889" s="165" t="s">
        <v>1692</v>
      </c>
      <c r="D889" s="165" t="s">
        <v>3559</v>
      </c>
      <c r="E889" s="53" t="n">
        <v>32.29117487</v>
      </c>
      <c r="F889" s="53" t="n">
        <v>-104.1688835</v>
      </c>
      <c r="G889" s="53"/>
      <c r="H889" s="53"/>
      <c r="I889" s="173" t="s">
        <v>317</v>
      </c>
      <c r="J889" s="53" t="n">
        <v>1</v>
      </c>
    </row>
    <row r="890" customFormat="false" ht="15" hidden="false" customHeight="true" outlineLevel="0" collapsed="false">
      <c r="A890" s="20" t="s">
        <v>3560</v>
      </c>
      <c r="B890" s="165" t="s">
        <v>1691</v>
      </c>
      <c r="C890" s="165" t="s">
        <v>1692</v>
      </c>
      <c r="D890" s="165" t="s">
        <v>3561</v>
      </c>
      <c r="E890" s="53" t="n">
        <v>32.30450477</v>
      </c>
      <c r="F890" s="53" t="n">
        <v>-104.2025146</v>
      </c>
      <c r="G890" s="53"/>
      <c r="H890" s="53"/>
      <c r="I890" s="173" t="s">
        <v>317</v>
      </c>
      <c r="J890" s="53" t="n">
        <v>1</v>
      </c>
    </row>
    <row r="891" customFormat="false" ht="15" hidden="false" customHeight="true" outlineLevel="0" collapsed="false">
      <c r="A891" s="20" t="s">
        <v>3562</v>
      </c>
      <c r="B891" s="165" t="s">
        <v>1691</v>
      </c>
      <c r="C891" s="165" t="s">
        <v>1692</v>
      </c>
      <c r="D891" s="165" t="s">
        <v>3563</v>
      </c>
      <c r="E891" s="53" t="n">
        <v>32.29872063</v>
      </c>
      <c r="F891" s="53" t="n">
        <v>-104.208964</v>
      </c>
      <c r="G891" s="53"/>
      <c r="H891" s="53"/>
      <c r="I891" s="173" t="s">
        <v>317</v>
      </c>
      <c r="J891" s="53" t="n">
        <v>1</v>
      </c>
    </row>
    <row r="892" customFormat="false" ht="15" hidden="false" customHeight="true" outlineLevel="0" collapsed="false">
      <c r="A892" s="20" t="s">
        <v>3564</v>
      </c>
      <c r="B892" s="165" t="s">
        <v>1691</v>
      </c>
      <c r="C892" s="165" t="s">
        <v>1692</v>
      </c>
      <c r="D892" s="165" t="s">
        <v>3565</v>
      </c>
      <c r="E892" s="53" t="n">
        <v>32.29995271</v>
      </c>
      <c r="F892" s="53" t="n">
        <v>-104.218654</v>
      </c>
      <c r="G892" s="53"/>
      <c r="H892" s="53"/>
      <c r="I892" s="173" t="s">
        <v>317</v>
      </c>
      <c r="J892" s="53" t="n">
        <v>1</v>
      </c>
    </row>
    <row r="893" customFormat="false" ht="15" hidden="false" customHeight="true" outlineLevel="0" collapsed="false">
      <c r="A893" s="20" t="s">
        <v>3566</v>
      </c>
      <c r="B893" s="165" t="s">
        <v>1691</v>
      </c>
      <c r="C893" s="165" t="s">
        <v>1692</v>
      </c>
      <c r="D893" s="165" t="s">
        <v>3567</v>
      </c>
      <c r="E893" s="53" t="n">
        <v>32.28901749</v>
      </c>
      <c r="F893" s="53" t="n">
        <v>-104.2216781</v>
      </c>
      <c r="G893" s="53"/>
      <c r="H893" s="53"/>
      <c r="I893" s="173" t="s">
        <v>317</v>
      </c>
      <c r="J893" s="53" t="n">
        <v>1</v>
      </c>
    </row>
    <row r="894" customFormat="false" ht="15" hidden="false" customHeight="true" outlineLevel="0" collapsed="false">
      <c r="A894" s="20" t="s">
        <v>3568</v>
      </c>
      <c r="B894" s="165" t="s">
        <v>1691</v>
      </c>
      <c r="C894" s="165" t="s">
        <v>1692</v>
      </c>
      <c r="D894" s="165" t="s">
        <v>3569</v>
      </c>
      <c r="E894" s="53" t="n">
        <v>32.25356206</v>
      </c>
      <c r="F894" s="53" t="n">
        <v>-104.2815376</v>
      </c>
      <c r="G894" s="53"/>
      <c r="H894" s="53"/>
      <c r="I894" s="173" t="s">
        <v>317</v>
      </c>
      <c r="J894" s="53" t="n">
        <v>1</v>
      </c>
    </row>
    <row r="895" customFormat="false" ht="15" hidden="false" customHeight="true" outlineLevel="0" collapsed="false">
      <c r="A895" s="20" t="s">
        <v>3570</v>
      </c>
      <c r="B895" s="165" t="s">
        <v>1691</v>
      </c>
      <c r="C895" s="165" t="s">
        <v>1692</v>
      </c>
      <c r="D895" s="165" t="s">
        <v>3571</v>
      </c>
      <c r="E895" s="53" t="n">
        <v>32.33407708</v>
      </c>
      <c r="F895" s="53" t="n">
        <v>-104.2014567</v>
      </c>
      <c r="G895" s="53"/>
      <c r="H895" s="53"/>
      <c r="I895" s="173" t="s">
        <v>317</v>
      </c>
      <c r="J895" s="53" t="n">
        <v>1</v>
      </c>
    </row>
    <row r="896" customFormat="false" ht="15" hidden="false" customHeight="true" outlineLevel="0" collapsed="false">
      <c r="A896" s="20" t="s">
        <v>3572</v>
      </c>
      <c r="B896" s="165" t="s">
        <v>1691</v>
      </c>
      <c r="C896" s="165" t="s">
        <v>1692</v>
      </c>
      <c r="D896" s="165" t="s">
        <v>3573</v>
      </c>
      <c r="E896" s="53" t="n">
        <v>32.32140165</v>
      </c>
      <c r="F896" s="53" t="n">
        <v>-104.1940259</v>
      </c>
      <c r="G896" s="53"/>
      <c r="H896" s="53"/>
      <c r="I896" s="173" t="s">
        <v>317</v>
      </c>
      <c r="J896" s="53" t="n">
        <v>1</v>
      </c>
    </row>
    <row r="897" customFormat="false" ht="15" hidden="false" customHeight="true" outlineLevel="0" collapsed="false">
      <c r="A897" s="20" t="s">
        <v>3574</v>
      </c>
      <c r="B897" s="165" t="s">
        <v>1691</v>
      </c>
      <c r="C897" s="165" t="s">
        <v>1692</v>
      </c>
      <c r="D897" s="165" t="s">
        <v>3575</v>
      </c>
      <c r="E897" s="53" t="n">
        <v>32.33068052</v>
      </c>
      <c r="F897" s="53" t="n">
        <v>-104.2202325</v>
      </c>
      <c r="G897" s="53"/>
      <c r="H897" s="53"/>
      <c r="I897" s="173" t="s">
        <v>317</v>
      </c>
      <c r="J897" s="53" t="n">
        <v>1</v>
      </c>
    </row>
    <row r="898" customFormat="false" ht="15" hidden="false" customHeight="true" outlineLevel="0" collapsed="false">
      <c r="A898" s="20" t="s">
        <v>3576</v>
      </c>
      <c r="B898" s="165" t="s">
        <v>1691</v>
      </c>
      <c r="C898" s="165" t="s">
        <v>1692</v>
      </c>
      <c r="D898" s="165" t="s">
        <v>3577</v>
      </c>
      <c r="E898" s="53" t="n">
        <v>32.48961702</v>
      </c>
      <c r="F898" s="53" t="n">
        <v>-103.9868917</v>
      </c>
      <c r="G898" s="53"/>
      <c r="H898" s="53"/>
      <c r="I898" s="173" t="s">
        <v>317</v>
      </c>
      <c r="J898" s="53" t="n">
        <v>1</v>
      </c>
    </row>
    <row r="899" customFormat="false" ht="15" hidden="false" customHeight="true" outlineLevel="0" collapsed="false">
      <c r="A899" s="20" t="s">
        <v>3578</v>
      </c>
      <c r="B899" s="165" t="s">
        <v>1691</v>
      </c>
      <c r="C899" s="165" t="s">
        <v>1692</v>
      </c>
      <c r="D899" s="165" t="s">
        <v>3579</v>
      </c>
      <c r="E899" s="53" t="n">
        <v>32.47611978</v>
      </c>
      <c r="F899" s="53" t="n">
        <v>-104.0920432</v>
      </c>
      <c r="G899" s="53"/>
      <c r="H899" s="53"/>
      <c r="I899" s="173" t="s">
        <v>317</v>
      </c>
      <c r="J899" s="53" t="n">
        <v>1</v>
      </c>
    </row>
    <row r="900" customFormat="false" ht="15" hidden="false" customHeight="true" outlineLevel="0" collapsed="false">
      <c r="A900" s="20" t="s">
        <v>3580</v>
      </c>
      <c r="B900" s="165" t="s">
        <v>1691</v>
      </c>
      <c r="C900" s="165" t="s">
        <v>1692</v>
      </c>
      <c r="D900" s="165" t="s">
        <v>3581</v>
      </c>
      <c r="E900" s="53" t="n">
        <v>32.47253558</v>
      </c>
      <c r="F900" s="53" t="n">
        <v>-104.1307837</v>
      </c>
      <c r="G900" s="53"/>
      <c r="H900" s="53"/>
      <c r="I900" s="173" t="s">
        <v>317</v>
      </c>
      <c r="J900" s="53" t="n">
        <v>1</v>
      </c>
    </row>
    <row r="901" customFormat="false" ht="15" hidden="false" customHeight="true" outlineLevel="0" collapsed="false">
      <c r="A901" s="20" t="s">
        <v>3582</v>
      </c>
      <c r="B901" s="165" t="s">
        <v>1691</v>
      </c>
      <c r="C901" s="165" t="s">
        <v>1692</v>
      </c>
      <c r="D901" s="165" t="s">
        <v>3583</v>
      </c>
      <c r="E901" s="53" t="n">
        <v>32.48617836</v>
      </c>
      <c r="F901" s="53" t="n">
        <v>-104.1467236</v>
      </c>
      <c r="G901" s="53"/>
      <c r="H901" s="53"/>
      <c r="I901" s="173" t="s">
        <v>317</v>
      </c>
      <c r="J901" s="53" t="n">
        <v>1</v>
      </c>
    </row>
    <row r="902" customFormat="false" ht="15" hidden="false" customHeight="true" outlineLevel="0" collapsed="false">
      <c r="A902" s="20" t="s">
        <v>3584</v>
      </c>
      <c r="B902" s="165" t="s">
        <v>1691</v>
      </c>
      <c r="C902" s="165" t="s">
        <v>1692</v>
      </c>
      <c r="D902" s="165" t="s">
        <v>3585</v>
      </c>
      <c r="E902" s="53" t="n">
        <v>32.51953725</v>
      </c>
      <c r="F902" s="53" t="n">
        <v>-104.1509721</v>
      </c>
      <c r="G902" s="53"/>
      <c r="H902" s="53"/>
      <c r="I902" s="173" t="s">
        <v>317</v>
      </c>
      <c r="J902" s="53" t="n">
        <v>1</v>
      </c>
    </row>
    <row r="903" customFormat="false" ht="15" hidden="false" customHeight="true" outlineLevel="0" collapsed="false">
      <c r="A903" s="20" t="s">
        <v>3586</v>
      </c>
      <c r="B903" s="165" t="s">
        <v>1691</v>
      </c>
      <c r="C903" s="165" t="s">
        <v>1692</v>
      </c>
      <c r="D903" s="165" t="s">
        <v>3587</v>
      </c>
      <c r="E903" s="53" t="n">
        <v>32.44810783</v>
      </c>
      <c r="F903" s="53" t="n">
        <v>-104.3074</v>
      </c>
      <c r="G903" s="53"/>
      <c r="H903" s="53"/>
      <c r="I903" s="173" t="s">
        <v>317</v>
      </c>
      <c r="J903" s="53" t="n">
        <v>1</v>
      </c>
    </row>
    <row r="904" customFormat="false" ht="15" hidden="false" customHeight="true" outlineLevel="0" collapsed="false">
      <c r="A904" s="20" t="s">
        <v>3588</v>
      </c>
      <c r="B904" s="165" t="s">
        <v>1691</v>
      </c>
      <c r="C904" s="165" t="s">
        <v>1692</v>
      </c>
      <c r="D904" s="165" t="s">
        <v>3589</v>
      </c>
      <c r="E904" s="53" t="n">
        <v>32.57610273</v>
      </c>
      <c r="F904" s="53" t="n">
        <v>-104.1214796</v>
      </c>
      <c r="G904" s="53"/>
      <c r="H904" s="53"/>
      <c r="I904" s="173" t="s">
        <v>317</v>
      </c>
      <c r="J904" s="53" t="n">
        <v>1</v>
      </c>
    </row>
    <row r="905" customFormat="false" ht="15" hidden="false" customHeight="true" outlineLevel="0" collapsed="false">
      <c r="A905" s="20" t="s">
        <v>3590</v>
      </c>
      <c r="B905" s="165" t="s">
        <v>1691</v>
      </c>
      <c r="C905" s="165" t="s">
        <v>1692</v>
      </c>
      <c r="D905" s="165" t="s">
        <v>3591</v>
      </c>
      <c r="E905" s="53" t="n">
        <v>32.54259553</v>
      </c>
      <c r="F905" s="53" t="n">
        <v>-104.179845</v>
      </c>
      <c r="G905" s="53"/>
      <c r="H905" s="53"/>
      <c r="I905" s="173" t="s">
        <v>317</v>
      </c>
      <c r="J905" s="53" t="n">
        <v>1</v>
      </c>
    </row>
    <row r="906" customFormat="false" ht="15" hidden="false" customHeight="true" outlineLevel="0" collapsed="false">
      <c r="A906" s="174" t="s">
        <v>3592</v>
      </c>
      <c r="B906" s="165" t="s">
        <v>1691</v>
      </c>
      <c r="C906" s="165" t="s">
        <v>1692</v>
      </c>
      <c r="D906" s="165" t="s">
        <v>3593</v>
      </c>
      <c r="E906" s="53" t="n">
        <v>32.4921482</v>
      </c>
      <c r="F906" s="53" t="n">
        <v>-104.2739253</v>
      </c>
      <c r="G906" s="53"/>
      <c r="H906" s="53"/>
      <c r="I906" s="173" t="s">
        <v>317</v>
      </c>
      <c r="J906" s="53" t="n">
        <v>1</v>
      </c>
    </row>
    <row r="907" customFormat="false" ht="15" hidden="false" customHeight="true" outlineLevel="0" collapsed="false">
      <c r="A907" s="20" t="s">
        <v>3594</v>
      </c>
      <c r="B907" s="165" t="s">
        <v>1691</v>
      </c>
      <c r="C907" s="165" t="s">
        <v>1692</v>
      </c>
      <c r="D907" s="165" t="s">
        <v>3595</v>
      </c>
      <c r="E907" s="53" t="n">
        <v>32.62970902</v>
      </c>
      <c r="F907" s="53" t="n">
        <v>-104.1045276</v>
      </c>
      <c r="G907" s="53"/>
      <c r="H907" s="53"/>
      <c r="I907" s="173" t="s">
        <v>317</v>
      </c>
      <c r="J907" s="53" t="n">
        <v>1</v>
      </c>
    </row>
    <row r="908" customFormat="false" ht="15" hidden="false" customHeight="true" outlineLevel="0" collapsed="false">
      <c r="A908" s="20" t="s">
        <v>3596</v>
      </c>
      <c r="B908" s="165" t="s">
        <v>1691</v>
      </c>
      <c r="C908" s="165" t="s">
        <v>1692</v>
      </c>
      <c r="D908" s="165" t="s">
        <v>3597</v>
      </c>
      <c r="E908" s="53" t="n">
        <v>32.59324846</v>
      </c>
      <c r="F908" s="53" t="n">
        <v>-104.1673393</v>
      </c>
      <c r="G908" s="53"/>
      <c r="H908" s="53"/>
      <c r="I908" s="173" t="s">
        <v>317</v>
      </c>
      <c r="J908" s="53" t="n">
        <v>1</v>
      </c>
    </row>
    <row r="909" customFormat="false" ht="15" hidden="false" customHeight="true" outlineLevel="0" collapsed="false">
      <c r="A909" s="20" t="s">
        <v>3598</v>
      </c>
      <c r="B909" s="165" t="s">
        <v>1691</v>
      </c>
      <c r="C909" s="165" t="s">
        <v>1692</v>
      </c>
      <c r="D909" s="165" t="s">
        <v>3599</v>
      </c>
      <c r="E909" s="53" t="n">
        <v>32.64615513</v>
      </c>
      <c r="F909" s="53" t="n">
        <v>-104.1206364</v>
      </c>
      <c r="G909" s="53"/>
      <c r="H909" s="53"/>
      <c r="I909" s="173" t="s">
        <v>317</v>
      </c>
      <c r="J909" s="53" t="n">
        <v>1</v>
      </c>
    </row>
    <row r="910" customFormat="false" ht="15" hidden="false" customHeight="true" outlineLevel="0" collapsed="false">
      <c r="A910" s="20" t="s">
        <v>3600</v>
      </c>
      <c r="B910" s="165" t="s">
        <v>1691</v>
      </c>
      <c r="C910" s="165" t="s">
        <v>1692</v>
      </c>
      <c r="D910" s="165" t="s">
        <v>3601</v>
      </c>
      <c r="E910" s="53" t="n">
        <v>32.58982315</v>
      </c>
      <c r="F910" s="53" t="n">
        <v>-104.2598268</v>
      </c>
      <c r="G910" s="53"/>
      <c r="H910" s="53"/>
      <c r="I910" s="173" t="s">
        <v>317</v>
      </c>
      <c r="J910" s="53" t="n">
        <v>1</v>
      </c>
    </row>
    <row r="911" customFormat="false" ht="15" hidden="false" customHeight="true" outlineLevel="0" collapsed="false">
      <c r="A911" s="20" t="s">
        <v>3602</v>
      </c>
      <c r="B911" s="165" t="s">
        <v>1691</v>
      </c>
      <c r="C911" s="165" t="s">
        <v>1692</v>
      </c>
      <c r="D911" s="165" t="s">
        <v>3603</v>
      </c>
      <c r="E911" s="53" t="n">
        <v>32.49931183</v>
      </c>
      <c r="F911" s="53" t="n">
        <v>-104.0606839</v>
      </c>
      <c r="G911" s="53"/>
      <c r="H911" s="53"/>
      <c r="I911" s="173" t="s">
        <v>317</v>
      </c>
      <c r="J911" s="53" t="n">
        <v>1</v>
      </c>
    </row>
    <row r="912" customFormat="false" ht="15" hidden="false" customHeight="true" outlineLevel="0" collapsed="false">
      <c r="A912" s="20" t="s">
        <v>3604</v>
      </c>
      <c r="B912" s="165" t="s">
        <v>1691</v>
      </c>
      <c r="C912" s="165" t="s">
        <v>1692</v>
      </c>
      <c r="D912" s="165" t="s">
        <v>3605</v>
      </c>
      <c r="E912" s="53" t="n">
        <v>32.29990766</v>
      </c>
      <c r="F912" s="53" t="n">
        <v>-103.2661596</v>
      </c>
      <c r="G912" s="53"/>
      <c r="H912" s="53"/>
      <c r="I912" s="173" t="s">
        <v>317</v>
      </c>
      <c r="J912" s="53" t="n">
        <v>1</v>
      </c>
    </row>
    <row r="913" customFormat="false" ht="15" hidden="false" customHeight="true" outlineLevel="0" collapsed="false">
      <c r="A913" s="20" t="s">
        <v>3606</v>
      </c>
      <c r="B913" s="165" t="s">
        <v>1691</v>
      </c>
      <c r="C913" s="165" t="s">
        <v>1692</v>
      </c>
      <c r="D913" s="165" t="s">
        <v>3607</v>
      </c>
      <c r="E913" s="53" t="n">
        <v>32.29857597</v>
      </c>
      <c r="F913" s="53" t="n">
        <v>-103.2509914</v>
      </c>
      <c r="G913" s="53"/>
      <c r="H913" s="53"/>
      <c r="I913" s="173" t="s">
        <v>317</v>
      </c>
      <c r="J913" s="53" t="n">
        <v>1</v>
      </c>
    </row>
    <row r="914" customFormat="false" ht="15" hidden="false" customHeight="true" outlineLevel="0" collapsed="false">
      <c r="A914" s="20" t="s">
        <v>3608</v>
      </c>
      <c r="B914" s="165" t="s">
        <v>1691</v>
      </c>
      <c r="C914" s="165" t="s">
        <v>1692</v>
      </c>
      <c r="D914" s="165" t="s">
        <v>3609</v>
      </c>
      <c r="E914" s="53" t="n">
        <v>32.11225373</v>
      </c>
      <c r="F914" s="53" t="n">
        <v>-102.7112774</v>
      </c>
      <c r="G914" s="53"/>
      <c r="H914" s="53"/>
      <c r="I914" s="173" t="s">
        <v>317</v>
      </c>
      <c r="J914" s="53" t="n">
        <v>1</v>
      </c>
    </row>
    <row r="915" customFormat="false" ht="15" hidden="false" customHeight="true" outlineLevel="0" collapsed="false">
      <c r="A915" s="20" t="s">
        <v>3610</v>
      </c>
      <c r="B915" s="165" t="s">
        <v>1691</v>
      </c>
      <c r="C915" s="165" t="s">
        <v>1692</v>
      </c>
      <c r="D915" s="165" t="s">
        <v>3611</v>
      </c>
      <c r="E915" s="53" t="n">
        <v>32.4163507</v>
      </c>
      <c r="F915" s="53" t="n">
        <v>-103.6035521</v>
      </c>
      <c r="G915" s="53"/>
      <c r="H915" s="53"/>
      <c r="I915" s="173" t="s">
        <v>317</v>
      </c>
      <c r="J915" s="53" t="n">
        <v>1</v>
      </c>
    </row>
    <row r="916" customFormat="false" ht="15" hidden="false" customHeight="true" outlineLevel="0" collapsed="false">
      <c r="A916" s="20" t="s">
        <v>3612</v>
      </c>
      <c r="B916" s="165" t="s">
        <v>1691</v>
      </c>
      <c r="C916" s="165" t="s">
        <v>1692</v>
      </c>
      <c r="D916" s="165" t="s">
        <v>3613</v>
      </c>
      <c r="E916" s="53" t="n">
        <v>32.39927175</v>
      </c>
      <c r="F916" s="53" t="n">
        <v>-103.5875909</v>
      </c>
      <c r="G916" s="53"/>
      <c r="H916" s="53"/>
      <c r="I916" s="173" t="s">
        <v>317</v>
      </c>
      <c r="J916" s="53" t="n">
        <v>1</v>
      </c>
    </row>
    <row r="917" customFormat="false" ht="15" hidden="false" customHeight="true" outlineLevel="0" collapsed="false">
      <c r="A917" s="20" t="s">
        <v>3614</v>
      </c>
      <c r="B917" s="165" t="s">
        <v>1691</v>
      </c>
      <c r="C917" s="165" t="s">
        <v>1692</v>
      </c>
      <c r="D917" s="165" t="s">
        <v>3615</v>
      </c>
      <c r="E917" s="53" t="n">
        <v>32.33303549</v>
      </c>
      <c r="F917" s="53" t="n">
        <v>-103.3676426</v>
      </c>
      <c r="G917" s="53"/>
      <c r="H917" s="53"/>
      <c r="I917" s="173" t="s">
        <v>317</v>
      </c>
      <c r="J917" s="53" t="n">
        <v>1</v>
      </c>
    </row>
    <row r="918" customFormat="false" ht="15" hidden="false" customHeight="true" outlineLevel="0" collapsed="false">
      <c r="A918" s="20" t="s">
        <v>3616</v>
      </c>
      <c r="B918" s="165" t="s">
        <v>1691</v>
      </c>
      <c r="C918" s="165" t="s">
        <v>1692</v>
      </c>
      <c r="D918" s="165" t="s">
        <v>3617</v>
      </c>
      <c r="E918" s="53" t="n">
        <v>32.32058352</v>
      </c>
      <c r="F918" s="53" t="n">
        <v>-103.3142691</v>
      </c>
      <c r="G918" s="53"/>
      <c r="H918" s="53"/>
      <c r="I918" s="173" t="s">
        <v>317</v>
      </c>
      <c r="J918" s="53" t="n">
        <v>1</v>
      </c>
    </row>
    <row r="919" customFormat="false" ht="15" hidden="false" customHeight="true" outlineLevel="0" collapsed="false">
      <c r="A919" s="20" t="s">
        <v>3618</v>
      </c>
      <c r="B919" s="165" t="s">
        <v>1691</v>
      </c>
      <c r="C919" s="165" t="s">
        <v>1692</v>
      </c>
      <c r="D919" s="165" t="s">
        <v>3619</v>
      </c>
      <c r="E919" s="53" t="n">
        <v>32.29981451</v>
      </c>
      <c r="F919" s="53" t="n">
        <v>-103.2718605</v>
      </c>
      <c r="G919" s="53"/>
      <c r="H919" s="53"/>
      <c r="I919" s="173" t="s">
        <v>317</v>
      </c>
      <c r="J919" s="53" t="n">
        <v>1</v>
      </c>
    </row>
    <row r="920" customFormat="false" ht="15" hidden="false" customHeight="true" outlineLevel="0" collapsed="false">
      <c r="A920" s="20" t="s">
        <v>3620</v>
      </c>
      <c r="B920" s="165" t="s">
        <v>1691</v>
      </c>
      <c r="C920" s="165" t="s">
        <v>1692</v>
      </c>
      <c r="D920" s="165" t="s">
        <v>3621</v>
      </c>
      <c r="E920" s="53" t="n">
        <v>32.42094641</v>
      </c>
      <c r="F920" s="53" t="n">
        <v>-103.8416335</v>
      </c>
      <c r="G920" s="53"/>
      <c r="H920" s="53"/>
      <c r="I920" s="173" t="s">
        <v>317</v>
      </c>
      <c r="J920" s="53" t="n">
        <v>1</v>
      </c>
    </row>
    <row r="921" customFormat="false" ht="15" hidden="false" customHeight="true" outlineLevel="0" collapsed="false">
      <c r="A921" s="20" t="s">
        <v>3622</v>
      </c>
      <c r="B921" s="165" t="s">
        <v>1691</v>
      </c>
      <c r="C921" s="165" t="s">
        <v>1692</v>
      </c>
      <c r="D921" s="165" t="s">
        <v>3623</v>
      </c>
      <c r="E921" s="53" t="n">
        <v>32.16830718</v>
      </c>
      <c r="F921" s="53" t="n">
        <v>-103.6467922</v>
      </c>
      <c r="G921" s="53"/>
      <c r="H921" s="53"/>
      <c r="I921" s="173" t="s">
        <v>317</v>
      </c>
      <c r="J921" s="53" t="n">
        <v>1</v>
      </c>
    </row>
    <row r="922" customFormat="false" ht="15" hidden="false" customHeight="true" outlineLevel="0" collapsed="false">
      <c r="A922" s="20" t="s">
        <v>3624</v>
      </c>
      <c r="B922" s="165" t="s">
        <v>1691</v>
      </c>
      <c r="C922" s="165" t="s">
        <v>1692</v>
      </c>
      <c r="D922" s="165" t="s">
        <v>3625</v>
      </c>
      <c r="E922" s="53" t="n">
        <v>31.94500748</v>
      </c>
      <c r="F922" s="53" t="n">
        <v>-103.4531339</v>
      </c>
      <c r="G922" s="53"/>
      <c r="H922" s="53"/>
      <c r="I922" s="173" t="s">
        <v>317</v>
      </c>
      <c r="J922" s="53" t="n">
        <v>1</v>
      </c>
    </row>
    <row r="923" customFormat="false" ht="15" hidden="false" customHeight="true" outlineLevel="0" collapsed="false">
      <c r="A923" s="20" t="s">
        <v>3626</v>
      </c>
      <c r="B923" s="165" t="s">
        <v>1691</v>
      </c>
      <c r="C923" s="165" t="s">
        <v>1692</v>
      </c>
      <c r="D923" s="165" t="s">
        <v>3627</v>
      </c>
      <c r="E923" s="53" t="n">
        <v>31.8382211</v>
      </c>
      <c r="F923" s="53" t="n">
        <v>-103.4538896</v>
      </c>
      <c r="G923" s="53"/>
      <c r="H923" s="53"/>
      <c r="I923" s="173" t="s">
        <v>317</v>
      </c>
      <c r="J923" s="53" t="n">
        <v>1</v>
      </c>
    </row>
    <row r="924" customFormat="false" ht="15" hidden="false" customHeight="true" outlineLevel="0" collapsed="false">
      <c r="A924" s="20" t="s">
        <v>3628</v>
      </c>
      <c r="B924" s="165" t="s">
        <v>1691</v>
      </c>
      <c r="C924" s="165" t="s">
        <v>1692</v>
      </c>
      <c r="D924" s="165" t="s">
        <v>3629</v>
      </c>
      <c r="E924" s="53" t="n">
        <v>32.18777806</v>
      </c>
      <c r="F924" s="53" t="n">
        <v>-103.7319025</v>
      </c>
      <c r="G924" s="53"/>
      <c r="H924" s="53"/>
      <c r="I924" s="173" t="s">
        <v>317</v>
      </c>
      <c r="J924" s="53" t="n">
        <v>1</v>
      </c>
    </row>
    <row r="925" customFormat="false" ht="15" hidden="false" customHeight="true" outlineLevel="0" collapsed="false">
      <c r="A925" s="20" t="s">
        <v>3630</v>
      </c>
      <c r="B925" s="165" t="s">
        <v>1691</v>
      </c>
      <c r="C925" s="165" t="s">
        <v>1692</v>
      </c>
      <c r="D925" s="165" t="s">
        <v>3631</v>
      </c>
      <c r="E925" s="53" t="n">
        <v>32.02349255</v>
      </c>
      <c r="F925" s="53" t="n">
        <v>-103.5714485</v>
      </c>
      <c r="G925" s="53"/>
      <c r="H925" s="53"/>
      <c r="I925" s="173" t="s">
        <v>317</v>
      </c>
      <c r="J925" s="53" t="n">
        <v>1</v>
      </c>
    </row>
    <row r="926" customFormat="false" ht="15" hidden="false" customHeight="true" outlineLevel="0" collapsed="false">
      <c r="A926" s="20" t="s">
        <v>3632</v>
      </c>
      <c r="B926" s="165" t="s">
        <v>1691</v>
      </c>
      <c r="C926" s="165" t="s">
        <v>1692</v>
      </c>
      <c r="D926" s="165" t="s">
        <v>3633</v>
      </c>
      <c r="E926" s="53" t="n">
        <v>31.95921028</v>
      </c>
      <c r="F926" s="53" t="n">
        <v>-103.5441365</v>
      </c>
      <c r="G926" s="53"/>
      <c r="H926" s="53"/>
      <c r="I926" s="173" t="s">
        <v>317</v>
      </c>
      <c r="J926" s="53" t="n">
        <v>1</v>
      </c>
    </row>
    <row r="927" customFormat="false" ht="15" hidden="false" customHeight="true" outlineLevel="0" collapsed="false">
      <c r="A927" s="20" t="s">
        <v>3634</v>
      </c>
      <c r="B927" s="165" t="s">
        <v>1691</v>
      </c>
      <c r="C927" s="165" t="s">
        <v>1692</v>
      </c>
      <c r="D927" s="165" t="s">
        <v>3635</v>
      </c>
      <c r="E927" s="53" t="n">
        <v>31.96724618</v>
      </c>
      <c r="F927" s="53" t="n">
        <v>-103.5349489</v>
      </c>
      <c r="G927" s="53"/>
      <c r="H927" s="53"/>
      <c r="I927" s="173" t="s">
        <v>317</v>
      </c>
      <c r="J927" s="53" t="n">
        <v>1</v>
      </c>
    </row>
    <row r="928" customFormat="false" ht="15" hidden="false" customHeight="true" outlineLevel="0" collapsed="false">
      <c r="A928" s="20" t="s">
        <v>3636</v>
      </c>
      <c r="B928" s="165" t="s">
        <v>1691</v>
      </c>
      <c r="C928" s="165" t="s">
        <v>1692</v>
      </c>
      <c r="D928" s="165" t="s">
        <v>3637</v>
      </c>
      <c r="E928" s="53" t="n">
        <v>32.28618768</v>
      </c>
      <c r="F928" s="53" t="n">
        <v>-103.8617747</v>
      </c>
      <c r="G928" s="53"/>
      <c r="H928" s="53"/>
      <c r="I928" s="173" t="s">
        <v>317</v>
      </c>
      <c r="J928" s="53" t="n">
        <v>1</v>
      </c>
    </row>
    <row r="929" customFormat="false" ht="15" hidden="false" customHeight="true" outlineLevel="0" collapsed="false">
      <c r="A929" s="20" t="s">
        <v>3638</v>
      </c>
      <c r="B929" s="165" t="s">
        <v>1691</v>
      </c>
      <c r="C929" s="165" t="s">
        <v>1692</v>
      </c>
      <c r="D929" s="165" t="s">
        <v>3639</v>
      </c>
      <c r="E929" s="53" t="n">
        <v>32.10281908</v>
      </c>
      <c r="F929" s="53" t="n">
        <v>-103.6977415</v>
      </c>
      <c r="G929" s="53"/>
      <c r="H929" s="53"/>
      <c r="I929" s="173" t="s">
        <v>317</v>
      </c>
      <c r="J929" s="53" t="n">
        <v>1</v>
      </c>
    </row>
    <row r="930" customFormat="false" ht="15" hidden="false" customHeight="true" outlineLevel="0" collapsed="false">
      <c r="A930" s="20" t="s">
        <v>3640</v>
      </c>
      <c r="B930" s="165" t="s">
        <v>1691</v>
      </c>
      <c r="C930" s="165" t="s">
        <v>1692</v>
      </c>
      <c r="D930" s="165" t="s">
        <v>3641</v>
      </c>
      <c r="E930" s="53" t="n">
        <v>32.07997207</v>
      </c>
      <c r="F930" s="53" t="n">
        <v>-103.6731797</v>
      </c>
      <c r="G930" s="53"/>
      <c r="H930" s="53"/>
      <c r="I930" s="173" t="s">
        <v>317</v>
      </c>
      <c r="J930" s="53" t="n">
        <v>1</v>
      </c>
    </row>
    <row r="931" customFormat="false" ht="15" hidden="false" customHeight="true" outlineLevel="0" collapsed="false">
      <c r="A931" s="174" t="s">
        <v>3642</v>
      </c>
      <c r="B931" s="165" t="s">
        <v>1691</v>
      </c>
      <c r="C931" s="165" t="s">
        <v>1692</v>
      </c>
      <c r="D931" s="165" t="s">
        <v>3643</v>
      </c>
      <c r="E931" s="53" t="n">
        <v>31.8329794</v>
      </c>
      <c r="F931" s="53" t="n">
        <v>-103.4879853</v>
      </c>
      <c r="G931" s="53"/>
      <c r="H931" s="53"/>
      <c r="I931" s="173" t="s">
        <v>317</v>
      </c>
      <c r="J931" s="53" t="n">
        <v>1</v>
      </c>
    </row>
    <row r="932" customFormat="false" ht="15" hidden="false" customHeight="true" outlineLevel="0" collapsed="false">
      <c r="A932" s="20" t="s">
        <v>3644</v>
      </c>
      <c r="B932" s="165" t="s">
        <v>1691</v>
      </c>
      <c r="C932" s="165" t="s">
        <v>1692</v>
      </c>
      <c r="D932" s="165" t="s">
        <v>3645</v>
      </c>
      <c r="E932" s="53" t="n">
        <v>32.11701996</v>
      </c>
      <c r="F932" s="53" t="n">
        <v>-103.758922</v>
      </c>
      <c r="G932" s="53"/>
      <c r="H932" s="53"/>
      <c r="I932" s="173" t="s">
        <v>317</v>
      </c>
      <c r="J932" s="53" t="n">
        <v>1</v>
      </c>
    </row>
    <row r="933" customFormat="false" ht="15" hidden="false" customHeight="true" outlineLevel="0" collapsed="false">
      <c r="A933" s="20" t="s">
        <v>3646</v>
      </c>
      <c r="B933" s="165" t="s">
        <v>1691</v>
      </c>
      <c r="C933" s="165" t="s">
        <v>1692</v>
      </c>
      <c r="D933" s="165" t="s">
        <v>3647</v>
      </c>
      <c r="E933" s="53" t="n">
        <v>32.1058375</v>
      </c>
      <c r="F933" s="53" t="n">
        <v>-103.7703665</v>
      </c>
      <c r="G933" s="53"/>
      <c r="H933" s="53"/>
      <c r="I933" s="173" t="s">
        <v>317</v>
      </c>
      <c r="J933" s="53" t="n">
        <v>1</v>
      </c>
    </row>
    <row r="934" customFormat="false" ht="15" hidden="false" customHeight="true" outlineLevel="0" collapsed="false">
      <c r="A934" s="20" t="s">
        <v>3648</v>
      </c>
      <c r="B934" s="165" t="s">
        <v>1691</v>
      </c>
      <c r="C934" s="165" t="s">
        <v>1692</v>
      </c>
      <c r="D934" s="165" t="s">
        <v>3649</v>
      </c>
      <c r="E934" s="53" t="n">
        <v>31.95264567</v>
      </c>
      <c r="F934" s="53" t="n">
        <v>-103.6477213</v>
      </c>
      <c r="G934" s="53"/>
      <c r="H934" s="53"/>
      <c r="I934" s="173" t="s">
        <v>317</v>
      </c>
      <c r="J934" s="53" t="n">
        <v>1</v>
      </c>
    </row>
    <row r="935" customFormat="false" ht="15" hidden="false" customHeight="true" outlineLevel="0" collapsed="false">
      <c r="A935" s="20" t="s">
        <v>3650</v>
      </c>
      <c r="B935" s="165" t="s">
        <v>1691</v>
      </c>
      <c r="C935" s="165" t="s">
        <v>1692</v>
      </c>
      <c r="D935" s="165" t="s">
        <v>3651</v>
      </c>
      <c r="E935" s="53" t="n">
        <v>32.33647606</v>
      </c>
      <c r="F935" s="53" t="n">
        <v>-104.0058619</v>
      </c>
      <c r="G935" s="53"/>
      <c r="H935" s="53"/>
      <c r="I935" s="173" t="s">
        <v>317</v>
      </c>
      <c r="J935" s="53" t="n">
        <v>1</v>
      </c>
    </row>
    <row r="936" customFormat="false" ht="15" hidden="false" customHeight="true" outlineLevel="0" collapsed="false">
      <c r="A936" s="20" t="s">
        <v>3652</v>
      </c>
      <c r="B936" s="165" t="s">
        <v>1691</v>
      </c>
      <c r="C936" s="165" t="s">
        <v>1692</v>
      </c>
      <c r="D936" s="165" t="s">
        <v>3653</v>
      </c>
      <c r="E936" s="53" t="n">
        <v>32.23739669</v>
      </c>
      <c r="F936" s="53" t="n">
        <v>-103.9140523</v>
      </c>
      <c r="G936" s="53"/>
      <c r="H936" s="53"/>
      <c r="I936" s="173" t="s">
        <v>317</v>
      </c>
      <c r="J936" s="53" t="n">
        <v>1</v>
      </c>
    </row>
    <row r="937" customFormat="false" ht="15" hidden="false" customHeight="true" outlineLevel="0" collapsed="false">
      <c r="A937" s="20" t="s">
        <v>3654</v>
      </c>
      <c r="B937" s="165" t="s">
        <v>1691</v>
      </c>
      <c r="C937" s="165" t="s">
        <v>1692</v>
      </c>
      <c r="D937" s="165" t="s">
        <v>3655</v>
      </c>
      <c r="E937" s="53" t="n">
        <v>32.16637436</v>
      </c>
      <c r="F937" s="53" t="n">
        <v>-103.8328794</v>
      </c>
      <c r="G937" s="53"/>
      <c r="H937" s="53"/>
      <c r="I937" s="173" t="s">
        <v>317</v>
      </c>
      <c r="J937" s="53" t="n">
        <v>1</v>
      </c>
    </row>
    <row r="938" customFormat="false" ht="15" hidden="false" customHeight="true" outlineLevel="0" collapsed="false">
      <c r="A938" s="20" t="s">
        <v>3656</v>
      </c>
      <c r="B938" s="165" t="s">
        <v>1691</v>
      </c>
      <c r="C938" s="165" t="s">
        <v>1692</v>
      </c>
      <c r="D938" s="165" t="s">
        <v>3657</v>
      </c>
      <c r="E938" s="53" t="n">
        <v>32.1924728</v>
      </c>
      <c r="F938" s="53" t="n">
        <v>-103.985392</v>
      </c>
      <c r="G938" s="53"/>
      <c r="H938" s="53"/>
      <c r="I938" s="173" t="s">
        <v>317</v>
      </c>
      <c r="J938" s="53" t="n">
        <v>1</v>
      </c>
    </row>
    <row r="939" customFormat="false" ht="15" hidden="false" customHeight="true" outlineLevel="0" collapsed="false">
      <c r="A939" s="20" t="s">
        <v>3658</v>
      </c>
      <c r="B939" s="165" t="s">
        <v>1691</v>
      </c>
      <c r="C939" s="165" t="s">
        <v>1692</v>
      </c>
      <c r="D939" s="165" t="s">
        <v>3659</v>
      </c>
      <c r="E939" s="53" t="n">
        <v>32.06516003</v>
      </c>
      <c r="F939" s="53" t="n">
        <v>-103.8822463</v>
      </c>
      <c r="G939" s="53"/>
      <c r="H939" s="53"/>
      <c r="I939" s="173" t="s">
        <v>317</v>
      </c>
      <c r="J939" s="53" t="n">
        <v>1</v>
      </c>
    </row>
    <row r="940" customFormat="false" ht="15" hidden="false" customHeight="true" outlineLevel="0" collapsed="false">
      <c r="A940" s="20" t="s">
        <v>3660</v>
      </c>
      <c r="B940" s="165" t="s">
        <v>1691</v>
      </c>
      <c r="C940" s="165" t="s">
        <v>1692</v>
      </c>
      <c r="D940" s="165" t="s">
        <v>3661</v>
      </c>
      <c r="E940" s="53" t="n">
        <v>32.04873822</v>
      </c>
      <c r="F940" s="53" t="n">
        <v>-103.87903</v>
      </c>
      <c r="G940" s="53"/>
      <c r="H940" s="53"/>
      <c r="I940" s="173" t="s">
        <v>317</v>
      </c>
      <c r="J940" s="53" t="n">
        <v>1</v>
      </c>
    </row>
    <row r="941" customFormat="false" ht="15" hidden="false" customHeight="true" outlineLevel="0" collapsed="false">
      <c r="A941" s="20" t="s">
        <v>3662</v>
      </c>
      <c r="B941" s="165" t="s">
        <v>1691</v>
      </c>
      <c r="C941" s="165" t="s">
        <v>1692</v>
      </c>
      <c r="D941" s="165" t="s">
        <v>3663</v>
      </c>
      <c r="E941" s="53" t="n">
        <v>32.15269577</v>
      </c>
      <c r="F941" s="53" t="n">
        <v>-103.9971633</v>
      </c>
      <c r="G941" s="53"/>
      <c r="H941" s="53"/>
      <c r="I941" s="173" t="s">
        <v>317</v>
      </c>
      <c r="J941" s="53" t="n">
        <v>1</v>
      </c>
    </row>
    <row r="942" customFormat="false" ht="15" hidden="false" customHeight="true" outlineLevel="0" collapsed="false">
      <c r="A942" s="20" t="s">
        <v>3664</v>
      </c>
      <c r="B942" s="165" t="s">
        <v>1691</v>
      </c>
      <c r="C942" s="165" t="s">
        <v>1692</v>
      </c>
      <c r="D942" s="165" t="s">
        <v>3665</v>
      </c>
      <c r="E942" s="53" t="n">
        <v>32.04945843</v>
      </c>
      <c r="F942" s="53" t="n">
        <v>-103.8961435</v>
      </c>
      <c r="G942" s="53"/>
      <c r="H942" s="53"/>
      <c r="I942" s="173" t="s">
        <v>317</v>
      </c>
      <c r="J942" s="53" t="n">
        <v>1</v>
      </c>
    </row>
    <row r="943" customFormat="false" ht="15" hidden="false" customHeight="true" outlineLevel="0" collapsed="false">
      <c r="A943" s="20" t="s">
        <v>3666</v>
      </c>
      <c r="B943" s="165" t="s">
        <v>1691</v>
      </c>
      <c r="C943" s="165" t="s">
        <v>1692</v>
      </c>
      <c r="D943" s="165" t="s">
        <v>3667</v>
      </c>
      <c r="E943" s="53" t="n">
        <v>32.01985838</v>
      </c>
      <c r="F943" s="53" t="n">
        <v>-103.8919681</v>
      </c>
      <c r="G943" s="53"/>
      <c r="H943" s="53"/>
      <c r="I943" s="173" t="s">
        <v>317</v>
      </c>
      <c r="J943" s="53" t="n">
        <v>1</v>
      </c>
    </row>
    <row r="944" customFormat="false" ht="15" hidden="false" customHeight="true" outlineLevel="0" collapsed="false">
      <c r="A944" s="20" t="s">
        <v>3668</v>
      </c>
      <c r="B944" s="165" t="s">
        <v>1691</v>
      </c>
      <c r="C944" s="165" t="s">
        <v>1692</v>
      </c>
      <c r="D944" s="165" t="s">
        <v>3669</v>
      </c>
      <c r="E944" s="53" t="n">
        <v>31.99913845</v>
      </c>
      <c r="F944" s="53" t="n">
        <v>-103.8695214</v>
      </c>
      <c r="G944" s="53"/>
      <c r="H944" s="53"/>
      <c r="I944" s="173" t="s">
        <v>317</v>
      </c>
      <c r="J944" s="53" t="n">
        <v>1</v>
      </c>
    </row>
    <row r="945" customFormat="false" ht="15" hidden="false" customHeight="true" outlineLevel="0" collapsed="false">
      <c r="A945" s="20" t="s">
        <v>3670</v>
      </c>
      <c r="B945" s="165" t="s">
        <v>1691</v>
      </c>
      <c r="C945" s="165" t="s">
        <v>1692</v>
      </c>
      <c r="D945" s="165" t="s">
        <v>3671</v>
      </c>
      <c r="E945" s="53" t="n">
        <v>31.92830445</v>
      </c>
      <c r="F945" s="53" t="n">
        <v>-103.8256528</v>
      </c>
      <c r="G945" s="53"/>
      <c r="H945" s="53"/>
      <c r="I945" s="173" t="s">
        <v>317</v>
      </c>
      <c r="J945" s="53" t="n">
        <v>1</v>
      </c>
    </row>
    <row r="946" customFormat="false" ht="15" hidden="false" customHeight="true" outlineLevel="0" collapsed="false">
      <c r="A946" s="20" t="s">
        <v>3672</v>
      </c>
      <c r="B946" s="165" t="s">
        <v>1691</v>
      </c>
      <c r="C946" s="165" t="s">
        <v>1692</v>
      </c>
      <c r="D946" s="165" t="s">
        <v>3673</v>
      </c>
      <c r="E946" s="53" t="n">
        <v>32.26994192</v>
      </c>
      <c r="F946" s="53" t="n">
        <v>-104.1230842</v>
      </c>
      <c r="G946" s="53"/>
      <c r="H946" s="53"/>
      <c r="I946" s="173" t="s">
        <v>317</v>
      </c>
      <c r="J946" s="53" t="n">
        <v>1</v>
      </c>
    </row>
    <row r="947" customFormat="false" ht="15" hidden="false" customHeight="true" outlineLevel="0" collapsed="false">
      <c r="A947" s="20" t="s">
        <v>3674</v>
      </c>
      <c r="B947" s="165" t="s">
        <v>1691</v>
      </c>
      <c r="C947" s="165" t="s">
        <v>1692</v>
      </c>
      <c r="D947" s="165" t="s">
        <v>3675</v>
      </c>
      <c r="E947" s="53" t="n">
        <v>32.25392268</v>
      </c>
      <c r="F947" s="53" t="n">
        <v>-104.1345516</v>
      </c>
      <c r="G947" s="53"/>
      <c r="H947" s="53"/>
      <c r="I947" s="173" t="s">
        <v>317</v>
      </c>
      <c r="J947" s="53" t="n">
        <v>1</v>
      </c>
    </row>
    <row r="948" customFormat="false" ht="15" hidden="false" customHeight="true" outlineLevel="0" collapsed="false">
      <c r="A948" s="20" t="s">
        <v>3676</v>
      </c>
      <c r="B948" s="165" t="s">
        <v>1691</v>
      </c>
      <c r="C948" s="165" t="s">
        <v>1692</v>
      </c>
      <c r="D948" s="165" t="s">
        <v>3677</v>
      </c>
      <c r="E948" s="53" t="n">
        <v>31.96865848</v>
      </c>
      <c r="F948" s="53" t="n">
        <v>-103.9194232</v>
      </c>
      <c r="G948" s="53"/>
      <c r="H948" s="53"/>
      <c r="I948" s="173" t="s">
        <v>317</v>
      </c>
      <c r="J948" s="53" t="n">
        <v>1</v>
      </c>
    </row>
    <row r="949" customFormat="false" ht="15" hidden="false" customHeight="true" outlineLevel="0" collapsed="false">
      <c r="A949" s="20" t="s">
        <v>3678</v>
      </c>
      <c r="B949" s="165" t="s">
        <v>1691</v>
      </c>
      <c r="C949" s="165" t="s">
        <v>1692</v>
      </c>
      <c r="D949" s="165" t="s">
        <v>3679</v>
      </c>
      <c r="E949" s="53" t="n">
        <v>31.90874314</v>
      </c>
      <c r="F949" s="53" t="n">
        <v>-103.8551796</v>
      </c>
      <c r="G949" s="53"/>
      <c r="H949" s="53"/>
      <c r="I949" s="173" t="s">
        <v>317</v>
      </c>
      <c r="J949" s="53" t="n">
        <v>1</v>
      </c>
    </row>
    <row r="950" customFormat="false" ht="15" hidden="false" customHeight="true" outlineLevel="0" collapsed="false">
      <c r="A950" s="20" t="s">
        <v>3680</v>
      </c>
      <c r="B950" s="165" t="s">
        <v>1691</v>
      </c>
      <c r="C950" s="165" t="s">
        <v>1692</v>
      </c>
      <c r="D950" s="165" t="s">
        <v>3681</v>
      </c>
      <c r="E950" s="53" t="n">
        <v>31.6340845</v>
      </c>
      <c r="F950" s="53" t="n">
        <v>-103.6350489</v>
      </c>
      <c r="G950" s="53"/>
      <c r="H950" s="53"/>
      <c r="I950" s="173" t="s">
        <v>317</v>
      </c>
      <c r="J950" s="53" t="n">
        <v>1</v>
      </c>
    </row>
    <row r="951" customFormat="false" ht="15" hidden="false" customHeight="true" outlineLevel="0" collapsed="false">
      <c r="A951" s="20" t="s">
        <v>3682</v>
      </c>
      <c r="B951" s="165" t="s">
        <v>1691</v>
      </c>
      <c r="C951" s="165" t="s">
        <v>1692</v>
      </c>
      <c r="D951" s="165" t="s">
        <v>3683</v>
      </c>
      <c r="E951" s="53" t="n">
        <v>32.0212149</v>
      </c>
      <c r="F951" s="53" t="n">
        <v>-103.9690051</v>
      </c>
      <c r="G951" s="53"/>
      <c r="H951" s="53"/>
      <c r="I951" s="173" t="s">
        <v>317</v>
      </c>
      <c r="J951" s="53" t="n">
        <v>1</v>
      </c>
    </row>
    <row r="952" customFormat="false" ht="15" hidden="false" customHeight="true" outlineLevel="0" collapsed="false">
      <c r="A952" s="20" t="s">
        <v>3684</v>
      </c>
      <c r="B952" s="165" t="s">
        <v>1691</v>
      </c>
      <c r="C952" s="165" t="s">
        <v>1692</v>
      </c>
      <c r="D952" s="165" t="s">
        <v>3685</v>
      </c>
      <c r="E952" s="53" t="n">
        <v>31.96188614</v>
      </c>
      <c r="F952" s="53" t="n">
        <v>-103.9213601</v>
      </c>
      <c r="G952" s="53"/>
      <c r="H952" s="53"/>
      <c r="I952" s="173" t="s">
        <v>317</v>
      </c>
      <c r="J952" s="53" t="n">
        <v>1</v>
      </c>
    </row>
    <row r="953" customFormat="false" ht="15" hidden="false" customHeight="true" outlineLevel="0" collapsed="false">
      <c r="A953" s="20" t="s">
        <v>3686</v>
      </c>
      <c r="B953" s="165" t="s">
        <v>1691</v>
      </c>
      <c r="C953" s="165" t="s">
        <v>1692</v>
      </c>
      <c r="D953" s="165" t="s">
        <v>3687</v>
      </c>
      <c r="E953" s="53" t="n">
        <v>31.91239051</v>
      </c>
      <c r="F953" s="53" t="n">
        <v>-103.896424</v>
      </c>
      <c r="G953" s="53"/>
      <c r="H953" s="53"/>
      <c r="I953" s="173" t="s">
        <v>317</v>
      </c>
      <c r="J953" s="53" t="n">
        <v>1</v>
      </c>
    </row>
    <row r="954" customFormat="false" ht="15" hidden="false" customHeight="true" outlineLevel="0" collapsed="false">
      <c r="A954" s="20" t="s">
        <v>3688</v>
      </c>
      <c r="B954" s="165" t="s">
        <v>1691</v>
      </c>
      <c r="C954" s="165" t="s">
        <v>1692</v>
      </c>
      <c r="D954" s="165" t="s">
        <v>3689</v>
      </c>
      <c r="E954" s="53" t="n">
        <v>31.87188503</v>
      </c>
      <c r="F954" s="53" t="n">
        <v>-103.8604095</v>
      </c>
      <c r="G954" s="53"/>
      <c r="H954" s="53"/>
      <c r="I954" s="173" t="s">
        <v>317</v>
      </c>
      <c r="J954" s="53" t="n">
        <v>1</v>
      </c>
    </row>
    <row r="955" customFormat="false" ht="15" hidden="false" customHeight="true" outlineLevel="0" collapsed="false">
      <c r="A955" s="20" t="s">
        <v>3690</v>
      </c>
      <c r="B955" s="165" t="s">
        <v>1691</v>
      </c>
      <c r="C955" s="165" t="s">
        <v>1692</v>
      </c>
      <c r="D955" s="165" t="s">
        <v>3691</v>
      </c>
      <c r="E955" s="53" t="n">
        <v>32.15751428</v>
      </c>
      <c r="F955" s="53" t="n">
        <v>-104.1436548</v>
      </c>
      <c r="G955" s="53"/>
      <c r="H955" s="53"/>
      <c r="I955" s="173" t="s">
        <v>317</v>
      </c>
      <c r="J955" s="53" t="n">
        <v>1</v>
      </c>
    </row>
    <row r="956" customFormat="false" ht="15" hidden="false" customHeight="true" outlineLevel="0" collapsed="false">
      <c r="A956" s="20" t="s">
        <v>3692</v>
      </c>
      <c r="B956" s="165" t="s">
        <v>1691</v>
      </c>
      <c r="C956" s="165" t="s">
        <v>1692</v>
      </c>
      <c r="D956" s="165" t="s">
        <v>3693</v>
      </c>
      <c r="E956" s="53" t="n">
        <v>31.99976852</v>
      </c>
      <c r="F956" s="53" t="n">
        <v>-104.0409367</v>
      </c>
      <c r="G956" s="53"/>
      <c r="H956" s="53"/>
      <c r="I956" s="173" t="s">
        <v>317</v>
      </c>
      <c r="J956" s="53" t="n">
        <v>1</v>
      </c>
    </row>
    <row r="957" customFormat="false" ht="15" hidden="false" customHeight="true" outlineLevel="0" collapsed="false">
      <c r="A957" s="20" t="s">
        <v>3694</v>
      </c>
      <c r="B957" s="165" t="s">
        <v>1691</v>
      </c>
      <c r="C957" s="165" t="s">
        <v>1692</v>
      </c>
      <c r="D957" s="165" t="s">
        <v>3695</v>
      </c>
      <c r="E957" s="53" t="n">
        <v>31.96529053</v>
      </c>
      <c r="F957" s="53" t="n">
        <v>-104.0172185</v>
      </c>
      <c r="G957" s="53"/>
      <c r="H957" s="53"/>
      <c r="I957" s="173" t="s">
        <v>317</v>
      </c>
      <c r="J957" s="53" t="n">
        <v>1</v>
      </c>
    </row>
    <row r="958" customFormat="false" ht="15" hidden="false" customHeight="true" outlineLevel="0" collapsed="false">
      <c r="A958" s="20" t="s">
        <v>3696</v>
      </c>
      <c r="B958" s="165" t="s">
        <v>1691</v>
      </c>
      <c r="C958" s="165" t="s">
        <v>1692</v>
      </c>
      <c r="D958" s="165" t="s">
        <v>3697</v>
      </c>
      <c r="E958" s="53" t="n">
        <v>32.10883487</v>
      </c>
      <c r="F958" s="53" t="n">
        <v>-104.1595805</v>
      </c>
      <c r="G958" s="53"/>
      <c r="H958" s="53"/>
      <c r="I958" s="173" t="s">
        <v>317</v>
      </c>
      <c r="J958" s="53" t="n">
        <v>1</v>
      </c>
    </row>
    <row r="959" customFormat="false" ht="15" hidden="false" customHeight="true" outlineLevel="0" collapsed="false">
      <c r="A959" s="20" t="s">
        <v>3698</v>
      </c>
      <c r="B959" s="165" t="s">
        <v>1691</v>
      </c>
      <c r="C959" s="165" t="s">
        <v>1692</v>
      </c>
      <c r="D959" s="165" t="s">
        <v>3699</v>
      </c>
      <c r="E959" s="53" t="n">
        <v>31.91385453</v>
      </c>
      <c r="F959" s="53" t="n">
        <v>-104.0150468</v>
      </c>
      <c r="G959" s="53"/>
      <c r="H959" s="53"/>
      <c r="I959" s="173" t="s">
        <v>317</v>
      </c>
      <c r="J959" s="53" t="n">
        <v>1</v>
      </c>
    </row>
    <row r="960" customFormat="false" ht="15" hidden="false" customHeight="true" outlineLevel="0" collapsed="false">
      <c r="A960" s="174" t="s">
        <v>3700</v>
      </c>
      <c r="B960" s="165" t="s">
        <v>1691</v>
      </c>
      <c r="C960" s="165" t="s">
        <v>1692</v>
      </c>
      <c r="D960" s="165" t="s">
        <v>3701</v>
      </c>
      <c r="E960" s="53" t="n">
        <v>31.90402838</v>
      </c>
      <c r="F960" s="53" t="n">
        <v>-103.9891017</v>
      </c>
      <c r="G960" s="53"/>
      <c r="H960" s="53"/>
      <c r="I960" s="173" t="s">
        <v>317</v>
      </c>
      <c r="J960" s="53" t="n">
        <v>1</v>
      </c>
    </row>
    <row r="961" customFormat="false" ht="15" hidden="false" customHeight="true" outlineLevel="0" collapsed="false">
      <c r="A961" s="20" t="s">
        <v>3702</v>
      </c>
      <c r="B961" s="165" t="s">
        <v>1691</v>
      </c>
      <c r="C961" s="165" t="s">
        <v>1692</v>
      </c>
      <c r="D961" s="165" t="s">
        <v>3703</v>
      </c>
      <c r="E961" s="53" t="n">
        <v>31.64261396</v>
      </c>
      <c r="F961" s="53" t="n">
        <v>-103.8003328</v>
      </c>
      <c r="G961" s="53"/>
      <c r="H961" s="53"/>
      <c r="I961" s="173" t="s">
        <v>317</v>
      </c>
      <c r="J961" s="53" t="n">
        <v>1</v>
      </c>
    </row>
    <row r="962" customFormat="false" ht="15" hidden="false" customHeight="true" outlineLevel="0" collapsed="false">
      <c r="A962" s="20" t="s">
        <v>3704</v>
      </c>
      <c r="B962" s="165" t="s">
        <v>1691</v>
      </c>
      <c r="C962" s="165" t="s">
        <v>1692</v>
      </c>
      <c r="D962" s="165" t="s">
        <v>3705</v>
      </c>
      <c r="E962" s="53" t="n">
        <v>31.99912531</v>
      </c>
      <c r="F962" s="53" t="n">
        <v>-104.1252134</v>
      </c>
      <c r="G962" s="53"/>
      <c r="H962" s="53"/>
      <c r="I962" s="173" t="s">
        <v>317</v>
      </c>
      <c r="J962" s="53" t="n">
        <v>1</v>
      </c>
    </row>
    <row r="963" customFormat="false" ht="15" hidden="false" customHeight="true" outlineLevel="0" collapsed="false">
      <c r="A963" s="20" t="s">
        <v>3706</v>
      </c>
      <c r="B963" s="165" t="s">
        <v>1691</v>
      </c>
      <c r="C963" s="165" t="s">
        <v>1692</v>
      </c>
      <c r="D963" s="165" t="s">
        <v>3707</v>
      </c>
      <c r="E963" s="53" t="n">
        <v>31.81280783</v>
      </c>
      <c r="F963" s="53" t="n">
        <v>-103.9496504</v>
      </c>
      <c r="G963" s="53"/>
      <c r="H963" s="53"/>
      <c r="I963" s="173" t="s">
        <v>317</v>
      </c>
      <c r="J963" s="53" t="n">
        <v>1</v>
      </c>
    </row>
    <row r="964" customFormat="false" ht="15" hidden="false" customHeight="true" outlineLevel="0" collapsed="false">
      <c r="A964" s="20" t="s">
        <v>3708</v>
      </c>
      <c r="B964" s="165" t="s">
        <v>1691</v>
      </c>
      <c r="C964" s="165" t="s">
        <v>1692</v>
      </c>
      <c r="D964" s="165" t="s">
        <v>3709</v>
      </c>
      <c r="E964" s="53" t="n">
        <v>32.0487008</v>
      </c>
      <c r="F964" s="53" t="n">
        <v>-104.2135326</v>
      </c>
      <c r="G964" s="53"/>
      <c r="H964" s="53"/>
      <c r="I964" s="173" t="s">
        <v>317</v>
      </c>
      <c r="J964" s="53" t="n">
        <v>1</v>
      </c>
    </row>
    <row r="965" customFormat="false" ht="15" hidden="false" customHeight="true" outlineLevel="0" collapsed="false">
      <c r="A965" s="20" t="s">
        <v>3710</v>
      </c>
      <c r="B965" s="165" t="s">
        <v>1691</v>
      </c>
      <c r="C965" s="165" t="s">
        <v>1692</v>
      </c>
      <c r="D965" s="165" t="s">
        <v>3711</v>
      </c>
      <c r="E965" s="53" t="n">
        <v>31.7660482</v>
      </c>
      <c r="F965" s="53" t="n">
        <v>-104.0400459</v>
      </c>
      <c r="G965" s="53"/>
      <c r="H965" s="53"/>
      <c r="I965" s="173" t="s">
        <v>317</v>
      </c>
      <c r="J965" s="53" t="n">
        <v>1</v>
      </c>
    </row>
    <row r="966" customFormat="false" ht="15" hidden="false" customHeight="true" outlineLevel="0" collapsed="false">
      <c r="A966" s="20" t="s">
        <v>3712</v>
      </c>
      <c r="B966" s="165" t="s">
        <v>1691</v>
      </c>
      <c r="C966" s="165" t="s">
        <v>1692</v>
      </c>
      <c r="D966" s="165" t="s">
        <v>3713</v>
      </c>
      <c r="E966" s="53" t="n">
        <v>31.76088646</v>
      </c>
      <c r="F966" s="53" t="n">
        <v>-104.1358024</v>
      </c>
      <c r="G966" s="53"/>
      <c r="H966" s="53"/>
      <c r="I966" s="173" t="s">
        <v>317</v>
      </c>
      <c r="J966" s="53" t="n">
        <v>1</v>
      </c>
    </row>
    <row r="967" customFormat="false" ht="15" hidden="false" customHeight="true" outlineLevel="0" collapsed="false">
      <c r="A967" s="20" t="s">
        <v>3714</v>
      </c>
      <c r="B967" s="165" t="s">
        <v>1691</v>
      </c>
      <c r="C967" s="165" t="s">
        <v>1692</v>
      </c>
      <c r="D967" s="165" t="s">
        <v>3715</v>
      </c>
      <c r="E967" s="53" t="n">
        <v>31.92755027</v>
      </c>
      <c r="F967" s="53" t="n">
        <v>-103.1376605</v>
      </c>
      <c r="G967" s="53"/>
      <c r="H967" s="53"/>
      <c r="I967" s="173" t="s">
        <v>317</v>
      </c>
      <c r="J967" s="53" t="n">
        <v>1</v>
      </c>
    </row>
    <row r="968" customFormat="false" ht="15" hidden="false" customHeight="true" outlineLevel="0" collapsed="false">
      <c r="A968" s="20" t="s">
        <v>3716</v>
      </c>
      <c r="B968" s="165" t="s">
        <v>1691</v>
      </c>
      <c r="C968" s="165" t="s">
        <v>1692</v>
      </c>
      <c r="D968" s="165" t="s">
        <v>3717</v>
      </c>
      <c r="E968" s="53" t="n">
        <v>31.68916131</v>
      </c>
      <c r="F968" s="53" t="n">
        <v>-103.5355097</v>
      </c>
      <c r="G968" s="53"/>
      <c r="H968" s="53"/>
      <c r="I968" s="173" t="s">
        <v>317</v>
      </c>
      <c r="J968" s="53" t="n">
        <v>1</v>
      </c>
    </row>
    <row r="969" customFormat="false" ht="15" hidden="false" customHeight="true" outlineLevel="0" collapsed="false">
      <c r="A969" s="20" t="s">
        <v>3718</v>
      </c>
      <c r="B969" s="165" t="s">
        <v>1691</v>
      </c>
      <c r="C969" s="165" t="s">
        <v>1692</v>
      </c>
      <c r="D969" s="165" t="s">
        <v>3719</v>
      </c>
      <c r="E969" s="53" t="n">
        <v>31.63533154</v>
      </c>
      <c r="F969" s="53" t="n">
        <v>-103.633327</v>
      </c>
      <c r="G969" s="53"/>
      <c r="H969" s="53"/>
      <c r="I969" s="173" t="s">
        <v>317</v>
      </c>
      <c r="J969" s="53" t="n">
        <v>1</v>
      </c>
    </row>
    <row r="970" customFormat="false" ht="15" hidden="false" customHeight="true" outlineLevel="0" collapsed="false">
      <c r="A970" s="20" t="s">
        <v>3720</v>
      </c>
      <c r="B970" s="165" t="s">
        <v>1691</v>
      </c>
      <c r="C970" s="165" t="s">
        <v>1692</v>
      </c>
      <c r="D970" s="165" t="s">
        <v>3721</v>
      </c>
      <c r="E970" s="53" t="n">
        <v>31.94777388</v>
      </c>
      <c r="F970" s="53" t="n">
        <v>-103.0529665</v>
      </c>
      <c r="G970" s="53"/>
      <c r="H970" s="53"/>
      <c r="I970" s="173" t="s">
        <v>317</v>
      </c>
      <c r="J970" s="53" t="n">
        <v>1</v>
      </c>
    </row>
    <row r="971" customFormat="false" ht="15" hidden="false" customHeight="true" outlineLevel="0" collapsed="false">
      <c r="A971" s="20" t="s">
        <v>3722</v>
      </c>
      <c r="B971" s="165" t="s">
        <v>1691</v>
      </c>
      <c r="C971" s="165" t="s">
        <v>1692</v>
      </c>
      <c r="D971" s="165" t="s">
        <v>3723</v>
      </c>
      <c r="E971" s="53" t="n">
        <v>31.84948817</v>
      </c>
      <c r="F971" s="53" t="n">
        <v>-104.2248096</v>
      </c>
      <c r="G971" s="53"/>
      <c r="H971" s="53"/>
      <c r="I971" s="173" t="s">
        <v>317</v>
      </c>
      <c r="J971" s="53" t="n">
        <v>1</v>
      </c>
    </row>
    <row r="972" customFormat="false" ht="15" hidden="false" customHeight="true" outlineLevel="0" collapsed="false">
      <c r="A972" s="20" t="s">
        <v>3724</v>
      </c>
      <c r="B972" s="165" t="s">
        <v>1691</v>
      </c>
      <c r="C972" s="165" t="s">
        <v>1692</v>
      </c>
      <c r="D972" s="165" t="s">
        <v>3725</v>
      </c>
      <c r="E972" s="53" t="n">
        <v>31.60603937</v>
      </c>
      <c r="F972" s="53" t="n">
        <v>-104.0171397</v>
      </c>
      <c r="G972" s="53"/>
      <c r="H972" s="53"/>
      <c r="I972" s="173" t="s">
        <v>317</v>
      </c>
      <c r="J972" s="53" t="n">
        <v>1</v>
      </c>
    </row>
    <row r="973" customFormat="false" ht="15" hidden="false" customHeight="true" outlineLevel="0" collapsed="false">
      <c r="A973" s="20" t="s">
        <v>3726</v>
      </c>
      <c r="B973" s="165" t="s">
        <v>1691</v>
      </c>
      <c r="C973" s="165" t="s">
        <v>1692</v>
      </c>
      <c r="D973" s="165" t="s">
        <v>3727</v>
      </c>
      <c r="E973" s="53" t="n">
        <v>31.61121205</v>
      </c>
      <c r="F973" s="53" t="n">
        <v>-104.0014068</v>
      </c>
      <c r="G973" s="53"/>
      <c r="H973" s="53"/>
      <c r="I973" s="173" t="s">
        <v>317</v>
      </c>
      <c r="J973" s="53" t="n">
        <v>1</v>
      </c>
    </row>
    <row r="974" customFormat="false" ht="15" hidden="false" customHeight="true" outlineLevel="0" collapsed="false">
      <c r="A974" s="20" t="s">
        <v>3728</v>
      </c>
      <c r="B974" s="165" t="s">
        <v>1691</v>
      </c>
      <c r="C974" s="165" t="s">
        <v>1692</v>
      </c>
      <c r="D974" s="165" t="s">
        <v>3729</v>
      </c>
      <c r="E974" s="53" t="n">
        <v>31.80261509</v>
      </c>
      <c r="F974" s="53" t="n">
        <v>-104.113565</v>
      </c>
      <c r="G974" s="53"/>
      <c r="H974" s="53"/>
      <c r="I974" s="173" t="s">
        <v>317</v>
      </c>
      <c r="J974" s="53" t="n">
        <v>1</v>
      </c>
    </row>
    <row r="975" customFormat="false" ht="15" hidden="false" customHeight="true" outlineLevel="0" collapsed="false">
      <c r="A975" s="20" t="s">
        <v>3730</v>
      </c>
      <c r="B975" s="165" t="s">
        <v>1691</v>
      </c>
      <c r="C975" s="165" t="s">
        <v>1692</v>
      </c>
      <c r="D975" s="165" t="s">
        <v>3731</v>
      </c>
      <c r="E975" s="53" t="n">
        <v>31.68781845</v>
      </c>
      <c r="F975" s="53" t="n">
        <v>-103.9967994</v>
      </c>
      <c r="G975" s="53"/>
      <c r="H975" s="53"/>
      <c r="I975" s="173" t="s">
        <v>317</v>
      </c>
      <c r="J975" s="53" t="n">
        <v>1</v>
      </c>
    </row>
    <row r="976" customFormat="false" ht="15" hidden="false" customHeight="true" outlineLevel="0" collapsed="false">
      <c r="A976" s="20" t="s">
        <v>3732</v>
      </c>
      <c r="B976" s="165" t="s">
        <v>1691</v>
      </c>
      <c r="C976" s="165" t="s">
        <v>1692</v>
      </c>
      <c r="D976" s="165" t="s">
        <v>3733</v>
      </c>
      <c r="E976" s="53" t="n">
        <v>31.47625535</v>
      </c>
      <c r="F976" s="53" t="n">
        <v>-103.7983499</v>
      </c>
      <c r="G976" s="53"/>
      <c r="H976" s="53"/>
      <c r="I976" s="173" t="s">
        <v>317</v>
      </c>
      <c r="J976" s="53" t="n">
        <v>1</v>
      </c>
    </row>
    <row r="977" customFormat="false" ht="15" hidden="false" customHeight="true" outlineLevel="0" collapsed="false">
      <c r="A977" s="20" t="s">
        <v>3734</v>
      </c>
      <c r="B977" s="165" t="s">
        <v>1691</v>
      </c>
      <c r="C977" s="165" t="s">
        <v>1692</v>
      </c>
      <c r="D977" s="165" t="s">
        <v>3735</v>
      </c>
      <c r="E977" s="53" t="n">
        <v>31.44692506</v>
      </c>
      <c r="F977" s="53" t="n">
        <v>-103.7741741</v>
      </c>
      <c r="G977" s="53"/>
      <c r="H977" s="53"/>
      <c r="I977" s="173" t="s">
        <v>317</v>
      </c>
      <c r="J977" s="53" t="n">
        <v>1</v>
      </c>
    </row>
    <row r="978" customFormat="false" ht="15" hidden="false" customHeight="true" outlineLevel="0" collapsed="false">
      <c r="A978" s="20" t="s">
        <v>3736</v>
      </c>
      <c r="B978" s="165" t="s">
        <v>1691</v>
      </c>
      <c r="C978" s="165" t="s">
        <v>1692</v>
      </c>
      <c r="D978" s="165" t="s">
        <v>3737</v>
      </c>
      <c r="E978" s="53" t="n">
        <v>31.44567285</v>
      </c>
      <c r="F978" s="53" t="n">
        <v>-103.753722</v>
      </c>
      <c r="G978" s="53"/>
      <c r="H978" s="53"/>
      <c r="I978" s="173" t="s">
        <v>317</v>
      </c>
      <c r="J978" s="53" t="n">
        <v>1</v>
      </c>
    </row>
    <row r="979" customFormat="false" ht="15" hidden="false" customHeight="true" outlineLevel="0" collapsed="false">
      <c r="A979" s="20" t="s">
        <v>3738</v>
      </c>
      <c r="B979" s="165" t="s">
        <v>1691</v>
      </c>
      <c r="C979" s="165" t="s">
        <v>1692</v>
      </c>
      <c r="D979" s="165" t="s">
        <v>3739</v>
      </c>
      <c r="E979" s="53" t="n">
        <v>31.6641771</v>
      </c>
      <c r="F979" s="53" t="n">
        <v>-103.9595816</v>
      </c>
      <c r="G979" s="53"/>
      <c r="H979" s="53"/>
      <c r="I979" s="173" t="s">
        <v>317</v>
      </c>
      <c r="J979" s="53" t="n">
        <v>1</v>
      </c>
    </row>
    <row r="980" customFormat="false" ht="15" hidden="false" customHeight="true" outlineLevel="0" collapsed="false">
      <c r="A980" s="20" t="s">
        <v>3740</v>
      </c>
      <c r="B980" s="165" t="s">
        <v>1691</v>
      </c>
      <c r="C980" s="165" t="s">
        <v>1692</v>
      </c>
      <c r="D980" s="165" t="s">
        <v>3741</v>
      </c>
      <c r="E980" s="53" t="n">
        <v>31.79784225</v>
      </c>
      <c r="F980" s="53" t="n">
        <v>-104.018886</v>
      </c>
      <c r="G980" s="53"/>
      <c r="H980" s="53"/>
      <c r="I980" s="173" t="s">
        <v>317</v>
      </c>
      <c r="J980" s="53" t="n">
        <v>1</v>
      </c>
    </row>
    <row r="981" customFormat="false" ht="15" hidden="false" customHeight="true" outlineLevel="0" collapsed="false">
      <c r="A981" s="20" t="s">
        <v>3742</v>
      </c>
      <c r="B981" s="165" t="s">
        <v>1691</v>
      </c>
      <c r="C981" s="165" t="s">
        <v>1692</v>
      </c>
      <c r="D981" s="165" t="s">
        <v>3743</v>
      </c>
      <c r="E981" s="53" t="n">
        <v>31.51981026</v>
      </c>
      <c r="F981" s="53" t="n">
        <v>-103.7734196</v>
      </c>
      <c r="G981" s="53"/>
      <c r="H981" s="53"/>
      <c r="I981" s="173" t="s">
        <v>317</v>
      </c>
      <c r="J981" s="53" t="n">
        <v>1</v>
      </c>
    </row>
    <row r="982" customFormat="false" ht="15" hidden="false" customHeight="true" outlineLevel="0" collapsed="false">
      <c r="A982" s="20" t="s">
        <v>3744</v>
      </c>
      <c r="B982" s="165" t="s">
        <v>1691</v>
      </c>
      <c r="C982" s="165" t="s">
        <v>1692</v>
      </c>
      <c r="D982" s="165" t="s">
        <v>3745</v>
      </c>
      <c r="E982" s="53" t="n">
        <v>31.48052901</v>
      </c>
      <c r="F982" s="53" t="n">
        <v>-103.7719209</v>
      </c>
      <c r="G982" s="53"/>
      <c r="H982" s="53"/>
      <c r="I982" s="173" t="s">
        <v>317</v>
      </c>
      <c r="J982" s="53" t="n">
        <v>1</v>
      </c>
    </row>
    <row r="983" customFormat="false" ht="15" hidden="false" customHeight="true" outlineLevel="0" collapsed="false">
      <c r="A983" s="20" t="s">
        <v>3746</v>
      </c>
      <c r="B983" s="165" t="s">
        <v>1691</v>
      </c>
      <c r="C983" s="165" t="s">
        <v>1692</v>
      </c>
      <c r="D983" s="165" t="s">
        <v>3747</v>
      </c>
      <c r="E983" s="53" t="n">
        <v>31.94384226</v>
      </c>
      <c r="F983" s="53" t="n">
        <v>-104.0781943</v>
      </c>
      <c r="G983" s="53"/>
      <c r="H983" s="53"/>
      <c r="I983" s="173" t="s">
        <v>317</v>
      </c>
      <c r="J983" s="53" t="n">
        <v>1</v>
      </c>
    </row>
    <row r="984" customFormat="false" ht="15" hidden="false" customHeight="true" outlineLevel="0" collapsed="false">
      <c r="A984" s="20" t="s">
        <v>3748</v>
      </c>
      <c r="B984" s="165" t="s">
        <v>1691</v>
      </c>
      <c r="C984" s="165" t="s">
        <v>1692</v>
      </c>
      <c r="D984" s="165" t="s">
        <v>3749</v>
      </c>
      <c r="E984" s="53" t="n">
        <v>31.48982076</v>
      </c>
      <c r="F984" s="53" t="n">
        <v>-103.7137766</v>
      </c>
      <c r="G984" s="53"/>
      <c r="H984" s="53"/>
      <c r="I984" s="173" t="s">
        <v>317</v>
      </c>
      <c r="J984" s="53" t="n">
        <v>1</v>
      </c>
    </row>
    <row r="985" customFormat="false" ht="15" hidden="false" customHeight="true" outlineLevel="0" collapsed="false">
      <c r="A985" s="20" t="s">
        <v>3750</v>
      </c>
      <c r="B985" s="165" t="s">
        <v>1691</v>
      </c>
      <c r="C985" s="165" t="s">
        <v>1692</v>
      </c>
      <c r="D985" s="165" t="s">
        <v>3751</v>
      </c>
      <c r="E985" s="53" t="n">
        <v>32.22689032</v>
      </c>
      <c r="F985" s="53" t="n">
        <v>-104.2390369</v>
      </c>
      <c r="G985" s="53"/>
      <c r="H985" s="53"/>
      <c r="I985" s="173" t="s">
        <v>317</v>
      </c>
      <c r="J985" s="53" t="n">
        <v>1</v>
      </c>
    </row>
    <row r="986" customFormat="false" ht="15" hidden="false" customHeight="true" outlineLevel="0" collapsed="false">
      <c r="A986" s="20" t="s">
        <v>3752</v>
      </c>
      <c r="B986" s="165" t="s">
        <v>1691</v>
      </c>
      <c r="C986" s="165" t="s">
        <v>1692</v>
      </c>
      <c r="D986" s="165" t="s">
        <v>3753</v>
      </c>
      <c r="E986" s="53" t="n">
        <v>31.88222027</v>
      </c>
      <c r="F986" s="53" t="n">
        <v>-103.9917673</v>
      </c>
      <c r="G986" s="53"/>
      <c r="H986" s="53"/>
      <c r="I986" s="173" t="s">
        <v>317</v>
      </c>
      <c r="J986" s="53" t="n">
        <v>1</v>
      </c>
    </row>
    <row r="987" customFormat="false" ht="15" hidden="false" customHeight="true" outlineLevel="0" collapsed="false">
      <c r="A987" s="20" t="s">
        <v>3754</v>
      </c>
      <c r="B987" s="165" t="s">
        <v>1691</v>
      </c>
      <c r="C987" s="165" t="s">
        <v>1692</v>
      </c>
      <c r="D987" s="165" t="s">
        <v>3755</v>
      </c>
      <c r="E987" s="53" t="n">
        <v>31.81200671</v>
      </c>
      <c r="F987" s="53" t="n">
        <v>-103.9296649</v>
      </c>
      <c r="G987" s="53"/>
      <c r="H987" s="53"/>
      <c r="I987" s="173" t="s">
        <v>317</v>
      </c>
      <c r="J987" s="53" t="n">
        <v>1</v>
      </c>
    </row>
    <row r="988" customFormat="false" ht="15" hidden="false" customHeight="true" outlineLevel="0" collapsed="false">
      <c r="A988" s="20" t="s">
        <v>3756</v>
      </c>
      <c r="B988" s="165" t="s">
        <v>1691</v>
      </c>
      <c r="C988" s="165" t="s">
        <v>1692</v>
      </c>
      <c r="D988" s="165" t="s">
        <v>3757</v>
      </c>
      <c r="E988" s="53" t="n">
        <v>31.77570756</v>
      </c>
      <c r="F988" s="53" t="n">
        <v>-103.9165679</v>
      </c>
      <c r="G988" s="53"/>
      <c r="H988" s="53"/>
      <c r="I988" s="173" t="s">
        <v>317</v>
      </c>
      <c r="J988" s="53" t="n">
        <v>1</v>
      </c>
    </row>
    <row r="989" customFormat="false" ht="15" hidden="false" customHeight="true" outlineLevel="0" collapsed="false">
      <c r="A989" s="20" t="s">
        <v>3758</v>
      </c>
      <c r="B989" s="165" t="s">
        <v>1691</v>
      </c>
      <c r="C989" s="165" t="s">
        <v>1692</v>
      </c>
      <c r="D989" s="165" t="s">
        <v>3759</v>
      </c>
      <c r="E989" s="53" t="n">
        <v>31.69463752</v>
      </c>
      <c r="F989" s="53" t="n">
        <v>-103.8450639</v>
      </c>
      <c r="G989" s="53"/>
      <c r="H989" s="53"/>
      <c r="I989" s="173" t="s">
        <v>317</v>
      </c>
      <c r="J989" s="53" t="n">
        <v>1</v>
      </c>
    </row>
    <row r="990" customFormat="false" ht="15" hidden="false" customHeight="true" outlineLevel="0" collapsed="false">
      <c r="A990" s="20" t="s">
        <v>3760</v>
      </c>
      <c r="B990" s="165" t="s">
        <v>1691</v>
      </c>
      <c r="C990" s="165" t="s">
        <v>1692</v>
      </c>
      <c r="D990" s="165" t="s">
        <v>3761</v>
      </c>
      <c r="E990" s="53" t="n">
        <v>32.04801637</v>
      </c>
      <c r="F990" s="53" t="n">
        <v>-104.0606618</v>
      </c>
      <c r="G990" s="53"/>
      <c r="H990" s="53"/>
      <c r="I990" s="173" t="s">
        <v>317</v>
      </c>
      <c r="J990" s="53" t="n">
        <v>1</v>
      </c>
    </row>
    <row r="991" customFormat="false" ht="15" hidden="false" customHeight="true" outlineLevel="0" collapsed="false">
      <c r="A991" s="20" t="s">
        <v>3762</v>
      </c>
      <c r="B991" s="165" t="s">
        <v>1691</v>
      </c>
      <c r="C991" s="165" t="s">
        <v>1692</v>
      </c>
      <c r="D991" s="165" t="s">
        <v>3763</v>
      </c>
      <c r="E991" s="53" t="n">
        <v>31.92415993</v>
      </c>
      <c r="F991" s="53" t="n">
        <v>-103.962026</v>
      </c>
      <c r="G991" s="53"/>
      <c r="H991" s="53"/>
      <c r="I991" s="173" t="s">
        <v>317</v>
      </c>
      <c r="J991" s="53" t="n">
        <v>1</v>
      </c>
    </row>
    <row r="992" customFormat="false" ht="15" hidden="false" customHeight="true" outlineLevel="0" collapsed="false">
      <c r="A992" s="20" t="s">
        <v>3764</v>
      </c>
      <c r="B992" s="165" t="s">
        <v>1691</v>
      </c>
      <c r="C992" s="165" t="s">
        <v>1692</v>
      </c>
      <c r="D992" s="165" t="s">
        <v>3765</v>
      </c>
      <c r="E992" s="53" t="n">
        <v>31.89696926</v>
      </c>
      <c r="F992" s="53" t="n">
        <v>-103.9475049</v>
      </c>
      <c r="G992" s="53"/>
      <c r="H992" s="53"/>
      <c r="I992" s="173" t="s">
        <v>317</v>
      </c>
      <c r="J992" s="53" t="n">
        <v>1</v>
      </c>
    </row>
    <row r="993" customFormat="false" ht="15" hidden="false" customHeight="true" outlineLevel="0" collapsed="false">
      <c r="A993" s="20" t="s">
        <v>3766</v>
      </c>
      <c r="B993" s="165" t="s">
        <v>1691</v>
      </c>
      <c r="C993" s="165" t="s">
        <v>1692</v>
      </c>
      <c r="D993" s="165" t="s">
        <v>3767</v>
      </c>
      <c r="E993" s="53" t="n">
        <v>31.7968925</v>
      </c>
      <c r="F993" s="53" t="n">
        <v>-103.8182943</v>
      </c>
      <c r="G993" s="53"/>
      <c r="H993" s="53"/>
      <c r="I993" s="173" t="s">
        <v>317</v>
      </c>
      <c r="J993" s="53" t="n">
        <v>1</v>
      </c>
    </row>
    <row r="994" customFormat="false" ht="15" hidden="false" customHeight="true" outlineLevel="0" collapsed="false">
      <c r="A994" s="20" t="s">
        <v>3768</v>
      </c>
      <c r="B994" s="165" t="s">
        <v>1691</v>
      </c>
      <c r="C994" s="165" t="s">
        <v>1692</v>
      </c>
      <c r="D994" s="165" t="s">
        <v>3769</v>
      </c>
      <c r="E994" s="53" t="n">
        <v>31.78061733</v>
      </c>
      <c r="F994" s="53" t="n">
        <v>-103.8133205</v>
      </c>
      <c r="G994" s="53"/>
      <c r="H994" s="53"/>
      <c r="I994" s="173" t="s">
        <v>317</v>
      </c>
      <c r="J994" s="53" t="n">
        <v>1</v>
      </c>
    </row>
    <row r="995" customFormat="false" ht="15" hidden="false" customHeight="true" outlineLevel="0" collapsed="false">
      <c r="A995" s="20" t="s">
        <v>3770</v>
      </c>
      <c r="B995" s="165" t="s">
        <v>1691</v>
      </c>
      <c r="C995" s="165" t="s">
        <v>1692</v>
      </c>
      <c r="D995" s="165" t="s">
        <v>3771</v>
      </c>
      <c r="E995" s="53" t="n">
        <v>31.67993159</v>
      </c>
      <c r="F995" s="53" t="n">
        <v>-103.7040571</v>
      </c>
      <c r="G995" s="53"/>
      <c r="H995" s="53"/>
      <c r="I995" s="173" t="s">
        <v>317</v>
      </c>
      <c r="J995" s="53" t="n">
        <v>1</v>
      </c>
    </row>
    <row r="996" customFormat="false" ht="15" hidden="false" customHeight="true" outlineLevel="0" collapsed="false">
      <c r="A996" s="20" t="s">
        <v>3772</v>
      </c>
      <c r="B996" s="165" t="s">
        <v>1691</v>
      </c>
      <c r="C996" s="165" t="s">
        <v>1692</v>
      </c>
      <c r="D996" s="165" t="s">
        <v>3773</v>
      </c>
      <c r="E996" s="53" t="n">
        <v>31.66190404</v>
      </c>
      <c r="F996" s="53" t="n">
        <v>-103.6844958</v>
      </c>
      <c r="G996" s="53"/>
      <c r="H996" s="53"/>
      <c r="I996" s="173" t="s">
        <v>317</v>
      </c>
      <c r="J996" s="53" t="n">
        <v>1</v>
      </c>
    </row>
    <row r="997" customFormat="false" ht="15" hidden="false" customHeight="true" outlineLevel="0" collapsed="false">
      <c r="A997" s="20" t="s">
        <v>3774</v>
      </c>
      <c r="B997" s="165" t="s">
        <v>1691</v>
      </c>
      <c r="C997" s="165" t="s">
        <v>1692</v>
      </c>
      <c r="D997" s="165" t="s">
        <v>3775</v>
      </c>
      <c r="E997" s="53" t="n">
        <v>31.62826859</v>
      </c>
      <c r="F997" s="53" t="n">
        <v>-103.6406022</v>
      </c>
      <c r="G997" s="53"/>
      <c r="H997" s="53"/>
      <c r="I997" s="173" t="s">
        <v>317</v>
      </c>
      <c r="J997" s="53" t="n">
        <v>1</v>
      </c>
    </row>
    <row r="998" customFormat="false" ht="15" hidden="false" customHeight="true" outlineLevel="0" collapsed="false">
      <c r="A998" s="20" t="s">
        <v>3776</v>
      </c>
      <c r="B998" s="165" t="s">
        <v>1691</v>
      </c>
      <c r="C998" s="165" t="s">
        <v>1692</v>
      </c>
      <c r="D998" s="165" t="s">
        <v>3777</v>
      </c>
      <c r="E998" s="53" t="n">
        <v>32.1724449</v>
      </c>
      <c r="F998" s="53" t="n">
        <v>-104.0746396</v>
      </c>
      <c r="G998" s="53"/>
      <c r="H998" s="53"/>
      <c r="I998" s="173" t="s">
        <v>317</v>
      </c>
      <c r="J998" s="53" t="n">
        <v>1</v>
      </c>
    </row>
    <row r="999" customFormat="false" ht="15" hidden="false" customHeight="true" outlineLevel="0" collapsed="false">
      <c r="A999" s="20" t="s">
        <v>3778</v>
      </c>
      <c r="B999" s="165" t="s">
        <v>1691</v>
      </c>
      <c r="C999" s="165" t="s">
        <v>1692</v>
      </c>
      <c r="D999" s="165" t="s">
        <v>3779</v>
      </c>
      <c r="E999" s="53" t="n">
        <v>31.91039212</v>
      </c>
      <c r="F999" s="53" t="n">
        <v>-103.8547002</v>
      </c>
      <c r="G999" s="53"/>
      <c r="H999" s="53"/>
      <c r="I999" s="173" t="s">
        <v>317</v>
      </c>
      <c r="J999" s="53" t="n">
        <v>1</v>
      </c>
    </row>
    <row r="1000" customFormat="false" ht="15" hidden="false" customHeight="true" outlineLevel="0" collapsed="false">
      <c r="A1000" s="20" t="s">
        <v>3780</v>
      </c>
      <c r="B1000" s="165" t="s">
        <v>1691</v>
      </c>
      <c r="C1000" s="165" t="s">
        <v>1692</v>
      </c>
      <c r="D1000" s="165" t="s">
        <v>3781</v>
      </c>
      <c r="E1000" s="53" t="n">
        <v>31.88265566</v>
      </c>
      <c r="F1000" s="53" t="n">
        <v>-103.8336589</v>
      </c>
      <c r="G1000" s="53"/>
      <c r="H1000" s="53"/>
      <c r="I1000" s="173" t="s">
        <v>317</v>
      </c>
      <c r="J1000" s="53" t="n">
        <v>1</v>
      </c>
    </row>
    <row r="1001" customFormat="false" ht="15" hidden="false" customHeight="true" outlineLevel="0" collapsed="false">
      <c r="A1001" s="20" t="s">
        <v>3782</v>
      </c>
      <c r="B1001" s="165" t="s">
        <v>1691</v>
      </c>
      <c r="C1001" s="165" t="s">
        <v>1692</v>
      </c>
      <c r="D1001" s="165" t="s">
        <v>3783</v>
      </c>
      <c r="E1001" s="53" t="n">
        <v>31.68474978</v>
      </c>
      <c r="F1001" s="53" t="n">
        <v>-103.5826744</v>
      </c>
      <c r="G1001" s="53"/>
      <c r="H1001" s="53"/>
      <c r="I1001" s="173" t="s">
        <v>317</v>
      </c>
      <c r="J1001" s="53" t="n">
        <v>1</v>
      </c>
    </row>
    <row r="1002" customFormat="false" ht="15" hidden="false" customHeight="true" outlineLevel="0" collapsed="false">
      <c r="A1002" s="20" t="s">
        <v>3784</v>
      </c>
      <c r="B1002" s="165" t="s">
        <v>1691</v>
      </c>
      <c r="C1002" s="165" t="s">
        <v>1692</v>
      </c>
      <c r="D1002" s="165" t="s">
        <v>3785</v>
      </c>
      <c r="E1002" s="53" t="n">
        <v>32.25958407</v>
      </c>
      <c r="F1002" s="53" t="n">
        <v>-103.8371278</v>
      </c>
      <c r="G1002" s="53"/>
      <c r="H1002" s="53"/>
      <c r="I1002" s="173" t="s">
        <v>317</v>
      </c>
      <c r="J1002" s="53" t="n">
        <v>1</v>
      </c>
    </row>
    <row r="1003" customFormat="false" ht="15" hidden="false" customHeight="true" outlineLevel="0" collapsed="false">
      <c r="A1003" s="20" t="s">
        <v>3786</v>
      </c>
      <c r="B1003" s="165" t="s">
        <v>1691</v>
      </c>
      <c r="C1003" s="165" t="s">
        <v>1692</v>
      </c>
      <c r="D1003" s="165" t="s">
        <v>3787</v>
      </c>
      <c r="E1003" s="53" t="n">
        <v>32.28203801</v>
      </c>
      <c r="F1003" s="53" t="n">
        <v>-103.7908842</v>
      </c>
      <c r="G1003" s="53"/>
      <c r="H1003" s="53"/>
      <c r="I1003" s="173" t="s">
        <v>317</v>
      </c>
      <c r="J1003" s="53" t="n">
        <v>1</v>
      </c>
    </row>
    <row r="1004" customFormat="false" ht="15" hidden="false" customHeight="true" outlineLevel="0" collapsed="false">
      <c r="A1004" s="20" t="s">
        <v>3788</v>
      </c>
      <c r="B1004" s="165" t="s">
        <v>1691</v>
      </c>
      <c r="C1004" s="165" t="s">
        <v>1692</v>
      </c>
      <c r="D1004" s="165" t="s">
        <v>3789</v>
      </c>
      <c r="E1004" s="53" t="n">
        <v>32.17924328</v>
      </c>
      <c r="F1004" s="53" t="n">
        <v>-103.7322574</v>
      </c>
      <c r="G1004" s="53"/>
      <c r="H1004" s="53"/>
      <c r="I1004" s="173" t="s">
        <v>317</v>
      </c>
      <c r="J1004" s="53" t="n">
        <v>1</v>
      </c>
    </row>
    <row r="1005" customFormat="false" ht="15" hidden="false" customHeight="true" outlineLevel="0" collapsed="false">
      <c r="A1005" s="20" t="s">
        <v>3790</v>
      </c>
      <c r="B1005" s="165" t="s">
        <v>1691</v>
      </c>
      <c r="C1005" s="165" t="s">
        <v>1692</v>
      </c>
      <c r="D1005" s="165" t="s">
        <v>3791</v>
      </c>
      <c r="E1005" s="53" t="n">
        <v>32.20069501</v>
      </c>
      <c r="F1005" s="53" t="n">
        <v>-103.6837306</v>
      </c>
      <c r="G1005" s="53"/>
      <c r="H1005" s="53"/>
      <c r="I1005" s="173" t="s">
        <v>317</v>
      </c>
      <c r="J1005" s="53" t="n">
        <v>1</v>
      </c>
    </row>
    <row r="1006" customFormat="false" ht="15" hidden="false" customHeight="true" outlineLevel="0" collapsed="false">
      <c r="A1006" s="20" t="s">
        <v>3792</v>
      </c>
      <c r="B1006" s="165" t="s">
        <v>1691</v>
      </c>
      <c r="C1006" s="165" t="s">
        <v>1692</v>
      </c>
      <c r="D1006" s="165" t="s">
        <v>3793</v>
      </c>
      <c r="E1006" s="53" t="n">
        <v>32.03031126</v>
      </c>
      <c r="F1006" s="53" t="n">
        <v>-103.5708454</v>
      </c>
      <c r="G1006" s="53"/>
      <c r="H1006" s="53"/>
      <c r="I1006" s="173" t="s">
        <v>317</v>
      </c>
      <c r="J1006" s="53" t="n">
        <v>1</v>
      </c>
    </row>
    <row r="1007" customFormat="false" ht="15" hidden="false" customHeight="true" outlineLevel="0" collapsed="false">
      <c r="A1007" s="20" t="s">
        <v>3794</v>
      </c>
      <c r="B1007" s="165" t="s">
        <v>1691</v>
      </c>
      <c r="C1007" s="165" t="s">
        <v>1692</v>
      </c>
      <c r="D1007" s="165" t="s">
        <v>3795</v>
      </c>
      <c r="E1007" s="53" t="n">
        <v>31.6627285</v>
      </c>
      <c r="F1007" s="53" t="n">
        <v>-103.582288</v>
      </c>
      <c r="G1007" s="53"/>
      <c r="H1007" s="53"/>
      <c r="I1007" s="173" t="s">
        <v>317</v>
      </c>
      <c r="J1007" s="53" t="n">
        <v>1</v>
      </c>
    </row>
    <row r="1008" customFormat="false" ht="15" hidden="false" customHeight="true" outlineLevel="0" collapsed="false">
      <c r="A1008" s="20" t="s">
        <v>3796</v>
      </c>
      <c r="B1008" s="165" t="s">
        <v>1691</v>
      </c>
      <c r="C1008" s="165" t="s">
        <v>1692</v>
      </c>
      <c r="D1008" s="165" t="s">
        <v>3797</v>
      </c>
      <c r="E1008" s="53" t="n">
        <v>31.47819122</v>
      </c>
      <c r="F1008" s="53" t="n">
        <v>-101.7403238</v>
      </c>
      <c r="G1008" s="53"/>
      <c r="H1008" s="53"/>
      <c r="I1008" s="173" t="s">
        <v>317</v>
      </c>
      <c r="J1008" s="53" t="n">
        <v>1</v>
      </c>
    </row>
    <row r="1009" customFormat="false" ht="15" hidden="false" customHeight="true" outlineLevel="0" collapsed="false">
      <c r="A1009" s="20" t="s">
        <v>3798</v>
      </c>
      <c r="B1009" s="165" t="s">
        <v>1691</v>
      </c>
      <c r="C1009" s="165" t="s">
        <v>1692</v>
      </c>
      <c r="D1009" s="165" t="s">
        <v>3799</v>
      </c>
      <c r="E1009" s="53" t="n">
        <v>32.32679754</v>
      </c>
      <c r="F1009" s="53" t="n">
        <v>-101.7842663</v>
      </c>
      <c r="G1009" s="53"/>
      <c r="H1009" s="53"/>
      <c r="I1009" s="173" t="s">
        <v>317</v>
      </c>
      <c r="J1009" s="53" t="n">
        <v>1</v>
      </c>
    </row>
    <row r="1010" customFormat="false" ht="15" hidden="false" customHeight="true" outlineLevel="0" collapsed="false">
      <c r="A1010" s="20" t="s">
        <v>3800</v>
      </c>
      <c r="B1010" s="165" t="s">
        <v>1691</v>
      </c>
      <c r="C1010" s="165" t="s">
        <v>1692</v>
      </c>
      <c r="D1010" s="165" t="s">
        <v>3801</v>
      </c>
      <c r="E1010" s="53" t="n">
        <v>32.2399377</v>
      </c>
      <c r="F1010" s="53" t="n">
        <v>-101.7846518</v>
      </c>
      <c r="G1010" s="53"/>
      <c r="H1010" s="53"/>
      <c r="I1010" s="173" t="s">
        <v>317</v>
      </c>
      <c r="J1010" s="53" t="n">
        <v>1</v>
      </c>
    </row>
    <row r="1011" customFormat="false" ht="15" hidden="false" customHeight="true" outlineLevel="0" collapsed="false">
      <c r="A1011" s="20" t="s">
        <v>3802</v>
      </c>
      <c r="B1011" s="165" t="s">
        <v>1691</v>
      </c>
      <c r="C1011" s="165" t="s">
        <v>1692</v>
      </c>
      <c r="D1011" s="165" t="s">
        <v>3803</v>
      </c>
      <c r="E1011" s="53" t="n">
        <v>32.38829088</v>
      </c>
      <c r="F1011" s="53" t="n">
        <v>-101.8478664</v>
      </c>
      <c r="G1011" s="53"/>
      <c r="H1011" s="53"/>
      <c r="I1011" s="173" t="s">
        <v>317</v>
      </c>
      <c r="J1011" s="53" t="n">
        <v>1</v>
      </c>
    </row>
    <row r="1012" customFormat="false" ht="15" hidden="false" customHeight="true" outlineLevel="0" collapsed="false">
      <c r="A1012" s="20" t="s">
        <v>3804</v>
      </c>
      <c r="B1012" s="165" t="s">
        <v>1691</v>
      </c>
      <c r="C1012" s="165" t="s">
        <v>1692</v>
      </c>
      <c r="D1012" s="165" t="s">
        <v>3805</v>
      </c>
      <c r="E1012" s="53" t="n">
        <v>32.32630839</v>
      </c>
      <c r="F1012" s="53" t="n">
        <v>-101.812895</v>
      </c>
      <c r="G1012" s="53"/>
      <c r="H1012" s="53"/>
      <c r="I1012" s="173" t="s">
        <v>317</v>
      </c>
      <c r="J1012" s="53" t="n">
        <v>1</v>
      </c>
    </row>
    <row r="1013" customFormat="false" ht="15" hidden="false" customHeight="true" outlineLevel="0" collapsed="false">
      <c r="A1013" s="20" t="s">
        <v>3806</v>
      </c>
      <c r="B1013" s="165" t="s">
        <v>1691</v>
      </c>
      <c r="C1013" s="165" t="s">
        <v>1692</v>
      </c>
      <c r="D1013" s="165" t="s">
        <v>3807</v>
      </c>
      <c r="E1013" s="53" t="n">
        <v>32.3541147</v>
      </c>
      <c r="F1013" s="53" t="n">
        <v>-101.7835596</v>
      </c>
      <c r="G1013" s="53"/>
      <c r="H1013" s="53"/>
      <c r="I1013" s="173" t="s">
        <v>317</v>
      </c>
      <c r="J1013" s="53" t="n">
        <v>1</v>
      </c>
    </row>
    <row r="1014" customFormat="false" ht="15" hidden="false" customHeight="true" outlineLevel="0" collapsed="false">
      <c r="A1014" s="20" t="s">
        <v>3808</v>
      </c>
      <c r="B1014" s="165" t="s">
        <v>1691</v>
      </c>
      <c r="C1014" s="165" t="s">
        <v>1692</v>
      </c>
      <c r="D1014" s="165" t="s">
        <v>3809</v>
      </c>
      <c r="E1014" s="53" t="n">
        <v>31.84667525</v>
      </c>
      <c r="F1014" s="53" t="n">
        <v>-101.7719154</v>
      </c>
      <c r="G1014" s="53"/>
      <c r="H1014" s="53"/>
      <c r="I1014" s="173" t="s">
        <v>317</v>
      </c>
      <c r="J1014" s="53" t="n">
        <v>1</v>
      </c>
    </row>
    <row r="1015" customFormat="false" ht="15" hidden="false" customHeight="true" outlineLevel="0" collapsed="false">
      <c r="A1015" s="20" t="s">
        <v>3810</v>
      </c>
      <c r="B1015" s="165" t="s">
        <v>1691</v>
      </c>
      <c r="C1015" s="165" t="s">
        <v>1692</v>
      </c>
      <c r="D1015" s="165" t="s">
        <v>3811</v>
      </c>
      <c r="E1015" s="53" t="n">
        <v>32.37074376</v>
      </c>
      <c r="F1015" s="53" t="n">
        <v>-101.84139</v>
      </c>
      <c r="G1015" s="53"/>
      <c r="H1015" s="53"/>
      <c r="I1015" s="173" t="s">
        <v>317</v>
      </c>
      <c r="J1015" s="53" t="n">
        <v>1</v>
      </c>
    </row>
    <row r="1016" customFormat="false" ht="15" hidden="false" customHeight="true" outlineLevel="0" collapsed="false">
      <c r="A1016" s="20" t="s">
        <v>3812</v>
      </c>
      <c r="B1016" s="165" t="s">
        <v>1691</v>
      </c>
      <c r="C1016" s="165" t="s">
        <v>1692</v>
      </c>
      <c r="D1016" s="165" t="s">
        <v>3813</v>
      </c>
      <c r="E1016" s="53" t="n">
        <v>31.88912512</v>
      </c>
      <c r="F1016" s="53" t="n">
        <v>-101.8681889</v>
      </c>
      <c r="G1016" s="53"/>
      <c r="H1016" s="53"/>
      <c r="I1016" s="173" t="s">
        <v>317</v>
      </c>
      <c r="J1016" s="53" t="n">
        <v>1</v>
      </c>
    </row>
    <row r="1017" customFormat="false" ht="15" hidden="false" customHeight="true" outlineLevel="0" collapsed="false">
      <c r="A1017" s="20" t="s">
        <v>3814</v>
      </c>
      <c r="B1017" s="165" t="s">
        <v>1691</v>
      </c>
      <c r="C1017" s="165" t="s">
        <v>1692</v>
      </c>
      <c r="D1017" s="165" t="s">
        <v>3815</v>
      </c>
      <c r="E1017" s="53" t="n">
        <v>31.8867347</v>
      </c>
      <c r="F1017" s="53" t="n">
        <v>-101.8410838</v>
      </c>
      <c r="G1017" s="53"/>
      <c r="H1017" s="53"/>
      <c r="I1017" s="173" t="s">
        <v>317</v>
      </c>
      <c r="J1017" s="53" t="n">
        <v>1</v>
      </c>
    </row>
    <row r="1018" customFormat="false" ht="15" hidden="false" customHeight="true" outlineLevel="0" collapsed="false">
      <c r="A1018" s="20" t="s">
        <v>3816</v>
      </c>
      <c r="B1018" s="165" t="s">
        <v>1691</v>
      </c>
      <c r="C1018" s="165" t="s">
        <v>1692</v>
      </c>
      <c r="D1018" s="165" t="s">
        <v>3817</v>
      </c>
      <c r="E1018" s="53" t="n">
        <v>32.44106883</v>
      </c>
      <c r="F1018" s="53" t="n">
        <v>-101.9476951</v>
      </c>
      <c r="G1018" s="53"/>
      <c r="H1018" s="53"/>
      <c r="I1018" s="173" t="s">
        <v>317</v>
      </c>
      <c r="J1018" s="53" t="n">
        <v>1</v>
      </c>
    </row>
    <row r="1019" customFormat="false" ht="15" hidden="false" customHeight="true" outlineLevel="0" collapsed="false">
      <c r="A1019" s="20" t="s">
        <v>3818</v>
      </c>
      <c r="B1019" s="165" t="s">
        <v>1691</v>
      </c>
      <c r="C1019" s="165" t="s">
        <v>1692</v>
      </c>
      <c r="D1019" s="165" t="s">
        <v>3819</v>
      </c>
      <c r="E1019" s="53" t="n">
        <v>32.21163466</v>
      </c>
      <c r="F1019" s="53" t="n">
        <v>-101.9352681</v>
      </c>
      <c r="G1019" s="53"/>
      <c r="H1019" s="53"/>
      <c r="I1019" s="173" t="s">
        <v>317</v>
      </c>
      <c r="J1019" s="53" t="n">
        <v>1</v>
      </c>
    </row>
    <row r="1020" customFormat="false" ht="15" hidden="false" customHeight="true" outlineLevel="0" collapsed="false">
      <c r="A1020" s="20" t="s">
        <v>3820</v>
      </c>
      <c r="B1020" s="165" t="s">
        <v>1691</v>
      </c>
      <c r="C1020" s="165" t="s">
        <v>1692</v>
      </c>
      <c r="D1020" s="165" t="s">
        <v>3821</v>
      </c>
      <c r="E1020" s="53" t="n">
        <v>31.46434533</v>
      </c>
      <c r="F1020" s="53" t="n">
        <v>-101.7369467</v>
      </c>
      <c r="G1020" s="53"/>
      <c r="H1020" s="53"/>
      <c r="I1020" s="173" t="s">
        <v>317</v>
      </c>
      <c r="J1020" s="53" t="n">
        <v>1</v>
      </c>
    </row>
    <row r="1021" customFormat="false" ht="15" hidden="false" customHeight="true" outlineLevel="0" collapsed="false">
      <c r="A1021" s="20" t="s">
        <v>3822</v>
      </c>
      <c r="B1021" s="165" t="s">
        <v>1691</v>
      </c>
      <c r="C1021" s="165" t="s">
        <v>1692</v>
      </c>
      <c r="D1021" s="165" t="s">
        <v>3823</v>
      </c>
      <c r="E1021" s="53" t="n">
        <v>31.3444787</v>
      </c>
      <c r="F1021" s="53" t="n">
        <v>-101.7974677</v>
      </c>
      <c r="G1021" s="53"/>
      <c r="H1021" s="53"/>
      <c r="I1021" s="173" t="s">
        <v>317</v>
      </c>
      <c r="J1021" s="53" t="n">
        <v>1</v>
      </c>
    </row>
    <row r="1022" customFormat="false" ht="15" hidden="false" customHeight="true" outlineLevel="0" collapsed="false">
      <c r="A1022" s="20" t="s">
        <v>3824</v>
      </c>
      <c r="B1022" s="165" t="s">
        <v>1691</v>
      </c>
      <c r="C1022" s="165" t="s">
        <v>1692</v>
      </c>
      <c r="D1022" s="165" t="s">
        <v>3825</v>
      </c>
      <c r="E1022" s="53" t="n">
        <v>32.0353043</v>
      </c>
      <c r="F1022" s="53" t="n">
        <v>-103.583491</v>
      </c>
      <c r="G1022" s="53"/>
      <c r="H1022" s="53"/>
      <c r="I1022" s="173" t="s">
        <v>317</v>
      </c>
      <c r="J1022" s="53" t="n">
        <v>1</v>
      </c>
    </row>
    <row r="1023" customFormat="false" ht="15" hidden="false" customHeight="true" outlineLevel="0" collapsed="false">
      <c r="A1023" s="20" t="s">
        <v>3826</v>
      </c>
      <c r="B1023" s="165" t="s">
        <v>1691</v>
      </c>
      <c r="C1023" s="165" t="s">
        <v>1692</v>
      </c>
      <c r="D1023" s="165" t="s">
        <v>3827</v>
      </c>
      <c r="E1023" s="53" t="n">
        <v>32.0638834</v>
      </c>
      <c r="F1023" s="53" t="n">
        <v>-103.8806576</v>
      </c>
      <c r="G1023" s="53"/>
      <c r="H1023" s="53"/>
      <c r="I1023" s="173" t="s">
        <v>317</v>
      </c>
      <c r="J1023" s="53" t="n">
        <v>1</v>
      </c>
    </row>
    <row r="1024" customFormat="false" ht="15" hidden="false" customHeight="true" outlineLevel="0" collapsed="false">
      <c r="A1024" s="20" t="s">
        <v>3828</v>
      </c>
      <c r="B1024" s="165" t="s">
        <v>1691</v>
      </c>
      <c r="C1024" s="165" t="s">
        <v>1692</v>
      </c>
      <c r="D1024" s="165" t="s">
        <v>3829</v>
      </c>
      <c r="E1024" s="53" t="n">
        <v>32.04900158</v>
      </c>
      <c r="F1024" s="53" t="n">
        <v>-103.8848617</v>
      </c>
      <c r="G1024" s="53"/>
      <c r="H1024" s="53"/>
      <c r="I1024" s="173" t="s">
        <v>317</v>
      </c>
      <c r="J1024" s="53" t="n">
        <v>1</v>
      </c>
    </row>
    <row r="1025" customFormat="false" ht="15" hidden="false" customHeight="true" outlineLevel="0" collapsed="false">
      <c r="A1025" s="20" t="s">
        <v>3830</v>
      </c>
      <c r="B1025" s="165" t="s">
        <v>1691</v>
      </c>
      <c r="C1025" s="165" t="s">
        <v>1692</v>
      </c>
      <c r="D1025" s="165" t="s">
        <v>3831</v>
      </c>
      <c r="E1025" s="53" t="n">
        <v>32.04962869</v>
      </c>
      <c r="F1025" s="53" t="n">
        <v>-103.9096815</v>
      </c>
      <c r="G1025" s="53"/>
      <c r="H1025" s="53"/>
      <c r="I1025" s="173" t="s">
        <v>317</v>
      </c>
      <c r="J1025" s="53" t="n">
        <v>1</v>
      </c>
    </row>
    <row r="1026" customFormat="false" ht="15" hidden="false" customHeight="true" outlineLevel="0" collapsed="false">
      <c r="A1026" s="20" t="s">
        <v>3832</v>
      </c>
      <c r="B1026" s="165" t="s">
        <v>1691</v>
      </c>
      <c r="C1026" s="165" t="s">
        <v>1692</v>
      </c>
      <c r="D1026" s="165" t="s">
        <v>3833</v>
      </c>
      <c r="E1026" s="53" t="n">
        <v>32.04670351</v>
      </c>
      <c r="F1026" s="53" t="n">
        <v>-103.9395464</v>
      </c>
      <c r="G1026" s="53"/>
      <c r="H1026" s="53"/>
      <c r="I1026" s="173" t="s">
        <v>317</v>
      </c>
      <c r="J1026" s="53" t="n">
        <v>1</v>
      </c>
    </row>
    <row r="1027" customFormat="false" ht="15" hidden="false" customHeight="true" outlineLevel="0" collapsed="false">
      <c r="A1027" s="20" t="s">
        <v>3834</v>
      </c>
      <c r="B1027" s="165" t="s">
        <v>1691</v>
      </c>
      <c r="C1027" s="165" t="s">
        <v>1692</v>
      </c>
      <c r="D1027" s="165" t="s">
        <v>3835</v>
      </c>
      <c r="E1027" s="53" t="n">
        <v>31.633455</v>
      </c>
      <c r="F1027" s="53" t="n">
        <v>-104.0696063</v>
      </c>
      <c r="G1027" s="53"/>
      <c r="H1027" s="53"/>
      <c r="I1027" s="173" t="s">
        <v>317</v>
      </c>
      <c r="J1027" s="53" t="n">
        <v>1</v>
      </c>
    </row>
    <row r="1028" customFormat="false" ht="15" hidden="false" customHeight="true" outlineLevel="0" collapsed="false">
      <c r="A1028" s="20" t="s">
        <v>3836</v>
      </c>
      <c r="B1028" s="165" t="s">
        <v>1691</v>
      </c>
      <c r="C1028" s="165" t="s">
        <v>1692</v>
      </c>
      <c r="D1028" s="165" t="s">
        <v>3837</v>
      </c>
      <c r="E1028" s="53" t="n">
        <v>31.64305957</v>
      </c>
      <c r="F1028" s="53" t="n">
        <v>-103.8602546</v>
      </c>
      <c r="G1028" s="53"/>
      <c r="H1028" s="53"/>
      <c r="I1028" s="173" t="s">
        <v>317</v>
      </c>
      <c r="J1028" s="53" t="n">
        <v>1</v>
      </c>
    </row>
    <row r="1029" customFormat="false" ht="15" hidden="false" customHeight="true" outlineLevel="0" collapsed="false">
      <c r="A1029" s="20" t="s">
        <v>3838</v>
      </c>
      <c r="B1029" s="165" t="s">
        <v>1691</v>
      </c>
      <c r="C1029" s="165" t="s">
        <v>1692</v>
      </c>
      <c r="D1029" s="165" t="s">
        <v>3839</v>
      </c>
      <c r="E1029" s="53" t="n">
        <v>31.63752808</v>
      </c>
      <c r="F1029" s="53" t="n">
        <v>-104.064083</v>
      </c>
      <c r="G1029" s="53"/>
      <c r="H1029" s="53"/>
      <c r="I1029" s="173" t="s">
        <v>317</v>
      </c>
      <c r="J1029" s="53" t="n">
        <v>1</v>
      </c>
    </row>
    <row r="1030" customFormat="false" ht="15" hidden="false" customHeight="true" outlineLevel="0" collapsed="false">
      <c r="A1030" s="20" t="s">
        <v>3840</v>
      </c>
      <c r="B1030" s="165" t="s">
        <v>1691</v>
      </c>
      <c r="C1030" s="165" t="s">
        <v>1692</v>
      </c>
      <c r="D1030" s="165" t="s">
        <v>3841</v>
      </c>
      <c r="E1030" s="53" t="n">
        <v>32.08793223</v>
      </c>
      <c r="F1030" s="53" t="n">
        <v>-103.1721305</v>
      </c>
      <c r="G1030" s="53"/>
      <c r="H1030" s="53"/>
      <c r="I1030" s="173" t="s">
        <v>317</v>
      </c>
      <c r="J1030" s="53" t="n">
        <v>1</v>
      </c>
    </row>
    <row r="1031" customFormat="false" ht="15" hidden="false" customHeight="true" outlineLevel="0" collapsed="false">
      <c r="A1031" s="20" t="s">
        <v>3842</v>
      </c>
      <c r="B1031" s="165" t="s">
        <v>1691</v>
      </c>
      <c r="C1031" s="165" t="s">
        <v>1692</v>
      </c>
      <c r="D1031" s="165" t="s">
        <v>3843</v>
      </c>
      <c r="E1031" s="53" t="n">
        <v>32.07932943</v>
      </c>
      <c r="F1031" s="53" t="n">
        <v>-103.1802301</v>
      </c>
      <c r="G1031" s="53"/>
      <c r="H1031" s="53"/>
      <c r="I1031" s="173" t="s">
        <v>317</v>
      </c>
      <c r="J1031" s="53" t="n">
        <v>1</v>
      </c>
    </row>
    <row r="1032" customFormat="false" ht="15" hidden="false" customHeight="true" outlineLevel="0" collapsed="false">
      <c r="A1032" s="20" t="s">
        <v>3844</v>
      </c>
      <c r="B1032" s="165" t="s">
        <v>1691</v>
      </c>
      <c r="C1032" s="165" t="s">
        <v>1692</v>
      </c>
      <c r="D1032" s="165" t="s">
        <v>3845</v>
      </c>
      <c r="E1032" s="53" t="n">
        <v>31.95818086</v>
      </c>
      <c r="F1032" s="53" t="n">
        <v>-103.4047127</v>
      </c>
      <c r="G1032" s="53"/>
      <c r="H1032" s="53"/>
      <c r="I1032" s="173" t="s">
        <v>317</v>
      </c>
      <c r="J1032" s="53" t="n">
        <v>1</v>
      </c>
    </row>
    <row r="1033" customFormat="false" ht="15" hidden="false" customHeight="true" outlineLevel="0" collapsed="false">
      <c r="A1033" s="20" t="s">
        <v>3846</v>
      </c>
      <c r="B1033" s="165" t="s">
        <v>1691</v>
      </c>
      <c r="C1033" s="165" t="s">
        <v>1692</v>
      </c>
      <c r="D1033" s="165" t="s">
        <v>3847</v>
      </c>
      <c r="E1033" s="53" t="n">
        <v>32.15419042</v>
      </c>
      <c r="F1033" s="53" t="n">
        <v>-103.1232461</v>
      </c>
      <c r="G1033" s="53"/>
      <c r="H1033" s="53"/>
      <c r="I1033" s="173" t="s">
        <v>317</v>
      </c>
      <c r="J1033" s="53" t="n">
        <v>1</v>
      </c>
    </row>
    <row r="1034" customFormat="false" ht="15" hidden="false" customHeight="true" outlineLevel="0" collapsed="false">
      <c r="A1034" s="20" t="s">
        <v>3848</v>
      </c>
      <c r="B1034" s="165" t="s">
        <v>1691</v>
      </c>
      <c r="C1034" s="165" t="s">
        <v>1692</v>
      </c>
      <c r="D1034" s="165" t="s">
        <v>3849</v>
      </c>
      <c r="E1034" s="53" t="n">
        <v>31.9433525</v>
      </c>
      <c r="F1034" s="53" t="n">
        <v>-103.4608256</v>
      </c>
      <c r="G1034" s="53"/>
      <c r="H1034" s="53"/>
      <c r="I1034" s="173" t="s">
        <v>317</v>
      </c>
      <c r="J1034" s="53" t="n">
        <v>1</v>
      </c>
    </row>
    <row r="1035" customFormat="false" ht="15" hidden="false" customHeight="true" outlineLevel="0" collapsed="false">
      <c r="A1035" s="20" t="s">
        <v>3850</v>
      </c>
      <c r="B1035" s="165" t="s">
        <v>1691</v>
      </c>
      <c r="C1035" s="165" t="s">
        <v>1692</v>
      </c>
      <c r="D1035" s="165" t="s">
        <v>3851</v>
      </c>
      <c r="E1035" s="53" t="n">
        <v>32.15404557</v>
      </c>
      <c r="F1035" s="53" t="n">
        <v>-103.1240821</v>
      </c>
      <c r="G1035" s="53"/>
      <c r="H1035" s="53"/>
      <c r="I1035" s="173" t="s">
        <v>317</v>
      </c>
      <c r="J1035" s="53" t="n">
        <v>1</v>
      </c>
    </row>
    <row r="1036" customFormat="false" ht="15" hidden="false" customHeight="true" outlineLevel="0" collapsed="false">
      <c r="A1036" s="20" t="s">
        <v>3852</v>
      </c>
      <c r="B1036" s="165" t="s">
        <v>1691</v>
      </c>
      <c r="C1036" s="165" t="s">
        <v>1692</v>
      </c>
      <c r="D1036" s="165" t="s">
        <v>3853</v>
      </c>
      <c r="E1036" s="53" t="n">
        <v>31.99962773</v>
      </c>
      <c r="F1036" s="53" t="n">
        <v>-103.4871411</v>
      </c>
      <c r="G1036" s="53"/>
      <c r="H1036" s="53"/>
      <c r="I1036" s="173" t="s">
        <v>317</v>
      </c>
      <c r="J1036" s="53" t="n">
        <v>1</v>
      </c>
    </row>
    <row r="1037" customFormat="false" ht="15" hidden="false" customHeight="true" outlineLevel="0" collapsed="false">
      <c r="A1037" s="20" t="s">
        <v>3854</v>
      </c>
      <c r="B1037" s="165" t="s">
        <v>1691</v>
      </c>
      <c r="C1037" s="165" t="s">
        <v>1692</v>
      </c>
      <c r="D1037" s="165" t="s">
        <v>3855</v>
      </c>
      <c r="E1037" s="53" t="n">
        <v>31.93166488</v>
      </c>
      <c r="F1037" s="53" t="n">
        <v>-103.6210493</v>
      </c>
      <c r="G1037" s="53"/>
      <c r="H1037" s="53"/>
      <c r="I1037" s="173" t="s">
        <v>317</v>
      </c>
      <c r="J1037" s="53" t="n">
        <v>1</v>
      </c>
    </row>
    <row r="1038" customFormat="false" ht="15" hidden="false" customHeight="true" outlineLevel="0" collapsed="false">
      <c r="A1038" s="20" t="s">
        <v>3856</v>
      </c>
      <c r="B1038" s="165" t="s">
        <v>1691</v>
      </c>
      <c r="C1038" s="165" t="s">
        <v>1692</v>
      </c>
      <c r="D1038" s="165" t="s">
        <v>3857</v>
      </c>
      <c r="E1038" s="53" t="n">
        <v>32.00219655</v>
      </c>
      <c r="F1038" s="53" t="n">
        <v>-103.4868435</v>
      </c>
      <c r="G1038" s="53"/>
      <c r="H1038" s="53"/>
      <c r="I1038" s="173" t="s">
        <v>317</v>
      </c>
      <c r="J1038" s="53" t="n">
        <v>1</v>
      </c>
    </row>
    <row r="1039" customFormat="false" ht="15" hidden="false" customHeight="true" outlineLevel="0" collapsed="false">
      <c r="A1039" s="20" t="s">
        <v>3858</v>
      </c>
      <c r="B1039" s="165" t="s">
        <v>1691</v>
      </c>
      <c r="C1039" s="165" t="s">
        <v>1692</v>
      </c>
      <c r="D1039" s="165" t="s">
        <v>3859</v>
      </c>
      <c r="E1039" s="53" t="n">
        <v>31.95344601</v>
      </c>
      <c r="F1039" s="53" t="n">
        <v>-103.6028965</v>
      </c>
      <c r="G1039" s="53"/>
      <c r="H1039" s="53"/>
      <c r="I1039" s="173" t="s">
        <v>317</v>
      </c>
      <c r="J1039" s="53" t="n">
        <v>1</v>
      </c>
    </row>
    <row r="1040" customFormat="false" ht="15" hidden="false" customHeight="true" outlineLevel="0" collapsed="false">
      <c r="A1040" s="20" t="s">
        <v>3860</v>
      </c>
      <c r="B1040" s="165" t="s">
        <v>1691</v>
      </c>
      <c r="C1040" s="165" t="s">
        <v>1692</v>
      </c>
      <c r="D1040" s="165" t="s">
        <v>3861</v>
      </c>
      <c r="E1040" s="53" t="n">
        <v>31.93979511</v>
      </c>
      <c r="F1040" s="53" t="n">
        <v>-103.6224967</v>
      </c>
      <c r="G1040" s="53"/>
      <c r="H1040" s="53"/>
      <c r="I1040" s="173" t="s">
        <v>317</v>
      </c>
      <c r="J1040" s="53" t="n">
        <v>1</v>
      </c>
    </row>
    <row r="1041" customFormat="false" ht="15" hidden="false" customHeight="true" outlineLevel="0" collapsed="false">
      <c r="A1041" s="20" t="s">
        <v>3862</v>
      </c>
      <c r="B1041" s="165" t="s">
        <v>1691</v>
      </c>
      <c r="C1041" s="165" t="s">
        <v>1692</v>
      </c>
      <c r="D1041" s="165" t="s">
        <v>3863</v>
      </c>
      <c r="E1041" s="53" t="n">
        <v>32.09519597</v>
      </c>
      <c r="F1041" s="53" t="n">
        <v>-103.5451977</v>
      </c>
      <c r="G1041" s="53"/>
      <c r="H1041" s="53"/>
      <c r="I1041" s="173" t="s">
        <v>317</v>
      </c>
      <c r="J1041" s="53" t="n">
        <v>1</v>
      </c>
    </row>
    <row r="1042" customFormat="false" ht="15" hidden="false" customHeight="true" outlineLevel="0" collapsed="false">
      <c r="A1042" s="20" t="s">
        <v>3864</v>
      </c>
      <c r="B1042" s="165" t="s">
        <v>1691</v>
      </c>
      <c r="C1042" s="165" t="s">
        <v>1692</v>
      </c>
      <c r="D1042" s="165" t="s">
        <v>3865</v>
      </c>
      <c r="E1042" s="53" t="n">
        <v>32.01851197</v>
      </c>
      <c r="F1042" s="53" t="n">
        <v>-103.6265227</v>
      </c>
      <c r="G1042" s="53"/>
      <c r="H1042" s="53"/>
      <c r="I1042" s="173" t="s">
        <v>317</v>
      </c>
      <c r="J1042" s="53" t="n">
        <v>1</v>
      </c>
    </row>
    <row r="1043" customFormat="false" ht="15" hidden="false" customHeight="true" outlineLevel="0" collapsed="false">
      <c r="A1043" s="20" t="s">
        <v>3866</v>
      </c>
      <c r="B1043" s="165" t="s">
        <v>1691</v>
      </c>
      <c r="C1043" s="165" t="s">
        <v>1692</v>
      </c>
      <c r="D1043" s="165" t="s">
        <v>3867</v>
      </c>
      <c r="E1043" s="53" t="n">
        <v>32.21464317</v>
      </c>
      <c r="F1043" s="53" t="n">
        <v>-103.5223562</v>
      </c>
      <c r="G1043" s="53"/>
      <c r="H1043" s="53"/>
      <c r="I1043" s="173" t="s">
        <v>317</v>
      </c>
      <c r="J1043" s="53" t="n">
        <v>1</v>
      </c>
    </row>
    <row r="1044" customFormat="false" ht="15" hidden="false" customHeight="true" outlineLevel="0" collapsed="false">
      <c r="A1044" s="20" t="s">
        <v>3868</v>
      </c>
      <c r="B1044" s="165" t="s">
        <v>1691</v>
      </c>
      <c r="C1044" s="165" t="s">
        <v>1692</v>
      </c>
      <c r="D1044" s="165" t="s">
        <v>3869</v>
      </c>
      <c r="E1044" s="53" t="n">
        <v>32.24867934</v>
      </c>
      <c r="F1044" s="53" t="n">
        <v>-103.5210115</v>
      </c>
      <c r="G1044" s="53"/>
      <c r="H1044" s="53"/>
      <c r="I1044" s="173" t="s">
        <v>317</v>
      </c>
      <c r="J1044" s="53" t="n">
        <v>1</v>
      </c>
    </row>
    <row r="1045" customFormat="false" ht="15" hidden="false" customHeight="true" outlineLevel="0" collapsed="false">
      <c r="A1045" s="20" t="s">
        <v>3870</v>
      </c>
      <c r="B1045" s="165" t="s">
        <v>1691</v>
      </c>
      <c r="C1045" s="165" t="s">
        <v>1692</v>
      </c>
      <c r="D1045" s="165" t="s">
        <v>3871</v>
      </c>
      <c r="E1045" s="53" t="n">
        <v>32.24376492</v>
      </c>
      <c r="F1045" s="53" t="n">
        <v>-103.5490339</v>
      </c>
      <c r="G1045" s="53"/>
      <c r="H1045" s="53"/>
      <c r="I1045" s="173" t="s">
        <v>317</v>
      </c>
      <c r="J1045" s="53" t="n">
        <v>1</v>
      </c>
    </row>
    <row r="1046" customFormat="false" ht="15" hidden="false" customHeight="true" outlineLevel="0" collapsed="false">
      <c r="A1046" s="20" t="s">
        <v>3872</v>
      </c>
      <c r="B1046" s="165" t="s">
        <v>1691</v>
      </c>
      <c r="C1046" s="165" t="s">
        <v>1692</v>
      </c>
      <c r="D1046" s="165" t="s">
        <v>3873</v>
      </c>
      <c r="E1046" s="53" t="n">
        <v>32.22563319</v>
      </c>
      <c r="F1046" s="53" t="n">
        <v>-103.5854777</v>
      </c>
      <c r="G1046" s="53"/>
      <c r="H1046" s="53"/>
      <c r="I1046" s="173" t="s">
        <v>317</v>
      </c>
      <c r="J1046" s="53" t="n">
        <v>1</v>
      </c>
    </row>
    <row r="1047" customFormat="false" ht="15" hidden="false" customHeight="true" outlineLevel="0" collapsed="false">
      <c r="A1047" s="20" t="s">
        <v>3874</v>
      </c>
      <c r="B1047" s="165" t="s">
        <v>1691</v>
      </c>
      <c r="C1047" s="165" t="s">
        <v>1692</v>
      </c>
      <c r="D1047" s="165" t="s">
        <v>3875</v>
      </c>
      <c r="E1047" s="53" t="n">
        <v>32.19692444</v>
      </c>
      <c r="F1047" s="53" t="n">
        <v>-103.5807864</v>
      </c>
      <c r="G1047" s="53"/>
      <c r="H1047" s="53"/>
      <c r="I1047" s="173" t="s">
        <v>317</v>
      </c>
      <c r="J1047" s="53" t="n">
        <v>1</v>
      </c>
    </row>
    <row r="1048" customFormat="false" ht="15" hidden="false" customHeight="true" outlineLevel="0" collapsed="false">
      <c r="A1048" s="20" t="s">
        <v>3876</v>
      </c>
      <c r="B1048" s="165" t="s">
        <v>1691</v>
      </c>
      <c r="C1048" s="165" t="s">
        <v>1692</v>
      </c>
      <c r="D1048" s="165" t="s">
        <v>3877</v>
      </c>
      <c r="E1048" s="53" t="n">
        <v>32.33025083</v>
      </c>
      <c r="F1048" s="53" t="n">
        <v>-103.4019183</v>
      </c>
      <c r="G1048" s="53"/>
      <c r="H1048" s="53"/>
      <c r="I1048" s="173" t="s">
        <v>317</v>
      </c>
      <c r="J1048" s="53" t="n">
        <v>1</v>
      </c>
    </row>
    <row r="1049" customFormat="false" ht="15" hidden="false" customHeight="true" outlineLevel="0" collapsed="false">
      <c r="A1049" s="20" t="s">
        <v>3878</v>
      </c>
      <c r="B1049" s="165" t="s">
        <v>1691</v>
      </c>
      <c r="C1049" s="165" t="s">
        <v>1692</v>
      </c>
      <c r="D1049" s="165" t="s">
        <v>3879</v>
      </c>
      <c r="E1049" s="53" t="n">
        <v>32.31173792</v>
      </c>
      <c r="F1049" s="53" t="n">
        <v>-103.4542009</v>
      </c>
      <c r="G1049" s="53"/>
      <c r="H1049" s="53"/>
      <c r="I1049" s="173" t="s">
        <v>317</v>
      </c>
      <c r="J1049" s="53" t="n">
        <v>1</v>
      </c>
    </row>
    <row r="1050" customFormat="false" ht="15" hidden="false" customHeight="true" outlineLevel="0" collapsed="false">
      <c r="A1050" s="20" t="s">
        <v>3880</v>
      </c>
      <c r="B1050" s="165" t="s">
        <v>1691</v>
      </c>
      <c r="C1050" s="165" t="s">
        <v>1692</v>
      </c>
      <c r="D1050" s="165" t="s">
        <v>3881</v>
      </c>
      <c r="E1050" s="53" t="n">
        <v>32.40271526</v>
      </c>
      <c r="F1050" s="53" t="n">
        <v>-103.3853995</v>
      </c>
      <c r="G1050" s="53"/>
      <c r="H1050" s="53"/>
      <c r="I1050" s="173" t="s">
        <v>317</v>
      </c>
      <c r="J1050" s="53" t="n">
        <v>1</v>
      </c>
    </row>
    <row r="1051" customFormat="false" ht="15" hidden="false" customHeight="true" outlineLevel="0" collapsed="false">
      <c r="A1051" s="20" t="s">
        <v>3882</v>
      </c>
      <c r="B1051" s="165" t="s">
        <v>1691</v>
      </c>
      <c r="C1051" s="165" t="s">
        <v>1692</v>
      </c>
      <c r="D1051" s="165" t="s">
        <v>3883</v>
      </c>
      <c r="E1051" s="53" t="n">
        <v>32.25705312</v>
      </c>
      <c r="F1051" s="53" t="n">
        <v>-103.5977857</v>
      </c>
      <c r="G1051" s="53"/>
      <c r="H1051" s="53"/>
      <c r="I1051" s="173" t="s">
        <v>317</v>
      </c>
      <c r="J1051" s="53" t="n">
        <v>1</v>
      </c>
    </row>
    <row r="1052" customFormat="false" ht="15" hidden="false" customHeight="true" outlineLevel="0" collapsed="false">
      <c r="A1052" s="20" t="s">
        <v>3884</v>
      </c>
      <c r="B1052" s="165" t="s">
        <v>1691</v>
      </c>
      <c r="C1052" s="165" t="s">
        <v>1692</v>
      </c>
      <c r="D1052" s="165" t="s">
        <v>3885</v>
      </c>
      <c r="E1052" s="53" t="n">
        <v>32.11546601</v>
      </c>
      <c r="F1052" s="53" t="n">
        <v>-103.6217766</v>
      </c>
      <c r="G1052" s="53"/>
      <c r="H1052" s="53"/>
      <c r="I1052" s="173" t="s">
        <v>317</v>
      </c>
      <c r="J1052" s="53" t="n">
        <v>1</v>
      </c>
    </row>
    <row r="1053" customFormat="false" ht="15" hidden="false" customHeight="true" outlineLevel="0" collapsed="false">
      <c r="A1053" s="20" t="s">
        <v>3886</v>
      </c>
      <c r="B1053" s="165" t="s">
        <v>1691</v>
      </c>
      <c r="C1053" s="165" t="s">
        <v>1692</v>
      </c>
      <c r="D1053" s="165" t="s">
        <v>3887</v>
      </c>
      <c r="E1053" s="53" t="n">
        <v>32.01809785</v>
      </c>
      <c r="F1053" s="53" t="n">
        <v>-103.5669533</v>
      </c>
      <c r="G1053" s="53"/>
      <c r="H1053" s="53"/>
      <c r="I1053" s="173" t="s">
        <v>317</v>
      </c>
      <c r="J1053" s="53" t="n">
        <v>1</v>
      </c>
    </row>
    <row r="1054" customFormat="false" ht="15" hidden="false" customHeight="true" outlineLevel="0" collapsed="false">
      <c r="A1054" s="20" t="s">
        <v>3888</v>
      </c>
      <c r="B1054" s="165" t="s">
        <v>1691</v>
      </c>
      <c r="C1054" s="165" t="s">
        <v>1692</v>
      </c>
      <c r="D1054" s="165" t="s">
        <v>3889</v>
      </c>
      <c r="E1054" s="53" t="n">
        <v>32.04281323</v>
      </c>
      <c r="F1054" s="53" t="n">
        <v>-103.9469813</v>
      </c>
      <c r="G1054" s="53"/>
      <c r="H1054" s="53"/>
      <c r="I1054" s="173" t="s">
        <v>317</v>
      </c>
      <c r="J1054" s="53" t="n">
        <v>1</v>
      </c>
    </row>
    <row r="1055" customFormat="false" ht="15" hidden="false" customHeight="true" outlineLevel="0" collapsed="false">
      <c r="A1055" s="20" t="s">
        <v>3890</v>
      </c>
      <c r="B1055" s="165" t="s">
        <v>1691</v>
      </c>
      <c r="C1055" s="165" t="s">
        <v>1692</v>
      </c>
      <c r="D1055" s="165" t="s">
        <v>3891</v>
      </c>
      <c r="E1055" s="53" t="n">
        <v>32.22627513</v>
      </c>
      <c r="F1055" s="53" t="n">
        <v>-103.984883</v>
      </c>
      <c r="G1055" s="53"/>
      <c r="H1055" s="53"/>
      <c r="I1055" s="173" t="s">
        <v>317</v>
      </c>
      <c r="J1055" s="53" t="n">
        <v>1</v>
      </c>
    </row>
    <row r="1056" customFormat="false" ht="15" hidden="false" customHeight="true" outlineLevel="0" collapsed="false">
      <c r="A1056" s="20" t="s">
        <v>3892</v>
      </c>
      <c r="B1056" s="165" t="s">
        <v>1691</v>
      </c>
      <c r="C1056" s="165" t="s">
        <v>1692</v>
      </c>
      <c r="D1056" s="165" t="s">
        <v>3893</v>
      </c>
      <c r="E1056" s="53" t="n">
        <v>32.20197743</v>
      </c>
      <c r="F1056" s="53" t="n">
        <v>-104.0597171</v>
      </c>
      <c r="G1056" s="53"/>
      <c r="H1056" s="53"/>
      <c r="I1056" s="173" t="s">
        <v>317</v>
      </c>
      <c r="J1056" s="53" t="n">
        <v>1</v>
      </c>
    </row>
    <row r="1057" customFormat="false" ht="15" hidden="false" customHeight="true" outlineLevel="0" collapsed="false">
      <c r="A1057" s="20" t="s">
        <v>3894</v>
      </c>
      <c r="B1057" s="165" t="s">
        <v>1691</v>
      </c>
      <c r="C1057" s="165" t="s">
        <v>1692</v>
      </c>
      <c r="D1057" s="165" t="s">
        <v>3895</v>
      </c>
      <c r="E1057" s="53" t="n">
        <v>32.18827955</v>
      </c>
      <c r="F1057" s="53" t="n">
        <v>-104.0671033</v>
      </c>
      <c r="G1057" s="53"/>
      <c r="H1057" s="53"/>
      <c r="I1057" s="173" t="s">
        <v>317</v>
      </c>
      <c r="J1057" s="53" t="n">
        <v>1</v>
      </c>
    </row>
    <row r="1058" customFormat="false" ht="15" hidden="false" customHeight="true" outlineLevel="0" collapsed="false">
      <c r="A1058" s="20" t="s">
        <v>3896</v>
      </c>
      <c r="B1058" s="165" t="s">
        <v>1691</v>
      </c>
      <c r="C1058" s="165" t="s">
        <v>1692</v>
      </c>
      <c r="D1058" s="165" t="s">
        <v>3897</v>
      </c>
      <c r="E1058" s="53" t="n">
        <v>32.17806485</v>
      </c>
      <c r="F1058" s="53" t="n">
        <v>-104.070033</v>
      </c>
      <c r="G1058" s="53"/>
      <c r="H1058" s="53"/>
      <c r="I1058" s="173" t="s">
        <v>317</v>
      </c>
      <c r="J1058" s="53" t="n">
        <v>1</v>
      </c>
    </row>
    <row r="1059" customFormat="false" ht="15" hidden="false" customHeight="true" outlineLevel="0" collapsed="false">
      <c r="A1059" s="20" t="s">
        <v>3898</v>
      </c>
      <c r="B1059" s="165" t="s">
        <v>1691</v>
      </c>
      <c r="C1059" s="165" t="s">
        <v>1692</v>
      </c>
      <c r="D1059" s="165" t="s">
        <v>3899</v>
      </c>
      <c r="E1059" s="53" t="n">
        <v>32.04403083</v>
      </c>
      <c r="F1059" s="53" t="n">
        <v>-104.0493109</v>
      </c>
      <c r="G1059" s="53"/>
      <c r="H1059" s="53"/>
      <c r="I1059" s="173" t="s">
        <v>317</v>
      </c>
      <c r="J1059" s="53" t="n">
        <v>1</v>
      </c>
    </row>
    <row r="1060" customFormat="false" ht="15" hidden="false" customHeight="true" outlineLevel="0" collapsed="false">
      <c r="A1060" s="20" t="s">
        <v>3900</v>
      </c>
      <c r="B1060" s="165" t="s">
        <v>1691</v>
      </c>
      <c r="C1060" s="165" t="s">
        <v>1692</v>
      </c>
      <c r="D1060" s="165" t="s">
        <v>3901</v>
      </c>
      <c r="E1060" s="53" t="n">
        <v>32.0488298</v>
      </c>
      <c r="F1060" s="53" t="n">
        <v>-104.1022768</v>
      </c>
      <c r="G1060" s="53"/>
      <c r="H1060" s="53"/>
      <c r="I1060" s="173" t="s">
        <v>317</v>
      </c>
      <c r="J1060" s="53" t="n">
        <v>1</v>
      </c>
    </row>
    <row r="1061" customFormat="false" ht="15" hidden="false" customHeight="true" outlineLevel="0" collapsed="false">
      <c r="A1061" s="20" t="s">
        <v>3902</v>
      </c>
      <c r="B1061" s="165" t="s">
        <v>1691</v>
      </c>
      <c r="C1061" s="165" t="s">
        <v>1692</v>
      </c>
      <c r="D1061" s="165" t="s">
        <v>3903</v>
      </c>
      <c r="E1061" s="53" t="n">
        <v>32.15181622</v>
      </c>
      <c r="F1061" s="53" t="n">
        <v>-104.0699579</v>
      </c>
      <c r="G1061" s="53"/>
      <c r="H1061" s="53"/>
      <c r="I1061" s="173" t="s">
        <v>317</v>
      </c>
      <c r="J1061" s="53" t="n">
        <v>1</v>
      </c>
    </row>
    <row r="1062" customFormat="false" ht="15" hidden="false" customHeight="true" outlineLevel="0" collapsed="false">
      <c r="A1062" s="20" t="s">
        <v>3904</v>
      </c>
      <c r="B1062" s="165" t="s">
        <v>1691</v>
      </c>
      <c r="C1062" s="165" t="s">
        <v>1692</v>
      </c>
      <c r="D1062" s="165" t="s">
        <v>3905</v>
      </c>
      <c r="E1062" s="53" t="n">
        <v>31.97087582</v>
      </c>
      <c r="F1062" s="53" t="n">
        <v>-103.921266</v>
      </c>
      <c r="G1062" s="53"/>
      <c r="H1062" s="53"/>
      <c r="I1062" s="173" t="s">
        <v>317</v>
      </c>
      <c r="J1062" s="53" t="n">
        <v>1</v>
      </c>
    </row>
    <row r="1063" customFormat="false" ht="15" hidden="false" customHeight="true" outlineLevel="0" collapsed="false">
      <c r="A1063" s="20" t="s">
        <v>3906</v>
      </c>
      <c r="B1063" s="165" t="s">
        <v>1691</v>
      </c>
      <c r="C1063" s="165" t="s">
        <v>1692</v>
      </c>
      <c r="D1063" s="165" t="s">
        <v>3907</v>
      </c>
      <c r="E1063" s="53" t="n">
        <v>31.96966856</v>
      </c>
      <c r="F1063" s="53" t="n">
        <v>-103.8699836</v>
      </c>
      <c r="G1063" s="53"/>
      <c r="H1063" s="53"/>
      <c r="I1063" s="173" t="s">
        <v>317</v>
      </c>
      <c r="J1063" s="53" t="n">
        <v>1</v>
      </c>
    </row>
    <row r="1064" customFormat="false" ht="15" hidden="false" customHeight="true" outlineLevel="0" collapsed="false">
      <c r="A1064" s="20" t="s">
        <v>3908</v>
      </c>
      <c r="B1064" s="165" t="s">
        <v>1691</v>
      </c>
      <c r="C1064" s="165" t="s">
        <v>1692</v>
      </c>
      <c r="D1064" s="165" t="s">
        <v>3909</v>
      </c>
      <c r="E1064" s="53" t="n">
        <v>31.86945078</v>
      </c>
      <c r="F1064" s="53" t="n">
        <v>-103.7954009</v>
      </c>
      <c r="G1064" s="53"/>
      <c r="H1064" s="53"/>
      <c r="I1064" s="173" t="s">
        <v>317</v>
      </c>
      <c r="J1064" s="53" t="n">
        <v>1</v>
      </c>
    </row>
    <row r="1065" customFormat="false" ht="15" hidden="false" customHeight="true" outlineLevel="0" collapsed="false">
      <c r="A1065" s="20" t="s">
        <v>3910</v>
      </c>
      <c r="B1065" s="165" t="s">
        <v>1691</v>
      </c>
      <c r="C1065" s="165" t="s">
        <v>1692</v>
      </c>
      <c r="D1065" s="165" t="s">
        <v>3911</v>
      </c>
      <c r="E1065" s="53" t="n">
        <v>32.21250105</v>
      </c>
      <c r="F1065" s="53" t="n">
        <v>-103.9785519</v>
      </c>
      <c r="G1065" s="53"/>
      <c r="H1065" s="53"/>
      <c r="I1065" s="173" t="s">
        <v>317</v>
      </c>
      <c r="J1065" s="53" t="n">
        <v>1</v>
      </c>
    </row>
    <row r="1066" customFormat="false" ht="15" hidden="false" customHeight="true" outlineLevel="0" collapsed="false">
      <c r="A1066" s="20" t="s">
        <v>3912</v>
      </c>
      <c r="B1066" s="165" t="s">
        <v>1691</v>
      </c>
      <c r="C1066" s="165" t="s">
        <v>1692</v>
      </c>
      <c r="D1066" s="165" t="s">
        <v>3913</v>
      </c>
      <c r="E1066" s="53" t="n">
        <v>32.19829199</v>
      </c>
      <c r="F1066" s="53" t="n">
        <v>-103.9963446</v>
      </c>
      <c r="G1066" s="53"/>
      <c r="H1066" s="53"/>
      <c r="I1066" s="173" t="s">
        <v>317</v>
      </c>
      <c r="J1066" s="53" t="n">
        <v>1</v>
      </c>
    </row>
    <row r="1067" customFormat="false" ht="15" hidden="false" customHeight="true" outlineLevel="0" collapsed="false">
      <c r="A1067" s="20" t="s">
        <v>3914</v>
      </c>
      <c r="B1067" s="165" t="s">
        <v>1691</v>
      </c>
      <c r="C1067" s="165" t="s">
        <v>1692</v>
      </c>
      <c r="D1067" s="165" t="s">
        <v>3915</v>
      </c>
      <c r="E1067" s="53" t="n">
        <v>32.15232737</v>
      </c>
      <c r="F1067" s="53" t="n">
        <v>-103.9990369</v>
      </c>
      <c r="G1067" s="53"/>
      <c r="H1067" s="53"/>
      <c r="I1067" s="173" t="s">
        <v>317</v>
      </c>
      <c r="J1067" s="53" t="n">
        <v>1</v>
      </c>
    </row>
    <row r="1068" customFormat="false" ht="15" hidden="false" customHeight="true" outlineLevel="0" collapsed="false">
      <c r="A1068" s="20" t="s">
        <v>3916</v>
      </c>
      <c r="B1068" s="165" t="s">
        <v>1691</v>
      </c>
      <c r="C1068" s="165" t="s">
        <v>1692</v>
      </c>
      <c r="D1068" s="165" t="s">
        <v>3917</v>
      </c>
      <c r="E1068" s="53" t="n">
        <v>31.99866694</v>
      </c>
      <c r="F1068" s="53" t="n">
        <v>-104.1242987</v>
      </c>
      <c r="G1068" s="53"/>
      <c r="H1068" s="53"/>
      <c r="I1068" s="173" t="s">
        <v>317</v>
      </c>
      <c r="J1068" s="53" t="n">
        <v>1</v>
      </c>
    </row>
    <row r="1069" customFormat="false" ht="15" hidden="false" customHeight="true" outlineLevel="0" collapsed="false">
      <c r="A1069" s="20" t="s">
        <v>3918</v>
      </c>
      <c r="B1069" s="165" t="s">
        <v>1691</v>
      </c>
      <c r="C1069" s="165" t="s">
        <v>1692</v>
      </c>
      <c r="D1069" s="165" t="s">
        <v>3919</v>
      </c>
      <c r="E1069" s="53" t="n">
        <v>31.77902718</v>
      </c>
      <c r="F1069" s="53" t="n">
        <v>-104.0961528</v>
      </c>
      <c r="G1069" s="53"/>
      <c r="H1069" s="53"/>
      <c r="I1069" s="173" t="s">
        <v>317</v>
      </c>
      <c r="J1069" s="53" t="n">
        <v>1</v>
      </c>
    </row>
    <row r="1070" customFormat="false" ht="15" hidden="false" customHeight="true" outlineLevel="0" collapsed="false">
      <c r="A1070" s="20" t="s">
        <v>3920</v>
      </c>
      <c r="B1070" s="165" t="s">
        <v>1691</v>
      </c>
      <c r="C1070" s="165" t="s">
        <v>1692</v>
      </c>
      <c r="D1070" s="165" t="s">
        <v>3921</v>
      </c>
      <c r="E1070" s="53" t="n">
        <v>31.66087595</v>
      </c>
      <c r="F1070" s="53" t="n">
        <v>-103.8665269</v>
      </c>
      <c r="G1070" s="53"/>
      <c r="H1070" s="53"/>
      <c r="I1070" s="173" t="s">
        <v>317</v>
      </c>
      <c r="J1070" s="53" t="n">
        <v>1</v>
      </c>
    </row>
    <row r="1071" customFormat="false" ht="15" hidden="false" customHeight="true" outlineLevel="0" collapsed="false">
      <c r="A1071" s="20" t="s">
        <v>3922</v>
      </c>
      <c r="B1071" s="165" t="s">
        <v>1691</v>
      </c>
      <c r="C1071" s="165" t="s">
        <v>1692</v>
      </c>
      <c r="D1071" s="165" t="s">
        <v>3923</v>
      </c>
      <c r="E1071" s="53" t="n">
        <v>31.90156705</v>
      </c>
      <c r="F1071" s="53" t="n">
        <v>-103.7172988</v>
      </c>
      <c r="G1071" s="53"/>
      <c r="H1071" s="53"/>
      <c r="I1071" s="173" t="s">
        <v>317</v>
      </c>
      <c r="J1071" s="53" t="n">
        <v>1</v>
      </c>
    </row>
    <row r="1072" customFormat="false" ht="15" hidden="false" customHeight="true" outlineLevel="0" collapsed="false">
      <c r="A1072" s="20" t="s">
        <v>3924</v>
      </c>
      <c r="B1072" s="165" t="s">
        <v>1691</v>
      </c>
      <c r="C1072" s="165" t="s">
        <v>1692</v>
      </c>
      <c r="D1072" s="165" t="s">
        <v>3925</v>
      </c>
      <c r="E1072" s="53" t="n">
        <v>31.7411154</v>
      </c>
      <c r="F1072" s="53" t="n">
        <v>-103.632937</v>
      </c>
      <c r="G1072" s="53"/>
      <c r="H1072" s="53"/>
      <c r="I1072" s="173" t="s">
        <v>317</v>
      </c>
      <c r="J1072" s="53" t="n">
        <v>1</v>
      </c>
    </row>
    <row r="1073" customFormat="false" ht="15" hidden="false" customHeight="true" outlineLevel="0" collapsed="false">
      <c r="A1073" s="20" t="s">
        <v>3926</v>
      </c>
      <c r="B1073" s="165" t="s">
        <v>1691</v>
      </c>
      <c r="C1073" s="165" t="s">
        <v>1692</v>
      </c>
      <c r="D1073" s="165" t="s">
        <v>3927</v>
      </c>
      <c r="E1073" s="53" t="n">
        <v>32.20009248</v>
      </c>
      <c r="F1073" s="53" t="n">
        <v>-103.6835321</v>
      </c>
      <c r="G1073" s="53"/>
      <c r="H1073" s="53"/>
      <c r="I1073" s="173" t="s">
        <v>317</v>
      </c>
      <c r="J1073" s="53" t="n">
        <v>1</v>
      </c>
    </row>
    <row r="1074" customFormat="false" ht="15" hidden="false" customHeight="true" outlineLevel="0" collapsed="false">
      <c r="A1074" s="20" t="s">
        <v>3928</v>
      </c>
      <c r="B1074" s="165" t="s">
        <v>1691</v>
      </c>
      <c r="C1074" s="165" t="s">
        <v>1692</v>
      </c>
      <c r="D1074" s="165" t="s">
        <v>3929</v>
      </c>
      <c r="E1074" s="53" t="n">
        <v>32.15454035</v>
      </c>
      <c r="F1074" s="53" t="n">
        <v>-104.0165926</v>
      </c>
      <c r="G1074" s="53"/>
      <c r="H1074" s="53"/>
      <c r="I1074" s="173" t="s">
        <v>317</v>
      </c>
      <c r="J1074" s="53" t="n">
        <v>1</v>
      </c>
    </row>
    <row r="1075" customFormat="false" ht="15" hidden="false" customHeight="true" outlineLevel="0" collapsed="false">
      <c r="A1075" s="20" t="s">
        <v>3930</v>
      </c>
      <c r="B1075" s="165" t="s">
        <v>1691</v>
      </c>
      <c r="C1075" s="165" t="s">
        <v>1692</v>
      </c>
      <c r="D1075" s="165" t="s">
        <v>3931</v>
      </c>
      <c r="E1075" s="53" t="n">
        <v>32.13797739</v>
      </c>
      <c r="F1075" s="53" t="n">
        <v>-104.0452984</v>
      </c>
      <c r="G1075" s="53"/>
      <c r="H1075" s="53"/>
      <c r="I1075" s="173" t="s">
        <v>317</v>
      </c>
      <c r="J1075" s="53" t="n">
        <v>1</v>
      </c>
    </row>
    <row r="1076" customFormat="false" ht="15" hidden="false" customHeight="true" outlineLevel="0" collapsed="false">
      <c r="A1076" s="20" t="s">
        <v>3932</v>
      </c>
      <c r="B1076" s="165" t="s">
        <v>1691</v>
      </c>
      <c r="C1076" s="165" t="s">
        <v>1692</v>
      </c>
      <c r="D1076" s="165" t="s">
        <v>3933</v>
      </c>
      <c r="E1076" s="53" t="n">
        <v>32.0197469</v>
      </c>
      <c r="F1076" s="53" t="n">
        <v>-104.3110349</v>
      </c>
      <c r="G1076" s="53"/>
      <c r="H1076" s="53"/>
      <c r="I1076" s="173" t="s">
        <v>317</v>
      </c>
      <c r="J1076" s="53" t="n">
        <v>1</v>
      </c>
    </row>
    <row r="1077" customFormat="false" ht="15" hidden="false" customHeight="true" outlineLevel="0" collapsed="false">
      <c r="A1077" s="20" t="s">
        <v>3934</v>
      </c>
      <c r="B1077" s="165" t="s">
        <v>1691</v>
      </c>
      <c r="C1077" s="165" t="s">
        <v>1692</v>
      </c>
      <c r="D1077" s="165" t="s">
        <v>3935</v>
      </c>
      <c r="E1077" s="53" t="n">
        <v>31.74531592</v>
      </c>
      <c r="F1077" s="53" t="n">
        <v>-104.0625417</v>
      </c>
      <c r="G1077" s="53"/>
      <c r="H1077" s="53"/>
      <c r="I1077" s="173" t="s">
        <v>317</v>
      </c>
      <c r="J1077" s="53" t="n">
        <v>1</v>
      </c>
    </row>
    <row r="1078" customFormat="false" ht="15" hidden="false" customHeight="true" outlineLevel="0" collapsed="false">
      <c r="A1078" s="20" t="s">
        <v>3936</v>
      </c>
      <c r="B1078" s="165" t="s">
        <v>1691</v>
      </c>
      <c r="C1078" s="165" t="s">
        <v>1692</v>
      </c>
      <c r="D1078" s="165" t="s">
        <v>3937</v>
      </c>
      <c r="E1078" s="53" t="n">
        <v>31.96752186</v>
      </c>
      <c r="F1078" s="53" t="n">
        <v>-103.2881129</v>
      </c>
      <c r="G1078" s="53"/>
      <c r="H1078" s="53"/>
      <c r="I1078" s="173" t="s">
        <v>317</v>
      </c>
      <c r="J1078" s="53" t="n">
        <v>1</v>
      </c>
    </row>
    <row r="1079" customFormat="false" ht="15" hidden="false" customHeight="true" outlineLevel="0" collapsed="false">
      <c r="A1079" s="20" t="s">
        <v>3938</v>
      </c>
      <c r="B1079" s="165" t="s">
        <v>1691</v>
      </c>
      <c r="C1079" s="165" t="s">
        <v>1692</v>
      </c>
      <c r="D1079" s="165" t="s">
        <v>3939</v>
      </c>
      <c r="E1079" s="53" t="n">
        <v>31.97302042</v>
      </c>
      <c r="F1079" s="53" t="n">
        <v>-103.6212372</v>
      </c>
      <c r="G1079" s="53"/>
      <c r="H1079" s="53"/>
      <c r="I1079" s="173" t="s">
        <v>317</v>
      </c>
      <c r="J1079" s="53" t="n">
        <v>1</v>
      </c>
    </row>
    <row r="1080" customFormat="false" ht="15" hidden="false" customHeight="true" outlineLevel="0" collapsed="false">
      <c r="A1080" s="20" t="s">
        <v>3940</v>
      </c>
      <c r="B1080" s="165" t="s">
        <v>1691</v>
      </c>
      <c r="C1080" s="165" t="s">
        <v>1692</v>
      </c>
      <c r="D1080" s="165" t="s">
        <v>3941</v>
      </c>
      <c r="E1080" s="53" t="n">
        <v>32.0069444</v>
      </c>
      <c r="F1080" s="53" t="n">
        <v>-103.733619</v>
      </c>
      <c r="G1080" s="53"/>
      <c r="H1080" s="53"/>
      <c r="I1080" s="173" t="s">
        <v>317</v>
      </c>
      <c r="J1080" s="53" t="n">
        <v>1</v>
      </c>
    </row>
    <row r="1081" customFormat="false" ht="15" hidden="false" customHeight="true" outlineLevel="0" collapsed="false">
      <c r="A1081" s="20" t="s">
        <v>3942</v>
      </c>
      <c r="B1081" s="165" t="s">
        <v>1691</v>
      </c>
      <c r="C1081" s="165" t="s">
        <v>1692</v>
      </c>
      <c r="D1081" s="165" t="s">
        <v>3943</v>
      </c>
      <c r="E1081" s="53" t="n">
        <v>32.34157921</v>
      </c>
      <c r="F1081" s="53" t="n">
        <v>-103.7225304</v>
      </c>
      <c r="G1081" s="53"/>
      <c r="H1081" s="53"/>
      <c r="I1081" s="173" t="s">
        <v>317</v>
      </c>
      <c r="J1081" s="53" t="n">
        <v>1</v>
      </c>
    </row>
    <row r="1082" customFormat="false" ht="15" hidden="false" customHeight="true" outlineLevel="0" collapsed="false">
      <c r="A1082" s="20" t="s">
        <v>3944</v>
      </c>
      <c r="B1082" s="165" t="s">
        <v>1691</v>
      </c>
      <c r="C1082" s="165" t="s">
        <v>1692</v>
      </c>
      <c r="D1082" s="165" t="s">
        <v>3945</v>
      </c>
      <c r="E1082" s="53" t="n">
        <v>32.30967812</v>
      </c>
      <c r="F1082" s="53" t="n">
        <v>-103.7729724</v>
      </c>
      <c r="G1082" s="53"/>
      <c r="H1082" s="53"/>
      <c r="I1082" s="173" t="s">
        <v>317</v>
      </c>
      <c r="J1082" s="53" t="n">
        <v>1</v>
      </c>
    </row>
    <row r="1083" customFormat="false" ht="15" hidden="false" customHeight="true" outlineLevel="0" collapsed="false">
      <c r="A1083" s="20" t="s">
        <v>3946</v>
      </c>
      <c r="B1083" s="165" t="s">
        <v>1691</v>
      </c>
      <c r="C1083" s="165" t="s">
        <v>1692</v>
      </c>
      <c r="D1083" s="165" t="s">
        <v>3947</v>
      </c>
      <c r="E1083" s="53" t="n">
        <v>32.30547549</v>
      </c>
      <c r="F1083" s="53" t="n">
        <v>-103.8028044</v>
      </c>
      <c r="G1083" s="53"/>
      <c r="H1083" s="53"/>
      <c r="I1083" s="173" t="s">
        <v>317</v>
      </c>
      <c r="J1083" s="53" t="n">
        <v>1</v>
      </c>
    </row>
    <row r="1084" customFormat="false" ht="15" hidden="false" customHeight="true" outlineLevel="0" collapsed="false">
      <c r="A1084" s="20" t="s">
        <v>3948</v>
      </c>
      <c r="B1084" s="165" t="s">
        <v>1691</v>
      </c>
      <c r="C1084" s="165" t="s">
        <v>1692</v>
      </c>
      <c r="D1084" s="165" t="s">
        <v>3949</v>
      </c>
      <c r="E1084" s="53" t="n">
        <v>32.40337497</v>
      </c>
      <c r="F1084" s="53" t="n">
        <v>-103.6190612</v>
      </c>
      <c r="G1084" s="53"/>
      <c r="H1084" s="53"/>
      <c r="I1084" s="173" t="s">
        <v>317</v>
      </c>
      <c r="J1084" s="53" t="n">
        <v>1</v>
      </c>
    </row>
    <row r="1085" customFormat="false" ht="15" hidden="false" customHeight="true" outlineLevel="0" collapsed="false">
      <c r="A1085" s="20" t="s">
        <v>3950</v>
      </c>
      <c r="B1085" s="165" t="s">
        <v>1691</v>
      </c>
      <c r="C1085" s="165" t="s">
        <v>1692</v>
      </c>
      <c r="D1085" s="165" t="s">
        <v>3951</v>
      </c>
      <c r="E1085" s="53" t="n">
        <v>32.30903832</v>
      </c>
      <c r="F1085" s="53" t="n">
        <v>-103.7402695</v>
      </c>
      <c r="G1085" s="53"/>
      <c r="H1085" s="53"/>
      <c r="I1085" s="173" t="s">
        <v>317</v>
      </c>
      <c r="J1085" s="53" t="n">
        <v>1</v>
      </c>
    </row>
    <row r="1086" customFormat="false" ht="15" hidden="false" customHeight="true" outlineLevel="0" collapsed="false">
      <c r="A1086" s="20" t="s">
        <v>3952</v>
      </c>
      <c r="B1086" s="165" t="s">
        <v>1691</v>
      </c>
      <c r="C1086" s="165" t="s">
        <v>1692</v>
      </c>
      <c r="D1086" s="165" t="s">
        <v>3953</v>
      </c>
      <c r="E1086" s="53" t="n">
        <v>32.31361103</v>
      </c>
      <c r="F1086" s="53" t="n">
        <v>-103.7165131</v>
      </c>
      <c r="G1086" s="53"/>
      <c r="H1086" s="53"/>
      <c r="I1086" s="173" t="s">
        <v>317</v>
      </c>
      <c r="J1086" s="53" t="n">
        <v>1</v>
      </c>
    </row>
    <row r="1087" customFormat="false" ht="15" hidden="false" customHeight="true" outlineLevel="0" collapsed="false">
      <c r="A1087" s="20" t="s">
        <v>3954</v>
      </c>
      <c r="B1087" s="165" t="s">
        <v>1691</v>
      </c>
      <c r="C1087" s="165" t="s">
        <v>1692</v>
      </c>
      <c r="D1087" s="165" t="s">
        <v>3955</v>
      </c>
      <c r="E1087" s="53" t="n">
        <v>32.20953366</v>
      </c>
      <c r="F1087" s="53" t="n">
        <v>-103.8469308</v>
      </c>
      <c r="G1087" s="53"/>
      <c r="H1087" s="53"/>
      <c r="I1087" s="173" t="s">
        <v>317</v>
      </c>
      <c r="J1087" s="53" t="n">
        <v>1</v>
      </c>
    </row>
    <row r="1088" customFormat="false" ht="15" hidden="false" customHeight="true" outlineLevel="0" collapsed="false">
      <c r="A1088" s="20" t="s">
        <v>3956</v>
      </c>
      <c r="B1088" s="165" t="s">
        <v>1691</v>
      </c>
      <c r="C1088" s="165" t="s">
        <v>1692</v>
      </c>
      <c r="D1088" s="165" t="s">
        <v>3957</v>
      </c>
      <c r="E1088" s="53" t="n">
        <v>32.51341603</v>
      </c>
      <c r="F1088" s="53" t="n">
        <v>-103.2887742</v>
      </c>
      <c r="G1088" s="53"/>
      <c r="H1088" s="53"/>
      <c r="I1088" s="173" t="s">
        <v>317</v>
      </c>
      <c r="J1088" s="53" t="n">
        <v>1</v>
      </c>
    </row>
    <row r="1089" customFormat="false" ht="15" hidden="false" customHeight="true" outlineLevel="0" collapsed="false">
      <c r="A1089" s="20" t="s">
        <v>3958</v>
      </c>
      <c r="B1089" s="165" t="s">
        <v>1691</v>
      </c>
      <c r="C1089" s="165" t="s">
        <v>1692</v>
      </c>
      <c r="D1089" s="165" t="s">
        <v>3959</v>
      </c>
      <c r="E1089" s="53" t="n">
        <v>32.34032077</v>
      </c>
      <c r="F1089" s="53" t="n">
        <v>-103.6043403</v>
      </c>
      <c r="G1089" s="53"/>
      <c r="H1089" s="53"/>
      <c r="I1089" s="173" t="s">
        <v>317</v>
      </c>
      <c r="J1089" s="53" t="n">
        <v>1</v>
      </c>
    </row>
    <row r="1090" customFormat="false" ht="15" hidden="false" customHeight="true" outlineLevel="0" collapsed="false">
      <c r="A1090" s="20" t="s">
        <v>3960</v>
      </c>
      <c r="B1090" s="165" t="s">
        <v>1691</v>
      </c>
      <c r="C1090" s="165" t="s">
        <v>1692</v>
      </c>
      <c r="D1090" s="165" t="s">
        <v>3961</v>
      </c>
      <c r="E1090" s="53" t="n">
        <v>32.21010111</v>
      </c>
      <c r="F1090" s="53" t="n">
        <v>-103.8090112</v>
      </c>
      <c r="G1090" s="53"/>
      <c r="H1090" s="53"/>
      <c r="I1090" s="173" t="s">
        <v>317</v>
      </c>
      <c r="J1090" s="53" t="n">
        <v>1</v>
      </c>
    </row>
    <row r="1091" customFormat="false" ht="15" hidden="false" customHeight="true" outlineLevel="0" collapsed="false">
      <c r="A1091" s="20" t="s">
        <v>3962</v>
      </c>
      <c r="B1091" s="165" t="s">
        <v>1691</v>
      </c>
      <c r="C1091" s="165" t="s">
        <v>1692</v>
      </c>
      <c r="D1091" s="165" t="s">
        <v>3963</v>
      </c>
      <c r="E1091" s="53" t="n">
        <v>32.38625093</v>
      </c>
      <c r="F1091" s="53" t="n">
        <v>-103.4815676</v>
      </c>
      <c r="G1091" s="53"/>
      <c r="H1091" s="53"/>
      <c r="I1091" s="173" t="s">
        <v>317</v>
      </c>
      <c r="J1091" s="53" t="n">
        <v>1</v>
      </c>
    </row>
    <row r="1092" customFormat="false" ht="15" hidden="false" customHeight="true" outlineLevel="0" collapsed="false">
      <c r="A1092" s="20" t="s">
        <v>3964</v>
      </c>
      <c r="B1092" s="165" t="s">
        <v>1691</v>
      </c>
      <c r="C1092" s="165" t="s">
        <v>1692</v>
      </c>
      <c r="D1092" s="165" t="s">
        <v>3965</v>
      </c>
      <c r="E1092" s="53" t="n">
        <v>32.29809517</v>
      </c>
      <c r="F1092" s="53" t="n">
        <v>-103.5560492</v>
      </c>
      <c r="G1092" s="53"/>
      <c r="H1092" s="53"/>
      <c r="I1092" s="173" t="s">
        <v>317</v>
      </c>
      <c r="J1092" s="53" t="n">
        <v>1</v>
      </c>
    </row>
    <row r="1093" customFormat="false" ht="15" hidden="false" customHeight="true" outlineLevel="0" collapsed="false">
      <c r="A1093" s="20" t="s">
        <v>3966</v>
      </c>
      <c r="B1093" s="165" t="s">
        <v>1691</v>
      </c>
      <c r="C1093" s="165" t="s">
        <v>1692</v>
      </c>
      <c r="D1093" s="165" t="s">
        <v>3967</v>
      </c>
      <c r="E1093" s="53" t="n">
        <v>32.23945215</v>
      </c>
      <c r="F1093" s="53" t="n">
        <v>-103.6477801</v>
      </c>
      <c r="G1093" s="53"/>
      <c r="H1093" s="53"/>
      <c r="I1093" s="173" t="s">
        <v>317</v>
      </c>
      <c r="J1093" s="53" t="n">
        <v>1</v>
      </c>
    </row>
    <row r="1094" customFormat="false" ht="15" hidden="false" customHeight="true" outlineLevel="0" collapsed="false">
      <c r="A1094" s="20" t="s">
        <v>3968</v>
      </c>
      <c r="B1094" s="165" t="s">
        <v>1691</v>
      </c>
      <c r="C1094" s="165" t="s">
        <v>1692</v>
      </c>
      <c r="D1094" s="165" t="s">
        <v>3969</v>
      </c>
      <c r="E1094" s="53" t="n">
        <v>32.18291376</v>
      </c>
      <c r="F1094" s="53" t="n">
        <v>-103.7762383</v>
      </c>
      <c r="G1094" s="53"/>
      <c r="H1094" s="53"/>
      <c r="I1094" s="173" t="s">
        <v>317</v>
      </c>
      <c r="J1094" s="53" t="n">
        <v>1</v>
      </c>
    </row>
    <row r="1095" customFormat="false" ht="15" hidden="false" customHeight="true" outlineLevel="0" collapsed="false">
      <c r="A1095" s="20" t="s">
        <v>3970</v>
      </c>
      <c r="B1095" s="165" t="s">
        <v>1691</v>
      </c>
      <c r="C1095" s="165" t="s">
        <v>1692</v>
      </c>
      <c r="D1095" s="165" t="s">
        <v>3971</v>
      </c>
      <c r="E1095" s="53" t="n">
        <v>32.31250481</v>
      </c>
      <c r="F1095" s="53" t="n">
        <v>-103.4551462</v>
      </c>
      <c r="G1095" s="53"/>
      <c r="H1095" s="53"/>
      <c r="I1095" s="173" t="s">
        <v>317</v>
      </c>
      <c r="J1095" s="53" t="n">
        <v>1</v>
      </c>
    </row>
    <row r="1096" customFormat="false" ht="15" hidden="false" customHeight="true" outlineLevel="0" collapsed="false">
      <c r="A1096" s="20" t="s">
        <v>3972</v>
      </c>
      <c r="B1096" s="165" t="s">
        <v>1691</v>
      </c>
      <c r="C1096" s="165" t="s">
        <v>1692</v>
      </c>
      <c r="D1096" s="165" t="s">
        <v>3973</v>
      </c>
      <c r="E1096" s="53" t="n">
        <v>32.24973387</v>
      </c>
      <c r="F1096" s="53" t="n">
        <v>-103.572958</v>
      </c>
      <c r="G1096" s="53"/>
      <c r="H1096" s="53"/>
      <c r="I1096" s="173" t="s">
        <v>317</v>
      </c>
      <c r="J1096" s="53" t="n">
        <v>1</v>
      </c>
    </row>
    <row r="1097" customFormat="false" ht="15" hidden="false" customHeight="true" outlineLevel="0" collapsed="false">
      <c r="A1097" s="20" t="s">
        <v>3974</v>
      </c>
      <c r="B1097" s="165" t="s">
        <v>1691</v>
      </c>
      <c r="C1097" s="165" t="s">
        <v>1692</v>
      </c>
      <c r="D1097" s="165" t="s">
        <v>3975</v>
      </c>
      <c r="E1097" s="53" t="n">
        <v>32.18431268</v>
      </c>
      <c r="F1097" s="53" t="n">
        <v>-103.7310134</v>
      </c>
      <c r="G1097" s="53"/>
      <c r="H1097" s="53"/>
      <c r="I1097" s="173" t="s">
        <v>317</v>
      </c>
      <c r="J1097" s="53" t="n">
        <v>1</v>
      </c>
    </row>
    <row r="1098" customFormat="false" ht="15" hidden="false" customHeight="true" outlineLevel="0" collapsed="false">
      <c r="A1098" s="20" t="s">
        <v>3976</v>
      </c>
      <c r="B1098" s="165" t="s">
        <v>1691</v>
      </c>
      <c r="C1098" s="165" t="s">
        <v>1692</v>
      </c>
      <c r="D1098" s="165" t="s">
        <v>3977</v>
      </c>
      <c r="E1098" s="53" t="n">
        <v>32.15704731</v>
      </c>
      <c r="F1098" s="53" t="n">
        <v>-103.7373071</v>
      </c>
      <c r="G1098" s="53"/>
      <c r="H1098" s="53"/>
      <c r="I1098" s="173" t="s">
        <v>317</v>
      </c>
      <c r="J1098" s="53" t="n">
        <v>1</v>
      </c>
    </row>
    <row r="1099" customFormat="false" ht="15" hidden="false" customHeight="true" outlineLevel="0" collapsed="false">
      <c r="A1099" s="20" t="s">
        <v>3978</v>
      </c>
      <c r="B1099" s="165" t="s">
        <v>1691</v>
      </c>
      <c r="C1099" s="165" t="s">
        <v>1692</v>
      </c>
      <c r="D1099" s="165" t="s">
        <v>3979</v>
      </c>
      <c r="E1099" s="53" t="n">
        <v>32.22457752</v>
      </c>
      <c r="F1099" s="53" t="n">
        <v>-103.5714779</v>
      </c>
      <c r="G1099" s="53"/>
      <c r="H1099" s="53"/>
      <c r="I1099" s="173" t="s">
        <v>317</v>
      </c>
      <c r="J1099" s="53" t="n">
        <v>1</v>
      </c>
    </row>
    <row r="1100" customFormat="false" ht="15" hidden="false" customHeight="true" outlineLevel="0" collapsed="false">
      <c r="A1100" s="20" t="s">
        <v>3980</v>
      </c>
      <c r="B1100" s="165" t="s">
        <v>1691</v>
      </c>
      <c r="C1100" s="165" t="s">
        <v>1692</v>
      </c>
      <c r="D1100" s="165" t="s">
        <v>3981</v>
      </c>
      <c r="E1100" s="53" t="n">
        <v>32.20720349</v>
      </c>
      <c r="F1100" s="53" t="n">
        <v>-103.6008159</v>
      </c>
      <c r="G1100" s="53"/>
      <c r="H1100" s="53"/>
      <c r="I1100" s="173" t="s">
        <v>317</v>
      </c>
      <c r="J1100" s="53" t="n">
        <v>1</v>
      </c>
    </row>
    <row r="1101" customFormat="false" ht="15" hidden="false" customHeight="true" outlineLevel="0" collapsed="false">
      <c r="A1101" s="20" t="s">
        <v>3982</v>
      </c>
      <c r="B1101" s="165" t="s">
        <v>1691</v>
      </c>
      <c r="C1101" s="165" t="s">
        <v>1692</v>
      </c>
      <c r="D1101" s="165" t="s">
        <v>3983</v>
      </c>
      <c r="E1101" s="53" t="n">
        <v>32.42882221</v>
      </c>
      <c r="F1101" s="53" t="n">
        <v>-103.210831</v>
      </c>
      <c r="G1101" s="53"/>
      <c r="H1101" s="53"/>
      <c r="I1101" s="173" t="s">
        <v>317</v>
      </c>
      <c r="J1101" s="53" t="n">
        <v>1</v>
      </c>
    </row>
    <row r="1102" customFormat="false" ht="15" hidden="false" customHeight="true" outlineLevel="0" collapsed="false">
      <c r="A1102" s="20" t="s">
        <v>3984</v>
      </c>
      <c r="B1102" s="165" t="s">
        <v>1691</v>
      </c>
      <c r="C1102" s="165" t="s">
        <v>1692</v>
      </c>
      <c r="D1102" s="165" t="s">
        <v>3985</v>
      </c>
      <c r="E1102" s="53" t="n">
        <v>32.31134473</v>
      </c>
      <c r="F1102" s="53" t="n">
        <v>-103.3814928</v>
      </c>
      <c r="G1102" s="53"/>
      <c r="H1102" s="53"/>
      <c r="I1102" s="173" t="s">
        <v>317</v>
      </c>
      <c r="J1102" s="53" t="n">
        <v>1</v>
      </c>
    </row>
    <row r="1103" customFormat="false" ht="15" hidden="false" customHeight="true" outlineLevel="0" collapsed="false">
      <c r="A1103" s="20" t="s">
        <v>3986</v>
      </c>
      <c r="B1103" s="165" t="s">
        <v>1691</v>
      </c>
      <c r="C1103" s="165" t="s">
        <v>1692</v>
      </c>
      <c r="D1103" s="165" t="s">
        <v>3987</v>
      </c>
      <c r="E1103" s="53" t="n">
        <v>32.23979497</v>
      </c>
      <c r="F1103" s="53" t="n">
        <v>-103.5477232</v>
      </c>
      <c r="G1103" s="53"/>
      <c r="H1103" s="53"/>
      <c r="I1103" s="173" t="s">
        <v>317</v>
      </c>
      <c r="J1103" s="53" t="n">
        <v>1</v>
      </c>
    </row>
    <row r="1104" customFormat="false" ht="15" hidden="false" customHeight="true" outlineLevel="0" collapsed="false">
      <c r="A1104" s="20" t="s">
        <v>3988</v>
      </c>
      <c r="B1104" s="165" t="s">
        <v>1691</v>
      </c>
      <c r="C1104" s="165" t="s">
        <v>1692</v>
      </c>
      <c r="D1104" s="165" t="s">
        <v>3989</v>
      </c>
      <c r="E1104" s="53" t="n">
        <v>32.19747914</v>
      </c>
      <c r="F1104" s="53" t="n">
        <v>-103.5594786</v>
      </c>
      <c r="G1104" s="53"/>
      <c r="H1104" s="53"/>
      <c r="I1104" s="173" t="s">
        <v>317</v>
      </c>
      <c r="J1104" s="53" t="n">
        <v>1</v>
      </c>
    </row>
    <row r="1105" customFormat="false" ht="15" hidden="false" customHeight="true" outlineLevel="0" collapsed="false">
      <c r="A1105" s="20" t="s">
        <v>3990</v>
      </c>
      <c r="B1105" s="165" t="s">
        <v>1691</v>
      </c>
      <c r="C1105" s="165" t="s">
        <v>1692</v>
      </c>
      <c r="D1105" s="165" t="s">
        <v>3991</v>
      </c>
      <c r="E1105" s="53" t="n">
        <v>32.09348351</v>
      </c>
      <c r="F1105" s="53" t="n">
        <v>-103.7344865</v>
      </c>
      <c r="G1105" s="53"/>
      <c r="H1105" s="53"/>
      <c r="I1105" s="173" t="s">
        <v>317</v>
      </c>
      <c r="J1105" s="53" t="n">
        <v>1</v>
      </c>
    </row>
    <row r="1106" customFormat="false" ht="15" hidden="false" customHeight="true" outlineLevel="0" collapsed="false">
      <c r="A1106" s="20" t="s">
        <v>3992</v>
      </c>
      <c r="B1106" s="165" t="s">
        <v>1691</v>
      </c>
      <c r="C1106" s="165" t="s">
        <v>1692</v>
      </c>
      <c r="D1106" s="165" t="s">
        <v>3993</v>
      </c>
      <c r="E1106" s="53" t="n">
        <v>32.20350529</v>
      </c>
      <c r="F1106" s="53" t="n">
        <v>-103.4692299</v>
      </c>
      <c r="G1106" s="53"/>
      <c r="H1106" s="53"/>
      <c r="I1106" s="173" t="s">
        <v>317</v>
      </c>
      <c r="J1106" s="53" t="n">
        <v>1</v>
      </c>
    </row>
    <row r="1107" customFormat="false" ht="15" hidden="false" customHeight="true" outlineLevel="0" collapsed="false">
      <c r="A1107" s="20" t="s">
        <v>3994</v>
      </c>
      <c r="B1107" s="165" t="s">
        <v>1691</v>
      </c>
      <c r="C1107" s="165" t="s">
        <v>1692</v>
      </c>
      <c r="D1107" s="165" t="s">
        <v>3995</v>
      </c>
      <c r="E1107" s="53" t="n">
        <v>32.19478939</v>
      </c>
      <c r="F1107" s="53" t="n">
        <v>-103.4365513</v>
      </c>
      <c r="G1107" s="53"/>
      <c r="H1107" s="53"/>
      <c r="I1107" s="173" t="s">
        <v>317</v>
      </c>
      <c r="J1107" s="53" t="n">
        <v>1</v>
      </c>
    </row>
    <row r="1108" customFormat="false" ht="15" hidden="false" customHeight="true" outlineLevel="0" collapsed="false">
      <c r="A1108" s="20" t="s">
        <v>3996</v>
      </c>
      <c r="B1108" s="165" t="s">
        <v>1691</v>
      </c>
      <c r="C1108" s="165" t="s">
        <v>1692</v>
      </c>
      <c r="D1108" s="165" t="s">
        <v>3997</v>
      </c>
      <c r="E1108" s="53" t="n">
        <v>32.1387682</v>
      </c>
      <c r="F1108" s="53" t="n">
        <v>-103.5652394</v>
      </c>
      <c r="G1108" s="53"/>
      <c r="H1108" s="53"/>
      <c r="I1108" s="173" t="s">
        <v>317</v>
      </c>
      <c r="J1108" s="53" t="n">
        <v>1</v>
      </c>
    </row>
    <row r="1109" customFormat="false" ht="15" hidden="false" customHeight="true" outlineLevel="0" collapsed="false">
      <c r="A1109" s="20" t="s">
        <v>3998</v>
      </c>
      <c r="B1109" s="165" t="s">
        <v>1691</v>
      </c>
      <c r="C1109" s="165" t="s">
        <v>1692</v>
      </c>
      <c r="D1109" s="165" t="s">
        <v>3999</v>
      </c>
      <c r="E1109" s="53" t="n">
        <v>32.08073231</v>
      </c>
      <c r="F1109" s="53" t="n">
        <v>-103.6739473</v>
      </c>
      <c r="G1109" s="53"/>
      <c r="H1109" s="53"/>
      <c r="I1109" s="173" t="s">
        <v>317</v>
      </c>
      <c r="J1109" s="53" t="n">
        <v>1</v>
      </c>
    </row>
    <row r="1110" customFormat="false" ht="15" hidden="false" customHeight="true" outlineLevel="0" collapsed="false">
      <c r="A1110" s="20" t="s">
        <v>4000</v>
      </c>
      <c r="B1110" s="165" t="s">
        <v>1691</v>
      </c>
      <c r="C1110" s="165" t="s">
        <v>1692</v>
      </c>
      <c r="D1110" s="165" t="s">
        <v>4001</v>
      </c>
      <c r="E1110" s="53" t="n">
        <v>32.02188514</v>
      </c>
      <c r="F1110" s="53" t="n">
        <v>-103.7126766</v>
      </c>
      <c r="G1110" s="53"/>
      <c r="H1110" s="53"/>
      <c r="I1110" s="173" t="s">
        <v>317</v>
      </c>
      <c r="J1110" s="53" t="n">
        <v>1</v>
      </c>
    </row>
    <row r="1111" customFormat="false" ht="15" hidden="false" customHeight="true" outlineLevel="0" collapsed="false">
      <c r="A1111" s="20" t="s">
        <v>4002</v>
      </c>
      <c r="B1111" s="165" t="s">
        <v>1691</v>
      </c>
      <c r="C1111" s="165" t="s">
        <v>1692</v>
      </c>
      <c r="D1111" s="165" t="s">
        <v>4003</v>
      </c>
      <c r="E1111" s="53" t="n">
        <v>32.13725985</v>
      </c>
      <c r="F1111" s="53" t="n">
        <v>-103.4500001</v>
      </c>
      <c r="G1111" s="53"/>
      <c r="H1111" s="53"/>
      <c r="I1111" s="173" t="s">
        <v>317</v>
      </c>
      <c r="J1111" s="53" t="n">
        <v>1</v>
      </c>
    </row>
    <row r="1112" customFormat="false" ht="15" hidden="false" customHeight="true" outlineLevel="0" collapsed="false">
      <c r="A1112" s="20" t="s">
        <v>4004</v>
      </c>
      <c r="B1112" s="165" t="s">
        <v>1691</v>
      </c>
      <c r="C1112" s="165" t="s">
        <v>1692</v>
      </c>
      <c r="D1112" s="165" t="s">
        <v>4005</v>
      </c>
      <c r="E1112" s="53" t="n">
        <v>32.07704004</v>
      </c>
      <c r="F1112" s="53" t="n">
        <v>-103.533607</v>
      </c>
      <c r="G1112" s="53"/>
      <c r="H1112" s="53"/>
      <c r="I1112" s="173" t="s">
        <v>317</v>
      </c>
      <c r="J1112" s="53" t="n">
        <v>1</v>
      </c>
    </row>
    <row r="1113" customFormat="false" ht="15" hidden="false" customHeight="true" outlineLevel="0" collapsed="false">
      <c r="A1113" s="20" t="s">
        <v>4006</v>
      </c>
      <c r="B1113" s="165" t="s">
        <v>1691</v>
      </c>
      <c r="C1113" s="165" t="s">
        <v>1692</v>
      </c>
      <c r="D1113" s="165" t="s">
        <v>4007</v>
      </c>
      <c r="E1113" s="53" t="n">
        <v>32.03473342</v>
      </c>
      <c r="F1113" s="53" t="n">
        <v>-103.5809619</v>
      </c>
      <c r="G1113" s="53"/>
      <c r="H1113" s="53"/>
      <c r="I1113" s="173" t="s">
        <v>317</v>
      </c>
      <c r="J1113" s="53" t="n">
        <v>1</v>
      </c>
    </row>
    <row r="1114" customFormat="false" ht="15" hidden="false" customHeight="true" outlineLevel="0" collapsed="false">
      <c r="A1114" s="20" t="s">
        <v>4008</v>
      </c>
      <c r="B1114" s="165" t="s">
        <v>1691</v>
      </c>
      <c r="C1114" s="165" t="s">
        <v>1692</v>
      </c>
      <c r="D1114" s="165" t="s">
        <v>4009</v>
      </c>
      <c r="E1114" s="53" t="n">
        <v>32.25672099</v>
      </c>
      <c r="F1114" s="53" t="n">
        <v>-103.1941603</v>
      </c>
      <c r="G1114" s="53"/>
      <c r="H1114" s="53"/>
      <c r="I1114" s="173" t="s">
        <v>317</v>
      </c>
      <c r="J1114" s="53" t="n">
        <v>1</v>
      </c>
    </row>
    <row r="1115" customFormat="false" ht="15" hidden="false" customHeight="true" outlineLevel="0" collapsed="false">
      <c r="A1115" s="20" t="s">
        <v>4010</v>
      </c>
      <c r="B1115" s="165" t="s">
        <v>1691</v>
      </c>
      <c r="C1115" s="165" t="s">
        <v>1692</v>
      </c>
      <c r="D1115" s="165" t="s">
        <v>4011</v>
      </c>
      <c r="E1115" s="53" t="n">
        <v>32.06562041</v>
      </c>
      <c r="F1115" s="53" t="n">
        <v>-103.5320418</v>
      </c>
      <c r="G1115" s="53"/>
      <c r="H1115" s="53"/>
      <c r="I1115" s="173" t="s">
        <v>317</v>
      </c>
      <c r="J1115" s="53" t="n">
        <v>1</v>
      </c>
    </row>
    <row r="1116" customFormat="false" ht="15" hidden="false" customHeight="true" outlineLevel="0" collapsed="false">
      <c r="A1116" s="20" t="s">
        <v>4012</v>
      </c>
      <c r="B1116" s="165" t="s">
        <v>1691</v>
      </c>
      <c r="C1116" s="165" t="s">
        <v>1692</v>
      </c>
      <c r="D1116" s="165" t="s">
        <v>4013</v>
      </c>
      <c r="E1116" s="53" t="n">
        <v>31.9739962</v>
      </c>
      <c r="F1116" s="53" t="n">
        <v>-103.5468586</v>
      </c>
      <c r="G1116" s="53"/>
      <c r="H1116" s="53"/>
      <c r="I1116" s="173" t="s">
        <v>317</v>
      </c>
      <c r="J1116" s="53" t="n">
        <v>1</v>
      </c>
    </row>
    <row r="1117" customFormat="false" ht="15" hidden="false" customHeight="true" outlineLevel="0" collapsed="false">
      <c r="A1117" s="20" t="s">
        <v>4014</v>
      </c>
      <c r="B1117" s="165" t="s">
        <v>1691</v>
      </c>
      <c r="C1117" s="165" t="s">
        <v>1692</v>
      </c>
      <c r="D1117" s="165" t="s">
        <v>4015</v>
      </c>
      <c r="E1117" s="53" t="n">
        <v>32.20206409</v>
      </c>
      <c r="F1117" s="53" t="n">
        <v>-103.1334207</v>
      </c>
      <c r="G1117" s="53"/>
      <c r="H1117" s="53"/>
      <c r="I1117" s="173" t="s">
        <v>317</v>
      </c>
      <c r="J1117" s="53" t="n">
        <v>1</v>
      </c>
    </row>
    <row r="1118" customFormat="false" ht="15" hidden="false" customHeight="true" outlineLevel="0" collapsed="false">
      <c r="A1118" s="20" t="s">
        <v>4016</v>
      </c>
      <c r="B1118" s="165" t="s">
        <v>1691</v>
      </c>
      <c r="C1118" s="165" t="s">
        <v>1692</v>
      </c>
      <c r="D1118" s="165" t="s">
        <v>4017</v>
      </c>
      <c r="E1118" s="53" t="n">
        <v>31.93638787</v>
      </c>
      <c r="F1118" s="53" t="n">
        <v>-103.5381753</v>
      </c>
      <c r="G1118" s="53"/>
      <c r="H1118" s="53"/>
      <c r="I1118" s="173" t="s">
        <v>317</v>
      </c>
      <c r="J1118" s="53" t="n">
        <v>1</v>
      </c>
    </row>
    <row r="1119" customFormat="false" ht="15" hidden="false" customHeight="true" outlineLevel="0" collapsed="false">
      <c r="A1119" s="20" t="s">
        <v>4018</v>
      </c>
      <c r="B1119" s="165" t="s">
        <v>1691</v>
      </c>
      <c r="C1119" s="165" t="s">
        <v>1692</v>
      </c>
      <c r="D1119" s="165" t="s">
        <v>4019</v>
      </c>
      <c r="E1119" s="53" t="n">
        <v>32.17967577</v>
      </c>
      <c r="F1119" s="53" t="n">
        <v>-103.04502</v>
      </c>
      <c r="G1119" s="53"/>
      <c r="H1119" s="53"/>
      <c r="I1119" s="173" t="s">
        <v>317</v>
      </c>
      <c r="J1119" s="53" t="n">
        <v>1</v>
      </c>
    </row>
    <row r="1120" customFormat="false" ht="15" hidden="false" customHeight="true" outlineLevel="0" collapsed="false">
      <c r="A1120" s="20" t="s">
        <v>4020</v>
      </c>
      <c r="B1120" s="165" t="s">
        <v>1691</v>
      </c>
      <c r="C1120" s="165" t="s">
        <v>1692</v>
      </c>
      <c r="D1120" s="165" t="s">
        <v>4021</v>
      </c>
      <c r="E1120" s="53" t="n">
        <v>32.05994325</v>
      </c>
      <c r="F1120" s="53" t="n">
        <v>-103.0151173</v>
      </c>
      <c r="G1120" s="53"/>
      <c r="H1120" s="53"/>
      <c r="I1120" s="173" t="s">
        <v>317</v>
      </c>
      <c r="J1120" s="53" t="n">
        <v>1</v>
      </c>
    </row>
    <row r="1121" customFormat="false" ht="15" hidden="false" customHeight="true" outlineLevel="0" collapsed="false">
      <c r="A1121" s="20" t="s">
        <v>4022</v>
      </c>
      <c r="B1121" s="165" t="s">
        <v>1691</v>
      </c>
      <c r="C1121" s="165" t="s">
        <v>1692</v>
      </c>
      <c r="D1121" s="165" t="s">
        <v>4023</v>
      </c>
      <c r="E1121" s="53" t="n">
        <v>31.44580625</v>
      </c>
      <c r="F1121" s="53" t="n">
        <v>-101.4624025</v>
      </c>
      <c r="G1121" s="53"/>
      <c r="H1121" s="53"/>
      <c r="I1121" s="173" t="s">
        <v>317</v>
      </c>
      <c r="J1121" s="53" t="n">
        <v>1</v>
      </c>
    </row>
    <row r="1122" customFormat="false" ht="15" hidden="false" customHeight="true" outlineLevel="0" collapsed="false">
      <c r="A1122" s="20" t="s">
        <v>4024</v>
      </c>
      <c r="B1122" s="165" t="s">
        <v>1691</v>
      </c>
      <c r="C1122" s="165" t="s">
        <v>1692</v>
      </c>
      <c r="D1122" s="165" t="s">
        <v>4025</v>
      </c>
      <c r="E1122" s="53" t="n">
        <v>31.51275158</v>
      </c>
      <c r="F1122" s="53" t="n">
        <v>-101.5881921</v>
      </c>
      <c r="G1122" s="53"/>
      <c r="H1122" s="53"/>
      <c r="I1122" s="173" t="s">
        <v>317</v>
      </c>
      <c r="J1122" s="53" t="n">
        <v>1</v>
      </c>
    </row>
    <row r="1123" customFormat="false" ht="15" hidden="false" customHeight="true" outlineLevel="0" collapsed="false">
      <c r="A1123" s="20" t="s">
        <v>4026</v>
      </c>
      <c r="B1123" s="165" t="s">
        <v>1691</v>
      </c>
      <c r="C1123" s="165" t="s">
        <v>1692</v>
      </c>
      <c r="D1123" s="165" t="s">
        <v>4027</v>
      </c>
      <c r="E1123" s="53" t="n">
        <v>31.51696224</v>
      </c>
      <c r="F1123" s="53" t="n">
        <v>-102.0330729</v>
      </c>
      <c r="G1123" s="53"/>
      <c r="H1123" s="53"/>
      <c r="I1123" s="173" t="s">
        <v>317</v>
      </c>
      <c r="J1123" s="53" t="n">
        <v>1</v>
      </c>
    </row>
    <row r="1124" customFormat="false" ht="15" hidden="false" customHeight="true" outlineLevel="0" collapsed="false">
      <c r="A1124" s="20" t="s">
        <v>4028</v>
      </c>
      <c r="B1124" s="165" t="s">
        <v>1691</v>
      </c>
      <c r="C1124" s="165" t="s">
        <v>1692</v>
      </c>
      <c r="D1124" s="165" t="s">
        <v>4029</v>
      </c>
      <c r="E1124" s="53" t="n">
        <v>31.54530035</v>
      </c>
      <c r="F1124" s="53" t="n">
        <v>-101.4728378</v>
      </c>
      <c r="G1124" s="53"/>
      <c r="H1124" s="53"/>
      <c r="I1124" s="173" t="s">
        <v>317</v>
      </c>
      <c r="J1124" s="53" t="n">
        <v>1</v>
      </c>
    </row>
    <row r="1125" customFormat="false" ht="15" hidden="false" customHeight="true" outlineLevel="0" collapsed="false">
      <c r="A1125" s="20" t="s">
        <v>4030</v>
      </c>
      <c r="B1125" s="165" t="s">
        <v>1691</v>
      </c>
      <c r="C1125" s="165" t="s">
        <v>1692</v>
      </c>
      <c r="D1125" s="165" t="s">
        <v>4031</v>
      </c>
      <c r="E1125" s="53" t="n">
        <v>31.62751631</v>
      </c>
      <c r="F1125" s="53" t="n">
        <v>-101.941217</v>
      </c>
      <c r="G1125" s="53"/>
      <c r="H1125" s="53"/>
      <c r="I1125" s="173" t="s">
        <v>317</v>
      </c>
      <c r="J1125" s="53" t="n">
        <v>1</v>
      </c>
    </row>
    <row r="1126" customFormat="false" ht="15" hidden="false" customHeight="true" outlineLevel="0" collapsed="false">
      <c r="A1126" s="20" t="s">
        <v>4032</v>
      </c>
      <c r="B1126" s="165" t="s">
        <v>1691</v>
      </c>
      <c r="C1126" s="165" t="s">
        <v>1692</v>
      </c>
      <c r="D1126" s="165" t="s">
        <v>4033</v>
      </c>
      <c r="E1126" s="53" t="n">
        <v>31.64173851</v>
      </c>
      <c r="F1126" s="53" t="n">
        <v>-101.4740563</v>
      </c>
      <c r="G1126" s="53"/>
      <c r="H1126" s="53"/>
      <c r="I1126" s="173" t="s">
        <v>317</v>
      </c>
      <c r="J1126" s="53" t="n">
        <v>1</v>
      </c>
    </row>
    <row r="1127" customFormat="false" ht="15" hidden="false" customHeight="true" outlineLevel="0" collapsed="false">
      <c r="A1127" s="20" t="s">
        <v>4034</v>
      </c>
      <c r="B1127" s="165" t="s">
        <v>1691</v>
      </c>
      <c r="C1127" s="165" t="s">
        <v>1692</v>
      </c>
      <c r="D1127" s="165" t="s">
        <v>4035</v>
      </c>
      <c r="E1127" s="53" t="n">
        <v>31.64767583</v>
      </c>
      <c r="F1127" s="53" t="n">
        <v>-101.4819798</v>
      </c>
      <c r="G1127" s="53"/>
      <c r="H1127" s="53"/>
      <c r="I1127" s="173" t="s">
        <v>317</v>
      </c>
      <c r="J1127" s="53" t="n">
        <v>1</v>
      </c>
    </row>
    <row r="1128" customFormat="false" ht="15" hidden="false" customHeight="true" outlineLevel="0" collapsed="false">
      <c r="A1128" s="20" t="s">
        <v>4036</v>
      </c>
      <c r="B1128" s="165" t="s">
        <v>1691</v>
      </c>
      <c r="C1128" s="165" t="s">
        <v>1692</v>
      </c>
      <c r="D1128" s="165" t="s">
        <v>4037</v>
      </c>
      <c r="E1128" s="53" t="n">
        <v>31.68479752</v>
      </c>
      <c r="F1128" s="53" t="n">
        <v>-101.8804727</v>
      </c>
      <c r="G1128" s="53"/>
      <c r="H1128" s="53"/>
      <c r="I1128" s="173" t="s">
        <v>317</v>
      </c>
      <c r="J1128" s="53" t="n">
        <v>1</v>
      </c>
    </row>
    <row r="1129" customFormat="false" ht="15" hidden="false" customHeight="true" outlineLevel="0" collapsed="false">
      <c r="A1129" s="20" t="s">
        <v>4038</v>
      </c>
      <c r="B1129" s="165" t="s">
        <v>1691</v>
      </c>
      <c r="C1129" s="165" t="s">
        <v>1692</v>
      </c>
      <c r="D1129" s="165" t="s">
        <v>4039</v>
      </c>
      <c r="E1129" s="53" t="n">
        <v>31.68988298</v>
      </c>
      <c r="F1129" s="53" t="n">
        <v>-101.971976</v>
      </c>
      <c r="G1129" s="53"/>
      <c r="H1129" s="53"/>
      <c r="I1129" s="173" t="s">
        <v>317</v>
      </c>
      <c r="J1129" s="53" t="n">
        <v>1</v>
      </c>
    </row>
    <row r="1130" customFormat="false" ht="15" hidden="false" customHeight="true" outlineLevel="0" collapsed="false">
      <c r="A1130" s="20" t="s">
        <v>4040</v>
      </c>
      <c r="B1130" s="165" t="s">
        <v>1691</v>
      </c>
      <c r="C1130" s="165" t="s">
        <v>1692</v>
      </c>
      <c r="D1130" s="165" t="s">
        <v>4041</v>
      </c>
      <c r="E1130" s="53" t="n">
        <v>31.7353496</v>
      </c>
      <c r="F1130" s="53" t="n">
        <v>-101.7971216</v>
      </c>
      <c r="G1130" s="53"/>
      <c r="H1130" s="53"/>
      <c r="I1130" s="173" t="s">
        <v>317</v>
      </c>
      <c r="J1130" s="53" t="n">
        <v>1</v>
      </c>
    </row>
    <row r="1131" customFormat="false" ht="15" hidden="false" customHeight="true" outlineLevel="0" collapsed="false">
      <c r="A1131" s="20" t="s">
        <v>4042</v>
      </c>
      <c r="B1131" s="165" t="s">
        <v>1691</v>
      </c>
      <c r="C1131" s="165" t="s">
        <v>1692</v>
      </c>
      <c r="D1131" s="165" t="s">
        <v>4043</v>
      </c>
      <c r="E1131" s="53" t="n">
        <v>32.166625</v>
      </c>
      <c r="F1131" s="53" t="n">
        <v>-103.685468</v>
      </c>
      <c r="G1131" s="53"/>
      <c r="H1131" s="53"/>
      <c r="I1131" s="173" t="s">
        <v>317</v>
      </c>
      <c r="J1131" s="53" t="n">
        <v>1</v>
      </c>
    </row>
    <row r="1132" customFormat="false" ht="15" hidden="false" customHeight="true" outlineLevel="0" collapsed="false">
      <c r="A1132" s="20" t="s">
        <v>4044</v>
      </c>
      <c r="B1132" s="165" t="s">
        <v>1691</v>
      </c>
      <c r="C1132" s="165" t="s">
        <v>1692</v>
      </c>
      <c r="D1132" s="165" t="s">
        <v>4045</v>
      </c>
      <c r="E1132" s="53" t="n">
        <v>33.00158128</v>
      </c>
      <c r="F1132" s="53" t="n">
        <v>-102.8153831</v>
      </c>
      <c r="G1132" s="53"/>
      <c r="H1132" s="53"/>
      <c r="I1132" s="173" t="s">
        <v>317</v>
      </c>
      <c r="J1132" s="53" t="n">
        <v>1</v>
      </c>
    </row>
    <row r="1133" customFormat="false" ht="15" hidden="false" customHeight="true" outlineLevel="0" collapsed="false">
      <c r="A1133" s="20" t="s">
        <v>4046</v>
      </c>
      <c r="B1133" s="165" t="s">
        <v>1691</v>
      </c>
      <c r="C1133" s="165" t="s">
        <v>1692</v>
      </c>
      <c r="D1133" s="165" t="s">
        <v>4047</v>
      </c>
      <c r="E1133" s="53" t="n">
        <v>33.00311</v>
      </c>
      <c r="F1133" s="53" t="n">
        <v>-102.82751</v>
      </c>
      <c r="G1133" s="53"/>
      <c r="H1133" s="53"/>
      <c r="I1133" s="173" t="s">
        <v>317</v>
      </c>
      <c r="J1133" s="53" t="n">
        <v>1</v>
      </c>
    </row>
    <row r="1134" customFormat="false" ht="15" hidden="false" customHeight="true" outlineLevel="0" collapsed="false">
      <c r="A1134" s="20" t="s">
        <v>4048</v>
      </c>
      <c r="B1134" s="165" t="s">
        <v>1691</v>
      </c>
      <c r="C1134" s="165" t="s">
        <v>1692</v>
      </c>
      <c r="D1134" s="165" t="s">
        <v>4049</v>
      </c>
      <c r="E1134" s="53" t="n">
        <v>31.74628082</v>
      </c>
      <c r="F1134" s="53" t="n">
        <v>-103.2872741</v>
      </c>
      <c r="G1134" s="53"/>
      <c r="H1134" s="53"/>
      <c r="I1134" s="173" t="s">
        <v>317</v>
      </c>
      <c r="J1134" s="53" t="n">
        <v>1</v>
      </c>
    </row>
    <row r="1135" customFormat="false" ht="15" hidden="false" customHeight="true" outlineLevel="0" collapsed="false">
      <c r="A1135" s="20" t="s">
        <v>4050</v>
      </c>
      <c r="B1135" s="165" t="s">
        <v>1691</v>
      </c>
      <c r="C1135" s="165" t="s">
        <v>1692</v>
      </c>
      <c r="D1135" s="165" t="s">
        <v>4051</v>
      </c>
      <c r="E1135" s="53" t="n">
        <v>31.73380694</v>
      </c>
      <c r="F1135" s="53" t="n">
        <v>-103.2826163</v>
      </c>
      <c r="G1135" s="53"/>
      <c r="H1135" s="53"/>
      <c r="I1135" s="173" t="s">
        <v>317</v>
      </c>
      <c r="J1135" s="53" t="n">
        <v>1</v>
      </c>
    </row>
    <row r="1136" customFormat="false" ht="15" hidden="false" customHeight="true" outlineLevel="0" collapsed="false">
      <c r="A1136" s="20" t="s">
        <v>4052</v>
      </c>
      <c r="B1136" s="165" t="s">
        <v>1691</v>
      </c>
      <c r="C1136" s="165" t="s">
        <v>1692</v>
      </c>
      <c r="D1136" s="165" t="s">
        <v>4053</v>
      </c>
      <c r="E1136" s="53" t="n">
        <v>31.84433774</v>
      </c>
      <c r="F1136" s="53" t="n">
        <v>-103.3737401</v>
      </c>
      <c r="G1136" s="53"/>
      <c r="H1136" s="53"/>
      <c r="I1136" s="173" t="s">
        <v>317</v>
      </c>
      <c r="J1136" s="53" t="n">
        <v>1</v>
      </c>
    </row>
    <row r="1137" customFormat="false" ht="15" hidden="false" customHeight="true" outlineLevel="0" collapsed="false">
      <c r="A1137" s="20" t="s">
        <v>4054</v>
      </c>
      <c r="B1137" s="165" t="s">
        <v>1691</v>
      </c>
      <c r="C1137" s="165" t="s">
        <v>1692</v>
      </c>
      <c r="D1137" s="165" t="s">
        <v>4055</v>
      </c>
      <c r="E1137" s="53" t="n">
        <v>32.08955597</v>
      </c>
      <c r="F1137" s="53" t="n">
        <v>-103.5673665</v>
      </c>
      <c r="G1137" s="53"/>
      <c r="H1137" s="53"/>
      <c r="I1137" s="173" t="s">
        <v>317</v>
      </c>
      <c r="J1137" s="53" t="n">
        <v>1</v>
      </c>
    </row>
    <row r="1138" customFormat="false" ht="15" hidden="false" customHeight="true" outlineLevel="0" collapsed="false">
      <c r="A1138" s="20" t="s">
        <v>4056</v>
      </c>
      <c r="B1138" s="165" t="s">
        <v>1691</v>
      </c>
      <c r="C1138" s="165" t="s">
        <v>1692</v>
      </c>
      <c r="D1138" s="165" t="s">
        <v>4057</v>
      </c>
      <c r="E1138" s="53" t="n">
        <v>31.78440029</v>
      </c>
      <c r="F1138" s="53" t="n">
        <v>-103.3203681</v>
      </c>
      <c r="G1138" s="53"/>
      <c r="H1138" s="53"/>
      <c r="I1138" s="173" t="s">
        <v>317</v>
      </c>
      <c r="J1138" s="53" t="n">
        <v>1</v>
      </c>
    </row>
    <row r="1139" customFormat="false" ht="15" hidden="false" customHeight="true" outlineLevel="0" collapsed="false">
      <c r="A1139" s="20" t="s">
        <v>4058</v>
      </c>
      <c r="B1139" s="165" t="s">
        <v>1691</v>
      </c>
      <c r="C1139" s="165" t="s">
        <v>1692</v>
      </c>
      <c r="D1139" s="165" t="s">
        <v>4059</v>
      </c>
      <c r="E1139" s="53" t="n">
        <v>32.2970031</v>
      </c>
      <c r="F1139" s="53" t="n">
        <v>-103.7381388</v>
      </c>
      <c r="G1139" s="53"/>
      <c r="H1139" s="53"/>
      <c r="I1139" s="173" t="s">
        <v>317</v>
      </c>
      <c r="J1139" s="53" t="n">
        <v>1</v>
      </c>
    </row>
    <row r="1140" customFormat="false" ht="15" hidden="false" customHeight="true" outlineLevel="0" collapsed="false">
      <c r="A1140" s="20" t="s">
        <v>4060</v>
      </c>
      <c r="B1140" s="165" t="s">
        <v>1691</v>
      </c>
      <c r="C1140" s="165" t="s">
        <v>1692</v>
      </c>
      <c r="D1140" s="165" t="s">
        <v>4061</v>
      </c>
      <c r="E1140" s="53" t="n">
        <v>32.20031431</v>
      </c>
      <c r="F1140" s="53" t="n">
        <v>-103.6842423</v>
      </c>
      <c r="G1140" s="53"/>
      <c r="H1140" s="53"/>
      <c r="I1140" s="173" t="s">
        <v>317</v>
      </c>
      <c r="J1140" s="53" t="n">
        <v>1</v>
      </c>
    </row>
    <row r="1141" customFormat="false" ht="15" hidden="false" customHeight="true" outlineLevel="0" collapsed="false">
      <c r="A1141" s="20" t="s">
        <v>4062</v>
      </c>
      <c r="B1141" s="165" t="s">
        <v>1691</v>
      </c>
      <c r="C1141" s="165" t="s">
        <v>1692</v>
      </c>
      <c r="D1141" s="165" t="s">
        <v>4063</v>
      </c>
      <c r="E1141" s="53" t="n">
        <v>32.04875211</v>
      </c>
      <c r="F1141" s="53" t="n">
        <v>-103.5836002</v>
      </c>
      <c r="G1141" s="53"/>
      <c r="H1141" s="53"/>
      <c r="I1141" s="173" t="s">
        <v>317</v>
      </c>
      <c r="J1141" s="53" t="n">
        <v>1</v>
      </c>
    </row>
    <row r="1142" customFormat="false" ht="15" hidden="false" customHeight="true" outlineLevel="0" collapsed="false">
      <c r="A1142" s="20" t="s">
        <v>4064</v>
      </c>
      <c r="B1142" s="165" t="s">
        <v>1691</v>
      </c>
      <c r="C1142" s="165" t="s">
        <v>1692</v>
      </c>
      <c r="D1142" s="165" t="s">
        <v>4065</v>
      </c>
      <c r="E1142" s="53" t="n">
        <v>31.96891674</v>
      </c>
      <c r="F1142" s="53" t="n">
        <v>-103.5651586</v>
      </c>
      <c r="G1142" s="53"/>
      <c r="H1142" s="53"/>
      <c r="I1142" s="173" t="s">
        <v>317</v>
      </c>
      <c r="J1142" s="53" t="n">
        <v>1</v>
      </c>
    </row>
    <row r="1143" customFormat="false" ht="15" hidden="false" customHeight="true" outlineLevel="0" collapsed="false">
      <c r="A1143" s="20" t="s">
        <v>4066</v>
      </c>
      <c r="B1143" s="165" t="s">
        <v>1691</v>
      </c>
      <c r="C1143" s="165" t="s">
        <v>1692</v>
      </c>
      <c r="D1143" s="165" t="s">
        <v>4067</v>
      </c>
      <c r="E1143" s="53" t="n">
        <v>31.75312753</v>
      </c>
      <c r="F1143" s="53" t="n">
        <v>-103.3834269</v>
      </c>
      <c r="G1143" s="53"/>
      <c r="H1143" s="53"/>
      <c r="I1143" s="173" t="s">
        <v>317</v>
      </c>
      <c r="J1143" s="53" t="n">
        <v>1</v>
      </c>
    </row>
    <row r="1144" customFormat="false" ht="15" hidden="false" customHeight="true" outlineLevel="0" collapsed="false">
      <c r="A1144" s="174" t="s">
        <v>4068</v>
      </c>
      <c r="B1144" s="165" t="s">
        <v>1691</v>
      </c>
      <c r="C1144" s="165" t="s">
        <v>1692</v>
      </c>
      <c r="D1144" s="165" t="s">
        <v>4069</v>
      </c>
      <c r="E1144" s="53" t="n">
        <v>31.834322</v>
      </c>
      <c r="F1144" s="53" t="n">
        <v>-103.488418</v>
      </c>
      <c r="G1144" s="53"/>
      <c r="H1144" s="53"/>
      <c r="I1144" s="173" t="s">
        <v>317</v>
      </c>
      <c r="J1144" s="53" t="n">
        <v>1</v>
      </c>
    </row>
    <row r="1145" customFormat="false" ht="15" hidden="false" customHeight="true" outlineLevel="0" collapsed="false">
      <c r="A1145" s="20" t="s">
        <v>4070</v>
      </c>
      <c r="B1145" s="165" t="s">
        <v>1691</v>
      </c>
      <c r="C1145" s="165" t="s">
        <v>1692</v>
      </c>
      <c r="D1145" s="165" t="s">
        <v>4071</v>
      </c>
      <c r="E1145" s="53" t="n">
        <v>31.70121078</v>
      </c>
      <c r="F1145" s="53" t="n">
        <v>-103.3691573</v>
      </c>
      <c r="G1145" s="53"/>
      <c r="H1145" s="53"/>
      <c r="I1145" s="173" t="s">
        <v>317</v>
      </c>
      <c r="J1145" s="53" t="n">
        <v>1</v>
      </c>
    </row>
    <row r="1146" customFormat="false" ht="15" hidden="false" customHeight="true" outlineLevel="0" collapsed="false">
      <c r="A1146" s="20" t="s">
        <v>4072</v>
      </c>
      <c r="B1146" s="165" t="s">
        <v>1691</v>
      </c>
      <c r="C1146" s="165" t="s">
        <v>1692</v>
      </c>
      <c r="D1146" s="165" t="s">
        <v>4073</v>
      </c>
      <c r="E1146" s="53" t="n">
        <v>31.73484895</v>
      </c>
      <c r="F1146" s="53" t="n">
        <v>-103.4720149</v>
      </c>
      <c r="G1146" s="53"/>
      <c r="H1146" s="53"/>
      <c r="I1146" s="173" t="s">
        <v>317</v>
      </c>
      <c r="J1146" s="53" t="n">
        <v>1</v>
      </c>
    </row>
    <row r="1147" customFormat="false" ht="15" hidden="false" customHeight="true" outlineLevel="0" collapsed="false">
      <c r="A1147" s="20" t="s">
        <v>4074</v>
      </c>
      <c r="B1147" s="165" t="s">
        <v>1691</v>
      </c>
      <c r="C1147" s="165" t="s">
        <v>1692</v>
      </c>
      <c r="D1147" s="165" t="s">
        <v>4075</v>
      </c>
      <c r="E1147" s="53" t="n">
        <v>31.65782188</v>
      </c>
      <c r="F1147" s="53" t="n">
        <v>-103.4004002</v>
      </c>
      <c r="G1147" s="53"/>
      <c r="H1147" s="53"/>
      <c r="I1147" s="173" t="s">
        <v>317</v>
      </c>
      <c r="J1147" s="53" t="n">
        <v>1</v>
      </c>
    </row>
    <row r="1148" customFormat="false" ht="15" hidden="false" customHeight="true" outlineLevel="0" collapsed="false">
      <c r="A1148" s="20" t="s">
        <v>4076</v>
      </c>
      <c r="B1148" s="165" t="s">
        <v>1691</v>
      </c>
      <c r="C1148" s="165" t="s">
        <v>1692</v>
      </c>
      <c r="D1148" s="165" t="s">
        <v>4077</v>
      </c>
      <c r="E1148" s="53" t="n">
        <v>31.641566</v>
      </c>
      <c r="F1148" s="53" t="n">
        <v>-103.490287</v>
      </c>
      <c r="G1148" s="53"/>
      <c r="H1148" s="53"/>
      <c r="I1148" s="173" t="s">
        <v>317</v>
      </c>
      <c r="J1148" s="53" t="n">
        <v>1</v>
      </c>
    </row>
    <row r="1149" customFormat="false" ht="15" hidden="false" customHeight="true" outlineLevel="0" collapsed="false">
      <c r="A1149" s="20" t="s">
        <v>4078</v>
      </c>
      <c r="B1149" s="165" t="s">
        <v>1691</v>
      </c>
      <c r="C1149" s="165" t="s">
        <v>1692</v>
      </c>
      <c r="D1149" s="165" t="s">
        <v>4079</v>
      </c>
      <c r="E1149" s="53" t="n">
        <v>32.14518497</v>
      </c>
      <c r="F1149" s="53" t="n">
        <v>-103.8788758</v>
      </c>
      <c r="G1149" s="53"/>
      <c r="H1149" s="53"/>
      <c r="I1149" s="173" t="s">
        <v>317</v>
      </c>
      <c r="J1149" s="53" t="n">
        <v>1</v>
      </c>
    </row>
    <row r="1150" customFormat="false" ht="15" hidden="false" customHeight="true" outlineLevel="0" collapsed="false">
      <c r="A1150" s="20" t="s">
        <v>4080</v>
      </c>
      <c r="B1150" s="165" t="s">
        <v>1691</v>
      </c>
      <c r="C1150" s="165" t="s">
        <v>1692</v>
      </c>
      <c r="D1150" s="165" t="s">
        <v>4081</v>
      </c>
      <c r="E1150" s="53" t="n">
        <v>31.9994992</v>
      </c>
      <c r="F1150" s="53" t="n">
        <v>-103.7484909</v>
      </c>
      <c r="G1150" s="53"/>
      <c r="H1150" s="53"/>
      <c r="I1150" s="173" t="s">
        <v>317</v>
      </c>
      <c r="J1150" s="53" t="n">
        <v>1</v>
      </c>
    </row>
    <row r="1151" customFormat="false" ht="15" hidden="false" customHeight="true" outlineLevel="0" collapsed="false">
      <c r="A1151" s="20" t="s">
        <v>4082</v>
      </c>
      <c r="B1151" s="165" t="s">
        <v>1691</v>
      </c>
      <c r="C1151" s="165" t="s">
        <v>1692</v>
      </c>
      <c r="D1151" s="165" t="s">
        <v>4083</v>
      </c>
      <c r="E1151" s="53" t="n">
        <v>31.89893817</v>
      </c>
      <c r="F1151" s="53" t="n">
        <v>-103.7132548</v>
      </c>
      <c r="G1151" s="53"/>
      <c r="H1151" s="53"/>
      <c r="I1151" s="173" t="s">
        <v>317</v>
      </c>
      <c r="J1151" s="53" t="n">
        <v>1</v>
      </c>
    </row>
    <row r="1152" customFormat="false" ht="15" hidden="false" customHeight="true" outlineLevel="0" collapsed="false">
      <c r="A1152" s="20" t="s">
        <v>4084</v>
      </c>
      <c r="B1152" s="165" t="s">
        <v>1691</v>
      </c>
      <c r="C1152" s="165" t="s">
        <v>1692</v>
      </c>
      <c r="D1152" s="165" t="s">
        <v>4085</v>
      </c>
      <c r="E1152" s="53" t="n">
        <v>31.96797688</v>
      </c>
      <c r="F1152" s="53" t="n">
        <v>-103.8636781</v>
      </c>
      <c r="G1152" s="53"/>
      <c r="H1152" s="53"/>
      <c r="I1152" s="173" t="s">
        <v>317</v>
      </c>
      <c r="J1152" s="53" t="n">
        <v>1</v>
      </c>
    </row>
    <row r="1153" customFormat="false" ht="15" hidden="false" customHeight="true" outlineLevel="0" collapsed="false">
      <c r="A1153" s="20" t="s">
        <v>4086</v>
      </c>
      <c r="B1153" s="165" t="s">
        <v>1691</v>
      </c>
      <c r="C1153" s="165" t="s">
        <v>1692</v>
      </c>
      <c r="D1153" s="165" t="s">
        <v>4087</v>
      </c>
      <c r="E1153" s="53" t="n">
        <v>31.61947542</v>
      </c>
      <c r="F1153" s="53" t="n">
        <v>-103.5589936</v>
      </c>
      <c r="G1153" s="53"/>
      <c r="H1153" s="53"/>
      <c r="I1153" s="173" t="s">
        <v>317</v>
      </c>
      <c r="J1153" s="53" t="n">
        <v>1</v>
      </c>
    </row>
    <row r="1154" customFormat="false" ht="15" hidden="false" customHeight="true" outlineLevel="0" collapsed="false">
      <c r="A1154" s="20" t="s">
        <v>4088</v>
      </c>
      <c r="B1154" s="165" t="s">
        <v>1691</v>
      </c>
      <c r="C1154" s="165" t="s">
        <v>1692</v>
      </c>
      <c r="D1154" s="165" t="s">
        <v>4089</v>
      </c>
      <c r="E1154" s="53" t="n">
        <v>31.604626</v>
      </c>
      <c r="F1154" s="53" t="n">
        <v>-103.567958</v>
      </c>
      <c r="G1154" s="53"/>
      <c r="H1154" s="53"/>
      <c r="I1154" s="173" t="s">
        <v>317</v>
      </c>
      <c r="J1154" s="53" t="n">
        <v>1</v>
      </c>
    </row>
    <row r="1155" customFormat="false" ht="15" hidden="false" customHeight="true" outlineLevel="0" collapsed="false">
      <c r="A1155" s="20" t="s">
        <v>4090</v>
      </c>
      <c r="B1155" s="165" t="s">
        <v>1691</v>
      </c>
      <c r="C1155" s="165" t="s">
        <v>1692</v>
      </c>
      <c r="D1155" s="165" t="s">
        <v>4091</v>
      </c>
      <c r="E1155" s="53" t="n">
        <v>32.16591473</v>
      </c>
      <c r="F1155" s="53" t="n">
        <v>-104.0952977</v>
      </c>
      <c r="G1155" s="53"/>
      <c r="H1155" s="53"/>
      <c r="I1155" s="173" t="s">
        <v>317</v>
      </c>
      <c r="J1155" s="53" t="n">
        <v>1</v>
      </c>
    </row>
    <row r="1156" customFormat="false" ht="15" hidden="false" customHeight="true" outlineLevel="0" collapsed="false">
      <c r="A1156" s="20" t="s">
        <v>4092</v>
      </c>
      <c r="B1156" s="165" t="s">
        <v>1691</v>
      </c>
      <c r="C1156" s="165" t="s">
        <v>1692</v>
      </c>
      <c r="D1156" s="165" t="s">
        <v>4093</v>
      </c>
      <c r="E1156" s="53" t="n">
        <v>32.06434583</v>
      </c>
      <c r="F1156" s="53" t="n">
        <v>-104.0508837</v>
      </c>
      <c r="G1156" s="53"/>
      <c r="H1156" s="53"/>
      <c r="I1156" s="173" t="s">
        <v>317</v>
      </c>
      <c r="J1156" s="53" t="n">
        <v>1</v>
      </c>
    </row>
    <row r="1157" customFormat="false" ht="15" hidden="false" customHeight="true" outlineLevel="0" collapsed="false">
      <c r="A1157" s="20" t="s">
        <v>4094</v>
      </c>
      <c r="B1157" s="165" t="s">
        <v>1691</v>
      </c>
      <c r="C1157" s="165" t="s">
        <v>1692</v>
      </c>
      <c r="D1157" s="165" t="s">
        <v>4095</v>
      </c>
      <c r="E1157" s="53" t="n">
        <v>31.92763474</v>
      </c>
      <c r="F1157" s="53" t="n">
        <v>-103.8940893</v>
      </c>
      <c r="G1157" s="53"/>
      <c r="H1157" s="53"/>
      <c r="I1157" s="173" t="s">
        <v>317</v>
      </c>
      <c r="J1157" s="53" t="n">
        <v>1</v>
      </c>
    </row>
    <row r="1158" customFormat="false" ht="15" hidden="false" customHeight="true" outlineLevel="0" collapsed="false">
      <c r="A1158" s="20" t="s">
        <v>4096</v>
      </c>
      <c r="B1158" s="165" t="s">
        <v>1691</v>
      </c>
      <c r="C1158" s="165" t="s">
        <v>1692</v>
      </c>
      <c r="D1158" s="165" t="s">
        <v>4097</v>
      </c>
      <c r="E1158" s="53" t="n">
        <v>31.842145</v>
      </c>
      <c r="F1158" s="53" t="n">
        <v>-103.883842</v>
      </c>
      <c r="G1158" s="53"/>
      <c r="H1158" s="53"/>
      <c r="I1158" s="173" t="s">
        <v>317</v>
      </c>
      <c r="J1158" s="53" t="n">
        <v>1</v>
      </c>
    </row>
    <row r="1159" customFormat="false" ht="15" hidden="false" customHeight="true" outlineLevel="0" collapsed="false">
      <c r="A1159" s="20" t="s">
        <v>4098</v>
      </c>
      <c r="B1159" s="165" t="s">
        <v>1691</v>
      </c>
      <c r="C1159" s="165" t="s">
        <v>1692</v>
      </c>
      <c r="D1159" s="165" t="s">
        <v>4099</v>
      </c>
      <c r="E1159" s="53" t="n">
        <v>31.825349</v>
      </c>
      <c r="F1159" s="53" t="n">
        <v>-103.962147</v>
      </c>
      <c r="G1159" s="53"/>
      <c r="H1159" s="53"/>
      <c r="I1159" s="173" t="s">
        <v>317</v>
      </c>
      <c r="J1159" s="53" t="n">
        <v>1</v>
      </c>
    </row>
    <row r="1160" customFormat="false" ht="15" hidden="false" customHeight="true" outlineLevel="0" collapsed="false">
      <c r="A1160" s="20" t="s">
        <v>4100</v>
      </c>
      <c r="B1160" s="165" t="s">
        <v>1691</v>
      </c>
      <c r="C1160" s="165" t="s">
        <v>1692</v>
      </c>
      <c r="D1160" s="165" t="s">
        <v>4101</v>
      </c>
      <c r="E1160" s="53" t="n">
        <v>31.50340514</v>
      </c>
      <c r="F1160" s="53" t="n">
        <v>-101.9037567</v>
      </c>
      <c r="G1160" s="53"/>
      <c r="H1160" s="53"/>
      <c r="I1160" s="173" t="s">
        <v>317</v>
      </c>
      <c r="J1160" s="53" t="n">
        <v>1</v>
      </c>
    </row>
    <row r="1161" customFormat="false" ht="15" hidden="false" customHeight="true" outlineLevel="0" collapsed="false">
      <c r="A1161" s="20" t="s">
        <v>4102</v>
      </c>
      <c r="B1161" s="165" t="s">
        <v>1691</v>
      </c>
      <c r="C1161" s="165" t="s">
        <v>1692</v>
      </c>
      <c r="D1161" s="165" t="s">
        <v>4103</v>
      </c>
      <c r="E1161" s="53" t="n">
        <v>32.46085047</v>
      </c>
      <c r="F1161" s="53" t="n">
        <v>-101.9088498</v>
      </c>
      <c r="G1161" s="53"/>
      <c r="H1161" s="53"/>
      <c r="I1161" s="173" t="s">
        <v>317</v>
      </c>
      <c r="J1161" s="53" t="n">
        <v>1</v>
      </c>
    </row>
    <row r="1162" customFormat="false" ht="15" hidden="false" customHeight="true" outlineLevel="0" collapsed="false">
      <c r="A1162" s="20" t="s">
        <v>4104</v>
      </c>
      <c r="B1162" s="165" t="s">
        <v>1691</v>
      </c>
      <c r="C1162" s="165" t="s">
        <v>1692</v>
      </c>
      <c r="D1162" s="165" t="s">
        <v>4105</v>
      </c>
      <c r="E1162" s="53" t="n">
        <v>32.12033049</v>
      </c>
      <c r="F1162" s="53" t="n">
        <v>-101.8896271</v>
      </c>
      <c r="G1162" s="53"/>
      <c r="H1162" s="53"/>
      <c r="I1162" s="173" t="s">
        <v>317</v>
      </c>
      <c r="J1162" s="53" t="n">
        <v>1</v>
      </c>
    </row>
    <row r="1163" customFormat="false" ht="15" hidden="false" customHeight="true" outlineLevel="0" collapsed="false">
      <c r="A1163" s="20" t="s">
        <v>4106</v>
      </c>
      <c r="B1163" s="165" t="s">
        <v>1691</v>
      </c>
      <c r="C1163" s="165" t="s">
        <v>1692</v>
      </c>
      <c r="D1163" s="165" t="s">
        <v>4107</v>
      </c>
      <c r="E1163" s="53" t="n">
        <v>31.99026785</v>
      </c>
      <c r="F1163" s="53" t="n">
        <v>-101.8769932</v>
      </c>
      <c r="G1163" s="53"/>
      <c r="H1163" s="53"/>
      <c r="I1163" s="173" t="s">
        <v>317</v>
      </c>
      <c r="J1163" s="53" t="n">
        <v>1</v>
      </c>
    </row>
    <row r="1164" customFormat="false" ht="15" hidden="false" customHeight="true" outlineLevel="0" collapsed="false">
      <c r="A1164" s="20" t="s">
        <v>4108</v>
      </c>
      <c r="B1164" s="165" t="s">
        <v>1691</v>
      </c>
      <c r="C1164" s="165" t="s">
        <v>1692</v>
      </c>
      <c r="D1164" s="165" t="s">
        <v>4109</v>
      </c>
      <c r="E1164" s="53" t="n">
        <v>31.61059297</v>
      </c>
      <c r="F1164" s="53" t="n">
        <v>-101.8771878</v>
      </c>
      <c r="G1164" s="53"/>
      <c r="H1164" s="53"/>
      <c r="I1164" s="173" t="s">
        <v>317</v>
      </c>
      <c r="J1164" s="53" t="n">
        <v>1</v>
      </c>
    </row>
    <row r="1165" customFormat="false" ht="15" hidden="false" customHeight="true" outlineLevel="0" collapsed="false">
      <c r="A1165" s="20" t="s">
        <v>4110</v>
      </c>
      <c r="B1165" s="165" t="s">
        <v>1691</v>
      </c>
      <c r="C1165" s="165" t="s">
        <v>1692</v>
      </c>
      <c r="D1165" s="165" t="s">
        <v>4111</v>
      </c>
      <c r="E1165" s="53" t="n">
        <v>31.60917455</v>
      </c>
      <c r="F1165" s="53" t="n">
        <v>-101.7849478</v>
      </c>
      <c r="G1165" s="53"/>
      <c r="H1165" s="53"/>
      <c r="I1165" s="173" t="s">
        <v>317</v>
      </c>
      <c r="J1165" s="53" t="n">
        <v>1</v>
      </c>
    </row>
    <row r="1166" customFormat="false" ht="15" hidden="false" customHeight="true" outlineLevel="0" collapsed="false">
      <c r="A1166" s="20" t="s">
        <v>4112</v>
      </c>
      <c r="B1166" s="165" t="s">
        <v>1691</v>
      </c>
      <c r="C1166" s="165" t="s">
        <v>1692</v>
      </c>
      <c r="D1166" s="165" t="s">
        <v>4113</v>
      </c>
      <c r="E1166" s="53" t="n">
        <v>31.83001569</v>
      </c>
      <c r="F1166" s="53" t="n">
        <v>-101.8080783</v>
      </c>
      <c r="G1166" s="53"/>
      <c r="H1166" s="53"/>
      <c r="I1166" s="173" t="s">
        <v>317</v>
      </c>
      <c r="J1166" s="53" t="n">
        <v>1</v>
      </c>
    </row>
    <row r="1167" customFormat="false" ht="15" hidden="false" customHeight="true" outlineLevel="0" collapsed="false">
      <c r="A1167" s="20" t="s">
        <v>4114</v>
      </c>
      <c r="B1167" s="165" t="s">
        <v>1691</v>
      </c>
      <c r="C1167" s="165" t="s">
        <v>1692</v>
      </c>
      <c r="D1167" s="165" t="s">
        <v>4115</v>
      </c>
      <c r="E1167" s="53" t="n">
        <v>32.11358736</v>
      </c>
      <c r="F1167" s="53" t="n">
        <v>-101.7937023</v>
      </c>
      <c r="G1167" s="53"/>
      <c r="H1167" s="53"/>
      <c r="I1167" s="173" t="s">
        <v>317</v>
      </c>
      <c r="J1167" s="53" t="n">
        <v>1</v>
      </c>
    </row>
    <row r="1168" customFormat="false" ht="15" hidden="false" customHeight="true" outlineLevel="0" collapsed="false">
      <c r="A1168" s="20" t="s">
        <v>4116</v>
      </c>
      <c r="B1168" s="165" t="s">
        <v>1691</v>
      </c>
      <c r="C1168" s="165" t="s">
        <v>1692</v>
      </c>
      <c r="D1168" s="165" t="s">
        <v>4117</v>
      </c>
      <c r="E1168" s="53" t="n">
        <v>31.773863</v>
      </c>
      <c r="F1168" s="53" t="n">
        <v>-101.758912</v>
      </c>
      <c r="G1168" s="53"/>
      <c r="H1168" s="53"/>
      <c r="I1168" s="173" t="s">
        <v>317</v>
      </c>
      <c r="J1168" s="53" t="n">
        <v>1</v>
      </c>
    </row>
    <row r="1169" customFormat="false" ht="15" hidden="false" customHeight="true" outlineLevel="0" collapsed="false">
      <c r="A1169" s="20" t="s">
        <v>4118</v>
      </c>
      <c r="B1169" s="165" t="s">
        <v>1691</v>
      </c>
      <c r="C1169" s="165" t="s">
        <v>1692</v>
      </c>
      <c r="D1169" s="165" t="s">
        <v>4119</v>
      </c>
      <c r="E1169" s="53" t="n">
        <v>31.4487143</v>
      </c>
      <c r="F1169" s="53" t="n">
        <v>-101.7494085</v>
      </c>
      <c r="G1169" s="53"/>
      <c r="H1169" s="53"/>
      <c r="I1169" s="173" t="s">
        <v>317</v>
      </c>
      <c r="J1169" s="53" t="n">
        <v>1</v>
      </c>
    </row>
    <row r="1170" customFormat="false" ht="15" hidden="false" customHeight="true" outlineLevel="0" collapsed="false">
      <c r="A1170" s="20" t="s">
        <v>4120</v>
      </c>
      <c r="B1170" s="165" t="s">
        <v>1691</v>
      </c>
      <c r="C1170" s="165" t="s">
        <v>1692</v>
      </c>
      <c r="D1170" s="165" t="s">
        <v>4121</v>
      </c>
      <c r="E1170" s="53" t="n">
        <v>31.74305129</v>
      </c>
      <c r="F1170" s="53" t="n">
        <v>-101.7392315</v>
      </c>
      <c r="G1170" s="53"/>
      <c r="H1170" s="53"/>
      <c r="I1170" s="173" t="s">
        <v>317</v>
      </c>
      <c r="J1170" s="53" t="n">
        <v>1</v>
      </c>
    </row>
    <row r="1171" customFormat="false" ht="15" hidden="false" customHeight="true" outlineLevel="0" collapsed="false">
      <c r="A1171" s="20" t="s">
        <v>4122</v>
      </c>
      <c r="B1171" s="165" t="s">
        <v>1691</v>
      </c>
      <c r="C1171" s="165" t="s">
        <v>1692</v>
      </c>
      <c r="D1171" s="165" t="s">
        <v>4123</v>
      </c>
      <c r="E1171" s="53" t="n">
        <v>31.75933897</v>
      </c>
      <c r="F1171" s="53" t="n">
        <v>-101.7499562</v>
      </c>
      <c r="G1171" s="53"/>
      <c r="H1171" s="53"/>
      <c r="I1171" s="173" t="s">
        <v>317</v>
      </c>
      <c r="J1171" s="53" t="n">
        <v>1</v>
      </c>
    </row>
    <row r="1172" customFormat="false" ht="15" hidden="false" customHeight="true" outlineLevel="0" collapsed="false">
      <c r="A1172" s="20" t="s">
        <v>4124</v>
      </c>
      <c r="B1172" s="165" t="s">
        <v>1691</v>
      </c>
      <c r="C1172" s="165" t="s">
        <v>1692</v>
      </c>
      <c r="D1172" s="165" t="s">
        <v>4125</v>
      </c>
      <c r="E1172" s="53" t="n">
        <v>31.80783079</v>
      </c>
      <c r="F1172" s="53" t="n">
        <v>-104.1261362</v>
      </c>
      <c r="G1172" s="53"/>
      <c r="H1172" s="53"/>
      <c r="I1172" s="173" t="s">
        <v>317</v>
      </c>
      <c r="J1172" s="53" t="n">
        <v>1</v>
      </c>
    </row>
    <row r="1173" customFormat="false" ht="15" hidden="false" customHeight="true" outlineLevel="0" collapsed="false">
      <c r="A1173" s="20" t="s">
        <v>4126</v>
      </c>
      <c r="B1173" s="165" t="s">
        <v>1691</v>
      </c>
      <c r="C1173" s="165" t="s">
        <v>1692</v>
      </c>
      <c r="D1173" s="165" t="s">
        <v>4127</v>
      </c>
      <c r="E1173" s="53" t="n">
        <v>32.16222151</v>
      </c>
      <c r="F1173" s="53" t="n">
        <v>-104.3444063</v>
      </c>
      <c r="G1173" s="53"/>
      <c r="H1173" s="53"/>
      <c r="I1173" s="173" t="s">
        <v>317</v>
      </c>
      <c r="J1173" s="53" t="n">
        <v>1</v>
      </c>
    </row>
    <row r="1174" customFormat="false" ht="15" hidden="false" customHeight="true" outlineLevel="0" collapsed="false">
      <c r="A1174" s="20" t="s">
        <v>4128</v>
      </c>
      <c r="B1174" s="165" t="s">
        <v>1691</v>
      </c>
      <c r="C1174" s="165" t="s">
        <v>1692</v>
      </c>
      <c r="D1174" s="165" t="s">
        <v>4129</v>
      </c>
      <c r="E1174" s="53" t="n">
        <v>32.00086123</v>
      </c>
      <c r="F1174" s="53" t="n">
        <v>-104.2168024</v>
      </c>
      <c r="G1174" s="53"/>
      <c r="H1174" s="53"/>
      <c r="I1174" s="173" t="s">
        <v>317</v>
      </c>
      <c r="J1174" s="53" t="n">
        <v>1</v>
      </c>
    </row>
    <row r="1175" customFormat="false" ht="15" hidden="false" customHeight="true" outlineLevel="0" collapsed="false">
      <c r="A1175" s="20" t="s">
        <v>4130</v>
      </c>
      <c r="B1175" s="165" t="s">
        <v>1691</v>
      </c>
      <c r="C1175" s="165" t="s">
        <v>1692</v>
      </c>
      <c r="D1175" s="165" t="s">
        <v>4131</v>
      </c>
      <c r="E1175" s="53" t="n">
        <v>31.78152551</v>
      </c>
      <c r="F1175" s="53" t="n">
        <v>-104.0636787</v>
      </c>
      <c r="G1175" s="53"/>
      <c r="H1175" s="53"/>
      <c r="I1175" s="173" t="s">
        <v>317</v>
      </c>
      <c r="J1175" s="53" t="n">
        <v>1</v>
      </c>
    </row>
    <row r="1176" customFormat="false" ht="15" hidden="false" customHeight="true" outlineLevel="0" collapsed="false">
      <c r="A1176" s="20" t="s">
        <v>4132</v>
      </c>
      <c r="B1176" s="165" t="s">
        <v>1691</v>
      </c>
      <c r="C1176" s="165" t="s">
        <v>1692</v>
      </c>
      <c r="D1176" s="165" t="s">
        <v>4133</v>
      </c>
      <c r="E1176" s="53" t="n">
        <v>31.64831881</v>
      </c>
      <c r="F1176" s="53" t="n">
        <v>-103.8138852</v>
      </c>
      <c r="G1176" s="53"/>
      <c r="H1176" s="53"/>
      <c r="I1176" s="173" t="s">
        <v>317</v>
      </c>
      <c r="J1176" s="53" t="n">
        <v>1</v>
      </c>
    </row>
    <row r="1177" customFormat="false" ht="15" hidden="false" customHeight="true" outlineLevel="0" collapsed="false">
      <c r="A1177" s="20" t="s">
        <v>4134</v>
      </c>
      <c r="B1177" s="165" t="s">
        <v>1691</v>
      </c>
      <c r="C1177" s="165" t="s">
        <v>1692</v>
      </c>
      <c r="D1177" s="165" t="s">
        <v>4135</v>
      </c>
      <c r="E1177" s="53" t="n">
        <v>31.77158871</v>
      </c>
      <c r="F1177" s="53" t="n">
        <v>-103.9523043</v>
      </c>
      <c r="G1177" s="53"/>
      <c r="H1177" s="53"/>
      <c r="I1177" s="173" t="s">
        <v>317</v>
      </c>
      <c r="J1177" s="53" t="n">
        <v>1</v>
      </c>
    </row>
    <row r="1178" customFormat="false" ht="15" hidden="false" customHeight="true" outlineLevel="0" collapsed="false">
      <c r="A1178" s="20" t="s">
        <v>4136</v>
      </c>
      <c r="B1178" s="165" t="s">
        <v>1691</v>
      </c>
      <c r="C1178" s="165" t="s">
        <v>1692</v>
      </c>
      <c r="D1178" s="165" t="s">
        <v>4137</v>
      </c>
      <c r="E1178" s="53" t="n">
        <v>31.90492</v>
      </c>
      <c r="F1178" s="53" t="n">
        <v>-104.038487</v>
      </c>
      <c r="G1178" s="53"/>
      <c r="H1178" s="53"/>
      <c r="I1178" s="173" t="s">
        <v>317</v>
      </c>
      <c r="J1178" s="53" t="n">
        <v>1</v>
      </c>
    </row>
    <row r="1179" customFormat="false" ht="15" hidden="false" customHeight="true" outlineLevel="0" collapsed="false">
      <c r="A1179" s="20" t="s">
        <v>4138</v>
      </c>
      <c r="B1179" s="165" t="s">
        <v>1691</v>
      </c>
      <c r="C1179" s="165" t="s">
        <v>1692</v>
      </c>
      <c r="D1179" s="165" t="s">
        <v>4139</v>
      </c>
      <c r="E1179" s="53" t="n">
        <v>31.87065165</v>
      </c>
      <c r="F1179" s="53" t="n">
        <v>-104.0355104</v>
      </c>
      <c r="G1179" s="53"/>
      <c r="H1179" s="53"/>
      <c r="I1179" s="173" t="s">
        <v>317</v>
      </c>
      <c r="J1179" s="53" t="n">
        <v>1</v>
      </c>
    </row>
    <row r="1180" customFormat="false" ht="15" hidden="false" customHeight="true" outlineLevel="0" collapsed="false">
      <c r="A1180" s="20" t="s">
        <v>4140</v>
      </c>
      <c r="B1180" s="165" t="s">
        <v>1691</v>
      </c>
      <c r="C1180" s="165" t="s">
        <v>1692</v>
      </c>
      <c r="D1180" s="165" t="s">
        <v>4141</v>
      </c>
      <c r="E1180" s="53" t="n">
        <v>31.88425084</v>
      </c>
      <c r="F1180" s="53" t="n">
        <v>-103.9496174</v>
      </c>
      <c r="G1180" s="53"/>
      <c r="H1180" s="53"/>
      <c r="I1180" s="173" t="s">
        <v>317</v>
      </c>
      <c r="J1180" s="53" t="n">
        <v>1</v>
      </c>
    </row>
    <row r="1181" customFormat="false" ht="15" hidden="false" customHeight="true" outlineLevel="0" collapsed="false">
      <c r="A1181" s="20" t="s">
        <v>4142</v>
      </c>
      <c r="B1181" s="165" t="s">
        <v>1691</v>
      </c>
      <c r="C1181" s="165" t="s">
        <v>1692</v>
      </c>
      <c r="D1181" s="165" t="s">
        <v>4143</v>
      </c>
      <c r="E1181" s="53" t="n">
        <v>31.8826682</v>
      </c>
      <c r="F1181" s="53" t="n">
        <v>-103.959236</v>
      </c>
      <c r="G1181" s="53"/>
      <c r="H1181" s="53"/>
      <c r="I1181" s="173" t="s">
        <v>317</v>
      </c>
      <c r="J1181" s="53" t="n">
        <v>1</v>
      </c>
    </row>
    <row r="1182" customFormat="false" ht="15" hidden="false" customHeight="true" outlineLevel="0" collapsed="false">
      <c r="A1182" s="20" t="s">
        <v>4144</v>
      </c>
      <c r="B1182" s="165" t="s">
        <v>1691</v>
      </c>
      <c r="C1182" s="165" t="s">
        <v>1692</v>
      </c>
      <c r="D1182" s="165" t="s">
        <v>4145</v>
      </c>
      <c r="E1182" s="53" t="n">
        <v>31.79738264</v>
      </c>
      <c r="F1182" s="53" t="n">
        <v>-103.9305925</v>
      </c>
      <c r="G1182" s="53"/>
      <c r="H1182" s="53"/>
      <c r="I1182" s="173" t="s">
        <v>317</v>
      </c>
      <c r="J1182" s="53" t="n">
        <v>1</v>
      </c>
    </row>
    <row r="1183" customFormat="false" ht="15" hidden="false" customHeight="true" outlineLevel="0" collapsed="false">
      <c r="A1183" s="20" t="s">
        <v>4146</v>
      </c>
      <c r="B1183" s="165" t="s">
        <v>1691</v>
      </c>
      <c r="C1183" s="165" t="s">
        <v>1692</v>
      </c>
      <c r="D1183" s="165" t="s">
        <v>4147</v>
      </c>
      <c r="E1183" s="53" t="n">
        <v>31.98122029</v>
      </c>
      <c r="F1183" s="53" t="n">
        <v>-104.0623038</v>
      </c>
      <c r="G1183" s="53"/>
      <c r="H1183" s="53"/>
      <c r="I1183" s="173" t="s">
        <v>317</v>
      </c>
      <c r="J1183" s="53" t="n">
        <v>1</v>
      </c>
    </row>
    <row r="1184" customFormat="false" ht="15" hidden="false" customHeight="true" outlineLevel="0" collapsed="false">
      <c r="A1184" s="20" t="s">
        <v>4148</v>
      </c>
      <c r="B1184" s="165" t="s">
        <v>1691</v>
      </c>
      <c r="C1184" s="165" t="s">
        <v>1692</v>
      </c>
      <c r="D1184" s="165" t="s">
        <v>4149</v>
      </c>
      <c r="E1184" s="53" t="n">
        <v>31.769913</v>
      </c>
      <c r="F1184" s="53" t="n">
        <v>-103.910938</v>
      </c>
      <c r="G1184" s="53"/>
      <c r="H1184" s="53"/>
      <c r="I1184" s="173" t="s">
        <v>317</v>
      </c>
      <c r="J1184" s="53" t="n">
        <v>1</v>
      </c>
    </row>
    <row r="1185" customFormat="false" ht="15" hidden="false" customHeight="true" outlineLevel="0" collapsed="false">
      <c r="A1185" s="20" t="s">
        <v>4150</v>
      </c>
      <c r="B1185" s="165" t="s">
        <v>1691</v>
      </c>
      <c r="C1185" s="165" t="s">
        <v>1692</v>
      </c>
      <c r="D1185" s="165" t="s">
        <v>4151</v>
      </c>
      <c r="E1185" s="53" t="n">
        <v>32.05182645</v>
      </c>
      <c r="F1185" s="53" t="n">
        <v>-104.1175389</v>
      </c>
      <c r="G1185" s="53"/>
      <c r="H1185" s="53"/>
      <c r="I1185" s="173" t="s">
        <v>317</v>
      </c>
      <c r="J1185" s="53" t="n">
        <v>1</v>
      </c>
    </row>
    <row r="1186" customFormat="false" ht="15" hidden="false" customHeight="true" outlineLevel="0" collapsed="false">
      <c r="A1186" s="20" t="s">
        <v>4152</v>
      </c>
      <c r="B1186" s="165" t="s">
        <v>1691</v>
      </c>
      <c r="C1186" s="165" t="s">
        <v>1692</v>
      </c>
      <c r="D1186" s="165" t="s">
        <v>4153</v>
      </c>
      <c r="E1186" s="53" t="n">
        <v>32.189396</v>
      </c>
      <c r="F1186" s="53" t="n">
        <v>-104.206266</v>
      </c>
      <c r="G1186" s="53"/>
      <c r="H1186" s="53"/>
      <c r="I1186" s="173" t="s">
        <v>317</v>
      </c>
      <c r="J1186" s="53" t="n">
        <v>1</v>
      </c>
    </row>
    <row r="1187" customFormat="false" ht="15" hidden="false" customHeight="true" outlineLevel="0" collapsed="false">
      <c r="A1187" s="20" t="s">
        <v>4154</v>
      </c>
      <c r="B1187" s="165" t="s">
        <v>1691</v>
      </c>
      <c r="C1187" s="165" t="s">
        <v>1692</v>
      </c>
      <c r="D1187" s="165" t="s">
        <v>4155</v>
      </c>
      <c r="E1187" s="53" t="n">
        <v>31.6060477</v>
      </c>
      <c r="F1187" s="53" t="n">
        <v>-103.6688809</v>
      </c>
      <c r="G1187" s="53"/>
      <c r="H1187" s="53"/>
      <c r="I1187" s="173" t="s">
        <v>317</v>
      </c>
      <c r="J1187" s="53" t="n">
        <v>1</v>
      </c>
    </row>
    <row r="1188" customFormat="false" ht="15" hidden="false" customHeight="true" outlineLevel="0" collapsed="false">
      <c r="A1188" s="20" t="s">
        <v>4156</v>
      </c>
      <c r="B1188" s="165" t="s">
        <v>1691</v>
      </c>
      <c r="C1188" s="165" t="s">
        <v>1692</v>
      </c>
      <c r="D1188" s="165" t="s">
        <v>4157</v>
      </c>
      <c r="E1188" s="53" t="n">
        <v>32.109372</v>
      </c>
      <c r="F1188" s="53" t="n">
        <v>-104.029867</v>
      </c>
      <c r="G1188" s="53"/>
      <c r="H1188" s="53"/>
      <c r="I1188" s="173" t="s">
        <v>317</v>
      </c>
      <c r="J1188" s="53" t="n">
        <v>1</v>
      </c>
    </row>
    <row r="1189" customFormat="false" ht="15" hidden="false" customHeight="true" outlineLevel="0" collapsed="false">
      <c r="A1189" s="20" t="s">
        <v>4158</v>
      </c>
      <c r="B1189" s="165" t="s">
        <v>1691</v>
      </c>
      <c r="C1189" s="165" t="s">
        <v>1692</v>
      </c>
      <c r="D1189" s="165" t="s">
        <v>4159</v>
      </c>
      <c r="E1189" s="53" t="n">
        <v>31.8959857</v>
      </c>
      <c r="F1189" s="53" t="n">
        <v>-103.8427954</v>
      </c>
      <c r="G1189" s="53"/>
      <c r="H1189" s="53"/>
      <c r="I1189" s="173" t="s">
        <v>317</v>
      </c>
      <c r="J1189" s="53" t="n">
        <v>1</v>
      </c>
    </row>
    <row r="1190" customFormat="false" ht="15" hidden="false" customHeight="true" outlineLevel="0" collapsed="false">
      <c r="A1190" s="20" t="s">
        <v>4160</v>
      </c>
      <c r="B1190" s="165" t="s">
        <v>1691</v>
      </c>
      <c r="C1190" s="165" t="s">
        <v>1692</v>
      </c>
      <c r="D1190" s="165" t="s">
        <v>4161</v>
      </c>
      <c r="E1190" s="53" t="n">
        <v>31.724005</v>
      </c>
      <c r="F1190" s="53" t="n">
        <v>-103.71448</v>
      </c>
      <c r="G1190" s="53"/>
      <c r="H1190" s="53"/>
      <c r="I1190" s="173" t="s">
        <v>317</v>
      </c>
      <c r="J1190" s="53" t="n">
        <v>1</v>
      </c>
    </row>
    <row r="1191" customFormat="false" ht="15" hidden="false" customHeight="true" outlineLevel="0" collapsed="false">
      <c r="A1191" s="20" t="s">
        <v>4162</v>
      </c>
      <c r="B1191" s="165" t="s">
        <v>1691</v>
      </c>
      <c r="C1191" s="165" t="s">
        <v>1692</v>
      </c>
      <c r="D1191" s="165" t="s">
        <v>4163</v>
      </c>
      <c r="E1191" s="53" t="n">
        <v>32.23461</v>
      </c>
      <c r="F1191" s="53" t="n">
        <v>-103.999856</v>
      </c>
      <c r="G1191" s="53"/>
      <c r="H1191" s="53"/>
      <c r="I1191" s="173" t="s">
        <v>317</v>
      </c>
      <c r="J1191" s="53" t="n">
        <v>1</v>
      </c>
    </row>
    <row r="1192" customFormat="false" ht="15" hidden="false" customHeight="true" outlineLevel="0" collapsed="false">
      <c r="A1192" s="20" t="s">
        <v>4164</v>
      </c>
      <c r="B1192" s="165" t="s">
        <v>1691</v>
      </c>
      <c r="C1192" s="165" t="s">
        <v>1692</v>
      </c>
      <c r="D1192" s="165" t="s">
        <v>4165</v>
      </c>
      <c r="E1192" s="53" t="n">
        <v>32.03509383</v>
      </c>
      <c r="F1192" s="53" t="n">
        <v>-103.8763328</v>
      </c>
      <c r="G1192" s="53"/>
      <c r="H1192" s="53"/>
      <c r="I1192" s="173" t="s">
        <v>317</v>
      </c>
      <c r="J1192" s="53" t="n">
        <v>1</v>
      </c>
    </row>
    <row r="1193" customFormat="false" ht="15" hidden="false" customHeight="true" outlineLevel="0" collapsed="false">
      <c r="A1193" s="20" t="s">
        <v>4166</v>
      </c>
      <c r="B1193" s="165" t="s">
        <v>1691</v>
      </c>
      <c r="C1193" s="165" t="s">
        <v>1692</v>
      </c>
      <c r="D1193" s="165" t="s">
        <v>4167</v>
      </c>
      <c r="E1193" s="53" t="n">
        <v>32.03420199</v>
      </c>
      <c r="F1193" s="53" t="n">
        <v>-103.8700177</v>
      </c>
      <c r="G1193" s="53"/>
      <c r="H1193" s="53"/>
      <c r="I1193" s="173" t="s">
        <v>317</v>
      </c>
      <c r="J1193" s="53" t="n">
        <v>1</v>
      </c>
    </row>
    <row r="1194" customFormat="false" ht="15" hidden="false" customHeight="true" outlineLevel="0" collapsed="false">
      <c r="A1194" s="20" t="s">
        <v>4168</v>
      </c>
      <c r="B1194" s="165" t="s">
        <v>1691</v>
      </c>
      <c r="C1194" s="165" t="s">
        <v>1692</v>
      </c>
      <c r="D1194" s="165" t="s">
        <v>4169</v>
      </c>
      <c r="E1194" s="53" t="n">
        <v>31.75198134</v>
      </c>
      <c r="F1194" s="53" t="n">
        <v>-103.6388074</v>
      </c>
      <c r="G1194" s="53"/>
      <c r="H1194" s="53"/>
      <c r="I1194" s="173" t="s">
        <v>317</v>
      </c>
      <c r="J1194" s="53" t="n">
        <v>1</v>
      </c>
    </row>
    <row r="1195" customFormat="false" ht="15" hidden="false" customHeight="true" outlineLevel="0" collapsed="false">
      <c r="A1195" s="20" t="s">
        <v>4170</v>
      </c>
      <c r="B1195" s="165" t="s">
        <v>1691</v>
      </c>
      <c r="C1195" s="165" t="s">
        <v>1692</v>
      </c>
      <c r="D1195" s="165" t="s">
        <v>4171</v>
      </c>
      <c r="E1195" s="53" t="n">
        <v>31.64111345</v>
      </c>
      <c r="F1195" s="53" t="n">
        <v>-103.5137883</v>
      </c>
      <c r="G1195" s="53"/>
      <c r="H1195" s="53"/>
      <c r="I1195" s="173" t="s">
        <v>317</v>
      </c>
      <c r="J1195" s="53" t="n">
        <v>1</v>
      </c>
    </row>
    <row r="1196" customFormat="false" ht="15" hidden="false" customHeight="true" outlineLevel="0" collapsed="false">
      <c r="A1196" s="20" t="s">
        <v>4172</v>
      </c>
      <c r="B1196" s="165" t="s">
        <v>1691</v>
      </c>
      <c r="C1196" s="165" t="s">
        <v>1692</v>
      </c>
      <c r="D1196" s="165" t="s">
        <v>4173</v>
      </c>
      <c r="E1196" s="53" t="n">
        <v>32.218327</v>
      </c>
      <c r="F1196" s="53" t="n">
        <v>-104.011801</v>
      </c>
      <c r="G1196" s="53"/>
      <c r="H1196" s="53"/>
      <c r="I1196" s="173" t="s">
        <v>317</v>
      </c>
      <c r="J1196" s="53" t="n">
        <v>1</v>
      </c>
    </row>
    <row r="1197" customFormat="false" ht="15" hidden="false" customHeight="true" outlineLevel="0" collapsed="false">
      <c r="A1197" s="20" t="s">
        <v>4174</v>
      </c>
      <c r="B1197" s="165" t="s">
        <v>1691</v>
      </c>
      <c r="C1197" s="165" t="s">
        <v>1692</v>
      </c>
      <c r="D1197" s="165" t="s">
        <v>4175</v>
      </c>
      <c r="E1197" s="53" t="n">
        <v>31.96350104</v>
      </c>
      <c r="F1197" s="53" t="n">
        <v>-103.6967396</v>
      </c>
      <c r="G1197" s="53"/>
      <c r="H1197" s="53"/>
      <c r="I1197" s="173" t="s">
        <v>317</v>
      </c>
      <c r="J1197" s="53" t="n">
        <v>1</v>
      </c>
    </row>
    <row r="1198" customFormat="false" ht="15" hidden="false" customHeight="true" outlineLevel="0" collapsed="false">
      <c r="A1198" s="20" t="s">
        <v>4176</v>
      </c>
      <c r="B1198" s="165" t="s">
        <v>1691</v>
      </c>
      <c r="C1198" s="165" t="s">
        <v>1692</v>
      </c>
      <c r="D1198" s="165" t="s">
        <v>4177</v>
      </c>
      <c r="E1198" s="53" t="n">
        <v>31.646892</v>
      </c>
      <c r="F1198" s="53" t="n">
        <v>-103.373824</v>
      </c>
      <c r="G1198" s="53"/>
      <c r="H1198" s="53"/>
      <c r="I1198" s="173" t="s">
        <v>317</v>
      </c>
      <c r="J1198" s="53" t="n">
        <v>1</v>
      </c>
    </row>
    <row r="1199" customFormat="false" ht="15" hidden="false" customHeight="true" outlineLevel="0" collapsed="false">
      <c r="A1199" s="20" t="s">
        <v>4178</v>
      </c>
      <c r="B1199" s="165" t="s">
        <v>1691</v>
      </c>
      <c r="C1199" s="165" t="s">
        <v>1692</v>
      </c>
      <c r="D1199" s="165" t="s">
        <v>4179</v>
      </c>
      <c r="E1199" s="53" t="n">
        <v>32.50733835</v>
      </c>
      <c r="F1199" s="53" t="n">
        <v>-103.6718384</v>
      </c>
      <c r="G1199" s="53"/>
      <c r="H1199" s="53"/>
      <c r="I1199" s="173" t="s">
        <v>317</v>
      </c>
      <c r="J1199" s="53" t="n">
        <v>1</v>
      </c>
    </row>
    <row r="1200" customFormat="false" ht="15" hidden="false" customHeight="true" outlineLevel="0" collapsed="false">
      <c r="A1200" s="20" t="s">
        <v>4180</v>
      </c>
      <c r="B1200" s="165" t="s">
        <v>1691</v>
      </c>
      <c r="C1200" s="165" t="s">
        <v>1692</v>
      </c>
      <c r="D1200" s="165" t="s">
        <v>4181</v>
      </c>
      <c r="E1200" s="53" t="n">
        <v>31.77549475</v>
      </c>
      <c r="F1200" s="53" t="n">
        <v>-103.3524918</v>
      </c>
      <c r="G1200" s="53"/>
      <c r="H1200" s="53"/>
      <c r="I1200" s="173" t="s">
        <v>317</v>
      </c>
      <c r="J1200" s="53" t="n">
        <v>1</v>
      </c>
    </row>
    <row r="1201" customFormat="false" ht="15" hidden="false" customHeight="true" outlineLevel="0" collapsed="false">
      <c r="A1201" s="20" t="s">
        <v>4182</v>
      </c>
      <c r="B1201" s="165" t="s">
        <v>1691</v>
      </c>
      <c r="C1201" s="165" t="s">
        <v>1692</v>
      </c>
      <c r="D1201" s="165" t="s">
        <v>4183</v>
      </c>
      <c r="E1201" s="53" t="n">
        <v>32.26807742</v>
      </c>
      <c r="F1201" s="53" t="n">
        <v>-103.7608278</v>
      </c>
      <c r="G1201" s="53"/>
      <c r="H1201" s="53"/>
      <c r="I1201" s="173" t="s">
        <v>317</v>
      </c>
      <c r="J1201" s="53" t="n">
        <v>1</v>
      </c>
    </row>
    <row r="1202" customFormat="false" ht="15" hidden="false" customHeight="true" outlineLevel="0" collapsed="false">
      <c r="A1202" s="20" t="s">
        <v>4184</v>
      </c>
      <c r="B1202" s="165" t="s">
        <v>1691</v>
      </c>
      <c r="C1202" s="165" t="s">
        <v>1692</v>
      </c>
      <c r="D1202" s="165" t="s">
        <v>4185</v>
      </c>
      <c r="E1202" s="53" t="n">
        <v>32.49137218</v>
      </c>
      <c r="F1202" s="53" t="n">
        <v>-103.7120391</v>
      </c>
      <c r="G1202" s="53"/>
      <c r="H1202" s="53"/>
      <c r="I1202" s="173" t="s">
        <v>317</v>
      </c>
      <c r="J1202" s="53" t="n">
        <v>1</v>
      </c>
    </row>
    <row r="1203" customFormat="false" ht="15" hidden="false" customHeight="true" outlineLevel="0" collapsed="false">
      <c r="A1203" s="20" t="s">
        <v>4186</v>
      </c>
      <c r="B1203" s="165" t="s">
        <v>1691</v>
      </c>
      <c r="C1203" s="165" t="s">
        <v>1692</v>
      </c>
      <c r="D1203" s="165" t="s">
        <v>4187</v>
      </c>
      <c r="E1203" s="53" t="n">
        <v>31.743801</v>
      </c>
      <c r="F1203" s="53" t="n">
        <v>-104.083837</v>
      </c>
      <c r="G1203" s="53"/>
      <c r="H1203" s="53"/>
      <c r="I1203" s="173" t="s">
        <v>317</v>
      </c>
      <c r="J1203" s="53" t="n">
        <v>1</v>
      </c>
    </row>
    <row r="1204" customFormat="false" ht="15" hidden="false" customHeight="true" outlineLevel="0" collapsed="false">
      <c r="A1204" s="20" t="s">
        <v>4188</v>
      </c>
      <c r="B1204" s="165" t="s">
        <v>1691</v>
      </c>
      <c r="C1204" s="165" t="s">
        <v>1692</v>
      </c>
      <c r="D1204" s="165" t="s">
        <v>4189</v>
      </c>
      <c r="E1204" s="53" t="n">
        <v>32.01834791</v>
      </c>
      <c r="F1204" s="53" t="n">
        <v>-104.3161933</v>
      </c>
      <c r="G1204" s="53"/>
      <c r="H1204" s="53"/>
      <c r="I1204" s="173" t="s">
        <v>317</v>
      </c>
      <c r="J1204" s="53" t="n">
        <v>1</v>
      </c>
    </row>
    <row r="1205" customFormat="false" ht="15" hidden="false" customHeight="true" outlineLevel="0" collapsed="false">
      <c r="A1205" s="20" t="s">
        <v>4190</v>
      </c>
      <c r="B1205" s="165" t="s">
        <v>1691</v>
      </c>
      <c r="C1205" s="165" t="s">
        <v>1692</v>
      </c>
      <c r="D1205" s="165" t="s">
        <v>4191</v>
      </c>
      <c r="E1205" s="53" t="n">
        <v>31.5446475</v>
      </c>
      <c r="F1205" s="53" t="n">
        <v>-103.8046515</v>
      </c>
      <c r="G1205" s="53"/>
      <c r="H1205" s="53"/>
      <c r="I1205" s="173" t="s">
        <v>317</v>
      </c>
      <c r="J1205" s="53" t="n">
        <v>1</v>
      </c>
    </row>
    <row r="1206" customFormat="false" ht="15" hidden="false" customHeight="true" outlineLevel="0" collapsed="false">
      <c r="A1206" s="20" t="s">
        <v>4192</v>
      </c>
      <c r="B1206" s="165" t="s">
        <v>1691</v>
      </c>
      <c r="C1206" s="165" t="s">
        <v>1692</v>
      </c>
      <c r="D1206" s="165" t="s">
        <v>4193</v>
      </c>
      <c r="E1206" s="53" t="n">
        <v>31.8977964</v>
      </c>
      <c r="F1206" s="53" t="n">
        <v>-104.1156331</v>
      </c>
      <c r="G1206" s="53"/>
      <c r="H1206" s="53"/>
      <c r="I1206" s="173" t="s">
        <v>317</v>
      </c>
      <c r="J1206" s="53" t="n">
        <v>1</v>
      </c>
    </row>
    <row r="1207" customFormat="false" ht="15" hidden="false" customHeight="true" outlineLevel="0" collapsed="false">
      <c r="A1207" s="20" t="s">
        <v>4194</v>
      </c>
      <c r="B1207" s="165" t="s">
        <v>1691</v>
      </c>
      <c r="C1207" s="165" t="s">
        <v>1692</v>
      </c>
      <c r="D1207" s="165" t="s">
        <v>4195</v>
      </c>
      <c r="E1207" s="53" t="n">
        <v>31.493751</v>
      </c>
      <c r="F1207" s="53" t="n">
        <v>-103.686904</v>
      </c>
      <c r="G1207" s="53"/>
      <c r="H1207" s="53"/>
      <c r="I1207" s="173" t="s">
        <v>317</v>
      </c>
      <c r="J1207" s="53" t="n">
        <v>1</v>
      </c>
    </row>
    <row r="1208" customFormat="false" ht="15" hidden="false" customHeight="true" outlineLevel="0" collapsed="false">
      <c r="A1208" s="20" t="s">
        <v>4196</v>
      </c>
      <c r="B1208" s="165" t="s">
        <v>1691</v>
      </c>
      <c r="C1208" s="165" t="s">
        <v>1692</v>
      </c>
      <c r="D1208" s="165" t="s">
        <v>4197</v>
      </c>
      <c r="E1208" s="53" t="n">
        <v>31.91279962</v>
      </c>
      <c r="F1208" s="53" t="n">
        <v>-103.8917914</v>
      </c>
      <c r="G1208" s="53"/>
      <c r="H1208" s="53"/>
      <c r="I1208" s="173" t="s">
        <v>317</v>
      </c>
      <c r="J1208" s="53" t="n">
        <v>1</v>
      </c>
    </row>
    <row r="1209" customFormat="false" ht="15" hidden="false" customHeight="true" outlineLevel="0" collapsed="false">
      <c r="A1209" s="20" t="s">
        <v>4198</v>
      </c>
      <c r="B1209" s="165" t="s">
        <v>1691</v>
      </c>
      <c r="C1209" s="165" t="s">
        <v>1692</v>
      </c>
      <c r="D1209" s="165" t="s">
        <v>4199</v>
      </c>
      <c r="E1209" s="53" t="n">
        <v>31.691229</v>
      </c>
      <c r="F1209" s="53" t="n">
        <v>-103.662419</v>
      </c>
      <c r="G1209" s="53"/>
      <c r="H1209" s="53"/>
      <c r="I1209" s="173" t="s">
        <v>317</v>
      </c>
      <c r="J1209" s="53" t="n">
        <v>1</v>
      </c>
    </row>
    <row r="1210" customFormat="false" ht="15" hidden="false" customHeight="true" outlineLevel="0" collapsed="false">
      <c r="A1210" s="20" t="s">
        <v>4200</v>
      </c>
      <c r="B1210" s="165" t="s">
        <v>1691</v>
      </c>
      <c r="C1210" s="165" t="s">
        <v>1692</v>
      </c>
      <c r="D1210" s="165" t="s">
        <v>4201</v>
      </c>
      <c r="E1210" s="53" t="n">
        <v>31.89712706</v>
      </c>
      <c r="F1210" s="53" t="n">
        <v>-103.8541406</v>
      </c>
      <c r="G1210" s="53"/>
      <c r="H1210" s="53"/>
      <c r="I1210" s="173" t="s">
        <v>317</v>
      </c>
      <c r="J1210" s="53" t="n">
        <v>1</v>
      </c>
    </row>
    <row r="1211" customFormat="false" ht="15" hidden="false" customHeight="true" outlineLevel="0" collapsed="false">
      <c r="A1211" s="20" t="s">
        <v>4202</v>
      </c>
      <c r="B1211" s="165" t="s">
        <v>1691</v>
      </c>
      <c r="C1211" s="165" t="s">
        <v>1692</v>
      </c>
      <c r="D1211" s="165" t="s">
        <v>4203</v>
      </c>
      <c r="E1211" s="53" t="n">
        <v>31.892189</v>
      </c>
      <c r="F1211" s="53" t="n">
        <v>-103.846823</v>
      </c>
      <c r="G1211" s="53"/>
      <c r="H1211" s="53"/>
      <c r="I1211" s="173" t="s">
        <v>317</v>
      </c>
      <c r="J1211" s="53" t="n">
        <v>1</v>
      </c>
    </row>
    <row r="1212" customFormat="false" ht="15" hidden="false" customHeight="true" outlineLevel="0" collapsed="false">
      <c r="A1212" s="20" t="s">
        <v>4204</v>
      </c>
      <c r="B1212" s="165" t="s">
        <v>1691</v>
      </c>
      <c r="C1212" s="165" t="s">
        <v>1692</v>
      </c>
      <c r="D1212" s="165" t="s">
        <v>4205</v>
      </c>
      <c r="E1212" s="53" t="n">
        <v>31.61100825</v>
      </c>
      <c r="F1212" s="53" t="n">
        <v>-103.5288202</v>
      </c>
      <c r="G1212" s="53"/>
      <c r="H1212" s="53"/>
      <c r="I1212" s="173" t="s">
        <v>317</v>
      </c>
      <c r="J1212" s="53" t="n">
        <v>1</v>
      </c>
    </row>
    <row r="1213" customFormat="false" ht="15" hidden="false" customHeight="true" outlineLevel="0" collapsed="false">
      <c r="A1213" s="20" t="s">
        <v>4206</v>
      </c>
      <c r="B1213" s="165" t="s">
        <v>1691</v>
      </c>
      <c r="C1213" s="165" t="s">
        <v>1692</v>
      </c>
      <c r="D1213" s="165" t="s">
        <v>4207</v>
      </c>
      <c r="E1213" s="53" t="n">
        <v>31.6670963</v>
      </c>
      <c r="F1213" s="53" t="n">
        <v>-103.5790441</v>
      </c>
      <c r="G1213" s="53"/>
      <c r="H1213" s="53"/>
      <c r="I1213" s="173" t="s">
        <v>317</v>
      </c>
      <c r="J1213" s="53" t="n">
        <v>1</v>
      </c>
    </row>
    <row r="1214" customFormat="false" ht="15" hidden="false" customHeight="true" outlineLevel="0" collapsed="false">
      <c r="A1214" s="20" t="s">
        <v>4208</v>
      </c>
      <c r="B1214" s="165" t="s">
        <v>1691</v>
      </c>
      <c r="C1214" s="165" t="s">
        <v>1692</v>
      </c>
      <c r="D1214" s="165" t="s">
        <v>4209</v>
      </c>
      <c r="E1214" s="53" t="n">
        <v>31.74826834</v>
      </c>
      <c r="F1214" s="53" t="n">
        <v>-103.6481557</v>
      </c>
      <c r="G1214" s="53"/>
      <c r="H1214" s="53"/>
      <c r="I1214" s="173" t="s">
        <v>317</v>
      </c>
      <c r="J1214" s="53" t="n">
        <v>1</v>
      </c>
    </row>
    <row r="1215" customFormat="false" ht="15" hidden="false" customHeight="true" outlineLevel="0" collapsed="false">
      <c r="A1215" s="20" t="s">
        <v>4210</v>
      </c>
      <c r="B1215" s="165" t="s">
        <v>1691</v>
      </c>
      <c r="C1215" s="165" t="s">
        <v>1692</v>
      </c>
      <c r="D1215" s="165" t="s">
        <v>4211</v>
      </c>
      <c r="E1215" s="53" t="n">
        <v>31.78815337</v>
      </c>
      <c r="F1215" s="53" t="n">
        <v>-103.6853542</v>
      </c>
      <c r="G1215" s="53"/>
      <c r="H1215" s="53"/>
      <c r="I1215" s="173" t="s">
        <v>317</v>
      </c>
      <c r="J1215" s="53" t="n">
        <v>1</v>
      </c>
    </row>
    <row r="1216" customFormat="false" ht="15" hidden="false" customHeight="true" outlineLevel="0" collapsed="false">
      <c r="A1216" s="20" t="s">
        <v>4212</v>
      </c>
      <c r="B1216" s="165" t="s">
        <v>1691</v>
      </c>
      <c r="C1216" s="165" t="s">
        <v>1692</v>
      </c>
      <c r="D1216" s="165" t="s">
        <v>4213</v>
      </c>
      <c r="E1216" s="53" t="n">
        <v>31.95586691</v>
      </c>
      <c r="F1216" s="53" t="n">
        <v>-103.846756</v>
      </c>
      <c r="G1216" s="53"/>
      <c r="H1216" s="53"/>
      <c r="I1216" s="173" t="s">
        <v>317</v>
      </c>
      <c r="J1216" s="53" t="n">
        <v>1</v>
      </c>
    </row>
    <row r="1217" customFormat="false" ht="15" hidden="false" customHeight="true" outlineLevel="0" collapsed="false">
      <c r="A1217" s="20" t="s">
        <v>4214</v>
      </c>
      <c r="B1217" s="165" t="s">
        <v>1691</v>
      </c>
      <c r="C1217" s="165" t="s">
        <v>1692</v>
      </c>
      <c r="D1217" s="165" t="s">
        <v>4215</v>
      </c>
      <c r="E1217" s="53" t="n">
        <v>32.03596643</v>
      </c>
      <c r="F1217" s="53" t="n">
        <v>-103.9028255</v>
      </c>
      <c r="G1217" s="53"/>
      <c r="H1217" s="53"/>
      <c r="I1217" s="173" t="s">
        <v>317</v>
      </c>
      <c r="J1217" s="53" t="n">
        <v>1</v>
      </c>
    </row>
    <row r="1218" customFormat="false" ht="15" hidden="false" customHeight="true" outlineLevel="0" collapsed="false">
      <c r="A1218" s="20" t="s">
        <v>4216</v>
      </c>
      <c r="B1218" s="165" t="s">
        <v>1691</v>
      </c>
      <c r="C1218" s="165" t="s">
        <v>1692</v>
      </c>
      <c r="D1218" s="165" t="s">
        <v>4217</v>
      </c>
      <c r="E1218" s="53" t="n">
        <v>32.09279349</v>
      </c>
      <c r="F1218" s="53" t="n">
        <v>-103.9472309</v>
      </c>
      <c r="G1218" s="53"/>
      <c r="H1218" s="53"/>
      <c r="I1218" s="173" t="s">
        <v>317</v>
      </c>
      <c r="J1218" s="53" t="n">
        <v>1</v>
      </c>
    </row>
    <row r="1219" customFormat="false" ht="15" hidden="false" customHeight="true" outlineLevel="0" collapsed="false">
      <c r="A1219" s="174" t="s">
        <v>4218</v>
      </c>
      <c r="B1219" s="165" t="s">
        <v>1691</v>
      </c>
      <c r="C1219" s="165" t="s">
        <v>1692</v>
      </c>
      <c r="D1219" s="165" t="s">
        <v>4219</v>
      </c>
      <c r="E1219" s="53" t="n">
        <v>32.21156234</v>
      </c>
      <c r="F1219" s="53" t="n">
        <v>-104.0602162</v>
      </c>
      <c r="G1219" s="53"/>
      <c r="H1219" s="53"/>
      <c r="I1219" s="173" t="s">
        <v>317</v>
      </c>
      <c r="J1219" s="53" t="n">
        <v>1</v>
      </c>
    </row>
    <row r="1220" customFormat="false" ht="15" hidden="false" customHeight="true" outlineLevel="0" collapsed="false">
      <c r="A1220" s="20" t="s">
        <v>4220</v>
      </c>
      <c r="B1220" s="165" t="s">
        <v>1691</v>
      </c>
      <c r="C1220" s="165" t="s">
        <v>1692</v>
      </c>
      <c r="D1220" s="165" t="s">
        <v>4221</v>
      </c>
      <c r="E1220" s="53" t="n">
        <v>32.21084433</v>
      </c>
      <c r="F1220" s="53" t="n">
        <v>-104.0634302</v>
      </c>
      <c r="G1220" s="53"/>
      <c r="H1220" s="53"/>
      <c r="I1220" s="173" t="s">
        <v>317</v>
      </c>
      <c r="J1220" s="53" t="n">
        <v>1</v>
      </c>
    </row>
    <row r="1221" customFormat="false" ht="15" hidden="false" customHeight="true" outlineLevel="0" collapsed="false">
      <c r="A1221" s="20" t="s">
        <v>4222</v>
      </c>
      <c r="B1221" s="165" t="s">
        <v>1691</v>
      </c>
      <c r="C1221" s="165" t="s">
        <v>1692</v>
      </c>
      <c r="D1221" s="165" t="s">
        <v>4223</v>
      </c>
      <c r="E1221" s="53" t="n">
        <v>31.96843766</v>
      </c>
      <c r="F1221" s="53" t="n">
        <v>-103.8639191</v>
      </c>
      <c r="G1221" s="53"/>
      <c r="H1221" s="53"/>
      <c r="I1221" s="173" t="s">
        <v>317</v>
      </c>
      <c r="J1221" s="53" t="n">
        <v>1</v>
      </c>
    </row>
    <row r="1222" customFormat="false" ht="15" hidden="false" customHeight="true" outlineLevel="0" collapsed="false">
      <c r="A1222" s="20" t="s">
        <v>4224</v>
      </c>
      <c r="B1222" s="165" t="s">
        <v>1691</v>
      </c>
      <c r="C1222" s="165" t="s">
        <v>1692</v>
      </c>
      <c r="D1222" s="165" t="s">
        <v>4225</v>
      </c>
      <c r="E1222" s="53" t="n">
        <v>31.75401909</v>
      </c>
      <c r="F1222" s="53" t="n">
        <v>-103.6194621</v>
      </c>
      <c r="G1222" s="53"/>
      <c r="H1222" s="53"/>
      <c r="I1222" s="173" t="s">
        <v>317</v>
      </c>
      <c r="J1222" s="53" t="n">
        <v>1</v>
      </c>
    </row>
    <row r="1223" customFormat="false" ht="15" hidden="false" customHeight="true" outlineLevel="0" collapsed="false">
      <c r="A1223" s="20" t="s">
        <v>4226</v>
      </c>
      <c r="B1223" s="165" t="s">
        <v>1691</v>
      </c>
      <c r="C1223" s="165" t="s">
        <v>1692</v>
      </c>
      <c r="D1223" s="165" t="s">
        <v>4227</v>
      </c>
      <c r="E1223" s="53" t="n">
        <v>32.31069691</v>
      </c>
      <c r="F1223" s="53" t="n">
        <v>-104.060681</v>
      </c>
      <c r="G1223" s="53"/>
      <c r="H1223" s="53"/>
      <c r="I1223" s="173" t="s">
        <v>317</v>
      </c>
      <c r="J1223" s="53" t="n">
        <v>1</v>
      </c>
    </row>
    <row r="1224" customFormat="false" ht="15" hidden="false" customHeight="true" outlineLevel="0" collapsed="false">
      <c r="A1224" s="20" t="s">
        <v>4228</v>
      </c>
      <c r="B1224" s="165" t="s">
        <v>1691</v>
      </c>
      <c r="C1224" s="165" t="s">
        <v>1692</v>
      </c>
      <c r="D1224" s="165" t="s">
        <v>4229</v>
      </c>
      <c r="E1224" s="53" t="n">
        <v>32.15955618</v>
      </c>
      <c r="F1224" s="53" t="n">
        <v>-103.9394622</v>
      </c>
      <c r="G1224" s="53"/>
      <c r="H1224" s="53"/>
      <c r="I1224" s="173" t="s">
        <v>317</v>
      </c>
      <c r="J1224" s="53" t="n">
        <v>1</v>
      </c>
    </row>
    <row r="1225" customFormat="false" ht="15" hidden="false" customHeight="true" outlineLevel="0" collapsed="false">
      <c r="A1225" s="20" t="s">
        <v>4230</v>
      </c>
      <c r="B1225" s="165" t="s">
        <v>1691</v>
      </c>
      <c r="C1225" s="165" t="s">
        <v>1692</v>
      </c>
      <c r="D1225" s="165" t="s">
        <v>4231</v>
      </c>
      <c r="E1225" s="53" t="n">
        <v>31.91784598</v>
      </c>
      <c r="F1225" s="53" t="n">
        <v>-103.7125044</v>
      </c>
      <c r="G1225" s="53"/>
      <c r="H1225" s="53"/>
      <c r="I1225" s="173" t="s">
        <v>317</v>
      </c>
      <c r="J1225" s="53" t="n">
        <v>1</v>
      </c>
    </row>
    <row r="1226" customFormat="false" ht="15" hidden="false" customHeight="true" outlineLevel="0" collapsed="false">
      <c r="A1226" s="20" t="s">
        <v>4232</v>
      </c>
      <c r="B1226" s="165" t="s">
        <v>1691</v>
      </c>
      <c r="C1226" s="165" t="s">
        <v>1692</v>
      </c>
      <c r="D1226" s="165" t="s">
        <v>4233</v>
      </c>
      <c r="E1226" s="53" t="n">
        <v>31.96008708</v>
      </c>
      <c r="F1226" s="53" t="n">
        <v>-103.7421335</v>
      </c>
      <c r="G1226" s="53"/>
      <c r="H1226" s="53"/>
      <c r="I1226" s="173" t="s">
        <v>317</v>
      </c>
      <c r="J1226" s="53" t="n">
        <v>1</v>
      </c>
    </row>
    <row r="1227" customFormat="false" ht="15" hidden="false" customHeight="true" outlineLevel="0" collapsed="false">
      <c r="A1227" s="20" t="s">
        <v>4234</v>
      </c>
      <c r="B1227" s="165" t="s">
        <v>1691</v>
      </c>
      <c r="C1227" s="165" t="s">
        <v>1692</v>
      </c>
      <c r="D1227" s="165" t="s">
        <v>4235</v>
      </c>
      <c r="E1227" s="53" t="n">
        <v>32.25546455</v>
      </c>
      <c r="F1227" s="53" t="n">
        <v>-103.9819943</v>
      </c>
      <c r="G1227" s="53"/>
      <c r="H1227" s="53"/>
      <c r="I1227" s="173" t="s">
        <v>317</v>
      </c>
      <c r="J1227" s="53" t="n">
        <v>1</v>
      </c>
    </row>
    <row r="1228" customFormat="false" ht="15" hidden="false" customHeight="true" outlineLevel="0" collapsed="false">
      <c r="A1228" s="20" t="s">
        <v>4236</v>
      </c>
      <c r="B1228" s="165" t="s">
        <v>1691</v>
      </c>
      <c r="C1228" s="165" t="s">
        <v>1692</v>
      </c>
      <c r="D1228" s="165" t="s">
        <v>4237</v>
      </c>
      <c r="E1228" s="53" t="n">
        <v>32.3383597</v>
      </c>
      <c r="F1228" s="53" t="n">
        <v>-104.0449937</v>
      </c>
      <c r="G1228" s="53"/>
      <c r="H1228" s="53"/>
      <c r="I1228" s="173" t="s">
        <v>317</v>
      </c>
      <c r="J1228" s="53" t="n">
        <v>1</v>
      </c>
    </row>
    <row r="1229" customFormat="false" ht="15" hidden="false" customHeight="true" outlineLevel="0" collapsed="false">
      <c r="A1229" s="20" t="s">
        <v>4238</v>
      </c>
      <c r="B1229" s="165" t="s">
        <v>1691</v>
      </c>
      <c r="C1229" s="165" t="s">
        <v>1692</v>
      </c>
      <c r="D1229" s="165" t="s">
        <v>4239</v>
      </c>
      <c r="E1229" s="53" t="n">
        <v>31.95334755</v>
      </c>
      <c r="F1229" s="53" t="n">
        <v>-103.6698788</v>
      </c>
      <c r="G1229" s="53"/>
      <c r="H1229" s="53"/>
      <c r="I1229" s="173" t="s">
        <v>317</v>
      </c>
      <c r="J1229" s="53" t="n">
        <v>1</v>
      </c>
    </row>
    <row r="1230" customFormat="false" ht="15" hidden="false" customHeight="true" outlineLevel="0" collapsed="false">
      <c r="A1230" s="20" t="s">
        <v>4240</v>
      </c>
      <c r="B1230" s="165" t="s">
        <v>1691</v>
      </c>
      <c r="C1230" s="165" t="s">
        <v>1692</v>
      </c>
      <c r="D1230" s="165" t="s">
        <v>4241</v>
      </c>
      <c r="E1230" s="53" t="n">
        <v>31.78030946</v>
      </c>
      <c r="F1230" s="53" t="n">
        <v>-103.5636635</v>
      </c>
      <c r="G1230" s="53"/>
      <c r="H1230" s="53"/>
      <c r="I1230" s="173" t="s">
        <v>317</v>
      </c>
      <c r="J1230" s="53" t="n">
        <v>1</v>
      </c>
    </row>
    <row r="1231" customFormat="false" ht="15" hidden="false" customHeight="true" outlineLevel="0" collapsed="false">
      <c r="A1231" s="20" t="s">
        <v>4242</v>
      </c>
      <c r="B1231" s="165" t="s">
        <v>1691</v>
      </c>
      <c r="C1231" s="165" t="s">
        <v>1692</v>
      </c>
      <c r="D1231" s="165" t="s">
        <v>4243</v>
      </c>
      <c r="E1231" s="53" t="n">
        <v>31.7574059</v>
      </c>
      <c r="F1231" s="53" t="n">
        <v>-103.5118247</v>
      </c>
      <c r="G1231" s="53"/>
      <c r="H1231" s="53"/>
      <c r="I1231" s="173" t="s">
        <v>317</v>
      </c>
      <c r="J1231" s="53" t="n">
        <v>1</v>
      </c>
    </row>
    <row r="1232" customFormat="false" ht="15" hidden="false" customHeight="true" outlineLevel="0" collapsed="false">
      <c r="A1232" s="20" t="s">
        <v>4244</v>
      </c>
      <c r="B1232" s="165" t="s">
        <v>1691</v>
      </c>
      <c r="C1232" s="165" t="s">
        <v>1692</v>
      </c>
      <c r="D1232" s="165" t="s">
        <v>4245</v>
      </c>
      <c r="E1232" s="53" t="n">
        <v>31.949848</v>
      </c>
      <c r="F1232" s="53" t="n">
        <v>-103.605526</v>
      </c>
      <c r="G1232" s="53"/>
      <c r="H1232" s="53"/>
      <c r="I1232" s="173" t="s">
        <v>317</v>
      </c>
      <c r="J1232" s="53" t="n">
        <v>1</v>
      </c>
    </row>
    <row r="1233" customFormat="false" ht="15" hidden="false" customHeight="true" outlineLevel="0" collapsed="false">
      <c r="A1233" s="20" t="s">
        <v>4246</v>
      </c>
      <c r="B1233" s="165" t="s">
        <v>1691</v>
      </c>
      <c r="C1233" s="165" t="s">
        <v>1692</v>
      </c>
      <c r="D1233" s="165" t="s">
        <v>4247</v>
      </c>
      <c r="E1233" s="53" t="n">
        <v>32.06442457</v>
      </c>
      <c r="F1233" s="53" t="n">
        <v>-103.6648861</v>
      </c>
      <c r="G1233" s="53"/>
      <c r="H1233" s="53"/>
      <c r="I1233" s="173" t="s">
        <v>317</v>
      </c>
      <c r="J1233" s="53" t="n">
        <v>1</v>
      </c>
    </row>
    <row r="1234" customFormat="false" ht="15" hidden="false" customHeight="true" outlineLevel="0" collapsed="false">
      <c r="A1234" s="20" t="s">
        <v>4248</v>
      </c>
      <c r="B1234" s="165" t="s">
        <v>1691</v>
      </c>
      <c r="C1234" s="165" t="s">
        <v>1692</v>
      </c>
      <c r="D1234" s="165" t="s">
        <v>4249</v>
      </c>
      <c r="E1234" s="53" t="n">
        <v>32.172432</v>
      </c>
      <c r="F1234" s="53" t="n">
        <v>-103.731238</v>
      </c>
      <c r="G1234" s="53"/>
      <c r="H1234" s="53"/>
      <c r="I1234" s="173" t="s">
        <v>317</v>
      </c>
      <c r="J1234" s="53" t="n">
        <v>1</v>
      </c>
    </row>
    <row r="1235" customFormat="false" ht="15" hidden="false" customHeight="true" outlineLevel="0" collapsed="false">
      <c r="A1235" s="20" t="s">
        <v>4250</v>
      </c>
      <c r="B1235" s="165" t="s">
        <v>1691</v>
      </c>
      <c r="C1235" s="165" t="s">
        <v>1692</v>
      </c>
      <c r="D1235" s="165" t="s">
        <v>4251</v>
      </c>
      <c r="E1235" s="53" t="n">
        <v>32.171593</v>
      </c>
      <c r="F1235" s="53" t="n">
        <v>-104.3123191</v>
      </c>
      <c r="G1235" s="53"/>
      <c r="H1235" s="53"/>
      <c r="I1235" s="173" t="s">
        <v>317</v>
      </c>
      <c r="J1235" s="53" t="n">
        <v>1</v>
      </c>
    </row>
    <row r="1236" customFormat="false" ht="15" hidden="false" customHeight="true" outlineLevel="0" collapsed="false">
      <c r="A1236" s="20" t="s">
        <v>4252</v>
      </c>
      <c r="B1236" s="165" t="s">
        <v>1691</v>
      </c>
      <c r="C1236" s="165" t="s">
        <v>1692</v>
      </c>
      <c r="D1236" s="165" t="s">
        <v>4253</v>
      </c>
      <c r="E1236" s="53" t="n">
        <v>32.113128</v>
      </c>
      <c r="F1236" s="53" t="n">
        <v>-104.274992</v>
      </c>
      <c r="G1236" s="53"/>
      <c r="H1236" s="53"/>
      <c r="I1236" s="173" t="s">
        <v>317</v>
      </c>
      <c r="J1236" s="53" t="n">
        <v>1</v>
      </c>
    </row>
    <row r="1237" customFormat="false" ht="15" hidden="false" customHeight="true" outlineLevel="0" collapsed="false">
      <c r="A1237" s="20" t="s">
        <v>4254</v>
      </c>
      <c r="B1237" s="165" t="s">
        <v>1691</v>
      </c>
      <c r="C1237" s="165" t="s">
        <v>1692</v>
      </c>
      <c r="D1237" s="165" t="s">
        <v>4255</v>
      </c>
      <c r="E1237" s="53" t="n">
        <v>32.07945909</v>
      </c>
      <c r="F1237" s="53" t="n">
        <v>-104.2636046</v>
      </c>
      <c r="G1237" s="53"/>
      <c r="H1237" s="53"/>
      <c r="I1237" s="173" t="s">
        <v>317</v>
      </c>
      <c r="J1237" s="53" t="n">
        <v>1</v>
      </c>
    </row>
    <row r="1238" customFormat="false" ht="15" hidden="false" customHeight="true" outlineLevel="0" collapsed="false">
      <c r="A1238" s="20" t="s">
        <v>4256</v>
      </c>
      <c r="B1238" s="165" t="s">
        <v>1691</v>
      </c>
      <c r="C1238" s="165" t="s">
        <v>1692</v>
      </c>
      <c r="D1238" s="165" t="s">
        <v>4257</v>
      </c>
      <c r="E1238" s="53" t="n">
        <v>32.13864046</v>
      </c>
      <c r="F1238" s="53" t="n">
        <v>-104.2204184</v>
      </c>
      <c r="G1238" s="53"/>
      <c r="H1238" s="53"/>
      <c r="I1238" s="173" t="s">
        <v>317</v>
      </c>
      <c r="J1238" s="53" t="n">
        <v>1</v>
      </c>
    </row>
    <row r="1239" customFormat="false" ht="15" hidden="false" customHeight="true" outlineLevel="0" collapsed="false">
      <c r="A1239" s="20" t="s">
        <v>4258</v>
      </c>
      <c r="B1239" s="165" t="s">
        <v>1691</v>
      </c>
      <c r="C1239" s="165" t="s">
        <v>1692</v>
      </c>
      <c r="D1239" s="165" t="s">
        <v>4259</v>
      </c>
      <c r="E1239" s="53" t="n">
        <v>32.80482009</v>
      </c>
      <c r="F1239" s="53" t="n">
        <v>-104.1867798</v>
      </c>
      <c r="G1239" s="53"/>
      <c r="H1239" s="53"/>
      <c r="I1239" s="173" t="s">
        <v>317</v>
      </c>
      <c r="J1239" s="53" t="n">
        <v>1</v>
      </c>
    </row>
    <row r="1240" customFormat="false" ht="15" hidden="false" customHeight="true" outlineLevel="0" collapsed="false">
      <c r="A1240" s="20" t="s">
        <v>4260</v>
      </c>
      <c r="B1240" s="165" t="s">
        <v>1691</v>
      </c>
      <c r="C1240" s="165" t="s">
        <v>1692</v>
      </c>
      <c r="D1240" s="165" t="s">
        <v>4261</v>
      </c>
      <c r="E1240" s="53" t="n">
        <v>32.800134</v>
      </c>
      <c r="F1240" s="53" t="n">
        <v>-104.199361</v>
      </c>
      <c r="G1240" s="53"/>
      <c r="H1240" s="53"/>
      <c r="I1240" s="173" t="s">
        <v>317</v>
      </c>
      <c r="J1240" s="53" t="n">
        <v>1</v>
      </c>
    </row>
    <row r="1241" customFormat="false" ht="15" hidden="false" customHeight="true" outlineLevel="0" collapsed="false">
      <c r="A1241" s="20" t="s">
        <v>4262</v>
      </c>
      <c r="B1241" s="165" t="s">
        <v>1691</v>
      </c>
      <c r="C1241" s="165" t="s">
        <v>1692</v>
      </c>
      <c r="D1241" s="165" t="s">
        <v>4263</v>
      </c>
      <c r="E1241" s="53" t="n">
        <v>32.2938865</v>
      </c>
      <c r="F1241" s="53" t="n">
        <v>-101.8313161</v>
      </c>
      <c r="G1241" s="53"/>
      <c r="H1241" s="53"/>
      <c r="I1241" s="173" t="s">
        <v>317</v>
      </c>
      <c r="J1241" s="53" t="n">
        <v>1</v>
      </c>
    </row>
    <row r="1242" customFormat="false" ht="15" hidden="false" customHeight="true" outlineLevel="0" collapsed="false">
      <c r="A1242" s="20" t="s">
        <v>4264</v>
      </c>
      <c r="B1242" s="165" t="s">
        <v>1691</v>
      </c>
      <c r="C1242" s="165" t="s">
        <v>1692</v>
      </c>
      <c r="D1242" s="165" t="s">
        <v>4265</v>
      </c>
      <c r="E1242" s="53" t="n">
        <v>31.90295857</v>
      </c>
      <c r="F1242" s="53" t="n">
        <v>-101.8724356</v>
      </c>
      <c r="G1242" s="53"/>
      <c r="H1242" s="53"/>
      <c r="I1242" s="173" t="s">
        <v>317</v>
      </c>
      <c r="J1242" s="53" t="n">
        <v>1</v>
      </c>
    </row>
    <row r="1243" customFormat="false" ht="15" hidden="false" customHeight="true" outlineLevel="0" collapsed="false">
      <c r="A1243" s="20" t="s">
        <v>4266</v>
      </c>
      <c r="B1243" s="165" t="s">
        <v>1691</v>
      </c>
      <c r="C1243" s="165" t="s">
        <v>1692</v>
      </c>
      <c r="D1243" s="165" t="s">
        <v>4267</v>
      </c>
      <c r="E1243" s="53" t="n">
        <v>32.320632</v>
      </c>
      <c r="F1243" s="53" t="n">
        <v>-103.785516</v>
      </c>
      <c r="G1243" s="53"/>
      <c r="H1243" s="53"/>
      <c r="I1243" s="173" t="s">
        <v>317</v>
      </c>
      <c r="J1243" s="53" t="n">
        <v>1</v>
      </c>
    </row>
    <row r="1244" customFormat="false" ht="15" hidden="false" customHeight="true" outlineLevel="0" collapsed="false">
      <c r="A1244" s="20" t="s">
        <v>4268</v>
      </c>
      <c r="B1244" s="165" t="s">
        <v>1691</v>
      </c>
      <c r="C1244" s="165" t="s">
        <v>1692</v>
      </c>
      <c r="D1244" s="165" t="s">
        <v>4269</v>
      </c>
      <c r="E1244" s="53" t="n">
        <v>32.297113</v>
      </c>
      <c r="F1244" s="53" t="n">
        <v>-103.797259</v>
      </c>
      <c r="G1244" s="53"/>
      <c r="H1244" s="53"/>
      <c r="I1244" s="173" t="s">
        <v>317</v>
      </c>
      <c r="J1244" s="53" t="n">
        <v>1</v>
      </c>
    </row>
    <row r="1245" customFormat="false" ht="15" hidden="false" customHeight="true" outlineLevel="0" collapsed="false">
      <c r="A1245" s="20" t="s">
        <v>4270</v>
      </c>
      <c r="B1245" s="165" t="s">
        <v>1691</v>
      </c>
      <c r="C1245" s="165" t="s">
        <v>1692</v>
      </c>
      <c r="D1245" s="165" t="s">
        <v>4271</v>
      </c>
      <c r="E1245" s="53" t="n">
        <v>31.91339622</v>
      </c>
      <c r="F1245" s="53" t="n">
        <v>-103.4721449</v>
      </c>
      <c r="G1245" s="53"/>
      <c r="H1245" s="53"/>
      <c r="I1245" s="173" t="s">
        <v>317</v>
      </c>
      <c r="J1245" s="53" t="n">
        <v>1</v>
      </c>
    </row>
    <row r="1246" customFormat="false" ht="15" hidden="false" customHeight="true" outlineLevel="0" collapsed="false">
      <c r="A1246" s="20" t="s">
        <v>4272</v>
      </c>
      <c r="B1246" s="165" t="s">
        <v>1691</v>
      </c>
      <c r="C1246" s="165" t="s">
        <v>1692</v>
      </c>
      <c r="D1246" s="165" t="s">
        <v>4273</v>
      </c>
      <c r="E1246" s="53" t="n">
        <v>32.26896501</v>
      </c>
      <c r="F1246" s="53" t="n">
        <v>-103.8062928</v>
      </c>
      <c r="G1246" s="53"/>
      <c r="H1246" s="53"/>
      <c r="I1246" s="173" t="s">
        <v>317</v>
      </c>
      <c r="J1246" s="53" t="n">
        <v>1</v>
      </c>
    </row>
    <row r="1247" customFormat="false" ht="15" hidden="false" customHeight="true" outlineLevel="0" collapsed="false">
      <c r="A1247" s="20" t="s">
        <v>4274</v>
      </c>
      <c r="B1247" s="165" t="s">
        <v>1691</v>
      </c>
      <c r="C1247" s="165" t="s">
        <v>1692</v>
      </c>
      <c r="D1247" s="165" t="s">
        <v>4275</v>
      </c>
      <c r="E1247" s="53" t="n">
        <v>32.330252</v>
      </c>
      <c r="F1247" s="53" t="n">
        <v>-103.831355</v>
      </c>
      <c r="G1247" s="53"/>
      <c r="H1247" s="53"/>
      <c r="I1247" s="173" t="s">
        <v>317</v>
      </c>
      <c r="J1247" s="53" t="n">
        <v>1</v>
      </c>
    </row>
    <row r="1248" customFormat="false" ht="15" hidden="false" customHeight="true" outlineLevel="0" collapsed="false">
      <c r="A1248" s="20" t="s">
        <v>4276</v>
      </c>
      <c r="B1248" s="165" t="s">
        <v>1691</v>
      </c>
      <c r="C1248" s="165" t="s">
        <v>1692</v>
      </c>
      <c r="D1248" s="165" t="s">
        <v>4277</v>
      </c>
      <c r="E1248" s="53" t="n">
        <v>32.306604</v>
      </c>
      <c r="F1248" s="53" t="n">
        <v>-103.792181</v>
      </c>
      <c r="G1248" s="53"/>
      <c r="H1248" s="53"/>
      <c r="I1248" s="173" t="s">
        <v>317</v>
      </c>
      <c r="J1248" s="53" t="n">
        <v>1</v>
      </c>
    </row>
    <row r="1249" customFormat="false" ht="15" hidden="false" customHeight="true" outlineLevel="0" collapsed="false">
      <c r="A1249" s="20" t="s">
        <v>4278</v>
      </c>
      <c r="B1249" s="165" t="s">
        <v>1691</v>
      </c>
      <c r="C1249" s="165" t="s">
        <v>1692</v>
      </c>
      <c r="D1249" s="165" t="s">
        <v>4279</v>
      </c>
      <c r="E1249" s="53" t="n">
        <v>31.82844789</v>
      </c>
      <c r="F1249" s="53" t="n">
        <v>-103.5137343</v>
      </c>
      <c r="G1249" s="53"/>
      <c r="H1249" s="53"/>
      <c r="I1249" s="173" t="s">
        <v>317</v>
      </c>
      <c r="J1249" s="53" t="n">
        <v>1</v>
      </c>
    </row>
    <row r="1250" customFormat="false" ht="15" hidden="false" customHeight="true" outlineLevel="0" collapsed="false">
      <c r="A1250" s="20" t="s">
        <v>4280</v>
      </c>
      <c r="B1250" s="165" t="s">
        <v>1691</v>
      </c>
      <c r="C1250" s="165" t="s">
        <v>1692</v>
      </c>
      <c r="D1250" s="165" t="s">
        <v>4281</v>
      </c>
      <c r="E1250" s="53" t="n">
        <v>32.08120816</v>
      </c>
      <c r="F1250" s="53" t="n">
        <v>-103.725029</v>
      </c>
      <c r="G1250" s="53"/>
      <c r="H1250" s="53"/>
      <c r="I1250" s="173" t="s">
        <v>317</v>
      </c>
      <c r="J1250" s="53" t="n">
        <v>1</v>
      </c>
    </row>
    <row r="1251" customFormat="false" ht="15" hidden="false" customHeight="true" outlineLevel="0" collapsed="false">
      <c r="A1251" s="20" t="s">
        <v>4282</v>
      </c>
      <c r="B1251" s="165" t="s">
        <v>1691</v>
      </c>
      <c r="C1251" s="165" t="s">
        <v>1692</v>
      </c>
      <c r="D1251" s="165" t="s">
        <v>4283</v>
      </c>
      <c r="E1251" s="53" t="n">
        <v>31.93027022</v>
      </c>
      <c r="F1251" s="53" t="n">
        <v>-103.6283875</v>
      </c>
      <c r="G1251" s="53"/>
      <c r="H1251" s="53"/>
      <c r="I1251" s="173" t="s">
        <v>317</v>
      </c>
      <c r="J1251" s="53" t="n">
        <v>1</v>
      </c>
    </row>
    <row r="1252" customFormat="false" ht="15" hidden="false" customHeight="true" outlineLevel="0" collapsed="false">
      <c r="A1252" s="20" t="s">
        <v>4284</v>
      </c>
      <c r="B1252" s="165" t="s">
        <v>1691</v>
      </c>
      <c r="C1252" s="165" t="s">
        <v>1692</v>
      </c>
      <c r="D1252" s="165" t="s">
        <v>4285</v>
      </c>
      <c r="E1252" s="53" t="n">
        <v>31.827986</v>
      </c>
      <c r="F1252" s="53" t="n">
        <v>-103.5432255</v>
      </c>
      <c r="G1252" s="53"/>
      <c r="H1252" s="53"/>
      <c r="I1252" s="173" t="s">
        <v>317</v>
      </c>
      <c r="J1252" s="53" t="n">
        <v>1</v>
      </c>
    </row>
    <row r="1253" customFormat="false" ht="15" hidden="false" customHeight="true" outlineLevel="0" collapsed="false">
      <c r="A1253" s="20" t="s">
        <v>4286</v>
      </c>
      <c r="B1253" s="165" t="s">
        <v>1691</v>
      </c>
      <c r="C1253" s="165" t="s">
        <v>1692</v>
      </c>
      <c r="D1253" s="165" t="s">
        <v>4287</v>
      </c>
      <c r="E1253" s="53" t="n">
        <v>31.822754</v>
      </c>
      <c r="F1253" s="53" t="n">
        <v>-103.564238</v>
      </c>
      <c r="G1253" s="53"/>
      <c r="H1253" s="53"/>
      <c r="I1253" s="173" t="s">
        <v>317</v>
      </c>
      <c r="J1253" s="53" t="n">
        <v>1</v>
      </c>
    </row>
    <row r="1254" customFormat="false" ht="15" hidden="false" customHeight="true" outlineLevel="0" collapsed="false">
      <c r="A1254" s="20" t="s">
        <v>4288</v>
      </c>
      <c r="B1254" s="165" t="s">
        <v>1691</v>
      </c>
      <c r="C1254" s="165" t="s">
        <v>1692</v>
      </c>
      <c r="D1254" s="165" t="s">
        <v>4289</v>
      </c>
      <c r="E1254" s="53" t="n">
        <v>32.161236</v>
      </c>
      <c r="F1254" s="53" t="n">
        <v>-103.827936</v>
      </c>
      <c r="G1254" s="53"/>
      <c r="H1254" s="53"/>
      <c r="I1254" s="173" t="s">
        <v>317</v>
      </c>
      <c r="J1254" s="53" t="n">
        <v>1</v>
      </c>
    </row>
    <row r="1255" customFormat="false" ht="15" hidden="false" customHeight="true" outlineLevel="0" collapsed="false">
      <c r="A1255" s="20" t="s">
        <v>4290</v>
      </c>
      <c r="B1255" s="165" t="s">
        <v>1691</v>
      </c>
      <c r="C1255" s="165" t="s">
        <v>1692</v>
      </c>
      <c r="D1255" s="165" t="s">
        <v>4291</v>
      </c>
      <c r="E1255" s="53" t="n">
        <v>31.97526798</v>
      </c>
      <c r="F1255" s="53" t="n">
        <v>-103.7510666</v>
      </c>
      <c r="G1255" s="53"/>
      <c r="H1255" s="53"/>
      <c r="I1255" s="173" t="s">
        <v>317</v>
      </c>
      <c r="J1255" s="53" t="n">
        <v>1</v>
      </c>
    </row>
    <row r="1256" customFormat="false" ht="15" hidden="false" customHeight="true" outlineLevel="0" collapsed="false">
      <c r="A1256" s="20" t="s">
        <v>4292</v>
      </c>
      <c r="B1256" s="165" t="s">
        <v>1691</v>
      </c>
      <c r="C1256" s="165" t="s">
        <v>1692</v>
      </c>
      <c r="D1256" s="165" t="s">
        <v>4293</v>
      </c>
      <c r="E1256" s="53" t="n">
        <v>32.248124</v>
      </c>
      <c r="F1256" s="53" t="n">
        <v>-103.970194</v>
      </c>
      <c r="G1256" s="53"/>
      <c r="H1256" s="53"/>
      <c r="I1256" s="173" t="s">
        <v>317</v>
      </c>
      <c r="J1256" s="53" t="n">
        <v>1</v>
      </c>
    </row>
    <row r="1257" customFormat="false" ht="15" hidden="false" customHeight="true" outlineLevel="0" collapsed="false">
      <c r="A1257" s="20" t="s">
        <v>4294</v>
      </c>
      <c r="B1257" s="165" t="s">
        <v>1691</v>
      </c>
      <c r="C1257" s="165" t="s">
        <v>1692</v>
      </c>
      <c r="D1257" s="165" t="s">
        <v>4295</v>
      </c>
      <c r="E1257" s="53" t="n">
        <v>32.28259767</v>
      </c>
      <c r="F1257" s="53" t="n">
        <v>-104.0849367</v>
      </c>
      <c r="G1257" s="53"/>
      <c r="H1257" s="53"/>
      <c r="I1257" s="173" t="s">
        <v>317</v>
      </c>
      <c r="J1257" s="53" t="n">
        <v>1</v>
      </c>
    </row>
    <row r="1258" customFormat="false" ht="15" hidden="false" customHeight="true" outlineLevel="0" collapsed="false">
      <c r="A1258" s="20" t="s">
        <v>4296</v>
      </c>
      <c r="B1258" s="165" t="s">
        <v>1691</v>
      </c>
      <c r="C1258" s="165" t="s">
        <v>1692</v>
      </c>
      <c r="D1258" s="165" t="s">
        <v>4297</v>
      </c>
      <c r="E1258" s="53" t="n">
        <v>32.20973533</v>
      </c>
      <c r="F1258" s="53" t="n">
        <v>-103.9814083</v>
      </c>
      <c r="G1258" s="53"/>
      <c r="H1258" s="53"/>
      <c r="I1258" s="173" t="s">
        <v>317</v>
      </c>
      <c r="J1258" s="53" t="n">
        <v>1</v>
      </c>
    </row>
    <row r="1259" customFormat="false" ht="15" hidden="false" customHeight="true" outlineLevel="0" collapsed="false">
      <c r="A1259" s="20" t="s">
        <v>4298</v>
      </c>
      <c r="B1259" s="165" t="s">
        <v>1691</v>
      </c>
      <c r="C1259" s="165" t="s">
        <v>1692</v>
      </c>
      <c r="D1259" s="165" t="s">
        <v>4299</v>
      </c>
      <c r="E1259" s="53" t="n">
        <v>32.319187</v>
      </c>
      <c r="F1259" s="53" t="n">
        <v>-104.0643257</v>
      </c>
      <c r="G1259" s="53"/>
      <c r="H1259" s="53"/>
      <c r="I1259" s="173" t="s">
        <v>317</v>
      </c>
      <c r="J1259" s="53" t="n">
        <v>1</v>
      </c>
    </row>
    <row r="1260" customFormat="false" ht="15" hidden="false" customHeight="true" outlineLevel="0" collapsed="false">
      <c r="A1260" s="20" t="s">
        <v>4300</v>
      </c>
      <c r="B1260" s="165" t="s">
        <v>1691</v>
      </c>
      <c r="C1260" s="165" t="s">
        <v>1692</v>
      </c>
      <c r="D1260" s="165" t="s">
        <v>4301</v>
      </c>
      <c r="E1260" s="53" t="n">
        <v>32.193451</v>
      </c>
      <c r="F1260" s="53" t="n">
        <v>-103.965044</v>
      </c>
      <c r="G1260" s="53"/>
      <c r="H1260" s="53"/>
      <c r="I1260" s="173" t="s">
        <v>317</v>
      </c>
      <c r="J1260" s="53" t="n">
        <v>1</v>
      </c>
    </row>
    <row r="1261" customFormat="false" ht="15" hidden="false" customHeight="true" outlineLevel="0" collapsed="false">
      <c r="A1261" s="20" t="s">
        <v>4302</v>
      </c>
      <c r="B1261" s="165" t="s">
        <v>1691</v>
      </c>
      <c r="C1261" s="165" t="s">
        <v>1692</v>
      </c>
      <c r="D1261" s="165" t="s">
        <v>4303</v>
      </c>
      <c r="E1261" s="53" t="n">
        <v>31.968244</v>
      </c>
      <c r="F1261" s="53" t="n">
        <v>-103.823561</v>
      </c>
      <c r="G1261" s="53"/>
      <c r="H1261" s="53"/>
      <c r="I1261" s="173" t="s">
        <v>317</v>
      </c>
      <c r="J1261" s="53" t="n">
        <v>1</v>
      </c>
    </row>
    <row r="1262" customFormat="false" ht="15" hidden="false" customHeight="true" outlineLevel="0" collapsed="false">
      <c r="A1262" s="20" t="s">
        <v>4304</v>
      </c>
      <c r="B1262" s="165" t="s">
        <v>1691</v>
      </c>
      <c r="C1262" s="165" t="s">
        <v>1692</v>
      </c>
      <c r="D1262" s="165" t="s">
        <v>4305</v>
      </c>
      <c r="E1262" s="53" t="n">
        <v>32.30599417</v>
      </c>
      <c r="F1262" s="53" t="n">
        <v>-104.0610556</v>
      </c>
      <c r="G1262" s="53"/>
      <c r="H1262" s="53"/>
      <c r="I1262" s="173" t="s">
        <v>317</v>
      </c>
      <c r="J1262" s="53" t="n">
        <v>1</v>
      </c>
    </row>
    <row r="1263" customFormat="false" ht="15" hidden="false" customHeight="true" outlineLevel="0" collapsed="false">
      <c r="A1263" s="20" t="s">
        <v>4306</v>
      </c>
      <c r="B1263" s="165" t="s">
        <v>1691</v>
      </c>
      <c r="C1263" s="165" t="s">
        <v>1692</v>
      </c>
      <c r="D1263" s="165" t="s">
        <v>4307</v>
      </c>
      <c r="E1263" s="53" t="n">
        <v>32.307405</v>
      </c>
      <c r="F1263" s="53" t="n">
        <v>-104.060408</v>
      </c>
      <c r="G1263" s="53"/>
      <c r="H1263" s="53"/>
      <c r="I1263" s="173" t="s">
        <v>317</v>
      </c>
      <c r="J1263" s="53" t="n">
        <v>1</v>
      </c>
    </row>
    <row r="1264" customFormat="false" ht="15" hidden="false" customHeight="true" outlineLevel="0" collapsed="false">
      <c r="A1264" s="20" t="s">
        <v>4308</v>
      </c>
      <c r="B1264" s="165" t="s">
        <v>1691</v>
      </c>
      <c r="C1264" s="165" t="s">
        <v>1692</v>
      </c>
      <c r="D1264" s="165" t="s">
        <v>4309</v>
      </c>
      <c r="E1264" s="53" t="n">
        <v>31.675426</v>
      </c>
      <c r="F1264" s="53" t="n">
        <v>-103.593018</v>
      </c>
      <c r="G1264" s="53"/>
      <c r="H1264" s="53"/>
      <c r="I1264" s="173" t="s">
        <v>317</v>
      </c>
      <c r="J1264" s="53" t="n">
        <v>1</v>
      </c>
    </row>
    <row r="1265" customFormat="false" ht="15" hidden="false" customHeight="true" outlineLevel="0" collapsed="false">
      <c r="A1265" s="20" t="s">
        <v>4310</v>
      </c>
      <c r="B1265" s="165" t="s">
        <v>1691</v>
      </c>
      <c r="C1265" s="165" t="s">
        <v>1692</v>
      </c>
      <c r="D1265" s="165" t="s">
        <v>4311</v>
      </c>
      <c r="E1265" s="53" t="n">
        <v>31.868038</v>
      </c>
      <c r="F1265" s="53" t="n">
        <v>-103.786251</v>
      </c>
      <c r="G1265" s="53"/>
      <c r="H1265" s="53"/>
      <c r="I1265" s="173" t="s">
        <v>317</v>
      </c>
      <c r="J1265" s="53" t="n">
        <v>1</v>
      </c>
    </row>
    <row r="1266" customFormat="false" ht="15" hidden="false" customHeight="true" outlineLevel="0" collapsed="false">
      <c r="A1266" s="20" t="s">
        <v>4312</v>
      </c>
      <c r="B1266" s="165" t="s">
        <v>1691</v>
      </c>
      <c r="C1266" s="165" t="s">
        <v>1692</v>
      </c>
      <c r="D1266" s="165" t="s">
        <v>4313</v>
      </c>
      <c r="E1266" s="53" t="n">
        <v>31.956465</v>
      </c>
      <c r="F1266" s="53" t="n">
        <v>-103.8275847</v>
      </c>
      <c r="G1266" s="53"/>
      <c r="H1266" s="53"/>
      <c r="I1266" s="173" t="s">
        <v>317</v>
      </c>
      <c r="J1266" s="53" t="n">
        <v>1</v>
      </c>
    </row>
    <row r="1267" customFormat="false" ht="15" hidden="false" customHeight="true" outlineLevel="0" collapsed="false">
      <c r="A1267" s="20" t="s">
        <v>4314</v>
      </c>
      <c r="B1267" s="165" t="s">
        <v>1691</v>
      </c>
      <c r="C1267" s="165" t="s">
        <v>1692</v>
      </c>
      <c r="D1267" s="165" t="s">
        <v>4315</v>
      </c>
      <c r="E1267" s="53" t="n">
        <v>32.15281251</v>
      </c>
      <c r="F1267" s="53" t="n">
        <v>-104.0049947</v>
      </c>
      <c r="G1267" s="53"/>
      <c r="H1267" s="53"/>
      <c r="I1267" s="173" t="s">
        <v>317</v>
      </c>
      <c r="J1267" s="53" t="n">
        <v>1</v>
      </c>
    </row>
    <row r="1268" customFormat="false" ht="15" hidden="false" customHeight="true" outlineLevel="0" collapsed="false">
      <c r="A1268" s="20" t="s">
        <v>4316</v>
      </c>
      <c r="B1268" s="165" t="s">
        <v>1691</v>
      </c>
      <c r="C1268" s="165" t="s">
        <v>1692</v>
      </c>
      <c r="D1268" s="165" t="s">
        <v>4317</v>
      </c>
      <c r="E1268" s="53" t="n">
        <v>32.183263</v>
      </c>
      <c r="F1268" s="53" t="n">
        <v>-104.0270775</v>
      </c>
      <c r="G1268" s="53"/>
      <c r="H1268" s="53"/>
      <c r="I1268" s="173" t="s">
        <v>317</v>
      </c>
      <c r="J1268" s="53" t="n">
        <v>1</v>
      </c>
    </row>
    <row r="1269" customFormat="false" ht="15" hidden="false" customHeight="true" outlineLevel="0" collapsed="false">
      <c r="A1269" s="20" t="s">
        <v>4318</v>
      </c>
      <c r="B1269" s="165" t="s">
        <v>1691</v>
      </c>
      <c r="C1269" s="165" t="s">
        <v>1692</v>
      </c>
      <c r="D1269" s="165" t="s">
        <v>4319</v>
      </c>
      <c r="E1269" s="53" t="n">
        <v>32.18643114</v>
      </c>
      <c r="F1269" s="53" t="n">
        <v>-104.0517239</v>
      </c>
      <c r="G1269" s="53"/>
      <c r="H1269" s="53"/>
      <c r="I1269" s="173" t="s">
        <v>317</v>
      </c>
      <c r="J1269" s="53" t="n">
        <v>1</v>
      </c>
    </row>
    <row r="1270" customFormat="false" ht="15" hidden="false" customHeight="true" outlineLevel="0" collapsed="false">
      <c r="A1270" s="20" t="s">
        <v>4320</v>
      </c>
      <c r="B1270" s="165" t="s">
        <v>1691</v>
      </c>
      <c r="C1270" s="165" t="s">
        <v>1692</v>
      </c>
      <c r="D1270" s="165" t="s">
        <v>4321</v>
      </c>
      <c r="E1270" s="53" t="n">
        <v>32.253707</v>
      </c>
      <c r="F1270" s="53" t="n">
        <v>-104.061712</v>
      </c>
      <c r="G1270" s="53"/>
      <c r="H1270" s="53"/>
      <c r="I1270" s="173" t="s">
        <v>317</v>
      </c>
      <c r="J1270" s="53" t="n">
        <v>1</v>
      </c>
    </row>
    <row r="1271" customFormat="false" ht="15" hidden="false" customHeight="true" outlineLevel="0" collapsed="false">
      <c r="A1271" s="20" t="s">
        <v>4322</v>
      </c>
      <c r="B1271" s="165" t="s">
        <v>1691</v>
      </c>
      <c r="C1271" s="165" t="s">
        <v>1692</v>
      </c>
      <c r="D1271" s="165" t="s">
        <v>4323</v>
      </c>
      <c r="E1271" s="53" t="n">
        <v>31.908022</v>
      </c>
      <c r="F1271" s="53" t="n">
        <v>-103.854122</v>
      </c>
      <c r="G1271" s="53"/>
      <c r="H1271" s="53"/>
      <c r="I1271" s="173" t="s">
        <v>317</v>
      </c>
      <c r="J1271" s="53" t="n">
        <v>1</v>
      </c>
    </row>
    <row r="1272" customFormat="false" ht="15" hidden="false" customHeight="true" outlineLevel="0" collapsed="false">
      <c r="A1272" s="20" t="s">
        <v>4324</v>
      </c>
      <c r="B1272" s="165" t="s">
        <v>1691</v>
      </c>
      <c r="C1272" s="165" t="s">
        <v>1692</v>
      </c>
      <c r="D1272" s="165" t="s">
        <v>4325</v>
      </c>
      <c r="E1272" s="53" t="n">
        <v>31.7644038</v>
      </c>
      <c r="F1272" s="53" t="n">
        <v>-103.7239335</v>
      </c>
      <c r="G1272" s="53"/>
      <c r="H1272" s="53"/>
      <c r="I1272" s="173" t="s">
        <v>317</v>
      </c>
      <c r="J1272" s="53" t="n">
        <v>1</v>
      </c>
    </row>
    <row r="1273" customFormat="false" ht="15" hidden="false" customHeight="true" outlineLevel="0" collapsed="false">
      <c r="A1273" s="20" t="s">
        <v>4326</v>
      </c>
      <c r="B1273" s="165" t="s">
        <v>1691</v>
      </c>
      <c r="C1273" s="165" t="s">
        <v>1692</v>
      </c>
      <c r="D1273" s="165" t="s">
        <v>4327</v>
      </c>
      <c r="E1273" s="53" t="n">
        <v>31.94065106</v>
      </c>
      <c r="F1273" s="53" t="n">
        <v>-103.8670677</v>
      </c>
      <c r="G1273" s="53"/>
      <c r="H1273" s="53"/>
      <c r="I1273" s="173" t="s">
        <v>317</v>
      </c>
      <c r="J1273" s="53" t="n">
        <v>1</v>
      </c>
    </row>
    <row r="1274" customFormat="false" ht="15" hidden="false" customHeight="true" outlineLevel="0" collapsed="false">
      <c r="A1274" s="20" t="s">
        <v>4328</v>
      </c>
      <c r="B1274" s="165" t="s">
        <v>1691</v>
      </c>
      <c r="C1274" s="165" t="s">
        <v>1692</v>
      </c>
      <c r="D1274" s="165" t="s">
        <v>4329</v>
      </c>
      <c r="E1274" s="53" t="n">
        <v>31.882773</v>
      </c>
      <c r="F1274" s="53" t="n">
        <v>-103.859731</v>
      </c>
      <c r="G1274" s="53"/>
      <c r="H1274" s="53"/>
      <c r="I1274" s="173" t="s">
        <v>317</v>
      </c>
      <c r="J1274" s="53" t="n">
        <v>1</v>
      </c>
    </row>
    <row r="1275" customFormat="false" ht="15" hidden="false" customHeight="true" outlineLevel="0" collapsed="false">
      <c r="A1275" s="20" t="s">
        <v>4330</v>
      </c>
      <c r="B1275" s="165" t="s">
        <v>1691</v>
      </c>
      <c r="C1275" s="165" t="s">
        <v>1692</v>
      </c>
      <c r="D1275" s="165" t="s">
        <v>4331</v>
      </c>
      <c r="E1275" s="53" t="n">
        <v>31.969934</v>
      </c>
      <c r="F1275" s="53" t="n">
        <v>-103.913256</v>
      </c>
      <c r="G1275" s="53"/>
      <c r="H1275" s="53"/>
      <c r="I1275" s="173" t="s">
        <v>317</v>
      </c>
      <c r="J1275" s="53" t="n">
        <v>1</v>
      </c>
    </row>
    <row r="1276" customFormat="false" ht="15" hidden="false" customHeight="true" outlineLevel="0" collapsed="false">
      <c r="A1276" s="20" t="s">
        <v>4332</v>
      </c>
      <c r="B1276" s="165" t="s">
        <v>1691</v>
      </c>
      <c r="C1276" s="165" t="s">
        <v>1692</v>
      </c>
      <c r="D1276" s="165" t="s">
        <v>4333</v>
      </c>
      <c r="E1276" s="53" t="n">
        <v>31.99989</v>
      </c>
      <c r="F1276" s="53" t="n">
        <v>-103.9417375</v>
      </c>
      <c r="G1276" s="53"/>
      <c r="H1276" s="53"/>
      <c r="I1276" s="173" t="s">
        <v>317</v>
      </c>
      <c r="J1276" s="53" t="n">
        <v>1</v>
      </c>
    </row>
    <row r="1277" customFormat="false" ht="15" hidden="false" customHeight="true" outlineLevel="0" collapsed="false">
      <c r="A1277" s="20" t="s">
        <v>4334</v>
      </c>
      <c r="B1277" s="165" t="s">
        <v>1691</v>
      </c>
      <c r="C1277" s="165" t="s">
        <v>1692</v>
      </c>
      <c r="D1277" s="165" t="s">
        <v>4335</v>
      </c>
      <c r="E1277" s="53" t="n">
        <v>32.2610055</v>
      </c>
      <c r="F1277" s="53" t="n">
        <v>-104.1241305</v>
      </c>
      <c r="G1277" s="53"/>
      <c r="H1277" s="53"/>
      <c r="I1277" s="173" t="s">
        <v>317</v>
      </c>
      <c r="J1277" s="53" t="n">
        <v>1</v>
      </c>
    </row>
    <row r="1278" customFormat="false" ht="15" hidden="false" customHeight="true" outlineLevel="0" collapsed="false">
      <c r="A1278" s="20" t="s">
        <v>4336</v>
      </c>
      <c r="B1278" s="165" t="s">
        <v>1691</v>
      </c>
      <c r="C1278" s="165" t="s">
        <v>1692</v>
      </c>
      <c r="D1278" s="165" t="s">
        <v>4337</v>
      </c>
      <c r="E1278" s="53" t="n">
        <v>32.26934967</v>
      </c>
      <c r="F1278" s="53" t="n">
        <v>-104.1408607</v>
      </c>
      <c r="G1278" s="53"/>
      <c r="H1278" s="53"/>
      <c r="I1278" s="173" t="s">
        <v>317</v>
      </c>
      <c r="J1278" s="53" t="n">
        <v>1</v>
      </c>
    </row>
    <row r="1279" customFormat="false" ht="15" hidden="false" customHeight="true" outlineLevel="0" collapsed="false">
      <c r="A1279" s="20" t="s">
        <v>4338</v>
      </c>
      <c r="B1279" s="165" t="s">
        <v>1691</v>
      </c>
      <c r="C1279" s="165" t="s">
        <v>1692</v>
      </c>
      <c r="D1279" s="165" t="s">
        <v>4339</v>
      </c>
      <c r="E1279" s="53" t="n">
        <v>31.986741</v>
      </c>
      <c r="F1279" s="53" t="n">
        <v>-103.904661</v>
      </c>
      <c r="G1279" s="53"/>
      <c r="H1279" s="53"/>
      <c r="I1279" s="173" t="s">
        <v>317</v>
      </c>
      <c r="J1279" s="53" t="n">
        <v>1</v>
      </c>
    </row>
    <row r="1280" customFormat="false" ht="15" hidden="false" customHeight="true" outlineLevel="0" collapsed="false">
      <c r="A1280" s="20" t="s">
        <v>4340</v>
      </c>
      <c r="B1280" s="165" t="s">
        <v>1691</v>
      </c>
      <c r="C1280" s="165" t="s">
        <v>1692</v>
      </c>
      <c r="D1280" s="165" t="s">
        <v>4341</v>
      </c>
      <c r="E1280" s="53" t="n">
        <v>31.846194</v>
      </c>
      <c r="F1280" s="53" t="n">
        <v>-103.855155</v>
      </c>
      <c r="G1280" s="53"/>
      <c r="H1280" s="53"/>
      <c r="I1280" s="173" t="s">
        <v>317</v>
      </c>
      <c r="J1280" s="53" t="n">
        <v>1</v>
      </c>
    </row>
    <row r="1281" customFormat="false" ht="15" hidden="false" customHeight="true" outlineLevel="0" collapsed="false">
      <c r="A1281" s="20" t="s">
        <v>4342</v>
      </c>
      <c r="B1281" s="165" t="s">
        <v>1691</v>
      </c>
      <c r="C1281" s="165" t="s">
        <v>1692</v>
      </c>
      <c r="D1281" s="165" t="s">
        <v>4343</v>
      </c>
      <c r="E1281" s="53" t="n">
        <v>31.92705865</v>
      </c>
      <c r="F1281" s="53" t="n">
        <v>-103.9005785</v>
      </c>
      <c r="G1281" s="53"/>
      <c r="H1281" s="53"/>
      <c r="I1281" s="173" t="s">
        <v>317</v>
      </c>
      <c r="J1281" s="53" t="n">
        <v>1</v>
      </c>
    </row>
    <row r="1282" customFormat="false" ht="15" hidden="false" customHeight="true" outlineLevel="0" collapsed="false">
      <c r="A1282" s="20" t="s">
        <v>4344</v>
      </c>
      <c r="B1282" s="165" t="s">
        <v>1691</v>
      </c>
      <c r="C1282" s="165" t="s">
        <v>1692</v>
      </c>
      <c r="D1282" s="165" t="s">
        <v>4345</v>
      </c>
      <c r="E1282" s="53" t="n">
        <v>31.82334554</v>
      </c>
      <c r="F1282" s="53" t="n">
        <v>-103.853079</v>
      </c>
      <c r="G1282" s="53"/>
      <c r="H1282" s="53"/>
      <c r="I1282" s="173" t="s">
        <v>317</v>
      </c>
      <c r="J1282" s="53" t="n">
        <v>1</v>
      </c>
    </row>
    <row r="1283" customFormat="false" ht="15" hidden="false" customHeight="true" outlineLevel="0" collapsed="false">
      <c r="A1283" s="20" t="s">
        <v>4346</v>
      </c>
      <c r="B1283" s="165" t="s">
        <v>1691</v>
      </c>
      <c r="C1283" s="165" t="s">
        <v>1692</v>
      </c>
      <c r="D1283" s="165" t="s">
        <v>4347</v>
      </c>
      <c r="E1283" s="53" t="n">
        <v>31.999138</v>
      </c>
      <c r="F1283" s="53" t="n">
        <v>-103.947187</v>
      </c>
      <c r="G1283" s="53"/>
      <c r="H1283" s="53"/>
      <c r="I1283" s="173" t="s">
        <v>317</v>
      </c>
      <c r="J1283" s="53" t="n">
        <v>1</v>
      </c>
    </row>
    <row r="1284" customFormat="false" ht="15" hidden="false" customHeight="true" outlineLevel="0" collapsed="false">
      <c r="A1284" s="20" t="s">
        <v>4348</v>
      </c>
      <c r="B1284" s="165" t="s">
        <v>1691</v>
      </c>
      <c r="C1284" s="165" t="s">
        <v>1692</v>
      </c>
      <c r="D1284" s="165" t="s">
        <v>4349</v>
      </c>
      <c r="E1284" s="53" t="n">
        <v>32.063536</v>
      </c>
      <c r="F1284" s="53" t="n">
        <v>-104.017728</v>
      </c>
      <c r="G1284" s="53"/>
      <c r="H1284" s="53"/>
      <c r="I1284" s="173" t="s">
        <v>317</v>
      </c>
      <c r="J1284" s="53" t="n">
        <v>1</v>
      </c>
    </row>
    <row r="1285" customFormat="false" ht="15" hidden="false" customHeight="true" outlineLevel="0" collapsed="false">
      <c r="A1285" s="20" t="s">
        <v>4350</v>
      </c>
      <c r="B1285" s="165" t="s">
        <v>1691</v>
      </c>
      <c r="C1285" s="165" t="s">
        <v>1692</v>
      </c>
      <c r="D1285" s="165" t="s">
        <v>4351</v>
      </c>
      <c r="E1285" s="53" t="n">
        <v>32.14915574</v>
      </c>
      <c r="F1285" s="53" t="n">
        <v>-104.1166632</v>
      </c>
      <c r="G1285" s="53"/>
      <c r="H1285" s="53"/>
      <c r="I1285" s="173" t="s">
        <v>317</v>
      </c>
      <c r="J1285" s="53" t="n">
        <v>1</v>
      </c>
    </row>
    <row r="1286" customFormat="false" ht="15" hidden="false" customHeight="true" outlineLevel="0" collapsed="false">
      <c r="A1286" s="20" t="s">
        <v>4352</v>
      </c>
      <c r="B1286" s="165" t="s">
        <v>1691</v>
      </c>
      <c r="C1286" s="165" t="s">
        <v>1692</v>
      </c>
      <c r="D1286" s="165" t="s">
        <v>4353</v>
      </c>
      <c r="E1286" s="53" t="n">
        <v>32.195012</v>
      </c>
      <c r="F1286" s="53" t="n">
        <v>-104.105127</v>
      </c>
      <c r="G1286" s="53"/>
      <c r="H1286" s="53"/>
      <c r="I1286" s="173" t="s">
        <v>317</v>
      </c>
      <c r="J1286" s="53" t="n">
        <v>1</v>
      </c>
    </row>
    <row r="1287" customFormat="false" ht="15" hidden="false" customHeight="true" outlineLevel="0" collapsed="false">
      <c r="A1287" s="20" t="s">
        <v>4354</v>
      </c>
      <c r="B1287" s="165" t="s">
        <v>1691</v>
      </c>
      <c r="C1287" s="165" t="s">
        <v>1692</v>
      </c>
      <c r="D1287" s="165" t="s">
        <v>4355</v>
      </c>
      <c r="E1287" s="53" t="n">
        <v>31.991444</v>
      </c>
      <c r="F1287" s="53" t="n">
        <v>-103.95973</v>
      </c>
      <c r="G1287" s="53"/>
      <c r="H1287" s="53"/>
      <c r="I1287" s="173" t="s">
        <v>317</v>
      </c>
      <c r="J1287" s="53" t="n">
        <v>1</v>
      </c>
    </row>
    <row r="1288" customFormat="false" ht="15" hidden="false" customHeight="true" outlineLevel="0" collapsed="false">
      <c r="A1288" s="20" t="s">
        <v>4356</v>
      </c>
      <c r="B1288" s="165" t="s">
        <v>1691</v>
      </c>
      <c r="C1288" s="165" t="s">
        <v>1692</v>
      </c>
      <c r="D1288" s="165" t="s">
        <v>4357</v>
      </c>
      <c r="E1288" s="53" t="n">
        <v>31.597097</v>
      </c>
      <c r="F1288" s="53" t="n">
        <v>-103.717428</v>
      </c>
      <c r="G1288" s="53"/>
      <c r="H1288" s="53"/>
      <c r="I1288" s="173" t="s">
        <v>317</v>
      </c>
      <c r="J1288" s="53" t="n">
        <v>1</v>
      </c>
    </row>
    <row r="1289" customFormat="false" ht="15" hidden="false" customHeight="true" outlineLevel="0" collapsed="false">
      <c r="A1289" s="20" t="s">
        <v>4358</v>
      </c>
      <c r="B1289" s="165" t="s">
        <v>1691</v>
      </c>
      <c r="C1289" s="165" t="s">
        <v>1692</v>
      </c>
      <c r="D1289" s="165" t="s">
        <v>4359</v>
      </c>
      <c r="E1289" s="53" t="n">
        <v>31.857882</v>
      </c>
      <c r="F1289" s="53" t="n">
        <v>-103.897878</v>
      </c>
      <c r="G1289" s="53"/>
      <c r="H1289" s="53"/>
      <c r="I1289" s="173" t="s">
        <v>317</v>
      </c>
      <c r="J1289" s="53" t="n">
        <v>1</v>
      </c>
    </row>
    <row r="1290" customFormat="false" ht="15" hidden="false" customHeight="true" outlineLevel="0" collapsed="false">
      <c r="A1290" s="20" t="s">
        <v>4360</v>
      </c>
      <c r="B1290" s="165" t="s">
        <v>1691</v>
      </c>
      <c r="C1290" s="165" t="s">
        <v>1692</v>
      </c>
      <c r="D1290" s="165" t="s">
        <v>4361</v>
      </c>
      <c r="E1290" s="53" t="n">
        <v>31.83374088</v>
      </c>
      <c r="F1290" s="53" t="n">
        <v>-103.899488</v>
      </c>
      <c r="G1290" s="53"/>
      <c r="H1290" s="53"/>
      <c r="I1290" s="173" t="s">
        <v>317</v>
      </c>
      <c r="J1290" s="53" t="n">
        <v>1</v>
      </c>
    </row>
    <row r="1291" customFormat="false" ht="15" hidden="false" customHeight="true" outlineLevel="0" collapsed="false">
      <c r="A1291" s="20" t="s">
        <v>4362</v>
      </c>
      <c r="B1291" s="165" t="s">
        <v>1691</v>
      </c>
      <c r="C1291" s="165" t="s">
        <v>1692</v>
      </c>
      <c r="D1291" s="165" t="s">
        <v>4363</v>
      </c>
      <c r="E1291" s="53" t="n">
        <v>32.000315</v>
      </c>
      <c r="F1291" s="53" t="n">
        <v>-104.009818</v>
      </c>
      <c r="G1291" s="53"/>
      <c r="H1291" s="53"/>
      <c r="I1291" s="173" t="s">
        <v>317</v>
      </c>
      <c r="J1291" s="53" t="n">
        <v>1</v>
      </c>
    </row>
    <row r="1292" customFormat="false" ht="15" hidden="false" customHeight="true" outlineLevel="0" collapsed="false">
      <c r="A1292" s="20" t="s">
        <v>4364</v>
      </c>
      <c r="B1292" s="165" t="s">
        <v>1691</v>
      </c>
      <c r="C1292" s="165" t="s">
        <v>1692</v>
      </c>
      <c r="D1292" s="165" t="s">
        <v>4365</v>
      </c>
      <c r="E1292" s="53" t="n">
        <v>32.10831396</v>
      </c>
      <c r="F1292" s="53" t="n">
        <v>-104.0980889</v>
      </c>
      <c r="G1292" s="53"/>
      <c r="H1292" s="53"/>
      <c r="I1292" s="173" t="s">
        <v>317</v>
      </c>
      <c r="J1292" s="53" t="n">
        <v>1</v>
      </c>
    </row>
    <row r="1293" customFormat="false" ht="15" hidden="false" customHeight="true" outlineLevel="0" collapsed="false">
      <c r="A1293" s="20" t="s">
        <v>4366</v>
      </c>
      <c r="B1293" s="165" t="s">
        <v>1691</v>
      </c>
      <c r="C1293" s="165" t="s">
        <v>1692</v>
      </c>
      <c r="D1293" s="165" t="s">
        <v>4367</v>
      </c>
      <c r="E1293" s="53" t="n">
        <v>32.12496081</v>
      </c>
      <c r="F1293" s="53" t="n">
        <v>-104.1191681</v>
      </c>
      <c r="G1293" s="53"/>
      <c r="H1293" s="53"/>
      <c r="I1293" s="173" t="s">
        <v>317</v>
      </c>
      <c r="J1293" s="53" t="n">
        <v>1</v>
      </c>
    </row>
    <row r="1294" customFormat="false" ht="15" hidden="false" customHeight="true" outlineLevel="0" collapsed="false">
      <c r="A1294" s="20" t="s">
        <v>4368</v>
      </c>
      <c r="B1294" s="165" t="s">
        <v>1691</v>
      </c>
      <c r="C1294" s="165" t="s">
        <v>1692</v>
      </c>
      <c r="D1294" s="165" t="s">
        <v>4369</v>
      </c>
      <c r="E1294" s="53" t="n">
        <v>31.68452531</v>
      </c>
      <c r="F1294" s="53" t="n">
        <v>-103.8388638</v>
      </c>
      <c r="G1294" s="53"/>
      <c r="H1294" s="53"/>
      <c r="I1294" s="173" t="s">
        <v>317</v>
      </c>
      <c r="J1294" s="53" t="n">
        <v>1</v>
      </c>
    </row>
    <row r="1295" customFormat="false" ht="15" hidden="false" customHeight="true" outlineLevel="0" collapsed="false">
      <c r="A1295" s="20" t="s">
        <v>4370</v>
      </c>
      <c r="B1295" s="165" t="s">
        <v>1691</v>
      </c>
      <c r="C1295" s="165" t="s">
        <v>1692</v>
      </c>
      <c r="D1295" s="165" t="s">
        <v>4371</v>
      </c>
      <c r="E1295" s="53" t="n">
        <v>31.506246</v>
      </c>
      <c r="F1295" s="53" t="n">
        <v>-103.652357</v>
      </c>
      <c r="G1295" s="53"/>
      <c r="H1295" s="53"/>
      <c r="I1295" s="173" t="s">
        <v>317</v>
      </c>
      <c r="J1295" s="53" t="n">
        <v>1</v>
      </c>
    </row>
    <row r="1296" customFormat="false" ht="15" hidden="false" customHeight="true" outlineLevel="0" collapsed="false">
      <c r="A1296" s="20" t="s">
        <v>4372</v>
      </c>
      <c r="B1296" s="165" t="s">
        <v>1691</v>
      </c>
      <c r="C1296" s="165" t="s">
        <v>1692</v>
      </c>
      <c r="D1296" s="165" t="s">
        <v>4373</v>
      </c>
      <c r="E1296" s="53" t="n">
        <v>31.808748</v>
      </c>
      <c r="F1296" s="53" t="n">
        <v>-103.903858</v>
      </c>
      <c r="G1296" s="53"/>
      <c r="H1296" s="53"/>
      <c r="I1296" s="173" t="s">
        <v>317</v>
      </c>
      <c r="J1296" s="53" t="n">
        <v>1</v>
      </c>
    </row>
    <row r="1297" customFormat="false" ht="15" hidden="false" customHeight="true" outlineLevel="0" collapsed="false">
      <c r="A1297" s="20" t="s">
        <v>4374</v>
      </c>
      <c r="B1297" s="165" t="s">
        <v>1691</v>
      </c>
      <c r="C1297" s="165" t="s">
        <v>1692</v>
      </c>
      <c r="D1297" s="165" t="s">
        <v>4375</v>
      </c>
      <c r="E1297" s="53" t="n">
        <v>32.12304602</v>
      </c>
      <c r="F1297" s="53" t="n">
        <v>-104.2120685</v>
      </c>
      <c r="G1297" s="53"/>
      <c r="H1297" s="53"/>
      <c r="I1297" s="173" t="s">
        <v>317</v>
      </c>
      <c r="J1297" s="53" t="n">
        <v>1</v>
      </c>
    </row>
    <row r="1298" customFormat="false" ht="15" hidden="false" customHeight="true" outlineLevel="0" collapsed="false">
      <c r="A1298" s="20" t="s">
        <v>4376</v>
      </c>
      <c r="B1298" s="165" t="s">
        <v>1691</v>
      </c>
      <c r="C1298" s="165" t="s">
        <v>1692</v>
      </c>
      <c r="D1298" s="165" t="s">
        <v>4377</v>
      </c>
      <c r="E1298" s="53" t="n">
        <v>31.66836525</v>
      </c>
      <c r="F1298" s="53" t="n">
        <v>-103.8830406</v>
      </c>
      <c r="G1298" s="53"/>
      <c r="H1298" s="53"/>
      <c r="I1298" s="173" t="s">
        <v>317</v>
      </c>
      <c r="J1298" s="53" t="n">
        <v>1</v>
      </c>
    </row>
    <row r="1299" customFormat="false" ht="15" hidden="false" customHeight="true" outlineLevel="0" collapsed="false">
      <c r="A1299" s="20" t="s">
        <v>4378</v>
      </c>
      <c r="B1299" s="165" t="s">
        <v>1691</v>
      </c>
      <c r="C1299" s="165" t="s">
        <v>1692</v>
      </c>
      <c r="D1299" s="165" t="s">
        <v>4379</v>
      </c>
      <c r="E1299" s="53" t="n">
        <v>31.770047</v>
      </c>
      <c r="F1299" s="53" t="n">
        <v>-103.944739</v>
      </c>
      <c r="G1299" s="53"/>
      <c r="H1299" s="53"/>
      <c r="I1299" s="173" t="s">
        <v>317</v>
      </c>
      <c r="J1299" s="53" t="n">
        <v>1</v>
      </c>
    </row>
    <row r="1300" customFormat="false" ht="15" hidden="false" customHeight="true" outlineLevel="0" collapsed="false">
      <c r="A1300" s="20" t="s">
        <v>4380</v>
      </c>
      <c r="B1300" s="165" t="s">
        <v>1691</v>
      </c>
      <c r="C1300" s="165" t="s">
        <v>1692</v>
      </c>
      <c r="D1300" s="165" t="s">
        <v>4381</v>
      </c>
      <c r="E1300" s="53" t="n">
        <v>31.940429</v>
      </c>
      <c r="F1300" s="53" t="n">
        <v>-104.067055</v>
      </c>
      <c r="G1300" s="53"/>
      <c r="H1300" s="53"/>
      <c r="I1300" s="173" t="s">
        <v>317</v>
      </c>
      <c r="J1300" s="53" t="n">
        <v>1</v>
      </c>
    </row>
    <row r="1301" customFormat="false" ht="15" hidden="false" customHeight="true" outlineLevel="0" collapsed="false">
      <c r="A1301" s="20" t="s">
        <v>4382</v>
      </c>
      <c r="B1301" s="165" t="s">
        <v>1691</v>
      </c>
      <c r="C1301" s="165" t="s">
        <v>1692</v>
      </c>
      <c r="D1301" s="165" t="s">
        <v>4383</v>
      </c>
      <c r="E1301" s="53" t="n">
        <v>31.87499434</v>
      </c>
      <c r="F1301" s="53" t="n">
        <v>-104.0911027</v>
      </c>
      <c r="G1301" s="53"/>
      <c r="H1301" s="53"/>
      <c r="I1301" s="173" t="s">
        <v>317</v>
      </c>
      <c r="J1301" s="53" t="n">
        <v>1</v>
      </c>
    </row>
    <row r="1302" customFormat="false" ht="15" hidden="false" customHeight="true" outlineLevel="0" collapsed="false">
      <c r="A1302" s="20" t="s">
        <v>4384</v>
      </c>
      <c r="B1302" s="165" t="s">
        <v>1691</v>
      </c>
      <c r="C1302" s="165" t="s">
        <v>1692</v>
      </c>
      <c r="D1302" s="165" t="s">
        <v>4385</v>
      </c>
      <c r="E1302" s="53" t="n">
        <v>31.867133</v>
      </c>
      <c r="F1302" s="53" t="n">
        <v>-104.049577</v>
      </c>
      <c r="G1302" s="53"/>
      <c r="H1302" s="53"/>
      <c r="I1302" s="173" t="s">
        <v>317</v>
      </c>
      <c r="J1302" s="53" t="n">
        <v>1</v>
      </c>
    </row>
    <row r="1303" customFormat="false" ht="15" hidden="false" customHeight="true" outlineLevel="0" collapsed="false">
      <c r="A1303" s="20" t="s">
        <v>4386</v>
      </c>
      <c r="B1303" s="165" t="s">
        <v>1691</v>
      </c>
      <c r="C1303" s="165" t="s">
        <v>1692</v>
      </c>
      <c r="D1303" s="165" t="s">
        <v>4387</v>
      </c>
      <c r="E1303" s="53" t="n">
        <v>31.642416</v>
      </c>
      <c r="F1303" s="53" t="n">
        <v>-103.859153</v>
      </c>
      <c r="G1303" s="53"/>
      <c r="H1303" s="53"/>
      <c r="I1303" s="173" t="s">
        <v>317</v>
      </c>
      <c r="J1303" s="53" t="n">
        <v>1</v>
      </c>
    </row>
    <row r="1304" customFormat="false" ht="15" hidden="false" customHeight="true" outlineLevel="0" collapsed="false">
      <c r="A1304" s="20" t="s">
        <v>4388</v>
      </c>
      <c r="B1304" s="165" t="s">
        <v>1691</v>
      </c>
      <c r="C1304" s="165" t="s">
        <v>1692</v>
      </c>
      <c r="D1304" s="165" t="s">
        <v>4389</v>
      </c>
      <c r="E1304" s="53" t="n">
        <v>31.599558</v>
      </c>
      <c r="F1304" s="53" t="n">
        <v>-103.836367</v>
      </c>
      <c r="G1304" s="53"/>
      <c r="H1304" s="53"/>
      <c r="I1304" s="173" t="s">
        <v>317</v>
      </c>
      <c r="J1304" s="53" t="n">
        <v>1</v>
      </c>
    </row>
    <row r="1305" customFormat="false" ht="15" hidden="false" customHeight="true" outlineLevel="0" collapsed="false">
      <c r="A1305" s="20" t="s">
        <v>4390</v>
      </c>
      <c r="B1305" s="165" t="s">
        <v>1691</v>
      </c>
      <c r="C1305" s="165" t="s">
        <v>1692</v>
      </c>
      <c r="D1305" s="165" t="s">
        <v>4391</v>
      </c>
      <c r="E1305" s="53" t="n">
        <v>31.906157</v>
      </c>
      <c r="F1305" s="53" t="n">
        <v>-103.159754</v>
      </c>
      <c r="G1305" s="53"/>
      <c r="H1305" s="53"/>
      <c r="I1305" s="173" t="s">
        <v>317</v>
      </c>
      <c r="J1305" s="53" t="n">
        <v>1</v>
      </c>
    </row>
    <row r="1306" customFormat="false" ht="15" hidden="false" customHeight="true" outlineLevel="0" collapsed="false">
      <c r="A1306" s="20" t="s">
        <v>4392</v>
      </c>
      <c r="B1306" s="165" t="s">
        <v>1691</v>
      </c>
      <c r="C1306" s="165" t="s">
        <v>1692</v>
      </c>
      <c r="D1306" s="165" t="s">
        <v>4393</v>
      </c>
      <c r="E1306" s="53" t="n">
        <v>31.898234</v>
      </c>
      <c r="F1306" s="53" t="n">
        <v>-103.17731</v>
      </c>
      <c r="G1306" s="53"/>
      <c r="H1306" s="53"/>
      <c r="I1306" s="173" t="s">
        <v>317</v>
      </c>
      <c r="J1306" s="53" t="n">
        <v>1</v>
      </c>
    </row>
    <row r="1307" customFormat="false" ht="15" hidden="false" customHeight="true" outlineLevel="0" collapsed="false">
      <c r="A1307" s="20" t="s">
        <v>4394</v>
      </c>
      <c r="B1307" s="165" t="s">
        <v>1691</v>
      </c>
      <c r="C1307" s="165" t="s">
        <v>1692</v>
      </c>
      <c r="D1307" s="165" t="s">
        <v>4395</v>
      </c>
      <c r="E1307" s="53" t="n">
        <v>31.746297</v>
      </c>
      <c r="F1307" s="53" t="n">
        <v>-103.3987747</v>
      </c>
      <c r="G1307" s="53"/>
      <c r="H1307" s="53"/>
      <c r="I1307" s="173" t="s">
        <v>317</v>
      </c>
      <c r="J1307" s="53" t="n">
        <v>1</v>
      </c>
    </row>
    <row r="1308" customFormat="false" ht="15" hidden="false" customHeight="true" outlineLevel="0" collapsed="false">
      <c r="A1308" s="20" t="s">
        <v>4396</v>
      </c>
      <c r="B1308" s="165" t="s">
        <v>1691</v>
      </c>
      <c r="C1308" s="165" t="s">
        <v>1692</v>
      </c>
      <c r="D1308" s="165" t="s">
        <v>4397</v>
      </c>
      <c r="E1308" s="53" t="n">
        <v>31.623314</v>
      </c>
      <c r="F1308" s="53" t="n">
        <v>-103.649124</v>
      </c>
      <c r="G1308" s="53"/>
      <c r="H1308" s="53"/>
      <c r="I1308" s="173" t="s">
        <v>317</v>
      </c>
      <c r="J1308" s="53" t="n">
        <v>1</v>
      </c>
    </row>
    <row r="1309" customFormat="false" ht="15" hidden="false" customHeight="true" outlineLevel="0" collapsed="false">
      <c r="A1309" s="20" t="s">
        <v>4398</v>
      </c>
      <c r="B1309" s="165" t="s">
        <v>1691</v>
      </c>
      <c r="C1309" s="165" t="s">
        <v>1692</v>
      </c>
      <c r="D1309" s="165" t="s">
        <v>4399</v>
      </c>
      <c r="E1309" s="53" t="n">
        <v>31.92659267</v>
      </c>
      <c r="F1309" s="53" t="n">
        <v>-103.0370783</v>
      </c>
      <c r="G1309" s="53"/>
      <c r="H1309" s="53"/>
      <c r="I1309" s="173" t="s">
        <v>317</v>
      </c>
      <c r="J1309" s="53" t="n">
        <v>1</v>
      </c>
    </row>
    <row r="1310" customFormat="false" ht="15" hidden="false" customHeight="true" outlineLevel="0" collapsed="false">
      <c r="A1310" s="20" t="s">
        <v>4400</v>
      </c>
      <c r="B1310" s="165" t="s">
        <v>1691</v>
      </c>
      <c r="C1310" s="165" t="s">
        <v>1692</v>
      </c>
      <c r="D1310" s="165" t="s">
        <v>4401</v>
      </c>
      <c r="E1310" s="53" t="n">
        <v>31.94372033</v>
      </c>
      <c r="F1310" s="53" t="n">
        <v>-103.0368477</v>
      </c>
      <c r="G1310" s="53"/>
      <c r="H1310" s="53"/>
      <c r="I1310" s="173" t="s">
        <v>317</v>
      </c>
      <c r="J1310" s="53" t="n">
        <v>1</v>
      </c>
    </row>
    <row r="1311" customFormat="false" ht="15" hidden="false" customHeight="true" outlineLevel="0" collapsed="false">
      <c r="A1311" s="20" t="s">
        <v>4402</v>
      </c>
      <c r="B1311" s="165" t="s">
        <v>1691</v>
      </c>
      <c r="C1311" s="165" t="s">
        <v>1692</v>
      </c>
      <c r="D1311" s="165" t="s">
        <v>4403</v>
      </c>
      <c r="E1311" s="53" t="n">
        <v>31.947893</v>
      </c>
      <c r="F1311" s="53" t="n">
        <v>-103.044515</v>
      </c>
      <c r="G1311" s="53"/>
      <c r="H1311" s="53"/>
      <c r="I1311" s="173" t="s">
        <v>317</v>
      </c>
      <c r="J1311" s="53" t="n">
        <v>1</v>
      </c>
    </row>
    <row r="1312" customFormat="false" ht="15" hidden="false" customHeight="true" outlineLevel="0" collapsed="false">
      <c r="A1312" s="20" t="s">
        <v>4404</v>
      </c>
      <c r="B1312" s="165" t="s">
        <v>1691</v>
      </c>
      <c r="C1312" s="165" t="s">
        <v>1692</v>
      </c>
      <c r="D1312" s="165" t="s">
        <v>4405</v>
      </c>
      <c r="E1312" s="53" t="n">
        <v>31.93888593</v>
      </c>
      <c r="F1312" s="53" t="n">
        <v>-103.041854</v>
      </c>
      <c r="G1312" s="53"/>
      <c r="H1312" s="53"/>
      <c r="I1312" s="173" t="s">
        <v>317</v>
      </c>
      <c r="J1312" s="53" t="n">
        <v>1</v>
      </c>
    </row>
    <row r="1313" customFormat="false" ht="15" hidden="false" customHeight="true" outlineLevel="0" collapsed="false">
      <c r="A1313" s="20" t="s">
        <v>4406</v>
      </c>
      <c r="B1313" s="165" t="s">
        <v>1691</v>
      </c>
      <c r="C1313" s="165" t="s">
        <v>1692</v>
      </c>
      <c r="D1313" s="165" t="s">
        <v>4407</v>
      </c>
      <c r="E1313" s="53" t="n">
        <v>31.9442863</v>
      </c>
      <c r="F1313" s="53" t="n">
        <v>-103.0509861</v>
      </c>
      <c r="G1313" s="53"/>
      <c r="H1313" s="53"/>
      <c r="I1313" s="173" t="s">
        <v>317</v>
      </c>
      <c r="J1313" s="53" t="n">
        <v>1</v>
      </c>
    </row>
    <row r="1314" customFormat="false" ht="15" hidden="false" customHeight="true" outlineLevel="0" collapsed="false">
      <c r="A1314" s="20" t="s">
        <v>4408</v>
      </c>
      <c r="B1314" s="165" t="s">
        <v>1691</v>
      </c>
      <c r="C1314" s="165" t="s">
        <v>1692</v>
      </c>
      <c r="D1314" s="165" t="s">
        <v>4409</v>
      </c>
      <c r="E1314" s="53" t="n">
        <v>31.936772</v>
      </c>
      <c r="F1314" s="53" t="n">
        <v>-103.0487815</v>
      </c>
      <c r="G1314" s="53"/>
      <c r="H1314" s="53"/>
      <c r="I1314" s="173" t="s">
        <v>317</v>
      </c>
      <c r="J1314" s="53" t="n">
        <v>1</v>
      </c>
    </row>
    <row r="1315" customFormat="false" ht="15" hidden="false" customHeight="true" outlineLevel="0" collapsed="false">
      <c r="A1315" s="20" t="s">
        <v>4410</v>
      </c>
      <c r="B1315" s="165" t="s">
        <v>1691</v>
      </c>
      <c r="C1315" s="165" t="s">
        <v>1692</v>
      </c>
      <c r="D1315" s="165" t="s">
        <v>4411</v>
      </c>
      <c r="E1315" s="53" t="n">
        <v>31.935511</v>
      </c>
      <c r="F1315" s="53" t="n">
        <v>-103.0483487</v>
      </c>
      <c r="G1315" s="53"/>
      <c r="H1315" s="53"/>
      <c r="I1315" s="173" t="s">
        <v>317</v>
      </c>
      <c r="J1315" s="53" t="n">
        <v>1</v>
      </c>
    </row>
    <row r="1316" customFormat="false" ht="15" hidden="false" customHeight="true" outlineLevel="0" collapsed="false">
      <c r="A1316" s="20" t="s">
        <v>4412</v>
      </c>
      <c r="B1316" s="165" t="s">
        <v>1691</v>
      </c>
      <c r="C1316" s="165" t="s">
        <v>1692</v>
      </c>
      <c r="D1316" s="165" t="s">
        <v>4413</v>
      </c>
      <c r="E1316" s="53" t="n">
        <v>31.6568405</v>
      </c>
      <c r="F1316" s="53" t="n">
        <v>-103.5313105</v>
      </c>
      <c r="G1316" s="53"/>
      <c r="H1316" s="53"/>
      <c r="I1316" s="173" t="s">
        <v>317</v>
      </c>
      <c r="J1316" s="53" t="n">
        <v>1</v>
      </c>
    </row>
    <row r="1317" customFormat="false" ht="15" hidden="false" customHeight="true" outlineLevel="0" collapsed="false">
      <c r="A1317" s="20" t="s">
        <v>4414</v>
      </c>
      <c r="B1317" s="165" t="s">
        <v>1691</v>
      </c>
      <c r="C1317" s="165" t="s">
        <v>1692</v>
      </c>
      <c r="D1317" s="165" t="s">
        <v>4415</v>
      </c>
      <c r="E1317" s="53" t="n">
        <v>31.729969</v>
      </c>
      <c r="F1317" s="53" t="n">
        <v>-103.418773</v>
      </c>
      <c r="G1317" s="53"/>
      <c r="H1317" s="53"/>
      <c r="I1317" s="173" t="s">
        <v>317</v>
      </c>
      <c r="J1317" s="53" t="n">
        <v>1</v>
      </c>
    </row>
    <row r="1318" customFormat="false" ht="15" hidden="false" customHeight="true" outlineLevel="0" collapsed="false">
      <c r="A1318" s="20" t="s">
        <v>4416</v>
      </c>
      <c r="B1318" s="165" t="s">
        <v>1691</v>
      </c>
      <c r="C1318" s="165" t="s">
        <v>1692</v>
      </c>
      <c r="D1318" s="165" t="s">
        <v>4417</v>
      </c>
      <c r="E1318" s="53" t="n">
        <v>31.964773</v>
      </c>
      <c r="F1318" s="53" t="n">
        <v>-103.494841</v>
      </c>
      <c r="G1318" s="53"/>
      <c r="H1318" s="53"/>
      <c r="I1318" s="173" t="s">
        <v>317</v>
      </c>
      <c r="J1318" s="53" t="n">
        <v>1</v>
      </c>
    </row>
    <row r="1319" customFormat="false" ht="15" hidden="false" customHeight="true" outlineLevel="0" collapsed="false">
      <c r="A1319" s="20" t="s">
        <v>4418</v>
      </c>
      <c r="B1319" s="165" t="s">
        <v>1691</v>
      </c>
      <c r="C1319" s="165" t="s">
        <v>1692</v>
      </c>
      <c r="D1319" s="165" t="s">
        <v>4419</v>
      </c>
      <c r="E1319" s="53" t="n">
        <v>32.262836</v>
      </c>
      <c r="F1319" s="53" t="n">
        <v>-103.781559</v>
      </c>
      <c r="G1319" s="53"/>
      <c r="H1319" s="53"/>
      <c r="I1319" s="173" t="s">
        <v>317</v>
      </c>
      <c r="J1319" s="53" t="n">
        <v>1</v>
      </c>
    </row>
    <row r="1320" customFormat="false" ht="15" hidden="false" customHeight="true" outlineLevel="0" collapsed="false">
      <c r="A1320" s="20" t="s">
        <v>4420</v>
      </c>
      <c r="B1320" s="165" t="s">
        <v>1691</v>
      </c>
      <c r="C1320" s="165" t="s">
        <v>1692</v>
      </c>
      <c r="D1320" s="165" t="s">
        <v>4421</v>
      </c>
      <c r="E1320" s="53" t="n">
        <v>31.869178</v>
      </c>
      <c r="F1320" s="53" t="n">
        <v>-103.451175</v>
      </c>
      <c r="G1320" s="53"/>
      <c r="H1320" s="53"/>
      <c r="I1320" s="173" t="s">
        <v>317</v>
      </c>
      <c r="J1320" s="53" t="n">
        <v>1</v>
      </c>
    </row>
    <row r="1321" customFormat="false" ht="15" hidden="false" customHeight="true" outlineLevel="0" collapsed="false">
      <c r="A1321" s="20" t="s">
        <v>4422</v>
      </c>
      <c r="B1321" s="165" t="s">
        <v>1691</v>
      </c>
      <c r="C1321" s="165" t="s">
        <v>1692</v>
      </c>
      <c r="D1321" s="165" t="s">
        <v>4423</v>
      </c>
      <c r="E1321" s="53" t="n">
        <v>32.25697501</v>
      </c>
      <c r="F1321" s="53" t="n">
        <v>-103.8164747</v>
      </c>
      <c r="G1321" s="53"/>
      <c r="H1321" s="53"/>
      <c r="I1321" s="173" t="s">
        <v>317</v>
      </c>
      <c r="J1321" s="53" t="n">
        <v>1</v>
      </c>
    </row>
    <row r="1322" customFormat="false" ht="15" hidden="false" customHeight="true" outlineLevel="0" collapsed="false">
      <c r="A1322" s="20" t="s">
        <v>4424</v>
      </c>
      <c r="B1322" s="165" t="s">
        <v>1691</v>
      </c>
      <c r="C1322" s="165" t="s">
        <v>1692</v>
      </c>
      <c r="D1322" s="165" t="s">
        <v>4425</v>
      </c>
      <c r="E1322" s="53" t="n">
        <v>31.908575</v>
      </c>
      <c r="F1322" s="53" t="n">
        <v>-103.538781</v>
      </c>
      <c r="G1322" s="53"/>
      <c r="H1322" s="53"/>
      <c r="I1322" s="173" t="s">
        <v>317</v>
      </c>
      <c r="J1322" s="53" t="n">
        <v>1</v>
      </c>
    </row>
    <row r="1323" customFormat="false" ht="15" hidden="false" customHeight="true" outlineLevel="0" collapsed="false">
      <c r="A1323" s="20" t="s">
        <v>4426</v>
      </c>
      <c r="B1323" s="165" t="s">
        <v>1691</v>
      </c>
      <c r="C1323" s="165" t="s">
        <v>1692</v>
      </c>
      <c r="D1323" s="165" t="s">
        <v>4427</v>
      </c>
      <c r="E1323" s="53" t="n">
        <v>32.15873631</v>
      </c>
      <c r="F1323" s="53" t="n">
        <v>-103.7457465</v>
      </c>
      <c r="G1323" s="53"/>
      <c r="H1323" s="53"/>
      <c r="I1323" s="173" t="s">
        <v>317</v>
      </c>
      <c r="J1323" s="53" t="n">
        <v>1</v>
      </c>
    </row>
    <row r="1324" customFormat="false" ht="15" hidden="false" customHeight="true" outlineLevel="0" collapsed="false">
      <c r="A1324" s="20" t="s">
        <v>4428</v>
      </c>
      <c r="B1324" s="165" t="s">
        <v>1691</v>
      </c>
      <c r="C1324" s="165" t="s">
        <v>1692</v>
      </c>
      <c r="D1324" s="165" t="s">
        <v>4429</v>
      </c>
      <c r="E1324" s="53" t="n">
        <v>32.10198898</v>
      </c>
      <c r="F1324" s="53" t="n">
        <v>-103.7387035</v>
      </c>
      <c r="G1324" s="53"/>
      <c r="H1324" s="53"/>
      <c r="I1324" s="173" t="s">
        <v>317</v>
      </c>
      <c r="J1324" s="53" t="n">
        <v>1</v>
      </c>
    </row>
    <row r="1325" customFormat="false" ht="15" hidden="false" customHeight="true" outlineLevel="0" collapsed="false">
      <c r="A1325" s="20" t="s">
        <v>4430</v>
      </c>
      <c r="B1325" s="165" t="s">
        <v>1691</v>
      </c>
      <c r="C1325" s="165" t="s">
        <v>1692</v>
      </c>
      <c r="D1325" s="165" t="s">
        <v>4431</v>
      </c>
      <c r="E1325" s="53" t="n">
        <v>32.06481398</v>
      </c>
      <c r="F1325" s="53" t="n">
        <v>-103.728748</v>
      </c>
      <c r="G1325" s="53"/>
      <c r="H1325" s="53"/>
      <c r="I1325" s="173" t="s">
        <v>317</v>
      </c>
      <c r="J1325" s="53" t="n">
        <v>1</v>
      </c>
    </row>
    <row r="1326" customFormat="false" ht="15" hidden="false" customHeight="true" outlineLevel="0" collapsed="false">
      <c r="A1326" s="20" t="s">
        <v>4432</v>
      </c>
      <c r="B1326" s="165" t="s">
        <v>1691</v>
      </c>
      <c r="C1326" s="165" t="s">
        <v>1692</v>
      </c>
      <c r="D1326" s="165" t="s">
        <v>4433</v>
      </c>
      <c r="E1326" s="53" t="n">
        <v>32.050335</v>
      </c>
      <c r="F1326" s="53" t="n">
        <v>-103.698815</v>
      </c>
      <c r="G1326" s="53"/>
      <c r="H1326" s="53"/>
      <c r="I1326" s="173" t="s">
        <v>317</v>
      </c>
      <c r="J1326" s="53" t="n">
        <v>1</v>
      </c>
    </row>
    <row r="1327" customFormat="false" ht="15" hidden="false" customHeight="true" outlineLevel="0" collapsed="false">
      <c r="A1327" s="20" t="s">
        <v>4434</v>
      </c>
      <c r="B1327" s="165" t="s">
        <v>1691</v>
      </c>
      <c r="C1327" s="165" t="s">
        <v>1692</v>
      </c>
      <c r="D1327" s="165" t="s">
        <v>4435</v>
      </c>
      <c r="E1327" s="53" t="n">
        <v>31.952939</v>
      </c>
      <c r="F1327" s="53" t="n">
        <v>-103.604263</v>
      </c>
      <c r="G1327" s="53"/>
      <c r="H1327" s="53"/>
      <c r="I1327" s="173" t="s">
        <v>317</v>
      </c>
      <c r="J1327" s="53" t="n">
        <v>1</v>
      </c>
    </row>
    <row r="1328" customFormat="false" ht="15" hidden="false" customHeight="true" outlineLevel="0" collapsed="false">
      <c r="A1328" s="20" t="s">
        <v>4436</v>
      </c>
      <c r="B1328" s="165" t="s">
        <v>1691</v>
      </c>
      <c r="C1328" s="165" t="s">
        <v>1692</v>
      </c>
      <c r="D1328" s="165" t="s">
        <v>4437</v>
      </c>
      <c r="E1328" s="53" t="n">
        <v>31.777703</v>
      </c>
      <c r="F1328" s="53" t="n">
        <v>-103.504597</v>
      </c>
      <c r="G1328" s="53"/>
      <c r="H1328" s="53"/>
      <c r="I1328" s="173" t="s">
        <v>317</v>
      </c>
      <c r="J1328" s="53" t="n">
        <v>1</v>
      </c>
    </row>
    <row r="1329" customFormat="false" ht="15" hidden="false" customHeight="true" outlineLevel="0" collapsed="false">
      <c r="A1329" s="20" t="s">
        <v>4438</v>
      </c>
      <c r="B1329" s="165" t="s">
        <v>1691</v>
      </c>
      <c r="C1329" s="165" t="s">
        <v>1692</v>
      </c>
      <c r="D1329" s="165" t="s">
        <v>4439</v>
      </c>
      <c r="E1329" s="53" t="n">
        <v>31.97808395</v>
      </c>
      <c r="F1329" s="53" t="n">
        <v>-103.6416569</v>
      </c>
      <c r="G1329" s="53"/>
      <c r="H1329" s="53"/>
      <c r="I1329" s="173" t="s">
        <v>317</v>
      </c>
      <c r="J1329" s="53" t="n">
        <v>1</v>
      </c>
    </row>
    <row r="1330" customFormat="false" ht="15" hidden="false" customHeight="true" outlineLevel="0" collapsed="false">
      <c r="A1330" s="20" t="s">
        <v>4440</v>
      </c>
      <c r="B1330" s="165" t="s">
        <v>1691</v>
      </c>
      <c r="C1330" s="165" t="s">
        <v>1692</v>
      </c>
      <c r="D1330" s="165" t="s">
        <v>4441</v>
      </c>
      <c r="E1330" s="53" t="n">
        <v>31.799597</v>
      </c>
      <c r="F1330" s="53" t="n">
        <v>-103.62861</v>
      </c>
      <c r="G1330" s="53"/>
      <c r="H1330" s="53"/>
      <c r="I1330" s="173" t="s">
        <v>317</v>
      </c>
      <c r="J1330" s="53" t="n">
        <v>1</v>
      </c>
    </row>
    <row r="1331" customFormat="false" ht="15" hidden="false" customHeight="true" outlineLevel="0" collapsed="false">
      <c r="A1331" s="20" t="s">
        <v>4442</v>
      </c>
      <c r="B1331" s="165" t="s">
        <v>1691</v>
      </c>
      <c r="C1331" s="165" t="s">
        <v>1692</v>
      </c>
      <c r="D1331" s="165" t="s">
        <v>4443</v>
      </c>
      <c r="E1331" s="53" t="n">
        <v>32.2677035</v>
      </c>
      <c r="F1331" s="53" t="n">
        <v>-104.000581</v>
      </c>
      <c r="G1331" s="53"/>
      <c r="H1331" s="53"/>
      <c r="I1331" s="173" t="s">
        <v>317</v>
      </c>
      <c r="J1331" s="53" t="n">
        <v>1</v>
      </c>
    </row>
    <row r="1332" customFormat="false" ht="15" hidden="false" customHeight="true" outlineLevel="0" collapsed="false">
      <c r="A1332" s="20" t="s">
        <v>4444</v>
      </c>
      <c r="B1332" s="165" t="s">
        <v>1691</v>
      </c>
      <c r="C1332" s="165" t="s">
        <v>1692</v>
      </c>
      <c r="D1332" s="165" t="s">
        <v>4445</v>
      </c>
      <c r="E1332" s="53" t="n">
        <v>31.69955835</v>
      </c>
      <c r="F1332" s="53" t="n">
        <v>-103.5493095</v>
      </c>
      <c r="G1332" s="53"/>
      <c r="H1332" s="53"/>
      <c r="I1332" s="173" t="s">
        <v>317</v>
      </c>
      <c r="J1332" s="53" t="n">
        <v>1</v>
      </c>
    </row>
    <row r="1333" customFormat="false" ht="15" hidden="false" customHeight="true" outlineLevel="0" collapsed="false">
      <c r="A1333" s="20" t="s">
        <v>4446</v>
      </c>
      <c r="B1333" s="165" t="s">
        <v>1691</v>
      </c>
      <c r="C1333" s="165" t="s">
        <v>1692</v>
      </c>
      <c r="D1333" s="165" t="s">
        <v>4447</v>
      </c>
      <c r="E1333" s="53" t="n">
        <v>32.1854756</v>
      </c>
      <c r="F1333" s="53" t="n">
        <v>-103.9133298</v>
      </c>
      <c r="G1333" s="53"/>
      <c r="H1333" s="53"/>
      <c r="I1333" s="173" t="s">
        <v>317</v>
      </c>
      <c r="J1333" s="53" t="n">
        <v>1</v>
      </c>
    </row>
    <row r="1334" customFormat="false" ht="15" hidden="false" customHeight="true" outlineLevel="0" collapsed="false">
      <c r="A1334" s="20" t="s">
        <v>4448</v>
      </c>
      <c r="B1334" s="165" t="s">
        <v>1691</v>
      </c>
      <c r="C1334" s="165" t="s">
        <v>1692</v>
      </c>
      <c r="D1334" s="165" t="s">
        <v>4449</v>
      </c>
      <c r="E1334" s="53" t="n">
        <v>32.2051786</v>
      </c>
      <c r="F1334" s="53" t="n">
        <v>-103.9129614</v>
      </c>
      <c r="G1334" s="53"/>
      <c r="H1334" s="53"/>
      <c r="I1334" s="173" t="s">
        <v>317</v>
      </c>
      <c r="J1334" s="53" t="n">
        <v>1</v>
      </c>
    </row>
    <row r="1335" customFormat="false" ht="15" hidden="false" customHeight="true" outlineLevel="0" collapsed="false">
      <c r="A1335" s="20" t="s">
        <v>4450</v>
      </c>
      <c r="B1335" s="165" t="s">
        <v>1691</v>
      </c>
      <c r="C1335" s="165" t="s">
        <v>1692</v>
      </c>
      <c r="D1335" s="165" t="s">
        <v>4451</v>
      </c>
      <c r="E1335" s="53" t="n">
        <v>32.34072743</v>
      </c>
      <c r="F1335" s="53" t="n">
        <v>-104.0548895</v>
      </c>
      <c r="G1335" s="53"/>
      <c r="H1335" s="53"/>
      <c r="I1335" s="173" t="s">
        <v>317</v>
      </c>
      <c r="J1335" s="53" t="n">
        <v>1</v>
      </c>
    </row>
    <row r="1336" customFormat="false" ht="15" hidden="false" customHeight="true" outlineLevel="0" collapsed="false">
      <c r="A1336" s="20" t="s">
        <v>4452</v>
      </c>
      <c r="B1336" s="165" t="s">
        <v>1691</v>
      </c>
      <c r="C1336" s="165" t="s">
        <v>1692</v>
      </c>
      <c r="D1336" s="165" t="s">
        <v>4453</v>
      </c>
      <c r="E1336" s="53" t="n">
        <v>32.222239</v>
      </c>
      <c r="F1336" s="53" t="n">
        <v>-103.974269</v>
      </c>
      <c r="G1336" s="53"/>
      <c r="H1336" s="53"/>
      <c r="I1336" s="173" t="s">
        <v>317</v>
      </c>
      <c r="J1336" s="53" t="n">
        <v>1</v>
      </c>
    </row>
    <row r="1337" customFormat="false" ht="15" hidden="false" customHeight="true" outlineLevel="0" collapsed="false">
      <c r="A1337" s="20" t="s">
        <v>4454</v>
      </c>
      <c r="B1337" s="165" t="s">
        <v>1691</v>
      </c>
      <c r="C1337" s="165" t="s">
        <v>1692</v>
      </c>
      <c r="D1337" s="165" t="s">
        <v>4455</v>
      </c>
      <c r="E1337" s="53" t="n">
        <v>31.70833768</v>
      </c>
      <c r="F1337" s="53" t="n">
        <v>-103.6115453</v>
      </c>
      <c r="G1337" s="53"/>
      <c r="H1337" s="53"/>
      <c r="I1337" s="173" t="s">
        <v>317</v>
      </c>
      <c r="J1337" s="53" t="n">
        <v>1</v>
      </c>
    </row>
    <row r="1338" customFormat="false" ht="15" hidden="false" customHeight="true" outlineLevel="0" collapsed="false">
      <c r="A1338" s="20" t="s">
        <v>4456</v>
      </c>
      <c r="B1338" s="165" t="s">
        <v>1691</v>
      </c>
      <c r="C1338" s="165" t="s">
        <v>1692</v>
      </c>
      <c r="D1338" s="165" t="s">
        <v>4457</v>
      </c>
      <c r="E1338" s="53" t="n">
        <v>32.26688775</v>
      </c>
      <c r="F1338" s="53" t="n">
        <v>-104.0837733</v>
      </c>
      <c r="G1338" s="53"/>
      <c r="H1338" s="53"/>
      <c r="I1338" s="173" t="s">
        <v>317</v>
      </c>
      <c r="J1338" s="53" t="n">
        <v>1</v>
      </c>
    </row>
    <row r="1339" customFormat="false" ht="15" hidden="false" customHeight="true" outlineLevel="0" collapsed="false">
      <c r="A1339" s="20" t="s">
        <v>4458</v>
      </c>
      <c r="B1339" s="165" t="s">
        <v>1691</v>
      </c>
      <c r="C1339" s="165" t="s">
        <v>1692</v>
      </c>
      <c r="D1339" s="165" t="s">
        <v>4459</v>
      </c>
      <c r="E1339" s="53" t="n">
        <v>31.956225</v>
      </c>
      <c r="F1339" s="53" t="n">
        <v>-103.89243</v>
      </c>
      <c r="G1339" s="53"/>
      <c r="H1339" s="53"/>
      <c r="I1339" s="173" t="s">
        <v>317</v>
      </c>
      <c r="J1339" s="53" t="n">
        <v>1</v>
      </c>
    </row>
    <row r="1340" customFormat="false" ht="15" hidden="false" customHeight="true" outlineLevel="0" collapsed="false">
      <c r="A1340" s="20" t="s">
        <v>4460</v>
      </c>
      <c r="B1340" s="165" t="s">
        <v>1691</v>
      </c>
      <c r="C1340" s="165" t="s">
        <v>1692</v>
      </c>
      <c r="D1340" s="165" t="s">
        <v>4461</v>
      </c>
      <c r="E1340" s="53" t="n">
        <v>31.670235</v>
      </c>
      <c r="F1340" s="53" t="n">
        <v>-103.6694325</v>
      </c>
      <c r="G1340" s="53"/>
      <c r="H1340" s="53"/>
      <c r="I1340" s="173" t="s">
        <v>317</v>
      </c>
      <c r="J1340" s="53" t="n">
        <v>1</v>
      </c>
    </row>
    <row r="1341" customFormat="false" ht="15" hidden="false" customHeight="true" outlineLevel="0" collapsed="false">
      <c r="A1341" s="20" t="s">
        <v>4462</v>
      </c>
      <c r="B1341" s="165" t="s">
        <v>1691</v>
      </c>
      <c r="C1341" s="165" t="s">
        <v>1692</v>
      </c>
      <c r="D1341" s="165" t="s">
        <v>4463</v>
      </c>
      <c r="E1341" s="53" t="n">
        <v>31.979628</v>
      </c>
      <c r="F1341" s="53" t="n">
        <v>-101.934718</v>
      </c>
      <c r="G1341" s="53"/>
      <c r="H1341" s="53"/>
      <c r="I1341" s="173" t="s">
        <v>317</v>
      </c>
      <c r="J1341" s="53" t="n">
        <v>1</v>
      </c>
    </row>
    <row r="1342" customFormat="false" ht="15" hidden="false" customHeight="true" outlineLevel="0" collapsed="false">
      <c r="A1342" s="20" t="s">
        <v>4464</v>
      </c>
      <c r="B1342" s="165" t="s">
        <v>1691</v>
      </c>
      <c r="C1342" s="165" t="s">
        <v>1692</v>
      </c>
      <c r="D1342" s="165" t="s">
        <v>4465</v>
      </c>
      <c r="E1342" s="53" t="n">
        <v>31.813865</v>
      </c>
      <c r="F1342" s="53" t="n">
        <v>-101.918937</v>
      </c>
      <c r="G1342" s="53"/>
      <c r="H1342" s="53"/>
      <c r="I1342" s="173" t="s">
        <v>317</v>
      </c>
      <c r="J1342" s="53" t="n">
        <v>1</v>
      </c>
    </row>
    <row r="1343" customFormat="false" ht="15" hidden="false" customHeight="true" outlineLevel="0" collapsed="false">
      <c r="A1343" s="20" t="s">
        <v>4466</v>
      </c>
      <c r="B1343" s="165" t="s">
        <v>1691</v>
      </c>
      <c r="C1343" s="165" t="s">
        <v>1692</v>
      </c>
      <c r="D1343" s="165" t="s">
        <v>4467</v>
      </c>
      <c r="E1343" s="53" t="n">
        <v>32.12690497</v>
      </c>
      <c r="F1343" s="53" t="n">
        <v>-101.856599</v>
      </c>
      <c r="G1343" s="53"/>
      <c r="H1343" s="53"/>
      <c r="I1343" s="173" t="s">
        <v>317</v>
      </c>
      <c r="J1343" s="53" t="n">
        <v>1</v>
      </c>
    </row>
    <row r="1344" customFormat="false" ht="15" hidden="false" customHeight="true" outlineLevel="0" collapsed="false">
      <c r="A1344" s="20" t="s">
        <v>4468</v>
      </c>
      <c r="B1344" s="165" t="s">
        <v>1691</v>
      </c>
      <c r="C1344" s="165" t="s">
        <v>1692</v>
      </c>
      <c r="D1344" s="165" t="s">
        <v>4469</v>
      </c>
      <c r="E1344" s="53" t="n">
        <v>32.101206</v>
      </c>
      <c r="F1344" s="53" t="n">
        <v>-101.84171</v>
      </c>
      <c r="G1344" s="53"/>
      <c r="H1344" s="53"/>
      <c r="I1344" s="173" t="s">
        <v>317</v>
      </c>
      <c r="J1344" s="53" t="n">
        <v>1</v>
      </c>
    </row>
    <row r="1345" customFormat="false" ht="15" hidden="false" customHeight="true" outlineLevel="0" collapsed="false">
      <c r="A1345" s="20" t="s">
        <v>4470</v>
      </c>
      <c r="B1345" s="165" t="s">
        <v>1691</v>
      </c>
      <c r="C1345" s="165" t="s">
        <v>1692</v>
      </c>
      <c r="D1345" s="165" t="s">
        <v>4471</v>
      </c>
      <c r="E1345" s="53" t="n">
        <v>32.096761</v>
      </c>
      <c r="F1345" s="53" t="n">
        <v>-101.836621</v>
      </c>
      <c r="G1345" s="53"/>
      <c r="H1345" s="53"/>
      <c r="I1345" s="173" t="s">
        <v>317</v>
      </c>
      <c r="J1345" s="53" t="n">
        <v>1</v>
      </c>
    </row>
    <row r="1346" customFormat="false" ht="15" hidden="false" customHeight="true" outlineLevel="0" collapsed="false">
      <c r="A1346" s="20" t="s">
        <v>4472</v>
      </c>
      <c r="B1346" s="165" t="s">
        <v>1691</v>
      </c>
      <c r="C1346" s="165" t="s">
        <v>1692</v>
      </c>
      <c r="D1346" s="165" t="s">
        <v>4473</v>
      </c>
      <c r="E1346" s="53" t="n">
        <v>31.370769</v>
      </c>
      <c r="F1346" s="53" t="n">
        <v>-101.7571835</v>
      </c>
      <c r="G1346" s="53"/>
      <c r="H1346" s="53"/>
      <c r="I1346" s="173" t="s">
        <v>317</v>
      </c>
      <c r="J1346" s="53" t="n">
        <v>1</v>
      </c>
    </row>
    <row r="1347" customFormat="false" ht="15" hidden="false" customHeight="true" outlineLevel="0" collapsed="false">
      <c r="A1347" s="20" t="s">
        <v>4474</v>
      </c>
      <c r="B1347" s="165" t="s">
        <v>1691</v>
      </c>
      <c r="C1347" s="165" t="s">
        <v>1692</v>
      </c>
      <c r="D1347" s="165" t="s">
        <v>4475</v>
      </c>
      <c r="E1347" s="53" t="n">
        <v>31.73000833</v>
      </c>
      <c r="F1347" s="53" t="n">
        <v>-101.7947469</v>
      </c>
      <c r="G1347" s="53"/>
      <c r="H1347" s="53"/>
      <c r="I1347" s="173" t="s">
        <v>317</v>
      </c>
      <c r="J1347" s="53" t="n">
        <v>1</v>
      </c>
    </row>
    <row r="1348" customFormat="false" ht="15" hidden="false" customHeight="true" outlineLevel="0" collapsed="false">
      <c r="A1348" s="20" t="s">
        <v>4476</v>
      </c>
      <c r="B1348" s="165" t="s">
        <v>1691</v>
      </c>
      <c r="C1348" s="165" t="s">
        <v>1692</v>
      </c>
      <c r="D1348" s="165" t="s">
        <v>4477</v>
      </c>
      <c r="E1348" s="53" t="n">
        <v>32.1123895</v>
      </c>
      <c r="F1348" s="53" t="n">
        <v>-101.8009795</v>
      </c>
      <c r="G1348" s="53"/>
      <c r="H1348" s="53"/>
      <c r="I1348" s="173" t="s">
        <v>317</v>
      </c>
      <c r="J1348" s="53" t="n">
        <v>1</v>
      </c>
    </row>
    <row r="1349" customFormat="false" ht="15" hidden="false" customHeight="true" outlineLevel="0" collapsed="false">
      <c r="A1349" s="20" t="s">
        <v>4478</v>
      </c>
      <c r="B1349" s="165" t="s">
        <v>1691</v>
      </c>
      <c r="C1349" s="165" t="s">
        <v>1692</v>
      </c>
      <c r="D1349" s="165" t="s">
        <v>4479</v>
      </c>
      <c r="E1349" s="53" t="n">
        <v>31.98602279</v>
      </c>
      <c r="F1349" s="53" t="n">
        <v>-101.8105309</v>
      </c>
      <c r="G1349" s="53"/>
      <c r="H1349" s="53"/>
      <c r="I1349" s="173" t="s">
        <v>317</v>
      </c>
      <c r="J1349" s="53" t="n">
        <v>1</v>
      </c>
    </row>
    <row r="1350" customFormat="false" ht="15" hidden="false" customHeight="true" outlineLevel="0" collapsed="false">
      <c r="A1350" s="20" t="s">
        <v>4480</v>
      </c>
      <c r="B1350" s="165" t="s">
        <v>1691</v>
      </c>
      <c r="C1350" s="165" t="s">
        <v>1692</v>
      </c>
      <c r="D1350" s="165" t="s">
        <v>4481</v>
      </c>
      <c r="E1350" s="53" t="n">
        <v>32.43517496</v>
      </c>
      <c r="F1350" s="53" t="n">
        <v>-101.8307658</v>
      </c>
      <c r="G1350" s="53"/>
      <c r="H1350" s="53"/>
      <c r="I1350" s="173" t="s">
        <v>317</v>
      </c>
      <c r="J1350" s="53" t="n">
        <v>1</v>
      </c>
    </row>
    <row r="1351" customFormat="false" ht="15" hidden="false" customHeight="true" outlineLevel="0" collapsed="false">
      <c r="A1351" s="20" t="s">
        <v>4482</v>
      </c>
      <c r="B1351" s="165" t="s">
        <v>1691</v>
      </c>
      <c r="C1351" s="165" t="s">
        <v>1692</v>
      </c>
      <c r="D1351" s="165" t="s">
        <v>4483</v>
      </c>
      <c r="E1351" s="53" t="n">
        <v>31.92292425</v>
      </c>
      <c r="F1351" s="53" t="n">
        <v>-101.7570693</v>
      </c>
      <c r="G1351" s="53"/>
      <c r="H1351" s="53"/>
      <c r="I1351" s="173" t="s">
        <v>317</v>
      </c>
      <c r="J1351" s="53" t="n">
        <v>1</v>
      </c>
    </row>
    <row r="1352" customFormat="false" ht="15" hidden="false" customHeight="true" outlineLevel="0" collapsed="false">
      <c r="A1352" s="20" t="s">
        <v>4484</v>
      </c>
      <c r="B1352" s="165" t="s">
        <v>1691</v>
      </c>
      <c r="C1352" s="165" t="s">
        <v>1692</v>
      </c>
      <c r="D1352" s="165" t="s">
        <v>4485</v>
      </c>
      <c r="E1352" s="53" t="n">
        <v>31.908942</v>
      </c>
      <c r="F1352" s="53" t="n">
        <v>-101.771167</v>
      </c>
      <c r="G1352" s="53"/>
      <c r="H1352" s="53"/>
      <c r="I1352" s="173" t="s">
        <v>317</v>
      </c>
      <c r="J1352" s="53" t="n">
        <v>1</v>
      </c>
    </row>
    <row r="1353" customFormat="false" ht="15" hidden="false" customHeight="true" outlineLevel="0" collapsed="false">
      <c r="A1353" s="20" t="s">
        <v>4486</v>
      </c>
      <c r="B1353" s="165" t="s">
        <v>1691</v>
      </c>
      <c r="C1353" s="165" t="s">
        <v>1692</v>
      </c>
      <c r="D1353" s="165" t="s">
        <v>4487</v>
      </c>
      <c r="E1353" s="53" t="n">
        <v>31.982323</v>
      </c>
      <c r="F1353" s="53" t="n">
        <v>-101.7832257</v>
      </c>
      <c r="G1353" s="53"/>
      <c r="H1353" s="53"/>
      <c r="I1353" s="173" t="s">
        <v>317</v>
      </c>
      <c r="J1353" s="53" t="n">
        <v>1</v>
      </c>
    </row>
    <row r="1354" customFormat="false" ht="15" hidden="false" customHeight="true" outlineLevel="0" collapsed="false">
      <c r="A1354" s="20" t="s">
        <v>4488</v>
      </c>
      <c r="B1354" s="165" t="s">
        <v>1691</v>
      </c>
      <c r="C1354" s="165" t="s">
        <v>1692</v>
      </c>
      <c r="D1354" s="165" t="s">
        <v>4489</v>
      </c>
      <c r="E1354" s="53" t="n">
        <v>32.032154</v>
      </c>
      <c r="F1354" s="53" t="n">
        <v>-101.758871</v>
      </c>
      <c r="G1354" s="53"/>
      <c r="H1354" s="53"/>
      <c r="I1354" s="173" t="s">
        <v>317</v>
      </c>
      <c r="J1354" s="53" t="n">
        <v>1</v>
      </c>
    </row>
    <row r="1355" customFormat="false" ht="15" hidden="false" customHeight="true" outlineLevel="0" collapsed="false">
      <c r="A1355" s="20" t="s">
        <v>4490</v>
      </c>
      <c r="B1355" s="165" t="s">
        <v>1691</v>
      </c>
      <c r="C1355" s="165" t="s">
        <v>1692</v>
      </c>
      <c r="D1355" s="165" t="s">
        <v>4491</v>
      </c>
      <c r="E1355" s="53" t="n">
        <v>32.28015863</v>
      </c>
      <c r="F1355" s="53" t="n">
        <v>-101.7827795</v>
      </c>
      <c r="G1355" s="53"/>
      <c r="H1355" s="53"/>
      <c r="I1355" s="173" t="s">
        <v>317</v>
      </c>
      <c r="J1355" s="53" t="n">
        <v>1</v>
      </c>
    </row>
    <row r="1356" customFormat="false" ht="15" hidden="false" customHeight="true" outlineLevel="0" collapsed="false">
      <c r="A1356" s="20" t="s">
        <v>4492</v>
      </c>
      <c r="B1356" s="165" t="s">
        <v>1691</v>
      </c>
      <c r="C1356" s="165" t="s">
        <v>1692</v>
      </c>
      <c r="D1356" s="165" t="s">
        <v>4493</v>
      </c>
      <c r="E1356" s="53" t="n">
        <v>32.350394</v>
      </c>
      <c r="F1356" s="53" t="n">
        <v>-101.783895</v>
      </c>
      <c r="G1356" s="53"/>
      <c r="H1356" s="53"/>
      <c r="I1356" s="173" t="s">
        <v>317</v>
      </c>
      <c r="J1356" s="53" t="n">
        <v>1</v>
      </c>
    </row>
    <row r="1357" customFormat="false" ht="15" hidden="false" customHeight="true" outlineLevel="0" collapsed="false">
      <c r="A1357" s="20" t="s">
        <v>4494</v>
      </c>
      <c r="B1357" s="165" t="s">
        <v>1691</v>
      </c>
      <c r="C1357" s="165" t="s">
        <v>1692</v>
      </c>
      <c r="D1357" s="165" t="s">
        <v>4495</v>
      </c>
      <c r="E1357" s="53" t="n">
        <v>31.63588336</v>
      </c>
      <c r="F1357" s="53" t="n">
        <v>-104.014098</v>
      </c>
      <c r="G1357" s="53"/>
      <c r="H1357" s="53"/>
      <c r="I1357" s="173" t="s">
        <v>317</v>
      </c>
      <c r="J1357" s="53" t="n">
        <v>1</v>
      </c>
    </row>
    <row r="1358" customFormat="false" ht="15" hidden="false" customHeight="true" outlineLevel="0" collapsed="false">
      <c r="A1358" s="20" t="s">
        <v>4496</v>
      </c>
      <c r="B1358" s="165" t="s">
        <v>1691</v>
      </c>
      <c r="C1358" s="165" t="s">
        <v>1692</v>
      </c>
      <c r="D1358" s="165" t="s">
        <v>4497</v>
      </c>
      <c r="E1358" s="53" t="n">
        <v>31.803193</v>
      </c>
      <c r="F1358" s="53" t="n">
        <v>-104.123736</v>
      </c>
      <c r="G1358" s="53"/>
      <c r="H1358" s="53"/>
      <c r="I1358" s="173" t="s">
        <v>317</v>
      </c>
      <c r="J1358" s="53" t="n">
        <v>1</v>
      </c>
    </row>
    <row r="1359" customFormat="false" ht="15" hidden="false" customHeight="true" outlineLevel="0" collapsed="false">
      <c r="A1359" s="20" t="s">
        <v>4498</v>
      </c>
      <c r="B1359" s="165" t="s">
        <v>1691</v>
      </c>
      <c r="C1359" s="165" t="s">
        <v>1692</v>
      </c>
      <c r="D1359" s="165" t="s">
        <v>4499</v>
      </c>
      <c r="E1359" s="53" t="n">
        <v>31.97124</v>
      </c>
      <c r="F1359" s="53" t="n">
        <v>-104.175411</v>
      </c>
      <c r="G1359" s="53"/>
      <c r="H1359" s="53"/>
      <c r="I1359" s="173" t="s">
        <v>317</v>
      </c>
      <c r="J1359" s="53" t="n">
        <v>1</v>
      </c>
    </row>
    <row r="1360" customFormat="false" ht="15" hidden="false" customHeight="true" outlineLevel="0" collapsed="false">
      <c r="A1360" s="20" t="s">
        <v>4500</v>
      </c>
      <c r="B1360" s="165" t="s">
        <v>1691</v>
      </c>
      <c r="C1360" s="165" t="s">
        <v>1692</v>
      </c>
      <c r="D1360" s="165" t="s">
        <v>4501</v>
      </c>
      <c r="E1360" s="53" t="n">
        <v>31.707885</v>
      </c>
      <c r="F1360" s="53" t="n">
        <v>-103.958419</v>
      </c>
      <c r="G1360" s="53"/>
      <c r="H1360" s="53"/>
      <c r="I1360" s="173" t="s">
        <v>317</v>
      </c>
      <c r="J1360" s="53" t="n">
        <v>1</v>
      </c>
    </row>
    <row r="1361" customFormat="false" ht="15" hidden="false" customHeight="true" outlineLevel="0" collapsed="false">
      <c r="A1361" s="20" t="s">
        <v>4502</v>
      </c>
      <c r="B1361" s="165" t="s">
        <v>1691</v>
      </c>
      <c r="C1361" s="165" t="s">
        <v>1692</v>
      </c>
      <c r="D1361" s="165" t="s">
        <v>4503</v>
      </c>
      <c r="E1361" s="53" t="n">
        <v>31.82680037</v>
      </c>
      <c r="F1361" s="53" t="n">
        <v>-103.9621236</v>
      </c>
      <c r="G1361" s="53"/>
      <c r="H1361" s="53"/>
      <c r="I1361" s="173" t="s">
        <v>317</v>
      </c>
      <c r="J1361" s="53" t="n">
        <v>1</v>
      </c>
    </row>
    <row r="1362" customFormat="false" ht="15" hidden="false" customHeight="true" outlineLevel="0" collapsed="false">
      <c r="A1362" s="20" t="s">
        <v>4504</v>
      </c>
      <c r="B1362" s="165" t="s">
        <v>1691</v>
      </c>
      <c r="C1362" s="165" t="s">
        <v>1692</v>
      </c>
      <c r="D1362" s="165" t="s">
        <v>4505</v>
      </c>
      <c r="E1362" s="53" t="n">
        <v>31.821814</v>
      </c>
      <c r="F1362" s="53" t="n">
        <v>-103.960345</v>
      </c>
      <c r="G1362" s="53"/>
      <c r="H1362" s="53"/>
      <c r="I1362" s="173" t="s">
        <v>317</v>
      </c>
      <c r="J1362" s="53" t="n">
        <v>1</v>
      </c>
    </row>
    <row r="1363" customFormat="false" ht="15" hidden="false" customHeight="true" outlineLevel="0" collapsed="false">
      <c r="A1363" s="20" t="s">
        <v>4506</v>
      </c>
      <c r="B1363" s="165" t="s">
        <v>1691</v>
      </c>
      <c r="C1363" s="165" t="s">
        <v>1692</v>
      </c>
      <c r="D1363" s="165" t="s">
        <v>4507</v>
      </c>
      <c r="E1363" s="53" t="n">
        <v>31.972865</v>
      </c>
      <c r="F1363" s="53" t="n">
        <v>-104.060866</v>
      </c>
      <c r="G1363" s="53"/>
      <c r="H1363" s="53"/>
      <c r="I1363" s="173" t="s">
        <v>317</v>
      </c>
      <c r="J1363" s="53" t="n">
        <v>1</v>
      </c>
    </row>
    <row r="1364" customFormat="false" ht="15" hidden="false" customHeight="true" outlineLevel="0" collapsed="false">
      <c r="A1364" s="20" t="s">
        <v>4508</v>
      </c>
      <c r="B1364" s="165" t="s">
        <v>1691</v>
      </c>
      <c r="C1364" s="165" t="s">
        <v>1692</v>
      </c>
      <c r="D1364" s="165" t="s">
        <v>4509</v>
      </c>
      <c r="E1364" s="53" t="n">
        <v>31.363118</v>
      </c>
      <c r="F1364" s="53" t="n">
        <v>-101.7752</v>
      </c>
      <c r="G1364" s="53"/>
      <c r="H1364" s="53"/>
      <c r="I1364" s="173" t="s">
        <v>317</v>
      </c>
      <c r="J1364" s="53" t="n">
        <v>1</v>
      </c>
    </row>
    <row r="1365" customFormat="false" ht="15" hidden="false" customHeight="true" outlineLevel="0" collapsed="false">
      <c r="A1365" s="20" t="s">
        <v>4510</v>
      </c>
      <c r="B1365" s="165" t="s">
        <v>1691</v>
      </c>
      <c r="C1365" s="165" t="s">
        <v>1692</v>
      </c>
      <c r="D1365" s="165" t="s">
        <v>4511</v>
      </c>
      <c r="E1365" s="53" t="n">
        <v>32.280933</v>
      </c>
      <c r="F1365" s="53" t="n">
        <v>-101.804761</v>
      </c>
      <c r="G1365" s="53"/>
      <c r="H1365" s="53"/>
      <c r="I1365" s="173" t="s">
        <v>317</v>
      </c>
      <c r="J1365" s="53" t="n">
        <v>1</v>
      </c>
    </row>
    <row r="1366" customFormat="false" ht="15" hidden="false" customHeight="true" outlineLevel="0" collapsed="false">
      <c r="A1366" s="20" t="s">
        <v>4512</v>
      </c>
      <c r="B1366" s="165" t="s">
        <v>1691</v>
      </c>
      <c r="C1366" s="165" t="s">
        <v>1692</v>
      </c>
      <c r="D1366" s="165" t="s">
        <v>4513</v>
      </c>
      <c r="E1366" s="53" t="n">
        <v>31.882326</v>
      </c>
      <c r="F1366" s="53" t="n">
        <v>-101.866282</v>
      </c>
      <c r="G1366" s="53"/>
      <c r="H1366" s="53"/>
      <c r="I1366" s="173" t="s">
        <v>317</v>
      </c>
      <c r="J1366" s="53" t="n">
        <v>1</v>
      </c>
    </row>
    <row r="1367" customFormat="false" ht="15" hidden="false" customHeight="true" outlineLevel="0" collapsed="false">
      <c r="A1367" s="20" t="s">
        <v>4514</v>
      </c>
      <c r="B1367" s="165" t="s">
        <v>1691</v>
      </c>
      <c r="C1367" s="165" t="s">
        <v>1692</v>
      </c>
      <c r="D1367" s="165" t="s">
        <v>4515</v>
      </c>
      <c r="E1367" s="53" t="n">
        <v>31.2727401</v>
      </c>
      <c r="F1367" s="53" t="n">
        <v>-103.1112339</v>
      </c>
      <c r="G1367" s="53"/>
      <c r="H1367" s="53"/>
      <c r="I1367" s="173" t="s">
        <v>317</v>
      </c>
      <c r="J1367" s="53" t="n">
        <v>1</v>
      </c>
    </row>
    <row r="1368" customFormat="false" ht="15" hidden="false" customHeight="true" outlineLevel="0" collapsed="false">
      <c r="A1368" s="20" t="s">
        <v>4516</v>
      </c>
      <c r="B1368" s="165" t="s">
        <v>1691</v>
      </c>
      <c r="C1368" s="165" t="s">
        <v>1692</v>
      </c>
      <c r="D1368" s="165" t="s">
        <v>4517</v>
      </c>
      <c r="E1368" s="53" t="n">
        <v>31.118826</v>
      </c>
      <c r="F1368" s="53" t="n">
        <v>-102.299883</v>
      </c>
      <c r="G1368" s="53"/>
      <c r="H1368" s="53"/>
      <c r="I1368" s="173" t="s">
        <v>317</v>
      </c>
      <c r="J1368" s="53" t="n">
        <v>1</v>
      </c>
    </row>
    <row r="1369" customFormat="false" ht="15" hidden="false" customHeight="true" outlineLevel="0" collapsed="false">
      <c r="A1369" s="20" t="s">
        <v>4518</v>
      </c>
      <c r="B1369" s="165" t="s">
        <v>1691</v>
      </c>
      <c r="C1369" s="165" t="s">
        <v>1692</v>
      </c>
      <c r="D1369" s="165" t="s">
        <v>4519</v>
      </c>
      <c r="E1369" s="53" t="n">
        <v>31.94417554</v>
      </c>
      <c r="F1369" s="53" t="n">
        <v>-104.2756353</v>
      </c>
      <c r="G1369" s="53"/>
      <c r="H1369" s="53"/>
      <c r="I1369" s="173" t="s">
        <v>317</v>
      </c>
      <c r="J1369" s="53" t="n">
        <v>1</v>
      </c>
    </row>
    <row r="1370" customFormat="false" ht="15" hidden="false" customHeight="true" outlineLevel="0" collapsed="false">
      <c r="A1370" s="20" t="s">
        <v>4520</v>
      </c>
      <c r="B1370" s="165" t="s">
        <v>1691</v>
      </c>
      <c r="C1370" s="165" t="s">
        <v>1692</v>
      </c>
      <c r="D1370" s="165" t="s">
        <v>4521</v>
      </c>
      <c r="E1370" s="53" t="n">
        <v>31.84869523</v>
      </c>
      <c r="F1370" s="53" t="n">
        <v>-104.2206596</v>
      </c>
      <c r="G1370" s="53"/>
      <c r="H1370" s="53"/>
      <c r="I1370" s="173" t="s">
        <v>317</v>
      </c>
      <c r="J1370" s="53" t="n">
        <v>1</v>
      </c>
    </row>
    <row r="1371" customFormat="false" ht="15" hidden="false" customHeight="true" outlineLevel="0" collapsed="false">
      <c r="A1371" s="20" t="s">
        <v>4522</v>
      </c>
      <c r="B1371" s="165" t="s">
        <v>1691</v>
      </c>
      <c r="C1371" s="165" t="s">
        <v>1692</v>
      </c>
      <c r="D1371" s="165" t="s">
        <v>4523</v>
      </c>
      <c r="E1371" s="53" t="n">
        <v>31.745408</v>
      </c>
      <c r="F1371" s="53" t="n">
        <v>-104.102326</v>
      </c>
      <c r="G1371" s="53"/>
      <c r="H1371" s="53"/>
      <c r="I1371" s="173" t="s">
        <v>317</v>
      </c>
      <c r="J1371" s="53" t="n">
        <v>1</v>
      </c>
    </row>
    <row r="1372" customFormat="false" ht="15" hidden="false" customHeight="true" outlineLevel="0" collapsed="false">
      <c r="A1372" s="20" t="s">
        <v>4524</v>
      </c>
      <c r="B1372" s="165" t="s">
        <v>1691</v>
      </c>
      <c r="C1372" s="165" t="s">
        <v>1692</v>
      </c>
      <c r="D1372" s="165" t="s">
        <v>4525</v>
      </c>
      <c r="E1372" s="53" t="n">
        <v>32.00086574</v>
      </c>
      <c r="F1372" s="53" t="n">
        <v>-104.1810727</v>
      </c>
      <c r="G1372" s="53"/>
      <c r="H1372" s="53"/>
      <c r="I1372" s="173" t="s">
        <v>317</v>
      </c>
      <c r="J1372" s="53" t="n">
        <v>1</v>
      </c>
    </row>
    <row r="1373" customFormat="false" ht="15" hidden="false" customHeight="true" outlineLevel="0" collapsed="false">
      <c r="A1373" s="20" t="s">
        <v>4526</v>
      </c>
      <c r="B1373" s="165" t="s">
        <v>1691</v>
      </c>
      <c r="C1373" s="165" t="s">
        <v>1692</v>
      </c>
      <c r="D1373" s="165" t="s">
        <v>4527</v>
      </c>
      <c r="E1373" s="53" t="n">
        <v>31.77077731</v>
      </c>
      <c r="F1373" s="53" t="n">
        <v>-104.0137119</v>
      </c>
      <c r="G1373" s="53"/>
      <c r="H1373" s="53"/>
      <c r="I1373" s="173" t="s">
        <v>317</v>
      </c>
      <c r="J1373" s="53" t="n">
        <v>1</v>
      </c>
    </row>
    <row r="1374" customFormat="false" ht="15" hidden="false" customHeight="true" outlineLevel="0" collapsed="false">
      <c r="A1374" s="20" t="s">
        <v>4528</v>
      </c>
      <c r="B1374" s="165" t="s">
        <v>1691</v>
      </c>
      <c r="C1374" s="165" t="s">
        <v>1692</v>
      </c>
      <c r="D1374" s="165" t="s">
        <v>4529</v>
      </c>
      <c r="E1374" s="53" t="n">
        <v>31.90457994</v>
      </c>
      <c r="F1374" s="53" t="n">
        <v>-104.0511489</v>
      </c>
      <c r="G1374" s="53"/>
      <c r="H1374" s="53"/>
      <c r="I1374" s="173" t="s">
        <v>317</v>
      </c>
      <c r="J1374" s="53" t="n">
        <v>1</v>
      </c>
    </row>
    <row r="1375" customFormat="false" ht="15" hidden="false" customHeight="true" outlineLevel="0" collapsed="false">
      <c r="A1375" s="20" t="s">
        <v>4530</v>
      </c>
      <c r="B1375" s="165" t="s">
        <v>1691</v>
      </c>
      <c r="C1375" s="165" t="s">
        <v>1692</v>
      </c>
      <c r="D1375" s="165" t="s">
        <v>4531</v>
      </c>
      <c r="E1375" s="53" t="n">
        <v>31.90036641</v>
      </c>
      <c r="F1375" s="53" t="n">
        <v>-104.0287663</v>
      </c>
      <c r="G1375" s="53"/>
      <c r="H1375" s="53"/>
      <c r="I1375" s="173" t="s">
        <v>317</v>
      </c>
      <c r="J1375" s="53" t="n">
        <v>1</v>
      </c>
    </row>
    <row r="1376" customFormat="false" ht="15" hidden="false" customHeight="true" outlineLevel="0" collapsed="false">
      <c r="A1376" s="20" t="s">
        <v>4532</v>
      </c>
      <c r="B1376" s="165" t="s">
        <v>1691</v>
      </c>
      <c r="C1376" s="165" t="s">
        <v>1692</v>
      </c>
      <c r="D1376" s="165" t="s">
        <v>4533</v>
      </c>
      <c r="E1376" s="53" t="n">
        <v>31.461736</v>
      </c>
      <c r="F1376" s="53" t="n">
        <v>-103.706753</v>
      </c>
      <c r="G1376" s="53"/>
      <c r="H1376" s="53"/>
      <c r="I1376" s="173" t="s">
        <v>317</v>
      </c>
      <c r="J1376" s="53" t="n">
        <v>1</v>
      </c>
    </row>
    <row r="1377" customFormat="false" ht="15" hidden="false" customHeight="true" outlineLevel="0" collapsed="false">
      <c r="A1377" s="20" t="s">
        <v>4534</v>
      </c>
      <c r="B1377" s="165" t="s">
        <v>1691</v>
      </c>
      <c r="C1377" s="165" t="s">
        <v>1692</v>
      </c>
      <c r="D1377" s="165" t="s">
        <v>4535</v>
      </c>
      <c r="E1377" s="53" t="n">
        <v>32.17747822</v>
      </c>
      <c r="F1377" s="53" t="n">
        <v>-104.2757108</v>
      </c>
      <c r="G1377" s="53"/>
      <c r="H1377" s="53"/>
      <c r="I1377" s="173" t="s">
        <v>317</v>
      </c>
      <c r="J1377" s="53" t="n">
        <v>1</v>
      </c>
    </row>
    <row r="1378" customFormat="false" ht="15" hidden="false" customHeight="true" outlineLevel="0" collapsed="false">
      <c r="A1378" s="20" t="s">
        <v>4536</v>
      </c>
      <c r="B1378" s="165" t="s">
        <v>1691</v>
      </c>
      <c r="C1378" s="165" t="s">
        <v>1692</v>
      </c>
      <c r="D1378" s="165" t="s">
        <v>4537</v>
      </c>
      <c r="E1378" s="53" t="n">
        <v>31.611272</v>
      </c>
      <c r="F1378" s="53" t="n">
        <v>-104.014094</v>
      </c>
      <c r="G1378" s="53"/>
      <c r="H1378" s="53"/>
      <c r="I1378" s="173" t="s">
        <v>317</v>
      </c>
      <c r="J1378" s="53" t="n">
        <v>1</v>
      </c>
    </row>
    <row r="1379" customFormat="false" ht="15" hidden="false" customHeight="true" outlineLevel="0" collapsed="false">
      <c r="A1379" s="20" t="s">
        <v>4538</v>
      </c>
      <c r="B1379" s="165" t="s">
        <v>1691</v>
      </c>
      <c r="C1379" s="165" t="s">
        <v>1692</v>
      </c>
      <c r="D1379" s="165" t="s">
        <v>4539</v>
      </c>
      <c r="E1379" s="53" t="n">
        <v>32.034985</v>
      </c>
      <c r="F1379" s="53" t="n">
        <v>-104.222067</v>
      </c>
      <c r="G1379" s="53"/>
      <c r="H1379" s="53"/>
      <c r="I1379" s="173" t="s">
        <v>317</v>
      </c>
      <c r="J1379" s="53" t="n">
        <v>1</v>
      </c>
    </row>
    <row r="1380" customFormat="false" ht="15" hidden="false" customHeight="true" outlineLevel="0" collapsed="false">
      <c r="A1380" s="20" t="s">
        <v>4540</v>
      </c>
      <c r="B1380" s="165" t="s">
        <v>1691</v>
      </c>
      <c r="C1380" s="165" t="s">
        <v>1692</v>
      </c>
      <c r="D1380" s="165" t="s">
        <v>4541</v>
      </c>
      <c r="E1380" s="53" t="n">
        <v>31.87294833</v>
      </c>
      <c r="F1380" s="53" t="n">
        <v>-104.0588953</v>
      </c>
      <c r="G1380" s="53"/>
      <c r="H1380" s="53"/>
      <c r="I1380" s="173" t="s">
        <v>317</v>
      </c>
      <c r="J1380" s="53" t="n">
        <v>1</v>
      </c>
    </row>
    <row r="1381" customFormat="false" ht="15" hidden="false" customHeight="true" outlineLevel="0" collapsed="false">
      <c r="A1381" s="20" t="s">
        <v>4542</v>
      </c>
      <c r="B1381" s="165" t="s">
        <v>1691</v>
      </c>
      <c r="C1381" s="165" t="s">
        <v>1692</v>
      </c>
      <c r="D1381" s="165" t="s">
        <v>4543</v>
      </c>
      <c r="E1381" s="53" t="n">
        <v>31.724197</v>
      </c>
      <c r="F1381" s="53" t="n">
        <v>-103.895407</v>
      </c>
      <c r="G1381" s="53"/>
      <c r="H1381" s="53"/>
      <c r="I1381" s="173" t="s">
        <v>317</v>
      </c>
      <c r="J1381" s="53" t="n">
        <v>1</v>
      </c>
    </row>
    <row r="1382" customFormat="false" ht="15" hidden="false" customHeight="true" outlineLevel="0" collapsed="false">
      <c r="A1382" s="20" t="s">
        <v>4544</v>
      </c>
      <c r="B1382" s="165" t="s">
        <v>1691</v>
      </c>
      <c r="C1382" s="165" t="s">
        <v>1692</v>
      </c>
      <c r="D1382" s="165" t="s">
        <v>4545</v>
      </c>
      <c r="E1382" s="53" t="n">
        <v>31.997979</v>
      </c>
      <c r="F1382" s="53" t="n">
        <v>-104.154552</v>
      </c>
      <c r="G1382" s="53"/>
      <c r="H1382" s="53"/>
      <c r="I1382" s="173" t="s">
        <v>317</v>
      </c>
      <c r="J1382" s="53" t="n">
        <v>1</v>
      </c>
    </row>
    <row r="1383" customFormat="false" ht="15" hidden="false" customHeight="true" outlineLevel="0" collapsed="false">
      <c r="A1383" s="20" t="s">
        <v>4546</v>
      </c>
      <c r="B1383" s="165" t="s">
        <v>1691</v>
      </c>
      <c r="C1383" s="165" t="s">
        <v>1692</v>
      </c>
      <c r="D1383" s="165" t="s">
        <v>4547</v>
      </c>
      <c r="E1383" s="53" t="n">
        <v>32.17697138</v>
      </c>
      <c r="F1383" s="53" t="n">
        <v>-104.2916098</v>
      </c>
      <c r="G1383" s="53"/>
      <c r="H1383" s="53"/>
      <c r="I1383" s="173" t="s">
        <v>317</v>
      </c>
      <c r="J1383" s="53" t="n">
        <v>1</v>
      </c>
    </row>
    <row r="1384" customFormat="false" ht="15" hidden="false" customHeight="true" outlineLevel="0" collapsed="false">
      <c r="A1384" s="20" t="s">
        <v>4548</v>
      </c>
      <c r="B1384" s="165" t="s">
        <v>1691</v>
      </c>
      <c r="C1384" s="165" t="s">
        <v>1692</v>
      </c>
      <c r="D1384" s="165" t="s">
        <v>4549</v>
      </c>
      <c r="E1384" s="53" t="n">
        <v>31.86073146</v>
      </c>
      <c r="F1384" s="53" t="n">
        <v>-104.0256184</v>
      </c>
      <c r="G1384" s="53"/>
      <c r="H1384" s="53"/>
      <c r="I1384" s="173" t="s">
        <v>317</v>
      </c>
      <c r="J1384" s="53" t="n">
        <v>1</v>
      </c>
    </row>
    <row r="1385" customFormat="false" ht="15" hidden="false" customHeight="true" outlineLevel="0" collapsed="false">
      <c r="A1385" s="20" t="s">
        <v>4550</v>
      </c>
      <c r="B1385" s="165" t="s">
        <v>1691</v>
      </c>
      <c r="C1385" s="165" t="s">
        <v>1692</v>
      </c>
      <c r="D1385" s="165" t="s">
        <v>4551</v>
      </c>
      <c r="E1385" s="53" t="n">
        <v>32.077855</v>
      </c>
      <c r="F1385" s="53" t="n">
        <v>-104.118309</v>
      </c>
      <c r="G1385" s="53"/>
      <c r="H1385" s="53"/>
      <c r="I1385" s="173" t="s">
        <v>317</v>
      </c>
      <c r="J1385" s="53" t="n">
        <v>1</v>
      </c>
    </row>
    <row r="1386" customFormat="false" ht="15" hidden="false" customHeight="true" outlineLevel="0" collapsed="false">
      <c r="A1386" s="20" t="s">
        <v>4552</v>
      </c>
      <c r="B1386" s="165" t="s">
        <v>1691</v>
      </c>
      <c r="C1386" s="165" t="s">
        <v>1692</v>
      </c>
      <c r="D1386" s="165" t="s">
        <v>4553</v>
      </c>
      <c r="E1386" s="53" t="n">
        <v>32.02044228</v>
      </c>
      <c r="F1386" s="53" t="n">
        <v>-104.0990085</v>
      </c>
      <c r="G1386" s="53"/>
      <c r="H1386" s="53"/>
      <c r="I1386" s="173" t="s">
        <v>317</v>
      </c>
      <c r="J1386" s="53" t="n">
        <v>1</v>
      </c>
    </row>
    <row r="1387" customFormat="false" ht="15" hidden="false" customHeight="true" outlineLevel="0" collapsed="false">
      <c r="A1387" s="20" t="s">
        <v>4554</v>
      </c>
      <c r="B1387" s="165" t="s">
        <v>1691</v>
      </c>
      <c r="C1387" s="165" t="s">
        <v>1692</v>
      </c>
      <c r="D1387" s="165" t="s">
        <v>4555</v>
      </c>
      <c r="E1387" s="53" t="n">
        <v>31.9144765</v>
      </c>
      <c r="F1387" s="53" t="n">
        <v>-104.0037165</v>
      </c>
      <c r="G1387" s="53"/>
      <c r="H1387" s="53"/>
      <c r="I1387" s="173" t="s">
        <v>317</v>
      </c>
      <c r="J1387" s="53" t="n">
        <v>1</v>
      </c>
    </row>
    <row r="1388" customFormat="false" ht="15" hidden="false" customHeight="true" outlineLevel="0" collapsed="false">
      <c r="A1388" s="20" t="s">
        <v>4556</v>
      </c>
      <c r="B1388" s="165" t="s">
        <v>1691</v>
      </c>
      <c r="C1388" s="165" t="s">
        <v>1692</v>
      </c>
      <c r="D1388" s="165" t="s">
        <v>4557</v>
      </c>
      <c r="E1388" s="53" t="n">
        <v>32.07799432</v>
      </c>
      <c r="F1388" s="53" t="n">
        <v>-104.1058106</v>
      </c>
      <c r="G1388" s="53"/>
      <c r="H1388" s="53"/>
      <c r="I1388" s="173" t="s">
        <v>317</v>
      </c>
      <c r="J1388" s="53" t="n">
        <v>1</v>
      </c>
    </row>
    <row r="1389" customFormat="false" ht="15" hidden="false" customHeight="true" outlineLevel="0" collapsed="false">
      <c r="A1389" s="20" t="s">
        <v>4558</v>
      </c>
      <c r="B1389" s="165" t="s">
        <v>1691</v>
      </c>
      <c r="C1389" s="165" t="s">
        <v>1692</v>
      </c>
      <c r="D1389" s="165" t="s">
        <v>4559</v>
      </c>
      <c r="E1389" s="53" t="n">
        <v>32.253235</v>
      </c>
      <c r="F1389" s="53" t="n">
        <v>-104.181013</v>
      </c>
      <c r="G1389" s="53"/>
      <c r="H1389" s="53"/>
      <c r="I1389" s="173" t="s">
        <v>317</v>
      </c>
      <c r="J1389" s="53" t="n">
        <v>1</v>
      </c>
    </row>
    <row r="1390" customFormat="false" ht="15" hidden="false" customHeight="true" outlineLevel="0" collapsed="false">
      <c r="A1390" s="20" t="s">
        <v>4560</v>
      </c>
      <c r="B1390" s="165" t="s">
        <v>1691</v>
      </c>
      <c r="C1390" s="165" t="s">
        <v>1692</v>
      </c>
      <c r="D1390" s="165" t="s">
        <v>4561</v>
      </c>
      <c r="E1390" s="53" t="n">
        <v>32.253356</v>
      </c>
      <c r="F1390" s="53" t="n">
        <v>-104.165272</v>
      </c>
      <c r="G1390" s="53"/>
      <c r="H1390" s="53"/>
      <c r="I1390" s="173" t="s">
        <v>317</v>
      </c>
      <c r="J1390" s="53" t="n">
        <v>1</v>
      </c>
    </row>
    <row r="1391" customFormat="false" ht="15" hidden="false" customHeight="true" outlineLevel="0" collapsed="false">
      <c r="A1391" s="20" t="s">
        <v>4562</v>
      </c>
      <c r="B1391" s="165" t="s">
        <v>1691</v>
      </c>
      <c r="C1391" s="165" t="s">
        <v>1692</v>
      </c>
      <c r="D1391" s="165" t="s">
        <v>4563</v>
      </c>
      <c r="E1391" s="53" t="n">
        <v>31.96976895</v>
      </c>
      <c r="F1391" s="53" t="n">
        <v>-103.9166533</v>
      </c>
      <c r="G1391" s="53"/>
      <c r="H1391" s="53"/>
      <c r="I1391" s="173" t="s">
        <v>317</v>
      </c>
      <c r="J1391" s="53" t="n">
        <v>1</v>
      </c>
    </row>
    <row r="1392" customFormat="false" ht="15" hidden="false" customHeight="true" outlineLevel="0" collapsed="false">
      <c r="A1392" s="20" t="s">
        <v>4564</v>
      </c>
      <c r="B1392" s="165" t="s">
        <v>1691</v>
      </c>
      <c r="C1392" s="165" t="s">
        <v>1692</v>
      </c>
      <c r="D1392" s="165" t="s">
        <v>4565</v>
      </c>
      <c r="E1392" s="53" t="n">
        <v>32.048725</v>
      </c>
      <c r="F1392" s="53" t="n">
        <v>-103.911075</v>
      </c>
      <c r="G1392" s="53"/>
      <c r="H1392" s="53"/>
      <c r="I1392" s="173" t="s">
        <v>317</v>
      </c>
      <c r="J1392" s="53" t="n">
        <v>1</v>
      </c>
    </row>
    <row r="1393" customFormat="false" ht="15" hidden="false" customHeight="true" outlineLevel="0" collapsed="false">
      <c r="A1393" s="20" t="s">
        <v>4566</v>
      </c>
      <c r="B1393" s="165" t="s">
        <v>1691</v>
      </c>
      <c r="C1393" s="165" t="s">
        <v>1692</v>
      </c>
      <c r="D1393" s="165" t="s">
        <v>4567</v>
      </c>
      <c r="E1393" s="53" t="n">
        <v>32.257627</v>
      </c>
      <c r="F1393" s="53" t="n">
        <v>-104.0641775</v>
      </c>
      <c r="G1393" s="53"/>
      <c r="H1393" s="53"/>
      <c r="I1393" s="173" t="s">
        <v>317</v>
      </c>
      <c r="J1393" s="53" t="n">
        <v>1</v>
      </c>
    </row>
    <row r="1394" customFormat="false" ht="15" hidden="false" customHeight="true" outlineLevel="0" collapsed="false">
      <c r="A1394" s="20" t="s">
        <v>4568</v>
      </c>
      <c r="B1394" s="165" t="s">
        <v>1691</v>
      </c>
      <c r="C1394" s="165" t="s">
        <v>1692</v>
      </c>
      <c r="D1394" s="165" t="s">
        <v>4569</v>
      </c>
      <c r="E1394" s="53" t="n">
        <v>31.72340356</v>
      </c>
      <c r="F1394" s="53" t="n">
        <v>-103.6366491</v>
      </c>
      <c r="G1394" s="53"/>
      <c r="H1394" s="53"/>
      <c r="I1394" s="173" t="s">
        <v>317</v>
      </c>
      <c r="J1394" s="53" t="n">
        <v>1</v>
      </c>
    </row>
    <row r="1395" customFormat="false" ht="15" hidden="false" customHeight="true" outlineLevel="0" collapsed="false">
      <c r="A1395" s="20" t="s">
        <v>4570</v>
      </c>
      <c r="B1395" s="165" t="s">
        <v>1691</v>
      </c>
      <c r="C1395" s="165" t="s">
        <v>1692</v>
      </c>
      <c r="D1395" s="165" t="s">
        <v>4571</v>
      </c>
      <c r="E1395" s="53" t="n">
        <v>31.98594927</v>
      </c>
      <c r="F1395" s="53" t="n">
        <v>-103.8227315</v>
      </c>
      <c r="G1395" s="53"/>
      <c r="H1395" s="53"/>
      <c r="I1395" s="173" t="s">
        <v>317</v>
      </c>
      <c r="J1395" s="53" t="n">
        <v>1</v>
      </c>
    </row>
    <row r="1396" customFormat="false" ht="15" hidden="false" customHeight="true" outlineLevel="0" collapsed="false">
      <c r="A1396" s="20" t="s">
        <v>4572</v>
      </c>
      <c r="B1396" s="165" t="s">
        <v>1691</v>
      </c>
      <c r="C1396" s="165" t="s">
        <v>1692</v>
      </c>
      <c r="D1396" s="165" t="s">
        <v>4573</v>
      </c>
      <c r="E1396" s="53" t="n">
        <v>32.14541394</v>
      </c>
      <c r="F1396" s="53" t="n">
        <v>-103.962986</v>
      </c>
      <c r="G1396" s="53"/>
      <c r="H1396" s="53"/>
      <c r="I1396" s="173" t="s">
        <v>317</v>
      </c>
      <c r="J1396" s="53" t="n">
        <v>1</v>
      </c>
    </row>
    <row r="1397" customFormat="false" ht="15" hidden="false" customHeight="true" outlineLevel="0" collapsed="false">
      <c r="A1397" s="20" t="s">
        <v>4574</v>
      </c>
      <c r="B1397" s="165" t="s">
        <v>1691</v>
      </c>
      <c r="C1397" s="165" t="s">
        <v>1692</v>
      </c>
      <c r="D1397" s="165" t="s">
        <v>4575</v>
      </c>
      <c r="E1397" s="53" t="n">
        <v>32.22563516</v>
      </c>
      <c r="F1397" s="53" t="n">
        <v>-103.9307025</v>
      </c>
      <c r="G1397" s="53"/>
      <c r="H1397" s="53"/>
      <c r="I1397" s="173" t="s">
        <v>317</v>
      </c>
      <c r="J1397" s="53" t="n">
        <v>1</v>
      </c>
    </row>
    <row r="1398" customFormat="false" ht="15" hidden="false" customHeight="true" outlineLevel="0" collapsed="false">
      <c r="A1398" s="20" t="s">
        <v>4576</v>
      </c>
      <c r="B1398" s="165" t="s">
        <v>1691</v>
      </c>
      <c r="C1398" s="165" t="s">
        <v>1692</v>
      </c>
      <c r="D1398" s="165" t="s">
        <v>4577</v>
      </c>
      <c r="E1398" s="53" t="n">
        <v>32.305076</v>
      </c>
      <c r="F1398" s="53" t="n">
        <v>-103.9010055</v>
      </c>
      <c r="G1398" s="53"/>
      <c r="H1398" s="53"/>
      <c r="I1398" s="173" t="s">
        <v>317</v>
      </c>
      <c r="J1398" s="53" t="n">
        <v>1</v>
      </c>
    </row>
    <row r="1399" customFormat="false" ht="15" hidden="false" customHeight="true" outlineLevel="0" collapsed="false">
      <c r="A1399" s="20" t="s">
        <v>4578</v>
      </c>
      <c r="B1399" s="165" t="s">
        <v>1691</v>
      </c>
      <c r="C1399" s="165" t="s">
        <v>1692</v>
      </c>
      <c r="D1399" s="165" t="s">
        <v>4579</v>
      </c>
      <c r="E1399" s="53" t="n">
        <v>32.22383754</v>
      </c>
      <c r="F1399" s="53" t="n">
        <v>-103.8018558</v>
      </c>
      <c r="G1399" s="53"/>
      <c r="H1399" s="53"/>
      <c r="I1399" s="173" t="s">
        <v>317</v>
      </c>
      <c r="J1399" s="53" t="n">
        <v>1</v>
      </c>
    </row>
    <row r="1400" customFormat="false" ht="15" hidden="false" customHeight="true" outlineLevel="0" collapsed="false">
      <c r="A1400" s="20" t="s">
        <v>4580</v>
      </c>
      <c r="B1400" s="165" t="s">
        <v>1691</v>
      </c>
      <c r="C1400" s="165" t="s">
        <v>1692</v>
      </c>
      <c r="D1400" s="165" t="s">
        <v>4581</v>
      </c>
      <c r="E1400" s="53" t="n">
        <v>32.33595421</v>
      </c>
      <c r="F1400" s="53" t="n">
        <v>-103.8370262</v>
      </c>
      <c r="G1400" s="53"/>
      <c r="H1400" s="53"/>
      <c r="I1400" s="173" t="s">
        <v>317</v>
      </c>
      <c r="J1400" s="53" t="n">
        <v>1</v>
      </c>
    </row>
    <row r="1401" customFormat="false" ht="15" hidden="false" customHeight="true" outlineLevel="0" collapsed="false">
      <c r="A1401" s="20" t="s">
        <v>4582</v>
      </c>
      <c r="B1401" s="165" t="s">
        <v>1691</v>
      </c>
      <c r="C1401" s="165" t="s">
        <v>1692</v>
      </c>
      <c r="D1401" s="165" t="s">
        <v>4583</v>
      </c>
      <c r="E1401" s="53" t="n">
        <v>32.2248181</v>
      </c>
      <c r="F1401" s="53" t="n">
        <v>-103.7333106</v>
      </c>
      <c r="G1401" s="53"/>
      <c r="H1401" s="53"/>
      <c r="I1401" s="173" t="s">
        <v>317</v>
      </c>
      <c r="J1401" s="53" t="n">
        <v>1</v>
      </c>
    </row>
    <row r="1402" customFormat="false" ht="15" hidden="false" customHeight="true" outlineLevel="0" collapsed="false">
      <c r="A1402" s="20" t="s">
        <v>4584</v>
      </c>
      <c r="B1402" s="165" t="s">
        <v>1691</v>
      </c>
      <c r="C1402" s="165" t="s">
        <v>1692</v>
      </c>
      <c r="D1402" s="165" t="s">
        <v>4585</v>
      </c>
      <c r="E1402" s="53" t="n">
        <v>31.87161</v>
      </c>
      <c r="F1402" s="53" t="n">
        <v>-103.451518</v>
      </c>
      <c r="G1402" s="53"/>
      <c r="H1402" s="53"/>
      <c r="I1402" s="173" t="s">
        <v>317</v>
      </c>
      <c r="J1402" s="53" t="n">
        <v>1</v>
      </c>
    </row>
    <row r="1403" customFormat="false" ht="15" hidden="false" customHeight="true" outlineLevel="0" collapsed="false">
      <c r="A1403" s="20" t="s">
        <v>4586</v>
      </c>
      <c r="B1403" s="165" t="s">
        <v>1691</v>
      </c>
      <c r="C1403" s="165" t="s">
        <v>1692</v>
      </c>
      <c r="D1403" s="165" t="s">
        <v>4587</v>
      </c>
      <c r="E1403" s="53" t="n">
        <v>31.84994962</v>
      </c>
      <c r="F1403" s="53" t="n">
        <v>-103.466688</v>
      </c>
      <c r="G1403" s="53"/>
      <c r="H1403" s="53"/>
      <c r="I1403" s="173" t="s">
        <v>317</v>
      </c>
      <c r="J1403" s="53" t="n">
        <v>1</v>
      </c>
    </row>
    <row r="1404" customFormat="false" ht="15" hidden="false" customHeight="true" outlineLevel="0" collapsed="false">
      <c r="A1404" s="20" t="s">
        <v>4588</v>
      </c>
      <c r="B1404" s="165" t="s">
        <v>1691</v>
      </c>
      <c r="C1404" s="165" t="s">
        <v>1692</v>
      </c>
      <c r="D1404" s="165" t="s">
        <v>4589</v>
      </c>
      <c r="E1404" s="53" t="n">
        <v>31.85132943</v>
      </c>
      <c r="F1404" s="53" t="n">
        <v>-103.4690911</v>
      </c>
      <c r="G1404" s="53"/>
      <c r="H1404" s="53"/>
      <c r="I1404" s="173" t="s">
        <v>317</v>
      </c>
      <c r="J1404" s="53" t="n">
        <v>1</v>
      </c>
    </row>
    <row r="1405" customFormat="false" ht="15" hidden="false" customHeight="true" outlineLevel="0" collapsed="false">
      <c r="A1405" s="20" t="s">
        <v>4590</v>
      </c>
      <c r="B1405" s="165" t="s">
        <v>1691</v>
      </c>
      <c r="C1405" s="165" t="s">
        <v>1692</v>
      </c>
      <c r="D1405" s="165" t="s">
        <v>4591</v>
      </c>
      <c r="E1405" s="53" t="n">
        <v>34.166529</v>
      </c>
      <c r="F1405" s="53" t="n">
        <v>-102.411335</v>
      </c>
      <c r="G1405" s="53"/>
      <c r="H1405" s="53"/>
      <c r="I1405" s="173" t="s">
        <v>317</v>
      </c>
      <c r="J1405" s="53" t="n">
        <v>1</v>
      </c>
    </row>
    <row r="1406" customFormat="false" ht="15" hidden="false" customHeight="true" outlineLevel="0" collapsed="false">
      <c r="A1406" s="20" t="s">
        <v>4592</v>
      </c>
      <c r="B1406" s="165" t="s">
        <v>1691</v>
      </c>
      <c r="C1406" s="165" t="s">
        <v>1692</v>
      </c>
      <c r="D1406" s="165" t="s">
        <v>4593</v>
      </c>
      <c r="E1406" s="53" t="n">
        <v>32.255197</v>
      </c>
      <c r="F1406" s="53" t="n">
        <v>-103.579324</v>
      </c>
      <c r="G1406" s="53"/>
      <c r="H1406" s="53"/>
      <c r="I1406" s="173" t="s">
        <v>317</v>
      </c>
      <c r="J1406" s="53" t="n">
        <v>1</v>
      </c>
    </row>
    <row r="1407" customFormat="false" ht="15" hidden="false" customHeight="true" outlineLevel="0" collapsed="false">
      <c r="A1407" s="20" t="s">
        <v>4594</v>
      </c>
      <c r="B1407" s="165" t="s">
        <v>1691</v>
      </c>
      <c r="C1407" s="165" t="s">
        <v>1692</v>
      </c>
      <c r="D1407" s="165" t="s">
        <v>4595</v>
      </c>
      <c r="E1407" s="53" t="n">
        <v>32.254501</v>
      </c>
      <c r="F1407" s="53" t="n">
        <v>-103.584225</v>
      </c>
      <c r="G1407" s="53"/>
      <c r="H1407" s="53"/>
      <c r="I1407" s="173" t="s">
        <v>317</v>
      </c>
      <c r="J1407" s="53" t="n">
        <v>1</v>
      </c>
    </row>
    <row r="1408" customFormat="false" ht="15" hidden="false" customHeight="true" outlineLevel="0" collapsed="false">
      <c r="A1408" s="20" t="s">
        <v>4596</v>
      </c>
      <c r="B1408" s="165" t="s">
        <v>1691</v>
      </c>
      <c r="C1408" s="165" t="s">
        <v>1692</v>
      </c>
      <c r="D1408" s="165" t="s">
        <v>4597</v>
      </c>
      <c r="E1408" s="53" t="n">
        <v>32.252722</v>
      </c>
      <c r="F1408" s="53" t="n">
        <v>-103.587011</v>
      </c>
      <c r="G1408" s="53"/>
      <c r="H1408" s="53"/>
      <c r="I1408" s="173" t="s">
        <v>317</v>
      </c>
      <c r="J1408" s="53" t="n">
        <v>1</v>
      </c>
    </row>
    <row r="1409" customFormat="false" ht="15" hidden="false" customHeight="true" outlineLevel="0" collapsed="false">
      <c r="A1409" s="20" t="s">
        <v>4598</v>
      </c>
      <c r="B1409" s="165" t="s">
        <v>1691</v>
      </c>
      <c r="C1409" s="165" t="s">
        <v>1692</v>
      </c>
      <c r="D1409" s="165" t="s">
        <v>4599</v>
      </c>
      <c r="E1409" s="53" t="n">
        <v>32.26689</v>
      </c>
      <c r="F1409" s="53" t="n">
        <v>-103.635101</v>
      </c>
      <c r="G1409" s="53"/>
      <c r="H1409" s="53"/>
      <c r="I1409" s="173" t="s">
        <v>317</v>
      </c>
      <c r="J1409" s="53" t="n">
        <v>1</v>
      </c>
    </row>
    <row r="1410" customFormat="false" ht="15" hidden="false" customHeight="true" outlineLevel="0" collapsed="false">
      <c r="A1410" s="20" t="s">
        <v>4600</v>
      </c>
      <c r="B1410" s="165" t="s">
        <v>1691</v>
      </c>
      <c r="C1410" s="165" t="s">
        <v>1692</v>
      </c>
      <c r="D1410" s="165" t="s">
        <v>4601</v>
      </c>
      <c r="E1410" s="53" t="n">
        <v>32.270188</v>
      </c>
      <c r="F1410" s="53" t="n">
        <v>-103.693967</v>
      </c>
      <c r="G1410" s="53"/>
      <c r="H1410" s="53"/>
      <c r="I1410" s="173" t="s">
        <v>317</v>
      </c>
      <c r="J1410" s="53" t="n">
        <v>1</v>
      </c>
    </row>
    <row r="1411" customFormat="false" ht="15" hidden="false" customHeight="true" outlineLevel="0" collapsed="false">
      <c r="A1411" s="20" t="s">
        <v>4602</v>
      </c>
      <c r="B1411" s="165" t="s">
        <v>1691</v>
      </c>
      <c r="C1411" s="165" t="s">
        <v>1692</v>
      </c>
      <c r="D1411" s="165" t="s">
        <v>4603</v>
      </c>
      <c r="E1411" s="53" t="n">
        <v>32.263101</v>
      </c>
      <c r="F1411" s="53" t="n">
        <v>-104.148186</v>
      </c>
      <c r="G1411" s="53"/>
      <c r="H1411" s="53"/>
      <c r="I1411" s="173" t="s">
        <v>317</v>
      </c>
      <c r="J1411" s="53" t="n">
        <v>1</v>
      </c>
    </row>
    <row r="1412" customFormat="false" ht="15" hidden="false" customHeight="true" outlineLevel="0" collapsed="false">
      <c r="A1412" s="20" t="s">
        <v>4604</v>
      </c>
      <c r="B1412" s="165" t="s">
        <v>1691</v>
      </c>
      <c r="C1412" s="165" t="s">
        <v>1692</v>
      </c>
      <c r="D1412" s="165" t="s">
        <v>4605</v>
      </c>
      <c r="E1412" s="53" t="n">
        <v>32.342917</v>
      </c>
      <c r="F1412" s="53" t="n">
        <v>-104.04673</v>
      </c>
      <c r="G1412" s="53"/>
      <c r="H1412" s="53"/>
      <c r="I1412" s="173" t="s">
        <v>317</v>
      </c>
      <c r="J1412" s="53" t="n">
        <v>1</v>
      </c>
    </row>
    <row r="1413" customFormat="false" ht="15" hidden="false" customHeight="true" outlineLevel="0" collapsed="false">
      <c r="A1413" s="20" t="s">
        <v>4606</v>
      </c>
      <c r="B1413" s="165" t="s">
        <v>1691</v>
      </c>
      <c r="C1413" s="165" t="s">
        <v>1692</v>
      </c>
      <c r="D1413" s="165" t="s">
        <v>4607</v>
      </c>
      <c r="E1413" s="53" t="n">
        <v>32.343643</v>
      </c>
      <c r="F1413" s="53" t="n">
        <v>-104.033883</v>
      </c>
      <c r="G1413" s="53"/>
      <c r="H1413" s="53"/>
      <c r="I1413" s="173" t="s">
        <v>317</v>
      </c>
      <c r="J1413" s="53" t="n">
        <v>1</v>
      </c>
    </row>
    <row r="1414" customFormat="false" ht="15" hidden="false" customHeight="true" outlineLevel="0" collapsed="false">
      <c r="A1414" s="20" t="s">
        <v>4608</v>
      </c>
      <c r="B1414" s="165" t="s">
        <v>1691</v>
      </c>
      <c r="C1414" s="165" t="s">
        <v>1692</v>
      </c>
      <c r="D1414" s="165" t="s">
        <v>4609</v>
      </c>
      <c r="E1414" s="53" t="n">
        <v>32.073706</v>
      </c>
      <c r="F1414" s="53" t="n">
        <v>-104.484525</v>
      </c>
      <c r="G1414" s="53"/>
      <c r="H1414" s="53"/>
      <c r="I1414" s="173" t="s">
        <v>317</v>
      </c>
      <c r="J1414" s="53" t="n">
        <v>1</v>
      </c>
    </row>
    <row r="1415" customFormat="false" ht="15" hidden="false" customHeight="true" outlineLevel="0" collapsed="false">
      <c r="A1415" s="20" t="s">
        <v>4610</v>
      </c>
      <c r="B1415" s="165" t="s">
        <v>1691</v>
      </c>
      <c r="C1415" s="165" t="s">
        <v>1692</v>
      </c>
      <c r="D1415" s="165" t="s">
        <v>4611</v>
      </c>
      <c r="E1415" s="53" t="n">
        <v>32.17244</v>
      </c>
      <c r="F1415" s="53" t="n">
        <v>-104.33582</v>
      </c>
      <c r="G1415" s="53"/>
      <c r="H1415" s="53"/>
      <c r="I1415" s="173" t="s">
        <v>317</v>
      </c>
      <c r="J1415" s="53" t="n">
        <v>1</v>
      </c>
    </row>
    <row r="1416" customFormat="false" ht="15" hidden="false" customHeight="true" outlineLevel="0" collapsed="false">
      <c r="A1416" s="20" t="s">
        <v>4612</v>
      </c>
      <c r="B1416" s="165" t="s">
        <v>1691</v>
      </c>
      <c r="C1416" s="165" t="s">
        <v>1692</v>
      </c>
      <c r="D1416" s="165" t="s">
        <v>4613</v>
      </c>
      <c r="E1416" s="53" t="n">
        <v>32.293324</v>
      </c>
      <c r="F1416" s="53" t="n">
        <v>-104.170546</v>
      </c>
      <c r="G1416" s="53"/>
      <c r="H1416" s="53"/>
      <c r="I1416" s="173" t="s">
        <v>317</v>
      </c>
      <c r="J1416" s="53" t="n">
        <v>1</v>
      </c>
    </row>
    <row r="1417" customFormat="false" ht="15" hidden="false" customHeight="true" outlineLevel="0" collapsed="false">
      <c r="A1417" s="20" t="s">
        <v>4614</v>
      </c>
      <c r="B1417" s="165" t="s">
        <v>1691</v>
      </c>
      <c r="C1417" s="165" t="s">
        <v>1692</v>
      </c>
      <c r="D1417" s="165" t="s">
        <v>4615</v>
      </c>
      <c r="E1417" s="53" t="n">
        <v>32.32839</v>
      </c>
      <c r="F1417" s="53" t="n">
        <v>-104.102135</v>
      </c>
      <c r="G1417" s="53"/>
      <c r="H1417" s="53"/>
      <c r="I1417" s="173" t="s">
        <v>317</v>
      </c>
      <c r="J1417" s="53" t="n">
        <v>1</v>
      </c>
    </row>
    <row r="1418" customFormat="false" ht="15" hidden="false" customHeight="true" outlineLevel="0" collapsed="false">
      <c r="A1418" s="20" t="s">
        <v>4616</v>
      </c>
      <c r="B1418" s="165" t="s">
        <v>1691</v>
      </c>
      <c r="C1418" s="165" t="s">
        <v>1692</v>
      </c>
      <c r="D1418" s="165" t="s">
        <v>4617</v>
      </c>
      <c r="E1418" s="53" t="n">
        <v>32.37932333</v>
      </c>
      <c r="F1418" s="53" t="n">
        <v>-104.0236937</v>
      </c>
      <c r="G1418" s="53"/>
      <c r="H1418" s="53"/>
      <c r="I1418" s="173" t="s">
        <v>317</v>
      </c>
      <c r="J1418" s="53" t="n">
        <v>1</v>
      </c>
    </row>
    <row r="1419" customFormat="false" ht="15" hidden="false" customHeight="true" outlineLevel="0" collapsed="false">
      <c r="A1419" s="20" t="s">
        <v>4618</v>
      </c>
      <c r="B1419" s="165" t="s">
        <v>1691</v>
      </c>
      <c r="C1419" s="165" t="s">
        <v>1692</v>
      </c>
      <c r="D1419" s="165" t="s">
        <v>4619</v>
      </c>
      <c r="E1419" s="53" t="n">
        <v>32.313238</v>
      </c>
      <c r="F1419" s="53" t="n">
        <v>-104.137623</v>
      </c>
      <c r="G1419" s="53"/>
      <c r="H1419" s="53"/>
      <c r="I1419" s="173" t="s">
        <v>317</v>
      </c>
      <c r="J1419" s="53" t="n">
        <v>1</v>
      </c>
    </row>
    <row r="1420" customFormat="false" ht="15" hidden="false" customHeight="true" outlineLevel="0" collapsed="false">
      <c r="A1420" s="20" t="s">
        <v>4620</v>
      </c>
      <c r="B1420" s="165" t="s">
        <v>1691</v>
      </c>
      <c r="C1420" s="165" t="s">
        <v>1692</v>
      </c>
      <c r="D1420" s="165" t="s">
        <v>4621</v>
      </c>
      <c r="E1420" s="53" t="n">
        <v>32.311602</v>
      </c>
      <c r="F1420" s="53" t="n">
        <v>-104.204442</v>
      </c>
      <c r="G1420" s="53"/>
      <c r="H1420" s="53"/>
      <c r="I1420" s="173" t="s">
        <v>317</v>
      </c>
      <c r="J1420" s="53" t="n">
        <v>1</v>
      </c>
    </row>
    <row r="1421" customFormat="false" ht="15" hidden="false" customHeight="true" outlineLevel="0" collapsed="false">
      <c r="A1421" s="20" t="s">
        <v>4622</v>
      </c>
      <c r="B1421" s="165" t="s">
        <v>1691</v>
      </c>
      <c r="C1421" s="165" t="s">
        <v>1692</v>
      </c>
      <c r="D1421" s="165" t="s">
        <v>4623</v>
      </c>
      <c r="E1421" s="53" t="n">
        <v>32.309077</v>
      </c>
      <c r="F1421" s="53" t="n">
        <v>-104.207384</v>
      </c>
      <c r="G1421" s="53"/>
      <c r="H1421" s="53"/>
      <c r="I1421" s="173" t="s">
        <v>317</v>
      </c>
      <c r="J1421" s="53" t="n">
        <v>1</v>
      </c>
    </row>
    <row r="1422" customFormat="false" ht="15" hidden="false" customHeight="true" outlineLevel="0" collapsed="false">
      <c r="A1422" s="20" t="s">
        <v>4624</v>
      </c>
      <c r="B1422" s="165" t="s">
        <v>1691</v>
      </c>
      <c r="C1422" s="165" t="s">
        <v>1692</v>
      </c>
      <c r="D1422" s="165" t="s">
        <v>4625</v>
      </c>
      <c r="E1422" s="53" t="n">
        <v>32.29668</v>
      </c>
      <c r="F1422" s="53" t="n">
        <v>-104.218693</v>
      </c>
      <c r="G1422" s="53"/>
      <c r="H1422" s="53"/>
      <c r="I1422" s="173" t="s">
        <v>317</v>
      </c>
      <c r="J1422" s="53" t="n">
        <v>1</v>
      </c>
    </row>
    <row r="1423" customFormat="false" ht="15" hidden="false" customHeight="true" outlineLevel="0" collapsed="false">
      <c r="A1423" s="20" t="s">
        <v>4626</v>
      </c>
      <c r="B1423" s="165" t="s">
        <v>1691</v>
      </c>
      <c r="C1423" s="165" t="s">
        <v>1692</v>
      </c>
      <c r="D1423" s="165" t="s">
        <v>4627</v>
      </c>
      <c r="E1423" s="53" t="n">
        <v>32.2430225</v>
      </c>
      <c r="F1423" s="53" t="n">
        <v>-104.2841195</v>
      </c>
      <c r="G1423" s="53"/>
      <c r="H1423" s="53"/>
      <c r="I1423" s="173" t="s">
        <v>317</v>
      </c>
      <c r="J1423" s="53" t="n">
        <v>1</v>
      </c>
    </row>
    <row r="1424" customFormat="false" ht="15" hidden="false" customHeight="true" outlineLevel="0" collapsed="false">
      <c r="A1424" s="20" t="s">
        <v>4628</v>
      </c>
      <c r="B1424" s="165" t="s">
        <v>1691</v>
      </c>
      <c r="C1424" s="165" t="s">
        <v>1692</v>
      </c>
      <c r="D1424" s="165" t="s">
        <v>4629</v>
      </c>
      <c r="E1424" s="53" t="n">
        <v>32.338326</v>
      </c>
      <c r="F1424" s="53" t="n">
        <v>-104.203046</v>
      </c>
      <c r="G1424" s="53"/>
      <c r="H1424" s="53"/>
      <c r="I1424" s="173" t="s">
        <v>317</v>
      </c>
      <c r="J1424" s="53" t="n">
        <v>1</v>
      </c>
    </row>
    <row r="1425" customFormat="false" ht="15" hidden="false" customHeight="true" outlineLevel="0" collapsed="false">
      <c r="A1425" s="20" t="s">
        <v>4630</v>
      </c>
      <c r="B1425" s="165" t="s">
        <v>1691</v>
      </c>
      <c r="C1425" s="165" t="s">
        <v>1692</v>
      </c>
      <c r="D1425" s="165" t="s">
        <v>4631</v>
      </c>
      <c r="E1425" s="53" t="n">
        <v>32.308538</v>
      </c>
      <c r="F1425" s="53" t="n">
        <v>-104.231604</v>
      </c>
      <c r="G1425" s="53"/>
      <c r="H1425" s="53"/>
      <c r="I1425" s="173" t="s">
        <v>317</v>
      </c>
      <c r="J1425" s="53" t="n">
        <v>1</v>
      </c>
    </row>
    <row r="1426" customFormat="false" ht="15" hidden="false" customHeight="true" outlineLevel="0" collapsed="false">
      <c r="A1426" s="20" t="s">
        <v>4632</v>
      </c>
      <c r="B1426" s="165" t="s">
        <v>1691</v>
      </c>
      <c r="C1426" s="165" t="s">
        <v>1692</v>
      </c>
      <c r="D1426" s="165" t="s">
        <v>4633</v>
      </c>
      <c r="E1426" s="53" t="n">
        <v>32.226728</v>
      </c>
      <c r="F1426" s="53" t="n">
        <v>-104.504665</v>
      </c>
      <c r="G1426" s="53"/>
      <c r="H1426" s="53"/>
      <c r="I1426" s="173" t="s">
        <v>317</v>
      </c>
      <c r="J1426" s="53" t="n">
        <v>1</v>
      </c>
    </row>
    <row r="1427" customFormat="false" ht="15" hidden="false" customHeight="true" outlineLevel="0" collapsed="false">
      <c r="A1427" s="20" t="s">
        <v>4634</v>
      </c>
      <c r="B1427" s="165" t="s">
        <v>1691</v>
      </c>
      <c r="C1427" s="165" t="s">
        <v>1692</v>
      </c>
      <c r="D1427" s="165" t="s">
        <v>4635</v>
      </c>
      <c r="E1427" s="53" t="n">
        <v>32.486201</v>
      </c>
      <c r="F1427" s="53" t="n">
        <v>-104.065884</v>
      </c>
      <c r="G1427" s="53"/>
      <c r="H1427" s="53"/>
      <c r="I1427" s="173" t="s">
        <v>317</v>
      </c>
      <c r="J1427" s="53" t="n">
        <v>1</v>
      </c>
    </row>
    <row r="1428" customFormat="false" ht="15" hidden="false" customHeight="true" outlineLevel="0" collapsed="false">
      <c r="A1428" s="20" t="s">
        <v>4636</v>
      </c>
      <c r="B1428" s="165" t="s">
        <v>1691</v>
      </c>
      <c r="C1428" s="165" t="s">
        <v>1692</v>
      </c>
      <c r="D1428" s="165" t="s">
        <v>4637</v>
      </c>
      <c r="E1428" s="53" t="n">
        <v>32.478795</v>
      </c>
      <c r="F1428" s="53" t="n">
        <v>-104.085325</v>
      </c>
      <c r="G1428" s="53"/>
      <c r="H1428" s="53"/>
      <c r="I1428" s="173" t="s">
        <v>317</v>
      </c>
      <c r="J1428" s="53" t="n">
        <v>1</v>
      </c>
    </row>
    <row r="1429" customFormat="false" ht="15" hidden="false" customHeight="true" outlineLevel="0" collapsed="false">
      <c r="A1429" s="20" t="s">
        <v>4638</v>
      </c>
      <c r="B1429" s="165" t="s">
        <v>1691</v>
      </c>
      <c r="C1429" s="165" t="s">
        <v>1692</v>
      </c>
      <c r="D1429" s="165" t="s">
        <v>4639</v>
      </c>
      <c r="E1429" s="53" t="n">
        <v>32.47231433</v>
      </c>
      <c r="F1429" s="53" t="n">
        <v>-104.1196017</v>
      </c>
      <c r="G1429" s="53"/>
      <c r="H1429" s="53"/>
      <c r="I1429" s="173" t="s">
        <v>317</v>
      </c>
      <c r="J1429" s="53" t="n">
        <v>1</v>
      </c>
    </row>
    <row r="1430" customFormat="false" ht="15" hidden="false" customHeight="true" outlineLevel="0" collapsed="false">
      <c r="A1430" s="20" t="s">
        <v>4640</v>
      </c>
      <c r="B1430" s="165" t="s">
        <v>1691</v>
      </c>
      <c r="C1430" s="165" t="s">
        <v>1692</v>
      </c>
      <c r="D1430" s="165" t="s">
        <v>4641</v>
      </c>
      <c r="E1430" s="53" t="n">
        <v>32.417673</v>
      </c>
      <c r="F1430" s="53" t="n">
        <v>-104.206121</v>
      </c>
      <c r="G1430" s="53"/>
      <c r="H1430" s="53"/>
      <c r="I1430" s="173" t="s">
        <v>317</v>
      </c>
      <c r="J1430" s="53" t="n">
        <v>1</v>
      </c>
    </row>
    <row r="1431" customFormat="false" ht="15" hidden="false" customHeight="true" outlineLevel="0" collapsed="false">
      <c r="A1431" s="20" t="s">
        <v>4642</v>
      </c>
      <c r="B1431" s="165" t="s">
        <v>1691</v>
      </c>
      <c r="C1431" s="165" t="s">
        <v>1692</v>
      </c>
      <c r="D1431" s="165" t="s">
        <v>4643</v>
      </c>
      <c r="E1431" s="53" t="n">
        <v>32.346103</v>
      </c>
      <c r="F1431" s="53" t="n">
        <v>-104.324536</v>
      </c>
      <c r="G1431" s="53"/>
      <c r="H1431" s="53"/>
      <c r="I1431" s="173" t="s">
        <v>317</v>
      </c>
      <c r="J1431" s="53" t="n">
        <v>1</v>
      </c>
    </row>
    <row r="1432" customFormat="false" ht="15" hidden="false" customHeight="true" outlineLevel="0" collapsed="false">
      <c r="A1432" s="20" t="s">
        <v>4644</v>
      </c>
      <c r="B1432" s="165" t="s">
        <v>1691</v>
      </c>
      <c r="C1432" s="165" t="s">
        <v>1692</v>
      </c>
      <c r="D1432" s="165" t="s">
        <v>4645</v>
      </c>
      <c r="E1432" s="53" t="n">
        <v>32.312351</v>
      </c>
      <c r="F1432" s="53" t="n">
        <v>-104.45977</v>
      </c>
      <c r="G1432" s="53"/>
      <c r="H1432" s="53"/>
      <c r="I1432" s="173" t="s">
        <v>317</v>
      </c>
      <c r="J1432" s="53" t="n">
        <v>1</v>
      </c>
    </row>
    <row r="1433" customFormat="false" ht="15" hidden="false" customHeight="true" outlineLevel="0" collapsed="false">
      <c r="A1433" s="20" t="s">
        <v>4646</v>
      </c>
      <c r="B1433" s="165" t="s">
        <v>1691</v>
      </c>
      <c r="C1433" s="165" t="s">
        <v>1692</v>
      </c>
      <c r="D1433" s="165" t="s">
        <v>4647</v>
      </c>
      <c r="E1433" s="53" t="n">
        <v>32.399546</v>
      </c>
      <c r="F1433" s="53" t="n">
        <v>-104.291457</v>
      </c>
      <c r="G1433" s="53"/>
      <c r="H1433" s="53"/>
      <c r="I1433" s="173" t="s">
        <v>317</v>
      </c>
      <c r="J1433" s="53" t="n">
        <v>1</v>
      </c>
    </row>
    <row r="1434" customFormat="false" ht="15" hidden="false" customHeight="true" outlineLevel="0" collapsed="false">
      <c r="A1434" s="20" t="s">
        <v>4648</v>
      </c>
      <c r="B1434" s="165" t="s">
        <v>1691</v>
      </c>
      <c r="C1434" s="165" t="s">
        <v>1692</v>
      </c>
      <c r="D1434" s="165" t="s">
        <v>4649</v>
      </c>
      <c r="E1434" s="53" t="n">
        <v>32.379229</v>
      </c>
      <c r="F1434" s="53" t="n">
        <v>-104.308244</v>
      </c>
      <c r="G1434" s="53"/>
      <c r="H1434" s="53"/>
      <c r="I1434" s="173" t="s">
        <v>317</v>
      </c>
      <c r="J1434" s="53" t="n">
        <v>1</v>
      </c>
    </row>
    <row r="1435" customFormat="false" ht="15" hidden="false" customHeight="true" outlineLevel="0" collapsed="false">
      <c r="A1435" s="20" t="s">
        <v>4650</v>
      </c>
      <c r="B1435" s="165" t="s">
        <v>1691</v>
      </c>
      <c r="C1435" s="165" t="s">
        <v>1692</v>
      </c>
      <c r="D1435" s="165" t="s">
        <v>4651</v>
      </c>
      <c r="E1435" s="53" t="n">
        <v>32.54745</v>
      </c>
      <c r="F1435" s="53" t="n">
        <v>-104.122186</v>
      </c>
      <c r="G1435" s="53"/>
      <c r="H1435" s="53"/>
      <c r="I1435" s="173" t="s">
        <v>317</v>
      </c>
      <c r="J1435" s="53" t="n">
        <v>1</v>
      </c>
    </row>
    <row r="1436" customFormat="false" ht="15" hidden="false" customHeight="true" outlineLevel="0" collapsed="false">
      <c r="A1436" s="20" t="s">
        <v>4652</v>
      </c>
      <c r="B1436" s="165" t="s">
        <v>1691</v>
      </c>
      <c r="C1436" s="165" t="s">
        <v>1692</v>
      </c>
      <c r="D1436" s="165" t="s">
        <v>4653</v>
      </c>
      <c r="E1436" s="53" t="n">
        <v>32.568086</v>
      </c>
      <c r="F1436" s="53" t="n">
        <v>-104.115604</v>
      </c>
      <c r="G1436" s="53"/>
      <c r="H1436" s="53"/>
      <c r="I1436" s="173" t="s">
        <v>317</v>
      </c>
      <c r="J1436" s="53" t="n">
        <v>1</v>
      </c>
    </row>
    <row r="1437" customFormat="false" ht="15" hidden="false" customHeight="true" outlineLevel="0" collapsed="false">
      <c r="A1437" s="20" t="s">
        <v>4654</v>
      </c>
      <c r="B1437" s="165" t="s">
        <v>1691</v>
      </c>
      <c r="C1437" s="165" t="s">
        <v>1692</v>
      </c>
      <c r="D1437" s="165" t="s">
        <v>4655</v>
      </c>
      <c r="E1437" s="53" t="n">
        <v>32.55833183</v>
      </c>
      <c r="F1437" s="53" t="n">
        <v>-104.1079045</v>
      </c>
      <c r="G1437" s="53"/>
      <c r="H1437" s="53"/>
      <c r="I1437" s="173" t="s">
        <v>317</v>
      </c>
      <c r="J1437" s="53" t="n">
        <v>1</v>
      </c>
    </row>
    <row r="1438" customFormat="false" ht="15" hidden="false" customHeight="true" outlineLevel="0" collapsed="false">
      <c r="A1438" s="20" t="s">
        <v>4656</v>
      </c>
      <c r="B1438" s="165" t="s">
        <v>1691</v>
      </c>
      <c r="C1438" s="165" t="s">
        <v>1692</v>
      </c>
      <c r="D1438" s="165" t="s">
        <v>4657</v>
      </c>
      <c r="E1438" s="53" t="n">
        <v>32.58626</v>
      </c>
      <c r="F1438" s="53" t="n">
        <v>-104.077594</v>
      </c>
      <c r="G1438" s="53"/>
      <c r="H1438" s="53"/>
      <c r="I1438" s="173" t="s">
        <v>317</v>
      </c>
      <c r="J1438" s="53" t="n">
        <v>1</v>
      </c>
    </row>
    <row r="1439" customFormat="false" ht="15" hidden="false" customHeight="true" outlineLevel="0" collapsed="false">
      <c r="A1439" s="20" t="s">
        <v>4658</v>
      </c>
      <c r="B1439" s="165" t="s">
        <v>1691</v>
      </c>
      <c r="C1439" s="165" t="s">
        <v>1692</v>
      </c>
      <c r="D1439" s="165" t="s">
        <v>4659</v>
      </c>
      <c r="E1439" s="53" t="n">
        <v>32.592644</v>
      </c>
      <c r="F1439" s="53" t="n">
        <v>-104.090423</v>
      </c>
      <c r="G1439" s="53"/>
      <c r="H1439" s="53"/>
      <c r="I1439" s="173" t="s">
        <v>317</v>
      </c>
      <c r="J1439" s="53" t="n">
        <v>1</v>
      </c>
    </row>
    <row r="1440" customFormat="false" ht="15" hidden="false" customHeight="true" outlineLevel="0" collapsed="false">
      <c r="A1440" s="20" t="s">
        <v>4660</v>
      </c>
      <c r="B1440" s="165" t="s">
        <v>1691</v>
      </c>
      <c r="C1440" s="165" t="s">
        <v>1692</v>
      </c>
      <c r="D1440" s="165" t="s">
        <v>4661</v>
      </c>
      <c r="E1440" s="53" t="n">
        <v>32.600435</v>
      </c>
      <c r="F1440" s="53" t="n">
        <v>-104.0723125</v>
      </c>
      <c r="G1440" s="53"/>
      <c r="H1440" s="53"/>
      <c r="I1440" s="173" t="s">
        <v>317</v>
      </c>
      <c r="J1440" s="53" t="n">
        <v>1</v>
      </c>
    </row>
    <row r="1441" customFormat="false" ht="15" hidden="false" customHeight="true" outlineLevel="0" collapsed="false">
      <c r="A1441" s="20" t="s">
        <v>4662</v>
      </c>
      <c r="B1441" s="165" t="s">
        <v>1691</v>
      </c>
      <c r="C1441" s="165" t="s">
        <v>1692</v>
      </c>
      <c r="D1441" s="165" t="s">
        <v>4663</v>
      </c>
      <c r="E1441" s="53" t="n">
        <v>32.486599</v>
      </c>
      <c r="F1441" s="53" t="n">
        <v>-104.282054</v>
      </c>
      <c r="G1441" s="53"/>
      <c r="H1441" s="53"/>
      <c r="I1441" s="173" t="s">
        <v>317</v>
      </c>
      <c r="J1441" s="53" t="n">
        <v>1</v>
      </c>
    </row>
    <row r="1442" customFormat="false" ht="15" hidden="false" customHeight="true" outlineLevel="0" collapsed="false">
      <c r="A1442" s="20" t="s">
        <v>4664</v>
      </c>
      <c r="B1442" s="165" t="s">
        <v>1691</v>
      </c>
      <c r="C1442" s="165" t="s">
        <v>1692</v>
      </c>
      <c r="D1442" s="165" t="s">
        <v>4665</v>
      </c>
      <c r="E1442" s="53" t="n">
        <v>32.472835</v>
      </c>
      <c r="F1442" s="53" t="n">
        <v>-104.330716</v>
      </c>
      <c r="G1442" s="53"/>
      <c r="H1442" s="53"/>
      <c r="I1442" s="173" t="s">
        <v>317</v>
      </c>
      <c r="J1442" s="53" t="n">
        <v>1</v>
      </c>
    </row>
    <row r="1443" customFormat="false" ht="15" hidden="false" customHeight="true" outlineLevel="0" collapsed="false">
      <c r="A1443" s="20" t="s">
        <v>4666</v>
      </c>
      <c r="B1443" s="165" t="s">
        <v>1691</v>
      </c>
      <c r="C1443" s="165" t="s">
        <v>1692</v>
      </c>
      <c r="D1443" s="165" t="s">
        <v>4667</v>
      </c>
      <c r="E1443" s="53" t="n">
        <v>32.625723</v>
      </c>
      <c r="F1443" s="53" t="n">
        <v>-104.10641</v>
      </c>
      <c r="G1443" s="53"/>
      <c r="H1443" s="53"/>
      <c r="I1443" s="173" t="s">
        <v>317</v>
      </c>
      <c r="J1443" s="53" t="n">
        <v>1</v>
      </c>
    </row>
    <row r="1444" customFormat="false" ht="15" hidden="false" customHeight="true" outlineLevel="0" collapsed="false">
      <c r="A1444" s="20" t="s">
        <v>4668</v>
      </c>
      <c r="B1444" s="165" t="s">
        <v>1691</v>
      </c>
      <c r="C1444" s="165" t="s">
        <v>1692</v>
      </c>
      <c r="D1444" s="165" t="s">
        <v>4669</v>
      </c>
      <c r="E1444" s="53" t="n">
        <v>32.563172</v>
      </c>
      <c r="F1444" s="53" t="n">
        <v>-104.228655</v>
      </c>
      <c r="G1444" s="53"/>
      <c r="H1444" s="53"/>
      <c r="I1444" s="173" t="s">
        <v>317</v>
      </c>
      <c r="J1444" s="53" t="n">
        <v>1</v>
      </c>
    </row>
    <row r="1445" customFormat="false" ht="15" hidden="false" customHeight="true" outlineLevel="0" collapsed="false">
      <c r="A1445" s="20" t="s">
        <v>4670</v>
      </c>
      <c r="B1445" s="165" t="s">
        <v>1691</v>
      </c>
      <c r="C1445" s="165" t="s">
        <v>1692</v>
      </c>
      <c r="D1445" s="165" t="s">
        <v>4671</v>
      </c>
      <c r="E1445" s="53" t="n">
        <v>32.586801</v>
      </c>
      <c r="F1445" s="53" t="n">
        <v>-104.204596</v>
      </c>
      <c r="G1445" s="53"/>
      <c r="H1445" s="53"/>
      <c r="I1445" s="173" t="s">
        <v>317</v>
      </c>
      <c r="J1445" s="53" t="n">
        <v>1</v>
      </c>
    </row>
    <row r="1446" customFormat="false" ht="15" hidden="false" customHeight="true" outlineLevel="0" collapsed="false">
      <c r="A1446" s="20" t="s">
        <v>4672</v>
      </c>
      <c r="B1446" s="165" t="s">
        <v>1691</v>
      </c>
      <c r="C1446" s="165" t="s">
        <v>1692</v>
      </c>
      <c r="D1446" s="165" t="s">
        <v>4673</v>
      </c>
      <c r="E1446" s="53" t="n">
        <v>32.658298</v>
      </c>
      <c r="F1446" s="53" t="n">
        <v>-104.171101</v>
      </c>
      <c r="G1446" s="53"/>
      <c r="H1446" s="53"/>
      <c r="I1446" s="173" t="s">
        <v>317</v>
      </c>
      <c r="J1446" s="53" t="n">
        <v>1</v>
      </c>
    </row>
    <row r="1447" customFormat="false" ht="15" hidden="false" customHeight="true" outlineLevel="0" collapsed="false">
      <c r="A1447" s="20" t="s">
        <v>4674</v>
      </c>
      <c r="B1447" s="165" t="s">
        <v>1691</v>
      </c>
      <c r="C1447" s="165" t="s">
        <v>1692</v>
      </c>
      <c r="D1447" s="165" t="s">
        <v>4675</v>
      </c>
      <c r="E1447" s="53" t="n">
        <v>32.561531</v>
      </c>
      <c r="F1447" s="53" t="n">
        <v>-104.306505</v>
      </c>
      <c r="G1447" s="53"/>
      <c r="H1447" s="53"/>
      <c r="I1447" s="173" t="s">
        <v>317</v>
      </c>
      <c r="J1447" s="53" t="n">
        <v>1</v>
      </c>
    </row>
    <row r="1448" customFormat="false" ht="15" hidden="false" customHeight="true" outlineLevel="0" collapsed="false">
      <c r="A1448" s="20" t="s">
        <v>4676</v>
      </c>
      <c r="B1448" s="165" t="s">
        <v>1691</v>
      </c>
      <c r="C1448" s="165" t="s">
        <v>1692</v>
      </c>
      <c r="D1448" s="165" t="s">
        <v>4677</v>
      </c>
      <c r="E1448" s="53" t="n">
        <v>32.653981</v>
      </c>
      <c r="F1448" s="53" t="n">
        <v>-104.156727</v>
      </c>
      <c r="G1448" s="53"/>
      <c r="H1448" s="53"/>
      <c r="I1448" s="173" t="s">
        <v>317</v>
      </c>
      <c r="J1448" s="53" t="n">
        <v>1</v>
      </c>
    </row>
    <row r="1449" customFormat="false" ht="15" hidden="false" customHeight="true" outlineLevel="0" collapsed="false">
      <c r="A1449" s="20" t="s">
        <v>4678</v>
      </c>
      <c r="B1449" s="165" t="s">
        <v>1691</v>
      </c>
      <c r="C1449" s="165" t="s">
        <v>1692</v>
      </c>
      <c r="D1449" s="165" t="s">
        <v>4679</v>
      </c>
      <c r="E1449" s="53" t="n">
        <v>32.655473</v>
      </c>
      <c r="F1449" s="53" t="n">
        <v>-104.155519</v>
      </c>
      <c r="G1449" s="53"/>
      <c r="H1449" s="53"/>
      <c r="I1449" s="173" t="s">
        <v>317</v>
      </c>
      <c r="J1449" s="53" t="n">
        <v>1</v>
      </c>
    </row>
    <row r="1450" customFormat="false" ht="15" hidden="false" customHeight="true" outlineLevel="0" collapsed="false">
      <c r="A1450" s="20" t="s">
        <v>4680</v>
      </c>
      <c r="B1450" s="165" t="s">
        <v>1691</v>
      </c>
      <c r="C1450" s="165" t="s">
        <v>1692</v>
      </c>
      <c r="D1450" s="165" t="s">
        <v>4681</v>
      </c>
      <c r="E1450" s="53" t="n">
        <v>32.653771</v>
      </c>
      <c r="F1450" s="53" t="n">
        <v>-104.144035</v>
      </c>
      <c r="G1450" s="53"/>
      <c r="H1450" s="53"/>
      <c r="I1450" s="173" t="s">
        <v>317</v>
      </c>
      <c r="J1450" s="53" t="n">
        <v>1</v>
      </c>
    </row>
    <row r="1451" customFormat="false" ht="15" hidden="false" customHeight="true" outlineLevel="0" collapsed="false">
      <c r="A1451" s="20" t="s">
        <v>4682</v>
      </c>
      <c r="B1451" s="165" t="s">
        <v>1691</v>
      </c>
      <c r="C1451" s="165" t="s">
        <v>1692</v>
      </c>
      <c r="D1451" s="165" t="s">
        <v>4683</v>
      </c>
      <c r="E1451" s="53" t="n">
        <v>32.42108</v>
      </c>
      <c r="F1451" s="53" t="n">
        <v>-104.542223</v>
      </c>
      <c r="G1451" s="53"/>
      <c r="H1451" s="53"/>
      <c r="I1451" s="173" t="s">
        <v>317</v>
      </c>
      <c r="J1451" s="53" t="n">
        <v>1</v>
      </c>
    </row>
    <row r="1452" customFormat="false" ht="15" hidden="false" customHeight="true" outlineLevel="0" collapsed="false">
      <c r="A1452" s="20" t="s">
        <v>4684</v>
      </c>
      <c r="B1452" s="165" t="s">
        <v>1691</v>
      </c>
      <c r="C1452" s="165" t="s">
        <v>1692</v>
      </c>
      <c r="D1452" s="165" t="s">
        <v>4685</v>
      </c>
      <c r="E1452" s="53" t="n">
        <v>32.658579</v>
      </c>
      <c r="F1452" s="53" t="n">
        <v>-104.25882</v>
      </c>
      <c r="G1452" s="53"/>
      <c r="H1452" s="53"/>
      <c r="I1452" s="173" t="s">
        <v>317</v>
      </c>
      <c r="J1452" s="53" t="n">
        <v>1</v>
      </c>
    </row>
    <row r="1453" customFormat="false" ht="15" hidden="false" customHeight="true" outlineLevel="0" collapsed="false">
      <c r="A1453" s="20" t="s">
        <v>4686</v>
      </c>
      <c r="B1453" s="165" t="s">
        <v>1691</v>
      </c>
      <c r="C1453" s="165" t="s">
        <v>1692</v>
      </c>
      <c r="D1453" s="165" t="s">
        <v>4687</v>
      </c>
      <c r="E1453" s="53" t="n">
        <v>32.506859</v>
      </c>
      <c r="F1453" s="53" t="n">
        <v>-104.518463</v>
      </c>
      <c r="G1453" s="53"/>
      <c r="H1453" s="53"/>
      <c r="I1453" s="173" t="s">
        <v>317</v>
      </c>
      <c r="J1453" s="53" t="n">
        <v>1</v>
      </c>
    </row>
    <row r="1454" customFormat="false" ht="15" hidden="false" customHeight="true" outlineLevel="0" collapsed="false">
      <c r="A1454" s="20" t="s">
        <v>4688</v>
      </c>
      <c r="B1454" s="165" t="s">
        <v>1691</v>
      </c>
      <c r="C1454" s="165" t="s">
        <v>1692</v>
      </c>
      <c r="D1454" s="165" t="s">
        <v>4689</v>
      </c>
      <c r="E1454" s="53" t="n">
        <v>32.497181</v>
      </c>
      <c r="F1454" s="53" t="n">
        <v>-104.062725</v>
      </c>
      <c r="G1454" s="53"/>
      <c r="H1454" s="53"/>
      <c r="I1454" s="173" t="s">
        <v>317</v>
      </c>
      <c r="J1454" s="53" t="n">
        <v>1</v>
      </c>
    </row>
    <row r="1455" customFormat="false" ht="15" hidden="false" customHeight="true" outlineLevel="0" collapsed="false">
      <c r="A1455" s="20" t="s">
        <v>4690</v>
      </c>
      <c r="B1455" s="165" t="s">
        <v>1691</v>
      </c>
      <c r="C1455" s="165" t="s">
        <v>1692</v>
      </c>
      <c r="D1455" s="165" t="s">
        <v>4691</v>
      </c>
      <c r="E1455" s="53" t="n">
        <v>32.123205</v>
      </c>
      <c r="F1455" s="53" t="n">
        <v>-102.747147</v>
      </c>
      <c r="G1455" s="53"/>
      <c r="H1455" s="53"/>
      <c r="I1455" s="173" t="s">
        <v>317</v>
      </c>
      <c r="J1455" s="53" t="n">
        <v>1</v>
      </c>
    </row>
    <row r="1456" customFormat="false" ht="15" hidden="false" customHeight="true" outlineLevel="0" collapsed="false">
      <c r="A1456" s="20" t="s">
        <v>4692</v>
      </c>
      <c r="B1456" s="165" t="s">
        <v>1691</v>
      </c>
      <c r="C1456" s="165" t="s">
        <v>1692</v>
      </c>
      <c r="D1456" s="165" t="s">
        <v>4693</v>
      </c>
      <c r="E1456" s="53" t="n">
        <v>32.124744</v>
      </c>
      <c r="F1456" s="53" t="n">
        <v>-102.753176</v>
      </c>
      <c r="G1456" s="53"/>
      <c r="H1456" s="53"/>
      <c r="I1456" s="173" t="s">
        <v>317</v>
      </c>
      <c r="J1456" s="53" t="n">
        <v>1</v>
      </c>
    </row>
    <row r="1457" customFormat="false" ht="15" hidden="false" customHeight="true" outlineLevel="0" collapsed="false">
      <c r="A1457" s="20" t="s">
        <v>4694</v>
      </c>
      <c r="B1457" s="165" t="s">
        <v>1691</v>
      </c>
      <c r="C1457" s="165" t="s">
        <v>1692</v>
      </c>
      <c r="D1457" s="165" t="s">
        <v>4695</v>
      </c>
      <c r="E1457" s="53" t="n">
        <v>32.132667</v>
      </c>
      <c r="F1457" s="53" t="n">
        <v>-102.751353</v>
      </c>
      <c r="G1457" s="53"/>
      <c r="H1457" s="53"/>
      <c r="I1457" s="173" t="s">
        <v>317</v>
      </c>
      <c r="J1457" s="53" t="n">
        <v>1</v>
      </c>
    </row>
    <row r="1458" customFormat="false" ht="15" hidden="false" customHeight="true" outlineLevel="0" collapsed="false">
      <c r="A1458" s="20" t="s">
        <v>4696</v>
      </c>
      <c r="B1458" s="165" t="s">
        <v>1691</v>
      </c>
      <c r="C1458" s="165" t="s">
        <v>1692</v>
      </c>
      <c r="D1458" s="165" t="s">
        <v>4697</v>
      </c>
      <c r="E1458" s="53" t="n">
        <v>32.144823</v>
      </c>
      <c r="F1458" s="53" t="n">
        <v>-102.769341</v>
      </c>
      <c r="G1458" s="53"/>
      <c r="H1458" s="53"/>
      <c r="I1458" s="173" t="s">
        <v>317</v>
      </c>
      <c r="J1458" s="53" t="n">
        <v>1</v>
      </c>
    </row>
    <row r="1459" customFormat="false" ht="15" hidden="false" customHeight="true" outlineLevel="0" collapsed="false">
      <c r="A1459" s="20" t="s">
        <v>4698</v>
      </c>
      <c r="B1459" s="165" t="s">
        <v>1691</v>
      </c>
      <c r="C1459" s="165" t="s">
        <v>1692</v>
      </c>
      <c r="D1459" s="165" t="s">
        <v>4699</v>
      </c>
      <c r="E1459" s="53" t="n">
        <v>32.145181</v>
      </c>
      <c r="F1459" s="53" t="n">
        <v>-102.774665</v>
      </c>
      <c r="G1459" s="53"/>
      <c r="H1459" s="53"/>
      <c r="I1459" s="173" t="s">
        <v>317</v>
      </c>
      <c r="J1459" s="53" t="n">
        <v>1</v>
      </c>
    </row>
    <row r="1460" customFormat="false" ht="15" hidden="false" customHeight="true" outlineLevel="0" collapsed="false">
      <c r="A1460" s="20" t="s">
        <v>4700</v>
      </c>
      <c r="B1460" s="165" t="s">
        <v>1691</v>
      </c>
      <c r="C1460" s="165" t="s">
        <v>1692</v>
      </c>
      <c r="D1460" s="165" t="s">
        <v>4701</v>
      </c>
      <c r="E1460" s="53" t="n">
        <v>32.219876</v>
      </c>
      <c r="F1460" s="53" t="n">
        <v>-103.049676</v>
      </c>
      <c r="G1460" s="53"/>
      <c r="H1460" s="53"/>
      <c r="I1460" s="173" t="s">
        <v>317</v>
      </c>
      <c r="J1460" s="53" t="n">
        <v>1</v>
      </c>
    </row>
    <row r="1461" customFormat="false" ht="15" hidden="false" customHeight="true" outlineLevel="0" collapsed="false">
      <c r="A1461" s="20" t="s">
        <v>4702</v>
      </c>
      <c r="B1461" s="165" t="s">
        <v>1691</v>
      </c>
      <c r="C1461" s="165" t="s">
        <v>1692</v>
      </c>
      <c r="D1461" s="165" t="s">
        <v>4703</v>
      </c>
      <c r="E1461" s="53" t="n">
        <v>32.306159</v>
      </c>
      <c r="F1461" s="53" t="n">
        <v>-103.281471</v>
      </c>
      <c r="G1461" s="53"/>
      <c r="H1461" s="53"/>
      <c r="I1461" s="173" t="s">
        <v>317</v>
      </c>
      <c r="J1461" s="53" t="n">
        <v>1</v>
      </c>
    </row>
    <row r="1462" customFormat="false" ht="15" hidden="false" customHeight="true" outlineLevel="0" collapsed="false">
      <c r="A1462" s="20" t="s">
        <v>4704</v>
      </c>
      <c r="B1462" s="165" t="s">
        <v>1691</v>
      </c>
      <c r="C1462" s="165" t="s">
        <v>1692</v>
      </c>
      <c r="D1462" s="165" t="s">
        <v>4705</v>
      </c>
      <c r="E1462" s="53" t="n">
        <v>32.322735</v>
      </c>
      <c r="F1462" s="53" t="n">
        <v>-103.314823</v>
      </c>
      <c r="G1462" s="53"/>
      <c r="H1462" s="53"/>
      <c r="I1462" s="173" t="s">
        <v>317</v>
      </c>
      <c r="J1462" s="53" t="n">
        <v>1</v>
      </c>
    </row>
    <row r="1463" customFormat="false" ht="15" hidden="false" customHeight="true" outlineLevel="0" collapsed="false">
      <c r="A1463" s="20" t="s">
        <v>4706</v>
      </c>
      <c r="B1463" s="165" t="s">
        <v>1691</v>
      </c>
      <c r="C1463" s="165" t="s">
        <v>1692</v>
      </c>
      <c r="D1463" s="165" t="s">
        <v>4707</v>
      </c>
      <c r="E1463" s="53" t="n">
        <v>32.341816</v>
      </c>
      <c r="F1463" s="53" t="n">
        <v>-103.360309</v>
      </c>
      <c r="G1463" s="53"/>
      <c r="H1463" s="53"/>
      <c r="I1463" s="173" t="s">
        <v>317</v>
      </c>
      <c r="J1463" s="53" t="n">
        <v>1</v>
      </c>
    </row>
    <row r="1464" customFormat="false" ht="15" hidden="false" customHeight="true" outlineLevel="0" collapsed="false">
      <c r="A1464" s="20" t="s">
        <v>4708</v>
      </c>
      <c r="B1464" s="165" t="s">
        <v>1691</v>
      </c>
      <c r="C1464" s="165" t="s">
        <v>1692</v>
      </c>
      <c r="D1464" s="165" t="s">
        <v>4709</v>
      </c>
      <c r="E1464" s="53" t="n">
        <v>32.119594</v>
      </c>
      <c r="F1464" s="53" t="n">
        <v>-102.719392</v>
      </c>
      <c r="G1464" s="53"/>
      <c r="H1464" s="53"/>
      <c r="I1464" s="173" t="s">
        <v>317</v>
      </c>
      <c r="J1464" s="53" t="n">
        <v>1</v>
      </c>
    </row>
    <row r="1465" customFormat="false" ht="15" hidden="false" customHeight="true" outlineLevel="0" collapsed="false">
      <c r="A1465" s="20" t="s">
        <v>4710</v>
      </c>
      <c r="B1465" s="165" t="s">
        <v>1691</v>
      </c>
      <c r="C1465" s="165" t="s">
        <v>1692</v>
      </c>
      <c r="D1465" s="165" t="s">
        <v>4711</v>
      </c>
      <c r="E1465" s="53" t="n">
        <v>32.127664</v>
      </c>
      <c r="F1465" s="53" t="n">
        <v>-102.748645</v>
      </c>
      <c r="G1465" s="53"/>
      <c r="H1465" s="53"/>
      <c r="I1465" s="173" t="s">
        <v>317</v>
      </c>
      <c r="J1465" s="53" t="n">
        <v>1</v>
      </c>
    </row>
    <row r="1466" customFormat="false" ht="15" hidden="false" customHeight="true" outlineLevel="0" collapsed="false">
      <c r="A1466" s="20" t="s">
        <v>4712</v>
      </c>
      <c r="B1466" s="165" t="s">
        <v>1691</v>
      </c>
      <c r="C1466" s="165" t="s">
        <v>1692</v>
      </c>
      <c r="D1466" s="165" t="s">
        <v>4713</v>
      </c>
      <c r="E1466" s="53" t="n">
        <v>32.119401</v>
      </c>
      <c r="F1466" s="53" t="n">
        <v>-102.722007</v>
      </c>
      <c r="G1466" s="53"/>
      <c r="H1466" s="53"/>
      <c r="I1466" s="173" t="s">
        <v>317</v>
      </c>
      <c r="J1466" s="53" t="n">
        <v>1</v>
      </c>
    </row>
    <row r="1467" customFormat="false" ht="15" hidden="false" customHeight="true" outlineLevel="0" collapsed="false">
      <c r="A1467" s="20" t="s">
        <v>4714</v>
      </c>
      <c r="B1467" s="165" t="s">
        <v>1691</v>
      </c>
      <c r="C1467" s="165" t="s">
        <v>1692</v>
      </c>
      <c r="D1467" s="165" t="s">
        <v>4715</v>
      </c>
      <c r="E1467" s="53" t="n">
        <v>32.101582</v>
      </c>
      <c r="F1467" s="53" t="n">
        <v>-102.695554</v>
      </c>
      <c r="G1467" s="53"/>
      <c r="H1467" s="53"/>
      <c r="I1467" s="173" t="s">
        <v>317</v>
      </c>
      <c r="J1467" s="53" t="n">
        <v>1</v>
      </c>
    </row>
    <row r="1468" customFormat="false" ht="15" hidden="false" customHeight="true" outlineLevel="0" collapsed="false">
      <c r="A1468" s="20" t="s">
        <v>4716</v>
      </c>
      <c r="B1468" s="165" t="s">
        <v>1691</v>
      </c>
      <c r="C1468" s="165" t="s">
        <v>1692</v>
      </c>
      <c r="D1468" s="165" t="s">
        <v>4717</v>
      </c>
      <c r="E1468" s="53" t="n">
        <v>32.045324</v>
      </c>
      <c r="F1468" s="53" t="n">
        <v>-102.463788</v>
      </c>
      <c r="G1468" s="53"/>
      <c r="H1468" s="53"/>
      <c r="I1468" s="173" t="s">
        <v>317</v>
      </c>
      <c r="J1468" s="53" t="n">
        <v>1</v>
      </c>
    </row>
    <row r="1469" customFormat="false" ht="15" hidden="false" customHeight="true" outlineLevel="0" collapsed="false">
      <c r="A1469" s="20" t="s">
        <v>4718</v>
      </c>
      <c r="B1469" s="165" t="s">
        <v>1691</v>
      </c>
      <c r="C1469" s="165" t="s">
        <v>1692</v>
      </c>
      <c r="D1469" s="165" t="s">
        <v>4719</v>
      </c>
      <c r="E1469" s="53" t="n">
        <v>32.054798</v>
      </c>
      <c r="F1469" s="53" t="n">
        <v>-102.51824</v>
      </c>
      <c r="G1469" s="53"/>
      <c r="H1469" s="53"/>
      <c r="I1469" s="173" t="s">
        <v>317</v>
      </c>
      <c r="J1469" s="53" t="n">
        <v>1</v>
      </c>
    </row>
    <row r="1470" customFormat="false" ht="15" hidden="false" customHeight="true" outlineLevel="0" collapsed="false">
      <c r="A1470" s="20" t="s">
        <v>4720</v>
      </c>
      <c r="B1470" s="165" t="s">
        <v>1691</v>
      </c>
      <c r="C1470" s="165" t="s">
        <v>1692</v>
      </c>
      <c r="D1470" s="165" t="s">
        <v>4721</v>
      </c>
      <c r="E1470" s="53" t="n">
        <v>32.116611</v>
      </c>
      <c r="F1470" s="53" t="n">
        <v>-102.692102</v>
      </c>
      <c r="G1470" s="53"/>
      <c r="H1470" s="53"/>
      <c r="I1470" s="173" t="s">
        <v>317</v>
      </c>
      <c r="J1470" s="53" t="n">
        <v>1</v>
      </c>
    </row>
    <row r="1471" customFormat="false" ht="15" hidden="false" customHeight="true" outlineLevel="0" collapsed="false">
      <c r="A1471" s="20" t="s">
        <v>4722</v>
      </c>
      <c r="B1471" s="165" t="s">
        <v>1691</v>
      </c>
      <c r="C1471" s="165" t="s">
        <v>1692</v>
      </c>
      <c r="D1471" s="165" t="s">
        <v>4723</v>
      </c>
      <c r="E1471" s="53" t="n">
        <v>32.178431</v>
      </c>
      <c r="F1471" s="53" t="n">
        <v>-103.033978</v>
      </c>
      <c r="G1471" s="53"/>
      <c r="H1471" s="53"/>
      <c r="I1471" s="173" t="s">
        <v>317</v>
      </c>
      <c r="J1471" s="53" t="n">
        <v>1</v>
      </c>
    </row>
    <row r="1472" customFormat="false" ht="15" hidden="false" customHeight="true" outlineLevel="0" collapsed="false">
      <c r="A1472" s="20" t="s">
        <v>4724</v>
      </c>
      <c r="B1472" s="165" t="s">
        <v>1691</v>
      </c>
      <c r="C1472" s="165" t="s">
        <v>1692</v>
      </c>
      <c r="D1472" s="165" t="s">
        <v>4725</v>
      </c>
      <c r="E1472" s="53" t="n">
        <v>32.375823</v>
      </c>
      <c r="F1472" s="53" t="n">
        <v>-103.8263605</v>
      </c>
      <c r="G1472" s="53"/>
      <c r="H1472" s="53"/>
      <c r="I1472" s="173" t="s">
        <v>317</v>
      </c>
      <c r="J1472" s="53" t="n">
        <v>1</v>
      </c>
    </row>
    <row r="1473" customFormat="false" ht="15" hidden="false" customHeight="true" outlineLevel="0" collapsed="false">
      <c r="A1473" s="20" t="s">
        <v>4726</v>
      </c>
      <c r="B1473" s="165" t="s">
        <v>1691</v>
      </c>
      <c r="C1473" s="165" t="s">
        <v>1692</v>
      </c>
      <c r="D1473" s="165" t="s">
        <v>4727</v>
      </c>
      <c r="E1473" s="53" t="n">
        <v>31.894898</v>
      </c>
      <c r="F1473" s="53" t="n">
        <v>-103.437096</v>
      </c>
      <c r="G1473" s="53"/>
      <c r="H1473" s="53"/>
      <c r="I1473" s="173" t="s">
        <v>317</v>
      </c>
      <c r="J1473" s="53" t="n">
        <v>1</v>
      </c>
    </row>
    <row r="1474" customFormat="false" ht="15" hidden="false" customHeight="true" outlineLevel="0" collapsed="false">
      <c r="A1474" s="20" t="s">
        <v>4728</v>
      </c>
      <c r="B1474" s="165" t="s">
        <v>1691</v>
      </c>
      <c r="C1474" s="165" t="s">
        <v>1692</v>
      </c>
      <c r="D1474" s="165" t="s">
        <v>4729</v>
      </c>
      <c r="E1474" s="53" t="n">
        <v>32.232612</v>
      </c>
      <c r="F1474" s="53" t="n">
        <v>-103.717439</v>
      </c>
      <c r="G1474" s="53"/>
      <c r="H1474" s="53"/>
      <c r="I1474" s="173" t="s">
        <v>317</v>
      </c>
      <c r="J1474" s="53" t="n">
        <v>1</v>
      </c>
    </row>
    <row r="1475" customFormat="false" ht="15" hidden="false" customHeight="true" outlineLevel="0" collapsed="false">
      <c r="A1475" s="20" t="s">
        <v>4730</v>
      </c>
      <c r="B1475" s="165" t="s">
        <v>1691</v>
      </c>
      <c r="C1475" s="165" t="s">
        <v>1692</v>
      </c>
      <c r="D1475" s="165" t="s">
        <v>4731</v>
      </c>
      <c r="E1475" s="53" t="n">
        <v>32.164258</v>
      </c>
      <c r="F1475" s="53" t="n">
        <v>-103.645251</v>
      </c>
      <c r="G1475" s="53"/>
      <c r="H1475" s="53"/>
      <c r="I1475" s="173" t="s">
        <v>317</v>
      </c>
      <c r="J1475" s="53" t="n">
        <v>1</v>
      </c>
    </row>
    <row r="1476" customFormat="false" ht="15" hidden="false" customHeight="true" outlineLevel="0" collapsed="false">
      <c r="A1476" s="20" t="s">
        <v>4732</v>
      </c>
      <c r="B1476" s="165" t="s">
        <v>1691</v>
      </c>
      <c r="C1476" s="165" t="s">
        <v>1692</v>
      </c>
      <c r="D1476" s="165" t="s">
        <v>4733</v>
      </c>
      <c r="E1476" s="53" t="n">
        <v>32.150218</v>
      </c>
      <c r="F1476" s="53" t="n">
        <v>-103.624438</v>
      </c>
      <c r="G1476" s="53"/>
      <c r="H1476" s="53"/>
      <c r="I1476" s="173" t="s">
        <v>317</v>
      </c>
      <c r="J1476" s="53" t="n">
        <v>1</v>
      </c>
    </row>
    <row r="1477" customFormat="false" ht="15" hidden="false" customHeight="true" outlineLevel="0" collapsed="false">
      <c r="A1477" s="20" t="s">
        <v>4734</v>
      </c>
      <c r="B1477" s="165" t="s">
        <v>1691</v>
      </c>
      <c r="C1477" s="165" t="s">
        <v>1692</v>
      </c>
      <c r="D1477" s="165" t="s">
        <v>4735</v>
      </c>
      <c r="E1477" s="53" t="n">
        <v>32.114974</v>
      </c>
      <c r="F1477" s="53" t="n">
        <v>-103.588178</v>
      </c>
      <c r="G1477" s="53"/>
      <c r="H1477" s="53"/>
      <c r="I1477" s="173" t="s">
        <v>317</v>
      </c>
      <c r="J1477" s="53" t="n">
        <v>1</v>
      </c>
    </row>
    <row r="1478" customFormat="false" ht="15" hidden="false" customHeight="true" outlineLevel="0" collapsed="false">
      <c r="A1478" s="20" t="s">
        <v>4736</v>
      </c>
      <c r="B1478" s="165" t="s">
        <v>1691</v>
      </c>
      <c r="C1478" s="165" t="s">
        <v>1692</v>
      </c>
      <c r="D1478" s="165" t="s">
        <v>4737</v>
      </c>
      <c r="E1478" s="53" t="n">
        <v>32.087405</v>
      </c>
      <c r="F1478" s="53" t="n">
        <v>-103.564625</v>
      </c>
      <c r="G1478" s="53"/>
      <c r="H1478" s="53"/>
      <c r="I1478" s="173" t="s">
        <v>317</v>
      </c>
      <c r="J1478" s="53" t="n">
        <v>1</v>
      </c>
    </row>
    <row r="1479" customFormat="false" ht="15" hidden="false" customHeight="true" outlineLevel="0" collapsed="false">
      <c r="A1479" s="20" t="s">
        <v>4738</v>
      </c>
      <c r="B1479" s="165" t="s">
        <v>1691</v>
      </c>
      <c r="C1479" s="165" t="s">
        <v>1692</v>
      </c>
      <c r="D1479" s="165" t="s">
        <v>4739</v>
      </c>
      <c r="E1479" s="53" t="n">
        <v>31.923327</v>
      </c>
      <c r="F1479" s="53" t="n">
        <v>-103.46686</v>
      </c>
      <c r="G1479" s="53"/>
      <c r="H1479" s="53"/>
      <c r="I1479" s="173" t="s">
        <v>317</v>
      </c>
      <c r="J1479" s="53" t="n">
        <v>1</v>
      </c>
    </row>
    <row r="1480" customFormat="false" ht="15" hidden="false" customHeight="true" outlineLevel="0" collapsed="false">
      <c r="A1480" s="20" t="s">
        <v>4740</v>
      </c>
      <c r="B1480" s="165" t="s">
        <v>1691</v>
      </c>
      <c r="C1480" s="165" t="s">
        <v>1692</v>
      </c>
      <c r="D1480" s="165" t="s">
        <v>4741</v>
      </c>
      <c r="E1480" s="53" t="n">
        <v>31.953421</v>
      </c>
      <c r="F1480" s="53" t="n">
        <v>-103.478464</v>
      </c>
      <c r="G1480" s="53"/>
      <c r="H1480" s="53"/>
      <c r="I1480" s="173" t="s">
        <v>317</v>
      </c>
      <c r="J1480" s="53" t="n">
        <v>1</v>
      </c>
    </row>
    <row r="1481" customFormat="false" ht="15" hidden="false" customHeight="true" outlineLevel="0" collapsed="false">
      <c r="A1481" s="20" t="s">
        <v>4742</v>
      </c>
      <c r="B1481" s="165" t="s">
        <v>1691</v>
      </c>
      <c r="C1481" s="165" t="s">
        <v>1692</v>
      </c>
      <c r="D1481" s="165" t="s">
        <v>4743</v>
      </c>
      <c r="E1481" s="53" t="n">
        <v>32.2632575</v>
      </c>
      <c r="F1481" s="53" t="n">
        <v>-103.788758</v>
      </c>
      <c r="G1481" s="53"/>
      <c r="H1481" s="53"/>
      <c r="I1481" s="173" t="s">
        <v>317</v>
      </c>
      <c r="J1481" s="53" t="n">
        <v>1</v>
      </c>
    </row>
    <row r="1482" customFormat="false" ht="15" hidden="false" customHeight="true" outlineLevel="0" collapsed="false">
      <c r="A1482" s="20" t="s">
        <v>4744</v>
      </c>
      <c r="B1482" s="165" t="s">
        <v>1691</v>
      </c>
      <c r="C1482" s="165" t="s">
        <v>1692</v>
      </c>
      <c r="D1482" s="165" t="s">
        <v>4745</v>
      </c>
      <c r="E1482" s="53" t="n">
        <v>31.913837</v>
      </c>
      <c r="F1482" s="53" t="n">
        <v>-103.521673</v>
      </c>
      <c r="G1482" s="53"/>
      <c r="H1482" s="53"/>
      <c r="I1482" s="173" t="s">
        <v>317</v>
      </c>
      <c r="J1482" s="53" t="n">
        <v>1</v>
      </c>
    </row>
    <row r="1483" customFormat="false" ht="15" hidden="false" customHeight="true" outlineLevel="0" collapsed="false">
      <c r="A1483" s="20" t="s">
        <v>4746</v>
      </c>
      <c r="B1483" s="165" t="s">
        <v>1691</v>
      </c>
      <c r="C1483" s="165" t="s">
        <v>1692</v>
      </c>
      <c r="D1483" s="165" t="s">
        <v>4747</v>
      </c>
      <c r="E1483" s="53" t="n">
        <v>31.93112918</v>
      </c>
      <c r="F1483" s="53" t="n">
        <v>-103.6278326</v>
      </c>
      <c r="G1483" s="53"/>
      <c r="H1483" s="53"/>
      <c r="I1483" s="173" t="s">
        <v>317</v>
      </c>
      <c r="J1483" s="53" t="n">
        <v>1</v>
      </c>
    </row>
    <row r="1484" customFormat="false" ht="15" hidden="false" customHeight="true" outlineLevel="0" collapsed="false">
      <c r="A1484" s="20" t="s">
        <v>4748</v>
      </c>
      <c r="B1484" s="165" t="s">
        <v>1691</v>
      </c>
      <c r="C1484" s="165" t="s">
        <v>1692</v>
      </c>
      <c r="D1484" s="165" t="s">
        <v>4749</v>
      </c>
      <c r="E1484" s="53" t="n">
        <v>32.093195</v>
      </c>
      <c r="F1484" s="53" t="n">
        <v>-103.737984</v>
      </c>
      <c r="G1484" s="53"/>
      <c r="H1484" s="53"/>
      <c r="I1484" s="173" t="s">
        <v>317</v>
      </c>
      <c r="J1484" s="53" t="n">
        <v>1</v>
      </c>
    </row>
    <row r="1485" customFormat="false" ht="15" hidden="false" customHeight="true" outlineLevel="0" collapsed="false">
      <c r="A1485" s="20" t="s">
        <v>4750</v>
      </c>
      <c r="B1485" s="165" t="s">
        <v>1691</v>
      </c>
      <c r="C1485" s="165" t="s">
        <v>1692</v>
      </c>
      <c r="D1485" s="165" t="s">
        <v>4751</v>
      </c>
      <c r="E1485" s="53" t="n">
        <v>31.928055</v>
      </c>
      <c r="F1485" s="53" t="n">
        <v>-103.637956</v>
      </c>
      <c r="G1485" s="53"/>
      <c r="H1485" s="53"/>
      <c r="I1485" s="173" t="s">
        <v>317</v>
      </c>
      <c r="J1485" s="53" t="n">
        <v>1</v>
      </c>
    </row>
    <row r="1486" customFormat="false" ht="15" hidden="false" customHeight="true" outlineLevel="0" collapsed="false">
      <c r="A1486" s="20" t="s">
        <v>4752</v>
      </c>
      <c r="B1486" s="165" t="s">
        <v>1691</v>
      </c>
      <c r="C1486" s="165" t="s">
        <v>1692</v>
      </c>
      <c r="D1486" s="165" t="s">
        <v>4753</v>
      </c>
      <c r="E1486" s="53" t="n">
        <v>32.26827</v>
      </c>
      <c r="F1486" s="53" t="n">
        <v>-103.99258</v>
      </c>
      <c r="G1486" s="53"/>
      <c r="H1486" s="53"/>
      <c r="I1486" s="173" t="s">
        <v>317</v>
      </c>
      <c r="J1486" s="53" t="n">
        <v>1</v>
      </c>
    </row>
    <row r="1487" customFormat="false" ht="15" hidden="false" customHeight="true" outlineLevel="0" collapsed="false">
      <c r="A1487" s="20" t="s">
        <v>4754</v>
      </c>
      <c r="B1487" s="165" t="s">
        <v>1691</v>
      </c>
      <c r="C1487" s="165" t="s">
        <v>1692</v>
      </c>
      <c r="D1487" s="165" t="s">
        <v>4755</v>
      </c>
      <c r="E1487" s="53" t="n">
        <v>32.18665328</v>
      </c>
      <c r="F1487" s="53" t="n">
        <v>-103.9936991</v>
      </c>
      <c r="G1487" s="53"/>
      <c r="H1487" s="53"/>
      <c r="I1487" s="173" t="s">
        <v>317</v>
      </c>
      <c r="J1487" s="53" t="n">
        <v>1</v>
      </c>
    </row>
    <row r="1488" customFormat="false" ht="15" hidden="false" customHeight="true" outlineLevel="0" collapsed="false">
      <c r="A1488" s="20" t="s">
        <v>4756</v>
      </c>
      <c r="B1488" s="165" t="s">
        <v>1691</v>
      </c>
      <c r="C1488" s="165" t="s">
        <v>1692</v>
      </c>
      <c r="D1488" s="165" t="s">
        <v>4757</v>
      </c>
      <c r="E1488" s="53" t="n">
        <v>32.056506</v>
      </c>
      <c r="F1488" s="53" t="n">
        <v>-103.875537</v>
      </c>
      <c r="G1488" s="53"/>
      <c r="H1488" s="53"/>
      <c r="I1488" s="173" t="s">
        <v>317</v>
      </c>
      <c r="J1488" s="53" t="n">
        <v>1</v>
      </c>
    </row>
    <row r="1489" customFormat="false" ht="15" hidden="false" customHeight="true" outlineLevel="0" collapsed="false">
      <c r="A1489" s="20" t="s">
        <v>4758</v>
      </c>
      <c r="B1489" s="165" t="s">
        <v>1691</v>
      </c>
      <c r="C1489" s="165" t="s">
        <v>1692</v>
      </c>
      <c r="D1489" s="165" t="s">
        <v>4759</v>
      </c>
      <c r="E1489" s="53" t="n">
        <v>31.9866775</v>
      </c>
      <c r="F1489" s="53" t="n">
        <v>-103.8355915</v>
      </c>
      <c r="G1489" s="53"/>
      <c r="H1489" s="53"/>
      <c r="I1489" s="173" t="s">
        <v>317</v>
      </c>
      <c r="J1489" s="53" t="n">
        <v>1</v>
      </c>
    </row>
    <row r="1490" customFormat="false" ht="15" hidden="false" customHeight="true" outlineLevel="0" collapsed="false">
      <c r="A1490" s="20" t="s">
        <v>4760</v>
      </c>
      <c r="B1490" s="165" t="s">
        <v>1691</v>
      </c>
      <c r="C1490" s="165" t="s">
        <v>1692</v>
      </c>
      <c r="D1490" s="165" t="s">
        <v>4761</v>
      </c>
      <c r="E1490" s="53" t="n">
        <v>32.225507</v>
      </c>
      <c r="F1490" s="53" t="n">
        <v>-104.048383</v>
      </c>
      <c r="G1490" s="53"/>
      <c r="H1490" s="53"/>
      <c r="I1490" s="173" t="s">
        <v>317</v>
      </c>
      <c r="J1490" s="53" t="n">
        <v>1</v>
      </c>
    </row>
    <row r="1491" customFormat="false" ht="15" hidden="false" customHeight="true" outlineLevel="0" collapsed="false">
      <c r="A1491" s="20" t="s">
        <v>4762</v>
      </c>
      <c r="B1491" s="165" t="s">
        <v>1691</v>
      </c>
      <c r="C1491" s="165" t="s">
        <v>1692</v>
      </c>
      <c r="D1491" s="165" t="s">
        <v>4763</v>
      </c>
      <c r="E1491" s="53" t="n">
        <v>31.912285</v>
      </c>
      <c r="F1491" s="53" t="n">
        <v>-103.80333</v>
      </c>
      <c r="G1491" s="53"/>
      <c r="H1491" s="53"/>
      <c r="I1491" s="173" t="s">
        <v>317</v>
      </c>
      <c r="J1491" s="53" t="n">
        <v>1</v>
      </c>
    </row>
    <row r="1492" customFormat="false" ht="15" hidden="false" customHeight="true" outlineLevel="0" collapsed="false">
      <c r="A1492" s="20" t="s">
        <v>4764</v>
      </c>
      <c r="B1492" s="165" t="s">
        <v>1691</v>
      </c>
      <c r="C1492" s="165" t="s">
        <v>1692</v>
      </c>
      <c r="D1492" s="165" t="s">
        <v>4765</v>
      </c>
      <c r="E1492" s="53" t="n">
        <v>31.983769</v>
      </c>
      <c r="F1492" s="53" t="n">
        <v>-103.868953</v>
      </c>
      <c r="G1492" s="53"/>
      <c r="H1492" s="53"/>
      <c r="I1492" s="173" t="s">
        <v>317</v>
      </c>
      <c r="J1492" s="53" t="n">
        <v>1</v>
      </c>
    </row>
    <row r="1493" customFormat="false" ht="15" hidden="false" customHeight="true" outlineLevel="0" collapsed="false">
      <c r="A1493" s="20" t="s">
        <v>4766</v>
      </c>
      <c r="B1493" s="165" t="s">
        <v>1691</v>
      </c>
      <c r="C1493" s="165" t="s">
        <v>1692</v>
      </c>
      <c r="D1493" s="165" t="s">
        <v>4767</v>
      </c>
      <c r="E1493" s="53" t="n">
        <v>31.999916</v>
      </c>
      <c r="F1493" s="53" t="n">
        <v>-103.8720905</v>
      </c>
      <c r="G1493" s="53"/>
      <c r="H1493" s="53"/>
      <c r="I1493" s="173" t="s">
        <v>317</v>
      </c>
      <c r="J1493" s="53" t="n">
        <v>1</v>
      </c>
    </row>
    <row r="1494" customFormat="false" ht="15" hidden="false" customHeight="true" outlineLevel="0" collapsed="false">
      <c r="A1494" s="20" t="s">
        <v>4768</v>
      </c>
      <c r="B1494" s="165" t="s">
        <v>1691</v>
      </c>
      <c r="C1494" s="165" t="s">
        <v>1692</v>
      </c>
      <c r="D1494" s="165" t="s">
        <v>4769</v>
      </c>
      <c r="E1494" s="53" t="n">
        <v>32.13078833</v>
      </c>
      <c r="F1494" s="53" t="n">
        <v>-103.993288</v>
      </c>
      <c r="G1494" s="53"/>
      <c r="H1494" s="53"/>
      <c r="I1494" s="173" t="s">
        <v>317</v>
      </c>
      <c r="J1494" s="53" t="n">
        <v>1</v>
      </c>
    </row>
    <row r="1495" customFormat="false" ht="15" hidden="false" customHeight="true" outlineLevel="0" collapsed="false">
      <c r="A1495" s="20" t="s">
        <v>4770</v>
      </c>
      <c r="B1495" s="165" t="s">
        <v>1691</v>
      </c>
      <c r="C1495" s="165" t="s">
        <v>1692</v>
      </c>
      <c r="D1495" s="165" t="s">
        <v>4771</v>
      </c>
      <c r="E1495" s="53" t="n">
        <v>32.018488</v>
      </c>
      <c r="F1495" s="53" t="n">
        <v>-103.873351</v>
      </c>
      <c r="G1495" s="53"/>
      <c r="H1495" s="53"/>
      <c r="I1495" s="173" t="s">
        <v>317</v>
      </c>
      <c r="J1495" s="53" t="n">
        <v>1</v>
      </c>
    </row>
    <row r="1496" customFormat="false" ht="15" hidden="false" customHeight="true" outlineLevel="0" collapsed="false">
      <c r="A1496" s="20" t="s">
        <v>4772</v>
      </c>
      <c r="B1496" s="165" t="s">
        <v>1691</v>
      </c>
      <c r="C1496" s="165" t="s">
        <v>1692</v>
      </c>
      <c r="D1496" s="165" t="s">
        <v>4773</v>
      </c>
      <c r="E1496" s="53" t="n">
        <v>32.262268</v>
      </c>
      <c r="F1496" s="53" t="n">
        <v>-104.117291</v>
      </c>
      <c r="G1496" s="53"/>
      <c r="H1496" s="53"/>
      <c r="I1496" s="173" t="s">
        <v>317</v>
      </c>
      <c r="J1496" s="53" t="n">
        <v>1</v>
      </c>
    </row>
    <row r="1497" customFormat="false" ht="15" hidden="false" customHeight="true" outlineLevel="0" collapsed="false">
      <c r="A1497" s="20" t="s">
        <v>4774</v>
      </c>
      <c r="B1497" s="165" t="s">
        <v>1691</v>
      </c>
      <c r="C1497" s="165" t="s">
        <v>1692</v>
      </c>
      <c r="D1497" s="165" t="s">
        <v>4775</v>
      </c>
      <c r="E1497" s="53" t="n">
        <v>32.25558843</v>
      </c>
      <c r="F1497" s="53" t="n">
        <v>-104.1196248</v>
      </c>
      <c r="G1497" s="53"/>
      <c r="H1497" s="53"/>
      <c r="I1497" s="173" t="s">
        <v>317</v>
      </c>
      <c r="J1497" s="53" t="n">
        <v>1</v>
      </c>
    </row>
    <row r="1498" customFormat="false" ht="15" hidden="false" customHeight="true" outlineLevel="0" collapsed="false">
      <c r="A1498" s="20" t="s">
        <v>4776</v>
      </c>
      <c r="B1498" s="165" t="s">
        <v>1691</v>
      </c>
      <c r="C1498" s="165" t="s">
        <v>1692</v>
      </c>
      <c r="D1498" s="165" t="s">
        <v>4777</v>
      </c>
      <c r="E1498" s="53" t="n">
        <v>32.166124</v>
      </c>
      <c r="F1498" s="53" t="n">
        <v>-104.055277</v>
      </c>
      <c r="G1498" s="53"/>
      <c r="H1498" s="53"/>
      <c r="I1498" s="173" t="s">
        <v>317</v>
      </c>
      <c r="J1498" s="53" t="n">
        <v>1</v>
      </c>
    </row>
    <row r="1499" customFormat="false" ht="15" hidden="false" customHeight="true" outlineLevel="0" collapsed="false">
      <c r="A1499" s="20" t="s">
        <v>4778</v>
      </c>
      <c r="B1499" s="165" t="s">
        <v>1691</v>
      </c>
      <c r="C1499" s="165" t="s">
        <v>1692</v>
      </c>
      <c r="D1499" s="165" t="s">
        <v>4779</v>
      </c>
      <c r="E1499" s="53" t="n">
        <v>32.06278377</v>
      </c>
      <c r="F1499" s="53" t="n">
        <v>-103.9978511</v>
      </c>
      <c r="G1499" s="53"/>
      <c r="H1499" s="53"/>
      <c r="I1499" s="173" t="s">
        <v>317</v>
      </c>
      <c r="J1499" s="53" t="n">
        <v>1</v>
      </c>
    </row>
    <row r="1500" customFormat="false" ht="15" hidden="false" customHeight="true" outlineLevel="0" collapsed="false">
      <c r="A1500" s="20" t="s">
        <v>4780</v>
      </c>
      <c r="B1500" s="165" t="s">
        <v>1691</v>
      </c>
      <c r="C1500" s="165" t="s">
        <v>1692</v>
      </c>
      <c r="D1500" s="165" t="s">
        <v>4781</v>
      </c>
      <c r="E1500" s="53" t="n">
        <v>31.97366815</v>
      </c>
      <c r="F1500" s="53" t="n">
        <v>-103.8970877</v>
      </c>
      <c r="G1500" s="53"/>
      <c r="H1500" s="53"/>
      <c r="I1500" s="173" t="s">
        <v>317</v>
      </c>
      <c r="J1500" s="53" t="n">
        <v>1</v>
      </c>
    </row>
    <row r="1501" customFormat="false" ht="15" hidden="false" customHeight="true" outlineLevel="0" collapsed="false">
      <c r="A1501" s="20" t="s">
        <v>4782</v>
      </c>
      <c r="B1501" s="165" t="s">
        <v>1691</v>
      </c>
      <c r="C1501" s="165" t="s">
        <v>1692</v>
      </c>
      <c r="D1501" s="165" t="s">
        <v>4783</v>
      </c>
      <c r="E1501" s="53" t="n">
        <v>31.81765675</v>
      </c>
      <c r="F1501" s="53" t="n">
        <v>-103.8258563</v>
      </c>
      <c r="G1501" s="53"/>
      <c r="H1501" s="53"/>
      <c r="I1501" s="173" t="s">
        <v>317</v>
      </c>
      <c r="J1501" s="53" t="n">
        <v>1</v>
      </c>
    </row>
    <row r="1502" customFormat="false" ht="15" hidden="false" customHeight="true" outlineLevel="0" collapsed="false">
      <c r="A1502" s="20" t="s">
        <v>4784</v>
      </c>
      <c r="B1502" s="165" t="s">
        <v>1691</v>
      </c>
      <c r="C1502" s="165" t="s">
        <v>1692</v>
      </c>
      <c r="D1502" s="165" t="s">
        <v>4785</v>
      </c>
      <c r="E1502" s="53" t="n">
        <v>32.021299</v>
      </c>
      <c r="F1502" s="53" t="n">
        <v>-103.972955</v>
      </c>
      <c r="G1502" s="53"/>
      <c r="H1502" s="53"/>
      <c r="I1502" s="173" t="s">
        <v>317</v>
      </c>
      <c r="J1502" s="53" t="n">
        <v>1</v>
      </c>
    </row>
    <row r="1503" customFormat="false" ht="15" hidden="false" customHeight="true" outlineLevel="0" collapsed="false">
      <c r="A1503" s="20" t="s">
        <v>4786</v>
      </c>
      <c r="B1503" s="165" t="s">
        <v>1691</v>
      </c>
      <c r="C1503" s="165" t="s">
        <v>1692</v>
      </c>
      <c r="D1503" s="165" t="s">
        <v>4787</v>
      </c>
      <c r="E1503" s="53" t="n">
        <v>31.942349</v>
      </c>
      <c r="F1503" s="53" t="n">
        <v>-103.911536</v>
      </c>
      <c r="G1503" s="53"/>
      <c r="H1503" s="53"/>
      <c r="I1503" s="173" t="s">
        <v>317</v>
      </c>
      <c r="J1503" s="53" t="n">
        <v>1</v>
      </c>
    </row>
    <row r="1504" customFormat="false" ht="15" hidden="false" customHeight="true" outlineLevel="0" collapsed="false">
      <c r="A1504" s="20" t="s">
        <v>4788</v>
      </c>
      <c r="B1504" s="165" t="s">
        <v>1691</v>
      </c>
      <c r="C1504" s="165" t="s">
        <v>1692</v>
      </c>
      <c r="D1504" s="165" t="s">
        <v>4789</v>
      </c>
      <c r="E1504" s="53" t="n">
        <v>32.164509</v>
      </c>
      <c r="F1504" s="53" t="n">
        <v>-104.095084</v>
      </c>
      <c r="G1504" s="53"/>
      <c r="H1504" s="53"/>
      <c r="I1504" s="173" t="s">
        <v>317</v>
      </c>
      <c r="J1504" s="53" t="n">
        <v>1</v>
      </c>
    </row>
    <row r="1505" customFormat="false" ht="15" hidden="false" customHeight="true" outlineLevel="0" collapsed="false">
      <c r="A1505" s="20" t="s">
        <v>4790</v>
      </c>
      <c r="B1505" s="165" t="s">
        <v>1691</v>
      </c>
      <c r="C1505" s="165" t="s">
        <v>1692</v>
      </c>
      <c r="D1505" s="165" t="s">
        <v>4791</v>
      </c>
      <c r="E1505" s="53" t="n">
        <v>32.02007818</v>
      </c>
      <c r="F1505" s="53" t="n">
        <v>-103.9663794</v>
      </c>
      <c r="G1505" s="53"/>
      <c r="H1505" s="53"/>
      <c r="I1505" s="173" t="s">
        <v>317</v>
      </c>
      <c r="J1505" s="53" t="n">
        <v>1</v>
      </c>
    </row>
    <row r="1506" customFormat="false" ht="15" hidden="false" customHeight="true" outlineLevel="0" collapsed="false">
      <c r="A1506" s="20" t="s">
        <v>4792</v>
      </c>
      <c r="B1506" s="165" t="s">
        <v>1691</v>
      </c>
      <c r="C1506" s="165" t="s">
        <v>1692</v>
      </c>
      <c r="D1506" s="165" t="s">
        <v>4793</v>
      </c>
      <c r="E1506" s="53" t="n">
        <v>31.766645</v>
      </c>
      <c r="F1506" s="53" t="n">
        <v>-103.8430295</v>
      </c>
      <c r="G1506" s="53"/>
      <c r="H1506" s="53"/>
      <c r="I1506" s="173" t="s">
        <v>317</v>
      </c>
      <c r="J1506" s="53" t="n">
        <v>1</v>
      </c>
    </row>
    <row r="1507" customFormat="false" ht="15" hidden="false" customHeight="true" outlineLevel="0" collapsed="false">
      <c r="A1507" s="20" t="s">
        <v>4794</v>
      </c>
      <c r="B1507" s="165" t="s">
        <v>1691</v>
      </c>
      <c r="C1507" s="165" t="s">
        <v>1692</v>
      </c>
      <c r="D1507" s="165" t="s">
        <v>4795</v>
      </c>
      <c r="E1507" s="53" t="n">
        <v>31.607464</v>
      </c>
      <c r="F1507" s="53" t="n">
        <v>-103.775125</v>
      </c>
      <c r="G1507" s="53"/>
      <c r="H1507" s="53"/>
      <c r="I1507" s="173" t="s">
        <v>317</v>
      </c>
      <c r="J1507" s="53" t="n">
        <v>1</v>
      </c>
    </row>
    <row r="1508" customFormat="false" ht="15" hidden="false" customHeight="true" outlineLevel="0" collapsed="false">
      <c r="A1508" s="20" t="s">
        <v>4796</v>
      </c>
      <c r="B1508" s="165" t="s">
        <v>1691</v>
      </c>
      <c r="C1508" s="165" t="s">
        <v>1692</v>
      </c>
      <c r="D1508" s="165" t="s">
        <v>4797</v>
      </c>
      <c r="E1508" s="53" t="n">
        <v>31.71248</v>
      </c>
      <c r="F1508" s="53" t="n">
        <v>-103.861687</v>
      </c>
      <c r="G1508" s="53"/>
      <c r="H1508" s="53"/>
      <c r="I1508" s="173" t="s">
        <v>317</v>
      </c>
      <c r="J1508" s="53" t="n">
        <v>1</v>
      </c>
    </row>
    <row r="1509" customFormat="false" ht="15" hidden="false" customHeight="true" outlineLevel="0" collapsed="false">
      <c r="A1509" s="20" t="s">
        <v>4798</v>
      </c>
      <c r="B1509" s="165" t="s">
        <v>1691</v>
      </c>
      <c r="C1509" s="165" t="s">
        <v>1692</v>
      </c>
      <c r="D1509" s="165" t="s">
        <v>4799</v>
      </c>
      <c r="E1509" s="53" t="n">
        <v>31.765845</v>
      </c>
      <c r="F1509" s="53" t="n">
        <v>-103.887678</v>
      </c>
      <c r="G1509" s="53"/>
      <c r="H1509" s="53"/>
      <c r="I1509" s="173" t="s">
        <v>317</v>
      </c>
      <c r="J1509" s="53" t="n">
        <v>1</v>
      </c>
    </row>
    <row r="1510" customFormat="false" ht="15" hidden="false" customHeight="true" outlineLevel="0" collapsed="false">
      <c r="A1510" s="20" t="s">
        <v>4800</v>
      </c>
      <c r="B1510" s="165" t="s">
        <v>1691</v>
      </c>
      <c r="C1510" s="165" t="s">
        <v>1692</v>
      </c>
      <c r="D1510" s="165" t="s">
        <v>4801</v>
      </c>
      <c r="E1510" s="53" t="n">
        <v>32.196213</v>
      </c>
      <c r="F1510" s="53" t="n">
        <v>-104.228249</v>
      </c>
      <c r="G1510" s="53"/>
      <c r="H1510" s="53"/>
      <c r="I1510" s="173" t="s">
        <v>317</v>
      </c>
      <c r="J1510" s="53" t="n">
        <v>1</v>
      </c>
    </row>
    <row r="1511" customFormat="false" ht="15" hidden="false" customHeight="true" outlineLevel="0" collapsed="false">
      <c r="A1511" s="20" t="s">
        <v>4802</v>
      </c>
      <c r="B1511" s="165" t="s">
        <v>1691</v>
      </c>
      <c r="C1511" s="165" t="s">
        <v>1692</v>
      </c>
      <c r="D1511" s="165" t="s">
        <v>4803</v>
      </c>
      <c r="E1511" s="53" t="n">
        <v>31.6089065</v>
      </c>
      <c r="F1511" s="53" t="n">
        <v>-103.813972</v>
      </c>
      <c r="G1511" s="53"/>
      <c r="H1511" s="53"/>
      <c r="I1511" s="173" t="s">
        <v>317</v>
      </c>
      <c r="J1511" s="53" t="n">
        <v>1</v>
      </c>
    </row>
    <row r="1512" customFormat="false" ht="15" hidden="false" customHeight="true" outlineLevel="0" collapsed="false">
      <c r="A1512" s="20" t="s">
        <v>4804</v>
      </c>
      <c r="B1512" s="165" t="s">
        <v>1691</v>
      </c>
      <c r="C1512" s="165" t="s">
        <v>1692</v>
      </c>
      <c r="D1512" s="165" t="s">
        <v>4805</v>
      </c>
      <c r="E1512" s="53" t="n">
        <v>31.86725</v>
      </c>
      <c r="F1512" s="53" t="n">
        <v>-104.136095</v>
      </c>
      <c r="G1512" s="53"/>
      <c r="H1512" s="53"/>
      <c r="I1512" s="173" t="s">
        <v>317</v>
      </c>
      <c r="J1512" s="53" t="n">
        <v>1</v>
      </c>
    </row>
    <row r="1513" customFormat="false" ht="15" hidden="false" customHeight="true" outlineLevel="0" collapsed="false">
      <c r="A1513" s="20" t="s">
        <v>4806</v>
      </c>
      <c r="B1513" s="165" t="s">
        <v>1691</v>
      </c>
      <c r="C1513" s="165" t="s">
        <v>1692</v>
      </c>
      <c r="D1513" s="165" t="s">
        <v>4807</v>
      </c>
      <c r="E1513" s="53" t="n">
        <v>31.851461</v>
      </c>
      <c r="F1513" s="53" t="n">
        <v>-104.078636</v>
      </c>
      <c r="G1513" s="53"/>
      <c r="H1513" s="53"/>
      <c r="I1513" s="173" t="s">
        <v>317</v>
      </c>
      <c r="J1513" s="53" t="n">
        <v>1</v>
      </c>
    </row>
    <row r="1514" customFormat="false" ht="15" hidden="false" customHeight="true" outlineLevel="0" collapsed="false">
      <c r="A1514" s="20" t="s">
        <v>4808</v>
      </c>
      <c r="B1514" s="165" t="s">
        <v>1691</v>
      </c>
      <c r="C1514" s="165" t="s">
        <v>1692</v>
      </c>
      <c r="D1514" s="165" t="s">
        <v>4809</v>
      </c>
      <c r="E1514" s="53" t="n">
        <v>31.80878848</v>
      </c>
      <c r="F1514" s="53" t="n">
        <v>-104.0878697</v>
      </c>
      <c r="G1514" s="53"/>
      <c r="H1514" s="53"/>
      <c r="I1514" s="173" t="s">
        <v>317</v>
      </c>
      <c r="J1514" s="53" t="n">
        <v>1</v>
      </c>
    </row>
    <row r="1515" customFormat="false" ht="15" hidden="false" customHeight="true" outlineLevel="0" collapsed="false">
      <c r="A1515" s="20" t="s">
        <v>4810</v>
      </c>
      <c r="B1515" s="165" t="s">
        <v>1691</v>
      </c>
      <c r="C1515" s="165" t="s">
        <v>1692</v>
      </c>
      <c r="D1515" s="165" t="s">
        <v>4811</v>
      </c>
      <c r="E1515" s="53" t="n">
        <v>31.91077009</v>
      </c>
      <c r="F1515" s="53" t="n">
        <v>-104.2171381</v>
      </c>
      <c r="G1515" s="53"/>
      <c r="H1515" s="53"/>
      <c r="I1515" s="173" t="s">
        <v>317</v>
      </c>
      <c r="J1515" s="53" t="n">
        <v>1</v>
      </c>
    </row>
    <row r="1516" customFormat="false" ht="15" hidden="false" customHeight="true" outlineLevel="0" collapsed="false">
      <c r="A1516" s="20" t="s">
        <v>4812</v>
      </c>
      <c r="B1516" s="165" t="s">
        <v>1691</v>
      </c>
      <c r="C1516" s="165" t="s">
        <v>1692</v>
      </c>
      <c r="D1516" s="165" t="s">
        <v>4813</v>
      </c>
      <c r="E1516" s="53" t="n">
        <v>31.74092002</v>
      </c>
      <c r="F1516" s="53" t="n">
        <v>-104.0821154</v>
      </c>
      <c r="G1516" s="53"/>
      <c r="H1516" s="53"/>
      <c r="I1516" s="173" t="s">
        <v>317</v>
      </c>
      <c r="J1516" s="53" t="n">
        <v>1</v>
      </c>
    </row>
    <row r="1517" customFormat="false" ht="15" hidden="false" customHeight="true" outlineLevel="0" collapsed="false">
      <c r="A1517" s="20" t="s">
        <v>4814</v>
      </c>
      <c r="B1517" s="165" t="s">
        <v>1691</v>
      </c>
      <c r="C1517" s="165" t="s">
        <v>1692</v>
      </c>
      <c r="D1517" s="165" t="s">
        <v>4815</v>
      </c>
      <c r="E1517" s="53" t="n">
        <v>31.661178</v>
      </c>
      <c r="F1517" s="53" t="n">
        <v>-104.063123</v>
      </c>
      <c r="G1517" s="53"/>
      <c r="H1517" s="53"/>
      <c r="I1517" s="173" t="s">
        <v>317</v>
      </c>
      <c r="J1517" s="53" t="n">
        <v>1</v>
      </c>
    </row>
    <row r="1518" customFormat="false" ht="15" hidden="false" customHeight="true" outlineLevel="0" collapsed="false">
      <c r="A1518" s="174" t="s">
        <v>4816</v>
      </c>
      <c r="B1518" s="165" t="s">
        <v>1691</v>
      </c>
      <c r="C1518" s="165" t="s">
        <v>1692</v>
      </c>
      <c r="D1518" s="165" t="s">
        <v>4817</v>
      </c>
      <c r="E1518" s="53" t="n">
        <v>31.848073</v>
      </c>
      <c r="F1518" s="53" t="n">
        <v>-103.251258</v>
      </c>
      <c r="G1518" s="53"/>
      <c r="H1518" s="53"/>
      <c r="I1518" s="173" t="s">
        <v>317</v>
      </c>
      <c r="J1518" s="53" t="n">
        <v>1</v>
      </c>
    </row>
    <row r="1519" customFormat="false" ht="15" hidden="false" customHeight="true" outlineLevel="0" collapsed="false">
      <c r="A1519" s="20" t="s">
        <v>4818</v>
      </c>
      <c r="B1519" s="165" t="s">
        <v>1691</v>
      </c>
      <c r="C1519" s="165" t="s">
        <v>1692</v>
      </c>
      <c r="D1519" s="165" t="s">
        <v>4819</v>
      </c>
      <c r="E1519" s="53" t="n">
        <v>31.700676</v>
      </c>
      <c r="F1519" s="53" t="n">
        <v>-103.479964</v>
      </c>
      <c r="G1519" s="53"/>
      <c r="H1519" s="53"/>
      <c r="I1519" s="173" t="s">
        <v>317</v>
      </c>
      <c r="J1519" s="53" t="n">
        <v>1</v>
      </c>
    </row>
    <row r="1520" customFormat="false" ht="15" hidden="false" customHeight="true" outlineLevel="0" collapsed="false">
      <c r="A1520" s="20" t="s">
        <v>4820</v>
      </c>
      <c r="B1520" s="165" t="s">
        <v>1691</v>
      </c>
      <c r="C1520" s="165" t="s">
        <v>1692</v>
      </c>
      <c r="D1520" s="165" t="s">
        <v>4821</v>
      </c>
      <c r="E1520" s="53" t="n">
        <v>31.699232</v>
      </c>
      <c r="F1520" s="53" t="n">
        <v>-103.493884</v>
      </c>
      <c r="G1520" s="53"/>
      <c r="H1520" s="53"/>
      <c r="I1520" s="173" t="s">
        <v>317</v>
      </c>
      <c r="J1520" s="53" t="n">
        <v>1</v>
      </c>
    </row>
    <row r="1521" customFormat="false" ht="15" hidden="false" customHeight="true" outlineLevel="0" collapsed="false">
      <c r="A1521" s="20" t="s">
        <v>4822</v>
      </c>
      <c r="B1521" s="165" t="s">
        <v>1691</v>
      </c>
      <c r="C1521" s="165" t="s">
        <v>1692</v>
      </c>
      <c r="D1521" s="165" t="s">
        <v>4823</v>
      </c>
      <c r="E1521" s="53" t="n">
        <v>31.932378</v>
      </c>
      <c r="F1521" s="53" t="n">
        <v>-103.1396225</v>
      </c>
      <c r="G1521" s="53"/>
      <c r="H1521" s="53"/>
      <c r="I1521" s="173" t="s">
        <v>317</v>
      </c>
      <c r="J1521" s="53" t="n">
        <v>1</v>
      </c>
    </row>
    <row r="1522" customFormat="false" ht="15" hidden="false" customHeight="true" outlineLevel="0" collapsed="false">
      <c r="A1522" s="20" t="s">
        <v>4824</v>
      </c>
      <c r="B1522" s="165" t="s">
        <v>1691</v>
      </c>
      <c r="C1522" s="165" t="s">
        <v>1692</v>
      </c>
      <c r="D1522" s="165" t="s">
        <v>4825</v>
      </c>
      <c r="E1522" s="53" t="n">
        <v>31.630732</v>
      </c>
      <c r="F1522" s="53" t="n">
        <v>-103.550974</v>
      </c>
      <c r="G1522" s="53"/>
      <c r="H1522" s="53"/>
      <c r="I1522" s="173" t="s">
        <v>317</v>
      </c>
      <c r="J1522" s="53" t="n">
        <v>1</v>
      </c>
    </row>
    <row r="1523" customFormat="false" ht="15" hidden="false" customHeight="true" outlineLevel="0" collapsed="false">
      <c r="A1523" s="20" t="s">
        <v>4826</v>
      </c>
      <c r="B1523" s="165" t="s">
        <v>1691</v>
      </c>
      <c r="C1523" s="165" t="s">
        <v>1692</v>
      </c>
      <c r="D1523" s="165" t="s">
        <v>4827</v>
      </c>
      <c r="E1523" s="53" t="n">
        <v>31.685605</v>
      </c>
      <c r="F1523" s="53" t="n">
        <v>-103.455618</v>
      </c>
      <c r="G1523" s="53"/>
      <c r="H1523" s="53"/>
      <c r="I1523" s="173" t="s">
        <v>317</v>
      </c>
      <c r="J1523" s="53" t="n">
        <v>1</v>
      </c>
    </row>
    <row r="1524" customFormat="false" ht="15" hidden="false" customHeight="true" outlineLevel="0" collapsed="false">
      <c r="A1524" s="20" t="s">
        <v>4828</v>
      </c>
      <c r="B1524" s="165" t="s">
        <v>1691</v>
      </c>
      <c r="C1524" s="165" t="s">
        <v>1692</v>
      </c>
      <c r="D1524" s="165" t="s">
        <v>4829</v>
      </c>
      <c r="E1524" s="53" t="n">
        <v>31.77906</v>
      </c>
      <c r="F1524" s="53" t="n">
        <v>-103.290533</v>
      </c>
      <c r="G1524" s="53"/>
      <c r="H1524" s="53"/>
      <c r="I1524" s="173" t="s">
        <v>317</v>
      </c>
      <c r="J1524" s="53" t="n">
        <v>1</v>
      </c>
    </row>
    <row r="1525" customFormat="false" ht="15" hidden="false" customHeight="true" outlineLevel="0" collapsed="false">
      <c r="A1525" s="20" t="s">
        <v>4830</v>
      </c>
      <c r="B1525" s="165" t="s">
        <v>1691</v>
      </c>
      <c r="C1525" s="165" t="s">
        <v>1692</v>
      </c>
      <c r="D1525" s="165" t="s">
        <v>4831</v>
      </c>
      <c r="E1525" s="53" t="n">
        <v>31.941778</v>
      </c>
      <c r="F1525" s="53" t="n">
        <v>-103.06825</v>
      </c>
      <c r="G1525" s="53"/>
      <c r="H1525" s="53"/>
      <c r="I1525" s="173" t="s">
        <v>317</v>
      </c>
      <c r="J1525" s="53" t="n">
        <v>1</v>
      </c>
    </row>
    <row r="1526" customFormat="false" ht="15" hidden="false" customHeight="true" outlineLevel="0" collapsed="false">
      <c r="A1526" s="20" t="s">
        <v>4832</v>
      </c>
      <c r="B1526" s="165" t="s">
        <v>1691</v>
      </c>
      <c r="C1526" s="165" t="s">
        <v>1692</v>
      </c>
      <c r="D1526" s="165" t="s">
        <v>4833</v>
      </c>
      <c r="E1526" s="53" t="n">
        <v>31.92792</v>
      </c>
      <c r="F1526" s="53" t="n">
        <v>-103.040652</v>
      </c>
      <c r="G1526" s="53"/>
      <c r="H1526" s="53"/>
      <c r="I1526" s="173" t="s">
        <v>317</v>
      </c>
      <c r="J1526" s="53" t="n">
        <v>1</v>
      </c>
    </row>
    <row r="1527" customFormat="false" ht="15" hidden="false" customHeight="true" outlineLevel="0" collapsed="false">
      <c r="A1527" s="20" t="s">
        <v>4834</v>
      </c>
      <c r="B1527" s="165" t="s">
        <v>1691</v>
      </c>
      <c r="C1527" s="165" t="s">
        <v>1692</v>
      </c>
      <c r="D1527" s="165" t="s">
        <v>4835</v>
      </c>
      <c r="E1527" s="53" t="n">
        <v>31.65889331</v>
      </c>
      <c r="F1527" s="53" t="n">
        <v>-103.5433996</v>
      </c>
      <c r="G1527" s="53"/>
      <c r="H1527" s="53"/>
      <c r="I1527" s="173" t="s">
        <v>317</v>
      </c>
      <c r="J1527" s="53" t="n">
        <v>1</v>
      </c>
    </row>
    <row r="1528" customFormat="false" ht="15" hidden="false" customHeight="true" outlineLevel="0" collapsed="false">
      <c r="A1528" s="20" t="s">
        <v>4836</v>
      </c>
      <c r="B1528" s="165" t="s">
        <v>1691</v>
      </c>
      <c r="C1528" s="165" t="s">
        <v>1692</v>
      </c>
      <c r="D1528" s="165" t="s">
        <v>4837</v>
      </c>
      <c r="E1528" s="53" t="n">
        <v>31.75458739</v>
      </c>
      <c r="F1528" s="53" t="n">
        <v>-103.3092387</v>
      </c>
      <c r="G1528" s="53"/>
      <c r="H1528" s="53"/>
      <c r="I1528" s="173" t="s">
        <v>317</v>
      </c>
      <c r="J1528" s="53" t="n">
        <v>1</v>
      </c>
    </row>
    <row r="1529" customFormat="false" ht="15" hidden="false" customHeight="true" outlineLevel="0" collapsed="false">
      <c r="A1529" s="20" t="s">
        <v>4838</v>
      </c>
      <c r="B1529" s="165" t="s">
        <v>1691</v>
      </c>
      <c r="C1529" s="165" t="s">
        <v>1692</v>
      </c>
      <c r="D1529" s="165" t="s">
        <v>4839</v>
      </c>
      <c r="E1529" s="53" t="n">
        <v>31.88982</v>
      </c>
      <c r="F1529" s="53" t="n">
        <v>-103.048824</v>
      </c>
      <c r="G1529" s="53"/>
      <c r="H1529" s="53"/>
      <c r="I1529" s="173" t="s">
        <v>317</v>
      </c>
      <c r="J1529" s="53" t="n">
        <v>1</v>
      </c>
    </row>
    <row r="1530" customFormat="false" ht="15" hidden="false" customHeight="true" outlineLevel="0" collapsed="false">
      <c r="A1530" s="20" t="s">
        <v>4840</v>
      </c>
      <c r="B1530" s="165" t="s">
        <v>1691</v>
      </c>
      <c r="C1530" s="165" t="s">
        <v>1692</v>
      </c>
      <c r="D1530" s="165" t="s">
        <v>4841</v>
      </c>
      <c r="E1530" s="53" t="n">
        <v>31.904499</v>
      </c>
      <c r="F1530" s="53" t="n">
        <v>-103.0397925</v>
      </c>
      <c r="G1530" s="53"/>
      <c r="H1530" s="53"/>
      <c r="I1530" s="173" t="s">
        <v>317</v>
      </c>
      <c r="J1530" s="53" t="n">
        <v>1</v>
      </c>
    </row>
    <row r="1531" customFormat="false" ht="15" hidden="false" customHeight="true" outlineLevel="0" collapsed="false">
      <c r="A1531" s="20" t="s">
        <v>4842</v>
      </c>
      <c r="B1531" s="165" t="s">
        <v>1691</v>
      </c>
      <c r="C1531" s="165" t="s">
        <v>1692</v>
      </c>
      <c r="D1531" s="165" t="s">
        <v>4843</v>
      </c>
      <c r="E1531" s="53" t="n">
        <v>31.518722</v>
      </c>
      <c r="F1531" s="53" t="n">
        <v>-103.64504</v>
      </c>
      <c r="G1531" s="53"/>
      <c r="H1531" s="53"/>
      <c r="I1531" s="173" t="s">
        <v>317</v>
      </c>
      <c r="J1531" s="53" t="n">
        <v>1</v>
      </c>
    </row>
    <row r="1532" customFormat="false" ht="15" hidden="false" customHeight="true" outlineLevel="0" collapsed="false">
      <c r="A1532" s="20" t="s">
        <v>4844</v>
      </c>
      <c r="B1532" s="165" t="s">
        <v>1691</v>
      </c>
      <c r="C1532" s="165" t="s">
        <v>1692</v>
      </c>
      <c r="D1532" s="165" t="s">
        <v>4845</v>
      </c>
      <c r="E1532" s="53" t="n">
        <v>31.710281</v>
      </c>
      <c r="F1532" s="53" t="n">
        <v>-103.3794065</v>
      </c>
      <c r="G1532" s="53"/>
      <c r="H1532" s="53"/>
      <c r="I1532" s="173" t="s">
        <v>317</v>
      </c>
      <c r="J1532" s="53" t="n">
        <v>1</v>
      </c>
    </row>
    <row r="1533" customFormat="false" ht="15" hidden="false" customHeight="true" outlineLevel="0" collapsed="false">
      <c r="A1533" s="20" t="s">
        <v>4846</v>
      </c>
      <c r="B1533" s="165" t="s">
        <v>1691</v>
      </c>
      <c r="C1533" s="165" t="s">
        <v>1692</v>
      </c>
      <c r="D1533" s="165" t="s">
        <v>4847</v>
      </c>
      <c r="E1533" s="53" t="n">
        <v>31.645605</v>
      </c>
      <c r="F1533" s="53" t="n">
        <v>-103.445207</v>
      </c>
      <c r="G1533" s="53"/>
      <c r="H1533" s="53"/>
      <c r="I1533" s="173" t="s">
        <v>317</v>
      </c>
      <c r="J1533" s="53" t="n">
        <v>1</v>
      </c>
    </row>
    <row r="1534" customFormat="false" ht="15" hidden="false" customHeight="true" outlineLevel="0" collapsed="false">
      <c r="A1534" s="20" t="s">
        <v>4848</v>
      </c>
      <c r="B1534" s="165" t="s">
        <v>1691</v>
      </c>
      <c r="C1534" s="165" t="s">
        <v>1692</v>
      </c>
      <c r="D1534" s="165" t="s">
        <v>4849</v>
      </c>
      <c r="E1534" s="53" t="n">
        <v>31.63993823</v>
      </c>
      <c r="F1534" s="53" t="n">
        <v>-104.0373633</v>
      </c>
      <c r="G1534" s="53"/>
      <c r="H1534" s="53"/>
      <c r="I1534" s="173" t="s">
        <v>317</v>
      </c>
      <c r="J1534" s="53" t="n">
        <v>1</v>
      </c>
    </row>
    <row r="1535" customFormat="false" ht="15" hidden="false" customHeight="true" outlineLevel="0" collapsed="false">
      <c r="A1535" s="20" t="s">
        <v>4850</v>
      </c>
      <c r="B1535" s="165" t="s">
        <v>1691</v>
      </c>
      <c r="C1535" s="165" t="s">
        <v>1692</v>
      </c>
      <c r="D1535" s="165" t="s">
        <v>4851</v>
      </c>
      <c r="E1535" s="53" t="n">
        <v>31.782697</v>
      </c>
      <c r="F1535" s="53" t="n">
        <v>-104.169348</v>
      </c>
      <c r="G1535" s="53"/>
      <c r="H1535" s="53"/>
      <c r="I1535" s="173" t="s">
        <v>317</v>
      </c>
      <c r="J1535" s="53" t="n">
        <v>1</v>
      </c>
    </row>
    <row r="1536" customFormat="false" ht="15" hidden="false" customHeight="true" outlineLevel="0" collapsed="false">
      <c r="A1536" s="20" t="s">
        <v>4852</v>
      </c>
      <c r="B1536" s="165" t="s">
        <v>1691</v>
      </c>
      <c r="C1536" s="165" t="s">
        <v>1692</v>
      </c>
      <c r="D1536" s="165" t="s">
        <v>4853</v>
      </c>
      <c r="E1536" s="53" t="n">
        <v>31.61103</v>
      </c>
      <c r="F1536" s="53" t="n">
        <v>-103.971172</v>
      </c>
      <c r="G1536" s="53"/>
      <c r="H1536" s="53"/>
      <c r="I1536" s="173" t="s">
        <v>317</v>
      </c>
      <c r="J1536" s="53" t="n">
        <v>1</v>
      </c>
    </row>
    <row r="1537" customFormat="false" ht="15" hidden="false" customHeight="true" outlineLevel="0" collapsed="false">
      <c r="A1537" s="20" t="s">
        <v>4854</v>
      </c>
      <c r="B1537" s="165" t="s">
        <v>1691</v>
      </c>
      <c r="C1537" s="165" t="s">
        <v>1692</v>
      </c>
      <c r="D1537" s="165" t="s">
        <v>4855</v>
      </c>
      <c r="E1537" s="53" t="n">
        <v>31.98388243</v>
      </c>
      <c r="F1537" s="53" t="n">
        <v>-104.2388903</v>
      </c>
      <c r="G1537" s="53"/>
      <c r="H1537" s="53"/>
      <c r="I1537" s="173" t="s">
        <v>317</v>
      </c>
      <c r="J1537" s="53" t="n">
        <v>1</v>
      </c>
    </row>
    <row r="1538" customFormat="false" ht="15" hidden="false" customHeight="true" outlineLevel="0" collapsed="false">
      <c r="A1538" s="20" t="s">
        <v>4856</v>
      </c>
      <c r="B1538" s="165" t="s">
        <v>1691</v>
      </c>
      <c r="C1538" s="165" t="s">
        <v>1692</v>
      </c>
      <c r="D1538" s="165" t="s">
        <v>4857</v>
      </c>
      <c r="E1538" s="53" t="n">
        <v>31.998028</v>
      </c>
      <c r="F1538" s="53" t="n">
        <v>-104.208474</v>
      </c>
      <c r="G1538" s="53"/>
      <c r="H1538" s="53"/>
      <c r="I1538" s="173" t="s">
        <v>317</v>
      </c>
      <c r="J1538" s="53" t="n">
        <v>1</v>
      </c>
    </row>
    <row r="1539" customFormat="false" ht="15" hidden="false" customHeight="true" outlineLevel="0" collapsed="false">
      <c r="A1539" s="20" t="s">
        <v>4858</v>
      </c>
      <c r="B1539" s="165" t="s">
        <v>1691</v>
      </c>
      <c r="C1539" s="165" t="s">
        <v>1692</v>
      </c>
      <c r="D1539" s="165" t="s">
        <v>4859</v>
      </c>
      <c r="E1539" s="53" t="n">
        <v>31.643064</v>
      </c>
      <c r="F1539" s="53" t="n">
        <v>-103.963969</v>
      </c>
      <c r="G1539" s="53"/>
      <c r="H1539" s="53"/>
      <c r="I1539" s="173" t="s">
        <v>317</v>
      </c>
      <c r="J1539" s="53" t="n">
        <v>1</v>
      </c>
    </row>
    <row r="1540" customFormat="false" ht="15" hidden="false" customHeight="true" outlineLevel="0" collapsed="false">
      <c r="A1540" s="20" t="s">
        <v>4860</v>
      </c>
      <c r="B1540" s="165" t="s">
        <v>1691</v>
      </c>
      <c r="C1540" s="165" t="s">
        <v>1692</v>
      </c>
      <c r="D1540" s="165" t="s">
        <v>4861</v>
      </c>
      <c r="E1540" s="53" t="n">
        <v>31.624287</v>
      </c>
      <c r="F1540" s="53" t="n">
        <v>-103.870978</v>
      </c>
      <c r="G1540" s="53"/>
      <c r="H1540" s="53"/>
      <c r="I1540" s="173" t="s">
        <v>317</v>
      </c>
      <c r="J1540" s="53" t="n">
        <v>1</v>
      </c>
    </row>
    <row r="1541" customFormat="false" ht="15" hidden="false" customHeight="true" outlineLevel="0" collapsed="false">
      <c r="A1541" s="20" t="s">
        <v>4862</v>
      </c>
      <c r="B1541" s="165" t="s">
        <v>1691</v>
      </c>
      <c r="C1541" s="165" t="s">
        <v>1692</v>
      </c>
      <c r="D1541" s="165" t="s">
        <v>4863</v>
      </c>
      <c r="E1541" s="53" t="n">
        <v>31.575661</v>
      </c>
      <c r="F1541" s="53" t="n">
        <v>-103.803669</v>
      </c>
      <c r="G1541" s="53"/>
      <c r="H1541" s="53"/>
      <c r="I1541" s="173" t="s">
        <v>317</v>
      </c>
      <c r="J1541" s="53" t="n">
        <v>1</v>
      </c>
    </row>
    <row r="1542" customFormat="false" ht="15" hidden="false" customHeight="true" outlineLevel="0" collapsed="false">
      <c r="A1542" s="20" t="s">
        <v>4864</v>
      </c>
      <c r="B1542" s="165" t="s">
        <v>1691</v>
      </c>
      <c r="C1542" s="165" t="s">
        <v>1692</v>
      </c>
      <c r="D1542" s="165" t="s">
        <v>4865</v>
      </c>
      <c r="E1542" s="53" t="n">
        <v>31.775124</v>
      </c>
      <c r="F1542" s="53" t="n">
        <v>-103.920814</v>
      </c>
      <c r="G1542" s="53"/>
      <c r="H1542" s="53"/>
      <c r="I1542" s="173" t="s">
        <v>317</v>
      </c>
      <c r="J1542" s="53" t="n">
        <v>1</v>
      </c>
    </row>
    <row r="1543" customFormat="false" ht="15" hidden="false" customHeight="true" outlineLevel="0" collapsed="false">
      <c r="A1543" s="20" t="s">
        <v>4866</v>
      </c>
      <c r="B1543" s="165" t="s">
        <v>1691</v>
      </c>
      <c r="C1543" s="165" t="s">
        <v>1692</v>
      </c>
      <c r="D1543" s="165" t="s">
        <v>4867</v>
      </c>
      <c r="E1543" s="53" t="n">
        <v>31.797048</v>
      </c>
      <c r="F1543" s="53" t="n">
        <v>-103.9403</v>
      </c>
      <c r="G1543" s="53"/>
      <c r="H1543" s="53"/>
      <c r="I1543" s="173" t="s">
        <v>317</v>
      </c>
      <c r="J1543" s="53" t="n">
        <v>1</v>
      </c>
    </row>
    <row r="1544" customFormat="false" ht="15" hidden="false" customHeight="true" outlineLevel="0" collapsed="false">
      <c r="A1544" s="20" t="s">
        <v>4868</v>
      </c>
      <c r="B1544" s="165" t="s">
        <v>1691</v>
      </c>
      <c r="C1544" s="165" t="s">
        <v>1692</v>
      </c>
      <c r="D1544" s="165" t="s">
        <v>4869</v>
      </c>
      <c r="E1544" s="53" t="n">
        <v>31.727516</v>
      </c>
      <c r="F1544" s="53" t="n">
        <v>-103.914045</v>
      </c>
      <c r="G1544" s="53"/>
      <c r="H1544" s="53"/>
      <c r="I1544" s="173" t="s">
        <v>317</v>
      </c>
      <c r="J1544" s="53" t="n">
        <v>1</v>
      </c>
    </row>
    <row r="1545" customFormat="false" ht="15" hidden="false" customHeight="true" outlineLevel="0" collapsed="false">
      <c r="A1545" s="20" t="s">
        <v>4870</v>
      </c>
      <c r="B1545" s="165" t="s">
        <v>1691</v>
      </c>
      <c r="C1545" s="165" t="s">
        <v>1692</v>
      </c>
      <c r="D1545" s="165" t="s">
        <v>4871</v>
      </c>
      <c r="E1545" s="53" t="n">
        <v>31.50902525</v>
      </c>
      <c r="F1545" s="53" t="n">
        <v>-103.685916</v>
      </c>
      <c r="G1545" s="53"/>
      <c r="H1545" s="53"/>
      <c r="I1545" s="173" t="s">
        <v>317</v>
      </c>
      <c r="J1545" s="53" t="n">
        <v>1</v>
      </c>
    </row>
    <row r="1546" customFormat="false" ht="15" hidden="false" customHeight="true" outlineLevel="0" collapsed="false">
      <c r="A1546" s="174" t="s">
        <v>4872</v>
      </c>
      <c r="B1546" s="165" t="s">
        <v>1691</v>
      </c>
      <c r="C1546" s="165" t="s">
        <v>1692</v>
      </c>
      <c r="D1546" s="165" t="s">
        <v>4873</v>
      </c>
      <c r="E1546" s="53" t="n">
        <v>31.5776701</v>
      </c>
      <c r="F1546" s="53" t="n">
        <v>-103.7547285</v>
      </c>
      <c r="G1546" s="53"/>
      <c r="H1546" s="53"/>
      <c r="I1546" s="173" t="s">
        <v>317</v>
      </c>
      <c r="J1546" s="53" t="n">
        <v>1</v>
      </c>
    </row>
    <row r="1547" customFormat="false" ht="15" hidden="false" customHeight="true" outlineLevel="0" collapsed="false">
      <c r="A1547" s="20" t="s">
        <v>4874</v>
      </c>
      <c r="B1547" s="165" t="s">
        <v>1691</v>
      </c>
      <c r="C1547" s="165" t="s">
        <v>1692</v>
      </c>
      <c r="D1547" s="165" t="s">
        <v>4875</v>
      </c>
      <c r="E1547" s="53" t="n">
        <v>31.489077</v>
      </c>
      <c r="F1547" s="53" t="n">
        <v>-103.667743</v>
      </c>
      <c r="G1547" s="53"/>
      <c r="H1547" s="53"/>
      <c r="I1547" s="173" t="s">
        <v>317</v>
      </c>
      <c r="J1547" s="53" t="n">
        <v>1</v>
      </c>
    </row>
    <row r="1548" customFormat="false" ht="15" hidden="false" customHeight="true" outlineLevel="0" collapsed="false">
      <c r="A1548" s="20" t="s">
        <v>4876</v>
      </c>
      <c r="B1548" s="165" t="s">
        <v>1691</v>
      </c>
      <c r="C1548" s="165" t="s">
        <v>1692</v>
      </c>
      <c r="D1548" s="165" t="s">
        <v>4877</v>
      </c>
      <c r="E1548" s="53" t="n">
        <v>32.155825</v>
      </c>
      <c r="F1548" s="53" t="n">
        <v>-104.228413</v>
      </c>
      <c r="G1548" s="53"/>
      <c r="H1548" s="53"/>
      <c r="I1548" s="173" t="s">
        <v>317</v>
      </c>
      <c r="J1548" s="53" t="n">
        <v>1</v>
      </c>
    </row>
    <row r="1549" customFormat="false" ht="15" hidden="false" customHeight="true" outlineLevel="0" collapsed="false">
      <c r="A1549" s="20" t="s">
        <v>4878</v>
      </c>
      <c r="B1549" s="165" t="s">
        <v>1691</v>
      </c>
      <c r="C1549" s="165" t="s">
        <v>1692</v>
      </c>
      <c r="D1549" s="165" t="s">
        <v>4879</v>
      </c>
      <c r="E1549" s="53" t="n">
        <v>32.019061</v>
      </c>
      <c r="F1549" s="53" t="n">
        <v>-104.099693</v>
      </c>
      <c r="G1549" s="53"/>
      <c r="H1549" s="53"/>
      <c r="I1549" s="173" t="s">
        <v>317</v>
      </c>
      <c r="J1549" s="53" t="n">
        <v>1</v>
      </c>
    </row>
    <row r="1550" customFormat="false" ht="15" hidden="false" customHeight="true" outlineLevel="0" collapsed="false">
      <c r="A1550" s="20" t="s">
        <v>4880</v>
      </c>
      <c r="B1550" s="165" t="s">
        <v>1691</v>
      </c>
      <c r="C1550" s="165" t="s">
        <v>1692</v>
      </c>
      <c r="D1550" s="165" t="s">
        <v>4881</v>
      </c>
      <c r="E1550" s="53" t="n">
        <v>31.9986335</v>
      </c>
      <c r="F1550" s="53" t="n">
        <v>-104.077315</v>
      </c>
      <c r="G1550" s="53"/>
      <c r="H1550" s="53"/>
      <c r="I1550" s="173" t="s">
        <v>317</v>
      </c>
      <c r="J1550" s="53" t="n">
        <v>1</v>
      </c>
    </row>
    <row r="1551" customFormat="false" ht="15" hidden="false" customHeight="true" outlineLevel="0" collapsed="false">
      <c r="A1551" s="20" t="s">
        <v>4882</v>
      </c>
      <c r="B1551" s="165" t="s">
        <v>1691</v>
      </c>
      <c r="C1551" s="165" t="s">
        <v>1692</v>
      </c>
      <c r="D1551" s="165" t="s">
        <v>4883</v>
      </c>
      <c r="E1551" s="53" t="n">
        <v>31.782422</v>
      </c>
      <c r="F1551" s="53" t="n">
        <v>-103.894698</v>
      </c>
      <c r="G1551" s="53"/>
      <c r="H1551" s="53"/>
      <c r="I1551" s="173" t="s">
        <v>317</v>
      </c>
      <c r="J1551" s="53" t="n">
        <v>1</v>
      </c>
    </row>
    <row r="1552" customFormat="false" ht="15" hidden="false" customHeight="true" outlineLevel="0" collapsed="false">
      <c r="A1552" s="20" t="s">
        <v>4884</v>
      </c>
      <c r="B1552" s="165" t="s">
        <v>1691</v>
      </c>
      <c r="C1552" s="165" t="s">
        <v>1692</v>
      </c>
      <c r="D1552" s="165" t="s">
        <v>4885</v>
      </c>
      <c r="E1552" s="53" t="n">
        <v>31.6520375</v>
      </c>
      <c r="F1552" s="53" t="n">
        <v>-103.768858</v>
      </c>
      <c r="G1552" s="53"/>
      <c r="H1552" s="53"/>
      <c r="I1552" s="173" t="s">
        <v>317</v>
      </c>
      <c r="J1552" s="53" t="n">
        <v>1</v>
      </c>
    </row>
    <row r="1553" customFormat="false" ht="15" hidden="false" customHeight="true" outlineLevel="0" collapsed="false">
      <c r="A1553" s="20" t="s">
        <v>4886</v>
      </c>
      <c r="B1553" s="165" t="s">
        <v>1691</v>
      </c>
      <c r="C1553" s="165" t="s">
        <v>1692</v>
      </c>
      <c r="D1553" s="165" t="s">
        <v>4887</v>
      </c>
      <c r="E1553" s="53" t="n">
        <v>31.637607</v>
      </c>
      <c r="F1553" s="53" t="n">
        <v>-103.724483</v>
      </c>
      <c r="G1553" s="53"/>
      <c r="H1553" s="53"/>
      <c r="I1553" s="173" t="s">
        <v>317</v>
      </c>
      <c r="J1553" s="53" t="n">
        <v>1</v>
      </c>
    </row>
    <row r="1554" customFormat="false" ht="15" hidden="false" customHeight="true" outlineLevel="0" collapsed="false">
      <c r="A1554" s="20" t="s">
        <v>4888</v>
      </c>
      <c r="B1554" s="165" t="s">
        <v>1691</v>
      </c>
      <c r="C1554" s="165" t="s">
        <v>1692</v>
      </c>
      <c r="D1554" s="165" t="s">
        <v>4889</v>
      </c>
      <c r="E1554" s="53" t="n">
        <v>31.63336675</v>
      </c>
      <c r="F1554" s="53" t="n">
        <v>-103.7406685</v>
      </c>
      <c r="G1554" s="53"/>
      <c r="H1554" s="53"/>
      <c r="I1554" s="173" t="s">
        <v>317</v>
      </c>
      <c r="J1554" s="53" t="n">
        <v>1</v>
      </c>
    </row>
    <row r="1555" customFormat="false" ht="15" hidden="false" customHeight="true" outlineLevel="0" collapsed="false">
      <c r="A1555" s="20" t="s">
        <v>4890</v>
      </c>
      <c r="B1555" s="165" t="s">
        <v>1691</v>
      </c>
      <c r="C1555" s="165" t="s">
        <v>1692</v>
      </c>
      <c r="D1555" s="165" t="s">
        <v>4891</v>
      </c>
      <c r="E1555" s="53" t="n">
        <v>32.049962</v>
      </c>
      <c r="F1555" s="53" t="n">
        <v>-104.0549873</v>
      </c>
      <c r="G1555" s="53"/>
      <c r="H1555" s="53"/>
      <c r="I1555" s="173" t="s">
        <v>317</v>
      </c>
      <c r="J1555" s="53" t="n">
        <v>1</v>
      </c>
    </row>
    <row r="1556" customFormat="false" ht="15" hidden="false" customHeight="true" outlineLevel="0" collapsed="false">
      <c r="A1556" s="20" t="s">
        <v>4892</v>
      </c>
      <c r="B1556" s="165" t="s">
        <v>1691</v>
      </c>
      <c r="C1556" s="165" t="s">
        <v>1692</v>
      </c>
      <c r="D1556" s="165" t="s">
        <v>4893</v>
      </c>
      <c r="E1556" s="53" t="n">
        <v>32.210655</v>
      </c>
      <c r="F1556" s="53" t="n">
        <v>-104.194204</v>
      </c>
      <c r="G1556" s="53"/>
      <c r="H1556" s="53"/>
      <c r="I1556" s="173" t="s">
        <v>317</v>
      </c>
      <c r="J1556" s="53" t="n">
        <v>1</v>
      </c>
    </row>
    <row r="1557" customFormat="false" ht="15" hidden="false" customHeight="true" outlineLevel="0" collapsed="false">
      <c r="A1557" s="20" t="s">
        <v>4894</v>
      </c>
      <c r="B1557" s="165" t="s">
        <v>1691</v>
      </c>
      <c r="C1557" s="165" t="s">
        <v>1692</v>
      </c>
      <c r="D1557" s="165" t="s">
        <v>4895</v>
      </c>
      <c r="E1557" s="53" t="n">
        <v>32.1047</v>
      </c>
      <c r="F1557" s="53" t="n">
        <v>-104.06616</v>
      </c>
      <c r="G1557" s="53"/>
      <c r="H1557" s="53"/>
      <c r="I1557" s="173" t="s">
        <v>317</v>
      </c>
      <c r="J1557" s="53" t="n">
        <v>1</v>
      </c>
    </row>
    <row r="1558" customFormat="false" ht="15" hidden="false" customHeight="true" outlineLevel="0" collapsed="false">
      <c r="A1558" s="20" t="s">
        <v>4896</v>
      </c>
      <c r="B1558" s="165" t="s">
        <v>1691</v>
      </c>
      <c r="C1558" s="165" t="s">
        <v>1692</v>
      </c>
      <c r="D1558" s="165" t="s">
        <v>4897</v>
      </c>
      <c r="E1558" s="53" t="n">
        <v>31.915616</v>
      </c>
      <c r="F1558" s="53" t="n">
        <v>-103.885876</v>
      </c>
      <c r="G1558" s="53"/>
      <c r="H1558" s="53"/>
      <c r="I1558" s="173" t="s">
        <v>317</v>
      </c>
      <c r="J1558" s="53" t="n">
        <v>1</v>
      </c>
    </row>
    <row r="1559" customFormat="false" ht="15" hidden="false" customHeight="true" outlineLevel="0" collapsed="false">
      <c r="A1559" s="20" t="s">
        <v>4898</v>
      </c>
      <c r="B1559" s="165" t="s">
        <v>1691</v>
      </c>
      <c r="C1559" s="165" t="s">
        <v>1692</v>
      </c>
      <c r="D1559" s="165" t="s">
        <v>4899</v>
      </c>
      <c r="E1559" s="53" t="n">
        <v>31.882839</v>
      </c>
      <c r="F1559" s="53" t="n">
        <v>-103.838496</v>
      </c>
      <c r="G1559" s="53"/>
      <c r="H1559" s="53"/>
      <c r="I1559" s="173" t="s">
        <v>317</v>
      </c>
      <c r="J1559" s="53" t="n">
        <v>1</v>
      </c>
    </row>
    <row r="1560" customFormat="false" ht="15" hidden="false" customHeight="true" outlineLevel="0" collapsed="false">
      <c r="A1560" s="20" t="s">
        <v>4900</v>
      </c>
      <c r="B1560" s="165" t="s">
        <v>1691</v>
      </c>
      <c r="C1560" s="165" t="s">
        <v>1692</v>
      </c>
      <c r="D1560" s="165" t="s">
        <v>4901</v>
      </c>
      <c r="E1560" s="53" t="n">
        <v>32.179776</v>
      </c>
      <c r="F1560" s="53" t="n">
        <v>-104.011859</v>
      </c>
      <c r="G1560" s="53"/>
      <c r="H1560" s="53"/>
      <c r="I1560" s="173" t="s">
        <v>317</v>
      </c>
      <c r="J1560" s="53" t="n">
        <v>1</v>
      </c>
    </row>
    <row r="1561" customFormat="false" ht="15" hidden="false" customHeight="true" outlineLevel="0" collapsed="false">
      <c r="A1561" s="20" t="s">
        <v>4902</v>
      </c>
      <c r="B1561" s="165" t="s">
        <v>1691</v>
      </c>
      <c r="C1561" s="165" t="s">
        <v>1692</v>
      </c>
      <c r="D1561" s="165" t="s">
        <v>4903</v>
      </c>
      <c r="E1561" s="53" t="n">
        <v>32.230095</v>
      </c>
      <c r="F1561" s="53" t="n">
        <v>-104.083071</v>
      </c>
      <c r="G1561" s="53"/>
      <c r="H1561" s="53"/>
      <c r="I1561" s="173" t="s">
        <v>317</v>
      </c>
      <c r="J1561" s="53" t="n">
        <v>1</v>
      </c>
    </row>
    <row r="1562" customFormat="false" ht="15" hidden="false" customHeight="true" outlineLevel="0" collapsed="false">
      <c r="A1562" s="20" t="s">
        <v>4904</v>
      </c>
      <c r="B1562" s="165" t="s">
        <v>1691</v>
      </c>
      <c r="C1562" s="165" t="s">
        <v>1692</v>
      </c>
      <c r="D1562" s="165" t="s">
        <v>4905</v>
      </c>
      <c r="E1562" s="53" t="n">
        <v>32.27079916</v>
      </c>
      <c r="F1562" s="53" t="n">
        <v>-104.0651725</v>
      </c>
      <c r="G1562" s="53"/>
      <c r="H1562" s="53"/>
      <c r="I1562" s="173" t="s">
        <v>317</v>
      </c>
      <c r="J1562" s="53" t="n">
        <v>1</v>
      </c>
    </row>
    <row r="1563" customFormat="false" ht="15" hidden="false" customHeight="true" outlineLevel="0" collapsed="false">
      <c r="A1563" s="20" t="s">
        <v>4906</v>
      </c>
      <c r="B1563" s="165" t="s">
        <v>1691</v>
      </c>
      <c r="C1563" s="165" t="s">
        <v>1692</v>
      </c>
      <c r="D1563" s="165" t="s">
        <v>4907</v>
      </c>
      <c r="E1563" s="53" t="n">
        <v>32.292748</v>
      </c>
      <c r="F1563" s="53" t="n">
        <v>-104.028675</v>
      </c>
      <c r="G1563" s="53"/>
      <c r="H1563" s="53"/>
      <c r="I1563" s="173" t="s">
        <v>317</v>
      </c>
      <c r="J1563" s="53" t="n">
        <v>1</v>
      </c>
    </row>
    <row r="1564" customFormat="false" ht="15" hidden="false" customHeight="true" outlineLevel="0" collapsed="false">
      <c r="A1564" s="20" t="s">
        <v>4908</v>
      </c>
      <c r="B1564" s="165" t="s">
        <v>1691</v>
      </c>
      <c r="C1564" s="165" t="s">
        <v>1692</v>
      </c>
      <c r="D1564" s="165" t="s">
        <v>4909</v>
      </c>
      <c r="E1564" s="53" t="n">
        <v>32.066104</v>
      </c>
      <c r="F1564" s="53" t="n">
        <v>-103.7469845</v>
      </c>
      <c r="G1564" s="53"/>
      <c r="H1564" s="53"/>
      <c r="I1564" s="173" t="s">
        <v>317</v>
      </c>
      <c r="J1564" s="53" t="n">
        <v>1</v>
      </c>
    </row>
    <row r="1565" customFormat="false" ht="15" hidden="false" customHeight="true" outlineLevel="0" collapsed="false">
      <c r="A1565" s="20" t="s">
        <v>4910</v>
      </c>
      <c r="B1565" s="165" t="s">
        <v>1691</v>
      </c>
      <c r="C1565" s="165" t="s">
        <v>1692</v>
      </c>
      <c r="D1565" s="165" t="s">
        <v>4911</v>
      </c>
      <c r="E1565" s="53" t="n">
        <v>31.8317145</v>
      </c>
      <c r="F1565" s="53" t="n">
        <v>-103.57859</v>
      </c>
      <c r="G1565" s="53"/>
      <c r="H1565" s="53"/>
      <c r="I1565" s="173" t="s">
        <v>317</v>
      </c>
      <c r="J1565" s="53" t="n">
        <v>1</v>
      </c>
    </row>
    <row r="1566" customFormat="false" ht="15" hidden="false" customHeight="true" outlineLevel="0" collapsed="false">
      <c r="A1566" s="20" t="s">
        <v>4912</v>
      </c>
      <c r="B1566" s="165" t="s">
        <v>1691</v>
      </c>
      <c r="C1566" s="165" t="s">
        <v>1692</v>
      </c>
      <c r="D1566" s="165" t="s">
        <v>4913</v>
      </c>
      <c r="E1566" s="53" t="n">
        <v>31.801357</v>
      </c>
      <c r="F1566" s="53" t="n">
        <v>-103.556656</v>
      </c>
      <c r="G1566" s="53"/>
      <c r="H1566" s="53"/>
      <c r="I1566" s="173" t="s">
        <v>317</v>
      </c>
      <c r="J1566" s="53" t="n">
        <v>1</v>
      </c>
    </row>
    <row r="1567" customFormat="false" ht="15" hidden="false" customHeight="true" outlineLevel="0" collapsed="false">
      <c r="A1567" s="20" t="s">
        <v>4914</v>
      </c>
      <c r="B1567" s="165" t="s">
        <v>1691</v>
      </c>
      <c r="C1567" s="165" t="s">
        <v>1692</v>
      </c>
      <c r="D1567" s="165" t="s">
        <v>4915</v>
      </c>
      <c r="E1567" s="53" t="n">
        <v>32.25146571</v>
      </c>
      <c r="F1567" s="53" t="n">
        <v>-103.9452115</v>
      </c>
      <c r="G1567" s="53"/>
      <c r="H1567" s="53"/>
      <c r="I1567" s="173" t="s">
        <v>317</v>
      </c>
      <c r="J1567" s="53" t="n">
        <v>1</v>
      </c>
    </row>
    <row r="1568" customFormat="false" ht="15" hidden="false" customHeight="true" outlineLevel="0" collapsed="false">
      <c r="A1568" s="20" t="s">
        <v>4916</v>
      </c>
      <c r="B1568" s="165" t="s">
        <v>1691</v>
      </c>
      <c r="C1568" s="165" t="s">
        <v>1692</v>
      </c>
      <c r="D1568" s="165" t="s">
        <v>4917</v>
      </c>
      <c r="E1568" s="53" t="n">
        <v>31.931174</v>
      </c>
      <c r="F1568" s="53" t="n">
        <v>-103.626296</v>
      </c>
      <c r="G1568" s="53"/>
      <c r="H1568" s="53"/>
      <c r="I1568" s="173" t="s">
        <v>317</v>
      </c>
      <c r="J1568" s="53" t="n">
        <v>1</v>
      </c>
    </row>
    <row r="1569" customFormat="false" ht="15" hidden="false" customHeight="true" outlineLevel="0" collapsed="false">
      <c r="A1569" s="20" t="s">
        <v>4918</v>
      </c>
      <c r="B1569" s="165" t="s">
        <v>1691</v>
      </c>
      <c r="C1569" s="165" t="s">
        <v>1692</v>
      </c>
      <c r="D1569" s="165" t="s">
        <v>4919</v>
      </c>
      <c r="E1569" s="53" t="n">
        <v>32.02055414</v>
      </c>
      <c r="F1569" s="53" t="n">
        <v>-103.6894605</v>
      </c>
      <c r="G1569" s="53"/>
      <c r="H1569" s="53"/>
      <c r="I1569" s="173" t="s">
        <v>317</v>
      </c>
      <c r="J1569" s="53" t="n">
        <v>1</v>
      </c>
    </row>
    <row r="1570" customFormat="false" ht="15" hidden="false" customHeight="true" outlineLevel="0" collapsed="false">
      <c r="A1570" s="20" t="s">
        <v>4920</v>
      </c>
      <c r="B1570" s="165" t="s">
        <v>1691</v>
      </c>
      <c r="C1570" s="165" t="s">
        <v>1692</v>
      </c>
      <c r="D1570" s="165" t="s">
        <v>4921</v>
      </c>
      <c r="E1570" s="53" t="n">
        <v>31.8299778</v>
      </c>
      <c r="F1570" s="53" t="n">
        <v>-103.522256</v>
      </c>
      <c r="G1570" s="53"/>
      <c r="H1570" s="53"/>
      <c r="I1570" s="173" t="s">
        <v>317</v>
      </c>
      <c r="J1570" s="53" t="n">
        <v>1</v>
      </c>
    </row>
    <row r="1571" customFormat="false" ht="15" hidden="false" customHeight="true" outlineLevel="0" collapsed="false">
      <c r="A1571" s="20" t="s">
        <v>4922</v>
      </c>
      <c r="B1571" s="165" t="s">
        <v>1691</v>
      </c>
      <c r="C1571" s="165" t="s">
        <v>1692</v>
      </c>
      <c r="D1571" s="165" t="s">
        <v>4923</v>
      </c>
      <c r="E1571" s="53" t="n">
        <v>32.06560965</v>
      </c>
      <c r="F1571" s="53" t="n">
        <v>-103.6615118</v>
      </c>
      <c r="G1571" s="53"/>
      <c r="H1571" s="53"/>
      <c r="I1571" s="173" t="s">
        <v>317</v>
      </c>
      <c r="J1571" s="53" t="n">
        <v>1</v>
      </c>
    </row>
    <row r="1572" customFormat="false" ht="15" hidden="false" customHeight="true" outlineLevel="0" collapsed="false">
      <c r="A1572" s="20" t="s">
        <v>4924</v>
      </c>
      <c r="B1572" s="165" t="s">
        <v>1691</v>
      </c>
      <c r="C1572" s="165" t="s">
        <v>1692</v>
      </c>
      <c r="D1572" s="165" t="s">
        <v>4925</v>
      </c>
      <c r="E1572" s="53" t="n">
        <v>32.078672</v>
      </c>
      <c r="F1572" s="53" t="n">
        <v>-103.683199</v>
      </c>
      <c r="G1572" s="53"/>
      <c r="H1572" s="53"/>
      <c r="I1572" s="173" t="s">
        <v>317</v>
      </c>
      <c r="J1572" s="53" t="n">
        <v>1</v>
      </c>
    </row>
    <row r="1573" customFormat="false" ht="15" hidden="false" customHeight="true" outlineLevel="0" collapsed="false">
      <c r="A1573" s="20" t="s">
        <v>4926</v>
      </c>
      <c r="B1573" s="165" t="s">
        <v>1691</v>
      </c>
      <c r="C1573" s="165" t="s">
        <v>1692</v>
      </c>
      <c r="D1573" s="165" t="s">
        <v>4927</v>
      </c>
      <c r="E1573" s="53" t="n">
        <v>32.36897893</v>
      </c>
      <c r="F1573" s="53" t="n">
        <v>-103.8678502</v>
      </c>
      <c r="G1573" s="53"/>
      <c r="H1573" s="53"/>
      <c r="I1573" s="173" t="s">
        <v>317</v>
      </c>
      <c r="J1573" s="53" t="n">
        <v>1</v>
      </c>
    </row>
    <row r="1574" customFormat="false" ht="15" hidden="false" customHeight="true" outlineLevel="0" collapsed="false">
      <c r="A1574" s="20" t="s">
        <v>4928</v>
      </c>
      <c r="B1574" s="165" t="s">
        <v>1691</v>
      </c>
      <c r="C1574" s="165" t="s">
        <v>1692</v>
      </c>
      <c r="D1574" s="165" t="s">
        <v>4929</v>
      </c>
      <c r="E1574" s="53" t="n">
        <v>32.182067</v>
      </c>
      <c r="F1574" s="53" t="n">
        <v>-103.729775</v>
      </c>
      <c r="G1574" s="53"/>
      <c r="H1574" s="53"/>
      <c r="I1574" s="173" t="s">
        <v>317</v>
      </c>
      <c r="J1574" s="53" t="n">
        <v>1</v>
      </c>
    </row>
    <row r="1575" customFormat="false" ht="15" hidden="false" customHeight="true" outlineLevel="0" collapsed="false">
      <c r="A1575" s="20" t="s">
        <v>4930</v>
      </c>
      <c r="B1575" s="165" t="s">
        <v>1691</v>
      </c>
      <c r="C1575" s="165" t="s">
        <v>1692</v>
      </c>
      <c r="D1575" s="165" t="s">
        <v>4931</v>
      </c>
      <c r="E1575" s="53" t="n">
        <v>32.17117742</v>
      </c>
      <c r="F1575" s="53" t="n">
        <v>-103.6524306</v>
      </c>
      <c r="G1575" s="53"/>
      <c r="H1575" s="53"/>
      <c r="I1575" s="173" t="s">
        <v>317</v>
      </c>
      <c r="J1575" s="53" t="n">
        <v>1</v>
      </c>
    </row>
    <row r="1576" customFormat="false" ht="15" hidden="false" customHeight="true" outlineLevel="0" collapsed="false">
      <c r="A1576" s="20" t="s">
        <v>4932</v>
      </c>
      <c r="B1576" s="165" t="s">
        <v>1691</v>
      </c>
      <c r="C1576" s="165" t="s">
        <v>1692</v>
      </c>
      <c r="D1576" s="165" t="s">
        <v>4933</v>
      </c>
      <c r="E1576" s="53" t="n">
        <v>32.138612</v>
      </c>
      <c r="F1576" s="53" t="n">
        <v>-103.60478</v>
      </c>
      <c r="G1576" s="53"/>
      <c r="H1576" s="53"/>
      <c r="I1576" s="173" t="s">
        <v>317</v>
      </c>
      <c r="J1576" s="53" t="n">
        <v>1</v>
      </c>
    </row>
    <row r="1577" customFormat="false" ht="15" hidden="false" customHeight="true" outlineLevel="0" collapsed="false">
      <c r="A1577" s="20" t="s">
        <v>4934</v>
      </c>
      <c r="B1577" s="165" t="s">
        <v>1691</v>
      </c>
      <c r="C1577" s="165" t="s">
        <v>1692</v>
      </c>
      <c r="D1577" s="165" t="s">
        <v>4935</v>
      </c>
      <c r="E1577" s="53" t="n">
        <v>32.063263</v>
      </c>
      <c r="F1577" s="53" t="n">
        <v>-103.572381</v>
      </c>
      <c r="G1577" s="53"/>
      <c r="H1577" s="53"/>
      <c r="I1577" s="173" t="s">
        <v>317</v>
      </c>
      <c r="J1577" s="53" t="n">
        <v>1</v>
      </c>
    </row>
    <row r="1578" customFormat="false" ht="15" hidden="false" customHeight="true" outlineLevel="0" collapsed="false">
      <c r="A1578" s="20" t="s">
        <v>4936</v>
      </c>
      <c r="B1578" s="165" t="s">
        <v>1691</v>
      </c>
      <c r="C1578" s="165" t="s">
        <v>1692</v>
      </c>
      <c r="D1578" s="165" t="s">
        <v>4937</v>
      </c>
      <c r="E1578" s="53" t="n">
        <v>31.950476</v>
      </c>
      <c r="F1578" s="53" t="n">
        <v>-103.054047</v>
      </c>
      <c r="G1578" s="53"/>
      <c r="H1578" s="53"/>
      <c r="I1578" s="173" t="s">
        <v>317</v>
      </c>
      <c r="J1578" s="53" t="n">
        <v>1</v>
      </c>
    </row>
    <row r="1579" customFormat="false" ht="15" hidden="false" customHeight="true" outlineLevel="0" collapsed="false">
      <c r="A1579" s="20" t="s">
        <v>4938</v>
      </c>
      <c r="B1579" s="165" t="s">
        <v>1691</v>
      </c>
      <c r="C1579" s="165" t="s">
        <v>1692</v>
      </c>
      <c r="D1579" s="165" t="s">
        <v>4939</v>
      </c>
      <c r="E1579" s="53" t="n">
        <v>31.60697559</v>
      </c>
      <c r="F1579" s="53" t="n">
        <v>-103.6350998</v>
      </c>
      <c r="G1579" s="53"/>
      <c r="H1579" s="53"/>
      <c r="I1579" s="173" t="s">
        <v>317</v>
      </c>
      <c r="J1579" s="53" t="n">
        <v>1</v>
      </c>
    </row>
    <row r="1580" customFormat="false" ht="15" hidden="false" customHeight="true" outlineLevel="0" collapsed="false">
      <c r="A1580" s="20" t="s">
        <v>4940</v>
      </c>
      <c r="B1580" s="165" t="s">
        <v>1691</v>
      </c>
      <c r="C1580" s="165" t="s">
        <v>1692</v>
      </c>
      <c r="D1580" s="165" t="s">
        <v>4941</v>
      </c>
      <c r="E1580" s="53" t="n">
        <v>32.27262506</v>
      </c>
      <c r="F1580" s="53" t="n">
        <v>-101.7701039</v>
      </c>
      <c r="G1580" s="53"/>
      <c r="H1580" s="53"/>
      <c r="I1580" s="173" t="s">
        <v>317</v>
      </c>
      <c r="J1580" s="53" t="n">
        <v>1</v>
      </c>
    </row>
    <row r="1581" customFormat="false" ht="15" hidden="false" customHeight="true" outlineLevel="0" collapsed="false">
      <c r="A1581" s="20" t="s">
        <v>4942</v>
      </c>
      <c r="B1581" s="165" t="s">
        <v>1691</v>
      </c>
      <c r="C1581" s="165" t="s">
        <v>1692</v>
      </c>
      <c r="D1581" s="165" t="s">
        <v>4943</v>
      </c>
      <c r="E1581" s="53" t="n">
        <v>32.371596</v>
      </c>
      <c r="F1581" s="53" t="n">
        <v>-101.8378</v>
      </c>
      <c r="G1581" s="53"/>
      <c r="H1581" s="53"/>
      <c r="I1581" s="173" t="s">
        <v>317</v>
      </c>
      <c r="J1581" s="53" t="n">
        <v>1</v>
      </c>
    </row>
    <row r="1582" customFormat="false" ht="15" hidden="false" customHeight="true" outlineLevel="0" collapsed="false">
      <c r="A1582" s="20" t="s">
        <v>4944</v>
      </c>
      <c r="B1582" s="165" t="s">
        <v>1691</v>
      </c>
      <c r="C1582" s="165" t="s">
        <v>1692</v>
      </c>
      <c r="D1582" s="165" t="s">
        <v>4945</v>
      </c>
      <c r="E1582" s="53" t="n">
        <v>31.864754</v>
      </c>
      <c r="F1582" s="53" t="n">
        <v>-101.823624</v>
      </c>
      <c r="G1582" s="53"/>
      <c r="H1582" s="53"/>
      <c r="I1582" s="173" t="s">
        <v>317</v>
      </c>
      <c r="J1582" s="53" t="n">
        <v>1</v>
      </c>
    </row>
    <row r="1583" customFormat="false" ht="15" hidden="false" customHeight="true" outlineLevel="0" collapsed="false">
      <c r="A1583" s="20" t="s">
        <v>4946</v>
      </c>
      <c r="B1583" s="165" t="s">
        <v>1691</v>
      </c>
      <c r="C1583" s="165" t="s">
        <v>1692</v>
      </c>
      <c r="D1583" s="165" t="s">
        <v>4947</v>
      </c>
      <c r="E1583" s="53" t="n">
        <v>32.372515</v>
      </c>
      <c r="F1583" s="53" t="n">
        <v>-101.815472</v>
      </c>
      <c r="G1583" s="53"/>
      <c r="H1583" s="53"/>
      <c r="I1583" s="173" t="s">
        <v>317</v>
      </c>
      <c r="J1583" s="53" t="n">
        <v>1</v>
      </c>
    </row>
    <row r="1584" customFormat="false" ht="15" hidden="false" customHeight="true" outlineLevel="0" collapsed="false">
      <c r="A1584" s="20" t="s">
        <v>4948</v>
      </c>
      <c r="B1584" s="165" t="s">
        <v>1691</v>
      </c>
      <c r="C1584" s="165" t="s">
        <v>1692</v>
      </c>
      <c r="D1584" s="165" t="s">
        <v>4949</v>
      </c>
      <c r="E1584" s="53" t="n">
        <v>32.130053</v>
      </c>
      <c r="F1584" s="53" t="n">
        <v>-101.865008</v>
      </c>
      <c r="G1584" s="53"/>
      <c r="H1584" s="53"/>
      <c r="I1584" s="173" t="s">
        <v>317</v>
      </c>
      <c r="J1584" s="53" t="n">
        <v>1</v>
      </c>
    </row>
    <row r="1585" customFormat="false" ht="15" hidden="false" customHeight="true" outlineLevel="0" collapsed="false">
      <c r="A1585" s="20" t="s">
        <v>4950</v>
      </c>
      <c r="B1585" s="165" t="s">
        <v>1691</v>
      </c>
      <c r="C1585" s="165" t="s">
        <v>1692</v>
      </c>
      <c r="D1585" s="165" t="s">
        <v>4951</v>
      </c>
      <c r="E1585" s="53" t="n">
        <v>31.362679</v>
      </c>
      <c r="F1585" s="53" t="n">
        <v>-101.872013</v>
      </c>
      <c r="G1585" s="53"/>
      <c r="H1585" s="53"/>
      <c r="I1585" s="173" t="s">
        <v>317</v>
      </c>
      <c r="J1585" s="53" t="n">
        <v>1</v>
      </c>
    </row>
    <row r="1586" customFormat="false" ht="15" hidden="false" customHeight="true" outlineLevel="0" collapsed="false">
      <c r="A1586" s="20" t="s">
        <v>4952</v>
      </c>
      <c r="B1586" s="165" t="s">
        <v>1691</v>
      </c>
      <c r="C1586" s="165" t="s">
        <v>1692</v>
      </c>
      <c r="D1586" s="165" t="s">
        <v>4953</v>
      </c>
      <c r="E1586" s="53" t="n">
        <v>32.018188</v>
      </c>
      <c r="F1586" s="53" t="n">
        <v>-101.888416</v>
      </c>
      <c r="G1586" s="53"/>
      <c r="H1586" s="53"/>
      <c r="I1586" s="173" t="s">
        <v>317</v>
      </c>
      <c r="J1586" s="53" t="n">
        <v>1</v>
      </c>
    </row>
    <row r="1587" customFormat="false" ht="15" hidden="false" customHeight="true" outlineLevel="0" collapsed="false">
      <c r="A1587" s="20" t="s">
        <v>4954</v>
      </c>
      <c r="B1587" s="165" t="s">
        <v>1691</v>
      </c>
      <c r="C1587" s="165" t="s">
        <v>1692</v>
      </c>
      <c r="D1587" s="165" t="s">
        <v>4955</v>
      </c>
      <c r="E1587" s="53" t="n">
        <v>31.93374</v>
      </c>
      <c r="F1587" s="53" t="n">
        <v>-101.903375</v>
      </c>
      <c r="G1587" s="53"/>
      <c r="H1587" s="53"/>
      <c r="I1587" s="173" t="s">
        <v>317</v>
      </c>
      <c r="J1587" s="53" t="n">
        <v>1</v>
      </c>
    </row>
    <row r="1588" customFormat="false" ht="15" hidden="false" customHeight="true" outlineLevel="0" collapsed="false">
      <c r="A1588" s="20" t="s">
        <v>4956</v>
      </c>
      <c r="B1588" s="165" t="s">
        <v>1691</v>
      </c>
      <c r="C1588" s="165" t="s">
        <v>1692</v>
      </c>
      <c r="D1588" s="165" t="s">
        <v>4957</v>
      </c>
      <c r="E1588" s="53" t="n">
        <v>31.58606</v>
      </c>
      <c r="F1588" s="53" t="n">
        <v>-101.883883</v>
      </c>
      <c r="G1588" s="53"/>
      <c r="H1588" s="53"/>
      <c r="I1588" s="173" t="s">
        <v>317</v>
      </c>
      <c r="J1588" s="53" t="n">
        <v>1</v>
      </c>
    </row>
    <row r="1589" customFormat="false" ht="15" hidden="false" customHeight="true" outlineLevel="0" collapsed="false">
      <c r="A1589" s="20" t="s">
        <v>4958</v>
      </c>
      <c r="B1589" s="165" t="s">
        <v>1691</v>
      </c>
      <c r="C1589" s="165" t="s">
        <v>1692</v>
      </c>
      <c r="D1589" s="165" t="s">
        <v>4959</v>
      </c>
      <c r="E1589" s="53" t="n">
        <v>32.309351</v>
      </c>
      <c r="F1589" s="53" t="n">
        <v>-101.831629</v>
      </c>
      <c r="G1589" s="53"/>
      <c r="H1589" s="53"/>
      <c r="I1589" s="173" t="s">
        <v>317</v>
      </c>
      <c r="J1589" s="53" t="n">
        <v>1</v>
      </c>
    </row>
    <row r="1590" customFormat="false" ht="15" hidden="false" customHeight="true" outlineLevel="0" collapsed="false">
      <c r="A1590" s="20" t="s">
        <v>4960</v>
      </c>
      <c r="B1590" s="165" t="s">
        <v>1691</v>
      </c>
      <c r="C1590" s="165" t="s">
        <v>1692</v>
      </c>
      <c r="D1590" s="165" t="s">
        <v>4961</v>
      </c>
      <c r="E1590" s="53" t="n">
        <v>31.996214</v>
      </c>
      <c r="F1590" s="53" t="n">
        <v>-101.828635</v>
      </c>
      <c r="G1590" s="53"/>
      <c r="H1590" s="53"/>
      <c r="I1590" s="173" t="s">
        <v>317</v>
      </c>
      <c r="J1590" s="53" t="n">
        <v>1</v>
      </c>
    </row>
    <row r="1591" customFormat="false" ht="15" hidden="false" customHeight="true" outlineLevel="0" collapsed="false">
      <c r="A1591" s="20" t="s">
        <v>4962</v>
      </c>
      <c r="B1591" s="165" t="s">
        <v>1691</v>
      </c>
      <c r="C1591" s="165" t="s">
        <v>1692</v>
      </c>
      <c r="D1591" s="165" t="s">
        <v>4963</v>
      </c>
      <c r="E1591" s="53" t="n">
        <v>31.853325</v>
      </c>
      <c r="F1591" s="53" t="n">
        <v>-101.791552</v>
      </c>
      <c r="G1591" s="53"/>
      <c r="H1591" s="53"/>
      <c r="I1591" s="173" t="s">
        <v>317</v>
      </c>
      <c r="J1591" s="53" t="n">
        <v>1</v>
      </c>
    </row>
    <row r="1592" customFormat="false" ht="15" hidden="false" customHeight="true" outlineLevel="0" collapsed="false">
      <c r="A1592" s="20" t="s">
        <v>4964</v>
      </c>
      <c r="B1592" s="165" t="s">
        <v>1691</v>
      </c>
      <c r="C1592" s="165" t="s">
        <v>1692</v>
      </c>
      <c r="D1592" s="165" t="s">
        <v>4965</v>
      </c>
      <c r="E1592" s="53" t="n">
        <v>32.1733838</v>
      </c>
      <c r="F1592" s="53" t="n">
        <v>-101.8576208</v>
      </c>
      <c r="G1592" s="53"/>
      <c r="H1592" s="53"/>
      <c r="I1592" s="173" t="s">
        <v>317</v>
      </c>
      <c r="J1592" s="53" t="n">
        <v>1</v>
      </c>
    </row>
    <row r="1593" customFormat="false" ht="15" hidden="false" customHeight="true" outlineLevel="0" collapsed="false">
      <c r="A1593" s="20" t="s">
        <v>4966</v>
      </c>
      <c r="B1593" s="165" t="s">
        <v>1691</v>
      </c>
      <c r="C1593" s="165" t="s">
        <v>1692</v>
      </c>
      <c r="D1593" s="165" t="s">
        <v>4967</v>
      </c>
      <c r="E1593" s="53" t="n">
        <v>32.34060635</v>
      </c>
      <c r="F1593" s="53" t="n">
        <v>-101.889526</v>
      </c>
      <c r="G1593" s="53"/>
      <c r="H1593" s="53"/>
      <c r="I1593" s="173" t="s">
        <v>317</v>
      </c>
      <c r="J1593" s="53" t="n">
        <v>1</v>
      </c>
    </row>
    <row r="1594" customFormat="false" ht="15" hidden="false" customHeight="true" outlineLevel="0" collapsed="false">
      <c r="A1594" s="20" t="s">
        <v>4968</v>
      </c>
      <c r="B1594" s="165" t="s">
        <v>1691</v>
      </c>
      <c r="C1594" s="165" t="s">
        <v>1692</v>
      </c>
      <c r="D1594" s="165" t="s">
        <v>4969</v>
      </c>
      <c r="E1594" s="53" t="n">
        <v>32.2122175</v>
      </c>
      <c r="F1594" s="53" t="n">
        <v>-101.9131535</v>
      </c>
      <c r="G1594" s="53"/>
      <c r="H1594" s="53"/>
      <c r="I1594" s="173" t="s">
        <v>317</v>
      </c>
      <c r="J1594" s="53" t="n">
        <v>1</v>
      </c>
    </row>
    <row r="1595" customFormat="false" ht="15" hidden="false" customHeight="true" outlineLevel="0" collapsed="false">
      <c r="A1595" s="20" t="s">
        <v>4970</v>
      </c>
      <c r="B1595" s="165" t="s">
        <v>1691</v>
      </c>
      <c r="C1595" s="165" t="s">
        <v>1692</v>
      </c>
      <c r="D1595" s="165" t="s">
        <v>4971</v>
      </c>
      <c r="E1595" s="53" t="n">
        <v>32.243746</v>
      </c>
      <c r="F1595" s="53" t="n">
        <v>-101.905364</v>
      </c>
      <c r="G1595" s="53"/>
      <c r="H1595" s="53"/>
      <c r="I1595" s="173" t="s">
        <v>317</v>
      </c>
      <c r="J1595" s="53" t="n">
        <v>1</v>
      </c>
    </row>
    <row r="1596" customFormat="false" ht="15" hidden="false" customHeight="true" outlineLevel="0" collapsed="false">
      <c r="A1596" s="20" t="s">
        <v>4972</v>
      </c>
      <c r="B1596" s="165" t="s">
        <v>1691</v>
      </c>
      <c r="C1596" s="165" t="s">
        <v>1692</v>
      </c>
      <c r="D1596" s="165" t="s">
        <v>4973</v>
      </c>
      <c r="E1596" s="53" t="n">
        <v>31.60671704</v>
      </c>
      <c r="F1596" s="53" t="n">
        <v>-101.8646776</v>
      </c>
      <c r="G1596" s="53"/>
      <c r="H1596" s="53"/>
      <c r="I1596" s="173" t="s">
        <v>317</v>
      </c>
      <c r="J1596" s="53" t="n">
        <v>1</v>
      </c>
    </row>
    <row r="1597" customFormat="false" ht="15" hidden="false" customHeight="true" outlineLevel="0" collapsed="false">
      <c r="A1597" s="20" t="s">
        <v>4974</v>
      </c>
      <c r="B1597" s="165" t="s">
        <v>1691</v>
      </c>
      <c r="C1597" s="165" t="s">
        <v>1692</v>
      </c>
      <c r="D1597" s="165" t="s">
        <v>4975</v>
      </c>
      <c r="E1597" s="53" t="n">
        <v>32.046593</v>
      </c>
      <c r="F1597" s="53" t="n">
        <v>-101.891154</v>
      </c>
      <c r="G1597" s="53"/>
      <c r="H1597" s="53"/>
      <c r="I1597" s="173" t="s">
        <v>317</v>
      </c>
      <c r="J1597" s="53" t="n">
        <v>1</v>
      </c>
    </row>
    <row r="1598" customFormat="false" ht="15" hidden="false" customHeight="true" outlineLevel="0" collapsed="false">
      <c r="A1598" s="20" t="s">
        <v>4976</v>
      </c>
      <c r="B1598" s="165" t="s">
        <v>1691</v>
      </c>
      <c r="C1598" s="165" t="s">
        <v>1692</v>
      </c>
      <c r="D1598" s="165" t="s">
        <v>4977</v>
      </c>
      <c r="E1598" s="53" t="n">
        <v>31.88414</v>
      </c>
      <c r="F1598" s="53" t="n">
        <v>-101.922122</v>
      </c>
      <c r="G1598" s="53"/>
      <c r="H1598" s="53"/>
      <c r="I1598" s="173" t="s">
        <v>317</v>
      </c>
      <c r="J1598" s="53" t="n">
        <v>1</v>
      </c>
    </row>
    <row r="1599" customFormat="false" ht="15" hidden="false" customHeight="true" outlineLevel="0" collapsed="false">
      <c r="A1599" s="20" t="s">
        <v>4978</v>
      </c>
      <c r="B1599" s="165" t="s">
        <v>1691</v>
      </c>
      <c r="C1599" s="165" t="s">
        <v>1692</v>
      </c>
      <c r="D1599" s="165" t="s">
        <v>4979</v>
      </c>
      <c r="E1599" s="53" t="n">
        <v>31.74498642</v>
      </c>
      <c r="F1599" s="53" t="n">
        <v>-101.756766</v>
      </c>
      <c r="G1599" s="53"/>
      <c r="H1599" s="53"/>
      <c r="I1599" s="173" t="s">
        <v>317</v>
      </c>
      <c r="J1599" s="53" t="n">
        <v>1</v>
      </c>
    </row>
    <row r="1600" customFormat="false" ht="15" hidden="false" customHeight="true" outlineLevel="0" collapsed="false">
      <c r="A1600" s="20" t="s">
        <v>4980</v>
      </c>
      <c r="B1600" s="165" t="s">
        <v>1691</v>
      </c>
      <c r="C1600" s="165" t="s">
        <v>1692</v>
      </c>
      <c r="D1600" s="165" t="s">
        <v>4981</v>
      </c>
      <c r="E1600" s="53" t="n">
        <v>31.45170976</v>
      </c>
      <c r="F1600" s="53" t="n">
        <v>-101.736501</v>
      </c>
      <c r="G1600" s="53"/>
      <c r="H1600" s="53"/>
      <c r="I1600" s="173" t="s">
        <v>317</v>
      </c>
      <c r="J1600" s="53" t="n">
        <v>1</v>
      </c>
    </row>
    <row r="1601" customFormat="false" ht="15" hidden="false" customHeight="true" outlineLevel="0" collapsed="false">
      <c r="A1601" s="20" t="s">
        <v>4982</v>
      </c>
      <c r="B1601" s="165" t="s">
        <v>1691</v>
      </c>
      <c r="C1601" s="165" t="s">
        <v>1692</v>
      </c>
      <c r="D1601" s="165" t="s">
        <v>4983</v>
      </c>
      <c r="E1601" s="53" t="n">
        <v>31.587705</v>
      </c>
      <c r="F1601" s="53" t="n">
        <v>-101.74836</v>
      </c>
      <c r="G1601" s="53"/>
      <c r="H1601" s="53"/>
      <c r="I1601" s="173" t="s">
        <v>317</v>
      </c>
      <c r="J1601" s="53" t="n">
        <v>1</v>
      </c>
    </row>
    <row r="1602" customFormat="false" ht="15" hidden="false" customHeight="true" outlineLevel="0" collapsed="false">
      <c r="A1602" s="20" t="s">
        <v>4984</v>
      </c>
      <c r="B1602" s="165" t="s">
        <v>1691</v>
      </c>
      <c r="C1602" s="165" t="s">
        <v>1692</v>
      </c>
      <c r="D1602" s="165" t="s">
        <v>4985</v>
      </c>
      <c r="E1602" s="53" t="n">
        <v>31.893455</v>
      </c>
      <c r="F1602" s="53" t="n">
        <v>-101.762335</v>
      </c>
      <c r="G1602" s="53"/>
      <c r="H1602" s="53"/>
      <c r="I1602" s="173" t="s">
        <v>317</v>
      </c>
      <c r="J1602" s="53" t="n">
        <v>1</v>
      </c>
    </row>
    <row r="1603" customFormat="false" ht="15" hidden="false" customHeight="true" outlineLevel="0" collapsed="false">
      <c r="A1603" s="20" t="s">
        <v>4986</v>
      </c>
      <c r="B1603" s="165" t="s">
        <v>1691</v>
      </c>
      <c r="C1603" s="165" t="s">
        <v>1692</v>
      </c>
      <c r="D1603" s="165" t="s">
        <v>4987</v>
      </c>
      <c r="E1603" s="53" t="n">
        <v>32.20798265</v>
      </c>
      <c r="F1603" s="53" t="n">
        <v>-101.776918</v>
      </c>
      <c r="G1603" s="53"/>
      <c r="H1603" s="53"/>
      <c r="I1603" s="173" t="s">
        <v>317</v>
      </c>
      <c r="J1603" s="53" t="n">
        <v>1</v>
      </c>
    </row>
    <row r="1604" customFormat="false" ht="15" hidden="false" customHeight="true" outlineLevel="0" collapsed="false">
      <c r="A1604" s="20" t="s">
        <v>4988</v>
      </c>
      <c r="B1604" s="165" t="s">
        <v>1691</v>
      </c>
      <c r="C1604" s="165" t="s">
        <v>1692</v>
      </c>
      <c r="D1604" s="165" t="s">
        <v>4989</v>
      </c>
      <c r="E1604" s="53" t="n">
        <v>32.40104685</v>
      </c>
      <c r="F1604" s="53" t="n">
        <v>-101.7899425</v>
      </c>
      <c r="G1604" s="53"/>
      <c r="H1604" s="53"/>
      <c r="I1604" s="173" t="s">
        <v>317</v>
      </c>
      <c r="J1604" s="53" t="n">
        <v>1</v>
      </c>
    </row>
    <row r="1605" customFormat="false" ht="15" hidden="false" customHeight="true" outlineLevel="0" collapsed="false">
      <c r="A1605" s="20" t="s">
        <v>4990</v>
      </c>
      <c r="B1605" s="165" t="s">
        <v>1691</v>
      </c>
      <c r="C1605" s="165" t="s">
        <v>1692</v>
      </c>
      <c r="D1605" s="165" t="s">
        <v>4991</v>
      </c>
      <c r="E1605" s="53" t="n">
        <v>32.16426664</v>
      </c>
      <c r="F1605" s="53" t="n">
        <v>-101.7600703</v>
      </c>
      <c r="G1605" s="53"/>
      <c r="H1605" s="53"/>
      <c r="I1605" s="173" t="s">
        <v>317</v>
      </c>
      <c r="J1605" s="53" t="n">
        <v>1</v>
      </c>
    </row>
    <row r="1606" customFormat="false" ht="15" hidden="false" customHeight="true" outlineLevel="0" collapsed="false">
      <c r="A1606" s="20" t="s">
        <v>4992</v>
      </c>
      <c r="B1606" s="165" t="s">
        <v>1691</v>
      </c>
      <c r="C1606" s="165" t="s">
        <v>1692</v>
      </c>
      <c r="D1606" s="165" t="s">
        <v>4993</v>
      </c>
      <c r="E1606" s="53" t="n">
        <v>31.377827</v>
      </c>
      <c r="F1606" s="53" t="n">
        <v>-101.726407</v>
      </c>
      <c r="G1606" s="53"/>
      <c r="H1606" s="53"/>
      <c r="I1606" s="173" t="s">
        <v>317</v>
      </c>
      <c r="J1606" s="53" t="n">
        <v>1</v>
      </c>
    </row>
    <row r="1607" customFormat="false" ht="15" hidden="false" customHeight="true" outlineLevel="0" collapsed="false">
      <c r="A1607" s="20" t="s">
        <v>4994</v>
      </c>
      <c r="B1607" s="165" t="s">
        <v>1691</v>
      </c>
      <c r="C1607" s="165" t="s">
        <v>1692</v>
      </c>
      <c r="D1607" s="165" t="s">
        <v>4995</v>
      </c>
      <c r="E1607" s="53" t="n">
        <v>33.0315215</v>
      </c>
      <c r="F1607" s="53" t="n">
        <v>-102.7973055</v>
      </c>
      <c r="G1607" s="53"/>
      <c r="H1607" s="53"/>
      <c r="I1607" s="173" t="s">
        <v>317</v>
      </c>
      <c r="J1607" s="53" t="n">
        <v>1</v>
      </c>
    </row>
    <row r="1608" customFormat="false" ht="15" hidden="false" customHeight="true" outlineLevel="0" collapsed="false">
      <c r="A1608" s="20" t="s">
        <v>4996</v>
      </c>
      <c r="B1608" s="165" t="s">
        <v>1691</v>
      </c>
      <c r="C1608" s="165" t="s">
        <v>1692</v>
      </c>
      <c r="D1608" s="165" t="s">
        <v>4997</v>
      </c>
      <c r="E1608" s="53" t="n">
        <v>32.251934</v>
      </c>
      <c r="F1608" s="53" t="n">
        <v>-103.721908</v>
      </c>
      <c r="G1608" s="53"/>
      <c r="H1608" s="53"/>
      <c r="I1608" s="173" t="s">
        <v>317</v>
      </c>
      <c r="J1608" s="53" t="n">
        <v>1</v>
      </c>
    </row>
    <row r="1609" customFormat="false" ht="15" hidden="false" customHeight="true" outlineLevel="0" collapsed="false">
      <c r="A1609" s="20" t="s">
        <v>4998</v>
      </c>
      <c r="B1609" s="165" t="s">
        <v>1691</v>
      </c>
      <c r="C1609" s="165" t="s">
        <v>1692</v>
      </c>
      <c r="D1609" s="165" t="s">
        <v>4999</v>
      </c>
      <c r="E1609" s="53" t="n">
        <v>32.04913</v>
      </c>
      <c r="F1609" s="53" t="n">
        <v>-104.085585</v>
      </c>
      <c r="G1609" s="53"/>
      <c r="H1609" s="53"/>
      <c r="I1609" s="173" t="s">
        <v>317</v>
      </c>
      <c r="J1609" s="53" t="n">
        <v>1</v>
      </c>
    </row>
    <row r="1610" customFormat="false" ht="15" hidden="false" customHeight="true" outlineLevel="0" collapsed="false">
      <c r="A1610" s="20" t="s">
        <v>5000</v>
      </c>
      <c r="B1610" s="165" t="s">
        <v>1691</v>
      </c>
      <c r="C1610" s="165" t="s">
        <v>1692</v>
      </c>
      <c r="D1610" s="165" t="s">
        <v>5001</v>
      </c>
      <c r="E1610" s="53" t="n">
        <v>32.03549172</v>
      </c>
      <c r="F1610" s="53" t="n">
        <v>-104.1710127</v>
      </c>
      <c r="G1610" s="53"/>
      <c r="H1610" s="53"/>
      <c r="I1610" s="173" t="s">
        <v>317</v>
      </c>
      <c r="J1610" s="53" t="n">
        <v>1</v>
      </c>
    </row>
    <row r="1611" customFormat="false" ht="15" hidden="false" customHeight="true" outlineLevel="0" collapsed="false">
      <c r="A1611" s="20" t="s">
        <v>5002</v>
      </c>
      <c r="B1611" s="165" t="s">
        <v>1691</v>
      </c>
      <c r="C1611" s="165" t="s">
        <v>1692</v>
      </c>
      <c r="D1611" s="165" t="s">
        <v>5003</v>
      </c>
      <c r="E1611" s="53" t="n">
        <v>32.036257</v>
      </c>
      <c r="F1611" s="53" t="n">
        <v>-103.939556</v>
      </c>
      <c r="G1611" s="53"/>
      <c r="H1611" s="53"/>
      <c r="I1611" s="173" t="s">
        <v>317</v>
      </c>
      <c r="J1611" s="53" t="n">
        <v>1</v>
      </c>
    </row>
    <row r="1612" customFormat="false" ht="15" hidden="false" customHeight="true" outlineLevel="0" collapsed="false">
      <c r="A1612" s="20" t="s">
        <v>5004</v>
      </c>
      <c r="B1612" s="165" t="s">
        <v>1691</v>
      </c>
      <c r="C1612" s="165" t="s">
        <v>1692</v>
      </c>
      <c r="D1612" s="165" t="s">
        <v>5005</v>
      </c>
      <c r="E1612" s="53" t="n">
        <v>31.640036</v>
      </c>
      <c r="F1612" s="53" t="n">
        <v>-104.0578895</v>
      </c>
      <c r="G1612" s="53"/>
      <c r="H1612" s="53"/>
      <c r="I1612" s="173" t="s">
        <v>317</v>
      </c>
      <c r="J1612" s="53" t="n">
        <v>1</v>
      </c>
    </row>
    <row r="1613" customFormat="false" ht="15" hidden="false" customHeight="true" outlineLevel="0" collapsed="false">
      <c r="A1613" s="20" t="s">
        <v>5006</v>
      </c>
      <c r="B1613" s="165" t="s">
        <v>1691</v>
      </c>
      <c r="C1613" s="165" t="s">
        <v>1692</v>
      </c>
      <c r="D1613" s="165" t="s">
        <v>5007</v>
      </c>
      <c r="E1613" s="53" t="n">
        <v>31.633574</v>
      </c>
      <c r="F1613" s="53" t="n">
        <v>-104.099771</v>
      </c>
      <c r="G1613" s="53"/>
      <c r="H1613" s="53"/>
      <c r="I1613" s="173" t="s">
        <v>317</v>
      </c>
      <c r="J1613" s="53" t="n">
        <v>1</v>
      </c>
    </row>
    <row r="1614" customFormat="false" ht="15" hidden="false" customHeight="true" outlineLevel="0" collapsed="false">
      <c r="A1614" s="20" t="s">
        <v>5008</v>
      </c>
      <c r="B1614" s="165" t="s">
        <v>1691</v>
      </c>
      <c r="C1614" s="165" t="s">
        <v>1692</v>
      </c>
      <c r="D1614" s="165" t="s">
        <v>5009</v>
      </c>
      <c r="E1614" s="53" t="n">
        <v>31.636897</v>
      </c>
      <c r="F1614" s="53" t="n">
        <v>-104.06567</v>
      </c>
      <c r="G1614" s="53"/>
      <c r="H1614" s="53"/>
      <c r="I1614" s="173" t="s">
        <v>317</v>
      </c>
      <c r="J1614" s="53" t="n">
        <v>1</v>
      </c>
    </row>
    <row r="1615" customFormat="false" ht="15" hidden="false" customHeight="true" outlineLevel="0" collapsed="false">
      <c r="A1615" s="20" t="s">
        <v>5010</v>
      </c>
      <c r="B1615" s="165" t="s">
        <v>1691</v>
      </c>
      <c r="C1615" s="165" t="s">
        <v>1692</v>
      </c>
      <c r="D1615" s="165" t="s">
        <v>5011</v>
      </c>
      <c r="E1615" s="53" t="n">
        <v>31.71948</v>
      </c>
      <c r="F1615" s="53" t="n">
        <v>-103.416988</v>
      </c>
      <c r="G1615" s="53"/>
      <c r="H1615" s="53"/>
      <c r="I1615" s="173" t="s">
        <v>317</v>
      </c>
      <c r="J1615" s="53" t="n">
        <v>1</v>
      </c>
    </row>
    <row r="1616" customFormat="false" ht="15" hidden="false" customHeight="true" outlineLevel="0" collapsed="false">
      <c r="A1616" s="20" t="s">
        <v>5012</v>
      </c>
      <c r="B1616" s="165" t="s">
        <v>1691</v>
      </c>
      <c r="C1616" s="165" t="s">
        <v>1692</v>
      </c>
      <c r="D1616" s="165" t="s">
        <v>5013</v>
      </c>
      <c r="E1616" s="53" t="n">
        <v>31.7984045</v>
      </c>
      <c r="F1616" s="53" t="n">
        <v>-102.982227</v>
      </c>
      <c r="G1616" s="53"/>
      <c r="H1616" s="53"/>
      <c r="I1616" s="173" t="s">
        <v>317</v>
      </c>
      <c r="J1616" s="53" t="n">
        <v>1</v>
      </c>
    </row>
    <row r="1617" customFormat="false" ht="15" hidden="false" customHeight="true" outlineLevel="0" collapsed="false">
      <c r="A1617" s="20" t="s">
        <v>5014</v>
      </c>
      <c r="B1617" s="165" t="s">
        <v>1691</v>
      </c>
      <c r="C1617" s="165" t="s">
        <v>1692</v>
      </c>
      <c r="D1617" s="165" t="s">
        <v>5015</v>
      </c>
      <c r="E1617" s="53" t="n">
        <v>31.787756</v>
      </c>
      <c r="F1617" s="53" t="n">
        <v>-103.086266</v>
      </c>
      <c r="G1617" s="53"/>
      <c r="H1617" s="53"/>
      <c r="I1617" s="173" t="s">
        <v>317</v>
      </c>
      <c r="J1617" s="53" t="n">
        <v>1</v>
      </c>
    </row>
    <row r="1618" customFormat="false" ht="15" hidden="false" customHeight="true" outlineLevel="0" collapsed="false">
      <c r="A1618" s="20" t="s">
        <v>5016</v>
      </c>
      <c r="B1618" s="165" t="s">
        <v>1691</v>
      </c>
      <c r="C1618" s="165" t="s">
        <v>1692</v>
      </c>
      <c r="D1618" s="165" t="s">
        <v>5017</v>
      </c>
      <c r="E1618" s="53" t="n">
        <v>31.772248</v>
      </c>
      <c r="F1618" s="53" t="n">
        <v>-103.070794</v>
      </c>
      <c r="G1618" s="53"/>
      <c r="H1618" s="53"/>
      <c r="I1618" s="173" t="s">
        <v>317</v>
      </c>
      <c r="J1618" s="53" t="n">
        <v>1</v>
      </c>
    </row>
    <row r="1619" customFormat="false" ht="15" hidden="false" customHeight="true" outlineLevel="0" collapsed="false">
      <c r="A1619" s="20" t="s">
        <v>5018</v>
      </c>
      <c r="B1619" s="165" t="s">
        <v>1691</v>
      </c>
      <c r="C1619" s="165" t="s">
        <v>1692</v>
      </c>
      <c r="D1619" s="165" t="s">
        <v>5019</v>
      </c>
      <c r="E1619" s="53" t="n">
        <v>31.89348928</v>
      </c>
      <c r="F1619" s="53" t="n">
        <v>-103.5238315</v>
      </c>
      <c r="G1619" s="53"/>
      <c r="H1619" s="53"/>
      <c r="I1619" s="173" t="s">
        <v>317</v>
      </c>
      <c r="J1619" s="53" t="n">
        <v>1</v>
      </c>
    </row>
    <row r="1620" customFormat="false" ht="15" hidden="false" customHeight="true" outlineLevel="0" collapsed="false">
      <c r="A1620" s="20" t="s">
        <v>5020</v>
      </c>
      <c r="B1620" s="165" t="s">
        <v>1691</v>
      </c>
      <c r="C1620" s="165" t="s">
        <v>1692</v>
      </c>
      <c r="D1620" s="165" t="s">
        <v>5021</v>
      </c>
      <c r="E1620" s="53" t="n">
        <v>31.929249</v>
      </c>
      <c r="F1620" s="53" t="n">
        <v>-103.429511</v>
      </c>
      <c r="G1620" s="53"/>
      <c r="H1620" s="53"/>
      <c r="I1620" s="173" t="s">
        <v>317</v>
      </c>
      <c r="J1620" s="53" t="n">
        <v>1</v>
      </c>
    </row>
    <row r="1621" customFormat="false" ht="15" hidden="false" customHeight="true" outlineLevel="0" collapsed="false">
      <c r="A1621" s="20" t="s">
        <v>5022</v>
      </c>
      <c r="B1621" s="165" t="s">
        <v>1691</v>
      </c>
      <c r="C1621" s="165" t="s">
        <v>1692</v>
      </c>
      <c r="D1621" s="165" t="s">
        <v>5023</v>
      </c>
      <c r="E1621" s="53" t="n">
        <v>31.93604468</v>
      </c>
      <c r="F1621" s="53" t="n">
        <v>-103.4050403</v>
      </c>
      <c r="G1621" s="53"/>
      <c r="H1621" s="53"/>
      <c r="I1621" s="173" t="s">
        <v>317</v>
      </c>
      <c r="J1621" s="53" t="n">
        <v>1</v>
      </c>
    </row>
    <row r="1622" customFormat="false" ht="15" hidden="false" customHeight="true" outlineLevel="0" collapsed="false">
      <c r="A1622" s="20" t="s">
        <v>5024</v>
      </c>
      <c r="B1622" s="165" t="s">
        <v>1691</v>
      </c>
      <c r="C1622" s="165" t="s">
        <v>1692</v>
      </c>
      <c r="D1622" s="165" t="s">
        <v>5025</v>
      </c>
      <c r="E1622" s="53" t="n">
        <v>32.05266052</v>
      </c>
      <c r="F1622" s="53" t="n">
        <v>-103.2134673</v>
      </c>
      <c r="G1622" s="53"/>
      <c r="H1622" s="53"/>
      <c r="I1622" s="173" t="s">
        <v>317</v>
      </c>
      <c r="J1622" s="53" t="n">
        <v>1</v>
      </c>
    </row>
    <row r="1623" customFormat="false" ht="15" hidden="false" customHeight="true" outlineLevel="0" collapsed="false">
      <c r="A1623" s="20" t="s">
        <v>5026</v>
      </c>
      <c r="B1623" s="165" t="s">
        <v>1691</v>
      </c>
      <c r="C1623" s="165" t="s">
        <v>1692</v>
      </c>
      <c r="D1623" s="165" t="s">
        <v>5027</v>
      </c>
      <c r="E1623" s="53" t="n">
        <v>32.14972259</v>
      </c>
      <c r="F1623" s="53" t="n">
        <v>-103.0564463</v>
      </c>
      <c r="G1623" s="53"/>
      <c r="H1623" s="53"/>
      <c r="I1623" s="173" t="s">
        <v>317</v>
      </c>
      <c r="J1623" s="53" t="n">
        <v>1</v>
      </c>
    </row>
    <row r="1624" customFormat="false" ht="15" hidden="false" customHeight="true" outlineLevel="0" collapsed="false">
      <c r="A1624" s="20" t="s">
        <v>5028</v>
      </c>
      <c r="B1624" s="165" t="s">
        <v>1691</v>
      </c>
      <c r="C1624" s="165" t="s">
        <v>1692</v>
      </c>
      <c r="D1624" s="165" t="s">
        <v>5029</v>
      </c>
      <c r="E1624" s="53" t="n">
        <v>32.17881223</v>
      </c>
      <c r="F1624" s="53" t="n">
        <v>-103.0457607</v>
      </c>
      <c r="G1624" s="53"/>
      <c r="H1624" s="53"/>
      <c r="I1624" s="173" t="s">
        <v>317</v>
      </c>
      <c r="J1624" s="53" t="n">
        <v>1</v>
      </c>
    </row>
    <row r="1625" customFormat="false" ht="15" hidden="false" customHeight="true" outlineLevel="0" collapsed="false">
      <c r="A1625" s="20" t="s">
        <v>5030</v>
      </c>
      <c r="B1625" s="165" t="s">
        <v>1691</v>
      </c>
      <c r="C1625" s="165" t="s">
        <v>1692</v>
      </c>
      <c r="D1625" s="165" t="s">
        <v>5031</v>
      </c>
      <c r="E1625" s="53" t="n">
        <v>31.89107</v>
      </c>
      <c r="F1625" s="53" t="n">
        <v>-103.58789</v>
      </c>
      <c r="G1625" s="53"/>
      <c r="H1625" s="53"/>
      <c r="I1625" s="173" t="s">
        <v>317</v>
      </c>
      <c r="J1625" s="53" t="n">
        <v>1</v>
      </c>
    </row>
    <row r="1626" customFormat="false" ht="15" hidden="false" customHeight="true" outlineLevel="0" collapsed="false">
      <c r="A1626" s="20" t="s">
        <v>5032</v>
      </c>
      <c r="B1626" s="165" t="s">
        <v>1691</v>
      </c>
      <c r="C1626" s="165" t="s">
        <v>1692</v>
      </c>
      <c r="D1626" s="165" t="s">
        <v>5033</v>
      </c>
      <c r="E1626" s="53" t="n">
        <v>31.87054199</v>
      </c>
      <c r="F1626" s="53" t="n">
        <v>-103.5583813</v>
      </c>
      <c r="G1626" s="53"/>
      <c r="H1626" s="53"/>
      <c r="I1626" s="173" t="s">
        <v>317</v>
      </c>
      <c r="J1626" s="53" t="n">
        <v>1</v>
      </c>
    </row>
    <row r="1627" customFormat="false" ht="15" hidden="false" customHeight="true" outlineLevel="0" collapsed="false">
      <c r="A1627" s="20" t="s">
        <v>5034</v>
      </c>
      <c r="B1627" s="165" t="s">
        <v>1691</v>
      </c>
      <c r="C1627" s="165" t="s">
        <v>1692</v>
      </c>
      <c r="D1627" s="165" t="s">
        <v>5035</v>
      </c>
      <c r="E1627" s="53" t="n">
        <v>31.88149633</v>
      </c>
      <c r="F1627" s="53" t="n">
        <v>-103.5543305</v>
      </c>
      <c r="G1627" s="53"/>
      <c r="H1627" s="53"/>
      <c r="I1627" s="173" t="s">
        <v>317</v>
      </c>
      <c r="J1627" s="53" t="n">
        <v>1</v>
      </c>
    </row>
    <row r="1628" customFormat="false" ht="15" hidden="false" customHeight="true" outlineLevel="0" collapsed="false">
      <c r="A1628" s="20" t="s">
        <v>5036</v>
      </c>
      <c r="B1628" s="165" t="s">
        <v>1691</v>
      </c>
      <c r="C1628" s="165" t="s">
        <v>1692</v>
      </c>
      <c r="D1628" s="165" t="s">
        <v>5037</v>
      </c>
      <c r="E1628" s="53" t="n">
        <v>31.87767659</v>
      </c>
      <c r="F1628" s="53" t="n">
        <v>-103.5540918</v>
      </c>
      <c r="G1628" s="53"/>
      <c r="H1628" s="53"/>
      <c r="I1628" s="173" t="s">
        <v>317</v>
      </c>
      <c r="J1628" s="53" t="n">
        <v>1</v>
      </c>
    </row>
    <row r="1629" customFormat="false" ht="15" hidden="false" customHeight="true" outlineLevel="0" collapsed="false">
      <c r="A1629" s="20" t="s">
        <v>5038</v>
      </c>
      <c r="B1629" s="165" t="s">
        <v>1691</v>
      </c>
      <c r="C1629" s="165" t="s">
        <v>1692</v>
      </c>
      <c r="D1629" s="165" t="s">
        <v>5039</v>
      </c>
      <c r="E1629" s="53" t="n">
        <v>31.968903</v>
      </c>
      <c r="F1629" s="53" t="n">
        <v>-103.419939</v>
      </c>
      <c r="G1629" s="53"/>
      <c r="H1629" s="53"/>
      <c r="I1629" s="173" t="s">
        <v>317</v>
      </c>
      <c r="J1629" s="53" t="n">
        <v>1</v>
      </c>
    </row>
    <row r="1630" customFormat="false" ht="15" hidden="false" customHeight="true" outlineLevel="0" collapsed="false">
      <c r="A1630" s="20" t="s">
        <v>5040</v>
      </c>
      <c r="B1630" s="165" t="s">
        <v>1691</v>
      </c>
      <c r="C1630" s="165" t="s">
        <v>1692</v>
      </c>
      <c r="D1630" s="165" t="s">
        <v>5041</v>
      </c>
      <c r="E1630" s="53" t="n">
        <v>31.98228349</v>
      </c>
      <c r="F1630" s="53" t="n">
        <v>-103.4258454</v>
      </c>
      <c r="G1630" s="53"/>
      <c r="H1630" s="53"/>
      <c r="I1630" s="173" t="s">
        <v>317</v>
      </c>
      <c r="J1630" s="53" t="n">
        <v>1</v>
      </c>
    </row>
    <row r="1631" customFormat="false" ht="15" hidden="false" customHeight="true" outlineLevel="0" collapsed="false">
      <c r="A1631" s="20" t="s">
        <v>5042</v>
      </c>
      <c r="B1631" s="165" t="s">
        <v>1691</v>
      </c>
      <c r="C1631" s="165" t="s">
        <v>1692</v>
      </c>
      <c r="D1631" s="165" t="s">
        <v>5043</v>
      </c>
      <c r="E1631" s="53" t="n">
        <v>32.011826</v>
      </c>
      <c r="F1631" s="53" t="n">
        <v>-103.352564</v>
      </c>
      <c r="G1631" s="53"/>
      <c r="H1631" s="53"/>
      <c r="I1631" s="173" t="s">
        <v>317</v>
      </c>
      <c r="J1631" s="53" t="n">
        <v>1</v>
      </c>
    </row>
    <row r="1632" customFormat="false" ht="15" hidden="false" customHeight="true" outlineLevel="0" collapsed="false">
      <c r="A1632" s="20" t="s">
        <v>5044</v>
      </c>
      <c r="B1632" s="165" t="s">
        <v>1691</v>
      </c>
      <c r="C1632" s="165" t="s">
        <v>1692</v>
      </c>
      <c r="D1632" s="165" t="s">
        <v>5045</v>
      </c>
      <c r="E1632" s="53" t="n">
        <v>31.967283</v>
      </c>
      <c r="F1632" s="53" t="n">
        <v>-103.426085</v>
      </c>
      <c r="G1632" s="53"/>
      <c r="H1632" s="53"/>
      <c r="I1632" s="173" t="s">
        <v>317</v>
      </c>
      <c r="J1632" s="53" t="n">
        <v>1</v>
      </c>
    </row>
    <row r="1633" customFormat="false" ht="15" hidden="false" customHeight="true" outlineLevel="0" collapsed="false">
      <c r="A1633" s="20" t="s">
        <v>5046</v>
      </c>
      <c r="B1633" s="165" t="s">
        <v>1691</v>
      </c>
      <c r="C1633" s="165" t="s">
        <v>1692</v>
      </c>
      <c r="D1633" s="165" t="s">
        <v>5047</v>
      </c>
      <c r="E1633" s="53" t="n">
        <v>31.9029</v>
      </c>
      <c r="F1633" s="53" t="n">
        <v>-103.555132</v>
      </c>
      <c r="G1633" s="53"/>
      <c r="H1633" s="53"/>
      <c r="I1633" s="173" t="s">
        <v>317</v>
      </c>
      <c r="J1633" s="53" t="n">
        <v>1</v>
      </c>
    </row>
    <row r="1634" customFormat="false" ht="15" hidden="false" customHeight="true" outlineLevel="0" collapsed="false">
      <c r="A1634" s="20" t="s">
        <v>5048</v>
      </c>
      <c r="B1634" s="165" t="s">
        <v>1691</v>
      </c>
      <c r="C1634" s="165" t="s">
        <v>1692</v>
      </c>
      <c r="D1634" s="165" t="s">
        <v>5049</v>
      </c>
      <c r="E1634" s="53" t="n">
        <v>32.030587</v>
      </c>
      <c r="F1634" s="53" t="n">
        <v>-103.375107</v>
      </c>
      <c r="G1634" s="53"/>
      <c r="H1634" s="53"/>
      <c r="I1634" s="173" t="s">
        <v>317</v>
      </c>
      <c r="J1634" s="53" t="n">
        <v>1</v>
      </c>
    </row>
    <row r="1635" customFormat="false" ht="15" hidden="false" customHeight="true" outlineLevel="0" collapsed="false">
      <c r="A1635" s="20" t="s">
        <v>5050</v>
      </c>
      <c r="B1635" s="165" t="s">
        <v>1691</v>
      </c>
      <c r="C1635" s="165" t="s">
        <v>1692</v>
      </c>
      <c r="D1635" s="165" t="s">
        <v>5051</v>
      </c>
      <c r="E1635" s="53" t="n">
        <v>31.928509</v>
      </c>
      <c r="F1635" s="53" t="n">
        <v>-103.524433</v>
      </c>
      <c r="G1635" s="53"/>
      <c r="H1635" s="53"/>
      <c r="I1635" s="173" t="s">
        <v>317</v>
      </c>
      <c r="J1635" s="53" t="n">
        <v>1</v>
      </c>
    </row>
    <row r="1636" customFormat="false" ht="15" hidden="false" customHeight="true" outlineLevel="0" collapsed="false">
      <c r="A1636" s="20" t="s">
        <v>5052</v>
      </c>
      <c r="B1636" s="165" t="s">
        <v>1691</v>
      </c>
      <c r="C1636" s="165" t="s">
        <v>1692</v>
      </c>
      <c r="D1636" s="165" t="s">
        <v>5053</v>
      </c>
      <c r="E1636" s="53" t="n">
        <v>32.18832132</v>
      </c>
      <c r="F1636" s="53" t="n">
        <v>-103.1718733</v>
      </c>
      <c r="G1636" s="53"/>
      <c r="H1636" s="53"/>
      <c r="I1636" s="173" t="s">
        <v>317</v>
      </c>
      <c r="J1636" s="53" t="n">
        <v>1</v>
      </c>
    </row>
    <row r="1637" customFormat="false" ht="15" hidden="false" customHeight="true" outlineLevel="0" collapsed="false">
      <c r="A1637" s="20" t="s">
        <v>5054</v>
      </c>
      <c r="B1637" s="165" t="s">
        <v>1691</v>
      </c>
      <c r="C1637" s="165" t="s">
        <v>1692</v>
      </c>
      <c r="D1637" s="165" t="s">
        <v>5055</v>
      </c>
      <c r="E1637" s="53" t="n">
        <v>32.1729148</v>
      </c>
      <c r="F1637" s="53" t="n">
        <v>-103.1752727</v>
      </c>
      <c r="G1637" s="53"/>
      <c r="H1637" s="53"/>
      <c r="I1637" s="173" t="s">
        <v>317</v>
      </c>
      <c r="J1637" s="53" t="n">
        <v>1</v>
      </c>
    </row>
    <row r="1638" customFormat="false" ht="15" hidden="false" customHeight="true" outlineLevel="0" collapsed="false">
      <c r="A1638" s="20" t="s">
        <v>5056</v>
      </c>
      <c r="B1638" s="165" t="s">
        <v>1691</v>
      </c>
      <c r="C1638" s="165" t="s">
        <v>1692</v>
      </c>
      <c r="D1638" s="165" t="s">
        <v>5057</v>
      </c>
      <c r="E1638" s="53" t="n">
        <v>32.02186328</v>
      </c>
      <c r="F1638" s="53" t="n">
        <v>-103.4681617</v>
      </c>
      <c r="G1638" s="53"/>
      <c r="H1638" s="53"/>
      <c r="I1638" s="173" t="s">
        <v>317</v>
      </c>
      <c r="J1638" s="53" t="n">
        <v>1</v>
      </c>
    </row>
    <row r="1639" customFormat="false" ht="15" hidden="false" customHeight="true" outlineLevel="0" collapsed="false">
      <c r="A1639" s="20" t="s">
        <v>5058</v>
      </c>
      <c r="B1639" s="165" t="s">
        <v>1691</v>
      </c>
      <c r="C1639" s="165" t="s">
        <v>1692</v>
      </c>
      <c r="D1639" s="165" t="s">
        <v>5059</v>
      </c>
      <c r="E1639" s="53" t="n">
        <v>32.22649592</v>
      </c>
      <c r="F1639" s="53" t="n">
        <v>-103.1743629</v>
      </c>
      <c r="G1639" s="53"/>
      <c r="H1639" s="53"/>
      <c r="I1639" s="173" t="s">
        <v>317</v>
      </c>
      <c r="J1639" s="53" t="n">
        <v>1</v>
      </c>
    </row>
    <row r="1640" customFormat="false" ht="15" hidden="false" customHeight="true" outlineLevel="0" collapsed="false">
      <c r="A1640" s="20" t="s">
        <v>5060</v>
      </c>
      <c r="B1640" s="165" t="s">
        <v>1691</v>
      </c>
      <c r="C1640" s="165" t="s">
        <v>1692</v>
      </c>
      <c r="D1640" s="165" t="s">
        <v>5061</v>
      </c>
      <c r="E1640" s="53" t="n">
        <v>32.0489555</v>
      </c>
      <c r="F1640" s="53" t="n">
        <v>-103.4688485</v>
      </c>
      <c r="G1640" s="53"/>
      <c r="H1640" s="53"/>
      <c r="I1640" s="173" t="s">
        <v>317</v>
      </c>
      <c r="J1640" s="53" t="n">
        <v>1</v>
      </c>
    </row>
    <row r="1641" customFormat="false" ht="15" hidden="false" customHeight="true" outlineLevel="0" collapsed="false">
      <c r="A1641" s="20" t="s">
        <v>5062</v>
      </c>
      <c r="B1641" s="165" t="s">
        <v>1691</v>
      </c>
      <c r="C1641" s="165" t="s">
        <v>1692</v>
      </c>
      <c r="D1641" s="165" t="s">
        <v>5063</v>
      </c>
      <c r="E1641" s="53" t="n">
        <v>32.06708451</v>
      </c>
      <c r="F1641" s="53" t="n">
        <v>-103.443784</v>
      </c>
      <c r="G1641" s="53"/>
      <c r="H1641" s="53"/>
      <c r="I1641" s="173" t="s">
        <v>317</v>
      </c>
      <c r="J1641" s="53" t="n">
        <v>1</v>
      </c>
    </row>
    <row r="1642" customFormat="false" ht="15" hidden="false" customHeight="true" outlineLevel="0" collapsed="false">
      <c r="A1642" s="20" t="s">
        <v>5064</v>
      </c>
      <c r="B1642" s="165" t="s">
        <v>1691</v>
      </c>
      <c r="C1642" s="165" t="s">
        <v>1692</v>
      </c>
      <c r="D1642" s="165" t="s">
        <v>5065</v>
      </c>
      <c r="E1642" s="53" t="n">
        <v>31.994225</v>
      </c>
      <c r="F1642" s="53" t="n">
        <v>-103.591168</v>
      </c>
      <c r="G1642" s="53"/>
      <c r="H1642" s="53"/>
      <c r="I1642" s="173" t="s">
        <v>317</v>
      </c>
      <c r="J1642" s="53" t="n">
        <v>1</v>
      </c>
    </row>
    <row r="1643" customFormat="false" ht="15" hidden="false" customHeight="true" outlineLevel="0" collapsed="false">
      <c r="A1643" s="20" t="s">
        <v>5066</v>
      </c>
      <c r="B1643" s="165" t="s">
        <v>1691</v>
      </c>
      <c r="C1643" s="165" t="s">
        <v>1692</v>
      </c>
      <c r="D1643" s="165" t="s">
        <v>5067</v>
      </c>
      <c r="E1643" s="53" t="n">
        <v>32.25219516</v>
      </c>
      <c r="F1643" s="53" t="n">
        <v>-103.2339115</v>
      </c>
      <c r="G1643" s="53"/>
      <c r="H1643" s="53"/>
      <c r="I1643" s="173" t="s">
        <v>317</v>
      </c>
      <c r="J1643" s="53" t="n">
        <v>1</v>
      </c>
    </row>
    <row r="1644" customFormat="false" ht="15" hidden="false" customHeight="true" outlineLevel="0" collapsed="false">
      <c r="A1644" s="20" t="s">
        <v>5068</v>
      </c>
      <c r="B1644" s="165" t="s">
        <v>1691</v>
      </c>
      <c r="C1644" s="165" t="s">
        <v>1692</v>
      </c>
      <c r="D1644" s="165" t="s">
        <v>5069</v>
      </c>
      <c r="E1644" s="53" t="n">
        <v>31.9975064</v>
      </c>
      <c r="F1644" s="53" t="n">
        <v>-103.6548637</v>
      </c>
      <c r="G1644" s="53"/>
      <c r="H1644" s="53"/>
      <c r="I1644" s="173" t="s">
        <v>317</v>
      </c>
      <c r="J1644" s="53" t="n">
        <v>1</v>
      </c>
    </row>
    <row r="1645" customFormat="false" ht="15" hidden="false" customHeight="true" outlineLevel="0" collapsed="false">
      <c r="A1645" s="20" t="s">
        <v>5070</v>
      </c>
      <c r="B1645" s="165" t="s">
        <v>1691</v>
      </c>
      <c r="C1645" s="165" t="s">
        <v>1692</v>
      </c>
      <c r="D1645" s="165" t="s">
        <v>5071</v>
      </c>
      <c r="E1645" s="53" t="n">
        <v>32.109457</v>
      </c>
      <c r="F1645" s="53" t="n">
        <v>-103.555347</v>
      </c>
      <c r="G1645" s="53"/>
      <c r="H1645" s="53"/>
      <c r="I1645" s="173" t="s">
        <v>317</v>
      </c>
      <c r="J1645" s="53" t="n">
        <v>1</v>
      </c>
    </row>
    <row r="1646" customFormat="false" ht="15" hidden="false" customHeight="true" outlineLevel="0" collapsed="false">
      <c r="A1646" s="20" t="s">
        <v>5072</v>
      </c>
      <c r="B1646" s="165" t="s">
        <v>1691</v>
      </c>
      <c r="C1646" s="165" t="s">
        <v>1692</v>
      </c>
      <c r="D1646" s="165" t="s">
        <v>5073</v>
      </c>
      <c r="E1646" s="53" t="n">
        <v>32.12346612</v>
      </c>
      <c r="F1646" s="53" t="n">
        <v>-103.5415327</v>
      </c>
      <c r="G1646" s="53"/>
      <c r="H1646" s="53"/>
      <c r="I1646" s="173" t="s">
        <v>317</v>
      </c>
      <c r="J1646" s="53" t="n">
        <v>1</v>
      </c>
    </row>
    <row r="1647" customFormat="false" ht="15" hidden="false" customHeight="true" outlineLevel="0" collapsed="false">
      <c r="A1647" s="20" t="s">
        <v>5074</v>
      </c>
      <c r="B1647" s="165" t="s">
        <v>1691</v>
      </c>
      <c r="C1647" s="165" t="s">
        <v>1692</v>
      </c>
      <c r="D1647" s="165" t="s">
        <v>5075</v>
      </c>
      <c r="E1647" s="53" t="n">
        <v>32.26275871</v>
      </c>
      <c r="F1647" s="53" t="n">
        <v>-103.2662332</v>
      </c>
      <c r="G1647" s="53"/>
      <c r="H1647" s="53"/>
      <c r="I1647" s="173" t="s">
        <v>317</v>
      </c>
      <c r="J1647" s="53" t="n">
        <v>1</v>
      </c>
    </row>
    <row r="1648" customFormat="false" ht="15" hidden="false" customHeight="true" outlineLevel="0" collapsed="false">
      <c r="A1648" s="20" t="s">
        <v>5076</v>
      </c>
      <c r="B1648" s="165" t="s">
        <v>1691</v>
      </c>
      <c r="C1648" s="165" t="s">
        <v>1692</v>
      </c>
      <c r="D1648" s="165" t="s">
        <v>5077</v>
      </c>
      <c r="E1648" s="53" t="n">
        <v>32.20250563</v>
      </c>
      <c r="F1648" s="53" t="n">
        <v>-103.4675281</v>
      </c>
      <c r="G1648" s="53"/>
      <c r="H1648" s="53"/>
      <c r="I1648" s="173" t="s">
        <v>317</v>
      </c>
      <c r="J1648" s="53" t="n">
        <v>1</v>
      </c>
    </row>
    <row r="1649" customFormat="false" ht="15" hidden="false" customHeight="true" outlineLevel="0" collapsed="false">
      <c r="A1649" s="20" t="s">
        <v>5078</v>
      </c>
      <c r="B1649" s="165" t="s">
        <v>1691</v>
      </c>
      <c r="C1649" s="165" t="s">
        <v>1692</v>
      </c>
      <c r="D1649" s="165" t="s">
        <v>5079</v>
      </c>
      <c r="E1649" s="53" t="n">
        <v>32.1679248</v>
      </c>
      <c r="F1649" s="53" t="n">
        <v>-103.505075</v>
      </c>
      <c r="G1649" s="53"/>
      <c r="H1649" s="53"/>
      <c r="I1649" s="173" t="s">
        <v>317</v>
      </c>
      <c r="J1649" s="53" t="n">
        <v>1</v>
      </c>
    </row>
    <row r="1650" customFormat="false" ht="15" hidden="false" customHeight="true" outlineLevel="0" collapsed="false">
      <c r="A1650" s="20" t="s">
        <v>5080</v>
      </c>
      <c r="B1650" s="165" t="s">
        <v>1691</v>
      </c>
      <c r="C1650" s="165" t="s">
        <v>1692</v>
      </c>
      <c r="D1650" s="165" t="s">
        <v>5081</v>
      </c>
      <c r="E1650" s="53" t="n">
        <v>32.21308667</v>
      </c>
      <c r="F1650" s="53" t="n">
        <v>-103.4443147</v>
      </c>
      <c r="G1650" s="53"/>
      <c r="H1650" s="53"/>
      <c r="I1650" s="173" t="s">
        <v>317</v>
      </c>
      <c r="J1650" s="53" t="n">
        <v>1</v>
      </c>
    </row>
    <row r="1651" customFormat="false" ht="15" hidden="false" customHeight="true" outlineLevel="0" collapsed="false">
      <c r="A1651" s="20" t="s">
        <v>5082</v>
      </c>
      <c r="B1651" s="165" t="s">
        <v>1691</v>
      </c>
      <c r="C1651" s="165" t="s">
        <v>1692</v>
      </c>
      <c r="D1651" s="165" t="s">
        <v>5083</v>
      </c>
      <c r="E1651" s="53" t="n">
        <v>32.124362</v>
      </c>
      <c r="F1651" s="53" t="n">
        <v>-103.558292</v>
      </c>
      <c r="G1651" s="53"/>
      <c r="H1651" s="53"/>
      <c r="I1651" s="173" t="s">
        <v>317</v>
      </c>
      <c r="J1651" s="53" t="n">
        <v>1</v>
      </c>
    </row>
    <row r="1652" customFormat="false" ht="15" hidden="false" customHeight="true" outlineLevel="0" collapsed="false">
      <c r="A1652" s="20" t="s">
        <v>5084</v>
      </c>
      <c r="B1652" s="165" t="s">
        <v>1691</v>
      </c>
      <c r="C1652" s="165" t="s">
        <v>1692</v>
      </c>
      <c r="D1652" s="165" t="s">
        <v>5085</v>
      </c>
      <c r="E1652" s="53" t="n">
        <v>32.18159461</v>
      </c>
      <c r="F1652" s="53" t="n">
        <v>-103.5307615</v>
      </c>
      <c r="G1652" s="53"/>
      <c r="H1652" s="53"/>
      <c r="I1652" s="173" t="s">
        <v>317</v>
      </c>
      <c r="J1652" s="53" t="n">
        <v>1</v>
      </c>
    </row>
    <row r="1653" customFormat="false" ht="15" hidden="false" customHeight="true" outlineLevel="0" collapsed="false">
      <c r="A1653" s="20" t="s">
        <v>5086</v>
      </c>
      <c r="B1653" s="165" t="s">
        <v>1691</v>
      </c>
      <c r="C1653" s="165" t="s">
        <v>1692</v>
      </c>
      <c r="D1653" s="165" t="s">
        <v>5087</v>
      </c>
      <c r="E1653" s="53" t="n">
        <v>32.26762724</v>
      </c>
      <c r="F1653" s="53" t="n">
        <v>-103.437447</v>
      </c>
      <c r="G1653" s="53"/>
      <c r="H1653" s="53"/>
      <c r="I1653" s="173" t="s">
        <v>317</v>
      </c>
      <c r="J1653" s="53" t="n">
        <v>1</v>
      </c>
    </row>
    <row r="1654" customFormat="false" ht="15" hidden="false" customHeight="true" outlineLevel="0" collapsed="false">
      <c r="A1654" s="20" t="s">
        <v>5088</v>
      </c>
      <c r="B1654" s="165" t="s">
        <v>1691</v>
      </c>
      <c r="C1654" s="165" t="s">
        <v>1692</v>
      </c>
      <c r="D1654" s="165" t="s">
        <v>5089</v>
      </c>
      <c r="E1654" s="53" t="n">
        <v>32.21187009</v>
      </c>
      <c r="F1654" s="53" t="n">
        <v>-103.5939677</v>
      </c>
      <c r="G1654" s="53"/>
      <c r="H1654" s="53"/>
      <c r="I1654" s="173" t="s">
        <v>317</v>
      </c>
      <c r="J1654" s="53" t="n">
        <v>1</v>
      </c>
    </row>
    <row r="1655" customFormat="false" ht="15" hidden="false" customHeight="true" outlineLevel="0" collapsed="false">
      <c r="A1655" s="20" t="s">
        <v>5090</v>
      </c>
      <c r="B1655" s="165" t="s">
        <v>1691</v>
      </c>
      <c r="C1655" s="165" t="s">
        <v>1692</v>
      </c>
      <c r="D1655" s="165" t="s">
        <v>5091</v>
      </c>
      <c r="E1655" s="53" t="n">
        <v>32.40090656</v>
      </c>
      <c r="F1655" s="53" t="n">
        <v>-103.2590299</v>
      </c>
      <c r="G1655" s="53"/>
      <c r="H1655" s="53"/>
      <c r="I1655" s="173" t="s">
        <v>317</v>
      </c>
      <c r="J1655" s="53" t="n">
        <v>1</v>
      </c>
    </row>
    <row r="1656" customFormat="false" ht="15" hidden="false" customHeight="true" outlineLevel="0" collapsed="false">
      <c r="A1656" s="20" t="s">
        <v>5092</v>
      </c>
      <c r="B1656" s="165" t="s">
        <v>1691</v>
      </c>
      <c r="C1656" s="165" t="s">
        <v>1692</v>
      </c>
      <c r="D1656" s="165" t="s">
        <v>5093</v>
      </c>
      <c r="E1656" s="53" t="n">
        <v>32.36376674</v>
      </c>
      <c r="F1656" s="53" t="n">
        <v>-103.27462</v>
      </c>
      <c r="G1656" s="53"/>
      <c r="H1656" s="53"/>
      <c r="I1656" s="173" t="s">
        <v>317</v>
      </c>
      <c r="J1656" s="53" t="n">
        <v>1</v>
      </c>
    </row>
    <row r="1657" customFormat="false" ht="15" hidden="false" customHeight="true" outlineLevel="0" collapsed="false">
      <c r="A1657" s="20" t="s">
        <v>5094</v>
      </c>
      <c r="B1657" s="165" t="s">
        <v>1691</v>
      </c>
      <c r="C1657" s="165" t="s">
        <v>1692</v>
      </c>
      <c r="D1657" s="165" t="s">
        <v>5095</v>
      </c>
      <c r="E1657" s="53" t="n">
        <v>32.48672987</v>
      </c>
      <c r="F1657" s="53" t="n">
        <v>-103.1533387</v>
      </c>
      <c r="G1657" s="53"/>
      <c r="H1657" s="53"/>
      <c r="I1657" s="173" t="s">
        <v>317</v>
      </c>
      <c r="J1657" s="53" t="n">
        <v>1</v>
      </c>
    </row>
    <row r="1658" customFormat="false" ht="15" hidden="false" customHeight="true" outlineLevel="0" collapsed="false">
      <c r="A1658" s="20" t="s">
        <v>5096</v>
      </c>
      <c r="B1658" s="165" t="s">
        <v>1691</v>
      </c>
      <c r="C1658" s="165" t="s">
        <v>1692</v>
      </c>
      <c r="D1658" s="165" t="s">
        <v>5097</v>
      </c>
      <c r="E1658" s="53" t="n">
        <v>32.30817196</v>
      </c>
      <c r="F1658" s="53" t="n">
        <v>-103.6206346</v>
      </c>
      <c r="G1658" s="53"/>
      <c r="H1658" s="53"/>
      <c r="I1658" s="173" t="s">
        <v>317</v>
      </c>
      <c r="J1658" s="53" t="n">
        <v>1</v>
      </c>
    </row>
    <row r="1659" customFormat="false" ht="15" hidden="false" customHeight="true" outlineLevel="0" collapsed="false">
      <c r="A1659" s="20" t="s">
        <v>5098</v>
      </c>
      <c r="B1659" s="165" t="s">
        <v>1691</v>
      </c>
      <c r="C1659" s="165" t="s">
        <v>1692</v>
      </c>
      <c r="D1659" s="165" t="s">
        <v>5099</v>
      </c>
      <c r="E1659" s="53" t="n">
        <v>32.2915618</v>
      </c>
      <c r="F1659" s="53" t="n">
        <v>-103.6815181</v>
      </c>
      <c r="G1659" s="53"/>
      <c r="H1659" s="53"/>
      <c r="I1659" s="173" t="s">
        <v>317</v>
      </c>
      <c r="J1659" s="53" t="n">
        <v>1</v>
      </c>
    </row>
    <row r="1660" customFormat="false" ht="15" hidden="false" customHeight="true" outlineLevel="0" collapsed="false">
      <c r="A1660" s="20" t="s">
        <v>5100</v>
      </c>
      <c r="B1660" s="165" t="s">
        <v>1691</v>
      </c>
      <c r="C1660" s="165" t="s">
        <v>1692</v>
      </c>
      <c r="D1660" s="165" t="s">
        <v>5101</v>
      </c>
      <c r="E1660" s="53" t="n">
        <v>32.175915</v>
      </c>
      <c r="F1660" s="53" t="n">
        <v>-103.369594</v>
      </c>
      <c r="G1660" s="53"/>
      <c r="H1660" s="53"/>
      <c r="I1660" s="173" t="s">
        <v>317</v>
      </c>
      <c r="J1660" s="53" t="n">
        <v>1</v>
      </c>
    </row>
    <row r="1661" customFormat="false" ht="15" hidden="false" customHeight="true" outlineLevel="0" collapsed="false">
      <c r="A1661" s="20" t="s">
        <v>5102</v>
      </c>
      <c r="B1661" s="165" t="s">
        <v>1691</v>
      </c>
      <c r="C1661" s="165" t="s">
        <v>1692</v>
      </c>
      <c r="D1661" s="165" t="s">
        <v>5103</v>
      </c>
      <c r="E1661" s="53" t="n">
        <v>32.20826753</v>
      </c>
      <c r="F1661" s="53" t="n">
        <v>-103.4509962</v>
      </c>
      <c r="G1661" s="53"/>
      <c r="H1661" s="53"/>
      <c r="I1661" s="173" t="s">
        <v>317</v>
      </c>
      <c r="J1661" s="53" t="n">
        <v>1</v>
      </c>
    </row>
    <row r="1662" customFormat="false" ht="15" hidden="false" customHeight="true" outlineLevel="0" collapsed="false">
      <c r="A1662" s="20" t="s">
        <v>5104</v>
      </c>
      <c r="B1662" s="165" t="s">
        <v>1691</v>
      </c>
      <c r="C1662" s="165" t="s">
        <v>1692</v>
      </c>
      <c r="D1662" s="165" t="s">
        <v>5105</v>
      </c>
      <c r="E1662" s="53" t="n">
        <v>32.2206945</v>
      </c>
      <c r="F1662" s="53" t="n">
        <v>-103.5279738</v>
      </c>
      <c r="G1662" s="53"/>
      <c r="H1662" s="53"/>
      <c r="I1662" s="173" t="s">
        <v>317</v>
      </c>
      <c r="J1662" s="53" t="n">
        <v>1</v>
      </c>
    </row>
    <row r="1663" customFormat="false" ht="15" hidden="false" customHeight="true" outlineLevel="0" collapsed="false">
      <c r="A1663" s="20" t="s">
        <v>5106</v>
      </c>
      <c r="B1663" s="165" t="s">
        <v>1691</v>
      </c>
      <c r="C1663" s="165" t="s">
        <v>1692</v>
      </c>
      <c r="D1663" s="165" t="s">
        <v>5107</v>
      </c>
      <c r="E1663" s="53" t="n">
        <v>32.2243126</v>
      </c>
      <c r="F1663" s="53" t="n">
        <v>-103.5149729</v>
      </c>
      <c r="G1663" s="53"/>
      <c r="H1663" s="53"/>
      <c r="I1663" s="173" t="s">
        <v>317</v>
      </c>
      <c r="J1663" s="53" t="n">
        <v>1</v>
      </c>
    </row>
    <row r="1664" customFormat="false" ht="15" hidden="false" customHeight="true" outlineLevel="0" collapsed="false">
      <c r="A1664" s="20" t="s">
        <v>5108</v>
      </c>
      <c r="B1664" s="165" t="s">
        <v>1691</v>
      </c>
      <c r="C1664" s="165" t="s">
        <v>1692</v>
      </c>
      <c r="D1664" s="165" t="s">
        <v>5109</v>
      </c>
      <c r="E1664" s="53" t="n">
        <v>32.0209658</v>
      </c>
      <c r="F1664" s="53" t="n">
        <v>-104.2923516</v>
      </c>
      <c r="G1664" s="53"/>
      <c r="H1664" s="53"/>
      <c r="I1664" s="173" t="s">
        <v>317</v>
      </c>
      <c r="J1664" s="53" t="n">
        <v>1</v>
      </c>
    </row>
    <row r="1665" customFormat="false" ht="15" hidden="false" customHeight="true" outlineLevel="0" collapsed="false">
      <c r="A1665" s="20" t="s">
        <v>5110</v>
      </c>
      <c r="B1665" s="165" t="s">
        <v>1691</v>
      </c>
      <c r="C1665" s="165" t="s">
        <v>1692</v>
      </c>
      <c r="D1665" s="165" t="s">
        <v>5111</v>
      </c>
      <c r="E1665" s="53" t="n">
        <v>32.05105767</v>
      </c>
      <c r="F1665" s="53" t="n">
        <v>-103.9818104</v>
      </c>
      <c r="G1665" s="53"/>
      <c r="H1665" s="53"/>
      <c r="I1665" s="173" t="s">
        <v>317</v>
      </c>
      <c r="J1665" s="53" t="n">
        <v>1</v>
      </c>
    </row>
    <row r="1666" customFormat="false" ht="15" hidden="false" customHeight="true" outlineLevel="0" collapsed="false">
      <c r="A1666" s="20" t="s">
        <v>5112</v>
      </c>
      <c r="B1666" s="165" t="s">
        <v>1691</v>
      </c>
      <c r="C1666" s="165" t="s">
        <v>1692</v>
      </c>
      <c r="D1666" s="165" t="s">
        <v>5113</v>
      </c>
      <c r="E1666" s="53" t="n">
        <v>32.12364026</v>
      </c>
      <c r="F1666" s="53" t="n">
        <v>-104.0714337</v>
      </c>
      <c r="G1666" s="53"/>
      <c r="H1666" s="53"/>
      <c r="I1666" s="173" t="s">
        <v>317</v>
      </c>
      <c r="J1666" s="53" t="n">
        <v>1</v>
      </c>
    </row>
    <row r="1667" customFormat="false" ht="15" hidden="false" customHeight="true" outlineLevel="0" collapsed="false">
      <c r="A1667" s="20" t="s">
        <v>5114</v>
      </c>
      <c r="B1667" s="165" t="s">
        <v>1691</v>
      </c>
      <c r="C1667" s="165" t="s">
        <v>1692</v>
      </c>
      <c r="D1667" s="165" t="s">
        <v>5115</v>
      </c>
      <c r="E1667" s="53" t="n">
        <v>31.752096</v>
      </c>
      <c r="F1667" s="53" t="n">
        <v>-103.662802</v>
      </c>
      <c r="G1667" s="53"/>
      <c r="H1667" s="53"/>
      <c r="I1667" s="173" t="s">
        <v>317</v>
      </c>
      <c r="J1667" s="53" t="n">
        <v>1</v>
      </c>
    </row>
    <row r="1668" customFormat="false" ht="15" hidden="false" customHeight="true" outlineLevel="0" collapsed="false">
      <c r="A1668" s="20" t="s">
        <v>5116</v>
      </c>
      <c r="B1668" s="165" t="s">
        <v>1691</v>
      </c>
      <c r="C1668" s="165" t="s">
        <v>1692</v>
      </c>
      <c r="D1668" s="165" t="s">
        <v>5117</v>
      </c>
      <c r="E1668" s="53" t="n">
        <v>31.63915995</v>
      </c>
      <c r="F1668" s="53" t="n">
        <v>-104.058372</v>
      </c>
      <c r="G1668" s="53"/>
      <c r="H1668" s="53"/>
      <c r="I1668" s="173" t="s">
        <v>317</v>
      </c>
      <c r="J1668" s="53" t="n">
        <v>1</v>
      </c>
    </row>
    <row r="1669" customFormat="false" ht="15" hidden="false" customHeight="true" outlineLevel="0" collapsed="false">
      <c r="A1669" s="20" t="s">
        <v>5118</v>
      </c>
      <c r="B1669" s="165" t="s">
        <v>1691</v>
      </c>
      <c r="C1669" s="165" t="s">
        <v>1692</v>
      </c>
      <c r="D1669" s="165" t="s">
        <v>5119</v>
      </c>
      <c r="E1669" s="53" t="n">
        <v>31.90902283</v>
      </c>
      <c r="F1669" s="53" t="n">
        <v>-103.7066161</v>
      </c>
      <c r="G1669" s="53"/>
      <c r="H1669" s="53"/>
      <c r="I1669" s="173" t="s">
        <v>317</v>
      </c>
      <c r="J1669" s="53" t="n">
        <v>1</v>
      </c>
    </row>
    <row r="1670" customFormat="false" ht="15" hidden="false" customHeight="true" outlineLevel="0" collapsed="false">
      <c r="A1670" s="20" t="s">
        <v>5120</v>
      </c>
      <c r="B1670" s="165" t="s">
        <v>1691</v>
      </c>
      <c r="C1670" s="165" t="s">
        <v>1692</v>
      </c>
      <c r="D1670" s="165" t="s">
        <v>5121</v>
      </c>
      <c r="E1670" s="53" t="n">
        <v>31.97071659</v>
      </c>
      <c r="F1670" s="53" t="n">
        <v>-103.7550003</v>
      </c>
      <c r="G1670" s="53"/>
      <c r="H1670" s="53"/>
      <c r="I1670" s="173" t="s">
        <v>317</v>
      </c>
      <c r="J1670" s="53" t="n">
        <v>1</v>
      </c>
    </row>
    <row r="1671" customFormat="false" ht="15" hidden="false" customHeight="true" outlineLevel="0" collapsed="false">
      <c r="A1671" s="20" t="s">
        <v>5122</v>
      </c>
      <c r="B1671" s="165" t="s">
        <v>1691</v>
      </c>
      <c r="C1671" s="165" t="s">
        <v>1692</v>
      </c>
      <c r="D1671" s="165" t="s">
        <v>5123</v>
      </c>
      <c r="E1671" s="53" t="n">
        <v>31.74806226</v>
      </c>
      <c r="F1671" s="53" t="n">
        <v>-103.600801</v>
      </c>
      <c r="G1671" s="53"/>
      <c r="H1671" s="53"/>
      <c r="I1671" s="173" t="s">
        <v>317</v>
      </c>
      <c r="J1671" s="53" t="n">
        <v>1</v>
      </c>
    </row>
    <row r="1672" customFormat="false" ht="15" hidden="false" customHeight="true" outlineLevel="0" collapsed="false">
      <c r="A1672" s="20" t="s">
        <v>5124</v>
      </c>
      <c r="B1672" s="165" t="s">
        <v>1691</v>
      </c>
      <c r="C1672" s="165" t="s">
        <v>1692</v>
      </c>
      <c r="D1672" s="165" t="s">
        <v>5125</v>
      </c>
      <c r="E1672" s="53" t="n">
        <v>31.782072</v>
      </c>
      <c r="F1672" s="53" t="n">
        <v>-104.077897</v>
      </c>
      <c r="G1672" s="53"/>
      <c r="H1672" s="53"/>
      <c r="I1672" s="173" t="s">
        <v>317</v>
      </c>
      <c r="J1672" s="53" t="n">
        <v>1</v>
      </c>
    </row>
    <row r="1673" customFormat="false" ht="15" hidden="false" customHeight="true" outlineLevel="0" collapsed="false">
      <c r="A1673" s="20" t="s">
        <v>5126</v>
      </c>
      <c r="B1673" s="165" t="s">
        <v>1691</v>
      </c>
      <c r="C1673" s="165" t="s">
        <v>1692</v>
      </c>
      <c r="D1673" s="165" t="s">
        <v>5127</v>
      </c>
      <c r="E1673" s="53" t="n">
        <v>31.74060887</v>
      </c>
      <c r="F1673" s="53" t="n">
        <v>-104.0799569</v>
      </c>
      <c r="G1673" s="53"/>
      <c r="H1673" s="53"/>
      <c r="I1673" s="173" t="s">
        <v>317</v>
      </c>
      <c r="J1673" s="53" t="n">
        <v>1</v>
      </c>
    </row>
    <row r="1674" customFormat="false" ht="15" hidden="false" customHeight="true" outlineLevel="0" collapsed="false">
      <c r="A1674" s="20" t="s">
        <v>5128</v>
      </c>
      <c r="B1674" s="165" t="s">
        <v>1691</v>
      </c>
      <c r="C1674" s="165" t="s">
        <v>1692</v>
      </c>
      <c r="D1674" s="165" t="s">
        <v>5129</v>
      </c>
      <c r="E1674" s="53" t="n">
        <v>31.911747</v>
      </c>
      <c r="F1674" s="53" t="n">
        <v>-103.73273</v>
      </c>
      <c r="G1674" s="53"/>
      <c r="H1674" s="53"/>
      <c r="I1674" s="173" t="s">
        <v>317</v>
      </c>
      <c r="J1674" s="53" t="n">
        <v>1</v>
      </c>
    </row>
    <row r="1675" customFormat="false" ht="15" hidden="false" customHeight="true" outlineLevel="0" collapsed="false">
      <c r="A1675" s="20" t="s">
        <v>5130</v>
      </c>
      <c r="B1675" s="165" t="s">
        <v>1691</v>
      </c>
      <c r="C1675" s="165" t="s">
        <v>1692</v>
      </c>
      <c r="D1675" s="165" t="s">
        <v>5131</v>
      </c>
      <c r="E1675" s="53" t="n">
        <v>32.207882</v>
      </c>
      <c r="F1675" s="53" t="n">
        <v>-103.978745</v>
      </c>
      <c r="G1675" s="53"/>
      <c r="H1675" s="53"/>
      <c r="I1675" s="173" t="s">
        <v>317</v>
      </c>
      <c r="J1675" s="53" t="n">
        <v>1</v>
      </c>
    </row>
    <row r="1676" customFormat="false" ht="15" hidden="false" customHeight="true" outlineLevel="0" collapsed="false">
      <c r="A1676" s="20" t="s">
        <v>5132</v>
      </c>
      <c r="B1676" s="165" t="s">
        <v>1691</v>
      </c>
      <c r="C1676" s="165" t="s">
        <v>1692</v>
      </c>
      <c r="D1676" s="165" t="s">
        <v>5133</v>
      </c>
      <c r="E1676" s="53" t="n">
        <v>31.652979</v>
      </c>
      <c r="F1676" s="53" t="n">
        <v>-103.771504</v>
      </c>
      <c r="G1676" s="53"/>
      <c r="H1676" s="53"/>
      <c r="I1676" s="173" t="s">
        <v>317</v>
      </c>
      <c r="J1676" s="53" t="n">
        <v>1</v>
      </c>
    </row>
    <row r="1677" customFormat="false" ht="15" hidden="false" customHeight="true" outlineLevel="0" collapsed="false">
      <c r="A1677" s="20" t="s">
        <v>5134</v>
      </c>
      <c r="B1677" s="165" t="s">
        <v>1691</v>
      </c>
      <c r="C1677" s="165" t="s">
        <v>1692</v>
      </c>
      <c r="D1677" s="165" t="s">
        <v>5135</v>
      </c>
      <c r="E1677" s="53" t="n">
        <v>31.65516808</v>
      </c>
      <c r="F1677" s="53" t="n">
        <v>-104.0297974</v>
      </c>
      <c r="G1677" s="53"/>
      <c r="H1677" s="53"/>
      <c r="I1677" s="173" t="s">
        <v>317</v>
      </c>
      <c r="J1677" s="53" t="n">
        <v>1</v>
      </c>
    </row>
    <row r="1678" customFormat="false" ht="15" hidden="false" customHeight="true" outlineLevel="0" collapsed="false">
      <c r="A1678" s="20" t="s">
        <v>5136</v>
      </c>
      <c r="B1678" s="165" t="s">
        <v>1691</v>
      </c>
      <c r="C1678" s="165" t="s">
        <v>1692</v>
      </c>
      <c r="D1678" s="165" t="s">
        <v>5137</v>
      </c>
      <c r="E1678" s="53" t="n">
        <v>32.185386</v>
      </c>
      <c r="F1678" s="53" t="n">
        <v>-104.023264</v>
      </c>
      <c r="G1678" s="53"/>
      <c r="H1678" s="53"/>
      <c r="I1678" s="173" t="s">
        <v>317</v>
      </c>
      <c r="J1678" s="53" t="n">
        <v>1</v>
      </c>
    </row>
    <row r="1679" customFormat="false" ht="15" hidden="false" customHeight="true" outlineLevel="0" collapsed="false">
      <c r="A1679" s="20" t="s">
        <v>5138</v>
      </c>
      <c r="B1679" s="165" t="s">
        <v>1691</v>
      </c>
      <c r="C1679" s="165" t="s">
        <v>1692</v>
      </c>
      <c r="D1679" s="165" t="s">
        <v>5139</v>
      </c>
      <c r="E1679" s="53" t="n">
        <v>31.96981</v>
      </c>
      <c r="F1679" s="53" t="n">
        <v>-103.47576</v>
      </c>
      <c r="G1679" s="53"/>
      <c r="H1679" s="53"/>
      <c r="I1679" s="173" t="s">
        <v>317</v>
      </c>
      <c r="J1679" s="53" t="n">
        <v>1</v>
      </c>
    </row>
    <row r="1680" customFormat="false" ht="15" hidden="false" customHeight="true" outlineLevel="0" collapsed="false">
      <c r="A1680" s="20" t="s">
        <v>5140</v>
      </c>
      <c r="B1680" s="165" t="s">
        <v>1691</v>
      </c>
      <c r="C1680" s="165" t="s">
        <v>1692</v>
      </c>
      <c r="D1680" s="165" t="s">
        <v>5141</v>
      </c>
      <c r="E1680" s="53" t="n">
        <v>31.85521936</v>
      </c>
      <c r="F1680" s="53" t="n">
        <v>-103.566642</v>
      </c>
      <c r="G1680" s="53"/>
      <c r="H1680" s="53"/>
      <c r="I1680" s="173" t="s">
        <v>317</v>
      </c>
      <c r="J1680" s="53" t="n">
        <v>1</v>
      </c>
    </row>
    <row r="1681" customFormat="false" ht="15" hidden="false" customHeight="true" outlineLevel="0" collapsed="false">
      <c r="A1681" s="20" t="s">
        <v>5142</v>
      </c>
      <c r="B1681" s="165" t="s">
        <v>1691</v>
      </c>
      <c r="C1681" s="165" t="s">
        <v>1692</v>
      </c>
      <c r="D1681" s="165" t="s">
        <v>5143</v>
      </c>
      <c r="E1681" s="53" t="n">
        <v>31.85103019</v>
      </c>
      <c r="F1681" s="53" t="n">
        <v>-103.6355151</v>
      </c>
      <c r="G1681" s="53"/>
      <c r="H1681" s="53"/>
      <c r="I1681" s="173" t="s">
        <v>317</v>
      </c>
      <c r="J1681" s="53" t="n">
        <v>1</v>
      </c>
    </row>
    <row r="1682" customFormat="false" ht="15" hidden="false" customHeight="true" outlineLevel="0" collapsed="false">
      <c r="A1682" s="20" t="s">
        <v>5144</v>
      </c>
      <c r="B1682" s="165" t="s">
        <v>1691</v>
      </c>
      <c r="C1682" s="165" t="s">
        <v>1692</v>
      </c>
      <c r="D1682" s="165" t="s">
        <v>5145</v>
      </c>
      <c r="E1682" s="53" t="n">
        <v>31.84310662</v>
      </c>
      <c r="F1682" s="53" t="n">
        <v>-103.7531065</v>
      </c>
      <c r="G1682" s="53"/>
      <c r="H1682" s="53"/>
      <c r="I1682" s="173" t="s">
        <v>317</v>
      </c>
      <c r="J1682" s="53" t="n">
        <v>1</v>
      </c>
    </row>
    <row r="1683" customFormat="false" ht="15" hidden="false" customHeight="true" outlineLevel="0" collapsed="false">
      <c r="A1683" s="20" t="s">
        <v>5146</v>
      </c>
      <c r="B1683" s="165" t="s">
        <v>1691</v>
      </c>
      <c r="C1683" s="165" t="s">
        <v>1692</v>
      </c>
      <c r="D1683" s="165" t="s">
        <v>5147</v>
      </c>
      <c r="E1683" s="53" t="n">
        <v>31.83873634</v>
      </c>
      <c r="F1683" s="53" t="n">
        <v>-103.5386459</v>
      </c>
      <c r="G1683" s="53"/>
      <c r="H1683" s="53"/>
      <c r="I1683" s="173" t="s">
        <v>317</v>
      </c>
      <c r="J1683" s="53" t="n">
        <v>1</v>
      </c>
    </row>
    <row r="1684" customFormat="false" ht="15" hidden="false" customHeight="true" outlineLevel="0" collapsed="false">
      <c r="A1684" s="20" t="s">
        <v>5148</v>
      </c>
      <c r="B1684" s="165" t="s">
        <v>1691</v>
      </c>
      <c r="C1684" s="165" t="s">
        <v>1692</v>
      </c>
      <c r="D1684" s="165" t="s">
        <v>5149</v>
      </c>
      <c r="E1684" s="53" t="n">
        <v>32.622526</v>
      </c>
      <c r="F1684" s="53" t="n">
        <v>-103.25545</v>
      </c>
      <c r="G1684" s="53"/>
      <c r="H1684" s="53"/>
      <c r="I1684" s="173" t="s">
        <v>317</v>
      </c>
      <c r="J1684" s="53" t="n">
        <v>1</v>
      </c>
    </row>
    <row r="1685" customFormat="false" ht="15" hidden="false" customHeight="true" outlineLevel="0" collapsed="false">
      <c r="A1685" s="20" t="s">
        <v>5150</v>
      </c>
      <c r="B1685" s="165" t="s">
        <v>1691</v>
      </c>
      <c r="C1685" s="165" t="s">
        <v>1692</v>
      </c>
      <c r="D1685" s="165" t="s">
        <v>5151</v>
      </c>
      <c r="E1685" s="53" t="n">
        <v>32.340761</v>
      </c>
      <c r="F1685" s="53" t="n">
        <v>-103.729608</v>
      </c>
      <c r="G1685" s="53"/>
      <c r="H1685" s="53"/>
      <c r="I1685" s="173" t="s">
        <v>317</v>
      </c>
      <c r="J1685" s="53" t="n">
        <v>1</v>
      </c>
    </row>
    <row r="1686" customFormat="false" ht="15" hidden="false" customHeight="true" outlineLevel="0" collapsed="false">
      <c r="A1686" s="20" t="s">
        <v>5152</v>
      </c>
      <c r="B1686" s="165" t="s">
        <v>1691</v>
      </c>
      <c r="C1686" s="165" t="s">
        <v>1692</v>
      </c>
      <c r="D1686" s="165" t="s">
        <v>5153</v>
      </c>
      <c r="E1686" s="53" t="n">
        <v>32.44154085</v>
      </c>
      <c r="F1686" s="53" t="n">
        <v>-103.5393335</v>
      </c>
      <c r="G1686" s="53"/>
      <c r="H1686" s="53"/>
      <c r="I1686" s="173" t="s">
        <v>317</v>
      </c>
      <c r="J1686" s="53" t="n">
        <v>1</v>
      </c>
    </row>
    <row r="1687" customFormat="false" ht="15" hidden="false" customHeight="true" outlineLevel="0" collapsed="false">
      <c r="A1687" s="20" t="s">
        <v>5154</v>
      </c>
      <c r="B1687" s="165" t="s">
        <v>1691</v>
      </c>
      <c r="C1687" s="165" t="s">
        <v>1692</v>
      </c>
      <c r="D1687" s="165" t="s">
        <v>5155</v>
      </c>
      <c r="E1687" s="53" t="n">
        <v>32.46412148</v>
      </c>
      <c r="F1687" s="53" t="n">
        <v>-103.4940076</v>
      </c>
      <c r="G1687" s="53"/>
      <c r="H1687" s="53"/>
      <c r="I1687" s="173" t="s">
        <v>317</v>
      </c>
      <c r="J1687" s="53" t="n">
        <v>1</v>
      </c>
    </row>
    <row r="1688" customFormat="false" ht="15" hidden="false" customHeight="true" outlineLevel="0" collapsed="false">
      <c r="A1688" s="174" t="s">
        <v>5156</v>
      </c>
      <c r="B1688" s="165" t="s">
        <v>1691</v>
      </c>
      <c r="C1688" s="165" t="s">
        <v>1692</v>
      </c>
      <c r="D1688" s="165" t="s">
        <v>5157</v>
      </c>
      <c r="E1688" s="53" t="n">
        <v>32.167054</v>
      </c>
      <c r="F1688" s="53" t="n">
        <v>-103.732515</v>
      </c>
      <c r="G1688" s="53"/>
      <c r="H1688" s="53"/>
      <c r="I1688" s="173" t="s">
        <v>317</v>
      </c>
      <c r="J1688" s="53" t="n">
        <v>1</v>
      </c>
    </row>
    <row r="1689" customFormat="false" ht="15" hidden="false" customHeight="true" outlineLevel="0" collapsed="false">
      <c r="A1689" s="20" t="s">
        <v>5158</v>
      </c>
      <c r="B1689" s="165" t="s">
        <v>1691</v>
      </c>
      <c r="C1689" s="165" t="s">
        <v>1692</v>
      </c>
      <c r="D1689" s="165" t="s">
        <v>5159</v>
      </c>
      <c r="E1689" s="53" t="n">
        <v>32.300168</v>
      </c>
      <c r="F1689" s="53" t="n">
        <v>-103.55704</v>
      </c>
      <c r="G1689" s="53"/>
      <c r="H1689" s="53"/>
      <c r="I1689" s="173" t="s">
        <v>317</v>
      </c>
      <c r="J1689" s="53" t="n">
        <v>1</v>
      </c>
    </row>
    <row r="1690" customFormat="false" ht="15" hidden="false" customHeight="true" outlineLevel="0" collapsed="false">
      <c r="A1690" s="20" t="s">
        <v>5160</v>
      </c>
      <c r="B1690" s="165" t="s">
        <v>1691</v>
      </c>
      <c r="C1690" s="165" t="s">
        <v>1692</v>
      </c>
      <c r="D1690" s="165" t="s">
        <v>5161</v>
      </c>
      <c r="E1690" s="53" t="n">
        <v>32.28412362</v>
      </c>
      <c r="F1690" s="53" t="n">
        <v>-103.4637799</v>
      </c>
      <c r="G1690" s="53"/>
      <c r="H1690" s="53"/>
      <c r="I1690" s="173" t="s">
        <v>317</v>
      </c>
      <c r="J1690" s="53" t="n">
        <v>1</v>
      </c>
    </row>
    <row r="1691" customFormat="false" ht="15" hidden="false" customHeight="true" outlineLevel="0" collapsed="false">
      <c r="A1691" s="20" t="s">
        <v>5162</v>
      </c>
      <c r="B1691" s="165" t="s">
        <v>1691</v>
      </c>
      <c r="C1691" s="165" t="s">
        <v>1692</v>
      </c>
      <c r="D1691" s="165" t="s">
        <v>5163</v>
      </c>
      <c r="E1691" s="53" t="n">
        <v>32.4473465</v>
      </c>
      <c r="F1691" s="53" t="n">
        <v>-103.225709</v>
      </c>
      <c r="G1691" s="53"/>
      <c r="H1691" s="53"/>
      <c r="I1691" s="173" t="s">
        <v>317</v>
      </c>
      <c r="J1691" s="53" t="n">
        <v>1</v>
      </c>
    </row>
    <row r="1692" customFormat="false" ht="15" hidden="false" customHeight="true" outlineLevel="0" collapsed="false">
      <c r="A1692" s="20" t="s">
        <v>5164</v>
      </c>
      <c r="B1692" s="165" t="s">
        <v>1691</v>
      </c>
      <c r="C1692" s="165" t="s">
        <v>1692</v>
      </c>
      <c r="D1692" s="165" t="s">
        <v>5165</v>
      </c>
      <c r="E1692" s="53" t="n">
        <v>32.48382585</v>
      </c>
      <c r="F1692" s="53" t="n">
        <v>-103.1471952</v>
      </c>
      <c r="G1692" s="53"/>
      <c r="H1692" s="53"/>
      <c r="I1692" s="173" t="s">
        <v>317</v>
      </c>
      <c r="J1692" s="53" t="n">
        <v>1</v>
      </c>
    </row>
    <row r="1693" customFormat="false" ht="15" hidden="false" customHeight="true" outlineLevel="0" collapsed="false">
      <c r="A1693" s="20" t="s">
        <v>5166</v>
      </c>
      <c r="B1693" s="165" t="s">
        <v>1691</v>
      </c>
      <c r="C1693" s="165" t="s">
        <v>1692</v>
      </c>
      <c r="D1693" s="165" t="s">
        <v>5167</v>
      </c>
      <c r="E1693" s="53" t="n">
        <v>32.258607</v>
      </c>
      <c r="F1693" s="53" t="n">
        <v>-103.464658</v>
      </c>
      <c r="G1693" s="53"/>
      <c r="H1693" s="53"/>
      <c r="I1693" s="173" t="s">
        <v>317</v>
      </c>
      <c r="J1693" s="53" t="n">
        <v>1</v>
      </c>
    </row>
    <row r="1694" customFormat="false" ht="15" hidden="false" customHeight="true" outlineLevel="0" collapsed="false">
      <c r="A1694" s="20" t="s">
        <v>5168</v>
      </c>
      <c r="B1694" s="165" t="s">
        <v>1691</v>
      </c>
      <c r="C1694" s="165" t="s">
        <v>1692</v>
      </c>
      <c r="D1694" s="165" t="s">
        <v>5169</v>
      </c>
      <c r="E1694" s="53" t="n">
        <v>32.31139</v>
      </c>
      <c r="F1694" s="53" t="n">
        <v>-103.430746</v>
      </c>
      <c r="G1694" s="53"/>
      <c r="H1694" s="53"/>
      <c r="I1694" s="173" t="s">
        <v>317</v>
      </c>
      <c r="J1694" s="53" t="n">
        <v>1</v>
      </c>
    </row>
    <row r="1695" customFormat="false" ht="15" hidden="false" customHeight="true" outlineLevel="0" collapsed="false">
      <c r="A1695" s="20" t="s">
        <v>5170</v>
      </c>
      <c r="B1695" s="165" t="s">
        <v>1691</v>
      </c>
      <c r="C1695" s="165" t="s">
        <v>1692</v>
      </c>
      <c r="D1695" s="165" t="s">
        <v>5171</v>
      </c>
      <c r="E1695" s="53" t="n">
        <v>32.3900448</v>
      </c>
      <c r="F1695" s="53" t="n">
        <v>-103.2433982</v>
      </c>
      <c r="G1695" s="53"/>
      <c r="H1695" s="53"/>
      <c r="I1695" s="173" t="s">
        <v>317</v>
      </c>
      <c r="J1695" s="53" t="n">
        <v>1</v>
      </c>
    </row>
    <row r="1696" customFormat="false" ht="15" hidden="false" customHeight="true" outlineLevel="0" collapsed="false">
      <c r="A1696" s="20" t="s">
        <v>5172</v>
      </c>
      <c r="B1696" s="165" t="s">
        <v>1691</v>
      </c>
      <c r="C1696" s="165" t="s">
        <v>1692</v>
      </c>
      <c r="D1696" s="165" t="s">
        <v>5173</v>
      </c>
      <c r="E1696" s="53" t="n">
        <v>32.10584351</v>
      </c>
      <c r="F1696" s="53" t="n">
        <v>-103.6773944</v>
      </c>
      <c r="G1696" s="53"/>
      <c r="H1696" s="53"/>
      <c r="I1696" s="173" t="s">
        <v>317</v>
      </c>
      <c r="J1696" s="53" t="n">
        <v>1</v>
      </c>
    </row>
    <row r="1697" customFormat="false" ht="15" hidden="false" customHeight="true" outlineLevel="0" collapsed="false">
      <c r="A1697" s="20" t="s">
        <v>5174</v>
      </c>
      <c r="B1697" s="165" t="s">
        <v>1691</v>
      </c>
      <c r="C1697" s="165" t="s">
        <v>1692</v>
      </c>
      <c r="D1697" s="165" t="s">
        <v>5175</v>
      </c>
      <c r="E1697" s="53" t="n">
        <v>32.07894358</v>
      </c>
      <c r="F1697" s="53" t="n">
        <v>-103.6769941</v>
      </c>
      <c r="G1697" s="53"/>
      <c r="H1697" s="53"/>
      <c r="I1697" s="173" t="s">
        <v>317</v>
      </c>
      <c r="J1697" s="53" t="n">
        <v>1</v>
      </c>
    </row>
    <row r="1698" customFormat="false" ht="15" hidden="false" customHeight="true" outlineLevel="0" collapsed="false">
      <c r="A1698" s="20" t="s">
        <v>5176</v>
      </c>
      <c r="B1698" s="165" t="s">
        <v>1691</v>
      </c>
      <c r="C1698" s="165" t="s">
        <v>1692</v>
      </c>
      <c r="D1698" s="165" t="s">
        <v>5177</v>
      </c>
      <c r="E1698" s="53" t="n">
        <v>32.03695515</v>
      </c>
      <c r="F1698" s="53" t="n">
        <v>-103.7007678</v>
      </c>
      <c r="G1698" s="53"/>
      <c r="H1698" s="53"/>
      <c r="I1698" s="173" t="s">
        <v>317</v>
      </c>
      <c r="J1698" s="53" t="n">
        <v>1</v>
      </c>
    </row>
    <row r="1699" customFormat="false" ht="15" hidden="false" customHeight="true" outlineLevel="0" collapsed="false">
      <c r="A1699" s="20" t="s">
        <v>5178</v>
      </c>
      <c r="B1699" s="165" t="s">
        <v>1691</v>
      </c>
      <c r="C1699" s="165" t="s">
        <v>1692</v>
      </c>
      <c r="D1699" s="165" t="s">
        <v>5179</v>
      </c>
      <c r="E1699" s="53" t="n">
        <v>32.32851982</v>
      </c>
      <c r="F1699" s="53" t="n">
        <v>-103.2203761</v>
      </c>
      <c r="G1699" s="53"/>
      <c r="H1699" s="53"/>
      <c r="I1699" s="173" t="s">
        <v>317</v>
      </c>
      <c r="J1699" s="53" t="n">
        <v>1</v>
      </c>
    </row>
    <row r="1700" customFormat="false" ht="15" hidden="false" customHeight="true" outlineLevel="0" collapsed="false">
      <c r="A1700" s="20" t="s">
        <v>5180</v>
      </c>
      <c r="B1700" s="165" t="s">
        <v>1691</v>
      </c>
      <c r="C1700" s="165" t="s">
        <v>1692</v>
      </c>
      <c r="D1700" s="165" t="s">
        <v>5181</v>
      </c>
      <c r="E1700" s="53" t="n">
        <v>32.11096956</v>
      </c>
      <c r="F1700" s="53" t="n">
        <v>-103.5559235</v>
      </c>
      <c r="G1700" s="53"/>
      <c r="H1700" s="53"/>
      <c r="I1700" s="173" t="s">
        <v>317</v>
      </c>
      <c r="J1700" s="53" t="n">
        <v>1</v>
      </c>
    </row>
    <row r="1701" customFormat="false" ht="15" hidden="false" customHeight="true" outlineLevel="0" collapsed="false">
      <c r="A1701" s="20" t="s">
        <v>5182</v>
      </c>
      <c r="B1701" s="165" t="s">
        <v>1691</v>
      </c>
      <c r="C1701" s="165" t="s">
        <v>1692</v>
      </c>
      <c r="D1701" s="165" t="s">
        <v>5183</v>
      </c>
      <c r="E1701" s="53" t="n">
        <v>32.06517696</v>
      </c>
      <c r="F1701" s="53" t="n">
        <v>-103.5786422</v>
      </c>
      <c r="G1701" s="53"/>
      <c r="H1701" s="53"/>
      <c r="I1701" s="173" t="s">
        <v>317</v>
      </c>
      <c r="J1701" s="53" t="n">
        <v>1</v>
      </c>
    </row>
    <row r="1702" customFormat="false" ht="15" hidden="false" customHeight="true" outlineLevel="0" collapsed="false">
      <c r="A1702" s="20" t="s">
        <v>5184</v>
      </c>
      <c r="B1702" s="165" t="s">
        <v>1691</v>
      </c>
      <c r="C1702" s="165" t="s">
        <v>1692</v>
      </c>
      <c r="D1702" s="165" t="s">
        <v>5185</v>
      </c>
      <c r="E1702" s="53" t="n">
        <v>32.03781921</v>
      </c>
      <c r="F1702" s="53" t="n">
        <v>-103.6905277</v>
      </c>
      <c r="G1702" s="53"/>
      <c r="H1702" s="53"/>
      <c r="I1702" s="173" t="s">
        <v>317</v>
      </c>
      <c r="J1702" s="53" t="n">
        <v>1</v>
      </c>
    </row>
    <row r="1703" customFormat="false" ht="15" hidden="false" customHeight="true" outlineLevel="0" collapsed="false">
      <c r="A1703" s="20" t="s">
        <v>5186</v>
      </c>
      <c r="B1703" s="165" t="s">
        <v>1691</v>
      </c>
      <c r="C1703" s="165" t="s">
        <v>1692</v>
      </c>
      <c r="D1703" s="165" t="s">
        <v>5187</v>
      </c>
      <c r="E1703" s="53" t="n">
        <v>32.038195</v>
      </c>
      <c r="F1703" s="53" t="n">
        <v>-103.627011</v>
      </c>
      <c r="G1703" s="53"/>
      <c r="H1703" s="53"/>
      <c r="I1703" s="173" t="s">
        <v>317</v>
      </c>
      <c r="J1703" s="53" t="n">
        <v>1</v>
      </c>
    </row>
    <row r="1704" customFormat="false" ht="15" hidden="false" customHeight="true" outlineLevel="0" collapsed="false">
      <c r="A1704" s="20" t="s">
        <v>5188</v>
      </c>
      <c r="B1704" s="165" t="s">
        <v>1691</v>
      </c>
      <c r="C1704" s="165" t="s">
        <v>1692</v>
      </c>
      <c r="D1704" s="165" t="s">
        <v>5189</v>
      </c>
      <c r="E1704" s="53" t="n">
        <v>31.939678</v>
      </c>
      <c r="F1704" s="53" t="n">
        <v>-103.620414</v>
      </c>
      <c r="G1704" s="53"/>
      <c r="H1704" s="53"/>
      <c r="I1704" s="173" t="s">
        <v>317</v>
      </c>
      <c r="J1704" s="53" t="n">
        <v>1</v>
      </c>
    </row>
    <row r="1705" customFormat="false" ht="15" hidden="false" customHeight="true" outlineLevel="0" collapsed="false">
      <c r="A1705" s="20" t="s">
        <v>5190</v>
      </c>
      <c r="B1705" s="165" t="s">
        <v>1691</v>
      </c>
      <c r="C1705" s="165" t="s">
        <v>1692</v>
      </c>
      <c r="D1705" s="165" t="s">
        <v>5191</v>
      </c>
      <c r="E1705" s="53" t="n">
        <v>31.4494005</v>
      </c>
      <c r="F1705" s="53" t="n">
        <v>-101.5980245</v>
      </c>
      <c r="G1705" s="53"/>
      <c r="H1705" s="53"/>
      <c r="I1705" s="173" t="s">
        <v>317</v>
      </c>
      <c r="J1705" s="53" t="n">
        <v>1</v>
      </c>
    </row>
    <row r="1706" customFormat="false" ht="15" hidden="false" customHeight="true" outlineLevel="0" collapsed="false">
      <c r="A1706" s="20" t="s">
        <v>5192</v>
      </c>
      <c r="B1706" s="165" t="s">
        <v>1691</v>
      </c>
      <c r="C1706" s="165" t="s">
        <v>1692</v>
      </c>
      <c r="D1706" s="165" t="s">
        <v>5193</v>
      </c>
      <c r="E1706" s="53" t="n">
        <v>31.49252905</v>
      </c>
      <c r="F1706" s="53" t="n">
        <v>-101.7094089</v>
      </c>
      <c r="G1706" s="53"/>
      <c r="H1706" s="53"/>
      <c r="I1706" s="173" t="s">
        <v>317</v>
      </c>
      <c r="J1706" s="53" t="n">
        <v>1</v>
      </c>
    </row>
    <row r="1707" customFormat="false" ht="15" hidden="false" customHeight="true" outlineLevel="0" collapsed="false">
      <c r="A1707" s="20" t="s">
        <v>5194</v>
      </c>
      <c r="B1707" s="165" t="s">
        <v>1691</v>
      </c>
      <c r="C1707" s="165" t="s">
        <v>1692</v>
      </c>
      <c r="D1707" s="165" t="s">
        <v>5195</v>
      </c>
      <c r="E1707" s="53" t="n">
        <v>31.5425715</v>
      </c>
      <c r="F1707" s="53" t="n">
        <v>-101.703225</v>
      </c>
      <c r="G1707" s="53"/>
      <c r="H1707" s="53"/>
      <c r="I1707" s="173" t="s">
        <v>317</v>
      </c>
      <c r="J1707" s="53" t="n">
        <v>1</v>
      </c>
    </row>
    <row r="1708" customFormat="false" ht="15" hidden="false" customHeight="true" outlineLevel="0" collapsed="false">
      <c r="A1708" s="20" t="s">
        <v>5196</v>
      </c>
      <c r="B1708" s="165" t="s">
        <v>1691</v>
      </c>
      <c r="C1708" s="165" t="s">
        <v>1692</v>
      </c>
      <c r="D1708" s="165" t="s">
        <v>5197</v>
      </c>
      <c r="E1708" s="53" t="n">
        <v>31.55251767</v>
      </c>
      <c r="F1708" s="53" t="n">
        <v>-101.579711</v>
      </c>
      <c r="G1708" s="53"/>
      <c r="H1708" s="53"/>
      <c r="I1708" s="173" t="s">
        <v>317</v>
      </c>
      <c r="J1708" s="53" t="n">
        <v>1</v>
      </c>
    </row>
    <row r="1709" customFormat="false" ht="15" hidden="false" customHeight="true" outlineLevel="0" collapsed="false">
      <c r="A1709" s="20" t="s">
        <v>5198</v>
      </c>
      <c r="B1709" s="165" t="s">
        <v>1691</v>
      </c>
      <c r="C1709" s="165" t="s">
        <v>1692</v>
      </c>
      <c r="D1709" s="165" t="s">
        <v>5199</v>
      </c>
      <c r="E1709" s="53" t="n">
        <v>31.56849911</v>
      </c>
      <c r="F1709" s="53" t="n">
        <v>-101.6031208</v>
      </c>
      <c r="G1709" s="53"/>
      <c r="H1709" s="53"/>
      <c r="I1709" s="173" t="s">
        <v>317</v>
      </c>
      <c r="J1709" s="53" t="n">
        <v>1</v>
      </c>
    </row>
    <row r="1710" customFormat="false" ht="15" hidden="false" customHeight="true" outlineLevel="0" collapsed="false">
      <c r="A1710" s="20" t="s">
        <v>5200</v>
      </c>
      <c r="B1710" s="165" t="s">
        <v>1691</v>
      </c>
      <c r="C1710" s="165" t="s">
        <v>1692</v>
      </c>
      <c r="D1710" s="165" t="s">
        <v>5201</v>
      </c>
      <c r="E1710" s="53" t="n">
        <v>31.61548633</v>
      </c>
      <c r="F1710" s="53" t="n">
        <v>-102.0179103</v>
      </c>
      <c r="G1710" s="53"/>
      <c r="H1710" s="53"/>
      <c r="I1710" s="173" t="s">
        <v>317</v>
      </c>
      <c r="J1710" s="53" t="n">
        <v>1</v>
      </c>
    </row>
    <row r="1711" customFormat="false" ht="15" hidden="false" customHeight="true" outlineLevel="0" collapsed="false">
      <c r="A1711" s="20" t="s">
        <v>5202</v>
      </c>
      <c r="B1711" s="165" t="s">
        <v>1691</v>
      </c>
      <c r="C1711" s="165" t="s">
        <v>1692</v>
      </c>
      <c r="D1711" s="165" t="s">
        <v>5203</v>
      </c>
      <c r="E1711" s="53" t="n">
        <v>31.62448086</v>
      </c>
      <c r="F1711" s="53" t="n">
        <v>-101.4307735</v>
      </c>
      <c r="G1711" s="53"/>
      <c r="H1711" s="53"/>
      <c r="I1711" s="173" t="s">
        <v>317</v>
      </c>
      <c r="J1711" s="53" t="n">
        <v>1</v>
      </c>
    </row>
    <row r="1712" customFormat="false" ht="15" hidden="false" customHeight="true" outlineLevel="0" collapsed="false">
      <c r="A1712" s="20" t="s">
        <v>5204</v>
      </c>
      <c r="B1712" s="165" t="s">
        <v>1691</v>
      </c>
      <c r="C1712" s="165" t="s">
        <v>1692</v>
      </c>
      <c r="D1712" s="165" t="s">
        <v>5205</v>
      </c>
      <c r="E1712" s="53" t="n">
        <v>31.60849416</v>
      </c>
      <c r="F1712" s="53" t="n">
        <v>-102.131207</v>
      </c>
      <c r="G1712" s="53"/>
      <c r="H1712" s="53"/>
      <c r="I1712" s="173" t="s">
        <v>317</v>
      </c>
      <c r="J1712" s="53" t="n">
        <v>1</v>
      </c>
    </row>
    <row r="1713" customFormat="false" ht="15" hidden="false" customHeight="true" outlineLevel="0" collapsed="false">
      <c r="A1713" s="20" t="s">
        <v>5206</v>
      </c>
      <c r="B1713" s="165" t="s">
        <v>1691</v>
      </c>
      <c r="C1713" s="165" t="s">
        <v>1692</v>
      </c>
      <c r="D1713" s="165" t="s">
        <v>5207</v>
      </c>
      <c r="E1713" s="53" t="n">
        <v>31.610658</v>
      </c>
      <c r="F1713" s="53" t="n">
        <v>-101.431092</v>
      </c>
      <c r="G1713" s="53"/>
      <c r="H1713" s="53"/>
      <c r="I1713" s="173" t="s">
        <v>317</v>
      </c>
      <c r="J1713" s="53" t="n">
        <v>1</v>
      </c>
    </row>
    <row r="1714" customFormat="false" ht="15" hidden="false" customHeight="true" outlineLevel="0" collapsed="false">
      <c r="A1714" s="20" t="s">
        <v>5208</v>
      </c>
      <c r="B1714" s="165" t="s">
        <v>1691</v>
      </c>
      <c r="C1714" s="165" t="s">
        <v>1692</v>
      </c>
      <c r="D1714" s="165" t="s">
        <v>5209</v>
      </c>
      <c r="E1714" s="53" t="n">
        <v>31.649042</v>
      </c>
      <c r="F1714" s="53" t="n">
        <v>-101.490311</v>
      </c>
      <c r="G1714" s="53"/>
      <c r="H1714" s="53"/>
      <c r="I1714" s="173" t="s">
        <v>317</v>
      </c>
      <c r="J1714" s="53" t="n">
        <v>1</v>
      </c>
    </row>
    <row r="1715" customFormat="false" ht="15" hidden="false" customHeight="true" outlineLevel="0" collapsed="false">
      <c r="A1715" s="20" t="s">
        <v>5210</v>
      </c>
      <c r="B1715" s="165" t="s">
        <v>1691</v>
      </c>
      <c r="C1715" s="165" t="s">
        <v>1692</v>
      </c>
      <c r="D1715" s="165" t="s">
        <v>5211</v>
      </c>
      <c r="E1715" s="53" t="n">
        <v>31.65369092</v>
      </c>
      <c r="F1715" s="53" t="n">
        <v>-102.007191</v>
      </c>
      <c r="G1715" s="53"/>
      <c r="H1715" s="53"/>
      <c r="I1715" s="173" t="s">
        <v>317</v>
      </c>
      <c r="J1715" s="53" t="n">
        <v>1</v>
      </c>
    </row>
    <row r="1716" customFormat="false" ht="15" hidden="false" customHeight="true" outlineLevel="0" collapsed="false">
      <c r="A1716" s="20" t="s">
        <v>5212</v>
      </c>
      <c r="B1716" s="165" t="s">
        <v>1691</v>
      </c>
      <c r="C1716" s="165" t="s">
        <v>1692</v>
      </c>
      <c r="D1716" s="165" t="s">
        <v>5213</v>
      </c>
      <c r="E1716" s="53" t="n">
        <v>31.649488</v>
      </c>
      <c r="F1716" s="53" t="n">
        <v>-101.476649</v>
      </c>
      <c r="G1716" s="53"/>
      <c r="H1716" s="53"/>
      <c r="I1716" s="173" t="s">
        <v>317</v>
      </c>
      <c r="J1716" s="53" t="n">
        <v>1</v>
      </c>
    </row>
    <row r="1717" customFormat="false" ht="15" hidden="false" customHeight="true" outlineLevel="0" collapsed="false">
      <c r="A1717" s="20" t="s">
        <v>5214</v>
      </c>
      <c r="B1717" s="165" t="s">
        <v>1691</v>
      </c>
      <c r="C1717" s="165" t="s">
        <v>1692</v>
      </c>
      <c r="D1717" s="165" t="s">
        <v>5215</v>
      </c>
      <c r="E1717" s="53" t="n">
        <v>31.66765059</v>
      </c>
      <c r="F1717" s="53" t="n">
        <v>-101.9538838</v>
      </c>
      <c r="G1717" s="53"/>
      <c r="H1717" s="53"/>
      <c r="I1717" s="173" t="s">
        <v>317</v>
      </c>
      <c r="J1717" s="53" t="n">
        <v>1</v>
      </c>
    </row>
    <row r="1718" customFormat="false" ht="15" hidden="false" customHeight="true" outlineLevel="0" collapsed="false">
      <c r="A1718" s="20" t="s">
        <v>5216</v>
      </c>
      <c r="B1718" s="165" t="s">
        <v>1691</v>
      </c>
      <c r="C1718" s="165" t="s">
        <v>1692</v>
      </c>
      <c r="D1718" s="165" t="s">
        <v>5217</v>
      </c>
      <c r="E1718" s="53" t="n">
        <v>31.67786646</v>
      </c>
      <c r="F1718" s="53" t="n">
        <v>-101.6642113</v>
      </c>
      <c r="G1718" s="53"/>
      <c r="H1718" s="53"/>
      <c r="I1718" s="173" t="s">
        <v>317</v>
      </c>
      <c r="J1718" s="53" t="n">
        <v>1</v>
      </c>
    </row>
    <row r="1719" customFormat="false" ht="15" hidden="false" customHeight="true" outlineLevel="0" collapsed="false">
      <c r="A1719" s="20" t="s">
        <v>5218</v>
      </c>
      <c r="B1719" s="165" t="s">
        <v>1691</v>
      </c>
      <c r="C1719" s="165" t="s">
        <v>1692</v>
      </c>
      <c r="D1719" s="165" t="s">
        <v>5219</v>
      </c>
      <c r="E1719" s="53" t="n">
        <v>31.69127437</v>
      </c>
      <c r="F1719" s="53" t="n">
        <v>-101.6213371</v>
      </c>
      <c r="G1719" s="53"/>
      <c r="H1719" s="53"/>
      <c r="I1719" s="173" t="s">
        <v>317</v>
      </c>
      <c r="J1719" s="53" t="n">
        <v>1</v>
      </c>
    </row>
    <row r="1720" customFormat="false" ht="15" hidden="false" customHeight="true" outlineLevel="0" collapsed="false">
      <c r="A1720" s="20" t="s">
        <v>5220</v>
      </c>
      <c r="B1720" s="165" t="s">
        <v>1691</v>
      </c>
      <c r="C1720" s="165" t="s">
        <v>1692</v>
      </c>
      <c r="D1720" s="165" t="s">
        <v>5221</v>
      </c>
      <c r="E1720" s="53" t="n">
        <v>31.69383075</v>
      </c>
      <c r="F1720" s="53" t="n">
        <v>-101.6722459</v>
      </c>
      <c r="G1720" s="53"/>
      <c r="H1720" s="53"/>
      <c r="I1720" s="173" t="s">
        <v>317</v>
      </c>
      <c r="J1720" s="53" t="n">
        <v>1</v>
      </c>
    </row>
    <row r="1721" customFormat="false" ht="15" hidden="false" customHeight="true" outlineLevel="0" collapsed="false">
      <c r="A1721" s="20" t="s">
        <v>5222</v>
      </c>
      <c r="B1721" s="165" t="s">
        <v>1691</v>
      </c>
      <c r="C1721" s="165" t="s">
        <v>1692</v>
      </c>
      <c r="D1721" s="165" t="s">
        <v>5223</v>
      </c>
      <c r="E1721" s="53" t="n">
        <v>31.69796767</v>
      </c>
      <c r="F1721" s="53" t="n">
        <v>-102.0748717</v>
      </c>
      <c r="G1721" s="53"/>
      <c r="H1721" s="53"/>
      <c r="I1721" s="173" t="s">
        <v>317</v>
      </c>
      <c r="J1721" s="53" t="n">
        <v>1</v>
      </c>
    </row>
    <row r="1722" customFormat="false" ht="15" hidden="false" customHeight="true" outlineLevel="0" collapsed="false">
      <c r="A1722" s="20" t="s">
        <v>5224</v>
      </c>
      <c r="B1722" s="165" t="s">
        <v>1691</v>
      </c>
      <c r="C1722" s="165" t="s">
        <v>1692</v>
      </c>
      <c r="D1722" s="165" t="s">
        <v>5225</v>
      </c>
      <c r="E1722" s="53" t="n">
        <v>31.719385</v>
      </c>
      <c r="F1722" s="53" t="n">
        <v>-102.085468</v>
      </c>
      <c r="G1722" s="53"/>
      <c r="H1722" s="53"/>
      <c r="I1722" s="173" t="s">
        <v>317</v>
      </c>
      <c r="J1722" s="53" t="n">
        <v>1</v>
      </c>
    </row>
    <row r="1723" customFormat="false" ht="15" hidden="false" customHeight="true" outlineLevel="0" collapsed="false">
      <c r="A1723" s="20" t="s">
        <v>5226</v>
      </c>
      <c r="B1723" s="165" t="s">
        <v>1691</v>
      </c>
      <c r="C1723" s="165" t="s">
        <v>1692</v>
      </c>
      <c r="D1723" s="165" t="s">
        <v>5227</v>
      </c>
      <c r="E1723" s="53" t="n">
        <v>31.73790068</v>
      </c>
      <c r="F1723" s="53" t="n">
        <v>-102.2201317</v>
      </c>
      <c r="G1723" s="53"/>
      <c r="H1723" s="53"/>
      <c r="I1723" s="173" t="s">
        <v>317</v>
      </c>
      <c r="J1723" s="53" t="n">
        <v>1</v>
      </c>
    </row>
    <row r="1724" customFormat="false" ht="15" hidden="false" customHeight="true" outlineLevel="0" collapsed="false">
      <c r="A1724" s="20" t="s">
        <v>5228</v>
      </c>
      <c r="B1724" s="165" t="s">
        <v>1691</v>
      </c>
      <c r="C1724" s="165" t="s">
        <v>1692</v>
      </c>
      <c r="D1724" s="165" t="s">
        <v>5229</v>
      </c>
      <c r="E1724" s="53" t="n">
        <v>31.70846494</v>
      </c>
      <c r="F1724" s="53" t="n">
        <v>-102.1764456</v>
      </c>
      <c r="G1724" s="53"/>
      <c r="H1724" s="53"/>
      <c r="I1724" s="173" t="s">
        <v>317</v>
      </c>
      <c r="J1724" s="53" t="n">
        <v>1</v>
      </c>
    </row>
    <row r="1725" customFormat="false" ht="15" hidden="false" customHeight="true" outlineLevel="0" collapsed="false">
      <c r="A1725" s="20" t="s">
        <v>5230</v>
      </c>
      <c r="B1725" s="165" t="s">
        <v>1691</v>
      </c>
      <c r="C1725" s="165" t="s">
        <v>1692</v>
      </c>
      <c r="D1725" s="165" t="s">
        <v>5231</v>
      </c>
      <c r="E1725" s="53" t="n">
        <v>31.7447137</v>
      </c>
      <c r="F1725" s="53" t="n">
        <v>-101.7245284</v>
      </c>
      <c r="G1725" s="53"/>
      <c r="H1725" s="53"/>
      <c r="I1725" s="173" t="s">
        <v>317</v>
      </c>
      <c r="J1725" s="53" t="n">
        <v>1</v>
      </c>
    </row>
    <row r="1726" customFormat="false" ht="15" hidden="false" customHeight="true" outlineLevel="0" collapsed="false">
      <c r="A1726" s="20" t="s">
        <v>5232</v>
      </c>
      <c r="B1726" s="165" t="s">
        <v>1691</v>
      </c>
      <c r="C1726" s="165" t="s">
        <v>1692</v>
      </c>
      <c r="D1726" s="165" t="s">
        <v>5233</v>
      </c>
      <c r="E1726" s="53" t="n">
        <v>31.73829295</v>
      </c>
      <c r="F1726" s="53" t="n">
        <v>-101.649294</v>
      </c>
      <c r="G1726" s="53"/>
      <c r="H1726" s="53"/>
      <c r="I1726" s="173" t="s">
        <v>317</v>
      </c>
      <c r="J1726" s="53" t="n">
        <v>1</v>
      </c>
    </row>
    <row r="1727" customFormat="false" ht="15" hidden="false" customHeight="true" outlineLevel="0" collapsed="false">
      <c r="A1727" s="20" t="s">
        <v>5234</v>
      </c>
      <c r="B1727" s="165" t="s">
        <v>1691</v>
      </c>
      <c r="C1727" s="165" t="s">
        <v>1692</v>
      </c>
      <c r="D1727" s="165" t="s">
        <v>5235</v>
      </c>
      <c r="E1727" s="53" t="n">
        <v>31.753181</v>
      </c>
      <c r="F1727" s="53" t="n">
        <v>-101.614792</v>
      </c>
      <c r="G1727" s="53"/>
      <c r="H1727" s="53"/>
      <c r="I1727" s="173" t="s">
        <v>317</v>
      </c>
      <c r="J1727" s="53" t="n">
        <v>1</v>
      </c>
    </row>
    <row r="1728" customFormat="false" ht="15" hidden="false" customHeight="true" outlineLevel="0" collapsed="false">
      <c r="A1728" s="20" t="s">
        <v>5236</v>
      </c>
      <c r="B1728" s="165" t="s">
        <v>1691</v>
      </c>
      <c r="C1728" s="165" t="s">
        <v>1692</v>
      </c>
      <c r="D1728" s="165" t="s">
        <v>5237</v>
      </c>
      <c r="E1728" s="53" t="n">
        <v>31.72358298</v>
      </c>
      <c r="F1728" s="53" t="n">
        <v>-102.2231684</v>
      </c>
      <c r="G1728" s="53"/>
      <c r="H1728" s="53"/>
      <c r="I1728" s="173" t="s">
        <v>317</v>
      </c>
      <c r="J1728" s="53" t="n">
        <v>1</v>
      </c>
    </row>
    <row r="1729" customFormat="false" ht="15" hidden="false" customHeight="true" outlineLevel="0" collapsed="false">
      <c r="A1729" s="20" t="s">
        <v>5238</v>
      </c>
      <c r="B1729" s="165" t="s">
        <v>1691</v>
      </c>
      <c r="C1729" s="165" t="s">
        <v>1692</v>
      </c>
      <c r="D1729" s="165" t="s">
        <v>5239</v>
      </c>
      <c r="E1729" s="53" t="n">
        <v>31.79253942</v>
      </c>
      <c r="F1729" s="53" t="n">
        <v>-101.2951029</v>
      </c>
      <c r="G1729" s="53"/>
      <c r="H1729" s="53"/>
      <c r="I1729" s="173" t="s">
        <v>317</v>
      </c>
      <c r="J1729" s="53" t="n">
        <v>1</v>
      </c>
    </row>
    <row r="1730" customFormat="false" ht="15" hidden="false" customHeight="true" outlineLevel="0" collapsed="false">
      <c r="A1730" s="20" t="s">
        <v>5240</v>
      </c>
      <c r="B1730" s="165" t="s">
        <v>1691</v>
      </c>
      <c r="C1730" s="165" t="s">
        <v>1692</v>
      </c>
      <c r="D1730" s="165" t="s">
        <v>5241</v>
      </c>
      <c r="E1730" s="53" t="n">
        <v>31.82216087</v>
      </c>
      <c r="F1730" s="53" t="n">
        <v>-101.7011074</v>
      </c>
      <c r="G1730" s="53"/>
      <c r="H1730" s="53"/>
      <c r="I1730" s="173" t="s">
        <v>317</v>
      </c>
      <c r="J1730" s="53" t="n">
        <v>1</v>
      </c>
    </row>
    <row r="1731" customFormat="false" ht="15" hidden="false" customHeight="true" outlineLevel="0" collapsed="false">
      <c r="A1731" s="20" t="s">
        <v>5242</v>
      </c>
      <c r="B1731" s="165" t="s">
        <v>1691</v>
      </c>
      <c r="C1731" s="165" t="s">
        <v>1692</v>
      </c>
      <c r="D1731" s="165" t="s">
        <v>5243</v>
      </c>
      <c r="E1731" s="53" t="n">
        <v>31.798865</v>
      </c>
      <c r="F1731" s="53" t="n">
        <v>-102.090771</v>
      </c>
      <c r="G1731" s="53"/>
      <c r="H1731" s="53"/>
      <c r="I1731" s="173" t="s">
        <v>317</v>
      </c>
      <c r="J1731" s="53" t="n">
        <v>1</v>
      </c>
    </row>
    <row r="1732" customFormat="false" ht="15" hidden="false" customHeight="true" outlineLevel="0" collapsed="false">
      <c r="A1732" s="20" t="s">
        <v>5244</v>
      </c>
      <c r="B1732" s="165" t="s">
        <v>1691</v>
      </c>
      <c r="C1732" s="165" t="s">
        <v>1692</v>
      </c>
      <c r="D1732" s="165" t="s">
        <v>5245</v>
      </c>
      <c r="E1732" s="53" t="n">
        <v>31.803145</v>
      </c>
      <c r="F1732" s="53" t="n">
        <v>-102.03187</v>
      </c>
      <c r="G1732" s="53"/>
      <c r="H1732" s="53"/>
      <c r="I1732" s="173" t="s">
        <v>317</v>
      </c>
      <c r="J1732" s="53" t="n">
        <v>1</v>
      </c>
    </row>
    <row r="1733" customFormat="false" ht="15" hidden="false" customHeight="true" outlineLevel="0" collapsed="false">
      <c r="A1733" s="20" t="s">
        <v>5246</v>
      </c>
      <c r="B1733" s="165" t="s">
        <v>1691</v>
      </c>
      <c r="C1733" s="165" t="s">
        <v>1692</v>
      </c>
      <c r="D1733" s="165" t="s">
        <v>5247</v>
      </c>
      <c r="E1733" s="53" t="n">
        <v>31.822183</v>
      </c>
      <c r="F1733" s="53" t="n">
        <v>-101.97492</v>
      </c>
      <c r="G1733" s="53"/>
      <c r="H1733" s="53"/>
      <c r="I1733" s="173" t="s">
        <v>317</v>
      </c>
      <c r="J1733" s="53" t="n">
        <v>1</v>
      </c>
    </row>
    <row r="1734" customFormat="false" ht="15" hidden="false" customHeight="true" outlineLevel="0" collapsed="false">
      <c r="A1734" s="20" t="s">
        <v>5248</v>
      </c>
      <c r="B1734" s="165" t="s">
        <v>1691</v>
      </c>
      <c r="C1734" s="165" t="s">
        <v>1692</v>
      </c>
      <c r="D1734" s="165" t="s">
        <v>5249</v>
      </c>
      <c r="E1734" s="53" t="n">
        <v>31.820623</v>
      </c>
      <c r="F1734" s="53" t="n">
        <v>-101.66284</v>
      </c>
      <c r="G1734" s="53"/>
      <c r="H1734" s="53"/>
      <c r="I1734" s="173" t="s">
        <v>317</v>
      </c>
      <c r="J1734" s="53" t="n">
        <v>1</v>
      </c>
    </row>
    <row r="1735" customFormat="false" ht="15" hidden="false" customHeight="true" outlineLevel="0" collapsed="false">
      <c r="A1735" s="20" t="s">
        <v>5250</v>
      </c>
      <c r="B1735" s="165" t="s">
        <v>1691</v>
      </c>
      <c r="C1735" s="165" t="s">
        <v>1692</v>
      </c>
      <c r="D1735" s="165" t="s">
        <v>5251</v>
      </c>
      <c r="E1735" s="53" t="n">
        <v>31.8259</v>
      </c>
      <c r="F1735" s="53" t="n">
        <v>-102.06674</v>
      </c>
      <c r="G1735" s="53"/>
      <c r="H1735" s="53"/>
      <c r="I1735" s="173" t="s">
        <v>317</v>
      </c>
      <c r="J1735" s="53" t="n">
        <v>1</v>
      </c>
    </row>
    <row r="1736" customFormat="false" ht="15" hidden="false" customHeight="true" outlineLevel="0" collapsed="false">
      <c r="A1736" s="20" t="s">
        <v>5252</v>
      </c>
      <c r="B1736" s="165" t="s">
        <v>1691</v>
      </c>
      <c r="C1736" s="165" t="s">
        <v>1692</v>
      </c>
      <c r="D1736" s="165" t="s">
        <v>5253</v>
      </c>
      <c r="E1736" s="53" t="n">
        <v>31.792818</v>
      </c>
      <c r="F1736" s="53" t="n">
        <v>-102.0732</v>
      </c>
      <c r="G1736" s="53"/>
      <c r="H1736" s="53"/>
      <c r="I1736" s="173" t="s">
        <v>317</v>
      </c>
      <c r="J1736" s="53" t="n">
        <v>1</v>
      </c>
    </row>
    <row r="1737" customFormat="false" ht="15" hidden="false" customHeight="true" outlineLevel="0" collapsed="false">
      <c r="A1737" s="20" t="s">
        <v>5254</v>
      </c>
      <c r="B1737" s="165" t="s">
        <v>1691</v>
      </c>
      <c r="C1737" s="165" t="s">
        <v>1692</v>
      </c>
      <c r="D1737" s="165" t="s">
        <v>5255</v>
      </c>
      <c r="E1737" s="53" t="n">
        <v>31.788706</v>
      </c>
      <c r="F1737" s="53" t="n">
        <v>-101.70716</v>
      </c>
      <c r="G1737" s="53"/>
      <c r="H1737" s="53"/>
      <c r="I1737" s="173" t="s">
        <v>317</v>
      </c>
      <c r="J1737" s="53" t="n">
        <v>1</v>
      </c>
    </row>
    <row r="1738" customFormat="false" ht="15" hidden="false" customHeight="true" outlineLevel="0" collapsed="false">
      <c r="A1738" s="20" t="s">
        <v>5256</v>
      </c>
      <c r="B1738" s="165" t="s">
        <v>1691</v>
      </c>
      <c r="C1738" s="165" t="s">
        <v>1692</v>
      </c>
      <c r="D1738" s="165" t="s">
        <v>5257</v>
      </c>
      <c r="E1738" s="53" t="n">
        <v>31.7829611</v>
      </c>
      <c r="F1738" s="53" t="n">
        <v>-102.16741</v>
      </c>
      <c r="G1738" s="53"/>
      <c r="H1738" s="53"/>
      <c r="I1738" s="173" t="s">
        <v>317</v>
      </c>
      <c r="J1738" s="53" t="n">
        <v>1</v>
      </c>
    </row>
    <row r="1739" customFormat="false" ht="15" hidden="false" customHeight="true" outlineLevel="0" collapsed="false">
      <c r="A1739" s="20" t="s">
        <v>5258</v>
      </c>
      <c r="B1739" s="165" t="s">
        <v>1691</v>
      </c>
      <c r="C1739" s="165" t="s">
        <v>1692</v>
      </c>
      <c r="D1739" s="165" t="s">
        <v>5259</v>
      </c>
      <c r="E1739" s="53" t="n">
        <v>31.783497</v>
      </c>
      <c r="F1739" s="53" t="n">
        <v>-102.12964</v>
      </c>
      <c r="G1739" s="53"/>
      <c r="H1739" s="53"/>
      <c r="I1739" s="173" t="s">
        <v>317</v>
      </c>
      <c r="J1739" s="53" t="n">
        <v>1</v>
      </c>
    </row>
    <row r="1740" customFormat="false" ht="15" hidden="false" customHeight="true" outlineLevel="0" collapsed="false">
      <c r="A1740" s="20" t="s">
        <v>5260</v>
      </c>
      <c r="B1740" s="165" t="s">
        <v>1691</v>
      </c>
      <c r="C1740" s="165" t="s">
        <v>1692</v>
      </c>
      <c r="D1740" s="165" t="s">
        <v>5261</v>
      </c>
      <c r="E1740" s="53" t="n">
        <v>31.772077</v>
      </c>
      <c r="F1740" s="53" t="n">
        <v>-101.76359</v>
      </c>
      <c r="G1740" s="53"/>
      <c r="H1740" s="53"/>
      <c r="I1740" s="173" t="s">
        <v>317</v>
      </c>
      <c r="J1740" s="53" t="n">
        <v>1</v>
      </c>
    </row>
    <row r="1741" customFormat="false" ht="15" hidden="false" customHeight="true" outlineLevel="0" collapsed="false">
      <c r="A1741" s="20" t="s">
        <v>5262</v>
      </c>
      <c r="B1741" s="165" t="s">
        <v>1691</v>
      </c>
      <c r="C1741" s="165" t="s">
        <v>1692</v>
      </c>
      <c r="D1741" s="165" t="s">
        <v>5263</v>
      </c>
      <c r="E1741" s="53" t="n">
        <v>31.781312</v>
      </c>
      <c r="F1741" s="53" t="n">
        <v>-101.86528</v>
      </c>
      <c r="G1741" s="53"/>
      <c r="H1741" s="53"/>
      <c r="I1741" s="173" t="s">
        <v>317</v>
      </c>
      <c r="J1741" s="53" t="n">
        <v>1</v>
      </c>
    </row>
    <row r="1742" customFormat="false" ht="15" hidden="false" customHeight="true" outlineLevel="0" collapsed="false">
      <c r="A1742" s="20" t="s">
        <v>5264</v>
      </c>
      <c r="B1742" s="165" t="s">
        <v>1691</v>
      </c>
      <c r="C1742" s="165" t="s">
        <v>1692</v>
      </c>
      <c r="D1742" s="165" t="s">
        <v>5265</v>
      </c>
      <c r="E1742" s="53" t="n">
        <v>31.767114</v>
      </c>
      <c r="F1742" s="53" t="n">
        <v>-101.89357</v>
      </c>
      <c r="G1742" s="53"/>
      <c r="H1742" s="53"/>
      <c r="I1742" s="173" t="s">
        <v>317</v>
      </c>
      <c r="J1742" s="53" t="n">
        <v>1</v>
      </c>
    </row>
    <row r="1743" customFormat="false" ht="15" hidden="false" customHeight="true" outlineLevel="0" collapsed="false">
      <c r="A1743" s="20" t="s">
        <v>5266</v>
      </c>
      <c r="B1743" s="165" t="s">
        <v>1691</v>
      </c>
      <c r="C1743" s="165" t="s">
        <v>1692</v>
      </c>
      <c r="D1743" s="165" t="s">
        <v>5267</v>
      </c>
      <c r="E1743" s="53" t="n">
        <v>31.766203</v>
      </c>
      <c r="F1743" s="53" t="n">
        <v>-102.06839</v>
      </c>
      <c r="G1743" s="53"/>
      <c r="H1743" s="53"/>
      <c r="I1743" s="173" t="s">
        <v>317</v>
      </c>
      <c r="J1743" s="53" t="n">
        <v>1</v>
      </c>
    </row>
    <row r="1744" customFormat="false" ht="15" hidden="false" customHeight="true" outlineLevel="0" collapsed="false">
      <c r="A1744" s="20" t="s">
        <v>5268</v>
      </c>
      <c r="B1744" s="165" t="s">
        <v>1691</v>
      </c>
      <c r="C1744" s="165" t="s">
        <v>1692</v>
      </c>
      <c r="D1744" s="165" t="s">
        <v>5269</v>
      </c>
      <c r="E1744" s="53" t="n">
        <v>31.7868132</v>
      </c>
      <c r="F1744" s="53" t="n">
        <v>-101.70562</v>
      </c>
      <c r="G1744" s="53"/>
      <c r="H1744" s="53"/>
      <c r="I1744" s="173" t="s">
        <v>317</v>
      </c>
      <c r="J1744" s="53" t="n">
        <v>1</v>
      </c>
    </row>
    <row r="1745" customFormat="false" ht="15" hidden="false" customHeight="true" outlineLevel="0" collapsed="false">
      <c r="A1745" s="20" t="s">
        <v>5270</v>
      </c>
      <c r="B1745" s="165" t="s">
        <v>1691</v>
      </c>
      <c r="C1745" s="165" t="s">
        <v>1692</v>
      </c>
      <c r="D1745" s="165" t="s">
        <v>5271</v>
      </c>
      <c r="E1745" s="53" t="n">
        <v>31.7634702</v>
      </c>
      <c r="F1745" s="53" t="n">
        <v>-101.68005</v>
      </c>
      <c r="G1745" s="53"/>
      <c r="H1745" s="53"/>
      <c r="I1745" s="173" t="s">
        <v>317</v>
      </c>
      <c r="J1745" s="53" t="n">
        <v>1</v>
      </c>
    </row>
    <row r="1746" customFormat="false" ht="15" hidden="false" customHeight="true" outlineLevel="0" collapsed="false">
      <c r="A1746" s="20" t="s">
        <v>5272</v>
      </c>
      <c r="B1746" s="165" t="s">
        <v>1691</v>
      </c>
      <c r="C1746" s="165" t="s">
        <v>1692</v>
      </c>
      <c r="D1746" s="165" t="s">
        <v>5273</v>
      </c>
      <c r="E1746" s="53" t="n">
        <v>31.738776</v>
      </c>
      <c r="F1746" s="53" t="n">
        <v>-102.1581</v>
      </c>
      <c r="G1746" s="53"/>
      <c r="H1746" s="53"/>
      <c r="I1746" s="173" t="s">
        <v>317</v>
      </c>
      <c r="J1746" s="53" t="n">
        <v>1</v>
      </c>
    </row>
    <row r="1747" customFormat="false" ht="15" hidden="false" customHeight="true" outlineLevel="0" collapsed="false">
      <c r="A1747" s="20" t="s">
        <v>5274</v>
      </c>
      <c r="B1747" s="165" t="s">
        <v>1691</v>
      </c>
      <c r="C1747" s="165" t="s">
        <v>1692</v>
      </c>
      <c r="D1747" s="165" t="s">
        <v>5275</v>
      </c>
      <c r="E1747" s="53" t="n">
        <v>31.741327</v>
      </c>
      <c r="F1747" s="53" t="n">
        <v>-102.07841</v>
      </c>
      <c r="G1747" s="53"/>
      <c r="H1747" s="53"/>
      <c r="I1747" s="173" t="s">
        <v>317</v>
      </c>
      <c r="J1747" s="53" t="n">
        <v>1</v>
      </c>
    </row>
    <row r="1748" customFormat="false" ht="15" hidden="false" customHeight="true" outlineLevel="0" collapsed="false">
      <c r="A1748" s="20" t="s">
        <v>5276</v>
      </c>
      <c r="B1748" s="165" t="s">
        <v>1691</v>
      </c>
      <c r="C1748" s="165" t="s">
        <v>1692</v>
      </c>
      <c r="D1748" s="165" t="s">
        <v>5277</v>
      </c>
      <c r="E1748" s="53" t="n">
        <v>31.731395</v>
      </c>
      <c r="F1748" s="53" t="n">
        <v>-102.09312</v>
      </c>
      <c r="G1748" s="53"/>
      <c r="H1748" s="53"/>
      <c r="I1748" s="173" t="s">
        <v>317</v>
      </c>
      <c r="J1748" s="53" t="n">
        <v>1</v>
      </c>
    </row>
    <row r="1749" customFormat="false" ht="15" hidden="false" customHeight="true" outlineLevel="0" collapsed="false">
      <c r="A1749" s="20" t="s">
        <v>5278</v>
      </c>
      <c r="B1749" s="165" t="s">
        <v>1691</v>
      </c>
      <c r="C1749" s="165" t="s">
        <v>1692</v>
      </c>
      <c r="D1749" s="165" t="s">
        <v>5279</v>
      </c>
      <c r="E1749" s="53" t="n">
        <v>31.7332804</v>
      </c>
      <c r="F1749" s="53" t="n">
        <v>-102.05061</v>
      </c>
      <c r="G1749" s="53"/>
      <c r="H1749" s="53"/>
      <c r="I1749" s="173" t="s">
        <v>317</v>
      </c>
      <c r="J1749" s="53" t="n">
        <v>1</v>
      </c>
    </row>
    <row r="1750" customFormat="false" ht="15" hidden="false" customHeight="true" outlineLevel="0" collapsed="false">
      <c r="A1750" s="20" t="s">
        <v>5280</v>
      </c>
      <c r="B1750" s="165" t="s">
        <v>1691</v>
      </c>
      <c r="C1750" s="165" t="s">
        <v>1692</v>
      </c>
      <c r="D1750" s="165" t="s">
        <v>5281</v>
      </c>
      <c r="E1750" s="53" t="n">
        <v>31.689379</v>
      </c>
      <c r="F1750" s="53" t="n">
        <v>-102.24973</v>
      </c>
      <c r="G1750" s="53"/>
      <c r="H1750" s="53"/>
      <c r="I1750" s="173" t="s">
        <v>317</v>
      </c>
      <c r="J1750" s="53" t="n">
        <v>1</v>
      </c>
    </row>
    <row r="1751" customFormat="false" ht="15" hidden="false" customHeight="true" outlineLevel="0" collapsed="false">
      <c r="A1751" s="20" t="s">
        <v>5282</v>
      </c>
      <c r="B1751" s="165" t="s">
        <v>1691</v>
      </c>
      <c r="C1751" s="165" t="s">
        <v>1692</v>
      </c>
      <c r="D1751" s="165" t="s">
        <v>5283</v>
      </c>
      <c r="E1751" s="53" t="n">
        <v>31.694295</v>
      </c>
      <c r="F1751" s="53" t="n">
        <v>-102.21384</v>
      </c>
      <c r="G1751" s="53"/>
      <c r="H1751" s="53"/>
      <c r="I1751" s="173" t="s">
        <v>317</v>
      </c>
      <c r="J1751" s="53" t="n">
        <v>1</v>
      </c>
    </row>
    <row r="1752" customFormat="false" ht="15" hidden="false" customHeight="true" outlineLevel="0" collapsed="false">
      <c r="A1752" s="20" t="s">
        <v>5284</v>
      </c>
      <c r="B1752" s="165" t="s">
        <v>1691</v>
      </c>
      <c r="C1752" s="165" t="s">
        <v>1692</v>
      </c>
      <c r="D1752" s="165" t="s">
        <v>5285</v>
      </c>
      <c r="E1752" s="53" t="n">
        <v>31.6977801</v>
      </c>
      <c r="F1752" s="53" t="n">
        <v>-102.17432</v>
      </c>
      <c r="G1752" s="53"/>
      <c r="H1752" s="53"/>
      <c r="I1752" s="173" t="s">
        <v>317</v>
      </c>
      <c r="J1752" s="53" t="n">
        <v>1</v>
      </c>
    </row>
    <row r="1753" customFormat="false" ht="15" hidden="false" customHeight="true" outlineLevel="0" collapsed="false">
      <c r="A1753" s="20" t="s">
        <v>5286</v>
      </c>
      <c r="B1753" s="165" t="s">
        <v>1691</v>
      </c>
      <c r="C1753" s="165" t="s">
        <v>1692</v>
      </c>
      <c r="D1753" s="165" t="s">
        <v>5287</v>
      </c>
      <c r="E1753" s="53" t="n">
        <v>31.6952667</v>
      </c>
      <c r="F1753" s="53" t="n">
        <v>-102.15982</v>
      </c>
      <c r="G1753" s="53"/>
      <c r="H1753" s="53"/>
      <c r="I1753" s="173" t="s">
        <v>317</v>
      </c>
      <c r="J1753" s="53" t="n">
        <v>1</v>
      </c>
    </row>
    <row r="1754" customFormat="false" ht="15" hidden="false" customHeight="true" outlineLevel="0" collapsed="false">
      <c r="A1754" s="20" t="s">
        <v>5288</v>
      </c>
      <c r="B1754" s="165" t="s">
        <v>1691</v>
      </c>
      <c r="C1754" s="165" t="s">
        <v>1692</v>
      </c>
      <c r="D1754" s="165" t="s">
        <v>5289</v>
      </c>
      <c r="E1754" s="53" t="n">
        <v>31.6995741</v>
      </c>
      <c r="F1754" s="53" t="n">
        <v>-102.10421</v>
      </c>
      <c r="G1754" s="53"/>
      <c r="H1754" s="53"/>
      <c r="I1754" s="173" t="s">
        <v>317</v>
      </c>
      <c r="J1754" s="53" t="n">
        <v>1</v>
      </c>
    </row>
    <row r="1755" customFormat="false" ht="15" hidden="false" customHeight="true" outlineLevel="0" collapsed="false">
      <c r="A1755" s="20" t="s">
        <v>5290</v>
      </c>
      <c r="B1755" s="165" t="s">
        <v>1691</v>
      </c>
      <c r="C1755" s="165" t="s">
        <v>1692</v>
      </c>
      <c r="D1755" s="165" t="s">
        <v>5291</v>
      </c>
      <c r="E1755" s="53" t="n">
        <v>31.7226538</v>
      </c>
      <c r="F1755" s="53" t="n">
        <v>-101.3864</v>
      </c>
      <c r="G1755" s="53"/>
      <c r="H1755" s="53"/>
      <c r="I1755" s="173" t="s">
        <v>317</v>
      </c>
      <c r="J1755" s="53" t="n">
        <v>1</v>
      </c>
    </row>
    <row r="1756" customFormat="false" ht="15" hidden="false" customHeight="true" outlineLevel="0" collapsed="false">
      <c r="A1756" s="20" t="s">
        <v>5292</v>
      </c>
      <c r="B1756" s="165" t="s">
        <v>1691</v>
      </c>
      <c r="C1756" s="165" t="s">
        <v>1692</v>
      </c>
      <c r="D1756" s="165" t="s">
        <v>5293</v>
      </c>
      <c r="E1756" s="53" t="n">
        <v>31.666055</v>
      </c>
      <c r="F1756" s="53" t="n">
        <v>-102.23607</v>
      </c>
      <c r="G1756" s="53"/>
      <c r="H1756" s="53"/>
      <c r="I1756" s="173" t="s">
        <v>317</v>
      </c>
      <c r="J1756" s="53" t="n">
        <v>1</v>
      </c>
    </row>
    <row r="1757" customFormat="false" ht="15" hidden="false" customHeight="true" outlineLevel="0" collapsed="false">
      <c r="A1757" s="20" t="s">
        <v>5294</v>
      </c>
      <c r="B1757" s="165" t="s">
        <v>1691</v>
      </c>
      <c r="C1757" s="165" t="s">
        <v>1692</v>
      </c>
      <c r="D1757" s="165" t="s">
        <v>5295</v>
      </c>
      <c r="E1757" s="53" t="n">
        <v>31.676014</v>
      </c>
      <c r="F1757" s="53" t="n">
        <v>-102.21692</v>
      </c>
      <c r="G1757" s="53"/>
      <c r="H1757" s="53"/>
      <c r="I1757" s="173" t="s">
        <v>317</v>
      </c>
      <c r="J1757" s="53" t="n">
        <v>1</v>
      </c>
    </row>
    <row r="1758" customFormat="false" ht="15" hidden="false" customHeight="true" outlineLevel="0" collapsed="false">
      <c r="A1758" s="20" t="s">
        <v>5296</v>
      </c>
      <c r="B1758" s="165" t="s">
        <v>1691</v>
      </c>
      <c r="C1758" s="165" t="s">
        <v>1692</v>
      </c>
      <c r="D1758" s="165" t="s">
        <v>5297</v>
      </c>
      <c r="E1758" s="53" t="n">
        <v>31.674564</v>
      </c>
      <c r="F1758" s="53" t="n">
        <v>-102.24264</v>
      </c>
      <c r="G1758" s="53"/>
      <c r="H1758" s="53"/>
      <c r="I1758" s="173" t="s">
        <v>317</v>
      </c>
      <c r="J1758" s="53" t="n">
        <v>1</v>
      </c>
    </row>
    <row r="1759" customFormat="false" ht="15" hidden="false" customHeight="true" outlineLevel="0" collapsed="false">
      <c r="A1759" s="20" t="s">
        <v>5298</v>
      </c>
      <c r="B1759" s="165" t="s">
        <v>1691</v>
      </c>
      <c r="C1759" s="165" t="s">
        <v>1692</v>
      </c>
      <c r="D1759" s="165" t="s">
        <v>5299</v>
      </c>
      <c r="E1759" s="53" t="n">
        <v>31.663762</v>
      </c>
      <c r="F1759" s="53" t="n">
        <v>-102.19575</v>
      </c>
      <c r="G1759" s="53"/>
      <c r="H1759" s="53"/>
      <c r="I1759" s="173" t="s">
        <v>317</v>
      </c>
      <c r="J1759" s="53" t="n">
        <v>1</v>
      </c>
    </row>
    <row r="1760" customFormat="false" ht="15" hidden="false" customHeight="true" outlineLevel="0" collapsed="false">
      <c r="A1760" s="20" t="s">
        <v>5300</v>
      </c>
      <c r="B1760" s="165" t="s">
        <v>1691</v>
      </c>
      <c r="C1760" s="165" t="s">
        <v>1692</v>
      </c>
      <c r="D1760" s="165" t="s">
        <v>5301</v>
      </c>
      <c r="E1760" s="53" t="n">
        <v>31.6751226</v>
      </c>
      <c r="F1760" s="53" t="n">
        <v>-102.19569</v>
      </c>
      <c r="G1760" s="53"/>
      <c r="H1760" s="53"/>
      <c r="I1760" s="173" t="s">
        <v>317</v>
      </c>
      <c r="J1760" s="53" t="n">
        <v>1</v>
      </c>
    </row>
    <row r="1761" customFormat="false" ht="15" hidden="false" customHeight="true" outlineLevel="0" collapsed="false">
      <c r="A1761" s="20" t="s">
        <v>5302</v>
      </c>
      <c r="B1761" s="165" t="s">
        <v>1691</v>
      </c>
      <c r="C1761" s="165" t="s">
        <v>1692</v>
      </c>
      <c r="D1761" s="165" t="s">
        <v>5303</v>
      </c>
      <c r="E1761" s="53" t="n">
        <v>31.690174</v>
      </c>
      <c r="F1761" s="53" t="n">
        <v>-101.45386</v>
      </c>
      <c r="G1761" s="53"/>
      <c r="H1761" s="53"/>
      <c r="I1761" s="173" t="s">
        <v>317</v>
      </c>
      <c r="J1761" s="53" t="n">
        <v>1</v>
      </c>
    </row>
    <row r="1762" customFormat="false" ht="15" hidden="false" customHeight="true" outlineLevel="0" collapsed="false">
      <c r="A1762" s="20" t="s">
        <v>5304</v>
      </c>
      <c r="B1762" s="165" t="s">
        <v>1691</v>
      </c>
      <c r="C1762" s="165" t="s">
        <v>1692</v>
      </c>
      <c r="D1762" s="165" t="s">
        <v>5305</v>
      </c>
      <c r="E1762" s="53" t="n">
        <v>31.6966851</v>
      </c>
      <c r="F1762" s="53" t="n">
        <v>-101.47148</v>
      </c>
      <c r="G1762" s="53"/>
      <c r="H1762" s="53"/>
      <c r="I1762" s="173" t="s">
        <v>317</v>
      </c>
      <c r="J1762" s="53" t="n">
        <v>1</v>
      </c>
    </row>
    <row r="1763" customFormat="false" ht="15" hidden="false" customHeight="true" outlineLevel="0" collapsed="false">
      <c r="A1763" s="20" t="s">
        <v>5306</v>
      </c>
      <c r="B1763" s="165" t="s">
        <v>1691</v>
      </c>
      <c r="C1763" s="165" t="s">
        <v>1692</v>
      </c>
      <c r="D1763" s="165" t="s">
        <v>5307</v>
      </c>
      <c r="E1763" s="53" t="n">
        <v>31.69267</v>
      </c>
      <c r="F1763" s="53" t="n">
        <v>-101.56201</v>
      </c>
      <c r="G1763" s="53"/>
      <c r="H1763" s="53"/>
      <c r="I1763" s="173" t="s">
        <v>317</v>
      </c>
      <c r="J1763" s="53" t="n">
        <v>1</v>
      </c>
    </row>
    <row r="1764" customFormat="false" ht="15" hidden="false" customHeight="true" outlineLevel="0" collapsed="false">
      <c r="A1764" s="20" t="s">
        <v>5308</v>
      </c>
      <c r="B1764" s="165" t="s">
        <v>1691</v>
      </c>
      <c r="C1764" s="165" t="s">
        <v>1692</v>
      </c>
      <c r="D1764" s="165" t="s">
        <v>5309</v>
      </c>
      <c r="E1764" s="53" t="n">
        <v>31.67567</v>
      </c>
      <c r="F1764" s="53" t="n">
        <v>-102.02967</v>
      </c>
      <c r="G1764" s="53"/>
      <c r="H1764" s="53"/>
      <c r="I1764" s="173" t="s">
        <v>317</v>
      </c>
      <c r="J1764" s="53" t="n">
        <v>1</v>
      </c>
    </row>
    <row r="1765" customFormat="false" ht="15" hidden="false" customHeight="true" outlineLevel="0" collapsed="false">
      <c r="A1765" s="20" t="s">
        <v>5310</v>
      </c>
      <c r="B1765" s="165" t="s">
        <v>1691</v>
      </c>
      <c r="C1765" s="165" t="s">
        <v>1692</v>
      </c>
      <c r="D1765" s="165" t="s">
        <v>5311</v>
      </c>
      <c r="E1765" s="53" t="n">
        <v>31.6794998</v>
      </c>
      <c r="F1765" s="53" t="n">
        <v>-101.93464</v>
      </c>
      <c r="G1765" s="53"/>
      <c r="H1765" s="53"/>
      <c r="I1765" s="173" t="s">
        <v>317</v>
      </c>
      <c r="J1765" s="53" t="n">
        <v>1</v>
      </c>
    </row>
    <row r="1766" customFormat="false" ht="15" hidden="false" customHeight="true" outlineLevel="0" collapsed="false">
      <c r="A1766" s="20" t="s">
        <v>5312</v>
      </c>
      <c r="B1766" s="165" t="s">
        <v>1691</v>
      </c>
      <c r="C1766" s="165" t="s">
        <v>1692</v>
      </c>
      <c r="D1766" s="165" t="s">
        <v>5313</v>
      </c>
      <c r="E1766" s="53" t="n">
        <v>31.6760341</v>
      </c>
      <c r="F1766" s="53" t="n">
        <v>-101.91041</v>
      </c>
      <c r="G1766" s="53"/>
      <c r="H1766" s="53"/>
      <c r="I1766" s="173" t="s">
        <v>317</v>
      </c>
      <c r="J1766" s="53" t="n">
        <v>1</v>
      </c>
    </row>
    <row r="1767" customFormat="false" ht="15" hidden="false" customHeight="true" outlineLevel="0" collapsed="false">
      <c r="A1767" s="20" t="s">
        <v>5314</v>
      </c>
      <c r="B1767" s="165" t="s">
        <v>1691</v>
      </c>
      <c r="C1767" s="165" t="s">
        <v>1692</v>
      </c>
      <c r="D1767" s="165" t="s">
        <v>5315</v>
      </c>
      <c r="E1767" s="53" t="n">
        <v>31.6729337</v>
      </c>
      <c r="F1767" s="53" t="n">
        <v>-101.94676</v>
      </c>
      <c r="G1767" s="53"/>
      <c r="H1767" s="53"/>
      <c r="I1767" s="173" t="s">
        <v>317</v>
      </c>
      <c r="J1767" s="53" t="n">
        <v>1</v>
      </c>
    </row>
    <row r="1768" customFormat="false" ht="15" hidden="false" customHeight="true" outlineLevel="0" collapsed="false">
      <c r="A1768" s="20" t="s">
        <v>5316</v>
      </c>
      <c r="B1768" s="165" t="s">
        <v>1691</v>
      </c>
      <c r="C1768" s="165" t="s">
        <v>1692</v>
      </c>
      <c r="D1768" s="165" t="s">
        <v>5317</v>
      </c>
      <c r="E1768" s="53" t="n">
        <v>31.6818875</v>
      </c>
      <c r="F1768" s="53" t="n">
        <v>-102.11696</v>
      </c>
      <c r="G1768" s="53"/>
      <c r="H1768" s="53"/>
      <c r="I1768" s="173" t="s">
        <v>317</v>
      </c>
      <c r="J1768" s="53" t="n">
        <v>1</v>
      </c>
    </row>
    <row r="1769" customFormat="false" ht="15" hidden="false" customHeight="true" outlineLevel="0" collapsed="false">
      <c r="A1769" s="20" t="s">
        <v>5318</v>
      </c>
      <c r="B1769" s="165" t="s">
        <v>1691</v>
      </c>
      <c r="C1769" s="165" t="s">
        <v>1692</v>
      </c>
      <c r="D1769" s="165" t="s">
        <v>5319</v>
      </c>
      <c r="E1769" s="53" t="n">
        <v>31.64377</v>
      </c>
      <c r="F1769" s="53" t="n">
        <v>-102.15271</v>
      </c>
      <c r="G1769" s="53"/>
      <c r="H1769" s="53"/>
      <c r="I1769" s="173" t="s">
        <v>317</v>
      </c>
      <c r="J1769" s="53" t="n">
        <v>1</v>
      </c>
    </row>
    <row r="1770" customFormat="false" ht="15" hidden="false" customHeight="true" outlineLevel="0" collapsed="false">
      <c r="A1770" s="20" t="s">
        <v>5320</v>
      </c>
      <c r="B1770" s="165" t="s">
        <v>1691</v>
      </c>
      <c r="C1770" s="165" t="s">
        <v>1692</v>
      </c>
      <c r="D1770" s="165" t="s">
        <v>5321</v>
      </c>
      <c r="E1770" s="53" t="n">
        <v>31.653585</v>
      </c>
      <c r="F1770" s="53" t="n">
        <v>-102.14563</v>
      </c>
      <c r="G1770" s="53"/>
      <c r="H1770" s="53"/>
      <c r="I1770" s="173" t="s">
        <v>317</v>
      </c>
      <c r="J1770" s="53" t="n">
        <v>1</v>
      </c>
    </row>
    <row r="1771" customFormat="false" ht="15" hidden="false" customHeight="true" outlineLevel="0" collapsed="false">
      <c r="A1771" s="20" t="s">
        <v>5322</v>
      </c>
      <c r="B1771" s="165" t="s">
        <v>1691</v>
      </c>
      <c r="C1771" s="165" t="s">
        <v>1692</v>
      </c>
      <c r="D1771" s="165" t="s">
        <v>5323</v>
      </c>
      <c r="E1771" s="53" t="n">
        <v>31.6533076</v>
      </c>
      <c r="F1771" s="53" t="n">
        <v>-102.12714</v>
      </c>
      <c r="G1771" s="53"/>
      <c r="H1771" s="53"/>
      <c r="I1771" s="173" t="s">
        <v>317</v>
      </c>
      <c r="J1771" s="53" t="n">
        <v>1</v>
      </c>
    </row>
    <row r="1772" customFormat="false" ht="15" hidden="false" customHeight="true" outlineLevel="0" collapsed="false">
      <c r="A1772" s="20" t="s">
        <v>5324</v>
      </c>
      <c r="B1772" s="165" t="s">
        <v>1691</v>
      </c>
      <c r="C1772" s="165" t="s">
        <v>1692</v>
      </c>
      <c r="D1772" s="165" t="s">
        <v>5325</v>
      </c>
      <c r="E1772" s="53" t="n">
        <v>31.6548634</v>
      </c>
      <c r="F1772" s="53" t="n">
        <v>-102.12775</v>
      </c>
      <c r="G1772" s="53"/>
      <c r="H1772" s="53"/>
      <c r="I1772" s="173" t="s">
        <v>317</v>
      </c>
      <c r="J1772" s="53" t="n">
        <v>1</v>
      </c>
    </row>
    <row r="1773" customFormat="false" ht="15" hidden="false" customHeight="true" outlineLevel="0" collapsed="false">
      <c r="A1773" s="20" t="s">
        <v>5326</v>
      </c>
      <c r="B1773" s="165" t="s">
        <v>1691</v>
      </c>
      <c r="C1773" s="165" t="s">
        <v>1692</v>
      </c>
      <c r="D1773" s="165" t="s">
        <v>5327</v>
      </c>
      <c r="E1773" s="53" t="n">
        <v>31.657351</v>
      </c>
      <c r="F1773" s="53" t="n">
        <v>-102.11765</v>
      </c>
      <c r="G1773" s="53"/>
      <c r="H1773" s="53"/>
      <c r="I1773" s="173" t="s">
        <v>317</v>
      </c>
      <c r="J1773" s="53" t="n">
        <v>1</v>
      </c>
    </row>
    <row r="1774" customFormat="false" ht="15" hidden="false" customHeight="true" outlineLevel="0" collapsed="false">
      <c r="A1774" s="20" t="s">
        <v>5328</v>
      </c>
      <c r="B1774" s="165" t="s">
        <v>1691</v>
      </c>
      <c r="C1774" s="165" t="s">
        <v>1692</v>
      </c>
      <c r="D1774" s="165" t="s">
        <v>5329</v>
      </c>
      <c r="E1774" s="53" t="n">
        <v>31.658268</v>
      </c>
      <c r="F1774" s="53" t="n">
        <v>-102.11483</v>
      </c>
      <c r="G1774" s="53"/>
      <c r="H1774" s="53"/>
      <c r="I1774" s="173" t="s">
        <v>317</v>
      </c>
      <c r="J1774" s="53" t="n">
        <v>1</v>
      </c>
    </row>
    <row r="1775" customFormat="false" ht="15" hidden="false" customHeight="true" outlineLevel="0" collapsed="false">
      <c r="A1775" s="20" t="s">
        <v>5330</v>
      </c>
      <c r="B1775" s="165" t="s">
        <v>1691</v>
      </c>
      <c r="C1775" s="165" t="s">
        <v>1692</v>
      </c>
      <c r="D1775" s="165" t="s">
        <v>5331</v>
      </c>
      <c r="E1775" s="53" t="n">
        <v>31.6614027</v>
      </c>
      <c r="F1775" s="53" t="n">
        <v>-101.68336</v>
      </c>
      <c r="G1775" s="53"/>
      <c r="H1775" s="53"/>
      <c r="I1775" s="173" t="s">
        <v>317</v>
      </c>
      <c r="J1775" s="53" t="n">
        <v>1</v>
      </c>
    </row>
    <row r="1776" customFormat="false" ht="15" hidden="false" customHeight="true" outlineLevel="0" collapsed="false">
      <c r="A1776" s="20" t="s">
        <v>5332</v>
      </c>
      <c r="B1776" s="165" t="s">
        <v>1691</v>
      </c>
      <c r="C1776" s="165" t="s">
        <v>1692</v>
      </c>
      <c r="D1776" s="165" t="s">
        <v>5333</v>
      </c>
      <c r="E1776" s="53" t="n">
        <v>31.652795</v>
      </c>
      <c r="F1776" s="53" t="n">
        <v>-101.661</v>
      </c>
      <c r="G1776" s="53"/>
      <c r="H1776" s="53"/>
      <c r="I1776" s="173" t="s">
        <v>317</v>
      </c>
      <c r="J1776" s="53" t="n">
        <v>1</v>
      </c>
    </row>
    <row r="1777" customFormat="false" ht="15" hidden="false" customHeight="true" outlineLevel="0" collapsed="false">
      <c r="A1777" s="174" t="s">
        <v>5334</v>
      </c>
      <c r="B1777" s="165" t="s">
        <v>1691</v>
      </c>
      <c r="C1777" s="165" t="s">
        <v>1692</v>
      </c>
      <c r="D1777" s="165" t="s">
        <v>5335</v>
      </c>
      <c r="E1777" s="53" t="n">
        <v>31.6431555</v>
      </c>
      <c r="F1777" s="53" t="n">
        <v>-102.24826</v>
      </c>
      <c r="G1777" s="53"/>
      <c r="H1777" s="53"/>
      <c r="I1777" s="173" t="s">
        <v>317</v>
      </c>
      <c r="J1777" s="53" t="n">
        <v>1</v>
      </c>
    </row>
    <row r="1778" customFormat="false" ht="15" hidden="false" customHeight="true" outlineLevel="0" collapsed="false">
      <c r="A1778" s="20" t="s">
        <v>5336</v>
      </c>
      <c r="B1778" s="165" t="s">
        <v>1691</v>
      </c>
      <c r="C1778" s="165" t="s">
        <v>1692</v>
      </c>
      <c r="D1778" s="165" t="s">
        <v>5337</v>
      </c>
      <c r="E1778" s="53" t="n">
        <v>31.663388</v>
      </c>
      <c r="F1778" s="53" t="n">
        <v>-102.10171</v>
      </c>
      <c r="G1778" s="53"/>
      <c r="H1778" s="53"/>
      <c r="I1778" s="173" t="s">
        <v>317</v>
      </c>
      <c r="J1778" s="53" t="n">
        <v>1</v>
      </c>
    </row>
    <row r="1779" customFormat="false" ht="15" hidden="false" customHeight="true" outlineLevel="0" collapsed="false">
      <c r="A1779" s="20" t="s">
        <v>5338</v>
      </c>
      <c r="B1779" s="165" t="s">
        <v>1691</v>
      </c>
      <c r="C1779" s="165" t="s">
        <v>1692</v>
      </c>
      <c r="D1779" s="165" t="s">
        <v>5339</v>
      </c>
      <c r="E1779" s="53" t="n">
        <v>31.624979</v>
      </c>
      <c r="F1779" s="53" t="n">
        <v>-102.04516</v>
      </c>
      <c r="G1779" s="53"/>
      <c r="H1779" s="53"/>
      <c r="I1779" s="173" t="s">
        <v>317</v>
      </c>
      <c r="J1779" s="53" t="n">
        <v>1</v>
      </c>
    </row>
    <row r="1780" customFormat="false" ht="15" hidden="false" customHeight="true" outlineLevel="0" collapsed="false">
      <c r="A1780" s="20" t="s">
        <v>5340</v>
      </c>
      <c r="B1780" s="165" t="s">
        <v>1691</v>
      </c>
      <c r="C1780" s="165" t="s">
        <v>1692</v>
      </c>
      <c r="D1780" s="165" t="s">
        <v>5341</v>
      </c>
      <c r="E1780" s="53" t="n">
        <v>31.6388755</v>
      </c>
      <c r="F1780" s="53" t="n">
        <v>-101.9107</v>
      </c>
      <c r="G1780" s="53"/>
      <c r="H1780" s="53"/>
      <c r="I1780" s="173" t="s">
        <v>317</v>
      </c>
      <c r="J1780" s="53" t="n">
        <v>1</v>
      </c>
    </row>
    <row r="1781" customFormat="false" ht="15" hidden="false" customHeight="true" outlineLevel="0" collapsed="false">
      <c r="A1781" s="20" t="s">
        <v>5342</v>
      </c>
      <c r="B1781" s="165" t="s">
        <v>1691</v>
      </c>
      <c r="C1781" s="165" t="s">
        <v>1692</v>
      </c>
      <c r="D1781" s="165" t="s">
        <v>5343</v>
      </c>
      <c r="E1781" s="53" t="n">
        <v>31.6394262</v>
      </c>
      <c r="F1781" s="53" t="n">
        <v>-101.90831</v>
      </c>
      <c r="G1781" s="53"/>
      <c r="H1781" s="53"/>
      <c r="I1781" s="173" t="s">
        <v>317</v>
      </c>
      <c r="J1781" s="53" t="n">
        <v>1</v>
      </c>
    </row>
    <row r="1782" customFormat="false" ht="15" hidden="false" customHeight="true" outlineLevel="0" collapsed="false">
      <c r="A1782" s="20" t="s">
        <v>5344</v>
      </c>
      <c r="B1782" s="165" t="s">
        <v>1691</v>
      </c>
      <c r="C1782" s="165" t="s">
        <v>1692</v>
      </c>
      <c r="D1782" s="165" t="s">
        <v>5345</v>
      </c>
      <c r="E1782" s="53" t="n">
        <v>31.6325103</v>
      </c>
      <c r="F1782" s="53" t="n">
        <v>-101.87923</v>
      </c>
      <c r="G1782" s="53"/>
      <c r="H1782" s="53"/>
      <c r="I1782" s="173" t="s">
        <v>317</v>
      </c>
      <c r="J1782" s="53" t="n">
        <v>1</v>
      </c>
    </row>
    <row r="1783" customFormat="false" ht="15" hidden="false" customHeight="true" outlineLevel="0" collapsed="false">
      <c r="A1783" s="20" t="s">
        <v>5346</v>
      </c>
      <c r="B1783" s="165" t="s">
        <v>1691</v>
      </c>
      <c r="C1783" s="165" t="s">
        <v>1692</v>
      </c>
      <c r="D1783" s="165" t="s">
        <v>5347</v>
      </c>
      <c r="E1783" s="53" t="n">
        <v>31.64607</v>
      </c>
      <c r="F1783" s="53" t="n">
        <v>-101.76105</v>
      </c>
      <c r="G1783" s="53"/>
      <c r="H1783" s="53"/>
      <c r="I1783" s="173" t="s">
        <v>317</v>
      </c>
      <c r="J1783" s="53" t="n">
        <v>1</v>
      </c>
    </row>
    <row r="1784" customFormat="false" ht="15" hidden="false" customHeight="true" outlineLevel="0" collapsed="false">
      <c r="A1784" s="20" t="s">
        <v>5348</v>
      </c>
      <c r="B1784" s="165" t="s">
        <v>1691</v>
      </c>
      <c r="C1784" s="165" t="s">
        <v>1692</v>
      </c>
      <c r="D1784" s="165" t="s">
        <v>5349</v>
      </c>
      <c r="E1784" s="53" t="n">
        <v>31.6389067</v>
      </c>
      <c r="F1784" s="53" t="n">
        <v>-101.656935</v>
      </c>
      <c r="G1784" s="53"/>
      <c r="H1784" s="53"/>
      <c r="I1784" s="173" t="s">
        <v>317</v>
      </c>
      <c r="J1784" s="53" t="n">
        <v>1</v>
      </c>
    </row>
    <row r="1785" customFormat="false" ht="15" hidden="false" customHeight="true" outlineLevel="0" collapsed="false">
      <c r="A1785" s="20" t="s">
        <v>5350</v>
      </c>
      <c r="B1785" s="165" t="s">
        <v>1691</v>
      </c>
      <c r="C1785" s="165" t="s">
        <v>1692</v>
      </c>
      <c r="D1785" s="165" t="s">
        <v>5351</v>
      </c>
      <c r="E1785" s="53" t="n">
        <v>31.6422137</v>
      </c>
      <c r="F1785" s="53" t="n">
        <v>-101.63998</v>
      </c>
      <c r="G1785" s="53"/>
      <c r="H1785" s="53"/>
      <c r="I1785" s="173" t="s">
        <v>317</v>
      </c>
      <c r="J1785" s="53" t="n">
        <v>1</v>
      </c>
    </row>
    <row r="1786" customFormat="false" ht="15" hidden="false" customHeight="true" outlineLevel="0" collapsed="false">
      <c r="A1786" s="20" t="s">
        <v>5352</v>
      </c>
      <c r="B1786" s="165" t="s">
        <v>1691</v>
      </c>
      <c r="C1786" s="165" t="s">
        <v>1692</v>
      </c>
      <c r="D1786" s="165" t="s">
        <v>5353</v>
      </c>
      <c r="E1786" s="53" t="n">
        <v>31.6340637</v>
      </c>
      <c r="F1786" s="53" t="n">
        <v>-101.604195</v>
      </c>
      <c r="G1786" s="53"/>
      <c r="H1786" s="53"/>
      <c r="I1786" s="173" t="s">
        <v>317</v>
      </c>
      <c r="J1786" s="53" t="n">
        <v>1</v>
      </c>
    </row>
    <row r="1787" customFormat="false" ht="15" hidden="false" customHeight="true" outlineLevel="0" collapsed="false">
      <c r="A1787" s="20" t="s">
        <v>5354</v>
      </c>
      <c r="B1787" s="165" t="s">
        <v>1691</v>
      </c>
      <c r="C1787" s="165" t="s">
        <v>1692</v>
      </c>
      <c r="D1787" s="165" t="s">
        <v>5355</v>
      </c>
      <c r="E1787" s="53" t="n">
        <v>31.6336051</v>
      </c>
      <c r="F1787" s="53" t="n">
        <v>-101.48027</v>
      </c>
      <c r="G1787" s="53"/>
      <c r="H1787" s="53"/>
      <c r="I1787" s="173" t="s">
        <v>317</v>
      </c>
      <c r="J1787" s="53" t="n">
        <v>1</v>
      </c>
    </row>
    <row r="1788" customFormat="false" ht="15" hidden="false" customHeight="true" outlineLevel="0" collapsed="false">
      <c r="A1788" s="20" t="s">
        <v>5356</v>
      </c>
      <c r="B1788" s="165" t="s">
        <v>1691</v>
      </c>
      <c r="C1788" s="165" t="s">
        <v>1692</v>
      </c>
      <c r="D1788" s="165" t="s">
        <v>5357</v>
      </c>
      <c r="E1788" s="53" t="n">
        <v>31.6324679</v>
      </c>
      <c r="F1788" s="53" t="n">
        <v>-101.47875</v>
      </c>
      <c r="G1788" s="53"/>
      <c r="H1788" s="53"/>
      <c r="I1788" s="173" t="s">
        <v>317</v>
      </c>
      <c r="J1788" s="53" t="n">
        <v>1</v>
      </c>
    </row>
    <row r="1789" customFormat="false" ht="15" hidden="false" customHeight="true" outlineLevel="0" collapsed="false">
      <c r="A1789" s="20" t="s">
        <v>5358</v>
      </c>
      <c r="B1789" s="165" t="s">
        <v>1691</v>
      </c>
      <c r="C1789" s="165" t="s">
        <v>1692</v>
      </c>
      <c r="D1789" s="165" t="s">
        <v>5359</v>
      </c>
      <c r="E1789" s="53" t="n">
        <v>31.638211</v>
      </c>
      <c r="F1789" s="53" t="n">
        <v>-101.91385</v>
      </c>
      <c r="G1789" s="53"/>
      <c r="H1789" s="53"/>
      <c r="I1789" s="173" t="s">
        <v>317</v>
      </c>
      <c r="J1789" s="53" t="n">
        <v>1</v>
      </c>
    </row>
    <row r="1790" customFormat="false" ht="15" hidden="false" customHeight="true" outlineLevel="0" collapsed="false">
      <c r="A1790" s="20" t="s">
        <v>5360</v>
      </c>
      <c r="B1790" s="165" t="s">
        <v>1691</v>
      </c>
      <c r="C1790" s="165" t="s">
        <v>1692</v>
      </c>
      <c r="D1790" s="165" t="s">
        <v>5361</v>
      </c>
      <c r="E1790" s="53" t="n">
        <v>31.61502435</v>
      </c>
      <c r="F1790" s="53" t="n">
        <v>-102.13981</v>
      </c>
      <c r="G1790" s="53"/>
      <c r="H1790" s="53"/>
      <c r="I1790" s="173" t="s">
        <v>317</v>
      </c>
      <c r="J1790" s="53" t="n">
        <v>1</v>
      </c>
    </row>
    <row r="1791" customFormat="false" ht="15" hidden="false" customHeight="true" outlineLevel="0" collapsed="false">
      <c r="A1791" s="20" t="s">
        <v>5362</v>
      </c>
      <c r="B1791" s="165" t="s">
        <v>1691</v>
      </c>
      <c r="C1791" s="165" t="s">
        <v>1692</v>
      </c>
      <c r="D1791" s="165" t="s">
        <v>5363</v>
      </c>
      <c r="E1791" s="53" t="n">
        <v>31.60714</v>
      </c>
      <c r="F1791" s="53" t="n">
        <v>-102.13315</v>
      </c>
      <c r="G1791" s="53"/>
      <c r="H1791" s="53"/>
      <c r="I1791" s="173" t="s">
        <v>317</v>
      </c>
      <c r="J1791" s="53" t="n">
        <v>1</v>
      </c>
    </row>
    <row r="1792" customFormat="false" ht="15" hidden="false" customHeight="true" outlineLevel="0" collapsed="false">
      <c r="A1792" s="20" t="s">
        <v>5364</v>
      </c>
      <c r="B1792" s="165" t="s">
        <v>1691</v>
      </c>
      <c r="C1792" s="165" t="s">
        <v>1692</v>
      </c>
      <c r="D1792" s="165" t="s">
        <v>5365</v>
      </c>
      <c r="E1792" s="53" t="n">
        <v>31.602983</v>
      </c>
      <c r="F1792" s="53" t="n">
        <v>-102.07329</v>
      </c>
      <c r="G1792" s="53"/>
      <c r="H1792" s="53"/>
      <c r="I1792" s="173" t="s">
        <v>317</v>
      </c>
      <c r="J1792" s="53" t="n">
        <v>1</v>
      </c>
    </row>
    <row r="1793" customFormat="false" ht="15" hidden="false" customHeight="true" outlineLevel="0" collapsed="false">
      <c r="A1793" s="174" t="s">
        <v>5366</v>
      </c>
      <c r="B1793" s="165" t="s">
        <v>1691</v>
      </c>
      <c r="C1793" s="165" t="s">
        <v>1692</v>
      </c>
      <c r="D1793" s="165" t="s">
        <v>5367</v>
      </c>
      <c r="E1793" s="53" t="n">
        <v>31.6163162</v>
      </c>
      <c r="F1793" s="53" t="n">
        <v>-102.01466</v>
      </c>
      <c r="G1793" s="53"/>
      <c r="H1793" s="53"/>
      <c r="I1793" s="173" t="s">
        <v>317</v>
      </c>
      <c r="J1793" s="53" t="n">
        <v>1</v>
      </c>
    </row>
    <row r="1794" customFormat="false" ht="15" hidden="false" customHeight="true" outlineLevel="0" collapsed="false">
      <c r="A1794" s="20" t="s">
        <v>5368</v>
      </c>
      <c r="B1794" s="165" t="s">
        <v>1691</v>
      </c>
      <c r="C1794" s="165" t="s">
        <v>1692</v>
      </c>
      <c r="D1794" s="165" t="s">
        <v>5369</v>
      </c>
      <c r="E1794" s="53" t="n">
        <v>31.594114</v>
      </c>
      <c r="F1794" s="53" t="n">
        <v>-101.91712</v>
      </c>
      <c r="G1794" s="53"/>
      <c r="H1794" s="53"/>
      <c r="I1794" s="173" t="s">
        <v>317</v>
      </c>
      <c r="J1794" s="53" t="n">
        <v>1</v>
      </c>
    </row>
    <row r="1795" customFormat="false" ht="15" hidden="false" customHeight="true" outlineLevel="0" collapsed="false">
      <c r="A1795" s="20" t="s">
        <v>5370</v>
      </c>
      <c r="B1795" s="165" t="s">
        <v>1691</v>
      </c>
      <c r="C1795" s="165" t="s">
        <v>1692</v>
      </c>
      <c r="D1795" s="165" t="s">
        <v>5371</v>
      </c>
      <c r="E1795" s="53" t="n">
        <v>31.6081382</v>
      </c>
      <c r="F1795" s="53" t="n">
        <v>-101.52199</v>
      </c>
      <c r="G1795" s="53"/>
      <c r="H1795" s="53"/>
      <c r="I1795" s="173" t="s">
        <v>317</v>
      </c>
      <c r="J1795" s="53" t="n">
        <v>1</v>
      </c>
    </row>
    <row r="1796" customFormat="false" ht="15" hidden="false" customHeight="true" outlineLevel="0" collapsed="false">
      <c r="A1796" s="20" t="s">
        <v>5372</v>
      </c>
      <c r="B1796" s="165" t="s">
        <v>1691</v>
      </c>
      <c r="C1796" s="165" t="s">
        <v>1692</v>
      </c>
      <c r="D1796" s="165" t="s">
        <v>5373</v>
      </c>
      <c r="E1796" s="53" t="n">
        <v>31.5875928</v>
      </c>
      <c r="F1796" s="53" t="n">
        <v>-101.39703</v>
      </c>
      <c r="G1796" s="53"/>
      <c r="H1796" s="53"/>
      <c r="I1796" s="173" t="s">
        <v>317</v>
      </c>
      <c r="J1796" s="53" t="n">
        <v>1</v>
      </c>
    </row>
    <row r="1797" customFormat="false" ht="15" hidden="false" customHeight="true" outlineLevel="0" collapsed="false">
      <c r="A1797" s="20" t="s">
        <v>5374</v>
      </c>
      <c r="B1797" s="165" t="s">
        <v>1691</v>
      </c>
      <c r="C1797" s="165" t="s">
        <v>1692</v>
      </c>
      <c r="D1797" s="165" t="s">
        <v>5375</v>
      </c>
      <c r="E1797" s="53" t="n">
        <v>31.584071</v>
      </c>
      <c r="F1797" s="53" t="n">
        <v>-101.38756</v>
      </c>
      <c r="G1797" s="53"/>
      <c r="H1797" s="53"/>
      <c r="I1797" s="173" t="s">
        <v>317</v>
      </c>
      <c r="J1797" s="53" t="n">
        <v>1</v>
      </c>
    </row>
    <row r="1798" customFormat="false" ht="15" hidden="false" customHeight="true" outlineLevel="0" collapsed="false">
      <c r="A1798" s="20" t="s">
        <v>5376</v>
      </c>
      <c r="B1798" s="165" t="s">
        <v>1691</v>
      </c>
      <c r="C1798" s="165" t="s">
        <v>1692</v>
      </c>
      <c r="D1798" s="165" t="s">
        <v>5377</v>
      </c>
      <c r="E1798" s="53" t="n">
        <v>31.5936955</v>
      </c>
      <c r="F1798" s="53" t="n">
        <v>-101.50414</v>
      </c>
      <c r="G1798" s="53"/>
      <c r="H1798" s="53"/>
      <c r="I1798" s="173" t="s">
        <v>317</v>
      </c>
      <c r="J1798" s="53" t="n">
        <v>1</v>
      </c>
    </row>
    <row r="1799" customFormat="false" ht="15" hidden="false" customHeight="true" outlineLevel="0" collapsed="false">
      <c r="A1799" s="20" t="s">
        <v>5378</v>
      </c>
      <c r="B1799" s="165" t="s">
        <v>1691</v>
      </c>
      <c r="C1799" s="165" t="s">
        <v>1692</v>
      </c>
      <c r="D1799" s="165" t="s">
        <v>5379</v>
      </c>
      <c r="E1799" s="53" t="n">
        <v>31.5946634</v>
      </c>
      <c r="F1799" s="53" t="n">
        <v>-101.43647</v>
      </c>
      <c r="G1799" s="53"/>
      <c r="H1799" s="53"/>
      <c r="I1799" s="173" t="s">
        <v>317</v>
      </c>
      <c r="J1799" s="53" t="n">
        <v>1</v>
      </c>
    </row>
    <row r="1800" customFormat="false" ht="15" hidden="false" customHeight="true" outlineLevel="0" collapsed="false">
      <c r="A1800" s="20" t="s">
        <v>5380</v>
      </c>
      <c r="B1800" s="165" t="s">
        <v>1691</v>
      </c>
      <c r="C1800" s="165" t="s">
        <v>1692</v>
      </c>
      <c r="D1800" s="165" t="s">
        <v>5381</v>
      </c>
      <c r="E1800" s="53" t="n">
        <v>31.5748015</v>
      </c>
      <c r="F1800" s="53" t="n">
        <v>-102.15301</v>
      </c>
      <c r="G1800" s="53"/>
      <c r="H1800" s="53"/>
      <c r="I1800" s="173" t="s">
        <v>317</v>
      </c>
      <c r="J1800" s="53" t="n">
        <v>1</v>
      </c>
    </row>
    <row r="1801" customFormat="false" ht="15" hidden="false" customHeight="true" outlineLevel="0" collapsed="false">
      <c r="A1801" s="20" t="s">
        <v>5382</v>
      </c>
      <c r="B1801" s="165" t="s">
        <v>1691</v>
      </c>
      <c r="C1801" s="165" t="s">
        <v>1692</v>
      </c>
      <c r="D1801" s="165" t="s">
        <v>5383</v>
      </c>
      <c r="E1801" s="53" t="n">
        <v>31.5759969</v>
      </c>
      <c r="F1801" s="53" t="n">
        <v>-102.18497</v>
      </c>
      <c r="G1801" s="53"/>
      <c r="H1801" s="53"/>
      <c r="I1801" s="173" t="s">
        <v>317</v>
      </c>
      <c r="J1801" s="53" t="n">
        <v>1</v>
      </c>
    </row>
    <row r="1802" customFormat="false" ht="15" hidden="false" customHeight="true" outlineLevel="0" collapsed="false">
      <c r="A1802" s="20" t="s">
        <v>5384</v>
      </c>
      <c r="B1802" s="165" t="s">
        <v>1691</v>
      </c>
      <c r="C1802" s="165" t="s">
        <v>1692</v>
      </c>
      <c r="D1802" s="165" t="s">
        <v>5385</v>
      </c>
      <c r="E1802" s="53" t="n">
        <v>31.5826111</v>
      </c>
      <c r="F1802" s="53" t="n">
        <v>-102.04489</v>
      </c>
      <c r="G1802" s="53"/>
      <c r="H1802" s="53"/>
      <c r="I1802" s="173" t="s">
        <v>317</v>
      </c>
      <c r="J1802" s="53" t="n">
        <v>1</v>
      </c>
    </row>
    <row r="1803" customFormat="false" ht="15" hidden="false" customHeight="true" outlineLevel="0" collapsed="false">
      <c r="A1803" s="20" t="s">
        <v>5386</v>
      </c>
      <c r="B1803" s="165" t="s">
        <v>1691</v>
      </c>
      <c r="C1803" s="165" t="s">
        <v>1692</v>
      </c>
      <c r="D1803" s="165" t="s">
        <v>5387</v>
      </c>
      <c r="E1803" s="53" t="n">
        <v>31.5540527</v>
      </c>
      <c r="F1803" s="53" t="n">
        <v>-102.08228</v>
      </c>
      <c r="G1803" s="53"/>
      <c r="H1803" s="53"/>
      <c r="I1803" s="173" t="s">
        <v>317</v>
      </c>
      <c r="J1803" s="53" t="n">
        <v>1</v>
      </c>
    </row>
    <row r="1804" customFormat="false" ht="15" hidden="false" customHeight="true" outlineLevel="0" collapsed="false">
      <c r="A1804" s="20" t="s">
        <v>5388</v>
      </c>
      <c r="B1804" s="165" t="s">
        <v>1691</v>
      </c>
      <c r="C1804" s="165" t="s">
        <v>1692</v>
      </c>
      <c r="D1804" s="165" t="s">
        <v>5389</v>
      </c>
      <c r="E1804" s="53" t="n">
        <v>31.5539927</v>
      </c>
      <c r="F1804" s="53" t="n">
        <v>-102.0095</v>
      </c>
      <c r="G1804" s="53"/>
      <c r="H1804" s="53"/>
      <c r="I1804" s="173" t="s">
        <v>317</v>
      </c>
      <c r="J1804" s="53" t="n">
        <v>1</v>
      </c>
    </row>
    <row r="1805" customFormat="false" ht="15" hidden="false" customHeight="true" outlineLevel="0" collapsed="false">
      <c r="A1805" s="20" t="s">
        <v>5390</v>
      </c>
      <c r="B1805" s="165" t="s">
        <v>1691</v>
      </c>
      <c r="C1805" s="165" t="s">
        <v>1692</v>
      </c>
      <c r="D1805" s="165" t="s">
        <v>5391</v>
      </c>
      <c r="E1805" s="53" t="n">
        <v>31.567247</v>
      </c>
      <c r="F1805" s="53" t="n">
        <v>-101.84415</v>
      </c>
      <c r="G1805" s="53"/>
      <c r="H1805" s="53"/>
      <c r="I1805" s="173" t="s">
        <v>317</v>
      </c>
      <c r="J1805" s="53" t="n">
        <v>1</v>
      </c>
    </row>
    <row r="1806" customFormat="false" ht="15" hidden="false" customHeight="true" outlineLevel="0" collapsed="false">
      <c r="A1806" s="20" t="s">
        <v>5392</v>
      </c>
      <c r="B1806" s="165" t="s">
        <v>1691</v>
      </c>
      <c r="C1806" s="165" t="s">
        <v>1692</v>
      </c>
      <c r="D1806" s="165" t="s">
        <v>5393</v>
      </c>
      <c r="E1806" s="53" t="n">
        <v>31.567569</v>
      </c>
      <c r="F1806" s="53" t="n">
        <v>-101.58352</v>
      </c>
      <c r="G1806" s="53"/>
      <c r="H1806" s="53"/>
      <c r="I1806" s="173" t="s">
        <v>317</v>
      </c>
      <c r="J1806" s="53" t="n">
        <v>1</v>
      </c>
    </row>
    <row r="1807" customFormat="false" ht="15" hidden="false" customHeight="true" outlineLevel="0" collapsed="false">
      <c r="A1807" s="20" t="s">
        <v>5394</v>
      </c>
      <c r="B1807" s="165" t="s">
        <v>1691</v>
      </c>
      <c r="C1807" s="165" t="s">
        <v>1692</v>
      </c>
      <c r="D1807" s="165" t="s">
        <v>5395</v>
      </c>
      <c r="E1807" s="53" t="n">
        <v>31.5628241</v>
      </c>
      <c r="F1807" s="53" t="n">
        <v>-101.51155</v>
      </c>
      <c r="G1807" s="53"/>
      <c r="H1807" s="53"/>
      <c r="I1807" s="173" t="s">
        <v>317</v>
      </c>
      <c r="J1807" s="53" t="n">
        <v>1</v>
      </c>
    </row>
    <row r="1808" customFormat="false" ht="15" hidden="false" customHeight="true" outlineLevel="0" collapsed="false">
      <c r="A1808" s="20" t="s">
        <v>5396</v>
      </c>
      <c r="B1808" s="165" t="s">
        <v>1691</v>
      </c>
      <c r="C1808" s="165" t="s">
        <v>1692</v>
      </c>
      <c r="D1808" s="165" t="s">
        <v>5397</v>
      </c>
      <c r="E1808" s="53" t="n">
        <v>31.56536</v>
      </c>
      <c r="F1808" s="53" t="n">
        <v>-101.51231</v>
      </c>
      <c r="G1808" s="53"/>
      <c r="H1808" s="53"/>
      <c r="I1808" s="173" t="s">
        <v>317</v>
      </c>
      <c r="J1808" s="53" t="n">
        <v>1</v>
      </c>
    </row>
    <row r="1809" customFormat="false" ht="15" hidden="false" customHeight="true" outlineLevel="0" collapsed="false">
      <c r="A1809" s="20" t="s">
        <v>5398</v>
      </c>
      <c r="B1809" s="165" t="s">
        <v>1691</v>
      </c>
      <c r="C1809" s="165" t="s">
        <v>1692</v>
      </c>
      <c r="D1809" s="165" t="s">
        <v>5399</v>
      </c>
      <c r="E1809" s="53" t="n">
        <v>31.563925</v>
      </c>
      <c r="F1809" s="53" t="n">
        <v>-101.61821</v>
      </c>
      <c r="G1809" s="53"/>
      <c r="H1809" s="53"/>
      <c r="I1809" s="173" t="s">
        <v>317</v>
      </c>
      <c r="J1809" s="53" t="n">
        <v>1</v>
      </c>
    </row>
    <row r="1810" customFormat="false" ht="15" hidden="false" customHeight="true" outlineLevel="0" collapsed="false">
      <c r="A1810" s="20" t="s">
        <v>5400</v>
      </c>
      <c r="B1810" s="165" t="s">
        <v>1691</v>
      </c>
      <c r="C1810" s="165" t="s">
        <v>1692</v>
      </c>
      <c r="D1810" s="165" t="s">
        <v>5401</v>
      </c>
      <c r="E1810" s="53" t="n">
        <v>31.533448</v>
      </c>
      <c r="F1810" s="53" t="n">
        <v>-102.08559</v>
      </c>
      <c r="G1810" s="53"/>
      <c r="H1810" s="53"/>
      <c r="I1810" s="173" t="s">
        <v>317</v>
      </c>
      <c r="J1810" s="53" t="n">
        <v>1</v>
      </c>
    </row>
    <row r="1811" customFormat="false" ht="15" hidden="false" customHeight="true" outlineLevel="0" collapsed="false">
      <c r="A1811" s="20" t="s">
        <v>5402</v>
      </c>
      <c r="B1811" s="165" t="s">
        <v>1691</v>
      </c>
      <c r="C1811" s="165" t="s">
        <v>1692</v>
      </c>
      <c r="D1811" s="165" t="s">
        <v>5403</v>
      </c>
      <c r="E1811" s="53" t="n">
        <v>31.531619</v>
      </c>
      <c r="F1811" s="53" t="n">
        <v>-101.99763</v>
      </c>
      <c r="G1811" s="53"/>
      <c r="H1811" s="53"/>
      <c r="I1811" s="173" t="s">
        <v>317</v>
      </c>
      <c r="J1811" s="53" t="n">
        <v>1</v>
      </c>
    </row>
    <row r="1812" customFormat="false" ht="15" hidden="false" customHeight="true" outlineLevel="0" collapsed="false">
      <c r="A1812" s="20" t="s">
        <v>5404</v>
      </c>
      <c r="B1812" s="165" t="s">
        <v>1691</v>
      </c>
      <c r="C1812" s="165" t="s">
        <v>1692</v>
      </c>
      <c r="D1812" s="165" t="s">
        <v>5405</v>
      </c>
      <c r="E1812" s="53" t="n">
        <v>31.538855</v>
      </c>
      <c r="F1812" s="53" t="n">
        <v>-101.90879</v>
      </c>
      <c r="G1812" s="53"/>
      <c r="H1812" s="53"/>
      <c r="I1812" s="173" t="s">
        <v>317</v>
      </c>
      <c r="J1812" s="53" t="n">
        <v>1</v>
      </c>
    </row>
    <row r="1813" customFormat="false" ht="15" hidden="false" customHeight="true" outlineLevel="0" collapsed="false">
      <c r="A1813" s="20" t="s">
        <v>5406</v>
      </c>
      <c r="B1813" s="165" t="s">
        <v>1691</v>
      </c>
      <c r="C1813" s="165" t="s">
        <v>1692</v>
      </c>
      <c r="D1813" s="165" t="s">
        <v>5407</v>
      </c>
      <c r="E1813" s="53" t="n">
        <v>31.5363518</v>
      </c>
      <c r="F1813" s="53" t="n">
        <v>-101.53456</v>
      </c>
      <c r="G1813" s="53"/>
      <c r="H1813" s="53"/>
      <c r="I1813" s="173" t="s">
        <v>317</v>
      </c>
      <c r="J1813" s="53" t="n">
        <v>1</v>
      </c>
    </row>
    <row r="1814" customFormat="false" ht="15" hidden="false" customHeight="true" outlineLevel="0" collapsed="false">
      <c r="A1814" s="20" t="s">
        <v>5408</v>
      </c>
      <c r="B1814" s="165" t="s">
        <v>1691</v>
      </c>
      <c r="C1814" s="165" t="s">
        <v>1692</v>
      </c>
      <c r="D1814" s="165" t="s">
        <v>5409</v>
      </c>
      <c r="E1814" s="53" t="n">
        <v>31.5410081</v>
      </c>
      <c r="F1814" s="53" t="n">
        <v>-101.69809</v>
      </c>
      <c r="G1814" s="53"/>
      <c r="H1814" s="53"/>
      <c r="I1814" s="173" t="s">
        <v>317</v>
      </c>
      <c r="J1814" s="53" t="n">
        <v>1</v>
      </c>
    </row>
    <row r="1815" customFormat="false" ht="15" hidden="false" customHeight="true" outlineLevel="0" collapsed="false">
      <c r="A1815" s="20" t="s">
        <v>5410</v>
      </c>
      <c r="B1815" s="165" t="s">
        <v>1691</v>
      </c>
      <c r="C1815" s="165" t="s">
        <v>1692</v>
      </c>
      <c r="D1815" s="165" t="s">
        <v>5411</v>
      </c>
      <c r="E1815" s="53" t="n">
        <v>31.5270036</v>
      </c>
      <c r="F1815" s="53" t="n">
        <v>-101.61869</v>
      </c>
      <c r="G1815" s="53"/>
      <c r="H1815" s="53"/>
      <c r="I1815" s="173" t="s">
        <v>317</v>
      </c>
      <c r="J1815" s="53" t="n">
        <v>1</v>
      </c>
    </row>
    <row r="1816" customFormat="false" ht="15" hidden="false" customHeight="true" outlineLevel="0" collapsed="false">
      <c r="A1816" s="20" t="s">
        <v>5412</v>
      </c>
      <c r="B1816" s="165" t="s">
        <v>1691</v>
      </c>
      <c r="C1816" s="165" t="s">
        <v>1692</v>
      </c>
      <c r="D1816" s="165" t="s">
        <v>5413</v>
      </c>
      <c r="E1816" s="53" t="n">
        <v>31.538567</v>
      </c>
      <c r="F1816" s="53" t="n">
        <v>-101.59205</v>
      </c>
      <c r="G1816" s="53"/>
      <c r="H1816" s="53"/>
      <c r="I1816" s="173" t="s">
        <v>317</v>
      </c>
      <c r="J1816" s="53" t="n">
        <v>1</v>
      </c>
    </row>
    <row r="1817" customFormat="false" ht="15" hidden="false" customHeight="true" outlineLevel="0" collapsed="false">
      <c r="A1817" s="20" t="s">
        <v>5414</v>
      </c>
      <c r="B1817" s="165" t="s">
        <v>1691</v>
      </c>
      <c r="C1817" s="165" t="s">
        <v>1692</v>
      </c>
      <c r="D1817" s="165" t="s">
        <v>5415</v>
      </c>
      <c r="E1817" s="53" t="n">
        <v>31.52894735</v>
      </c>
      <c r="F1817" s="53" t="n">
        <v>-101.388095</v>
      </c>
      <c r="G1817" s="53"/>
      <c r="H1817" s="53"/>
      <c r="I1817" s="173" t="s">
        <v>317</v>
      </c>
      <c r="J1817" s="53" t="n">
        <v>1</v>
      </c>
    </row>
    <row r="1818" customFormat="false" ht="15" hidden="false" customHeight="true" outlineLevel="0" collapsed="false">
      <c r="A1818" s="20" t="s">
        <v>5416</v>
      </c>
      <c r="B1818" s="165" t="s">
        <v>1691</v>
      </c>
      <c r="C1818" s="165" t="s">
        <v>1692</v>
      </c>
      <c r="D1818" s="165" t="s">
        <v>5417</v>
      </c>
      <c r="E1818" s="53" t="n">
        <v>31.527702</v>
      </c>
      <c r="F1818" s="53" t="n">
        <v>-102.27014</v>
      </c>
      <c r="G1818" s="53"/>
      <c r="H1818" s="53"/>
      <c r="I1818" s="173" t="s">
        <v>317</v>
      </c>
      <c r="J1818" s="53" t="n">
        <v>1</v>
      </c>
    </row>
    <row r="1819" customFormat="false" ht="15" hidden="false" customHeight="true" outlineLevel="0" collapsed="false">
      <c r="A1819" s="20" t="s">
        <v>5418</v>
      </c>
      <c r="B1819" s="165" t="s">
        <v>1691</v>
      </c>
      <c r="C1819" s="165" t="s">
        <v>1692</v>
      </c>
      <c r="D1819" s="165" t="s">
        <v>5419</v>
      </c>
      <c r="E1819" s="53" t="n">
        <v>31.5242145</v>
      </c>
      <c r="F1819" s="53" t="n">
        <v>-102.20699</v>
      </c>
      <c r="G1819" s="53"/>
      <c r="H1819" s="53"/>
      <c r="I1819" s="173" t="s">
        <v>317</v>
      </c>
      <c r="J1819" s="53" t="n">
        <v>1</v>
      </c>
    </row>
    <row r="1820" customFormat="false" ht="15" hidden="false" customHeight="true" outlineLevel="0" collapsed="false">
      <c r="A1820" s="20" t="s">
        <v>5420</v>
      </c>
      <c r="B1820" s="165" t="s">
        <v>1691</v>
      </c>
      <c r="C1820" s="165" t="s">
        <v>1692</v>
      </c>
      <c r="D1820" s="165" t="s">
        <v>5421</v>
      </c>
      <c r="E1820" s="53" t="n">
        <v>31.51013</v>
      </c>
      <c r="F1820" s="53" t="n">
        <v>-101.38589</v>
      </c>
      <c r="G1820" s="53"/>
      <c r="H1820" s="53"/>
      <c r="I1820" s="173" t="s">
        <v>317</v>
      </c>
      <c r="J1820" s="53" t="n">
        <v>1</v>
      </c>
    </row>
    <row r="1821" customFormat="false" ht="15" hidden="false" customHeight="true" outlineLevel="0" collapsed="false">
      <c r="A1821" s="20" t="s">
        <v>5422</v>
      </c>
      <c r="B1821" s="165" t="s">
        <v>1691</v>
      </c>
      <c r="C1821" s="165" t="s">
        <v>1692</v>
      </c>
      <c r="D1821" s="165" t="s">
        <v>5423</v>
      </c>
      <c r="E1821" s="53" t="n">
        <v>31.5077837</v>
      </c>
      <c r="F1821" s="53" t="n">
        <v>-101.39205</v>
      </c>
      <c r="G1821" s="53"/>
      <c r="H1821" s="53"/>
      <c r="I1821" s="173" t="s">
        <v>317</v>
      </c>
      <c r="J1821" s="53" t="n">
        <v>1</v>
      </c>
    </row>
    <row r="1822" customFormat="false" ht="15" hidden="false" customHeight="true" outlineLevel="0" collapsed="false">
      <c r="A1822" s="20" t="s">
        <v>5424</v>
      </c>
      <c r="B1822" s="165" t="s">
        <v>1691</v>
      </c>
      <c r="C1822" s="165" t="s">
        <v>1692</v>
      </c>
      <c r="D1822" s="165" t="s">
        <v>5425</v>
      </c>
      <c r="E1822" s="53" t="n">
        <v>31.5162475</v>
      </c>
      <c r="F1822" s="53" t="n">
        <v>-101.60624</v>
      </c>
      <c r="G1822" s="53"/>
      <c r="H1822" s="53"/>
      <c r="I1822" s="173" t="s">
        <v>317</v>
      </c>
      <c r="J1822" s="53" t="n">
        <v>1</v>
      </c>
    </row>
    <row r="1823" customFormat="false" ht="15" hidden="false" customHeight="true" outlineLevel="0" collapsed="false">
      <c r="A1823" s="20" t="s">
        <v>5426</v>
      </c>
      <c r="B1823" s="165" t="s">
        <v>1691</v>
      </c>
      <c r="C1823" s="165" t="s">
        <v>1692</v>
      </c>
      <c r="D1823" s="165" t="s">
        <v>5427</v>
      </c>
      <c r="E1823" s="53" t="n">
        <v>31.51406</v>
      </c>
      <c r="F1823" s="53" t="n">
        <v>-101.66526</v>
      </c>
      <c r="G1823" s="53"/>
      <c r="H1823" s="53"/>
      <c r="I1823" s="173" t="s">
        <v>317</v>
      </c>
      <c r="J1823" s="53" t="n">
        <v>1</v>
      </c>
    </row>
    <row r="1824" customFormat="false" ht="15" hidden="false" customHeight="true" outlineLevel="0" collapsed="false">
      <c r="A1824" s="20" t="s">
        <v>5428</v>
      </c>
      <c r="B1824" s="165" t="s">
        <v>1691</v>
      </c>
      <c r="C1824" s="165" t="s">
        <v>1692</v>
      </c>
      <c r="D1824" s="165" t="s">
        <v>5429</v>
      </c>
      <c r="E1824" s="53" t="n">
        <v>31.5028085</v>
      </c>
      <c r="F1824" s="53" t="n">
        <v>-101.69721</v>
      </c>
      <c r="G1824" s="53"/>
      <c r="H1824" s="53"/>
      <c r="I1824" s="173" t="s">
        <v>317</v>
      </c>
      <c r="J1824" s="53" t="n">
        <v>1</v>
      </c>
    </row>
    <row r="1825" customFormat="false" ht="15" hidden="false" customHeight="true" outlineLevel="0" collapsed="false">
      <c r="A1825" s="20" t="s">
        <v>5430</v>
      </c>
      <c r="B1825" s="165" t="s">
        <v>1691</v>
      </c>
      <c r="C1825" s="165" t="s">
        <v>1692</v>
      </c>
      <c r="D1825" s="165" t="s">
        <v>5431</v>
      </c>
      <c r="E1825" s="53" t="n">
        <v>31.5168766</v>
      </c>
      <c r="F1825" s="53" t="n">
        <v>-101.90094</v>
      </c>
      <c r="G1825" s="53"/>
      <c r="H1825" s="53"/>
      <c r="I1825" s="173" t="s">
        <v>317</v>
      </c>
      <c r="J1825" s="53" t="n">
        <v>1</v>
      </c>
    </row>
    <row r="1826" customFormat="false" ht="15" hidden="false" customHeight="true" outlineLevel="0" collapsed="false">
      <c r="A1826" s="20" t="s">
        <v>5432</v>
      </c>
      <c r="B1826" s="165" t="s">
        <v>1691</v>
      </c>
      <c r="C1826" s="165" t="s">
        <v>1692</v>
      </c>
      <c r="D1826" s="165" t="s">
        <v>5433</v>
      </c>
      <c r="E1826" s="53" t="n">
        <v>31.509531</v>
      </c>
      <c r="F1826" s="53" t="n">
        <v>-102.09784</v>
      </c>
      <c r="G1826" s="53"/>
      <c r="H1826" s="53"/>
      <c r="I1826" s="173" t="s">
        <v>317</v>
      </c>
      <c r="J1826" s="53" t="n">
        <v>1</v>
      </c>
    </row>
    <row r="1827" customFormat="false" ht="15" hidden="false" customHeight="true" outlineLevel="0" collapsed="false">
      <c r="A1827" s="20" t="s">
        <v>5434</v>
      </c>
      <c r="B1827" s="165" t="s">
        <v>1691</v>
      </c>
      <c r="C1827" s="165" t="s">
        <v>1692</v>
      </c>
      <c r="D1827" s="165" t="s">
        <v>5435</v>
      </c>
      <c r="E1827" s="53" t="n">
        <v>31.5058732</v>
      </c>
      <c r="F1827" s="53" t="n">
        <v>-102.0959</v>
      </c>
      <c r="G1827" s="53"/>
      <c r="H1827" s="53"/>
      <c r="I1827" s="173" t="s">
        <v>317</v>
      </c>
      <c r="J1827" s="53" t="n">
        <v>1</v>
      </c>
    </row>
    <row r="1828" customFormat="false" ht="15" hidden="false" customHeight="true" outlineLevel="0" collapsed="false">
      <c r="A1828" s="20" t="s">
        <v>5436</v>
      </c>
      <c r="B1828" s="165" t="s">
        <v>1691</v>
      </c>
      <c r="C1828" s="165" t="s">
        <v>1692</v>
      </c>
      <c r="D1828" s="165" t="s">
        <v>5437</v>
      </c>
      <c r="E1828" s="53" t="n">
        <v>31.5013281</v>
      </c>
      <c r="F1828" s="53" t="n">
        <v>-101.610695</v>
      </c>
      <c r="G1828" s="53"/>
      <c r="H1828" s="53"/>
      <c r="I1828" s="173" t="s">
        <v>317</v>
      </c>
      <c r="J1828" s="53" t="n">
        <v>1</v>
      </c>
    </row>
    <row r="1829" customFormat="false" ht="15" hidden="false" customHeight="true" outlineLevel="0" collapsed="false">
      <c r="A1829" s="20" t="s">
        <v>5438</v>
      </c>
      <c r="B1829" s="165" t="s">
        <v>1691</v>
      </c>
      <c r="C1829" s="165" t="s">
        <v>1692</v>
      </c>
      <c r="D1829" s="165" t="s">
        <v>5439</v>
      </c>
      <c r="E1829" s="53" t="n">
        <v>31.500958</v>
      </c>
      <c r="F1829" s="53" t="n">
        <v>-101.45455</v>
      </c>
      <c r="G1829" s="53"/>
      <c r="H1829" s="53"/>
      <c r="I1829" s="173" t="s">
        <v>317</v>
      </c>
      <c r="J1829" s="53" t="n">
        <v>1</v>
      </c>
    </row>
    <row r="1830" customFormat="false" ht="15" hidden="false" customHeight="true" outlineLevel="0" collapsed="false">
      <c r="A1830" s="20" t="s">
        <v>5440</v>
      </c>
      <c r="B1830" s="165" t="s">
        <v>1691</v>
      </c>
      <c r="C1830" s="165" t="s">
        <v>1692</v>
      </c>
      <c r="D1830" s="165" t="s">
        <v>5441</v>
      </c>
      <c r="E1830" s="53" t="n">
        <v>31.4927314</v>
      </c>
      <c r="F1830" s="53" t="n">
        <v>-101.63285</v>
      </c>
      <c r="G1830" s="53"/>
      <c r="H1830" s="53"/>
      <c r="I1830" s="173" t="s">
        <v>317</v>
      </c>
      <c r="J1830" s="53" t="n">
        <v>1</v>
      </c>
    </row>
    <row r="1831" customFormat="false" ht="15" hidden="false" customHeight="true" outlineLevel="0" collapsed="false">
      <c r="A1831" s="20" t="s">
        <v>5442</v>
      </c>
      <c r="B1831" s="165" t="s">
        <v>1691</v>
      </c>
      <c r="C1831" s="165" t="s">
        <v>1692</v>
      </c>
      <c r="D1831" s="165" t="s">
        <v>5443</v>
      </c>
      <c r="E1831" s="53" t="n">
        <v>31.463173</v>
      </c>
      <c r="F1831" s="53" t="n">
        <v>-101.48811</v>
      </c>
      <c r="G1831" s="53"/>
      <c r="H1831" s="53"/>
      <c r="I1831" s="173" t="s">
        <v>317</v>
      </c>
      <c r="J1831" s="53" t="n">
        <v>1</v>
      </c>
    </row>
    <row r="1832" customFormat="false" ht="15" hidden="false" customHeight="true" outlineLevel="0" collapsed="false">
      <c r="A1832" s="20" t="s">
        <v>5444</v>
      </c>
      <c r="B1832" s="165" t="s">
        <v>1691</v>
      </c>
      <c r="C1832" s="165" t="s">
        <v>1692</v>
      </c>
      <c r="D1832" s="165" t="s">
        <v>5445</v>
      </c>
      <c r="E1832" s="53" t="n">
        <v>31.4678823</v>
      </c>
      <c r="F1832" s="53" t="n">
        <v>-101.50059</v>
      </c>
      <c r="G1832" s="53"/>
      <c r="H1832" s="53"/>
      <c r="I1832" s="173" t="s">
        <v>317</v>
      </c>
      <c r="J1832" s="53" t="n">
        <v>1</v>
      </c>
    </row>
    <row r="1833" customFormat="false" ht="15" hidden="false" customHeight="true" outlineLevel="0" collapsed="false">
      <c r="A1833" s="20" t="s">
        <v>5446</v>
      </c>
      <c r="B1833" s="165" t="s">
        <v>1691</v>
      </c>
      <c r="C1833" s="165" t="s">
        <v>1692</v>
      </c>
      <c r="D1833" s="165" t="s">
        <v>5447</v>
      </c>
      <c r="E1833" s="53" t="n">
        <v>31.4753574</v>
      </c>
      <c r="F1833" s="53" t="n">
        <v>-101.62476</v>
      </c>
      <c r="G1833" s="53"/>
      <c r="H1833" s="53"/>
      <c r="I1833" s="173" t="s">
        <v>317</v>
      </c>
      <c r="J1833" s="53" t="n">
        <v>1</v>
      </c>
    </row>
    <row r="1834" customFormat="false" ht="15" hidden="false" customHeight="true" outlineLevel="0" collapsed="false">
      <c r="A1834" s="20" t="s">
        <v>5448</v>
      </c>
      <c r="B1834" s="165" t="s">
        <v>1691</v>
      </c>
      <c r="C1834" s="165" t="s">
        <v>1692</v>
      </c>
      <c r="D1834" s="165" t="s">
        <v>5449</v>
      </c>
      <c r="E1834" s="53" t="n">
        <v>31.4645216</v>
      </c>
      <c r="F1834" s="53" t="n">
        <v>-101.67106</v>
      </c>
      <c r="G1834" s="53"/>
      <c r="H1834" s="53"/>
      <c r="I1834" s="173" t="s">
        <v>317</v>
      </c>
      <c r="J1834" s="53" t="n">
        <v>1</v>
      </c>
    </row>
    <row r="1835" customFormat="false" ht="15" hidden="false" customHeight="true" outlineLevel="0" collapsed="false">
      <c r="A1835" s="20" t="s">
        <v>5450</v>
      </c>
      <c r="B1835" s="165" t="s">
        <v>1691</v>
      </c>
      <c r="C1835" s="165" t="s">
        <v>1692</v>
      </c>
      <c r="D1835" s="165" t="s">
        <v>5451</v>
      </c>
      <c r="E1835" s="53" t="n">
        <v>31.4621357</v>
      </c>
      <c r="F1835" s="53" t="n">
        <v>-101.61416</v>
      </c>
      <c r="G1835" s="53"/>
      <c r="H1835" s="53"/>
      <c r="I1835" s="173" t="s">
        <v>317</v>
      </c>
      <c r="J1835" s="53" t="n">
        <v>1</v>
      </c>
    </row>
    <row r="1836" customFormat="false" ht="15" hidden="false" customHeight="true" outlineLevel="0" collapsed="false">
      <c r="A1836" s="20" t="s">
        <v>5452</v>
      </c>
      <c r="B1836" s="165" t="s">
        <v>1691</v>
      </c>
      <c r="C1836" s="165" t="s">
        <v>1692</v>
      </c>
      <c r="D1836" s="165" t="s">
        <v>5453</v>
      </c>
      <c r="E1836" s="53" t="n">
        <v>31.468175</v>
      </c>
      <c r="F1836" s="53" t="n">
        <v>-102.08714</v>
      </c>
      <c r="G1836" s="53"/>
      <c r="H1836" s="53"/>
      <c r="I1836" s="173" t="s">
        <v>317</v>
      </c>
      <c r="J1836" s="53" t="n">
        <v>1</v>
      </c>
    </row>
    <row r="1837" customFormat="false" ht="15" hidden="false" customHeight="true" outlineLevel="0" collapsed="false">
      <c r="A1837" s="20" t="s">
        <v>5454</v>
      </c>
      <c r="B1837" s="165" t="s">
        <v>1691</v>
      </c>
      <c r="C1837" s="165" t="s">
        <v>1692</v>
      </c>
      <c r="D1837" s="165" t="s">
        <v>5455</v>
      </c>
      <c r="E1837" s="53" t="n">
        <v>31.4671755</v>
      </c>
      <c r="F1837" s="53" t="n">
        <v>-102.09113</v>
      </c>
      <c r="G1837" s="53"/>
      <c r="H1837" s="53"/>
      <c r="I1837" s="173" t="s">
        <v>317</v>
      </c>
      <c r="J1837" s="53" t="n">
        <v>1</v>
      </c>
    </row>
    <row r="1838" customFormat="false" ht="15" hidden="false" customHeight="true" outlineLevel="0" collapsed="false">
      <c r="A1838" s="20" t="s">
        <v>5456</v>
      </c>
      <c r="B1838" s="165" t="s">
        <v>1691</v>
      </c>
      <c r="C1838" s="165" t="s">
        <v>1692</v>
      </c>
      <c r="D1838" s="165" t="s">
        <v>5457</v>
      </c>
      <c r="E1838" s="53" t="n">
        <v>31.585613</v>
      </c>
      <c r="F1838" s="53" t="n">
        <v>-104.06802</v>
      </c>
      <c r="G1838" s="53"/>
      <c r="H1838" s="53"/>
      <c r="I1838" s="173" t="s">
        <v>317</v>
      </c>
      <c r="J1838" s="53" t="n">
        <v>1</v>
      </c>
    </row>
    <row r="1839" customFormat="false" ht="15" hidden="false" customHeight="true" outlineLevel="0" collapsed="false">
      <c r="A1839" s="20" t="s">
        <v>5458</v>
      </c>
      <c r="B1839" s="165" t="s">
        <v>1691</v>
      </c>
      <c r="C1839" s="165" t="s">
        <v>1692</v>
      </c>
      <c r="D1839" s="165" t="s">
        <v>5459</v>
      </c>
      <c r="E1839" s="53" t="n">
        <v>31.738149</v>
      </c>
      <c r="F1839" s="53" t="n">
        <v>-103.92325</v>
      </c>
      <c r="G1839" s="53"/>
      <c r="H1839" s="53"/>
      <c r="I1839" s="173" t="s">
        <v>317</v>
      </c>
      <c r="J1839" s="53" t="n">
        <v>1</v>
      </c>
    </row>
    <row r="1840" customFormat="false" ht="15" hidden="false" customHeight="true" outlineLevel="0" collapsed="false">
      <c r="A1840" s="20" t="s">
        <v>5460</v>
      </c>
      <c r="B1840" s="165" t="s">
        <v>1691</v>
      </c>
      <c r="C1840" s="165" t="s">
        <v>1692</v>
      </c>
      <c r="D1840" s="165" t="s">
        <v>5461</v>
      </c>
      <c r="E1840" s="53" t="n">
        <v>31.651779</v>
      </c>
      <c r="F1840" s="53" t="n">
        <v>-104.10045</v>
      </c>
      <c r="G1840" s="53"/>
      <c r="H1840" s="53"/>
      <c r="I1840" s="173" t="s">
        <v>317</v>
      </c>
      <c r="J1840" s="53" t="n">
        <v>1</v>
      </c>
    </row>
    <row r="1841" customFormat="false" ht="15" hidden="false" customHeight="true" outlineLevel="0" collapsed="false">
      <c r="A1841" s="20" t="s">
        <v>5462</v>
      </c>
      <c r="B1841" s="165" t="s">
        <v>1691</v>
      </c>
      <c r="C1841" s="165" t="s">
        <v>1692</v>
      </c>
      <c r="D1841" s="165" t="s">
        <v>5463</v>
      </c>
      <c r="E1841" s="53" t="n">
        <v>31.66016</v>
      </c>
      <c r="F1841" s="53" t="n">
        <v>-104.14694</v>
      </c>
      <c r="G1841" s="53"/>
      <c r="H1841" s="53"/>
      <c r="I1841" s="173" t="s">
        <v>317</v>
      </c>
      <c r="J1841" s="53" t="n">
        <v>1</v>
      </c>
    </row>
    <row r="1842" customFormat="false" ht="15" hidden="false" customHeight="true" outlineLevel="0" collapsed="false">
      <c r="A1842" s="20" t="s">
        <v>5464</v>
      </c>
      <c r="B1842" s="165" t="s">
        <v>1691</v>
      </c>
      <c r="C1842" s="165" t="s">
        <v>1692</v>
      </c>
      <c r="D1842" s="165" t="s">
        <v>5465</v>
      </c>
      <c r="E1842" s="53" t="n">
        <v>31.678641</v>
      </c>
      <c r="F1842" s="53" t="n">
        <v>-104.128585</v>
      </c>
      <c r="G1842" s="53"/>
      <c r="H1842" s="53"/>
      <c r="I1842" s="173" t="s">
        <v>317</v>
      </c>
      <c r="J1842" s="53" t="n">
        <v>1</v>
      </c>
    </row>
    <row r="1843" customFormat="false" ht="15" hidden="false" customHeight="true" outlineLevel="0" collapsed="false">
      <c r="A1843" s="20" t="s">
        <v>5466</v>
      </c>
      <c r="B1843" s="165" t="s">
        <v>1691</v>
      </c>
      <c r="C1843" s="165" t="s">
        <v>1692</v>
      </c>
      <c r="D1843" s="165" t="s">
        <v>5467</v>
      </c>
      <c r="E1843" s="53" t="n">
        <v>31.799478</v>
      </c>
      <c r="F1843" s="53" t="n">
        <v>-103.92733</v>
      </c>
      <c r="G1843" s="53"/>
      <c r="H1843" s="53"/>
      <c r="I1843" s="173" t="s">
        <v>317</v>
      </c>
      <c r="J1843" s="53" t="n">
        <v>1</v>
      </c>
    </row>
    <row r="1844" customFormat="false" ht="15" hidden="false" customHeight="true" outlineLevel="0" collapsed="false">
      <c r="A1844" s="20" t="s">
        <v>5468</v>
      </c>
      <c r="B1844" s="165" t="s">
        <v>1691</v>
      </c>
      <c r="C1844" s="165" t="s">
        <v>1692</v>
      </c>
      <c r="D1844" s="165" t="s">
        <v>5469</v>
      </c>
      <c r="E1844" s="53" t="n">
        <v>31.67172</v>
      </c>
      <c r="F1844" s="53" t="n">
        <v>-104.1925</v>
      </c>
      <c r="G1844" s="53"/>
      <c r="H1844" s="53"/>
      <c r="I1844" s="173" t="s">
        <v>317</v>
      </c>
      <c r="J1844" s="53" t="n">
        <v>1</v>
      </c>
    </row>
    <row r="1845" customFormat="false" ht="15" hidden="false" customHeight="true" outlineLevel="0" collapsed="false">
      <c r="A1845" s="20" t="s">
        <v>5470</v>
      </c>
      <c r="B1845" s="165" t="s">
        <v>1691</v>
      </c>
      <c r="C1845" s="165" t="s">
        <v>1692</v>
      </c>
      <c r="D1845" s="165" t="s">
        <v>5471</v>
      </c>
      <c r="E1845" s="53" t="n">
        <v>31.699942</v>
      </c>
      <c r="F1845" s="53" t="n">
        <v>-104.14844</v>
      </c>
      <c r="G1845" s="53"/>
      <c r="H1845" s="53"/>
      <c r="I1845" s="173" t="s">
        <v>317</v>
      </c>
      <c r="J1845" s="53" t="n">
        <v>1</v>
      </c>
    </row>
    <row r="1846" customFormat="false" ht="15" hidden="false" customHeight="true" outlineLevel="0" collapsed="false">
      <c r="A1846" s="20" t="s">
        <v>5472</v>
      </c>
      <c r="B1846" s="165" t="s">
        <v>1691</v>
      </c>
      <c r="C1846" s="165" t="s">
        <v>1692</v>
      </c>
      <c r="D1846" s="165" t="s">
        <v>5473</v>
      </c>
      <c r="E1846" s="53" t="n">
        <v>31.744794</v>
      </c>
      <c r="F1846" s="53" t="n">
        <v>-104.06479</v>
      </c>
      <c r="G1846" s="53"/>
      <c r="H1846" s="53"/>
      <c r="I1846" s="173" t="s">
        <v>317</v>
      </c>
      <c r="J1846" s="53" t="n">
        <v>1</v>
      </c>
    </row>
    <row r="1847" customFormat="false" ht="15" hidden="false" customHeight="true" outlineLevel="0" collapsed="false">
      <c r="A1847" s="20" t="s">
        <v>5474</v>
      </c>
      <c r="B1847" s="165" t="s">
        <v>1691</v>
      </c>
      <c r="C1847" s="165" t="s">
        <v>1692</v>
      </c>
      <c r="D1847" s="165" t="s">
        <v>5475</v>
      </c>
      <c r="E1847" s="53" t="n">
        <v>31.979591</v>
      </c>
      <c r="F1847" s="53" t="n">
        <v>-103.74603</v>
      </c>
      <c r="G1847" s="53"/>
      <c r="H1847" s="53"/>
      <c r="I1847" s="173" t="s">
        <v>317</v>
      </c>
      <c r="J1847" s="53" t="n">
        <v>1</v>
      </c>
    </row>
    <row r="1848" customFormat="false" ht="15" hidden="false" customHeight="true" outlineLevel="0" collapsed="false">
      <c r="A1848" s="20" t="s">
        <v>5476</v>
      </c>
      <c r="B1848" s="165" t="s">
        <v>1691</v>
      </c>
      <c r="C1848" s="165" t="s">
        <v>1692</v>
      </c>
      <c r="D1848" s="165" t="s">
        <v>5477</v>
      </c>
      <c r="E1848" s="53" t="n">
        <v>31.786859</v>
      </c>
      <c r="F1848" s="53" t="n">
        <v>-104.37196</v>
      </c>
      <c r="G1848" s="53"/>
      <c r="H1848" s="53"/>
      <c r="I1848" s="173" t="s">
        <v>317</v>
      </c>
      <c r="J1848" s="53" t="n">
        <v>1</v>
      </c>
    </row>
    <row r="1849" customFormat="false" ht="15" hidden="false" customHeight="true" outlineLevel="0" collapsed="false">
      <c r="A1849" s="20" t="s">
        <v>5478</v>
      </c>
      <c r="B1849" s="165" t="s">
        <v>1691</v>
      </c>
      <c r="C1849" s="165" t="s">
        <v>1692</v>
      </c>
      <c r="D1849" s="165" t="s">
        <v>5479</v>
      </c>
      <c r="E1849" s="53" t="n">
        <v>32.0209119</v>
      </c>
      <c r="F1849" s="53" t="n">
        <v>-103.94339</v>
      </c>
      <c r="G1849" s="53"/>
      <c r="H1849" s="53"/>
      <c r="I1849" s="173" t="s">
        <v>317</v>
      </c>
      <c r="J1849" s="53" t="n">
        <v>1</v>
      </c>
    </row>
    <row r="1850" customFormat="false" ht="15" hidden="false" customHeight="true" outlineLevel="0" collapsed="false">
      <c r="A1850" s="20" t="s">
        <v>5480</v>
      </c>
      <c r="B1850" s="165" t="s">
        <v>1691</v>
      </c>
      <c r="C1850" s="165" t="s">
        <v>1692</v>
      </c>
      <c r="D1850" s="165" t="s">
        <v>5481</v>
      </c>
      <c r="E1850" s="53" t="n">
        <v>32.558465</v>
      </c>
      <c r="F1850" s="53" t="n">
        <v>-104.56183</v>
      </c>
      <c r="G1850" s="53"/>
      <c r="H1850" s="53"/>
      <c r="I1850" s="173" t="s">
        <v>317</v>
      </c>
      <c r="J1850" s="53" t="n">
        <v>1</v>
      </c>
    </row>
    <row r="1851" customFormat="false" ht="15" hidden="false" customHeight="true" outlineLevel="0" collapsed="false">
      <c r="A1851" s="20" t="s">
        <v>5482</v>
      </c>
      <c r="B1851" s="165" t="s">
        <v>1691</v>
      </c>
      <c r="C1851" s="165" t="s">
        <v>1692</v>
      </c>
      <c r="D1851" s="165" t="s">
        <v>5483</v>
      </c>
      <c r="E1851" s="53" t="n">
        <v>32.5611083</v>
      </c>
      <c r="F1851" s="53" t="n">
        <v>-104.56112</v>
      </c>
      <c r="G1851" s="53"/>
      <c r="H1851" s="53"/>
      <c r="I1851" s="173" t="s">
        <v>317</v>
      </c>
      <c r="J1851" s="53" t="n">
        <v>1</v>
      </c>
    </row>
    <row r="1852" customFormat="false" ht="15" hidden="false" customHeight="true" outlineLevel="0" collapsed="false">
      <c r="A1852" s="20" t="s">
        <v>5484</v>
      </c>
      <c r="B1852" s="165" t="s">
        <v>1691</v>
      </c>
      <c r="C1852" s="165" t="s">
        <v>1692</v>
      </c>
      <c r="D1852" s="165" t="s">
        <v>5485</v>
      </c>
      <c r="E1852" s="53" t="n">
        <v>32.4608139</v>
      </c>
      <c r="F1852" s="53" t="n">
        <v>-104.7631</v>
      </c>
      <c r="G1852" s="53"/>
      <c r="H1852" s="53"/>
      <c r="I1852" s="173" t="s">
        <v>317</v>
      </c>
      <c r="J1852" s="53" t="n">
        <v>1</v>
      </c>
    </row>
    <row r="1853" customFormat="false" ht="15" hidden="false" customHeight="true" outlineLevel="0" collapsed="false">
      <c r="A1853" s="20" t="s">
        <v>5486</v>
      </c>
      <c r="B1853" s="165" t="s">
        <v>1691</v>
      </c>
      <c r="C1853" s="165" t="s">
        <v>1692</v>
      </c>
      <c r="D1853" s="165" t="s">
        <v>5487</v>
      </c>
      <c r="E1853" s="53" t="n">
        <v>32.497596</v>
      </c>
      <c r="F1853" s="53" t="n">
        <v>-104.72907</v>
      </c>
      <c r="G1853" s="53"/>
      <c r="H1853" s="53"/>
      <c r="I1853" s="173" t="s">
        <v>317</v>
      </c>
      <c r="J1853" s="53" t="n">
        <v>1</v>
      </c>
    </row>
    <row r="1854" customFormat="false" ht="15" hidden="false" customHeight="true" outlineLevel="0" collapsed="false">
      <c r="A1854" s="20" t="s">
        <v>5488</v>
      </c>
      <c r="B1854" s="165" t="s">
        <v>1691</v>
      </c>
      <c r="C1854" s="165" t="s">
        <v>1692</v>
      </c>
      <c r="D1854" s="165" t="s">
        <v>5489</v>
      </c>
      <c r="E1854" s="53" t="n">
        <v>32.7762524</v>
      </c>
      <c r="F1854" s="53" t="n">
        <v>-104.26152</v>
      </c>
      <c r="G1854" s="53"/>
      <c r="H1854" s="53"/>
      <c r="I1854" s="173" t="s">
        <v>317</v>
      </c>
      <c r="J1854" s="53" t="n">
        <v>1</v>
      </c>
    </row>
    <row r="1855" customFormat="false" ht="15" hidden="false" customHeight="true" outlineLevel="0" collapsed="false">
      <c r="A1855" s="20" t="s">
        <v>5490</v>
      </c>
      <c r="B1855" s="165" t="s">
        <v>1691</v>
      </c>
      <c r="C1855" s="165" t="s">
        <v>1692</v>
      </c>
      <c r="D1855" s="165" t="s">
        <v>5491</v>
      </c>
      <c r="E1855" s="53" t="n">
        <v>32.4970814</v>
      </c>
      <c r="F1855" s="53" t="n">
        <v>-104.96904</v>
      </c>
      <c r="G1855" s="53"/>
      <c r="H1855" s="53"/>
      <c r="I1855" s="173" t="s">
        <v>317</v>
      </c>
      <c r="J1855" s="53" t="n">
        <v>1</v>
      </c>
    </row>
    <row r="1856" customFormat="false" ht="15" hidden="false" customHeight="true" outlineLevel="0" collapsed="false">
      <c r="A1856" s="20" t="s">
        <v>5492</v>
      </c>
      <c r="B1856" s="165" t="s">
        <v>1691</v>
      </c>
      <c r="C1856" s="165" t="s">
        <v>1692</v>
      </c>
      <c r="D1856" s="165" t="s">
        <v>5493</v>
      </c>
      <c r="E1856" s="53" t="n">
        <v>32.77631665</v>
      </c>
      <c r="F1856" s="53" t="n">
        <v>-104.47018</v>
      </c>
      <c r="G1856" s="53"/>
      <c r="H1856" s="53"/>
      <c r="I1856" s="173" t="s">
        <v>317</v>
      </c>
      <c r="J1856" s="53" t="n">
        <v>1</v>
      </c>
    </row>
    <row r="1857" customFormat="false" ht="15" hidden="false" customHeight="true" outlineLevel="0" collapsed="false">
      <c r="A1857" s="20" t="s">
        <v>5494</v>
      </c>
      <c r="B1857" s="165" t="s">
        <v>1691</v>
      </c>
      <c r="C1857" s="165" t="s">
        <v>1692</v>
      </c>
      <c r="D1857" s="165" t="s">
        <v>5495</v>
      </c>
      <c r="E1857" s="53" t="n">
        <v>32.9449902</v>
      </c>
      <c r="F1857" s="53" t="n">
        <v>-104.62188</v>
      </c>
      <c r="G1857" s="53"/>
      <c r="H1857" s="53"/>
      <c r="I1857" s="173" t="s">
        <v>317</v>
      </c>
      <c r="J1857" s="53" t="n">
        <v>1</v>
      </c>
    </row>
    <row r="1858" customFormat="false" ht="15" hidden="false" customHeight="true" outlineLevel="0" collapsed="false">
      <c r="A1858" s="20" t="s">
        <v>5496</v>
      </c>
      <c r="B1858" s="165" t="s">
        <v>1691</v>
      </c>
      <c r="C1858" s="165" t="s">
        <v>1692</v>
      </c>
      <c r="D1858" s="165" t="s">
        <v>5497</v>
      </c>
      <c r="E1858" s="53" t="n">
        <v>32.203659</v>
      </c>
      <c r="F1858" s="53" t="n">
        <v>-103.96191</v>
      </c>
      <c r="G1858" s="53"/>
      <c r="H1858" s="53"/>
      <c r="I1858" s="173" t="s">
        <v>317</v>
      </c>
      <c r="J1858" s="53" t="n">
        <v>1</v>
      </c>
    </row>
    <row r="1859" customFormat="false" ht="15" hidden="false" customHeight="true" outlineLevel="0" collapsed="false">
      <c r="A1859" s="20" t="s">
        <v>5498</v>
      </c>
      <c r="B1859" s="165" t="s">
        <v>1691</v>
      </c>
      <c r="C1859" s="165" t="s">
        <v>1692</v>
      </c>
      <c r="D1859" s="165" t="s">
        <v>5499</v>
      </c>
      <c r="E1859" s="53" t="n">
        <v>32.3656103</v>
      </c>
      <c r="F1859" s="53" t="n">
        <v>-103.67046</v>
      </c>
      <c r="G1859" s="53"/>
      <c r="H1859" s="53"/>
      <c r="I1859" s="173" t="s">
        <v>317</v>
      </c>
      <c r="J1859" s="53" t="n">
        <v>1</v>
      </c>
    </row>
    <row r="1860" customFormat="false" ht="15" hidden="false" customHeight="true" outlineLevel="0" collapsed="false">
      <c r="A1860" s="20" t="s">
        <v>5500</v>
      </c>
      <c r="B1860" s="165" t="s">
        <v>1691</v>
      </c>
      <c r="C1860" s="165" t="s">
        <v>1692</v>
      </c>
      <c r="D1860" s="165" t="s">
        <v>5501</v>
      </c>
      <c r="E1860" s="53" t="n">
        <v>32.2961759</v>
      </c>
      <c r="F1860" s="53" t="n">
        <v>-103.64916</v>
      </c>
      <c r="G1860" s="53"/>
      <c r="H1860" s="53"/>
      <c r="I1860" s="173" t="s">
        <v>317</v>
      </c>
      <c r="J1860" s="53" t="n">
        <v>1</v>
      </c>
    </row>
    <row r="1861" customFormat="false" ht="15" hidden="false" customHeight="true" outlineLevel="0" collapsed="false">
      <c r="A1861" s="20" t="s">
        <v>5502</v>
      </c>
      <c r="B1861" s="165" t="s">
        <v>1691</v>
      </c>
      <c r="C1861" s="165" t="s">
        <v>1692</v>
      </c>
      <c r="D1861" s="165" t="s">
        <v>5503</v>
      </c>
      <c r="E1861" s="53" t="n">
        <v>32.2123879</v>
      </c>
      <c r="F1861" s="53" t="n">
        <v>-103.69881</v>
      </c>
      <c r="G1861" s="53"/>
      <c r="H1861" s="53"/>
      <c r="I1861" s="173" t="s">
        <v>317</v>
      </c>
      <c r="J1861" s="53" t="n">
        <v>1</v>
      </c>
    </row>
    <row r="1862" customFormat="false" ht="15" hidden="false" customHeight="true" outlineLevel="0" collapsed="false">
      <c r="A1862" s="20" t="s">
        <v>5504</v>
      </c>
      <c r="B1862" s="165" t="s">
        <v>1691</v>
      </c>
      <c r="C1862" s="165" t="s">
        <v>1692</v>
      </c>
      <c r="D1862" s="165" t="s">
        <v>5505</v>
      </c>
      <c r="E1862" s="53" t="n">
        <v>32.2714286</v>
      </c>
      <c r="F1862" s="53" t="n">
        <v>-103.63156</v>
      </c>
      <c r="G1862" s="53"/>
      <c r="H1862" s="53"/>
      <c r="I1862" s="173" t="s">
        <v>317</v>
      </c>
      <c r="J1862" s="53" t="n">
        <v>1</v>
      </c>
    </row>
    <row r="1863" customFormat="false" ht="15" hidden="false" customHeight="true" outlineLevel="0" collapsed="false">
      <c r="A1863" s="20" t="s">
        <v>5506</v>
      </c>
      <c r="B1863" s="165" t="s">
        <v>1691</v>
      </c>
      <c r="C1863" s="165" t="s">
        <v>1692</v>
      </c>
      <c r="D1863" s="165" t="s">
        <v>5507</v>
      </c>
      <c r="E1863" s="53" t="n">
        <v>32.3420793</v>
      </c>
      <c r="F1863" s="53" t="n">
        <v>-103.43126</v>
      </c>
      <c r="G1863" s="53"/>
      <c r="H1863" s="53"/>
      <c r="I1863" s="173" t="s">
        <v>317</v>
      </c>
      <c r="J1863" s="53" t="n">
        <v>1</v>
      </c>
    </row>
    <row r="1864" customFormat="false" ht="15" hidden="false" customHeight="true" outlineLevel="0" collapsed="false">
      <c r="A1864" s="20" t="s">
        <v>5508</v>
      </c>
      <c r="B1864" s="165" t="s">
        <v>1691</v>
      </c>
      <c r="C1864" s="165" t="s">
        <v>1692</v>
      </c>
      <c r="D1864" s="165" t="s">
        <v>5509</v>
      </c>
      <c r="E1864" s="53" t="n">
        <v>32.28385</v>
      </c>
      <c r="F1864" s="53" t="n">
        <v>-103.46041</v>
      </c>
      <c r="G1864" s="53"/>
      <c r="H1864" s="53"/>
      <c r="I1864" s="173" t="s">
        <v>317</v>
      </c>
      <c r="J1864" s="53" t="n">
        <v>1</v>
      </c>
    </row>
    <row r="1865" customFormat="false" ht="15" hidden="false" customHeight="true" outlineLevel="0" collapsed="false">
      <c r="A1865" s="20" t="s">
        <v>5510</v>
      </c>
      <c r="B1865" s="165" t="s">
        <v>1691</v>
      </c>
      <c r="C1865" s="165" t="s">
        <v>1692</v>
      </c>
      <c r="D1865" s="165" t="s">
        <v>5511</v>
      </c>
      <c r="E1865" s="53" t="n">
        <v>32.2246685</v>
      </c>
      <c r="F1865" s="53" t="n">
        <v>-103.56937</v>
      </c>
      <c r="G1865" s="53"/>
      <c r="H1865" s="53"/>
      <c r="I1865" s="173" t="s">
        <v>317</v>
      </c>
      <c r="J1865" s="53" t="n">
        <v>1</v>
      </c>
    </row>
    <row r="1866" customFormat="false" ht="15" hidden="false" customHeight="true" outlineLevel="0" collapsed="false">
      <c r="A1866" s="20" t="s">
        <v>5512</v>
      </c>
      <c r="B1866" s="165" t="s">
        <v>1691</v>
      </c>
      <c r="C1866" s="165" t="s">
        <v>1692</v>
      </c>
      <c r="D1866" s="165" t="s">
        <v>5513</v>
      </c>
      <c r="E1866" s="53" t="n">
        <v>32.35172475</v>
      </c>
      <c r="F1866" s="53" t="n">
        <v>-103.09755</v>
      </c>
      <c r="G1866" s="53"/>
      <c r="H1866" s="53"/>
      <c r="I1866" s="173" t="s">
        <v>317</v>
      </c>
      <c r="J1866" s="53" t="n">
        <v>1</v>
      </c>
    </row>
    <row r="1867" customFormat="false" ht="15" hidden="false" customHeight="true" outlineLevel="0" collapsed="false">
      <c r="A1867" s="20" t="s">
        <v>5514</v>
      </c>
      <c r="B1867" s="165" t="s">
        <v>1691</v>
      </c>
      <c r="C1867" s="165" t="s">
        <v>1692</v>
      </c>
      <c r="D1867" s="165" t="s">
        <v>5515</v>
      </c>
      <c r="E1867" s="53" t="n">
        <v>31.7916152</v>
      </c>
      <c r="F1867" s="53" t="n">
        <v>-103.64239</v>
      </c>
      <c r="G1867" s="53"/>
      <c r="H1867" s="53"/>
      <c r="I1867" s="173" t="s">
        <v>317</v>
      </c>
      <c r="J1867" s="53" t="n">
        <v>1</v>
      </c>
    </row>
    <row r="1868" customFormat="false" ht="15" hidden="false" customHeight="true" outlineLevel="0" collapsed="false">
      <c r="A1868" s="20" t="s">
        <v>5516</v>
      </c>
      <c r="B1868" s="165" t="s">
        <v>1691</v>
      </c>
      <c r="C1868" s="165" t="s">
        <v>1692</v>
      </c>
      <c r="D1868" s="165" t="s">
        <v>5517</v>
      </c>
      <c r="E1868" s="53" t="n">
        <v>31.7663782</v>
      </c>
      <c r="F1868" s="53" t="n">
        <v>-103.71403</v>
      </c>
      <c r="G1868" s="53"/>
      <c r="H1868" s="53"/>
      <c r="I1868" s="173" t="s">
        <v>317</v>
      </c>
      <c r="J1868" s="53" t="n">
        <v>1</v>
      </c>
    </row>
    <row r="1869" customFormat="false" ht="15" hidden="false" customHeight="true" outlineLevel="0" collapsed="false">
      <c r="A1869" s="20" t="s">
        <v>5518</v>
      </c>
      <c r="B1869" s="165" t="s">
        <v>1691</v>
      </c>
      <c r="C1869" s="165" t="s">
        <v>1692</v>
      </c>
      <c r="D1869" s="165" t="s">
        <v>5519</v>
      </c>
      <c r="E1869" s="53" t="n">
        <v>31.7097867</v>
      </c>
      <c r="F1869" s="53" t="n">
        <v>-103.76728</v>
      </c>
      <c r="G1869" s="53"/>
      <c r="H1869" s="53"/>
      <c r="I1869" s="173" t="s">
        <v>317</v>
      </c>
      <c r="J1869" s="53" t="n">
        <v>1</v>
      </c>
    </row>
    <row r="1870" customFormat="false" ht="15" hidden="false" customHeight="true" outlineLevel="0" collapsed="false">
      <c r="A1870" s="20" t="s">
        <v>5520</v>
      </c>
      <c r="B1870" s="165" t="s">
        <v>1691</v>
      </c>
      <c r="C1870" s="165" t="s">
        <v>1692</v>
      </c>
      <c r="D1870" s="165" t="s">
        <v>5521</v>
      </c>
      <c r="E1870" s="53" t="n">
        <v>31.6936264</v>
      </c>
      <c r="F1870" s="53" t="n">
        <v>-103.80534</v>
      </c>
      <c r="G1870" s="53"/>
      <c r="H1870" s="53"/>
      <c r="I1870" s="173" t="s">
        <v>317</v>
      </c>
      <c r="J1870" s="53" t="n">
        <v>1</v>
      </c>
    </row>
    <row r="1871" customFormat="false" ht="15" hidden="false" customHeight="true" outlineLevel="0" collapsed="false">
      <c r="A1871" s="20" t="s">
        <v>5522</v>
      </c>
      <c r="B1871" s="165" t="s">
        <v>1691</v>
      </c>
      <c r="C1871" s="165" t="s">
        <v>1692</v>
      </c>
      <c r="D1871" s="165" t="s">
        <v>5523</v>
      </c>
      <c r="E1871" s="53" t="n">
        <v>31.595994</v>
      </c>
      <c r="F1871" s="53" t="n">
        <v>-104.00149</v>
      </c>
      <c r="G1871" s="53"/>
      <c r="H1871" s="53"/>
      <c r="I1871" s="173" t="s">
        <v>317</v>
      </c>
      <c r="J1871" s="53" t="n">
        <v>1</v>
      </c>
    </row>
    <row r="1872" customFormat="false" ht="15" hidden="false" customHeight="true" outlineLevel="0" collapsed="false">
      <c r="A1872" s="20" t="s">
        <v>5524</v>
      </c>
      <c r="B1872" s="165" t="s">
        <v>1691</v>
      </c>
      <c r="C1872" s="165" t="s">
        <v>1692</v>
      </c>
      <c r="D1872" s="165" t="s">
        <v>5525</v>
      </c>
      <c r="E1872" s="53" t="n">
        <v>31.6055459</v>
      </c>
      <c r="F1872" s="53" t="n">
        <v>-103.56242</v>
      </c>
      <c r="G1872" s="53"/>
      <c r="H1872" s="53"/>
      <c r="I1872" s="173" t="s">
        <v>317</v>
      </c>
      <c r="J1872" s="53" t="n">
        <v>1</v>
      </c>
    </row>
    <row r="1873" customFormat="false" ht="15" hidden="false" customHeight="true" outlineLevel="0" collapsed="false">
      <c r="A1873" s="20" t="s">
        <v>5526</v>
      </c>
      <c r="B1873" s="165" t="s">
        <v>1691</v>
      </c>
      <c r="C1873" s="165" t="s">
        <v>1692</v>
      </c>
      <c r="D1873" s="165" t="s">
        <v>5527</v>
      </c>
      <c r="E1873" s="53" t="n">
        <v>31.6112744</v>
      </c>
      <c r="F1873" s="53" t="n">
        <v>-103.49241</v>
      </c>
      <c r="G1873" s="53"/>
      <c r="H1873" s="53"/>
      <c r="I1873" s="173" t="s">
        <v>317</v>
      </c>
      <c r="J1873" s="53" t="n">
        <v>1</v>
      </c>
    </row>
    <row r="1874" customFormat="false" ht="15" hidden="false" customHeight="true" outlineLevel="0" collapsed="false">
      <c r="A1874" s="20" t="s">
        <v>5528</v>
      </c>
      <c r="B1874" s="165" t="s">
        <v>1691</v>
      </c>
      <c r="C1874" s="165" t="s">
        <v>1692</v>
      </c>
      <c r="D1874" s="165" t="s">
        <v>5529</v>
      </c>
      <c r="E1874" s="53" t="n">
        <v>31.2681299</v>
      </c>
      <c r="F1874" s="53" t="n">
        <v>-103.97517</v>
      </c>
      <c r="G1874" s="53"/>
      <c r="H1874" s="53"/>
      <c r="I1874" s="173" t="s">
        <v>317</v>
      </c>
      <c r="J1874" s="53" t="n">
        <v>1</v>
      </c>
    </row>
    <row r="1875" customFormat="false" ht="15" hidden="false" customHeight="true" outlineLevel="0" collapsed="false">
      <c r="A1875" s="20" t="s">
        <v>5530</v>
      </c>
      <c r="B1875" s="165" t="s">
        <v>1691</v>
      </c>
      <c r="C1875" s="165" t="s">
        <v>1692</v>
      </c>
      <c r="D1875" s="165" t="s">
        <v>5531</v>
      </c>
      <c r="E1875" s="53" t="n">
        <v>31.4993337</v>
      </c>
      <c r="F1875" s="53" t="n">
        <v>-103.52894</v>
      </c>
      <c r="G1875" s="53"/>
      <c r="H1875" s="53"/>
      <c r="I1875" s="173" t="s">
        <v>317</v>
      </c>
      <c r="J1875" s="53" t="n">
        <v>1</v>
      </c>
    </row>
    <row r="1876" customFormat="false" ht="15" hidden="false" customHeight="true" outlineLevel="0" collapsed="false">
      <c r="A1876" s="20" t="s">
        <v>5532</v>
      </c>
      <c r="B1876" s="165" t="s">
        <v>1691</v>
      </c>
      <c r="C1876" s="165" t="s">
        <v>1692</v>
      </c>
      <c r="D1876" s="165" t="s">
        <v>5533</v>
      </c>
      <c r="E1876" s="53" t="n">
        <v>31.5258391</v>
      </c>
      <c r="F1876" s="53" t="n">
        <v>-103.46307</v>
      </c>
      <c r="G1876" s="53"/>
      <c r="H1876" s="53"/>
      <c r="I1876" s="173" t="s">
        <v>317</v>
      </c>
      <c r="J1876" s="53" t="n">
        <v>1</v>
      </c>
    </row>
    <row r="1877" customFormat="false" ht="15" hidden="false" customHeight="true" outlineLevel="0" collapsed="false">
      <c r="A1877" s="20" t="s">
        <v>5534</v>
      </c>
      <c r="B1877" s="165" t="s">
        <v>1691</v>
      </c>
      <c r="C1877" s="165" t="s">
        <v>1692</v>
      </c>
      <c r="D1877" s="165" t="s">
        <v>5535</v>
      </c>
      <c r="E1877" s="53" t="n">
        <v>31.5456614</v>
      </c>
      <c r="F1877" s="53" t="n">
        <v>-103.41094</v>
      </c>
      <c r="G1877" s="53"/>
      <c r="H1877" s="53"/>
      <c r="I1877" s="173" t="s">
        <v>317</v>
      </c>
      <c r="J1877" s="53" t="n">
        <v>1</v>
      </c>
    </row>
    <row r="1878" customFormat="false" ht="15" hidden="false" customHeight="true" outlineLevel="0" collapsed="false">
      <c r="A1878" s="20" t="s">
        <v>5536</v>
      </c>
      <c r="B1878" s="165" t="s">
        <v>1691</v>
      </c>
      <c r="C1878" s="165" t="s">
        <v>1692</v>
      </c>
      <c r="D1878" s="165" t="s">
        <v>5537</v>
      </c>
      <c r="E1878" s="53" t="n">
        <v>31.5908564</v>
      </c>
      <c r="F1878" s="53" t="n">
        <v>-103.34492</v>
      </c>
      <c r="G1878" s="53"/>
      <c r="H1878" s="53"/>
      <c r="I1878" s="173" t="s">
        <v>317</v>
      </c>
      <c r="J1878" s="53" t="n">
        <v>1</v>
      </c>
    </row>
    <row r="1879" customFormat="false" ht="15" hidden="false" customHeight="true" outlineLevel="0" collapsed="false">
      <c r="A1879" s="20" t="s">
        <v>5538</v>
      </c>
      <c r="B1879" s="165" t="s">
        <v>1691</v>
      </c>
      <c r="C1879" s="165" t="s">
        <v>1692</v>
      </c>
      <c r="D1879" s="165" t="s">
        <v>5539</v>
      </c>
      <c r="E1879" s="53" t="n">
        <v>31.4980439</v>
      </c>
      <c r="F1879" s="53" t="n">
        <v>-103.52621</v>
      </c>
      <c r="G1879" s="53"/>
      <c r="H1879" s="53"/>
      <c r="I1879" s="173" t="s">
        <v>317</v>
      </c>
      <c r="J1879" s="53" t="n">
        <v>1</v>
      </c>
    </row>
    <row r="1880" customFormat="false" ht="15" hidden="false" customHeight="true" outlineLevel="0" collapsed="false">
      <c r="A1880" s="20" t="s">
        <v>5540</v>
      </c>
      <c r="B1880" s="165" t="s">
        <v>1691</v>
      </c>
      <c r="C1880" s="165" t="s">
        <v>1692</v>
      </c>
      <c r="D1880" s="165" t="s">
        <v>5541</v>
      </c>
      <c r="E1880" s="53" t="n">
        <v>31.3696366</v>
      </c>
      <c r="F1880" s="53" t="n">
        <v>-103.6747</v>
      </c>
      <c r="G1880" s="53"/>
      <c r="H1880" s="53"/>
      <c r="I1880" s="173" t="s">
        <v>317</v>
      </c>
      <c r="J1880" s="53" t="n">
        <v>1</v>
      </c>
    </row>
    <row r="1881" customFormat="false" ht="15" hidden="false" customHeight="true" outlineLevel="0" collapsed="false">
      <c r="A1881" s="20" t="s">
        <v>5542</v>
      </c>
      <c r="B1881" s="165" t="s">
        <v>1691</v>
      </c>
      <c r="C1881" s="165" t="s">
        <v>1692</v>
      </c>
      <c r="D1881" s="165" t="s">
        <v>5543</v>
      </c>
      <c r="E1881" s="53" t="n">
        <v>31.3700107</v>
      </c>
      <c r="F1881" s="53" t="n">
        <v>-103.63299</v>
      </c>
      <c r="G1881" s="53"/>
      <c r="H1881" s="53"/>
      <c r="I1881" s="173" t="s">
        <v>317</v>
      </c>
      <c r="J1881" s="53" t="n">
        <v>1</v>
      </c>
    </row>
    <row r="1882" customFormat="false" ht="15" hidden="false" customHeight="true" outlineLevel="0" collapsed="false">
      <c r="A1882" s="20" t="s">
        <v>5544</v>
      </c>
      <c r="B1882" s="165" t="s">
        <v>1691</v>
      </c>
      <c r="C1882" s="165" t="s">
        <v>1692</v>
      </c>
      <c r="D1882" s="165" t="s">
        <v>5545</v>
      </c>
      <c r="E1882" s="53" t="n">
        <v>32.5486957</v>
      </c>
      <c r="F1882" s="53" t="n">
        <v>-101.86485</v>
      </c>
      <c r="G1882" s="53"/>
      <c r="H1882" s="53"/>
      <c r="I1882" s="173" t="s">
        <v>317</v>
      </c>
      <c r="J1882" s="53" t="n">
        <v>1</v>
      </c>
    </row>
    <row r="1883" customFormat="false" ht="15" hidden="false" customHeight="true" outlineLevel="0" collapsed="false">
      <c r="A1883" s="20" t="s">
        <v>5546</v>
      </c>
      <c r="B1883" s="165" t="s">
        <v>1691</v>
      </c>
      <c r="C1883" s="165" t="s">
        <v>1692</v>
      </c>
      <c r="D1883" s="165" t="s">
        <v>5547</v>
      </c>
      <c r="E1883" s="53" t="n">
        <v>32.530897</v>
      </c>
      <c r="F1883" s="53" t="n">
        <v>-102.06804</v>
      </c>
      <c r="G1883" s="53"/>
      <c r="H1883" s="53"/>
      <c r="I1883" s="173" t="s">
        <v>317</v>
      </c>
      <c r="J1883" s="53" t="n">
        <v>1</v>
      </c>
    </row>
    <row r="1884" customFormat="false" ht="15" hidden="false" customHeight="true" outlineLevel="0" collapsed="false">
      <c r="A1884" s="20" t="s">
        <v>5548</v>
      </c>
      <c r="B1884" s="165" t="s">
        <v>1691</v>
      </c>
      <c r="C1884" s="165" t="s">
        <v>1692</v>
      </c>
      <c r="D1884" s="165" t="s">
        <v>5549</v>
      </c>
      <c r="E1884" s="53" t="n">
        <v>32.5147649</v>
      </c>
      <c r="F1884" s="53" t="n">
        <v>-102.19926</v>
      </c>
      <c r="G1884" s="53"/>
      <c r="H1884" s="53"/>
      <c r="I1884" s="173" t="s">
        <v>317</v>
      </c>
      <c r="J1884" s="53" t="n">
        <v>1</v>
      </c>
    </row>
    <row r="1885" customFormat="false" ht="15" hidden="false" customHeight="true" outlineLevel="0" collapsed="false">
      <c r="A1885" s="20" t="s">
        <v>5550</v>
      </c>
      <c r="B1885" s="165" t="s">
        <v>1691</v>
      </c>
      <c r="C1885" s="165" t="s">
        <v>1692</v>
      </c>
      <c r="D1885" s="165" t="s">
        <v>5551</v>
      </c>
      <c r="E1885" s="53" t="n">
        <v>32.506055</v>
      </c>
      <c r="F1885" s="53" t="n">
        <v>-102.12681</v>
      </c>
      <c r="G1885" s="53"/>
      <c r="H1885" s="53"/>
      <c r="I1885" s="173" t="s">
        <v>317</v>
      </c>
      <c r="J1885" s="53" t="n">
        <v>1</v>
      </c>
    </row>
    <row r="1886" customFormat="false" ht="15" hidden="false" customHeight="true" outlineLevel="0" collapsed="false">
      <c r="A1886" s="20" t="s">
        <v>5552</v>
      </c>
      <c r="B1886" s="165" t="s">
        <v>1691</v>
      </c>
      <c r="C1886" s="165" t="s">
        <v>1692</v>
      </c>
      <c r="D1886" s="165" t="s">
        <v>5553</v>
      </c>
      <c r="E1886" s="53" t="n">
        <v>32.501111</v>
      </c>
      <c r="F1886" s="53" t="n">
        <v>-102.17049</v>
      </c>
      <c r="G1886" s="53"/>
      <c r="H1886" s="53"/>
      <c r="I1886" s="173" t="s">
        <v>317</v>
      </c>
      <c r="J1886" s="53" t="n">
        <v>1</v>
      </c>
    </row>
    <row r="1887" customFormat="false" ht="15" hidden="false" customHeight="true" outlineLevel="0" collapsed="false">
      <c r="A1887" s="20" t="s">
        <v>5554</v>
      </c>
      <c r="B1887" s="165" t="s">
        <v>1691</v>
      </c>
      <c r="C1887" s="165" t="s">
        <v>1692</v>
      </c>
      <c r="D1887" s="165" t="s">
        <v>5555</v>
      </c>
      <c r="E1887" s="53" t="n">
        <v>32.5013185</v>
      </c>
      <c r="F1887" s="53" t="n">
        <v>-101.88637</v>
      </c>
      <c r="G1887" s="53"/>
      <c r="H1887" s="53"/>
      <c r="I1887" s="173" t="s">
        <v>317</v>
      </c>
      <c r="J1887" s="53" t="n">
        <v>1</v>
      </c>
    </row>
    <row r="1888" customFormat="false" ht="15" hidden="false" customHeight="true" outlineLevel="0" collapsed="false">
      <c r="A1888" s="20" t="s">
        <v>5556</v>
      </c>
      <c r="B1888" s="165" t="s">
        <v>1691</v>
      </c>
      <c r="C1888" s="165" t="s">
        <v>1692</v>
      </c>
      <c r="D1888" s="165" t="s">
        <v>5557</v>
      </c>
      <c r="E1888" s="53" t="n">
        <v>32.5009158</v>
      </c>
      <c r="F1888" s="53" t="n">
        <v>-101.75339</v>
      </c>
      <c r="G1888" s="53"/>
      <c r="H1888" s="53"/>
      <c r="I1888" s="173" t="s">
        <v>317</v>
      </c>
      <c r="J1888" s="53" t="n">
        <v>1</v>
      </c>
    </row>
    <row r="1889" customFormat="false" ht="15" hidden="false" customHeight="true" outlineLevel="0" collapsed="false">
      <c r="A1889" s="20" t="s">
        <v>5558</v>
      </c>
      <c r="B1889" s="165" t="s">
        <v>1691</v>
      </c>
      <c r="C1889" s="165" t="s">
        <v>1692</v>
      </c>
      <c r="D1889" s="165" t="s">
        <v>5559</v>
      </c>
      <c r="E1889" s="53" t="n">
        <v>32.4891959</v>
      </c>
      <c r="F1889" s="53" t="n">
        <v>-101.75827</v>
      </c>
      <c r="G1889" s="53"/>
      <c r="H1889" s="53"/>
      <c r="I1889" s="173" t="s">
        <v>317</v>
      </c>
      <c r="J1889" s="53" t="n">
        <v>1</v>
      </c>
    </row>
    <row r="1890" customFormat="false" ht="15" hidden="false" customHeight="true" outlineLevel="0" collapsed="false">
      <c r="A1890" s="20" t="s">
        <v>5560</v>
      </c>
      <c r="B1890" s="165" t="s">
        <v>1691</v>
      </c>
      <c r="C1890" s="165" t="s">
        <v>1692</v>
      </c>
      <c r="D1890" s="165" t="s">
        <v>5561</v>
      </c>
      <c r="E1890" s="53" t="n">
        <v>32.4768768</v>
      </c>
      <c r="F1890" s="53" t="n">
        <v>-102.14548</v>
      </c>
      <c r="G1890" s="53"/>
      <c r="H1890" s="53"/>
      <c r="I1890" s="173" t="s">
        <v>317</v>
      </c>
      <c r="J1890" s="53" t="n">
        <v>1</v>
      </c>
    </row>
    <row r="1891" customFormat="false" ht="15" hidden="false" customHeight="true" outlineLevel="0" collapsed="false">
      <c r="A1891" s="20" t="s">
        <v>5562</v>
      </c>
      <c r="B1891" s="165" t="s">
        <v>1691</v>
      </c>
      <c r="C1891" s="165" t="s">
        <v>1692</v>
      </c>
      <c r="D1891" s="165" t="s">
        <v>5563</v>
      </c>
      <c r="E1891" s="53" t="n">
        <v>32.478962</v>
      </c>
      <c r="F1891" s="53" t="n">
        <v>-102.14351</v>
      </c>
      <c r="G1891" s="53"/>
      <c r="H1891" s="53"/>
      <c r="I1891" s="173" t="s">
        <v>317</v>
      </c>
      <c r="J1891" s="53" t="n">
        <v>1</v>
      </c>
    </row>
    <row r="1892" customFormat="false" ht="15" hidden="false" customHeight="true" outlineLevel="0" collapsed="false">
      <c r="A1892" s="174" t="s">
        <v>5564</v>
      </c>
      <c r="B1892" s="165" t="s">
        <v>1691</v>
      </c>
      <c r="C1892" s="165" t="s">
        <v>1692</v>
      </c>
      <c r="D1892" s="165" t="s">
        <v>5565</v>
      </c>
      <c r="E1892" s="53" t="n">
        <v>32.4720596</v>
      </c>
      <c r="F1892" s="53" t="n">
        <v>-102.14061</v>
      </c>
      <c r="G1892" s="53"/>
      <c r="H1892" s="53"/>
      <c r="I1892" s="173" t="s">
        <v>317</v>
      </c>
      <c r="J1892" s="53" t="n">
        <v>1</v>
      </c>
    </row>
    <row r="1893" customFormat="false" ht="15" hidden="false" customHeight="true" outlineLevel="0" collapsed="false">
      <c r="A1893" s="20" t="s">
        <v>5566</v>
      </c>
      <c r="B1893" s="165" t="s">
        <v>1691</v>
      </c>
      <c r="C1893" s="165" t="s">
        <v>1692</v>
      </c>
      <c r="D1893" s="165" t="s">
        <v>5567</v>
      </c>
      <c r="E1893" s="53" t="n">
        <v>32.4554173</v>
      </c>
      <c r="F1893" s="53" t="n">
        <v>-102.1654</v>
      </c>
      <c r="G1893" s="53"/>
      <c r="H1893" s="53"/>
      <c r="I1893" s="173" t="s">
        <v>317</v>
      </c>
      <c r="J1893" s="53" t="n">
        <v>1</v>
      </c>
    </row>
    <row r="1894" customFormat="false" ht="15" hidden="false" customHeight="true" outlineLevel="0" collapsed="false">
      <c r="A1894" s="20" t="s">
        <v>5568</v>
      </c>
      <c r="B1894" s="165" t="s">
        <v>1691</v>
      </c>
      <c r="C1894" s="165" t="s">
        <v>1692</v>
      </c>
      <c r="D1894" s="165" t="s">
        <v>5569</v>
      </c>
      <c r="E1894" s="53" t="n">
        <v>32.4702975</v>
      </c>
      <c r="F1894" s="53" t="n">
        <v>-101.71473</v>
      </c>
      <c r="G1894" s="53"/>
      <c r="H1894" s="53"/>
      <c r="I1894" s="173" t="s">
        <v>317</v>
      </c>
      <c r="J1894" s="53" t="n">
        <v>1</v>
      </c>
    </row>
    <row r="1895" customFormat="false" ht="15" hidden="false" customHeight="true" outlineLevel="0" collapsed="false">
      <c r="A1895" s="20" t="s">
        <v>5570</v>
      </c>
      <c r="B1895" s="165" t="s">
        <v>1691</v>
      </c>
      <c r="C1895" s="165" t="s">
        <v>1692</v>
      </c>
      <c r="D1895" s="165" t="s">
        <v>5571</v>
      </c>
      <c r="E1895" s="53" t="n">
        <v>32.4591372</v>
      </c>
      <c r="F1895" s="53" t="n">
        <v>-101.443875</v>
      </c>
      <c r="G1895" s="53"/>
      <c r="H1895" s="53"/>
      <c r="I1895" s="173" t="s">
        <v>317</v>
      </c>
      <c r="J1895" s="53" t="n">
        <v>1</v>
      </c>
    </row>
    <row r="1896" customFormat="false" ht="15" hidden="false" customHeight="true" outlineLevel="0" collapsed="false">
      <c r="A1896" s="20" t="s">
        <v>5572</v>
      </c>
      <c r="B1896" s="165" t="s">
        <v>1691</v>
      </c>
      <c r="C1896" s="165" t="s">
        <v>1692</v>
      </c>
      <c r="D1896" s="165" t="s">
        <v>5573</v>
      </c>
      <c r="E1896" s="53" t="n">
        <v>32.470089</v>
      </c>
      <c r="F1896" s="53" t="n">
        <v>-101.34635</v>
      </c>
      <c r="G1896" s="53"/>
      <c r="H1896" s="53"/>
      <c r="I1896" s="173" t="s">
        <v>317</v>
      </c>
      <c r="J1896" s="53" t="n">
        <v>1</v>
      </c>
    </row>
    <row r="1897" customFormat="false" ht="15" hidden="false" customHeight="true" outlineLevel="0" collapsed="false">
      <c r="A1897" s="20" t="s">
        <v>5574</v>
      </c>
      <c r="B1897" s="165" t="s">
        <v>1691</v>
      </c>
      <c r="C1897" s="165" t="s">
        <v>1692</v>
      </c>
      <c r="D1897" s="165" t="s">
        <v>5575</v>
      </c>
      <c r="E1897" s="53" t="n">
        <v>32.431566</v>
      </c>
      <c r="F1897" s="53" t="n">
        <v>-102.21807</v>
      </c>
      <c r="G1897" s="53"/>
      <c r="H1897" s="53"/>
      <c r="I1897" s="173" t="s">
        <v>317</v>
      </c>
      <c r="J1897" s="53" t="n">
        <v>1</v>
      </c>
    </row>
    <row r="1898" customFormat="false" ht="15" hidden="false" customHeight="true" outlineLevel="0" collapsed="false">
      <c r="A1898" s="20" t="s">
        <v>5576</v>
      </c>
      <c r="B1898" s="165" t="s">
        <v>1691</v>
      </c>
      <c r="C1898" s="165" t="s">
        <v>1692</v>
      </c>
      <c r="D1898" s="165" t="s">
        <v>5577</v>
      </c>
      <c r="E1898" s="53" t="n">
        <v>32.4373745</v>
      </c>
      <c r="F1898" s="53" t="n">
        <v>-102.07726</v>
      </c>
      <c r="G1898" s="53"/>
      <c r="H1898" s="53"/>
      <c r="I1898" s="173" t="s">
        <v>317</v>
      </c>
      <c r="J1898" s="53" t="n">
        <v>1</v>
      </c>
    </row>
    <row r="1899" customFormat="false" ht="15" hidden="false" customHeight="true" outlineLevel="0" collapsed="false">
      <c r="A1899" s="20" t="s">
        <v>5578</v>
      </c>
      <c r="B1899" s="165" t="s">
        <v>1691</v>
      </c>
      <c r="C1899" s="165" t="s">
        <v>1692</v>
      </c>
      <c r="D1899" s="165" t="s">
        <v>5579</v>
      </c>
      <c r="E1899" s="53" t="n">
        <v>32.4366893</v>
      </c>
      <c r="F1899" s="53" t="n">
        <v>-101.81497</v>
      </c>
      <c r="G1899" s="53"/>
      <c r="H1899" s="53"/>
      <c r="I1899" s="173" t="s">
        <v>317</v>
      </c>
      <c r="J1899" s="53" t="n">
        <v>1</v>
      </c>
    </row>
    <row r="1900" customFormat="false" ht="15" hidden="false" customHeight="true" outlineLevel="0" collapsed="false">
      <c r="A1900" s="20" t="s">
        <v>5580</v>
      </c>
      <c r="B1900" s="165" t="s">
        <v>1691</v>
      </c>
      <c r="C1900" s="165" t="s">
        <v>1692</v>
      </c>
      <c r="D1900" s="165" t="s">
        <v>5581</v>
      </c>
      <c r="E1900" s="53" t="n">
        <v>32.446916</v>
      </c>
      <c r="F1900" s="53" t="n">
        <v>-101.77055</v>
      </c>
      <c r="G1900" s="53"/>
      <c r="H1900" s="53"/>
      <c r="I1900" s="173" t="s">
        <v>317</v>
      </c>
      <c r="J1900" s="53" t="n">
        <v>1</v>
      </c>
    </row>
    <row r="1901" customFormat="false" ht="15" hidden="false" customHeight="true" outlineLevel="0" collapsed="false">
      <c r="A1901" s="20" t="s">
        <v>5582</v>
      </c>
      <c r="B1901" s="165" t="s">
        <v>1691</v>
      </c>
      <c r="C1901" s="165" t="s">
        <v>1692</v>
      </c>
      <c r="D1901" s="165" t="s">
        <v>5583</v>
      </c>
      <c r="E1901" s="53" t="n">
        <v>32.4222222</v>
      </c>
      <c r="F1901" s="53" t="n">
        <v>-102.10808</v>
      </c>
      <c r="G1901" s="53"/>
      <c r="H1901" s="53"/>
      <c r="I1901" s="173" t="s">
        <v>317</v>
      </c>
      <c r="J1901" s="53" t="n">
        <v>1</v>
      </c>
    </row>
    <row r="1902" customFormat="false" ht="15" hidden="false" customHeight="true" outlineLevel="0" collapsed="false">
      <c r="A1902" s="20" t="s">
        <v>5584</v>
      </c>
      <c r="B1902" s="165" t="s">
        <v>1691</v>
      </c>
      <c r="C1902" s="165" t="s">
        <v>1692</v>
      </c>
      <c r="D1902" s="165" t="s">
        <v>5585</v>
      </c>
      <c r="E1902" s="53" t="n">
        <v>32.398507</v>
      </c>
      <c r="F1902" s="53" t="n">
        <v>-101.67804</v>
      </c>
      <c r="G1902" s="53"/>
      <c r="H1902" s="53"/>
      <c r="I1902" s="173" t="s">
        <v>317</v>
      </c>
      <c r="J1902" s="53" t="n">
        <v>1</v>
      </c>
    </row>
    <row r="1903" customFormat="false" ht="15" hidden="false" customHeight="true" outlineLevel="0" collapsed="false">
      <c r="A1903" s="20" t="s">
        <v>5586</v>
      </c>
      <c r="B1903" s="165" t="s">
        <v>1691</v>
      </c>
      <c r="C1903" s="165" t="s">
        <v>1692</v>
      </c>
      <c r="D1903" s="165" t="s">
        <v>5587</v>
      </c>
      <c r="E1903" s="53" t="n">
        <v>32.394036</v>
      </c>
      <c r="F1903" s="53" t="n">
        <v>-102.02539</v>
      </c>
      <c r="G1903" s="53"/>
      <c r="H1903" s="53"/>
      <c r="I1903" s="173" t="s">
        <v>317</v>
      </c>
      <c r="J1903" s="53" t="n">
        <v>1</v>
      </c>
    </row>
    <row r="1904" customFormat="false" ht="15" hidden="false" customHeight="true" outlineLevel="0" collapsed="false">
      <c r="A1904" s="20" t="s">
        <v>5588</v>
      </c>
      <c r="B1904" s="165" t="s">
        <v>1691</v>
      </c>
      <c r="C1904" s="165" t="s">
        <v>1692</v>
      </c>
      <c r="D1904" s="165" t="s">
        <v>5589</v>
      </c>
      <c r="E1904" s="53" t="n">
        <v>32.3712561</v>
      </c>
      <c r="F1904" s="53" t="n">
        <v>-102.22693</v>
      </c>
      <c r="G1904" s="53"/>
      <c r="H1904" s="53"/>
      <c r="I1904" s="173" t="s">
        <v>317</v>
      </c>
      <c r="J1904" s="53" t="n">
        <v>1</v>
      </c>
    </row>
    <row r="1905" customFormat="false" ht="15" hidden="false" customHeight="true" outlineLevel="0" collapsed="false">
      <c r="A1905" s="20" t="s">
        <v>5590</v>
      </c>
      <c r="B1905" s="165" t="s">
        <v>1691</v>
      </c>
      <c r="C1905" s="165" t="s">
        <v>1692</v>
      </c>
      <c r="D1905" s="165" t="s">
        <v>5591</v>
      </c>
      <c r="E1905" s="53" t="n">
        <v>32.380023</v>
      </c>
      <c r="F1905" s="53" t="n">
        <v>-102.00964</v>
      </c>
      <c r="G1905" s="53"/>
      <c r="H1905" s="53"/>
      <c r="I1905" s="173" t="s">
        <v>317</v>
      </c>
      <c r="J1905" s="53" t="n">
        <v>1</v>
      </c>
    </row>
    <row r="1906" customFormat="false" ht="15" hidden="false" customHeight="true" outlineLevel="0" collapsed="false">
      <c r="A1906" s="20" t="s">
        <v>5592</v>
      </c>
      <c r="B1906" s="165" t="s">
        <v>1691</v>
      </c>
      <c r="C1906" s="165" t="s">
        <v>1692</v>
      </c>
      <c r="D1906" s="165" t="s">
        <v>5593</v>
      </c>
      <c r="E1906" s="53" t="n">
        <v>32.382026</v>
      </c>
      <c r="F1906" s="53" t="n">
        <v>-102.01258</v>
      </c>
      <c r="G1906" s="53"/>
      <c r="H1906" s="53"/>
      <c r="I1906" s="173" t="s">
        <v>317</v>
      </c>
      <c r="J1906" s="53" t="n">
        <v>1</v>
      </c>
    </row>
    <row r="1907" customFormat="false" ht="15" hidden="false" customHeight="true" outlineLevel="0" collapsed="false">
      <c r="A1907" s="20" t="s">
        <v>5594</v>
      </c>
      <c r="B1907" s="165" t="s">
        <v>1691</v>
      </c>
      <c r="C1907" s="165" t="s">
        <v>1692</v>
      </c>
      <c r="D1907" s="165" t="s">
        <v>5595</v>
      </c>
      <c r="E1907" s="53" t="n">
        <v>32.384179</v>
      </c>
      <c r="F1907" s="53" t="n">
        <v>-101.95714</v>
      </c>
      <c r="G1907" s="53"/>
      <c r="H1907" s="53"/>
      <c r="I1907" s="173" t="s">
        <v>317</v>
      </c>
      <c r="J1907" s="53" t="n">
        <v>1</v>
      </c>
    </row>
    <row r="1908" customFormat="false" ht="15" hidden="false" customHeight="true" outlineLevel="0" collapsed="false">
      <c r="A1908" s="20" t="s">
        <v>5596</v>
      </c>
      <c r="B1908" s="165" t="s">
        <v>1691</v>
      </c>
      <c r="C1908" s="165" t="s">
        <v>1692</v>
      </c>
      <c r="D1908" s="165" t="s">
        <v>5597</v>
      </c>
      <c r="E1908" s="53" t="n">
        <v>32.3777393</v>
      </c>
      <c r="F1908" s="53" t="n">
        <v>-101.95592</v>
      </c>
      <c r="G1908" s="53"/>
      <c r="H1908" s="53"/>
      <c r="I1908" s="173" t="s">
        <v>317</v>
      </c>
      <c r="J1908" s="53" t="n">
        <v>1</v>
      </c>
    </row>
    <row r="1909" customFormat="false" ht="15" hidden="false" customHeight="true" outlineLevel="0" collapsed="false">
      <c r="A1909" s="20" t="s">
        <v>5598</v>
      </c>
      <c r="B1909" s="165" t="s">
        <v>1691</v>
      </c>
      <c r="C1909" s="165" t="s">
        <v>1692</v>
      </c>
      <c r="D1909" s="165" t="s">
        <v>5599</v>
      </c>
      <c r="E1909" s="53" t="n">
        <v>32.380121</v>
      </c>
      <c r="F1909" s="53" t="n">
        <v>-101.60036</v>
      </c>
      <c r="G1909" s="53"/>
      <c r="H1909" s="53"/>
      <c r="I1909" s="173" t="s">
        <v>317</v>
      </c>
      <c r="J1909" s="53" t="n">
        <v>1</v>
      </c>
    </row>
    <row r="1910" customFormat="false" ht="15" hidden="false" customHeight="true" outlineLevel="0" collapsed="false">
      <c r="A1910" s="20" t="s">
        <v>5600</v>
      </c>
      <c r="B1910" s="165" t="s">
        <v>1691</v>
      </c>
      <c r="C1910" s="165" t="s">
        <v>1692</v>
      </c>
      <c r="D1910" s="165" t="s">
        <v>5601</v>
      </c>
      <c r="E1910" s="53" t="n">
        <v>32.373806</v>
      </c>
      <c r="F1910" s="53" t="n">
        <v>-102.01484</v>
      </c>
      <c r="G1910" s="53"/>
      <c r="H1910" s="53"/>
      <c r="I1910" s="173" t="s">
        <v>317</v>
      </c>
      <c r="J1910" s="53" t="n">
        <v>1</v>
      </c>
    </row>
    <row r="1911" customFormat="false" ht="15" hidden="false" customHeight="true" outlineLevel="0" collapsed="false">
      <c r="A1911" s="20" t="s">
        <v>5602</v>
      </c>
      <c r="B1911" s="165" t="s">
        <v>1691</v>
      </c>
      <c r="C1911" s="165" t="s">
        <v>1692</v>
      </c>
      <c r="D1911" s="165" t="s">
        <v>5603</v>
      </c>
      <c r="E1911" s="53" t="n">
        <v>32.35449</v>
      </c>
      <c r="F1911" s="53" t="n">
        <v>-101.7593</v>
      </c>
      <c r="G1911" s="53"/>
      <c r="H1911" s="53"/>
      <c r="I1911" s="173" t="s">
        <v>317</v>
      </c>
      <c r="J1911" s="53" t="n">
        <v>1</v>
      </c>
    </row>
    <row r="1912" customFormat="false" ht="15" hidden="false" customHeight="true" outlineLevel="0" collapsed="false">
      <c r="A1912" s="20" t="s">
        <v>5604</v>
      </c>
      <c r="B1912" s="165" t="s">
        <v>1691</v>
      </c>
      <c r="C1912" s="165" t="s">
        <v>1692</v>
      </c>
      <c r="D1912" s="165" t="s">
        <v>5605</v>
      </c>
      <c r="E1912" s="53" t="n">
        <v>32.3645711</v>
      </c>
      <c r="F1912" s="53" t="n">
        <v>-101.42969</v>
      </c>
      <c r="G1912" s="53"/>
      <c r="H1912" s="53"/>
      <c r="I1912" s="173" t="s">
        <v>317</v>
      </c>
      <c r="J1912" s="53" t="n">
        <v>1</v>
      </c>
    </row>
    <row r="1913" customFormat="false" ht="15" hidden="false" customHeight="true" outlineLevel="0" collapsed="false">
      <c r="A1913" s="20" t="s">
        <v>5606</v>
      </c>
      <c r="B1913" s="165" t="s">
        <v>1691</v>
      </c>
      <c r="C1913" s="165" t="s">
        <v>1692</v>
      </c>
      <c r="D1913" s="165" t="s">
        <v>5607</v>
      </c>
      <c r="E1913" s="53" t="n">
        <v>32.3518328</v>
      </c>
      <c r="F1913" s="53" t="n">
        <v>-101.33036</v>
      </c>
      <c r="G1913" s="53"/>
      <c r="H1913" s="53"/>
      <c r="I1913" s="173" t="s">
        <v>317</v>
      </c>
      <c r="J1913" s="53" t="n">
        <v>1</v>
      </c>
    </row>
    <row r="1914" customFormat="false" ht="15" hidden="false" customHeight="true" outlineLevel="0" collapsed="false">
      <c r="A1914" s="20" t="s">
        <v>5608</v>
      </c>
      <c r="B1914" s="165" t="s">
        <v>1691</v>
      </c>
      <c r="C1914" s="165" t="s">
        <v>1692</v>
      </c>
      <c r="D1914" s="165" t="s">
        <v>5609</v>
      </c>
      <c r="E1914" s="53" t="n">
        <v>32.350458</v>
      </c>
      <c r="F1914" s="53" t="n">
        <v>-101.34574</v>
      </c>
      <c r="G1914" s="53"/>
      <c r="H1914" s="53"/>
      <c r="I1914" s="173" t="s">
        <v>317</v>
      </c>
      <c r="J1914" s="53" t="n">
        <v>1</v>
      </c>
    </row>
    <row r="1915" customFormat="false" ht="15" hidden="false" customHeight="true" outlineLevel="0" collapsed="false">
      <c r="A1915" s="20" t="s">
        <v>5610</v>
      </c>
      <c r="B1915" s="165" t="s">
        <v>1691</v>
      </c>
      <c r="C1915" s="165" t="s">
        <v>1692</v>
      </c>
      <c r="D1915" s="165" t="s">
        <v>5611</v>
      </c>
      <c r="E1915" s="53" t="n">
        <v>32.339504</v>
      </c>
      <c r="F1915" s="53" t="n">
        <v>-101.65711</v>
      </c>
      <c r="G1915" s="53"/>
      <c r="H1915" s="53"/>
      <c r="I1915" s="173" t="s">
        <v>317</v>
      </c>
      <c r="J1915" s="53" t="n">
        <v>1</v>
      </c>
    </row>
    <row r="1916" customFormat="false" ht="15" hidden="false" customHeight="true" outlineLevel="0" collapsed="false">
      <c r="A1916" s="20" t="s">
        <v>5612</v>
      </c>
      <c r="B1916" s="165" t="s">
        <v>1691</v>
      </c>
      <c r="C1916" s="165" t="s">
        <v>1692</v>
      </c>
      <c r="D1916" s="165" t="s">
        <v>5613</v>
      </c>
      <c r="E1916" s="53" t="n">
        <v>32.274223</v>
      </c>
      <c r="F1916" s="53" t="n">
        <v>-101.76698</v>
      </c>
      <c r="G1916" s="53"/>
      <c r="H1916" s="53"/>
      <c r="I1916" s="173" t="s">
        <v>317</v>
      </c>
      <c r="J1916" s="53" t="n">
        <v>1</v>
      </c>
    </row>
    <row r="1917" customFormat="false" ht="15" hidden="false" customHeight="true" outlineLevel="0" collapsed="false">
      <c r="A1917" s="20" t="s">
        <v>5614</v>
      </c>
      <c r="B1917" s="165" t="s">
        <v>1691</v>
      </c>
      <c r="C1917" s="165" t="s">
        <v>1692</v>
      </c>
      <c r="D1917" s="165" t="s">
        <v>5615</v>
      </c>
      <c r="E1917" s="53" t="n">
        <v>32.27842</v>
      </c>
      <c r="F1917" s="53" t="n">
        <v>-101.74936</v>
      </c>
      <c r="G1917" s="53"/>
      <c r="H1917" s="53"/>
      <c r="I1917" s="173" t="s">
        <v>317</v>
      </c>
      <c r="J1917" s="53" t="n">
        <v>1</v>
      </c>
    </row>
    <row r="1918" customFormat="false" ht="15" hidden="false" customHeight="true" outlineLevel="0" collapsed="false">
      <c r="A1918" s="20" t="s">
        <v>5616</v>
      </c>
      <c r="B1918" s="165" t="s">
        <v>1691</v>
      </c>
      <c r="C1918" s="165" t="s">
        <v>1692</v>
      </c>
      <c r="D1918" s="165" t="s">
        <v>5617</v>
      </c>
      <c r="E1918" s="53" t="n">
        <v>32.2773235</v>
      </c>
      <c r="F1918" s="53" t="n">
        <v>-101.726195</v>
      </c>
      <c r="G1918" s="53"/>
      <c r="H1918" s="53"/>
      <c r="I1918" s="173" t="s">
        <v>317</v>
      </c>
      <c r="J1918" s="53" t="n">
        <v>1</v>
      </c>
    </row>
    <row r="1919" customFormat="false" ht="15" hidden="false" customHeight="true" outlineLevel="0" collapsed="false">
      <c r="A1919" s="20" t="s">
        <v>5618</v>
      </c>
      <c r="B1919" s="165" t="s">
        <v>1691</v>
      </c>
      <c r="C1919" s="165" t="s">
        <v>1692</v>
      </c>
      <c r="D1919" s="165" t="s">
        <v>5619</v>
      </c>
      <c r="E1919" s="53" t="n">
        <v>32.2855551</v>
      </c>
      <c r="F1919" s="53" t="n">
        <v>-101.693</v>
      </c>
      <c r="G1919" s="53"/>
      <c r="H1919" s="53"/>
      <c r="I1919" s="173" t="s">
        <v>317</v>
      </c>
      <c r="J1919" s="53" t="n">
        <v>1</v>
      </c>
    </row>
    <row r="1920" customFormat="false" ht="15" hidden="false" customHeight="true" outlineLevel="0" collapsed="false">
      <c r="A1920" s="20" t="s">
        <v>5620</v>
      </c>
      <c r="B1920" s="165" t="s">
        <v>1691</v>
      </c>
      <c r="C1920" s="165" t="s">
        <v>1692</v>
      </c>
      <c r="D1920" s="165" t="s">
        <v>5621</v>
      </c>
      <c r="E1920" s="53" t="n">
        <v>32.277651</v>
      </c>
      <c r="F1920" s="53" t="n">
        <v>-101.51102</v>
      </c>
      <c r="G1920" s="53"/>
      <c r="H1920" s="53"/>
      <c r="I1920" s="173" t="s">
        <v>317</v>
      </c>
      <c r="J1920" s="53" t="n">
        <v>1</v>
      </c>
    </row>
    <row r="1921" customFormat="false" ht="15" hidden="false" customHeight="true" outlineLevel="0" collapsed="false">
      <c r="A1921" s="20" t="s">
        <v>5622</v>
      </c>
      <c r="B1921" s="165" t="s">
        <v>1691</v>
      </c>
      <c r="C1921" s="165" t="s">
        <v>1692</v>
      </c>
      <c r="D1921" s="165" t="s">
        <v>5623</v>
      </c>
      <c r="E1921" s="53" t="n">
        <v>32.2906512</v>
      </c>
      <c r="F1921" s="53" t="n">
        <v>-101.39066</v>
      </c>
      <c r="G1921" s="53"/>
      <c r="H1921" s="53"/>
      <c r="I1921" s="173" t="s">
        <v>317</v>
      </c>
      <c r="J1921" s="53" t="n">
        <v>1</v>
      </c>
    </row>
    <row r="1922" customFormat="false" ht="15" hidden="false" customHeight="true" outlineLevel="0" collapsed="false">
      <c r="A1922" s="20" t="s">
        <v>5624</v>
      </c>
      <c r="B1922" s="165" t="s">
        <v>1691</v>
      </c>
      <c r="C1922" s="165" t="s">
        <v>1692</v>
      </c>
      <c r="D1922" s="165" t="s">
        <v>5625</v>
      </c>
      <c r="E1922" s="53" t="n">
        <v>31.450855</v>
      </c>
      <c r="F1922" s="53" t="n">
        <v>-101.75815</v>
      </c>
      <c r="G1922" s="53"/>
      <c r="H1922" s="53"/>
      <c r="I1922" s="173" t="s">
        <v>317</v>
      </c>
      <c r="J1922" s="53" t="n">
        <v>1</v>
      </c>
    </row>
    <row r="1923" customFormat="false" ht="15" hidden="false" customHeight="true" outlineLevel="0" collapsed="false">
      <c r="A1923" s="20" t="s">
        <v>5626</v>
      </c>
      <c r="B1923" s="165" t="s">
        <v>1691</v>
      </c>
      <c r="C1923" s="165" t="s">
        <v>1692</v>
      </c>
      <c r="D1923" s="165" t="s">
        <v>5627</v>
      </c>
      <c r="E1923" s="53" t="n">
        <v>31.4357713</v>
      </c>
      <c r="F1923" s="53" t="n">
        <v>-101.63437</v>
      </c>
      <c r="G1923" s="53"/>
      <c r="H1923" s="53"/>
      <c r="I1923" s="173" t="s">
        <v>317</v>
      </c>
      <c r="J1923" s="53" t="n">
        <v>1</v>
      </c>
    </row>
    <row r="1924" customFormat="false" ht="15" hidden="false" customHeight="true" outlineLevel="0" collapsed="false">
      <c r="A1924" s="20" t="s">
        <v>5628</v>
      </c>
      <c r="B1924" s="165" t="s">
        <v>1691</v>
      </c>
      <c r="C1924" s="165" t="s">
        <v>1692</v>
      </c>
      <c r="D1924" s="165" t="s">
        <v>5629</v>
      </c>
      <c r="E1924" s="53" t="n">
        <v>31.4175117</v>
      </c>
      <c r="F1924" s="53" t="n">
        <v>-102.16486</v>
      </c>
      <c r="G1924" s="53"/>
      <c r="H1924" s="53"/>
      <c r="I1924" s="173" t="s">
        <v>317</v>
      </c>
      <c r="J1924" s="53" t="n">
        <v>1</v>
      </c>
    </row>
    <row r="1925" customFormat="false" ht="15" hidden="false" customHeight="true" outlineLevel="0" collapsed="false">
      <c r="A1925" s="20" t="s">
        <v>5630</v>
      </c>
      <c r="B1925" s="165" t="s">
        <v>1691</v>
      </c>
      <c r="C1925" s="165" t="s">
        <v>1692</v>
      </c>
      <c r="D1925" s="165" t="s">
        <v>5631</v>
      </c>
      <c r="E1925" s="53" t="n">
        <v>31.410972</v>
      </c>
      <c r="F1925" s="53" t="n">
        <v>-102.07123</v>
      </c>
      <c r="G1925" s="53"/>
      <c r="H1925" s="53"/>
      <c r="I1925" s="173" t="s">
        <v>317</v>
      </c>
      <c r="J1925" s="53" t="n">
        <v>1</v>
      </c>
    </row>
    <row r="1926" customFormat="false" ht="15" hidden="false" customHeight="true" outlineLevel="0" collapsed="false">
      <c r="A1926" s="20" t="s">
        <v>5632</v>
      </c>
      <c r="B1926" s="165" t="s">
        <v>1691</v>
      </c>
      <c r="C1926" s="165" t="s">
        <v>1692</v>
      </c>
      <c r="D1926" s="165" t="s">
        <v>5633</v>
      </c>
      <c r="E1926" s="53" t="n">
        <v>31.423484</v>
      </c>
      <c r="F1926" s="53" t="n">
        <v>-101.55237</v>
      </c>
      <c r="G1926" s="53"/>
      <c r="H1926" s="53"/>
      <c r="I1926" s="173" t="s">
        <v>317</v>
      </c>
      <c r="J1926" s="53" t="n">
        <v>1</v>
      </c>
    </row>
    <row r="1927" customFormat="false" ht="15" hidden="false" customHeight="true" outlineLevel="0" collapsed="false">
      <c r="A1927" s="20" t="s">
        <v>5634</v>
      </c>
      <c r="B1927" s="165" t="s">
        <v>1691</v>
      </c>
      <c r="C1927" s="165" t="s">
        <v>1692</v>
      </c>
      <c r="D1927" s="165" t="s">
        <v>5635</v>
      </c>
      <c r="E1927" s="53" t="n">
        <v>31.39041</v>
      </c>
      <c r="F1927" s="53" t="n">
        <v>-101.61676</v>
      </c>
      <c r="G1927" s="53"/>
      <c r="H1927" s="53"/>
      <c r="I1927" s="173" t="s">
        <v>317</v>
      </c>
      <c r="J1927" s="53" t="n">
        <v>1</v>
      </c>
    </row>
    <row r="1928" customFormat="false" ht="15" hidden="false" customHeight="true" outlineLevel="0" collapsed="false">
      <c r="A1928" s="20" t="s">
        <v>5636</v>
      </c>
      <c r="B1928" s="165" t="s">
        <v>1691</v>
      </c>
      <c r="C1928" s="165" t="s">
        <v>1692</v>
      </c>
      <c r="D1928" s="165" t="s">
        <v>5637</v>
      </c>
      <c r="E1928" s="53" t="n">
        <v>31.4093353</v>
      </c>
      <c r="F1928" s="53" t="n">
        <v>-101.49385</v>
      </c>
      <c r="G1928" s="53"/>
      <c r="H1928" s="53"/>
      <c r="I1928" s="173" t="s">
        <v>317</v>
      </c>
      <c r="J1928" s="53" t="n">
        <v>1</v>
      </c>
    </row>
    <row r="1929" customFormat="false" ht="15" hidden="false" customHeight="true" outlineLevel="0" collapsed="false">
      <c r="A1929" s="20" t="s">
        <v>5638</v>
      </c>
      <c r="B1929" s="165" t="s">
        <v>1691</v>
      </c>
      <c r="C1929" s="165" t="s">
        <v>1692</v>
      </c>
      <c r="D1929" s="165" t="s">
        <v>5639</v>
      </c>
      <c r="E1929" s="53" t="n">
        <v>31.395219</v>
      </c>
      <c r="F1929" s="53" t="n">
        <v>-101.46958</v>
      </c>
      <c r="G1929" s="53"/>
      <c r="H1929" s="53"/>
      <c r="I1929" s="173" t="s">
        <v>317</v>
      </c>
      <c r="J1929" s="53" t="n">
        <v>1</v>
      </c>
    </row>
    <row r="1930" customFormat="false" ht="15" hidden="false" customHeight="true" outlineLevel="0" collapsed="false">
      <c r="A1930" s="20" t="s">
        <v>5640</v>
      </c>
      <c r="B1930" s="165" t="s">
        <v>1691</v>
      </c>
      <c r="C1930" s="165" t="s">
        <v>1692</v>
      </c>
      <c r="D1930" s="165" t="s">
        <v>5641</v>
      </c>
      <c r="E1930" s="53" t="n">
        <v>31.3979345</v>
      </c>
      <c r="F1930" s="53" t="n">
        <v>-101.42775</v>
      </c>
      <c r="G1930" s="53"/>
      <c r="H1930" s="53"/>
      <c r="I1930" s="173" t="s">
        <v>317</v>
      </c>
      <c r="J1930" s="53" t="n">
        <v>1</v>
      </c>
    </row>
    <row r="1931" customFormat="false" ht="15" hidden="false" customHeight="true" outlineLevel="0" collapsed="false">
      <c r="A1931" s="20" t="s">
        <v>5642</v>
      </c>
      <c r="B1931" s="165" t="s">
        <v>1691</v>
      </c>
      <c r="C1931" s="165" t="s">
        <v>1692</v>
      </c>
      <c r="D1931" s="165" t="s">
        <v>5643</v>
      </c>
      <c r="E1931" s="53" t="n">
        <v>31.367243</v>
      </c>
      <c r="F1931" s="53" t="n">
        <v>-102.14623</v>
      </c>
      <c r="G1931" s="53"/>
      <c r="H1931" s="53"/>
      <c r="I1931" s="173" t="s">
        <v>317</v>
      </c>
      <c r="J1931" s="53" t="n">
        <v>1</v>
      </c>
    </row>
    <row r="1932" customFormat="false" ht="15" hidden="false" customHeight="true" outlineLevel="0" collapsed="false">
      <c r="A1932" s="20" t="s">
        <v>5644</v>
      </c>
      <c r="B1932" s="165" t="s">
        <v>1691</v>
      </c>
      <c r="C1932" s="165" t="s">
        <v>1692</v>
      </c>
      <c r="D1932" s="165" t="s">
        <v>5645</v>
      </c>
      <c r="E1932" s="53" t="n">
        <v>31.3628755</v>
      </c>
      <c r="F1932" s="53" t="n">
        <v>-102.0638</v>
      </c>
      <c r="G1932" s="53"/>
      <c r="H1932" s="53"/>
      <c r="I1932" s="173" t="s">
        <v>317</v>
      </c>
      <c r="J1932" s="53" t="n">
        <v>1</v>
      </c>
    </row>
    <row r="1933" customFormat="false" ht="15" hidden="false" customHeight="true" outlineLevel="0" collapsed="false">
      <c r="A1933" s="20" t="s">
        <v>5646</v>
      </c>
      <c r="B1933" s="165" t="s">
        <v>1691</v>
      </c>
      <c r="C1933" s="165" t="s">
        <v>1692</v>
      </c>
      <c r="D1933" s="165" t="s">
        <v>5647</v>
      </c>
      <c r="E1933" s="53" t="n">
        <v>31.345644</v>
      </c>
      <c r="F1933" s="53" t="n">
        <v>-102.12144</v>
      </c>
      <c r="G1933" s="53"/>
      <c r="H1933" s="53"/>
      <c r="I1933" s="173" t="s">
        <v>317</v>
      </c>
      <c r="J1933" s="53" t="n">
        <v>1</v>
      </c>
    </row>
    <row r="1934" customFormat="false" ht="15" hidden="false" customHeight="true" outlineLevel="0" collapsed="false">
      <c r="A1934" s="20" t="s">
        <v>5648</v>
      </c>
      <c r="B1934" s="165" t="s">
        <v>1691</v>
      </c>
      <c r="C1934" s="165" t="s">
        <v>1692</v>
      </c>
      <c r="D1934" s="165" t="s">
        <v>5649</v>
      </c>
      <c r="E1934" s="53" t="n">
        <v>31.3429455</v>
      </c>
      <c r="F1934" s="53" t="n">
        <v>-101.98401</v>
      </c>
      <c r="G1934" s="53"/>
      <c r="H1934" s="53"/>
      <c r="I1934" s="173" t="s">
        <v>317</v>
      </c>
      <c r="J1934" s="53" t="n">
        <v>1</v>
      </c>
    </row>
    <row r="1935" customFormat="false" ht="15" hidden="false" customHeight="true" outlineLevel="0" collapsed="false">
      <c r="A1935" s="20" t="s">
        <v>5650</v>
      </c>
      <c r="B1935" s="165" t="s">
        <v>1691</v>
      </c>
      <c r="C1935" s="165" t="s">
        <v>1692</v>
      </c>
      <c r="D1935" s="165" t="s">
        <v>5651</v>
      </c>
      <c r="E1935" s="53" t="n">
        <v>31.345687</v>
      </c>
      <c r="F1935" s="53" t="n">
        <v>-101.79847</v>
      </c>
      <c r="G1935" s="53"/>
      <c r="H1935" s="53"/>
      <c r="I1935" s="173" t="s">
        <v>317</v>
      </c>
      <c r="J1935" s="53" t="n">
        <v>1</v>
      </c>
    </row>
    <row r="1936" customFormat="false" ht="15" hidden="false" customHeight="true" outlineLevel="0" collapsed="false">
      <c r="A1936" s="20" t="s">
        <v>5652</v>
      </c>
      <c r="B1936" s="165" t="s">
        <v>1691</v>
      </c>
      <c r="C1936" s="165" t="s">
        <v>1692</v>
      </c>
      <c r="D1936" s="165" t="s">
        <v>5653</v>
      </c>
      <c r="E1936" s="53" t="n">
        <v>31.362788</v>
      </c>
      <c r="F1936" s="53" t="n">
        <v>-102.17668</v>
      </c>
      <c r="G1936" s="53"/>
      <c r="H1936" s="53"/>
      <c r="I1936" s="173" t="s">
        <v>317</v>
      </c>
      <c r="J1936" s="53" t="n">
        <v>1</v>
      </c>
    </row>
    <row r="1937" customFormat="false" ht="15" hidden="false" customHeight="true" outlineLevel="0" collapsed="false">
      <c r="A1937" s="20" t="s">
        <v>5654</v>
      </c>
      <c r="B1937" s="165" t="s">
        <v>1691</v>
      </c>
      <c r="C1937" s="165" t="s">
        <v>1692</v>
      </c>
      <c r="D1937" s="165" t="s">
        <v>5655</v>
      </c>
      <c r="E1937" s="53" t="n">
        <v>31.322222</v>
      </c>
      <c r="F1937" s="53" t="n">
        <v>-102.1296</v>
      </c>
      <c r="G1937" s="53"/>
      <c r="H1937" s="53"/>
      <c r="I1937" s="173" t="s">
        <v>317</v>
      </c>
      <c r="J1937" s="53" t="n">
        <v>1</v>
      </c>
    </row>
    <row r="1938" customFormat="false" ht="15" hidden="false" customHeight="true" outlineLevel="0" collapsed="false">
      <c r="A1938" s="20" t="s">
        <v>5656</v>
      </c>
      <c r="B1938" s="165" t="s">
        <v>1691</v>
      </c>
      <c r="C1938" s="165" t="s">
        <v>1692</v>
      </c>
      <c r="D1938" s="165" t="s">
        <v>5657</v>
      </c>
      <c r="E1938" s="53" t="n">
        <v>31.3284927</v>
      </c>
      <c r="F1938" s="53" t="n">
        <v>-102.08692</v>
      </c>
      <c r="G1938" s="53"/>
      <c r="H1938" s="53"/>
      <c r="I1938" s="173" t="s">
        <v>317</v>
      </c>
      <c r="J1938" s="53" t="n">
        <v>1</v>
      </c>
    </row>
    <row r="1939" customFormat="false" ht="15" hidden="false" customHeight="true" outlineLevel="0" collapsed="false">
      <c r="A1939" s="174" t="s">
        <v>5658</v>
      </c>
      <c r="B1939" s="165" t="s">
        <v>1691</v>
      </c>
      <c r="C1939" s="165" t="s">
        <v>1692</v>
      </c>
      <c r="D1939" s="165" t="s">
        <v>5659</v>
      </c>
      <c r="E1939" s="53" t="n">
        <v>31.3166451</v>
      </c>
      <c r="F1939" s="53" t="n">
        <v>-101.45716</v>
      </c>
      <c r="G1939" s="53"/>
      <c r="H1939" s="53"/>
      <c r="I1939" s="173" t="s">
        <v>317</v>
      </c>
      <c r="J1939" s="53" t="n">
        <v>1</v>
      </c>
    </row>
    <row r="1940" customFormat="false" ht="15" hidden="false" customHeight="true" outlineLevel="0" collapsed="false">
      <c r="A1940" s="20" t="s">
        <v>5660</v>
      </c>
      <c r="B1940" s="165" t="s">
        <v>1691</v>
      </c>
      <c r="C1940" s="165" t="s">
        <v>1692</v>
      </c>
      <c r="D1940" s="165" t="s">
        <v>5661</v>
      </c>
      <c r="E1940" s="53" t="n">
        <v>31.313913</v>
      </c>
      <c r="F1940" s="53" t="n">
        <v>-101.48817</v>
      </c>
      <c r="G1940" s="53"/>
      <c r="H1940" s="53"/>
      <c r="I1940" s="173" t="s">
        <v>317</v>
      </c>
      <c r="J1940" s="53" t="n">
        <v>1</v>
      </c>
    </row>
    <row r="1941" customFormat="false" ht="15" hidden="false" customHeight="true" outlineLevel="0" collapsed="false">
      <c r="A1941" s="20" t="s">
        <v>5662</v>
      </c>
      <c r="B1941" s="165" t="s">
        <v>1691</v>
      </c>
      <c r="C1941" s="165" t="s">
        <v>1692</v>
      </c>
      <c r="D1941" s="165" t="s">
        <v>5663</v>
      </c>
      <c r="E1941" s="53" t="n">
        <v>31.3081665</v>
      </c>
      <c r="F1941" s="53" t="n">
        <v>-101.59114</v>
      </c>
      <c r="G1941" s="53"/>
      <c r="H1941" s="53"/>
      <c r="I1941" s="173" t="s">
        <v>317</v>
      </c>
      <c r="J1941" s="53" t="n">
        <v>1</v>
      </c>
    </row>
    <row r="1942" customFormat="false" ht="15" hidden="false" customHeight="true" outlineLevel="0" collapsed="false">
      <c r="A1942" s="20" t="s">
        <v>5664</v>
      </c>
      <c r="B1942" s="165" t="s">
        <v>1691</v>
      </c>
      <c r="C1942" s="165" t="s">
        <v>1692</v>
      </c>
      <c r="D1942" s="165" t="s">
        <v>5665</v>
      </c>
      <c r="E1942" s="53" t="n">
        <v>31.316499</v>
      </c>
      <c r="F1942" s="53" t="n">
        <v>-101.44863</v>
      </c>
      <c r="G1942" s="53"/>
      <c r="H1942" s="53"/>
      <c r="I1942" s="173" t="s">
        <v>317</v>
      </c>
      <c r="J1942" s="53" t="n">
        <v>1</v>
      </c>
    </row>
    <row r="1943" customFormat="false" ht="15" hidden="false" customHeight="true" outlineLevel="0" collapsed="false">
      <c r="A1943" s="20" t="s">
        <v>5666</v>
      </c>
      <c r="B1943" s="165" t="s">
        <v>1691</v>
      </c>
      <c r="C1943" s="165" t="s">
        <v>1692</v>
      </c>
      <c r="D1943" s="165" t="s">
        <v>5667</v>
      </c>
      <c r="E1943" s="53" t="n">
        <v>31.329598</v>
      </c>
      <c r="F1943" s="53" t="n">
        <v>-101.64411</v>
      </c>
      <c r="G1943" s="53"/>
      <c r="H1943" s="53"/>
      <c r="I1943" s="173" t="s">
        <v>317</v>
      </c>
      <c r="J1943" s="53" t="n">
        <v>1</v>
      </c>
    </row>
    <row r="1944" customFormat="false" ht="15" hidden="false" customHeight="true" outlineLevel="0" collapsed="false">
      <c r="A1944" s="20" t="s">
        <v>5668</v>
      </c>
      <c r="B1944" s="165" t="s">
        <v>1691</v>
      </c>
      <c r="C1944" s="165" t="s">
        <v>1692</v>
      </c>
      <c r="D1944" s="165" t="s">
        <v>5669</v>
      </c>
      <c r="E1944" s="53" t="n">
        <v>31.3209927</v>
      </c>
      <c r="F1944" s="53" t="n">
        <v>-102.12862</v>
      </c>
      <c r="G1944" s="53"/>
      <c r="H1944" s="53"/>
      <c r="I1944" s="173" t="s">
        <v>317</v>
      </c>
      <c r="J1944" s="53" t="n">
        <v>1</v>
      </c>
    </row>
    <row r="1945" customFormat="false" ht="15" hidden="false" customHeight="true" outlineLevel="0" collapsed="false">
      <c r="A1945" s="20" t="s">
        <v>5670</v>
      </c>
      <c r="B1945" s="165" t="s">
        <v>1691</v>
      </c>
      <c r="C1945" s="165" t="s">
        <v>1692</v>
      </c>
      <c r="D1945" s="165" t="s">
        <v>5671</v>
      </c>
      <c r="E1945" s="53" t="n">
        <v>31.287733</v>
      </c>
      <c r="F1945" s="53" t="n">
        <v>-101.69601</v>
      </c>
      <c r="G1945" s="53"/>
      <c r="H1945" s="53"/>
      <c r="I1945" s="173" t="s">
        <v>317</v>
      </c>
      <c r="J1945" s="53" t="n">
        <v>1</v>
      </c>
    </row>
    <row r="1946" customFormat="false" ht="15" hidden="false" customHeight="true" outlineLevel="0" collapsed="false">
      <c r="A1946" s="20" t="s">
        <v>5672</v>
      </c>
      <c r="B1946" s="165" t="s">
        <v>1691</v>
      </c>
      <c r="C1946" s="165" t="s">
        <v>1692</v>
      </c>
      <c r="D1946" s="165" t="s">
        <v>5673</v>
      </c>
      <c r="E1946" s="53" t="n">
        <v>31.305591</v>
      </c>
      <c r="F1946" s="53" t="n">
        <v>-101.36141</v>
      </c>
      <c r="G1946" s="53"/>
      <c r="H1946" s="53"/>
      <c r="I1946" s="173" t="s">
        <v>317</v>
      </c>
      <c r="J1946" s="53" t="n">
        <v>1</v>
      </c>
    </row>
    <row r="1947" customFormat="false" ht="15" hidden="false" customHeight="true" outlineLevel="0" collapsed="false">
      <c r="A1947" s="20" t="s">
        <v>5674</v>
      </c>
      <c r="B1947" s="165" t="s">
        <v>1691</v>
      </c>
      <c r="C1947" s="165" t="s">
        <v>1692</v>
      </c>
      <c r="D1947" s="165" t="s">
        <v>5675</v>
      </c>
      <c r="E1947" s="53" t="n">
        <v>31.2890723</v>
      </c>
      <c r="F1947" s="53" t="n">
        <v>-102.22964</v>
      </c>
      <c r="G1947" s="53"/>
      <c r="H1947" s="53"/>
      <c r="I1947" s="173" t="s">
        <v>317</v>
      </c>
      <c r="J1947" s="53" t="n">
        <v>1</v>
      </c>
    </row>
    <row r="1948" customFormat="false" ht="15" hidden="false" customHeight="true" outlineLevel="0" collapsed="false">
      <c r="A1948" s="20" t="s">
        <v>5676</v>
      </c>
      <c r="B1948" s="165" t="s">
        <v>1691</v>
      </c>
      <c r="C1948" s="165" t="s">
        <v>1692</v>
      </c>
      <c r="D1948" s="165" t="s">
        <v>5677</v>
      </c>
      <c r="E1948" s="53" t="n">
        <v>31.264258</v>
      </c>
      <c r="F1948" s="53" t="n">
        <v>-102.09244</v>
      </c>
      <c r="G1948" s="53"/>
      <c r="H1948" s="53"/>
      <c r="I1948" s="173" t="s">
        <v>317</v>
      </c>
      <c r="J1948" s="53" t="n">
        <v>1</v>
      </c>
    </row>
    <row r="1949" customFormat="false" ht="15" hidden="false" customHeight="true" outlineLevel="0" collapsed="false">
      <c r="A1949" s="20" t="s">
        <v>5678</v>
      </c>
      <c r="B1949" s="165" t="s">
        <v>1691</v>
      </c>
      <c r="C1949" s="165" t="s">
        <v>1692</v>
      </c>
      <c r="D1949" s="165" t="s">
        <v>5679</v>
      </c>
      <c r="E1949" s="53" t="n">
        <v>31.273969</v>
      </c>
      <c r="F1949" s="53" t="n">
        <v>-101.71158</v>
      </c>
      <c r="G1949" s="53"/>
      <c r="H1949" s="53"/>
      <c r="I1949" s="173" t="s">
        <v>317</v>
      </c>
      <c r="J1949" s="53" t="n">
        <v>1</v>
      </c>
    </row>
    <row r="1950" customFormat="false" ht="15" hidden="false" customHeight="true" outlineLevel="0" collapsed="false">
      <c r="A1950" s="20" t="s">
        <v>5680</v>
      </c>
      <c r="B1950" s="165" t="s">
        <v>1691</v>
      </c>
      <c r="C1950" s="165" t="s">
        <v>1692</v>
      </c>
      <c r="D1950" s="165" t="s">
        <v>5681</v>
      </c>
      <c r="E1950" s="53" t="n">
        <v>31.2731867</v>
      </c>
      <c r="F1950" s="53" t="n">
        <v>-101.71869</v>
      </c>
      <c r="G1950" s="53"/>
      <c r="H1950" s="53"/>
      <c r="I1950" s="173" t="s">
        <v>317</v>
      </c>
      <c r="J1950" s="53" t="n">
        <v>1</v>
      </c>
    </row>
    <row r="1951" customFormat="false" ht="15" hidden="false" customHeight="true" outlineLevel="0" collapsed="false">
      <c r="A1951" s="20" t="s">
        <v>5682</v>
      </c>
      <c r="B1951" s="165" t="s">
        <v>1691</v>
      </c>
      <c r="C1951" s="165" t="s">
        <v>1692</v>
      </c>
      <c r="D1951" s="165" t="s">
        <v>5683</v>
      </c>
      <c r="E1951" s="53" t="n">
        <v>31.260336</v>
      </c>
      <c r="F1951" s="53" t="n">
        <v>-101.69812</v>
      </c>
      <c r="G1951" s="53"/>
      <c r="H1951" s="53"/>
      <c r="I1951" s="173" t="s">
        <v>317</v>
      </c>
      <c r="J1951" s="53" t="n">
        <v>1</v>
      </c>
    </row>
    <row r="1952" customFormat="false" ht="15" hidden="false" customHeight="true" outlineLevel="0" collapsed="false">
      <c r="A1952" s="20" t="s">
        <v>5684</v>
      </c>
      <c r="B1952" s="165" t="s">
        <v>1691</v>
      </c>
      <c r="C1952" s="165" t="s">
        <v>1692</v>
      </c>
      <c r="D1952" s="165" t="s">
        <v>5685</v>
      </c>
      <c r="E1952" s="53" t="n">
        <v>31.254235</v>
      </c>
      <c r="F1952" s="53" t="n">
        <v>-101.70634</v>
      </c>
      <c r="G1952" s="53"/>
      <c r="H1952" s="53"/>
      <c r="I1952" s="173" t="s">
        <v>317</v>
      </c>
      <c r="J1952" s="53" t="n">
        <v>1</v>
      </c>
    </row>
    <row r="1953" customFormat="false" ht="15" hidden="false" customHeight="true" outlineLevel="0" collapsed="false">
      <c r="A1953" s="174" t="s">
        <v>5686</v>
      </c>
      <c r="B1953" s="165" t="s">
        <v>1691</v>
      </c>
      <c r="C1953" s="165" t="s">
        <v>1692</v>
      </c>
      <c r="D1953" s="165" t="s">
        <v>5687</v>
      </c>
      <c r="E1953" s="53" t="n">
        <v>31.267845</v>
      </c>
      <c r="F1953" s="53" t="n">
        <v>-101.40286</v>
      </c>
      <c r="G1953" s="53"/>
      <c r="H1953" s="53"/>
      <c r="I1953" s="173" t="s">
        <v>317</v>
      </c>
      <c r="J1953" s="53" t="n">
        <v>1</v>
      </c>
    </row>
    <row r="1954" customFormat="false" ht="15" hidden="false" customHeight="true" outlineLevel="0" collapsed="false">
      <c r="A1954" s="20" t="s">
        <v>5688</v>
      </c>
      <c r="B1954" s="165" t="s">
        <v>1691</v>
      </c>
      <c r="C1954" s="165" t="s">
        <v>1692</v>
      </c>
      <c r="D1954" s="165" t="s">
        <v>5689</v>
      </c>
      <c r="E1954" s="53" t="n">
        <v>31.270607</v>
      </c>
      <c r="F1954" s="53" t="n">
        <v>-101.58417</v>
      </c>
      <c r="G1954" s="53"/>
      <c r="H1954" s="53"/>
      <c r="I1954" s="173" t="s">
        <v>317</v>
      </c>
      <c r="J1954" s="53" t="n">
        <v>1</v>
      </c>
    </row>
    <row r="1955" customFormat="false" ht="15" hidden="false" customHeight="true" outlineLevel="0" collapsed="false">
      <c r="A1955" s="20" t="s">
        <v>5690</v>
      </c>
      <c r="B1955" s="165" t="s">
        <v>1691</v>
      </c>
      <c r="C1955" s="165" t="s">
        <v>1692</v>
      </c>
      <c r="D1955" s="165" t="s">
        <v>5691</v>
      </c>
      <c r="E1955" s="53" t="n">
        <v>31.228401</v>
      </c>
      <c r="F1955" s="53" t="n">
        <v>-102.16929</v>
      </c>
      <c r="G1955" s="53"/>
      <c r="H1955" s="53"/>
      <c r="I1955" s="173" t="s">
        <v>317</v>
      </c>
      <c r="J1955" s="53" t="n">
        <v>1</v>
      </c>
    </row>
    <row r="1956" customFormat="false" ht="15" hidden="false" customHeight="true" outlineLevel="0" collapsed="false">
      <c r="A1956" s="20" t="s">
        <v>5692</v>
      </c>
      <c r="B1956" s="165" t="s">
        <v>1691</v>
      </c>
      <c r="C1956" s="165" t="s">
        <v>1692</v>
      </c>
      <c r="D1956" s="165" t="s">
        <v>5693</v>
      </c>
      <c r="E1956" s="53" t="n">
        <v>31.2271909</v>
      </c>
      <c r="F1956" s="53" t="n">
        <v>-102.10527</v>
      </c>
      <c r="G1956" s="53"/>
      <c r="H1956" s="53"/>
      <c r="I1956" s="173" t="s">
        <v>317</v>
      </c>
      <c r="J1956" s="53" t="n">
        <v>1</v>
      </c>
    </row>
    <row r="1957" customFormat="false" ht="15" hidden="false" customHeight="true" outlineLevel="0" collapsed="false">
      <c r="A1957" s="20" t="s">
        <v>5694</v>
      </c>
      <c r="B1957" s="165" t="s">
        <v>1691</v>
      </c>
      <c r="C1957" s="165" t="s">
        <v>1692</v>
      </c>
      <c r="D1957" s="165" t="s">
        <v>5695</v>
      </c>
      <c r="E1957" s="53" t="n">
        <v>31.2328485</v>
      </c>
      <c r="F1957" s="53" t="n">
        <v>-101.78355</v>
      </c>
      <c r="G1957" s="53"/>
      <c r="H1957" s="53"/>
      <c r="I1957" s="173" t="s">
        <v>317</v>
      </c>
      <c r="J1957" s="53" t="n">
        <v>1</v>
      </c>
    </row>
    <row r="1958" customFormat="false" ht="15" hidden="false" customHeight="true" outlineLevel="0" collapsed="false">
      <c r="A1958" s="20" t="s">
        <v>5696</v>
      </c>
      <c r="B1958" s="165" t="s">
        <v>1691</v>
      </c>
      <c r="C1958" s="165" t="s">
        <v>1692</v>
      </c>
      <c r="D1958" s="165" t="s">
        <v>5697</v>
      </c>
      <c r="E1958" s="53" t="n">
        <v>31.228107</v>
      </c>
      <c r="F1958" s="53" t="n">
        <v>-101.69779</v>
      </c>
      <c r="G1958" s="53"/>
      <c r="H1958" s="53"/>
      <c r="I1958" s="173" t="s">
        <v>317</v>
      </c>
      <c r="J1958" s="53" t="n">
        <v>1</v>
      </c>
    </row>
    <row r="1959" customFormat="false" ht="15" hidden="false" customHeight="true" outlineLevel="0" collapsed="false">
      <c r="A1959" s="20" t="s">
        <v>5698</v>
      </c>
      <c r="B1959" s="165" t="s">
        <v>1691</v>
      </c>
      <c r="C1959" s="165" t="s">
        <v>1692</v>
      </c>
      <c r="D1959" s="165" t="s">
        <v>5699</v>
      </c>
      <c r="E1959" s="53" t="n">
        <v>31.234812</v>
      </c>
      <c r="F1959" s="53" t="n">
        <v>-101.50211</v>
      </c>
      <c r="G1959" s="53"/>
      <c r="H1959" s="53"/>
      <c r="I1959" s="173" t="s">
        <v>317</v>
      </c>
      <c r="J1959" s="53" t="n">
        <v>1</v>
      </c>
    </row>
    <row r="1960" customFormat="false" ht="15" hidden="false" customHeight="true" outlineLevel="0" collapsed="false">
      <c r="A1960" s="20" t="s">
        <v>5700</v>
      </c>
      <c r="B1960" s="165" t="s">
        <v>1691</v>
      </c>
      <c r="C1960" s="165" t="s">
        <v>1692</v>
      </c>
      <c r="D1960" s="165" t="s">
        <v>5701</v>
      </c>
      <c r="E1960" s="53" t="n">
        <v>31.2287885</v>
      </c>
      <c r="F1960" s="53" t="n">
        <v>-101.44483</v>
      </c>
      <c r="G1960" s="53"/>
      <c r="H1960" s="53"/>
      <c r="I1960" s="173" t="s">
        <v>317</v>
      </c>
      <c r="J1960" s="53" t="n">
        <v>1</v>
      </c>
    </row>
    <row r="1961" customFormat="false" ht="15" hidden="false" customHeight="true" outlineLevel="0" collapsed="false">
      <c r="A1961" s="20" t="s">
        <v>5702</v>
      </c>
      <c r="B1961" s="165" t="s">
        <v>1691</v>
      </c>
      <c r="C1961" s="165" t="s">
        <v>1692</v>
      </c>
      <c r="D1961" s="165" t="s">
        <v>5703</v>
      </c>
      <c r="E1961" s="53" t="n">
        <v>31.210139</v>
      </c>
      <c r="F1961" s="53" t="n">
        <v>-101.36729</v>
      </c>
      <c r="G1961" s="53"/>
      <c r="H1961" s="53"/>
      <c r="I1961" s="173" t="s">
        <v>317</v>
      </c>
      <c r="J1961" s="53" t="n">
        <v>1</v>
      </c>
    </row>
    <row r="1962" customFormat="false" ht="15" hidden="false" customHeight="true" outlineLevel="0" collapsed="false">
      <c r="A1962" s="20" t="s">
        <v>5704</v>
      </c>
      <c r="B1962" s="165" t="s">
        <v>1691</v>
      </c>
      <c r="C1962" s="165" t="s">
        <v>1692</v>
      </c>
      <c r="D1962" s="165" t="s">
        <v>5705</v>
      </c>
      <c r="E1962" s="53" t="n">
        <v>31.2097864</v>
      </c>
      <c r="F1962" s="53" t="n">
        <v>-101.372295</v>
      </c>
      <c r="G1962" s="53"/>
      <c r="H1962" s="53"/>
      <c r="I1962" s="173" t="s">
        <v>317</v>
      </c>
      <c r="J1962" s="53" t="n">
        <v>1</v>
      </c>
    </row>
    <row r="1963" customFormat="false" ht="15" hidden="false" customHeight="true" outlineLevel="0" collapsed="false">
      <c r="A1963" s="20" t="s">
        <v>5706</v>
      </c>
      <c r="B1963" s="165" t="s">
        <v>1691</v>
      </c>
      <c r="C1963" s="165" t="s">
        <v>1692</v>
      </c>
      <c r="D1963" s="165" t="s">
        <v>5707</v>
      </c>
      <c r="E1963" s="53" t="n">
        <v>31.186819</v>
      </c>
      <c r="F1963" s="53" t="n">
        <v>-101.6578</v>
      </c>
      <c r="G1963" s="53"/>
      <c r="H1963" s="53"/>
      <c r="I1963" s="173" t="s">
        <v>317</v>
      </c>
      <c r="J1963" s="53" t="n">
        <v>1</v>
      </c>
    </row>
    <row r="1964" customFormat="false" ht="15" hidden="false" customHeight="true" outlineLevel="0" collapsed="false">
      <c r="A1964" s="20" t="s">
        <v>5708</v>
      </c>
      <c r="B1964" s="165" t="s">
        <v>1691</v>
      </c>
      <c r="C1964" s="165" t="s">
        <v>1692</v>
      </c>
      <c r="D1964" s="165" t="s">
        <v>5709</v>
      </c>
      <c r="E1964" s="53" t="n">
        <v>31.165368</v>
      </c>
      <c r="F1964" s="53" t="n">
        <v>-101.78546</v>
      </c>
      <c r="G1964" s="53"/>
      <c r="H1964" s="53"/>
      <c r="I1964" s="173" t="s">
        <v>317</v>
      </c>
      <c r="J1964" s="53" t="n">
        <v>1</v>
      </c>
    </row>
    <row r="1965" customFormat="false" ht="15" hidden="false" customHeight="true" outlineLevel="0" collapsed="false">
      <c r="A1965" s="20" t="s">
        <v>5710</v>
      </c>
      <c r="B1965" s="165" t="s">
        <v>1691</v>
      </c>
      <c r="C1965" s="165" t="s">
        <v>1692</v>
      </c>
      <c r="D1965" s="165" t="s">
        <v>5711</v>
      </c>
      <c r="E1965" s="53" t="n">
        <v>31.176789</v>
      </c>
      <c r="F1965" s="53" t="n">
        <v>-101.35223</v>
      </c>
      <c r="G1965" s="53"/>
      <c r="H1965" s="53"/>
      <c r="I1965" s="173" t="s">
        <v>317</v>
      </c>
      <c r="J1965" s="53" t="n">
        <v>1</v>
      </c>
    </row>
    <row r="1966" customFormat="false" ht="15" hidden="false" customHeight="true" outlineLevel="0" collapsed="false">
      <c r="A1966" s="20" t="s">
        <v>5712</v>
      </c>
      <c r="B1966" s="165" t="s">
        <v>1691</v>
      </c>
      <c r="C1966" s="165" t="s">
        <v>1692</v>
      </c>
      <c r="D1966" s="165" t="s">
        <v>5713</v>
      </c>
      <c r="E1966" s="53" t="n">
        <v>31.164131</v>
      </c>
      <c r="F1966" s="53" t="n">
        <v>-101.78475</v>
      </c>
      <c r="G1966" s="53"/>
      <c r="H1966" s="53"/>
      <c r="I1966" s="173" t="s">
        <v>317</v>
      </c>
      <c r="J1966" s="53" t="n">
        <v>1</v>
      </c>
    </row>
    <row r="1967" customFormat="false" ht="15" hidden="false" customHeight="true" outlineLevel="0" collapsed="false">
      <c r="A1967" s="20" t="s">
        <v>5714</v>
      </c>
      <c r="B1967" s="165" t="s">
        <v>1691</v>
      </c>
      <c r="C1967" s="165" t="s">
        <v>1692</v>
      </c>
      <c r="D1967" s="165" t="s">
        <v>5715</v>
      </c>
      <c r="E1967" s="53" t="n">
        <v>31.1505342</v>
      </c>
      <c r="F1967" s="53" t="n">
        <v>-101.84786</v>
      </c>
      <c r="G1967" s="53"/>
      <c r="H1967" s="53"/>
      <c r="I1967" s="173" t="s">
        <v>317</v>
      </c>
      <c r="J1967" s="53" t="n">
        <v>1</v>
      </c>
    </row>
    <row r="1968" customFormat="false" ht="15" hidden="false" customHeight="true" outlineLevel="0" collapsed="false">
      <c r="A1968" s="20" t="s">
        <v>5716</v>
      </c>
      <c r="B1968" s="165" t="s">
        <v>1691</v>
      </c>
      <c r="C1968" s="165" t="s">
        <v>1692</v>
      </c>
      <c r="D1968" s="165" t="s">
        <v>5717</v>
      </c>
      <c r="E1968" s="53" t="n">
        <v>31.132299</v>
      </c>
      <c r="F1968" s="53" t="n">
        <v>-101.41082</v>
      </c>
      <c r="G1968" s="53"/>
      <c r="H1968" s="53"/>
      <c r="I1968" s="173" t="s">
        <v>317</v>
      </c>
      <c r="J1968" s="53" t="n">
        <v>1</v>
      </c>
    </row>
    <row r="1969" customFormat="false" ht="15" hidden="false" customHeight="true" outlineLevel="0" collapsed="false">
      <c r="A1969" s="20" t="s">
        <v>5718</v>
      </c>
      <c r="B1969" s="165" t="s">
        <v>1691</v>
      </c>
      <c r="C1969" s="165" t="s">
        <v>1692</v>
      </c>
      <c r="D1969" s="165" t="s">
        <v>5719</v>
      </c>
      <c r="E1969" s="53" t="n">
        <v>31.124999</v>
      </c>
      <c r="F1969" s="53" t="n">
        <v>-101.74229</v>
      </c>
      <c r="G1969" s="53"/>
      <c r="H1969" s="53"/>
      <c r="I1969" s="173" t="s">
        <v>317</v>
      </c>
      <c r="J1969" s="53" t="n">
        <v>1</v>
      </c>
    </row>
    <row r="1970" customFormat="false" ht="15" hidden="false" customHeight="true" outlineLevel="0" collapsed="false">
      <c r="A1970" s="174" t="s">
        <v>5720</v>
      </c>
      <c r="B1970" s="165" t="s">
        <v>1691</v>
      </c>
      <c r="C1970" s="165" t="s">
        <v>1692</v>
      </c>
      <c r="D1970" s="165" t="s">
        <v>5721</v>
      </c>
      <c r="E1970" s="53" t="n">
        <v>31.087849</v>
      </c>
      <c r="F1970" s="53" t="n">
        <v>-101.340235</v>
      </c>
      <c r="G1970" s="53"/>
      <c r="H1970" s="53"/>
      <c r="I1970" s="173" t="s">
        <v>317</v>
      </c>
      <c r="J1970" s="53" t="n">
        <v>1</v>
      </c>
    </row>
    <row r="1971" customFormat="false" ht="15" hidden="false" customHeight="true" outlineLevel="0" collapsed="false">
      <c r="A1971" s="20" t="s">
        <v>5722</v>
      </c>
      <c r="B1971" s="165" t="s">
        <v>1691</v>
      </c>
      <c r="C1971" s="165" t="s">
        <v>1692</v>
      </c>
      <c r="D1971" s="165" t="s">
        <v>5723</v>
      </c>
      <c r="E1971" s="53" t="n">
        <v>31.058043</v>
      </c>
      <c r="F1971" s="53" t="n">
        <v>-101.86319</v>
      </c>
      <c r="G1971" s="53"/>
      <c r="H1971" s="53"/>
      <c r="I1971" s="173" t="s">
        <v>317</v>
      </c>
      <c r="J1971" s="53" t="n">
        <v>1</v>
      </c>
    </row>
    <row r="1972" customFormat="false" ht="15" hidden="false" customHeight="true" outlineLevel="0" collapsed="false">
      <c r="A1972" s="20" t="s">
        <v>5724</v>
      </c>
      <c r="B1972" s="165" t="s">
        <v>1691</v>
      </c>
      <c r="C1972" s="165" t="s">
        <v>1692</v>
      </c>
      <c r="D1972" s="165" t="s">
        <v>5725</v>
      </c>
      <c r="E1972" s="53" t="n">
        <v>31.06296665</v>
      </c>
      <c r="F1972" s="53" t="n">
        <v>-101.505495</v>
      </c>
      <c r="G1972" s="53"/>
      <c r="H1972" s="53"/>
      <c r="I1972" s="173" t="s">
        <v>317</v>
      </c>
      <c r="J1972" s="53" t="n">
        <v>1</v>
      </c>
    </row>
    <row r="1973" customFormat="false" ht="15" hidden="false" customHeight="true" outlineLevel="0" collapsed="false">
      <c r="A1973" s="20" t="s">
        <v>5726</v>
      </c>
      <c r="B1973" s="165" t="s">
        <v>1691</v>
      </c>
      <c r="C1973" s="165" t="s">
        <v>1692</v>
      </c>
      <c r="D1973" s="165" t="s">
        <v>5727</v>
      </c>
      <c r="E1973" s="53" t="n">
        <v>31.0748638</v>
      </c>
      <c r="F1973" s="53" t="n">
        <v>-101.39618</v>
      </c>
      <c r="G1973" s="53"/>
      <c r="H1973" s="53"/>
      <c r="I1973" s="173" t="s">
        <v>317</v>
      </c>
      <c r="J1973" s="53" t="n">
        <v>1</v>
      </c>
    </row>
    <row r="1974" customFormat="false" ht="15" hidden="false" customHeight="true" outlineLevel="0" collapsed="false">
      <c r="A1974" s="20" t="s">
        <v>5728</v>
      </c>
      <c r="B1974" s="165" t="s">
        <v>1691</v>
      </c>
      <c r="C1974" s="165" t="s">
        <v>1692</v>
      </c>
      <c r="D1974" s="165" t="s">
        <v>5729</v>
      </c>
      <c r="E1974" s="53" t="n">
        <v>31.0243397</v>
      </c>
      <c r="F1974" s="53" t="n">
        <v>-102.24257</v>
      </c>
      <c r="G1974" s="53"/>
      <c r="H1974" s="53"/>
      <c r="I1974" s="173" t="s">
        <v>317</v>
      </c>
      <c r="J1974" s="53" t="n">
        <v>1</v>
      </c>
    </row>
    <row r="1975" customFormat="false" ht="15" hidden="false" customHeight="true" outlineLevel="0" collapsed="false">
      <c r="A1975" s="20" t="s">
        <v>5730</v>
      </c>
      <c r="B1975" s="165" t="s">
        <v>1691</v>
      </c>
      <c r="C1975" s="165" t="s">
        <v>1692</v>
      </c>
      <c r="D1975" s="165" t="s">
        <v>5731</v>
      </c>
      <c r="E1975" s="53" t="n">
        <v>31.0234005</v>
      </c>
      <c r="F1975" s="53" t="n">
        <v>-102.24419</v>
      </c>
      <c r="G1975" s="53"/>
      <c r="H1975" s="53"/>
      <c r="I1975" s="173" t="s">
        <v>317</v>
      </c>
      <c r="J1975" s="53" t="n">
        <v>1</v>
      </c>
    </row>
    <row r="1976" customFormat="false" ht="15" hidden="false" customHeight="true" outlineLevel="0" collapsed="false">
      <c r="A1976" s="20" t="s">
        <v>5732</v>
      </c>
      <c r="B1976" s="165" t="s">
        <v>1691</v>
      </c>
      <c r="C1976" s="165" t="s">
        <v>1692</v>
      </c>
      <c r="D1976" s="165" t="s">
        <v>5733</v>
      </c>
      <c r="E1976" s="53" t="n">
        <v>31.8450635</v>
      </c>
      <c r="F1976" s="53" t="n">
        <v>-101.772125</v>
      </c>
      <c r="G1976" s="53"/>
      <c r="H1976" s="53"/>
      <c r="I1976" s="173" t="s">
        <v>317</v>
      </c>
      <c r="J1976" s="53" t="n">
        <v>1</v>
      </c>
    </row>
    <row r="1977" customFormat="false" ht="15" hidden="false" customHeight="true" outlineLevel="0" collapsed="false">
      <c r="A1977" s="20" t="s">
        <v>5734</v>
      </c>
      <c r="B1977" s="165" t="s">
        <v>1691</v>
      </c>
      <c r="C1977" s="165" t="s">
        <v>1692</v>
      </c>
      <c r="D1977" s="165" t="s">
        <v>5735</v>
      </c>
      <c r="E1977" s="53" t="n">
        <v>31.826375</v>
      </c>
      <c r="F1977" s="53" t="n">
        <v>-102.10681</v>
      </c>
      <c r="G1977" s="53"/>
      <c r="H1977" s="53"/>
      <c r="I1977" s="173" t="s">
        <v>317</v>
      </c>
      <c r="J1977" s="53" t="n">
        <v>1</v>
      </c>
    </row>
    <row r="1978" customFormat="false" ht="15" hidden="false" customHeight="true" outlineLevel="0" collapsed="false">
      <c r="A1978" s="20" t="s">
        <v>5736</v>
      </c>
      <c r="B1978" s="165" t="s">
        <v>1691</v>
      </c>
      <c r="C1978" s="165" t="s">
        <v>1692</v>
      </c>
      <c r="D1978" s="165" t="s">
        <v>5737</v>
      </c>
      <c r="E1978" s="53" t="n">
        <v>31.826343</v>
      </c>
      <c r="F1978" s="53" t="n">
        <v>-102.11335</v>
      </c>
      <c r="G1978" s="53"/>
      <c r="H1978" s="53"/>
      <c r="I1978" s="173" t="s">
        <v>317</v>
      </c>
      <c r="J1978" s="53" t="n">
        <v>1</v>
      </c>
    </row>
    <row r="1979" customFormat="false" ht="15" hidden="false" customHeight="true" outlineLevel="0" collapsed="false">
      <c r="A1979" s="20" t="s">
        <v>5738</v>
      </c>
      <c r="B1979" s="165" t="s">
        <v>1691</v>
      </c>
      <c r="C1979" s="165" t="s">
        <v>1692</v>
      </c>
      <c r="D1979" s="165" t="s">
        <v>5739</v>
      </c>
      <c r="E1979" s="53" t="n">
        <v>31.8592427</v>
      </c>
      <c r="F1979" s="53" t="n">
        <v>-101.72182</v>
      </c>
      <c r="G1979" s="53"/>
      <c r="H1979" s="53"/>
      <c r="I1979" s="173" t="s">
        <v>317</v>
      </c>
      <c r="J1979" s="53" t="n">
        <v>1</v>
      </c>
    </row>
    <row r="1980" customFormat="false" ht="15" hidden="false" customHeight="true" outlineLevel="0" collapsed="false">
      <c r="A1980" s="20" t="s">
        <v>5740</v>
      </c>
      <c r="B1980" s="165" t="s">
        <v>1691</v>
      </c>
      <c r="C1980" s="165" t="s">
        <v>1692</v>
      </c>
      <c r="D1980" s="165" t="s">
        <v>5741</v>
      </c>
      <c r="E1980" s="53" t="n">
        <v>31.8721226</v>
      </c>
      <c r="F1980" s="53" t="n">
        <v>-101.633745</v>
      </c>
      <c r="G1980" s="53"/>
      <c r="H1980" s="53"/>
      <c r="I1980" s="173" t="s">
        <v>317</v>
      </c>
      <c r="J1980" s="53" t="n">
        <v>1</v>
      </c>
    </row>
    <row r="1981" customFormat="false" ht="15" hidden="false" customHeight="true" outlineLevel="0" collapsed="false">
      <c r="A1981" s="20" t="s">
        <v>5742</v>
      </c>
      <c r="B1981" s="165" t="s">
        <v>1691</v>
      </c>
      <c r="C1981" s="165" t="s">
        <v>1692</v>
      </c>
      <c r="D1981" s="165" t="s">
        <v>5743</v>
      </c>
      <c r="E1981" s="53" t="n">
        <v>31.8394815</v>
      </c>
      <c r="F1981" s="53" t="n">
        <v>-102.14006</v>
      </c>
      <c r="G1981" s="53"/>
      <c r="H1981" s="53"/>
      <c r="I1981" s="173" t="s">
        <v>317</v>
      </c>
      <c r="J1981" s="53" t="n">
        <v>1</v>
      </c>
    </row>
    <row r="1982" customFormat="false" ht="15" hidden="false" customHeight="true" outlineLevel="0" collapsed="false">
      <c r="A1982" s="20" t="s">
        <v>5744</v>
      </c>
      <c r="B1982" s="165" t="s">
        <v>1691</v>
      </c>
      <c r="C1982" s="165" t="s">
        <v>1692</v>
      </c>
      <c r="D1982" s="165" t="s">
        <v>5745</v>
      </c>
      <c r="E1982" s="53" t="n">
        <v>31.8439625</v>
      </c>
      <c r="F1982" s="53" t="n">
        <v>-102.03459</v>
      </c>
      <c r="G1982" s="53"/>
      <c r="H1982" s="53"/>
      <c r="I1982" s="173" t="s">
        <v>317</v>
      </c>
      <c r="J1982" s="53" t="n">
        <v>1</v>
      </c>
    </row>
    <row r="1983" customFormat="false" ht="15" hidden="false" customHeight="true" outlineLevel="0" collapsed="false">
      <c r="A1983" s="20" t="s">
        <v>5746</v>
      </c>
      <c r="B1983" s="165" t="s">
        <v>1691</v>
      </c>
      <c r="C1983" s="165" t="s">
        <v>1692</v>
      </c>
      <c r="D1983" s="165" t="s">
        <v>5747</v>
      </c>
      <c r="E1983" s="53" t="n">
        <v>31.846346</v>
      </c>
      <c r="F1983" s="53" t="n">
        <v>-102.01765</v>
      </c>
      <c r="G1983" s="53"/>
      <c r="H1983" s="53"/>
      <c r="I1983" s="173" t="s">
        <v>317</v>
      </c>
      <c r="J1983" s="53" t="n">
        <v>1</v>
      </c>
    </row>
    <row r="1984" customFormat="false" ht="15" hidden="false" customHeight="true" outlineLevel="0" collapsed="false">
      <c r="A1984" s="20" t="s">
        <v>5748</v>
      </c>
      <c r="B1984" s="165" t="s">
        <v>1691</v>
      </c>
      <c r="C1984" s="165" t="s">
        <v>1692</v>
      </c>
      <c r="D1984" s="165" t="s">
        <v>5749</v>
      </c>
      <c r="E1984" s="53" t="n">
        <v>31.8803317</v>
      </c>
      <c r="F1984" s="53" t="n">
        <v>-101.34136</v>
      </c>
      <c r="G1984" s="53"/>
      <c r="H1984" s="53"/>
      <c r="I1984" s="173" t="s">
        <v>317</v>
      </c>
      <c r="J1984" s="53" t="n">
        <v>1</v>
      </c>
    </row>
    <row r="1985" customFormat="false" ht="15" hidden="false" customHeight="true" outlineLevel="0" collapsed="false">
      <c r="A1985" s="20" t="s">
        <v>5750</v>
      </c>
      <c r="B1985" s="165" t="s">
        <v>1691</v>
      </c>
      <c r="C1985" s="165" t="s">
        <v>1692</v>
      </c>
      <c r="D1985" s="165" t="s">
        <v>5751</v>
      </c>
      <c r="E1985" s="53" t="n">
        <v>31.8746025</v>
      </c>
      <c r="F1985" s="53" t="n">
        <v>-102.21967</v>
      </c>
      <c r="G1985" s="53"/>
      <c r="H1985" s="53"/>
      <c r="I1985" s="173" t="s">
        <v>317</v>
      </c>
      <c r="J1985" s="53" t="n">
        <v>1</v>
      </c>
    </row>
    <row r="1986" customFormat="false" ht="15" hidden="false" customHeight="true" outlineLevel="0" collapsed="false">
      <c r="A1986" s="20" t="s">
        <v>5752</v>
      </c>
      <c r="B1986" s="165" t="s">
        <v>1691</v>
      </c>
      <c r="C1986" s="165" t="s">
        <v>1692</v>
      </c>
      <c r="D1986" s="165" t="s">
        <v>5753</v>
      </c>
      <c r="E1986" s="53" t="n">
        <v>31.88306</v>
      </c>
      <c r="F1986" s="53" t="n">
        <v>-101.89235</v>
      </c>
      <c r="G1986" s="53"/>
      <c r="H1986" s="53"/>
      <c r="I1986" s="173" t="s">
        <v>317</v>
      </c>
      <c r="J1986" s="53" t="n">
        <v>1</v>
      </c>
    </row>
    <row r="1987" customFormat="false" ht="15" hidden="false" customHeight="true" outlineLevel="0" collapsed="false">
      <c r="A1987" s="20" t="s">
        <v>5754</v>
      </c>
      <c r="B1987" s="165" t="s">
        <v>1691</v>
      </c>
      <c r="C1987" s="165" t="s">
        <v>1692</v>
      </c>
      <c r="D1987" s="165" t="s">
        <v>5755</v>
      </c>
      <c r="E1987" s="53" t="n">
        <v>31.8836443</v>
      </c>
      <c r="F1987" s="53" t="n">
        <v>-101.85904</v>
      </c>
      <c r="G1987" s="53"/>
      <c r="H1987" s="53"/>
      <c r="I1987" s="173" t="s">
        <v>317</v>
      </c>
      <c r="J1987" s="53" t="n">
        <v>1</v>
      </c>
    </row>
    <row r="1988" customFormat="false" ht="15" hidden="false" customHeight="true" outlineLevel="0" collapsed="false">
      <c r="A1988" s="20" t="s">
        <v>5756</v>
      </c>
      <c r="B1988" s="165" t="s">
        <v>1691</v>
      </c>
      <c r="C1988" s="165" t="s">
        <v>1692</v>
      </c>
      <c r="D1988" s="165" t="s">
        <v>5757</v>
      </c>
      <c r="E1988" s="53" t="n">
        <v>31.8798551</v>
      </c>
      <c r="F1988" s="53" t="n">
        <v>-102.22978</v>
      </c>
      <c r="G1988" s="53"/>
      <c r="H1988" s="53"/>
      <c r="I1988" s="173" t="s">
        <v>317</v>
      </c>
      <c r="J1988" s="53" t="n">
        <v>1</v>
      </c>
    </row>
    <row r="1989" customFormat="false" ht="15" hidden="false" customHeight="true" outlineLevel="0" collapsed="false">
      <c r="A1989" s="20" t="s">
        <v>5758</v>
      </c>
      <c r="B1989" s="165" t="s">
        <v>1691</v>
      </c>
      <c r="C1989" s="165" t="s">
        <v>1692</v>
      </c>
      <c r="D1989" s="165" t="s">
        <v>5759</v>
      </c>
      <c r="E1989" s="53" t="n">
        <v>31.8960302</v>
      </c>
      <c r="F1989" s="53" t="n">
        <v>-102.20685</v>
      </c>
      <c r="G1989" s="53"/>
      <c r="H1989" s="53"/>
      <c r="I1989" s="173" t="s">
        <v>317</v>
      </c>
      <c r="J1989" s="53" t="n">
        <v>1</v>
      </c>
    </row>
    <row r="1990" customFormat="false" ht="15" hidden="false" customHeight="true" outlineLevel="0" collapsed="false">
      <c r="A1990" s="20" t="s">
        <v>5760</v>
      </c>
      <c r="B1990" s="165" t="s">
        <v>1691</v>
      </c>
      <c r="C1990" s="165" t="s">
        <v>1692</v>
      </c>
      <c r="D1990" s="165" t="s">
        <v>5761</v>
      </c>
      <c r="E1990" s="53" t="n">
        <v>31.8925063</v>
      </c>
      <c r="F1990" s="53" t="n">
        <v>-101.74218</v>
      </c>
      <c r="G1990" s="53"/>
      <c r="H1990" s="53"/>
      <c r="I1990" s="173" t="s">
        <v>317</v>
      </c>
      <c r="J1990" s="53" t="n">
        <v>1</v>
      </c>
    </row>
    <row r="1991" customFormat="false" ht="15" hidden="false" customHeight="true" outlineLevel="0" collapsed="false">
      <c r="A1991" s="20" t="s">
        <v>5762</v>
      </c>
      <c r="B1991" s="165" t="s">
        <v>1691</v>
      </c>
      <c r="C1991" s="165" t="s">
        <v>1692</v>
      </c>
      <c r="D1991" s="165" t="s">
        <v>5763</v>
      </c>
      <c r="E1991" s="53" t="n">
        <v>31.9054338</v>
      </c>
      <c r="F1991" s="53" t="n">
        <v>-101.73374</v>
      </c>
      <c r="G1991" s="53"/>
      <c r="H1991" s="53"/>
      <c r="I1991" s="173" t="s">
        <v>317</v>
      </c>
      <c r="J1991" s="53" t="n">
        <v>1</v>
      </c>
    </row>
    <row r="1992" customFormat="false" ht="15" hidden="false" customHeight="true" outlineLevel="0" collapsed="false">
      <c r="A1992" s="20" t="s">
        <v>5764</v>
      </c>
      <c r="B1992" s="165" t="s">
        <v>1691</v>
      </c>
      <c r="C1992" s="165" t="s">
        <v>1692</v>
      </c>
      <c r="D1992" s="165" t="s">
        <v>5765</v>
      </c>
      <c r="E1992" s="53" t="n">
        <v>31.9267689</v>
      </c>
      <c r="F1992" s="53" t="n">
        <v>-101.87865</v>
      </c>
      <c r="G1992" s="53"/>
      <c r="H1992" s="53"/>
      <c r="I1992" s="173" t="s">
        <v>317</v>
      </c>
      <c r="J1992" s="53" t="n">
        <v>1</v>
      </c>
    </row>
    <row r="1993" customFormat="false" ht="15" hidden="false" customHeight="true" outlineLevel="0" collapsed="false">
      <c r="A1993" s="20" t="s">
        <v>5766</v>
      </c>
      <c r="B1993" s="165" t="s">
        <v>1691</v>
      </c>
      <c r="C1993" s="165" t="s">
        <v>1692</v>
      </c>
      <c r="D1993" s="165" t="s">
        <v>5767</v>
      </c>
      <c r="E1993" s="53" t="n">
        <v>31.950273</v>
      </c>
      <c r="F1993" s="53" t="n">
        <v>-102.18525</v>
      </c>
      <c r="G1993" s="53"/>
      <c r="H1993" s="53"/>
      <c r="I1993" s="173" t="s">
        <v>317</v>
      </c>
      <c r="J1993" s="53" t="n">
        <v>1</v>
      </c>
    </row>
    <row r="1994" customFormat="false" ht="15" hidden="false" customHeight="true" outlineLevel="0" collapsed="false">
      <c r="A1994" s="20" t="s">
        <v>5768</v>
      </c>
      <c r="B1994" s="165" t="s">
        <v>1691</v>
      </c>
      <c r="C1994" s="165" t="s">
        <v>1692</v>
      </c>
      <c r="D1994" s="165" t="s">
        <v>5769</v>
      </c>
      <c r="E1994" s="53" t="n">
        <v>31.9586336</v>
      </c>
      <c r="F1994" s="53" t="n">
        <v>-102.16445</v>
      </c>
      <c r="G1994" s="53"/>
      <c r="H1994" s="53"/>
      <c r="I1994" s="173" t="s">
        <v>317</v>
      </c>
      <c r="J1994" s="53" t="n">
        <v>1</v>
      </c>
    </row>
    <row r="1995" customFormat="false" ht="15" hidden="false" customHeight="true" outlineLevel="0" collapsed="false">
      <c r="A1995" s="20" t="s">
        <v>5770</v>
      </c>
      <c r="B1995" s="165" t="s">
        <v>1691</v>
      </c>
      <c r="C1995" s="165" t="s">
        <v>1692</v>
      </c>
      <c r="D1995" s="165" t="s">
        <v>5771</v>
      </c>
      <c r="E1995" s="53" t="n">
        <v>31.999417</v>
      </c>
      <c r="F1995" s="53" t="n">
        <v>-101.99285</v>
      </c>
      <c r="G1995" s="53"/>
      <c r="H1995" s="53"/>
      <c r="I1995" s="173" t="s">
        <v>317</v>
      </c>
      <c r="J1995" s="53" t="n">
        <v>1</v>
      </c>
    </row>
    <row r="1996" customFormat="false" ht="15" hidden="false" customHeight="true" outlineLevel="0" collapsed="false">
      <c r="A1996" s="20" t="s">
        <v>5772</v>
      </c>
      <c r="B1996" s="165" t="s">
        <v>1691</v>
      </c>
      <c r="C1996" s="165" t="s">
        <v>1692</v>
      </c>
      <c r="D1996" s="165" t="s">
        <v>5773</v>
      </c>
      <c r="E1996" s="53" t="n">
        <v>31.9992103</v>
      </c>
      <c r="F1996" s="53" t="n">
        <v>-101.92766</v>
      </c>
      <c r="G1996" s="53"/>
      <c r="H1996" s="53"/>
      <c r="I1996" s="173" t="s">
        <v>317</v>
      </c>
      <c r="J1996" s="53" t="n">
        <v>1</v>
      </c>
    </row>
    <row r="1997" customFormat="false" ht="15" hidden="false" customHeight="true" outlineLevel="0" collapsed="false">
      <c r="A1997" s="20" t="s">
        <v>5774</v>
      </c>
      <c r="B1997" s="165" t="s">
        <v>1691</v>
      </c>
      <c r="C1997" s="165" t="s">
        <v>1692</v>
      </c>
      <c r="D1997" s="165" t="s">
        <v>5775</v>
      </c>
      <c r="E1997" s="53" t="n">
        <v>31.9946702</v>
      </c>
      <c r="F1997" s="53" t="n">
        <v>-101.78708</v>
      </c>
      <c r="G1997" s="53"/>
      <c r="H1997" s="53"/>
      <c r="I1997" s="173" t="s">
        <v>317</v>
      </c>
      <c r="J1997" s="53" t="n">
        <v>1</v>
      </c>
    </row>
    <row r="1998" customFormat="false" ht="15" hidden="false" customHeight="true" outlineLevel="0" collapsed="false">
      <c r="A1998" s="20" t="s">
        <v>5776</v>
      </c>
      <c r="B1998" s="165" t="s">
        <v>1691</v>
      </c>
      <c r="C1998" s="165" t="s">
        <v>1692</v>
      </c>
      <c r="D1998" s="165" t="s">
        <v>5777</v>
      </c>
      <c r="E1998" s="53" t="n">
        <v>32.0264796</v>
      </c>
      <c r="F1998" s="53" t="n">
        <v>-101.78878</v>
      </c>
      <c r="G1998" s="53"/>
      <c r="H1998" s="53"/>
      <c r="I1998" s="173" t="s">
        <v>317</v>
      </c>
      <c r="J1998" s="53" t="n">
        <v>1</v>
      </c>
    </row>
    <row r="1999" customFormat="false" ht="15" hidden="false" customHeight="true" outlineLevel="0" collapsed="false">
      <c r="A1999" s="20" t="s">
        <v>5778</v>
      </c>
      <c r="B1999" s="165" t="s">
        <v>1691</v>
      </c>
      <c r="C1999" s="165" t="s">
        <v>1692</v>
      </c>
      <c r="D1999" s="165" t="s">
        <v>5779</v>
      </c>
      <c r="E1999" s="53" t="n">
        <v>32.0676257</v>
      </c>
      <c r="F1999" s="53" t="n">
        <v>-102.03995</v>
      </c>
      <c r="G1999" s="53"/>
      <c r="H1999" s="53"/>
      <c r="I1999" s="173" t="s">
        <v>317</v>
      </c>
      <c r="J1999" s="53" t="n">
        <v>1</v>
      </c>
    </row>
    <row r="2000" customFormat="false" ht="15" hidden="false" customHeight="true" outlineLevel="0" collapsed="false">
      <c r="A2000" s="20" t="s">
        <v>5780</v>
      </c>
      <c r="B2000" s="165" t="s">
        <v>1691</v>
      </c>
      <c r="C2000" s="165" t="s">
        <v>1692</v>
      </c>
      <c r="D2000" s="165" t="s">
        <v>5781</v>
      </c>
      <c r="E2000" s="53" t="n">
        <v>32.104615</v>
      </c>
      <c r="F2000" s="53" t="n">
        <v>-102.17146</v>
      </c>
      <c r="G2000" s="53"/>
      <c r="H2000" s="53"/>
      <c r="I2000" s="173" t="s">
        <v>317</v>
      </c>
      <c r="J2000" s="53" t="n">
        <v>1</v>
      </c>
    </row>
    <row r="2001" customFormat="false" ht="15" hidden="false" customHeight="true" outlineLevel="0" collapsed="false">
      <c r="A2001" s="20" t="s">
        <v>5782</v>
      </c>
      <c r="B2001" s="165" t="s">
        <v>1691</v>
      </c>
      <c r="C2001" s="165" t="s">
        <v>1692</v>
      </c>
      <c r="D2001" s="165" t="s">
        <v>5783</v>
      </c>
      <c r="E2001" s="53" t="n">
        <v>32.1296257</v>
      </c>
      <c r="F2001" s="53" t="n">
        <v>-102.11265</v>
      </c>
      <c r="G2001" s="53"/>
      <c r="H2001" s="53"/>
      <c r="I2001" s="173" t="s">
        <v>317</v>
      </c>
      <c r="J2001" s="53" t="n">
        <v>1</v>
      </c>
    </row>
    <row r="2002" customFormat="false" ht="15" hidden="false" customHeight="true" outlineLevel="0" collapsed="false">
      <c r="A2002" s="20" t="s">
        <v>5784</v>
      </c>
      <c r="B2002" s="165" t="s">
        <v>1691</v>
      </c>
      <c r="C2002" s="165" t="s">
        <v>1692</v>
      </c>
      <c r="D2002" s="165" t="s">
        <v>5785</v>
      </c>
      <c r="E2002" s="53" t="n">
        <v>32.144404</v>
      </c>
      <c r="F2002" s="53" t="n">
        <v>-101.53978</v>
      </c>
      <c r="G2002" s="53"/>
      <c r="H2002" s="53"/>
      <c r="I2002" s="173" t="s">
        <v>317</v>
      </c>
      <c r="J2002" s="53" t="n">
        <v>1</v>
      </c>
    </row>
    <row r="2003" customFormat="false" ht="15" hidden="false" customHeight="true" outlineLevel="0" collapsed="false">
      <c r="A2003" s="20" t="s">
        <v>5786</v>
      </c>
      <c r="B2003" s="165" t="s">
        <v>1691</v>
      </c>
      <c r="C2003" s="165" t="s">
        <v>1692</v>
      </c>
      <c r="D2003" s="165" t="s">
        <v>5787</v>
      </c>
      <c r="E2003" s="53" t="n">
        <v>32.1425585</v>
      </c>
      <c r="F2003" s="53" t="n">
        <v>-101.53559</v>
      </c>
      <c r="G2003" s="53"/>
      <c r="H2003" s="53"/>
      <c r="I2003" s="173" t="s">
        <v>317</v>
      </c>
      <c r="J2003" s="53" t="n">
        <v>1</v>
      </c>
    </row>
    <row r="2004" customFormat="false" ht="15" hidden="false" customHeight="true" outlineLevel="0" collapsed="false">
      <c r="A2004" s="20" t="s">
        <v>5788</v>
      </c>
      <c r="B2004" s="165" t="s">
        <v>1691</v>
      </c>
      <c r="C2004" s="165" t="s">
        <v>1692</v>
      </c>
      <c r="D2004" s="165" t="s">
        <v>5789</v>
      </c>
      <c r="E2004" s="53" t="n">
        <v>32.150672</v>
      </c>
      <c r="F2004" s="53" t="n">
        <v>-101.43578</v>
      </c>
      <c r="G2004" s="53"/>
      <c r="H2004" s="53"/>
      <c r="I2004" s="173" t="s">
        <v>317</v>
      </c>
      <c r="J2004" s="53" t="n">
        <v>1</v>
      </c>
    </row>
    <row r="2005" customFormat="false" ht="15" hidden="false" customHeight="true" outlineLevel="0" collapsed="false">
      <c r="A2005" s="20" t="s">
        <v>5790</v>
      </c>
      <c r="B2005" s="165" t="s">
        <v>1691</v>
      </c>
      <c r="C2005" s="165" t="s">
        <v>1692</v>
      </c>
      <c r="D2005" s="165" t="s">
        <v>5791</v>
      </c>
      <c r="E2005" s="53" t="n">
        <v>32.1650426</v>
      </c>
      <c r="F2005" s="53" t="n">
        <v>-102.22538</v>
      </c>
      <c r="G2005" s="53"/>
      <c r="H2005" s="53"/>
      <c r="I2005" s="173" t="s">
        <v>317</v>
      </c>
      <c r="J2005" s="53" t="n">
        <v>1</v>
      </c>
    </row>
    <row r="2006" customFormat="false" ht="15" hidden="false" customHeight="true" outlineLevel="0" collapsed="false">
      <c r="A2006" s="20" t="s">
        <v>5792</v>
      </c>
      <c r="B2006" s="165" t="s">
        <v>1691</v>
      </c>
      <c r="C2006" s="165" t="s">
        <v>1692</v>
      </c>
      <c r="D2006" s="165" t="s">
        <v>5793</v>
      </c>
      <c r="E2006" s="53" t="n">
        <v>32.167813</v>
      </c>
      <c r="F2006" s="53" t="n">
        <v>-101.96681</v>
      </c>
      <c r="G2006" s="53"/>
      <c r="H2006" s="53"/>
      <c r="I2006" s="173" t="s">
        <v>317</v>
      </c>
      <c r="J2006" s="53" t="n">
        <v>1</v>
      </c>
    </row>
    <row r="2007" customFormat="false" ht="15" hidden="false" customHeight="true" outlineLevel="0" collapsed="false">
      <c r="A2007" s="20" t="s">
        <v>5794</v>
      </c>
      <c r="B2007" s="165" t="s">
        <v>1691</v>
      </c>
      <c r="C2007" s="165" t="s">
        <v>1692</v>
      </c>
      <c r="D2007" s="165" t="s">
        <v>5795</v>
      </c>
      <c r="E2007" s="53" t="n">
        <v>32.1663346</v>
      </c>
      <c r="F2007" s="53" t="n">
        <v>-101.49361</v>
      </c>
      <c r="G2007" s="53"/>
      <c r="H2007" s="53"/>
      <c r="I2007" s="173" t="s">
        <v>317</v>
      </c>
      <c r="J2007" s="53" t="n">
        <v>1</v>
      </c>
    </row>
    <row r="2008" customFormat="false" ht="15" hidden="false" customHeight="true" outlineLevel="0" collapsed="false">
      <c r="A2008" s="20" t="s">
        <v>5796</v>
      </c>
      <c r="B2008" s="165" t="s">
        <v>1691</v>
      </c>
      <c r="C2008" s="165" t="s">
        <v>1692</v>
      </c>
      <c r="D2008" s="165" t="s">
        <v>5797</v>
      </c>
      <c r="E2008" s="53" t="n">
        <v>32.1722192</v>
      </c>
      <c r="F2008" s="53" t="n">
        <v>-101.73338</v>
      </c>
      <c r="G2008" s="53"/>
      <c r="H2008" s="53"/>
      <c r="I2008" s="173" t="s">
        <v>317</v>
      </c>
      <c r="J2008" s="53" t="n">
        <v>1</v>
      </c>
    </row>
    <row r="2009" customFormat="false" ht="15" hidden="false" customHeight="true" outlineLevel="0" collapsed="false">
      <c r="A2009" s="20" t="s">
        <v>5798</v>
      </c>
      <c r="B2009" s="165" t="s">
        <v>1691</v>
      </c>
      <c r="C2009" s="165" t="s">
        <v>1692</v>
      </c>
      <c r="D2009" s="165" t="s">
        <v>5799</v>
      </c>
      <c r="E2009" s="53" t="n">
        <v>32.184468</v>
      </c>
      <c r="F2009" s="53" t="n">
        <v>-101.87325</v>
      </c>
      <c r="G2009" s="53"/>
      <c r="H2009" s="53"/>
      <c r="I2009" s="173" t="s">
        <v>317</v>
      </c>
      <c r="J2009" s="53" t="n">
        <v>1</v>
      </c>
    </row>
    <row r="2010" customFormat="false" ht="15" hidden="false" customHeight="true" outlineLevel="0" collapsed="false">
      <c r="A2010" s="20" t="s">
        <v>5800</v>
      </c>
      <c r="B2010" s="165" t="s">
        <v>1691</v>
      </c>
      <c r="C2010" s="165" t="s">
        <v>1692</v>
      </c>
      <c r="D2010" s="165" t="s">
        <v>5801</v>
      </c>
      <c r="E2010" s="53" t="n">
        <v>32.194241</v>
      </c>
      <c r="F2010" s="53" t="n">
        <v>-101.51175</v>
      </c>
      <c r="G2010" s="53"/>
      <c r="H2010" s="53"/>
      <c r="I2010" s="173" t="s">
        <v>317</v>
      </c>
      <c r="J2010" s="53" t="n">
        <v>1</v>
      </c>
    </row>
    <row r="2011" customFormat="false" ht="15" hidden="false" customHeight="true" outlineLevel="0" collapsed="false">
      <c r="A2011" s="20" t="s">
        <v>5802</v>
      </c>
      <c r="B2011" s="165" t="s">
        <v>1691</v>
      </c>
      <c r="C2011" s="165" t="s">
        <v>1692</v>
      </c>
      <c r="D2011" s="165" t="s">
        <v>5803</v>
      </c>
      <c r="E2011" s="53" t="n">
        <v>32.195383</v>
      </c>
      <c r="F2011" s="53" t="n">
        <v>-101.3904</v>
      </c>
      <c r="G2011" s="53"/>
      <c r="H2011" s="53"/>
      <c r="I2011" s="173" t="s">
        <v>317</v>
      </c>
      <c r="J2011" s="53" t="n">
        <v>1</v>
      </c>
    </row>
    <row r="2012" customFormat="false" ht="15" hidden="false" customHeight="true" outlineLevel="0" collapsed="false">
      <c r="A2012" s="20" t="s">
        <v>5804</v>
      </c>
      <c r="B2012" s="165" t="s">
        <v>1691</v>
      </c>
      <c r="C2012" s="165" t="s">
        <v>1692</v>
      </c>
      <c r="D2012" s="165" t="s">
        <v>5805</v>
      </c>
      <c r="E2012" s="53" t="n">
        <v>32.197821</v>
      </c>
      <c r="F2012" s="53" t="n">
        <v>-101.37213</v>
      </c>
      <c r="G2012" s="53"/>
      <c r="H2012" s="53"/>
      <c r="I2012" s="173" t="s">
        <v>317</v>
      </c>
      <c r="J2012" s="53" t="n">
        <v>1</v>
      </c>
    </row>
    <row r="2013" customFormat="false" ht="15" hidden="false" customHeight="true" outlineLevel="0" collapsed="false">
      <c r="A2013" s="20" t="s">
        <v>5806</v>
      </c>
      <c r="B2013" s="165" t="s">
        <v>1691</v>
      </c>
      <c r="C2013" s="165" t="s">
        <v>1692</v>
      </c>
      <c r="D2013" s="165" t="s">
        <v>5807</v>
      </c>
      <c r="E2013" s="53" t="n">
        <v>32.188503</v>
      </c>
      <c r="F2013" s="53" t="n">
        <v>-101.91365</v>
      </c>
      <c r="G2013" s="53"/>
      <c r="H2013" s="53"/>
      <c r="I2013" s="173" t="s">
        <v>317</v>
      </c>
      <c r="J2013" s="53" t="n">
        <v>1</v>
      </c>
    </row>
    <row r="2014" customFormat="false" ht="15" hidden="false" customHeight="true" outlineLevel="0" collapsed="false">
      <c r="A2014" s="20" t="s">
        <v>5808</v>
      </c>
      <c r="B2014" s="165" t="s">
        <v>1691</v>
      </c>
      <c r="C2014" s="165" t="s">
        <v>1692</v>
      </c>
      <c r="D2014" s="165" t="s">
        <v>5809</v>
      </c>
      <c r="E2014" s="53" t="n">
        <v>32.1881974</v>
      </c>
      <c r="F2014" s="53" t="n">
        <v>-101.39795</v>
      </c>
      <c r="G2014" s="53"/>
      <c r="H2014" s="53"/>
      <c r="I2014" s="173" t="s">
        <v>317</v>
      </c>
      <c r="J2014" s="53" t="n">
        <v>1</v>
      </c>
    </row>
    <row r="2015" customFormat="false" ht="15" hidden="false" customHeight="true" outlineLevel="0" collapsed="false">
      <c r="A2015" s="20" t="s">
        <v>5810</v>
      </c>
      <c r="B2015" s="165" t="s">
        <v>1691</v>
      </c>
      <c r="C2015" s="165" t="s">
        <v>1692</v>
      </c>
      <c r="D2015" s="165" t="s">
        <v>5811</v>
      </c>
      <c r="E2015" s="53" t="n">
        <v>32.178205</v>
      </c>
      <c r="F2015" s="53" t="n">
        <v>-102.19265</v>
      </c>
      <c r="G2015" s="53"/>
      <c r="H2015" s="53"/>
      <c r="I2015" s="173" t="s">
        <v>317</v>
      </c>
      <c r="J2015" s="53" t="n">
        <v>1</v>
      </c>
    </row>
    <row r="2016" customFormat="false" ht="15" hidden="false" customHeight="true" outlineLevel="0" collapsed="false">
      <c r="A2016" s="20" t="s">
        <v>5812</v>
      </c>
      <c r="B2016" s="165" t="s">
        <v>1691</v>
      </c>
      <c r="C2016" s="165" t="s">
        <v>1692</v>
      </c>
      <c r="D2016" s="165" t="s">
        <v>5813</v>
      </c>
      <c r="E2016" s="53" t="n">
        <v>32.1888581</v>
      </c>
      <c r="F2016" s="53" t="n">
        <v>-102.13374</v>
      </c>
      <c r="G2016" s="53"/>
      <c r="H2016" s="53"/>
      <c r="I2016" s="173" t="s">
        <v>317</v>
      </c>
      <c r="J2016" s="53" t="n">
        <v>1</v>
      </c>
    </row>
    <row r="2017" customFormat="false" ht="15" hidden="false" customHeight="true" outlineLevel="0" collapsed="false">
      <c r="A2017" s="20" t="s">
        <v>5814</v>
      </c>
      <c r="B2017" s="165" t="s">
        <v>1691</v>
      </c>
      <c r="C2017" s="165" t="s">
        <v>1692</v>
      </c>
      <c r="D2017" s="165" t="s">
        <v>5815</v>
      </c>
      <c r="E2017" s="53" t="n">
        <v>32.183278</v>
      </c>
      <c r="F2017" s="53" t="n">
        <v>-102.05575</v>
      </c>
      <c r="G2017" s="53"/>
      <c r="H2017" s="53"/>
      <c r="I2017" s="173" t="s">
        <v>317</v>
      </c>
      <c r="J2017" s="53" t="n">
        <v>1</v>
      </c>
    </row>
    <row r="2018" customFormat="false" ht="15" hidden="false" customHeight="true" outlineLevel="0" collapsed="false">
      <c r="A2018" s="20" t="s">
        <v>5816</v>
      </c>
      <c r="B2018" s="165" t="s">
        <v>1691</v>
      </c>
      <c r="C2018" s="165" t="s">
        <v>1692</v>
      </c>
      <c r="D2018" s="165" t="s">
        <v>5817</v>
      </c>
      <c r="E2018" s="53" t="n">
        <v>32.195598</v>
      </c>
      <c r="F2018" s="53" t="n">
        <v>-102.09885</v>
      </c>
      <c r="G2018" s="53"/>
      <c r="H2018" s="53"/>
      <c r="I2018" s="173" t="s">
        <v>317</v>
      </c>
      <c r="J2018" s="53" t="n">
        <v>1</v>
      </c>
    </row>
    <row r="2019" customFormat="false" ht="15" hidden="false" customHeight="true" outlineLevel="0" collapsed="false">
      <c r="A2019" s="20" t="s">
        <v>5818</v>
      </c>
      <c r="B2019" s="165" t="s">
        <v>1691</v>
      </c>
      <c r="C2019" s="165" t="s">
        <v>1692</v>
      </c>
      <c r="D2019" s="165" t="s">
        <v>5819</v>
      </c>
      <c r="E2019" s="53" t="n">
        <v>32.2088895</v>
      </c>
      <c r="F2019" s="53" t="n">
        <v>-101.50495</v>
      </c>
      <c r="G2019" s="53"/>
      <c r="H2019" s="53"/>
      <c r="I2019" s="173" t="s">
        <v>317</v>
      </c>
      <c r="J2019" s="53" t="n">
        <v>1</v>
      </c>
    </row>
    <row r="2020" customFormat="false" ht="15" hidden="false" customHeight="true" outlineLevel="0" collapsed="false">
      <c r="A2020" s="20" t="s">
        <v>5820</v>
      </c>
      <c r="B2020" s="165" t="s">
        <v>1691</v>
      </c>
      <c r="C2020" s="165" t="s">
        <v>1692</v>
      </c>
      <c r="D2020" s="165" t="s">
        <v>5821</v>
      </c>
      <c r="E2020" s="53" t="n">
        <v>32.2358379</v>
      </c>
      <c r="F2020" s="53" t="n">
        <v>-101.92095</v>
      </c>
      <c r="G2020" s="53"/>
      <c r="H2020" s="53"/>
      <c r="I2020" s="173" t="s">
        <v>317</v>
      </c>
      <c r="J2020" s="53" t="n">
        <v>1</v>
      </c>
    </row>
    <row r="2021" customFormat="false" ht="15" hidden="false" customHeight="true" outlineLevel="0" collapsed="false">
      <c r="A2021" s="20" t="s">
        <v>5822</v>
      </c>
      <c r="B2021" s="165" t="s">
        <v>1691</v>
      </c>
      <c r="C2021" s="165" t="s">
        <v>1692</v>
      </c>
      <c r="D2021" s="165" t="s">
        <v>5823</v>
      </c>
      <c r="E2021" s="53" t="n">
        <v>32.2206257</v>
      </c>
      <c r="F2021" s="53" t="n">
        <v>-101.75628</v>
      </c>
      <c r="G2021" s="53"/>
      <c r="H2021" s="53"/>
      <c r="I2021" s="173" t="s">
        <v>317</v>
      </c>
      <c r="J2021" s="53" t="n">
        <v>1</v>
      </c>
    </row>
    <row r="2022" customFormat="false" ht="15" hidden="false" customHeight="true" outlineLevel="0" collapsed="false">
      <c r="A2022" s="20" t="s">
        <v>5824</v>
      </c>
      <c r="B2022" s="165" t="s">
        <v>1691</v>
      </c>
      <c r="C2022" s="165" t="s">
        <v>1692</v>
      </c>
      <c r="D2022" s="165" t="s">
        <v>5825</v>
      </c>
      <c r="E2022" s="53" t="n">
        <v>32.2334567</v>
      </c>
      <c r="F2022" s="53" t="n">
        <v>-101.68385</v>
      </c>
      <c r="G2022" s="53"/>
      <c r="H2022" s="53"/>
      <c r="I2022" s="173" t="s">
        <v>317</v>
      </c>
      <c r="J2022" s="53" t="n">
        <v>1</v>
      </c>
    </row>
    <row r="2023" customFormat="false" ht="15" hidden="false" customHeight="true" outlineLevel="0" collapsed="false">
      <c r="A2023" s="20" t="s">
        <v>5826</v>
      </c>
      <c r="B2023" s="165" t="s">
        <v>1691</v>
      </c>
      <c r="C2023" s="165" t="s">
        <v>1692</v>
      </c>
      <c r="D2023" s="165" t="s">
        <v>5827</v>
      </c>
      <c r="E2023" s="53" t="n">
        <v>32.253136</v>
      </c>
      <c r="F2023" s="53" t="n">
        <v>-101.77184</v>
      </c>
      <c r="G2023" s="53"/>
      <c r="H2023" s="53"/>
      <c r="I2023" s="173" t="s">
        <v>317</v>
      </c>
      <c r="J2023" s="53" t="n">
        <v>1</v>
      </c>
    </row>
    <row r="2024" customFormat="false" ht="15" hidden="false" customHeight="true" outlineLevel="0" collapsed="false">
      <c r="A2024" s="20" t="s">
        <v>5828</v>
      </c>
      <c r="B2024" s="165" t="s">
        <v>1691</v>
      </c>
      <c r="C2024" s="165" t="s">
        <v>1692</v>
      </c>
      <c r="D2024" s="165" t="s">
        <v>5829</v>
      </c>
      <c r="E2024" s="53" t="n">
        <v>32.240779</v>
      </c>
      <c r="F2024" s="53" t="n">
        <v>-101.78282</v>
      </c>
      <c r="G2024" s="53"/>
      <c r="H2024" s="53"/>
      <c r="I2024" s="173" t="s">
        <v>317</v>
      </c>
      <c r="J2024" s="53" t="n">
        <v>1</v>
      </c>
    </row>
    <row r="2025" customFormat="false" ht="15" hidden="false" customHeight="true" outlineLevel="0" collapsed="false">
      <c r="A2025" s="20" t="s">
        <v>5830</v>
      </c>
      <c r="B2025" s="165" t="s">
        <v>1691</v>
      </c>
      <c r="C2025" s="165" t="s">
        <v>1692</v>
      </c>
      <c r="D2025" s="165" t="s">
        <v>5831</v>
      </c>
      <c r="E2025" s="53" t="n">
        <v>32.264069</v>
      </c>
      <c r="F2025" s="53" t="n">
        <v>-101.982</v>
      </c>
      <c r="G2025" s="53"/>
      <c r="H2025" s="53"/>
      <c r="I2025" s="173" t="s">
        <v>317</v>
      </c>
      <c r="J2025" s="53" t="n">
        <v>1</v>
      </c>
    </row>
    <row r="2026" customFormat="false" ht="15" hidden="false" customHeight="true" outlineLevel="0" collapsed="false">
      <c r="A2026" s="20" t="s">
        <v>5832</v>
      </c>
      <c r="B2026" s="165" t="s">
        <v>1691</v>
      </c>
      <c r="C2026" s="165" t="s">
        <v>1692</v>
      </c>
      <c r="D2026" s="165" t="s">
        <v>5833</v>
      </c>
      <c r="E2026" s="53" t="n">
        <v>32.275566</v>
      </c>
      <c r="F2026" s="53" t="n">
        <v>-101.95312</v>
      </c>
      <c r="G2026" s="53"/>
      <c r="H2026" s="53"/>
      <c r="I2026" s="173" t="s">
        <v>317</v>
      </c>
      <c r="J2026" s="53" t="n">
        <v>1</v>
      </c>
    </row>
    <row r="2027" customFormat="false" ht="15" hidden="false" customHeight="true" outlineLevel="0" collapsed="false">
      <c r="A2027" s="20" t="s">
        <v>5834</v>
      </c>
      <c r="B2027" s="165" t="s">
        <v>1691</v>
      </c>
      <c r="C2027" s="165" t="s">
        <v>1692</v>
      </c>
      <c r="D2027" s="165" t="s">
        <v>5835</v>
      </c>
      <c r="E2027" s="53" t="n">
        <v>32.2863903</v>
      </c>
      <c r="F2027" s="53" t="n">
        <v>-101.6872</v>
      </c>
      <c r="G2027" s="53"/>
      <c r="H2027" s="53"/>
      <c r="I2027" s="173" t="s">
        <v>317</v>
      </c>
      <c r="J2027" s="53" t="n">
        <v>1</v>
      </c>
    </row>
    <row r="2028" customFormat="false" ht="15" hidden="false" customHeight="true" outlineLevel="0" collapsed="false">
      <c r="A2028" s="174" t="s">
        <v>5836</v>
      </c>
      <c r="B2028" s="165" t="s">
        <v>1691</v>
      </c>
      <c r="C2028" s="165" t="s">
        <v>1692</v>
      </c>
      <c r="D2028" s="165" t="s">
        <v>5837</v>
      </c>
      <c r="E2028" s="53" t="n">
        <v>32.276245</v>
      </c>
      <c r="F2028" s="53" t="n">
        <v>-101.67611</v>
      </c>
      <c r="G2028" s="53"/>
      <c r="H2028" s="53"/>
      <c r="I2028" s="173" t="s">
        <v>317</v>
      </c>
      <c r="J2028" s="53" t="n">
        <v>1</v>
      </c>
    </row>
    <row r="2029" customFormat="false" ht="15" hidden="false" customHeight="true" outlineLevel="0" collapsed="false">
      <c r="A2029" s="20" t="s">
        <v>5838</v>
      </c>
      <c r="B2029" s="165" t="s">
        <v>1691</v>
      </c>
      <c r="C2029" s="165" t="s">
        <v>1692</v>
      </c>
      <c r="D2029" s="165" t="s">
        <v>5839</v>
      </c>
      <c r="E2029" s="53" t="n">
        <v>32.281462</v>
      </c>
      <c r="F2029" s="53" t="n">
        <v>-101.55193</v>
      </c>
      <c r="G2029" s="53"/>
      <c r="H2029" s="53"/>
      <c r="I2029" s="173" t="s">
        <v>317</v>
      </c>
      <c r="J2029" s="53" t="n">
        <v>1</v>
      </c>
    </row>
    <row r="2030" customFormat="false" ht="15" hidden="false" customHeight="true" outlineLevel="0" collapsed="false">
      <c r="A2030" s="20" t="s">
        <v>5840</v>
      </c>
      <c r="B2030" s="165" t="s">
        <v>1691</v>
      </c>
      <c r="C2030" s="165" t="s">
        <v>1692</v>
      </c>
      <c r="D2030" s="165" t="s">
        <v>5841</v>
      </c>
      <c r="E2030" s="53" t="n">
        <v>32.278422</v>
      </c>
      <c r="F2030" s="53" t="n">
        <v>-102.04979</v>
      </c>
      <c r="G2030" s="53"/>
      <c r="H2030" s="53"/>
      <c r="I2030" s="173" t="s">
        <v>317</v>
      </c>
      <c r="J2030" s="53" t="n">
        <v>1</v>
      </c>
    </row>
    <row r="2031" customFormat="false" ht="15" hidden="false" customHeight="true" outlineLevel="0" collapsed="false">
      <c r="A2031" s="20" t="s">
        <v>5842</v>
      </c>
      <c r="B2031" s="165" t="s">
        <v>1691</v>
      </c>
      <c r="C2031" s="165" t="s">
        <v>1692</v>
      </c>
      <c r="D2031" s="165" t="s">
        <v>5843</v>
      </c>
      <c r="E2031" s="53" t="n">
        <v>32.259893</v>
      </c>
      <c r="F2031" s="53" t="n">
        <v>-101.82511</v>
      </c>
      <c r="G2031" s="53"/>
      <c r="H2031" s="53"/>
      <c r="I2031" s="173" t="s">
        <v>317</v>
      </c>
      <c r="J2031" s="53" t="n">
        <v>1</v>
      </c>
    </row>
    <row r="2032" customFormat="false" ht="15" hidden="false" customHeight="true" outlineLevel="0" collapsed="false">
      <c r="A2032" s="20" t="s">
        <v>5844</v>
      </c>
      <c r="B2032" s="165" t="s">
        <v>1691</v>
      </c>
      <c r="C2032" s="165" t="s">
        <v>1692</v>
      </c>
      <c r="D2032" s="165" t="s">
        <v>5845</v>
      </c>
      <c r="E2032" s="53" t="n">
        <v>32.214143</v>
      </c>
      <c r="F2032" s="53" t="n">
        <v>-103.70878</v>
      </c>
      <c r="G2032" s="53"/>
      <c r="H2032" s="53"/>
      <c r="I2032" s="173" t="s">
        <v>317</v>
      </c>
      <c r="J2032" s="53" t="n">
        <v>1</v>
      </c>
    </row>
    <row r="2033" customFormat="false" ht="15" hidden="false" customHeight="true" outlineLevel="0" collapsed="false">
      <c r="A2033" s="20" t="s">
        <v>5846</v>
      </c>
      <c r="B2033" s="165" t="s">
        <v>1691</v>
      </c>
      <c r="C2033" s="165" t="s">
        <v>1692</v>
      </c>
      <c r="D2033" s="165" t="s">
        <v>5847</v>
      </c>
      <c r="E2033" s="53" t="n">
        <v>32.048699</v>
      </c>
      <c r="F2033" s="53" t="n">
        <v>-103.89908</v>
      </c>
      <c r="G2033" s="53"/>
      <c r="H2033" s="53"/>
      <c r="I2033" s="173" t="s">
        <v>317</v>
      </c>
      <c r="J2033" s="53" t="n">
        <v>1</v>
      </c>
    </row>
    <row r="2034" customFormat="false" ht="15" hidden="false" customHeight="true" outlineLevel="0" collapsed="false">
      <c r="A2034" s="20" t="s">
        <v>5848</v>
      </c>
      <c r="B2034" s="165" t="s">
        <v>1691</v>
      </c>
      <c r="C2034" s="165" t="s">
        <v>1692</v>
      </c>
      <c r="D2034" s="165" t="s">
        <v>5849</v>
      </c>
      <c r="E2034" s="53" t="n">
        <v>32.048776</v>
      </c>
      <c r="F2034" s="53" t="n">
        <v>-103.89262</v>
      </c>
      <c r="G2034" s="53"/>
      <c r="H2034" s="53"/>
      <c r="I2034" s="173" t="s">
        <v>317</v>
      </c>
      <c r="J2034" s="53" t="n">
        <v>1</v>
      </c>
    </row>
    <row r="2035" customFormat="false" ht="15" hidden="false" customHeight="true" outlineLevel="0" collapsed="false">
      <c r="A2035" s="20" t="s">
        <v>5850</v>
      </c>
      <c r="B2035" s="165" t="s">
        <v>1691</v>
      </c>
      <c r="C2035" s="165" t="s">
        <v>1692</v>
      </c>
      <c r="D2035" s="165" t="s">
        <v>5851</v>
      </c>
      <c r="E2035" s="53" t="n">
        <v>32.035425</v>
      </c>
      <c r="F2035" s="53" t="n">
        <v>-104.0789</v>
      </c>
      <c r="G2035" s="53"/>
      <c r="H2035" s="53"/>
      <c r="I2035" s="173" t="s">
        <v>317</v>
      </c>
      <c r="J2035" s="53" t="n">
        <v>1</v>
      </c>
    </row>
    <row r="2036" customFormat="false" ht="15" hidden="false" customHeight="true" outlineLevel="0" collapsed="false">
      <c r="A2036" s="20" t="s">
        <v>5852</v>
      </c>
      <c r="B2036" s="165" t="s">
        <v>1691</v>
      </c>
      <c r="C2036" s="165" t="s">
        <v>1692</v>
      </c>
      <c r="D2036" s="165" t="s">
        <v>5853</v>
      </c>
      <c r="E2036" s="53" t="n">
        <v>32.605658</v>
      </c>
      <c r="F2036" s="53" t="n">
        <v>-103.30851</v>
      </c>
      <c r="G2036" s="53"/>
      <c r="H2036" s="53"/>
      <c r="I2036" s="173" t="s">
        <v>317</v>
      </c>
      <c r="J2036" s="53" t="n">
        <v>1</v>
      </c>
    </row>
    <row r="2037" customFormat="false" ht="15" hidden="false" customHeight="true" outlineLevel="0" collapsed="false">
      <c r="A2037" s="20" t="s">
        <v>5854</v>
      </c>
      <c r="B2037" s="165" t="s">
        <v>1691</v>
      </c>
      <c r="C2037" s="165" t="s">
        <v>1692</v>
      </c>
      <c r="D2037" s="165" t="s">
        <v>5855</v>
      </c>
      <c r="E2037" s="53" t="n">
        <v>32.5078865</v>
      </c>
      <c r="F2037" s="53" t="n">
        <v>-103.494095</v>
      </c>
      <c r="G2037" s="53"/>
      <c r="H2037" s="53"/>
      <c r="I2037" s="173" t="s">
        <v>317</v>
      </c>
      <c r="J2037" s="53" t="n">
        <v>1</v>
      </c>
    </row>
    <row r="2038" customFormat="false" ht="15" hidden="false" customHeight="true" outlineLevel="0" collapsed="false">
      <c r="A2038" s="20" t="s">
        <v>5856</v>
      </c>
      <c r="B2038" s="165" t="s">
        <v>1691</v>
      </c>
      <c r="C2038" s="165" t="s">
        <v>1692</v>
      </c>
      <c r="D2038" s="165" t="s">
        <v>5857</v>
      </c>
      <c r="E2038" s="53" t="n">
        <v>32.442981</v>
      </c>
      <c r="F2038" s="53" t="n">
        <v>-103.56622</v>
      </c>
      <c r="G2038" s="53"/>
      <c r="H2038" s="53"/>
      <c r="I2038" s="173" t="s">
        <v>317</v>
      </c>
      <c r="J2038" s="53" t="n">
        <v>1</v>
      </c>
    </row>
    <row r="2039" customFormat="false" ht="15" hidden="false" customHeight="true" outlineLevel="0" collapsed="false">
      <c r="A2039" s="20" t="s">
        <v>5858</v>
      </c>
      <c r="B2039" s="165" t="s">
        <v>1691</v>
      </c>
      <c r="C2039" s="165" t="s">
        <v>1692</v>
      </c>
      <c r="D2039" s="165" t="s">
        <v>5859</v>
      </c>
      <c r="E2039" s="53" t="n">
        <v>32.418887</v>
      </c>
      <c r="F2039" s="53" t="n">
        <v>-103.6025</v>
      </c>
      <c r="G2039" s="53"/>
      <c r="H2039" s="53"/>
      <c r="I2039" s="173" t="s">
        <v>317</v>
      </c>
      <c r="J2039" s="53" t="n">
        <v>1</v>
      </c>
    </row>
    <row r="2040" customFormat="false" ht="15" hidden="false" customHeight="true" outlineLevel="0" collapsed="false">
      <c r="A2040" s="20" t="s">
        <v>5860</v>
      </c>
      <c r="B2040" s="165" t="s">
        <v>1691</v>
      </c>
      <c r="C2040" s="165" t="s">
        <v>1692</v>
      </c>
      <c r="D2040" s="165" t="s">
        <v>5861</v>
      </c>
      <c r="E2040" s="53" t="n">
        <v>32.578767</v>
      </c>
      <c r="F2040" s="53" t="n">
        <v>-103.39208</v>
      </c>
      <c r="G2040" s="53"/>
      <c r="H2040" s="53"/>
      <c r="I2040" s="173" t="s">
        <v>317</v>
      </c>
      <c r="J2040" s="53" t="n">
        <v>1</v>
      </c>
    </row>
    <row r="2041" customFormat="false" ht="15" hidden="false" customHeight="true" outlineLevel="0" collapsed="false">
      <c r="A2041" s="20" t="s">
        <v>5862</v>
      </c>
      <c r="B2041" s="165" t="s">
        <v>1691</v>
      </c>
      <c r="C2041" s="165" t="s">
        <v>1692</v>
      </c>
      <c r="D2041" s="165" t="s">
        <v>5863</v>
      </c>
      <c r="E2041" s="53" t="n">
        <v>32.458476</v>
      </c>
      <c r="F2041" s="53" t="n">
        <v>-103.601</v>
      </c>
      <c r="G2041" s="53"/>
      <c r="H2041" s="53"/>
      <c r="I2041" s="173" t="s">
        <v>317</v>
      </c>
      <c r="J2041" s="53" t="n">
        <v>1</v>
      </c>
    </row>
    <row r="2042" customFormat="false" ht="15" hidden="false" customHeight="true" outlineLevel="0" collapsed="false">
      <c r="A2042" s="20" t="s">
        <v>5864</v>
      </c>
      <c r="B2042" s="165" t="s">
        <v>1691</v>
      </c>
      <c r="C2042" s="165" t="s">
        <v>1692</v>
      </c>
      <c r="D2042" s="165" t="s">
        <v>5865</v>
      </c>
      <c r="E2042" s="53" t="n">
        <v>32.450675</v>
      </c>
      <c r="F2042" s="53" t="n">
        <v>-103.60494</v>
      </c>
      <c r="G2042" s="53"/>
      <c r="H2042" s="53"/>
      <c r="I2042" s="173" t="s">
        <v>317</v>
      </c>
      <c r="J2042" s="53" t="n">
        <v>1</v>
      </c>
    </row>
    <row r="2043" customFormat="false" ht="15" hidden="false" customHeight="true" outlineLevel="0" collapsed="false">
      <c r="A2043" s="20" t="s">
        <v>5866</v>
      </c>
      <c r="B2043" s="165" t="s">
        <v>1691</v>
      </c>
      <c r="C2043" s="165" t="s">
        <v>1692</v>
      </c>
      <c r="D2043" s="165" t="s">
        <v>5867</v>
      </c>
      <c r="E2043" s="53" t="n">
        <v>32.3686321</v>
      </c>
      <c r="F2043" s="53" t="n">
        <v>-103.75574</v>
      </c>
      <c r="G2043" s="53"/>
      <c r="H2043" s="53"/>
      <c r="I2043" s="173" t="s">
        <v>317</v>
      </c>
      <c r="J2043" s="53" t="n">
        <v>1</v>
      </c>
    </row>
    <row r="2044" customFormat="false" ht="15" hidden="false" customHeight="true" outlineLevel="0" collapsed="false">
      <c r="A2044" s="20" t="s">
        <v>5868</v>
      </c>
      <c r="B2044" s="165" t="s">
        <v>1691</v>
      </c>
      <c r="C2044" s="165" t="s">
        <v>1692</v>
      </c>
      <c r="D2044" s="165" t="s">
        <v>5869</v>
      </c>
      <c r="E2044" s="53" t="n">
        <v>32.552395</v>
      </c>
      <c r="F2044" s="53" t="n">
        <v>-103.49601</v>
      </c>
      <c r="G2044" s="53"/>
      <c r="H2044" s="53"/>
      <c r="I2044" s="173" t="s">
        <v>317</v>
      </c>
      <c r="J2044" s="53" t="n">
        <v>1</v>
      </c>
    </row>
    <row r="2045" customFormat="false" ht="15" hidden="false" customHeight="true" outlineLevel="0" collapsed="false">
      <c r="A2045" s="20" t="s">
        <v>5870</v>
      </c>
      <c r="B2045" s="165" t="s">
        <v>1691</v>
      </c>
      <c r="C2045" s="165" t="s">
        <v>1692</v>
      </c>
      <c r="D2045" s="165" t="s">
        <v>5871</v>
      </c>
      <c r="E2045" s="53" t="n">
        <v>32.632397</v>
      </c>
      <c r="F2045" s="53" t="n">
        <v>-103.33221</v>
      </c>
      <c r="G2045" s="53"/>
      <c r="H2045" s="53"/>
      <c r="I2045" s="173" t="s">
        <v>317</v>
      </c>
      <c r="J2045" s="53" t="n">
        <v>1</v>
      </c>
    </row>
    <row r="2046" customFormat="false" ht="15" hidden="false" customHeight="true" outlineLevel="0" collapsed="false">
      <c r="A2046" s="20" t="s">
        <v>5872</v>
      </c>
      <c r="B2046" s="165" t="s">
        <v>1691</v>
      </c>
      <c r="C2046" s="165" t="s">
        <v>1692</v>
      </c>
      <c r="D2046" s="165" t="s">
        <v>5873</v>
      </c>
      <c r="E2046" s="53" t="n">
        <v>32.647132</v>
      </c>
      <c r="F2046" s="53" t="n">
        <v>-103.29908</v>
      </c>
      <c r="G2046" s="53"/>
      <c r="H2046" s="53"/>
      <c r="I2046" s="173" t="s">
        <v>317</v>
      </c>
      <c r="J2046" s="53" t="n">
        <v>1</v>
      </c>
    </row>
    <row r="2047" customFormat="false" ht="15" hidden="false" customHeight="true" outlineLevel="0" collapsed="false">
      <c r="A2047" s="20" t="s">
        <v>5874</v>
      </c>
      <c r="B2047" s="165" t="s">
        <v>1691</v>
      </c>
      <c r="C2047" s="165" t="s">
        <v>1692</v>
      </c>
      <c r="D2047" s="165" t="s">
        <v>5875</v>
      </c>
      <c r="E2047" s="53" t="n">
        <v>32.6683366</v>
      </c>
      <c r="F2047" s="53" t="n">
        <v>-103.29794</v>
      </c>
      <c r="G2047" s="53"/>
      <c r="H2047" s="53"/>
      <c r="I2047" s="173" t="s">
        <v>317</v>
      </c>
      <c r="J2047" s="53" t="n">
        <v>1</v>
      </c>
    </row>
    <row r="2048" customFormat="false" ht="15" hidden="false" customHeight="true" outlineLevel="0" collapsed="false">
      <c r="A2048" s="20" t="s">
        <v>5876</v>
      </c>
      <c r="B2048" s="165" t="s">
        <v>1691</v>
      </c>
      <c r="C2048" s="165" t="s">
        <v>1692</v>
      </c>
      <c r="D2048" s="165" t="s">
        <v>5877</v>
      </c>
      <c r="E2048" s="53" t="n">
        <v>32.566927</v>
      </c>
      <c r="F2048" s="53" t="n">
        <v>-103.514</v>
      </c>
      <c r="G2048" s="53"/>
      <c r="H2048" s="53"/>
      <c r="I2048" s="173" t="s">
        <v>317</v>
      </c>
      <c r="J2048" s="53" t="n">
        <v>1</v>
      </c>
    </row>
    <row r="2049" customFormat="false" ht="15" hidden="false" customHeight="true" outlineLevel="0" collapsed="false">
      <c r="A2049" s="20" t="s">
        <v>5878</v>
      </c>
      <c r="B2049" s="165" t="s">
        <v>1691</v>
      </c>
      <c r="C2049" s="165" t="s">
        <v>1692</v>
      </c>
      <c r="D2049" s="165" t="s">
        <v>5879</v>
      </c>
      <c r="E2049" s="53" t="n">
        <v>32.432347</v>
      </c>
      <c r="F2049" s="53" t="n">
        <v>-103.74902</v>
      </c>
      <c r="G2049" s="53"/>
      <c r="H2049" s="53"/>
      <c r="I2049" s="173" t="s">
        <v>317</v>
      </c>
      <c r="J2049" s="53" t="n">
        <v>1</v>
      </c>
    </row>
    <row r="2050" customFormat="false" ht="15" hidden="false" customHeight="true" outlineLevel="0" collapsed="false">
      <c r="A2050" s="174" t="s">
        <v>5880</v>
      </c>
      <c r="B2050" s="165" t="s">
        <v>1691</v>
      </c>
      <c r="C2050" s="165" t="s">
        <v>1692</v>
      </c>
      <c r="D2050" s="165" t="s">
        <v>5881</v>
      </c>
      <c r="E2050" s="53" t="n">
        <v>32.521895</v>
      </c>
      <c r="F2050" s="53" t="n">
        <v>-103.62358</v>
      </c>
      <c r="G2050" s="53"/>
      <c r="H2050" s="53"/>
      <c r="I2050" s="173" t="s">
        <v>317</v>
      </c>
      <c r="J2050" s="53" t="n">
        <v>1</v>
      </c>
    </row>
    <row r="2051" customFormat="false" ht="15" hidden="false" customHeight="true" outlineLevel="0" collapsed="false">
      <c r="A2051" s="20" t="s">
        <v>5882</v>
      </c>
      <c r="B2051" s="165" t="s">
        <v>1691</v>
      </c>
      <c r="C2051" s="165" t="s">
        <v>1692</v>
      </c>
      <c r="D2051" s="165" t="s">
        <v>5883</v>
      </c>
      <c r="E2051" s="53" t="n">
        <v>32.539702</v>
      </c>
      <c r="F2051" s="53" t="n">
        <v>-103.59757</v>
      </c>
      <c r="G2051" s="53"/>
      <c r="H2051" s="53"/>
      <c r="I2051" s="173" t="s">
        <v>317</v>
      </c>
      <c r="J2051" s="53" t="n">
        <v>1</v>
      </c>
    </row>
    <row r="2052" customFormat="false" ht="15" hidden="false" customHeight="true" outlineLevel="0" collapsed="false">
      <c r="A2052" s="20" t="s">
        <v>5884</v>
      </c>
      <c r="B2052" s="165" t="s">
        <v>1691</v>
      </c>
      <c r="C2052" s="165" t="s">
        <v>1692</v>
      </c>
      <c r="D2052" s="165" t="s">
        <v>5885</v>
      </c>
      <c r="E2052" s="53" t="n">
        <v>32.566008</v>
      </c>
      <c r="F2052" s="53" t="n">
        <v>-103.53889</v>
      </c>
      <c r="G2052" s="53"/>
      <c r="H2052" s="53"/>
      <c r="I2052" s="173" t="s">
        <v>317</v>
      </c>
      <c r="J2052" s="53" t="n">
        <v>1</v>
      </c>
    </row>
    <row r="2053" customFormat="false" ht="15" hidden="false" customHeight="true" outlineLevel="0" collapsed="false">
      <c r="A2053" s="20" t="s">
        <v>5886</v>
      </c>
      <c r="B2053" s="165" t="s">
        <v>1691</v>
      </c>
      <c r="C2053" s="165" t="s">
        <v>1692</v>
      </c>
      <c r="D2053" s="165" t="s">
        <v>5887</v>
      </c>
      <c r="E2053" s="53" t="n">
        <v>32.5893915</v>
      </c>
      <c r="F2053" s="53" t="n">
        <v>-103.521505</v>
      </c>
      <c r="G2053" s="53"/>
      <c r="H2053" s="53"/>
      <c r="I2053" s="173" t="s">
        <v>317</v>
      </c>
      <c r="J2053" s="53" t="n">
        <v>1</v>
      </c>
    </row>
    <row r="2054" customFormat="false" ht="15" hidden="false" customHeight="true" outlineLevel="0" collapsed="false">
      <c r="A2054" s="20" t="s">
        <v>5888</v>
      </c>
      <c r="B2054" s="165" t="s">
        <v>1691</v>
      </c>
      <c r="C2054" s="165" t="s">
        <v>1692</v>
      </c>
      <c r="D2054" s="165" t="s">
        <v>5889</v>
      </c>
      <c r="E2054" s="53" t="n">
        <v>32.605336</v>
      </c>
      <c r="F2054" s="53" t="n">
        <v>-103.53259</v>
      </c>
      <c r="G2054" s="53"/>
      <c r="H2054" s="53"/>
      <c r="I2054" s="173" t="s">
        <v>317</v>
      </c>
      <c r="J2054" s="53" t="n">
        <v>1</v>
      </c>
    </row>
    <row r="2055" customFormat="false" ht="15" hidden="false" customHeight="true" outlineLevel="0" collapsed="false">
      <c r="A2055" s="20" t="s">
        <v>5890</v>
      </c>
      <c r="B2055" s="165" t="s">
        <v>1691</v>
      </c>
      <c r="C2055" s="165" t="s">
        <v>1692</v>
      </c>
      <c r="D2055" s="165" t="s">
        <v>5891</v>
      </c>
      <c r="E2055" s="53" t="n">
        <v>32.603957</v>
      </c>
      <c r="F2055" s="53" t="n">
        <v>-103.5377</v>
      </c>
      <c r="G2055" s="53"/>
      <c r="H2055" s="53"/>
      <c r="I2055" s="173" t="s">
        <v>317</v>
      </c>
      <c r="J2055" s="53" t="n">
        <v>1</v>
      </c>
    </row>
    <row r="2056" customFormat="false" ht="15" hidden="false" customHeight="true" outlineLevel="0" collapsed="false">
      <c r="A2056" s="20" t="s">
        <v>5892</v>
      </c>
      <c r="B2056" s="165" t="s">
        <v>1691</v>
      </c>
      <c r="C2056" s="165" t="s">
        <v>1692</v>
      </c>
      <c r="D2056" s="165" t="s">
        <v>5893</v>
      </c>
      <c r="E2056" s="53" t="n">
        <v>32.624831</v>
      </c>
      <c r="F2056" s="53" t="n">
        <v>-103.54528</v>
      </c>
      <c r="G2056" s="53"/>
      <c r="H2056" s="53"/>
      <c r="I2056" s="173" t="s">
        <v>317</v>
      </c>
      <c r="J2056" s="53" t="n">
        <v>1</v>
      </c>
    </row>
    <row r="2057" customFormat="false" ht="15" hidden="false" customHeight="true" outlineLevel="0" collapsed="false">
      <c r="A2057" s="20" t="s">
        <v>5894</v>
      </c>
      <c r="B2057" s="165" t="s">
        <v>1691</v>
      </c>
      <c r="C2057" s="165" t="s">
        <v>1692</v>
      </c>
      <c r="D2057" s="165" t="s">
        <v>5895</v>
      </c>
      <c r="E2057" s="53" t="n">
        <v>32.768708</v>
      </c>
      <c r="F2057" s="53" t="n">
        <v>-103.37484</v>
      </c>
      <c r="G2057" s="53"/>
      <c r="H2057" s="53"/>
      <c r="I2057" s="173" t="s">
        <v>317</v>
      </c>
      <c r="J2057" s="53" t="n">
        <v>1</v>
      </c>
    </row>
    <row r="2058" customFormat="false" ht="15" hidden="false" customHeight="true" outlineLevel="0" collapsed="false">
      <c r="A2058" s="20" t="s">
        <v>5896</v>
      </c>
      <c r="B2058" s="165" t="s">
        <v>1691</v>
      </c>
      <c r="C2058" s="165" t="s">
        <v>1692</v>
      </c>
      <c r="D2058" s="165" t="s">
        <v>5897</v>
      </c>
      <c r="E2058" s="53" t="n">
        <v>32.717749</v>
      </c>
      <c r="F2058" s="53" t="n">
        <v>-103.44613</v>
      </c>
      <c r="G2058" s="53"/>
      <c r="H2058" s="53"/>
      <c r="I2058" s="173" t="s">
        <v>317</v>
      </c>
      <c r="J2058" s="53" t="n">
        <v>1</v>
      </c>
    </row>
    <row r="2059" customFormat="false" ht="15" hidden="false" customHeight="true" outlineLevel="0" collapsed="false">
      <c r="A2059" s="20" t="s">
        <v>5898</v>
      </c>
      <c r="B2059" s="165" t="s">
        <v>1691</v>
      </c>
      <c r="C2059" s="165" t="s">
        <v>1692</v>
      </c>
      <c r="D2059" s="165" t="s">
        <v>5899</v>
      </c>
      <c r="E2059" s="53" t="n">
        <v>32.651515</v>
      </c>
      <c r="F2059" s="53" t="n">
        <v>-103.57286</v>
      </c>
      <c r="G2059" s="53"/>
      <c r="H2059" s="53"/>
      <c r="I2059" s="173" t="s">
        <v>317</v>
      </c>
      <c r="J2059" s="53" t="n">
        <v>1</v>
      </c>
    </row>
    <row r="2060" customFormat="false" ht="15" hidden="false" customHeight="true" outlineLevel="0" collapsed="false">
      <c r="A2060" s="20" t="s">
        <v>5900</v>
      </c>
      <c r="B2060" s="165" t="s">
        <v>1691</v>
      </c>
      <c r="C2060" s="165" t="s">
        <v>1692</v>
      </c>
      <c r="D2060" s="165" t="s">
        <v>5901</v>
      </c>
      <c r="E2060" s="53" t="n">
        <v>32.665466</v>
      </c>
      <c r="F2060" s="53" t="n">
        <v>-103.57974</v>
      </c>
      <c r="G2060" s="53"/>
      <c r="H2060" s="53"/>
      <c r="I2060" s="173" t="s">
        <v>317</v>
      </c>
      <c r="J2060" s="53" t="n">
        <v>1</v>
      </c>
    </row>
    <row r="2061" customFormat="false" ht="15" hidden="false" customHeight="true" outlineLevel="0" collapsed="false">
      <c r="A2061" s="20" t="s">
        <v>5902</v>
      </c>
      <c r="B2061" s="165" t="s">
        <v>1691</v>
      </c>
      <c r="C2061" s="165" t="s">
        <v>1692</v>
      </c>
      <c r="D2061" s="165" t="s">
        <v>5903</v>
      </c>
      <c r="E2061" s="53" t="n">
        <v>32.4426565</v>
      </c>
      <c r="F2061" s="53" t="n">
        <v>-103.98825</v>
      </c>
      <c r="G2061" s="53"/>
      <c r="H2061" s="53"/>
      <c r="I2061" s="173" t="s">
        <v>317</v>
      </c>
      <c r="J2061" s="53" t="n">
        <v>1</v>
      </c>
    </row>
    <row r="2062" customFormat="false" ht="15" hidden="false" customHeight="true" outlineLevel="0" collapsed="false">
      <c r="A2062" s="20" t="s">
        <v>5904</v>
      </c>
      <c r="B2062" s="165" t="s">
        <v>1691</v>
      </c>
      <c r="C2062" s="165" t="s">
        <v>1692</v>
      </c>
      <c r="D2062" s="165" t="s">
        <v>5905</v>
      </c>
      <c r="E2062" s="53" t="n">
        <v>32.534965</v>
      </c>
      <c r="F2062" s="53" t="n">
        <v>-103.82805</v>
      </c>
      <c r="G2062" s="53"/>
      <c r="H2062" s="53"/>
      <c r="I2062" s="173" t="s">
        <v>317</v>
      </c>
      <c r="J2062" s="53" t="n">
        <v>1</v>
      </c>
    </row>
    <row r="2063" customFormat="false" ht="15" hidden="false" customHeight="true" outlineLevel="0" collapsed="false">
      <c r="A2063" s="20" t="s">
        <v>5906</v>
      </c>
      <c r="B2063" s="165" t="s">
        <v>1691</v>
      </c>
      <c r="C2063" s="165" t="s">
        <v>1692</v>
      </c>
      <c r="D2063" s="165" t="s">
        <v>5907</v>
      </c>
      <c r="E2063" s="53" t="n">
        <v>32.755378</v>
      </c>
      <c r="F2063" s="53" t="n">
        <v>-103.42071</v>
      </c>
      <c r="G2063" s="53"/>
      <c r="H2063" s="53"/>
      <c r="I2063" s="173" t="s">
        <v>317</v>
      </c>
      <c r="J2063" s="53" t="n">
        <v>1</v>
      </c>
    </row>
    <row r="2064" customFormat="false" ht="15" hidden="false" customHeight="true" outlineLevel="0" collapsed="false">
      <c r="A2064" s="20" t="s">
        <v>5908</v>
      </c>
      <c r="B2064" s="165" t="s">
        <v>1691</v>
      </c>
      <c r="C2064" s="165" t="s">
        <v>1692</v>
      </c>
      <c r="D2064" s="165" t="s">
        <v>5909</v>
      </c>
      <c r="E2064" s="53" t="n">
        <v>32.630119</v>
      </c>
      <c r="F2064" s="53" t="n">
        <v>-103.68576</v>
      </c>
      <c r="G2064" s="53"/>
      <c r="H2064" s="53"/>
      <c r="I2064" s="173" t="s">
        <v>317</v>
      </c>
      <c r="J2064" s="53" t="n">
        <v>1</v>
      </c>
    </row>
    <row r="2065" customFormat="false" ht="15" hidden="false" customHeight="true" outlineLevel="0" collapsed="false">
      <c r="A2065" s="20" t="s">
        <v>5910</v>
      </c>
      <c r="B2065" s="165" t="s">
        <v>1691</v>
      </c>
      <c r="C2065" s="165" t="s">
        <v>1692</v>
      </c>
      <c r="D2065" s="165" t="s">
        <v>5911</v>
      </c>
      <c r="E2065" s="53" t="n">
        <v>32.746129</v>
      </c>
      <c r="F2065" s="53" t="n">
        <v>-103.5432</v>
      </c>
      <c r="G2065" s="53"/>
      <c r="H2065" s="53"/>
      <c r="I2065" s="173" t="s">
        <v>317</v>
      </c>
      <c r="J2065" s="53" t="n">
        <v>1</v>
      </c>
    </row>
    <row r="2066" customFormat="false" ht="15" hidden="false" customHeight="true" outlineLevel="0" collapsed="false">
      <c r="A2066" s="20" t="s">
        <v>5912</v>
      </c>
      <c r="B2066" s="165" t="s">
        <v>1691</v>
      </c>
      <c r="C2066" s="165" t="s">
        <v>1692</v>
      </c>
      <c r="D2066" s="165" t="s">
        <v>5913</v>
      </c>
      <c r="E2066" s="53" t="n">
        <v>32.652595</v>
      </c>
      <c r="F2066" s="53" t="n">
        <v>-103.712725</v>
      </c>
      <c r="G2066" s="53"/>
      <c r="H2066" s="53"/>
      <c r="I2066" s="173" t="s">
        <v>317</v>
      </c>
      <c r="J2066" s="53" t="n">
        <v>1</v>
      </c>
    </row>
    <row r="2067" customFormat="false" ht="15" hidden="false" customHeight="true" outlineLevel="0" collapsed="false">
      <c r="A2067" s="20" t="s">
        <v>5914</v>
      </c>
      <c r="B2067" s="165" t="s">
        <v>1691</v>
      </c>
      <c r="C2067" s="165" t="s">
        <v>1692</v>
      </c>
      <c r="D2067" s="165" t="s">
        <v>5915</v>
      </c>
      <c r="E2067" s="53" t="n">
        <v>32.483579</v>
      </c>
      <c r="F2067" s="53" t="n">
        <v>-103.99598</v>
      </c>
      <c r="G2067" s="53"/>
      <c r="H2067" s="53"/>
      <c r="I2067" s="173" t="s">
        <v>317</v>
      </c>
      <c r="J2067" s="53" t="n">
        <v>1</v>
      </c>
    </row>
    <row r="2068" customFormat="false" ht="15" hidden="false" customHeight="true" outlineLevel="0" collapsed="false">
      <c r="A2068" s="20" t="s">
        <v>5916</v>
      </c>
      <c r="B2068" s="165" t="s">
        <v>1691</v>
      </c>
      <c r="C2068" s="165" t="s">
        <v>1692</v>
      </c>
      <c r="D2068" s="165" t="s">
        <v>5917</v>
      </c>
      <c r="E2068" s="53" t="n">
        <v>32.7944121</v>
      </c>
      <c r="F2068" s="53" t="n">
        <v>-103.50246</v>
      </c>
      <c r="G2068" s="53"/>
      <c r="H2068" s="53"/>
      <c r="I2068" s="173" t="s">
        <v>317</v>
      </c>
      <c r="J2068" s="53" t="n">
        <v>1</v>
      </c>
    </row>
    <row r="2069" customFormat="false" ht="15" hidden="false" customHeight="true" outlineLevel="0" collapsed="false">
      <c r="A2069" s="20" t="s">
        <v>5918</v>
      </c>
      <c r="B2069" s="165" t="s">
        <v>1691</v>
      </c>
      <c r="C2069" s="165" t="s">
        <v>1692</v>
      </c>
      <c r="D2069" s="165" t="s">
        <v>5919</v>
      </c>
      <c r="E2069" s="53" t="n">
        <v>32.709606</v>
      </c>
      <c r="F2069" s="53" t="n">
        <v>-103.61856</v>
      </c>
      <c r="G2069" s="53"/>
      <c r="H2069" s="53"/>
      <c r="I2069" s="173" t="s">
        <v>317</v>
      </c>
      <c r="J2069" s="53" t="n">
        <v>1</v>
      </c>
    </row>
    <row r="2070" customFormat="false" ht="15" hidden="false" customHeight="true" outlineLevel="0" collapsed="false">
      <c r="A2070" s="20" t="s">
        <v>5920</v>
      </c>
      <c r="B2070" s="165" t="s">
        <v>1691</v>
      </c>
      <c r="C2070" s="165" t="s">
        <v>1692</v>
      </c>
      <c r="D2070" s="165" t="s">
        <v>5921</v>
      </c>
      <c r="E2070" s="53" t="n">
        <v>32.555078</v>
      </c>
      <c r="F2070" s="53" t="n">
        <v>-103.9001</v>
      </c>
      <c r="G2070" s="53"/>
      <c r="H2070" s="53"/>
      <c r="I2070" s="173" t="s">
        <v>317</v>
      </c>
      <c r="J2070" s="53" t="n">
        <v>1</v>
      </c>
    </row>
    <row r="2071" customFormat="false" ht="15" hidden="false" customHeight="true" outlineLevel="0" collapsed="false">
      <c r="A2071" s="20" t="s">
        <v>5922</v>
      </c>
      <c r="B2071" s="165" t="s">
        <v>1691</v>
      </c>
      <c r="C2071" s="165" t="s">
        <v>1692</v>
      </c>
      <c r="D2071" s="165" t="s">
        <v>5923</v>
      </c>
      <c r="E2071" s="53" t="n">
        <v>32.803377</v>
      </c>
      <c r="F2071" s="53" t="n">
        <v>-103.46283</v>
      </c>
      <c r="G2071" s="53"/>
      <c r="H2071" s="53"/>
      <c r="I2071" s="173" t="s">
        <v>317</v>
      </c>
      <c r="J2071" s="53" t="n">
        <v>1</v>
      </c>
    </row>
    <row r="2072" customFormat="false" ht="15" hidden="false" customHeight="true" outlineLevel="0" collapsed="false">
      <c r="A2072" s="20" t="s">
        <v>5924</v>
      </c>
      <c r="B2072" s="165" t="s">
        <v>1691</v>
      </c>
      <c r="C2072" s="165" t="s">
        <v>1692</v>
      </c>
      <c r="D2072" s="165" t="s">
        <v>5925</v>
      </c>
      <c r="E2072" s="53" t="n">
        <v>31.855773</v>
      </c>
      <c r="F2072" s="53" t="n">
        <v>-103.55904</v>
      </c>
      <c r="G2072" s="53"/>
      <c r="H2072" s="53"/>
      <c r="I2072" s="173" t="s">
        <v>317</v>
      </c>
      <c r="J2072" s="53" t="n">
        <v>1</v>
      </c>
    </row>
    <row r="2073" customFormat="false" ht="15" hidden="false" customHeight="true" outlineLevel="0" collapsed="false">
      <c r="A2073" s="20" t="s">
        <v>5926</v>
      </c>
      <c r="B2073" s="165" t="s">
        <v>1691</v>
      </c>
      <c r="C2073" s="165" t="s">
        <v>1692</v>
      </c>
      <c r="D2073" s="165" t="s">
        <v>5927</v>
      </c>
      <c r="E2073" s="53" t="n">
        <v>31.852776</v>
      </c>
      <c r="F2073" s="53" t="n">
        <v>-103.54644</v>
      </c>
      <c r="G2073" s="53"/>
      <c r="H2073" s="53"/>
      <c r="I2073" s="173" t="s">
        <v>317</v>
      </c>
      <c r="J2073" s="53" t="n">
        <v>1</v>
      </c>
    </row>
    <row r="2074" customFormat="false" ht="15" hidden="false" customHeight="true" outlineLevel="0" collapsed="false">
      <c r="A2074" s="20" t="s">
        <v>5928</v>
      </c>
      <c r="B2074" s="165" t="s">
        <v>1691</v>
      </c>
      <c r="C2074" s="165" t="s">
        <v>1692</v>
      </c>
      <c r="D2074" s="165" t="s">
        <v>5929</v>
      </c>
      <c r="E2074" s="53" t="n">
        <v>31.883894</v>
      </c>
      <c r="F2074" s="53" t="n">
        <v>-103.50718</v>
      </c>
      <c r="G2074" s="53"/>
      <c r="H2074" s="53"/>
      <c r="I2074" s="173" t="s">
        <v>317</v>
      </c>
      <c r="J2074" s="53" t="n">
        <v>1</v>
      </c>
    </row>
    <row r="2075" customFormat="false" ht="15" hidden="false" customHeight="true" outlineLevel="0" collapsed="false">
      <c r="A2075" s="20" t="s">
        <v>5930</v>
      </c>
      <c r="B2075" s="165" t="s">
        <v>1691</v>
      </c>
      <c r="C2075" s="165" t="s">
        <v>1692</v>
      </c>
      <c r="D2075" s="165" t="s">
        <v>5931</v>
      </c>
      <c r="E2075" s="53" t="n">
        <v>31.938957</v>
      </c>
      <c r="F2075" s="53" t="n">
        <v>-103.37537</v>
      </c>
      <c r="G2075" s="53"/>
      <c r="H2075" s="53"/>
      <c r="I2075" s="173" t="s">
        <v>317</v>
      </c>
      <c r="J2075" s="53" t="n">
        <v>1</v>
      </c>
    </row>
    <row r="2076" customFormat="false" ht="15" hidden="false" customHeight="true" outlineLevel="0" collapsed="false">
      <c r="A2076" s="20" t="s">
        <v>5932</v>
      </c>
      <c r="B2076" s="165" t="s">
        <v>1691</v>
      </c>
      <c r="C2076" s="165" t="s">
        <v>1692</v>
      </c>
      <c r="D2076" s="165" t="s">
        <v>5933</v>
      </c>
      <c r="E2076" s="53" t="n">
        <v>31.904265</v>
      </c>
      <c r="F2076" s="53" t="n">
        <v>-103.4421</v>
      </c>
      <c r="G2076" s="53"/>
      <c r="H2076" s="53"/>
      <c r="I2076" s="173" t="s">
        <v>317</v>
      </c>
      <c r="J2076" s="53" t="n">
        <v>1</v>
      </c>
    </row>
    <row r="2077" customFormat="false" ht="15" hidden="false" customHeight="true" outlineLevel="0" collapsed="false">
      <c r="A2077" s="20" t="s">
        <v>5934</v>
      </c>
      <c r="B2077" s="165" t="s">
        <v>1691</v>
      </c>
      <c r="C2077" s="165" t="s">
        <v>1692</v>
      </c>
      <c r="D2077" s="165" t="s">
        <v>5935</v>
      </c>
      <c r="E2077" s="53" t="n">
        <v>31.95494</v>
      </c>
      <c r="F2077" s="53" t="n">
        <v>-103.35891</v>
      </c>
      <c r="G2077" s="53"/>
      <c r="H2077" s="53"/>
      <c r="I2077" s="173" t="s">
        <v>317</v>
      </c>
      <c r="J2077" s="53" t="n">
        <v>1</v>
      </c>
    </row>
    <row r="2078" customFormat="false" ht="15" hidden="false" customHeight="true" outlineLevel="0" collapsed="false">
      <c r="A2078" s="20" t="s">
        <v>5936</v>
      </c>
      <c r="B2078" s="165" t="s">
        <v>1691</v>
      </c>
      <c r="C2078" s="165" t="s">
        <v>1692</v>
      </c>
      <c r="D2078" s="165" t="s">
        <v>5937</v>
      </c>
      <c r="E2078" s="53" t="n">
        <v>31.966035</v>
      </c>
      <c r="F2078" s="53" t="n">
        <v>-103.28928</v>
      </c>
      <c r="G2078" s="53"/>
      <c r="H2078" s="53"/>
      <c r="I2078" s="173" t="s">
        <v>317</v>
      </c>
      <c r="J2078" s="53" t="n">
        <v>1</v>
      </c>
    </row>
    <row r="2079" customFormat="false" ht="15" hidden="false" customHeight="true" outlineLevel="0" collapsed="false">
      <c r="A2079" s="20" t="s">
        <v>5938</v>
      </c>
      <c r="B2079" s="165" t="s">
        <v>1691</v>
      </c>
      <c r="C2079" s="165" t="s">
        <v>1692</v>
      </c>
      <c r="D2079" s="165" t="s">
        <v>5939</v>
      </c>
      <c r="E2079" s="53" t="n">
        <v>31.9351</v>
      </c>
      <c r="F2079" s="53" t="n">
        <v>-103.32852</v>
      </c>
      <c r="G2079" s="53"/>
      <c r="H2079" s="53"/>
      <c r="I2079" s="173" t="s">
        <v>317</v>
      </c>
      <c r="J2079" s="53" t="n">
        <v>1</v>
      </c>
    </row>
    <row r="2080" customFormat="false" ht="15" hidden="false" customHeight="true" outlineLevel="0" collapsed="false">
      <c r="A2080" s="20" t="s">
        <v>5940</v>
      </c>
      <c r="B2080" s="165" t="s">
        <v>1691</v>
      </c>
      <c r="C2080" s="165" t="s">
        <v>1692</v>
      </c>
      <c r="D2080" s="165" t="s">
        <v>5941</v>
      </c>
      <c r="E2080" s="53" t="n">
        <v>31.939496</v>
      </c>
      <c r="F2080" s="53" t="n">
        <v>-103.361</v>
      </c>
      <c r="G2080" s="53"/>
      <c r="H2080" s="53"/>
      <c r="I2080" s="173" t="s">
        <v>317</v>
      </c>
      <c r="J2080" s="53" t="n">
        <v>1</v>
      </c>
    </row>
    <row r="2081" customFormat="false" ht="15" hidden="false" customHeight="true" outlineLevel="0" collapsed="false">
      <c r="A2081" s="20" t="s">
        <v>5942</v>
      </c>
      <c r="B2081" s="165" t="s">
        <v>1691</v>
      </c>
      <c r="C2081" s="165" t="s">
        <v>1692</v>
      </c>
      <c r="D2081" s="165" t="s">
        <v>5943</v>
      </c>
      <c r="E2081" s="53" t="n">
        <v>31.919306</v>
      </c>
      <c r="F2081" s="53" t="n">
        <v>-103.38866</v>
      </c>
      <c r="G2081" s="53"/>
      <c r="H2081" s="53"/>
      <c r="I2081" s="173" t="s">
        <v>317</v>
      </c>
      <c r="J2081" s="53" t="n">
        <v>1</v>
      </c>
    </row>
    <row r="2082" customFormat="false" ht="15" hidden="false" customHeight="true" outlineLevel="0" collapsed="false">
      <c r="A2082" s="20" t="s">
        <v>5944</v>
      </c>
      <c r="B2082" s="165" t="s">
        <v>1691</v>
      </c>
      <c r="C2082" s="165" t="s">
        <v>1692</v>
      </c>
      <c r="D2082" s="165" t="s">
        <v>5945</v>
      </c>
      <c r="E2082" s="53" t="n">
        <v>31.916787</v>
      </c>
      <c r="F2082" s="53" t="n">
        <v>-103.39742</v>
      </c>
      <c r="G2082" s="53"/>
      <c r="H2082" s="53"/>
      <c r="I2082" s="173" t="s">
        <v>317</v>
      </c>
      <c r="J2082" s="53" t="n">
        <v>1</v>
      </c>
    </row>
    <row r="2083" customFormat="false" ht="15" hidden="false" customHeight="true" outlineLevel="0" collapsed="false">
      <c r="A2083" s="20" t="s">
        <v>5946</v>
      </c>
      <c r="B2083" s="165" t="s">
        <v>1691</v>
      </c>
      <c r="C2083" s="165" t="s">
        <v>1692</v>
      </c>
      <c r="D2083" s="165" t="s">
        <v>5947</v>
      </c>
      <c r="E2083" s="53" t="n">
        <v>31.9002105</v>
      </c>
      <c r="F2083" s="53" t="n">
        <v>-103.39709</v>
      </c>
      <c r="G2083" s="53"/>
      <c r="H2083" s="53"/>
      <c r="I2083" s="173" t="s">
        <v>317</v>
      </c>
      <c r="J2083" s="53" t="n">
        <v>1</v>
      </c>
    </row>
    <row r="2084" customFormat="false" ht="15" hidden="false" customHeight="true" outlineLevel="0" collapsed="false">
      <c r="A2084" s="20" t="s">
        <v>5948</v>
      </c>
      <c r="B2084" s="165" t="s">
        <v>1691</v>
      </c>
      <c r="C2084" s="165" t="s">
        <v>1692</v>
      </c>
      <c r="D2084" s="165" t="s">
        <v>5949</v>
      </c>
      <c r="E2084" s="53" t="n">
        <v>31.852694</v>
      </c>
      <c r="F2084" s="53" t="n">
        <v>-103.51556</v>
      </c>
      <c r="G2084" s="53"/>
      <c r="H2084" s="53"/>
      <c r="I2084" s="173" t="s">
        <v>317</v>
      </c>
      <c r="J2084" s="53" t="n">
        <v>1</v>
      </c>
    </row>
    <row r="2085" customFormat="false" ht="15" hidden="false" customHeight="true" outlineLevel="0" collapsed="false">
      <c r="A2085" s="20" t="s">
        <v>5950</v>
      </c>
      <c r="B2085" s="165" t="s">
        <v>1691</v>
      </c>
      <c r="C2085" s="165" t="s">
        <v>1692</v>
      </c>
      <c r="D2085" s="165" t="s">
        <v>5951</v>
      </c>
      <c r="E2085" s="53" t="n">
        <v>31.847548</v>
      </c>
      <c r="F2085" s="53" t="n">
        <v>-103.50756</v>
      </c>
      <c r="G2085" s="53"/>
      <c r="H2085" s="53"/>
      <c r="I2085" s="173" t="s">
        <v>317</v>
      </c>
      <c r="J2085" s="53" t="n">
        <v>1</v>
      </c>
    </row>
    <row r="2086" customFormat="false" ht="15" hidden="false" customHeight="true" outlineLevel="0" collapsed="false">
      <c r="A2086" s="20" t="s">
        <v>5952</v>
      </c>
      <c r="B2086" s="165" t="s">
        <v>1691</v>
      </c>
      <c r="C2086" s="165" t="s">
        <v>1692</v>
      </c>
      <c r="D2086" s="165" t="s">
        <v>5953</v>
      </c>
      <c r="E2086" s="53" t="n">
        <v>31.984202</v>
      </c>
      <c r="F2086" s="53" t="n">
        <v>-103.25909</v>
      </c>
      <c r="G2086" s="53"/>
      <c r="H2086" s="53"/>
      <c r="I2086" s="173" t="s">
        <v>317</v>
      </c>
      <c r="J2086" s="53" t="n">
        <v>1</v>
      </c>
    </row>
    <row r="2087" customFormat="false" ht="15" hidden="false" customHeight="true" outlineLevel="0" collapsed="false">
      <c r="A2087" s="20" t="s">
        <v>5954</v>
      </c>
      <c r="B2087" s="165" t="s">
        <v>1691</v>
      </c>
      <c r="C2087" s="165" t="s">
        <v>1692</v>
      </c>
      <c r="D2087" s="165" t="s">
        <v>5955</v>
      </c>
      <c r="E2087" s="53" t="n">
        <v>31.862784</v>
      </c>
      <c r="F2087" s="53" t="n">
        <v>-103.47764</v>
      </c>
      <c r="G2087" s="53"/>
      <c r="H2087" s="53"/>
      <c r="I2087" s="173" t="s">
        <v>317</v>
      </c>
      <c r="J2087" s="53" t="n">
        <v>1</v>
      </c>
    </row>
    <row r="2088" customFormat="false" ht="15" hidden="false" customHeight="true" outlineLevel="0" collapsed="false">
      <c r="A2088" s="20" t="s">
        <v>5956</v>
      </c>
      <c r="B2088" s="165" t="s">
        <v>1691</v>
      </c>
      <c r="C2088" s="165" t="s">
        <v>1692</v>
      </c>
      <c r="D2088" s="165" t="s">
        <v>5957</v>
      </c>
      <c r="E2088" s="53" t="n">
        <v>31.81539</v>
      </c>
      <c r="F2088" s="53" t="n">
        <v>-103.51265</v>
      </c>
      <c r="G2088" s="53"/>
      <c r="H2088" s="53"/>
      <c r="I2088" s="173" t="s">
        <v>317</v>
      </c>
      <c r="J2088" s="53" t="n">
        <v>1</v>
      </c>
    </row>
    <row r="2089" customFormat="false" ht="15" hidden="false" customHeight="true" outlineLevel="0" collapsed="false">
      <c r="A2089" s="20" t="s">
        <v>5958</v>
      </c>
      <c r="B2089" s="165" t="s">
        <v>1691</v>
      </c>
      <c r="C2089" s="165" t="s">
        <v>1692</v>
      </c>
      <c r="D2089" s="165" t="s">
        <v>5959</v>
      </c>
      <c r="E2089" s="53" t="n">
        <v>31.825061</v>
      </c>
      <c r="F2089" s="53" t="n">
        <v>-103.46968</v>
      </c>
      <c r="G2089" s="53"/>
      <c r="H2089" s="53"/>
      <c r="I2089" s="173" t="s">
        <v>317</v>
      </c>
      <c r="J2089" s="53" t="n">
        <v>1</v>
      </c>
    </row>
    <row r="2090" customFormat="false" ht="15" hidden="false" customHeight="true" outlineLevel="0" collapsed="false">
      <c r="A2090" s="20" t="s">
        <v>5960</v>
      </c>
      <c r="B2090" s="165" t="s">
        <v>1691</v>
      </c>
      <c r="C2090" s="165" t="s">
        <v>1692</v>
      </c>
      <c r="D2090" s="165" t="s">
        <v>5961</v>
      </c>
      <c r="E2090" s="53" t="n">
        <v>31.839922</v>
      </c>
      <c r="F2090" s="53" t="n">
        <v>-103.44959</v>
      </c>
      <c r="G2090" s="53"/>
      <c r="H2090" s="53"/>
      <c r="I2090" s="173" t="s">
        <v>317</v>
      </c>
      <c r="J2090" s="53" t="n">
        <v>1</v>
      </c>
    </row>
    <row r="2091" customFormat="false" ht="15" hidden="false" customHeight="true" outlineLevel="0" collapsed="false">
      <c r="A2091" s="20" t="s">
        <v>5962</v>
      </c>
      <c r="B2091" s="165" t="s">
        <v>1691</v>
      </c>
      <c r="C2091" s="165" t="s">
        <v>1692</v>
      </c>
      <c r="D2091" s="165" t="s">
        <v>5963</v>
      </c>
      <c r="E2091" s="53" t="n">
        <v>31.974837</v>
      </c>
      <c r="F2091" s="53" t="n">
        <v>-103.14957</v>
      </c>
      <c r="G2091" s="53"/>
      <c r="H2091" s="53"/>
      <c r="I2091" s="173" t="s">
        <v>317</v>
      </c>
      <c r="J2091" s="53" t="n">
        <v>1</v>
      </c>
    </row>
    <row r="2092" customFormat="false" ht="15" hidden="false" customHeight="true" outlineLevel="0" collapsed="false">
      <c r="A2092" s="20" t="s">
        <v>5964</v>
      </c>
      <c r="B2092" s="165" t="s">
        <v>1691</v>
      </c>
      <c r="C2092" s="165" t="s">
        <v>1692</v>
      </c>
      <c r="D2092" s="165" t="s">
        <v>5965</v>
      </c>
      <c r="E2092" s="53" t="n">
        <v>31.841815</v>
      </c>
      <c r="F2092" s="53" t="n">
        <v>-103.31963</v>
      </c>
      <c r="G2092" s="53"/>
      <c r="H2092" s="53"/>
      <c r="I2092" s="173" t="s">
        <v>317</v>
      </c>
      <c r="J2092" s="53" t="n">
        <v>1</v>
      </c>
    </row>
    <row r="2093" customFormat="false" ht="15" hidden="false" customHeight="true" outlineLevel="0" collapsed="false">
      <c r="A2093" s="20" t="s">
        <v>5966</v>
      </c>
      <c r="B2093" s="165" t="s">
        <v>1691</v>
      </c>
      <c r="C2093" s="165" t="s">
        <v>1692</v>
      </c>
      <c r="D2093" s="165" t="s">
        <v>5967</v>
      </c>
      <c r="E2093" s="53" t="n">
        <v>31.906841</v>
      </c>
      <c r="F2093" s="53" t="n">
        <v>-103.15729</v>
      </c>
      <c r="G2093" s="53"/>
      <c r="H2093" s="53"/>
      <c r="I2093" s="173" t="s">
        <v>317</v>
      </c>
      <c r="J2093" s="53" t="n">
        <v>1</v>
      </c>
    </row>
    <row r="2094" customFormat="false" ht="15" hidden="false" customHeight="true" outlineLevel="0" collapsed="false">
      <c r="A2094" s="20" t="s">
        <v>5968</v>
      </c>
      <c r="B2094" s="165" t="s">
        <v>1691</v>
      </c>
      <c r="C2094" s="165" t="s">
        <v>1692</v>
      </c>
      <c r="D2094" s="165" t="s">
        <v>5969</v>
      </c>
      <c r="E2094" s="53" t="n">
        <v>31.736991</v>
      </c>
      <c r="F2094" s="53" t="n">
        <v>-103.42558</v>
      </c>
      <c r="G2094" s="53"/>
      <c r="H2094" s="53"/>
      <c r="I2094" s="173" t="s">
        <v>317</v>
      </c>
      <c r="J2094" s="53" t="n">
        <v>1</v>
      </c>
    </row>
    <row r="2095" customFormat="false" ht="15" hidden="false" customHeight="true" outlineLevel="0" collapsed="false">
      <c r="A2095" s="20" t="s">
        <v>5970</v>
      </c>
      <c r="B2095" s="165" t="s">
        <v>1691</v>
      </c>
      <c r="C2095" s="165" t="s">
        <v>1692</v>
      </c>
      <c r="D2095" s="165" t="s">
        <v>5971</v>
      </c>
      <c r="E2095" s="53" t="n">
        <v>31.762407</v>
      </c>
      <c r="F2095" s="53" t="n">
        <v>-103.33841</v>
      </c>
      <c r="G2095" s="53"/>
      <c r="H2095" s="53"/>
      <c r="I2095" s="173" t="s">
        <v>317</v>
      </c>
      <c r="J2095" s="53" t="n">
        <v>1</v>
      </c>
    </row>
    <row r="2096" customFormat="false" ht="15" hidden="false" customHeight="true" outlineLevel="0" collapsed="false">
      <c r="A2096" s="20" t="s">
        <v>5972</v>
      </c>
      <c r="B2096" s="165" t="s">
        <v>1691</v>
      </c>
      <c r="C2096" s="165" t="s">
        <v>1692</v>
      </c>
      <c r="D2096" s="165" t="s">
        <v>5973</v>
      </c>
      <c r="E2096" s="53" t="n">
        <v>31.944951</v>
      </c>
      <c r="F2096" s="53" t="n">
        <v>-103.04417</v>
      </c>
      <c r="G2096" s="53"/>
      <c r="H2096" s="53"/>
      <c r="I2096" s="173" t="s">
        <v>317</v>
      </c>
      <c r="J2096" s="53" t="n">
        <v>1</v>
      </c>
    </row>
    <row r="2097" customFormat="false" ht="15" hidden="false" customHeight="true" outlineLevel="0" collapsed="false">
      <c r="A2097" s="20" t="s">
        <v>5974</v>
      </c>
      <c r="B2097" s="165" t="s">
        <v>1691</v>
      </c>
      <c r="C2097" s="165" t="s">
        <v>1692</v>
      </c>
      <c r="D2097" s="165" t="s">
        <v>5975</v>
      </c>
      <c r="E2097" s="53" t="n">
        <v>31.9466695</v>
      </c>
      <c r="F2097" s="53" t="n">
        <v>-103.01509</v>
      </c>
      <c r="G2097" s="53"/>
      <c r="H2097" s="53"/>
      <c r="I2097" s="173" t="s">
        <v>317</v>
      </c>
      <c r="J2097" s="53" t="n">
        <v>1</v>
      </c>
    </row>
    <row r="2098" customFormat="false" ht="15" hidden="false" customHeight="true" outlineLevel="0" collapsed="false">
      <c r="A2098" s="20" t="s">
        <v>5976</v>
      </c>
      <c r="B2098" s="165" t="s">
        <v>1691</v>
      </c>
      <c r="C2098" s="165" t="s">
        <v>1692</v>
      </c>
      <c r="D2098" s="165" t="s">
        <v>5977</v>
      </c>
      <c r="E2098" s="53" t="n">
        <v>31.9469205</v>
      </c>
      <c r="F2098" s="53" t="n">
        <v>-103.01174</v>
      </c>
      <c r="G2098" s="53"/>
      <c r="H2098" s="53"/>
      <c r="I2098" s="173" t="s">
        <v>317</v>
      </c>
      <c r="J2098" s="53" t="n">
        <v>1</v>
      </c>
    </row>
    <row r="2099" customFormat="false" ht="15" hidden="false" customHeight="true" outlineLevel="0" collapsed="false">
      <c r="A2099" s="20" t="s">
        <v>5978</v>
      </c>
      <c r="B2099" s="165" t="s">
        <v>1691</v>
      </c>
      <c r="C2099" s="165" t="s">
        <v>1692</v>
      </c>
      <c r="D2099" s="165" t="s">
        <v>5979</v>
      </c>
      <c r="E2099" s="53" t="n">
        <v>31.9151895</v>
      </c>
      <c r="F2099" s="53" t="n">
        <v>-103.04075</v>
      </c>
      <c r="G2099" s="53"/>
      <c r="H2099" s="53"/>
      <c r="I2099" s="173" t="s">
        <v>317</v>
      </c>
      <c r="J2099" s="53" t="n">
        <v>1</v>
      </c>
    </row>
    <row r="2100" customFormat="false" ht="15" hidden="false" customHeight="true" outlineLevel="0" collapsed="false">
      <c r="A2100" s="20" t="s">
        <v>5980</v>
      </c>
      <c r="B2100" s="165" t="s">
        <v>1691</v>
      </c>
      <c r="C2100" s="165" t="s">
        <v>1692</v>
      </c>
      <c r="D2100" s="165" t="s">
        <v>5981</v>
      </c>
      <c r="E2100" s="53" t="n">
        <v>31.921081</v>
      </c>
      <c r="F2100" s="53" t="n">
        <v>-103.0241</v>
      </c>
      <c r="G2100" s="53"/>
      <c r="H2100" s="53"/>
      <c r="I2100" s="173" t="s">
        <v>317</v>
      </c>
      <c r="J2100" s="53" t="n">
        <v>1</v>
      </c>
    </row>
    <row r="2101" customFormat="false" ht="15" hidden="false" customHeight="true" outlineLevel="0" collapsed="false">
      <c r="A2101" s="20" t="s">
        <v>5982</v>
      </c>
      <c r="B2101" s="165" t="s">
        <v>1691</v>
      </c>
      <c r="C2101" s="165" t="s">
        <v>1692</v>
      </c>
      <c r="D2101" s="165" t="s">
        <v>5983</v>
      </c>
      <c r="E2101" s="53" t="n">
        <v>31.9360922</v>
      </c>
      <c r="F2101" s="53" t="n">
        <v>-103.01029</v>
      </c>
      <c r="G2101" s="53"/>
      <c r="H2101" s="53"/>
      <c r="I2101" s="173" t="s">
        <v>317</v>
      </c>
      <c r="J2101" s="53" t="n">
        <v>1</v>
      </c>
    </row>
    <row r="2102" customFormat="false" ht="15" hidden="false" customHeight="true" outlineLevel="0" collapsed="false">
      <c r="A2102" s="174" t="s">
        <v>5984</v>
      </c>
      <c r="B2102" s="165" t="s">
        <v>1691</v>
      </c>
      <c r="C2102" s="165" t="s">
        <v>1692</v>
      </c>
      <c r="D2102" s="165" t="s">
        <v>5985</v>
      </c>
      <c r="E2102" s="53" t="n">
        <v>31.949646</v>
      </c>
      <c r="F2102" s="53" t="n">
        <v>-102.96838</v>
      </c>
      <c r="G2102" s="53"/>
      <c r="H2102" s="53"/>
      <c r="I2102" s="173" t="s">
        <v>317</v>
      </c>
      <c r="J2102" s="53" t="n">
        <v>1</v>
      </c>
    </row>
    <row r="2103" customFormat="false" ht="15" hidden="false" customHeight="true" outlineLevel="0" collapsed="false">
      <c r="A2103" s="20" t="s">
        <v>5986</v>
      </c>
      <c r="B2103" s="165" t="s">
        <v>1691</v>
      </c>
      <c r="C2103" s="165" t="s">
        <v>1692</v>
      </c>
      <c r="D2103" s="165" t="s">
        <v>5987</v>
      </c>
      <c r="E2103" s="53" t="n">
        <v>31.9281179</v>
      </c>
      <c r="F2103" s="53" t="n">
        <v>-102.96807</v>
      </c>
      <c r="G2103" s="53"/>
      <c r="H2103" s="53"/>
      <c r="I2103" s="173" t="s">
        <v>317</v>
      </c>
      <c r="J2103" s="53" t="n">
        <v>1</v>
      </c>
    </row>
    <row r="2104" customFormat="false" ht="15" hidden="false" customHeight="true" outlineLevel="0" collapsed="false">
      <c r="A2104" s="20" t="s">
        <v>5988</v>
      </c>
      <c r="B2104" s="165" t="s">
        <v>1691</v>
      </c>
      <c r="C2104" s="165" t="s">
        <v>1692</v>
      </c>
      <c r="D2104" s="165" t="s">
        <v>5989</v>
      </c>
      <c r="E2104" s="53" t="n">
        <v>31.880917</v>
      </c>
      <c r="F2104" s="53" t="n">
        <v>-103.07988</v>
      </c>
      <c r="G2104" s="53"/>
      <c r="H2104" s="53"/>
      <c r="I2104" s="173" t="s">
        <v>317</v>
      </c>
      <c r="J2104" s="53" t="n">
        <v>1</v>
      </c>
    </row>
    <row r="2105" customFormat="false" ht="15" hidden="false" customHeight="true" outlineLevel="0" collapsed="false">
      <c r="A2105" s="20" t="s">
        <v>5990</v>
      </c>
      <c r="B2105" s="165" t="s">
        <v>1691</v>
      </c>
      <c r="C2105" s="165" t="s">
        <v>1692</v>
      </c>
      <c r="D2105" s="165" t="s">
        <v>5991</v>
      </c>
      <c r="E2105" s="53" t="n">
        <v>31.764071</v>
      </c>
      <c r="F2105" s="53" t="n">
        <v>-103.28452</v>
      </c>
      <c r="G2105" s="53"/>
      <c r="H2105" s="53"/>
      <c r="I2105" s="173" t="s">
        <v>317</v>
      </c>
      <c r="J2105" s="53" t="n">
        <v>1</v>
      </c>
    </row>
    <row r="2106" customFormat="false" ht="15" hidden="false" customHeight="true" outlineLevel="0" collapsed="false">
      <c r="A2106" s="20" t="s">
        <v>5992</v>
      </c>
      <c r="B2106" s="165" t="s">
        <v>1691</v>
      </c>
      <c r="C2106" s="165" t="s">
        <v>1692</v>
      </c>
      <c r="D2106" s="165" t="s">
        <v>5993</v>
      </c>
      <c r="E2106" s="53" t="n">
        <v>31.911347</v>
      </c>
      <c r="F2106" s="53" t="n">
        <v>-102.96419</v>
      </c>
      <c r="G2106" s="53"/>
      <c r="H2106" s="53"/>
      <c r="I2106" s="173" t="s">
        <v>317</v>
      </c>
      <c r="J2106" s="53" t="n">
        <v>1</v>
      </c>
    </row>
    <row r="2107" customFormat="false" ht="15" hidden="false" customHeight="true" outlineLevel="0" collapsed="false">
      <c r="A2107" s="20" t="s">
        <v>5994</v>
      </c>
      <c r="B2107" s="165" t="s">
        <v>1691</v>
      </c>
      <c r="C2107" s="165" t="s">
        <v>1692</v>
      </c>
      <c r="D2107" s="165" t="s">
        <v>5995</v>
      </c>
      <c r="E2107" s="53" t="n">
        <v>31.884765</v>
      </c>
      <c r="F2107" s="53" t="n">
        <v>-103.00452</v>
      </c>
      <c r="G2107" s="53"/>
      <c r="H2107" s="53"/>
      <c r="I2107" s="173" t="s">
        <v>317</v>
      </c>
      <c r="J2107" s="53" t="n">
        <v>1</v>
      </c>
    </row>
    <row r="2108" customFormat="false" ht="15" hidden="false" customHeight="true" outlineLevel="0" collapsed="false">
      <c r="A2108" s="20" t="s">
        <v>5996</v>
      </c>
      <c r="B2108" s="165" t="s">
        <v>1691</v>
      </c>
      <c r="C2108" s="165" t="s">
        <v>1692</v>
      </c>
      <c r="D2108" s="165" t="s">
        <v>5997</v>
      </c>
      <c r="E2108" s="53" t="n">
        <v>31.9258526</v>
      </c>
      <c r="F2108" s="53" t="n">
        <v>-102.94166</v>
      </c>
      <c r="G2108" s="53"/>
      <c r="H2108" s="53"/>
      <c r="I2108" s="173" t="s">
        <v>317</v>
      </c>
      <c r="J2108" s="53" t="n">
        <v>1</v>
      </c>
    </row>
    <row r="2109" customFormat="false" ht="15" hidden="false" customHeight="true" outlineLevel="0" collapsed="false">
      <c r="A2109" s="20" t="s">
        <v>5998</v>
      </c>
      <c r="B2109" s="165" t="s">
        <v>1691</v>
      </c>
      <c r="C2109" s="165" t="s">
        <v>1692</v>
      </c>
      <c r="D2109" s="165" t="s">
        <v>5999</v>
      </c>
      <c r="E2109" s="53" t="n">
        <v>31.926249</v>
      </c>
      <c r="F2109" s="53" t="n">
        <v>-102.9466</v>
      </c>
      <c r="G2109" s="53"/>
      <c r="H2109" s="53"/>
      <c r="I2109" s="173" t="s">
        <v>317</v>
      </c>
      <c r="J2109" s="53" t="n">
        <v>1</v>
      </c>
    </row>
    <row r="2110" customFormat="false" ht="15" hidden="false" customHeight="true" outlineLevel="0" collapsed="false">
      <c r="A2110" s="20" t="s">
        <v>6000</v>
      </c>
      <c r="B2110" s="165" t="s">
        <v>1691</v>
      </c>
      <c r="C2110" s="165" t="s">
        <v>1692</v>
      </c>
      <c r="D2110" s="165" t="s">
        <v>6001</v>
      </c>
      <c r="E2110" s="53" t="n">
        <v>31.8835657</v>
      </c>
      <c r="F2110" s="53" t="n">
        <v>-102.95555</v>
      </c>
      <c r="G2110" s="53"/>
      <c r="H2110" s="53"/>
      <c r="I2110" s="173" t="s">
        <v>317</v>
      </c>
      <c r="J2110" s="53" t="n">
        <v>1</v>
      </c>
    </row>
    <row r="2111" customFormat="false" ht="15" hidden="false" customHeight="true" outlineLevel="0" collapsed="false">
      <c r="A2111" s="20" t="s">
        <v>6002</v>
      </c>
      <c r="B2111" s="165" t="s">
        <v>1691</v>
      </c>
      <c r="C2111" s="165" t="s">
        <v>1692</v>
      </c>
      <c r="D2111" s="165" t="s">
        <v>6003</v>
      </c>
      <c r="E2111" s="53" t="n">
        <v>31.850656</v>
      </c>
      <c r="F2111" s="53" t="n">
        <v>-103.01191</v>
      </c>
      <c r="G2111" s="53"/>
      <c r="H2111" s="53"/>
      <c r="I2111" s="173" t="s">
        <v>317</v>
      </c>
      <c r="J2111" s="53" t="n">
        <v>1</v>
      </c>
    </row>
    <row r="2112" customFormat="false" ht="15" hidden="false" customHeight="true" outlineLevel="0" collapsed="false">
      <c r="A2112" s="20" t="s">
        <v>6004</v>
      </c>
      <c r="B2112" s="165" t="s">
        <v>1691</v>
      </c>
      <c r="C2112" s="165" t="s">
        <v>1692</v>
      </c>
      <c r="D2112" s="165" t="s">
        <v>6005</v>
      </c>
      <c r="E2112" s="53" t="n">
        <v>31.7867715</v>
      </c>
      <c r="F2112" s="53" t="n">
        <v>-103.12261</v>
      </c>
      <c r="G2112" s="53"/>
      <c r="H2112" s="53"/>
      <c r="I2112" s="173" t="s">
        <v>317</v>
      </c>
      <c r="J2112" s="53" t="n">
        <v>1</v>
      </c>
    </row>
    <row r="2113" customFormat="false" ht="15" hidden="false" customHeight="true" outlineLevel="0" collapsed="false">
      <c r="A2113" s="20" t="s">
        <v>6006</v>
      </c>
      <c r="B2113" s="165" t="s">
        <v>1691</v>
      </c>
      <c r="C2113" s="165" t="s">
        <v>1692</v>
      </c>
      <c r="D2113" s="165" t="s">
        <v>6007</v>
      </c>
      <c r="E2113" s="53" t="n">
        <v>31.755191</v>
      </c>
      <c r="F2113" s="53" t="n">
        <v>-103.20869</v>
      </c>
      <c r="G2113" s="53"/>
      <c r="H2113" s="53"/>
      <c r="I2113" s="173" t="s">
        <v>317</v>
      </c>
      <c r="J2113" s="53" t="n">
        <v>1</v>
      </c>
    </row>
    <row r="2114" customFormat="false" ht="15" hidden="false" customHeight="true" outlineLevel="0" collapsed="false">
      <c r="A2114" s="20" t="s">
        <v>6008</v>
      </c>
      <c r="B2114" s="165" t="s">
        <v>1691</v>
      </c>
      <c r="C2114" s="165" t="s">
        <v>1692</v>
      </c>
      <c r="D2114" s="165" t="s">
        <v>6009</v>
      </c>
      <c r="E2114" s="53" t="n">
        <v>31.68086</v>
      </c>
      <c r="F2114" s="53" t="n">
        <v>-103.33074</v>
      </c>
      <c r="G2114" s="53"/>
      <c r="H2114" s="53"/>
      <c r="I2114" s="173" t="s">
        <v>317</v>
      </c>
      <c r="J2114" s="53" t="n">
        <v>1</v>
      </c>
    </row>
    <row r="2115" customFormat="false" ht="15" hidden="false" customHeight="true" outlineLevel="0" collapsed="false">
      <c r="A2115" s="20" t="s">
        <v>6010</v>
      </c>
      <c r="B2115" s="165" t="s">
        <v>1691</v>
      </c>
      <c r="C2115" s="165" t="s">
        <v>1692</v>
      </c>
      <c r="D2115" s="165" t="s">
        <v>6011</v>
      </c>
      <c r="E2115" s="53" t="n">
        <v>31.841425</v>
      </c>
      <c r="F2115" s="53" t="n">
        <v>-102.99758</v>
      </c>
      <c r="G2115" s="53"/>
      <c r="H2115" s="53"/>
      <c r="I2115" s="173" t="s">
        <v>317</v>
      </c>
      <c r="J2115" s="53" t="n">
        <v>1</v>
      </c>
    </row>
    <row r="2116" customFormat="false" ht="15" hidden="false" customHeight="true" outlineLevel="0" collapsed="false">
      <c r="A2116" s="20" t="s">
        <v>6012</v>
      </c>
      <c r="B2116" s="165" t="s">
        <v>1691</v>
      </c>
      <c r="C2116" s="165" t="s">
        <v>1692</v>
      </c>
      <c r="D2116" s="165" t="s">
        <v>6013</v>
      </c>
      <c r="E2116" s="53" t="n">
        <v>31.6788725</v>
      </c>
      <c r="F2116" s="53" t="n">
        <v>-103.21256</v>
      </c>
      <c r="G2116" s="53"/>
      <c r="H2116" s="53"/>
      <c r="I2116" s="173" t="s">
        <v>317</v>
      </c>
      <c r="J2116" s="53" t="n">
        <v>1</v>
      </c>
    </row>
    <row r="2117" customFormat="false" ht="15" hidden="false" customHeight="true" outlineLevel="0" collapsed="false">
      <c r="A2117" s="20" t="s">
        <v>6014</v>
      </c>
      <c r="B2117" s="165" t="s">
        <v>1691</v>
      </c>
      <c r="C2117" s="165" t="s">
        <v>1692</v>
      </c>
      <c r="D2117" s="165" t="s">
        <v>6015</v>
      </c>
      <c r="E2117" s="53" t="n">
        <v>31.651923</v>
      </c>
      <c r="F2117" s="53" t="n">
        <v>-103.29565</v>
      </c>
      <c r="G2117" s="53"/>
      <c r="H2117" s="53"/>
      <c r="I2117" s="173" t="s">
        <v>317</v>
      </c>
      <c r="J2117" s="53" t="n">
        <v>1</v>
      </c>
    </row>
    <row r="2118" customFormat="false" ht="15" hidden="false" customHeight="true" outlineLevel="0" collapsed="false">
      <c r="A2118" s="20" t="s">
        <v>6016</v>
      </c>
      <c r="B2118" s="165" t="s">
        <v>1691</v>
      </c>
      <c r="C2118" s="165" t="s">
        <v>1692</v>
      </c>
      <c r="D2118" s="165" t="s">
        <v>6017</v>
      </c>
      <c r="E2118" s="53" t="n">
        <v>31.738383</v>
      </c>
      <c r="F2118" s="53" t="n">
        <v>-103.10895</v>
      </c>
      <c r="G2118" s="53"/>
      <c r="H2118" s="53"/>
      <c r="I2118" s="173" t="s">
        <v>317</v>
      </c>
      <c r="J2118" s="53" t="n">
        <v>1</v>
      </c>
    </row>
    <row r="2119" customFormat="false" ht="15" hidden="false" customHeight="true" outlineLevel="0" collapsed="false">
      <c r="A2119" s="20" t="s">
        <v>6018</v>
      </c>
      <c r="B2119" s="165" t="s">
        <v>1691</v>
      </c>
      <c r="C2119" s="165" t="s">
        <v>1692</v>
      </c>
      <c r="D2119" s="165" t="s">
        <v>6019</v>
      </c>
      <c r="E2119" s="53" t="n">
        <v>31.756998</v>
      </c>
      <c r="F2119" s="53" t="n">
        <v>-103.07298</v>
      </c>
      <c r="G2119" s="53"/>
      <c r="H2119" s="53"/>
      <c r="I2119" s="173" t="s">
        <v>317</v>
      </c>
      <c r="J2119" s="53" t="n">
        <v>1</v>
      </c>
    </row>
    <row r="2120" customFormat="false" ht="15" hidden="false" customHeight="true" outlineLevel="0" collapsed="false">
      <c r="A2120" s="20" t="s">
        <v>6020</v>
      </c>
      <c r="B2120" s="165" t="s">
        <v>1691</v>
      </c>
      <c r="C2120" s="165" t="s">
        <v>1692</v>
      </c>
      <c r="D2120" s="165" t="s">
        <v>6021</v>
      </c>
      <c r="E2120" s="53" t="n">
        <v>31.92570945</v>
      </c>
      <c r="F2120" s="53" t="n">
        <v>-102.74598</v>
      </c>
      <c r="G2120" s="53"/>
      <c r="H2120" s="53"/>
      <c r="I2120" s="173" t="s">
        <v>317</v>
      </c>
      <c r="J2120" s="53" t="n">
        <v>1</v>
      </c>
    </row>
    <row r="2121" customFormat="false" ht="15" hidden="false" customHeight="true" outlineLevel="0" collapsed="false">
      <c r="A2121" s="20" t="s">
        <v>6022</v>
      </c>
      <c r="B2121" s="165" t="s">
        <v>1691</v>
      </c>
      <c r="C2121" s="165" t="s">
        <v>1692</v>
      </c>
      <c r="D2121" s="165" t="s">
        <v>6023</v>
      </c>
      <c r="E2121" s="53" t="n">
        <v>31.732531</v>
      </c>
      <c r="F2121" s="53" t="n">
        <v>-103.09333</v>
      </c>
      <c r="G2121" s="53"/>
      <c r="H2121" s="53"/>
      <c r="I2121" s="173" t="s">
        <v>317</v>
      </c>
      <c r="J2121" s="53" t="n">
        <v>1</v>
      </c>
    </row>
    <row r="2122" customFormat="false" ht="15" hidden="false" customHeight="true" outlineLevel="0" collapsed="false">
      <c r="A2122" s="20" t="s">
        <v>6024</v>
      </c>
      <c r="B2122" s="165" t="s">
        <v>1691</v>
      </c>
      <c r="C2122" s="165" t="s">
        <v>1692</v>
      </c>
      <c r="D2122" s="165" t="s">
        <v>6025</v>
      </c>
      <c r="E2122" s="53" t="n">
        <v>31.9260187</v>
      </c>
      <c r="F2122" s="53" t="n">
        <v>-102.73525</v>
      </c>
      <c r="G2122" s="53"/>
      <c r="H2122" s="53"/>
      <c r="I2122" s="173" t="s">
        <v>317</v>
      </c>
      <c r="J2122" s="53" t="n">
        <v>1</v>
      </c>
    </row>
    <row r="2123" customFormat="false" ht="15" hidden="false" customHeight="true" outlineLevel="0" collapsed="false">
      <c r="A2123" s="20" t="s">
        <v>6026</v>
      </c>
      <c r="B2123" s="165" t="s">
        <v>1691</v>
      </c>
      <c r="C2123" s="165" t="s">
        <v>1692</v>
      </c>
      <c r="D2123" s="165" t="s">
        <v>6027</v>
      </c>
      <c r="E2123" s="53" t="n">
        <v>31.929266</v>
      </c>
      <c r="F2123" s="53" t="n">
        <v>-102.74759</v>
      </c>
      <c r="G2123" s="53"/>
      <c r="H2123" s="53"/>
      <c r="I2123" s="173" t="s">
        <v>317</v>
      </c>
      <c r="J2123" s="53" t="n">
        <v>1</v>
      </c>
    </row>
    <row r="2124" customFormat="false" ht="15" hidden="false" customHeight="true" outlineLevel="0" collapsed="false">
      <c r="A2124" s="20" t="s">
        <v>6028</v>
      </c>
      <c r="B2124" s="165" t="s">
        <v>1691</v>
      </c>
      <c r="C2124" s="165" t="s">
        <v>1692</v>
      </c>
      <c r="D2124" s="165" t="s">
        <v>6029</v>
      </c>
      <c r="E2124" s="53" t="n">
        <v>31.914065</v>
      </c>
      <c r="F2124" s="53" t="n">
        <v>-102.74515</v>
      </c>
      <c r="G2124" s="53"/>
      <c r="H2124" s="53"/>
      <c r="I2124" s="173" t="s">
        <v>317</v>
      </c>
      <c r="J2124" s="53" t="n">
        <v>1</v>
      </c>
    </row>
    <row r="2125" customFormat="false" ht="15" hidden="false" customHeight="true" outlineLevel="0" collapsed="false">
      <c r="A2125" s="20" t="s">
        <v>6030</v>
      </c>
      <c r="B2125" s="165" t="s">
        <v>1691</v>
      </c>
      <c r="C2125" s="165" t="s">
        <v>1692</v>
      </c>
      <c r="D2125" s="165" t="s">
        <v>6031</v>
      </c>
      <c r="E2125" s="53" t="n">
        <v>31.8909307</v>
      </c>
      <c r="F2125" s="53" t="n">
        <v>-102.78305</v>
      </c>
      <c r="G2125" s="53"/>
      <c r="H2125" s="53"/>
      <c r="I2125" s="173" t="s">
        <v>317</v>
      </c>
      <c r="J2125" s="53" t="n">
        <v>1</v>
      </c>
    </row>
    <row r="2126" customFormat="false" ht="15" hidden="false" customHeight="true" outlineLevel="0" collapsed="false">
      <c r="A2126" s="20" t="s">
        <v>6032</v>
      </c>
      <c r="B2126" s="165" t="s">
        <v>1691</v>
      </c>
      <c r="C2126" s="165" t="s">
        <v>1692</v>
      </c>
      <c r="D2126" s="165" t="s">
        <v>6033</v>
      </c>
      <c r="E2126" s="53" t="n">
        <v>31.562734</v>
      </c>
      <c r="F2126" s="53" t="n">
        <v>-103.31468</v>
      </c>
      <c r="G2126" s="53"/>
      <c r="H2126" s="53"/>
      <c r="I2126" s="173" t="s">
        <v>317</v>
      </c>
      <c r="J2126" s="53" t="n">
        <v>1</v>
      </c>
    </row>
    <row r="2127" customFormat="false" ht="15" hidden="false" customHeight="true" outlineLevel="0" collapsed="false">
      <c r="A2127" s="20" t="s">
        <v>6034</v>
      </c>
      <c r="B2127" s="165" t="s">
        <v>1691</v>
      </c>
      <c r="C2127" s="165" t="s">
        <v>1692</v>
      </c>
      <c r="D2127" s="165" t="s">
        <v>6035</v>
      </c>
      <c r="E2127" s="53" t="n">
        <v>31.643964</v>
      </c>
      <c r="F2127" s="53" t="n">
        <v>-103.151465</v>
      </c>
      <c r="G2127" s="53"/>
      <c r="H2127" s="53"/>
      <c r="I2127" s="173" t="s">
        <v>317</v>
      </c>
      <c r="J2127" s="53" t="n">
        <v>1</v>
      </c>
    </row>
    <row r="2128" customFormat="false" ht="15" hidden="false" customHeight="true" outlineLevel="0" collapsed="false">
      <c r="A2128" s="20" t="s">
        <v>6036</v>
      </c>
      <c r="B2128" s="165" t="s">
        <v>1691</v>
      </c>
      <c r="C2128" s="165" t="s">
        <v>1692</v>
      </c>
      <c r="D2128" s="165" t="s">
        <v>6037</v>
      </c>
      <c r="E2128" s="53" t="n">
        <v>31.760801</v>
      </c>
      <c r="F2128" s="53" t="n">
        <v>-102.95392</v>
      </c>
      <c r="G2128" s="53"/>
      <c r="H2128" s="53"/>
      <c r="I2128" s="173" t="s">
        <v>317</v>
      </c>
      <c r="J2128" s="53" t="n">
        <v>1</v>
      </c>
    </row>
    <row r="2129" customFormat="false" ht="15" hidden="false" customHeight="true" outlineLevel="0" collapsed="false">
      <c r="A2129" s="20" t="s">
        <v>6038</v>
      </c>
      <c r="B2129" s="165" t="s">
        <v>1691</v>
      </c>
      <c r="C2129" s="165" t="s">
        <v>1692</v>
      </c>
      <c r="D2129" s="165" t="s">
        <v>6039</v>
      </c>
      <c r="E2129" s="53" t="n">
        <v>31.5770181</v>
      </c>
      <c r="F2129" s="53" t="n">
        <v>-103.2639733</v>
      </c>
      <c r="G2129" s="53"/>
      <c r="H2129" s="53"/>
      <c r="I2129" s="173" t="s">
        <v>317</v>
      </c>
      <c r="J2129" s="53" t="n">
        <v>1</v>
      </c>
    </row>
    <row r="2130" customFormat="false" ht="15" hidden="false" customHeight="true" outlineLevel="0" collapsed="false">
      <c r="A2130" s="20" t="s">
        <v>6040</v>
      </c>
      <c r="B2130" s="165" t="s">
        <v>1691</v>
      </c>
      <c r="C2130" s="165" t="s">
        <v>1692</v>
      </c>
      <c r="D2130" s="165" t="s">
        <v>6041</v>
      </c>
      <c r="E2130" s="53" t="n">
        <v>31.758507</v>
      </c>
      <c r="F2130" s="53" t="n">
        <v>-102.94863</v>
      </c>
      <c r="G2130" s="53"/>
      <c r="H2130" s="53"/>
      <c r="I2130" s="173" t="s">
        <v>317</v>
      </c>
      <c r="J2130" s="53" t="n">
        <v>1</v>
      </c>
    </row>
    <row r="2131" customFormat="false" ht="15" hidden="false" customHeight="true" outlineLevel="0" collapsed="false">
      <c r="A2131" s="20" t="s">
        <v>6042</v>
      </c>
      <c r="B2131" s="165" t="s">
        <v>1691</v>
      </c>
      <c r="C2131" s="165" t="s">
        <v>1692</v>
      </c>
      <c r="D2131" s="165" t="s">
        <v>6043</v>
      </c>
      <c r="E2131" s="53" t="n">
        <v>31.557285</v>
      </c>
      <c r="F2131" s="53" t="n">
        <v>-103.29038</v>
      </c>
      <c r="G2131" s="53"/>
      <c r="H2131" s="53"/>
      <c r="I2131" s="173" t="s">
        <v>317</v>
      </c>
      <c r="J2131" s="53" t="n">
        <v>1</v>
      </c>
    </row>
    <row r="2132" customFormat="false" ht="15" hidden="false" customHeight="true" outlineLevel="0" collapsed="false">
      <c r="A2132" s="20" t="s">
        <v>6044</v>
      </c>
      <c r="B2132" s="165" t="s">
        <v>1691</v>
      </c>
      <c r="C2132" s="165" t="s">
        <v>1692</v>
      </c>
      <c r="D2132" s="165" t="s">
        <v>6045</v>
      </c>
      <c r="E2132" s="53" t="n">
        <v>31.5703365</v>
      </c>
      <c r="F2132" s="53" t="n">
        <v>-103.23415</v>
      </c>
      <c r="G2132" s="53"/>
      <c r="H2132" s="53"/>
      <c r="I2132" s="173" t="s">
        <v>317</v>
      </c>
      <c r="J2132" s="53" t="n">
        <v>1</v>
      </c>
    </row>
    <row r="2133" customFormat="false" ht="15" hidden="false" customHeight="true" outlineLevel="0" collapsed="false">
      <c r="A2133" s="20" t="s">
        <v>6046</v>
      </c>
      <c r="B2133" s="165" t="s">
        <v>1691</v>
      </c>
      <c r="C2133" s="165" t="s">
        <v>1692</v>
      </c>
      <c r="D2133" s="165" t="s">
        <v>6047</v>
      </c>
      <c r="E2133" s="53" t="n">
        <v>31.467947</v>
      </c>
      <c r="F2133" s="53" t="n">
        <v>-103.415</v>
      </c>
      <c r="G2133" s="53"/>
      <c r="H2133" s="53"/>
      <c r="I2133" s="173" t="s">
        <v>317</v>
      </c>
      <c r="J2133" s="53" t="n">
        <v>1</v>
      </c>
    </row>
    <row r="2134" customFormat="false" ht="15" hidden="false" customHeight="true" outlineLevel="0" collapsed="false">
      <c r="A2134" s="20" t="s">
        <v>6048</v>
      </c>
      <c r="B2134" s="165" t="s">
        <v>1691</v>
      </c>
      <c r="C2134" s="165" t="s">
        <v>1692</v>
      </c>
      <c r="D2134" s="165" t="s">
        <v>6049</v>
      </c>
      <c r="E2134" s="53" t="n">
        <v>31.707099</v>
      </c>
      <c r="F2134" s="53" t="n">
        <v>-102.96442</v>
      </c>
      <c r="G2134" s="53"/>
      <c r="H2134" s="53"/>
      <c r="I2134" s="173" t="s">
        <v>317</v>
      </c>
      <c r="J2134" s="53" t="n">
        <v>1</v>
      </c>
    </row>
    <row r="2135" customFormat="false" ht="15" hidden="false" customHeight="true" outlineLevel="0" collapsed="false">
      <c r="A2135" s="20" t="s">
        <v>6050</v>
      </c>
      <c r="B2135" s="165" t="s">
        <v>1691</v>
      </c>
      <c r="C2135" s="165" t="s">
        <v>1692</v>
      </c>
      <c r="D2135" s="165" t="s">
        <v>6051</v>
      </c>
      <c r="E2135" s="53" t="n">
        <v>31.720458</v>
      </c>
      <c r="F2135" s="53" t="n">
        <v>-102.94314</v>
      </c>
      <c r="G2135" s="53"/>
      <c r="H2135" s="53"/>
      <c r="I2135" s="173" t="s">
        <v>317</v>
      </c>
      <c r="J2135" s="53" t="n">
        <v>1</v>
      </c>
    </row>
    <row r="2136" customFormat="false" ht="15" hidden="false" customHeight="true" outlineLevel="0" collapsed="false">
      <c r="A2136" s="20" t="s">
        <v>6052</v>
      </c>
      <c r="B2136" s="165" t="s">
        <v>1691</v>
      </c>
      <c r="C2136" s="165" t="s">
        <v>1692</v>
      </c>
      <c r="D2136" s="165" t="s">
        <v>6053</v>
      </c>
      <c r="E2136" s="53" t="n">
        <v>31.616818</v>
      </c>
      <c r="F2136" s="53" t="n">
        <v>-103.14183</v>
      </c>
      <c r="G2136" s="53"/>
      <c r="H2136" s="53"/>
      <c r="I2136" s="173" t="s">
        <v>317</v>
      </c>
      <c r="J2136" s="53" t="n">
        <v>1</v>
      </c>
    </row>
    <row r="2137" customFormat="false" ht="15" hidden="false" customHeight="true" outlineLevel="0" collapsed="false">
      <c r="A2137" s="20" t="s">
        <v>6054</v>
      </c>
      <c r="B2137" s="165" t="s">
        <v>1691</v>
      </c>
      <c r="C2137" s="165" t="s">
        <v>1692</v>
      </c>
      <c r="D2137" s="165" t="s">
        <v>6055</v>
      </c>
      <c r="E2137" s="53" t="n">
        <v>31.332082</v>
      </c>
      <c r="F2137" s="53" t="n">
        <v>-103.61873</v>
      </c>
      <c r="G2137" s="53"/>
      <c r="H2137" s="53"/>
      <c r="I2137" s="173" t="s">
        <v>317</v>
      </c>
      <c r="J2137" s="53" t="n">
        <v>1</v>
      </c>
    </row>
    <row r="2138" customFormat="false" ht="15" hidden="false" customHeight="true" outlineLevel="0" collapsed="false">
      <c r="A2138" s="20" t="s">
        <v>6056</v>
      </c>
      <c r="B2138" s="165" t="s">
        <v>1691</v>
      </c>
      <c r="C2138" s="165" t="s">
        <v>1692</v>
      </c>
      <c r="D2138" s="165" t="s">
        <v>6057</v>
      </c>
      <c r="E2138" s="53" t="n">
        <v>31.320058</v>
      </c>
      <c r="F2138" s="53" t="n">
        <v>-103.65794</v>
      </c>
      <c r="G2138" s="53"/>
      <c r="H2138" s="53"/>
      <c r="I2138" s="173" t="s">
        <v>317</v>
      </c>
      <c r="J2138" s="53" t="n">
        <v>1</v>
      </c>
    </row>
    <row r="2139" customFormat="false" ht="15" hidden="false" customHeight="true" outlineLevel="0" collapsed="false">
      <c r="A2139" s="20" t="s">
        <v>6058</v>
      </c>
      <c r="B2139" s="165" t="s">
        <v>1691</v>
      </c>
      <c r="C2139" s="165" t="s">
        <v>1692</v>
      </c>
      <c r="D2139" s="165" t="s">
        <v>6059</v>
      </c>
      <c r="E2139" s="53" t="n">
        <v>31.319575</v>
      </c>
      <c r="F2139" s="53" t="n">
        <v>-103.65407</v>
      </c>
      <c r="G2139" s="53"/>
      <c r="H2139" s="53"/>
      <c r="I2139" s="173" t="s">
        <v>317</v>
      </c>
      <c r="J2139" s="53" t="n">
        <v>1</v>
      </c>
    </row>
    <row r="2140" customFormat="false" ht="15" hidden="false" customHeight="true" outlineLevel="0" collapsed="false">
      <c r="A2140" s="20" t="s">
        <v>6060</v>
      </c>
      <c r="B2140" s="165" t="s">
        <v>1691</v>
      </c>
      <c r="C2140" s="165" t="s">
        <v>1692</v>
      </c>
      <c r="D2140" s="165" t="s">
        <v>6061</v>
      </c>
      <c r="E2140" s="53" t="n">
        <v>31.351118</v>
      </c>
      <c r="F2140" s="53" t="n">
        <v>-103.65935</v>
      </c>
      <c r="G2140" s="53"/>
      <c r="H2140" s="53"/>
      <c r="I2140" s="173" t="s">
        <v>317</v>
      </c>
      <c r="J2140" s="53" t="n">
        <v>1</v>
      </c>
    </row>
    <row r="2141" customFormat="false" ht="15" hidden="false" customHeight="true" outlineLevel="0" collapsed="false">
      <c r="A2141" s="20" t="s">
        <v>6062</v>
      </c>
      <c r="B2141" s="165" t="s">
        <v>1691</v>
      </c>
      <c r="C2141" s="165" t="s">
        <v>1692</v>
      </c>
      <c r="D2141" s="165" t="s">
        <v>6063</v>
      </c>
      <c r="E2141" s="53" t="n">
        <v>31.478778</v>
      </c>
      <c r="F2141" s="53" t="n">
        <v>-103.4226</v>
      </c>
      <c r="G2141" s="53"/>
      <c r="H2141" s="53"/>
      <c r="I2141" s="173" t="s">
        <v>317</v>
      </c>
      <c r="J2141" s="53" t="n">
        <v>1</v>
      </c>
    </row>
    <row r="2142" customFormat="false" ht="15" hidden="false" customHeight="true" outlineLevel="0" collapsed="false">
      <c r="A2142" s="20" t="s">
        <v>6064</v>
      </c>
      <c r="B2142" s="165" t="s">
        <v>1691</v>
      </c>
      <c r="C2142" s="165" t="s">
        <v>1692</v>
      </c>
      <c r="D2142" s="165" t="s">
        <v>6065</v>
      </c>
      <c r="E2142" s="53" t="n">
        <v>31.508069</v>
      </c>
      <c r="F2142" s="53" t="n">
        <v>-103.35846</v>
      </c>
      <c r="G2142" s="53"/>
      <c r="H2142" s="53"/>
      <c r="I2142" s="173" t="s">
        <v>317</v>
      </c>
      <c r="J2142" s="53" t="n">
        <v>1</v>
      </c>
    </row>
    <row r="2143" customFormat="false" ht="15" hidden="false" customHeight="true" outlineLevel="0" collapsed="false">
      <c r="A2143" s="20" t="s">
        <v>6066</v>
      </c>
      <c r="B2143" s="165" t="s">
        <v>1691</v>
      </c>
      <c r="C2143" s="165" t="s">
        <v>1692</v>
      </c>
      <c r="D2143" s="165" t="s">
        <v>6067</v>
      </c>
      <c r="E2143" s="53" t="n">
        <v>31.53783</v>
      </c>
      <c r="F2143" s="53" t="n">
        <v>-103.30525</v>
      </c>
      <c r="G2143" s="53"/>
      <c r="H2143" s="53"/>
      <c r="I2143" s="173" t="s">
        <v>317</v>
      </c>
      <c r="J2143" s="53" t="n">
        <v>1</v>
      </c>
    </row>
    <row r="2144" customFormat="false" ht="15" hidden="false" customHeight="true" outlineLevel="0" collapsed="false">
      <c r="A2144" s="20" t="s">
        <v>6068</v>
      </c>
      <c r="B2144" s="165" t="s">
        <v>1691</v>
      </c>
      <c r="C2144" s="165" t="s">
        <v>1692</v>
      </c>
      <c r="D2144" s="165" t="s">
        <v>6069</v>
      </c>
      <c r="E2144" s="53" t="n">
        <v>31.540129</v>
      </c>
      <c r="F2144" s="53" t="n">
        <v>-103.30821</v>
      </c>
      <c r="G2144" s="53"/>
      <c r="H2144" s="53"/>
      <c r="I2144" s="173" t="s">
        <v>317</v>
      </c>
      <c r="J2144" s="53" t="n">
        <v>1</v>
      </c>
    </row>
    <row r="2145" customFormat="false" ht="15" hidden="false" customHeight="true" outlineLevel="0" collapsed="false">
      <c r="A2145" s="20" t="s">
        <v>6070</v>
      </c>
      <c r="B2145" s="165" t="s">
        <v>1691</v>
      </c>
      <c r="C2145" s="165" t="s">
        <v>1692</v>
      </c>
      <c r="D2145" s="165" t="s">
        <v>6071</v>
      </c>
      <c r="E2145" s="53" t="n">
        <v>31.525811</v>
      </c>
      <c r="F2145" s="53" t="n">
        <v>-103.34244</v>
      </c>
      <c r="G2145" s="53"/>
      <c r="H2145" s="53"/>
      <c r="I2145" s="173" t="s">
        <v>317</v>
      </c>
      <c r="J2145" s="53" t="n">
        <v>1</v>
      </c>
    </row>
    <row r="2146" customFormat="false" ht="15" hidden="false" customHeight="true" outlineLevel="0" collapsed="false">
      <c r="A2146" s="20" t="s">
        <v>6072</v>
      </c>
      <c r="B2146" s="165" t="s">
        <v>1691</v>
      </c>
      <c r="C2146" s="165" t="s">
        <v>1692</v>
      </c>
      <c r="D2146" s="165" t="s">
        <v>6073</v>
      </c>
      <c r="E2146" s="53" t="n">
        <v>31.349107</v>
      </c>
      <c r="F2146" s="53" t="n">
        <v>-103.66035</v>
      </c>
      <c r="G2146" s="53"/>
      <c r="H2146" s="53"/>
      <c r="I2146" s="173" t="s">
        <v>317</v>
      </c>
      <c r="J2146" s="53" t="n">
        <v>1</v>
      </c>
    </row>
    <row r="2147" customFormat="false" ht="15" hidden="false" customHeight="true" outlineLevel="0" collapsed="false">
      <c r="A2147" s="20" t="s">
        <v>6074</v>
      </c>
      <c r="B2147" s="165" t="s">
        <v>1691</v>
      </c>
      <c r="C2147" s="165" t="s">
        <v>1692</v>
      </c>
      <c r="D2147" s="165" t="s">
        <v>6075</v>
      </c>
      <c r="E2147" s="53" t="n">
        <v>31.700145</v>
      </c>
      <c r="F2147" s="53" t="n">
        <v>-102.9587</v>
      </c>
      <c r="G2147" s="53"/>
      <c r="H2147" s="53"/>
      <c r="I2147" s="173" t="s">
        <v>317</v>
      </c>
      <c r="J2147" s="53" t="n">
        <v>1</v>
      </c>
    </row>
    <row r="2148" customFormat="false" ht="15" hidden="false" customHeight="true" outlineLevel="0" collapsed="false">
      <c r="A2148" s="20" t="s">
        <v>6076</v>
      </c>
      <c r="B2148" s="165" t="s">
        <v>1691</v>
      </c>
      <c r="C2148" s="165" t="s">
        <v>1692</v>
      </c>
      <c r="D2148" s="165" t="s">
        <v>6077</v>
      </c>
      <c r="E2148" s="53" t="n">
        <v>31.564945</v>
      </c>
      <c r="F2148" s="53" t="n">
        <v>-103.18048</v>
      </c>
      <c r="G2148" s="53"/>
      <c r="H2148" s="53"/>
      <c r="I2148" s="173" t="s">
        <v>317</v>
      </c>
      <c r="J2148" s="53" t="n">
        <v>1</v>
      </c>
    </row>
    <row r="2149" customFormat="false" ht="15" hidden="false" customHeight="true" outlineLevel="0" collapsed="false">
      <c r="A2149" s="20" t="s">
        <v>6078</v>
      </c>
      <c r="B2149" s="165" t="s">
        <v>1691</v>
      </c>
      <c r="C2149" s="165" t="s">
        <v>1692</v>
      </c>
      <c r="D2149" s="165" t="s">
        <v>6079</v>
      </c>
      <c r="E2149" s="53" t="n">
        <v>31.563652</v>
      </c>
      <c r="F2149" s="53" t="n">
        <v>-103.209</v>
      </c>
      <c r="G2149" s="53"/>
      <c r="H2149" s="53"/>
      <c r="I2149" s="173" t="s">
        <v>317</v>
      </c>
      <c r="J2149" s="53" t="n">
        <v>1</v>
      </c>
    </row>
    <row r="2150" customFormat="false" ht="15" hidden="false" customHeight="true" outlineLevel="0" collapsed="false">
      <c r="A2150" s="20" t="s">
        <v>6080</v>
      </c>
      <c r="B2150" s="165" t="s">
        <v>1691</v>
      </c>
      <c r="C2150" s="165" t="s">
        <v>1692</v>
      </c>
      <c r="D2150" s="165" t="s">
        <v>6081</v>
      </c>
      <c r="E2150" s="53" t="n">
        <v>31.452099</v>
      </c>
      <c r="F2150" s="53" t="n">
        <v>-103.35711</v>
      </c>
      <c r="G2150" s="53"/>
      <c r="H2150" s="53"/>
      <c r="I2150" s="173" t="s">
        <v>317</v>
      </c>
      <c r="J2150" s="53" t="n">
        <v>1</v>
      </c>
    </row>
    <row r="2151" customFormat="false" ht="15" hidden="false" customHeight="true" outlineLevel="0" collapsed="false">
      <c r="A2151" s="20" t="s">
        <v>6082</v>
      </c>
      <c r="B2151" s="165" t="s">
        <v>1691</v>
      </c>
      <c r="C2151" s="165" t="s">
        <v>1692</v>
      </c>
      <c r="D2151" s="165" t="s">
        <v>6083</v>
      </c>
      <c r="E2151" s="53" t="n">
        <v>31.400389</v>
      </c>
      <c r="F2151" s="53" t="n">
        <v>-103.42707</v>
      </c>
      <c r="G2151" s="53"/>
      <c r="H2151" s="53"/>
      <c r="I2151" s="173" t="s">
        <v>317</v>
      </c>
      <c r="J2151" s="53" t="n">
        <v>1</v>
      </c>
    </row>
    <row r="2152" customFormat="false" ht="15" hidden="false" customHeight="true" outlineLevel="0" collapsed="false">
      <c r="A2152" s="20" t="s">
        <v>6084</v>
      </c>
      <c r="B2152" s="165" t="s">
        <v>1691</v>
      </c>
      <c r="C2152" s="165" t="s">
        <v>1692</v>
      </c>
      <c r="D2152" s="165" t="s">
        <v>6085</v>
      </c>
      <c r="E2152" s="53" t="n">
        <v>31.285847</v>
      </c>
      <c r="F2152" s="53" t="n">
        <v>-103.61857</v>
      </c>
      <c r="G2152" s="53"/>
      <c r="H2152" s="53"/>
      <c r="I2152" s="173" t="s">
        <v>317</v>
      </c>
      <c r="J2152" s="53" t="n">
        <v>1</v>
      </c>
    </row>
    <row r="2153" customFormat="false" ht="15" hidden="false" customHeight="true" outlineLevel="0" collapsed="false">
      <c r="A2153" s="174" t="s">
        <v>6086</v>
      </c>
      <c r="B2153" s="165" t="s">
        <v>1691</v>
      </c>
      <c r="C2153" s="165" t="s">
        <v>1692</v>
      </c>
      <c r="D2153" s="165" t="s">
        <v>6087</v>
      </c>
      <c r="E2153" s="53" t="n">
        <v>31.403362</v>
      </c>
      <c r="F2153" s="53" t="n">
        <v>-103.4105</v>
      </c>
      <c r="G2153" s="53"/>
      <c r="H2153" s="53"/>
      <c r="I2153" s="173" t="s">
        <v>317</v>
      </c>
      <c r="J2153" s="53" t="n">
        <v>1</v>
      </c>
    </row>
    <row r="2154" customFormat="false" ht="15" hidden="false" customHeight="true" outlineLevel="0" collapsed="false">
      <c r="A2154" s="20" t="s">
        <v>6088</v>
      </c>
      <c r="B2154" s="165" t="s">
        <v>1691</v>
      </c>
      <c r="C2154" s="165" t="s">
        <v>1692</v>
      </c>
      <c r="D2154" s="165" t="s">
        <v>6089</v>
      </c>
      <c r="E2154" s="53" t="n">
        <v>31.463081</v>
      </c>
      <c r="F2154" s="53" t="n">
        <v>-103.33701</v>
      </c>
      <c r="G2154" s="53"/>
      <c r="H2154" s="53"/>
      <c r="I2154" s="173" t="s">
        <v>317</v>
      </c>
      <c r="J2154" s="53" t="n">
        <v>1</v>
      </c>
    </row>
    <row r="2155" customFormat="false" ht="15" hidden="false" customHeight="true" outlineLevel="0" collapsed="false">
      <c r="A2155" s="20" t="s">
        <v>6090</v>
      </c>
      <c r="B2155" s="165" t="s">
        <v>1691</v>
      </c>
      <c r="C2155" s="165" t="s">
        <v>1692</v>
      </c>
      <c r="D2155" s="165" t="s">
        <v>6091</v>
      </c>
      <c r="E2155" s="53" t="n">
        <v>31.441278</v>
      </c>
      <c r="F2155" s="53" t="n">
        <v>-103.35156</v>
      </c>
      <c r="G2155" s="53"/>
      <c r="H2155" s="53"/>
      <c r="I2155" s="173" t="s">
        <v>317</v>
      </c>
      <c r="J2155" s="53" t="n">
        <v>1</v>
      </c>
    </row>
    <row r="2156" customFormat="false" ht="15" hidden="false" customHeight="true" outlineLevel="0" collapsed="false">
      <c r="A2156" s="20" t="s">
        <v>6092</v>
      </c>
      <c r="B2156" s="165" t="s">
        <v>1691</v>
      </c>
      <c r="C2156" s="165" t="s">
        <v>1692</v>
      </c>
      <c r="D2156" s="165" t="s">
        <v>6093</v>
      </c>
      <c r="E2156" s="53" t="n">
        <v>31.448691</v>
      </c>
      <c r="F2156" s="53" t="n">
        <v>-103.35757</v>
      </c>
      <c r="G2156" s="53"/>
      <c r="H2156" s="53"/>
      <c r="I2156" s="173" t="s">
        <v>317</v>
      </c>
      <c r="J2156" s="53" t="n">
        <v>1</v>
      </c>
    </row>
    <row r="2157" customFormat="false" ht="15" hidden="false" customHeight="true" outlineLevel="0" collapsed="false">
      <c r="A2157" s="20" t="s">
        <v>6094</v>
      </c>
      <c r="B2157" s="165" t="s">
        <v>1691</v>
      </c>
      <c r="C2157" s="165" t="s">
        <v>1692</v>
      </c>
      <c r="D2157" s="165" t="s">
        <v>6095</v>
      </c>
      <c r="E2157" s="53" t="n">
        <v>31.529857</v>
      </c>
      <c r="F2157" s="53" t="n">
        <v>-103.17594</v>
      </c>
      <c r="G2157" s="53"/>
      <c r="H2157" s="53"/>
      <c r="I2157" s="173" t="s">
        <v>317</v>
      </c>
      <c r="J2157" s="53" t="n">
        <v>1</v>
      </c>
    </row>
    <row r="2158" customFormat="false" ht="15" hidden="false" customHeight="true" outlineLevel="0" collapsed="false">
      <c r="A2158" s="20" t="s">
        <v>6096</v>
      </c>
      <c r="B2158" s="165" t="s">
        <v>1691</v>
      </c>
      <c r="C2158" s="165" t="s">
        <v>1692</v>
      </c>
      <c r="D2158" s="165" t="s">
        <v>6097</v>
      </c>
      <c r="E2158" s="53" t="n">
        <v>31.51314</v>
      </c>
      <c r="F2158" s="53" t="n">
        <v>-103.24351</v>
      </c>
      <c r="G2158" s="53"/>
      <c r="H2158" s="53"/>
      <c r="I2158" s="173" t="s">
        <v>317</v>
      </c>
      <c r="J2158" s="53" t="n">
        <v>1</v>
      </c>
    </row>
    <row r="2159" customFormat="false" ht="15" hidden="false" customHeight="true" outlineLevel="0" collapsed="false">
      <c r="A2159" s="20" t="s">
        <v>6098</v>
      </c>
      <c r="B2159" s="165" t="s">
        <v>1691</v>
      </c>
      <c r="C2159" s="165" t="s">
        <v>1692</v>
      </c>
      <c r="D2159" s="165" t="s">
        <v>6099</v>
      </c>
      <c r="E2159" s="53" t="n">
        <v>31.6165081</v>
      </c>
      <c r="F2159" s="53" t="n">
        <v>-102.99884</v>
      </c>
      <c r="G2159" s="53"/>
      <c r="H2159" s="53"/>
      <c r="I2159" s="173" t="s">
        <v>317</v>
      </c>
      <c r="J2159" s="53" t="n">
        <v>1</v>
      </c>
    </row>
    <row r="2160" customFormat="false" ht="15" hidden="false" customHeight="true" outlineLevel="0" collapsed="false">
      <c r="A2160" s="20" t="s">
        <v>6100</v>
      </c>
      <c r="B2160" s="165" t="s">
        <v>1691</v>
      </c>
      <c r="C2160" s="165" t="s">
        <v>1692</v>
      </c>
      <c r="D2160" s="165" t="s">
        <v>6101</v>
      </c>
      <c r="E2160" s="53" t="n">
        <v>31.430616</v>
      </c>
      <c r="F2160" s="53" t="n">
        <v>-103.35504</v>
      </c>
      <c r="G2160" s="53"/>
      <c r="H2160" s="53"/>
      <c r="I2160" s="173" t="s">
        <v>317</v>
      </c>
      <c r="J2160" s="53" t="n">
        <v>1</v>
      </c>
    </row>
    <row r="2161" customFormat="false" ht="15" hidden="false" customHeight="true" outlineLevel="0" collapsed="false">
      <c r="A2161" s="20" t="s">
        <v>6102</v>
      </c>
      <c r="B2161" s="165" t="s">
        <v>1691</v>
      </c>
      <c r="C2161" s="165" t="s">
        <v>1692</v>
      </c>
      <c r="D2161" s="165" t="s">
        <v>6103</v>
      </c>
      <c r="E2161" s="53" t="n">
        <v>31.394877</v>
      </c>
      <c r="F2161" s="53" t="n">
        <v>-103.3952</v>
      </c>
      <c r="G2161" s="53"/>
      <c r="H2161" s="53"/>
      <c r="I2161" s="173" t="s">
        <v>317</v>
      </c>
      <c r="J2161" s="53" t="n">
        <v>1</v>
      </c>
    </row>
    <row r="2162" customFormat="false" ht="15" hidden="false" customHeight="true" outlineLevel="0" collapsed="false">
      <c r="A2162" s="20" t="s">
        <v>6104</v>
      </c>
      <c r="B2162" s="165" t="s">
        <v>1691</v>
      </c>
      <c r="C2162" s="165" t="s">
        <v>1692</v>
      </c>
      <c r="D2162" s="165" t="s">
        <v>6105</v>
      </c>
      <c r="E2162" s="53" t="n">
        <v>31.370113</v>
      </c>
      <c r="F2162" s="53" t="n">
        <v>-103.41944</v>
      </c>
      <c r="G2162" s="53"/>
      <c r="H2162" s="53"/>
      <c r="I2162" s="173" t="s">
        <v>317</v>
      </c>
      <c r="J2162" s="53" t="n">
        <v>1</v>
      </c>
    </row>
    <row r="2163" customFormat="false" ht="15" hidden="false" customHeight="true" outlineLevel="0" collapsed="false">
      <c r="A2163" s="20" t="s">
        <v>6106</v>
      </c>
      <c r="B2163" s="165" t="s">
        <v>1691</v>
      </c>
      <c r="C2163" s="165" t="s">
        <v>1692</v>
      </c>
      <c r="D2163" s="165" t="s">
        <v>6107</v>
      </c>
      <c r="E2163" s="53" t="n">
        <v>31.345673</v>
      </c>
      <c r="F2163" s="53" t="n">
        <v>-103.48075</v>
      </c>
      <c r="G2163" s="53"/>
      <c r="H2163" s="53"/>
      <c r="I2163" s="173" t="s">
        <v>317</v>
      </c>
      <c r="J2163" s="53" t="n">
        <v>1</v>
      </c>
    </row>
    <row r="2164" customFormat="false" ht="15" hidden="false" customHeight="true" outlineLevel="0" collapsed="false">
      <c r="A2164" s="20" t="s">
        <v>6108</v>
      </c>
      <c r="B2164" s="165" t="s">
        <v>1691</v>
      </c>
      <c r="C2164" s="165" t="s">
        <v>1692</v>
      </c>
      <c r="D2164" s="165" t="s">
        <v>6109</v>
      </c>
      <c r="E2164" s="53" t="n">
        <v>31.345873</v>
      </c>
      <c r="F2164" s="53" t="n">
        <v>-103.48467</v>
      </c>
      <c r="G2164" s="53"/>
      <c r="H2164" s="53"/>
      <c r="I2164" s="173" t="s">
        <v>317</v>
      </c>
      <c r="J2164" s="53" t="n">
        <v>1</v>
      </c>
    </row>
    <row r="2165" customFormat="false" ht="15" hidden="false" customHeight="true" outlineLevel="0" collapsed="false">
      <c r="A2165" s="20" t="s">
        <v>6110</v>
      </c>
      <c r="B2165" s="165" t="s">
        <v>1691</v>
      </c>
      <c r="C2165" s="165" t="s">
        <v>1692</v>
      </c>
      <c r="D2165" s="165" t="s">
        <v>6111</v>
      </c>
      <c r="E2165" s="53" t="n">
        <v>31.329515</v>
      </c>
      <c r="F2165" s="53" t="n">
        <v>-103.50517</v>
      </c>
      <c r="G2165" s="53"/>
      <c r="H2165" s="53"/>
      <c r="I2165" s="173" t="s">
        <v>317</v>
      </c>
      <c r="J2165" s="53" t="n">
        <v>1</v>
      </c>
    </row>
    <row r="2166" customFormat="false" ht="15" hidden="false" customHeight="true" outlineLevel="0" collapsed="false">
      <c r="A2166" s="20" t="s">
        <v>6112</v>
      </c>
      <c r="B2166" s="165" t="s">
        <v>1691</v>
      </c>
      <c r="C2166" s="165" t="s">
        <v>1692</v>
      </c>
      <c r="D2166" s="165" t="s">
        <v>6113</v>
      </c>
      <c r="E2166" s="53" t="n">
        <v>31.3109073</v>
      </c>
      <c r="F2166" s="53" t="n">
        <v>-103.52354</v>
      </c>
      <c r="G2166" s="53"/>
      <c r="H2166" s="53"/>
      <c r="I2166" s="173" t="s">
        <v>317</v>
      </c>
      <c r="J2166" s="53" t="n">
        <v>1</v>
      </c>
    </row>
    <row r="2167" customFormat="false" ht="15" hidden="false" customHeight="true" outlineLevel="0" collapsed="false">
      <c r="A2167" s="20" t="s">
        <v>6114</v>
      </c>
      <c r="B2167" s="165" t="s">
        <v>1691</v>
      </c>
      <c r="C2167" s="165" t="s">
        <v>1692</v>
      </c>
      <c r="D2167" s="165" t="s">
        <v>6115</v>
      </c>
      <c r="E2167" s="53" t="n">
        <v>31.167938</v>
      </c>
      <c r="F2167" s="53" t="n">
        <v>-103.78662</v>
      </c>
      <c r="G2167" s="53"/>
      <c r="H2167" s="53"/>
      <c r="I2167" s="173" t="s">
        <v>317</v>
      </c>
      <c r="J2167" s="53" t="n">
        <v>1</v>
      </c>
    </row>
    <row r="2168" customFormat="false" ht="15" hidden="false" customHeight="true" outlineLevel="0" collapsed="false">
      <c r="A2168" s="20" t="s">
        <v>6116</v>
      </c>
      <c r="B2168" s="165" t="s">
        <v>1691</v>
      </c>
      <c r="C2168" s="165" t="s">
        <v>1692</v>
      </c>
      <c r="D2168" s="165" t="s">
        <v>6117</v>
      </c>
      <c r="E2168" s="53" t="n">
        <v>31.217659</v>
      </c>
      <c r="F2168" s="53" t="n">
        <v>-103.65693</v>
      </c>
      <c r="G2168" s="53"/>
      <c r="H2168" s="53"/>
      <c r="I2168" s="173" t="s">
        <v>317</v>
      </c>
      <c r="J2168" s="53" t="n">
        <v>1</v>
      </c>
    </row>
    <row r="2169" customFormat="false" ht="15" hidden="false" customHeight="true" outlineLevel="0" collapsed="false">
      <c r="A2169" s="20" t="s">
        <v>6118</v>
      </c>
      <c r="B2169" s="165" t="s">
        <v>1691</v>
      </c>
      <c r="C2169" s="165" t="s">
        <v>1692</v>
      </c>
      <c r="D2169" s="165" t="s">
        <v>6119</v>
      </c>
      <c r="E2169" s="53" t="n">
        <v>31.200828</v>
      </c>
      <c r="F2169" s="53" t="n">
        <v>-103.67661</v>
      </c>
      <c r="G2169" s="53"/>
      <c r="H2169" s="53"/>
      <c r="I2169" s="173" t="s">
        <v>317</v>
      </c>
      <c r="J2169" s="53" t="n">
        <v>1</v>
      </c>
    </row>
    <row r="2170" customFormat="false" ht="15" hidden="false" customHeight="true" outlineLevel="0" collapsed="false">
      <c r="A2170" s="20" t="s">
        <v>6120</v>
      </c>
      <c r="B2170" s="165" t="s">
        <v>1691</v>
      </c>
      <c r="C2170" s="165" t="s">
        <v>1692</v>
      </c>
      <c r="D2170" s="165" t="s">
        <v>6121</v>
      </c>
      <c r="E2170" s="53" t="n">
        <v>31.3669535</v>
      </c>
      <c r="F2170" s="53" t="n">
        <v>-103.386975</v>
      </c>
      <c r="G2170" s="53"/>
      <c r="H2170" s="53"/>
      <c r="I2170" s="173" t="s">
        <v>317</v>
      </c>
      <c r="J2170" s="53" t="n">
        <v>1</v>
      </c>
    </row>
    <row r="2171" customFormat="false" ht="15" hidden="false" customHeight="true" outlineLevel="0" collapsed="false">
      <c r="A2171" s="20" t="s">
        <v>6122</v>
      </c>
      <c r="B2171" s="165" t="s">
        <v>1691</v>
      </c>
      <c r="C2171" s="165" t="s">
        <v>1692</v>
      </c>
      <c r="D2171" s="165" t="s">
        <v>6123</v>
      </c>
      <c r="E2171" s="53" t="n">
        <v>31.386356</v>
      </c>
      <c r="F2171" s="53" t="n">
        <v>-103.3687</v>
      </c>
      <c r="G2171" s="53"/>
      <c r="H2171" s="53"/>
      <c r="I2171" s="173" t="s">
        <v>317</v>
      </c>
      <c r="J2171" s="53" t="n">
        <v>1</v>
      </c>
    </row>
    <row r="2172" customFormat="false" ht="15" hidden="false" customHeight="true" outlineLevel="0" collapsed="false">
      <c r="A2172" s="20" t="s">
        <v>6124</v>
      </c>
      <c r="B2172" s="165" t="s">
        <v>1691</v>
      </c>
      <c r="C2172" s="165" t="s">
        <v>1692</v>
      </c>
      <c r="D2172" s="165" t="s">
        <v>6125</v>
      </c>
      <c r="E2172" s="53" t="n">
        <v>31.4690979</v>
      </c>
      <c r="F2172" s="53" t="n">
        <v>-103.23512</v>
      </c>
      <c r="G2172" s="53"/>
      <c r="H2172" s="53"/>
      <c r="I2172" s="173" t="s">
        <v>317</v>
      </c>
      <c r="J2172" s="53" t="n">
        <v>1</v>
      </c>
    </row>
    <row r="2173" customFormat="false" ht="15" hidden="false" customHeight="true" outlineLevel="0" collapsed="false">
      <c r="A2173" s="20" t="s">
        <v>6126</v>
      </c>
      <c r="B2173" s="165" t="s">
        <v>1691</v>
      </c>
      <c r="C2173" s="165" t="s">
        <v>1692</v>
      </c>
      <c r="D2173" s="165" t="s">
        <v>6127</v>
      </c>
      <c r="E2173" s="53" t="n">
        <v>31.389789</v>
      </c>
      <c r="F2173" s="53" t="n">
        <v>-103.36216</v>
      </c>
      <c r="G2173" s="53"/>
      <c r="H2173" s="53"/>
      <c r="I2173" s="173" t="s">
        <v>317</v>
      </c>
      <c r="J2173" s="53" t="n">
        <v>1</v>
      </c>
    </row>
    <row r="2174" customFormat="false" ht="15" hidden="false" customHeight="true" outlineLevel="0" collapsed="false">
      <c r="A2174" s="20" t="s">
        <v>6128</v>
      </c>
      <c r="B2174" s="165" t="s">
        <v>1691</v>
      </c>
      <c r="C2174" s="165" t="s">
        <v>1692</v>
      </c>
      <c r="D2174" s="165" t="s">
        <v>6129</v>
      </c>
      <c r="E2174" s="53" t="n">
        <v>31.49223</v>
      </c>
      <c r="F2174" s="53" t="n">
        <v>-103.18988</v>
      </c>
      <c r="G2174" s="53"/>
      <c r="H2174" s="53"/>
      <c r="I2174" s="173" t="s">
        <v>317</v>
      </c>
      <c r="J2174" s="53" t="n">
        <v>1</v>
      </c>
    </row>
    <row r="2175" customFormat="false" ht="15" hidden="false" customHeight="true" outlineLevel="0" collapsed="false">
      <c r="A2175" s="20" t="s">
        <v>6130</v>
      </c>
      <c r="B2175" s="165" t="s">
        <v>1691</v>
      </c>
      <c r="C2175" s="165" t="s">
        <v>1692</v>
      </c>
      <c r="D2175" s="165" t="s">
        <v>6131</v>
      </c>
      <c r="E2175" s="53" t="n">
        <v>31.5856475</v>
      </c>
      <c r="F2175" s="53" t="n">
        <v>-103.006145</v>
      </c>
      <c r="G2175" s="53"/>
      <c r="H2175" s="53"/>
      <c r="I2175" s="173" t="s">
        <v>317</v>
      </c>
      <c r="J2175" s="53" t="n">
        <v>1</v>
      </c>
    </row>
    <row r="2176" customFormat="false" ht="15" hidden="false" customHeight="true" outlineLevel="0" collapsed="false">
      <c r="A2176" s="20" t="s">
        <v>6132</v>
      </c>
      <c r="B2176" s="165" t="s">
        <v>1691</v>
      </c>
      <c r="C2176" s="165" t="s">
        <v>1692</v>
      </c>
      <c r="D2176" s="165" t="s">
        <v>6133</v>
      </c>
      <c r="E2176" s="53" t="n">
        <v>31.639177</v>
      </c>
      <c r="F2176" s="53" t="n">
        <v>-102.89471</v>
      </c>
      <c r="G2176" s="53"/>
      <c r="H2176" s="53"/>
      <c r="I2176" s="173" t="s">
        <v>317</v>
      </c>
      <c r="J2176" s="53" t="n">
        <v>1</v>
      </c>
    </row>
    <row r="2177" customFormat="false" ht="15" hidden="false" customHeight="true" outlineLevel="0" collapsed="false">
      <c r="A2177" s="20" t="s">
        <v>6134</v>
      </c>
      <c r="B2177" s="165" t="s">
        <v>1691</v>
      </c>
      <c r="C2177" s="165" t="s">
        <v>1692</v>
      </c>
      <c r="D2177" s="165" t="s">
        <v>6135</v>
      </c>
      <c r="E2177" s="53" t="n">
        <v>31.601146</v>
      </c>
      <c r="F2177" s="53" t="n">
        <v>-102.95268</v>
      </c>
      <c r="G2177" s="53"/>
      <c r="H2177" s="53"/>
      <c r="I2177" s="173" t="s">
        <v>317</v>
      </c>
      <c r="J2177" s="53" t="n">
        <v>1</v>
      </c>
    </row>
    <row r="2178" customFormat="false" ht="15" hidden="false" customHeight="true" outlineLevel="0" collapsed="false">
      <c r="A2178" s="20" t="s">
        <v>6136</v>
      </c>
      <c r="B2178" s="165" t="s">
        <v>1691</v>
      </c>
      <c r="C2178" s="165" t="s">
        <v>1692</v>
      </c>
      <c r="D2178" s="165" t="s">
        <v>6137</v>
      </c>
      <c r="E2178" s="53" t="n">
        <v>31.584741</v>
      </c>
      <c r="F2178" s="53" t="n">
        <v>-102.9837</v>
      </c>
      <c r="G2178" s="53"/>
      <c r="H2178" s="53"/>
      <c r="I2178" s="173" t="s">
        <v>317</v>
      </c>
      <c r="J2178" s="53" t="n">
        <v>1</v>
      </c>
    </row>
    <row r="2179" customFormat="false" ht="15" hidden="false" customHeight="true" outlineLevel="0" collapsed="false">
      <c r="A2179" s="20" t="s">
        <v>6138</v>
      </c>
      <c r="B2179" s="165" t="s">
        <v>1691</v>
      </c>
      <c r="C2179" s="165" t="s">
        <v>1692</v>
      </c>
      <c r="D2179" s="165" t="s">
        <v>6139</v>
      </c>
      <c r="E2179" s="53" t="n">
        <v>31.574124</v>
      </c>
      <c r="F2179" s="53" t="n">
        <v>-102.99251</v>
      </c>
      <c r="G2179" s="53"/>
      <c r="H2179" s="53"/>
      <c r="I2179" s="173" t="s">
        <v>317</v>
      </c>
      <c r="J2179" s="53" t="n">
        <v>1</v>
      </c>
    </row>
    <row r="2180" customFormat="false" ht="15" hidden="false" customHeight="true" outlineLevel="0" collapsed="false">
      <c r="A2180" s="20" t="s">
        <v>6140</v>
      </c>
      <c r="B2180" s="165" t="s">
        <v>1691</v>
      </c>
      <c r="C2180" s="165" t="s">
        <v>1692</v>
      </c>
      <c r="D2180" s="165" t="s">
        <v>6141</v>
      </c>
      <c r="E2180" s="53" t="n">
        <v>31.434095</v>
      </c>
      <c r="F2180" s="53" t="n">
        <v>-103.24691</v>
      </c>
      <c r="G2180" s="53"/>
      <c r="H2180" s="53"/>
      <c r="I2180" s="173" t="s">
        <v>317</v>
      </c>
      <c r="J2180" s="53" t="n">
        <v>1</v>
      </c>
    </row>
    <row r="2181" customFormat="false" ht="15" hidden="false" customHeight="true" outlineLevel="0" collapsed="false">
      <c r="A2181" s="20" t="s">
        <v>6142</v>
      </c>
      <c r="B2181" s="165" t="s">
        <v>1691</v>
      </c>
      <c r="C2181" s="165" t="s">
        <v>1692</v>
      </c>
      <c r="D2181" s="165" t="s">
        <v>6143</v>
      </c>
      <c r="E2181" s="53" t="n">
        <v>31.4357705</v>
      </c>
      <c r="F2181" s="53" t="n">
        <v>-103.25184</v>
      </c>
      <c r="G2181" s="53"/>
      <c r="H2181" s="53"/>
      <c r="I2181" s="173" t="s">
        <v>317</v>
      </c>
      <c r="J2181" s="53" t="n">
        <v>1</v>
      </c>
    </row>
    <row r="2182" customFormat="false" ht="15" hidden="false" customHeight="true" outlineLevel="0" collapsed="false">
      <c r="A2182" s="20" t="s">
        <v>6144</v>
      </c>
      <c r="B2182" s="165" t="s">
        <v>1691</v>
      </c>
      <c r="C2182" s="165" t="s">
        <v>1692</v>
      </c>
      <c r="D2182" s="165" t="s">
        <v>6145</v>
      </c>
      <c r="E2182" s="53" t="n">
        <v>31.374826</v>
      </c>
      <c r="F2182" s="53" t="n">
        <v>-103.3534</v>
      </c>
      <c r="G2182" s="53"/>
      <c r="H2182" s="53"/>
      <c r="I2182" s="173" t="s">
        <v>317</v>
      </c>
      <c r="J2182" s="53" t="n">
        <v>1</v>
      </c>
    </row>
    <row r="2183" customFormat="false" ht="15" hidden="false" customHeight="true" outlineLevel="0" collapsed="false">
      <c r="A2183" s="20" t="s">
        <v>6146</v>
      </c>
      <c r="B2183" s="165" t="s">
        <v>1691</v>
      </c>
      <c r="C2183" s="165" t="s">
        <v>1692</v>
      </c>
      <c r="D2183" s="165" t="s">
        <v>6147</v>
      </c>
      <c r="E2183" s="53" t="n">
        <v>31.384304</v>
      </c>
      <c r="F2183" s="53" t="n">
        <v>-103.28454</v>
      </c>
      <c r="G2183" s="53"/>
      <c r="H2183" s="53"/>
      <c r="I2183" s="173" t="s">
        <v>317</v>
      </c>
      <c r="J2183" s="53" t="n">
        <v>1</v>
      </c>
    </row>
    <row r="2184" customFormat="false" ht="15" hidden="false" customHeight="true" outlineLevel="0" collapsed="false">
      <c r="A2184" s="20" t="s">
        <v>6148</v>
      </c>
      <c r="B2184" s="165" t="s">
        <v>1691</v>
      </c>
      <c r="C2184" s="165" t="s">
        <v>1692</v>
      </c>
      <c r="D2184" s="165" t="s">
        <v>6149</v>
      </c>
      <c r="E2184" s="53" t="n">
        <v>31.4123307</v>
      </c>
      <c r="F2184" s="53" t="n">
        <v>-103.224</v>
      </c>
      <c r="G2184" s="53"/>
      <c r="H2184" s="53"/>
      <c r="I2184" s="173" t="s">
        <v>317</v>
      </c>
      <c r="J2184" s="53" t="n">
        <v>1</v>
      </c>
    </row>
    <row r="2185" customFormat="false" ht="15" hidden="false" customHeight="true" outlineLevel="0" collapsed="false">
      <c r="A2185" s="20" t="s">
        <v>6150</v>
      </c>
      <c r="B2185" s="165" t="s">
        <v>1691</v>
      </c>
      <c r="C2185" s="165" t="s">
        <v>1692</v>
      </c>
      <c r="D2185" s="165" t="s">
        <v>6151</v>
      </c>
      <c r="E2185" s="53" t="n">
        <v>31.484713</v>
      </c>
      <c r="F2185" s="53" t="n">
        <v>-103.10705</v>
      </c>
      <c r="G2185" s="53"/>
      <c r="H2185" s="53"/>
      <c r="I2185" s="173" t="s">
        <v>317</v>
      </c>
      <c r="J2185" s="53" t="n">
        <v>1</v>
      </c>
    </row>
    <row r="2186" customFormat="false" ht="15" hidden="false" customHeight="true" outlineLevel="0" collapsed="false">
      <c r="A2186" s="20" t="s">
        <v>6152</v>
      </c>
      <c r="B2186" s="165" t="s">
        <v>1691</v>
      </c>
      <c r="C2186" s="165" t="s">
        <v>1692</v>
      </c>
      <c r="D2186" s="165" t="s">
        <v>6153</v>
      </c>
      <c r="E2186" s="53" t="n">
        <v>31.630004</v>
      </c>
      <c r="F2186" s="53" t="n">
        <v>-102.85415</v>
      </c>
      <c r="G2186" s="53"/>
      <c r="H2186" s="53"/>
      <c r="I2186" s="173" t="s">
        <v>317</v>
      </c>
      <c r="J2186" s="53" t="n">
        <v>1</v>
      </c>
    </row>
    <row r="2187" customFormat="false" ht="15" hidden="false" customHeight="true" outlineLevel="0" collapsed="false">
      <c r="A2187" s="20" t="s">
        <v>6154</v>
      </c>
      <c r="B2187" s="165" t="s">
        <v>1691</v>
      </c>
      <c r="C2187" s="165" t="s">
        <v>1692</v>
      </c>
      <c r="D2187" s="165" t="s">
        <v>6155</v>
      </c>
      <c r="E2187" s="53" t="n">
        <v>32.830092</v>
      </c>
      <c r="F2187" s="53" t="n">
        <v>-103.89483</v>
      </c>
      <c r="G2187" s="53"/>
      <c r="H2187" s="53"/>
      <c r="I2187" s="173" t="s">
        <v>317</v>
      </c>
      <c r="J2187" s="53" t="n">
        <v>1</v>
      </c>
    </row>
    <row r="2188" customFormat="false" ht="15" hidden="false" customHeight="true" outlineLevel="0" collapsed="false">
      <c r="A2188" s="20" t="s">
        <v>6156</v>
      </c>
      <c r="B2188" s="165" t="s">
        <v>1691</v>
      </c>
      <c r="C2188" s="165" t="s">
        <v>1692</v>
      </c>
      <c r="D2188" s="165" t="s">
        <v>6157</v>
      </c>
      <c r="E2188" s="53" t="n">
        <v>32.82936</v>
      </c>
      <c r="F2188" s="53" t="n">
        <v>-103.90504</v>
      </c>
      <c r="G2188" s="53"/>
      <c r="H2188" s="53"/>
      <c r="I2188" s="173" t="s">
        <v>317</v>
      </c>
      <c r="J2188" s="53" t="n">
        <v>1</v>
      </c>
    </row>
    <row r="2189" customFormat="false" ht="15" hidden="false" customHeight="true" outlineLevel="0" collapsed="false">
      <c r="A2189" s="20" t="s">
        <v>6158</v>
      </c>
      <c r="B2189" s="165" t="s">
        <v>1691</v>
      </c>
      <c r="C2189" s="165" t="s">
        <v>1692</v>
      </c>
      <c r="D2189" s="165" t="s">
        <v>6159</v>
      </c>
      <c r="E2189" s="53" t="n">
        <v>32.764887</v>
      </c>
      <c r="F2189" s="53" t="n">
        <v>-104.01109</v>
      </c>
      <c r="G2189" s="53"/>
      <c r="H2189" s="53"/>
      <c r="I2189" s="173" t="s">
        <v>317</v>
      </c>
      <c r="J2189" s="53" t="n">
        <v>1</v>
      </c>
    </row>
    <row r="2190" customFormat="false" ht="15" hidden="false" customHeight="true" outlineLevel="0" collapsed="false">
      <c r="A2190" s="20" t="s">
        <v>6160</v>
      </c>
      <c r="B2190" s="165" t="s">
        <v>1691</v>
      </c>
      <c r="C2190" s="165" t="s">
        <v>1692</v>
      </c>
      <c r="D2190" s="165" t="s">
        <v>6161</v>
      </c>
      <c r="E2190" s="53" t="n">
        <v>32.720686</v>
      </c>
      <c r="F2190" s="53" t="n">
        <v>-104.05555</v>
      </c>
      <c r="G2190" s="53"/>
      <c r="H2190" s="53"/>
      <c r="I2190" s="173" t="s">
        <v>317</v>
      </c>
      <c r="J2190" s="53" t="n">
        <v>1</v>
      </c>
    </row>
    <row r="2191" customFormat="false" ht="15" hidden="false" customHeight="true" outlineLevel="0" collapsed="false">
      <c r="A2191" s="20" t="s">
        <v>6162</v>
      </c>
      <c r="B2191" s="165" t="s">
        <v>1691</v>
      </c>
      <c r="C2191" s="165" t="s">
        <v>1692</v>
      </c>
      <c r="D2191" s="165" t="s">
        <v>6163</v>
      </c>
      <c r="E2191" s="53" t="n">
        <v>32.694322</v>
      </c>
      <c r="F2191" s="53" t="n">
        <v>-104.0897</v>
      </c>
      <c r="G2191" s="53"/>
      <c r="H2191" s="53"/>
      <c r="I2191" s="173" t="s">
        <v>317</v>
      </c>
      <c r="J2191" s="53" t="n">
        <v>1</v>
      </c>
    </row>
    <row r="2192" customFormat="false" ht="15" hidden="false" customHeight="true" outlineLevel="0" collapsed="false">
      <c r="A2192" s="20" t="s">
        <v>6164</v>
      </c>
      <c r="B2192" s="165" t="s">
        <v>1691</v>
      </c>
      <c r="C2192" s="165" t="s">
        <v>1692</v>
      </c>
      <c r="D2192" s="165" t="s">
        <v>6165</v>
      </c>
      <c r="E2192" s="53" t="n">
        <v>32.661824</v>
      </c>
      <c r="F2192" s="53" t="n">
        <v>-104.15518</v>
      </c>
      <c r="G2192" s="53"/>
      <c r="H2192" s="53"/>
      <c r="I2192" s="173" t="s">
        <v>317</v>
      </c>
      <c r="J2192" s="53" t="n">
        <v>1</v>
      </c>
    </row>
    <row r="2193" customFormat="false" ht="15" hidden="false" customHeight="true" outlineLevel="0" collapsed="false">
      <c r="A2193" s="20" t="s">
        <v>6166</v>
      </c>
      <c r="B2193" s="165" t="s">
        <v>1691</v>
      </c>
      <c r="C2193" s="165" t="s">
        <v>1692</v>
      </c>
      <c r="D2193" s="165" t="s">
        <v>6167</v>
      </c>
      <c r="E2193" s="53" t="n">
        <v>32.645104</v>
      </c>
      <c r="F2193" s="53" t="n">
        <v>-104.15795</v>
      </c>
      <c r="G2193" s="53"/>
      <c r="H2193" s="53"/>
      <c r="I2193" s="173" t="s">
        <v>317</v>
      </c>
      <c r="J2193" s="53" t="n">
        <v>1</v>
      </c>
    </row>
    <row r="2194" customFormat="false" ht="15" hidden="false" customHeight="true" outlineLevel="0" collapsed="false">
      <c r="A2194" s="20" t="s">
        <v>6168</v>
      </c>
      <c r="B2194" s="165" t="s">
        <v>1691</v>
      </c>
      <c r="C2194" s="165" t="s">
        <v>1692</v>
      </c>
      <c r="D2194" s="165" t="s">
        <v>6169</v>
      </c>
      <c r="E2194" s="53" t="n">
        <v>32.68029</v>
      </c>
      <c r="F2194" s="53" t="n">
        <v>-104.08401</v>
      </c>
      <c r="G2194" s="53"/>
      <c r="H2194" s="53"/>
      <c r="I2194" s="173" t="s">
        <v>317</v>
      </c>
      <c r="J2194" s="53" t="n">
        <v>1</v>
      </c>
    </row>
    <row r="2195" customFormat="false" ht="15" hidden="false" customHeight="true" outlineLevel="0" collapsed="false">
      <c r="A2195" s="20" t="s">
        <v>6170</v>
      </c>
      <c r="B2195" s="165" t="s">
        <v>1691</v>
      </c>
      <c r="C2195" s="165" t="s">
        <v>1692</v>
      </c>
      <c r="D2195" s="165" t="s">
        <v>6171</v>
      </c>
      <c r="E2195" s="53" t="n">
        <v>32.679497</v>
      </c>
      <c r="F2195" s="53" t="n">
        <v>-104.08669</v>
      </c>
      <c r="G2195" s="53"/>
      <c r="H2195" s="53"/>
      <c r="I2195" s="173" t="s">
        <v>317</v>
      </c>
      <c r="J2195" s="53" t="n">
        <v>1</v>
      </c>
    </row>
    <row r="2196" customFormat="false" ht="15" hidden="false" customHeight="true" outlineLevel="0" collapsed="false">
      <c r="A2196" s="20" t="s">
        <v>6172</v>
      </c>
      <c r="B2196" s="165" t="s">
        <v>1691</v>
      </c>
      <c r="C2196" s="165" t="s">
        <v>1692</v>
      </c>
      <c r="D2196" s="165" t="s">
        <v>6173</v>
      </c>
      <c r="E2196" s="53" t="n">
        <v>32.68461</v>
      </c>
      <c r="F2196" s="53" t="n">
        <v>-104.05053</v>
      </c>
      <c r="G2196" s="53"/>
      <c r="H2196" s="53"/>
      <c r="I2196" s="173" t="s">
        <v>317</v>
      </c>
      <c r="J2196" s="53" t="n">
        <v>1</v>
      </c>
    </row>
    <row r="2197" customFormat="false" ht="15" hidden="false" customHeight="true" outlineLevel="0" collapsed="false">
      <c r="A2197" s="20" t="s">
        <v>6174</v>
      </c>
      <c r="B2197" s="165" t="s">
        <v>1691</v>
      </c>
      <c r="C2197" s="165" t="s">
        <v>1692</v>
      </c>
      <c r="D2197" s="165" t="s">
        <v>6175</v>
      </c>
      <c r="E2197" s="53" t="n">
        <v>32.645726</v>
      </c>
      <c r="F2197" s="53" t="n">
        <v>-104.08592</v>
      </c>
      <c r="G2197" s="53"/>
      <c r="H2197" s="53"/>
      <c r="I2197" s="173" t="s">
        <v>317</v>
      </c>
      <c r="J2197" s="53" t="n">
        <v>1</v>
      </c>
    </row>
    <row r="2198" customFormat="false" ht="15" hidden="false" customHeight="true" outlineLevel="0" collapsed="false">
      <c r="A2198" s="20" t="s">
        <v>6176</v>
      </c>
      <c r="B2198" s="165" t="s">
        <v>1691</v>
      </c>
      <c r="C2198" s="165" t="s">
        <v>1692</v>
      </c>
      <c r="D2198" s="165" t="s">
        <v>6177</v>
      </c>
      <c r="E2198" s="53" t="n">
        <v>32.671039</v>
      </c>
      <c r="F2198" s="53" t="n">
        <v>-104.05028</v>
      </c>
      <c r="G2198" s="53"/>
      <c r="H2198" s="53"/>
      <c r="I2198" s="173" t="s">
        <v>317</v>
      </c>
      <c r="J2198" s="53" t="n">
        <v>1</v>
      </c>
    </row>
    <row r="2199" customFormat="false" ht="15" hidden="false" customHeight="true" outlineLevel="0" collapsed="false">
      <c r="A2199" s="20" t="s">
        <v>6178</v>
      </c>
      <c r="B2199" s="165" t="s">
        <v>1691</v>
      </c>
      <c r="C2199" s="165" t="s">
        <v>1692</v>
      </c>
      <c r="D2199" s="165" t="s">
        <v>6179</v>
      </c>
      <c r="E2199" s="53" t="n">
        <v>32.6506135</v>
      </c>
      <c r="F2199" s="53" t="n">
        <v>-104.05345</v>
      </c>
      <c r="G2199" s="53"/>
      <c r="H2199" s="53"/>
      <c r="I2199" s="173" t="s">
        <v>317</v>
      </c>
      <c r="J2199" s="53" t="n">
        <v>1</v>
      </c>
    </row>
    <row r="2200" customFormat="false" ht="15" hidden="false" customHeight="true" outlineLevel="0" collapsed="false">
      <c r="A2200" s="20" t="s">
        <v>6180</v>
      </c>
      <c r="B2200" s="165" t="s">
        <v>1691</v>
      </c>
      <c r="C2200" s="165" t="s">
        <v>1692</v>
      </c>
      <c r="D2200" s="165" t="s">
        <v>6181</v>
      </c>
      <c r="E2200" s="53" t="n">
        <v>32.822756</v>
      </c>
      <c r="F2200" s="53" t="n">
        <v>-103.76429</v>
      </c>
      <c r="G2200" s="53"/>
      <c r="H2200" s="53"/>
      <c r="I2200" s="173" t="s">
        <v>317</v>
      </c>
      <c r="J2200" s="53" t="n">
        <v>1</v>
      </c>
    </row>
    <row r="2201" customFormat="false" ht="15" hidden="false" customHeight="true" outlineLevel="0" collapsed="false">
      <c r="A2201" s="20" t="s">
        <v>6182</v>
      </c>
      <c r="B2201" s="165" t="s">
        <v>1691</v>
      </c>
      <c r="C2201" s="165" t="s">
        <v>1692</v>
      </c>
      <c r="D2201" s="165" t="s">
        <v>6183</v>
      </c>
      <c r="E2201" s="53" t="n">
        <v>32.938119</v>
      </c>
      <c r="F2201" s="53" t="n">
        <v>-103.58132</v>
      </c>
      <c r="G2201" s="53"/>
      <c r="H2201" s="53"/>
      <c r="I2201" s="173" t="s">
        <v>317</v>
      </c>
      <c r="J2201" s="53" t="n">
        <v>1</v>
      </c>
    </row>
    <row r="2202" customFormat="false" ht="15" hidden="false" customHeight="true" outlineLevel="0" collapsed="false">
      <c r="A2202" s="20" t="s">
        <v>6184</v>
      </c>
      <c r="B2202" s="165" t="s">
        <v>1691</v>
      </c>
      <c r="C2202" s="165" t="s">
        <v>1692</v>
      </c>
      <c r="D2202" s="165" t="s">
        <v>6185</v>
      </c>
      <c r="E2202" s="53" t="n">
        <v>32.688184</v>
      </c>
      <c r="F2202" s="53" t="n">
        <v>-104.01701</v>
      </c>
      <c r="G2202" s="53"/>
      <c r="H2202" s="53"/>
      <c r="I2202" s="173" t="s">
        <v>317</v>
      </c>
      <c r="J2202" s="53" t="n">
        <v>1</v>
      </c>
    </row>
    <row r="2203" customFormat="false" ht="15" hidden="false" customHeight="true" outlineLevel="0" collapsed="false">
      <c r="A2203" s="20" t="s">
        <v>6186</v>
      </c>
      <c r="B2203" s="165" t="s">
        <v>1691</v>
      </c>
      <c r="C2203" s="165" t="s">
        <v>1692</v>
      </c>
      <c r="D2203" s="165" t="s">
        <v>6187</v>
      </c>
      <c r="E2203" s="53" t="n">
        <v>32.876336</v>
      </c>
      <c r="F2203" s="53" t="n">
        <v>-103.68752</v>
      </c>
      <c r="G2203" s="53"/>
      <c r="H2203" s="53"/>
      <c r="I2203" s="173" t="s">
        <v>317</v>
      </c>
      <c r="J2203" s="53" t="n">
        <v>1</v>
      </c>
    </row>
    <row r="2204" customFormat="false" ht="15" hidden="false" customHeight="true" outlineLevel="0" collapsed="false">
      <c r="A2204" s="20" t="s">
        <v>6188</v>
      </c>
      <c r="B2204" s="165" t="s">
        <v>1691</v>
      </c>
      <c r="C2204" s="165" t="s">
        <v>1692</v>
      </c>
      <c r="D2204" s="165" t="s">
        <v>6189</v>
      </c>
      <c r="E2204" s="53" t="n">
        <v>32.905383</v>
      </c>
      <c r="F2204" s="53" t="n">
        <v>-103.65308</v>
      </c>
      <c r="G2204" s="53"/>
      <c r="H2204" s="53"/>
      <c r="I2204" s="173" t="s">
        <v>317</v>
      </c>
      <c r="J2204" s="53" t="n">
        <v>1</v>
      </c>
    </row>
    <row r="2205" customFormat="false" ht="15" hidden="false" customHeight="true" outlineLevel="0" collapsed="false">
      <c r="A2205" s="20" t="s">
        <v>6190</v>
      </c>
      <c r="B2205" s="165" t="s">
        <v>1691</v>
      </c>
      <c r="C2205" s="165" t="s">
        <v>1692</v>
      </c>
      <c r="D2205" s="165" t="s">
        <v>6191</v>
      </c>
      <c r="E2205" s="53" t="n">
        <v>32.828727</v>
      </c>
      <c r="F2205" s="53" t="n">
        <v>-103.74448</v>
      </c>
      <c r="G2205" s="53"/>
      <c r="H2205" s="53"/>
      <c r="I2205" s="173" t="s">
        <v>317</v>
      </c>
      <c r="J2205" s="53" t="n">
        <v>1</v>
      </c>
    </row>
    <row r="2206" customFormat="false" ht="15" hidden="false" customHeight="true" outlineLevel="0" collapsed="false">
      <c r="A2206" s="20" t="s">
        <v>6192</v>
      </c>
      <c r="B2206" s="165" t="s">
        <v>1691</v>
      </c>
      <c r="C2206" s="165" t="s">
        <v>1692</v>
      </c>
      <c r="D2206" s="165" t="s">
        <v>6193</v>
      </c>
      <c r="E2206" s="53" t="n">
        <v>32.5674255</v>
      </c>
      <c r="F2206" s="53" t="n">
        <v>-104.121235</v>
      </c>
      <c r="G2206" s="53"/>
      <c r="H2206" s="53"/>
      <c r="I2206" s="173" t="s">
        <v>317</v>
      </c>
      <c r="J2206" s="53" t="n">
        <v>1</v>
      </c>
    </row>
    <row r="2207" customFormat="false" ht="15" hidden="false" customHeight="true" outlineLevel="0" collapsed="false">
      <c r="A2207" s="20" t="s">
        <v>6194</v>
      </c>
      <c r="B2207" s="165" t="s">
        <v>1691</v>
      </c>
      <c r="C2207" s="165" t="s">
        <v>1692</v>
      </c>
      <c r="D2207" s="165" t="s">
        <v>6195</v>
      </c>
      <c r="E2207" s="53" t="n">
        <v>32.607716</v>
      </c>
      <c r="F2207" s="53" t="n">
        <v>-104.0716</v>
      </c>
      <c r="G2207" s="53"/>
      <c r="H2207" s="53"/>
      <c r="I2207" s="173" t="s">
        <v>317</v>
      </c>
      <c r="J2207" s="53" t="n">
        <v>1</v>
      </c>
    </row>
    <row r="2208" customFormat="false" ht="15" hidden="false" customHeight="true" outlineLevel="0" collapsed="false">
      <c r="A2208" s="20" t="s">
        <v>6196</v>
      </c>
      <c r="B2208" s="165" t="s">
        <v>1691</v>
      </c>
      <c r="C2208" s="165" t="s">
        <v>1692</v>
      </c>
      <c r="D2208" s="165" t="s">
        <v>6197</v>
      </c>
      <c r="E2208" s="53" t="n">
        <v>32.884374</v>
      </c>
      <c r="F2208" s="53" t="n">
        <v>-103.58965</v>
      </c>
      <c r="G2208" s="53"/>
      <c r="H2208" s="53"/>
      <c r="I2208" s="173" t="s">
        <v>317</v>
      </c>
      <c r="J2208" s="53" t="n">
        <v>1</v>
      </c>
    </row>
    <row r="2209" customFormat="false" ht="15" hidden="false" customHeight="true" outlineLevel="0" collapsed="false">
      <c r="A2209" s="20" t="s">
        <v>6198</v>
      </c>
      <c r="B2209" s="165" t="s">
        <v>1691</v>
      </c>
      <c r="C2209" s="165" t="s">
        <v>1692</v>
      </c>
      <c r="D2209" s="165" t="s">
        <v>6199</v>
      </c>
      <c r="E2209" s="53" t="n">
        <v>32.700249</v>
      </c>
      <c r="F2209" s="53" t="n">
        <v>-103.85783</v>
      </c>
      <c r="G2209" s="53"/>
      <c r="H2209" s="53"/>
      <c r="I2209" s="173" t="s">
        <v>317</v>
      </c>
      <c r="J2209" s="53" t="n">
        <v>1</v>
      </c>
    </row>
    <row r="2210" customFormat="false" ht="15" hidden="false" customHeight="true" outlineLevel="0" collapsed="false">
      <c r="A2210" s="20" t="s">
        <v>6200</v>
      </c>
      <c r="B2210" s="165" t="s">
        <v>1691</v>
      </c>
      <c r="C2210" s="165" t="s">
        <v>1692</v>
      </c>
      <c r="D2210" s="165" t="s">
        <v>6201</v>
      </c>
      <c r="E2210" s="53" t="n">
        <v>32.642688</v>
      </c>
      <c r="F2210" s="53" t="n">
        <v>-103.95959</v>
      </c>
      <c r="G2210" s="53"/>
      <c r="H2210" s="53"/>
      <c r="I2210" s="173" t="s">
        <v>317</v>
      </c>
      <c r="J2210" s="53" t="n">
        <v>1</v>
      </c>
    </row>
    <row r="2211" customFormat="false" ht="15" hidden="false" customHeight="true" outlineLevel="0" collapsed="false">
      <c r="A2211" s="20" t="s">
        <v>6202</v>
      </c>
      <c r="B2211" s="165" t="s">
        <v>1691</v>
      </c>
      <c r="C2211" s="165" t="s">
        <v>1692</v>
      </c>
      <c r="D2211" s="165" t="s">
        <v>6203</v>
      </c>
      <c r="E2211" s="53" t="n">
        <v>32.623063</v>
      </c>
      <c r="F2211" s="53" t="n">
        <v>-104.02097</v>
      </c>
      <c r="G2211" s="53"/>
      <c r="H2211" s="53"/>
      <c r="I2211" s="173" t="s">
        <v>317</v>
      </c>
      <c r="J2211" s="53" t="n">
        <v>1</v>
      </c>
    </row>
    <row r="2212" customFormat="false" ht="15" hidden="false" customHeight="true" outlineLevel="0" collapsed="false">
      <c r="A2212" s="20" t="s">
        <v>6204</v>
      </c>
      <c r="B2212" s="165" t="s">
        <v>1691</v>
      </c>
      <c r="C2212" s="165" t="s">
        <v>1692</v>
      </c>
      <c r="D2212" s="165" t="s">
        <v>6205</v>
      </c>
      <c r="E2212" s="53" t="n">
        <v>32.716488</v>
      </c>
      <c r="F2212" s="53" t="n">
        <v>-103.84537</v>
      </c>
      <c r="G2212" s="53"/>
      <c r="H2212" s="53"/>
      <c r="I2212" s="173" t="s">
        <v>317</v>
      </c>
      <c r="J2212" s="53" t="n">
        <v>1</v>
      </c>
    </row>
    <row r="2213" customFormat="false" ht="15" hidden="false" customHeight="true" outlineLevel="0" collapsed="false">
      <c r="A2213" s="174" t="s">
        <v>6206</v>
      </c>
      <c r="B2213" s="165" t="s">
        <v>1691</v>
      </c>
      <c r="C2213" s="165" t="s">
        <v>1692</v>
      </c>
      <c r="D2213" s="165" t="s">
        <v>6207</v>
      </c>
      <c r="E2213" s="53" t="n">
        <v>32.624025</v>
      </c>
      <c r="F2213" s="53" t="n">
        <v>-103.87353</v>
      </c>
      <c r="G2213" s="53"/>
      <c r="H2213" s="53"/>
      <c r="I2213" s="173" t="s">
        <v>317</v>
      </c>
      <c r="J2213" s="53" t="n">
        <v>1</v>
      </c>
    </row>
    <row r="2214" customFormat="false" ht="15" hidden="false" customHeight="true" outlineLevel="0" collapsed="false">
      <c r="A2214" s="20" t="s">
        <v>6208</v>
      </c>
      <c r="B2214" s="165" t="s">
        <v>1691</v>
      </c>
      <c r="C2214" s="165" t="s">
        <v>1692</v>
      </c>
      <c r="D2214" s="165" t="s">
        <v>6209</v>
      </c>
      <c r="E2214" s="53" t="n">
        <v>32.73616</v>
      </c>
      <c r="F2214" s="53" t="n">
        <v>-103.674</v>
      </c>
      <c r="G2214" s="53"/>
      <c r="H2214" s="53"/>
      <c r="I2214" s="173" t="s">
        <v>317</v>
      </c>
      <c r="J2214" s="53" t="n">
        <v>1</v>
      </c>
    </row>
    <row r="2215" customFormat="false" ht="15" hidden="false" customHeight="true" outlineLevel="0" collapsed="false">
      <c r="A2215" s="20" t="s">
        <v>6210</v>
      </c>
      <c r="B2215" s="165" t="s">
        <v>1691</v>
      </c>
      <c r="C2215" s="165" t="s">
        <v>1692</v>
      </c>
      <c r="D2215" s="165" t="s">
        <v>6211</v>
      </c>
      <c r="E2215" s="53" t="n">
        <v>32.728065</v>
      </c>
      <c r="F2215" s="53" t="n">
        <v>-103.65656</v>
      </c>
      <c r="G2215" s="53"/>
      <c r="H2215" s="53"/>
      <c r="I2215" s="173" t="s">
        <v>317</v>
      </c>
      <c r="J2215" s="53" t="n">
        <v>1</v>
      </c>
    </row>
    <row r="2216" customFormat="false" ht="15" hidden="false" customHeight="true" outlineLevel="0" collapsed="false">
      <c r="A2216" s="20" t="s">
        <v>6212</v>
      </c>
      <c r="B2216" s="165" t="s">
        <v>1691</v>
      </c>
      <c r="C2216" s="165" t="s">
        <v>1692</v>
      </c>
      <c r="D2216" s="165" t="s">
        <v>6213</v>
      </c>
      <c r="E2216" s="53" t="n">
        <v>32.423897</v>
      </c>
      <c r="F2216" s="53" t="n">
        <v>-104.32893</v>
      </c>
      <c r="G2216" s="53"/>
      <c r="H2216" s="53"/>
      <c r="I2216" s="173" t="s">
        <v>317</v>
      </c>
      <c r="J2216" s="53" t="n">
        <v>1</v>
      </c>
    </row>
    <row r="2217" customFormat="false" ht="15" hidden="false" customHeight="true" outlineLevel="0" collapsed="false">
      <c r="A2217" s="20" t="s">
        <v>6214</v>
      </c>
      <c r="B2217" s="165" t="s">
        <v>1691</v>
      </c>
      <c r="C2217" s="165" t="s">
        <v>1692</v>
      </c>
      <c r="D2217" s="165" t="s">
        <v>6215</v>
      </c>
      <c r="E2217" s="53" t="n">
        <v>32.434743</v>
      </c>
      <c r="F2217" s="53" t="n">
        <v>-104.1497</v>
      </c>
      <c r="G2217" s="53"/>
      <c r="H2217" s="53"/>
      <c r="I2217" s="173" t="s">
        <v>317</v>
      </c>
      <c r="J2217" s="53" t="n">
        <v>1</v>
      </c>
    </row>
    <row r="2218" customFormat="false" ht="15" hidden="false" customHeight="true" outlineLevel="0" collapsed="false">
      <c r="A2218" s="20" t="s">
        <v>6216</v>
      </c>
      <c r="B2218" s="165" t="s">
        <v>1691</v>
      </c>
      <c r="C2218" s="165" t="s">
        <v>1692</v>
      </c>
      <c r="D2218" s="165" t="s">
        <v>6217</v>
      </c>
      <c r="E2218" s="53" t="n">
        <v>32.28057</v>
      </c>
      <c r="F2218" s="53" t="n">
        <v>-104.30127</v>
      </c>
      <c r="G2218" s="53"/>
      <c r="H2218" s="53"/>
      <c r="I2218" s="173" t="s">
        <v>317</v>
      </c>
      <c r="J2218" s="53" t="n">
        <v>1</v>
      </c>
    </row>
    <row r="2219" customFormat="false" ht="15" hidden="false" customHeight="true" outlineLevel="0" collapsed="false">
      <c r="A2219" s="20" t="s">
        <v>6218</v>
      </c>
      <c r="B2219" s="165" t="s">
        <v>1691</v>
      </c>
      <c r="C2219" s="165" t="s">
        <v>1692</v>
      </c>
      <c r="D2219" s="165" t="s">
        <v>6219</v>
      </c>
      <c r="E2219" s="53" t="n">
        <v>32.31382</v>
      </c>
      <c r="F2219" s="53" t="n">
        <v>-104.13592</v>
      </c>
      <c r="G2219" s="53"/>
      <c r="H2219" s="53"/>
      <c r="I2219" s="173" t="s">
        <v>317</v>
      </c>
      <c r="J2219" s="53" t="n">
        <v>1</v>
      </c>
    </row>
    <row r="2220" customFormat="false" ht="15" hidden="false" customHeight="true" outlineLevel="0" collapsed="false">
      <c r="A2220" s="20" t="s">
        <v>6220</v>
      </c>
      <c r="B2220" s="165" t="s">
        <v>1691</v>
      </c>
      <c r="C2220" s="165" t="s">
        <v>1692</v>
      </c>
      <c r="D2220" s="165" t="s">
        <v>6221</v>
      </c>
      <c r="E2220" s="53" t="n">
        <v>32.354523</v>
      </c>
      <c r="F2220" s="53" t="n">
        <v>-104.04277</v>
      </c>
      <c r="G2220" s="53"/>
      <c r="H2220" s="53"/>
      <c r="I2220" s="173" t="s">
        <v>317</v>
      </c>
      <c r="J2220" s="53" t="n">
        <v>1</v>
      </c>
    </row>
    <row r="2221" customFormat="false" ht="15" hidden="false" customHeight="true" outlineLevel="0" collapsed="false">
      <c r="A2221" s="20" t="s">
        <v>6222</v>
      </c>
      <c r="B2221" s="165" t="s">
        <v>1691</v>
      </c>
      <c r="C2221" s="165" t="s">
        <v>1692</v>
      </c>
      <c r="D2221" s="165" t="s">
        <v>6223</v>
      </c>
      <c r="E2221" s="53" t="n">
        <v>32.315709</v>
      </c>
      <c r="F2221" s="53" t="n">
        <v>-104.1176</v>
      </c>
      <c r="G2221" s="53"/>
      <c r="H2221" s="53"/>
      <c r="I2221" s="173" t="s">
        <v>317</v>
      </c>
      <c r="J2221" s="53" t="n">
        <v>1</v>
      </c>
    </row>
    <row r="2222" customFormat="false" ht="15" hidden="false" customHeight="true" outlineLevel="0" collapsed="false">
      <c r="A2222" s="20" t="s">
        <v>6224</v>
      </c>
      <c r="B2222" s="165" t="s">
        <v>1691</v>
      </c>
      <c r="C2222" s="165" t="s">
        <v>1692</v>
      </c>
      <c r="D2222" s="165" t="s">
        <v>6225</v>
      </c>
      <c r="E2222" s="53" t="n">
        <v>32.278723</v>
      </c>
      <c r="F2222" s="53" t="n">
        <v>-104.17086</v>
      </c>
      <c r="G2222" s="53"/>
      <c r="H2222" s="53"/>
      <c r="I2222" s="173" t="s">
        <v>317</v>
      </c>
      <c r="J2222" s="53" t="n">
        <v>1</v>
      </c>
    </row>
    <row r="2223" customFormat="false" ht="15" hidden="false" customHeight="true" outlineLevel="0" collapsed="false">
      <c r="A2223" s="20" t="s">
        <v>6226</v>
      </c>
      <c r="B2223" s="165" t="s">
        <v>1691</v>
      </c>
      <c r="C2223" s="165" t="s">
        <v>1692</v>
      </c>
      <c r="D2223" s="165" t="s">
        <v>6227</v>
      </c>
      <c r="E2223" s="53" t="n">
        <v>32.26074</v>
      </c>
      <c r="F2223" s="53" t="n">
        <v>-104.1537</v>
      </c>
      <c r="G2223" s="53"/>
      <c r="H2223" s="53"/>
      <c r="I2223" s="173" t="s">
        <v>317</v>
      </c>
      <c r="J2223" s="53" t="n">
        <v>1</v>
      </c>
    </row>
    <row r="2224" customFormat="false" ht="15" hidden="false" customHeight="true" outlineLevel="0" collapsed="false">
      <c r="A2224" s="20" t="s">
        <v>6228</v>
      </c>
      <c r="B2224" s="165" t="s">
        <v>1691</v>
      </c>
      <c r="C2224" s="165" t="s">
        <v>1692</v>
      </c>
      <c r="D2224" s="165" t="s">
        <v>6229</v>
      </c>
      <c r="E2224" s="53" t="n">
        <v>32.254574</v>
      </c>
      <c r="F2224" s="53" t="n">
        <v>-104.1639</v>
      </c>
      <c r="G2224" s="53"/>
      <c r="H2224" s="53"/>
      <c r="I2224" s="173" t="s">
        <v>317</v>
      </c>
      <c r="J2224" s="53" t="n">
        <v>1</v>
      </c>
    </row>
    <row r="2225" customFormat="false" ht="15" hidden="false" customHeight="true" outlineLevel="0" collapsed="false">
      <c r="A2225" s="20" t="s">
        <v>6230</v>
      </c>
      <c r="B2225" s="165" t="s">
        <v>1691</v>
      </c>
      <c r="C2225" s="165" t="s">
        <v>1692</v>
      </c>
      <c r="D2225" s="165" t="s">
        <v>6231</v>
      </c>
      <c r="E2225" s="53" t="n">
        <v>32.260146</v>
      </c>
      <c r="F2225" s="53" t="n">
        <v>-104.11672</v>
      </c>
      <c r="G2225" s="53"/>
      <c r="H2225" s="53"/>
      <c r="I2225" s="173" t="s">
        <v>317</v>
      </c>
      <c r="J2225" s="53" t="n">
        <v>1</v>
      </c>
    </row>
    <row r="2226" customFormat="false" ht="15" hidden="false" customHeight="true" outlineLevel="0" collapsed="false">
      <c r="A2226" s="20" t="s">
        <v>6232</v>
      </c>
      <c r="B2226" s="165" t="s">
        <v>1691</v>
      </c>
      <c r="C2226" s="165" t="s">
        <v>1692</v>
      </c>
      <c r="D2226" s="165" t="s">
        <v>6233</v>
      </c>
      <c r="E2226" s="53" t="n">
        <v>32.230295</v>
      </c>
      <c r="F2226" s="53" t="n">
        <v>-104.13459</v>
      </c>
      <c r="G2226" s="53"/>
      <c r="H2226" s="53"/>
      <c r="I2226" s="173" t="s">
        <v>317</v>
      </c>
      <c r="J2226" s="53" t="n">
        <v>1</v>
      </c>
    </row>
    <row r="2227" customFormat="false" ht="15" hidden="false" customHeight="true" outlineLevel="0" collapsed="false">
      <c r="A2227" s="20" t="s">
        <v>6234</v>
      </c>
      <c r="B2227" s="165" t="s">
        <v>1691</v>
      </c>
      <c r="C2227" s="165" t="s">
        <v>1692</v>
      </c>
      <c r="D2227" s="165" t="s">
        <v>6235</v>
      </c>
      <c r="E2227" s="53" t="n">
        <v>32.153984</v>
      </c>
      <c r="F2227" s="53" t="n">
        <v>-104.2602</v>
      </c>
      <c r="G2227" s="53"/>
      <c r="H2227" s="53"/>
      <c r="I2227" s="173" t="s">
        <v>317</v>
      </c>
      <c r="J2227" s="53" t="n">
        <v>1</v>
      </c>
    </row>
    <row r="2228" customFormat="false" ht="15" hidden="false" customHeight="true" outlineLevel="0" collapsed="false">
      <c r="A2228" s="20" t="s">
        <v>6236</v>
      </c>
      <c r="B2228" s="165" t="s">
        <v>1691</v>
      </c>
      <c r="C2228" s="165" t="s">
        <v>1692</v>
      </c>
      <c r="D2228" s="165" t="s">
        <v>6237</v>
      </c>
      <c r="E2228" s="53" t="n">
        <v>32.180542</v>
      </c>
      <c r="F2228" s="53" t="n">
        <v>-104.22406</v>
      </c>
      <c r="G2228" s="53"/>
      <c r="H2228" s="53"/>
      <c r="I2228" s="173" t="s">
        <v>317</v>
      </c>
      <c r="J2228" s="53" t="n">
        <v>1</v>
      </c>
    </row>
    <row r="2229" customFormat="false" ht="15" hidden="false" customHeight="true" outlineLevel="0" collapsed="false">
      <c r="A2229" s="20" t="s">
        <v>6238</v>
      </c>
      <c r="B2229" s="165" t="s">
        <v>1691</v>
      </c>
      <c r="C2229" s="165" t="s">
        <v>1692</v>
      </c>
      <c r="D2229" s="165" t="s">
        <v>6239</v>
      </c>
      <c r="E2229" s="53" t="n">
        <v>32.246332</v>
      </c>
      <c r="F2229" s="53" t="n">
        <v>-104.10309</v>
      </c>
      <c r="G2229" s="53"/>
      <c r="H2229" s="53"/>
      <c r="I2229" s="173" t="s">
        <v>317</v>
      </c>
      <c r="J2229" s="53" t="n">
        <v>1</v>
      </c>
    </row>
    <row r="2230" customFormat="false" ht="15" hidden="false" customHeight="true" outlineLevel="0" collapsed="false">
      <c r="A2230" s="20" t="s">
        <v>6240</v>
      </c>
      <c r="B2230" s="165" t="s">
        <v>1691</v>
      </c>
      <c r="C2230" s="165" t="s">
        <v>1692</v>
      </c>
      <c r="D2230" s="165" t="s">
        <v>6241</v>
      </c>
      <c r="E2230" s="53" t="n">
        <v>32.254821</v>
      </c>
      <c r="F2230" s="53" t="n">
        <v>-104.07032</v>
      </c>
      <c r="G2230" s="53"/>
      <c r="H2230" s="53"/>
      <c r="I2230" s="173" t="s">
        <v>317</v>
      </c>
      <c r="J2230" s="53" t="n">
        <v>1</v>
      </c>
    </row>
    <row r="2231" customFormat="false" ht="15" hidden="false" customHeight="true" outlineLevel="0" collapsed="false">
      <c r="A2231" s="20" t="s">
        <v>6242</v>
      </c>
      <c r="B2231" s="165" t="s">
        <v>1691</v>
      </c>
      <c r="C2231" s="165" t="s">
        <v>1692</v>
      </c>
      <c r="D2231" s="165" t="s">
        <v>6243</v>
      </c>
      <c r="E2231" s="53" t="n">
        <v>32.255205</v>
      </c>
      <c r="F2231" s="53" t="n">
        <v>-104.07449</v>
      </c>
      <c r="G2231" s="53"/>
      <c r="H2231" s="53"/>
      <c r="I2231" s="173" t="s">
        <v>317</v>
      </c>
      <c r="J2231" s="53" t="n">
        <v>1</v>
      </c>
    </row>
    <row r="2232" customFormat="false" ht="15" hidden="false" customHeight="true" outlineLevel="0" collapsed="false">
      <c r="A2232" s="20" t="s">
        <v>6244</v>
      </c>
      <c r="B2232" s="165" t="s">
        <v>1691</v>
      </c>
      <c r="C2232" s="165" t="s">
        <v>1692</v>
      </c>
      <c r="D2232" s="165" t="s">
        <v>6245</v>
      </c>
      <c r="E2232" s="53" t="n">
        <v>32.276771</v>
      </c>
      <c r="F2232" s="53" t="n">
        <v>-104.04305</v>
      </c>
      <c r="G2232" s="53"/>
      <c r="H2232" s="53"/>
      <c r="I2232" s="173" t="s">
        <v>317</v>
      </c>
      <c r="J2232" s="53" t="n">
        <v>1</v>
      </c>
    </row>
    <row r="2233" customFormat="false" ht="15" hidden="false" customHeight="true" outlineLevel="0" collapsed="false">
      <c r="A2233" s="20" t="s">
        <v>6246</v>
      </c>
      <c r="B2233" s="165" t="s">
        <v>1691</v>
      </c>
      <c r="C2233" s="165" t="s">
        <v>1692</v>
      </c>
      <c r="D2233" s="165" t="s">
        <v>6247</v>
      </c>
      <c r="E2233" s="53" t="n">
        <v>32.310878</v>
      </c>
      <c r="F2233" s="53" t="n">
        <v>-103.99547</v>
      </c>
      <c r="G2233" s="53"/>
      <c r="H2233" s="53"/>
      <c r="I2233" s="173" t="s">
        <v>317</v>
      </c>
      <c r="J2233" s="53" t="n">
        <v>1</v>
      </c>
    </row>
    <row r="2234" customFormat="false" ht="15" hidden="false" customHeight="true" outlineLevel="0" collapsed="false">
      <c r="A2234" s="20" t="s">
        <v>6248</v>
      </c>
      <c r="B2234" s="165" t="s">
        <v>1691</v>
      </c>
      <c r="C2234" s="165" t="s">
        <v>1692</v>
      </c>
      <c r="D2234" s="165" t="s">
        <v>6249</v>
      </c>
      <c r="E2234" s="53" t="n">
        <v>32.253705</v>
      </c>
      <c r="F2234" s="53" t="n">
        <v>-104.08089</v>
      </c>
      <c r="G2234" s="53"/>
      <c r="H2234" s="53"/>
      <c r="I2234" s="173" t="s">
        <v>317</v>
      </c>
      <c r="J2234" s="53" t="n">
        <v>1</v>
      </c>
    </row>
    <row r="2235" customFormat="false" ht="15" hidden="false" customHeight="true" outlineLevel="0" collapsed="false">
      <c r="A2235" s="20" t="s">
        <v>6250</v>
      </c>
      <c r="B2235" s="165" t="s">
        <v>1691</v>
      </c>
      <c r="C2235" s="165" t="s">
        <v>1692</v>
      </c>
      <c r="D2235" s="165" t="s">
        <v>6251</v>
      </c>
      <c r="E2235" s="53" t="n">
        <v>32.236172</v>
      </c>
      <c r="F2235" s="53" t="n">
        <v>-104.09251</v>
      </c>
      <c r="G2235" s="53"/>
      <c r="H2235" s="53"/>
      <c r="I2235" s="173" t="s">
        <v>317</v>
      </c>
      <c r="J2235" s="53" t="n">
        <v>1</v>
      </c>
    </row>
    <row r="2236" customFormat="false" ht="15" hidden="false" customHeight="true" outlineLevel="0" collapsed="false">
      <c r="A2236" s="20" t="s">
        <v>6252</v>
      </c>
      <c r="B2236" s="165" t="s">
        <v>1691</v>
      </c>
      <c r="C2236" s="165" t="s">
        <v>1692</v>
      </c>
      <c r="D2236" s="165" t="s">
        <v>6253</v>
      </c>
      <c r="E2236" s="53" t="n">
        <v>32.2065359</v>
      </c>
      <c r="F2236" s="53" t="n">
        <v>-104.06529</v>
      </c>
      <c r="G2236" s="53"/>
      <c r="H2236" s="53"/>
      <c r="I2236" s="173" t="s">
        <v>317</v>
      </c>
      <c r="J2236" s="53" t="n">
        <v>1</v>
      </c>
    </row>
    <row r="2237" customFormat="false" ht="15" hidden="false" customHeight="true" outlineLevel="0" collapsed="false">
      <c r="A2237" s="20" t="s">
        <v>6254</v>
      </c>
      <c r="B2237" s="165" t="s">
        <v>1691</v>
      </c>
      <c r="C2237" s="165" t="s">
        <v>1692</v>
      </c>
      <c r="D2237" s="165" t="s">
        <v>6255</v>
      </c>
      <c r="E2237" s="53" t="n">
        <v>32.243001</v>
      </c>
      <c r="F2237" s="53" t="n">
        <v>-104.0353</v>
      </c>
      <c r="G2237" s="53"/>
      <c r="H2237" s="53"/>
      <c r="I2237" s="173" t="s">
        <v>317</v>
      </c>
      <c r="J2237" s="53" t="n">
        <v>1</v>
      </c>
    </row>
    <row r="2238" customFormat="false" ht="15" hidden="false" customHeight="true" outlineLevel="0" collapsed="false">
      <c r="A2238" s="20" t="s">
        <v>6256</v>
      </c>
      <c r="B2238" s="165" t="s">
        <v>1691</v>
      </c>
      <c r="C2238" s="165" t="s">
        <v>1692</v>
      </c>
      <c r="D2238" s="165" t="s">
        <v>6257</v>
      </c>
      <c r="E2238" s="53" t="n">
        <v>32.190873</v>
      </c>
      <c r="F2238" s="53" t="n">
        <v>-104.03338</v>
      </c>
      <c r="G2238" s="53"/>
      <c r="H2238" s="53"/>
      <c r="I2238" s="173" t="s">
        <v>317</v>
      </c>
      <c r="J2238" s="53" t="n">
        <v>1</v>
      </c>
    </row>
    <row r="2239" customFormat="false" ht="15" hidden="false" customHeight="true" outlineLevel="0" collapsed="false">
      <c r="A2239" s="20" t="s">
        <v>6258</v>
      </c>
      <c r="B2239" s="165" t="s">
        <v>1691</v>
      </c>
      <c r="C2239" s="165" t="s">
        <v>1692</v>
      </c>
      <c r="D2239" s="165" t="s">
        <v>6259</v>
      </c>
      <c r="E2239" s="53" t="n">
        <v>32.185256</v>
      </c>
      <c r="F2239" s="53" t="n">
        <v>-104.01345</v>
      </c>
      <c r="G2239" s="53"/>
      <c r="H2239" s="53"/>
      <c r="I2239" s="173" t="s">
        <v>317</v>
      </c>
      <c r="J2239" s="53" t="n">
        <v>1</v>
      </c>
    </row>
    <row r="2240" customFormat="false" ht="15" hidden="false" customHeight="true" outlineLevel="0" collapsed="false">
      <c r="A2240" s="20" t="s">
        <v>6260</v>
      </c>
      <c r="B2240" s="165" t="s">
        <v>1691</v>
      </c>
      <c r="C2240" s="165" t="s">
        <v>1692</v>
      </c>
      <c r="D2240" s="165" t="s">
        <v>6261</v>
      </c>
      <c r="E2240" s="53" t="n">
        <v>31.949768</v>
      </c>
      <c r="F2240" s="53" t="n">
        <v>-104.31741</v>
      </c>
      <c r="G2240" s="53"/>
      <c r="H2240" s="53"/>
      <c r="I2240" s="173" t="s">
        <v>317</v>
      </c>
      <c r="J2240" s="53" t="n">
        <v>1</v>
      </c>
    </row>
    <row r="2241" customFormat="false" ht="15" hidden="false" customHeight="true" outlineLevel="0" collapsed="false">
      <c r="A2241" s="20" t="s">
        <v>6262</v>
      </c>
      <c r="B2241" s="165" t="s">
        <v>1691</v>
      </c>
      <c r="C2241" s="165" t="s">
        <v>1692</v>
      </c>
      <c r="D2241" s="165" t="s">
        <v>6263</v>
      </c>
      <c r="E2241" s="53" t="n">
        <v>32.123638</v>
      </c>
      <c r="F2241" s="53" t="n">
        <v>-103.99269</v>
      </c>
      <c r="G2241" s="53"/>
      <c r="H2241" s="53"/>
      <c r="I2241" s="173" t="s">
        <v>317</v>
      </c>
      <c r="J2241" s="53" t="n">
        <v>1</v>
      </c>
    </row>
    <row r="2242" customFormat="false" ht="15" hidden="false" customHeight="true" outlineLevel="0" collapsed="false">
      <c r="A2242" s="20" t="s">
        <v>6264</v>
      </c>
      <c r="B2242" s="165" t="s">
        <v>1691</v>
      </c>
      <c r="C2242" s="165" t="s">
        <v>1692</v>
      </c>
      <c r="D2242" s="165" t="s">
        <v>6265</v>
      </c>
      <c r="E2242" s="53" t="n">
        <v>32.113679</v>
      </c>
      <c r="F2242" s="53" t="n">
        <v>-104.01465</v>
      </c>
      <c r="G2242" s="53"/>
      <c r="H2242" s="53"/>
      <c r="I2242" s="173" t="s">
        <v>317</v>
      </c>
      <c r="J2242" s="53" t="n">
        <v>1</v>
      </c>
    </row>
    <row r="2243" customFormat="false" ht="15" hidden="false" customHeight="true" outlineLevel="0" collapsed="false">
      <c r="A2243" s="20" t="s">
        <v>6266</v>
      </c>
      <c r="B2243" s="165" t="s">
        <v>1691</v>
      </c>
      <c r="C2243" s="165" t="s">
        <v>1692</v>
      </c>
      <c r="D2243" s="165" t="s">
        <v>6267</v>
      </c>
      <c r="E2243" s="53" t="n">
        <v>32.193026</v>
      </c>
      <c r="F2243" s="53" t="n">
        <v>-103.82804</v>
      </c>
      <c r="G2243" s="53"/>
      <c r="H2243" s="53"/>
      <c r="I2243" s="173" t="s">
        <v>317</v>
      </c>
      <c r="J2243" s="53" t="n">
        <v>1</v>
      </c>
    </row>
    <row r="2244" customFormat="false" ht="15" hidden="false" customHeight="true" outlineLevel="0" collapsed="false">
      <c r="A2244" s="20" t="s">
        <v>6268</v>
      </c>
      <c r="B2244" s="165" t="s">
        <v>1691</v>
      </c>
      <c r="C2244" s="165" t="s">
        <v>1692</v>
      </c>
      <c r="D2244" s="165" t="s">
        <v>6269</v>
      </c>
      <c r="E2244" s="53" t="n">
        <v>31.980844</v>
      </c>
      <c r="F2244" s="53" t="n">
        <v>-104.20707</v>
      </c>
      <c r="G2244" s="53"/>
      <c r="H2244" s="53"/>
      <c r="I2244" s="173" t="s">
        <v>317</v>
      </c>
      <c r="J2244" s="53" t="n">
        <v>1</v>
      </c>
    </row>
    <row r="2245" customFormat="false" ht="15" hidden="false" customHeight="true" outlineLevel="0" collapsed="false">
      <c r="A2245" s="20" t="s">
        <v>6270</v>
      </c>
      <c r="B2245" s="165" t="s">
        <v>1691</v>
      </c>
      <c r="C2245" s="165" t="s">
        <v>1692</v>
      </c>
      <c r="D2245" s="165" t="s">
        <v>6271</v>
      </c>
      <c r="E2245" s="53" t="n">
        <v>31.034135</v>
      </c>
      <c r="F2245" s="53" t="n">
        <v>-102.87764</v>
      </c>
      <c r="G2245" s="53"/>
      <c r="H2245" s="53"/>
      <c r="I2245" s="173" t="s">
        <v>317</v>
      </c>
      <c r="J2245" s="53" t="n">
        <v>1</v>
      </c>
    </row>
    <row r="2246" customFormat="false" ht="15" hidden="false" customHeight="true" outlineLevel="0" collapsed="false">
      <c r="A2246" s="20" t="s">
        <v>6272</v>
      </c>
      <c r="B2246" s="165" t="s">
        <v>1691</v>
      </c>
      <c r="C2246" s="165" t="s">
        <v>1692</v>
      </c>
      <c r="D2246" s="165" t="s">
        <v>6273</v>
      </c>
      <c r="E2246" s="53" t="n">
        <v>30.997524</v>
      </c>
      <c r="F2246" s="53" t="n">
        <v>-102.92288</v>
      </c>
      <c r="G2246" s="53"/>
      <c r="H2246" s="53"/>
      <c r="I2246" s="173" t="s">
        <v>317</v>
      </c>
      <c r="J2246" s="53" t="n">
        <v>1</v>
      </c>
    </row>
    <row r="2247" customFormat="false" ht="15" hidden="false" customHeight="true" outlineLevel="0" collapsed="false">
      <c r="A2247" s="20" t="s">
        <v>6274</v>
      </c>
      <c r="B2247" s="165" t="s">
        <v>1691</v>
      </c>
      <c r="C2247" s="165" t="s">
        <v>1692</v>
      </c>
      <c r="D2247" s="165" t="s">
        <v>6275</v>
      </c>
      <c r="E2247" s="53" t="n">
        <v>30.993087</v>
      </c>
      <c r="F2247" s="53" t="n">
        <v>-102.94208</v>
      </c>
      <c r="G2247" s="53"/>
      <c r="H2247" s="53"/>
      <c r="I2247" s="173" t="s">
        <v>317</v>
      </c>
      <c r="J2247" s="53" t="n">
        <v>1</v>
      </c>
    </row>
    <row r="2248" customFormat="false" ht="15" hidden="false" customHeight="true" outlineLevel="0" collapsed="false">
      <c r="A2248" s="20" t="s">
        <v>6276</v>
      </c>
      <c r="B2248" s="165" t="s">
        <v>1691</v>
      </c>
      <c r="C2248" s="165" t="s">
        <v>1692</v>
      </c>
      <c r="D2248" s="165" t="s">
        <v>6277</v>
      </c>
      <c r="E2248" s="53" t="n">
        <v>30.990048</v>
      </c>
      <c r="F2248" s="53" t="n">
        <v>-103.00138</v>
      </c>
      <c r="G2248" s="53"/>
      <c r="H2248" s="53"/>
      <c r="I2248" s="173" t="s">
        <v>317</v>
      </c>
      <c r="J2248" s="53" t="n">
        <v>1</v>
      </c>
    </row>
    <row r="2249" customFormat="false" ht="15" hidden="false" customHeight="true" outlineLevel="0" collapsed="false">
      <c r="A2249" s="20" t="s">
        <v>6278</v>
      </c>
      <c r="B2249" s="165" t="s">
        <v>1691</v>
      </c>
      <c r="C2249" s="165" t="s">
        <v>1692</v>
      </c>
      <c r="D2249" s="165" t="s">
        <v>6279</v>
      </c>
      <c r="E2249" s="53" t="n">
        <v>31.05184733</v>
      </c>
      <c r="F2249" s="53" t="n">
        <v>-102.9085233</v>
      </c>
      <c r="G2249" s="53"/>
      <c r="H2249" s="53"/>
      <c r="I2249" s="173" t="s">
        <v>317</v>
      </c>
      <c r="J2249" s="53" t="n">
        <v>1</v>
      </c>
    </row>
    <row r="2250" customFormat="false" ht="15" hidden="false" customHeight="true" outlineLevel="0" collapsed="false">
      <c r="A2250" s="20" t="s">
        <v>6280</v>
      </c>
      <c r="B2250" s="165" t="s">
        <v>1691</v>
      </c>
      <c r="C2250" s="165" t="s">
        <v>1692</v>
      </c>
      <c r="D2250" s="165" t="s">
        <v>6281</v>
      </c>
      <c r="E2250" s="53" t="n">
        <v>30.989214</v>
      </c>
      <c r="F2250" s="53" t="n">
        <v>-102.99616</v>
      </c>
      <c r="G2250" s="53"/>
      <c r="H2250" s="53"/>
      <c r="I2250" s="173" t="s">
        <v>317</v>
      </c>
      <c r="J2250" s="53" t="n">
        <v>1</v>
      </c>
    </row>
    <row r="2251" customFormat="false" ht="15" hidden="false" customHeight="true" outlineLevel="0" collapsed="false">
      <c r="A2251" s="20" t="s">
        <v>6282</v>
      </c>
      <c r="B2251" s="165" t="s">
        <v>1691</v>
      </c>
      <c r="C2251" s="165" t="s">
        <v>1692</v>
      </c>
      <c r="D2251" s="165" t="s">
        <v>6283</v>
      </c>
      <c r="E2251" s="53" t="n">
        <v>31.070733</v>
      </c>
      <c r="F2251" s="53" t="n">
        <v>-102.920775</v>
      </c>
      <c r="G2251" s="53"/>
      <c r="H2251" s="53"/>
      <c r="I2251" s="173" t="s">
        <v>317</v>
      </c>
      <c r="J2251" s="53" t="n">
        <v>1</v>
      </c>
    </row>
    <row r="2252" customFormat="false" ht="15" hidden="false" customHeight="true" outlineLevel="0" collapsed="false">
      <c r="A2252" s="20" t="s">
        <v>6284</v>
      </c>
      <c r="B2252" s="165" t="s">
        <v>1691</v>
      </c>
      <c r="C2252" s="165" t="s">
        <v>1692</v>
      </c>
      <c r="D2252" s="165" t="s">
        <v>6285</v>
      </c>
      <c r="E2252" s="53" t="n">
        <v>31.013034</v>
      </c>
      <c r="F2252" s="53" t="n">
        <v>-102.99603</v>
      </c>
      <c r="G2252" s="53"/>
      <c r="H2252" s="53"/>
      <c r="I2252" s="173" t="s">
        <v>317</v>
      </c>
      <c r="J2252" s="53" t="n">
        <v>1</v>
      </c>
    </row>
    <row r="2253" customFormat="false" ht="15" hidden="false" customHeight="true" outlineLevel="0" collapsed="false">
      <c r="A2253" s="20" t="s">
        <v>6286</v>
      </c>
      <c r="B2253" s="165" t="s">
        <v>1691</v>
      </c>
      <c r="C2253" s="165" t="s">
        <v>1692</v>
      </c>
      <c r="D2253" s="165" t="s">
        <v>6287</v>
      </c>
      <c r="E2253" s="53" t="n">
        <v>31.001884</v>
      </c>
      <c r="F2253" s="53" t="n">
        <v>-103.01842</v>
      </c>
      <c r="G2253" s="53"/>
      <c r="H2253" s="53"/>
      <c r="I2253" s="173" t="s">
        <v>317</v>
      </c>
      <c r="J2253" s="53" t="n">
        <v>1</v>
      </c>
    </row>
    <row r="2254" customFormat="false" ht="15" hidden="false" customHeight="true" outlineLevel="0" collapsed="false">
      <c r="A2254" s="20" t="s">
        <v>6288</v>
      </c>
      <c r="B2254" s="165" t="s">
        <v>1691</v>
      </c>
      <c r="C2254" s="165" t="s">
        <v>1692</v>
      </c>
      <c r="D2254" s="165" t="s">
        <v>6289</v>
      </c>
      <c r="E2254" s="53" t="n">
        <v>30.994916</v>
      </c>
      <c r="F2254" s="53" t="n">
        <v>-103.02383</v>
      </c>
      <c r="G2254" s="53"/>
      <c r="H2254" s="53"/>
      <c r="I2254" s="173" t="s">
        <v>317</v>
      </c>
      <c r="J2254" s="53" t="n">
        <v>1</v>
      </c>
    </row>
    <row r="2255" customFormat="false" ht="15" hidden="false" customHeight="true" outlineLevel="0" collapsed="false">
      <c r="A2255" s="20" t="s">
        <v>6290</v>
      </c>
      <c r="B2255" s="165" t="s">
        <v>1691</v>
      </c>
      <c r="C2255" s="165" t="s">
        <v>1692</v>
      </c>
      <c r="D2255" s="165" t="s">
        <v>6291</v>
      </c>
      <c r="E2255" s="53" t="n">
        <v>31.079808</v>
      </c>
      <c r="F2255" s="53" t="n">
        <v>-102.92219</v>
      </c>
      <c r="G2255" s="53"/>
      <c r="H2255" s="53"/>
      <c r="I2255" s="173" t="s">
        <v>317</v>
      </c>
      <c r="J2255" s="53" t="n">
        <v>1</v>
      </c>
    </row>
    <row r="2256" customFormat="false" ht="15" hidden="false" customHeight="true" outlineLevel="0" collapsed="false">
      <c r="A2256" s="20" t="s">
        <v>6292</v>
      </c>
      <c r="B2256" s="165" t="s">
        <v>1691</v>
      </c>
      <c r="C2256" s="165" t="s">
        <v>1692</v>
      </c>
      <c r="D2256" s="165" t="s">
        <v>6293</v>
      </c>
      <c r="E2256" s="53" t="n">
        <v>31.07235</v>
      </c>
      <c r="F2256" s="53" t="n">
        <v>-102.92352</v>
      </c>
      <c r="G2256" s="53"/>
      <c r="H2256" s="53"/>
      <c r="I2256" s="173" t="s">
        <v>317</v>
      </c>
      <c r="J2256" s="53" t="n">
        <v>1</v>
      </c>
    </row>
    <row r="2257" customFormat="false" ht="15" hidden="false" customHeight="true" outlineLevel="0" collapsed="false">
      <c r="A2257" s="20" t="s">
        <v>6294</v>
      </c>
      <c r="B2257" s="165" t="s">
        <v>1691</v>
      </c>
      <c r="C2257" s="165" t="s">
        <v>1692</v>
      </c>
      <c r="D2257" s="165" t="s">
        <v>6295</v>
      </c>
      <c r="E2257" s="53" t="n">
        <v>31.076827</v>
      </c>
      <c r="F2257" s="53" t="n">
        <v>-102.99027</v>
      </c>
      <c r="G2257" s="53"/>
      <c r="H2257" s="53"/>
      <c r="I2257" s="173" t="s">
        <v>317</v>
      </c>
      <c r="J2257" s="53" t="n">
        <v>1</v>
      </c>
    </row>
    <row r="2258" customFormat="false" ht="15" hidden="false" customHeight="true" outlineLevel="0" collapsed="false">
      <c r="A2258" s="20" t="s">
        <v>6296</v>
      </c>
      <c r="B2258" s="165" t="s">
        <v>1691</v>
      </c>
      <c r="C2258" s="165" t="s">
        <v>1692</v>
      </c>
      <c r="D2258" s="165" t="s">
        <v>6297</v>
      </c>
      <c r="E2258" s="53" t="n">
        <v>31.068964</v>
      </c>
      <c r="F2258" s="53" t="n">
        <v>-103.041</v>
      </c>
      <c r="G2258" s="53"/>
      <c r="H2258" s="53"/>
      <c r="I2258" s="173" t="s">
        <v>317</v>
      </c>
      <c r="J2258" s="53" t="n">
        <v>1</v>
      </c>
    </row>
    <row r="2259" customFormat="false" ht="15" hidden="false" customHeight="true" outlineLevel="0" collapsed="false">
      <c r="A2259" s="20" t="s">
        <v>6298</v>
      </c>
      <c r="B2259" s="165" t="s">
        <v>1691</v>
      </c>
      <c r="C2259" s="165" t="s">
        <v>1692</v>
      </c>
      <c r="D2259" s="165" t="s">
        <v>6299</v>
      </c>
      <c r="E2259" s="53" t="n">
        <v>31.288519</v>
      </c>
      <c r="F2259" s="53" t="n">
        <v>-103.41781</v>
      </c>
      <c r="G2259" s="53"/>
      <c r="H2259" s="53"/>
      <c r="I2259" s="173" t="s">
        <v>317</v>
      </c>
      <c r="J2259" s="53" t="n">
        <v>1</v>
      </c>
    </row>
    <row r="2260" customFormat="false" ht="15" hidden="false" customHeight="true" outlineLevel="0" collapsed="false">
      <c r="A2260" s="20" t="s">
        <v>6300</v>
      </c>
      <c r="B2260" s="165" t="s">
        <v>1691</v>
      </c>
      <c r="C2260" s="165" t="s">
        <v>1692</v>
      </c>
      <c r="D2260" s="165" t="s">
        <v>6301</v>
      </c>
      <c r="E2260" s="53" t="n">
        <v>31.275856</v>
      </c>
      <c r="F2260" s="53" t="n">
        <v>-103.44465</v>
      </c>
      <c r="G2260" s="53"/>
      <c r="H2260" s="53"/>
      <c r="I2260" s="173" t="s">
        <v>317</v>
      </c>
      <c r="J2260" s="53" t="n">
        <v>1</v>
      </c>
    </row>
    <row r="2261" customFormat="false" ht="15" hidden="false" customHeight="true" outlineLevel="0" collapsed="false">
      <c r="A2261" s="20" t="s">
        <v>6302</v>
      </c>
      <c r="B2261" s="165" t="s">
        <v>1691</v>
      </c>
      <c r="C2261" s="165" t="s">
        <v>1692</v>
      </c>
      <c r="D2261" s="165" t="s">
        <v>6303</v>
      </c>
      <c r="E2261" s="53" t="n">
        <v>31.361638</v>
      </c>
      <c r="F2261" s="53" t="n">
        <v>-103.27342</v>
      </c>
      <c r="G2261" s="53"/>
      <c r="H2261" s="53"/>
      <c r="I2261" s="173" t="s">
        <v>317</v>
      </c>
      <c r="J2261" s="53" t="n">
        <v>1</v>
      </c>
    </row>
    <row r="2262" customFormat="false" ht="15" hidden="false" customHeight="true" outlineLevel="0" collapsed="false">
      <c r="A2262" s="20" t="s">
        <v>6304</v>
      </c>
      <c r="B2262" s="165" t="s">
        <v>1691</v>
      </c>
      <c r="C2262" s="165" t="s">
        <v>1692</v>
      </c>
      <c r="D2262" s="165" t="s">
        <v>6305</v>
      </c>
      <c r="E2262" s="53" t="n">
        <v>31.234527</v>
      </c>
      <c r="F2262" s="53" t="n">
        <v>-103.48357</v>
      </c>
      <c r="G2262" s="53"/>
      <c r="H2262" s="53"/>
      <c r="I2262" s="173" t="s">
        <v>317</v>
      </c>
      <c r="J2262" s="53" t="n">
        <v>1</v>
      </c>
    </row>
    <row r="2263" customFormat="false" ht="15" hidden="false" customHeight="true" outlineLevel="0" collapsed="false">
      <c r="A2263" s="20" t="s">
        <v>6306</v>
      </c>
      <c r="B2263" s="165" t="s">
        <v>1691</v>
      </c>
      <c r="C2263" s="165" t="s">
        <v>1692</v>
      </c>
      <c r="D2263" s="165" t="s">
        <v>6307</v>
      </c>
      <c r="E2263" s="53" t="n">
        <v>31.231856</v>
      </c>
      <c r="F2263" s="53" t="n">
        <v>-103.47</v>
      </c>
      <c r="G2263" s="53"/>
      <c r="H2263" s="53"/>
      <c r="I2263" s="173" t="s">
        <v>317</v>
      </c>
      <c r="J2263" s="53" t="n">
        <v>1</v>
      </c>
    </row>
    <row r="2264" customFormat="false" ht="15" hidden="false" customHeight="true" outlineLevel="0" collapsed="false">
      <c r="A2264" s="20" t="s">
        <v>6308</v>
      </c>
      <c r="B2264" s="165" t="s">
        <v>1691</v>
      </c>
      <c r="C2264" s="165" t="s">
        <v>1692</v>
      </c>
      <c r="D2264" s="165" t="s">
        <v>6309</v>
      </c>
      <c r="E2264" s="53" t="n">
        <v>31.239872</v>
      </c>
      <c r="F2264" s="53" t="n">
        <v>-103.44597</v>
      </c>
      <c r="G2264" s="53"/>
      <c r="H2264" s="53"/>
      <c r="I2264" s="173" t="s">
        <v>317</v>
      </c>
      <c r="J2264" s="53" t="n">
        <v>1</v>
      </c>
    </row>
    <row r="2265" customFormat="false" ht="15" hidden="false" customHeight="true" outlineLevel="0" collapsed="false">
      <c r="A2265" s="20" t="s">
        <v>6310</v>
      </c>
      <c r="B2265" s="165" t="s">
        <v>1691</v>
      </c>
      <c r="C2265" s="165" t="s">
        <v>1692</v>
      </c>
      <c r="D2265" s="165" t="s">
        <v>6311</v>
      </c>
      <c r="E2265" s="53" t="n">
        <v>31.282392</v>
      </c>
      <c r="F2265" s="53" t="n">
        <v>-103.361505</v>
      </c>
      <c r="G2265" s="53"/>
      <c r="H2265" s="53"/>
      <c r="I2265" s="173" t="s">
        <v>317</v>
      </c>
      <c r="J2265" s="53" t="n">
        <v>1</v>
      </c>
    </row>
    <row r="2266" customFormat="false" ht="15" hidden="false" customHeight="true" outlineLevel="0" collapsed="false">
      <c r="A2266" s="20" t="s">
        <v>6312</v>
      </c>
      <c r="B2266" s="165" t="s">
        <v>1691</v>
      </c>
      <c r="C2266" s="165" t="s">
        <v>1692</v>
      </c>
      <c r="D2266" s="165" t="s">
        <v>6313</v>
      </c>
      <c r="E2266" s="53" t="n">
        <v>31.342987</v>
      </c>
      <c r="F2266" s="53" t="n">
        <v>-103.29682</v>
      </c>
      <c r="G2266" s="53"/>
      <c r="H2266" s="53"/>
      <c r="I2266" s="173" t="s">
        <v>317</v>
      </c>
      <c r="J2266" s="53" t="n">
        <v>1</v>
      </c>
    </row>
    <row r="2267" customFormat="false" ht="15" hidden="false" customHeight="true" outlineLevel="0" collapsed="false">
      <c r="A2267" s="20" t="s">
        <v>6314</v>
      </c>
      <c r="B2267" s="165" t="s">
        <v>1691</v>
      </c>
      <c r="C2267" s="165" t="s">
        <v>1692</v>
      </c>
      <c r="D2267" s="165" t="s">
        <v>6315</v>
      </c>
      <c r="E2267" s="53" t="n">
        <v>31.358532</v>
      </c>
      <c r="F2267" s="53" t="n">
        <v>-103.26868</v>
      </c>
      <c r="G2267" s="53"/>
      <c r="H2267" s="53"/>
      <c r="I2267" s="173" t="s">
        <v>317</v>
      </c>
      <c r="J2267" s="53" t="n">
        <v>1</v>
      </c>
    </row>
    <row r="2268" customFormat="false" ht="15" hidden="false" customHeight="true" outlineLevel="0" collapsed="false">
      <c r="A2268" s="20" t="s">
        <v>6316</v>
      </c>
      <c r="B2268" s="165" t="s">
        <v>1691</v>
      </c>
      <c r="C2268" s="165" t="s">
        <v>1692</v>
      </c>
      <c r="D2268" s="165" t="s">
        <v>6317</v>
      </c>
      <c r="E2268" s="53" t="n">
        <v>31.364558</v>
      </c>
      <c r="F2268" s="53" t="n">
        <v>-103.24776</v>
      </c>
      <c r="G2268" s="53"/>
      <c r="H2268" s="53"/>
      <c r="I2268" s="173" t="s">
        <v>317</v>
      </c>
      <c r="J2268" s="53" t="n">
        <v>1</v>
      </c>
    </row>
    <row r="2269" customFormat="false" ht="15" hidden="false" customHeight="true" outlineLevel="0" collapsed="false">
      <c r="A2269" s="20" t="s">
        <v>6318</v>
      </c>
      <c r="B2269" s="165" t="s">
        <v>1691</v>
      </c>
      <c r="C2269" s="165" t="s">
        <v>1692</v>
      </c>
      <c r="D2269" s="165" t="s">
        <v>6319</v>
      </c>
      <c r="E2269" s="53" t="n">
        <v>31.36331</v>
      </c>
      <c r="F2269" s="53" t="n">
        <v>-103.23964</v>
      </c>
      <c r="G2269" s="53"/>
      <c r="H2269" s="53"/>
      <c r="I2269" s="173" t="s">
        <v>317</v>
      </c>
      <c r="J2269" s="53" t="n">
        <v>1</v>
      </c>
    </row>
    <row r="2270" customFormat="false" ht="15" hidden="false" customHeight="true" outlineLevel="0" collapsed="false">
      <c r="A2270" s="20" t="s">
        <v>6320</v>
      </c>
      <c r="B2270" s="165" t="s">
        <v>1691</v>
      </c>
      <c r="C2270" s="165" t="s">
        <v>1692</v>
      </c>
      <c r="D2270" s="165" t="s">
        <v>6321</v>
      </c>
      <c r="E2270" s="53" t="n">
        <v>31.35792</v>
      </c>
      <c r="F2270" s="53" t="n">
        <v>-103.23584</v>
      </c>
      <c r="G2270" s="53"/>
      <c r="H2270" s="53"/>
      <c r="I2270" s="173" t="s">
        <v>317</v>
      </c>
      <c r="J2270" s="53" t="n">
        <v>1</v>
      </c>
    </row>
    <row r="2271" customFormat="false" ht="15" hidden="false" customHeight="true" outlineLevel="0" collapsed="false">
      <c r="A2271" s="20" t="s">
        <v>6322</v>
      </c>
      <c r="B2271" s="165" t="s">
        <v>1691</v>
      </c>
      <c r="C2271" s="165" t="s">
        <v>1692</v>
      </c>
      <c r="D2271" s="165" t="s">
        <v>6323</v>
      </c>
      <c r="E2271" s="53" t="n">
        <v>31.317488</v>
      </c>
      <c r="F2271" s="53" t="n">
        <v>-103.34215</v>
      </c>
      <c r="G2271" s="53"/>
      <c r="H2271" s="53"/>
      <c r="I2271" s="173" t="s">
        <v>317</v>
      </c>
      <c r="J2271" s="53" t="n">
        <v>1</v>
      </c>
    </row>
    <row r="2272" customFormat="false" ht="15" hidden="false" customHeight="true" outlineLevel="0" collapsed="false">
      <c r="A2272" s="20" t="s">
        <v>6324</v>
      </c>
      <c r="B2272" s="165" t="s">
        <v>1691</v>
      </c>
      <c r="C2272" s="165" t="s">
        <v>1692</v>
      </c>
      <c r="D2272" s="165" t="s">
        <v>6325</v>
      </c>
      <c r="E2272" s="53" t="n">
        <v>31.047097</v>
      </c>
      <c r="F2272" s="53" t="n">
        <v>-103.73774</v>
      </c>
      <c r="G2272" s="53"/>
      <c r="H2272" s="53"/>
      <c r="I2272" s="173" t="s">
        <v>317</v>
      </c>
      <c r="J2272" s="53" t="n">
        <v>1</v>
      </c>
    </row>
    <row r="2273" customFormat="false" ht="15" hidden="false" customHeight="true" outlineLevel="0" collapsed="false">
      <c r="A2273" s="20" t="s">
        <v>6326</v>
      </c>
      <c r="B2273" s="165" t="s">
        <v>1691</v>
      </c>
      <c r="C2273" s="165" t="s">
        <v>1692</v>
      </c>
      <c r="D2273" s="165" t="s">
        <v>6327</v>
      </c>
      <c r="E2273" s="53" t="n">
        <v>31.153889</v>
      </c>
      <c r="F2273" s="53" t="n">
        <v>-103.56856</v>
      </c>
      <c r="G2273" s="53"/>
      <c r="H2273" s="53"/>
      <c r="I2273" s="173" t="s">
        <v>317</v>
      </c>
      <c r="J2273" s="53" t="n">
        <v>1</v>
      </c>
    </row>
    <row r="2274" customFormat="false" ht="15" hidden="false" customHeight="true" outlineLevel="0" collapsed="false">
      <c r="A2274" s="20" t="s">
        <v>6328</v>
      </c>
      <c r="B2274" s="165" t="s">
        <v>1691</v>
      </c>
      <c r="C2274" s="165" t="s">
        <v>1692</v>
      </c>
      <c r="D2274" s="165" t="s">
        <v>6329</v>
      </c>
      <c r="E2274" s="53" t="n">
        <v>31.265934</v>
      </c>
      <c r="F2274" s="53" t="n">
        <v>-103.39487</v>
      </c>
      <c r="G2274" s="53"/>
      <c r="H2274" s="53"/>
      <c r="I2274" s="173" t="s">
        <v>317</v>
      </c>
      <c r="J2274" s="53" t="n">
        <v>1</v>
      </c>
    </row>
    <row r="2275" customFormat="false" ht="15" hidden="false" customHeight="true" outlineLevel="0" collapsed="false">
      <c r="A2275" s="20" t="s">
        <v>6330</v>
      </c>
      <c r="B2275" s="165" t="s">
        <v>1691</v>
      </c>
      <c r="C2275" s="165" t="s">
        <v>1692</v>
      </c>
      <c r="D2275" s="165" t="s">
        <v>6331</v>
      </c>
      <c r="E2275" s="53" t="n">
        <v>31.272245</v>
      </c>
      <c r="F2275" s="53" t="n">
        <v>-103.38509</v>
      </c>
      <c r="G2275" s="53"/>
      <c r="H2275" s="53"/>
      <c r="I2275" s="173" t="s">
        <v>317</v>
      </c>
      <c r="J2275" s="53" t="n">
        <v>1</v>
      </c>
    </row>
    <row r="2276" customFormat="false" ht="15" hidden="false" customHeight="true" outlineLevel="0" collapsed="false">
      <c r="A2276" s="20" t="s">
        <v>6332</v>
      </c>
      <c r="B2276" s="165" t="s">
        <v>1691</v>
      </c>
      <c r="C2276" s="165" t="s">
        <v>1692</v>
      </c>
      <c r="D2276" s="165" t="s">
        <v>6333</v>
      </c>
      <c r="E2276" s="53" t="n">
        <v>31.2556395</v>
      </c>
      <c r="F2276" s="53" t="n">
        <v>-103.36085</v>
      </c>
      <c r="G2276" s="53"/>
      <c r="H2276" s="53"/>
      <c r="I2276" s="173" t="s">
        <v>317</v>
      </c>
      <c r="J2276" s="53" t="n">
        <v>1</v>
      </c>
    </row>
    <row r="2277" customFormat="false" ht="15" hidden="false" customHeight="true" outlineLevel="0" collapsed="false">
      <c r="A2277" s="20" t="s">
        <v>6334</v>
      </c>
      <c r="B2277" s="165" t="s">
        <v>1691</v>
      </c>
      <c r="C2277" s="165" t="s">
        <v>1692</v>
      </c>
      <c r="D2277" s="165" t="s">
        <v>6335</v>
      </c>
      <c r="E2277" s="53" t="n">
        <v>31.282057</v>
      </c>
      <c r="F2277" s="53" t="n">
        <v>-103.34606</v>
      </c>
      <c r="G2277" s="53"/>
      <c r="H2277" s="53"/>
      <c r="I2277" s="173" t="s">
        <v>317</v>
      </c>
      <c r="J2277" s="53" t="n">
        <v>1</v>
      </c>
    </row>
    <row r="2278" customFormat="false" ht="15" hidden="false" customHeight="true" outlineLevel="0" collapsed="false">
      <c r="A2278" s="20" t="s">
        <v>6336</v>
      </c>
      <c r="B2278" s="165" t="s">
        <v>1691</v>
      </c>
      <c r="C2278" s="165" t="s">
        <v>1692</v>
      </c>
      <c r="D2278" s="165" t="s">
        <v>6337</v>
      </c>
      <c r="E2278" s="53" t="n">
        <v>31.316899</v>
      </c>
      <c r="F2278" s="53" t="n">
        <v>-103.28844</v>
      </c>
      <c r="G2278" s="53"/>
      <c r="H2278" s="53"/>
      <c r="I2278" s="173" t="s">
        <v>317</v>
      </c>
      <c r="J2278" s="53" t="n">
        <v>1</v>
      </c>
    </row>
    <row r="2279" customFormat="false" ht="15" hidden="false" customHeight="true" outlineLevel="0" collapsed="false">
      <c r="A2279" s="20" t="s">
        <v>6338</v>
      </c>
      <c r="B2279" s="165" t="s">
        <v>1691</v>
      </c>
      <c r="C2279" s="165" t="s">
        <v>1692</v>
      </c>
      <c r="D2279" s="165" t="s">
        <v>6339</v>
      </c>
      <c r="E2279" s="53" t="n">
        <v>31.35178</v>
      </c>
      <c r="F2279" s="53" t="n">
        <v>-103.21957</v>
      </c>
      <c r="G2279" s="53"/>
      <c r="H2279" s="53"/>
      <c r="I2279" s="173" t="s">
        <v>317</v>
      </c>
      <c r="J2279" s="53" t="n">
        <v>1</v>
      </c>
    </row>
    <row r="2280" customFormat="false" ht="15" hidden="false" customHeight="true" outlineLevel="0" collapsed="false">
      <c r="A2280" s="20" t="s">
        <v>6340</v>
      </c>
      <c r="B2280" s="165" t="s">
        <v>1691</v>
      </c>
      <c r="C2280" s="165" t="s">
        <v>1692</v>
      </c>
      <c r="D2280" s="165" t="s">
        <v>6341</v>
      </c>
      <c r="E2280" s="53" t="n">
        <v>31.339827</v>
      </c>
      <c r="F2280" s="53" t="n">
        <v>-103.184135</v>
      </c>
      <c r="G2280" s="53"/>
      <c r="H2280" s="53"/>
      <c r="I2280" s="173" t="s">
        <v>317</v>
      </c>
      <c r="J2280" s="53" t="n">
        <v>1</v>
      </c>
    </row>
    <row r="2281" customFormat="false" ht="15" hidden="false" customHeight="true" outlineLevel="0" collapsed="false">
      <c r="A2281" s="20" t="s">
        <v>6342</v>
      </c>
      <c r="B2281" s="165" t="s">
        <v>1691</v>
      </c>
      <c r="C2281" s="165" t="s">
        <v>1692</v>
      </c>
      <c r="D2281" s="165" t="s">
        <v>6343</v>
      </c>
      <c r="E2281" s="53" t="n">
        <v>31.336535</v>
      </c>
      <c r="F2281" s="53" t="n">
        <v>-103.2004</v>
      </c>
      <c r="G2281" s="53"/>
      <c r="H2281" s="53"/>
      <c r="I2281" s="173" t="s">
        <v>317</v>
      </c>
      <c r="J2281" s="53" t="n">
        <v>1</v>
      </c>
    </row>
    <row r="2282" customFormat="false" ht="15" hidden="false" customHeight="true" outlineLevel="0" collapsed="false">
      <c r="A2282" s="20" t="s">
        <v>6344</v>
      </c>
      <c r="B2282" s="165" t="s">
        <v>1691</v>
      </c>
      <c r="C2282" s="165" t="s">
        <v>1692</v>
      </c>
      <c r="D2282" s="165" t="s">
        <v>6345</v>
      </c>
      <c r="E2282" s="53" t="n">
        <v>31.310698</v>
      </c>
      <c r="F2282" s="53" t="n">
        <v>-103.2252</v>
      </c>
      <c r="G2282" s="53"/>
      <c r="H2282" s="53"/>
      <c r="I2282" s="173" t="s">
        <v>317</v>
      </c>
      <c r="J2282" s="53" t="n">
        <v>1</v>
      </c>
    </row>
    <row r="2283" customFormat="false" ht="15" hidden="false" customHeight="true" outlineLevel="0" collapsed="false">
      <c r="A2283" s="20" t="s">
        <v>6346</v>
      </c>
      <c r="B2283" s="165" t="s">
        <v>1691</v>
      </c>
      <c r="C2283" s="165" t="s">
        <v>1692</v>
      </c>
      <c r="D2283" s="165" t="s">
        <v>6347</v>
      </c>
      <c r="E2283" s="53" t="n">
        <v>31.313994</v>
      </c>
      <c r="F2283" s="53" t="n">
        <v>-103.24293</v>
      </c>
      <c r="G2283" s="53"/>
      <c r="H2283" s="53"/>
      <c r="I2283" s="173" t="s">
        <v>317</v>
      </c>
      <c r="J2283" s="53" t="n">
        <v>1</v>
      </c>
    </row>
    <row r="2284" customFormat="false" ht="15" hidden="false" customHeight="true" outlineLevel="0" collapsed="false">
      <c r="A2284" s="20" t="s">
        <v>6348</v>
      </c>
      <c r="B2284" s="165" t="s">
        <v>1691</v>
      </c>
      <c r="C2284" s="165" t="s">
        <v>1692</v>
      </c>
      <c r="D2284" s="165" t="s">
        <v>6349</v>
      </c>
      <c r="E2284" s="53" t="n">
        <v>31.201404</v>
      </c>
      <c r="F2284" s="53" t="n">
        <v>-103.44171</v>
      </c>
      <c r="G2284" s="53"/>
      <c r="H2284" s="53"/>
      <c r="I2284" s="173" t="s">
        <v>317</v>
      </c>
      <c r="J2284" s="53" t="n">
        <v>1</v>
      </c>
    </row>
    <row r="2285" customFormat="false" ht="15" hidden="false" customHeight="true" outlineLevel="0" collapsed="false">
      <c r="A2285" s="20" t="s">
        <v>6350</v>
      </c>
      <c r="B2285" s="165" t="s">
        <v>1691</v>
      </c>
      <c r="C2285" s="165" t="s">
        <v>1692</v>
      </c>
      <c r="D2285" s="165" t="s">
        <v>6351</v>
      </c>
      <c r="E2285" s="53" t="n">
        <v>31.2058189</v>
      </c>
      <c r="F2285" s="53" t="n">
        <v>-103.4479</v>
      </c>
      <c r="G2285" s="53"/>
      <c r="H2285" s="53"/>
      <c r="I2285" s="173" t="s">
        <v>317</v>
      </c>
      <c r="J2285" s="53" t="n">
        <v>1</v>
      </c>
    </row>
    <row r="2286" customFormat="false" ht="15" hidden="false" customHeight="true" outlineLevel="0" collapsed="false">
      <c r="A2286" s="20" t="s">
        <v>6352</v>
      </c>
      <c r="B2286" s="165" t="s">
        <v>1691</v>
      </c>
      <c r="C2286" s="165" t="s">
        <v>1692</v>
      </c>
      <c r="D2286" s="165" t="s">
        <v>6353</v>
      </c>
      <c r="E2286" s="53" t="n">
        <v>31.230766</v>
      </c>
      <c r="F2286" s="53" t="n">
        <v>-103.34643</v>
      </c>
      <c r="G2286" s="53"/>
      <c r="H2286" s="53"/>
      <c r="I2286" s="173" t="s">
        <v>317</v>
      </c>
      <c r="J2286" s="53" t="n">
        <v>1</v>
      </c>
    </row>
    <row r="2287" customFormat="false" ht="15" hidden="false" customHeight="true" outlineLevel="0" collapsed="false">
      <c r="A2287" s="20" t="s">
        <v>6354</v>
      </c>
      <c r="B2287" s="165" t="s">
        <v>1691</v>
      </c>
      <c r="C2287" s="165" t="s">
        <v>1692</v>
      </c>
      <c r="D2287" s="165" t="s">
        <v>6355</v>
      </c>
      <c r="E2287" s="53" t="n">
        <v>31.171789</v>
      </c>
      <c r="F2287" s="53" t="n">
        <v>-103.40497</v>
      </c>
      <c r="G2287" s="53"/>
      <c r="H2287" s="53"/>
      <c r="I2287" s="173" t="s">
        <v>317</v>
      </c>
      <c r="J2287" s="53" t="n">
        <v>1</v>
      </c>
    </row>
    <row r="2288" customFormat="false" ht="15" hidden="false" customHeight="true" outlineLevel="0" collapsed="false">
      <c r="A2288" s="20" t="s">
        <v>6356</v>
      </c>
      <c r="B2288" s="165" t="s">
        <v>1691</v>
      </c>
      <c r="C2288" s="165" t="s">
        <v>1692</v>
      </c>
      <c r="D2288" s="165" t="s">
        <v>6357</v>
      </c>
      <c r="E2288" s="53" t="n">
        <v>31.170278</v>
      </c>
      <c r="F2288" s="53" t="n">
        <v>-103.384735</v>
      </c>
      <c r="G2288" s="53"/>
      <c r="H2288" s="53"/>
      <c r="I2288" s="173" t="s">
        <v>317</v>
      </c>
      <c r="J2288" s="53" t="n">
        <v>1</v>
      </c>
    </row>
    <row r="2289" customFormat="false" ht="15" hidden="false" customHeight="true" outlineLevel="0" collapsed="false">
      <c r="A2289" s="20" t="s">
        <v>6358</v>
      </c>
      <c r="B2289" s="165" t="s">
        <v>1691</v>
      </c>
      <c r="C2289" s="165" t="s">
        <v>1692</v>
      </c>
      <c r="D2289" s="165" t="s">
        <v>6359</v>
      </c>
      <c r="E2289" s="53" t="n">
        <v>31.1819515</v>
      </c>
      <c r="F2289" s="53" t="n">
        <v>-103.36803</v>
      </c>
      <c r="G2289" s="53"/>
      <c r="H2289" s="53"/>
      <c r="I2289" s="173" t="s">
        <v>317</v>
      </c>
      <c r="J2289" s="53" t="n">
        <v>1</v>
      </c>
    </row>
    <row r="2290" customFormat="false" ht="15" hidden="false" customHeight="true" outlineLevel="0" collapsed="false">
      <c r="A2290" s="20" t="s">
        <v>6360</v>
      </c>
      <c r="B2290" s="165" t="s">
        <v>1691</v>
      </c>
      <c r="C2290" s="165" t="s">
        <v>1692</v>
      </c>
      <c r="D2290" s="165" t="s">
        <v>6361</v>
      </c>
      <c r="E2290" s="53" t="n">
        <v>31.243156</v>
      </c>
      <c r="F2290" s="53" t="n">
        <v>-103.26165</v>
      </c>
      <c r="G2290" s="53"/>
      <c r="H2290" s="53"/>
      <c r="I2290" s="173" t="s">
        <v>317</v>
      </c>
      <c r="J2290" s="53" t="n">
        <v>1</v>
      </c>
    </row>
    <row r="2291" customFormat="false" ht="15" hidden="false" customHeight="true" outlineLevel="0" collapsed="false">
      <c r="A2291" s="20" t="s">
        <v>6362</v>
      </c>
      <c r="B2291" s="165" t="s">
        <v>1691</v>
      </c>
      <c r="C2291" s="165" t="s">
        <v>1692</v>
      </c>
      <c r="D2291" s="165" t="s">
        <v>6363</v>
      </c>
      <c r="E2291" s="53" t="n">
        <v>31.216198</v>
      </c>
      <c r="F2291" s="53" t="n">
        <v>-103.34085</v>
      </c>
      <c r="G2291" s="53"/>
      <c r="H2291" s="53"/>
      <c r="I2291" s="173" t="s">
        <v>317</v>
      </c>
      <c r="J2291" s="53" t="n">
        <v>1</v>
      </c>
    </row>
    <row r="2292" customFormat="false" ht="15" hidden="false" customHeight="true" outlineLevel="0" collapsed="false">
      <c r="A2292" s="20" t="s">
        <v>6364</v>
      </c>
      <c r="B2292" s="165" t="s">
        <v>1691</v>
      </c>
      <c r="C2292" s="165" t="s">
        <v>1692</v>
      </c>
      <c r="D2292" s="165" t="s">
        <v>6365</v>
      </c>
      <c r="E2292" s="53" t="n">
        <v>31.327687</v>
      </c>
      <c r="F2292" s="53" t="n">
        <v>-103.13912</v>
      </c>
      <c r="G2292" s="53"/>
      <c r="H2292" s="53"/>
      <c r="I2292" s="173" t="s">
        <v>317</v>
      </c>
      <c r="J2292" s="53" t="n">
        <v>1</v>
      </c>
    </row>
    <row r="2293" customFormat="false" ht="15" hidden="false" customHeight="true" outlineLevel="0" collapsed="false">
      <c r="A2293" s="20" t="s">
        <v>6366</v>
      </c>
      <c r="B2293" s="165" t="s">
        <v>1691</v>
      </c>
      <c r="C2293" s="165" t="s">
        <v>1692</v>
      </c>
      <c r="D2293" s="165" t="s">
        <v>6367</v>
      </c>
      <c r="E2293" s="53" t="n">
        <v>31.289822</v>
      </c>
      <c r="F2293" s="53" t="n">
        <v>-103.17821</v>
      </c>
      <c r="G2293" s="53"/>
      <c r="H2293" s="53"/>
      <c r="I2293" s="173" t="s">
        <v>317</v>
      </c>
      <c r="J2293" s="53" t="n">
        <v>1</v>
      </c>
    </row>
    <row r="2294" customFormat="false" ht="15" hidden="false" customHeight="true" outlineLevel="0" collapsed="false">
      <c r="A2294" s="20" t="s">
        <v>6368</v>
      </c>
      <c r="B2294" s="165" t="s">
        <v>1691</v>
      </c>
      <c r="C2294" s="165" t="s">
        <v>1692</v>
      </c>
      <c r="D2294" s="165" t="s">
        <v>6369</v>
      </c>
      <c r="E2294" s="53" t="n">
        <v>31.30029</v>
      </c>
      <c r="F2294" s="53" t="n">
        <v>-103.16358</v>
      </c>
      <c r="G2294" s="53"/>
      <c r="H2294" s="53"/>
      <c r="I2294" s="173" t="s">
        <v>317</v>
      </c>
      <c r="J2294" s="53" t="n">
        <v>1</v>
      </c>
    </row>
    <row r="2295" customFormat="false" ht="15" hidden="false" customHeight="true" outlineLevel="0" collapsed="false">
      <c r="A2295" s="20" t="s">
        <v>6370</v>
      </c>
      <c r="B2295" s="165" t="s">
        <v>1691</v>
      </c>
      <c r="C2295" s="165" t="s">
        <v>1692</v>
      </c>
      <c r="D2295" s="165" t="s">
        <v>6371</v>
      </c>
      <c r="E2295" s="53" t="n">
        <v>31.27374</v>
      </c>
      <c r="F2295" s="53" t="n">
        <v>-103.19464</v>
      </c>
      <c r="G2295" s="53"/>
      <c r="H2295" s="53"/>
      <c r="I2295" s="173" t="s">
        <v>317</v>
      </c>
      <c r="J2295" s="53" t="n">
        <v>1</v>
      </c>
    </row>
    <row r="2296" customFormat="false" ht="15" hidden="false" customHeight="true" outlineLevel="0" collapsed="false">
      <c r="A2296" s="20" t="s">
        <v>6372</v>
      </c>
      <c r="B2296" s="165" t="s">
        <v>1691</v>
      </c>
      <c r="C2296" s="165" t="s">
        <v>1692</v>
      </c>
      <c r="D2296" s="165" t="s">
        <v>6373</v>
      </c>
      <c r="E2296" s="53" t="n">
        <v>31.212913</v>
      </c>
      <c r="F2296" s="53" t="n">
        <v>-103.28265</v>
      </c>
      <c r="G2296" s="53"/>
      <c r="H2296" s="53"/>
      <c r="I2296" s="173" t="s">
        <v>317</v>
      </c>
      <c r="J2296" s="53" t="n">
        <v>1</v>
      </c>
    </row>
    <row r="2297" customFormat="false" ht="15" hidden="false" customHeight="true" outlineLevel="0" collapsed="false">
      <c r="A2297" s="20" t="s">
        <v>6374</v>
      </c>
      <c r="B2297" s="165" t="s">
        <v>1691</v>
      </c>
      <c r="C2297" s="165" t="s">
        <v>1692</v>
      </c>
      <c r="D2297" s="165" t="s">
        <v>6375</v>
      </c>
      <c r="E2297" s="53" t="n">
        <v>31.201269</v>
      </c>
      <c r="F2297" s="53" t="n">
        <v>-103.32272</v>
      </c>
      <c r="G2297" s="53"/>
      <c r="H2297" s="53"/>
      <c r="I2297" s="173" t="s">
        <v>317</v>
      </c>
      <c r="J2297" s="53" t="n">
        <v>1</v>
      </c>
    </row>
    <row r="2298" customFormat="false" ht="15" hidden="false" customHeight="true" outlineLevel="0" collapsed="false">
      <c r="A2298" s="20" t="s">
        <v>6376</v>
      </c>
      <c r="B2298" s="165" t="s">
        <v>1691</v>
      </c>
      <c r="C2298" s="165" t="s">
        <v>1692</v>
      </c>
      <c r="D2298" s="165" t="s">
        <v>6377</v>
      </c>
      <c r="E2298" s="53" t="n">
        <v>31.1820515</v>
      </c>
      <c r="F2298" s="53" t="n">
        <v>-103.327275</v>
      </c>
      <c r="G2298" s="53"/>
      <c r="H2298" s="53"/>
      <c r="I2298" s="173" t="s">
        <v>317</v>
      </c>
      <c r="J2298" s="53" t="n">
        <v>1</v>
      </c>
    </row>
    <row r="2299" customFormat="false" ht="15" hidden="false" customHeight="true" outlineLevel="0" collapsed="false">
      <c r="A2299" s="20" t="s">
        <v>6378</v>
      </c>
      <c r="B2299" s="165" t="s">
        <v>1691</v>
      </c>
      <c r="C2299" s="165" t="s">
        <v>1692</v>
      </c>
      <c r="D2299" s="165" t="s">
        <v>6379</v>
      </c>
      <c r="E2299" s="53" t="n">
        <v>31.098724</v>
      </c>
      <c r="F2299" s="53" t="n">
        <v>-103.49121</v>
      </c>
      <c r="G2299" s="53"/>
      <c r="H2299" s="53"/>
      <c r="I2299" s="173" t="s">
        <v>317</v>
      </c>
      <c r="J2299" s="53" t="n">
        <v>1</v>
      </c>
    </row>
    <row r="2300" customFormat="false" ht="15" hidden="false" customHeight="true" outlineLevel="0" collapsed="false">
      <c r="A2300" s="20" t="s">
        <v>6380</v>
      </c>
      <c r="B2300" s="165" t="s">
        <v>1691</v>
      </c>
      <c r="C2300" s="165" t="s">
        <v>1692</v>
      </c>
      <c r="D2300" s="165" t="s">
        <v>6381</v>
      </c>
      <c r="E2300" s="53" t="n">
        <v>31.321478</v>
      </c>
      <c r="F2300" s="53" t="n">
        <v>-103.1105</v>
      </c>
      <c r="G2300" s="53"/>
      <c r="H2300" s="53"/>
      <c r="I2300" s="173" t="s">
        <v>317</v>
      </c>
      <c r="J2300" s="53" t="n">
        <v>1</v>
      </c>
    </row>
    <row r="2301" customFormat="false" ht="15" hidden="false" customHeight="true" outlineLevel="0" collapsed="false">
      <c r="A2301" s="20" t="s">
        <v>6382</v>
      </c>
      <c r="B2301" s="165" t="s">
        <v>1691</v>
      </c>
      <c r="C2301" s="165" t="s">
        <v>1692</v>
      </c>
      <c r="D2301" s="165" t="s">
        <v>6383</v>
      </c>
      <c r="E2301" s="53" t="n">
        <v>31.212945</v>
      </c>
      <c r="F2301" s="53" t="n">
        <v>-103.23893</v>
      </c>
      <c r="G2301" s="53"/>
      <c r="H2301" s="53"/>
      <c r="I2301" s="173" t="s">
        <v>317</v>
      </c>
      <c r="J2301" s="53" t="n">
        <v>1</v>
      </c>
    </row>
    <row r="2302" customFormat="false" ht="15" hidden="false" customHeight="true" outlineLevel="0" collapsed="false">
      <c r="A2302" s="20" t="s">
        <v>6384</v>
      </c>
      <c r="B2302" s="165" t="s">
        <v>1691</v>
      </c>
      <c r="C2302" s="165" t="s">
        <v>1692</v>
      </c>
      <c r="D2302" s="165" t="s">
        <v>6385</v>
      </c>
      <c r="E2302" s="53" t="n">
        <v>31.047233</v>
      </c>
      <c r="F2302" s="53" t="n">
        <v>-103.54418</v>
      </c>
      <c r="G2302" s="53"/>
      <c r="H2302" s="53"/>
      <c r="I2302" s="173" t="s">
        <v>317</v>
      </c>
      <c r="J2302" s="53" t="n">
        <v>1</v>
      </c>
    </row>
    <row r="2303" customFormat="false" ht="15" hidden="false" customHeight="true" outlineLevel="0" collapsed="false">
      <c r="A2303" s="20" t="s">
        <v>6386</v>
      </c>
      <c r="B2303" s="165" t="s">
        <v>1691</v>
      </c>
      <c r="C2303" s="165" t="s">
        <v>1692</v>
      </c>
      <c r="D2303" s="165" t="s">
        <v>6387</v>
      </c>
      <c r="E2303" s="53" t="n">
        <v>31.28145533</v>
      </c>
      <c r="F2303" s="53" t="n">
        <v>-103.0843233</v>
      </c>
      <c r="G2303" s="53"/>
      <c r="H2303" s="53"/>
      <c r="I2303" s="173" t="s">
        <v>317</v>
      </c>
      <c r="J2303" s="53" t="n">
        <v>1</v>
      </c>
    </row>
    <row r="2304" customFormat="false" ht="15" hidden="false" customHeight="true" outlineLevel="0" collapsed="false">
      <c r="A2304" s="20" t="s">
        <v>6388</v>
      </c>
      <c r="B2304" s="165" t="s">
        <v>1691</v>
      </c>
      <c r="C2304" s="165" t="s">
        <v>1692</v>
      </c>
      <c r="D2304" s="165" t="s">
        <v>6389</v>
      </c>
      <c r="E2304" s="53" t="n">
        <v>31.27489</v>
      </c>
      <c r="F2304" s="53" t="n">
        <v>-103.10927</v>
      </c>
      <c r="G2304" s="53"/>
      <c r="H2304" s="53"/>
      <c r="I2304" s="173" t="s">
        <v>317</v>
      </c>
      <c r="J2304" s="53" t="n">
        <v>1</v>
      </c>
    </row>
    <row r="2305" customFormat="false" ht="15" hidden="false" customHeight="true" outlineLevel="0" collapsed="false">
      <c r="A2305" s="20" t="s">
        <v>6390</v>
      </c>
      <c r="B2305" s="165" t="s">
        <v>1691</v>
      </c>
      <c r="C2305" s="165" t="s">
        <v>1692</v>
      </c>
      <c r="D2305" s="165" t="s">
        <v>6391</v>
      </c>
      <c r="E2305" s="53" t="n">
        <v>31.165467</v>
      </c>
      <c r="F2305" s="53" t="n">
        <v>-103.28612</v>
      </c>
      <c r="G2305" s="53"/>
      <c r="H2305" s="53"/>
      <c r="I2305" s="173" t="s">
        <v>317</v>
      </c>
      <c r="J2305" s="53" t="n">
        <v>1</v>
      </c>
    </row>
    <row r="2306" customFormat="false" ht="15" hidden="false" customHeight="true" outlineLevel="0" collapsed="false">
      <c r="A2306" s="20" t="s">
        <v>6392</v>
      </c>
      <c r="B2306" s="165" t="s">
        <v>1691</v>
      </c>
      <c r="C2306" s="165" t="s">
        <v>1692</v>
      </c>
      <c r="D2306" s="165" t="s">
        <v>6393</v>
      </c>
      <c r="E2306" s="53" t="n">
        <v>31.067016</v>
      </c>
      <c r="F2306" s="53" t="n">
        <v>-103.44667</v>
      </c>
      <c r="G2306" s="53"/>
      <c r="H2306" s="53"/>
      <c r="I2306" s="173" t="s">
        <v>317</v>
      </c>
      <c r="J2306" s="53" t="n">
        <v>1</v>
      </c>
    </row>
    <row r="2307" customFormat="false" ht="15" hidden="false" customHeight="true" outlineLevel="0" collapsed="false">
      <c r="A2307" s="20" t="s">
        <v>6394</v>
      </c>
      <c r="B2307" s="165" t="s">
        <v>1691</v>
      </c>
      <c r="C2307" s="165" t="s">
        <v>1692</v>
      </c>
      <c r="D2307" s="165" t="s">
        <v>6395</v>
      </c>
      <c r="E2307" s="53" t="n">
        <v>31.031037</v>
      </c>
      <c r="F2307" s="53" t="n">
        <v>-103.53028</v>
      </c>
      <c r="G2307" s="53"/>
      <c r="H2307" s="53"/>
      <c r="I2307" s="173" t="s">
        <v>317</v>
      </c>
      <c r="J2307" s="53" t="n">
        <v>1</v>
      </c>
    </row>
    <row r="2308" customFormat="false" ht="15" hidden="false" customHeight="true" outlineLevel="0" collapsed="false">
      <c r="A2308" s="20" t="s">
        <v>6396</v>
      </c>
      <c r="B2308" s="165" t="s">
        <v>1691</v>
      </c>
      <c r="C2308" s="165" t="s">
        <v>1692</v>
      </c>
      <c r="D2308" s="165" t="s">
        <v>6397</v>
      </c>
      <c r="E2308" s="53" t="n">
        <v>31.006665</v>
      </c>
      <c r="F2308" s="53" t="n">
        <v>-103.492805</v>
      </c>
      <c r="G2308" s="53"/>
      <c r="H2308" s="53"/>
      <c r="I2308" s="173" t="s">
        <v>317</v>
      </c>
      <c r="J2308" s="53" t="n">
        <v>1</v>
      </c>
    </row>
    <row r="2309" customFormat="false" ht="15" hidden="false" customHeight="true" outlineLevel="0" collapsed="false">
      <c r="A2309" s="20" t="s">
        <v>6398</v>
      </c>
      <c r="B2309" s="165" t="s">
        <v>1691</v>
      </c>
      <c r="C2309" s="165" t="s">
        <v>1692</v>
      </c>
      <c r="D2309" s="165" t="s">
        <v>6399</v>
      </c>
      <c r="E2309" s="53" t="n">
        <v>31.025846</v>
      </c>
      <c r="F2309" s="53" t="n">
        <v>-103.50019</v>
      </c>
      <c r="G2309" s="53"/>
      <c r="H2309" s="53"/>
      <c r="I2309" s="173" t="s">
        <v>317</v>
      </c>
      <c r="J2309" s="53" t="n">
        <v>1</v>
      </c>
    </row>
    <row r="2310" customFormat="false" ht="15" hidden="false" customHeight="true" outlineLevel="0" collapsed="false">
      <c r="A2310" s="20" t="s">
        <v>6400</v>
      </c>
      <c r="B2310" s="165" t="s">
        <v>1691</v>
      </c>
      <c r="C2310" s="165" t="s">
        <v>1692</v>
      </c>
      <c r="D2310" s="165" t="s">
        <v>6401</v>
      </c>
      <c r="E2310" s="53" t="n">
        <v>31.065892</v>
      </c>
      <c r="F2310" s="53" t="n">
        <v>-103.41063</v>
      </c>
      <c r="G2310" s="53"/>
      <c r="H2310" s="53"/>
      <c r="I2310" s="173" t="s">
        <v>317</v>
      </c>
      <c r="J2310" s="53" t="n">
        <v>1</v>
      </c>
    </row>
    <row r="2311" customFormat="false" ht="15" hidden="false" customHeight="true" outlineLevel="0" collapsed="false">
      <c r="A2311" s="20" t="s">
        <v>6402</v>
      </c>
      <c r="B2311" s="165" t="s">
        <v>1691</v>
      </c>
      <c r="C2311" s="165" t="s">
        <v>1692</v>
      </c>
      <c r="D2311" s="165" t="s">
        <v>6403</v>
      </c>
      <c r="E2311" s="53" t="n">
        <v>31.066994</v>
      </c>
      <c r="F2311" s="53" t="n">
        <v>-103.40879</v>
      </c>
      <c r="G2311" s="53"/>
      <c r="H2311" s="53"/>
      <c r="I2311" s="173" t="s">
        <v>317</v>
      </c>
      <c r="J2311" s="53" t="n">
        <v>1</v>
      </c>
    </row>
    <row r="2312" customFormat="false" ht="15" hidden="false" customHeight="true" outlineLevel="0" collapsed="false">
      <c r="A2312" s="20" t="s">
        <v>6404</v>
      </c>
      <c r="B2312" s="165" t="s">
        <v>1691</v>
      </c>
      <c r="C2312" s="165" t="s">
        <v>1692</v>
      </c>
      <c r="D2312" s="165" t="s">
        <v>6405</v>
      </c>
      <c r="E2312" s="53" t="n">
        <v>31.037824</v>
      </c>
      <c r="F2312" s="53" t="n">
        <v>-103.47133</v>
      </c>
      <c r="G2312" s="53"/>
      <c r="H2312" s="53"/>
      <c r="I2312" s="173" t="s">
        <v>317</v>
      </c>
      <c r="J2312" s="53" t="n">
        <v>1</v>
      </c>
    </row>
    <row r="2313" customFormat="false" ht="15" hidden="false" customHeight="true" outlineLevel="0" collapsed="false">
      <c r="A2313" s="20" t="s">
        <v>6406</v>
      </c>
      <c r="B2313" s="165" t="s">
        <v>1691</v>
      </c>
      <c r="C2313" s="165" t="s">
        <v>1692</v>
      </c>
      <c r="D2313" s="165" t="s">
        <v>6407</v>
      </c>
      <c r="E2313" s="53" t="n">
        <v>31.269145</v>
      </c>
      <c r="F2313" s="53" t="n">
        <v>-103.08718</v>
      </c>
      <c r="G2313" s="53"/>
      <c r="H2313" s="53"/>
      <c r="I2313" s="173" t="s">
        <v>317</v>
      </c>
      <c r="J2313" s="53" t="n">
        <v>1</v>
      </c>
    </row>
    <row r="2314" customFormat="false" ht="15" hidden="false" customHeight="true" outlineLevel="0" collapsed="false">
      <c r="A2314" s="20" t="s">
        <v>6408</v>
      </c>
      <c r="B2314" s="165" t="s">
        <v>1691</v>
      </c>
      <c r="C2314" s="165" t="s">
        <v>1692</v>
      </c>
      <c r="D2314" s="165" t="s">
        <v>6409</v>
      </c>
      <c r="E2314" s="53" t="n">
        <v>31.2651442</v>
      </c>
      <c r="F2314" s="53" t="n">
        <v>-103.0579</v>
      </c>
      <c r="G2314" s="53"/>
      <c r="H2314" s="53"/>
      <c r="I2314" s="173" t="s">
        <v>317</v>
      </c>
      <c r="J2314" s="53" t="n">
        <v>1</v>
      </c>
    </row>
    <row r="2315" customFormat="false" ht="15" hidden="false" customHeight="true" outlineLevel="0" collapsed="false">
      <c r="A2315" s="20" t="s">
        <v>6410</v>
      </c>
      <c r="B2315" s="165" t="s">
        <v>1691</v>
      </c>
      <c r="C2315" s="165" t="s">
        <v>1692</v>
      </c>
      <c r="D2315" s="165" t="s">
        <v>6411</v>
      </c>
      <c r="E2315" s="53" t="n">
        <v>31.14331</v>
      </c>
      <c r="F2315" s="53" t="n">
        <v>-103.24218</v>
      </c>
      <c r="G2315" s="53"/>
      <c r="H2315" s="53"/>
      <c r="I2315" s="173" t="s">
        <v>317</v>
      </c>
      <c r="J2315" s="53" t="n">
        <v>1</v>
      </c>
    </row>
    <row r="2316" customFormat="false" ht="15" hidden="false" customHeight="true" outlineLevel="0" collapsed="false">
      <c r="A2316" s="20" t="s">
        <v>6412</v>
      </c>
      <c r="B2316" s="165" t="s">
        <v>1691</v>
      </c>
      <c r="C2316" s="165" t="s">
        <v>1692</v>
      </c>
      <c r="D2316" s="165" t="s">
        <v>6413</v>
      </c>
      <c r="E2316" s="53" t="n">
        <v>31.084988</v>
      </c>
      <c r="F2316" s="53" t="n">
        <v>-103.32811</v>
      </c>
      <c r="G2316" s="53"/>
      <c r="H2316" s="53"/>
      <c r="I2316" s="173" t="s">
        <v>317</v>
      </c>
      <c r="J2316" s="53" t="n">
        <v>1</v>
      </c>
    </row>
    <row r="2317" customFormat="false" ht="15" hidden="false" customHeight="true" outlineLevel="0" collapsed="false">
      <c r="A2317" s="20" t="s">
        <v>6414</v>
      </c>
      <c r="B2317" s="165" t="s">
        <v>1691</v>
      </c>
      <c r="C2317" s="165" t="s">
        <v>1692</v>
      </c>
      <c r="D2317" s="165" t="s">
        <v>6415</v>
      </c>
      <c r="E2317" s="53" t="n">
        <v>30.980292</v>
      </c>
      <c r="F2317" s="53" t="n">
        <v>-103.50669</v>
      </c>
      <c r="G2317" s="53"/>
      <c r="H2317" s="53"/>
      <c r="I2317" s="173" t="s">
        <v>317</v>
      </c>
      <c r="J2317" s="53" t="n">
        <v>1</v>
      </c>
    </row>
    <row r="2318" customFormat="false" ht="15" hidden="false" customHeight="true" outlineLevel="0" collapsed="false">
      <c r="A2318" s="20" t="s">
        <v>6416</v>
      </c>
      <c r="B2318" s="165" t="s">
        <v>1691</v>
      </c>
      <c r="C2318" s="165" t="s">
        <v>1692</v>
      </c>
      <c r="D2318" s="165" t="s">
        <v>6417</v>
      </c>
      <c r="E2318" s="53" t="n">
        <v>30.962792</v>
      </c>
      <c r="F2318" s="53" t="n">
        <v>-103.5415</v>
      </c>
      <c r="G2318" s="53"/>
      <c r="H2318" s="53"/>
      <c r="I2318" s="173" t="s">
        <v>317</v>
      </c>
      <c r="J2318" s="53" t="n">
        <v>1</v>
      </c>
    </row>
    <row r="2319" customFormat="false" ht="15" hidden="false" customHeight="true" outlineLevel="0" collapsed="false">
      <c r="A2319" s="20" t="s">
        <v>6418</v>
      </c>
      <c r="B2319" s="165" t="s">
        <v>1691</v>
      </c>
      <c r="C2319" s="165" t="s">
        <v>1692</v>
      </c>
      <c r="D2319" s="165" t="s">
        <v>6419</v>
      </c>
      <c r="E2319" s="53" t="n">
        <v>31.1999015</v>
      </c>
      <c r="F2319" s="53" t="n">
        <v>-103.117285</v>
      </c>
      <c r="G2319" s="53"/>
      <c r="H2319" s="53"/>
      <c r="I2319" s="173" t="s">
        <v>317</v>
      </c>
      <c r="J2319" s="53" t="n">
        <v>1</v>
      </c>
    </row>
    <row r="2320" customFormat="false" ht="15" hidden="false" customHeight="true" outlineLevel="0" collapsed="false">
      <c r="A2320" s="20" t="s">
        <v>6420</v>
      </c>
      <c r="B2320" s="165" t="s">
        <v>1691</v>
      </c>
      <c r="C2320" s="165" t="s">
        <v>1692</v>
      </c>
      <c r="D2320" s="165" t="s">
        <v>6421</v>
      </c>
      <c r="E2320" s="53" t="n">
        <v>31.0904</v>
      </c>
      <c r="F2320" s="53" t="n">
        <v>-103.28601</v>
      </c>
      <c r="G2320" s="53"/>
      <c r="H2320" s="53"/>
      <c r="I2320" s="173" t="s">
        <v>317</v>
      </c>
      <c r="J2320" s="53" t="n">
        <v>1</v>
      </c>
    </row>
    <row r="2321" customFormat="false" ht="15" hidden="false" customHeight="true" outlineLevel="0" collapsed="false">
      <c r="A2321" s="20" t="s">
        <v>6422</v>
      </c>
      <c r="B2321" s="165" t="s">
        <v>1691</v>
      </c>
      <c r="C2321" s="165" t="s">
        <v>1692</v>
      </c>
      <c r="D2321" s="165" t="s">
        <v>6423</v>
      </c>
      <c r="E2321" s="53" t="n">
        <v>31.0678325</v>
      </c>
      <c r="F2321" s="53" t="n">
        <v>-103.303615</v>
      </c>
      <c r="G2321" s="53"/>
      <c r="H2321" s="53"/>
      <c r="I2321" s="173" t="s">
        <v>317</v>
      </c>
      <c r="J2321" s="53" t="n">
        <v>1</v>
      </c>
    </row>
    <row r="2322" customFormat="false" ht="15" hidden="false" customHeight="true" outlineLevel="0" collapsed="false">
      <c r="A2322" s="20" t="s">
        <v>6424</v>
      </c>
      <c r="B2322" s="165" t="s">
        <v>1691</v>
      </c>
      <c r="C2322" s="165" t="s">
        <v>1692</v>
      </c>
      <c r="D2322" s="165" t="s">
        <v>6425</v>
      </c>
      <c r="E2322" s="53" t="n">
        <v>31.115046</v>
      </c>
      <c r="F2322" s="53" t="n">
        <v>-103.201</v>
      </c>
      <c r="G2322" s="53"/>
      <c r="H2322" s="53"/>
      <c r="I2322" s="173" t="s">
        <v>317</v>
      </c>
      <c r="J2322" s="53" t="n">
        <v>1</v>
      </c>
    </row>
    <row r="2323" customFormat="false" ht="15" hidden="false" customHeight="true" outlineLevel="0" collapsed="false">
      <c r="A2323" s="20" t="s">
        <v>6426</v>
      </c>
      <c r="B2323" s="165" t="s">
        <v>1691</v>
      </c>
      <c r="C2323" s="165" t="s">
        <v>1692</v>
      </c>
      <c r="D2323" s="165" t="s">
        <v>6427</v>
      </c>
      <c r="E2323" s="53" t="n">
        <v>31.068705</v>
      </c>
      <c r="F2323" s="53" t="n">
        <v>-103.28781</v>
      </c>
      <c r="G2323" s="53"/>
      <c r="H2323" s="53"/>
      <c r="I2323" s="173" t="s">
        <v>317</v>
      </c>
      <c r="J2323" s="53" t="n">
        <v>1</v>
      </c>
    </row>
    <row r="2324" customFormat="false" ht="15" hidden="false" customHeight="true" outlineLevel="0" collapsed="false">
      <c r="A2324" s="20" t="s">
        <v>6428</v>
      </c>
      <c r="B2324" s="165" t="s">
        <v>1691</v>
      </c>
      <c r="C2324" s="165" t="s">
        <v>1692</v>
      </c>
      <c r="D2324" s="165" t="s">
        <v>6429</v>
      </c>
      <c r="E2324" s="53" t="n">
        <v>31.18734</v>
      </c>
      <c r="F2324" s="53" t="n">
        <v>-103.03512</v>
      </c>
      <c r="G2324" s="53"/>
      <c r="H2324" s="53"/>
      <c r="I2324" s="173" t="s">
        <v>317</v>
      </c>
      <c r="J2324" s="53" t="n">
        <v>1</v>
      </c>
    </row>
    <row r="2325" customFormat="false" ht="15" hidden="false" customHeight="true" outlineLevel="0" collapsed="false">
      <c r="A2325" s="20" t="s">
        <v>6430</v>
      </c>
      <c r="B2325" s="165" t="s">
        <v>1691</v>
      </c>
      <c r="C2325" s="165" t="s">
        <v>1692</v>
      </c>
      <c r="D2325" s="165" t="s">
        <v>6431</v>
      </c>
      <c r="E2325" s="53" t="n">
        <v>31.1828565</v>
      </c>
      <c r="F2325" s="53" t="n">
        <v>-103.02666</v>
      </c>
      <c r="G2325" s="53"/>
      <c r="H2325" s="53"/>
      <c r="I2325" s="173" t="s">
        <v>317</v>
      </c>
      <c r="J2325" s="53" t="n">
        <v>1</v>
      </c>
    </row>
    <row r="2326" customFormat="false" ht="15" hidden="false" customHeight="true" outlineLevel="0" collapsed="false">
      <c r="A2326" s="174" t="s">
        <v>6432</v>
      </c>
      <c r="B2326" s="165" t="s">
        <v>1691</v>
      </c>
      <c r="C2326" s="165" t="s">
        <v>1692</v>
      </c>
      <c r="D2326" s="165" t="s">
        <v>6433</v>
      </c>
      <c r="E2326" s="53" t="n">
        <v>31.128149</v>
      </c>
      <c r="F2326" s="53" t="n">
        <v>-103.08186</v>
      </c>
      <c r="G2326" s="53"/>
      <c r="H2326" s="53"/>
      <c r="I2326" s="173" t="s">
        <v>317</v>
      </c>
      <c r="J2326" s="53" t="n">
        <v>1</v>
      </c>
    </row>
    <row r="2327" customFormat="false" ht="15" hidden="false" customHeight="true" outlineLevel="0" collapsed="false">
      <c r="A2327" s="20" t="s">
        <v>6434</v>
      </c>
      <c r="B2327" s="165" t="s">
        <v>1691</v>
      </c>
      <c r="C2327" s="165" t="s">
        <v>1692</v>
      </c>
      <c r="D2327" s="165" t="s">
        <v>6435</v>
      </c>
      <c r="E2327" s="53" t="n">
        <v>31.1904255</v>
      </c>
      <c r="F2327" s="53" t="n">
        <v>-102.997225</v>
      </c>
      <c r="G2327" s="53"/>
      <c r="H2327" s="53"/>
      <c r="I2327" s="173" t="s">
        <v>317</v>
      </c>
      <c r="J2327" s="53" t="n">
        <v>1</v>
      </c>
    </row>
    <row r="2328" customFormat="false" ht="15" hidden="false" customHeight="true" outlineLevel="0" collapsed="false">
      <c r="A2328" s="20" t="s">
        <v>6436</v>
      </c>
      <c r="B2328" s="165" t="s">
        <v>1691</v>
      </c>
      <c r="C2328" s="165" t="s">
        <v>1692</v>
      </c>
      <c r="D2328" s="165" t="s">
        <v>6437</v>
      </c>
      <c r="E2328" s="53" t="n">
        <v>31.009641</v>
      </c>
      <c r="F2328" s="53" t="n">
        <v>-103.24641</v>
      </c>
      <c r="G2328" s="53"/>
      <c r="H2328" s="53"/>
      <c r="I2328" s="173" t="s">
        <v>317</v>
      </c>
      <c r="J2328" s="53" t="n">
        <v>1</v>
      </c>
    </row>
    <row r="2329" customFormat="false" ht="15" hidden="false" customHeight="true" outlineLevel="0" collapsed="false">
      <c r="A2329" s="20" t="s">
        <v>6438</v>
      </c>
      <c r="B2329" s="165" t="s">
        <v>1691</v>
      </c>
      <c r="C2329" s="165" t="s">
        <v>1692</v>
      </c>
      <c r="D2329" s="165" t="s">
        <v>6439</v>
      </c>
      <c r="E2329" s="53" t="n">
        <v>31.148679</v>
      </c>
      <c r="F2329" s="53" t="n">
        <v>-102.99494</v>
      </c>
      <c r="G2329" s="53"/>
      <c r="H2329" s="53"/>
      <c r="I2329" s="173" t="s">
        <v>317</v>
      </c>
      <c r="J2329" s="53" t="n">
        <v>1</v>
      </c>
    </row>
    <row r="2330" customFormat="false" ht="15" hidden="false" customHeight="true" outlineLevel="0" collapsed="false">
      <c r="A2330" s="20" t="s">
        <v>6440</v>
      </c>
      <c r="B2330" s="165" t="s">
        <v>1691</v>
      </c>
      <c r="C2330" s="165" t="s">
        <v>1692</v>
      </c>
      <c r="D2330" s="165" t="s">
        <v>6441</v>
      </c>
      <c r="E2330" s="53" t="n">
        <v>31.349124</v>
      </c>
      <c r="F2330" s="53" t="n">
        <v>-102.309</v>
      </c>
      <c r="G2330" s="53"/>
      <c r="H2330" s="53"/>
      <c r="I2330" s="173" t="s">
        <v>317</v>
      </c>
      <c r="J2330" s="53" t="n">
        <v>1</v>
      </c>
    </row>
    <row r="2331" customFormat="false" ht="15" hidden="false" customHeight="true" outlineLevel="0" collapsed="false">
      <c r="A2331" s="20" t="s">
        <v>6442</v>
      </c>
      <c r="B2331" s="165" t="s">
        <v>1691</v>
      </c>
      <c r="C2331" s="165" t="s">
        <v>1692</v>
      </c>
      <c r="D2331" s="165" t="s">
        <v>6443</v>
      </c>
      <c r="E2331" s="53" t="n">
        <v>31.1220095</v>
      </c>
      <c r="F2331" s="53" t="n">
        <v>-102.7687</v>
      </c>
      <c r="G2331" s="53"/>
      <c r="H2331" s="53"/>
      <c r="I2331" s="173" t="s">
        <v>317</v>
      </c>
      <c r="J2331" s="53" t="n">
        <v>1</v>
      </c>
    </row>
    <row r="2332" customFormat="false" ht="15" hidden="false" customHeight="true" outlineLevel="0" collapsed="false">
      <c r="A2332" s="20" t="s">
        <v>6444</v>
      </c>
      <c r="B2332" s="165" t="s">
        <v>1691</v>
      </c>
      <c r="C2332" s="165" t="s">
        <v>1692</v>
      </c>
      <c r="D2332" s="165" t="s">
        <v>6445</v>
      </c>
      <c r="E2332" s="53" t="n">
        <v>31.257029</v>
      </c>
      <c r="F2332" s="53" t="n">
        <v>-102.60498</v>
      </c>
      <c r="G2332" s="53"/>
      <c r="H2332" s="53"/>
      <c r="I2332" s="173" t="s">
        <v>317</v>
      </c>
      <c r="J2332" s="53" t="n">
        <v>1</v>
      </c>
    </row>
    <row r="2333" customFormat="false" ht="15" hidden="false" customHeight="true" outlineLevel="0" collapsed="false">
      <c r="A2333" s="20" t="s">
        <v>6446</v>
      </c>
      <c r="B2333" s="165" t="s">
        <v>1691</v>
      </c>
      <c r="C2333" s="165" t="s">
        <v>1692</v>
      </c>
      <c r="D2333" s="165" t="s">
        <v>6447</v>
      </c>
      <c r="E2333" s="53" t="n">
        <v>31.276456</v>
      </c>
      <c r="F2333" s="53" t="n">
        <v>-102.62014</v>
      </c>
      <c r="G2333" s="53"/>
      <c r="H2333" s="53"/>
      <c r="I2333" s="173" t="s">
        <v>317</v>
      </c>
      <c r="J2333" s="53" t="n">
        <v>1</v>
      </c>
    </row>
    <row r="2334" customFormat="false" ht="15" hidden="false" customHeight="true" outlineLevel="0" collapsed="false">
      <c r="A2334" s="20" t="s">
        <v>6448</v>
      </c>
      <c r="B2334" s="165" t="s">
        <v>1691</v>
      </c>
      <c r="C2334" s="165" t="s">
        <v>1692</v>
      </c>
      <c r="D2334" s="165" t="s">
        <v>6449</v>
      </c>
      <c r="E2334" s="53" t="n">
        <v>31.276657</v>
      </c>
      <c r="F2334" s="53" t="n">
        <v>-102.628255</v>
      </c>
      <c r="G2334" s="53"/>
      <c r="H2334" s="53"/>
      <c r="I2334" s="173" t="s">
        <v>317</v>
      </c>
      <c r="J2334" s="53" t="n">
        <v>1</v>
      </c>
    </row>
    <row r="2335" customFormat="false" ht="15" hidden="false" customHeight="true" outlineLevel="0" collapsed="false">
      <c r="A2335" s="174" t="s">
        <v>6450</v>
      </c>
      <c r="B2335" s="165" t="s">
        <v>1691</v>
      </c>
      <c r="C2335" s="165" t="s">
        <v>1692</v>
      </c>
      <c r="D2335" s="165" t="s">
        <v>6451</v>
      </c>
      <c r="E2335" s="53" t="n">
        <v>31.308299</v>
      </c>
      <c r="F2335" s="53" t="n">
        <v>-102.63391</v>
      </c>
      <c r="G2335" s="53"/>
      <c r="H2335" s="53"/>
      <c r="I2335" s="173" t="s">
        <v>317</v>
      </c>
      <c r="J2335" s="53" t="n">
        <v>1</v>
      </c>
    </row>
    <row r="2336" customFormat="false" ht="15" hidden="false" customHeight="true" outlineLevel="0" collapsed="false">
      <c r="A2336" s="20" t="s">
        <v>6452</v>
      </c>
      <c r="B2336" s="165" t="s">
        <v>1691</v>
      </c>
      <c r="C2336" s="165" t="s">
        <v>1692</v>
      </c>
      <c r="D2336" s="165" t="s">
        <v>6453</v>
      </c>
      <c r="E2336" s="53" t="n">
        <v>31.24136033</v>
      </c>
      <c r="F2336" s="53" t="n">
        <v>-102.7661933</v>
      </c>
      <c r="G2336" s="53"/>
      <c r="H2336" s="53"/>
      <c r="I2336" s="173" t="s">
        <v>317</v>
      </c>
      <c r="J2336" s="53" t="n">
        <v>1</v>
      </c>
    </row>
    <row r="2337" customFormat="false" ht="15" hidden="false" customHeight="true" outlineLevel="0" collapsed="false">
      <c r="A2337" s="20" t="s">
        <v>6454</v>
      </c>
      <c r="B2337" s="165" t="s">
        <v>1691</v>
      </c>
      <c r="C2337" s="165" t="s">
        <v>1692</v>
      </c>
      <c r="D2337" s="165" t="s">
        <v>6455</v>
      </c>
      <c r="E2337" s="53" t="n">
        <v>31.214262</v>
      </c>
      <c r="F2337" s="53" t="n">
        <v>-102.8069</v>
      </c>
      <c r="G2337" s="53"/>
      <c r="H2337" s="53"/>
      <c r="I2337" s="173" t="s">
        <v>317</v>
      </c>
      <c r="J2337" s="53" t="n">
        <v>1</v>
      </c>
    </row>
    <row r="2338" customFormat="false" ht="15" hidden="false" customHeight="true" outlineLevel="0" collapsed="false">
      <c r="A2338" s="174" t="s">
        <v>6456</v>
      </c>
      <c r="B2338" s="165" t="s">
        <v>1691</v>
      </c>
      <c r="C2338" s="165" t="s">
        <v>1692</v>
      </c>
      <c r="D2338" s="165" t="s">
        <v>6457</v>
      </c>
      <c r="E2338" s="53" t="n">
        <v>31.133323</v>
      </c>
      <c r="F2338" s="53" t="n">
        <v>-102.92922</v>
      </c>
      <c r="G2338" s="53"/>
      <c r="H2338" s="53"/>
      <c r="I2338" s="173" t="s">
        <v>317</v>
      </c>
      <c r="J2338" s="53" t="n">
        <v>1</v>
      </c>
    </row>
    <row r="2339" customFormat="false" ht="15" hidden="false" customHeight="true" outlineLevel="0" collapsed="false">
      <c r="A2339" s="20" t="s">
        <v>6458</v>
      </c>
      <c r="B2339" s="165" t="s">
        <v>1691</v>
      </c>
      <c r="C2339" s="165" t="s">
        <v>1692</v>
      </c>
      <c r="D2339" s="165" t="s">
        <v>6459</v>
      </c>
      <c r="E2339" s="53" t="n">
        <v>31.440753</v>
      </c>
      <c r="F2339" s="53" t="n">
        <v>-102.45991</v>
      </c>
      <c r="G2339" s="53"/>
      <c r="H2339" s="53"/>
      <c r="I2339" s="173" t="s">
        <v>317</v>
      </c>
      <c r="J2339" s="53" t="n">
        <v>1</v>
      </c>
    </row>
    <row r="2340" customFormat="false" ht="15" hidden="false" customHeight="true" outlineLevel="0" collapsed="false">
      <c r="A2340" s="20" t="s">
        <v>6460</v>
      </c>
      <c r="B2340" s="165" t="s">
        <v>1691</v>
      </c>
      <c r="C2340" s="165" t="s">
        <v>1692</v>
      </c>
      <c r="D2340" s="165" t="s">
        <v>6461</v>
      </c>
      <c r="E2340" s="53" t="n">
        <v>31.352269</v>
      </c>
      <c r="F2340" s="53" t="n">
        <v>-102.621925</v>
      </c>
      <c r="G2340" s="53"/>
      <c r="H2340" s="53"/>
      <c r="I2340" s="173" t="s">
        <v>317</v>
      </c>
      <c r="J2340" s="53" t="n">
        <v>1</v>
      </c>
    </row>
    <row r="2341" customFormat="false" ht="15" hidden="false" customHeight="true" outlineLevel="0" collapsed="false">
      <c r="A2341" s="20" t="s">
        <v>6462</v>
      </c>
      <c r="B2341" s="165" t="s">
        <v>1691</v>
      </c>
      <c r="C2341" s="165" t="s">
        <v>1692</v>
      </c>
      <c r="D2341" s="165" t="s">
        <v>6463</v>
      </c>
      <c r="E2341" s="53" t="n">
        <v>31.166168</v>
      </c>
      <c r="F2341" s="53" t="n">
        <v>-102.92117</v>
      </c>
      <c r="G2341" s="53"/>
      <c r="H2341" s="53"/>
      <c r="I2341" s="173" t="s">
        <v>317</v>
      </c>
      <c r="J2341" s="53" t="n">
        <v>1</v>
      </c>
    </row>
    <row r="2342" customFormat="false" ht="15" hidden="false" customHeight="true" outlineLevel="0" collapsed="false">
      <c r="A2342" s="20" t="s">
        <v>6464</v>
      </c>
      <c r="B2342" s="165" t="s">
        <v>1691</v>
      </c>
      <c r="C2342" s="165" t="s">
        <v>1692</v>
      </c>
      <c r="D2342" s="165" t="s">
        <v>6465</v>
      </c>
      <c r="E2342" s="53" t="n">
        <v>31.450921</v>
      </c>
      <c r="F2342" s="53" t="n">
        <v>-102.41852</v>
      </c>
      <c r="G2342" s="53"/>
      <c r="H2342" s="53"/>
      <c r="I2342" s="173" t="s">
        <v>317</v>
      </c>
      <c r="J2342" s="53" t="n">
        <v>1</v>
      </c>
    </row>
    <row r="2343" customFormat="false" ht="15" hidden="false" customHeight="true" outlineLevel="0" collapsed="false">
      <c r="A2343" s="20" t="s">
        <v>6466</v>
      </c>
      <c r="B2343" s="165" t="s">
        <v>1691</v>
      </c>
      <c r="C2343" s="165" t="s">
        <v>1692</v>
      </c>
      <c r="D2343" s="165" t="s">
        <v>6467</v>
      </c>
      <c r="E2343" s="53" t="n">
        <v>31.147577</v>
      </c>
      <c r="F2343" s="53" t="n">
        <v>-102.99401</v>
      </c>
      <c r="G2343" s="53"/>
      <c r="H2343" s="53"/>
      <c r="I2343" s="173" t="s">
        <v>317</v>
      </c>
      <c r="J2343" s="53" t="n">
        <v>1</v>
      </c>
    </row>
    <row r="2344" customFormat="false" ht="15" hidden="false" customHeight="true" outlineLevel="0" collapsed="false">
      <c r="A2344" s="20" t="s">
        <v>6468</v>
      </c>
      <c r="B2344" s="165" t="s">
        <v>1691</v>
      </c>
      <c r="C2344" s="165" t="s">
        <v>1692</v>
      </c>
      <c r="D2344" s="165" t="s">
        <v>6469</v>
      </c>
      <c r="E2344" s="53" t="n">
        <v>31.381474</v>
      </c>
      <c r="F2344" s="53" t="n">
        <v>-102.62365</v>
      </c>
      <c r="G2344" s="53"/>
      <c r="H2344" s="53"/>
      <c r="I2344" s="173" t="s">
        <v>317</v>
      </c>
      <c r="J2344" s="53" t="n">
        <v>1</v>
      </c>
    </row>
    <row r="2345" customFormat="false" ht="15" hidden="false" customHeight="true" outlineLevel="0" collapsed="false">
      <c r="A2345" s="20" t="s">
        <v>6470</v>
      </c>
      <c r="B2345" s="165" t="s">
        <v>1691</v>
      </c>
      <c r="C2345" s="165" t="s">
        <v>1692</v>
      </c>
      <c r="D2345" s="165" t="s">
        <v>6471</v>
      </c>
      <c r="E2345" s="53" t="n">
        <v>31.219762</v>
      </c>
      <c r="F2345" s="53" t="n">
        <v>-102.98206</v>
      </c>
      <c r="G2345" s="53"/>
      <c r="H2345" s="53"/>
      <c r="I2345" s="173" t="s">
        <v>317</v>
      </c>
      <c r="J2345" s="53" t="n">
        <v>1</v>
      </c>
    </row>
    <row r="2346" customFormat="false" ht="15" hidden="false" customHeight="true" outlineLevel="0" collapsed="false">
      <c r="A2346" s="20" t="s">
        <v>6472</v>
      </c>
      <c r="B2346" s="165" t="s">
        <v>1691</v>
      </c>
      <c r="C2346" s="165" t="s">
        <v>1692</v>
      </c>
      <c r="D2346" s="165" t="s">
        <v>6473</v>
      </c>
      <c r="E2346" s="53" t="n">
        <v>31.578642</v>
      </c>
      <c r="F2346" s="53" t="n">
        <v>-102.4163</v>
      </c>
      <c r="G2346" s="53"/>
      <c r="H2346" s="53"/>
      <c r="I2346" s="173" t="s">
        <v>317</v>
      </c>
      <c r="J2346" s="53" t="n">
        <v>1</v>
      </c>
    </row>
    <row r="2347" customFormat="false" ht="15" hidden="false" customHeight="true" outlineLevel="0" collapsed="false">
      <c r="A2347" s="20" t="s">
        <v>6474</v>
      </c>
      <c r="B2347" s="165" t="s">
        <v>1691</v>
      </c>
      <c r="C2347" s="165" t="s">
        <v>1692</v>
      </c>
      <c r="D2347" s="165" t="s">
        <v>6475</v>
      </c>
      <c r="E2347" s="53" t="n">
        <v>31.4453882</v>
      </c>
      <c r="F2347" s="53" t="n">
        <v>-102.60229</v>
      </c>
      <c r="G2347" s="53"/>
      <c r="H2347" s="53"/>
      <c r="I2347" s="173" t="s">
        <v>317</v>
      </c>
      <c r="J2347" s="53" t="n">
        <v>1</v>
      </c>
    </row>
    <row r="2348" customFormat="false" ht="15" hidden="false" customHeight="true" outlineLevel="0" collapsed="false">
      <c r="A2348" s="20" t="s">
        <v>6476</v>
      </c>
      <c r="B2348" s="165" t="s">
        <v>1691</v>
      </c>
      <c r="C2348" s="165" t="s">
        <v>1692</v>
      </c>
      <c r="D2348" s="165" t="s">
        <v>6477</v>
      </c>
      <c r="E2348" s="53" t="n">
        <v>31.48898235</v>
      </c>
      <c r="F2348" s="53" t="n">
        <v>-102.595405</v>
      </c>
      <c r="G2348" s="53"/>
      <c r="H2348" s="53"/>
      <c r="I2348" s="173" t="s">
        <v>317</v>
      </c>
      <c r="J2348" s="53" t="n">
        <v>1</v>
      </c>
    </row>
    <row r="2349" customFormat="false" ht="15" hidden="false" customHeight="true" outlineLevel="0" collapsed="false">
      <c r="A2349" s="20" t="s">
        <v>6478</v>
      </c>
      <c r="B2349" s="165" t="s">
        <v>1691</v>
      </c>
      <c r="C2349" s="165" t="s">
        <v>1692</v>
      </c>
      <c r="D2349" s="165" t="s">
        <v>6479</v>
      </c>
      <c r="E2349" s="53" t="n">
        <v>31.473168</v>
      </c>
      <c r="F2349" s="53" t="n">
        <v>-102.59078</v>
      </c>
      <c r="G2349" s="53"/>
      <c r="H2349" s="53"/>
      <c r="I2349" s="173" t="s">
        <v>317</v>
      </c>
      <c r="J2349" s="53" t="n">
        <v>1</v>
      </c>
    </row>
    <row r="2350" customFormat="false" ht="15" hidden="false" customHeight="true" outlineLevel="0" collapsed="false">
      <c r="A2350" s="20" t="s">
        <v>6480</v>
      </c>
      <c r="B2350" s="165" t="s">
        <v>1691</v>
      </c>
      <c r="C2350" s="165" t="s">
        <v>1692</v>
      </c>
      <c r="D2350" s="165" t="s">
        <v>6481</v>
      </c>
      <c r="E2350" s="53" t="n">
        <v>31.476655</v>
      </c>
      <c r="F2350" s="53" t="n">
        <v>-102.656535</v>
      </c>
      <c r="G2350" s="53"/>
      <c r="H2350" s="53"/>
      <c r="I2350" s="173" t="s">
        <v>317</v>
      </c>
      <c r="J2350" s="53" t="n">
        <v>1</v>
      </c>
    </row>
    <row r="2351" customFormat="false" ht="15" hidden="false" customHeight="true" outlineLevel="0" collapsed="false">
      <c r="A2351" s="20" t="s">
        <v>6482</v>
      </c>
      <c r="B2351" s="165" t="s">
        <v>1691</v>
      </c>
      <c r="C2351" s="165" t="s">
        <v>1692</v>
      </c>
      <c r="D2351" s="165" t="s">
        <v>6483</v>
      </c>
      <c r="E2351" s="53" t="n">
        <v>31.286069</v>
      </c>
      <c r="F2351" s="53" t="n">
        <v>-102.95768</v>
      </c>
      <c r="G2351" s="53"/>
      <c r="H2351" s="53"/>
      <c r="I2351" s="173" t="s">
        <v>317</v>
      </c>
      <c r="J2351" s="53" t="n">
        <v>1</v>
      </c>
    </row>
    <row r="2352" customFormat="false" ht="15" hidden="false" customHeight="true" outlineLevel="0" collapsed="false">
      <c r="A2352" s="20" t="s">
        <v>6484</v>
      </c>
      <c r="B2352" s="165" t="s">
        <v>1691</v>
      </c>
      <c r="C2352" s="165" t="s">
        <v>1692</v>
      </c>
      <c r="D2352" s="165" t="s">
        <v>6485</v>
      </c>
      <c r="E2352" s="53" t="n">
        <v>31.2897265</v>
      </c>
      <c r="F2352" s="53" t="n">
        <v>-102.990485</v>
      </c>
      <c r="G2352" s="53"/>
      <c r="H2352" s="53"/>
      <c r="I2352" s="173" t="s">
        <v>317</v>
      </c>
      <c r="J2352" s="53" t="n">
        <v>1</v>
      </c>
    </row>
    <row r="2353" customFormat="false" ht="15" hidden="false" customHeight="true" outlineLevel="0" collapsed="false">
      <c r="A2353" s="20" t="s">
        <v>6486</v>
      </c>
      <c r="B2353" s="165" t="s">
        <v>1691</v>
      </c>
      <c r="C2353" s="165" t="s">
        <v>1692</v>
      </c>
      <c r="D2353" s="165" t="s">
        <v>6487</v>
      </c>
      <c r="E2353" s="53" t="n">
        <v>31.501256</v>
      </c>
      <c r="F2353" s="53" t="n">
        <v>-102.59636</v>
      </c>
      <c r="G2353" s="53"/>
      <c r="H2353" s="53"/>
      <c r="I2353" s="173" t="s">
        <v>317</v>
      </c>
      <c r="J2353" s="53" t="n">
        <v>1</v>
      </c>
    </row>
    <row r="2354" customFormat="false" ht="15" hidden="false" customHeight="true" outlineLevel="0" collapsed="false">
      <c r="A2354" s="20" t="s">
        <v>6488</v>
      </c>
      <c r="B2354" s="165" t="s">
        <v>1691</v>
      </c>
      <c r="C2354" s="165" t="s">
        <v>1692</v>
      </c>
      <c r="D2354" s="165" t="s">
        <v>6489</v>
      </c>
      <c r="E2354" s="53" t="n">
        <v>31.268722</v>
      </c>
      <c r="F2354" s="53" t="n">
        <v>-103.06545</v>
      </c>
      <c r="G2354" s="53"/>
      <c r="H2354" s="53"/>
      <c r="I2354" s="173" t="s">
        <v>317</v>
      </c>
      <c r="J2354" s="53" t="n">
        <v>1</v>
      </c>
    </row>
    <row r="2355" customFormat="false" ht="15" hidden="false" customHeight="true" outlineLevel="0" collapsed="false">
      <c r="A2355" s="20" t="s">
        <v>6490</v>
      </c>
      <c r="B2355" s="165" t="s">
        <v>1691</v>
      </c>
      <c r="C2355" s="165" t="s">
        <v>1692</v>
      </c>
      <c r="D2355" s="165" t="s">
        <v>6491</v>
      </c>
      <c r="E2355" s="53" t="n">
        <v>31.483745</v>
      </c>
      <c r="F2355" s="53" t="n">
        <v>-102.68021</v>
      </c>
      <c r="G2355" s="53"/>
      <c r="H2355" s="53"/>
      <c r="I2355" s="173" t="s">
        <v>317</v>
      </c>
      <c r="J2355" s="53" t="n">
        <v>1</v>
      </c>
    </row>
    <row r="2356" customFormat="false" ht="15" hidden="false" customHeight="true" outlineLevel="0" collapsed="false">
      <c r="A2356" s="20" t="s">
        <v>6492</v>
      </c>
      <c r="B2356" s="165" t="s">
        <v>1691</v>
      </c>
      <c r="C2356" s="165" t="s">
        <v>1692</v>
      </c>
      <c r="D2356" s="165" t="s">
        <v>6493</v>
      </c>
      <c r="E2356" s="53" t="n">
        <v>31.297149</v>
      </c>
      <c r="F2356" s="53" t="n">
        <v>-102.99232</v>
      </c>
      <c r="G2356" s="53"/>
      <c r="H2356" s="53"/>
      <c r="I2356" s="173" t="s">
        <v>317</v>
      </c>
      <c r="J2356" s="53" t="n">
        <v>1</v>
      </c>
    </row>
    <row r="2357" customFormat="false" ht="15" hidden="false" customHeight="true" outlineLevel="0" collapsed="false">
      <c r="A2357" s="20" t="s">
        <v>6494</v>
      </c>
      <c r="B2357" s="165" t="s">
        <v>1691</v>
      </c>
      <c r="C2357" s="165" t="s">
        <v>1692</v>
      </c>
      <c r="D2357" s="165" t="s">
        <v>6495</v>
      </c>
      <c r="E2357" s="53" t="n">
        <v>31.49001</v>
      </c>
      <c r="F2357" s="53" t="n">
        <v>-102.66594</v>
      </c>
      <c r="G2357" s="53"/>
      <c r="H2357" s="53"/>
      <c r="I2357" s="173" t="s">
        <v>317</v>
      </c>
      <c r="J2357" s="53" t="n">
        <v>1</v>
      </c>
    </row>
    <row r="2358" customFormat="false" ht="15" hidden="false" customHeight="true" outlineLevel="0" collapsed="false">
      <c r="A2358" s="20" t="s">
        <v>6496</v>
      </c>
      <c r="B2358" s="165" t="s">
        <v>1691</v>
      </c>
      <c r="C2358" s="165" t="s">
        <v>1692</v>
      </c>
      <c r="D2358" s="165" t="s">
        <v>6497</v>
      </c>
      <c r="E2358" s="53" t="n">
        <v>31.495782</v>
      </c>
      <c r="F2358" s="53" t="n">
        <v>-102.65294</v>
      </c>
      <c r="G2358" s="53"/>
      <c r="H2358" s="53"/>
      <c r="I2358" s="173" t="s">
        <v>317</v>
      </c>
      <c r="J2358" s="53" t="n">
        <v>1</v>
      </c>
    </row>
    <row r="2359" customFormat="false" ht="15" hidden="false" customHeight="true" outlineLevel="0" collapsed="false">
      <c r="A2359" s="20" t="s">
        <v>6498</v>
      </c>
      <c r="B2359" s="165" t="s">
        <v>1691</v>
      </c>
      <c r="C2359" s="165" t="s">
        <v>1692</v>
      </c>
      <c r="D2359" s="165" t="s">
        <v>6499</v>
      </c>
      <c r="E2359" s="53" t="n">
        <v>31.495158</v>
      </c>
      <c r="F2359" s="53" t="n">
        <v>-102.63846</v>
      </c>
      <c r="G2359" s="53"/>
      <c r="H2359" s="53"/>
      <c r="I2359" s="173" t="s">
        <v>317</v>
      </c>
      <c r="J2359" s="53" t="n">
        <v>1</v>
      </c>
    </row>
    <row r="2360" customFormat="false" ht="15" hidden="false" customHeight="true" outlineLevel="0" collapsed="false">
      <c r="A2360" s="20" t="s">
        <v>6500</v>
      </c>
      <c r="B2360" s="165" t="s">
        <v>1691</v>
      </c>
      <c r="C2360" s="165" t="s">
        <v>1692</v>
      </c>
      <c r="D2360" s="165" t="s">
        <v>6501</v>
      </c>
      <c r="E2360" s="53" t="n">
        <v>31.48778</v>
      </c>
      <c r="F2360" s="53" t="n">
        <v>-102.67076</v>
      </c>
      <c r="G2360" s="53"/>
      <c r="H2360" s="53"/>
      <c r="I2360" s="173" t="s">
        <v>317</v>
      </c>
      <c r="J2360" s="53" t="n">
        <v>1</v>
      </c>
    </row>
    <row r="2361" customFormat="false" ht="15" hidden="false" customHeight="true" outlineLevel="0" collapsed="false">
      <c r="A2361" s="20" t="s">
        <v>6502</v>
      </c>
      <c r="B2361" s="165" t="s">
        <v>1691</v>
      </c>
      <c r="C2361" s="165" t="s">
        <v>1692</v>
      </c>
      <c r="D2361" s="165" t="s">
        <v>6503</v>
      </c>
      <c r="E2361" s="53" t="n">
        <v>31.538672</v>
      </c>
      <c r="F2361" s="53" t="n">
        <v>-102.60932</v>
      </c>
      <c r="G2361" s="53"/>
      <c r="H2361" s="53"/>
      <c r="I2361" s="173" t="s">
        <v>317</v>
      </c>
      <c r="J2361" s="53" t="n">
        <v>1</v>
      </c>
    </row>
    <row r="2362" customFormat="false" ht="15" hidden="false" customHeight="true" outlineLevel="0" collapsed="false">
      <c r="A2362" s="20" t="s">
        <v>6504</v>
      </c>
      <c r="B2362" s="165" t="s">
        <v>1691</v>
      </c>
      <c r="C2362" s="165" t="s">
        <v>1692</v>
      </c>
      <c r="D2362" s="165" t="s">
        <v>6505</v>
      </c>
      <c r="E2362" s="53" t="n">
        <v>31.510998</v>
      </c>
      <c r="F2362" s="53" t="n">
        <v>-102.65085</v>
      </c>
      <c r="G2362" s="53"/>
      <c r="H2362" s="53"/>
      <c r="I2362" s="173" t="s">
        <v>317</v>
      </c>
      <c r="J2362" s="53" t="n">
        <v>1</v>
      </c>
    </row>
    <row r="2363" customFormat="false" ht="15" hidden="false" customHeight="true" outlineLevel="0" collapsed="false">
      <c r="A2363" s="20" t="s">
        <v>6506</v>
      </c>
      <c r="B2363" s="165" t="s">
        <v>1691</v>
      </c>
      <c r="C2363" s="165" t="s">
        <v>1692</v>
      </c>
      <c r="D2363" s="165" t="s">
        <v>6507</v>
      </c>
      <c r="E2363" s="53" t="n">
        <v>31.455949</v>
      </c>
      <c r="F2363" s="53" t="n">
        <v>-102.77608</v>
      </c>
      <c r="G2363" s="53"/>
      <c r="H2363" s="53"/>
      <c r="I2363" s="173" t="s">
        <v>317</v>
      </c>
      <c r="J2363" s="53" t="n">
        <v>1</v>
      </c>
    </row>
    <row r="2364" customFormat="false" ht="15" hidden="false" customHeight="true" outlineLevel="0" collapsed="false">
      <c r="A2364" s="20" t="s">
        <v>6508</v>
      </c>
      <c r="B2364" s="165" t="s">
        <v>1691</v>
      </c>
      <c r="C2364" s="165" t="s">
        <v>1692</v>
      </c>
      <c r="D2364" s="165" t="s">
        <v>6509</v>
      </c>
      <c r="E2364" s="53" t="n">
        <v>31.27658</v>
      </c>
      <c r="F2364" s="53" t="n">
        <v>-103.07606</v>
      </c>
      <c r="G2364" s="53"/>
      <c r="H2364" s="53"/>
      <c r="I2364" s="173" t="s">
        <v>317</v>
      </c>
      <c r="J2364" s="53" t="n">
        <v>1</v>
      </c>
    </row>
    <row r="2365" customFormat="false" ht="15" hidden="false" customHeight="true" outlineLevel="0" collapsed="false">
      <c r="A2365" s="20" t="s">
        <v>6510</v>
      </c>
      <c r="B2365" s="165" t="s">
        <v>1691</v>
      </c>
      <c r="C2365" s="165" t="s">
        <v>1692</v>
      </c>
      <c r="D2365" s="165" t="s">
        <v>6511</v>
      </c>
      <c r="E2365" s="53" t="n">
        <v>31.325871</v>
      </c>
      <c r="F2365" s="53" t="n">
        <v>-103.00782</v>
      </c>
      <c r="G2365" s="53"/>
      <c r="H2365" s="53"/>
      <c r="I2365" s="173" t="s">
        <v>317</v>
      </c>
      <c r="J2365" s="53" t="n">
        <v>1</v>
      </c>
    </row>
    <row r="2366" customFormat="false" ht="15" hidden="false" customHeight="true" outlineLevel="0" collapsed="false">
      <c r="A2366" s="20" t="s">
        <v>6512</v>
      </c>
      <c r="B2366" s="165" t="s">
        <v>1691</v>
      </c>
      <c r="C2366" s="165" t="s">
        <v>1692</v>
      </c>
      <c r="D2366" s="165" t="s">
        <v>6513</v>
      </c>
      <c r="E2366" s="53" t="n">
        <v>32.324547</v>
      </c>
      <c r="F2366" s="53" t="n">
        <v>-103.12234</v>
      </c>
      <c r="G2366" s="53"/>
      <c r="H2366" s="53"/>
      <c r="I2366" s="173" t="s">
        <v>317</v>
      </c>
      <c r="J2366" s="53" t="n">
        <v>1</v>
      </c>
    </row>
    <row r="2367" customFormat="false" ht="15" hidden="false" customHeight="true" outlineLevel="0" collapsed="false">
      <c r="A2367" s="20" t="s">
        <v>6514</v>
      </c>
      <c r="B2367" s="165" t="s">
        <v>1691</v>
      </c>
      <c r="C2367" s="165" t="s">
        <v>1692</v>
      </c>
      <c r="D2367" s="165" t="s">
        <v>6515</v>
      </c>
      <c r="E2367" s="53" t="n">
        <v>32.123073</v>
      </c>
      <c r="F2367" s="53" t="n">
        <v>-103.4022</v>
      </c>
      <c r="G2367" s="53"/>
      <c r="H2367" s="53"/>
      <c r="I2367" s="173" t="s">
        <v>317</v>
      </c>
      <c r="J2367" s="53" t="n">
        <v>1</v>
      </c>
    </row>
    <row r="2368" customFormat="false" ht="15" hidden="false" customHeight="true" outlineLevel="0" collapsed="false">
      <c r="A2368" s="20" t="s">
        <v>6516</v>
      </c>
      <c r="B2368" s="165" t="s">
        <v>1691</v>
      </c>
      <c r="C2368" s="165" t="s">
        <v>1692</v>
      </c>
      <c r="D2368" s="165" t="s">
        <v>6517</v>
      </c>
      <c r="E2368" s="53" t="n">
        <v>31.981095</v>
      </c>
      <c r="F2368" s="53" t="n">
        <v>-103.63076</v>
      </c>
      <c r="G2368" s="53"/>
      <c r="H2368" s="53"/>
      <c r="I2368" s="173" t="s">
        <v>317</v>
      </c>
      <c r="J2368" s="53" t="n">
        <v>1</v>
      </c>
    </row>
    <row r="2369" customFormat="false" ht="15" hidden="false" customHeight="true" outlineLevel="0" collapsed="false">
      <c r="A2369" s="20" t="s">
        <v>6518</v>
      </c>
      <c r="B2369" s="165" t="s">
        <v>1691</v>
      </c>
      <c r="C2369" s="165" t="s">
        <v>1692</v>
      </c>
      <c r="D2369" s="165" t="s">
        <v>6519</v>
      </c>
      <c r="E2369" s="53" t="n">
        <v>32.247908</v>
      </c>
      <c r="F2369" s="53" t="n">
        <v>-103.18439</v>
      </c>
      <c r="G2369" s="53"/>
      <c r="H2369" s="53"/>
      <c r="I2369" s="173" t="s">
        <v>317</v>
      </c>
      <c r="J2369" s="53" t="n">
        <v>1</v>
      </c>
    </row>
    <row r="2370" customFormat="false" ht="15" hidden="false" customHeight="true" outlineLevel="0" collapsed="false">
      <c r="A2370" s="20" t="s">
        <v>6520</v>
      </c>
      <c r="B2370" s="165" t="s">
        <v>1691</v>
      </c>
      <c r="C2370" s="165" t="s">
        <v>1692</v>
      </c>
      <c r="D2370" s="165" t="s">
        <v>6521</v>
      </c>
      <c r="E2370" s="53" t="n">
        <v>32.066115</v>
      </c>
      <c r="F2370" s="53" t="n">
        <v>-103.4608</v>
      </c>
      <c r="G2370" s="53"/>
      <c r="H2370" s="53"/>
      <c r="I2370" s="173" t="s">
        <v>317</v>
      </c>
      <c r="J2370" s="53" t="n">
        <v>1</v>
      </c>
    </row>
    <row r="2371" customFormat="false" ht="15" hidden="false" customHeight="true" outlineLevel="0" collapsed="false">
      <c r="A2371" s="20" t="s">
        <v>6522</v>
      </c>
      <c r="B2371" s="165" t="s">
        <v>1691</v>
      </c>
      <c r="C2371" s="165" t="s">
        <v>1692</v>
      </c>
      <c r="D2371" s="165" t="s">
        <v>6523</v>
      </c>
      <c r="E2371" s="53" t="n">
        <v>31.975216</v>
      </c>
      <c r="F2371" s="53" t="n">
        <v>-103.63071</v>
      </c>
      <c r="G2371" s="53"/>
      <c r="H2371" s="53"/>
      <c r="I2371" s="173" t="s">
        <v>317</v>
      </c>
      <c r="J2371" s="53" t="n">
        <v>1</v>
      </c>
    </row>
    <row r="2372" customFormat="false" ht="15" hidden="false" customHeight="true" outlineLevel="0" collapsed="false">
      <c r="A2372" s="20" t="s">
        <v>6524</v>
      </c>
      <c r="B2372" s="165" t="s">
        <v>1691</v>
      </c>
      <c r="C2372" s="165" t="s">
        <v>1692</v>
      </c>
      <c r="D2372" s="165" t="s">
        <v>6525</v>
      </c>
      <c r="E2372" s="53" t="n">
        <v>31.926079</v>
      </c>
      <c r="F2372" s="53" t="n">
        <v>-103.54266</v>
      </c>
      <c r="G2372" s="53"/>
      <c r="H2372" s="53"/>
      <c r="I2372" s="173" t="s">
        <v>317</v>
      </c>
      <c r="J2372" s="53" t="n">
        <v>1</v>
      </c>
    </row>
    <row r="2373" customFormat="false" ht="15" hidden="false" customHeight="true" outlineLevel="0" collapsed="false">
      <c r="A2373" s="20" t="s">
        <v>6526</v>
      </c>
      <c r="B2373" s="165" t="s">
        <v>1691</v>
      </c>
      <c r="C2373" s="165" t="s">
        <v>1692</v>
      </c>
      <c r="D2373" s="165" t="s">
        <v>6527</v>
      </c>
      <c r="E2373" s="53" t="n">
        <v>31.9625</v>
      </c>
      <c r="F2373" s="53" t="n">
        <v>-103.45146</v>
      </c>
      <c r="G2373" s="53"/>
      <c r="H2373" s="53"/>
      <c r="I2373" s="173" t="s">
        <v>317</v>
      </c>
      <c r="J2373" s="53" t="n">
        <v>1</v>
      </c>
    </row>
    <row r="2374" customFormat="false" ht="15" hidden="false" customHeight="true" outlineLevel="0" collapsed="false">
      <c r="A2374" s="20" t="s">
        <v>6528</v>
      </c>
      <c r="B2374" s="165" t="s">
        <v>1691</v>
      </c>
      <c r="C2374" s="165" t="s">
        <v>1692</v>
      </c>
      <c r="D2374" s="165" t="s">
        <v>6529</v>
      </c>
      <c r="E2374" s="53" t="n">
        <v>31.950835</v>
      </c>
      <c r="F2374" s="53" t="n">
        <v>-103.43237</v>
      </c>
      <c r="G2374" s="53"/>
      <c r="H2374" s="53"/>
      <c r="I2374" s="173" t="s">
        <v>317</v>
      </c>
      <c r="J2374" s="53" t="n">
        <v>1</v>
      </c>
    </row>
    <row r="2375" customFormat="false" ht="15" hidden="false" customHeight="true" outlineLevel="0" collapsed="false">
      <c r="A2375" s="20" t="s">
        <v>6530</v>
      </c>
      <c r="B2375" s="165" t="s">
        <v>1691</v>
      </c>
      <c r="C2375" s="165" t="s">
        <v>1692</v>
      </c>
      <c r="D2375" s="165" t="s">
        <v>6531</v>
      </c>
      <c r="E2375" s="53" t="n">
        <v>31.896738</v>
      </c>
      <c r="F2375" s="53" t="n">
        <v>-103.46717</v>
      </c>
      <c r="G2375" s="53"/>
      <c r="H2375" s="53"/>
      <c r="I2375" s="173" t="s">
        <v>317</v>
      </c>
      <c r="J2375" s="53" t="n">
        <v>1</v>
      </c>
    </row>
    <row r="2376" customFormat="false" ht="15" hidden="false" customHeight="true" outlineLevel="0" collapsed="false">
      <c r="A2376" s="20" t="s">
        <v>6532</v>
      </c>
      <c r="B2376" s="165" t="s">
        <v>1691</v>
      </c>
      <c r="C2376" s="165" t="s">
        <v>1692</v>
      </c>
      <c r="D2376" s="165" t="s">
        <v>6533</v>
      </c>
      <c r="E2376" s="53" t="n">
        <v>31.847424</v>
      </c>
      <c r="F2376" s="53" t="n">
        <v>-103.479195</v>
      </c>
      <c r="G2376" s="53"/>
      <c r="H2376" s="53"/>
      <c r="I2376" s="173" t="s">
        <v>317</v>
      </c>
      <c r="J2376" s="53" t="n">
        <v>1</v>
      </c>
    </row>
    <row r="2377" customFormat="false" ht="15" hidden="false" customHeight="true" outlineLevel="0" collapsed="false">
      <c r="A2377" s="20" t="s">
        <v>6534</v>
      </c>
      <c r="B2377" s="165" t="s">
        <v>1691</v>
      </c>
      <c r="C2377" s="165" t="s">
        <v>1692</v>
      </c>
      <c r="D2377" s="165" t="s">
        <v>6535</v>
      </c>
      <c r="E2377" s="53" t="n">
        <v>31.791225</v>
      </c>
      <c r="F2377" s="53" t="n">
        <v>-103.54979</v>
      </c>
      <c r="G2377" s="53"/>
      <c r="H2377" s="53"/>
      <c r="I2377" s="173" t="s">
        <v>317</v>
      </c>
      <c r="J2377" s="53" t="n">
        <v>1</v>
      </c>
    </row>
    <row r="2378" customFormat="false" ht="15" hidden="false" customHeight="true" outlineLevel="0" collapsed="false">
      <c r="A2378" s="20" t="s">
        <v>6536</v>
      </c>
      <c r="B2378" s="165" t="s">
        <v>1691</v>
      </c>
      <c r="C2378" s="165" t="s">
        <v>1692</v>
      </c>
      <c r="D2378" s="165" t="s">
        <v>6537</v>
      </c>
      <c r="E2378" s="53" t="n">
        <v>32.091659</v>
      </c>
      <c r="F2378" s="53" t="n">
        <v>-103.5318</v>
      </c>
      <c r="G2378" s="53"/>
      <c r="H2378" s="53"/>
      <c r="I2378" s="173" t="s">
        <v>317</v>
      </c>
      <c r="J2378" s="53" t="n">
        <v>1</v>
      </c>
    </row>
    <row r="2379" customFormat="false" ht="15" hidden="false" customHeight="true" outlineLevel="0" collapsed="false">
      <c r="A2379" s="20" t="s">
        <v>6538</v>
      </c>
      <c r="B2379" s="165" t="s">
        <v>1691</v>
      </c>
      <c r="C2379" s="165" t="s">
        <v>1692</v>
      </c>
      <c r="D2379" s="165" t="s">
        <v>6539</v>
      </c>
      <c r="E2379" s="53" t="n">
        <v>32.036268</v>
      </c>
      <c r="F2379" s="53" t="n">
        <v>-103.64578</v>
      </c>
      <c r="G2379" s="53"/>
      <c r="H2379" s="53"/>
      <c r="I2379" s="173" t="s">
        <v>317</v>
      </c>
      <c r="J2379" s="53" t="n">
        <v>1</v>
      </c>
    </row>
    <row r="2380" customFormat="false" ht="15" hidden="false" customHeight="true" outlineLevel="0" collapsed="false">
      <c r="A2380" s="20" t="s">
        <v>6540</v>
      </c>
      <c r="B2380" s="165" t="s">
        <v>1691</v>
      </c>
      <c r="C2380" s="165" t="s">
        <v>1692</v>
      </c>
      <c r="D2380" s="165" t="s">
        <v>6541</v>
      </c>
      <c r="E2380" s="53" t="n">
        <v>32.051851</v>
      </c>
      <c r="F2380" s="53" t="n">
        <v>-103.61351</v>
      </c>
      <c r="G2380" s="53"/>
      <c r="H2380" s="53"/>
      <c r="I2380" s="173" t="s">
        <v>317</v>
      </c>
      <c r="J2380" s="53" t="n">
        <v>1</v>
      </c>
    </row>
    <row r="2381" customFormat="false" ht="15" hidden="false" customHeight="true" outlineLevel="0" collapsed="false">
      <c r="A2381" s="20" t="s">
        <v>6542</v>
      </c>
      <c r="B2381" s="165" t="s">
        <v>1691</v>
      </c>
      <c r="C2381" s="165" t="s">
        <v>1692</v>
      </c>
      <c r="D2381" s="165" t="s">
        <v>6543</v>
      </c>
      <c r="E2381" s="53" t="n">
        <v>31.464537</v>
      </c>
      <c r="F2381" s="53" t="n">
        <v>-102.878</v>
      </c>
      <c r="G2381" s="53"/>
      <c r="H2381" s="53"/>
      <c r="I2381" s="173" t="s">
        <v>317</v>
      </c>
      <c r="J2381" s="53" t="n">
        <v>1</v>
      </c>
    </row>
    <row r="2382" customFormat="false" ht="15" hidden="false" customHeight="true" outlineLevel="0" collapsed="false">
      <c r="A2382" s="20" t="s">
        <v>6544</v>
      </c>
      <c r="B2382" s="165" t="s">
        <v>1691</v>
      </c>
      <c r="C2382" s="165" t="s">
        <v>1692</v>
      </c>
      <c r="D2382" s="165" t="s">
        <v>6545</v>
      </c>
      <c r="E2382" s="53" t="n">
        <v>31.666751</v>
      </c>
      <c r="F2382" s="53" t="n">
        <v>-102.59086</v>
      </c>
      <c r="G2382" s="53"/>
      <c r="H2382" s="53"/>
      <c r="I2382" s="173" t="s">
        <v>317</v>
      </c>
      <c r="J2382" s="53" t="n">
        <v>1</v>
      </c>
    </row>
    <row r="2383" customFormat="false" ht="15" hidden="false" customHeight="true" outlineLevel="0" collapsed="false">
      <c r="A2383" s="20" t="s">
        <v>6546</v>
      </c>
      <c r="B2383" s="165" t="s">
        <v>1691</v>
      </c>
      <c r="C2383" s="165" t="s">
        <v>1692</v>
      </c>
      <c r="D2383" s="165" t="s">
        <v>6547</v>
      </c>
      <c r="E2383" s="53" t="n">
        <v>31.4788061</v>
      </c>
      <c r="F2383" s="53" t="n">
        <v>-102.958785</v>
      </c>
      <c r="G2383" s="53"/>
      <c r="H2383" s="53"/>
      <c r="I2383" s="173" t="s">
        <v>317</v>
      </c>
      <c r="J2383" s="53" t="n">
        <v>1</v>
      </c>
    </row>
    <row r="2384" customFormat="false" ht="15" hidden="false" customHeight="true" outlineLevel="0" collapsed="false">
      <c r="A2384" s="20" t="s">
        <v>6548</v>
      </c>
      <c r="B2384" s="165" t="s">
        <v>1691</v>
      </c>
      <c r="C2384" s="165" t="s">
        <v>1692</v>
      </c>
      <c r="D2384" s="165" t="s">
        <v>6549</v>
      </c>
      <c r="E2384" s="53" t="n">
        <v>31.411779</v>
      </c>
      <c r="F2384" s="53" t="n">
        <v>-103.10472</v>
      </c>
      <c r="G2384" s="53"/>
      <c r="H2384" s="53"/>
      <c r="I2384" s="173" t="s">
        <v>317</v>
      </c>
      <c r="J2384" s="53" t="n">
        <v>1</v>
      </c>
    </row>
    <row r="2385" customFormat="false" ht="15" hidden="false" customHeight="true" outlineLevel="0" collapsed="false">
      <c r="A2385" s="20" t="s">
        <v>6550</v>
      </c>
      <c r="B2385" s="165" t="s">
        <v>1691</v>
      </c>
      <c r="C2385" s="165" t="s">
        <v>1692</v>
      </c>
      <c r="D2385" s="165" t="s">
        <v>6551</v>
      </c>
      <c r="E2385" s="53" t="n">
        <v>31.450873</v>
      </c>
      <c r="F2385" s="53" t="n">
        <v>-103.04996</v>
      </c>
      <c r="G2385" s="53"/>
      <c r="H2385" s="53"/>
      <c r="I2385" s="173" t="s">
        <v>317</v>
      </c>
      <c r="J2385" s="53" t="n">
        <v>1</v>
      </c>
    </row>
    <row r="2386" customFormat="false" ht="15" hidden="false" customHeight="true" outlineLevel="0" collapsed="false">
      <c r="A2386" s="20" t="s">
        <v>6552</v>
      </c>
      <c r="B2386" s="165" t="s">
        <v>1691</v>
      </c>
      <c r="C2386" s="165" t="s">
        <v>1692</v>
      </c>
      <c r="D2386" s="165" t="s">
        <v>6553</v>
      </c>
      <c r="E2386" s="53" t="n">
        <v>31.459718</v>
      </c>
      <c r="F2386" s="53" t="n">
        <v>-103.04139</v>
      </c>
      <c r="G2386" s="53"/>
      <c r="H2386" s="53"/>
      <c r="I2386" s="173" t="s">
        <v>317</v>
      </c>
      <c r="J2386" s="53" t="n">
        <v>1</v>
      </c>
    </row>
    <row r="2387" customFormat="false" ht="15" hidden="false" customHeight="true" outlineLevel="0" collapsed="false">
      <c r="A2387" s="20" t="s">
        <v>6554</v>
      </c>
      <c r="B2387" s="165" t="s">
        <v>1691</v>
      </c>
      <c r="C2387" s="165" t="s">
        <v>1692</v>
      </c>
      <c r="D2387" s="165" t="s">
        <v>6555</v>
      </c>
      <c r="E2387" s="53" t="n">
        <v>31.412907</v>
      </c>
      <c r="F2387" s="53" t="n">
        <v>-103.14404</v>
      </c>
      <c r="G2387" s="53"/>
      <c r="H2387" s="53"/>
      <c r="I2387" s="173" t="s">
        <v>317</v>
      </c>
      <c r="J2387" s="53" t="n">
        <v>1</v>
      </c>
    </row>
    <row r="2388" customFormat="false" ht="15" hidden="false" customHeight="true" outlineLevel="0" collapsed="false">
      <c r="A2388" s="20" t="s">
        <v>6556</v>
      </c>
      <c r="B2388" s="165" t="s">
        <v>1691</v>
      </c>
      <c r="C2388" s="165" t="s">
        <v>1692</v>
      </c>
      <c r="D2388" s="165" t="s">
        <v>6557</v>
      </c>
      <c r="E2388" s="53" t="n">
        <v>31.551506</v>
      </c>
      <c r="F2388" s="53" t="n">
        <v>-102.96475</v>
      </c>
      <c r="G2388" s="53"/>
      <c r="H2388" s="53"/>
      <c r="I2388" s="173" t="s">
        <v>317</v>
      </c>
      <c r="J2388" s="53" t="n">
        <v>1</v>
      </c>
    </row>
    <row r="2389" customFormat="false" ht="15" hidden="false" customHeight="true" outlineLevel="0" collapsed="false">
      <c r="A2389" s="20" t="s">
        <v>6558</v>
      </c>
      <c r="B2389" s="165" t="s">
        <v>1691</v>
      </c>
      <c r="C2389" s="165" t="s">
        <v>1692</v>
      </c>
      <c r="D2389" s="165" t="s">
        <v>6559</v>
      </c>
      <c r="E2389" s="53" t="n">
        <v>31.480011</v>
      </c>
      <c r="F2389" s="53" t="n">
        <v>-103.04597</v>
      </c>
      <c r="G2389" s="53"/>
      <c r="H2389" s="53"/>
      <c r="I2389" s="173" t="s">
        <v>317</v>
      </c>
      <c r="J2389" s="53" t="n">
        <v>1</v>
      </c>
    </row>
    <row r="2390" customFormat="false" ht="15" hidden="false" customHeight="true" outlineLevel="0" collapsed="false">
      <c r="A2390" s="20" t="s">
        <v>6560</v>
      </c>
      <c r="B2390" s="165" t="s">
        <v>1691</v>
      </c>
      <c r="C2390" s="165" t="s">
        <v>1692</v>
      </c>
      <c r="D2390" s="165" t="s">
        <v>6561</v>
      </c>
      <c r="E2390" s="53" t="n">
        <v>31.472872</v>
      </c>
      <c r="F2390" s="53" t="n">
        <v>-103.09859</v>
      </c>
      <c r="G2390" s="53"/>
      <c r="H2390" s="53"/>
      <c r="I2390" s="173" t="s">
        <v>317</v>
      </c>
      <c r="J2390" s="53" t="n">
        <v>1</v>
      </c>
    </row>
    <row r="2391" customFormat="false" ht="15" hidden="false" customHeight="true" outlineLevel="0" collapsed="false">
      <c r="A2391" s="20" t="s">
        <v>6562</v>
      </c>
      <c r="B2391" s="165" t="s">
        <v>1691</v>
      </c>
      <c r="C2391" s="165" t="s">
        <v>1692</v>
      </c>
      <c r="D2391" s="165" t="s">
        <v>6563</v>
      </c>
      <c r="E2391" s="53" t="n">
        <v>31.404336</v>
      </c>
      <c r="F2391" s="53" t="n">
        <v>-103.18952</v>
      </c>
      <c r="G2391" s="53"/>
      <c r="H2391" s="53"/>
      <c r="I2391" s="173" t="s">
        <v>317</v>
      </c>
      <c r="J2391" s="53" t="n">
        <v>1</v>
      </c>
    </row>
    <row r="2392" customFormat="false" ht="15" hidden="false" customHeight="true" outlineLevel="0" collapsed="false">
      <c r="A2392" s="174" t="s">
        <v>6564</v>
      </c>
      <c r="B2392" s="165" t="s">
        <v>1691</v>
      </c>
      <c r="C2392" s="165" t="s">
        <v>1692</v>
      </c>
      <c r="D2392" s="165" t="s">
        <v>6565</v>
      </c>
      <c r="E2392" s="53" t="n">
        <v>31.556022</v>
      </c>
      <c r="F2392" s="53" t="n">
        <v>-102.82197</v>
      </c>
      <c r="G2392" s="53"/>
      <c r="H2392" s="53"/>
      <c r="I2392" s="173" t="s">
        <v>317</v>
      </c>
      <c r="J2392" s="53" t="n">
        <v>1</v>
      </c>
    </row>
    <row r="2393" customFormat="false" ht="15" hidden="false" customHeight="true" outlineLevel="0" collapsed="false">
      <c r="A2393" s="20" t="s">
        <v>6566</v>
      </c>
      <c r="B2393" s="165" t="s">
        <v>1691</v>
      </c>
      <c r="C2393" s="165" t="s">
        <v>1692</v>
      </c>
      <c r="D2393" s="165" t="s">
        <v>6567</v>
      </c>
      <c r="E2393" s="53" t="n">
        <v>31.384581</v>
      </c>
      <c r="F2393" s="53" t="n">
        <v>-103.08367</v>
      </c>
      <c r="G2393" s="53"/>
      <c r="H2393" s="53"/>
      <c r="I2393" s="173" t="s">
        <v>317</v>
      </c>
      <c r="J2393" s="53" t="n">
        <v>1</v>
      </c>
    </row>
    <row r="2394" customFormat="false" ht="15" hidden="false" customHeight="true" outlineLevel="0" collapsed="false">
      <c r="A2394" s="20" t="s">
        <v>6568</v>
      </c>
      <c r="B2394" s="165" t="s">
        <v>1691</v>
      </c>
      <c r="C2394" s="165" t="s">
        <v>1692</v>
      </c>
      <c r="D2394" s="165" t="s">
        <v>6569</v>
      </c>
      <c r="E2394" s="53" t="n">
        <v>31.353071</v>
      </c>
      <c r="F2394" s="53" t="n">
        <v>-103.11858</v>
      </c>
      <c r="G2394" s="53"/>
      <c r="H2394" s="53"/>
      <c r="I2394" s="173" t="s">
        <v>317</v>
      </c>
      <c r="J2394" s="53" t="n">
        <v>1</v>
      </c>
    </row>
    <row r="2395" customFormat="false" ht="15" hidden="false" customHeight="true" outlineLevel="0" collapsed="false">
      <c r="A2395" s="20" t="s">
        <v>6570</v>
      </c>
      <c r="B2395" s="165" t="s">
        <v>1691</v>
      </c>
      <c r="C2395" s="165" t="s">
        <v>1692</v>
      </c>
      <c r="D2395" s="165" t="s">
        <v>6571</v>
      </c>
      <c r="E2395" s="53" t="n">
        <v>31.510294</v>
      </c>
      <c r="F2395" s="53" t="n">
        <v>-102.79193</v>
      </c>
      <c r="G2395" s="53"/>
      <c r="H2395" s="53"/>
      <c r="I2395" s="173" t="s">
        <v>317</v>
      </c>
      <c r="J2395" s="53" t="n">
        <v>1</v>
      </c>
    </row>
    <row r="2396" customFormat="false" ht="15" hidden="false" customHeight="true" outlineLevel="0" collapsed="false">
      <c r="A2396" s="20" t="s">
        <v>6572</v>
      </c>
      <c r="B2396" s="165" t="s">
        <v>1691</v>
      </c>
      <c r="C2396" s="165" t="s">
        <v>1692</v>
      </c>
      <c r="D2396" s="165" t="s">
        <v>6573</v>
      </c>
      <c r="E2396" s="53" t="n">
        <v>31.344798</v>
      </c>
      <c r="F2396" s="53" t="n">
        <v>-103.08555</v>
      </c>
      <c r="G2396" s="53"/>
      <c r="H2396" s="53"/>
      <c r="I2396" s="173" t="s">
        <v>317</v>
      </c>
      <c r="J2396" s="53" t="n">
        <v>1</v>
      </c>
    </row>
    <row r="2397" customFormat="false" ht="15" hidden="false" customHeight="true" outlineLevel="0" collapsed="false">
      <c r="A2397" s="20" t="s">
        <v>6574</v>
      </c>
      <c r="B2397" s="165" t="s">
        <v>1691</v>
      </c>
      <c r="C2397" s="165" t="s">
        <v>1692</v>
      </c>
      <c r="D2397" s="165" t="s">
        <v>6575</v>
      </c>
      <c r="E2397" s="53" t="n">
        <v>32.817192</v>
      </c>
      <c r="F2397" s="53" t="n">
        <v>-104.02346</v>
      </c>
      <c r="G2397" s="53"/>
      <c r="H2397" s="53"/>
      <c r="I2397" s="173" t="s">
        <v>317</v>
      </c>
      <c r="J2397" s="53" t="n">
        <v>1</v>
      </c>
    </row>
    <row r="2398" customFormat="false" ht="15" hidden="false" customHeight="true" outlineLevel="0" collapsed="false">
      <c r="A2398" s="20" t="s">
        <v>6576</v>
      </c>
      <c r="B2398" s="165" t="s">
        <v>1691</v>
      </c>
      <c r="C2398" s="165" t="s">
        <v>1692</v>
      </c>
      <c r="D2398" s="165" t="s">
        <v>6577</v>
      </c>
      <c r="E2398" s="53" t="n">
        <v>32.7937095</v>
      </c>
      <c r="F2398" s="53" t="n">
        <v>-104.12347</v>
      </c>
      <c r="G2398" s="53"/>
      <c r="H2398" s="53"/>
      <c r="I2398" s="173" t="s">
        <v>317</v>
      </c>
      <c r="J2398" s="53" t="n">
        <v>1</v>
      </c>
    </row>
    <row r="2399" customFormat="false" ht="15" hidden="false" customHeight="true" outlineLevel="0" collapsed="false">
      <c r="A2399" s="20" t="s">
        <v>6578</v>
      </c>
      <c r="B2399" s="165" t="s">
        <v>1691</v>
      </c>
      <c r="C2399" s="165" t="s">
        <v>1692</v>
      </c>
      <c r="D2399" s="165" t="s">
        <v>6579</v>
      </c>
      <c r="E2399" s="53" t="n">
        <v>32.815918</v>
      </c>
      <c r="F2399" s="53" t="n">
        <v>-104.12296</v>
      </c>
      <c r="G2399" s="53"/>
      <c r="H2399" s="53"/>
      <c r="I2399" s="173" t="s">
        <v>317</v>
      </c>
      <c r="J2399" s="53" t="n">
        <v>1</v>
      </c>
    </row>
    <row r="2400" customFormat="false" ht="15" hidden="false" customHeight="true" outlineLevel="0" collapsed="false">
      <c r="A2400" s="174" t="s">
        <v>6580</v>
      </c>
      <c r="B2400" s="165" t="s">
        <v>1691</v>
      </c>
      <c r="C2400" s="165" t="s">
        <v>1692</v>
      </c>
      <c r="D2400" s="165" t="s">
        <v>6581</v>
      </c>
      <c r="E2400" s="53" t="n">
        <v>32.795682</v>
      </c>
      <c r="F2400" s="53" t="n">
        <v>-104.16357</v>
      </c>
      <c r="G2400" s="53"/>
      <c r="H2400" s="53"/>
      <c r="I2400" s="173" t="s">
        <v>317</v>
      </c>
      <c r="J2400" s="53" t="n">
        <v>1</v>
      </c>
    </row>
    <row r="2401" customFormat="false" ht="15" hidden="false" customHeight="true" outlineLevel="0" collapsed="false">
      <c r="A2401" s="20" t="s">
        <v>6582</v>
      </c>
      <c r="B2401" s="165" t="s">
        <v>1691</v>
      </c>
      <c r="C2401" s="165" t="s">
        <v>1692</v>
      </c>
      <c r="D2401" s="165" t="s">
        <v>6583</v>
      </c>
      <c r="E2401" s="53" t="n">
        <v>32.756723</v>
      </c>
      <c r="F2401" s="53" t="n">
        <v>-104.21299</v>
      </c>
      <c r="G2401" s="53"/>
      <c r="H2401" s="53"/>
      <c r="I2401" s="173" t="s">
        <v>317</v>
      </c>
      <c r="J2401" s="53" t="n">
        <v>1</v>
      </c>
    </row>
    <row r="2402" customFormat="false" ht="15" hidden="false" customHeight="true" outlineLevel="0" collapsed="false">
      <c r="A2402" s="20" t="s">
        <v>6584</v>
      </c>
      <c r="B2402" s="165" t="s">
        <v>1691</v>
      </c>
      <c r="C2402" s="165" t="s">
        <v>1692</v>
      </c>
      <c r="D2402" s="165" t="s">
        <v>6585</v>
      </c>
      <c r="E2402" s="53" t="n">
        <v>32.863035</v>
      </c>
      <c r="F2402" s="53" t="n">
        <v>-104.03769</v>
      </c>
      <c r="G2402" s="53"/>
      <c r="H2402" s="53"/>
      <c r="I2402" s="173" t="s">
        <v>317</v>
      </c>
      <c r="J2402" s="53" t="n">
        <v>1</v>
      </c>
    </row>
    <row r="2403" customFormat="false" ht="15" hidden="false" customHeight="true" outlineLevel="0" collapsed="false">
      <c r="A2403" s="20" t="s">
        <v>6586</v>
      </c>
      <c r="B2403" s="165" t="s">
        <v>1691</v>
      </c>
      <c r="C2403" s="165" t="s">
        <v>1692</v>
      </c>
      <c r="D2403" s="165" t="s">
        <v>6587</v>
      </c>
      <c r="E2403" s="53" t="n">
        <v>32.8763338</v>
      </c>
      <c r="F2403" s="53" t="n">
        <v>-104.01204</v>
      </c>
      <c r="G2403" s="53"/>
      <c r="H2403" s="53"/>
      <c r="I2403" s="173" t="s">
        <v>317</v>
      </c>
      <c r="J2403" s="53" t="n">
        <v>1</v>
      </c>
    </row>
    <row r="2404" customFormat="false" ht="15" hidden="false" customHeight="true" outlineLevel="0" collapsed="false">
      <c r="A2404" s="20" t="s">
        <v>6588</v>
      </c>
      <c r="B2404" s="165" t="s">
        <v>1691</v>
      </c>
      <c r="C2404" s="165" t="s">
        <v>1692</v>
      </c>
      <c r="D2404" s="165" t="s">
        <v>6589</v>
      </c>
      <c r="E2404" s="53" t="n">
        <v>32.89447</v>
      </c>
      <c r="F2404" s="53" t="n">
        <v>-104.01801</v>
      </c>
      <c r="G2404" s="53"/>
      <c r="H2404" s="53"/>
      <c r="I2404" s="173" t="s">
        <v>317</v>
      </c>
      <c r="J2404" s="53" t="n">
        <v>1</v>
      </c>
    </row>
    <row r="2405" customFormat="false" ht="15" hidden="false" customHeight="true" outlineLevel="0" collapsed="false">
      <c r="A2405" s="20" t="s">
        <v>6590</v>
      </c>
      <c r="B2405" s="165" t="s">
        <v>1691</v>
      </c>
      <c r="C2405" s="165" t="s">
        <v>1692</v>
      </c>
      <c r="D2405" s="165" t="s">
        <v>6591</v>
      </c>
      <c r="E2405" s="53" t="n">
        <v>32.817815</v>
      </c>
      <c r="F2405" s="53" t="n">
        <v>-104.15667</v>
      </c>
      <c r="G2405" s="53"/>
      <c r="H2405" s="53"/>
      <c r="I2405" s="173" t="s">
        <v>317</v>
      </c>
      <c r="J2405" s="53" t="n">
        <v>1</v>
      </c>
    </row>
    <row r="2406" customFormat="false" ht="15" hidden="false" customHeight="true" outlineLevel="0" collapsed="false">
      <c r="A2406" s="20" t="s">
        <v>6592</v>
      </c>
      <c r="B2406" s="165" t="s">
        <v>1691</v>
      </c>
      <c r="C2406" s="165" t="s">
        <v>1692</v>
      </c>
      <c r="D2406" s="165" t="s">
        <v>6593</v>
      </c>
      <c r="E2406" s="53" t="n">
        <v>32.809964</v>
      </c>
      <c r="F2406" s="53" t="n">
        <v>-104.16113</v>
      </c>
      <c r="G2406" s="53"/>
      <c r="H2406" s="53"/>
      <c r="I2406" s="173" t="s">
        <v>317</v>
      </c>
      <c r="J2406" s="53" t="n">
        <v>1</v>
      </c>
    </row>
    <row r="2407" customFormat="false" ht="15" hidden="false" customHeight="true" outlineLevel="0" collapsed="false">
      <c r="A2407" s="20" t="s">
        <v>6594</v>
      </c>
      <c r="B2407" s="165" t="s">
        <v>1691</v>
      </c>
      <c r="C2407" s="165" t="s">
        <v>1692</v>
      </c>
      <c r="D2407" s="165" t="s">
        <v>6595</v>
      </c>
      <c r="E2407" s="53" t="n">
        <v>32.808092</v>
      </c>
      <c r="F2407" s="53" t="n">
        <v>-104.17894</v>
      </c>
      <c r="G2407" s="53"/>
      <c r="H2407" s="53"/>
      <c r="I2407" s="173" t="s">
        <v>317</v>
      </c>
      <c r="J2407" s="53" t="n">
        <v>1</v>
      </c>
    </row>
    <row r="2408" customFormat="false" ht="15" hidden="false" customHeight="true" outlineLevel="0" collapsed="false">
      <c r="A2408" s="20" t="s">
        <v>6596</v>
      </c>
      <c r="B2408" s="165" t="s">
        <v>1691</v>
      </c>
      <c r="C2408" s="165" t="s">
        <v>1692</v>
      </c>
      <c r="D2408" s="165" t="s">
        <v>6597</v>
      </c>
      <c r="E2408" s="53" t="n">
        <v>32.779638</v>
      </c>
      <c r="F2408" s="53" t="n">
        <v>-104.26515</v>
      </c>
      <c r="G2408" s="53"/>
      <c r="H2408" s="53"/>
      <c r="I2408" s="173" t="s">
        <v>317</v>
      </c>
      <c r="J2408" s="53" t="n">
        <v>1</v>
      </c>
    </row>
    <row r="2409" customFormat="false" ht="15" hidden="false" customHeight="true" outlineLevel="0" collapsed="false">
      <c r="A2409" s="20" t="s">
        <v>6598</v>
      </c>
      <c r="B2409" s="165" t="s">
        <v>1691</v>
      </c>
      <c r="C2409" s="165" t="s">
        <v>1692</v>
      </c>
      <c r="D2409" s="165" t="s">
        <v>6599</v>
      </c>
      <c r="E2409" s="53" t="n">
        <v>32.7772785</v>
      </c>
      <c r="F2409" s="53" t="n">
        <v>-104.28003</v>
      </c>
      <c r="G2409" s="53"/>
      <c r="H2409" s="53"/>
      <c r="I2409" s="173" t="s">
        <v>317</v>
      </c>
      <c r="J2409" s="53" t="n">
        <v>1</v>
      </c>
    </row>
    <row r="2410" customFormat="false" ht="15" hidden="false" customHeight="true" outlineLevel="0" collapsed="false">
      <c r="A2410" s="20" t="s">
        <v>6600</v>
      </c>
      <c r="B2410" s="165" t="s">
        <v>1691</v>
      </c>
      <c r="C2410" s="165" t="s">
        <v>1692</v>
      </c>
      <c r="D2410" s="165" t="s">
        <v>6601</v>
      </c>
      <c r="E2410" s="53" t="n">
        <v>32.88825</v>
      </c>
      <c r="F2410" s="53" t="n">
        <v>-104.11992</v>
      </c>
      <c r="G2410" s="53"/>
      <c r="H2410" s="53"/>
      <c r="I2410" s="173" t="s">
        <v>317</v>
      </c>
      <c r="J2410" s="53" t="n">
        <v>1</v>
      </c>
    </row>
    <row r="2411" customFormat="false" ht="15" hidden="false" customHeight="true" outlineLevel="0" collapsed="false">
      <c r="A2411" s="20" t="s">
        <v>6602</v>
      </c>
      <c r="B2411" s="165" t="s">
        <v>1691</v>
      </c>
      <c r="C2411" s="165" t="s">
        <v>1692</v>
      </c>
      <c r="D2411" s="165" t="s">
        <v>6603</v>
      </c>
      <c r="E2411" s="53" t="n">
        <v>32.8843</v>
      </c>
      <c r="F2411" s="53" t="n">
        <v>-104.12329</v>
      </c>
      <c r="G2411" s="53"/>
      <c r="H2411" s="53"/>
      <c r="I2411" s="173" t="s">
        <v>317</v>
      </c>
      <c r="J2411" s="53" t="n">
        <v>1</v>
      </c>
    </row>
    <row r="2412" customFormat="false" ht="15" hidden="false" customHeight="true" outlineLevel="0" collapsed="false">
      <c r="A2412" s="20" t="s">
        <v>6604</v>
      </c>
      <c r="B2412" s="165" t="s">
        <v>1691</v>
      </c>
      <c r="C2412" s="165" t="s">
        <v>1692</v>
      </c>
      <c r="D2412" s="165" t="s">
        <v>6605</v>
      </c>
      <c r="E2412" s="53" t="n">
        <v>33.000738</v>
      </c>
      <c r="F2412" s="53" t="n">
        <v>-103.99436</v>
      </c>
      <c r="G2412" s="53"/>
      <c r="H2412" s="53"/>
      <c r="I2412" s="173" t="s">
        <v>317</v>
      </c>
      <c r="J2412" s="53" t="n">
        <v>1</v>
      </c>
    </row>
    <row r="2413" customFormat="false" ht="15" hidden="false" customHeight="true" outlineLevel="0" collapsed="false">
      <c r="A2413" s="20" t="s">
        <v>6606</v>
      </c>
      <c r="B2413" s="20" t="s">
        <v>2590</v>
      </c>
      <c r="C2413" s="20" t="s">
        <v>1694</v>
      </c>
      <c r="D2413" s="20" t="s">
        <v>6607</v>
      </c>
      <c r="E2413" s="53" t="n">
        <v>14</v>
      </c>
      <c r="F2413" s="53" t="n">
        <v>-104</v>
      </c>
      <c r="G2413" s="53" t="n">
        <v>32</v>
      </c>
      <c r="H2413" s="53" t="n">
        <v>-86</v>
      </c>
      <c r="I2413" s="172" t="s">
        <v>317</v>
      </c>
      <c r="J2413" s="53"/>
    </row>
    <row r="2414" customFormat="false" ht="15" hidden="false" customHeight="true" outlineLevel="0" collapsed="false">
      <c r="A2414" s="20" t="s">
        <v>6608</v>
      </c>
      <c r="B2414" s="20"/>
      <c r="C2414" s="20"/>
      <c r="D2414" s="20"/>
      <c r="E2414" s="53"/>
      <c r="F2414" s="53"/>
      <c r="G2414" s="53"/>
      <c r="H2414" s="53"/>
      <c r="I2414" s="172"/>
      <c r="J2414" s="53"/>
    </row>
    <row r="2415" customFormat="false" ht="15" hidden="false" customHeight="true" outlineLevel="0" collapsed="false">
      <c r="A2415" s="20" t="s">
        <v>6609</v>
      </c>
      <c r="B2415" s="20"/>
      <c r="C2415" s="20"/>
      <c r="D2415" s="20"/>
      <c r="E2415" s="53"/>
      <c r="F2415" s="53"/>
      <c r="G2415" s="53"/>
      <c r="H2415" s="53"/>
      <c r="I2415" s="172"/>
      <c r="J2415" s="53"/>
    </row>
    <row r="2416" customFormat="false" ht="15" hidden="false" customHeight="true" outlineLevel="0" collapsed="false">
      <c r="A2416" s="20" t="s">
        <v>6610</v>
      </c>
      <c r="B2416" s="20"/>
      <c r="C2416" s="20"/>
      <c r="D2416" s="20"/>
      <c r="E2416" s="53"/>
      <c r="F2416" s="53"/>
      <c r="G2416" s="53"/>
      <c r="H2416" s="53"/>
      <c r="I2416" s="172"/>
      <c r="J2416" s="53"/>
    </row>
    <row r="2417" customFormat="false" ht="15" hidden="false" customHeight="true" outlineLevel="0" collapsed="false">
      <c r="A2417" s="20" t="s">
        <v>6611</v>
      </c>
      <c r="B2417" s="20"/>
      <c r="C2417" s="20"/>
      <c r="D2417" s="20"/>
      <c r="E2417" s="53"/>
      <c r="F2417" s="53"/>
      <c r="G2417" s="53"/>
      <c r="H2417" s="53"/>
      <c r="I2417" s="172"/>
      <c r="J2417" s="53"/>
    </row>
    <row r="2418" customFormat="false" ht="15" hidden="false" customHeight="true" outlineLevel="0" collapsed="false">
      <c r="A2418" s="20" t="s">
        <v>6612</v>
      </c>
      <c r="B2418" s="20"/>
      <c r="C2418" s="20"/>
      <c r="D2418" s="20"/>
      <c r="E2418" s="53"/>
      <c r="F2418" s="53"/>
      <c r="G2418" s="53"/>
      <c r="H2418" s="53"/>
      <c r="I2418" s="172"/>
      <c r="J2418" s="53"/>
    </row>
    <row r="2419" customFormat="false" ht="15" hidden="false" customHeight="true" outlineLevel="0" collapsed="false">
      <c r="A2419" s="20" t="s">
        <v>6613</v>
      </c>
      <c r="B2419" s="20"/>
      <c r="C2419" s="20"/>
      <c r="D2419" s="20"/>
      <c r="E2419" s="53"/>
      <c r="F2419" s="53"/>
      <c r="G2419" s="53"/>
      <c r="H2419" s="53"/>
      <c r="I2419" s="172"/>
      <c r="J2419" s="53"/>
    </row>
    <row r="2420" customFormat="false" ht="15" hidden="false" customHeight="true" outlineLevel="0" collapsed="false">
      <c r="A2420" s="20" t="s">
        <v>6614</v>
      </c>
      <c r="B2420" s="20"/>
      <c r="C2420" s="20"/>
      <c r="D2420" s="20"/>
      <c r="E2420" s="53"/>
      <c r="F2420" s="53"/>
      <c r="G2420" s="53"/>
      <c r="H2420" s="53"/>
      <c r="I2420" s="172"/>
      <c r="J2420" s="53"/>
    </row>
    <row r="2421" customFormat="false" ht="15" hidden="false" customHeight="true" outlineLevel="0" collapsed="false">
      <c r="A2421" s="20" t="s">
        <v>6615</v>
      </c>
      <c r="B2421" s="20"/>
      <c r="C2421" s="20"/>
      <c r="D2421" s="20"/>
      <c r="E2421" s="53"/>
      <c r="F2421" s="53"/>
      <c r="G2421" s="53"/>
      <c r="H2421" s="53"/>
      <c r="I2421" s="172"/>
      <c r="J2421" s="53"/>
    </row>
    <row r="2422" customFormat="false" ht="15" hidden="false" customHeight="true" outlineLevel="0" collapsed="false">
      <c r="A2422" s="20" t="s">
        <v>6616</v>
      </c>
      <c r="B2422" s="20"/>
      <c r="C2422" s="20"/>
      <c r="D2422" s="20"/>
      <c r="E2422" s="53"/>
      <c r="F2422" s="53"/>
      <c r="G2422" s="53"/>
      <c r="H2422" s="53"/>
      <c r="I2422" s="172"/>
      <c r="J2422" s="53"/>
    </row>
    <row r="2423" customFormat="false" ht="15" hidden="false" customHeight="true" outlineLevel="0" collapsed="false">
      <c r="A2423" s="20" t="s">
        <v>6617</v>
      </c>
      <c r="B2423" s="20"/>
      <c r="C2423" s="20"/>
      <c r="D2423" s="20"/>
      <c r="E2423" s="53"/>
      <c r="F2423" s="53"/>
      <c r="G2423" s="53"/>
      <c r="H2423" s="53"/>
      <c r="I2423" s="172"/>
      <c r="J2423" s="53"/>
    </row>
    <row r="2424" customFormat="false" ht="15" hidden="false" customHeight="true" outlineLevel="0" collapsed="false">
      <c r="A2424" s="20" t="s">
        <v>6618</v>
      </c>
      <c r="B2424" s="20"/>
      <c r="C2424" s="20"/>
      <c r="D2424" s="20"/>
      <c r="E2424" s="53"/>
      <c r="F2424" s="53"/>
      <c r="G2424" s="53"/>
      <c r="H2424" s="53"/>
      <c r="I2424" s="172"/>
      <c r="J2424" s="53"/>
    </row>
    <row r="2425" customFormat="false" ht="15" hidden="false" customHeight="true" outlineLevel="0" collapsed="false">
      <c r="A2425" s="20" t="s">
        <v>6619</v>
      </c>
      <c r="B2425" s="20"/>
      <c r="C2425" s="20"/>
      <c r="D2425" s="20"/>
      <c r="E2425" s="53"/>
      <c r="F2425" s="53"/>
      <c r="G2425" s="53"/>
      <c r="H2425" s="53"/>
      <c r="I2425" s="172"/>
      <c r="J2425" s="53"/>
    </row>
    <row r="2426" customFormat="false" ht="15" hidden="false" customHeight="true" outlineLevel="0" collapsed="false">
      <c r="A2426" s="20" t="s">
        <v>6620</v>
      </c>
      <c r="B2426" s="20"/>
      <c r="C2426" s="20"/>
      <c r="D2426" s="20"/>
      <c r="E2426" s="53"/>
      <c r="F2426" s="53"/>
      <c r="G2426" s="53"/>
      <c r="H2426" s="53"/>
      <c r="I2426" s="172"/>
      <c r="J2426" s="53"/>
    </row>
    <row r="2427" customFormat="false" ht="15" hidden="false" customHeight="true" outlineLevel="0" collapsed="false">
      <c r="A2427" s="20" t="s">
        <v>6621</v>
      </c>
      <c r="B2427" s="20"/>
      <c r="C2427" s="20"/>
      <c r="D2427" s="20"/>
      <c r="E2427" s="53"/>
      <c r="F2427" s="53"/>
      <c r="G2427" s="53"/>
      <c r="H2427" s="53"/>
      <c r="I2427" s="172"/>
      <c r="J2427" s="53"/>
    </row>
    <row r="2428" customFormat="false" ht="15" hidden="false" customHeight="true" outlineLevel="0" collapsed="false">
      <c r="A2428" s="20" t="s">
        <v>6622</v>
      </c>
      <c r="B2428" s="20"/>
      <c r="C2428" s="20"/>
      <c r="D2428" s="20"/>
      <c r="E2428" s="53"/>
      <c r="F2428" s="53"/>
      <c r="G2428" s="53"/>
      <c r="H2428" s="53"/>
      <c r="I2428" s="172"/>
      <c r="J2428" s="53"/>
    </row>
    <row r="2429" customFormat="false" ht="15" hidden="false" customHeight="true" outlineLevel="0" collapsed="false">
      <c r="A2429" s="20" t="s">
        <v>6623</v>
      </c>
      <c r="B2429" s="20"/>
      <c r="C2429" s="20"/>
      <c r="D2429" s="20"/>
      <c r="E2429" s="53"/>
      <c r="F2429" s="53"/>
      <c r="G2429" s="53"/>
      <c r="H2429" s="53"/>
      <c r="I2429" s="172"/>
      <c r="J2429" s="53"/>
    </row>
    <row r="2430" customFormat="false" ht="15" hidden="false" customHeight="true" outlineLevel="0" collapsed="false">
      <c r="A2430" s="20" t="s">
        <v>6624</v>
      </c>
      <c r="B2430" s="20"/>
      <c r="C2430" s="20"/>
      <c r="D2430" s="20"/>
      <c r="E2430" s="53"/>
      <c r="F2430" s="53"/>
      <c r="G2430" s="53"/>
      <c r="H2430" s="53"/>
      <c r="I2430" s="172"/>
      <c r="J2430" s="53"/>
    </row>
    <row r="2431" customFormat="false" ht="15" hidden="false" customHeight="true" outlineLevel="0" collapsed="false">
      <c r="A2431" s="20" t="s">
        <v>6625</v>
      </c>
      <c r="B2431" s="20"/>
      <c r="C2431" s="20"/>
      <c r="D2431" s="20"/>
      <c r="E2431" s="53"/>
      <c r="F2431" s="53"/>
      <c r="G2431" s="53"/>
      <c r="H2431" s="53"/>
      <c r="I2431" s="172"/>
      <c r="J2431" s="53"/>
    </row>
    <row r="2432" customFormat="false" ht="15" hidden="false" customHeight="true" outlineLevel="0" collapsed="false">
      <c r="A2432" s="20" t="s">
        <v>6626</v>
      </c>
      <c r="B2432" s="20"/>
      <c r="C2432" s="20"/>
      <c r="D2432" s="20"/>
      <c r="E2432" s="53"/>
      <c r="F2432" s="53"/>
      <c r="G2432" s="53"/>
      <c r="H2432" s="53"/>
      <c r="I2432" s="172"/>
      <c r="J2432" s="53"/>
    </row>
    <row r="2433" customFormat="false" ht="15" hidden="false" customHeight="true" outlineLevel="0" collapsed="false">
      <c r="A2433" s="20" t="s">
        <v>6627</v>
      </c>
      <c r="B2433" s="20"/>
      <c r="C2433" s="20"/>
      <c r="D2433" s="20"/>
      <c r="E2433" s="53"/>
      <c r="F2433" s="53"/>
      <c r="G2433" s="53"/>
      <c r="H2433" s="53"/>
      <c r="I2433" s="172"/>
      <c r="J2433" s="53"/>
    </row>
    <row r="2434" customFormat="false" ht="15" hidden="false" customHeight="true" outlineLevel="0" collapsed="false">
      <c r="A2434" s="20" t="s">
        <v>6628</v>
      </c>
      <c r="B2434" s="20"/>
      <c r="C2434" s="20"/>
      <c r="D2434" s="20"/>
      <c r="E2434" s="53"/>
      <c r="F2434" s="53"/>
      <c r="G2434" s="53"/>
      <c r="H2434" s="53"/>
      <c r="I2434" s="172"/>
      <c r="J2434" s="53"/>
    </row>
    <row r="2435" customFormat="false" ht="15" hidden="false" customHeight="true" outlineLevel="0" collapsed="false">
      <c r="A2435" s="20" t="s">
        <v>6629</v>
      </c>
      <c r="B2435" s="20"/>
      <c r="C2435" s="20"/>
      <c r="D2435" s="20"/>
      <c r="E2435" s="53"/>
      <c r="F2435" s="53"/>
      <c r="G2435" s="53"/>
      <c r="H2435" s="53"/>
      <c r="I2435" s="172"/>
      <c r="J2435" s="53"/>
    </row>
    <row r="2436" customFormat="false" ht="15" hidden="false" customHeight="true" outlineLevel="0" collapsed="false">
      <c r="A2436" s="20" t="s">
        <v>6630</v>
      </c>
      <c r="B2436" s="20"/>
      <c r="C2436" s="20"/>
      <c r="D2436" s="20"/>
      <c r="E2436" s="53"/>
      <c r="F2436" s="53"/>
      <c r="G2436" s="53"/>
      <c r="H2436" s="53"/>
      <c r="I2436" s="172"/>
      <c r="J2436" s="53"/>
    </row>
    <row r="2437" customFormat="false" ht="15" hidden="false" customHeight="true" outlineLevel="0" collapsed="false">
      <c r="A2437" s="20" t="s">
        <v>6631</v>
      </c>
      <c r="B2437" s="20"/>
      <c r="C2437" s="20"/>
      <c r="D2437" s="20"/>
      <c r="E2437" s="53"/>
      <c r="F2437" s="53"/>
      <c r="G2437" s="53"/>
      <c r="H2437" s="53"/>
      <c r="I2437" s="172"/>
      <c r="J2437" s="53"/>
    </row>
    <row r="2438" customFormat="false" ht="15" hidden="false" customHeight="true" outlineLevel="0" collapsed="false">
      <c r="A2438" s="20" t="s">
        <v>6632</v>
      </c>
      <c r="B2438" s="20"/>
      <c r="C2438" s="20"/>
      <c r="D2438" s="20"/>
      <c r="E2438" s="53"/>
      <c r="F2438" s="53"/>
      <c r="G2438" s="53"/>
      <c r="H2438" s="53"/>
      <c r="I2438" s="172"/>
      <c r="J2438" s="53"/>
    </row>
    <row r="2439" customFormat="false" ht="15" hidden="false" customHeight="true" outlineLevel="0" collapsed="false">
      <c r="A2439" s="20" t="s">
        <v>6633</v>
      </c>
      <c r="B2439" s="20"/>
      <c r="C2439" s="20"/>
      <c r="D2439" s="20"/>
      <c r="E2439" s="53"/>
      <c r="F2439" s="53"/>
      <c r="G2439" s="53"/>
      <c r="H2439" s="53"/>
      <c r="I2439" s="172"/>
      <c r="J2439" s="53"/>
    </row>
    <row r="2440" customFormat="false" ht="15" hidden="false" customHeight="true" outlineLevel="0" collapsed="false">
      <c r="A2440" s="20" t="s">
        <v>6634</v>
      </c>
      <c r="B2440" s="20"/>
      <c r="C2440" s="20"/>
      <c r="D2440" s="20"/>
      <c r="E2440" s="53"/>
      <c r="F2440" s="53"/>
      <c r="G2440" s="53"/>
      <c r="H2440" s="53"/>
      <c r="I2440" s="172"/>
      <c r="J2440" s="53"/>
    </row>
    <row r="2441" customFormat="false" ht="15" hidden="false" customHeight="true" outlineLevel="0" collapsed="false">
      <c r="A2441" s="20" t="s">
        <v>6635</v>
      </c>
      <c r="B2441" s="20"/>
      <c r="C2441" s="20"/>
      <c r="D2441" s="20"/>
      <c r="E2441" s="53"/>
      <c r="F2441" s="53"/>
      <c r="G2441" s="53"/>
      <c r="H2441" s="53"/>
      <c r="I2441" s="172"/>
      <c r="J2441" s="53"/>
    </row>
    <row r="2442" customFormat="false" ht="15" hidden="false" customHeight="true" outlineLevel="0" collapsed="false">
      <c r="A2442" s="20" t="s">
        <v>6636</v>
      </c>
      <c r="B2442" s="20"/>
      <c r="C2442" s="20"/>
      <c r="D2442" s="20"/>
      <c r="E2442" s="53"/>
      <c r="F2442" s="53"/>
      <c r="G2442" s="53"/>
      <c r="H2442" s="53"/>
      <c r="I2442" s="172"/>
      <c r="J2442" s="53"/>
    </row>
    <row r="2443" customFormat="false" ht="15" hidden="false" customHeight="true" outlineLevel="0" collapsed="false">
      <c r="A2443" s="20" t="s">
        <v>6637</v>
      </c>
      <c r="B2443" s="20"/>
      <c r="C2443" s="20"/>
      <c r="D2443" s="20"/>
      <c r="E2443" s="53"/>
      <c r="F2443" s="53"/>
      <c r="G2443" s="53"/>
      <c r="H2443" s="53"/>
      <c r="I2443" s="172"/>
      <c r="J2443" s="53"/>
    </row>
    <row r="2444" customFormat="false" ht="15" hidden="false" customHeight="true" outlineLevel="0" collapsed="false">
      <c r="A2444" s="20" t="s">
        <v>6638</v>
      </c>
      <c r="B2444" s="20"/>
      <c r="C2444" s="20"/>
      <c r="D2444" s="20"/>
      <c r="E2444" s="53"/>
      <c r="F2444" s="53"/>
      <c r="G2444" s="53"/>
      <c r="H2444" s="53"/>
      <c r="I2444" s="172"/>
      <c r="J2444" s="53"/>
    </row>
    <row r="2445" customFormat="false" ht="15" hidden="false" customHeight="true" outlineLevel="0" collapsed="false">
      <c r="A2445" s="20" t="s">
        <v>6639</v>
      </c>
      <c r="B2445" s="20"/>
      <c r="C2445" s="20"/>
      <c r="D2445" s="20"/>
      <c r="E2445" s="53"/>
      <c r="F2445" s="53"/>
      <c r="G2445" s="53"/>
      <c r="H2445" s="53"/>
      <c r="I2445" s="172"/>
      <c r="J2445" s="53"/>
    </row>
    <row r="2446" customFormat="false" ht="15" hidden="false" customHeight="true" outlineLevel="0" collapsed="false">
      <c r="A2446" s="20" t="s">
        <v>6640</v>
      </c>
      <c r="B2446" s="20"/>
      <c r="C2446" s="20"/>
      <c r="D2446" s="20"/>
      <c r="E2446" s="53"/>
      <c r="F2446" s="53"/>
      <c r="G2446" s="53"/>
      <c r="H2446" s="53"/>
      <c r="I2446" s="172"/>
      <c r="J2446" s="53"/>
    </row>
    <row r="2447" customFormat="false" ht="15" hidden="false" customHeight="true" outlineLevel="0" collapsed="false">
      <c r="A2447" s="20" t="s">
        <v>6641</v>
      </c>
      <c r="B2447" s="20"/>
      <c r="C2447" s="20"/>
      <c r="D2447" s="20"/>
      <c r="E2447" s="53"/>
      <c r="F2447" s="53"/>
      <c r="G2447" s="53"/>
      <c r="H2447" s="53"/>
      <c r="I2447" s="172"/>
      <c r="J2447" s="53"/>
    </row>
    <row r="2448" customFormat="false" ht="15" hidden="false" customHeight="true" outlineLevel="0" collapsed="false">
      <c r="A2448" s="20" t="s">
        <v>6642</v>
      </c>
      <c r="B2448" s="20"/>
      <c r="C2448" s="20"/>
      <c r="D2448" s="20"/>
      <c r="E2448" s="53"/>
      <c r="F2448" s="53"/>
      <c r="G2448" s="53"/>
      <c r="H2448" s="53"/>
      <c r="I2448" s="172"/>
      <c r="J2448" s="53"/>
    </row>
    <row r="2449" customFormat="false" ht="15" hidden="false" customHeight="true" outlineLevel="0" collapsed="false">
      <c r="A2449" s="20" t="s">
        <v>6643</v>
      </c>
      <c r="B2449" s="20"/>
      <c r="C2449" s="20"/>
      <c r="D2449" s="20"/>
      <c r="E2449" s="53"/>
      <c r="F2449" s="53"/>
      <c r="G2449" s="53"/>
      <c r="H2449" s="53"/>
      <c r="I2449" s="172"/>
      <c r="J2449" s="53"/>
    </row>
    <row r="2450" customFormat="false" ht="15" hidden="false" customHeight="true" outlineLevel="0" collapsed="false">
      <c r="A2450" s="20" t="s">
        <v>6644</v>
      </c>
      <c r="B2450" s="20"/>
      <c r="C2450" s="20"/>
      <c r="D2450" s="20"/>
      <c r="E2450" s="53"/>
      <c r="F2450" s="53"/>
      <c r="G2450" s="53"/>
      <c r="H2450" s="53"/>
      <c r="I2450" s="172"/>
      <c r="J2450" s="53"/>
    </row>
    <row r="2451" customFormat="false" ht="15" hidden="false" customHeight="true" outlineLevel="0" collapsed="false">
      <c r="A2451" s="20" t="s">
        <v>6645</v>
      </c>
      <c r="B2451" s="20"/>
      <c r="C2451" s="20"/>
      <c r="D2451" s="20"/>
      <c r="E2451" s="53"/>
      <c r="F2451" s="53"/>
      <c r="G2451" s="53"/>
      <c r="H2451" s="53"/>
      <c r="I2451" s="172"/>
      <c r="J2451" s="53"/>
    </row>
    <row r="2452" customFormat="false" ht="15" hidden="false" customHeight="true" outlineLevel="0" collapsed="false">
      <c r="A2452" s="20" t="s">
        <v>6646</v>
      </c>
      <c r="B2452" s="20"/>
      <c r="C2452" s="20"/>
      <c r="D2452" s="20"/>
      <c r="E2452" s="53"/>
      <c r="F2452" s="53"/>
      <c r="G2452" s="53"/>
      <c r="H2452" s="53"/>
      <c r="I2452" s="172"/>
      <c r="J2452" s="53"/>
    </row>
    <row r="2453" customFormat="false" ht="15" hidden="false" customHeight="true" outlineLevel="0" collapsed="false">
      <c r="A2453" s="20" t="s">
        <v>6647</v>
      </c>
      <c r="B2453" s="20"/>
      <c r="C2453" s="20"/>
      <c r="D2453" s="20"/>
      <c r="E2453" s="53"/>
      <c r="F2453" s="53"/>
      <c r="G2453" s="53"/>
      <c r="H2453" s="53"/>
      <c r="I2453" s="172"/>
      <c r="J2453" s="53"/>
    </row>
    <row r="2454" customFormat="false" ht="15" hidden="false" customHeight="true" outlineLevel="0" collapsed="false">
      <c r="A2454" s="20" t="s">
        <v>6648</v>
      </c>
      <c r="B2454" s="20"/>
      <c r="C2454" s="20"/>
      <c r="D2454" s="20"/>
      <c r="E2454" s="53"/>
      <c r="F2454" s="53"/>
      <c r="G2454" s="53"/>
      <c r="H2454" s="53"/>
      <c r="I2454" s="172"/>
      <c r="J2454" s="53"/>
    </row>
    <row r="2455" customFormat="false" ht="15" hidden="false" customHeight="true" outlineLevel="0" collapsed="false">
      <c r="A2455" s="20" t="s">
        <v>6649</v>
      </c>
      <c r="B2455" s="20"/>
      <c r="C2455" s="20"/>
      <c r="D2455" s="20"/>
      <c r="E2455" s="53"/>
      <c r="F2455" s="53"/>
      <c r="G2455" s="53"/>
      <c r="H2455" s="53"/>
      <c r="I2455" s="172"/>
      <c r="J2455" s="53"/>
    </row>
    <row r="2456" customFormat="false" ht="15" hidden="false" customHeight="true" outlineLevel="0" collapsed="false">
      <c r="A2456" s="20" t="s">
        <v>6650</v>
      </c>
      <c r="B2456" s="20"/>
      <c r="C2456" s="20"/>
      <c r="D2456" s="20"/>
      <c r="E2456" s="53"/>
      <c r="F2456" s="53"/>
      <c r="G2456" s="53"/>
      <c r="H2456" s="53"/>
      <c r="I2456" s="172"/>
      <c r="J2456" s="53"/>
    </row>
    <row r="2457" customFormat="false" ht="15" hidden="false" customHeight="true" outlineLevel="0" collapsed="false">
      <c r="A2457" s="20" t="s">
        <v>6651</v>
      </c>
      <c r="B2457" s="20"/>
      <c r="C2457" s="20"/>
      <c r="D2457" s="20"/>
      <c r="E2457" s="53"/>
      <c r="F2457" s="53"/>
      <c r="G2457" s="53"/>
      <c r="H2457" s="53"/>
      <c r="I2457" s="172"/>
      <c r="J2457" s="53"/>
    </row>
    <row r="2458" customFormat="false" ht="15" hidden="false" customHeight="true" outlineLevel="0" collapsed="false">
      <c r="A2458" s="20" t="s">
        <v>6652</v>
      </c>
      <c r="B2458" s="20"/>
      <c r="C2458" s="20"/>
      <c r="D2458" s="20"/>
      <c r="E2458" s="53"/>
      <c r="F2458" s="53"/>
      <c r="G2458" s="53"/>
      <c r="H2458" s="53"/>
      <c r="I2458" s="172"/>
      <c r="J2458" s="53"/>
    </row>
    <row r="2459" customFormat="false" ht="15" hidden="false" customHeight="true" outlineLevel="0" collapsed="false">
      <c r="A2459" s="20" t="s">
        <v>6653</v>
      </c>
      <c r="B2459" s="20"/>
      <c r="C2459" s="20"/>
      <c r="D2459" s="20"/>
      <c r="E2459" s="53"/>
      <c r="F2459" s="53"/>
      <c r="G2459" s="53"/>
      <c r="H2459" s="53"/>
      <c r="I2459" s="172"/>
      <c r="J2459" s="53"/>
    </row>
    <row r="2460" customFormat="false" ht="15" hidden="false" customHeight="true" outlineLevel="0" collapsed="false">
      <c r="A2460" s="20" t="s">
        <v>6654</v>
      </c>
      <c r="B2460" s="20"/>
      <c r="C2460" s="20"/>
      <c r="D2460" s="20"/>
      <c r="E2460" s="53"/>
      <c r="F2460" s="53"/>
      <c r="G2460" s="53"/>
      <c r="H2460" s="53"/>
      <c r="I2460" s="172"/>
      <c r="J2460" s="53"/>
    </row>
    <row r="2461" customFormat="false" ht="15" hidden="false" customHeight="true" outlineLevel="0" collapsed="false">
      <c r="A2461" s="20" t="s">
        <v>6655</v>
      </c>
      <c r="B2461" s="20"/>
      <c r="C2461" s="20"/>
      <c r="D2461" s="20"/>
      <c r="E2461" s="53"/>
      <c r="F2461" s="53"/>
      <c r="G2461" s="53"/>
      <c r="H2461" s="53"/>
      <c r="I2461" s="172"/>
      <c r="J2461" s="53"/>
    </row>
    <row r="2462" customFormat="false" ht="15" hidden="false" customHeight="true" outlineLevel="0" collapsed="false">
      <c r="A2462" s="20" t="s">
        <v>6656</v>
      </c>
      <c r="B2462" s="20"/>
      <c r="C2462" s="20"/>
      <c r="D2462" s="20"/>
      <c r="E2462" s="53"/>
      <c r="F2462" s="53"/>
      <c r="G2462" s="53"/>
      <c r="H2462" s="53"/>
      <c r="I2462" s="172"/>
      <c r="J2462" s="53"/>
    </row>
    <row r="2463" customFormat="false" ht="15" hidden="false" customHeight="true" outlineLevel="0" collapsed="false">
      <c r="A2463" s="20" t="s">
        <v>6657</v>
      </c>
      <c r="B2463" s="20"/>
      <c r="C2463" s="20"/>
      <c r="D2463" s="20"/>
      <c r="E2463" s="53"/>
      <c r="F2463" s="53"/>
      <c r="G2463" s="53"/>
      <c r="H2463" s="53"/>
      <c r="I2463" s="172"/>
      <c r="J2463" s="53"/>
    </row>
    <row r="2464" customFormat="false" ht="15" hidden="false" customHeight="true" outlineLevel="0" collapsed="false">
      <c r="A2464" s="20" t="s">
        <v>6658</v>
      </c>
      <c r="B2464" s="20"/>
      <c r="C2464" s="20"/>
      <c r="D2464" s="20"/>
      <c r="E2464" s="53"/>
      <c r="F2464" s="53"/>
      <c r="G2464" s="53"/>
      <c r="H2464" s="53"/>
      <c r="I2464" s="172"/>
      <c r="J2464" s="53"/>
    </row>
    <row r="2465" customFormat="false" ht="15" hidden="false" customHeight="true" outlineLevel="0" collapsed="false">
      <c r="A2465" s="20" t="s">
        <v>6659</v>
      </c>
      <c r="B2465" s="20"/>
      <c r="C2465" s="20"/>
      <c r="D2465" s="20"/>
      <c r="E2465" s="53"/>
      <c r="F2465" s="53"/>
      <c r="G2465" s="53"/>
      <c r="H2465" s="53"/>
      <c r="I2465" s="172"/>
      <c r="J2465" s="53"/>
    </row>
    <row r="2466" customFormat="false" ht="15" hidden="false" customHeight="true" outlineLevel="0" collapsed="false">
      <c r="A2466" s="20" t="s">
        <v>6660</v>
      </c>
      <c r="B2466" s="20"/>
      <c r="C2466" s="20"/>
      <c r="D2466" s="20"/>
      <c r="E2466" s="53"/>
      <c r="F2466" s="53"/>
      <c r="G2466" s="53"/>
      <c r="H2466" s="53"/>
      <c r="I2466" s="172"/>
      <c r="J2466" s="53"/>
    </row>
    <row r="2467" customFormat="false" ht="15" hidden="false" customHeight="true" outlineLevel="0" collapsed="false">
      <c r="A2467" s="20" t="s">
        <v>6661</v>
      </c>
      <c r="B2467" s="20"/>
      <c r="C2467" s="20"/>
      <c r="D2467" s="20"/>
      <c r="E2467" s="53"/>
      <c r="F2467" s="53"/>
      <c r="G2467" s="53"/>
      <c r="H2467" s="53"/>
      <c r="I2467" s="172"/>
      <c r="J2467" s="53"/>
    </row>
    <row r="2468" customFormat="false" ht="15" hidden="false" customHeight="true" outlineLevel="0" collapsed="false">
      <c r="A2468" s="20" t="s">
        <v>6662</v>
      </c>
      <c r="B2468" s="20"/>
      <c r="C2468" s="20"/>
      <c r="D2468" s="20"/>
      <c r="E2468" s="53"/>
      <c r="F2468" s="53"/>
      <c r="G2468" s="53"/>
      <c r="H2468" s="53"/>
      <c r="I2468" s="172"/>
      <c r="J2468" s="53"/>
    </row>
    <row r="2469" customFormat="false" ht="15" hidden="false" customHeight="true" outlineLevel="0" collapsed="false">
      <c r="A2469" s="20" t="s">
        <v>6663</v>
      </c>
      <c r="B2469" s="20"/>
      <c r="C2469" s="20"/>
      <c r="D2469" s="20"/>
      <c r="E2469" s="53"/>
      <c r="F2469" s="53"/>
      <c r="G2469" s="53"/>
      <c r="H2469" s="53"/>
      <c r="I2469" s="172"/>
      <c r="J2469" s="53"/>
    </row>
    <row r="2470" customFormat="false" ht="15" hidden="false" customHeight="true" outlineLevel="0" collapsed="false">
      <c r="A2470" s="20" t="s">
        <v>6664</v>
      </c>
      <c r="B2470" s="20"/>
      <c r="C2470" s="20"/>
      <c r="D2470" s="20"/>
      <c r="E2470" s="53"/>
      <c r="F2470" s="53"/>
      <c r="G2470" s="53"/>
      <c r="H2470" s="53"/>
      <c r="I2470" s="172"/>
      <c r="J2470" s="53"/>
    </row>
    <row r="2471" customFormat="false" ht="15" hidden="false" customHeight="true" outlineLevel="0" collapsed="false">
      <c r="A2471" s="20" t="s">
        <v>6665</v>
      </c>
      <c r="B2471" s="20"/>
      <c r="C2471" s="20"/>
      <c r="D2471" s="20"/>
      <c r="E2471" s="53"/>
      <c r="F2471" s="53"/>
      <c r="G2471" s="53"/>
      <c r="H2471" s="53"/>
      <c r="I2471" s="172"/>
      <c r="J2471" s="53"/>
    </row>
    <row r="2472" customFormat="false" ht="15" hidden="false" customHeight="true" outlineLevel="0" collapsed="false">
      <c r="A2472" s="20" t="s">
        <v>6666</v>
      </c>
      <c r="B2472" s="20"/>
      <c r="C2472" s="20"/>
      <c r="D2472" s="20"/>
      <c r="E2472" s="53"/>
      <c r="F2472" s="53"/>
      <c r="G2472" s="53"/>
      <c r="H2472" s="53"/>
      <c r="I2472" s="172"/>
      <c r="J2472" s="53"/>
    </row>
    <row r="2473" customFormat="false" ht="15" hidden="false" customHeight="true" outlineLevel="0" collapsed="false">
      <c r="A2473" s="20" t="s">
        <v>6667</v>
      </c>
      <c r="B2473" s="20"/>
      <c r="C2473" s="20"/>
      <c r="D2473" s="20"/>
      <c r="E2473" s="53"/>
      <c r="F2473" s="53"/>
      <c r="G2473" s="53"/>
      <c r="H2473" s="53"/>
      <c r="I2473" s="172"/>
      <c r="J2473" s="53"/>
    </row>
    <row r="2474" customFormat="false" ht="15" hidden="false" customHeight="true" outlineLevel="0" collapsed="false">
      <c r="A2474" s="20" t="s">
        <v>6668</v>
      </c>
      <c r="B2474" s="20"/>
      <c r="C2474" s="20"/>
      <c r="D2474" s="20"/>
      <c r="E2474" s="53"/>
      <c r="F2474" s="53"/>
      <c r="G2474" s="53"/>
      <c r="H2474" s="53"/>
      <c r="I2474" s="172"/>
      <c r="J2474" s="53"/>
    </row>
    <row r="2475" customFormat="false" ht="15" hidden="false" customHeight="true" outlineLevel="0" collapsed="false">
      <c r="A2475" s="20" t="s">
        <v>6669</v>
      </c>
      <c r="B2475" s="20"/>
      <c r="C2475" s="20"/>
      <c r="D2475" s="20"/>
      <c r="E2475" s="53"/>
      <c r="F2475" s="53"/>
      <c r="G2475" s="53"/>
      <c r="H2475" s="53"/>
      <c r="I2475" s="172"/>
      <c r="J2475" s="53"/>
    </row>
    <row r="2476" customFormat="false" ht="15" hidden="false" customHeight="true" outlineLevel="0" collapsed="false">
      <c r="A2476" s="20" t="s">
        <v>6670</v>
      </c>
      <c r="B2476" s="20"/>
      <c r="C2476" s="20"/>
      <c r="D2476" s="20"/>
      <c r="E2476" s="53"/>
      <c r="F2476" s="53"/>
      <c r="G2476" s="53"/>
      <c r="H2476" s="53"/>
      <c r="I2476" s="172"/>
      <c r="J2476" s="53"/>
    </row>
    <row r="2477" customFormat="false" ht="15" hidden="false" customHeight="true" outlineLevel="0" collapsed="false">
      <c r="A2477" s="20" t="s">
        <v>6671</v>
      </c>
      <c r="B2477" s="20"/>
      <c r="C2477" s="20"/>
      <c r="D2477" s="20"/>
      <c r="E2477" s="53"/>
      <c r="F2477" s="53"/>
      <c r="G2477" s="53"/>
      <c r="H2477" s="53"/>
      <c r="I2477" s="172"/>
      <c r="J2477" s="53"/>
    </row>
    <row r="2478" customFormat="false" ht="15" hidden="false" customHeight="true" outlineLevel="0" collapsed="false">
      <c r="A2478" s="20" t="s">
        <v>6672</v>
      </c>
      <c r="B2478" s="20"/>
      <c r="C2478" s="20"/>
      <c r="D2478" s="20"/>
      <c r="E2478" s="53"/>
      <c r="F2478" s="53"/>
      <c r="G2478" s="53"/>
      <c r="H2478" s="53"/>
      <c r="I2478" s="172"/>
      <c r="J2478" s="53"/>
    </row>
    <row r="2479" customFormat="false" ht="15" hidden="false" customHeight="true" outlineLevel="0" collapsed="false">
      <c r="A2479" s="20" t="s">
        <v>6673</v>
      </c>
      <c r="B2479" s="20"/>
      <c r="C2479" s="20"/>
      <c r="D2479" s="20"/>
      <c r="E2479" s="53"/>
      <c r="F2479" s="53"/>
      <c r="G2479" s="53"/>
      <c r="H2479" s="53"/>
      <c r="I2479" s="172"/>
      <c r="J2479" s="53"/>
    </row>
    <row r="2480" customFormat="false" ht="15" hidden="false" customHeight="true" outlineLevel="0" collapsed="false">
      <c r="A2480" s="20" t="s">
        <v>6674</v>
      </c>
      <c r="B2480" s="20"/>
      <c r="C2480" s="20"/>
      <c r="D2480" s="20"/>
      <c r="E2480" s="53"/>
      <c r="F2480" s="53"/>
      <c r="G2480" s="53"/>
      <c r="H2480" s="53"/>
      <c r="I2480" s="172"/>
      <c r="J2480" s="53"/>
    </row>
    <row r="2481" customFormat="false" ht="15" hidden="false" customHeight="true" outlineLevel="0" collapsed="false">
      <c r="A2481" s="20" t="s">
        <v>6675</v>
      </c>
      <c r="B2481" s="20"/>
      <c r="C2481" s="20"/>
      <c r="D2481" s="20"/>
      <c r="E2481" s="53"/>
      <c r="F2481" s="53"/>
      <c r="G2481" s="53"/>
      <c r="H2481" s="53"/>
      <c r="I2481" s="172"/>
      <c r="J2481" s="53"/>
    </row>
    <row r="2482" customFormat="false" ht="15" hidden="false" customHeight="true" outlineLevel="0" collapsed="false">
      <c r="A2482" s="20" t="s">
        <v>6676</v>
      </c>
      <c r="B2482" s="20"/>
      <c r="C2482" s="20"/>
      <c r="D2482" s="20"/>
      <c r="E2482" s="53"/>
      <c r="F2482" s="53"/>
      <c r="G2482" s="53"/>
      <c r="H2482" s="53"/>
      <c r="I2482" s="172"/>
      <c r="J2482" s="53"/>
    </row>
    <row r="2483" customFormat="false" ht="15" hidden="false" customHeight="true" outlineLevel="0" collapsed="false">
      <c r="A2483" s="20" t="s">
        <v>6677</v>
      </c>
      <c r="B2483" s="20"/>
      <c r="C2483" s="20"/>
      <c r="D2483" s="20"/>
      <c r="E2483" s="53"/>
      <c r="F2483" s="53"/>
      <c r="G2483" s="53"/>
      <c r="H2483" s="53"/>
      <c r="I2483" s="172"/>
      <c r="J2483" s="53"/>
    </row>
    <row r="2484" customFormat="false" ht="15" hidden="false" customHeight="true" outlineLevel="0" collapsed="false">
      <c r="A2484" s="20" t="s">
        <v>6678</v>
      </c>
      <c r="B2484" s="20"/>
      <c r="C2484" s="20"/>
      <c r="D2484" s="20"/>
      <c r="E2484" s="53"/>
      <c r="F2484" s="53"/>
      <c r="G2484" s="53"/>
      <c r="H2484" s="53"/>
      <c r="I2484" s="172"/>
      <c r="J2484" s="53"/>
    </row>
    <row r="2485" customFormat="false" ht="15" hidden="false" customHeight="true" outlineLevel="0" collapsed="false">
      <c r="A2485" s="20" t="s">
        <v>6679</v>
      </c>
      <c r="B2485" s="20"/>
      <c r="C2485" s="20"/>
      <c r="D2485" s="20"/>
      <c r="E2485" s="53"/>
      <c r="F2485" s="53"/>
      <c r="G2485" s="53"/>
      <c r="H2485" s="53"/>
      <c r="I2485" s="172"/>
      <c r="J2485" s="53"/>
    </row>
    <row r="2486" customFormat="false" ht="15" hidden="false" customHeight="true" outlineLevel="0" collapsed="false">
      <c r="A2486" s="20" t="s">
        <v>6680</v>
      </c>
      <c r="B2486" s="20"/>
      <c r="C2486" s="20"/>
      <c r="D2486" s="20"/>
      <c r="E2486" s="53"/>
      <c r="F2486" s="53"/>
      <c r="G2486" s="53"/>
      <c r="H2486" s="53"/>
      <c r="I2486" s="172"/>
      <c r="J2486" s="53"/>
    </row>
    <row r="2487" customFormat="false" ht="15" hidden="false" customHeight="true" outlineLevel="0" collapsed="false">
      <c r="A2487" s="20" t="s">
        <v>6681</v>
      </c>
      <c r="B2487" s="20"/>
      <c r="C2487" s="20"/>
      <c r="D2487" s="20"/>
      <c r="E2487" s="53"/>
      <c r="F2487" s="53"/>
      <c r="G2487" s="53"/>
      <c r="H2487" s="53"/>
      <c r="I2487" s="172"/>
      <c r="J2487" s="53"/>
    </row>
    <row r="2488" customFormat="false" ht="15" hidden="false" customHeight="true" outlineLevel="0" collapsed="false">
      <c r="A2488" s="20" t="s">
        <v>6682</v>
      </c>
      <c r="B2488" s="20"/>
      <c r="C2488" s="20"/>
      <c r="D2488" s="20"/>
      <c r="E2488" s="53"/>
      <c r="F2488" s="53"/>
      <c r="G2488" s="53"/>
      <c r="H2488" s="53"/>
      <c r="I2488" s="172"/>
      <c r="J2488" s="53"/>
    </row>
    <row r="2489" customFormat="false" ht="15" hidden="false" customHeight="true" outlineLevel="0" collapsed="false">
      <c r="A2489" s="20" t="s">
        <v>6683</v>
      </c>
      <c r="B2489" s="20"/>
      <c r="C2489" s="20"/>
      <c r="D2489" s="20"/>
      <c r="E2489" s="53"/>
      <c r="F2489" s="53"/>
      <c r="G2489" s="53"/>
      <c r="H2489" s="53"/>
      <c r="I2489" s="172"/>
      <c r="J2489" s="53"/>
    </row>
    <row r="2490" customFormat="false" ht="15" hidden="false" customHeight="true" outlineLevel="0" collapsed="false">
      <c r="A2490" s="20" t="s">
        <v>6684</v>
      </c>
      <c r="B2490" s="20"/>
      <c r="C2490" s="20"/>
      <c r="D2490" s="20"/>
      <c r="E2490" s="53"/>
      <c r="F2490" s="53"/>
      <c r="G2490" s="53"/>
      <c r="H2490" s="53"/>
      <c r="I2490" s="172"/>
      <c r="J2490" s="53"/>
    </row>
    <row r="2491" customFormat="false" ht="15" hidden="false" customHeight="true" outlineLevel="0" collapsed="false">
      <c r="A2491" s="20" t="s">
        <v>6685</v>
      </c>
      <c r="B2491" s="20"/>
      <c r="C2491" s="20"/>
      <c r="D2491" s="20"/>
      <c r="E2491" s="53"/>
      <c r="F2491" s="53"/>
      <c r="G2491" s="53"/>
      <c r="H2491" s="53"/>
      <c r="I2491" s="172"/>
      <c r="J2491" s="53"/>
    </row>
    <row r="2492" customFormat="false" ht="15" hidden="false" customHeight="true" outlineLevel="0" collapsed="false">
      <c r="A2492" s="20" t="s">
        <v>6686</v>
      </c>
      <c r="B2492" s="20"/>
      <c r="C2492" s="20"/>
      <c r="D2492" s="20"/>
      <c r="E2492" s="53"/>
      <c r="F2492" s="53"/>
      <c r="G2492" s="53"/>
      <c r="H2492" s="53"/>
      <c r="I2492" s="172"/>
      <c r="J2492" s="53"/>
    </row>
    <row r="2493" customFormat="false" ht="15" hidden="false" customHeight="true" outlineLevel="0" collapsed="false">
      <c r="A2493" s="20" t="s">
        <v>6687</v>
      </c>
      <c r="B2493" s="20"/>
      <c r="C2493" s="20"/>
      <c r="D2493" s="20"/>
      <c r="E2493" s="53"/>
      <c r="F2493" s="53"/>
      <c r="G2493" s="53"/>
      <c r="H2493" s="53"/>
      <c r="I2493" s="172"/>
      <c r="J2493" s="53"/>
    </row>
    <row r="2494" customFormat="false" ht="15" hidden="false" customHeight="true" outlineLevel="0" collapsed="false">
      <c r="A2494" s="20" t="s">
        <v>6688</v>
      </c>
      <c r="B2494" s="20"/>
      <c r="C2494" s="20"/>
      <c r="D2494" s="20"/>
      <c r="E2494" s="53"/>
      <c r="F2494" s="53"/>
      <c r="G2494" s="53"/>
      <c r="H2494" s="53"/>
      <c r="I2494" s="172"/>
      <c r="J2494" s="53"/>
    </row>
    <row r="2495" customFormat="false" ht="15" hidden="false" customHeight="true" outlineLevel="0" collapsed="false">
      <c r="A2495" s="20" t="s">
        <v>6689</v>
      </c>
      <c r="B2495" s="20"/>
      <c r="C2495" s="20"/>
      <c r="D2495" s="20"/>
      <c r="E2495" s="53"/>
      <c r="F2495" s="53"/>
      <c r="G2495" s="53"/>
      <c r="H2495" s="53"/>
      <c r="I2495" s="172"/>
      <c r="J2495" s="53"/>
    </row>
    <row r="2496" customFormat="false" ht="15" hidden="false" customHeight="true" outlineLevel="0" collapsed="false">
      <c r="A2496" s="20" t="s">
        <v>6690</v>
      </c>
      <c r="B2496" s="20"/>
      <c r="C2496" s="20"/>
      <c r="D2496" s="20"/>
      <c r="E2496" s="53"/>
      <c r="F2496" s="53"/>
      <c r="G2496" s="53"/>
      <c r="H2496" s="53"/>
      <c r="I2496" s="172"/>
      <c r="J2496" s="53"/>
    </row>
    <row r="2497" customFormat="false" ht="15" hidden="false" customHeight="true" outlineLevel="0" collapsed="false">
      <c r="A2497" s="20" t="s">
        <v>6691</v>
      </c>
      <c r="B2497" s="20"/>
      <c r="C2497" s="20"/>
      <c r="D2497" s="20"/>
      <c r="E2497" s="53"/>
      <c r="F2497" s="53"/>
      <c r="G2497" s="53"/>
      <c r="H2497" s="53"/>
      <c r="I2497" s="172"/>
      <c r="J2497" s="53"/>
    </row>
    <row r="2498" customFormat="false" ht="15" hidden="false" customHeight="true" outlineLevel="0" collapsed="false">
      <c r="A2498" s="174" t="s">
        <v>6692</v>
      </c>
      <c r="B2498" s="20"/>
      <c r="C2498" s="20"/>
      <c r="D2498" s="20"/>
      <c r="E2498" s="53"/>
      <c r="F2498" s="53"/>
      <c r="G2498" s="53"/>
      <c r="H2498" s="53"/>
      <c r="I2498" s="172"/>
      <c r="J2498" s="53"/>
    </row>
    <row r="2499" customFormat="false" ht="15" hidden="false" customHeight="true" outlineLevel="0" collapsed="false">
      <c r="A2499" s="20" t="s">
        <v>6693</v>
      </c>
      <c r="B2499" s="20"/>
      <c r="C2499" s="20"/>
      <c r="D2499" s="20"/>
      <c r="E2499" s="53"/>
      <c r="F2499" s="53"/>
      <c r="G2499" s="53"/>
      <c r="H2499" s="53"/>
      <c r="I2499" s="172"/>
      <c r="J2499" s="53"/>
    </row>
    <row r="2500" customFormat="false" ht="15" hidden="false" customHeight="true" outlineLevel="0" collapsed="false">
      <c r="A2500" s="20" t="s">
        <v>6694</v>
      </c>
      <c r="B2500" s="20"/>
      <c r="C2500" s="20"/>
      <c r="D2500" s="20"/>
      <c r="E2500" s="53"/>
      <c r="F2500" s="53"/>
      <c r="G2500" s="53"/>
      <c r="H2500" s="53"/>
      <c r="I2500" s="172"/>
      <c r="J2500" s="53"/>
    </row>
    <row r="2501" customFormat="false" ht="15" hidden="false" customHeight="true" outlineLevel="0" collapsed="false">
      <c r="A2501" s="20" t="s">
        <v>6695</v>
      </c>
      <c r="B2501" s="20"/>
      <c r="C2501" s="20"/>
      <c r="D2501" s="20"/>
      <c r="E2501" s="53"/>
      <c r="F2501" s="53"/>
      <c r="G2501" s="53"/>
      <c r="H2501" s="53"/>
      <c r="I2501" s="172"/>
      <c r="J2501" s="53"/>
    </row>
    <row r="2502" customFormat="false" ht="15" hidden="false" customHeight="true" outlineLevel="0" collapsed="false">
      <c r="A2502" s="20" t="s">
        <v>6696</v>
      </c>
      <c r="B2502" s="20"/>
      <c r="C2502" s="20"/>
      <c r="D2502" s="20"/>
      <c r="E2502" s="53"/>
      <c r="F2502" s="53"/>
      <c r="G2502" s="53"/>
      <c r="H2502" s="53"/>
      <c r="I2502" s="172"/>
      <c r="J2502" s="53"/>
    </row>
    <row r="2503" customFormat="false" ht="15" hidden="false" customHeight="true" outlineLevel="0" collapsed="false">
      <c r="A2503" s="20" t="s">
        <v>6697</v>
      </c>
      <c r="B2503" s="20"/>
      <c r="C2503" s="20"/>
      <c r="D2503" s="20"/>
      <c r="E2503" s="53"/>
      <c r="F2503" s="53"/>
      <c r="G2503" s="53"/>
      <c r="H2503" s="53"/>
      <c r="I2503" s="172"/>
      <c r="J2503" s="53"/>
    </row>
    <row r="2504" customFormat="false" ht="15" hidden="false" customHeight="true" outlineLevel="0" collapsed="false">
      <c r="A2504" s="20" t="s">
        <v>6698</v>
      </c>
      <c r="B2504" s="20"/>
      <c r="C2504" s="20"/>
      <c r="D2504" s="20"/>
      <c r="E2504" s="53"/>
      <c r="F2504" s="53"/>
      <c r="G2504" s="53"/>
      <c r="H2504" s="53"/>
      <c r="I2504" s="172"/>
      <c r="J2504" s="53"/>
    </row>
    <row r="2505" customFormat="false" ht="15" hidden="false" customHeight="true" outlineLevel="0" collapsed="false">
      <c r="A2505" s="20" t="s">
        <v>6699</v>
      </c>
      <c r="B2505" s="20"/>
      <c r="C2505" s="20"/>
      <c r="D2505" s="20"/>
      <c r="E2505" s="53"/>
      <c r="F2505" s="53"/>
      <c r="G2505" s="53"/>
      <c r="H2505" s="53"/>
      <c r="I2505" s="172"/>
      <c r="J2505" s="53"/>
    </row>
    <row r="2506" customFormat="false" ht="15" hidden="false" customHeight="true" outlineLevel="0" collapsed="false">
      <c r="A2506" s="20" t="s">
        <v>6700</v>
      </c>
      <c r="B2506" s="20"/>
      <c r="C2506" s="20"/>
      <c r="D2506" s="20"/>
      <c r="E2506" s="53"/>
      <c r="F2506" s="53"/>
      <c r="G2506" s="53"/>
      <c r="H2506" s="53"/>
      <c r="I2506" s="172"/>
      <c r="J2506" s="53"/>
    </row>
    <row r="2507" customFormat="false" ht="15" hidden="false" customHeight="true" outlineLevel="0" collapsed="false">
      <c r="A2507" s="20" t="s">
        <v>6701</v>
      </c>
      <c r="B2507" s="20"/>
      <c r="C2507" s="20"/>
      <c r="D2507" s="20"/>
      <c r="E2507" s="53"/>
      <c r="F2507" s="53"/>
      <c r="G2507" s="53"/>
      <c r="H2507" s="53"/>
      <c r="I2507" s="172"/>
      <c r="J2507" s="53"/>
    </row>
    <row r="2508" customFormat="false" ht="15" hidden="false" customHeight="true" outlineLevel="0" collapsed="false">
      <c r="A2508" s="20" t="s">
        <v>6702</v>
      </c>
      <c r="B2508" s="20"/>
      <c r="C2508" s="20"/>
      <c r="D2508" s="20"/>
      <c r="E2508" s="53"/>
      <c r="F2508" s="53"/>
      <c r="G2508" s="53"/>
      <c r="H2508" s="53"/>
      <c r="I2508" s="172"/>
      <c r="J2508" s="53"/>
    </row>
    <row r="2509" customFormat="false" ht="15" hidden="false" customHeight="true" outlineLevel="0" collapsed="false">
      <c r="A2509" s="20" t="s">
        <v>6703</v>
      </c>
      <c r="B2509" s="20"/>
      <c r="C2509" s="20"/>
      <c r="D2509" s="20"/>
      <c r="E2509" s="53"/>
      <c r="F2509" s="53"/>
      <c r="G2509" s="53"/>
      <c r="H2509" s="53"/>
      <c r="I2509" s="172"/>
      <c r="J2509" s="53"/>
    </row>
    <row r="2510" customFormat="false" ht="15" hidden="false" customHeight="true" outlineLevel="0" collapsed="false">
      <c r="A2510" s="20" t="s">
        <v>6704</v>
      </c>
      <c r="B2510" s="20"/>
      <c r="C2510" s="20"/>
      <c r="D2510" s="20"/>
      <c r="E2510" s="53"/>
      <c r="F2510" s="53"/>
      <c r="G2510" s="53"/>
      <c r="H2510" s="53"/>
      <c r="I2510" s="172"/>
      <c r="J2510" s="53"/>
    </row>
    <row r="2511" customFormat="false" ht="15" hidden="false" customHeight="true" outlineLevel="0" collapsed="false">
      <c r="A2511" s="20" t="s">
        <v>6705</v>
      </c>
      <c r="B2511" s="20"/>
      <c r="C2511" s="20"/>
      <c r="D2511" s="20"/>
      <c r="E2511" s="53"/>
      <c r="F2511" s="53"/>
      <c r="G2511" s="53"/>
      <c r="H2511" s="53"/>
      <c r="I2511" s="172"/>
      <c r="J2511" s="53"/>
    </row>
    <row r="2512" customFormat="false" ht="15" hidden="false" customHeight="true" outlineLevel="0" collapsed="false">
      <c r="A2512" s="20" t="s">
        <v>6706</v>
      </c>
      <c r="B2512" s="20"/>
      <c r="C2512" s="20"/>
      <c r="D2512" s="20"/>
      <c r="E2512" s="53"/>
      <c r="F2512" s="53"/>
      <c r="G2512" s="53"/>
      <c r="H2512" s="53"/>
      <c r="I2512" s="172"/>
      <c r="J2512" s="53"/>
    </row>
    <row r="2513" customFormat="false" ht="15" hidden="false" customHeight="true" outlineLevel="0" collapsed="false">
      <c r="A2513" s="20" t="s">
        <v>6707</v>
      </c>
      <c r="B2513" s="20"/>
      <c r="C2513" s="20"/>
      <c r="D2513" s="20"/>
      <c r="E2513" s="53"/>
      <c r="F2513" s="53"/>
      <c r="G2513" s="53"/>
      <c r="H2513" s="53"/>
      <c r="I2513" s="172"/>
      <c r="J2513" s="53"/>
    </row>
    <row r="2514" customFormat="false" ht="15" hidden="false" customHeight="true" outlineLevel="0" collapsed="false">
      <c r="A2514" s="20" t="s">
        <v>6708</v>
      </c>
      <c r="B2514" s="20"/>
      <c r="C2514" s="20"/>
      <c r="D2514" s="20"/>
      <c r="E2514" s="53"/>
      <c r="F2514" s="53"/>
      <c r="G2514" s="53"/>
      <c r="H2514" s="53"/>
      <c r="I2514" s="172"/>
      <c r="J2514" s="53"/>
    </row>
    <row r="2515" customFormat="false" ht="15" hidden="false" customHeight="true" outlineLevel="0" collapsed="false">
      <c r="A2515" s="20" t="s">
        <v>6709</v>
      </c>
      <c r="B2515" s="20"/>
      <c r="C2515" s="20"/>
      <c r="D2515" s="20"/>
      <c r="E2515" s="53"/>
      <c r="F2515" s="53"/>
      <c r="G2515" s="53"/>
      <c r="H2515" s="53"/>
      <c r="I2515" s="172"/>
      <c r="J2515" s="53"/>
    </row>
    <row r="2516" customFormat="false" ht="15" hidden="false" customHeight="true" outlineLevel="0" collapsed="false">
      <c r="A2516" s="20" t="s">
        <v>6710</v>
      </c>
      <c r="B2516" s="20"/>
      <c r="C2516" s="20"/>
      <c r="D2516" s="20"/>
      <c r="E2516" s="53"/>
      <c r="F2516" s="53"/>
      <c r="G2516" s="53"/>
      <c r="H2516" s="53"/>
      <c r="I2516" s="172"/>
      <c r="J2516" s="53"/>
    </row>
    <row r="2517" customFormat="false" ht="15" hidden="false" customHeight="true" outlineLevel="0" collapsed="false">
      <c r="A2517" s="20" t="s">
        <v>6711</v>
      </c>
      <c r="B2517" s="20"/>
      <c r="C2517" s="20"/>
      <c r="D2517" s="20"/>
      <c r="E2517" s="53"/>
      <c r="F2517" s="53"/>
      <c r="G2517" s="53"/>
      <c r="H2517" s="53"/>
      <c r="I2517" s="172"/>
      <c r="J2517" s="53"/>
    </row>
    <row r="2518" customFormat="false" ht="15" hidden="false" customHeight="true" outlineLevel="0" collapsed="false">
      <c r="A2518" s="20" t="s">
        <v>6712</v>
      </c>
      <c r="B2518" s="20"/>
      <c r="C2518" s="20"/>
      <c r="D2518" s="20"/>
      <c r="E2518" s="53"/>
      <c r="F2518" s="53"/>
      <c r="G2518" s="53"/>
      <c r="H2518" s="53"/>
      <c r="I2518" s="172"/>
      <c r="J2518" s="53"/>
    </row>
    <row r="2519" customFormat="false" ht="15" hidden="false" customHeight="true" outlineLevel="0" collapsed="false">
      <c r="A2519" s="20" t="s">
        <v>6713</v>
      </c>
      <c r="B2519" s="20"/>
      <c r="C2519" s="20"/>
      <c r="D2519" s="20"/>
      <c r="E2519" s="53"/>
      <c r="F2519" s="53"/>
      <c r="G2519" s="53"/>
      <c r="H2519" s="53"/>
      <c r="I2519" s="172"/>
      <c r="J2519" s="53"/>
    </row>
    <row r="2520" customFormat="false" ht="15" hidden="false" customHeight="true" outlineLevel="0" collapsed="false">
      <c r="A2520" s="20" t="s">
        <v>6714</v>
      </c>
      <c r="B2520" s="20"/>
      <c r="C2520" s="20"/>
      <c r="D2520" s="20"/>
      <c r="E2520" s="53"/>
      <c r="F2520" s="53"/>
      <c r="G2520" s="53"/>
      <c r="H2520" s="53"/>
      <c r="I2520" s="172"/>
      <c r="J2520" s="53"/>
    </row>
    <row r="2521" customFormat="false" ht="15" hidden="false" customHeight="true" outlineLevel="0" collapsed="false">
      <c r="A2521" s="20" t="s">
        <v>6715</v>
      </c>
      <c r="B2521" s="20"/>
      <c r="C2521" s="20"/>
      <c r="D2521" s="20"/>
      <c r="E2521" s="53"/>
      <c r="F2521" s="53"/>
      <c r="G2521" s="53"/>
      <c r="H2521" s="53"/>
      <c r="I2521" s="172"/>
      <c r="J2521" s="53"/>
    </row>
    <row r="2522" customFormat="false" ht="15" hidden="false" customHeight="true" outlineLevel="0" collapsed="false">
      <c r="A2522" s="20" t="s">
        <v>6716</v>
      </c>
      <c r="B2522" s="20"/>
      <c r="C2522" s="20"/>
      <c r="D2522" s="20"/>
      <c r="E2522" s="53"/>
      <c r="F2522" s="53"/>
      <c r="G2522" s="53"/>
      <c r="H2522" s="53"/>
      <c r="I2522" s="172"/>
      <c r="J2522" s="53"/>
    </row>
    <row r="2523" customFormat="false" ht="15" hidden="false" customHeight="true" outlineLevel="0" collapsed="false">
      <c r="A2523" s="20" t="s">
        <v>6717</v>
      </c>
      <c r="B2523" s="20"/>
      <c r="C2523" s="20"/>
      <c r="D2523" s="20"/>
      <c r="E2523" s="53"/>
      <c r="F2523" s="53"/>
      <c r="G2523" s="53"/>
      <c r="H2523" s="53"/>
      <c r="I2523" s="172"/>
      <c r="J2523" s="53"/>
    </row>
    <row r="2524" customFormat="false" ht="15" hidden="false" customHeight="true" outlineLevel="0" collapsed="false">
      <c r="A2524" s="20" t="s">
        <v>6718</v>
      </c>
      <c r="B2524" s="20"/>
      <c r="C2524" s="20"/>
      <c r="D2524" s="20"/>
      <c r="E2524" s="53"/>
      <c r="F2524" s="53"/>
      <c r="G2524" s="53"/>
      <c r="H2524" s="53"/>
      <c r="I2524" s="172"/>
      <c r="J2524" s="53"/>
    </row>
    <row r="2525" customFormat="false" ht="15" hidden="false" customHeight="true" outlineLevel="0" collapsed="false">
      <c r="A2525" s="20" t="s">
        <v>6719</v>
      </c>
      <c r="B2525" s="20"/>
      <c r="C2525" s="20"/>
      <c r="D2525" s="20"/>
      <c r="E2525" s="53"/>
      <c r="F2525" s="53"/>
      <c r="G2525" s="53"/>
      <c r="H2525" s="53"/>
      <c r="I2525" s="172"/>
      <c r="J2525" s="53"/>
    </row>
    <row r="2526" customFormat="false" ht="15" hidden="false" customHeight="true" outlineLevel="0" collapsed="false">
      <c r="A2526" s="20" t="s">
        <v>6720</v>
      </c>
      <c r="B2526" s="20"/>
      <c r="C2526" s="20"/>
      <c r="D2526" s="20"/>
      <c r="E2526" s="53"/>
      <c r="F2526" s="53"/>
      <c r="G2526" s="53"/>
      <c r="H2526" s="53"/>
      <c r="I2526" s="172"/>
      <c r="J2526" s="53"/>
    </row>
    <row r="2527" customFormat="false" ht="15" hidden="false" customHeight="true" outlineLevel="0" collapsed="false">
      <c r="A2527" s="20" t="s">
        <v>6721</v>
      </c>
      <c r="B2527" s="20"/>
      <c r="C2527" s="20"/>
      <c r="D2527" s="20"/>
      <c r="E2527" s="53"/>
      <c r="F2527" s="53"/>
      <c r="G2527" s="53"/>
      <c r="H2527" s="53"/>
      <c r="I2527" s="172"/>
      <c r="J2527" s="53"/>
    </row>
    <row r="2528" customFormat="false" ht="15" hidden="false" customHeight="true" outlineLevel="0" collapsed="false">
      <c r="A2528" s="20" t="s">
        <v>6722</v>
      </c>
      <c r="B2528" s="20"/>
      <c r="C2528" s="20"/>
      <c r="D2528" s="20"/>
      <c r="E2528" s="53"/>
      <c r="F2528" s="53"/>
      <c r="G2528" s="53"/>
      <c r="H2528" s="53"/>
      <c r="I2528" s="172"/>
      <c r="J2528" s="53"/>
    </row>
    <row r="2529" customFormat="false" ht="15" hidden="false" customHeight="true" outlineLevel="0" collapsed="false">
      <c r="A2529" s="20" t="s">
        <v>6723</v>
      </c>
      <c r="B2529" s="20"/>
      <c r="C2529" s="20"/>
      <c r="D2529" s="20"/>
      <c r="E2529" s="53"/>
      <c r="F2529" s="53"/>
      <c r="G2529" s="53"/>
      <c r="H2529" s="53"/>
      <c r="I2529" s="172"/>
      <c r="J2529" s="53"/>
    </row>
    <row r="2530" customFormat="false" ht="15" hidden="false" customHeight="true" outlineLevel="0" collapsed="false">
      <c r="A2530" s="20" t="s">
        <v>6724</v>
      </c>
      <c r="B2530" s="20"/>
      <c r="C2530" s="20"/>
      <c r="D2530" s="20"/>
      <c r="E2530" s="53"/>
      <c r="F2530" s="53"/>
      <c r="G2530" s="53"/>
      <c r="H2530" s="53"/>
      <c r="I2530" s="172"/>
      <c r="J2530" s="53"/>
    </row>
    <row r="2531" customFormat="false" ht="15" hidden="false" customHeight="true" outlineLevel="0" collapsed="false">
      <c r="A2531" s="20" t="s">
        <v>6725</v>
      </c>
      <c r="B2531" s="20"/>
      <c r="C2531" s="20"/>
      <c r="D2531" s="20"/>
      <c r="E2531" s="53"/>
      <c r="F2531" s="53"/>
      <c r="G2531" s="53"/>
      <c r="H2531" s="53"/>
      <c r="I2531" s="172"/>
      <c r="J2531" s="53"/>
    </row>
    <row r="2532" customFormat="false" ht="15" hidden="false" customHeight="true" outlineLevel="0" collapsed="false">
      <c r="A2532" s="20" t="s">
        <v>6726</v>
      </c>
      <c r="B2532" s="20"/>
      <c r="C2532" s="20"/>
      <c r="D2532" s="20"/>
      <c r="E2532" s="53"/>
      <c r="F2532" s="53"/>
      <c r="G2532" s="53"/>
      <c r="H2532" s="53"/>
      <c r="I2532" s="172"/>
      <c r="J2532" s="53"/>
    </row>
    <row r="2533" customFormat="false" ht="15" hidden="false" customHeight="true" outlineLevel="0" collapsed="false">
      <c r="A2533" s="20" t="s">
        <v>6727</v>
      </c>
      <c r="B2533" s="20"/>
      <c r="C2533" s="20"/>
      <c r="D2533" s="20"/>
      <c r="E2533" s="53"/>
      <c r="F2533" s="53"/>
      <c r="G2533" s="53"/>
      <c r="H2533" s="53"/>
      <c r="I2533" s="172"/>
      <c r="J2533" s="53"/>
    </row>
    <row r="2534" customFormat="false" ht="15" hidden="false" customHeight="true" outlineLevel="0" collapsed="false">
      <c r="A2534" s="20" t="s">
        <v>6728</v>
      </c>
      <c r="B2534" s="20"/>
      <c r="C2534" s="20"/>
      <c r="D2534" s="20"/>
      <c r="E2534" s="53"/>
      <c r="F2534" s="53"/>
      <c r="G2534" s="53"/>
      <c r="H2534" s="53"/>
      <c r="I2534" s="172"/>
      <c r="J2534" s="53"/>
    </row>
    <row r="2535" customFormat="false" ht="15" hidden="false" customHeight="true" outlineLevel="0" collapsed="false">
      <c r="A2535" s="20" t="s">
        <v>6729</v>
      </c>
      <c r="B2535" s="20"/>
      <c r="C2535" s="20"/>
      <c r="D2535" s="20"/>
      <c r="E2535" s="53"/>
      <c r="F2535" s="53"/>
      <c r="G2535" s="53"/>
      <c r="H2535" s="53"/>
      <c r="I2535" s="172"/>
      <c r="J2535" s="53"/>
    </row>
    <row r="2536" customFormat="false" ht="15" hidden="false" customHeight="true" outlineLevel="0" collapsed="false">
      <c r="A2536" s="20" t="s">
        <v>6730</v>
      </c>
      <c r="B2536" s="20"/>
      <c r="C2536" s="20"/>
      <c r="D2536" s="20"/>
      <c r="E2536" s="53"/>
      <c r="F2536" s="53"/>
      <c r="G2536" s="53"/>
      <c r="H2536" s="53"/>
      <c r="I2536" s="172"/>
      <c r="J2536" s="53"/>
    </row>
    <row r="2537" customFormat="false" ht="15" hidden="false" customHeight="true" outlineLevel="0" collapsed="false">
      <c r="A2537" s="20" t="s">
        <v>6731</v>
      </c>
      <c r="B2537" s="20"/>
      <c r="C2537" s="20"/>
      <c r="D2537" s="20"/>
      <c r="E2537" s="53"/>
      <c r="F2537" s="53"/>
      <c r="G2537" s="53"/>
      <c r="H2537" s="53"/>
      <c r="I2537" s="172"/>
      <c r="J2537" s="53"/>
    </row>
    <row r="2538" customFormat="false" ht="15" hidden="false" customHeight="true" outlineLevel="0" collapsed="false">
      <c r="A2538" s="20" t="s">
        <v>6732</v>
      </c>
      <c r="B2538" s="20"/>
      <c r="C2538" s="20"/>
      <c r="D2538" s="20"/>
      <c r="E2538" s="53"/>
      <c r="F2538" s="53"/>
      <c r="G2538" s="53"/>
      <c r="H2538" s="53"/>
      <c r="I2538" s="172"/>
      <c r="J2538" s="53"/>
    </row>
    <row r="2539" customFormat="false" ht="15" hidden="false" customHeight="true" outlineLevel="0" collapsed="false">
      <c r="A2539" s="20" t="s">
        <v>6733</v>
      </c>
      <c r="B2539" s="20"/>
      <c r="C2539" s="20"/>
      <c r="D2539" s="20"/>
      <c r="E2539" s="53"/>
      <c r="F2539" s="53"/>
      <c r="G2539" s="53"/>
      <c r="H2539" s="53"/>
      <c r="I2539" s="172"/>
      <c r="J2539" s="53"/>
    </row>
    <row r="2540" customFormat="false" ht="15" hidden="false" customHeight="true" outlineLevel="0" collapsed="false">
      <c r="A2540" s="20" t="s">
        <v>6734</v>
      </c>
      <c r="B2540" s="20"/>
      <c r="C2540" s="20"/>
      <c r="D2540" s="20"/>
      <c r="E2540" s="53"/>
      <c r="F2540" s="53"/>
      <c r="G2540" s="53"/>
      <c r="H2540" s="53"/>
      <c r="I2540" s="172"/>
      <c r="J2540" s="53"/>
    </row>
    <row r="2541" customFormat="false" ht="15" hidden="false" customHeight="true" outlineLevel="0" collapsed="false">
      <c r="A2541" s="20" t="s">
        <v>6735</v>
      </c>
      <c r="B2541" s="20"/>
      <c r="C2541" s="20"/>
      <c r="D2541" s="20"/>
      <c r="E2541" s="53"/>
      <c r="F2541" s="53"/>
      <c r="G2541" s="53"/>
      <c r="H2541" s="53"/>
      <c r="I2541" s="172"/>
      <c r="J2541" s="53"/>
    </row>
    <row r="2542" customFormat="false" ht="15" hidden="false" customHeight="true" outlineLevel="0" collapsed="false">
      <c r="A2542" s="20" t="s">
        <v>6736</v>
      </c>
      <c r="B2542" s="20"/>
      <c r="C2542" s="20"/>
      <c r="D2542" s="20"/>
      <c r="E2542" s="53"/>
      <c r="F2542" s="53"/>
      <c r="G2542" s="53"/>
      <c r="H2542" s="53"/>
      <c r="I2542" s="172"/>
      <c r="J2542" s="53"/>
    </row>
    <row r="2543" customFormat="false" ht="15" hidden="false" customHeight="true" outlineLevel="0" collapsed="false">
      <c r="A2543" s="20" t="s">
        <v>6737</v>
      </c>
      <c r="B2543" s="20"/>
      <c r="C2543" s="20"/>
      <c r="D2543" s="20"/>
      <c r="E2543" s="53"/>
      <c r="F2543" s="53"/>
      <c r="G2543" s="53"/>
      <c r="H2543" s="53"/>
      <c r="I2543" s="172"/>
      <c r="J2543" s="53"/>
    </row>
    <row r="2544" customFormat="false" ht="15" hidden="false" customHeight="true" outlineLevel="0" collapsed="false">
      <c r="A2544" s="20" t="s">
        <v>6738</v>
      </c>
      <c r="B2544" s="20"/>
      <c r="C2544" s="20"/>
      <c r="D2544" s="20"/>
      <c r="E2544" s="53"/>
      <c r="F2544" s="53"/>
      <c r="G2544" s="53"/>
      <c r="H2544" s="53"/>
      <c r="I2544" s="172"/>
      <c r="J2544" s="53"/>
    </row>
    <row r="2545" customFormat="false" ht="15" hidden="false" customHeight="true" outlineLevel="0" collapsed="false">
      <c r="A2545" s="20" t="s">
        <v>6739</v>
      </c>
      <c r="B2545" s="20"/>
      <c r="C2545" s="20"/>
      <c r="D2545" s="20"/>
      <c r="E2545" s="53"/>
      <c r="F2545" s="53"/>
      <c r="G2545" s="53"/>
      <c r="H2545" s="53"/>
      <c r="I2545" s="172"/>
      <c r="J2545" s="53"/>
    </row>
    <row r="2546" customFormat="false" ht="15" hidden="false" customHeight="true" outlineLevel="0" collapsed="false">
      <c r="A2546" s="20" t="s">
        <v>6740</v>
      </c>
      <c r="B2546" s="20"/>
      <c r="C2546" s="20"/>
      <c r="D2546" s="20"/>
      <c r="E2546" s="53"/>
      <c r="F2546" s="53"/>
      <c r="G2546" s="53"/>
      <c r="H2546" s="53"/>
      <c r="I2546" s="172"/>
      <c r="J2546" s="53"/>
    </row>
    <row r="2547" customFormat="false" ht="15" hidden="false" customHeight="true" outlineLevel="0" collapsed="false">
      <c r="A2547" s="20" t="s">
        <v>6741</v>
      </c>
      <c r="B2547" s="20"/>
      <c r="C2547" s="20"/>
      <c r="D2547" s="20"/>
      <c r="E2547" s="53"/>
      <c r="F2547" s="53"/>
      <c r="G2547" s="53"/>
      <c r="H2547" s="53"/>
      <c r="I2547" s="172"/>
      <c r="J2547" s="53"/>
    </row>
    <row r="2548" customFormat="false" ht="15" hidden="false" customHeight="true" outlineLevel="0" collapsed="false">
      <c r="A2548" s="20" t="s">
        <v>6742</v>
      </c>
      <c r="B2548" s="20"/>
      <c r="C2548" s="20"/>
      <c r="D2548" s="20"/>
      <c r="E2548" s="53"/>
      <c r="F2548" s="53"/>
      <c r="G2548" s="53"/>
      <c r="H2548" s="53"/>
      <c r="I2548" s="172"/>
      <c r="J2548" s="53"/>
    </row>
    <row r="2549" customFormat="false" ht="15" hidden="false" customHeight="true" outlineLevel="0" collapsed="false">
      <c r="A2549" s="20" t="s">
        <v>6743</v>
      </c>
      <c r="B2549" s="20"/>
      <c r="C2549" s="20"/>
      <c r="D2549" s="20"/>
      <c r="E2549" s="53"/>
      <c r="F2549" s="53"/>
      <c r="G2549" s="53"/>
      <c r="H2549" s="53"/>
      <c r="I2549" s="172"/>
      <c r="J2549" s="53"/>
    </row>
    <row r="2550" customFormat="false" ht="15" hidden="false" customHeight="true" outlineLevel="0" collapsed="false">
      <c r="A2550" s="20" t="s">
        <v>6744</v>
      </c>
      <c r="B2550" s="20"/>
      <c r="C2550" s="20"/>
      <c r="D2550" s="20"/>
      <c r="E2550" s="53"/>
      <c r="F2550" s="53"/>
      <c r="G2550" s="53"/>
      <c r="H2550" s="53"/>
      <c r="I2550" s="172"/>
      <c r="J2550" s="53"/>
    </row>
    <row r="2551" customFormat="false" ht="15" hidden="false" customHeight="true" outlineLevel="0" collapsed="false">
      <c r="A2551" s="20" t="s">
        <v>6745</v>
      </c>
      <c r="B2551" s="20"/>
      <c r="C2551" s="20"/>
      <c r="D2551" s="20"/>
      <c r="E2551" s="53"/>
      <c r="F2551" s="53"/>
      <c r="G2551" s="53"/>
      <c r="H2551" s="53"/>
      <c r="I2551" s="172"/>
      <c r="J2551" s="53"/>
    </row>
    <row r="2552" customFormat="false" ht="15" hidden="false" customHeight="true" outlineLevel="0" collapsed="false">
      <c r="A2552" s="174" t="s">
        <v>6746</v>
      </c>
      <c r="B2552" s="20"/>
      <c r="C2552" s="20"/>
      <c r="D2552" s="20"/>
      <c r="E2552" s="53"/>
      <c r="F2552" s="53"/>
      <c r="G2552" s="53"/>
      <c r="H2552" s="53"/>
      <c r="I2552" s="172"/>
      <c r="J2552" s="53"/>
    </row>
    <row r="2553" customFormat="false" ht="15" hidden="false" customHeight="true" outlineLevel="0" collapsed="false">
      <c r="A2553" s="20" t="s">
        <v>6747</v>
      </c>
      <c r="B2553" s="20"/>
      <c r="C2553" s="20"/>
      <c r="D2553" s="20"/>
      <c r="E2553" s="53"/>
      <c r="F2553" s="53"/>
      <c r="G2553" s="53"/>
      <c r="H2553" s="53"/>
      <c r="I2553" s="172"/>
      <c r="J2553" s="53"/>
    </row>
    <row r="2554" customFormat="false" ht="15" hidden="false" customHeight="true" outlineLevel="0" collapsed="false">
      <c r="A2554" s="20" t="s">
        <v>6748</v>
      </c>
      <c r="B2554" s="20"/>
      <c r="C2554" s="20"/>
      <c r="D2554" s="20"/>
      <c r="E2554" s="53"/>
      <c r="F2554" s="53"/>
      <c r="G2554" s="53"/>
      <c r="H2554" s="53"/>
      <c r="I2554" s="172"/>
      <c r="J2554" s="53"/>
    </row>
    <row r="2555" customFormat="false" ht="15" hidden="false" customHeight="true" outlineLevel="0" collapsed="false">
      <c r="A2555" s="20" t="s">
        <v>6749</v>
      </c>
      <c r="B2555" s="20"/>
      <c r="C2555" s="20"/>
      <c r="D2555" s="20"/>
      <c r="E2555" s="53"/>
      <c r="F2555" s="53"/>
      <c r="G2555" s="53"/>
      <c r="H2555" s="53"/>
      <c r="I2555" s="172"/>
      <c r="J2555" s="53"/>
    </row>
    <row r="2556" customFormat="false" ht="15" hidden="false" customHeight="true" outlineLevel="0" collapsed="false">
      <c r="A2556" s="20" t="s">
        <v>6750</v>
      </c>
      <c r="B2556" s="20"/>
      <c r="C2556" s="20"/>
      <c r="D2556" s="20"/>
      <c r="E2556" s="53"/>
      <c r="F2556" s="53"/>
      <c r="G2556" s="53"/>
      <c r="H2556" s="53"/>
      <c r="I2556" s="172"/>
      <c r="J2556" s="53"/>
    </row>
    <row r="2557" customFormat="false" ht="15" hidden="false" customHeight="true" outlineLevel="0" collapsed="false">
      <c r="A2557" s="20" t="s">
        <v>6751</v>
      </c>
      <c r="B2557" s="20"/>
      <c r="C2557" s="20"/>
      <c r="D2557" s="20"/>
      <c r="E2557" s="53"/>
      <c r="F2557" s="53"/>
      <c r="G2557" s="53"/>
      <c r="H2557" s="53"/>
      <c r="I2557" s="172"/>
      <c r="J2557" s="53"/>
    </row>
    <row r="2558" customFormat="false" ht="15" hidden="false" customHeight="true" outlineLevel="0" collapsed="false">
      <c r="A2558" s="20" t="s">
        <v>6752</v>
      </c>
      <c r="B2558" s="20"/>
      <c r="C2558" s="20"/>
      <c r="D2558" s="20"/>
      <c r="E2558" s="53"/>
      <c r="F2558" s="53"/>
      <c r="G2558" s="53"/>
      <c r="H2558" s="53"/>
      <c r="I2558" s="172"/>
      <c r="J2558" s="53"/>
    </row>
    <row r="2559" customFormat="false" ht="15" hidden="false" customHeight="true" outlineLevel="0" collapsed="false">
      <c r="A2559" s="20" t="s">
        <v>6753</v>
      </c>
      <c r="B2559" s="20"/>
      <c r="C2559" s="20"/>
      <c r="D2559" s="20"/>
      <c r="E2559" s="53"/>
      <c r="F2559" s="53"/>
      <c r="G2559" s="53"/>
      <c r="H2559" s="53"/>
      <c r="I2559" s="172"/>
      <c r="J2559" s="53"/>
    </row>
    <row r="2560" customFormat="false" ht="15" hidden="false" customHeight="true" outlineLevel="0" collapsed="false">
      <c r="A2560" s="20" t="s">
        <v>6754</v>
      </c>
      <c r="B2560" s="20"/>
      <c r="C2560" s="20"/>
      <c r="D2560" s="20"/>
      <c r="E2560" s="53"/>
      <c r="F2560" s="53"/>
      <c r="G2560" s="53"/>
      <c r="H2560" s="53"/>
      <c r="I2560" s="172"/>
      <c r="J2560" s="53"/>
    </row>
    <row r="2561" customFormat="false" ht="15" hidden="false" customHeight="true" outlineLevel="0" collapsed="false">
      <c r="A2561" s="20" t="s">
        <v>6755</v>
      </c>
      <c r="B2561" s="20"/>
      <c r="C2561" s="20"/>
      <c r="D2561" s="20"/>
      <c r="E2561" s="53"/>
      <c r="F2561" s="53"/>
      <c r="G2561" s="53"/>
      <c r="H2561" s="53"/>
      <c r="I2561" s="172"/>
      <c r="J2561" s="53"/>
    </row>
    <row r="2562" customFormat="false" ht="15" hidden="false" customHeight="true" outlineLevel="0" collapsed="false">
      <c r="A2562" s="20" t="s">
        <v>6756</v>
      </c>
      <c r="B2562" s="20"/>
      <c r="C2562" s="20"/>
      <c r="D2562" s="20"/>
      <c r="E2562" s="53"/>
      <c r="F2562" s="53"/>
      <c r="G2562" s="53"/>
      <c r="H2562" s="53"/>
      <c r="I2562" s="172"/>
      <c r="J2562" s="53"/>
    </row>
    <row r="2563" customFormat="false" ht="15" hidden="false" customHeight="true" outlineLevel="0" collapsed="false">
      <c r="A2563" s="20" t="s">
        <v>6757</v>
      </c>
      <c r="B2563" s="20"/>
      <c r="C2563" s="20"/>
      <c r="D2563" s="20"/>
      <c r="E2563" s="53"/>
      <c r="F2563" s="53"/>
      <c r="G2563" s="53"/>
      <c r="H2563" s="53"/>
      <c r="I2563" s="172"/>
      <c r="J2563" s="53"/>
    </row>
    <row r="2564" customFormat="false" ht="15" hidden="false" customHeight="true" outlineLevel="0" collapsed="false">
      <c r="A2564" s="20" t="s">
        <v>6758</v>
      </c>
      <c r="B2564" s="20"/>
      <c r="C2564" s="20"/>
      <c r="D2564" s="20"/>
      <c r="E2564" s="53"/>
      <c r="F2564" s="53"/>
      <c r="G2564" s="53"/>
      <c r="H2564" s="53"/>
      <c r="I2564" s="172"/>
      <c r="J2564" s="53"/>
    </row>
    <row r="2565" customFormat="false" ht="15" hidden="false" customHeight="true" outlineLevel="0" collapsed="false">
      <c r="A2565" s="20" t="s">
        <v>6759</v>
      </c>
      <c r="B2565" s="20"/>
      <c r="C2565" s="20"/>
      <c r="D2565" s="20"/>
      <c r="E2565" s="53"/>
      <c r="F2565" s="53"/>
      <c r="G2565" s="53"/>
      <c r="H2565" s="53"/>
      <c r="I2565" s="172"/>
      <c r="J2565" s="53"/>
    </row>
    <row r="2566" customFormat="false" ht="15" hidden="false" customHeight="true" outlineLevel="0" collapsed="false">
      <c r="A2566" s="20" t="s">
        <v>6760</v>
      </c>
      <c r="B2566" s="20"/>
      <c r="C2566" s="20"/>
      <c r="D2566" s="20"/>
      <c r="E2566" s="53"/>
      <c r="F2566" s="53"/>
      <c r="G2566" s="53"/>
      <c r="H2566" s="53"/>
      <c r="I2566" s="172"/>
      <c r="J2566" s="53"/>
    </row>
    <row r="2567" customFormat="false" ht="15" hidden="false" customHeight="true" outlineLevel="0" collapsed="false">
      <c r="A2567" s="20" t="s">
        <v>6761</v>
      </c>
      <c r="B2567" s="20"/>
      <c r="C2567" s="20"/>
      <c r="D2567" s="20"/>
      <c r="E2567" s="53"/>
      <c r="F2567" s="53"/>
      <c r="G2567" s="53"/>
      <c r="H2567" s="53"/>
      <c r="I2567" s="172"/>
      <c r="J2567" s="53"/>
    </row>
    <row r="2568" customFormat="false" ht="15" hidden="false" customHeight="true" outlineLevel="0" collapsed="false">
      <c r="A2568" s="20" t="s">
        <v>6762</v>
      </c>
      <c r="B2568" s="20"/>
      <c r="C2568" s="20"/>
      <c r="D2568" s="20"/>
      <c r="E2568" s="53"/>
      <c r="F2568" s="53"/>
      <c r="G2568" s="53"/>
      <c r="H2568" s="53"/>
      <c r="I2568" s="172"/>
      <c r="J2568" s="53"/>
    </row>
    <row r="2569" customFormat="false" ht="15" hidden="false" customHeight="true" outlineLevel="0" collapsed="false">
      <c r="A2569" s="20" t="s">
        <v>6763</v>
      </c>
      <c r="B2569" s="20"/>
      <c r="C2569" s="20"/>
      <c r="D2569" s="20"/>
      <c r="E2569" s="53"/>
      <c r="F2569" s="53"/>
      <c r="G2569" s="53"/>
      <c r="H2569" s="53"/>
      <c r="I2569" s="172"/>
      <c r="J2569" s="53"/>
    </row>
    <row r="2570" customFormat="false" ht="15" hidden="false" customHeight="true" outlineLevel="0" collapsed="false">
      <c r="A2570" s="20" t="s">
        <v>6764</v>
      </c>
      <c r="B2570" s="20"/>
      <c r="C2570" s="20"/>
      <c r="D2570" s="20"/>
      <c r="E2570" s="53"/>
      <c r="F2570" s="53"/>
      <c r="G2570" s="53"/>
      <c r="H2570" s="53"/>
      <c r="I2570" s="172"/>
      <c r="J2570" s="53"/>
    </row>
    <row r="2571" customFormat="false" ht="15" hidden="false" customHeight="true" outlineLevel="0" collapsed="false">
      <c r="A2571" s="20" t="s">
        <v>6765</v>
      </c>
      <c r="B2571" s="20"/>
      <c r="C2571" s="20"/>
      <c r="D2571" s="20"/>
      <c r="E2571" s="53"/>
      <c r="F2571" s="53"/>
      <c r="G2571" s="53"/>
      <c r="H2571" s="53"/>
      <c r="I2571" s="172"/>
      <c r="J2571" s="53"/>
    </row>
    <row r="2572" customFormat="false" ht="15" hidden="false" customHeight="true" outlineLevel="0" collapsed="false">
      <c r="A2572" s="20" t="s">
        <v>6766</v>
      </c>
      <c r="B2572" s="20"/>
      <c r="C2572" s="20"/>
      <c r="D2572" s="20"/>
      <c r="E2572" s="53"/>
      <c r="F2572" s="53"/>
      <c r="G2572" s="53"/>
      <c r="H2572" s="53"/>
      <c r="I2572" s="172"/>
      <c r="J2572" s="53"/>
    </row>
    <row r="2573" customFormat="false" ht="15" hidden="false" customHeight="true" outlineLevel="0" collapsed="false">
      <c r="A2573" s="20" t="s">
        <v>6767</v>
      </c>
      <c r="B2573" s="20"/>
      <c r="C2573" s="20"/>
      <c r="D2573" s="20"/>
      <c r="E2573" s="53"/>
      <c r="F2573" s="53"/>
      <c r="G2573" s="53"/>
      <c r="H2573" s="53"/>
      <c r="I2573" s="172"/>
      <c r="J2573" s="53"/>
    </row>
    <row r="2574" customFormat="false" ht="15" hidden="false" customHeight="true" outlineLevel="0" collapsed="false">
      <c r="A2574" s="20" t="s">
        <v>6768</v>
      </c>
      <c r="B2574" s="20"/>
      <c r="C2574" s="20"/>
      <c r="D2574" s="20"/>
      <c r="E2574" s="53"/>
      <c r="F2574" s="53"/>
      <c r="G2574" s="53"/>
      <c r="H2574" s="53"/>
      <c r="I2574" s="172"/>
      <c r="J2574" s="53"/>
    </row>
    <row r="2575" customFormat="false" ht="15" hidden="false" customHeight="true" outlineLevel="0" collapsed="false">
      <c r="A2575" s="20" t="s">
        <v>6769</v>
      </c>
      <c r="B2575" s="20"/>
      <c r="C2575" s="20"/>
      <c r="D2575" s="20"/>
      <c r="E2575" s="53"/>
      <c r="F2575" s="53"/>
      <c r="G2575" s="53"/>
      <c r="H2575" s="53"/>
      <c r="I2575" s="172"/>
      <c r="J2575" s="53"/>
    </row>
    <row r="2576" customFormat="false" ht="15" hidden="false" customHeight="true" outlineLevel="0" collapsed="false">
      <c r="A2576" s="20" t="s">
        <v>6770</v>
      </c>
      <c r="B2576" s="20"/>
      <c r="C2576" s="20"/>
      <c r="D2576" s="20"/>
      <c r="E2576" s="53"/>
      <c r="F2576" s="53"/>
      <c r="G2576" s="53"/>
      <c r="H2576" s="53"/>
      <c r="I2576" s="172"/>
      <c r="J2576" s="53"/>
    </row>
    <row r="2577" customFormat="false" ht="15" hidden="false" customHeight="true" outlineLevel="0" collapsed="false">
      <c r="A2577" s="20" t="s">
        <v>6771</v>
      </c>
      <c r="B2577" s="20"/>
      <c r="C2577" s="20"/>
      <c r="D2577" s="20"/>
      <c r="E2577" s="53"/>
      <c r="F2577" s="53"/>
      <c r="G2577" s="53"/>
      <c r="H2577" s="53"/>
      <c r="I2577" s="172"/>
      <c r="J2577" s="53"/>
    </row>
    <row r="2578" customFormat="false" ht="15" hidden="false" customHeight="true" outlineLevel="0" collapsed="false">
      <c r="A2578" s="20" t="s">
        <v>6772</v>
      </c>
      <c r="B2578" s="20"/>
      <c r="C2578" s="20"/>
      <c r="D2578" s="20"/>
      <c r="E2578" s="53"/>
      <c r="F2578" s="53"/>
      <c r="G2578" s="53"/>
      <c r="H2578" s="53"/>
      <c r="I2578" s="172"/>
      <c r="J2578" s="53"/>
    </row>
    <row r="2579" customFormat="false" ht="15" hidden="false" customHeight="true" outlineLevel="0" collapsed="false">
      <c r="A2579" s="20" t="s">
        <v>6773</v>
      </c>
      <c r="B2579" s="20"/>
      <c r="C2579" s="20"/>
      <c r="D2579" s="20"/>
      <c r="E2579" s="53"/>
      <c r="F2579" s="53"/>
      <c r="G2579" s="53"/>
      <c r="H2579" s="53"/>
      <c r="I2579" s="172"/>
      <c r="J2579" s="53"/>
    </row>
    <row r="2580" customFormat="false" ht="15" hidden="false" customHeight="true" outlineLevel="0" collapsed="false">
      <c r="A2580" s="174" t="s">
        <v>6774</v>
      </c>
      <c r="B2580" s="20"/>
      <c r="C2580" s="20"/>
      <c r="D2580" s="20"/>
      <c r="E2580" s="53"/>
      <c r="F2580" s="53"/>
      <c r="G2580" s="53"/>
      <c r="H2580" s="53"/>
      <c r="I2580" s="172"/>
      <c r="J2580" s="53"/>
    </row>
    <row r="2581" customFormat="false" ht="15" hidden="false" customHeight="true" outlineLevel="0" collapsed="false">
      <c r="A2581" s="20" t="s">
        <v>6775</v>
      </c>
      <c r="B2581" s="20"/>
      <c r="C2581" s="20"/>
      <c r="D2581" s="20"/>
      <c r="E2581" s="53"/>
      <c r="F2581" s="53"/>
      <c r="G2581" s="53"/>
      <c r="H2581" s="53"/>
      <c r="I2581" s="172"/>
      <c r="J2581" s="53"/>
    </row>
    <row r="2582" customFormat="false" ht="15" hidden="false" customHeight="true" outlineLevel="0" collapsed="false">
      <c r="A2582" s="20" t="s">
        <v>6776</v>
      </c>
      <c r="B2582" s="20"/>
      <c r="C2582" s="20"/>
      <c r="D2582" s="20"/>
      <c r="E2582" s="53"/>
      <c r="F2582" s="53"/>
      <c r="G2582" s="53"/>
      <c r="H2582" s="53"/>
      <c r="I2582" s="172"/>
      <c r="J2582" s="53"/>
    </row>
    <row r="2583" customFormat="false" ht="15" hidden="false" customHeight="true" outlineLevel="0" collapsed="false">
      <c r="A2583" s="20" t="s">
        <v>6777</v>
      </c>
      <c r="B2583" s="20"/>
      <c r="C2583" s="20"/>
      <c r="D2583" s="20"/>
      <c r="E2583" s="53"/>
      <c r="F2583" s="53"/>
      <c r="G2583" s="53"/>
      <c r="H2583" s="53"/>
      <c r="I2583" s="172"/>
      <c r="J2583" s="53"/>
    </row>
    <row r="2584" customFormat="false" ht="15" hidden="false" customHeight="true" outlineLevel="0" collapsed="false">
      <c r="A2584" s="20" t="s">
        <v>6778</v>
      </c>
      <c r="B2584" s="20"/>
      <c r="C2584" s="20"/>
      <c r="D2584" s="20"/>
      <c r="E2584" s="53"/>
      <c r="F2584" s="53"/>
      <c r="G2584" s="53"/>
      <c r="H2584" s="53"/>
      <c r="I2584" s="172"/>
      <c r="J2584" s="53"/>
    </row>
    <row r="2585" customFormat="false" ht="15" hidden="false" customHeight="true" outlineLevel="0" collapsed="false">
      <c r="A2585" s="20" t="s">
        <v>6779</v>
      </c>
      <c r="B2585" s="20"/>
      <c r="C2585" s="20"/>
      <c r="D2585" s="20"/>
      <c r="E2585" s="53"/>
      <c r="F2585" s="53"/>
      <c r="G2585" s="53"/>
      <c r="H2585" s="53"/>
      <c r="I2585" s="172"/>
      <c r="J2585" s="53"/>
    </row>
    <row r="2586" customFormat="false" ht="15" hidden="false" customHeight="true" outlineLevel="0" collapsed="false">
      <c r="A2586" s="20" t="s">
        <v>6780</v>
      </c>
      <c r="B2586" s="20"/>
      <c r="C2586" s="20"/>
      <c r="D2586" s="20"/>
      <c r="E2586" s="53"/>
      <c r="F2586" s="53"/>
      <c r="G2586" s="53"/>
      <c r="H2586" s="53"/>
      <c r="I2586" s="172"/>
      <c r="J2586" s="53"/>
    </row>
    <row r="2587" customFormat="false" ht="15" hidden="false" customHeight="true" outlineLevel="0" collapsed="false">
      <c r="A2587" s="20" t="s">
        <v>6781</v>
      </c>
      <c r="B2587" s="20"/>
      <c r="C2587" s="20"/>
      <c r="D2587" s="20"/>
      <c r="E2587" s="53"/>
      <c r="F2587" s="53"/>
      <c r="G2587" s="53"/>
      <c r="H2587" s="53"/>
      <c r="I2587" s="172"/>
      <c r="J2587" s="53"/>
    </row>
    <row r="2588" customFormat="false" ht="15" hidden="false" customHeight="true" outlineLevel="0" collapsed="false">
      <c r="A2588" s="20" t="s">
        <v>6782</v>
      </c>
      <c r="B2588" s="20"/>
      <c r="C2588" s="20"/>
      <c r="D2588" s="20"/>
      <c r="E2588" s="53"/>
      <c r="F2588" s="53"/>
      <c r="G2588" s="53"/>
      <c r="H2588" s="53"/>
      <c r="I2588" s="172"/>
      <c r="J2588" s="53"/>
    </row>
    <row r="2589" customFormat="false" ht="15" hidden="false" customHeight="true" outlineLevel="0" collapsed="false">
      <c r="A2589" s="20" t="s">
        <v>6783</v>
      </c>
      <c r="B2589" s="20"/>
      <c r="C2589" s="20"/>
      <c r="D2589" s="20"/>
      <c r="E2589" s="53"/>
      <c r="F2589" s="53"/>
      <c r="G2589" s="53"/>
      <c r="H2589" s="53"/>
      <c r="I2589" s="172"/>
      <c r="J2589" s="53"/>
    </row>
    <row r="2590" customFormat="false" ht="15" hidden="false" customHeight="true" outlineLevel="0" collapsed="false">
      <c r="A2590" s="20" t="s">
        <v>6784</v>
      </c>
      <c r="B2590" s="20"/>
      <c r="C2590" s="20"/>
      <c r="D2590" s="20"/>
      <c r="E2590" s="53"/>
      <c r="F2590" s="53"/>
      <c r="G2590" s="53"/>
      <c r="H2590" s="53"/>
      <c r="I2590" s="172"/>
      <c r="J2590" s="53"/>
    </row>
    <row r="2591" customFormat="false" ht="15" hidden="false" customHeight="true" outlineLevel="0" collapsed="false">
      <c r="A2591" s="20" t="s">
        <v>6785</v>
      </c>
      <c r="B2591" s="20"/>
      <c r="C2591" s="20"/>
      <c r="D2591" s="20"/>
      <c r="E2591" s="53"/>
      <c r="F2591" s="53"/>
      <c r="G2591" s="53"/>
      <c r="H2591" s="53"/>
      <c r="I2591" s="172"/>
      <c r="J2591" s="53"/>
    </row>
    <row r="2592" customFormat="false" ht="15" hidden="false" customHeight="true" outlineLevel="0" collapsed="false">
      <c r="A2592" s="20" t="s">
        <v>6786</v>
      </c>
      <c r="B2592" s="20"/>
      <c r="C2592" s="20"/>
      <c r="D2592" s="20"/>
      <c r="E2592" s="53"/>
      <c r="F2592" s="53"/>
      <c r="G2592" s="53"/>
      <c r="H2592" s="53"/>
      <c r="I2592" s="172"/>
      <c r="J2592" s="53"/>
    </row>
    <row r="2593" customFormat="false" ht="15" hidden="false" customHeight="true" outlineLevel="0" collapsed="false">
      <c r="A2593" s="20" t="s">
        <v>6787</v>
      </c>
      <c r="B2593" s="20"/>
      <c r="C2593" s="20"/>
      <c r="D2593" s="20"/>
      <c r="E2593" s="53"/>
      <c r="F2593" s="53"/>
      <c r="G2593" s="53"/>
      <c r="H2593" s="53"/>
      <c r="I2593" s="172"/>
      <c r="J2593" s="53"/>
    </row>
    <row r="2594" customFormat="false" ht="15" hidden="false" customHeight="true" outlineLevel="0" collapsed="false">
      <c r="A2594" s="20" t="s">
        <v>6788</v>
      </c>
      <c r="B2594" s="20"/>
      <c r="C2594" s="20"/>
      <c r="D2594" s="20"/>
      <c r="E2594" s="53"/>
      <c r="F2594" s="53"/>
      <c r="G2594" s="53"/>
      <c r="H2594" s="53"/>
      <c r="I2594" s="172"/>
      <c r="J2594" s="53"/>
    </row>
    <row r="2595" customFormat="false" ht="15" hidden="false" customHeight="true" outlineLevel="0" collapsed="false">
      <c r="A2595" s="20" t="s">
        <v>6789</v>
      </c>
      <c r="B2595" s="20"/>
      <c r="C2595" s="20"/>
      <c r="D2595" s="20"/>
      <c r="E2595" s="53"/>
      <c r="F2595" s="53"/>
      <c r="G2595" s="53"/>
      <c r="H2595" s="53"/>
      <c r="I2595" s="172"/>
      <c r="J2595" s="53"/>
    </row>
    <row r="2596" customFormat="false" ht="15" hidden="false" customHeight="true" outlineLevel="0" collapsed="false">
      <c r="A2596" s="20" t="s">
        <v>6790</v>
      </c>
      <c r="B2596" s="20"/>
      <c r="C2596" s="20"/>
      <c r="D2596" s="20"/>
      <c r="E2596" s="53"/>
      <c r="F2596" s="53"/>
      <c r="G2596" s="53"/>
      <c r="H2596" s="53"/>
      <c r="I2596" s="172"/>
      <c r="J2596" s="53"/>
    </row>
    <row r="2597" customFormat="false" ht="15" hidden="false" customHeight="true" outlineLevel="0" collapsed="false">
      <c r="A2597" s="20" t="s">
        <v>6791</v>
      </c>
      <c r="B2597" s="20"/>
      <c r="C2597" s="20"/>
      <c r="D2597" s="20"/>
      <c r="E2597" s="53"/>
      <c r="F2597" s="53"/>
      <c r="G2597" s="53"/>
      <c r="H2597" s="53"/>
      <c r="I2597" s="172"/>
      <c r="J2597" s="53"/>
    </row>
    <row r="2598" customFormat="false" ht="15" hidden="false" customHeight="true" outlineLevel="0" collapsed="false">
      <c r="A2598" s="20" t="s">
        <v>6792</v>
      </c>
      <c r="B2598" s="20"/>
      <c r="C2598" s="20"/>
      <c r="D2598" s="20"/>
      <c r="E2598" s="53"/>
      <c r="F2598" s="53"/>
      <c r="G2598" s="53"/>
      <c r="H2598" s="53"/>
      <c r="I2598" s="172"/>
      <c r="J2598" s="53"/>
    </row>
    <row r="2599" customFormat="false" ht="15" hidden="false" customHeight="true" outlineLevel="0" collapsed="false">
      <c r="A2599" s="20" t="s">
        <v>6793</v>
      </c>
      <c r="B2599" s="20"/>
      <c r="C2599" s="20"/>
      <c r="D2599" s="20"/>
      <c r="E2599" s="53"/>
      <c r="F2599" s="53"/>
      <c r="G2599" s="53"/>
      <c r="H2599" s="53"/>
      <c r="I2599" s="172"/>
      <c r="J2599" s="53"/>
    </row>
    <row r="2600" customFormat="false" ht="15" hidden="false" customHeight="true" outlineLevel="0" collapsed="false">
      <c r="A2600" s="20" t="s">
        <v>6794</v>
      </c>
      <c r="B2600" s="20"/>
      <c r="C2600" s="20"/>
      <c r="D2600" s="20"/>
      <c r="E2600" s="53"/>
      <c r="F2600" s="53"/>
      <c r="G2600" s="53"/>
      <c r="H2600" s="53"/>
      <c r="I2600" s="172"/>
      <c r="J2600" s="53"/>
    </row>
    <row r="2601" customFormat="false" ht="15" hidden="false" customHeight="true" outlineLevel="0" collapsed="false">
      <c r="A2601" s="20" t="s">
        <v>6795</v>
      </c>
      <c r="B2601" s="20"/>
      <c r="C2601" s="20"/>
      <c r="D2601" s="20"/>
      <c r="E2601" s="53"/>
      <c r="F2601" s="53"/>
      <c r="G2601" s="53"/>
      <c r="H2601" s="53"/>
      <c r="I2601" s="172"/>
      <c r="J2601" s="53"/>
    </row>
    <row r="2602" customFormat="false" ht="15" hidden="false" customHeight="true" outlineLevel="0" collapsed="false">
      <c r="A2602" s="20" t="s">
        <v>6796</v>
      </c>
      <c r="B2602" s="20"/>
      <c r="C2602" s="20"/>
      <c r="D2602" s="20"/>
      <c r="E2602" s="53"/>
      <c r="F2602" s="53"/>
      <c r="G2602" s="53"/>
      <c r="H2602" s="53"/>
      <c r="I2602" s="172"/>
      <c r="J2602" s="53"/>
    </row>
    <row r="2603" customFormat="false" ht="15" hidden="false" customHeight="true" outlineLevel="0" collapsed="false">
      <c r="A2603" s="20" t="s">
        <v>6797</v>
      </c>
      <c r="B2603" s="20"/>
      <c r="C2603" s="20"/>
      <c r="D2603" s="20"/>
      <c r="E2603" s="53"/>
      <c r="F2603" s="53"/>
      <c r="G2603" s="53"/>
      <c r="H2603" s="53"/>
      <c r="I2603" s="172"/>
      <c r="J2603" s="53"/>
    </row>
    <row r="2604" customFormat="false" ht="15" hidden="false" customHeight="true" outlineLevel="0" collapsed="false">
      <c r="A2604" s="20" t="s">
        <v>6798</v>
      </c>
      <c r="B2604" s="20"/>
      <c r="C2604" s="20"/>
      <c r="D2604" s="20"/>
      <c r="E2604" s="53"/>
      <c r="F2604" s="53"/>
      <c r="G2604" s="53"/>
      <c r="H2604" s="53"/>
      <c r="I2604" s="172"/>
      <c r="J2604" s="53"/>
    </row>
    <row r="2605" customFormat="false" ht="15" hidden="false" customHeight="true" outlineLevel="0" collapsed="false">
      <c r="A2605" s="20" t="s">
        <v>6799</v>
      </c>
      <c r="B2605" s="20"/>
      <c r="C2605" s="20"/>
      <c r="D2605" s="20"/>
      <c r="E2605" s="53"/>
      <c r="F2605" s="53"/>
      <c r="G2605" s="53"/>
      <c r="H2605" s="53"/>
      <c r="I2605" s="172"/>
      <c r="J2605" s="53"/>
    </row>
    <row r="2606" customFormat="false" ht="15" hidden="false" customHeight="true" outlineLevel="0" collapsed="false">
      <c r="A2606" s="20" t="s">
        <v>6800</v>
      </c>
      <c r="B2606" s="20"/>
      <c r="C2606" s="20"/>
      <c r="D2606" s="20"/>
      <c r="E2606" s="53"/>
      <c r="F2606" s="53"/>
      <c r="G2606" s="53"/>
      <c r="H2606" s="53"/>
      <c r="I2606" s="172"/>
      <c r="J2606" s="53"/>
    </row>
    <row r="2607" customFormat="false" ht="15" hidden="false" customHeight="true" outlineLevel="0" collapsed="false">
      <c r="A2607" s="20" t="s">
        <v>6801</v>
      </c>
      <c r="B2607" s="20"/>
      <c r="C2607" s="20"/>
      <c r="D2607" s="20"/>
      <c r="E2607" s="53"/>
      <c r="F2607" s="53"/>
      <c r="G2607" s="53"/>
      <c r="H2607" s="53"/>
      <c r="I2607" s="172"/>
      <c r="J2607" s="53"/>
    </row>
    <row r="2608" customFormat="false" ht="15" hidden="false" customHeight="true" outlineLevel="0" collapsed="false">
      <c r="A2608" s="20" t="s">
        <v>6802</v>
      </c>
      <c r="B2608" s="20"/>
      <c r="C2608" s="20"/>
      <c r="D2608" s="20"/>
      <c r="E2608" s="53"/>
      <c r="F2608" s="53"/>
      <c r="G2608" s="53"/>
      <c r="H2608" s="53"/>
      <c r="I2608" s="172"/>
      <c r="J2608" s="53"/>
    </row>
    <row r="2609" customFormat="false" ht="15" hidden="false" customHeight="true" outlineLevel="0" collapsed="false">
      <c r="A2609" s="20" t="s">
        <v>6803</v>
      </c>
      <c r="B2609" s="20"/>
      <c r="C2609" s="20"/>
      <c r="D2609" s="20"/>
      <c r="E2609" s="53"/>
      <c r="F2609" s="53"/>
      <c r="G2609" s="53"/>
      <c r="H2609" s="53"/>
      <c r="I2609" s="172"/>
      <c r="J2609" s="53"/>
    </row>
    <row r="2610" customFormat="false" ht="15" hidden="false" customHeight="true" outlineLevel="0" collapsed="false">
      <c r="A2610" s="20" t="s">
        <v>6804</v>
      </c>
      <c r="B2610" s="20"/>
      <c r="C2610" s="20"/>
      <c r="D2610" s="20"/>
      <c r="E2610" s="53"/>
      <c r="F2610" s="53"/>
      <c r="G2610" s="53"/>
      <c r="H2610" s="53"/>
      <c r="I2610" s="172"/>
      <c r="J2610" s="53"/>
    </row>
    <row r="2611" customFormat="false" ht="15" hidden="false" customHeight="true" outlineLevel="0" collapsed="false">
      <c r="A2611" s="20" t="s">
        <v>6805</v>
      </c>
      <c r="B2611" s="20"/>
      <c r="C2611" s="20"/>
      <c r="D2611" s="20"/>
      <c r="E2611" s="53"/>
      <c r="F2611" s="53"/>
      <c r="G2611" s="53"/>
      <c r="H2611" s="53"/>
      <c r="I2611" s="172"/>
      <c r="J2611" s="53"/>
    </row>
    <row r="2612" customFormat="false" ht="15" hidden="false" customHeight="true" outlineLevel="0" collapsed="false">
      <c r="A2612" s="20" t="s">
        <v>6806</v>
      </c>
      <c r="B2612" s="20"/>
      <c r="C2612" s="20"/>
      <c r="D2612" s="20"/>
      <c r="E2612" s="53"/>
      <c r="F2612" s="53"/>
      <c r="G2612" s="53"/>
      <c r="H2612" s="53"/>
      <c r="I2612" s="172"/>
      <c r="J2612" s="53"/>
    </row>
    <row r="2613" customFormat="false" ht="15" hidden="false" customHeight="true" outlineLevel="0" collapsed="false">
      <c r="A2613" s="20" t="s">
        <v>6807</v>
      </c>
      <c r="B2613" s="20"/>
      <c r="C2613" s="20"/>
      <c r="D2613" s="20"/>
      <c r="E2613" s="53"/>
      <c r="F2613" s="53"/>
      <c r="G2613" s="53"/>
      <c r="H2613" s="53"/>
      <c r="I2613" s="172"/>
      <c r="J2613" s="53"/>
    </row>
    <row r="2614" customFormat="false" ht="15" hidden="false" customHeight="true" outlineLevel="0" collapsed="false">
      <c r="A2614" s="20" t="s">
        <v>6808</v>
      </c>
      <c r="B2614" s="20"/>
      <c r="C2614" s="20"/>
      <c r="D2614" s="20"/>
      <c r="E2614" s="53"/>
      <c r="F2614" s="53"/>
      <c r="G2614" s="53"/>
      <c r="H2614" s="53"/>
      <c r="I2614" s="172"/>
      <c r="J2614" s="53"/>
    </row>
    <row r="2615" customFormat="false" ht="15" hidden="false" customHeight="true" outlineLevel="0" collapsed="false">
      <c r="A2615" s="20" t="s">
        <v>6809</v>
      </c>
      <c r="B2615" s="20"/>
      <c r="C2615" s="20"/>
      <c r="D2615" s="20"/>
      <c r="E2615" s="53"/>
      <c r="F2615" s="53"/>
      <c r="G2615" s="53"/>
      <c r="H2615" s="53"/>
      <c r="I2615" s="172"/>
      <c r="J2615" s="53"/>
    </row>
    <row r="2616" customFormat="false" ht="15" hidden="false" customHeight="true" outlineLevel="0" collapsed="false">
      <c r="A2616" s="20" t="s">
        <v>6810</v>
      </c>
      <c r="B2616" s="20"/>
      <c r="C2616" s="20"/>
      <c r="D2616" s="20"/>
      <c r="E2616" s="53"/>
      <c r="F2616" s="53"/>
      <c r="G2616" s="53"/>
      <c r="H2616" s="53"/>
      <c r="I2616" s="172"/>
      <c r="J2616" s="53"/>
    </row>
    <row r="2617" customFormat="false" ht="15" hidden="false" customHeight="true" outlineLevel="0" collapsed="false">
      <c r="A2617" s="20" t="s">
        <v>6811</v>
      </c>
      <c r="B2617" s="20"/>
      <c r="C2617" s="20"/>
      <c r="D2617" s="20"/>
      <c r="E2617" s="53"/>
      <c r="F2617" s="53"/>
      <c r="G2617" s="53"/>
      <c r="H2617" s="53"/>
      <c r="I2617" s="172"/>
      <c r="J2617" s="53"/>
    </row>
    <row r="2618" customFormat="false" ht="15" hidden="false" customHeight="true" outlineLevel="0" collapsed="false">
      <c r="A2618" s="20" t="s">
        <v>6812</v>
      </c>
      <c r="B2618" s="20"/>
      <c r="C2618" s="20"/>
      <c r="D2618" s="20"/>
      <c r="E2618" s="53"/>
      <c r="F2618" s="53"/>
      <c r="G2618" s="53"/>
      <c r="H2618" s="53"/>
      <c r="I2618" s="172"/>
      <c r="J2618" s="53"/>
    </row>
    <row r="2619" customFormat="false" ht="15" hidden="false" customHeight="true" outlineLevel="0" collapsed="false">
      <c r="A2619" s="20" t="s">
        <v>6813</v>
      </c>
      <c r="B2619" s="20"/>
      <c r="C2619" s="20"/>
      <c r="D2619" s="20"/>
      <c r="E2619" s="53"/>
      <c r="F2619" s="53"/>
      <c r="G2619" s="53"/>
      <c r="H2619" s="53"/>
      <c r="I2619" s="172"/>
      <c r="J2619" s="53"/>
    </row>
    <row r="2620" customFormat="false" ht="15" hidden="false" customHeight="true" outlineLevel="0" collapsed="false">
      <c r="A2620" s="20" t="s">
        <v>6814</v>
      </c>
      <c r="B2620" s="20"/>
      <c r="C2620" s="20"/>
      <c r="D2620" s="20"/>
      <c r="E2620" s="53"/>
      <c r="F2620" s="53"/>
      <c r="G2620" s="53"/>
      <c r="H2620" s="53"/>
      <c r="I2620" s="172"/>
      <c r="J2620" s="53"/>
    </row>
    <row r="2621" customFormat="false" ht="15" hidden="false" customHeight="true" outlineLevel="0" collapsed="false">
      <c r="A2621" s="20" t="s">
        <v>6815</v>
      </c>
      <c r="B2621" s="20"/>
      <c r="C2621" s="20"/>
      <c r="D2621" s="20"/>
      <c r="E2621" s="53"/>
      <c r="F2621" s="53"/>
      <c r="G2621" s="53"/>
      <c r="H2621" s="53"/>
      <c r="I2621" s="172"/>
      <c r="J2621" s="53"/>
    </row>
    <row r="2622" customFormat="false" ht="15" hidden="false" customHeight="true" outlineLevel="0" collapsed="false">
      <c r="A2622" s="20" t="s">
        <v>6816</v>
      </c>
      <c r="B2622" s="20"/>
      <c r="C2622" s="20"/>
      <c r="D2622" s="20"/>
      <c r="E2622" s="53"/>
      <c r="F2622" s="53"/>
      <c r="G2622" s="53"/>
      <c r="H2622" s="53"/>
      <c r="I2622" s="172"/>
      <c r="J2622" s="53"/>
    </row>
    <row r="2623" customFormat="false" ht="15" hidden="false" customHeight="true" outlineLevel="0" collapsed="false">
      <c r="A2623" s="20" t="s">
        <v>6817</v>
      </c>
      <c r="B2623" s="20"/>
      <c r="C2623" s="20"/>
      <c r="D2623" s="20"/>
      <c r="E2623" s="53"/>
      <c r="F2623" s="53"/>
      <c r="G2623" s="53"/>
      <c r="H2623" s="53"/>
      <c r="I2623" s="172"/>
      <c r="J2623" s="53"/>
    </row>
    <row r="2624" customFormat="false" ht="15" hidden="false" customHeight="true" outlineLevel="0" collapsed="false">
      <c r="A2624" s="20" t="s">
        <v>6818</v>
      </c>
      <c r="B2624" s="20"/>
      <c r="C2624" s="20"/>
      <c r="D2624" s="20"/>
      <c r="E2624" s="53"/>
      <c r="F2624" s="53"/>
      <c r="G2624" s="53"/>
      <c r="H2624" s="53"/>
      <c r="I2624" s="172"/>
      <c r="J2624" s="53"/>
    </row>
    <row r="2625" customFormat="false" ht="15" hidden="false" customHeight="true" outlineLevel="0" collapsed="false">
      <c r="A2625" s="20" t="s">
        <v>6819</v>
      </c>
      <c r="B2625" s="20"/>
      <c r="C2625" s="20"/>
      <c r="D2625" s="20"/>
      <c r="E2625" s="53"/>
      <c r="F2625" s="53"/>
      <c r="G2625" s="53"/>
      <c r="H2625" s="53"/>
      <c r="I2625" s="172"/>
      <c r="J2625" s="53"/>
    </row>
    <row r="2626" customFormat="false" ht="15" hidden="false" customHeight="true" outlineLevel="0" collapsed="false">
      <c r="A2626" s="20" t="s">
        <v>6820</v>
      </c>
      <c r="B2626" s="20"/>
      <c r="C2626" s="20"/>
      <c r="D2626" s="20"/>
      <c r="E2626" s="53"/>
      <c r="F2626" s="53"/>
      <c r="G2626" s="53"/>
      <c r="H2626" s="53"/>
      <c r="I2626" s="172"/>
      <c r="J2626" s="53"/>
    </row>
    <row r="2627" customFormat="false" ht="15" hidden="false" customHeight="true" outlineLevel="0" collapsed="false">
      <c r="A2627" s="20" t="s">
        <v>6821</v>
      </c>
      <c r="B2627" s="20"/>
      <c r="C2627" s="20"/>
      <c r="D2627" s="20"/>
      <c r="E2627" s="53"/>
      <c r="F2627" s="53"/>
      <c r="G2627" s="53"/>
      <c r="H2627" s="53"/>
      <c r="I2627" s="172"/>
      <c r="J2627" s="53"/>
    </row>
    <row r="2628" customFormat="false" ht="15" hidden="false" customHeight="true" outlineLevel="0" collapsed="false">
      <c r="A2628" s="20" t="s">
        <v>6822</v>
      </c>
      <c r="B2628" s="20"/>
      <c r="C2628" s="20"/>
      <c r="D2628" s="20"/>
      <c r="E2628" s="53"/>
      <c r="F2628" s="53"/>
      <c r="G2628" s="53"/>
      <c r="H2628" s="53"/>
      <c r="I2628" s="172"/>
      <c r="J2628" s="53"/>
    </row>
    <row r="2629" customFormat="false" ht="15" hidden="false" customHeight="true" outlineLevel="0" collapsed="false">
      <c r="A2629" s="20" t="s">
        <v>6823</v>
      </c>
      <c r="B2629" s="20"/>
      <c r="C2629" s="20"/>
      <c r="D2629" s="20"/>
      <c r="E2629" s="53"/>
      <c r="F2629" s="53"/>
      <c r="G2629" s="53"/>
      <c r="H2629" s="53"/>
      <c r="I2629" s="172"/>
      <c r="J2629" s="53"/>
    </row>
    <row r="2630" customFormat="false" ht="15" hidden="false" customHeight="true" outlineLevel="0" collapsed="false">
      <c r="A2630" s="20" t="s">
        <v>6824</v>
      </c>
      <c r="B2630" s="20"/>
      <c r="C2630" s="20"/>
      <c r="D2630" s="20"/>
      <c r="E2630" s="53"/>
      <c r="F2630" s="53"/>
      <c r="G2630" s="53"/>
      <c r="H2630" s="53"/>
      <c r="I2630" s="172"/>
      <c r="J2630" s="53"/>
    </row>
    <row r="2631" customFormat="false" ht="15" hidden="false" customHeight="true" outlineLevel="0" collapsed="false">
      <c r="A2631" s="20" t="s">
        <v>6825</v>
      </c>
      <c r="B2631" s="20"/>
      <c r="C2631" s="20"/>
      <c r="D2631" s="20"/>
      <c r="E2631" s="53"/>
      <c r="F2631" s="53"/>
      <c r="G2631" s="53"/>
      <c r="H2631" s="53"/>
      <c r="I2631" s="172"/>
      <c r="J2631" s="53"/>
    </row>
    <row r="2632" customFormat="false" ht="15" hidden="false" customHeight="true" outlineLevel="0" collapsed="false">
      <c r="A2632" s="20" t="s">
        <v>6826</v>
      </c>
      <c r="B2632" s="20"/>
      <c r="C2632" s="20"/>
      <c r="D2632" s="20"/>
      <c r="E2632" s="53"/>
      <c r="F2632" s="53"/>
      <c r="G2632" s="53"/>
      <c r="H2632" s="53"/>
      <c r="I2632" s="172"/>
      <c r="J2632" s="53"/>
    </row>
    <row r="2633" customFormat="false" ht="15" hidden="false" customHeight="true" outlineLevel="0" collapsed="false">
      <c r="A2633" s="20" t="s">
        <v>6827</v>
      </c>
      <c r="B2633" s="20"/>
      <c r="C2633" s="20"/>
      <c r="D2633" s="20"/>
      <c r="E2633" s="53"/>
      <c r="F2633" s="53"/>
      <c r="G2633" s="53"/>
      <c r="H2633" s="53"/>
      <c r="I2633" s="172"/>
      <c r="J2633" s="53"/>
    </row>
    <row r="2634" customFormat="false" ht="15" hidden="false" customHeight="true" outlineLevel="0" collapsed="false">
      <c r="A2634" s="20" t="s">
        <v>6828</v>
      </c>
      <c r="B2634" s="20"/>
      <c r="C2634" s="20"/>
      <c r="D2634" s="20"/>
      <c r="E2634" s="53"/>
      <c r="F2634" s="53"/>
      <c r="G2634" s="53"/>
      <c r="H2634" s="53"/>
      <c r="I2634" s="172"/>
      <c r="J2634" s="53"/>
    </row>
    <row r="2635" customFormat="false" ht="15" hidden="false" customHeight="true" outlineLevel="0" collapsed="false">
      <c r="A2635" s="20" t="s">
        <v>6829</v>
      </c>
      <c r="B2635" s="20"/>
      <c r="C2635" s="20"/>
      <c r="D2635" s="20"/>
      <c r="E2635" s="53"/>
      <c r="F2635" s="53"/>
      <c r="G2635" s="53"/>
      <c r="H2635" s="53"/>
      <c r="I2635" s="172"/>
      <c r="J2635" s="53"/>
    </row>
    <row r="2636" customFormat="false" ht="15" hidden="false" customHeight="true" outlineLevel="0" collapsed="false">
      <c r="A2636" s="20" t="s">
        <v>6830</v>
      </c>
      <c r="B2636" s="20"/>
      <c r="C2636" s="20"/>
      <c r="D2636" s="20"/>
      <c r="E2636" s="53"/>
      <c r="F2636" s="53"/>
      <c r="G2636" s="53"/>
      <c r="H2636" s="53"/>
      <c r="I2636" s="172"/>
      <c r="J2636" s="53"/>
    </row>
    <row r="2637" customFormat="false" ht="15" hidden="false" customHeight="true" outlineLevel="0" collapsed="false">
      <c r="A2637" s="20" t="s">
        <v>6831</v>
      </c>
      <c r="B2637" s="20"/>
      <c r="C2637" s="20"/>
      <c r="D2637" s="20"/>
      <c r="E2637" s="53"/>
      <c r="F2637" s="53"/>
      <c r="G2637" s="53"/>
      <c r="H2637" s="53"/>
      <c r="I2637" s="172"/>
      <c r="J2637" s="53"/>
    </row>
    <row r="2638" customFormat="false" ht="15" hidden="false" customHeight="true" outlineLevel="0" collapsed="false">
      <c r="A2638" s="20" t="s">
        <v>6832</v>
      </c>
      <c r="B2638" s="20"/>
      <c r="C2638" s="20"/>
      <c r="D2638" s="20"/>
      <c r="E2638" s="53"/>
      <c r="F2638" s="53"/>
      <c r="G2638" s="53"/>
      <c r="H2638" s="53"/>
      <c r="I2638" s="172"/>
      <c r="J2638" s="53"/>
    </row>
    <row r="2639" customFormat="false" ht="15" hidden="false" customHeight="true" outlineLevel="0" collapsed="false">
      <c r="A2639" s="20" t="s">
        <v>6833</v>
      </c>
      <c r="B2639" s="20"/>
      <c r="C2639" s="20"/>
      <c r="D2639" s="20"/>
      <c r="E2639" s="53"/>
      <c r="F2639" s="53"/>
      <c r="G2639" s="53"/>
      <c r="H2639" s="53"/>
      <c r="I2639" s="172"/>
      <c r="J2639" s="53"/>
    </row>
    <row r="2640" customFormat="false" ht="15" hidden="false" customHeight="true" outlineLevel="0" collapsed="false">
      <c r="A2640" s="20" t="s">
        <v>6834</v>
      </c>
      <c r="B2640" s="20"/>
      <c r="C2640" s="20"/>
      <c r="D2640" s="20"/>
      <c r="E2640" s="53"/>
      <c r="F2640" s="53"/>
      <c r="G2640" s="53"/>
      <c r="H2640" s="53"/>
      <c r="I2640" s="172"/>
      <c r="J2640" s="53"/>
    </row>
    <row r="2641" customFormat="false" ht="15" hidden="false" customHeight="true" outlineLevel="0" collapsed="false">
      <c r="A2641" s="20" t="s">
        <v>6835</v>
      </c>
      <c r="B2641" s="20"/>
      <c r="C2641" s="20"/>
      <c r="D2641" s="20"/>
      <c r="E2641" s="53"/>
      <c r="F2641" s="53"/>
      <c r="G2641" s="53"/>
      <c r="H2641" s="53"/>
      <c r="I2641" s="172"/>
      <c r="J2641" s="53"/>
    </row>
    <row r="2642" customFormat="false" ht="15" hidden="false" customHeight="true" outlineLevel="0" collapsed="false">
      <c r="A2642" s="20" t="s">
        <v>6836</v>
      </c>
      <c r="B2642" s="20"/>
      <c r="C2642" s="20"/>
      <c r="D2642" s="20"/>
      <c r="E2642" s="53"/>
      <c r="F2642" s="53"/>
      <c r="G2642" s="53"/>
      <c r="H2642" s="53"/>
      <c r="I2642" s="172"/>
      <c r="J2642" s="53"/>
    </row>
    <row r="2643" customFormat="false" ht="15" hidden="false" customHeight="true" outlineLevel="0" collapsed="false">
      <c r="A2643" s="20" t="s">
        <v>6837</v>
      </c>
      <c r="B2643" s="20"/>
      <c r="C2643" s="20"/>
      <c r="D2643" s="20"/>
      <c r="E2643" s="53"/>
      <c r="F2643" s="53"/>
      <c r="G2643" s="53"/>
      <c r="H2643" s="53"/>
      <c r="I2643" s="172"/>
      <c r="J2643" s="53"/>
    </row>
    <row r="2644" customFormat="false" ht="15" hidden="false" customHeight="true" outlineLevel="0" collapsed="false">
      <c r="A2644" s="20" t="s">
        <v>6838</v>
      </c>
      <c r="B2644" s="20"/>
      <c r="C2644" s="20"/>
      <c r="D2644" s="20"/>
      <c r="E2644" s="53"/>
      <c r="F2644" s="53"/>
      <c r="G2644" s="53"/>
      <c r="H2644" s="53"/>
      <c r="I2644" s="172"/>
      <c r="J2644" s="53"/>
    </row>
    <row r="2645" customFormat="false" ht="15" hidden="false" customHeight="true" outlineLevel="0" collapsed="false">
      <c r="A2645" s="20" t="s">
        <v>6839</v>
      </c>
      <c r="B2645" s="20"/>
      <c r="C2645" s="20"/>
      <c r="D2645" s="20"/>
      <c r="E2645" s="53"/>
      <c r="F2645" s="53"/>
      <c r="G2645" s="53"/>
      <c r="H2645" s="53"/>
      <c r="I2645" s="172"/>
      <c r="J2645" s="53"/>
    </row>
    <row r="2646" customFormat="false" ht="15" hidden="false" customHeight="true" outlineLevel="0" collapsed="false">
      <c r="A2646" s="20" t="s">
        <v>6840</v>
      </c>
      <c r="B2646" s="20"/>
      <c r="C2646" s="20"/>
      <c r="D2646" s="20"/>
      <c r="E2646" s="53"/>
      <c r="F2646" s="53"/>
      <c r="G2646" s="53"/>
      <c r="H2646" s="53"/>
      <c r="I2646" s="172"/>
      <c r="J2646" s="53"/>
    </row>
    <row r="2647" customFormat="false" ht="15" hidden="false" customHeight="true" outlineLevel="0" collapsed="false">
      <c r="A2647" s="20" t="s">
        <v>6841</v>
      </c>
      <c r="B2647" s="20"/>
      <c r="C2647" s="20"/>
      <c r="D2647" s="20"/>
      <c r="E2647" s="53"/>
      <c r="F2647" s="53"/>
      <c r="G2647" s="53"/>
      <c r="H2647" s="53"/>
      <c r="I2647" s="172"/>
      <c r="J2647" s="53"/>
    </row>
    <row r="2648" customFormat="false" ht="15" hidden="false" customHeight="true" outlineLevel="0" collapsed="false">
      <c r="A2648" s="20" t="s">
        <v>6842</v>
      </c>
      <c r="B2648" s="20"/>
      <c r="C2648" s="20"/>
      <c r="D2648" s="20"/>
      <c r="E2648" s="53"/>
      <c r="F2648" s="53"/>
      <c r="G2648" s="53"/>
      <c r="H2648" s="53"/>
      <c r="I2648" s="172"/>
      <c r="J2648" s="53"/>
    </row>
    <row r="2649" customFormat="false" ht="15" hidden="false" customHeight="true" outlineLevel="0" collapsed="false">
      <c r="A2649" s="20" t="s">
        <v>6843</v>
      </c>
      <c r="B2649" s="20"/>
      <c r="C2649" s="20"/>
      <c r="D2649" s="20"/>
      <c r="E2649" s="53"/>
      <c r="F2649" s="53"/>
      <c r="G2649" s="53"/>
      <c r="H2649" s="53"/>
      <c r="I2649" s="172"/>
      <c r="J2649" s="53"/>
    </row>
    <row r="2650" customFormat="false" ht="15" hidden="false" customHeight="true" outlineLevel="0" collapsed="false">
      <c r="A2650" s="20" t="s">
        <v>6844</v>
      </c>
      <c r="B2650" s="20"/>
      <c r="C2650" s="20"/>
      <c r="D2650" s="20"/>
      <c r="E2650" s="53"/>
      <c r="F2650" s="53"/>
      <c r="G2650" s="53"/>
      <c r="H2650" s="53"/>
      <c r="I2650" s="172"/>
      <c r="J2650" s="53"/>
    </row>
    <row r="2651" customFormat="false" ht="15" hidden="false" customHeight="true" outlineLevel="0" collapsed="false">
      <c r="A2651" s="20" t="s">
        <v>6845</v>
      </c>
      <c r="B2651" s="20"/>
      <c r="C2651" s="20"/>
      <c r="D2651" s="20"/>
      <c r="E2651" s="53"/>
      <c r="F2651" s="53"/>
      <c r="G2651" s="53"/>
      <c r="H2651" s="53"/>
      <c r="I2651" s="172"/>
      <c r="J2651" s="53"/>
    </row>
    <row r="2652" customFormat="false" ht="15" hidden="false" customHeight="true" outlineLevel="0" collapsed="false">
      <c r="A2652" s="20" t="s">
        <v>6846</v>
      </c>
      <c r="B2652" s="20"/>
      <c r="C2652" s="20"/>
      <c r="D2652" s="20"/>
      <c r="E2652" s="53"/>
      <c r="F2652" s="53"/>
      <c r="G2652" s="53"/>
      <c r="H2652" s="53"/>
      <c r="I2652" s="172"/>
      <c r="J2652" s="53"/>
    </row>
    <row r="2653" customFormat="false" ht="15" hidden="false" customHeight="true" outlineLevel="0" collapsed="false">
      <c r="A2653" s="20" t="s">
        <v>6847</v>
      </c>
      <c r="B2653" s="20"/>
      <c r="C2653" s="20"/>
      <c r="D2653" s="20"/>
      <c r="E2653" s="53"/>
      <c r="F2653" s="53"/>
      <c r="G2653" s="53"/>
      <c r="H2653" s="53"/>
      <c r="I2653" s="172"/>
      <c r="J2653" s="53"/>
    </row>
    <row r="2654" customFormat="false" ht="15" hidden="false" customHeight="true" outlineLevel="0" collapsed="false">
      <c r="A2654" s="20" t="s">
        <v>6848</v>
      </c>
      <c r="B2654" s="20"/>
      <c r="C2654" s="20"/>
      <c r="D2654" s="20"/>
      <c r="E2654" s="53"/>
      <c r="F2654" s="53"/>
      <c r="G2654" s="53"/>
      <c r="H2654" s="53"/>
      <c r="I2654" s="172"/>
      <c r="J2654" s="53"/>
    </row>
    <row r="2655" customFormat="false" ht="15" hidden="false" customHeight="true" outlineLevel="0" collapsed="false">
      <c r="A2655" s="20" t="s">
        <v>6849</v>
      </c>
      <c r="B2655" s="20"/>
      <c r="C2655" s="20"/>
      <c r="D2655" s="20"/>
      <c r="E2655" s="53"/>
      <c r="F2655" s="53"/>
      <c r="G2655" s="53"/>
      <c r="H2655" s="53"/>
      <c r="I2655" s="172"/>
      <c r="J2655" s="53"/>
    </row>
    <row r="2656" customFormat="false" ht="15" hidden="false" customHeight="true" outlineLevel="0" collapsed="false">
      <c r="A2656" s="20" t="s">
        <v>6850</v>
      </c>
      <c r="B2656" s="20"/>
      <c r="C2656" s="20"/>
      <c r="D2656" s="20"/>
      <c r="E2656" s="53"/>
      <c r="F2656" s="53"/>
      <c r="G2656" s="53"/>
      <c r="H2656" s="53"/>
      <c r="I2656" s="172"/>
      <c r="J2656" s="53"/>
    </row>
    <row r="2657" customFormat="false" ht="15" hidden="false" customHeight="true" outlineLevel="0" collapsed="false">
      <c r="A2657" s="20" t="s">
        <v>6851</v>
      </c>
      <c r="B2657" s="20"/>
      <c r="C2657" s="20"/>
      <c r="D2657" s="20"/>
      <c r="E2657" s="53"/>
      <c r="F2657" s="53"/>
      <c r="G2657" s="53"/>
      <c r="H2657" s="53"/>
      <c r="I2657" s="172"/>
      <c r="J2657" s="53"/>
    </row>
    <row r="2658" customFormat="false" ht="15" hidden="false" customHeight="true" outlineLevel="0" collapsed="false">
      <c r="A2658" s="20" t="s">
        <v>6852</v>
      </c>
      <c r="B2658" s="20"/>
      <c r="C2658" s="20"/>
      <c r="D2658" s="20"/>
      <c r="E2658" s="53"/>
      <c r="F2658" s="53"/>
      <c r="G2658" s="53"/>
      <c r="H2658" s="53"/>
      <c r="I2658" s="172"/>
      <c r="J2658" s="53"/>
    </row>
    <row r="2659" customFormat="false" ht="15" hidden="false" customHeight="true" outlineLevel="0" collapsed="false">
      <c r="A2659" s="20" t="s">
        <v>6853</v>
      </c>
      <c r="B2659" s="20"/>
      <c r="C2659" s="20"/>
      <c r="D2659" s="20"/>
      <c r="E2659" s="53"/>
      <c r="F2659" s="53"/>
      <c r="G2659" s="53"/>
      <c r="H2659" s="53"/>
      <c r="I2659" s="172"/>
      <c r="J2659" s="53"/>
    </row>
    <row r="2660" customFormat="false" ht="15" hidden="false" customHeight="true" outlineLevel="0" collapsed="false">
      <c r="A2660" s="20" t="s">
        <v>6854</v>
      </c>
      <c r="B2660" s="20"/>
      <c r="C2660" s="20"/>
      <c r="D2660" s="20"/>
      <c r="E2660" s="53"/>
      <c r="F2660" s="53"/>
      <c r="G2660" s="53"/>
      <c r="H2660" s="53"/>
      <c r="I2660" s="172"/>
      <c r="J2660" s="53"/>
    </row>
    <row r="2661" customFormat="false" ht="15" hidden="false" customHeight="true" outlineLevel="0" collapsed="false">
      <c r="A2661" s="20" t="s">
        <v>6855</v>
      </c>
      <c r="B2661" s="20"/>
      <c r="C2661" s="20"/>
      <c r="D2661" s="20"/>
      <c r="E2661" s="53"/>
      <c r="F2661" s="53"/>
      <c r="G2661" s="53"/>
      <c r="H2661" s="53"/>
      <c r="I2661" s="172"/>
      <c r="J2661" s="53"/>
    </row>
    <row r="2662" customFormat="false" ht="15" hidden="false" customHeight="true" outlineLevel="0" collapsed="false">
      <c r="A2662" s="20" t="s">
        <v>6856</v>
      </c>
      <c r="B2662" s="20"/>
      <c r="C2662" s="20"/>
      <c r="D2662" s="20"/>
      <c r="E2662" s="53"/>
      <c r="F2662" s="53"/>
      <c r="G2662" s="53"/>
      <c r="H2662" s="53"/>
      <c r="I2662" s="172"/>
      <c r="J2662" s="53"/>
    </row>
    <row r="2663" customFormat="false" ht="15" hidden="false" customHeight="true" outlineLevel="0" collapsed="false">
      <c r="A2663" s="20" t="s">
        <v>6857</v>
      </c>
      <c r="B2663" s="20"/>
      <c r="C2663" s="20"/>
      <c r="D2663" s="20"/>
      <c r="E2663" s="53"/>
      <c r="F2663" s="53"/>
      <c r="G2663" s="53"/>
      <c r="H2663" s="53"/>
      <c r="I2663" s="172"/>
      <c r="J2663" s="53"/>
    </row>
    <row r="2664" customFormat="false" ht="15" hidden="false" customHeight="true" outlineLevel="0" collapsed="false">
      <c r="A2664" s="20" t="s">
        <v>6858</v>
      </c>
      <c r="B2664" s="20"/>
      <c r="C2664" s="20"/>
      <c r="D2664" s="20"/>
      <c r="E2664" s="53"/>
      <c r="F2664" s="53"/>
      <c r="G2664" s="53"/>
      <c r="H2664" s="53"/>
      <c r="I2664" s="172"/>
      <c r="J2664" s="53"/>
    </row>
    <row r="2665" customFormat="false" ht="15" hidden="false" customHeight="true" outlineLevel="0" collapsed="false">
      <c r="A2665" s="20" t="s">
        <v>6859</v>
      </c>
      <c r="B2665" s="20"/>
      <c r="C2665" s="20"/>
      <c r="D2665" s="20"/>
      <c r="E2665" s="53"/>
      <c r="F2665" s="53"/>
      <c r="G2665" s="53"/>
      <c r="H2665" s="53"/>
      <c r="I2665" s="172"/>
      <c r="J2665" s="53"/>
    </row>
    <row r="2666" customFormat="false" ht="15" hidden="false" customHeight="true" outlineLevel="0" collapsed="false">
      <c r="A2666" s="20" t="s">
        <v>6860</v>
      </c>
      <c r="B2666" s="20"/>
      <c r="C2666" s="20"/>
      <c r="D2666" s="20"/>
      <c r="E2666" s="53"/>
      <c r="F2666" s="53"/>
      <c r="G2666" s="53"/>
      <c r="H2666" s="53"/>
      <c r="I2666" s="172"/>
      <c r="J2666" s="53"/>
    </row>
    <row r="2667" customFormat="false" ht="15" hidden="false" customHeight="true" outlineLevel="0" collapsed="false">
      <c r="A2667" s="20" t="s">
        <v>6861</v>
      </c>
      <c r="B2667" s="20"/>
      <c r="C2667" s="20"/>
      <c r="D2667" s="20"/>
      <c r="E2667" s="53"/>
      <c r="F2667" s="53"/>
      <c r="G2667" s="53"/>
      <c r="H2667" s="53"/>
      <c r="I2667" s="172"/>
      <c r="J2667" s="53"/>
    </row>
    <row r="2668" customFormat="false" ht="15" hidden="false" customHeight="true" outlineLevel="0" collapsed="false">
      <c r="A2668" s="20" t="s">
        <v>6862</v>
      </c>
      <c r="B2668" s="20"/>
      <c r="C2668" s="20"/>
      <c r="D2668" s="20"/>
      <c r="E2668" s="53"/>
      <c r="F2668" s="53"/>
      <c r="G2668" s="53"/>
      <c r="H2668" s="53"/>
      <c r="I2668" s="172"/>
      <c r="J2668" s="53"/>
    </row>
    <row r="2669" customFormat="false" ht="15" hidden="false" customHeight="true" outlineLevel="0" collapsed="false">
      <c r="A2669" s="20" t="s">
        <v>6863</v>
      </c>
      <c r="B2669" s="20"/>
      <c r="C2669" s="20"/>
      <c r="D2669" s="20"/>
      <c r="E2669" s="53"/>
      <c r="F2669" s="53"/>
      <c r="G2669" s="53"/>
      <c r="H2669" s="53"/>
      <c r="I2669" s="172"/>
      <c r="J2669" s="53"/>
    </row>
    <row r="2670" customFormat="false" ht="15" hidden="false" customHeight="true" outlineLevel="0" collapsed="false">
      <c r="A2670" s="20" t="s">
        <v>6864</v>
      </c>
      <c r="B2670" s="20"/>
      <c r="C2670" s="20"/>
      <c r="D2670" s="20"/>
      <c r="E2670" s="53"/>
      <c r="F2670" s="53"/>
      <c r="G2670" s="53"/>
      <c r="H2670" s="53"/>
      <c r="I2670" s="172"/>
      <c r="J2670" s="53"/>
    </row>
    <row r="2671" customFormat="false" ht="15" hidden="false" customHeight="true" outlineLevel="0" collapsed="false">
      <c r="A2671" s="20" t="s">
        <v>6865</v>
      </c>
      <c r="B2671" s="20"/>
      <c r="C2671" s="20"/>
      <c r="D2671" s="20"/>
      <c r="E2671" s="53"/>
      <c r="F2671" s="53"/>
      <c r="G2671" s="53"/>
      <c r="H2671" s="53"/>
      <c r="I2671" s="172"/>
      <c r="J2671" s="53"/>
    </row>
    <row r="2672" customFormat="false" ht="15" hidden="false" customHeight="true" outlineLevel="0" collapsed="false">
      <c r="A2672" s="20" t="s">
        <v>6866</v>
      </c>
      <c r="B2672" s="20"/>
      <c r="C2672" s="20"/>
      <c r="D2672" s="20"/>
      <c r="E2672" s="53"/>
      <c r="F2672" s="53"/>
      <c r="G2672" s="53"/>
      <c r="H2672" s="53"/>
      <c r="I2672" s="172"/>
      <c r="J2672" s="53"/>
    </row>
    <row r="2673" customFormat="false" ht="15" hidden="false" customHeight="true" outlineLevel="0" collapsed="false">
      <c r="A2673" s="20" t="s">
        <v>6867</v>
      </c>
      <c r="B2673" s="20"/>
      <c r="C2673" s="20"/>
      <c r="D2673" s="20"/>
      <c r="E2673" s="53"/>
      <c r="F2673" s="53"/>
      <c r="G2673" s="53"/>
      <c r="H2673" s="53"/>
      <c r="I2673" s="172"/>
      <c r="J2673" s="53"/>
    </row>
    <row r="2674" customFormat="false" ht="15" hidden="false" customHeight="true" outlineLevel="0" collapsed="false">
      <c r="A2674" s="20" t="s">
        <v>6868</v>
      </c>
      <c r="B2674" s="20"/>
      <c r="C2674" s="20"/>
      <c r="D2674" s="20"/>
      <c r="E2674" s="53"/>
      <c r="F2674" s="53"/>
      <c r="G2674" s="53"/>
      <c r="H2674" s="53"/>
      <c r="I2674" s="172"/>
      <c r="J2674" s="53"/>
    </row>
    <row r="2675" customFormat="false" ht="15" hidden="false" customHeight="true" outlineLevel="0" collapsed="false">
      <c r="A2675" s="174" t="s">
        <v>6869</v>
      </c>
      <c r="B2675" s="20"/>
      <c r="C2675" s="20"/>
      <c r="D2675" s="20"/>
      <c r="E2675" s="53"/>
      <c r="F2675" s="53"/>
      <c r="G2675" s="53"/>
      <c r="H2675" s="53"/>
      <c r="I2675" s="172"/>
      <c r="J2675" s="53"/>
    </row>
    <row r="2676" customFormat="false" ht="15" hidden="false" customHeight="true" outlineLevel="0" collapsed="false">
      <c r="A2676" s="20" t="s">
        <v>6870</v>
      </c>
      <c r="B2676" s="20"/>
      <c r="C2676" s="20"/>
      <c r="D2676" s="20"/>
      <c r="E2676" s="53"/>
      <c r="F2676" s="53"/>
      <c r="G2676" s="53"/>
      <c r="H2676" s="53"/>
      <c r="I2676" s="172"/>
      <c r="J2676" s="53"/>
    </row>
    <row r="2677" customFormat="false" ht="15" hidden="false" customHeight="true" outlineLevel="0" collapsed="false">
      <c r="A2677" s="20" t="s">
        <v>6871</v>
      </c>
      <c r="B2677" s="20"/>
      <c r="C2677" s="20"/>
      <c r="D2677" s="20"/>
      <c r="E2677" s="53"/>
      <c r="F2677" s="53"/>
      <c r="G2677" s="53"/>
      <c r="H2677" s="53"/>
      <c r="I2677" s="172"/>
      <c r="J2677" s="53"/>
    </row>
    <row r="2678" customFormat="false" ht="15" hidden="false" customHeight="true" outlineLevel="0" collapsed="false">
      <c r="A2678" s="20" t="s">
        <v>6872</v>
      </c>
      <c r="B2678" s="20"/>
      <c r="C2678" s="20"/>
      <c r="D2678" s="20"/>
      <c r="E2678" s="53"/>
      <c r="F2678" s="53"/>
      <c r="G2678" s="53"/>
      <c r="H2678" s="53"/>
      <c r="I2678" s="172"/>
      <c r="J2678" s="53"/>
    </row>
    <row r="2679" customFormat="false" ht="15" hidden="false" customHeight="true" outlineLevel="0" collapsed="false">
      <c r="A2679" s="20" t="s">
        <v>6873</v>
      </c>
      <c r="B2679" s="20"/>
      <c r="C2679" s="20"/>
      <c r="D2679" s="20"/>
      <c r="E2679" s="53"/>
      <c r="F2679" s="53"/>
      <c r="G2679" s="53"/>
      <c r="H2679" s="53"/>
      <c r="I2679" s="172"/>
      <c r="J2679" s="53"/>
    </row>
    <row r="2680" customFormat="false" ht="15" hidden="false" customHeight="true" outlineLevel="0" collapsed="false">
      <c r="A2680" s="20" t="s">
        <v>6874</v>
      </c>
      <c r="B2680" s="20"/>
      <c r="C2680" s="20"/>
      <c r="D2680" s="20"/>
      <c r="E2680" s="53"/>
      <c r="F2680" s="53"/>
      <c r="G2680" s="53"/>
      <c r="H2680" s="53"/>
      <c r="I2680" s="172"/>
      <c r="J2680" s="53"/>
    </row>
    <row r="2681" customFormat="false" ht="15" hidden="false" customHeight="true" outlineLevel="0" collapsed="false">
      <c r="A2681" s="20" t="s">
        <v>6875</v>
      </c>
      <c r="B2681" s="20"/>
      <c r="C2681" s="20"/>
      <c r="D2681" s="20"/>
      <c r="E2681" s="53"/>
      <c r="F2681" s="53"/>
      <c r="G2681" s="53"/>
      <c r="H2681" s="53"/>
      <c r="I2681" s="172"/>
      <c r="J2681" s="53"/>
    </row>
    <row r="2682" customFormat="false" ht="15" hidden="false" customHeight="true" outlineLevel="0" collapsed="false">
      <c r="A2682" s="20" t="s">
        <v>6876</v>
      </c>
      <c r="B2682" s="20"/>
      <c r="C2682" s="20"/>
      <c r="D2682" s="20"/>
      <c r="E2682" s="53"/>
      <c r="F2682" s="53"/>
      <c r="G2682" s="53"/>
      <c r="H2682" s="53"/>
      <c r="I2682" s="172"/>
      <c r="J2682" s="53"/>
    </row>
    <row r="2683" customFormat="false" ht="15" hidden="false" customHeight="true" outlineLevel="0" collapsed="false">
      <c r="A2683" s="20" t="s">
        <v>6877</v>
      </c>
      <c r="B2683" s="20"/>
      <c r="C2683" s="20"/>
      <c r="D2683" s="20"/>
      <c r="E2683" s="53"/>
      <c r="F2683" s="53"/>
      <c r="G2683" s="53"/>
      <c r="H2683" s="53"/>
      <c r="I2683" s="172"/>
      <c r="J2683" s="53"/>
    </row>
    <row r="2684" customFormat="false" ht="15" hidden="false" customHeight="true" outlineLevel="0" collapsed="false">
      <c r="A2684" s="20" t="s">
        <v>6878</v>
      </c>
      <c r="B2684" s="20"/>
      <c r="C2684" s="20"/>
      <c r="D2684" s="20"/>
      <c r="E2684" s="53"/>
      <c r="F2684" s="53"/>
      <c r="G2684" s="53"/>
      <c r="H2684" s="53"/>
      <c r="I2684" s="172"/>
      <c r="J2684" s="53"/>
    </row>
    <row r="2685" customFormat="false" ht="15" hidden="false" customHeight="true" outlineLevel="0" collapsed="false">
      <c r="A2685" s="20" t="s">
        <v>6879</v>
      </c>
      <c r="B2685" s="20"/>
      <c r="C2685" s="20"/>
      <c r="D2685" s="20"/>
      <c r="E2685" s="53"/>
      <c r="F2685" s="53"/>
      <c r="G2685" s="53"/>
      <c r="H2685" s="53"/>
      <c r="I2685" s="172"/>
      <c r="J2685" s="53"/>
    </row>
    <row r="2686" customFormat="false" ht="15" hidden="false" customHeight="true" outlineLevel="0" collapsed="false">
      <c r="A2686" s="20" t="s">
        <v>6880</v>
      </c>
      <c r="B2686" s="20"/>
      <c r="C2686" s="20"/>
      <c r="D2686" s="20"/>
      <c r="E2686" s="53"/>
      <c r="F2686" s="53"/>
      <c r="G2686" s="53"/>
      <c r="H2686" s="53"/>
      <c r="I2686" s="172"/>
      <c r="J2686" s="53"/>
    </row>
    <row r="2687" customFormat="false" ht="15" hidden="false" customHeight="true" outlineLevel="0" collapsed="false">
      <c r="A2687" s="20" t="s">
        <v>6881</v>
      </c>
      <c r="B2687" s="20"/>
      <c r="C2687" s="20"/>
      <c r="D2687" s="20"/>
      <c r="E2687" s="53"/>
      <c r="F2687" s="53"/>
      <c r="G2687" s="53"/>
      <c r="H2687" s="53"/>
      <c r="I2687" s="172"/>
      <c r="J2687" s="53"/>
    </row>
    <row r="2688" customFormat="false" ht="15" hidden="false" customHeight="true" outlineLevel="0" collapsed="false">
      <c r="A2688" s="20" t="s">
        <v>6882</v>
      </c>
      <c r="B2688" s="20"/>
      <c r="C2688" s="20"/>
      <c r="D2688" s="20"/>
      <c r="E2688" s="53"/>
      <c r="F2688" s="53"/>
      <c r="G2688" s="53"/>
      <c r="H2688" s="53"/>
      <c r="I2688" s="172"/>
      <c r="J2688" s="53"/>
    </row>
    <row r="2689" customFormat="false" ht="15" hidden="false" customHeight="true" outlineLevel="0" collapsed="false">
      <c r="A2689" s="20" t="s">
        <v>6883</v>
      </c>
      <c r="B2689" s="20"/>
      <c r="C2689" s="20"/>
      <c r="D2689" s="20"/>
      <c r="E2689" s="53"/>
      <c r="F2689" s="53"/>
      <c r="G2689" s="53"/>
      <c r="H2689" s="53"/>
      <c r="I2689" s="172"/>
      <c r="J2689" s="53"/>
    </row>
    <row r="2690" customFormat="false" ht="15" hidden="false" customHeight="true" outlineLevel="0" collapsed="false">
      <c r="A2690" s="20" t="s">
        <v>6884</v>
      </c>
      <c r="B2690" s="20"/>
      <c r="C2690" s="20"/>
      <c r="D2690" s="20"/>
      <c r="E2690" s="53"/>
      <c r="F2690" s="53"/>
      <c r="G2690" s="53"/>
      <c r="H2690" s="53"/>
      <c r="I2690" s="172"/>
      <c r="J2690" s="53"/>
    </row>
    <row r="2691" customFormat="false" ht="15" hidden="false" customHeight="true" outlineLevel="0" collapsed="false">
      <c r="A2691" s="20" t="s">
        <v>6885</v>
      </c>
      <c r="B2691" s="20"/>
      <c r="C2691" s="20"/>
      <c r="D2691" s="20"/>
      <c r="E2691" s="53"/>
      <c r="F2691" s="53"/>
      <c r="G2691" s="53"/>
      <c r="H2691" s="53"/>
      <c r="I2691" s="172"/>
      <c r="J2691" s="53"/>
    </row>
    <row r="2692" customFormat="false" ht="15" hidden="false" customHeight="true" outlineLevel="0" collapsed="false">
      <c r="A2692" s="20" t="s">
        <v>6886</v>
      </c>
      <c r="B2692" s="20"/>
      <c r="C2692" s="20"/>
      <c r="D2692" s="20"/>
      <c r="E2692" s="53"/>
      <c r="F2692" s="53"/>
      <c r="G2692" s="53"/>
      <c r="H2692" s="53"/>
      <c r="I2692" s="172"/>
      <c r="J2692" s="53"/>
    </row>
    <row r="2693" customFormat="false" ht="15" hidden="false" customHeight="true" outlineLevel="0" collapsed="false">
      <c r="A2693" s="20" t="s">
        <v>6887</v>
      </c>
      <c r="B2693" s="20"/>
      <c r="C2693" s="20"/>
      <c r="D2693" s="20"/>
      <c r="E2693" s="53"/>
      <c r="F2693" s="53"/>
      <c r="G2693" s="53"/>
      <c r="H2693" s="53"/>
      <c r="I2693" s="172"/>
      <c r="J2693" s="53"/>
    </row>
    <row r="2694" customFormat="false" ht="15" hidden="false" customHeight="true" outlineLevel="0" collapsed="false">
      <c r="A2694" s="20" t="s">
        <v>6888</v>
      </c>
      <c r="B2694" s="20"/>
      <c r="C2694" s="20"/>
      <c r="D2694" s="20"/>
      <c r="E2694" s="53"/>
      <c r="F2694" s="53"/>
      <c r="G2694" s="53"/>
      <c r="H2694" s="53"/>
      <c r="I2694" s="172"/>
      <c r="J2694" s="53"/>
    </row>
    <row r="2695" customFormat="false" ht="15" hidden="false" customHeight="true" outlineLevel="0" collapsed="false">
      <c r="A2695" s="20" t="s">
        <v>6889</v>
      </c>
      <c r="B2695" s="20"/>
      <c r="C2695" s="20"/>
      <c r="D2695" s="20"/>
      <c r="E2695" s="53"/>
      <c r="F2695" s="53"/>
      <c r="G2695" s="53"/>
      <c r="H2695" s="53"/>
      <c r="I2695" s="172"/>
      <c r="J2695" s="53"/>
    </row>
    <row r="2696" customFormat="false" ht="15" hidden="false" customHeight="true" outlineLevel="0" collapsed="false">
      <c r="A2696" s="20" t="s">
        <v>6890</v>
      </c>
      <c r="B2696" s="20"/>
      <c r="C2696" s="20"/>
      <c r="D2696" s="20"/>
      <c r="E2696" s="53"/>
      <c r="F2696" s="53"/>
      <c r="G2696" s="53"/>
      <c r="H2696" s="53"/>
      <c r="I2696" s="172"/>
      <c r="J2696" s="53"/>
    </row>
    <row r="2697" customFormat="false" ht="15" hidden="false" customHeight="true" outlineLevel="0" collapsed="false">
      <c r="A2697" s="20" t="s">
        <v>6891</v>
      </c>
      <c r="B2697" s="20"/>
      <c r="C2697" s="20"/>
      <c r="D2697" s="20"/>
      <c r="E2697" s="53"/>
      <c r="F2697" s="53"/>
      <c r="G2697" s="53"/>
      <c r="H2697" s="53"/>
      <c r="I2697" s="172"/>
      <c r="J2697" s="53"/>
    </row>
    <row r="2698" customFormat="false" ht="15" hidden="false" customHeight="true" outlineLevel="0" collapsed="false">
      <c r="A2698" s="20" t="s">
        <v>6892</v>
      </c>
      <c r="B2698" s="20"/>
      <c r="C2698" s="20"/>
      <c r="D2698" s="20"/>
      <c r="E2698" s="53"/>
      <c r="F2698" s="53"/>
      <c r="G2698" s="53"/>
      <c r="H2698" s="53"/>
      <c r="I2698" s="172"/>
      <c r="J2698" s="53"/>
    </row>
    <row r="2699" customFormat="false" ht="15" hidden="false" customHeight="true" outlineLevel="0" collapsed="false">
      <c r="A2699" s="20" t="s">
        <v>6893</v>
      </c>
      <c r="B2699" s="20"/>
      <c r="C2699" s="20"/>
      <c r="D2699" s="20"/>
      <c r="E2699" s="53"/>
      <c r="F2699" s="53"/>
      <c r="G2699" s="53"/>
      <c r="H2699" s="53"/>
      <c r="I2699" s="172"/>
      <c r="J2699" s="53"/>
    </row>
    <row r="2700" customFormat="false" ht="15" hidden="false" customHeight="true" outlineLevel="0" collapsed="false">
      <c r="A2700" s="20" t="s">
        <v>6894</v>
      </c>
      <c r="B2700" s="20"/>
      <c r="C2700" s="20"/>
      <c r="D2700" s="20"/>
      <c r="E2700" s="53"/>
      <c r="F2700" s="53"/>
      <c r="G2700" s="53"/>
      <c r="H2700" s="53"/>
      <c r="I2700" s="172"/>
      <c r="J2700" s="53"/>
    </row>
    <row r="2701" customFormat="false" ht="15" hidden="false" customHeight="true" outlineLevel="0" collapsed="false">
      <c r="A2701" s="20" t="s">
        <v>6895</v>
      </c>
      <c r="B2701" s="20"/>
      <c r="C2701" s="20"/>
      <c r="D2701" s="20"/>
      <c r="E2701" s="53"/>
      <c r="F2701" s="53"/>
      <c r="G2701" s="53"/>
      <c r="H2701" s="53"/>
      <c r="I2701" s="172"/>
      <c r="J2701" s="53"/>
    </row>
    <row r="2702" customFormat="false" ht="15" hidden="false" customHeight="true" outlineLevel="0" collapsed="false">
      <c r="A2702" s="20" t="s">
        <v>6896</v>
      </c>
      <c r="B2702" s="20"/>
      <c r="C2702" s="20"/>
      <c r="D2702" s="20"/>
      <c r="E2702" s="53"/>
      <c r="F2702" s="53"/>
      <c r="G2702" s="53"/>
      <c r="H2702" s="53"/>
      <c r="I2702" s="172"/>
      <c r="J2702" s="53"/>
    </row>
    <row r="2703" customFormat="false" ht="15" hidden="false" customHeight="true" outlineLevel="0" collapsed="false">
      <c r="A2703" s="20" t="s">
        <v>6897</v>
      </c>
      <c r="B2703" s="20"/>
      <c r="C2703" s="20"/>
      <c r="D2703" s="20"/>
      <c r="E2703" s="53"/>
      <c r="F2703" s="53"/>
      <c r="G2703" s="53"/>
      <c r="H2703" s="53"/>
      <c r="I2703" s="172"/>
      <c r="J2703" s="53"/>
    </row>
    <row r="2704" customFormat="false" ht="15" hidden="false" customHeight="true" outlineLevel="0" collapsed="false">
      <c r="A2704" s="20" t="s">
        <v>6898</v>
      </c>
      <c r="B2704" s="20"/>
      <c r="C2704" s="20"/>
      <c r="D2704" s="20"/>
      <c r="E2704" s="53"/>
      <c r="F2704" s="53"/>
      <c r="G2704" s="53"/>
      <c r="H2704" s="53"/>
      <c r="I2704" s="172"/>
      <c r="J2704" s="53"/>
    </row>
    <row r="2705" customFormat="false" ht="15" hidden="false" customHeight="true" outlineLevel="0" collapsed="false">
      <c r="A2705" s="20" t="s">
        <v>6899</v>
      </c>
      <c r="B2705" s="20"/>
      <c r="C2705" s="20"/>
      <c r="D2705" s="20"/>
      <c r="E2705" s="53"/>
      <c r="F2705" s="53"/>
      <c r="G2705" s="53"/>
      <c r="H2705" s="53"/>
      <c r="I2705" s="172"/>
      <c r="J2705" s="53"/>
    </row>
    <row r="2706" customFormat="false" ht="15" hidden="false" customHeight="true" outlineLevel="0" collapsed="false">
      <c r="A2706" s="20" t="s">
        <v>6900</v>
      </c>
      <c r="B2706" s="20"/>
      <c r="C2706" s="20"/>
      <c r="D2706" s="20"/>
      <c r="E2706" s="53"/>
      <c r="F2706" s="53"/>
      <c r="G2706" s="53"/>
      <c r="H2706" s="53"/>
      <c r="I2706" s="172"/>
      <c r="J2706" s="53"/>
    </row>
    <row r="2707" customFormat="false" ht="15" hidden="false" customHeight="true" outlineLevel="0" collapsed="false">
      <c r="A2707" s="20" t="s">
        <v>6901</v>
      </c>
      <c r="B2707" s="20"/>
      <c r="C2707" s="20"/>
      <c r="D2707" s="20"/>
      <c r="E2707" s="53"/>
      <c r="F2707" s="53"/>
      <c r="G2707" s="53"/>
      <c r="H2707" s="53"/>
      <c r="I2707" s="172"/>
      <c r="J2707" s="53"/>
    </row>
    <row r="2708" customFormat="false" ht="15" hidden="false" customHeight="true" outlineLevel="0" collapsed="false">
      <c r="A2708" s="20" t="s">
        <v>6902</v>
      </c>
      <c r="B2708" s="20"/>
      <c r="C2708" s="20"/>
      <c r="D2708" s="20"/>
      <c r="E2708" s="53"/>
      <c r="F2708" s="53"/>
      <c r="G2708" s="53"/>
      <c r="H2708" s="53"/>
      <c r="I2708" s="172"/>
      <c r="J2708" s="53"/>
    </row>
    <row r="2709" customFormat="false" ht="15" hidden="false" customHeight="true" outlineLevel="0" collapsed="false">
      <c r="A2709" s="20" t="s">
        <v>6903</v>
      </c>
      <c r="B2709" s="20"/>
      <c r="C2709" s="20"/>
      <c r="D2709" s="20"/>
      <c r="E2709" s="53"/>
      <c r="F2709" s="53"/>
      <c r="G2709" s="53"/>
      <c r="H2709" s="53"/>
      <c r="I2709" s="172"/>
      <c r="J2709" s="53"/>
    </row>
    <row r="2710" customFormat="false" ht="15" hidden="false" customHeight="true" outlineLevel="0" collapsed="false">
      <c r="A2710" s="20" t="s">
        <v>6904</v>
      </c>
      <c r="B2710" s="20"/>
      <c r="C2710" s="20"/>
      <c r="D2710" s="20"/>
      <c r="E2710" s="53"/>
      <c r="F2710" s="53"/>
      <c r="G2710" s="53"/>
      <c r="H2710" s="53"/>
      <c r="I2710" s="172"/>
      <c r="J2710" s="53"/>
    </row>
    <row r="2711" customFormat="false" ht="15" hidden="false" customHeight="true" outlineLevel="0" collapsed="false">
      <c r="A2711" s="20" t="s">
        <v>6905</v>
      </c>
      <c r="B2711" s="20"/>
      <c r="C2711" s="20"/>
      <c r="D2711" s="20"/>
      <c r="E2711" s="53"/>
      <c r="F2711" s="53"/>
      <c r="G2711" s="53"/>
      <c r="H2711" s="53"/>
      <c r="I2711" s="172"/>
      <c r="J2711" s="53"/>
    </row>
    <row r="2712" customFormat="false" ht="15" hidden="false" customHeight="true" outlineLevel="0" collapsed="false">
      <c r="A2712" s="20" t="s">
        <v>6906</v>
      </c>
      <c r="B2712" s="20"/>
      <c r="C2712" s="20"/>
      <c r="D2712" s="20"/>
      <c r="E2712" s="53"/>
      <c r="F2712" s="53"/>
      <c r="G2712" s="53"/>
      <c r="H2712" s="53"/>
      <c r="I2712" s="172"/>
      <c r="J2712" s="53"/>
    </row>
    <row r="2713" customFormat="false" ht="15" hidden="false" customHeight="true" outlineLevel="0" collapsed="false">
      <c r="A2713" s="20" t="s">
        <v>6907</v>
      </c>
      <c r="B2713" s="20"/>
      <c r="C2713" s="20"/>
      <c r="D2713" s="20"/>
      <c r="E2713" s="53"/>
      <c r="F2713" s="53"/>
      <c r="G2713" s="53"/>
      <c r="H2713" s="53"/>
      <c r="I2713" s="172"/>
      <c r="J2713" s="53"/>
    </row>
    <row r="2714" customFormat="false" ht="15" hidden="false" customHeight="true" outlineLevel="0" collapsed="false">
      <c r="A2714" s="20" t="s">
        <v>6908</v>
      </c>
      <c r="B2714" s="20"/>
      <c r="C2714" s="20"/>
      <c r="D2714" s="20"/>
      <c r="E2714" s="53"/>
      <c r="F2714" s="53"/>
      <c r="G2714" s="53"/>
      <c r="H2714" s="53"/>
      <c r="I2714" s="172"/>
      <c r="J2714" s="53"/>
    </row>
    <row r="2715" customFormat="false" ht="15" hidden="false" customHeight="true" outlineLevel="0" collapsed="false">
      <c r="A2715" s="20" t="s">
        <v>6909</v>
      </c>
      <c r="B2715" s="20"/>
      <c r="C2715" s="20"/>
      <c r="D2715" s="20"/>
      <c r="E2715" s="53"/>
      <c r="F2715" s="53"/>
      <c r="G2715" s="53"/>
      <c r="H2715" s="53"/>
      <c r="I2715" s="172"/>
      <c r="J2715" s="53"/>
    </row>
    <row r="2716" customFormat="false" ht="15" hidden="false" customHeight="true" outlineLevel="0" collapsed="false">
      <c r="A2716" s="20" t="s">
        <v>6910</v>
      </c>
      <c r="B2716" s="20"/>
      <c r="C2716" s="20"/>
      <c r="D2716" s="20"/>
      <c r="E2716" s="53"/>
      <c r="F2716" s="53"/>
      <c r="G2716" s="53"/>
      <c r="H2716" s="53"/>
      <c r="I2716" s="172"/>
      <c r="J2716" s="53"/>
    </row>
    <row r="2717" customFormat="false" ht="15" hidden="false" customHeight="true" outlineLevel="0" collapsed="false">
      <c r="A2717" s="20" t="s">
        <v>6911</v>
      </c>
      <c r="B2717" s="20"/>
      <c r="C2717" s="20"/>
      <c r="D2717" s="20"/>
      <c r="E2717" s="53"/>
      <c r="F2717" s="53"/>
      <c r="G2717" s="53"/>
      <c r="H2717" s="53"/>
      <c r="I2717" s="172"/>
      <c r="J2717" s="53"/>
    </row>
    <row r="2718" customFormat="false" ht="15" hidden="false" customHeight="true" outlineLevel="0" collapsed="false">
      <c r="A2718" s="20" t="s">
        <v>6912</v>
      </c>
      <c r="B2718" s="20"/>
      <c r="C2718" s="20"/>
      <c r="D2718" s="20"/>
      <c r="E2718" s="53"/>
      <c r="F2718" s="53"/>
      <c r="G2718" s="53"/>
      <c r="H2718" s="53"/>
      <c r="I2718" s="172"/>
      <c r="J2718" s="53"/>
    </row>
    <row r="2719" customFormat="false" ht="15" hidden="false" customHeight="true" outlineLevel="0" collapsed="false">
      <c r="A2719" s="20" t="s">
        <v>6913</v>
      </c>
      <c r="B2719" s="20"/>
      <c r="C2719" s="20"/>
      <c r="D2719" s="20"/>
      <c r="E2719" s="53"/>
      <c r="F2719" s="53"/>
      <c r="G2719" s="53"/>
      <c r="H2719" s="53"/>
      <c r="I2719" s="172"/>
      <c r="J2719" s="53"/>
    </row>
    <row r="2720" customFormat="false" ht="15" hidden="false" customHeight="true" outlineLevel="0" collapsed="false">
      <c r="A2720" s="20" t="s">
        <v>6914</v>
      </c>
      <c r="B2720" s="20"/>
      <c r="C2720" s="20"/>
      <c r="D2720" s="20"/>
      <c r="E2720" s="53"/>
      <c r="F2720" s="53"/>
      <c r="G2720" s="53"/>
      <c r="H2720" s="53"/>
      <c r="I2720" s="172"/>
      <c r="J2720" s="53"/>
    </row>
    <row r="2721" customFormat="false" ht="15" hidden="false" customHeight="true" outlineLevel="0" collapsed="false">
      <c r="A2721" s="20" t="s">
        <v>6915</v>
      </c>
      <c r="B2721" s="20"/>
      <c r="C2721" s="20"/>
      <c r="D2721" s="20"/>
      <c r="E2721" s="53"/>
      <c r="F2721" s="53"/>
      <c r="G2721" s="53"/>
      <c r="H2721" s="53"/>
      <c r="I2721" s="172"/>
      <c r="J2721" s="53"/>
    </row>
    <row r="2722" customFormat="false" ht="15" hidden="false" customHeight="true" outlineLevel="0" collapsed="false">
      <c r="A2722" s="20" t="s">
        <v>6916</v>
      </c>
      <c r="B2722" s="20"/>
      <c r="C2722" s="20"/>
      <c r="D2722" s="20"/>
      <c r="E2722" s="53"/>
      <c r="F2722" s="53"/>
      <c r="G2722" s="53"/>
      <c r="H2722" s="53"/>
      <c r="I2722" s="172"/>
      <c r="J2722" s="53"/>
    </row>
    <row r="2723" customFormat="false" ht="15" hidden="false" customHeight="true" outlineLevel="0" collapsed="false">
      <c r="A2723" s="20" t="s">
        <v>6917</v>
      </c>
      <c r="B2723" s="20"/>
      <c r="C2723" s="20"/>
      <c r="D2723" s="20"/>
      <c r="E2723" s="53"/>
      <c r="F2723" s="53"/>
      <c r="G2723" s="53"/>
      <c r="H2723" s="53"/>
      <c r="I2723" s="172"/>
      <c r="J2723" s="53"/>
    </row>
    <row r="2724" customFormat="false" ht="15" hidden="false" customHeight="true" outlineLevel="0" collapsed="false">
      <c r="A2724" s="20" t="s">
        <v>6918</v>
      </c>
      <c r="B2724" s="20"/>
      <c r="C2724" s="20"/>
      <c r="D2724" s="20"/>
      <c r="E2724" s="53"/>
      <c r="F2724" s="53"/>
      <c r="G2724" s="53"/>
      <c r="H2724" s="53"/>
      <c r="I2724" s="172"/>
      <c r="J2724" s="53"/>
    </row>
    <row r="2725" customFormat="false" ht="15" hidden="false" customHeight="true" outlineLevel="0" collapsed="false">
      <c r="A2725" s="20" t="s">
        <v>6919</v>
      </c>
      <c r="B2725" s="20"/>
      <c r="C2725" s="20"/>
      <c r="D2725" s="20"/>
      <c r="E2725" s="53"/>
      <c r="F2725" s="53"/>
      <c r="G2725" s="53"/>
      <c r="H2725" s="53"/>
      <c r="I2725" s="172"/>
      <c r="J2725" s="53"/>
    </row>
    <row r="2726" customFormat="false" ht="15" hidden="false" customHeight="true" outlineLevel="0" collapsed="false">
      <c r="A2726" s="20" t="s">
        <v>6920</v>
      </c>
      <c r="B2726" s="20"/>
      <c r="C2726" s="20"/>
      <c r="D2726" s="20"/>
      <c r="E2726" s="53"/>
      <c r="F2726" s="53"/>
      <c r="G2726" s="53"/>
      <c r="H2726" s="53"/>
      <c r="I2726" s="172"/>
      <c r="J2726" s="53"/>
    </row>
    <row r="2727" customFormat="false" ht="15" hidden="false" customHeight="true" outlineLevel="0" collapsed="false">
      <c r="A2727" s="20" t="s">
        <v>6921</v>
      </c>
      <c r="B2727" s="20"/>
      <c r="C2727" s="20"/>
      <c r="D2727" s="20"/>
      <c r="E2727" s="53"/>
      <c r="F2727" s="53"/>
      <c r="G2727" s="53"/>
      <c r="H2727" s="53"/>
      <c r="I2727" s="172"/>
      <c r="J2727" s="53"/>
    </row>
    <row r="2728" customFormat="false" ht="15" hidden="false" customHeight="true" outlineLevel="0" collapsed="false">
      <c r="A2728" s="20" t="s">
        <v>6922</v>
      </c>
      <c r="B2728" s="20"/>
      <c r="C2728" s="20"/>
      <c r="D2728" s="20"/>
      <c r="E2728" s="53"/>
      <c r="F2728" s="53"/>
      <c r="G2728" s="53"/>
      <c r="H2728" s="53"/>
      <c r="I2728" s="172"/>
      <c r="J2728" s="53"/>
    </row>
    <row r="2729" customFormat="false" ht="15" hidden="false" customHeight="true" outlineLevel="0" collapsed="false">
      <c r="A2729" s="20" t="s">
        <v>6923</v>
      </c>
      <c r="B2729" s="20"/>
      <c r="C2729" s="20"/>
      <c r="D2729" s="20"/>
      <c r="E2729" s="53"/>
      <c r="F2729" s="53"/>
      <c r="G2729" s="53"/>
      <c r="H2729" s="53"/>
      <c r="I2729" s="172"/>
      <c r="J2729" s="53"/>
    </row>
    <row r="2730" customFormat="false" ht="15" hidden="false" customHeight="true" outlineLevel="0" collapsed="false">
      <c r="A2730" s="20" t="s">
        <v>6924</v>
      </c>
      <c r="B2730" s="20"/>
      <c r="C2730" s="20"/>
      <c r="D2730" s="20"/>
      <c r="E2730" s="53"/>
      <c r="F2730" s="53"/>
      <c r="G2730" s="53"/>
      <c r="H2730" s="53"/>
      <c r="I2730" s="172"/>
      <c r="J2730" s="53"/>
    </row>
    <row r="2731" customFormat="false" ht="15" hidden="false" customHeight="true" outlineLevel="0" collapsed="false">
      <c r="A2731" s="20" t="s">
        <v>6925</v>
      </c>
      <c r="B2731" s="20"/>
      <c r="C2731" s="20"/>
      <c r="D2731" s="20"/>
      <c r="E2731" s="53"/>
      <c r="F2731" s="53"/>
      <c r="G2731" s="53"/>
      <c r="H2731" s="53"/>
      <c r="I2731" s="172"/>
      <c r="J2731" s="53"/>
    </row>
    <row r="2732" customFormat="false" ht="15" hidden="false" customHeight="true" outlineLevel="0" collapsed="false">
      <c r="A2732" s="20" t="s">
        <v>6926</v>
      </c>
      <c r="B2732" s="20"/>
      <c r="C2732" s="20"/>
      <c r="D2732" s="20"/>
      <c r="E2732" s="53"/>
      <c r="F2732" s="53"/>
      <c r="G2732" s="53"/>
      <c r="H2732" s="53"/>
      <c r="I2732" s="172"/>
      <c r="J2732" s="53"/>
    </row>
    <row r="2733" customFormat="false" ht="15" hidden="false" customHeight="true" outlineLevel="0" collapsed="false">
      <c r="A2733" s="20" t="s">
        <v>6927</v>
      </c>
      <c r="B2733" s="20"/>
      <c r="C2733" s="20"/>
      <c r="D2733" s="20"/>
      <c r="E2733" s="53"/>
      <c r="F2733" s="53"/>
      <c r="G2733" s="53"/>
      <c r="H2733" s="53"/>
      <c r="I2733" s="172"/>
      <c r="J2733" s="53"/>
    </row>
    <row r="2734" customFormat="false" ht="15" hidden="false" customHeight="true" outlineLevel="0" collapsed="false">
      <c r="A2734" s="20" t="s">
        <v>6928</v>
      </c>
      <c r="B2734" s="20"/>
      <c r="C2734" s="20"/>
      <c r="D2734" s="20"/>
      <c r="E2734" s="53"/>
      <c r="F2734" s="53"/>
      <c r="G2734" s="53"/>
      <c r="H2734" s="53"/>
      <c r="I2734" s="172"/>
      <c r="J2734" s="53"/>
    </row>
    <row r="2735" customFormat="false" ht="15" hidden="false" customHeight="true" outlineLevel="0" collapsed="false">
      <c r="A2735" s="20" t="s">
        <v>6929</v>
      </c>
      <c r="B2735" s="20"/>
      <c r="C2735" s="20"/>
      <c r="D2735" s="20"/>
      <c r="E2735" s="53"/>
      <c r="F2735" s="53"/>
      <c r="G2735" s="53"/>
      <c r="H2735" s="53"/>
      <c r="I2735" s="172"/>
      <c r="J2735" s="53"/>
    </row>
    <row r="2736" customFormat="false" ht="15" hidden="false" customHeight="true" outlineLevel="0" collapsed="false">
      <c r="A2736" s="20" t="s">
        <v>6930</v>
      </c>
      <c r="B2736" s="20"/>
      <c r="C2736" s="20"/>
      <c r="D2736" s="20"/>
      <c r="E2736" s="53"/>
      <c r="F2736" s="53"/>
      <c r="G2736" s="53"/>
      <c r="H2736" s="53"/>
      <c r="I2736" s="172"/>
      <c r="J2736" s="53"/>
    </row>
    <row r="2737" customFormat="false" ht="15" hidden="false" customHeight="true" outlineLevel="0" collapsed="false">
      <c r="A2737" s="20" t="s">
        <v>6931</v>
      </c>
      <c r="B2737" s="20"/>
      <c r="C2737" s="20"/>
      <c r="D2737" s="20"/>
      <c r="E2737" s="53"/>
      <c r="F2737" s="53"/>
      <c r="G2737" s="53"/>
      <c r="H2737" s="53"/>
      <c r="I2737" s="172"/>
      <c r="J2737" s="53"/>
    </row>
    <row r="2738" customFormat="false" ht="15" hidden="false" customHeight="true" outlineLevel="0" collapsed="false">
      <c r="A2738" s="20" t="s">
        <v>6932</v>
      </c>
      <c r="B2738" s="20"/>
      <c r="C2738" s="20"/>
      <c r="D2738" s="20"/>
      <c r="E2738" s="53"/>
      <c r="F2738" s="53"/>
      <c r="G2738" s="53"/>
      <c r="H2738" s="53"/>
      <c r="I2738" s="172"/>
      <c r="J2738" s="53"/>
    </row>
    <row r="2739" customFormat="false" ht="15" hidden="false" customHeight="true" outlineLevel="0" collapsed="false">
      <c r="A2739" s="20" t="s">
        <v>6933</v>
      </c>
      <c r="B2739" s="20"/>
      <c r="C2739" s="20"/>
      <c r="D2739" s="20"/>
      <c r="E2739" s="53"/>
      <c r="F2739" s="53"/>
      <c r="G2739" s="53"/>
      <c r="H2739" s="53"/>
      <c r="I2739" s="172"/>
      <c r="J2739" s="53"/>
    </row>
    <row r="2740" customFormat="false" ht="15" hidden="false" customHeight="true" outlineLevel="0" collapsed="false">
      <c r="A2740" s="20" t="s">
        <v>6934</v>
      </c>
      <c r="B2740" s="20"/>
      <c r="C2740" s="20"/>
      <c r="D2740" s="20"/>
      <c r="E2740" s="53"/>
      <c r="F2740" s="53"/>
      <c r="G2740" s="53"/>
      <c r="H2740" s="53"/>
      <c r="I2740" s="172"/>
      <c r="J2740" s="53"/>
    </row>
    <row r="2741" customFormat="false" ht="15" hidden="false" customHeight="true" outlineLevel="0" collapsed="false">
      <c r="A2741" s="20" t="s">
        <v>6935</v>
      </c>
      <c r="B2741" s="20"/>
      <c r="C2741" s="20"/>
      <c r="D2741" s="20"/>
      <c r="E2741" s="53"/>
      <c r="F2741" s="53"/>
      <c r="G2741" s="53"/>
      <c r="H2741" s="53"/>
      <c r="I2741" s="172"/>
      <c r="J2741" s="53"/>
    </row>
    <row r="2742" customFormat="false" ht="15" hidden="false" customHeight="true" outlineLevel="0" collapsed="false">
      <c r="A2742" s="20" t="s">
        <v>6936</v>
      </c>
      <c r="B2742" s="20"/>
      <c r="C2742" s="20"/>
      <c r="D2742" s="20"/>
      <c r="E2742" s="53"/>
      <c r="F2742" s="53"/>
      <c r="G2742" s="53"/>
      <c r="H2742" s="53"/>
      <c r="I2742" s="172"/>
      <c r="J2742" s="53"/>
    </row>
    <row r="2743" customFormat="false" ht="15" hidden="false" customHeight="true" outlineLevel="0" collapsed="false">
      <c r="A2743" s="20" t="s">
        <v>6937</v>
      </c>
      <c r="B2743" s="20"/>
      <c r="C2743" s="20"/>
      <c r="D2743" s="20"/>
      <c r="E2743" s="53"/>
      <c r="F2743" s="53"/>
      <c r="G2743" s="53"/>
      <c r="H2743" s="53"/>
      <c r="I2743" s="172"/>
      <c r="J2743" s="53"/>
    </row>
    <row r="2744" customFormat="false" ht="15" hidden="false" customHeight="true" outlineLevel="0" collapsed="false">
      <c r="A2744" s="20" t="s">
        <v>6938</v>
      </c>
      <c r="B2744" s="20"/>
      <c r="C2744" s="20"/>
      <c r="D2744" s="20"/>
      <c r="E2744" s="53"/>
      <c r="F2744" s="53"/>
      <c r="G2744" s="53"/>
      <c r="H2744" s="53"/>
      <c r="I2744" s="172"/>
      <c r="J2744" s="53"/>
    </row>
    <row r="2745" customFormat="false" ht="15" hidden="false" customHeight="true" outlineLevel="0" collapsed="false">
      <c r="A2745" s="20" t="s">
        <v>6939</v>
      </c>
      <c r="B2745" s="20"/>
      <c r="C2745" s="20"/>
      <c r="D2745" s="20"/>
      <c r="E2745" s="53"/>
      <c r="F2745" s="53"/>
      <c r="G2745" s="53"/>
      <c r="H2745" s="53"/>
      <c r="I2745" s="172"/>
      <c r="J2745" s="53"/>
    </row>
    <row r="2746" customFormat="false" ht="15" hidden="false" customHeight="true" outlineLevel="0" collapsed="false">
      <c r="A2746" s="20" t="s">
        <v>6940</v>
      </c>
      <c r="B2746" s="20"/>
      <c r="C2746" s="20"/>
      <c r="D2746" s="20"/>
      <c r="E2746" s="53"/>
      <c r="F2746" s="53"/>
      <c r="G2746" s="53"/>
      <c r="H2746" s="53"/>
      <c r="I2746" s="172"/>
      <c r="J2746" s="53"/>
    </row>
    <row r="2747" customFormat="false" ht="15" hidden="false" customHeight="true" outlineLevel="0" collapsed="false">
      <c r="A2747" s="20" t="s">
        <v>6941</v>
      </c>
      <c r="B2747" s="20"/>
      <c r="C2747" s="20"/>
      <c r="D2747" s="20"/>
      <c r="E2747" s="53"/>
      <c r="F2747" s="53"/>
      <c r="G2747" s="53"/>
      <c r="H2747" s="53"/>
      <c r="I2747" s="172"/>
      <c r="J2747" s="53"/>
    </row>
    <row r="2748" customFormat="false" ht="15" hidden="false" customHeight="true" outlineLevel="0" collapsed="false">
      <c r="A2748" s="20" t="s">
        <v>6942</v>
      </c>
      <c r="B2748" s="20"/>
      <c r="C2748" s="20"/>
      <c r="D2748" s="20"/>
      <c r="E2748" s="53"/>
      <c r="F2748" s="53"/>
      <c r="G2748" s="53"/>
      <c r="H2748" s="53"/>
      <c r="I2748" s="172"/>
      <c r="J2748" s="53"/>
    </row>
    <row r="2749" customFormat="false" ht="15" hidden="false" customHeight="true" outlineLevel="0" collapsed="false">
      <c r="A2749" s="20" t="s">
        <v>6943</v>
      </c>
      <c r="B2749" s="20"/>
      <c r="C2749" s="20"/>
      <c r="D2749" s="20"/>
      <c r="E2749" s="53"/>
      <c r="F2749" s="53"/>
      <c r="G2749" s="53"/>
      <c r="H2749" s="53"/>
      <c r="I2749" s="172"/>
      <c r="J2749" s="53"/>
    </row>
    <row r="2750" customFormat="false" ht="15" hidden="false" customHeight="true" outlineLevel="0" collapsed="false">
      <c r="A2750" s="20" t="s">
        <v>6944</v>
      </c>
      <c r="B2750" s="20"/>
      <c r="C2750" s="20"/>
      <c r="D2750" s="20"/>
      <c r="E2750" s="53"/>
      <c r="F2750" s="53"/>
      <c r="G2750" s="53"/>
      <c r="H2750" s="53"/>
      <c r="I2750" s="172"/>
      <c r="J2750" s="53"/>
    </row>
    <row r="2751" customFormat="false" ht="15" hidden="false" customHeight="true" outlineLevel="0" collapsed="false">
      <c r="A2751" s="20" t="s">
        <v>6945</v>
      </c>
      <c r="B2751" s="20"/>
      <c r="C2751" s="20"/>
      <c r="D2751" s="20"/>
      <c r="E2751" s="53"/>
      <c r="F2751" s="53"/>
      <c r="G2751" s="53"/>
      <c r="H2751" s="53"/>
      <c r="I2751" s="172"/>
      <c r="J2751" s="53"/>
    </row>
    <row r="2752" customFormat="false" ht="15" hidden="false" customHeight="true" outlineLevel="0" collapsed="false">
      <c r="A2752" s="20" t="s">
        <v>6946</v>
      </c>
      <c r="B2752" s="20"/>
      <c r="C2752" s="20"/>
      <c r="D2752" s="20"/>
      <c r="E2752" s="53"/>
      <c r="F2752" s="53"/>
      <c r="G2752" s="53"/>
      <c r="H2752" s="53"/>
      <c r="I2752" s="172"/>
      <c r="J2752" s="53"/>
    </row>
    <row r="2753" customFormat="false" ht="15" hidden="false" customHeight="true" outlineLevel="0" collapsed="false">
      <c r="A2753" s="20" t="s">
        <v>6947</v>
      </c>
      <c r="B2753" s="20"/>
      <c r="C2753" s="20"/>
      <c r="D2753" s="20"/>
      <c r="E2753" s="53"/>
      <c r="F2753" s="53"/>
      <c r="G2753" s="53"/>
      <c r="H2753" s="53"/>
      <c r="I2753" s="172"/>
      <c r="J2753" s="53"/>
    </row>
    <row r="2754" customFormat="false" ht="15" hidden="false" customHeight="true" outlineLevel="0" collapsed="false">
      <c r="A2754" s="20" t="s">
        <v>6948</v>
      </c>
      <c r="B2754" s="20"/>
      <c r="C2754" s="20"/>
      <c r="D2754" s="20"/>
      <c r="E2754" s="53"/>
      <c r="F2754" s="53"/>
      <c r="G2754" s="53"/>
      <c r="H2754" s="53"/>
      <c r="I2754" s="172"/>
      <c r="J2754" s="53"/>
    </row>
    <row r="2755" customFormat="false" ht="15" hidden="false" customHeight="true" outlineLevel="0" collapsed="false">
      <c r="A2755" s="20" t="s">
        <v>6949</v>
      </c>
      <c r="B2755" s="20"/>
      <c r="C2755" s="20"/>
      <c r="D2755" s="20"/>
      <c r="E2755" s="53"/>
      <c r="F2755" s="53"/>
      <c r="G2755" s="53"/>
      <c r="H2755" s="53"/>
      <c r="I2755" s="172"/>
      <c r="J2755" s="53"/>
    </row>
    <row r="2756" customFormat="false" ht="15" hidden="false" customHeight="true" outlineLevel="0" collapsed="false">
      <c r="A2756" s="20" t="s">
        <v>6950</v>
      </c>
      <c r="B2756" s="20"/>
      <c r="C2756" s="20"/>
      <c r="D2756" s="20"/>
      <c r="E2756" s="53"/>
      <c r="F2756" s="53"/>
      <c r="G2756" s="53"/>
      <c r="H2756" s="53"/>
      <c r="I2756" s="172"/>
      <c r="J2756" s="53"/>
    </row>
    <row r="2757" customFormat="false" ht="15" hidden="false" customHeight="true" outlineLevel="0" collapsed="false">
      <c r="A2757" s="20" t="s">
        <v>6951</v>
      </c>
      <c r="B2757" s="20"/>
      <c r="C2757" s="20"/>
      <c r="D2757" s="20"/>
      <c r="E2757" s="53"/>
      <c r="F2757" s="53"/>
      <c r="G2757" s="53"/>
      <c r="H2757" s="53"/>
      <c r="I2757" s="172"/>
      <c r="J2757" s="53"/>
    </row>
    <row r="2758" customFormat="false" ht="15" hidden="false" customHeight="true" outlineLevel="0" collapsed="false">
      <c r="A2758" s="20" t="s">
        <v>6952</v>
      </c>
      <c r="B2758" s="20"/>
      <c r="C2758" s="20"/>
      <c r="D2758" s="20"/>
      <c r="E2758" s="53"/>
      <c r="F2758" s="53"/>
      <c r="G2758" s="53"/>
      <c r="H2758" s="53"/>
      <c r="I2758" s="172"/>
      <c r="J2758" s="53"/>
    </row>
    <row r="2759" customFormat="false" ht="15" hidden="false" customHeight="true" outlineLevel="0" collapsed="false">
      <c r="A2759" s="20" t="s">
        <v>6953</v>
      </c>
      <c r="B2759" s="20"/>
      <c r="C2759" s="20"/>
      <c r="D2759" s="20"/>
      <c r="E2759" s="53"/>
      <c r="F2759" s="53"/>
      <c r="G2759" s="53"/>
      <c r="H2759" s="53"/>
      <c r="I2759" s="172"/>
      <c r="J2759" s="53"/>
    </row>
    <row r="2760" customFormat="false" ht="15" hidden="false" customHeight="true" outlineLevel="0" collapsed="false">
      <c r="A2760" s="20" t="s">
        <v>6954</v>
      </c>
      <c r="B2760" s="20"/>
      <c r="C2760" s="20"/>
      <c r="D2760" s="20"/>
      <c r="E2760" s="53"/>
      <c r="F2760" s="53"/>
      <c r="G2760" s="53"/>
      <c r="H2760" s="53"/>
      <c r="I2760" s="172"/>
      <c r="J2760" s="53"/>
    </row>
    <row r="2761" customFormat="false" ht="15" hidden="false" customHeight="true" outlineLevel="0" collapsed="false">
      <c r="A2761" s="20" t="s">
        <v>6955</v>
      </c>
      <c r="B2761" s="20"/>
      <c r="C2761" s="20"/>
      <c r="D2761" s="20"/>
      <c r="E2761" s="53"/>
      <c r="F2761" s="53"/>
      <c r="G2761" s="53"/>
      <c r="H2761" s="53"/>
      <c r="I2761" s="172"/>
      <c r="J2761" s="53"/>
    </row>
    <row r="2762" customFormat="false" ht="15" hidden="false" customHeight="true" outlineLevel="0" collapsed="false">
      <c r="A2762" s="20" t="s">
        <v>6956</v>
      </c>
      <c r="B2762" s="20"/>
      <c r="C2762" s="20"/>
      <c r="D2762" s="20"/>
      <c r="E2762" s="53"/>
      <c r="F2762" s="53"/>
      <c r="G2762" s="53"/>
      <c r="H2762" s="53"/>
      <c r="I2762" s="172"/>
      <c r="J2762" s="53"/>
    </row>
    <row r="2763" customFormat="false" ht="15" hidden="false" customHeight="true" outlineLevel="0" collapsed="false">
      <c r="A2763" s="20" t="s">
        <v>6957</v>
      </c>
      <c r="B2763" s="20"/>
      <c r="C2763" s="20"/>
      <c r="D2763" s="20"/>
      <c r="E2763" s="53"/>
      <c r="F2763" s="53"/>
      <c r="G2763" s="53"/>
      <c r="H2763" s="53"/>
      <c r="I2763" s="172"/>
      <c r="J2763" s="53"/>
    </row>
    <row r="2764" customFormat="false" ht="15" hidden="false" customHeight="true" outlineLevel="0" collapsed="false">
      <c r="A2764" s="20" t="s">
        <v>6958</v>
      </c>
      <c r="B2764" s="20"/>
      <c r="C2764" s="20"/>
      <c r="D2764" s="20"/>
      <c r="E2764" s="53"/>
      <c r="F2764" s="53"/>
      <c r="G2764" s="53"/>
      <c r="H2764" s="53"/>
      <c r="I2764" s="172"/>
      <c r="J2764" s="53"/>
    </row>
    <row r="2765" customFormat="false" ht="15" hidden="false" customHeight="true" outlineLevel="0" collapsed="false">
      <c r="A2765" s="20" t="s">
        <v>6959</v>
      </c>
      <c r="B2765" s="20"/>
      <c r="C2765" s="20"/>
      <c r="D2765" s="20"/>
      <c r="E2765" s="53"/>
      <c r="F2765" s="53"/>
      <c r="G2765" s="53"/>
      <c r="H2765" s="53"/>
      <c r="I2765" s="172"/>
      <c r="J2765" s="53"/>
    </row>
    <row r="2766" customFormat="false" ht="15" hidden="false" customHeight="true" outlineLevel="0" collapsed="false">
      <c r="A2766" s="20" t="s">
        <v>6960</v>
      </c>
      <c r="B2766" s="20"/>
      <c r="C2766" s="20"/>
      <c r="D2766" s="20"/>
      <c r="E2766" s="53"/>
      <c r="F2766" s="53"/>
      <c r="G2766" s="53"/>
      <c r="H2766" s="53"/>
      <c r="I2766" s="172"/>
      <c r="J2766" s="53"/>
    </row>
    <row r="2767" customFormat="false" ht="15" hidden="false" customHeight="true" outlineLevel="0" collapsed="false">
      <c r="A2767" s="20" t="s">
        <v>6961</v>
      </c>
      <c r="B2767" s="20"/>
      <c r="C2767" s="20"/>
      <c r="D2767" s="20"/>
      <c r="E2767" s="53"/>
      <c r="F2767" s="53"/>
      <c r="G2767" s="53"/>
      <c r="H2767" s="53"/>
      <c r="I2767" s="172"/>
      <c r="J2767" s="53"/>
    </row>
    <row r="2768" customFormat="false" ht="15" hidden="false" customHeight="true" outlineLevel="0" collapsed="false">
      <c r="A2768" s="20" t="s">
        <v>6962</v>
      </c>
      <c r="B2768" s="20"/>
      <c r="C2768" s="20"/>
      <c r="D2768" s="20"/>
      <c r="E2768" s="53"/>
      <c r="F2768" s="53"/>
      <c r="G2768" s="53"/>
      <c r="H2768" s="53"/>
      <c r="I2768" s="172"/>
      <c r="J2768" s="53"/>
    </row>
    <row r="2769" customFormat="false" ht="15" hidden="false" customHeight="true" outlineLevel="0" collapsed="false">
      <c r="A2769" s="20" t="s">
        <v>6963</v>
      </c>
      <c r="B2769" s="20"/>
      <c r="C2769" s="20"/>
      <c r="D2769" s="20"/>
      <c r="E2769" s="53"/>
      <c r="F2769" s="53"/>
      <c r="G2769" s="53"/>
      <c r="H2769" s="53"/>
      <c r="I2769" s="172"/>
      <c r="J2769" s="53"/>
    </row>
    <row r="2770" customFormat="false" ht="15" hidden="false" customHeight="true" outlineLevel="0" collapsed="false">
      <c r="A2770" s="20" t="s">
        <v>6964</v>
      </c>
      <c r="B2770" s="20"/>
      <c r="C2770" s="20"/>
      <c r="D2770" s="20"/>
      <c r="E2770" s="53"/>
      <c r="F2770" s="53"/>
      <c r="G2770" s="53"/>
      <c r="H2770" s="53"/>
      <c r="I2770" s="172"/>
      <c r="J2770" s="53"/>
    </row>
    <row r="2771" customFormat="false" ht="15" hidden="false" customHeight="true" outlineLevel="0" collapsed="false">
      <c r="A2771" s="20" t="s">
        <v>6965</v>
      </c>
      <c r="B2771" s="20"/>
      <c r="C2771" s="20"/>
      <c r="D2771" s="20"/>
      <c r="E2771" s="53"/>
      <c r="F2771" s="53"/>
      <c r="G2771" s="53"/>
      <c r="H2771" s="53"/>
      <c r="I2771" s="172"/>
      <c r="J2771" s="53"/>
    </row>
    <row r="2772" customFormat="false" ht="15" hidden="false" customHeight="true" outlineLevel="0" collapsed="false">
      <c r="A2772" s="20" t="s">
        <v>6966</v>
      </c>
      <c r="B2772" s="20"/>
      <c r="C2772" s="20"/>
      <c r="D2772" s="20"/>
      <c r="E2772" s="53"/>
      <c r="F2772" s="53"/>
      <c r="G2772" s="53"/>
      <c r="H2772" s="53"/>
      <c r="I2772" s="172"/>
      <c r="J2772" s="53"/>
    </row>
    <row r="2773" customFormat="false" ht="15" hidden="false" customHeight="true" outlineLevel="0" collapsed="false">
      <c r="A2773" s="20" t="s">
        <v>6967</v>
      </c>
      <c r="B2773" s="20"/>
      <c r="C2773" s="20"/>
      <c r="D2773" s="20"/>
      <c r="E2773" s="53"/>
      <c r="F2773" s="53"/>
      <c r="G2773" s="53"/>
      <c r="H2773" s="53"/>
      <c r="I2773" s="172"/>
      <c r="J2773" s="53"/>
    </row>
    <row r="2774" customFormat="false" ht="15" hidden="false" customHeight="true" outlineLevel="0" collapsed="false">
      <c r="A2774" s="20" t="s">
        <v>6968</v>
      </c>
      <c r="B2774" s="20"/>
      <c r="C2774" s="20"/>
      <c r="D2774" s="20"/>
      <c r="E2774" s="53"/>
      <c r="F2774" s="53"/>
      <c r="G2774" s="53"/>
      <c r="H2774" s="53"/>
      <c r="I2774" s="172"/>
      <c r="J2774" s="53"/>
    </row>
    <row r="2775" customFormat="false" ht="15" hidden="false" customHeight="true" outlineLevel="0" collapsed="false">
      <c r="A2775" s="20" t="s">
        <v>6969</v>
      </c>
      <c r="B2775" s="20"/>
      <c r="C2775" s="20"/>
      <c r="D2775" s="20"/>
      <c r="E2775" s="53"/>
      <c r="F2775" s="53"/>
      <c r="G2775" s="53"/>
      <c r="H2775" s="53"/>
      <c r="I2775" s="172"/>
      <c r="J2775" s="53"/>
    </row>
    <row r="2776" customFormat="false" ht="15" hidden="false" customHeight="true" outlineLevel="0" collapsed="false">
      <c r="A2776" s="20" t="s">
        <v>6970</v>
      </c>
      <c r="B2776" s="20"/>
      <c r="C2776" s="20"/>
      <c r="D2776" s="20"/>
      <c r="E2776" s="53"/>
      <c r="F2776" s="53"/>
      <c r="G2776" s="53"/>
      <c r="H2776" s="53"/>
      <c r="I2776" s="172"/>
      <c r="J2776" s="53"/>
    </row>
    <row r="2777" customFormat="false" ht="15" hidden="false" customHeight="true" outlineLevel="0" collapsed="false">
      <c r="A2777" s="20" t="s">
        <v>6971</v>
      </c>
      <c r="B2777" s="20"/>
      <c r="C2777" s="20"/>
      <c r="D2777" s="20"/>
      <c r="E2777" s="53"/>
      <c r="F2777" s="53"/>
      <c r="G2777" s="53"/>
      <c r="H2777" s="53"/>
      <c r="I2777" s="172"/>
      <c r="J2777" s="53"/>
    </row>
    <row r="2778" customFormat="false" ht="15" hidden="false" customHeight="true" outlineLevel="0" collapsed="false">
      <c r="A2778" s="20" t="s">
        <v>6972</v>
      </c>
      <c r="B2778" s="20"/>
      <c r="C2778" s="20"/>
      <c r="D2778" s="20"/>
      <c r="E2778" s="53"/>
      <c r="F2778" s="53"/>
      <c r="G2778" s="53"/>
      <c r="H2778" s="53"/>
      <c r="I2778" s="172"/>
      <c r="J2778" s="53"/>
    </row>
    <row r="2779" customFormat="false" ht="15" hidden="false" customHeight="true" outlineLevel="0" collapsed="false">
      <c r="A2779" s="20" t="s">
        <v>6973</v>
      </c>
      <c r="B2779" s="20"/>
      <c r="C2779" s="20"/>
      <c r="D2779" s="20"/>
      <c r="E2779" s="53"/>
      <c r="F2779" s="53"/>
      <c r="G2779" s="53"/>
      <c r="H2779" s="53"/>
      <c r="I2779" s="172"/>
      <c r="J2779" s="53"/>
    </row>
    <row r="2780" customFormat="false" ht="15" hidden="false" customHeight="true" outlineLevel="0" collapsed="false">
      <c r="A2780" s="20" t="s">
        <v>6974</v>
      </c>
      <c r="B2780" s="20"/>
      <c r="C2780" s="20"/>
      <c r="D2780" s="20"/>
      <c r="E2780" s="53"/>
      <c r="F2780" s="53"/>
      <c r="G2780" s="53"/>
      <c r="H2780" s="53"/>
      <c r="I2780" s="172"/>
      <c r="J2780" s="53"/>
    </row>
    <row r="2781" customFormat="false" ht="15" hidden="false" customHeight="true" outlineLevel="0" collapsed="false">
      <c r="A2781" s="20" t="s">
        <v>6975</v>
      </c>
      <c r="B2781" s="20"/>
      <c r="C2781" s="20"/>
      <c r="D2781" s="20"/>
      <c r="E2781" s="53"/>
      <c r="F2781" s="53"/>
      <c r="G2781" s="53"/>
      <c r="H2781" s="53"/>
      <c r="I2781" s="172"/>
      <c r="J2781" s="53"/>
    </row>
    <row r="2782" customFormat="false" ht="15" hidden="false" customHeight="true" outlineLevel="0" collapsed="false">
      <c r="A2782" s="20" t="s">
        <v>6976</v>
      </c>
      <c r="B2782" s="20"/>
      <c r="C2782" s="20"/>
      <c r="D2782" s="20"/>
      <c r="E2782" s="53"/>
      <c r="F2782" s="53"/>
      <c r="G2782" s="53"/>
      <c r="H2782" s="53"/>
      <c r="I2782" s="172"/>
      <c r="J2782" s="53"/>
    </row>
    <row r="2783" customFormat="false" ht="15" hidden="false" customHeight="true" outlineLevel="0" collapsed="false">
      <c r="A2783" s="20" t="s">
        <v>6977</v>
      </c>
      <c r="B2783" s="20"/>
      <c r="C2783" s="20"/>
      <c r="D2783" s="20"/>
      <c r="E2783" s="53"/>
      <c r="F2783" s="53"/>
      <c r="G2783" s="53"/>
      <c r="H2783" s="53"/>
      <c r="I2783" s="172"/>
      <c r="J2783" s="53"/>
    </row>
    <row r="2784" customFormat="false" ht="15" hidden="false" customHeight="true" outlineLevel="0" collapsed="false">
      <c r="A2784" s="20" t="s">
        <v>6978</v>
      </c>
      <c r="B2784" s="20"/>
      <c r="C2784" s="20"/>
      <c r="D2784" s="20"/>
      <c r="E2784" s="53"/>
      <c r="F2784" s="53"/>
      <c r="G2784" s="53"/>
      <c r="H2784" s="53"/>
      <c r="I2784" s="172"/>
      <c r="J2784" s="53"/>
    </row>
    <row r="2785" customFormat="false" ht="15" hidden="false" customHeight="true" outlineLevel="0" collapsed="false">
      <c r="A2785" s="20" t="s">
        <v>6979</v>
      </c>
      <c r="B2785" s="20"/>
      <c r="C2785" s="20"/>
      <c r="D2785" s="20"/>
      <c r="E2785" s="53"/>
      <c r="F2785" s="53"/>
      <c r="G2785" s="53"/>
      <c r="H2785" s="53"/>
      <c r="I2785" s="172"/>
      <c r="J2785" s="53"/>
    </row>
    <row r="2786" customFormat="false" ht="15" hidden="false" customHeight="true" outlineLevel="0" collapsed="false">
      <c r="A2786" s="20" t="s">
        <v>6980</v>
      </c>
      <c r="B2786" s="20"/>
      <c r="C2786" s="20"/>
      <c r="D2786" s="20"/>
      <c r="E2786" s="53"/>
      <c r="F2786" s="53"/>
      <c r="G2786" s="53"/>
      <c r="H2786" s="53"/>
      <c r="I2786" s="172"/>
      <c r="J2786" s="53"/>
    </row>
    <row r="2787" customFormat="false" ht="15" hidden="false" customHeight="true" outlineLevel="0" collapsed="false">
      <c r="A2787" s="20" t="s">
        <v>6981</v>
      </c>
      <c r="B2787" s="20"/>
      <c r="C2787" s="20"/>
      <c r="D2787" s="20"/>
      <c r="E2787" s="53"/>
      <c r="F2787" s="53"/>
      <c r="G2787" s="53"/>
      <c r="H2787" s="53"/>
      <c r="I2787" s="172"/>
      <c r="J2787" s="53"/>
    </row>
    <row r="2788" customFormat="false" ht="15" hidden="false" customHeight="true" outlineLevel="0" collapsed="false">
      <c r="A2788" s="20" t="s">
        <v>6982</v>
      </c>
      <c r="B2788" s="20"/>
      <c r="C2788" s="20"/>
      <c r="D2788" s="20"/>
      <c r="E2788" s="53"/>
      <c r="F2788" s="53"/>
      <c r="G2788" s="53"/>
      <c r="H2788" s="53"/>
      <c r="I2788" s="172"/>
      <c r="J2788" s="53"/>
    </row>
    <row r="2789" customFormat="false" ht="15" hidden="false" customHeight="true" outlineLevel="0" collapsed="false">
      <c r="A2789" s="20" t="s">
        <v>6983</v>
      </c>
      <c r="B2789" s="20"/>
      <c r="C2789" s="20"/>
      <c r="D2789" s="20"/>
      <c r="E2789" s="53"/>
      <c r="F2789" s="53"/>
      <c r="G2789" s="53"/>
      <c r="H2789" s="53"/>
      <c r="I2789" s="172"/>
      <c r="J2789" s="53"/>
    </row>
    <row r="2790" customFormat="false" ht="15" hidden="false" customHeight="true" outlineLevel="0" collapsed="false">
      <c r="A2790" s="20" t="s">
        <v>6984</v>
      </c>
      <c r="B2790" s="20"/>
      <c r="C2790" s="20"/>
      <c r="D2790" s="20"/>
      <c r="E2790" s="53"/>
      <c r="F2790" s="53"/>
      <c r="G2790" s="53"/>
      <c r="H2790" s="53"/>
      <c r="I2790" s="172"/>
      <c r="J2790" s="53"/>
    </row>
    <row r="2791" customFormat="false" ht="15" hidden="false" customHeight="true" outlineLevel="0" collapsed="false">
      <c r="A2791" s="20" t="s">
        <v>6985</v>
      </c>
      <c r="B2791" s="20"/>
      <c r="C2791" s="20"/>
      <c r="D2791" s="20"/>
      <c r="E2791" s="53"/>
      <c r="F2791" s="53"/>
      <c r="G2791" s="53"/>
      <c r="H2791" s="53"/>
      <c r="I2791" s="172"/>
      <c r="J2791" s="53"/>
    </row>
    <row r="2792" customFormat="false" ht="15" hidden="false" customHeight="true" outlineLevel="0" collapsed="false">
      <c r="A2792" s="20" t="s">
        <v>6986</v>
      </c>
      <c r="B2792" s="20"/>
      <c r="C2792" s="20"/>
      <c r="D2792" s="20"/>
      <c r="E2792" s="53"/>
      <c r="F2792" s="53"/>
      <c r="G2792" s="53"/>
      <c r="H2792" s="53"/>
      <c r="I2792" s="172"/>
      <c r="J2792" s="53"/>
    </row>
    <row r="2793" customFormat="false" ht="15" hidden="false" customHeight="true" outlineLevel="0" collapsed="false">
      <c r="A2793" s="20" t="s">
        <v>6987</v>
      </c>
      <c r="B2793" s="20"/>
      <c r="C2793" s="20"/>
      <c r="D2793" s="20"/>
      <c r="E2793" s="53"/>
      <c r="F2793" s="53"/>
      <c r="G2793" s="53"/>
      <c r="H2793" s="53"/>
      <c r="I2793" s="172"/>
      <c r="J2793" s="53"/>
    </row>
    <row r="2794" customFormat="false" ht="15" hidden="false" customHeight="true" outlineLevel="0" collapsed="false">
      <c r="A2794" s="20" t="s">
        <v>6988</v>
      </c>
      <c r="B2794" s="20"/>
      <c r="C2794" s="20"/>
      <c r="D2794" s="20"/>
      <c r="E2794" s="53"/>
      <c r="F2794" s="53"/>
      <c r="G2794" s="53"/>
      <c r="H2794" s="53"/>
      <c r="I2794" s="172"/>
      <c r="J2794" s="53"/>
    </row>
    <row r="2795" customFormat="false" ht="15" hidden="false" customHeight="true" outlineLevel="0" collapsed="false">
      <c r="A2795" s="20" t="s">
        <v>6989</v>
      </c>
      <c r="B2795" s="20"/>
      <c r="C2795" s="20"/>
      <c r="D2795" s="20"/>
      <c r="E2795" s="53"/>
      <c r="F2795" s="53"/>
      <c r="G2795" s="53"/>
      <c r="H2795" s="53"/>
      <c r="I2795" s="172"/>
      <c r="J2795" s="53"/>
    </row>
    <row r="2796" customFormat="false" ht="15" hidden="false" customHeight="true" outlineLevel="0" collapsed="false">
      <c r="A2796" s="20" t="s">
        <v>6990</v>
      </c>
      <c r="B2796" s="20"/>
      <c r="C2796" s="20"/>
      <c r="D2796" s="20"/>
      <c r="E2796" s="53"/>
      <c r="F2796" s="53"/>
      <c r="G2796" s="53"/>
      <c r="H2796" s="53"/>
      <c r="I2796" s="172"/>
      <c r="J2796" s="53"/>
    </row>
    <row r="2797" customFormat="false" ht="15" hidden="false" customHeight="true" outlineLevel="0" collapsed="false">
      <c r="A2797" s="20" t="s">
        <v>6991</v>
      </c>
      <c r="B2797" s="20"/>
      <c r="C2797" s="20"/>
      <c r="D2797" s="20"/>
      <c r="E2797" s="53"/>
      <c r="F2797" s="53"/>
      <c r="G2797" s="53"/>
      <c r="H2797" s="53"/>
      <c r="I2797" s="172"/>
      <c r="J2797" s="53"/>
    </row>
    <row r="2798" customFormat="false" ht="15" hidden="false" customHeight="true" outlineLevel="0" collapsed="false">
      <c r="A2798" s="20" t="s">
        <v>6992</v>
      </c>
      <c r="B2798" s="20"/>
      <c r="C2798" s="20"/>
      <c r="D2798" s="20"/>
      <c r="E2798" s="53"/>
      <c r="F2798" s="53"/>
      <c r="G2798" s="53"/>
      <c r="H2798" s="53"/>
      <c r="I2798" s="172"/>
      <c r="J2798" s="53"/>
    </row>
    <row r="2799" customFormat="false" ht="15" hidden="false" customHeight="true" outlineLevel="0" collapsed="false">
      <c r="A2799" s="20" t="s">
        <v>6993</v>
      </c>
      <c r="B2799" s="20"/>
      <c r="C2799" s="20"/>
      <c r="D2799" s="20"/>
      <c r="E2799" s="53"/>
      <c r="F2799" s="53"/>
      <c r="G2799" s="53"/>
      <c r="H2799" s="53"/>
      <c r="I2799" s="172"/>
      <c r="J2799" s="53"/>
    </row>
    <row r="2800" customFormat="false" ht="15" hidden="false" customHeight="true" outlineLevel="0" collapsed="false">
      <c r="A2800" s="20" t="s">
        <v>6994</v>
      </c>
      <c r="B2800" s="20"/>
      <c r="C2800" s="20"/>
      <c r="D2800" s="20"/>
      <c r="E2800" s="53"/>
      <c r="F2800" s="53"/>
      <c r="G2800" s="53"/>
      <c r="H2800" s="53"/>
      <c r="I2800" s="172"/>
      <c r="J2800" s="53"/>
    </row>
    <row r="2801" customFormat="false" ht="15" hidden="false" customHeight="true" outlineLevel="0" collapsed="false">
      <c r="A2801" s="20" t="s">
        <v>6995</v>
      </c>
      <c r="B2801" s="20"/>
      <c r="C2801" s="20"/>
      <c r="D2801" s="20"/>
      <c r="E2801" s="53"/>
      <c r="F2801" s="53"/>
      <c r="G2801" s="53"/>
      <c r="H2801" s="53"/>
      <c r="I2801" s="172"/>
      <c r="J2801" s="53"/>
    </row>
    <row r="2802" customFormat="false" ht="15" hidden="false" customHeight="true" outlineLevel="0" collapsed="false">
      <c r="A2802" s="20" t="s">
        <v>6996</v>
      </c>
      <c r="B2802" s="20"/>
      <c r="C2802" s="20"/>
      <c r="D2802" s="20"/>
      <c r="E2802" s="53"/>
      <c r="F2802" s="53"/>
      <c r="G2802" s="53"/>
      <c r="H2802" s="53"/>
      <c r="I2802" s="172"/>
      <c r="J2802" s="53"/>
    </row>
    <row r="2803" customFormat="false" ht="15" hidden="false" customHeight="true" outlineLevel="0" collapsed="false">
      <c r="A2803" s="20" t="s">
        <v>6997</v>
      </c>
      <c r="B2803" s="20"/>
      <c r="C2803" s="20"/>
      <c r="D2803" s="20"/>
      <c r="E2803" s="53"/>
      <c r="F2803" s="53"/>
      <c r="G2803" s="53"/>
      <c r="H2803" s="53"/>
      <c r="I2803" s="172"/>
      <c r="J2803" s="53"/>
    </row>
    <row r="2804" customFormat="false" ht="15" hidden="false" customHeight="true" outlineLevel="0" collapsed="false">
      <c r="A2804" s="20" t="s">
        <v>6998</v>
      </c>
      <c r="B2804" s="20"/>
      <c r="C2804" s="20"/>
      <c r="D2804" s="20"/>
      <c r="E2804" s="53"/>
      <c r="F2804" s="53"/>
      <c r="G2804" s="53"/>
      <c r="H2804" s="53"/>
      <c r="I2804" s="172"/>
      <c r="J2804" s="53"/>
    </row>
    <row r="2805" customFormat="false" ht="15" hidden="false" customHeight="true" outlineLevel="0" collapsed="false">
      <c r="A2805" s="20" t="s">
        <v>6999</v>
      </c>
      <c r="B2805" s="20"/>
      <c r="C2805" s="20"/>
      <c r="D2805" s="20"/>
      <c r="E2805" s="53"/>
      <c r="F2805" s="53"/>
      <c r="G2805" s="53"/>
      <c r="H2805" s="53"/>
      <c r="I2805" s="172"/>
      <c r="J2805" s="53"/>
    </row>
    <row r="2806" customFormat="false" ht="15" hidden="false" customHeight="true" outlineLevel="0" collapsed="false">
      <c r="A2806" s="20" t="s">
        <v>7000</v>
      </c>
      <c r="B2806" s="20"/>
      <c r="C2806" s="20"/>
      <c r="D2806" s="20"/>
      <c r="E2806" s="53"/>
      <c r="F2806" s="53"/>
      <c r="G2806" s="53"/>
      <c r="H2806" s="53"/>
      <c r="I2806" s="172"/>
      <c r="J2806" s="53"/>
    </row>
    <row r="2807" customFormat="false" ht="15" hidden="false" customHeight="true" outlineLevel="0" collapsed="false">
      <c r="A2807" s="20" t="s">
        <v>7001</v>
      </c>
      <c r="B2807" s="20"/>
      <c r="C2807" s="20"/>
      <c r="D2807" s="20"/>
      <c r="E2807" s="53"/>
      <c r="F2807" s="53"/>
      <c r="G2807" s="53"/>
      <c r="H2807" s="53"/>
      <c r="I2807" s="172"/>
      <c r="J2807" s="53"/>
    </row>
    <row r="2808" customFormat="false" ht="15" hidden="false" customHeight="true" outlineLevel="0" collapsed="false">
      <c r="A2808" s="20" t="s">
        <v>7002</v>
      </c>
      <c r="B2808" s="20"/>
      <c r="C2808" s="20"/>
      <c r="D2808" s="20"/>
      <c r="E2808" s="53"/>
      <c r="F2808" s="53"/>
      <c r="G2808" s="53"/>
      <c r="H2808" s="53"/>
      <c r="I2808" s="172"/>
      <c r="J2808" s="53"/>
    </row>
    <row r="2809" customFormat="false" ht="15" hidden="false" customHeight="true" outlineLevel="0" collapsed="false">
      <c r="A2809" s="20" t="s">
        <v>7003</v>
      </c>
      <c r="B2809" s="20"/>
      <c r="C2809" s="20"/>
      <c r="D2809" s="20"/>
      <c r="E2809" s="53"/>
      <c r="F2809" s="53"/>
      <c r="G2809" s="53"/>
      <c r="H2809" s="53"/>
      <c r="I2809" s="172"/>
      <c r="J2809" s="53"/>
    </row>
    <row r="2810" customFormat="false" ht="15" hidden="false" customHeight="true" outlineLevel="0" collapsed="false">
      <c r="A2810" s="20" t="s">
        <v>7004</v>
      </c>
      <c r="B2810" s="20"/>
      <c r="C2810" s="20"/>
      <c r="D2810" s="20"/>
      <c r="E2810" s="53"/>
      <c r="F2810" s="53"/>
      <c r="G2810" s="53"/>
      <c r="H2810" s="53"/>
      <c r="I2810" s="172"/>
      <c r="J2810" s="53"/>
    </row>
    <row r="2811" customFormat="false" ht="15" hidden="false" customHeight="true" outlineLevel="0" collapsed="false">
      <c r="A2811" s="20" t="s">
        <v>7005</v>
      </c>
      <c r="B2811" s="20"/>
      <c r="C2811" s="20"/>
      <c r="D2811" s="20"/>
      <c r="E2811" s="53"/>
      <c r="F2811" s="53"/>
      <c r="G2811" s="53"/>
      <c r="H2811" s="53"/>
      <c r="I2811" s="172"/>
      <c r="J2811" s="53"/>
    </row>
    <row r="2812" customFormat="false" ht="15" hidden="false" customHeight="true" outlineLevel="0" collapsed="false">
      <c r="A2812" s="20" t="s">
        <v>7006</v>
      </c>
      <c r="B2812" s="20"/>
      <c r="C2812" s="20"/>
      <c r="D2812" s="20"/>
      <c r="E2812" s="53"/>
      <c r="F2812" s="53"/>
      <c r="G2812" s="53"/>
      <c r="H2812" s="53"/>
      <c r="I2812" s="172"/>
      <c r="J2812" s="53"/>
    </row>
    <row r="2813" customFormat="false" ht="15" hidden="false" customHeight="true" outlineLevel="0" collapsed="false">
      <c r="A2813" s="20" t="s">
        <v>7007</v>
      </c>
      <c r="B2813" s="20"/>
      <c r="C2813" s="20"/>
      <c r="D2813" s="20"/>
      <c r="E2813" s="53"/>
      <c r="F2813" s="53"/>
      <c r="G2813" s="53"/>
      <c r="H2813" s="53"/>
      <c r="I2813" s="172"/>
      <c r="J2813" s="53"/>
    </row>
    <row r="2814" customFormat="false" ht="15" hidden="false" customHeight="true" outlineLevel="0" collapsed="false">
      <c r="A2814" s="20" t="s">
        <v>7008</v>
      </c>
      <c r="B2814" s="20"/>
      <c r="C2814" s="20"/>
      <c r="D2814" s="20"/>
      <c r="E2814" s="53"/>
      <c r="F2814" s="53"/>
      <c r="G2814" s="53"/>
      <c r="H2814" s="53"/>
      <c r="I2814" s="172"/>
      <c r="J2814" s="53"/>
    </row>
    <row r="2815" customFormat="false" ht="15" hidden="false" customHeight="true" outlineLevel="0" collapsed="false">
      <c r="A2815" s="20" t="s">
        <v>7009</v>
      </c>
      <c r="B2815" s="20"/>
      <c r="C2815" s="20"/>
      <c r="D2815" s="20"/>
      <c r="E2815" s="53"/>
      <c r="F2815" s="53"/>
      <c r="G2815" s="53"/>
      <c r="H2815" s="53"/>
      <c r="I2815" s="172"/>
      <c r="J2815" s="53"/>
    </row>
    <row r="2816" customFormat="false" ht="15" hidden="false" customHeight="true" outlineLevel="0" collapsed="false">
      <c r="A2816" s="20" t="s">
        <v>7010</v>
      </c>
      <c r="B2816" s="20"/>
      <c r="C2816" s="20"/>
      <c r="D2816" s="20"/>
      <c r="E2816" s="53"/>
      <c r="F2816" s="53"/>
      <c r="G2816" s="53"/>
      <c r="H2816" s="53"/>
      <c r="I2816" s="172"/>
      <c r="J2816" s="53"/>
    </row>
    <row r="2817" customFormat="false" ht="15" hidden="false" customHeight="true" outlineLevel="0" collapsed="false">
      <c r="A2817" s="20" t="s">
        <v>7011</v>
      </c>
      <c r="B2817" s="20"/>
      <c r="C2817" s="20"/>
      <c r="D2817" s="20"/>
      <c r="E2817" s="53"/>
      <c r="F2817" s="53"/>
      <c r="G2817" s="53"/>
      <c r="H2817" s="53"/>
      <c r="I2817" s="172"/>
      <c r="J2817" s="53"/>
    </row>
    <row r="2818" customFormat="false" ht="15" hidden="false" customHeight="true" outlineLevel="0" collapsed="false">
      <c r="A2818" s="20" t="s">
        <v>7012</v>
      </c>
      <c r="B2818" s="20"/>
      <c r="C2818" s="20"/>
      <c r="D2818" s="20"/>
      <c r="E2818" s="53"/>
      <c r="F2818" s="53"/>
      <c r="G2818" s="53"/>
      <c r="H2818" s="53"/>
      <c r="I2818" s="172"/>
      <c r="J2818" s="53"/>
    </row>
    <row r="2819" customFormat="false" ht="15" hidden="false" customHeight="true" outlineLevel="0" collapsed="false">
      <c r="A2819" s="20" t="s">
        <v>7013</v>
      </c>
      <c r="B2819" s="20"/>
      <c r="C2819" s="20"/>
      <c r="D2819" s="20"/>
      <c r="E2819" s="53"/>
      <c r="F2819" s="53"/>
      <c r="G2819" s="53"/>
      <c r="H2819" s="53"/>
      <c r="I2819" s="172"/>
      <c r="J2819" s="53"/>
    </row>
    <row r="2820" customFormat="false" ht="15" hidden="false" customHeight="true" outlineLevel="0" collapsed="false">
      <c r="A2820" s="20" t="s">
        <v>7014</v>
      </c>
      <c r="B2820" s="20"/>
      <c r="C2820" s="20"/>
      <c r="D2820" s="20"/>
      <c r="E2820" s="53"/>
      <c r="F2820" s="53"/>
      <c r="G2820" s="53"/>
      <c r="H2820" s="53"/>
      <c r="I2820" s="172"/>
      <c r="J2820" s="53"/>
    </row>
    <row r="2821" customFormat="false" ht="15" hidden="false" customHeight="true" outlineLevel="0" collapsed="false">
      <c r="A2821" s="20" t="s">
        <v>7015</v>
      </c>
      <c r="B2821" s="20"/>
      <c r="C2821" s="20"/>
      <c r="D2821" s="20"/>
      <c r="E2821" s="53"/>
      <c r="F2821" s="53"/>
      <c r="G2821" s="53"/>
      <c r="H2821" s="53"/>
      <c r="I2821" s="172"/>
      <c r="J2821" s="53"/>
    </row>
    <row r="2822" customFormat="false" ht="15" hidden="false" customHeight="true" outlineLevel="0" collapsed="false">
      <c r="A2822" s="20" t="s">
        <v>7016</v>
      </c>
      <c r="B2822" s="20"/>
      <c r="C2822" s="20"/>
      <c r="D2822" s="20"/>
      <c r="E2822" s="53"/>
      <c r="F2822" s="53"/>
      <c r="G2822" s="53"/>
      <c r="H2822" s="53"/>
      <c r="I2822" s="172"/>
      <c r="J2822" s="53"/>
    </row>
    <row r="2823" customFormat="false" ht="15" hidden="false" customHeight="true" outlineLevel="0" collapsed="false">
      <c r="A2823" s="20" t="s">
        <v>7017</v>
      </c>
      <c r="B2823" s="20"/>
      <c r="C2823" s="20"/>
      <c r="D2823" s="20"/>
      <c r="E2823" s="53"/>
      <c r="F2823" s="53"/>
      <c r="G2823" s="53"/>
      <c r="H2823" s="53"/>
      <c r="I2823" s="172"/>
      <c r="J2823" s="53"/>
    </row>
    <row r="2824" customFormat="false" ht="15" hidden="false" customHeight="true" outlineLevel="0" collapsed="false">
      <c r="A2824" s="20" t="s">
        <v>7018</v>
      </c>
      <c r="B2824" s="20"/>
      <c r="C2824" s="20"/>
      <c r="D2824" s="20"/>
      <c r="E2824" s="53"/>
      <c r="F2824" s="53"/>
      <c r="G2824" s="53"/>
      <c r="H2824" s="53"/>
      <c r="I2824" s="172"/>
      <c r="J2824" s="53"/>
    </row>
    <row r="2825" customFormat="false" ht="15" hidden="false" customHeight="true" outlineLevel="0" collapsed="false">
      <c r="A2825" s="20" t="s">
        <v>7019</v>
      </c>
      <c r="B2825" s="20"/>
      <c r="C2825" s="20"/>
      <c r="D2825" s="20"/>
      <c r="E2825" s="53"/>
      <c r="F2825" s="53"/>
      <c r="G2825" s="53"/>
      <c r="H2825" s="53"/>
      <c r="I2825" s="172"/>
      <c r="J2825" s="53"/>
    </row>
    <row r="2826" customFormat="false" ht="15" hidden="false" customHeight="true" outlineLevel="0" collapsed="false">
      <c r="A2826" s="20" t="s">
        <v>7020</v>
      </c>
      <c r="B2826" s="20"/>
      <c r="C2826" s="20"/>
      <c r="D2826" s="20"/>
      <c r="E2826" s="53"/>
      <c r="F2826" s="53"/>
      <c r="G2826" s="53"/>
      <c r="H2826" s="53"/>
      <c r="I2826" s="172"/>
      <c r="J2826" s="53"/>
    </row>
    <row r="2827" customFormat="false" ht="15" hidden="false" customHeight="true" outlineLevel="0" collapsed="false">
      <c r="A2827" s="20" t="s">
        <v>7021</v>
      </c>
      <c r="B2827" s="20"/>
      <c r="C2827" s="20"/>
      <c r="D2827" s="20"/>
      <c r="E2827" s="53"/>
      <c r="F2827" s="53"/>
      <c r="G2827" s="53"/>
      <c r="H2827" s="53"/>
      <c r="I2827" s="172"/>
      <c r="J2827" s="53"/>
    </row>
    <row r="2828" customFormat="false" ht="15" hidden="false" customHeight="true" outlineLevel="0" collapsed="false">
      <c r="A2828" s="20" t="s">
        <v>7022</v>
      </c>
      <c r="B2828" s="20"/>
      <c r="C2828" s="20"/>
      <c r="D2828" s="20"/>
      <c r="E2828" s="53"/>
      <c r="F2828" s="53"/>
      <c r="G2828" s="53"/>
      <c r="H2828" s="53"/>
      <c r="I2828" s="172"/>
      <c r="J2828" s="53"/>
    </row>
    <row r="2829" customFormat="false" ht="15" hidden="false" customHeight="true" outlineLevel="0" collapsed="false">
      <c r="A2829" s="20" t="s">
        <v>7023</v>
      </c>
      <c r="B2829" s="20"/>
      <c r="C2829" s="20"/>
      <c r="D2829" s="20"/>
      <c r="E2829" s="53"/>
      <c r="F2829" s="53"/>
      <c r="G2829" s="53"/>
      <c r="H2829" s="53"/>
      <c r="I2829" s="172"/>
      <c r="J2829" s="53"/>
    </row>
    <row r="2830" customFormat="false" ht="15" hidden="false" customHeight="true" outlineLevel="0" collapsed="false">
      <c r="A2830" s="20" t="s">
        <v>7024</v>
      </c>
      <c r="B2830" s="20"/>
      <c r="C2830" s="20"/>
      <c r="D2830" s="20"/>
      <c r="E2830" s="53"/>
      <c r="F2830" s="53"/>
      <c r="G2830" s="53"/>
      <c r="H2830" s="53"/>
      <c r="I2830" s="172"/>
      <c r="J2830" s="53"/>
    </row>
    <row r="2831" customFormat="false" ht="15" hidden="false" customHeight="true" outlineLevel="0" collapsed="false">
      <c r="A2831" s="20" t="s">
        <v>7025</v>
      </c>
      <c r="B2831" s="20"/>
      <c r="C2831" s="20"/>
      <c r="D2831" s="20"/>
      <c r="E2831" s="53"/>
      <c r="F2831" s="53"/>
      <c r="G2831" s="53"/>
      <c r="H2831" s="53"/>
      <c r="I2831" s="172"/>
      <c r="J2831" s="53"/>
    </row>
    <row r="2832" customFormat="false" ht="15" hidden="false" customHeight="true" outlineLevel="0" collapsed="false">
      <c r="A2832" s="20" t="s">
        <v>7026</v>
      </c>
      <c r="B2832" s="20"/>
      <c r="C2832" s="20"/>
      <c r="D2832" s="20"/>
      <c r="E2832" s="53"/>
      <c r="F2832" s="53"/>
      <c r="G2832" s="53"/>
      <c r="H2832" s="53"/>
      <c r="I2832" s="172"/>
      <c r="J2832" s="53"/>
    </row>
    <row r="2833" customFormat="false" ht="15" hidden="false" customHeight="true" outlineLevel="0" collapsed="false">
      <c r="A2833" s="20" t="s">
        <v>7027</v>
      </c>
      <c r="B2833" s="20"/>
      <c r="C2833" s="20"/>
      <c r="D2833" s="20"/>
      <c r="E2833" s="53"/>
      <c r="F2833" s="53"/>
      <c r="G2833" s="53"/>
      <c r="H2833" s="53"/>
      <c r="I2833" s="172"/>
      <c r="J2833" s="53"/>
    </row>
    <row r="2834" customFormat="false" ht="15" hidden="false" customHeight="true" outlineLevel="0" collapsed="false">
      <c r="A2834" s="20" t="s">
        <v>7028</v>
      </c>
      <c r="B2834" s="20"/>
      <c r="C2834" s="20"/>
      <c r="D2834" s="20"/>
      <c r="E2834" s="53"/>
      <c r="F2834" s="53"/>
      <c r="G2834" s="53"/>
      <c r="H2834" s="53"/>
      <c r="I2834" s="172"/>
      <c r="J2834" s="53"/>
    </row>
    <row r="2835" customFormat="false" ht="15" hidden="false" customHeight="true" outlineLevel="0" collapsed="false">
      <c r="A2835" s="20" t="s">
        <v>7029</v>
      </c>
      <c r="B2835" s="20" t="s">
        <v>1691</v>
      </c>
      <c r="C2835" s="20" t="s">
        <v>1692</v>
      </c>
      <c r="D2835" s="20" t="s">
        <v>7030</v>
      </c>
      <c r="E2835" s="53" t="n">
        <v>33.19582</v>
      </c>
      <c r="F2835" s="53" t="s">
        <v>7031</v>
      </c>
      <c r="G2835" s="53"/>
      <c r="H2835" s="53"/>
      <c r="I2835" s="172" t="s">
        <v>317</v>
      </c>
      <c r="J2835" s="53"/>
    </row>
    <row r="2836" customFormat="false" ht="15" hidden="false" customHeight="true" outlineLevel="0" collapsed="false">
      <c r="A2836" s="20" t="s">
        <v>7032</v>
      </c>
      <c r="B2836" s="20" t="s">
        <v>1691</v>
      </c>
      <c r="C2836" s="20" t="s">
        <v>1692</v>
      </c>
      <c r="D2836" s="20" t="s">
        <v>7033</v>
      </c>
      <c r="E2836" s="53" t="n">
        <v>32.90927</v>
      </c>
      <c r="F2836" s="53" t="s">
        <v>7034</v>
      </c>
      <c r="G2836" s="53"/>
      <c r="H2836" s="53"/>
      <c r="I2836" s="172" t="s">
        <v>317</v>
      </c>
      <c r="J2836" s="53"/>
    </row>
    <row r="2837" customFormat="false" ht="15" hidden="false" customHeight="true" outlineLevel="0" collapsed="false">
      <c r="A2837" s="20" t="s">
        <v>7035</v>
      </c>
      <c r="B2837" s="20" t="s">
        <v>1691</v>
      </c>
      <c r="C2837" s="20" t="s">
        <v>1692</v>
      </c>
      <c r="D2837" s="20" t="s">
        <v>7036</v>
      </c>
      <c r="E2837" s="53" t="n">
        <v>32.96841</v>
      </c>
      <c r="F2837" s="53" t="s">
        <v>7037</v>
      </c>
      <c r="G2837" s="53"/>
      <c r="H2837" s="53"/>
      <c r="I2837" s="172" t="s">
        <v>317</v>
      </c>
      <c r="J2837" s="53"/>
    </row>
    <row r="2838" customFormat="false" ht="15" hidden="false" customHeight="true" outlineLevel="0" collapsed="false">
      <c r="A2838" s="20" t="s">
        <v>7038</v>
      </c>
      <c r="B2838" s="20" t="s">
        <v>1691</v>
      </c>
      <c r="C2838" s="20" t="s">
        <v>1692</v>
      </c>
      <c r="D2838" s="20" t="s">
        <v>7039</v>
      </c>
      <c r="E2838" s="53" t="n">
        <v>33.05244</v>
      </c>
      <c r="F2838" s="53" t="s">
        <v>7040</v>
      </c>
      <c r="G2838" s="53"/>
      <c r="H2838" s="53"/>
      <c r="I2838" s="172" t="s">
        <v>317</v>
      </c>
      <c r="J2838" s="53"/>
    </row>
    <row r="2839" customFormat="false" ht="15" hidden="false" customHeight="true" outlineLevel="0" collapsed="false">
      <c r="A2839" s="20" t="s">
        <v>7041</v>
      </c>
      <c r="B2839" s="20" t="s">
        <v>1691</v>
      </c>
      <c r="C2839" s="20" t="s">
        <v>1692</v>
      </c>
      <c r="D2839" s="20" t="s">
        <v>7042</v>
      </c>
      <c r="E2839" s="53" t="n">
        <v>33.095</v>
      </c>
      <c r="F2839" s="53" t="s">
        <v>7043</v>
      </c>
      <c r="G2839" s="53"/>
      <c r="H2839" s="53"/>
      <c r="I2839" s="172" t="s">
        <v>317</v>
      </c>
      <c r="J2839" s="53"/>
    </row>
    <row r="2840" customFormat="false" ht="15" hidden="false" customHeight="true" outlineLevel="0" collapsed="false">
      <c r="A2840" s="20" t="s">
        <v>7044</v>
      </c>
      <c r="B2840" s="20" t="s">
        <v>1691</v>
      </c>
      <c r="C2840" s="20" t="s">
        <v>1692</v>
      </c>
      <c r="D2840" s="20" t="s">
        <v>7045</v>
      </c>
      <c r="E2840" s="53" t="n">
        <v>32.4291</v>
      </c>
      <c r="F2840" s="53" t="s">
        <v>7046</v>
      </c>
      <c r="G2840" s="53"/>
      <c r="H2840" s="53"/>
      <c r="I2840" s="172" t="s">
        <v>317</v>
      </c>
      <c r="J2840" s="53"/>
    </row>
    <row r="2841" customFormat="false" ht="15" hidden="false" customHeight="true" outlineLevel="0" collapsed="false">
      <c r="A2841" s="20" t="s">
        <v>7047</v>
      </c>
      <c r="B2841" s="20" t="s">
        <v>1691</v>
      </c>
      <c r="C2841" s="20" t="s">
        <v>1692</v>
      </c>
      <c r="D2841" s="20" t="s">
        <v>7048</v>
      </c>
      <c r="E2841" s="53" t="n">
        <v>32.91862</v>
      </c>
      <c r="F2841" s="53" t="s">
        <v>7049</v>
      </c>
      <c r="G2841" s="53"/>
      <c r="H2841" s="53"/>
      <c r="I2841" s="172" t="s">
        <v>317</v>
      </c>
      <c r="J2841" s="53"/>
    </row>
    <row r="2842" customFormat="false" ht="15" hidden="false" customHeight="true" outlineLevel="0" collapsed="false">
      <c r="A2842" s="20" t="s">
        <v>7050</v>
      </c>
      <c r="B2842" s="20" t="s">
        <v>1691</v>
      </c>
      <c r="C2842" s="20" t="s">
        <v>1692</v>
      </c>
      <c r="D2842" s="20" t="s">
        <v>7051</v>
      </c>
      <c r="E2842" s="53" t="n">
        <v>33.12543</v>
      </c>
      <c r="F2842" s="53" t="s">
        <v>7052</v>
      </c>
      <c r="G2842" s="53"/>
      <c r="H2842" s="53"/>
      <c r="I2842" s="172" t="s">
        <v>317</v>
      </c>
      <c r="J2842" s="53"/>
    </row>
    <row r="2843" customFormat="false" ht="15" hidden="false" customHeight="true" outlineLevel="0" collapsed="false">
      <c r="A2843" s="20" t="s">
        <v>7053</v>
      </c>
      <c r="B2843" s="20" t="s">
        <v>1691</v>
      </c>
      <c r="C2843" s="20" t="s">
        <v>1692</v>
      </c>
      <c r="D2843" s="20" t="s">
        <v>7054</v>
      </c>
      <c r="E2843" s="53" t="n">
        <v>33.03353</v>
      </c>
      <c r="F2843" s="53" t="s">
        <v>7055</v>
      </c>
      <c r="G2843" s="53"/>
      <c r="H2843" s="53"/>
      <c r="I2843" s="172" t="s">
        <v>317</v>
      </c>
      <c r="J2843" s="53"/>
    </row>
    <row r="2844" customFormat="false" ht="15" hidden="false" customHeight="true" outlineLevel="0" collapsed="false">
      <c r="A2844" s="20" t="s">
        <v>7056</v>
      </c>
      <c r="B2844" s="20" t="s">
        <v>1691</v>
      </c>
      <c r="C2844" s="20" t="s">
        <v>1692</v>
      </c>
      <c r="D2844" s="20" t="s">
        <v>7057</v>
      </c>
      <c r="E2844" s="53" t="n">
        <v>33.19783</v>
      </c>
      <c r="F2844" s="53" t="s">
        <v>7058</v>
      </c>
      <c r="G2844" s="53"/>
      <c r="H2844" s="53"/>
      <c r="I2844" s="172" t="s">
        <v>317</v>
      </c>
      <c r="J2844" s="53"/>
    </row>
    <row r="2845" customFormat="false" ht="15" hidden="false" customHeight="true" outlineLevel="0" collapsed="false">
      <c r="A2845" s="20" t="s">
        <v>7059</v>
      </c>
      <c r="B2845" s="20" t="s">
        <v>1691</v>
      </c>
      <c r="C2845" s="20" t="s">
        <v>1692</v>
      </c>
      <c r="D2845" s="20" t="s">
        <v>7060</v>
      </c>
      <c r="E2845" s="53" t="n">
        <v>33.06347</v>
      </c>
      <c r="F2845" s="53" t="s">
        <v>7061</v>
      </c>
      <c r="G2845" s="53"/>
      <c r="H2845" s="53"/>
      <c r="I2845" s="172" t="s">
        <v>317</v>
      </c>
      <c r="J2845" s="53"/>
    </row>
    <row r="2846" customFormat="false" ht="15" hidden="false" customHeight="true" outlineLevel="0" collapsed="false">
      <c r="A2846" s="20" t="s">
        <v>7062</v>
      </c>
      <c r="B2846" s="20" t="s">
        <v>1691</v>
      </c>
      <c r="C2846" s="20" t="s">
        <v>1692</v>
      </c>
      <c r="D2846" s="20" t="s">
        <v>7063</v>
      </c>
      <c r="E2846" s="53" t="n">
        <v>33.10159</v>
      </c>
      <c r="F2846" s="53" t="s">
        <v>7064</v>
      </c>
      <c r="G2846" s="53"/>
      <c r="H2846" s="53"/>
      <c r="I2846" s="172" t="s">
        <v>317</v>
      </c>
      <c r="J2846" s="53"/>
    </row>
    <row r="2847" customFormat="false" ht="15" hidden="false" customHeight="true" outlineLevel="0" collapsed="false">
      <c r="A2847" s="20" t="s">
        <v>7065</v>
      </c>
      <c r="B2847" s="20" t="s">
        <v>1691</v>
      </c>
      <c r="C2847" s="20" t="s">
        <v>1692</v>
      </c>
      <c r="D2847" s="20" t="s">
        <v>7066</v>
      </c>
      <c r="E2847" s="53" t="n">
        <v>33.14858</v>
      </c>
      <c r="F2847" s="53" t="s">
        <v>7067</v>
      </c>
      <c r="G2847" s="53"/>
      <c r="H2847" s="53"/>
      <c r="I2847" s="172" t="s">
        <v>317</v>
      </c>
      <c r="J2847" s="53"/>
    </row>
    <row r="2848" customFormat="false" ht="15" hidden="false" customHeight="true" outlineLevel="0" collapsed="false">
      <c r="A2848" s="20" t="s">
        <v>7068</v>
      </c>
      <c r="B2848" s="20" t="s">
        <v>1691</v>
      </c>
      <c r="C2848" s="20" t="s">
        <v>1692</v>
      </c>
      <c r="D2848" s="20" t="s">
        <v>7069</v>
      </c>
      <c r="E2848" s="53" t="n">
        <v>32.90252</v>
      </c>
      <c r="F2848" s="53" t="s">
        <v>7070</v>
      </c>
      <c r="G2848" s="53"/>
      <c r="H2848" s="53"/>
      <c r="I2848" s="172" t="s">
        <v>317</v>
      </c>
      <c r="J2848" s="53"/>
    </row>
    <row r="2849" customFormat="false" ht="15" hidden="false" customHeight="true" outlineLevel="0" collapsed="false">
      <c r="A2849" s="20" t="s">
        <v>7071</v>
      </c>
      <c r="B2849" s="20" t="s">
        <v>1691</v>
      </c>
      <c r="C2849" s="20" t="s">
        <v>1692</v>
      </c>
      <c r="D2849" s="20" t="s">
        <v>7072</v>
      </c>
      <c r="E2849" s="53" t="n">
        <v>33.03037</v>
      </c>
      <c r="F2849" s="53" t="s">
        <v>7073</v>
      </c>
      <c r="G2849" s="53"/>
      <c r="H2849" s="53"/>
      <c r="I2849" s="172" t="s">
        <v>317</v>
      </c>
      <c r="J2849" s="53"/>
    </row>
    <row r="2850" customFormat="false" ht="15" hidden="false" customHeight="true" outlineLevel="0" collapsed="false">
      <c r="A2850" s="20" t="s">
        <v>7074</v>
      </c>
      <c r="B2850" s="20" t="s">
        <v>1691</v>
      </c>
      <c r="C2850" s="20" t="s">
        <v>1692</v>
      </c>
      <c r="D2850" s="20" t="s">
        <v>7075</v>
      </c>
      <c r="E2850" s="53" t="n">
        <v>33.00862</v>
      </c>
      <c r="F2850" s="53" t="s">
        <v>7076</v>
      </c>
      <c r="G2850" s="53"/>
      <c r="H2850" s="53"/>
      <c r="I2850" s="172" t="s">
        <v>317</v>
      </c>
      <c r="J2850" s="53"/>
    </row>
    <row r="2851" customFormat="false" ht="15" hidden="false" customHeight="true" outlineLevel="0" collapsed="false">
      <c r="A2851" s="20" t="s">
        <v>7077</v>
      </c>
      <c r="B2851" s="20" t="s">
        <v>1691</v>
      </c>
      <c r="C2851" s="20" t="s">
        <v>1692</v>
      </c>
      <c r="D2851" s="20" t="s">
        <v>7078</v>
      </c>
      <c r="E2851" s="53" t="n">
        <v>33.26423</v>
      </c>
      <c r="F2851" s="53" t="s">
        <v>7079</v>
      </c>
      <c r="G2851" s="53"/>
      <c r="H2851" s="53"/>
      <c r="I2851" s="172" t="s">
        <v>317</v>
      </c>
      <c r="J2851" s="53"/>
    </row>
    <row r="2852" customFormat="false" ht="15" hidden="false" customHeight="true" outlineLevel="0" collapsed="false">
      <c r="A2852" s="165" t="s">
        <v>7080</v>
      </c>
      <c r="B2852" s="20" t="s">
        <v>1691</v>
      </c>
      <c r="C2852" s="20" t="s">
        <v>1692</v>
      </c>
      <c r="D2852" s="165" t="s">
        <v>7081</v>
      </c>
      <c r="E2852" s="171" t="n">
        <v>32.90986</v>
      </c>
      <c r="F2852" s="171" t="s">
        <v>7082</v>
      </c>
      <c r="G2852" s="171"/>
      <c r="H2852" s="171"/>
      <c r="I2852" s="172" t="s">
        <v>317</v>
      </c>
      <c r="J2852" s="171"/>
    </row>
    <row r="2853" customFormat="false" ht="15" hidden="false" customHeight="true" outlineLevel="0" collapsed="false">
      <c r="A2853" s="20"/>
      <c r="B2853" s="20"/>
      <c r="C2853" s="20"/>
      <c r="D2853" s="20"/>
      <c r="E2853" s="53"/>
      <c r="F2853" s="53"/>
      <c r="G2853" s="53"/>
      <c r="H2853" s="53"/>
      <c r="I2853" s="172"/>
    </row>
    <row r="2854" customFormat="false" ht="15" hidden="false" customHeight="true" outlineLevel="0" collapsed="false">
      <c r="A2854" s="20"/>
      <c r="B2854" s="20"/>
      <c r="C2854" s="20"/>
      <c r="D2854" s="20"/>
      <c r="E2854" s="53"/>
      <c r="F2854" s="53"/>
      <c r="G2854" s="53"/>
      <c r="H2854" s="53"/>
      <c r="I2854" s="172"/>
    </row>
    <row r="2855" customFormat="false" ht="15" hidden="false" customHeight="true" outlineLevel="0" collapsed="false">
      <c r="A2855" s="20"/>
      <c r="B2855" s="20"/>
      <c r="C2855" s="20"/>
      <c r="D2855" s="20"/>
      <c r="E2855" s="53"/>
      <c r="F2855" s="53"/>
      <c r="G2855" s="53"/>
      <c r="H2855" s="53"/>
      <c r="I2855" s="172"/>
    </row>
  </sheetData>
  <conditionalFormatting sqref="D638:D648">
    <cfRule type="duplicateValues" priority="2" aboveAverage="0" equalAverage="0" bottom="0" percent="0" rank="0" text="" dxfId="20"/>
  </conditionalFormatting>
  <conditionalFormatting sqref="D1:D637 D649:D1048576">
    <cfRule type="duplicateValues" priority="3" aboveAverage="0" equalAverage="0" bottom="0" percent="0" rank="0" text="" dxfId="21"/>
  </conditionalFormatting>
  <conditionalFormatting sqref="A76:A90 A2:A60">
    <cfRule type="duplicateValues" priority="4" aboveAverage="0" equalAverage="0" bottom="0" percent="0" rank="0" text="" dxfId="22"/>
  </conditionalFormatting>
  <conditionalFormatting sqref="A500:A637">
    <cfRule type="duplicateValues" priority="5" aboveAverage="0" equalAverage="0" bottom="0" percent="0" rank="0" text="" dxfId="23"/>
  </conditionalFormatting>
  <conditionalFormatting sqref="D500:D637">
    <cfRule type="duplicateValues" priority="6" aboveAverage="0" equalAverage="0" bottom="0" percent="0" rank="0" text="" dxfId="24"/>
  </conditionalFormatting>
  <dataValidations count="4">
    <dataValidation allowBlank="true" errorStyle="stop" operator="between" showDropDown="false" showErrorMessage="true" showInputMessage="true" sqref="J1:J3855" type="list">
      <formula1>"0,1"</formula1>
      <formula2>0</formula2>
    </dataValidation>
    <dataValidation allowBlank="true" errorStyle="stop" operator="between" showDropDown="false" showErrorMessage="true" showInputMessage="true" sqref="C2:C426 D425 C427:C507" type="list">
      <formula1>Lists!$I$2:$I$200</formula1>
      <formula2>0</formula2>
    </dataValidation>
    <dataValidation allowBlank="true" errorStyle="stop" operator="between" showDropDown="false" showErrorMessage="true" showInputMessage="true" sqref="I2:I578" type="list">
      <formula1>Lists!$G$2:$G$4</formula1>
      <formula2>0</formula2>
    </dataValidation>
    <dataValidation allowBlank="true" errorStyle="stop" operator="between" showDropDown="false" showErrorMessage="true" showInputMessage="true" sqref="B1:B637 B649:B3855" type="list">
      <formula1>Lists!$J$2:$J$10</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V10043"/>
  <sheetViews>
    <sheetView showFormulas="false" showGridLines="true" showRowColHeaders="true" showZeros="true" rightToLeft="false" tabSelected="false" showOutlineSymbols="true" defaultGridColor="true" view="normal" topLeftCell="F1" colorId="64" zoomScale="70" zoomScaleNormal="70" zoomScalePageLayoutView="100" workbookViewId="0">
      <pane xSplit="0" ySplit="1" topLeftCell="A2" activePane="bottomLeft" state="frozen"/>
      <selection pane="topLeft" activeCell="F1" activeCellId="0" sqref="F1"/>
      <selection pane="bottomLeft" activeCell="P1" activeCellId="0" sqref="P1"/>
    </sheetView>
  </sheetViews>
  <sheetFormatPr defaultColWidth="8.859375" defaultRowHeight="15" zeroHeight="false" outlineLevelRow="1" outlineLevelCol="0"/>
  <cols>
    <col collapsed="false" customWidth="true" hidden="false" outlineLevel="0" max="1" min="1" style="175" width="47.86"/>
    <col collapsed="false" customWidth="true" hidden="false" outlineLevel="0" max="2" min="2" style="175" width="38.86"/>
    <col collapsed="false" customWidth="true" hidden="false" outlineLevel="0" max="3" min="3" style="175" width="38.43"/>
    <col collapsed="false" customWidth="true" hidden="false" outlineLevel="0" max="4" min="4" style="176" width="37.57"/>
    <col collapsed="false" customWidth="true" hidden="false" outlineLevel="0" max="5" min="5" style="175" width="18.86"/>
    <col collapsed="false" customWidth="true" hidden="false" outlineLevel="0" max="6" min="6" style="175" width="37"/>
    <col collapsed="false" customWidth="true" hidden="false" outlineLevel="0" max="8" min="7" style="175" width="40.43"/>
    <col collapsed="false" customWidth="true" hidden="false" outlineLevel="0" max="9" min="9" style="175" width="33.86"/>
    <col collapsed="false" customWidth="true" hidden="false" outlineLevel="0" max="10" min="10" style="175" width="33.14"/>
    <col collapsed="false" customWidth="true" hidden="false" outlineLevel="0" max="11" min="11" style="175" width="17.3"/>
    <col collapsed="false" customWidth="true" hidden="false" outlineLevel="0" max="12" min="12" style="175" width="13.57"/>
    <col collapsed="false" customWidth="true" hidden="false" outlineLevel="0" max="14" min="13" style="175" width="15.86"/>
    <col collapsed="false" customWidth="true" hidden="false" outlineLevel="0" max="15" min="15" style="175" width="13.57"/>
    <col collapsed="false" customWidth="true" hidden="false" outlineLevel="0" max="19" min="16" style="175" width="11.43"/>
    <col collapsed="false" customWidth="true" hidden="false" outlineLevel="0" max="20" min="20" style="175" width="15.72"/>
    <col collapsed="false" customWidth="true" hidden="false" outlineLevel="0" max="22" min="21" style="175" width="16"/>
    <col collapsed="false" customWidth="true" hidden="false" outlineLevel="0" max="26" min="23" style="175" width="11.43"/>
    <col collapsed="false" customWidth="true" hidden="false" outlineLevel="0" max="27" min="27" style="177" width="2.57"/>
    <col collapsed="false" customWidth="false" hidden="false" outlineLevel="0" max="31" min="28" style="94" width="8.86"/>
    <col collapsed="false" customWidth="true" hidden="false" outlineLevel="0" max="32" min="32" style="94" width="24.72"/>
    <col collapsed="false" customWidth="true" hidden="false" outlineLevel="0" max="33" min="33" style="94" width="10.43"/>
    <col collapsed="false" customWidth="false" hidden="false" outlineLevel="0" max="34" min="34" style="94" width="8.86"/>
    <col collapsed="false" customWidth="true" hidden="false" outlineLevel="0" max="35" min="35" style="94" width="12.29"/>
    <col collapsed="false" customWidth="true" hidden="false" outlineLevel="0" max="36" min="36" style="94" width="12.14"/>
    <col collapsed="false" customWidth="true" hidden="false" outlineLevel="0" max="37" min="37" style="94" width="25.57"/>
    <col collapsed="false" customWidth="false" hidden="false" outlineLevel="0" max="16384" min="38" style="94" width="8.86"/>
  </cols>
  <sheetData>
    <row r="1" customFormat="false" ht="76.1" hidden="false" customHeight="false" outlineLevel="0" collapsed="false">
      <c r="A1" s="7" t="s">
        <v>7083</v>
      </c>
      <c r="B1" s="6" t="s">
        <v>1607</v>
      </c>
      <c r="C1" s="6" t="s">
        <v>7084</v>
      </c>
      <c r="D1" s="6" t="s">
        <v>7085</v>
      </c>
      <c r="E1" s="7" t="s">
        <v>7086</v>
      </c>
      <c r="F1" s="7" t="s">
        <v>7087</v>
      </c>
      <c r="G1" s="7" t="s">
        <v>7088</v>
      </c>
      <c r="H1" s="7" t="s">
        <v>7089</v>
      </c>
      <c r="I1" s="7" t="s">
        <v>7090</v>
      </c>
      <c r="J1" s="7" t="s">
        <v>7091</v>
      </c>
      <c r="K1" s="7" t="s">
        <v>7092</v>
      </c>
      <c r="L1" s="7" t="s">
        <v>7093</v>
      </c>
      <c r="M1" s="7" t="s">
        <v>7094</v>
      </c>
      <c r="N1" s="7" t="s">
        <v>7095</v>
      </c>
      <c r="O1" s="7" t="s">
        <v>7096</v>
      </c>
      <c r="P1" s="7" t="s">
        <v>7097</v>
      </c>
      <c r="Q1" s="7" t="s">
        <v>7098</v>
      </c>
      <c r="R1" s="7" t="s">
        <v>7099</v>
      </c>
      <c r="S1" s="7" t="s">
        <v>7100</v>
      </c>
      <c r="T1" s="7" t="s">
        <v>7101</v>
      </c>
      <c r="U1" s="7" t="s">
        <v>7102</v>
      </c>
      <c r="V1" s="7" t="s">
        <v>7103</v>
      </c>
      <c r="W1" s="7" t="s">
        <v>7104</v>
      </c>
      <c r="X1" s="7" t="s">
        <v>7105</v>
      </c>
      <c r="Y1" s="7" t="s">
        <v>7106</v>
      </c>
      <c r="Z1" s="7" t="s">
        <v>7107</v>
      </c>
      <c r="AA1" s="178"/>
    </row>
    <row r="2" customFormat="false" ht="30.75" hidden="false" customHeight="false" outlineLevel="1" collapsed="false">
      <c r="A2" s="7"/>
      <c r="B2" s="6"/>
      <c r="C2" s="6"/>
      <c r="D2" s="6"/>
      <c r="E2" s="179" t="e">
        <f aca="false" t="array" ref="E2:E9">_xlfn.unique(cat_table[Sector])</f>
        <v>#NAME?</v>
      </c>
      <c r="F2" s="6"/>
      <c r="G2" s="6"/>
      <c r="H2" s="6" t="s">
        <v>7108</v>
      </c>
      <c r="I2" s="6"/>
      <c r="J2" s="6"/>
      <c r="K2" s="6" t="s">
        <v>7109</v>
      </c>
      <c r="L2" s="6"/>
      <c r="M2" s="6" t="s">
        <v>7110</v>
      </c>
      <c r="N2" s="6"/>
      <c r="O2" s="6"/>
      <c r="P2" s="6" t="s">
        <v>7111</v>
      </c>
      <c r="Q2" s="6" t="s">
        <v>7111</v>
      </c>
      <c r="R2" s="6"/>
      <c r="S2" s="6" t="s">
        <v>7112</v>
      </c>
      <c r="T2" s="6"/>
      <c r="U2" s="6"/>
      <c r="V2" s="6"/>
      <c r="W2" s="6"/>
      <c r="X2" s="6" t="s">
        <v>7113</v>
      </c>
      <c r="Y2" s="6"/>
      <c r="Z2" s="6" t="n">
        <v>0</v>
      </c>
      <c r="AA2" s="180"/>
    </row>
    <row r="3" customFormat="false" ht="60.75" hidden="false" customHeight="false" outlineLevel="1" collapsed="false">
      <c r="A3" s="7"/>
      <c r="B3" s="6"/>
      <c r="C3" s="6"/>
      <c r="D3" s="6"/>
      <c r="E3" s="179" t="e">
        <v>#NAME?</v>
      </c>
      <c r="F3" s="6"/>
      <c r="G3" s="6"/>
      <c r="H3" s="6" t="s">
        <v>7114</v>
      </c>
      <c r="I3" s="6"/>
      <c r="J3" s="6"/>
      <c r="K3" s="6" t="s">
        <v>7115</v>
      </c>
      <c r="L3" s="6"/>
      <c r="M3" s="6" t="s">
        <v>7116</v>
      </c>
      <c r="N3" s="6"/>
      <c r="O3" s="6"/>
      <c r="P3" s="6"/>
      <c r="Q3" s="6"/>
      <c r="R3" s="6"/>
      <c r="S3" s="6" t="s">
        <v>7117</v>
      </c>
      <c r="T3" s="6"/>
      <c r="U3" s="6"/>
      <c r="V3" s="6"/>
      <c r="W3" s="6"/>
      <c r="X3" s="6" t="s">
        <v>7118</v>
      </c>
      <c r="Y3" s="6"/>
      <c r="Z3" s="6" t="n">
        <v>1</v>
      </c>
      <c r="AA3" s="180"/>
    </row>
    <row r="4" customFormat="false" ht="60.75" hidden="false" customHeight="false" outlineLevel="1" collapsed="false">
      <c r="A4" s="7"/>
      <c r="B4" s="6"/>
      <c r="C4" s="6"/>
      <c r="D4" s="6"/>
      <c r="E4" s="179" t="e">
        <v>#NAME?</v>
      </c>
      <c r="F4" s="6"/>
      <c r="G4" s="6"/>
      <c r="H4" s="6" t="s">
        <v>7119</v>
      </c>
      <c r="I4" s="6"/>
      <c r="J4" s="6"/>
      <c r="K4" s="6" t="s">
        <v>7120</v>
      </c>
      <c r="L4" s="6"/>
      <c r="M4" s="6" t="s">
        <v>7121</v>
      </c>
      <c r="N4" s="6"/>
      <c r="O4" s="6"/>
      <c r="P4" s="6"/>
      <c r="Q4" s="6"/>
      <c r="R4" s="6"/>
      <c r="S4" s="6" t="s">
        <v>7122</v>
      </c>
      <c r="T4" s="6"/>
      <c r="U4" s="6"/>
      <c r="V4" s="6"/>
      <c r="W4" s="6"/>
      <c r="X4" s="6" t="s">
        <v>7123</v>
      </c>
      <c r="Y4" s="6"/>
      <c r="Z4" s="6"/>
      <c r="AA4" s="180"/>
    </row>
    <row r="5" customFormat="false" ht="16.4" hidden="false" customHeight="false" outlineLevel="1" collapsed="false">
      <c r="A5" s="7"/>
      <c r="B5" s="6"/>
      <c r="C5" s="6"/>
      <c r="D5" s="6"/>
      <c r="E5" s="179" t="e">
        <v>#NAME?</v>
      </c>
      <c r="F5" s="6"/>
      <c r="G5" s="6"/>
      <c r="H5" s="6"/>
      <c r="I5" s="6"/>
      <c r="J5" s="6"/>
      <c r="K5" s="6" t="s">
        <v>7124</v>
      </c>
      <c r="L5" s="6"/>
      <c r="M5" s="6" t="s">
        <v>7125</v>
      </c>
      <c r="N5" s="6"/>
      <c r="O5" s="6"/>
      <c r="P5" s="6"/>
      <c r="Q5" s="6"/>
      <c r="R5" s="6"/>
      <c r="S5" s="6" t="s">
        <v>7126</v>
      </c>
      <c r="T5" s="6"/>
      <c r="U5" s="6"/>
      <c r="V5" s="6"/>
      <c r="W5" s="6"/>
      <c r="X5" s="6" t="s">
        <v>7127</v>
      </c>
      <c r="Y5" s="6"/>
      <c r="Z5" s="6"/>
      <c r="AA5" s="180"/>
    </row>
    <row r="6" customFormat="false" ht="30.75" hidden="false" customHeight="false" outlineLevel="1" collapsed="false">
      <c r="A6" s="7"/>
      <c r="B6" s="6"/>
      <c r="C6" s="6"/>
      <c r="D6" s="6"/>
      <c r="E6" s="179" t="e">
        <v>#NAME?</v>
      </c>
      <c r="F6" s="6"/>
      <c r="G6" s="6"/>
      <c r="H6" s="6"/>
      <c r="I6" s="6"/>
      <c r="J6" s="6"/>
      <c r="K6" s="6" t="s">
        <v>7128</v>
      </c>
      <c r="L6" s="6"/>
      <c r="M6" s="6" t="s">
        <v>7129</v>
      </c>
      <c r="N6" s="6"/>
      <c r="O6" s="6"/>
      <c r="P6" s="6"/>
      <c r="Q6" s="6"/>
      <c r="R6" s="6"/>
      <c r="S6" s="6" t="s">
        <v>7130</v>
      </c>
      <c r="T6" s="6"/>
      <c r="U6" s="6"/>
      <c r="V6" s="6"/>
      <c r="W6" s="6"/>
      <c r="X6" s="6"/>
      <c r="Y6" s="6"/>
      <c r="Z6" s="6"/>
      <c r="AA6" s="180"/>
    </row>
    <row r="7" customFormat="false" ht="16.4" hidden="false" customHeight="false" outlineLevel="1" collapsed="false">
      <c r="A7" s="7"/>
      <c r="B7" s="6"/>
      <c r="C7" s="6"/>
      <c r="D7" s="6"/>
      <c r="E7" s="179" t="e">
        <v>#NAME?</v>
      </c>
      <c r="F7" s="6"/>
      <c r="G7" s="6"/>
      <c r="H7" s="6"/>
      <c r="I7" s="6"/>
      <c r="J7" s="6"/>
      <c r="K7" s="6" t="s">
        <v>1766</v>
      </c>
      <c r="L7" s="6"/>
      <c r="M7" s="6" t="s">
        <v>7131</v>
      </c>
      <c r="N7" s="6"/>
      <c r="O7" s="6"/>
      <c r="P7" s="6"/>
      <c r="Q7" s="6"/>
      <c r="R7" s="6"/>
      <c r="S7" s="6" t="s">
        <v>7127</v>
      </c>
      <c r="T7" s="6"/>
      <c r="U7" s="6"/>
      <c r="V7" s="6"/>
      <c r="W7" s="6"/>
      <c r="X7" s="6"/>
      <c r="Y7" s="6"/>
      <c r="Z7" s="6"/>
      <c r="AA7" s="180"/>
    </row>
    <row r="8" customFormat="false" ht="16.4" hidden="false" customHeight="false" outlineLevel="1" collapsed="false">
      <c r="A8" s="7"/>
      <c r="B8" s="6"/>
      <c r="C8" s="6"/>
      <c r="D8" s="6"/>
      <c r="E8" s="179" t="e">
        <v>#NAME?</v>
      </c>
      <c r="F8" s="6"/>
      <c r="G8" s="6"/>
      <c r="H8" s="6"/>
      <c r="I8" s="6"/>
      <c r="J8" s="6"/>
      <c r="K8" s="6" t="s">
        <v>7127</v>
      </c>
      <c r="L8" s="6"/>
      <c r="M8" s="6" t="s">
        <v>7132</v>
      </c>
      <c r="N8" s="6"/>
      <c r="O8" s="6"/>
      <c r="P8" s="6"/>
      <c r="Q8" s="6"/>
      <c r="R8" s="6"/>
      <c r="S8" s="6"/>
      <c r="T8" s="6"/>
      <c r="U8" s="6"/>
      <c r="V8" s="6"/>
      <c r="W8" s="6"/>
      <c r="X8" s="6"/>
      <c r="Y8" s="6"/>
      <c r="Z8" s="6"/>
      <c r="AA8" s="180"/>
    </row>
    <row r="9" customFormat="false" ht="16.4" hidden="false" customHeight="false" outlineLevel="1" collapsed="false">
      <c r="A9" s="7"/>
      <c r="B9" s="6"/>
      <c r="C9" s="6"/>
      <c r="D9" s="6"/>
      <c r="E9" s="179" t="e">
        <v>#NAME?</v>
      </c>
      <c r="F9" s="6"/>
      <c r="G9" s="6"/>
      <c r="H9" s="6"/>
      <c r="I9" s="6"/>
      <c r="J9" s="6"/>
      <c r="K9" s="6"/>
      <c r="L9" s="6"/>
      <c r="M9" s="6" t="s">
        <v>7127</v>
      </c>
      <c r="N9" s="6"/>
      <c r="O9" s="6"/>
      <c r="P9" s="6"/>
      <c r="Q9" s="6"/>
      <c r="R9" s="6"/>
      <c r="S9" s="6"/>
      <c r="T9" s="6"/>
      <c r="U9" s="6"/>
      <c r="V9" s="6"/>
      <c r="W9" s="6"/>
      <c r="X9" s="6"/>
      <c r="Y9" s="6"/>
      <c r="Z9" s="6"/>
      <c r="AA9" s="180"/>
    </row>
    <row r="10" customFormat="false" ht="40.5" hidden="false" customHeight="true" outlineLevel="0" collapsed="false">
      <c r="A10" s="62" t="s">
        <v>7133</v>
      </c>
      <c r="B10" s="129" t="s">
        <v>1608</v>
      </c>
      <c r="C10" s="129" t="s">
        <v>589</v>
      </c>
      <c r="D10" s="181" t="s">
        <v>299</v>
      </c>
      <c r="E10" s="125" t="s">
        <v>7134</v>
      </c>
      <c r="F10" s="125" t="s">
        <v>7135</v>
      </c>
      <c r="G10" s="125" t="s">
        <v>7136</v>
      </c>
      <c r="H10" s="125" t="s">
        <v>7108</v>
      </c>
      <c r="I10" s="125" t="s">
        <v>7137</v>
      </c>
      <c r="J10" s="125" t="s">
        <v>7138</v>
      </c>
      <c r="K10" s="125" t="s">
        <v>7120</v>
      </c>
      <c r="L10" s="182" t="s">
        <v>1693</v>
      </c>
      <c r="M10" s="125" t="s">
        <v>7110</v>
      </c>
      <c r="N10" s="129" t="s">
        <v>7139</v>
      </c>
      <c r="O10" s="182" t="s">
        <v>7140</v>
      </c>
      <c r="P10" s="183" t="n">
        <v>43143</v>
      </c>
      <c r="Q10" s="183" t="n">
        <v>43153</v>
      </c>
      <c r="R10" s="129" t="n">
        <v>103</v>
      </c>
      <c r="S10" s="125" t="s">
        <v>7112</v>
      </c>
      <c r="T10" s="129" t="n">
        <v>17</v>
      </c>
      <c r="U10" s="129"/>
      <c r="V10" s="129"/>
      <c r="W10" s="129" t="s">
        <v>7141</v>
      </c>
      <c r="X10" s="129"/>
      <c r="Y10" s="129" t="n">
        <v>1</v>
      </c>
      <c r="Z10" s="129" t="n">
        <v>1</v>
      </c>
      <c r="AA10" s="184"/>
      <c r="AE10" s="94" t="e">
        <f aca="false" t="array" ref="AE10:AK10">_xlfn.torow(_xlfn.unique(_xlfn._xlws.filter(cat_table[Subsector],$E10=cat_table[Sector],"")))</f>
        <v>#NAME?</v>
      </c>
      <c r="AF10" s="94" t="e">
        <v>#NAME?</v>
      </c>
      <c r="AG10" s="94" t="e">
        <v>#NAME?</v>
      </c>
      <c r="AH10" s="94" t="e">
        <v>#NAME?</v>
      </c>
      <c r="AI10" s="94" t="e">
        <v>#NAME?</v>
      </c>
      <c r="AJ10" s="94" t="e">
        <v>#NAME?</v>
      </c>
      <c r="AK10" s="94" t="e">
        <v>#NAME?</v>
      </c>
      <c r="AO10" s="94" t="e">
        <f aca="false" t="array" ref="AO10:AT10">_xlfn.torow(_xlfn.unique(_xlfn._xlws.filter(cat_table[Sub-subsector],($E10=cat_table[Sector])*($F10=cat_table[Subsector]),"")))</f>
        <v>#NAME?</v>
      </c>
      <c r="AP10" s="94" t="e">
        <v>#NAME?</v>
      </c>
      <c r="AQ10" s="94" t="e">
        <v>#NAME?</v>
      </c>
      <c r="AR10" s="94" t="e">
        <v>#NAME?</v>
      </c>
      <c r="AS10" s="94" t="e">
        <v>#NAME?</v>
      </c>
      <c r="AT10" s="94" t="e">
        <v>#NAME?</v>
      </c>
    </row>
    <row r="11" customFormat="false" ht="40.5" hidden="false" customHeight="true" outlineLevel="0" collapsed="false">
      <c r="A11" s="62" t="s">
        <v>7142</v>
      </c>
      <c r="B11" s="129" t="s">
        <v>1608</v>
      </c>
      <c r="C11" s="129" t="s">
        <v>589</v>
      </c>
      <c r="D11" s="181" t="s">
        <v>299</v>
      </c>
      <c r="E11" s="125" t="s">
        <v>7134</v>
      </c>
      <c r="F11" s="125" t="s">
        <v>7135</v>
      </c>
      <c r="G11" s="125" t="s">
        <v>7136</v>
      </c>
      <c r="H11" s="125" t="s">
        <v>7108</v>
      </c>
      <c r="I11" s="125" t="s">
        <v>7137</v>
      </c>
      <c r="J11" s="125" t="s">
        <v>7143</v>
      </c>
      <c r="K11" s="182" t="s">
        <v>7120</v>
      </c>
      <c r="L11" s="182" t="s">
        <v>1693</v>
      </c>
      <c r="M11" s="182" t="s">
        <v>7110</v>
      </c>
      <c r="N11" s="129" t="s">
        <v>7139</v>
      </c>
      <c r="O11" s="182" t="s">
        <v>7144</v>
      </c>
      <c r="P11" s="183" t="n">
        <v>43143</v>
      </c>
      <c r="Q11" s="183" t="n">
        <v>43153</v>
      </c>
      <c r="R11" s="129" t="n">
        <v>28</v>
      </c>
      <c r="S11" s="125" t="s">
        <v>7127</v>
      </c>
      <c r="T11" s="129" t="n">
        <v>0</v>
      </c>
      <c r="U11" s="129"/>
      <c r="V11" s="129"/>
      <c r="W11" s="129" t="s">
        <v>7141</v>
      </c>
      <c r="X11" s="129"/>
      <c r="Y11" s="129" t="n">
        <v>1</v>
      </c>
      <c r="Z11" s="129" t="n">
        <v>1</v>
      </c>
      <c r="AA11" s="184"/>
      <c r="AE11" s="94" t="e">
        <f aca="false" t="array" ref="AE11:AK11">_xlfn.torow(_xlfn.unique(_xlfn._xlws.filter(cat_table[Subsector],$E11=cat_table[Sector],"")))</f>
        <v>#NAME?</v>
      </c>
      <c r="AF11" s="94" t="e">
        <v>#NAME?</v>
      </c>
      <c r="AG11" s="94" t="e">
        <v>#NAME?</v>
      </c>
      <c r="AH11" s="94" t="e">
        <v>#NAME?</v>
      </c>
      <c r="AI11" s="94" t="e">
        <v>#NAME?</v>
      </c>
      <c r="AJ11" s="94" t="e">
        <v>#NAME?</v>
      </c>
      <c r="AK11" s="94" t="e">
        <v>#NAME?</v>
      </c>
      <c r="AO11" s="94" t="e">
        <f aca="false" t="array" ref="AO11:AT11">_xlfn.torow(_xlfn.unique(_xlfn._xlws.filter(cat_table[Sub-subsector],($E11=cat_table[Sector])*($F11=cat_table[Subsector]),"")))</f>
        <v>#NAME?</v>
      </c>
      <c r="AP11" s="94" t="e">
        <v>#NAME?</v>
      </c>
      <c r="AQ11" s="94" t="e">
        <v>#NAME?</v>
      </c>
      <c r="AR11" s="94" t="e">
        <v>#NAME?</v>
      </c>
      <c r="AS11" s="94" t="e">
        <v>#NAME?</v>
      </c>
      <c r="AT11" s="94" t="e">
        <v>#NAME?</v>
      </c>
    </row>
    <row r="12" customFormat="false" ht="40.5" hidden="false" customHeight="true" outlineLevel="0" collapsed="false">
      <c r="A12" s="62" t="s">
        <v>7145</v>
      </c>
      <c r="B12" s="129" t="s">
        <v>1608</v>
      </c>
      <c r="C12" s="129" t="s">
        <v>589</v>
      </c>
      <c r="D12" s="181" t="s">
        <v>299</v>
      </c>
      <c r="E12" s="125" t="s">
        <v>7134</v>
      </c>
      <c r="F12" s="125" t="s">
        <v>7135</v>
      </c>
      <c r="G12" s="125" t="s">
        <v>7136</v>
      </c>
      <c r="H12" s="125" t="s">
        <v>7108</v>
      </c>
      <c r="I12" s="125" t="s">
        <v>7137</v>
      </c>
      <c r="J12" s="125" t="s">
        <v>7146</v>
      </c>
      <c r="K12" s="182" t="s">
        <v>7120</v>
      </c>
      <c r="L12" s="182" t="s">
        <v>1693</v>
      </c>
      <c r="M12" s="182" t="s">
        <v>7110</v>
      </c>
      <c r="N12" s="129" t="s">
        <v>7139</v>
      </c>
      <c r="O12" s="182" t="s">
        <v>7147</v>
      </c>
      <c r="P12" s="183" t="n">
        <v>43143</v>
      </c>
      <c r="Q12" s="183" t="n">
        <v>43153</v>
      </c>
      <c r="R12" s="129" t="n">
        <v>103</v>
      </c>
      <c r="S12" s="125" t="s">
        <v>7117</v>
      </c>
      <c r="T12" s="129" t="n">
        <v>5.3</v>
      </c>
      <c r="U12" s="129"/>
      <c r="V12" s="129"/>
      <c r="W12" s="129" t="s">
        <v>7141</v>
      </c>
      <c r="X12" s="129"/>
      <c r="Y12" s="129" t="n">
        <v>1</v>
      </c>
      <c r="Z12" s="129" t="n">
        <v>1</v>
      </c>
      <c r="AA12" s="184"/>
      <c r="AE12" s="94" t="e">
        <f aca="false" t="array" ref="AE12:AK12">_xlfn.torow(_xlfn.unique(_xlfn._xlws.filter(cat_table[Subsector],$E12=cat_table[Sector],"")))</f>
        <v>#NAME?</v>
      </c>
      <c r="AF12" s="94" t="e">
        <v>#NAME?</v>
      </c>
      <c r="AG12" s="94" t="e">
        <v>#NAME?</v>
      </c>
      <c r="AH12" s="94" t="e">
        <v>#NAME?</v>
      </c>
      <c r="AI12" s="94" t="e">
        <v>#NAME?</v>
      </c>
      <c r="AJ12" s="94" t="e">
        <v>#NAME?</v>
      </c>
      <c r="AK12" s="94" t="e">
        <v>#NAME?</v>
      </c>
      <c r="AO12" s="94" t="e">
        <f aca="false" t="array" ref="AO12:AT12">_xlfn.torow(_xlfn.unique(_xlfn._xlws.filter(cat_table[Sub-subsector],($E12=cat_table[Sector])*($F12=cat_table[Subsector]),"")))</f>
        <v>#NAME?</v>
      </c>
      <c r="AP12" s="94" t="e">
        <v>#NAME?</v>
      </c>
      <c r="AQ12" s="94" t="e">
        <v>#NAME?</v>
      </c>
      <c r="AR12" s="94" t="e">
        <v>#NAME?</v>
      </c>
      <c r="AS12" s="94" t="e">
        <v>#NAME?</v>
      </c>
      <c r="AT12" s="94" t="e">
        <v>#NAME?</v>
      </c>
    </row>
    <row r="13" customFormat="false" ht="40.5" hidden="false" customHeight="true" outlineLevel="0" collapsed="false">
      <c r="A13" s="62" t="s">
        <v>7148</v>
      </c>
      <c r="B13" s="129" t="s">
        <v>1608</v>
      </c>
      <c r="C13" s="129" t="s">
        <v>589</v>
      </c>
      <c r="D13" s="181" t="s">
        <v>299</v>
      </c>
      <c r="E13" s="125" t="s">
        <v>7134</v>
      </c>
      <c r="F13" s="125" t="s">
        <v>7135</v>
      </c>
      <c r="G13" s="125" t="s">
        <v>7136</v>
      </c>
      <c r="H13" s="125" t="s">
        <v>7108</v>
      </c>
      <c r="I13" s="125" t="s">
        <v>7137</v>
      </c>
      <c r="J13" s="125" t="s">
        <v>7149</v>
      </c>
      <c r="K13" s="182" t="s">
        <v>7120</v>
      </c>
      <c r="L13" s="182" t="s">
        <v>1693</v>
      </c>
      <c r="M13" s="182" t="s">
        <v>7110</v>
      </c>
      <c r="N13" s="129" t="s">
        <v>7139</v>
      </c>
      <c r="O13" s="182" t="s">
        <v>7150</v>
      </c>
      <c r="P13" s="183" t="n">
        <v>43143</v>
      </c>
      <c r="Q13" s="183" t="n">
        <v>43153</v>
      </c>
      <c r="R13" s="129" t="n">
        <v>1</v>
      </c>
      <c r="S13" s="125" t="s">
        <v>7130</v>
      </c>
      <c r="T13" s="129" t="n">
        <v>185</v>
      </c>
      <c r="U13" s="129"/>
      <c r="V13" s="129"/>
      <c r="W13" s="129" t="s">
        <v>7141</v>
      </c>
      <c r="X13" s="129"/>
      <c r="Y13" s="129" t="n">
        <v>0</v>
      </c>
      <c r="Z13" s="129" t="n">
        <v>1</v>
      </c>
      <c r="AA13" s="184"/>
      <c r="AE13" s="94" t="e">
        <f aca="false" t="array" ref="AE13:AK13">_xlfn.torow(_xlfn.unique(_xlfn._xlws.filter(cat_table[Subsector],$E13=cat_table[Sector],"")))</f>
        <v>#NAME?</v>
      </c>
      <c r="AF13" s="94" t="e">
        <v>#NAME?</v>
      </c>
      <c r="AG13" s="94" t="e">
        <v>#NAME?</v>
      </c>
      <c r="AH13" s="94" t="e">
        <v>#NAME?</v>
      </c>
      <c r="AI13" s="94" t="e">
        <v>#NAME?</v>
      </c>
      <c r="AJ13" s="94" t="e">
        <v>#NAME?</v>
      </c>
      <c r="AK13" s="94" t="e">
        <v>#NAME?</v>
      </c>
      <c r="AO13" s="94" t="e">
        <f aca="false" t="array" ref="AO13:AT13">_xlfn.torow(_xlfn.unique(_xlfn._xlws.filter(cat_table[Sub-subsector],($E13=cat_table[Sector])*($F13=cat_table[Subsector]),"")))</f>
        <v>#NAME?</v>
      </c>
      <c r="AP13" s="94" t="e">
        <v>#NAME?</v>
      </c>
      <c r="AQ13" s="94" t="e">
        <v>#NAME?</v>
      </c>
      <c r="AR13" s="94" t="e">
        <v>#NAME?</v>
      </c>
      <c r="AS13" s="94" t="e">
        <v>#NAME?</v>
      </c>
      <c r="AT13" s="94" t="e">
        <v>#NAME?</v>
      </c>
    </row>
    <row r="14" customFormat="false" ht="40.5" hidden="false" customHeight="true" outlineLevel="0" collapsed="false">
      <c r="A14" s="62" t="s">
        <v>7151</v>
      </c>
      <c r="B14" s="129" t="s">
        <v>1930</v>
      </c>
      <c r="C14" s="129" t="s">
        <v>589</v>
      </c>
      <c r="D14" s="181" t="s">
        <v>299</v>
      </c>
      <c r="E14" s="125" t="s">
        <v>7134</v>
      </c>
      <c r="F14" s="125" t="s">
        <v>7135</v>
      </c>
      <c r="G14" s="125" t="s">
        <v>7136</v>
      </c>
      <c r="H14" s="125" t="s">
        <v>7108</v>
      </c>
      <c r="I14" s="125" t="s">
        <v>7137</v>
      </c>
      <c r="J14" s="125" t="s">
        <v>7152</v>
      </c>
      <c r="K14" s="182" t="s">
        <v>7120</v>
      </c>
      <c r="L14" s="182" t="s">
        <v>1931</v>
      </c>
      <c r="M14" s="182" t="s">
        <v>7110</v>
      </c>
      <c r="N14" s="129" t="s">
        <v>7139</v>
      </c>
      <c r="O14" s="182" t="s">
        <v>7153</v>
      </c>
      <c r="P14" s="183" t="n">
        <v>43143</v>
      </c>
      <c r="Q14" s="183" t="n">
        <v>43143</v>
      </c>
      <c r="R14" s="129" t="s">
        <v>7154</v>
      </c>
      <c r="S14" s="125" t="s">
        <v>7130</v>
      </c>
      <c r="T14" s="129" t="n">
        <v>8.936138515</v>
      </c>
      <c r="U14" s="129" t="n">
        <v>0.89</v>
      </c>
      <c r="V14" s="129" t="n">
        <v>89.4</v>
      </c>
      <c r="W14" s="129" t="s">
        <v>7141</v>
      </c>
      <c r="X14" s="129" t="s">
        <v>7123</v>
      </c>
      <c r="Y14" s="129" t="n">
        <v>0</v>
      </c>
      <c r="Z14" s="129" t="n">
        <v>1</v>
      </c>
      <c r="AA14" s="184"/>
    </row>
    <row r="15" customFormat="false" ht="40.5" hidden="false" customHeight="true" outlineLevel="0" collapsed="false">
      <c r="A15" s="62" t="s">
        <v>7155</v>
      </c>
      <c r="B15" s="129" t="s">
        <v>1934</v>
      </c>
      <c r="C15" s="129" t="s">
        <v>589</v>
      </c>
      <c r="D15" s="181" t="s">
        <v>299</v>
      </c>
      <c r="E15" s="125" t="s">
        <v>7134</v>
      </c>
      <c r="F15" s="125" t="s">
        <v>7135</v>
      </c>
      <c r="G15" s="125" t="s">
        <v>7136</v>
      </c>
      <c r="H15" s="125" t="s">
        <v>7108</v>
      </c>
      <c r="I15" s="125" t="s">
        <v>7137</v>
      </c>
      <c r="J15" s="125" t="s">
        <v>7152</v>
      </c>
      <c r="K15" s="182" t="s">
        <v>7120</v>
      </c>
      <c r="L15" s="182" t="s">
        <v>1935</v>
      </c>
      <c r="M15" s="182" t="s">
        <v>7110</v>
      </c>
      <c r="N15" s="129" t="s">
        <v>7139</v>
      </c>
      <c r="O15" s="182" t="s">
        <v>7156</v>
      </c>
      <c r="P15" s="183" t="n">
        <v>43143</v>
      </c>
      <c r="Q15" s="183" t="n">
        <v>43143</v>
      </c>
      <c r="R15" s="129" t="n">
        <v>7</v>
      </c>
      <c r="S15" s="125" t="s">
        <v>7122</v>
      </c>
      <c r="T15" s="129" t="n">
        <v>25.01279729</v>
      </c>
      <c r="U15" s="129" t="n">
        <v>2.5</v>
      </c>
      <c r="V15" s="129" t="n">
        <v>250.1</v>
      </c>
      <c r="W15" s="129" t="s">
        <v>7141</v>
      </c>
      <c r="X15" s="129" t="s">
        <v>7123</v>
      </c>
      <c r="Y15" s="129" t="n">
        <v>0</v>
      </c>
      <c r="Z15" s="129" t="n">
        <v>1</v>
      </c>
      <c r="AA15" s="184"/>
    </row>
    <row r="16" customFormat="false" ht="40.5" hidden="false" customHeight="true" outlineLevel="0" collapsed="false">
      <c r="A16" s="62" t="s">
        <v>7157</v>
      </c>
      <c r="B16" s="129" t="s">
        <v>1936</v>
      </c>
      <c r="C16" s="129" t="s">
        <v>589</v>
      </c>
      <c r="D16" s="181" t="s">
        <v>299</v>
      </c>
      <c r="E16" s="125" t="s">
        <v>7134</v>
      </c>
      <c r="F16" s="125" t="s">
        <v>7135</v>
      </c>
      <c r="G16" s="125" t="s">
        <v>7136</v>
      </c>
      <c r="H16" s="125" t="s">
        <v>7108</v>
      </c>
      <c r="I16" s="125" t="s">
        <v>7137</v>
      </c>
      <c r="J16" s="125" t="s">
        <v>7158</v>
      </c>
      <c r="K16" s="182" t="s">
        <v>7120</v>
      </c>
      <c r="L16" s="182" t="s">
        <v>1937</v>
      </c>
      <c r="M16" s="182" t="s">
        <v>7110</v>
      </c>
      <c r="N16" s="129" t="s">
        <v>7139</v>
      </c>
      <c r="O16" s="182" t="s">
        <v>7159</v>
      </c>
      <c r="P16" s="183" t="n">
        <v>43143</v>
      </c>
      <c r="Q16" s="183" t="n">
        <v>43143</v>
      </c>
      <c r="R16" s="129" t="n">
        <v>5</v>
      </c>
      <c r="S16" s="125" t="s">
        <v>7130</v>
      </c>
      <c r="T16" s="129" t="n">
        <v>1.758794746</v>
      </c>
      <c r="U16" s="129" t="n">
        <v>0.18</v>
      </c>
      <c r="V16" s="129" t="n">
        <v>17.6</v>
      </c>
      <c r="W16" s="129" t="s">
        <v>7141</v>
      </c>
      <c r="X16" s="129" t="s">
        <v>7123</v>
      </c>
      <c r="Y16" s="129" t="n">
        <v>0</v>
      </c>
      <c r="Z16" s="129" t="n">
        <v>1</v>
      </c>
      <c r="AA16" s="184"/>
    </row>
    <row r="17" customFormat="false" ht="40.5" hidden="false" customHeight="true" outlineLevel="0" collapsed="false">
      <c r="A17" s="62" t="s">
        <v>7160</v>
      </c>
      <c r="B17" s="129" t="s">
        <v>1940</v>
      </c>
      <c r="C17" s="129" t="s">
        <v>589</v>
      </c>
      <c r="D17" s="181" t="s">
        <v>299</v>
      </c>
      <c r="E17" s="125" t="s">
        <v>7134</v>
      </c>
      <c r="F17" s="125" t="s">
        <v>7135</v>
      </c>
      <c r="G17" s="125" t="s">
        <v>7136</v>
      </c>
      <c r="H17" s="125" t="s">
        <v>7108</v>
      </c>
      <c r="I17" s="125" t="s">
        <v>7137</v>
      </c>
      <c r="J17" s="125" t="s">
        <v>7152</v>
      </c>
      <c r="K17" s="182" t="s">
        <v>7120</v>
      </c>
      <c r="L17" s="182" t="s">
        <v>1941</v>
      </c>
      <c r="M17" s="182" t="s">
        <v>7110</v>
      </c>
      <c r="N17" s="129" t="s">
        <v>7139</v>
      </c>
      <c r="O17" s="182" t="s">
        <v>7161</v>
      </c>
      <c r="P17" s="183" t="n">
        <v>43145</v>
      </c>
      <c r="Q17" s="183" t="n">
        <v>43145</v>
      </c>
      <c r="R17" s="129" t="n">
        <v>6</v>
      </c>
      <c r="S17" s="125" t="s">
        <v>7130</v>
      </c>
      <c r="T17" s="129" t="n">
        <v>35.66119625</v>
      </c>
      <c r="U17" s="129" t="n">
        <v>3.57</v>
      </c>
      <c r="V17" s="129" t="n">
        <v>356.6</v>
      </c>
      <c r="W17" s="129" t="s">
        <v>7141</v>
      </c>
      <c r="X17" s="129" t="s">
        <v>7123</v>
      </c>
      <c r="Y17" s="129" t="n">
        <v>0</v>
      </c>
      <c r="Z17" s="129" t="n">
        <v>1</v>
      </c>
      <c r="AA17" s="184"/>
    </row>
    <row r="18" customFormat="false" ht="40.5" hidden="false" customHeight="true" outlineLevel="0" collapsed="false">
      <c r="A18" s="62" t="s">
        <v>7162</v>
      </c>
      <c r="B18" s="129" t="s">
        <v>1942</v>
      </c>
      <c r="C18" s="129" t="s">
        <v>589</v>
      </c>
      <c r="D18" s="181" t="s">
        <v>299</v>
      </c>
      <c r="E18" s="125" t="s">
        <v>7134</v>
      </c>
      <c r="F18" s="125" t="s">
        <v>7135</v>
      </c>
      <c r="G18" s="125" t="s">
        <v>7136</v>
      </c>
      <c r="H18" s="125" t="s">
        <v>7108</v>
      </c>
      <c r="I18" s="125" t="s">
        <v>7137</v>
      </c>
      <c r="J18" s="125" t="s">
        <v>7163</v>
      </c>
      <c r="K18" s="182" t="s">
        <v>7120</v>
      </c>
      <c r="L18" s="182" t="s">
        <v>1943</v>
      </c>
      <c r="M18" s="182" t="s">
        <v>7110</v>
      </c>
      <c r="N18" s="129" t="s">
        <v>7139</v>
      </c>
      <c r="O18" s="182" t="s">
        <v>7164</v>
      </c>
      <c r="P18" s="183" t="n">
        <v>43145</v>
      </c>
      <c r="Q18" s="183" t="n">
        <v>43145</v>
      </c>
      <c r="R18" s="129" t="n">
        <v>1</v>
      </c>
      <c r="S18" s="125" t="s">
        <v>7130</v>
      </c>
      <c r="T18" s="129" t="n">
        <v>0</v>
      </c>
      <c r="U18" s="129" t="n">
        <v>0</v>
      </c>
      <c r="V18" s="129" t="n">
        <v>3.8</v>
      </c>
      <c r="W18" s="129" t="s">
        <v>7141</v>
      </c>
      <c r="X18" s="129" t="s">
        <v>7123</v>
      </c>
      <c r="Y18" s="129" t="n">
        <v>0</v>
      </c>
      <c r="Z18" s="129" t="n">
        <v>1</v>
      </c>
      <c r="AA18" s="184"/>
    </row>
    <row r="19" customFormat="false" ht="40.5" hidden="false" customHeight="true" outlineLevel="0" collapsed="false">
      <c r="A19" s="62" t="s">
        <v>7165</v>
      </c>
      <c r="B19" s="129" t="s">
        <v>1946</v>
      </c>
      <c r="C19" s="129" t="s">
        <v>589</v>
      </c>
      <c r="D19" s="181" t="s">
        <v>299</v>
      </c>
      <c r="E19" s="125" t="s">
        <v>7134</v>
      </c>
      <c r="F19" s="125" t="s">
        <v>7135</v>
      </c>
      <c r="G19" s="125" t="s">
        <v>7136</v>
      </c>
      <c r="H19" s="125" t="s">
        <v>7108</v>
      </c>
      <c r="I19" s="125" t="s">
        <v>7137</v>
      </c>
      <c r="J19" s="125" t="s">
        <v>7158</v>
      </c>
      <c r="K19" s="182" t="s">
        <v>7120</v>
      </c>
      <c r="L19" s="182" t="s">
        <v>1947</v>
      </c>
      <c r="M19" s="182" t="s">
        <v>7110</v>
      </c>
      <c r="N19" s="129" t="s">
        <v>7139</v>
      </c>
      <c r="O19" s="182" t="s">
        <v>7166</v>
      </c>
      <c r="P19" s="183" t="n">
        <v>43145</v>
      </c>
      <c r="Q19" s="183" t="n">
        <v>43145</v>
      </c>
      <c r="R19" s="129" t="n">
        <v>3</v>
      </c>
      <c r="S19" s="125" t="s">
        <v>7130</v>
      </c>
      <c r="T19" s="129" t="n">
        <v>0.183660672</v>
      </c>
      <c r="U19" s="129" t="n">
        <v>0.02</v>
      </c>
      <c r="V19" s="129" t="n">
        <v>1.8</v>
      </c>
      <c r="W19" s="129" t="s">
        <v>7141</v>
      </c>
      <c r="X19" s="129" t="s">
        <v>7123</v>
      </c>
      <c r="Y19" s="129" t="n">
        <v>0</v>
      </c>
      <c r="Z19" s="129" t="n">
        <v>1</v>
      </c>
      <c r="AA19" s="184"/>
    </row>
    <row r="20" customFormat="false" ht="40.5" hidden="false" customHeight="true" outlineLevel="0" collapsed="false">
      <c r="A20" s="62" t="s">
        <v>7167</v>
      </c>
      <c r="B20" s="129" t="s">
        <v>1948</v>
      </c>
      <c r="C20" s="129" t="s">
        <v>589</v>
      </c>
      <c r="D20" s="181" t="s">
        <v>299</v>
      </c>
      <c r="E20" s="125" t="s">
        <v>7134</v>
      </c>
      <c r="F20" s="125" t="s">
        <v>7135</v>
      </c>
      <c r="G20" s="125" t="s">
        <v>7136</v>
      </c>
      <c r="H20" s="125" t="s">
        <v>7108</v>
      </c>
      <c r="I20" s="125" t="s">
        <v>7137</v>
      </c>
      <c r="J20" s="125" t="s">
        <v>7158</v>
      </c>
      <c r="K20" s="182" t="s">
        <v>7120</v>
      </c>
      <c r="L20" s="182" t="s">
        <v>1949</v>
      </c>
      <c r="M20" s="182" t="s">
        <v>7110</v>
      </c>
      <c r="N20" s="129" t="s">
        <v>7139</v>
      </c>
      <c r="O20" s="182" t="s">
        <v>7168</v>
      </c>
      <c r="P20" s="183" t="n">
        <v>43145</v>
      </c>
      <c r="Q20" s="183" t="n">
        <v>43145</v>
      </c>
      <c r="R20" s="129" t="n">
        <v>2</v>
      </c>
      <c r="S20" s="125" t="s">
        <v>7130</v>
      </c>
      <c r="T20" s="129" t="n">
        <v>0</v>
      </c>
      <c r="U20" s="129" t="n">
        <v>0</v>
      </c>
      <c r="V20" s="129" t="n">
        <v>0.4</v>
      </c>
      <c r="W20" s="129" t="s">
        <v>7141</v>
      </c>
      <c r="X20" s="129" t="s">
        <v>7123</v>
      </c>
      <c r="Y20" s="129" t="n">
        <v>0</v>
      </c>
      <c r="Z20" s="129" t="n">
        <v>1</v>
      </c>
      <c r="AA20" s="184"/>
    </row>
    <row r="21" customFormat="false" ht="40.5" hidden="false" customHeight="true" outlineLevel="0" collapsed="false">
      <c r="A21" s="62" t="s">
        <v>7169</v>
      </c>
      <c r="B21" s="129" t="s">
        <v>1952</v>
      </c>
      <c r="C21" s="129" t="s">
        <v>589</v>
      </c>
      <c r="D21" s="181" t="s">
        <v>299</v>
      </c>
      <c r="E21" s="125" t="s">
        <v>7134</v>
      </c>
      <c r="F21" s="125" t="s">
        <v>7135</v>
      </c>
      <c r="G21" s="125" t="s">
        <v>7136</v>
      </c>
      <c r="H21" s="125" t="s">
        <v>7108</v>
      </c>
      <c r="I21" s="125" t="s">
        <v>7137</v>
      </c>
      <c r="J21" s="125" t="s">
        <v>7152</v>
      </c>
      <c r="K21" s="182" t="s">
        <v>7120</v>
      </c>
      <c r="L21" s="182" t="s">
        <v>1953</v>
      </c>
      <c r="M21" s="182" t="s">
        <v>7110</v>
      </c>
      <c r="N21" s="129" t="s">
        <v>7139</v>
      </c>
      <c r="O21" s="182" t="s">
        <v>7170</v>
      </c>
      <c r="P21" s="183" t="n">
        <v>43145</v>
      </c>
      <c r="Q21" s="183" t="n">
        <v>43145</v>
      </c>
      <c r="R21" s="129" t="n">
        <v>1</v>
      </c>
      <c r="S21" s="125" t="s">
        <v>7130</v>
      </c>
      <c r="T21" s="129" t="n">
        <v>0.604722776</v>
      </c>
      <c r="U21" s="129" t="n">
        <v>0.06</v>
      </c>
      <c r="V21" s="129" t="n">
        <v>6</v>
      </c>
      <c r="W21" s="129" t="s">
        <v>7141</v>
      </c>
      <c r="X21" s="129" t="s">
        <v>7123</v>
      </c>
      <c r="Y21" s="129" t="n">
        <v>0</v>
      </c>
      <c r="Z21" s="129" t="n">
        <v>1</v>
      </c>
      <c r="AA21" s="184"/>
    </row>
    <row r="22" customFormat="false" ht="40.5" hidden="false" customHeight="true" outlineLevel="0" collapsed="false">
      <c r="A22" s="62" t="s">
        <v>7171</v>
      </c>
      <c r="B22" s="129" t="s">
        <v>1954</v>
      </c>
      <c r="C22" s="129" t="s">
        <v>589</v>
      </c>
      <c r="D22" s="181" t="s">
        <v>299</v>
      </c>
      <c r="E22" s="125" t="s">
        <v>7134</v>
      </c>
      <c r="F22" s="125" t="s">
        <v>7135</v>
      </c>
      <c r="G22" s="125" t="s">
        <v>7136</v>
      </c>
      <c r="H22" s="125" t="s">
        <v>7108</v>
      </c>
      <c r="I22" s="125" t="s">
        <v>7137</v>
      </c>
      <c r="J22" s="125" t="s">
        <v>7152</v>
      </c>
      <c r="K22" s="182" t="s">
        <v>7120</v>
      </c>
      <c r="L22" s="182" t="s">
        <v>1955</v>
      </c>
      <c r="M22" s="182" t="s">
        <v>7110</v>
      </c>
      <c r="N22" s="129" t="s">
        <v>7139</v>
      </c>
      <c r="O22" s="182" t="s">
        <v>7172</v>
      </c>
      <c r="P22" s="183" t="n">
        <v>43145</v>
      </c>
      <c r="Q22" s="183" t="n">
        <v>43145</v>
      </c>
      <c r="R22" s="129" t="n">
        <v>4</v>
      </c>
      <c r="S22" s="125" t="s">
        <v>7130</v>
      </c>
      <c r="T22" s="129" t="n">
        <v>17.04923744</v>
      </c>
      <c r="U22" s="129" t="n">
        <v>1.7</v>
      </c>
      <c r="V22" s="129" t="n">
        <v>170.5</v>
      </c>
      <c r="W22" s="129" t="s">
        <v>7141</v>
      </c>
      <c r="X22" s="129" t="s">
        <v>7123</v>
      </c>
      <c r="Y22" s="129" t="n">
        <v>0</v>
      </c>
      <c r="Z22" s="129" t="n">
        <v>1</v>
      </c>
      <c r="AA22" s="184"/>
    </row>
    <row r="23" customFormat="false" ht="40.5" hidden="false" customHeight="true" outlineLevel="0" collapsed="false">
      <c r="A23" s="62" t="s">
        <v>7173</v>
      </c>
      <c r="B23" s="129" t="s">
        <v>1958</v>
      </c>
      <c r="C23" s="129" t="s">
        <v>589</v>
      </c>
      <c r="D23" s="181" t="s">
        <v>299</v>
      </c>
      <c r="E23" s="125" t="s">
        <v>7134</v>
      </c>
      <c r="F23" s="125" t="s">
        <v>7135</v>
      </c>
      <c r="G23" s="125" t="s">
        <v>7136</v>
      </c>
      <c r="H23" s="125" t="s">
        <v>7108</v>
      </c>
      <c r="I23" s="125" t="s">
        <v>7137</v>
      </c>
      <c r="J23" s="125" t="s">
        <v>7158</v>
      </c>
      <c r="K23" s="182" t="s">
        <v>7120</v>
      </c>
      <c r="L23" s="182" t="s">
        <v>1959</v>
      </c>
      <c r="M23" s="182" t="s">
        <v>7110</v>
      </c>
      <c r="N23" s="129" t="s">
        <v>7139</v>
      </c>
      <c r="O23" s="182" t="s">
        <v>7174</v>
      </c>
      <c r="P23" s="183" t="n">
        <v>43145</v>
      </c>
      <c r="Q23" s="183" t="n">
        <v>43145</v>
      </c>
      <c r="R23" s="129" t="n">
        <v>2</v>
      </c>
      <c r="S23" s="125" t="s">
        <v>7130</v>
      </c>
      <c r="T23" s="129" t="n">
        <v>0</v>
      </c>
      <c r="U23" s="129" t="n">
        <v>0</v>
      </c>
      <c r="V23" s="129" t="n">
        <v>0.4</v>
      </c>
      <c r="W23" s="129" t="s">
        <v>7141</v>
      </c>
      <c r="X23" s="129" t="s">
        <v>7123</v>
      </c>
      <c r="Y23" s="129" t="n">
        <v>0</v>
      </c>
      <c r="Z23" s="129" t="n">
        <v>1</v>
      </c>
      <c r="AA23" s="184"/>
    </row>
    <row r="24" customFormat="false" ht="40.5" hidden="false" customHeight="true" outlineLevel="0" collapsed="false">
      <c r="A24" s="62" t="s">
        <v>7175</v>
      </c>
      <c r="B24" s="129" t="s">
        <v>1960</v>
      </c>
      <c r="C24" s="129" t="s">
        <v>589</v>
      </c>
      <c r="D24" s="181" t="s">
        <v>299</v>
      </c>
      <c r="E24" s="125" t="s">
        <v>7134</v>
      </c>
      <c r="F24" s="125" t="s">
        <v>7135</v>
      </c>
      <c r="G24" s="125" t="s">
        <v>7136</v>
      </c>
      <c r="H24" s="125" t="s">
        <v>7108</v>
      </c>
      <c r="I24" s="125" t="s">
        <v>7137</v>
      </c>
      <c r="J24" s="125" t="s">
        <v>7158</v>
      </c>
      <c r="K24" s="182" t="s">
        <v>7120</v>
      </c>
      <c r="L24" s="182" t="s">
        <v>1961</v>
      </c>
      <c r="M24" s="182" t="s">
        <v>7110</v>
      </c>
      <c r="N24" s="129" t="s">
        <v>7139</v>
      </c>
      <c r="O24" s="182" t="s">
        <v>7176</v>
      </c>
      <c r="P24" s="183" t="n">
        <v>43145</v>
      </c>
      <c r="Q24" s="183" t="n">
        <v>43145</v>
      </c>
      <c r="R24" s="129" t="n">
        <v>4</v>
      </c>
      <c r="S24" s="125" t="s">
        <v>7130</v>
      </c>
      <c r="T24" s="129" t="n">
        <v>0.932192415</v>
      </c>
      <c r="U24" s="129" t="n">
        <v>0.09</v>
      </c>
      <c r="V24" s="129" t="n">
        <v>9.3</v>
      </c>
      <c r="W24" s="129" t="s">
        <v>7141</v>
      </c>
      <c r="X24" s="129" t="s">
        <v>7123</v>
      </c>
      <c r="Y24" s="129" t="n">
        <v>0</v>
      </c>
      <c r="Z24" s="129" t="n">
        <v>1</v>
      </c>
      <c r="AA24" s="184"/>
    </row>
    <row r="25" customFormat="false" ht="40.5" hidden="false" customHeight="true" outlineLevel="0" collapsed="false">
      <c r="A25" s="62" t="s">
        <v>7177</v>
      </c>
      <c r="B25" s="129" t="s">
        <v>1964</v>
      </c>
      <c r="C25" s="129" t="s">
        <v>589</v>
      </c>
      <c r="D25" s="181" t="s">
        <v>299</v>
      </c>
      <c r="E25" s="125" t="s">
        <v>7134</v>
      </c>
      <c r="F25" s="125" t="s">
        <v>7135</v>
      </c>
      <c r="G25" s="125" t="s">
        <v>7136</v>
      </c>
      <c r="H25" s="125" t="s">
        <v>7108</v>
      </c>
      <c r="I25" s="125" t="s">
        <v>7137</v>
      </c>
      <c r="J25" s="125" t="s">
        <v>7158</v>
      </c>
      <c r="K25" s="182" t="s">
        <v>7120</v>
      </c>
      <c r="L25" s="182" t="s">
        <v>1965</v>
      </c>
      <c r="M25" s="182" t="s">
        <v>7110</v>
      </c>
      <c r="N25" s="129" t="s">
        <v>7139</v>
      </c>
      <c r="O25" s="182" t="s">
        <v>7178</v>
      </c>
      <c r="P25" s="183" t="n">
        <v>43145</v>
      </c>
      <c r="Q25" s="183" t="n">
        <v>43145</v>
      </c>
      <c r="R25" s="129" t="n">
        <v>4</v>
      </c>
      <c r="S25" s="125" t="s">
        <v>7130</v>
      </c>
      <c r="T25" s="129" t="n">
        <v>0.140326735</v>
      </c>
      <c r="U25" s="129" t="n">
        <v>0.01</v>
      </c>
      <c r="V25" s="129" t="n">
        <v>1.4</v>
      </c>
      <c r="W25" s="129" t="s">
        <v>7141</v>
      </c>
      <c r="X25" s="129" t="s">
        <v>7123</v>
      </c>
      <c r="Y25" s="129" t="n">
        <v>0</v>
      </c>
      <c r="Z25" s="129" t="n">
        <v>1</v>
      </c>
      <c r="AA25" s="184"/>
    </row>
    <row r="26" customFormat="false" ht="40.5" hidden="false" customHeight="true" outlineLevel="0" collapsed="false">
      <c r="A26" s="62" t="s">
        <v>7179</v>
      </c>
      <c r="B26" s="129" t="s">
        <v>1966</v>
      </c>
      <c r="C26" s="129" t="s">
        <v>589</v>
      </c>
      <c r="D26" s="181" t="s">
        <v>299</v>
      </c>
      <c r="E26" s="125" t="s">
        <v>7134</v>
      </c>
      <c r="F26" s="125" t="s">
        <v>7135</v>
      </c>
      <c r="G26" s="125" t="s">
        <v>7136</v>
      </c>
      <c r="H26" s="125" t="s">
        <v>7108</v>
      </c>
      <c r="I26" s="125" t="s">
        <v>7137</v>
      </c>
      <c r="J26" s="125" t="s">
        <v>7158</v>
      </c>
      <c r="K26" s="182" t="s">
        <v>7120</v>
      </c>
      <c r="L26" s="182" t="s">
        <v>1967</v>
      </c>
      <c r="M26" s="182" t="s">
        <v>7110</v>
      </c>
      <c r="N26" s="129" t="s">
        <v>7139</v>
      </c>
      <c r="O26" s="182" t="s">
        <v>7180</v>
      </c>
      <c r="P26" s="183" t="n">
        <v>43145</v>
      </c>
      <c r="Q26" s="183" t="n">
        <v>43145</v>
      </c>
      <c r="R26" s="129" t="n">
        <v>3</v>
      </c>
      <c r="S26" s="125" t="s">
        <v>7122</v>
      </c>
      <c r="T26" s="129" t="n">
        <v>0.394070514</v>
      </c>
      <c r="U26" s="129" t="n">
        <v>0.04</v>
      </c>
      <c r="V26" s="129" t="n">
        <v>3.9</v>
      </c>
      <c r="W26" s="129" t="s">
        <v>7141</v>
      </c>
      <c r="X26" s="129" t="s">
        <v>7123</v>
      </c>
      <c r="Y26" s="129" t="n">
        <v>0</v>
      </c>
      <c r="Z26" s="129" t="n">
        <v>1</v>
      </c>
      <c r="AA26" s="184"/>
    </row>
    <row r="27" customFormat="false" ht="40.5" hidden="false" customHeight="true" outlineLevel="0" collapsed="false">
      <c r="A27" s="62" t="s">
        <v>7181</v>
      </c>
      <c r="B27" s="129" t="s">
        <v>1970</v>
      </c>
      <c r="C27" s="129" t="s">
        <v>589</v>
      </c>
      <c r="D27" s="181" t="s">
        <v>299</v>
      </c>
      <c r="E27" s="125" t="s">
        <v>7134</v>
      </c>
      <c r="F27" s="125" t="s">
        <v>7135</v>
      </c>
      <c r="G27" s="125" t="s">
        <v>7136</v>
      </c>
      <c r="H27" s="125" t="s">
        <v>7108</v>
      </c>
      <c r="I27" s="125" t="s">
        <v>7137</v>
      </c>
      <c r="J27" s="125" t="s">
        <v>7152</v>
      </c>
      <c r="K27" s="182" t="s">
        <v>7120</v>
      </c>
      <c r="L27" s="182" t="s">
        <v>1971</v>
      </c>
      <c r="M27" s="182" t="s">
        <v>7110</v>
      </c>
      <c r="N27" s="129" t="s">
        <v>7139</v>
      </c>
      <c r="O27" s="182" t="s">
        <v>7182</v>
      </c>
      <c r="P27" s="183" t="n">
        <v>43145</v>
      </c>
      <c r="Q27" s="183" t="n">
        <v>43145</v>
      </c>
      <c r="R27" s="129" t="n">
        <v>5</v>
      </c>
      <c r="S27" s="125" t="s">
        <v>7130</v>
      </c>
      <c r="T27" s="129" t="n">
        <v>4.81362193</v>
      </c>
      <c r="U27" s="129" t="n">
        <v>0.48</v>
      </c>
      <c r="V27" s="129" t="n">
        <v>48.1</v>
      </c>
      <c r="W27" s="129" t="s">
        <v>7141</v>
      </c>
      <c r="X27" s="129" t="s">
        <v>7123</v>
      </c>
      <c r="Y27" s="129" t="n">
        <v>0</v>
      </c>
      <c r="Z27" s="129" t="n">
        <v>1</v>
      </c>
      <c r="AA27" s="184"/>
    </row>
    <row r="28" customFormat="false" ht="40.5" hidden="false" customHeight="true" outlineLevel="0" collapsed="false">
      <c r="A28" s="62" t="s">
        <v>7183</v>
      </c>
      <c r="B28" s="129" t="s">
        <v>1972</v>
      </c>
      <c r="C28" s="129" t="s">
        <v>589</v>
      </c>
      <c r="D28" s="181" t="s">
        <v>299</v>
      </c>
      <c r="E28" s="125" t="s">
        <v>7134</v>
      </c>
      <c r="F28" s="125" t="s">
        <v>7135</v>
      </c>
      <c r="G28" s="125" t="s">
        <v>7136</v>
      </c>
      <c r="H28" s="125" t="s">
        <v>7108</v>
      </c>
      <c r="I28" s="125" t="s">
        <v>7137</v>
      </c>
      <c r="J28" s="125" t="s">
        <v>7152</v>
      </c>
      <c r="K28" s="182" t="s">
        <v>7120</v>
      </c>
      <c r="L28" s="182" t="s">
        <v>1973</v>
      </c>
      <c r="M28" s="182" t="s">
        <v>7110</v>
      </c>
      <c r="N28" s="129" t="s">
        <v>7139</v>
      </c>
      <c r="O28" s="182" t="s">
        <v>7184</v>
      </c>
      <c r="P28" s="183" t="n">
        <v>43145</v>
      </c>
      <c r="Q28" s="183" t="n">
        <v>43145</v>
      </c>
      <c r="R28" s="129" t="n">
        <v>6</v>
      </c>
      <c r="S28" s="125" t="s">
        <v>7122</v>
      </c>
      <c r="T28" s="129" t="n">
        <v>37.29129773</v>
      </c>
      <c r="U28" s="129" t="n">
        <v>3.73</v>
      </c>
      <c r="V28" s="129" t="n">
        <v>372.9</v>
      </c>
      <c r="W28" s="129" t="s">
        <v>7141</v>
      </c>
      <c r="X28" s="129" t="s">
        <v>7123</v>
      </c>
      <c r="Y28" s="129" t="n">
        <v>0</v>
      </c>
      <c r="Z28" s="129" t="n">
        <v>1</v>
      </c>
      <c r="AA28" s="184"/>
    </row>
    <row r="29" customFormat="false" ht="40.5" hidden="false" customHeight="true" outlineLevel="0" collapsed="false">
      <c r="A29" s="62" t="s">
        <v>7185</v>
      </c>
      <c r="B29" s="129" t="s">
        <v>1976</v>
      </c>
      <c r="C29" s="129" t="s">
        <v>589</v>
      </c>
      <c r="D29" s="181" t="s">
        <v>299</v>
      </c>
      <c r="E29" s="125" t="s">
        <v>7134</v>
      </c>
      <c r="F29" s="125" t="s">
        <v>7135</v>
      </c>
      <c r="G29" s="125" t="s">
        <v>7136</v>
      </c>
      <c r="H29" s="125" t="s">
        <v>7108</v>
      </c>
      <c r="I29" s="125" t="s">
        <v>7137</v>
      </c>
      <c r="J29" s="125"/>
      <c r="K29" s="182" t="s">
        <v>7120</v>
      </c>
      <c r="L29" s="182" t="s">
        <v>1977</v>
      </c>
      <c r="M29" s="182" t="s">
        <v>7110</v>
      </c>
      <c r="N29" s="129" t="s">
        <v>7139</v>
      </c>
      <c r="O29" s="182" t="s">
        <v>7186</v>
      </c>
      <c r="P29" s="183" t="n">
        <v>43145</v>
      </c>
      <c r="Q29" s="183" t="n">
        <v>43145</v>
      </c>
      <c r="R29" s="129" t="n">
        <v>2</v>
      </c>
      <c r="S29" s="125" t="s">
        <v>7122</v>
      </c>
      <c r="T29" s="129" t="n">
        <v>2.704054757</v>
      </c>
      <c r="U29" s="129" t="n">
        <v>0.27</v>
      </c>
      <c r="V29" s="129" t="n">
        <v>27</v>
      </c>
      <c r="W29" s="129" t="s">
        <v>7141</v>
      </c>
      <c r="X29" s="129" t="s">
        <v>7123</v>
      </c>
      <c r="Y29" s="129" t="n">
        <v>0</v>
      </c>
      <c r="Z29" s="129" t="n">
        <v>1</v>
      </c>
      <c r="AA29" s="184"/>
    </row>
    <row r="30" customFormat="false" ht="40.5" hidden="false" customHeight="true" outlineLevel="0" collapsed="false">
      <c r="A30" s="62" t="s">
        <v>7187</v>
      </c>
      <c r="B30" s="129" t="s">
        <v>1978</v>
      </c>
      <c r="C30" s="129" t="s">
        <v>589</v>
      </c>
      <c r="D30" s="181" t="s">
        <v>299</v>
      </c>
      <c r="E30" s="125" t="s">
        <v>7134</v>
      </c>
      <c r="F30" s="125" t="s">
        <v>7135</v>
      </c>
      <c r="G30" s="125" t="s">
        <v>7136</v>
      </c>
      <c r="H30" s="125" t="s">
        <v>7108</v>
      </c>
      <c r="I30" s="125" t="s">
        <v>7137</v>
      </c>
      <c r="J30" s="125" t="s">
        <v>7152</v>
      </c>
      <c r="K30" s="182" t="s">
        <v>7120</v>
      </c>
      <c r="L30" s="182" t="s">
        <v>1979</v>
      </c>
      <c r="M30" s="182" t="s">
        <v>7110</v>
      </c>
      <c r="N30" s="129" t="s">
        <v>7139</v>
      </c>
      <c r="O30" s="182" t="s">
        <v>7188</v>
      </c>
      <c r="P30" s="183" t="n">
        <v>43145</v>
      </c>
      <c r="Q30" s="183" t="n">
        <v>43145</v>
      </c>
      <c r="R30" s="129" t="n">
        <v>5</v>
      </c>
      <c r="S30" s="125" t="s">
        <v>7122</v>
      </c>
      <c r="T30" s="129" t="n">
        <v>16.38382628</v>
      </c>
      <c r="U30" s="129" t="n">
        <v>1.64</v>
      </c>
      <c r="V30" s="129" t="n">
        <v>163.8</v>
      </c>
      <c r="W30" s="129" t="s">
        <v>7141</v>
      </c>
      <c r="X30" s="129" t="s">
        <v>7123</v>
      </c>
      <c r="Y30" s="129" t="n">
        <v>0</v>
      </c>
      <c r="Z30" s="129" t="n">
        <v>1</v>
      </c>
      <c r="AA30" s="184"/>
    </row>
    <row r="31" customFormat="false" ht="40.5" hidden="false" customHeight="true" outlineLevel="0" collapsed="false">
      <c r="A31" s="62" t="s">
        <v>7189</v>
      </c>
      <c r="B31" s="129" t="s">
        <v>1982</v>
      </c>
      <c r="C31" s="129" t="s">
        <v>589</v>
      </c>
      <c r="D31" s="181" t="s">
        <v>299</v>
      </c>
      <c r="E31" s="125" t="s">
        <v>7134</v>
      </c>
      <c r="F31" s="125" t="s">
        <v>7135</v>
      </c>
      <c r="G31" s="125" t="s">
        <v>7136</v>
      </c>
      <c r="H31" s="125" t="s">
        <v>7108</v>
      </c>
      <c r="I31" s="125" t="s">
        <v>7137</v>
      </c>
      <c r="J31" s="125" t="s">
        <v>7158</v>
      </c>
      <c r="K31" s="182" t="s">
        <v>7120</v>
      </c>
      <c r="L31" s="182" t="s">
        <v>1983</v>
      </c>
      <c r="M31" s="182" t="s">
        <v>7110</v>
      </c>
      <c r="N31" s="129" t="s">
        <v>7139</v>
      </c>
      <c r="O31" s="182" t="s">
        <v>7190</v>
      </c>
      <c r="P31" s="183" t="n">
        <v>43145</v>
      </c>
      <c r="Q31" s="183" t="n">
        <v>43145</v>
      </c>
      <c r="R31" s="129" t="n">
        <v>3</v>
      </c>
      <c r="S31" s="125" t="s">
        <v>7122</v>
      </c>
      <c r="T31" s="129" t="n">
        <v>3.889080679</v>
      </c>
      <c r="U31" s="129" t="n">
        <v>0.39</v>
      </c>
      <c r="V31" s="129" t="n">
        <v>38.9</v>
      </c>
      <c r="W31" s="129" t="s">
        <v>7141</v>
      </c>
      <c r="X31" s="129" t="s">
        <v>7123</v>
      </c>
      <c r="Y31" s="129" t="n">
        <v>0</v>
      </c>
      <c r="Z31" s="129" t="n">
        <v>1</v>
      </c>
      <c r="AA31" s="184"/>
    </row>
    <row r="32" customFormat="false" ht="40.5" hidden="false" customHeight="true" outlineLevel="0" collapsed="false">
      <c r="A32" s="62" t="s">
        <v>7191</v>
      </c>
      <c r="B32" s="129" t="s">
        <v>1984</v>
      </c>
      <c r="C32" s="129" t="s">
        <v>589</v>
      </c>
      <c r="D32" s="181" t="s">
        <v>299</v>
      </c>
      <c r="E32" s="125" t="s">
        <v>7134</v>
      </c>
      <c r="F32" s="125" t="s">
        <v>7135</v>
      </c>
      <c r="G32" s="125" t="s">
        <v>7136</v>
      </c>
      <c r="H32" s="125" t="s">
        <v>7108</v>
      </c>
      <c r="I32" s="125" t="s">
        <v>7137</v>
      </c>
      <c r="J32" s="125" t="s">
        <v>7158</v>
      </c>
      <c r="K32" s="182" t="s">
        <v>7120</v>
      </c>
      <c r="L32" s="182" t="s">
        <v>1985</v>
      </c>
      <c r="M32" s="182" t="s">
        <v>7110</v>
      </c>
      <c r="N32" s="129" t="s">
        <v>7139</v>
      </c>
      <c r="O32" s="182" t="s">
        <v>7192</v>
      </c>
      <c r="P32" s="183" t="n">
        <v>43145</v>
      </c>
      <c r="Q32" s="183" t="n">
        <v>43145</v>
      </c>
      <c r="R32" s="129" t="n">
        <v>3</v>
      </c>
      <c r="S32" s="125" t="s">
        <v>7130</v>
      </c>
      <c r="T32" s="129" t="n">
        <v>14.44877003</v>
      </c>
      <c r="U32" s="129" t="n">
        <v>1.44</v>
      </c>
      <c r="V32" s="129" t="n">
        <v>144.5</v>
      </c>
      <c r="W32" s="129" t="s">
        <v>7141</v>
      </c>
      <c r="X32" s="129" t="s">
        <v>7123</v>
      </c>
      <c r="Y32" s="129" t="n">
        <v>0</v>
      </c>
      <c r="Z32" s="129" t="n">
        <v>1</v>
      </c>
      <c r="AA32" s="184"/>
    </row>
    <row r="33" customFormat="false" ht="40.5" hidden="false" customHeight="true" outlineLevel="0" collapsed="false">
      <c r="A33" s="62" t="s">
        <v>7193</v>
      </c>
      <c r="B33" s="129" t="s">
        <v>1988</v>
      </c>
      <c r="C33" s="129" t="s">
        <v>589</v>
      </c>
      <c r="D33" s="181" t="s">
        <v>299</v>
      </c>
      <c r="E33" s="125" t="s">
        <v>7134</v>
      </c>
      <c r="F33" s="125" t="s">
        <v>7135</v>
      </c>
      <c r="G33" s="125" t="s">
        <v>7136</v>
      </c>
      <c r="H33" s="125" t="s">
        <v>7108</v>
      </c>
      <c r="I33" s="125" t="s">
        <v>7137</v>
      </c>
      <c r="J33" s="125" t="s">
        <v>7158</v>
      </c>
      <c r="K33" s="182" t="s">
        <v>7120</v>
      </c>
      <c r="L33" s="182" t="s">
        <v>1989</v>
      </c>
      <c r="M33" s="182" t="s">
        <v>7110</v>
      </c>
      <c r="N33" s="129" t="s">
        <v>7139</v>
      </c>
      <c r="O33" s="182" t="s">
        <v>7194</v>
      </c>
      <c r="P33" s="183" t="n">
        <v>43145</v>
      </c>
      <c r="Q33" s="183" t="n">
        <v>43145</v>
      </c>
      <c r="R33" s="129" t="n">
        <v>2</v>
      </c>
      <c r="S33" s="125" t="s">
        <v>7122</v>
      </c>
      <c r="T33" s="129" t="n">
        <v>15.36197823</v>
      </c>
      <c r="U33" s="129" t="n">
        <v>1.54</v>
      </c>
      <c r="V33" s="129" t="n">
        <v>153.6</v>
      </c>
      <c r="W33" s="129" t="s">
        <v>7141</v>
      </c>
      <c r="X33" s="129" t="s">
        <v>7123</v>
      </c>
      <c r="Y33" s="129" t="n">
        <v>0</v>
      </c>
      <c r="Z33" s="129" t="n">
        <v>1</v>
      </c>
      <c r="AA33" s="184"/>
    </row>
    <row r="34" customFormat="false" ht="40.5" hidden="false" customHeight="true" outlineLevel="0" collapsed="false">
      <c r="A34" s="62" t="s">
        <v>7195</v>
      </c>
      <c r="B34" s="129" t="s">
        <v>1990</v>
      </c>
      <c r="C34" s="129" t="s">
        <v>589</v>
      </c>
      <c r="D34" s="181" t="s">
        <v>299</v>
      </c>
      <c r="E34" s="125" t="s">
        <v>7134</v>
      </c>
      <c r="F34" s="125" t="s">
        <v>7135</v>
      </c>
      <c r="G34" s="125" t="s">
        <v>7136</v>
      </c>
      <c r="H34" s="125" t="s">
        <v>7108</v>
      </c>
      <c r="I34" s="125" t="s">
        <v>7137</v>
      </c>
      <c r="J34" s="125" t="s">
        <v>7158</v>
      </c>
      <c r="K34" s="182" t="s">
        <v>7120</v>
      </c>
      <c r="L34" s="182" t="s">
        <v>1991</v>
      </c>
      <c r="M34" s="182" t="s">
        <v>7110</v>
      </c>
      <c r="N34" s="129" t="s">
        <v>7139</v>
      </c>
      <c r="O34" s="182" t="s">
        <v>7196</v>
      </c>
      <c r="P34" s="183" t="n">
        <v>43145</v>
      </c>
      <c r="Q34" s="183" t="n">
        <v>43145</v>
      </c>
      <c r="R34" s="129" t="n">
        <v>2</v>
      </c>
      <c r="S34" s="125" t="s">
        <v>7130</v>
      </c>
      <c r="T34" s="129" t="n">
        <v>8.460651032</v>
      </c>
      <c r="U34" s="129" t="n">
        <v>0.85</v>
      </c>
      <c r="V34" s="129" t="n">
        <v>84.6</v>
      </c>
      <c r="W34" s="129" t="s">
        <v>7141</v>
      </c>
      <c r="X34" s="129" t="s">
        <v>7123</v>
      </c>
      <c r="Y34" s="129" t="n">
        <v>0</v>
      </c>
      <c r="Z34" s="129" t="n">
        <v>1</v>
      </c>
      <c r="AA34" s="184"/>
    </row>
    <row r="35" customFormat="false" ht="40.5" hidden="false" customHeight="true" outlineLevel="0" collapsed="false">
      <c r="A35" s="62" t="s">
        <v>7197</v>
      </c>
      <c r="B35" s="129" t="s">
        <v>1994</v>
      </c>
      <c r="C35" s="129" t="s">
        <v>589</v>
      </c>
      <c r="D35" s="181" t="s">
        <v>299</v>
      </c>
      <c r="E35" s="125" t="s">
        <v>7134</v>
      </c>
      <c r="F35" s="125" t="s">
        <v>7135</v>
      </c>
      <c r="G35" s="125" t="s">
        <v>7136</v>
      </c>
      <c r="H35" s="125" t="s">
        <v>7108</v>
      </c>
      <c r="I35" s="125" t="s">
        <v>7137</v>
      </c>
      <c r="J35" s="125" t="s">
        <v>7158</v>
      </c>
      <c r="K35" s="182" t="s">
        <v>7120</v>
      </c>
      <c r="L35" s="182" t="s">
        <v>1995</v>
      </c>
      <c r="M35" s="182" t="s">
        <v>7110</v>
      </c>
      <c r="N35" s="129" t="s">
        <v>7139</v>
      </c>
      <c r="O35" s="182" t="s">
        <v>7198</v>
      </c>
      <c r="P35" s="183" t="n">
        <v>43145</v>
      </c>
      <c r="Q35" s="183" t="n">
        <v>43145</v>
      </c>
      <c r="R35" s="129" t="n">
        <v>2</v>
      </c>
      <c r="S35" s="125" t="s">
        <v>7130</v>
      </c>
      <c r="T35" s="129" t="n">
        <v>0</v>
      </c>
      <c r="U35" s="129" t="n">
        <v>0</v>
      </c>
      <c r="V35" s="129" t="n">
        <v>0.7</v>
      </c>
      <c r="W35" s="129" t="s">
        <v>7141</v>
      </c>
      <c r="X35" s="129" t="s">
        <v>7123</v>
      </c>
      <c r="Y35" s="129" t="n">
        <v>0</v>
      </c>
      <c r="Z35" s="129" t="n">
        <v>1</v>
      </c>
      <c r="AA35" s="184"/>
    </row>
    <row r="36" customFormat="false" ht="40.5" hidden="false" customHeight="true" outlineLevel="0" collapsed="false">
      <c r="A36" s="62" t="s">
        <v>7199</v>
      </c>
      <c r="B36" s="129" t="s">
        <v>1996</v>
      </c>
      <c r="C36" s="129" t="s">
        <v>589</v>
      </c>
      <c r="D36" s="181" t="s">
        <v>299</v>
      </c>
      <c r="E36" s="125" t="s">
        <v>7134</v>
      </c>
      <c r="F36" s="125" t="s">
        <v>7135</v>
      </c>
      <c r="G36" s="125" t="s">
        <v>7136</v>
      </c>
      <c r="H36" s="125" t="s">
        <v>7108</v>
      </c>
      <c r="I36" s="125" t="s">
        <v>7137</v>
      </c>
      <c r="J36" s="125" t="s">
        <v>7158</v>
      </c>
      <c r="K36" s="182" t="s">
        <v>7120</v>
      </c>
      <c r="L36" s="182" t="s">
        <v>1997</v>
      </c>
      <c r="M36" s="182" t="s">
        <v>7110</v>
      </c>
      <c r="N36" s="129" t="s">
        <v>7139</v>
      </c>
      <c r="O36" s="182" t="s">
        <v>7200</v>
      </c>
      <c r="P36" s="183" t="n">
        <v>43145</v>
      </c>
      <c r="Q36" s="183" t="n">
        <v>43145</v>
      </c>
      <c r="R36" s="129" t="n">
        <v>3</v>
      </c>
      <c r="S36" s="125" t="s">
        <v>7130</v>
      </c>
      <c r="T36" s="129" t="n">
        <v>0</v>
      </c>
      <c r="U36" s="129" t="n">
        <v>0</v>
      </c>
      <c r="V36" s="129" t="n">
        <v>3.1</v>
      </c>
      <c r="W36" s="129" t="s">
        <v>7141</v>
      </c>
      <c r="X36" s="129" t="s">
        <v>7123</v>
      </c>
      <c r="Y36" s="129" t="n">
        <v>0</v>
      </c>
      <c r="Z36" s="129" t="n">
        <v>1</v>
      </c>
      <c r="AA36" s="184"/>
    </row>
    <row r="37" customFormat="false" ht="40.5" hidden="false" customHeight="true" outlineLevel="0" collapsed="false">
      <c r="A37" s="62" t="s">
        <v>7201</v>
      </c>
      <c r="B37" s="129" t="s">
        <v>2000</v>
      </c>
      <c r="C37" s="129" t="s">
        <v>589</v>
      </c>
      <c r="D37" s="181" t="s">
        <v>299</v>
      </c>
      <c r="E37" s="125" t="s">
        <v>7134</v>
      </c>
      <c r="F37" s="125" t="s">
        <v>7135</v>
      </c>
      <c r="G37" s="125" t="s">
        <v>7136</v>
      </c>
      <c r="H37" s="125" t="s">
        <v>7108</v>
      </c>
      <c r="I37" s="125" t="s">
        <v>7137</v>
      </c>
      <c r="J37" s="125" t="s">
        <v>7158</v>
      </c>
      <c r="K37" s="182" t="s">
        <v>7120</v>
      </c>
      <c r="L37" s="182" t="s">
        <v>2001</v>
      </c>
      <c r="M37" s="182" t="s">
        <v>7110</v>
      </c>
      <c r="N37" s="129" t="s">
        <v>7139</v>
      </c>
      <c r="O37" s="182" t="s">
        <v>7202</v>
      </c>
      <c r="P37" s="183" t="n">
        <v>43145</v>
      </c>
      <c r="Q37" s="183" t="n">
        <v>43145</v>
      </c>
      <c r="R37" s="129" t="n">
        <v>1</v>
      </c>
      <c r="S37" s="125" t="s">
        <v>7130</v>
      </c>
      <c r="T37" s="129" t="n">
        <v>0</v>
      </c>
      <c r="U37" s="129" t="n">
        <v>0</v>
      </c>
      <c r="V37" s="129" t="n">
        <v>2.9</v>
      </c>
      <c r="W37" s="129" t="s">
        <v>7141</v>
      </c>
      <c r="X37" s="129" t="s">
        <v>7123</v>
      </c>
      <c r="Y37" s="129" t="n">
        <v>0</v>
      </c>
      <c r="Z37" s="129" t="n">
        <v>1</v>
      </c>
      <c r="AA37" s="184"/>
    </row>
    <row r="38" customFormat="false" ht="40.5" hidden="false" customHeight="true" outlineLevel="0" collapsed="false">
      <c r="A38" s="62" t="s">
        <v>7203</v>
      </c>
      <c r="B38" s="129" t="s">
        <v>2002</v>
      </c>
      <c r="C38" s="129" t="s">
        <v>589</v>
      </c>
      <c r="D38" s="181" t="s">
        <v>299</v>
      </c>
      <c r="E38" s="125" t="s">
        <v>7134</v>
      </c>
      <c r="F38" s="125" t="s">
        <v>7135</v>
      </c>
      <c r="G38" s="125" t="s">
        <v>7136</v>
      </c>
      <c r="H38" s="125" t="s">
        <v>7108</v>
      </c>
      <c r="I38" s="125" t="s">
        <v>7137</v>
      </c>
      <c r="J38" s="125" t="s">
        <v>7152</v>
      </c>
      <c r="K38" s="182" t="s">
        <v>7120</v>
      </c>
      <c r="L38" s="182" t="s">
        <v>2003</v>
      </c>
      <c r="M38" s="182" t="s">
        <v>7110</v>
      </c>
      <c r="N38" s="129" t="s">
        <v>7139</v>
      </c>
      <c r="O38" s="182" t="s">
        <v>7204</v>
      </c>
      <c r="P38" s="183" t="n">
        <v>43145</v>
      </c>
      <c r="Q38" s="183" t="n">
        <v>43145</v>
      </c>
      <c r="R38" s="129" t="n">
        <v>1</v>
      </c>
      <c r="S38" s="125" t="s">
        <v>7130</v>
      </c>
      <c r="T38" s="129" t="n">
        <v>118.221605</v>
      </c>
      <c r="U38" s="129" t="n">
        <v>11.82</v>
      </c>
      <c r="V38" s="129" t="n">
        <v>1182.2</v>
      </c>
      <c r="W38" s="129" t="s">
        <v>7141</v>
      </c>
      <c r="X38" s="129" t="s">
        <v>7123</v>
      </c>
      <c r="Y38" s="129" t="n">
        <v>0</v>
      </c>
      <c r="Z38" s="129" t="n">
        <v>1</v>
      </c>
      <c r="AA38" s="184"/>
    </row>
    <row r="39" customFormat="false" ht="40.5" hidden="false" customHeight="true" outlineLevel="0" collapsed="false">
      <c r="A39" s="62" t="s">
        <v>7205</v>
      </c>
      <c r="B39" s="129" t="s">
        <v>2006</v>
      </c>
      <c r="C39" s="129" t="s">
        <v>589</v>
      </c>
      <c r="D39" s="181" t="s">
        <v>299</v>
      </c>
      <c r="E39" s="125" t="s">
        <v>7134</v>
      </c>
      <c r="F39" s="125" t="s">
        <v>7135</v>
      </c>
      <c r="G39" s="125" t="s">
        <v>7136</v>
      </c>
      <c r="H39" s="125" t="s">
        <v>7108</v>
      </c>
      <c r="I39" s="125" t="s">
        <v>7137</v>
      </c>
      <c r="J39" s="125" t="s">
        <v>7152</v>
      </c>
      <c r="K39" s="182" t="s">
        <v>7120</v>
      </c>
      <c r="L39" s="182" t="s">
        <v>2007</v>
      </c>
      <c r="M39" s="182" t="s">
        <v>7110</v>
      </c>
      <c r="N39" s="129" t="s">
        <v>7139</v>
      </c>
      <c r="O39" s="182" t="s">
        <v>7206</v>
      </c>
      <c r="P39" s="183" t="n">
        <v>43145</v>
      </c>
      <c r="Q39" s="183" t="n">
        <v>43145</v>
      </c>
      <c r="R39" s="129" t="n">
        <v>1</v>
      </c>
      <c r="S39" s="125" t="s">
        <v>7130</v>
      </c>
      <c r="T39" s="129" t="n">
        <v>10.33323785</v>
      </c>
      <c r="U39" s="129" t="n">
        <v>1.03</v>
      </c>
      <c r="V39" s="129" t="n">
        <v>103.3</v>
      </c>
      <c r="W39" s="129" t="s">
        <v>7141</v>
      </c>
      <c r="X39" s="129" t="s">
        <v>7123</v>
      </c>
      <c r="Y39" s="129" t="n">
        <v>0</v>
      </c>
      <c r="Z39" s="129" t="n">
        <v>1</v>
      </c>
      <c r="AA39" s="184"/>
    </row>
    <row r="40" customFormat="false" ht="40.5" hidden="false" customHeight="true" outlineLevel="0" collapsed="false">
      <c r="A40" s="62" t="s">
        <v>7207</v>
      </c>
      <c r="B40" s="129" t="s">
        <v>2008</v>
      </c>
      <c r="C40" s="129" t="s">
        <v>589</v>
      </c>
      <c r="D40" s="181" t="s">
        <v>299</v>
      </c>
      <c r="E40" s="125" t="s">
        <v>7134</v>
      </c>
      <c r="F40" s="125" t="s">
        <v>7135</v>
      </c>
      <c r="G40" s="125" t="s">
        <v>7136</v>
      </c>
      <c r="H40" s="125" t="s">
        <v>7108</v>
      </c>
      <c r="I40" s="125" t="s">
        <v>7137</v>
      </c>
      <c r="J40" s="125" t="s">
        <v>7163</v>
      </c>
      <c r="K40" s="182" t="s">
        <v>7120</v>
      </c>
      <c r="L40" s="182" t="s">
        <v>2009</v>
      </c>
      <c r="M40" s="182" t="s">
        <v>7110</v>
      </c>
      <c r="N40" s="129" t="s">
        <v>7139</v>
      </c>
      <c r="O40" s="182" t="s">
        <v>7208</v>
      </c>
      <c r="P40" s="183" t="n">
        <v>43145</v>
      </c>
      <c r="Q40" s="183" t="n">
        <v>43145</v>
      </c>
      <c r="R40" s="129" t="n">
        <v>1</v>
      </c>
      <c r="S40" s="125" t="s">
        <v>7130</v>
      </c>
      <c r="T40" s="129" t="n">
        <v>63.2223429</v>
      </c>
      <c r="U40" s="129" t="n">
        <v>6.32</v>
      </c>
      <c r="V40" s="129" t="n">
        <v>632.2</v>
      </c>
      <c r="W40" s="129" t="s">
        <v>7141</v>
      </c>
      <c r="X40" s="129" t="s">
        <v>7123</v>
      </c>
      <c r="Y40" s="129" t="n">
        <v>0</v>
      </c>
      <c r="Z40" s="129" t="n">
        <v>1</v>
      </c>
      <c r="AA40" s="184"/>
    </row>
    <row r="41" customFormat="false" ht="40.5" hidden="false" customHeight="true" outlineLevel="0" collapsed="false">
      <c r="A41" s="62" t="s">
        <v>7209</v>
      </c>
      <c r="B41" s="129" t="s">
        <v>2012</v>
      </c>
      <c r="C41" s="129" t="s">
        <v>589</v>
      </c>
      <c r="D41" s="181" t="s">
        <v>299</v>
      </c>
      <c r="E41" s="125" t="s">
        <v>7134</v>
      </c>
      <c r="F41" s="125" t="s">
        <v>7135</v>
      </c>
      <c r="G41" s="125" t="s">
        <v>7136</v>
      </c>
      <c r="H41" s="125" t="s">
        <v>7108</v>
      </c>
      <c r="I41" s="125" t="s">
        <v>7137</v>
      </c>
      <c r="J41" s="125" t="s">
        <v>7152</v>
      </c>
      <c r="K41" s="182" t="s">
        <v>7120</v>
      </c>
      <c r="L41" s="182" t="s">
        <v>2013</v>
      </c>
      <c r="M41" s="182" t="s">
        <v>7110</v>
      </c>
      <c r="N41" s="129" t="s">
        <v>7139</v>
      </c>
      <c r="O41" s="182" t="s">
        <v>7210</v>
      </c>
      <c r="P41" s="183" t="n">
        <v>43145</v>
      </c>
      <c r="Q41" s="183" t="n">
        <v>43145</v>
      </c>
      <c r="R41" s="129" t="n">
        <v>1</v>
      </c>
      <c r="S41" s="125" t="s">
        <v>7130</v>
      </c>
      <c r="T41" s="129" t="n">
        <v>0</v>
      </c>
      <c r="U41" s="129" t="n">
        <v>0</v>
      </c>
      <c r="V41" s="129" t="n">
        <v>1.8</v>
      </c>
      <c r="W41" s="129" t="s">
        <v>7141</v>
      </c>
      <c r="X41" s="129" t="s">
        <v>7123</v>
      </c>
      <c r="Y41" s="129" t="n">
        <v>0</v>
      </c>
      <c r="Z41" s="129" t="n">
        <v>1</v>
      </c>
      <c r="AA41" s="184"/>
    </row>
    <row r="42" customFormat="false" ht="40.5" hidden="false" customHeight="true" outlineLevel="0" collapsed="false">
      <c r="A42" s="62" t="s">
        <v>7211</v>
      </c>
      <c r="B42" s="129" t="s">
        <v>2014</v>
      </c>
      <c r="C42" s="129" t="s">
        <v>589</v>
      </c>
      <c r="D42" s="181" t="s">
        <v>299</v>
      </c>
      <c r="E42" s="125" t="s">
        <v>7134</v>
      </c>
      <c r="F42" s="125" t="s">
        <v>7135</v>
      </c>
      <c r="G42" s="125" t="s">
        <v>7136</v>
      </c>
      <c r="H42" s="125" t="s">
        <v>7108</v>
      </c>
      <c r="I42" s="125" t="s">
        <v>7137</v>
      </c>
      <c r="J42" s="125" t="s">
        <v>7158</v>
      </c>
      <c r="K42" s="182" t="s">
        <v>7120</v>
      </c>
      <c r="L42" s="182" t="s">
        <v>2015</v>
      </c>
      <c r="M42" s="182" t="s">
        <v>7110</v>
      </c>
      <c r="N42" s="129" t="s">
        <v>7139</v>
      </c>
      <c r="O42" s="182" t="s">
        <v>7212</v>
      </c>
      <c r="P42" s="183" t="n">
        <v>43145</v>
      </c>
      <c r="Q42" s="183" t="n">
        <v>43145</v>
      </c>
      <c r="R42" s="129" t="n">
        <v>1</v>
      </c>
      <c r="S42" s="125" t="s">
        <v>7130</v>
      </c>
      <c r="T42" s="129" t="n">
        <v>3.39793811</v>
      </c>
      <c r="U42" s="129" t="n">
        <v>0.34</v>
      </c>
      <c r="V42" s="129" t="n">
        <v>34</v>
      </c>
      <c r="W42" s="129" t="s">
        <v>7141</v>
      </c>
      <c r="X42" s="129" t="s">
        <v>7123</v>
      </c>
      <c r="Y42" s="129" t="n">
        <v>0</v>
      </c>
      <c r="Z42" s="129" t="n">
        <v>1</v>
      </c>
      <c r="AA42" s="184"/>
    </row>
    <row r="43" customFormat="false" ht="40.5" hidden="false" customHeight="true" outlineLevel="0" collapsed="false">
      <c r="A43" s="62" t="s">
        <v>7213</v>
      </c>
      <c r="B43" s="129" t="s">
        <v>2018</v>
      </c>
      <c r="C43" s="129" t="s">
        <v>589</v>
      </c>
      <c r="D43" s="181" t="s">
        <v>299</v>
      </c>
      <c r="E43" s="125" t="s">
        <v>7134</v>
      </c>
      <c r="F43" s="125" t="s">
        <v>7135</v>
      </c>
      <c r="G43" s="125" t="s">
        <v>7136</v>
      </c>
      <c r="H43" s="125" t="s">
        <v>7108</v>
      </c>
      <c r="I43" s="125" t="s">
        <v>7137</v>
      </c>
      <c r="J43" s="125" t="s">
        <v>7152</v>
      </c>
      <c r="K43" s="182" t="s">
        <v>7120</v>
      </c>
      <c r="L43" s="182" t="s">
        <v>2019</v>
      </c>
      <c r="M43" s="182" t="s">
        <v>7110</v>
      </c>
      <c r="N43" s="129" t="s">
        <v>7139</v>
      </c>
      <c r="O43" s="182" t="s">
        <v>7214</v>
      </c>
      <c r="P43" s="183" t="n">
        <v>43145</v>
      </c>
      <c r="Q43" s="183" t="n">
        <v>43145</v>
      </c>
      <c r="R43" s="129" t="n">
        <v>1</v>
      </c>
      <c r="S43" s="125" t="s">
        <v>7130</v>
      </c>
      <c r="T43" s="129" t="n">
        <v>2.392710779</v>
      </c>
      <c r="U43" s="129" t="n">
        <v>0.24</v>
      </c>
      <c r="V43" s="129" t="n">
        <v>23.9</v>
      </c>
      <c r="W43" s="129" t="s">
        <v>7141</v>
      </c>
      <c r="X43" s="129" t="s">
        <v>7123</v>
      </c>
      <c r="Y43" s="129" t="n">
        <v>0</v>
      </c>
      <c r="Z43" s="129" t="n">
        <v>1</v>
      </c>
      <c r="AA43" s="184"/>
    </row>
    <row r="44" customFormat="false" ht="40.5" hidden="false" customHeight="true" outlineLevel="0" collapsed="false">
      <c r="A44" s="62" t="s">
        <v>7215</v>
      </c>
      <c r="B44" s="129" t="s">
        <v>2020</v>
      </c>
      <c r="C44" s="129" t="s">
        <v>589</v>
      </c>
      <c r="D44" s="181" t="s">
        <v>299</v>
      </c>
      <c r="E44" s="125" t="s">
        <v>7134</v>
      </c>
      <c r="F44" s="125" t="s">
        <v>7135</v>
      </c>
      <c r="G44" s="125" t="s">
        <v>7136</v>
      </c>
      <c r="H44" s="125" t="s">
        <v>7108</v>
      </c>
      <c r="I44" s="125" t="s">
        <v>7137</v>
      </c>
      <c r="J44" s="125" t="s">
        <v>7158</v>
      </c>
      <c r="K44" s="182" t="s">
        <v>7120</v>
      </c>
      <c r="L44" s="182" t="s">
        <v>2021</v>
      </c>
      <c r="M44" s="182" t="s">
        <v>7110</v>
      </c>
      <c r="N44" s="129" t="s">
        <v>7139</v>
      </c>
      <c r="O44" s="182" t="s">
        <v>7216</v>
      </c>
      <c r="P44" s="183" t="n">
        <v>43145</v>
      </c>
      <c r="Q44" s="183" t="n">
        <v>43145</v>
      </c>
      <c r="R44" s="129" t="n">
        <v>2</v>
      </c>
      <c r="S44" s="125" t="s">
        <v>7130</v>
      </c>
      <c r="T44" s="129" t="n">
        <v>0.832797549</v>
      </c>
      <c r="U44" s="129" t="n">
        <v>0.08</v>
      </c>
      <c r="V44" s="129" t="n">
        <v>8.3</v>
      </c>
      <c r="W44" s="129" t="s">
        <v>7141</v>
      </c>
      <c r="X44" s="129" t="s">
        <v>7123</v>
      </c>
      <c r="Y44" s="129" t="n">
        <v>0</v>
      </c>
      <c r="Z44" s="129" t="n">
        <v>1</v>
      </c>
      <c r="AA44" s="184"/>
    </row>
    <row r="45" customFormat="false" ht="40.5" hidden="false" customHeight="true" outlineLevel="0" collapsed="false">
      <c r="A45" s="62" t="s">
        <v>7217</v>
      </c>
      <c r="B45" s="129" t="s">
        <v>2024</v>
      </c>
      <c r="C45" s="129" t="s">
        <v>589</v>
      </c>
      <c r="D45" s="181" t="s">
        <v>299</v>
      </c>
      <c r="E45" s="125" t="s">
        <v>7134</v>
      </c>
      <c r="F45" s="125" t="s">
        <v>7135</v>
      </c>
      <c r="G45" s="125" t="s">
        <v>7136</v>
      </c>
      <c r="H45" s="125" t="s">
        <v>7108</v>
      </c>
      <c r="I45" s="125" t="s">
        <v>7137</v>
      </c>
      <c r="J45" s="125" t="s">
        <v>7158</v>
      </c>
      <c r="K45" s="182" t="s">
        <v>7120</v>
      </c>
      <c r="L45" s="182" t="s">
        <v>2025</v>
      </c>
      <c r="M45" s="182" t="s">
        <v>7110</v>
      </c>
      <c r="N45" s="129" t="s">
        <v>7139</v>
      </c>
      <c r="O45" s="182" t="s">
        <v>7218</v>
      </c>
      <c r="P45" s="183" t="n">
        <v>43145</v>
      </c>
      <c r="Q45" s="183" t="n">
        <v>43145</v>
      </c>
      <c r="R45" s="129" t="n">
        <v>1</v>
      </c>
      <c r="S45" s="125" t="s">
        <v>7130</v>
      </c>
      <c r="T45" s="129" t="n">
        <v>0</v>
      </c>
      <c r="U45" s="129" t="n">
        <v>0</v>
      </c>
      <c r="V45" s="129" t="n">
        <v>6.1</v>
      </c>
      <c r="W45" s="129" t="s">
        <v>7141</v>
      </c>
      <c r="X45" s="129" t="s">
        <v>7123</v>
      </c>
      <c r="Y45" s="129" t="n">
        <v>0</v>
      </c>
      <c r="Z45" s="129" t="n">
        <v>1</v>
      </c>
      <c r="AA45" s="184"/>
    </row>
    <row r="46" customFormat="false" ht="40.5" hidden="false" customHeight="true" outlineLevel="0" collapsed="false">
      <c r="A46" s="62" t="s">
        <v>7219</v>
      </c>
      <c r="B46" s="129" t="s">
        <v>2026</v>
      </c>
      <c r="C46" s="129" t="s">
        <v>589</v>
      </c>
      <c r="D46" s="181" t="s">
        <v>299</v>
      </c>
      <c r="E46" s="125" t="s">
        <v>7134</v>
      </c>
      <c r="F46" s="125" t="s">
        <v>7135</v>
      </c>
      <c r="G46" s="125" t="s">
        <v>7136</v>
      </c>
      <c r="H46" s="125" t="s">
        <v>7108</v>
      </c>
      <c r="I46" s="125" t="s">
        <v>7137</v>
      </c>
      <c r="J46" s="125" t="s">
        <v>7158</v>
      </c>
      <c r="K46" s="182" t="s">
        <v>7120</v>
      </c>
      <c r="L46" s="182" t="s">
        <v>2027</v>
      </c>
      <c r="M46" s="182" t="s">
        <v>7110</v>
      </c>
      <c r="N46" s="129" t="s">
        <v>7139</v>
      </c>
      <c r="O46" s="182" t="s">
        <v>7220</v>
      </c>
      <c r="P46" s="183" t="n">
        <v>43145</v>
      </c>
      <c r="Q46" s="183" t="n">
        <v>43150</v>
      </c>
      <c r="R46" s="129" t="n">
        <v>2</v>
      </c>
      <c r="S46" s="125" t="s">
        <v>7130</v>
      </c>
      <c r="T46" s="129" t="n">
        <v>3.611255578</v>
      </c>
      <c r="U46" s="129" t="n">
        <v>0.36</v>
      </c>
      <c r="V46" s="129" t="n">
        <v>36.1</v>
      </c>
      <c r="W46" s="129" t="s">
        <v>7141</v>
      </c>
      <c r="X46" s="129" t="s">
        <v>7123</v>
      </c>
      <c r="Y46" s="129" t="n">
        <v>0</v>
      </c>
      <c r="Z46" s="129" t="n">
        <v>1</v>
      </c>
      <c r="AA46" s="184"/>
    </row>
    <row r="47" customFormat="false" ht="40.5" hidden="false" customHeight="true" outlineLevel="0" collapsed="false">
      <c r="A47" s="62" t="s">
        <v>7221</v>
      </c>
      <c r="B47" s="129" t="s">
        <v>2030</v>
      </c>
      <c r="C47" s="129" t="s">
        <v>589</v>
      </c>
      <c r="D47" s="181" t="s">
        <v>299</v>
      </c>
      <c r="E47" s="125" t="s">
        <v>7134</v>
      </c>
      <c r="F47" s="125" t="s">
        <v>7135</v>
      </c>
      <c r="G47" s="125" t="s">
        <v>7136</v>
      </c>
      <c r="H47" s="125" t="s">
        <v>7108</v>
      </c>
      <c r="I47" s="125" t="s">
        <v>7137</v>
      </c>
      <c r="J47" s="125" t="s">
        <v>7152</v>
      </c>
      <c r="K47" s="182" t="s">
        <v>7120</v>
      </c>
      <c r="L47" s="182" t="s">
        <v>2031</v>
      </c>
      <c r="M47" s="182" t="s">
        <v>7110</v>
      </c>
      <c r="N47" s="129" t="s">
        <v>7139</v>
      </c>
      <c r="O47" s="182" t="s">
        <v>7222</v>
      </c>
      <c r="P47" s="183" t="n">
        <v>43145</v>
      </c>
      <c r="Q47" s="183" t="n">
        <v>43145</v>
      </c>
      <c r="R47" s="129" t="n">
        <v>5</v>
      </c>
      <c r="S47" s="125" t="s">
        <v>7130</v>
      </c>
      <c r="T47" s="129" t="n">
        <v>8.254714538</v>
      </c>
      <c r="U47" s="129" t="n">
        <v>0.83</v>
      </c>
      <c r="V47" s="129" t="n">
        <v>82.5</v>
      </c>
      <c r="W47" s="129" t="s">
        <v>7141</v>
      </c>
      <c r="X47" s="129" t="s">
        <v>7123</v>
      </c>
      <c r="Y47" s="129" t="n">
        <v>0</v>
      </c>
      <c r="Z47" s="129" t="n">
        <v>1</v>
      </c>
      <c r="AA47" s="184"/>
    </row>
    <row r="48" customFormat="false" ht="40.5" hidden="false" customHeight="true" outlineLevel="0" collapsed="false">
      <c r="A48" s="62" t="s">
        <v>7223</v>
      </c>
      <c r="B48" s="129" t="s">
        <v>2032</v>
      </c>
      <c r="C48" s="129" t="s">
        <v>589</v>
      </c>
      <c r="D48" s="181" t="s">
        <v>299</v>
      </c>
      <c r="E48" s="125" t="s">
        <v>7134</v>
      </c>
      <c r="F48" s="125" t="s">
        <v>7135</v>
      </c>
      <c r="G48" s="125" t="s">
        <v>7136</v>
      </c>
      <c r="H48" s="125" t="s">
        <v>7108</v>
      </c>
      <c r="I48" s="125" t="s">
        <v>7137</v>
      </c>
      <c r="J48" s="125" t="s">
        <v>7152</v>
      </c>
      <c r="K48" s="182" t="s">
        <v>7120</v>
      </c>
      <c r="L48" s="182" t="s">
        <v>2033</v>
      </c>
      <c r="M48" s="182" t="s">
        <v>7110</v>
      </c>
      <c r="N48" s="129" t="s">
        <v>7139</v>
      </c>
      <c r="O48" s="182" t="s">
        <v>7224</v>
      </c>
      <c r="P48" s="183" t="n">
        <v>43146</v>
      </c>
      <c r="Q48" s="183" t="n">
        <v>43146</v>
      </c>
      <c r="R48" s="129" t="n">
        <v>20</v>
      </c>
      <c r="S48" s="125" t="s">
        <v>7130</v>
      </c>
      <c r="T48" s="129" t="n">
        <v>57.95321724</v>
      </c>
      <c r="U48" s="129" t="n">
        <v>5.8</v>
      </c>
      <c r="V48" s="129" t="n">
        <v>579.5</v>
      </c>
      <c r="W48" s="129" t="s">
        <v>7141</v>
      </c>
      <c r="X48" s="129" t="s">
        <v>7123</v>
      </c>
      <c r="Y48" s="129" t="n">
        <v>0</v>
      </c>
      <c r="Z48" s="129" t="n">
        <v>1</v>
      </c>
      <c r="AA48" s="184"/>
    </row>
    <row r="49" customFormat="false" ht="40.5" hidden="false" customHeight="true" outlineLevel="0" collapsed="false">
      <c r="A49" s="62" t="s">
        <v>7225</v>
      </c>
      <c r="B49" s="129" t="s">
        <v>2036</v>
      </c>
      <c r="C49" s="129" t="s">
        <v>589</v>
      </c>
      <c r="D49" s="181" t="s">
        <v>299</v>
      </c>
      <c r="E49" s="125" t="s">
        <v>7134</v>
      </c>
      <c r="F49" s="125" t="s">
        <v>7135</v>
      </c>
      <c r="G49" s="125" t="s">
        <v>7136</v>
      </c>
      <c r="H49" s="125" t="s">
        <v>7108</v>
      </c>
      <c r="I49" s="125" t="s">
        <v>7137</v>
      </c>
      <c r="J49" s="125" t="s">
        <v>7152</v>
      </c>
      <c r="K49" s="182" t="s">
        <v>7120</v>
      </c>
      <c r="L49" s="182" t="s">
        <v>2037</v>
      </c>
      <c r="M49" s="182" t="s">
        <v>7110</v>
      </c>
      <c r="N49" s="129" t="s">
        <v>7139</v>
      </c>
      <c r="O49" s="182" t="s">
        <v>7226</v>
      </c>
      <c r="P49" s="183" t="n">
        <v>43146</v>
      </c>
      <c r="Q49" s="183" t="n">
        <v>43146</v>
      </c>
      <c r="R49" s="129" t="n">
        <v>8</v>
      </c>
      <c r="S49" s="125" t="s">
        <v>7130</v>
      </c>
      <c r="T49" s="129" t="n">
        <v>49.36095344</v>
      </c>
      <c r="U49" s="129" t="n">
        <v>4.94</v>
      </c>
      <c r="V49" s="129" t="n">
        <v>493.6</v>
      </c>
      <c r="W49" s="129" t="s">
        <v>7141</v>
      </c>
      <c r="X49" s="129" t="s">
        <v>7123</v>
      </c>
      <c r="Y49" s="129" t="n">
        <v>0</v>
      </c>
      <c r="Z49" s="129" t="n">
        <v>1</v>
      </c>
      <c r="AA49" s="184"/>
    </row>
    <row r="50" customFormat="false" ht="40.5" hidden="false" customHeight="true" outlineLevel="0" collapsed="false">
      <c r="A50" s="62" t="s">
        <v>7227</v>
      </c>
      <c r="B50" s="129" t="s">
        <v>2038</v>
      </c>
      <c r="C50" s="129" t="s">
        <v>589</v>
      </c>
      <c r="D50" s="181" t="s">
        <v>299</v>
      </c>
      <c r="E50" s="125" t="s">
        <v>7134</v>
      </c>
      <c r="F50" s="125" t="s">
        <v>7135</v>
      </c>
      <c r="G50" s="125" t="s">
        <v>7136</v>
      </c>
      <c r="H50" s="125" t="s">
        <v>7108</v>
      </c>
      <c r="I50" s="125" t="s">
        <v>7137</v>
      </c>
      <c r="J50" s="125" t="s">
        <v>7152</v>
      </c>
      <c r="K50" s="182" t="s">
        <v>7120</v>
      </c>
      <c r="L50" s="182" t="s">
        <v>2039</v>
      </c>
      <c r="M50" s="182" t="s">
        <v>7110</v>
      </c>
      <c r="N50" s="129" t="s">
        <v>7139</v>
      </c>
      <c r="O50" s="182" t="s">
        <v>7228</v>
      </c>
      <c r="P50" s="183" t="n">
        <v>43146</v>
      </c>
      <c r="Q50" s="183" t="n">
        <v>43146</v>
      </c>
      <c r="R50" s="129" t="n">
        <v>3</v>
      </c>
      <c r="S50" s="125" t="s">
        <v>7130</v>
      </c>
      <c r="T50" s="129" t="n">
        <v>0</v>
      </c>
      <c r="U50" s="129" t="n">
        <v>0</v>
      </c>
      <c r="V50" s="129" t="n">
        <v>1.7</v>
      </c>
      <c r="W50" s="129" t="s">
        <v>7141</v>
      </c>
      <c r="X50" s="129" t="s">
        <v>7123</v>
      </c>
      <c r="Y50" s="129" t="n">
        <v>0</v>
      </c>
      <c r="Z50" s="129" t="n">
        <v>1</v>
      </c>
      <c r="AA50" s="184"/>
    </row>
    <row r="51" customFormat="false" ht="40.5" hidden="false" customHeight="true" outlineLevel="0" collapsed="false">
      <c r="A51" s="62" t="s">
        <v>7229</v>
      </c>
      <c r="B51" s="129" t="s">
        <v>2042</v>
      </c>
      <c r="C51" s="129" t="s">
        <v>589</v>
      </c>
      <c r="D51" s="181" t="s">
        <v>299</v>
      </c>
      <c r="E51" s="125" t="s">
        <v>7134</v>
      </c>
      <c r="F51" s="125" t="s">
        <v>7135</v>
      </c>
      <c r="G51" s="125" t="s">
        <v>7136</v>
      </c>
      <c r="H51" s="125" t="s">
        <v>7108</v>
      </c>
      <c r="I51" s="125" t="s">
        <v>7137</v>
      </c>
      <c r="J51" s="125" t="s">
        <v>7152</v>
      </c>
      <c r="K51" s="182" t="s">
        <v>7120</v>
      </c>
      <c r="L51" s="182" t="s">
        <v>2043</v>
      </c>
      <c r="M51" s="182" t="s">
        <v>7110</v>
      </c>
      <c r="N51" s="129" t="s">
        <v>7139</v>
      </c>
      <c r="O51" s="182" t="s">
        <v>7230</v>
      </c>
      <c r="P51" s="183" t="n">
        <v>43146</v>
      </c>
      <c r="Q51" s="183" t="n">
        <v>43146</v>
      </c>
      <c r="R51" s="129" t="n">
        <v>4</v>
      </c>
      <c r="S51" s="125" t="s">
        <v>7130</v>
      </c>
      <c r="T51" s="129" t="n">
        <v>11.8361914</v>
      </c>
      <c r="U51" s="129" t="n">
        <v>1.18</v>
      </c>
      <c r="V51" s="129" t="n">
        <v>118.4</v>
      </c>
      <c r="W51" s="129" t="s">
        <v>7141</v>
      </c>
      <c r="X51" s="129" t="s">
        <v>7123</v>
      </c>
      <c r="Y51" s="129" t="n">
        <v>0</v>
      </c>
      <c r="Z51" s="129" t="n">
        <v>1</v>
      </c>
      <c r="AA51" s="184"/>
    </row>
    <row r="52" customFormat="false" ht="40.5" hidden="false" customHeight="true" outlineLevel="0" collapsed="false">
      <c r="A52" s="62" t="s">
        <v>7231</v>
      </c>
      <c r="B52" s="129" t="s">
        <v>2044</v>
      </c>
      <c r="C52" s="129" t="s">
        <v>589</v>
      </c>
      <c r="D52" s="181" t="s">
        <v>299</v>
      </c>
      <c r="E52" s="125" t="s">
        <v>7134</v>
      </c>
      <c r="F52" s="125" t="s">
        <v>7135</v>
      </c>
      <c r="G52" s="125" t="s">
        <v>7136</v>
      </c>
      <c r="H52" s="125" t="s">
        <v>7108</v>
      </c>
      <c r="I52" s="125" t="s">
        <v>7137</v>
      </c>
      <c r="J52" s="125" t="s">
        <v>7152</v>
      </c>
      <c r="K52" s="182" t="s">
        <v>7120</v>
      </c>
      <c r="L52" s="182" t="s">
        <v>2045</v>
      </c>
      <c r="M52" s="182" t="s">
        <v>7110</v>
      </c>
      <c r="N52" s="129" t="s">
        <v>7139</v>
      </c>
      <c r="O52" s="182" t="s">
        <v>7232</v>
      </c>
      <c r="P52" s="183" t="n">
        <v>43146</v>
      </c>
      <c r="Q52" s="183" t="n">
        <v>43146</v>
      </c>
      <c r="R52" s="129" t="n">
        <v>3</v>
      </c>
      <c r="S52" s="125" t="s">
        <v>7130</v>
      </c>
      <c r="T52" s="129" t="n">
        <v>18.43471311</v>
      </c>
      <c r="U52" s="129" t="n">
        <v>1.84</v>
      </c>
      <c r="V52" s="129" t="n">
        <v>184.3</v>
      </c>
      <c r="W52" s="129" t="s">
        <v>7141</v>
      </c>
      <c r="X52" s="129" t="s">
        <v>7123</v>
      </c>
      <c r="Y52" s="129" t="n">
        <v>0</v>
      </c>
      <c r="Z52" s="129" t="n">
        <v>1</v>
      </c>
      <c r="AA52" s="184"/>
    </row>
    <row r="53" customFormat="false" ht="40.5" hidden="false" customHeight="true" outlineLevel="0" collapsed="false">
      <c r="A53" s="62" t="s">
        <v>7233</v>
      </c>
      <c r="B53" s="129" t="s">
        <v>2048</v>
      </c>
      <c r="C53" s="129" t="s">
        <v>589</v>
      </c>
      <c r="D53" s="181" t="s">
        <v>299</v>
      </c>
      <c r="E53" s="125" t="s">
        <v>7134</v>
      </c>
      <c r="F53" s="125" t="s">
        <v>7135</v>
      </c>
      <c r="G53" s="125" t="s">
        <v>7136</v>
      </c>
      <c r="H53" s="125" t="s">
        <v>7108</v>
      </c>
      <c r="I53" s="125" t="s">
        <v>7137</v>
      </c>
      <c r="J53" s="125" t="s">
        <v>7152</v>
      </c>
      <c r="K53" s="182" t="s">
        <v>7120</v>
      </c>
      <c r="L53" s="182" t="s">
        <v>2049</v>
      </c>
      <c r="M53" s="182" t="s">
        <v>7110</v>
      </c>
      <c r="N53" s="129" t="s">
        <v>7139</v>
      </c>
      <c r="O53" s="182" t="s">
        <v>7234</v>
      </c>
      <c r="P53" s="183" t="n">
        <v>43146</v>
      </c>
      <c r="Q53" s="183" t="n">
        <v>43146</v>
      </c>
      <c r="R53" s="129" t="n">
        <v>11</v>
      </c>
      <c r="S53" s="125" t="s">
        <v>7130</v>
      </c>
      <c r="T53" s="129" t="n">
        <v>8.055148853</v>
      </c>
      <c r="U53" s="129" t="n">
        <v>0.81</v>
      </c>
      <c r="V53" s="129" t="n">
        <v>80.6</v>
      </c>
      <c r="W53" s="129" t="s">
        <v>7141</v>
      </c>
      <c r="X53" s="129" t="s">
        <v>7123</v>
      </c>
      <c r="Y53" s="129" t="n">
        <v>0</v>
      </c>
      <c r="Z53" s="129" t="n">
        <v>1</v>
      </c>
      <c r="AA53" s="184"/>
    </row>
    <row r="54" customFormat="false" ht="40.5" hidden="false" customHeight="true" outlineLevel="0" collapsed="false">
      <c r="A54" s="62" t="s">
        <v>7235</v>
      </c>
      <c r="B54" s="129" t="s">
        <v>2050</v>
      </c>
      <c r="C54" s="129" t="s">
        <v>589</v>
      </c>
      <c r="D54" s="181" t="s">
        <v>299</v>
      </c>
      <c r="E54" s="125" t="s">
        <v>7134</v>
      </c>
      <c r="F54" s="125" t="s">
        <v>7135</v>
      </c>
      <c r="G54" s="125" t="s">
        <v>7136</v>
      </c>
      <c r="H54" s="125" t="s">
        <v>7108</v>
      </c>
      <c r="I54" s="125" t="s">
        <v>7137</v>
      </c>
      <c r="J54" s="125" t="s">
        <v>7152</v>
      </c>
      <c r="K54" s="182" t="s">
        <v>7120</v>
      </c>
      <c r="L54" s="182" t="s">
        <v>2051</v>
      </c>
      <c r="M54" s="182" t="s">
        <v>7110</v>
      </c>
      <c r="N54" s="129" t="s">
        <v>7139</v>
      </c>
      <c r="O54" s="182" t="s">
        <v>7236</v>
      </c>
      <c r="P54" s="183" t="n">
        <v>43146</v>
      </c>
      <c r="Q54" s="183" t="n">
        <v>43146</v>
      </c>
      <c r="R54" s="129" t="n">
        <v>2</v>
      </c>
      <c r="S54" s="125" t="s">
        <v>7122</v>
      </c>
      <c r="T54" s="129" t="n">
        <v>64.29243342</v>
      </c>
      <c r="U54" s="129" t="n">
        <v>6.43</v>
      </c>
      <c r="V54" s="129" t="n">
        <v>642.9</v>
      </c>
      <c r="W54" s="129" t="s">
        <v>7141</v>
      </c>
      <c r="X54" s="129" t="s">
        <v>7123</v>
      </c>
      <c r="Y54" s="129" t="n">
        <v>0</v>
      </c>
      <c r="Z54" s="129" t="n">
        <v>1</v>
      </c>
      <c r="AA54" s="184"/>
    </row>
    <row r="55" customFormat="false" ht="40.5" hidden="false" customHeight="true" outlineLevel="0" collapsed="false">
      <c r="A55" s="62" t="s">
        <v>7237</v>
      </c>
      <c r="B55" s="129" t="s">
        <v>2054</v>
      </c>
      <c r="C55" s="129" t="s">
        <v>589</v>
      </c>
      <c r="D55" s="181" t="s">
        <v>299</v>
      </c>
      <c r="E55" s="125" t="s">
        <v>7134</v>
      </c>
      <c r="F55" s="125" t="s">
        <v>7135</v>
      </c>
      <c r="G55" s="125" t="s">
        <v>7136</v>
      </c>
      <c r="H55" s="125" t="s">
        <v>7108</v>
      </c>
      <c r="I55" s="125" t="s">
        <v>7137</v>
      </c>
      <c r="J55" s="125" t="s">
        <v>7238</v>
      </c>
      <c r="K55" s="182" t="s">
        <v>7120</v>
      </c>
      <c r="L55" s="182" t="s">
        <v>2055</v>
      </c>
      <c r="M55" s="182" t="s">
        <v>7110</v>
      </c>
      <c r="N55" s="129" t="s">
        <v>7139</v>
      </c>
      <c r="O55" s="182" t="s">
        <v>7239</v>
      </c>
      <c r="P55" s="183" t="n">
        <v>43147</v>
      </c>
      <c r="Q55" s="183" t="n">
        <v>43147</v>
      </c>
      <c r="R55" s="129" t="n">
        <v>1</v>
      </c>
      <c r="S55" s="125" t="s">
        <v>7130</v>
      </c>
      <c r="T55" s="129" t="n">
        <v>0.323960041</v>
      </c>
      <c r="U55" s="129" t="n">
        <v>0.03</v>
      </c>
      <c r="V55" s="129" t="n">
        <v>3.2</v>
      </c>
      <c r="W55" s="129" t="s">
        <v>7141</v>
      </c>
      <c r="X55" s="129" t="s">
        <v>7123</v>
      </c>
      <c r="Y55" s="129" t="n">
        <v>0</v>
      </c>
      <c r="Z55" s="129" t="n">
        <v>1</v>
      </c>
      <c r="AA55" s="184"/>
    </row>
    <row r="56" customFormat="false" ht="40.5" hidden="false" customHeight="true" outlineLevel="0" collapsed="false">
      <c r="A56" s="62" t="s">
        <v>7240</v>
      </c>
      <c r="B56" s="129" t="s">
        <v>2056</v>
      </c>
      <c r="C56" s="129" t="s">
        <v>589</v>
      </c>
      <c r="D56" s="181" t="s">
        <v>299</v>
      </c>
      <c r="E56" s="125" t="s">
        <v>7134</v>
      </c>
      <c r="F56" s="125" t="s">
        <v>7135</v>
      </c>
      <c r="G56" s="125" t="s">
        <v>7136</v>
      </c>
      <c r="H56" s="125" t="s">
        <v>7108</v>
      </c>
      <c r="I56" s="125" t="s">
        <v>7137</v>
      </c>
      <c r="J56" s="125" t="s">
        <v>7152</v>
      </c>
      <c r="K56" s="182" t="s">
        <v>7120</v>
      </c>
      <c r="L56" s="182" t="s">
        <v>2057</v>
      </c>
      <c r="M56" s="182" t="s">
        <v>7110</v>
      </c>
      <c r="N56" s="129" t="s">
        <v>7139</v>
      </c>
      <c r="O56" s="182" t="s">
        <v>7241</v>
      </c>
      <c r="P56" s="183" t="n">
        <v>43147</v>
      </c>
      <c r="Q56" s="183" t="n">
        <v>43147</v>
      </c>
      <c r="R56" s="129" t="n">
        <v>1</v>
      </c>
      <c r="S56" s="125" t="s">
        <v>7130</v>
      </c>
      <c r="T56" s="129" t="n">
        <v>185.0873751</v>
      </c>
      <c r="U56" s="129" t="n">
        <v>18.51</v>
      </c>
      <c r="V56" s="129" t="n">
        <v>1850.9</v>
      </c>
      <c r="W56" s="129" t="s">
        <v>7141</v>
      </c>
      <c r="X56" s="129" t="s">
        <v>7123</v>
      </c>
      <c r="Y56" s="129" t="n">
        <v>0</v>
      </c>
      <c r="Z56" s="129" t="n">
        <v>1</v>
      </c>
      <c r="AA56" s="184"/>
    </row>
    <row r="57" customFormat="false" ht="40.5" hidden="false" customHeight="true" outlineLevel="0" collapsed="false">
      <c r="A57" s="62" t="s">
        <v>7242</v>
      </c>
      <c r="B57" s="129" t="s">
        <v>2060</v>
      </c>
      <c r="C57" s="129" t="s">
        <v>589</v>
      </c>
      <c r="D57" s="181" t="s">
        <v>299</v>
      </c>
      <c r="E57" s="125" t="s">
        <v>7134</v>
      </c>
      <c r="F57" s="125" t="s">
        <v>7135</v>
      </c>
      <c r="G57" s="125" t="s">
        <v>7136</v>
      </c>
      <c r="H57" s="125" t="s">
        <v>7108</v>
      </c>
      <c r="I57" s="125" t="s">
        <v>7137</v>
      </c>
      <c r="J57" s="125" t="s">
        <v>7152</v>
      </c>
      <c r="K57" s="182" t="s">
        <v>7120</v>
      </c>
      <c r="L57" s="182" t="s">
        <v>2061</v>
      </c>
      <c r="M57" s="182" t="s">
        <v>7110</v>
      </c>
      <c r="N57" s="129" t="s">
        <v>7139</v>
      </c>
      <c r="O57" s="182" t="s">
        <v>7243</v>
      </c>
      <c r="P57" s="183" t="n">
        <v>43147</v>
      </c>
      <c r="Q57" s="183" t="n">
        <v>43147</v>
      </c>
      <c r="R57" s="129" t="n">
        <v>1</v>
      </c>
      <c r="S57" s="125" t="s">
        <v>7130</v>
      </c>
      <c r="T57" s="129" t="n">
        <v>18.53270822</v>
      </c>
      <c r="U57" s="129" t="n">
        <v>1.85</v>
      </c>
      <c r="V57" s="129" t="n">
        <v>185.3</v>
      </c>
      <c r="W57" s="129" t="s">
        <v>7141</v>
      </c>
      <c r="X57" s="129" t="s">
        <v>7123</v>
      </c>
      <c r="Y57" s="129" t="n">
        <v>0</v>
      </c>
      <c r="Z57" s="129" t="n">
        <v>1</v>
      </c>
      <c r="AA57" s="184"/>
    </row>
    <row r="58" customFormat="false" ht="40.5" hidden="false" customHeight="true" outlineLevel="0" collapsed="false">
      <c r="A58" s="62" t="s">
        <v>7244</v>
      </c>
      <c r="B58" s="129" t="s">
        <v>2062</v>
      </c>
      <c r="C58" s="129" t="s">
        <v>589</v>
      </c>
      <c r="D58" s="181" t="s">
        <v>299</v>
      </c>
      <c r="E58" s="125" t="s">
        <v>7134</v>
      </c>
      <c r="F58" s="125" t="s">
        <v>7135</v>
      </c>
      <c r="G58" s="125" t="s">
        <v>7136</v>
      </c>
      <c r="H58" s="125" t="s">
        <v>7108</v>
      </c>
      <c r="I58" s="125" t="s">
        <v>7137</v>
      </c>
      <c r="J58" s="125" t="s">
        <v>7152</v>
      </c>
      <c r="K58" s="182" t="s">
        <v>7120</v>
      </c>
      <c r="L58" s="182" t="s">
        <v>2063</v>
      </c>
      <c r="M58" s="182" t="s">
        <v>7110</v>
      </c>
      <c r="N58" s="129" t="s">
        <v>7139</v>
      </c>
      <c r="O58" s="182" t="s">
        <v>7245</v>
      </c>
      <c r="P58" s="183" t="n">
        <v>43147</v>
      </c>
      <c r="Q58" s="183" t="n">
        <v>43149</v>
      </c>
      <c r="R58" s="129" t="n">
        <v>2</v>
      </c>
      <c r="S58" s="125" t="s">
        <v>7130</v>
      </c>
      <c r="T58" s="129" t="n">
        <v>12.43063232</v>
      </c>
      <c r="U58" s="129" t="n">
        <v>1.24</v>
      </c>
      <c r="V58" s="129" t="n">
        <v>124.3</v>
      </c>
      <c r="W58" s="129" t="s">
        <v>7141</v>
      </c>
      <c r="X58" s="129" t="s">
        <v>7123</v>
      </c>
      <c r="Y58" s="129" t="n">
        <v>0</v>
      </c>
      <c r="Z58" s="129" t="n">
        <v>1</v>
      </c>
      <c r="AA58" s="184"/>
    </row>
    <row r="59" customFormat="false" ht="40.5" hidden="false" customHeight="true" outlineLevel="0" collapsed="false">
      <c r="A59" s="62" t="s">
        <v>7246</v>
      </c>
      <c r="B59" s="129" t="s">
        <v>2066</v>
      </c>
      <c r="C59" s="129" t="s">
        <v>589</v>
      </c>
      <c r="D59" s="181" t="s">
        <v>299</v>
      </c>
      <c r="E59" s="125" t="s">
        <v>7134</v>
      </c>
      <c r="F59" s="125" t="s">
        <v>7135</v>
      </c>
      <c r="G59" s="125" t="s">
        <v>7136</v>
      </c>
      <c r="H59" s="125" t="s">
        <v>7108</v>
      </c>
      <c r="I59" s="125" t="s">
        <v>7137</v>
      </c>
      <c r="J59" s="125" t="s">
        <v>7152</v>
      </c>
      <c r="K59" s="182" t="s">
        <v>7120</v>
      </c>
      <c r="L59" s="182" t="s">
        <v>2067</v>
      </c>
      <c r="M59" s="182" t="s">
        <v>7110</v>
      </c>
      <c r="N59" s="129" t="s">
        <v>7139</v>
      </c>
      <c r="O59" s="182" t="s">
        <v>7247</v>
      </c>
      <c r="P59" s="183" t="n">
        <v>43147</v>
      </c>
      <c r="Q59" s="183" t="n">
        <v>43149</v>
      </c>
      <c r="R59" s="129" t="n">
        <v>2</v>
      </c>
      <c r="S59" s="125" t="s">
        <v>7130</v>
      </c>
      <c r="T59" s="129" t="n">
        <v>42.10796489</v>
      </c>
      <c r="U59" s="129" t="n">
        <v>4.21</v>
      </c>
      <c r="V59" s="129" t="n">
        <v>421.1</v>
      </c>
      <c r="W59" s="129" t="s">
        <v>7141</v>
      </c>
      <c r="X59" s="129" t="s">
        <v>7123</v>
      </c>
      <c r="Y59" s="129" t="n">
        <v>0</v>
      </c>
      <c r="Z59" s="129" t="n">
        <v>1</v>
      </c>
      <c r="AA59" s="184"/>
    </row>
    <row r="60" customFormat="false" ht="40.5" hidden="false" customHeight="true" outlineLevel="0" collapsed="false">
      <c r="A60" s="62" t="s">
        <v>7248</v>
      </c>
      <c r="B60" s="129" t="s">
        <v>2068</v>
      </c>
      <c r="C60" s="129" t="s">
        <v>589</v>
      </c>
      <c r="D60" s="181" t="s">
        <v>299</v>
      </c>
      <c r="E60" s="125" t="s">
        <v>7134</v>
      </c>
      <c r="F60" s="125" t="s">
        <v>7135</v>
      </c>
      <c r="G60" s="125" t="s">
        <v>7136</v>
      </c>
      <c r="H60" s="125" t="s">
        <v>7108</v>
      </c>
      <c r="I60" s="125" t="s">
        <v>7137</v>
      </c>
      <c r="J60" s="125" t="s">
        <v>7152</v>
      </c>
      <c r="K60" s="182" t="s">
        <v>7120</v>
      </c>
      <c r="L60" s="182" t="s">
        <v>2069</v>
      </c>
      <c r="M60" s="182" t="s">
        <v>7110</v>
      </c>
      <c r="N60" s="129" t="s">
        <v>7139</v>
      </c>
      <c r="O60" s="182" t="s">
        <v>7249</v>
      </c>
      <c r="P60" s="183" t="n">
        <v>43147</v>
      </c>
      <c r="Q60" s="183" t="n">
        <v>43147</v>
      </c>
      <c r="R60" s="129" t="n">
        <v>1</v>
      </c>
      <c r="S60" s="125" t="s">
        <v>7130</v>
      </c>
      <c r="T60" s="129" t="n">
        <v>5.527507538</v>
      </c>
      <c r="U60" s="129" t="n">
        <v>0.55</v>
      </c>
      <c r="V60" s="129" t="n">
        <v>55.3</v>
      </c>
      <c r="W60" s="129" t="s">
        <v>7141</v>
      </c>
      <c r="X60" s="129" t="s">
        <v>7123</v>
      </c>
      <c r="Y60" s="129" t="n">
        <v>0</v>
      </c>
      <c r="Z60" s="129" t="n">
        <v>1</v>
      </c>
      <c r="AA60" s="184"/>
    </row>
    <row r="61" customFormat="false" ht="40.5" hidden="false" customHeight="true" outlineLevel="0" collapsed="false">
      <c r="A61" s="62" t="s">
        <v>7250</v>
      </c>
      <c r="B61" s="129" t="s">
        <v>2072</v>
      </c>
      <c r="C61" s="129" t="s">
        <v>589</v>
      </c>
      <c r="D61" s="181" t="s">
        <v>299</v>
      </c>
      <c r="E61" s="125" t="s">
        <v>7134</v>
      </c>
      <c r="F61" s="125" t="s">
        <v>7135</v>
      </c>
      <c r="G61" s="125" t="s">
        <v>7136</v>
      </c>
      <c r="H61" s="125" t="s">
        <v>7108</v>
      </c>
      <c r="I61" s="125" t="s">
        <v>7137</v>
      </c>
      <c r="J61" s="125" t="s">
        <v>7152</v>
      </c>
      <c r="K61" s="182" t="s">
        <v>7120</v>
      </c>
      <c r="L61" s="182" t="s">
        <v>2073</v>
      </c>
      <c r="M61" s="182" t="s">
        <v>7110</v>
      </c>
      <c r="N61" s="129" t="s">
        <v>7139</v>
      </c>
      <c r="O61" s="182" t="s">
        <v>7251</v>
      </c>
      <c r="P61" s="183" t="n">
        <v>43147</v>
      </c>
      <c r="Q61" s="183" t="n">
        <v>43147</v>
      </c>
      <c r="R61" s="129" t="n">
        <v>1</v>
      </c>
      <c r="S61" s="125" t="s">
        <v>7130</v>
      </c>
      <c r="T61" s="129" t="n">
        <v>4.875625689</v>
      </c>
      <c r="U61" s="129" t="n">
        <v>0.49</v>
      </c>
      <c r="V61" s="129" t="n">
        <v>48.8</v>
      </c>
      <c r="W61" s="129" t="s">
        <v>7141</v>
      </c>
      <c r="X61" s="129" t="s">
        <v>7123</v>
      </c>
      <c r="Y61" s="129" t="n">
        <v>0</v>
      </c>
      <c r="Z61" s="129" t="n">
        <v>1</v>
      </c>
      <c r="AA61" s="184"/>
    </row>
    <row r="62" customFormat="false" ht="40.5" hidden="false" customHeight="true" outlineLevel="0" collapsed="false">
      <c r="A62" s="62" t="s">
        <v>7252</v>
      </c>
      <c r="B62" s="129" t="s">
        <v>2074</v>
      </c>
      <c r="C62" s="129" t="s">
        <v>589</v>
      </c>
      <c r="D62" s="181" t="s">
        <v>299</v>
      </c>
      <c r="E62" s="125" t="s">
        <v>7134</v>
      </c>
      <c r="F62" s="125" t="s">
        <v>7135</v>
      </c>
      <c r="G62" s="125" t="s">
        <v>7136</v>
      </c>
      <c r="H62" s="125" t="s">
        <v>7108</v>
      </c>
      <c r="I62" s="125" t="s">
        <v>7137</v>
      </c>
      <c r="J62" s="125" t="s">
        <v>7253</v>
      </c>
      <c r="K62" s="182" t="s">
        <v>7120</v>
      </c>
      <c r="L62" s="182" t="s">
        <v>2075</v>
      </c>
      <c r="M62" s="182" t="s">
        <v>7110</v>
      </c>
      <c r="N62" s="129" t="s">
        <v>7139</v>
      </c>
      <c r="O62" s="182" t="s">
        <v>7254</v>
      </c>
      <c r="P62" s="183" t="n">
        <v>43149</v>
      </c>
      <c r="Q62" s="183" t="n">
        <v>43149</v>
      </c>
      <c r="R62" s="129" t="n">
        <v>4</v>
      </c>
      <c r="S62" s="125" t="s">
        <v>7130</v>
      </c>
      <c r="T62" s="129" t="n">
        <v>2.693181866</v>
      </c>
      <c r="U62" s="129" t="n">
        <v>0.27</v>
      </c>
      <c r="V62" s="129" t="n">
        <v>26.9</v>
      </c>
      <c r="W62" s="129" t="s">
        <v>7141</v>
      </c>
      <c r="X62" s="129" t="s">
        <v>7123</v>
      </c>
      <c r="Y62" s="129" t="n">
        <v>0</v>
      </c>
      <c r="Z62" s="129" t="n">
        <v>1</v>
      </c>
      <c r="AA62" s="184"/>
    </row>
    <row r="63" customFormat="false" ht="40.5" hidden="false" customHeight="true" outlineLevel="0" collapsed="false">
      <c r="A63" s="62" t="s">
        <v>7255</v>
      </c>
      <c r="B63" s="129" t="s">
        <v>2078</v>
      </c>
      <c r="C63" s="129" t="s">
        <v>589</v>
      </c>
      <c r="D63" s="181" t="s">
        <v>299</v>
      </c>
      <c r="E63" s="125" t="s">
        <v>7134</v>
      </c>
      <c r="F63" s="125" t="s">
        <v>7135</v>
      </c>
      <c r="G63" s="125" t="s">
        <v>7136</v>
      </c>
      <c r="H63" s="125" t="s">
        <v>7108</v>
      </c>
      <c r="I63" s="125" t="s">
        <v>7137</v>
      </c>
      <c r="J63" s="125" t="s">
        <v>7256</v>
      </c>
      <c r="K63" s="182" t="s">
        <v>7120</v>
      </c>
      <c r="L63" s="182" t="s">
        <v>2079</v>
      </c>
      <c r="M63" s="182" t="s">
        <v>7110</v>
      </c>
      <c r="N63" s="129" t="s">
        <v>7139</v>
      </c>
      <c r="O63" s="182" t="s">
        <v>7257</v>
      </c>
      <c r="P63" s="183" t="n">
        <v>43149</v>
      </c>
      <c r="Q63" s="183" t="n">
        <v>43149</v>
      </c>
      <c r="R63" s="129" t="n">
        <v>2</v>
      </c>
      <c r="S63" s="125" t="s">
        <v>7130</v>
      </c>
      <c r="T63" s="129" t="n">
        <v>5.829444102</v>
      </c>
      <c r="U63" s="129" t="n">
        <v>0.58</v>
      </c>
      <c r="V63" s="129" t="n">
        <v>58.3</v>
      </c>
      <c r="W63" s="129" t="s">
        <v>7141</v>
      </c>
      <c r="X63" s="129" t="s">
        <v>7123</v>
      </c>
      <c r="Y63" s="129" t="n">
        <v>0</v>
      </c>
      <c r="Z63" s="129" t="n">
        <v>1</v>
      </c>
      <c r="AA63" s="184"/>
    </row>
    <row r="64" customFormat="false" ht="40.5" hidden="false" customHeight="true" outlineLevel="0" collapsed="false">
      <c r="A64" s="62" t="s">
        <v>7258</v>
      </c>
      <c r="B64" s="129" t="s">
        <v>2080</v>
      </c>
      <c r="C64" s="129" t="s">
        <v>589</v>
      </c>
      <c r="D64" s="181" t="s">
        <v>299</v>
      </c>
      <c r="E64" s="125" t="s">
        <v>7134</v>
      </c>
      <c r="F64" s="125" t="s">
        <v>7135</v>
      </c>
      <c r="G64" s="125" t="s">
        <v>7136</v>
      </c>
      <c r="H64" s="125" t="s">
        <v>7108</v>
      </c>
      <c r="I64" s="125" t="s">
        <v>7137</v>
      </c>
      <c r="J64" s="125" t="s">
        <v>7238</v>
      </c>
      <c r="K64" s="182" t="s">
        <v>7120</v>
      </c>
      <c r="L64" s="182" t="s">
        <v>2081</v>
      </c>
      <c r="M64" s="182" t="s">
        <v>7110</v>
      </c>
      <c r="N64" s="129" t="s">
        <v>7139</v>
      </c>
      <c r="O64" s="182" t="s">
        <v>7259</v>
      </c>
      <c r="P64" s="183" t="n">
        <v>43149</v>
      </c>
      <c r="Q64" s="183" t="n">
        <v>43149</v>
      </c>
      <c r="R64" s="129" t="n">
        <v>1</v>
      </c>
      <c r="S64" s="125" t="s">
        <v>7130</v>
      </c>
      <c r="T64" s="129" t="n">
        <v>0</v>
      </c>
      <c r="U64" s="129" t="n">
        <v>0</v>
      </c>
      <c r="V64" s="129" t="n">
        <v>8.3</v>
      </c>
      <c r="W64" s="129" t="s">
        <v>7141</v>
      </c>
      <c r="X64" s="129" t="s">
        <v>7123</v>
      </c>
      <c r="Y64" s="129" t="n">
        <v>0</v>
      </c>
      <c r="Z64" s="129" t="n">
        <v>1</v>
      </c>
      <c r="AA64" s="184"/>
    </row>
    <row r="65" customFormat="false" ht="40.5" hidden="false" customHeight="true" outlineLevel="0" collapsed="false">
      <c r="A65" s="62" t="s">
        <v>7260</v>
      </c>
      <c r="B65" s="129" t="s">
        <v>2084</v>
      </c>
      <c r="C65" s="129" t="s">
        <v>589</v>
      </c>
      <c r="D65" s="181" t="s">
        <v>299</v>
      </c>
      <c r="E65" s="125" t="s">
        <v>7134</v>
      </c>
      <c r="F65" s="125" t="s">
        <v>7135</v>
      </c>
      <c r="G65" s="125" t="s">
        <v>7136</v>
      </c>
      <c r="H65" s="125" t="s">
        <v>7108</v>
      </c>
      <c r="I65" s="125" t="s">
        <v>7137</v>
      </c>
      <c r="J65" s="125" t="s">
        <v>7261</v>
      </c>
      <c r="K65" s="182" t="s">
        <v>7120</v>
      </c>
      <c r="L65" s="182" t="s">
        <v>2085</v>
      </c>
      <c r="M65" s="182" t="s">
        <v>7110</v>
      </c>
      <c r="N65" s="129" t="s">
        <v>7139</v>
      </c>
      <c r="O65" s="182" t="s">
        <v>7262</v>
      </c>
      <c r="P65" s="183" t="n">
        <v>43149</v>
      </c>
      <c r="Q65" s="183" t="n">
        <v>43149</v>
      </c>
      <c r="R65" s="129" t="n">
        <v>1</v>
      </c>
      <c r="S65" s="125" t="s">
        <v>7130</v>
      </c>
      <c r="T65" s="129" t="n">
        <v>4.100826746</v>
      </c>
      <c r="U65" s="129" t="n">
        <v>0.41</v>
      </c>
      <c r="V65" s="129" t="n">
        <v>41</v>
      </c>
      <c r="W65" s="129" t="s">
        <v>7141</v>
      </c>
      <c r="X65" s="129" t="s">
        <v>7123</v>
      </c>
      <c r="Y65" s="129" t="n">
        <v>0</v>
      </c>
      <c r="Z65" s="129" t="n">
        <v>1</v>
      </c>
      <c r="AA65" s="184"/>
    </row>
    <row r="66" customFormat="false" ht="40.5" hidden="false" customHeight="true" outlineLevel="0" collapsed="false">
      <c r="A66" s="62" t="s">
        <v>7263</v>
      </c>
      <c r="B66" s="129" t="s">
        <v>2086</v>
      </c>
      <c r="C66" s="129" t="s">
        <v>589</v>
      </c>
      <c r="D66" s="181" t="s">
        <v>299</v>
      </c>
      <c r="E66" s="125" t="s">
        <v>7134</v>
      </c>
      <c r="F66" s="125" t="s">
        <v>7135</v>
      </c>
      <c r="G66" s="125" t="s">
        <v>7136</v>
      </c>
      <c r="H66" s="125" t="s">
        <v>7108</v>
      </c>
      <c r="I66" s="125" t="s">
        <v>7137</v>
      </c>
      <c r="J66" s="125" t="s">
        <v>7261</v>
      </c>
      <c r="K66" s="182" t="s">
        <v>7120</v>
      </c>
      <c r="L66" s="182" t="s">
        <v>2087</v>
      </c>
      <c r="M66" s="182" t="s">
        <v>7110</v>
      </c>
      <c r="N66" s="129" t="s">
        <v>7139</v>
      </c>
      <c r="O66" s="182" t="s">
        <v>7264</v>
      </c>
      <c r="P66" s="183" t="n">
        <v>43150</v>
      </c>
      <c r="Q66" s="183" t="n">
        <v>43150</v>
      </c>
      <c r="R66" s="129" t="n">
        <v>1</v>
      </c>
      <c r="S66" s="125" t="s">
        <v>7122</v>
      </c>
      <c r="T66" s="129" t="n">
        <v>0</v>
      </c>
      <c r="U66" s="129" t="n">
        <v>0</v>
      </c>
      <c r="V66" s="129" t="n">
        <v>34.2</v>
      </c>
      <c r="W66" s="129" t="s">
        <v>7141</v>
      </c>
      <c r="X66" s="129" t="s">
        <v>7123</v>
      </c>
      <c r="Y66" s="129" t="n">
        <v>0</v>
      </c>
      <c r="Z66" s="129" t="n">
        <v>1</v>
      </c>
      <c r="AA66" s="184"/>
    </row>
    <row r="67" customFormat="false" ht="40.5" hidden="false" customHeight="true" outlineLevel="0" collapsed="false">
      <c r="A67" s="62" t="s">
        <v>7265</v>
      </c>
      <c r="B67" s="129" t="s">
        <v>2090</v>
      </c>
      <c r="C67" s="129" t="s">
        <v>589</v>
      </c>
      <c r="D67" s="181" t="s">
        <v>299</v>
      </c>
      <c r="E67" s="125" t="s">
        <v>7134</v>
      </c>
      <c r="F67" s="125" t="s">
        <v>7135</v>
      </c>
      <c r="G67" s="125" t="s">
        <v>7136</v>
      </c>
      <c r="H67" s="125" t="s">
        <v>7108</v>
      </c>
      <c r="I67" s="125" t="s">
        <v>7137</v>
      </c>
      <c r="J67" s="125" t="s">
        <v>7266</v>
      </c>
      <c r="K67" s="182" t="s">
        <v>7120</v>
      </c>
      <c r="L67" s="182" t="s">
        <v>2091</v>
      </c>
      <c r="M67" s="182" t="s">
        <v>7110</v>
      </c>
      <c r="N67" s="129" t="s">
        <v>7139</v>
      </c>
      <c r="O67" s="182" t="s">
        <v>7267</v>
      </c>
      <c r="P67" s="183" t="n">
        <v>43150</v>
      </c>
      <c r="Q67" s="183" t="n">
        <v>43150</v>
      </c>
      <c r="R67" s="129" t="n">
        <v>1</v>
      </c>
      <c r="S67" s="125" t="s">
        <v>7130</v>
      </c>
      <c r="T67" s="129" t="n">
        <v>0</v>
      </c>
      <c r="U67" s="129" t="n">
        <v>0</v>
      </c>
      <c r="V67" s="129" t="n">
        <v>13.5</v>
      </c>
      <c r="W67" s="129" t="s">
        <v>7141</v>
      </c>
      <c r="X67" s="129" t="s">
        <v>7123</v>
      </c>
      <c r="Y67" s="129" t="n">
        <v>0</v>
      </c>
      <c r="Z67" s="129" t="n">
        <v>1</v>
      </c>
      <c r="AA67" s="184"/>
    </row>
    <row r="68" customFormat="false" ht="40.5" hidden="false" customHeight="true" outlineLevel="0" collapsed="false">
      <c r="A68" s="62" t="s">
        <v>7268</v>
      </c>
      <c r="B68" s="129" t="s">
        <v>2092</v>
      </c>
      <c r="C68" s="129" t="s">
        <v>589</v>
      </c>
      <c r="D68" s="181" t="s">
        <v>299</v>
      </c>
      <c r="E68" s="125" t="s">
        <v>7134</v>
      </c>
      <c r="F68" s="125" t="s">
        <v>7135</v>
      </c>
      <c r="G68" s="125" t="s">
        <v>7136</v>
      </c>
      <c r="H68" s="125" t="s">
        <v>7108</v>
      </c>
      <c r="I68" s="125" t="s">
        <v>7137</v>
      </c>
      <c r="J68" s="125" t="s">
        <v>7266</v>
      </c>
      <c r="K68" s="182" t="s">
        <v>7120</v>
      </c>
      <c r="L68" s="182" t="s">
        <v>2093</v>
      </c>
      <c r="M68" s="182" t="s">
        <v>7110</v>
      </c>
      <c r="N68" s="129" t="s">
        <v>7139</v>
      </c>
      <c r="O68" s="182" t="s">
        <v>7269</v>
      </c>
      <c r="P68" s="183" t="n">
        <v>43150</v>
      </c>
      <c r="Q68" s="183" t="n">
        <v>43150</v>
      </c>
      <c r="R68" s="129" t="n">
        <v>1</v>
      </c>
      <c r="S68" s="125" t="s">
        <v>7130</v>
      </c>
      <c r="T68" s="129" t="n">
        <v>0</v>
      </c>
      <c r="U68" s="129" t="n">
        <v>0</v>
      </c>
      <c r="V68" s="129" t="n">
        <v>99.3</v>
      </c>
      <c r="W68" s="129" t="s">
        <v>7141</v>
      </c>
      <c r="X68" s="129" t="s">
        <v>7123</v>
      </c>
      <c r="Y68" s="129" t="n">
        <v>0</v>
      </c>
      <c r="Z68" s="129" t="n">
        <v>1</v>
      </c>
      <c r="AA68" s="184"/>
    </row>
    <row r="69" customFormat="false" ht="40.5" hidden="false" customHeight="true" outlineLevel="0" collapsed="false">
      <c r="A69" s="62" t="s">
        <v>7270</v>
      </c>
      <c r="B69" s="129" t="s">
        <v>2096</v>
      </c>
      <c r="C69" s="129" t="s">
        <v>589</v>
      </c>
      <c r="D69" s="181" t="s">
        <v>299</v>
      </c>
      <c r="E69" s="125" t="s">
        <v>7134</v>
      </c>
      <c r="F69" s="125" t="s">
        <v>7135</v>
      </c>
      <c r="G69" s="125" t="s">
        <v>7136</v>
      </c>
      <c r="H69" s="125" t="s">
        <v>7108</v>
      </c>
      <c r="I69" s="125" t="s">
        <v>7137</v>
      </c>
      <c r="J69" s="125" t="s">
        <v>7266</v>
      </c>
      <c r="K69" s="182" t="s">
        <v>7120</v>
      </c>
      <c r="L69" s="182" t="s">
        <v>2097</v>
      </c>
      <c r="M69" s="182" t="s">
        <v>7110</v>
      </c>
      <c r="N69" s="129" t="s">
        <v>7139</v>
      </c>
      <c r="O69" s="182" t="s">
        <v>7271</v>
      </c>
      <c r="P69" s="183" t="n">
        <v>43150</v>
      </c>
      <c r="Q69" s="183" t="n">
        <v>43150</v>
      </c>
      <c r="R69" s="129" t="n">
        <v>1</v>
      </c>
      <c r="S69" s="125" t="s">
        <v>7130</v>
      </c>
      <c r="T69" s="129" t="n">
        <v>0</v>
      </c>
      <c r="U69" s="129" t="n">
        <v>0</v>
      </c>
      <c r="V69" s="129" t="n">
        <v>2471.3</v>
      </c>
      <c r="W69" s="129" t="s">
        <v>7141</v>
      </c>
      <c r="X69" s="129" t="s">
        <v>7123</v>
      </c>
      <c r="Y69" s="129" t="n">
        <v>0</v>
      </c>
      <c r="Z69" s="129" t="n">
        <v>1</v>
      </c>
      <c r="AA69" s="184"/>
    </row>
    <row r="70" customFormat="false" ht="40.5" hidden="false" customHeight="true" outlineLevel="0" collapsed="false">
      <c r="A70" s="62" t="s">
        <v>7272</v>
      </c>
      <c r="B70" s="129" t="s">
        <v>2098</v>
      </c>
      <c r="C70" s="129" t="s">
        <v>589</v>
      </c>
      <c r="D70" s="181" t="s">
        <v>299</v>
      </c>
      <c r="E70" s="125" t="s">
        <v>7134</v>
      </c>
      <c r="F70" s="125" t="s">
        <v>7135</v>
      </c>
      <c r="G70" s="125" t="s">
        <v>7136</v>
      </c>
      <c r="H70" s="125" t="s">
        <v>7108</v>
      </c>
      <c r="I70" s="125" t="s">
        <v>7137</v>
      </c>
      <c r="J70" s="125" t="s">
        <v>7273</v>
      </c>
      <c r="K70" s="182" t="s">
        <v>7120</v>
      </c>
      <c r="L70" s="182" t="s">
        <v>2099</v>
      </c>
      <c r="M70" s="182" t="s">
        <v>7110</v>
      </c>
      <c r="N70" s="129" t="s">
        <v>7139</v>
      </c>
      <c r="O70" s="182" t="s">
        <v>7274</v>
      </c>
      <c r="P70" s="183" t="n">
        <v>43150</v>
      </c>
      <c r="Q70" s="183" t="n">
        <v>43150</v>
      </c>
      <c r="R70" s="129" t="n">
        <v>2</v>
      </c>
      <c r="S70" s="125" t="s">
        <v>7130</v>
      </c>
      <c r="T70" s="129" t="n">
        <v>0</v>
      </c>
      <c r="U70" s="129" t="n">
        <v>0</v>
      </c>
      <c r="V70" s="129" t="n">
        <v>10.1</v>
      </c>
      <c r="W70" s="129" t="s">
        <v>7141</v>
      </c>
      <c r="X70" s="129" t="s">
        <v>7123</v>
      </c>
      <c r="Y70" s="129" t="n">
        <v>0</v>
      </c>
      <c r="Z70" s="129" t="n">
        <v>1</v>
      </c>
      <c r="AA70" s="184"/>
    </row>
    <row r="71" customFormat="false" ht="40.5" hidden="false" customHeight="true" outlineLevel="0" collapsed="false">
      <c r="A71" s="62" t="s">
        <v>7275</v>
      </c>
      <c r="B71" s="129" t="s">
        <v>2102</v>
      </c>
      <c r="C71" s="129" t="s">
        <v>589</v>
      </c>
      <c r="D71" s="181" t="s">
        <v>299</v>
      </c>
      <c r="E71" s="125" t="s">
        <v>7134</v>
      </c>
      <c r="F71" s="125" t="s">
        <v>7135</v>
      </c>
      <c r="G71" s="125" t="s">
        <v>7136</v>
      </c>
      <c r="H71" s="125" t="s">
        <v>7108</v>
      </c>
      <c r="I71" s="125" t="s">
        <v>7137</v>
      </c>
      <c r="J71" s="125" t="s">
        <v>7273</v>
      </c>
      <c r="K71" s="182" t="s">
        <v>7120</v>
      </c>
      <c r="L71" s="182" t="s">
        <v>2103</v>
      </c>
      <c r="M71" s="182" t="s">
        <v>7110</v>
      </c>
      <c r="N71" s="129" t="s">
        <v>7139</v>
      </c>
      <c r="O71" s="182" t="s">
        <v>7276</v>
      </c>
      <c r="P71" s="183" t="n">
        <v>43150</v>
      </c>
      <c r="Q71" s="183" t="n">
        <v>43150</v>
      </c>
      <c r="R71" s="129" t="n">
        <v>2</v>
      </c>
      <c r="S71" s="125" t="s">
        <v>7130</v>
      </c>
      <c r="T71" s="129" t="n">
        <v>0</v>
      </c>
      <c r="U71" s="129" t="n">
        <v>0</v>
      </c>
      <c r="V71" s="129" t="n">
        <v>45.2</v>
      </c>
      <c r="W71" s="129" t="s">
        <v>7141</v>
      </c>
      <c r="X71" s="129" t="s">
        <v>7123</v>
      </c>
      <c r="Y71" s="129" t="n">
        <v>0</v>
      </c>
      <c r="Z71" s="129" t="n">
        <v>1</v>
      </c>
      <c r="AA71" s="184"/>
    </row>
    <row r="72" customFormat="false" ht="40.5" hidden="false" customHeight="true" outlineLevel="0" collapsed="false">
      <c r="A72" s="62" t="s">
        <v>7277</v>
      </c>
      <c r="B72" s="129" t="s">
        <v>2104</v>
      </c>
      <c r="C72" s="129" t="s">
        <v>589</v>
      </c>
      <c r="D72" s="181" t="s">
        <v>299</v>
      </c>
      <c r="E72" s="125" t="s">
        <v>7134</v>
      </c>
      <c r="F72" s="125" t="s">
        <v>7135</v>
      </c>
      <c r="G72" s="125" t="s">
        <v>7136</v>
      </c>
      <c r="H72" s="125" t="s">
        <v>7108</v>
      </c>
      <c r="I72" s="125" t="s">
        <v>7137</v>
      </c>
      <c r="J72" s="125" t="s">
        <v>7273</v>
      </c>
      <c r="K72" s="182" t="s">
        <v>7120</v>
      </c>
      <c r="L72" s="182" t="s">
        <v>2105</v>
      </c>
      <c r="M72" s="182" t="s">
        <v>7110</v>
      </c>
      <c r="N72" s="129" t="s">
        <v>7139</v>
      </c>
      <c r="O72" s="182" t="s">
        <v>7278</v>
      </c>
      <c r="P72" s="183" t="n">
        <v>43150</v>
      </c>
      <c r="Q72" s="183" t="n">
        <v>43150</v>
      </c>
      <c r="R72" s="129" t="n">
        <v>2</v>
      </c>
      <c r="S72" s="125" t="s">
        <v>7130</v>
      </c>
      <c r="T72" s="129" t="n">
        <v>0</v>
      </c>
      <c r="U72" s="129" t="n">
        <v>0</v>
      </c>
      <c r="V72" s="129" t="n">
        <v>14.3</v>
      </c>
      <c r="W72" s="129" t="s">
        <v>7141</v>
      </c>
      <c r="X72" s="129" t="s">
        <v>7123</v>
      </c>
      <c r="Y72" s="129" t="n">
        <v>0</v>
      </c>
      <c r="Z72" s="129" t="n">
        <v>1</v>
      </c>
      <c r="AA72" s="184"/>
    </row>
    <row r="73" customFormat="false" ht="40.5" hidden="false" customHeight="true" outlineLevel="0" collapsed="false">
      <c r="A73" s="62" t="s">
        <v>7279</v>
      </c>
      <c r="B73" s="129" t="s">
        <v>2108</v>
      </c>
      <c r="C73" s="129" t="s">
        <v>589</v>
      </c>
      <c r="D73" s="181" t="s">
        <v>299</v>
      </c>
      <c r="E73" s="125" t="s">
        <v>7134</v>
      </c>
      <c r="F73" s="125" t="s">
        <v>7135</v>
      </c>
      <c r="G73" s="125" t="s">
        <v>7136</v>
      </c>
      <c r="H73" s="125" t="s">
        <v>7108</v>
      </c>
      <c r="I73" s="125" t="s">
        <v>7137</v>
      </c>
      <c r="J73" s="125" t="s">
        <v>7152</v>
      </c>
      <c r="K73" s="182" t="s">
        <v>7120</v>
      </c>
      <c r="L73" s="182" t="s">
        <v>2109</v>
      </c>
      <c r="M73" s="182" t="s">
        <v>7110</v>
      </c>
      <c r="N73" s="129" t="s">
        <v>7139</v>
      </c>
      <c r="O73" s="182" t="s">
        <v>7280</v>
      </c>
      <c r="P73" s="183" t="n">
        <v>43150</v>
      </c>
      <c r="Q73" s="183" t="n">
        <v>43150</v>
      </c>
      <c r="R73" s="129" t="n">
        <v>3</v>
      </c>
      <c r="S73" s="125" t="s">
        <v>7130</v>
      </c>
      <c r="T73" s="129" t="n">
        <v>3.031177278</v>
      </c>
      <c r="U73" s="129" t="n">
        <v>0.3</v>
      </c>
      <c r="V73" s="129" t="n">
        <v>30.3</v>
      </c>
      <c r="W73" s="129" t="s">
        <v>7141</v>
      </c>
      <c r="X73" s="129" t="s">
        <v>7123</v>
      </c>
      <c r="Y73" s="129" t="n">
        <v>0</v>
      </c>
      <c r="Z73" s="129" t="n">
        <v>1</v>
      </c>
      <c r="AA73" s="184"/>
    </row>
    <row r="74" customFormat="false" ht="40.5" hidden="false" customHeight="true" outlineLevel="0" collapsed="false">
      <c r="A74" s="62" t="s">
        <v>7281</v>
      </c>
      <c r="B74" s="129" t="s">
        <v>2110</v>
      </c>
      <c r="C74" s="129" t="s">
        <v>589</v>
      </c>
      <c r="D74" s="181" t="s">
        <v>299</v>
      </c>
      <c r="E74" s="125" t="s">
        <v>7134</v>
      </c>
      <c r="F74" s="125" t="s">
        <v>7135</v>
      </c>
      <c r="G74" s="125" t="s">
        <v>7136</v>
      </c>
      <c r="H74" s="125" t="s">
        <v>7108</v>
      </c>
      <c r="I74" s="125" t="s">
        <v>7137</v>
      </c>
      <c r="J74" s="125" t="s">
        <v>7152</v>
      </c>
      <c r="K74" s="182" t="s">
        <v>7120</v>
      </c>
      <c r="L74" s="182" t="s">
        <v>2111</v>
      </c>
      <c r="M74" s="182" t="s">
        <v>7110</v>
      </c>
      <c r="N74" s="129" t="s">
        <v>7139</v>
      </c>
      <c r="O74" s="182" t="s">
        <v>7282</v>
      </c>
      <c r="P74" s="183" t="n">
        <v>43150</v>
      </c>
      <c r="Q74" s="183" t="n">
        <v>43150</v>
      </c>
      <c r="R74" s="129" t="n">
        <v>1</v>
      </c>
      <c r="S74" s="125" t="s">
        <v>7130</v>
      </c>
      <c r="T74" s="129" t="n">
        <v>37.57352036</v>
      </c>
      <c r="U74" s="129" t="n">
        <v>3.76</v>
      </c>
      <c r="V74" s="129" t="n">
        <v>375.7</v>
      </c>
      <c r="W74" s="129" t="s">
        <v>7141</v>
      </c>
      <c r="X74" s="129" t="s">
        <v>7123</v>
      </c>
      <c r="Y74" s="129" t="n">
        <v>0</v>
      </c>
      <c r="Z74" s="129" t="n">
        <v>1</v>
      </c>
      <c r="AA74" s="184"/>
    </row>
    <row r="75" customFormat="false" ht="40.5" hidden="false" customHeight="true" outlineLevel="0" collapsed="false">
      <c r="A75" s="62" t="s">
        <v>7283</v>
      </c>
      <c r="B75" s="129" t="s">
        <v>2114</v>
      </c>
      <c r="C75" s="129" t="s">
        <v>589</v>
      </c>
      <c r="D75" s="181" t="s">
        <v>299</v>
      </c>
      <c r="E75" s="125" t="s">
        <v>7134</v>
      </c>
      <c r="F75" s="125" t="s">
        <v>7135</v>
      </c>
      <c r="G75" s="125" t="s">
        <v>7136</v>
      </c>
      <c r="H75" s="125" t="s">
        <v>7108</v>
      </c>
      <c r="I75" s="125" t="s">
        <v>7137</v>
      </c>
      <c r="J75" s="125" t="s">
        <v>7152</v>
      </c>
      <c r="K75" s="182" t="s">
        <v>7120</v>
      </c>
      <c r="L75" s="182" t="s">
        <v>2115</v>
      </c>
      <c r="M75" s="182" t="s">
        <v>7110</v>
      </c>
      <c r="N75" s="129" t="s">
        <v>7139</v>
      </c>
      <c r="O75" s="182" t="s">
        <v>7284</v>
      </c>
      <c r="P75" s="183" t="n">
        <v>43150</v>
      </c>
      <c r="Q75" s="183" t="n">
        <v>43150</v>
      </c>
      <c r="R75" s="129" t="n">
        <v>6</v>
      </c>
      <c r="S75" s="125" t="s">
        <v>7130</v>
      </c>
      <c r="T75" s="129" t="n">
        <v>9.334932742</v>
      </c>
      <c r="U75" s="129" t="n">
        <v>0.93</v>
      </c>
      <c r="V75" s="129" t="n">
        <v>93.3</v>
      </c>
      <c r="W75" s="129" t="s">
        <v>7141</v>
      </c>
      <c r="X75" s="129" t="s">
        <v>7123</v>
      </c>
      <c r="Y75" s="129" t="n">
        <v>0</v>
      </c>
      <c r="Z75" s="129" t="n">
        <v>1</v>
      </c>
      <c r="AA75" s="184"/>
    </row>
    <row r="76" customFormat="false" ht="40.5" hidden="false" customHeight="true" outlineLevel="0" collapsed="false">
      <c r="A76" s="62" t="s">
        <v>7285</v>
      </c>
      <c r="B76" s="129" t="s">
        <v>2116</v>
      </c>
      <c r="C76" s="129" t="s">
        <v>589</v>
      </c>
      <c r="D76" s="181" t="s">
        <v>299</v>
      </c>
      <c r="E76" s="125" t="s">
        <v>7134</v>
      </c>
      <c r="F76" s="125" t="s">
        <v>7135</v>
      </c>
      <c r="G76" s="125" t="s">
        <v>7136</v>
      </c>
      <c r="H76" s="125" t="s">
        <v>7108</v>
      </c>
      <c r="I76" s="125" t="s">
        <v>7137</v>
      </c>
      <c r="J76" s="125" t="s">
        <v>7152</v>
      </c>
      <c r="K76" s="182" t="s">
        <v>7120</v>
      </c>
      <c r="L76" s="182" t="s">
        <v>2117</v>
      </c>
      <c r="M76" s="182" t="s">
        <v>7110</v>
      </c>
      <c r="N76" s="129" t="s">
        <v>7139</v>
      </c>
      <c r="O76" s="182" t="s">
        <v>7286</v>
      </c>
      <c r="P76" s="183" t="n">
        <v>43150</v>
      </c>
      <c r="Q76" s="183" t="n">
        <v>43150</v>
      </c>
      <c r="R76" s="129" t="n">
        <v>4</v>
      </c>
      <c r="S76" s="125" t="s">
        <v>7122</v>
      </c>
      <c r="T76" s="129" t="n">
        <v>22.09545341</v>
      </c>
      <c r="U76" s="129" t="n">
        <v>2.21</v>
      </c>
      <c r="V76" s="129" t="n">
        <v>221</v>
      </c>
      <c r="W76" s="129" t="s">
        <v>7141</v>
      </c>
      <c r="X76" s="129" t="s">
        <v>7123</v>
      </c>
      <c r="Y76" s="129" t="n">
        <v>0</v>
      </c>
      <c r="Z76" s="129" t="n">
        <v>1</v>
      </c>
      <c r="AA76" s="184"/>
    </row>
    <row r="77" customFormat="false" ht="40.5" hidden="false" customHeight="true" outlineLevel="0" collapsed="false">
      <c r="A77" s="62" t="s">
        <v>7287</v>
      </c>
      <c r="B77" s="129" t="s">
        <v>2120</v>
      </c>
      <c r="C77" s="129" t="s">
        <v>589</v>
      </c>
      <c r="D77" s="181" t="s">
        <v>299</v>
      </c>
      <c r="E77" s="125" t="s">
        <v>7134</v>
      </c>
      <c r="F77" s="125" t="s">
        <v>7135</v>
      </c>
      <c r="G77" s="125" t="s">
        <v>7136</v>
      </c>
      <c r="H77" s="125" t="s">
        <v>7108</v>
      </c>
      <c r="I77" s="125" t="s">
        <v>7137</v>
      </c>
      <c r="J77" s="125" t="s">
        <v>7152</v>
      </c>
      <c r="K77" s="182" t="s">
        <v>7120</v>
      </c>
      <c r="L77" s="182" t="s">
        <v>2121</v>
      </c>
      <c r="M77" s="182" t="s">
        <v>7110</v>
      </c>
      <c r="N77" s="129" t="s">
        <v>7139</v>
      </c>
      <c r="O77" s="182" t="s">
        <v>7288</v>
      </c>
      <c r="P77" s="183" t="n">
        <v>43150</v>
      </c>
      <c r="Q77" s="183" t="n">
        <v>43150</v>
      </c>
      <c r="R77" s="129" t="n">
        <v>3</v>
      </c>
      <c r="S77" s="125" t="s">
        <v>7130</v>
      </c>
      <c r="T77" s="129" t="n">
        <v>22.22404582</v>
      </c>
      <c r="U77" s="129" t="n">
        <v>2.22</v>
      </c>
      <c r="V77" s="129" t="n">
        <v>222.2</v>
      </c>
      <c r="W77" s="129" t="s">
        <v>7141</v>
      </c>
      <c r="X77" s="129" t="s">
        <v>7123</v>
      </c>
      <c r="Y77" s="129" t="n">
        <v>0</v>
      </c>
      <c r="Z77" s="129" t="n">
        <v>1</v>
      </c>
      <c r="AA77" s="184"/>
    </row>
    <row r="78" customFormat="false" ht="40.5" hidden="false" customHeight="true" outlineLevel="0" collapsed="false">
      <c r="A78" s="62" t="s">
        <v>7289</v>
      </c>
      <c r="B78" s="129" t="s">
        <v>2122</v>
      </c>
      <c r="C78" s="129" t="s">
        <v>589</v>
      </c>
      <c r="D78" s="181" t="s">
        <v>299</v>
      </c>
      <c r="E78" s="125" t="s">
        <v>7134</v>
      </c>
      <c r="F78" s="125" t="s">
        <v>7135</v>
      </c>
      <c r="G78" s="125" t="s">
        <v>7136</v>
      </c>
      <c r="H78" s="125" t="s">
        <v>7108</v>
      </c>
      <c r="I78" s="125" t="s">
        <v>7137</v>
      </c>
      <c r="J78" s="125" t="s">
        <v>7152</v>
      </c>
      <c r="K78" s="182" t="s">
        <v>7120</v>
      </c>
      <c r="L78" s="182" t="s">
        <v>2123</v>
      </c>
      <c r="M78" s="182" t="s">
        <v>7110</v>
      </c>
      <c r="N78" s="129" t="s">
        <v>7139</v>
      </c>
      <c r="O78" s="182" t="s">
        <v>7290</v>
      </c>
      <c r="P78" s="183" t="n">
        <v>43150</v>
      </c>
      <c r="Q78" s="183" t="n">
        <v>43150</v>
      </c>
      <c r="R78" s="129" t="n">
        <v>4</v>
      </c>
      <c r="S78" s="125" t="s">
        <v>7130</v>
      </c>
      <c r="T78" s="129" t="n">
        <v>21.35558639</v>
      </c>
      <c r="U78" s="129" t="n">
        <v>2.14</v>
      </c>
      <c r="V78" s="129" t="n">
        <v>213.6</v>
      </c>
      <c r="W78" s="129" t="s">
        <v>7141</v>
      </c>
      <c r="X78" s="129" t="s">
        <v>7123</v>
      </c>
      <c r="Y78" s="129" t="n">
        <v>0</v>
      </c>
      <c r="Z78" s="129" t="n">
        <v>1</v>
      </c>
      <c r="AA78" s="184"/>
    </row>
    <row r="79" customFormat="false" ht="40.5" hidden="false" customHeight="true" outlineLevel="0" collapsed="false">
      <c r="A79" s="62" t="s">
        <v>7291</v>
      </c>
      <c r="B79" s="129" t="s">
        <v>2124</v>
      </c>
      <c r="C79" s="129" t="s">
        <v>589</v>
      </c>
      <c r="D79" s="181" t="s">
        <v>299</v>
      </c>
      <c r="E79" s="125" t="s">
        <v>7134</v>
      </c>
      <c r="F79" s="125" t="s">
        <v>7135</v>
      </c>
      <c r="G79" s="125" t="s">
        <v>7136</v>
      </c>
      <c r="H79" s="125" t="s">
        <v>7108</v>
      </c>
      <c r="I79" s="125" t="s">
        <v>7137</v>
      </c>
      <c r="J79" s="125" t="s">
        <v>7152</v>
      </c>
      <c r="K79" s="182" t="s">
        <v>7120</v>
      </c>
      <c r="L79" s="182" t="s">
        <v>2125</v>
      </c>
      <c r="M79" s="182" t="s">
        <v>7110</v>
      </c>
      <c r="N79" s="129" t="s">
        <v>7139</v>
      </c>
      <c r="O79" s="182" t="s">
        <v>7292</v>
      </c>
      <c r="P79" s="183" t="n">
        <v>43150</v>
      </c>
      <c r="Q79" s="183" t="n">
        <v>43150</v>
      </c>
      <c r="R79" s="129" t="n">
        <v>2</v>
      </c>
      <c r="S79" s="125" t="s">
        <v>7122</v>
      </c>
      <c r="T79" s="129" t="n">
        <v>5.333226728</v>
      </c>
      <c r="U79" s="129" t="n">
        <v>0.53</v>
      </c>
      <c r="V79" s="129" t="n">
        <v>53.3</v>
      </c>
      <c r="W79" s="129" t="s">
        <v>7141</v>
      </c>
      <c r="X79" s="129" t="s">
        <v>7123</v>
      </c>
      <c r="Y79" s="129" t="n">
        <v>0</v>
      </c>
      <c r="Z79" s="129" t="n">
        <v>1</v>
      </c>
      <c r="AA79" s="184"/>
    </row>
    <row r="80" customFormat="false" ht="40.5" hidden="false" customHeight="true" outlineLevel="0" collapsed="false">
      <c r="A80" s="62" t="s">
        <v>7293</v>
      </c>
      <c r="B80" s="129" t="s">
        <v>2126</v>
      </c>
      <c r="C80" s="129" t="s">
        <v>589</v>
      </c>
      <c r="D80" s="181" t="s">
        <v>299</v>
      </c>
      <c r="E80" s="125" t="s">
        <v>7134</v>
      </c>
      <c r="F80" s="125" t="s">
        <v>7135</v>
      </c>
      <c r="G80" s="125" t="s">
        <v>7136</v>
      </c>
      <c r="H80" s="125" t="s">
        <v>7108</v>
      </c>
      <c r="I80" s="125" t="s">
        <v>7137</v>
      </c>
      <c r="J80" s="125" t="s">
        <v>7152</v>
      </c>
      <c r="K80" s="182" t="s">
        <v>7120</v>
      </c>
      <c r="L80" s="182" t="s">
        <v>2127</v>
      </c>
      <c r="M80" s="182" t="s">
        <v>7110</v>
      </c>
      <c r="N80" s="129" t="s">
        <v>7139</v>
      </c>
      <c r="O80" s="182" t="s">
        <v>7294</v>
      </c>
      <c r="P80" s="183" t="n">
        <v>43150</v>
      </c>
      <c r="Q80" s="183" t="n">
        <v>43150</v>
      </c>
      <c r="R80" s="129" t="n">
        <v>1</v>
      </c>
      <c r="S80" s="125" t="s">
        <v>7130</v>
      </c>
      <c r="T80" s="129" t="n">
        <v>0</v>
      </c>
      <c r="U80" s="129" t="n">
        <v>0</v>
      </c>
      <c r="V80" s="129" t="n">
        <v>0</v>
      </c>
      <c r="W80" s="129" t="s">
        <v>7141</v>
      </c>
      <c r="X80" s="129" t="s">
        <v>7123</v>
      </c>
      <c r="Y80" s="129" t="n">
        <v>0</v>
      </c>
      <c r="Z80" s="129" t="n">
        <v>1</v>
      </c>
      <c r="AA80" s="184"/>
    </row>
    <row r="81" customFormat="false" ht="40.5" hidden="false" customHeight="true" outlineLevel="0" collapsed="false">
      <c r="A81" s="62" t="s">
        <v>7295</v>
      </c>
      <c r="B81" s="129" t="s">
        <v>2128</v>
      </c>
      <c r="C81" s="129" t="s">
        <v>589</v>
      </c>
      <c r="D81" s="181" t="s">
        <v>299</v>
      </c>
      <c r="E81" s="125" t="s">
        <v>7134</v>
      </c>
      <c r="F81" s="125" t="s">
        <v>7135</v>
      </c>
      <c r="G81" s="125" t="s">
        <v>7136</v>
      </c>
      <c r="H81" s="125" t="s">
        <v>7108</v>
      </c>
      <c r="I81" s="125" t="s">
        <v>7137</v>
      </c>
      <c r="J81" s="125" t="s">
        <v>7158</v>
      </c>
      <c r="K81" s="182" t="s">
        <v>7120</v>
      </c>
      <c r="L81" s="182" t="s">
        <v>2129</v>
      </c>
      <c r="M81" s="182" t="s">
        <v>7110</v>
      </c>
      <c r="N81" s="129" t="s">
        <v>7139</v>
      </c>
      <c r="O81" s="182" t="s">
        <v>7296</v>
      </c>
      <c r="P81" s="183" t="n">
        <v>43150</v>
      </c>
      <c r="Q81" s="183" t="n">
        <v>43150</v>
      </c>
      <c r="R81" s="129" t="n">
        <v>1</v>
      </c>
      <c r="S81" s="125" t="s">
        <v>7130</v>
      </c>
      <c r="T81" s="129" t="n">
        <v>45.73392062</v>
      </c>
      <c r="U81" s="129" t="n">
        <v>4.57</v>
      </c>
      <c r="V81" s="129" t="n">
        <v>457.3</v>
      </c>
      <c r="W81" s="129" t="s">
        <v>7141</v>
      </c>
      <c r="X81" s="129" t="s">
        <v>7123</v>
      </c>
      <c r="Y81" s="129" t="n">
        <v>0</v>
      </c>
      <c r="Z81" s="129" t="n">
        <v>1</v>
      </c>
      <c r="AA81" s="184"/>
    </row>
    <row r="82" customFormat="false" ht="40.5" hidden="false" customHeight="true" outlineLevel="0" collapsed="false">
      <c r="A82" s="62" t="s">
        <v>7297</v>
      </c>
      <c r="B82" s="129" t="s">
        <v>2130</v>
      </c>
      <c r="C82" s="129" t="s">
        <v>589</v>
      </c>
      <c r="D82" s="181" t="s">
        <v>299</v>
      </c>
      <c r="E82" s="125" t="s">
        <v>7134</v>
      </c>
      <c r="F82" s="125" t="s">
        <v>7135</v>
      </c>
      <c r="G82" s="125" t="s">
        <v>7136</v>
      </c>
      <c r="H82" s="125" t="s">
        <v>7108</v>
      </c>
      <c r="I82" s="125" t="s">
        <v>7137</v>
      </c>
      <c r="J82" s="125" t="s">
        <v>7152</v>
      </c>
      <c r="K82" s="182" t="s">
        <v>7120</v>
      </c>
      <c r="L82" s="182" t="s">
        <v>2131</v>
      </c>
      <c r="M82" s="182" t="s">
        <v>7110</v>
      </c>
      <c r="N82" s="129" t="s">
        <v>7139</v>
      </c>
      <c r="O82" s="182" t="s">
        <v>7298</v>
      </c>
      <c r="P82" s="183" t="n">
        <v>43150</v>
      </c>
      <c r="Q82" s="183" t="n">
        <v>43150</v>
      </c>
      <c r="R82" s="129" t="n">
        <v>1</v>
      </c>
      <c r="S82" s="125" t="s">
        <v>7122</v>
      </c>
      <c r="T82" s="129" t="n">
        <v>14.01145045</v>
      </c>
      <c r="U82" s="129" t="n">
        <v>1.4</v>
      </c>
      <c r="V82" s="129" t="n">
        <v>140.1</v>
      </c>
      <c r="W82" s="129" t="s">
        <v>7141</v>
      </c>
      <c r="X82" s="129" t="s">
        <v>7123</v>
      </c>
      <c r="Y82" s="129" t="n">
        <v>0</v>
      </c>
      <c r="Z82" s="129" t="n">
        <v>1</v>
      </c>
      <c r="AA82" s="184"/>
    </row>
    <row r="83" customFormat="false" ht="40.5" hidden="false" customHeight="true" outlineLevel="0" collapsed="false">
      <c r="A83" s="62" t="s">
        <v>7299</v>
      </c>
      <c r="B83" s="129" t="s">
        <v>2132</v>
      </c>
      <c r="C83" s="129" t="s">
        <v>589</v>
      </c>
      <c r="D83" s="181" t="s">
        <v>299</v>
      </c>
      <c r="E83" s="125" t="s">
        <v>7134</v>
      </c>
      <c r="F83" s="125" t="s">
        <v>7135</v>
      </c>
      <c r="G83" s="125" t="s">
        <v>7136</v>
      </c>
      <c r="H83" s="125" t="s">
        <v>7108</v>
      </c>
      <c r="I83" s="125" t="s">
        <v>7137</v>
      </c>
      <c r="J83" s="125" t="s">
        <v>7152</v>
      </c>
      <c r="K83" s="182" t="s">
        <v>7120</v>
      </c>
      <c r="L83" s="182" t="s">
        <v>2133</v>
      </c>
      <c r="M83" s="182" t="s">
        <v>7110</v>
      </c>
      <c r="N83" s="129" t="s">
        <v>7139</v>
      </c>
      <c r="O83" s="182" t="s">
        <v>7300</v>
      </c>
      <c r="P83" s="183" t="n">
        <v>43150</v>
      </c>
      <c r="Q83" s="183" t="n">
        <v>43150</v>
      </c>
      <c r="R83" s="129" t="n">
        <v>1</v>
      </c>
      <c r="S83" s="125" t="s">
        <v>7130</v>
      </c>
      <c r="T83" s="129" t="n">
        <v>7.459845319</v>
      </c>
      <c r="U83" s="129" t="n">
        <v>0.75</v>
      </c>
      <c r="V83" s="129" t="n">
        <v>74.6</v>
      </c>
      <c r="W83" s="129" t="s">
        <v>7141</v>
      </c>
      <c r="X83" s="129" t="s">
        <v>7123</v>
      </c>
      <c r="Y83" s="129" t="n">
        <v>0</v>
      </c>
      <c r="Z83" s="129" t="n">
        <v>1</v>
      </c>
      <c r="AA83" s="184"/>
    </row>
    <row r="84" customFormat="false" ht="40.5" hidden="false" customHeight="true" outlineLevel="0" collapsed="false">
      <c r="A84" s="62" t="s">
        <v>7301</v>
      </c>
      <c r="B84" s="129" t="s">
        <v>2134</v>
      </c>
      <c r="C84" s="129" t="s">
        <v>589</v>
      </c>
      <c r="D84" s="181" t="s">
        <v>299</v>
      </c>
      <c r="E84" s="125" t="s">
        <v>7134</v>
      </c>
      <c r="F84" s="125" t="s">
        <v>7135</v>
      </c>
      <c r="G84" s="125" t="s">
        <v>7136</v>
      </c>
      <c r="H84" s="125" t="s">
        <v>7108</v>
      </c>
      <c r="I84" s="125" t="s">
        <v>7137</v>
      </c>
      <c r="J84" s="125" t="s">
        <v>7152</v>
      </c>
      <c r="K84" s="182" t="s">
        <v>7120</v>
      </c>
      <c r="L84" s="182" t="s">
        <v>2135</v>
      </c>
      <c r="M84" s="182" t="s">
        <v>7110</v>
      </c>
      <c r="N84" s="129" t="s">
        <v>7139</v>
      </c>
      <c r="O84" s="182" t="s">
        <v>7302</v>
      </c>
      <c r="P84" s="183" t="n">
        <v>43150</v>
      </c>
      <c r="Q84" s="183" t="n">
        <v>43150</v>
      </c>
      <c r="R84" s="129" t="n">
        <v>3</v>
      </c>
      <c r="S84" s="125" t="s">
        <v>7122</v>
      </c>
      <c r="T84" s="129" t="n">
        <v>10.96867678</v>
      </c>
      <c r="U84" s="129" t="n">
        <v>1.1</v>
      </c>
      <c r="V84" s="129" t="n">
        <v>109.7</v>
      </c>
      <c r="W84" s="129" t="s">
        <v>7141</v>
      </c>
      <c r="X84" s="129" t="s">
        <v>7123</v>
      </c>
      <c r="Y84" s="129" t="n">
        <v>0</v>
      </c>
      <c r="Z84" s="129" t="n">
        <v>1</v>
      </c>
      <c r="AA84" s="184"/>
    </row>
    <row r="85" customFormat="false" ht="40.5" hidden="false" customHeight="true" outlineLevel="0" collapsed="false">
      <c r="A85" s="62" t="s">
        <v>7303</v>
      </c>
      <c r="B85" s="129" t="s">
        <v>2136</v>
      </c>
      <c r="C85" s="129" t="s">
        <v>589</v>
      </c>
      <c r="D85" s="181" t="s">
        <v>299</v>
      </c>
      <c r="E85" s="125" t="s">
        <v>7134</v>
      </c>
      <c r="F85" s="125" t="s">
        <v>7135</v>
      </c>
      <c r="G85" s="125" t="s">
        <v>7136</v>
      </c>
      <c r="H85" s="125" t="s">
        <v>7108</v>
      </c>
      <c r="I85" s="125" t="s">
        <v>7137</v>
      </c>
      <c r="J85" s="125" t="s">
        <v>7158</v>
      </c>
      <c r="K85" s="182" t="s">
        <v>7120</v>
      </c>
      <c r="L85" s="182" t="s">
        <v>2137</v>
      </c>
      <c r="M85" s="182" t="s">
        <v>7110</v>
      </c>
      <c r="N85" s="129" t="s">
        <v>7139</v>
      </c>
      <c r="O85" s="182" t="s">
        <v>7304</v>
      </c>
      <c r="P85" s="183" t="n">
        <v>43150</v>
      </c>
      <c r="Q85" s="183" t="n">
        <v>43150</v>
      </c>
      <c r="R85" s="129" t="n">
        <v>1</v>
      </c>
      <c r="S85" s="125" t="s">
        <v>7130</v>
      </c>
      <c r="T85" s="129" t="n">
        <v>0</v>
      </c>
      <c r="U85" s="129" t="n">
        <v>0</v>
      </c>
      <c r="V85" s="129" t="n">
        <v>5.3</v>
      </c>
      <c r="W85" s="129" t="s">
        <v>7141</v>
      </c>
      <c r="X85" s="129" t="s">
        <v>7123</v>
      </c>
      <c r="Y85" s="129" t="n">
        <v>0</v>
      </c>
      <c r="Z85" s="129" t="n">
        <v>1</v>
      </c>
      <c r="AA85" s="184"/>
    </row>
    <row r="86" customFormat="false" ht="40.5" hidden="false" customHeight="true" outlineLevel="0" collapsed="false">
      <c r="A86" s="62" t="s">
        <v>7305</v>
      </c>
      <c r="B86" s="129" t="s">
        <v>2138</v>
      </c>
      <c r="C86" s="129" t="s">
        <v>589</v>
      </c>
      <c r="D86" s="181" t="s">
        <v>299</v>
      </c>
      <c r="E86" s="125" t="s">
        <v>7134</v>
      </c>
      <c r="F86" s="125" t="s">
        <v>7135</v>
      </c>
      <c r="G86" s="125" t="s">
        <v>7136</v>
      </c>
      <c r="H86" s="125" t="s">
        <v>7108</v>
      </c>
      <c r="I86" s="125" t="s">
        <v>7137</v>
      </c>
      <c r="J86" s="125" t="s">
        <v>7158</v>
      </c>
      <c r="K86" s="182" t="s">
        <v>7120</v>
      </c>
      <c r="L86" s="182" t="s">
        <v>2139</v>
      </c>
      <c r="M86" s="182" t="s">
        <v>7110</v>
      </c>
      <c r="N86" s="129" t="s">
        <v>7139</v>
      </c>
      <c r="O86" s="182" t="s">
        <v>7306</v>
      </c>
      <c r="P86" s="183" t="n">
        <v>43150</v>
      </c>
      <c r="Q86" s="183" t="n">
        <v>43150</v>
      </c>
      <c r="R86" s="129" t="n">
        <v>1</v>
      </c>
      <c r="S86" s="125" t="s">
        <v>7130</v>
      </c>
      <c r="T86" s="129" t="n">
        <v>0</v>
      </c>
      <c r="U86" s="129" t="n">
        <v>0</v>
      </c>
      <c r="V86" s="129" t="n">
        <v>0</v>
      </c>
      <c r="W86" s="129" t="s">
        <v>7141</v>
      </c>
      <c r="X86" s="129" t="s">
        <v>7123</v>
      </c>
      <c r="Y86" s="129" t="n">
        <v>0</v>
      </c>
      <c r="Z86" s="129" t="n">
        <v>1</v>
      </c>
      <c r="AA86" s="184"/>
    </row>
    <row r="87" customFormat="false" ht="40.5" hidden="false" customHeight="true" outlineLevel="0" collapsed="false">
      <c r="A87" s="62" t="s">
        <v>7307</v>
      </c>
      <c r="B87" s="129" t="s">
        <v>2140</v>
      </c>
      <c r="C87" s="129" t="s">
        <v>589</v>
      </c>
      <c r="D87" s="181" t="s">
        <v>299</v>
      </c>
      <c r="E87" s="125" t="s">
        <v>7134</v>
      </c>
      <c r="F87" s="125" t="s">
        <v>7135</v>
      </c>
      <c r="G87" s="125" t="s">
        <v>7136</v>
      </c>
      <c r="H87" s="125" t="s">
        <v>7108</v>
      </c>
      <c r="I87" s="125" t="s">
        <v>7137</v>
      </c>
      <c r="J87" s="125" t="s">
        <v>7152</v>
      </c>
      <c r="K87" s="182" t="s">
        <v>7120</v>
      </c>
      <c r="L87" s="182" t="s">
        <v>2141</v>
      </c>
      <c r="M87" s="182" t="s">
        <v>7110</v>
      </c>
      <c r="N87" s="129" t="s">
        <v>7139</v>
      </c>
      <c r="O87" s="182" t="s">
        <v>7308</v>
      </c>
      <c r="P87" s="183" t="n">
        <v>43151</v>
      </c>
      <c r="Q87" s="183" t="n">
        <v>43151</v>
      </c>
      <c r="R87" s="129" t="n">
        <v>1</v>
      </c>
      <c r="S87" s="125" t="s">
        <v>7122</v>
      </c>
      <c r="T87" s="129" t="n">
        <v>0</v>
      </c>
      <c r="U87" s="129" t="n">
        <v>0</v>
      </c>
      <c r="V87" s="129" t="n">
        <v>0</v>
      </c>
      <c r="W87" s="129" t="s">
        <v>7141</v>
      </c>
      <c r="X87" s="129" t="s">
        <v>7123</v>
      </c>
      <c r="Y87" s="129" t="n">
        <v>0</v>
      </c>
      <c r="Z87" s="129" t="n">
        <v>1</v>
      </c>
      <c r="AA87" s="184"/>
    </row>
    <row r="88" customFormat="false" ht="40.5" hidden="false" customHeight="true" outlineLevel="0" collapsed="false">
      <c r="A88" s="62" t="s">
        <v>7309</v>
      </c>
      <c r="B88" s="129" t="s">
        <v>2142</v>
      </c>
      <c r="C88" s="129" t="s">
        <v>589</v>
      </c>
      <c r="D88" s="181" t="s">
        <v>299</v>
      </c>
      <c r="E88" s="125" t="s">
        <v>7134</v>
      </c>
      <c r="F88" s="125" t="s">
        <v>7135</v>
      </c>
      <c r="G88" s="125" t="s">
        <v>7136</v>
      </c>
      <c r="H88" s="125" t="s">
        <v>7108</v>
      </c>
      <c r="I88" s="125" t="s">
        <v>7137</v>
      </c>
      <c r="J88" s="125" t="s">
        <v>7152</v>
      </c>
      <c r="K88" s="182" t="s">
        <v>7120</v>
      </c>
      <c r="L88" s="182" t="s">
        <v>2143</v>
      </c>
      <c r="M88" s="182" t="s">
        <v>7110</v>
      </c>
      <c r="N88" s="129" t="s">
        <v>7139</v>
      </c>
      <c r="O88" s="182" t="s">
        <v>7310</v>
      </c>
      <c r="P88" s="183" t="n">
        <v>43151</v>
      </c>
      <c r="Q88" s="183" t="n">
        <v>43152</v>
      </c>
      <c r="R88" s="129" t="n">
        <v>5</v>
      </c>
      <c r="S88" s="125" t="s">
        <v>7130</v>
      </c>
      <c r="T88" s="129" t="n">
        <v>12.29573158</v>
      </c>
      <c r="U88" s="129" t="n">
        <v>1.23</v>
      </c>
      <c r="V88" s="129" t="n">
        <v>123</v>
      </c>
      <c r="W88" s="129" t="s">
        <v>7141</v>
      </c>
      <c r="X88" s="129" t="s">
        <v>7123</v>
      </c>
      <c r="Y88" s="129" t="n">
        <v>0</v>
      </c>
      <c r="Z88" s="129" t="n">
        <v>1</v>
      </c>
      <c r="AA88" s="184"/>
    </row>
    <row r="89" customFormat="false" ht="40.5" hidden="false" customHeight="true" outlineLevel="0" collapsed="false">
      <c r="A89" s="62" t="s">
        <v>7311</v>
      </c>
      <c r="B89" s="129" t="s">
        <v>2144</v>
      </c>
      <c r="C89" s="129" t="s">
        <v>589</v>
      </c>
      <c r="D89" s="181" t="s">
        <v>299</v>
      </c>
      <c r="E89" s="125" t="s">
        <v>7134</v>
      </c>
      <c r="F89" s="125" t="s">
        <v>7135</v>
      </c>
      <c r="G89" s="125" t="s">
        <v>7136</v>
      </c>
      <c r="H89" s="125" t="s">
        <v>7108</v>
      </c>
      <c r="I89" s="125" t="s">
        <v>7137</v>
      </c>
      <c r="J89" s="125" t="s">
        <v>7152</v>
      </c>
      <c r="K89" s="182" t="s">
        <v>7120</v>
      </c>
      <c r="L89" s="182" t="s">
        <v>2145</v>
      </c>
      <c r="M89" s="182" t="s">
        <v>7110</v>
      </c>
      <c r="N89" s="129" t="s">
        <v>7139</v>
      </c>
      <c r="O89" s="182" t="s">
        <v>7312</v>
      </c>
      <c r="P89" s="183" t="n">
        <v>43152</v>
      </c>
      <c r="Q89" s="183" t="n">
        <v>43152</v>
      </c>
      <c r="R89" s="129" t="n">
        <v>1</v>
      </c>
      <c r="S89" s="125" t="s">
        <v>7130</v>
      </c>
      <c r="T89" s="129" t="n">
        <v>36.01711971</v>
      </c>
      <c r="U89" s="129" t="n">
        <v>3.6</v>
      </c>
      <c r="V89" s="129" t="n">
        <v>360.2</v>
      </c>
      <c r="W89" s="129" t="s">
        <v>7141</v>
      </c>
      <c r="X89" s="129" t="s">
        <v>7123</v>
      </c>
      <c r="Y89" s="129" t="n">
        <v>0</v>
      </c>
      <c r="Z89" s="129" t="n">
        <v>1</v>
      </c>
      <c r="AA89" s="184"/>
    </row>
    <row r="90" customFormat="false" ht="40.5" hidden="false" customHeight="true" outlineLevel="0" collapsed="false">
      <c r="A90" s="62" t="s">
        <v>7313</v>
      </c>
      <c r="B90" s="129" t="s">
        <v>2146</v>
      </c>
      <c r="C90" s="129" t="s">
        <v>589</v>
      </c>
      <c r="D90" s="181" t="s">
        <v>299</v>
      </c>
      <c r="E90" s="125" t="s">
        <v>7134</v>
      </c>
      <c r="F90" s="125" t="s">
        <v>7135</v>
      </c>
      <c r="G90" s="125" t="s">
        <v>7136</v>
      </c>
      <c r="H90" s="125" t="s">
        <v>7108</v>
      </c>
      <c r="I90" s="125" t="s">
        <v>7137</v>
      </c>
      <c r="J90" s="125" t="s">
        <v>7152</v>
      </c>
      <c r="K90" s="182" t="s">
        <v>7120</v>
      </c>
      <c r="L90" s="182" t="s">
        <v>2147</v>
      </c>
      <c r="M90" s="182" t="s">
        <v>7110</v>
      </c>
      <c r="N90" s="129" t="s">
        <v>7139</v>
      </c>
      <c r="O90" s="182" t="s">
        <v>7314</v>
      </c>
      <c r="P90" s="183" t="n">
        <v>43152</v>
      </c>
      <c r="Q90" s="183" t="n">
        <v>43152</v>
      </c>
      <c r="R90" s="129" t="n">
        <v>1</v>
      </c>
      <c r="S90" s="125" t="s">
        <v>7130</v>
      </c>
      <c r="T90" s="129" t="n">
        <v>35.06105273</v>
      </c>
      <c r="U90" s="129" t="n">
        <v>3.51</v>
      </c>
      <c r="V90" s="129" t="n">
        <v>350.6</v>
      </c>
      <c r="W90" s="129" t="s">
        <v>7141</v>
      </c>
      <c r="X90" s="129" t="s">
        <v>7123</v>
      </c>
      <c r="Y90" s="129" t="n">
        <v>0</v>
      </c>
      <c r="Z90" s="129" t="n">
        <v>1</v>
      </c>
      <c r="AA90" s="184"/>
    </row>
    <row r="91" customFormat="false" ht="40.5" hidden="false" customHeight="true" outlineLevel="0" collapsed="false">
      <c r="A91" s="62" t="s">
        <v>7315</v>
      </c>
      <c r="B91" s="129" t="s">
        <v>2148</v>
      </c>
      <c r="C91" s="129" t="s">
        <v>589</v>
      </c>
      <c r="D91" s="181" t="s">
        <v>299</v>
      </c>
      <c r="E91" s="125" t="s">
        <v>7134</v>
      </c>
      <c r="F91" s="125" t="s">
        <v>7135</v>
      </c>
      <c r="G91" s="125" t="s">
        <v>7136</v>
      </c>
      <c r="H91" s="125" t="s">
        <v>7108</v>
      </c>
      <c r="I91" s="125" t="s">
        <v>7137</v>
      </c>
      <c r="J91" s="125" t="s">
        <v>7158</v>
      </c>
      <c r="K91" s="182" t="s">
        <v>7120</v>
      </c>
      <c r="L91" s="182" t="s">
        <v>2149</v>
      </c>
      <c r="M91" s="182" t="s">
        <v>7110</v>
      </c>
      <c r="N91" s="129" t="s">
        <v>7139</v>
      </c>
      <c r="O91" s="182" t="s">
        <v>7316</v>
      </c>
      <c r="P91" s="183" t="n">
        <v>43152</v>
      </c>
      <c r="Q91" s="183" t="n">
        <v>43152</v>
      </c>
      <c r="R91" s="129" t="n">
        <v>1</v>
      </c>
      <c r="S91" s="125" t="s">
        <v>7130</v>
      </c>
      <c r="T91" s="129" t="n">
        <v>94.21152173</v>
      </c>
      <c r="U91" s="129" t="n">
        <v>9.42</v>
      </c>
      <c r="V91" s="129" t="n">
        <v>942.1</v>
      </c>
      <c r="W91" s="129" t="s">
        <v>7141</v>
      </c>
      <c r="X91" s="129" t="s">
        <v>7123</v>
      </c>
      <c r="Y91" s="129" t="n">
        <v>0</v>
      </c>
      <c r="Z91" s="129" t="n">
        <v>1</v>
      </c>
      <c r="AA91" s="184"/>
    </row>
    <row r="92" customFormat="false" ht="40.5" hidden="false" customHeight="true" outlineLevel="0" collapsed="false">
      <c r="A92" s="62" t="s">
        <v>7317</v>
      </c>
      <c r="B92" s="129" t="s">
        <v>2150</v>
      </c>
      <c r="C92" s="129" t="s">
        <v>589</v>
      </c>
      <c r="D92" s="181" t="s">
        <v>299</v>
      </c>
      <c r="E92" s="125" t="s">
        <v>7134</v>
      </c>
      <c r="F92" s="125" t="s">
        <v>7135</v>
      </c>
      <c r="G92" s="125" t="s">
        <v>7136</v>
      </c>
      <c r="H92" s="125" t="s">
        <v>7108</v>
      </c>
      <c r="I92" s="125" t="s">
        <v>7137</v>
      </c>
      <c r="J92" s="125" t="s">
        <v>7158</v>
      </c>
      <c r="K92" s="182" t="s">
        <v>7120</v>
      </c>
      <c r="L92" s="182" t="s">
        <v>2151</v>
      </c>
      <c r="M92" s="182" t="s">
        <v>7110</v>
      </c>
      <c r="N92" s="129" t="s">
        <v>7139</v>
      </c>
      <c r="O92" s="182" t="s">
        <v>7318</v>
      </c>
      <c r="P92" s="183" t="n">
        <v>43152</v>
      </c>
      <c r="Q92" s="183" t="n">
        <v>43152</v>
      </c>
      <c r="R92" s="129" t="n">
        <v>4</v>
      </c>
      <c r="S92" s="125" t="s">
        <v>7130</v>
      </c>
      <c r="T92" s="129" t="n">
        <v>10.85010359</v>
      </c>
      <c r="U92" s="129" t="n">
        <v>1.09</v>
      </c>
      <c r="V92" s="129" t="n">
        <v>108.5</v>
      </c>
      <c r="W92" s="129" t="s">
        <v>7141</v>
      </c>
      <c r="X92" s="129" t="s">
        <v>7123</v>
      </c>
      <c r="Y92" s="129" t="n">
        <v>0</v>
      </c>
      <c r="Z92" s="129" t="n">
        <v>1</v>
      </c>
      <c r="AA92" s="184"/>
    </row>
    <row r="93" customFormat="false" ht="40.5" hidden="false" customHeight="true" outlineLevel="0" collapsed="false">
      <c r="A93" s="62" t="s">
        <v>7319</v>
      </c>
      <c r="B93" s="129" t="s">
        <v>2152</v>
      </c>
      <c r="C93" s="129" t="s">
        <v>589</v>
      </c>
      <c r="D93" s="181" t="s">
        <v>299</v>
      </c>
      <c r="E93" s="125" t="s">
        <v>7134</v>
      </c>
      <c r="F93" s="125" t="s">
        <v>7135</v>
      </c>
      <c r="G93" s="125" t="s">
        <v>7136</v>
      </c>
      <c r="H93" s="125" t="s">
        <v>7108</v>
      </c>
      <c r="I93" s="125" t="s">
        <v>7137</v>
      </c>
      <c r="J93" s="125" t="s">
        <v>7158</v>
      </c>
      <c r="K93" s="182" t="s">
        <v>7120</v>
      </c>
      <c r="L93" s="182" t="s">
        <v>2153</v>
      </c>
      <c r="M93" s="182" t="s">
        <v>7110</v>
      </c>
      <c r="N93" s="129" t="s">
        <v>7139</v>
      </c>
      <c r="O93" s="182" t="s">
        <v>7320</v>
      </c>
      <c r="P93" s="183" t="n">
        <v>43152</v>
      </c>
      <c r="Q93" s="183" t="n">
        <v>43152</v>
      </c>
      <c r="R93" s="129" t="n">
        <v>1</v>
      </c>
      <c r="S93" s="125" t="s">
        <v>7130</v>
      </c>
      <c r="T93" s="129" t="n">
        <v>20.25246244</v>
      </c>
      <c r="U93" s="129" t="n">
        <v>2.03</v>
      </c>
      <c r="V93" s="129" t="n">
        <v>202.5</v>
      </c>
      <c r="W93" s="129" t="s">
        <v>7141</v>
      </c>
      <c r="X93" s="129" t="s">
        <v>7123</v>
      </c>
      <c r="Y93" s="129" t="n">
        <v>0</v>
      </c>
      <c r="Z93" s="129" t="n">
        <v>1</v>
      </c>
      <c r="AA93" s="184"/>
    </row>
    <row r="94" customFormat="false" ht="40.5" hidden="false" customHeight="true" outlineLevel="0" collapsed="false">
      <c r="A94" s="62" t="s">
        <v>7321</v>
      </c>
      <c r="B94" s="129" t="s">
        <v>2154</v>
      </c>
      <c r="C94" s="129" t="s">
        <v>589</v>
      </c>
      <c r="D94" s="181" t="s">
        <v>299</v>
      </c>
      <c r="E94" s="125" t="s">
        <v>7134</v>
      </c>
      <c r="F94" s="125" t="s">
        <v>7135</v>
      </c>
      <c r="G94" s="125" t="s">
        <v>7136</v>
      </c>
      <c r="H94" s="125" t="s">
        <v>7108</v>
      </c>
      <c r="I94" s="125" t="s">
        <v>7137</v>
      </c>
      <c r="J94" s="125" t="s">
        <v>7152</v>
      </c>
      <c r="K94" s="182" t="s">
        <v>7120</v>
      </c>
      <c r="L94" s="182" t="s">
        <v>2155</v>
      </c>
      <c r="M94" s="182" t="s">
        <v>7110</v>
      </c>
      <c r="N94" s="129" t="s">
        <v>7139</v>
      </c>
      <c r="O94" s="182" t="s">
        <v>7322</v>
      </c>
      <c r="P94" s="183" t="n">
        <v>43152</v>
      </c>
      <c r="Q94" s="183" t="n">
        <v>43152</v>
      </c>
      <c r="R94" s="129" t="n">
        <v>1</v>
      </c>
      <c r="S94" s="125" t="s">
        <v>7130</v>
      </c>
      <c r="T94" s="129" t="n">
        <v>2.527211038</v>
      </c>
      <c r="U94" s="129" t="n">
        <v>0.25</v>
      </c>
      <c r="V94" s="129" t="n">
        <v>25.3</v>
      </c>
      <c r="W94" s="129" t="s">
        <v>7141</v>
      </c>
      <c r="X94" s="129" t="s">
        <v>7123</v>
      </c>
      <c r="Y94" s="129" t="n">
        <v>0</v>
      </c>
      <c r="Z94" s="129" t="n">
        <v>1</v>
      </c>
      <c r="AA94" s="184"/>
    </row>
    <row r="95" customFormat="false" ht="40.5" hidden="false" customHeight="true" outlineLevel="0" collapsed="false">
      <c r="A95" s="62" t="s">
        <v>7323</v>
      </c>
      <c r="B95" s="129" t="s">
        <v>2156</v>
      </c>
      <c r="C95" s="129" t="s">
        <v>589</v>
      </c>
      <c r="D95" s="181" t="s">
        <v>299</v>
      </c>
      <c r="E95" s="125" t="s">
        <v>7134</v>
      </c>
      <c r="F95" s="125" t="s">
        <v>7135</v>
      </c>
      <c r="G95" s="125" t="s">
        <v>7136</v>
      </c>
      <c r="H95" s="125" t="s">
        <v>7108</v>
      </c>
      <c r="I95" s="125" t="s">
        <v>7137</v>
      </c>
      <c r="J95" s="125" t="s">
        <v>7152</v>
      </c>
      <c r="K95" s="182" t="s">
        <v>7120</v>
      </c>
      <c r="L95" s="182" t="s">
        <v>2157</v>
      </c>
      <c r="M95" s="182" t="s">
        <v>7110</v>
      </c>
      <c r="N95" s="129" t="s">
        <v>7139</v>
      </c>
      <c r="O95" s="182" t="s">
        <v>7324</v>
      </c>
      <c r="P95" s="183" t="n">
        <v>43152</v>
      </c>
      <c r="Q95" s="183" t="n">
        <v>43152</v>
      </c>
      <c r="R95" s="129" t="n">
        <v>2</v>
      </c>
      <c r="S95" s="125" t="s">
        <v>7130</v>
      </c>
      <c r="T95" s="129" t="n">
        <v>16.37483757</v>
      </c>
      <c r="U95" s="129" t="n">
        <v>1.64</v>
      </c>
      <c r="V95" s="129" t="n">
        <v>163.7</v>
      </c>
      <c r="W95" s="129" t="s">
        <v>7141</v>
      </c>
      <c r="X95" s="129" t="s">
        <v>7123</v>
      </c>
      <c r="Y95" s="129" t="n">
        <v>0</v>
      </c>
      <c r="Z95" s="129" t="n">
        <v>1</v>
      </c>
      <c r="AA95" s="184"/>
    </row>
    <row r="96" customFormat="false" ht="40.5" hidden="false" customHeight="true" outlineLevel="0" collapsed="false">
      <c r="A96" s="62" t="s">
        <v>7325</v>
      </c>
      <c r="B96" s="129" t="s">
        <v>2158</v>
      </c>
      <c r="C96" s="129" t="s">
        <v>589</v>
      </c>
      <c r="D96" s="181" t="s">
        <v>299</v>
      </c>
      <c r="E96" s="125" t="s">
        <v>7134</v>
      </c>
      <c r="F96" s="125" t="s">
        <v>7135</v>
      </c>
      <c r="G96" s="125" t="s">
        <v>7136</v>
      </c>
      <c r="H96" s="125" t="s">
        <v>7108</v>
      </c>
      <c r="I96" s="125" t="s">
        <v>7137</v>
      </c>
      <c r="J96" s="125" t="s">
        <v>7152</v>
      </c>
      <c r="K96" s="182" t="s">
        <v>7120</v>
      </c>
      <c r="L96" s="182" t="s">
        <v>2159</v>
      </c>
      <c r="M96" s="182" t="s">
        <v>7110</v>
      </c>
      <c r="N96" s="129" t="s">
        <v>7139</v>
      </c>
      <c r="O96" s="182" t="s">
        <v>7326</v>
      </c>
      <c r="P96" s="183" t="n">
        <v>43152</v>
      </c>
      <c r="Q96" s="183" t="n">
        <v>43152</v>
      </c>
      <c r="R96" s="129" t="n">
        <v>2</v>
      </c>
      <c r="S96" s="125" t="s">
        <v>7130</v>
      </c>
      <c r="T96" s="129" t="n">
        <v>10.62740395</v>
      </c>
      <c r="U96" s="129" t="n">
        <v>1.06</v>
      </c>
      <c r="V96" s="129" t="n">
        <v>106.3</v>
      </c>
      <c r="W96" s="129" t="s">
        <v>7141</v>
      </c>
      <c r="X96" s="129" t="s">
        <v>7123</v>
      </c>
      <c r="Y96" s="129" t="n">
        <v>0</v>
      </c>
      <c r="Z96" s="129" t="n">
        <v>1</v>
      </c>
      <c r="AA96" s="184"/>
    </row>
    <row r="97" customFormat="false" ht="40.5" hidden="false" customHeight="true" outlineLevel="0" collapsed="false">
      <c r="A97" s="62" t="s">
        <v>7327</v>
      </c>
      <c r="B97" s="129" t="s">
        <v>2160</v>
      </c>
      <c r="C97" s="129" t="s">
        <v>589</v>
      </c>
      <c r="D97" s="181" t="s">
        <v>299</v>
      </c>
      <c r="E97" s="125" t="s">
        <v>7134</v>
      </c>
      <c r="F97" s="125" t="s">
        <v>7135</v>
      </c>
      <c r="G97" s="125" t="s">
        <v>7136</v>
      </c>
      <c r="H97" s="125" t="s">
        <v>7108</v>
      </c>
      <c r="I97" s="125" t="s">
        <v>7137</v>
      </c>
      <c r="J97" s="125" t="s">
        <v>7158</v>
      </c>
      <c r="K97" s="182" t="s">
        <v>7120</v>
      </c>
      <c r="L97" s="182" t="s">
        <v>2161</v>
      </c>
      <c r="M97" s="182" t="s">
        <v>7110</v>
      </c>
      <c r="N97" s="129" t="s">
        <v>7139</v>
      </c>
      <c r="O97" s="182" t="s">
        <v>7328</v>
      </c>
      <c r="P97" s="183" t="n">
        <v>43152</v>
      </c>
      <c r="Q97" s="183" t="n">
        <v>43152</v>
      </c>
      <c r="R97" s="129" t="n">
        <v>1</v>
      </c>
      <c r="S97" s="125" t="s">
        <v>7122</v>
      </c>
      <c r="T97" s="129" t="n">
        <v>39.063963</v>
      </c>
      <c r="U97" s="129" t="n">
        <v>3.91</v>
      </c>
      <c r="V97" s="129" t="n">
        <v>390.6</v>
      </c>
      <c r="W97" s="129" t="s">
        <v>7141</v>
      </c>
      <c r="X97" s="129" t="s">
        <v>7123</v>
      </c>
      <c r="Y97" s="129" t="n">
        <v>0</v>
      </c>
      <c r="Z97" s="129" t="n">
        <v>1</v>
      </c>
      <c r="AA97" s="184"/>
    </row>
    <row r="98" customFormat="false" ht="40.5" hidden="false" customHeight="true" outlineLevel="0" collapsed="false">
      <c r="A98" s="62" t="s">
        <v>7329</v>
      </c>
      <c r="B98" s="129" t="s">
        <v>2162</v>
      </c>
      <c r="C98" s="129" t="s">
        <v>589</v>
      </c>
      <c r="D98" s="181" t="s">
        <v>299</v>
      </c>
      <c r="E98" s="125" t="s">
        <v>7134</v>
      </c>
      <c r="F98" s="125" t="s">
        <v>7135</v>
      </c>
      <c r="G98" s="125" t="s">
        <v>7136</v>
      </c>
      <c r="H98" s="125" t="s">
        <v>7108</v>
      </c>
      <c r="I98" s="125" t="s">
        <v>7137</v>
      </c>
      <c r="J98" s="125" t="s">
        <v>7152</v>
      </c>
      <c r="K98" s="182" t="s">
        <v>7120</v>
      </c>
      <c r="L98" s="182" t="s">
        <v>2163</v>
      </c>
      <c r="M98" s="182" t="s">
        <v>7110</v>
      </c>
      <c r="N98" s="129" t="s">
        <v>7139</v>
      </c>
      <c r="O98" s="182" t="s">
        <v>7330</v>
      </c>
      <c r="P98" s="183" t="n">
        <v>43152</v>
      </c>
      <c r="Q98" s="183" t="n">
        <v>43152</v>
      </c>
      <c r="R98" s="129" t="n">
        <v>1</v>
      </c>
      <c r="S98" s="125" t="s">
        <v>7130</v>
      </c>
      <c r="T98" s="129" t="n">
        <v>0</v>
      </c>
      <c r="U98" s="129" t="n">
        <v>0</v>
      </c>
      <c r="V98" s="129" t="n">
        <v>2.2</v>
      </c>
      <c r="W98" s="129" t="s">
        <v>7141</v>
      </c>
      <c r="X98" s="129" t="s">
        <v>7123</v>
      </c>
      <c r="Y98" s="129" t="n">
        <v>0</v>
      </c>
      <c r="Z98" s="129" t="n">
        <v>1</v>
      </c>
      <c r="AA98" s="184"/>
    </row>
    <row r="99" customFormat="false" ht="40.5" hidden="false" customHeight="true" outlineLevel="0" collapsed="false">
      <c r="A99" s="62" t="s">
        <v>7331</v>
      </c>
      <c r="B99" s="129" t="s">
        <v>2164</v>
      </c>
      <c r="C99" s="129" t="s">
        <v>589</v>
      </c>
      <c r="D99" s="181" t="s">
        <v>299</v>
      </c>
      <c r="E99" s="125" t="s">
        <v>7134</v>
      </c>
      <c r="F99" s="125" t="s">
        <v>7135</v>
      </c>
      <c r="G99" s="125" t="s">
        <v>7136</v>
      </c>
      <c r="H99" s="125" t="s">
        <v>7108</v>
      </c>
      <c r="I99" s="125" t="s">
        <v>7137</v>
      </c>
      <c r="J99" s="125" t="s">
        <v>7152</v>
      </c>
      <c r="K99" s="182" t="s">
        <v>7120</v>
      </c>
      <c r="L99" s="182" t="s">
        <v>2165</v>
      </c>
      <c r="M99" s="182" t="s">
        <v>7110</v>
      </c>
      <c r="N99" s="129" t="s">
        <v>7139</v>
      </c>
      <c r="O99" s="182" t="s">
        <v>7332</v>
      </c>
      <c r="P99" s="183" t="n">
        <v>43152</v>
      </c>
      <c r="Q99" s="183" t="n">
        <v>43152</v>
      </c>
      <c r="R99" s="129" t="n">
        <v>1</v>
      </c>
      <c r="S99" s="125" t="s">
        <v>7130</v>
      </c>
      <c r="T99" s="129" t="n">
        <v>102.7719239</v>
      </c>
      <c r="U99" s="129" t="n">
        <v>10.28</v>
      </c>
      <c r="V99" s="129" t="n">
        <v>1027.7</v>
      </c>
      <c r="W99" s="129" t="s">
        <v>7141</v>
      </c>
      <c r="X99" s="129" t="s">
        <v>7123</v>
      </c>
      <c r="Y99" s="129" t="n">
        <v>0</v>
      </c>
      <c r="Z99" s="129" t="n">
        <v>1</v>
      </c>
      <c r="AA99" s="184"/>
    </row>
    <row r="100" customFormat="false" ht="40.5" hidden="false" customHeight="true" outlineLevel="0" collapsed="false">
      <c r="A100" s="62" t="s">
        <v>7333</v>
      </c>
      <c r="B100" s="129" t="s">
        <v>2166</v>
      </c>
      <c r="C100" s="129" t="s">
        <v>589</v>
      </c>
      <c r="D100" s="181" t="s">
        <v>299</v>
      </c>
      <c r="E100" s="125" t="s">
        <v>7134</v>
      </c>
      <c r="F100" s="125" t="s">
        <v>7135</v>
      </c>
      <c r="G100" s="125" t="s">
        <v>7136</v>
      </c>
      <c r="H100" s="125" t="s">
        <v>7108</v>
      </c>
      <c r="I100" s="125" t="s">
        <v>7137</v>
      </c>
      <c r="J100" s="125" t="s">
        <v>7158</v>
      </c>
      <c r="K100" s="182" t="s">
        <v>7120</v>
      </c>
      <c r="L100" s="182" t="s">
        <v>2167</v>
      </c>
      <c r="M100" s="182" t="s">
        <v>7110</v>
      </c>
      <c r="N100" s="129" t="s">
        <v>7139</v>
      </c>
      <c r="O100" s="182" t="s">
        <v>7334</v>
      </c>
      <c r="P100" s="183" t="n">
        <v>43152</v>
      </c>
      <c r="Q100" s="183" t="n">
        <v>43152</v>
      </c>
      <c r="R100" s="129" t="n">
        <v>2</v>
      </c>
      <c r="S100" s="125" t="s">
        <v>7130</v>
      </c>
      <c r="T100" s="129" t="n">
        <v>5.342413851</v>
      </c>
      <c r="U100" s="129" t="n">
        <v>0.53</v>
      </c>
      <c r="V100" s="129" t="n">
        <v>53.4</v>
      </c>
      <c r="W100" s="129" t="s">
        <v>7141</v>
      </c>
      <c r="X100" s="129" t="s">
        <v>7123</v>
      </c>
      <c r="Y100" s="129" t="n">
        <v>0</v>
      </c>
      <c r="Z100" s="129" t="n">
        <v>1</v>
      </c>
      <c r="AA100" s="184"/>
    </row>
    <row r="101" customFormat="false" ht="40.5" hidden="false" customHeight="true" outlineLevel="0" collapsed="false">
      <c r="A101" s="62" t="s">
        <v>7335</v>
      </c>
      <c r="B101" s="129" t="s">
        <v>2168</v>
      </c>
      <c r="C101" s="129" t="s">
        <v>589</v>
      </c>
      <c r="D101" s="181" t="s">
        <v>299</v>
      </c>
      <c r="E101" s="125" t="s">
        <v>7134</v>
      </c>
      <c r="F101" s="125" t="s">
        <v>7135</v>
      </c>
      <c r="G101" s="125" t="s">
        <v>7136</v>
      </c>
      <c r="H101" s="125" t="s">
        <v>7108</v>
      </c>
      <c r="I101" s="125" t="s">
        <v>7137</v>
      </c>
      <c r="J101" s="125" t="s">
        <v>7158</v>
      </c>
      <c r="K101" s="182" t="s">
        <v>7120</v>
      </c>
      <c r="L101" s="182" t="s">
        <v>2169</v>
      </c>
      <c r="M101" s="182" t="s">
        <v>7110</v>
      </c>
      <c r="N101" s="129" t="s">
        <v>7139</v>
      </c>
      <c r="O101" s="182" t="s">
        <v>7336</v>
      </c>
      <c r="P101" s="183" t="n">
        <v>43152</v>
      </c>
      <c r="Q101" s="183" t="n">
        <v>43152</v>
      </c>
      <c r="R101" s="129" t="n">
        <v>1</v>
      </c>
      <c r="S101" s="125" t="s">
        <v>7130</v>
      </c>
      <c r="T101" s="129" t="n">
        <v>0</v>
      </c>
      <c r="U101" s="129" t="n">
        <v>0</v>
      </c>
      <c r="V101" s="129" t="n">
        <v>2.9</v>
      </c>
      <c r="W101" s="129" t="s">
        <v>7141</v>
      </c>
      <c r="X101" s="129" t="s">
        <v>7123</v>
      </c>
      <c r="Y101" s="129" t="n">
        <v>0</v>
      </c>
      <c r="Z101" s="129" t="n">
        <v>1</v>
      </c>
      <c r="AA101" s="184"/>
    </row>
    <row r="102" customFormat="false" ht="40.5" hidden="false" customHeight="true" outlineLevel="0" collapsed="false">
      <c r="A102" s="62" t="s">
        <v>7337</v>
      </c>
      <c r="B102" s="129" t="s">
        <v>2170</v>
      </c>
      <c r="C102" s="129" t="s">
        <v>589</v>
      </c>
      <c r="D102" s="181" t="s">
        <v>299</v>
      </c>
      <c r="E102" s="125" t="s">
        <v>7134</v>
      </c>
      <c r="F102" s="125" t="s">
        <v>7135</v>
      </c>
      <c r="G102" s="125" t="s">
        <v>7136</v>
      </c>
      <c r="H102" s="125" t="s">
        <v>7108</v>
      </c>
      <c r="I102" s="125" t="s">
        <v>7137</v>
      </c>
      <c r="J102" s="125" t="s">
        <v>7158</v>
      </c>
      <c r="K102" s="182" t="s">
        <v>7120</v>
      </c>
      <c r="L102" s="182" t="s">
        <v>2171</v>
      </c>
      <c r="M102" s="182" t="s">
        <v>7110</v>
      </c>
      <c r="N102" s="129" t="s">
        <v>7139</v>
      </c>
      <c r="O102" s="182" t="s">
        <v>7338</v>
      </c>
      <c r="P102" s="183" t="n">
        <v>43152</v>
      </c>
      <c r="Q102" s="183" t="n">
        <v>43152</v>
      </c>
      <c r="R102" s="129" t="n">
        <v>1</v>
      </c>
      <c r="S102" s="125" t="s">
        <v>7130</v>
      </c>
      <c r="T102" s="129" t="n">
        <v>2.890791619</v>
      </c>
      <c r="U102" s="129" t="n">
        <v>0.29</v>
      </c>
      <c r="V102" s="129" t="n">
        <v>28.9</v>
      </c>
      <c r="W102" s="129" t="s">
        <v>7141</v>
      </c>
      <c r="X102" s="129" t="s">
        <v>7123</v>
      </c>
      <c r="Y102" s="129" t="n">
        <v>0</v>
      </c>
      <c r="Z102" s="129" t="n">
        <v>1</v>
      </c>
      <c r="AA102" s="184"/>
    </row>
    <row r="103" customFormat="false" ht="40.5" hidden="false" customHeight="true" outlineLevel="0" collapsed="false">
      <c r="A103" s="62" t="s">
        <v>7339</v>
      </c>
      <c r="B103" s="129" t="s">
        <v>2172</v>
      </c>
      <c r="C103" s="129" t="s">
        <v>589</v>
      </c>
      <c r="D103" s="181" t="s">
        <v>299</v>
      </c>
      <c r="E103" s="125" t="s">
        <v>7134</v>
      </c>
      <c r="F103" s="125" t="s">
        <v>7135</v>
      </c>
      <c r="G103" s="125" t="s">
        <v>7136</v>
      </c>
      <c r="H103" s="125" t="s">
        <v>7108</v>
      </c>
      <c r="I103" s="125" t="s">
        <v>7137</v>
      </c>
      <c r="J103" s="125" t="s">
        <v>7152</v>
      </c>
      <c r="K103" s="182" t="s">
        <v>7120</v>
      </c>
      <c r="L103" s="182" t="s">
        <v>2173</v>
      </c>
      <c r="M103" s="182" t="s">
        <v>7110</v>
      </c>
      <c r="N103" s="129" t="s">
        <v>7139</v>
      </c>
      <c r="O103" s="182" t="s">
        <v>7340</v>
      </c>
      <c r="P103" s="183" t="n">
        <v>43152</v>
      </c>
      <c r="Q103" s="183" t="n">
        <v>43152</v>
      </c>
      <c r="R103" s="129" t="n">
        <v>10</v>
      </c>
      <c r="S103" s="125" t="s">
        <v>7122</v>
      </c>
      <c r="T103" s="129" t="n">
        <v>175.7748024</v>
      </c>
      <c r="U103" s="129" t="n">
        <v>17.58</v>
      </c>
      <c r="V103" s="129" t="n">
        <v>1757.7</v>
      </c>
      <c r="W103" s="129" t="s">
        <v>7141</v>
      </c>
      <c r="X103" s="129" t="s">
        <v>7123</v>
      </c>
      <c r="Y103" s="129" t="n">
        <v>0</v>
      </c>
      <c r="Z103" s="129" t="n">
        <v>1</v>
      </c>
      <c r="AA103" s="184"/>
    </row>
    <row r="104" customFormat="false" ht="40.5" hidden="false" customHeight="true" outlineLevel="0" collapsed="false">
      <c r="A104" s="62" t="s">
        <v>7341</v>
      </c>
      <c r="B104" s="129" t="s">
        <v>2174</v>
      </c>
      <c r="C104" s="129" t="s">
        <v>589</v>
      </c>
      <c r="D104" s="181" t="s">
        <v>299</v>
      </c>
      <c r="E104" s="125" t="s">
        <v>7134</v>
      </c>
      <c r="F104" s="125" t="s">
        <v>7135</v>
      </c>
      <c r="G104" s="125" t="s">
        <v>7136</v>
      </c>
      <c r="H104" s="125" t="s">
        <v>7108</v>
      </c>
      <c r="I104" s="125" t="s">
        <v>7137</v>
      </c>
      <c r="J104" s="125" t="s">
        <v>7152</v>
      </c>
      <c r="K104" s="182" t="s">
        <v>7120</v>
      </c>
      <c r="L104" s="182" t="s">
        <v>2175</v>
      </c>
      <c r="M104" s="182" t="s">
        <v>7110</v>
      </c>
      <c r="N104" s="129" t="s">
        <v>7139</v>
      </c>
      <c r="O104" s="182" t="s">
        <v>7342</v>
      </c>
      <c r="P104" s="183" t="n">
        <v>43152</v>
      </c>
      <c r="Q104" s="183" t="n">
        <v>43152</v>
      </c>
      <c r="R104" s="129" t="n">
        <v>1</v>
      </c>
      <c r="S104" s="125" t="s">
        <v>7130</v>
      </c>
      <c r="T104" s="129" t="n">
        <v>0</v>
      </c>
      <c r="U104" s="129" t="n">
        <v>0</v>
      </c>
      <c r="V104" s="129" t="n">
        <v>0.5</v>
      </c>
      <c r="W104" s="129" t="s">
        <v>7141</v>
      </c>
      <c r="X104" s="129" t="s">
        <v>7123</v>
      </c>
      <c r="Y104" s="129" t="n">
        <v>0</v>
      </c>
      <c r="Z104" s="129" t="n">
        <v>1</v>
      </c>
      <c r="AA104" s="184"/>
    </row>
    <row r="105" customFormat="false" ht="40.5" hidden="false" customHeight="true" outlineLevel="0" collapsed="false">
      <c r="A105" s="62" t="s">
        <v>7343</v>
      </c>
      <c r="B105" s="129" t="s">
        <v>2176</v>
      </c>
      <c r="C105" s="129" t="s">
        <v>589</v>
      </c>
      <c r="D105" s="181" t="s">
        <v>299</v>
      </c>
      <c r="E105" s="125" t="s">
        <v>7134</v>
      </c>
      <c r="F105" s="125" t="s">
        <v>7135</v>
      </c>
      <c r="G105" s="125" t="s">
        <v>7136</v>
      </c>
      <c r="H105" s="125" t="s">
        <v>7108</v>
      </c>
      <c r="I105" s="125" t="s">
        <v>7137</v>
      </c>
      <c r="J105" s="125" t="s">
        <v>7152</v>
      </c>
      <c r="K105" s="182" t="s">
        <v>7120</v>
      </c>
      <c r="L105" s="182" t="s">
        <v>2177</v>
      </c>
      <c r="M105" s="182" t="s">
        <v>7110</v>
      </c>
      <c r="N105" s="129" t="s">
        <v>7139</v>
      </c>
      <c r="O105" s="182" t="s">
        <v>7344</v>
      </c>
      <c r="P105" s="183" t="n">
        <v>43152</v>
      </c>
      <c r="Q105" s="183" t="n">
        <v>43152</v>
      </c>
      <c r="R105" s="129" t="n">
        <v>1</v>
      </c>
      <c r="S105" s="125" t="s">
        <v>7122</v>
      </c>
      <c r="T105" s="129" t="n">
        <v>24.37892408</v>
      </c>
      <c r="U105" s="129" t="n">
        <v>2.44</v>
      </c>
      <c r="V105" s="129" t="n">
        <v>243.8</v>
      </c>
      <c r="W105" s="129" t="s">
        <v>7141</v>
      </c>
      <c r="X105" s="129" t="s">
        <v>7123</v>
      </c>
      <c r="Y105" s="129" t="n">
        <v>0</v>
      </c>
      <c r="Z105" s="129" t="n">
        <v>1</v>
      </c>
      <c r="AA105" s="184"/>
    </row>
    <row r="106" customFormat="false" ht="40.5" hidden="false" customHeight="true" outlineLevel="0" collapsed="false">
      <c r="A106" s="62" t="s">
        <v>7345</v>
      </c>
      <c r="B106" s="129" t="s">
        <v>2178</v>
      </c>
      <c r="C106" s="129" t="s">
        <v>589</v>
      </c>
      <c r="D106" s="181" t="s">
        <v>299</v>
      </c>
      <c r="E106" s="125" t="s">
        <v>7134</v>
      </c>
      <c r="F106" s="125" t="s">
        <v>7135</v>
      </c>
      <c r="G106" s="125" t="s">
        <v>7136</v>
      </c>
      <c r="H106" s="125" t="s">
        <v>7108</v>
      </c>
      <c r="I106" s="125" t="s">
        <v>7137</v>
      </c>
      <c r="J106" s="125" t="s">
        <v>7152</v>
      </c>
      <c r="K106" s="182" t="s">
        <v>7120</v>
      </c>
      <c r="L106" s="182" t="s">
        <v>2179</v>
      </c>
      <c r="M106" s="182" t="s">
        <v>7110</v>
      </c>
      <c r="N106" s="129" t="s">
        <v>7139</v>
      </c>
      <c r="O106" s="182" t="s">
        <v>7346</v>
      </c>
      <c r="P106" s="183" t="n">
        <v>43152</v>
      </c>
      <c r="Q106" s="183" t="n">
        <v>43152</v>
      </c>
      <c r="R106" s="129" t="n">
        <v>3</v>
      </c>
      <c r="S106" s="125" t="s">
        <v>7130</v>
      </c>
      <c r="T106" s="129" t="n">
        <v>5.353002238</v>
      </c>
      <c r="U106" s="129" t="n">
        <v>0.54</v>
      </c>
      <c r="V106" s="129" t="n">
        <v>53.5</v>
      </c>
      <c r="W106" s="129" t="s">
        <v>7141</v>
      </c>
      <c r="X106" s="129" t="s">
        <v>7123</v>
      </c>
      <c r="Y106" s="129" t="n">
        <v>0</v>
      </c>
      <c r="Z106" s="129" t="n">
        <v>1</v>
      </c>
      <c r="AA106" s="184"/>
    </row>
    <row r="107" customFormat="false" ht="40.5" hidden="false" customHeight="true" outlineLevel="0" collapsed="false">
      <c r="A107" s="62" t="s">
        <v>7347</v>
      </c>
      <c r="B107" s="129" t="s">
        <v>2180</v>
      </c>
      <c r="C107" s="129" t="s">
        <v>589</v>
      </c>
      <c r="D107" s="181" t="s">
        <v>299</v>
      </c>
      <c r="E107" s="125" t="s">
        <v>7134</v>
      </c>
      <c r="F107" s="125" t="s">
        <v>7135</v>
      </c>
      <c r="G107" s="125" t="s">
        <v>7136</v>
      </c>
      <c r="H107" s="125" t="s">
        <v>7108</v>
      </c>
      <c r="I107" s="125" t="s">
        <v>7137</v>
      </c>
      <c r="J107" s="125" t="s">
        <v>7152</v>
      </c>
      <c r="K107" s="182" t="s">
        <v>7120</v>
      </c>
      <c r="L107" s="182" t="s">
        <v>2181</v>
      </c>
      <c r="M107" s="182" t="s">
        <v>7110</v>
      </c>
      <c r="N107" s="129" t="s">
        <v>7139</v>
      </c>
      <c r="O107" s="182" t="s">
        <v>7348</v>
      </c>
      <c r="P107" s="183" t="n">
        <v>43152</v>
      </c>
      <c r="Q107" s="183" t="n">
        <v>43152</v>
      </c>
      <c r="R107" s="129" t="n">
        <v>4</v>
      </c>
      <c r="S107" s="125" t="s">
        <v>7122</v>
      </c>
      <c r="T107" s="129" t="n">
        <v>0</v>
      </c>
      <c r="U107" s="129" t="n">
        <v>0</v>
      </c>
      <c r="V107" s="129" t="n">
        <v>1496.9</v>
      </c>
      <c r="W107" s="129" t="s">
        <v>7141</v>
      </c>
      <c r="X107" s="129" t="s">
        <v>7123</v>
      </c>
      <c r="Y107" s="129" t="n">
        <v>0</v>
      </c>
      <c r="Z107" s="129" t="n">
        <v>1</v>
      </c>
      <c r="AA107" s="184"/>
    </row>
    <row r="108" customFormat="false" ht="40.5" hidden="false" customHeight="true" outlineLevel="0" collapsed="false">
      <c r="A108" s="62" t="s">
        <v>7349</v>
      </c>
      <c r="B108" s="129" t="s">
        <v>2182</v>
      </c>
      <c r="C108" s="129" t="s">
        <v>589</v>
      </c>
      <c r="D108" s="181" t="s">
        <v>299</v>
      </c>
      <c r="E108" s="125" t="s">
        <v>7134</v>
      </c>
      <c r="F108" s="125" t="s">
        <v>7135</v>
      </c>
      <c r="G108" s="125" t="s">
        <v>7136</v>
      </c>
      <c r="H108" s="125" t="s">
        <v>7108</v>
      </c>
      <c r="I108" s="125" t="s">
        <v>7137</v>
      </c>
      <c r="J108" s="125" t="s">
        <v>7158</v>
      </c>
      <c r="K108" s="182" t="s">
        <v>7120</v>
      </c>
      <c r="L108" s="182" t="s">
        <v>2183</v>
      </c>
      <c r="M108" s="182" t="s">
        <v>7110</v>
      </c>
      <c r="N108" s="129" t="s">
        <v>7139</v>
      </c>
      <c r="O108" s="182" t="s">
        <v>7350</v>
      </c>
      <c r="P108" s="183" t="n">
        <v>43152</v>
      </c>
      <c r="Q108" s="183" t="n">
        <v>43152</v>
      </c>
      <c r="R108" s="129" t="n">
        <v>1</v>
      </c>
      <c r="S108" s="125" t="s">
        <v>7130</v>
      </c>
      <c r="T108" s="129" t="n">
        <v>3.900538981</v>
      </c>
      <c r="U108" s="129" t="n">
        <v>0.39</v>
      </c>
      <c r="V108" s="129" t="n">
        <v>39</v>
      </c>
      <c r="W108" s="129" t="s">
        <v>7141</v>
      </c>
      <c r="X108" s="129" t="s">
        <v>7123</v>
      </c>
      <c r="Y108" s="129" t="n">
        <v>0</v>
      </c>
      <c r="Z108" s="129" t="n">
        <v>1</v>
      </c>
      <c r="AA108" s="184"/>
    </row>
    <row r="109" customFormat="false" ht="40.5" hidden="false" customHeight="true" outlineLevel="0" collapsed="false">
      <c r="A109" s="62" t="s">
        <v>7351</v>
      </c>
      <c r="B109" s="129" t="s">
        <v>2184</v>
      </c>
      <c r="C109" s="129" t="s">
        <v>589</v>
      </c>
      <c r="D109" s="181" t="s">
        <v>299</v>
      </c>
      <c r="E109" s="125" t="s">
        <v>7134</v>
      </c>
      <c r="F109" s="125" t="s">
        <v>7135</v>
      </c>
      <c r="G109" s="125" t="s">
        <v>7136</v>
      </c>
      <c r="H109" s="125" t="s">
        <v>7108</v>
      </c>
      <c r="I109" s="125" t="s">
        <v>7137</v>
      </c>
      <c r="J109" s="125" t="s">
        <v>7152</v>
      </c>
      <c r="K109" s="182" t="s">
        <v>7120</v>
      </c>
      <c r="L109" s="182" t="s">
        <v>2185</v>
      </c>
      <c r="M109" s="182" t="s">
        <v>7110</v>
      </c>
      <c r="N109" s="129" t="s">
        <v>7139</v>
      </c>
      <c r="O109" s="182" t="s">
        <v>7352</v>
      </c>
      <c r="P109" s="183" t="n">
        <v>43152</v>
      </c>
      <c r="Q109" s="183" t="n">
        <v>43152</v>
      </c>
      <c r="R109" s="129" t="n">
        <v>9</v>
      </c>
      <c r="S109" s="125" t="s">
        <v>7130</v>
      </c>
      <c r="T109" s="129" t="n">
        <v>11.45933666</v>
      </c>
      <c r="U109" s="129" t="n">
        <v>1.15</v>
      </c>
      <c r="V109" s="129" t="n">
        <v>114.6</v>
      </c>
      <c r="W109" s="129" t="s">
        <v>7141</v>
      </c>
      <c r="X109" s="129" t="s">
        <v>7123</v>
      </c>
      <c r="Y109" s="129" t="n">
        <v>0</v>
      </c>
      <c r="Z109" s="129" t="n">
        <v>1</v>
      </c>
      <c r="AA109" s="184"/>
    </row>
    <row r="110" customFormat="false" ht="40.5" hidden="false" customHeight="true" outlineLevel="0" collapsed="false">
      <c r="A110" s="62" t="s">
        <v>7353</v>
      </c>
      <c r="B110" s="129" t="s">
        <v>2186</v>
      </c>
      <c r="C110" s="129" t="s">
        <v>589</v>
      </c>
      <c r="D110" s="181" t="s">
        <v>299</v>
      </c>
      <c r="E110" s="125" t="s">
        <v>7134</v>
      </c>
      <c r="F110" s="125" t="s">
        <v>7135</v>
      </c>
      <c r="G110" s="125" t="s">
        <v>7136</v>
      </c>
      <c r="H110" s="125" t="s">
        <v>7108</v>
      </c>
      <c r="I110" s="125" t="s">
        <v>7137</v>
      </c>
      <c r="J110" s="125" t="s">
        <v>7152</v>
      </c>
      <c r="K110" s="182" t="s">
        <v>7120</v>
      </c>
      <c r="L110" s="182" t="s">
        <v>2187</v>
      </c>
      <c r="M110" s="182" t="s">
        <v>7110</v>
      </c>
      <c r="N110" s="129" t="s">
        <v>7139</v>
      </c>
      <c r="O110" s="182" t="s">
        <v>7354</v>
      </c>
      <c r="P110" s="183" t="n">
        <v>43152</v>
      </c>
      <c r="Q110" s="183" t="n">
        <v>43152</v>
      </c>
      <c r="R110" s="129" t="n">
        <v>1</v>
      </c>
      <c r="S110" s="125" t="s">
        <v>7130</v>
      </c>
      <c r="T110" s="129" t="n">
        <v>21.95868147</v>
      </c>
      <c r="U110" s="129" t="n">
        <v>2.2</v>
      </c>
      <c r="V110" s="129" t="n">
        <v>219.6</v>
      </c>
      <c r="W110" s="129" t="s">
        <v>7141</v>
      </c>
      <c r="X110" s="129" t="s">
        <v>7123</v>
      </c>
      <c r="Y110" s="129" t="n">
        <v>0</v>
      </c>
      <c r="Z110" s="129" t="n">
        <v>1</v>
      </c>
      <c r="AA110" s="184"/>
    </row>
    <row r="111" customFormat="false" ht="40.5" hidden="false" customHeight="true" outlineLevel="0" collapsed="false">
      <c r="A111" s="62" t="s">
        <v>7355</v>
      </c>
      <c r="B111" s="129" t="s">
        <v>2188</v>
      </c>
      <c r="C111" s="129" t="s">
        <v>589</v>
      </c>
      <c r="D111" s="181" t="s">
        <v>299</v>
      </c>
      <c r="E111" s="125" t="s">
        <v>7134</v>
      </c>
      <c r="F111" s="125" t="s">
        <v>7135</v>
      </c>
      <c r="G111" s="125" t="s">
        <v>7136</v>
      </c>
      <c r="H111" s="125" t="s">
        <v>7108</v>
      </c>
      <c r="I111" s="125" t="s">
        <v>7137</v>
      </c>
      <c r="J111" s="125" t="s">
        <v>7356</v>
      </c>
      <c r="K111" s="182" t="s">
        <v>7120</v>
      </c>
      <c r="L111" s="182" t="s">
        <v>2189</v>
      </c>
      <c r="M111" s="182" t="s">
        <v>7110</v>
      </c>
      <c r="N111" s="129" t="s">
        <v>7139</v>
      </c>
      <c r="O111" s="182" t="s">
        <v>7357</v>
      </c>
      <c r="P111" s="183" t="n">
        <v>43152</v>
      </c>
      <c r="Q111" s="183" t="n">
        <v>43152</v>
      </c>
      <c r="R111" s="129" t="n">
        <v>4</v>
      </c>
      <c r="S111" s="125" t="s">
        <v>7130</v>
      </c>
      <c r="T111" s="129" t="n">
        <v>18.21840261</v>
      </c>
      <c r="U111" s="129" t="n">
        <v>1.82</v>
      </c>
      <c r="V111" s="129" t="n">
        <v>182.2</v>
      </c>
      <c r="W111" s="129" t="s">
        <v>7141</v>
      </c>
      <c r="X111" s="129" t="s">
        <v>7123</v>
      </c>
      <c r="Y111" s="129" t="n">
        <v>0</v>
      </c>
      <c r="Z111" s="129" t="n">
        <v>1</v>
      </c>
      <c r="AA111" s="184"/>
    </row>
    <row r="112" customFormat="false" ht="40.5" hidden="false" customHeight="true" outlineLevel="0" collapsed="false">
      <c r="A112" s="62" t="s">
        <v>7358</v>
      </c>
      <c r="B112" s="129" t="s">
        <v>2190</v>
      </c>
      <c r="C112" s="129" t="s">
        <v>589</v>
      </c>
      <c r="D112" s="181" t="s">
        <v>299</v>
      </c>
      <c r="E112" s="125" t="s">
        <v>7134</v>
      </c>
      <c r="F112" s="125" t="s">
        <v>7135</v>
      </c>
      <c r="G112" s="125" t="s">
        <v>7136</v>
      </c>
      <c r="H112" s="125" t="s">
        <v>7108</v>
      </c>
      <c r="I112" s="125" t="s">
        <v>7137</v>
      </c>
      <c r="J112" s="125" t="s">
        <v>7356</v>
      </c>
      <c r="K112" s="182" t="s">
        <v>7120</v>
      </c>
      <c r="L112" s="182" t="s">
        <v>2191</v>
      </c>
      <c r="M112" s="182" t="s">
        <v>7110</v>
      </c>
      <c r="N112" s="129" t="s">
        <v>7139</v>
      </c>
      <c r="O112" s="182" t="s">
        <v>7359</v>
      </c>
      <c r="P112" s="183" t="n">
        <v>43152</v>
      </c>
      <c r="Q112" s="183" t="n">
        <v>43152</v>
      </c>
      <c r="R112" s="129" t="n">
        <v>4</v>
      </c>
      <c r="S112" s="125" t="s">
        <v>7130</v>
      </c>
      <c r="T112" s="129" t="n">
        <v>1.425977143</v>
      </c>
      <c r="U112" s="129" t="n">
        <v>0.14</v>
      </c>
      <c r="V112" s="129" t="n">
        <v>14.3</v>
      </c>
      <c r="W112" s="129" t="s">
        <v>7141</v>
      </c>
      <c r="X112" s="129" t="s">
        <v>7123</v>
      </c>
      <c r="Y112" s="129" t="n">
        <v>0</v>
      </c>
      <c r="Z112" s="129" t="n">
        <v>1</v>
      </c>
      <c r="AA112" s="184"/>
    </row>
    <row r="113" customFormat="false" ht="40.5" hidden="false" customHeight="true" outlineLevel="0" collapsed="false">
      <c r="A113" s="62" t="s">
        <v>7360</v>
      </c>
      <c r="B113" s="129" t="s">
        <v>2192</v>
      </c>
      <c r="C113" s="129" t="s">
        <v>589</v>
      </c>
      <c r="D113" s="181" t="s">
        <v>299</v>
      </c>
      <c r="E113" s="125" t="s">
        <v>7134</v>
      </c>
      <c r="F113" s="125" t="s">
        <v>7135</v>
      </c>
      <c r="G113" s="125" t="s">
        <v>7136</v>
      </c>
      <c r="H113" s="125" t="s">
        <v>7108</v>
      </c>
      <c r="I113" s="125" t="s">
        <v>7137</v>
      </c>
      <c r="J113" s="125" t="s">
        <v>7356</v>
      </c>
      <c r="K113" s="182" t="s">
        <v>7120</v>
      </c>
      <c r="L113" s="182" t="s">
        <v>2193</v>
      </c>
      <c r="M113" s="182" t="s">
        <v>7110</v>
      </c>
      <c r="N113" s="129" t="s">
        <v>7139</v>
      </c>
      <c r="O113" s="182" t="s">
        <v>7361</v>
      </c>
      <c r="P113" s="183" t="n">
        <v>43152</v>
      </c>
      <c r="Q113" s="183" t="n">
        <v>43152</v>
      </c>
      <c r="R113" s="129" t="n">
        <v>1</v>
      </c>
      <c r="S113" s="125" t="s">
        <v>7130</v>
      </c>
      <c r="T113" s="129" t="n">
        <v>0</v>
      </c>
      <c r="U113" s="129" t="n">
        <v>0</v>
      </c>
      <c r="V113" s="129" t="n">
        <v>0.1</v>
      </c>
      <c r="W113" s="129" t="s">
        <v>7141</v>
      </c>
      <c r="X113" s="129" t="s">
        <v>7123</v>
      </c>
      <c r="Y113" s="129" t="n">
        <v>0</v>
      </c>
      <c r="Z113" s="129" t="n">
        <v>1</v>
      </c>
      <c r="AA113" s="184"/>
    </row>
    <row r="114" customFormat="false" ht="40.5" hidden="false" customHeight="true" outlineLevel="0" collapsed="false">
      <c r="A114" s="62" t="s">
        <v>7362</v>
      </c>
      <c r="B114" s="129" t="s">
        <v>2194</v>
      </c>
      <c r="C114" s="129" t="s">
        <v>589</v>
      </c>
      <c r="D114" s="181" t="s">
        <v>299</v>
      </c>
      <c r="E114" s="125" t="s">
        <v>7134</v>
      </c>
      <c r="F114" s="125" t="s">
        <v>7135</v>
      </c>
      <c r="G114" s="125" t="s">
        <v>7136</v>
      </c>
      <c r="H114" s="125" t="s">
        <v>7108</v>
      </c>
      <c r="I114" s="125" t="s">
        <v>7137</v>
      </c>
      <c r="J114" s="125" t="s">
        <v>7356</v>
      </c>
      <c r="K114" s="182" t="s">
        <v>7120</v>
      </c>
      <c r="L114" s="182" t="s">
        <v>2195</v>
      </c>
      <c r="M114" s="182" t="s">
        <v>7110</v>
      </c>
      <c r="N114" s="129" t="s">
        <v>7139</v>
      </c>
      <c r="O114" s="182" t="s">
        <v>7363</v>
      </c>
      <c r="P114" s="183" t="n">
        <v>43152</v>
      </c>
      <c r="Q114" s="183" t="n">
        <v>43152</v>
      </c>
      <c r="R114" s="129" t="n">
        <v>1</v>
      </c>
      <c r="S114" s="125" t="s">
        <v>7130</v>
      </c>
      <c r="T114" s="129" t="n">
        <v>0</v>
      </c>
      <c r="U114" s="129" t="n">
        <v>0</v>
      </c>
      <c r="V114" s="129" t="n">
        <v>0.3</v>
      </c>
      <c r="W114" s="129" t="s">
        <v>7141</v>
      </c>
      <c r="X114" s="129" t="s">
        <v>7123</v>
      </c>
      <c r="Y114" s="129" t="n">
        <v>0</v>
      </c>
      <c r="Z114" s="129" t="n">
        <v>1</v>
      </c>
      <c r="AA114" s="184"/>
    </row>
    <row r="115" customFormat="false" ht="40.5" hidden="false" customHeight="true" outlineLevel="0" collapsed="false">
      <c r="A115" s="62" t="s">
        <v>7364</v>
      </c>
      <c r="B115" s="129" t="s">
        <v>2196</v>
      </c>
      <c r="C115" s="129" t="s">
        <v>589</v>
      </c>
      <c r="D115" s="181" t="s">
        <v>299</v>
      </c>
      <c r="E115" s="125" t="s">
        <v>7134</v>
      </c>
      <c r="F115" s="125" t="s">
        <v>7135</v>
      </c>
      <c r="G115" s="125" t="s">
        <v>7136</v>
      </c>
      <c r="H115" s="125" t="s">
        <v>7108</v>
      </c>
      <c r="I115" s="125" t="s">
        <v>7137</v>
      </c>
      <c r="J115" s="125" t="s">
        <v>7163</v>
      </c>
      <c r="K115" s="182" t="s">
        <v>7120</v>
      </c>
      <c r="L115" s="182" t="s">
        <v>2197</v>
      </c>
      <c r="M115" s="182" t="s">
        <v>7110</v>
      </c>
      <c r="N115" s="129" t="s">
        <v>7139</v>
      </c>
      <c r="O115" s="182" t="s">
        <v>7365</v>
      </c>
      <c r="P115" s="183" t="n">
        <v>43152</v>
      </c>
      <c r="Q115" s="183" t="n">
        <v>43152</v>
      </c>
      <c r="R115" s="129" t="n">
        <v>1</v>
      </c>
      <c r="S115" s="125" t="s">
        <v>7130</v>
      </c>
      <c r="T115" s="129" t="n">
        <v>41.172901</v>
      </c>
      <c r="U115" s="129" t="n">
        <v>4.12</v>
      </c>
      <c r="V115" s="129" t="n">
        <v>411.7</v>
      </c>
      <c r="W115" s="129" t="s">
        <v>7141</v>
      </c>
      <c r="X115" s="129" t="s">
        <v>7123</v>
      </c>
      <c r="Y115" s="129" t="n">
        <v>0</v>
      </c>
      <c r="Z115" s="129" t="n">
        <v>1</v>
      </c>
      <c r="AA115" s="184"/>
    </row>
    <row r="116" customFormat="false" ht="40.5" hidden="false" customHeight="true" outlineLevel="0" collapsed="false">
      <c r="A116" s="62" t="s">
        <v>7366</v>
      </c>
      <c r="B116" s="129" t="s">
        <v>2198</v>
      </c>
      <c r="C116" s="129" t="s">
        <v>589</v>
      </c>
      <c r="D116" s="181" t="s">
        <v>299</v>
      </c>
      <c r="E116" s="125" t="s">
        <v>7134</v>
      </c>
      <c r="F116" s="125" t="s">
        <v>7135</v>
      </c>
      <c r="G116" s="125" t="s">
        <v>7136</v>
      </c>
      <c r="H116" s="125" t="s">
        <v>7108</v>
      </c>
      <c r="I116" s="125" t="s">
        <v>7137</v>
      </c>
      <c r="J116" s="125" t="s">
        <v>7152</v>
      </c>
      <c r="K116" s="182" t="s">
        <v>7120</v>
      </c>
      <c r="L116" s="182" t="s">
        <v>2199</v>
      </c>
      <c r="M116" s="182" t="s">
        <v>7110</v>
      </c>
      <c r="N116" s="129" t="s">
        <v>7139</v>
      </c>
      <c r="O116" s="182" t="s">
        <v>7367</v>
      </c>
      <c r="P116" s="183" t="n">
        <v>43152</v>
      </c>
      <c r="Q116" s="183" t="n">
        <v>43152</v>
      </c>
      <c r="R116" s="129" t="n">
        <v>2</v>
      </c>
      <c r="S116" s="125" t="s">
        <v>7130</v>
      </c>
      <c r="T116" s="129" t="n">
        <v>0</v>
      </c>
      <c r="U116" s="129" t="n">
        <v>0</v>
      </c>
      <c r="V116" s="129" t="n">
        <v>1.8</v>
      </c>
      <c r="W116" s="129" t="s">
        <v>7141</v>
      </c>
      <c r="X116" s="129" t="s">
        <v>7123</v>
      </c>
      <c r="Y116" s="129" t="n">
        <v>0</v>
      </c>
      <c r="Z116" s="129" t="n">
        <v>1</v>
      </c>
      <c r="AA116" s="184"/>
    </row>
    <row r="117" customFormat="false" ht="40.5" hidden="false" customHeight="true" outlineLevel="0" collapsed="false">
      <c r="A117" s="29" t="s">
        <v>7368</v>
      </c>
      <c r="B117" s="185" t="s">
        <v>1608</v>
      </c>
      <c r="C117" s="185" t="s">
        <v>596</v>
      </c>
      <c r="D117" s="186" t="s">
        <v>299</v>
      </c>
      <c r="E117" s="185" t="s">
        <v>7134</v>
      </c>
      <c r="F117" s="185" t="s">
        <v>7135</v>
      </c>
      <c r="G117" s="185" t="s">
        <v>7136</v>
      </c>
      <c r="H117" s="185" t="s">
        <v>7108</v>
      </c>
      <c r="I117" s="185" t="s">
        <v>7369</v>
      </c>
      <c r="J117" s="185" t="s">
        <v>7370</v>
      </c>
      <c r="K117" s="187" t="s">
        <v>7124</v>
      </c>
      <c r="L117" s="187" t="s">
        <v>1693</v>
      </c>
      <c r="M117" s="187" t="s">
        <v>7110</v>
      </c>
      <c r="N117" s="187" t="s">
        <v>7371</v>
      </c>
      <c r="O117" s="187" t="s">
        <v>7372</v>
      </c>
      <c r="P117" s="188" t="n">
        <v>43117</v>
      </c>
      <c r="Q117" s="188" t="n">
        <v>43124</v>
      </c>
      <c r="R117" s="185" t="n">
        <v>10</v>
      </c>
      <c r="S117" s="185" t="s">
        <v>7112</v>
      </c>
      <c r="T117" s="185" t="n">
        <v>373</v>
      </c>
      <c r="U117" s="185" t="n">
        <v>310</v>
      </c>
      <c r="V117" s="185" t="n">
        <v>436</v>
      </c>
      <c r="W117" s="185" t="s">
        <v>7141</v>
      </c>
      <c r="X117" s="185" t="s">
        <v>7123</v>
      </c>
      <c r="Y117" s="189" t="n">
        <v>1</v>
      </c>
      <c r="Z117" s="189" t="n">
        <v>1</v>
      </c>
      <c r="AA117" s="184"/>
      <c r="AE117" s="94" t="e">
        <f aca="false" t="array" ref="AE117:AK117">_xlfn.torow(_xlfn.unique(_xlfn._xlws.filter(cat_table[Subsector],$E117=cat_table[Sector],"")))</f>
        <v>#NAME?</v>
      </c>
      <c r="AF117" s="94" t="e">
        <v>#NAME?</v>
      </c>
      <c r="AG117" s="94" t="e">
        <v>#NAME?</v>
      </c>
      <c r="AH117" s="94" t="e">
        <v>#NAME?</v>
      </c>
      <c r="AI117" s="94" t="e">
        <v>#NAME?</v>
      </c>
      <c r="AJ117" s="94" t="e">
        <v>#NAME?</v>
      </c>
      <c r="AK117" s="94" t="e">
        <v>#NAME?</v>
      </c>
      <c r="AO117" s="94" t="e">
        <f aca="false" t="array" ref="AO117:AT117">_xlfn.torow(_xlfn.unique(_xlfn._xlws.filter(cat_table[Sub-subsector],($E117=cat_table[Sector])*($F117=cat_table[Subsector]),"")))</f>
        <v>#NAME?</v>
      </c>
      <c r="AP117" s="94" t="e">
        <v>#NAME?</v>
      </c>
      <c r="AQ117" s="94" t="e">
        <v>#NAME?</v>
      </c>
      <c r="AR117" s="94" t="e">
        <v>#NAME?</v>
      </c>
      <c r="AS117" s="94" t="e">
        <v>#NAME?</v>
      </c>
      <c r="AT117" s="94" t="e">
        <v>#NAME?</v>
      </c>
    </row>
    <row r="118" customFormat="false" ht="40.5" hidden="false" customHeight="true" outlineLevel="0" collapsed="false">
      <c r="A118" s="29" t="s">
        <v>7373</v>
      </c>
      <c r="B118" s="185" t="s">
        <v>1608</v>
      </c>
      <c r="C118" s="185" t="s">
        <v>596</v>
      </c>
      <c r="D118" s="186" t="s">
        <v>299</v>
      </c>
      <c r="E118" s="185" t="s">
        <v>7134</v>
      </c>
      <c r="F118" s="185" t="s">
        <v>7135</v>
      </c>
      <c r="G118" s="185" t="s">
        <v>7136</v>
      </c>
      <c r="H118" s="185" t="s">
        <v>7108</v>
      </c>
      <c r="I118" s="185" t="s">
        <v>7369</v>
      </c>
      <c r="J118" s="185" t="s">
        <v>7374</v>
      </c>
      <c r="K118" s="187" t="s">
        <v>7120</v>
      </c>
      <c r="L118" s="187" t="s">
        <v>1693</v>
      </c>
      <c r="M118" s="187" t="s">
        <v>7110</v>
      </c>
      <c r="N118" s="187" t="s">
        <v>7371</v>
      </c>
      <c r="O118" s="187" t="s">
        <v>7375</v>
      </c>
      <c r="P118" s="188" t="n">
        <v>43117</v>
      </c>
      <c r="Q118" s="188" t="n">
        <v>43117</v>
      </c>
      <c r="R118" s="185" t="n">
        <v>1</v>
      </c>
      <c r="S118" s="185" t="s">
        <v>7130</v>
      </c>
      <c r="T118" s="185" t="n">
        <v>1400</v>
      </c>
      <c r="U118" s="185" t="n">
        <v>900</v>
      </c>
      <c r="V118" s="185" t="n">
        <v>1900</v>
      </c>
      <c r="W118" s="185" t="s">
        <v>7141</v>
      </c>
      <c r="X118" s="185" t="s">
        <v>7123</v>
      </c>
      <c r="Y118" s="189"/>
      <c r="Z118" s="189" t="n">
        <v>0</v>
      </c>
      <c r="AA118" s="184"/>
      <c r="AE118" s="94" t="e">
        <f aca="false" t="array" ref="AE118:AK118">_xlfn.torow(_xlfn.unique(_xlfn._xlws.filter(cat_table[Subsector],$E118=cat_table[Sector],"")))</f>
        <v>#NAME?</v>
      </c>
      <c r="AF118" s="94" t="e">
        <v>#NAME?</v>
      </c>
      <c r="AG118" s="94" t="e">
        <v>#NAME?</v>
      </c>
      <c r="AH118" s="94" t="e">
        <v>#NAME?</v>
      </c>
      <c r="AI118" s="94" t="e">
        <v>#NAME?</v>
      </c>
      <c r="AJ118" s="94" t="e">
        <v>#NAME?</v>
      </c>
      <c r="AK118" s="94" t="e">
        <v>#NAME?</v>
      </c>
      <c r="AO118" s="94" t="e">
        <f aca="false" t="array" ref="AO118:AT118">_xlfn.torow(_xlfn.unique(_xlfn._xlws.filter(cat_table[Sub-subsector],($E118=cat_table[Sector])*($F118=cat_table[Subsector]),"")))</f>
        <v>#NAME?</v>
      </c>
      <c r="AP118" s="94" t="e">
        <v>#NAME?</v>
      </c>
      <c r="AQ118" s="94" t="e">
        <v>#NAME?</v>
      </c>
      <c r="AR118" s="94" t="e">
        <v>#NAME?</v>
      </c>
      <c r="AS118" s="94" t="e">
        <v>#NAME?</v>
      </c>
      <c r="AT118" s="94" t="e">
        <v>#NAME?</v>
      </c>
    </row>
    <row r="119" customFormat="false" ht="40.5" hidden="false" customHeight="true" outlineLevel="0" collapsed="false">
      <c r="A119" s="29" t="s">
        <v>7376</v>
      </c>
      <c r="B119" s="185" t="s">
        <v>1608</v>
      </c>
      <c r="C119" s="185" t="s">
        <v>596</v>
      </c>
      <c r="D119" s="186" t="s">
        <v>299</v>
      </c>
      <c r="E119" s="185" t="s">
        <v>7134</v>
      </c>
      <c r="F119" s="185" t="s">
        <v>7135</v>
      </c>
      <c r="G119" s="185" t="s">
        <v>7136</v>
      </c>
      <c r="H119" s="185" t="s">
        <v>7108</v>
      </c>
      <c r="I119" s="185" t="s">
        <v>7369</v>
      </c>
      <c r="J119" s="185" t="s">
        <v>7374</v>
      </c>
      <c r="K119" s="187" t="s">
        <v>7120</v>
      </c>
      <c r="L119" s="187" t="s">
        <v>1693</v>
      </c>
      <c r="M119" s="187" t="s">
        <v>7110</v>
      </c>
      <c r="N119" s="187" t="s">
        <v>7371</v>
      </c>
      <c r="O119" s="187" t="s">
        <v>7375</v>
      </c>
      <c r="P119" s="188" t="n">
        <v>43118</v>
      </c>
      <c r="Q119" s="188" t="n">
        <v>43118</v>
      </c>
      <c r="R119" s="185" t="n">
        <v>1</v>
      </c>
      <c r="S119" s="185" t="s">
        <v>7130</v>
      </c>
      <c r="T119" s="185" t="n">
        <v>520</v>
      </c>
      <c r="U119" s="185" t="n">
        <v>390</v>
      </c>
      <c r="V119" s="185" t="n">
        <v>650</v>
      </c>
      <c r="W119" s="185" t="s">
        <v>7141</v>
      </c>
      <c r="X119" s="185" t="s">
        <v>7123</v>
      </c>
      <c r="Y119" s="189"/>
      <c r="Z119" s="189" t="n">
        <v>0</v>
      </c>
      <c r="AA119" s="184"/>
      <c r="AE119" s="94" t="e">
        <f aca="false" t="array" ref="AE119:AK119">_xlfn.torow(_xlfn.unique(_xlfn._xlws.filter(cat_table[Subsector],$E119=cat_table[Sector],"")))</f>
        <v>#NAME?</v>
      </c>
      <c r="AF119" s="94" t="e">
        <v>#NAME?</v>
      </c>
      <c r="AG119" s="94" t="e">
        <v>#NAME?</v>
      </c>
      <c r="AH119" s="94" t="e">
        <v>#NAME?</v>
      </c>
      <c r="AI119" s="94" t="e">
        <v>#NAME?</v>
      </c>
      <c r="AJ119" s="94" t="e">
        <v>#NAME?</v>
      </c>
      <c r="AK119" s="94" t="e">
        <v>#NAME?</v>
      </c>
      <c r="AO119" s="94" t="e">
        <f aca="false" t="array" ref="AO119:AT119">_xlfn.torow(_xlfn.unique(_xlfn._xlws.filter(cat_table[Sub-subsector],($E119=cat_table[Sector])*($F119=cat_table[Subsector]),"")))</f>
        <v>#NAME?</v>
      </c>
      <c r="AP119" s="94" t="e">
        <v>#NAME?</v>
      </c>
      <c r="AQ119" s="94" t="e">
        <v>#NAME?</v>
      </c>
      <c r="AR119" s="94" t="e">
        <v>#NAME?</v>
      </c>
      <c r="AS119" s="94" t="e">
        <v>#NAME?</v>
      </c>
      <c r="AT119" s="94" t="e">
        <v>#NAME?</v>
      </c>
    </row>
    <row r="120" customFormat="false" ht="40.5" hidden="false" customHeight="true" outlineLevel="0" collapsed="false">
      <c r="A120" s="29" t="s">
        <v>7377</v>
      </c>
      <c r="B120" s="185" t="s">
        <v>1608</v>
      </c>
      <c r="C120" s="185" t="s">
        <v>596</v>
      </c>
      <c r="D120" s="186" t="s">
        <v>299</v>
      </c>
      <c r="E120" s="185" t="s">
        <v>7134</v>
      </c>
      <c r="F120" s="185" t="s">
        <v>7135</v>
      </c>
      <c r="G120" s="185" t="s">
        <v>7136</v>
      </c>
      <c r="H120" s="185" t="s">
        <v>7108</v>
      </c>
      <c r="I120" s="185" t="s">
        <v>7369</v>
      </c>
      <c r="J120" s="185" t="s">
        <v>7378</v>
      </c>
      <c r="K120" s="187" t="s">
        <v>7120</v>
      </c>
      <c r="L120" s="187" t="s">
        <v>1693</v>
      </c>
      <c r="M120" s="187" t="s">
        <v>7110</v>
      </c>
      <c r="N120" s="187" t="s">
        <v>7371</v>
      </c>
      <c r="O120" s="187" t="s">
        <v>7379</v>
      </c>
      <c r="P120" s="188" t="n">
        <v>43117</v>
      </c>
      <c r="Q120" s="188" t="n">
        <v>43117</v>
      </c>
      <c r="R120" s="185" t="n">
        <v>1</v>
      </c>
      <c r="S120" s="185" t="s">
        <v>7130</v>
      </c>
      <c r="T120" s="185" t="n">
        <v>3800</v>
      </c>
      <c r="U120" s="185" t="n">
        <v>1600</v>
      </c>
      <c r="V120" s="185" t="n">
        <v>6000</v>
      </c>
      <c r="W120" s="185" t="s">
        <v>7141</v>
      </c>
      <c r="X120" s="185" t="s">
        <v>7123</v>
      </c>
      <c r="Y120" s="189"/>
      <c r="Z120" s="189" t="n">
        <v>0</v>
      </c>
      <c r="AA120" s="184"/>
      <c r="AE120" s="94" t="e">
        <f aca="false" t="array" ref="AE120:AK120">_xlfn.torow(_xlfn.unique(_xlfn._xlws.filter(cat_table[Subsector],$E120=cat_table[Sector],"")))</f>
        <v>#NAME?</v>
      </c>
      <c r="AF120" s="94" t="e">
        <v>#NAME?</v>
      </c>
      <c r="AG120" s="94" t="e">
        <v>#NAME?</v>
      </c>
      <c r="AH120" s="94" t="e">
        <v>#NAME?</v>
      </c>
      <c r="AI120" s="94" t="e">
        <v>#NAME?</v>
      </c>
      <c r="AJ120" s="94" t="e">
        <v>#NAME?</v>
      </c>
      <c r="AK120" s="94" t="e">
        <v>#NAME?</v>
      </c>
      <c r="AO120" s="94" t="e">
        <f aca="false" t="array" ref="AO120:AT120">_xlfn.torow(_xlfn.unique(_xlfn._xlws.filter(cat_table[Sub-subsector],($E120=cat_table[Sector])*($F120=cat_table[Subsector]),"")))</f>
        <v>#NAME?</v>
      </c>
      <c r="AP120" s="94" t="e">
        <v>#NAME?</v>
      </c>
      <c r="AQ120" s="94" t="e">
        <v>#NAME?</v>
      </c>
      <c r="AR120" s="94" t="e">
        <v>#NAME?</v>
      </c>
      <c r="AS120" s="94" t="e">
        <v>#NAME?</v>
      </c>
      <c r="AT120" s="94" t="e">
        <v>#NAME?</v>
      </c>
    </row>
    <row r="121" customFormat="false" ht="40.5" hidden="false" customHeight="true" outlineLevel="0" collapsed="false">
      <c r="A121" s="29" t="s">
        <v>7380</v>
      </c>
      <c r="B121" s="185" t="s">
        <v>1608</v>
      </c>
      <c r="C121" s="185" t="s">
        <v>596</v>
      </c>
      <c r="D121" s="186" t="s">
        <v>299</v>
      </c>
      <c r="E121" s="185" t="s">
        <v>7134</v>
      </c>
      <c r="F121" s="185" t="s">
        <v>7135</v>
      </c>
      <c r="G121" s="185" t="s">
        <v>7136</v>
      </c>
      <c r="H121" s="185" t="s">
        <v>7108</v>
      </c>
      <c r="I121" s="185" t="s">
        <v>7369</v>
      </c>
      <c r="J121" s="185" t="s">
        <v>7378</v>
      </c>
      <c r="K121" s="187" t="s">
        <v>7120</v>
      </c>
      <c r="L121" s="187" t="s">
        <v>1693</v>
      </c>
      <c r="M121" s="187" t="s">
        <v>7110</v>
      </c>
      <c r="N121" s="187" t="s">
        <v>7371</v>
      </c>
      <c r="O121" s="187" t="s">
        <v>7379</v>
      </c>
      <c r="P121" s="188" t="n">
        <v>43118</v>
      </c>
      <c r="Q121" s="188" t="n">
        <v>43118</v>
      </c>
      <c r="R121" s="185" t="n">
        <v>1</v>
      </c>
      <c r="S121" s="185" t="s">
        <v>7130</v>
      </c>
      <c r="T121" s="185" t="n">
        <v>1000</v>
      </c>
      <c r="U121" s="185" t="n">
        <v>-500</v>
      </c>
      <c r="V121" s="185" t="n">
        <v>2500</v>
      </c>
      <c r="W121" s="185" t="s">
        <v>7141</v>
      </c>
      <c r="X121" s="185" t="s">
        <v>7123</v>
      </c>
      <c r="Y121" s="189"/>
      <c r="Z121" s="189" t="n">
        <v>0</v>
      </c>
      <c r="AA121" s="184"/>
      <c r="AE121" s="94" t="e">
        <f aca="false" t="array" ref="AE121:AK121">_xlfn.torow(_xlfn.unique(_xlfn._xlws.filter(cat_table[Subsector],$E121=cat_table[Sector],"")))</f>
        <v>#NAME?</v>
      </c>
      <c r="AF121" s="94" t="e">
        <v>#NAME?</v>
      </c>
      <c r="AG121" s="94" t="e">
        <v>#NAME?</v>
      </c>
      <c r="AH121" s="94" t="e">
        <v>#NAME?</v>
      </c>
      <c r="AI121" s="94" t="e">
        <v>#NAME?</v>
      </c>
      <c r="AJ121" s="94" t="e">
        <v>#NAME?</v>
      </c>
      <c r="AK121" s="94" t="e">
        <v>#NAME?</v>
      </c>
      <c r="AO121" s="94" t="e">
        <f aca="false" t="array" ref="AO121:AT121">_xlfn.torow(_xlfn.unique(_xlfn._xlws.filter(cat_table[Sub-subsector],($E121=cat_table[Sector])*($F121=cat_table[Subsector]),"")))</f>
        <v>#NAME?</v>
      </c>
      <c r="AP121" s="94" t="e">
        <v>#NAME?</v>
      </c>
      <c r="AQ121" s="94" t="e">
        <v>#NAME?</v>
      </c>
      <c r="AR121" s="94" t="e">
        <v>#NAME?</v>
      </c>
      <c r="AS121" s="94" t="e">
        <v>#NAME?</v>
      </c>
      <c r="AT121" s="94" t="e">
        <v>#NAME?</v>
      </c>
    </row>
    <row r="122" customFormat="false" ht="40.5" hidden="false" customHeight="true" outlineLevel="0" collapsed="false">
      <c r="A122" s="29" t="s">
        <v>7381</v>
      </c>
      <c r="B122" s="185" t="s">
        <v>1608</v>
      </c>
      <c r="C122" s="185" t="s">
        <v>596</v>
      </c>
      <c r="D122" s="186" t="s">
        <v>299</v>
      </c>
      <c r="E122" s="185" t="s">
        <v>7134</v>
      </c>
      <c r="F122" s="185" t="s">
        <v>7135</v>
      </c>
      <c r="G122" s="185" t="s">
        <v>7136</v>
      </c>
      <c r="H122" s="185" t="s">
        <v>7108</v>
      </c>
      <c r="I122" s="185" t="s">
        <v>7369</v>
      </c>
      <c r="J122" s="185" t="s">
        <v>7378</v>
      </c>
      <c r="K122" s="187" t="s">
        <v>7120</v>
      </c>
      <c r="L122" s="187" t="s">
        <v>1693</v>
      </c>
      <c r="M122" s="187" t="s">
        <v>7110</v>
      </c>
      <c r="N122" s="187" t="s">
        <v>7371</v>
      </c>
      <c r="O122" s="187" t="s">
        <v>7379</v>
      </c>
      <c r="P122" s="188" t="n">
        <v>43118</v>
      </c>
      <c r="Q122" s="188" t="n">
        <v>43118</v>
      </c>
      <c r="R122" s="185" t="n">
        <v>1</v>
      </c>
      <c r="S122" s="185" t="s">
        <v>7130</v>
      </c>
      <c r="T122" s="185" t="n">
        <v>66</v>
      </c>
      <c r="U122" s="185" t="n">
        <v>53</v>
      </c>
      <c r="V122" s="185" t="n">
        <v>79</v>
      </c>
      <c r="W122" s="185" t="s">
        <v>7141</v>
      </c>
      <c r="X122" s="185" t="s">
        <v>7123</v>
      </c>
      <c r="Y122" s="189"/>
      <c r="Z122" s="189" t="n">
        <v>0</v>
      </c>
      <c r="AA122" s="184"/>
      <c r="AE122" s="94" t="e">
        <f aca="false" t="array" ref="AE122:AK122">_xlfn.torow(_xlfn.unique(_xlfn._xlws.filter(cat_table[Subsector],$E122=cat_table[Sector],"")))</f>
        <v>#NAME?</v>
      </c>
      <c r="AF122" s="94" t="e">
        <v>#NAME?</v>
      </c>
      <c r="AG122" s="94" t="e">
        <v>#NAME?</v>
      </c>
      <c r="AH122" s="94" t="e">
        <v>#NAME?</v>
      </c>
      <c r="AI122" s="94" t="e">
        <v>#NAME?</v>
      </c>
      <c r="AJ122" s="94" t="e">
        <v>#NAME?</v>
      </c>
      <c r="AK122" s="94" t="e">
        <v>#NAME?</v>
      </c>
      <c r="AO122" s="94" t="e">
        <f aca="false" t="array" ref="AO122:AT122">_xlfn.torow(_xlfn.unique(_xlfn._xlws.filter(cat_table[Sub-subsector],($E122=cat_table[Sector])*($F122=cat_table[Subsector]),"")))</f>
        <v>#NAME?</v>
      </c>
      <c r="AP122" s="94" t="e">
        <v>#NAME?</v>
      </c>
      <c r="AQ122" s="94" t="e">
        <v>#NAME?</v>
      </c>
      <c r="AR122" s="94" t="e">
        <v>#NAME?</v>
      </c>
      <c r="AS122" s="94" t="e">
        <v>#NAME?</v>
      </c>
      <c r="AT122" s="94" t="e">
        <v>#NAME?</v>
      </c>
    </row>
    <row r="123" customFormat="false" ht="40.5" hidden="false" customHeight="true" outlineLevel="0" collapsed="false">
      <c r="A123" s="29" t="s">
        <v>7382</v>
      </c>
      <c r="B123" s="185" t="s">
        <v>1608</v>
      </c>
      <c r="C123" s="185" t="s">
        <v>596</v>
      </c>
      <c r="D123" s="186" t="s">
        <v>299</v>
      </c>
      <c r="E123" s="185" t="s">
        <v>7134</v>
      </c>
      <c r="F123" s="185" t="s">
        <v>7135</v>
      </c>
      <c r="G123" s="185" t="s">
        <v>7136</v>
      </c>
      <c r="H123" s="185" t="s">
        <v>7108</v>
      </c>
      <c r="I123" s="185" t="s">
        <v>7369</v>
      </c>
      <c r="J123" s="185" t="s">
        <v>7383</v>
      </c>
      <c r="K123" s="187" t="s">
        <v>7120</v>
      </c>
      <c r="L123" s="187" t="s">
        <v>1693</v>
      </c>
      <c r="M123" s="187" t="s">
        <v>7110</v>
      </c>
      <c r="N123" s="187" t="s">
        <v>7371</v>
      </c>
      <c r="O123" s="187" t="s">
        <v>7384</v>
      </c>
      <c r="P123" s="188" t="n">
        <v>43119</v>
      </c>
      <c r="Q123" s="188" t="n">
        <v>43122</v>
      </c>
      <c r="R123" s="185" t="n">
        <v>1</v>
      </c>
      <c r="S123" s="185" t="s">
        <v>7130</v>
      </c>
      <c r="T123" s="185" t="n">
        <v>31</v>
      </c>
      <c r="U123" s="185" t="n">
        <v>19</v>
      </c>
      <c r="V123" s="185" t="n">
        <v>43</v>
      </c>
      <c r="W123" s="185" t="s">
        <v>7141</v>
      </c>
      <c r="X123" s="185" t="s">
        <v>7123</v>
      </c>
      <c r="Y123" s="189"/>
      <c r="Z123" s="189" t="n">
        <v>0</v>
      </c>
      <c r="AA123" s="184"/>
      <c r="AE123" s="94" t="e">
        <f aca="false" t="array" ref="AE123:AK123">_xlfn.torow(_xlfn.unique(_xlfn._xlws.filter(cat_table[Subsector],$E123=cat_table[Sector],"")))</f>
        <v>#NAME?</v>
      </c>
      <c r="AF123" s="94" t="e">
        <v>#NAME?</v>
      </c>
      <c r="AG123" s="94" t="e">
        <v>#NAME?</v>
      </c>
      <c r="AH123" s="94" t="e">
        <v>#NAME?</v>
      </c>
      <c r="AI123" s="94" t="e">
        <v>#NAME?</v>
      </c>
      <c r="AJ123" s="94" t="e">
        <v>#NAME?</v>
      </c>
      <c r="AK123" s="94" t="e">
        <v>#NAME?</v>
      </c>
      <c r="AO123" s="94" t="e">
        <f aca="false" t="array" ref="AO123:AT123">_xlfn.torow(_xlfn.unique(_xlfn._xlws.filter(cat_table[Sub-subsector],($E123=cat_table[Sector])*($F123=cat_table[Subsector]),"")))</f>
        <v>#NAME?</v>
      </c>
      <c r="AP123" s="94" t="e">
        <v>#NAME?</v>
      </c>
      <c r="AQ123" s="94" t="e">
        <v>#NAME?</v>
      </c>
      <c r="AR123" s="94" t="e">
        <v>#NAME?</v>
      </c>
      <c r="AS123" s="94" t="e">
        <v>#NAME?</v>
      </c>
      <c r="AT123" s="94" t="e">
        <v>#NAME?</v>
      </c>
    </row>
    <row r="124" customFormat="false" ht="40.5" hidden="false" customHeight="true" outlineLevel="0" collapsed="false">
      <c r="A124" s="29" t="s">
        <v>7385</v>
      </c>
      <c r="B124" s="185" t="s">
        <v>1608</v>
      </c>
      <c r="C124" s="185" t="s">
        <v>596</v>
      </c>
      <c r="D124" s="186" t="s">
        <v>299</v>
      </c>
      <c r="E124" s="185" t="s">
        <v>7134</v>
      </c>
      <c r="F124" s="185" t="s">
        <v>7135</v>
      </c>
      <c r="G124" s="185" t="s">
        <v>7136</v>
      </c>
      <c r="H124" s="185" t="s">
        <v>7108</v>
      </c>
      <c r="I124" s="185" t="s">
        <v>7369</v>
      </c>
      <c r="J124" s="185" t="s">
        <v>7386</v>
      </c>
      <c r="K124" s="187" t="s">
        <v>7120</v>
      </c>
      <c r="L124" s="187" t="s">
        <v>1693</v>
      </c>
      <c r="M124" s="187" t="s">
        <v>7110</v>
      </c>
      <c r="N124" s="187" t="s">
        <v>7371</v>
      </c>
      <c r="O124" s="187" t="s">
        <v>7387</v>
      </c>
      <c r="P124" s="188" t="n">
        <v>43119</v>
      </c>
      <c r="Q124" s="188" t="n">
        <v>43122</v>
      </c>
      <c r="R124" s="185" t="n">
        <v>1</v>
      </c>
      <c r="S124" s="185" t="s">
        <v>7130</v>
      </c>
      <c r="T124" s="185" t="n">
        <v>86</v>
      </c>
      <c r="U124" s="185" t="n">
        <v>58</v>
      </c>
      <c r="V124" s="185" t="n">
        <v>114</v>
      </c>
      <c r="W124" s="185" t="s">
        <v>7141</v>
      </c>
      <c r="X124" s="185" t="s">
        <v>7123</v>
      </c>
      <c r="Y124" s="189"/>
      <c r="Z124" s="189" t="n">
        <v>0</v>
      </c>
      <c r="AA124" s="184"/>
      <c r="AE124" s="94" t="e">
        <f aca="false" t="array" ref="AE124:AK124">_xlfn.torow(_xlfn.unique(_xlfn._xlws.filter(cat_table[Subsector],$E124=cat_table[Sector],"")))</f>
        <v>#NAME?</v>
      </c>
      <c r="AF124" s="94" t="e">
        <v>#NAME?</v>
      </c>
      <c r="AG124" s="94" t="e">
        <v>#NAME?</v>
      </c>
      <c r="AH124" s="94" t="e">
        <v>#NAME?</v>
      </c>
      <c r="AI124" s="94" t="e">
        <v>#NAME?</v>
      </c>
      <c r="AJ124" s="94" t="e">
        <v>#NAME?</v>
      </c>
      <c r="AK124" s="94" t="e">
        <v>#NAME?</v>
      </c>
      <c r="AO124" s="94" t="e">
        <f aca="false" t="array" ref="AO124:AT124">_xlfn.torow(_xlfn.unique(_xlfn._xlws.filter(cat_table[Sub-subsector],($E124=cat_table[Sector])*($F124=cat_table[Subsector]),"")))</f>
        <v>#NAME?</v>
      </c>
      <c r="AP124" s="94" t="e">
        <v>#NAME?</v>
      </c>
      <c r="AQ124" s="94" t="e">
        <v>#NAME?</v>
      </c>
      <c r="AR124" s="94" t="e">
        <v>#NAME?</v>
      </c>
      <c r="AS124" s="94" t="e">
        <v>#NAME?</v>
      </c>
      <c r="AT124" s="94" t="e">
        <v>#NAME?</v>
      </c>
    </row>
    <row r="125" customFormat="false" ht="40.5" hidden="false" customHeight="true" outlineLevel="0" collapsed="false">
      <c r="A125" s="29" t="s">
        <v>7388</v>
      </c>
      <c r="B125" s="185" t="s">
        <v>1608</v>
      </c>
      <c r="C125" s="185" t="s">
        <v>596</v>
      </c>
      <c r="D125" s="186" t="s">
        <v>299</v>
      </c>
      <c r="E125" s="185" t="s">
        <v>7134</v>
      </c>
      <c r="F125" s="185" t="s">
        <v>7135</v>
      </c>
      <c r="G125" s="185" t="s">
        <v>7136</v>
      </c>
      <c r="H125" s="185" t="s">
        <v>7108</v>
      </c>
      <c r="I125" s="185" t="s">
        <v>7369</v>
      </c>
      <c r="J125" s="185" t="s">
        <v>7389</v>
      </c>
      <c r="K125" s="187" t="s">
        <v>7120</v>
      </c>
      <c r="L125" s="187" t="s">
        <v>1693</v>
      </c>
      <c r="M125" s="187" t="s">
        <v>7110</v>
      </c>
      <c r="N125" s="187" t="s">
        <v>7371</v>
      </c>
      <c r="O125" s="187" t="s">
        <v>7390</v>
      </c>
      <c r="P125" s="188" t="n">
        <v>43123</v>
      </c>
      <c r="Q125" s="188" t="n">
        <v>43124</v>
      </c>
      <c r="R125" s="185" t="n">
        <v>1</v>
      </c>
      <c r="S125" s="185" t="s">
        <v>7130</v>
      </c>
      <c r="T125" s="185" t="n">
        <v>92</v>
      </c>
      <c r="U125" s="185" t="n">
        <v>56</v>
      </c>
      <c r="V125" s="185" t="n">
        <v>128</v>
      </c>
      <c r="W125" s="185" t="s">
        <v>7141</v>
      </c>
      <c r="X125" s="185" t="s">
        <v>7123</v>
      </c>
      <c r="Y125" s="189"/>
      <c r="Z125" s="189" t="n">
        <v>0</v>
      </c>
      <c r="AA125" s="184"/>
      <c r="AE125" s="94" t="e">
        <f aca="false" t="array" ref="AE125:AK125">_xlfn.torow(_xlfn.unique(_xlfn._xlws.filter(cat_table[Subsector],$E125=cat_table[Sector],"")))</f>
        <v>#NAME?</v>
      </c>
      <c r="AF125" s="94" t="e">
        <v>#NAME?</v>
      </c>
      <c r="AG125" s="94" t="e">
        <v>#NAME?</v>
      </c>
      <c r="AH125" s="94" t="e">
        <v>#NAME?</v>
      </c>
      <c r="AI125" s="94" t="e">
        <v>#NAME?</v>
      </c>
      <c r="AJ125" s="94" t="e">
        <v>#NAME?</v>
      </c>
      <c r="AK125" s="94" t="e">
        <v>#NAME?</v>
      </c>
      <c r="AO125" s="94" t="e">
        <f aca="false" t="array" ref="AO125:AT125">_xlfn.torow(_xlfn.unique(_xlfn._xlws.filter(cat_table[Sub-subsector],($E125=cat_table[Sector])*($F125=cat_table[Subsector]),"")))</f>
        <v>#NAME?</v>
      </c>
      <c r="AP125" s="94" t="e">
        <v>#NAME?</v>
      </c>
      <c r="AQ125" s="94" t="e">
        <v>#NAME?</v>
      </c>
      <c r="AR125" s="94" t="e">
        <v>#NAME?</v>
      </c>
      <c r="AS125" s="94" t="e">
        <v>#NAME?</v>
      </c>
      <c r="AT125" s="94" t="e">
        <v>#NAME?</v>
      </c>
    </row>
    <row r="126" customFormat="false" ht="40.5" hidden="false" customHeight="true" outlineLevel="0" collapsed="false">
      <c r="A126" s="29" t="s">
        <v>7391</v>
      </c>
      <c r="B126" s="185" t="s">
        <v>1608</v>
      </c>
      <c r="C126" s="185" t="s">
        <v>596</v>
      </c>
      <c r="D126" s="186" t="s">
        <v>299</v>
      </c>
      <c r="E126" s="185" t="s">
        <v>7134</v>
      </c>
      <c r="F126" s="185" t="s">
        <v>7135</v>
      </c>
      <c r="G126" s="185" t="s">
        <v>7136</v>
      </c>
      <c r="H126" s="185" t="s">
        <v>7108</v>
      </c>
      <c r="I126" s="185" t="s">
        <v>7369</v>
      </c>
      <c r="J126" s="185" t="s">
        <v>7392</v>
      </c>
      <c r="K126" s="187" t="s">
        <v>7120</v>
      </c>
      <c r="L126" s="187" t="s">
        <v>1693</v>
      </c>
      <c r="M126" s="187" t="s">
        <v>7110</v>
      </c>
      <c r="N126" s="187" t="s">
        <v>7371</v>
      </c>
      <c r="O126" s="187" t="s">
        <v>7393</v>
      </c>
      <c r="P126" s="188" t="n">
        <v>43123</v>
      </c>
      <c r="Q126" s="188" t="n">
        <v>43124</v>
      </c>
      <c r="R126" s="185" t="n">
        <v>1</v>
      </c>
      <c r="S126" s="185" t="s">
        <v>7130</v>
      </c>
      <c r="T126" s="185" t="n">
        <v>96</v>
      </c>
      <c r="U126" s="185" t="n">
        <v>62</v>
      </c>
      <c r="V126" s="185" t="n">
        <v>130</v>
      </c>
      <c r="W126" s="185" t="s">
        <v>7141</v>
      </c>
      <c r="X126" s="185" t="s">
        <v>7123</v>
      </c>
      <c r="Y126" s="189"/>
      <c r="Z126" s="189" t="n">
        <v>0</v>
      </c>
      <c r="AA126" s="184"/>
      <c r="AE126" s="94" t="e">
        <f aca="false" t="array" ref="AE126:AK126">_xlfn.torow(_xlfn.unique(_xlfn._xlws.filter(cat_table[Subsector],$E126=cat_table[Sector],"")))</f>
        <v>#NAME?</v>
      </c>
      <c r="AF126" s="94" t="e">
        <v>#NAME?</v>
      </c>
      <c r="AG126" s="94" t="e">
        <v>#NAME?</v>
      </c>
      <c r="AH126" s="94" t="e">
        <v>#NAME?</v>
      </c>
      <c r="AI126" s="94" t="e">
        <v>#NAME?</v>
      </c>
      <c r="AJ126" s="94" t="e">
        <v>#NAME?</v>
      </c>
      <c r="AK126" s="94" t="e">
        <v>#NAME?</v>
      </c>
      <c r="AO126" s="94" t="e">
        <f aca="false" t="array" ref="AO126:AT126">_xlfn.torow(_xlfn.unique(_xlfn._xlws.filter(cat_table[Sub-subsector],($E126=cat_table[Sector])*($F126=cat_table[Subsector]),"")))</f>
        <v>#NAME?</v>
      </c>
      <c r="AP126" s="94" t="e">
        <v>#NAME?</v>
      </c>
      <c r="AQ126" s="94" t="e">
        <v>#NAME?</v>
      </c>
      <c r="AR126" s="94" t="e">
        <v>#NAME?</v>
      </c>
      <c r="AS126" s="94" t="e">
        <v>#NAME?</v>
      </c>
      <c r="AT126" s="94" t="e">
        <v>#NAME?</v>
      </c>
    </row>
    <row r="127" customFormat="false" ht="40.5" hidden="false" customHeight="true" outlineLevel="0" collapsed="false">
      <c r="A127" s="29" t="s">
        <v>7394</v>
      </c>
      <c r="B127" s="185" t="s">
        <v>1608</v>
      </c>
      <c r="C127" s="185" t="s">
        <v>596</v>
      </c>
      <c r="D127" s="186" t="s">
        <v>299</v>
      </c>
      <c r="E127" s="185" t="s">
        <v>7134</v>
      </c>
      <c r="F127" s="185" t="s">
        <v>7135</v>
      </c>
      <c r="G127" s="185" t="s">
        <v>7136</v>
      </c>
      <c r="H127" s="185" t="s">
        <v>7108</v>
      </c>
      <c r="I127" s="185" t="s">
        <v>7369</v>
      </c>
      <c r="J127" s="185" t="s">
        <v>7395</v>
      </c>
      <c r="K127" s="187" t="s">
        <v>7120</v>
      </c>
      <c r="L127" s="187" t="s">
        <v>1693</v>
      </c>
      <c r="M127" s="187" t="s">
        <v>7110</v>
      </c>
      <c r="N127" s="187" t="s">
        <v>7371</v>
      </c>
      <c r="O127" s="187" t="s">
        <v>7396</v>
      </c>
      <c r="P127" s="188" t="n">
        <v>43123</v>
      </c>
      <c r="Q127" s="188" t="n">
        <v>43124</v>
      </c>
      <c r="R127" s="185" t="n">
        <v>1</v>
      </c>
      <c r="S127" s="185" t="s">
        <v>7130</v>
      </c>
      <c r="T127" s="185" t="n">
        <v>59</v>
      </c>
      <c r="U127" s="185" t="n">
        <v>20</v>
      </c>
      <c r="V127" s="185" t="n">
        <v>98</v>
      </c>
      <c r="W127" s="185" t="s">
        <v>7141</v>
      </c>
      <c r="X127" s="185" t="s">
        <v>7123</v>
      </c>
      <c r="Y127" s="189"/>
      <c r="Z127" s="189" t="n">
        <v>0</v>
      </c>
      <c r="AA127" s="184"/>
      <c r="AE127" s="94" t="e">
        <f aca="false" t="array" ref="AE127:AK127">_xlfn.torow(_xlfn.unique(_xlfn._xlws.filter(cat_table[Subsector],$E127=cat_table[Sector],"")))</f>
        <v>#NAME?</v>
      </c>
      <c r="AF127" s="94" t="e">
        <v>#NAME?</v>
      </c>
      <c r="AG127" s="94" t="e">
        <v>#NAME?</v>
      </c>
      <c r="AH127" s="94" t="e">
        <v>#NAME?</v>
      </c>
      <c r="AI127" s="94" t="e">
        <v>#NAME?</v>
      </c>
      <c r="AJ127" s="94" t="e">
        <v>#NAME?</v>
      </c>
      <c r="AK127" s="94" t="e">
        <v>#NAME?</v>
      </c>
      <c r="AO127" s="94" t="e">
        <f aca="false" t="array" ref="AO127:AT127">_xlfn.torow(_xlfn.unique(_xlfn._xlws.filter(cat_table[Sub-subsector],($E127=cat_table[Sector])*($F127=cat_table[Subsector]),"")))</f>
        <v>#NAME?</v>
      </c>
      <c r="AP127" s="94" t="e">
        <v>#NAME?</v>
      </c>
      <c r="AQ127" s="94" t="e">
        <v>#NAME?</v>
      </c>
      <c r="AR127" s="94" t="e">
        <v>#NAME?</v>
      </c>
      <c r="AS127" s="94" t="e">
        <v>#NAME?</v>
      </c>
      <c r="AT127" s="94" t="e">
        <v>#NAME?</v>
      </c>
    </row>
    <row r="128" customFormat="false" ht="40.5" hidden="false" customHeight="true" outlineLevel="0" collapsed="false">
      <c r="A128" s="29" t="s">
        <v>7397</v>
      </c>
      <c r="B128" s="185" t="s">
        <v>1608</v>
      </c>
      <c r="C128" s="185" t="s">
        <v>596</v>
      </c>
      <c r="D128" s="186" t="s">
        <v>299</v>
      </c>
      <c r="E128" s="185" t="s">
        <v>7134</v>
      </c>
      <c r="F128" s="185" t="s">
        <v>7135</v>
      </c>
      <c r="G128" s="185" t="s">
        <v>7136</v>
      </c>
      <c r="H128" s="185" t="s">
        <v>7108</v>
      </c>
      <c r="I128" s="185" t="s">
        <v>7369</v>
      </c>
      <c r="J128" s="185" t="s">
        <v>7398</v>
      </c>
      <c r="K128" s="187" t="s">
        <v>7120</v>
      </c>
      <c r="L128" s="187" t="s">
        <v>1693</v>
      </c>
      <c r="M128" s="187" t="s">
        <v>7110</v>
      </c>
      <c r="N128" s="187" t="s">
        <v>7371</v>
      </c>
      <c r="O128" s="187" t="s">
        <v>7399</v>
      </c>
      <c r="P128" s="188" t="n">
        <v>43123</v>
      </c>
      <c r="Q128" s="188" t="n">
        <v>43124</v>
      </c>
      <c r="R128" s="185" t="n">
        <v>1</v>
      </c>
      <c r="S128" s="185" t="s">
        <v>7130</v>
      </c>
      <c r="T128" s="185" t="n">
        <v>40</v>
      </c>
      <c r="U128" s="185" t="n">
        <v>26</v>
      </c>
      <c r="V128" s="185" t="n">
        <v>54</v>
      </c>
      <c r="W128" s="185" t="s">
        <v>7141</v>
      </c>
      <c r="X128" s="185" t="s">
        <v>7123</v>
      </c>
      <c r="Y128" s="189"/>
      <c r="Z128" s="189" t="n">
        <v>0</v>
      </c>
      <c r="AA128" s="184"/>
      <c r="AE128" s="94" t="e">
        <f aca="false" t="array" ref="AE128:AK128">_xlfn.torow(_xlfn.unique(_xlfn._xlws.filter(cat_table[Subsector],$E128=cat_table[Sector],"")))</f>
        <v>#NAME?</v>
      </c>
      <c r="AF128" s="94" t="e">
        <v>#NAME?</v>
      </c>
      <c r="AG128" s="94" t="e">
        <v>#NAME?</v>
      </c>
      <c r="AH128" s="94" t="e">
        <v>#NAME?</v>
      </c>
      <c r="AI128" s="94" t="e">
        <v>#NAME?</v>
      </c>
      <c r="AJ128" s="94" t="e">
        <v>#NAME?</v>
      </c>
      <c r="AK128" s="94" t="e">
        <v>#NAME?</v>
      </c>
      <c r="AO128" s="94" t="e">
        <f aca="false" t="array" ref="AO128:AT128">_xlfn.torow(_xlfn.unique(_xlfn._xlws.filter(cat_table[Sub-subsector],($E128=cat_table[Sector])*($F128=cat_table[Subsector]),"")))</f>
        <v>#NAME?</v>
      </c>
      <c r="AP128" s="94" t="e">
        <v>#NAME?</v>
      </c>
      <c r="AQ128" s="94" t="e">
        <v>#NAME?</v>
      </c>
      <c r="AR128" s="94" t="e">
        <v>#NAME?</v>
      </c>
      <c r="AS128" s="94" t="e">
        <v>#NAME?</v>
      </c>
      <c r="AT128" s="94" t="e">
        <v>#NAME?</v>
      </c>
    </row>
    <row r="129" customFormat="false" ht="40.5" hidden="false" customHeight="true" outlineLevel="0" collapsed="false">
      <c r="A129" s="29" t="s">
        <v>7400</v>
      </c>
      <c r="B129" s="185" t="s">
        <v>1608</v>
      </c>
      <c r="C129" s="185" t="s">
        <v>596</v>
      </c>
      <c r="D129" s="186" t="s">
        <v>299</v>
      </c>
      <c r="E129" s="185" t="s">
        <v>7134</v>
      </c>
      <c r="F129" s="185" t="s">
        <v>7135</v>
      </c>
      <c r="G129" s="185" t="s">
        <v>7136</v>
      </c>
      <c r="H129" s="185" t="s">
        <v>7108</v>
      </c>
      <c r="I129" s="185" t="s">
        <v>7369</v>
      </c>
      <c r="J129" s="185" t="s">
        <v>7401</v>
      </c>
      <c r="K129" s="187" t="s">
        <v>7120</v>
      </c>
      <c r="L129" s="187" t="s">
        <v>1693</v>
      </c>
      <c r="M129" s="187" t="s">
        <v>7110</v>
      </c>
      <c r="N129" s="187" t="s">
        <v>7371</v>
      </c>
      <c r="O129" s="187" t="s">
        <v>7402</v>
      </c>
      <c r="P129" s="188" t="n">
        <v>43123</v>
      </c>
      <c r="Q129" s="188" t="n">
        <v>43124</v>
      </c>
      <c r="R129" s="185" t="n">
        <v>1</v>
      </c>
      <c r="S129" s="185" t="s">
        <v>7130</v>
      </c>
      <c r="T129" s="185" t="n">
        <v>23</v>
      </c>
      <c r="U129" s="185" t="n">
        <v>8</v>
      </c>
      <c r="V129" s="185" t="n">
        <v>38</v>
      </c>
      <c r="W129" s="185" t="s">
        <v>7141</v>
      </c>
      <c r="X129" s="185" t="s">
        <v>7123</v>
      </c>
      <c r="Y129" s="189"/>
      <c r="Z129" s="189" t="n">
        <v>0</v>
      </c>
      <c r="AA129" s="184"/>
      <c r="AE129" s="94" t="e">
        <f aca="false" t="array" ref="AE129:AK129">_xlfn.torow(_xlfn.unique(_xlfn._xlws.filter(cat_table[Subsector],$E129=cat_table[Sector],"")))</f>
        <v>#NAME?</v>
      </c>
      <c r="AF129" s="94" t="e">
        <v>#NAME?</v>
      </c>
      <c r="AG129" s="94" t="e">
        <v>#NAME?</v>
      </c>
      <c r="AH129" s="94" t="e">
        <v>#NAME?</v>
      </c>
      <c r="AI129" s="94" t="e">
        <v>#NAME?</v>
      </c>
      <c r="AJ129" s="94" t="e">
        <v>#NAME?</v>
      </c>
      <c r="AK129" s="94" t="e">
        <v>#NAME?</v>
      </c>
      <c r="AO129" s="94" t="e">
        <f aca="false" t="array" ref="AO129:AT129">_xlfn.torow(_xlfn.unique(_xlfn._xlws.filter(cat_table[Sub-subsector],($E129=cat_table[Sector])*($F129=cat_table[Subsector]),"")))</f>
        <v>#NAME?</v>
      </c>
      <c r="AP129" s="94" t="e">
        <v>#NAME?</v>
      </c>
      <c r="AQ129" s="94" t="e">
        <v>#NAME?</v>
      </c>
      <c r="AR129" s="94" t="e">
        <v>#NAME?</v>
      </c>
      <c r="AS129" s="94" t="e">
        <v>#NAME?</v>
      </c>
      <c r="AT129" s="94" t="e">
        <v>#NAME?</v>
      </c>
    </row>
    <row r="130" customFormat="false" ht="40.5" hidden="false" customHeight="true" outlineLevel="0" collapsed="false">
      <c r="A130" s="29" t="s">
        <v>7403</v>
      </c>
      <c r="B130" s="185" t="s">
        <v>1608</v>
      </c>
      <c r="C130" s="185" t="s">
        <v>596</v>
      </c>
      <c r="D130" s="186" t="s">
        <v>299</v>
      </c>
      <c r="E130" s="185" t="s">
        <v>7134</v>
      </c>
      <c r="F130" s="185" t="s">
        <v>7135</v>
      </c>
      <c r="G130" s="185" t="s">
        <v>7136</v>
      </c>
      <c r="H130" s="185" t="s">
        <v>7108</v>
      </c>
      <c r="I130" s="185" t="s">
        <v>7369</v>
      </c>
      <c r="J130" s="185" t="s">
        <v>7404</v>
      </c>
      <c r="K130" s="187" t="s">
        <v>7120</v>
      </c>
      <c r="L130" s="187" t="s">
        <v>1693</v>
      </c>
      <c r="M130" s="187" t="s">
        <v>7110</v>
      </c>
      <c r="N130" s="187" t="s">
        <v>7371</v>
      </c>
      <c r="O130" s="187" t="s">
        <v>7405</v>
      </c>
      <c r="P130" s="188" t="n">
        <v>43123</v>
      </c>
      <c r="Q130" s="188" t="n">
        <v>43124</v>
      </c>
      <c r="R130" s="185" t="n">
        <v>1</v>
      </c>
      <c r="S130" s="185" t="s">
        <v>7130</v>
      </c>
      <c r="T130" s="185" t="n">
        <v>-27</v>
      </c>
      <c r="U130" s="185" t="n">
        <v>-46</v>
      </c>
      <c r="V130" s="185" t="n">
        <v>-8</v>
      </c>
      <c r="W130" s="185" t="s">
        <v>7141</v>
      </c>
      <c r="X130" s="185" t="s">
        <v>7123</v>
      </c>
      <c r="Y130" s="189"/>
      <c r="Z130" s="189" t="n">
        <v>0</v>
      </c>
      <c r="AA130" s="184"/>
      <c r="AE130" s="94" t="e">
        <f aca="false" t="array" ref="AE130:AK130">_xlfn.torow(_xlfn.unique(_xlfn._xlws.filter(cat_table[Subsector],$E130=cat_table[Sector],"")))</f>
        <v>#NAME?</v>
      </c>
      <c r="AF130" s="94" t="e">
        <v>#NAME?</v>
      </c>
      <c r="AG130" s="94" t="e">
        <v>#NAME?</v>
      </c>
      <c r="AH130" s="94" t="e">
        <v>#NAME?</v>
      </c>
      <c r="AI130" s="94" t="e">
        <v>#NAME?</v>
      </c>
      <c r="AJ130" s="94" t="e">
        <v>#NAME?</v>
      </c>
      <c r="AK130" s="94" t="e">
        <v>#NAME?</v>
      </c>
      <c r="AO130" s="94" t="e">
        <f aca="false" t="array" ref="AO130:AT130">_xlfn.torow(_xlfn.unique(_xlfn._xlws.filter(cat_table[Sub-subsector],($E130=cat_table[Sector])*($F130=cat_table[Subsector]),"")))</f>
        <v>#NAME?</v>
      </c>
      <c r="AP130" s="94" t="e">
        <v>#NAME?</v>
      </c>
      <c r="AQ130" s="94" t="e">
        <v>#NAME?</v>
      </c>
      <c r="AR130" s="94" t="e">
        <v>#NAME?</v>
      </c>
      <c r="AS130" s="94" t="e">
        <v>#NAME?</v>
      </c>
      <c r="AT130" s="94" t="e">
        <v>#NAME?</v>
      </c>
    </row>
    <row r="131" customFormat="false" ht="40.5" hidden="false" customHeight="true" outlineLevel="0" collapsed="false">
      <c r="A131" s="20" t="s">
        <v>7406</v>
      </c>
      <c r="B131" s="165" t="s">
        <v>1609</v>
      </c>
      <c r="C131" s="165" t="s">
        <v>706</v>
      </c>
      <c r="D131" s="190" t="s">
        <v>307</v>
      </c>
      <c r="E131" s="20" t="s">
        <v>7134</v>
      </c>
      <c r="F131" s="20" t="s">
        <v>7135</v>
      </c>
      <c r="G131" s="20" t="s">
        <v>7136</v>
      </c>
      <c r="H131" s="20" t="s">
        <v>7108</v>
      </c>
      <c r="I131" s="20" t="s">
        <v>7407</v>
      </c>
      <c r="J131" s="20" t="s">
        <v>7408</v>
      </c>
      <c r="K131" s="169" t="s">
        <v>7124</v>
      </c>
      <c r="L131" s="169" t="s">
        <v>7409</v>
      </c>
      <c r="M131" s="169" t="s">
        <v>7110</v>
      </c>
      <c r="N131" s="169" t="s">
        <v>7410</v>
      </c>
      <c r="O131" s="169" t="s">
        <v>7411</v>
      </c>
      <c r="P131" s="191" t="n">
        <v>43135</v>
      </c>
      <c r="Q131" s="191" t="n">
        <v>43149</v>
      </c>
      <c r="R131" s="165" t="s">
        <v>7412</v>
      </c>
      <c r="S131" s="165" t="s">
        <v>7413</v>
      </c>
      <c r="T131" s="165" t="n">
        <v>2800</v>
      </c>
      <c r="U131" s="165" t="n">
        <v>1700</v>
      </c>
      <c r="V131" s="165" t="n">
        <v>3900</v>
      </c>
      <c r="W131" s="165" t="s">
        <v>7414</v>
      </c>
      <c r="X131" s="165" t="s">
        <v>7123</v>
      </c>
      <c r="Y131" s="192"/>
      <c r="Z131" s="192" t="n">
        <v>1</v>
      </c>
      <c r="AA131" s="184"/>
      <c r="AE131" s="94" t="e">
        <f aca="false" t="array" ref="AE131:AK131">_xlfn.torow(_xlfn.unique(_xlfn._xlws.filter(cat_table[Subsector],$E131=cat_table[Sector],"")))</f>
        <v>#NAME?</v>
      </c>
      <c r="AF131" s="94" t="e">
        <v>#NAME?</v>
      </c>
      <c r="AG131" s="94" t="e">
        <v>#NAME?</v>
      </c>
      <c r="AH131" s="94" t="e">
        <v>#NAME?</v>
      </c>
      <c r="AI131" s="94" t="e">
        <v>#NAME?</v>
      </c>
      <c r="AJ131" s="94" t="e">
        <v>#NAME?</v>
      </c>
      <c r="AK131" s="94" t="e">
        <v>#NAME?</v>
      </c>
      <c r="AO131" s="94" t="e">
        <f aca="false" t="array" ref="AO131:AT131">_xlfn.torow(_xlfn.unique(_xlfn._xlws.filter(cat_table[Sub-subsector],($E131=cat_table[Sector])*($F131=cat_table[Subsector]),"")))</f>
        <v>#NAME?</v>
      </c>
      <c r="AP131" s="94" t="e">
        <v>#NAME?</v>
      </c>
      <c r="AQ131" s="94" t="e">
        <v>#NAME?</v>
      </c>
      <c r="AR131" s="94" t="e">
        <v>#NAME?</v>
      </c>
      <c r="AS131" s="94" t="e">
        <v>#NAME?</v>
      </c>
      <c r="AT131" s="94" t="e">
        <v>#NAME?</v>
      </c>
    </row>
    <row r="132" customFormat="false" ht="40.5" hidden="false" customHeight="true" outlineLevel="0" collapsed="false">
      <c r="A132" s="20" t="s">
        <v>7415</v>
      </c>
      <c r="B132" s="165" t="s">
        <v>1609</v>
      </c>
      <c r="C132" s="165" t="s">
        <v>706</v>
      </c>
      <c r="D132" s="190" t="s">
        <v>307</v>
      </c>
      <c r="E132" s="20" t="s">
        <v>7134</v>
      </c>
      <c r="F132" s="20" t="s">
        <v>7135</v>
      </c>
      <c r="G132" s="20" t="s">
        <v>7136</v>
      </c>
      <c r="H132" s="20" t="s">
        <v>7108</v>
      </c>
      <c r="I132" s="20" t="s">
        <v>7407</v>
      </c>
      <c r="J132" s="20" t="s">
        <v>7416</v>
      </c>
      <c r="K132" s="169" t="s">
        <v>7120</v>
      </c>
      <c r="L132" s="169" t="s">
        <v>7417</v>
      </c>
      <c r="M132" s="169" t="s">
        <v>7110</v>
      </c>
      <c r="N132" s="169" t="s">
        <v>7410</v>
      </c>
      <c r="O132" s="169" t="s">
        <v>7418</v>
      </c>
      <c r="P132" s="191" t="n">
        <v>43141</v>
      </c>
      <c r="Q132" s="191" t="n">
        <v>43141</v>
      </c>
      <c r="R132" s="165" t="n">
        <v>1</v>
      </c>
      <c r="S132" s="165" t="s">
        <v>7130</v>
      </c>
      <c r="T132" s="165" t="n">
        <v>370</v>
      </c>
      <c r="U132" s="165" t="n">
        <v>220</v>
      </c>
      <c r="V132" s="165" t="n">
        <v>520</v>
      </c>
      <c r="W132" s="165" t="s">
        <v>7414</v>
      </c>
      <c r="X132" s="165" t="s">
        <v>7123</v>
      </c>
      <c r="Y132" s="192"/>
      <c r="Z132" s="192" t="n">
        <v>0</v>
      </c>
      <c r="AA132" s="184"/>
      <c r="AE132" s="94" t="e">
        <f aca="false" t="array" ref="AE132:AK132">_xlfn.torow(_xlfn.unique(_xlfn._xlws.filter(cat_table[Subsector],$E132=cat_table[Sector],"")))</f>
        <v>#NAME?</v>
      </c>
      <c r="AF132" s="94" t="e">
        <v>#NAME?</v>
      </c>
      <c r="AG132" s="94" t="e">
        <v>#NAME?</v>
      </c>
      <c r="AH132" s="94" t="e">
        <v>#NAME?</v>
      </c>
      <c r="AI132" s="94" t="e">
        <v>#NAME?</v>
      </c>
      <c r="AJ132" s="94" t="e">
        <v>#NAME?</v>
      </c>
      <c r="AK132" s="94" t="e">
        <v>#NAME?</v>
      </c>
      <c r="AO132" s="94" t="e">
        <f aca="false" t="array" ref="AO132:AT132">_xlfn.torow(_xlfn.unique(_xlfn._xlws.filter(cat_table[Sub-subsector],($E132=cat_table[Sector])*($F132=cat_table[Subsector]),"")))</f>
        <v>#NAME?</v>
      </c>
      <c r="AP132" s="94" t="e">
        <v>#NAME?</v>
      </c>
      <c r="AQ132" s="94" t="e">
        <v>#NAME?</v>
      </c>
      <c r="AR132" s="94" t="e">
        <v>#NAME?</v>
      </c>
      <c r="AS132" s="94" t="e">
        <v>#NAME?</v>
      </c>
      <c r="AT132" s="94" t="e">
        <v>#NAME?</v>
      </c>
    </row>
    <row r="133" customFormat="false" ht="40.5" hidden="false" customHeight="true" outlineLevel="0" collapsed="false">
      <c r="A133" s="20" t="s">
        <v>7419</v>
      </c>
      <c r="B133" s="165" t="s">
        <v>1609</v>
      </c>
      <c r="C133" s="165" t="s">
        <v>706</v>
      </c>
      <c r="D133" s="190" t="s">
        <v>307</v>
      </c>
      <c r="E133" s="20" t="s">
        <v>7134</v>
      </c>
      <c r="F133" s="20" t="s">
        <v>7135</v>
      </c>
      <c r="G133" s="20" t="s">
        <v>7136</v>
      </c>
      <c r="H133" s="20" t="s">
        <v>7108</v>
      </c>
      <c r="I133" s="20" t="s">
        <v>7407</v>
      </c>
      <c r="J133" s="20" t="s">
        <v>7416</v>
      </c>
      <c r="K133" s="169" t="s">
        <v>7120</v>
      </c>
      <c r="L133" s="169" t="s">
        <v>7417</v>
      </c>
      <c r="M133" s="169" t="s">
        <v>7110</v>
      </c>
      <c r="N133" s="169" t="s">
        <v>7410</v>
      </c>
      <c r="O133" s="169" t="s">
        <v>7420</v>
      </c>
      <c r="P133" s="191" t="n">
        <v>43145</v>
      </c>
      <c r="Q133" s="191" t="n">
        <v>43146</v>
      </c>
      <c r="R133" s="165" t="n">
        <v>1</v>
      </c>
      <c r="S133" s="165" t="s">
        <v>7130</v>
      </c>
      <c r="T133" s="165" t="n">
        <v>1600</v>
      </c>
      <c r="U133" s="165" t="n">
        <v>820</v>
      </c>
      <c r="V133" s="165" t="n">
        <v>2380</v>
      </c>
      <c r="W133" s="165" t="s">
        <v>7414</v>
      </c>
      <c r="X133" s="165" t="s">
        <v>7123</v>
      </c>
      <c r="Y133" s="192"/>
      <c r="Z133" s="192" t="n">
        <v>0</v>
      </c>
      <c r="AA133" s="184"/>
      <c r="AE133" s="94" t="e">
        <f aca="false" t="array" ref="AE133:AK133">_xlfn.torow(_xlfn.unique(_xlfn._xlws.filter(cat_table[Subsector],$E133=cat_table[Sector],"")))</f>
        <v>#NAME?</v>
      </c>
      <c r="AF133" s="94" t="e">
        <v>#NAME?</v>
      </c>
      <c r="AG133" s="94" t="e">
        <v>#NAME?</v>
      </c>
      <c r="AH133" s="94" t="e">
        <v>#NAME?</v>
      </c>
      <c r="AI133" s="94" t="e">
        <v>#NAME?</v>
      </c>
      <c r="AJ133" s="94" t="e">
        <v>#NAME?</v>
      </c>
      <c r="AK133" s="94" t="e">
        <v>#NAME?</v>
      </c>
      <c r="AO133" s="94" t="e">
        <f aca="false" t="array" ref="AO133:AT133">_xlfn.torow(_xlfn.unique(_xlfn._xlws.filter(cat_table[Sub-subsector],($E133=cat_table[Sector])*($F133=cat_table[Subsector]),"")))</f>
        <v>#NAME?</v>
      </c>
      <c r="AP133" s="94" t="e">
        <v>#NAME?</v>
      </c>
      <c r="AQ133" s="94" t="e">
        <v>#NAME?</v>
      </c>
      <c r="AR133" s="94" t="e">
        <v>#NAME?</v>
      </c>
      <c r="AS133" s="94" t="e">
        <v>#NAME?</v>
      </c>
      <c r="AT133" s="94" t="e">
        <v>#NAME?</v>
      </c>
    </row>
    <row r="134" customFormat="false" ht="40.5" hidden="false" customHeight="true" outlineLevel="0" collapsed="false">
      <c r="A134" s="20" t="s">
        <v>7421</v>
      </c>
      <c r="B134" s="165" t="s">
        <v>1609</v>
      </c>
      <c r="C134" s="165" t="s">
        <v>706</v>
      </c>
      <c r="D134" s="190" t="s">
        <v>307</v>
      </c>
      <c r="E134" s="20" t="s">
        <v>7134</v>
      </c>
      <c r="F134" s="20" t="s">
        <v>7135</v>
      </c>
      <c r="G134" s="20" t="s">
        <v>7136</v>
      </c>
      <c r="H134" s="20" t="s">
        <v>7108</v>
      </c>
      <c r="I134" s="20" t="s">
        <v>7407</v>
      </c>
      <c r="J134" s="20" t="s">
        <v>7416</v>
      </c>
      <c r="K134" s="169" t="s">
        <v>7124</v>
      </c>
      <c r="L134" s="169" t="s">
        <v>7417</v>
      </c>
      <c r="M134" s="169" t="s">
        <v>7110</v>
      </c>
      <c r="N134" s="169" t="s">
        <v>7422</v>
      </c>
      <c r="O134" s="169" t="s">
        <v>7423</v>
      </c>
      <c r="P134" s="191" t="n">
        <v>43141</v>
      </c>
      <c r="Q134" s="191" t="n">
        <v>43146</v>
      </c>
      <c r="R134" s="165" t="s">
        <v>7412</v>
      </c>
      <c r="S134" s="165" t="s">
        <v>7413</v>
      </c>
      <c r="T134" s="165" t="n">
        <v>37000</v>
      </c>
      <c r="U134" s="165" t="n">
        <v>27000</v>
      </c>
      <c r="V134" s="165" t="n">
        <v>47000</v>
      </c>
      <c r="W134" s="165" t="s">
        <v>7414</v>
      </c>
      <c r="X134" s="165" t="s">
        <v>7123</v>
      </c>
      <c r="Y134" s="192"/>
      <c r="Z134" s="192" t="n">
        <v>1</v>
      </c>
      <c r="AA134" s="184"/>
      <c r="AE134" s="94" t="e">
        <f aca="false" t="array" ref="AE134:AK134">_xlfn.torow(_xlfn.unique(_xlfn._xlws.filter(cat_table[Subsector],$E134=cat_table[Sector],"")))</f>
        <v>#NAME?</v>
      </c>
      <c r="AF134" s="94" t="e">
        <v>#NAME?</v>
      </c>
      <c r="AG134" s="94" t="e">
        <v>#NAME?</v>
      </c>
      <c r="AH134" s="94" t="e">
        <v>#NAME?</v>
      </c>
      <c r="AI134" s="94" t="e">
        <v>#NAME?</v>
      </c>
      <c r="AJ134" s="94" t="e">
        <v>#NAME?</v>
      </c>
      <c r="AK134" s="94" t="e">
        <v>#NAME?</v>
      </c>
      <c r="AO134" s="94" t="e">
        <f aca="false" t="array" ref="AO134:AT134">_xlfn.torow(_xlfn.unique(_xlfn._xlws.filter(cat_table[Sub-subsector],($E134=cat_table[Sector])*($F134=cat_table[Subsector]),"")))</f>
        <v>#NAME?</v>
      </c>
      <c r="AP134" s="94" t="e">
        <v>#NAME?</v>
      </c>
      <c r="AQ134" s="94" t="e">
        <v>#NAME?</v>
      </c>
      <c r="AR134" s="94" t="e">
        <v>#NAME?</v>
      </c>
      <c r="AS134" s="94" t="e">
        <v>#NAME?</v>
      </c>
      <c r="AT134" s="94" t="e">
        <v>#NAME?</v>
      </c>
    </row>
    <row r="135" customFormat="false" ht="40.5" hidden="false" customHeight="true" outlineLevel="0" collapsed="false">
      <c r="A135" s="193" t="s">
        <v>7424</v>
      </c>
      <c r="B135" s="194" t="s">
        <v>1612</v>
      </c>
      <c r="C135" s="195" t="s">
        <v>508</v>
      </c>
      <c r="D135" s="195" t="s">
        <v>97</v>
      </c>
      <c r="E135" s="193" t="s">
        <v>7134</v>
      </c>
      <c r="F135" s="193" t="s">
        <v>7135</v>
      </c>
      <c r="G135" s="193" t="s">
        <v>7136</v>
      </c>
      <c r="H135" s="196"/>
      <c r="I135" s="193" t="s">
        <v>7425</v>
      </c>
      <c r="J135" s="193" t="s">
        <v>7426</v>
      </c>
      <c r="K135" s="197" t="s">
        <v>7120</v>
      </c>
      <c r="L135" s="197" t="s">
        <v>7409</v>
      </c>
      <c r="M135" s="197" t="s">
        <v>7110</v>
      </c>
      <c r="N135" s="197" t="s">
        <v>7427</v>
      </c>
      <c r="O135" s="197" t="s">
        <v>7428</v>
      </c>
      <c r="P135" s="198" t="n">
        <v>43585</v>
      </c>
      <c r="Q135" s="198" t="n">
        <v>43585</v>
      </c>
      <c r="R135" s="194" t="n">
        <v>1</v>
      </c>
      <c r="S135" s="194" t="s">
        <v>7130</v>
      </c>
      <c r="T135" s="194" t="n">
        <v>86.5</v>
      </c>
      <c r="U135" s="194" t="n">
        <v>45.3</v>
      </c>
      <c r="V135" s="194" t="n">
        <v>127.7</v>
      </c>
      <c r="W135" s="194" t="s">
        <v>7414</v>
      </c>
      <c r="X135" s="199"/>
      <c r="Y135" s="199"/>
      <c r="Z135" s="199" t="n">
        <v>0</v>
      </c>
      <c r="AA135" s="184"/>
      <c r="AE135" s="94" t="e">
        <f aca="false" t="array" ref="AE135:AK135">_xlfn.torow(_xlfn.unique(_xlfn._xlws.filter(cat_table[Subsector],$E135=cat_table[Sector],"")))</f>
        <v>#NAME?</v>
      </c>
      <c r="AF135" s="94" t="e">
        <v>#NAME?</v>
      </c>
      <c r="AG135" s="94" t="e">
        <v>#NAME?</v>
      </c>
      <c r="AH135" s="94" t="e">
        <v>#NAME?</v>
      </c>
      <c r="AI135" s="94" t="e">
        <v>#NAME?</v>
      </c>
      <c r="AJ135" s="94" t="e">
        <v>#NAME?</v>
      </c>
      <c r="AK135" s="94" t="e">
        <v>#NAME?</v>
      </c>
      <c r="AO135" s="94" t="e">
        <f aca="false" t="array" ref="AO135:AT135">_xlfn.torow(_xlfn.unique(_xlfn._xlws.filter(cat_table[Sub-subsector],($E135=cat_table[Sector])*($F135=cat_table[Subsector]),"")))</f>
        <v>#NAME?</v>
      </c>
      <c r="AP135" s="94" t="e">
        <v>#NAME?</v>
      </c>
      <c r="AQ135" s="94" t="e">
        <v>#NAME?</v>
      </c>
      <c r="AR135" s="94" t="e">
        <v>#NAME?</v>
      </c>
      <c r="AS135" s="94" t="e">
        <v>#NAME?</v>
      </c>
      <c r="AT135" s="94" t="e">
        <v>#NAME?</v>
      </c>
    </row>
    <row r="136" customFormat="false" ht="40.5" hidden="false" customHeight="true" outlineLevel="0" collapsed="false">
      <c r="A136" s="193" t="s">
        <v>7429</v>
      </c>
      <c r="B136" s="194" t="s">
        <v>1612</v>
      </c>
      <c r="C136" s="195" t="s">
        <v>508</v>
      </c>
      <c r="D136" s="195" t="s">
        <v>97</v>
      </c>
      <c r="E136" s="193" t="s">
        <v>7134</v>
      </c>
      <c r="F136" s="193" t="s">
        <v>7135</v>
      </c>
      <c r="G136" s="193" t="s">
        <v>7136</v>
      </c>
      <c r="H136" s="196"/>
      <c r="I136" s="193" t="s">
        <v>7425</v>
      </c>
      <c r="J136" s="193" t="s">
        <v>7426</v>
      </c>
      <c r="K136" s="197" t="s">
        <v>7120</v>
      </c>
      <c r="L136" s="197" t="s">
        <v>7409</v>
      </c>
      <c r="M136" s="197" t="s">
        <v>7110</v>
      </c>
      <c r="N136" s="197" t="s">
        <v>7427</v>
      </c>
      <c r="O136" s="197" t="s">
        <v>7430</v>
      </c>
      <c r="P136" s="198" t="n">
        <v>43585</v>
      </c>
      <c r="Q136" s="198" t="n">
        <v>43585</v>
      </c>
      <c r="R136" s="194" t="n">
        <v>1</v>
      </c>
      <c r="S136" s="194" t="s">
        <v>7130</v>
      </c>
      <c r="T136" s="194" t="n">
        <v>24.2</v>
      </c>
      <c r="U136" s="194" t="n">
        <v>7.2</v>
      </c>
      <c r="V136" s="194" t="n">
        <v>41.2</v>
      </c>
      <c r="W136" s="194" t="s">
        <v>7414</v>
      </c>
      <c r="X136" s="199"/>
      <c r="Y136" s="199"/>
      <c r="Z136" s="199" t="n">
        <v>0</v>
      </c>
      <c r="AA136" s="184"/>
      <c r="AE136" s="94" t="e">
        <f aca="false" t="array" ref="AE136:AK136">_xlfn.torow(_xlfn.unique(_xlfn._xlws.filter(cat_table[Subsector],$E136=cat_table[Sector],"")))</f>
        <v>#NAME?</v>
      </c>
      <c r="AF136" s="94" t="e">
        <v>#NAME?</v>
      </c>
      <c r="AG136" s="94" t="e">
        <v>#NAME?</v>
      </c>
      <c r="AH136" s="94" t="e">
        <v>#NAME?</v>
      </c>
      <c r="AI136" s="94" t="e">
        <v>#NAME?</v>
      </c>
      <c r="AJ136" s="94" t="e">
        <v>#NAME?</v>
      </c>
      <c r="AK136" s="94" t="e">
        <v>#NAME?</v>
      </c>
      <c r="AO136" s="94" t="e">
        <f aca="false" t="array" ref="AO136:AT136">_xlfn.torow(_xlfn.unique(_xlfn._xlws.filter(cat_table[Sub-subsector],($E136=cat_table[Sector])*($F136=cat_table[Subsector]),"")))</f>
        <v>#NAME?</v>
      </c>
      <c r="AP136" s="94" t="e">
        <v>#NAME?</v>
      </c>
      <c r="AQ136" s="94" t="e">
        <v>#NAME?</v>
      </c>
      <c r="AR136" s="94" t="e">
        <v>#NAME?</v>
      </c>
      <c r="AS136" s="94" t="e">
        <v>#NAME?</v>
      </c>
      <c r="AT136" s="94" t="e">
        <v>#NAME?</v>
      </c>
    </row>
    <row r="137" customFormat="false" ht="40.5" hidden="false" customHeight="true" outlineLevel="0" collapsed="false">
      <c r="A137" s="193" t="s">
        <v>7431</v>
      </c>
      <c r="B137" s="194" t="s">
        <v>1612</v>
      </c>
      <c r="C137" s="195" t="s">
        <v>508</v>
      </c>
      <c r="D137" s="195" t="s">
        <v>97</v>
      </c>
      <c r="E137" s="193" t="s">
        <v>7134</v>
      </c>
      <c r="F137" s="193" t="s">
        <v>7135</v>
      </c>
      <c r="G137" s="193" t="s">
        <v>7136</v>
      </c>
      <c r="H137" s="196"/>
      <c r="I137" s="193" t="s">
        <v>7425</v>
      </c>
      <c r="J137" s="193" t="s">
        <v>7426</v>
      </c>
      <c r="K137" s="197" t="s">
        <v>7120</v>
      </c>
      <c r="L137" s="197" t="s">
        <v>7409</v>
      </c>
      <c r="M137" s="197" t="s">
        <v>7110</v>
      </c>
      <c r="N137" s="197" t="s">
        <v>7427</v>
      </c>
      <c r="O137" s="197" t="s">
        <v>7432</v>
      </c>
      <c r="P137" s="198" t="n">
        <v>43587</v>
      </c>
      <c r="Q137" s="198" t="n">
        <v>43587</v>
      </c>
      <c r="R137" s="194" t="n">
        <v>1</v>
      </c>
      <c r="S137" s="194" t="s">
        <v>7130</v>
      </c>
      <c r="T137" s="194" t="n">
        <v>1258.7</v>
      </c>
      <c r="U137" s="194" t="n">
        <v>748.6</v>
      </c>
      <c r="V137" s="194" t="n">
        <v>1768.8</v>
      </c>
      <c r="W137" s="194" t="s">
        <v>7414</v>
      </c>
      <c r="X137" s="199"/>
      <c r="Y137" s="199"/>
      <c r="Z137" s="199" t="n">
        <v>0</v>
      </c>
      <c r="AA137" s="184"/>
      <c r="AE137" s="94" t="e">
        <f aca="false" t="array" ref="AE137:AK137">_xlfn.torow(_xlfn.unique(_xlfn._xlws.filter(cat_table[Subsector],$E137=cat_table[Sector],"")))</f>
        <v>#NAME?</v>
      </c>
      <c r="AF137" s="94" t="e">
        <v>#NAME?</v>
      </c>
      <c r="AG137" s="94" t="e">
        <v>#NAME?</v>
      </c>
      <c r="AH137" s="94" t="e">
        <v>#NAME?</v>
      </c>
      <c r="AI137" s="94" t="e">
        <v>#NAME?</v>
      </c>
      <c r="AJ137" s="94" t="e">
        <v>#NAME?</v>
      </c>
      <c r="AK137" s="94" t="e">
        <v>#NAME?</v>
      </c>
      <c r="AO137" s="94" t="e">
        <f aca="false" t="array" ref="AO137:AT137">_xlfn.torow(_xlfn.unique(_xlfn._xlws.filter(cat_table[Sub-subsector],($E137=cat_table[Sector])*($F137=cat_table[Subsector]),"")))</f>
        <v>#NAME?</v>
      </c>
      <c r="AP137" s="94" t="e">
        <v>#NAME?</v>
      </c>
      <c r="AQ137" s="94" t="e">
        <v>#NAME?</v>
      </c>
      <c r="AR137" s="94" t="e">
        <v>#NAME?</v>
      </c>
      <c r="AS137" s="94" t="e">
        <v>#NAME?</v>
      </c>
      <c r="AT137" s="94" t="e">
        <v>#NAME?</v>
      </c>
    </row>
    <row r="138" customFormat="false" ht="40.5" hidden="false" customHeight="true" outlineLevel="0" collapsed="false">
      <c r="A138" s="193" t="s">
        <v>7433</v>
      </c>
      <c r="B138" s="194" t="s">
        <v>1612</v>
      </c>
      <c r="C138" s="195" t="s">
        <v>508</v>
      </c>
      <c r="D138" s="195" t="s">
        <v>97</v>
      </c>
      <c r="E138" s="193" t="s">
        <v>7134</v>
      </c>
      <c r="F138" s="193" t="s">
        <v>7135</v>
      </c>
      <c r="G138" s="193" t="s">
        <v>7136</v>
      </c>
      <c r="H138" s="196"/>
      <c r="I138" s="193" t="s">
        <v>7425</v>
      </c>
      <c r="J138" s="193" t="s">
        <v>7426</v>
      </c>
      <c r="K138" s="197" t="s">
        <v>7120</v>
      </c>
      <c r="L138" s="197" t="s">
        <v>7409</v>
      </c>
      <c r="M138" s="197" t="s">
        <v>7110</v>
      </c>
      <c r="N138" s="197" t="s">
        <v>7427</v>
      </c>
      <c r="O138" s="197" t="s">
        <v>7434</v>
      </c>
      <c r="P138" s="198" t="n">
        <v>43591</v>
      </c>
      <c r="Q138" s="198" t="n">
        <v>43591</v>
      </c>
      <c r="R138" s="194" t="n">
        <v>1</v>
      </c>
      <c r="S138" s="194" t="s">
        <v>7130</v>
      </c>
      <c r="T138" s="194" t="n">
        <v>43.6</v>
      </c>
      <c r="U138" s="194" t="n">
        <v>28.2</v>
      </c>
      <c r="V138" s="194" t="n">
        <v>59</v>
      </c>
      <c r="W138" s="194" t="s">
        <v>7414</v>
      </c>
      <c r="X138" s="199"/>
      <c r="Y138" s="199"/>
      <c r="Z138" s="199" t="n">
        <v>0</v>
      </c>
      <c r="AA138" s="184"/>
      <c r="AE138" s="94" t="e">
        <f aca="false" t="array" ref="AE138:AK138">_xlfn.torow(_xlfn.unique(_xlfn._xlws.filter(cat_table[Subsector],$E138=cat_table[Sector],"")))</f>
        <v>#NAME?</v>
      </c>
      <c r="AF138" s="94" t="e">
        <v>#NAME?</v>
      </c>
      <c r="AG138" s="94" t="e">
        <v>#NAME?</v>
      </c>
      <c r="AH138" s="94" t="e">
        <v>#NAME?</v>
      </c>
      <c r="AI138" s="94" t="e">
        <v>#NAME?</v>
      </c>
      <c r="AJ138" s="94" t="e">
        <v>#NAME?</v>
      </c>
      <c r="AK138" s="94" t="e">
        <v>#NAME?</v>
      </c>
      <c r="AO138" s="94" t="e">
        <f aca="false" t="array" ref="AO138:AT138">_xlfn.torow(_xlfn.unique(_xlfn._xlws.filter(cat_table[Sub-subsector],($E138=cat_table[Sector])*($F138=cat_table[Subsector]),"")))</f>
        <v>#NAME?</v>
      </c>
      <c r="AP138" s="94" t="e">
        <v>#NAME?</v>
      </c>
      <c r="AQ138" s="94" t="e">
        <v>#NAME?</v>
      </c>
      <c r="AR138" s="94" t="e">
        <v>#NAME?</v>
      </c>
      <c r="AS138" s="94" t="e">
        <v>#NAME?</v>
      </c>
      <c r="AT138" s="94" t="e">
        <v>#NAME?</v>
      </c>
    </row>
    <row r="139" customFormat="false" ht="40.5" hidden="false" customHeight="true" outlineLevel="0" collapsed="false">
      <c r="A139" s="193" t="s">
        <v>7435</v>
      </c>
      <c r="B139" s="194" t="s">
        <v>1612</v>
      </c>
      <c r="C139" s="195" t="s">
        <v>508</v>
      </c>
      <c r="D139" s="195" t="s">
        <v>97</v>
      </c>
      <c r="E139" s="193" t="s">
        <v>7134</v>
      </c>
      <c r="F139" s="193" t="s">
        <v>7135</v>
      </c>
      <c r="G139" s="193" t="s">
        <v>7136</v>
      </c>
      <c r="H139" s="196"/>
      <c r="I139" s="193" t="s">
        <v>7425</v>
      </c>
      <c r="J139" s="193" t="s">
        <v>7426</v>
      </c>
      <c r="K139" s="197" t="s">
        <v>7120</v>
      </c>
      <c r="L139" s="197" t="s">
        <v>7409</v>
      </c>
      <c r="M139" s="197" t="s">
        <v>7110</v>
      </c>
      <c r="N139" s="197" t="s">
        <v>7427</v>
      </c>
      <c r="O139" s="197" t="s">
        <v>7436</v>
      </c>
      <c r="P139" s="198" t="n">
        <v>43591</v>
      </c>
      <c r="Q139" s="198" t="n">
        <v>43591</v>
      </c>
      <c r="R139" s="194" t="n">
        <v>1</v>
      </c>
      <c r="S139" s="194" t="s">
        <v>7130</v>
      </c>
      <c r="T139" s="194" t="n">
        <v>35.1</v>
      </c>
      <c r="U139" s="194" t="n">
        <v>25.5</v>
      </c>
      <c r="V139" s="194" t="n">
        <v>44.7</v>
      </c>
      <c r="W139" s="194" t="s">
        <v>7414</v>
      </c>
      <c r="X139" s="199"/>
      <c r="Y139" s="199"/>
      <c r="Z139" s="199" t="n">
        <v>0</v>
      </c>
      <c r="AA139" s="184"/>
      <c r="AE139" s="94" t="e">
        <f aca="false" t="array" ref="AE139:AK139">_xlfn.torow(_xlfn.unique(_xlfn._xlws.filter(cat_table[Subsector],$E139=cat_table[Sector],"")))</f>
        <v>#NAME?</v>
      </c>
      <c r="AF139" s="94" t="e">
        <v>#NAME?</v>
      </c>
      <c r="AG139" s="94" t="e">
        <v>#NAME?</v>
      </c>
      <c r="AH139" s="94" t="e">
        <v>#NAME?</v>
      </c>
      <c r="AI139" s="94" t="e">
        <v>#NAME?</v>
      </c>
      <c r="AJ139" s="94" t="e">
        <v>#NAME?</v>
      </c>
      <c r="AK139" s="94" t="e">
        <v>#NAME?</v>
      </c>
      <c r="AO139" s="94" t="e">
        <f aca="false" t="array" ref="AO139:AT139">_xlfn.torow(_xlfn.unique(_xlfn._xlws.filter(cat_table[Sub-subsector],($E139=cat_table[Sector])*($F139=cat_table[Subsector]),"")))</f>
        <v>#NAME?</v>
      </c>
      <c r="AP139" s="94" t="e">
        <v>#NAME?</v>
      </c>
      <c r="AQ139" s="94" t="e">
        <v>#NAME?</v>
      </c>
      <c r="AR139" s="94" t="e">
        <v>#NAME?</v>
      </c>
      <c r="AS139" s="94" t="e">
        <v>#NAME?</v>
      </c>
      <c r="AT139" s="94" t="e">
        <v>#NAME?</v>
      </c>
    </row>
    <row r="140" customFormat="false" ht="40.5" hidden="false" customHeight="true" outlineLevel="0" collapsed="false">
      <c r="A140" s="193" t="s">
        <v>7437</v>
      </c>
      <c r="B140" s="194" t="s">
        <v>1612</v>
      </c>
      <c r="C140" s="195" t="s">
        <v>508</v>
      </c>
      <c r="D140" s="195" t="s">
        <v>97</v>
      </c>
      <c r="E140" s="193" t="s">
        <v>7134</v>
      </c>
      <c r="F140" s="193" t="s">
        <v>7135</v>
      </c>
      <c r="G140" s="193" t="s">
        <v>7136</v>
      </c>
      <c r="H140" s="196"/>
      <c r="I140" s="193" t="s">
        <v>7425</v>
      </c>
      <c r="J140" s="193" t="s">
        <v>7426</v>
      </c>
      <c r="K140" s="197" t="s">
        <v>7120</v>
      </c>
      <c r="L140" s="197" t="s">
        <v>7409</v>
      </c>
      <c r="M140" s="197" t="s">
        <v>7110</v>
      </c>
      <c r="N140" s="197" t="s">
        <v>7427</v>
      </c>
      <c r="O140" s="197" t="s">
        <v>7438</v>
      </c>
      <c r="P140" s="198" t="n">
        <v>43591</v>
      </c>
      <c r="Q140" s="198" t="n">
        <v>43591</v>
      </c>
      <c r="R140" s="194" t="n">
        <v>1</v>
      </c>
      <c r="S140" s="194" t="s">
        <v>7130</v>
      </c>
      <c r="T140" s="194" t="n">
        <v>32.1</v>
      </c>
      <c r="U140" s="194" t="n">
        <v>23.1</v>
      </c>
      <c r="V140" s="194" t="n">
        <v>41.1</v>
      </c>
      <c r="W140" s="194" t="s">
        <v>7414</v>
      </c>
      <c r="X140" s="199"/>
      <c r="Y140" s="199"/>
      <c r="Z140" s="199" t="n">
        <v>0</v>
      </c>
      <c r="AA140" s="184"/>
      <c r="AE140" s="94" t="e">
        <f aca="false" t="array" ref="AE140:AK140">_xlfn.torow(_xlfn.unique(_xlfn._xlws.filter(cat_table[Subsector],$E140=cat_table[Sector],"")))</f>
        <v>#NAME?</v>
      </c>
      <c r="AF140" s="94" t="e">
        <v>#NAME?</v>
      </c>
      <c r="AG140" s="94" t="e">
        <v>#NAME?</v>
      </c>
      <c r="AH140" s="94" t="e">
        <v>#NAME?</v>
      </c>
      <c r="AI140" s="94" t="e">
        <v>#NAME?</v>
      </c>
      <c r="AJ140" s="94" t="e">
        <v>#NAME?</v>
      </c>
      <c r="AK140" s="94" t="e">
        <v>#NAME?</v>
      </c>
      <c r="AO140" s="94" t="e">
        <f aca="false" t="array" ref="AO140:AT140">_xlfn.torow(_xlfn.unique(_xlfn._xlws.filter(cat_table[Sub-subsector],($E140=cat_table[Sector])*($F140=cat_table[Subsector]),"")))</f>
        <v>#NAME?</v>
      </c>
      <c r="AP140" s="94" t="e">
        <v>#NAME?</v>
      </c>
      <c r="AQ140" s="94" t="e">
        <v>#NAME?</v>
      </c>
      <c r="AR140" s="94" t="e">
        <v>#NAME?</v>
      </c>
      <c r="AS140" s="94" t="e">
        <v>#NAME?</v>
      </c>
      <c r="AT140" s="94" t="e">
        <v>#NAME?</v>
      </c>
    </row>
    <row r="141" customFormat="false" ht="40.5" hidden="false" customHeight="true" outlineLevel="0" collapsed="false">
      <c r="A141" s="193" t="s">
        <v>7439</v>
      </c>
      <c r="B141" s="194" t="s">
        <v>1612</v>
      </c>
      <c r="C141" s="195" t="s">
        <v>508</v>
      </c>
      <c r="D141" s="195" t="s">
        <v>97</v>
      </c>
      <c r="E141" s="193" t="s">
        <v>7134</v>
      </c>
      <c r="F141" s="193" t="s">
        <v>7135</v>
      </c>
      <c r="G141" s="193" t="s">
        <v>7136</v>
      </c>
      <c r="H141" s="196"/>
      <c r="I141" s="193" t="s">
        <v>7425</v>
      </c>
      <c r="J141" s="193" t="s">
        <v>7426</v>
      </c>
      <c r="K141" s="197" t="s">
        <v>7120</v>
      </c>
      <c r="L141" s="197" t="s">
        <v>7409</v>
      </c>
      <c r="M141" s="197" t="s">
        <v>7110</v>
      </c>
      <c r="N141" s="197" t="s">
        <v>7427</v>
      </c>
      <c r="O141" s="197" t="s">
        <v>7440</v>
      </c>
      <c r="P141" s="198" t="n">
        <v>43591</v>
      </c>
      <c r="Q141" s="198" t="n">
        <v>43591</v>
      </c>
      <c r="R141" s="194" t="n">
        <v>1</v>
      </c>
      <c r="S141" s="194" t="s">
        <v>7130</v>
      </c>
      <c r="T141" s="194" t="n">
        <v>12.1</v>
      </c>
      <c r="U141" s="194" t="n">
        <v>9.3</v>
      </c>
      <c r="V141" s="194" t="n">
        <v>14.9</v>
      </c>
      <c r="W141" s="194" t="s">
        <v>7414</v>
      </c>
      <c r="X141" s="199"/>
      <c r="Y141" s="199"/>
      <c r="Z141" s="199" t="n">
        <v>0</v>
      </c>
      <c r="AA141" s="184"/>
      <c r="AE141" s="94" t="e">
        <f aca="false" t="array" ref="AE141:AK141">_xlfn.torow(_xlfn.unique(_xlfn._xlws.filter(cat_table[Subsector],$E141=cat_table[Sector],"")))</f>
        <v>#NAME?</v>
      </c>
      <c r="AF141" s="94" t="e">
        <v>#NAME?</v>
      </c>
      <c r="AG141" s="94" t="e">
        <v>#NAME?</v>
      </c>
      <c r="AH141" s="94" t="e">
        <v>#NAME?</v>
      </c>
      <c r="AI141" s="94" t="e">
        <v>#NAME?</v>
      </c>
      <c r="AJ141" s="94" t="e">
        <v>#NAME?</v>
      </c>
      <c r="AK141" s="94" t="e">
        <v>#NAME?</v>
      </c>
      <c r="AO141" s="94" t="e">
        <f aca="false" t="array" ref="AO141:AT141">_xlfn.torow(_xlfn.unique(_xlfn._xlws.filter(cat_table[Sub-subsector],($E141=cat_table[Sector])*($F141=cat_table[Subsector]),"")))</f>
        <v>#NAME?</v>
      </c>
      <c r="AP141" s="94" t="e">
        <v>#NAME?</v>
      </c>
      <c r="AQ141" s="94" t="e">
        <v>#NAME?</v>
      </c>
      <c r="AR141" s="94" t="e">
        <v>#NAME?</v>
      </c>
      <c r="AS141" s="94" t="e">
        <v>#NAME?</v>
      </c>
      <c r="AT141" s="94" t="e">
        <v>#NAME?</v>
      </c>
    </row>
    <row r="142" customFormat="false" ht="40.5" hidden="false" customHeight="true" outlineLevel="0" collapsed="false">
      <c r="A142" s="193" t="s">
        <v>7441</v>
      </c>
      <c r="B142" s="194" t="s">
        <v>1612</v>
      </c>
      <c r="C142" s="195" t="s">
        <v>508</v>
      </c>
      <c r="D142" s="195" t="s">
        <v>97</v>
      </c>
      <c r="E142" s="193" t="s">
        <v>7134</v>
      </c>
      <c r="F142" s="193" t="s">
        <v>7135</v>
      </c>
      <c r="G142" s="193" t="s">
        <v>7136</v>
      </c>
      <c r="H142" s="196"/>
      <c r="I142" s="193" t="s">
        <v>7425</v>
      </c>
      <c r="J142" s="193" t="s">
        <v>7426</v>
      </c>
      <c r="K142" s="197" t="s">
        <v>7124</v>
      </c>
      <c r="L142" s="197" t="s">
        <v>7409</v>
      </c>
      <c r="M142" s="197" t="s">
        <v>7110</v>
      </c>
      <c r="N142" s="197" t="s">
        <v>7427</v>
      </c>
      <c r="O142" s="197" t="s">
        <v>7442</v>
      </c>
      <c r="P142" s="198" t="n">
        <v>43585</v>
      </c>
      <c r="Q142" s="198" t="n">
        <v>43591</v>
      </c>
      <c r="R142" s="194" t="n">
        <v>11</v>
      </c>
      <c r="S142" s="194" t="s">
        <v>7112</v>
      </c>
      <c r="T142" s="194" t="n">
        <v>136</v>
      </c>
      <c r="U142" s="194"/>
      <c r="V142" s="194"/>
      <c r="W142" s="194" t="s">
        <v>7414</v>
      </c>
      <c r="X142" s="199"/>
      <c r="Y142" s="199"/>
      <c r="Z142" s="199" t="n">
        <v>1</v>
      </c>
      <c r="AA142" s="184"/>
      <c r="AE142" s="94" t="e">
        <f aca="false" t="array" ref="AE142:AK142">_xlfn.torow(_xlfn.unique(_xlfn._xlws.filter(cat_table[Subsector],$E142=cat_table[Sector],"")))</f>
        <v>#NAME?</v>
      </c>
      <c r="AF142" s="94" t="e">
        <v>#NAME?</v>
      </c>
      <c r="AG142" s="94" t="e">
        <v>#NAME?</v>
      </c>
      <c r="AH142" s="94" t="e">
        <v>#NAME?</v>
      </c>
      <c r="AI142" s="94" t="e">
        <v>#NAME?</v>
      </c>
      <c r="AJ142" s="94" t="e">
        <v>#NAME?</v>
      </c>
      <c r="AK142" s="94" t="e">
        <v>#NAME?</v>
      </c>
      <c r="AO142" s="94" t="e">
        <f aca="false" t="array" ref="AO142:AT142">_xlfn.torow(_xlfn.unique(_xlfn._xlws.filter(cat_table[Sub-subsector],($E142=cat_table[Sector])*($F142=cat_table[Subsector]),"")))</f>
        <v>#NAME?</v>
      </c>
      <c r="AP142" s="94" t="e">
        <v>#NAME?</v>
      </c>
      <c r="AQ142" s="94" t="e">
        <v>#NAME?</v>
      </c>
      <c r="AR142" s="94" t="e">
        <v>#NAME?</v>
      </c>
      <c r="AS142" s="94" t="e">
        <v>#NAME?</v>
      </c>
      <c r="AT142" s="94" t="e">
        <v>#NAME?</v>
      </c>
    </row>
    <row r="143" customFormat="false" ht="40.5" hidden="false" customHeight="true" outlineLevel="0" collapsed="false">
      <c r="A143" s="62" t="s">
        <v>7443</v>
      </c>
      <c r="B143" s="129" t="s">
        <v>1610</v>
      </c>
      <c r="C143" s="129" t="s">
        <v>502</v>
      </c>
      <c r="D143" s="181" t="s">
        <v>97</v>
      </c>
      <c r="E143" s="62" t="s">
        <v>7134</v>
      </c>
      <c r="F143" s="62" t="s">
        <v>7135</v>
      </c>
      <c r="G143" s="62" t="s">
        <v>7136</v>
      </c>
      <c r="H143" s="200"/>
      <c r="I143" s="62" t="s">
        <v>7444</v>
      </c>
      <c r="J143" s="62" t="s">
        <v>7445</v>
      </c>
      <c r="K143" s="182" t="s">
        <v>7124</v>
      </c>
      <c r="L143" s="182" t="s">
        <v>7446</v>
      </c>
      <c r="M143" s="182" t="s">
        <v>7110</v>
      </c>
      <c r="N143" s="182" t="s">
        <v>7447</v>
      </c>
      <c r="O143" s="182" t="s">
        <v>7448</v>
      </c>
      <c r="P143" s="183" t="n">
        <v>43556</v>
      </c>
      <c r="Q143" s="183" t="n">
        <v>43678</v>
      </c>
      <c r="R143" s="129" t="s">
        <v>7412</v>
      </c>
      <c r="S143" s="125" t="s">
        <v>7413</v>
      </c>
      <c r="T143" s="129" t="n">
        <v>6.3</v>
      </c>
      <c r="U143" s="129"/>
      <c r="V143" s="129"/>
      <c r="W143" s="129" t="s">
        <v>7449</v>
      </c>
      <c r="X143" s="129"/>
      <c r="Y143" s="129"/>
      <c r="Z143" s="129" t="n">
        <v>1</v>
      </c>
      <c r="AA143" s="184"/>
      <c r="AE143" s="94" t="e">
        <f aca="false" t="array" ref="AE143:AK143">_xlfn.torow(_xlfn.unique(_xlfn._xlws.filter(cat_table[Subsector],$E143=cat_table[Sector],"")))</f>
        <v>#NAME?</v>
      </c>
      <c r="AF143" s="94" t="e">
        <v>#NAME?</v>
      </c>
      <c r="AG143" s="94" t="e">
        <v>#NAME?</v>
      </c>
      <c r="AH143" s="94" t="e">
        <v>#NAME?</v>
      </c>
      <c r="AI143" s="94" t="e">
        <v>#NAME?</v>
      </c>
      <c r="AJ143" s="94" t="e">
        <v>#NAME?</v>
      </c>
      <c r="AK143" s="94" t="e">
        <v>#NAME?</v>
      </c>
      <c r="AO143" s="94" t="e">
        <f aca="false" t="array" ref="AO143:AT143">_xlfn.torow(_xlfn.unique(_xlfn._xlws.filter(cat_table[Sub-subsector],($E143=cat_table[Sector])*($F143=cat_table[Subsector]),"")))</f>
        <v>#NAME?</v>
      </c>
      <c r="AP143" s="94" t="e">
        <v>#NAME?</v>
      </c>
      <c r="AQ143" s="94" t="e">
        <v>#NAME?</v>
      </c>
      <c r="AR143" s="94" t="e">
        <v>#NAME?</v>
      </c>
      <c r="AS143" s="94" t="e">
        <v>#NAME?</v>
      </c>
      <c r="AT143" s="94" t="e">
        <v>#NAME?</v>
      </c>
    </row>
    <row r="144" customFormat="false" ht="40.5" hidden="false" customHeight="true" outlineLevel="0" collapsed="false">
      <c r="A144" s="29" t="s">
        <v>7450</v>
      </c>
      <c r="B144" s="185" t="s">
        <v>1618</v>
      </c>
      <c r="C144" s="185" t="s">
        <v>538</v>
      </c>
      <c r="D144" s="186" t="s">
        <v>257</v>
      </c>
      <c r="E144" s="29" t="s">
        <v>7134</v>
      </c>
      <c r="F144" s="29" t="s">
        <v>7135</v>
      </c>
      <c r="G144" s="29" t="s">
        <v>7136</v>
      </c>
      <c r="H144" s="38"/>
      <c r="I144" s="29" t="s">
        <v>7451</v>
      </c>
      <c r="J144" s="29" t="s">
        <v>7452</v>
      </c>
      <c r="K144" s="187" t="s">
        <v>7120</v>
      </c>
      <c r="L144" s="187" t="s">
        <v>7453</v>
      </c>
      <c r="M144" s="187" t="s">
        <v>7129</v>
      </c>
      <c r="N144" s="187" t="s">
        <v>7454</v>
      </c>
      <c r="O144" s="187" t="s">
        <v>7455</v>
      </c>
      <c r="P144" s="188" t="n">
        <v>45086</v>
      </c>
      <c r="Q144" s="188" t="n">
        <v>45305</v>
      </c>
      <c r="R144" s="185" t="n">
        <v>1</v>
      </c>
      <c r="S144" s="185" t="s">
        <v>7117</v>
      </c>
      <c r="T144" s="185" t="n">
        <v>131</v>
      </c>
      <c r="U144" s="185" t="n">
        <v>97</v>
      </c>
      <c r="V144" s="185" t="n">
        <v>165</v>
      </c>
      <c r="W144" s="185" t="s">
        <v>7456</v>
      </c>
      <c r="X144" s="185"/>
      <c r="Y144" s="189"/>
      <c r="Z144" s="189" t="n">
        <v>1</v>
      </c>
      <c r="AA144" s="184"/>
      <c r="AE144" s="94" t="e">
        <f aca="false" t="array" ref="AE144:AK144">_xlfn.torow(_xlfn.unique(_xlfn._xlws.filter(cat_table[Subsector],$E144=cat_table[Sector],"")))</f>
        <v>#NAME?</v>
      </c>
      <c r="AF144" s="94" t="e">
        <v>#NAME?</v>
      </c>
      <c r="AG144" s="94" t="e">
        <v>#NAME?</v>
      </c>
      <c r="AH144" s="94" t="e">
        <v>#NAME?</v>
      </c>
      <c r="AI144" s="94" t="e">
        <v>#NAME?</v>
      </c>
      <c r="AJ144" s="94" t="e">
        <v>#NAME?</v>
      </c>
      <c r="AK144" s="94" t="e">
        <v>#NAME?</v>
      </c>
      <c r="AO144" s="94" t="e">
        <f aca="false" t="array" ref="AO144:AT144">_xlfn.torow(_xlfn.unique(_xlfn._xlws.filter(cat_table[Sub-subsector],($E144=cat_table[Sector])*($F144=cat_table[Subsector]),"")))</f>
        <v>#NAME?</v>
      </c>
      <c r="AP144" s="94" t="e">
        <v>#NAME?</v>
      </c>
      <c r="AQ144" s="94" t="e">
        <v>#NAME?</v>
      </c>
      <c r="AR144" s="94" t="e">
        <v>#NAME?</v>
      </c>
      <c r="AS144" s="94" t="e">
        <v>#NAME?</v>
      </c>
      <c r="AT144" s="94" t="e">
        <v>#NAME?</v>
      </c>
    </row>
    <row r="145" customFormat="false" ht="40.5" hidden="false" customHeight="true" outlineLevel="0" collapsed="false">
      <c r="A145" s="20" t="s">
        <v>7457</v>
      </c>
      <c r="B145" s="20" t="s">
        <v>1629</v>
      </c>
      <c r="C145" s="20" t="s">
        <v>743</v>
      </c>
      <c r="D145" s="22" t="s">
        <v>62</v>
      </c>
      <c r="E145" s="20" t="s">
        <v>7134</v>
      </c>
      <c r="F145" s="20" t="s">
        <v>7458</v>
      </c>
      <c r="G145" s="20" t="s">
        <v>7459</v>
      </c>
      <c r="H145" s="20"/>
      <c r="I145" s="20" t="s">
        <v>7460</v>
      </c>
      <c r="J145" s="20" t="s">
        <v>7461</v>
      </c>
      <c r="K145" s="20" t="s">
        <v>7124</v>
      </c>
      <c r="L145" s="20" t="s">
        <v>7462</v>
      </c>
      <c r="M145" s="20" t="s">
        <v>7110</v>
      </c>
      <c r="N145" s="20" t="s">
        <v>7463</v>
      </c>
      <c r="O145" s="20" t="s">
        <v>7464</v>
      </c>
      <c r="P145" s="201" t="n">
        <v>44839</v>
      </c>
      <c r="Q145" s="201" t="n">
        <v>44928</v>
      </c>
      <c r="R145" s="129" t="n">
        <v>3</v>
      </c>
      <c r="S145" s="20" t="s">
        <v>7413</v>
      </c>
      <c r="T145" s="20" t="n">
        <v>465</v>
      </c>
      <c r="U145" s="20" t="n">
        <v>445</v>
      </c>
      <c r="V145" s="20" t="n">
        <v>485</v>
      </c>
      <c r="W145" s="20" t="s">
        <v>7456</v>
      </c>
      <c r="X145" s="35"/>
      <c r="Y145" s="35"/>
      <c r="Z145" s="35" t="n">
        <v>1</v>
      </c>
      <c r="AA145" s="202"/>
      <c r="AE145" s="94" t="e">
        <f aca="false" t="array" ref="AE145:AK145">_xlfn.torow(_xlfn.unique(_xlfn._xlws.filter(cat_table[Subsector],$E145=cat_table[Sector],"")))</f>
        <v>#NAME?</v>
      </c>
      <c r="AF145" s="94" t="e">
        <v>#NAME?</v>
      </c>
      <c r="AG145" s="94" t="e">
        <v>#NAME?</v>
      </c>
      <c r="AH145" s="94" t="e">
        <v>#NAME?</v>
      </c>
      <c r="AI145" s="94" t="e">
        <v>#NAME?</v>
      </c>
      <c r="AJ145" s="94" t="e">
        <v>#NAME?</v>
      </c>
      <c r="AK145" s="94" t="e">
        <v>#NAME?</v>
      </c>
      <c r="AO145" s="94" t="e">
        <f aca="false" t="array" ref="AO145:AR145">_xlfn.torow(_xlfn.unique(_xlfn._xlws.filter(cat_table[Sub-subsector],($E145=cat_table[Sector])*($F145=cat_table[Subsector]),"")))</f>
        <v>#NAME?</v>
      </c>
      <c r="AP145" s="94" t="e">
        <v>#NAME?</v>
      </c>
      <c r="AQ145" s="94" t="e">
        <v>#NAME?</v>
      </c>
      <c r="AR145" s="94" t="e">
        <v>#NAME?</v>
      </c>
    </row>
    <row r="146" customFormat="false" ht="40.5" hidden="false" customHeight="true" outlineLevel="0" collapsed="false">
      <c r="A146" s="20" t="s">
        <v>7465</v>
      </c>
      <c r="B146" s="20" t="s">
        <v>1629</v>
      </c>
      <c r="C146" s="20" t="s">
        <v>743</v>
      </c>
      <c r="D146" s="22" t="s">
        <v>62</v>
      </c>
      <c r="E146" s="20" t="s">
        <v>7134</v>
      </c>
      <c r="F146" s="20" t="s">
        <v>7458</v>
      </c>
      <c r="G146" s="20" t="s">
        <v>7459</v>
      </c>
      <c r="H146" s="20"/>
      <c r="I146" s="20" t="s">
        <v>7460</v>
      </c>
      <c r="J146" s="20" t="s">
        <v>7461</v>
      </c>
      <c r="K146" s="20" t="s">
        <v>7109</v>
      </c>
      <c r="L146" s="20" t="s">
        <v>7462</v>
      </c>
      <c r="M146" s="20" t="s">
        <v>7110</v>
      </c>
      <c r="N146" s="20" t="s">
        <v>7463</v>
      </c>
      <c r="O146" s="20" t="s">
        <v>7466</v>
      </c>
      <c r="P146" s="201" t="n">
        <v>44839</v>
      </c>
      <c r="Q146" s="201" t="n">
        <v>44928</v>
      </c>
      <c r="R146" s="129" t="n">
        <v>1</v>
      </c>
      <c r="S146" s="20" t="s">
        <v>7130</v>
      </c>
      <c r="T146" s="20" t="n">
        <v>183</v>
      </c>
      <c r="U146" s="20" t="n">
        <v>178</v>
      </c>
      <c r="V146" s="20" t="n">
        <v>188</v>
      </c>
      <c r="W146" s="20" t="s">
        <v>7456</v>
      </c>
      <c r="X146" s="165"/>
      <c r="Y146" s="192"/>
      <c r="Z146" s="192" t="n">
        <v>0</v>
      </c>
      <c r="AA146" s="184"/>
      <c r="AE146" s="94" t="e">
        <f aca="false" t="array" ref="AE146:AK146">_xlfn.torow(_xlfn.unique(_xlfn._xlws.filter(cat_table[Subsector],$E146=cat_table[Sector],"")))</f>
        <v>#NAME?</v>
      </c>
      <c r="AF146" s="94" t="e">
        <v>#NAME?</v>
      </c>
      <c r="AG146" s="94" t="e">
        <v>#NAME?</v>
      </c>
      <c r="AH146" s="94" t="e">
        <v>#NAME?</v>
      </c>
      <c r="AI146" s="94" t="e">
        <v>#NAME?</v>
      </c>
      <c r="AJ146" s="94" t="e">
        <v>#NAME?</v>
      </c>
      <c r="AK146" s="94" t="e">
        <v>#NAME?</v>
      </c>
      <c r="AO146" s="94" t="e">
        <f aca="false" t="array" ref="AO146:AR146">_xlfn.torow(_xlfn.unique(_xlfn._xlws.filter(cat_table[Sub-subsector],($E146=cat_table[Sector])*($F146=cat_table[Subsector]),"")))</f>
        <v>#NAME?</v>
      </c>
      <c r="AP146" s="94" t="e">
        <v>#NAME?</v>
      </c>
      <c r="AQ146" s="94" t="e">
        <v>#NAME?</v>
      </c>
      <c r="AR146" s="94" t="e">
        <v>#NAME?</v>
      </c>
    </row>
    <row r="147" customFormat="false" ht="40.5" hidden="false" customHeight="true" outlineLevel="0" collapsed="false">
      <c r="A147" s="20" t="s">
        <v>7467</v>
      </c>
      <c r="B147" s="20" t="s">
        <v>1629</v>
      </c>
      <c r="C147" s="20" t="s">
        <v>743</v>
      </c>
      <c r="D147" s="22" t="s">
        <v>62</v>
      </c>
      <c r="E147" s="20" t="s">
        <v>7134</v>
      </c>
      <c r="F147" s="20" t="s">
        <v>7458</v>
      </c>
      <c r="G147" s="20" t="s">
        <v>7459</v>
      </c>
      <c r="H147" s="20"/>
      <c r="I147" s="20" t="s">
        <v>7460</v>
      </c>
      <c r="J147" s="20" t="s">
        <v>7461</v>
      </c>
      <c r="K147" s="20" t="s">
        <v>7109</v>
      </c>
      <c r="L147" s="20" t="s">
        <v>7462</v>
      </c>
      <c r="M147" s="20" t="s">
        <v>7110</v>
      </c>
      <c r="N147" s="20" t="s">
        <v>7463</v>
      </c>
      <c r="O147" s="20" t="s">
        <v>7468</v>
      </c>
      <c r="P147" s="201" t="n">
        <v>44839</v>
      </c>
      <c r="Q147" s="201" t="n">
        <v>44928</v>
      </c>
      <c r="R147" s="129" t="n">
        <v>1</v>
      </c>
      <c r="S147" s="20" t="s">
        <v>7130</v>
      </c>
      <c r="T147" s="20" t="n">
        <v>183</v>
      </c>
      <c r="U147" s="20" t="n">
        <v>178</v>
      </c>
      <c r="V147" s="20" t="n">
        <v>188</v>
      </c>
      <c r="W147" s="20" t="s">
        <v>7456</v>
      </c>
      <c r="X147" s="165"/>
      <c r="Y147" s="192"/>
      <c r="Z147" s="192" t="n">
        <v>0</v>
      </c>
      <c r="AA147" s="184"/>
      <c r="AE147" s="94" t="e">
        <f aca="false" t="array" ref="AE147:AK147">_xlfn.torow(_xlfn.unique(_xlfn._xlws.filter(cat_table[Subsector],$E147=cat_table[Sector],"")))</f>
        <v>#NAME?</v>
      </c>
      <c r="AF147" s="94" t="e">
        <v>#NAME?</v>
      </c>
      <c r="AG147" s="94" t="e">
        <v>#NAME?</v>
      </c>
      <c r="AH147" s="94" t="e">
        <v>#NAME?</v>
      </c>
      <c r="AI147" s="94" t="e">
        <v>#NAME?</v>
      </c>
      <c r="AJ147" s="94" t="e">
        <v>#NAME?</v>
      </c>
      <c r="AK147" s="94" t="e">
        <v>#NAME?</v>
      </c>
      <c r="AO147" s="94" t="e">
        <f aca="false" t="array" ref="AO147:AR147">_xlfn.torow(_xlfn.unique(_xlfn._xlws.filter(cat_table[Sub-subsector],($E147=cat_table[Sector])*($F147=cat_table[Subsector]),"")))</f>
        <v>#NAME?</v>
      </c>
      <c r="AP147" s="94" t="e">
        <v>#NAME?</v>
      </c>
      <c r="AQ147" s="94" t="e">
        <v>#NAME?</v>
      </c>
      <c r="AR147" s="94" t="e">
        <v>#NAME?</v>
      </c>
    </row>
    <row r="148" customFormat="false" ht="40.5" hidden="false" customHeight="true" outlineLevel="0" collapsed="false">
      <c r="A148" s="20" t="s">
        <v>7469</v>
      </c>
      <c r="B148" s="20" t="s">
        <v>1629</v>
      </c>
      <c r="C148" s="20" t="s">
        <v>743</v>
      </c>
      <c r="D148" s="22" t="s">
        <v>62</v>
      </c>
      <c r="E148" s="20" t="s">
        <v>7134</v>
      </c>
      <c r="F148" s="20" t="s">
        <v>7458</v>
      </c>
      <c r="G148" s="20" t="s">
        <v>7459</v>
      </c>
      <c r="H148" s="20"/>
      <c r="I148" s="20" t="s">
        <v>7460</v>
      </c>
      <c r="J148" s="20" t="s">
        <v>7461</v>
      </c>
      <c r="K148" s="20" t="s">
        <v>7109</v>
      </c>
      <c r="L148" s="20" t="s">
        <v>7462</v>
      </c>
      <c r="M148" s="20" t="s">
        <v>7110</v>
      </c>
      <c r="N148" s="20" t="s">
        <v>7463</v>
      </c>
      <c r="O148" s="20" t="s">
        <v>7470</v>
      </c>
      <c r="P148" s="201" t="n">
        <v>44839</v>
      </c>
      <c r="Q148" s="201" t="n">
        <v>44928</v>
      </c>
      <c r="R148" s="129" t="n">
        <v>1</v>
      </c>
      <c r="S148" s="20" t="s">
        <v>7130</v>
      </c>
      <c r="T148" s="20" t="n">
        <v>106</v>
      </c>
      <c r="U148" s="20" t="n">
        <v>103</v>
      </c>
      <c r="V148" s="20" t="n">
        <v>109</v>
      </c>
      <c r="W148" s="20" t="s">
        <v>7456</v>
      </c>
      <c r="X148" s="165"/>
      <c r="Y148" s="192"/>
      <c r="Z148" s="192" t="n">
        <v>0</v>
      </c>
      <c r="AA148" s="184"/>
      <c r="AE148" s="94" t="e">
        <f aca="false" t="array" ref="AE148:AK148">_xlfn.torow(_xlfn.unique(_xlfn._xlws.filter(cat_table[Subsector],$E148=cat_table[Sector],"")))</f>
        <v>#NAME?</v>
      </c>
      <c r="AF148" s="94" t="e">
        <v>#NAME?</v>
      </c>
      <c r="AG148" s="94" t="e">
        <v>#NAME?</v>
      </c>
      <c r="AH148" s="94" t="e">
        <v>#NAME?</v>
      </c>
      <c r="AI148" s="94" t="e">
        <v>#NAME?</v>
      </c>
      <c r="AJ148" s="94" t="e">
        <v>#NAME?</v>
      </c>
      <c r="AK148" s="94" t="e">
        <v>#NAME?</v>
      </c>
      <c r="AO148" s="94" t="e">
        <f aca="false" t="array" ref="AO148:AR148">_xlfn.torow(_xlfn.unique(_xlfn._xlws.filter(cat_table[Sub-subsector],($E148=cat_table[Sector])*($F148=cat_table[Subsector]),"")))</f>
        <v>#NAME?</v>
      </c>
      <c r="AP148" s="94" t="e">
        <v>#NAME?</v>
      </c>
      <c r="AQ148" s="94" t="e">
        <v>#NAME?</v>
      </c>
      <c r="AR148" s="94" t="e">
        <v>#NAME?</v>
      </c>
    </row>
    <row r="149" customFormat="false" ht="40.5" hidden="false" customHeight="true" outlineLevel="0" collapsed="false">
      <c r="A149" s="193" t="s">
        <v>7471</v>
      </c>
      <c r="B149" s="194" t="s">
        <v>1629</v>
      </c>
      <c r="C149" s="194" t="s">
        <v>625</v>
      </c>
      <c r="D149" s="195" t="s">
        <v>72</v>
      </c>
      <c r="E149" s="193" t="s">
        <v>7134</v>
      </c>
      <c r="F149" s="193" t="s">
        <v>7458</v>
      </c>
      <c r="G149" s="193" t="s">
        <v>7459</v>
      </c>
      <c r="H149" s="196"/>
      <c r="I149" s="193" t="s">
        <v>7460</v>
      </c>
      <c r="J149" s="193" t="s">
        <v>7461</v>
      </c>
      <c r="K149" s="197" t="s">
        <v>7124</v>
      </c>
      <c r="L149" s="197" t="s">
        <v>7472</v>
      </c>
      <c r="M149" s="197" t="s">
        <v>7110</v>
      </c>
      <c r="N149" s="197" t="s">
        <v>7473</v>
      </c>
      <c r="O149" s="197" t="s">
        <v>7474</v>
      </c>
      <c r="P149" s="198" t="n">
        <v>44839</v>
      </c>
      <c r="Q149" s="198" t="n">
        <v>44839</v>
      </c>
      <c r="R149" s="194" t="n">
        <v>1</v>
      </c>
      <c r="S149" s="194" t="s">
        <v>7117</v>
      </c>
      <c r="T149" s="194" t="n">
        <v>33.5</v>
      </c>
      <c r="U149" s="194" t="n">
        <v>19</v>
      </c>
      <c r="V149" s="194" t="n">
        <v>48</v>
      </c>
      <c r="W149" s="194" t="s">
        <v>7475</v>
      </c>
      <c r="X149" s="199"/>
      <c r="Y149" s="199"/>
      <c r="Z149" s="199" t="n">
        <v>1</v>
      </c>
      <c r="AA149" s="184"/>
      <c r="AE149" s="94" t="e">
        <f aca="false" t="array" ref="AE149:AK149">_xlfn.torow(_xlfn.unique(_xlfn._xlws.filter(cat_table[Subsector],$E149=cat_table[Sector],"")))</f>
        <v>#NAME?</v>
      </c>
      <c r="AF149" s="94" t="e">
        <v>#NAME?</v>
      </c>
      <c r="AG149" s="94" t="e">
        <v>#NAME?</v>
      </c>
      <c r="AH149" s="94" t="e">
        <v>#NAME?</v>
      </c>
      <c r="AI149" s="94" t="e">
        <v>#NAME?</v>
      </c>
      <c r="AJ149" s="94" t="e">
        <v>#NAME?</v>
      </c>
      <c r="AK149" s="94" t="e">
        <v>#NAME?</v>
      </c>
      <c r="AO149" s="94" t="e">
        <f aca="false" t="array" ref="AO149:AR149">_xlfn.torow(_xlfn.unique(_xlfn._xlws.filter(cat_table[Sub-subsector],($E149=cat_table[Sector])*($F149=cat_table[Subsector]),"")))</f>
        <v>#NAME?</v>
      </c>
      <c r="AP149" s="94" t="e">
        <v>#NAME?</v>
      </c>
      <c r="AQ149" s="94" t="e">
        <v>#NAME?</v>
      </c>
      <c r="AR149" s="94" t="e">
        <v>#NAME?</v>
      </c>
    </row>
    <row r="150" customFormat="false" ht="40.5" hidden="false" customHeight="true" outlineLevel="0" collapsed="false">
      <c r="A150" s="20" t="s">
        <v>7476</v>
      </c>
      <c r="B150" s="165" t="s">
        <v>1634</v>
      </c>
      <c r="C150" s="165" t="s">
        <v>397</v>
      </c>
      <c r="D150" s="190" t="s">
        <v>319</v>
      </c>
      <c r="E150" s="20" t="s">
        <v>7134</v>
      </c>
      <c r="F150" s="20" t="s">
        <v>7477</v>
      </c>
      <c r="G150" s="20" t="s">
        <v>7478</v>
      </c>
      <c r="H150" s="20"/>
      <c r="I150" s="20" t="s">
        <v>7479</v>
      </c>
      <c r="J150" s="20" t="s">
        <v>7480</v>
      </c>
      <c r="K150" s="169" t="s">
        <v>7115</v>
      </c>
      <c r="L150" s="169" t="s">
        <v>7481</v>
      </c>
      <c r="M150" s="169" t="s">
        <v>7110</v>
      </c>
      <c r="N150" s="169" t="s">
        <v>7482</v>
      </c>
      <c r="O150" s="169" t="s">
        <v>7483</v>
      </c>
      <c r="P150" s="165" t="s">
        <v>7484</v>
      </c>
      <c r="Q150" s="165" t="s">
        <v>7485</v>
      </c>
      <c r="R150" s="165" t="n">
        <v>38</v>
      </c>
      <c r="S150" s="165" t="s">
        <v>7112</v>
      </c>
      <c r="T150" s="165" t="n">
        <v>0.28</v>
      </c>
      <c r="U150" s="165" t="n">
        <v>0.24</v>
      </c>
      <c r="V150" s="165" t="n">
        <v>0.32</v>
      </c>
      <c r="W150" s="165" t="s">
        <v>7141</v>
      </c>
      <c r="X150" s="165"/>
      <c r="Y150" s="192"/>
      <c r="Z150" s="192" t="n">
        <v>1</v>
      </c>
      <c r="AA150" s="184"/>
      <c r="AE150" s="94" t="e">
        <f aca="false" t="array" ref="AE150:AK150">_xlfn.torow(_xlfn.unique(_xlfn._xlws.filter(cat_table[Subsector],$E150=cat_table[Sector],"")))</f>
        <v>#NAME?</v>
      </c>
      <c r="AF150" s="94" t="e">
        <v>#NAME?</v>
      </c>
      <c r="AG150" s="94" t="e">
        <v>#NAME?</v>
      </c>
      <c r="AH150" s="94" t="e">
        <v>#NAME?</v>
      </c>
      <c r="AI150" s="94" t="e">
        <v>#NAME?</v>
      </c>
      <c r="AJ150" s="94" t="e">
        <v>#NAME?</v>
      </c>
      <c r="AK150" s="94" t="e">
        <v>#NAME?</v>
      </c>
      <c r="AO150" s="94" t="e">
        <f aca="false" t="array" ref="AO150:AP150">_xlfn.torow(_xlfn.unique(_xlfn._xlws.filter(cat_table[Sub-subsector],($E150=cat_table[Sector])*($F150=cat_table[Subsector]),"")))</f>
        <v>#NAME?</v>
      </c>
      <c r="AP150" s="94" t="e">
        <v>#NAME?</v>
      </c>
    </row>
    <row r="151" customFormat="false" ht="40.5" hidden="false" customHeight="true" outlineLevel="0" collapsed="false">
      <c r="A151" s="20" t="s">
        <v>7486</v>
      </c>
      <c r="B151" s="165" t="s">
        <v>1634</v>
      </c>
      <c r="C151" s="165" t="s">
        <v>397</v>
      </c>
      <c r="D151" s="190" t="s">
        <v>319</v>
      </c>
      <c r="E151" s="20" t="s">
        <v>7134</v>
      </c>
      <c r="F151" s="20" t="s">
        <v>7477</v>
      </c>
      <c r="G151" s="20" t="s">
        <v>7478</v>
      </c>
      <c r="H151" s="20"/>
      <c r="I151" s="20" t="s">
        <v>7479</v>
      </c>
      <c r="J151" s="20" t="s">
        <v>7480</v>
      </c>
      <c r="K151" s="169" t="s">
        <v>7115</v>
      </c>
      <c r="L151" s="169" t="s">
        <v>7487</v>
      </c>
      <c r="M151" s="169" t="s">
        <v>7127</v>
      </c>
      <c r="N151" s="169" t="s">
        <v>7488</v>
      </c>
      <c r="O151" s="169" t="s">
        <v>7489</v>
      </c>
      <c r="P151" s="191" t="n">
        <v>44933</v>
      </c>
      <c r="Q151" s="191" t="n">
        <v>44937</v>
      </c>
      <c r="R151" s="165" t="n">
        <v>407</v>
      </c>
      <c r="S151" s="165" t="s">
        <v>7112</v>
      </c>
      <c r="T151" s="165" t="n">
        <v>1.34</v>
      </c>
      <c r="U151" s="165"/>
      <c r="V151" s="165"/>
      <c r="W151" s="165" t="s">
        <v>7490</v>
      </c>
      <c r="X151" s="165"/>
      <c r="Y151" s="192"/>
      <c r="Z151" s="192" t="n">
        <v>1</v>
      </c>
      <c r="AA151" s="184"/>
      <c r="AE151" s="94" t="e">
        <f aca="false" t="array" ref="AE151:AK151">_xlfn.torow(_xlfn.unique(_xlfn._xlws.filter(cat_table[Subsector],$E151=cat_table[Sector],"")))</f>
        <v>#NAME?</v>
      </c>
      <c r="AF151" s="94" t="e">
        <v>#NAME?</v>
      </c>
      <c r="AG151" s="94" t="e">
        <v>#NAME?</v>
      </c>
      <c r="AH151" s="94" t="e">
        <v>#NAME?</v>
      </c>
      <c r="AI151" s="94" t="e">
        <v>#NAME?</v>
      </c>
      <c r="AJ151" s="94" t="e">
        <v>#NAME?</v>
      </c>
      <c r="AK151" s="94" t="e">
        <v>#NAME?</v>
      </c>
      <c r="AO151" s="94" t="e">
        <f aca="false" t="array" ref="AO151:AP151">_xlfn.torow(_xlfn.unique(_xlfn._xlws.filter(cat_table[Sub-subsector],($E151=cat_table[Sector])*($F151=cat_table[Subsector]),"")))</f>
        <v>#NAME?</v>
      </c>
      <c r="AP151" s="94" t="e">
        <v>#NAME?</v>
      </c>
    </row>
    <row r="152" customFormat="false" ht="40.5" hidden="false" customHeight="true" outlineLevel="0" collapsed="false">
      <c r="A152" s="193" t="s">
        <v>7491</v>
      </c>
      <c r="B152" s="194" t="s">
        <v>1635</v>
      </c>
      <c r="C152" s="194" t="s">
        <v>411</v>
      </c>
      <c r="D152" s="203" t="s">
        <v>80</v>
      </c>
      <c r="E152" s="193" t="s">
        <v>7134</v>
      </c>
      <c r="F152" s="193" t="s">
        <v>7135</v>
      </c>
      <c r="G152" s="193" t="s">
        <v>7136</v>
      </c>
      <c r="H152" s="196"/>
      <c r="I152" s="193" t="s">
        <v>7369</v>
      </c>
      <c r="J152" s="193" t="s">
        <v>7492</v>
      </c>
      <c r="K152" s="197" t="s">
        <v>7124</v>
      </c>
      <c r="L152" s="197" t="s">
        <v>7493</v>
      </c>
      <c r="M152" s="197" t="s">
        <v>7110</v>
      </c>
      <c r="N152" s="197" t="s">
        <v>7494</v>
      </c>
      <c r="O152" s="197" t="s">
        <v>7495</v>
      </c>
      <c r="P152" s="198" t="n">
        <v>44809</v>
      </c>
      <c r="Q152" s="198" t="n">
        <v>44830</v>
      </c>
      <c r="R152" s="194" t="n">
        <v>30</v>
      </c>
      <c r="S152" s="194" t="s">
        <v>7112</v>
      </c>
      <c r="T152" s="194" t="n">
        <v>16.9</v>
      </c>
      <c r="U152" s="194" t="n">
        <v>11.6</v>
      </c>
      <c r="V152" s="194" t="n">
        <v>22.2</v>
      </c>
      <c r="W152" s="194" t="s">
        <v>7475</v>
      </c>
      <c r="X152" s="199"/>
      <c r="Y152" s="199"/>
      <c r="Z152" s="199" t="n">
        <v>1</v>
      </c>
      <c r="AA152" s="184"/>
      <c r="AE152" s="94" t="e">
        <f aca="false" t="array" ref="AE152:AK152">_xlfn.torow(_xlfn.unique(_xlfn._xlws.filter(cat_table[Subsector],$E152=cat_table[Sector],"")))</f>
        <v>#NAME?</v>
      </c>
      <c r="AF152" s="94" t="e">
        <v>#NAME?</v>
      </c>
      <c r="AG152" s="94" t="e">
        <v>#NAME?</v>
      </c>
      <c r="AH152" s="94" t="e">
        <v>#NAME?</v>
      </c>
      <c r="AI152" s="94" t="e">
        <v>#NAME?</v>
      </c>
      <c r="AJ152" s="94" t="e">
        <v>#NAME?</v>
      </c>
      <c r="AK152" s="94" t="e">
        <v>#NAME?</v>
      </c>
      <c r="AO152" s="94" t="e">
        <f aca="false" t="array" ref="AO152:AT152">_xlfn.torow(_xlfn.unique(_xlfn._xlws.filter(cat_table[Sub-subsector],($E152=cat_table[Sector])*($F152=cat_table[Subsector]),"")))</f>
        <v>#NAME?</v>
      </c>
      <c r="AP152" s="94" t="e">
        <v>#NAME?</v>
      </c>
      <c r="AQ152" s="94" t="e">
        <v>#NAME?</v>
      </c>
      <c r="AR152" s="94" t="e">
        <v>#NAME?</v>
      </c>
      <c r="AS152" s="94" t="e">
        <v>#NAME?</v>
      </c>
      <c r="AT152" s="94" t="e">
        <v>#NAME?</v>
      </c>
    </row>
    <row r="153" customFormat="false" ht="40.5" hidden="false" customHeight="true" outlineLevel="0" collapsed="false">
      <c r="A153" s="20" t="s">
        <v>7496</v>
      </c>
      <c r="B153" s="165" t="s">
        <v>1639</v>
      </c>
      <c r="C153" s="165" t="s">
        <v>436</v>
      </c>
      <c r="D153" s="190" t="s">
        <v>267</v>
      </c>
      <c r="E153" s="20" t="s">
        <v>7134</v>
      </c>
      <c r="F153" s="20" t="s">
        <v>7135</v>
      </c>
      <c r="G153" s="20" t="s">
        <v>7136</v>
      </c>
      <c r="H153" s="20"/>
      <c r="I153" s="20" t="s">
        <v>7497</v>
      </c>
      <c r="J153" s="20" t="s">
        <v>7498</v>
      </c>
      <c r="K153" s="169" t="s">
        <v>7124</v>
      </c>
      <c r="L153" s="169" t="s">
        <v>7499</v>
      </c>
      <c r="M153" s="169" t="s">
        <v>7129</v>
      </c>
      <c r="N153" s="169" t="s">
        <v>7500</v>
      </c>
      <c r="O153" s="169" t="s">
        <v>7501</v>
      </c>
      <c r="P153" s="191" t="n">
        <v>43831</v>
      </c>
      <c r="Q153" s="191" t="n">
        <v>44197</v>
      </c>
      <c r="R153" s="165" t="s">
        <v>7412</v>
      </c>
      <c r="S153" s="165" t="s">
        <v>7413</v>
      </c>
      <c r="T153" s="165" t="n">
        <v>0.22</v>
      </c>
      <c r="U153" s="165" t="n">
        <v>0.13</v>
      </c>
      <c r="V153" s="165" t="n">
        <v>0.28</v>
      </c>
      <c r="W153" s="165" t="s">
        <v>7502</v>
      </c>
      <c r="X153" s="165"/>
      <c r="Y153" s="192"/>
      <c r="Z153" s="192" t="n">
        <v>1</v>
      </c>
      <c r="AA153" s="184"/>
      <c r="AE153" s="94" t="e">
        <f aca="false" t="array" ref="AE153:AK153">_xlfn.torow(_xlfn.unique(_xlfn._xlws.filter(cat_table[Subsector],$E153=cat_table[Sector],"")))</f>
        <v>#NAME?</v>
      </c>
      <c r="AF153" s="94" t="e">
        <v>#NAME?</v>
      </c>
      <c r="AG153" s="94" t="e">
        <v>#NAME?</v>
      </c>
      <c r="AH153" s="94" t="e">
        <v>#NAME?</v>
      </c>
      <c r="AI153" s="94" t="e">
        <v>#NAME?</v>
      </c>
      <c r="AJ153" s="94" t="e">
        <v>#NAME?</v>
      </c>
      <c r="AK153" s="94" t="e">
        <v>#NAME?</v>
      </c>
      <c r="AO153" s="94" t="e">
        <f aca="false" t="array" ref="AO153:AT153">_xlfn.torow(_xlfn.unique(_xlfn._xlws.filter(cat_table[Sub-subsector],($E153=cat_table[Sector])*($F153=cat_table[Subsector]),"")))</f>
        <v>#NAME?</v>
      </c>
      <c r="AP153" s="94" t="e">
        <v>#NAME?</v>
      </c>
      <c r="AQ153" s="94" t="e">
        <v>#NAME?</v>
      </c>
      <c r="AR153" s="94" t="e">
        <v>#NAME?</v>
      </c>
      <c r="AS153" s="94" t="e">
        <v>#NAME?</v>
      </c>
      <c r="AT153" s="94" t="e">
        <v>#NAME?</v>
      </c>
    </row>
    <row r="154" customFormat="false" ht="40.5" hidden="false" customHeight="true" outlineLevel="0" collapsed="false">
      <c r="A154" s="20" t="s">
        <v>7503</v>
      </c>
      <c r="B154" s="165" t="s">
        <v>1820</v>
      </c>
      <c r="C154" s="165" t="s">
        <v>436</v>
      </c>
      <c r="D154" s="190" t="s">
        <v>267</v>
      </c>
      <c r="E154" s="20" t="s">
        <v>7134</v>
      </c>
      <c r="F154" s="20" t="s">
        <v>7135</v>
      </c>
      <c r="G154" s="20" t="s">
        <v>7136</v>
      </c>
      <c r="H154" s="20"/>
      <c r="I154" s="20" t="s">
        <v>7504</v>
      </c>
      <c r="J154" s="20" t="s">
        <v>7505</v>
      </c>
      <c r="K154" s="169" t="s">
        <v>7124</v>
      </c>
      <c r="L154" s="169" t="s">
        <v>7499</v>
      </c>
      <c r="M154" s="169" t="s">
        <v>7129</v>
      </c>
      <c r="N154" s="169" t="s">
        <v>7500</v>
      </c>
      <c r="O154" s="169" t="s">
        <v>7506</v>
      </c>
      <c r="P154" s="191" t="n">
        <v>43831</v>
      </c>
      <c r="Q154" s="191" t="n">
        <v>44197</v>
      </c>
      <c r="R154" s="165" t="s">
        <v>7412</v>
      </c>
      <c r="S154" s="165" t="s">
        <v>7413</v>
      </c>
      <c r="T154" s="165" t="n">
        <v>0.16</v>
      </c>
      <c r="U154" s="165" t="n">
        <v>0.11</v>
      </c>
      <c r="V154" s="165" t="n">
        <v>0.22</v>
      </c>
      <c r="W154" s="165" t="s">
        <v>7502</v>
      </c>
      <c r="X154" s="165"/>
      <c r="Y154" s="192"/>
      <c r="Z154" s="192" t="n">
        <v>1</v>
      </c>
      <c r="AA154" s="184"/>
      <c r="AE154" s="94" t="e">
        <f aca="false" t="array" ref="AE154:AK154">_xlfn.torow(_xlfn.unique(_xlfn._xlws.filter(cat_table[Subsector],$E154=cat_table[Sector],"")))</f>
        <v>#NAME?</v>
      </c>
      <c r="AF154" s="94" t="e">
        <v>#NAME?</v>
      </c>
      <c r="AG154" s="94" t="e">
        <v>#NAME?</v>
      </c>
      <c r="AH154" s="94" t="e">
        <v>#NAME?</v>
      </c>
      <c r="AI154" s="94" t="e">
        <v>#NAME?</v>
      </c>
      <c r="AJ154" s="94" t="e">
        <v>#NAME?</v>
      </c>
      <c r="AK154" s="94" t="e">
        <v>#NAME?</v>
      </c>
      <c r="AO154" s="94" t="e">
        <f aca="false" t="array" ref="AO154:AT154">_xlfn.torow(_xlfn.unique(_xlfn._xlws.filter(cat_table[Sub-subsector],($E154=cat_table[Sector])*($F154=cat_table[Subsector]),"")))</f>
        <v>#NAME?</v>
      </c>
      <c r="AP154" s="94" t="e">
        <v>#NAME?</v>
      </c>
      <c r="AQ154" s="94" t="e">
        <v>#NAME?</v>
      </c>
      <c r="AR154" s="94" t="e">
        <v>#NAME?</v>
      </c>
      <c r="AS154" s="94" t="e">
        <v>#NAME?</v>
      </c>
      <c r="AT154" s="94" t="e">
        <v>#NAME?</v>
      </c>
    </row>
    <row r="155" customFormat="false" ht="40.5" hidden="false" customHeight="true" outlineLevel="0" collapsed="false">
      <c r="A155" s="20" t="s">
        <v>7507</v>
      </c>
      <c r="B155" s="165" t="s">
        <v>1820</v>
      </c>
      <c r="C155" s="165" t="s">
        <v>436</v>
      </c>
      <c r="D155" s="190" t="s">
        <v>267</v>
      </c>
      <c r="E155" s="20" t="s">
        <v>7134</v>
      </c>
      <c r="F155" s="20" t="s">
        <v>7135</v>
      </c>
      <c r="G155" s="20" t="s">
        <v>7136</v>
      </c>
      <c r="H155" s="20"/>
      <c r="I155" s="20" t="s">
        <v>7508</v>
      </c>
      <c r="J155" s="20" t="s">
        <v>7509</v>
      </c>
      <c r="K155" s="169" t="s">
        <v>7109</v>
      </c>
      <c r="L155" s="169"/>
      <c r="M155" s="169" t="s">
        <v>7129</v>
      </c>
      <c r="N155" s="169" t="s">
        <v>7500</v>
      </c>
      <c r="O155" s="169" t="s">
        <v>7510</v>
      </c>
      <c r="P155" s="191" t="n">
        <v>43831</v>
      </c>
      <c r="Q155" s="191" t="n">
        <v>44197</v>
      </c>
      <c r="R155" s="165" t="n">
        <v>1</v>
      </c>
      <c r="S155" s="165" t="s">
        <v>7130</v>
      </c>
      <c r="T155" s="165" t="n">
        <v>5.26</v>
      </c>
      <c r="U155" s="165"/>
      <c r="V155" s="165"/>
      <c r="W155" s="165" t="s">
        <v>7511</v>
      </c>
      <c r="X155" s="165"/>
      <c r="Y155" s="192"/>
      <c r="Z155" s="192" t="n">
        <v>0</v>
      </c>
      <c r="AA155" s="184"/>
      <c r="AE155" s="94" t="e">
        <f aca="false" t="array" ref="AE155:AK155">_xlfn.torow(_xlfn.unique(_xlfn._xlws.filter(cat_table[Subsector],$E155=cat_table[Sector],"")))</f>
        <v>#NAME?</v>
      </c>
      <c r="AF155" s="94" t="e">
        <v>#NAME?</v>
      </c>
      <c r="AG155" s="94" t="e">
        <v>#NAME?</v>
      </c>
      <c r="AH155" s="94" t="e">
        <v>#NAME?</v>
      </c>
      <c r="AI155" s="94" t="e">
        <v>#NAME?</v>
      </c>
      <c r="AJ155" s="94" t="e">
        <v>#NAME?</v>
      </c>
      <c r="AK155" s="94" t="e">
        <v>#NAME?</v>
      </c>
      <c r="AO155" s="94" t="e">
        <f aca="false" t="array" ref="AO155:AT155">_xlfn.torow(_xlfn.unique(_xlfn._xlws.filter(cat_table[Sub-subsector],($E155=cat_table[Sector])*($F155=cat_table[Subsector]),"")))</f>
        <v>#NAME?</v>
      </c>
      <c r="AP155" s="94" t="e">
        <v>#NAME?</v>
      </c>
      <c r="AQ155" s="94" t="e">
        <v>#NAME?</v>
      </c>
      <c r="AR155" s="94" t="e">
        <v>#NAME?</v>
      </c>
      <c r="AS155" s="94" t="e">
        <v>#NAME?</v>
      </c>
      <c r="AT155" s="94" t="e">
        <v>#NAME?</v>
      </c>
    </row>
    <row r="156" customFormat="false" ht="40.5" hidden="false" customHeight="true" outlineLevel="0" collapsed="false">
      <c r="A156" s="20" t="s">
        <v>7512</v>
      </c>
      <c r="B156" s="165" t="s">
        <v>1639</v>
      </c>
      <c r="C156" s="165" t="s">
        <v>436</v>
      </c>
      <c r="D156" s="190" t="s">
        <v>267</v>
      </c>
      <c r="E156" s="20" t="s">
        <v>7134</v>
      </c>
      <c r="F156" s="20" t="s">
        <v>7135</v>
      </c>
      <c r="G156" s="20" t="s">
        <v>7136</v>
      </c>
      <c r="H156" s="20"/>
      <c r="I156" s="20" t="s">
        <v>7513</v>
      </c>
      <c r="J156" s="20" t="s">
        <v>7514</v>
      </c>
      <c r="K156" s="169" t="s">
        <v>7109</v>
      </c>
      <c r="L156" s="169"/>
      <c r="M156" s="169" t="s">
        <v>7129</v>
      </c>
      <c r="N156" s="169" t="s">
        <v>7500</v>
      </c>
      <c r="O156" s="169" t="s">
        <v>7515</v>
      </c>
      <c r="P156" s="191" t="n">
        <v>43831</v>
      </c>
      <c r="Q156" s="191" t="n">
        <v>44197</v>
      </c>
      <c r="R156" s="165" t="n">
        <v>1</v>
      </c>
      <c r="S156" s="165" t="s">
        <v>7130</v>
      </c>
      <c r="T156" s="165" t="n">
        <v>4.43</v>
      </c>
      <c r="U156" s="165"/>
      <c r="V156" s="165"/>
      <c r="W156" s="165" t="s">
        <v>7511</v>
      </c>
      <c r="X156" s="165"/>
      <c r="Y156" s="192"/>
      <c r="Z156" s="192" t="n">
        <v>0</v>
      </c>
      <c r="AA156" s="184"/>
      <c r="AE156" s="94" t="e">
        <f aca="false" t="array" ref="AE156:AK156">_xlfn.torow(_xlfn.unique(_xlfn._xlws.filter(cat_table[Subsector],$E156=cat_table[Sector],"")))</f>
        <v>#NAME?</v>
      </c>
      <c r="AF156" s="94" t="e">
        <v>#NAME?</v>
      </c>
      <c r="AG156" s="94" t="e">
        <v>#NAME?</v>
      </c>
      <c r="AH156" s="94" t="e">
        <v>#NAME?</v>
      </c>
      <c r="AI156" s="94" t="e">
        <v>#NAME?</v>
      </c>
      <c r="AJ156" s="94" t="e">
        <v>#NAME?</v>
      </c>
      <c r="AK156" s="94" t="e">
        <v>#NAME?</v>
      </c>
      <c r="AO156" s="94" t="e">
        <f aca="false" t="array" ref="AO156:AT156">_xlfn.torow(_xlfn.unique(_xlfn._xlws.filter(cat_table[Sub-subsector],($E156=cat_table[Sector])*($F156=cat_table[Subsector]),"")))</f>
        <v>#NAME?</v>
      </c>
      <c r="AP156" s="94" t="e">
        <v>#NAME?</v>
      </c>
      <c r="AQ156" s="94" t="e">
        <v>#NAME?</v>
      </c>
      <c r="AR156" s="94" t="e">
        <v>#NAME?</v>
      </c>
      <c r="AS156" s="94" t="e">
        <v>#NAME?</v>
      </c>
      <c r="AT156" s="94" t="e">
        <v>#NAME?</v>
      </c>
    </row>
    <row r="157" customFormat="false" ht="40.5" hidden="false" customHeight="true" outlineLevel="0" collapsed="false">
      <c r="A157" s="20" t="s">
        <v>7516</v>
      </c>
      <c r="B157" s="165" t="s">
        <v>1639</v>
      </c>
      <c r="C157" s="165" t="s">
        <v>436</v>
      </c>
      <c r="D157" s="190" t="s">
        <v>267</v>
      </c>
      <c r="E157" s="20" t="s">
        <v>7134</v>
      </c>
      <c r="F157" s="20" t="s">
        <v>7135</v>
      </c>
      <c r="G157" s="20" t="s">
        <v>7136</v>
      </c>
      <c r="H157" s="20"/>
      <c r="I157" s="20" t="s">
        <v>7513</v>
      </c>
      <c r="J157" s="20" t="s">
        <v>7514</v>
      </c>
      <c r="K157" s="169" t="s">
        <v>7109</v>
      </c>
      <c r="L157" s="169"/>
      <c r="M157" s="169" t="s">
        <v>7129</v>
      </c>
      <c r="N157" s="169" t="s">
        <v>7500</v>
      </c>
      <c r="O157" s="169" t="s">
        <v>7517</v>
      </c>
      <c r="P157" s="191" t="n">
        <v>43831</v>
      </c>
      <c r="Q157" s="191" t="n">
        <v>44197</v>
      </c>
      <c r="R157" s="165" t="n">
        <v>1</v>
      </c>
      <c r="S157" s="165" t="s">
        <v>7130</v>
      </c>
      <c r="T157" s="165" t="n">
        <v>6.71</v>
      </c>
      <c r="U157" s="165"/>
      <c r="V157" s="165"/>
      <c r="W157" s="165" t="s">
        <v>7511</v>
      </c>
      <c r="X157" s="165"/>
      <c r="Y157" s="192"/>
      <c r="Z157" s="192" t="n">
        <v>0</v>
      </c>
      <c r="AA157" s="184"/>
      <c r="AE157" s="94" t="e">
        <f aca="false" t="array" ref="AE157:AK157">_xlfn.torow(_xlfn.unique(_xlfn._xlws.filter(cat_table[Subsector],$E157=cat_table[Sector],"")))</f>
        <v>#NAME?</v>
      </c>
      <c r="AF157" s="94" t="e">
        <v>#NAME?</v>
      </c>
      <c r="AG157" s="94" t="e">
        <v>#NAME?</v>
      </c>
      <c r="AH157" s="94" t="e">
        <v>#NAME?</v>
      </c>
      <c r="AI157" s="94" t="e">
        <v>#NAME?</v>
      </c>
      <c r="AJ157" s="94" t="e">
        <v>#NAME?</v>
      </c>
      <c r="AK157" s="94" t="e">
        <v>#NAME?</v>
      </c>
      <c r="AO157" s="94" t="e">
        <f aca="false" t="array" ref="AO157:AT157">_xlfn.torow(_xlfn.unique(_xlfn._xlws.filter(cat_table[Sub-subsector],($E157=cat_table[Sector])*($F157=cat_table[Subsector]),"")))</f>
        <v>#NAME?</v>
      </c>
      <c r="AP157" s="94" t="e">
        <v>#NAME?</v>
      </c>
      <c r="AQ157" s="94" t="e">
        <v>#NAME?</v>
      </c>
      <c r="AR157" s="94" t="e">
        <v>#NAME?</v>
      </c>
      <c r="AS157" s="94" t="e">
        <v>#NAME?</v>
      </c>
      <c r="AT157" s="94" t="e">
        <v>#NAME?</v>
      </c>
    </row>
    <row r="158" customFormat="false" ht="40.5" hidden="false" customHeight="true" outlineLevel="0" collapsed="false">
      <c r="A158" s="20" t="s">
        <v>7518</v>
      </c>
      <c r="B158" s="165" t="s">
        <v>1639</v>
      </c>
      <c r="C158" s="165" t="s">
        <v>436</v>
      </c>
      <c r="D158" s="190" t="s">
        <v>267</v>
      </c>
      <c r="E158" s="20" t="s">
        <v>7134</v>
      </c>
      <c r="F158" s="20" t="s">
        <v>7135</v>
      </c>
      <c r="G158" s="20" t="s">
        <v>7136</v>
      </c>
      <c r="H158" s="20"/>
      <c r="I158" s="20" t="s">
        <v>7513</v>
      </c>
      <c r="J158" s="20" t="s">
        <v>7514</v>
      </c>
      <c r="K158" s="169" t="s">
        <v>7109</v>
      </c>
      <c r="L158" s="169"/>
      <c r="M158" s="169" t="s">
        <v>7129</v>
      </c>
      <c r="N158" s="169" t="s">
        <v>7500</v>
      </c>
      <c r="O158" s="169" t="s">
        <v>7519</v>
      </c>
      <c r="P158" s="191" t="n">
        <v>43831</v>
      </c>
      <c r="Q158" s="191" t="n">
        <v>44197</v>
      </c>
      <c r="R158" s="165" t="n">
        <v>1</v>
      </c>
      <c r="S158" s="165" t="s">
        <v>7130</v>
      </c>
      <c r="T158" s="165" t="n">
        <v>3.91</v>
      </c>
      <c r="U158" s="165"/>
      <c r="V158" s="165"/>
      <c r="W158" s="165" t="s">
        <v>7511</v>
      </c>
      <c r="X158" s="165"/>
      <c r="Y158" s="192"/>
      <c r="Z158" s="192" t="n">
        <v>0</v>
      </c>
      <c r="AA158" s="184"/>
      <c r="AE158" s="94" t="e">
        <f aca="false" t="array" ref="AE158:AK158">_xlfn.torow(_xlfn.unique(_xlfn._xlws.filter(cat_table[Subsector],$E158=cat_table[Sector],"")))</f>
        <v>#NAME?</v>
      </c>
      <c r="AF158" s="94" t="e">
        <v>#NAME?</v>
      </c>
      <c r="AG158" s="94" t="e">
        <v>#NAME?</v>
      </c>
      <c r="AH158" s="94" t="e">
        <v>#NAME?</v>
      </c>
      <c r="AI158" s="94" t="e">
        <v>#NAME?</v>
      </c>
      <c r="AJ158" s="94" t="e">
        <v>#NAME?</v>
      </c>
      <c r="AK158" s="94" t="e">
        <v>#NAME?</v>
      </c>
      <c r="AO158" s="94" t="e">
        <f aca="false" t="array" ref="AO158:AT158">_xlfn.torow(_xlfn.unique(_xlfn._xlws.filter(cat_table[Sub-subsector],($E158=cat_table[Sector])*($F158=cat_table[Subsector]),"")))</f>
        <v>#NAME?</v>
      </c>
      <c r="AP158" s="94" t="e">
        <v>#NAME?</v>
      </c>
      <c r="AQ158" s="94" t="e">
        <v>#NAME?</v>
      </c>
      <c r="AR158" s="94" t="e">
        <v>#NAME?</v>
      </c>
      <c r="AS158" s="94" t="e">
        <v>#NAME?</v>
      </c>
      <c r="AT158" s="94" t="e">
        <v>#NAME?</v>
      </c>
    </row>
    <row r="159" customFormat="false" ht="40.5" hidden="false" customHeight="true" outlineLevel="0" collapsed="false">
      <c r="A159" s="20" t="s">
        <v>7520</v>
      </c>
      <c r="B159" s="165" t="s">
        <v>1639</v>
      </c>
      <c r="C159" s="165" t="s">
        <v>436</v>
      </c>
      <c r="D159" s="190" t="s">
        <v>267</v>
      </c>
      <c r="E159" s="20" t="s">
        <v>7134</v>
      </c>
      <c r="F159" s="20" t="s">
        <v>7135</v>
      </c>
      <c r="G159" s="20" t="s">
        <v>7136</v>
      </c>
      <c r="H159" s="20"/>
      <c r="I159" s="20" t="s">
        <v>7513</v>
      </c>
      <c r="J159" s="20" t="s">
        <v>7514</v>
      </c>
      <c r="K159" s="169" t="s">
        <v>7109</v>
      </c>
      <c r="L159" s="169"/>
      <c r="M159" s="169" t="s">
        <v>7129</v>
      </c>
      <c r="N159" s="169" t="s">
        <v>7500</v>
      </c>
      <c r="O159" s="169" t="s">
        <v>7521</v>
      </c>
      <c r="P159" s="191" t="n">
        <v>43831</v>
      </c>
      <c r="Q159" s="191" t="n">
        <v>44197</v>
      </c>
      <c r="R159" s="165" t="n">
        <v>1</v>
      </c>
      <c r="S159" s="165" t="s">
        <v>7130</v>
      </c>
      <c r="T159" s="165" t="n">
        <v>3.86</v>
      </c>
      <c r="U159" s="165"/>
      <c r="V159" s="165"/>
      <c r="W159" s="165" t="s">
        <v>7511</v>
      </c>
      <c r="X159" s="165"/>
      <c r="Y159" s="192"/>
      <c r="Z159" s="192" t="n">
        <v>0</v>
      </c>
      <c r="AA159" s="184"/>
      <c r="AE159" s="94" t="e">
        <f aca="false" t="array" ref="AE159:AK159">_xlfn.torow(_xlfn.unique(_xlfn._xlws.filter(cat_table[Subsector],$E159=cat_table[Sector],"")))</f>
        <v>#NAME?</v>
      </c>
      <c r="AF159" s="94" t="e">
        <v>#NAME?</v>
      </c>
      <c r="AG159" s="94" t="e">
        <v>#NAME?</v>
      </c>
      <c r="AH159" s="94" t="e">
        <v>#NAME?</v>
      </c>
      <c r="AI159" s="94" t="e">
        <v>#NAME?</v>
      </c>
      <c r="AJ159" s="94" t="e">
        <v>#NAME?</v>
      </c>
      <c r="AK159" s="94" t="e">
        <v>#NAME?</v>
      </c>
      <c r="AO159" s="94" t="e">
        <f aca="false" t="array" ref="AO159:AT159">_xlfn.torow(_xlfn.unique(_xlfn._xlws.filter(cat_table[Sub-subsector],($E159=cat_table[Sector])*($F159=cat_table[Subsector]),"")))</f>
        <v>#NAME?</v>
      </c>
      <c r="AP159" s="94" t="e">
        <v>#NAME?</v>
      </c>
      <c r="AQ159" s="94" t="e">
        <v>#NAME?</v>
      </c>
      <c r="AR159" s="94" t="e">
        <v>#NAME?</v>
      </c>
      <c r="AS159" s="94" t="e">
        <v>#NAME?</v>
      </c>
      <c r="AT159" s="94" t="e">
        <v>#NAME?</v>
      </c>
    </row>
    <row r="160" customFormat="false" ht="40.5" hidden="false" customHeight="true" outlineLevel="0" collapsed="false">
      <c r="A160" s="20" t="s">
        <v>7522</v>
      </c>
      <c r="B160" s="165" t="s">
        <v>1639</v>
      </c>
      <c r="C160" s="165" t="s">
        <v>436</v>
      </c>
      <c r="D160" s="190" t="s">
        <v>267</v>
      </c>
      <c r="E160" s="20" t="s">
        <v>7134</v>
      </c>
      <c r="F160" s="20" t="s">
        <v>7135</v>
      </c>
      <c r="G160" s="20" t="s">
        <v>7136</v>
      </c>
      <c r="H160" s="20"/>
      <c r="I160" s="20" t="s">
        <v>7513</v>
      </c>
      <c r="J160" s="20" t="s">
        <v>7514</v>
      </c>
      <c r="K160" s="169" t="s">
        <v>7109</v>
      </c>
      <c r="L160" s="169"/>
      <c r="M160" s="169" t="s">
        <v>7129</v>
      </c>
      <c r="N160" s="169" t="s">
        <v>7500</v>
      </c>
      <c r="O160" s="169" t="s">
        <v>7523</v>
      </c>
      <c r="P160" s="191" t="n">
        <v>43831</v>
      </c>
      <c r="Q160" s="191" t="n">
        <v>44197</v>
      </c>
      <c r="R160" s="165" t="n">
        <v>1</v>
      </c>
      <c r="S160" s="165" t="s">
        <v>7130</v>
      </c>
      <c r="T160" s="165" t="n">
        <v>3.31</v>
      </c>
      <c r="U160" s="165"/>
      <c r="V160" s="165"/>
      <c r="W160" s="165" t="s">
        <v>7511</v>
      </c>
      <c r="X160" s="165"/>
      <c r="Y160" s="192"/>
      <c r="Z160" s="192" t="n">
        <v>0</v>
      </c>
      <c r="AA160" s="184"/>
      <c r="AE160" s="94" t="e">
        <f aca="false" t="array" ref="AE160:AK160">_xlfn.torow(_xlfn.unique(_xlfn._xlws.filter(cat_table[Subsector],$E160=cat_table[Sector],"")))</f>
        <v>#NAME?</v>
      </c>
      <c r="AF160" s="94" t="e">
        <v>#NAME?</v>
      </c>
      <c r="AG160" s="94" t="e">
        <v>#NAME?</v>
      </c>
      <c r="AH160" s="94" t="e">
        <v>#NAME?</v>
      </c>
      <c r="AI160" s="94" t="e">
        <v>#NAME?</v>
      </c>
      <c r="AJ160" s="94" t="e">
        <v>#NAME?</v>
      </c>
      <c r="AK160" s="94" t="e">
        <v>#NAME?</v>
      </c>
      <c r="AO160" s="94" t="e">
        <f aca="false" t="array" ref="AO160:AT160">_xlfn.torow(_xlfn.unique(_xlfn._xlws.filter(cat_table[Sub-subsector],($E160=cat_table[Sector])*($F160=cat_table[Subsector]),"")))</f>
        <v>#NAME?</v>
      </c>
      <c r="AP160" s="94" t="e">
        <v>#NAME?</v>
      </c>
      <c r="AQ160" s="94" t="e">
        <v>#NAME?</v>
      </c>
      <c r="AR160" s="94" t="e">
        <v>#NAME?</v>
      </c>
      <c r="AS160" s="94" t="e">
        <v>#NAME?</v>
      </c>
      <c r="AT160" s="94" t="e">
        <v>#NAME?</v>
      </c>
    </row>
    <row r="161" customFormat="false" ht="40.5" hidden="false" customHeight="true" outlineLevel="0" collapsed="false">
      <c r="A161" s="20" t="s">
        <v>7524</v>
      </c>
      <c r="B161" s="165" t="s">
        <v>1639</v>
      </c>
      <c r="C161" s="165" t="s">
        <v>436</v>
      </c>
      <c r="D161" s="190" t="s">
        <v>267</v>
      </c>
      <c r="E161" s="20" t="s">
        <v>7134</v>
      </c>
      <c r="F161" s="20" t="s">
        <v>7135</v>
      </c>
      <c r="G161" s="20" t="s">
        <v>7136</v>
      </c>
      <c r="H161" s="20"/>
      <c r="I161" s="20" t="s">
        <v>7513</v>
      </c>
      <c r="J161" s="20" t="s">
        <v>7514</v>
      </c>
      <c r="K161" s="169" t="s">
        <v>7109</v>
      </c>
      <c r="L161" s="169"/>
      <c r="M161" s="169" t="s">
        <v>7129</v>
      </c>
      <c r="N161" s="169" t="s">
        <v>7500</v>
      </c>
      <c r="O161" s="169" t="s">
        <v>7525</v>
      </c>
      <c r="P161" s="191" t="n">
        <v>43831</v>
      </c>
      <c r="Q161" s="191" t="n">
        <v>44197</v>
      </c>
      <c r="R161" s="165" t="n">
        <v>1</v>
      </c>
      <c r="S161" s="165" t="s">
        <v>7130</v>
      </c>
      <c r="T161" s="165" t="n">
        <v>2.19</v>
      </c>
      <c r="U161" s="165"/>
      <c r="V161" s="165"/>
      <c r="W161" s="165" t="s">
        <v>7511</v>
      </c>
      <c r="X161" s="165"/>
      <c r="Y161" s="192"/>
      <c r="Z161" s="192" t="n">
        <v>0</v>
      </c>
      <c r="AA161" s="184"/>
      <c r="AE161" s="94" t="e">
        <f aca="false" t="array" ref="AE161:AK161">_xlfn.torow(_xlfn.unique(_xlfn._xlws.filter(cat_table[Subsector],$E161=cat_table[Sector],"")))</f>
        <v>#NAME?</v>
      </c>
      <c r="AF161" s="94" t="e">
        <v>#NAME?</v>
      </c>
      <c r="AG161" s="94" t="e">
        <v>#NAME?</v>
      </c>
      <c r="AH161" s="94" t="e">
        <v>#NAME?</v>
      </c>
      <c r="AI161" s="94" t="e">
        <v>#NAME?</v>
      </c>
      <c r="AJ161" s="94" t="e">
        <v>#NAME?</v>
      </c>
      <c r="AK161" s="94" t="e">
        <v>#NAME?</v>
      </c>
      <c r="AO161" s="94" t="e">
        <f aca="false" t="array" ref="AO161:AT161">_xlfn.torow(_xlfn.unique(_xlfn._xlws.filter(cat_table[Sub-subsector],($E161=cat_table[Sector])*($F161=cat_table[Subsector]),"")))</f>
        <v>#NAME?</v>
      </c>
      <c r="AP161" s="94" t="e">
        <v>#NAME?</v>
      </c>
      <c r="AQ161" s="94" t="e">
        <v>#NAME?</v>
      </c>
      <c r="AR161" s="94" t="e">
        <v>#NAME?</v>
      </c>
      <c r="AS161" s="94" t="e">
        <v>#NAME?</v>
      </c>
      <c r="AT161" s="94" t="e">
        <v>#NAME?</v>
      </c>
    </row>
    <row r="162" customFormat="false" ht="40.5" hidden="false" customHeight="true" outlineLevel="0" collapsed="false">
      <c r="A162" s="20" t="s">
        <v>7526</v>
      </c>
      <c r="B162" s="165" t="s">
        <v>1639</v>
      </c>
      <c r="C162" s="165" t="s">
        <v>436</v>
      </c>
      <c r="D162" s="190" t="s">
        <v>267</v>
      </c>
      <c r="E162" s="20" t="s">
        <v>7134</v>
      </c>
      <c r="F162" s="20" t="s">
        <v>7135</v>
      </c>
      <c r="G162" s="20" t="s">
        <v>7136</v>
      </c>
      <c r="H162" s="20"/>
      <c r="I162" s="20" t="s">
        <v>7527</v>
      </c>
      <c r="J162" s="20" t="s">
        <v>7528</v>
      </c>
      <c r="K162" s="169" t="s">
        <v>7109</v>
      </c>
      <c r="L162" s="169"/>
      <c r="M162" s="169" t="s">
        <v>7129</v>
      </c>
      <c r="N162" s="169" t="s">
        <v>7500</v>
      </c>
      <c r="O162" s="169" t="s">
        <v>7529</v>
      </c>
      <c r="P162" s="191" t="n">
        <v>43831</v>
      </c>
      <c r="Q162" s="191" t="n">
        <v>44197</v>
      </c>
      <c r="R162" s="165" t="n">
        <v>1</v>
      </c>
      <c r="S162" s="165" t="s">
        <v>7130</v>
      </c>
      <c r="T162" s="165" t="n">
        <v>32.54</v>
      </c>
      <c r="U162" s="165"/>
      <c r="V162" s="165"/>
      <c r="W162" s="165" t="s">
        <v>7511</v>
      </c>
      <c r="X162" s="165"/>
      <c r="Y162" s="192"/>
      <c r="Z162" s="192" t="n">
        <v>0</v>
      </c>
      <c r="AA162" s="184"/>
      <c r="AE162" s="94" t="e">
        <f aca="false" t="array" ref="AE162:AK162">_xlfn.torow(_xlfn.unique(_xlfn._xlws.filter(cat_table[Subsector],$E162=cat_table[Sector],"")))</f>
        <v>#NAME?</v>
      </c>
      <c r="AF162" s="94" t="e">
        <v>#NAME?</v>
      </c>
      <c r="AG162" s="94" t="e">
        <v>#NAME?</v>
      </c>
      <c r="AH162" s="94" t="e">
        <v>#NAME?</v>
      </c>
      <c r="AI162" s="94" t="e">
        <v>#NAME?</v>
      </c>
      <c r="AJ162" s="94" t="e">
        <v>#NAME?</v>
      </c>
      <c r="AK162" s="94" t="e">
        <v>#NAME?</v>
      </c>
      <c r="AO162" s="94" t="e">
        <f aca="false" t="array" ref="AO162:AT162">_xlfn.torow(_xlfn.unique(_xlfn._xlws.filter(cat_table[Sub-subsector],($E162=cat_table[Sector])*($F162=cat_table[Subsector]),"")))</f>
        <v>#NAME?</v>
      </c>
      <c r="AP162" s="94" t="e">
        <v>#NAME?</v>
      </c>
      <c r="AQ162" s="94" t="e">
        <v>#NAME?</v>
      </c>
      <c r="AR162" s="94" t="e">
        <v>#NAME?</v>
      </c>
      <c r="AS162" s="94" t="e">
        <v>#NAME?</v>
      </c>
      <c r="AT162" s="94" t="e">
        <v>#NAME?</v>
      </c>
    </row>
    <row r="163" customFormat="false" ht="40.5" hidden="false" customHeight="true" outlineLevel="0" collapsed="false">
      <c r="A163" s="20" t="s">
        <v>7530</v>
      </c>
      <c r="B163" s="165" t="s">
        <v>1639</v>
      </c>
      <c r="C163" s="165" t="s">
        <v>436</v>
      </c>
      <c r="D163" s="190" t="s">
        <v>267</v>
      </c>
      <c r="E163" s="20" t="s">
        <v>7134</v>
      </c>
      <c r="F163" s="20" t="s">
        <v>7135</v>
      </c>
      <c r="G163" s="20" t="s">
        <v>7136</v>
      </c>
      <c r="H163" s="20"/>
      <c r="I163" s="20" t="s">
        <v>7513</v>
      </c>
      <c r="J163" s="20" t="s">
        <v>7514</v>
      </c>
      <c r="K163" s="169" t="s">
        <v>7109</v>
      </c>
      <c r="L163" s="169"/>
      <c r="M163" s="169" t="s">
        <v>7129</v>
      </c>
      <c r="N163" s="169" t="s">
        <v>7500</v>
      </c>
      <c r="O163" s="169" t="s">
        <v>7531</v>
      </c>
      <c r="P163" s="191" t="n">
        <v>43831</v>
      </c>
      <c r="Q163" s="191" t="n">
        <v>44197</v>
      </c>
      <c r="R163" s="165" t="n">
        <v>1</v>
      </c>
      <c r="S163" s="165" t="s">
        <v>7130</v>
      </c>
      <c r="T163" s="165" t="n">
        <v>8.23</v>
      </c>
      <c r="U163" s="165"/>
      <c r="V163" s="165"/>
      <c r="W163" s="165" t="s">
        <v>7511</v>
      </c>
      <c r="X163" s="165"/>
      <c r="Y163" s="192"/>
      <c r="Z163" s="192" t="n">
        <v>0</v>
      </c>
      <c r="AA163" s="184"/>
      <c r="AE163" s="94" t="e">
        <f aca="false" t="array" ref="AE163:AK163">_xlfn.torow(_xlfn.unique(_xlfn._xlws.filter(cat_table[Subsector],$E163=cat_table[Sector],"")))</f>
        <v>#NAME?</v>
      </c>
      <c r="AF163" s="94" t="e">
        <v>#NAME?</v>
      </c>
      <c r="AG163" s="94" t="e">
        <v>#NAME?</v>
      </c>
      <c r="AH163" s="94" t="e">
        <v>#NAME?</v>
      </c>
      <c r="AI163" s="94" t="e">
        <v>#NAME?</v>
      </c>
      <c r="AJ163" s="94" t="e">
        <v>#NAME?</v>
      </c>
      <c r="AK163" s="94" t="e">
        <v>#NAME?</v>
      </c>
      <c r="AO163" s="94" t="e">
        <f aca="false" t="array" ref="AO163:AT163">_xlfn.torow(_xlfn.unique(_xlfn._xlws.filter(cat_table[Sub-subsector],($E163=cat_table[Sector])*($F163=cat_table[Subsector]),"")))</f>
        <v>#NAME?</v>
      </c>
      <c r="AP163" s="94" t="e">
        <v>#NAME?</v>
      </c>
      <c r="AQ163" s="94" t="e">
        <v>#NAME?</v>
      </c>
      <c r="AR163" s="94" t="e">
        <v>#NAME?</v>
      </c>
      <c r="AS163" s="94" t="e">
        <v>#NAME?</v>
      </c>
      <c r="AT163" s="94" t="e">
        <v>#NAME?</v>
      </c>
    </row>
    <row r="164" customFormat="false" ht="40.5" hidden="false" customHeight="true" outlineLevel="0" collapsed="false">
      <c r="A164" s="20" t="s">
        <v>7532</v>
      </c>
      <c r="B164" s="165" t="s">
        <v>1639</v>
      </c>
      <c r="C164" s="165" t="s">
        <v>436</v>
      </c>
      <c r="D164" s="190" t="s">
        <v>267</v>
      </c>
      <c r="E164" s="20" t="s">
        <v>7134</v>
      </c>
      <c r="F164" s="20" t="s">
        <v>7135</v>
      </c>
      <c r="G164" s="20" t="s">
        <v>7136</v>
      </c>
      <c r="H164" s="20"/>
      <c r="I164" s="20" t="s">
        <v>7513</v>
      </c>
      <c r="J164" s="20" t="s">
        <v>7514</v>
      </c>
      <c r="K164" s="169" t="s">
        <v>7109</v>
      </c>
      <c r="L164" s="169"/>
      <c r="M164" s="169" t="s">
        <v>7129</v>
      </c>
      <c r="N164" s="169" t="s">
        <v>7500</v>
      </c>
      <c r="O164" s="169" t="s">
        <v>7533</v>
      </c>
      <c r="P164" s="191" t="n">
        <v>43831</v>
      </c>
      <c r="Q164" s="191" t="n">
        <v>44197</v>
      </c>
      <c r="R164" s="165" t="n">
        <v>1</v>
      </c>
      <c r="S164" s="165" t="s">
        <v>7130</v>
      </c>
      <c r="T164" s="165" t="n">
        <v>8.39</v>
      </c>
      <c r="U164" s="165"/>
      <c r="V164" s="165"/>
      <c r="W164" s="165" t="s">
        <v>7511</v>
      </c>
      <c r="X164" s="165"/>
      <c r="Y164" s="192"/>
      <c r="Z164" s="192" t="n">
        <v>0</v>
      </c>
      <c r="AA164" s="184"/>
      <c r="AE164" s="94" t="e">
        <f aca="false" t="array" ref="AE164:AK164">_xlfn.torow(_xlfn.unique(_xlfn._xlws.filter(cat_table[Subsector],$E164=cat_table[Sector],"")))</f>
        <v>#NAME?</v>
      </c>
      <c r="AF164" s="94" t="e">
        <v>#NAME?</v>
      </c>
      <c r="AG164" s="94" t="e">
        <v>#NAME?</v>
      </c>
      <c r="AH164" s="94" t="e">
        <v>#NAME?</v>
      </c>
      <c r="AI164" s="94" t="e">
        <v>#NAME?</v>
      </c>
      <c r="AJ164" s="94" t="e">
        <v>#NAME?</v>
      </c>
      <c r="AK164" s="94" t="e">
        <v>#NAME?</v>
      </c>
      <c r="AO164" s="94" t="e">
        <f aca="false" t="array" ref="AO164:AT164">_xlfn.torow(_xlfn.unique(_xlfn._xlws.filter(cat_table[Sub-subsector],($E164=cat_table[Sector])*($F164=cat_table[Subsector]),"")))</f>
        <v>#NAME?</v>
      </c>
      <c r="AP164" s="94" t="e">
        <v>#NAME?</v>
      </c>
      <c r="AQ164" s="94" t="e">
        <v>#NAME?</v>
      </c>
      <c r="AR164" s="94" t="e">
        <v>#NAME?</v>
      </c>
      <c r="AS164" s="94" t="e">
        <v>#NAME?</v>
      </c>
      <c r="AT164" s="94" t="e">
        <v>#NAME?</v>
      </c>
    </row>
    <row r="165" customFormat="false" ht="40.5" hidden="false" customHeight="true" outlineLevel="0" collapsed="false">
      <c r="A165" s="20" t="s">
        <v>7534</v>
      </c>
      <c r="B165" s="165" t="s">
        <v>1639</v>
      </c>
      <c r="C165" s="165" t="s">
        <v>436</v>
      </c>
      <c r="D165" s="190" t="s">
        <v>267</v>
      </c>
      <c r="E165" s="20" t="s">
        <v>7134</v>
      </c>
      <c r="F165" s="20" t="s">
        <v>7135</v>
      </c>
      <c r="G165" s="20" t="s">
        <v>7136</v>
      </c>
      <c r="H165" s="20"/>
      <c r="I165" s="20" t="s">
        <v>7513</v>
      </c>
      <c r="J165" s="20" t="s">
        <v>7514</v>
      </c>
      <c r="K165" s="169" t="s">
        <v>7109</v>
      </c>
      <c r="L165" s="169"/>
      <c r="M165" s="169" t="s">
        <v>7129</v>
      </c>
      <c r="N165" s="169" t="s">
        <v>7500</v>
      </c>
      <c r="O165" s="169" t="s">
        <v>7535</v>
      </c>
      <c r="P165" s="191" t="n">
        <v>43831</v>
      </c>
      <c r="Q165" s="191" t="n">
        <v>44197</v>
      </c>
      <c r="R165" s="165" t="n">
        <v>1</v>
      </c>
      <c r="S165" s="165" t="s">
        <v>7130</v>
      </c>
      <c r="T165" s="165" t="n">
        <v>3.38</v>
      </c>
      <c r="U165" s="165"/>
      <c r="V165" s="165"/>
      <c r="W165" s="165" t="s">
        <v>7511</v>
      </c>
      <c r="X165" s="165"/>
      <c r="Y165" s="192"/>
      <c r="Z165" s="192" t="n">
        <v>0</v>
      </c>
      <c r="AA165" s="184"/>
      <c r="AE165" s="94" t="e">
        <f aca="false" t="array" ref="AE165:AK165">_xlfn.torow(_xlfn.unique(_xlfn._xlws.filter(cat_table[Subsector],$E165=cat_table[Sector],"")))</f>
        <v>#NAME?</v>
      </c>
      <c r="AF165" s="94" t="e">
        <v>#NAME?</v>
      </c>
      <c r="AG165" s="94" t="e">
        <v>#NAME?</v>
      </c>
      <c r="AH165" s="94" t="e">
        <v>#NAME?</v>
      </c>
      <c r="AI165" s="94" t="e">
        <v>#NAME?</v>
      </c>
      <c r="AJ165" s="94" t="e">
        <v>#NAME?</v>
      </c>
      <c r="AK165" s="94" t="e">
        <v>#NAME?</v>
      </c>
      <c r="AO165" s="94" t="e">
        <f aca="false" t="array" ref="AO165:AT165">_xlfn.torow(_xlfn.unique(_xlfn._xlws.filter(cat_table[Sub-subsector],($E165=cat_table[Sector])*($F165=cat_table[Subsector]),"")))</f>
        <v>#NAME?</v>
      </c>
      <c r="AP165" s="94" t="e">
        <v>#NAME?</v>
      </c>
      <c r="AQ165" s="94" t="e">
        <v>#NAME?</v>
      </c>
      <c r="AR165" s="94" t="e">
        <v>#NAME?</v>
      </c>
      <c r="AS165" s="94" t="e">
        <v>#NAME?</v>
      </c>
      <c r="AT165" s="94" t="e">
        <v>#NAME?</v>
      </c>
    </row>
    <row r="166" customFormat="false" ht="40.5" hidden="false" customHeight="true" outlineLevel="0" collapsed="false">
      <c r="A166" s="193" t="s">
        <v>7536</v>
      </c>
      <c r="B166" s="194" t="s">
        <v>1816</v>
      </c>
      <c r="C166" s="194" t="s">
        <v>443</v>
      </c>
      <c r="D166" s="195" t="s">
        <v>267</v>
      </c>
      <c r="E166" s="193" t="s">
        <v>7537</v>
      </c>
      <c r="F166" s="193" t="s">
        <v>7538</v>
      </c>
      <c r="G166" s="193" t="s">
        <v>7539</v>
      </c>
      <c r="H166" s="196"/>
      <c r="I166" s="193" t="s">
        <v>7540</v>
      </c>
      <c r="J166" s="193" t="s">
        <v>7541</v>
      </c>
      <c r="K166" s="197" t="s">
        <v>7128</v>
      </c>
      <c r="L166" s="197" t="s">
        <v>1734</v>
      </c>
      <c r="M166" s="197" t="s">
        <v>7129</v>
      </c>
      <c r="N166" s="197" t="s">
        <v>7542</v>
      </c>
      <c r="O166" s="197" t="s">
        <v>7543</v>
      </c>
      <c r="P166" s="198" t="n">
        <v>43466</v>
      </c>
      <c r="Q166" s="198" t="n">
        <v>43830</v>
      </c>
      <c r="R166" s="194" t="s">
        <v>7412</v>
      </c>
      <c r="S166" s="194" t="s">
        <v>7413</v>
      </c>
      <c r="T166" s="194" t="n">
        <v>7.5</v>
      </c>
      <c r="U166" s="194" t="n">
        <v>5.7</v>
      </c>
      <c r="V166" s="194" t="n">
        <v>9.3</v>
      </c>
      <c r="W166" s="194" t="s">
        <v>7544</v>
      </c>
      <c r="X166" s="199"/>
      <c r="Y166" s="199"/>
      <c r="Z166" s="199" t="n">
        <v>1</v>
      </c>
      <c r="AA166" s="184"/>
      <c r="AE166" s="94" t="e">
        <f aca="false" t="array" ref="AE166:AE166">_xlfn.torow(_xlfn.unique(_xlfn._xlws.filter(cat_table[Subsector],$E166=cat_table[Sector],"")))</f>
        <v>#NAME?</v>
      </c>
      <c r="AO166" s="94" t="e">
        <f aca="false" t="array" ref="AO166:AO166">_xlfn.torow(_xlfn.unique(_xlfn._xlws.filter(cat_table[Sub-subsector],($E166=cat_table[Sector])*($F166=cat_table[Subsector]),"")))</f>
        <v>#NAME?</v>
      </c>
    </row>
    <row r="167" customFormat="false" ht="40.5" hidden="false" customHeight="true" outlineLevel="0" collapsed="false">
      <c r="A167" s="193" t="s">
        <v>7545</v>
      </c>
      <c r="B167" s="194" t="s">
        <v>1640</v>
      </c>
      <c r="C167" s="194" t="s">
        <v>443</v>
      </c>
      <c r="D167" s="195" t="s">
        <v>267</v>
      </c>
      <c r="E167" s="193" t="s">
        <v>7537</v>
      </c>
      <c r="F167" s="193" t="s">
        <v>7538</v>
      </c>
      <c r="G167" s="193" t="s">
        <v>7539</v>
      </c>
      <c r="H167" s="196"/>
      <c r="I167" s="193" t="s">
        <v>7540</v>
      </c>
      <c r="J167" s="193" t="s">
        <v>7541</v>
      </c>
      <c r="K167" s="197" t="s">
        <v>7124</v>
      </c>
      <c r="L167" s="197" t="s">
        <v>1735</v>
      </c>
      <c r="M167" s="197" t="s">
        <v>7129</v>
      </c>
      <c r="N167" s="197" t="s">
        <v>7542</v>
      </c>
      <c r="O167" s="197" t="s">
        <v>7543</v>
      </c>
      <c r="P167" s="198" t="n">
        <v>43466</v>
      </c>
      <c r="Q167" s="198" t="n">
        <v>43830</v>
      </c>
      <c r="R167" s="194" t="s">
        <v>7412</v>
      </c>
      <c r="S167" s="194" t="s">
        <v>7413</v>
      </c>
      <c r="T167" s="194" t="n">
        <v>1.2</v>
      </c>
      <c r="U167" s="194" t="n">
        <v>1</v>
      </c>
      <c r="V167" s="194" t="n">
        <v>1.5</v>
      </c>
      <c r="W167" s="194" t="s">
        <v>7544</v>
      </c>
      <c r="X167" s="199"/>
      <c r="Y167" s="199"/>
      <c r="Z167" s="199" t="n">
        <v>1</v>
      </c>
      <c r="AA167" s="184"/>
      <c r="AE167" s="94" t="e">
        <f aca="false" t="array" ref="AE167:AE167">_xlfn.torow(_xlfn.unique(_xlfn._xlws.filter(cat_table[Subsector],$E167=cat_table[Sector],"")))</f>
        <v>#NAME?</v>
      </c>
      <c r="AO167" s="94" t="e">
        <f aca="false" t="array" ref="AO167:AO167">_xlfn.torow(_xlfn.unique(_xlfn._xlws.filter(cat_table[Sub-subsector],($E167=cat_table[Sector])*($F167=cat_table[Subsector]),"")))</f>
        <v>#NAME?</v>
      </c>
    </row>
    <row r="168" customFormat="false" ht="40.5" hidden="false" customHeight="true" outlineLevel="0" collapsed="false">
      <c r="A168" s="20" t="s">
        <v>7546</v>
      </c>
      <c r="B168" s="165" t="s">
        <v>1641</v>
      </c>
      <c r="C168" s="165" t="s">
        <v>714</v>
      </c>
      <c r="D168" s="190" t="s">
        <v>104</v>
      </c>
      <c r="E168" s="20" t="s">
        <v>7134</v>
      </c>
      <c r="F168" s="20" t="s">
        <v>7135</v>
      </c>
      <c r="G168" s="20" t="s">
        <v>7136</v>
      </c>
      <c r="H168" s="20"/>
      <c r="I168" s="20" t="s">
        <v>7369</v>
      </c>
      <c r="J168" s="20" t="s">
        <v>7547</v>
      </c>
      <c r="K168" s="169" t="s">
        <v>7120</v>
      </c>
      <c r="L168" s="169" t="s">
        <v>7548</v>
      </c>
      <c r="M168" s="169" t="s">
        <v>7110</v>
      </c>
      <c r="N168" s="169" t="s">
        <v>7549</v>
      </c>
      <c r="O168" s="169" t="n">
        <v>1</v>
      </c>
      <c r="P168" s="191" t="n">
        <v>43647</v>
      </c>
      <c r="Q168" s="191" t="n">
        <v>43707</v>
      </c>
      <c r="R168" s="165" t="n">
        <v>1</v>
      </c>
      <c r="S168" s="165" t="s">
        <v>7130</v>
      </c>
      <c r="T168" s="165" t="n">
        <v>490</v>
      </c>
      <c r="U168" s="165" t="n">
        <v>280</v>
      </c>
      <c r="V168" s="165" t="n">
        <v>700</v>
      </c>
      <c r="W168" s="165" t="s">
        <v>7550</v>
      </c>
      <c r="X168" s="165"/>
      <c r="Y168" s="192"/>
      <c r="Z168" s="192" t="n">
        <v>0</v>
      </c>
      <c r="AA168" s="184"/>
      <c r="AE168" s="94" t="e">
        <f aca="false" t="array" ref="AE168:AK168">_xlfn.torow(_xlfn.unique(_xlfn._xlws.filter(cat_table[Subsector],$E168=cat_table[Sector],"")))</f>
        <v>#NAME?</v>
      </c>
      <c r="AF168" s="94" t="e">
        <v>#NAME?</v>
      </c>
      <c r="AG168" s="94" t="e">
        <v>#NAME?</v>
      </c>
      <c r="AH168" s="94" t="e">
        <v>#NAME?</v>
      </c>
      <c r="AI168" s="94" t="e">
        <v>#NAME?</v>
      </c>
      <c r="AJ168" s="94" t="e">
        <v>#NAME?</v>
      </c>
      <c r="AK168" s="94" t="e">
        <v>#NAME?</v>
      </c>
      <c r="AO168" s="94" t="e">
        <f aca="false" t="array" ref="AO168:AT168">_xlfn.torow(_xlfn.unique(_xlfn._xlws.filter(cat_table[Sub-subsector],($E168=cat_table[Sector])*($F168=cat_table[Subsector]),"")))</f>
        <v>#NAME?</v>
      </c>
      <c r="AP168" s="94" t="e">
        <v>#NAME?</v>
      </c>
      <c r="AQ168" s="94" t="e">
        <v>#NAME?</v>
      </c>
      <c r="AR168" s="94" t="e">
        <v>#NAME?</v>
      </c>
      <c r="AS168" s="94" t="e">
        <v>#NAME?</v>
      </c>
      <c r="AT168" s="94" t="e">
        <v>#NAME?</v>
      </c>
    </row>
    <row r="169" customFormat="false" ht="40.5" hidden="false" customHeight="true" outlineLevel="0" collapsed="false">
      <c r="A169" s="20" t="s">
        <v>7551</v>
      </c>
      <c r="B169" s="165" t="s">
        <v>1641</v>
      </c>
      <c r="C169" s="165" t="s">
        <v>714</v>
      </c>
      <c r="D169" s="190" t="s">
        <v>104</v>
      </c>
      <c r="E169" s="20" t="s">
        <v>7134</v>
      </c>
      <c r="F169" s="20" t="s">
        <v>7135</v>
      </c>
      <c r="G169" s="20" t="s">
        <v>7136</v>
      </c>
      <c r="H169" s="20"/>
      <c r="I169" s="20" t="s">
        <v>7369</v>
      </c>
      <c r="J169" s="20" t="s">
        <v>7547</v>
      </c>
      <c r="K169" s="169" t="s">
        <v>7120</v>
      </c>
      <c r="L169" s="169" t="s">
        <v>7552</v>
      </c>
      <c r="M169" s="169" t="s">
        <v>7110</v>
      </c>
      <c r="N169" s="169" t="s">
        <v>7549</v>
      </c>
      <c r="O169" s="169" t="n">
        <v>2</v>
      </c>
      <c r="P169" s="191" t="n">
        <v>43647</v>
      </c>
      <c r="Q169" s="191" t="n">
        <v>43707</v>
      </c>
      <c r="R169" s="165" t="n">
        <v>1</v>
      </c>
      <c r="S169" s="165" t="s">
        <v>7130</v>
      </c>
      <c r="T169" s="165" t="n">
        <v>1200</v>
      </c>
      <c r="U169" s="165" t="n">
        <v>690</v>
      </c>
      <c r="V169" s="165" t="n">
        <v>1710</v>
      </c>
      <c r="W169" s="165" t="s">
        <v>7550</v>
      </c>
      <c r="X169" s="165"/>
      <c r="Y169" s="192"/>
      <c r="Z169" s="192" t="n">
        <v>0</v>
      </c>
      <c r="AA169" s="184"/>
      <c r="AE169" s="94" t="e">
        <f aca="false" t="array" ref="AE169:AK169">_xlfn.torow(_xlfn.unique(_xlfn._xlws.filter(cat_table[Subsector],$E169=cat_table[Sector],"")))</f>
        <v>#NAME?</v>
      </c>
      <c r="AF169" s="94" t="e">
        <v>#NAME?</v>
      </c>
      <c r="AG169" s="94" t="e">
        <v>#NAME?</v>
      </c>
      <c r="AH169" s="94" t="e">
        <v>#NAME?</v>
      </c>
      <c r="AI169" s="94" t="e">
        <v>#NAME?</v>
      </c>
      <c r="AJ169" s="94" t="e">
        <v>#NAME?</v>
      </c>
      <c r="AK169" s="94" t="e">
        <v>#NAME?</v>
      </c>
      <c r="AO169" s="94" t="e">
        <f aca="false" t="array" ref="AO169:AT169">_xlfn.torow(_xlfn.unique(_xlfn._xlws.filter(cat_table[Sub-subsector],($E169=cat_table[Sector])*($F169=cat_table[Subsector]),"")))</f>
        <v>#NAME?</v>
      </c>
      <c r="AP169" s="94" t="e">
        <v>#NAME?</v>
      </c>
      <c r="AQ169" s="94" t="e">
        <v>#NAME?</v>
      </c>
      <c r="AR169" s="94" t="e">
        <v>#NAME?</v>
      </c>
      <c r="AS169" s="94" t="e">
        <v>#NAME?</v>
      </c>
      <c r="AT169" s="94" t="e">
        <v>#NAME?</v>
      </c>
    </row>
    <row r="170" customFormat="false" ht="40.5" hidden="false" customHeight="true" outlineLevel="0" collapsed="false">
      <c r="A170" s="20" t="s">
        <v>7553</v>
      </c>
      <c r="B170" s="165" t="s">
        <v>1641</v>
      </c>
      <c r="C170" s="165" t="s">
        <v>714</v>
      </c>
      <c r="D170" s="190" t="s">
        <v>104</v>
      </c>
      <c r="E170" s="20" t="s">
        <v>7134</v>
      </c>
      <c r="F170" s="20" t="s">
        <v>7135</v>
      </c>
      <c r="G170" s="20" t="s">
        <v>7136</v>
      </c>
      <c r="H170" s="20"/>
      <c r="I170" s="20" t="s">
        <v>7369</v>
      </c>
      <c r="J170" s="20" t="s">
        <v>7547</v>
      </c>
      <c r="K170" s="169" t="s">
        <v>7120</v>
      </c>
      <c r="L170" s="169" t="s">
        <v>7554</v>
      </c>
      <c r="M170" s="169" t="s">
        <v>7110</v>
      </c>
      <c r="N170" s="169" t="s">
        <v>7549</v>
      </c>
      <c r="O170" s="169" t="n">
        <v>3</v>
      </c>
      <c r="P170" s="191" t="n">
        <v>43647</v>
      </c>
      <c r="Q170" s="191" t="n">
        <v>43707</v>
      </c>
      <c r="R170" s="165" t="n">
        <v>1</v>
      </c>
      <c r="S170" s="165" t="s">
        <v>7130</v>
      </c>
      <c r="T170" s="165" t="n">
        <v>230</v>
      </c>
      <c r="U170" s="165" t="n">
        <v>30</v>
      </c>
      <c r="V170" s="165" t="n">
        <v>430</v>
      </c>
      <c r="W170" s="165" t="s">
        <v>7550</v>
      </c>
      <c r="X170" s="165"/>
      <c r="Y170" s="192"/>
      <c r="Z170" s="192" t="n">
        <v>0</v>
      </c>
      <c r="AA170" s="184"/>
      <c r="AE170" s="94" t="e">
        <f aca="false" t="array" ref="AE170:AK170">_xlfn.torow(_xlfn.unique(_xlfn._xlws.filter(cat_table[Subsector],$E170=cat_table[Sector],"")))</f>
        <v>#NAME?</v>
      </c>
      <c r="AF170" s="94" t="e">
        <v>#NAME?</v>
      </c>
      <c r="AG170" s="94" t="e">
        <v>#NAME?</v>
      </c>
      <c r="AH170" s="94" t="e">
        <v>#NAME?</v>
      </c>
      <c r="AI170" s="94" t="e">
        <v>#NAME?</v>
      </c>
      <c r="AJ170" s="94" t="e">
        <v>#NAME?</v>
      </c>
      <c r="AK170" s="94" t="e">
        <v>#NAME?</v>
      </c>
      <c r="AO170" s="94" t="e">
        <f aca="false" t="array" ref="AO170:AT170">_xlfn.torow(_xlfn.unique(_xlfn._xlws.filter(cat_table[Sub-subsector],($E170=cat_table[Sector])*($F170=cat_table[Subsector]),"")))</f>
        <v>#NAME?</v>
      </c>
      <c r="AP170" s="94" t="e">
        <v>#NAME?</v>
      </c>
      <c r="AQ170" s="94" t="e">
        <v>#NAME?</v>
      </c>
      <c r="AR170" s="94" t="e">
        <v>#NAME?</v>
      </c>
      <c r="AS170" s="94" t="e">
        <v>#NAME?</v>
      </c>
      <c r="AT170" s="94" t="e">
        <v>#NAME?</v>
      </c>
    </row>
    <row r="171" customFormat="false" ht="40.5" hidden="false" customHeight="true" outlineLevel="0" collapsed="false">
      <c r="A171" s="20" t="s">
        <v>7555</v>
      </c>
      <c r="B171" s="165" t="s">
        <v>1641</v>
      </c>
      <c r="C171" s="165" t="s">
        <v>714</v>
      </c>
      <c r="D171" s="190" t="s">
        <v>104</v>
      </c>
      <c r="E171" s="20" t="s">
        <v>7134</v>
      </c>
      <c r="F171" s="20" t="s">
        <v>7135</v>
      </c>
      <c r="G171" s="20" t="s">
        <v>7136</v>
      </c>
      <c r="H171" s="20"/>
      <c r="I171" s="20" t="s">
        <v>7369</v>
      </c>
      <c r="J171" s="20" t="s">
        <v>7547</v>
      </c>
      <c r="K171" s="169" t="s">
        <v>7120</v>
      </c>
      <c r="L171" s="169" t="s">
        <v>7556</v>
      </c>
      <c r="M171" s="169" t="s">
        <v>7110</v>
      </c>
      <c r="N171" s="169" t="s">
        <v>7549</v>
      </c>
      <c r="O171" s="169" t="n">
        <v>4</v>
      </c>
      <c r="P171" s="191" t="n">
        <v>43647</v>
      </c>
      <c r="Q171" s="191" t="n">
        <v>43707</v>
      </c>
      <c r="R171" s="165" t="n">
        <v>1</v>
      </c>
      <c r="S171" s="165" t="s">
        <v>7130</v>
      </c>
      <c r="T171" s="165" t="n">
        <v>180</v>
      </c>
      <c r="U171" s="165" t="n">
        <v>70</v>
      </c>
      <c r="V171" s="165" t="n">
        <v>290</v>
      </c>
      <c r="W171" s="165" t="s">
        <v>7550</v>
      </c>
      <c r="X171" s="165"/>
      <c r="Y171" s="192"/>
      <c r="Z171" s="192" t="n">
        <v>0</v>
      </c>
      <c r="AA171" s="184"/>
      <c r="AE171" s="94" t="e">
        <f aca="false" t="array" ref="AE171:AK171">_xlfn.torow(_xlfn.unique(_xlfn._xlws.filter(cat_table[Subsector],$E171=cat_table[Sector],"")))</f>
        <v>#NAME?</v>
      </c>
      <c r="AF171" s="94" t="e">
        <v>#NAME?</v>
      </c>
      <c r="AG171" s="94" t="e">
        <v>#NAME?</v>
      </c>
      <c r="AH171" s="94" t="e">
        <v>#NAME?</v>
      </c>
      <c r="AI171" s="94" t="e">
        <v>#NAME?</v>
      </c>
      <c r="AJ171" s="94" t="e">
        <v>#NAME?</v>
      </c>
      <c r="AK171" s="94" t="e">
        <v>#NAME?</v>
      </c>
      <c r="AO171" s="94" t="e">
        <f aca="false" t="array" ref="AO171:AT171">_xlfn.torow(_xlfn.unique(_xlfn._xlws.filter(cat_table[Sub-subsector],($E171=cat_table[Sector])*($F171=cat_table[Subsector]),"")))</f>
        <v>#NAME?</v>
      </c>
      <c r="AP171" s="94" t="e">
        <v>#NAME?</v>
      </c>
      <c r="AQ171" s="94" t="e">
        <v>#NAME?</v>
      </c>
      <c r="AR171" s="94" t="e">
        <v>#NAME?</v>
      </c>
      <c r="AS171" s="94" t="e">
        <v>#NAME?</v>
      </c>
      <c r="AT171" s="94" t="e">
        <v>#NAME?</v>
      </c>
    </row>
    <row r="172" customFormat="false" ht="40.5" hidden="false" customHeight="true" outlineLevel="0" collapsed="false">
      <c r="A172" s="20" t="s">
        <v>7557</v>
      </c>
      <c r="B172" s="165" t="s">
        <v>1641</v>
      </c>
      <c r="C172" s="165" t="s">
        <v>714</v>
      </c>
      <c r="D172" s="190" t="s">
        <v>104</v>
      </c>
      <c r="E172" s="20" t="s">
        <v>7134</v>
      </c>
      <c r="F172" s="20" t="s">
        <v>7135</v>
      </c>
      <c r="G172" s="20" t="s">
        <v>7136</v>
      </c>
      <c r="H172" s="20"/>
      <c r="I172" s="20" t="s">
        <v>7369</v>
      </c>
      <c r="J172" s="20" t="s">
        <v>7547</v>
      </c>
      <c r="K172" s="169" t="s">
        <v>7120</v>
      </c>
      <c r="L172" s="169" t="s">
        <v>7558</v>
      </c>
      <c r="M172" s="169" t="s">
        <v>7110</v>
      </c>
      <c r="N172" s="169" t="s">
        <v>7549</v>
      </c>
      <c r="O172" s="169" t="n">
        <v>5</v>
      </c>
      <c r="P172" s="191" t="n">
        <v>43647</v>
      </c>
      <c r="Q172" s="191" t="n">
        <v>43707</v>
      </c>
      <c r="R172" s="165" t="n">
        <v>1</v>
      </c>
      <c r="S172" s="165" t="s">
        <v>7130</v>
      </c>
      <c r="T172" s="165" t="n">
        <v>130</v>
      </c>
      <c r="U172" s="165" t="n">
        <v>110</v>
      </c>
      <c r="V172" s="165" t="n">
        <v>150</v>
      </c>
      <c r="W172" s="165" t="s">
        <v>7550</v>
      </c>
      <c r="X172" s="165"/>
      <c r="Y172" s="192"/>
      <c r="Z172" s="192" t="n">
        <v>0</v>
      </c>
      <c r="AA172" s="184"/>
      <c r="AE172" s="94" t="e">
        <f aca="false" t="array" ref="AE172:AK172">_xlfn.torow(_xlfn.unique(_xlfn._xlws.filter(cat_table[Subsector],$E172=cat_table[Sector],"")))</f>
        <v>#NAME?</v>
      </c>
      <c r="AF172" s="94" t="e">
        <v>#NAME?</v>
      </c>
      <c r="AG172" s="94" t="e">
        <v>#NAME?</v>
      </c>
      <c r="AH172" s="94" t="e">
        <v>#NAME?</v>
      </c>
      <c r="AI172" s="94" t="e">
        <v>#NAME?</v>
      </c>
      <c r="AJ172" s="94" t="e">
        <v>#NAME?</v>
      </c>
      <c r="AK172" s="94" t="e">
        <v>#NAME?</v>
      </c>
      <c r="AO172" s="94" t="e">
        <f aca="false" t="array" ref="AO172:AT172">_xlfn.torow(_xlfn.unique(_xlfn._xlws.filter(cat_table[Sub-subsector],($E172=cat_table[Sector])*($F172=cat_table[Subsector]),"")))</f>
        <v>#NAME?</v>
      </c>
      <c r="AP172" s="94" t="e">
        <v>#NAME?</v>
      </c>
      <c r="AQ172" s="94" t="e">
        <v>#NAME?</v>
      </c>
      <c r="AR172" s="94" t="e">
        <v>#NAME?</v>
      </c>
      <c r="AS172" s="94" t="e">
        <v>#NAME?</v>
      </c>
      <c r="AT172" s="94" t="e">
        <v>#NAME?</v>
      </c>
    </row>
    <row r="173" customFormat="false" ht="40.5" hidden="false" customHeight="true" outlineLevel="0" collapsed="false">
      <c r="A173" s="20" t="s">
        <v>7559</v>
      </c>
      <c r="B173" s="165" t="s">
        <v>1641</v>
      </c>
      <c r="C173" s="165" t="s">
        <v>714</v>
      </c>
      <c r="D173" s="190" t="s">
        <v>104</v>
      </c>
      <c r="E173" s="20" t="s">
        <v>7134</v>
      </c>
      <c r="F173" s="20" t="s">
        <v>7135</v>
      </c>
      <c r="G173" s="20" t="s">
        <v>7136</v>
      </c>
      <c r="H173" s="20"/>
      <c r="I173" s="20" t="s">
        <v>7369</v>
      </c>
      <c r="J173" s="20" t="s">
        <v>7547</v>
      </c>
      <c r="K173" s="169" t="s">
        <v>7120</v>
      </c>
      <c r="L173" s="169" t="s">
        <v>7560</v>
      </c>
      <c r="M173" s="169" t="s">
        <v>7110</v>
      </c>
      <c r="N173" s="169" t="s">
        <v>7549</v>
      </c>
      <c r="O173" s="169" t="n">
        <v>6</v>
      </c>
      <c r="P173" s="191" t="n">
        <v>43647</v>
      </c>
      <c r="Q173" s="191" t="n">
        <v>43707</v>
      </c>
      <c r="R173" s="165" t="n">
        <v>1</v>
      </c>
      <c r="S173" s="165" t="s">
        <v>7130</v>
      </c>
      <c r="T173" s="165" t="n">
        <v>400</v>
      </c>
      <c r="U173" s="165" t="n">
        <v>270</v>
      </c>
      <c r="V173" s="165" t="n">
        <v>530</v>
      </c>
      <c r="W173" s="165" t="s">
        <v>7550</v>
      </c>
      <c r="X173" s="165"/>
      <c r="Y173" s="192"/>
      <c r="Z173" s="192" t="n">
        <v>0</v>
      </c>
      <c r="AA173" s="184"/>
      <c r="AE173" s="94" t="e">
        <f aca="false" t="array" ref="AE173:AK173">_xlfn.torow(_xlfn.unique(_xlfn._xlws.filter(cat_table[Subsector],$E173=cat_table[Sector],"")))</f>
        <v>#NAME?</v>
      </c>
      <c r="AF173" s="94" t="e">
        <v>#NAME?</v>
      </c>
      <c r="AG173" s="94" t="e">
        <v>#NAME?</v>
      </c>
      <c r="AH173" s="94" t="e">
        <v>#NAME?</v>
      </c>
      <c r="AI173" s="94" t="e">
        <v>#NAME?</v>
      </c>
      <c r="AJ173" s="94" t="e">
        <v>#NAME?</v>
      </c>
      <c r="AK173" s="94" t="e">
        <v>#NAME?</v>
      </c>
      <c r="AO173" s="94" t="e">
        <f aca="false" t="array" ref="AO173:AT173">_xlfn.torow(_xlfn.unique(_xlfn._xlws.filter(cat_table[Sub-subsector],($E173=cat_table[Sector])*($F173=cat_table[Subsector]),"")))</f>
        <v>#NAME?</v>
      </c>
      <c r="AP173" s="94" t="e">
        <v>#NAME?</v>
      </c>
      <c r="AQ173" s="94" t="e">
        <v>#NAME?</v>
      </c>
      <c r="AR173" s="94" t="e">
        <v>#NAME?</v>
      </c>
      <c r="AS173" s="94" t="e">
        <v>#NAME?</v>
      </c>
      <c r="AT173" s="94" t="e">
        <v>#NAME?</v>
      </c>
    </row>
    <row r="174" customFormat="false" ht="40.5" hidden="false" customHeight="true" outlineLevel="0" collapsed="false">
      <c r="A174" s="20" t="s">
        <v>7561</v>
      </c>
      <c r="B174" s="165" t="s">
        <v>1641</v>
      </c>
      <c r="C174" s="165" t="s">
        <v>714</v>
      </c>
      <c r="D174" s="190" t="s">
        <v>104</v>
      </c>
      <c r="E174" s="20" t="s">
        <v>7134</v>
      </c>
      <c r="F174" s="20" t="s">
        <v>7135</v>
      </c>
      <c r="G174" s="20" t="s">
        <v>7136</v>
      </c>
      <c r="H174" s="20"/>
      <c r="I174" s="20" t="s">
        <v>7369</v>
      </c>
      <c r="J174" s="20" t="s">
        <v>7547</v>
      </c>
      <c r="K174" s="169" t="s">
        <v>7120</v>
      </c>
      <c r="L174" s="169" t="s">
        <v>7562</v>
      </c>
      <c r="M174" s="169" t="s">
        <v>7110</v>
      </c>
      <c r="N174" s="169" t="s">
        <v>7549</v>
      </c>
      <c r="O174" s="169" t="n">
        <v>7</v>
      </c>
      <c r="P174" s="191" t="n">
        <v>43647</v>
      </c>
      <c r="Q174" s="191" t="n">
        <v>43707</v>
      </c>
      <c r="R174" s="165" t="n">
        <v>1</v>
      </c>
      <c r="S174" s="165" t="s">
        <v>7130</v>
      </c>
      <c r="T174" s="165" t="n">
        <v>9.6</v>
      </c>
      <c r="U174" s="165" t="n">
        <v>-3.4</v>
      </c>
      <c r="V174" s="165" t="n">
        <v>22.6</v>
      </c>
      <c r="W174" s="165" t="s">
        <v>7550</v>
      </c>
      <c r="X174" s="165"/>
      <c r="Y174" s="192"/>
      <c r="Z174" s="192" t="n">
        <v>0</v>
      </c>
      <c r="AA174" s="184"/>
      <c r="AE174" s="94" t="e">
        <f aca="false" t="array" ref="AE174:AK174">_xlfn.torow(_xlfn.unique(_xlfn._xlws.filter(cat_table[Subsector],$E174=cat_table[Sector],"")))</f>
        <v>#NAME?</v>
      </c>
      <c r="AF174" s="94" t="e">
        <v>#NAME?</v>
      </c>
      <c r="AG174" s="94" t="e">
        <v>#NAME?</v>
      </c>
      <c r="AH174" s="94" t="e">
        <v>#NAME?</v>
      </c>
      <c r="AI174" s="94" t="e">
        <v>#NAME?</v>
      </c>
      <c r="AJ174" s="94" t="e">
        <v>#NAME?</v>
      </c>
      <c r="AK174" s="94" t="e">
        <v>#NAME?</v>
      </c>
      <c r="AO174" s="94" t="e">
        <f aca="false" t="array" ref="AO174:AT174">_xlfn.torow(_xlfn.unique(_xlfn._xlws.filter(cat_table[Sub-subsector],($E174=cat_table[Sector])*($F174=cat_table[Subsector]),"")))</f>
        <v>#NAME?</v>
      </c>
      <c r="AP174" s="94" t="e">
        <v>#NAME?</v>
      </c>
      <c r="AQ174" s="94" t="e">
        <v>#NAME?</v>
      </c>
      <c r="AR174" s="94" t="e">
        <v>#NAME?</v>
      </c>
      <c r="AS174" s="94" t="e">
        <v>#NAME?</v>
      </c>
      <c r="AT174" s="94" t="e">
        <v>#NAME?</v>
      </c>
    </row>
    <row r="175" customFormat="false" ht="40.5" hidden="false" customHeight="true" outlineLevel="0" collapsed="false">
      <c r="A175" s="20" t="s">
        <v>7563</v>
      </c>
      <c r="B175" s="165" t="s">
        <v>1641</v>
      </c>
      <c r="C175" s="165" t="s">
        <v>714</v>
      </c>
      <c r="D175" s="190" t="s">
        <v>104</v>
      </c>
      <c r="E175" s="20" t="s">
        <v>7134</v>
      </c>
      <c r="F175" s="20" t="s">
        <v>7135</v>
      </c>
      <c r="G175" s="20" t="s">
        <v>7136</v>
      </c>
      <c r="H175" s="20"/>
      <c r="I175" s="20" t="s">
        <v>7369</v>
      </c>
      <c r="J175" s="20" t="s">
        <v>7547</v>
      </c>
      <c r="K175" s="169" t="s">
        <v>7120</v>
      </c>
      <c r="L175" s="169" t="s">
        <v>7564</v>
      </c>
      <c r="M175" s="169" t="s">
        <v>7110</v>
      </c>
      <c r="N175" s="169" t="s">
        <v>7549</v>
      </c>
      <c r="O175" s="169" t="n">
        <v>8</v>
      </c>
      <c r="P175" s="191" t="n">
        <v>43647</v>
      </c>
      <c r="Q175" s="191" t="n">
        <v>43707</v>
      </c>
      <c r="R175" s="165" t="n">
        <v>1</v>
      </c>
      <c r="S175" s="165" t="s">
        <v>7130</v>
      </c>
      <c r="T175" s="165" t="n">
        <v>72</v>
      </c>
      <c r="U175" s="165" t="n">
        <v>57</v>
      </c>
      <c r="V175" s="165" t="n">
        <v>87</v>
      </c>
      <c r="W175" s="165" t="s">
        <v>7550</v>
      </c>
      <c r="X175" s="165"/>
      <c r="Y175" s="192"/>
      <c r="Z175" s="192" t="n">
        <v>0</v>
      </c>
      <c r="AA175" s="184"/>
      <c r="AE175" s="94" t="e">
        <f aca="false" t="array" ref="AE175:AK175">_xlfn.torow(_xlfn.unique(_xlfn._xlws.filter(cat_table[Subsector],$E175=cat_table[Sector],"")))</f>
        <v>#NAME?</v>
      </c>
      <c r="AF175" s="94" t="e">
        <v>#NAME?</v>
      </c>
      <c r="AG175" s="94" t="e">
        <v>#NAME?</v>
      </c>
      <c r="AH175" s="94" t="e">
        <v>#NAME?</v>
      </c>
      <c r="AI175" s="94" t="e">
        <v>#NAME?</v>
      </c>
      <c r="AJ175" s="94" t="e">
        <v>#NAME?</v>
      </c>
      <c r="AK175" s="94" t="e">
        <v>#NAME?</v>
      </c>
      <c r="AO175" s="94" t="e">
        <f aca="false" t="array" ref="AO175:AT175">_xlfn.torow(_xlfn.unique(_xlfn._xlws.filter(cat_table[Sub-subsector],($E175=cat_table[Sector])*($F175=cat_table[Subsector]),"")))</f>
        <v>#NAME?</v>
      </c>
      <c r="AP175" s="94" t="e">
        <v>#NAME?</v>
      </c>
      <c r="AQ175" s="94" t="e">
        <v>#NAME?</v>
      </c>
      <c r="AR175" s="94" t="e">
        <v>#NAME?</v>
      </c>
      <c r="AS175" s="94" t="e">
        <v>#NAME?</v>
      </c>
      <c r="AT175" s="94" t="e">
        <v>#NAME?</v>
      </c>
    </row>
    <row r="176" customFormat="false" ht="40.5" hidden="false" customHeight="true" outlineLevel="0" collapsed="false">
      <c r="A176" s="20" t="s">
        <v>7565</v>
      </c>
      <c r="B176" s="165" t="s">
        <v>1641</v>
      </c>
      <c r="C176" s="165" t="s">
        <v>714</v>
      </c>
      <c r="D176" s="190" t="s">
        <v>104</v>
      </c>
      <c r="E176" s="20" t="s">
        <v>7134</v>
      </c>
      <c r="F176" s="20" t="s">
        <v>7135</v>
      </c>
      <c r="G176" s="20" t="s">
        <v>7136</v>
      </c>
      <c r="H176" s="20"/>
      <c r="I176" s="20" t="s">
        <v>7369</v>
      </c>
      <c r="J176" s="20" t="s">
        <v>7547</v>
      </c>
      <c r="K176" s="169" t="s">
        <v>7120</v>
      </c>
      <c r="L176" s="169" t="s">
        <v>7566</v>
      </c>
      <c r="M176" s="169" t="s">
        <v>7110</v>
      </c>
      <c r="N176" s="169" t="s">
        <v>7549</v>
      </c>
      <c r="O176" s="169" t="n">
        <v>9</v>
      </c>
      <c r="P176" s="191" t="n">
        <v>43647</v>
      </c>
      <c r="Q176" s="191" t="n">
        <v>43707</v>
      </c>
      <c r="R176" s="165" t="n">
        <v>1</v>
      </c>
      <c r="S176" s="165" t="s">
        <v>7130</v>
      </c>
      <c r="T176" s="165" t="n">
        <v>2.6</v>
      </c>
      <c r="U176" s="165" t="n">
        <v>-3.5</v>
      </c>
      <c r="V176" s="165" t="n">
        <v>8.7</v>
      </c>
      <c r="W176" s="165" t="s">
        <v>7550</v>
      </c>
      <c r="X176" s="165"/>
      <c r="Y176" s="192"/>
      <c r="Z176" s="192" t="n">
        <v>0</v>
      </c>
      <c r="AA176" s="184"/>
      <c r="AE176" s="94" t="e">
        <f aca="false" t="array" ref="AE176:AK176">_xlfn.torow(_xlfn.unique(_xlfn._xlws.filter(cat_table[Subsector],$E176=cat_table[Sector],"")))</f>
        <v>#NAME?</v>
      </c>
      <c r="AF176" s="94" t="e">
        <v>#NAME?</v>
      </c>
      <c r="AG176" s="94" t="e">
        <v>#NAME?</v>
      </c>
      <c r="AH176" s="94" t="e">
        <v>#NAME?</v>
      </c>
      <c r="AI176" s="94" t="e">
        <v>#NAME?</v>
      </c>
      <c r="AJ176" s="94" t="e">
        <v>#NAME?</v>
      </c>
      <c r="AK176" s="94" t="e">
        <v>#NAME?</v>
      </c>
      <c r="AO176" s="94" t="e">
        <f aca="false" t="array" ref="AO176:AT176">_xlfn.torow(_xlfn.unique(_xlfn._xlws.filter(cat_table[Sub-subsector],($E176=cat_table[Sector])*($F176=cat_table[Subsector]),"")))</f>
        <v>#NAME?</v>
      </c>
      <c r="AP176" s="94" t="e">
        <v>#NAME?</v>
      </c>
      <c r="AQ176" s="94" t="e">
        <v>#NAME?</v>
      </c>
      <c r="AR176" s="94" t="e">
        <v>#NAME?</v>
      </c>
      <c r="AS176" s="94" t="e">
        <v>#NAME?</v>
      </c>
      <c r="AT176" s="94" t="e">
        <v>#NAME?</v>
      </c>
    </row>
    <row r="177" customFormat="false" ht="40.5" hidden="false" customHeight="true" outlineLevel="0" collapsed="false">
      <c r="A177" s="20" t="s">
        <v>7567</v>
      </c>
      <c r="B177" s="165" t="s">
        <v>1641</v>
      </c>
      <c r="C177" s="165" t="s">
        <v>714</v>
      </c>
      <c r="D177" s="190" t="s">
        <v>104</v>
      </c>
      <c r="E177" s="20" t="s">
        <v>7134</v>
      </c>
      <c r="F177" s="20" t="s">
        <v>7135</v>
      </c>
      <c r="G177" s="20" t="s">
        <v>7136</v>
      </c>
      <c r="H177" s="20"/>
      <c r="I177" s="20" t="s">
        <v>7369</v>
      </c>
      <c r="J177" s="20" t="s">
        <v>7547</v>
      </c>
      <c r="K177" s="169" t="s">
        <v>7120</v>
      </c>
      <c r="L177" s="169" t="s">
        <v>7568</v>
      </c>
      <c r="M177" s="169" t="s">
        <v>7110</v>
      </c>
      <c r="N177" s="169" t="s">
        <v>7549</v>
      </c>
      <c r="O177" s="169" t="n">
        <v>10</v>
      </c>
      <c r="P177" s="191" t="n">
        <v>43647</v>
      </c>
      <c r="Q177" s="191" t="n">
        <v>43707</v>
      </c>
      <c r="R177" s="165" t="n">
        <v>1</v>
      </c>
      <c r="S177" s="165" t="s">
        <v>7130</v>
      </c>
      <c r="T177" s="165" t="n">
        <v>540</v>
      </c>
      <c r="U177" s="165" t="n">
        <v>410</v>
      </c>
      <c r="V177" s="165" t="n">
        <v>670</v>
      </c>
      <c r="W177" s="165" t="s">
        <v>7550</v>
      </c>
      <c r="X177" s="165"/>
      <c r="Y177" s="192"/>
      <c r="Z177" s="192" t="n">
        <v>0</v>
      </c>
      <c r="AA177" s="184"/>
      <c r="AE177" s="94" t="e">
        <f aca="false" t="array" ref="AE177:AK177">_xlfn.torow(_xlfn.unique(_xlfn._xlws.filter(cat_table[Subsector],$E177=cat_table[Sector],"")))</f>
        <v>#NAME?</v>
      </c>
      <c r="AF177" s="94" t="e">
        <v>#NAME?</v>
      </c>
      <c r="AG177" s="94" t="e">
        <v>#NAME?</v>
      </c>
      <c r="AH177" s="94" t="e">
        <v>#NAME?</v>
      </c>
      <c r="AI177" s="94" t="e">
        <v>#NAME?</v>
      </c>
      <c r="AJ177" s="94" t="e">
        <v>#NAME?</v>
      </c>
      <c r="AK177" s="94" t="e">
        <v>#NAME?</v>
      </c>
      <c r="AO177" s="94" t="e">
        <f aca="false" t="array" ref="AO177:AT177">_xlfn.torow(_xlfn.unique(_xlfn._xlws.filter(cat_table[Sub-subsector],($E177=cat_table[Sector])*($F177=cat_table[Subsector]),"")))</f>
        <v>#NAME?</v>
      </c>
      <c r="AP177" s="94" t="e">
        <v>#NAME?</v>
      </c>
      <c r="AQ177" s="94" t="e">
        <v>#NAME?</v>
      </c>
      <c r="AR177" s="94" t="e">
        <v>#NAME?</v>
      </c>
      <c r="AS177" s="94" t="e">
        <v>#NAME?</v>
      </c>
      <c r="AT177" s="94" t="e">
        <v>#NAME?</v>
      </c>
    </row>
    <row r="178" customFormat="false" ht="40.5" hidden="false" customHeight="true" outlineLevel="0" collapsed="false">
      <c r="A178" s="20" t="s">
        <v>7569</v>
      </c>
      <c r="B178" s="165" t="s">
        <v>1641</v>
      </c>
      <c r="C178" s="165" t="s">
        <v>714</v>
      </c>
      <c r="D178" s="190" t="s">
        <v>104</v>
      </c>
      <c r="E178" s="20" t="s">
        <v>7134</v>
      </c>
      <c r="F178" s="20" t="s">
        <v>7135</v>
      </c>
      <c r="G178" s="20" t="s">
        <v>7136</v>
      </c>
      <c r="H178" s="20"/>
      <c r="I178" s="20" t="s">
        <v>7369</v>
      </c>
      <c r="J178" s="20" t="s">
        <v>7547</v>
      </c>
      <c r="K178" s="169" t="s">
        <v>7120</v>
      </c>
      <c r="L178" s="169" t="s">
        <v>7570</v>
      </c>
      <c r="M178" s="169" t="s">
        <v>7110</v>
      </c>
      <c r="N178" s="169" t="s">
        <v>7549</v>
      </c>
      <c r="O178" s="169" t="n">
        <v>11</v>
      </c>
      <c r="P178" s="191" t="n">
        <v>43647</v>
      </c>
      <c r="Q178" s="191" t="n">
        <v>43707</v>
      </c>
      <c r="R178" s="165" t="n">
        <v>1</v>
      </c>
      <c r="S178" s="165" t="s">
        <v>7130</v>
      </c>
      <c r="T178" s="165" t="n">
        <v>18</v>
      </c>
      <c r="U178" s="165" t="n">
        <v>-5</v>
      </c>
      <c r="V178" s="165" t="n">
        <v>41</v>
      </c>
      <c r="W178" s="165" t="s">
        <v>7550</v>
      </c>
      <c r="X178" s="165"/>
      <c r="Y178" s="192"/>
      <c r="Z178" s="192" t="n">
        <v>0</v>
      </c>
      <c r="AA178" s="184"/>
      <c r="AE178" s="94" t="e">
        <f aca="false" t="array" ref="AE178:AK178">_xlfn.torow(_xlfn.unique(_xlfn._xlws.filter(cat_table[Subsector],$E178=cat_table[Sector],"")))</f>
        <v>#NAME?</v>
      </c>
      <c r="AF178" s="94" t="e">
        <v>#NAME?</v>
      </c>
      <c r="AG178" s="94" t="e">
        <v>#NAME?</v>
      </c>
      <c r="AH178" s="94" t="e">
        <v>#NAME?</v>
      </c>
      <c r="AI178" s="94" t="e">
        <v>#NAME?</v>
      </c>
      <c r="AJ178" s="94" t="e">
        <v>#NAME?</v>
      </c>
      <c r="AK178" s="94" t="e">
        <v>#NAME?</v>
      </c>
      <c r="AO178" s="94" t="e">
        <f aca="false" t="array" ref="AO178:AT178">_xlfn.torow(_xlfn.unique(_xlfn._xlws.filter(cat_table[Sub-subsector],($E178=cat_table[Sector])*($F178=cat_table[Subsector]),"")))</f>
        <v>#NAME?</v>
      </c>
      <c r="AP178" s="94" t="e">
        <v>#NAME?</v>
      </c>
      <c r="AQ178" s="94" t="e">
        <v>#NAME?</v>
      </c>
      <c r="AR178" s="94" t="e">
        <v>#NAME?</v>
      </c>
      <c r="AS178" s="94" t="e">
        <v>#NAME?</v>
      </c>
      <c r="AT178" s="94" t="e">
        <v>#NAME?</v>
      </c>
    </row>
    <row r="179" customFormat="false" ht="40.5" hidden="false" customHeight="true" outlineLevel="0" collapsed="false">
      <c r="A179" s="20" t="s">
        <v>7571</v>
      </c>
      <c r="B179" s="165" t="s">
        <v>1641</v>
      </c>
      <c r="C179" s="165" t="s">
        <v>714</v>
      </c>
      <c r="D179" s="190" t="s">
        <v>104</v>
      </c>
      <c r="E179" s="20" t="s">
        <v>7134</v>
      </c>
      <c r="F179" s="20" t="s">
        <v>7135</v>
      </c>
      <c r="G179" s="20" t="s">
        <v>7136</v>
      </c>
      <c r="H179" s="20"/>
      <c r="I179" s="20" t="s">
        <v>7369</v>
      </c>
      <c r="J179" s="20" t="s">
        <v>7547</v>
      </c>
      <c r="K179" s="169" t="s">
        <v>7120</v>
      </c>
      <c r="L179" s="169" t="s">
        <v>7572</v>
      </c>
      <c r="M179" s="169" t="s">
        <v>7110</v>
      </c>
      <c r="N179" s="169" t="s">
        <v>7549</v>
      </c>
      <c r="O179" s="169" t="n">
        <v>12</v>
      </c>
      <c r="P179" s="191" t="n">
        <v>43647</v>
      </c>
      <c r="Q179" s="191" t="n">
        <v>43707</v>
      </c>
      <c r="R179" s="165" t="n">
        <v>1</v>
      </c>
      <c r="S179" s="165" t="s">
        <v>7130</v>
      </c>
      <c r="T179" s="165" t="n">
        <v>150</v>
      </c>
      <c r="U179" s="165" t="n">
        <v>99</v>
      </c>
      <c r="V179" s="165" t="n">
        <v>201</v>
      </c>
      <c r="W179" s="165" t="s">
        <v>7550</v>
      </c>
      <c r="X179" s="165"/>
      <c r="Y179" s="192"/>
      <c r="Z179" s="192" t="n">
        <v>0</v>
      </c>
      <c r="AA179" s="184"/>
      <c r="AE179" s="94" t="e">
        <f aca="false" t="array" ref="AE179:AK179">_xlfn.torow(_xlfn.unique(_xlfn._xlws.filter(cat_table[Subsector],$E179=cat_table[Sector],"")))</f>
        <v>#NAME?</v>
      </c>
      <c r="AF179" s="94" t="e">
        <v>#NAME?</v>
      </c>
      <c r="AG179" s="94" t="e">
        <v>#NAME?</v>
      </c>
      <c r="AH179" s="94" t="e">
        <v>#NAME?</v>
      </c>
      <c r="AI179" s="94" t="e">
        <v>#NAME?</v>
      </c>
      <c r="AJ179" s="94" t="e">
        <v>#NAME?</v>
      </c>
      <c r="AK179" s="94" t="e">
        <v>#NAME?</v>
      </c>
      <c r="AO179" s="94" t="e">
        <f aca="false" t="array" ref="AO179:AT179">_xlfn.torow(_xlfn.unique(_xlfn._xlws.filter(cat_table[Sub-subsector],($E179=cat_table[Sector])*($F179=cat_table[Subsector]),"")))</f>
        <v>#NAME?</v>
      </c>
      <c r="AP179" s="94" t="e">
        <v>#NAME?</v>
      </c>
      <c r="AQ179" s="94" t="e">
        <v>#NAME?</v>
      </c>
      <c r="AR179" s="94" t="e">
        <v>#NAME?</v>
      </c>
      <c r="AS179" s="94" t="e">
        <v>#NAME?</v>
      </c>
      <c r="AT179" s="94" t="e">
        <v>#NAME?</v>
      </c>
    </row>
    <row r="180" customFormat="false" ht="40.5" hidden="false" customHeight="true" outlineLevel="0" collapsed="false">
      <c r="A180" s="20" t="s">
        <v>7573</v>
      </c>
      <c r="B180" s="165" t="s">
        <v>1641</v>
      </c>
      <c r="C180" s="165" t="s">
        <v>714</v>
      </c>
      <c r="D180" s="190" t="s">
        <v>104</v>
      </c>
      <c r="E180" s="20" t="s">
        <v>7134</v>
      </c>
      <c r="F180" s="20" t="s">
        <v>7135</v>
      </c>
      <c r="G180" s="20" t="s">
        <v>7136</v>
      </c>
      <c r="H180" s="20"/>
      <c r="I180" s="20" t="s">
        <v>7369</v>
      </c>
      <c r="J180" s="20" t="s">
        <v>7547</v>
      </c>
      <c r="K180" s="169" t="s">
        <v>7120</v>
      </c>
      <c r="L180" s="169" t="s">
        <v>7574</v>
      </c>
      <c r="M180" s="169" t="s">
        <v>7110</v>
      </c>
      <c r="N180" s="169" t="s">
        <v>7549</v>
      </c>
      <c r="O180" s="169" t="n">
        <v>13</v>
      </c>
      <c r="P180" s="191" t="n">
        <v>43647</v>
      </c>
      <c r="Q180" s="191" t="n">
        <v>43707</v>
      </c>
      <c r="R180" s="165" t="n">
        <v>1</v>
      </c>
      <c r="S180" s="165" t="s">
        <v>7130</v>
      </c>
      <c r="T180" s="165" t="n">
        <v>140</v>
      </c>
      <c r="U180" s="165" t="n">
        <v>103</v>
      </c>
      <c r="V180" s="165" t="n">
        <v>177</v>
      </c>
      <c r="W180" s="165" t="s">
        <v>7550</v>
      </c>
      <c r="X180" s="165"/>
      <c r="Y180" s="192"/>
      <c r="Z180" s="192" t="n">
        <v>0</v>
      </c>
      <c r="AA180" s="184"/>
      <c r="AE180" s="94" t="e">
        <f aca="false" t="array" ref="AE180:AK180">_xlfn.torow(_xlfn.unique(_xlfn._xlws.filter(cat_table[Subsector],$E180=cat_table[Sector],"")))</f>
        <v>#NAME?</v>
      </c>
      <c r="AF180" s="94" t="e">
        <v>#NAME?</v>
      </c>
      <c r="AG180" s="94" t="e">
        <v>#NAME?</v>
      </c>
      <c r="AH180" s="94" t="e">
        <v>#NAME?</v>
      </c>
      <c r="AI180" s="94" t="e">
        <v>#NAME?</v>
      </c>
      <c r="AJ180" s="94" t="e">
        <v>#NAME?</v>
      </c>
      <c r="AK180" s="94" t="e">
        <v>#NAME?</v>
      </c>
      <c r="AO180" s="94" t="e">
        <f aca="false" t="array" ref="AO180:AT180">_xlfn.torow(_xlfn.unique(_xlfn._xlws.filter(cat_table[Sub-subsector],($E180=cat_table[Sector])*($F180=cat_table[Subsector]),"")))</f>
        <v>#NAME?</v>
      </c>
      <c r="AP180" s="94" t="e">
        <v>#NAME?</v>
      </c>
      <c r="AQ180" s="94" t="e">
        <v>#NAME?</v>
      </c>
      <c r="AR180" s="94" t="e">
        <v>#NAME?</v>
      </c>
      <c r="AS180" s="94" t="e">
        <v>#NAME?</v>
      </c>
      <c r="AT180" s="94" t="e">
        <v>#NAME?</v>
      </c>
    </row>
    <row r="181" customFormat="false" ht="40.5" hidden="false" customHeight="true" outlineLevel="0" collapsed="false">
      <c r="A181" s="20" t="s">
        <v>7575</v>
      </c>
      <c r="B181" s="165" t="s">
        <v>1641</v>
      </c>
      <c r="C181" s="165" t="s">
        <v>714</v>
      </c>
      <c r="D181" s="190" t="s">
        <v>104</v>
      </c>
      <c r="E181" s="20" t="s">
        <v>7134</v>
      </c>
      <c r="F181" s="20" t="s">
        <v>7135</v>
      </c>
      <c r="G181" s="20" t="s">
        <v>7136</v>
      </c>
      <c r="H181" s="20"/>
      <c r="I181" s="20" t="s">
        <v>7369</v>
      </c>
      <c r="J181" s="20" t="s">
        <v>7547</v>
      </c>
      <c r="K181" s="169" t="s">
        <v>7120</v>
      </c>
      <c r="L181" s="169" t="s">
        <v>7576</v>
      </c>
      <c r="M181" s="169" t="s">
        <v>7110</v>
      </c>
      <c r="N181" s="169" t="s">
        <v>7549</v>
      </c>
      <c r="O181" s="169" t="n">
        <v>14</v>
      </c>
      <c r="P181" s="191" t="n">
        <v>43647</v>
      </c>
      <c r="Q181" s="191" t="n">
        <v>43707</v>
      </c>
      <c r="R181" s="165" t="n">
        <v>1</v>
      </c>
      <c r="S181" s="165" t="s">
        <v>7130</v>
      </c>
      <c r="T181" s="165" t="n">
        <v>130</v>
      </c>
      <c r="U181" s="165" t="n">
        <v>103</v>
      </c>
      <c r="V181" s="165" t="n">
        <v>157</v>
      </c>
      <c r="W181" s="165" t="s">
        <v>7550</v>
      </c>
      <c r="X181" s="165"/>
      <c r="Y181" s="192"/>
      <c r="Z181" s="192" t="n">
        <v>0</v>
      </c>
      <c r="AA181" s="184"/>
      <c r="AE181" s="94" t="e">
        <f aca="false" t="array" ref="AE181:AK181">_xlfn.torow(_xlfn.unique(_xlfn._xlws.filter(cat_table[Subsector],$E181=cat_table[Sector],"")))</f>
        <v>#NAME?</v>
      </c>
      <c r="AF181" s="94" t="e">
        <v>#NAME?</v>
      </c>
      <c r="AG181" s="94" t="e">
        <v>#NAME?</v>
      </c>
      <c r="AH181" s="94" t="e">
        <v>#NAME?</v>
      </c>
      <c r="AI181" s="94" t="e">
        <v>#NAME?</v>
      </c>
      <c r="AJ181" s="94" t="e">
        <v>#NAME?</v>
      </c>
      <c r="AK181" s="94" t="e">
        <v>#NAME?</v>
      </c>
      <c r="AO181" s="94" t="e">
        <f aca="false" t="array" ref="AO181:AT181">_xlfn.torow(_xlfn.unique(_xlfn._xlws.filter(cat_table[Sub-subsector],($E181=cat_table[Sector])*($F181=cat_table[Subsector]),"")))</f>
        <v>#NAME?</v>
      </c>
      <c r="AP181" s="94" t="e">
        <v>#NAME?</v>
      </c>
      <c r="AQ181" s="94" t="e">
        <v>#NAME?</v>
      </c>
      <c r="AR181" s="94" t="e">
        <v>#NAME?</v>
      </c>
      <c r="AS181" s="94" t="e">
        <v>#NAME?</v>
      </c>
      <c r="AT181" s="94" t="e">
        <v>#NAME?</v>
      </c>
    </row>
    <row r="182" customFormat="false" ht="40.5" hidden="false" customHeight="true" outlineLevel="0" collapsed="false">
      <c r="A182" s="20" t="s">
        <v>7577</v>
      </c>
      <c r="B182" s="165" t="s">
        <v>1641</v>
      </c>
      <c r="C182" s="165" t="s">
        <v>714</v>
      </c>
      <c r="D182" s="190" t="s">
        <v>104</v>
      </c>
      <c r="E182" s="20" t="s">
        <v>7134</v>
      </c>
      <c r="F182" s="20" t="s">
        <v>7135</v>
      </c>
      <c r="G182" s="20" t="s">
        <v>7136</v>
      </c>
      <c r="H182" s="20"/>
      <c r="I182" s="20" t="s">
        <v>7369</v>
      </c>
      <c r="J182" s="20" t="s">
        <v>7547</v>
      </c>
      <c r="K182" s="169" t="s">
        <v>7120</v>
      </c>
      <c r="L182" s="169" t="s">
        <v>7578</v>
      </c>
      <c r="M182" s="169" t="s">
        <v>7110</v>
      </c>
      <c r="N182" s="169" t="s">
        <v>7549</v>
      </c>
      <c r="O182" s="169" t="n">
        <v>15</v>
      </c>
      <c r="P182" s="191" t="n">
        <v>43647</v>
      </c>
      <c r="Q182" s="191" t="n">
        <v>43707</v>
      </c>
      <c r="R182" s="165" t="n">
        <v>1</v>
      </c>
      <c r="S182" s="165" t="s">
        <v>7130</v>
      </c>
      <c r="T182" s="165" t="n">
        <v>76</v>
      </c>
      <c r="U182" s="165" t="n">
        <v>44</v>
      </c>
      <c r="V182" s="165" t="n">
        <v>108</v>
      </c>
      <c r="W182" s="165" t="s">
        <v>7550</v>
      </c>
      <c r="X182" s="165"/>
      <c r="Y182" s="192"/>
      <c r="Z182" s="192" t="n">
        <v>0</v>
      </c>
      <c r="AA182" s="184"/>
      <c r="AE182" s="94" t="e">
        <f aca="false" t="array" ref="AE182:AK182">_xlfn.torow(_xlfn.unique(_xlfn._xlws.filter(cat_table[Subsector],$E182=cat_table[Sector],"")))</f>
        <v>#NAME?</v>
      </c>
      <c r="AF182" s="94" t="e">
        <v>#NAME?</v>
      </c>
      <c r="AG182" s="94" t="e">
        <v>#NAME?</v>
      </c>
      <c r="AH182" s="94" t="e">
        <v>#NAME?</v>
      </c>
      <c r="AI182" s="94" t="e">
        <v>#NAME?</v>
      </c>
      <c r="AJ182" s="94" t="e">
        <v>#NAME?</v>
      </c>
      <c r="AK182" s="94" t="e">
        <v>#NAME?</v>
      </c>
      <c r="AO182" s="94" t="e">
        <f aca="false" t="array" ref="AO182:AT182">_xlfn.torow(_xlfn.unique(_xlfn._xlws.filter(cat_table[Sub-subsector],($E182=cat_table[Sector])*($F182=cat_table[Subsector]),"")))</f>
        <v>#NAME?</v>
      </c>
      <c r="AP182" s="94" t="e">
        <v>#NAME?</v>
      </c>
      <c r="AQ182" s="94" t="e">
        <v>#NAME?</v>
      </c>
      <c r="AR182" s="94" t="e">
        <v>#NAME?</v>
      </c>
      <c r="AS182" s="94" t="e">
        <v>#NAME?</v>
      </c>
      <c r="AT182" s="94" t="e">
        <v>#NAME?</v>
      </c>
    </row>
    <row r="183" customFormat="false" ht="40.5" hidden="false" customHeight="true" outlineLevel="0" collapsed="false">
      <c r="A183" s="20" t="s">
        <v>7579</v>
      </c>
      <c r="B183" s="165" t="s">
        <v>1641</v>
      </c>
      <c r="C183" s="165" t="s">
        <v>714</v>
      </c>
      <c r="D183" s="190" t="s">
        <v>104</v>
      </c>
      <c r="E183" s="20" t="s">
        <v>7134</v>
      </c>
      <c r="F183" s="20" t="s">
        <v>7135</v>
      </c>
      <c r="G183" s="20" t="s">
        <v>7136</v>
      </c>
      <c r="H183" s="20"/>
      <c r="I183" s="20" t="s">
        <v>7369</v>
      </c>
      <c r="J183" s="20" t="s">
        <v>7547</v>
      </c>
      <c r="K183" s="169" t="s">
        <v>7120</v>
      </c>
      <c r="L183" s="169" t="s">
        <v>7580</v>
      </c>
      <c r="M183" s="169" t="s">
        <v>7110</v>
      </c>
      <c r="N183" s="169" t="s">
        <v>7549</v>
      </c>
      <c r="O183" s="169" t="n">
        <v>16</v>
      </c>
      <c r="P183" s="191" t="n">
        <v>43647</v>
      </c>
      <c r="Q183" s="191" t="n">
        <v>43707</v>
      </c>
      <c r="R183" s="165" t="n">
        <v>1</v>
      </c>
      <c r="S183" s="165" t="s">
        <v>7130</v>
      </c>
      <c r="T183" s="165" t="n">
        <v>18</v>
      </c>
      <c r="U183" s="165" t="n">
        <v>3</v>
      </c>
      <c r="V183" s="165" t="n">
        <v>33</v>
      </c>
      <c r="W183" s="165" t="s">
        <v>7550</v>
      </c>
      <c r="X183" s="165"/>
      <c r="Y183" s="192"/>
      <c r="Z183" s="192" t="n">
        <v>0</v>
      </c>
      <c r="AA183" s="184"/>
      <c r="AE183" s="94" t="e">
        <f aca="false" t="array" ref="AE183:AK183">_xlfn.torow(_xlfn.unique(_xlfn._xlws.filter(cat_table[Subsector],$E183=cat_table[Sector],"")))</f>
        <v>#NAME?</v>
      </c>
      <c r="AF183" s="94" t="e">
        <v>#NAME?</v>
      </c>
      <c r="AG183" s="94" t="e">
        <v>#NAME?</v>
      </c>
      <c r="AH183" s="94" t="e">
        <v>#NAME?</v>
      </c>
      <c r="AI183" s="94" t="e">
        <v>#NAME?</v>
      </c>
      <c r="AJ183" s="94" t="e">
        <v>#NAME?</v>
      </c>
      <c r="AK183" s="94" t="e">
        <v>#NAME?</v>
      </c>
      <c r="AO183" s="94" t="e">
        <f aca="false" t="array" ref="AO183:AT183">_xlfn.torow(_xlfn.unique(_xlfn._xlws.filter(cat_table[Sub-subsector],($E183=cat_table[Sector])*($F183=cat_table[Subsector]),"")))</f>
        <v>#NAME?</v>
      </c>
      <c r="AP183" s="94" t="e">
        <v>#NAME?</v>
      </c>
      <c r="AQ183" s="94" t="e">
        <v>#NAME?</v>
      </c>
      <c r="AR183" s="94" t="e">
        <v>#NAME?</v>
      </c>
      <c r="AS183" s="94" t="e">
        <v>#NAME?</v>
      </c>
      <c r="AT183" s="94" t="e">
        <v>#NAME?</v>
      </c>
    </row>
    <row r="184" customFormat="false" ht="40.5" hidden="false" customHeight="true" outlineLevel="0" collapsed="false">
      <c r="A184" s="165" t="s">
        <v>7581</v>
      </c>
      <c r="B184" s="165" t="s">
        <v>1641</v>
      </c>
      <c r="C184" s="165" t="s">
        <v>714</v>
      </c>
      <c r="D184" s="190" t="s">
        <v>104</v>
      </c>
      <c r="E184" s="20" t="s">
        <v>7134</v>
      </c>
      <c r="F184" s="20" t="s">
        <v>7135</v>
      </c>
      <c r="G184" s="20" t="s">
        <v>7136</v>
      </c>
      <c r="H184" s="20"/>
      <c r="I184" s="20" t="s">
        <v>7369</v>
      </c>
      <c r="J184" s="20" t="s">
        <v>7547</v>
      </c>
      <c r="K184" s="169" t="s">
        <v>7120</v>
      </c>
      <c r="L184" s="169" t="s">
        <v>7582</v>
      </c>
      <c r="M184" s="169" t="s">
        <v>7110</v>
      </c>
      <c r="N184" s="169" t="s">
        <v>7549</v>
      </c>
      <c r="O184" s="169" t="n">
        <v>17</v>
      </c>
      <c r="P184" s="191" t="n">
        <v>43647</v>
      </c>
      <c r="Q184" s="191" t="n">
        <v>43707</v>
      </c>
      <c r="R184" s="165" t="n">
        <v>1</v>
      </c>
      <c r="S184" s="165" t="s">
        <v>7130</v>
      </c>
      <c r="T184" s="165" t="n">
        <v>53</v>
      </c>
      <c r="U184" s="165" t="n">
        <v>36</v>
      </c>
      <c r="V184" s="165" t="n">
        <v>70</v>
      </c>
      <c r="W184" s="165" t="s">
        <v>7550</v>
      </c>
      <c r="X184" s="165"/>
      <c r="Y184" s="192"/>
      <c r="Z184" s="192" t="n">
        <v>0</v>
      </c>
      <c r="AA184" s="184"/>
      <c r="AE184" s="94" t="e">
        <f aca="false" t="array" ref="AE184:AK184">_xlfn.torow(_xlfn.unique(_xlfn._xlws.filter(cat_table[Subsector],$E184=cat_table[Sector],"")))</f>
        <v>#NAME?</v>
      </c>
      <c r="AF184" s="94" t="e">
        <v>#NAME?</v>
      </c>
      <c r="AG184" s="94" t="e">
        <v>#NAME?</v>
      </c>
      <c r="AH184" s="94" t="e">
        <v>#NAME?</v>
      </c>
      <c r="AI184" s="94" t="e">
        <v>#NAME?</v>
      </c>
      <c r="AJ184" s="94" t="e">
        <v>#NAME?</v>
      </c>
      <c r="AK184" s="94" t="e">
        <v>#NAME?</v>
      </c>
      <c r="AO184" s="94" t="e">
        <f aca="false" t="array" ref="AO184:AT184">_xlfn.torow(_xlfn.unique(_xlfn._xlws.filter(cat_table[Sub-subsector],($E184=cat_table[Sector])*($F184=cat_table[Subsector]),"")))</f>
        <v>#NAME?</v>
      </c>
      <c r="AP184" s="94" t="e">
        <v>#NAME?</v>
      </c>
      <c r="AQ184" s="94" t="e">
        <v>#NAME?</v>
      </c>
      <c r="AR184" s="94" t="e">
        <v>#NAME?</v>
      </c>
      <c r="AS184" s="94" t="e">
        <v>#NAME?</v>
      </c>
      <c r="AT184" s="94" t="e">
        <v>#NAME?</v>
      </c>
    </row>
    <row r="185" customFormat="false" ht="40.5" hidden="false" customHeight="true" outlineLevel="0" collapsed="false">
      <c r="A185" s="165" t="s">
        <v>7583</v>
      </c>
      <c r="B185" s="165" t="s">
        <v>1641</v>
      </c>
      <c r="C185" s="165" t="s">
        <v>714</v>
      </c>
      <c r="D185" s="190" t="s">
        <v>104</v>
      </c>
      <c r="E185" s="20" t="s">
        <v>7134</v>
      </c>
      <c r="F185" s="20" t="s">
        <v>7135</v>
      </c>
      <c r="G185" s="20" t="s">
        <v>7136</v>
      </c>
      <c r="H185" s="20"/>
      <c r="I185" s="20" t="s">
        <v>7369</v>
      </c>
      <c r="J185" s="20" t="s">
        <v>7547</v>
      </c>
      <c r="K185" s="169" t="s">
        <v>7120</v>
      </c>
      <c r="L185" s="169" t="s">
        <v>7584</v>
      </c>
      <c r="M185" s="169" t="s">
        <v>7110</v>
      </c>
      <c r="N185" s="169" t="s">
        <v>7549</v>
      </c>
      <c r="O185" s="169" t="n">
        <v>18</v>
      </c>
      <c r="P185" s="191" t="n">
        <v>43647</v>
      </c>
      <c r="Q185" s="191" t="n">
        <v>43707</v>
      </c>
      <c r="R185" s="165" t="n">
        <v>1</v>
      </c>
      <c r="S185" s="165" t="s">
        <v>7130</v>
      </c>
      <c r="T185" s="165" t="n">
        <v>3.5</v>
      </c>
      <c r="U185" s="165" t="n">
        <v>-5.3</v>
      </c>
      <c r="V185" s="165" t="n">
        <v>12.3</v>
      </c>
      <c r="W185" s="165" t="s">
        <v>7550</v>
      </c>
      <c r="X185" s="165"/>
      <c r="Y185" s="192"/>
      <c r="Z185" s="192" t="n">
        <v>0</v>
      </c>
      <c r="AA185" s="184"/>
      <c r="AE185" s="94" t="e">
        <f aca="false" t="array" ref="AE185:AK185">_xlfn.torow(_xlfn.unique(_xlfn._xlws.filter(cat_table[Subsector],$E185=cat_table[Sector],"")))</f>
        <v>#NAME?</v>
      </c>
      <c r="AF185" s="94" t="e">
        <v>#NAME?</v>
      </c>
      <c r="AG185" s="94" t="e">
        <v>#NAME?</v>
      </c>
      <c r="AH185" s="94" t="e">
        <v>#NAME?</v>
      </c>
      <c r="AI185" s="94" t="e">
        <v>#NAME?</v>
      </c>
      <c r="AJ185" s="94" t="e">
        <v>#NAME?</v>
      </c>
      <c r="AK185" s="94" t="e">
        <v>#NAME?</v>
      </c>
      <c r="AO185" s="94" t="e">
        <f aca="false" t="array" ref="AO185:AT185">_xlfn.torow(_xlfn.unique(_xlfn._xlws.filter(cat_table[Sub-subsector],($E185=cat_table[Sector])*($F185=cat_table[Subsector]),"")))</f>
        <v>#NAME?</v>
      </c>
      <c r="AP185" s="94" t="e">
        <v>#NAME?</v>
      </c>
      <c r="AQ185" s="94" t="e">
        <v>#NAME?</v>
      </c>
      <c r="AR185" s="94" t="e">
        <v>#NAME?</v>
      </c>
      <c r="AS185" s="94" t="e">
        <v>#NAME?</v>
      </c>
      <c r="AT185" s="94" t="e">
        <v>#NAME?</v>
      </c>
    </row>
    <row r="186" customFormat="false" ht="40.5" hidden="false" customHeight="true" outlineLevel="0" collapsed="false">
      <c r="A186" s="165" t="s">
        <v>7585</v>
      </c>
      <c r="B186" s="165" t="s">
        <v>1641</v>
      </c>
      <c r="C186" s="165" t="s">
        <v>714</v>
      </c>
      <c r="D186" s="190" t="s">
        <v>104</v>
      </c>
      <c r="E186" s="20" t="s">
        <v>7134</v>
      </c>
      <c r="F186" s="20" t="s">
        <v>7135</v>
      </c>
      <c r="G186" s="20" t="s">
        <v>7136</v>
      </c>
      <c r="H186" s="20"/>
      <c r="I186" s="20" t="s">
        <v>7369</v>
      </c>
      <c r="J186" s="20" t="s">
        <v>7547</v>
      </c>
      <c r="K186" s="169" t="s">
        <v>7120</v>
      </c>
      <c r="L186" s="169" t="s">
        <v>7586</v>
      </c>
      <c r="M186" s="169" t="s">
        <v>7110</v>
      </c>
      <c r="N186" s="169" t="s">
        <v>7549</v>
      </c>
      <c r="O186" s="169" t="n">
        <v>19</v>
      </c>
      <c r="P186" s="191" t="n">
        <v>43647</v>
      </c>
      <c r="Q186" s="191" t="n">
        <v>43707</v>
      </c>
      <c r="R186" s="165" t="n">
        <v>1</v>
      </c>
      <c r="S186" s="165" t="s">
        <v>7130</v>
      </c>
      <c r="T186" s="165" t="n">
        <v>130</v>
      </c>
      <c r="U186" s="165" t="n">
        <v>101</v>
      </c>
      <c r="V186" s="165" t="n">
        <v>159</v>
      </c>
      <c r="W186" s="165" t="s">
        <v>7550</v>
      </c>
      <c r="X186" s="165"/>
      <c r="Y186" s="192"/>
      <c r="Z186" s="192" t="n">
        <v>0</v>
      </c>
      <c r="AA186" s="184"/>
      <c r="AE186" s="94" t="e">
        <f aca="false" t="array" ref="AE186:AK186">_xlfn.torow(_xlfn.unique(_xlfn._xlws.filter(cat_table[Subsector],$E186=cat_table[Sector],"")))</f>
        <v>#NAME?</v>
      </c>
      <c r="AF186" s="94" t="e">
        <v>#NAME?</v>
      </c>
      <c r="AG186" s="94" t="e">
        <v>#NAME?</v>
      </c>
      <c r="AH186" s="94" t="e">
        <v>#NAME?</v>
      </c>
      <c r="AI186" s="94" t="e">
        <v>#NAME?</v>
      </c>
      <c r="AJ186" s="94" t="e">
        <v>#NAME?</v>
      </c>
      <c r="AK186" s="94" t="e">
        <v>#NAME?</v>
      </c>
      <c r="AO186" s="94" t="e">
        <f aca="false" t="array" ref="AO186:AT186">_xlfn.torow(_xlfn.unique(_xlfn._xlws.filter(cat_table[Sub-subsector],($E186=cat_table[Sector])*($F186=cat_table[Subsector]),"")))</f>
        <v>#NAME?</v>
      </c>
      <c r="AP186" s="94" t="e">
        <v>#NAME?</v>
      </c>
      <c r="AQ186" s="94" t="e">
        <v>#NAME?</v>
      </c>
      <c r="AR186" s="94" t="e">
        <v>#NAME?</v>
      </c>
      <c r="AS186" s="94" t="e">
        <v>#NAME?</v>
      </c>
      <c r="AT186" s="94" t="e">
        <v>#NAME?</v>
      </c>
    </row>
    <row r="187" customFormat="false" ht="40.5" hidden="false" customHeight="true" outlineLevel="0" collapsed="false">
      <c r="A187" s="165" t="s">
        <v>7587</v>
      </c>
      <c r="B187" s="165" t="s">
        <v>1641</v>
      </c>
      <c r="C187" s="165" t="s">
        <v>714</v>
      </c>
      <c r="D187" s="190" t="s">
        <v>104</v>
      </c>
      <c r="E187" s="20" t="s">
        <v>7134</v>
      </c>
      <c r="F187" s="20" t="s">
        <v>7135</v>
      </c>
      <c r="G187" s="20" t="s">
        <v>7136</v>
      </c>
      <c r="H187" s="20"/>
      <c r="I187" s="20" t="s">
        <v>7369</v>
      </c>
      <c r="J187" s="20" t="s">
        <v>7547</v>
      </c>
      <c r="K187" s="169" t="s">
        <v>7124</v>
      </c>
      <c r="L187" s="169" t="s">
        <v>7588</v>
      </c>
      <c r="M187" s="169" t="s">
        <v>7110</v>
      </c>
      <c r="N187" s="169" t="s">
        <v>7549</v>
      </c>
      <c r="O187" s="169" t="s">
        <v>7589</v>
      </c>
      <c r="P187" s="191" t="n">
        <v>43647</v>
      </c>
      <c r="Q187" s="191" t="n">
        <v>43707</v>
      </c>
      <c r="R187" s="165" t="n">
        <v>21</v>
      </c>
      <c r="S187" s="165" t="s">
        <v>7112</v>
      </c>
      <c r="T187" s="165" t="n">
        <v>211</v>
      </c>
      <c r="U187" s="165"/>
      <c r="V187" s="165"/>
      <c r="W187" s="165" t="s">
        <v>7550</v>
      </c>
      <c r="X187" s="165"/>
      <c r="Y187" s="192"/>
      <c r="Z187" s="192" t="n">
        <v>1</v>
      </c>
      <c r="AA187" s="184"/>
      <c r="AE187" s="94" t="e">
        <f aca="false" t="array" ref="AE187:AK187">_xlfn.torow(_xlfn.unique(_xlfn._xlws.filter(cat_table[Subsector],$E187=cat_table[Sector],"")))</f>
        <v>#NAME?</v>
      </c>
      <c r="AF187" s="94" t="e">
        <v>#NAME?</v>
      </c>
      <c r="AG187" s="94" t="e">
        <v>#NAME?</v>
      </c>
      <c r="AH187" s="94" t="e">
        <v>#NAME?</v>
      </c>
      <c r="AI187" s="94" t="e">
        <v>#NAME?</v>
      </c>
      <c r="AJ187" s="94" t="e">
        <v>#NAME?</v>
      </c>
      <c r="AK187" s="94" t="e">
        <v>#NAME?</v>
      </c>
      <c r="AO187" s="94" t="e">
        <f aca="false" t="array" ref="AO187:AT187">_xlfn.torow(_xlfn.unique(_xlfn._xlws.filter(cat_table[Sub-subsector],($E187=cat_table[Sector])*($F187=cat_table[Subsector]),"")))</f>
        <v>#NAME?</v>
      </c>
      <c r="AP187" s="94" t="e">
        <v>#NAME?</v>
      </c>
      <c r="AQ187" s="94" t="e">
        <v>#NAME?</v>
      </c>
      <c r="AR187" s="94" t="e">
        <v>#NAME?</v>
      </c>
      <c r="AS187" s="94" t="e">
        <v>#NAME?</v>
      </c>
      <c r="AT187" s="94" t="e">
        <v>#NAME?</v>
      </c>
    </row>
    <row r="188" customFormat="false" ht="40.5" hidden="false" customHeight="true" outlineLevel="0" collapsed="false">
      <c r="A188" s="193" t="s">
        <v>7590</v>
      </c>
      <c r="B188" s="194" t="s">
        <v>1617</v>
      </c>
      <c r="C188" s="194" t="s">
        <v>657</v>
      </c>
      <c r="D188" s="195" t="s">
        <v>324</v>
      </c>
      <c r="E188" s="193" t="s">
        <v>7134</v>
      </c>
      <c r="F188" s="193" t="s">
        <v>7135</v>
      </c>
      <c r="G188" s="193" t="s">
        <v>7591</v>
      </c>
      <c r="H188" s="196"/>
      <c r="I188" s="193" t="s">
        <v>7592</v>
      </c>
      <c r="J188" s="193" t="s">
        <v>7593</v>
      </c>
      <c r="K188" s="197" t="s">
        <v>7120</v>
      </c>
      <c r="L188" s="197" t="s">
        <v>7594</v>
      </c>
      <c r="M188" s="197" t="s">
        <v>7125</v>
      </c>
      <c r="N188" s="197" t="s">
        <v>7595</v>
      </c>
      <c r="O188" s="197" t="s">
        <v>7596</v>
      </c>
      <c r="P188" s="198" t="n">
        <v>43466</v>
      </c>
      <c r="Q188" s="198" t="n">
        <v>43830</v>
      </c>
      <c r="R188" s="194" t="n">
        <v>1</v>
      </c>
      <c r="S188" s="194" t="s">
        <v>7112</v>
      </c>
      <c r="T188" s="194" t="n">
        <v>0.158</v>
      </c>
      <c r="U188" s="194" t="n">
        <v>0.137</v>
      </c>
      <c r="V188" s="194" t="n">
        <v>0.179</v>
      </c>
      <c r="W188" s="194" t="s">
        <v>7597</v>
      </c>
      <c r="X188" s="199"/>
      <c r="Y188" s="199"/>
      <c r="Z188" s="199" t="n">
        <v>0</v>
      </c>
      <c r="AA188" s="184"/>
      <c r="AE188" s="94" t="e">
        <f aca="false" t="array" ref="AE188:AK188">_xlfn.torow(_xlfn.unique(_xlfn._xlws.filter(cat_table[Subsector],$E188=cat_table[Sector],"")))</f>
        <v>#NAME?</v>
      </c>
      <c r="AF188" s="94" t="e">
        <v>#NAME?</v>
      </c>
      <c r="AG188" s="94" t="e">
        <v>#NAME?</v>
      </c>
      <c r="AH188" s="94" t="e">
        <v>#NAME?</v>
      </c>
      <c r="AI188" s="94" t="e">
        <v>#NAME?</v>
      </c>
      <c r="AJ188" s="94" t="e">
        <v>#NAME?</v>
      </c>
      <c r="AK188" s="94" t="e">
        <v>#NAME?</v>
      </c>
      <c r="AO188" s="94" t="e">
        <f aca="false" t="array" ref="AO188:AT188">_xlfn.torow(_xlfn.unique(_xlfn._xlws.filter(cat_table[Sub-subsector],($E188=cat_table[Sector])*($F188=cat_table[Subsector]),"")))</f>
        <v>#NAME?</v>
      </c>
      <c r="AP188" s="94" t="e">
        <v>#NAME?</v>
      </c>
      <c r="AQ188" s="94" t="e">
        <v>#NAME?</v>
      </c>
      <c r="AR188" s="94" t="e">
        <v>#NAME?</v>
      </c>
      <c r="AS188" s="94" t="e">
        <v>#NAME?</v>
      </c>
      <c r="AT188" s="94" t="e">
        <v>#NAME?</v>
      </c>
    </row>
    <row r="189" customFormat="false" ht="40.5" hidden="false" customHeight="true" outlineLevel="0" collapsed="false">
      <c r="A189" s="193" t="s">
        <v>7598</v>
      </c>
      <c r="B189" s="194" t="s">
        <v>1617</v>
      </c>
      <c r="C189" s="194" t="s">
        <v>657</v>
      </c>
      <c r="D189" s="195" t="s">
        <v>324</v>
      </c>
      <c r="E189" s="193" t="s">
        <v>7134</v>
      </c>
      <c r="F189" s="193" t="s">
        <v>7135</v>
      </c>
      <c r="G189" s="193" t="s">
        <v>7591</v>
      </c>
      <c r="H189" s="196"/>
      <c r="I189" s="193" t="s">
        <v>7592</v>
      </c>
      <c r="J189" s="193" t="s">
        <v>7593</v>
      </c>
      <c r="K189" s="197" t="s">
        <v>7120</v>
      </c>
      <c r="L189" s="197" t="s">
        <v>7594</v>
      </c>
      <c r="M189" s="197" t="s">
        <v>7125</v>
      </c>
      <c r="N189" s="197" t="s">
        <v>7595</v>
      </c>
      <c r="O189" s="197" t="s">
        <v>7599</v>
      </c>
      <c r="P189" s="198" t="n">
        <v>43466</v>
      </c>
      <c r="Q189" s="198" t="n">
        <v>43830</v>
      </c>
      <c r="R189" s="194" t="n">
        <v>1</v>
      </c>
      <c r="S189" s="194" t="s">
        <v>7112</v>
      </c>
      <c r="T189" s="194" t="n">
        <v>0.508</v>
      </c>
      <c r="U189" s="194" t="n">
        <v>0.378</v>
      </c>
      <c r="V189" s="194" t="n">
        <v>0.638</v>
      </c>
      <c r="W189" s="194" t="s">
        <v>7597</v>
      </c>
      <c r="X189" s="199"/>
      <c r="Y189" s="199"/>
      <c r="Z189" s="199" t="n">
        <v>0</v>
      </c>
      <c r="AA189" s="184"/>
      <c r="AE189" s="94" t="e">
        <f aca="false" t="array" ref="AE189:AK189">_xlfn.torow(_xlfn.unique(_xlfn._xlws.filter(cat_table[Subsector],$E189=cat_table[Sector],"")))</f>
        <v>#NAME?</v>
      </c>
      <c r="AF189" s="94" t="e">
        <v>#NAME?</v>
      </c>
      <c r="AG189" s="94" t="e">
        <v>#NAME?</v>
      </c>
      <c r="AH189" s="94" t="e">
        <v>#NAME?</v>
      </c>
      <c r="AI189" s="94" t="e">
        <v>#NAME?</v>
      </c>
      <c r="AJ189" s="94" t="e">
        <v>#NAME?</v>
      </c>
      <c r="AK189" s="94" t="e">
        <v>#NAME?</v>
      </c>
      <c r="AO189" s="94" t="e">
        <f aca="false" t="array" ref="AO189:AT189">_xlfn.torow(_xlfn.unique(_xlfn._xlws.filter(cat_table[Sub-subsector],($E189=cat_table[Sector])*($F189=cat_table[Subsector]),"")))</f>
        <v>#NAME?</v>
      </c>
      <c r="AP189" s="94" t="e">
        <v>#NAME?</v>
      </c>
      <c r="AQ189" s="94" t="e">
        <v>#NAME?</v>
      </c>
      <c r="AR189" s="94" t="e">
        <v>#NAME?</v>
      </c>
      <c r="AS189" s="94" t="e">
        <v>#NAME?</v>
      </c>
      <c r="AT189" s="94" t="e">
        <v>#NAME?</v>
      </c>
    </row>
    <row r="190" customFormat="false" ht="40.5" hidden="false" customHeight="true" outlineLevel="0" collapsed="false">
      <c r="A190" s="193" t="s">
        <v>7600</v>
      </c>
      <c r="B190" s="194" t="s">
        <v>1617</v>
      </c>
      <c r="C190" s="194" t="s">
        <v>657</v>
      </c>
      <c r="D190" s="195" t="s">
        <v>324</v>
      </c>
      <c r="E190" s="193" t="s">
        <v>7134</v>
      </c>
      <c r="F190" s="193" t="s">
        <v>7135</v>
      </c>
      <c r="G190" s="193" t="s">
        <v>7591</v>
      </c>
      <c r="H190" s="196"/>
      <c r="I190" s="193" t="s">
        <v>7592</v>
      </c>
      <c r="J190" s="193" t="s">
        <v>7601</v>
      </c>
      <c r="K190" s="197" t="s">
        <v>7120</v>
      </c>
      <c r="L190" s="197" t="s">
        <v>7594</v>
      </c>
      <c r="M190" s="197" t="s">
        <v>7125</v>
      </c>
      <c r="N190" s="197" t="s">
        <v>7595</v>
      </c>
      <c r="O190" s="197" t="s">
        <v>7602</v>
      </c>
      <c r="P190" s="198" t="n">
        <v>43466</v>
      </c>
      <c r="Q190" s="198" t="n">
        <v>43830</v>
      </c>
      <c r="R190" s="194" t="n">
        <v>1</v>
      </c>
      <c r="S190" s="194" t="s">
        <v>7112</v>
      </c>
      <c r="T190" s="194" t="n">
        <v>0.957</v>
      </c>
      <c r="U190" s="194" t="n">
        <v>0.906</v>
      </c>
      <c r="V190" s="194" t="n">
        <v>1.008</v>
      </c>
      <c r="W190" s="194" t="s">
        <v>7597</v>
      </c>
      <c r="X190" s="199"/>
      <c r="Y190" s="199"/>
      <c r="Z190" s="199" t="n">
        <v>0</v>
      </c>
      <c r="AA190" s="184"/>
      <c r="AE190" s="94" t="e">
        <f aca="false" t="array" ref="AE190:AK190">_xlfn.torow(_xlfn.unique(_xlfn._xlws.filter(cat_table[Subsector],$E190=cat_table[Sector],"")))</f>
        <v>#NAME?</v>
      </c>
      <c r="AF190" s="94" t="e">
        <v>#NAME?</v>
      </c>
      <c r="AG190" s="94" t="e">
        <v>#NAME?</v>
      </c>
      <c r="AH190" s="94" t="e">
        <v>#NAME?</v>
      </c>
      <c r="AI190" s="94" t="e">
        <v>#NAME?</v>
      </c>
      <c r="AJ190" s="94" t="e">
        <v>#NAME?</v>
      </c>
      <c r="AK190" s="94" t="e">
        <v>#NAME?</v>
      </c>
      <c r="AO190" s="94" t="e">
        <f aca="false" t="array" ref="AO190:AT190">_xlfn.torow(_xlfn.unique(_xlfn._xlws.filter(cat_table[Sub-subsector],($E190=cat_table[Sector])*($F190=cat_table[Subsector]),"")))</f>
        <v>#NAME?</v>
      </c>
      <c r="AP190" s="94" t="e">
        <v>#NAME?</v>
      </c>
      <c r="AQ190" s="94" t="e">
        <v>#NAME?</v>
      </c>
      <c r="AR190" s="94" t="e">
        <v>#NAME?</v>
      </c>
      <c r="AS190" s="94" t="e">
        <v>#NAME?</v>
      </c>
      <c r="AT190" s="94" t="e">
        <v>#NAME?</v>
      </c>
    </row>
    <row r="191" customFormat="false" ht="40.5" hidden="false" customHeight="true" outlineLevel="0" collapsed="false">
      <c r="A191" s="193" t="s">
        <v>7603</v>
      </c>
      <c r="B191" s="194" t="s">
        <v>1617</v>
      </c>
      <c r="C191" s="194" t="s">
        <v>657</v>
      </c>
      <c r="D191" s="195" t="s">
        <v>324</v>
      </c>
      <c r="E191" s="193" t="s">
        <v>7134</v>
      </c>
      <c r="F191" s="193" t="s">
        <v>7135</v>
      </c>
      <c r="G191" s="193" t="s">
        <v>7591</v>
      </c>
      <c r="H191" s="196"/>
      <c r="I191" s="193" t="s">
        <v>7592</v>
      </c>
      <c r="J191" s="193" t="s">
        <v>7601</v>
      </c>
      <c r="K191" s="197" t="s">
        <v>7120</v>
      </c>
      <c r="L191" s="197" t="s">
        <v>7594</v>
      </c>
      <c r="M191" s="197" t="s">
        <v>7125</v>
      </c>
      <c r="N191" s="197" t="s">
        <v>7595</v>
      </c>
      <c r="O191" s="197" t="s">
        <v>7604</v>
      </c>
      <c r="P191" s="198" t="n">
        <v>43466</v>
      </c>
      <c r="Q191" s="198" t="n">
        <v>43830</v>
      </c>
      <c r="R191" s="194" t="n">
        <v>1</v>
      </c>
      <c r="S191" s="194" t="s">
        <v>7112</v>
      </c>
      <c r="T191" s="194" t="n">
        <v>0.733</v>
      </c>
      <c r="U191" s="194" t="n">
        <v>0.704</v>
      </c>
      <c r="V191" s="194" t="n">
        <v>0.762</v>
      </c>
      <c r="W191" s="194" t="s">
        <v>7597</v>
      </c>
      <c r="X191" s="199"/>
      <c r="Y191" s="199"/>
      <c r="Z191" s="199" t="n">
        <v>0</v>
      </c>
      <c r="AA191" s="184"/>
      <c r="AE191" s="94" t="e">
        <f aca="false" t="array" ref="AE191:AK191">_xlfn.torow(_xlfn.unique(_xlfn._xlws.filter(cat_table[Subsector],$E191=cat_table[Sector],"")))</f>
        <v>#NAME?</v>
      </c>
      <c r="AF191" s="94" t="e">
        <v>#NAME?</v>
      </c>
      <c r="AG191" s="94" t="e">
        <v>#NAME?</v>
      </c>
      <c r="AH191" s="94" t="e">
        <v>#NAME?</v>
      </c>
      <c r="AI191" s="94" t="e">
        <v>#NAME?</v>
      </c>
      <c r="AJ191" s="94" t="e">
        <v>#NAME?</v>
      </c>
      <c r="AK191" s="94" t="e">
        <v>#NAME?</v>
      </c>
      <c r="AO191" s="94" t="e">
        <f aca="false" t="array" ref="AO191:AT191">_xlfn.torow(_xlfn.unique(_xlfn._xlws.filter(cat_table[Sub-subsector],($E191=cat_table[Sector])*($F191=cat_table[Subsector]),"")))</f>
        <v>#NAME?</v>
      </c>
      <c r="AP191" s="94" t="e">
        <v>#NAME?</v>
      </c>
      <c r="AQ191" s="94" t="e">
        <v>#NAME?</v>
      </c>
      <c r="AR191" s="94" t="e">
        <v>#NAME?</v>
      </c>
      <c r="AS191" s="94" t="e">
        <v>#NAME?</v>
      </c>
      <c r="AT191" s="94" t="e">
        <v>#NAME?</v>
      </c>
    </row>
    <row r="192" customFormat="false" ht="40.5" hidden="false" customHeight="true" outlineLevel="0" collapsed="false">
      <c r="A192" s="193" t="s">
        <v>7605</v>
      </c>
      <c r="B192" s="194" t="s">
        <v>1617</v>
      </c>
      <c r="C192" s="194" t="s">
        <v>657</v>
      </c>
      <c r="D192" s="195" t="s">
        <v>324</v>
      </c>
      <c r="E192" s="193" t="s">
        <v>7134</v>
      </c>
      <c r="F192" s="193" t="s">
        <v>7135</v>
      </c>
      <c r="G192" s="193" t="s">
        <v>7591</v>
      </c>
      <c r="H192" s="196"/>
      <c r="I192" s="193" t="s">
        <v>7592</v>
      </c>
      <c r="J192" s="193" t="s">
        <v>7601</v>
      </c>
      <c r="K192" s="197" t="s">
        <v>7120</v>
      </c>
      <c r="L192" s="197" t="s">
        <v>7594</v>
      </c>
      <c r="M192" s="197" t="s">
        <v>7125</v>
      </c>
      <c r="N192" s="197" t="s">
        <v>7595</v>
      </c>
      <c r="O192" s="197" t="s">
        <v>7606</v>
      </c>
      <c r="P192" s="198" t="n">
        <v>43466</v>
      </c>
      <c r="Q192" s="198" t="n">
        <v>43830</v>
      </c>
      <c r="R192" s="194" t="n">
        <v>1</v>
      </c>
      <c r="S192" s="194" t="s">
        <v>7112</v>
      </c>
      <c r="T192" s="194" t="n">
        <v>0.45</v>
      </c>
      <c r="U192" s="194" t="n">
        <v>0.396</v>
      </c>
      <c r="V192" s="194" t="n">
        <v>0.504</v>
      </c>
      <c r="W192" s="194" t="s">
        <v>7597</v>
      </c>
      <c r="X192" s="199"/>
      <c r="Y192" s="199"/>
      <c r="Z192" s="199" t="n">
        <v>0</v>
      </c>
      <c r="AA192" s="184"/>
      <c r="AE192" s="94" t="e">
        <f aca="false" t="array" ref="AE192:AK192">_xlfn.torow(_xlfn.unique(_xlfn._xlws.filter(cat_table[Subsector],$E192=cat_table[Sector],"")))</f>
        <v>#NAME?</v>
      </c>
      <c r="AF192" s="94" t="e">
        <v>#NAME?</v>
      </c>
      <c r="AG192" s="94" t="e">
        <v>#NAME?</v>
      </c>
      <c r="AH192" s="94" t="e">
        <v>#NAME?</v>
      </c>
      <c r="AI192" s="94" t="e">
        <v>#NAME?</v>
      </c>
      <c r="AJ192" s="94" t="e">
        <v>#NAME?</v>
      </c>
      <c r="AK192" s="94" t="e">
        <v>#NAME?</v>
      </c>
      <c r="AO192" s="94" t="e">
        <f aca="false" t="array" ref="AO192:AT192">_xlfn.torow(_xlfn.unique(_xlfn._xlws.filter(cat_table[Sub-subsector],($E192=cat_table[Sector])*($F192=cat_table[Subsector]),"")))</f>
        <v>#NAME?</v>
      </c>
      <c r="AP192" s="94" t="e">
        <v>#NAME?</v>
      </c>
      <c r="AQ192" s="94" t="e">
        <v>#NAME?</v>
      </c>
      <c r="AR192" s="94" t="e">
        <v>#NAME?</v>
      </c>
      <c r="AS192" s="94" t="e">
        <v>#NAME?</v>
      </c>
      <c r="AT192" s="94" t="e">
        <v>#NAME?</v>
      </c>
    </row>
    <row r="193" customFormat="false" ht="40.5" hidden="false" customHeight="true" outlineLevel="0" collapsed="false">
      <c r="A193" s="204" t="s">
        <v>7607</v>
      </c>
      <c r="B193" s="194" t="s">
        <v>1617</v>
      </c>
      <c r="C193" s="194" t="s">
        <v>657</v>
      </c>
      <c r="D193" s="195" t="s">
        <v>324</v>
      </c>
      <c r="E193" s="193" t="s">
        <v>7134</v>
      </c>
      <c r="F193" s="193" t="s">
        <v>7135</v>
      </c>
      <c r="G193" s="193" t="s">
        <v>7591</v>
      </c>
      <c r="H193" s="196"/>
      <c r="I193" s="193" t="s">
        <v>7592</v>
      </c>
      <c r="J193" s="193" t="s">
        <v>7601</v>
      </c>
      <c r="K193" s="197" t="s">
        <v>7120</v>
      </c>
      <c r="L193" s="197" t="s">
        <v>7594</v>
      </c>
      <c r="M193" s="197" t="s">
        <v>7125</v>
      </c>
      <c r="N193" s="197" t="s">
        <v>7595</v>
      </c>
      <c r="O193" s="197" t="s">
        <v>7608</v>
      </c>
      <c r="P193" s="198" t="n">
        <v>43466</v>
      </c>
      <c r="Q193" s="198" t="n">
        <v>43830</v>
      </c>
      <c r="R193" s="194" t="n">
        <v>1</v>
      </c>
      <c r="S193" s="194" t="s">
        <v>7112</v>
      </c>
      <c r="T193" s="194" t="n">
        <v>0.349</v>
      </c>
      <c r="U193" s="194" t="n">
        <v>0.277</v>
      </c>
      <c r="V193" s="194" t="n">
        <v>0.421</v>
      </c>
      <c r="W193" s="194" t="s">
        <v>7597</v>
      </c>
      <c r="X193" s="199"/>
      <c r="Y193" s="199"/>
      <c r="Z193" s="199" t="n">
        <v>0</v>
      </c>
      <c r="AA193" s="184"/>
      <c r="AE193" s="94" t="e">
        <f aca="false" t="array" ref="AE193:AK193">_xlfn.torow(_xlfn.unique(_xlfn._xlws.filter(cat_table[Subsector],$E193=cat_table[Sector],"")))</f>
        <v>#NAME?</v>
      </c>
      <c r="AF193" s="94" t="e">
        <v>#NAME?</v>
      </c>
      <c r="AG193" s="94" t="e">
        <v>#NAME?</v>
      </c>
      <c r="AH193" s="94" t="e">
        <v>#NAME?</v>
      </c>
      <c r="AI193" s="94" t="e">
        <v>#NAME?</v>
      </c>
      <c r="AJ193" s="94" t="e">
        <v>#NAME?</v>
      </c>
      <c r="AK193" s="94" t="e">
        <v>#NAME?</v>
      </c>
      <c r="AO193" s="94" t="e">
        <f aca="false" t="array" ref="AO193:AT193">_xlfn.torow(_xlfn.unique(_xlfn._xlws.filter(cat_table[Sub-subsector],($E193=cat_table[Sector])*($F193=cat_table[Subsector]),"")))</f>
        <v>#NAME?</v>
      </c>
      <c r="AP193" s="94" t="e">
        <v>#NAME?</v>
      </c>
      <c r="AQ193" s="94" t="e">
        <v>#NAME?</v>
      </c>
      <c r="AR193" s="94" t="e">
        <v>#NAME?</v>
      </c>
      <c r="AS193" s="94" t="e">
        <v>#NAME?</v>
      </c>
      <c r="AT193" s="94" t="e">
        <v>#NAME?</v>
      </c>
    </row>
    <row r="194" customFormat="false" ht="40.5" hidden="false" customHeight="true" outlineLevel="0" collapsed="false">
      <c r="A194" s="125" t="s">
        <v>7609</v>
      </c>
      <c r="B194" s="129" t="s">
        <v>1642</v>
      </c>
      <c r="C194" s="129" t="s">
        <v>465</v>
      </c>
      <c r="D194" s="181" t="s">
        <v>249</v>
      </c>
      <c r="E194" s="62" t="s">
        <v>7127</v>
      </c>
      <c r="F194" s="62" t="s">
        <v>7610</v>
      </c>
      <c r="G194" s="62" t="s">
        <v>7611</v>
      </c>
      <c r="H194" s="200"/>
      <c r="I194" s="62" t="s">
        <v>7612</v>
      </c>
      <c r="J194" s="62" t="s">
        <v>7613</v>
      </c>
      <c r="K194" s="182" t="s">
        <v>7124</v>
      </c>
      <c r="L194" s="182" t="s">
        <v>7614</v>
      </c>
      <c r="M194" s="182" t="s">
        <v>7110</v>
      </c>
      <c r="N194" s="182" t="s">
        <v>7615</v>
      </c>
      <c r="O194" s="182" t="s">
        <v>7616</v>
      </c>
      <c r="P194" s="183" t="n">
        <v>43151</v>
      </c>
      <c r="Q194" s="183" t="n">
        <v>43620</v>
      </c>
      <c r="R194" s="129" t="s">
        <v>7617</v>
      </c>
      <c r="S194" s="125" t="s">
        <v>7413</v>
      </c>
      <c r="T194" s="129" t="n">
        <v>150</v>
      </c>
      <c r="U194" s="129" t="n">
        <v>100</v>
      </c>
      <c r="V194" s="129" t="n">
        <v>200</v>
      </c>
      <c r="W194" s="129" t="s">
        <v>7550</v>
      </c>
      <c r="X194" s="129"/>
      <c r="Y194" s="129"/>
      <c r="Z194" s="129" t="n">
        <v>1</v>
      </c>
      <c r="AA194" s="184"/>
      <c r="AE194" s="94" t="e">
        <f aca="false" t="array" ref="AE194:AG194">_xlfn.torow(_xlfn.unique(_xlfn._xlws.filter(cat_table[Subsector],$E194=cat_table[Sector],"")))</f>
        <v>#NAME?</v>
      </c>
      <c r="AF194" s="94" t="e">
        <v>#NAME?</v>
      </c>
      <c r="AG194" s="94" t="e">
        <v>#NAME?</v>
      </c>
      <c r="AO194" s="94" t="e">
        <f aca="false" t="array" ref="AO194:AO194">_xlfn.torow(_xlfn.unique(_xlfn._xlws.filter(cat_table[Sub-subsector],($E194=cat_table[Sector])*($F194=cat_table[Subsector]),"")))</f>
        <v>#NAME?</v>
      </c>
    </row>
    <row r="195" customFormat="false" ht="40.5" hidden="false" customHeight="true" outlineLevel="0" collapsed="false">
      <c r="A195" s="125" t="s">
        <v>7618</v>
      </c>
      <c r="B195" s="129" t="s">
        <v>1643</v>
      </c>
      <c r="C195" s="129" t="s">
        <v>465</v>
      </c>
      <c r="D195" s="129" t="s">
        <v>249</v>
      </c>
      <c r="E195" s="62" t="s">
        <v>7127</v>
      </c>
      <c r="F195" s="62" t="s">
        <v>7610</v>
      </c>
      <c r="G195" s="62" t="s">
        <v>7611</v>
      </c>
      <c r="H195" s="200"/>
      <c r="I195" s="62" t="s">
        <v>7619</v>
      </c>
      <c r="J195" s="125" t="s">
        <v>7620</v>
      </c>
      <c r="K195" s="125" t="s">
        <v>7124</v>
      </c>
      <c r="L195" s="129" t="s">
        <v>7621</v>
      </c>
      <c r="M195" s="125" t="s">
        <v>7110</v>
      </c>
      <c r="N195" s="129" t="s">
        <v>7615</v>
      </c>
      <c r="O195" s="182" t="s">
        <v>7616</v>
      </c>
      <c r="P195" s="183" t="n">
        <v>43391</v>
      </c>
      <c r="Q195" s="183" t="n">
        <v>43418</v>
      </c>
      <c r="R195" s="129" t="s">
        <v>7622</v>
      </c>
      <c r="S195" s="125" t="s">
        <v>7413</v>
      </c>
      <c r="T195" s="129" t="n">
        <v>440</v>
      </c>
      <c r="U195" s="129" t="n">
        <v>370</v>
      </c>
      <c r="V195" s="129" t="n">
        <v>510</v>
      </c>
      <c r="W195" s="129" t="s">
        <v>7550</v>
      </c>
      <c r="X195" s="129"/>
      <c r="Y195" s="129"/>
      <c r="Z195" s="129" t="n">
        <v>1</v>
      </c>
      <c r="AA195" s="184"/>
      <c r="AE195" s="94" t="e">
        <f aca="false" t="array" ref="AE195:AG195">_xlfn.torow(_xlfn.unique(_xlfn._xlws.filter(cat_table[Subsector],$E195=cat_table[Sector],"")))</f>
        <v>#NAME?</v>
      </c>
      <c r="AF195" s="94" t="e">
        <v>#NAME?</v>
      </c>
      <c r="AG195" s="94" t="e">
        <v>#NAME?</v>
      </c>
      <c r="AO195" s="94" t="e">
        <f aca="false" t="array" ref="AO195:AO195">_xlfn.torow(_xlfn.unique(_xlfn._xlws.filter(cat_table[Sub-subsector],($E195=cat_table[Sector])*($F195=cat_table[Subsector]),"")))</f>
        <v>#NAME?</v>
      </c>
    </row>
    <row r="196" customFormat="false" ht="40.5" hidden="false" customHeight="true" outlineLevel="0" collapsed="false">
      <c r="A196" s="194" t="s">
        <v>7623</v>
      </c>
      <c r="B196" s="194" t="s">
        <v>1644</v>
      </c>
      <c r="C196" s="194" t="s">
        <v>487</v>
      </c>
      <c r="D196" s="195" t="s">
        <v>249</v>
      </c>
      <c r="E196" s="193" t="s">
        <v>7127</v>
      </c>
      <c r="F196" s="193" t="s">
        <v>7610</v>
      </c>
      <c r="G196" s="193" t="s">
        <v>7611</v>
      </c>
      <c r="H196" s="196"/>
      <c r="I196" s="193" t="s">
        <v>7624</v>
      </c>
      <c r="J196" s="193" t="s">
        <v>7625</v>
      </c>
      <c r="K196" s="197" t="s">
        <v>7124</v>
      </c>
      <c r="L196" s="197" t="s">
        <v>7626</v>
      </c>
      <c r="M196" s="197" t="s">
        <v>7110</v>
      </c>
      <c r="N196" s="197" t="s">
        <v>7627</v>
      </c>
      <c r="O196" s="197" t="s">
        <v>7616</v>
      </c>
      <c r="P196" s="198" t="n">
        <v>43350</v>
      </c>
      <c r="Q196" s="198" t="n">
        <v>43531</v>
      </c>
      <c r="R196" s="194" t="s">
        <v>7628</v>
      </c>
      <c r="S196" s="194" t="s">
        <v>7413</v>
      </c>
      <c r="T196" s="194" t="n">
        <v>190</v>
      </c>
      <c r="U196" s="194"/>
      <c r="V196" s="194"/>
      <c r="W196" s="194" t="s">
        <v>7629</v>
      </c>
      <c r="X196" s="199"/>
      <c r="Y196" s="199"/>
      <c r="Z196" s="199" t="n">
        <v>1</v>
      </c>
      <c r="AA196" s="184"/>
      <c r="AE196" s="94" t="e">
        <f aca="false" t="array" ref="AE196:AG196">_xlfn.torow(_xlfn.unique(_xlfn._xlws.filter(cat_table[Subsector],$E196=cat_table[Sector],"")))</f>
        <v>#NAME?</v>
      </c>
      <c r="AF196" s="94" t="e">
        <v>#NAME?</v>
      </c>
      <c r="AG196" s="94" t="e">
        <v>#NAME?</v>
      </c>
      <c r="AO196" s="94" t="e">
        <f aca="false" t="array" ref="AO196:AO196">_xlfn.torow(_xlfn.unique(_xlfn._xlws.filter(cat_table[Sub-subsector],($E196=cat_table[Sector])*($F196=cat_table[Subsector]),"")))</f>
        <v>#NAME?</v>
      </c>
    </row>
    <row r="197" customFormat="false" ht="40.5" hidden="false" customHeight="true" outlineLevel="0" collapsed="false">
      <c r="A197" s="165" t="s">
        <v>7630</v>
      </c>
      <c r="B197" s="165" t="s">
        <v>1644</v>
      </c>
      <c r="C197" s="165" t="s">
        <v>493</v>
      </c>
      <c r="D197" s="190" t="s">
        <v>249</v>
      </c>
      <c r="E197" s="20" t="s">
        <v>7631</v>
      </c>
      <c r="F197" s="20" t="s">
        <v>7632</v>
      </c>
      <c r="G197" s="20" t="s">
        <v>7633</v>
      </c>
      <c r="H197" s="20"/>
      <c r="I197" s="20" t="s">
        <v>7634</v>
      </c>
      <c r="J197" s="20" t="s">
        <v>7635</v>
      </c>
      <c r="K197" s="169" t="s">
        <v>7120</v>
      </c>
      <c r="L197" s="169" t="s">
        <v>7636</v>
      </c>
      <c r="M197" s="169" t="s">
        <v>7110</v>
      </c>
      <c r="N197" s="169" t="s">
        <v>7637</v>
      </c>
      <c r="O197" s="165" t="s">
        <v>7635</v>
      </c>
      <c r="P197" s="191" t="n">
        <v>43221</v>
      </c>
      <c r="Q197" s="191" t="n">
        <v>43708</v>
      </c>
      <c r="R197" s="165" t="n">
        <v>1</v>
      </c>
      <c r="S197" s="165" t="s">
        <v>7130</v>
      </c>
      <c r="T197" s="165" t="n">
        <v>4600</v>
      </c>
      <c r="U197" s="165" t="n">
        <v>3100</v>
      </c>
      <c r="V197" s="165" t="n">
        <v>6100</v>
      </c>
      <c r="W197" s="165" t="s">
        <v>7638</v>
      </c>
      <c r="X197" s="165"/>
      <c r="Y197" s="192"/>
      <c r="Z197" s="192" t="n">
        <v>0</v>
      </c>
      <c r="AA197" s="184"/>
      <c r="AE197" s="94" t="e">
        <f aca="false" t="array" ref="AE197:AI197">_xlfn.torow(_xlfn.unique(_xlfn._xlws.filter(cat_table[Subsector],$E197=cat_table[Sector],"")))</f>
        <v>#NAME?</v>
      </c>
      <c r="AF197" s="94" t="e">
        <v>#NAME?</v>
      </c>
      <c r="AG197" s="94" t="e">
        <v>#NAME?</v>
      </c>
      <c r="AH197" s="94" t="e">
        <v>#NAME?</v>
      </c>
      <c r="AI197" s="94" t="e">
        <v>#NAME?</v>
      </c>
      <c r="AO197" s="94" t="e">
        <f aca="false" t="array" ref="AO197:AO197">_xlfn.torow(_xlfn.unique(_xlfn._xlws.filter(cat_table[Sub-subsector],($E197=cat_table[Sector])*($F197=cat_table[Subsector]),"")))</f>
        <v>#NAME?</v>
      </c>
    </row>
    <row r="198" customFormat="false" ht="40.5" hidden="false" customHeight="true" outlineLevel="0" collapsed="false">
      <c r="A198" s="165" t="s">
        <v>7639</v>
      </c>
      <c r="B198" s="165" t="s">
        <v>1644</v>
      </c>
      <c r="C198" s="165" t="s">
        <v>493</v>
      </c>
      <c r="D198" s="190" t="s">
        <v>249</v>
      </c>
      <c r="E198" s="20" t="s">
        <v>7631</v>
      </c>
      <c r="F198" s="20" t="s">
        <v>7632</v>
      </c>
      <c r="G198" s="20" t="s">
        <v>7633</v>
      </c>
      <c r="H198" s="20"/>
      <c r="I198" s="20" t="s">
        <v>7634</v>
      </c>
      <c r="J198" s="20" t="s">
        <v>7640</v>
      </c>
      <c r="K198" s="169" t="s">
        <v>7120</v>
      </c>
      <c r="L198" s="169" t="s">
        <v>7636</v>
      </c>
      <c r="M198" s="169" t="s">
        <v>7110</v>
      </c>
      <c r="N198" s="169" t="s">
        <v>7637</v>
      </c>
      <c r="O198" s="165" t="s">
        <v>7641</v>
      </c>
      <c r="P198" s="191" t="n">
        <v>43221</v>
      </c>
      <c r="Q198" s="191" t="n">
        <v>43708</v>
      </c>
      <c r="R198" s="165" t="n">
        <v>1</v>
      </c>
      <c r="S198" s="165" t="s">
        <v>7130</v>
      </c>
      <c r="T198" s="165" t="n">
        <v>2600</v>
      </c>
      <c r="U198" s="165" t="n">
        <v>1700</v>
      </c>
      <c r="V198" s="165" t="n">
        <v>3500</v>
      </c>
      <c r="W198" s="165" t="s">
        <v>7642</v>
      </c>
      <c r="X198" s="165"/>
      <c r="Y198" s="192"/>
      <c r="Z198" s="192" t="n">
        <v>0</v>
      </c>
      <c r="AA198" s="184"/>
      <c r="AE198" s="94" t="e">
        <f aca="false" t="array" ref="AE198:AI198">_xlfn.torow(_xlfn.unique(_xlfn._xlws.filter(cat_table[Subsector],$E198=cat_table[Sector],"")))</f>
        <v>#NAME?</v>
      </c>
      <c r="AF198" s="94" t="e">
        <v>#NAME?</v>
      </c>
      <c r="AG198" s="94" t="e">
        <v>#NAME?</v>
      </c>
      <c r="AH198" s="94" t="e">
        <v>#NAME?</v>
      </c>
      <c r="AI198" s="94" t="e">
        <v>#NAME?</v>
      </c>
      <c r="AO198" s="94" t="e">
        <f aca="false" t="array" ref="AO198:AO198">_xlfn.torow(_xlfn.unique(_xlfn._xlws.filter(cat_table[Sub-subsector],($E198=cat_table[Sector])*($F198=cat_table[Subsector]),"")))</f>
        <v>#NAME?</v>
      </c>
    </row>
    <row r="199" customFormat="false" ht="40.5" hidden="false" customHeight="true" outlineLevel="0" collapsed="false">
      <c r="A199" s="165" t="s">
        <v>7643</v>
      </c>
      <c r="B199" s="165" t="s">
        <v>1644</v>
      </c>
      <c r="C199" s="165" t="s">
        <v>493</v>
      </c>
      <c r="D199" s="190" t="s">
        <v>249</v>
      </c>
      <c r="E199" s="20" t="s">
        <v>7127</v>
      </c>
      <c r="F199" s="20" t="s">
        <v>7610</v>
      </c>
      <c r="G199" s="20" t="s">
        <v>7611</v>
      </c>
      <c r="H199" s="20"/>
      <c r="I199" s="20" t="s">
        <v>7644</v>
      </c>
      <c r="J199" s="20" t="s">
        <v>7645</v>
      </c>
      <c r="K199" s="169" t="s">
        <v>7120</v>
      </c>
      <c r="L199" s="169" t="s">
        <v>7646</v>
      </c>
      <c r="M199" s="169" t="s">
        <v>7110</v>
      </c>
      <c r="N199" s="169" t="s">
        <v>7637</v>
      </c>
      <c r="O199" s="169" t="s">
        <v>7645</v>
      </c>
      <c r="P199" s="191" t="n">
        <v>43221</v>
      </c>
      <c r="Q199" s="191" t="n">
        <v>43708</v>
      </c>
      <c r="R199" s="165" t="n">
        <v>1</v>
      </c>
      <c r="S199" s="165" t="s">
        <v>7130</v>
      </c>
      <c r="T199" s="165" t="n">
        <v>800</v>
      </c>
      <c r="U199" s="165" t="n">
        <v>600</v>
      </c>
      <c r="V199" s="165" t="n">
        <v>1000</v>
      </c>
      <c r="W199" s="165" t="s">
        <v>7642</v>
      </c>
      <c r="X199" s="165"/>
      <c r="Y199" s="192"/>
      <c r="Z199" s="192" t="n">
        <v>0</v>
      </c>
      <c r="AA199" s="184"/>
      <c r="AE199" s="94" t="e">
        <f aca="false" t="array" ref="AE199:AG199">_xlfn.torow(_xlfn.unique(_xlfn._xlws.filter(cat_table[Subsector],$E199=cat_table[Sector],"")))</f>
        <v>#NAME?</v>
      </c>
      <c r="AF199" s="94" t="e">
        <v>#NAME?</v>
      </c>
      <c r="AG199" s="94" t="e">
        <v>#NAME?</v>
      </c>
      <c r="AO199" s="94" t="e">
        <f aca="false" t="array" ref="AO199:AO199">_xlfn.torow(_xlfn.unique(_xlfn._xlws.filter(cat_table[Sub-subsector],($E199=cat_table[Sector])*($F199=cat_table[Subsector]),"")))</f>
        <v>#NAME?</v>
      </c>
    </row>
    <row r="200" customFormat="false" ht="40.5" hidden="false" customHeight="true" outlineLevel="0" collapsed="false">
      <c r="A200" s="165" t="s">
        <v>7647</v>
      </c>
      <c r="B200" s="165" t="s">
        <v>1644</v>
      </c>
      <c r="C200" s="165" t="s">
        <v>493</v>
      </c>
      <c r="D200" s="190" t="s">
        <v>249</v>
      </c>
      <c r="E200" s="20" t="s">
        <v>7127</v>
      </c>
      <c r="F200" s="20" t="s">
        <v>7610</v>
      </c>
      <c r="G200" s="20" t="s">
        <v>7611</v>
      </c>
      <c r="H200" s="20"/>
      <c r="I200" s="20" t="s">
        <v>7644</v>
      </c>
      <c r="J200" s="20" t="s">
        <v>7645</v>
      </c>
      <c r="K200" s="169" t="s">
        <v>7120</v>
      </c>
      <c r="L200" s="169" t="s">
        <v>7646</v>
      </c>
      <c r="M200" s="169" t="s">
        <v>7110</v>
      </c>
      <c r="N200" s="169" t="s">
        <v>7637</v>
      </c>
      <c r="O200" s="169" t="s">
        <v>7648</v>
      </c>
      <c r="P200" s="191" t="n">
        <v>43221</v>
      </c>
      <c r="Q200" s="191" t="n">
        <v>43708</v>
      </c>
      <c r="R200" s="165" t="n">
        <v>1</v>
      </c>
      <c r="S200" s="165" t="s">
        <v>7130</v>
      </c>
      <c r="T200" s="165" t="n">
        <v>600</v>
      </c>
      <c r="U200" s="165" t="n">
        <v>500</v>
      </c>
      <c r="V200" s="165" t="n">
        <v>700</v>
      </c>
      <c r="W200" s="165" t="s">
        <v>7642</v>
      </c>
      <c r="X200" s="165"/>
      <c r="Y200" s="192"/>
      <c r="Z200" s="192" t="n">
        <v>0</v>
      </c>
      <c r="AA200" s="184"/>
      <c r="AE200" s="94" t="e">
        <f aca="false" t="array" ref="AE200:AG200">_xlfn.torow(_xlfn.unique(_xlfn._xlws.filter(cat_table[Subsector],$E200=cat_table[Sector],"")))</f>
        <v>#NAME?</v>
      </c>
      <c r="AF200" s="94" t="e">
        <v>#NAME?</v>
      </c>
      <c r="AG200" s="94" t="e">
        <v>#NAME?</v>
      </c>
      <c r="AO200" s="94" t="e">
        <f aca="false" t="array" ref="AO200:AO200">_xlfn.torow(_xlfn.unique(_xlfn._xlws.filter(cat_table[Sub-subsector],($E200=cat_table[Sector])*($F200=cat_table[Subsector]),"")))</f>
        <v>#NAME?</v>
      </c>
    </row>
    <row r="201" customFormat="false" ht="40.5" hidden="false" customHeight="true" outlineLevel="0" collapsed="false">
      <c r="A201" s="165" t="s">
        <v>7649</v>
      </c>
      <c r="B201" s="165" t="s">
        <v>1644</v>
      </c>
      <c r="C201" s="165" t="s">
        <v>493</v>
      </c>
      <c r="D201" s="190" t="s">
        <v>249</v>
      </c>
      <c r="E201" s="20" t="s">
        <v>7127</v>
      </c>
      <c r="F201" s="20" t="s">
        <v>7610</v>
      </c>
      <c r="G201" s="20" t="s">
        <v>7611</v>
      </c>
      <c r="H201" s="20"/>
      <c r="I201" s="20" t="s">
        <v>7650</v>
      </c>
      <c r="J201" s="20" t="s">
        <v>7651</v>
      </c>
      <c r="K201" s="169" t="s">
        <v>7120</v>
      </c>
      <c r="L201" s="169" t="s">
        <v>7652</v>
      </c>
      <c r="M201" s="169" t="s">
        <v>7110</v>
      </c>
      <c r="N201" s="169" t="s">
        <v>7637</v>
      </c>
      <c r="O201" s="169" t="s">
        <v>7653</v>
      </c>
      <c r="P201" s="191" t="n">
        <v>43221</v>
      </c>
      <c r="Q201" s="191" t="n">
        <v>43708</v>
      </c>
      <c r="R201" s="165" t="n">
        <v>1</v>
      </c>
      <c r="S201" s="165" t="s">
        <v>7130</v>
      </c>
      <c r="T201" s="165" t="n">
        <v>200</v>
      </c>
      <c r="U201" s="165" t="n">
        <v>150</v>
      </c>
      <c r="V201" s="165" t="n">
        <v>250</v>
      </c>
      <c r="W201" s="165" t="s">
        <v>7642</v>
      </c>
      <c r="X201" s="165"/>
      <c r="Y201" s="192"/>
      <c r="Z201" s="192" t="n">
        <v>0</v>
      </c>
      <c r="AA201" s="184"/>
      <c r="AE201" s="94" t="e">
        <f aca="false" t="array" ref="AE201:AG201">_xlfn.torow(_xlfn.unique(_xlfn._xlws.filter(cat_table[Subsector],$E201=cat_table[Sector],"")))</f>
        <v>#NAME?</v>
      </c>
      <c r="AF201" s="94" t="e">
        <v>#NAME?</v>
      </c>
      <c r="AG201" s="94" t="e">
        <v>#NAME?</v>
      </c>
      <c r="AO201" s="94" t="e">
        <f aca="false" t="array" ref="AO201:AO201">_xlfn.torow(_xlfn.unique(_xlfn._xlws.filter(cat_table[Sub-subsector],($E201=cat_table[Sector])*($F201=cat_table[Subsector]),"")))</f>
        <v>#NAME?</v>
      </c>
    </row>
    <row r="202" customFormat="false" ht="40.5" hidden="false" customHeight="true" outlineLevel="0" collapsed="false">
      <c r="A202" s="165" t="s">
        <v>7654</v>
      </c>
      <c r="B202" s="165" t="s">
        <v>1644</v>
      </c>
      <c r="C202" s="165" t="s">
        <v>493</v>
      </c>
      <c r="D202" s="190" t="s">
        <v>249</v>
      </c>
      <c r="E202" s="20" t="s">
        <v>7134</v>
      </c>
      <c r="F202" s="20" t="s">
        <v>7135</v>
      </c>
      <c r="G202" s="20" t="s">
        <v>7591</v>
      </c>
      <c r="H202" s="20"/>
      <c r="I202" s="20" t="s">
        <v>7655</v>
      </c>
      <c r="J202" s="20" t="s">
        <v>7656</v>
      </c>
      <c r="K202" s="169" t="s">
        <v>7124</v>
      </c>
      <c r="L202" s="169" t="s">
        <v>7657</v>
      </c>
      <c r="M202" s="169" t="s">
        <v>7110</v>
      </c>
      <c r="N202" s="169" t="s">
        <v>7637</v>
      </c>
      <c r="O202" s="169" t="s">
        <v>7658</v>
      </c>
      <c r="P202" s="191" t="n">
        <v>43221</v>
      </c>
      <c r="Q202" s="191" t="n">
        <v>43708</v>
      </c>
      <c r="R202" s="165" t="n">
        <v>1</v>
      </c>
      <c r="S202" s="165" t="s">
        <v>7413</v>
      </c>
      <c r="T202" s="205" t="n">
        <v>747.5</v>
      </c>
      <c r="U202" s="165" t="n">
        <v>100</v>
      </c>
      <c r="V202" s="165" t="n">
        <v>1395</v>
      </c>
      <c r="W202" s="165" t="s">
        <v>7642</v>
      </c>
      <c r="X202" s="165"/>
      <c r="Y202" s="192"/>
      <c r="Z202" s="192" t="n">
        <v>1</v>
      </c>
      <c r="AA202" s="184"/>
      <c r="AE202" s="94" t="e">
        <f aca="false" t="array" ref="AE202:AK202">_xlfn.torow(_xlfn.unique(_xlfn._xlws.filter(cat_table[Subsector],$E202=cat_table[Sector],"")))</f>
        <v>#NAME?</v>
      </c>
      <c r="AF202" s="94" t="e">
        <v>#NAME?</v>
      </c>
      <c r="AG202" s="94" t="e">
        <v>#NAME?</v>
      </c>
      <c r="AH202" s="94" t="e">
        <v>#NAME?</v>
      </c>
      <c r="AI202" s="94" t="e">
        <v>#NAME?</v>
      </c>
      <c r="AJ202" s="94" t="e">
        <v>#NAME?</v>
      </c>
      <c r="AK202" s="94" t="e">
        <v>#NAME?</v>
      </c>
      <c r="AO202" s="94" t="e">
        <f aca="false" t="array" ref="AO202:AT202">_xlfn.torow(_xlfn.unique(_xlfn._xlws.filter(cat_table[Sub-subsector],($E202=cat_table[Sector])*($F202=cat_table[Subsector]),"")))</f>
        <v>#NAME?</v>
      </c>
      <c r="AP202" s="94" t="e">
        <v>#NAME?</v>
      </c>
      <c r="AQ202" s="94" t="e">
        <v>#NAME?</v>
      </c>
      <c r="AR202" s="94" t="e">
        <v>#NAME?</v>
      </c>
      <c r="AS202" s="94" t="e">
        <v>#NAME?</v>
      </c>
      <c r="AT202" s="94" t="e">
        <v>#NAME?</v>
      </c>
    </row>
    <row r="203" customFormat="false" ht="40.5" hidden="false" customHeight="true" outlineLevel="0" collapsed="false">
      <c r="A203" s="194" t="s">
        <v>7659</v>
      </c>
      <c r="B203" s="194" t="s">
        <v>1646</v>
      </c>
      <c r="C203" s="206" t="s">
        <v>477</v>
      </c>
      <c r="D203" s="195" t="s">
        <v>249</v>
      </c>
      <c r="E203" s="193" t="s">
        <v>7127</v>
      </c>
      <c r="F203" s="193" t="s">
        <v>7610</v>
      </c>
      <c r="G203" s="193" t="s">
        <v>7611</v>
      </c>
      <c r="H203" s="196"/>
      <c r="I203" s="193" t="s">
        <v>7660</v>
      </c>
      <c r="J203" s="193" t="s">
        <v>7661</v>
      </c>
      <c r="K203" s="197" t="s">
        <v>7124</v>
      </c>
      <c r="L203" s="197" t="s">
        <v>7662</v>
      </c>
      <c r="M203" s="197" t="s">
        <v>7110</v>
      </c>
      <c r="N203" s="197" t="s">
        <v>7663</v>
      </c>
      <c r="O203" s="197" t="s">
        <v>7664</v>
      </c>
      <c r="P203" s="198" t="n">
        <v>43697</v>
      </c>
      <c r="Q203" s="198" t="n">
        <v>43706</v>
      </c>
      <c r="R203" s="194" t="s">
        <v>7665</v>
      </c>
      <c r="S203" s="194" t="s">
        <v>7413</v>
      </c>
      <c r="T203" s="194" t="n">
        <v>2.2</v>
      </c>
      <c r="U203" s="194"/>
      <c r="V203" s="194"/>
      <c r="W203" s="194" t="s">
        <v>7666</v>
      </c>
      <c r="X203" s="199"/>
      <c r="Y203" s="199"/>
      <c r="Z203" s="199" t="n">
        <v>1</v>
      </c>
      <c r="AA203" s="184"/>
      <c r="AE203" s="94" t="e">
        <f aca="false" t="array" ref="AE203:AG203">_xlfn.torow(_xlfn.unique(_xlfn._xlws.filter(cat_table[Subsector],$E203=cat_table[Sector],"")))</f>
        <v>#NAME?</v>
      </c>
      <c r="AF203" s="94" t="e">
        <v>#NAME?</v>
      </c>
      <c r="AG203" s="94" t="e">
        <v>#NAME?</v>
      </c>
      <c r="AO203" s="94" t="e">
        <f aca="false" t="array" ref="AO203:AO203">_xlfn.torow(_xlfn.unique(_xlfn._xlws.filter(cat_table[Sub-subsector],($E203=cat_table[Sector])*($F203=cat_table[Subsector]),"")))</f>
        <v>#NAME?</v>
      </c>
    </row>
    <row r="204" customFormat="false" ht="40.5" hidden="false" customHeight="true" outlineLevel="0" collapsed="false">
      <c r="A204" s="194" t="s">
        <v>7667</v>
      </c>
      <c r="B204" s="194" t="s">
        <v>1826</v>
      </c>
      <c r="C204" s="206" t="s">
        <v>477</v>
      </c>
      <c r="D204" s="195" t="s">
        <v>249</v>
      </c>
      <c r="E204" s="193" t="s">
        <v>7127</v>
      </c>
      <c r="F204" s="193" t="s">
        <v>7610</v>
      </c>
      <c r="G204" s="193" t="s">
        <v>7611</v>
      </c>
      <c r="H204" s="196"/>
      <c r="I204" s="193" t="s">
        <v>7668</v>
      </c>
      <c r="J204" s="193" t="s">
        <v>7661</v>
      </c>
      <c r="K204" s="197" t="s">
        <v>7124</v>
      </c>
      <c r="L204" s="197" t="s">
        <v>7669</v>
      </c>
      <c r="M204" s="197" t="s">
        <v>7110</v>
      </c>
      <c r="N204" s="197" t="s">
        <v>7663</v>
      </c>
      <c r="O204" s="197" t="s">
        <v>7664</v>
      </c>
      <c r="P204" s="198" t="n">
        <v>43697</v>
      </c>
      <c r="Q204" s="198" t="n">
        <v>43713</v>
      </c>
      <c r="R204" s="194" t="s">
        <v>7670</v>
      </c>
      <c r="S204" s="194" t="s">
        <v>7413</v>
      </c>
      <c r="T204" s="194" t="n">
        <v>1.8</v>
      </c>
      <c r="U204" s="194"/>
      <c r="V204" s="194"/>
      <c r="W204" s="194" t="s">
        <v>7666</v>
      </c>
      <c r="X204" s="199"/>
      <c r="Y204" s="199"/>
      <c r="Z204" s="199" t="n">
        <v>1</v>
      </c>
      <c r="AA204" s="184"/>
      <c r="AE204" s="94" t="e">
        <f aca="false" t="array" ref="AE204:AG204">_xlfn.torow(_xlfn.unique(_xlfn._xlws.filter(cat_table[Subsector],$E204=cat_table[Sector],"")))</f>
        <v>#NAME?</v>
      </c>
      <c r="AF204" s="94" t="e">
        <v>#NAME?</v>
      </c>
      <c r="AG204" s="94" t="e">
        <v>#NAME?</v>
      </c>
      <c r="AO204" s="94" t="e">
        <f aca="false" t="array" ref="AO204:AO204">_xlfn.torow(_xlfn.unique(_xlfn._xlws.filter(cat_table[Sub-subsector],($E204=cat_table[Sector])*($F204=cat_table[Subsector]),"")))</f>
        <v>#NAME?</v>
      </c>
    </row>
    <row r="205" customFormat="false" ht="40.5" hidden="false" customHeight="true" outlineLevel="0" collapsed="false">
      <c r="A205" s="194" t="s">
        <v>7671</v>
      </c>
      <c r="B205" s="194" t="s">
        <v>1828</v>
      </c>
      <c r="C205" s="206" t="s">
        <v>477</v>
      </c>
      <c r="D205" s="195" t="s">
        <v>249</v>
      </c>
      <c r="E205" s="193" t="s">
        <v>7127</v>
      </c>
      <c r="F205" s="193" t="s">
        <v>7610</v>
      </c>
      <c r="G205" s="193" t="s">
        <v>7611</v>
      </c>
      <c r="H205" s="196"/>
      <c r="I205" s="193" t="s">
        <v>7672</v>
      </c>
      <c r="J205" s="193" t="s">
        <v>7673</v>
      </c>
      <c r="K205" s="197" t="s">
        <v>7124</v>
      </c>
      <c r="L205" s="197" t="s">
        <v>7674</v>
      </c>
      <c r="M205" s="197" t="s">
        <v>7110</v>
      </c>
      <c r="N205" s="197" t="s">
        <v>7663</v>
      </c>
      <c r="O205" s="197" t="s">
        <v>7675</v>
      </c>
      <c r="P205" s="198" t="n">
        <v>43697</v>
      </c>
      <c r="Q205" s="198" t="n">
        <v>43706</v>
      </c>
      <c r="R205" s="194" t="s">
        <v>7676</v>
      </c>
      <c r="S205" s="194" t="s">
        <v>7122</v>
      </c>
      <c r="T205" s="194" t="n">
        <v>76.1</v>
      </c>
      <c r="U205" s="194"/>
      <c r="V205" s="194"/>
      <c r="W205" s="194" t="s">
        <v>7666</v>
      </c>
      <c r="X205" s="199"/>
      <c r="Y205" s="199"/>
      <c r="Z205" s="199" t="n">
        <v>1</v>
      </c>
      <c r="AA205" s="184"/>
      <c r="AE205" s="94" t="e">
        <f aca="false" t="array" ref="AE205:AG205">_xlfn.torow(_xlfn.unique(_xlfn._xlws.filter(cat_table[Subsector],$E205=cat_table[Sector],"")))</f>
        <v>#NAME?</v>
      </c>
      <c r="AF205" s="94" t="e">
        <v>#NAME?</v>
      </c>
      <c r="AG205" s="94" t="e">
        <v>#NAME?</v>
      </c>
      <c r="AO205" s="94" t="e">
        <f aca="false" t="array" ref="AO205:AO205">_xlfn.torow(_xlfn.unique(_xlfn._xlws.filter(cat_table[Sub-subsector],($E205=cat_table[Sector])*($F205=cat_table[Subsector]),"")))</f>
        <v>#NAME?</v>
      </c>
    </row>
    <row r="206" customFormat="false" ht="40.5" hidden="false" customHeight="true" outlineLevel="0" collapsed="false">
      <c r="A206" s="165" t="s">
        <v>7677</v>
      </c>
      <c r="B206" s="20" t="s">
        <v>1832</v>
      </c>
      <c r="C206" s="165" t="s">
        <v>471</v>
      </c>
      <c r="D206" s="190" t="s">
        <v>249</v>
      </c>
      <c r="E206" s="20" t="s">
        <v>7127</v>
      </c>
      <c r="F206" s="20" t="s">
        <v>7610</v>
      </c>
      <c r="G206" s="20" t="s">
        <v>7611</v>
      </c>
      <c r="H206" s="20"/>
      <c r="I206" s="20" t="s">
        <v>7678</v>
      </c>
      <c r="J206" s="20"/>
      <c r="K206" s="169" t="s">
        <v>7124</v>
      </c>
      <c r="L206" s="169" t="s">
        <v>7679</v>
      </c>
      <c r="M206" s="169" t="s">
        <v>7110</v>
      </c>
      <c r="N206" s="169" t="s">
        <v>7680</v>
      </c>
      <c r="O206" s="169" t="s">
        <v>7681</v>
      </c>
      <c r="P206" s="191" t="n">
        <v>44404</v>
      </c>
      <c r="Q206" s="191" t="n">
        <v>44448</v>
      </c>
      <c r="R206" s="165" t="s">
        <v>7676</v>
      </c>
      <c r="S206" s="165" t="s">
        <v>7413</v>
      </c>
      <c r="T206" s="165" t="n">
        <v>6300</v>
      </c>
      <c r="U206" s="165" t="n">
        <v>2800</v>
      </c>
      <c r="V206" s="165" t="n">
        <v>9800</v>
      </c>
      <c r="W206" s="165" t="s">
        <v>7414</v>
      </c>
      <c r="X206" s="165"/>
      <c r="Y206" s="192"/>
      <c r="Z206" s="192" t="n">
        <v>1</v>
      </c>
      <c r="AA206" s="184"/>
      <c r="AE206" s="94" t="e">
        <f aca="false" t="array" ref="AE206:AG206">_xlfn.torow(_xlfn.unique(_xlfn._xlws.filter(cat_table[Subsector],$E206=cat_table[Sector],"")))</f>
        <v>#NAME?</v>
      </c>
      <c r="AF206" s="94" t="e">
        <v>#NAME?</v>
      </c>
      <c r="AG206" s="94" t="e">
        <v>#NAME?</v>
      </c>
      <c r="AO206" s="94" t="e">
        <f aca="false" t="array" ref="AO206:AO206">_xlfn.torow(_xlfn.unique(_xlfn._xlws.filter(cat_table[Sub-subsector],($E206=cat_table[Sector])*($F206=cat_table[Subsector]),"")))</f>
        <v>#NAME?</v>
      </c>
    </row>
    <row r="207" customFormat="false" ht="40.5" hidden="false" customHeight="true" outlineLevel="0" collapsed="false">
      <c r="A207" s="165" t="s">
        <v>7682</v>
      </c>
      <c r="B207" s="20" t="s">
        <v>1832</v>
      </c>
      <c r="C207" s="165" t="s">
        <v>471</v>
      </c>
      <c r="D207" s="190" t="s">
        <v>249</v>
      </c>
      <c r="E207" s="20" t="s">
        <v>7127</v>
      </c>
      <c r="F207" s="20" t="s">
        <v>7683</v>
      </c>
      <c r="G207" s="20"/>
      <c r="H207" s="20"/>
      <c r="I207" s="20" t="s">
        <v>7684</v>
      </c>
      <c r="J207" s="20" t="s">
        <v>7685</v>
      </c>
      <c r="K207" s="169" t="s">
        <v>7124</v>
      </c>
      <c r="L207" s="169" t="s">
        <v>7679</v>
      </c>
      <c r="M207" s="169" t="s">
        <v>7110</v>
      </c>
      <c r="N207" s="169" t="s">
        <v>7680</v>
      </c>
      <c r="O207" s="169" t="s">
        <v>7686</v>
      </c>
      <c r="P207" s="191" t="n">
        <v>44404</v>
      </c>
      <c r="Q207" s="191" t="n">
        <v>44448</v>
      </c>
      <c r="R207" s="165" t="s">
        <v>7676</v>
      </c>
      <c r="S207" s="165" t="s">
        <v>7413</v>
      </c>
      <c r="T207" s="165" t="n">
        <v>1900</v>
      </c>
      <c r="U207" s="165" t="n">
        <v>900</v>
      </c>
      <c r="V207" s="165" t="n">
        <v>2900</v>
      </c>
      <c r="W207" s="165" t="s">
        <v>7414</v>
      </c>
      <c r="X207" s="165"/>
      <c r="Y207" s="192"/>
      <c r="Z207" s="192" t="n">
        <v>1</v>
      </c>
      <c r="AA207" s="184"/>
      <c r="AE207" s="94" t="e">
        <f aca="false" t="array" ref="AE207:AG207">_xlfn.torow(_xlfn.unique(_xlfn._xlws.filter(cat_table[Subsector],$E207=cat_table[Sector],"")))</f>
        <v>#NAME?</v>
      </c>
      <c r="AF207" s="94" t="e">
        <v>#NAME?</v>
      </c>
      <c r="AG207" s="94" t="e">
        <v>#NAME?</v>
      </c>
      <c r="AO207" s="94" t="e">
        <f aca="false" t="array" ref="AO207:AP207">_xlfn.torow(_xlfn.unique(_xlfn._xlws.filter(cat_table[Sub-subsector],($E207=cat_table[Sector])*($F207=cat_table[Subsector]),"")))</f>
        <v>#NAME?</v>
      </c>
      <c r="AP207" s="94" t="e">
        <v>#NAME?</v>
      </c>
    </row>
    <row r="208" customFormat="false" ht="40.5" hidden="false" customHeight="true" outlineLevel="0" collapsed="false">
      <c r="A208" s="165" t="s">
        <v>7687</v>
      </c>
      <c r="B208" s="20" t="str">
        <f aca="false">INDEX(Table2[], MATCH(L208, Location_ID!$D$2:$D$648, 0), 1)</f>
        <v>52c608e9-afae-4007-8d44-ae72baac0d71</v>
      </c>
      <c r="C208" s="165" t="s">
        <v>471</v>
      </c>
      <c r="D208" s="190" t="s">
        <v>249</v>
      </c>
      <c r="E208" s="20" t="s">
        <v>7127</v>
      </c>
      <c r="F208" s="20" t="s">
        <v>7610</v>
      </c>
      <c r="G208" s="20" t="s">
        <v>7611</v>
      </c>
      <c r="H208" s="20"/>
      <c r="I208" s="20" t="s">
        <v>7688</v>
      </c>
      <c r="J208" s="20"/>
      <c r="K208" s="169" t="s">
        <v>7124</v>
      </c>
      <c r="L208" s="169" t="s">
        <v>1737</v>
      </c>
      <c r="M208" s="169" t="s">
        <v>7110</v>
      </c>
      <c r="N208" s="169" t="s">
        <v>7680</v>
      </c>
      <c r="O208" s="169" t="s">
        <v>7689</v>
      </c>
      <c r="P208" s="191" t="n">
        <v>44404</v>
      </c>
      <c r="Q208" s="191" t="n">
        <v>44448</v>
      </c>
      <c r="R208" s="165" t="s">
        <v>7676</v>
      </c>
      <c r="S208" s="165" t="s">
        <v>7413</v>
      </c>
      <c r="T208" s="165" t="n">
        <v>1600</v>
      </c>
      <c r="U208" s="165" t="n">
        <v>680</v>
      </c>
      <c r="V208" s="165" t="n">
        <v>2520</v>
      </c>
      <c r="W208" s="165" t="s">
        <v>7414</v>
      </c>
      <c r="X208" s="165"/>
      <c r="Y208" s="192"/>
      <c r="Z208" s="192" t="n">
        <v>1</v>
      </c>
      <c r="AA208" s="184"/>
      <c r="AE208" s="94" t="e">
        <f aca="false" t="array" ref="AE208:AG208">_xlfn.torow(_xlfn.unique(_xlfn._xlws.filter(cat_table[Subsector],$E208=cat_table[Sector],"")))</f>
        <v>#NAME?</v>
      </c>
      <c r="AF208" s="94" t="e">
        <v>#NAME?</v>
      </c>
      <c r="AG208" s="94" t="e">
        <v>#NAME?</v>
      </c>
      <c r="AO208" s="94" t="e">
        <f aca="false" t="array" ref="AO208:AO208">_xlfn.torow(_xlfn.unique(_xlfn._xlws.filter(cat_table[Sub-subsector],($E208=cat_table[Sector])*($F208=cat_table[Subsector]),"")))</f>
        <v>#NAME?</v>
      </c>
    </row>
    <row r="209" customFormat="false" ht="40.5" hidden="false" customHeight="true" outlineLevel="0" collapsed="false">
      <c r="A209" s="165" t="s">
        <v>7690</v>
      </c>
      <c r="B209" s="20" t="str">
        <f aca="false">INDEX(Table2[], MATCH(L209, Location_ID!$D$2:$D$648, 0), 1)</f>
        <v>52c608e9-afae-4007-8d44-ae72baac0d71</v>
      </c>
      <c r="C209" s="165" t="s">
        <v>471</v>
      </c>
      <c r="D209" s="190" t="s">
        <v>249</v>
      </c>
      <c r="E209" s="20" t="s">
        <v>7127</v>
      </c>
      <c r="F209" s="20" t="s">
        <v>7610</v>
      </c>
      <c r="G209" s="20" t="s">
        <v>7611</v>
      </c>
      <c r="H209" s="20"/>
      <c r="I209" s="20" t="s">
        <v>7691</v>
      </c>
      <c r="J209" s="20"/>
      <c r="K209" s="169" t="s">
        <v>7124</v>
      </c>
      <c r="L209" s="169" t="s">
        <v>1737</v>
      </c>
      <c r="M209" s="169" t="s">
        <v>7110</v>
      </c>
      <c r="N209" s="169" t="s">
        <v>7680</v>
      </c>
      <c r="O209" s="169" t="s">
        <v>7692</v>
      </c>
      <c r="P209" s="191" t="n">
        <v>44404</v>
      </c>
      <c r="Q209" s="191" t="n">
        <v>44448</v>
      </c>
      <c r="R209" s="165" t="s">
        <v>7676</v>
      </c>
      <c r="S209" s="165" t="s">
        <v>7413</v>
      </c>
      <c r="T209" s="165" t="n">
        <v>900</v>
      </c>
      <c r="U209" s="165" t="n">
        <v>390</v>
      </c>
      <c r="V209" s="165" t="n">
        <v>1410</v>
      </c>
      <c r="W209" s="165" t="s">
        <v>7414</v>
      </c>
      <c r="X209" s="165"/>
      <c r="Y209" s="192"/>
      <c r="Z209" s="192" t="n">
        <v>1</v>
      </c>
      <c r="AA209" s="184"/>
      <c r="AE209" s="94" t="e">
        <f aca="false" t="array" ref="AE209:AG209">_xlfn.torow(_xlfn.unique(_xlfn._xlws.filter(cat_table[Subsector],$E209=cat_table[Sector],"")))</f>
        <v>#NAME?</v>
      </c>
      <c r="AF209" s="94" t="e">
        <v>#NAME?</v>
      </c>
      <c r="AG209" s="94" t="e">
        <v>#NAME?</v>
      </c>
      <c r="AO209" s="94" t="e">
        <f aca="false" t="array" ref="AO209:AO209">_xlfn.torow(_xlfn.unique(_xlfn._xlws.filter(cat_table[Sub-subsector],($E209=cat_table[Sector])*($F209=cat_table[Subsector]),"")))</f>
        <v>#NAME?</v>
      </c>
    </row>
    <row r="210" customFormat="false" ht="40.5" hidden="false" customHeight="true" outlineLevel="0" collapsed="false">
      <c r="A210" s="165" t="s">
        <v>7693</v>
      </c>
      <c r="B210" s="20" t="str">
        <f aca="false">INDEX(Table2[], MATCH(L210, Location_ID!$D$2:$D$648, 0), 1)</f>
        <v>52c608e9-afae-4007-8d44-ae72baac0d71</v>
      </c>
      <c r="C210" s="165" t="s">
        <v>471</v>
      </c>
      <c r="D210" s="190" t="s">
        <v>249</v>
      </c>
      <c r="E210" s="20" t="s">
        <v>7127</v>
      </c>
      <c r="F210" s="20" t="s">
        <v>7610</v>
      </c>
      <c r="G210" s="20" t="s">
        <v>7611</v>
      </c>
      <c r="H210" s="20"/>
      <c r="I210" s="20" t="s">
        <v>7691</v>
      </c>
      <c r="J210" s="20" t="s">
        <v>7694</v>
      </c>
      <c r="K210" s="169" t="s">
        <v>7124</v>
      </c>
      <c r="L210" s="169" t="s">
        <v>1737</v>
      </c>
      <c r="M210" s="169" t="s">
        <v>7110</v>
      </c>
      <c r="N210" s="169" t="s">
        <v>7680</v>
      </c>
      <c r="O210" s="169" t="s">
        <v>7695</v>
      </c>
      <c r="P210" s="191" t="n">
        <v>44404</v>
      </c>
      <c r="Q210" s="191" t="n">
        <v>44448</v>
      </c>
      <c r="R210" s="165" t="s">
        <v>7676</v>
      </c>
      <c r="S210" s="165" t="s">
        <v>7413</v>
      </c>
      <c r="T210" s="165" t="n">
        <v>480</v>
      </c>
      <c r="U210" s="165" t="n">
        <v>220</v>
      </c>
      <c r="V210" s="165" t="n">
        <v>740</v>
      </c>
      <c r="W210" s="165" t="s">
        <v>7414</v>
      </c>
      <c r="X210" s="165"/>
      <c r="Y210" s="192"/>
      <c r="Z210" s="192" t="n">
        <v>1</v>
      </c>
      <c r="AA210" s="184"/>
      <c r="AE210" s="94" t="e">
        <f aca="false" t="array" ref="AE210:AG210">_xlfn.torow(_xlfn.unique(_xlfn._xlws.filter(cat_table[Subsector],$E210=cat_table[Sector],"")))</f>
        <v>#NAME?</v>
      </c>
      <c r="AF210" s="94" t="e">
        <v>#NAME?</v>
      </c>
      <c r="AG210" s="94" t="e">
        <v>#NAME?</v>
      </c>
      <c r="AO210" s="94" t="e">
        <f aca="false" t="array" ref="AO210:AO210">_xlfn.torow(_xlfn.unique(_xlfn._xlws.filter(cat_table[Sub-subsector],($E210=cat_table[Sector])*($F210=cat_table[Subsector]),"")))</f>
        <v>#NAME?</v>
      </c>
    </row>
    <row r="211" customFormat="false" ht="40.5" hidden="false" customHeight="true" outlineLevel="0" collapsed="false">
      <c r="A211" s="165" t="s">
        <v>7696</v>
      </c>
      <c r="B211" s="20" t="str">
        <f aca="false">INDEX(Table2[], MATCH(L211, Location_ID!$D$2:$D$648, 0), 1)</f>
        <v>52c608e9-afae-4007-8d44-ae72baac0d71</v>
      </c>
      <c r="C211" s="165" t="s">
        <v>471</v>
      </c>
      <c r="D211" s="190" t="s">
        <v>249</v>
      </c>
      <c r="E211" s="20" t="s">
        <v>7631</v>
      </c>
      <c r="F211" s="20"/>
      <c r="G211" s="20"/>
      <c r="H211" s="20"/>
      <c r="I211" s="20" t="s">
        <v>7691</v>
      </c>
      <c r="J211" s="20" t="s">
        <v>7697</v>
      </c>
      <c r="K211" s="169" t="s">
        <v>7124</v>
      </c>
      <c r="L211" s="169" t="s">
        <v>1737</v>
      </c>
      <c r="M211" s="169" t="s">
        <v>7110</v>
      </c>
      <c r="N211" s="169" t="s">
        <v>7680</v>
      </c>
      <c r="O211" s="169" t="s">
        <v>7698</v>
      </c>
      <c r="P211" s="191" t="n">
        <v>44404</v>
      </c>
      <c r="Q211" s="191" t="n">
        <v>44448</v>
      </c>
      <c r="R211" s="165" t="s">
        <v>7676</v>
      </c>
      <c r="S211" s="165" t="s">
        <v>7413</v>
      </c>
      <c r="T211" s="165" t="n">
        <v>420</v>
      </c>
      <c r="U211" s="165" t="n">
        <v>180</v>
      </c>
      <c r="V211" s="165" t="n">
        <v>660</v>
      </c>
      <c r="W211" s="165" t="s">
        <v>7414</v>
      </c>
      <c r="X211" s="165"/>
      <c r="Y211" s="192"/>
      <c r="Z211" s="192" t="n">
        <v>1</v>
      </c>
      <c r="AA211" s="184"/>
      <c r="AE211" s="94" t="e">
        <f aca="false" t="array" ref="AE211:AI211">_xlfn.torow(_xlfn.unique(_xlfn._xlws.filter(cat_table[Subsector],$E211=cat_table[Sector],"")))</f>
        <v>#NAME?</v>
      </c>
      <c r="AF211" s="94" t="e">
        <v>#NAME?</v>
      </c>
      <c r="AG211" s="94" t="e">
        <v>#NAME?</v>
      </c>
      <c r="AH211" s="94" t="e">
        <v>#NAME?</v>
      </c>
      <c r="AI211" s="94" t="e">
        <v>#NAME?</v>
      </c>
      <c r="AO211" s="94" t="e">
        <f aca="false" t="array" ref="AO211:AO211">_xlfn.torow(_xlfn.unique(_xlfn._xlws.filter(cat_table[Sub-subsector],($E211=cat_table[Sector])*($F211=cat_table[Subsector]),"")))</f>
        <v>#NAME?</v>
      </c>
    </row>
    <row r="212" customFormat="false" ht="40.5" hidden="false" customHeight="true" outlineLevel="0" collapsed="false">
      <c r="A212" s="165" t="s">
        <v>7699</v>
      </c>
      <c r="B212" s="20" t="str">
        <f aca="false">INDEX(Table2[], MATCH(L212, Location_ID!$D$2:$D$648, 0), 1)</f>
        <v>52c608e9-afae-4007-8d44-ae72baac0d71</v>
      </c>
      <c r="C212" s="165" t="s">
        <v>471</v>
      </c>
      <c r="D212" s="190" t="s">
        <v>249</v>
      </c>
      <c r="E212" s="20" t="s">
        <v>7127</v>
      </c>
      <c r="F212" s="20" t="s">
        <v>7683</v>
      </c>
      <c r="G212" s="20"/>
      <c r="H212" s="20"/>
      <c r="I212" s="20" t="s">
        <v>7700</v>
      </c>
      <c r="J212" s="20" t="s">
        <v>7685</v>
      </c>
      <c r="K212" s="169" t="s">
        <v>7124</v>
      </c>
      <c r="L212" s="169" t="s">
        <v>1737</v>
      </c>
      <c r="M212" s="169" t="s">
        <v>7110</v>
      </c>
      <c r="N212" s="169" t="s">
        <v>7680</v>
      </c>
      <c r="O212" s="169" t="s">
        <v>7701</v>
      </c>
      <c r="P212" s="191" t="n">
        <v>44404</v>
      </c>
      <c r="Q212" s="191" t="n">
        <v>44448</v>
      </c>
      <c r="R212" s="165" t="s">
        <v>7676</v>
      </c>
      <c r="S212" s="165" t="s">
        <v>7413</v>
      </c>
      <c r="T212" s="165" t="n">
        <v>730</v>
      </c>
      <c r="U212" s="165" t="n">
        <v>320</v>
      </c>
      <c r="V212" s="165" t="n">
        <v>1140</v>
      </c>
      <c r="W212" s="165" t="s">
        <v>7414</v>
      </c>
      <c r="X212" s="165"/>
      <c r="Y212" s="192"/>
      <c r="Z212" s="192" t="n">
        <v>1</v>
      </c>
      <c r="AA212" s="184"/>
      <c r="AE212" s="94" t="e">
        <f aca="false" t="array" ref="AE212:AG212">_xlfn.torow(_xlfn.unique(_xlfn._xlws.filter(cat_table[Subsector],$E212=cat_table[Sector],"")))</f>
        <v>#NAME?</v>
      </c>
      <c r="AF212" s="94" t="e">
        <v>#NAME?</v>
      </c>
      <c r="AG212" s="94" t="e">
        <v>#NAME?</v>
      </c>
      <c r="AO212" s="94" t="e">
        <f aca="false" t="array" ref="AO212:AP212">_xlfn.torow(_xlfn.unique(_xlfn._xlws.filter(cat_table[Sub-subsector],($E212=cat_table[Sector])*($F212=cat_table[Subsector]),"")))</f>
        <v>#NAME?</v>
      </c>
      <c r="AP212" s="94" t="e">
        <v>#NAME?</v>
      </c>
    </row>
    <row r="213" customFormat="false" ht="40.5" hidden="false" customHeight="true" outlineLevel="0" collapsed="false">
      <c r="A213" s="165" t="s">
        <v>7702</v>
      </c>
      <c r="B213" s="20" t="str">
        <f aca="false">INDEX(Table2[], MATCH(L213, Location_ID!$D$2:$D$648, 0), 1)</f>
        <v>52c608e9-afae-4007-8d44-ae72baac0d71</v>
      </c>
      <c r="C213" s="165" t="s">
        <v>471</v>
      </c>
      <c r="D213" s="190" t="s">
        <v>249</v>
      </c>
      <c r="E213" s="20" t="s">
        <v>7134</v>
      </c>
      <c r="F213" s="20" t="s">
        <v>7135</v>
      </c>
      <c r="G213" s="20" t="s">
        <v>7136</v>
      </c>
      <c r="H213" s="20"/>
      <c r="I213" s="20" t="s">
        <v>7703</v>
      </c>
      <c r="J213" s="20" t="s">
        <v>7703</v>
      </c>
      <c r="K213" s="169" t="s">
        <v>7120</v>
      </c>
      <c r="L213" s="169" t="s">
        <v>1737</v>
      </c>
      <c r="M213" s="169" t="s">
        <v>7110</v>
      </c>
      <c r="N213" s="169" t="s">
        <v>7680</v>
      </c>
      <c r="O213" s="169" t="n">
        <v>1</v>
      </c>
      <c r="P213" s="191" t="n">
        <v>44404</v>
      </c>
      <c r="Q213" s="191" t="n">
        <v>44448</v>
      </c>
      <c r="R213" s="165" t="n">
        <v>1</v>
      </c>
      <c r="S213" s="165" t="s">
        <v>7122</v>
      </c>
      <c r="T213" s="165" t="n">
        <v>7.9</v>
      </c>
      <c r="U213" s="165" t="n">
        <v>2.6</v>
      </c>
      <c r="V213" s="165" t="n">
        <v>13.2</v>
      </c>
      <c r="W213" s="165" t="s">
        <v>7414</v>
      </c>
      <c r="X213" s="165"/>
      <c r="Y213" s="192"/>
      <c r="Z213" s="192" t="n">
        <v>0</v>
      </c>
      <c r="AA213" s="184"/>
      <c r="AE213" s="94" t="e">
        <f aca="false" t="array" ref="AE213:AK213">_xlfn.torow(_xlfn.unique(_xlfn._xlws.filter(cat_table[Subsector],$E213=cat_table[Sector],"")))</f>
        <v>#NAME?</v>
      </c>
      <c r="AF213" s="94" t="e">
        <v>#NAME?</v>
      </c>
      <c r="AG213" s="94" t="e">
        <v>#NAME?</v>
      </c>
      <c r="AH213" s="94" t="e">
        <v>#NAME?</v>
      </c>
      <c r="AI213" s="94" t="e">
        <v>#NAME?</v>
      </c>
      <c r="AJ213" s="94" t="e">
        <v>#NAME?</v>
      </c>
      <c r="AK213" s="94" t="e">
        <v>#NAME?</v>
      </c>
      <c r="AO213" s="94" t="e">
        <f aca="false" t="array" ref="AO213:AT213">_xlfn.torow(_xlfn.unique(_xlfn._xlws.filter(cat_table[Sub-subsector],($E213=cat_table[Sector])*($F213=cat_table[Subsector]),"")))</f>
        <v>#NAME?</v>
      </c>
      <c r="AP213" s="94" t="e">
        <v>#NAME?</v>
      </c>
      <c r="AQ213" s="94" t="e">
        <v>#NAME?</v>
      </c>
      <c r="AR213" s="94" t="e">
        <v>#NAME?</v>
      </c>
      <c r="AS213" s="94" t="e">
        <v>#NAME?</v>
      </c>
      <c r="AT213" s="94" t="e">
        <v>#NAME?</v>
      </c>
    </row>
    <row r="214" customFormat="false" ht="40.5" hidden="false" customHeight="true" outlineLevel="0" collapsed="false">
      <c r="A214" s="165" t="s">
        <v>7704</v>
      </c>
      <c r="B214" s="20" t="str">
        <f aca="false">INDEX(Table2[], MATCH(L214, Location_ID!$D$2:$D$648, 0), 1)</f>
        <v>52c608e9-afae-4007-8d44-ae72baac0d71</v>
      </c>
      <c r="C214" s="165" t="s">
        <v>471</v>
      </c>
      <c r="D214" s="190" t="s">
        <v>249</v>
      </c>
      <c r="E214" s="20" t="s">
        <v>7127</v>
      </c>
      <c r="F214" s="20" t="s">
        <v>7705</v>
      </c>
      <c r="G214" s="20" t="s">
        <v>7705</v>
      </c>
      <c r="H214" s="20"/>
      <c r="I214" s="20" t="s">
        <v>7706</v>
      </c>
      <c r="J214" s="20" t="s">
        <v>7706</v>
      </c>
      <c r="K214" s="169" t="s">
        <v>7120</v>
      </c>
      <c r="L214" s="169" t="s">
        <v>1737</v>
      </c>
      <c r="M214" s="169" t="s">
        <v>7110</v>
      </c>
      <c r="N214" s="169" t="s">
        <v>7680</v>
      </c>
      <c r="O214" s="169" t="n">
        <v>2</v>
      </c>
      <c r="P214" s="191" t="n">
        <v>44404</v>
      </c>
      <c r="Q214" s="191" t="n">
        <v>44448</v>
      </c>
      <c r="R214" s="165" t="n">
        <v>1</v>
      </c>
      <c r="S214" s="165" t="s">
        <v>7122</v>
      </c>
      <c r="T214" s="165" t="n">
        <v>6.7</v>
      </c>
      <c r="U214" s="165" t="n">
        <v>-6.3</v>
      </c>
      <c r="V214" s="165" t="n">
        <v>19.7</v>
      </c>
      <c r="W214" s="165" t="s">
        <v>7414</v>
      </c>
      <c r="X214" s="165"/>
      <c r="Y214" s="192"/>
      <c r="Z214" s="192" t="n">
        <v>0</v>
      </c>
      <c r="AA214" s="184"/>
      <c r="AE214" s="94" t="e">
        <f aca="false" t="array" ref="AE214:AG214">_xlfn.torow(_xlfn.unique(_xlfn._xlws.filter(cat_table[Subsector],$E214=cat_table[Sector],"")))</f>
        <v>#NAME?</v>
      </c>
      <c r="AF214" s="94" t="e">
        <v>#NAME?</v>
      </c>
      <c r="AG214" s="94" t="e">
        <v>#NAME?</v>
      </c>
      <c r="AO214" s="94" t="e">
        <f aca="false" t="array" ref="AO214:AO214">_xlfn.torow(_xlfn.unique(_xlfn._xlws.filter(cat_table[Sub-subsector],($E214=cat_table[Sector])*($F214=cat_table[Subsector]),"")))</f>
        <v>#NAME?</v>
      </c>
    </row>
    <row r="215" customFormat="false" ht="40.5" hidden="false" customHeight="true" outlineLevel="0" collapsed="false">
      <c r="A215" s="165" t="s">
        <v>7707</v>
      </c>
      <c r="B215" s="20" t="str">
        <f aca="false">INDEX(Table2[], MATCH(L215, Location_ID!$D$2:$D$648, 0), 1)</f>
        <v>52c608e9-afae-4007-8d44-ae72baac0d71</v>
      </c>
      <c r="C215" s="165" t="s">
        <v>471</v>
      </c>
      <c r="D215" s="190" t="s">
        <v>249</v>
      </c>
      <c r="E215" s="20" t="s">
        <v>7134</v>
      </c>
      <c r="F215" s="20" t="s">
        <v>7135</v>
      </c>
      <c r="G215" s="20" t="s">
        <v>7136</v>
      </c>
      <c r="H215" s="20"/>
      <c r="I215" s="20" t="s">
        <v>7703</v>
      </c>
      <c r="J215" s="20" t="s">
        <v>7703</v>
      </c>
      <c r="K215" s="169" t="s">
        <v>7120</v>
      </c>
      <c r="L215" s="169" t="s">
        <v>1737</v>
      </c>
      <c r="M215" s="169" t="s">
        <v>7110</v>
      </c>
      <c r="N215" s="169" t="s">
        <v>7680</v>
      </c>
      <c r="O215" s="169" t="n">
        <v>3</v>
      </c>
      <c r="P215" s="191" t="n">
        <v>44404</v>
      </c>
      <c r="Q215" s="191" t="n">
        <v>44448</v>
      </c>
      <c r="R215" s="165" t="n">
        <v>1</v>
      </c>
      <c r="S215" s="165" t="s">
        <v>7122</v>
      </c>
      <c r="T215" s="165" t="n">
        <v>3.1</v>
      </c>
      <c r="U215" s="165" t="n">
        <v>0.8</v>
      </c>
      <c r="V215" s="165" t="n">
        <v>5.4</v>
      </c>
      <c r="W215" s="165" t="s">
        <v>7414</v>
      </c>
      <c r="X215" s="165"/>
      <c r="Y215" s="192"/>
      <c r="Z215" s="192" t="n">
        <v>0</v>
      </c>
      <c r="AA215" s="184"/>
      <c r="AE215" s="94" t="e">
        <f aca="false" t="array" ref="AE215:AK215">_xlfn.torow(_xlfn.unique(_xlfn._xlws.filter(cat_table[Subsector],$E215=cat_table[Sector],"")))</f>
        <v>#NAME?</v>
      </c>
      <c r="AF215" s="94" t="e">
        <v>#NAME?</v>
      </c>
      <c r="AG215" s="94" t="e">
        <v>#NAME?</v>
      </c>
      <c r="AH215" s="94" t="e">
        <v>#NAME?</v>
      </c>
      <c r="AI215" s="94" t="e">
        <v>#NAME?</v>
      </c>
      <c r="AJ215" s="94" t="e">
        <v>#NAME?</v>
      </c>
      <c r="AK215" s="94" t="e">
        <v>#NAME?</v>
      </c>
      <c r="AO215" s="94" t="e">
        <f aca="false" t="array" ref="AO215:AT215">_xlfn.torow(_xlfn.unique(_xlfn._xlws.filter(cat_table[Sub-subsector],($E215=cat_table[Sector])*($F215=cat_table[Subsector]),"")))</f>
        <v>#NAME?</v>
      </c>
      <c r="AP215" s="94" t="e">
        <v>#NAME?</v>
      </c>
      <c r="AQ215" s="94" t="e">
        <v>#NAME?</v>
      </c>
      <c r="AR215" s="94" t="e">
        <v>#NAME?</v>
      </c>
      <c r="AS215" s="94" t="e">
        <v>#NAME?</v>
      </c>
      <c r="AT215" s="94" t="e">
        <v>#NAME?</v>
      </c>
    </row>
    <row r="216" customFormat="false" ht="40.5" hidden="false" customHeight="true" outlineLevel="0" collapsed="false">
      <c r="A216" s="165" t="s">
        <v>7708</v>
      </c>
      <c r="B216" s="20" t="str">
        <f aca="false">INDEX(Table2[], MATCH(L216, Location_ID!$D$2:$D$648, 0), 1)</f>
        <v>52c608e9-afae-4007-8d44-ae72baac0d71</v>
      </c>
      <c r="C216" s="165" t="s">
        <v>471</v>
      </c>
      <c r="D216" s="190" t="s">
        <v>249</v>
      </c>
      <c r="E216" s="20" t="s">
        <v>7134</v>
      </c>
      <c r="F216" s="20" t="s">
        <v>7135</v>
      </c>
      <c r="G216" s="20" t="s">
        <v>7136</v>
      </c>
      <c r="H216" s="20"/>
      <c r="I216" s="20" t="s">
        <v>7703</v>
      </c>
      <c r="J216" s="20" t="s">
        <v>7703</v>
      </c>
      <c r="K216" s="169" t="s">
        <v>7120</v>
      </c>
      <c r="L216" s="169" t="s">
        <v>1737</v>
      </c>
      <c r="M216" s="169" t="s">
        <v>7110</v>
      </c>
      <c r="N216" s="169" t="s">
        <v>7680</v>
      </c>
      <c r="O216" s="169" t="n">
        <v>4</v>
      </c>
      <c r="P216" s="191" t="n">
        <v>44404</v>
      </c>
      <c r="Q216" s="191" t="n">
        <v>44448</v>
      </c>
      <c r="R216" s="165" t="n">
        <v>1</v>
      </c>
      <c r="S216" s="165" t="s">
        <v>7122</v>
      </c>
      <c r="T216" s="165" t="n">
        <v>1.1</v>
      </c>
      <c r="U216" s="165" t="n">
        <v>0.4</v>
      </c>
      <c r="V216" s="165" t="n">
        <v>1.8</v>
      </c>
      <c r="W216" s="165" t="s">
        <v>7414</v>
      </c>
      <c r="X216" s="165"/>
      <c r="Y216" s="192"/>
      <c r="Z216" s="192" t="n">
        <v>0</v>
      </c>
      <c r="AA216" s="184"/>
      <c r="AE216" s="94" t="e">
        <f aca="false" t="array" ref="AE216:AK216">_xlfn.torow(_xlfn.unique(_xlfn._xlws.filter(cat_table[Subsector],$E216=cat_table[Sector],"")))</f>
        <v>#NAME?</v>
      </c>
      <c r="AF216" s="94" t="e">
        <v>#NAME?</v>
      </c>
      <c r="AG216" s="94" t="e">
        <v>#NAME?</v>
      </c>
      <c r="AH216" s="94" t="e">
        <v>#NAME?</v>
      </c>
      <c r="AI216" s="94" t="e">
        <v>#NAME?</v>
      </c>
      <c r="AJ216" s="94" t="e">
        <v>#NAME?</v>
      </c>
      <c r="AK216" s="94" t="e">
        <v>#NAME?</v>
      </c>
      <c r="AO216" s="94" t="e">
        <f aca="false" t="array" ref="AO216:AT216">_xlfn.torow(_xlfn.unique(_xlfn._xlws.filter(cat_table[Sub-subsector],($E216=cat_table[Sector])*($F216=cat_table[Subsector]),"")))</f>
        <v>#NAME?</v>
      </c>
      <c r="AP216" s="94" t="e">
        <v>#NAME?</v>
      </c>
      <c r="AQ216" s="94" t="e">
        <v>#NAME?</v>
      </c>
      <c r="AR216" s="94" t="e">
        <v>#NAME?</v>
      </c>
      <c r="AS216" s="94" t="e">
        <v>#NAME?</v>
      </c>
      <c r="AT216" s="94" t="e">
        <v>#NAME?</v>
      </c>
    </row>
    <row r="217" customFormat="false" ht="40.5" hidden="false" customHeight="true" outlineLevel="0" collapsed="false">
      <c r="A217" s="165" t="s">
        <v>7709</v>
      </c>
      <c r="B217" s="20" t="str">
        <f aca="false">INDEX(Table2[], MATCH(L217, Location_ID!$D$2:$D$648, 0), 1)</f>
        <v>52c608e9-afae-4007-8d44-ae72baac0d71</v>
      </c>
      <c r="C217" s="165" t="s">
        <v>471</v>
      </c>
      <c r="D217" s="190" t="s">
        <v>249</v>
      </c>
      <c r="E217" s="20" t="s">
        <v>43</v>
      </c>
      <c r="F217" s="20"/>
      <c r="G217" s="20"/>
      <c r="H217" s="20"/>
      <c r="I217" s="20" t="s">
        <v>7710</v>
      </c>
      <c r="J217" s="20" t="s">
        <v>7711</v>
      </c>
      <c r="K217" s="169" t="s">
        <v>7120</v>
      </c>
      <c r="L217" s="169" t="s">
        <v>1737</v>
      </c>
      <c r="M217" s="169" t="s">
        <v>7110</v>
      </c>
      <c r="N217" s="169" t="s">
        <v>7680</v>
      </c>
      <c r="O217" s="169" t="n">
        <v>5</v>
      </c>
      <c r="P217" s="191" t="n">
        <v>44404</v>
      </c>
      <c r="Q217" s="191" t="n">
        <v>44448</v>
      </c>
      <c r="R217" s="165" t="n">
        <v>1</v>
      </c>
      <c r="S217" s="165" t="s">
        <v>7122</v>
      </c>
      <c r="T217" s="165" t="n">
        <v>8.4</v>
      </c>
      <c r="U217" s="165" t="n">
        <v>5.9</v>
      </c>
      <c r="V217" s="165" t="n">
        <v>10.9</v>
      </c>
      <c r="W217" s="165" t="s">
        <v>7414</v>
      </c>
      <c r="X217" s="165"/>
      <c r="Y217" s="192"/>
      <c r="Z217" s="192" t="n">
        <v>0</v>
      </c>
      <c r="AA217" s="184"/>
      <c r="AE217" s="94" t="e">
        <f aca="false" t="array" ref="AE217:AN217">_xlfn.torow(_xlfn.unique(_xlfn._xlws.filter(cat_table[Subsector],$E217=cat_table[Sector],"")))</f>
        <v>#NAME?</v>
      </c>
      <c r="AF217" s="94" t="e">
        <v>#NAME?</v>
      </c>
      <c r="AG217" s="94" t="e">
        <v>#NAME?</v>
      </c>
      <c r="AH217" s="94" t="e">
        <v>#NAME?</v>
      </c>
      <c r="AI217" s="94" t="e">
        <v>#NAME?</v>
      </c>
      <c r="AJ217" s="94" t="e">
        <v>#NAME?</v>
      </c>
      <c r="AK217" s="94" t="e">
        <v>#NAME?</v>
      </c>
      <c r="AL217" s="94" t="e">
        <v>#NAME?</v>
      </c>
      <c r="AM217" s="94" t="e">
        <v>#NAME?</v>
      </c>
      <c r="AN217" s="94" t="e">
        <v>#NAME?</v>
      </c>
      <c r="AO217" s="94" t="e">
        <f aca="false" t="array" ref="AO217:AO217">_xlfn.torow(_xlfn.unique(_xlfn._xlws.filter(cat_table[Sub-subsector],($E217=cat_table[Sector])*($F217=cat_table[Subsector]),"")))</f>
        <v>#NAME?</v>
      </c>
    </row>
    <row r="218" customFormat="false" ht="40.5" hidden="false" customHeight="true" outlineLevel="0" collapsed="false">
      <c r="A218" s="165" t="s">
        <v>7712</v>
      </c>
      <c r="B218" s="20" t="str">
        <f aca="false">INDEX(Table2[], MATCH(L218, Location_ID!$D$2:$D$648, 0), 1)</f>
        <v>52c608e9-afae-4007-8d44-ae72baac0d71</v>
      </c>
      <c r="C218" s="165" t="s">
        <v>471</v>
      </c>
      <c r="D218" s="190" t="s">
        <v>249</v>
      </c>
      <c r="E218" s="20" t="s">
        <v>7134</v>
      </c>
      <c r="F218" s="20" t="s">
        <v>7135</v>
      </c>
      <c r="G218" s="20" t="s">
        <v>7136</v>
      </c>
      <c r="H218" s="20"/>
      <c r="I218" s="20" t="s">
        <v>7703</v>
      </c>
      <c r="J218" s="20" t="s">
        <v>7703</v>
      </c>
      <c r="K218" s="169" t="s">
        <v>7120</v>
      </c>
      <c r="L218" s="169" t="s">
        <v>1737</v>
      </c>
      <c r="M218" s="169" t="s">
        <v>7110</v>
      </c>
      <c r="N218" s="169" t="s">
        <v>7680</v>
      </c>
      <c r="O218" s="169" t="n">
        <v>6</v>
      </c>
      <c r="P218" s="191" t="n">
        <v>44404</v>
      </c>
      <c r="Q218" s="191" t="n">
        <v>44448</v>
      </c>
      <c r="R218" s="165" t="n">
        <v>1</v>
      </c>
      <c r="S218" s="165" t="s">
        <v>7122</v>
      </c>
      <c r="T218" s="165" t="n">
        <v>6.6</v>
      </c>
      <c r="U218" s="165" t="n">
        <v>-6.4</v>
      </c>
      <c r="V218" s="165" t="n">
        <v>19.6</v>
      </c>
      <c r="W218" s="165" t="s">
        <v>7414</v>
      </c>
      <c r="X218" s="165"/>
      <c r="Y218" s="192"/>
      <c r="Z218" s="192" t="n">
        <v>0</v>
      </c>
      <c r="AA218" s="184"/>
      <c r="AE218" s="94" t="e">
        <f aca="false" t="array" ref="AE218:AK218">_xlfn.torow(_xlfn.unique(_xlfn._xlws.filter(cat_table[Subsector],$E218=cat_table[Sector],"")))</f>
        <v>#NAME?</v>
      </c>
      <c r="AF218" s="94" t="e">
        <v>#NAME?</v>
      </c>
      <c r="AG218" s="94" t="e">
        <v>#NAME?</v>
      </c>
      <c r="AH218" s="94" t="e">
        <v>#NAME?</v>
      </c>
      <c r="AI218" s="94" t="e">
        <v>#NAME?</v>
      </c>
      <c r="AJ218" s="94" t="e">
        <v>#NAME?</v>
      </c>
      <c r="AK218" s="94" t="e">
        <v>#NAME?</v>
      </c>
      <c r="AO218" s="94" t="e">
        <f aca="false" t="array" ref="AO218:AT218">_xlfn.torow(_xlfn.unique(_xlfn._xlws.filter(cat_table[Sub-subsector],($E218=cat_table[Sector])*($F218=cat_table[Subsector]),"")))</f>
        <v>#NAME?</v>
      </c>
      <c r="AP218" s="94" t="e">
        <v>#NAME?</v>
      </c>
      <c r="AQ218" s="94" t="e">
        <v>#NAME?</v>
      </c>
      <c r="AR218" s="94" t="e">
        <v>#NAME?</v>
      </c>
      <c r="AS218" s="94" t="e">
        <v>#NAME?</v>
      </c>
      <c r="AT218" s="94" t="e">
        <v>#NAME?</v>
      </c>
    </row>
    <row r="219" customFormat="false" ht="40.5" hidden="false" customHeight="true" outlineLevel="0" collapsed="false">
      <c r="A219" s="165" t="s">
        <v>7713</v>
      </c>
      <c r="B219" s="20" t="str">
        <f aca="false">INDEX(Table2[], MATCH(L219, Location_ID!$D$2:$D$648, 0), 1)</f>
        <v>52c608e9-afae-4007-8d44-ae72baac0d71</v>
      </c>
      <c r="C219" s="165" t="s">
        <v>471</v>
      </c>
      <c r="D219" s="190" t="s">
        <v>249</v>
      </c>
      <c r="E219" s="20" t="s">
        <v>7134</v>
      </c>
      <c r="F219" s="20" t="s">
        <v>7135</v>
      </c>
      <c r="G219" s="20" t="s">
        <v>7136</v>
      </c>
      <c r="H219" s="20"/>
      <c r="I219" s="20" t="s">
        <v>7703</v>
      </c>
      <c r="J219" s="20" t="s">
        <v>7703</v>
      </c>
      <c r="K219" s="169" t="s">
        <v>7120</v>
      </c>
      <c r="L219" s="169" t="s">
        <v>1737</v>
      </c>
      <c r="M219" s="169" t="s">
        <v>7110</v>
      </c>
      <c r="N219" s="169" t="s">
        <v>7680</v>
      </c>
      <c r="O219" s="169" t="n">
        <v>7</v>
      </c>
      <c r="P219" s="191" t="n">
        <v>44404</v>
      </c>
      <c r="Q219" s="191" t="n">
        <v>44448</v>
      </c>
      <c r="R219" s="165" t="n">
        <v>1</v>
      </c>
      <c r="S219" s="165" t="s">
        <v>7122</v>
      </c>
      <c r="T219" s="165" t="n">
        <v>4.5</v>
      </c>
      <c r="U219" s="165" t="n">
        <v>0.1</v>
      </c>
      <c r="V219" s="165" t="n">
        <v>8.9</v>
      </c>
      <c r="W219" s="165" t="s">
        <v>7414</v>
      </c>
      <c r="X219" s="165"/>
      <c r="Y219" s="192"/>
      <c r="Z219" s="192" t="n">
        <v>0</v>
      </c>
      <c r="AA219" s="184"/>
      <c r="AE219" s="94" t="e">
        <f aca="false" t="array" ref="AE219:AK219">_xlfn.torow(_xlfn.unique(_xlfn._xlws.filter(cat_table[Subsector],$E219=cat_table[Sector],"")))</f>
        <v>#NAME?</v>
      </c>
      <c r="AF219" s="94" t="e">
        <v>#NAME?</v>
      </c>
      <c r="AG219" s="94" t="e">
        <v>#NAME?</v>
      </c>
      <c r="AH219" s="94" t="e">
        <v>#NAME?</v>
      </c>
      <c r="AI219" s="94" t="e">
        <v>#NAME?</v>
      </c>
      <c r="AJ219" s="94" t="e">
        <v>#NAME?</v>
      </c>
      <c r="AK219" s="94" t="e">
        <v>#NAME?</v>
      </c>
      <c r="AO219" s="94" t="e">
        <f aca="false" t="array" ref="AO219:AT219">_xlfn.torow(_xlfn.unique(_xlfn._xlws.filter(cat_table[Sub-subsector],($E219=cat_table[Sector])*($F219=cat_table[Subsector]),"")))</f>
        <v>#NAME?</v>
      </c>
      <c r="AP219" s="94" t="e">
        <v>#NAME?</v>
      </c>
      <c r="AQ219" s="94" t="e">
        <v>#NAME?</v>
      </c>
      <c r="AR219" s="94" t="e">
        <v>#NAME?</v>
      </c>
      <c r="AS219" s="94" t="e">
        <v>#NAME?</v>
      </c>
      <c r="AT219" s="94" t="e">
        <v>#NAME?</v>
      </c>
    </row>
    <row r="220" customFormat="false" ht="40.5" hidden="false" customHeight="true" outlineLevel="0" collapsed="false">
      <c r="A220" s="194" t="s">
        <v>7714</v>
      </c>
      <c r="B220" s="20" t="str">
        <f aca="false">INDEX(Table2[], MATCH(L220, Location_ID!$D$2:$D$648, 0), 1)</f>
        <v>eff8cf8b-e109-4d63-8ccd-e77ad73cd3c1</v>
      </c>
      <c r="C220" s="194" t="s">
        <v>458</v>
      </c>
      <c r="D220" s="195" t="s">
        <v>249</v>
      </c>
      <c r="E220" s="193" t="s">
        <v>7134</v>
      </c>
      <c r="F220" s="193" t="s">
        <v>7135</v>
      </c>
      <c r="G220" s="193" t="s">
        <v>7591</v>
      </c>
      <c r="H220" s="196"/>
      <c r="I220" s="193" t="s">
        <v>7715</v>
      </c>
      <c r="J220" s="193" t="s">
        <v>7716</v>
      </c>
      <c r="K220" s="197" t="s">
        <v>7124</v>
      </c>
      <c r="L220" s="197" t="s">
        <v>1743</v>
      </c>
      <c r="M220" s="197" t="s">
        <v>7110</v>
      </c>
      <c r="N220" s="197" t="s">
        <v>7717</v>
      </c>
      <c r="O220" s="197" t="s">
        <v>7718</v>
      </c>
      <c r="P220" s="198" t="n">
        <v>43466</v>
      </c>
      <c r="Q220" s="198" t="n">
        <v>43769</v>
      </c>
      <c r="R220" s="194" t="s">
        <v>7719</v>
      </c>
      <c r="S220" s="194" t="s">
        <v>7127</v>
      </c>
      <c r="T220" s="194" t="n">
        <v>681</v>
      </c>
      <c r="U220" s="194"/>
      <c r="V220" s="194"/>
      <c r="W220" s="194" t="s">
        <v>7720</v>
      </c>
      <c r="X220" s="199"/>
      <c r="Y220" s="199"/>
      <c r="Z220" s="199" t="n">
        <v>1</v>
      </c>
      <c r="AA220" s="184"/>
      <c r="AE220" s="94" t="e">
        <f aca="false" t="array" ref="AE220:AK220">_xlfn.torow(_xlfn.unique(_xlfn._xlws.filter(cat_table[Subsector],$E220=cat_table[Sector],"")))</f>
        <v>#NAME?</v>
      </c>
      <c r="AF220" s="94" t="e">
        <v>#NAME?</v>
      </c>
      <c r="AG220" s="94" t="e">
        <v>#NAME?</v>
      </c>
      <c r="AH220" s="94" t="e">
        <v>#NAME?</v>
      </c>
      <c r="AI220" s="94" t="e">
        <v>#NAME?</v>
      </c>
      <c r="AJ220" s="94" t="e">
        <v>#NAME?</v>
      </c>
      <c r="AK220" s="94" t="e">
        <v>#NAME?</v>
      </c>
      <c r="AO220" s="94" t="e">
        <f aca="false" t="array" ref="AO220:AT220">_xlfn.torow(_xlfn.unique(_xlfn._xlws.filter(cat_table[Sub-subsector],($E220=cat_table[Sector])*($F220=cat_table[Subsector]),"")))</f>
        <v>#NAME?</v>
      </c>
      <c r="AP220" s="94" t="e">
        <v>#NAME?</v>
      </c>
      <c r="AQ220" s="94" t="e">
        <v>#NAME?</v>
      </c>
      <c r="AR220" s="94" t="e">
        <v>#NAME?</v>
      </c>
      <c r="AS220" s="94" t="e">
        <v>#NAME?</v>
      </c>
      <c r="AT220" s="94" t="e">
        <v>#NAME?</v>
      </c>
    </row>
    <row r="221" customFormat="false" ht="40.5" hidden="false" customHeight="true" outlineLevel="0" collapsed="false">
      <c r="A221" s="194" t="s">
        <v>7721</v>
      </c>
      <c r="B221" s="20" t="str">
        <f aca="false">INDEX(Table2[], MATCH(L221, Location_ID!$D$2:$D$648, 0), 1)</f>
        <v>007d8757-504a-486d-a922-0bee758b05e3</v>
      </c>
      <c r="C221" s="194" t="s">
        <v>458</v>
      </c>
      <c r="D221" s="195" t="s">
        <v>249</v>
      </c>
      <c r="E221" s="193" t="s">
        <v>7134</v>
      </c>
      <c r="F221" s="193" t="s">
        <v>7135</v>
      </c>
      <c r="G221" s="193" t="s">
        <v>7591</v>
      </c>
      <c r="H221" s="196"/>
      <c r="I221" s="193" t="s">
        <v>7715</v>
      </c>
      <c r="J221" s="193" t="s">
        <v>7716</v>
      </c>
      <c r="K221" s="197" t="s">
        <v>7124</v>
      </c>
      <c r="L221" s="197" t="s">
        <v>1740</v>
      </c>
      <c r="M221" s="197" t="s">
        <v>7110</v>
      </c>
      <c r="N221" s="197" t="s">
        <v>7722</v>
      </c>
      <c r="O221" s="197" t="s">
        <v>7718</v>
      </c>
      <c r="P221" s="198" t="n">
        <v>43697</v>
      </c>
      <c r="Q221" s="198" t="n">
        <v>43706</v>
      </c>
      <c r="R221" s="194" t="s">
        <v>7719</v>
      </c>
      <c r="S221" s="194" t="s">
        <v>7127</v>
      </c>
      <c r="T221" s="194" t="n">
        <v>737</v>
      </c>
      <c r="U221" s="194"/>
      <c r="V221" s="194"/>
      <c r="W221" s="194" t="s">
        <v>7720</v>
      </c>
      <c r="X221" s="199"/>
      <c r="Y221" s="199"/>
      <c r="Z221" s="199" t="n">
        <v>1</v>
      </c>
      <c r="AA221" s="184"/>
      <c r="AE221" s="94" t="e">
        <f aca="false" t="array" ref="AE221:AK221">_xlfn.torow(_xlfn.unique(_xlfn._xlws.filter(cat_table[Subsector],$E221=cat_table[Sector],"")))</f>
        <v>#NAME?</v>
      </c>
      <c r="AF221" s="94" t="e">
        <v>#NAME?</v>
      </c>
      <c r="AG221" s="94" t="e">
        <v>#NAME?</v>
      </c>
      <c r="AH221" s="94" t="e">
        <v>#NAME?</v>
      </c>
      <c r="AI221" s="94" t="e">
        <v>#NAME?</v>
      </c>
      <c r="AJ221" s="94" t="e">
        <v>#NAME?</v>
      </c>
      <c r="AK221" s="94" t="e">
        <v>#NAME?</v>
      </c>
      <c r="AO221" s="94" t="e">
        <f aca="false" t="array" ref="AO221:AT221">_xlfn.torow(_xlfn.unique(_xlfn._xlws.filter(cat_table[Sub-subsector],($E221=cat_table[Sector])*($F221=cat_table[Subsector]),"")))</f>
        <v>#NAME?</v>
      </c>
      <c r="AP221" s="94" t="e">
        <v>#NAME?</v>
      </c>
      <c r="AQ221" s="94" t="e">
        <v>#NAME?</v>
      </c>
      <c r="AR221" s="94" t="e">
        <v>#NAME?</v>
      </c>
      <c r="AS221" s="94" t="e">
        <v>#NAME?</v>
      </c>
      <c r="AT221" s="94" t="e">
        <v>#NAME?</v>
      </c>
    </row>
    <row r="222" customFormat="false" ht="40.5" hidden="false" customHeight="true" outlineLevel="0" collapsed="false">
      <c r="A222" s="194" t="s">
        <v>7723</v>
      </c>
      <c r="B222" s="20" t="str">
        <f aca="false">INDEX(Table2[], MATCH(L222, Location_ID!$D$2:$D$648, 0), 1)</f>
        <v>d9321156-1201-4a93-8973-e3b8136391bc</v>
      </c>
      <c r="C222" s="194" t="s">
        <v>458</v>
      </c>
      <c r="D222" s="195" t="s">
        <v>249</v>
      </c>
      <c r="E222" s="193" t="s">
        <v>7134</v>
      </c>
      <c r="F222" s="193" t="s">
        <v>7135</v>
      </c>
      <c r="G222" s="193" t="s">
        <v>7591</v>
      </c>
      <c r="H222" s="196"/>
      <c r="I222" s="193" t="s">
        <v>7715</v>
      </c>
      <c r="J222" s="193" t="s">
        <v>7716</v>
      </c>
      <c r="K222" s="197" t="s">
        <v>7124</v>
      </c>
      <c r="L222" s="197" t="s">
        <v>1746</v>
      </c>
      <c r="M222" s="197" t="s">
        <v>7110</v>
      </c>
      <c r="N222" s="197" t="s">
        <v>7724</v>
      </c>
      <c r="O222" s="197" t="s">
        <v>7718</v>
      </c>
      <c r="P222" s="198" t="n">
        <v>43318</v>
      </c>
      <c r="Q222" s="198" t="n">
        <v>43376</v>
      </c>
      <c r="R222" s="194" t="s">
        <v>7719</v>
      </c>
      <c r="S222" s="194" t="s">
        <v>7127</v>
      </c>
      <c r="T222" s="194" t="n">
        <v>61</v>
      </c>
      <c r="U222" s="194"/>
      <c r="V222" s="194"/>
      <c r="W222" s="194" t="s">
        <v>7720</v>
      </c>
      <c r="X222" s="199"/>
      <c r="Y222" s="199"/>
      <c r="Z222" s="199" t="n">
        <v>1</v>
      </c>
      <c r="AA222" s="184"/>
      <c r="AE222" s="94" t="e">
        <f aca="false" t="array" ref="AE222:AK222">_xlfn.torow(_xlfn.unique(_xlfn._xlws.filter(cat_table[Subsector],$E222=cat_table[Sector],"")))</f>
        <v>#NAME?</v>
      </c>
      <c r="AF222" s="94" t="e">
        <v>#NAME?</v>
      </c>
      <c r="AG222" s="94" t="e">
        <v>#NAME?</v>
      </c>
      <c r="AH222" s="94" t="e">
        <v>#NAME?</v>
      </c>
      <c r="AI222" s="94" t="e">
        <v>#NAME?</v>
      </c>
      <c r="AJ222" s="94" t="e">
        <v>#NAME?</v>
      </c>
      <c r="AK222" s="94" t="e">
        <v>#NAME?</v>
      </c>
      <c r="AO222" s="94" t="e">
        <f aca="false" t="array" ref="AO222:AT222">_xlfn.torow(_xlfn.unique(_xlfn._xlws.filter(cat_table[Sub-subsector],($E222=cat_table[Sector])*($F222=cat_table[Subsector]),"")))</f>
        <v>#NAME?</v>
      </c>
      <c r="AP222" s="94" t="e">
        <v>#NAME?</v>
      </c>
      <c r="AQ222" s="94" t="e">
        <v>#NAME?</v>
      </c>
      <c r="AR222" s="94" t="e">
        <v>#NAME?</v>
      </c>
      <c r="AS222" s="94" t="e">
        <v>#NAME?</v>
      </c>
      <c r="AT222" s="94" t="e">
        <v>#NAME?</v>
      </c>
    </row>
    <row r="223" customFormat="false" ht="40.5" hidden="false" customHeight="true" outlineLevel="0" collapsed="false">
      <c r="A223" s="194" t="s">
        <v>7725</v>
      </c>
      <c r="B223" s="20" t="str">
        <f aca="false">INDEX(Table2[], MATCH(L223, Location_ID!$D$2:$D$648, 0), 1)</f>
        <v>52c608e9-afae-4007-8d44-ae72baac0d71</v>
      </c>
      <c r="C223" s="194" t="s">
        <v>458</v>
      </c>
      <c r="D223" s="195" t="s">
        <v>249</v>
      </c>
      <c r="E223" s="193" t="s">
        <v>7134</v>
      </c>
      <c r="F223" s="193" t="s">
        <v>7135</v>
      </c>
      <c r="G223" s="193" t="s">
        <v>7591</v>
      </c>
      <c r="H223" s="196"/>
      <c r="I223" s="193" t="s">
        <v>7715</v>
      </c>
      <c r="J223" s="193" t="s">
        <v>7716</v>
      </c>
      <c r="K223" s="197" t="s">
        <v>7124</v>
      </c>
      <c r="L223" s="197" t="s">
        <v>1737</v>
      </c>
      <c r="M223" s="197" t="s">
        <v>7110</v>
      </c>
      <c r="N223" s="197" t="s">
        <v>7726</v>
      </c>
      <c r="O223" s="197" t="s">
        <v>7718</v>
      </c>
      <c r="P223" s="198" t="n">
        <v>43374</v>
      </c>
      <c r="Q223" s="198" t="n">
        <v>43434</v>
      </c>
      <c r="R223" s="194" t="s">
        <v>7719</v>
      </c>
      <c r="S223" s="194" t="s">
        <v>7127</v>
      </c>
      <c r="T223" s="194" t="n">
        <v>1384</v>
      </c>
      <c r="U223" s="194"/>
      <c r="V223" s="194"/>
      <c r="W223" s="194" t="s">
        <v>7720</v>
      </c>
      <c r="X223" s="199"/>
      <c r="Y223" s="199"/>
      <c r="Z223" s="199" t="n">
        <v>1</v>
      </c>
      <c r="AA223" s="184"/>
      <c r="AE223" s="94" t="e">
        <f aca="false" t="array" ref="AE223:AK223">_xlfn.torow(_xlfn.unique(_xlfn._xlws.filter(cat_table[Subsector],$E223=cat_table[Sector],"")))</f>
        <v>#NAME?</v>
      </c>
      <c r="AF223" s="94" t="e">
        <v>#NAME?</v>
      </c>
      <c r="AG223" s="94" t="e">
        <v>#NAME?</v>
      </c>
      <c r="AH223" s="94" t="e">
        <v>#NAME?</v>
      </c>
      <c r="AI223" s="94" t="e">
        <v>#NAME?</v>
      </c>
      <c r="AJ223" s="94" t="e">
        <v>#NAME?</v>
      </c>
      <c r="AK223" s="94" t="e">
        <v>#NAME?</v>
      </c>
      <c r="AO223" s="94" t="e">
        <f aca="false" t="array" ref="AO223:AT223">_xlfn.torow(_xlfn.unique(_xlfn._xlws.filter(cat_table[Sub-subsector],($E223=cat_table[Sector])*($F223=cat_table[Subsector]),"")))</f>
        <v>#NAME?</v>
      </c>
      <c r="AP223" s="94" t="e">
        <v>#NAME?</v>
      </c>
      <c r="AQ223" s="94" t="e">
        <v>#NAME?</v>
      </c>
      <c r="AR223" s="94" t="e">
        <v>#NAME?</v>
      </c>
      <c r="AS223" s="94" t="e">
        <v>#NAME?</v>
      </c>
      <c r="AT223" s="94" t="e">
        <v>#NAME?</v>
      </c>
    </row>
    <row r="224" customFormat="false" ht="40.5" hidden="false" customHeight="true" outlineLevel="0" collapsed="false">
      <c r="A224" s="194" t="s">
        <v>7727</v>
      </c>
      <c r="B224" s="20" t="str">
        <f aca="false">INDEX(Table2[], MATCH(L224, Location_ID!$D$2:$D$648, 0), 1)</f>
        <v>7df53376-baf3-4450-a468-b9f388e139d0</v>
      </c>
      <c r="C224" s="194" t="s">
        <v>458</v>
      </c>
      <c r="D224" s="195" t="s">
        <v>249</v>
      </c>
      <c r="E224" s="193" t="s">
        <v>7134</v>
      </c>
      <c r="F224" s="193" t="s">
        <v>7135</v>
      </c>
      <c r="G224" s="193" t="s">
        <v>7591</v>
      </c>
      <c r="H224" s="196"/>
      <c r="I224" s="193" t="s">
        <v>7715</v>
      </c>
      <c r="J224" s="193" t="s">
        <v>7716</v>
      </c>
      <c r="K224" s="197" t="s">
        <v>7124</v>
      </c>
      <c r="L224" s="197" t="s">
        <v>1749</v>
      </c>
      <c r="M224" s="197" t="s">
        <v>7110</v>
      </c>
      <c r="N224" s="197" t="s">
        <v>7728</v>
      </c>
      <c r="O224" s="197" t="s">
        <v>7718</v>
      </c>
      <c r="P224" s="198" t="n">
        <v>43101</v>
      </c>
      <c r="Q224" s="198" t="n">
        <v>43465</v>
      </c>
      <c r="R224" s="194" t="s">
        <v>7719</v>
      </c>
      <c r="S224" s="194" t="s">
        <v>7127</v>
      </c>
      <c r="T224" s="194" t="n">
        <v>750</v>
      </c>
      <c r="U224" s="194"/>
      <c r="V224" s="194"/>
      <c r="W224" s="194" t="s">
        <v>7720</v>
      </c>
      <c r="X224" s="199"/>
      <c r="Y224" s="199"/>
      <c r="Z224" s="199" t="n">
        <v>1</v>
      </c>
      <c r="AA224" s="184"/>
      <c r="AE224" s="94" t="e">
        <f aca="false" t="array" ref="AE224:AK224">_xlfn.torow(_xlfn.unique(_xlfn._xlws.filter(cat_table[Subsector],$E224=cat_table[Sector],"")))</f>
        <v>#NAME?</v>
      </c>
      <c r="AF224" s="94" t="e">
        <v>#NAME?</v>
      </c>
      <c r="AG224" s="94" t="e">
        <v>#NAME?</v>
      </c>
      <c r="AH224" s="94" t="e">
        <v>#NAME?</v>
      </c>
      <c r="AI224" s="94" t="e">
        <v>#NAME?</v>
      </c>
      <c r="AJ224" s="94" t="e">
        <v>#NAME?</v>
      </c>
      <c r="AK224" s="94" t="e">
        <v>#NAME?</v>
      </c>
      <c r="AO224" s="94" t="e">
        <f aca="false" t="array" ref="AO224:AT224">_xlfn.torow(_xlfn.unique(_xlfn._xlws.filter(cat_table[Sub-subsector],($E224=cat_table[Sector])*($F224=cat_table[Subsector]),"")))</f>
        <v>#NAME?</v>
      </c>
      <c r="AP224" s="94" t="e">
        <v>#NAME?</v>
      </c>
      <c r="AQ224" s="94" t="e">
        <v>#NAME?</v>
      </c>
      <c r="AR224" s="94" t="e">
        <v>#NAME?</v>
      </c>
      <c r="AS224" s="94" t="e">
        <v>#NAME?</v>
      </c>
      <c r="AT224" s="94" t="e">
        <v>#NAME?</v>
      </c>
    </row>
    <row r="225" customFormat="false" ht="40.5" hidden="false" customHeight="true" outlineLevel="0" collapsed="false">
      <c r="A225" s="194" t="s">
        <v>7729</v>
      </c>
      <c r="B225" s="20" t="str">
        <f aca="false">INDEX(Table2[], MATCH(L225, Location_ID!$D$2:$D$648, 0), 1)</f>
        <v>b1ef0210-3fa5-4bcd-9364-e96e02af4971</v>
      </c>
      <c r="C225" s="194" t="s">
        <v>458</v>
      </c>
      <c r="D225" s="195" t="s">
        <v>249</v>
      </c>
      <c r="E225" s="193" t="s">
        <v>7134</v>
      </c>
      <c r="F225" s="193" t="s">
        <v>7135</v>
      </c>
      <c r="G225" s="193" t="s">
        <v>7591</v>
      </c>
      <c r="H225" s="196"/>
      <c r="I225" s="193" t="s">
        <v>7715</v>
      </c>
      <c r="J225" s="193" t="s">
        <v>7716</v>
      </c>
      <c r="K225" s="197" t="s">
        <v>7124</v>
      </c>
      <c r="L225" s="197" t="s">
        <v>1744</v>
      </c>
      <c r="M225" s="197" t="s">
        <v>7110</v>
      </c>
      <c r="N225" s="197" t="s">
        <v>7730</v>
      </c>
      <c r="O225" s="197" t="s">
        <v>7718</v>
      </c>
      <c r="P225" s="198" t="n">
        <v>43221</v>
      </c>
      <c r="Q225" s="198" t="n">
        <v>43769</v>
      </c>
      <c r="R225" s="194" t="s">
        <v>7719</v>
      </c>
      <c r="S225" s="194" t="s">
        <v>7127</v>
      </c>
      <c r="T225" s="194" t="n">
        <v>11263</v>
      </c>
      <c r="U225" s="194"/>
      <c r="V225" s="194"/>
      <c r="W225" s="194" t="s">
        <v>7720</v>
      </c>
      <c r="X225" s="199"/>
      <c r="Y225" s="199"/>
      <c r="Z225" s="199" t="n">
        <v>1</v>
      </c>
      <c r="AA225" s="184"/>
      <c r="AE225" s="94" t="e">
        <f aca="false" t="array" ref="AE225:AK225">_xlfn.torow(_xlfn.unique(_xlfn._xlws.filter(cat_table[Subsector],$E225=cat_table[Sector],"")))</f>
        <v>#NAME?</v>
      </c>
      <c r="AF225" s="94" t="e">
        <v>#NAME?</v>
      </c>
      <c r="AG225" s="94" t="e">
        <v>#NAME?</v>
      </c>
      <c r="AH225" s="94" t="e">
        <v>#NAME?</v>
      </c>
      <c r="AI225" s="94" t="e">
        <v>#NAME?</v>
      </c>
      <c r="AJ225" s="94" t="e">
        <v>#NAME?</v>
      </c>
      <c r="AK225" s="94" t="e">
        <v>#NAME?</v>
      </c>
      <c r="AO225" s="94" t="e">
        <f aca="false" t="array" ref="AO225:AT225">_xlfn.torow(_xlfn.unique(_xlfn._xlws.filter(cat_table[Sub-subsector],($E225=cat_table[Sector])*($F225=cat_table[Subsector]),"")))</f>
        <v>#NAME?</v>
      </c>
      <c r="AP225" s="94" t="e">
        <v>#NAME?</v>
      </c>
      <c r="AQ225" s="94" t="e">
        <v>#NAME?</v>
      </c>
      <c r="AR225" s="94" t="e">
        <v>#NAME?</v>
      </c>
      <c r="AS225" s="94" t="e">
        <v>#NAME?</v>
      </c>
      <c r="AT225" s="94" t="e">
        <v>#NAME?</v>
      </c>
    </row>
    <row r="226" customFormat="false" ht="40.5" hidden="false" customHeight="true" outlineLevel="0" collapsed="false">
      <c r="A226" s="194" t="s">
        <v>7731</v>
      </c>
      <c r="B226" s="20" t="str">
        <f aca="false">INDEX(Table2[], MATCH(L226, Location_ID!$D$2:$D$648, 0), 1)</f>
        <v>ca5e2e7d-c73e-4650-b535-40cd79f25eb8</v>
      </c>
      <c r="C226" s="194" t="s">
        <v>458</v>
      </c>
      <c r="D226" s="195" t="s">
        <v>249</v>
      </c>
      <c r="E226" s="193" t="s">
        <v>7134</v>
      </c>
      <c r="F226" s="193" t="s">
        <v>7135</v>
      </c>
      <c r="G226" s="193" t="s">
        <v>7591</v>
      </c>
      <c r="H226" s="196"/>
      <c r="I226" s="193" t="s">
        <v>7715</v>
      </c>
      <c r="J226" s="193" t="s">
        <v>7716</v>
      </c>
      <c r="K226" s="197" t="s">
        <v>7124</v>
      </c>
      <c r="L226" s="197" t="s">
        <v>1738</v>
      </c>
      <c r="M226" s="197" t="s">
        <v>7110</v>
      </c>
      <c r="N226" s="197" t="s">
        <v>7732</v>
      </c>
      <c r="O226" s="197" t="s">
        <v>7718</v>
      </c>
      <c r="P226" s="198" t="n">
        <v>43350</v>
      </c>
      <c r="Q226" s="198" t="n">
        <v>43531</v>
      </c>
      <c r="R226" s="194" t="s">
        <v>7719</v>
      </c>
      <c r="S226" s="194" t="s">
        <v>7127</v>
      </c>
      <c r="T226" s="194" t="n">
        <v>1083</v>
      </c>
      <c r="U226" s="194"/>
      <c r="V226" s="194"/>
      <c r="W226" s="194" t="s">
        <v>7720</v>
      </c>
      <c r="X226" s="199"/>
      <c r="Y226" s="199"/>
      <c r="Z226" s="199" t="n">
        <v>1</v>
      </c>
      <c r="AA226" s="184"/>
      <c r="AE226" s="94" t="e">
        <f aca="false" t="array" ref="AE226:AK226">_xlfn.torow(_xlfn.unique(_xlfn._xlws.filter(cat_table[Subsector],$E226=cat_table[Sector],"")))</f>
        <v>#NAME?</v>
      </c>
      <c r="AF226" s="94" t="e">
        <v>#NAME?</v>
      </c>
      <c r="AG226" s="94" t="e">
        <v>#NAME?</v>
      </c>
      <c r="AH226" s="94" t="e">
        <v>#NAME?</v>
      </c>
      <c r="AI226" s="94" t="e">
        <v>#NAME?</v>
      </c>
      <c r="AJ226" s="94" t="e">
        <v>#NAME?</v>
      </c>
      <c r="AK226" s="94" t="e">
        <v>#NAME?</v>
      </c>
      <c r="AO226" s="94" t="e">
        <f aca="false" t="array" ref="AO226:AT226">_xlfn.torow(_xlfn.unique(_xlfn._xlws.filter(cat_table[Sub-subsector],($E226=cat_table[Sector])*($F226=cat_table[Subsector]),"")))</f>
        <v>#NAME?</v>
      </c>
      <c r="AP226" s="94" t="e">
        <v>#NAME?</v>
      </c>
      <c r="AQ226" s="94" t="e">
        <v>#NAME?</v>
      </c>
      <c r="AR226" s="94" t="e">
        <v>#NAME?</v>
      </c>
      <c r="AS226" s="94" t="e">
        <v>#NAME?</v>
      </c>
      <c r="AT226" s="94" t="e">
        <v>#NAME?</v>
      </c>
    </row>
    <row r="227" customFormat="false" ht="40.5" hidden="false" customHeight="true" outlineLevel="0" collapsed="false">
      <c r="A227" s="194" t="s">
        <v>7733</v>
      </c>
      <c r="B227" s="20" t="str">
        <f aca="false">INDEX(Table2[], MATCH(L227, Location_ID!$D$2:$D$648, 0), 1)</f>
        <v>754b6fb2-10b8-4759-b4dc-a228b444f5ae</v>
      </c>
      <c r="C227" s="194" t="s">
        <v>458</v>
      </c>
      <c r="D227" s="195" t="s">
        <v>249</v>
      </c>
      <c r="E227" s="193" t="s">
        <v>7134</v>
      </c>
      <c r="F227" s="193" t="s">
        <v>7135</v>
      </c>
      <c r="G227" s="193" t="s">
        <v>7591</v>
      </c>
      <c r="H227" s="196"/>
      <c r="I227" s="193" t="s">
        <v>7715</v>
      </c>
      <c r="J227" s="193" t="s">
        <v>7716</v>
      </c>
      <c r="K227" s="197" t="s">
        <v>7124</v>
      </c>
      <c r="L227" s="197" t="s">
        <v>1745</v>
      </c>
      <c r="M227" s="197" t="s">
        <v>7110</v>
      </c>
      <c r="N227" s="197" t="s">
        <v>7730</v>
      </c>
      <c r="O227" s="197" t="s">
        <v>7718</v>
      </c>
      <c r="P227" s="198" t="n">
        <v>43525</v>
      </c>
      <c r="Q227" s="198" t="n">
        <v>43555</v>
      </c>
      <c r="R227" s="194" t="s">
        <v>7719</v>
      </c>
      <c r="S227" s="194" t="s">
        <v>7127</v>
      </c>
      <c r="T227" s="194" t="n">
        <v>364</v>
      </c>
      <c r="U227" s="194"/>
      <c r="V227" s="194"/>
      <c r="W227" s="194" t="s">
        <v>7720</v>
      </c>
      <c r="X227" s="199"/>
      <c r="Y227" s="199"/>
      <c r="Z227" s="199" t="n">
        <v>1</v>
      </c>
      <c r="AA227" s="184"/>
      <c r="AE227" s="94" t="e">
        <f aca="false" t="array" ref="AE227:AK227">_xlfn.torow(_xlfn.unique(_xlfn._xlws.filter(cat_table[Subsector],$E227=cat_table[Sector],"")))</f>
        <v>#NAME?</v>
      </c>
      <c r="AF227" s="94" t="e">
        <v>#NAME?</v>
      </c>
      <c r="AG227" s="94" t="e">
        <v>#NAME?</v>
      </c>
      <c r="AH227" s="94" t="e">
        <v>#NAME?</v>
      </c>
      <c r="AI227" s="94" t="e">
        <v>#NAME?</v>
      </c>
      <c r="AJ227" s="94" t="e">
        <v>#NAME?</v>
      </c>
      <c r="AK227" s="94" t="e">
        <v>#NAME?</v>
      </c>
      <c r="AO227" s="94" t="e">
        <f aca="false" t="array" ref="AO227:AT227">_xlfn.torow(_xlfn.unique(_xlfn._xlws.filter(cat_table[Sub-subsector],($E227=cat_table[Sector])*($F227=cat_table[Subsector]),"")))</f>
        <v>#NAME?</v>
      </c>
      <c r="AP227" s="94" t="e">
        <v>#NAME?</v>
      </c>
      <c r="AQ227" s="94" t="e">
        <v>#NAME?</v>
      </c>
      <c r="AR227" s="94" t="e">
        <v>#NAME?</v>
      </c>
      <c r="AS227" s="94" t="e">
        <v>#NAME?</v>
      </c>
      <c r="AT227" s="94" t="e">
        <v>#NAME?</v>
      </c>
    </row>
    <row r="228" customFormat="false" ht="40.5" hidden="false" customHeight="true" outlineLevel="0" collapsed="false">
      <c r="A228" s="194" t="s">
        <v>7734</v>
      </c>
      <c r="B228" s="20" t="str">
        <f aca="false">INDEX(Table2[], MATCH(L228, Location_ID!$D$2:$D$648, 0), 1)</f>
        <v>200df652-3d27-4a47-97b3-7f8fb12cb8d3</v>
      </c>
      <c r="C228" s="194" t="s">
        <v>458</v>
      </c>
      <c r="D228" s="195" t="s">
        <v>249</v>
      </c>
      <c r="E228" s="193" t="s">
        <v>7134</v>
      </c>
      <c r="F228" s="193" t="s">
        <v>7135</v>
      </c>
      <c r="G228" s="193" t="s">
        <v>7591</v>
      </c>
      <c r="H228" s="196"/>
      <c r="I228" s="193" t="s">
        <v>7715</v>
      </c>
      <c r="J228" s="193" t="s">
        <v>7716</v>
      </c>
      <c r="K228" s="197" t="s">
        <v>7124</v>
      </c>
      <c r="L228" s="197" t="s">
        <v>1736</v>
      </c>
      <c r="M228" s="197" t="s">
        <v>7110</v>
      </c>
      <c r="N228" s="197" t="s">
        <v>7726</v>
      </c>
      <c r="O228" s="197" t="s">
        <v>7718</v>
      </c>
      <c r="P228" s="198" t="n">
        <v>43374</v>
      </c>
      <c r="Q228" s="198" t="n">
        <v>43434</v>
      </c>
      <c r="R228" s="194" t="s">
        <v>7719</v>
      </c>
      <c r="S228" s="194" t="s">
        <v>7127</v>
      </c>
      <c r="T228" s="194" t="n">
        <v>81</v>
      </c>
      <c r="U228" s="194"/>
      <c r="V228" s="194"/>
      <c r="W228" s="194" t="s">
        <v>7720</v>
      </c>
      <c r="X228" s="199"/>
      <c r="Y228" s="199"/>
      <c r="Z228" s="199" t="n">
        <v>1</v>
      </c>
      <c r="AA228" s="184"/>
      <c r="AE228" s="94" t="e">
        <f aca="false" t="array" ref="AE228:AK228">_xlfn.torow(_xlfn.unique(_xlfn._xlws.filter(cat_table[Subsector],$E228=cat_table[Sector],"")))</f>
        <v>#NAME?</v>
      </c>
      <c r="AF228" s="94" t="e">
        <v>#NAME?</v>
      </c>
      <c r="AG228" s="94" t="e">
        <v>#NAME?</v>
      </c>
      <c r="AH228" s="94" t="e">
        <v>#NAME?</v>
      </c>
      <c r="AI228" s="94" t="e">
        <v>#NAME?</v>
      </c>
      <c r="AJ228" s="94" t="e">
        <v>#NAME?</v>
      </c>
      <c r="AK228" s="94" t="e">
        <v>#NAME?</v>
      </c>
      <c r="AO228" s="94" t="e">
        <f aca="false" t="array" ref="AO228:AT228">_xlfn.torow(_xlfn.unique(_xlfn._xlws.filter(cat_table[Sub-subsector],($E228=cat_table[Sector])*($F228=cat_table[Subsector]),"")))</f>
        <v>#NAME?</v>
      </c>
      <c r="AP228" s="94" t="e">
        <v>#NAME?</v>
      </c>
      <c r="AQ228" s="94" t="e">
        <v>#NAME?</v>
      </c>
      <c r="AR228" s="94" t="e">
        <v>#NAME?</v>
      </c>
      <c r="AS228" s="94" t="e">
        <v>#NAME?</v>
      </c>
      <c r="AT228" s="94" t="e">
        <v>#NAME?</v>
      </c>
    </row>
    <row r="229" customFormat="false" ht="40.5" hidden="false" customHeight="true" outlineLevel="0" collapsed="false">
      <c r="A229" s="20" t="s">
        <v>7735</v>
      </c>
      <c r="B229" s="20" t="e">
        <f aca="false">INDEX(Table2[], MATCH(L229, Location_ID!$D$2:$D$648, 0), 1)</f>
        <v>#N/A</v>
      </c>
      <c r="C229" s="20" t="s">
        <v>583</v>
      </c>
      <c r="D229" s="20" t="s">
        <v>112</v>
      </c>
      <c r="E229" s="20" t="s">
        <v>7134</v>
      </c>
      <c r="F229" s="20" t="s">
        <v>7135</v>
      </c>
      <c r="G229" s="20"/>
      <c r="H229" s="20"/>
      <c r="I229" s="20" t="s">
        <v>7736</v>
      </c>
      <c r="J229" s="20" t="s">
        <v>7737</v>
      </c>
      <c r="K229" s="20" t="s">
        <v>7124</v>
      </c>
      <c r="L229" s="20" t="s">
        <v>7738</v>
      </c>
      <c r="M229" s="20" t="s">
        <v>7110</v>
      </c>
      <c r="N229" s="20" t="s">
        <v>7739</v>
      </c>
      <c r="O229" s="20" t="s">
        <v>7740</v>
      </c>
      <c r="P229" s="201" t="n">
        <v>43770</v>
      </c>
      <c r="Q229" s="201" t="n">
        <v>43787</v>
      </c>
      <c r="R229" s="20" t="n">
        <v>200</v>
      </c>
      <c r="S229" s="20" t="s">
        <v>7112</v>
      </c>
      <c r="T229" s="20" t="n">
        <v>13</v>
      </c>
      <c r="U229" s="20"/>
      <c r="V229" s="20"/>
      <c r="W229" s="20" t="s">
        <v>7414</v>
      </c>
      <c r="X229" s="165"/>
      <c r="Y229" s="192"/>
      <c r="Z229" s="192" t="n">
        <v>1</v>
      </c>
      <c r="AA229" s="184"/>
      <c r="AE229" s="94" t="e">
        <f aca="false" t="array" ref="AE229:AK229">_xlfn.torow(_xlfn.unique(_xlfn._xlws.filter(cat_table[Subsector],$E229=cat_table[Sector],"")))</f>
        <v>#NAME?</v>
      </c>
      <c r="AF229" s="94" t="e">
        <v>#NAME?</v>
      </c>
      <c r="AG229" s="94" t="e">
        <v>#NAME?</v>
      </c>
      <c r="AH229" s="94" t="e">
        <v>#NAME?</v>
      </c>
      <c r="AI229" s="94" t="e">
        <v>#NAME?</v>
      </c>
      <c r="AJ229" s="94" t="e">
        <v>#NAME?</v>
      </c>
      <c r="AK229" s="94" t="e">
        <v>#NAME?</v>
      </c>
      <c r="AO229" s="94" t="e">
        <f aca="false" t="array" ref="AO229:AT229">_xlfn.torow(_xlfn.unique(_xlfn._xlws.filter(cat_table[Sub-subsector],($E229=cat_table[Sector])*($F229=cat_table[Subsector]),"")))</f>
        <v>#NAME?</v>
      </c>
      <c r="AP229" s="94" t="e">
        <v>#NAME?</v>
      </c>
      <c r="AQ229" s="94" t="e">
        <v>#NAME?</v>
      </c>
      <c r="AR229" s="94" t="e">
        <v>#NAME?</v>
      </c>
      <c r="AS229" s="94" t="e">
        <v>#NAME?</v>
      </c>
      <c r="AT229" s="94" t="e">
        <v>#NAME?</v>
      </c>
    </row>
    <row r="230" customFormat="false" ht="40.5" hidden="false" customHeight="true" outlineLevel="0" collapsed="false">
      <c r="A230" s="20" t="s">
        <v>7741</v>
      </c>
      <c r="B230" s="20" t="e">
        <f aca="false">INDEX(Table2[], MATCH(L230, Location_ID!$D$2:$D$648, 0), 1)</f>
        <v>#N/A</v>
      </c>
      <c r="C230" s="20" t="s">
        <v>583</v>
      </c>
      <c r="D230" s="20" t="s">
        <v>112</v>
      </c>
      <c r="E230" s="20" t="s">
        <v>7134</v>
      </c>
      <c r="F230" s="20" t="s">
        <v>7135</v>
      </c>
      <c r="G230" s="20"/>
      <c r="H230" s="20"/>
      <c r="I230" s="20" t="s">
        <v>7736</v>
      </c>
      <c r="J230" s="20" t="s">
        <v>7737</v>
      </c>
      <c r="K230" s="20" t="s">
        <v>7124</v>
      </c>
      <c r="L230" s="20" t="s">
        <v>7738</v>
      </c>
      <c r="M230" s="20" t="s">
        <v>7110</v>
      </c>
      <c r="N230" s="20" t="s">
        <v>7739</v>
      </c>
      <c r="O230" s="20" t="s">
        <v>7742</v>
      </c>
      <c r="P230" s="201" t="n">
        <v>43770</v>
      </c>
      <c r="Q230" s="201" t="n">
        <v>43787</v>
      </c>
      <c r="R230" s="165" t="n">
        <v>42</v>
      </c>
      <c r="S230" s="20" t="s">
        <v>7112</v>
      </c>
      <c r="T230" s="165" t="n">
        <v>21</v>
      </c>
      <c r="U230" s="165"/>
      <c r="V230" s="165"/>
      <c r="W230" s="20" t="s">
        <v>7414</v>
      </c>
      <c r="X230" s="165"/>
      <c r="Y230" s="192"/>
      <c r="Z230" s="192" t="n">
        <v>0</v>
      </c>
      <c r="AA230" s="184"/>
      <c r="AE230" s="94" t="e">
        <f aca="false" t="array" ref="AE230:AK230">_xlfn.torow(_xlfn.unique(_xlfn._xlws.filter(cat_table[Subsector],$E230=cat_table[Sector],"")))</f>
        <v>#NAME?</v>
      </c>
      <c r="AF230" s="94" t="e">
        <v>#NAME?</v>
      </c>
      <c r="AG230" s="94" t="e">
        <v>#NAME?</v>
      </c>
      <c r="AH230" s="94" t="e">
        <v>#NAME?</v>
      </c>
      <c r="AI230" s="94" t="e">
        <v>#NAME?</v>
      </c>
      <c r="AJ230" s="94" t="e">
        <v>#NAME?</v>
      </c>
      <c r="AK230" s="94" t="e">
        <v>#NAME?</v>
      </c>
      <c r="AO230" s="94" t="e">
        <f aca="false" t="array" ref="AO230:AT230">_xlfn.torow(_xlfn.unique(_xlfn._xlws.filter(cat_table[Sub-subsector],($E230=cat_table[Sector])*($F230=cat_table[Subsector]),"")))</f>
        <v>#NAME?</v>
      </c>
      <c r="AP230" s="94" t="e">
        <v>#NAME?</v>
      </c>
      <c r="AQ230" s="94" t="e">
        <v>#NAME?</v>
      </c>
      <c r="AR230" s="94" t="e">
        <v>#NAME?</v>
      </c>
      <c r="AS230" s="94" t="e">
        <v>#NAME?</v>
      </c>
      <c r="AT230" s="94" t="e">
        <v>#NAME?</v>
      </c>
    </row>
    <row r="231" customFormat="false" ht="40.5" hidden="false" customHeight="true" outlineLevel="0" collapsed="false">
      <c r="A231" s="20" t="s">
        <v>7743</v>
      </c>
      <c r="B231" s="20" t="e">
        <f aca="false">INDEX(Table2[], MATCH(L231, Location_ID!$D$2:$D$648, 0), 1)</f>
        <v>#N/A</v>
      </c>
      <c r="C231" s="20" t="s">
        <v>583</v>
      </c>
      <c r="D231" s="20" t="s">
        <v>112</v>
      </c>
      <c r="E231" s="20" t="s">
        <v>7134</v>
      </c>
      <c r="F231" s="20" t="s">
        <v>7135</v>
      </c>
      <c r="G231" s="20" t="s">
        <v>7591</v>
      </c>
      <c r="H231" s="20"/>
      <c r="I231" s="20" t="s">
        <v>7736</v>
      </c>
      <c r="J231" s="20" t="s">
        <v>7737</v>
      </c>
      <c r="K231" s="20" t="s">
        <v>7124</v>
      </c>
      <c r="L231" s="20" t="s">
        <v>7738</v>
      </c>
      <c r="M231" s="20" t="s">
        <v>7110</v>
      </c>
      <c r="N231" s="20" t="s">
        <v>7739</v>
      </c>
      <c r="O231" s="20" t="s">
        <v>7744</v>
      </c>
      <c r="P231" s="201" t="n">
        <v>43770</v>
      </c>
      <c r="Q231" s="201" t="n">
        <v>43787</v>
      </c>
      <c r="R231" s="165" t="n">
        <v>33</v>
      </c>
      <c r="S231" s="20" t="s">
        <v>7112</v>
      </c>
      <c r="T231" s="165" t="n">
        <v>19</v>
      </c>
      <c r="U231" s="165"/>
      <c r="V231" s="165"/>
      <c r="W231" s="20" t="s">
        <v>7414</v>
      </c>
      <c r="X231" s="165"/>
      <c r="Y231" s="192"/>
      <c r="Z231" s="192" t="n">
        <v>0</v>
      </c>
      <c r="AA231" s="184"/>
      <c r="AE231" s="94" t="e">
        <f aca="false" t="array" ref="AE231:AK231">_xlfn.torow(_xlfn.unique(_xlfn._xlws.filter(cat_table[Subsector],$E231=cat_table[Sector],"")))</f>
        <v>#NAME?</v>
      </c>
      <c r="AF231" s="94" t="e">
        <v>#NAME?</v>
      </c>
      <c r="AG231" s="94" t="e">
        <v>#NAME?</v>
      </c>
      <c r="AH231" s="94" t="e">
        <v>#NAME?</v>
      </c>
      <c r="AI231" s="94" t="e">
        <v>#NAME?</v>
      </c>
      <c r="AJ231" s="94" t="e">
        <v>#NAME?</v>
      </c>
      <c r="AK231" s="94" t="e">
        <v>#NAME?</v>
      </c>
      <c r="AO231" s="94" t="e">
        <f aca="false" t="array" ref="AO231:AT231">_xlfn.torow(_xlfn.unique(_xlfn._xlws.filter(cat_table[Sub-subsector],($E231=cat_table[Sector])*($F231=cat_table[Subsector]),"")))</f>
        <v>#NAME?</v>
      </c>
      <c r="AP231" s="94" t="e">
        <v>#NAME?</v>
      </c>
      <c r="AQ231" s="94" t="e">
        <v>#NAME?</v>
      </c>
      <c r="AR231" s="94" t="e">
        <v>#NAME?</v>
      </c>
      <c r="AS231" s="94" t="e">
        <v>#NAME?</v>
      </c>
      <c r="AT231" s="94" t="e">
        <v>#NAME?</v>
      </c>
    </row>
    <row r="232" customFormat="false" ht="40.5" hidden="false" customHeight="true" outlineLevel="0" collapsed="false">
      <c r="A232" s="20" t="s">
        <v>7745</v>
      </c>
      <c r="B232" s="20" t="e">
        <f aca="false">INDEX(Table2[], MATCH(L232, Location_ID!$D$2:$D$648, 0), 1)</f>
        <v>#N/A</v>
      </c>
      <c r="C232" s="20" t="s">
        <v>583</v>
      </c>
      <c r="D232" s="20" t="s">
        <v>112</v>
      </c>
      <c r="E232" s="20" t="s">
        <v>7134</v>
      </c>
      <c r="F232" s="20" t="s">
        <v>7135</v>
      </c>
      <c r="G232" s="20" t="s">
        <v>7136</v>
      </c>
      <c r="H232" s="20"/>
      <c r="I232" s="20" t="s">
        <v>7736</v>
      </c>
      <c r="J232" s="20" t="s">
        <v>7737</v>
      </c>
      <c r="K232" s="20" t="s">
        <v>7124</v>
      </c>
      <c r="L232" s="20" t="s">
        <v>7738</v>
      </c>
      <c r="M232" s="20" t="s">
        <v>7110</v>
      </c>
      <c r="N232" s="20" t="s">
        <v>7739</v>
      </c>
      <c r="O232" s="20" t="s">
        <v>7746</v>
      </c>
      <c r="P232" s="201" t="n">
        <v>43770</v>
      </c>
      <c r="Q232" s="201" t="n">
        <v>43787</v>
      </c>
      <c r="R232" s="165" t="n">
        <v>122</v>
      </c>
      <c r="S232" s="20" t="s">
        <v>7112</v>
      </c>
      <c r="T232" s="165" t="n">
        <v>7.9</v>
      </c>
      <c r="U232" s="165"/>
      <c r="V232" s="165"/>
      <c r="W232" s="20" t="s">
        <v>7414</v>
      </c>
      <c r="X232" s="165"/>
      <c r="Y232" s="192"/>
      <c r="Z232" s="192" t="n">
        <v>0</v>
      </c>
      <c r="AA232" s="184"/>
      <c r="AE232" s="94" t="e">
        <f aca="false" t="array" ref="AE232:AK232">_xlfn.torow(_xlfn.unique(_xlfn._xlws.filter(cat_table[Subsector],$E232=cat_table[Sector],"")))</f>
        <v>#NAME?</v>
      </c>
      <c r="AF232" s="94" t="e">
        <v>#NAME?</v>
      </c>
      <c r="AG232" s="94" t="e">
        <v>#NAME?</v>
      </c>
      <c r="AH232" s="94" t="e">
        <v>#NAME?</v>
      </c>
      <c r="AI232" s="94" t="e">
        <v>#NAME?</v>
      </c>
      <c r="AJ232" s="94" t="e">
        <v>#NAME?</v>
      </c>
      <c r="AK232" s="94" t="e">
        <v>#NAME?</v>
      </c>
      <c r="AO232" s="94" t="e">
        <f aca="false" t="array" ref="AO232:AT232">_xlfn.torow(_xlfn.unique(_xlfn._xlws.filter(cat_table[Sub-subsector],($E232=cat_table[Sector])*($F232=cat_table[Subsector]),"")))</f>
        <v>#NAME?</v>
      </c>
      <c r="AP232" s="94" t="e">
        <v>#NAME?</v>
      </c>
      <c r="AQ232" s="94" t="e">
        <v>#NAME?</v>
      </c>
      <c r="AR232" s="94" t="e">
        <v>#NAME?</v>
      </c>
      <c r="AS232" s="94" t="e">
        <v>#NAME?</v>
      </c>
      <c r="AT232" s="94" t="e">
        <v>#NAME?</v>
      </c>
    </row>
    <row r="233" customFormat="false" ht="40.5" hidden="false" customHeight="true" outlineLevel="0" collapsed="false">
      <c r="A233" s="20" t="s">
        <v>7747</v>
      </c>
      <c r="B233" s="20" t="e">
        <f aca="false">INDEX(Table2[], MATCH(L233, Location_ID!$D$2:$D$648, 0), 1)</f>
        <v>#N/A</v>
      </c>
      <c r="C233" s="20" t="s">
        <v>583</v>
      </c>
      <c r="D233" s="20" t="s">
        <v>112</v>
      </c>
      <c r="E233" s="20" t="s">
        <v>7134</v>
      </c>
      <c r="F233" s="20" t="s">
        <v>7135</v>
      </c>
      <c r="G233" s="20"/>
      <c r="H233" s="20"/>
      <c r="I233" s="20" t="s">
        <v>7736</v>
      </c>
      <c r="J233" s="20" t="s">
        <v>7737</v>
      </c>
      <c r="K233" s="20" t="s">
        <v>7124</v>
      </c>
      <c r="L233" s="20" t="s">
        <v>7738</v>
      </c>
      <c r="M233" s="20" t="s">
        <v>7110</v>
      </c>
      <c r="N233" s="20" t="s">
        <v>7739</v>
      </c>
      <c r="O233" s="20" t="s">
        <v>7748</v>
      </c>
      <c r="P233" s="201" t="n">
        <v>43770</v>
      </c>
      <c r="Q233" s="201" t="n">
        <v>43787</v>
      </c>
      <c r="R233" s="165" t="n">
        <v>20</v>
      </c>
      <c r="S233" s="20" t="s">
        <v>7112</v>
      </c>
      <c r="T233" s="165" t="n">
        <v>9.1</v>
      </c>
      <c r="U233" s="165"/>
      <c r="V233" s="165"/>
      <c r="W233" s="20" t="s">
        <v>7414</v>
      </c>
      <c r="X233" s="165"/>
      <c r="Y233" s="192"/>
      <c r="Z233" s="192" t="n">
        <v>0</v>
      </c>
      <c r="AA233" s="184"/>
      <c r="AE233" s="94" t="e">
        <f aca="false" t="array" ref="AE233:AK233">_xlfn.torow(_xlfn.unique(_xlfn._xlws.filter(cat_table[Subsector],$E233=cat_table[Sector],"")))</f>
        <v>#NAME?</v>
      </c>
      <c r="AF233" s="94" t="e">
        <v>#NAME?</v>
      </c>
      <c r="AG233" s="94" t="e">
        <v>#NAME?</v>
      </c>
      <c r="AH233" s="94" t="e">
        <v>#NAME?</v>
      </c>
      <c r="AI233" s="94" t="e">
        <v>#NAME?</v>
      </c>
      <c r="AJ233" s="94" t="e">
        <v>#NAME?</v>
      </c>
      <c r="AK233" s="94" t="e">
        <v>#NAME?</v>
      </c>
      <c r="AO233" s="94" t="e">
        <f aca="false" t="array" ref="AO233:AT233">_xlfn.torow(_xlfn.unique(_xlfn._xlws.filter(cat_table[Sub-subsector],($E233=cat_table[Sector])*($F233=cat_table[Subsector]),"")))</f>
        <v>#NAME?</v>
      </c>
      <c r="AP233" s="94" t="e">
        <v>#NAME?</v>
      </c>
      <c r="AQ233" s="94" t="e">
        <v>#NAME?</v>
      </c>
      <c r="AR233" s="94" t="e">
        <v>#NAME?</v>
      </c>
      <c r="AS233" s="94" t="e">
        <v>#NAME?</v>
      </c>
      <c r="AT233" s="94" t="e">
        <v>#NAME?</v>
      </c>
    </row>
    <row r="234" customFormat="false" ht="40.5" hidden="false" customHeight="true" outlineLevel="0" collapsed="false">
      <c r="A234" s="20" t="s">
        <v>7749</v>
      </c>
      <c r="B234" s="20" t="e">
        <f aca="false">INDEX(Table2[], MATCH(L234, Location_ID!$D$2:$D$648, 0), 1)</f>
        <v>#N/A</v>
      </c>
      <c r="C234" s="20" t="s">
        <v>583</v>
      </c>
      <c r="D234" s="20" t="s">
        <v>112</v>
      </c>
      <c r="E234" s="20" t="s">
        <v>7134</v>
      </c>
      <c r="F234" s="20" t="s">
        <v>7135</v>
      </c>
      <c r="G234" s="20"/>
      <c r="H234" s="20"/>
      <c r="I234" s="20" t="s">
        <v>7736</v>
      </c>
      <c r="J234" s="20" t="s">
        <v>7737</v>
      </c>
      <c r="K234" s="20" t="s">
        <v>7124</v>
      </c>
      <c r="L234" s="20" t="s">
        <v>7738</v>
      </c>
      <c r="M234" s="20" t="s">
        <v>7110</v>
      </c>
      <c r="N234" s="20" t="s">
        <v>7739</v>
      </c>
      <c r="O234" s="20" t="s">
        <v>7750</v>
      </c>
      <c r="P234" s="201" t="n">
        <v>43770</v>
      </c>
      <c r="Q234" s="201" t="n">
        <v>43787</v>
      </c>
      <c r="R234" s="165" t="n">
        <v>68</v>
      </c>
      <c r="S234" s="20" t="s">
        <v>7112</v>
      </c>
      <c r="T234" s="165" t="n">
        <v>15</v>
      </c>
      <c r="U234" s="165"/>
      <c r="V234" s="165"/>
      <c r="W234" s="20" t="s">
        <v>7414</v>
      </c>
      <c r="X234" s="165"/>
      <c r="Y234" s="192"/>
      <c r="Z234" s="192" t="n">
        <v>0</v>
      </c>
      <c r="AA234" s="184"/>
      <c r="AE234" s="94" t="e">
        <f aca="false" t="array" ref="AE234:AK234">_xlfn.torow(_xlfn.unique(_xlfn._xlws.filter(cat_table[Subsector],$E234=cat_table[Sector],"")))</f>
        <v>#NAME?</v>
      </c>
      <c r="AF234" s="94" t="e">
        <v>#NAME?</v>
      </c>
      <c r="AG234" s="94" t="e">
        <v>#NAME?</v>
      </c>
      <c r="AH234" s="94" t="e">
        <v>#NAME?</v>
      </c>
      <c r="AI234" s="94" t="e">
        <v>#NAME?</v>
      </c>
      <c r="AJ234" s="94" t="e">
        <v>#NAME?</v>
      </c>
      <c r="AK234" s="94" t="e">
        <v>#NAME?</v>
      </c>
      <c r="AO234" s="94" t="e">
        <f aca="false" t="array" ref="AO234:AT234">_xlfn.torow(_xlfn.unique(_xlfn._xlws.filter(cat_table[Sub-subsector],($E234=cat_table[Sector])*($F234=cat_table[Subsector]),"")))</f>
        <v>#NAME?</v>
      </c>
      <c r="AP234" s="94" t="e">
        <v>#NAME?</v>
      </c>
      <c r="AQ234" s="94" t="e">
        <v>#NAME?</v>
      </c>
      <c r="AR234" s="94" t="e">
        <v>#NAME?</v>
      </c>
      <c r="AS234" s="94" t="e">
        <v>#NAME?</v>
      </c>
      <c r="AT234" s="94" t="e">
        <v>#NAME?</v>
      </c>
    </row>
    <row r="235" customFormat="false" ht="40.5" hidden="false" customHeight="true" outlineLevel="0" collapsed="false">
      <c r="A235" s="20" t="s">
        <v>7751</v>
      </c>
      <c r="B235" s="20" t="e">
        <f aca="false">INDEX(Table2[], MATCH(L235, Location_ID!$D$2:$D$648, 0), 1)</f>
        <v>#N/A</v>
      </c>
      <c r="C235" s="20" t="s">
        <v>583</v>
      </c>
      <c r="D235" s="20" t="s">
        <v>112</v>
      </c>
      <c r="E235" s="20" t="s">
        <v>7134</v>
      </c>
      <c r="F235" s="20" t="s">
        <v>7135</v>
      </c>
      <c r="G235" s="20"/>
      <c r="H235" s="20"/>
      <c r="I235" s="20" t="s">
        <v>7736</v>
      </c>
      <c r="J235" s="20" t="s">
        <v>7737</v>
      </c>
      <c r="K235" s="20" t="s">
        <v>7124</v>
      </c>
      <c r="L235" s="20" t="s">
        <v>7738</v>
      </c>
      <c r="M235" s="20" t="s">
        <v>7110</v>
      </c>
      <c r="N235" s="20" t="s">
        <v>7739</v>
      </c>
      <c r="O235" s="20" t="s">
        <v>7752</v>
      </c>
      <c r="P235" s="201" t="n">
        <v>43770</v>
      </c>
      <c r="Q235" s="201" t="n">
        <v>43787</v>
      </c>
      <c r="R235" s="165" t="n">
        <v>72</v>
      </c>
      <c r="S235" s="20" t="s">
        <v>7112</v>
      </c>
      <c r="T235" s="165" t="n">
        <v>13</v>
      </c>
      <c r="U235" s="165"/>
      <c r="V235" s="165"/>
      <c r="W235" s="20" t="s">
        <v>7414</v>
      </c>
      <c r="X235" s="165"/>
      <c r="Y235" s="192"/>
      <c r="Z235" s="192" t="n">
        <v>0</v>
      </c>
      <c r="AA235" s="184"/>
      <c r="AE235" s="94" t="e">
        <f aca="false" t="array" ref="AE235:AK235">_xlfn.torow(_xlfn.unique(_xlfn._xlws.filter(cat_table[Subsector],$E235=cat_table[Sector],"")))</f>
        <v>#NAME?</v>
      </c>
      <c r="AF235" s="94" t="e">
        <v>#NAME?</v>
      </c>
      <c r="AG235" s="94" t="e">
        <v>#NAME?</v>
      </c>
      <c r="AH235" s="94" t="e">
        <v>#NAME?</v>
      </c>
      <c r="AI235" s="94" t="e">
        <v>#NAME?</v>
      </c>
      <c r="AJ235" s="94" t="e">
        <v>#NAME?</v>
      </c>
      <c r="AK235" s="94" t="e">
        <v>#NAME?</v>
      </c>
      <c r="AO235" s="94" t="e">
        <f aca="false" t="array" ref="AO235:AT235">_xlfn.torow(_xlfn.unique(_xlfn._xlws.filter(cat_table[Sub-subsector],($E235=cat_table[Sector])*($F235=cat_table[Subsector]),"")))</f>
        <v>#NAME?</v>
      </c>
      <c r="AP235" s="94" t="e">
        <v>#NAME?</v>
      </c>
      <c r="AQ235" s="94" t="e">
        <v>#NAME?</v>
      </c>
      <c r="AR235" s="94" t="e">
        <v>#NAME?</v>
      </c>
      <c r="AS235" s="94" t="e">
        <v>#NAME?</v>
      </c>
      <c r="AT235" s="94" t="e">
        <v>#NAME?</v>
      </c>
    </row>
    <row r="236" customFormat="false" ht="40.5" hidden="false" customHeight="true" outlineLevel="0" collapsed="false">
      <c r="A236" s="20" t="s">
        <v>7753</v>
      </c>
      <c r="B236" s="20" t="e">
        <f aca="false">INDEX(Table2[], MATCH(L236, Location_ID!$D$2:$D$648, 0), 1)</f>
        <v>#N/A</v>
      </c>
      <c r="C236" s="20" t="s">
        <v>583</v>
      </c>
      <c r="D236" s="20" t="s">
        <v>112</v>
      </c>
      <c r="E236" s="20" t="s">
        <v>7134</v>
      </c>
      <c r="F236" s="20" t="s">
        <v>7135</v>
      </c>
      <c r="G236" s="20"/>
      <c r="H236" s="20"/>
      <c r="I236" s="20" t="s">
        <v>7736</v>
      </c>
      <c r="J236" s="20" t="s">
        <v>7737</v>
      </c>
      <c r="K236" s="20" t="s">
        <v>7124</v>
      </c>
      <c r="L236" s="20" t="s">
        <v>7738</v>
      </c>
      <c r="M236" s="20" t="s">
        <v>7110</v>
      </c>
      <c r="N236" s="20" t="s">
        <v>7739</v>
      </c>
      <c r="O236" s="20" t="s">
        <v>7754</v>
      </c>
      <c r="P236" s="201" t="n">
        <v>43770</v>
      </c>
      <c r="Q236" s="201" t="n">
        <v>43787</v>
      </c>
      <c r="R236" s="165" t="n">
        <v>39</v>
      </c>
      <c r="S236" s="20" t="s">
        <v>7112</v>
      </c>
      <c r="T236" s="165" t="n">
        <v>9.3</v>
      </c>
      <c r="U236" s="165"/>
      <c r="V236" s="165"/>
      <c r="W236" s="20" t="s">
        <v>7414</v>
      </c>
      <c r="X236" s="165"/>
      <c r="Y236" s="192"/>
      <c r="Z236" s="192" t="n">
        <v>0</v>
      </c>
      <c r="AA236" s="184"/>
      <c r="AE236" s="94" t="e">
        <f aca="false" t="array" ref="AE236:AK236">_xlfn.torow(_xlfn.unique(_xlfn._xlws.filter(cat_table[Subsector],$E236=cat_table[Sector],"")))</f>
        <v>#NAME?</v>
      </c>
      <c r="AF236" s="94" t="e">
        <v>#NAME?</v>
      </c>
      <c r="AG236" s="94" t="e">
        <v>#NAME?</v>
      </c>
      <c r="AH236" s="94" t="e">
        <v>#NAME?</v>
      </c>
      <c r="AI236" s="94" t="e">
        <v>#NAME?</v>
      </c>
      <c r="AJ236" s="94" t="e">
        <v>#NAME?</v>
      </c>
      <c r="AK236" s="94" t="e">
        <v>#NAME?</v>
      </c>
      <c r="AO236" s="94" t="e">
        <f aca="false" t="array" ref="AO236:AT236">_xlfn.torow(_xlfn.unique(_xlfn._xlws.filter(cat_table[Sub-subsector],($E236=cat_table[Sector])*($F236=cat_table[Subsector]),"")))</f>
        <v>#NAME?</v>
      </c>
      <c r="AP236" s="94" t="e">
        <v>#NAME?</v>
      </c>
      <c r="AQ236" s="94" t="e">
        <v>#NAME?</v>
      </c>
      <c r="AR236" s="94" t="e">
        <v>#NAME?</v>
      </c>
      <c r="AS236" s="94" t="e">
        <v>#NAME?</v>
      </c>
      <c r="AT236" s="94" t="e">
        <v>#NAME?</v>
      </c>
    </row>
    <row r="237" customFormat="false" ht="40.5" hidden="false" customHeight="true" outlineLevel="0" collapsed="false">
      <c r="A237" s="193" t="s">
        <v>7755</v>
      </c>
      <c r="B237" s="20" t="e">
        <f aca="false">INDEX(Table2[], MATCH(L237, Location_ID!$D$2:$D$648, 0), 1)</f>
        <v>#N/A</v>
      </c>
      <c r="C237" s="194" t="s">
        <v>575</v>
      </c>
      <c r="D237" s="195" t="s">
        <v>112</v>
      </c>
      <c r="E237" s="193" t="s">
        <v>7134</v>
      </c>
      <c r="F237" s="193" t="s">
        <v>7135</v>
      </c>
      <c r="G237" s="193"/>
      <c r="H237" s="196"/>
      <c r="I237" s="193" t="s">
        <v>7756</v>
      </c>
      <c r="J237" s="193" t="s">
        <v>7757</v>
      </c>
      <c r="K237" s="197" t="s">
        <v>7124</v>
      </c>
      <c r="L237" s="193" t="s">
        <v>7738</v>
      </c>
      <c r="M237" s="197" t="s">
        <v>7110</v>
      </c>
      <c r="N237" s="197" t="s">
        <v>7758</v>
      </c>
      <c r="O237" s="197" t="n">
        <v>2</v>
      </c>
      <c r="P237" s="198" t="n">
        <v>43739</v>
      </c>
      <c r="Q237" s="198" t="n">
        <v>43769</v>
      </c>
      <c r="R237" s="194" t="n">
        <v>11</v>
      </c>
      <c r="S237" s="194" t="s">
        <v>7112</v>
      </c>
      <c r="T237" s="194" t="n">
        <v>0.29</v>
      </c>
      <c r="U237" s="194" t="n">
        <v>0.12</v>
      </c>
      <c r="V237" s="194" t="n">
        <v>0.7</v>
      </c>
      <c r="W237" s="194" t="s">
        <v>7414</v>
      </c>
      <c r="X237" s="199"/>
      <c r="Y237" s="199"/>
      <c r="Z237" s="199" t="n">
        <v>0</v>
      </c>
      <c r="AA237" s="184"/>
      <c r="AE237" s="94" t="e">
        <f aca="false" t="array" ref="AE237:AK237">_xlfn.torow(_xlfn.unique(_xlfn._xlws.filter(cat_table[Subsector],$E237=cat_table[Sector],"")))</f>
        <v>#NAME?</v>
      </c>
      <c r="AF237" s="94" t="e">
        <v>#NAME?</v>
      </c>
      <c r="AG237" s="94" t="e">
        <v>#NAME?</v>
      </c>
      <c r="AH237" s="94" t="e">
        <v>#NAME?</v>
      </c>
      <c r="AI237" s="94" t="e">
        <v>#NAME?</v>
      </c>
      <c r="AJ237" s="94" t="e">
        <v>#NAME?</v>
      </c>
      <c r="AK237" s="94" t="e">
        <v>#NAME?</v>
      </c>
      <c r="AO237" s="94" t="e">
        <f aca="false" t="array" ref="AO237:AT237">_xlfn.torow(_xlfn.unique(_xlfn._xlws.filter(cat_table[Sub-subsector],($E237=cat_table[Sector])*($F237=cat_table[Subsector]),"")))</f>
        <v>#NAME?</v>
      </c>
      <c r="AP237" s="94" t="e">
        <v>#NAME?</v>
      </c>
      <c r="AQ237" s="94" t="e">
        <v>#NAME?</v>
      </c>
      <c r="AR237" s="94" t="e">
        <v>#NAME?</v>
      </c>
      <c r="AS237" s="94" t="e">
        <v>#NAME?</v>
      </c>
      <c r="AT237" s="94" t="e">
        <v>#NAME?</v>
      </c>
    </row>
    <row r="238" customFormat="false" ht="40.5" hidden="false" customHeight="true" outlineLevel="0" collapsed="false">
      <c r="A238" s="193" t="s">
        <v>7759</v>
      </c>
      <c r="B238" s="20" t="e">
        <f aca="false">INDEX(Table2[], MATCH(L238, Location_ID!$D$2:$D$648, 0), 1)</f>
        <v>#N/A</v>
      </c>
      <c r="C238" s="194" t="s">
        <v>575</v>
      </c>
      <c r="D238" s="195" t="s">
        <v>112</v>
      </c>
      <c r="E238" s="193" t="s">
        <v>7134</v>
      </c>
      <c r="F238" s="193" t="s">
        <v>7135</v>
      </c>
      <c r="G238" s="193"/>
      <c r="H238" s="196"/>
      <c r="I238" s="193" t="s">
        <v>7756</v>
      </c>
      <c r="J238" s="193" t="s">
        <v>7757</v>
      </c>
      <c r="K238" s="197" t="s">
        <v>7124</v>
      </c>
      <c r="L238" s="193" t="s">
        <v>7738</v>
      </c>
      <c r="M238" s="197" t="s">
        <v>7110</v>
      </c>
      <c r="N238" s="197" t="s">
        <v>7758</v>
      </c>
      <c r="O238" s="197" t="n">
        <v>4</v>
      </c>
      <c r="P238" s="198" t="n">
        <v>43739</v>
      </c>
      <c r="Q238" s="198" t="n">
        <v>43769</v>
      </c>
      <c r="R238" s="194" t="n">
        <v>19</v>
      </c>
      <c r="S238" s="194" t="s">
        <v>7112</v>
      </c>
      <c r="T238" s="194" t="n">
        <v>0.54</v>
      </c>
      <c r="U238" s="194" t="n">
        <v>0.22</v>
      </c>
      <c r="V238" s="194" t="n">
        <v>0.62</v>
      </c>
      <c r="W238" s="194" t="s">
        <v>7414</v>
      </c>
      <c r="X238" s="199"/>
      <c r="Y238" s="199"/>
      <c r="Z238" s="199" t="n">
        <v>0</v>
      </c>
      <c r="AA238" s="184"/>
      <c r="AE238" s="94" t="e">
        <f aca="false" t="array" ref="AE238:AK238">_xlfn.torow(_xlfn.unique(_xlfn._xlws.filter(cat_table[Subsector],$E238=cat_table[Sector],"")))</f>
        <v>#NAME?</v>
      </c>
      <c r="AF238" s="94" t="e">
        <v>#NAME?</v>
      </c>
      <c r="AG238" s="94" t="e">
        <v>#NAME?</v>
      </c>
      <c r="AH238" s="94" t="e">
        <v>#NAME?</v>
      </c>
      <c r="AI238" s="94" t="e">
        <v>#NAME?</v>
      </c>
      <c r="AJ238" s="94" t="e">
        <v>#NAME?</v>
      </c>
      <c r="AK238" s="94" t="e">
        <v>#NAME?</v>
      </c>
      <c r="AO238" s="94" t="e">
        <f aca="false" t="array" ref="AO238:AT238">_xlfn.torow(_xlfn.unique(_xlfn._xlws.filter(cat_table[Sub-subsector],($E238=cat_table[Sector])*($F238=cat_table[Subsector]),"")))</f>
        <v>#NAME?</v>
      </c>
      <c r="AP238" s="94" t="e">
        <v>#NAME?</v>
      </c>
      <c r="AQ238" s="94" t="e">
        <v>#NAME?</v>
      </c>
      <c r="AR238" s="94" t="e">
        <v>#NAME?</v>
      </c>
      <c r="AS238" s="94" t="e">
        <v>#NAME?</v>
      </c>
      <c r="AT238" s="94" t="e">
        <v>#NAME?</v>
      </c>
    </row>
    <row r="239" customFormat="false" ht="40.5" hidden="false" customHeight="true" outlineLevel="0" collapsed="false">
      <c r="A239" s="193" t="s">
        <v>7760</v>
      </c>
      <c r="B239" s="20" t="e">
        <f aca="false">INDEX(Table2[], MATCH(L239, Location_ID!$D$2:$D$648, 0), 1)</f>
        <v>#N/A</v>
      </c>
      <c r="C239" s="194" t="s">
        <v>575</v>
      </c>
      <c r="D239" s="195" t="s">
        <v>112</v>
      </c>
      <c r="E239" s="193" t="s">
        <v>7134</v>
      </c>
      <c r="F239" s="193" t="s">
        <v>7135</v>
      </c>
      <c r="G239" s="193"/>
      <c r="H239" s="196"/>
      <c r="I239" s="193" t="s">
        <v>7756</v>
      </c>
      <c r="J239" s="193" t="s">
        <v>7757</v>
      </c>
      <c r="K239" s="197" t="s">
        <v>7124</v>
      </c>
      <c r="L239" s="193" t="s">
        <v>7738</v>
      </c>
      <c r="M239" s="197" t="s">
        <v>7110</v>
      </c>
      <c r="N239" s="197" t="s">
        <v>7758</v>
      </c>
      <c r="O239" s="197" t="s">
        <v>7761</v>
      </c>
      <c r="P239" s="198" t="n">
        <v>43739</v>
      </c>
      <c r="Q239" s="198" t="n">
        <v>43769</v>
      </c>
      <c r="R239" s="194" t="n">
        <v>29</v>
      </c>
      <c r="S239" s="194" t="s">
        <v>7112</v>
      </c>
      <c r="T239" s="194" t="n">
        <v>0.6</v>
      </c>
      <c r="U239" s="194" t="n">
        <v>0.3</v>
      </c>
      <c r="V239" s="194" t="n">
        <v>1.18</v>
      </c>
      <c r="W239" s="194" t="s">
        <v>7414</v>
      </c>
      <c r="X239" s="199"/>
      <c r="Y239" s="199"/>
      <c r="Z239" s="199" t="n">
        <v>0</v>
      </c>
      <c r="AA239" s="184"/>
      <c r="AE239" s="94" t="e">
        <f aca="false" t="array" ref="AE239:AK239">_xlfn.torow(_xlfn.unique(_xlfn._xlws.filter(cat_table[Subsector],$E239=cat_table[Sector],"")))</f>
        <v>#NAME?</v>
      </c>
      <c r="AF239" s="94" t="e">
        <v>#NAME?</v>
      </c>
      <c r="AG239" s="94" t="e">
        <v>#NAME?</v>
      </c>
      <c r="AH239" s="94" t="e">
        <v>#NAME?</v>
      </c>
      <c r="AI239" s="94" t="e">
        <v>#NAME?</v>
      </c>
      <c r="AJ239" s="94" t="e">
        <v>#NAME?</v>
      </c>
      <c r="AK239" s="94" t="e">
        <v>#NAME?</v>
      </c>
      <c r="AO239" s="94" t="e">
        <f aca="false" t="array" ref="AO239:AT239">_xlfn.torow(_xlfn.unique(_xlfn._xlws.filter(cat_table[Sub-subsector],($E239=cat_table[Sector])*($F239=cat_table[Subsector]),"")))</f>
        <v>#NAME?</v>
      </c>
      <c r="AP239" s="94" t="e">
        <v>#NAME?</v>
      </c>
      <c r="AQ239" s="94" t="e">
        <v>#NAME?</v>
      </c>
      <c r="AR239" s="94" t="e">
        <v>#NAME?</v>
      </c>
      <c r="AS239" s="94" t="e">
        <v>#NAME?</v>
      </c>
      <c r="AT239" s="94" t="e">
        <v>#NAME?</v>
      </c>
    </row>
    <row r="240" customFormat="false" ht="40.5" hidden="false" customHeight="true" outlineLevel="0" collapsed="false">
      <c r="A240" s="193" t="s">
        <v>7762</v>
      </c>
      <c r="B240" s="20" t="e">
        <f aca="false">INDEX(Table2[], MATCH(L240, Location_ID!$D$2:$D$648, 0), 1)</f>
        <v>#N/A</v>
      </c>
      <c r="C240" s="194" t="s">
        <v>575</v>
      </c>
      <c r="D240" s="195" t="s">
        <v>112</v>
      </c>
      <c r="E240" s="193" t="s">
        <v>7134</v>
      </c>
      <c r="F240" s="193" t="s">
        <v>7135</v>
      </c>
      <c r="G240" s="193"/>
      <c r="H240" s="196"/>
      <c r="I240" s="193" t="s">
        <v>7756</v>
      </c>
      <c r="J240" s="193" t="s">
        <v>7757</v>
      </c>
      <c r="K240" s="197" t="s">
        <v>7124</v>
      </c>
      <c r="L240" s="193" t="s">
        <v>7738</v>
      </c>
      <c r="M240" s="197" t="s">
        <v>7110</v>
      </c>
      <c r="N240" s="197" t="s">
        <v>7758</v>
      </c>
      <c r="O240" s="197" t="n">
        <v>6</v>
      </c>
      <c r="P240" s="198" t="n">
        <v>43739</v>
      </c>
      <c r="Q240" s="198" t="n">
        <v>43769</v>
      </c>
      <c r="R240" s="194" t="n">
        <v>19</v>
      </c>
      <c r="S240" s="194" t="s">
        <v>7112</v>
      </c>
      <c r="T240" s="194" t="n">
        <v>0.45</v>
      </c>
      <c r="U240" s="194" t="n">
        <v>0.19</v>
      </c>
      <c r="V240" s="194" t="n">
        <v>1.03</v>
      </c>
      <c r="W240" s="194" t="s">
        <v>7414</v>
      </c>
      <c r="X240" s="199"/>
      <c r="Y240" s="199"/>
      <c r="Z240" s="199" t="n">
        <v>0</v>
      </c>
      <c r="AA240" s="184"/>
      <c r="AE240" s="94" t="e">
        <f aca="false" t="array" ref="AE240:AK240">_xlfn.torow(_xlfn.unique(_xlfn._xlws.filter(cat_table[Subsector],$E240=cat_table[Sector],"")))</f>
        <v>#NAME?</v>
      </c>
      <c r="AF240" s="94" t="e">
        <v>#NAME?</v>
      </c>
      <c r="AG240" s="94" t="e">
        <v>#NAME?</v>
      </c>
      <c r="AH240" s="94" t="e">
        <v>#NAME?</v>
      </c>
      <c r="AI240" s="94" t="e">
        <v>#NAME?</v>
      </c>
      <c r="AJ240" s="94" t="e">
        <v>#NAME?</v>
      </c>
      <c r="AK240" s="94" t="e">
        <v>#NAME?</v>
      </c>
      <c r="AO240" s="94" t="e">
        <f aca="false" t="array" ref="AO240:AT240">_xlfn.torow(_xlfn.unique(_xlfn._xlws.filter(cat_table[Sub-subsector],($E240=cat_table[Sector])*($F240=cat_table[Subsector]),"")))</f>
        <v>#NAME?</v>
      </c>
      <c r="AP240" s="94" t="e">
        <v>#NAME?</v>
      </c>
      <c r="AQ240" s="94" t="e">
        <v>#NAME?</v>
      </c>
      <c r="AR240" s="94" t="e">
        <v>#NAME?</v>
      </c>
      <c r="AS240" s="94" t="e">
        <v>#NAME?</v>
      </c>
      <c r="AT240" s="94" t="e">
        <v>#NAME?</v>
      </c>
    </row>
    <row r="241" customFormat="false" ht="40.5" hidden="false" customHeight="true" outlineLevel="0" collapsed="false">
      <c r="A241" s="193" t="s">
        <v>7763</v>
      </c>
      <c r="B241" s="20" t="e">
        <f aca="false">INDEX(Table2[], MATCH(L241, Location_ID!$D$2:$D$648, 0), 1)</f>
        <v>#N/A</v>
      </c>
      <c r="C241" s="194" t="s">
        <v>575</v>
      </c>
      <c r="D241" s="195" t="s">
        <v>112</v>
      </c>
      <c r="E241" s="193" t="s">
        <v>7134</v>
      </c>
      <c r="F241" s="193" t="s">
        <v>7135</v>
      </c>
      <c r="G241" s="193"/>
      <c r="H241" s="196"/>
      <c r="I241" s="193" t="s">
        <v>7756</v>
      </c>
      <c r="J241" s="193" t="s">
        <v>7757</v>
      </c>
      <c r="K241" s="197" t="s">
        <v>7124</v>
      </c>
      <c r="L241" s="193" t="s">
        <v>7738</v>
      </c>
      <c r="M241" s="197" t="s">
        <v>7110</v>
      </c>
      <c r="N241" s="197" t="s">
        <v>7758</v>
      </c>
      <c r="O241" s="197" t="n">
        <v>7</v>
      </c>
      <c r="P241" s="198" t="n">
        <v>43739</v>
      </c>
      <c r="Q241" s="198" t="n">
        <v>43769</v>
      </c>
      <c r="R241" s="194" t="n">
        <v>14</v>
      </c>
      <c r="S241" s="194" t="s">
        <v>7112</v>
      </c>
      <c r="T241" s="194" t="n">
        <v>0.45</v>
      </c>
      <c r="U241" s="194" t="n">
        <v>0.16</v>
      </c>
      <c r="V241" s="194" t="n">
        <v>1.27</v>
      </c>
      <c r="W241" s="194" t="s">
        <v>7414</v>
      </c>
      <c r="X241" s="199"/>
      <c r="Y241" s="199"/>
      <c r="Z241" s="199" t="n">
        <v>0</v>
      </c>
      <c r="AA241" s="184"/>
      <c r="AE241" s="94" t="e">
        <f aca="false" t="array" ref="AE241:AK241">_xlfn.torow(_xlfn.unique(_xlfn._xlws.filter(cat_table[Subsector],$E241=cat_table[Sector],"")))</f>
        <v>#NAME?</v>
      </c>
      <c r="AF241" s="94" t="e">
        <v>#NAME?</v>
      </c>
      <c r="AG241" s="94" t="e">
        <v>#NAME?</v>
      </c>
      <c r="AH241" s="94" t="e">
        <v>#NAME?</v>
      </c>
      <c r="AI241" s="94" t="e">
        <v>#NAME?</v>
      </c>
      <c r="AJ241" s="94" t="e">
        <v>#NAME?</v>
      </c>
      <c r="AK241" s="94" t="e">
        <v>#NAME?</v>
      </c>
      <c r="AO241" s="94" t="e">
        <f aca="false" t="array" ref="AO241:AT241">_xlfn.torow(_xlfn.unique(_xlfn._xlws.filter(cat_table[Sub-subsector],($E241=cat_table[Sector])*($F241=cat_table[Subsector]),"")))</f>
        <v>#NAME?</v>
      </c>
      <c r="AP241" s="94" t="e">
        <v>#NAME?</v>
      </c>
      <c r="AQ241" s="94" t="e">
        <v>#NAME?</v>
      </c>
      <c r="AR241" s="94" t="e">
        <v>#NAME?</v>
      </c>
      <c r="AS241" s="94" t="e">
        <v>#NAME?</v>
      </c>
      <c r="AT241" s="94" t="e">
        <v>#NAME?</v>
      </c>
    </row>
    <row r="242" customFormat="false" ht="40.5" hidden="false" customHeight="true" outlineLevel="0" collapsed="false">
      <c r="A242" s="193" t="s">
        <v>7764</v>
      </c>
      <c r="B242" s="20" t="e">
        <f aca="false">INDEX(Table2[], MATCH(L242, Location_ID!$D$2:$D$648, 0), 1)</f>
        <v>#N/A</v>
      </c>
      <c r="C242" s="194" t="s">
        <v>575</v>
      </c>
      <c r="D242" s="195" t="s">
        <v>112</v>
      </c>
      <c r="E242" s="193" t="s">
        <v>7134</v>
      </c>
      <c r="F242" s="193" t="s">
        <v>7135</v>
      </c>
      <c r="G242" s="193"/>
      <c r="H242" s="196"/>
      <c r="I242" s="193" t="s">
        <v>7756</v>
      </c>
      <c r="J242" s="193" t="s">
        <v>7757</v>
      </c>
      <c r="K242" s="197" t="s">
        <v>7124</v>
      </c>
      <c r="L242" s="193" t="s">
        <v>7738</v>
      </c>
      <c r="M242" s="197" t="s">
        <v>7110</v>
      </c>
      <c r="N242" s="197" t="s">
        <v>7758</v>
      </c>
      <c r="O242" s="197" t="n">
        <v>8</v>
      </c>
      <c r="P242" s="198" t="n">
        <v>43739</v>
      </c>
      <c r="Q242" s="198" t="n">
        <v>43769</v>
      </c>
      <c r="R242" s="194" t="n">
        <v>5</v>
      </c>
      <c r="S242" s="194" t="s">
        <v>7112</v>
      </c>
      <c r="T242" s="194" t="n">
        <v>0.55</v>
      </c>
      <c r="U242" s="194" t="n">
        <v>0.1</v>
      </c>
      <c r="V242" s="194" t="n">
        <v>3.01</v>
      </c>
      <c r="W242" s="194" t="s">
        <v>7414</v>
      </c>
      <c r="X242" s="199"/>
      <c r="Y242" s="199"/>
      <c r="Z242" s="199" t="n">
        <v>0</v>
      </c>
      <c r="AA242" s="184"/>
      <c r="AE242" s="94" t="e">
        <f aca="false" t="array" ref="AE242:AK242">_xlfn.torow(_xlfn.unique(_xlfn._xlws.filter(cat_table[Subsector],$E242=cat_table[Sector],"")))</f>
        <v>#NAME?</v>
      </c>
      <c r="AF242" s="94" t="e">
        <v>#NAME?</v>
      </c>
      <c r="AG242" s="94" t="e">
        <v>#NAME?</v>
      </c>
      <c r="AH242" s="94" t="e">
        <v>#NAME?</v>
      </c>
      <c r="AI242" s="94" t="e">
        <v>#NAME?</v>
      </c>
      <c r="AJ242" s="94" t="e">
        <v>#NAME?</v>
      </c>
      <c r="AK242" s="94" t="e">
        <v>#NAME?</v>
      </c>
      <c r="AO242" s="94" t="e">
        <f aca="false" t="array" ref="AO242:AT242">_xlfn.torow(_xlfn.unique(_xlfn._xlws.filter(cat_table[Sub-subsector],($E242=cat_table[Sector])*($F242=cat_table[Subsector]),"")))</f>
        <v>#NAME?</v>
      </c>
      <c r="AP242" s="94" t="e">
        <v>#NAME?</v>
      </c>
      <c r="AQ242" s="94" t="e">
        <v>#NAME?</v>
      </c>
      <c r="AR242" s="94" t="e">
        <v>#NAME?</v>
      </c>
      <c r="AS242" s="94" t="e">
        <v>#NAME?</v>
      </c>
      <c r="AT242" s="94" t="e">
        <v>#NAME?</v>
      </c>
    </row>
    <row r="243" customFormat="false" ht="40.5" hidden="false" customHeight="true" outlineLevel="0" collapsed="false">
      <c r="A243" s="207" t="s">
        <v>7765</v>
      </c>
      <c r="B243" s="20" t="str">
        <f aca="false">INDEX(Table2[], MATCH(L243, Location_ID!$D$2:$D$648, 0), 1)</f>
        <v>51c4c51a-4eaf-4bb4-95f6-faa9307be078</v>
      </c>
      <c r="C243" s="129" t="s">
        <v>549</v>
      </c>
      <c r="D243" s="181" t="s">
        <v>112</v>
      </c>
      <c r="E243" s="62" t="s">
        <v>7134</v>
      </c>
      <c r="F243" s="62" t="s">
        <v>7135</v>
      </c>
      <c r="G243" s="62"/>
      <c r="H243" s="200"/>
      <c r="I243" s="62" t="s">
        <v>7766</v>
      </c>
      <c r="J243" s="62" t="s">
        <v>7767</v>
      </c>
      <c r="K243" s="182" t="s">
        <v>7120</v>
      </c>
      <c r="L243" s="182" t="s">
        <v>1750</v>
      </c>
      <c r="M243" s="182" t="s">
        <v>7110</v>
      </c>
      <c r="N243" s="182" t="s">
        <v>7768</v>
      </c>
      <c r="O243" s="182" t="s">
        <v>7769</v>
      </c>
      <c r="P243" s="183" t="n">
        <v>43738</v>
      </c>
      <c r="Q243" s="183" t="n">
        <v>43758</v>
      </c>
      <c r="R243" s="129" t="s">
        <v>7770</v>
      </c>
      <c r="S243" s="125" t="s">
        <v>7117</v>
      </c>
      <c r="T243" s="129" t="n">
        <v>5.4</v>
      </c>
      <c r="U243" s="129"/>
      <c r="V243" s="129"/>
      <c r="W243" s="129" t="s">
        <v>7414</v>
      </c>
      <c r="X243" s="129"/>
      <c r="Y243" s="129"/>
      <c r="Z243" s="129" t="n">
        <v>1</v>
      </c>
      <c r="AA243" s="184"/>
      <c r="AE243" s="94" t="e">
        <f aca="false" t="array" ref="AE243:AK243">_xlfn.torow(_xlfn.unique(_xlfn._xlws.filter(cat_table[Subsector],$E243=cat_table[Sector],"")))</f>
        <v>#NAME?</v>
      </c>
      <c r="AF243" s="94" t="e">
        <v>#NAME?</v>
      </c>
      <c r="AG243" s="94" t="e">
        <v>#NAME?</v>
      </c>
      <c r="AH243" s="94" t="e">
        <v>#NAME?</v>
      </c>
      <c r="AI243" s="94" t="e">
        <v>#NAME?</v>
      </c>
      <c r="AJ243" s="94" t="e">
        <v>#NAME?</v>
      </c>
      <c r="AK243" s="94" t="e">
        <v>#NAME?</v>
      </c>
      <c r="AO243" s="94" t="e">
        <f aca="false" t="array" ref="AO243:AT243">_xlfn.torow(_xlfn.unique(_xlfn._xlws.filter(cat_table[Sub-subsector],($E243=cat_table[Sector])*($F243=cat_table[Subsector]),"")))</f>
        <v>#NAME?</v>
      </c>
      <c r="AP243" s="94" t="e">
        <v>#NAME?</v>
      </c>
      <c r="AQ243" s="94" t="e">
        <v>#NAME?</v>
      </c>
      <c r="AR243" s="94" t="e">
        <v>#NAME?</v>
      </c>
      <c r="AS243" s="94" t="e">
        <v>#NAME?</v>
      </c>
      <c r="AT243" s="94" t="e">
        <v>#NAME?</v>
      </c>
    </row>
    <row r="244" customFormat="false" ht="40.5" hidden="false" customHeight="true" outlineLevel="0" collapsed="false">
      <c r="A244" s="125" t="s">
        <v>7771</v>
      </c>
      <c r="B244" s="20" t="str">
        <f aca="false">INDEX(Table2[], MATCH(L244, Location_ID!$D$2:$D$648, 0), 1)</f>
        <v>51c4c51a-4eaf-4bb4-95f6-faa9307be078</v>
      </c>
      <c r="C244" s="129" t="s">
        <v>549</v>
      </c>
      <c r="D244" s="181" t="s">
        <v>112</v>
      </c>
      <c r="E244" s="62" t="s">
        <v>7134</v>
      </c>
      <c r="F244" s="62" t="s">
        <v>7135</v>
      </c>
      <c r="G244" s="62" t="s">
        <v>7136</v>
      </c>
      <c r="H244" s="200"/>
      <c r="I244" s="62" t="s">
        <v>7766</v>
      </c>
      <c r="J244" s="62" t="s">
        <v>7772</v>
      </c>
      <c r="K244" s="182" t="s">
        <v>7120</v>
      </c>
      <c r="L244" s="182" t="s">
        <v>1750</v>
      </c>
      <c r="M244" s="182" t="s">
        <v>7110</v>
      </c>
      <c r="N244" s="182" t="s">
        <v>7768</v>
      </c>
      <c r="O244" s="182" t="s">
        <v>7773</v>
      </c>
      <c r="P244" s="183" t="n">
        <v>43738</v>
      </c>
      <c r="Q244" s="183" t="n">
        <v>43758</v>
      </c>
      <c r="R244" s="129" t="n">
        <v>17</v>
      </c>
      <c r="S244" s="125" t="s">
        <v>7112</v>
      </c>
      <c r="T244" s="129" t="n">
        <v>17</v>
      </c>
      <c r="U244" s="129"/>
      <c r="V244" s="129"/>
      <c r="W244" s="129" t="s">
        <v>7414</v>
      </c>
      <c r="X244" s="129"/>
      <c r="Y244" s="129"/>
      <c r="Z244" s="129" t="n">
        <v>0</v>
      </c>
      <c r="AA244" s="184"/>
      <c r="AE244" s="94" t="e">
        <f aca="false" t="array" ref="AE244:AK244">_xlfn.torow(_xlfn.unique(_xlfn._xlws.filter(cat_table[Subsector],$E244=cat_table[Sector],"")))</f>
        <v>#NAME?</v>
      </c>
      <c r="AF244" s="94" t="e">
        <v>#NAME?</v>
      </c>
      <c r="AG244" s="94" t="e">
        <v>#NAME?</v>
      </c>
      <c r="AH244" s="94" t="e">
        <v>#NAME?</v>
      </c>
      <c r="AI244" s="94" t="e">
        <v>#NAME?</v>
      </c>
      <c r="AJ244" s="94" t="e">
        <v>#NAME?</v>
      </c>
      <c r="AK244" s="94" t="e">
        <v>#NAME?</v>
      </c>
      <c r="AO244" s="94" t="e">
        <f aca="false" t="array" ref="AO244:AT244">_xlfn.torow(_xlfn.unique(_xlfn._xlws.filter(cat_table[Sub-subsector],($E244=cat_table[Sector])*($F244=cat_table[Subsector]),"")))</f>
        <v>#NAME?</v>
      </c>
      <c r="AP244" s="94" t="e">
        <v>#NAME?</v>
      </c>
      <c r="AQ244" s="94" t="e">
        <v>#NAME?</v>
      </c>
      <c r="AR244" s="94" t="e">
        <v>#NAME?</v>
      </c>
      <c r="AS244" s="94" t="e">
        <v>#NAME?</v>
      </c>
      <c r="AT244" s="94" t="e">
        <v>#NAME?</v>
      </c>
    </row>
    <row r="245" customFormat="false" ht="40.5" hidden="false" customHeight="true" outlineLevel="0" collapsed="false">
      <c r="A245" s="125" t="s">
        <v>7774</v>
      </c>
      <c r="B245" s="20" t="e">
        <f aca="false">INDEX(Table2[], MATCH(L245, Location_ID!$D$2:$D$648, 0), 1)</f>
        <v>#N/A</v>
      </c>
      <c r="C245" s="129" t="s">
        <v>549</v>
      </c>
      <c r="D245" s="181" t="s">
        <v>112</v>
      </c>
      <c r="E245" s="62" t="s">
        <v>7134</v>
      </c>
      <c r="F245" s="62" t="s">
        <v>7135</v>
      </c>
      <c r="G245" s="62"/>
      <c r="H245" s="200"/>
      <c r="I245" s="62" t="s">
        <v>7766</v>
      </c>
      <c r="J245" s="62" t="s">
        <v>7775</v>
      </c>
      <c r="K245" s="182" t="s">
        <v>7128</v>
      </c>
      <c r="L245" s="182" t="s">
        <v>1710</v>
      </c>
      <c r="M245" s="182" t="s">
        <v>7110</v>
      </c>
      <c r="N245" s="182" t="s">
        <v>7768</v>
      </c>
      <c r="O245" s="182" t="s">
        <v>7776</v>
      </c>
      <c r="P245" s="183" t="n">
        <v>43738</v>
      </c>
      <c r="Q245" s="183" t="n">
        <v>43758</v>
      </c>
      <c r="R245" s="129" t="s">
        <v>7676</v>
      </c>
      <c r="S245" s="125" t="s">
        <v>7112</v>
      </c>
      <c r="T245" s="129" t="n">
        <v>120</v>
      </c>
      <c r="U245" s="129"/>
      <c r="V245" s="129"/>
      <c r="W245" s="129" t="s">
        <v>7777</v>
      </c>
      <c r="X245" s="129"/>
      <c r="Y245" s="129"/>
      <c r="Z245" s="129" t="n">
        <v>1</v>
      </c>
      <c r="AA245" s="184"/>
      <c r="AE245" s="94" t="e">
        <f aca="false" t="array" ref="AE245:AK245">_xlfn.torow(_xlfn.unique(_xlfn._xlws.filter(cat_table[Subsector],$E245=cat_table[Sector],"")))</f>
        <v>#NAME?</v>
      </c>
      <c r="AF245" s="94" t="e">
        <v>#NAME?</v>
      </c>
      <c r="AG245" s="94" t="e">
        <v>#NAME?</v>
      </c>
      <c r="AH245" s="94" t="e">
        <v>#NAME?</v>
      </c>
      <c r="AI245" s="94" t="e">
        <v>#NAME?</v>
      </c>
      <c r="AJ245" s="94" t="e">
        <v>#NAME?</v>
      </c>
      <c r="AK245" s="94" t="e">
        <v>#NAME?</v>
      </c>
      <c r="AO245" s="94" t="e">
        <f aca="false" t="array" ref="AO245:AT245">_xlfn.torow(_xlfn.unique(_xlfn._xlws.filter(cat_table[Sub-subsector],($E245=cat_table[Sector])*($F245=cat_table[Subsector]),"")))</f>
        <v>#NAME?</v>
      </c>
      <c r="AP245" s="94" t="e">
        <v>#NAME?</v>
      </c>
      <c r="AQ245" s="94" t="e">
        <v>#NAME?</v>
      </c>
      <c r="AR245" s="94" t="e">
        <v>#NAME?</v>
      </c>
      <c r="AS245" s="94" t="e">
        <v>#NAME?</v>
      </c>
      <c r="AT245" s="94" t="e">
        <v>#NAME?</v>
      </c>
    </row>
    <row r="246" customFormat="false" ht="40.5" hidden="false" customHeight="true" outlineLevel="0" collapsed="false">
      <c r="A246" s="194" t="s">
        <v>7778</v>
      </c>
      <c r="B246" s="20" t="str">
        <f aca="false">INDEX(Table2[], MATCH(L246, Location_ID!$D$2:$D$648, 0), 1)</f>
        <v>51c4c51a-4eaf-4bb4-95f6-faa9307be078</v>
      </c>
      <c r="C246" s="194" t="s">
        <v>570</v>
      </c>
      <c r="D246" s="195" t="s">
        <v>112</v>
      </c>
      <c r="E246" s="193" t="s">
        <v>7134</v>
      </c>
      <c r="F246" s="193" t="s">
        <v>7135</v>
      </c>
      <c r="G246" s="193"/>
      <c r="H246" s="196"/>
      <c r="I246" s="193" t="s">
        <v>7779</v>
      </c>
      <c r="J246" s="193" t="s">
        <v>7780</v>
      </c>
      <c r="K246" s="197" t="s">
        <v>7124</v>
      </c>
      <c r="L246" s="197" t="s">
        <v>1750</v>
      </c>
      <c r="M246" s="197" t="s">
        <v>7110</v>
      </c>
      <c r="N246" s="197" t="s">
        <v>7781</v>
      </c>
      <c r="O246" s="197" t="s">
        <v>7782</v>
      </c>
      <c r="P246" s="198" t="n">
        <v>44197</v>
      </c>
      <c r="Q246" s="198" t="n">
        <v>44561</v>
      </c>
      <c r="R246" s="194" t="n">
        <v>25</v>
      </c>
      <c r="S246" s="194" t="s">
        <v>7413</v>
      </c>
      <c r="T246" s="194" t="n">
        <v>2975</v>
      </c>
      <c r="U246" s="194"/>
      <c r="V246" s="194"/>
      <c r="W246" s="194" t="s">
        <v>7783</v>
      </c>
      <c r="X246" s="199"/>
      <c r="Y246" s="199"/>
      <c r="Z246" s="199" t="n">
        <v>1</v>
      </c>
      <c r="AA246" s="184"/>
      <c r="AE246" s="94" t="e">
        <f aca="false" t="array" ref="AE246:AK246">_xlfn.torow(_xlfn.unique(_xlfn._xlws.filter(cat_table[Subsector],$E246=cat_table[Sector],"")))</f>
        <v>#NAME?</v>
      </c>
      <c r="AF246" s="94" t="e">
        <v>#NAME?</v>
      </c>
      <c r="AG246" s="94" t="e">
        <v>#NAME?</v>
      </c>
      <c r="AH246" s="94" t="e">
        <v>#NAME?</v>
      </c>
      <c r="AI246" s="94" t="e">
        <v>#NAME?</v>
      </c>
      <c r="AJ246" s="94" t="e">
        <v>#NAME?</v>
      </c>
      <c r="AK246" s="94" t="e">
        <v>#NAME?</v>
      </c>
      <c r="AO246" s="94" t="e">
        <f aca="false" t="array" ref="AO246:AT246">_xlfn.torow(_xlfn.unique(_xlfn._xlws.filter(cat_table[Sub-subsector],($E246=cat_table[Sector])*($F246=cat_table[Subsector]),"")))</f>
        <v>#NAME?</v>
      </c>
      <c r="AP246" s="94" t="e">
        <v>#NAME?</v>
      </c>
      <c r="AQ246" s="94" t="e">
        <v>#NAME?</v>
      </c>
      <c r="AR246" s="94" t="e">
        <v>#NAME?</v>
      </c>
      <c r="AS246" s="94" t="e">
        <v>#NAME?</v>
      </c>
      <c r="AT246" s="94" t="e">
        <v>#NAME?</v>
      </c>
    </row>
    <row r="247" customFormat="false" ht="40.5" hidden="false" customHeight="true" outlineLevel="0" collapsed="false">
      <c r="A247" s="194" t="s">
        <v>7784</v>
      </c>
      <c r="B247" s="20" t="str">
        <f aca="false">INDEX(Table2[], MATCH(L247, Location_ID!$D$2:$D$648, 0), 1)</f>
        <v>51c4c51a-4eaf-4bb4-95f6-faa9307be078</v>
      </c>
      <c r="C247" s="194" t="s">
        <v>570</v>
      </c>
      <c r="D247" s="195" t="s">
        <v>112</v>
      </c>
      <c r="E247" s="193" t="s">
        <v>7134</v>
      </c>
      <c r="F247" s="193" t="s">
        <v>7135</v>
      </c>
      <c r="G247" s="193" t="s">
        <v>7591</v>
      </c>
      <c r="H247" s="196"/>
      <c r="I247" s="193" t="s">
        <v>7779</v>
      </c>
      <c r="J247" s="193" t="s">
        <v>7785</v>
      </c>
      <c r="K247" s="197" t="s">
        <v>7124</v>
      </c>
      <c r="L247" s="197" t="s">
        <v>1750</v>
      </c>
      <c r="M247" s="197" t="s">
        <v>7110</v>
      </c>
      <c r="N247" s="197" t="s">
        <v>7781</v>
      </c>
      <c r="O247" s="197" t="s">
        <v>7786</v>
      </c>
      <c r="P247" s="198" t="n">
        <v>43475</v>
      </c>
      <c r="Q247" s="198" t="n">
        <v>43486</v>
      </c>
      <c r="R247" s="194" t="n">
        <v>25</v>
      </c>
      <c r="S247" s="194" t="s">
        <v>7413</v>
      </c>
      <c r="T247" s="194" t="n">
        <v>28</v>
      </c>
      <c r="U247" s="194"/>
      <c r="V247" s="194"/>
      <c r="W247" s="194" t="s">
        <v>7787</v>
      </c>
      <c r="X247" s="199"/>
      <c r="Y247" s="199"/>
      <c r="Z247" s="199" t="n">
        <v>1</v>
      </c>
      <c r="AA247" s="184"/>
      <c r="AE247" s="94" t="e">
        <f aca="false" t="array" ref="AE247:AK247">_xlfn.torow(_xlfn.unique(_xlfn._xlws.filter(cat_table[Subsector],$E247=cat_table[Sector],"")))</f>
        <v>#NAME?</v>
      </c>
      <c r="AF247" s="94" t="e">
        <v>#NAME?</v>
      </c>
      <c r="AG247" s="94" t="e">
        <v>#NAME?</v>
      </c>
      <c r="AH247" s="94" t="e">
        <v>#NAME?</v>
      </c>
      <c r="AI247" s="94" t="e">
        <v>#NAME?</v>
      </c>
      <c r="AJ247" s="94" t="e">
        <v>#NAME?</v>
      </c>
      <c r="AK247" s="94" t="e">
        <v>#NAME?</v>
      </c>
      <c r="AO247" s="94" t="e">
        <f aca="false" t="array" ref="AO247:AT247">_xlfn.torow(_xlfn.unique(_xlfn._xlws.filter(cat_table[Sub-subsector],($E247=cat_table[Sector])*($F247=cat_table[Subsector]),"")))</f>
        <v>#NAME?</v>
      </c>
      <c r="AP247" s="94" t="e">
        <v>#NAME?</v>
      </c>
      <c r="AQ247" s="94" t="e">
        <v>#NAME?</v>
      </c>
      <c r="AR247" s="94" t="e">
        <v>#NAME?</v>
      </c>
      <c r="AS247" s="94" t="e">
        <v>#NAME?</v>
      </c>
      <c r="AT247" s="94" t="e">
        <v>#NAME?</v>
      </c>
    </row>
    <row r="248" customFormat="false" ht="40.5" hidden="false" customHeight="true" outlineLevel="0" collapsed="false">
      <c r="A248" s="194" t="s">
        <v>7788</v>
      </c>
      <c r="B248" s="20" t="str">
        <f aca="false">INDEX(Table2[], MATCH(L248, Location_ID!$D$2:$D$648, 0), 1)</f>
        <v>51c4c51a-4eaf-4bb4-95f6-faa9307be078</v>
      </c>
      <c r="C248" s="194" t="s">
        <v>570</v>
      </c>
      <c r="D248" s="195" t="s">
        <v>112</v>
      </c>
      <c r="E248" s="193" t="s">
        <v>7134</v>
      </c>
      <c r="F248" s="193" t="s">
        <v>7135</v>
      </c>
      <c r="G248" s="193" t="s">
        <v>7591</v>
      </c>
      <c r="H248" s="196"/>
      <c r="I248" s="193" t="s">
        <v>7779</v>
      </c>
      <c r="J248" s="193" t="s">
        <v>7789</v>
      </c>
      <c r="K248" s="197" t="s">
        <v>7124</v>
      </c>
      <c r="L248" s="197" t="s">
        <v>1750</v>
      </c>
      <c r="M248" s="197" t="s">
        <v>7110</v>
      </c>
      <c r="N248" s="197" t="s">
        <v>7781</v>
      </c>
      <c r="O248" s="197" t="s">
        <v>7790</v>
      </c>
      <c r="P248" s="198" t="n">
        <v>43475</v>
      </c>
      <c r="Q248" s="198" t="n">
        <v>43486</v>
      </c>
      <c r="R248" s="194" t="n">
        <v>25</v>
      </c>
      <c r="S248" s="194" t="s">
        <v>7413</v>
      </c>
      <c r="T248" s="194" t="n">
        <v>75</v>
      </c>
      <c r="U248" s="194"/>
      <c r="V248" s="194"/>
      <c r="W248" s="194" t="s">
        <v>7787</v>
      </c>
      <c r="X248" s="199"/>
      <c r="Y248" s="199"/>
      <c r="Z248" s="199" t="n">
        <v>1</v>
      </c>
      <c r="AA248" s="184"/>
      <c r="AE248" s="94" t="e">
        <f aca="false" t="array" ref="AE248:AK248">_xlfn.torow(_xlfn.unique(_xlfn._xlws.filter(cat_table[Subsector],$E248=cat_table[Sector],"")))</f>
        <v>#NAME?</v>
      </c>
      <c r="AF248" s="94" t="e">
        <v>#NAME?</v>
      </c>
      <c r="AG248" s="94" t="e">
        <v>#NAME?</v>
      </c>
      <c r="AH248" s="94" t="e">
        <v>#NAME?</v>
      </c>
      <c r="AI248" s="94" t="e">
        <v>#NAME?</v>
      </c>
      <c r="AJ248" s="94" t="e">
        <v>#NAME?</v>
      </c>
      <c r="AK248" s="94" t="e">
        <v>#NAME?</v>
      </c>
      <c r="AO248" s="94" t="e">
        <f aca="false" t="array" ref="AO248:AT248">_xlfn.torow(_xlfn.unique(_xlfn._xlws.filter(cat_table[Sub-subsector],($E248=cat_table[Sector])*($F248=cat_table[Subsector]),"")))</f>
        <v>#NAME?</v>
      </c>
      <c r="AP248" s="94" t="e">
        <v>#NAME?</v>
      </c>
      <c r="AQ248" s="94" t="e">
        <v>#NAME?</v>
      </c>
      <c r="AR248" s="94" t="e">
        <v>#NAME?</v>
      </c>
      <c r="AS248" s="94" t="e">
        <v>#NAME?</v>
      </c>
      <c r="AT248" s="94" t="e">
        <v>#NAME?</v>
      </c>
    </row>
    <row r="249" customFormat="false" ht="40.5" hidden="false" customHeight="true" outlineLevel="0" collapsed="false">
      <c r="A249" s="194" t="s">
        <v>7791</v>
      </c>
      <c r="B249" s="20" t="str">
        <f aca="false">INDEX(Table2[], MATCH(L249, Location_ID!$D$2:$D$648, 0), 1)</f>
        <v>51c4c51a-4eaf-4bb4-95f6-faa9307be078</v>
      </c>
      <c r="C249" s="194" t="s">
        <v>570</v>
      </c>
      <c r="D249" s="195" t="s">
        <v>112</v>
      </c>
      <c r="E249" s="193" t="s">
        <v>7134</v>
      </c>
      <c r="F249" s="193" t="s">
        <v>7135</v>
      </c>
      <c r="G249" s="193"/>
      <c r="H249" s="196"/>
      <c r="I249" s="193" t="s">
        <v>7779</v>
      </c>
      <c r="J249" s="193" t="s">
        <v>7792</v>
      </c>
      <c r="K249" s="197" t="s">
        <v>7124</v>
      </c>
      <c r="L249" s="197" t="s">
        <v>1750</v>
      </c>
      <c r="M249" s="197" t="s">
        <v>7110</v>
      </c>
      <c r="N249" s="197" t="s">
        <v>7781</v>
      </c>
      <c r="O249" s="197" t="s">
        <v>7793</v>
      </c>
      <c r="P249" s="198" t="n">
        <v>43475</v>
      </c>
      <c r="Q249" s="198" t="n">
        <v>43486</v>
      </c>
      <c r="R249" s="194" t="n">
        <v>25</v>
      </c>
      <c r="S249" s="194" t="s">
        <v>7413</v>
      </c>
      <c r="T249" s="194" t="n">
        <v>224</v>
      </c>
      <c r="U249" s="194" t="n">
        <v>157</v>
      </c>
      <c r="V249" s="194" t="n">
        <v>295</v>
      </c>
      <c r="W249" s="194" t="s">
        <v>7787</v>
      </c>
      <c r="X249" s="199"/>
      <c r="Y249" s="199"/>
      <c r="Z249" s="199" t="n">
        <v>1</v>
      </c>
      <c r="AA249" s="184"/>
    </row>
    <row r="250" customFormat="false" ht="40.5" hidden="false" customHeight="true" outlineLevel="0" collapsed="false">
      <c r="A250" s="125" t="s">
        <v>7794</v>
      </c>
      <c r="B250" s="20" t="str">
        <f aca="false">INDEX(Table2[], MATCH(L250, Location_ID!$D$2:$D$648, 0), 1)</f>
        <v>51c4c51a-4eaf-4bb4-95f6-faa9307be078</v>
      </c>
      <c r="C250" s="129" t="s">
        <v>565</v>
      </c>
      <c r="D250" s="181" t="s">
        <v>112</v>
      </c>
      <c r="E250" s="62" t="s">
        <v>7134</v>
      </c>
      <c r="F250" s="62" t="s">
        <v>7135</v>
      </c>
      <c r="G250" s="62"/>
      <c r="H250" s="200"/>
      <c r="I250" s="62" t="s">
        <v>7795</v>
      </c>
      <c r="J250" s="62" t="s">
        <v>7796</v>
      </c>
      <c r="K250" s="182" t="s">
        <v>7124</v>
      </c>
      <c r="L250" s="182" t="s">
        <v>1750</v>
      </c>
      <c r="M250" s="182" t="s">
        <v>7110</v>
      </c>
      <c r="N250" s="182" t="s">
        <v>7797</v>
      </c>
      <c r="O250" s="182" t="s">
        <v>7798</v>
      </c>
      <c r="P250" s="183" t="n">
        <v>43750</v>
      </c>
      <c r="Q250" s="183" t="n">
        <v>43756</v>
      </c>
      <c r="R250" s="129" t="s">
        <v>7676</v>
      </c>
      <c r="S250" s="125" t="s">
        <v>7413</v>
      </c>
      <c r="T250" s="129" t="n">
        <v>227</v>
      </c>
      <c r="U250" s="129" t="n">
        <v>141</v>
      </c>
      <c r="V250" s="129" t="n">
        <v>313</v>
      </c>
      <c r="W250" s="129" t="s">
        <v>7787</v>
      </c>
      <c r="X250" s="129"/>
      <c r="Y250" s="129"/>
      <c r="Z250" s="129" t="n">
        <v>1</v>
      </c>
      <c r="AA250" s="184"/>
      <c r="AE250" s="94" t="e">
        <f aca="false" t="array" ref="AE250:AK250">_xlfn.torow(_xlfn.unique(_xlfn._xlws.filter(cat_table[Subsector],$E250=cat_table[Sector],"")))</f>
        <v>#NAME?</v>
      </c>
      <c r="AF250" s="94" t="e">
        <v>#NAME?</v>
      </c>
      <c r="AG250" s="94" t="e">
        <v>#NAME?</v>
      </c>
      <c r="AH250" s="94" t="e">
        <v>#NAME?</v>
      </c>
      <c r="AI250" s="94" t="e">
        <v>#NAME?</v>
      </c>
      <c r="AJ250" s="94" t="e">
        <v>#NAME?</v>
      </c>
      <c r="AK250" s="94" t="e">
        <v>#NAME?</v>
      </c>
      <c r="AO250" s="94" t="e">
        <f aca="false" t="array" ref="AO250:AT250">_xlfn.torow(_xlfn.unique(_xlfn._xlws.filter(cat_table[Sub-subsector],($E250=cat_table[Sector])*($F250=cat_table[Subsector]),"")))</f>
        <v>#NAME?</v>
      </c>
      <c r="AP250" s="94" t="e">
        <v>#NAME?</v>
      </c>
      <c r="AQ250" s="94" t="e">
        <v>#NAME?</v>
      </c>
      <c r="AR250" s="94" t="e">
        <v>#NAME?</v>
      </c>
      <c r="AS250" s="94" t="e">
        <v>#NAME?</v>
      </c>
      <c r="AT250" s="94" t="e">
        <v>#NAME?</v>
      </c>
    </row>
    <row r="251" customFormat="false" ht="40.5" hidden="false" customHeight="true" outlineLevel="0" collapsed="false">
      <c r="A251" s="125" t="s">
        <v>7799</v>
      </c>
      <c r="B251" s="20" t="str">
        <f aca="false">INDEX(Table2[], MATCH(L251, Location_ID!$D$2:$D$648, 0), 1)</f>
        <v>51c4c51a-4eaf-4bb4-95f6-faa9307be078</v>
      </c>
      <c r="C251" s="129" t="s">
        <v>565</v>
      </c>
      <c r="D251" s="181" t="s">
        <v>112</v>
      </c>
      <c r="E251" s="62" t="s">
        <v>7134</v>
      </c>
      <c r="F251" s="62" t="s">
        <v>7135</v>
      </c>
      <c r="G251" s="62"/>
      <c r="H251" s="200"/>
      <c r="I251" s="62" t="s">
        <v>7800</v>
      </c>
      <c r="J251" s="62" t="s">
        <v>7801</v>
      </c>
      <c r="K251" s="182" t="s">
        <v>7124</v>
      </c>
      <c r="L251" s="182" t="s">
        <v>1750</v>
      </c>
      <c r="M251" s="182" t="s">
        <v>7110</v>
      </c>
      <c r="N251" s="182" t="s">
        <v>7797</v>
      </c>
      <c r="O251" s="182" t="s">
        <v>7802</v>
      </c>
      <c r="P251" s="183" t="n">
        <v>43750</v>
      </c>
      <c r="Q251" s="183" t="n">
        <v>43756</v>
      </c>
      <c r="R251" s="129" t="n">
        <v>2516</v>
      </c>
      <c r="S251" s="125" t="s">
        <v>7112</v>
      </c>
      <c r="T251" s="129" t="n">
        <v>13200</v>
      </c>
      <c r="U251" s="129" t="n">
        <v>8268</v>
      </c>
      <c r="V251" s="129" t="n">
        <v>18132</v>
      </c>
      <c r="W251" s="129" t="s">
        <v>7414</v>
      </c>
      <c r="X251" s="129"/>
      <c r="Y251" s="129"/>
      <c r="Z251" s="129" t="n">
        <v>1</v>
      </c>
      <c r="AA251" s="184"/>
      <c r="AE251" s="94" t="e">
        <f aca="false" t="array" ref="AE251:AK251">_xlfn.torow(_xlfn.unique(_xlfn._xlws.filter(cat_table[Subsector],$E251=cat_table[Sector],"")))</f>
        <v>#NAME?</v>
      </c>
      <c r="AF251" s="94" t="e">
        <v>#NAME?</v>
      </c>
      <c r="AG251" s="94" t="e">
        <v>#NAME?</v>
      </c>
      <c r="AH251" s="94" t="e">
        <v>#NAME?</v>
      </c>
      <c r="AI251" s="94" t="e">
        <v>#NAME?</v>
      </c>
      <c r="AJ251" s="94" t="e">
        <v>#NAME?</v>
      </c>
      <c r="AK251" s="94" t="e">
        <v>#NAME?</v>
      </c>
      <c r="AO251" s="94" t="e">
        <f aca="false" t="array" ref="AO251:AT251">_xlfn.torow(_xlfn.unique(_xlfn._xlws.filter(cat_table[Sub-subsector],($E251=cat_table[Sector])*($F251=cat_table[Subsector]),"")))</f>
        <v>#NAME?</v>
      </c>
      <c r="AP251" s="94" t="e">
        <v>#NAME?</v>
      </c>
      <c r="AQ251" s="94" t="e">
        <v>#NAME?</v>
      </c>
      <c r="AR251" s="94" t="e">
        <v>#NAME?</v>
      </c>
      <c r="AS251" s="94" t="e">
        <v>#NAME?</v>
      </c>
      <c r="AT251" s="94" t="e">
        <v>#NAME?</v>
      </c>
    </row>
    <row r="252" customFormat="false" ht="40.5" hidden="false" customHeight="true" outlineLevel="0" collapsed="false">
      <c r="A252" s="125" t="s">
        <v>7803</v>
      </c>
      <c r="B252" s="20" t="str">
        <f aca="false">INDEX(Table2[], MATCH(L252, Location_ID!$D$2:$D$648, 0), 1)</f>
        <v>51c4c51a-4eaf-4bb4-95f6-faa9307be078</v>
      </c>
      <c r="C252" s="129" t="s">
        <v>565</v>
      </c>
      <c r="D252" s="181" t="s">
        <v>112</v>
      </c>
      <c r="E252" s="62" t="s">
        <v>7134</v>
      </c>
      <c r="F252" s="62" t="s">
        <v>7135</v>
      </c>
      <c r="G252" s="62"/>
      <c r="H252" s="200"/>
      <c r="I252" s="62" t="s">
        <v>7800</v>
      </c>
      <c r="J252" s="62" t="s">
        <v>7801</v>
      </c>
      <c r="K252" s="182" t="s">
        <v>7124</v>
      </c>
      <c r="L252" s="182" t="s">
        <v>1750</v>
      </c>
      <c r="M252" s="182" t="s">
        <v>7110</v>
      </c>
      <c r="N252" s="182" t="s">
        <v>7797</v>
      </c>
      <c r="O252" s="182" t="s">
        <v>7804</v>
      </c>
      <c r="P252" s="183" t="n">
        <v>43750</v>
      </c>
      <c r="Q252" s="183" t="n">
        <v>43756</v>
      </c>
      <c r="R252" s="129" t="n">
        <v>4358</v>
      </c>
      <c r="S252" s="125" t="s">
        <v>7122</v>
      </c>
      <c r="T252" s="129" t="n">
        <v>31700</v>
      </c>
      <c r="U252" s="129" t="n">
        <v>21661</v>
      </c>
      <c r="V252" s="129" t="n">
        <v>41739</v>
      </c>
      <c r="W252" s="129" t="s">
        <v>7414</v>
      </c>
      <c r="X252" s="129"/>
      <c r="Y252" s="129"/>
      <c r="Z252" s="129" t="n">
        <v>1</v>
      </c>
      <c r="AA252" s="184"/>
      <c r="AE252" s="94" t="e">
        <f aca="false" t="array" ref="AE252:AK252">_xlfn.torow(_xlfn.unique(_xlfn._xlws.filter(cat_table[Subsector],$E252=cat_table[Sector],"")))</f>
        <v>#NAME?</v>
      </c>
      <c r="AF252" s="94" t="e">
        <v>#NAME?</v>
      </c>
      <c r="AG252" s="94" t="e">
        <v>#NAME?</v>
      </c>
      <c r="AH252" s="94" t="e">
        <v>#NAME?</v>
      </c>
      <c r="AI252" s="94" t="e">
        <v>#NAME?</v>
      </c>
      <c r="AJ252" s="94" t="e">
        <v>#NAME?</v>
      </c>
      <c r="AK252" s="94" t="e">
        <v>#NAME?</v>
      </c>
      <c r="AO252" s="94" t="e">
        <f aca="false" t="array" ref="AO252:AT252">_xlfn.torow(_xlfn.unique(_xlfn._xlws.filter(cat_table[Sub-subsector],($E252=cat_table[Sector])*($F252=cat_table[Subsector]),"")))</f>
        <v>#NAME?</v>
      </c>
      <c r="AP252" s="94" t="e">
        <v>#NAME?</v>
      </c>
      <c r="AQ252" s="94" t="e">
        <v>#NAME?</v>
      </c>
      <c r="AR252" s="94" t="e">
        <v>#NAME?</v>
      </c>
      <c r="AS252" s="94" t="e">
        <v>#NAME?</v>
      </c>
      <c r="AT252" s="94" t="e">
        <v>#NAME?</v>
      </c>
    </row>
    <row r="253" customFormat="false" ht="40.5" hidden="false" customHeight="true" outlineLevel="0" collapsed="false">
      <c r="A253" s="125" t="s">
        <v>7805</v>
      </c>
      <c r="B253" s="20" t="str">
        <f aca="false">INDEX(Table2[], MATCH(L253, Location_ID!$D$2:$D$648, 0), 1)</f>
        <v>51c4c51a-4eaf-4bb4-95f6-faa9307be078</v>
      </c>
      <c r="C253" s="129" t="s">
        <v>565</v>
      </c>
      <c r="D253" s="181" t="s">
        <v>112</v>
      </c>
      <c r="E253" s="62" t="s">
        <v>7134</v>
      </c>
      <c r="F253" s="62" t="s">
        <v>7135</v>
      </c>
      <c r="G253" s="62"/>
      <c r="H253" s="200"/>
      <c r="I253" s="62" t="s">
        <v>7800</v>
      </c>
      <c r="J253" s="62" t="s">
        <v>7806</v>
      </c>
      <c r="K253" s="182" t="s">
        <v>7124</v>
      </c>
      <c r="L253" s="182" t="s">
        <v>1750</v>
      </c>
      <c r="M253" s="182" t="s">
        <v>7110</v>
      </c>
      <c r="N253" s="182" t="s">
        <v>7797</v>
      </c>
      <c r="O253" s="182" t="s">
        <v>7807</v>
      </c>
      <c r="P253" s="183" t="n">
        <v>43750</v>
      </c>
      <c r="Q253" s="183" t="n">
        <v>43756</v>
      </c>
      <c r="R253" s="129" t="n">
        <v>1570</v>
      </c>
      <c r="S253" s="125" t="s">
        <v>7127</v>
      </c>
      <c r="T253" s="129" t="n">
        <v>6970</v>
      </c>
      <c r="U253" s="129" t="n">
        <v>4360</v>
      </c>
      <c r="V253" s="129" t="n">
        <v>9580</v>
      </c>
      <c r="W253" s="129" t="s">
        <v>7414</v>
      </c>
      <c r="X253" s="129"/>
      <c r="Y253" s="129"/>
      <c r="Z253" s="129" t="n">
        <v>0</v>
      </c>
      <c r="AA253" s="184"/>
      <c r="AE253" s="94" t="e">
        <f aca="false" t="array" ref="AE253:AK253">_xlfn.torow(_xlfn.unique(_xlfn._xlws.filter(cat_table[Subsector],$E253=cat_table[Sector],"")))</f>
        <v>#NAME?</v>
      </c>
      <c r="AF253" s="94" t="e">
        <v>#NAME?</v>
      </c>
      <c r="AG253" s="94" t="e">
        <v>#NAME?</v>
      </c>
      <c r="AH253" s="94" t="e">
        <v>#NAME?</v>
      </c>
      <c r="AI253" s="94" t="e">
        <v>#NAME?</v>
      </c>
      <c r="AJ253" s="94" t="e">
        <v>#NAME?</v>
      </c>
      <c r="AK253" s="94" t="e">
        <v>#NAME?</v>
      </c>
      <c r="AO253" s="94" t="e">
        <f aca="false" t="array" ref="AO253:AT253">_xlfn.torow(_xlfn.unique(_xlfn._xlws.filter(cat_table[Sub-subsector],($E253=cat_table[Sector])*($F253=cat_table[Subsector]),"")))</f>
        <v>#NAME?</v>
      </c>
      <c r="AP253" s="94" t="e">
        <v>#NAME?</v>
      </c>
      <c r="AQ253" s="94" t="e">
        <v>#NAME?</v>
      </c>
      <c r="AR253" s="94" t="e">
        <v>#NAME?</v>
      </c>
      <c r="AS253" s="94" t="e">
        <v>#NAME?</v>
      </c>
      <c r="AT253" s="94" t="e">
        <v>#NAME?</v>
      </c>
    </row>
    <row r="254" customFormat="false" ht="40.5" hidden="false" customHeight="true" outlineLevel="0" collapsed="false">
      <c r="A254" s="125" t="s">
        <v>7808</v>
      </c>
      <c r="B254" s="20" t="str">
        <f aca="false">INDEX(Table2[], MATCH(L254, Location_ID!$D$2:$D$648, 0), 1)</f>
        <v>51c4c51a-4eaf-4bb4-95f6-faa9307be078</v>
      </c>
      <c r="C254" s="129" t="s">
        <v>565</v>
      </c>
      <c r="D254" s="181" t="s">
        <v>112</v>
      </c>
      <c r="E254" s="62" t="s">
        <v>7134</v>
      </c>
      <c r="F254" s="62" t="s">
        <v>7135</v>
      </c>
      <c r="G254" s="62"/>
      <c r="H254" s="200"/>
      <c r="I254" s="62" t="s">
        <v>7800</v>
      </c>
      <c r="J254" s="62" t="s">
        <v>7801</v>
      </c>
      <c r="K254" s="182" t="s">
        <v>7124</v>
      </c>
      <c r="L254" s="182" t="s">
        <v>1750</v>
      </c>
      <c r="M254" s="182" t="s">
        <v>7110</v>
      </c>
      <c r="N254" s="182" t="s">
        <v>7797</v>
      </c>
      <c r="O254" s="182" t="s">
        <v>7809</v>
      </c>
      <c r="P254" s="183" t="n">
        <v>43750</v>
      </c>
      <c r="Q254" s="183" t="n">
        <v>43756</v>
      </c>
      <c r="R254" s="129" t="n">
        <v>7400</v>
      </c>
      <c r="S254" s="125" t="s">
        <v>7122</v>
      </c>
      <c r="T254" s="129" t="n">
        <v>344</v>
      </c>
      <c r="U254" s="129" t="n">
        <v>214</v>
      </c>
      <c r="V254" s="129" t="n">
        <v>474</v>
      </c>
      <c r="W254" s="129" t="s">
        <v>7787</v>
      </c>
      <c r="X254" s="129"/>
      <c r="Y254" s="129"/>
      <c r="Z254" s="129" t="n">
        <v>0</v>
      </c>
      <c r="AA254" s="184"/>
      <c r="AE254" s="94" t="e">
        <f aca="false" t="array" ref="AE254:AK254">_xlfn.torow(_xlfn.unique(_xlfn._xlws.filter(cat_table[Subsector],$E254=cat_table[Sector],"")))</f>
        <v>#NAME?</v>
      </c>
      <c r="AF254" s="94" t="e">
        <v>#NAME?</v>
      </c>
      <c r="AG254" s="94" t="e">
        <v>#NAME?</v>
      </c>
      <c r="AH254" s="94" t="e">
        <v>#NAME?</v>
      </c>
      <c r="AI254" s="94" t="e">
        <v>#NAME?</v>
      </c>
      <c r="AJ254" s="94" t="e">
        <v>#NAME?</v>
      </c>
      <c r="AK254" s="94" t="e">
        <v>#NAME?</v>
      </c>
      <c r="AO254" s="94" t="e">
        <f aca="false" t="array" ref="AO254:AT254">_xlfn.torow(_xlfn.unique(_xlfn._xlws.filter(cat_table[Sub-subsector],($E254=cat_table[Sector])*($F254=cat_table[Subsector]),"")))</f>
        <v>#NAME?</v>
      </c>
      <c r="AP254" s="94" t="e">
        <v>#NAME?</v>
      </c>
      <c r="AQ254" s="94" t="e">
        <v>#NAME?</v>
      </c>
      <c r="AR254" s="94" t="e">
        <v>#NAME?</v>
      </c>
      <c r="AS254" s="94" t="e">
        <v>#NAME?</v>
      </c>
      <c r="AT254" s="94" t="e">
        <v>#NAME?</v>
      </c>
    </row>
    <row r="255" customFormat="false" ht="40.5" hidden="false" customHeight="true" outlineLevel="0" collapsed="false">
      <c r="A255" s="125" t="s">
        <v>7810</v>
      </c>
      <c r="B255" s="20" t="str">
        <f aca="false">INDEX(Table2[], MATCH(L255, Location_ID!$D$2:$D$648, 0), 1)</f>
        <v>51c4c51a-4eaf-4bb4-95f6-faa9307be078</v>
      </c>
      <c r="C255" s="129" t="s">
        <v>565</v>
      </c>
      <c r="D255" s="181" t="s">
        <v>112</v>
      </c>
      <c r="E255" s="62" t="s">
        <v>7134</v>
      </c>
      <c r="F255" s="62" t="s">
        <v>7135</v>
      </c>
      <c r="G255" s="62"/>
      <c r="H255" s="200"/>
      <c r="I255" s="62" t="s">
        <v>7800</v>
      </c>
      <c r="J255" s="62" t="s">
        <v>7801</v>
      </c>
      <c r="K255" s="182" t="s">
        <v>7124</v>
      </c>
      <c r="L255" s="182" t="s">
        <v>1750</v>
      </c>
      <c r="M255" s="182" t="s">
        <v>7110</v>
      </c>
      <c r="N255" s="182" t="s">
        <v>7797</v>
      </c>
      <c r="O255" s="182" t="s">
        <v>7811</v>
      </c>
      <c r="P255" s="183" t="n">
        <v>43750</v>
      </c>
      <c r="Q255" s="183" t="n">
        <v>43756</v>
      </c>
      <c r="R255" s="129" t="n">
        <v>496</v>
      </c>
      <c r="S255" s="125" t="s">
        <v>7122</v>
      </c>
      <c r="T255" s="129" t="n">
        <v>7129</v>
      </c>
      <c r="U255" s="129" t="n">
        <v>5032</v>
      </c>
      <c r="V255" s="129" t="n">
        <v>9226</v>
      </c>
      <c r="W255" s="129" t="s">
        <v>7414</v>
      </c>
      <c r="X255" s="129"/>
      <c r="Y255" s="129"/>
      <c r="Z255" s="129" t="n">
        <v>0</v>
      </c>
      <c r="AA255" s="184"/>
      <c r="AE255" s="94" t="e">
        <f aca="false" t="array" ref="AE255:AK255">_xlfn.torow(_xlfn.unique(_xlfn._xlws.filter(cat_table[Subsector],$E255=cat_table[Sector],"")))</f>
        <v>#NAME?</v>
      </c>
      <c r="AF255" s="94" t="e">
        <v>#NAME?</v>
      </c>
      <c r="AG255" s="94" t="e">
        <v>#NAME?</v>
      </c>
      <c r="AH255" s="94" t="e">
        <v>#NAME?</v>
      </c>
      <c r="AI255" s="94" t="e">
        <v>#NAME?</v>
      </c>
      <c r="AJ255" s="94" t="e">
        <v>#NAME?</v>
      </c>
      <c r="AK255" s="94" t="e">
        <v>#NAME?</v>
      </c>
      <c r="AO255" s="94" t="e">
        <f aca="false" t="array" ref="AO255:AT255">_xlfn.torow(_xlfn.unique(_xlfn._xlws.filter(cat_table[Sub-subsector],($E255=cat_table[Sector])*($F255=cat_table[Subsector]),"")))</f>
        <v>#NAME?</v>
      </c>
      <c r="AP255" s="94" t="e">
        <v>#NAME?</v>
      </c>
      <c r="AQ255" s="94" t="e">
        <v>#NAME?</v>
      </c>
      <c r="AR255" s="94" t="e">
        <v>#NAME?</v>
      </c>
      <c r="AS255" s="94" t="e">
        <v>#NAME?</v>
      </c>
      <c r="AT255" s="94" t="e">
        <v>#NAME?</v>
      </c>
    </row>
    <row r="256" customFormat="false" ht="40.5" hidden="false" customHeight="true" outlineLevel="0" collapsed="false">
      <c r="A256" s="125" t="s">
        <v>7812</v>
      </c>
      <c r="B256" s="20" t="str">
        <f aca="false">INDEX(Table2[], MATCH(L256, Location_ID!$D$2:$D$648, 0), 1)</f>
        <v>51c4c51a-4eaf-4bb4-95f6-faa9307be078</v>
      </c>
      <c r="C256" s="129" t="s">
        <v>565</v>
      </c>
      <c r="D256" s="181" t="s">
        <v>112</v>
      </c>
      <c r="E256" s="62" t="s">
        <v>7134</v>
      </c>
      <c r="F256" s="62" t="s">
        <v>7135</v>
      </c>
      <c r="G256" s="62"/>
      <c r="H256" s="200"/>
      <c r="I256" s="62" t="s">
        <v>7800</v>
      </c>
      <c r="J256" s="62" t="s">
        <v>7801</v>
      </c>
      <c r="K256" s="182" t="s">
        <v>7124</v>
      </c>
      <c r="L256" s="182" t="s">
        <v>1750</v>
      </c>
      <c r="M256" s="182" t="s">
        <v>7110</v>
      </c>
      <c r="N256" s="182" t="s">
        <v>7797</v>
      </c>
      <c r="O256" s="182" t="s">
        <v>7811</v>
      </c>
      <c r="P256" s="183" t="n">
        <v>43750</v>
      </c>
      <c r="Q256" s="183" t="n">
        <v>43756</v>
      </c>
      <c r="R256" s="129" t="n">
        <v>504</v>
      </c>
      <c r="S256" s="125" t="s">
        <v>7122</v>
      </c>
      <c r="T256" s="129" t="n">
        <v>6947</v>
      </c>
      <c r="U256" s="129" t="n">
        <v>5507</v>
      </c>
      <c r="V256" s="129" t="n">
        <v>8387</v>
      </c>
      <c r="W256" s="129" t="s">
        <v>7414</v>
      </c>
      <c r="X256" s="129"/>
      <c r="Y256" s="129"/>
      <c r="Z256" s="129" t="n">
        <v>0</v>
      </c>
      <c r="AA256" s="184"/>
      <c r="AE256" s="94" t="e">
        <f aca="false" t="array" ref="AE256:AK256">_xlfn.torow(_xlfn.unique(_xlfn._xlws.filter(cat_table[Subsector],$E256=cat_table[Sector],"")))</f>
        <v>#NAME?</v>
      </c>
      <c r="AF256" s="94" t="e">
        <v>#NAME?</v>
      </c>
      <c r="AG256" s="94" t="e">
        <v>#NAME?</v>
      </c>
      <c r="AH256" s="94" t="e">
        <v>#NAME?</v>
      </c>
      <c r="AI256" s="94" t="e">
        <v>#NAME?</v>
      </c>
      <c r="AJ256" s="94" t="e">
        <v>#NAME?</v>
      </c>
      <c r="AK256" s="94" t="e">
        <v>#NAME?</v>
      </c>
      <c r="AO256" s="94" t="e">
        <f aca="false" t="array" ref="AO256:AT256">_xlfn.torow(_xlfn.unique(_xlfn._xlws.filter(cat_table[Sub-subsector],($E256=cat_table[Sector])*($F256=cat_table[Subsector]),"")))</f>
        <v>#NAME?</v>
      </c>
      <c r="AP256" s="94" t="e">
        <v>#NAME?</v>
      </c>
      <c r="AQ256" s="94" t="e">
        <v>#NAME?</v>
      </c>
      <c r="AR256" s="94" t="e">
        <v>#NAME?</v>
      </c>
      <c r="AS256" s="94" t="e">
        <v>#NAME?</v>
      </c>
      <c r="AT256" s="94" t="e">
        <v>#NAME?</v>
      </c>
    </row>
    <row r="257" customFormat="false" ht="40.5" hidden="false" customHeight="true" outlineLevel="0" collapsed="false">
      <c r="A257" s="125" t="s">
        <v>7813</v>
      </c>
      <c r="B257" s="20" t="str">
        <f aca="false">INDEX(Table2[], MATCH(L257, Location_ID!$D$2:$D$648, 0), 1)</f>
        <v>51c4c51a-4eaf-4bb4-95f6-faa9307be078</v>
      </c>
      <c r="C257" s="129" t="s">
        <v>565</v>
      </c>
      <c r="D257" s="181" t="s">
        <v>112</v>
      </c>
      <c r="E257" s="62" t="s">
        <v>7134</v>
      </c>
      <c r="F257" s="62" t="s">
        <v>7135</v>
      </c>
      <c r="G257" s="62"/>
      <c r="H257" s="200"/>
      <c r="I257" s="62" t="s">
        <v>7800</v>
      </c>
      <c r="J257" s="62" t="s">
        <v>7801</v>
      </c>
      <c r="K257" s="182" t="s">
        <v>7124</v>
      </c>
      <c r="L257" s="182" t="s">
        <v>1750</v>
      </c>
      <c r="M257" s="182" t="s">
        <v>7110</v>
      </c>
      <c r="N257" s="182" t="s">
        <v>7797</v>
      </c>
      <c r="O257" s="182" t="s">
        <v>7814</v>
      </c>
      <c r="P257" s="183" t="n">
        <v>43750</v>
      </c>
      <c r="Q257" s="183" t="n">
        <v>43756</v>
      </c>
      <c r="R257" s="129" t="n">
        <v>827</v>
      </c>
      <c r="S257" s="125" t="s">
        <v>7122</v>
      </c>
      <c r="T257" s="129" t="n">
        <v>3784</v>
      </c>
      <c r="U257" s="129" t="n">
        <v>1214</v>
      </c>
      <c r="V257" s="129" t="n">
        <v>6354</v>
      </c>
      <c r="W257" s="129" t="s">
        <v>7414</v>
      </c>
      <c r="X257" s="129"/>
      <c r="Y257" s="129"/>
      <c r="Z257" s="129" t="n">
        <v>0</v>
      </c>
      <c r="AA257" s="184"/>
      <c r="AE257" s="94" t="e">
        <f aca="false" t="array" ref="AE257:AK257">_xlfn.torow(_xlfn.unique(_xlfn._xlws.filter(cat_table[Subsector],$E257=cat_table[Sector],"")))</f>
        <v>#NAME?</v>
      </c>
      <c r="AF257" s="94" t="e">
        <v>#NAME?</v>
      </c>
      <c r="AG257" s="94" t="e">
        <v>#NAME?</v>
      </c>
      <c r="AH257" s="94" t="e">
        <v>#NAME?</v>
      </c>
      <c r="AI257" s="94" t="e">
        <v>#NAME?</v>
      </c>
      <c r="AJ257" s="94" t="e">
        <v>#NAME?</v>
      </c>
      <c r="AK257" s="94" t="e">
        <v>#NAME?</v>
      </c>
      <c r="AO257" s="94" t="e">
        <f aca="false" t="array" ref="AO257:AT257">_xlfn.torow(_xlfn.unique(_xlfn._xlws.filter(cat_table[Sub-subsector],($E257=cat_table[Sector])*($F257=cat_table[Subsector]),"")))</f>
        <v>#NAME?</v>
      </c>
      <c r="AP257" s="94" t="e">
        <v>#NAME?</v>
      </c>
      <c r="AQ257" s="94" t="e">
        <v>#NAME?</v>
      </c>
      <c r="AR257" s="94" t="e">
        <v>#NAME?</v>
      </c>
      <c r="AS257" s="94" t="e">
        <v>#NAME?</v>
      </c>
      <c r="AT257" s="94" t="e">
        <v>#NAME?</v>
      </c>
    </row>
    <row r="258" customFormat="false" ht="40.5" hidden="false" customHeight="true" outlineLevel="0" collapsed="false">
      <c r="A258" s="125" t="s">
        <v>7815</v>
      </c>
      <c r="B258" s="20" t="str">
        <f aca="false">INDEX(Table2[], MATCH(L258, Location_ID!$D$2:$D$648, 0), 1)</f>
        <v>51c4c51a-4eaf-4bb4-95f6-faa9307be078</v>
      </c>
      <c r="C258" s="129" t="s">
        <v>565</v>
      </c>
      <c r="D258" s="181" t="s">
        <v>112</v>
      </c>
      <c r="E258" s="62" t="s">
        <v>7134</v>
      </c>
      <c r="F258" s="62" t="s">
        <v>7135</v>
      </c>
      <c r="G258" s="62"/>
      <c r="H258" s="200"/>
      <c r="I258" s="62" t="s">
        <v>7800</v>
      </c>
      <c r="J258" s="62" t="s">
        <v>7801</v>
      </c>
      <c r="K258" s="182" t="s">
        <v>7124</v>
      </c>
      <c r="L258" s="182" t="s">
        <v>1750</v>
      </c>
      <c r="M258" s="182" t="s">
        <v>7110</v>
      </c>
      <c r="N258" s="182" t="s">
        <v>7797</v>
      </c>
      <c r="O258" s="182" t="s">
        <v>7816</v>
      </c>
      <c r="P258" s="183" t="n">
        <v>43750</v>
      </c>
      <c r="Q258" s="183" t="n">
        <v>43756</v>
      </c>
      <c r="R258" s="129" t="n">
        <v>818</v>
      </c>
      <c r="S258" s="125" t="s">
        <v>7122</v>
      </c>
      <c r="T258" s="129" t="n">
        <v>2516</v>
      </c>
      <c r="U258" s="129" t="n">
        <v>1581</v>
      </c>
      <c r="V258" s="129" t="n">
        <v>3451</v>
      </c>
      <c r="W258" s="129" t="s">
        <v>7414</v>
      </c>
      <c r="X258" s="129"/>
      <c r="Y258" s="129"/>
      <c r="Z258" s="129" t="n">
        <v>0</v>
      </c>
      <c r="AA258" s="184"/>
      <c r="AE258" s="94" t="e">
        <f aca="false" t="array" ref="AE258:AK258">_xlfn.torow(_xlfn.unique(_xlfn._xlws.filter(cat_table[Subsector],$E258=cat_table[Sector],"")))</f>
        <v>#NAME?</v>
      </c>
      <c r="AF258" s="94" t="e">
        <v>#NAME?</v>
      </c>
      <c r="AG258" s="94" t="e">
        <v>#NAME?</v>
      </c>
      <c r="AH258" s="94" t="e">
        <v>#NAME?</v>
      </c>
      <c r="AI258" s="94" t="e">
        <v>#NAME?</v>
      </c>
      <c r="AJ258" s="94" t="e">
        <v>#NAME?</v>
      </c>
      <c r="AK258" s="94" t="e">
        <v>#NAME?</v>
      </c>
      <c r="AO258" s="94" t="e">
        <f aca="false" t="array" ref="AO258:AT258">_xlfn.torow(_xlfn.unique(_xlfn._xlws.filter(cat_table[Sub-subsector],($E258=cat_table[Sector])*($F258=cat_table[Subsector]),"")))</f>
        <v>#NAME?</v>
      </c>
      <c r="AP258" s="94" t="e">
        <v>#NAME?</v>
      </c>
      <c r="AQ258" s="94" t="e">
        <v>#NAME?</v>
      </c>
      <c r="AR258" s="94" t="e">
        <v>#NAME?</v>
      </c>
      <c r="AS258" s="94" t="e">
        <v>#NAME?</v>
      </c>
      <c r="AT258" s="94" t="e">
        <v>#NAME?</v>
      </c>
    </row>
    <row r="259" customFormat="false" ht="40.5" hidden="false" customHeight="true" outlineLevel="0" collapsed="false">
      <c r="A259" s="125" t="s">
        <v>7817</v>
      </c>
      <c r="B259" s="20" t="str">
        <f aca="false">INDEX(Table2[], MATCH(L259, Location_ID!$D$2:$D$648, 0), 1)</f>
        <v>51c4c51a-4eaf-4bb4-95f6-faa9307be078</v>
      </c>
      <c r="C259" s="129" t="s">
        <v>565</v>
      </c>
      <c r="D259" s="181" t="s">
        <v>112</v>
      </c>
      <c r="E259" s="62" t="s">
        <v>7134</v>
      </c>
      <c r="F259" s="62" t="s">
        <v>7135</v>
      </c>
      <c r="G259" s="62"/>
      <c r="H259" s="200"/>
      <c r="I259" s="62" t="s">
        <v>7800</v>
      </c>
      <c r="J259" s="62" t="s">
        <v>7801</v>
      </c>
      <c r="K259" s="182" t="s">
        <v>7124</v>
      </c>
      <c r="L259" s="182" t="s">
        <v>1750</v>
      </c>
      <c r="M259" s="182" t="s">
        <v>7110</v>
      </c>
      <c r="N259" s="182" t="s">
        <v>7797</v>
      </c>
      <c r="O259" s="182" t="s">
        <v>7818</v>
      </c>
      <c r="P259" s="183" t="n">
        <v>43750</v>
      </c>
      <c r="Q259" s="183" t="n">
        <v>43756</v>
      </c>
      <c r="R259" s="129" t="n">
        <v>471</v>
      </c>
      <c r="S259" s="125" t="s">
        <v>7122</v>
      </c>
      <c r="T259" s="129" t="n">
        <v>1729</v>
      </c>
      <c r="U259" s="129" t="n">
        <v>817</v>
      </c>
      <c r="V259" s="129" t="n">
        <v>2641</v>
      </c>
      <c r="W259" s="129" t="s">
        <v>7414</v>
      </c>
      <c r="X259" s="129"/>
      <c r="Y259" s="129"/>
      <c r="Z259" s="129" t="n">
        <v>0</v>
      </c>
      <c r="AA259" s="184"/>
      <c r="AE259" s="94" t="e">
        <f aca="false" t="array" ref="AE259:AK259">_xlfn.torow(_xlfn.unique(_xlfn._xlws.filter(cat_table[Subsector],$E259=cat_table[Sector],"")))</f>
        <v>#NAME?</v>
      </c>
      <c r="AF259" s="94" t="e">
        <v>#NAME?</v>
      </c>
      <c r="AG259" s="94" t="e">
        <v>#NAME?</v>
      </c>
      <c r="AH259" s="94" t="e">
        <v>#NAME?</v>
      </c>
      <c r="AI259" s="94" t="e">
        <v>#NAME?</v>
      </c>
      <c r="AJ259" s="94" t="e">
        <v>#NAME?</v>
      </c>
      <c r="AK259" s="94" t="e">
        <v>#NAME?</v>
      </c>
      <c r="AO259" s="94" t="e">
        <f aca="false" t="array" ref="AO259:AT259">_xlfn.torow(_xlfn.unique(_xlfn._xlws.filter(cat_table[Sub-subsector],($E259=cat_table[Sector])*($F259=cat_table[Subsector]),"")))</f>
        <v>#NAME?</v>
      </c>
      <c r="AP259" s="94" t="e">
        <v>#NAME?</v>
      </c>
      <c r="AQ259" s="94" t="e">
        <v>#NAME?</v>
      </c>
      <c r="AR259" s="94" t="e">
        <v>#NAME?</v>
      </c>
      <c r="AS259" s="94" t="e">
        <v>#NAME?</v>
      </c>
      <c r="AT259" s="94" t="e">
        <v>#NAME?</v>
      </c>
    </row>
    <row r="260" customFormat="false" ht="40.5" hidden="false" customHeight="true" outlineLevel="0" collapsed="false">
      <c r="A260" s="125" t="s">
        <v>7819</v>
      </c>
      <c r="B260" s="20" t="str">
        <f aca="false">INDEX(Table2[], MATCH(L260, Location_ID!$D$2:$D$648, 0), 1)</f>
        <v>51c4c51a-4eaf-4bb4-95f6-faa9307be078</v>
      </c>
      <c r="C260" s="129" t="s">
        <v>565</v>
      </c>
      <c r="D260" s="181" t="s">
        <v>112</v>
      </c>
      <c r="E260" s="62" t="s">
        <v>7134</v>
      </c>
      <c r="F260" s="62" t="s">
        <v>7135</v>
      </c>
      <c r="G260" s="62"/>
      <c r="H260" s="200"/>
      <c r="I260" s="62" t="s">
        <v>7800</v>
      </c>
      <c r="J260" s="62" t="s">
        <v>7801</v>
      </c>
      <c r="K260" s="182" t="s">
        <v>7124</v>
      </c>
      <c r="L260" s="182" t="s">
        <v>1750</v>
      </c>
      <c r="M260" s="182" t="s">
        <v>7110</v>
      </c>
      <c r="N260" s="182" t="s">
        <v>7797</v>
      </c>
      <c r="O260" s="182" t="s">
        <v>7820</v>
      </c>
      <c r="P260" s="183" t="n">
        <v>43750</v>
      </c>
      <c r="Q260" s="183" t="n">
        <v>43756</v>
      </c>
      <c r="R260" s="129" t="n">
        <v>124</v>
      </c>
      <c r="S260" s="125" t="s">
        <v>7122</v>
      </c>
      <c r="T260" s="129" t="n">
        <v>1481</v>
      </c>
      <c r="U260" s="129" t="n">
        <v>1194</v>
      </c>
      <c r="V260" s="129" t="n">
        <v>1768</v>
      </c>
      <c r="W260" s="129" t="s">
        <v>7414</v>
      </c>
      <c r="X260" s="129"/>
      <c r="Y260" s="129"/>
      <c r="Z260" s="129" t="n">
        <v>0</v>
      </c>
      <c r="AA260" s="184"/>
      <c r="AE260" s="94" t="e">
        <f aca="false" t="array" ref="AE260:AK260">_xlfn.torow(_xlfn.unique(_xlfn._xlws.filter(cat_table[Subsector],$E260=cat_table[Sector],"")))</f>
        <v>#NAME?</v>
      </c>
      <c r="AF260" s="94" t="e">
        <v>#NAME?</v>
      </c>
      <c r="AG260" s="94" t="e">
        <v>#NAME?</v>
      </c>
      <c r="AH260" s="94" t="e">
        <v>#NAME?</v>
      </c>
      <c r="AI260" s="94" t="e">
        <v>#NAME?</v>
      </c>
      <c r="AJ260" s="94" t="e">
        <v>#NAME?</v>
      </c>
      <c r="AK260" s="94" t="e">
        <v>#NAME?</v>
      </c>
      <c r="AO260" s="94" t="e">
        <f aca="false" t="array" ref="AO260:AT260">_xlfn.torow(_xlfn.unique(_xlfn._xlws.filter(cat_table[Sub-subsector],($E260=cat_table[Sector])*($F260=cat_table[Subsector]),"")))</f>
        <v>#NAME?</v>
      </c>
      <c r="AP260" s="94" t="e">
        <v>#NAME?</v>
      </c>
      <c r="AQ260" s="94" t="e">
        <v>#NAME?</v>
      </c>
      <c r="AR260" s="94" t="e">
        <v>#NAME?</v>
      </c>
      <c r="AS260" s="94" t="e">
        <v>#NAME?</v>
      </c>
      <c r="AT260" s="94" t="e">
        <v>#NAME?</v>
      </c>
    </row>
    <row r="261" customFormat="false" ht="40.5" hidden="false" customHeight="true" outlineLevel="0" collapsed="false">
      <c r="A261" s="125" t="s">
        <v>7821</v>
      </c>
      <c r="B261" s="20" t="str">
        <f aca="false">INDEX(Table2[], MATCH(L261, Location_ID!$D$2:$D$648, 0), 1)</f>
        <v>51c4c51a-4eaf-4bb4-95f6-faa9307be078</v>
      </c>
      <c r="C261" s="129" t="s">
        <v>565</v>
      </c>
      <c r="D261" s="181" t="s">
        <v>112</v>
      </c>
      <c r="E261" s="62" t="s">
        <v>7134</v>
      </c>
      <c r="F261" s="62" t="s">
        <v>7135</v>
      </c>
      <c r="G261" s="62"/>
      <c r="H261" s="200"/>
      <c r="I261" s="62" t="s">
        <v>7800</v>
      </c>
      <c r="J261" s="62" t="s">
        <v>7801</v>
      </c>
      <c r="K261" s="182" t="s">
        <v>7124</v>
      </c>
      <c r="L261" s="182" t="s">
        <v>1750</v>
      </c>
      <c r="M261" s="182" t="s">
        <v>7110</v>
      </c>
      <c r="N261" s="182" t="s">
        <v>7797</v>
      </c>
      <c r="O261" s="182" t="s">
        <v>7822</v>
      </c>
      <c r="P261" s="183" t="n">
        <v>43750</v>
      </c>
      <c r="Q261" s="183" t="n">
        <v>43756</v>
      </c>
      <c r="R261" s="129" t="n">
        <v>71</v>
      </c>
      <c r="S261" s="125" t="s">
        <v>7122</v>
      </c>
      <c r="T261" s="129" t="n">
        <v>1395</v>
      </c>
      <c r="U261" s="129" t="n">
        <v>849</v>
      </c>
      <c r="V261" s="129" t="n">
        <v>1941</v>
      </c>
      <c r="W261" s="129" t="s">
        <v>7414</v>
      </c>
      <c r="X261" s="129"/>
      <c r="Y261" s="129"/>
      <c r="Z261" s="129" t="n">
        <v>0</v>
      </c>
      <c r="AA261" s="184"/>
      <c r="AE261" s="94" t="e">
        <f aca="false" t="array" ref="AE261:AK261">_xlfn.torow(_xlfn.unique(_xlfn._xlws.filter(cat_table[Subsector],$E261=cat_table[Sector],"")))</f>
        <v>#NAME?</v>
      </c>
      <c r="AF261" s="94" t="e">
        <v>#NAME?</v>
      </c>
      <c r="AG261" s="94" t="e">
        <v>#NAME?</v>
      </c>
      <c r="AH261" s="94" t="e">
        <v>#NAME?</v>
      </c>
      <c r="AI261" s="94" t="e">
        <v>#NAME?</v>
      </c>
      <c r="AJ261" s="94" t="e">
        <v>#NAME?</v>
      </c>
      <c r="AK261" s="94" t="e">
        <v>#NAME?</v>
      </c>
      <c r="AO261" s="94" t="e">
        <f aca="false" t="array" ref="AO261:AT261">_xlfn.torow(_xlfn.unique(_xlfn._xlws.filter(cat_table[Sub-subsector],($E261=cat_table[Sector])*($F261=cat_table[Subsector]),"")))</f>
        <v>#NAME?</v>
      </c>
      <c r="AP261" s="94" t="e">
        <v>#NAME?</v>
      </c>
      <c r="AQ261" s="94" t="e">
        <v>#NAME?</v>
      </c>
      <c r="AR261" s="94" t="e">
        <v>#NAME?</v>
      </c>
      <c r="AS261" s="94" t="e">
        <v>#NAME?</v>
      </c>
      <c r="AT261" s="94" t="e">
        <v>#NAME?</v>
      </c>
    </row>
    <row r="262" customFormat="false" ht="40.5" hidden="false" customHeight="true" outlineLevel="0" collapsed="false">
      <c r="A262" s="125" t="s">
        <v>7823</v>
      </c>
      <c r="B262" s="20" t="str">
        <f aca="false">INDEX(Table2[], MATCH(L262, Location_ID!$D$2:$D$648, 0), 1)</f>
        <v>51c4c51a-4eaf-4bb4-95f6-faa9307be078</v>
      </c>
      <c r="C262" s="129" t="s">
        <v>565</v>
      </c>
      <c r="D262" s="181" t="s">
        <v>112</v>
      </c>
      <c r="E262" s="62" t="s">
        <v>7134</v>
      </c>
      <c r="F262" s="62" t="s">
        <v>7135</v>
      </c>
      <c r="G262" s="62"/>
      <c r="H262" s="200"/>
      <c r="I262" s="62" t="s">
        <v>7800</v>
      </c>
      <c r="J262" s="62" t="s">
        <v>7801</v>
      </c>
      <c r="K262" s="182" t="s">
        <v>7124</v>
      </c>
      <c r="L262" s="182" t="s">
        <v>1750</v>
      </c>
      <c r="M262" s="182" t="s">
        <v>7110</v>
      </c>
      <c r="N262" s="182" t="s">
        <v>7797</v>
      </c>
      <c r="O262" s="182" t="s">
        <v>7824</v>
      </c>
      <c r="P262" s="183" t="n">
        <v>43750</v>
      </c>
      <c r="Q262" s="183" t="n">
        <v>43756</v>
      </c>
      <c r="R262" s="129" t="n">
        <v>67</v>
      </c>
      <c r="S262" s="125" t="s">
        <v>7122</v>
      </c>
      <c r="T262" s="129" t="n">
        <v>602</v>
      </c>
      <c r="U262" s="129" t="n">
        <v>393</v>
      </c>
      <c r="V262" s="129" t="n">
        <v>811</v>
      </c>
      <c r="W262" s="129" t="s">
        <v>7414</v>
      </c>
      <c r="X262" s="129"/>
      <c r="Y262" s="129"/>
      <c r="Z262" s="129" t="n">
        <v>0</v>
      </c>
      <c r="AA262" s="184"/>
      <c r="AE262" s="94" t="e">
        <f aca="false" t="array" ref="AE262:AK262">_xlfn.torow(_xlfn.unique(_xlfn._xlws.filter(cat_table[Subsector],$E262=cat_table[Sector],"")))</f>
        <v>#NAME?</v>
      </c>
      <c r="AF262" s="94" t="e">
        <v>#NAME?</v>
      </c>
      <c r="AG262" s="94" t="e">
        <v>#NAME?</v>
      </c>
      <c r="AH262" s="94" t="e">
        <v>#NAME?</v>
      </c>
      <c r="AI262" s="94" t="e">
        <v>#NAME?</v>
      </c>
      <c r="AJ262" s="94" t="e">
        <v>#NAME?</v>
      </c>
      <c r="AK262" s="94" t="e">
        <v>#NAME?</v>
      </c>
      <c r="AO262" s="94" t="e">
        <f aca="false" t="array" ref="AO262:AT262">_xlfn.torow(_xlfn.unique(_xlfn._xlws.filter(cat_table[Sub-subsector],($E262=cat_table[Sector])*($F262=cat_table[Subsector]),"")))</f>
        <v>#NAME?</v>
      </c>
      <c r="AP262" s="94" t="e">
        <v>#NAME?</v>
      </c>
      <c r="AQ262" s="94" t="e">
        <v>#NAME?</v>
      </c>
      <c r="AR262" s="94" t="e">
        <v>#NAME?</v>
      </c>
      <c r="AS262" s="94" t="e">
        <v>#NAME?</v>
      </c>
      <c r="AT262" s="94" t="e">
        <v>#NAME?</v>
      </c>
    </row>
    <row r="263" customFormat="false" ht="40.5" hidden="false" customHeight="true" outlineLevel="0" collapsed="false">
      <c r="A263" s="125" t="s">
        <v>7825</v>
      </c>
      <c r="B263" s="20" t="str">
        <f aca="false">INDEX(Table2[], MATCH(L263, Location_ID!$D$2:$D$648, 0), 1)</f>
        <v>51c4c51a-4eaf-4bb4-95f6-faa9307be078</v>
      </c>
      <c r="C263" s="129" t="s">
        <v>565</v>
      </c>
      <c r="D263" s="181" t="s">
        <v>112</v>
      </c>
      <c r="E263" s="62" t="s">
        <v>7134</v>
      </c>
      <c r="F263" s="62" t="s">
        <v>7135</v>
      </c>
      <c r="G263" s="62"/>
      <c r="H263" s="200"/>
      <c r="I263" s="62" t="s">
        <v>7800</v>
      </c>
      <c r="J263" s="62" t="s">
        <v>7801</v>
      </c>
      <c r="K263" s="182" t="s">
        <v>7124</v>
      </c>
      <c r="L263" s="182" t="s">
        <v>1750</v>
      </c>
      <c r="M263" s="182" t="s">
        <v>7110</v>
      </c>
      <c r="N263" s="182" t="s">
        <v>7797</v>
      </c>
      <c r="O263" s="182" t="s">
        <v>7826</v>
      </c>
      <c r="P263" s="183" t="n">
        <v>43750</v>
      </c>
      <c r="Q263" s="183" t="n">
        <v>43756</v>
      </c>
      <c r="R263" s="129" t="n">
        <v>390</v>
      </c>
      <c r="S263" s="125" t="s">
        <v>7122</v>
      </c>
      <c r="T263" s="129" t="n">
        <v>477</v>
      </c>
      <c r="U263" s="129" t="n">
        <v>371</v>
      </c>
      <c r="V263" s="129" t="n">
        <v>583</v>
      </c>
      <c r="W263" s="129" t="s">
        <v>7414</v>
      </c>
      <c r="X263" s="129"/>
      <c r="Y263" s="129"/>
      <c r="Z263" s="129" t="n">
        <v>0</v>
      </c>
      <c r="AA263" s="184"/>
      <c r="AE263" s="94" t="e">
        <f aca="false" t="array" ref="AE263:AK263">_xlfn.torow(_xlfn.unique(_xlfn._xlws.filter(cat_table[Subsector],$E263=cat_table[Sector],"")))</f>
        <v>#NAME?</v>
      </c>
      <c r="AF263" s="94" t="e">
        <v>#NAME?</v>
      </c>
      <c r="AG263" s="94" t="e">
        <v>#NAME?</v>
      </c>
      <c r="AH263" s="94" t="e">
        <v>#NAME?</v>
      </c>
      <c r="AI263" s="94" t="e">
        <v>#NAME?</v>
      </c>
      <c r="AJ263" s="94" t="e">
        <v>#NAME?</v>
      </c>
      <c r="AK263" s="94" t="e">
        <v>#NAME?</v>
      </c>
      <c r="AO263" s="94" t="e">
        <f aca="false" t="array" ref="AO263:AT263">_xlfn.torow(_xlfn.unique(_xlfn._xlws.filter(cat_table[Sub-subsector],($E263=cat_table[Sector])*($F263=cat_table[Subsector]),"")))</f>
        <v>#NAME?</v>
      </c>
      <c r="AP263" s="94" t="e">
        <v>#NAME?</v>
      </c>
      <c r="AQ263" s="94" t="e">
        <v>#NAME?</v>
      </c>
      <c r="AR263" s="94" t="e">
        <v>#NAME?</v>
      </c>
      <c r="AS263" s="94" t="e">
        <v>#NAME?</v>
      </c>
      <c r="AT263" s="94" t="e">
        <v>#NAME?</v>
      </c>
    </row>
    <row r="264" customFormat="false" ht="40.5" hidden="false" customHeight="true" outlineLevel="0" collapsed="false">
      <c r="A264" s="125" t="s">
        <v>7827</v>
      </c>
      <c r="B264" s="20" t="str">
        <f aca="false">INDEX(Table2[], MATCH(L264, Location_ID!$D$2:$D$648, 0), 1)</f>
        <v>51c4c51a-4eaf-4bb4-95f6-faa9307be078</v>
      </c>
      <c r="C264" s="129" t="s">
        <v>565</v>
      </c>
      <c r="D264" s="181" t="s">
        <v>112</v>
      </c>
      <c r="E264" s="62" t="s">
        <v>7134</v>
      </c>
      <c r="F264" s="62" t="s">
        <v>7135</v>
      </c>
      <c r="G264" s="62"/>
      <c r="H264" s="200"/>
      <c r="I264" s="62" t="s">
        <v>7800</v>
      </c>
      <c r="J264" s="62" t="s">
        <v>7801</v>
      </c>
      <c r="K264" s="182" t="s">
        <v>7124</v>
      </c>
      <c r="L264" s="182" t="s">
        <v>1750</v>
      </c>
      <c r="M264" s="182" t="s">
        <v>7110</v>
      </c>
      <c r="N264" s="182" t="s">
        <v>7797</v>
      </c>
      <c r="O264" s="182" t="s">
        <v>7828</v>
      </c>
      <c r="P264" s="183" t="n">
        <v>43750</v>
      </c>
      <c r="Q264" s="183" t="n">
        <v>43756</v>
      </c>
      <c r="R264" s="129" t="n">
        <v>29</v>
      </c>
      <c r="S264" s="125" t="s">
        <v>7122</v>
      </c>
      <c r="T264" s="129" t="n">
        <v>339</v>
      </c>
      <c r="U264" s="129" t="n">
        <v>169</v>
      </c>
      <c r="V264" s="129" t="n">
        <v>509</v>
      </c>
      <c r="W264" s="129" t="s">
        <v>7414</v>
      </c>
      <c r="X264" s="129"/>
      <c r="Y264" s="129"/>
      <c r="Z264" s="129" t="n">
        <v>0</v>
      </c>
      <c r="AA264" s="184"/>
      <c r="AE264" s="94" t="e">
        <f aca="false" t="array" ref="AE264:AK264">_xlfn.torow(_xlfn.unique(_xlfn._xlws.filter(cat_table[Subsector],$E264=cat_table[Sector],"")))</f>
        <v>#NAME?</v>
      </c>
      <c r="AF264" s="94" t="e">
        <v>#NAME?</v>
      </c>
      <c r="AG264" s="94" t="e">
        <v>#NAME?</v>
      </c>
      <c r="AH264" s="94" t="e">
        <v>#NAME?</v>
      </c>
      <c r="AI264" s="94" t="e">
        <v>#NAME?</v>
      </c>
      <c r="AJ264" s="94" t="e">
        <v>#NAME?</v>
      </c>
      <c r="AK264" s="94" t="e">
        <v>#NAME?</v>
      </c>
      <c r="AO264" s="94" t="e">
        <f aca="false" t="array" ref="AO264:AT264">_xlfn.torow(_xlfn.unique(_xlfn._xlws.filter(cat_table[Sub-subsector],($E264=cat_table[Sector])*($F264=cat_table[Subsector]),"")))</f>
        <v>#NAME?</v>
      </c>
      <c r="AP264" s="94" t="e">
        <v>#NAME?</v>
      </c>
      <c r="AQ264" s="94" t="e">
        <v>#NAME?</v>
      </c>
      <c r="AR264" s="94" t="e">
        <v>#NAME?</v>
      </c>
      <c r="AS264" s="94" t="e">
        <v>#NAME?</v>
      </c>
      <c r="AT264" s="94" t="e">
        <v>#NAME?</v>
      </c>
    </row>
    <row r="265" customFormat="false" ht="40.5" hidden="false" customHeight="true" outlineLevel="0" collapsed="false">
      <c r="A265" s="125" t="s">
        <v>7829</v>
      </c>
      <c r="B265" s="20" t="str">
        <f aca="false">INDEX(Table2[], MATCH(L265, Location_ID!$D$2:$D$648, 0), 1)</f>
        <v>51c4c51a-4eaf-4bb4-95f6-faa9307be078</v>
      </c>
      <c r="C265" s="129" t="s">
        <v>565</v>
      </c>
      <c r="D265" s="181" t="s">
        <v>112</v>
      </c>
      <c r="E265" s="62" t="s">
        <v>7134</v>
      </c>
      <c r="F265" s="62" t="s">
        <v>7135</v>
      </c>
      <c r="G265" s="62"/>
      <c r="H265" s="200"/>
      <c r="I265" s="62" t="s">
        <v>7800</v>
      </c>
      <c r="J265" s="62" t="s">
        <v>7801</v>
      </c>
      <c r="K265" s="182" t="s">
        <v>7124</v>
      </c>
      <c r="L265" s="182" t="s">
        <v>1750</v>
      </c>
      <c r="M265" s="182" t="s">
        <v>7110</v>
      </c>
      <c r="N265" s="182" t="s">
        <v>7797</v>
      </c>
      <c r="O265" s="182" t="s">
        <v>7830</v>
      </c>
      <c r="P265" s="183" t="n">
        <v>43750</v>
      </c>
      <c r="Q265" s="183" t="n">
        <v>43756</v>
      </c>
      <c r="R265" s="129" t="n">
        <v>37</v>
      </c>
      <c r="S265" s="125" t="s">
        <v>7122</v>
      </c>
      <c r="T265" s="129" t="n">
        <v>266</v>
      </c>
      <c r="U265" s="129" t="n">
        <v>153</v>
      </c>
      <c r="V265" s="129" t="n">
        <v>379</v>
      </c>
      <c r="W265" s="129" t="s">
        <v>7414</v>
      </c>
      <c r="X265" s="129"/>
      <c r="Y265" s="129"/>
      <c r="Z265" s="129" t="n">
        <v>0</v>
      </c>
      <c r="AA265" s="184"/>
      <c r="AE265" s="94" t="e">
        <f aca="false" t="array" ref="AE265:AK265">_xlfn.torow(_xlfn.unique(_xlfn._xlws.filter(cat_table[Subsector],$E265=cat_table[Sector],"")))</f>
        <v>#NAME?</v>
      </c>
      <c r="AF265" s="94" t="e">
        <v>#NAME?</v>
      </c>
      <c r="AG265" s="94" t="e">
        <v>#NAME?</v>
      </c>
      <c r="AH265" s="94" t="e">
        <v>#NAME?</v>
      </c>
      <c r="AI265" s="94" t="e">
        <v>#NAME?</v>
      </c>
      <c r="AJ265" s="94" t="e">
        <v>#NAME?</v>
      </c>
      <c r="AK265" s="94" t="e">
        <v>#NAME?</v>
      </c>
      <c r="AO265" s="94" t="e">
        <f aca="false" t="array" ref="AO265:AT265">_xlfn.torow(_xlfn.unique(_xlfn._xlws.filter(cat_table[Sub-subsector],($E265=cat_table[Sector])*($F265=cat_table[Subsector]),"")))</f>
        <v>#NAME?</v>
      </c>
      <c r="AP265" s="94" t="e">
        <v>#NAME?</v>
      </c>
      <c r="AQ265" s="94" t="e">
        <v>#NAME?</v>
      </c>
      <c r="AR265" s="94" t="e">
        <v>#NAME?</v>
      </c>
      <c r="AS265" s="94" t="e">
        <v>#NAME?</v>
      </c>
      <c r="AT265" s="94" t="e">
        <v>#NAME?</v>
      </c>
    </row>
    <row r="266" customFormat="false" ht="40.5" hidden="false" customHeight="true" outlineLevel="0" collapsed="false">
      <c r="A266" s="125" t="s">
        <v>7831</v>
      </c>
      <c r="B266" s="20" t="str">
        <f aca="false">INDEX(Table2[], MATCH(L266, Location_ID!$D$2:$D$648, 0), 1)</f>
        <v>51c4c51a-4eaf-4bb4-95f6-faa9307be078</v>
      </c>
      <c r="C266" s="129" t="s">
        <v>565</v>
      </c>
      <c r="D266" s="181" t="s">
        <v>112</v>
      </c>
      <c r="E266" s="62" t="s">
        <v>7134</v>
      </c>
      <c r="F266" s="62" t="s">
        <v>7135</v>
      </c>
      <c r="G266" s="62"/>
      <c r="H266" s="200"/>
      <c r="I266" s="62" t="s">
        <v>7800</v>
      </c>
      <c r="J266" s="62" t="s">
        <v>7801</v>
      </c>
      <c r="K266" s="182" t="s">
        <v>7124</v>
      </c>
      <c r="L266" s="182" t="s">
        <v>1750</v>
      </c>
      <c r="M266" s="182" t="s">
        <v>7110</v>
      </c>
      <c r="N266" s="182" t="s">
        <v>7797</v>
      </c>
      <c r="O266" s="182" t="s">
        <v>7832</v>
      </c>
      <c r="P266" s="183" t="n">
        <v>43750</v>
      </c>
      <c r="Q266" s="183" t="n">
        <v>43756</v>
      </c>
      <c r="R266" s="129" t="n">
        <v>59</v>
      </c>
      <c r="S266" s="125" t="s">
        <v>7122</v>
      </c>
      <c r="T266" s="129" t="n">
        <v>259</v>
      </c>
      <c r="U266" s="129" t="n">
        <v>212</v>
      </c>
      <c r="V266" s="129" t="n">
        <v>306</v>
      </c>
      <c r="W266" s="129" t="s">
        <v>7414</v>
      </c>
      <c r="X266" s="129"/>
      <c r="Y266" s="129"/>
      <c r="Z266" s="129" t="n">
        <v>0</v>
      </c>
      <c r="AA266" s="184"/>
      <c r="AE266" s="94" t="e">
        <f aca="false" t="array" ref="AE266:AK266">_xlfn.torow(_xlfn.unique(_xlfn._xlws.filter(cat_table[Subsector],$E266=cat_table[Sector],"")))</f>
        <v>#NAME?</v>
      </c>
      <c r="AF266" s="94" t="e">
        <v>#NAME?</v>
      </c>
      <c r="AG266" s="94" t="e">
        <v>#NAME?</v>
      </c>
      <c r="AH266" s="94" t="e">
        <v>#NAME?</v>
      </c>
      <c r="AI266" s="94" t="e">
        <v>#NAME?</v>
      </c>
      <c r="AJ266" s="94" t="e">
        <v>#NAME?</v>
      </c>
      <c r="AK266" s="94" t="e">
        <v>#NAME?</v>
      </c>
      <c r="AO266" s="94" t="e">
        <f aca="false" t="array" ref="AO266:AT266">_xlfn.torow(_xlfn.unique(_xlfn._xlws.filter(cat_table[Sub-subsector],($E266=cat_table[Sector])*($F266=cat_table[Subsector]),"")))</f>
        <v>#NAME?</v>
      </c>
      <c r="AP266" s="94" t="e">
        <v>#NAME?</v>
      </c>
      <c r="AQ266" s="94" t="e">
        <v>#NAME?</v>
      </c>
      <c r="AR266" s="94" t="e">
        <v>#NAME?</v>
      </c>
      <c r="AS266" s="94" t="e">
        <v>#NAME?</v>
      </c>
      <c r="AT266" s="94" t="e">
        <v>#NAME?</v>
      </c>
    </row>
    <row r="267" customFormat="false" ht="40.5" hidden="false" customHeight="true" outlineLevel="0" collapsed="false">
      <c r="A267" s="125" t="s">
        <v>7833</v>
      </c>
      <c r="B267" s="20" t="str">
        <f aca="false">INDEX(Table2[], MATCH(L267, Location_ID!$D$2:$D$648, 0), 1)</f>
        <v>51c4c51a-4eaf-4bb4-95f6-faa9307be078</v>
      </c>
      <c r="C267" s="129" t="s">
        <v>565</v>
      </c>
      <c r="D267" s="181" t="s">
        <v>112</v>
      </c>
      <c r="E267" s="62" t="s">
        <v>7134</v>
      </c>
      <c r="F267" s="62" t="s">
        <v>7135</v>
      </c>
      <c r="G267" s="62"/>
      <c r="H267" s="200"/>
      <c r="I267" s="62" t="s">
        <v>7800</v>
      </c>
      <c r="J267" s="62" t="s">
        <v>7801</v>
      </c>
      <c r="K267" s="182" t="s">
        <v>7124</v>
      </c>
      <c r="L267" s="182" t="s">
        <v>1750</v>
      </c>
      <c r="M267" s="182" t="s">
        <v>7110</v>
      </c>
      <c r="N267" s="182" t="s">
        <v>7797</v>
      </c>
      <c r="O267" s="182" t="s">
        <v>7834</v>
      </c>
      <c r="P267" s="183" t="n">
        <v>43750</v>
      </c>
      <c r="Q267" s="183" t="n">
        <v>43756</v>
      </c>
      <c r="R267" s="129" t="n">
        <v>247</v>
      </c>
      <c r="S267" s="125" t="s">
        <v>7122</v>
      </c>
      <c r="T267" s="129" t="n">
        <v>246</v>
      </c>
      <c r="U267" s="129" t="n">
        <v>157</v>
      </c>
      <c r="V267" s="129" t="n">
        <v>335</v>
      </c>
      <c r="W267" s="129" t="s">
        <v>7414</v>
      </c>
      <c r="X267" s="129"/>
      <c r="Y267" s="129"/>
      <c r="Z267" s="129" t="n">
        <v>0</v>
      </c>
      <c r="AA267" s="184"/>
      <c r="AE267" s="94" t="e">
        <f aca="false" t="array" ref="AE267:AK267">_xlfn.torow(_xlfn.unique(_xlfn._xlws.filter(cat_table[Subsector],$E267=cat_table[Sector],"")))</f>
        <v>#NAME?</v>
      </c>
      <c r="AF267" s="94" t="e">
        <v>#NAME?</v>
      </c>
      <c r="AG267" s="94" t="e">
        <v>#NAME?</v>
      </c>
      <c r="AH267" s="94" t="e">
        <v>#NAME?</v>
      </c>
      <c r="AI267" s="94" t="e">
        <v>#NAME?</v>
      </c>
      <c r="AJ267" s="94" t="e">
        <v>#NAME?</v>
      </c>
      <c r="AK267" s="94" t="e">
        <v>#NAME?</v>
      </c>
      <c r="AO267" s="94" t="e">
        <f aca="false" t="array" ref="AO267:AT267">_xlfn.torow(_xlfn.unique(_xlfn._xlws.filter(cat_table[Sub-subsector],($E267=cat_table[Sector])*($F267=cat_table[Subsector]),"")))</f>
        <v>#NAME?</v>
      </c>
      <c r="AP267" s="94" t="e">
        <v>#NAME?</v>
      </c>
      <c r="AQ267" s="94" t="e">
        <v>#NAME?</v>
      </c>
      <c r="AR267" s="94" t="e">
        <v>#NAME?</v>
      </c>
      <c r="AS267" s="94" t="e">
        <v>#NAME?</v>
      </c>
      <c r="AT267" s="94" t="e">
        <v>#NAME?</v>
      </c>
    </row>
    <row r="268" customFormat="false" ht="40.5" hidden="false" customHeight="true" outlineLevel="0" collapsed="false">
      <c r="A268" s="125" t="s">
        <v>7835</v>
      </c>
      <c r="B268" s="20" t="str">
        <f aca="false">INDEX(Table2[], MATCH(L268, Location_ID!$D$2:$D$648, 0), 1)</f>
        <v>51c4c51a-4eaf-4bb4-95f6-faa9307be078</v>
      </c>
      <c r="C268" s="129" t="s">
        <v>565</v>
      </c>
      <c r="D268" s="181" t="s">
        <v>112</v>
      </c>
      <c r="E268" s="62" t="s">
        <v>7134</v>
      </c>
      <c r="F268" s="62" t="s">
        <v>7135</v>
      </c>
      <c r="G268" s="62"/>
      <c r="H268" s="200"/>
      <c r="I268" s="62" t="s">
        <v>7800</v>
      </c>
      <c r="J268" s="62" t="s">
        <v>7801</v>
      </c>
      <c r="K268" s="182" t="s">
        <v>7124</v>
      </c>
      <c r="L268" s="182" t="s">
        <v>1750</v>
      </c>
      <c r="M268" s="182" t="s">
        <v>7110</v>
      </c>
      <c r="N268" s="182" t="s">
        <v>7797</v>
      </c>
      <c r="O268" s="182" t="s">
        <v>7836</v>
      </c>
      <c r="P268" s="183" t="n">
        <v>43750</v>
      </c>
      <c r="Q268" s="183" t="n">
        <v>43756</v>
      </c>
      <c r="R268" s="129" t="n">
        <v>27</v>
      </c>
      <c r="S268" s="125" t="s">
        <v>7122</v>
      </c>
      <c r="T268" s="129" t="n">
        <v>131</v>
      </c>
      <c r="U268" s="129" t="n">
        <v>46</v>
      </c>
      <c r="V268" s="129" t="n">
        <v>216</v>
      </c>
      <c r="W268" s="129" t="s">
        <v>7414</v>
      </c>
      <c r="X268" s="129"/>
      <c r="Y268" s="129"/>
      <c r="Z268" s="129" t="n">
        <v>0</v>
      </c>
      <c r="AA268" s="184"/>
      <c r="AE268" s="94" t="e">
        <f aca="false" t="array" ref="AE268:AK268">_xlfn.torow(_xlfn.unique(_xlfn._xlws.filter(cat_table[Subsector],$E268=cat_table[Sector],"")))</f>
        <v>#NAME?</v>
      </c>
      <c r="AF268" s="94" t="e">
        <v>#NAME?</v>
      </c>
      <c r="AG268" s="94" t="e">
        <v>#NAME?</v>
      </c>
      <c r="AH268" s="94" t="e">
        <v>#NAME?</v>
      </c>
      <c r="AI268" s="94" t="e">
        <v>#NAME?</v>
      </c>
      <c r="AJ268" s="94" t="e">
        <v>#NAME?</v>
      </c>
      <c r="AK268" s="94" t="e">
        <v>#NAME?</v>
      </c>
      <c r="AO268" s="94" t="e">
        <f aca="false" t="array" ref="AO268:AT268">_xlfn.torow(_xlfn.unique(_xlfn._xlws.filter(cat_table[Sub-subsector],($E268=cat_table[Sector])*($F268=cat_table[Subsector]),"")))</f>
        <v>#NAME?</v>
      </c>
      <c r="AP268" s="94" t="e">
        <v>#NAME?</v>
      </c>
      <c r="AQ268" s="94" t="e">
        <v>#NAME?</v>
      </c>
      <c r="AR268" s="94" t="e">
        <v>#NAME?</v>
      </c>
      <c r="AS268" s="94" t="e">
        <v>#NAME?</v>
      </c>
      <c r="AT268" s="94" t="e">
        <v>#NAME?</v>
      </c>
    </row>
    <row r="269" customFormat="false" ht="40.5" hidden="false" customHeight="true" outlineLevel="0" collapsed="false">
      <c r="A269" s="125" t="s">
        <v>7837</v>
      </c>
      <c r="B269" s="20" t="str">
        <f aca="false">INDEX(Table2[], MATCH(L269, Location_ID!$D$2:$D$648, 0), 1)</f>
        <v>51c4c51a-4eaf-4bb4-95f6-faa9307be078</v>
      </c>
      <c r="C269" s="129" t="s">
        <v>565</v>
      </c>
      <c r="D269" s="181" t="s">
        <v>112</v>
      </c>
      <c r="E269" s="62" t="s">
        <v>7134</v>
      </c>
      <c r="F269" s="62" t="s">
        <v>7135</v>
      </c>
      <c r="G269" s="62"/>
      <c r="H269" s="200"/>
      <c r="I269" s="62" t="s">
        <v>7800</v>
      </c>
      <c r="J269" s="62" t="s">
        <v>7801</v>
      </c>
      <c r="K269" s="182" t="s">
        <v>7124</v>
      </c>
      <c r="L269" s="182" t="s">
        <v>1750</v>
      </c>
      <c r="M269" s="182" t="s">
        <v>7110</v>
      </c>
      <c r="N269" s="182" t="s">
        <v>7797</v>
      </c>
      <c r="O269" s="182" t="s">
        <v>7838</v>
      </c>
      <c r="P269" s="183" t="n">
        <v>43750</v>
      </c>
      <c r="Q269" s="183" t="n">
        <v>43756</v>
      </c>
      <c r="R269" s="129" t="n">
        <v>29</v>
      </c>
      <c r="S269" s="125" t="s">
        <v>7122</v>
      </c>
      <c r="T269" s="129" t="n">
        <v>90</v>
      </c>
      <c r="U269" s="129" t="n">
        <v>41</v>
      </c>
      <c r="V269" s="129" t="n">
        <v>139</v>
      </c>
      <c r="W269" s="129" t="s">
        <v>7414</v>
      </c>
      <c r="X269" s="129"/>
      <c r="Y269" s="129"/>
      <c r="Z269" s="129" t="n">
        <v>0</v>
      </c>
      <c r="AA269" s="184"/>
      <c r="AE269" s="94" t="e">
        <f aca="false" t="array" ref="AE269:AK269">_xlfn.torow(_xlfn.unique(_xlfn._xlws.filter(cat_table[Subsector],$E269=cat_table[Sector],"")))</f>
        <v>#NAME?</v>
      </c>
      <c r="AF269" s="94" t="e">
        <v>#NAME?</v>
      </c>
      <c r="AG269" s="94" t="e">
        <v>#NAME?</v>
      </c>
      <c r="AH269" s="94" t="e">
        <v>#NAME?</v>
      </c>
      <c r="AI269" s="94" t="e">
        <v>#NAME?</v>
      </c>
      <c r="AJ269" s="94" t="e">
        <v>#NAME?</v>
      </c>
      <c r="AK269" s="94" t="e">
        <v>#NAME?</v>
      </c>
      <c r="AO269" s="94" t="e">
        <f aca="false" t="array" ref="AO269:AT269">_xlfn.torow(_xlfn.unique(_xlfn._xlws.filter(cat_table[Sub-subsector],($E269=cat_table[Sector])*($F269=cat_table[Subsector]),"")))</f>
        <v>#NAME?</v>
      </c>
      <c r="AP269" s="94" t="e">
        <v>#NAME?</v>
      </c>
      <c r="AQ269" s="94" t="e">
        <v>#NAME?</v>
      </c>
      <c r="AR269" s="94" t="e">
        <v>#NAME?</v>
      </c>
      <c r="AS269" s="94" t="e">
        <v>#NAME?</v>
      </c>
      <c r="AT269" s="94" t="e">
        <v>#NAME?</v>
      </c>
    </row>
    <row r="270" customFormat="false" ht="40.5" hidden="false" customHeight="true" outlineLevel="0" collapsed="false">
      <c r="A270" s="125" t="s">
        <v>7839</v>
      </c>
      <c r="B270" s="20" t="str">
        <f aca="false">INDEX(Table2[], MATCH(L270, Location_ID!$D$2:$D$648, 0), 1)</f>
        <v>51c4c51a-4eaf-4bb4-95f6-faa9307be078</v>
      </c>
      <c r="C270" s="129" t="s">
        <v>565</v>
      </c>
      <c r="D270" s="181" t="s">
        <v>112</v>
      </c>
      <c r="E270" s="62" t="s">
        <v>7134</v>
      </c>
      <c r="F270" s="62" t="s">
        <v>7135</v>
      </c>
      <c r="G270" s="62"/>
      <c r="H270" s="200"/>
      <c r="I270" s="62" t="s">
        <v>7800</v>
      </c>
      <c r="J270" s="62" t="s">
        <v>7801</v>
      </c>
      <c r="K270" s="182" t="s">
        <v>7124</v>
      </c>
      <c r="L270" s="182" t="s">
        <v>1750</v>
      </c>
      <c r="M270" s="182" t="s">
        <v>7110</v>
      </c>
      <c r="N270" s="182" t="s">
        <v>7797</v>
      </c>
      <c r="O270" s="182" t="s">
        <v>7840</v>
      </c>
      <c r="P270" s="183" t="n">
        <v>43750</v>
      </c>
      <c r="Q270" s="183" t="n">
        <v>43756</v>
      </c>
      <c r="R270" s="129" t="n">
        <v>48</v>
      </c>
      <c r="S270" s="125" t="s">
        <v>7122</v>
      </c>
      <c r="T270" s="129" t="n">
        <v>78</v>
      </c>
      <c r="U270" s="129" t="n">
        <v>-23</v>
      </c>
      <c r="V270" s="129" t="n">
        <v>179</v>
      </c>
      <c r="W270" s="129" t="s">
        <v>7414</v>
      </c>
      <c r="X270" s="129"/>
      <c r="Y270" s="129"/>
      <c r="Z270" s="129" t="n">
        <v>0</v>
      </c>
      <c r="AA270" s="184"/>
      <c r="AE270" s="94" t="e">
        <f aca="false" t="array" ref="AE270:AK270">_xlfn.torow(_xlfn.unique(_xlfn._xlws.filter(cat_table[Subsector],$E270=cat_table[Sector],"")))</f>
        <v>#NAME?</v>
      </c>
      <c r="AF270" s="94" t="e">
        <v>#NAME?</v>
      </c>
      <c r="AG270" s="94" t="e">
        <v>#NAME?</v>
      </c>
      <c r="AH270" s="94" t="e">
        <v>#NAME?</v>
      </c>
      <c r="AI270" s="94" t="e">
        <v>#NAME?</v>
      </c>
      <c r="AJ270" s="94" t="e">
        <v>#NAME?</v>
      </c>
      <c r="AK270" s="94" t="e">
        <v>#NAME?</v>
      </c>
      <c r="AO270" s="94" t="e">
        <f aca="false" t="array" ref="AO270:AT270">_xlfn.torow(_xlfn.unique(_xlfn._xlws.filter(cat_table[Sub-subsector],($E270=cat_table[Sector])*($F270=cat_table[Subsector]),"")))</f>
        <v>#NAME?</v>
      </c>
      <c r="AP270" s="94" t="e">
        <v>#NAME?</v>
      </c>
      <c r="AQ270" s="94" t="e">
        <v>#NAME?</v>
      </c>
      <c r="AR270" s="94" t="e">
        <v>#NAME?</v>
      </c>
      <c r="AS270" s="94" t="e">
        <v>#NAME?</v>
      </c>
      <c r="AT270" s="94" t="e">
        <v>#NAME?</v>
      </c>
    </row>
    <row r="271" customFormat="false" ht="40.5" hidden="false" customHeight="true" outlineLevel="0" collapsed="false">
      <c r="A271" s="125" t="s">
        <v>7841</v>
      </c>
      <c r="B271" s="20" t="str">
        <f aca="false">INDEX(Table2[], MATCH(L271, Location_ID!$D$2:$D$648, 0), 1)</f>
        <v>51c4c51a-4eaf-4bb4-95f6-faa9307be078</v>
      </c>
      <c r="C271" s="129" t="s">
        <v>565</v>
      </c>
      <c r="D271" s="181" t="s">
        <v>112</v>
      </c>
      <c r="E271" s="62" t="s">
        <v>7134</v>
      </c>
      <c r="F271" s="62" t="s">
        <v>7135</v>
      </c>
      <c r="G271" s="62"/>
      <c r="H271" s="200"/>
      <c r="I271" s="62" t="s">
        <v>7800</v>
      </c>
      <c r="J271" s="62" t="s">
        <v>7801</v>
      </c>
      <c r="K271" s="182" t="s">
        <v>7124</v>
      </c>
      <c r="L271" s="182" t="s">
        <v>1750</v>
      </c>
      <c r="M271" s="182" t="s">
        <v>7110</v>
      </c>
      <c r="N271" s="182" t="s">
        <v>7797</v>
      </c>
      <c r="O271" s="182" t="s">
        <v>7842</v>
      </c>
      <c r="P271" s="183" t="n">
        <v>43750</v>
      </c>
      <c r="Q271" s="183" t="n">
        <v>43756</v>
      </c>
      <c r="R271" s="129" t="n">
        <v>8</v>
      </c>
      <c r="S271" s="125" t="s">
        <v>7122</v>
      </c>
      <c r="T271" s="129" t="n">
        <v>13</v>
      </c>
      <c r="U271" s="129" t="n">
        <v>4</v>
      </c>
      <c r="V271" s="129" t="n">
        <v>22</v>
      </c>
      <c r="W271" s="129" t="s">
        <v>7414</v>
      </c>
      <c r="X271" s="129"/>
      <c r="Y271" s="129"/>
      <c r="Z271" s="129" t="n">
        <v>0</v>
      </c>
      <c r="AA271" s="184"/>
      <c r="AE271" s="94" t="e">
        <f aca="false" t="array" ref="AE271:AK271">_xlfn.torow(_xlfn.unique(_xlfn._xlws.filter(cat_table[Subsector],$E271=cat_table[Sector],"")))</f>
        <v>#NAME?</v>
      </c>
      <c r="AF271" s="94" t="e">
        <v>#NAME?</v>
      </c>
      <c r="AG271" s="94" t="e">
        <v>#NAME?</v>
      </c>
      <c r="AH271" s="94" t="e">
        <v>#NAME?</v>
      </c>
      <c r="AI271" s="94" t="e">
        <v>#NAME?</v>
      </c>
      <c r="AJ271" s="94" t="e">
        <v>#NAME?</v>
      </c>
      <c r="AK271" s="94" t="e">
        <v>#NAME?</v>
      </c>
      <c r="AO271" s="94" t="e">
        <f aca="false" t="array" ref="AO271:AT271">_xlfn.torow(_xlfn.unique(_xlfn._xlws.filter(cat_table[Sub-subsector],($E271=cat_table[Sector])*($F271=cat_table[Subsector]),"")))</f>
        <v>#NAME?</v>
      </c>
      <c r="AP271" s="94" t="e">
        <v>#NAME?</v>
      </c>
      <c r="AQ271" s="94" t="e">
        <v>#NAME?</v>
      </c>
      <c r="AR271" s="94" t="e">
        <v>#NAME?</v>
      </c>
      <c r="AS271" s="94" t="e">
        <v>#NAME?</v>
      </c>
      <c r="AT271" s="94" t="e">
        <v>#NAME?</v>
      </c>
    </row>
    <row r="272" customFormat="false" ht="40.5" hidden="false" customHeight="true" outlineLevel="0" collapsed="false">
      <c r="A272" s="194" t="s">
        <v>7843</v>
      </c>
      <c r="B272" s="20" t="str">
        <f aca="false">INDEX(Table2[], MATCH(L272, Location_ID!$D$2:$D$648, 0), 1)</f>
        <v>05a4bab0-8f91-4b10-b83a-bed85815f99e</v>
      </c>
      <c r="C272" s="194" t="s">
        <v>7844</v>
      </c>
      <c r="D272" s="195" t="s">
        <v>132</v>
      </c>
      <c r="E272" s="193" t="s">
        <v>7134</v>
      </c>
      <c r="F272" s="193" t="s">
        <v>7135</v>
      </c>
      <c r="G272" s="193" t="s">
        <v>7845</v>
      </c>
      <c r="H272" s="196"/>
      <c r="I272" s="193" t="s">
        <v>7846</v>
      </c>
      <c r="J272" s="193" t="s">
        <v>7847</v>
      </c>
      <c r="K272" s="197" t="s">
        <v>7120</v>
      </c>
      <c r="L272" s="197" t="s">
        <v>1752</v>
      </c>
      <c r="M272" s="197" t="s">
        <v>7110</v>
      </c>
      <c r="N272" s="197" t="s">
        <v>7848</v>
      </c>
      <c r="O272" s="197" t="s">
        <v>7849</v>
      </c>
      <c r="P272" s="198" t="n">
        <v>44712</v>
      </c>
      <c r="Q272" s="198" t="n">
        <v>44715</v>
      </c>
      <c r="R272" s="194" t="n">
        <v>1</v>
      </c>
      <c r="S272" s="194" t="s">
        <v>7130</v>
      </c>
      <c r="T272" s="194" t="n">
        <v>14</v>
      </c>
      <c r="U272" s="194" t="n">
        <v>10.7</v>
      </c>
      <c r="V272" s="194" t="n">
        <v>17.3</v>
      </c>
      <c r="W272" s="194" t="s">
        <v>7475</v>
      </c>
      <c r="X272" s="199"/>
      <c r="Y272" s="199"/>
      <c r="Z272" s="199" t="n">
        <v>0</v>
      </c>
      <c r="AA272" s="184"/>
      <c r="AE272" s="94" t="e">
        <f aca="false" t="array" ref="AE272:AK272">_xlfn.torow(_xlfn.unique(_xlfn._xlws.filter(cat_table[Subsector],$E272=cat_table[Sector],"")))</f>
        <v>#NAME?</v>
      </c>
      <c r="AF272" s="94" t="e">
        <v>#NAME?</v>
      </c>
      <c r="AG272" s="94" t="e">
        <v>#NAME?</v>
      </c>
      <c r="AH272" s="94" t="e">
        <v>#NAME?</v>
      </c>
      <c r="AI272" s="94" t="e">
        <v>#NAME?</v>
      </c>
      <c r="AJ272" s="94" t="e">
        <v>#NAME?</v>
      </c>
      <c r="AK272" s="94" t="e">
        <v>#NAME?</v>
      </c>
      <c r="AO272" s="94" t="e">
        <f aca="false" t="array" ref="AO272:AT272">_xlfn.torow(_xlfn.unique(_xlfn._xlws.filter(cat_table[Sub-subsector],($E272=cat_table[Sector])*($F272=cat_table[Subsector]),"")))</f>
        <v>#NAME?</v>
      </c>
      <c r="AP272" s="94" t="e">
        <v>#NAME?</v>
      </c>
      <c r="AQ272" s="94" t="e">
        <v>#NAME?</v>
      </c>
      <c r="AR272" s="94" t="e">
        <v>#NAME?</v>
      </c>
      <c r="AS272" s="94" t="e">
        <v>#NAME?</v>
      </c>
      <c r="AT272" s="94" t="e">
        <v>#NAME?</v>
      </c>
    </row>
    <row r="273" customFormat="false" ht="40.5" hidden="false" customHeight="true" outlineLevel="0" collapsed="false">
      <c r="A273" s="194" t="s">
        <v>7850</v>
      </c>
      <c r="B273" s="20" t="str">
        <f aca="false">INDEX(Table2[], MATCH(L273, Location_ID!$D$2:$D$648, 0), 1)</f>
        <v>05a4bab0-8f91-4b10-b83a-bed85815f99e</v>
      </c>
      <c r="C273" s="194" t="s">
        <v>7844</v>
      </c>
      <c r="D273" s="195" t="s">
        <v>132</v>
      </c>
      <c r="E273" s="193" t="s">
        <v>7134</v>
      </c>
      <c r="F273" s="193" t="s">
        <v>7135</v>
      </c>
      <c r="G273" s="193" t="s">
        <v>7845</v>
      </c>
      <c r="H273" s="196"/>
      <c r="I273" s="193" t="s">
        <v>7851</v>
      </c>
      <c r="J273" s="193" t="s">
        <v>7847</v>
      </c>
      <c r="K273" s="197" t="s">
        <v>7120</v>
      </c>
      <c r="L273" s="197" t="s">
        <v>1752</v>
      </c>
      <c r="M273" s="197" t="s">
        <v>7110</v>
      </c>
      <c r="N273" s="197" t="s">
        <v>7848</v>
      </c>
      <c r="O273" s="197" t="s">
        <v>7852</v>
      </c>
      <c r="P273" s="198" t="n">
        <v>45184</v>
      </c>
      <c r="Q273" s="198" t="n">
        <v>45198</v>
      </c>
      <c r="R273" s="194" t="n">
        <v>1</v>
      </c>
      <c r="S273" s="194" t="s">
        <v>7130</v>
      </c>
      <c r="T273" s="194" t="n">
        <v>9.6</v>
      </c>
      <c r="U273" s="194" t="n">
        <v>7.7</v>
      </c>
      <c r="V273" s="194" t="n">
        <v>11.5</v>
      </c>
      <c r="W273" s="194" t="s">
        <v>7475</v>
      </c>
      <c r="X273" s="199"/>
      <c r="Y273" s="199"/>
      <c r="Z273" s="199" t="n">
        <v>0</v>
      </c>
      <c r="AA273" s="184"/>
      <c r="AE273" s="94" t="e">
        <f aca="false" t="array" ref="AE273:AK273">_xlfn.torow(_xlfn.unique(_xlfn._xlws.filter(cat_table[Subsector],$E273=cat_table[Sector],"")))</f>
        <v>#NAME?</v>
      </c>
      <c r="AF273" s="94" t="e">
        <v>#NAME?</v>
      </c>
      <c r="AG273" s="94" t="e">
        <v>#NAME?</v>
      </c>
      <c r="AH273" s="94" t="e">
        <v>#NAME?</v>
      </c>
      <c r="AI273" s="94" t="e">
        <v>#NAME?</v>
      </c>
      <c r="AJ273" s="94" t="e">
        <v>#NAME?</v>
      </c>
      <c r="AK273" s="94" t="e">
        <v>#NAME?</v>
      </c>
      <c r="AO273" s="94" t="e">
        <f aca="false" t="array" ref="AO273:AT273">_xlfn.torow(_xlfn.unique(_xlfn._xlws.filter(cat_table[Sub-subsector],($E273=cat_table[Sector])*($F273=cat_table[Subsector]),"")))</f>
        <v>#NAME?</v>
      </c>
      <c r="AP273" s="94" t="e">
        <v>#NAME?</v>
      </c>
      <c r="AQ273" s="94" t="e">
        <v>#NAME?</v>
      </c>
      <c r="AR273" s="94" t="e">
        <v>#NAME?</v>
      </c>
      <c r="AS273" s="94" t="e">
        <v>#NAME?</v>
      </c>
      <c r="AT273" s="94" t="e">
        <v>#NAME?</v>
      </c>
    </row>
    <row r="274" customFormat="false" ht="40.5" hidden="false" customHeight="true" outlineLevel="0" collapsed="false">
      <c r="A274" s="194" t="s">
        <v>7853</v>
      </c>
      <c r="B274" s="20" t="str">
        <f aca="false">INDEX(Table2[], MATCH(L274, Location_ID!$D$2:$D$648, 0), 1)</f>
        <v>05a4bab0-8f91-4b10-b83a-bed85815f99e</v>
      </c>
      <c r="C274" s="194" t="s">
        <v>7844</v>
      </c>
      <c r="D274" s="195" t="s">
        <v>132</v>
      </c>
      <c r="E274" s="193" t="s">
        <v>7134</v>
      </c>
      <c r="F274" s="193" t="s">
        <v>7135</v>
      </c>
      <c r="G274" s="193" t="s">
        <v>7845</v>
      </c>
      <c r="H274" s="196"/>
      <c r="I274" s="193" t="s">
        <v>7851</v>
      </c>
      <c r="J274" s="193" t="s">
        <v>7847</v>
      </c>
      <c r="K274" s="197" t="s">
        <v>7120</v>
      </c>
      <c r="L274" s="197" t="s">
        <v>1752</v>
      </c>
      <c r="M274" s="197" t="s">
        <v>7110</v>
      </c>
      <c r="N274" s="197" t="s">
        <v>7848</v>
      </c>
      <c r="O274" s="197" t="s">
        <v>7854</v>
      </c>
      <c r="P274" s="198" t="n">
        <v>45184</v>
      </c>
      <c r="Q274" s="198" t="n">
        <v>45198</v>
      </c>
      <c r="R274" s="194" t="n">
        <v>1</v>
      </c>
      <c r="S274" s="194" t="s">
        <v>7130</v>
      </c>
      <c r="T274" s="194" t="n">
        <v>11.3</v>
      </c>
      <c r="U274" s="194" t="n">
        <v>6</v>
      </c>
      <c r="V274" s="194" t="n">
        <v>16.6</v>
      </c>
      <c r="W274" s="194" t="s">
        <v>7475</v>
      </c>
      <c r="X274" s="199"/>
      <c r="Y274" s="199"/>
      <c r="Z274" s="199" t="n">
        <v>0</v>
      </c>
      <c r="AA274" s="184"/>
      <c r="AE274" s="94" t="e">
        <f aca="false" t="array" ref="AE274:AK274">_xlfn.torow(_xlfn.unique(_xlfn._xlws.filter(cat_table[Subsector],$E274=cat_table[Sector],"")))</f>
        <v>#NAME?</v>
      </c>
      <c r="AF274" s="94" t="e">
        <v>#NAME?</v>
      </c>
      <c r="AG274" s="94" t="e">
        <v>#NAME?</v>
      </c>
      <c r="AH274" s="94" t="e">
        <v>#NAME?</v>
      </c>
      <c r="AI274" s="94" t="e">
        <v>#NAME?</v>
      </c>
      <c r="AJ274" s="94" t="e">
        <v>#NAME?</v>
      </c>
      <c r="AK274" s="94" t="e">
        <v>#NAME?</v>
      </c>
      <c r="AO274" s="94" t="e">
        <f aca="false" t="array" ref="AO274:AT274">_xlfn.torow(_xlfn.unique(_xlfn._xlws.filter(cat_table[Sub-subsector],($E274=cat_table[Sector])*($F274=cat_table[Subsector]),"")))</f>
        <v>#NAME?</v>
      </c>
      <c r="AP274" s="94" t="e">
        <v>#NAME?</v>
      </c>
      <c r="AQ274" s="94" t="e">
        <v>#NAME?</v>
      </c>
      <c r="AR274" s="94" t="e">
        <v>#NAME?</v>
      </c>
      <c r="AS274" s="94" t="e">
        <v>#NAME?</v>
      </c>
      <c r="AT274" s="94" t="e">
        <v>#NAME?</v>
      </c>
    </row>
    <row r="275" customFormat="false" ht="40.5" hidden="false" customHeight="true" outlineLevel="0" collapsed="false">
      <c r="A275" s="125" t="s">
        <v>7855</v>
      </c>
      <c r="B275" s="20" t="str">
        <f aca="false">INDEX(Table2[], MATCH(L275, Location_ID!$D$2:$D$648, 0), 1)</f>
        <v>403eb88a-0eaa-49b0-98be-c34b6b9444bf</v>
      </c>
      <c r="C275" s="60" t="s">
        <v>613</v>
      </c>
      <c r="D275" s="208" t="s">
        <v>140</v>
      </c>
      <c r="E275" s="62" t="s">
        <v>7134</v>
      </c>
      <c r="F275" s="62" t="s">
        <v>7135</v>
      </c>
      <c r="G275" s="62" t="s">
        <v>7845</v>
      </c>
      <c r="H275" s="200"/>
      <c r="I275" s="62" t="s">
        <v>7856</v>
      </c>
      <c r="J275" s="62" t="s">
        <v>7857</v>
      </c>
      <c r="K275" s="182" t="s">
        <v>7120</v>
      </c>
      <c r="L275" s="182" t="s">
        <v>1753</v>
      </c>
      <c r="M275" s="182" t="s">
        <v>7110</v>
      </c>
      <c r="N275" s="182" t="s">
        <v>7858</v>
      </c>
      <c r="O275" s="182" t="s">
        <v>7859</v>
      </c>
      <c r="P275" s="183" t="n">
        <v>44726</v>
      </c>
      <c r="Q275" s="183" t="n">
        <v>44726</v>
      </c>
      <c r="R275" s="129" t="n">
        <v>1</v>
      </c>
      <c r="S275" s="125" t="s">
        <v>7130</v>
      </c>
      <c r="T275" s="129" t="n">
        <v>841</v>
      </c>
      <c r="U275" s="129" t="n">
        <v>758</v>
      </c>
      <c r="V275" s="129" t="n">
        <v>924</v>
      </c>
      <c r="W275" s="129" t="s">
        <v>7414</v>
      </c>
      <c r="X275" s="129"/>
      <c r="Y275" s="129"/>
      <c r="Z275" s="129" t="n">
        <v>0</v>
      </c>
      <c r="AA275" s="184"/>
      <c r="AE275" s="94" t="e">
        <f aca="false" t="array" ref="AE275:AK275">_xlfn.torow(_xlfn.unique(_xlfn._xlws.filter(cat_table[Subsector],$E275=cat_table[Sector],"")))</f>
        <v>#NAME?</v>
      </c>
      <c r="AF275" s="94" t="e">
        <v>#NAME?</v>
      </c>
      <c r="AG275" s="94" t="e">
        <v>#NAME?</v>
      </c>
      <c r="AH275" s="94" t="e">
        <v>#NAME?</v>
      </c>
      <c r="AI275" s="94" t="e">
        <v>#NAME?</v>
      </c>
      <c r="AJ275" s="94" t="e">
        <v>#NAME?</v>
      </c>
      <c r="AK275" s="94" t="e">
        <v>#NAME?</v>
      </c>
      <c r="AO275" s="94" t="e">
        <f aca="false" t="array" ref="AO275:AT275">_xlfn.torow(_xlfn.unique(_xlfn._xlws.filter(cat_table[Sub-subsector],($E275=cat_table[Sector])*($F275=cat_table[Subsector]),"")))</f>
        <v>#NAME?</v>
      </c>
      <c r="AP275" s="94" t="e">
        <v>#NAME?</v>
      </c>
      <c r="AQ275" s="94" t="e">
        <v>#NAME?</v>
      </c>
      <c r="AR275" s="94" t="e">
        <v>#NAME?</v>
      </c>
      <c r="AS275" s="94" t="e">
        <v>#NAME?</v>
      </c>
      <c r="AT275" s="94" t="e">
        <v>#NAME?</v>
      </c>
    </row>
    <row r="276" customFormat="false" ht="40.5" hidden="false" customHeight="true" outlineLevel="0" collapsed="false">
      <c r="A276" s="125" t="s">
        <v>7860</v>
      </c>
      <c r="B276" s="20" t="str">
        <f aca="false">INDEX(Table2[], MATCH(L276, Location_ID!$D$2:$D$648, 0), 1)</f>
        <v>403eb88a-0eaa-49b0-98be-c34b6b9444bf</v>
      </c>
      <c r="C276" s="60" t="s">
        <v>613</v>
      </c>
      <c r="D276" s="208" t="s">
        <v>140</v>
      </c>
      <c r="E276" s="62" t="s">
        <v>7134</v>
      </c>
      <c r="F276" s="62" t="s">
        <v>7135</v>
      </c>
      <c r="G276" s="62" t="s">
        <v>7845</v>
      </c>
      <c r="H276" s="200"/>
      <c r="I276" s="62" t="s">
        <v>7856</v>
      </c>
      <c r="J276" s="62" t="s">
        <v>7857</v>
      </c>
      <c r="K276" s="182" t="s">
        <v>7120</v>
      </c>
      <c r="L276" s="182" t="s">
        <v>1753</v>
      </c>
      <c r="M276" s="182" t="s">
        <v>7110</v>
      </c>
      <c r="N276" s="182" t="s">
        <v>7858</v>
      </c>
      <c r="O276" s="182" t="s">
        <v>7861</v>
      </c>
      <c r="P276" s="183" t="n">
        <v>44727</v>
      </c>
      <c r="Q276" s="183" t="n">
        <v>44727</v>
      </c>
      <c r="R276" s="129" t="n">
        <v>1</v>
      </c>
      <c r="S276" s="125" t="s">
        <v>7130</v>
      </c>
      <c r="T276" s="129" t="n">
        <v>799</v>
      </c>
      <c r="U276" s="129" t="n">
        <v>610</v>
      </c>
      <c r="V276" s="129" t="n">
        <v>988</v>
      </c>
      <c r="W276" s="129" t="s">
        <v>7414</v>
      </c>
      <c r="X276" s="129"/>
      <c r="Y276" s="129"/>
      <c r="Z276" s="129" t="n">
        <v>0</v>
      </c>
      <c r="AA276" s="184"/>
      <c r="AE276" s="94" t="e">
        <f aca="false" t="array" ref="AE276:AK276">_xlfn.torow(_xlfn.unique(_xlfn._xlws.filter(cat_table[Subsector],$E276=cat_table[Sector],"")))</f>
        <v>#NAME?</v>
      </c>
      <c r="AF276" s="94" t="e">
        <v>#NAME?</v>
      </c>
      <c r="AG276" s="94" t="e">
        <v>#NAME?</v>
      </c>
      <c r="AH276" s="94" t="e">
        <v>#NAME?</v>
      </c>
      <c r="AI276" s="94" t="e">
        <v>#NAME?</v>
      </c>
      <c r="AJ276" s="94" t="e">
        <v>#NAME?</v>
      </c>
      <c r="AK276" s="94" t="e">
        <v>#NAME?</v>
      </c>
      <c r="AO276" s="94" t="e">
        <f aca="false" t="array" ref="AO276:AT276">_xlfn.torow(_xlfn.unique(_xlfn._xlws.filter(cat_table[Sub-subsector],($E276=cat_table[Sector])*($F276=cat_table[Subsector]),"")))</f>
        <v>#NAME?</v>
      </c>
      <c r="AP276" s="94" t="e">
        <v>#NAME?</v>
      </c>
      <c r="AQ276" s="94" t="e">
        <v>#NAME?</v>
      </c>
      <c r="AR276" s="94" t="e">
        <v>#NAME?</v>
      </c>
      <c r="AS276" s="94" t="e">
        <v>#NAME?</v>
      </c>
      <c r="AT276" s="94" t="e">
        <v>#NAME?</v>
      </c>
    </row>
    <row r="277" customFormat="false" ht="40.5" hidden="false" customHeight="true" outlineLevel="0" collapsed="false">
      <c r="A277" s="125" t="s">
        <v>7862</v>
      </c>
      <c r="B277" s="20" t="str">
        <f aca="false">INDEX(Table2[], MATCH(L277, Location_ID!$D$2:$D$648, 0), 1)</f>
        <v>403eb88a-0eaa-49b0-98be-c34b6b9444bf</v>
      </c>
      <c r="C277" s="60" t="s">
        <v>613</v>
      </c>
      <c r="D277" s="208" t="s">
        <v>140</v>
      </c>
      <c r="E277" s="62" t="s">
        <v>7134</v>
      </c>
      <c r="F277" s="62" t="s">
        <v>7135</v>
      </c>
      <c r="G277" s="62" t="s">
        <v>7845</v>
      </c>
      <c r="H277" s="200"/>
      <c r="I277" s="62" t="s">
        <v>7856</v>
      </c>
      <c r="J277" s="62" t="s">
        <v>7857</v>
      </c>
      <c r="K277" s="182" t="s">
        <v>7120</v>
      </c>
      <c r="L277" s="182" t="s">
        <v>1753</v>
      </c>
      <c r="M277" s="182" t="s">
        <v>7110</v>
      </c>
      <c r="N277" s="182" t="s">
        <v>7858</v>
      </c>
      <c r="O277" s="182" t="s">
        <v>7863</v>
      </c>
      <c r="P277" s="183" t="n">
        <v>44728</v>
      </c>
      <c r="Q277" s="183" t="n">
        <v>44728</v>
      </c>
      <c r="R277" s="129" t="n">
        <v>1</v>
      </c>
      <c r="S277" s="125" t="s">
        <v>7130</v>
      </c>
      <c r="T277" s="129" t="n">
        <v>1090</v>
      </c>
      <c r="U277" s="129" t="n">
        <v>297</v>
      </c>
      <c r="V277" s="129" t="n">
        <v>1883</v>
      </c>
      <c r="W277" s="129" t="s">
        <v>7414</v>
      </c>
      <c r="X277" s="129"/>
      <c r="Y277" s="129"/>
      <c r="Z277" s="129" t="n">
        <v>0</v>
      </c>
      <c r="AA277" s="184"/>
      <c r="AE277" s="94" t="e">
        <f aca="false" t="array" ref="AE277:AK277">_xlfn.torow(_xlfn.unique(_xlfn._xlws.filter(cat_table[Subsector],$E277=cat_table[Sector],"")))</f>
        <v>#NAME?</v>
      </c>
      <c r="AF277" s="94" t="e">
        <v>#NAME?</v>
      </c>
      <c r="AG277" s="94" t="e">
        <v>#NAME?</v>
      </c>
      <c r="AH277" s="94" t="e">
        <v>#NAME?</v>
      </c>
      <c r="AI277" s="94" t="e">
        <v>#NAME?</v>
      </c>
      <c r="AJ277" s="94" t="e">
        <v>#NAME?</v>
      </c>
      <c r="AK277" s="94" t="e">
        <v>#NAME?</v>
      </c>
      <c r="AO277" s="94" t="e">
        <f aca="false" t="array" ref="AO277:AT277">_xlfn.torow(_xlfn.unique(_xlfn._xlws.filter(cat_table[Sub-subsector],($E277=cat_table[Sector])*($F277=cat_table[Subsector]),"")))</f>
        <v>#NAME?</v>
      </c>
      <c r="AP277" s="94" t="e">
        <v>#NAME?</v>
      </c>
      <c r="AQ277" s="94" t="e">
        <v>#NAME?</v>
      </c>
      <c r="AR277" s="94" t="e">
        <v>#NAME?</v>
      </c>
      <c r="AS277" s="94" t="e">
        <v>#NAME?</v>
      </c>
      <c r="AT277" s="94" t="e">
        <v>#NAME?</v>
      </c>
    </row>
    <row r="278" customFormat="false" ht="40.5" hidden="false" customHeight="true" outlineLevel="0" collapsed="false">
      <c r="A278" s="125" t="s">
        <v>7864</v>
      </c>
      <c r="B278" s="20" t="str">
        <f aca="false">INDEX(Table2[], MATCH(L278, Location_ID!$D$2:$D$648, 0), 1)</f>
        <v>403eb88a-0eaa-49b0-98be-c34b6b9444bf</v>
      </c>
      <c r="C278" s="60" t="s">
        <v>613</v>
      </c>
      <c r="D278" s="208" t="s">
        <v>140</v>
      </c>
      <c r="E278" s="62" t="s">
        <v>7134</v>
      </c>
      <c r="F278" s="62" t="s">
        <v>7135</v>
      </c>
      <c r="G278" s="62" t="s">
        <v>7845</v>
      </c>
      <c r="H278" s="200"/>
      <c r="I278" s="62" t="s">
        <v>7856</v>
      </c>
      <c r="J278" s="62" t="s">
        <v>7857</v>
      </c>
      <c r="K278" s="182" t="s">
        <v>7120</v>
      </c>
      <c r="L278" s="182" t="s">
        <v>1753</v>
      </c>
      <c r="M278" s="182" t="s">
        <v>7110</v>
      </c>
      <c r="N278" s="182" t="s">
        <v>7858</v>
      </c>
      <c r="O278" s="182" t="s">
        <v>7865</v>
      </c>
      <c r="P278" s="183" t="n">
        <v>44729</v>
      </c>
      <c r="Q278" s="183" t="n">
        <v>44729</v>
      </c>
      <c r="R278" s="129" t="n">
        <v>1</v>
      </c>
      <c r="S278" s="125" t="s">
        <v>7130</v>
      </c>
      <c r="T278" s="129" t="n">
        <v>991</v>
      </c>
      <c r="U278" s="129" t="n">
        <v>686</v>
      </c>
      <c r="V278" s="129" t="n">
        <v>1296</v>
      </c>
      <c r="W278" s="129" t="s">
        <v>7414</v>
      </c>
      <c r="X278" s="129"/>
      <c r="Y278" s="129"/>
      <c r="Z278" s="129" t="n">
        <v>0</v>
      </c>
      <c r="AA278" s="184"/>
      <c r="AE278" s="94" t="e">
        <f aca="false" t="array" ref="AE278:AK278">_xlfn.torow(_xlfn.unique(_xlfn._xlws.filter(cat_table[Subsector],$E278=cat_table[Sector],"")))</f>
        <v>#NAME?</v>
      </c>
      <c r="AF278" s="94" t="e">
        <v>#NAME?</v>
      </c>
      <c r="AG278" s="94" t="e">
        <v>#NAME?</v>
      </c>
      <c r="AH278" s="94" t="e">
        <v>#NAME?</v>
      </c>
      <c r="AI278" s="94" t="e">
        <v>#NAME?</v>
      </c>
      <c r="AJ278" s="94" t="e">
        <v>#NAME?</v>
      </c>
      <c r="AK278" s="94" t="e">
        <v>#NAME?</v>
      </c>
      <c r="AO278" s="94" t="e">
        <f aca="false" t="array" ref="AO278:AT278">_xlfn.torow(_xlfn.unique(_xlfn._xlws.filter(cat_table[Sub-subsector],($E278=cat_table[Sector])*($F278=cat_table[Subsector]),"")))</f>
        <v>#NAME?</v>
      </c>
      <c r="AP278" s="94" t="e">
        <v>#NAME?</v>
      </c>
      <c r="AQ278" s="94" t="e">
        <v>#NAME?</v>
      </c>
      <c r="AR278" s="94" t="e">
        <v>#NAME?</v>
      </c>
      <c r="AS278" s="94" t="e">
        <v>#NAME?</v>
      </c>
      <c r="AT278" s="94" t="e">
        <v>#NAME?</v>
      </c>
    </row>
    <row r="279" customFormat="false" ht="40.5" hidden="false" customHeight="true" outlineLevel="0" collapsed="false">
      <c r="A279" s="125" t="s">
        <v>7866</v>
      </c>
      <c r="B279" s="20" t="str">
        <f aca="false">INDEX(Table2[], MATCH(L279, Location_ID!$D$2:$D$648, 0), 1)</f>
        <v>403eb88a-0eaa-49b0-98be-c34b6b9444bf</v>
      </c>
      <c r="C279" s="60" t="s">
        <v>613</v>
      </c>
      <c r="D279" s="208" t="s">
        <v>140</v>
      </c>
      <c r="E279" s="62" t="s">
        <v>7134</v>
      </c>
      <c r="F279" s="62" t="s">
        <v>7135</v>
      </c>
      <c r="G279" s="62" t="s">
        <v>7845</v>
      </c>
      <c r="H279" s="200"/>
      <c r="I279" s="62" t="s">
        <v>7856</v>
      </c>
      <c r="J279" s="62" t="s">
        <v>7857</v>
      </c>
      <c r="K279" s="182" t="s">
        <v>7120</v>
      </c>
      <c r="L279" s="182" t="s">
        <v>1753</v>
      </c>
      <c r="M279" s="182" t="s">
        <v>7110</v>
      </c>
      <c r="N279" s="182" t="s">
        <v>7858</v>
      </c>
      <c r="O279" s="182" t="s">
        <v>7867</v>
      </c>
      <c r="P279" s="183" t="n">
        <v>44730</v>
      </c>
      <c r="Q279" s="183" t="n">
        <v>44730</v>
      </c>
      <c r="R279" s="129" t="n">
        <v>1</v>
      </c>
      <c r="S279" s="125" t="s">
        <v>7130</v>
      </c>
      <c r="T279" s="129" t="n">
        <v>1006</v>
      </c>
      <c r="U279" s="129" t="n">
        <v>865</v>
      </c>
      <c r="V279" s="129" t="n">
        <v>1147</v>
      </c>
      <c r="W279" s="129" t="s">
        <v>7414</v>
      </c>
      <c r="X279" s="129"/>
      <c r="Y279" s="129"/>
      <c r="Z279" s="129" t="n">
        <v>0</v>
      </c>
      <c r="AA279" s="184"/>
      <c r="AE279" s="94" t="e">
        <f aca="false" t="array" ref="AE279:AK279">_xlfn.torow(_xlfn.unique(_xlfn._xlws.filter(cat_table[Subsector],$E279=cat_table[Sector],"")))</f>
        <v>#NAME?</v>
      </c>
      <c r="AF279" s="94" t="e">
        <v>#NAME?</v>
      </c>
      <c r="AG279" s="94" t="e">
        <v>#NAME?</v>
      </c>
      <c r="AH279" s="94" t="e">
        <v>#NAME?</v>
      </c>
      <c r="AI279" s="94" t="e">
        <v>#NAME?</v>
      </c>
      <c r="AJ279" s="94" t="e">
        <v>#NAME?</v>
      </c>
      <c r="AK279" s="94" t="e">
        <v>#NAME?</v>
      </c>
      <c r="AO279" s="94" t="e">
        <f aca="false" t="array" ref="AO279:AT279">_xlfn.torow(_xlfn.unique(_xlfn._xlws.filter(cat_table[Sub-subsector],($E279=cat_table[Sector])*($F279=cat_table[Subsector]),"")))</f>
        <v>#NAME?</v>
      </c>
      <c r="AP279" s="94" t="e">
        <v>#NAME?</v>
      </c>
      <c r="AQ279" s="94" t="e">
        <v>#NAME?</v>
      </c>
      <c r="AR279" s="94" t="e">
        <v>#NAME?</v>
      </c>
      <c r="AS279" s="94" t="e">
        <v>#NAME?</v>
      </c>
      <c r="AT279" s="94" t="e">
        <v>#NAME?</v>
      </c>
    </row>
    <row r="280" customFormat="false" ht="40.5" hidden="false" customHeight="true" outlineLevel="0" collapsed="false">
      <c r="A280" s="125" t="s">
        <v>7868</v>
      </c>
      <c r="B280" s="20" t="str">
        <f aca="false">INDEX(Table2[], MATCH(L280, Location_ID!$D$2:$D$648, 0), 1)</f>
        <v>403eb88a-0eaa-49b0-98be-c34b6b9444bf</v>
      </c>
      <c r="C280" s="60" t="s">
        <v>613</v>
      </c>
      <c r="D280" s="208" t="s">
        <v>140</v>
      </c>
      <c r="E280" s="62" t="s">
        <v>7134</v>
      </c>
      <c r="F280" s="62" t="s">
        <v>7135</v>
      </c>
      <c r="G280" s="62" t="s">
        <v>7845</v>
      </c>
      <c r="H280" s="200"/>
      <c r="I280" s="62" t="s">
        <v>7856</v>
      </c>
      <c r="J280" s="62" t="s">
        <v>7857</v>
      </c>
      <c r="K280" s="182" t="s">
        <v>7120</v>
      </c>
      <c r="L280" s="182" t="s">
        <v>1753</v>
      </c>
      <c r="M280" s="182" t="s">
        <v>7110</v>
      </c>
      <c r="N280" s="182" t="s">
        <v>7858</v>
      </c>
      <c r="O280" s="182" t="s">
        <v>7869</v>
      </c>
      <c r="P280" s="183" t="n">
        <v>44730</v>
      </c>
      <c r="Q280" s="183" t="n">
        <v>44730</v>
      </c>
      <c r="R280" s="129" t="n">
        <v>1</v>
      </c>
      <c r="S280" s="125" t="s">
        <v>7130</v>
      </c>
      <c r="T280" s="129" t="n">
        <v>1950</v>
      </c>
      <c r="U280" s="129" t="n">
        <v>1304</v>
      </c>
      <c r="V280" s="129" t="n">
        <v>2596</v>
      </c>
      <c r="W280" s="129" t="s">
        <v>7414</v>
      </c>
      <c r="X280" s="129"/>
      <c r="Y280" s="129"/>
      <c r="Z280" s="129" t="n">
        <v>0</v>
      </c>
      <c r="AA280" s="184"/>
      <c r="AE280" s="94" t="e">
        <f aca="false" t="array" ref="AE280:AK280">_xlfn.torow(_xlfn.unique(_xlfn._xlws.filter(cat_table[Subsector],$E280=cat_table[Sector],"")))</f>
        <v>#NAME?</v>
      </c>
      <c r="AF280" s="94" t="e">
        <v>#NAME?</v>
      </c>
      <c r="AG280" s="94" t="e">
        <v>#NAME?</v>
      </c>
      <c r="AH280" s="94" t="e">
        <v>#NAME?</v>
      </c>
      <c r="AI280" s="94" t="e">
        <v>#NAME?</v>
      </c>
      <c r="AJ280" s="94" t="e">
        <v>#NAME?</v>
      </c>
      <c r="AK280" s="94" t="e">
        <v>#NAME?</v>
      </c>
      <c r="AO280" s="94" t="e">
        <f aca="false" t="array" ref="AO280:AT280">_xlfn.torow(_xlfn.unique(_xlfn._xlws.filter(cat_table[Sub-subsector],($E280=cat_table[Sector])*($F280=cat_table[Subsector]),"")))</f>
        <v>#NAME?</v>
      </c>
      <c r="AP280" s="94" t="e">
        <v>#NAME?</v>
      </c>
      <c r="AQ280" s="94" t="e">
        <v>#NAME?</v>
      </c>
      <c r="AR280" s="94" t="e">
        <v>#NAME?</v>
      </c>
      <c r="AS280" s="94" t="e">
        <v>#NAME?</v>
      </c>
      <c r="AT280" s="94" t="e">
        <v>#NAME?</v>
      </c>
    </row>
    <row r="281" customFormat="false" ht="40.5" hidden="false" customHeight="true" outlineLevel="0" collapsed="false">
      <c r="A281" s="125" t="s">
        <v>7870</v>
      </c>
      <c r="B281" s="20" t="str">
        <f aca="false">INDEX(Table2[], MATCH(L281, Location_ID!$D$2:$D$648, 0), 1)</f>
        <v>403eb88a-0eaa-49b0-98be-c34b6b9444bf</v>
      </c>
      <c r="C281" s="60" t="s">
        <v>613</v>
      </c>
      <c r="D281" s="208" t="s">
        <v>140</v>
      </c>
      <c r="E281" s="62" t="s">
        <v>7134</v>
      </c>
      <c r="F281" s="62" t="s">
        <v>7135</v>
      </c>
      <c r="G281" s="62" t="s">
        <v>7845</v>
      </c>
      <c r="H281" s="200"/>
      <c r="I281" s="62" t="s">
        <v>7856</v>
      </c>
      <c r="J281" s="62" t="s">
        <v>7857</v>
      </c>
      <c r="K281" s="182" t="s">
        <v>7120</v>
      </c>
      <c r="L281" s="182" t="s">
        <v>1753</v>
      </c>
      <c r="M281" s="182" t="s">
        <v>7110</v>
      </c>
      <c r="N281" s="182" t="s">
        <v>7858</v>
      </c>
      <c r="O281" s="182" t="s">
        <v>7871</v>
      </c>
      <c r="P281" s="183" t="n">
        <v>44733</v>
      </c>
      <c r="Q281" s="183" t="n">
        <v>44733</v>
      </c>
      <c r="R281" s="129" t="n">
        <v>1</v>
      </c>
      <c r="S281" s="125" t="s">
        <v>7130</v>
      </c>
      <c r="T281" s="129" t="n">
        <v>1480</v>
      </c>
      <c r="U281" s="129" t="n">
        <v>1181</v>
      </c>
      <c r="V281" s="129" t="n">
        <v>1779</v>
      </c>
      <c r="W281" s="129" t="s">
        <v>7414</v>
      </c>
      <c r="X281" s="129"/>
      <c r="Y281" s="129"/>
      <c r="Z281" s="129" t="n">
        <v>0</v>
      </c>
      <c r="AA281" s="184"/>
      <c r="AE281" s="94" t="e">
        <f aca="false" t="array" ref="AE281:AK281">_xlfn.torow(_xlfn.unique(_xlfn._xlws.filter(cat_table[Subsector],$E281=cat_table[Sector],"")))</f>
        <v>#NAME?</v>
      </c>
      <c r="AF281" s="94" t="e">
        <v>#NAME?</v>
      </c>
      <c r="AG281" s="94" t="e">
        <v>#NAME?</v>
      </c>
      <c r="AH281" s="94" t="e">
        <v>#NAME?</v>
      </c>
      <c r="AI281" s="94" t="e">
        <v>#NAME?</v>
      </c>
      <c r="AJ281" s="94" t="e">
        <v>#NAME?</v>
      </c>
      <c r="AK281" s="94" t="e">
        <v>#NAME?</v>
      </c>
      <c r="AO281" s="94" t="e">
        <f aca="false" t="array" ref="AO281:AT281">_xlfn.torow(_xlfn.unique(_xlfn._xlws.filter(cat_table[Sub-subsector],($E281=cat_table[Sector])*($F281=cat_table[Subsector]),"")))</f>
        <v>#NAME?</v>
      </c>
      <c r="AP281" s="94" t="e">
        <v>#NAME?</v>
      </c>
      <c r="AQ281" s="94" t="e">
        <v>#NAME?</v>
      </c>
      <c r="AR281" s="94" t="e">
        <v>#NAME?</v>
      </c>
      <c r="AS281" s="94" t="e">
        <v>#NAME?</v>
      </c>
      <c r="AT281" s="94" t="e">
        <v>#NAME?</v>
      </c>
    </row>
    <row r="282" customFormat="false" ht="40.5" hidden="false" customHeight="true" outlineLevel="0" collapsed="false">
      <c r="A282" s="125" t="s">
        <v>7872</v>
      </c>
      <c r="B282" s="20" t="str">
        <f aca="false">INDEX(Table2[], MATCH(L282, Location_ID!$D$2:$D$648, 0), 1)</f>
        <v>403eb88a-0eaa-49b0-98be-c34b6b9444bf</v>
      </c>
      <c r="C282" s="60" t="s">
        <v>613</v>
      </c>
      <c r="D282" s="208" t="s">
        <v>140</v>
      </c>
      <c r="E282" s="62" t="s">
        <v>7134</v>
      </c>
      <c r="F282" s="62" t="s">
        <v>7135</v>
      </c>
      <c r="G282" s="62" t="s">
        <v>7845</v>
      </c>
      <c r="H282" s="200"/>
      <c r="I282" s="62" t="s">
        <v>7856</v>
      </c>
      <c r="J282" s="62" t="s">
        <v>7857</v>
      </c>
      <c r="K282" s="182" t="s">
        <v>7120</v>
      </c>
      <c r="L282" s="182" t="s">
        <v>1753</v>
      </c>
      <c r="M282" s="182" t="s">
        <v>7110</v>
      </c>
      <c r="N282" s="182" t="s">
        <v>7858</v>
      </c>
      <c r="O282" s="182" t="s">
        <v>7873</v>
      </c>
      <c r="P282" s="183" t="n">
        <v>44734</v>
      </c>
      <c r="Q282" s="183" t="n">
        <v>44734</v>
      </c>
      <c r="R282" s="129" t="n">
        <v>1</v>
      </c>
      <c r="S282" s="125" t="s">
        <v>7130</v>
      </c>
      <c r="T282" s="129" t="n">
        <v>1813</v>
      </c>
      <c r="U282" s="129" t="n">
        <v>1151</v>
      </c>
      <c r="V282" s="129" t="n">
        <v>2475</v>
      </c>
      <c r="W282" s="129" t="s">
        <v>7414</v>
      </c>
      <c r="X282" s="129"/>
      <c r="Y282" s="129"/>
      <c r="Z282" s="129" t="n">
        <v>0</v>
      </c>
      <c r="AA282" s="184"/>
      <c r="AE282" s="94" t="e">
        <f aca="false" t="array" ref="AE282:AK282">_xlfn.torow(_xlfn.unique(_xlfn._xlws.filter(cat_table[Subsector],$E282=cat_table[Sector],"")))</f>
        <v>#NAME?</v>
      </c>
      <c r="AF282" s="94" t="e">
        <v>#NAME?</v>
      </c>
      <c r="AG282" s="94" t="e">
        <v>#NAME?</v>
      </c>
      <c r="AH282" s="94" t="e">
        <v>#NAME?</v>
      </c>
      <c r="AI282" s="94" t="e">
        <v>#NAME?</v>
      </c>
      <c r="AJ282" s="94" t="e">
        <v>#NAME?</v>
      </c>
      <c r="AK282" s="94" t="e">
        <v>#NAME?</v>
      </c>
      <c r="AO282" s="94" t="e">
        <f aca="false" t="array" ref="AO282:AT282">_xlfn.torow(_xlfn.unique(_xlfn._xlws.filter(cat_table[Sub-subsector],($E282=cat_table[Sector])*($F282=cat_table[Subsector]),"")))</f>
        <v>#NAME?</v>
      </c>
      <c r="AP282" s="94" t="e">
        <v>#NAME?</v>
      </c>
      <c r="AQ282" s="94" t="e">
        <v>#NAME?</v>
      </c>
      <c r="AR282" s="94" t="e">
        <v>#NAME?</v>
      </c>
      <c r="AS282" s="94" t="e">
        <v>#NAME?</v>
      </c>
      <c r="AT282" s="94" t="e">
        <v>#NAME?</v>
      </c>
    </row>
    <row r="283" customFormat="false" ht="40.5" hidden="false" customHeight="true" outlineLevel="0" collapsed="false">
      <c r="A283" s="125" t="s">
        <v>7874</v>
      </c>
      <c r="B283" s="20" t="str">
        <f aca="false">INDEX(Table2[], MATCH(L283, Location_ID!$D$2:$D$648, 0), 1)</f>
        <v>403eb88a-0eaa-49b0-98be-c34b6b9444bf</v>
      </c>
      <c r="C283" s="60" t="s">
        <v>613</v>
      </c>
      <c r="D283" s="208" t="s">
        <v>140</v>
      </c>
      <c r="E283" s="62" t="s">
        <v>7134</v>
      </c>
      <c r="F283" s="62" t="s">
        <v>7135</v>
      </c>
      <c r="G283" s="62" t="s">
        <v>7845</v>
      </c>
      <c r="H283" s="200"/>
      <c r="I283" s="62" t="s">
        <v>7856</v>
      </c>
      <c r="J283" s="62" t="s">
        <v>7857</v>
      </c>
      <c r="K283" s="182" t="s">
        <v>7120</v>
      </c>
      <c r="L283" s="182" t="s">
        <v>1753</v>
      </c>
      <c r="M283" s="182" t="s">
        <v>7110</v>
      </c>
      <c r="N283" s="182" t="s">
        <v>7858</v>
      </c>
      <c r="O283" s="182" t="s">
        <v>7875</v>
      </c>
      <c r="P283" s="183" t="n">
        <v>44847</v>
      </c>
      <c r="Q283" s="183" t="n">
        <v>44847</v>
      </c>
      <c r="R283" s="129" t="n">
        <v>1</v>
      </c>
      <c r="S283" s="125" t="s">
        <v>7130</v>
      </c>
      <c r="T283" s="129" t="n">
        <v>998</v>
      </c>
      <c r="U283" s="129" t="n">
        <v>499</v>
      </c>
      <c r="V283" s="129" t="n">
        <v>1497</v>
      </c>
      <c r="W283" s="129" t="s">
        <v>7414</v>
      </c>
      <c r="X283" s="129"/>
      <c r="Y283" s="129"/>
      <c r="Z283" s="129" t="n">
        <v>0</v>
      </c>
      <c r="AA283" s="184"/>
      <c r="AE283" s="94" t="e">
        <f aca="false" t="array" ref="AE283:AK283">_xlfn.torow(_xlfn.unique(_xlfn._xlws.filter(cat_table[Subsector],$E283=cat_table[Sector],"")))</f>
        <v>#NAME?</v>
      </c>
      <c r="AF283" s="94" t="e">
        <v>#NAME?</v>
      </c>
      <c r="AG283" s="94" t="e">
        <v>#NAME?</v>
      </c>
      <c r="AH283" s="94" t="e">
        <v>#NAME?</v>
      </c>
      <c r="AI283" s="94" t="e">
        <v>#NAME?</v>
      </c>
      <c r="AJ283" s="94" t="e">
        <v>#NAME?</v>
      </c>
      <c r="AK283" s="94" t="e">
        <v>#NAME?</v>
      </c>
      <c r="AO283" s="94" t="e">
        <f aca="false" t="array" ref="AO283:AT283">_xlfn.torow(_xlfn.unique(_xlfn._xlws.filter(cat_table[Sub-subsector],($E283=cat_table[Sector])*($F283=cat_table[Subsector]),"")))</f>
        <v>#NAME?</v>
      </c>
      <c r="AP283" s="94" t="e">
        <v>#NAME?</v>
      </c>
      <c r="AQ283" s="94" t="e">
        <v>#NAME?</v>
      </c>
      <c r="AR283" s="94" t="e">
        <v>#NAME?</v>
      </c>
      <c r="AS283" s="94" t="e">
        <v>#NAME?</v>
      </c>
      <c r="AT283" s="94" t="e">
        <v>#NAME?</v>
      </c>
    </row>
    <row r="284" customFormat="false" ht="40.5" hidden="false" customHeight="true" outlineLevel="0" collapsed="false">
      <c r="A284" s="125" t="s">
        <v>7876</v>
      </c>
      <c r="B284" s="20" t="str">
        <f aca="false">INDEX(Table2[], MATCH(L284, Location_ID!$D$2:$D$648, 0), 1)</f>
        <v>403eb88a-0eaa-49b0-98be-c34b6b9444bf</v>
      </c>
      <c r="C284" s="60" t="s">
        <v>613</v>
      </c>
      <c r="D284" s="208" t="s">
        <v>140</v>
      </c>
      <c r="E284" s="62" t="s">
        <v>7134</v>
      </c>
      <c r="F284" s="62" t="s">
        <v>7135</v>
      </c>
      <c r="G284" s="62" t="s">
        <v>7845</v>
      </c>
      <c r="H284" s="200"/>
      <c r="I284" s="62" t="s">
        <v>7856</v>
      </c>
      <c r="J284" s="62" t="s">
        <v>7857</v>
      </c>
      <c r="K284" s="182" t="s">
        <v>7120</v>
      </c>
      <c r="L284" s="182" t="s">
        <v>1753</v>
      </c>
      <c r="M284" s="182" t="s">
        <v>7110</v>
      </c>
      <c r="N284" s="182" t="s">
        <v>7858</v>
      </c>
      <c r="O284" s="182" t="s">
        <v>7877</v>
      </c>
      <c r="P284" s="183" t="n">
        <v>44732</v>
      </c>
      <c r="Q284" s="183" t="n">
        <v>44732</v>
      </c>
      <c r="R284" s="129" t="n">
        <v>1</v>
      </c>
      <c r="S284" s="125" t="s">
        <v>7130</v>
      </c>
      <c r="T284" s="129" t="n">
        <v>1790</v>
      </c>
      <c r="U284" s="129" t="n">
        <v>905</v>
      </c>
      <c r="V284" s="129" t="n">
        <v>2675</v>
      </c>
      <c r="W284" s="129" t="s">
        <v>7414</v>
      </c>
      <c r="X284" s="129"/>
      <c r="Y284" s="129"/>
      <c r="Z284" s="129" t="n">
        <v>0</v>
      </c>
      <c r="AA284" s="184"/>
      <c r="AE284" s="94" t="e">
        <f aca="false" t="array" ref="AE284:AK284">_xlfn.torow(_xlfn.unique(_xlfn._xlws.filter(cat_table[Subsector],$E284=cat_table[Sector],"")))</f>
        <v>#NAME?</v>
      </c>
      <c r="AF284" s="94" t="e">
        <v>#NAME?</v>
      </c>
      <c r="AG284" s="94" t="e">
        <v>#NAME?</v>
      </c>
      <c r="AH284" s="94" t="e">
        <v>#NAME?</v>
      </c>
      <c r="AI284" s="94" t="e">
        <v>#NAME?</v>
      </c>
      <c r="AJ284" s="94" t="e">
        <v>#NAME?</v>
      </c>
      <c r="AK284" s="94" t="e">
        <v>#NAME?</v>
      </c>
      <c r="AO284" s="94" t="e">
        <f aca="false" t="array" ref="AO284:AT284">_xlfn.torow(_xlfn.unique(_xlfn._xlws.filter(cat_table[Sub-subsector],($E284=cat_table[Sector])*($F284=cat_table[Subsector]),"")))</f>
        <v>#NAME?</v>
      </c>
      <c r="AP284" s="94" t="e">
        <v>#NAME?</v>
      </c>
      <c r="AQ284" s="94" t="e">
        <v>#NAME?</v>
      </c>
      <c r="AR284" s="94" t="e">
        <v>#NAME?</v>
      </c>
      <c r="AS284" s="94" t="e">
        <v>#NAME?</v>
      </c>
      <c r="AT284" s="94" t="e">
        <v>#NAME?</v>
      </c>
    </row>
    <row r="285" customFormat="false" ht="40.5" hidden="false" customHeight="true" outlineLevel="0" collapsed="false">
      <c r="A285" s="125" t="s">
        <v>7878</v>
      </c>
      <c r="B285" s="20" t="str">
        <f aca="false">INDEX(Table2[], MATCH(L285, Location_ID!$D$2:$D$648, 0), 1)</f>
        <v>403eb88a-0eaa-49b0-98be-c34b6b9444bf</v>
      </c>
      <c r="C285" s="60" t="s">
        <v>613</v>
      </c>
      <c r="D285" s="208" t="s">
        <v>140</v>
      </c>
      <c r="E285" s="62" t="s">
        <v>7134</v>
      </c>
      <c r="F285" s="62" t="s">
        <v>7135</v>
      </c>
      <c r="G285" s="62" t="s">
        <v>7845</v>
      </c>
      <c r="H285" s="200"/>
      <c r="I285" s="62" t="s">
        <v>7856</v>
      </c>
      <c r="J285" s="62" t="s">
        <v>7857</v>
      </c>
      <c r="K285" s="182" t="s">
        <v>7120</v>
      </c>
      <c r="L285" s="182" t="s">
        <v>1753</v>
      </c>
      <c r="M285" s="182" t="s">
        <v>7110</v>
      </c>
      <c r="N285" s="182" t="s">
        <v>7858</v>
      </c>
      <c r="O285" s="182" t="s">
        <v>7879</v>
      </c>
      <c r="P285" s="183" t="n">
        <v>44735</v>
      </c>
      <c r="Q285" s="183" t="n">
        <v>44735</v>
      </c>
      <c r="R285" s="129" t="n">
        <v>1</v>
      </c>
      <c r="S285" s="125" t="s">
        <v>7130</v>
      </c>
      <c r="T285" s="129" t="n">
        <v>1150</v>
      </c>
      <c r="U285" s="129" t="n">
        <v>601</v>
      </c>
      <c r="V285" s="129" t="n">
        <v>1699</v>
      </c>
      <c r="W285" s="129" t="s">
        <v>7414</v>
      </c>
      <c r="X285" s="129"/>
      <c r="Y285" s="129"/>
      <c r="Z285" s="129" t="n">
        <v>0</v>
      </c>
      <c r="AA285" s="184"/>
      <c r="AE285" s="94" t="e">
        <f aca="false" t="array" ref="AE285:AK285">_xlfn.torow(_xlfn.unique(_xlfn._xlws.filter(cat_table[Subsector],$E285=cat_table[Sector],"")))</f>
        <v>#NAME?</v>
      </c>
      <c r="AF285" s="94" t="e">
        <v>#NAME?</v>
      </c>
      <c r="AG285" s="94" t="e">
        <v>#NAME?</v>
      </c>
      <c r="AH285" s="94" t="e">
        <v>#NAME?</v>
      </c>
      <c r="AI285" s="94" t="e">
        <v>#NAME?</v>
      </c>
      <c r="AJ285" s="94" t="e">
        <v>#NAME?</v>
      </c>
      <c r="AK285" s="94" t="e">
        <v>#NAME?</v>
      </c>
      <c r="AO285" s="94" t="e">
        <f aca="false" t="array" ref="AO285:AT285">_xlfn.torow(_xlfn.unique(_xlfn._xlws.filter(cat_table[Sub-subsector],($E285=cat_table[Sector])*($F285=cat_table[Subsector]),"")))</f>
        <v>#NAME?</v>
      </c>
      <c r="AP285" s="94" t="e">
        <v>#NAME?</v>
      </c>
      <c r="AQ285" s="94" t="e">
        <v>#NAME?</v>
      </c>
      <c r="AR285" s="94" t="e">
        <v>#NAME?</v>
      </c>
      <c r="AS285" s="94" t="e">
        <v>#NAME?</v>
      </c>
      <c r="AT285" s="94" t="e">
        <v>#NAME?</v>
      </c>
    </row>
    <row r="286" customFormat="false" ht="40.5" hidden="false" customHeight="true" outlineLevel="0" collapsed="false">
      <c r="A286" s="125" t="s">
        <v>7880</v>
      </c>
      <c r="B286" s="20" t="str">
        <f aca="false">INDEX(Table2[], MATCH(L286, Location_ID!$D$2:$D$648, 0), 1)</f>
        <v>403eb88a-0eaa-49b0-98be-c34b6b9444bf</v>
      </c>
      <c r="C286" s="60" t="s">
        <v>613</v>
      </c>
      <c r="D286" s="208" t="s">
        <v>140</v>
      </c>
      <c r="E286" s="62" t="s">
        <v>7134</v>
      </c>
      <c r="F286" s="62" t="s">
        <v>7135</v>
      </c>
      <c r="G286" s="62" t="s">
        <v>7845</v>
      </c>
      <c r="H286" s="200"/>
      <c r="I286" s="62" t="s">
        <v>7856</v>
      </c>
      <c r="J286" s="62" t="s">
        <v>7857</v>
      </c>
      <c r="K286" s="182" t="s">
        <v>7120</v>
      </c>
      <c r="L286" s="182" t="s">
        <v>1753</v>
      </c>
      <c r="M286" s="182" t="s">
        <v>7110</v>
      </c>
      <c r="N286" s="182" t="s">
        <v>7858</v>
      </c>
      <c r="O286" s="182" t="s">
        <v>7881</v>
      </c>
      <c r="P286" s="183" t="n">
        <v>44846</v>
      </c>
      <c r="Q286" s="183" t="n">
        <v>44846</v>
      </c>
      <c r="R286" s="129" t="n">
        <v>1</v>
      </c>
      <c r="S286" s="125" t="s">
        <v>7130</v>
      </c>
      <c r="T286" s="129" t="n">
        <v>1837</v>
      </c>
      <c r="U286" s="129" t="n">
        <v>1296</v>
      </c>
      <c r="V286" s="129" t="n">
        <v>2378</v>
      </c>
      <c r="W286" s="129" t="s">
        <v>7414</v>
      </c>
      <c r="X286" s="129"/>
      <c r="Y286" s="129"/>
      <c r="Z286" s="129" t="n">
        <v>0</v>
      </c>
      <c r="AA286" s="184"/>
      <c r="AE286" s="94" t="e">
        <f aca="false" t="array" ref="AE286:AK286">_xlfn.torow(_xlfn.unique(_xlfn._xlws.filter(cat_table[Subsector],$E286=cat_table[Sector],"")))</f>
        <v>#NAME?</v>
      </c>
      <c r="AF286" s="94" t="e">
        <v>#NAME?</v>
      </c>
      <c r="AG286" s="94" t="e">
        <v>#NAME?</v>
      </c>
      <c r="AH286" s="94" t="e">
        <v>#NAME?</v>
      </c>
      <c r="AI286" s="94" t="e">
        <v>#NAME?</v>
      </c>
      <c r="AJ286" s="94" t="e">
        <v>#NAME?</v>
      </c>
      <c r="AK286" s="94" t="e">
        <v>#NAME?</v>
      </c>
      <c r="AO286" s="94" t="e">
        <f aca="false" t="array" ref="AO286:AT286">_xlfn.torow(_xlfn.unique(_xlfn._xlws.filter(cat_table[Sub-subsector],($E286=cat_table[Sector])*($F286=cat_table[Subsector]),"")))</f>
        <v>#NAME?</v>
      </c>
      <c r="AP286" s="94" t="e">
        <v>#NAME?</v>
      </c>
      <c r="AQ286" s="94" t="e">
        <v>#NAME?</v>
      </c>
      <c r="AR286" s="94" t="e">
        <v>#NAME?</v>
      </c>
      <c r="AS286" s="94" t="e">
        <v>#NAME?</v>
      </c>
      <c r="AT286" s="94" t="e">
        <v>#NAME?</v>
      </c>
    </row>
    <row r="287" customFormat="false" ht="40.5" hidden="false" customHeight="true" outlineLevel="0" collapsed="false">
      <c r="A287" s="209" t="s">
        <v>7882</v>
      </c>
      <c r="B287" s="20" t="str">
        <f aca="false">INDEX(Table2[], MATCH(L287, Location_ID!$D$2:$D$648, 0), 1)</f>
        <v>403eb88a-0eaa-49b0-98be-c34b6b9444bf</v>
      </c>
      <c r="C287" s="60" t="s">
        <v>613</v>
      </c>
      <c r="D287" s="208" t="s">
        <v>140</v>
      </c>
      <c r="E287" s="62" t="s">
        <v>7134</v>
      </c>
      <c r="F287" s="62" t="s">
        <v>7135</v>
      </c>
      <c r="G287" s="62" t="s">
        <v>7845</v>
      </c>
      <c r="H287" s="200"/>
      <c r="I287" s="62" t="s">
        <v>7856</v>
      </c>
      <c r="J287" s="62" t="s">
        <v>7857</v>
      </c>
      <c r="K287" s="182" t="s">
        <v>7120</v>
      </c>
      <c r="L287" s="182" t="s">
        <v>1753</v>
      </c>
      <c r="M287" s="182" t="s">
        <v>7110</v>
      </c>
      <c r="N287" s="182" t="s">
        <v>7858</v>
      </c>
      <c r="O287" s="182" t="s">
        <v>7883</v>
      </c>
      <c r="P287" s="183" t="n">
        <v>44848</v>
      </c>
      <c r="Q287" s="183" t="n">
        <v>44848</v>
      </c>
      <c r="R287" s="129" t="n">
        <v>1</v>
      </c>
      <c r="S287" s="125" t="s">
        <v>7130</v>
      </c>
      <c r="T287" s="129" t="n">
        <v>3000</v>
      </c>
      <c r="U287" s="129" t="n">
        <v>2508</v>
      </c>
      <c r="V287" s="129" t="n">
        <v>3492</v>
      </c>
      <c r="W287" s="129" t="s">
        <v>7414</v>
      </c>
      <c r="X287" s="129"/>
      <c r="Y287" s="129"/>
      <c r="Z287" s="129" t="n">
        <v>0</v>
      </c>
      <c r="AA287" s="184"/>
      <c r="AE287" s="94" t="e">
        <f aca="false" t="array" ref="AE287:AK287">_xlfn.torow(_xlfn.unique(_xlfn._xlws.filter(cat_table[Subsector],$E287=cat_table[Sector],"")))</f>
        <v>#NAME?</v>
      </c>
      <c r="AF287" s="94" t="e">
        <v>#NAME?</v>
      </c>
      <c r="AG287" s="94" t="e">
        <v>#NAME?</v>
      </c>
      <c r="AH287" s="94" t="e">
        <v>#NAME?</v>
      </c>
      <c r="AI287" s="94" t="e">
        <v>#NAME?</v>
      </c>
      <c r="AJ287" s="94" t="e">
        <v>#NAME?</v>
      </c>
      <c r="AK287" s="94" t="e">
        <v>#NAME?</v>
      </c>
      <c r="AO287" s="94" t="e">
        <f aca="false" t="array" ref="AO287:AT287">_xlfn.torow(_xlfn.unique(_xlfn._xlws.filter(cat_table[Sub-subsector],($E287=cat_table[Sector])*($F287=cat_table[Subsector]),"")))</f>
        <v>#NAME?</v>
      </c>
      <c r="AP287" s="94" t="e">
        <v>#NAME?</v>
      </c>
      <c r="AQ287" s="94" t="e">
        <v>#NAME?</v>
      </c>
      <c r="AR287" s="94" t="e">
        <v>#NAME?</v>
      </c>
      <c r="AS287" s="94" t="e">
        <v>#NAME?</v>
      </c>
      <c r="AT287" s="94" t="e">
        <v>#NAME?</v>
      </c>
    </row>
    <row r="288" customFormat="false" ht="40.5" hidden="false" customHeight="true" outlineLevel="0" collapsed="false">
      <c r="A288" s="125" t="s">
        <v>7884</v>
      </c>
      <c r="B288" s="20" t="str">
        <f aca="false">INDEX(Table2[], MATCH(L288, Location_ID!$D$2:$D$648, 0), 1)</f>
        <v>403eb88a-0eaa-49b0-98be-c34b6b9444bf</v>
      </c>
      <c r="C288" s="60" t="s">
        <v>613</v>
      </c>
      <c r="D288" s="208" t="s">
        <v>140</v>
      </c>
      <c r="E288" s="62" t="s">
        <v>7134</v>
      </c>
      <c r="F288" s="62" t="s">
        <v>7135</v>
      </c>
      <c r="G288" s="62" t="s">
        <v>7845</v>
      </c>
      <c r="H288" s="200"/>
      <c r="I288" s="62" t="s">
        <v>7856</v>
      </c>
      <c r="J288" s="62" t="s">
        <v>7857</v>
      </c>
      <c r="K288" s="182" t="s">
        <v>7120</v>
      </c>
      <c r="L288" s="182" t="s">
        <v>1753</v>
      </c>
      <c r="M288" s="182" t="s">
        <v>7110</v>
      </c>
      <c r="N288" s="182" t="s">
        <v>7858</v>
      </c>
      <c r="O288" s="182" t="s">
        <v>7885</v>
      </c>
      <c r="P288" s="183" t="n">
        <v>44850</v>
      </c>
      <c r="Q288" s="183" t="n">
        <v>44850</v>
      </c>
      <c r="R288" s="129" t="n">
        <v>1</v>
      </c>
      <c r="S288" s="125" t="s">
        <v>7130</v>
      </c>
      <c r="T288" s="129" t="n">
        <v>828</v>
      </c>
      <c r="U288" s="129" t="n">
        <v>574</v>
      </c>
      <c r="V288" s="129" t="n">
        <v>1082</v>
      </c>
      <c r="W288" s="129" t="s">
        <v>7414</v>
      </c>
      <c r="X288" s="129"/>
      <c r="Y288" s="129"/>
      <c r="Z288" s="129" t="n">
        <v>0</v>
      </c>
      <c r="AA288" s="184"/>
      <c r="AE288" s="94" t="e">
        <f aca="false" t="array" ref="AE288:AK288">_xlfn.torow(_xlfn.unique(_xlfn._xlws.filter(cat_table[Subsector],$E288=cat_table[Sector],"")))</f>
        <v>#NAME?</v>
      </c>
      <c r="AF288" s="94" t="e">
        <v>#NAME?</v>
      </c>
      <c r="AG288" s="94" t="e">
        <v>#NAME?</v>
      </c>
      <c r="AH288" s="94" t="e">
        <v>#NAME?</v>
      </c>
      <c r="AI288" s="94" t="e">
        <v>#NAME?</v>
      </c>
      <c r="AJ288" s="94" t="e">
        <v>#NAME?</v>
      </c>
      <c r="AK288" s="94" t="e">
        <v>#NAME?</v>
      </c>
      <c r="AO288" s="94" t="e">
        <f aca="false" t="array" ref="AO288:AT288">_xlfn.torow(_xlfn.unique(_xlfn._xlws.filter(cat_table[Sub-subsector],($E288=cat_table[Sector])*($F288=cat_table[Subsector]),"")))</f>
        <v>#NAME?</v>
      </c>
      <c r="AP288" s="94" t="e">
        <v>#NAME?</v>
      </c>
      <c r="AQ288" s="94" t="e">
        <v>#NAME?</v>
      </c>
      <c r="AR288" s="94" t="e">
        <v>#NAME?</v>
      </c>
      <c r="AS288" s="94" t="e">
        <v>#NAME?</v>
      </c>
      <c r="AT288" s="94" t="e">
        <v>#NAME?</v>
      </c>
    </row>
    <row r="289" customFormat="false" ht="40.5" hidden="false" customHeight="true" outlineLevel="0" collapsed="false">
      <c r="A289" s="125" t="s">
        <v>7886</v>
      </c>
      <c r="B289" s="20" t="str">
        <f aca="false">INDEX(Table2[], MATCH(L289, Location_ID!$D$2:$D$648, 0), 1)</f>
        <v>403eb88a-0eaa-49b0-98be-c34b6b9444bf</v>
      </c>
      <c r="C289" s="60" t="s">
        <v>613</v>
      </c>
      <c r="D289" s="208" t="s">
        <v>140</v>
      </c>
      <c r="E289" s="62" t="s">
        <v>7134</v>
      </c>
      <c r="F289" s="62" t="s">
        <v>7135</v>
      </c>
      <c r="G289" s="62" t="s">
        <v>7845</v>
      </c>
      <c r="H289" s="200"/>
      <c r="I289" s="62" t="s">
        <v>7856</v>
      </c>
      <c r="J289" s="62" t="s">
        <v>7857</v>
      </c>
      <c r="K289" s="182" t="s">
        <v>7120</v>
      </c>
      <c r="L289" s="182" t="s">
        <v>1753</v>
      </c>
      <c r="M289" s="182" t="s">
        <v>7110</v>
      </c>
      <c r="N289" s="182" t="s">
        <v>7858</v>
      </c>
      <c r="O289" s="182" t="s">
        <v>7887</v>
      </c>
      <c r="P289" s="183" t="n">
        <v>44851</v>
      </c>
      <c r="Q289" s="183" t="n">
        <v>44851</v>
      </c>
      <c r="R289" s="129" t="n">
        <v>1</v>
      </c>
      <c r="S289" s="125" t="s">
        <v>7130</v>
      </c>
      <c r="T289" s="129" t="n">
        <v>881</v>
      </c>
      <c r="U289" s="129" t="n">
        <v>663</v>
      </c>
      <c r="V289" s="129" t="n">
        <v>1099</v>
      </c>
      <c r="W289" s="129" t="s">
        <v>7414</v>
      </c>
      <c r="X289" s="129"/>
      <c r="Y289" s="129"/>
      <c r="Z289" s="129" t="n">
        <v>0</v>
      </c>
      <c r="AA289" s="184"/>
      <c r="AE289" s="94" t="e">
        <f aca="false" t="array" ref="AE289:AK289">_xlfn.torow(_xlfn.unique(_xlfn._xlws.filter(cat_table[Subsector],$E289=cat_table[Sector],"")))</f>
        <v>#NAME?</v>
      </c>
      <c r="AF289" s="94" t="e">
        <v>#NAME?</v>
      </c>
      <c r="AG289" s="94" t="e">
        <v>#NAME?</v>
      </c>
      <c r="AH289" s="94" t="e">
        <v>#NAME?</v>
      </c>
      <c r="AI289" s="94" t="e">
        <v>#NAME?</v>
      </c>
      <c r="AJ289" s="94" t="e">
        <v>#NAME?</v>
      </c>
      <c r="AK289" s="94" t="e">
        <v>#NAME?</v>
      </c>
      <c r="AO289" s="94" t="e">
        <f aca="false" t="array" ref="AO289:AT289">_xlfn.torow(_xlfn.unique(_xlfn._xlws.filter(cat_table[Sub-subsector],($E289=cat_table[Sector])*($F289=cat_table[Subsector]),"")))</f>
        <v>#NAME?</v>
      </c>
      <c r="AP289" s="94" t="e">
        <v>#NAME?</v>
      </c>
      <c r="AQ289" s="94" t="e">
        <v>#NAME?</v>
      </c>
      <c r="AR289" s="94" t="e">
        <v>#NAME?</v>
      </c>
      <c r="AS289" s="94" t="e">
        <v>#NAME?</v>
      </c>
      <c r="AT289" s="94" t="e">
        <v>#NAME?</v>
      </c>
    </row>
    <row r="290" customFormat="false" ht="40.5" hidden="false" customHeight="true" outlineLevel="0" collapsed="false">
      <c r="A290" s="193" t="s">
        <v>7888</v>
      </c>
      <c r="B290" s="20" t="str">
        <f aca="false">INDEX(Table2[], MATCH(L290, Location_ID!$D$2:$D$648, 0), 1)</f>
        <v>0ddd1281-1864-49b0-8afd-471f710f3d4d</v>
      </c>
      <c r="C290" s="206" t="s">
        <v>638</v>
      </c>
      <c r="D290" s="210" t="s">
        <v>118</v>
      </c>
      <c r="E290" s="193" t="s">
        <v>7134</v>
      </c>
      <c r="F290" s="193" t="s">
        <v>7135</v>
      </c>
      <c r="G290" s="193" t="s">
        <v>7591</v>
      </c>
      <c r="H290" s="196"/>
      <c r="I290" s="193" t="s">
        <v>7889</v>
      </c>
      <c r="J290" s="193" t="s">
        <v>7890</v>
      </c>
      <c r="K290" s="197" t="s">
        <v>7124</v>
      </c>
      <c r="L290" s="197" t="s">
        <v>1755</v>
      </c>
      <c r="M290" s="197" t="s">
        <v>7110</v>
      </c>
      <c r="N290" s="197" t="s">
        <v>7891</v>
      </c>
      <c r="O290" s="197" t="s">
        <v>7892</v>
      </c>
      <c r="P290" s="198" t="n">
        <v>43353</v>
      </c>
      <c r="Q290" s="198" t="n">
        <v>43364</v>
      </c>
      <c r="R290" s="194" t="n">
        <v>9</v>
      </c>
      <c r="S290" s="194" t="s">
        <v>7413</v>
      </c>
      <c r="T290" s="211" t="n">
        <v>55837500</v>
      </c>
      <c r="U290" s="194"/>
      <c r="V290" s="194"/>
      <c r="W290" s="194" t="s">
        <v>7893</v>
      </c>
      <c r="X290" s="199"/>
      <c r="Y290" s="199"/>
      <c r="Z290" s="199" t="n">
        <v>1</v>
      </c>
      <c r="AA290" s="184"/>
      <c r="AE290" s="94" t="e">
        <f aca="false" t="array" ref="AE290:AK290">_xlfn.torow(_xlfn.unique(_xlfn._xlws.filter(cat_table[Subsector],$E290=cat_table[Sector],"")))</f>
        <v>#NAME?</v>
      </c>
      <c r="AF290" s="94" t="e">
        <v>#NAME?</v>
      </c>
      <c r="AG290" s="94" t="e">
        <v>#NAME?</v>
      </c>
      <c r="AH290" s="94" t="e">
        <v>#NAME?</v>
      </c>
      <c r="AI290" s="94" t="e">
        <v>#NAME?</v>
      </c>
      <c r="AJ290" s="94" t="e">
        <v>#NAME?</v>
      </c>
      <c r="AK290" s="94" t="e">
        <v>#NAME?</v>
      </c>
      <c r="AO290" s="94" t="e">
        <f aca="false" t="array" ref="AO290:AT290">_xlfn.torow(_xlfn.unique(_xlfn._xlws.filter(cat_table[Sub-subsector],($E290=cat_table[Sector])*($F290=cat_table[Subsector]),"")))</f>
        <v>#NAME?</v>
      </c>
      <c r="AP290" s="94" t="e">
        <v>#NAME?</v>
      </c>
      <c r="AQ290" s="94" t="e">
        <v>#NAME?</v>
      </c>
      <c r="AR290" s="94" t="e">
        <v>#NAME?</v>
      </c>
      <c r="AS290" s="94" t="e">
        <v>#NAME?</v>
      </c>
      <c r="AT290" s="94" t="e">
        <v>#NAME?</v>
      </c>
    </row>
    <row r="291" customFormat="false" ht="40.5" hidden="false" customHeight="true" outlineLevel="0" collapsed="false">
      <c r="A291" s="193" t="s">
        <v>7894</v>
      </c>
      <c r="B291" s="20" t="str">
        <f aca="false">INDEX(Table2[], MATCH(L291, Location_ID!$D$2:$D$648, 0), 1)</f>
        <v>0ddd1281-1864-49b0-8afd-471f710f3d4d</v>
      </c>
      <c r="C291" s="206" t="s">
        <v>638</v>
      </c>
      <c r="D291" s="210" t="s">
        <v>118</v>
      </c>
      <c r="E291" s="193" t="s">
        <v>7134</v>
      </c>
      <c r="F291" s="193" t="s">
        <v>7135</v>
      </c>
      <c r="G291" s="193" t="s">
        <v>7895</v>
      </c>
      <c r="H291" s="196"/>
      <c r="I291" s="193" t="s">
        <v>7896</v>
      </c>
      <c r="J291" s="193" t="s">
        <v>7897</v>
      </c>
      <c r="K291" s="197" t="s">
        <v>7124</v>
      </c>
      <c r="L291" s="197" t="s">
        <v>1755</v>
      </c>
      <c r="M291" s="197" t="s">
        <v>7110</v>
      </c>
      <c r="N291" s="197" t="s">
        <v>7891</v>
      </c>
      <c r="O291" s="197" t="s">
        <v>7896</v>
      </c>
      <c r="P291" s="198" t="n">
        <v>43353</v>
      </c>
      <c r="Q291" s="198" t="n">
        <v>43364</v>
      </c>
      <c r="R291" s="194" t="n">
        <v>4</v>
      </c>
      <c r="S291" s="194" t="s">
        <v>7413</v>
      </c>
      <c r="T291" s="211" t="n">
        <v>14000000</v>
      </c>
      <c r="U291" s="194"/>
      <c r="V291" s="194"/>
      <c r="W291" s="194" t="s">
        <v>7893</v>
      </c>
      <c r="X291" s="199"/>
      <c r="Y291" s="199"/>
      <c r="Z291" s="199" t="n">
        <v>1</v>
      </c>
      <c r="AA291" s="184"/>
      <c r="AE291" s="94" t="e">
        <f aca="false" t="array" ref="AE291:AK291">_xlfn.torow(_xlfn.unique(_xlfn._xlws.filter(cat_table[Subsector],$E291=cat_table[Sector],"")))</f>
        <v>#NAME?</v>
      </c>
      <c r="AF291" s="94" t="e">
        <v>#NAME?</v>
      </c>
      <c r="AG291" s="94" t="e">
        <v>#NAME?</v>
      </c>
      <c r="AH291" s="94" t="e">
        <v>#NAME?</v>
      </c>
      <c r="AI291" s="94" t="e">
        <v>#NAME?</v>
      </c>
      <c r="AJ291" s="94" t="e">
        <v>#NAME?</v>
      </c>
      <c r="AK291" s="94" t="e">
        <v>#NAME?</v>
      </c>
      <c r="AO291" s="94" t="e">
        <f aca="false" t="array" ref="AO291:AT291">_xlfn.torow(_xlfn.unique(_xlfn._xlws.filter(cat_table[Sub-subsector],($E291=cat_table[Sector])*($F291=cat_table[Subsector]),"")))</f>
        <v>#NAME?</v>
      </c>
      <c r="AP291" s="94" t="e">
        <v>#NAME?</v>
      </c>
      <c r="AQ291" s="94" t="e">
        <v>#NAME?</v>
      </c>
      <c r="AR291" s="94" t="e">
        <v>#NAME?</v>
      </c>
      <c r="AS291" s="94" t="e">
        <v>#NAME?</v>
      </c>
      <c r="AT291" s="94" t="e">
        <v>#NAME?</v>
      </c>
    </row>
    <row r="292" customFormat="false" ht="40.5" hidden="false" customHeight="true" outlineLevel="0" collapsed="false">
      <c r="A292" s="193" t="s">
        <v>7898</v>
      </c>
      <c r="B292" s="20" t="str">
        <f aca="false">INDEX(Table2[], MATCH(L292, Location_ID!$D$2:$D$648, 0), 1)</f>
        <v>0ddd1281-1864-49b0-8afd-471f710f3d4d</v>
      </c>
      <c r="C292" s="206" t="s">
        <v>638</v>
      </c>
      <c r="D292" s="210" t="s">
        <v>118</v>
      </c>
      <c r="E292" s="193" t="s">
        <v>7134</v>
      </c>
      <c r="F292" s="193" t="s">
        <v>7899</v>
      </c>
      <c r="G292" s="193"/>
      <c r="H292" s="196"/>
      <c r="I292" s="193" t="s">
        <v>7900</v>
      </c>
      <c r="J292" s="193" t="s">
        <v>7901</v>
      </c>
      <c r="K292" s="197" t="s">
        <v>7124</v>
      </c>
      <c r="L292" s="197" t="s">
        <v>1755</v>
      </c>
      <c r="M292" s="197" t="s">
        <v>7110</v>
      </c>
      <c r="N292" s="197" t="s">
        <v>7891</v>
      </c>
      <c r="O292" s="197" t="s">
        <v>7900</v>
      </c>
      <c r="P292" s="198" t="n">
        <v>43353</v>
      </c>
      <c r="Q292" s="198" t="n">
        <v>43364</v>
      </c>
      <c r="R292" s="194"/>
      <c r="S292" s="194" t="s">
        <v>7413</v>
      </c>
      <c r="T292" s="194" t="n">
        <v>280000</v>
      </c>
      <c r="U292" s="194"/>
      <c r="V292" s="194"/>
      <c r="W292" s="194" t="s">
        <v>7893</v>
      </c>
      <c r="X292" s="199"/>
      <c r="Y292" s="199"/>
      <c r="Z292" s="199" t="n">
        <v>1</v>
      </c>
      <c r="AA292" s="184"/>
      <c r="AE292" s="94" t="e">
        <f aca="false" t="array" ref="AE292:AK292">_xlfn.torow(_xlfn.unique(_xlfn._xlws.filter(cat_table[Subsector],$E292=cat_table[Sector],"")))</f>
        <v>#NAME?</v>
      </c>
      <c r="AF292" s="94" t="e">
        <v>#NAME?</v>
      </c>
      <c r="AG292" s="94" t="e">
        <v>#NAME?</v>
      </c>
      <c r="AH292" s="94" t="e">
        <v>#NAME?</v>
      </c>
      <c r="AI292" s="94" t="e">
        <v>#NAME?</v>
      </c>
      <c r="AJ292" s="94" t="e">
        <v>#NAME?</v>
      </c>
      <c r="AK292" s="94" t="e">
        <v>#NAME?</v>
      </c>
      <c r="AO292" s="94" t="e">
        <f aca="false" t="array" ref="AO292:AQ292">_xlfn.torow(_xlfn.unique(_xlfn._xlws.filter(cat_table[Sub-subsector],($E292=cat_table[Sector])*($F292=cat_table[Subsector]),"")))</f>
        <v>#NAME?</v>
      </c>
      <c r="AP292" s="94" t="e">
        <v>#NAME?</v>
      </c>
      <c r="AQ292" s="94" t="e">
        <v>#NAME?</v>
      </c>
    </row>
    <row r="293" customFormat="false" ht="40.5" hidden="false" customHeight="true" outlineLevel="0" collapsed="false">
      <c r="A293" s="193" t="s">
        <v>7902</v>
      </c>
      <c r="B293" s="20" t="str">
        <f aca="false">INDEX(Table2[], MATCH(L293, Location_ID!$D$2:$D$648, 0), 1)</f>
        <v>0ddd1281-1864-49b0-8afd-471f710f3d4d</v>
      </c>
      <c r="C293" s="206" t="s">
        <v>638</v>
      </c>
      <c r="D293" s="210" t="s">
        <v>118</v>
      </c>
      <c r="E293" s="193" t="s">
        <v>7127</v>
      </c>
      <c r="F293" s="193" t="s">
        <v>7683</v>
      </c>
      <c r="G293" s="193"/>
      <c r="H293" s="196"/>
      <c r="I293" s="193" t="s">
        <v>7903</v>
      </c>
      <c r="J293" s="193" t="s">
        <v>7904</v>
      </c>
      <c r="K293" s="197" t="s">
        <v>7124</v>
      </c>
      <c r="L293" s="197" t="s">
        <v>1755</v>
      </c>
      <c r="M293" s="197" t="s">
        <v>7110</v>
      </c>
      <c r="N293" s="197" t="s">
        <v>7891</v>
      </c>
      <c r="O293" s="197" t="s">
        <v>7905</v>
      </c>
      <c r="P293" s="198" t="n">
        <v>43353</v>
      </c>
      <c r="Q293" s="198" t="n">
        <v>43364</v>
      </c>
      <c r="R293" s="194" t="n">
        <v>2</v>
      </c>
      <c r="S293" s="194" t="s">
        <v>7413</v>
      </c>
      <c r="T293" s="194" t="n">
        <v>503623</v>
      </c>
      <c r="U293" s="194"/>
      <c r="V293" s="194"/>
      <c r="W293" s="194" t="s">
        <v>7893</v>
      </c>
      <c r="X293" s="199"/>
      <c r="Y293" s="199"/>
      <c r="Z293" s="199" t="n">
        <v>1</v>
      </c>
      <c r="AA293" s="184"/>
      <c r="AE293" s="94" t="e">
        <f aca="false" t="array" ref="AE293:AG293">_xlfn.torow(_xlfn.unique(_xlfn._xlws.filter(cat_table[Subsector],$E293=cat_table[Sector],"")))</f>
        <v>#NAME?</v>
      </c>
      <c r="AF293" s="94" t="e">
        <v>#NAME?</v>
      </c>
      <c r="AG293" s="94" t="e">
        <v>#NAME?</v>
      </c>
      <c r="AO293" s="94" t="e">
        <f aca="false" t="array" ref="AO293:AP293">_xlfn.torow(_xlfn.unique(_xlfn._xlws.filter(cat_table[Sub-subsector],($E293=cat_table[Sector])*($F293=cat_table[Subsector]),"")))</f>
        <v>#NAME?</v>
      </c>
      <c r="AP293" s="94" t="e">
        <v>#NAME?</v>
      </c>
    </row>
    <row r="294" customFormat="false" ht="40.5" hidden="false" customHeight="true" outlineLevel="0" collapsed="false">
      <c r="A294" s="193" t="s">
        <v>7906</v>
      </c>
      <c r="B294" s="20" t="str">
        <f aca="false">INDEX(Table2[], MATCH(L294, Location_ID!$D$2:$D$648, 0), 1)</f>
        <v>0ddd1281-1864-49b0-8afd-471f710f3d4d</v>
      </c>
      <c r="C294" s="206" t="s">
        <v>638</v>
      </c>
      <c r="D294" s="210" t="s">
        <v>118</v>
      </c>
      <c r="E294" s="193" t="s">
        <v>43</v>
      </c>
      <c r="F294" s="193" t="s">
        <v>7907</v>
      </c>
      <c r="G294" s="193" t="s">
        <v>7908</v>
      </c>
      <c r="H294" s="196"/>
      <c r="I294" s="193" t="s">
        <v>7909</v>
      </c>
      <c r="J294" s="193" t="s">
        <v>7910</v>
      </c>
      <c r="K294" s="197" t="s">
        <v>7124</v>
      </c>
      <c r="L294" s="197" t="s">
        <v>1755</v>
      </c>
      <c r="M294" s="197" t="s">
        <v>7110</v>
      </c>
      <c r="N294" s="197" t="s">
        <v>7891</v>
      </c>
      <c r="O294" s="197" t="s">
        <v>7911</v>
      </c>
      <c r="P294" s="198" t="n">
        <v>43353</v>
      </c>
      <c r="Q294" s="198" t="n">
        <v>43364</v>
      </c>
      <c r="R294" s="194"/>
      <c r="S294" s="194" t="s">
        <v>7413</v>
      </c>
      <c r="T294" s="194" t="n">
        <v>89700000</v>
      </c>
      <c r="U294" s="194"/>
      <c r="V294" s="194"/>
      <c r="W294" s="194" t="s">
        <v>7893</v>
      </c>
      <c r="X294" s="199"/>
      <c r="Y294" s="199"/>
      <c r="Z294" s="199" t="n">
        <v>1</v>
      </c>
      <c r="AA294" s="184"/>
      <c r="AE294" s="94" t="e">
        <f aca="false" t="array" ref="AE294:AN294">_xlfn.torow(_xlfn.unique(_xlfn._xlws.filter(cat_table[Subsector],$E294=cat_table[Sector],"")))</f>
        <v>#NAME?</v>
      </c>
      <c r="AF294" s="94" t="e">
        <v>#NAME?</v>
      </c>
      <c r="AG294" s="94" t="e">
        <v>#NAME?</v>
      </c>
      <c r="AH294" s="94" t="e">
        <v>#NAME?</v>
      </c>
      <c r="AI294" s="94" t="e">
        <v>#NAME?</v>
      </c>
      <c r="AJ294" s="94" t="e">
        <v>#NAME?</v>
      </c>
      <c r="AK294" s="94" t="e">
        <v>#NAME?</v>
      </c>
      <c r="AL294" s="94" t="e">
        <v>#NAME?</v>
      </c>
      <c r="AM294" s="94" t="e">
        <v>#NAME?</v>
      </c>
      <c r="AN294" s="94" t="e">
        <v>#NAME?</v>
      </c>
      <c r="AO294" s="94" t="e">
        <f aca="false" t="array" ref="AO294:AS294">_xlfn.torow(_xlfn.unique(_xlfn._xlws.filter(cat_table[Sub-subsector],($E294=cat_table[Sector])*($F294=cat_table[Subsector]),"")))</f>
        <v>#NAME?</v>
      </c>
      <c r="AP294" s="94" t="e">
        <v>#NAME?</v>
      </c>
      <c r="AQ294" s="94" t="e">
        <v>#NAME?</v>
      </c>
      <c r="AR294" s="94" t="e">
        <v>#NAME?</v>
      </c>
      <c r="AS294" s="94" t="e">
        <v>#NAME?</v>
      </c>
    </row>
    <row r="295" customFormat="false" ht="40.5" hidden="false" customHeight="true" outlineLevel="0" collapsed="false">
      <c r="A295" s="193" t="s">
        <v>7912</v>
      </c>
      <c r="B295" s="20" t="str">
        <f aca="false">INDEX(Table2[], MATCH(L295, Location_ID!$D$2:$D$648, 0), 1)</f>
        <v>0ddd1281-1864-49b0-8afd-471f710f3d4d</v>
      </c>
      <c r="C295" s="206" t="s">
        <v>638</v>
      </c>
      <c r="D295" s="210" t="s">
        <v>118</v>
      </c>
      <c r="E295" s="193" t="s">
        <v>43</v>
      </c>
      <c r="F295" s="193" t="s">
        <v>7907</v>
      </c>
      <c r="G295" s="193" t="s">
        <v>7913</v>
      </c>
      <c r="H295" s="196"/>
      <c r="I295" s="193" t="s">
        <v>7913</v>
      </c>
      <c r="J295" s="193" t="s">
        <v>7910</v>
      </c>
      <c r="K295" s="197" t="s">
        <v>7124</v>
      </c>
      <c r="L295" s="197" t="s">
        <v>1755</v>
      </c>
      <c r="M295" s="197" t="s">
        <v>7110</v>
      </c>
      <c r="N295" s="197" t="s">
        <v>7891</v>
      </c>
      <c r="O295" s="197" t="s">
        <v>7911</v>
      </c>
      <c r="P295" s="198" t="n">
        <v>43353</v>
      </c>
      <c r="Q295" s="198" t="n">
        <v>43364</v>
      </c>
      <c r="R295" s="194"/>
      <c r="S295" s="194" t="s">
        <v>7413</v>
      </c>
      <c r="T295" s="211" t="n">
        <v>2400000</v>
      </c>
      <c r="U295" s="194"/>
      <c r="V295" s="194"/>
      <c r="W295" s="194" t="s">
        <v>7893</v>
      </c>
      <c r="X295" s="199"/>
      <c r="Y295" s="199"/>
      <c r="Z295" s="199" t="n">
        <v>1</v>
      </c>
      <c r="AA295" s="184"/>
      <c r="AE295" s="94" t="e">
        <f aca="false" t="array" ref="AE295:AN295">_xlfn.torow(_xlfn.unique(_xlfn._xlws.filter(cat_table[Subsector],$E295=cat_table[Sector],"")))</f>
        <v>#NAME?</v>
      </c>
      <c r="AF295" s="94" t="e">
        <v>#NAME?</v>
      </c>
      <c r="AG295" s="94" t="e">
        <v>#NAME?</v>
      </c>
      <c r="AH295" s="94" t="e">
        <v>#NAME?</v>
      </c>
      <c r="AI295" s="94" t="e">
        <v>#NAME?</v>
      </c>
      <c r="AJ295" s="94" t="e">
        <v>#NAME?</v>
      </c>
      <c r="AK295" s="94" t="e">
        <v>#NAME?</v>
      </c>
      <c r="AL295" s="94" t="e">
        <v>#NAME?</v>
      </c>
      <c r="AM295" s="94" t="e">
        <v>#NAME?</v>
      </c>
      <c r="AN295" s="94" t="e">
        <v>#NAME?</v>
      </c>
      <c r="AO295" s="94" t="e">
        <f aca="false" t="array" ref="AO295:AS295">_xlfn.torow(_xlfn.unique(_xlfn._xlws.filter(cat_table[Sub-subsector],($E295=cat_table[Sector])*($F295=cat_table[Subsector]),"")))</f>
        <v>#NAME?</v>
      </c>
      <c r="AP295" s="94" t="e">
        <v>#NAME?</v>
      </c>
      <c r="AQ295" s="94" t="e">
        <v>#NAME?</v>
      </c>
      <c r="AR295" s="94" t="e">
        <v>#NAME?</v>
      </c>
      <c r="AS295" s="94" t="e">
        <v>#NAME?</v>
      </c>
    </row>
    <row r="296" customFormat="false" ht="40.5" hidden="false" customHeight="true" outlineLevel="0" collapsed="false">
      <c r="A296" s="193" t="s">
        <v>7914</v>
      </c>
      <c r="B296" s="20" t="str">
        <f aca="false">INDEX(Table2[], MATCH(L296, Location_ID!$D$2:$D$648, 0), 1)</f>
        <v>0ddd1281-1864-49b0-8afd-471f710f3d4d</v>
      </c>
      <c r="C296" s="206" t="s">
        <v>638</v>
      </c>
      <c r="D296" s="210" t="s">
        <v>118</v>
      </c>
      <c r="E296" s="193" t="s">
        <v>43</v>
      </c>
      <c r="F296" s="193" t="s">
        <v>7915</v>
      </c>
      <c r="G296" s="193"/>
      <c r="H296" s="196"/>
      <c r="I296" s="193" t="s">
        <v>7916</v>
      </c>
      <c r="J296" s="193" t="s">
        <v>7917</v>
      </c>
      <c r="K296" s="197" t="s">
        <v>7124</v>
      </c>
      <c r="L296" s="197" t="s">
        <v>1755</v>
      </c>
      <c r="M296" s="197" t="s">
        <v>7110</v>
      </c>
      <c r="N296" s="197" t="s">
        <v>7891</v>
      </c>
      <c r="O296" s="197" t="s">
        <v>7916</v>
      </c>
      <c r="P296" s="198" t="n">
        <v>43353</v>
      </c>
      <c r="Q296" s="198" t="n">
        <v>43364</v>
      </c>
      <c r="R296" s="194"/>
      <c r="S296" s="194" t="s">
        <v>7413</v>
      </c>
      <c r="T296" s="194" t="n">
        <v>2104191</v>
      </c>
      <c r="U296" s="194"/>
      <c r="V296" s="194"/>
      <c r="W296" s="194" t="s">
        <v>7893</v>
      </c>
      <c r="X296" s="199"/>
      <c r="Y296" s="199"/>
      <c r="Z296" s="199" t="n">
        <v>1</v>
      </c>
      <c r="AA296" s="184"/>
      <c r="AE296" s="94" t="e">
        <f aca="false" t="array" ref="AE296:AN296">_xlfn.torow(_xlfn.unique(_xlfn._xlws.filter(cat_table[Subsector],$E296=cat_table[Sector],"")))</f>
        <v>#NAME?</v>
      </c>
      <c r="AF296" s="94" t="e">
        <v>#NAME?</v>
      </c>
      <c r="AG296" s="94" t="e">
        <v>#NAME?</v>
      </c>
      <c r="AH296" s="94" t="e">
        <v>#NAME?</v>
      </c>
      <c r="AI296" s="94" t="e">
        <v>#NAME?</v>
      </c>
      <c r="AJ296" s="94" t="e">
        <v>#NAME?</v>
      </c>
      <c r="AK296" s="94" t="e">
        <v>#NAME?</v>
      </c>
      <c r="AL296" s="94" t="e">
        <v>#NAME?</v>
      </c>
      <c r="AM296" s="94" t="e">
        <v>#NAME?</v>
      </c>
      <c r="AN296" s="94" t="e">
        <v>#NAME?</v>
      </c>
      <c r="AO296" s="94" t="e">
        <f aca="false" t="array" ref="AO296:AQ296">_xlfn.torow(_xlfn.unique(_xlfn._xlws.filter(cat_table[Sub-subsector],($E296=cat_table[Sector])*($F296=cat_table[Subsector]),"")))</f>
        <v>#NAME?</v>
      </c>
      <c r="AP296" s="94" t="e">
        <v>#NAME?</v>
      </c>
      <c r="AQ296" s="94" t="e">
        <v>#NAME?</v>
      </c>
    </row>
    <row r="297" customFormat="false" ht="40.5" hidden="false" customHeight="true" outlineLevel="0" collapsed="false">
      <c r="A297" s="193" t="s">
        <v>7918</v>
      </c>
      <c r="B297" s="20" t="str">
        <f aca="false">INDEX(Table2[], MATCH(L297, Location_ID!$D$2:$D$648, 0), 1)</f>
        <v>0ddd1281-1864-49b0-8afd-471f710f3d4d</v>
      </c>
      <c r="C297" s="206" t="s">
        <v>638</v>
      </c>
      <c r="D297" s="210" t="s">
        <v>118</v>
      </c>
      <c r="E297" s="193" t="s">
        <v>43</v>
      </c>
      <c r="F297" s="193" t="s">
        <v>7127</v>
      </c>
      <c r="G297" s="193"/>
      <c r="H297" s="196"/>
      <c r="I297" s="193" t="s">
        <v>7919</v>
      </c>
      <c r="J297" s="193" t="s">
        <v>7920</v>
      </c>
      <c r="K297" s="197" t="s">
        <v>7124</v>
      </c>
      <c r="L297" s="197" t="s">
        <v>1755</v>
      </c>
      <c r="M297" s="197" t="s">
        <v>7110</v>
      </c>
      <c r="N297" s="197" t="s">
        <v>7891</v>
      </c>
      <c r="O297" s="197" t="s">
        <v>7919</v>
      </c>
      <c r="P297" s="198" t="n">
        <v>43353</v>
      </c>
      <c r="Q297" s="198" t="n">
        <v>43364</v>
      </c>
      <c r="R297" s="194" t="n">
        <v>2</v>
      </c>
      <c r="S297" s="194" t="s">
        <v>7413</v>
      </c>
      <c r="T297" s="211" t="n">
        <v>1400000</v>
      </c>
      <c r="U297" s="194"/>
      <c r="V297" s="194"/>
      <c r="W297" s="194" t="s">
        <v>7893</v>
      </c>
      <c r="X297" s="199"/>
      <c r="Y297" s="199"/>
      <c r="Z297" s="199" t="n">
        <v>1</v>
      </c>
      <c r="AA297" s="184"/>
      <c r="AE297" s="94" t="e">
        <f aca="false" t="array" ref="AE297:AN297">_xlfn.torow(_xlfn.unique(_xlfn._xlws.filter(cat_table[Subsector],$E297=cat_table[Sector],"")))</f>
        <v>#NAME?</v>
      </c>
      <c r="AF297" s="94" t="e">
        <v>#NAME?</v>
      </c>
      <c r="AG297" s="94" t="e">
        <v>#NAME?</v>
      </c>
      <c r="AH297" s="94" t="e">
        <v>#NAME?</v>
      </c>
      <c r="AI297" s="94" t="e">
        <v>#NAME?</v>
      </c>
      <c r="AJ297" s="94" t="e">
        <v>#NAME?</v>
      </c>
      <c r="AK297" s="94" t="e">
        <v>#NAME?</v>
      </c>
      <c r="AL297" s="94" t="e">
        <v>#NAME?</v>
      </c>
      <c r="AM297" s="94" t="e">
        <v>#NAME?</v>
      </c>
      <c r="AN297" s="94" t="e">
        <v>#NAME?</v>
      </c>
      <c r="AO297" s="94" t="e">
        <f aca="false" t="array" ref="AO297:AO297">_xlfn.torow(_xlfn.unique(_xlfn._xlws.filter(cat_table[Sub-subsector],($E297=cat_table[Sector])*($F297=cat_table[Subsector]),"")))</f>
        <v>#NAME?</v>
      </c>
    </row>
    <row r="298" customFormat="false" ht="40.5" hidden="false" customHeight="true" outlineLevel="0" collapsed="false">
      <c r="A298" s="193" t="s">
        <v>7921</v>
      </c>
      <c r="B298" s="20" t="str">
        <f aca="false">INDEX(Table2[], MATCH(L298, Location_ID!$D$2:$D$648, 0), 1)</f>
        <v>0ddd1281-1864-49b0-8afd-471f710f3d4d</v>
      </c>
      <c r="C298" s="206" t="s">
        <v>638</v>
      </c>
      <c r="D298" s="210" t="s">
        <v>118</v>
      </c>
      <c r="E298" s="193" t="s">
        <v>7127</v>
      </c>
      <c r="F298" s="193" t="s">
        <v>7610</v>
      </c>
      <c r="G298" s="193" t="s">
        <v>7611</v>
      </c>
      <c r="H298" s="196"/>
      <c r="I298" s="193" t="s">
        <v>7922</v>
      </c>
      <c r="J298" s="193" t="s">
        <v>7923</v>
      </c>
      <c r="K298" s="197" t="s">
        <v>7124</v>
      </c>
      <c r="L298" s="197" t="s">
        <v>1755</v>
      </c>
      <c r="M298" s="197" t="s">
        <v>7110</v>
      </c>
      <c r="N298" s="197" t="s">
        <v>7891</v>
      </c>
      <c r="O298" s="197" t="s">
        <v>7922</v>
      </c>
      <c r="P298" s="198" t="n">
        <v>43353</v>
      </c>
      <c r="Q298" s="198" t="n">
        <v>43364</v>
      </c>
      <c r="R298" s="194"/>
      <c r="S298" s="194" t="s">
        <v>7413</v>
      </c>
      <c r="T298" s="211" t="n">
        <v>55000</v>
      </c>
      <c r="U298" s="194"/>
      <c r="V298" s="194"/>
      <c r="W298" s="194" t="s">
        <v>7893</v>
      </c>
      <c r="X298" s="199"/>
      <c r="Y298" s="199"/>
      <c r="Z298" s="199" t="n">
        <v>1</v>
      </c>
      <c r="AA298" s="184"/>
      <c r="AE298" s="94" t="e">
        <f aca="false" t="array" ref="AE298:AG298">_xlfn.torow(_xlfn.unique(_xlfn._xlws.filter(cat_table[Subsector],$E298=cat_table[Sector],"")))</f>
        <v>#NAME?</v>
      </c>
      <c r="AF298" s="94" t="e">
        <v>#NAME?</v>
      </c>
      <c r="AG298" s="94" t="e">
        <v>#NAME?</v>
      </c>
      <c r="AO298" s="94" t="e">
        <f aca="false" t="array" ref="AO298:AO298">_xlfn.torow(_xlfn.unique(_xlfn._xlws.filter(cat_table[Sub-subsector],($E298=cat_table[Sector])*($F298=cat_table[Subsector]),"")))</f>
        <v>#NAME?</v>
      </c>
    </row>
    <row r="299" customFormat="false" ht="40.5" hidden="false" customHeight="true" outlineLevel="0" collapsed="false">
      <c r="A299" s="193" t="s">
        <v>7924</v>
      </c>
      <c r="B299" s="20" t="str">
        <f aca="false">INDEX(Table2[], MATCH(L299, Location_ID!$D$2:$D$648, 0), 1)</f>
        <v>0ddd1281-1864-49b0-8afd-471f710f3d4d</v>
      </c>
      <c r="C299" s="206" t="s">
        <v>638</v>
      </c>
      <c r="D299" s="210" t="s">
        <v>118</v>
      </c>
      <c r="E299" s="193" t="s">
        <v>7631</v>
      </c>
      <c r="F299" s="193" t="s">
        <v>7632</v>
      </c>
      <c r="G299" s="193"/>
      <c r="H299" s="196"/>
      <c r="I299" s="193"/>
      <c r="J299" s="193" t="s">
        <v>7923</v>
      </c>
      <c r="K299" s="197" t="s">
        <v>7124</v>
      </c>
      <c r="L299" s="197" t="s">
        <v>1755</v>
      </c>
      <c r="M299" s="197" t="s">
        <v>7110</v>
      </c>
      <c r="N299" s="197" t="s">
        <v>7891</v>
      </c>
      <c r="O299" s="197" t="s">
        <v>7632</v>
      </c>
      <c r="P299" s="198" t="n">
        <v>43353</v>
      </c>
      <c r="Q299" s="198" t="n">
        <v>43364</v>
      </c>
      <c r="R299" s="194"/>
      <c r="S299" s="194" t="s">
        <v>7413</v>
      </c>
      <c r="T299" s="211" t="n">
        <v>830000</v>
      </c>
      <c r="U299" s="194"/>
      <c r="V299" s="194"/>
      <c r="W299" s="194" t="s">
        <v>7893</v>
      </c>
      <c r="X299" s="199"/>
      <c r="Y299" s="199"/>
      <c r="Z299" s="199" t="n">
        <v>1</v>
      </c>
      <c r="AA299" s="184"/>
      <c r="AE299" s="94" t="e">
        <f aca="false" t="array" ref="AE299:AI299">_xlfn.torow(_xlfn.unique(_xlfn._xlws.filter(cat_table[Subsector],$E299=cat_table[Sector],"")))</f>
        <v>#NAME?</v>
      </c>
      <c r="AF299" s="94" t="e">
        <v>#NAME?</v>
      </c>
      <c r="AG299" s="94" t="e">
        <v>#NAME?</v>
      </c>
      <c r="AH299" s="94" t="e">
        <v>#NAME?</v>
      </c>
      <c r="AI299" s="94" t="e">
        <v>#NAME?</v>
      </c>
      <c r="AO299" s="94" t="e">
        <f aca="false" t="array" ref="AO299:AO299">_xlfn.torow(_xlfn.unique(_xlfn._xlws.filter(cat_table[Sub-subsector],($E299=cat_table[Sector])*($F299=cat_table[Subsector]),"")))</f>
        <v>#NAME?</v>
      </c>
    </row>
    <row r="300" customFormat="false" ht="40.5" hidden="false" customHeight="true" outlineLevel="0" collapsed="false">
      <c r="A300" s="193" t="s">
        <v>7925</v>
      </c>
      <c r="B300" s="20" t="str">
        <f aca="false">INDEX(Table2[], MATCH(L300, Location_ID!$D$2:$D$648, 0), 1)</f>
        <v>0ddd1281-1864-49b0-8afd-471f710f3d4d</v>
      </c>
      <c r="C300" s="206" t="s">
        <v>638</v>
      </c>
      <c r="D300" s="210" t="s">
        <v>118</v>
      </c>
      <c r="E300" s="193" t="s">
        <v>7631</v>
      </c>
      <c r="F300" s="193" t="s">
        <v>7926</v>
      </c>
      <c r="G300" s="193" t="s">
        <v>7927</v>
      </c>
      <c r="H300" s="196"/>
      <c r="I300" s="193"/>
      <c r="J300" s="193" t="s">
        <v>7923</v>
      </c>
      <c r="K300" s="197" t="s">
        <v>7124</v>
      </c>
      <c r="L300" s="197" t="s">
        <v>1755</v>
      </c>
      <c r="M300" s="197" t="s">
        <v>7110</v>
      </c>
      <c r="N300" s="197" t="s">
        <v>7891</v>
      </c>
      <c r="O300" s="197" t="s">
        <v>7928</v>
      </c>
      <c r="P300" s="198" t="n">
        <v>43353</v>
      </c>
      <c r="Q300" s="198" t="n">
        <v>43364</v>
      </c>
      <c r="R300" s="194"/>
      <c r="S300" s="194" t="s">
        <v>7413</v>
      </c>
      <c r="T300" s="211" t="n">
        <v>130000</v>
      </c>
      <c r="U300" s="194"/>
      <c r="V300" s="194"/>
      <c r="W300" s="194" t="s">
        <v>7893</v>
      </c>
      <c r="X300" s="199"/>
      <c r="Y300" s="199"/>
      <c r="Z300" s="199" t="n">
        <v>1</v>
      </c>
      <c r="AA300" s="184"/>
      <c r="AE300" s="94" t="e">
        <f aca="false" t="array" ref="AE300:AI300">_xlfn.torow(_xlfn.unique(_xlfn._xlws.filter(cat_table[Subsector],$E300=cat_table[Sector],"")))</f>
        <v>#NAME?</v>
      </c>
      <c r="AF300" s="94" t="e">
        <v>#NAME?</v>
      </c>
      <c r="AG300" s="94" t="e">
        <v>#NAME?</v>
      </c>
      <c r="AH300" s="94" t="e">
        <v>#NAME?</v>
      </c>
      <c r="AI300" s="94" t="e">
        <v>#NAME?</v>
      </c>
      <c r="AO300" s="94" t="e">
        <f aca="false" t="array" ref="AO300:AP300">_xlfn.torow(_xlfn.unique(_xlfn._xlws.filter(cat_table[Sub-subsector],($E300=cat_table[Sector])*($F300=cat_table[Subsector]),"")))</f>
        <v>#NAME?</v>
      </c>
      <c r="AP300" s="94" t="e">
        <v>#NAME?</v>
      </c>
    </row>
    <row r="301" customFormat="false" ht="40.5" hidden="false" customHeight="true" outlineLevel="0" collapsed="false">
      <c r="A301" s="193" t="s">
        <v>7929</v>
      </c>
      <c r="B301" s="20" t="str">
        <f aca="false">INDEX(Table2[], MATCH(L301, Location_ID!$D$2:$D$648, 0), 1)</f>
        <v>0ddd1281-1864-49b0-8afd-471f710f3d4d</v>
      </c>
      <c r="C301" s="206" t="s">
        <v>638</v>
      </c>
      <c r="D301" s="210" t="s">
        <v>7930</v>
      </c>
      <c r="E301" s="193" t="s">
        <v>7127</v>
      </c>
      <c r="F301" s="193" t="s">
        <v>7683</v>
      </c>
      <c r="G301" s="193"/>
      <c r="H301" s="196"/>
      <c r="I301" s="193" t="s">
        <v>7931</v>
      </c>
      <c r="J301" s="193"/>
      <c r="K301" s="197" t="s">
        <v>7124</v>
      </c>
      <c r="L301" s="197" t="s">
        <v>1755</v>
      </c>
      <c r="M301" s="197" t="s">
        <v>7110</v>
      </c>
      <c r="N301" s="197" t="s">
        <v>7891</v>
      </c>
      <c r="O301" s="197" t="s">
        <v>7932</v>
      </c>
      <c r="P301" s="198" t="n">
        <v>43353</v>
      </c>
      <c r="Q301" s="198" t="n">
        <v>43364</v>
      </c>
      <c r="R301" s="194"/>
      <c r="S301" s="194" t="s">
        <v>7413</v>
      </c>
      <c r="T301" s="194" t="n">
        <v>370000</v>
      </c>
      <c r="U301" s="194"/>
      <c r="V301" s="194"/>
      <c r="W301" s="194" t="s">
        <v>7893</v>
      </c>
      <c r="X301" s="199"/>
      <c r="Y301" s="199"/>
      <c r="Z301" s="199" t="n">
        <v>1</v>
      </c>
      <c r="AA301" s="184"/>
      <c r="AE301" s="94" t="e">
        <f aca="false" t="array" ref="AE301:AG301">_xlfn.torow(_xlfn.unique(_xlfn._xlws.filter(cat_table[Subsector],$E301=cat_table[Sector],"")))</f>
        <v>#NAME?</v>
      </c>
      <c r="AF301" s="94" t="e">
        <v>#NAME?</v>
      </c>
      <c r="AG301" s="94" t="e">
        <v>#NAME?</v>
      </c>
      <c r="AO301" s="94" t="e">
        <f aca="false" t="array" ref="AO301:AP301">_xlfn.torow(_xlfn.unique(_xlfn._xlws.filter(cat_table[Sub-subsector],($E301=cat_table[Sector])*($F301=cat_table[Subsector]),"")))</f>
        <v>#NAME?</v>
      </c>
      <c r="AP301" s="94" t="e">
        <v>#NAME?</v>
      </c>
    </row>
    <row r="302" customFormat="false" ht="40.5" hidden="false" customHeight="true" outlineLevel="0" collapsed="false">
      <c r="A302" s="193" t="s">
        <v>7933</v>
      </c>
      <c r="B302" s="20" t="str">
        <f aca="false">INDEX(Table2[], MATCH(L302, Location_ID!$D$2:$D$648, 0), 1)</f>
        <v>0ddd1281-1864-49b0-8afd-471f710f3d4d</v>
      </c>
      <c r="C302" s="206" t="s">
        <v>638</v>
      </c>
      <c r="D302" s="210" t="s">
        <v>7930</v>
      </c>
      <c r="E302" s="193" t="s">
        <v>43</v>
      </c>
      <c r="F302" s="193" t="s">
        <v>7127</v>
      </c>
      <c r="G302" s="193" t="s">
        <v>7934</v>
      </c>
      <c r="H302" s="196"/>
      <c r="I302" s="193" t="s">
        <v>7935</v>
      </c>
      <c r="J302" s="193"/>
      <c r="K302" s="197" t="s">
        <v>7124</v>
      </c>
      <c r="L302" s="197" t="s">
        <v>1755</v>
      </c>
      <c r="M302" s="197" t="s">
        <v>7110</v>
      </c>
      <c r="N302" s="197" t="s">
        <v>7891</v>
      </c>
      <c r="O302" s="197" t="s">
        <v>7936</v>
      </c>
      <c r="P302" s="198" t="n">
        <v>43353</v>
      </c>
      <c r="Q302" s="198" t="n">
        <v>43364</v>
      </c>
      <c r="R302" s="194"/>
      <c r="S302" s="194" t="s">
        <v>7413</v>
      </c>
      <c r="T302" s="211" t="n">
        <v>1300000</v>
      </c>
      <c r="U302" s="194"/>
      <c r="V302" s="194"/>
      <c r="W302" s="194" t="s">
        <v>7893</v>
      </c>
      <c r="X302" s="199"/>
      <c r="Y302" s="199"/>
      <c r="Z302" s="199" t="n">
        <v>1</v>
      </c>
      <c r="AA302" s="184"/>
      <c r="AE302" s="94" t="e">
        <f aca="false" t="array" ref="AE302:AN302">_xlfn.torow(_xlfn.unique(_xlfn._xlws.filter(cat_table[Subsector],$E302=cat_table[Sector],"")))</f>
        <v>#NAME?</v>
      </c>
      <c r="AF302" s="94" t="e">
        <v>#NAME?</v>
      </c>
      <c r="AG302" s="94" t="e">
        <v>#NAME?</v>
      </c>
      <c r="AH302" s="94" t="e">
        <v>#NAME?</v>
      </c>
      <c r="AI302" s="94" t="e">
        <v>#NAME?</v>
      </c>
      <c r="AJ302" s="94" t="e">
        <v>#NAME?</v>
      </c>
      <c r="AK302" s="94" t="e">
        <v>#NAME?</v>
      </c>
      <c r="AL302" s="94" t="e">
        <v>#NAME?</v>
      </c>
      <c r="AM302" s="94" t="e">
        <v>#NAME?</v>
      </c>
      <c r="AN302" s="94" t="e">
        <v>#NAME?</v>
      </c>
      <c r="AO302" s="94" t="e">
        <f aca="false" t="array" ref="AO302:AO302">_xlfn.torow(_xlfn.unique(_xlfn._xlws.filter(cat_table[Sub-subsector],($E302=cat_table[Sector])*($F302=cat_table[Subsector]),"")))</f>
        <v>#NAME?</v>
      </c>
    </row>
    <row r="303" customFormat="false" ht="40.5" hidden="false" customHeight="true" outlineLevel="0" collapsed="false">
      <c r="A303" s="193" t="s">
        <v>7937</v>
      </c>
      <c r="B303" s="20" t="str">
        <f aca="false">INDEX(Table2[], MATCH(L303, Location_ID!$D$2:$D$648, 0), 1)</f>
        <v>0ddd1281-1864-49b0-8afd-471f710f3d4d</v>
      </c>
      <c r="C303" s="206" t="s">
        <v>638</v>
      </c>
      <c r="D303" s="210" t="s">
        <v>7930</v>
      </c>
      <c r="E303" s="193" t="s">
        <v>7537</v>
      </c>
      <c r="F303" s="193" t="s">
        <v>7538</v>
      </c>
      <c r="G303" s="193" t="s">
        <v>7539</v>
      </c>
      <c r="H303" s="196"/>
      <c r="I303" s="193" t="s">
        <v>7938</v>
      </c>
      <c r="J303" s="193" t="s">
        <v>7939</v>
      </c>
      <c r="K303" s="197" t="s">
        <v>7124</v>
      </c>
      <c r="L303" s="197" t="s">
        <v>1755</v>
      </c>
      <c r="M303" s="197" t="s">
        <v>7110</v>
      </c>
      <c r="N303" s="197" t="s">
        <v>7891</v>
      </c>
      <c r="O303" s="197" t="s">
        <v>7940</v>
      </c>
      <c r="P303" s="198" t="n">
        <v>43353</v>
      </c>
      <c r="Q303" s="198" t="n">
        <v>43364</v>
      </c>
      <c r="R303" s="194"/>
      <c r="S303" s="194" t="s">
        <v>7413</v>
      </c>
      <c r="T303" s="211" t="n">
        <v>183032500</v>
      </c>
      <c r="U303" s="194"/>
      <c r="V303" s="194"/>
      <c r="W303" s="194" t="s">
        <v>7893</v>
      </c>
      <c r="X303" s="199"/>
      <c r="Y303" s="199"/>
      <c r="Z303" s="199" t="n">
        <v>1</v>
      </c>
      <c r="AA303" s="184"/>
      <c r="AE303" s="94" t="e">
        <f aca="false" t="array" ref="AE303:AE303">_xlfn.torow(_xlfn.unique(_xlfn._xlws.filter(cat_table[Subsector],$E303=cat_table[Sector],"")))</f>
        <v>#NAME?</v>
      </c>
      <c r="AO303" s="94" t="e">
        <f aca="false" t="array" ref="AO303:AO303">_xlfn.torow(_xlfn.unique(_xlfn._xlws.filter(cat_table[Sub-subsector],($E303=cat_table[Sector])*($F303=cat_table[Subsector]),"")))</f>
        <v>#NAME?</v>
      </c>
    </row>
    <row r="304" customFormat="false" ht="40.5" hidden="false" customHeight="true" outlineLevel="0" collapsed="false">
      <c r="A304" s="62" t="s">
        <v>7941</v>
      </c>
      <c r="B304" s="20" t="str">
        <f aca="false">INDEX(Table2[], MATCH(L304, Location_ID!$D$2:$D$648, 0), 1)</f>
        <v>445a733c-15c8-4e48-91db-eea8375dd7e7</v>
      </c>
      <c r="C304" s="129" t="s">
        <v>404</v>
      </c>
      <c r="D304" s="181" t="s">
        <v>275</v>
      </c>
      <c r="E304" s="62" t="s">
        <v>43</v>
      </c>
      <c r="F304" s="62" t="s">
        <v>7942</v>
      </c>
      <c r="G304" s="62"/>
      <c r="H304" s="200"/>
      <c r="I304" s="62" t="s">
        <v>7943</v>
      </c>
      <c r="J304" s="62" t="s">
        <v>7944</v>
      </c>
      <c r="K304" s="182" t="s">
        <v>1766</v>
      </c>
      <c r="L304" s="182" t="s">
        <v>1766</v>
      </c>
      <c r="M304" s="182" t="s">
        <v>7131</v>
      </c>
      <c r="N304" s="182" t="s">
        <v>7945</v>
      </c>
      <c r="O304" s="182" t="s">
        <v>7946</v>
      </c>
      <c r="P304" s="183" t="n">
        <v>44562</v>
      </c>
      <c r="Q304" s="183" t="n">
        <v>44926</v>
      </c>
      <c r="R304" s="129"/>
      <c r="S304" s="125" t="s">
        <v>7413</v>
      </c>
      <c r="T304" s="129" t="n">
        <v>39.3</v>
      </c>
      <c r="U304" s="129" t="n">
        <v>34.6</v>
      </c>
      <c r="V304" s="129" t="n">
        <v>44</v>
      </c>
      <c r="W304" s="129" t="s">
        <v>7544</v>
      </c>
      <c r="X304" s="129"/>
      <c r="Y304" s="129"/>
      <c r="Z304" s="129" t="n">
        <v>1</v>
      </c>
      <c r="AA304" s="184"/>
      <c r="AE304" s="94" t="e">
        <f aca="false" t="array" ref="AE304:AN304">_xlfn.torow(_xlfn.unique(_xlfn._xlws.filter(cat_table[Subsector],$E304=cat_table[Sector],"")))</f>
        <v>#NAME?</v>
      </c>
      <c r="AF304" s="94" t="e">
        <v>#NAME?</v>
      </c>
      <c r="AG304" s="94" t="e">
        <v>#NAME?</v>
      </c>
      <c r="AH304" s="94" t="e">
        <v>#NAME?</v>
      </c>
      <c r="AI304" s="94" t="e">
        <v>#NAME?</v>
      </c>
      <c r="AJ304" s="94" t="e">
        <v>#NAME?</v>
      </c>
      <c r="AK304" s="94" t="e">
        <v>#NAME?</v>
      </c>
      <c r="AL304" s="94" t="e">
        <v>#NAME?</v>
      </c>
      <c r="AM304" s="94" t="e">
        <v>#NAME?</v>
      </c>
      <c r="AN304" s="94" t="e">
        <v>#NAME?</v>
      </c>
      <c r="AO304" s="94" t="e">
        <f aca="false" t="array" ref="AO304:AP304">_xlfn.torow(_xlfn.unique(_xlfn._xlws.filter(cat_table[Sub-subsector],($E304=cat_table[Sector])*($F304=cat_table[Subsector]),"")))</f>
        <v>#NAME?</v>
      </c>
      <c r="AP304" s="94" t="e">
        <v>#NAME?</v>
      </c>
    </row>
    <row r="305" customFormat="false" ht="40.5" hidden="false" customHeight="true" outlineLevel="0" collapsed="false">
      <c r="A305" s="62" t="s">
        <v>7947</v>
      </c>
      <c r="B305" s="20" t="str">
        <f aca="false">INDEX(Table2[], MATCH(L305, Location_ID!$D$2:$D$648, 0), 1)</f>
        <v>ad6b2e7f-09cc-407f-b639-def4f5495508</v>
      </c>
      <c r="C305" s="129" t="s">
        <v>404</v>
      </c>
      <c r="D305" s="181" t="s">
        <v>275</v>
      </c>
      <c r="E305" s="62" t="s">
        <v>43</v>
      </c>
      <c r="F305" s="62" t="s">
        <v>7942</v>
      </c>
      <c r="G305" s="62"/>
      <c r="H305" s="200"/>
      <c r="I305" s="62" t="s">
        <v>7943</v>
      </c>
      <c r="J305" s="62" t="s">
        <v>7944</v>
      </c>
      <c r="K305" s="182" t="s">
        <v>7128</v>
      </c>
      <c r="L305" s="182" t="s">
        <v>1839</v>
      </c>
      <c r="M305" s="182" t="s">
        <v>7131</v>
      </c>
      <c r="N305" s="182" t="s">
        <v>7945</v>
      </c>
      <c r="O305" s="182" t="s">
        <v>7946</v>
      </c>
      <c r="P305" s="183" t="n">
        <v>44562</v>
      </c>
      <c r="Q305" s="183" t="n">
        <v>44926</v>
      </c>
      <c r="R305" s="129"/>
      <c r="S305" s="125" t="s">
        <v>7413</v>
      </c>
      <c r="T305" s="129" t="n">
        <v>8.2</v>
      </c>
      <c r="U305" s="129" t="n">
        <v>7.2</v>
      </c>
      <c r="V305" s="129" t="n">
        <v>9.2</v>
      </c>
      <c r="W305" s="129" t="s">
        <v>7544</v>
      </c>
      <c r="X305" s="129"/>
      <c r="Y305" s="129"/>
      <c r="Z305" s="129" t="n">
        <v>1</v>
      </c>
      <c r="AA305" s="184"/>
      <c r="AE305" s="94" t="e">
        <f aca="false" t="array" ref="AE305:AN305">_xlfn.torow(_xlfn.unique(_xlfn._xlws.filter(cat_table[Subsector],$E305=cat_table[Sector],"")))</f>
        <v>#NAME?</v>
      </c>
      <c r="AF305" s="94" t="e">
        <v>#NAME?</v>
      </c>
      <c r="AG305" s="94" t="e">
        <v>#NAME?</v>
      </c>
      <c r="AH305" s="94" t="e">
        <v>#NAME?</v>
      </c>
      <c r="AI305" s="94" t="e">
        <v>#NAME?</v>
      </c>
      <c r="AJ305" s="94" t="e">
        <v>#NAME?</v>
      </c>
      <c r="AK305" s="94" t="e">
        <v>#NAME?</v>
      </c>
      <c r="AL305" s="94" t="e">
        <v>#NAME?</v>
      </c>
      <c r="AM305" s="94" t="e">
        <v>#NAME?</v>
      </c>
      <c r="AN305" s="94" t="e">
        <v>#NAME?</v>
      </c>
      <c r="AO305" s="94" t="e">
        <f aca="false" t="array" ref="AO305:AP305">_xlfn.torow(_xlfn.unique(_xlfn._xlws.filter(cat_table[Sub-subsector],($E305=cat_table[Sector])*($F305=cat_table[Subsector]),"")))</f>
        <v>#NAME?</v>
      </c>
      <c r="AP305" s="94" t="e">
        <v>#NAME?</v>
      </c>
    </row>
    <row r="306" customFormat="false" ht="40.5" hidden="false" customHeight="true" outlineLevel="0" collapsed="false">
      <c r="A306" s="62" t="s">
        <v>7948</v>
      </c>
      <c r="B306" s="20" t="str">
        <f aca="false">INDEX(Table2[], MATCH(L306, Location_ID!$D$2:$D$648, 0), 1)</f>
        <v>eada962d-d450-4a03-a68a-50387d3b4b71</v>
      </c>
      <c r="C306" s="129" t="s">
        <v>404</v>
      </c>
      <c r="D306" s="181" t="s">
        <v>275</v>
      </c>
      <c r="E306" s="62" t="s">
        <v>43</v>
      </c>
      <c r="F306" s="62" t="s">
        <v>7942</v>
      </c>
      <c r="G306" s="62"/>
      <c r="H306" s="200"/>
      <c r="I306" s="62" t="s">
        <v>7943</v>
      </c>
      <c r="J306" s="62" t="s">
        <v>7944</v>
      </c>
      <c r="K306" s="182" t="s">
        <v>7128</v>
      </c>
      <c r="L306" s="182" t="s">
        <v>1775</v>
      </c>
      <c r="M306" s="182" t="s">
        <v>7131</v>
      </c>
      <c r="N306" s="182" t="s">
        <v>7945</v>
      </c>
      <c r="O306" s="182" t="s">
        <v>7946</v>
      </c>
      <c r="P306" s="183" t="n">
        <v>44562</v>
      </c>
      <c r="Q306" s="183" t="n">
        <v>44926</v>
      </c>
      <c r="R306" s="129"/>
      <c r="S306" s="125" t="s">
        <v>7413</v>
      </c>
      <c r="T306" s="129" t="n">
        <v>6.5</v>
      </c>
      <c r="U306" s="129" t="n">
        <v>5.5</v>
      </c>
      <c r="V306" s="129" t="n">
        <v>7.5</v>
      </c>
      <c r="W306" s="129" t="s">
        <v>7544</v>
      </c>
      <c r="X306" s="129"/>
      <c r="Y306" s="129"/>
      <c r="Z306" s="129" t="n">
        <v>1</v>
      </c>
      <c r="AA306" s="184"/>
      <c r="AE306" s="94" t="e">
        <f aca="false" t="array" ref="AE306:AN306">_xlfn.torow(_xlfn.unique(_xlfn._xlws.filter(cat_table[Subsector],$E306=cat_table[Sector],"")))</f>
        <v>#NAME?</v>
      </c>
      <c r="AF306" s="94" t="e">
        <v>#NAME?</v>
      </c>
      <c r="AG306" s="94" t="e">
        <v>#NAME?</v>
      </c>
      <c r="AH306" s="94" t="e">
        <v>#NAME?</v>
      </c>
      <c r="AI306" s="94" t="e">
        <v>#NAME?</v>
      </c>
      <c r="AJ306" s="94" t="e">
        <v>#NAME?</v>
      </c>
      <c r="AK306" s="94" t="e">
        <v>#NAME?</v>
      </c>
      <c r="AL306" s="94" t="e">
        <v>#NAME?</v>
      </c>
      <c r="AM306" s="94" t="e">
        <v>#NAME?</v>
      </c>
      <c r="AN306" s="94" t="e">
        <v>#NAME?</v>
      </c>
      <c r="AO306" s="94" t="e">
        <f aca="false" t="array" ref="AO306:AP306">_xlfn.torow(_xlfn.unique(_xlfn._xlws.filter(cat_table[Sub-subsector],($E306=cat_table[Sector])*($F306=cat_table[Subsector]),"")))</f>
        <v>#NAME?</v>
      </c>
      <c r="AP306" s="94" t="e">
        <v>#NAME?</v>
      </c>
    </row>
    <row r="307" customFormat="false" ht="40.5" hidden="false" customHeight="true" outlineLevel="0" collapsed="false">
      <c r="A307" s="62" t="s">
        <v>7949</v>
      </c>
      <c r="B307" s="20" t="str">
        <f aca="false">INDEX(Table2[], MATCH(L307, Location_ID!$D$2:$D$648, 0), 1)</f>
        <v>e9b8e83a-3b2d-4dee-99ad-d3cf27ab570b</v>
      </c>
      <c r="C307" s="129" t="s">
        <v>404</v>
      </c>
      <c r="D307" s="181" t="s">
        <v>275</v>
      </c>
      <c r="E307" s="62" t="s">
        <v>43</v>
      </c>
      <c r="F307" s="62" t="s">
        <v>7942</v>
      </c>
      <c r="G307" s="62"/>
      <c r="H307" s="200"/>
      <c r="I307" s="62" t="s">
        <v>7943</v>
      </c>
      <c r="J307" s="62" t="s">
        <v>7944</v>
      </c>
      <c r="K307" s="182" t="s">
        <v>7128</v>
      </c>
      <c r="L307" s="182" t="s">
        <v>1842</v>
      </c>
      <c r="M307" s="182" t="s">
        <v>7131</v>
      </c>
      <c r="N307" s="182" t="s">
        <v>7945</v>
      </c>
      <c r="O307" s="182" t="s">
        <v>7946</v>
      </c>
      <c r="P307" s="183" t="n">
        <v>44562</v>
      </c>
      <c r="Q307" s="183" t="n">
        <v>44926</v>
      </c>
      <c r="R307" s="129"/>
      <c r="S307" s="125" t="s">
        <v>7413</v>
      </c>
      <c r="T307" s="129" t="n">
        <v>5.7</v>
      </c>
      <c r="U307" s="129" t="n">
        <v>4.5</v>
      </c>
      <c r="V307" s="129" t="n">
        <v>6.9</v>
      </c>
      <c r="W307" s="129" t="s">
        <v>7544</v>
      </c>
      <c r="X307" s="129"/>
      <c r="Y307" s="129"/>
      <c r="Z307" s="129" t="n">
        <v>1</v>
      </c>
      <c r="AA307" s="184"/>
      <c r="AE307" s="94" t="e">
        <f aca="false" t="array" ref="AE307:AN307">_xlfn.torow(_xlfn.unique(_xlfn._xlws.filter(cat_table[Subsector],$E307=cat_table[Sector],"")))</f>
        <v>#NAME?</v>
      </c>
      <c r="AF307" s="94" t="e">
        <v>#NAME?</v>
      </c>
      <c r="AG307" s="94" t="e">
        <v>#NAME?</v>
      </c>
      <c r="AH307" s="94" t="e">
        <v>#NAME?</v>
      </c>
      <c r="AI307" s="94" t="e">
        <v>#NAME?</v>
      </c>
      <c r="AJ307" s="94" t="e">
        <v>#NAME?</v>
      </c>
      <c r="AK307" s="94" t="e">
        <v>#NAME?</v>
      </c>
      <c r="AL307" s="94" t="e">
        <v>#NAME?</v>
      </c>
      <c r="AM307" s="94" t="e">
        <v>#NAME?</v>
      </c>
      <c r="AN307" s="94" t="e">
        <v>#NAME?</v>
      </c>
      <c r="AO307" s="94" t="e">
        <f aca="false" t="array" ref="AO307:AP307">_xlfn.torow(_xlfn.unique(_xlfn._xlws.filter(cat_table[Sub-subsector],($E307=cat_table[Sector])*($F307=cat_table[Subsector]),"")))</f>
        <v>#NAME?</v>
      </c>
      <c r="AP307" s="94" t="e">
        <v>#NAME?</v>
      </c>
    </row>
    <row r="308" customFormat="false" ht="40.5" hidden="false" customHeight="true" outlineLevel="0" collapsed="false">
      <c r="A308" s="62" t="s">
        <v>7950</v>
      </c>
      <c r="B308" s="20" t="str">
        <f aca="false">INDEX(Table2[], MATCH(L308, Location_ID!$D$2:$D$648, 0), 1)</f>
        <v>23ace4e9-1100-4519-a370-43b3fc9ff7ff</v>
      </c>
      <c r="C308" s="129" t="s">
        <v>404</v>
      </c>
      <c r="D308" s="181" t="s">
        <v>275</v>
      </c>
      <c r="E308" s="62" t="s">
        <v>43</v>
      </c>
      <c r="F308" s="62" t="s">
        <v>7942</v>
      </c>
      <c r="G308" s="62"/>
      <c r="H308" s="200"/>
      <c r="I308" s="62" t="s">
        <v>7943</v>
      </c>
      <c r="J308" s="62" t="s">
        <v>7944</v>
      </c>
      <c r="K308" s="182" t="s">
        <v>7128</v>
      </c>
      <c r="L308" s="182" t="s">
        <v>1845</v>
      </c>
      <c r="M308" s="182" t="s">
        <v>7131</v>
      </c>
      <c r="N308" s="182" t="s">
        <v>7945</v>
      </c>
      <c r="O308" s="182" t="s">
        <v>7946</v>
      </c>
      <c r="P308" s="183" t="n">
        <v>44562</v>
      </c>
      <c r="Q308" s="183" t="n">
        <v>44926</v>
      </c>
      <c r="R308" s="129"/>
      <c r="S308" s="125" t="s">
        <v>7413</v>
      </c>
      <c r="T308" s="129" t="n">
        <v>5.7</v>
      </c>
      <c r="U308" s="129" t="n">
        <v>4.7</v>
      </c>
      <c r="V308" s="129" t="n">
        <v>6.7</v>
      </c>
      <c r="W308" s="129" t="s">
        <v>7544</v>
      </c>
      <c r="X308" s="129"/>
      <c r="Y308" s="129"/>
      <c r="Z308" s="129" t="n">
        <v>1</v>
      </c>
      <c r="AA308" s="184"/>
      <c r="AE308" s="94" t="e">
        <f aca="false" t="array" ref="AE308:AN308">_xlfn.torow(_xlfn.unique(_xlfn._xlws.filter(cat_table[Subsector],$E308=cat_table[Sector],"")))</f>
        <v>#NAME?</v>
      </c>
      <c r="AF308" s="94" t="e">
        <v>#NAME?</v>
      </c>
      <c r="AG308" s="94" t="e">
        <v>#NAME?</v>
      </c>
      <c r="AH308" s="94" t="e">
        <v>#NAME?</v>
      </c>
      <c r="AI308" s="94" t="e">
        <v>#NAME?</v>
      </c>
      <c r="AJ308" s="94" t="e">
        <v>#NAME?</v>
      </c>
      <c r="AK308" s="94" t="e">
        <v>#NAME?</v>
      </c>
      <c r="AL308" s="94" t="e">
        <v>#NAME?</v>
      </c>
      <c r="AM308" s="94" t="e">
        <v>#NAME?</v>
      </c>
      <c r="AN308" s="94" t="e">
        <v>#NAME?</v>
      </c>
      <c r="AO308" s="94" t="e">
        <f aca="false" t="array" ref="AO308:AP308">_xlfn.torow(_xlfn.unique(_xlfn._xlws.filter(cat_table[Sub-subsector],($E308=cat_table[Sector])*($F308=cat_table[Subsector]),"")))</f>
        <v>#NAME?</v>
      </c>
      <c r="AP308" s="94" t="e">
        <v>#NAME?</v>
      </c>
    </row>
    <row r="309" customFormat="false" ht="40.5" hidden="false" customHeight="true" outlineLevel="0" collapsed="false">
      <c r="A309" s="62" t="s">
        <v>7951</v>
      </c>
      <c r="B309" s="20" t="str">
        <f aca="false">INDEX(Table2[], MATCH(L309, Location_ID!$D$2:$D$648, 0), 1)</f>
        <v>77660e6e-dc17-4540-bb57-30681f7e1ee2</v>
      </c>
      <c r="C309" s="129" t="s">
        <v>404</v>
      </c>
      <c r="D309" s="181" t="s">
        <v>275</v>
      </c>
      <c r="E309" s="62" t="s">
        <v>43</v>
      </c>
      <c r="F309" s="62" t="s">
        <v>7942</v>
      </c>
      <c r="G309" s="62"/>
      <c r="H309" s="200"/>
      <c r="I309" s="62" t="s">
        <v>7943</v>
      </c>
      <c r="J309" s="62" t="s">
        <v>7944</v>
      </c>
      <c r="K309" s="182" t="s">
        <v>7128</v>
      </c>
      <c r="L309" s="182" t="s">
        <v>1852</v>
      </c>
      <c r="M309" s="182" t="s">
        <v>7131</v>
      </c>
      <c r="N309" s="182" t="s">
        <v>7945</v>
      </c>
      <c r="O309" s="182" t="s">
        <v>7946</v>
      </c>
      <c r="P309" s="183" t="n">
        <v>44562</v>
      </c>
      <c r="Q309" s="183" t="n">
        <v>44926</v>
      </c>
      <c r="R309" s="129"/>
      <c r="S309" s="125" t="s">
        <v>7413</v>
      </c>
      <c r="T309" s="129" t="n">
        <v>4.4</v>
      </c>
      <c r="U309" s="129" t="n">
        <v>3.5</v>
      </c>
      <c r="V309" s="129" t="n">
        <v>5.3</v>
      </c>
      <c r="W309" s="129" t="s">
        <v>7544</v>
      </c>
      <c r="X309" s="129"/>
      <c r="Y309" s="129"/>
      <c r="Z309" s="129" t="n">
        <v>1</v>
      </c>
      <c r="AA309" s="184"/>
      <c r="AE309" s="94" t="e">
        <f aca="false" t="array" ref="AE309:AN309">_xlfn.torow(_xlfn.unique(_xlfn._xlws.filter(cat_table[Subsector],$E309=cat_table[Sector],"")))</f>
        <v>#NAME?</v>
      </c>
      <c r="AF309" s="94" t="e">
        <v>#NAME?</v>
      </c>
      <c r="AG309" s="94" t="e">
        <v>#NAME?</v>
      </c>
      <c r="AH309" s="94" t="e">
        <v>#NAME?</v>
      </c>
      <c r="AI309" s="94" t="e">
        <v>#NAME?</v>
      </c>
      <c r="AJ309" s="94" t="e">
        <v>#NAME?</v>
      </c>
      <c r="AK309" s="94" t="e">
        <v>#NAME?</v>
      </c>
      <c r="AL309" s="94" t="e">
        <v>#NAME?</v>
      </c>
      <c r="AM309" s="94" t="e">
        <v>#NAME?</v>
      </c>
      <c r="AN309" s="94" t="e">
        <v>#NAME?</v>
      </c>
      <c r="AO309" s="94" t="e">
        <f aca="false" t="array" ref="AO309:AP309">_xlfn.torow(_xlfn.unique(_xlfn._xlws.filter(cat_table[Sub-subsector],($E309=cat_table[Sector])*($F309=cat_table[Subsector]),"")))</f>
        <v>#NAME?</v>
      </c>
      <c r="AP309" s="94" t="e">
        <v>#NAME?</v>
      </c>
    </row>
    <row r="310" customFormat="false" ht="40.5" hidden="false" customHeight="true" outlineLevel="0" collapsed="false">
      <c r="A310" s="62" t="s">
        <v>7952</v>
      </c>
      <c r="B310" s="20" t="str">
        <f aca="false">INDEX(Table2[], MATCH(L310, Location_ID!$D$2:$D$648, 0), 1)</f>
        <v>1358c927-aa21-401b-81d8-e8855d8edc91</v>
      </c>
      <c r="C310" s="129" t="s">
        <v>404</v>
      </c>
      <c r="D310" s="181" t="s">
        <v>275</v>
      </c>
      <c r="E310" s="62" t="s">
        <v>43</v>
      </c>
      <c r="F310" s="62" t="s">
        <v>7942</v>
      </c>
      <c r="G310" s="62"/>
      <c r="H310" s="200"/>
      <c r="I310" s="62" t="s">
        <v>7943</v>
      </c>
      <c r="J310" s="62" t="s">
        <v>7944</v>
      </c>
      <c r="K310" s="182" t="s">
        <v>7128</v>
      </c>
      <c r="L310" s="182" t="s">
        <v>1791</v>
      </c>
      <c r="M310" s="182" t="s">
        <v>7131</v>
      </c>
      <c r="N310" s="182" t="s">
        <v>7945</v>
      </c>
      <c r="O310" s="182" t="s">
        <v>7946</v>
      </c>
      <c r="P310" s="183" t="n">
        <v>44562</v>
      </c>
      <c r="Q310" s="183" t="n">
        <v>44926</v>
      </c>
      <c r="R310" s="129"/>
      <c r="S310" s="125" t="s">
        <v>7413</v>
      </c>
      <c r="T310" s="129" t="n">
        <v>0.9</v>
      </c>
      <c r="U310" s="129" t="n">
        <v>0.8</v>
      </c>
      <c r="V310" s="129" t="n">
        <v>1</v>
      </c>
      <c r="W310" s="129" t="s">
        <v>7544</v>
      </c>
      <c r="X310" s="129"/>
      <c r="Y310" s="129"/>
      <c r="Z310" s="129" t="n">
        <v>1</v>
      </c>
      <c r="AA310" s="184"/>
      <c r="AE310" s="94" t="e">
        <f aca="false" t="array" ref="AE310:AN310">_xlfn.torow(_xlfn.unique(_xlfn._xlws.filter(cat_table[Subsector],$E310=cat_table[Sector],"")))</f>
        <v>#NAME?</v>
      </c>
      <c r="AF310" s="94" t="e">
        <v>#NAME?</v>
      </c>
      <c r="AG310" s="94" t="e">
        <v>#NAME?</v>
      </c>
      <c r="AH310" s="94" t="e">
        <v>#NAME?</v>
      </c>
      <c r="AI310" s="94" t="e">
        <v>#NAME?</v>
      </c>
      <c r="AJ310" s="94" t="e">
        <v>#NAME?</v>
      </c>
      <c r="AK310" s="94" t="e">
        <v>#NAME?</v>
      </c>
      <c r="AL310" s="94" t="e">
        <v>#NAME?</v>
      </c>
      <c r="AM310" s="94" t="e">
        <v>#NAME?</v>
      </c>
      <c r="AN310" s="94" t="e">
        <v>#NAME?</v>
      </c>
      <c r="AO310" s="94" t="e">
        <f aca="false" t="array" ref="AO310:AP310">_xlfn.torow(_xlfn.unique(_xlfn._xlws.filter(cat_table[Sub-subsector],($E310=cat_table[Sector])*($F310=cat_table[Subsector]),"")))</f>
        <v>#NAME?</v>
      </c>
      <c r="AP310" s="94" t="e">
        <v>#NAME?</v>
      </c>
    </row>
    <row r="311" customFormat="false" ht="40.5" hidden="false" customHeight="true" outlineLevel="0" collapsed="false">
      <c r="A311" s="62" t="s">
        <v>7953</v>
      </c>
      <c r="B311" s="20" t="str">
        <f aca="false">INDEX(Table2[], MATCH(L311, Location_ID!$D$2:$D$648, 0), 1)</f>
        <v>4c082d4b-baea-4b3d-92cf-eb2072ae73c6</v>
      </c>
      <c r="C311" s="129" t="s">
        <v>404</v>
      </c>
      <c r="D311" s="181" t="s">
        <v>275</v>
      </c>
      <c r="E311" s="62" t="s">
        <v>43</v>
      </c>
      <c r="F311" s="62" t="s">
        <v>7942</v>
      </c>
      <c r="G311" s="62"/>
      <c r="H311" s="200"/>
      <c r="I311" s="62" t="s">
        <v>7943</v>
      </c>
      <c r="J311" s="62" t="s">
        <v>7944</v>
      </c>
      <c r="K311" s="182" t="s">
        <v>7128</v>
      </c>
      <c r="L311" s="182" t="s">
        <v>1780</v>
      </c>
      <c r="M311" s="182" t="s">
        <v>7131</v>
      </c>
      <c r="N311" s="182" t="s">
        <v>7945</v>
      </c>
      <c r="O311" s="182" t="s">
        <v>7946</v>
      </c>
      <c r="P311" s="183" t="n">
        <v>44562</v>
      </c>
      <c r="Q311" s="183" t="n">
        <v>44926</v>
      </c>
      <c r="R311" s="129"/>
      <c r="S311" s="125" t="s">
        <v>7413</v>
      </c>
      <c r="T311" s="129" t="n">
        <v>1.2</v>
      </c>
      <c r="U311" s="129" t="n">
        <v>1</v>
      </c>
      <c r="V311" s="129" t="n">
        <v>1.4</v>
      </c>
      <c r="W311" s="129" t="s">
        <v>7544</v>
      </c>
      <c r="X311" s="129"/>
      <c r="Y311" s="129"/>
      <c r="Z311" s="129" t="n">
        <v>1</v>
      </c>
      <c r="AA311" s="184"/>
      <c r="AE311" s="94" t="e">
        <f aca="false" t="array" ref="AE311:AN311">_xlfn.torow(_xlfn.unique(_xlfn._xlws.filter(cat_table[Subsector],$E311=cat_table[Sector],"")))</f>
        <v>#NAME?</v>
      </c>
      <c r="AF311" s="94" t="e">
        <v>#NAME?</v>
      </c>
      <c r="AG311" s="94" t="e">
        <v>#NAME?</v>
      </c>
      <c r="AH311" s="94" t="e">
        <v>#NAME?</v>
      </c>
      <c r="AI311" s="94" t="e">
        <v>#NAME?</v>
      </c>
      <c r="AJ311" s="94" t="e">
        <v>#NAME?</v>
      </c>
      <c r="AK311" s="94" t="e">
        <v>#NAME?</v>
      </c>
      <c r="AL311" s="94" t="e">
        <v>#NAME?</v>
      </c>
      <c r="AM311" s="94" t="e">
        <v>#NAME?</v>
      </c>
      <c r="AN311" s="94" t="e">
        <v>#NAME?</v>
      </c>
      <c r="AO311" s="94" t="e">
        <f aca="false" t="array" ref="AO311:AP311">_xlfn.torow(_xlfn.unique(_xlfn._xlws.filter(cat_table[Sub-subsector],($E311=cat_table[Sector])*($F311=cat_table[Subsector]),"")))</f>
        <v>#NAME?</v>
      </c>
      <c r="AP311" s="94" t="e">
        <v>#NAME?</v>
      </c>
    </row>
    <row r="312" customFormat="false" ht="40.5" hidden="false" customHeight="true" outlineLevel="0" collapsed="false">
      <c r="A312" s="62" t="s">
        <v>7954</v>
      </c>
      <c r="B312" s="20" t="e">
        <f aca="false">INDEX(Table2[], MATCH(L312, Location_ID!$D$2:$D$648, 0), 1)</f>
        <v>#N/A</v>
      </c>
      <c r="C312" s="129" t="s">
        <v>404</v>
      </c>
      <c r="D312" s="181" t="s">
        <v>275</v>
      </c>
      <c r="E312" s="62" t="s">
        <v>43</v>
      </c>
      <c r="F312" s="62" t="s">
        <v>7942</v>
      </c>
      <c r="G312" s="62"/>
      <c r="H312" s="200"/>
      <c r="I312" s="62" t="s">
        <v>7943</v>
      </c>
      <c r="J312" s="62" t="s">
        <v>7944</v>
      </c>
      <c r="K312" s="182" t="s">
        <v>7128</v>
      </c>
      <c r="L312" s="182" t="s">
        <v>7955</v>
      </c>
      <c r="M312" s="182" t="s">
        <v>7131</v>
      </c>
      <c r="N312" s="182" t="s">
        <v>7945</v>
      </c>
      <c r="O312" s="182" t="s">
        <v>7946</v>
      </c>
      <c r="P312" s="183" t="n">
        <v>44562</v>
      </c>
      <c r="Q312" s="183" t="n">
        <v>44926</v>
      </c>
      <c r="R312" s="129"/>
      <c r="S312" s="125" t="s">
        <v>7413</v>
      </c>
      <c r="T312" s="129" t="n">
        <v>0.17</v>
      </c>
      <c r="U312" s="129" t="n">
        <v>0.14</v>
      </c>
      <c r="V312" s="129" t="n">
        <v>0.2</v>
      </c>
      <c r="W312" s="129" t="s">
        <v>7544</v>
      </c>
      <c r="X312" s="129"/>
      <c r="Y312" s="129"/>
      <c r="Z312" s="129" t="n">
        <v>1</v>
      </c>
      <c r="AA312" s="184"/>
      <c r="AE312" s="94" t="e">
        <f aca="false" t="array" ref="AE312:AN312">_xlfn.torow(_xlfn.unique(_xlfn._xlws.filter(cat_table[Subsector],$E312=cat_table[Sector],"")))</f>
        <v>#NAME?</v>
      </c>
      <c r="AF312" s="94" t="e">
        <v>#NAME?</v>
      </c>
      <c r="AG312" s="94" t="e">
        <v>#NAME?</v>
      </c>
      <c r="AH312" s="94" t="e">
        <v>#NAME?</v>
      </c>
      <c r="AI312" s="94" t="e">
        <v>#NAME?</v>
      </c>
      <c r="AJ312" s="94" t="e">
        <v>#NAME?</v>
      </c>
      <c r="AK312" s="94" t="e">
        <v>#NAME?</v>
      </c>
      <c r="AL312" s="94" t="e">
        <v>#NAME?</v>
      </c>
      <c r="AM312" s="94" t="e">
        <v>#NAME?</v>
      </c>
      <c r="AN312" s="94" t="e">
        <v>#NAME?</v>
      </c>
      <c r="AO312" s="94" t="e">
        <f aca="false" t="array" ref="AO312:AP312">_xlfn.torow(_xlfn.unique(_xlfn._xlws.filter(cat_table[Sub-subsector],($E312=cat_table[Sector])*($F312=cat_table[Subsector]),"")))</f>
        <v>#NAME?</v>
      </c>
      <c r="AP312" s="94" t="e">
        <v>#NAME?</v>
      </c>
    </row>
    <row r="313" customFormat="false" ht="40.5" hidden="false" customHeight="true" outlineLevel="0" collapsed="false">
      <c r="A313" s="62" t="s">
        <v>7956</v>
      </c>
      <c r="B313" s="20" t="str">
        <f aca="false">INDEX(Table2[], MATCH(L313, Location_ID!$D$2:$D$648, 0), 1)</f>
        <v>57f1d020-b141-4b7f-96cb-3f9d4efb2714</v>
      </c>
      <c r="C313" s="129" t="s">
        <v>404</v>
      </c>
      <c r="D313" s="181" t="s">
        <v>275</v>
      </c>
      <c r="E313" s="62" t="s">
        <v>43</v>
      </c>
      <c r="F313" s="62" t="s">
        <v>7942</v>
      </c>
      <c r="G313" s="62"/>
      <c r="H313" s="200"/>
      <c r="I313" s="62" t="s">
        <v>7943</v>
      </c>
      <c r="J313" s="62" t="s">
        <v>7944</v>
      </c>
      <c r="K313" s="182" t="s">
        <v>7128</v>
      </c>
      <c r="L313" s="182" t="s">
        <v>1869</v>
      </c>
      <c r="M313" s="182" t="s">
        <v>7131</v>
      </c>
      <c r="N313" s="182" t="s">
        <v>7945</v>
      </c>
      <c r="O313" s="182" t="s">
        <v>7946</v>
      </c>
      <c r="P313" s="183" t="n">
        <v>44562</v>
      </c>
      <c r="Q313" s="183" t="n">
        <v>44926</v>
      </c>
      <c r="R313" s="129"/>
      <c r="S313" s="125" t="s">
        <v>7413</v>
      </c>
      <c r="T313" s="129" t="n">
        <v>0.06</v>
      </c>
      <c r="U313" s="129" t="n">
        <v>0.05</v>
      </c>
      <c r="V313" s="129" t="n">
        <v>0.07</v>
      </c>
      <c r="W313" s="129" t="s">
        <v>7544</v>
      </c>
      <c r="X313" s="129"/>
      <c r="Y313" s="129"/>
      <c r="Z313" s="129" t="n">
        <v>1</v>
      </c>
      <c r="AA313" s="184"/>
      <c r="AE313" s="94" t="e">
        <f aca="false" t="array" ref="AE313:AN313">_xlfn.torow(_xlfn.unique(_xlfn._xlws.filter(cat_table[Subsector],$E313=cat_table[Sector],"")))</f>
        <v>#NAME?</v>
      </c>
      <c r="AF313" s="94" t="e">
        <v>#NAME?</v>
      </c>
      <c r="AG313" s="94" t="e">
        <v>#NAME?</v>
      </c>
      <c r="AH313" s="94" t="e">
        <v>#NAME?</v>
      </c>
      <c r="AI313" s="94" t="e">
        <v>#NAME?</v>
      </c>
      <c r="AJ313" s="94" t="e">
        <v>#NAME?</v>
      </c>
      <c r="AK313" s="94" t="e">
        <v>#NAME?</v>
      </c>
      <c r="AL313" s="94" t="e">
        <v>#NAME?</v>
      </c>
      <c r="AM313" s="94" t="e">
        <v>#NAME?</v>
      </c>
      <c r="AN313" s="94" t="e">
        <v>#NAME?</v>
      </c>
      <c r="AO313" s="94" t="e">
        <f aca="false" t="array" ref="AO313:AP313">_xlfn.torow(_xlfn.unique(_xlfn._xlws.filter(cat_table[Sub-subsector],($E313=cat_table[Sector])*($F313=cat_table[Subsector]),"")))</f>
        <v>#NAME?</v>
      </c>
      <c r="AP313" s="94" t="e">
        <v>#NAME?</v>
      </c>
    </row>
    <row r="314" customFormat="false" ht="40.5" hidden="false" customHeight="true" outlineLevel="0" collapsed="false">
      <c r="A314" s="62" t="s">
        <v>7957</v>
      </c>
      <c r="B314" s="20" t="str">
        <f aca="false">INDEX(Table2[], MATCH(L314, Location_ID!$D$2:$D$648, 0), 1)</f>
        <v>6d288d82-4cfe-407f-b146-df4d08905a3c</v>
      </c>
      <c r="C314" s="129" t="s">
        <v>404</v>
      </c>
      <c r="D314" s="181" t="s">
        <v>275</v>
      </c>
      <c r="E314" s="62" t="s">
        <v>43</v>
      </c>
      <c r="F314" s="62" t="s">
        <v>7942</v>
      </c>
      <c r="G314" s="62"/>
      <c r="H314" s="200"/>
      <c r="I314" s="62" t="s">
        <v>7943</v>
      </c>
      <c r="J314" s="62" t="s">
        <v>7944</v>
      </c>
      <c r="K314" s="182" t="s">
        <v>7128</v>
      </c>
      <c r="L314" s="182" t="s">
        <v>1863</v>
      </c>
      <c r="M314" s="182" t="s">
        <v>7131</v>
      </c>
      <c r="N314" s="182" t="s">
        <v>7945</v>
      </c>
      <c r="O314" s="182" t="s">
        <v>7946</v>
      </c>
      <c r="P314" s="183" t="n">
        <v>44562</v>
      </c>
      <c r="Q314" s="183" t="n">
        <v>44926</v>
      </c>
      <c r="R314" s="129"/>
      <c r="S314" s="125" t="s">
        <v>7413</v>
      </c>
      <c r="T314" s="129" t="n">
        <v>0.23</v>
      </c>
      <c r="U314" s="129" t="n">
        <v>0.16</v>
      </c>
      <c r="V314" s="129" t="n">
        <v>0.3</v>
      </c>
      <c r="W314" s="129" t="s">
        <v>7544</v>
      </c>
      <c r="X314" s="129"/>
      <c r="Y314" s="129"/>
      <c r="Z314" s="129" t="n">
        <v>1</v>
      </c>
      <c r="AA314" s="184"/>
      <c r="AE314" s="94" t="e">
        <f aca="false" t="array" ref="AE314:AN314">_xlfn.torow(_xlfn.unique(_xlfn._xlws.filter(cat_table[Subsector],$E314=cat_table[Sector],"")))</f>
        <v>#NAME?</v>
      </c>
      <c r="AF314" s="94" t="e">
        <v>#NAME?</v>
      </c>
      <c r="AG314" s="94" t="e">
        <v>#NAME?</v>
      </c>
      <c r="AH314" s="94" t="e">
        <v>#NAME?</v>
      </c>
      <c r="AI314" s="94" t="e">
        <v>#NAME?</v>
      </c>
      <c r="AJ314" s="94" t="e">
        <v>#NAME?</v>
      </c>
      <c r="AK314" s="94" t="e">
        <v>#NAME?</v>
      </c>
      <c r="AL314" s="94" t="e">
        <v>#NAME?</v>
      </c>
      <c r="AM314" s="94" t="e">
        <v>#NAME?</v>
      </c>
      <c r="AN314" s="94" t="e">
        <v>#NAME?</v>
      </c>
      <c r="AO314" s="94" t="e">
        <f aca="false" t="array" ref="AO314:AP314">_xlfn.torow(_xlfn.unique(_xlfn._xlws.filter(cat_table[Sub-subsector],($E314=cat_table[Sector])*($F314=cat_table[Subsector]),"")))</f>
        <v>#NAME?</v>
      </c>
      <c r="AP314" s="94" t="e">
        <v>#NAME?</v>
      </c>
    </row>
    <row r="315" customFormat="false" ht="40.5" hidden="false" customHeight="true" outlineLevel="0" collapsed="false">
      <c r="A315" s="62" t="s">
        <v>7958</v>
      </c>
      <c r="B315" s="20" t="str">
        <f aca="false">INDEX(Table2[], MATCH(L315, Location_ID!$D$2:$D$648, 0), 1)</f>
        <v>78ae91eb-a358-4c05-9eb8-04049c1fa25f</v>
      </c>
      <c r="C315" s="129" t="s">
        <v>404</v>
      </c>
      <c r="D315" s="181" t="s">
        <v>275</v>
      </c>
      <c r="E315" s="62" t="s">
        <v>43</v>
      </c>
      <c r="F315" s="62" t="s">
        <v>7942</v>
      </c>
      <c r="G315" s="62"/>
      <c r="H315" s="200"/>
      <c r="I315" s="62" t="s">
        <v>7943</v>
      </c>
      <c r="J315" s="62" t="s">
        <v>7944</v>
      </c>
      <c r="K315" s="182" t="s">
        <v>7128</v>
      </c>
      <c r="L315" s="182" t="s">
        <v>1854</v>
      </c>
      <c r="M315" s="182" t="s">
        <v>7131</v>
      </c>
      <c r="N315" s="182" t="s">
        <v>7945</v>
      </c>
      <c r="O315" s="182" t="s">
        <v>7946</v>
      </c>
      <c r="P315" s="183" t="n">
        <v>44562</v>
      </c>
      <c r="Q315" s="183" t="n">
        <v>44926</v>
      </c>
      <c r="R315" s="129"/>
      <c r="S315" s="125" t="s">
        <v>7413</v>
      </c>
      <c r="T315" s="129" t="n">
        <v>0.66</v>
      </c>
      <c r="U315" s="129" t="n">
        <v>0.46</v>
      </c>
      <c r="V315" s="129" t="n">
        <v>0.86</v>
      </c>
      <c r="W315" s="129" t="s">
        <v>7544</v>
      </c>
      <c r="X315" s="129"/>
      <c r="Y315" s="129"/>
      <c r="Z315" s="129" t="n">
        <v>1</v>
      </c>
      <c r="AA315" s="184"/>
      <c r="AE315" s="94" t="e">
        <f aca="false" t="array" ref="AE315:AN315">_xlfn.torow(_xlfn.unique(_xlfn._xlws.filter(cat_table[Subsector],$E315=cat_table[Sector],"")))</f>
        <v>#NAME?</v>
      </c>
      <c r="AF315" s="94" t="e">
        <v>#NAME?</v>
      </c>
      <c r="AG315" s="94" t="e">
        <v>#NAME?</v>
      </c>
      <c r="AH315" s="94" t="e">
        <v>#NAME?</v>
      </c>
      <c r="AI315" s="94" t="e">
        <v>#NAME?</v>
      </c>
      <c r="AJ315" s="94" t="e">
        <v>#NAME?</v>
      </c>
      <c r="AK315" s="94" t="e">
        <v>#NAME?</v>
      </c>
      <c r="AL315" s="94" t="e">
        <v>#NAME?</v>
      </c>
      <c r="AM315" s="94" t="e">
        <v>#NAME?</v>
      </c>
      <c r="AN315" s="94" t="e">
        <v>#NAME?</v>
      </c>
      <c r="AO315" s="94" t="e">
        <f aca="false" t="array" ref="AO315:AP315">_xlfn.torow(_xlfn.unique(_xlfn._xlws.filter(cat_table[Sub-subsector],($E315=cat_table[Sector])*($F315=cat_table[Subsector]),"")))</f>
        <v>#NAME?</v>
      </c>
      <c r="AP315" s="94" t="e">
        <v>#NAME?</v>
      </c>
    </row>
    <row r="316" customFormat="false" ht="40.5" hidden="false" customHeight="true" outlineLevel="0" collapsed="false">
      <c r="A316" s="62" t="s">
        <v>7959</v>
      </c>
      <c r="B316" s="20" t="str">
        <f aca="false">INDEX(Table2[], MATCH(L316, Location_ID!$D$2:$D$648, 0), 1)</f>
        <v>a881d501-0ccc-410f-a319-313e3b2b2565</v>
      </c>
      <c r="C316" s="129" t="s">
        <v>404</v>
      </c>
      <c r="D316" s="181" t="s">
        <v>275</v>
      </c>
      <c r="E316" s="62" t="s">
        <v>43</v>
      </c>
      <c r="F316" s="62" t="s">
        <v>7942</v>
      </c>
      <c r="G316" s="62"/>
      <c r="H316" s="200"/>
      <c r="I316" s="62" t="s">
        <v>7943</v>
      </c>
      <c r="J316" s="62" t="s">
        <v>7944</v>
      </c>
      <c r="K316" s="182" t="s">
        <v>7128</v>
      </c>
      <c r="L316" s="182" t="s">
        <v>1860</v>
      </c>
      <c r="M316" s="182" t="s">
        <v>7131</v>
      </c>
      <c r="N316" s="182" t="s">
        <v>7945</v>
      </c>
      <c r="O316" s="182" t="s">
        <v>7946</v>
      </c>
      <c r="P316" s="183" t="n">
        <v>44562</v>
      </c>
      <c r="Q316" s="183" t="n">
        <v>44926</v>
      </c>
      <c r="R316" s="129"/>
      <c r="S316" s="125" t="s">
        <v>7413</v>
      </c>
      <c r="T316" s="129" t="n">
        <v>0.26</v>
      </c>
      <c r="U316" s="129" t="n">
        <v>0.18</v>
      </c>
      <c r="V316" s="129" t="n">
        <v>0.34</v>
      </c>
      <c r="W316" s="129" t="s">
        <v>7544</v>
      </c>
      <c r="X316" s="129"/>
      <c r="Y316" s="129"/>
      <c r="Z316" s="129" t="n">
        <v>1</v>
      </c>
      <c r="AA316" s="184"/>
      <c r="AE316" s="94" t="e">
        <f aca="false" t="array" ref="AE316:AN316">_xlfn.torow(_xlfn.unique(_xlfn._xlws.filter(cat_table[Subsector],$E316=cat_table[Sector],"")))</f>
        <v>#NAME?</v>
      </c>
      <c r="AF316" s="94" t="e">
        <v>#NAME?</v>
      </c>
      <c r="AG316" s="94" t="e">
        <v>#NAME?</v>
      </c>
      <c r="AH316" s="94" t="e">
        <v>#NAME?</v>
      </c>
      <c r="AI316" s="94" t="e">
        <v>#NAME?</v>
      </c>
      <c r="AJ316" s="94" t="e">
        <v>#NAME?</v>
      </c>
      <c r="AK316" s="94" t="e">
        <v>#NAME?</v>
      </c>
      <c r="AL316" s="94" t="e">
        <v>#NAME?</v>
      </c>
      <c r="AM316" s="94" t="e">
        <v>#NAME?</v>
      </c>
      <c r="AN316" s="94" t="e">
        <v>#NAME?</v>
      </c>
      <c r="AO316" s="94" t="e">
        <f aca="false" t="array" ref="AO316:AP316">_xlfn.torow(_xlfn.unique(_xlfn._xlws.filter(cat_table[Sub-subsector],($E316=cat_table[Sector])*($F316=cat_table[Subsector]),"")))</f>
        <v>#NAME?</v>
      </c>
      <c r="AP316" s="94" t="e">
        <v>#NAME?</v>
      </c>
    </row>
    <row r="317" customFormat="false" ht="40.5" hidden="false" customHeight="true" outlineLevel="0" collapsed="false">
      <c r="A317" s="193" t="s">
        <v>7960</v>
      </c>
      <c r="B317" s="20" t="str">
        <f aca="false">INDEX(Table2[], MATCH(L317, Location_ID!$D$2:$D$648, 0), 1)</f>
        <v>b3f35237-5733-4cc6-a80a-c80dd8810309</v>
      </c>
      <c r="C317" s="194" t="s">
        <v>694</v>
      </c>
      <c r="D317" s="195" t="s">
        <v>283</v>
      </c>
      <c r="E317" s="193" t="s">
        <v>7537</v>
      </c>
      <c r="F317" s="193" t="s">
        <v>7538</v>
      </c>
      <c r="G317" s="193"/>
      <c r="H317" s="196"/>
      <c r="I317" s="193" t="s">
        <v>7961</v>
      </c>
      <c r="J317" s="193" t="s">
        <v>7962</v>
      </c>
      <c r="K317" s="197" t="s">
        <v>7127</v>
      </c>
      <c r="L317" s="197" t="s">
        <v>1871</v>
      </c>
      <c r="M317" s="197" t="s">
        <v>7129</v>
      </c>
      <c r="N317" s="197" t="s">
        <v>7963</v>
      </c>
      <c r="O317" s="197" t="s">
        <v>7782</v>
      </c>
      <c r="P317" s="198" t="n">
        <v>44197</v>
      </c>
      <c r="Q317" s="198" t="n">
        <v>44561</v>
      </c>
      <c r="R317" s="194"/>
      <c r="S317" s="194" t="s">
        <v>7413</v>
      </c>
      <c r="T317" s="194" t="n">
        <v>121</v>
      </c>
      <c r="U317" s="194" t="n">
        <v>109</v>
      </c>
      <c r="V317" s="194" t="n">
        <v>137</v>
      </c>
      <c r="W317" s="194" t="s">
        <v>7544</v>
      </c>
      <c r="X317" s="199"/>
      <c r="Y317" s="199"/>
      <c r="Z317" s="199" t="n">
        <v>1</v>
      </c>
      <c r="AA317" s="184"/>
      <c r="AE317" s="94" t="e">
        <f aca="false" t="array" ref="AE317:AE317">_xlfn.torow(_xlfn.unique(_xlfn._xlws.filter(cat_table[Subsector],$E317=cat_table[Sector],"")))</f>
        <v>#NAME?</v>
      </c>
      <c r="AO317" s="94" t="e">
        <f aca="false" t="array" ref="AO317:AO317">_xlfn.torow(_xlfn.unique(_xlfn._xlws.filter(cat_table[Sub-subsector],($E317=cat_table[Sector])*($F317=cat_table[Subsector]),"")))</f>
        <v>#NAME?</v>
      </c>
    </row>
    <row r="318" customFormat="false" ht="40.5" hidden="false" customHeight="true" outlineLevel="0" collapsed="false">
      <c r="A318" s="193" t="s">
        <v>7964</v>
      </c>
      <c r="B318" s="20" t="str">
        <f aca="false">INDEX(Table2[], MATCH(L318, Location_ID!$D$2:$D$648, 0), 1)</f>
        <v>b3f35237-5733-4cc6-a80a-c80dd8810309</v>
      </c>
      <c r="C318" s="194" t="s">
        <v>694</v>
      </c>
      <c r="D318" s="195" t="s">
        <v>283</v>
      </c>
      <c r="E318" s="193" t="s">
        <v>7965</v>
      </c>
      <c r="F318" s="193" t="s">
        <v>7966</v>
      </c>
      <c r="G318" s="193" t="s">
        <v>7966</v>
      </c>
      <c r="H318" s="196"/>
      <c r="I318" s="193" t="s">
        <v>7967</v>
      </c>
      <c r="J318" s="193" t="s">
        <v>7968</v>
      </c>
      <c r="K318" s="197" t="s">
        <v>7127</v>
      </c>
      <c r="L318" s="197" t="s">
        <v>1871</v>
      </c>
      <c r="M318" s="197" t="s">
        <v>7129</v>
      </c>
      <c r="N318" s="197" t="s">
        <v>7963</v>
      </c>
      <c r="O318" s="197" t="s">
        <v>7969</v>
      </c>
      <c r="P318" s="198" t="n">
        <v>44197</v>
      </c>
      <c r="Q318" s="198" t="n">
        <v>44561</v>
      </c>
      <c r="R318" s="194"/>
      <c r="S318" s="194" t="s">
        <v>7413</v>
      </c>
      <c r="T318" s="194" t="n">
        <v>48</v>
      </c>
      <c r="U318" s="194" t="n">
        <v>41</v>
      </c>
      <c r="V318" s="194" t="n">
        <v>56</v>
      </c>
      <c r="W318" s="194" t="s">
        <v>7544</v>
      </c>
      <c r="X318" s="199"/>
      <c r="Y318" s="199"/>
      <c r="Z318" s="199" t="n">
        <v>1</v>
      </c>
      <c r="AA318" s="184"/>
      <c r="AE318" s="94" t="e">
        <f aca="false" t="array" ref="AE318:AE318">_xlfn.torow(_xlfn.unique(_xlfn._xlws.filter(cat_table[Subsector],$E318=cat_table[Sector],"")))</f>
        <v>#NAME?</v>
      </c>
      <c r="AO318" s="94" t="e">
        <f aca="false" t="array" ref="AO318:AO318">_xlfn.torow(_xlfn.unique(_xlfn._xlws.filter(cat_table[Sub-subsector],($E318=cat_table[Sector])*($F318=cat_table[Subsector]),"")))</f>
        <v>#NAME?</v>
      </c>
    </row>
    <row r="319" customFormat="false" ht="40.5" hidden="false" customHeight="true" outlineLevel="0" collapsed="false">
      <c r="A319" s="193" t="s">
        <v>7970</v>
      </c>
      <c r="B319" s="20" t="str">
        <f aca="false">INDEX(Table2[], MATCH(L319, Location_ID!$D$2:$D$648, 0), 1)</f>
        <v>b3f35237-5733-4cc6-a80a-c80dd8810309</v>
      </c>
      <c r="C319" s="194" t="s">
        <v>694</v>
      </c>
      <c r="D319" s="195" t="s">
        <v>283</v>
      </c>
      <c r="E319" s="193" t="s">
        <v>43</v>
      </c>
      <c r="F319" s="193" t="s">
        <v>7907</v>
      </c>
      <c r="G319" s="193"/>
      <c r="H319" s="196"/>
      <c r="I319" s="193" t="s">
        <v>7971</v>
      </c>
      <c r="J319" s="193" t="s">
        <v>7972</v>
      </c>
      <c r="K319" s="197" t="s">
        <v>7127</v>
      </c>
      <c r="L319" s="197" t="s">
        <v>1871</v>
      </c>
      <c r="M319" s="197" t="s">
        <v>7129</v>
      </c>
      <c r="N319" s="197" t="s">
        <v>7963</v>
      </c>
      <c r="O319" s="197" t="s">
        <v>7971</v>
      </c>
      <c r="P319" s="198" t="n">
        <v>44197</v>
      </c>
      <c r="Q319" s="198" t="n">
        <v>44561</v>
      </c>
      <c r="R319" s="194"/>
      <c r="S319" s="194" t="s">
        <v>7413</v>
      </c>
      <c r="T319" s="194" t="n">
        <v>31</v>
      </c>
      <c r="U319" s="194" t="n">
        <v>27</v>
      </c>
      <c r="V319" s="194" t="n">
        <v>37</v>
      </c>
      <c r="W319" s="194" t="s">
        <v>7544</v>
      </c>
      <c r="X319" s="199"/>
      <c r="Y319" s="199"/>
      <c r="Z319" s="199" t="n">
        <v>1</v>
      </c>
      <c r="AA319" s="184"/>
      <c r="AE319" s="94" t="e">
        <f aca="false" t="array" ref="AE319:AN319">_xlfn.torow(_xlfn.unique(_xlfn._xlws.filter(cat_table[Subsector],$E319=cat_table[Sector],"")))</f>
        <v>#NAME?</v>
      </c>
      <c r="AF319" s="94" t="e">
        <v>#NAME?</v>
      </c>
      <c r="AG319" s="94" t="e">
        <v>#NAME?</v>
      </c>
      <c r="AH319" s="94" t="e">
        <v>#NAME?</v>
      </c>
      <c r="AI319" s="94" t="e">
        <v>#NAME?</v>
      </c>
      <c r="AJ319" s="94" t="e">
        <v>#NAME?</v>
      </c>
      <c r="AK319" s="94" t="e">
        <v>#NAME?</v>
      </c>
      <c r="AL319" s="94" t="e">
        <v>#NAME?</v>
      </c>
      <c r="AM319" s="94" t="e">
        <v>#NAME?</v>
      </c>
      <c r="AN319" s="94" t="e">
        <v>#NAME?</v>
      </c>
      <c r="AO319" s="94" t="e">
        <f aca="false" t="array" ref="AO319:AS319">_xlfn.torow(_xlfn.unique(_xlfn._xlws.filter(cat_table[Sub-subsector],($E319=cat_table[Sector])*($F319=cat_table[Subsector]),"")))</f>
        <v>#NAME?</v>
      </c>
      <c r="AP319" s="94" t="e">
        <v>#NAME?</v>
      </c>
      <c r="AQ319" s="94" t="e">
        <v>#NAME?</v>
      </c>
      <c r="AR319" s="94" t="e">
        <v>#NAME?</v>
      </c>
      <c r="AS319" s="94" t="e">
        <v>#NAME?</v>
      </c>
    </row>
    <row r="320" customFormat="false" ht="40.5" hidden="false" customHeight="true" outlineLevel="0" collapsed="false">
      <c r="A320" s="193" t="s">
        <v>7973</v>
      </c>
      <c r="B320" s="20" t="str">
        <f aca="false">INDEX(Table2[], MATCH(L320, Location_ID!$D$2:$D$648, 0), 1)</f>
        <v>b3f35237-5733-4cc6-a80a-c80dd8810309</v>
      </c>
      <c r="C320" s="194" t="s">
        <v>694</v>
      </c>
      <c r="D320" s="195" t="s">
        <v>283</v>
      </c>
      <c r="E320" s="193" t="s">
        <v>7631</v>
      </c>
      <c r="F320" s="193"/>
      <c r="G320" s="193"/>
      <c r="H320" s="196"/>
      <c r="I320" s="193" t="s">
        <v>7631</v>
      </c>
      <c r="J320" s="193" t="s">
        <v>7974</v>
      </c>
      <c r="K320" s="197" t="s">
        <v>7127</v>
      </c>
      <c r="L320" s="197" t="s">
        <v>1871</v>
      </c>
      <c r="M320" s="197" t="s">
        <v>7129</v>
      </c>
      <c r="N320" s="197" t="s">
        <v>7963</v>
      </c>
      <c r="O320" s="197" t="s">
        <v>7631</v>
      </c>
      <c r="P320" s="198" t="n">
        <v>44197</v>
      </c>
      <c r="Q320" s="198" t="n">
        <v>44561</v>
      </c>
      <c r="R320" s="194"/>
      <c r="S320" s="194" t="s">
        <v>7413</v>
      </c>
      <c r="T320" s="194" t="n">
        <v>7.8</v>
      </c>
      <c r="U320" s="194" t="n">
        <v>6.5</v>
      </c>
      <c r="V320" s="194" t="n">
        <v>9.5</v>
      </c>
      <c r="W320" s="194" t="s">
        <v>7544</v>
      </c>
      <c r="X320" s="199"/>
      <c r="Y320" s="199"/>
      <c r="Z320" s="199" t="n">
        <v>1</v>
      </c>
      <c r="AA320" s="184"/>
      <c r="AE320" s="94" t="e">
        <f aca="false" t="array" ref="AE320:AI320">_xlfn.torow(_xlfn.unique(_xlfn._xlws.filter(cat_table[Subsector],$E320=cat_table[Sector],"")))</f>
        <v>#NAME?</v>
      </c>
      <c r="AF320" s="94" t="e">
        <v>#NAME?</v>
      </c>
      <c r="AG320" s="94" t="e">
        <v>#NAME?</v>
      </c>
      <c r="AH320" s="94" t="e">
        <v>#NAME?</v>
      </c>
      <c r="AI320" s="94" t="e">
        <v>#NAME?</v>
      </c>
      <c r="AO320" s="94" t="e">
        <f aca="false" t="array" ref="AO320:AO320">_xlfn.torow(_xlfn.unique(_xlfn._xlws.filter(cat_table[Sub-subsector],($E320=cat_table[Sector])*($F320=cat_table[Subsector]),"")))</f>
        <v>#NAME?</v>
      </c>
    </row>
    <row r="321" customFormat="false" ht="40.5" hidden="false" customHeight="true" outlineLevel="0" collapsed="false">
      <c r="A321" s="193" t="s">
        <v>7975</v>
      </c>
      <c r="B321" s="20" t="str">
        <f aca="false">INDEX(Table2[], MATCH(L321, Location_ID!$D$2:$D$648, 0), 1)</f>
        <v>b3f35237-5733-4cc6-a80a-c80dd8810309</v>
      </c>
      <c r="C321" s="194" t="s">
        <v>694</v>
      </c>
      <c r="D321" s="195" t="s">
        <v>283</v>
      </c>
      <c r="E321" s="193" t="s">
        <v>43</v>
      </c>
      <c r="F321" s="193" t="s">
        <v>7942</v>
      </c>
      <c r="G321" s="193"/>
      <c r="H321" s="196"/>
      <c r="I321" s="193" t="s">
        <v>7976</v>
      </c>
      <c r="J321" s="193" t="s">
        <v>7977</v>
      </c>
      <c r="K321" s="197" t="s">
        <v>7127</v>
      </c>
      <c r="L321" s="197" t="s">
        <v>1871</v>
      </c>
      <c r="M321" s="197" t="s">
        <v>7129</v>
      </c>
      <c r="N321" s="197" t="s">
        <v>7963</v>
      </c>
      <c r="O321" s="197" t="s">
        <v>7976</v>
      </c>
      <c r="P321" s="198" t="n">
        <v>44197</v>
      </c>
      <c r="Q321" s="198" t="n">
        <v>44561</v>
      </c>
      <c r="R321" s="194"/>
      <c r="S321" s="194" t="s">
        <v>7413</v>
      </c>
      <c r="T321" s="194" t="n">
        <v>0.86</v>
      </c>
      <c r="U321" s="194" t="n">
        <v>0.74</v>
      </c>
      <c r="V321" s="194" t="n">
        <v>1.4</v>
      </c>
      <c r="W321" s="194" t="s">
        <v>7544</v>
      </c>
      <c r="X321" s="199"/>
      <c r="Y321" s="199"/>
      <c r="Z321" s="199" t="n">
        <v>1</v>
      </c>
      <c r="AA321" s="184"/>
      <c r="AE321" s="94" t="e">
        <f aca="false" t="array" ref="AE321:AN321">_xlfn.torow(_xlfn.unique(_xlfn._xlws.filter(cat_table[Subsector],$E321=cat_table[Sector],"")))</f>
        <v>#NAME?</v>
      </c>
      <c r="AF321" s="94" t="e">
        <v>#NAME?</v>
      </c>
      <c r="AG321" s="94" t="e">
        <v>#NAME?</v>
      </c>
      <c r="AH321" s="94" t="e">
        <v>#NAME?</v>
      </c>
      <c r="AI321" s="94" t="e">
        <v>#NAME?</v>
      </c>
      <c r="AJ321" s="94" t="e">
        <v>#NAME?</v>
      </c>
      <c r="AK321" s="94" t="e">
        <v>#NAME?</v>
      </c>
      <c r="AL321" s="94" t="e">
        <v>#NAME?</v>
      </c>
      <c r="AM321" s="94" t="e">
        <v>#NAME?</v>
      </c>
      <c r="AN321" s="94" t="e">
        <v>#NAME?</v>
      </c>
      <c r="AO321" s="94" t="e">
        <f aca="false" t="array" ref="AO321:AP321">_xlfn.torow(_xlfn.unique(_xlfn._xlws.filter(cat_table[Sub-subsector],($E321=cat_table[Sector])*($F321=cat_table[Subsector]),"")))</f>
        <v>#NAME?</v>
      </c>
      <c r="AP321" s="94" t="e">
        <v>#NAME?</v>
      </c>
    </row>
    <row r="322" customFormat="false" ht="40.5" hidden="false" customHeight="true" outlineLevel="0" collapsed="false">
      <c r="A322" s="193" t="s">
        <v>7978</v>
      </c>
      <c r="B322" s="20" t="str">
        <f aca="false">INDEX(Table2[], MATCH(L322, Location_ID!$D$2:$D$648, 0), 1)</f>
        <v>b3f35237-5733-4cc6-a80a-c80dd8810309</v>
      </c>
      <c r="C322" s="194" t="s">
        <v>694</v>
      </c>
      <c r="D322" s="195" t="s">
        <v>283</v>
      </c>
      <c r="E322" s="193" t="s">
        <v>7134</v>
      </c>
      <c r="F322" s="193" t="s">
        <v>7135</v>
      </c>
      <c r="G322" s="193"/>
      <c r="H322" s="196"/>
      <c r="I322" s="193" t="s">
        <v>67</v>
      </c>
      <c r="J322" s="193" t="s">
        <v>7979</v>
      </c>
      <c r="K322" s="197" t="s">
        <v>7127</v>
      </c>
      <c r="L322" s="197" t="s">
        <v>1871</v>
      </c>
      <c r="M322" s="197" t="s">
        <v>7129</v>
      </c>
      <c r="N322" s="197" t="s">
        <v>7963</v>
      </c>
      <c r="O322" s="197" t="s">
        <v>67</v>
      </c>
      <c r="P322" s="198" t="n">
        <v>44197</v>
      </c>
      <c r="Q322" s="198" t="n">
        <v>44561</v>
      </c>
      <c r="R322" s="194"/>
      <c r="S322" s="194" t="s">
        <v>7413</v>
      </c>
      <c r="T322" s="194" t="n">
        <v>6.2</v>
      </c>
      <c r="U322" s="194" t="n">
        <v>5.2</v>
      </c>
      <c r="V322" s="194" t="n">
        <v>7.9</v>
      </c>
      <c r="W322" s="194" t="s">
        <v>7544</v>
      </c>
      <c r="X322" s="199"/>
      <c r="Y322" s="199"/>
      <c r="Z322" s="199" t="n">
        <v>1</v>
      </c>
      <c r="AA322" s="184"/>
      <c r="AE322" s="94" t="e">
        <f aca="false" t="array" ref="AE322:AK322">_xlfn.torow(_xlfn.unique(_xlfn._xlws.filter(cat_table[Subsector],$E322=cat_table[Sector],"")))</f>
        <v>#NAME?</v>
      </c>
      <c r="AF322" s="94" t="e">
        <v>#NAME?</v>
      </c>
      <c r="AG322" s="94" t="e">
        <v>#NAME?</v>
      </c>
      <c r="AH322" s="94" t="e">
        <v>#NAME?</v>
      </c>
      <c r="AI322" s="94" t="e">
        <v>#NAME?</v>
      </c>
      <c r="AJ322" s="94" t="e">
        <v>#NAME?</v>
      </c>
      <c r="AK322" s="94" t="e">
        <v>#NAME?</v>
      </c>
      <c r="AO322" s="94" t="e">
        <f aca="false" t="array" ref="AO322:AT322">_xlfn.torow(_xlfn.unique(_xlfn._xlws.filter(cat_table[Sub-subsector],($E322=cat_table[Sector])*($F322=cat_table[Subsector]),"")))</f>
        <v>#NAME?</v>
      </c>
      <c r="AP322" s="94" t="e">
        <v>#NAME?</v>
      </c>
      <c r="AQ322" s="94" t="e">
        <v>#NAME?</v>
      </c>
      <c r="AR322" s="94" t="e">
        <v>#NAME?</v>
      </c>
      <c r="AS322" s="94" t="e">
        <v>#NAME?</v>
      </c>
      <c r="AT322" s="94" t="e">
        <v>#NAME?</v>
      </c>
    </row>
    <row r="323" customFormat="false" ht="40.5" hidden="false" customHeight="true" outlineLevel="0" collapsed="false">
      <c r="A323" s="193" t="s">
        <v>7980</v>
      </c>
      <c r="B323" s="20" t="str">
        <f aca="false">INDEX(Table2[], MATCH(L323, Location_ID!$D$2:$D$648, 0), 1)</f>
        <v>b3f35237-5733-4cc6-a80a-c80dd8810309</v>
      </c>
      <c r="C323" s="194" t="s">
        <v>694</v>
      </c>
      <c r="D323" s="195" t="s">
        <v>283</v>
      </c>
      <c r="E323" s="193" t="s">
        <v>7134</v>
      </c>
      <c r="F323" s="193" t="s">
        <v>7899</v>
      </c>
      <c r="G323" s="193"/>
      <c r="H323" s="196"/>
      <c r="I323" s="193" t="s">
        <v>93</v>
      </c>
      <c r="J323" s="193" t="s">
        <v>7981</v>
      </c>
      <c r="K323" s="197" t="s">
        <v>7127</v>
      </c>
      <c r="L323" s="197" t="s">
        <v>1871</v>
      </c>
      <c r="M323" s="197" t="s">
        <v>7129</v>
      </c>
      <c r="N323" s="197" t="s">
        <v>7963</v>
      </c>
      <c r="O323" s="197" t="s">
        <v>93</v>
      </c>
      <c r="P323" s="198" t="n">
        <v>44197</v>
      </c>
      <c r="Q323" s="198" t="n">
        <v>44561</v>
      </c>
      <c r="R323" s="194"/>
      <c r="S323" s="194" t="s">
        <v>7413</v>
      </c>
      <c r="T323" s="194" t="n">
        <v>0.59</v>
      </c>
      <c r="U323" s="194" t="n">
        <v>0.42</v>
      </c>
      <c r="V323" s="194" t="n">
        <v>1.4</v>
      </c>
      <c r="W323" s="194" t="s">
        <v>7544</v>
      </c>
      <c r="X323" s="199"/>
      <c r="Y323" s="199"/>
      <c r="Z323" s="199" t="n">
        <v>1</v>
      </c>
      <c r="AA323" s="184"/>
      <c r="AE323" s="94" t="e">
        <f aca="false" t="array" ref="AE323:AK323">_xlfn.torow(_xlfn.unique(_xlfn._xlws.filter(cat_table[Subsector],$E323=cat_table[Sector],"")))</f>
        <v>#NAME?</v>
      </c>
      <c r="AF323" s="94" t="e">
        <v>#NAME?</v>
      </c>
      <c r="AG323" s="94" t="e">
        <v>#NAME?</v>
      </c>
      <c r="AH323" s="94" t="e">
        <v>#NAME?</v>
      </c>
      <c r="AI323" s="94" t="e">
        <v>#NAME?</v>
      </c>
      <c r="AJ323" s="94" t="e">
        <v>#NAME?</v>
      </c>
      <c r="AK323" s="94" t="e">
        <v>#NAME?</v>
      </c>
      <c r="AO323" s="94" t="e">
        <f aca="false" t="array" ref="AO323:AQ323">_xlfn.torow(_xlfn.unique(_xlfn._xlws.filter(cat_table[Sub-subsector],($E323=cat_table[Sector])*($F323=cat_table[Subsector]),"")))</f>
        <v>#NAME?</v>
      </c>
      <c r="AP323" s="94" t="e">
        <v>#NAME?</v>
      </c>
      <c r="AQ323" s="94" t="e">
        <v>#NAME?</v>
      </c>
    </row>
    <row r="324" customFormat="false" ht="40.5" hidden="false" customHeight="true" outlineLevel="0" collapsed="false">
      <c r="A324" s="193" t="s">
        <v>7982</v>
      </c>
      <c r="B324" s="20" t="str">
        <f aca="false">INDEX(Table2[], MATCH(L324, Location_ID!$D$2:$D$648, 0), 1)</f>
        <v>b3f35237-5733-4cc6-a80a-c80dd8810309</v>
      </c>
      <c r="C324" s="194" t="s">
        <v>694</v>
      </c>
      <c r="D324" s="195" t="s">
        <v>283</v>
      </c>
      <c r="E324" s="193" t="s">
        <v>7127</v>
      </c>
      <c r="F324" s="193" t="s">
        <v>7705</v>
      </c>
      <c r="G324" s="193"/>
      <c r="H324" s="196"/>
      <c r="I324" s="193" t="s">
        <v>7127</v>
      </c>
      <c r="J324" s="193" t="s">
        <v>7983</v>
      </c>
      <c r="K324" s="197" t="s">
        <v>7127</v>
      </c>
      <c r="L324" s="197" t="s">
        <v>1871</v>
      </c>
      <c r="M324" s="197" t="s">
        <v>7129</v>
      </c>
      <c r="N324" s="197" t="s">
        <v>7963</v>
      </c>
      <c r="O324" s="197" t="s">
        <v>7127</v>
      </c>
      <c r="P324" s="198" t="n">
        <v>44197</v>
      </c>
      <c r="Q324" s="198" t="n">
        <v>44561</v>
      </c>
      <c r="R324" s="194"/>
      <c r="S324" s="194" t="s">
        <v>7413</v>
      </c>
      <c r="T324" s="194" t="n">
        <v>1.3</v>
      </c>
      <c r="U324" s="194" t="n">
        <v>1.1</v>
      </c>
      <c r="V324" s="194" t="n">
        <v>1.5</v>
      </c>
      <c r="W324" s="194" t="s">
        <v>7544</v>
      </c>
      <c r="X324" s="199"/>
      <c r="Y324" s="199"/>
      <c r="Z324" s="199" t="n">
        <v>1</v>
      </c>
      <c r="AA324" s="184"/>
      <c r="AE324" s="94" t="e">
        <f aca="false" t="array" ref="AE324:AG324">_xlfn.torow(_xlfn.unique(_xlfn._xlws.filter(cat_table[Subsector],$E324=cat_table[Sector],"")))</f>
        <v>#NAME?</v>
      </c>
      <c r="AF324" s="94" t="e">
        <v>#NAME?</v>
      </c>
      <c r="AG324" s="94" t="e">
        <v>#NAME?</v>
      </c>
      <c r="AO324" s="94" t="e">
        <f aca="false" t="array" ref="AO324:AO324">_xlfn.torow(_xlfn.unique(_xlfn._xlws.filter(cat_table[Sub-subsector],($E324=cat_table[Sector])*($F324=cat_table[Subsector]),"")))</f>
        <v>#NAME?</v>
      </c>
    </row>
    <row r="325" customFormat="false" ht="40.5" hidden="false" customHeight="true" outlineLevel="0" collapsed="false">
      <c r="A325" s="193" t="s">
        <v>7984</v>
      </c>
      <c r="B325" s="20" t="str">
        <f aca="false">INDEX(Table2[], MATCH(L325, Location_ID!$D$2:$D$648, 0), 1)</f>
        <v>b3f35237-5733-4cc6-a80a-c80dd8810309</v>
      </c>
      <c r="C325" s="194" t="s">
        <v>694</v>
      </c>
      <c r="D325" s="195" t="s">
        <v>283</v>
      </c>
      <c r="E325" s="193" t="s">
        <v>7127</v>
      </c>
      <c r="F325" s="193" t="s">
        <v>7683</v>
      </c>
      <c r="G325" s="193"/>
      <c r="H325" s="196"/>
      <c r="I325" s="193" t="s">
        <v>7985</v>
      </c>
      <c r="J325" s="193" t="s">
        <v>7986</v>
      </c>
      <c r="K325" s="197" t="s">
        <v>7127</v>
      </c>
      <c r="L325" s="197" t="s">
        <v>1871</v>
      </c>
      <c r="M325" s="197" t="s">
        <v>7129</v>
      </c>
      <c r="N325" s="197" t="s">
        <v>7963</v>
      </c>
      <c r="O325" s="197" t="s">
        <v>7985</v>
      </c>
      <c r="P325" s="198" t="n">
        <v>44197</v>
      </c>
      <c r="Q325" s="198" t="n">
        <v>44561</v>
      </c>
      <c r="R325" s="194"/>
      <c r="S325" s="194" t="s">
        <v>7413</v>
      </c>
      <c r="T325" s="194" t="n">
        <v>74</v>
      </c>
      <c r="U325" s="194" t="n">
        <v>68</v>
      </c>
      <c r="V325" s="194" t="n">
        <v>83</v>
      </c>
      <c r="W325" s="194" t="s">
        <v>7544</v>
      </c>
      <c r="X325" s="199"/>
      <c r="Y325" s="199"/>
      <c r="Z325" s="199" t="n">
        <v>1</v>
      </c>
      <c r="AA325" s="184"/>
      <c r="AE325" s="94" t="e">
        <f aca="false" t="array" ref="AE325:AG325">_xlfn.torow(_xlfn.unique(_xlfn._xlws.filter(cat_table[Subsector],$E325=cat_table[Sector],"")))</f>
        <v>#NAME?</v>
      </c>
      <c r="AF325" s="94" t="e">
        <v>#NAME?</v>
      </c>
      <c r="AG325" s="94" t="e">
        <v>#NAME?</v>
      </c>
      <c r="AO325" s="94" t="e">
        <f aca="false" t="array" ref="AO325:AP325">_xlfn.torow(_xlfn.unique(_xlfn._xlws.filter(cat_table[Sub-subsector],($E325=cat_table[Sector])*($F325=cat_table[Subsector]),"")))</f>
        <v>#NAME?</v>
      </c>
      <c r="AP325" s="94" t="e">
        <v>#NAME?</v>
      </c>
    </row>
    <row r="326" customFormat="false" ht="40.5" hidden="false" customHeight="true" outlineLevel="0" collapsed="false">
      <c r="A326" s="193" t="s">
        <v>7987</v>
      </c>
      <c r="B326" s="20" t="str">
        <f aca="false">INDEX(Table2[], MATCH(L326, Location_ID!$D$2:$D$648, 0), 1)</f>
        <v>b3f35237-5733-4cc6-a80a-c80dd8810309</v>
      </c>
      <c r="C326" s="194" t="s">
        <v>694</v>
      </c>
      <c r="D326" s="195" t="s">
        <v>283</v>
      </c>
      <c r="E326" s="193" t="s">
        <v>7127</v>
      </c>
      <c r="F326" s="193" t="s">
        <v>7683</v>
      </c>
      <c r="G326" s="193"/>
      <c r="H326" s="196"/>
      <c r="I326" s="193" t="s">
        <v>7988</v>
      </c>
      <c r="J326" s="193" t="s">
        <v>7989</v>
      </c>
      <c r="K326" s="197" t="s">
        <v>7127</v>
      </c>
      <c r="L326" s="197" t="s">
        <v>1871</v>
      </c>
      <c r="M326" s="197" t="s">
        <v>7129</v>
      </c>
      <c r="N326" s="197" t="s">
        <v>7963</v>
      </c>
      <c r="O326" s="193" t="s">
        <v>7988</v>
      </c>
      <c r="P326" s="198" t="n">
        <v>44197</v>
      </c>
      <c r="Q326" s="198" t="n">
        <v>44561</v>
      </c>
      <c r="R326" s="194"/>
      <c r="S326" s="194" t="s">
        <v>7413</v>
      </c>
      <c r="T326" s="194" t="n">
        <v>2.6</v>
      </c>
      <c r="U326" s="194" t="n">
        <v>2.4</v>
      </c>
      <c r="V326" s="194" t="n">
        <v>3</v>
      </c>
      <c r="W326" s="194" t="s">
        <v>7544</v>
      </c>
      <c r="X326" s="199"/>
      <c r="Y326" s="199"/>
      <c r="Z326" s="199" t="n">
        <v>1</v>
      </c>
      <c r="AA326" s="184"/>
      <c r="AE326" s="94" t="e">
        <f aca="false" t="array" ref="AE326:AG326">_xlfn.torow(_xlfn.unique(_xlfn._xlws.filter(cat_table[Subsector],$E326=cat_table[Sector],"")))</f>
        <v>#NAME?</v>
      </c>
      <c r="AF326" s="94" t="e">
        <v>#NAME?</v>
      </c>
      <c r="AG326" s="94" t="e">
        <v>#NAME?</v>
      </c>
      <c r="AO326" s="94" t="e">
        <f aca="false" t="array" ref="AO326:AP326">_xlfn.torow(_xlfn.unique(_xlfn._xlws.filter(cat_table[Sub-subsector],($E326=cat_table[Sector])*($F326=cat_table[Subsector]),"")))</f>
        <v>#NAME?</v>
      </c>
      <c r="AP326" s="94" t="e">
        <v>#NAME?</v>
      </c>
    </row>
    <row r="327" customFormat="false" ht="40.5" hidden="false" customHeight="true" outlineLevel="0" collapsed="false">
      <c r="A327" s="193" t="s">
        <v>7990</v>
      </c>
      <c r="B327" s="20" t="str">
        <f aca="false">INDEX(Table2[], MATCH(L327, Location_ID!$D$2:$D$648, 0), 1)</f>
        <v>b3f35237-5733-4cc6-a80a-c80dd8810309</v>
      </c>
      <c r="C327" s="194" t="s">
        <v>694</v>
      </c>
      <c r="D327" s="195" t="s">
        <v>283</v>
      </c>
      <c r="E327" s="193" t="s">
        <v>7127</v>
      </c>
      <c r="F327" s="193" t="s">
        <v>7683</v>
      </c>
      <c r="G327" s="193" t="s">
        <v>7991</v>
      </c>
      <c r="H327" s="196"/>
      <c r="I327" s="193"/>
      <c r="J327" s="193" t="s">
        <v>7992</v>
      </c>
      <c r="K327" s="197" t="s">
        <v>7127</v>
      </c>
      <c r="L327" s="197" t="s">
        <v>1871</v>
      </c>
      <c r="M327" s="197" t="s">
        <v>7129</v>
      </c>
      <c r="N327" s="197" t="s">
        <v>7963</v>
      </c>
      <c r="O327" s="193" t="s">
        <v>7991</v>
      </c>
      <c r="P327" s="198" t="n">
        <v>44197</v>
      </c>
      <c r="Q327" s="198" t="n">
        <v>44561</v>
      </c>
      <c r="R327" s="194"/>
      <c r="S327" s="194" t="s">
        <v>7413</v>
      </c>
      <c r="T327" s="194" t="n">
        <v>67</v>
      </c>
      <c r="U327" s="194" t="n">
        <v>62</v>
      </c>
      <c r="V327" s="194" t="n">
        <v>75</v>
      </c>
      <c r="W327" s="194" t="s">
        <v>7544</v>
      </c>
      <c r="X327" s="199"/>
      <c r="Y327" s="199"/>
      <c r="Z327" s="199" t="n">
        <v>1</v>
      </c>
      <c r="AA327" s="184"/>
      <c r="AE327" s="94" t="e">
        <f aca="false" t="array" ref="AE327:AG327">_xlfn.torow(_xlfn.unique(_xlfn._xlws.filter(cat_table[Subsector],$E327=cat_table[Sector],"")))</f>
        <v>#NAME?</v>
      </c>
      <c r="AF327" s="94" t="e">
        <v>#NAME?</v>
      </c>
      <c r="AG327" s="94" t="e">
        <v>#NAME?</v>
      </c>
      <c r="AO327" s="94" t="e">
        <f aca="false" t="array" ref="AO327:AP327">_xlfn.torow(_xlfn.unique(_xlfn._xlws.filter(cat_table[Sub-subsector],($E327=cat_table[Sector])*($F327=cat_table[Subsector]),"")))</f>
        <v>#NAME?</v>
      </c>
      <c r="AP327" s="94" t="e">
        <v>#NAME?</v>
      </c>
    </row>
    <row r="328" customFormat="false" ht="40.5" hidden="false" customHeight="true" outlineLevel="0" collapsed="false">
      <c r="A328" s="193" t="s">
        <v>7993</v>
      </c>
      <c r="B328" s="20" t="str">
        <f aca="false">INDEX(Table2[], MATCH(L328, Location_ID!$D$2:$D$648, 0), 1)</f>
        <v>b3f35237-5733-4cc6-a80a-c80dd8810309</v>
      </c>
      <c r="C328" s="194" t="s">
        <v>694</v>
      </c>
      <c r="D328" s="195" t="s">
        <v>283</v>
      </c>
      <c r="E328" s="193" t="s">
        <v>7127</v>
      </c>
      <c r="F328" s="193" t="s">
        <v>7683</v>
      </c>
      <c r="G328" s="193"/>
      <c r="H328" s="196"/>
      <c r="I328" s="193" t="s">
        <v>7994</v>
      </c>
      <c r="J328" s="193"/>
      <c r="K328" s="197" t="s">
        <v>7127</v>
      </c>
      <c r="L328" s="197" t="s">
        <v>1871</v>
      </c>
      <c r="M328" s="197" t="s">
        <v>7129</v>
      </c>
      <c r="N328" s="197" t="s">
        <v>7963</v>
      </c>
      <c r="O328" s="193" t="s">
        <v>7994</v>
      </c>
      <c r="P328" s="198" t="n">
        <v>44197</v>
      </c>
      <c r="Q328" s="198" t="n">
        <v>44561</v>
      </c>
      <c r="R328" s="194"/>
      <c r="S328" s="194" t="s">
        <v>7413</v>
      </c>
      <c r="T328" s="194" t="n">
        <v>0.22</v>
      </c>
      <c r="U328" s="194" t="n">
        <v>0.17</v>
      </c>
      <c r="V328" s="194" t="n">
        <v>0.3</v>
      </c>
      <c r="W328" s="194" t="s">
        <v>7544</v>
      </c>
      <c r="X328" s="199"/>
      <c r="Y328" s="199"/>
      <c r="Z328" s="199" t="n">
        <v>1</v>
      </c>
      <c r="AA328" s="184"/>
      <c r="AE328" s="94" t="e">
        <f aca="false" t="array" ref="AE328:AG328">_xlfn.torow(_xlfn.unique(_xlfn._xlws.filter(cat_table[Subsector],$E328=cat_table[Sector],"")))</f>
        <v>#NAME?</v>
      </c>
      <c r="AF328" s="94" t="e">
        <v>#NAME?</v>
      </c>
      <c r="AG328" s="94" t="e">
        <v>#NAME?</v>
      </c>
      <c r="AO328" s="94" t="e">
        <f aca="false" t="array" ref="AO328:AP328">_xlfn.torow(_xlfn.unique(_xlfn._xlws.filter(cat_table[Sub-subsector],($E328=cat_table[Sector])*($F328=cat_table[Subsector]),"")))</f>
        <v>#NAME?</v>
      </c>
      <c r="AP328" s="94" t="e">
        <v>#NAME?</v>
      </c>
    </row>
    <row r="329" customFormat="false" ht="40.5" hidden="false" customHeight="true" outlineLevel="0" collapsed="false">
      <c r="A329" s="193" t="s">
        <v>7995</v>
      </c>
      <c r="B329" s="20" t="str">
        <f aca="false">INDEX(Table2[], MATCH(L329, Location_ID!$D$2:$D$648, 0), 1)</f>
        <v>b3f35237-5733-4cc6-a80a-c80dd8810309</v>
      </c>
      <c r="C329" s="194" t="s">
        <v>694</v>
      </c>
      <c r="D329" s="195" t="s">
        <v>283</v>
      </c>
      <c r="E329" s="193" t="s">
        <v>7127</v>
      </c>
      <c r="F329" s="193" t="s">
        <v>7683</v>
      </c>
      <c r="G329" s="193"/>
      <c r="H329" s="196"/>
      <c r="I329" s="193" t="s">
        <v>7996</v>
      </c>
      <c r="J329" s="193"/>
      <c r="K329" s="197" t="s">
        <v>7127</v>
      </c>
      <c r="L329" s="197" t="s">
        <v>1871</v>
      </c>
      <c r="M329" s="197" t="s">
        <v>7129</v>
      </c>
      <c r="N329" s="197" t="s">
        <v>7963</v>
      </c>
      <c r="O329" s="193" t="s">
        <v>7996</v>
      </c>
      <c r="P329" s="198" t="n">
        <v>44197</v>
      </c>
      <c r="Q329" s="198" t="n">
        <v>44561</v>
      </c>
      <c r="R329" s="194"/>
      <c r="S329" s="194" t="s">
        <v>7413</v>
      </c>
      <c r="T329" s="194" t="n">
        <v>3.8</v>
      </c>
      <c r="U329" s="194" t="n">
        <v>3.2</v>
      </c>
      <c r="V329" s="194" t="n">
        <v>5.1</v>
      </c>
      <c r="W329" s="194" t="s">
        <v>7544</v>
      </c>
      <c r="X329" s="199"/>
      <c r="Y329" s="199"/>
      <c r="Z329" s="199" t="n">
        <v>1</v>
      </c>
      <c r="AA329" s="184"/>
      <c r="AE329" s="94" t="e">
        <f aca="false" t="array" ref="AE329:AG329">_xlfn.torow(_xlfn.unique(_xlfn._xlws.filter(cat_table[Subsector],$E329=cat_table[Sector],"")))</f>
        <v>#NAME?</v>
      </c>
      <c r="AF329" s="94" t="e">
        <v>#NAME?</v>
      </c>
      <c r="AG329" s="94" t="e">
        <v>#NAME?</v>
      </c>
      <c r="AO329" s="94" t="e">
        <f aca="false" t="array" ref="AO329:AP329">_xlfn.torow(_xlfn.unique(_xlfn._xlws.filter(cat_table[Sub-subsector],($E329=cat_table[Sector])*($F329=cat_table[Subsector]),"")))</f>
        <v>#NAME?</v>
      </c>
      <c r="AP329" s="94" t="e">
        <v>#NAME?</v>
      </c>
    </row>
    <row r="330" customFormat="false" ht="40.5" hidden="false" customHeight="true" outlineLevel="0" collapsed="false">
      <c r="A330" s="62" t="s">
        <v>7997</v>
      </c>
      <c r="B330" s="20" t="str">
        <f aca="false">INDEX(Table2[], MATCH(L330, Location_ID!$D$2:$D$648, 0), 1)</f>
        <v>445a733c-15c8-4e48-91db-eea8375dd7e7</v>
      </c>
      <c r="C330" s="129" t="s">
        <v>532</v>
      </c>
      <c r="D330" s="212" t="s">
        <v>341</v>
      </c>
      <c r="E330" s="62" t="s">
        <v>7134</v>
      </c>
      <c r="F330" s="62" t="s">
        <v>7899</v>
      </c>
      <c r="G330" s="62" t="s">
        <v>7998</v>
      </c>
      <c r="H330" s="200"/>
      <c r="I330" s="62" t="s">
        <v>7999</v>
      </c>
      <c r="J330" s="62" t="s">
        <v>8000</v>
      </c>
      <c r="K330" s="182" t="s">
        <v>1766</v>
      </c>
      <c r="L330" s="182" t="s">
        <v>1766</v>
      </c>
      <c r="M330" s="182" t="s">
        <v>7132</v>
      </c>
      <c r="N330" s="182" t="s">
        <v>8001</v>
      </c>
      <c r="O330" s="182" t="s">
        <v>8002</v>
      </c>
      <c r="P330" s="183" t="n">
        <v>43831</v>
      </c>
      <c r="Q330" s="183" t="n">
        <v>44196</v>
      </c>
      <c r="R330" s="129"/>
      <c r="S330" s="125" t="s">
        <v>7127</v>
      </c>
      <c r="T330" s="129" t="n">
        <v>23</v>
      </c>
      <c r="U330" s="129"/>
      <c r="V330" s="129"/>
      <c r="W330" s="129" t="s">
        <v>7544</v>
      </c>
      <c r="X330" s="129"/>
      <c r="Y330" s="129"/>
      <c r="Z330" s="129" t="n">
        <v>1</v>
      </c>
      <c r="AA330" s="184"/>
      <c r="AE330" s="94" t="e">
        <f aca="false" t="array" ref="AE330:AK330">_xlfn.torow(_xlfn.unique(_xlfn._xlws.filter(cat_table[Subsector],$E330=cat_table[Sector],"")))</f>
        <v>#NAME?</v>
      </c>
      <c r="AF330" s="94" t="e">
        <v>#NAME?</v>
      </c>
      <c r="AG330" s="94" t="e">
        <v>#NAME?</v>
      </c>
      <c r="AH330" s="94" t="e">
        <v>#NAME?</v>
      </c>
      <c r="AI330" s="94" t="e">
        <v>#NAME?</v>
      </c>
      <c r="AJ330" s="94" t="e">
        <v>#NAME?</v>
      </c>
      <c r="AK330" s="94" t="e">
        <v>#NAME?</v>
      </c>
      <c r="AO330" s="94" t="e">
        <f aca="false" t="array" ref="AO330:AQ330">_xlfn.torow(_xlfn.unique(_xlfn._xlws.filter(cat_table[Sub-subsector],($E330=cat_table[Sector])*($F330=cat_table[Subsector]),"")))</f>
        <v>#NAME?</v>
      </c>
      <c r="AP330" s="94" t="e">
        <v>#NAME?</v>
      </c>
      <c r="AQ330" s="94" t="e">
        <v>#NAME?</v>
      </c>
    </row>
    <row r="331" customFormat="false" ht="40.5" hidden="false" customHeight="true" outlineLevel="0" collapsed="false">
      <c r="A331" s="62" t="s">
        <v>8003</v>
      </c>
      <c r="B331" s="20" t="str">
        <f aca="false">INDEX(Table2[], MATCH(L331, Location_ID!$D$2:$D$648, 0), 1)</f>
        <v>445a733c-15c8-4e48-91db-eea8375dd7e7</v>
      </c>
      <c r="C331" s="129" t="s">
        <v>532</v>
      </c>
      <c r="D331" s="212" t="s">
        <v>341</v>
      </c>
      <c r="E331" s="62" t="s">
        <v>7134</v>
      </c>
      <c r="F331" s="62" t="s">
        <v>7899</v>
      </c>
      <c r="G331" s="62" t="s">
        <v>7998</v>
      </c>
      <c r="H331" s="200"/>
      <c r="I331" s="62" t="s">
        <v>8004</v>
      </c>
      <c r="J331" s="62" t="s">
        <v>8000</v>
      </c>
      <c r="K331" s="182" t="s">
        <v>1766</v>
      </c>
      <c r="L331" s="182" t="s">
        <v>1766</v>
      </c>
      <c r="M331" s="182" t="s">
        <v>7132</v>
      </c>
      <c r="N331" s="182" t="s">
        <v>8001</v>
      </c>
      <c r="O331" s="182" t="s">
        <v>8005</v>
      </c>
      <c r="P331" s="183" t="n">
        <v>43831</v>
      </c>
      <c r="Q331" s="183" t="n">
        <v>44196</v>
      </c>
      <c r="R331" s="129"/>
      <c r="S331" s="125" t="s">
        <v>7127</v>
      </c>
      <c r="T331" s="129" t="n">
        <v>20</v>
      </c>
      <c r="U331" s="129"/>
      <c r="V331" s="129"/>
      <c r="W331" s="129" t="s">
        <v>7544</v>
      </c>
      <c r="X331" s="129"/>
      <c r="Y331" s="129"/>
      <c r="Z331" s="129" t="n">
        <v>1</v>
      </c>
      <c r="AA331" s="184"/>
      <c r="AE331" s="94" t="e">
        <f aca="false" t="array" ref="AE331:AK331">_xlfn.torow(_xlfn.unique(_xlfn._xlws.filter(cat_table[Subsector],$E331=cat_table[Sector],"")))</f>
        <v>#NAME?</v>
      </c>
      <c r="AF331" s="94" t="e">
        <v>#NAME?</v>
      </c>
      <c r="AG331" s="94" t="e">
        <v>#NAME?</v>
      </c>
      <c r="AH331" s="94" t="e">
        <v>#NAME?</v>
      </c>
      <c r="AI331" s="94" t="e">
        <v>#NAME?</v>
      </c>
      <c r="AJ331" s="94" t="e">
        <v>#NAME?</v>
      </c>
      <c r="AK331" s="94" t="e">
        <v>#NAME?</v>
      </c>
      <c r="AO331" s="94" t="e">
        <f aca="false" t="array" ref="AO331:AQ331">_xlfn.torow(_xlfn.unique(_xlfn._xlws.filter(cat_table[Sub-subsector],($E331=cat_table[Sector])*($F331=cat_table[Subsector]),"")))</f>
        <v>#NAME?</v>
      </c>
      <c r="AP331" s="94" t="e">
        <v>#NAME?</v>
      </c>
      <c r="AQ331" s="94" t="e">
        <v>#NAME?</v>
      </c>
    </row>
    <row r="332" customFormat="false" ht="40.5" hidden="false" customHeight="true" outlineLevel="0" collapsed="false">
      <c r="A332" s="62" t="s">
        <v>8006</v>
      </c>
      <c r="B332" s="20" t="str">
        <f aca="false">INDEX(Table2[], MATCH(L332, Location_ID!$D$2:$D$648, 0), 1)</f>
        <v>445a733c-15c8-4e48-91db-eea8375dd7e7</v>
      </c>
      <c r="C332" s="129" t="s">
        <v>532</v>
      </c>
      <c r="D332" s="212" t="s">
        <v>341</v>
      </c>
      <c r="E332" s="62" t="s">
        <v>7134</v>
      </c>
      <c r="F332" s="62" t="s">
        <v>7899</v>
      </c>
      <c r="G332" s="62" t="s">
        <v>8007</v>
      </c>
      <c r="H332" s="200"/>
      <c r="I332" s="62" t="s">
        <v>8008</v>
      </c>
      <c r="J332" s="62" t="s">
        <v>8009</v>
      </c>
      <c r="K332" s="182" t="s">
        <v>1766</v>
      </c>
      <c r="L332" s="182" t="s">
        <v>1766</v>
      </c>
      <c r="M332" s="182" t="s">
        <v>7132</v>
      </c>
      <c r="N332" s="182" t="s">
        <v>8001</v>
      </c>
      <c r="O332" s="182" t="s">
        <v>93</v>
      </c>
      <c r="P332" s="183" t="n">
        <v>43831</v>
      </c>
      <c r="Q332" s="183" t="n">
        <v>44196</v>
      </c>
      <c r="R332" s="129"/>
      <c r="S332" s="125" t="s">
        <v>7127</v>
      </c>
      <c r="T332" s="129" t="n">
        <v>31</v>
      </c>
      <c r="U332" s="129"/>
      <c r="V332" s="129"/>
      <c r="W332" s="129" t="s">
        <v>7544</v>
      </c>
      <c r="X332" s="129"/>
      <c r="Y332" s="129"/>
      <c r="Z332" s="129" t="n">
        <v>1</v>
      </c>
      <c r="AA332" s="184"/>
      <c r="AE332" s="94" t="e">
        <f aca="false" t="array" ref="AE332:AK332">_xlfn.torow(_xlfn.unique(_xlfn._xlws.filter(cat_table[Subsector],$E332=cat_table[Sector],"")))</f>
        <v>#NAME?</v>
      </c>
      <c r="AF332" s="94" t="e">
        <v>#NAME?</v>
      </c>
      <c r="AG332" s="94" t="e">
        <v>#NAME?</v>
      </c>
      <c r="AH332" s="94" t="e">
        <v>#NAME?</v>
      </c>
      <c r="AI332" s="94" t="e">
        <v>#NAME?</v>
      </c>
      <c r="AJ332" s="94" t="e">
        <v>#NAME?</v>
      </c>
      <c r="AK332" s="94" t="e">
        <v>#NAME?</v>
      </c>
      <c r="AO332" s="94" t="e">
        <f aca="false" t="array" ref="AO332:AQ332">_xlfn.torow(_xlfn.unique(_xlfn._xlws.filter(cat_table[Sub-subsector],($E332=cat_table[Sector])*($F332=cat_table[Subsector]),"")))</f>
        <v>#NAME?</v>
      </c>
      <c r="AP332" s="94" t="e">
        <v>#NAME?</v>
      </c>
      <c r="AQ332" s="94" t="e">
        <v>#NAME?</v>
      </c>
    </row>
    <row r="333" customFormat="false" ht="40.5" hidden="false" customHeight="true" outlineLevel="0" collapsed="false">
      <c r="A333" s="193" t="s">
        <v>8010</v>
      </c>
      <c r="B333" s="20" t="str">
        <f aca="false">INDEX(Table2[], MATCH(L333, Location_ID!$D$2:$D$648, 0), 1)</f>
        <v>ebef2377-4e09-4309-a832-88ca3822edc5</v>
      </c>
      <c r="C333" s="194" t="s">
        <v>805</v>
      </c>
      <c r="D333" s="195" t="s">
        <v>354</v>
      </c>
      <c r="E333" s="193" t="s">
        <v>7134</v>
      </c>
      <c r="F333" s="193" t="s">
        <v>7899</v>
      </c>
      <c r="G333" s="193"/>
      <c r="H333" s="196"/>
      <c r="I333" s="193" t="s">
        <v>8011</v>
      </c>
      <c r="J333" s="193" t="s">
        <v>8012</v>
      </c>
      <c r="K333" s="197" t="s">
        <v>7124</v>
      </c>
      <c r="L333" s="197" t="s">
        <v>1877</v>
      </c>
      <c r="M333" s="197" t="s">
        <v>7127</v>
      </c>
      <c r="N333" s="197" t="s">
        <v>8013</v>
      </c>
      <c r="O333" s="197" t="s">
        <v>93</v>
      </c>
      <c r="P333" s="198" t="n">
        <v>41275</v>
      </c>
      <c r="Q333" s="198" t="n">
        <v>41639</v>
      </c>
      <c r="R333" s="194"/>
      <c r="S333" s="194" t="s">
        <v>7112</v>
      </c>
      <c r="T333" s="194" t="n">
        <v>11.51</v>
      </c>
      <c r="U333" s="194" t="n">
        <v>11.11</v>
      </c>
      <c r="V333" s="194" t="n">
        <v>11.91</v>
      </c>
      <c r="W333" s="194" t="s">
        <v>8014</v>
      </c>
      <c r="X333" s="199"/>
      <c r="Y333" s="199"/>
      <c r="Z333" s="199" t="n">
        <v>1</v>
      </c>
      <c r="AA333" s="184"/>
      <c r="AE333" s="94" t="e">
        <f aca="false" t="array" ref="AE333:AK333">_xlfn.torow(_xlfn.unique(_xlfn._xlws.filter(cat_table[Subsector],$E333=cat_table[Sector],"")))</f>
        <v>#NAME?</v>
      </c>
      <c r="AF333" s="94" t="e">
        <v>#NAME?</v>
      </c>
      <c r="AG333" s="94" t="e">
        <v>#NAME?</v>
      </c>
      <c r="AH333" s="94" t="e">
        <v>#NAME?</v>
      </c>
      <c r="AI333" s="94" t="e">
        <v>#NAME?</v>
      </c>
      <c r="AJ333" s="94" t="e">
        <v>#NAME?</v>
      </c>
      <c r="AK333" s="94" t="e">
        <v>#NAME?</v>
      </c>
      <c r="AO333" s="94" t="e">
        <f aca="false" t="array" ref="AO333:AQ333">_xlfn.torow(_xlfn.unique(_xlfn._xlws.filter(cat_table[Sub-subsector],($E333=cat_table[Sector])*($F333=cat_table[Subsector]),"")))</f>
        <v>#NAME?</v>
      </c>
      <c r="AP333" s="94" t="e">
        <v>#NAME?</v>
      </c>
      <c r="AQ333" s="94" t="e">
        <v>#NAME?</v>
      </c>
    </row>
    <row r="334" customFormat="false" ht="40.5" hidden="false" customHeight="true" outlineLevel="0" collapsed="false">
      <c r="A334" s="62" t="s">
        <v>8015</v>
      </c>
      <c r="B334" s="20" t="str">
        <f aca="false">INDEX(Table2[], MATCH(L334, Location_ID!$D$2:$D$648, 0), 1)</f>
        <v>5a2412ab-2f3d-4221-baa1-5c4c5eb33037</v>
      </c>
      <c r="C334" s="129" t="s">
        <v>779</v>
      </c>
      <c r="D334" s="181" t="s">
        <v>354</v>
      </c>
      <c r="E334" s="62" t="s">
        <v>7134</v>
      </c>
      <c r="F334" s="62" t="s">
        <v>7135</v>
      </c>
      <c r="G334" s="62" t="s">
        <v>7895</v>
      </c>
      <c r="H334" s="200"/>
      <c r="I334" s="62" t="s">
        <v>8016</v>
      </c>
      <c r="J334" s="62" t="s">
        <v>8017</v>
      </c>
      <c r="K334" s="62" t="s">
        <v>7124</v>
      </c>
      <c r="L334" s="62" t="s">
        <v>1879</v>
      </c>
      <c r="M334" s="62" t="s">
        <v>7131</v>
      </c>
      <c r="N334" s="62" t="s">
        <v>8018</v>
      </c>
      <c r="O334" s="62" t="s">
        <v>8019</v>
      </c>
      <c r="P334" s="183" t="n">
        <v>43466</v>
      </c>
      <c r="Q334" s="183" t="n">
        <v>44316</v>
      </c>
      <c r="R334" s="129" t="s">
        <v>8020</v>
      </c>
      <c r="S334" s="125" t="s">
        <v>7112</v>
      </c>
      <c r="T334" s="129" t="n">
        <v>6.38</v>
      </c>
      <c r="U334" s="129"/>
      <c r="V334" s="129"/>
      <c r="W334" s="129" t="s">
        <v>8021</v>
      </c>
      <c r="X334" s="129"/>
      <c r="Y334" s="129"/>
      <c r="Z334" s="129" t="n">
        <v>1</v>
      </c>
      <c r="AA334" s="184"/>
      <c r="AE334" s="94" t="e">
        <f aca="false" t="array" ref="AE334:AK334">_xlfn.torow(_xlfn.unique(_xlfn._xlws.filter(cat_table[Subsector],$E334=cat_table[Sector],"")))</f>
        <v>#NAME?</v>
      </c>
      <c r="AF334" s="94" t="e">
        <v>#NAME?</v>
      </c>
      <c r="AG334" s="94" t="e">
        <v>#NAME?</v>
      </c>
      <c r="AH334" s="94" t="e">
        <v>#NAME?</v>
      </c>
      <c r="AI334" s="94" t="e">
        <v>#NAME?</v>
      </c>
      <c r="AJ334" s="94" t="e">
        <v>#NAME?</v>
      </c>
      <c r="AK334" s="94" t="e">
        <v>#NAME?</v>
      </c>
      <c r="AO334" s="94" t="e">
        <f aca="false" t="array" ref="AO334:AT334">_xlfn.torow(_xlfn.unique(_xlfn._xlws.filter(cat_table[Sub-subsector],($E334=cat_table[Sector])*($F334=cat_table[Subsector]),"")))</f>
        <v>#NAME?</v>
      </c>
      <c r="AP334" s="94" t="e">
        <v>#NAME?</v>
      </c>
      <c r="AQ334" s="94" t="e">
        <v>#NAME?</v>
      </c>
      <c r="AR334" s="94" t="e">
        <v>#NAME?</v>
      </c>
      <c r="AS334" s="94" t="e">
        <v>#NAME?</v>
      </c>
      <c r="AT334" s="94" t="e">
        <v>#NAME?</v>
      </c>
    </row>
    <row r="335" customFormat="false" ht="40.5" hidden="false" customHeight="true" outlineLevel="0" collapsed="false">
      <c r="A335" s="62" t="s">
        <v>8022</v>
      </c>
      <c r="B335" s="20" t="str">
        <f aca="false">INDEX(Table2[], MATCH(L335, Location_ID!$D$2:$D$648, 0), 1)</f>
        <v>5a2412ab-2f3d-4221-baa1-5c4c5eb33037</v>
      </c>
      <c r="C335" s="129" t="s">
        <v>779</v>
      </c>
      <c r="D335" s="181" t="s">
        <v>354</v>
      </c>
      <c r="E335" s="62" t="s">
        <v>7134</v>
      </c>
      <c r="F335" s="62" t="s">
        <v>7135</v>
      </c>
      <c r="G335" s="62" t="s">
        <v>7895</v>
      </c>
      <c r="H335" s="200"/>
      <c r="I335" s="62" t="s">
        <v>8016</v>
      </c>
      <c r="J335" s="62" t="s">
        <v>8017</v>
      </c>
      <c r="K335" s="62" t="s">
        <v>7124</v>
      </c>
      <c r="L335" s="62" t="s">
        <v>1879</v>
      </c>
      <c r="M335" s="62" t="s">
        <v>7131</v>
      </c>
      <c r="N335" s="62" t="s">
        <v>8018</v>
      </c>
      <c r="O335" s="62" t="s">
        <v>8023</v>
      </c>
      <c r="P335" s="183" t="n">
        <v>43466</v>
      </c>
      <c r="Q335" s="183" t="n">
        <v>44316</v>
      </c>
      <c r="R335" s="129" t="s">
        <v>8020</v>
      </c>
      <c r="S335" s="125" t="s">
        <v>7112</v>
      </c>
      <c r="T335" s="129" t="n">
        <v>9.136</v>
      </c>
      <c r="U335" s="129"/>
      <c r="V335" s="129"/>
      <c r="W335" s="129" t="s">
        <v>8024</v>
      </c>
      <c r="X335" s="129"/>
      <c r="Y335" s="129"/>
      <c r="Z335" s="129" t="n">
        <v>1</v>
      </c>
      <c r="AA335" s="184"/>
    </row>
    <row r="336" customFormat="false" ht="40.5" hidden="false" customHeight="true" outlineLevel="0" collapsed="false">
      <c r="A336" s="125" t="s">
        <v>8025</v>
      </c>
      <c r="B336" s="20" t="str">
        <f aca="false">INDEX(Table2[], MATCH(L336, Location_ID!$D$2:$D$648, 0), 1)</f>
        <v>5a2412ab-2f3d-4221-baa1-5c4c5eb33037</v>
      </c>
      <c r="C336" s="129" t="s">
        <v>779</v>
      </c>
      <c r="D336" s="181" t="s">
        <v>354</v>
      </c>
      <c r="E336" s="62" t="s">
        <v>7134</v>
      </c>
      <c r="F336" s="62" t="s">
        <v>7135</v>
      </c>
      <c r="G336" s="62" t="s">
        <v>7895</v>
      </c>
      <c r="H336" s="200"/>
      <c r="I336" s="62" t="s">
        <v>8026</v>
      </c>
      <c r="J336" s="62" t="s">
        <v>8027</v>
      </c>
      <c r="K336" s="182" t="s">
        <v>7124</v>
      </c>
      <c r="L336" s="62" t="s">
        <v>1879</v>
      </c>
      <c r="M336" s="182" t="s">
        <v>7132</v>
      </c>
      <c r="N336" s="182" t="s">
        <v>8028</v>
      </c>
      <c r="O336" s="182" t="s">
        <v>8029</v>
      </c>
      <c r="P336" s="183" t="n">
        <v>42005</v>
      </c>
      <c r="Q336" s="183" t="n">
        <v>42369</v>
      </c>
      <c r="R336" s="129" t="s">
        <v>7676</v>
      </c>
      <c r="S336" s="125" t="s">
        <v>7122</v>
      </c>
      <c r="T336" s="213" t="n">
        <v>9.37</v>
      </c>
      <c r="U336" s="129"/>
      <c r="V336" s="129"/>
      <c r="W336" s="129" t="s">
        <v>8030</v>
      </c>
      <c r="X336" s="129"/>
      <c r="Y336" s="129"/>
      <c r="Z336" s="129" t="n">
        <v>0</v>
      </c>
      <c r="AA336" s="184"/>
      <c r="AE336" s="94" t="e">
        <f aca="false" t="array" ref="AE336:AK336">_xlfn.torow(_xlfn.unique(_xlfn._xlws.filter(cat_table[Subsector],$E336=cat_table[Sector],"")))</f>
        <v>#NAME?</v>
      </c>
      <c r="AF336" s="94" t="e">
        <v>#NAME?</v>
      </c>
      <c r="AG336" s="94" t="e">
        <v>#NAME?</v>
      </c>
      <c r="AH336" s="94" t="e">
        <v>#NAME?</v>
      </c>
      <c r="AI336" s="94" t="e">
        <v>#NAME?</v>
      </c>
      <c r="AJ336" s="94" t="e">
        <v>#NAME?</v>
      </c>
      <c r="AK336" s="94" t="e">
        <v>#NAME?</v>
      </c>
      <c r="AO336" s="94" t="e">
        <f aca="false" t="array" ref="AO336:AT336">_xlfn.torow(_xlfn.unique(_xlfn._xlws.filter(cat_table[Sub-subsector],($E336=cat_table[Sector])*($F336=cat_table[Subsector]),"")))</f>
        <v>#NAME?</v>
      </c>
      <c r="AP336" s="94" t="e">
        <v>#NAME?</v>
      </c>
      <c r="AQ336" s="94" t="e">
        <v>#NAME?</v>
      </c>
      <c r="AR336" s="94" t="e">
        <v>#NAME?</v>
      </c>
      <c r="AS336" s="94" t="e">
        <v>#NAME?</v>
      </c>
      <c r="AT336" s="94" t="e">
        <v>#NAME?</v>
      </c>
    </row>
    <row r="337" customFormat="false" ht="38.25" hidden="false" customHeight="true" outlineLevel="0" collapsed="false">
      <c r="A337" s="62" t="s">
        <v>8031</v>
      </c>
      <c r="B337" s="20" t="str">
        <f aca="false">INDEX(Table2[], MATCH(L337, Location_ID!$D$2:$D$648, 0), 1)</f>
        <v>5a2412ab-2f3d-4221-baa1-5c4c5eb33037</v>
      </c>
      <c r="C337" s="129" t="s">
        <v>779</v>
      </c>
      <c r="D337" s="181" t="s">
        <v>354</v>
      </c>
      <c r="E337" s="62" t="s">
        <v>7134</v>
      </c>
      <c r="F337" s="62" t="s">
        <v>7135</v>
      </c>
      <c r="G337" s="62" t="s">
        <v>7895</v>
      </c>
      <c r="H337" s="200"/>
      <c r="I337" s="62" t="s">
        <v>8026</v>
      </c>
      <c r="J337" s="62" t="s">
        <v>8027</v>
      </c>
      <c r="K337" s="182" t="s">
        <v>7124</v>
      </c>
      <c r="L337" s="62" t="s">
        <v>1879</v>
      </c>
      <c r="M337" s="182" t="s">
        <v>7132</v>
      </c>
      <c r="N337" s="182" t="s">
        <v>8028</v>
      </c>
      <c r="O337" s="182" t="s">
        <v>8032</v>
      </c>
      <c r="P337" s="183" t="n">
        <v>42005</v>
      </c>
      <c r="Q337" s="183" t="n">
        <v>42369</v>
      </c>
      <c r="R337" s="129" t="s">
        <v>7676</v>
      </c>
      <c r="S337" s="125" t="s">
        <v>7122</v>
      </c>
      <c r="T337" s="213" t="n">
        <v>15.93</v>
      </c>
      <c r="U337" s="62"/>
      <c r="V337" s="129"/>
      <c r="W337" s="129" t="s">
        <v>8030</v>
      </c>
      <c r="X337" s="200"/>
      <c r="Y337" s="129"/>
      <c r="Z337" s="129" t="n">
        <v>0</v>
      </c>
      <c r="AA337" s="202"/>
      <c r="AE337" s="94" t="e">
        <f aca="false" t="array" ref="AE337:AK337">_xlfn.torow(_xlfn.unique(_xlfn._xlws.filter(cat_table[Subsector],$E337=cat_table[Sector],"")))</f>
        <v>#NAME?</v>
      </c>
      <c r="AF337" s="94" t="e">
        <v>#NAME?</v>
      </c>
      <c r="AG337" s="94" t="e">
        <v>#NAME?</v>
      </c>
      <c r="AH337" s="94" t="e">
        <v>#NAME?</v>
      </c>
      <c r="AI337" s="94" t="e">
        <v>#NAME?</v>
      </c>
      <c r="AJ337" s="94" t="e">
        <v>#NAME?</v>
      </c>
      <c r="AK337" s="94" t="e">
        <v>#NAME?</v>
      </c>
      <c r="AO337" s="94" t="e">
        <f aca="false" t="array" ref="AO337:AT337">_xlfn.torow(_xlfn.unique(_xlfn._xlws.filter(cat_table[Sub-subsector],($E337=cat_table[Sector])*($F337=cat_table[Subsector]),"")))</f>
        <v>#NAME?</v>
      </c>
      <c r="AP337" s="94" t="e">
        <v>#NAME?</v>
      </c>
      <c r="AQ337" s="94" t="e">
        <v>#NAME?</v>
      </c>
      <c r="AR337" s="94" t="e">
        <v>#NAME?</v>
      </c>
      <c r="AS337" s="94" t="e">
        <v>#NAME?</v>
      </c>
      <c r="AT337" s="94" t="e">
        <v>#NAME?</v>
      </c>
    </row>
    <row r="338" customFormat="false" ht="38.25" hidden="false" customHeight="true" outlineLevel="0" collapsed="false">
      <c r="A338" s="62" t="s">
        <v>8033</v>
      </c>
      <c r="B338" s="20" t="str">
        <f aca="false">INDEX(Table2[], MATCH(L338, Location_ID!$D$2:$D$648, 0), 1)</f>
        <v>5a2412ab-2f3d-4221-baa1-5c4c5eb33037</v>
      </c>
      <c r="C338" s="129" t="s">
        <v>779</v>
      </c>
      <c r="D338" s="181" t="s">
        <v>354</v>
      </c>
      <c r="E338" s="62" t="s">
        <v>7134</v>
      </c>
      <c r="F338" s="62" t="s">
        <v>7135</v>
      </c>
      <c r="G338" s="62" t="s">
        <v>7895</v>
      </c>
      <c r="H338" s="200"/>
      <c r="I338" s="62" t="s">
        <v>8026</v>
      </c>
      <c r="J338" s="62" t="s">
        <v>8027</v>
      </c>
      <c r="K338" s="182" t="s">
        <v>7124</v>
      </c>
      <c r="L338" s="62" t="s">
        <v>1879</v>
      </c>
      <c r="M338" s="182" t="s">
        <v>7132</v>
      </c>
      <c r="N338" s="182" t="s">
        <v>8028</v>
      </c>
      <c r="O338" s="182" t="s">
        <v>8034</v>
      </c>
      <c r="P338" s="183" t="n">
        <v>42005</v>
      </c>
      <c r="Q338" s="183" t="n">
        <v>42369</v>
      </c>
      <c r="R338" s="129" t="s">
        <v>7676</v>
      </c>
      <c r="S338" s="125" t="s">
        <v>7122</v>
      </c>
      <c r="T338" s="214" t="n">
        <v>22.33</v>
      </c>
      <c r="U338" s="62"/>
      <c r="V338" s="129"/>
      <c r="W338" s="129" t="s">
        <v>8030</v>
      </c>
      <c r="X338" s="200"/>
      <c r="Y338" s="129"/>
      <c r="Z338" s="129" t="n">
        <v>0</v>
      </c>
      <c r="AA338" s="202"/>
      <c r="AE338" s="94" t="e">
        <f aca="false" t="array" ref="AE338:AK338">_xlfn.torow(_xlfn.unique(_xlfn._xlws.filter(cat_table[Subsector],$E338=cat_table[Sector],"")))</f>
        <v>#NAME?</v>
      </c>
      <c r="AF338" s="94" t="e">
        <v>#NAME?</v>
      </c>
      <c r="AG338" s="94" t="e">
        <v>#NAME?</v>
      </c>
      <c r="AH338" s="94" t="e">
        <v>#NAME?</v>
      </c>
      <c r="AI338" s="94" t="e">
        <v>#NAME?</v>
      </c>
      <c r="AJ338" s="94" t="e">
        <v>#NAME?</v>
      </c>
      <c r="AK338" s="94" t="e">
        <v>#NAME?</v>
      </c>
      <c r="AO338" s="94" t="e">
        <f aca="false" t="array" ref="AO338:AT338">_xlfn.torow(_xlfn.unique(_xlfn._xlws.filter(cat_table[Sub-subsector],($E338=cat_table[Sector])*($F338=cat_table[Subsector]),"")))</f>
        <v>#NAME?</v>
      </c>
      <c r="AP338" s="94" t="e">
        <v>#NAME?</v>
      </c>
      <c r="AQ338" s="94" t="e">
        <v>#NAME?</v>
      </c>
      <c r="AR338" s="94" t="e">
        <v>#NAME?</v>
      </c>
      <c r="AS338" s="94" t="e">
        <v>#NAME?</v>
      </c>
      <c r="AT338" s="94" t="e">
        <v>#NAME?</v>
      </c>
    </row>
    <row r="339" customFormat="false" ht="38.25" hidden="false" customHeight="true" outlineLevel="0" collapsed="false">
      <c r="A339" s="62" t="s">
        <v>8035</v>
      </c>
      <c r="B339" s="20" t="str">
        <f aca="false">INDEX(Table2[], MATCH(L339, Location_ID!$D$2:$D$648, 0), 1)</f>
        <v>5a2412ab-2f3d-4221-baa1-5c4c5eb33037</v>
      </c>
      <c r="C339" s="129" t="s">
        <v>779</v>
      </c>
      <c r="D339" s="181" t="s">
        <v>354</v>
      </c>
      <c r="E339" s="62" t="s">
        <v>7134</v>
      </c>
      <c r="F339" s="62" t="s">
        <v>7135</v>
      </c>
      <c r="G339" s="62" t="s">
        <v>7895</v>
      </c>
      <c r="H339" s="200"/>
      <c r="I339" s="62" t="s">
        <v>8026</v>
      </c>
      <c r="J339" s="62" t="s">
        <v>8027</v>
      </c>
      <c r="K339" s="182" t="s">
        <v>7124</v>
      </c>
      <c r="L339" s="62" t="s">
        <v>1879</v>
      </c>
      <c r="M339" s="182" t="s">
        <v>7132</v>
      </c>
      <c r="N339" s="182" t="s">
        <v>8028</v>
      </c>
      <c r="O339" s="182" t="s">
        <v>8036</v>
      </c>
      <c r="P339" s="183" t="n">
        <v>42005</v>
      </c>
      <c r="Q339" s="183" t="n">
        <v>42369</v>
      </c>
      <c r="R339" s="129" t="s">
        <v>7676</v>
      </c>
      <c r="S339" s="125" t="s">
        <v>7122</v>
      </c>
      <c r="T339" s="214" t="n">
        <v>81.32</v>
      </c>
      <c r="U339" s="62"/>
      <c r="V339" s="129"/>
      <c r="W339" s="129" t="s">
        <v>8030</v>
      </c>
      <c r="X339" s="200"/>
      <c r="Y339" s="129"/>
      <c r="Z339" s="129" t="n">
        <v>0</v>
      </c>
      <c r="AA339" s="202"/>
      <c r="AE339" s="94" t="e">
        <f aca="false" t="array" ref="AE339:AK339">_xlfn.torow(_xlfn.unique(_xlfn._xlws.filter(cat_table[Subsector],$E339=cat_table[Sector],"")))</f>
        <v>#NAME?</v>
      </c>
      <c r="AF339" s="94" t="e">
        <v>#NAME?</v>
      </c>
      <c r="AG339" s="94" t="e">
        <v>#NAME?</v>
      </c>
      <c r="AH339" s="94" t="e">
        <v>#NAME?</v>
      </c>
      <c r="AI339" s="94" t="e">
        <v>#NAME?</v>
      </c>
      <c r="AJ339" s="94" t="e">
        <v>#NAME?</v>
      </c>
      <c r="AK339" s="94" t="e">
        <v>#NAME?</v>
      </c>
      <c r="AO339" s="94" t="e">
        <f aca="false" t="array" ref="AO339:AT339">_xlfn.torow(_xlfn.unique(_xlfn._xlws.filter(cat_table[Sub-subsector],($E339=cat_table[Sector])*($F339=cat_table[Subsector]),"")))</f>
        <v>#NAME?</v>
      </c>
      <c r="AP339" s="94" t="e">
        <v>#NAME?</v>
      </c>
      <c r="AQ339" s="94" t="e">
        <v>#NAME?</v>
      </c>
      <c r="AR339" s="94" t="e">
        <v>#NAME?</v>
      </c>
      <c r="AS339" s="94" t="e">
        <v>#NAME?</v>
      </c>
      <c r="AT339" s="94" t="e">
        <v>#NAME?</v>
      </c>
    </row>
    <row r="340" customFormat="false" ht="38.25" hidden="false" customHeight="true" outlineLevel="0" collapsed="false">
      <c r="A340" s="62" t="s">
        <v>8037</v>
      </c>
      <c r="B340" s="20" t="str">
        <f aca="false">INDEX(Table2[], MATCH(L340, Location_ID!$D$2:$D$648, 0), 1)</f>
        <v>5a2412ab-2f3d-4221-baa1-5c4c5eb33037</v>
      </c>
      <c r="C340" s="129" t="s">
        <v>779</v>
      </c>
      <c r="D340" s="181" t="s">
        <v>354</v>
      </c>
      <c r="E340" s="62" t="s">
        <v>7134</v>
      </c>
      <c r="F340" s="62" t="s">
        <v>7135</v>
      </c>
      <c r="G340" s="62" t="s">
        <v>7895</v>
      </c>
      <c r="H340" s="200"/>
      <c r="I340" s="62" t="s">
        <v>8026</v>
      </c>
      <c r="J340" s="62" t="s">
        <v>8027</v>
      </c>
      <c r="K340" s="182" t="s">
        <v>7124</v>
      </c>
      <c r="L340" s="62" t="s">
        <v>1879</v>
      </c>
      <c r="M340" s="182" t="s">
        <v>7132</v>
      </c>
      <c r="N340" s="182" t="s">
        <v>8028</v>
      </c>
      <c r="O340" s="182" t="s">
        <v>8038</v>
      </c>
      <c r="P340" s="183" t="n">
        <v>42005</v>
      </c>
      <c r="Q340" s="183" t="n">
        <v>42369</v>
      </c>
      <c r="R340" s="129" t="s">
        <v>7676</v>
      </c>
      <c r="S340" s="125" t="s">
        <v>7122</v>
      </c>
      <c r="T340" s="214" t="n">
        <v>19.42</v>
      </c>
      <c r="U340" s="62"/>
      <c r="V340" s="129"/>
      <c r="W340" s="129" t="s">
        <v>8030</v>
      </c>
      <c r="X340" s="200"/>
      <c r="Y340" s="129"/>
      <c r="Z340" s="129" t="n">
        <v>0</v>
      </c>
      <c r="AA340" s="202"/>
      <c r="AE340" s="94" t="e">
        <f aca="false" t="array" ref="AE340:AK340">_xlfn.torow(_xlfn.unique(_xlfn._xlws.filter(cat_table[Subsector],$E340=cat_table[Sector],"")))</f>
        <v>#NAME?</v>
      </c>
      <c r="AF340" s="94" t="e">
        <v>#NAME?</v>
      </c>
      <c r="AG340" s="94" t="e">
        <v>#NAME?</v>
      </c>
      <c r="AH340" s="94" t="e">
        <v>#NAME?</v>
      </c>
      <c r="AI340" s="94" t="e">
        <v>#NAME?</v>
      </c>
      <c r="AJ340" s="94" t="e">
        <v>#NAME?</v>
      </c>
      <c r="AK340" s="94" t="e">
        <v>#NAME?</v>
      </c>
      <c r="AO340" s="94" t="e">
        <f aca="false" t="array" ref="AO340:AT340">_xlfn.torow(_xlfn.unique(_xlfn._xlws.filter(cat_table[Sub-subsector],($E340=cat_table[Sector])*($F340=cat_table[Subsector]),"")))</f>
        <v>#NAME?</v>
      </c>
      <c r="AP340" s="94" t="e">
        <v>#NAME?</v>
      </c>
      <c r="AQ340" s="94" t="e">
        <v>#NAME?</v>
      </c>
      <c r="AR340" s="94" t="e">
        <v>#NAME?</v>
      </c>
      <c r="AS340" s="94" t="e">
        <v>#NAME?</v>
      </c>
      <c r="AT340" s="94" t="e">
        <v>#NAME?</v>
      </c>
    </row>
    <row r="341" customFormat="false" ht="38.25" hidden="false" customHeight="true" outlineLevel="0" collapsed="false">
      <c r="A341" s="62" t="s">
        <v>8039</v>
      </c>
      <c r="B341" s="20" t="str">
        <f aca="false">INDEX(Table2[], MATCH(L341, Location_ID!$D$2:$D$648, 0), 1)</f>
        <v>5a2412ab-2f3d-4221-baa1-5c4c5eb33037</v>
      </c>
      <c r="C341" s="129" t="s">
        <v>779</v>
      </c>
      <c r="D341" s="181" t="s">
        <v>354</v>
      </c>
      <c r="E341" s="62" t="s">
        <v>7134</v>
      </c>
      <c r="F341" s="62" t="s">
        <v>7135</v>
      </c>
      <c r="G341" s="62" t="s">
        <v>7895</v>
      </c>
      <c r="H341" s="200"/>
      <c r="I341" s="62" t="s">
        <v>8026</v>
      </c>
      <c r="J341" s="62" t="s">
        <v>8027</v>
      </c>
      <c r="K341" s="182" t="s">
        <v>7124</v>
      </c>
      <c r="L341" s="62" t="s">
        <v>1879</v>
      </c>
      <c r="M341" s="182" t="s">
        <v>7132</v>
      </c>
      <c r="N341" s="182" t="s">
        <v>8028</v>
      </c>
      <c r="O341" s="182" t="s">
        <v>8040</v>
      </c>
      <c r="P341" s="183" t="n">
        <v>42005</v>
      </c>
      <c r="Q341" s="183" t="n">
        <v>42369</v>
      </c>
      <c r="R341" s="129" t="s">
        <v>7676</v>
      </c>
      <c r="S341" s="125" t="s">
        <v>7122</v>
      </c>
      <c r="T341" s="214" t="n">
        <v>31.54</v>
      </c>
      <c r="U341" s="62"/>
      <c r="V341" s="129"/>
      <c r="W341" s="129" t="s">
        <v>8030</v>
      </c>
      <c r="X341" s="200"/>
      <c r="Y341" s="129"/>
      <c r="Z341" s="129" t="n">
        <v>0</v>
      </c>
      <c r="AA341" s="202"/>
      <c r="AE341" s="94" t="e">
        <f aca="false" t="array" ref="AE341:AK341">_xlfn.torow(_xlfn.unique(_xlfn._xlws.filter(cat_table[Subsector],$E341=cat_table[Sector],"")))</f>
        <v>#NAME?</v>
      </c>
      <c r="AF341" s="94" t="e">
        <v>#NAME?</v>
      </c>
      <c r="AG341" s="94" t="e">
        <v>#NAME?</v>
      </c>
      <c r="AH341" s="94" t="e">
        <v>#NAME?</v>
      </c>
      <c r="AI341" s="94" t="e">
        <v>#NAME?</v>
      </c>
      <c r="AJ341" s="94" t="e">
        <v>#NAME?</v>
      </c>
      <c r="AK341" s="94" t="e">
        <v>#NAME?</v>
      </c>
      <c r="AO341" s="94" t="e">
        <f aca="false" t="array" ref="AO341:AT341">_xlfn.torow(_xlfn.unique(_xlfn._xlws.filter(cat_table[Sub-subsector],($E341=cat_table[Sector])*($F341=cat_table[Subsector]),"")))</f>
        <v>#NAME?</v>
      </c>
      <c r="AP341" s="94" t="e">
        <v>#NAME?</v>
      </c>
      <c r="AQ341" s="94" t="e">
        <v>#NAME?</v>
      </c>
      <c r="AR341" s="94" t="e">
        <v>#NAME?</v>
      </c>
      <c r="AS341" s="94" t="e">
        <v>#NAME?</v>
      </c>
      <c r="AT341" s="94" t="e">
        <v>#NAME?</v>
      </c>
    </row>
    <row r="342" customFormat="false" ht="38.25" hidden="false" customHeight="true" outlineLevel="0" collapsed="false">
      <c r="A342" s="193" t="s">
        <v>8041</v>
      </c>
      <c r="B342" s="20" t="str">
        <f aca="false">INDEX(Table2[], MATCH(L342, Location_ID!$D$2:$D$648, 0), 1)</f>
        <v>ad6b2e7f-09cc-407f-b639-def4f5495508</v>
      </c>
      <c r="C342" s="194" t="s">
        <v>847</v>
      </c>
      <c r="D342" s="195" t="s">
        <v>354</v>
      </c>
      <c r="E342" s="193" t="s">
        <v>7134</v>
      </c>
      <c r="F342" s="193" t="s">
        <v>7135</v>
      </c>
      <c r="G342" s="193" t="s">
        <v>7895</v>
      </c>
      <c r="H342" s="196"/>
      <c r="I342" s="193" t="s">
        <v>8042</v>
      </c>
      <c r="J342" s="193" t="s">
        <v>8043</v>
      </c>
      <c r="K342" s="197" t="s">
        <v>7128</v>
      </c>
      <c r="L342" s="193" t="s">
        <v>1839</v>
      </c>
      <c r="M342" s="197" t="s">
        <v>7132</v>
      </c>
      <c r="N342" s="197" t="s">
        <v>8044</v>
      </c>
      <c r="O342" s="197" t="s">
        <v>8045</v>
      </c>
      <c r="P342" s="198" t="n">
        <v>44562</v>
      </c>
      <c r="Q342" s="198" t="n">
        <v>44926</v>
      </c>
      <c r="R342" s="194" t="s">
        <v>8046</v>
      </c>
      <c r="S342" s="194" t="s">
        <v>7413</v>
      </c>
      <c r="T342" s="193" t="n">
        <v>20.65</v>
      </c>
      <c r="U342" s="193"/>
      <c r="V342" s="194"/>
      <c r="W342" s="194" t="s">
        <v>8047</v>
      </c>
      <c r="X342" s="196"/>
      <c r="Y342" s="196"/>
      <c r="Z342" s="196" t="n">
        <v>1</v>
      </c>
      <c r="AA342" s="202"/>
      <c r="AE342" s="94" t="e">
        <f aca="false" t="array" ref="AE342:AK342">_xlfn.torow(_xlfn.unique(_xlfn._xlws.filter(cat_table[Subsector],$E342=cat_table[Sector],"")))</f>
        <v>#NAME?</v>
      </c>
      <c r="AF342" s="94" t="e">
        <v>#NAME?</v>
      </c>
      <c r="AG342" s="94" t="e">
        <v>#NAME?</v>
      </c>
      <c r="AH342" s="94" t="e">
        <v>#NAME?</v>
      </c>
      <c r="AI342" s="94" t="e">
        <v>#NAME?</v>
      </c>
      <c r="AJ342" s="94" t="e">
        <v>#NAME?</v>
      </c>
      <c r="AK342" s="94" t="e">
        <v>#NAME?</v>
      </c>
      <c r="AO342" s="94" t="e">
        <f aca="false" t="array" ref="AO342:AT342">_xlfn.torow(_xlfn.unique(_xlfn._xlws.filter(cat_table[Sub-subsector],($E342=cat_table[Sector])*($F342=cat_table[Subsector]),"")))</f>
        <v>#NAME?</v>
      </c>
      <c r="AP342" s="94" t="e">
        <v>#NAME?</v>
      </c>
      <c r="AQ342" s="94" t="e">
        <v>#NAME?</v>
      </c>
      <c r="AR342" s="94" t="e">
        <v>#NAME?</v>
      </c>
      <c r="AS342" s="94" t="e">
        <v>#NAME?</v>
      </c>
      <c r="AT342" s="94" t="e">
        <v>#NAME?</v>
      </c>
    </row>
    <row r="343" customFormat="false" ht="38.25" hidden="false" customHeight="true" outlineLevel="0" collapsed="false">
      <c r="A343" s="193" t="s">
        <v>8048</v>
      </c>
      <c r="B343" s="20" t="str">
        <f aca="false">INDEX(Table2[], MATCH(L343, Location_ID!$D$2:$D$648, 0), 1)</f>
        <v>ad6b2e7f-09cc-407f-b639-def4f5495508</v>
      </c>
      <c r="C343" s="194" t="s">
        <v>847</v>
      </c>
      <c r="D343" s="195" t="s">
        <v>354</v>
      </c>
      <c r="E343" s="193" t="s">
        <v>7134</v>
      </c>
      <c r="F343" s="193" t="s">
        <v>7135</v>
      </c>
      <c r="G343" s="193" t="s">
        <v>7895</v>
      </c>
      <c r="H343" s="196"/>
      <c r="I343" s="193" t="s">
        <v>8042</v>
      </c>
      <c r="J343" s="193" t="s">
        <v>8049</v>
      </c>
      <c r="K343" s="197" t="s">
        <v>7128</v>
      </c>
      <c r="L343" s="193" t="s">
        <v>1839</v>
      </c>
      <c r="M343" s="197" t="s">
        <v>7132</v>
      </c>
      <c r="N343" s="197" t="s">
        <v>8044</v>
      </c>
      <c r="O343" s="197" t="s">
        <v>8050</v>
      </c>
      <c r="P343" s="198" t="n">
        <v>44562</v>
      </c>
      <c r="Q343" s="198" t="n">
        <v>44926</v>
      </c>
      <c r="R343" s="194" t="s">
        <v>8046</v>
      </c>
      <c r="S343" s="194" t="s">
        <v>7413</v>
      </c>
      <c r="T343" s="193" t="n">
        <v>3.54</v>
      </c>
      <c r="U343" s="193"/>
      <c r="V343" s="194"/>
      <c r="W343" s="194" t="s">
        <v>8047</v>
      </c>
      <c r="X343" s="196"/>
      <c r="Y343" s="196"/>
      <c r="Z343" s="196" t="n">
        <v>1</v>
      </c>
      <c r="AA343" s="202"/>
      <c r="AE343" s="94" t="e">
        <f aca="false" t="array" ref="AE343:AK343">_xlfn.torow(_xlfn.unique(_xlfn._xlws.filter(cat_table[Subsector],$E343=cat_table[Sector],"")))</f>
        <v>#NAME?</v>
      </c>
      <c r="AF343" s="94" t="e">
        <v>#NAME?</v>
      </c>
      <c r="AG343" s="94" t="e">
        <v>#NAME?</v>
      </c>
      <c r="AH343" s="94" t="e">
        <v>#NAME?</v>
      </c>
      <c r="AI343" s="94" t="e">
        <v>#NAME?</v>
      </c>
      <c r="AJ343" s="94" t="e">
        <v>#NAME?</v>
      </c>
      <c r="AK343" s="94" t="e">
        <v>#NAME?</v>
      </c>
      <c r="AO343" s="94" t="e">
        <f aca="false" t="array" ref="AO343:AT343">_xlfn.torow(_xlfn.unique(_xlfn._xlws.filter(cat_table[Sub-subsector],($E343=cat_table[Sector])*($F343=cat_table[Subsector]),"")))</f>
        <v>#NAME?</v>
      </c>
      <c r="AP343" s="94" t="e">
        <v>#NAME?</v>
      </c>
      <c r="AQ343" s="94" t="e">
        <v>#NAME?</v>
      </c>
      <c r="AR343" s="94" t="e">
        <v>#NAME?</v>
      </c>
      <c r="AS343" s="94" t="e">
        <v>#NAME?</v>
      </c>
      <c r="AT343" s="94" t="e">
        <v>#NAME?</v>
      </c>
    </row>
    <row r="344" customFormat="false" ht="38.25" hidden="false" customHeight="true" outlineLevel="0" collapsed="false">
      <c r="A344" s="193" t="s">
        <v>8051</v>
      </c>
      <c r="B344" s="20" t="str">
        <f aca="false">INDEX(Table2[], MATCH(L344, Location_ID!$D$2:$D$648, 0), 1)</f>
        <v>ad6b2e7f-09cc-407f-b639-def4f5495508</v>
      </c>
      <c r="C344" s="194" t="s">
        <v>847</v>
      </c>
      <c r="D344" s="195" t="s">
        <v>354</v>
      </c>
      <c r="E344" s="193" t="s">
        <v>7134</v>
      </c>
      <c r="F344" s="193" t="s">
        <v>7135</v>
      </c>
      <c r="G344" s="193" t="s">
        <v>8052</v>
      </c>
      <c r="H344" s="196"/>
      <c r="I344" s="193" t="s">
        <v>8053</v>
      </c>
      <c r="J344" s="193" t="s">
        <v>8054</v>
      </c>
      <c r="K344" s="197" t="s">
        <v>7128</v>
      </c>
      <c r="L344" s="193" t="s">
        <v>1839</v>
      </c>
      <c r="M344" s="197" t="s">
        <v>7132</v>
      </c>
      <c r="N344" s="197" t="s">
        <v>8044</v>
      </c>
      <c r="O344" s="193" t="s">
        <v>8055</v>
      </c>
      <c r="P344" s="198" t="n">
        <v>44562</v>
      </c>
      <c r="Q344" s="198" t="n">
        <v>44926</v>
      </c>
      <c r="R344" s="194" t="s">
        <v>8046</v>
      </c>
      <c r="S344" s="194" t="s">
        <v>7413</v>
      </c>
      <c r="T344" s="193" t="n">
        <v>0.86</v>
      </c>
      <c r="U344" s="193"/>
      <c r="V344" s="194"/>
      <c r="W344" s="194" t="s">
        <v>8047</v>
      </c>
      <c r="X344" s="196"/>
      <c r="Y344" s="196"/>
      <c r="Z344" s="196" t="n">
        <v>1</v>
      </c>
      <c r="AA344" s="202"/>
      <c r="AE344" s="94" t="e">
        <f aca="false" t="array" ref="AE344:AK344">_xlfn.torow(_xlfn.unique(_xlfn._xlws.filter(cat_table[Subsector],$E344=cat_table[Sector],"")))</f>
        <v>#NAME?</v>
      </c>
      <c r="AF344" s="94" t="e">
        <v>#NAME?</v>
      </c>
      <c r="AG344" s="94" t="e">
        <v>#NAME?</v>
      </c>
      <c r="AH344" s="94" t="e">
        <v>#NAME?</v>
      </c>
      <c r="AI344" s="94" t="e">
        <v>#NAME?</v>
      </c>
      <c r="AJ344" s="94" t="e">
        <v>#NAME?</v>
      </c>
      <c r="AK344" s="94" t="e">
        <v>#NAME?</v>
      </c>
      <c r="AO344" s="94" t="e">
        <f aca="false" t="array" ref="AO344:AT344">_xlfn.torow(_xlfn.unique(_xlfn._xlws.filter(cat_table[Sub-subsector],($E344=cat_table[Sector])*($F344=cat_table[Subsector]),"")))</f>
        <v>#NAME?</v>
      </c>
      <c r="AP344" s="94" t="e">
        <v>#NAME?</v>
      </c>
      <c r="AQ344" s="94" t="e">
        <v>#NAME?</v>
      </c>
      <c r="AR344" s="94" t="e">
        <v>#NAME?</v>
      </c>
      <c r="AS344" s="94" t="e">
        <v>#NAME?</v>
      </c>
      <c r="AT344" s="94" t="e">
        <v>#NAME?</v>
      </c>
    </row>
    <row r="345" customFormat="false" ht="38.25" hidden="false" customHeight="true" outlineLevel="0" collapsed="false">
      <c r="A345" s="193" t="s">
        <v>8056</v>
      </c>
      <c r="B345" s="20" t="str">
        <f aca="false">INDEX(Table2[], MATCH(L345, Location_ID!$D$2:$D$648, 0), 1)</f>
        <v>ad6b2e7f-09cc-407f-b639-def4f5495508</v>
      </c>
      <c r="C345" s="194" t="s">
        <v>847</v>
      </c>
      <c r="D345" s="195" t="s">
        <v>354</v>
      </c>
      <c r="E345" s="193" t="s">
        <v>7134</v>
      </c>
      <c r="F345" s="193" t="s">
        <v>7135</v>
      </c>
      <c r="G345" s="193" t="s">
        <v>8052</v>
      </c>
      <c r="H345" s="196"/>
      <c r="I345" s="193" t="s">
        <v>8053</v>
      </c>
      <c r="J345" s="193" t="s">
        <v>8057</v>
      </c>
      <c r="K345" s="197" t="s">
        <v>7128</v>
      </c>
      <c r="L345" s="193" t="s">
        <v>1839</v>
      </c>
      <c r="M345" s="197" t="s">
        <v>7132</v>
      </c>
      <c r="N345" s="197" t="s">
        <v>8044</v>
      </c>
      <c r="O345" s="193" t="s">
        <v>8058</v>
      </c>
      <c r="P345" s="198" t="n">
        <v>44562</v>
      </c>
      <c r="Q345" s="198" t="n">
        <v>44926</v>
      </c>
      <c r="R345" s="194" t="s">
        <v>8046</v>
      </c>
      <c r="S345" s="194" t="s">
        <v>7413</v>
      </c>
      <c r="T345" s="193" t="n">
        <v>0.07</v>
      </c>
      <c r="U345" s="193"/>
      <c r="V345" s="194"/>
      <c r="W345" s="194" t="s">
        <v>8047</v>
      </c>
      <c r="X345" s="196"/>
      <c r="Y345" s="196"/>
      <c r="Z345" s="196" t="n">
        <v>1</v>
      </c>
      <c r="AA345" s="202"/>
      <c r="AE345" s="94" t="e">
        <f aca="false" t="array" ref="AE345:AK345">_xlfn.torow(_xlfn.unique(_xlfn._xlws.filter(cat_table[Subsector],$E345=cat_table[Sector],"")))</f>
        <v>#NAME?</v>
      </c>
      <c r="AF345" s="94" t="e">
        <v>#NAME?</v>
      </c>
      <c r="AG345" s="94" t="e">
        <v>#NAME?</v>
      </c>
      <c r="AH345" s="94" t="e">
        <v>#NAME?</v>
      </c>
      <c r="AI345" s="94" t="e">
        <v>#NAME?</v>
      </c>
      <c r="AJ345" s="94" t="e">
        <v>#NAME?</v>
      </c>
      <c r="AK345" s="94" t="e">
        <v>#NAME?</v>
      </c>
      <c r="AO345" s="94" t="e">
        <f aca="false" t="array" ref="AO345:AT345">_xlfn.torow(_xlfn.unique(_xlfn._xlws.filter(cat_table[Sub-subsector],($E345=cat_table[Sector])*($F345=cat_table[Subsector]),"")))</f>
        <v>#NAME?</v>
      </c>
      <c r="AP345" s="94" t="e">
        <v>#NAME?</v>
      </c>
      <c r="AQ345" s="94" t="e">
        <v>#NAME?</v>
      </c>
      <c r="AR345" s="94" t="e">
        <v>#NAME?</v>
      </c>
      <c r="AS345" s="94" t="e">
        <v>#NAME?</v>
      </c>
      <c r="AT345" s="94" t="e">
        <v>#NAME?</v>
      </c>
    </row>
    <row r="346" customFormat="false" ht="38.25" hidden="false" customHeight="true" outlineLevel="0" collapsed="false">
      <c r="A346" s="193" t="s">
        <v>8059</v>
      </c>
      <c r="B346" s="20" t="str">
        <f aca="false">INDEX(Table2[], MATCH(L346, Location_ID!$D$2:$D$648, 0), 1)</f>
        <v>ad6b2e7f-09cc-407f-b639-def4f5495508</v>
      </c>
      <c r="C346" s="194" t="s">
        <v>847</v>
      </c>
      <c r="D346" s="195" t="s">
        <v>354</v>
      </c>
      <c r="E346" s="193" t="s">
        <v>7134</v>
      </c>
      <c r="F346" s="193" t="s">
        <v>7135</v>
      </c>
      <c r="G346" s="193" t="s">
        <v>7845</v>
      </c>
      <c r="H346" s="196"/>
      <c r="I346" s="193" t="s">
        <v>8060</v>
      </c>
      <c r="J346" s="193" t="s">
        <v>8061</v>
      </c>
      <c r="K346" s="197" t="s">
        <v>7128</v>
      </c>
      <c r="L346" s="193" t="s">
        <v>1839</v>
      </c>
      <c r="M346" s="197" t="s">
        <v>7132</v>
      </c>
      <c r="N346" s="197" t="s">
        <v>8044</v>
      </c>
      <c r="O346" s="193" t="s">
        <v>8062</v>
      </c>
      <c r="P346" s="198" t="n">
        <v>44562</v>
      </c>
      <c r="Q346" s="198" t="n">
        <v>44926</v>
      </c>
      <c r="R346" s="194" t="s">
        <v>8046</v>
      </c>
      <c r="S346" s="194" t="s">
        <v>7413</v>
      </c>
      <c r="T346" s="193" t="n">
        <v>4.8</v>
      </c>
      <c r="U346" s="193"/>
      <c r="V346" s="194"/>
      <c r="W346" s="194" t="s">
        <v>8047</v>
      </c>
      <c r="X346" s="196"/>
      <c r="Y346" s="196"/>
      <c r="Z346" s="196" t="n">
        <v>1</v>
      </c>
      <c r="AA346" s="202"/>
      <c r="AE346" s="94" t="e">
        <f aca="false" t="array" ref="AE346:AK346">_xlfn.torow(_xlfn.unique(_xlfn._xlws.filter(cat_table[Subsector],$E346=cat_table[Sector],"")))</f>
        <v>#NAME?</v>
      </c>
      <c r="AF346" s="94" t="e">
        <v>#NAME?</v>
      </c>
      <c r="AG346" s="94" t="e">
        <v>#NAME?</v>
      </c>
      <c r="AH346" s="94" t="e">
        <v>#NAME?</v>
      </c>
      <c r="AI346" s="94" t="e">
        <v>#NAME?</v>
      </c>
      <c r="AJ346" s="94" t="e">
        <v>#NAME?</v>
      </c>
      <c r="AK346" s="94" t="e">
        <v>#NAME?</v>
      </c>
      <c r="AO346" s="94" t="e">
        <f aca="false" t="array" ref="AO346:AT346">_xlfn.torow(_xlfn.unique(_xlfn._xlws.filter(cat_table[Sub-subsector],($E346=cat_table[Sector])*($F346=cat_table[Subsector]),"")))</f>
        <v>#NAME?</v>
      </c>
      <c r="AP346" s="94" t="e">
        <v>#NAME?</v>
      </c>
      <c r="AQ346" s="94" t="e">
        <v>#NAME?</v>
      </c>
      <c r="AR346" s="94" t="e">
        <v>#NAME?</v>
      </c>
      <c r="AS346" s="94" t="e">
        <v>#NAME?</v>
      </c>
      <c r="AT346" s="94" t="e">
        <v>#NAME?</v>
      </c>
    </row>
    <row r="347" customFormat="false" ht="38.25" hidden="false" customHeight="true" outlineLevel="0" collapsed="false">
      <c r="A347" s="193" t="s">
        <v>8063</v>
      </c>
      <c r="B347" s="20" t="str">
        <f aca="false">INDEX(Table2[], MATCH(L347, Location_ID!$D$2:$D$648, 0), 1)</f>
        <v>ad6b2e7f-09cc-407f-b639-def4f5495508</v>
      </c>
      <c r="C347" s="194" t="s">
        <v>847</v>
      </c>
      <c r="D347" s="195" t="s">
        <v>354</v>
      </c>
      <c r="E347" s="193" t="s">
        <v>7134</v>
      </c>
      <c r="F347" s="193" t="s">
        <v>7135</v>
      </c>
      <c r="G347" s="193"/>
      <c r="H347" s="196"/>
      <c r="I347" s="193" t="s">
        <v>8064</v>
      </c>
      <c r="J347" s="193" t="s">
        <v>8065</v>
      </c>
      <c r="K347" s="197" t="s">
        <v>7128</v>
      </c>
      <c r="L347" s="193" t="s">
        <v>1839</v>
      </c>
      <c r="M347" s="197" t="s">
        <v>7132</v>
      </c>
      <c r="N347" s="197" t="s">
        <v>8044</v>
      </c>
      <c r="O347" s="193" t="s">
        <v>8066</v>
      </c>
      <c r="P347" s="198" t="n">
        <v>44562</v>
      </c>
      <c r="Q347" s="198" t="n">
        <v>44926</v>
      </c>
      <c r="R347" s="194" t="s">
        <v>8046</v>
      </c>
      <c r="S347" s="194" t="s">
        <v>7413</v>
      </c>
      <c r="T347" s="193" t="n">
        <v>25.61</v>
      </c>
      <c r="U347" s="193"/>
      <c r="V347" s="194"/>
      <c r="W347" s="194" t="s">
        <v>8047</v>
      </c>
      <c r="X347" s="196"/>
      <c r="Y347" s="196"/>
      <c r="Z347" s="196" t="n">
        <v>1</v>
      </c>
      <c r="AA347" s="202"/>
      <c r="AE347" s="94" t="e">
        <f aca="false" t="array" ref="AE347:AK347">_xlfn.torow(_xlfn.unique(_xlfn._xlws.filter(cat_table[Subsector],$E347=cat_table[Sector],"")))</f>
        <v>#NAME?</v>
      </c>
      <c r="AF347" s="94" t="e">
        <v>#NAME?</v>
      </c>
      <c r="AG347" s="94" t="e">
        <v>#NAME?</v>
      </c>
      <c r="AH347" s="94" t="e">
        <v>#NAME?</v>
      </c>
      <c r="AI347" s="94" t="e">
        <v>#NAME?</v>
      </c>
      <c r="AJ347" s="94" t="e">
        <v>#NAME?</v>
      </c>
      <c r="AK347" s="94" t="e">
        <v>#NAME?</v>
      </c>
      <c r="AO347" s="94" t="e">
        <f aca="false" t="array" ref="AO347:AT347">_xlfn.torow(_xlfn.unique(_xlfn._xlws.filter(cat_table[Sub-subsector],($E347=cat_table[Sector])*($F347=cat_table[Subsector]),"")))</f>
        <v>#NAME?</v>
      </c>
      <c r="AP347" s="94" t="e">
        <v>#NAME?</v>
      </c>
      <c r="AQ347" s="94" t="e">
        <v>#NAME?</v>
      </c>
      <c r="AR347" s="94" t="e">
        <v>#NAME?</v>
      </c>
      <c r="AS347" s="94" t="e">
        <v>#NAME?</v>
      </c>
      <c r="AT347" s="94" t="e">
        <v>#NAME?</v>
      </c>
    </row>
    <row r="348" customFormat="false" ht="38.25" hidden="false" customHeight="true" outlineLevel="0" collapsed="false">
      <c r="A348" s="215" t="s">
        <v>8067</v>
      </c>
      <c r="B348" s="20" t="str">
        <f aca="false">INDEX(Table2[], MATCH(L348, Location_ID!$D$2:$D$648, 0), 1)</f>
        <v>2c9a7032-2bfc-46b9-ad87-3f17170713c5</v>
      </c>
      <c r="C348" s="62" t="s">
        <v>867</v>
      </c>
      <c r="D348" s="181" t="s">
        <v>354</v>
      </c>
      <c r="E348" s="62" t="s">
        <v>7134</v>
      </c>
      <c r="F348" s="62" t="s">
        <v>7135</v>
      </c>
      <c r="G348" s="62" t="s">
        <v>8068</v>
      </c>
      <c r="H348" s="200"/>
      <c r="I348" s="62" t="s">
        <v>8069</v>
      </c>
      <c r="J348" s="62" t="s">
        <v>8070</v>
      </c>
      <c r="K348" s="62" t="s">
        <v>7124</v>
      </c>
      <c r="L348" s="62" t="s">
        <v>1884</v>
      </c>
      <c r="M348" s="62" t="s">
        <v>7132</v>
      </c>
      <c r="N348" s="62"/>
      <c r="O348" s="62" t="s">
        <v>8071</v>
      </c>
      <c r="P348" s="62" t="n">
        <v>1975</v>
      </c>
      <c r="Q348" s="62" t="n">
        <v>1975</v>
      </c>
      <c r="R348" s="62"/>
      <c r="S348" s="62" t="s">
        <v>7122</v>
      </c>
      <c r="T348" s="216" t="n">
        <v>10.3</v>
      </c>
      <c r="U348" s="217"/>
      <c r="V348" s="217"/>
      <c r="W348" s="217" t="s">
        <v>8072</v>
      </c>
      <c r="X348" s="200"/>
      <c r="Y348" s="200"/>
      <c r="Z348" s="200" t="n">
        <v>1</v>
      </c>
      <c r="AA348" s="202"/>
      <c r="AE348" s="94" t="e">
        <f aca="false" t="array" ref="AE348:AK348">_xlfn.torow(_xlfn.unique(_xlfn._xlws.filter(cat_table[Subsector],$E348=cat_table[Sector],"")))</f>
        <v>#NAME?</v>
      </c>
      <c r="AF348" s="94" t="e">
        <v>#NAME?</v>
      </c>
      <c r="AG348" s="94" t="e">
        <v>#NAME?</v>
      </c>
      <c r="AH348" s="94" t="e">
        <v>#NAME?</v>
      </c>
      <c r="AI348" s="94" t="e">
        <v>#NAME?</v>
      </c>
      <c r="AJ348" s="94" t="e">
        <v>#NAME?</v>
      </c>
      <c r="AK348" s="94" t="e">
        <v>#NAME?</v>
      </c>
      <c r="AO348" s="94" t="e">
        <f aca="false" t="array" ref="AO348:AT348">_xlfn.torow(_xlfn.unique(_xlfn._xlws.filter(cat_table[Sub-subsector],($E348=cat_table[Sector])*($F348=cat_table[Subsector]),"")))</f>
        <v>#NAME?</v>
      </c>
      <c r="AP348" s="94" t="e">
        <v>#NAME?</v>
      </c>
      <c r="AQ348" s="94" t="e">
        <v>#NAME?</v>
      </c>
      <c r="AR348" s="94" t="e">
        <v>#NAME?</v>
      </c>
      <c r="AS348" s="94" t="e">
        <v>#NAME?</v>
      </c>
      <c r="AT348" s="94" t="e">
        <v>#NAME?</v>
      </c>
    </row>
    <row r="349" customFormat="false" ht="38.25" hidden="false" customHeight="true" outlineLevel="0" collapsed="false">
      <c r="A349" s="62" t="s">
        <v>8073</v>
      </c>
      <c r="B349" s="20" t="str">
        <f aca="false">INDEX(Table2[], MATCH(L349, Location_ID!$D$2:$D$648, 0), 1)</f>
        <v>2c9a7032-2bfc-46b9-ad87-3f17170713c5</v>
      </c>
      <c r="C349" s="62" t="s">
        <v>867</v>
      </c>
      <c r="D349" s="181" t="s">
        <v>354</v>
      </c>
      <c r="E349" s="62" t="s">
        <v>7134</v>
      </c>
      <c r="F349" s="62" t="s">
        <v>7135</v>
      </c>
      <c r="G349" s="62" t="s">
        <v>8068</v>
      </c>
      <c r="H349" s="200"/>
      <c r="I349" s="62" t="s">
        <v>8069</v>
      </c>
      <c r="J349" s="62" t="s">
        <v>8074</v>
      </c>
      <c r="K349" s="62" t="s">
        <v>7120</v>
      </c>
      <c r="L349" s="62" t="s">
        <v>1884</v>
      </c>
      <c r="M349" s="62" t="s">
        <v>7132</v>
      </c>
      <c r="N349" s="62"/>
      <c r="O349" s="62" t="s">
        <v>8075</v>
      </c>
      <c r="P349" s="62" t="n">
        <v>1975</v>
      </c>
      <c r="Q349" s="62" t="n">
        <v>1975</v>
      </c>
      <c r="R349" s="62" t="n">
        <v>1</v>
      </c>
      <c r="S349" s="62" t="s">
        <v>7112</v>
      </c>
      <c r="T349" s="218" t="n">
        <v>0.4</v>
      </c>
      <c r="U349" s="62"/>
      <c r="V349" s="62"/>
      <c r="W349" s="62" t="s">
        <v>8072</v>
      </c>
      <c r="X349" s="200"/>
      <c r="Y349" s="200"/>
      <c r="Z349" s="200" t="n">
        <v>0</v>
      </c>
      <c r="AA349" s="202"/>
      <c r="AE349" s="94" t="e">
        <f aca="false" t="array" ref="AE349:AK349">_xlfn.torow(_xlfn.unique(_xlfn._xlws.filter(cat_table[Subsector],$E349=cat_table[Sector],"")))</f>
        <v>#NAME?</v>
      </c>
      <c r="AF349" s="94" t="e">
        <v>#NAME?</v>
      </c>
      <c r="AG349" s="94" t="e">
        <v>#NAME?</v>
      </c>
      <c r="AH349" s="94" t="e">
        <v>#NAME?</v>
      </c>
      <c r="AI349" s="94" t="e">
        <v>#NAME?</v>
      </c>
      <c r="AJ349" s="94" t="e">
        <v>#NAME?</v>
      </c>
      <c r="AK349" s="94" t="e">
        <v>#NAME?</v>
      </c>
      <c r="AO349" s="94" t="e">
        <f aca="false" t="array" ref="AO349:AT349">_xlfn.torow(_xlfn.unique(_xlfn._xlws.filter(cat_table[Sub-subsector],($E349=cat_table[Sector])*($F349=cat_table[Subsector]),"")))</f>
        <v>#NAME?</v>
      </c>
      <c r="AP349" s="94" t="e">
        <v>#NAME?</v>
      </c>
      <c r="AQ349" s="94" t="e">
        <v>#NAME?</v>
      </c>
      <c r="AR349" s="94" t="e">
        <v>#NAME?</v>
      </c>
      <c r="AS349" s="94" t="e">
        <v>#NAME?</v>
      </c>
      <c r="AT349" s="94" t="e">
        <v>#NAME?</v>
      </c>
    </row>
    <row r="350" customFormat="false" ht="38.25" hidden="false" customHeight="true" outlineLevel="0" collapsed="false">
      <c r="A350" s="62" t="s">
        <v>8076</v>
      </c>
      <c r="B350" s="20" t="str">
        <f aca="false">INDEX(Table2[], MATCH(L350, Location_ID!$D$2:$D$648, 0), 1)</f>
        <v>2c9a7032-2bfc-46b9-ad87-3f17170713c5</v>
      </c>
      <c r="C350" s="62" t="s">
        <v>867</v>
      </c>
      <c r="D350" s="181" t="s">
        <v>354</v>
      </c>
      <c r="E350" s="62" t="s">
        <v>7134</v>
      </c>
      <c r="F350" s="62" t="s">
        <v>7135</v>
      </c>
      <c r="G350" s="62" t="s">
        <v>8068</v>
      </c>
      <c r="H350" s="200"/>
      <c r="I350" s="62" t="s">
        <v>8069</v>
      </c>
      <c r="J350" s="62" t="s">
        <v>8077</v>
      </c>
      <c r="K350" s="62" t="s">
        <v>7120</v>
      </c>
      <c r="L350" s="62" t="s">
        <v>1884</v>
      </c>
      <c r="M350" s="62" t="s">
        <v>7132</v>
      </c>
      <c r="N350" s="62"/>
      <c r="O350" s="62" t="s">
        <v>8075</v>
      </c>
      <c r="P350" s="62" t="n">
        <v>1975</v>
      </c>
      <c r="Q350" s="62" t="n">
        <v>1975</v>
      </c>
      <c r="R350" s="62" t="n">
        <v>1</v>
      </c>
      <c r="S350" s="62" t="s">
        <v>7112</v>
      </c>
      <c r="T350" s="218" t="n">
        <v>0.212</v>
      </c>
      <c r="U350" s="62"/>
      <c r="V350" s="62"/>
      <c r="W350" s="62" t="s">
        <v>8072</v>
      </c>
      <c r="X350" s="200"/>
      <c r="Y350" s="200"/>
      <c r="Z350" s="200" t="n">
        <v>0</v>
      </c>
      <c r="AA350" s="202"/>
      <c r="AE350" s="94" t="e">
        <f aca="false" t="array" ref="AE350:AK350">_xlfn.torow(_xlfn.unique(_xlfn._xlws.filter(cat_table[Subsector],$E350=cat_table[Sector],"")))</f>
        <v>#NAME?</v>
      </c>
      <c r="AF350" s="94" t="e">
        <v>#NAME?</v>
      </c>
      <c r="AG350" s="94" t="e">
        <v>#NAME?</v>
      </c>
      <c r="AH350" s="94" t="e">
        <v>#NAME?</v>
      </c>
      <c r="AI350" s="94" t="e">
        <v>#NAME?</v>
      </c>
      <c r="AJ350" s="94" t="e">
        <v>#NAME?</v>
      </c>
      <c r="AK350" s="94" t="e">
        <v>#NAME?</v>
      </c>
      <c r="AO350" s="94" t="e">
        <f aca="false" t="array" ref="AO350:AT350">_xlfn.torow(_xlfn.unique(_xlfn._xlws.filter(cat_table[Sub-subsector],($E350=cat_table[Sector])*($F350=cat_table[Subsector]),"")))</f>
        <v>#NAME?</v>
      </c>
      <c r="AP350" s="94" t="e">
        <v>#NAME?</v>
      </c>
      <c r="AQ350" s="94" t="e">
        <v>#NAME?</v>
      </c>
      <c r="AR350" s="94" t="e">
        <v>#NAME?</v>
      </c>
      <c r="AS350" s="94" t="e">
        <v>#NAME?</v>
      </c>
      <c r="AT350" s="94" t="e">
        <v>#NAME?</v>
      </c>
    </row>
    <row r="351" customFormat="false" ht="38.25" hidden="false" customHeight="true" outlineLevel="0" collapsed="false">
      <c r="A351" s="62" t="s">
        <v>8078</v>
      </c>
      <c r="B351" s="20" t="str">
        <f aca="false">INDEX(Table2[], MATCH(L351, Location_ID!$D$2:$D$648, 0), 1)</f>
        <v>2c9a7032-2bfc-46b9-ad87-3f17170713c5</v>
      </c>
      <c r="C351" s="62" t="s">
        <v>867</v>
      </c>
      <c r="D351" s="181" t="s">
        <v>354</v>
      </c>
      <c r="E351" s="62" t="s">
        <v>7134</v>
      </c>
      <c r="F351" s="62" t="s">
        <v>7135</v>
      </c>
      <c r="G351" s="62" t="s">
        <v>8068</v>
      </c>
      <c r="H351" s="200"/>
      <c r="I351" s="62" t="s">
        <v>8069</v>
      </c>
      <c r="J351" s="62" t="s">
        <v>8079</v>
      </c>
      <c r="K351" s="62" t="s">
        <v>7120</v>
      </c>
      <c r="L351" s="62" t="s">
        <v>1884</v>
      </c>
      <c r="M351" s="62" t="s">
        <v>7132</v>
      </c>
      <c r="N351" s="62"/>
      <c r="O351" s="62" t="s">
        <v>8075</v>
      </c>
      <c r="P351" s="62" t="n">
        <v>1975</v>
      </c>
      <c r="Q351" s="62" t="n">
        <v>1975</v>
      </c>
      <c r="R351" s="62" t="n">
        <v>1</v>
      </c>
      <c r="S351" s="62" t="s">
        <v>7112</v>
      </c>
      <c r="T351" s="218" t="n">
        <v>0.274</v>
      </c>
      <c r="U351" s="62"/>
      <c r="V351" s="62"/>
      <c r="W351" s="62" t="s">
        <v>8072</v>
      </c>
      <c r="X351" s="200"/>
      <c r="Y351" s="200"/>
      <c r="Z351" s="200" t="n">
        <v>0</v>
      </c>
      <c r="AA351" s="202"/>
      <c r="AE351" s="94" t="e">
        <f aca="false" t="array" ref="AE351:AK351">_xlfn.torow(_xlfn.unique(_xlfn._xlws.filter(cat_table[Subsector],$E351=cat_table[Sector],"")))</f>
        <v>#NAME?</v>
      </c>
      <c r="AF351" s="94" t="e">
        <v>#NAME?</v>
      </c>
      <c r="AG351" s="94" t="e">
        <v>#NAME?</v>
      </c>
      <c r="AH351" s="94" t="e">
        <v>#NAME?</v>
      </c>
      <c r="AI351" s="94" t="e">
        <v>#NAME?</v>
      </c>
      <c r="AJ351" s="94" t="e">
        <v>#NAME?</v>
      </c>
      <c r="AK351" s="94" t="e">
        <v>#NAME?</v>
      </c>
      <c r="AO351" s="94" t="e">
        <f aca="false" t="array" ref="AO351:AT351">_xlfn.torow(_xlfn.unique(_xlfn._xlws.filter(cat_table[Sub-subsector],($E351=cat_table[Sector])*($F351=cat_table[Subsector]),"")))</f>
        <v>#NAME?</v>
      </c>
      <c r="AP351" s="94" t="e">
        <v>#NAME?</v>
      </c>
      <c r="AQ351" s="94" t="e">
        <v>#NAME?</v>
      </c>
      <c r="AR351" s="94" t="e">
        <v>#NAME?</v>
      </c>
      <c r="AS351" s="94" t="e">
        <v>#NAME?</v>
      </c>
      <c r="AT351" s="94" t="e">
        <v>#NAME?</v>
      </c>
    </row>
    <row r="352" customFormat="false" ht="38.25" hidden="false" customHeight="true" outlineLevel="0" collapsed="false">
      <c r="A352" s="62" t="s">
        <v>8080</v>
      </c>
      <c r="B352" s="20" t="str">
        <f aca="false">INDEX(Table2[], MATCH(L352, Location_ID!$D$2:$D$648, 0), 1)</f>
        <v>2c9a7032-2bfc-46b9-ad87-3f17170713c5</v>
      </c>
      <c r="C352" s="62" t="s">
        <v>867</v>
      </c>
      <c r="D352" s="181" t="s">
        <v>354</v>
      </c>
      <c r="E352" s="62" t="s">
        <v>7134</v>
      </c>
      <c r="F352" s="62" t="s">
        <v>7135</v>
      </c>
      <c r="G352" s="62" t="s">
        <v>8068</v>
      </c>
      <c r="H352" s="200"/>
      <c r="I352" s="62" t="s">
        <v>8069</v>
      </c>
      <c r="J352" s="62" t="s">
        <v>8081</v>
      </c>
      <c r="K352" s="62" t="s">
        <v>7120</v>
      </c>
      <c r="L352" s="62" t="s">
        <v>1884</v>
      </c>
      <c r="M352" s="62" t="s">
        <v>7132</v>
      </c>
      <c r="N352" s="62"/>
      <c r="O352" s="62" t="s">
        <v>8075</v>
      </c>
      <c r="P352" s="62" t="n">
        <v>1975</v>
      </c>
      <c r="Q352" s="62" t="n">
        <v>1975</v>
      </c>
      <c r="R352" s="62" t="n">
        <v>1</v>
      </c>
      <c r="S352" s="62" t="s">
        <v>7112</v>
      </c>
      <c r="T352" s="218" t="n">
        <v>2.643</v>
      </c>
      <c r="U352" s="62"/>
      <c r="V352" s="62"/>
      <c r="W352" s="62" t="s">
        <v>8072</v>
      </c>
      <c r="X352" s="200"/>
      <c r="Y352" s="200"/>
      <c r="Z352" s="200" t="n">
        <v>0</v>
      </c>
      <c r="AA352" s="202"/>
      <c r="AE352" s="94" t="e">
        <f aca="false" t="array" ref="AE352:AK352">_xlfn.torow(_xlfn.unique(_xlfn._xlws.filter(cat_table[Subsector],$E352=cat_table[Sector],"")))</f>
        <v>#NAME?</v>
      </c>
      <c r="AF352" s="94" t="e">
        <v>#NAME?</v>
      </c>
      <c r="AG352" s="94" t="e">
        <v>#NAME?</v>
      </c>
      <c r="AH352" s="94" t="e">
        <v>#NAME?</v>
      </c>
      <c r="AI352" s="94" t="e">
        <v>#NAME?</v>
      </c>
      <c r="AJ352" s="94" t="e">
        <v>#NAME?</v>
      </c>
      <c r="AK352" s="94" t="e">
        <v>#NAME?</v>
      </c>
      <c r="AO352" s="94" t="e">
        <f aca="false" t="array" ref="AO352:AT352">_xlfn.torow(_xlfn.unique(_xlfn._xlws.filter(cat_table[Sub-subsector],($E352=cat_table[Sector])*($F352=cat_table[Subsector]),"")))</f>
        <v>#NAME?</v>
      </c>
      <c r="AP352" s="94" t="e">
        <v>#NAME?</v>
      </c>
      <c r="AQ352" s="94" t="e">
        <v>#NAME?</v>
      </c>
      <c r="AR352" s="94" t="e">
        <v>#NAME?</v>
      </c>
      <c r="AS352" s="94" t="e">
        <v>#NAME?</v>
      </c>
      <c r="AT352" s="94" t="e">
        <v>#NAME?</v>
      </c>
    </row>
    <row r="353" customFormat="false" ht="38.25" hidden="false" customHeight="true" outlineLevel="0" collapsed="false">
      <c r="A353" s="62" t="s">
        <v>8082</v>
      </c>
      <c r="B353" s="20" t="str">
        <f aca="false">INDEX(Table2[], MATCH(L353, Location_ID!$D$2:$D$648, 0), 1)</f>
        <v>2c9a7032-2bfc-46b9-ad87-3f17170713c5</v>
      </c>
      <c r="C353" s="62" t="s">
        <v>867</v>
      </c>
      <c r="D353" s="181" t="s">
        <v>354</v>
      </c>
      <c r="E353" s="62" t="s">
        <v>7134</v>
      </c>
      <c r="F353" s="62" t="s">
        <v>7135</v>
      </c>
      <c r="G353" s="62" t="s">
        <v>8068</v>
      </c>
      <c r="H353" s="200"/>
      <c r="I353" s="62" t="s">
        <v>8069</v>
      </c>
      <c r="J353" s="62" t="s">
        <v>8083</v>
      </c>
      <c r="K353" s="62" t="s">
        <v>7120</v>
      </c>
      <c r="L353" s="62" t="s">
        <v>1884</v>
      </c>
      <c r="M353" s="62" t="s">
        <v>7132</v>
      </c>
      <c r="N353" s="62"/>
      <c r="O353" s="62" t="s">
        <v>8075</v>
      </c>
      <c r="P353" s="62" t="n">
        <v>1975</v>
      </c>
      <c r="Q353" s="62" t="n">
        <v>1975</v>
      </c>
      <c r="R353" s="62" t="n">
        <v>1</v>
      </c>
      <c r="S353" s="62" t="s">
        <v>7112</v>
      </c>
      <c r="T353" s="218" t="n">
        <v>2.695</v>
      </c>
      <c r="U353" s="62"/>
      <c r="V353" s="62"/>
      <c r="W353" s="62" t="s">
        <v>8072</v>
      </c>
      <c r="X353" s="200"/>
      <c r="Y353" s="200"/>
      <c r="Z353" s="200" t="n">
        <v>0</v>
      </c>
      <c r="AA353" s="202"/>
      <c r="AE353" s="94" t="e">
        <f aca="false" t="array" ref="AE353:AK353">_xlfn.torow(_xlfn.unique(_xlfn._xlws.filter(cat_table[Subsector],$E353=cat_table[Sector],"")))</f>
        <v>#NAME?</v>
      </c>
      <c r="AF353" s="94" t="e">
        <v>#NAME?</v>
      </c>
      <c r="AG353" s="94" t="e">
        <v>#NAME?</v>
      </c>
      <c r="AH353" s="94" t="e">
        <v>#NAME?</v>
      </c>
      <c r="AI353" s="94" t="e">
        <v>#NAME?</v>
      </c>
      <c r="AJ353" s="94" t="e">
        <v>#NAME?</v>
      </c>
      <c r="AK353" s="94" t="e">
        <v>#NAME?</v>
      </c>
      <c r="AO353" s="94" t="e">
        <f aca="false" t="array" ref="AO353:AT353">_xlfn.torow(_xlfn.unique(_xlfn._xlws.filter(cat_table[Sub-subsector],($E353=cat_table[Sector])*($F353=cat_table[Subsector]),"")))</f>
        <v>#NAME?</v>
      </c>
      <c r="AP353" s="94" t="e">
        <v>#NAME?</v>
      </c>
      <c r="AQ353" s="94" t="e">
        <v>#NAME?</v>
      </c>
      <c r="AR353" s="94" t="e">
        <v>#NAME?</v>
      </c>
      <c r="AS353" s="94" t="e">
        <v>#NAME?</v>
      </c>
      <c r="AT353" s="94" t="e">
        <v>#NAME?</v>
      </c>
    </row>
    <row r="354" customFormat="false" ht="38.25" hidden="false" customHeight="true" outlineLevel="0" collapsed="false">
      <c r="A354" s="62" t="s">
        <v>8084</v>
      </c>
      <c r="B354" s="20" t="str">
        <f aca="false">INDEX(Table2[], MATCH(L354, Location_ID!$D$2:$D$648, 0), 1)</f>
        <v>2c9a7032-2bfc-46b9-ad87-3f17170713c5</v>
      </c>
      <c r="C354" s="62" t="s">
        <v>867</v>
      </c>
      <c r="D354" s="181" t="s">
        <v>354</v>
      </c>
      <c r="E354" s="62" t="s">
        <v>7134</v>
      </c>
      <c r="F354" s="62" t="s">
        <v>7135</v>
      </c>
      <c r="G354" s="62" t="s">
        <v>8068</v>
      </c>
      <c r="H354" s="200"/>
      <c r="I354" s="62" t="s">
        <v>8069</v>
      </c>
      <c r="J354" s="62" t="s">
        <v>8085</v>
      </c>
      <c r="K354" s="62" t="s">
        <v>7120</v>
      </c>
      <c r="L354" s="62" t="s">
        <v>1884</v>
      </c>
      <c r="M354" s="62" t="s">
        <v>7132</v>
      </c>
      <c r="N354" s="62"/>
      <c r="O354" s="62" t="s">
        <v>8075</v>
      </c>
      <c r="P354" s="62" t="n">
        <v>1975</v>
      </c>
      <c r="Q354" s="62" t="n">
        <v>1975</v>
      </c>
      <c r="R354" s="62" t="n">
        <v>1</v>
      </c>
      <c r="S354" s="62" t="s">
        <v>7112</v>
      </c>
      <c r="T354" s="217" t="n">
        <v>3.101</v>
      </c>
      <c r="U354" s="62"/>
      <c r="V354" s="62"/>
      <c r="W354" s="62" t="s">
        <v>8072</v>
      </c>
      <c r="X354" s="200"/>
      <c r="Y354" s="200"/>
      <c r="Z354" s="200" t="n">
        <v>0</v>
      </c>
      <c r="AA354" s="202"/>
      <c r="AE354" s="94" t="e">
        <f aca="false" t="array" ref="AE354:AK354">_xlfn.torow(_xlfn.unique(_xlfn._xlws.filter(cat_table[Subsector],$E354=cat_table[Sector],"")))</f>
        <v>#NAME?</v>
      </c>
      <c r="AF354" s="94" t="e">
        <v>#NAME?</v>
      </c>
      <c r="AG354" s="94" t="e">
        <v>#NAME?</v>
      </c>
      <c r="AH354" s="94" t="e">
        <v>#NAME?</v>
      </c>
      <c r="AI354" s="94" t="e">
        <v>#NAME?</v>
      </c>
      <c r="AJ354" s="94" t="e">
        <v>#NAME?</v>
      </c>
      <c r="AK354" s="94" t="e">
        <v>#NAME?</v>
      </c>
      <c r="AO354" s="94" t="e">
        <f aca="false" t="array" ref="AO354:AT354">_xlfn.torow(_xlfn.unique(_xlfn._xlws.filter(cat_table[Sub-subsector],($E354=cat_table[Sector])*($F354=cat_table[Subsector]),"")))</f>
        <v>#NAME?</v>
      </c>
      <c r="AP354" s="94" t="e">
        <v>#NAME?</v>
      </c>
      <c r="AQ354" s="94" t="e">
        <v>#NAME?</v>
      </c>
      <c r="AR354" s="94" t="e">
        <v>#NAME?</v>
      </c>
      <c r="AS354" s="94" t="e">
        <v>#NAME?</v>
      </c>
      <c r="AT354" s="94" t="e">
        <v>#NAME?</v>
      </c>
    </row>
    <row r="355" customFormat="false" ht="38.25" hidden="false" customHeight="true" outlineLevel="0" collapsed="false">
      <c r="A355" s="193" t="s">
        <v>8086</v>
      </c>
      <c r="B355" s="20" t="str">
        <f aca="false">INDEX(Table2[], MATCH(L355, Location_ID!$D$2:$D$648, 0), 1)</f>
        <v>403eb88a-0eaa-49b0-98be-c34b6b9444bf</v>
      </c>
      <c r="C355" s="193" t="s">
        <v>837</v>
      </c>
      <c r="D355" s="195" t="s">
        <v>354</v>
      </c>
      <c r="E355" s="193" t="s">
        <v>7134</v>
      </c>
      <c r="F355" s="193" t="s">
        <v>7135</v>
      </c>
      <c r="G355" s="193" t="s">
        <v>8068</v>
      </c>
      <c r="H355" s="196"/>
      <c r="I355" s="193" t="s">
        <v>8069</v>
      </c>
      <c r="J355" s="193" t="s">
        <v>8087</v>
      </c>
      <c r="K355" s="193" t="s">
        <v>7120</v>
      </c>
      <c r="L355" s="193" t="s">
        <v>1753</v>
      </c>
      <c r="M355" s="193" t="s">
        <v>7132</v>
      </c>
      <c r="N355" s="193"/>
      <c r="O355" s="193" t="s">
        <v>8088</v>
      </c>
      <c r="P355" s="219" t="n">
        <v>34335</v>
      </c>
      <c r="Q355" s="219" t="n">
        <v>34699</v>
      </c>
      <c r="R355" s="193"/>
      <c r="S355" s="193" t="s">
        <v>7122</v>
      </c>
      <c r="T355" s="220" t="n">
        <v>2210000</v>
      </c>
      <c r="U355" s="193"/>
      <c r="V355" s="193"/>
      <c r="W355" s="193" t="s">
        <v>8089</v>
      </c>
      <c r="X355" s="196"/>
      <c r="Y355" s="196"/>
      <c r="Z355" s="196" t="n">
        <v>1</v>
      </c>
      <c r="AA355" s="193"/>
      <c r="AE355" s="94" t="e">
        <f aca="false" t="array" ref="AE355:AK355">_xlfn.torow(_xlfn.unique(_xlfn._xlws.filter(cat_table[Subsector],$E355=cat_table[Sector],"")))</f>
        <v>#NAME?</v>
      </c>
      <c r="AF355" s="94" t="e">
        <v>#NAME?</v>
      </c>
      <c r="AG355" s="94" t="e">
        <v>#NAME?</v>
      </c>
      <c r="AH355" s="94" t="e">
        <v>#NAME?</v>
      </c>
      <c r="AI355" s="94" t="e">
        <v>#NAME?</v>
      </c>
      <c r="AJ355" s="94" t="e">
        <v>#NAME?</v>
      </c>
      <c r="AK355" s="94" t="e">
        <v>#NAME?</v>
      </c>
      <c r="AO355" s="94" t="e">
        <f aca="false" t="array" ref="AO355:AT355">_xlfn.torow(_xlfn.unique(_xlfn._xlws.filter(cat_table[Sub-subsector],($E355=cat_table[Sector])*($F355=cat_table[Subsector]),"")))</f>
        <v>#NAME?</v>
      </c>
      <c r="AP355" s="94" t="e">
        <v>#NAME?</v>
      </c>
      <c r="AQ355" s="94" t="e">
        <v>#NAME?</v>
      </c>
      <c r="AR355" s="94" t="e">
        <v>#NAME?</v>
      </c>
      <c r="AS355" s="94" t="e">
        <v>#NAME?</v>
      </c>
      <c r="AT355" s="94" t="e">
        <v>#NAME?</v>
      </c>
    </row>
    <row r="356" customFormat="false" ht="38.25" hidden="false" customHeight="true" outlineLevel="0" collapsed="false">
      <c r="A356" s="193" t="s">
        <v>8090</v>
      </c>
      <c r="B356" s="20" t="str">
        <f aca="false">INDEX(Table2[], MATCH(L356, Location_ID!$D$2:$D$648, 0), 1)</f>
        <v>403eb88a-0eaa-49b0-98be-c34b6b9444bf</v>
      </c>
      <c r="C356" s="193" t="s">
        <v>837</v>
      </c>
      <c r="D356" s="195" t="s">
        <v>354</v>
      </c>
      <c r="E356" s="193" t="s">
        <v>7134</v>
      </c>
      <c r="F356" s="193" t="s">
        <v>7135</v>
      </c>
      <c r="G356" s="193" t="s">
        <v>8068</v>
      </c>
      <c r="H356" s="196"/>
      <c r="I356" s="193" t="s">
        <v>8069</v>
      </c>
      <c r="J356" s="193" t="s">
        <v>8087</v>
      </c>
      <c r="K356" s="193" t="s">
        <v>7120</v>
      </c>
      <c r="L356" s="193" t="s">
        <v>1753</v>
      </c>
      <c r="M356" s="193" t="s">
        <v>7132</v>
      </c>
      <c r="N356" s="193"/>
      <c r="O356" s="193" t="s">
        <v>8088</v>
      </c>
      <c r="P356" s="219" t="n">
        <v>38353</v>
      </c>
      <c r="Q356" s="219" t="n">
        <v>38717</v>
      </c>
      <c r="R356" s="193"/>
      <c r="S356" s="193" t="s">
        <v>7122</v>
      </c>
      <c r="T356" s="220" t="n">
        <v>55800000</v>
      </c>
      <c r="U356" s="193"/>
      <c r="V356" s="193"/>
      <c r="W356" s="193" t="s">
        <v>8089</v>
      </c>
      <c r="X356" s="196"/>
      <c r="Y356" s="196"/>
      <c r="Z356" s="196" t="n">
        <v>1</v>
      </c>
      <c r="AA356" s="193"/>
      <c r="AE356" s="94" t="e">
        <f aca="false" t="array" ref="AE356:AK356">_xlfn.torow(_xlfn.unique(_xlfn._xlws.filter(cat_table[Subsector],$E356=cat_table[Sector],"")))</f>
        <v>#NAME?</v>
      </c>
      <c r="AF356" s="94" t="e">
        <v>#NAME?</v>
      </c>
      <c r="AG356" s="94" t="e">
        <v>#NAME?</v>
      </c>
      <c r="AH356" s="94" t="e">
        <v>#NAME?</v>
      </c>
      <c r="AI356" s="94" t="e">
        <v>#NAME?</v>
      </c>
      <c r="AJ356" s="94" t="e">
        <v>#NAME?</v>
      </c>
      <c r="AK356" s="94" t="e">
        <v>#NAME?</v>
      </c>
      <c r="AO356" s="94" t="e">
        <f aca="false" t="array" ref="AO356:AT356">_xlfn.torow(_xlfn.unique(_xlfn._xlws.filter(cat_table[Sub-subsector],($E356=cat_table[Sector])*($F356=cat_table[Subsector]),"")))</f>
        <v>#NAME?</v>
      </c>
      <c r="AP356" s="94" t="e">
        <v>#NAME?</v>
      </c>
      <c r="AQ356" s="94" t="e">
        <v>#NAME?</v>
      </c>
      <c r="AR356" s="94" t="e">
        <v>#NAME?</v>
      </c>
      <c r="AS356" s="94" t="e">
        <v>#NAME?</v>
      </c>
      <c r="AT356" s="94" t="e">
        <v>#NAME?</v>
      </c>
    </row>
    <row r="357" customFormat="false" ht="38.25" hidden="false" customHeight="true" outlineLevel="0" collapsed="false">
      <c r="A357" s="62" t="s">
        <v>8091</v>
      </c>
      <c r="B357" s="20" t="str">
        <f aca="false">INDEX(Table2[], MATCH(L357, Location_ID!$D$2:$D$648, 0), 1)</f>
        <v>d8990385-519a-476a-842f-0015b684e564</v>
      </c>
      <c r="C357" s="62" t="s">
        <v>774</v>
      </c>
      <c r="D357" s="181" t="s">
        <v>354</v>
      </c>
      <c r="E357" s="62" t="s">
        <v>7134</v>
      </c>
      <c r="F357" s="62" t="s">
        <v>7135</v>
      </c>
      <c r="G357" s="62" t="s">
        <v>8068</v>
      </c>
      <c r="H357" s="200"/>
      <c r="I357" s="62" t="s">
        <v>8069</v>
      </c>
      <c r="J357" s="62" t="s">
        <v>8092</v>
      </c>
      <c r="K357" s="62" t="s">
        <v>7120</v>
      </c>
      <c r="L357" s="62" t="s">
        <v>1886</v>
      </c>
      <c r="M357" s="62" t="s">
        <v>7132</v>
      </c>
      <c r="N357" s="62"/>
      <c r="O357" s="62" t="s">
        <v>8093</v>
      </c>
      <c r="P357" s="62" t="n">
        <v>2010</v>
      </c>
      <c r="Q357" s="62" t="n">
        <v>2010</v>
      </c>
      <c r="R357" s="62" t="n">
        <v>1</v>
      </c>
      <c r="S357" s="62" t="s">
        <v>7122</v>
      </c>
      <c r="T357" s="62" t="n">
        <v>134.73</v>
      </c>
      <c r="U357" s="62"/>
      <c r="V357" s="62"/>
      <c r="W357" s="62" t="s">
        <v>8094</v>
      </c>
      <c r="X357" s="200"/>
      <c r="Y357" s="200"/>
      <c r="Z357" s="200" t="n">
        <v>0</v>
      </c>
      <c r="AA357" s="202"/>
      <c r="AE357" s="94" t="e">
        <f aca="false" t="array" ref="AE357:AK357">_xlfn.torow(_xlfn.unique(_xlfn._xlws.filter(cat_table[Subsector],$E357=cat_table[Sector],"")))</f>
        <v>#NAME?</v>
      </c>
      <c r="AF357" s="94" t="e">
        <v>#NAME?</v>
      </c>
      <c r="AG357" s="94" t="e">
        <v>#NAME?</v>
      </c>
      <c r="AH357" s="94" t="e">
        <v>#NAME?</v>
      </c>
      <c r="AI357" s="94" t="e">
        <v>#NAME?</v>
      </c>
      <c r="AJ357" s="94" t="e">
        <v>#NAME?</v>
      </c>
      <c r="AK357" s="94" t="e">
        <v>#NAME?</v>
      </c>
      <c r="AO357" s="94" t="e">
        <f aca="false" t="array" ref="AO357:AT357">_xlfn.torow(_xlfn.unique(_xlfn._xlws.filter(cat_table[Sub-subsector],($E357=cat_table[Sector])*($F357=cat_table[Subsector]),"")))</f>
        <v>#NAME?</v>
      </c>
      <c r="AP357" s="94" t="e">
        <v>#NAME?</v>
      </c>
      <c r="AQ357" s="94" t="e">
        <v>#NAME?</v>
      </c>
      <c r="AR357" s="94" t="e">
        <v>#NAME?</v>
      </c>
      <c r="AS357" s="94" t="e">
        <v>#NAME?</v>
      </c>
      <c r="AT357" s="94" t="e">
        <v>#NAME?</v>
      </c>
    </row>
    <row r="358" customFormat="false" ht="38.25" hidden="false" customHeight="true" outlineLevel="0" collapsed="false">
      <c r="A358" s="62" t="s">
        <v>8095</v>
      </c>
      <c r="B358" s="20" t="str">
        <f aca="false">INDEX(Table2[], MATCH(L358, Location_ID!$D$2:$D$648, 0), 1)</f>
        <v>d8990385-519a-476a-842f-0015b684e564</v>
      </c>
      <c r="C358" s="62" t="s">
        <v>774</v>
      </c>
      <c r="D358" s="181" t="s">
        <v>354</v>
      </c>
      <c r="E358" s="62" t="s">
        <v>7134</v>
      </c>
      <c r="F358" s="62" t="s">
        <v>7135</v>
      </c>
      <c r="G358" s="62" t="s">
        <v>8068</v>
      </c>
      <c r="H358" s="200"/>
      <c r="I358" s="62" t="s">
        <v>8069</v>
      </c>
      <c r="J358" s="62" t="s">
        <v>8092</v>
      </c>
      <c r="K358" s="62" t="s">
        <v>7120</v>
      </c>
      <c r="L358" s="62" t="s">
        <v>1886</v>
      </c>
      <c r="M358" s="62" t="s">
        <v>7132</v>
      </c>
      <c r="N358" s="62"/>
      <c r="O358" s="62" t="s">
        <v>8096</v>
      </c>
      <c r="P358" s="62" t="n">
        <v>2010</v>
      </c>
      <c r="Q358" s="62" t="n">
        <v>2010</v>
      </c>
      <c r="R358" s="62" t="n">
        <v>1</v>
      </c>
      <c r="S358" s="62" t="s">
        <v>7122</v>
      </c>
      <c r="T358" s="62" t="n">
        <v>329.46</v>
      </c>
      <c r="U358" s="62"/>
      <c r="V358" s="62"/>
      <c r="W358" s="62" t="s">
        <v>8094</v>
      </c>
      <c r="X358" s="200"/>
      <c r="Y358" s="200"/>
      <c r="Z358" s="200" t="n">
        <v>0</v>
      </c>
      <c r="AA358" s="202"/>
      <c r="AE358" s="94" t="e">
        <f aca="false" t="array" ref="AE358:AK358">_xlfn.torow(_xlfn.unique(_xlfn._xlws.filter(cat_table[Subsector],$E358=cat_table[Sector],"")))</f>
        <v>#NAME?</v>
      </c>
      <c r="AF358" s="94" t="e">
        <v>#NAME?</v>
      </c>
      <c r="AG358" s="94" t="e">
        <v>#NAME?</v>
      </c>
      <c r="AH358" s="94" t="e">
        <v>#NAME?</v>
      </c>
      <c r="AI358" s="94" t="e">
        <v>#NAME?</v>
      </c>
      <c r="AJ358" s="94" t="e">
        <v>#NAME?</v>
      </c>
      <c r="AK358" s="94" t="e">
        <v>#NAME?</v>
      </c>
      <c r="AO358" s="94" t="e">
        <f aca="false" t="array" ref="AO358:AT358">_xlfn.torow(_xlfn.unique(_xlfn._xlws.filter(cat_table[Sub-subsector],($E358=cat_table[Sector])*($F358=cat_table[Subsector]),"")))</f>
        <v>#NAME?</v>
      </c>
      <c r="AP358" s="94" t="e">
        <v>#NAME?</v>
      </c>
      <c r="AQ358" s="94" t="e">
        <v>#NAME?</v>
      </c>
      <c r="AR358" s="94" t="e">
        <v>#NAME?</v>
      </c>
      <c r="AS358" s="94" t="e">
        <v>#NAME?</v>
      </c>
      <c r="AT358" s="94" t="e">
        <v>#NAME?</v>
      </c>
    </row>
    <row r="359" customFormat="false" ht="38.25" hidden="false" customHeight="true" outlineLevel="0" collapsed="false">
      <c r="A359" s="62" t="s">
        <v>8097</v>
      </c>
      <c r="B359" s="20" t="str">
        <f aca="false">INDEX(Table2[], MATCH(L359, Location_ID!$D$2:$D$648, 0), 1)</f>
        <v>d8990385-519a-476a-842f-0015b684e564</v>
      </c>
      <c r="C359" s="62" t="s">
        <v>774</v>
      </c>
      <c r="D359" s="181" t="s">
        <v>354</v>
      </c>
      <c r="E359" s="62" t="s">
        <v>7134</v>
      </c>
      <c r="F359" s="62" t="s">
        <v>7135</v>
      </c>
      <c r="G359" s="62" t="s">
        <v>8068</v>
      </c>
      <c r="H359" s="200"/>
      <c r="I359" s="62" t="s">
        <v>8069</v>
      </c>
      <c r="J359" s="62" t="s">
        <v>8092</v>
      </c>
      <c r="K359" s="62" t="s">
        <v>7120</v>
      </c>
      <c r="L359" s="62" t="s">
        <v>1886</v>
      </c>
      <c r="M359" s="62" t="s">
        <v>7132</v>
      </c>
      <c r="N359" s="62"/>
      <c r="O359" s="62" t="s">
        <v>8098</v>
      </c>
      <c r="P359" s="62" t="n">
        <v>2010</v>
      </c>
      <c r="Q359" s="62" t="n">
        <v>2010</v>
      </c>
      <c r="R359" s="62" t="n">
        <v>1</v>
      </c>
      <c r="S359" s="62" t="s">
        <v>7122</v>
      </c>
      <c r="T359" s="62" t="n">
        <v>98.8</v>
      </c>
      <c r="U359" s="62"/>
      <c r="V359" s="62"/>
      <c r="W359" s="62" t="s">
        <v>8094</v>
      </c>
      <c r="X359" s="200"/>
      <c r="Y359" s="200"/>
      <c r="Z359" s="200" t="n">
        <v>0</v>
      </c>
      <c r="AA359" s="202"/>
      <c r="AE359" s="94" t="e">
        <f aca="false" t="array" ref="AE359:AK359">_xlfn.torow(_xlfn.unique(_xlfn._xlws.filter(cat_table[Subsector],$E359=cat_table[Sector],"")))</f>
        <v>#NAME?</v>
      </c>
      <c r="AF359" s="94" t="e">
        <v>#NAME?</v>
      </c>
      <c r="AG359" s="94" t="e">
        <v>#NAME?</v>
      </c>
      <c r="AH359" s="94" t="e">
        <v>#NAME?</v>
      </c>
      <c r="AI359" s="94" t="e">
        <v>#NAME?</v>
      </c>
      <c r="AJ359" s="94" t="e">
        <v>#NAME?</v>
      </c>
      <c r="AK359" s="94" t="e">
        <v>#NAME?</v>
      </c>
      <c r="AO359" s="94" t="e">
        <f aca="false" t="array" ref="AO359:AT359">_xlfn.torow(_xlfn.unique(_xlfn._xlws.filter(cat_table[Sub-subsector],($E359=cat_table[Sector])*($F359=cat_table[Subsector]),"")))</f>
        <v>#NAME?</v>
      </c>
      <c r="AP359" s="94" t="e">
        <v>#NAME?</v>
      </c>
      <c r="AQ359" s="94" t="e">
        <v>#NAME?</v>
      </c>
      <c r="AR359" s="94" t="e">
        <v>#NAME?</v>
      </c>
      <c r="AS359" s="94" t="e">
        <v>#NAME?</v>
      </c>
      <c r="AT359" s="94" t="e">
        <v>#NAME?</v>
      </c>
    </row>
    <row r="360" customFormat="false" ht="38.25" hidden="false" customHeight="true" outlineLevel="0" collapsed="false">
      <c r="A360" s="62" t="s">
        <v>8099</v>
      </c>
      <c r="B360" s="20" t="str">
        <f aca="false">INDEX(Table2[], MATCH(L360, Location_ID!$D$2:$D$648, 0), 1)</f>
        <v>d404c140-5b5a-420e-9034-90a025523000</v>
      </c>
      <c r="C360" s="62" t="s">
        <v>774</v>
      </c>
      <c r="D360" s="181" t="s">
        <v>354</v>
      </c>
      <c r="E360" s="62" t="s">
        <v>7134</v>
      </c>
      <c r="F360" s="62" t="s">
        <v>7135</v>
      </c>
      <c r="G360" s="62" t="s">
        <v>8068</v>
      </c>
      <c r="H360" s="200"/>
      <c r="I360" s="62" t="s">
        <v>8069</v>
      </c>
      <c r="J360" s="62" t="s">
        <v>8092</v>
      </c>
      <c r="K360" s="62" t="s">
        <v>7120</v>
      </c>
      <c r="L360" s="62" t="s">
        <v>1890</v>
      </c>
      <c r="M360" s="62" t="s">
        <v>7132</v>
      </c>
      <c r="N360" s="62"/>
      <c r="O360" s="62" t="s">
        <v>8100</v>
      </c>
      <c r="P360" s="62" t="n">
        <v>2010</v>
      </c>
      <c r="Q360" s="62" t="n">
        <v>2010</v>
      </c>
      <c r="R360" s="62"/>
      <c r="S360" s="62" t="s">
        <v>7117</v>
      </c>
      <c r="T360" s="217" t="n">
        <v>1498.36</v>
      </c>
      <c r="U360" s="221" t="n">
        <v>1497.9041</v>
      </c>
      <c r="V360" s="221" t="n">
        <v>1498.0959</v>
      </c>
      <c r="W360" s="62" t="s">
        <v>8094</v>
      </c>
      <c r="X360" s="200"/>
      <c r="Y360" s="200"/>
      <c r="Z360" s="200" t="n">
        <v>1</v>
      </c>
      <c r="AA360" s="202"/>
      <c r="AE360" s="94" t="e">
        <f aca="false" t="array" ref="AE360:AK360">_xlfn.torow(_xlfn.unique(_xlfn._xlws.filter(cat_table[Subsector],$E360=cat_table[Sector],"")))</f>
        <v>#NAME?</v>
      </c>
      <c r="AF360" s="94" t="e">
        <v>#NAME?</v>
      </c>
      <c r="AG360" s="94" t="e">
        <v>#NAME?</v>
      </c>
      <c r="AH360" s="94" t="e">
        <v>#NAME?</v>
      </c>
      <c r="AI360" s="94" t="e">
        <v>#NAME?</v>
      </c>
      <c r="AJ360" s="94" t="e">
        <v>#NAME?</v>
      </c>
      <c r="AK360" s="94" t="e">
        <v>#NAME?</v>
      </c>
      <c r="AO360" s="94" t="e">
        <f aca="false" t="array" ref="AO360:AT360">_xlfn.torow(_xlfn.unique(_xlfn._xlws.filter(cat_table[Sub-subsector],($E360=cat_table[Sector])*($F360=cat_table[Subsector]),"")))</f>
        <v>#NAME?</v>
      </c>
      <c r="AP360" s="94" t="e">
        <v>#NAME?</v>
      </c>
      <c r="AQ360" s="94" t="e">
        <v>#NAME?</v>
      </c>
      <c r="AR360" s="94" t="e">
        <v>#NAME?</v>
      </c>
      <c r="AS360" s="94" t="e">
        <v>#NAME?</v>
      </c>
      <c r="AT360" s="94" t="e">
        <v>#NAME?</v>
      </c>
    </row>
    <row r="361" customFormat="false" ht="38.25" hidden="false" customHeight="true" outlineLevel="0" collapsed="false">
      <c r="A361" s="62" t="s">
        <v>8101</v>
      </c>
      <c r="B361" s="20" t="str">
        <f aca="false">INDEX(Table2[], MATCH(L361, Location_ID!$D$2:$D$648, 0), 1)</f>
        <v>d8990385-519a-476a-842f-0015b684e564</v>
      </c>
      <c r="C361" s="62" t="s">
        <v>774</v>
      </c>
      <c r="D361" s="181" t="s">
        <v>354</v>
      </c>
      <c r="E361" s="62" t="s">
        <v>7134</v>
      </c>
      <c r="F361" s="62" t="s">
        <v>7135</v>
      </c>
      <c r="G361" s="62" t="s">
        <v>8068</v>
      </c>
      <c r="H361" s="200"/>
      <c r="I361" s="62" t="s">
        <v>8069</v>
      </c>
      <c r="J361" s="62" t="s">
        <v>8092</v>
      </c>
      <c r="K361" s="62" t="s">
        <v>7120</v>
      </c>
      <c r="L361" s="62" t="s">
        <v>1886</v>
      </c>
      <c r="M361" s="62" t="s">
        <v>7132</v>
      </c>
      <c r="N361" s="62"/>
      <c r="O361" s="62" t="s">
        <v>8102</v>
      </c>
      <c r="P361" s="62" t="n">
        <v>2010</v>
      </c>
      <c r="Q361" s="62" t="n">
        <v>2010</v>
      </c>
      <c r="R361" s="62"/>
      <c r="S361" s="62" t="s">
        <v>7117</v>
      </c>
      <c r="T361" s="62" t="n">
        <v>867.49</v>
      </c>
      <c r="U361" s="221" t="n">
        <v>867.4199</v>
      </c>
      <c r="V361" s="221" t="n">
        <v>867.5601</v>
      </c>
      <c r="W361" s="62" t="s">
        <v>8094</v>
      </c>
      <c r="X361" s="200"/>
      <c r="Y361" s="200"/>
      <c r="Z361" s="200" t="n">
        <v>1</v>
      </c>
      <c r="AA361" s="202"/>
      <c r="AE361" s="94" t="e">
        <f aca="false" t="array" ref="AE361:AK361">_xlfn.torow(_xlfn.unique(_xlfn._xlws.filter(cat_table[Subsector],$E361=cat_table[Sector],"")))</f>
        <v>#NAME?</v>
      </c>
      <c r="AF361" s="94" t="e">
        <v>#NAME?</v>
      </c>
      <c r="AG361" s="94" t="e">
        <v>#NAME?</v>
      </c>
      <c r="AH361" s="94" t="e">
        <v>#NAME?</v>
      </c>
      <c r="AI361" s="94" t="e">
        <v>#NAME?</v>
      </c>
      <c r="AJ361" s="94" t="e">
        <v>#NAME?</v>
      </c>
      <c r="AK361" s="94" t="e">
        <v>#NAME?</v>
      </c>
      <c r="AO361" s="94" t="e">
        <f aca="false" t="array" ref="AO361:AT361">_xlfn.torow(_xlfn.unique(_xlfn._xlws.filter(cat_table[Sub-subsector],($E361=cat_table[Sector])*($F361=cat_table[Subsector]),"")))</f>
        <v>#NAME?</v>
      </c>
      <c r="AP361" s="94" t="e">
        <v>#NAME?</v>
      </c>
      <c r="AQ361" s="94" t="e">
        <v>#NAME?</v>
      </c>
      <c r="AR361" s="94" t="e">
        <v>#NAME?</v>
      </c>
      <c r="AS361" s="94" t="e">
        <v>#NAME?</v>
      </c>
      <c r="AT361" s="94" t="e">
        <v>#NAME?</v>
      </c>
    </row>
    <row r="362" customFormat="false" ht="38.25" hidden="false" customHeight="true" outlineLevel="0" collapsed="false">
      <c r="A362" s="193" t="s">
        <v>8103</v>
      </c>
      <c r="B362" s="20" t="str">
        <f aca="false">INDEX(Table2[], MATCH(L362, Location_ID!$D$2:$D$648, 0), 1)</f>
        <v>4c082d4b-baea-4b3d-92cf-eb2072ae73c6</v>
      </c>
      <c r="C362" s="193" t="s">
        <v>821</v>
      </c>
      <c r="D362" s="193" t="s">
        <v>354</v>
      </c>
      <c r="E362" s="193" t="s">
        <v>7134</v>
      </c>
      <c r="F362" s="193" t="s">
        <v>7135</v>
      </c>
      <c r="G362" s="193" t="s">
        <v>7591</v>
      </c>
      <c r="H362" s="196"/>
      <c r="I362" s="193" t="s">
        <v>8104</v>
      </c>
      <c r="J362" s="193" t="s">
        <v>8105</v>
      </c>
      <c r="K362" s="193" t="s">
        <v>7128</v>
      </c>
      <c r="L362" s="193" t="s">
        <v>1780</v>
      </c>
      <c r="M362" s="193" t="s">
        <v>7127</v>
      </c>
      <c r="N362" s="193" t="s">
        <v>8106</v>
      </c>
      <c r="O362" s="193" t="s">
        <v>8107</v>
      </c>
      <c r="P362" s="193" t="n">
        <v>2010</v>
      </c>
      <c r="Q362" s="193" t="n">
        <v>2016</v>
      </c>
      <c r="R362" s="193" t="n">
        <v>498000</v>
      </c>
      <c r="S362" s="193" t="s">
        <v>7117</v>
      </c>
      <c r="T362" s="193" t="n">
        <v>830</v>
      </c>
      <c r="U362" s="193" t="n">
        <v>530</v>
      </c>
      <c r="V362" s="193" t="n">
        <v>1200</v>
      </c>
      <c r="W362" s="193" t="s">
        <v>8108</v>
      </c>
      <c r="X362" s="196" t="s">
        <v>383</v>
      </c>
      <c r="Y362" s="196"/>
      <c r="Z362" s="196" t="n">
        <v>1</v>
      </c>
      <c r="AA362" s="202"/>
      <c r="AE362" s="94" t="e">
        <f aca="false" t="array" ref="AE362:AK362">_xlfn.torow(_xlfn.unique(_xlfn._xlws.filter(cat_table[Subsector],$E362=cat_table[Sector],"")))</f>
        <v>#NAME?</v>
      </c>
      <c r="AF362" s="94" t="e">
        <v>#NAME?</v>
      </c>
      <c r="AG362" s="94" t="e">
        <v>#NAME?</v>
      </c>
      <c r="AH362" s="94" t="e">
        <v>#NAME?</v>
      </c>
      <c r="AI362" s="94" t="e">
        <v>#NAME?</v>
      </c>
      <c r="AJ362" s="94" t="e">
        <v>#NAME?</v>
      </c>
      <c r="AK362" s="94" t="e">
        <v>#NAME?</v>
      </c>
      <c r="AO362" s="94" t="e">
        <f aca="false" t="array" ref="AO362:AT362">_xlfn.torow(_xlfn.unique(_xlfn._xlws.filter(cat_table[Sub-subsector],($E362=cat_table[Sector])*($F362=cat_table[Subsector]),"")))</f>
        <v>#NAME?</v>
      </c>
      <c r="AP362" s="94" t="e">
        <v>#NAME?</v>
      </c>
      <c r="AQ362" s="94" t="e">
        <v>#NAME?</v>
      </c>
      <c r="AR362" s="94" t="e">
        <v>#NAME?</v>
      </c>
      <c r="AS362" s="94" t="e">
        <v>#NAME?</v>
      </c>
      <c r="AT362" s="94" t="e">
        <v>#NAME?</v>
      </c>
    </row>
    <row r="363" customFormat="false" ht="225.35" hidden="false" customHeight="false" outlineLevel="0" collapsed="false">
      <c r="A363" s="193" t="s">
        <v>8109</v>
      </c>
      <c r="B363" s="20" t="str">
        <f aca="false">INDEX(Table2[], MATCH(L363, Location_ID!$D$2:$D$648, 0), 1)</f>
        <v>4c082d4b-baea-4b3d-92cf-eb2072ae73c6</v>
      </c>
      <c r="C363" s="193" t="s">
        <v>821</v>
      </c>
      <c r="D363" s="193" t="s">
        <v>354</v>
      </c>
      <c r="E363" s="193" t="s">
        <v>7134</v>
      </c>
      <c r="F363" s="193" t="s">
        <v>7135</v>
      </c>
      <c r="G363" s="193" t="s">
        <v>7591</v>
      </c>
      <c r="H363" s="196"/>
      <c r="I363" s="193" t="s">
        <v>8104</v>
      </c>
      <c r="J363" s="193" t="s">
        <v>8105</v>
      </c>
      <c r="K363" s="193" t="s">
        <v>7120</v>
      </c>
      <c r="L363" s="193" t="s">
        <v>1780</v>
      </c>
      <c r="M363" s="193" t="s">
        <v>7127</v>
      </c>
      <c r="N363" s="193" t="s">
        <v>8106</v>
      </c>
      <c r="O363" s="193" t="s">
        <v>8110</v>
      </c>
      <c r="P363" s="193" t="n">
        <v>2010</v>
      </c>
      <c r="Q363" s="193" t="n">
        <v>2016</v>
      </c>
      <c r="R363" s="193" t="n">
        <v>1</v>
      </c>
      <c r="S363" s="193" t="s">
        <v>7112</v>
      </c>
      <c r="T363" s="193" t="n">
        <v>1.7</v>
      </c>
      <c r="U363" s="193" t="n">
        <v>10</v>
      </c>
      <c r="V363" s="193" t="n">
        <v>25</v>
      </c>
      <c r="W363" s="193" t="s">
        <v>7141</v>
      </c>
      <c r="X363" s="196" t="s">
        <v>383</v>
      </c>
      <c r="Y363" s="196"/>
      <c r="Z363" s="196" t="n">
        <v>1</v>
      </c>
      <c r="AA363" s="202"/>
      <c r="AE363" s="94" t="e">
        <f aca="false" t="array" ref="AE363:AK363">_xlfn.torow(_xlfn.unique(_xlfn._xlws.filter(cat_table[Subsector],$E363=cat_table[Sector],"")))</f>
        <v>#NAME?</v>
      </c>
      <c r="AF363" s="94" t="e">
        <v>#NAME?</v>
      </c>
      <c r="AG363" s="94" t="e">
        <v>#NAME?</v>
      </c>
      <c r="AH363" s="94" t="e">
        <v>#NAME?</v>
      </c>
      <c r="AI363" s="94" t="e">
        <v>#NAME?</v>
      </c>
      <c r="AJ363" s="94" t="e">
        <v>#NAME?</v>
      </c>
      <c r="AK363" s="94" t="e">
        <v>#NAME?</v>
      </c>
      <c r="AO363" s="94" t="e">
        <f aca="false" t="array" ref="AO363:AT363">_xlfn.torow(_xlfn.unique(_xlfn._xlws.filter(cat_table[Sub-subsector],($E363=cat_table[Sector])*($F363=cat_table[Subsector]),"")))</f>
        <v>#NAME?</v>
      </c>
      <c r="AP363" s="94" t="e">
        <v>#NAME?</v>
      </c>
      <c r="AQ363" s="94" t="e">
        <v>#NAME?</v>
      </c>
      <c r="AR363" s="94" t="e">
        <v>#NAME?</v>
      </c>
      <c r="AS363" s="94" t="e">
        <v>#NAME?</v>
      </c>
      <c r="AT363" s="94" t="e">
        <v>#NAME?</v>
      </c>
    </row>
    <row r="364" customFormat="false" ht="225.35" hidden="false" customHeight="false" outlineLevel="0" collapsed="false">
      <c r="A364" s="222" t="s">
        <v>8111</v>
      </c>
      <c r="B364" s="20" t="str">
        <f aca="false">INDEX(Table2[], MATCH(L364, Location_ID!$D$2:$D$648, 0), 1)</f>
        <v>4c082d4b-baea-4b3d-92cf-eb2072ae73c6</v>
      </c>
      <c r="C364" s="193" t="s">
        <v>821</v>
      </c>
      <c r="D364" s="193" t="s">
        <v>354</v>
      </c>
      <c r="E364" s="193" t="s">
        <v>7134</v>
      </c>
      <c r="F364" s="193" t="s">
        <v>7135</v>
      </c>
      <c r="G364" s="193" t="s">
        <v>7591</v>
      </c>
      <c r="H364" s="196"/>
      <c r="I364" s="193" t="s">
        <v>8104</v>
      </c>
      <c r="J364" s="193" t="s">
        <v>8105</v>
      </c>
      <c r="K364" s="193" t="s">
        <v>7124</v>
      </c>
      <c r="L364" s="193" t="s">
        <v>1780</v>
      </c>
      <c r="M364" s="193" t="s">
        <v>7127</v>
      </c>
      <c r="N364" s="193" t="s">
        <v>8106</v>
      </c>
      <c r="O364" s="193" t="s">
        <v>8112</v>
      </c>
      <c r="P364" s="193" t="n">
        <v>2010</v>
      </c>
      <c r="Q364" s="193" t="n">
        <v>2016</v>
      </c>
      <c r="R364" s="193" t="n">
        <v>13000</v>
      </c>
      <c r="S364" s="193" t="s">
        <v>7122</v>
      </c>
      <c r="T364" s="193" t="n">
        <v>26</v>
      </c>
      <c r="U364" s="193" t="n">
        <v>16</v>
      </c>
      <c r="V364" s="193" t="n">
        <v>34</v>
      </c>
      <c r="W364" s="193" t="s">
        <v>8108</v>
      </c>
      <c r="X364" s="196" t="s">
        <v>383</v>
      </c>
      <c r="Y364" s="196"/>
      <c r="Z364" s="196" t="n">
        <v>1</v>
      </c>
      <c r="AA364" s="202"/>
      <c r="AE364" s="94" t="e">
        <f aca="false" t="array" ref="AE364:AK364">_xlfn.torow(_xlfn.unique(_xlfn._xlws.filter(cat_table[Subsector],$E364=cat_table[Sector],"")))</f>
        <v>#NAME?</v>
      </c>
      <c r="AF364" s="94" t="e">
        <v>#NAME?</v>
      </c>
      <c r="AG364" s="94" t="e">
        <v>#NAME?</v>
      </c>
      <c r="AH364" s="94" t="e">
        <v>#NAME?</v>
      </c>
      <c r="AI364" s="94" t="e">
        <v>#NAME?</v>
      </c>
      <c r="AJ364" s="94" t="e">
        <v>#NAME?</v>
      </c>
      <c r="AK364" s="94" t="e">
        <v>#NAME?</v>
      </c>
      <c r="AO364" s="94" t="e">
        <f aca="false" t="array" ref="AO364:AT364">_xlfn.torow(_xlfn.unique(_xlfn._xlws.filter(cat_table[Sub-subsector],($E364=cat_table[Sector])*($F364=cat_table[Subsector]),"")))</f>
        <v>#NAME?</v>
      </c>
      <c r="AP364" s="94" t="e">
        <v>#NAME?</v>
      </c>
      <c r="AQ364" s="94" t="e">
        <v>#NAME?</v>
      </c>
      <c r="AR364" s="94" t="e">
        <v>#NAME?</v>
      </c>
      <c r="AS364" s="94" t="e">
        <v>#NAME?</v>
      </c>
      <c r="AT364" s="94" t="e">
        <v>#NAME?</v>
      </c>
    </row>
    <row r="365" customFormat="false" ht="225.35" hidden="false" customHeight="false" outlineLevel="0" collapsed="false">
      <c r="A365" s="193" t="s">
        <v>8113</v>
      </c>
      <c r="B365" s="20" t="str">
        <f aca="false">INDEX(Table2[], MATCH(L365, Location_ID!$D$2:$D$648, 0), 1)</f>
        <v>4c082d4b-baea-4b3d-92cf-eb2072ae73c6</v>
      </c>
      <c r="C365" s="193" t="s">
        <v>821</v>
      </c>
      <c r="D365" s="193" t="s">
        <v>354</v>
      </c>
      <c r="E365" s="193" t="s">
        <v>7134</v>
      </c>
      <c r="F365" s="193" t="s">
        <v>7135</v>
      </c>
      <c r="G365" s="193" t="s">
        <v>7591</v>
      </c>
      <c r="H365" s="196"/>
      <c r="I365" s="193" t="s">
        <v>8104</v>
      </c>
      <c r="J365" s="193" t="s">
        <v>8105</v>
      </c>
      <c r="K365" s="193" t="s">
        <v>7124</v>
      </c>
      <c r="L365" s="193" t="s">
        <v>1780</v>
      </c>
      <c r="M365" s="193" t="s">
        <v>7127</v>
      </c>
      <c r="N365" s="193" t="s">
        <v>8106</v>
      </c>
      <c r="O365" s="193" t="s">
        <v>1900</v>
      </c>
      <c r="P365" s="193" t="n">
        <v>2010</v>
      </c>
      <c r="Q365" s="193" t="n">
        <v>2016</v>
      </c>
      <c r="R365" s="193" t="n">
        <v>1</v>
      </c>
      <c r="S365" s="193" t="s">
        <v>7112</v>
      </c>
      <c r="T365" s="193" t="n">
        <v>0.91</v>
      </c>
      <c r="U365" s="193" t="n">
        <v>0.62</v>
      </c>
      <c r="V365" s="193" t="n">
        <v>1.2</v>
      </c>
      <c r="W365" s="193" t="s">
        <v>8108</v>
      </c>
      <c r="X365" s="196" t="s">
        <v>383</v>
      </c>
      <c r="Y365" s="196"/>
      <c r="Z365" s="196" t="n">
        <v>1</v>
      </c>
      <c r="AA365" s="202"/>
      <c r="AE365" s="94" t="e">
        <f aca="false" t="array" ref="AE365:AK365">_xlfn.torow(_xlfn.unique(_xlfn._xlws.filter(cat_table[Subsector],$E365=cat_table[Sector],"")))</f>
        <v>#NAME?</v>
      </c>
      <c r="AF365" s="94" t="e">
        <v>#NAME?</v>
      </c>
      <c r="AG365" s="94" t="e">
        <v>#NAME?</v>
      </c>
      <c r="AH365" s="94" t="e">
        <v>#NAME?</v>
      </c>
      <c r="AI365" s="94" t="e">
        <v>#NAME?</v>
      </c>
      <c r="AJ365" s="94" t="e">
        <v>#NAME?</v>
      </c>
      <c r="AK365" s="94" t="e">
        <v>#NAME?</v>
      </c>
      <c r="AO365" s="94" t="e">
        <f aca="false" t="array" ref="AO365:AT365">_xlfn.torow(_xlfn.unique(_xlfn._xlws.filter(cat_table[Sub-subsector],($E365=cat_table[Sector])*($F365=cat_table[Subsector]),"")))</f>
        <v>#NAME?</v>
      </c>
      <c r="AP365" s="94" t="e">
        <v>#NAME?</v>
      </c>
      <c r="AQ365" s="94" t="e">
        <v>#NAME?</v>
      </c>
      <c r="AR365" s="94" t="e">
        <v>#NAME?</v>
      </c>
      <c r="AS365" s="94" t="e">
        <v>#NAME?</v>
      </c>
      <c r="AT365" s="94" t="e">
        <v>#NAME?</v>
      </c>
    </row>
    <row r="366" customFormat="false" ht="225.35" hidden="false" customHeight="false" outlineLevel="0" collapsed="false">
      <c r="A366" s="193" t="s">
        <v>8114</v>
      </c>
      <c r="B366" s="20" t="str">
        <f aca="false">INDEX(Table2[], MATCH(L366, Location_ID!$D$2:$D$648, 0), 1)</f>
        <v>4c082d4b-baea-4b3d-92cf-eb2072ae73c6</v>
      </c>
      <c r="C366" s="193" t="s">
        <v>821</v>
      </c>
      <c r="D366" s="193" t="s">
        <v>354</v>
      </c>
      <c r="E366" s="193" t="s">
        <v>7134</v>
      </c>
      <c r="F366" s="193" t="s">
        <v>7135</v>
      </c>
      <c r="G366" s="193" t="s">
        <v>7591</v>
      </c>
      <c r="H366" s="196"/>
      <c r="I366" s="193" t="s">
        <v>8104</v>
      </c>
      <c r="J366" s="193" t="s">
        <v>8105</v>
      </c>
      <c r="K366" s="193" t="s">
        <v>7124</v>
      </c>
      <c r="L366" s="193" t="s">
        <v>1780</v>
      </c>
      <c r="M366" s="193" t="s">
        <v>7127</v>
      </c>
      <c r="N366" s="193" t="s">
        <v>8106</v>
      </c>
      <c r="O366" s="193" t="s">
        <v>1906</v>
      </c>
      <c r="P366" s="193" t="n">
        <v>2010</v>
      </c>
      <c r="Q366" s="193" t="n">
        <v>2016</v>
      </c>
      <c r="R366" s="193" t="n">
        <v>1</v>
      </c>
      <c r="S366" s="193" t="s">
        <v>7112</v>
      </c>
      <c r="T366" s="193" t="n">
        <v>2.9</v>
      </c>
      <c r="U366" s="193" t="n">
        <v>1.6</v>
      </c>
      <c r="V366" s="193" t="n">
        <v>3.9</v>
      </c>
      <c r="W366" s="193" t="s">
        <v>8108</v>
      </c>
      <c r="X366" s="196" t="s">
        <v>383</v>
      </c>
      <c r="Y366" s="196"/>
      <c r="Z366" s="196" t="n">
        <v>1</v>
      </c>
      <c r="AA366" s="202"/>
      <c r="AE366" s="94" t="e">
        <f aca="false" t="array" ref="AE366:AK366">_xlfn.torow(_xlfn.unique(_xlfn._xlws.filter(cat_table[Subsector],$E366=cat_table[Sector],"")))</f>
        <v>#NAME?</v>
      </c>
      <c r="AF366" s="94" t="e">
        <v>#NAME?</v>
      </c>
      <c r="AG366" s="94" t="e">
        <v>#NAME?</v>
      </c>
      <c r="AH366" s="94" t="e">
        <v>#NAME?</v>
      </c>
      <c r="AI366" s="94" t="e">
        <v>#NAME?</v>
      </c>
      <c r="AJ366" s="94" t="e">
        <v>#NAME?</v>
      </c>
      <c r="AK366" s="94" t="e">
        <v>#NAME?</v>
      </c>
      <c r="AO366" s="94" t="e">
        <f aca="false" t="array" ref="AO366:AT366">_xlfn.torow(_xlfn.unique(_xlfn._xlws.filter(cat_table[Sub-subsector],($E366=cat_table[Sector])*($F366=cat_table[Subsector]),"")))</f>
        <v>#NAME?</v>
      </c>
      <c r="AP366" s="94" t="e">
        <v>#NAME?</v>
      </c>
      <c r="AQ366" s="94" t="e">
        <v>#NAME?</v>
      </c>
      <c r="AR366" s="94" t="e">
        <v>#NAME?</v>
      </c>
      <c r="AS366" s="94" t="e">
        <v>#NAME?</v>
      </c>
      <c r="AT366" s="94" t="e">
        <v>#NAME?</v>
      </c>
    </row>
    <row r="367" customFormat="false" ht="60.75" hidden="false" customHeight="false" outlineLevel="0" collapsed="false">
      <c r="A367" s="193" t="s">
        <v>8115</v>
      </c>
      <c r="B367" s="20" t="str">
        <f aca="false">INDEX(Table2[], MATCH(L367, Location_ID!$D$2:$D$648, 0), 1)</f>
        <v>ef72bd91-a0e2-4faa-87bb-f48683f868c5</v>
      </c>
      <c r="C367" s="193" t="s">
        <v>821</v>
      </c>
      <c r="D367" s="193" t="s">
        <v>354</v>
      </c>
      <c r="E367" s="193" t="s">
        <v>7134</v>
      </c>
      <c r="F367" s="193" t="s">
        <v>7135</v>
      </c>
      <c r="G367" s="193" t="s">
        <v>7591</v>
      </c>
      <c r="H367" s="196"/>
      <c r="I367" s="193" t="s">
        <v>8116</v>
      </c>
      <c r="J367" s="193" t="s">
        <v>8117</v>
      </c>
      <c r="K367" s="193" t="s">
        <v>7120</v>
      </c>
      <c r="L367" s="193" t="s">
        <v>2201</v>
      </c>
      <c r="M367" s="193" t="s">
        <v>7121</v>
      </c>
      <c r="N367" s="193" t="s">
        <v>8118</v>
      </c>
      <c r="O367" s="193" t="s">
        <v>8119</v>
      </c>
      <c r="P367" s="219" t="n">
        <v>42095</v>
      </c>
      <c r="Q367" s="219" t="n">
        <v>42095</v>
      </c>
      <c r="R367" s="193" t="n">
        <v>1</v>
      </c>
      <c r="S367" s="193" t="s">
        <v>7117</v>
      </c>
      <c r="T367" s="193" t="n">
        <v>0.06</v>
      </c>
      <c r="U367" s="193"/>
      <c r="V367" s="193"/>
      <c r="W367" s="193" t="s">
        <v>7141</v>
      </c>
      <c r="X367" s="196" t="s">
        <v>383</v>
      </c>
      <c r="Y367" s="196"/>
      <c r="Z367" s="196" t="n">
        <v>0</v>
      </c>
      <c r="AA367" s="202"/>
    </row>
    <row r="368" customFormat="false" ht="60.75" hidden="false" customHeight="false" outlineLevel="0" collapsed="false">
      <c r="A368" s="193" t="s">
        <v>8120</v>
      </c>
      <c r="B368" s="20" t="str">
        <f aca="false">INDEX(Table2[], MATCH(L368, Location_ID!$D$2:$D$648, 0), 1)</f>
        <v>ef72bd91-a0e2-4faa-87bb-f48683f868c5</v>
      </c>
      <c r="C368" s="193" t="s">
        <v>821</v>
      </c>
      <c r="D368" s="193" t="s">
        <v>354</v>
      </c>
      <c r="E368" s="193" t="s">
        <v>7134</v>
      </c>
      <c r="F368" s="193" t="s">
        <v>7135</v>
      </c>
      <c r="G368" s="193" t="s">
        <v>7591</v>
      </c>
      <c r="H368" s="196"/>
      <c r="I368" s="193" t="s">
        <v>8121</v>
      </c>
      <c r="J368" s="193" t="s">
        <v>8122</v>
      </c>
      <c r="K368" s="193" t="s">
        <v>7120</v>
      </c>
      <c r="L368" s="193" t="s">
        <v>2201</v>
      </c>
      <c r="M368" s="193" t="s">
        <v>7121</v>
      </c>
      <c r="N368" s="193" t="s">
        <v>8118</v>
      </c>
      <c r="O368" s="193" t="s">
        <v>8123</v>
      </c>
      <c r="P368" s="219" t="n">
        <v>42095</v>
      </c>
      <c r="Q368" s="219" t="n">
        <v>42095</v>
      </c>
      <c r="R368" s="193" t="n">
        <v>2</v>
      </c>
      <c r="S368" s="193" t="s">
        <v>7130</v>
      </c>
      <c r="T368" s="193" t="n">
        <v>9.28</v>
      </c>
      <c r="U368" s="193" t="n">
        <v>9.18</v>
      </c>
      <c r="V368" s="193" t="n">
        <v>9.38</v>
      </c>
      <c r="W368" s="193" t="s">
        <v>7141</v>
      </c>
      <c r="X368" s="196" t="s">
        <v>383</v>
      </c>
      <c r="Y368" s="196"/>
      <c r="Z368" s="196" t="n">
        <v>0</v>
      </c>
      <c r="AA368" s="202"/>
    </row>
    <row r="369" customFormat="false" ht="60.75" hidden="false" customHeight="false" outlineLevel="0" collapsed="false">
      <c r="A369" s="193" t="s">
        <v>8124</v>
      </c>
      <c r="B369" s="20" t="str">
        <f aca="false">INDEX(Table2[], MATCH(L369, Location_ID!$D$2:$D$648, 0), 1)</f>
        <v>ef72bd91-a0e2-4faa-87bb-f48683f868c5</v>
      </c>
      <c r="C369" s="193" t="s">
        <v>821</v>
      </c>
      <c r="D369" s="193" t="s">
        <v>354</v>
      </c>
      <c r="E369" s="193" t="s">
        <v>7134</v>
      </c>
      <c r="F369" s="193" t="s">
        <v>7135</v>
      </c>
      <c r="G369" s="193" t="s">
        <v>7591</v>
      </c>
      <c r="H369" s="196"/>
      <c r="I369" s="193" t="s">
        <v>8121</v>
      </c>
      <c r="J369" s="193" t="s">
        <v>8122</v>
      </c>
      <c r="K369" s="193" t="s">
        <v>7120</v>
      </c>
      <c r="L369" s="193" t="s">
        <v>2201</v>
      </c>
      <c r="M369" s="193" t="s">
        <v>7121</v>
      </c>
      <c r="N369" s="193" t="s">
        <v>8118</v>
      </c>
      <c r="O369" s="193" t="s">
        <v>8125</v>
      </c>
      <c r="P369" s="219" t="n">
        <v>42095</v>
      </c>
      <c r="Q369" s="219" t="n">
        <v>42095</v>
      </c>
      <c r="R369" s="193" t="n">
        <v>1</v>
      </c>
      <c r="S369" s="193" t="s">
        <v>7130</v>
      </c>
      <c r="T369" s="193" t="n">
        <v>2.38</v>
      </c>
      <c r="U369" s="193"/>
      <c r="V369" s="193"/>
      <c r="W369" s="193" t="s">
        <v>7141</v>
      </c>
      <c r="X369" s="196" t="s">
        <v>383</v>
      </c>
      <c r="Y369" s="196"/>
      <c r="Z369" s="196" t="n">
        <v>0</v>
      </c>
      <c r="AA369" s="202"/>
    </row>
    <row r="370" customFormat="false" ht="60.75" hidden="false" customHeight="false" outlineLevel="0" collapsed="false">
      <c r="A370" s="193" t="s">
        <v>8126</v>
      </c>
      <c r="B370" s="20" t="str">
        <f aca="false">INDEX(Table2[], MATCH(L370, Location_ID!$D$2:$D$648, 0), 1)</f>
        <v>ef72bd91-a0e2-4faa-87bb-f48683f868c5</v>
      </c>
      <c r="C370" s="193" t="s">
        <v>821</v>
      </c>
      <c r="D370" s="193" t="s">
        <v>354</v>
      </c>
      <c r="E370" s="193" t="s">
        <v>7134</v>
      </c>
      <c r="F370" s="193" t="s">
        <v>7135</v>
      </c>
      <c r="G370" s="193" t="s">
        <v>7591</v>
      </c>
      <c r="H370" s="196"/>
      <c r="I370" s="193" t="s">
        <v>8121</v>
      </c>
      <c r="J370" s="193" t="s">
        <v>8122</v>
      </c>
      <c r="K370" s="193" t="s">
        <v>7120</v>
      </c>
      <c r="L370" s="193" t="s">
        <v>2201</v>
      </c>
      <c r="M370" s="193" t="s">
        <v>7121</v>
      </c>
      <c r="N370" s="193" t="s">
        <v>8118</v>
      </c>
      <c r="O370" s="193" t="s">
        <v>8127</v>
      </c>
      <c r="P370" s="219" t="n">
        <v>42095</v>
      </c>
      <c r="Q370" s="219" t="n">
        <v>42095</v>
      </c>
      <c r="R370" s="193" t="n">
        <v>1</v>
      </c>
      <c r="S370" s="193" t="s">
        <v>7130</v>
      </c>
      <c r="T370" s="193" t="n">
        <v>6.11</v>
      </c>
      <c r="U370" s="193"/>
      <c r="V370" s="193"/>
      <c r="W370" s="193" t="s">
        <v>7141</v>
      </c>
      <c r="X370" s="196" t="s">
        <v>383</v>
      </c>
      <c r="Y370" s="196"/>
      <c r="Z370" s="196" t="n">
        <v>0</v>
      </c>
      <c r="AA370" s="202"/>
    </row>
    <row r="371" customFormat="false" ht="60.75" hidden="false" customHeight="false" outlineLevel="0" collapsed="false">
      <c r="A371" s="193" t="s">
        <v>8128</v>
      </c>
      <c r="B371" s="20" t="str">
        <f aca="false">INDEX(Table2[], MATCH(L371, Location_ID!$D$2:$D$648, 0), 1)</f>
        <v>ef72bd91-a0e2-4faa-87bb-f48683f868c5</v>
      </c>
      <c r="C371" s="193" t="s">
        <v>821</v>
      </c>
      <c r="D371" s="193" t="s">
        <v>354</v>
      </c>
      <c r="E371" s="193" t="s">
        <v>7134</v>
      </c>
      <c r="F371" s="193" t="s">
        <v>7135</v>
      </c>
      <c r="G371" s="193" t="s">
        <v>7591</v>
      </c>
      <c r="H371" s="196"/>
      <c r="I371" s="193" t="s">
        <v>8121</v>
      </c>
      <c r="J371" s="193" t="s">
        <v>8117</v>
      </c>
      <c r="K371" s="193" t="s">
        <v>7120</v>
      </c>
      <c r="L371" s="193" t="s">
        <v>2201</v>
      </c>
      <c r="M371" s="193" t="s">
        <v>7121</v>
      </c>
      <c r="N371" s="193" t="s">
        <v>8118</v>
      </c>
      <c r="O371" s="193" t="s">
        <v>8129</v>
      </c>
      <c r="P371" s="219" t="n">
        <v>42095</v>
      </c>
      <c r="Q371" s="219" t="n">
        <v>42095</v>
      </c>
      <c r="R371" s="193" t="n">
        <v>1</v>
      </c>
      <c r="S371" s="193" t="s">
        <v>7130</v>
      </c>
      <c r="T371" s="193" t="n">
        <v>0.11</v>
      </c>
      <c r="U371" s="193"/>
      <c r="V371" s="193"/>
      <c r="W371" s="193" t="s">
        <v>7141</v>
      </c>
      <c r="X371" s="196" t="s">
        <v>383</v>
      </c>
      <c r="Y371" s="196"/>
      <c r="Z371" s="196" t="n">
        <v>0</v>
      </c>
      <c r="AA371" s="202"/>
    </row>
    <row r="372" customFormat="false" ht="60.75" hidden="false" customHeight="false" outlineLevel="0" collapsed="false">
      <c r="A372" s="193" t="s">
        <v>8130</v>
      </c>
      <c r="B372" s="20" t="str">
        <f aca="false">INDEX(Table2[], MATCH(L372, Location_ID!$D$2:$D$648, 0), 1)</f>
        <v>ef72bd91-a0e2-4faa-87bb-f48683f868c5</v>
      </c>
      <c r="C372" s="193" t="s">
        <v>821</v>
      </c>
      <c r="D372" s="193" t="s">
        <v>354</v>
      </c>
      <c r="E372" s="193" t="s">
        <v>7134</v>
      </c>
      <c r="F372" s="193" t="s">
        <v>7135</v>
      </c>
      <c r="G372" s="193" t="s">
        <v>7591</v>
      </c>
      <c r="H372" s="196"/>
      <c r="I372" s="193" t="s">
        <v>8121</v>
      </c>
      <c r="J372" s="193" t="s">
        <v>8117</v>
      </c>
      <c r="K372" s="193" t="s">
        <v>7120</v>
      </c>
      <c r="L372" s="193" t="s">
        <v>2201</v>
      </c>
      <c r="M372" s="193" t="s">
        <v>7121</v>
      </c>
      <c r="N372" s="193" t="s">
        <v>8118</v>
      </c>
      <c r="O372" s="193" t="s">
        <v>8131</v>
      </c>
      <c r="P372" s="219" t="n">
        <v>42095</v>
      </c>
      <c r="Q372" s="219" t="n">
        <v>42095</v>
      </c>
      <c r="R372" s="193" t="n">
        <v>1</v>
      </c>
      <c r="S372" s="193" t="s">
        <v>7130</v>
      </c>
      <c r="T372" s="193" t="n">
        <v>1.51</v>
      </c>
      <c r="U372" s="193"/>
      <c r="V372" s="193"/>
      <c r="W372" s="193" t="s">
        <v>7141</v>
      </c>
      <c r="X372" s="196" t="s">
        <v>383</v>
      </c>
      <c r="Y372" s="196"/>
      <c r="Z372" s="196" t="n">
        <v>0</v>
      </c>
      <c r="AA372" s="202"/>
    </row>
    <row r="373" customFormat="false" ht="60.75" hidden="false" customHeight="false" outlineLevel="0" collapsed="false">
      <c r="A373" s="193" t="s">
        <v>8132</v>
      </c>
      <c r="B373" s="20" t="str">
        <f aca="false">INDEX(Table2[], MATCH(L373, Location_ID!$D$2:$D$648, 0), 1)</f>
        <v>ef72bd91-a0e2-4faa-87bb-f48683f868c5</v>
      </c>
      <c r="C373" s="193" t="s">
        <v>821</v>
      </c>
      <c r="D373" s="193" t="s">
        <v>354</v>
      </c>
      <c r="E373" s="193" t="s">
        <v>7134</v>
      </c>
      <c r="F373" s="193" t="s">
        <v>7135</v>
      </c>
      <c r="G373" s="193" t="s">
        <v>7591</v>
      </c>
      <c r="H373" s="196"/>
      <c r="I373" s="193" t="s">
        <v>8121</v>
      </c>
      <c r="J373" s="193" t="s">
        <v>8122</v>
      </c>
      <c r="K373" s="193" t="s">
        <v>7120</v>
      </c>
      <c r="L373" s="193" t="s">
        <v>2201</v>
      </c>
      <c r="M373" s="193" t="s">
        <v>7121</v>
      </c>
      <c r="N373" s="193" t="s">
        <v>8118</v>
      </c>
      <c r="O373" s="193" t="s">
        <v>8133</v>
      </c>
      <c r="P373" s="219" t="n">
        <v>42095</v>
      </c>
      <c r="Q373" s="219" t="n">
        <v>42095</v>
      </c>
      <c r="R373" s="193" t="n">
        <v>3</v>
      </c>
      <c r="S373" s="193" t="s">
        <v>7130</v>
      </c>
      <c r="T373" s="193" t="n">
        <v>9.72</v>
      </c>
      <c r="U373" s="193" t="n">
        <v>8.59</v>
      </c>
      <c r="V373" s="193" t="n">
        <v>10.85</v>
      </c>
      <c r="W373" s="193" t="s">
        <v>7141</v>
      </c>
      <c r="X373" s="196" t="s">
        <v>383</v>
      </c>
      <c r="Y373" s="196"/>
      <c r="Z373" s="196" t="n">
        <v>0</v>
      </c>
      <c r="AA373" s="202"/>
    </row>
    <row r="374" customFormat="false" ht="60.75" hidden="false" customHeight="false" outlineLevel="0" collapsed="false">
      <c r="A374" s="193" t="s">
        <v>8134</v>
      </c>
      <c r="B374" s="20" t="str">
        <f aca="false">INDEX(Table2[], MATCH(L374, Location_ID!$D$2:$D$648, 0), 1)</f>
        <v>ef72bd91-a0e2-4faa-87bb-f48683f868c5</v>
      </c>
      <c r="C374" s="193" t="s">
        <v>821</v>
      </c>
      <c r="D374" s="193" t="s">
        <v>354</v>
      </c>
      <c r="E374" s="193" t="s">
        <v>7134</v>
      </c>
      <c r="F374" s="193" t="s">
        <v>7135</v>
      </c>
      <c r="G374" s="193" t="s">
        <v>7591</v>
      </c>
      <c r="H374" s="196"/>
      <c r="I374" s="193" t="s">
        <v>8121</v>
      </c>
      <c r="J374" s="193" t="s">
        <v>8122</v>
      </c>
      <c r="K374" s="193" t="s">
        <v>7120</v>
      </c>
      <c r="L374" s="193" t="s">
        <v>2201</v>
      </c>
      <c r="M374" s="193" t="s">
        <v>7121</v>
      </c>
      <c r="N374" s="193" t="s">
        <v>8118</v>
      </c>
      <c r="O374" s="193" t="s">
        <v>8135</v>
      </c>
      <c r="P374" s="219" t="n">
        <v>42095</v>
      </c>
      <c r="Q374" s="219" t="n">
        <v>42095</v>
      </c>
      <c r="R374" s="193" t="n">
        <v>1</v>
      </c>
      <c r="S374" s="193" t="s">
        <v>7130</v>
      </c>
      <c r="T374" s="193" t="n">
        <v>4.77</v>
      </c>
      <c r="U374" s="193"/>
      <c r="V374" s="193"/>
      <c r="W374" s="193" t="s">
        <v>7141</v>
      </c>
      <c r="X374" s="196" t="s">
        <v>383</v>
      </c>
      <c r="Y374" s="196"/>
      <c r="Z374" s="196" t="n">
        <v>0</v>
      </c>
      <c r="AA374" s="202"/>
    </row>
    <row r="375" customFormat="false" ht="60.75" hidden="false" customHeight="false" outlineLevel="0" collapsed="false">
      <c r="A375" s="193" t="s">
        <v>8136</v>
      </c>
      <c r="B375" s="20" t="str">
        <f aca="false">INDEX(Table2[], MATCH(L375, Location_ID!$D$2:$D$648, 0), 1)</f>
        <v>ef72bd91-a0e2-4faa-87bb-f48683f868c5</v>
      </c>
      <c r="C375" s="193" t="s">
        <v>821</v>
      </c>
      <c r="D375" s="193" t="s">
        <v>354</v>
      </c>
      <c r="E375" s="193" t="s">
        <v>7134</v>
      </c>
      <c r="F375" s="193" t="s">
        <v>7135</v>
      </c>
      <c r="G375" s="193" t="s">
        <v>7591</v>
      </c>
      <c r="H375" s="196"/>
      <c r="I375" s="193" t="s">
        <v>8121</v>
      </c>
      <c r="J375" s="193" t="s">
        <v>8137</v>
      </c>
      <c r="K375" s="193" t="s">
        <v>7120</v>
      </c>
      <c r="L375" s="193" t="s">
        <v>2201</v>
      </c>
      <c r="M375" s="193" t="s">
        <v>7121</v>
      </c>
      <c r="N375" s="193" t="s">
        <v>8118</v>
      </c>
      <c r="O375" s="193" t="s">
        <v>8138</v>
      </c>
      <c r="P375" s="219" t="n">
        <v>42095</v>
      </c>
      <c r="Q375" s="219" t="n">
        <v>42095</v>
      </c>
      <c r="R375" s="193" t="n">
        <v>2</v>
      </c>
      <c r="S375" s="193" t="s">
        <v>7130</v>
      </c>
      <c r="T375" s="193" t="n">
        <v>1.14</v>
      </c>
      <c r="U375" s="193" t="n">
        <v>0.82</v>
      </c>
      <c r="V375" s="193" t="n">
        <v>1.46</v>
      </c>
      <c r="W375" s="193" t="s">
        <v>7141</v>
      </c>
      <c r="X375" s="196" t="s">
        <v>383</v>
      </c>
      <c r="Y375" s="196"/>
      <c r="Z375" s="196" t="n">
        <v>0</v>
      </c>
      <c r="AA375" s="202"/>
    </row>
    <row r="376" customFormat="false" ht="60.75" hidden="false" customHeight="false" outlineLevel="0" collapsed="false">
      <c r="A376" s="193" t="s">
        <v>8139</v>
      </c>
      <c r="B376" s="20" t="str">
        <f aca="false">INDEX(Table2[], MATCH(L376, Location_ID!$D$2:$D$648, 0), 1)</f>
        <v>ef72bd91-a0e2-4faa-87bb-f48683f868c5</v>
      </c>
      <c r="C376" s="193" t="s">
        <v>821</v>
      </c>
      <c r="D376" s="193" t="s">
        <v>354</v>
      </c>
      <c r="E376" s="193" t="s">
        <v>7134</v>
      </c>
      <c r="F376" s="193" t="s">
        <v>7135</v>
      </c>
      <c r="G376" s="193" t="s">
        <v>7591</v>
      </c>
      <c r="H376" s="196"/>
      <c r="I376" s="193" t="s">
        <v>8121</v>
      </c>
      <c r="J376" s="193" t="s">
        <v>8122</v>
      </c>
      <c r="K376" s="193" t="s">
        <v>7120</v>
      </c>
      <c r="L376" s="193" t="s">
        <v>2201</v>
      </c>
      <c r="M376" s="193" t="s">
        <v>7121</v>
      </c>
      <c r="N376" s="193" t="s">
        <v>8118</v>
      </c>
      <c r="O376" s="193" t="s">
        <v>8140</v>
      </c>
      <c r="P376" s="219" t="n">
        <v>42095</v>
      </c>
      <c r="Q376" s="219" t="n">
        <v>42095</v>
      </c>
      <c r="R376" s="193" t="n">
        <v>2</v>
      </c>
      <c r="S376" s="193" t="s">
        <v>7130</v>
      </c>
      <c r="T376" s="193" t="n">
        <v>7.72</v>
      </c>
      <c r="U376" s="193" t="n">
        <v>1.46</v>
      </c>
      <c r="V376" s="193" t="n">
        <v>13.98</v>
      </c>
      <c r="W376" s="193" t="s">
        <v>7141</v>
      </c>
      <c r="X376" s="196" t="s">
        <v>383</v>
      </c>
      <c r="Y376" s="196"/>
      <c r="Z376" s="196" t="n">
        <v>0</v>
      </c>
      <c r="AA376" s="202"/>
    </row>
    <row r="377" customFormat="false" ht="60.75" hidden="false" customHeight="false" outlineLevel="0" collapsed="false">
      <c r="A377" s="193" t="s">
        <v>8141</v>
      </c>
      <c r="B377" s="20" t="str">
        <f aca="false">INDEX(Table2[], MATCH(L377, Location_ID!$D$2:$D$648, 0), 1)</f>
        <v>ef72bd91-a0e2-4faa-87bb-f48683f868c5</v>
      </c>
      <c r="C377" s="193" t="s">
        <v>821</v>
      </c>
      <c r="D377" s="193" t="s">
        <v>354</v>
      </c>
      <c r="E377" s="193" t="s">
        <v>7134</v>
      </c>
      <c r="F377" s="193" t="s">
        <v>7135</v>
      </c>
      <c r="G377" s="193" t="s">
        <v>7591</v>
      </c>
      <c r="H377" s="196"/>
      <c r="I377" s="193" t="s">
        <v>8121</v>
      </c>
      <c r="J377" s="193" t="s">
        <v>8122</v>
      </c>
      <c r="K377" s="193" t="s">
        <v>7120</v>
      </c>
      <c r="L377" s="193" t="s">
        <v>2201</v>
      </c>
      <c r="M377" s="193" t="s">
        <v>7121</v>
      </c>
      <c r="N377" s="193" t="s">
        <v>8118</v>
      </c>
      <c r="O377" s="193" t="s">
        <v>8142</v>
      </c>
      <c r="P377" s="219" t="n">
        <v>42095</v>
      </c>
      <c r="Q377" s="219" t="n">
        <v>42095</v>
      </c>
      <c r="R377" s="193" t="n">
        <v>2</v>
      </c>
      <c r="S377" s="193" t="s">
        <v>7130</v>
      </c>
      <c r="T377" s="193" t="n">
        <v>12.15</v>
      </c>
      <c r="U377" s="193" t="n">
        <v>10.4</v>
      </c>
      <c r="V377" s="193" t="n">
        <v>13.9</v>
      </c>
      <c r="W377" s="193" t="s">
        <v>7141</v>
      </c>
      <c r="X377" s="196" t="s">
        <v>383</v>
      </c>
      <c r="Y377" s="196"/>
      <c r="Z377" s="196" t="n">
        <v>0</v>
      </c>
      <c r="AA377" s="202"/>
    </row>
    <row r="378" customFormat="false" ht="60.75" hidden="false" customHeight="false" outlineLevel="0" collapsed="false">
      <c r="A378" s="193" t="s">
        <v>8143</v>
      </c>
      <c r="B378" s="20" t="str">
        <f aca="false">INDEX(Table2[], MATCH(L378, Location_ID!$D$2:$D$648, 0), 1)</f>
        <v>ef72bd91-a0e2-4faa-87bb-f48683f868c5</v>
      </c>
      <c r="C378" s="193" t="s">
        <v>821</v>
      </c>
      <c r="D378" s="193" t="s">
        <v>354</v>
      </c>
      <c r="E378" s="193" t="s">
        <v>7134</v>
      </c>
      <c r="F378" s="193" t="s">
        <v>7135</v>
      </c>
      <c r="G378" s="193" t="s">
        <v>7591</v>
      </c>
      <c r="H378" s="196"/>
      <c r="I378" s="193" t="s">
        <v>8121</v>
      </c>
      <c r="J378" s="193" t="s">
        <v>8117</v>
      </c>
      <c r="K378" s="193" t="s">
        <v>7120</v>
      </c>
      <c r="L378" s="193" t="s">
        <v>2201</v>
      </c>
      <c r="M378" s="193" t="s">
        <v>7121</v>
      </c>
      <c r="N378" s="193" t="s">
        <v>8118</v>
      </c>
      <c r="O378" s="193" t="s">
        <v>8144</v>
      </c>
      <c r="P378" s="219" t="n">
        <v>42095</v>
      </c>
      <c r="Q378" s="219" t="n">
        <v>42095</v>
      </c>
      <c r="R378" s="193" t="n">
        <v>1</v>
      </c>
      <c r="S378" s="193" t="s">
        <v>7130</v>
      </c>
      <c r="T378" s="193" t="n">
        <v>1.36</v>
      </c>
      <c r="U378" s="193"/>
      <c r="V378" s="193"/>
      <c r="W378" s="193" t="s">
        <v>7141</v>
      </c>
      <c r="X378" s="196" t="s">
        <v>383</v>
      </c>
      <c r="Y378" s="196"/>
      <c r="Z378" s="196" t="n">
        <v>0</v>
      </c>
      <c r="AA378" s="202"/>
    </row>
    <row r="379" customFormat="false" ht="60.75" hidden="false" customHeight="false" outlineLevel="0" collapsed="false">
      <c r="A379" s="193" t="s">
        <v>8145</v>
      </c>
      <c r="B379" s="20" t="str">
        <f aca="false">INDEX(Table2[], MATCH(L379, Location_ID!$D$2:$D$648, 0), 1)</f>
        <v>ef72bd91-a0e2-4faa-87bb-f48683f868c5</v>
      </c>
      <c r="C379" s="193" t="s">
        <v>821</v>
      </c>
      <c r="D379" s="193" t="s">
        <v>354</v>
      </c>
      <c r="E379" s="193" t="s">
        <v>7134</v>
      </c>
      <c r="F379" s="193" t="s">
        <v>7135</v>
      </c>
      <c r="G379" s="193" t="s">
        <v>7591</v>
      </c>
      <c r="H379" s="196"/>
      <c r="I379" s="193" t="s">
        <v>8121</v>
      </c>
      <c r="J379" s="193" t="s">
        <v>8122</v>
      </c>
      <c r="K379" s="193" t="s">
        <v>7120</v>
      </c>
      <c r="L379" s="193" t="s">
        <v>2201</v>
      </c>
      <c r="M379" s="193" t="s">
        <v>7121</v>
      </c>
      <c r="N379" s="193" t="s">
        <v>8118</v>
      </c>
      <c r="O379" s="193" t="s">
        <v>8146</v>
      </c>
      <c r="P379" s="219" t="n">
        <v>42095</v>
      </c>
      <c r="Q379" s="219" t="n">
        <v>42095</v>
      </c>
      <c r="R379" s="193" t="n">
        <v>1</v>
      </c>
      <c r="S379" s="193" t="s">
        <v>7130</v>
      </c>
      <c r="T379" s="193" t="n">
        <v>52.53</v>
      </c>
      <c r="U379" s="193"/>
      <c r="V379" s="193"/>
      <c r="W379" s="193" t="s">
        <v>7141</v>
      </c>
      <c r="X379" s="196" t="s">
        <v>383</v>
      </c>
      <c r="Y379" s="196"/>
      <c r="Z379" s="196" t="n">
        <v>0</v>
      </c>
      <c r="AA379" s="202"/>
    </row>
    <row r="380" customFormat="false" ht="60.75" hidden="false" customHeight="false" outlineLevel="0" collapsed="false">
      <c r="A380" s="193" t="s">
        <v>8147</v>
      </c>
      <c r="B380" s="20" t="str">
        <f aca="false">INDEX(Table2[], MATCH(L380, Location_ID!$D$2:$D$648, 0), 1)</f>
        <v>ef72bd91-a0e2-4faa-87bb-f48683f868c5</v>
      </c>
      <c r="C380" s="193" t="s">
        <v>821</v>
      </c>
      <c r="D380" s="193" t="s">
        <v>354</v>
      </c>
      <c r="E380" s="193" t="s">
        <v>7134</v>
      </c>
      <c r="F380" s="193" t="s">
        <v>7135</v>
      </c>
      <c r="G380" s="193" t="s">
        <v>7591</v>
      </c>
      <c r="H380" s="196"/>
      <c r="I380" s="193" t="s">
        <v>8121</v>
      </c>
      <c r="J380" s="193" t="s">
        <v>8137</v>
      </c>
      <c r="K380" s="193" t="s">
        <v>7120</v>
      </c>
      <c r="L380" s="193" t="s">
        <v>2201</v>
      </c>
      <c r="M380" s="193" t="s">
        <v>7121</v>
      </c>
      <c r="N380" s="193" t="s">
        <v>8118</v>
      </c>
      <c r="O380" s="193" t="s">
        <v>8148</v>
      </c>
      <c r="P380" s="219" t="n">
        <v>42095</v>
      </c>
      <c r="Q380" s="219" t="n">
        <v>42095</v>
      </c>
      <c r="R380" s="193" t="n">
        <v>4</v>
      </c>
      <c r="S380" s="193" t="s">
        <v>7130</v>
      </c>
      <c r="T380" s="193" t="n">
        <v>5.48</v>
      </c>
      <c r="U380" s="193" t="n">
        <v>0.21</v>
      </c>
      <c r="V380" s="193" t="n">
        <v>10.75</v>
      </c>
      <c r="W380" s="193" t="s">
        <v>7141</v>
      </c>
      <c r="X380" s="196" t="s">
        <v>383</v>
      </c>
      <c r="Y380" s="196"/>
      <c r="Z380" s="196" t="n">
        <v>0</v>
      </c>
      <c r="AA380" s="202"/>
    </row>
    <row r="381" customFormat="false" ht="60.75" hidden="false" customHeight="false" outlineLevel="0" collapsed="false">
      <c r="A381" s="193" t="s">
        <v>8149</v>
      </c>
      <c r="B381" s="20" t="str">
        <f aca="false">INDEX(Table2[], MATCH(L381, Location_ID!$D$2:$D$648, 0), 1)</f>
        <v>ef72bd91-a0e2-4faa-87bb-f48683f868c5</v>
      </c>
      <c r="C381" s="193" t="s">
        <v>821</v>
      </c>
      <c r="D381" s="193" t="s">
        <v>354</v>
      </c>
      <c r="E381" s="193" t="s">
        <v>7134</v>
      </c>
      <c r="F381" s="193" t="s">
        <v>7135</v>
      </c>
      <c r="G381" s="193" t="s">
        <v>7591</v>
      </c>
      <c r="H381" s="196"/>
      <c r="I381" s="193" t="s">
        <v>8121</v>
      </c>
      <c r="J381" s="193" t="s">
        <v>8117</v>
      </c>
      <c r="K381" s="193" t="s">
        <v>7120</v>
      </c>
      <c r="L381" s="193" t="s">
        <v>2201</v>
      </c>
      <c r="M381" s="193" t="s">
        <v>7121</v>
      </c>
      <c r="N381" s="193" t="s">
        <v>8118</v>
      </c>
      <c r="O381" s="193" t="s">
        <v>8150</v>
      </c>
      <c r="P381" s="219" t="n">
        <v>42095</v>
      </c>
      <c r="Q381" s="219" t="n">
        <v>42095</v>
      </c>
      <c r="R381" s="193" t="n">
        <v>1</v>
      </c>
      <c r="S381" s="193" t="s">
        <v>7130</v>
      </c>
      <c r="T381" s="193" t="n">
        <v>0.35</v>
      </c>
      <c r="U381" s="193"/>
      <c r="V381" s="193"/>
      <c r="W381" s="193" t="s">
        <v>7141</v>
      </c>
      <c r="X381" s="196" t="s">
        <v>383</v>
      </c>
      <c r="Y381" s="196"/>
      <c r="Z381" s="196" t="n">
        <v>0</v>
      </c>
      <c r="AA381" s="202"/>
    </row>
    <row r="382" customFormat="false" ht="60.75" hidden="false" customHeight="false" outlineLevel="0" collapsed="false">
      <c r="A382" s="193" t="s">
        <v>8151</v>
      </c>
      <c r="B382" s="20" t="str">
        <f aca="false">INDEX(Table2[], MATCH(L382, Location_ID!$D$2:$D$648, 0), 1)</f>
        <v>ef72bd91-a0e2-4faa-87bb-f48683f868c5</v>
      </c>
      <c r="C382" s="193" t="s">
        <v>821</v>
      </c>
      <c r="D382" s="193" t="s">
        <v>354</v>
      </c>
      <c r="E382" s="193" t="s">
        <v>7134</v>
      </c>
      <c r="F382" s="193" t="s">
        <v>7135</v>
      </c>
      <c r="G382" s="193" t="s">
        <v>7591</v>
      </c>
      <c r="H382" s="196"/>
      <c r="I382" s="193" t="s">
        <v>8121</v>
      </c>
      <c r="J382" s="193" t="s">
        <v>8137</v>
      </c>
      <c r="K382" s="193" t="s">
        <v>7120</v>
      </c>
      <c r="L382" s="193" t="s">
        <v>2201</v>
      </c>
      <c r="M382" s="193" t="s">
        <v>7121</v>
      </c>
      <c r="N382" s="193" t="s">
        <v>8118</v>
      </c>
      <c r="O382" s="193" t="s">
        <v>8152</v>
      </c>
      <c r="P382" s="219" t="n">
        <v>42095</v>
      </c>
      <c r="Q382" s="219" t="n">
        <v>42095</v>
      </c>
      <c r="R382" s="193"/>
      <c r="S382" s="193" t="s">
        <v>7130</v>
      </c>
      <c r="T382" s="193" t="n">
        <v>1.41</v>
      </c>
      <c r="U382" s="193" t="n">
        <v>-8.19</v>
      </c>
      <c r="V382" s="193" t="n">
        <v>11.01</v>
      </c>
      <c r="W382" s="193" t="s">
        <v>7141</v>
      </c>
      <c r="X382" s="196" t="s">
        <v>383</v>
      </c>
      <c r="Y382" s="196"/>
      <c r="Z382" s="196" t="n">
        <v>0</v>
      </c>
      <c r="AA382" s="202"/>
    </row>
    <row r="383" customFormat="false" ht="60.75" hidden="false" customHeight="false" outlineLevel="0" collapsed="false">
      <c r="A383" s="193" t="s">
        <v>8153</v>
      </c>
      <c r="B383" s="20" t="str">
        <f aca="false">INDEX(Table2[], MATCH(L383, Location_ID!$D$2:$D$648, 0), 1)</f>
        <v>ef72bd91-a0e2-4faa-87bb-f48683f868c5</v>
      </c>
      <c r="C383" s="193" t="s">
        <v>821</v>
      </c>
      <c r="D383" s="193" t="s">
        <v>354</v>
      </c>
      <c r="E383" s="193" t="s">
        <v>7134</v>
      </c>
      <c r="F383" s="193" t="s">
        <v>7135</v>
      </c>
      <c r="G383" s="193" t="s">
        <v>7591</v>
      </c>
      <c r="H383" s="196"/>
      <c r="I383" s="193" t="s">
        <v>8121</v>
      </c>
      <c r="J383" s="193" t="s">
        <v>8137</v>
      </c>
      <c r="K383" s="193" t="s">
        <v>7120</v>
      </c>
      <c r="L383" s="193" t="s">
        <v>2201</v>
      </c>
      <c r="M383" s="193" t="s">
        <v>7121</v>
      </c>
      <c r="N383" s="193" t="s">
        <v>8118</v>
      </c>
      <c r="O383" s="193" t="s">
        <v>8154</v>
      </c>
      <c r="P383" s="219" t="n">
        <v>42095</v>
      </c>
      <c r="Q383" s="219" t="n">
        <v>42095</v>
      </c>
      <c r="R383" s="193" t="n">
        <v>1</v>
      </c>
      <c r="S383" s="193" t="s">
        <v>7130</v>
      </c>
      <c r="T383" s="193" t="n">
        <v>1.09</v>
      </c>
      <c r="U383" s="193"/>
      <c r="V383" s="193"/>
      <c r="W383" s="193" t="s">
        <v>7141</v>
      </c>
      <c r="X383" s="196" t="s">
        <v>383</v>
      </c>
      <c r="Y383" s="196"/>
      <c r="Z383" s="196" t="n">
        <v>0</v>
      </c>
      <c r="AA383" s="202"/>
    </row>
    <row r="384" customFormat="false" ht="60.75" hidden="false" customHeight="false" outlineLevel="0" collapsed="false">
      <c r="A384" s="193" t="s">
        <v>8155</v>
      </c>
      <c r="B384" s="20" t="str">
        <f aca="false">INDEX(Table2[], MATCH(L384, Location_ID!$D$2:$D$648, 0), 1)</f>
        <v>ef72bd91-a0e2-4faa-87bb-f48683f868c5</v>
      </c>
      <c r="C384" s="193" t="s">
        <v>821</v>
      </c>
      <c r="D384" s="193" t="s">
        <v>354</v>
      </c>
      <c r="E384" s="193" t="s">
        <v>7134</v>
      </c>
      <c r="F384" s="193" t="s">
        <v>7135</v>
      </c>
      <c r="G384" s="193" t="s">
        <v>7591</v>
      </c>
      <c r="H384" s="196"/>
      <c r="I384" s="193" t="s">
        <v>8121</v>
      </c>
      <c r="J384" s="193" t="s">
        <v>8122</v>
      </c>
      <c r="K384" s="193" t="s">
        <v>7120</v>
      </c>
      <c r="L384" s="193" t="s">
        <v>2201</v>
      </c>
      <c r="M384" s="193" t="s">
        <v>7121</v>
      </c>
      <c r="N384" s="193" t="s">
        <v>8118</v>
      </c>
      <c r="O384" s="193" t="s">
        <v>8156</v>
      </c>
      <c r="P384" s="219" t="n">
        <v>42095</v>
      </c>
      <c r="Q384" s="219" t="n">
        <v>42095</v>
      </c>
      <c r="R384" s="193" t="n">
        <v>2</v>
      </c>
      <c r="S384" s="193" t="s">
        <v>7130</v>
      </c>
      <c r="T384" s="193" t="n">
        <v>67.4</v>
      </c>
      <c r="U384" s="193" t="n">
        <v>61.77</v>
      </c>
      <c r="V384" s="193" t="n">
        <v>73.03</v>
      </c>
      <c r="W384" s="193" t="s">
        <v>7141</v>
      </c>
      <c r="X384" s="196" t="s">
        <v>383</v>
      </c>
      <c r="Y384" s="196"/>
      <c r="Z384" s="196" t="n">
        <v>0</v>
      </c>
      <c r="AA384" s="202"/>
    </row>
    <row r="385" customFormat="false" ht="60.75" hidden="false" customHeight="false" outlineLevel="0" collapsed="false">
      <c r="A385" s="193" t="s">
        <v>8157</v>
      </c>
      <c r="B385" s="20" t="str">
        <f aca="false">INDEX(Table2[], MATCH(L385, Location_ID!$D$2:$D$648, 0), 1)</f>
        <v>ef72bd91-a0e2-4faa-87bb-f48683f868c5</v>
      </c>
      <c r="C385" s="193" t="s">
        <v>821</v>
      </c>
      <c r="D385" s="193" t="s">
        <v>354</v>
      </c>
      <c r="E385" s="193" t="s">
        <v>7134</v>
      </c>
      <c r="F385" s="193" t="s">
        <v>7135</v>
      </c>
      <c r="G385" s="193" t="s">
        <v>7591</v>
      </c>
      <c r="H385" s="196"/>
      <c r="I385" s="193" t="s">
        <v>8121</v>
      </c>
      <c r="J385" s="193" t="s">
        <v>8137</v>
      </c>
      <c r="K385" s="193" t="s">
        <v>7120</v>
      </c>
      <c r="L385" s="193" t="s">
        <v>2201</v>
      </c>
      <c r="M385" s="193" t="s">
        <v>7121</v>
      </c>
      <c r="N385" s="193" t="s">
        <v>8118</v>
      </c>
      <c r="O385" s="193" t="s">
        <v>8158</v>
      </c>
      <c r="P385" s="219" t="n">
        <v>42095</v>
      </c>
      <c r="Q385" s="219" t="n">
        <v>42095</v>
      </c>
      <c r="R385" s="193" t="n">
        <v>2</v>
      </c>
      <c r="S385" s="193" t="s">
        <v>7130</v>
      </c>
      <c r="T385" s="193" t="n">
        <v>52.7</v>
      </c>
      <c r="U385" s="193" t="n">
        <v>50.4</v>
      </c>
      <c r="V385" s="193" t="n">
        <v>55</v>
      </c>
      <c r="W385" s="193" t="s">
        <v>7141</v>
      </c>
      <c r="X385" s="196" t="s">
        <v>383</v>
      </c>
      <c r="Y385" s="196"/>
      <c r="Z385" s="196" t="n">
        <v>0</v>
      </c>
      <c r="AA385" s="202"/>
    </row>
    <row r="386" customFormat="false" ht="60.75" hidden="false" customHeight="false" outlineLevel="0" collapsed="false">
      <c r="A386" s="193" t="s">
        <v>8159</v>
      </c>
      <c r="B386" s="20" t="str">
        <f aca="false">INDEX(Table2[], MATCH(L386, Location_ID!$D$2:$D$648, 0), 1)</f>
        <v>ef72bd91-a0e2-4faa-87bb-f48683f868c5</v>
      </c>
      <c r="C386" s="193" t="s">
        <v>821</v>
      </c>
      <c r="D386" s="193" t="s">
        <v>354</v>
      </c>
      <c r="E386" s="193" t="s">
        <v>7134</v>
      </c>
      <c r="F386" s="193" t="s">
        <v>7135</v>
      </c>
      <c r="G386" s="193" t="s">
        <v>7591</v>
      </c>
      <c r="H386" s="196"/>
      <c r="I386" s="193" t="s">
        <v>8121</v>
      </c>
      <c r="J386" s="193" t="s">
        <v>8122</v>
      </c>
      <c r="K386" s="193" t="s">
        <v>7120</v>
      </c>
      <c r="L386" s="193" t="s">
        <v>2201</v>
      </c>
      <c r="M386" s="193" t="s">
        <v>7121</v>
      </c>
      <c r="N386" s="193" t="s">
        <v>8118</v>
      </c>
      <c r="O386" s="193" t="s">
        <v>8160</v>
      </c>
      <c r="P386" s="219" t="n">
        <v>42095</v>
      </c>
      <c r="Q386" s="219" t="n">
        <v>42095</v>
      </c>
      <c r="R386" s="193" t="n">
        <v>1</v>
      </c>
      <c r="S386" s="193" t="s">
        <v>7130</v>
      </c>
      <c r="T386" s="193" t="n">
        <v>6.35</v>
      </c>
      <c r="U386" s="193"/>
      <c r="V386" s="193"/>
      <c r="W386" s="193" t="s">
        <v>7141</v>
      </c>
      <c r="X386" s="196" t="s">
        <v>383</v>
      </c>
      <c r="Y386" s="196"/>
      <c r="Z386" s="196" t="n">
        <v>0</v>
      </c>
      <c r="AA386" s="202"/>
    </row>
    <row r="387" customFormat="false" ht="45.75" hidden="false" customHeight="false" outlineLevel="0" collapsed="false">
      <c r="A387" s="193" t="s">
        <v>8161</v>
      </c>
      <c r="B387" s="20" t="str">
        <f aca="false">INDEX(Table2[], MATCH(L387, Location_ID!$D$2:$D$648, 0), 1)</f>
        <v>a768f983-2a32-4d3a-91b5-8c562aef4ca6</v>
      </c>
      <c r="C387" s="193" t="s">
        <v>821</v>
      </c>
      <c r="D387" s="193" t="s">
        <v>354</v>
      </c>
      <c r="E387" s="193" t="s">
        <v>7134</v>
      </c>
      <c r="F387" s="193" t="s">
        <v>7135</v>
      </c>
      <c r="G387" s="193" t="s">
        <v>7591</v>
      </c>
      <c r="H387" s="196"/>
      <c r="I387" s="193" t="s">
        <v>8121</v>
      </c>
      <c r="J387" s="193" t="s">
        <v>8162</v>
      </c>
      <c r="K387" s="193" t="s">
        <v>7120</v>
      </c>
      <c r="L387" s="193" t="s">
        <v>2203</v>
      </c>
      <c r="M387" s="193" t="s">
        <v>7121</v>
      </c>
      <c r="N387" s="193" t="s">
        <v>8118</v>
      </c>
      <c r="O387" s="193" t="s">
        <v>8163</v>
      </c>
      <c r="P387" s="219" t="n">
        <v>42095</v>
      </c>
      <c r="Q387" s="219" t="n">
        <v>42095</v>
      </c>
      <c r="R387" s="193" t="n">
        <v>4</v>
      </c>
      <c r="S387" s="193" t="s">
        <v>7130</v>
      </c>
      <c r="T387" s="193" t="n">
        <v>41.9</v>
      </c>
      <c r="U387" s="193" t="n">
        <v>39.9</v>
      </c>
      <c r="V387" s="193" t="n">
        <v>43.9</v>
      </c>
      <c r="W387" s="193" t="s">
        <v>7141</v>
      </c>
      <c r="X387" s="196" t="s">
        <v>383</v>
      </c>
      <c r="Y387" s="196"/>
      <c r="Z387" s="196" t="n">
        <v>0</v>
      </c>
      <c r="AA387" s="202"/>
    </row>
    <row r="388" customFormat="false" ht="60.75" hidden="false" customHeight="false" outlineLevel="0" collapsed="false">
      <c r="A388" s="193" t="s">
        <v>8164</v>
      </c>
      <c r="B388" s="20" t="str">
        <f aca="false">INDEX(Table2[], MATCH(L388, Location_ID!$D$2:$D$648, 0), 1)</f>
        <v>a768f983-2a32-4d3a-91b5-8c562aef4ca6</v>
      </c>
      <c r="C388" s="193" t="s">
        <v>821</v>
      </c>
      <c r="D388" s="193" t="s">
        <v>354</v>
      </c>
      <c r="E388" s="193" t="s">
        <v>7134</v>
      </c>
      <c r="F388" s="193" t="s">
        <v>7135</v>
      </c>
      <c r="G388" s="193" t="s">
        <v>7591</v>
      </c>
      <c r="H388" s="196"/>
      <c r="I388" s="193" t="s">
        <v>8121</v>
      </c>
      <c r="J388" s="193" t="s">
        <v>8117</v>
      </c>
      <c r="K388" s="193" t="s">
        <v>7120</v>
      </c>
      <c r="L388" s="193" t="s">
        <v>2203</v>
      </c>
      <c r="M388" s="193" t="s">
        <v>7121</v>
      </c>
      <c r="N388" s="193" t="s">
        <v>8118</v>
      </c>
      <c r="O388" s="193" t="s">
        <v>8165</v>
      </c>
      <c r="P388" s="219" t="n">
        <v>42125</v>
      </c>
      <c r="Q388" s="219" t="n">
        <v>42125</v>
      </c>
      <c r="R388" s="193" t="n">
        <v>2</v>
      </c>
      <c r="S388" s="193" t="s">
        <v>7130</v>
      </c>
      <c r="T388" s="193" t="n">
        <v>0.55</v>
      </c>
      <c r="U388" s="193" t="n">
        <v>0.52</v>
      </c>
      <c r="V388" s="193" t="n">
        <v>0.58</v>
      </c>
      <c r="W388" s="193" t="s">
        <v>7141</v>
      </c>
      <c r="X388" s="196" t="s">
        <v>383</v>
      </c>
      <c r="Y388" s="196"/>
      <c r="Z388" s="196" t="n">
        <v>0</v>
      </c>
      <c r="AA388" s="202"/>
    </row>
    <row r="389" customFormat="false" ht="60.75" hidden="false" customHeight="false" outlineLevel="0" collapsed="false">
      <c r="A389" s="193" t="s">
        <v>8166</v>
      </c>
      <c r="B389" s="20" t="str">
        <f aca="false">INDEX(Table2[], MATCH(L389, Location_ID!$D$2:$D$648, 0), 1)</f>
        <v>a768f983-2a32-4d3a-91b5-8c562aef4ca6</v>
      </c>
      <c r="C389" s="193" t="s">
        <v>821</v>
      </c>
      <c r="D389" s="193" t="s">
        <v>354</v>
      </c>
      <c r="E389" s="193" t="s">
        <v>7134</v>
      </c>
      <c r="F389" s="193" t="s">
        <v>7135</v>
      </c>
      <c r="G389" s="193" t="s">
        <v>7591</v>
      </c>
      <c r="H389" s="196"/>
      <c r="I389" s="193" t="s">
        <v>8121</v>
      </c>
      <c r="J389" s="193" t="s">
        <v>8137</v>
      </c>
      <c r="K389" s="193" t="s">
        <v>7120</v>
      </c>
      <c r="L389" s="193" t="s">
        <v>2203</v>
      </c>
      <c r="M389" s="193" t="s">
        <v>7121</v>
      </c>
      <c r="N389" s="193" t="s">
        <v>8118</v>
      </c>
      <c r="O389" s="193" t="s">
        <v>8167</v>
      </c>
      <c r="P389" s="219" t="n">
        <v>42095</v>
      </c>
      <c r="Q389" s="219" t="n">
        <v>42095</v>
      </c>
      <c r="R389" s="193" t="n">
        <v>7</v>
      </c>
      <c r="S389" s="193" t="s">
        <v>7130</v>
      </c>
      <c r="T389" s="193" t="n">
        <v>0.8</v>
      </c>
      <c r="U389" s="193" t="n">
        <v>0.14</v>
      </c>
      <c r="V389" s="193" t="n">
        <v>1.46</v>
      </c>
      <c r="W389" s="193" t="s">
        <v>7141</v>
      </c>
      <c r="X389" s="196" t="s">
        <v>383</v>
      </c>
      <c r="Y389" s="196"/>
      <c r="Z389" s="196" t="n">
        <v>0</v>
      </c>
      <c r="AA389" s="202"/>
    </row>
    <row r="390" customFormat="false" ht="60.75" hidden="false" customHeight="false" outlineLevel="0" collapsed="false">
      <c r="A390" s="193" t="s">
        <v>8168</v>
      </c>
      <c r="B390" s="20" t="str">
        <f aca="false">INDEX(Table2[], MATCH(L390, Location_ID!$D$2:$D$648, 0), 1)</f>
        <v>a768f983-2a32-4d3a-91b5-8c562aef4ca6</v>
      </c>
      <c r="C390" s="193" t="s">
        <v>821</v>
      </c>
      <c r="D390" s="193" t="s">
        <v>354</v>
      </c>
      <c r="E390" s="193" t="s">
        <v>7134</v>
      </c>
      <c r="F390" s="193" t="s">
        <v>7135</v>
      </c>
      <c r="G390" s="193" t="s">
        <v>7591</v>
      </c>
      <c r="H390" s="196"/>
      <c r="I390" s="193" t="s">
        <v>8121</v>
      </c>
      <c r="J390" s="193" t="s">
        <v>8122</v>
      </c>
      <c r="K390" s="193" t="s">
        <v>7120</v>
      </c>
      <c r="L390" s="193" t="s">
        <v>2203</v>
      </c>
      <c r="M390" s="193" t="s">
        <v>7121</v>
      </c>
      <c r="N390" s="193" t="s">
        <v>8118</v>
      </c>
      <c r="O390" s="193" t="s">
        <v>8169</v>
      </c>
      <c r="P390" s="219" t="n">
        <v>42095</v>
      </c>
      <c r="Q390" s="219" t="n">
        <v>42095</v>
      </c>
      <c r="R390" s="193" t="n">
        <v>1</v>
      </c>
      <c r="S390" s="193" t="s">
        <v>7130</v>
      </c>
      <c r="T390" s="193" t="n">
        <v>3.92</v>
      </c>
      <c r="U390" s="193" t="n">
        <v>2.03</v>
      </c>
      <c r="V390" s="193" t="n">
        <v>5.81</v>
      </c>
      <c r="W390" s="193" t="s">
        <v>7141</v>
      </c>
      <c r="X390" s="196" t="s">
        <v>383</v>
      </c>
      <c r="Y390" s="196"/>
      <c r="Z390" s="196" t="n">
        <v>0</v>
      </c>
      <c r="AA390" s="202"/>
    </row>
    <row r="391" customFormat="false" ht="60.75" hidden="false" customHeight="false" outlineLevel="0" collapsed="false">
      <c r="A391" s="193" t="s">
        <v>8170</v>
      </c>
      <c r="B391" s="20" t="str">
        <f aca="false">INDEX(Table2[], MATCH(L391, Location_ID!$D$2:$D$648, 0), 1)</f>
        <v>a768f983-2a32-4d3a-91b5-8c562aef4ca6</v>
      </c>
      <c r="C391" s="193" t="s">
        <v>821</v>
      </c>
      <c r="D391" s="193" t="s">
        <v>354</v>
      </c>
      <c r="E391" s="193" t="s">
        <v>7134</v>
      </c>
      <c r="F391" s="193" t="s">
        <v>7135</v>
      </c>
      <c r="G391" s="193" t="s">
        <v>7591</v>
      </c>
      <c r="H391" s="196"/>
      <c r="I391" s="193" t="s">
        <v>8121</v>
      </c>
      <c r="J391" s="193" t="s">
        <v>8137</v>
      </c>
      <c r="K391" s="193" t="s">
        <v>7120</v>
      </c>
      <c r="L391" s="193" t="s">
        <v>2203</v>
      </c>
      <c r="M391" s="193" t="s">
        <v>7121</v>
      </c>
      <c r="N391" s="193" t="s">
        <v>8118</v>
      </c>
      <c r="O391" s="193" t="s">
        <v>8171</v>
      </c>
      <c r="P391" s="219" t="n">
        <v>42095</v>
      </c>
      <c r="Q391" s="219" t="n">
        <v>42095</v>
      </c>
      <c r="R391" s="193" t="n">
        <v>1</v>
      </c>
      <c r="S391" s="193" t="s">
        <v>7130</v>
      </c>
      <c r="T391" s="193" t="n">
        <v>0.95</v>
      </c>
      <c r="U391" s="193"/>
      <c r="V391" s="193"/>
      <c r="W391" s="193" t="s">
        <v>7141</v>
      </c>
      <c r="X391" s="196" t="s">
        <v>383</v>
      </c>
      <c r="Y391" s="196"/>
      <c r="Z391" s="196" t="n">
        <v>0</v>
      </c>
      <c r="AA391" s="202"/>
    </row>
    <row r="392" customFormat="false" ht="60.75" hidden="false" customHeight="false" outlineLevel="0" collapsed="false">
      <c r="A392" s="193" t="s">
        <v>8172</v>
      </c>
      <c r="B392" s="20" t="str">
        <f aca="false">INDEX(Table2[], MATCH(L392, Location_ID!$D$2:$D$648, 0), 1)</f>
        <v>a768f983-2a32-4d3a-91b5-8c562aef4ca6</v>
      </c>
      <c r="C392" s="193" t="s">
        <v>821</v>
      </c>
      <c r="D392" s="193" t="s">
        <v>354</v>
      </c>
      <c r="E392" s="193" t="s">
        <v>7134</v>
      </c>
      <c r="F392" s="193" t="s">
        <v>7135</v>
      </c>
      <c r="G392" s="193" t="s">
        <v>7591</v>
      </c>
      <c r="H392" s="196"/>
      <c r="I392" s="193" t="s">
        <v>8121</v>
      </c>
      <c r="J392" s="193" t="s">
        <v>8122</v>
      </c>
      <c r="K392" s="193" t="s">
        <v>7120</v>
      </c>
      <c r="L392" s="193" t="s">
        <v>2203</v>
      </c>
      <c r="M392" s="193" t="s">
        <v>7121</v>
      </c>
      <c r="N392" s="193" t="s">
        <v>8118</v>
      </c>
      <c r="O392" s="193" t="s">
        <v>8173</v>
      </c>
      <c r="P392" s="219" t="n">
        <v>42095</v>
      </c>
      <c r="Q392" s="219" t="n">
        <v>42095</v>
      </c>
      <c r="R392" s="193" t="n">
        <v>4</v>
      </c>
      <c r="S392" s="193" t="s">
        <v>7130</v>
      </c>
      <c r="T392" s="193" t="n">
        <v>6.47</v>
      </c>
      <c r="U392" s="193" t="n">
        <v>4.32</v>
      </c>
      <c r="V392" s="193" t="n">
        <v>8.62</v>
      </c>
      <c r="W392" s="193" t="s">
        <v>7141</v>
      </c>
      <c r="X392" s="196" t="s">
        <v>383</v>
      </c>
      <c r="Y392" s="196"/>
      <c r="Z392" s="196" t="n">
        <v>0</v>
      </c>
      <c r="AA392" s="202"/>
    </row>
    <row r="393" customFormat="false" ht="60.75" hidden="false" customHeight="false" outlineLevel="0" collapsed="false">
      <c r="A393" s="222" t="s">
        <v>8174</v>
      </c>
      <c r="B393" s="20" t="str">
        <f aca="false">INDEX(Table2[], MATCH(L393, Location_ID!$D$2:$D$648, 0), 1)</f>
        <v>a768f983-2a32-4d3a-91b5-8c562aef4ca6</v>
      </c>
      <c r="C393" s="193" t="s">
        <v>821</v>
      </c>
      <c r="D393" s="193" t="s">
        <v>354</v>
      </c>
      <c r="E393" s="193" t="s">
        <v>7134</v>
      </c>
      <c r="F393" s="193" t="s">
        <v>7135</v>
      </c>
      <c r="G393" s="193" t="s">
        <v>7591</v>
      </c>
      <c r="H393" s="196"/>
      <c r="I393" s="193" t="s">
        <v>8121</v>
      </c>
      <c r="J393" s="193" t="s">
        <v>8122</v>
      </c>
      <c r="K393" s="193" t="s">
        <v>7120</v>
      </c>
      <c r="L393" s="193" t="s">
        <v>2203</v>
      </c>
      <c r="M393" s="193" t="s">
        <v>7121</v>
      </c>
      <c r="N393" s="193" t="s">
        <v>8118</v>
      </c>
      <c r="O393" s="193" t="s">
        <v>8175</v>
      </c>
      <c r="P393" s="219" t="n">
        <v>42125</v>
      </c>
      <c r="Q393" s="219" t="n">
        <v>42125</v>
      </c>
      <c r="R393" s="193" t="n">
        <v>4</v>
      </c>
      <c r="S393" s="193" t="s">
        <v>7130</v>
      </c>
      <c r="T393" s="193" t="n">
        <v>9.94</v>
      </c>
      <c r="U393" s="193" t="n">
        <v>6.1</v>
      </c>
      <c r="V393" s="193" t="n">
        <v>13.78</v>
      </c>
      <c r="W393" s="193" t="s">
        <v>7141</v>
      </c>
      <c r="X393" s="196" t="s">
        <v>383</v>
      </c>
      <c r="Y393" s="196"/>
      <c r="Z393" s="196" t="n">
        <v>0</v>
      </c>
      <c r="AA393" s="202"/>
    </row>
    <row r="394" customFormat="false" ht="60.75" hidden="false" customHeight="false" outlineLevel="0" collapsed="false">
      <c r="A394" s="193" t="s">
        <v>8176</v>
      </c>
      <c r="B394" s="20" t="str">
        <f aca="false">INDEX(Table2[], MATCH(L394, Location_ID!$D$2:$D$648, 0), 1)</f>
        <v>a768f983-2a32-4d3a-91b5-8c562aef4ca6</v>
      </c>
      <c r="C394" s="193" t="s">
        <v>821</v>
      </c>
      <c r="D394" s="193" t="s">
        <v>354</v>
      </c>
      <c r="E394" s="193" t="s">
        <v>7134</v>
      </c>
      <c r="F394" s="193" t="s">
        <v>7135</v>
      </c>
      <c r="G394" s="193" t="s">
        <v>7591</v>
      </c>
      <c r="H394" s="196"/>
      <c r="I394" s="193" t="s">
        <v>8121</v>
      </c>
      <c r="J394" s="193" t="s">
        <v>8137</v>
      </c>
      <c r="K394" s="193" t="s">
        <v>7120</v>
      </c>
      <c r="L394" s="193" t="s">
        <v>2203</v>
      </c>
      <c r="M394" s="193" t="s">
        <v>7121</v>
      </c>
      <c r="N394" s="193" t="s">
        <v>8118</v>
      </c>
      <c r="O394" s="193" t="s">
        <v>8177</v>
      </c>
      <c r="P394" s="219" t="n">
        <v>42125</v>
      </c>
      <c r="Q394" s="219" t="n">
        <v>42125</v>
      </c>
      <c r="R394" s="193" t="n">
        <v>2</v>
      </c>
      <c r="S394" s="193" t="s">
        <v>7130</v>
      </c>
      <c r="T394" s="193" t="n">
        <v>2.94</v>
      </c>
      <c r="U394" s="193" t="n">
        <v>1.21</v>
      </c>
      <c r="V394" s="193" t="n">
        <v>4.67</v>
      </c>
      <c r="W394" s="193" t="s">
        <v>7141</v>
      </c>
      <c r="X394" s="196" t="s">
        <v>383</v>
      </c>
      <c r="Y394" s="196"/>
      <c r="Z394" s="196" t="n">
        <v>0</v>
      </c>
      <c r="AA394" s="202"/>
    </row>
    <row r="395" customFormat="false" ht="60.75" hidden="false" customHeight="false" outlineLevel="0" collapsed="false">
      <c r="A395" s="193" t="s">
        <v>8178</v>
      </c>
      <c r="B395" s="20" t="str">
        <f aca="false">INDEX(Table2[], MATCH(L395, Location_ID!$D$2:$D$648, 0), 1)</f>
        <v>a768f983-2a32-4d3a-91b5-8c562aef4ca6</v>
      </c>
      <c r="C395" s="193" t="s">
        <v>821</v>
      </c>
      <c r="D395" s="193" t="s">
        <v>354</v>
      </c>
      <c r="E395" s="193" t="s">
        <v>7134</v>
      </c>
      <c r="F395" s="193" t="s">
        <v>7135</v>
      </c>
      <c r="G395" s="193" t="s">
        <v>7591</v>
      </c>
      <c r="H395" s="196"/>
      <c r="I395" s="193" t="s">
        <v>8121</v>
      </c>
      <c r="J395" s="193" t="s">
        <v>8137</v>
      </c>
      <c r="K395" s="193" t="s">
        <v>7120</v>
      </c>
      <c r="L395" s="193" t="s">
        <v>2203</v>
      </c>
      <c r="M395" s="193" t="s">
        <v>7121</v>
      </c>
      <c r="N395" s="193" t="s">
        <v>8118</v>
      </c>
      <c r="O395" s="193" t="s">
        <v>8179</v>
      </c>
      <c r="P395" s="219" t="n">
        <v>42095</v>
      </c>
      <c r="Q395" s="219" t="n">
        <v>42095</v>
      </c>
      <c r="R395" s="193" t="n">
        <v>5</v>
      </c>
      <c r="S395" s="193" t="s">
        <v>7130</v>
      </c>
      <c r="T395" s="193" t="n">
        <v>0.29</v>
      </c>
      <c r="U395" s="193" t="n">
        <v>0.15</v>
      </c>
      <c r="V395" s="193" t="n">
        <v>0.43</v>
      </c>
      <c r="W395" s="193" t="s">
        <v>7141</v>
      </c>
      <c r="X395" s="196" t="s">
        <v>383</v>
      </c>
      <c r="Y395" s="196"/>
      <c r="Z395" s="196" t="n">
        <v>0</v>
      </c>
      <c r="AA395" s="202"/>
    </row>
    <row r="396" customFormat="false" ht="60.75" hidden="false" customHeight="false" outlineLevel="0" collapsed="false">
      <c r="A396" s="193" t="s">
        <v>8180</v>
      </c>
      <c r="B396" s="20" t="str">
        <f aca="false">INDEX(Table2[], MATCH(L396, Location_ID!$D$2:$D$648, 0), 1)</f>
        <v>a768f983-2a32-4d3a-91b5-8c562aef4ca6</v>
      </c>
      <c r="C396" s="193" t="s">
        <v>821</v>
      </c>
      <c r="D396" s="193" t="s">
        <v>354</v>
      </c>
      <c r="E396" s="193" t="s">
        <v>7134</v>
      </c>
      <c r="F396" s="193" t="s">
        <v>7135</v>
      </c>
      <c r="G396" s="193" t="s">
        <v>7591</v>
      </c>
      <c r="H396" s="196"/>
      <c r="I396" s="193" t="s">
        <v>8121</v>
      </c>
      <c r="J396" s="193" t="s">
        <v>8122</v>
      </c>
      <c r="K396" s="193" t="s">
        <v>7120</v>
      </c>
      <c r="L396" s="193" t="s">
        <v>2203</v>
      </c>
      <c r="M396" s="193" t="s">
        <v>7121</v>
      </c>
      <c r="N396" s="193" t="s">
        <v>8118</v>
      </c>
      <c r="O396" s="193" t="s">
        <v>8181</v>
      </c>
      <c r="P396" s="219" t="n">
        <v>42125</v>
      </c>
      <c r="Q396" s="219" t="n">
        <v>42125</v>
      </c>
      <c r="R396" s="193" t="n">
        <v>3</v>
      </c>
      <c r="S396" s="193" t="s">
        <v>7130</v>
      </c>
      <c r="T396" s="193" t="n">
        <v>5.3</v>
      </c>
      <c r="U396" s="193" t="n">
        <v>3.95</v>
      </c>
      <c r="V396" s="193" t="n">
        <v>6.65</v>
      </c>
      <c r="W396" s="193" t="s">
        <v>7141</v>
      </c>
      <c r="X396" s="196" t="s">
        <v>383</v>
      </c>
      <c r="Y396" s="196"/>
      <c r="Z396" s="196" t="n">
        <v>0</v>
      </c>
      <c r="AA396" s="202"/>
    </row>
    <row r="397" customFormat="false" ht="60.75" hidden="false" customHeight="false" outlineLevel="0" collapsed="false">
      <c r="A397" s="193" t="s">
        <v>8182</v>
      </c>
      <c r="B397" s="20" t="str">
        <f aca="false">INDEX(Table2[], MATCH(L397, Location_ID!$D$2:$D$648, 0), 1)</f>
        <v>a768f983-2a32-4d3a-91b5-8c562aef4ca6</v>
      </c>
      <c r="C397" s="193" t="s">
        <v>821</v>
      </c>
      <c r="D397" s="193" t="s">
        <v>354</v>
      </c>
      <c r="E397" s="193" t="s">
        <v>7134</v>
      </c>
      <c r="F397" s="193" t="s">
        <v>7135</v>
      </c>
      <c r="G397" s="193" t="s">
        <v>7591</v>
      </c>
      <c r="H397" s="196"/>
      <c r="I397" s="193" t="s">
        <v>8121</v>
      </c>
      <c r="J397" s="193" t="s">
        <v>8137</v>
      </c>
      <c r="K397" s="193" t="s">
        <v>7120</v>
      </c>
      <c r="L397" s="193" t="s">
        <v>2203</v>
      </c>
      <c r="M397" s="193" t="s">
        <v>7121</v>
      </c>
      <c r="N397" s="193" t="s">
        <v>8118</v>
      </c>
      <c r="O397" s="193" t="s">
        <v>8183</v>
      </c>
      <c r="P397" s="219" t="n">
        <v>42095</v>
      </c>
      <c r="Q397" s="219" t="n">
        <v>42095</v>
      </c>
      <c r="R397" s="193" t="n">
        <v>5</v>
      </c>
      <c r="S397" s="193" t="s">
        <v>7130</v>
      </c>
      <c r="T397" s="193" t="n">
        <v>3</v>
      </c>
      <c r="U397" s="193" t="n">
        <v>0.97</v>
      </c>
      <c r="V397" s="193" t="n">
        <v>5.03</v>
      </c>
      <c r="W397" s="193" t="s">
        <v>7141</v>
      </c>
      <c r="X397" s="196" t="s">
        <v>383</v>
      </c>
      <c r="Y397" s="196"/>
      <c r="Z397" s="196" t="n">
        <v>0</v>
      </c>
      <c r="AA397" s="202"/>
    </row>
    <row r="398" customFormat="false" ht="60.75" hidden="false" customHeight="false" outlineLevel="0" collapsed="false">
      <c r="A398" s="193" t="s">
        <v>8184</v>
      </c>
      <c r="B398" s="20" t="str">
        <f aca="false">INDEX(Table2[], MATCH(L398, Location_ID!$D$2:$D$648, 0), 1)</f>
        <v>a768f983-2a32-4d3a-91b5-8c562aef4ca6</v>
      </c>
      <c r="C398" s="193" t="s">
        <v>821</v>
      </c>
      <c r="D398" s="193" t="s">
        <v>354</v>
      </c>
      <c r="E398" s="193" t="s">
        <v>7134</v>
      </c>
      <c r="F398" s="193" t="s">
        <v>7135</v>
      </c>
      <c r="G398" s="193" t="s">
        <v>7591</v>
      </c>
      <c r="H398" s="196"/>
      <c r="I398" s="193" t="s">
        <v>8121</v>
      </c>
      <c r="J398" s="193" t="s">
        <v>8122</v>
      </c>
      <c r="K398" s="193" t="s">
        <v>7120</v>
      </c>
      <c r="L398" s="193" t="s">
        <v>2203</v>
      </c>
      <c r="M398" s="193" t="s">
        <v>7121</v>
      </c>
      <c r="N398" s="193" t="s">
        <v>8118</v>
      </c>
      <c r="O398" s="193" t="s">
        <v>8185</v>
      </c>
      <c r="P398" s="219" t="n">
        <v>42125</v>
      </c>
      <c r="Q398" s="219" t="n">
        <v>42125</v>
      </c>
      <c r="R398" s="193" t="n">
        <v>2</v>
      </c>
      <c r="S398" s="193" t="s">
        <v>7130</v>
      </c>
      <c r="T398" s="193" t="n">
        <v>4.03</v>
      </c>
      <c r="U398" s="193" t="n">
        <v>2.19</v>
      </c>
      <c r="V398" s="193" t="n">
        <v>5.87</v>
      </c>
      <c r="W398" s="193" t="s">
        <v>7141</v>
      </c>
      <c r="X398" s="196" t="s">
        <v>383</v>
      </c>
      <c r="Y398" s="196"/>
      <c r="Z398" s="196" t="n">
        <v>0</v>
      </c>
      <c r="AA398" s="202"/>
    </row>
    <row r="399" customFormat="false" ht="60.75" hidden="false" customHeight="false" outlineLevel="0" collapsed="false">
      <c r="A399" s="193" t="s">
        <v>8186</v>
      </c>
      <c r="B399" s="20" t="str">
        <f aca="false">INDEX(Table2[], MATCH(L399, Location_ID!$D$2:$D$648, 0), 1)</f>
        <v>a768f983-2a32-4d3a-91b5-8c562aef4ca6</v>
      </c>
      <c r="C399" s="193" t="s">
        <v>821</v>
      </c>
      <c r="D399" s="193" t="s">
        <v>354</v>
      </c>
      <c r="E399" s="193" t="s">
        <v>7134</v>
      </c>
      <c r="F399" s="193" t="s">
        <v>7135</v>
      </c>
      <c r="G399" s="193" t="s">
        <v>7591</v>
      </c>
      <c r="H399" s="196"/>
      <c r="I399" s="193" t="s">
        <v>8121</v>
      </c>
      <c r="J399" s="193" t="s">
        <v>8122</v>
      </c>
      <c r="K399" s="193" t="s">
        <v>7120</v>
      </c>
      <c r="L399" s="193" t="s">
        <v>2203</v>
      </c>
      <c r="M399" s="193" t="s">
        <v>7121</v>
      </c>
      <c r="N399" s="193" t="s">
        <v>8118</v>
      </c>
      <c r="O399" s="193" t="s">
        <v>8187</v>
      </c>
      <c r="P399" s="219" t="n">
        <v>42095</v>
      </c>
      <c r="Q399" s="219" t="n">
        <v>42095</v>
      </c>
      <c r="R399" s="193" t="n">
        <v>1</v>
      </c>
      <c r="S399" s="193" t="s">
        <v>7130</v>
      </c>
      <c r="T399" s="193"/>
      <c r="U399" s="193"/>
      <c r="V399" s="193"/>
      <c r="W399" s="193" t="s">
        <v>7141</v>
      </c>
      <c r="X399" s="196" t="s">
        <v>383</v>
      </c>
      <c r="Y399" s="196"/>
      <c r="Z399" s="196" t="n">
        <v>0</v>
      </c>
      <c r="AA399" s="202"/>
    </row>
    <row r="400" customFormat="false" ht="60.75" hidden="false" customHeight="false" outlineLevel="0" collapsed="false">
      <c r="A400" s="193" t="s">
        <v>8188</v>
      </c>
      <c r="B400" s="20" t="str">
        <f aca="false">INDEX(Table2[], MATCH(L400, Location_ID!$D$2:$D$648, 0), 1)</f>
        <v>a768f983-2a32-4d3a-91b5-8c562aef4ca6</v>
      </c>
      <c r="C400" s="193" t="s">
        <v>821</v>
      </c>
      <c r="D400" s="193" t="s">
        <v>354</v>
      </c>
      <c r="E400" s="193" t="s">
        <v>7134</v>
      </c>
      <c r="F400" s="193" t="s">
        <v>7135</v>
      </c>
      <c r="G400" s="193" t="s">
        <v>7591</v>
      </c>
      <c r="H400" s="196"/>
      <c r="I400" s="193" t="s">
        <v>8121</v>
      </c>
      <c r="J400" s="193" t="s">
        <v>8117</v>
      </c>
      <c r="K400" s="193" t="s">
        <v>7120</v>
      </c>
      <c r="L400" s="193" t="s">
        <v>2203</v>
      </c>
      <c r="M400" s="193" t="s">
        <v>7121</v>
      </c>
      <c r="N400" s="193" t="s">
        <v>8118</v>
      </c>
      <c r="O400" s="193" t="s">
        <v>8189</v>
      </c>
      <c r="P400" s="219" t="n">
        <v>42125</v>
      </c>
      <c r="Q400" s="219" t="n">
        <v>42125</v>
      </c>
      <c r="R400" s="193" t="n">
        <v>2</v>
      </c>
      <c r="S400" s="193" t="s">
        <v>7130</v>
      </c>
      <c r="T400" s="193" t="n">
        <v>6.57</v>
      </c>
      <c r="U400" s="193" t="n">
        <v>4.09</v>
      </c>
      <c r="V400" s="193" t="n">
        <v>9.05</v>
      </c>
      <c r="W400" s="193" t="s">
        <v>7141</v>
      </c>
      <c r="X400" s="196" t="s">
        <v>383</v>
      </c>
      <c r="Y400" s="196"/>
      <c r="Z400" s="196" t="n">
        <v>0</v>
      </c>
      <c r="AA400" s="202"/>
    </row>
    <row r="401" customFormat="false" ht="60.75" hidden="false" customHeight="false" outlineLevel="0" collapsed="false">
      <c r="A401" s="193" t="s">
        <v>8190</v>
      </c>
      <c r="B401" s="20" t="str">
        <f aca="false">INDEX(Table2[], MATCH(L401, Location_ID!$D$2:$D$648, 0), 1)</f>
        <v>a768f983-2a32-4d3a-91b5-8c562aef4ca6</v>
      </c>
      <c r="C401" s="193" t="s">
        <v>821</v>
      </c>
      <c r="D401" s="193" t="s">
        <v>354</v>
      </c>
      <c r="E401" s="193" t="s">
        <v>7134</v>
      </c>
      <c r="F401" s="193" t="s">
        <v>7135</v>
      </c>
      <c r="G401" s="193" t="s">
        <v>7591</v>
      </c>
      <c r="H401" s="196"/>
      <c r="I401" s="193" t="s">
        <v>8121</v>
      </c>
      <c r="J401" s="193" t="s">
        <v>8122</v>
      </c>
      <c r="K401" s="193" t="s">
        <v>7120</v>
      </c>
      <c r="L401" s="193" t="s">
        <v>2203</v>
      </c>
      <c r="M401" s="193" t="s">
        <v>7121</v>
      </c>
      <c r="N401" s="193" t="s">
        <v>8118</v>
      </c>
      <c r="O401" s="193" t="s">
        <v>8191</v>
      </c>
      <c r="P401" s="219" t="n">
        <v>42095</v>
      </c>
      <c r="Q401" s="219" t="n">
        <v>42095</v>
      </c>
      <c r="R401" s="193" t="n">
        <v>7</v>
      </c>
      <c r="S401" s="193" t="s">
        <v>7130</v>
      </c>
      <c r="T401" s="193" t="n">
        <v>44.13</v>
      </c>
      <c r="U401" s="193" t="n">
        <v>26.18</v>
      </c>
      <c r="V401" s="193" t="n">
        <v>62.08</v>
      </c>
      <c r="W401" s="193" t="s">
        <v>7141</v>
      </c>
      <c r="X401" s="196" t="s">
        <v>383</v>
      </c>
      <c r="Y401" s="196"/>
      <c r="Z401" s="196" t="n">
        <v>0</v>
      </c>
      <c r="AA401" s="202"/>
    </row>
    <row r="402" customFormat="false" ht="60.75" hidden="false" customHeight="false" outlineLevel="0" collapsed="false">
      <c r="A402" s="193" t="s">
        <v>8192</v>
      </c>
      <c r="B402" s="20" t="str">
        <f aca="false">INDEX(Table2[], MATCH(L402, Location_ID!$D$2:$D$648, 0), 1)</f>
        <v>a768f983-2a32-4d3a-91b5-8c562aef4ca6</v>
      </c>
      <c r="C402" s="193" t="s">
        <v>821</v>
      </c>
      <c r="D402" s="193" t="s">
        <v>354</v>
      </c>
      <c r="E402" s="193" t="s">
        <v>7134</v>
      </c>
      <c r="F402" s="193" t="s">
        <v>7135</v>
      </c>
      <c r="G402" s="193" t="s">
        <v>7591</v>
      </c>
      <c r="H402" s="196"/>
      <c r="I402" s="193" t="s">
        <v>8121</v>
      </c>
      <c r="J402" s="193" t="s">
        <v>8122</v>
      </c>
      <c r="K402" s="193" t="s">
        <v>7120</v>
      </c>
      <c r="L402" s="193" t="s">
        <v>2203</v>
      </c>
      <c r="M402" s="193" t="s">
        <v>7121</v>
      </c>
      <c r="N402" s="193" t="s">
        <v>8118</v>
      </c>
      <c r="O402" s="193" t="s">
        <v>8193</v>
      </c>
      <c r="P402" s="219" t="n">
        <v>42095</v>
      </c>
      <c r="Q402" s="219" t="n">
        <v>42095</v>
      </c>
      <c r="R402" s="193" t="n">
        <v>1</v>
      </c>
      <c r="S402" s="193" t="s">
        <v>7130</v>
      </c>
      <c r="T402" s="193" t="n">
        <v>11.54</v>
      </c>
      <c r="U402" s="193"/>
      <c r="V402" s="193"/>
      <c r="W402" s="193" t="s">
        <v>7141</v>
      </c>
      <c r="X402" s="196" t="s">
        <v>383</v>
      </c>
      <c r="Y402" s="196"/>
      <c r="Z402" s="196" t="n">
        <v>0</v>
      </c>
      <c r="AA402" s="202"/>
    </row>
    <row r="403" customFormat="false" ht="60.75" hidden="false" customHeight="false" outlineLevel="0" collapsed="false">
      <c r="A403" s="193" t="s">
        <v>8194</v>
      </c>
      <c r="B403" s="20" t="str">
        <f aca="false">INDEX(Table2[], MATCH(L403, Location_ID!$D$2:$D$648, 0), 1)</f>
        <v>a768f983-2a32-4d3a-91b5-8c562aef4ca6</v>
      </c>
      <c r="C403" s="193" t="s">
        <v>821</v>
      </c>
      <c r="D403" s="193" t="s">
        <v>354</v>
      </c>
      <c r="E403" s="193" t="s">
        <v>7134</v>
      </c>
      <c r="F403" s="193" t="s">
        <v>7135</v>
      </c>
      <c r="G403" s="193" t="s">
        <v>7591</v>
      </c>
      <c r="H403" s="196"/>
      <c r="I403" s="193" t="s">
        <v>8121</v>
      </c>
      <c r="J403" s="193" t="s">
        <v>8122</v>
      </c>
      <c r="K403" s="193" t="s">
        <v>7120</v>
      </c>
      <c r="L403" s="193" t="s">
        <v>2203</v>
      </c>
      <c r="M403" s="193" t="s">
        <v>7121</v>
      </c>
      <c r="N403" s="193" t="s">
        <v>8118</v>
      </c>
      <c r="O403" s="193" t="s">
        <v>8195</v>
      </c>
      <c r="P403" s="219" t="n">
        <v>42095</v>
      </c>
      <c r="Q403" s="219" t="n">
        <v>42095</v>
      </c>
      <c r="R403" s="193" t="n">
        <v>1</v>
      </c>
      <c r="S403" s="193" t="s">
        <v>7130</v>
      </c>
      <c r="T403" s="193" t="n">
        <v>0.88</v>
      </c>
      <c r="U403" s="193"/>
      <c r="V403" s="193"/>
      <c r="W403" s="193" t="s">
        <v>7141</v>
      </c>
      <c r="X403" s="196" t="s">
        <v>383</v>
      </c>
      <c r="Y403" s="196"/>
      <c r="Z403" s="196" t="n">
        <v>0</v>
      </c>
      <c r="AA403" s="202"/>
    </row>
    <row r="404" customFormat="false" ht="60.75" hidden="false" customHeight="false" outlineLevel="0" collapsed="false">
      <c r="A404" s="193" t="s">
        <v>8196</v>
      </c>
      <c r="B404" s="20" t="str">
        <f aca="false">INDEX(Table2[], MATCH(L404, Location_ID!$D$2:$D$648, 0), 1)</f>
        <v>a768f983-2a32-4d3a-91b5-8c562aef4ca6</v>
      </c>
      <c r="C404" s="193" t="s">
        <v>821</v>
      </c>
      <c r="D404" s="193" t="s">
        <v>354</v>
      </c>
      <c r="E404" s="193" t="s">
        <v>7134</v>
      </c>
      <c r="F404" s="193" t="s">
        <v>7135</v>
      </c>
      <c r="G404" s="193" t="s">
        <v>7591</v>
      </c>
      <c r="H404" s="196"/>
      <c r="I404" s="193" t="s">
        <v>8121</v>
      </c>
      <c r="J404" s="193" t="s">
        <v>8117</v>
      </c>
      <c r="K404" s="193" t="s">
        <v>7120</v>
      </c>
      <c r="L404" s="193" t="s">
        <v>2203</v>
      </c>
      <c r="M404" s="193" t="s">
        <v>7121</v>
      </c>
      <c r="N404" s="193" t="s">
        <v>8118</v>
      </c>
      <c r="O404" s="193" t="s">
        <v>8197</v>
      </c>
      <c r="P404" s="219" t="n">
        <v>42125</v>
      </c>
      <c r="Q404" s="219" t="n">
        <v>42125</v>
      </c>
      <c r="R404" s="193" t="n">
        <v>2</v>
      </c>
      <c r="S404" s="193" t="s">
        <v>7130</v>
      </c>
      <c r="T404" s="193" t="n">
        <v>3.07</v>
      </c>
      <c r="U404" s="193"/>
      <c r="V404" s="193"/>
      <c r="W404" s="193" t="s">
        <v>7141</v>
      </c>
      <c r="X404" s="196" t="s">
        <v>383</v>
      </c>
      <c r="Y404" s="196"/>
      <c r="Z404" s="196" t="n">
        <v>0</v>
      </c>
      <c r="AA404" s="202"/>
    </row>
    <row r="405" customFormat="false" ht="60.75" hidden="false" customHeight="false" outlineLevel="0" collapsed="false">
      <c r="A405" s="222" t="s">
        <v>8198</v>
      </c>
      <c r="B405" s="20" t="str">
        <f aca="false">INDEX(Table2[], MATCH(L405, Location_ID!$D$2:$D$648, 0), 1)</f>
        <v>a768f983-2a32-4d3a-91b5-8c562aef4ca6</v>
      </c>
      <c r="C405" s="193" t="s">
        <v>821</v>
      </c>
      <c r="D405" s="193" t="s">
        <v>354</v>
      </c>
      <c r="E405" s="193" t="s">
        <v>7134</v>
      </c>
      <c r="F405" s="193" t="s">
        <v>7135</v>
      </c>
      <c r="G405" s="193" t="s">
        <v>7591</v>
      </c>
      <c r="H405" s="196"/>
      <c r="I405" s="193" t="s">
        <v>8121</v>
      </c>
      <c r="J405" s="193" t="s">
        <v>8122</v>
      </c>
      <c r="K405" s="193" t="s">
        <v>7120</v>
      </c>
      <c r="L405" s="193" t="s">
        <v>2203</v>
      </c>
      <c r="M405" s="193" t="s">
        <v>7121</v>
      </c>
      <c r="N405" s="193" t="s">
        <v>8118</v>
      </c>
      <c r="O405" s="193" t="s">
        <v>8199</v>
      </c>
      <c r="P405" s="219" t="n">
        <v>42125</v>
      </c>
      <c r="Q405" s="219" t="n">
        <v>42125</v>
      </c>
      <c r="R405" s="193" t="n">
        <v>1</v>
      </c>
      <c r="S405" s="193" t="s">
        <v>7130</v>
      </c>
      <c r="T405" s="193" t="n">
        <v>8.72</v>
      </c>
      <c r="U405" s="193"/>
      <c r="V405" s="193"/>
      <c r="W405" s="193" t="s">
        <v>7141</v>
      </c>
      <c r="X405" s="196" t="s">
        <v>383</v>
      </c>
      <c r="Y405" s="196"/>
      <c r="Z405" s="196" t="n">
        <v>0</v>
      </c>
      <c r="AA405" s="202"/>
    </row>
    <row r="406" customFormat="false" ht="60.75" hidden="false" customHeight="false" outlineLevel="0" collapsed="false">
      <c r="A406" s="193" t="s">
        <v>8200</v>
      </c>
      <c r="B406" s="20" t="str">
        <f aca="false">INDEX(Table2[], MATCH(L406, Location_ID!$D$2:$D$648, 0), 1)</f>
        <v>a768f983-2a32-4d3a-91b5-8c562aef4ca6</v>
      </c>
      <c r="C406" s="193" t="s">
        <v>821</v>
      </c>
      <c r="D406" s="193" t="s">
        <v>354</v>
      </c>
      <c r="E406" s="193" t="s">
        <v>7134</v>
      </c>
      <c r="F406" s="193" t="s">
        <v>7135</v>
      </c>
      <c r="G406" s="193" t="s">
        <v>7591</v>
      </c>
      <c r="H406" s="196"/>
      <c r="I406" s="193" t="s">
        <v>8121</v>
      </c>
      <c r="J406" s="193" t="s">
        <v>8117</v>
      </c>
      <c r="K406" s="193" t="s">
        <v>7120</v>
      </c>
      <c r="L406" s="193" t="s">
        <v>2203</v>
      </c>
      <c r="M406" s="193" t="s">
        <v>7121</v>
      </c>
      <c r="N406" s="193" t="s">
        <v>8118</v>
      </c>
      <c r="O406" s="193" t="s">
        <v>8201</v>
      </c>
      <c r="P406" s="219" t="n">
        <v>42095</v>
      </c>
      <c r="Q406" s="219" t="n">
        <v>42095</v>
      </c>
      <c r="R406" s="193" t="n">
        <v>1</v>
      </c>
      <c r="S406" s="193" t="s">
        <v>7130</v>
      </c>
      <c r="T406" s="193" t="n">
        <v>1.81</v>
      </c>
      <c r="U406" s="193"/>
      <c r="V406" s="193"/>
      <c r="W406" s="193" t="s">
        <v>7141</v>
      </c>
      <c r="X406" s="196" t="s">
        <v>383</v>
      </c>
      <c r="Y406" s="196"/>
      <c r="Z406" s="196" t="n">
        <v>0</v>
      </c>
      <c r="AA406" s="202"/>
    </row>
    <row r="407" customFormat="false" ht="60.75" hidden="false" customHeight="false" outlineLevel="0" collapsed="false">
      <c r="A407" s="193" t="s">
        <v>8202</v>
      </c>
      <c r="B407" s="20" t="str">
        <f aca="false">INDEX(Table2[], MATCH(L407, Location_ID!$D$2:$D$648, 0), 1)</f>
        <v>a768f983-2a32-4d3a-91b5-8c562aef4ca6</v>
      </c>
      <c r="C407" s="193" t="s">
        <v>821</v>
      </c>
      <c r="D407" s="193" t="s">
        <v>354</v>
      </c>
      <c r="E407" s="193" t="s">
        <v>7134</v>
      </c>
      <c r="F407" s="193" t="s">
        <v>7135</v>
      </c>
      <c r="G407" s="193" t="s">
        <v>7591</v>
      </c>
      <c r="H407" s="196"/>
      <c r="I407" s="193" t="s">
        <v>8121</v>
      </c>
      <c r="J407" s="193" t="s">
        <v>8122</v>
      </c>
      <c r="K407" s="193" t="s">
        <v>7120</v>
      </c>
      <c r="L407" s="193" t="s">
        <v>2203</v>
      </c>
      <c r="M407" s="193" t="s">
        <v>7121</v>
      </c>
      <c r="N407" s="193" t="s">
        <v>8118</v>
      </c>
      <c r="O407" s="193" t="s">
        <v>8203</v>
      </c>
      <c r="P407" s="219" t="n">
        <v>42125</v>
      </c>
      <c r="Q407" s="219" t="n">
        <v>42125</v>
      </c>
      <c r="R407" s="193" t="n">
        <v>1</v>
      </c>
      <c r="S407" s="193" t="s">
        <v>7130</v>
      </c>
      <c r="T407" s="193" t="n">
        <v>6.22</v>
      </c>
      <c r="U407" s="193"/>
      <c r="V407" s="193"/>
      <c r="W407" s="193" t="s">
        <v>7141</v>
      </c>
      <c r="X407" s="196" t="s">
        <v>383</v>
      </c>
      <c r="Y407" s="196"/>
      <c r="Z407" s="196" t="n">
        <v>0</v>
      </c>
      <c r="AA407" s="202"/>
    </row>
    <row r="408" customFormat="false" ht="60.75" hidden="false" customHeight="false" outlineLevel="0" collapsed="false">
      <c r="A408" s="193" t="s">
        <v>8204</v>
      </c>
      <c r="B408" s="20" t="str">
        <f aca="false">INDEX(Table2[], MATCH(L408, Location_ID!$D$2:$D$648, 0), 1)</f>
        <v>a768f983-2a32-4d3a-91b5-8c562aef4ca6</v>
      </c>
      <c r="C408" s="193" t="s">
        <v>821</v>
      </c>
      <c r="D408" s="193" t="s">
        <v>354</v>
      </c>
      <c r="E408" s="193" t="s">
        <v>7134</v>
      </c>
      <c r="F408" s="193" t="s">
        <v>7135</v>
      </c>
      <c r="G408" s="193" t="s">
        <v>7591</v>
      </c>
      <c r="H408" s="196"/>
      <c r="I408" s="193" t="s">
        <v>8121</v>
      </c>
      <c r="J408" s="193" t="s">
        <v>8137</v>
      </c>
      <c r="K408" s="193" t="s">
        <v>7120</v>
      </c>
      <c r="L408" s="193" t="s">
        <v>2203</v>
      </c>
      <c r="M408" s="193" t="s">
        <v>7121</v>
      </c>
      <c r="N408" s="193" t="s">
        <v>8118</v>
      </c>
      <c r="O408" s="193" t="s">
        <v>8205</v>
      </c>
      <c r="P408" s="219" t="n">
        <v>42095</v>
      </c>
      <c r="Q408" s="219" t="n">
        <v>42095</v>
      </c>
      <c r="R408" s="193" t="n">
        <v>1</v>
      </c>
      <c r="S408" s="193" t="s">
        <v>7130</v>
      </c>
      <c r="T408" s="193" t="n">
        <v>8.51</v>
      </c>
      <c r="U408" s="193"/>
      <c r="V408" s="193"/>
      <c r="W408" s="193" t="s">
        <v>7141</v>
      </c>
      <c r="X408" s="196" t="s">
        <v>383</v>
      </c>
      <c r="Y408" s="196"/>
      <c r="Z408" s="196" t="n">
        <v>0</v>
      </c>
      <c r="AA408" s="202"/>
    </row>
    <row r="409" customFormat="false" ht="60.75" hidden="false" customHeight="false" outlineLevel="0" collapsed="false">
      <c r="A409" s="222" t="s">
        <v>8206</v>
      </c>
      <c r="B409" s="20" t="str">
        <f aca="false">INDEX(Table2[], MATCH(L409, Location_ID!$D$2:$D$648, 0), 1)</f>
        <v>a768f983-2a32-4d3a-91b5-8c562aef4ca6</v>
      </c>
      <c r="C409" s="193" t="s">
        <v>821</v>
      </c>
      <c r="D409" s="193" t="s">
        <v>354</v>
      </c>
      <c r="E409" s="193" t="s">
        <v>7134</v>
      </c>
      <c r="F409" s="193" t="s">
        <v>7135</v>
      </c>
      <c r="G409" s="193" t="s">
        <v>7591</v>
      </c>
      <c r="H409" s="196"/>
      <c r="I409" s="193" t="s">
        <v>8121</v>
      </c>
      <c r="J409" s="193" t="s">
        <v>8137</v>
      </c>
      <c r="K409" s="193" t="s">
        <v>7120</v>
      </c>
      <c r="L409" s="193" t="s">
        <v>2203</v>
      </c>
      <c r="M409" s="193" t="s">
        <v>7121</v>
      </c>
      <c r="N409" s="193" t="s">
        <v>8118</v>
      </c>
      <c r="O409" s="193" t="s">
        <v>8207</v>
      </c>
      <c r="P409" s="219" t="n">
        <v>42095</v>
      </c>
      <c r="Q409" s="219" t="n">
        <v>42095</v>
      </c>
      <c r="R409" s="193" t="n">
        <v>3</v>
      </c>
      <c r="S409" s="193" t="s">
        <v>7130</v>
      </c>
      <c r="T409" s="193" t="n">
        <v>1.1</v>
      </c>
      <c r="U409" s="193" t="n">
        <v>-5.2</v>
      </c>
      <c r="V409" s="193" t="n">
        <v>7.4</v>
      </c>
      <c r="W409" s="193" t="s">
        <v>7141</v>
      </c>
      <c r="X409" s="196" t="s">
        <v>383</v>
      </c>
      <c r="Y409" s="196"/>
      <c r="Z409" s="196" t="n">
        <v>0</v>
      </c>
      <c r="AA409" s="202"/>
    </row>
    <row r="410" customFormat="false" ht="60.75" hidden="false" customHeight="false" outlineLevel="0" collapsed="false">
      <c r="A410" s="193" t="s">
        <v>8208</v>
      </c>
      <c r="B410" s="20" t="str">
        <f aca="false">INDEX(Table2[], MATCH(L410, Location_ID!$D$2:$D$648, 0), 1)</f>
        <v>a768f983-2a32-4d3a-91b5-8c562aef4ca6</v>
      </c>
      <c r="C410" s="193" t="s">
        <v>821</v>
      </c>
      <c r="D410" s="193" t="s">
        <v>354</v>
      </c>
      <c r="E410" s="193" t="s">
        <v>7134</v>
      </c>
      <c r="F410" s="193" t="s">
        <v>7135</v>
      </c>
      <c r="G410" s="193" t="s">
        <v>7591</v>
      </c>
      <c r="H410" s="196"/>
      <c r="I410" s="193" t="s">
        <v>8121</v>
      </c>
      <c r="J410" s="193" t="s">
        <v>8137</v>
      </c>
      <c r="K410" s="193" t="s">
        <v>7120</v>
      </c>
      <c r="L410" s="193" t="s">
        <v>2203</v>
      </c>
      <c r="M410" s="193" t="s">
        <v>7121</v>
      </c>
      <c r="N410" s="193" t="s">
        <v>8118</v>
      </c>
      <c r="O410" s="193" t="s">
        <v>8209</v>
      </c>
      <c r="P410" s="219" t="n">
        <v>42095</v>
      </c>
      <c r="Q410" s="219" t="n">
        <v>42095</v>
      </c>
      <c r="R410" s="193" t="n">
        <v>5</v>
      </c>
      <c r="S410" s="193" t="s">
        <v>7130</v>
      </c>
      <c r="T410" s="193" t="n">
        <v>2.45</v>
      </c>
      <c r="U410" s="193" t="n">
        <v>1.24</v>
      </c>
      <c r="V410" s="193" t="n">
        <v>3.66</v>
      </c>
      <c r="W410" s="193" t="s">
        <v>7141</v>
      </c>
      <c r="X410" s="196" t="s">
        <v>383</v>
      </c>
      <c r="Y410" s="196"/>
      <c r="Z410" s="196" t="n">
        <v>0</v>
      </c>
      <c r="AA410" s="202"/>
    </row>
    <row r="411" customFormat="false" ht="60.75" hidden="false" customHeight="false" outlineLevel="0" collapsed="false">
      <c r="A411" s="193" t="s">
        <v>8210</v>
      </c>
      <c r="B411" s="20" t="str">
        <f aca="false">INDEX(Table2[], MATCH(L411, Location_ID!$D$2:$D$648, 0), 1)</f>
        <v>a768f983-2a32-4d3a-91b5-8c562aef4ca6</v>
      </c>
      <c r="C411" s="193" t="s">
        <v>821</v>
      </c>
      <c r="D411" s="193" t="s">
        <v>354</v>
      </c>
      <c r="E411" s="193" t="s">
        <v>7134</v>
      </c>
      <c r="F411" s="193" t="s">
        <v>7135</v>
      </c>
      <c r="G411" s="193" t="s">
        <v>7591</v>
      </c>
      <c r="H411" s="196"/>
      <c r="I411" s="193" t="s">
        <v>8121</v>
      </c>
      <c r="J411" s="193" t="s">
        <v>8122</v>
      </c>
      <c r="K411" s="193" t="s">
        <v>7120</v>
      </c>
      <c r="L411" s="193" t="s">
        <v>2203</v>
      </c>
      <c r="M411" s="193" t="s">
        <v>7121</v>
      </c>
      <c r="N411" s="193" t="s">
        <v>8118</v>
      </c>
      <c r="O411" s="193" t="s">
        <v>8211</v>
      </c>
      <c r="P411" s="219" t="n">
        <v>42095</v>
      </c>
      <c r="Q411" s="219" t="n">
        <v>42095</v>
      </c>
      <c r="R411" s="193" t="n">
        <v>4</v>
      </c>
      <c r="S411" s="193" t="s">
        <v>7130</v>
      </c>
      <c r="T411" s="193" t="n">
        <v>2.85</v>
      </c>
      <c r="U411" s="193" t="n">
        <v>1.96</v>
      </c>
      <c r="V411" s="193" t="n">
        <v>3.74</v>
      </c>
      <c r="W411" s="193" t="s">
        <v>7141</v>
      </c>
      <c r="X411" s="196" t="s">
        <v>383</v>
      </c>
      <c r="Y411" s="196"/>
      <c r="Z411" s="196" t="n">
        <v>0</v>
      </c>
      <c r="AA411" s="202"/>
    </row>
    <row r="412" customFormat="false" ht="60.75" hidden="false" customHeight="false" outlineLevel="0" collapsed="false">
      <c r="A412" s="193" t="s">
        <v>8212</v>
      </c>
      <c r="B412" s="20" t="str">
        <f aca="false">INDEX(Table2[], MATCH(L412, Location_ID!$D$2:$D$648, 0), 1)</f>
        <v>a768f983-2a32-4d3a-91b5-8c562aef4ca6</v>
      </c>
      <c r="C412" s="193" t="s">
        <v>821</v>
      </c>
      <c r="D412" s="193" t="s">
        <v>354</v>
      </c>
      <c r="E412" s="193" t="s">
        <v>7134</v>
      </c>
      <c r="F412" s="193" t="s">
        <v>7135</v>
      </c>
      <c r="G412" s="193" t="s">
        <v>7591</v>
      </c>
      <c r="H412" s="196"/>
      <c r="I412" s="193" t="s">
        <v>8121</v>
      </c>
      <c r="J412" s="193" t="s">
        <v>8122</v>
      </c>
      <c r="K412" s="193" t="s">
        <v>7120</v>
      </c>
      <c r="L412" s="193" t="s">
        <v>2203</v>
      </c>
      <c r="M412" s="193" t="s">
        <v>7121</v>
      </c>
      <c r="N412" s="193" t="s">
        <v>8118</v>
      </c>
      <c r="O412" s="193" t="s">
        <v>8213</v>
      </c>
      <c r="P412" s="219" t="n">
        <v>42095</v>
      </c>
      <c r="Q412" s="219" t="n">
        <v>42095</v>
      </c>
      <c r="R412" s="193" t="n">
        <v>2</v>
      </c>
      <c r="S412" s="193" t="s">
        <v>7130</v>
      </c>
      <c r="T412" s="193" t="n">
        <v>6.43</v>
      </c>
      <c r="U412" s="193" t="n">
        <v>5.92</v>
      </c>
      <c r="V412" s="193" t="n">
        <v>6.94</v>
      </c>
      <c r="W412" s="193" t="s">
        <v>7141</v>
      </c>
      <c r="X412" s="196" t="s">
        <v>383</v>
      </c>
      <c r="Y412" s="196"/>
      <c r="Z412" s="196" t="n">
        <v>0</v>
      </c>
      <c r="AA412" s="202"/>
    </row>
    <row r="413" customFormat="false" ht="60.75" hidden="false" customHeight="false" outlineLevel="0" collapsed="false">
      <c r="A413" s="193" t="s">
        <v>8214</v>
      </c>
      <c r="B413" s="20" t="str">
        <f aca="false">INDEX(Table2[], MATCH(L413, Location_ID!$D$2:$D$648, 0), 1)</f>
        <v>a768f983-2a32-4d3a-91b5-8c562aef4ca6</v>
      </c>
      <c r="C413" s="193" t="s">
        <v>821</v>
      </c>
      <c r="D413" s="193" t="s">
        <v>354</v>
      </c>
      <c r="E413" s="193" t="s">
        <v>7134</v>
      </c>
      <c r="F413" s="193" t="s">
        <v>7135</v>
      </c>
      <c r="G413" s="193" t="s">
        <v>7591</v>
      </c>
      <c r="H413" s="196"/>
      <c r="I413" s="193" t="s">
        <v>8121</v>
      </c>
      <c r="J413" s="193" t="s">
        <v>8137</v>
      </c>
      <c r="K413" s="193" t="s">
        <v>7120</v>
      </c>
      <c r="L413" s="193" t="s">
        <v>2203</v>
      </c>
      <c r="M413" s="193" t="s">
        <v>7121</v>
      </c>
      <c r="N413" s="193" t="s">
        <v>8118</v>
      </c>
      <c r="O413" s="193" t="s">
        <v>8215</v>
      </c>
      <c r="P413" s="219" t="n">
        <v>42125</v>
      </c>
      <c r="Q413" s="219" t="n">
        <v>42125</v>
      </c>
      <c r="R413" s="193" t="n">
        <v>5</v>
      </c>
      <c r="S413" s="193" t="s">
        <v>7130</v>
      </c>
      <c r="T413" s="193" t="n">
        <v>4.22</v>
      </c>
      <c r="U413" s="193" t="n">
        <v>2.28</v>
      </c>
      <c r="V413" s="193" t="n">
        <v>6.16</v>
      </c>
      <c r="W413" s="193" t="s">
        <v>7141</v>
      </c>
      <c r="X413" s="196" t="s">
        <v>383</v>
      </c>
      <c r="Y413" s="196"/>
      <c r="Z413" s="196" t="n">
        <v>0</v>
      </c>
      <c r="AA413" s="202"/>
    </row>
    <row r="414" customFormat="false" ht="60.75" hidden="false" customHeight="false" outlineLevel="0" collapsed="false">
      <c r="A414" s="193" t="s">
        <v>8216</v>
      </c>
      <c r="B414" s="20" t="str">
        <f aca="false">INDEX(Table2[], MATCH(L414, Location_ID!$D$2:$D$648, 0), 1)</f>
        <v>a768f983-2a32-4d3a-91b5-8c562aef4ca6</v>
      </c>
      <c r="C414" s="193" t="s">
        <v>821</v>
      </c>
      <c r="D414" s="193" t="s">
        <v>354</v>
      </c>
      <c r="E414" s="193" t="s">
        <v>7134</v>
      </c>
      <c r="F414" s="193" t="s">
        <v>7135</v>
      </c>
      <c r="G414" s="193" t="s">
        <v>7591</v>
      </c>
      <c r="H414" s="196"/>
      <c r="I414" s="193" t="s">
        <v>8121</v>
      </c>
      <c r="J414" s="193" t="s">
        <v>8122</v>
      </c>
      <c r="K414" s="193" t="s">
        <v>7120</v>
      </c>
      <c r="L414" s="193" t="s">
        <v>2203</v>
      </c>
      <c r="M414" s="193" t="s">
        <v>7121</v>
      </c>
      <c r="N414" s="193" t="s">
        <v>8118</v>
      </c>
      <c r="O414" s="193" t="s">
        <v>8217</v>
      </c>
      <c r="P414" s="219" t="n">
        <v>42095</v>
      </c>
      <c r="Q414" s="219" t="n">
        <v>42095</v>
      </c>
      <c r="R414" s="193" t="n">
        <v>11</v>
      </c>
      <c r="S414" s="193" t="s">
        <v>7130</v>
      </c>
      <c r="T414" s="193" t="n">
        <v>10.85</v>
      </c>
      <c r="U414" s="193" t="n">
        <v>8.38</v>
      </c>
      <c r="V414" s="193" t="n">
        <v>13.32</v>
      </c>
      <c r="W414" s="193" t="s">
        <v>7141</v>
      </c>
      <c r="X414" s="196" t="s">
        <v>383</v>
      </c>
      <c r="Y414" s="196"/>
      <c r="Z414" s="196" t="n">
        <v>0</v>
      </c>
      <c r="AA414" s="202"/>
    </row>
    <row r="415" customFormat="false" ht="60.75" hidden="false" customHeight="false" outlineLevel="0" collapsed="false">
      <c r="A415" s="193" t="s">
        <v>8218</v>
      </c>
      <c r="B415" s="20" t="str">
        <f aca="false">INDEX(Table2[], MATCH(L415, Location_ID!$D$2:$D$648, 0), 1)</f>
        <v>a768f983-2a32-4d3a-91b5-8c562aef4ca6</v>
      </c>
      <c r="C415" s="193" t="s">
        <v>821</v>
      </c>
      <c r="D415" s="193" t="s">
        <v>354</v>
      </c>
      <c r="E415" s="193" t="s">
        <v>7134</v>
      </c>
      <c r="F415" s="193" t="s">
        <v>7135</v>
      </c>
      <c r="G415" s="193" t="s">
        <v>7591</v>
      </c>
      <c r="H415" s="196"/>
      <c r="I415" s="193" t="s">
        <v>8121</v>
      </c>
      <c r="J415" s="193" t="s">
        <v>8122</v>
      </c>
      <c r="K415" s="193" t="s">
        <v>7120</v>
      </c>
      <c r="L415" s="193" t="s">
        <v>2203</v>
      </c>
      <c r="M415" s="193" t="s">
        <v>7121</v>
      </c>
      <c r="N415" s="193" t="s">
        <v>8118</v>
      </c>
      <c r="O415" s="193" t="s">
        <v>8219</v>
      </c>
      <c r="P415" s="219" t="n">
        <v>42095</v>
      </c>
      <c r="Q415" s="219" t="n">
        <v>42095</v>
      </c>
      <c r="R415" s="193" t="n">
        <v>4</v>
      </c>
      <c r="S415" s="193" t="s">
        <v>7130</v>
      </c>
      <c r="T415" s="193" t="n">
        <v>9.04</v>
      </c>
      <c r="U415" s="193" t="n">
        <v>4.81</v>
      </c>
      <c r="V415" s="193" t="n">
        <v>13.27</v>
      </c>
      <c r="W415" s="193" t="s">
        <v>7141</v>
      </c>
      <c r="X415" s="196" t="s">
        <v>383</v>
      </c>
      <c r="Y415" s="196"/>
      <c r="Z415" s="196" t="n">
        <v>0</v>
      </c>
      <c r="AA415" s="202"/>
    </row>
    <row r="416" customFormat="false" ht="60.75" hidden="false" customHeight="false" outlineLevel="0" collapsed="false">
      <c r="A416" s="193" t="s">
        <v>8220</v>
      </c>
      <c r="B416" s="20" t="str">
        <f aca="false">INDEX(Table2[], MATCH(L416, Location_ID!$D$2:$D$648, 0), 1)</f>
        <v>a768f983-2a32-4d3a-91b5-8c562aef4ca6</v>
      </c>
      <c r="C416" s="193" t="s">
        <v>821</v>
      </c>
      <c r="D416" s="193" t="s">
        <v>354</v>
      </c>
      <c r="E416" s="193" t="s">
        <v>7134</v>
      </c>
      <c r="F416" s="193" t="s">
        <v>7135</v>
      </c>
      <c r="G416" s="193" t="s">
        <v>7591</v>
      </c>
      <c r="H416" s="196"/>
      <c r="I416" s="193" t="s">
        <v>8121</v>
      </c>
      <c r="J416" s="193" t="s">
        <v>8137</v>
      </c>
      <c r="K416" s="193" t="s">
        <v>7120</v>
      </c>
      <c r="L416" s="193" t="s">
        <v>2203</v>
      </c>
      <c r="M416" s="193" t="s">
        <v>7121</v>
      </c>
      <c r="N416" s="193" t="s">
        <v>8118</v>
      </c>
      <c r="O416" s="193" t="s">
        <v>8221</v>
      </c>
      <c r="P416" s="219" t="n">
        <v>42125</v>
      </c>
      <c r="Q416" s="219" t="n">
        <v>42125</v>
      </c>
      <c r="R416" s="193" t="n">
        <v>1</v>
      </c>
      <c r="S416" s="193" t="s">
        <v>7130</v>
      </c>
      <c r="T416" s="193" t="n">
        <v>0.18</v>
      </c>
      <c r="U416" s="193"/>
      <c r="V416" s="193"/>
      <c r="W416" s="193" t="s">
        <v>7141</v>
      </c>
      <c r="X416" s="196" t="s">
        <v>383</v>
      </c>
      <c r="Y416" s="196"/>
      <c r="Z416" s="196" t="n">
        <v>0</v>
      </c>
      <c r="AA416" s="202"/>
    </row>
    <row r="417" customFormat="false" ht="105.95" hidden="false" customHeight="false" outlineLevel="0" collapsed="false">
      <c r="A417" s="193" t="s">
        <v>8222</v>
      </c>
      <c r="B417" s="20" t="str">
        <f aca="false">INDEX(Table2[], MATCH(L417, Location_ID!$D$2:$D$648, 0), 1)</f>
        <v>d1ce2e2d-e13a-4995-a6e2-2f032680e00e</v>
      </c>
      <c r="C417" s="193" t="s">
        <v>821</v>
      </c>
      <c r="D417" s="193" t="s">
        <v>354</v>
      </c>
      <c r="E417" s="193" t="s">
        <v>7134</v>
      </c>
      <c r="F417" s="193" t="s">
        <v>7135</v>
      </c>
      <c r="G417" s="193" t="s">
        <v>7591</v>
      </c>
      <c r="H417" s="196"/>
      <c r="I417" s="193" t="s">
        <v>8121</v>
      </c>
      <c r="J417" s="193" t="s">
        <v>8122</v>
      </c>
      <c r="K417" s="193" t="s">
        <v>7120</v>
      </c>
      <c r="L417" s="193" t="s">
        <v>2205</v>
      </c>
      <c r="M417" s="193" t="s">
        <v>7121</v>
      </c>
      <c r="N417" s="193" t="s">
        <v>8118</v>
      </c>
      <c r="O417" s="193" t="s">
        <v>8223</v>
      </c>
      <c r="P417" s="219" t="n">
        <v>42491</v>
      </c>
      <c r="Q417" s="219" t="n">
        <v>42491</v>
      </c>
      <c r="R417" s="193" t="n">
        <v>1</v>
      </c>
      <c r="S417" s="193" t="s">
        <v>7130</v>
      </c>
      <c r="T417" s="193" t="n">
        <v>2.84</v>
      </c>
      <c r="U417" s="193"/>
      <c r="V417" s="193"/>
      <c r="W417" s="193" t="s">
        <v>7141</v>
      </c>
      <c r="X417" s="196" t="s">
        <v>383</v>
      </c>
      <c r="Y417" s="196"/>
      <c r="Z417" s="196" t="n">
        <v>0</v>
      </c>
      <c r="AA417" s="202"/>
    </row>
    <row r="418" customFormat="false" ht="105.95" hidden="false" customHeight="false" outlineLevel="0" collapsed="false">
      <c r="A418" s="193" t="s">
        <v>8224</v>
      </c>
      <c r="B418" s="20" t="str">
        <f aca="false">INDEX(Table2[], MATCH(L418, Location_ID!$D$2:$D$648, 0), 1)</f>
        <v>d1ce2e2d-e13a-4995-a6e2-2f032680e00e</v>
      </c>
      <c r="C418" s="193" t="s">
        <v>821</v>
      </c>
      <c r="D418" s="193" t="s">
        <v>354</v>
      </c>
      <c r="E418" s="193" t="s">
        <v>7134</v>
      </c>
      <c r="F418" s="193" t="s">
        <v>7135</v>
      </c>
      <c r="G418" s="193" t="s">
        <v>7591</v>
      </c>
      <c r="H418" s="196"/>
      <c r="I418" s="193" t="s">
        <v>8121</v>
      </c>
      <c r="J418" s="193" t="s">
        <v>8137</v>
      </c>
      <c r="K418" s="193" t="s">
        <v>7120</v>
      </c>
      <c r="L418" s="193" t="s">
        <v>2205</v>
      </c>
      <c r="M418" s="193" t="s">
        <v>7121</v>
      </c>
      <c r="N418" s="193" t="s">
        <v>8118</v>
      </c>
      <c r="O418" s="193" t="s">
        <v>8225</v>
      </c>
      <c r="P418" s="219" t="n">
        <v>42491</v>
      </c>
      <c r="Q418" s="219" t="n">
        <v>42491</v>
      </c>
      <c r="R418" s="193" t="n">
        <v>8</v>
      </c>
      <c r="S418" s="193" t="s">
        <v>7130</v>
      </c>
      <c r="T418" s="193" t="n">
        <v>1.45</v>
      </c>
      <c r="U418" s="193"/>
      <c r="V418" s="193"/>
      <c r="W418" s="193" t="s">
        <v>7141</v>
      </c>
      <c r="X418" s="196" t="s">
        <v>383</v>
      </c>
      <c r="Y418" s="196"/>
      <c r="Z418" s="196" t="n">
        <v>0</v>
      </c>
      <c r="AA418" s="202"/>
    </row>
    <row r="419" customFormat="false" ht="105.95" hidden="false" customHeight="false" outlineLevel="0" collapsed="false">
      <c r="A419" s="193" t="s">
        <v>8226</v>
      </c>
      <c r="B419" s="20" t="str">
        <f aca="false">INDEX(Table2[], MATCH(L419, Location_ID!$D$2:$D$648, 0), 1)</f>
        <v>d1ce2e2d-e13a-4995-a6e2-2f032680e00e</v>
      </c>
      <c r="C419" s="193" t="s">
        <v>821</v>
      </c>
      <c r="D419" s="193" t="s">
        <v>354</v>
      </c>
      <c r="E419" s="193" t="s">
        <v>7134</v>
      </c>
      <c r="F419" s="193" t="s">
        <v>7135</v>
      </c>
      <c r="G419" s="193" t="s">
        <v>7591</v>
      </c>
      <c r="H419" s="196"/>
      <c r="I419" s="193" t="s">
        <v>8121</v>
      </c>
      <c r="J419" s="193" t="s">
        <v>8137</v>
      </c>
      <c r="K419" s="193" t="s">
        <v>7120</v>
      </c>
      <c r="L419" s="193" t="s">
        <v>2205</v>
      </c>
      <c r="M419" s="193" t="s">
        <v>7121</v>
      </c>
      <c r="N419" s="193" t="s">
        <v>8118</v>
      </c>
      <c r="O419" s="193" t="s">
        <v>8227</v>
      </c>
      <c r="P419" s="219" t="n">
        <v>42491</v>
      </c>
      <c r="Q419" s="219" t="n">
        <v>42491</v>
      </c>
      <c r="R419" s="193" t="n">
        <v>3</v>
      </c>
      <c r="S419" s="193" t="s">
        <v>7130</v>
      </c>
      <c r="T419" s="193" t="n">
        <v>1.8</v>
      </c>
      <c r="U419" s="193"/>
      <c r="V419" s="193"/>
      <c r="W419" s="193" t="s">
        <v>7141</v>
      </c>
      <c r="X419" s="196" t="s">
        <v>383</v>
      </c>
      <c r="Y419" s="196"/>
      <c r="Z419" s="196" t="n">
        <v>0</v>
      </c>
      <c r="AA419" s="202"/>
    </row>
    <row r="420" customFormat="false" ht="105.95" hidden="false" customHeight="false" outlineLevel="0" collapsed="false">
      <c r="A420" s="193" t="s">
        <v>8228</v>
      </c>
      <c r="B420" s="20" t="str">
        <f aca="false">INDEX(Table2[], MATCH(L420, Location_ID!$D$2:$D$648, 0), 1)</f>
        <v>d1ce2e2d-e13a-4995-a6e2-2f032680e00e</v>
      </c>
      <c r="C420" s="193" t="s">
        <v>821</v>
      </c>
      <c r="D420" s="193" t="s">
        <v>354</v>
      </c>
      <c r="E420" s="193" t="s">
        <v>7134</v>
      </c>
      <c r="F420" s="193" t="s">
        <v>7135</v>
      </c>
      <c r="G420" s="193" t="s">
        <v>7591</v>
      </c>
      <c r="H420" s="196"/>
      <c r="I420" s="193" t="s">
        <v>8121</v>
      </c>
      <c r="J420" s="193" t="s">
        <v>8137</v>
      </c>
      <c r="K420" s="193" t="s">
        <v>7120</v>
      </c>
      <c r="L420" s="193" t="s">
        <v>2205</v>
      </c>
      <c r="M420" s="193" t="s">
        <v>7121</v>
      </c>
      <c r="N420" s="193" t="s">
        <v>8118</v>
      </c>
      <c r="O420" s="193" t="s">
        <v>8229</v>
      </c>
      <c r="P420" s="219" t="n">
        <v>42491</v>
      </c>
      <c r="Q420" s="219" t="n">
        <v>42491</v>
      </c>
      <c r="R420" s="193" t="n">
        <v>3</v>
      </c>
      <c r="S420" s="193" t="s">
        <v>7130</v>
      </c>
      <c r="T420" s="193" t="n">
        <v>4.52</v>
      </c>
      <c r="U420" s="193"/>
      <c r="V420" s="193"/>
      <c r="W420" s="193" t="s">
        <v>7141</v>
      </c>
      <c r="X420" s="196" t="s">
        <v>383</v>
      </c>
      <c r="Y420" s="196"/>
      <c r="Z420" s="196" t="n">
        <v>0</v>
      </c>
      <c r="AA420" s="202"/>
    </row>
    <row r="421" customFormat="false" ht="105.95" hidden="false" customHeight="false" outlineLevel="0" collapsed="false">
      <c r="A421" s="193" t="s">
        <v>8230</v>
      </c>
      <c r="B421" s="20" t="str">
        <f aca="false">INDEX(Table2[], MATCH(L421, Location_ID!$D$2:$D$648, 0), 1)</f>
        <v>d1ce2e2d-e13a-4995-a6e2-2f032680e00e</v>
      </c>
      <c r="C421" s="193" t="s">
        <v>821</v>
      </c>
      <c r="D421" s="193" t="s">
        <v>354</v>
      </c>
      <c r="E421" s="193" t="s">
        <v>7134</v>
      </c>
      <c r="F421" s="193" t="s">
        <v>7135</v>
      </c>
      <c r="G421" s="193" t="s">
        <v>7591</v>
      </c>
      <c r="H421" s="196"/>
      <c r="I421" s="193" t="s">
        <v>8121</v>
      </c>
      <c r="J421" s="193" t="s">
        <v>8137</v>
      </c>
      <c r="K421" s="193" t="s">
        <v>7120</v>
      </c>
      <c r="L421" s="193" t="s">
        <v>2205</v>
      </c>
      <c r="M421" s="193" t="s">
        <v>7121</v>
      </c>
      <c r="N421" s="193" t="s">
        <v>8118</v>
      </c>
      <c r="O421" s="193" t="s">
        <v>8231</v>
      </c>
      <c r="P421" s="219" t="n">
        <v>42491</v>
      </c>
      <c r="Q421" s="219" t="n">
        <v>42491</v>
      </c>
      <c r="R421" s="193" t="n">
        <v>7</v>
      </c>
      <c r="S421" s="193" t="s">
        <v>7130</v>
      </c>
      <c r="T421" s="193" t="n">
        <v>2.35</v>
      </c>
      <c r="U421" s="193"/>
      <c r="V421" s="193"/>
      <c r="W421" s="193" t="s">
        <v>7141</v>
      </c>
      <c r="X421" s="196" t="s">
        <v>383</v>
      </c>
      <c r="Y421" s="196"/>
      <c r="Z421" s="196" t="n">
        <v>0</v>
      </c>
      <c r="AA421" s="202"/>
    </row>
    <row r="422" customFormat="false" ht="105.95" hidden="false" customHeight="false" outlineLevel="0" collapsed="false">
      <c r="A422" s="193" t="s">
        <v>8232</v>
      </c>
      <c r="B422" s="20" t="str">
        <f aca="false">INDEX(Table2[], MATCH(L422, Location_ID!$D$2:$D$648, 0), 1)</f>
        <v>d1ce2e2d-e13a-4995-a6e2-2f032680e00e</v>
      </c>
      <c r="C422" s="193" t="s">
        <v>821</v>
      </c>
      <c r="D422" s="193" t="s">
        <v>354</v>
      </c>
      <c r="E422" s="193" t="s">
        <v>7134</v>
      </c>
      <c r="F422" s="193" t="s">
        <v>7135</v>
      </c>
      <c r="G422" s="193" t="s">
        <v>7591</v>
      </c>
      <c r="H422" s="196"/>
      <c r="I422" s="193" t="s">
        <v>8121</v>
      </c>
      <c r="J422" s="193" t="s">
        <v>8137</v>
      </c>
      <c r="K422" s="193" t="s">
        <v>7120</v>
      </c>
      <c r="L422" s="193" t="s">
        <v>2205</v>
      </c>
      <c r="M422" s="193" t="s">
        <v>7121</v>
      </c>
      <c r="N422" s="193" t="s">
        <v>8118</v>
      </c>
      <c r="O422" s="193" t="s">
        <v>8233</v>
      </c>
      <c r="P422" s="219" t="n">
        <v>42491</v>
      </c>
      <c r="Q422" s="219" t="n">
        <v>42491</v>
      </c>
      <c r="R422" s="193" t="n">
        <v>2</v>
      </c>
      <c r="S422" s="193" t="s">
        <v>7130</v>
      </c>
      <c r="T422" s="193" t="n">
        <v>5.4</v>
      </c>
      <c r="U422" s="193"/>
      <c r="V422" s="193"/>
      <c r="W422" s="193" t="s">
        <v>7141</v>
      </c>
      <c r="X422" s="196" t="s">
        <v>383</v>
      </c>
      <c r="Y422" s="196"/>
      <c r="Z422" s="196" t="n">
        <v>0</v>
      </c>
      <c r="AA422" s="202"/>
    </row>
    <row r="423" customFormat="false" ht="105.95" hidden="false" customHeight="false" outlineLevel="0" collapsed="false">
      <c r="A423" s="193" t="s">
        <v>8234</v>
      </c>
      <c r="B423" s="20" t="str">
        <f aca="false">INDEX(Table2[], MATCH(L423, Location_ID!$D$2:$D$648, 0), 1)</f>
        <v>d1ce2e2d-e13a-4995-a6e2-2f032680e00e</v>
      </c>
      <c r="C423" s="193" t="s">
        <v>821</v>
      </c>
      <c r="D423" s="193" t="s">
        <v>354</v>
      </c>
      <c r="E423" s="193" t="s">
        <v>7134</v>
      </c>
      <c r="F423" s="193" t="s">
        <v>7135</v>
      </c>
      <c r="G423" s="193" t="s">
        <v>7591</v>
      </c>
      <c r="H423" s="196"/>
      <c r="I423" s="193" t="s">
        <v>8121</v>
      </c>
      <c r="J423" s="193" t="s">
        <v>8137</v>
      </c>
      <c r="K423" s="193" t="s">
        <v>7120</v>
      </c>
      <c r="L423" s="193" t="s">
        <v>2205</v>
      </c>
      <c r="M423" s="193" t="s">
        <v>7121</v>
      </c>
      <c r="N423" s="193" t="s">
        <v>8118</v>
      </c>
      <c r="O423" s="193" t="s">
        <v>8235</v>
      </c>
      <c r="P423" s="219" t="n">
        <v>42491</v>
      </c>
      <c r="Q423" s="219" t="n">
        <v>42491</v>
      </c>
      <c r="R423" s="193" t="n">
        <v>4</v>
      </c>
      <c r="S423" s="193" t="s">
        <v>7130</v>
      </c>
      <c r="T423" s="193" t="n">
        <v>6.84</v>
      </c>
      <c r="U423" s="193"/>
      <c r="V423" s="193"/>
      <c r="W423" s="193" t="s">
        <v>7141</v>
      </c>
      <c r="X423" s="196" t="s">
        <v>383</v>
      </c>
      <c r="Y423" s="196"/>
      <c r="Z423" s="196" t="n">
        <v>0</v>
      </c>
      <c r="AA423" s="202"/>
    </row>
    <row r="424" customFormat="false" ht="105.95" hidden="false" customHeight="false" outlineLevel="0" collapsed="false">
      <c r="A424" s="193" t="s">
        <v>8236</v>
      </c>
      <c r="B424" s="20" t="str">
        <f aca="false">INDEX(Table2[], MATCH(L424, Location_ID!$D$2:$D$648, 0), 1)</f>
        <v>d1ce2e2d-e13a-4995-a6e2-2f032680e00e</v>
      </c>
      <c r="C424" s="193" t="s">
        <v>821</v>
      </c>
      <c r="D424" s="193" t="s">
        <v>354</v>
      </c>
      <c r="E424" s="193" t="s">
        <v>7134</v>
      </c>
      <c r="F424" s="193" t="s">
        <v>7135</v>
      </c>
      <c r="G424" s="193" t="s">
        <v>7591</v>
      </c>
      <c r="H424" s="196"/>
      <c r="I424" s="193" t="s">
        <v>8121</v>
      </c>
      <c r="J424" s="193" t="s">
        <v>8122</v>
      </c>
      <c r="K424" s="193" t="s">
        <v>7120</v>
      </c>
      <c r="L424" s="193" t="s">
        <v>2205</v>
      </c>
      <c r="M424" s="193" t="s">
        <v>7121</v>
      </c>
      <c r="N424" s="193" t="s">
        <v>8118</v>
      </c>
      <c r="O424" s="193" t="s">
        <v>8237</v>
      </c>
      <c r="P424" s="219" t="n">
        <v>42491</v>
      </c>
      <c r="Q424" s="219" t="n">
        <v>42491</v>
      </c>
      <c r="R424" s="193" t="n">
        <v>1</v>
      </c>
      <c r="S424" s="193" t="s">
        <v>7130</v>
      </c>
      <c r="T424" s="193" t="n">
        <v>16.77</v>
      </c>
      <c r="U424" s="193"/>
      <c r="V424" s="193"/>
      <c r="W424" s="193" t="s">
        <v>7141</v>
      </c>
      <c r="X424" s="196" t="s">
        <v>383</v>
      </c>
      <c r="Y424" s="196"/>
      <c r="Z424" s="196" t="n">
        <v>0</v>
      </c>
      <c r="AA424" s="202"/>
    </row>
    <row r="425" customFormat="false" ht="105.95" hidden="false" customHeight="false" outlineLevel="0" collapsed="false">
      <c r="A425" s="193" t="s">
        <v>8238</v>
      </c>
      <c r="B425" s="20" t="str">
        <f aca="false">INDEX(Table2[], MATCH(L425, Location_ID!$D$2:$D$648, 0), 1)</f>
        <v>d1ce2e2d-e13a-4995-a6e2-2f032680e00e</v>
      </c>
      <c r="C425" s="193" t="s">
        <v>821</v>
      </c>
      <c r="D425" s="193" t="s">
        <v>354</v>
      </c>
      <c r="E425" s="193" t="s">
        <v>7134</v>
      </c>
      <c r="F425" s="193" t="s">
        <v>7135</v>
      </c>
      <c r="G425" s="193" t="s">
        <v>7591</v>
      </c>
      <c r="H425" s="196"/>
      <c r="I425" s="193" t="s">
        <v>8121</v>
      </c>
      <c r="J425" s="193" t="s">
        <v>8122</v>
      </c>
      <c r="K425" s="193" t="s">
        <v>7120</v>
      </c>
      <c r="L425" s="193" t="s">
        <v>2205</v>
      </c>
      <c r="M425" s="193" t="s">
        <v>7121</v>
      </c>
      <c r="N425" s="193" t="s">
        <v>8118</v>
      </c>
      <c r="O425" s="193" t="s">
        <v>8239</v>
      </c>
      <c r="P425" s="219" t="n">
        <v>42491</v>
      </c>
      <c r="Q425" s="219" t="n">
        <v>42491</v>
      </c>
      <c r="R425" s="193" t="n">
        <v>2</v>
      </c>
      <c r="S425" s="193" t="s">
        <v>7130</v>
      </c>
      <c r="T425" s="193" t="n">
        <v>8.74</v>
      </c>
      <c r="U425" s="193"/>
      <c r="V425" s="193"/>
      <c r="W425" s="193" t="s">
        <v>7141</v>
      </c>
      <c r="X425" s="196" t="s">
        <v>383</v>
      </c>
      <c r="Y425" s="196"/>
      <c r="Z425" s="196" t="n">
        <v>0</v>
      </c>
      <c r="AA425" s="202"/>
    </row>
    <row r="426" customFormat="false" ht="105.95" hidden="false" customHeight="false" outlineLevel="0" collapsed="false">
      <c r="A426" s="193" t="s">
        <v>8240</v>
      </c>
      <c r="B426" s="20" t="str">
        <f aca="false">INDEX(Table2[], MATCH(L426, Location_ID!$D$2:$D$648, 0), 1)</f>
        <v>d1ce2e2d-e13a-4995-a6e2-2f032680e00e</v>
      </c>
      <c r="C426" s="193" t="s">
        <v>821</v>
      </c>
      <c r="D426" s="193" t="s">
        <v>354</v>
      </c>
      <c r="E426" s="193" t="s">
        <v>7134</v>
      </c>
      <c r="F426" s="193" t="s">
        <v>7135</v>
      </c>
      <c r="G426" s="193" t="s">
        <v>7591</v>
      </c>
      <c r="H426" s="196"/>
      <c r="I426" s="193" t="s">
        <v>8121</v>
      </c>
      <c r="J426" s="193" t="s">
        <v>8122</v>
      </c>
      <c r="K426" s="193" t="s">
        <v>7120</v>
      </c>
      <c r="L426" s="193" t="s">
        <v>2205</v>
      </c>
      <c r="M426" s="193" t="s">
        <v>7121</v>
      </c>
      <c r="N426" s="193" t="s">
        <v>8118</v>
      </c>
      <c r="O426" s="193" t="s">
        <v>8241</v>
      </c>
      <c r="P426" s="219" t="n">
        <v>42491</v>
      </c>
      <c r="Q426" s="219" t="n">
        <v>42491</v>
      </c>
      <c r="R426" s="193" t="n">
        <v>2</v>
      </c>
      <c r="S426" s="193" t="s">
        <v>7130</v>
      </c>
      <c r="T426" s="193" t="n">
        <v>4.66</v>
      </c>
      <c r="U426" s="193"/>
      <c r="V426" s="193"/>
      <c r="W426" s="193" t="s">
        <v>7141</v>
      </c>
      <c r="X426" s="196" t="s">
        <v>383</v>
      </c>
      <c r="Y426" s="196"/>
      <c r="Z426" s="196" t="n">
        <v>0</v>
      </c>
      <c r="AA426" s="202"/>
    </row>
    <row r="427" customFormat="false" ht="105.95" hidden="false" customHeight="false" outlineLevel="0" collapsed="false">
      <c r="A427" s="193" t="s">
        <v>8242</v>
      </c>
      <c r="B427" s="20" t="str">
        <f aca="false">INDEX(Table2[], MATCH(L427, Location_ID!$D$2:$D$648, 0), 1)</f>
        <v>d1ce2e2d-e13a-4995-a6e2-2f032680e00e</v>
      </c>
      <c r="C427" s="193" t="s">
        <v>821</v>
      </c>
      <c r="D427" s="193" t="s">
        <v>354</v>
      </c>
      <c r="E427" s="193" t="s">
        <v>7134</v>
      </c>
      <c r="F427" s="193" t="s">
        <v>7135</v>
      </c>
      <c r="G427" s="193" t="s">
        <v>7591</v>
      </c>
      <c r="H427" s="196"/>
      <c r="I427" s="193" t="s">
        <v>8121</v>
      </c>
      <c r="J427" s="193" t="s">
        <v>8122</v>
      </c>
      <c r="K427" s="193" t="s">
        <v>7120</v>
      </c>
      <c r="L427" s="193" t="s">
        <v>2205</v>
      </c>
      <c r="M427" s="193" t="s">
        <v>7121</v>
      </c>
      <c r="N427" s="193" t="s">
        <v>8118</v>
      </c>
      <c r="O427" s="193" t="s">
        <v>8243</v>
      </c>
      <c r="P427" s="219" t="n">
        <v>42491</v>
      </c>
      <c r="Q427" s="219" t="n">
        <v>42491</v>
      </c>
      <c r="R427" s="193" t="n">
        <v>1</v>
      </c>
      <c r="S427" s="193" t="s">
        <v>7130</v>
      </c>
      <c r="T427" s="193" t="n">
        <v>29.65</v>
      </c>
      <c r="U427" s="193"/>
      <c r="V427" s="193"/>
      <c r="W427" s="193" t="s">
        <v>7141</v>
      </c>
      <c r="X427" s="196" t="s">
        <v>383</v>
      </c>
      <c r="Y427" s="196"/>
      <c r="Z427" s="196" t="n">
        <v>0</v>
      </c>
      <c r="AA427" s="202"/>
    </row>
    <row r="428" customFormat="false" ht="105.95" hidden="false" customHeight="false" outlineLevel="0" collapsed="false">
      <c r="A428" s="193" t="s">
        <v>8244</v>
      </c>
      <c r="B428" s="20" t="str">
        <f aca="false">INDEX(Table2[], MATCH(L428, Location_ID!$D$2:$D$648, 0), 1)</f>
        <v>d1ce2e2d-e13a-4995-a6e2-2f032680e00e</v>
      </c>
      <c r="C428" s="193" t="s">
        <v>821</v>
      </c>
      <c r="D428" s="193" t="s">
        <v>354</v>
      </c>
      <c r="E428" s="193" t="s">
        <v>7134</v>
      </c>
      <c r="F428" s="193" t="s">
        <v>7135</v>
      </c>
      <c r="G428" s="193" t="s">
        <v>7591</v>
      </c>
      <c r="H428" s="196"/>
      <c r="I428" s="193" t="s">
        <v>8121</v>
      </c>
      <c r="J428" s="193" t="s">
        <v>8122</v>
      </c>
      <c r="K428" s="193" t="s">
        <v>7120</v>
      </c>
      <c r="L428" s="193" t="s">
        <v>2205</v>
      </c>
      <c r="M428" s="193" t="s">
        <v>7121</v>
      </c>
      <c r="N428" s="193" t="s">
        <v>8118</v>
      </c>
      <c r="O428" s="193" t="s">
        <v>8245</v>
      </c>
      <c r="P428" s="219" t="n">
        <v>42491</v>
      </c>
      <c r="Q428" s="219" t="n">
        <v>42491</v>
      </c>
      <c r="R428" s="193" t="n">
        <v>1</v>
      </c>
      <c r="S428" s="193" t="s">
        <v>7130</v>
      </c>
      <c r="T428" s="193" t="n">
        <v>3.13</v>
      </c>
      <c r="U428" s="193"/>
      <c r="V428" s="193"/>
      <c r="W428" s="193" t="s">
        <v>7141</v>
      </c>
      <c r="X428" s="196" t="s">
        <v>383</v>
      </c>
      <c r="Y428" s="196"/>
      <c r="Z428" s="196" t="n">
        <v>0</v>
      </c>
      <c r="AA428" s="202"/>
    </row>
    <row r="429" customFormat="false" ht="105.95" hidden="false" customHeight="false" outlineLevel="0" collapsed="false">
      <c r="A429" s="193" t="s">
        <v>8246</v>
      </c>
      <c r="B429" s="20" t="str">
        <f aca="false">INDEX(Table2[], MATCH(L429, Location_ID!$D$2:$D$648, 0), 1)</f>
        <v>d1ce2e2d-e13a-4995-a6e2-2f032680e00e</v>
      </c>
      <c r="C429" s="193" t="s">
        <v>821</v>
      </c>
      <c r="D429" s="193" t="s">
        <v>354</v>
      </c>
      <c r="E429" s="193" t="s">
        <v>7134</v>
      </c>
      <c r="F429" s="193" t="s">
        <v>7135</v>
      </c>
      <c r="G429" s="193" t="s">
        <v>7591</v>
      </c>
      <c r="H429" s="196"/>
      <c r="I429" s="193" t="s">
        <v>8121</v>
      </c>
      <c r="J429" s="193" t="s">
        <v>8137</v>
      </c>
      <c r="K429" s="193" t="s">
        <v>7120</v>
      </c>
      <c r="L429" s="193" t="s">
        <v>2205</v>
      </c>
      <c r="M429" s="193" t="s">
        <v>7121</v>
      </c>
      <c r="N429" s="193" t="s">
        <v>8118</v>
      </c>
      <c r="O429" s="193" t="s">
        <v>8247</v>
      </c>
      <c r="P429" s="219" t="n">
        <v>42491</v>
      </c>
      <c r="Q429" s="219" t="n">
        <v>42491</v>
      </c>
      <c r="R429" s="193" t="n">
        <v>3</v>
      </c>
      <c r="S429" s="193" t="s">
        <v>7130</v>
      </c>
      <c r="T429" s="193" t="n">
        <v>1.45</v>
      </c>
      <c r="U429" s="193"/>
      <c r="V429" s="193"/>
      <c r="W429" s="193" t="s">
        <v>7141</v>
      </c>
      <c r="X429" s="196" t="s">
        <v>383</v>
      </c>
      <c r="Y429" s="196"/>
      <c r="Z429" s="196" t="n">
        <v>0</v>
      </c>
      <c r="AA429" s="202"/>
    </row>
    <row r="430" customFormat="false" ht="105.95" hidden="false" customHeight="false" outlineLevel="0" collapsed="false">
      <c r="A430" s="193" t="s">
        <v>8248</v>
      </c>
      <c r="B430" s="20" t="str">
        <f aca="false">INDEX(Table2[], MATCH(L430, Location_ID!$D$2:$D$648, 0), 1)</f>
        <v>d1ce2e2d-e13a-4995-a6e2-2f032680e00e</v>
      </c>
      <c r="C430" s="193" t="s">
        <v>821</v>
      </c>
      <c r="D430" s="193" t="s">
        <v>354</v>
      </c>
      <c r="E430" s="193" t="s">
        <v>7134</v>
      </c>
      <c r="F430" s="193" t="s">
        <v>7135</v>
      </c>
      <c r="G430" s="193" t="s">
        <v>7591</v>
      </c>
      <c r="H430" s="196"/>
      <c r="I430" s="193" t="s">
        <v>8121</v>
      </c>
      <c r="J430" s="193" t="s">
        <v>8122</v>
      </c>
      <c r="K430" s="193" t="s">
        <v>7120</v>
      </c>
      <c r="L430" s="193" t="s">
        <v>2205</v>
      </c>
      <c r="M430" s="193" t="s">
        <v>7121</v>
      </c>
      <c r="N430" s="193" t="s">
        <v>8118</v>
      </c>
      <c r="O430" s="193" t="s">
        <v>8249</v>
      </c>
      <c r="P430" s="219" t="n">
        <v>42491</v>
      </c>
      <c r="Q430" s="219" t="n">
        <v>42491</v>
      </c>
      <c r="R430" s="193" t="n">
        <v>6</v>
      </c>
      <c r="S430" s="193" t="s">
        <v>7130</v>
      </c>
      <c r="T430" s="193" t="n">
        <v>9.41</v>
      </c>
      <c r="U430" s="193"/>
      <c r="V430" s="193"/>
      <c r="W430" s="193" t="s">
        <v>7141</v>
      </c>
      <c r="X430" s="196" t="s">
        <v>383</v>
      </c>
      <c r="Y430" s="196"/>
      <c r="Z430" s="196" t="n">
        <v>0</v>
      </c>
      <c r="AA430" s="202"/>
    </row>
    <row r="431" customFormat="false" ht="105.95" hidden="false" customHeight="false" outlineLevel="0" collapsed="false">
      <c r="A431" s="193" t="s">
        <v>8250</v>
      </c>
      <c r="B431" s="20" t="str">
        <f aca="false">INDEX(Table2[], MATCH(L431, Location_ID!$D$2:$D$648, 0), 1)</f>
        <v>d1ce2e2d-e13a-4995-a6e2-2f032680e00e</v>
      </c>
      <c r="C431" s="193" t="s">
        <v>821</v>
      </c>
      <c r="D431" s="193" t="s">
        <v>354</v>
      </c>
      <c r="E431" s="193" t="s">
        <v>7134</v>
      </c>
      <c r="F431" s="193" t="s">
        <v>7135</v>
      </c>
      <c r="G431" s="193" t="s">
        <v>7591</v>
      </c>
      <c r="H431" s="196"/>
      <c r="I431" s="193" t="s">
        <v>8121</v>
      </c>
      <c r="J431" s="193" t="s">
        <v>8137</v>
      </c>
      <c r="K431" s="193" t="s">
        <v>7120</v>
      </c>
      <c r="L431" s="193" t="s">
        <v>2205</v>
      </c>
      <c r="M431" s="193" t="s">
        <v>7121</v>
      </c>
      <c r="N431" s="193" t="s">
        <v>8118</v>
      </c>
      <c r="O431" s="193" t="s">
        <v>8251</v>
      </c>
      <c r="P431" s="219" t="n">
        <v>42491</v>
      </c>
      <c r="Q431" s="219" t="n">
        <v>42491</v>
      </c>
      <c r="R431" s="193" t="n">
        <v>2</v>
      </c>
      <c r="S431" s="193" t="s">
        <v>7130</v>
      </c>
      <c r="T431" s="193" t="n">
        <v>0.12</v>
      </c>
      <c r="U431" s="193"/>
      <c r="V431" s="193"/>
      <c r="W431" s="193" t="s">
        <v>7141</v>
      </c>
      <c r="X431" s="196" t="s">
        <v>383</v>
      </c>
      <c r="Y431" s="196"/>
      <c r="Z431" s="196" t="n">
        <v>0</v>
      </c>
      <c r="AA431" s="202"/>
    </row>
    <row r="432" customFormat="false" ht="105.95" hidden="false" customHeight="false" outlineLevel="0" collapsed="false">
      <c r="A432" s="193" t="s">
        <v>8252</v>
      </c>
      <c r="B432" s="20" t="str">
        <f aca="false">INDEX(Table2[], MATCH(L432, Location_ID!$D$2:$D$648, 0), 1)</f>
        <v>d1ce2e2d-e13a-4995-a6e2-2f032680e00e</v>
      </c>
      <c r="C432" s="193" t="s">
        <v>821</v>
      </c>
      <c r="D432" s="193" t="s">
        <v>354</v>
      </c>
      <c r="E432" s="193" t="s">
        <v>7134</v>
      </c>
      <c r="F432" s="193" t="s">
        <v>7135</v>
      </c>
      <c r="G432" s="193" t="s">
        <v>7591</v>
      </c>
      <c r="H432" s="196"/>
      <c r="I432" s="193" t="s">
        <v>8121</v>
      </c>
      <c r="J432" s="193" t="s">
        <v>8122</v>
      </c>
      <c r="K432" s="193" t="s">
        <v>7120</v>
      </c>
      <c r="L432" s="193" t="s">
        <v>2205</v>
      </c>
      <c r="M432" s="193" t="s">
        <v>7121</v>
      </c>
      <c r="N432" s="193" t="s">
        <v>8118</v>
      </c>
      <c r="O432" s="193" t="s">
        <v>8253</v>
      </c>
      <c r="P432" s="219" t="n">
        <v>42491</v>
      </c>
      <c r="Q432" s="219" t="n">
        <v>42491</v>
      </c>
      <c r="R432" s="193" t="n">
        <v>1</v>
      </c>
      <c r="S432" s="193" t="s">
        <v>7130</v>
      </c>
      <c r="T432" s="193" t="n">
        <v>44.76</v>
      </c>
      <c r="U432" s="193"/>
      <c r="V432" s="193"/>
      <c r="W432" s="193" t="s">
        <v>7141</v>
      </c>
      <c r="X432" s="196" t="s">
        <v>383</v>
      </c>
      <c r="Y432" s="196"/>
      <c r="Z432" s="196" t="n">
        <v>0</v>
      </c>
      <c r="AA432" s="202"/>
    </row>
    <row r="433" customFormat="false" ht="105.95" hidden="false" customHeight="false" outlineLevel="0" collapsed="false">
      <c r="A433" s="193" t="s">
        <v>8254</v>
      </c>
      <c r="B433" s="20" t="str">
        <f aca="false">INDEX(Table2[], MATCH(L433, Location_ID!$D$2:$D$648, 0), 1)</f>
        <v>d1ce2e2d-e13a-4995-a6e2-2f032680e00e</v>
      </c>
      <c r="C433" s="193" t="s">
        <v>821</v>
      </c>
      <c r="D433" s="193" t="s">
        <v>354</v>
      </c>
      <c r="E433" s="193" t="s">
        <v>7134</v>
      </c>
      <c r="F433" s="193" t="s">
        <v>7135</v>
      </c>
      <c r="G433" s="193" t="s">
        <v>7591</v>
      </c>
      <c r="H433" s="196"/>
      <c r="I433" s="193" t="s">
        <v>8121</v>
      </c>
      <c r="J433" s="193" t="s">
        <v>8137</v>
      </c>
      <c r="K433" s="193" t="s">
        <v>7120</v>
      </c>
      <c r="L433" s="193" t="s">
        <v>2205</v>
      </c>
      <c r="M433" s="193" t="s">
        <v>7121</v>
      </c>
      <c r="N433" s="193" t="s">
        <v>8118</v>
      </c>
      <c r="O433" s="193" t="s">
        <v>8255</v>
      </c>
      <c r="P433" s="219" t="n">
        <v>42491</v>
      </c>
      <c r="Q433" s="219" t="n">
        <v>42491</v>
      </c>
      <c r="R433" s="193" t="n">
        <v>8</v>
      </c>
      <c r="S433" s="193" t="s">
        <v>7130</v>
      </c>
      <c r="T433" s="193" t="n">
        <v>1.17</v>
      </c>
      <c r="U433" s="193"/>
      <c r="V433" s="193"/>
      <c r="W433" s="193" t="s">
        <v>7141</v>
      </c>
      <c r="X433" s="196" t="s">
        <v>383</v>
      </c>
      <c r="Y433" s="196"/>
      <c r="Z433" s="196" t="n">
        <v>0</v>
      </c>
      <c r="AA433" s="202"/>
    </row>
    <row r="434" customFormat="false" ht="105.95" hidden="false" customHeight="false" outlineLevel="0" collapsed="false">
      <c r="A434" s="193" t="s">
        <v>8256</v>
      </c>
      <c r="B434" s="20" t="str">
        <f aca="false">INDEX(Table2[], MATCH(L434, Location_ID!$D$2:$D$648, 0), 1)</f>
        <v>d1ce2e2d-e13a-4995-a6e2-2f032680e00e</v>
      </c>
      <c r="C434" s="193" t="s">
        <v>821</v>
      </c>
      <c r="D434" s="193" t="s">
        <v>354</v>
      </c>
      <c r="E434" s="193" t="s">
        <v>7134</v>
      </c>
      <c r="F434" s="193" t="s">
        <v>7135</v>
      </c>
      <c r="G434" s="193" t="s">
        <v>7591</v>
      </c>
      <c r="H434" s="196"/>
      <c r="I434" s="193" t="s">
        <v>8121</v>
      </c>
      <c r="J434" s="193" t="s">
        <v>8122</v>
      </c>
      <c r="K434" s="193" t="s">
        <v>7120</v>
      </c>
      <c r="L434" s="193" t="s">
        <v>2205</v>
      </c>
      <c r="M434" s="193" t="s">
        <v>7121</v>
      </c>
      <c r="N434" s="193" t="s">
        <v>8118</v>
      </c>
      <c r="O434" s="193" t="s">
        <v>8257</v>
      </c>
      <c r="P434" s="219" t="n">
        <v>42491</v>
      </c>
      <c r="Q434" s="219" t="n">
        <v>42491</v>
      </c>
      <c r="R434" s="193" t="n">
        <v>6</v>
      </c>
      <c r="S434" s="193" t="s">
        <v>7130</v>
      </c>
      <c r="T434" s="193" t="n">
        <v>8.54</v>
      </c>
      <c r="U434" s="193"/>
      <c r="V434" s="193"/>
      <c r="W434" s="193" t="s">
        <v>7141</v>
      </c>
      <c r="X434" s="196" t="s">
        <v>383</v>
      </c>
      <c r="Y434" s="196"/>
      <c r="Z434" s="196" t="n">
        <v>0</v>
      </c>
      <c r="AA434" s="202"/>
    </row>
    <row r="435" customFormat="false" ht="105.95" hidden="false" customHeight="false" outlineLevel="0" collapsed="false">
      <c r="A435" s="193" t="s">
        <v>8258</v>
      </c>
      <c r="B435" s="20" t="str">
        <f aca="false">INDEX(Table2[], MATCH(L435, Location_ID!$D$2:$D$648, 0), 1)</f>
        <v>d1ce2e2d-e13a-4995-a6e2-2f032680e00e</v>
      </c>
      <c r="C435" s="193" t="s">
        <v>821</v>
      </c>
      <c r="D435" s="193" t="s">
        <v>354</v>
      </c>
      <c r="E435" s="193" t="s">
        <v>7134</v>
      </c>
      <c r="F435" s="193" t="s">
        <v>7135</v>
      </c>
      <c r="G435" s="193" t="s">
        <v>7591</v>
      </c>
      <c r="H435" s="196"/>
      <c r="I435" s="193" t="s">
        <v>8121</v>
      </c>
      <c r="J435" s="193" t="s">
        <v>8122</v>
      </c>
      <c r="K435" s="193" t="s">
        <v>7120</v>
      </c>
      <c r="L435" s="193" t="s">
        <v>2205</v>
      </c>
      <c r="M435" s="193" t="s">
        <v>7121</v>
      </c>
      <c r="N435" s="193" t="s">
        <v>8118</v>
      </c>
      <c r="O435" s="193" t="s">
        <v>8259</v>
      </c>
      <c r="P435" s="219" t="n">
        <v>42491</v>
      </c>
      <c r="Q435" s="219" t="n">
        <v>42491</v>
      </c>
      <c r="R435" s="193" t="n">
        <v>2</v>
      </c>
      <c r="S435" s="193" t="s">
        <v>7130</v>
      </c>
      <c r="T435" s="193" t="n">
        <v>2.88</v>
      </c>
      <c r="U435" s="193"/>
      <c r="V435" s="193"/>
      <c r="W435" s="193" t="s">
        <v>7141</v>
      </c>
      <c r="X435" s="196" t="s">
        <v>383</v>
      </c>
      <c r="Y435" s="196"/>
      <c r="Z435" s="196" t="n">
        <v>0</v>
      </c>
      <c r="AA435" s="202"/>
    </row>
    <row r="436" customFormat="false" ht="105.95" hidden="false" customHeight="false" outlineLevel="0" collapsed="false">
      <c r="A436" s="193" t="s">
        <v>8260</v>
      </c>
      <c r="B436" s="20" t="str">
        <f aca="false">INDEX(Table2[], MATCH(L436, Location_ID!$D$2:$D$648, 0), 1)</f>
        <v>d1ce2e2d-e13a-4995-a6e2-2f032680e00e</v>
      </c>
      <c r="C436" s="193" t="s">
        <v>821</v>
      </c>
      <c r="D436" s="193" t="s">
        <v>354</v>
      </c>
      <c r="E436" s="193" t="s">
        <v>7134</v>
      </c>
      <c r="F436" s="193" t="s">
        <v>7135</v>
      </c>
      <c r="G436" s="193" t="s">
        <v>7591</v>
      </c>
      <c r="H436" s="196"/>
      <c r="I436" s="193" t="s">
        <v>8121</v>
      </c>
      <c r="J436" s="193" t="s">
        <v>8122</v>
      </c>
      <c r="K436" s="193" t="s">
        <v>7120</v>
      </c>
      <c r="L436" s="193" t="s">
        <v>2205</v>
      </c>
      <c r="M436" s="193" t="s">
        <v>7121</v>
      </c>
      <c r="N436" s="193" t="s">
        <v>8118</v>
      </c>
      <c r="O436" s="193" t="s">
        <v>8261</v>
      </c>
      <c r="P436" s="219" t="n">
        <v>42491</v>
      </c>
      <c r="Q436" s="219" t="n">
        <v>42491</v>
      </c>
      <c r="R436" s="193" t="n">
        <v>7</v>
      </c>
      <c r="S436" s="193" t="s">
        <v>7130</v>
      </c>
      <c r="T436" s="193" t="n">
        <v>3.85</v>
      </c>
      <c r="U436" s="193"/>
      <c r="V436" s="193"/>
      <c r="W436" s="193" t="s">
        <v>7141</v>
      </c>
      <c r="X436" s="196" t="s">
        <v>383</v>
      </c>
      <c r="Y436" s="196"/>
      <c r="Z436" s="196" t="n">
        <v>0</v>
      </c>
      <c r="AA436" s="202"/>
    </row>
    <row r="437" customFormat="false" ht="105.95" hidden="false" customHeight="false" outlineLevel="0" collapsed="false">
      <c r="A437" s="193" t="s">
        <v>8262</v>
      </c>
      <c r="B437" s="20" t="str">
        <f aca="false">INDEX(Table2[], MATCH(L437, Location_ID!$D$2:$D$648, 0), 1)</f>
        <v>d1ce2e2d-e13a-4995-a6e2-2f032680e00e</v>
      </c>
      <c r="C437" s="193" t="s">
        <v>821</v>
      </c>
      <c r="D437" s="193" t="s">
        <v>354</v>
      </c>
      <c r="E437" s="193" t="s">
        <v>7134</v>
      </c>
      <c r="F437" s="193" t="s">
        <v>7135</v>
      </c>
      <c r="G437" s="193" t="s">
        <v>7591</v>
      </c>
      <c r="H437" s="196"/>
      <c r="I437" s="193" t="s">
        <v>8121</v>
      </c>
      <c r="J437" s="193" t="s">
        <v>8122</v>
      </c>
      <c r="K437" s="193" t="s">
        <v>7120</v>
      </c>
      <c r="L437" s="193" t="s">
        <v>2205</v>
      </c>
      <c r="M437" s="193" t="s">
        <v>7121</v>
      </c>
      <c r="N437" s="193" t="s">
        <v>8118</v>
      </c>
      <c r="O437" s="193" t="s">
        <v>8263</v>
      </c>
      <c r="P437" s="219" t="n">
        <v>42491</v>
      </c>
      <c r="Q437" s="219" t="n">
        <v>42491</v>
      </c>
      <c r="R437" s="193" t="n">
        <v>2</v>
      </c>
      <c r="S437" s="193" t="s">
        <v>7130</v>
      </c>
      <c r="T437" s="193" t="n">
        <v>4.08</v>
      </c>
      <c r="U437" s="193"/>
      <c r="V437" s="193"/>
      <c r="W437" s="193" t="s">
        <v>7141</v>
      </c>
      <c r="X437" s="196" t="s">
        <v>383</v>
      </c>
      <c r="Y437" s="196"/>
      <c r="Z437" s="196" t="n">
        <v>0</v>
      </c>
      <c r="AA437" s="202"/>
    </row>
    <row r="438" customFormat="false" ht="105.95" hidden="false" customHeight="false" outlineLevel="0" collapsed="false">
      <c r="A438" s="193" t="s">
        <v>8264</v>
      </c>
      <c r="B438" s="20" t="str">
        <f aca="false">INDEX(Table2[], MATCH(L438, Location_ID!$D$2:$D$648, 0), 1)</f>
        <v>d1ce2e2d-e13a-4995-a6e2-2f032680e00e</v>
      </c>
      <c r="C438" s="193" t="s">
        <v>821</v>
      </c>
      <c r="D438" s="193" t="s">
        <v>354</v>
      </c>
      <c r="E438" s="193" t="s">
        <v>7134</v>
      </c>
      <c r="F438" s="193" t="s">
        <v>7135</v>
      </c>
      <c r="G438" s="193" t="s">
        <v>7591</v>
      </c>
      <c r="H438" s="196"/>
      <c r="I438" s="193" t="s">
        <v>8121</v>
      </c>
      <c r="J438" s="193" t="s">
        <v>8137</v>
      </c>
      <c r="K438" s="193" t="s">
        <v>7120</v>
      </c>
      <c r="L438" s="193" t="s">
        <v>2205</v>
      </c>
      <c r="M438" s="193" t="s">
        <v>7121</v>
      </c>
      <c r="N438" s="193" t="s">
        <v>8118</v>
      </c>
      <c r="O438" s="193" t="s">
        <v>8265</v>
      </c>
      <c r="P438" s="219" t="n">
        <v>42491</v>
      </c>
      <c r="Q438" s="219" t="n">
        <v>42491</v>
      </c>
      <c r="R438" s="193" t="n">
        <v>7</v>
      </c>
      <c r="S438" s="193" t="s">
        <v>7130</v>
      </c>
      <c r="T438" s="193" t="n">
        <v>1.54</v>
      </c>
      <c r="U438" s="193"/>
      <c r="V438" s="193"/>
      <c r="W438" s="193" t="s">
        <v>7141</v>
      </c>
      <c r="X438" s="196" t="s">
        <v>383</v>
      </c>
      <c r="Y438" s="196"/>
      <c r="Z438" s="196" t="n">
        <v>0</v>
      </c>
      <c r="AA438" s="202"/>
    </row>
    <row r="439" customFormat="false" ht="105.95" hidden="false" customHeight="false" outlineLevel="0" collapsed="false">
      <c r="A439" s="193" t="s">
        <v>8266</v>
      </c>
      <c r="B439" s="20" t="str">
        <f aca="false">INDEX(Table2[], MATCH(L439, Location_ID!$D$2:$D$648, 0), 1)</f>
        <v>d1ce2e2d-e13a-4995-a6e2-2f032680e00e</v>
      </c>
      <c r="C439" s="193" t="s">
        <v>821</v>
      </c>
      <c r="D439" s="193" t="s">
        <v>354</v>
      </c>
      <c r="E439" s="193" t="s">
        <v>7134</v>
      </c>
      <c r="F439" s="193" t="s">
        <v>7135</v>
      </c>
      <c r="G439" s="193" t="s">
        <v>7591</v>
      </c>
      <c r="H439" s="196"/>
      <c r="I439" s="193" t="s">
        <v>8121</v>
      </c>
      <c r="J439" s="193" t="s">
        <v>8137</v>
      </c>
      <c r="K439" s="193" t="s">
        <v>7120</v>
      </c>
      <c r="L439" s="193" t="s">
        <v>2205</v>
      </c>
      <c r="M439" s="193" t="s">
        <v>7121</v>
      </c>
      <c r="N439" s="193" t="s">
        <v>8118</v>
      </c>
      <c r="O439" s="193" t="s">
        <v>8267</v>
      </c>
      <c r="P439" s="219" t="n">
        <v>42491</v>
      </c>
      <c r="Q439" s="219" t="n">
        <v>42491</v>
      </c>
      <c r="R439" s="193" t="n">
        <v>3</v>
      </c>
      <c r="S439" s="193" t="s">
        <v>7130</v>
      </c>
      <c r="T439" s="193" t="n">
        <v>2.14</v>
      </c>
      <c r="U439" s="193"/>
      <c r="V439" s="193"/>
      <c r="W439" s="193" t="s">
        <v>7141</v>
      </c>
      <c r="X439" s="196" t="s">
        <v>383</v>
      </c>
      <c r="Y439" s="196"/>
      <c r="Z439" s="196" t="n">
        <v>0</v>
      </c>
      <c r="AA439" s="202"/>
    </row>
    <row r="440" customFormat="false" ht="105.95" hidden="false" customHeight="false" outlineLevel="0" collapsed="false">
      <c r="A440" s="193" t="s">
        <v>8268</v>
      </c>
      <c r="B440" s="20" t="str">
        <f aca="false">INDEX(Table2[], MATCH(L440, Location_ID!$D$2:$D$648, 0), 1)</f>
        <v>d1ce2e2d-e13a-4995-a6e2-2f032680e00e</v>
      </c>
      <c r="C440" s="193" t="s">
        <v>821</v>
      </c>
      <c r="D440" s="193" t="s">
        <v>354</v>
      </c>
      <c r="E440" s="193" t="s">
        <v>7134</v>
      </c>
      <c r="F440" s="193" t="s">
        <v>7135</v>
      </c>
      <c r="G440" s="193" t="s">
        <v>7591</v>
      </c>
      <c r="H440" s="196"/>
      <c r="I440" s="193" t="s">
        <v>8121</v>
      </c>
      <c r="J440" s="193" t="s">
        <v>8122</v>
      </c>
      <c r="K440" s="193" t="s">
        <v>7120</v>
      </c>
      <c r="L440" s="193" t="s">
        <v>2205</v>
      </c>
      <c r="M440" s="193" t="s">
        <v>7121</v>
      </c>
      <c r="N440" s="193" t="s">
        <v>8118</v>
      </c>
      <c r="O440" s="193" t="s">
        <v>8269</v>
      </c>
      <c r="P440" s="219" t="n">
        <v>42491</v>
      </c>
      <c r="Q440" s="219" t="n">
        <v>42491</v>
      </c>
      <c r="R440" s="193" t="n">
        <v>5</v>
      </c>
      <c r="S440" s="193" t="s">
        <v>7130</v>
      </c>
      <c r="T440" s="193" t="n">
        <v>5.63</v>
      </c>
      <c r="U440" s="193"/>
      <c r="V440" s="193"/>
      <c r="W440" s="193" t="s">
        <v>7141</v>
      </c>
      <c r="X440" s="196" t="s">
        <v>383</v>
      </c>
      <c r="Y440" s="196"/>
      <c r="Z440" s="196" t="n">
        <v>0</v>
      </c>
      <c r="AA440" s="202"/>
    </row>
    <row r="441" customFormat="false" ht="105.95" hidden="false" customHeight="false" outlineLevel="0" collapsed="false">
      <c r="A441" s="222" t="s">
        <v>8270</v>
      </c>
      <c r="B441" s="20" t="str">
        <f aca="false">INDEX(Table2[], MATCH(L441, Location_ID!$D$2:$D$648, 0), 1)</f>
        <v>d1ce2e2d-e13a-4995-a6e2-2f032680e00e</v>
      </c>
      <c r="C441" s="193" t="s">
        <v>821</v>
      </c>
      <c r="D441" s="193" t="s">
        <v>354</v>
      </c>
      <c r="E441" s="193" t="s">
        <v>7134</v>
      </c>
      <c r="F441" s="193" t="s">
        <v>7135</v>
      </c>
      <c r="G441" s="193" t="s">
        <v>7591</v>
      </c>
      <c r="H441" s="196"/>
      <c r="I441" s="193" t="s">
        <v>8121</v>
      </c>
      <c r="J441" s="193" t="s">
        <v>8137</v>
      </c>
      <c r="K441" s="193" t="s">
        <v>7120</v>
      </c>
      <c r="L441" s="193" t="s">
        <v>2205</v>
      </c>
      <c r="M441" s="193" t="s">
        <v>7121</v>
      </c>
      <c r="N441" s="193" t="s">
        <v>8118</v>
      </c>
      <c r="O441" s="193" t="s">
        <v>8271</v>
      </c>
      <c r="P441" s="219" t="n">
        <v>42491</v>
      </c>
      <c r="Q441" s="219" t="n">
        <v>42491</v>
      </c>
      <c r="R441" s="193" t="n">
        <v>6</v>
      </c>
      <c r="S441" s="193" t="s">
        <v>7130</v>
      </c>
      <c r="T441" s="193" t="n">
        <v>2.31</v>
      </c>
      <c r="U441" s="193"/>
      <c r="V441" s="193"/>
      <c r="W441" s="193" t="s">
        <v>7141</v>
      </c>
      <c r="X441" s="196" t="s">
        <v>383</v>
      </c>
      <c r="Y441" s="196"/>
      <c r="Z441" s="196" t="n">
        <v>0</v>
      </c>
      <c r="AA441" s="202"/>
    </row>
    <row r="442" customFormat="false" ht="105.95" hidden="false" customHeight="false" outlineLevel="0" collapsed="false">
      <c r="A442" s="193" t="s">
        <v>8272</v>
      </c>
      <c r="B442" s="20" t="str">
        <f aca="false">INDEX(Table2[], MATCH(L442, Location_ID!$D$2:$D$648, 0), 1)</f>
        <v>d1ce2e2d-e13a-4995-a6e2-2f032680e00e</v>
      </c>
      <c r="C442" s="193" t="s">
        <v>821</v>
      </c>
      <c r="D442" s="193" t="s">
        <v>354</v>
      </c>
      <c r="E442" s="193" t="s">
        <v>7134</v>
      </c>
      <c r="F442" s="193" t="s">
        <v>7135</v>
      </c>
      <c r="G442" s="193" t="s">
        <v>7591</v>
      </c>
      <c r="H442" s="196"/>
      <c r="I442" s="193" t="s">
        <v>8121</v>
      </c>
      <c r="J442" s="193" t="s">
        <v>8122</v>
      </c>
      <c r="K442" s="193" t="s">
        <v>7120</v>
      </c>
      <c r="L442" s="193" t="s">
        <v>2205</v>
      </c>
      <c r="M442" s="193" t="s">
        <v>7121</v>
      </c>
      <c r="N442" s="193" t="s">
        <v>8118</v>
      </c>
      <c r="O442" s="193" t="s">
        <v>8273</v>
      </c>
      <c r="P442" s="219" t="n">
        <v>42491</v>
      </c>
      <c r="Q442" s="219" t="n">
        <v>42491</v>
      </c>
      <c r="R442" s="193" t="n">
        <v>1</v>
      </c>
      <c r="S442" s="193" t="s">
        <v>7130</v>
      </c>
      <c r="T442" s="193" t="n">
        <v>10.92</v>
      </c>
      <c r="U442" s="193"/>
      <c r="V442" s="193"/>
      <c r="W442" s="193" t="s">
        <v>7141</v>
      </c>
      <c r="X442" s="196" t="s">
        <v>383</v>
      </c>
      <c r="Y442" s="196"/>
      <c r="Z442" s="196" t="n">
        <v>0</v>
      </c>
      <c r="AA442" s="202"/>
    </row>
    <row r="443" customFormat="false" ht="105.95" hidden="false" customHeight="false" outlineLevel="0" collapsed="false">
      <c r="A443" s="193" t="s">
        <v>8274</v>
      </c>
      <c r="B443" s="20" t="str">
        <f aca="false">INDEX(Table2[], MATCH(L443, Location_ID!$D$2:$D$648, 0), 1)</f>
        <v>d1ce2e2d-e13a-4995-a6e2-2f032680e00e</v>
      </c>
      <c r="C443" s="193" t="s">
        <v>821</v>
      </c>
      <c r="D443" s="193" t="s">
        <v>354</v>
      </c>
      <c r="E443" s="193" t="s">
        <v>7134</v>
      </c>
      <c r="F443" s="193" t="s">
        <v>7135</v>
      </c>
      <c r="G443" s="193" t="s">
        <v>7591</v>
      </c>
      <c r="H443" s="196"/>
      <c r="I443" s="193" t="s">
        <v>8121</v>
      </c>
      <c r="J443" s="193" t="s">
        <v>8137</v>
      </c>
      <c r="K443" s="193" t="s">
        <v>7120</v>
      </c>
      <c r="L443" s="193" t="s">
        <v>2205</v>
      </c>
      <c r="M443" s="193" t="s">
        <v>7121</v>
      </c>
      <c r="N443" s="193" t="s">
        <v>8118</v>
      </c>
      <c r="O443" s="193" t="s">
        <v>8275</v>
      </c>
      <c r="P443" s="219" t="n">
        <v>42491</v>
      </c>
      <c r="Q443" s="219" t="n">
        <v>42491</v>
      </c>
      <c r="R443" s="193" t="n">
        <v>6</v>
      </c>
      <c r="S443" s="193" t="s">
        <v>7130</v>
      </c>
      <c r="T443" s="193" t="n">
        <v>2.5</v>
      </c>
      <c r="U443" s="193"/>
      <c r="V443" s="193"/>
      <c r="W443" s="193" t="s">
        <v>7141</v>
      </c>
      <c r="X443" s="196" t="s">
        <v>383</v>
      </c>
      <c r="Y443" s="196"/>
      <c r="Z443" s="196" t="n">
        <v>0</v>
      </c>
      <c r="AA443" s="202"/>
    </row>
    <row r="444" customFormat="false" ht="105.95" hidden="false" customHeight="false" outlineLevel="0" collapsed="false">
      <c r="A444" s="193" t="s">
        <v>8276</v>
      </c>
      <c r="B444" s="20" t="str">
        <f aca="false">INDEX(Table2[], MATCH(L444, Location_ID!$D$2:$D$648, 0), 1)</f>
        <v>d1ce2e2d-e13a-4995-a6e2-2f032680e00e</v>
      </c>
      <c r="C444" s="193" t="s">
        <v>821</v>
      </c>
      <c r="D444" s="193" t="s">
        <v>354</v>
      </c>
      <c r="E444" s="193" t="s">
        <v>7134</v>
      </c>
      <c r="F444" s="193" t="s">
        <v>7135</v>
      </c>
      <c r="G444" s="193" t="s">
        <v>7591</v>
      </c>
      <c r="H444" s="196"/>
      <c r="I444" s="193" t="s">
        <v>8121</v>
      </c>
      <c r="J444" s="193" t="s">
        <v>8122</v>
      </c>
      <c r="K444" s="193" t="s">
        <v>7120</v>
      </c>
      <c r="L444" s="193" t="s">
        <v>2205</v>
      </c>
      <c r="M444" s="193" t="s">
        <v>7121</v>
      </c>
      <c r="N444" s="193" t="s">
        <v>8118</v>
      </c>
      <c r="O444" s="193" t="s">
        <v>8277</v>
      </c>
      <c r="P444" s="219" t="n">
        <v>42491</v>
      </c>
      <c r="Q444" s="219" t="n">
        <v>42491</v>
      </c>
      <c r="R444" s="193" t="n">
        <v>1</v>
      </c>
      <c r="S444" s="193" t="s">
        <v>7130</v>
      </c>
      <c r="T444" s="193" t="n">
        <v>2.29</v>
      </c>
      <c r="U444" s="193"/>
      <c r="V444" s="193"/>
      <c r="W444" s="193" t="s">
        <v>7141</v>
      </c>
      <c r="X444" s="196" t="s">
        <v>383</v>
      </c>
      <c r="Y444" s="196"/>
      <c r="Z444" s="196" t="n">
        <v>0</v>
      </c>
      <c r="AA444" s="202"/>
    </row>
    <row r="445" customFormat="false" ht="105.95" hidden="false" customHeight="false" outlineLevel="0" collapsed="false">
      <c r="A445" s="193" t="s">
        <v>8278</v>
      </c>
      <c r="B445" s="20" t="str">
        <f aca="false">INDEX(Table2[], MATCH(L445, Location_ID!$D$2:$D$648, 0), 1)</f>
        <v>d1ce2e2d-e13a-4995-a6e2-2f032680e00e</v>
      </c>
      <c r="C445" s="193" t="s">
        <v>821</v>
      </c>
      <c r="D445" s="193" t="s">
        <v>354</v>
      </c>
      <c r="E445" s="193" t="s">
        <v>7134</v>
      </c>
      <c r="F445" s="193" t="s">
        <v>7135</v>
      </c>
      <c r="G445" s="193" t="s">
        <v>7591</v>
      </c>
      <c r="H445" s="196"/>
      <c r="I445" s="193" t="s">
        <v>8121</v>
      </c>
      <c r="J445" s="193" t="s">
        <v>8137</v>
      </c>
      <c r="K445" s="193" t="s">
        <v>7120</v>
      </c>
      <c r="L445" s="193" t="s">
        <v>2205</v>
      </c>
      <c r="M445" s="193" t="s">
        <v>7121</v>
      </c>
      <c r="N445" s="193" t="s">
        <v>8118</v>
      </c>
      <c r="O445" s="193" t="s">
        <v>8279</v>
      </c>
      <c r="P445" s="219" t="n">
        <v>42491</v>
      </c>
      <c r="Q445" s="219" t="n">
        <v>42491</v>
      </c>
      <c r="R445" s="193" t="n">
        <v>5</v>
      </c>
      <c r="S445" s="193" t="s">
        <v>7130</v>
      </c>
      <c r="T445" s="193" t="n">
        <v>0.66</v>
      </c>
      <c r="U445" s="193"/>
      <c r="V445" s="193"/>
      <c r="W445" s="193" t="s">
        <v>7141</v>
      </c>
      <c r="X445" s="196" t="s">
        <v>383</v>
      </c>
      <c r="Y445" s="196"/>
      <c r="Z445" s="196" t="n">
        <v>0</v>
      </c>
      <c r="AA445" s="202"/>
    </row>
    <row r="446" customFormat="false" ht="105.95" hidden="false" customHeight="false" outlineLevel="0" collapsed="false">
      <c r="A446" s="193" t="s">
        <v>8280</v>
      </c>
      <c r="B446" s="20" t="str">
        <f aca="false">INDEX(Table2[], MATCH(L446, Location_ID!$D$2:$D$648, 0), 1)</f>
        <v>d1ce2e2d-e13a-4995-a6e2-2f032680e00e</v>
      </c>
      <c r="C446" s="193" t="s">
        <v>821</v>
      </c>
      <c r="D446" s="193" t="s">
        <v>354</v>
      </c>
      <c r="E446" s="193" t="s">
        <v>7134</v>
      </c>
      <c r="F446" s="193" t="s">
        <v>7135</v>
      </c>
      <c r="G446" s="193" t="s">
        <v>7591</v>
      </c>
      <c r="H446" s="196"/>
      <c r="I446" s="193" t="s">
        <v>8121</v>
      </c>
      <c r="J446" s="193" t="s">
        <v>8122</v>
      </c>
      <c r="K446" s="193" t="s">
        <v>7120</v>
      </c>
      <c r="L446" s="193" t="s">
        <v>2205</v>
      </c>
      <c r="M446" s="193" t="s">
        <v>7121</v>
      </c>
      <c r="N446" s="193" t="s">
        <v>8118</v>
      </c>
      <c r="O446" s="193" t="s">
        <v>8281</v>
      </c>
      <c r="P446" s="219" t="n">
        <v>42491</v>
      </c>
      <c r="Q446" s="219" t="n">
        <v>42491</v>
      </c>
      <c r="R446" s="193" t="n">
        <v>1</v>
      </c>
      <c r="S446" s="193" t="s">
        <v>7130</v>
      </c>
      <c r="T446" s="193" t="n">
        <v>2.87</v>
      </c>
      <c r="U446" s="193"/>
      <c r="V446" s="193"/>
      <c r="W446" s="193" t="s">
        <v>7141</v>
      </c>
      <c r="X446" s="196" t="s">
        <v>383</v>
      </c>
      <c r="Y446" s="196"/>
      <c r="Z446" s="196" t="n">
        <v>0</v>
      </c>
      <c r="AA446" s="202"/>
    </row>
    <row r="447" customFormat="false" ht="105.95" hidden="false" customHeight="false" outlineLevel="0" collapsed="false">
      <c r="A447" s="193" t="s">
        <v>8282</v>
      </c>
      <c r="B447" s="20" t="str">
        <f aca="false">INDEX(Table2[], MATCH(L447, Location_ID!$D$2:$D$648, 0), 1)</f>
        <v>d1ce2e2d-e13a-4995-a6e2-2f032680e00e</v>
      </c>
      <c r="C447" s="193" t="s">
        <v>821</v>
      </c>
      <c r="D447" s="193" t="s">
        <v>354</v>
      </c>
      <c r="E447" s="193" t="s">
        <v>7134</v>
      </c>
      <c r="F447" s="193" t="s">
        <v>7135</v>
      </c>
      <c r="G447" s="193" t="s">
        <v>7591</v>
      </c>
      <c r="H447" s="196"/>
      <c r="I447" s="193" t="s">
        <v>8121</v>
      </c>
      <c r="J447" s="193" t="s">
        <v>8122</v>
      </c>
      <c r="K447" s="193" t="s">
        <v>7120</v>
      </c>
      <c r="L447" s="193" t="s">
        <v>2205</v>
      </c>
      <c r="M447" s="193" t="s">
        <v>7121</v>
      </c>
      <c r="N447" s="193" t="s">
        <v>8118</v>
      </c>
      <c r="O447" s="193" t="s">
        <v>8283</v>
      </c>
      <c r="P447" s="219" t="n">
        <v>42491</v>
      </c>
      <c r="Q447" s="219" t="n">
        <v>42491</v>
      </c>
      <c r="R447" s="193" t="n">
        <v>4</v>
      </c>
      <c r="S447" s="193" t="s">
        <v>7130</v>
      </c>
      <c r="T447" s="193" t="n">
        <v>7.71</v>
      </c>
      <c r="U447" s="193"/>
      <c r="V447" s="193"/>
      <c r="W447" s="193" t="s">
        <v>7141</v>
      </c>
      <c r="X447" s="196" t="s">
        <v>383</v>
      </c>
      <c r="Y447" s="196"/>
      <c r="Z447" s="196" t="n">
        <v>0</v>
      </c>
      <c r="AA447" s="202"/>
    </row>
    <row r="448" customFormat="false" ht="105.95" hidden="false" customHeight="false" outlineLevel="0" collapsed="false">
      <c r="A448" s="193" t="s">
        <v>8284</v>
      </c>
      <c r="B448" s="20" t="str">
        <f aca="false">INDEX(Table2[], MATCH(L448, Location_ID!$D$2:$D$648, 0), 1)</f>
        <v>d1ce2e2d-e13a-4995-a6e2-2f032680e00e</v>
      </c>
      <c r="C448" s="193" t="s">
        <v>821</v>
      </c>
      <c r="D448" s="193" t="s">
        <v>354</v>
      </c>
      <c r="E448" s="193" t="s">
        <v>7134</v>
      </c>
      <c r="F448" s="193" t="s">
        <v>7135</v>
      </c>
      <c r="G448" s="193" t="s">
        <v>7591</v>
      </c>
      <c r="H448" s="196"/>
      <c r="I448" s="193" t="s">
        <v>8121</v>
      </c>
      <c r="J448" s="193" t="s">
        <v>8137</v>
      </c>
      <c r="K448" s="193" t="s">
        <v>7120</v>
      </c>
      <c r="L448" s="193" t="s">
        <v>2205</v>
      </c>
      <c r="M448" s="193" t="s">
        <v>7121</v>
      </c>
      <c r="N448" s="193" t="s">
        <v>8118</v>
      </c>
      <c r="O448" s="193" t="s">
        <v>8285</v>
      </c>
      <c r="P448" s="219" t="n">
        <v>42491</v>
      </c>
      <c r="Q448" s="219" t="n">
        <v>42491</v>
      </c>
      <c r="R448" s="193" t="n">
        <v>1</v>
      </c>
      <c r="S448" s="193" t="s">
        <v>7130</v>
      </c>
      <c r="T448" s="193" t="n">
        <v>1.26</v>
      </c>
      <c r="U448" s="193"/>
      <c r="V448" s="193"/>
      <c r="W448" s="193" t="s">
        <v>7141</v>
      </c>
      <c r="X448" s="196" t="s">
        <v>383</v>
      </c>
      <c r="Y448" s="196"/>
      <c r="Z448" s="196" t="n">
        <v>0</v>
      </c>
      <c r="AA448" s="202"/>
    </row>
    <row r="449" customFormat="false" ht="105.95" hidden="false" customHeight="false" outlineLevel="0" collapsed="false">
      <c r="A449" s="193" t="s">
        <v>8286</v>
      </c>
      <c r="B449" s="20" t="str">
        <f aca="false">INDEX(Table2[], MATCH(L449, Location_ID!$D$2:$D$648, 0), 1)</f>
        <v>d1ce2e2d-e13a-4995-a6e2-2f032680e00e</v>
      </c>
      <c r="C449" s="193" t="s">
        <v>821</v>
      </c>
      <c r="D449" s="193" t="s">
        <v>354</v>
      </c>
      <c r="E449" s="193" t="s">
        <v>7134</v>
      </c>
      <c r="F449" s="193" t="s">
        <v>7135</v>
      </c>
      <c r="G449" s="193" t="s">
        <v>7591</v>
      </c>
      <c r="H449" s="196"/>
      <c r="I449" s="193" t="s">
        <v>8121</v>
      </c>
      <c r="J449" s="193" t="s">
        <v>8122</v>
      </c>
      <c r="K449" s="193" t="s">
        <v>7120</v>
      </c>
      <c r="L449" s="193" t="s">
        <v>2205</v>
      </c>
      <c r="M449" s="193" t="s">
        <v>7121</v>
      </c>
      <c r="N449" s="193" t="s">
        <v>8118</v>
      </c>
      <c r="O449" s="193" t="s">
        <v>8287</v>
      </c>
      <c r="P449" s="219" t="n">
        <v>42491</v>
      </c>
      <c r="Q449" s="219" t="n">
        <v>42491</v>
      </c>
      <c r="R449" s="193" t="n">
        <v>1</v>
      </c>
      <c r="S449" s="193" t="s">
        <v>7130</v>
      </c>
      <c r="T449" s="193" t="n">
        <v>42.27</v>
      </c>
      <c r="U449" s="193"/>
      <c r="V449" s="193"/>
      <c r="W449" s="193" t="s">
        <v>7141</v>
      </c>
      <c r="X449" s="196" t="s">
        <v>383</v>
      </c>
      <c r="Y449" s="196"/>
      <c r="Z449" s="196" t="n">
        <v>0</v>
      </c>
      <c r="AA449" s="202"/>
    </row>
    <row r="450" customFormat="false" ht="105.95" hidden="false" customHeight="false" outlineLevel="0" collapsed="false">
      <c r="A450" s="193" t="s">
        <v>8288</v>
      </c>
      <c r="B450" s="20" t="str">
        <f aca="false">INDEX(Table2[], MATCH(L450, Location_ID!$D$2:$D$648, 0), 1)</f>
        <v>d1ce2e2d-e13a-4995-a6e2-2f032680e00e</v>
      </c>
      <c r="C450" s="193" t="s">
        <v>821</v>
      </c>
      <c r="D450" s="193" t="s">
        <v>354</v>
      </c>
      <c r="E450" s="193" t="s">
        <v>7134</v>
      </c>
      <c r="F450" s="193" t="s">
        <v>7135</v>
      </c>
      <c r="G450" s="193" t="s">
        <v>7591</v>
      </c>
      <c r="H450" s="196"/>
      <c r="I450" s="193" t="s">
        <v>8121</v>
      </c>
      <c r="J450" s="193" t="s">
        <v>8137</v>
      </c>
      <c r="K450" s="193" t="s">
        <v>7120</v>
      </c>
      <c r="L450" s="193" t="s">
        <v>2205</v>
      </c>
      <c r="M450" s="193" t="s">
        <v>7121</v>
      </c>
      <c r="N450" s="193" t="s">
        <v>8118</v>
      </c>
      <c r="O450" s="193" t="s">
        <v>8289</v>
      </c>
      <c r="P450" s="219" t="n">
        <v>42491</v>
      </c>
      <c r="Q450" s="219" t="n">
        <v>42491</v>
      </c>
      <c r="R450" s="193" t="n">
        <v>1</v>
      </c>
      <c r="S450" s="193" t="s">
        <v>7130</v>
      </c>
      <c r="T450" s="193" t="n">
        <v>3.66</v>
      </c>
      <c r="U450" s="193"/>
      <c r="V450" s="193"/>
      <c r="W450" s="193" t="s">
        <v>7141</v>
      </c>
      <c r="X450" s="196" t="s">
        <v>383</v>
      </c>
      <c r="Y450" s="196"/>
      <c r="Z450" s="196" t="n">
        <v>0</v>
      </c>
      <c r="AA450" s="202"/>
    </row>
    <row r="451" customFormat="false" ht="105.95" hidden="false" customHeight="false" outlineLevel="0" collapsed="false">
      <c r="A451" s="193" t="s">
        <v>8290</v>
      </c>
      <c r="B451" s="20" t="str">
        <f aca="false">INDEX(Table2[], MATCH(L451, Location_ID!$D$2:$D$648, 0), 1)</f>
        <v>d1ce2e2d-e13a-4995-a6e2-2f032680e00e</v>
      </c>
      <c r="C451" s="193" t="s">
        <v>821</v>
      </c>
      <c r="D451" s="193" t="s">
        <v>354</v>
      </c>
      <c r="E451" s="193" t="s">
        <v>7134</v>
      </c>
      <c r="F451" s="193" t="s">
        <v>7135</v>
      </c>
      <c r="G451" s="193" t="s">
        <v>7591</v>
      </c>
      <c r="H451" s="196"/>
      <c r="I451" s="193" t="s">
        <v>8121</v>
      </c>
      <c r="J451" s="193" t="s">
        <v>8137</v>
      </c>
      <c r="K451" s="193" t="s">
        <v>7120</v>
      </c>
      <c r="L451" s="193" t="s">
        <v>2205</v>
      </c>
      <c r="M451" s="193" t="s">
        <v>7121</v>
      </c>
      <c r="N451" s="193" t="s">
        <v>8118</v>
      </c>
      <c r="O451" s="193" t="s">
        <v>8291</v>
      </c>
      <c r="P451" s="219" t="n">
        <v>42491</v>
      </c>
      <c r="Q451" s="219" t="n">
        <v>42491</v>
      </c>
      <c r="R451" s="193" t="n">
        <v>4</v>
      </c>
      <c r="S451" s="193" t="s">
        <v>7130</v>
      </c>
      <c r="T451" s="193" t="n">
        <v>11.6</v>
      </c>
      <c r="U451" s="193"/>
      <c r="V451" s="193"/>
      <c r="W451" s="193" t="s">
        <v>7141</v>
      </c>
      <c r="X451" s="196" t="s">
        <v>383</v>
      </c>
      <c r="Y451" s="196"/>
      <c r="Z451" s="196" t="n">
        <v>0</v>
      </c>
      <c r="AA451" s="202"/>
    </row>
    <row r="452" customFormat="false" ht="105.95" hidden="false" customHeight="false" outlineLevel="0" collapsed="false">
      <c r="A452" s="193" t="s">
        <v>8292</v>
      </c>
      <c r="B452" s="20" t="str">
        <f aca="false">INDEX(Table2[], MATCH(L452, Location_ID!$D$2:$D$648, 0), 1)</f>
        <v>d1ce2e2d-e13a-4995-a6e2-2f032680e00e</v>
      </c>
      <c r="C452" s="193" t="s">
        <v>821</v>
      </c>
      <c r="D452" s="193" t="s">
        <v>354</v>
      </c>
      <c r="E452" s="193" t="s">
        <v>7134</v>
      </c>
      <c r="F452" s="193" t="s">
        <v>7135</v>
      </c>
      <c r="G452" s="193" t="s">
        <v>7591</v>
      </c>
      <c r="H452" s="196"/>
      <c r="I452" s="193" t="s">
        <v>8121</v>
      </c>
      <c r="J452" s="193" t="s">
        <v>8122</v>
      </c>
      <c r="K452" s="193" t="s">
        <v>7120</v>
      </c>
      <c r="L452" s="193" t="s">
        <v>2205</v>
      </c>
      <c r="M452" s="193" t="s">
        <v>7121</v>
      </c>
      <c r="N452" s="193" t="s">
        <v>8118</v>
      </c>
      <c r="O452" s="193" t="s">
        <v>8293</v>
      </c>
      <c r="P452" s="219" t="n">
        <v>42491</v>
      </c>
      <c r="Q452" s="219" t="n">
        <v>42491</v>
      </c>
      <c r="R452" s="193" t="n">
        <v>2</v>
      </c>
      <c r="S452" s="193" t="s">
        <v>7130</v>
      </c>
      <c r="T452" s="193" t="n">
        <v>3.97</v>
      </c>
      <c r="U452" s="193"/>
      <c r="V452" s="193"/>
      <c r="W452" s="193" t="s">
        <v>7141</v>
      </c>
      <c r="X452" s="196" t="s">
        <v>383</v>
      </c>
      <c r="Y452" s="196"/>
      <c r="Z452" s="196" t="n">
        <v>0</v>
      </c>
      <c r="AA452" s="202"/>
    </row>
    <row r="453" customFormat="false" ht="105.95" hidden="false" customHeight="false" outlineLevel="0" collapsed="false">
      <c r="A453" s="193" t="s">
        <v>8294</v>
      </c>
      <c r="B453" s="20" t="str">
        <f aca="false">INDEX(Table2[], MATCH(L453, Location_ID!$D$2:$D$648, 0), 1)</f>
        <v>d1ce2e2d-e13a-4995-a6e2-2f032680e00e</v>
      </c>
      <c r="C453" s="193" t="s">
        <v>821</v>
      </c>
      <c r="D453" s="193" t="s">
        <v>354</v>
      </c>
      <c r="E453" s="193" t="s">
        <v>7134</v>
      </c>
      <c r="F453" s="193" t="s">
        <v>7135</v>
      </c>
      <c r="G453" s="193" t="s">
        <v>7591</v>
      </c>
      <c r="H453" s="196"/>
      <c r="I453" s="193" t="s">
        <v>8121</v>
      </c>
      <c r="J453" s="193" t="s">
        <v>8122</v>
      </c>
      <c r="K453" s="193" t="s">
        <v>7120</v>
      </c>
      <c r="L453" s="193" t="s">
        <v>2205</v>
      </c>
      <c r="M453" s="193" t="s">
        <v>7121</v>
      </c>
      <c r="N453" s="193" t="s">
        <v>8118</v>
      </c>
      <c r="O453" s="193" t="s">
        <v>8295</v>
      </c>
      <c r="P453" s="219" t="n">
        <v>42491</v>
      </c>
      <c r="Q453" s="219" t="n">
        <v>42491</v>
      </c>
      <c r="R453" s="193" t="n">
        <v>2</v>
      </c>
      <c r="S453" s="193" t="s">
        <v>7130</v>
      </c>
      <c r="T453" s="193" t="n">
        <v>32.38</v>
      </c>
      <c r="U453" s="193"/>
      <c r="V453" s="193"/>
      <c r="W453" s="193" t="s">
        <v>7141</v>
      </c>
      <c r="X453" s="196" t="s">
        <v>383</v>
      </c>
      <c r="Y453" s="196"/>
      <c r="Z453" s="196" t="n">
        <v>0</v>
      </c>
      <c r="AA453" s="202"/>
    </row>
    <row r="454" customFormat="false" ht="105.95" hidden="false" customHeight="false" outlineLevel="0" collapsed="false">
      <c r="A454" s="193" t="s">
        <v>8296</v>
      </c>
      <c r="B454" s="20" t="str">
        <f aca="false">INDEX(Table2[], MATCH(L454, Location_ID!$D$2:$D$648, 0), 1)</f>
        <v>d1ce2e2d-e13a-4995-a6e2-2f032680e00e</v>
      </c>
      <c r="C454" s="193" t="s">
        <v>821</v>
      </c>
      <c r="D454" s="193" t="s">
        <v>354</v>
      </c>
      <c r="E454" s="193" t="s">
        <v>7134</v>
      </c>
      <c r="F454" s="193" t="s">
        <v>7135</v>
      </c>
      <c r="G454" s="193" t="s">
        <v>7591</v>
      </c>
      <c r="H454" s="196"/>
      <c r="I454" s="193" t="s">
        <v>8121</v>
      </c>
      <c r="J454" s="193" t="s">
        <v>8137</v>
      </c>
      <c r="K454" s="193" t="s">
        <v>7120</v>
      </c>
      <c r="L454" s="193" t="s">
        <v>2205</v>
      </c>
      <c r="M454" s="193" t="s">
        <v>7121</v>
      </c>
      <c r="N454" s="193" t="s">
        <v>8118</v>
      </c>
      <c r="O454" s="193" t="s">
        <v>8297</v>
      </c>
      <c r="P454" s="219" t="n">
        <v>42491</v>
      </c>
      <c r="Q454" s="219" t="n">
        <v>42491</v>
      </c>
      <c r="R454" s="193" t="n">
        <v>7</v>
      </c>
      <c r="S454" s="193" t="s">
        <v>7130</v>
      </c>
      <c r="T454" s="193" t="n">
        <v>1.7</v>
      </c>
      <c r="U454" s="193"/>
      <c r="V454" s="193"/>
      <c r="W454" s="193" t="s">
        <v>7141</v>
      </c>
      <c r="X454" s="196" t="s">
        <v>383</v>
      </c>
      <c r="Y454" s="196"/>
      <c r="Z454" s="196" t="n">
        <v>0</v>
      </c>
      <c r="AA454" s="202"/>
    </row>
    <row r="455" customFormat="false" ht="105.95" hidden="false" customHeight="false" outlineLevel="0" collapsed="false">
      <c r="A455" s="193" t="s">
        <v>8298</v>
      </c>
      <c r="B455" s="20" t="str">
        <f aca="false">INDEX(Table2[], MATCH(L455, Location_ID!$D$2:$D$648, 0), 1)</f>
        <v>d1ce2e2d-e13a-4995-a6e2-2f032680e00e</v>
      </c>
      <c r="C455" s="193" t="s">
        <v>821</v>
      </c>
      <c r="D455" s="193" t="s">
        <v>354</v>
      </c>
      <c r="E455" s="193" t="s">
        <v>7134</v>
      </c>
      <c r="F455" s="193" t="s">
        <v>7135</v>
      </c>
      <c r="G455" s="193" t="s">
        <v>7591</v>
      </c>
      <c r="H455" s="196"/>
      <c r="I455" s="193" t="s">
        <v>8121</v>
      </c>
      <c r="J455" s="193" t="s">
        <v>8122</v>
      </c>
      <c r="K455" s="193" t="s">
        <v>7120</v>
      </c>
      <c r="L455" s="193" t="s">
        <v>2205</v>
      </c>
      <c r="M455" s="193" t="s">
        <v>7121</v>
      </c>
      <c r="N455" s="193" t="s">
        <v>8118</v>
      </c>
      <c r="O455" s="193" t="s">
        <v>8299</v>
      </c>
      <c r="P455" s="219" t="n">
        <v>42491</v>
      </c>
      <c r="Q455" s="219" t="n">
        <v>42491</v>
      </c>
      <c r="R455" s="193" t="n">
        <v>3</v>
      </c>
      <c r="S455" s="193" t="s">
        <v>7130</v>
      </c>
      <c r="T455" s="193" t="n">
        <v>7.21</v>
      </c>
      <c r="U455" s="193"/>
      <c r="V455" s="193"/>
      <c r="W455" s="193" t="s">
        <v>7141</v>
      </c>
      <c r="X455" s="196" t="s">
        <v>383</v>
      </c>
      <c r="Y455" s="196"/>
      <c r="Z455" s="196" t="n">
        <v>0</v>
      </c>
      <c r="AA455" s="202"/>
    </row>
    <row r="456" customFormat="false" ht="105.95" hidden="false" customHeight="false" outlineLevel="0" collapsed="false">
      <c r="A456" s="193" t="s">
        <v>8300</v>
      </c>
      <c r="B456" s="20" t="str">
        <f aca="false">INDEX(Table2[], MATCH(L456, Location_ID!$D$2:$D$648, 0), 1)</f>
        <v>d1ce2e2d-e13a-4995-a6e2-2f032680e00e</v>
      </c>
      <c r="C456" s="193" t="s">
        <v>821</v>
      </c>
      <c r="D456" s="193" t="s">
        <v>354</v>
      </c>
      <c r="E456" s="193" t="s">
        <v>7134</v>
      </c>
      <c r="F456" s="193" t="s">
        <v>7135</v>
      </c>
      <c r="G456" s="193" t="s">
        <v>7591</v>
      </c>
      <c r="H456" s="196"/>
      <c r="I456" s="193" t="s">
        <v>8121</v>
      </c>
      <c r="J456" s="193" t="s">
        <v>8122</v>
      </c>
      <c r="K456" s="193" t="s">
        <v>7120</v>
      </c>
      <c r="L456" s="193" t="s">
        <v>2205</v>
      </c>
      <c r="M456" s="193" t="s">
        <v>7121</v>
      </c>
      <c r="N456" s="193" t="s">
        <v>8118</v>
      </c>
      <c r="O456" s="193" t="s">
        <v>8301</v>
      </c>
      <c r="P456" s="219" t="n">
        <v>42491</v>
      </c>
      <c r="Q456" s="219" t="n">
        <v>42491</v>
      </c>
      <c r="R456" s="193" t="n">
        <v>5</v>
      </c>
      <c r="S456" s="193" t="s">
        <v>7130</v>
      </c>
      <c r="T456" s="193" t="n">
        <v>7.43</v>
      </c>
      <c r="U456" s="193"/>
      <c r="V456" s="193"/>
      <c r="W456" s="193" t="s">
        <v>7141</v>
      </c>
      <c r="X456" s="196" t="s">
        <v>383</v>
      </c>
      <c r="Y456" s="196"/>
      <c r="Z456" s="196" t="n">
        <v>0</v>
      </c>
      <c r="AA456" s="202"/>
    </row>
    <row r="457" customFormat="false" ht="105.95" hidden="false" customHeight="false" outlineLevel="0" collapsed="false">
      <c r="A457" s="193" t="s">
        <v>8302</v>
      </c>
      <c r="B457" s="20" t="str">
        <f aca="false">INDEX(Table2[], MATCH(L457, Location_ID!$D$2:$D$648, 0), 1)</f>
        <v>d1ce2e2d-e13a-4995-a6e2-2f032680e00e</v>
      </c>
      <c r="C457" s="193" t="s">
        <v>821</v>
      </c>
      <c r="D457" s="193" t="s">
        <v>354</v>
      </c>
      <c r="E457" s="193" t="s">
        <v>7134</v>
      </c>
      <c r="F457" s="193" t="s">
        <v>7135</v>
      </c>
      <c r="G457" s="193" t="s">
        <v>7591</v>
      </c>
      <c r="H457" s="196"/>
      <c r="I457" s="193" t="s">
        <v>8121</v>
      </c>
      <c r="J457" s="193" t="s">
        <v>8137</v>
      </c>
      <c r="K457" s="193" t="s">
        <v>7120</v>
      </c>
      <c r="L457" s="193" t="s">
        <v>2205</v>
      </c>
      <c r="M457" s="193" t="s">
        <v>7121</v>
      </c>
      <c r="N457" s="193" t="s">
        <v>8118</v>
      </c>
      <c r="O457" s="193" t="s">
        <v>8303</v>
      </c>
      <c r="P457" s="219" t="n">
        <v>42491</v>
      </c>
      <c r="Q457" s="219" t="n">
        <v>42491</v>
      </c>
      <c r="R457" s="193" t="n">
        <v>5</v>
      </c>
      <c r="S457" s="193" t="s">
        <v>7130</v>
      </c>
      <c r="T457" s="193" t="n">
        <v>0.53</v>
      </c>
      <c r="U457" s="193"/>
      <c r="V457" s="193"/>
      <c r="W457" s="193" t="s">
        <v>7141</v>
      </c>
      <c r="X457" s="196" t="s">
        <v>383</v>
      </c>
      <c r="Y457" s="196"/>
      <c r="Z457" s="196" t="n">
        <v>0</v>
      </c>
      <c r="AA457" s="202"/>
    </row>
    <row r="458" customFormat="false" ht="105.95" hidden="false" customHeight="false" outlineLevel="0" collapsed="false">
      <c r="A458" s="193" t="s">
        <v>8304</v>
      </c>
      <c r="B458" s="20" t="str">
        <f aca="false">INDEX(Table2[], MATCH(L458, Location_ID!$D$2:$D$648, 0), 1)</f>
        <v>d1ce2e2d-e13a-4995-a6e2-2f032680e00e</v>
      </c>
      <c r="C458" s="193" t="s">
        <v>821</v>
      </c>
      <c r="D458" s="193" t="s">
        <v>354</v>
      </c>
      <c r="E458" s="193" t="s">
        <v>7134</v>
      </c>
      <c r="F458" s="193" t="s">
        <v>7135</v>
      </c>
      <c r="G458" s="193" t="s">
        <v>7591</v>
      </c>
      <c r="H458" s="196"/>
      <c r="I458" s="193" t="s">
        <v>8121</v>
      </c>
      <c r="J458" s="193" t="s">
        <v>8122</v>
      </c>
      <c r="K458" s="193" t="s">
        <v>7120</v>
      </c>
      <c r="L458" s="193" t="s">
        <v>2205</v>
      </c>
      <c r="M458" s="193" t="s">
        <v>7121</v>
      </c>
      <c r="N458" s="193" t="s">
        <v>8118</v>
      </c>
      <c r="O458" s="193" t="s">
        <v>8305</v>
      </c>
      <c r="P458" s="219" t="n">
        <v>42491</v>
      </c>
      <c r="Q458" s="219" t="n">
        <v>42491</v>
      </c>
      <c r="R458" s="193" t="n">
        <v>3</v>
      </c>
      <c r="S458" s="193" t="s">
        <v>7130</v>
      </c>
      <c r="T458" s="193" t="n">
        <v>3.6</v>
      </c>
      <c r="U458" s="193"/>
      <c r="V458" s="193"/>
      <c r="W458" s="193" t="s">
        <v>7141</v>
      </c>
      <c r="X458" s="196" t="s">
        <v>383</v>
      </c>
      <c r="Y458" s="196"/>
      <c r="Z458" s="196" t="n">
        <v>0</v>
      </c>
      <c r="AA458" s="202"/>
    </row>
    <row r="459" customFormat="false" ht="105.95" hidden="false" customHeight="false" outlineLevel="0" collapsed="false">
      <c r="A459" s="193" t="s">
        <v>8306</v>
      </c>
      <c r="B459" s="20" t="str">
        <f aca="false">INDEX(Table2[], MATCH(L459, Location_ID!$D$2:$D$648, 0), 1)</f>
        <v>d1ce2e2d-e13a-4995-a6e2-2f032680e00e</v>
      </c>
      <c r="C459" s="193" t="s">
        <v>821</v>
      </c>
      <c r="D459" s="193" t="s">
        <v>354</v>
      </c>
      <c r="E459" s="193" t="s">
        <v>7134</v>
      </c>
      <c r="F459" s="193" t="s">
        <v>7135</v>
      </c>
      <c r="G459" s="193" t="s">
        <v>7591</v>
      </c>
      <c r="H459" s="196"/>
      <c r="I459" s="193" t="s">
        <v>8121</v>
      </c>
      <c r="J459" s="193" t="s">
        <v>8122</v>
      </c>
      <c r="K459" s="193" t="s">
        <v>7120</v>
      </c>
      <c r="L459" s="193" t="s">
        <v>2205</v>
      </c>
      <c r="M459" s="193" t="s">
        <v>7121</v>
      </c>
      <c r="N459" s="193" t="s">
        <v>8118</v>
      </c>
      <c r="O459" s="193" t="s">
        <v>8307</v>
      </c>
      <c r="P459" s="219" t="n">
        <v>42491</v>
      </c>
      <c r="Q459" s="219" t="n">
        <v>42491</v>
      </c>
      <c r="R459" s="193" t="n">
        <v>6</v>
      </c>
      <c r="S459" s="193" t="s">
        <v>7130</v>
      </c>
      <c r="T459" s="193" t="n">
        <v>9.37</v>
      </c>
      <c r="U459" s="193"/>
      <c r="V459" s="193"/>
      <c r="W459" s="193" t="s">
        <v>7141</v>
      </c>
      <c r="X459" s="196" t="s">
        <v>383</v>
      </c>
      <c r="Y459" s="196"/>
      <c r="Z459" s="196" t="n">
        <v>0</v>
      </c>
      <c r="AA459" s="202"/>
    </row>
    <row r="460" customFormat="false" ht="105.95" hidden="false" customHeight="false" outlineLevel="0" collapsed="false">
      <c r="A460" s="193" t="s">
        <v>8308</v>
      </c>
      <c r="B460" s="20" t="str">
        <f aca="false">INDEX(Table2[], MATCH(L460, Location_ID!$D$2:$D$648, 0), 1)</f>
        <v>d1ce2e2d-e13a-4995-a6e2-2f032680e00e</v>
      </c>
      <c r="C460" s="193" t="s">
        <v>821</v>
      </c>
      <c r="D460" s="193" t="s">
        <v>354</v>
      </c>
      <c r="E460" s="193" t="s">
        <v>7134</v>
      </c>
      <c r="F460" s="193" t="s">
        <v>7135</v>
      </c>
      <c r="G460" s="193" t="s">
        <v>7591</v>
      </c>
      <c r="H460" s="196"/>
      <c r="I460" s="193" t="s">
        <v>8121</v>
      </c>
      <c r="J460" s="193" t="s">
        <v>8122</v>
      </c>
      <c r="K460" s="193" t="s">
        <v>7120</v>
      </c>
      <c r="L460" s="193" t="s">
        <v>2205</v>
      </c>
      <c r="M460" s="193" t="s">
        <v>7121</v>
      </c>
      <c r="N460" s="193" t="s">
        <v>8118</v>
      </c>
      <c r="O460" s="193" t="s">
        <v>8309</v>
      </c>
      <c r="P460" s="219" t="n">
        <v>42491</v>
      </c>
      <c r="Q460" s="219" t="n">
        <v>42491</v>
      </c>
      <c r="R460" s="193" t="n">
        <v>4</v>
      </c>
      <c r="S460" s="193" t="s">
        <v>7130</v>
      </c>
      <c r="T460" s="193" t="n">
        <v>3.16</v>
      </c>
      <c r="U460" s="193"/>
      <c r="V460" s="193"/>
      <c r="W460" s="193" t="s">
        <v>7141</v>
      </c>
      <c r="X460" s="196" t="s">
        <v>383</v>
      </c>
      <c r="Y460" s="196"/>
      <c r="Z460" s="196" t="n">
        <v>0</v>
      </c>
      <c r="AA460" s="202"/>
    </row>
    <row r="461" customFormat="false" ht="105.95" hidden="false" customHeight="false" outlineLevel="0" collapsed="false">
      <c r="A461" s="193" t="s">
        <v>8310</v>
      </c>
      <c r="B461" s="20" t="str">
        <f aca="false">INDEX(Table2[], MATCH(L461, Location_ID!$D$2:$D$648, 0), 1)</f>
        <v>d1ce2e2d-e13a-4995-a6e2-2f032680e00e</v>
      </c>
      <c r="C461" s="193" t="s">
        <v>821</v>
      </c>
      <c r="D461" s="193" t="s">
        <v>354</v>
      </c>
      <c r="E461" s="193" t="s">
        <v>7134</v>
      </c>
      <c r="F461" s="193" t="s">
        <v>7135</v>
      </c>
      <c r="G461" s="193" t="s">
        <v>7591</v>
      </c>
      <c r="H461" s="196"/>
      <c r="I461" s="193" t="s">
        <v>8121</v>
      </c>
      <c r="J461" s="193" t="s">
        <v>8122</v>
      </c>
      <c r="K461" s="193" t="s">
        <v>7120</v>
      </c>
      <c r="L461" s="193" t="s">
        <v>2205</v>
      </c>
      <c r="M461" s="193" t="s">
        <v>7121</v>
      </c>
      <c r="N461" s="193" t="s">
        <v>8118</v>
      </c>
      <c r="O461" s="193" t="s">
        <v>8311</v>
      </c>
      <c r="P461" s="219" t="n">
        <v>42491</v>
      </c>
      <c r="Q461" s="219" t="n">
        <v>42491</v>
      </c>
      <c r="R461" s="193" t="n">
        <v>6</v>
      </c>
      <c r="S461" s="193" t="s">
        <v>7130</v>
      </c>
      <c r="T461" s="193" t="n">
        <v>5.76</v>
      </c>
      <c r="U461" s="193"/>
      <c r="V461" s="193"/>
      <c r="W461" s="193" t="s">
        <v>7141</v>
      </c>
      <c r="X461" s="196" t="s">
        <v>383</v>
      </c>
      <c r="Y461" s="196"/>
      <c r="Z461" s="196" t="n">
        <v>0</v>
      </c>
      <c r="AA461" s="202"/>
    </row>
    <row r="462" s="224" customFormat="true" ht="300" hidden="false" customHeight="false" outlineLevel="0" collapsed="false">
      <c r="A462" s="62" t="s">
        <v>8312</v>
      </c>
      <c r="B462" s="20" t="str">
        <f aca="false">INDEX(Table2[], MATCH(L462, Location_ID!$D$2:$D$648, 0), 1)</f>
        <v>eaad33be-1f1a-4534-952f-564af3aad39e</v>
      </c>
      <c r="C462" s="62" t="s">
        <v>799</v>
      </c>
      <c r="D462" s="62" t="s">
        <v>354</v>
      </c>
      <c r="E462" s="62" t="s">
        <v>7134</v>
      </c>
      <c r="F462" s="62" t="s">
        <v>7135</v>
      </c>
      <c r="G462" s="62" t="s">
        <v>7591</v>
      </c>
      <c r="H462" s="200"/>
      <c r="I462" s="62" t="s">
        <v>8313</v>
      </c>
      <c r="J462" s="62" t="s">
        <v>8314</v>
      </c>
      <c r="K462" s="62" t="s">
        <v>7120</v>
      </c>
      <c r="L462" s="62" t="s">
        <v>1908</v>
      </c>
      <c r="M462" s="62" t="s">
        <v>7110</v>
      </c>
      <c r="N462" s="62" t="s">
        <v>8315</v>
      </c>
      <c r="O462" s="62" t="s">
        <v>8316</v>
      </c>
      <c r="P462" s="223" t="n">
        <v>42290</v>
      </c>
      <c r="Q462" s="223" t="n">
        <v>42290</v>
      </c>
      <c r="R462" s="62" t="n">
        <v>1</v>
      </c>
      <c r="S462" s="62" t="s">
        <v>7130</v>
      </c>
      <c r="T462" s="62" t="n">
        <v>29.29</v>
      </c>
      <c r="U462" s="62" t="n">
        <v>3.724510254</v>
      </c>
      <c r="V462" s="62" t="n">
        <v>3.667840636</v>
      </c>
      <c r="W462" s="62" t="s">
        <v>7141</v>
      </c>
      <c r="X462" s="200" t="s">
        <v>383</v>
      </c>
      <c r="Y462" s="200"/>
      <c r="Z462" s="200" t="n">
        <v>0</v>
      </c>
      <c r="AA462" s="62"/>
    </row>
    <row r="463" s="224" customFormat="true" ht="300" hidden="false" customHeight="false" outlineLevel="0" collapsed="false">
      <c r="A463" s="62" t="s">
        <v>8317</v>
      </c>
      <c r="B463" s="20" t="str">
        <f aca="false">INDEX(Table2[], MATCH(L463, Location_ID!$D$2:$D$648, 0), 1)</f>
        <v>eaad33be-1f1a-4534-952f-564af3aad39e</v>
      </c>
      <c r="C463" s="62" t="s">
        <v>799</v>
      </c>
      <c r="D463" s="62" t="s">
        <v>354</v>
      </c>
      <c r="E463" s="62" t="s">
        <v>7134</v>
      </c>
      <c r="F463" s="62" t="s">
        <v>7135</v>
      </c>
      <c r="G463" s="62" t="s">
        <v>7591</v>
      </c>
      <c r="H463" s="200"/>
      <c r="I463" s="62" t="s">
        <v>8313</v>
      </c>
      <c r="J463" s="62" t="s">
        <v>8318</v>
      </c>
      <c r="K463" s="62" t="s">
        <v>7120</v>
      </c>
      <c r="L463" s="62" t="s">
        <v>1908</v>
      </c>
      <c r="M463" s="62" t="s">
        <v>7110</v>
      </c>
      <c r="N463" s="62" t="s">
        <v>8315</v>
      </c>
      <c r="O463" s="62" t="s">
        <v>8319</v>
      </c>
      <c r="P463" s="223" t="n">
        <v>42290</v>
      </c>
      <c r="Q463" s="223" t="n">
        <v>42290</v>
      </c>
      <c r="R463" s="62" t="n">
        <v>1</v>
      </c>
      <c r="S463" s="62" t="s">
        <v>7130</v>
      </c>
      <c r="T463" s="62" t="n">
        <v>30.3</v>
      </c>
      <c r="U463" s="62" t="n">
        <v>4.120214898</v>
      </c>
      <c r="V463" s="62" t="n">
        <v>4.061423456</v>
      </c>
      <c r="W463" s="62" t="s">
        <v>7141</v>
      </c>
      <c r="X463" s="200" t="s">
        <v>383</v>
      </c>
      <c r="Y463" s="200"/>
      <c r="Z463" s="200" t="n">
        <v>0</v>
      </c>
      <c r="AA463" s="62"/>
    </row>
    <row r="464" s="224" customFormat="true" ht="300" hidden="false" customHeight="false" outlineLevel="0" collapsed="false">
      <c r="A464" s="62" t="s">
        <v>8320</v>
      </c>
      <c r="B464" s="20" t="str">
        <f aca="false">INDEX(Table2[], MATCH(L464, Location_ID!$D$2:$D$648, 0), 1)</f>
        <v>eaad33be-1f1a-4534-952f-564af3aad39e</v>
      </c>
      <c r="C464" s="62" t="s">
        <v>799</v>
      </c>
      <c r="D464" s="62" t="s">
        <v>354</v>
      </c>
      <c r="E464" s="62" t="s">
        <v>7134</v>
      </c>
      <c r="F464" s="62" t="s">
        <v>7135</v>
      </c>
      <c r="G464" s="62" t="s">
        <v>7591</v>
      </c>
      <c r="H464" s="200"/>
      <c r="I464" s="62" t="s">
        <v>8313</v>
      </c>
      <c r="J464" s="62" t="s">
        <v>8321</v>
      </c>
      <c r="K464" s="62" t="s">
        <v>7120</v>
      </c>
      <c r="L464" s="62" t="s">
        <v>1908</v>
      </c>
      <c r="M464" s="62" t="s">
        <v>7110</v>
      </c>
      <c r="N464" s="62" t="s">
        <v>8315</v>
      </c>
      <c r="O464" s="62" t="s">
        <v>8322</v>
      </c>
      <c r="P464" s="223" t="n">
        <v>42278</v>
      </c>
      <c r="Q464" s="223" t="n">
        <v>42278</v>
      </c>
      <c r="R464" s="62" t="n">
        <v>1</v>
      </c>
      <c r="S464" s="62" t="s">
        <v>7130</v>
      </c>
      <c r="T464" s="62" t="n">
        <v>33.38</v>
      </c>
      <c r="U464" s="62" t="n">
        <v>4.14270971</v>
      </c>
      <c r="V464" s="62" t="n">
        <v>4.115932299</v>
      </c>
      <c r="W464" s="62" t="s">
        <v>7141</v>
      </c>
      <c r="X464" s="200" t="s">
        <v>383</v>
      </c>
      <c r="Y464" s="200"/>
      <c r="Z464" s="200" t="n">
        <v>0</v>
      </c>
      <c r="AA464" s="62"/>
    </row>
    <row r="465" s="224" customFormat="true" ht="300" hidden="false" customHeight="false" outlineLevel="0" collapsed="false">
      <c r="A465" s="62" t="s">
        <v>8323</v>
      </c>
      <c r="B465" s="20" t="str">
        <f aca="false">INDEX(Table2[], MATCH(L465, Location_ID!$D$2:$D$648, 0), 1)</f>
        <v>eaad33be-1f1a-4534-952f-564af3aad39e</v>
      </c>
      <c r="C465" s="62" t="s">
        <v>799</v>
      </c>
      <c r="D465" s="62" t="s">
        <v>354</v>
      </c>
      <c r="E465" s="62" t="s">
        <v>7134</v>
      </c>
      <c r="F465" s="62" t="s">
        <v>7135</v>
      </c>
      <c r="G465" s="62" t="s">
        <v>7591</v>
      </c>
      <c r="H465" s="200"/>
      <c r="I465" s="62" t="s">
        <v>8313</v>
      </c>
      <c r="J465" s="62" t="s">
        <v>8324</v>
      </c>
      <c r="K465" s="62" t="s">
        <v>7120</v>
      </c>
      <c r="L465" s="62" t="s">
        <v>1908</v>
      </c>
      <c r="M465" s="62" t="s">
        <v>7110</v>
      </c>
      <c r="N465" s="62" t="s">
        <v>8315</v>
      </c>
      <c r="O465" s="62" t="s">
        <v>8325</v>
      </c>
      <c r="P465" s="223" t="n">
        <v>42279</v>
      </c>
      <c r="Q465" s="223" t="n">
        <v>42279</v>
      </c>
      <c r="R465" s="62" t="n">
        <v>1</v>
      </c>
      <c r="S465" s="62" t="s">
        <v>7130</v>
      </c>
      <c r="T465" s="62" t="n">
        <v>28.26</v>
      </c>
      <c r="U465" s="62" t="n">
        <v>6.084843513</v>
      </c>
      <c r="V465" s="62" t="n">
        <v>9.315887507</v>
      </c>
      <c r="W465" s="62" t="s">
        <v>7141</v>
      </c>
      <c r="X465" s="200" t="s">
        <v>383</v>
      </c>
      <c r="Y465" s="200"/>
      <c r="Z465" s="200" t="n">
        <v>0</v>
      </c>
      <c r="AA465" s="62"/>
    </row>
    <row r="466" s="224" customFormat="true" ht="300" hidden="false" customHeight="false" outlineLevel="0" collapsed="false">
      <c r="A466" s="62" t="s">
        <v>8326</v>
      </c>
      <c r="B466" s="20" t="str">
        <f aca="false">INDEX(Table2[], MATCH(L466, Location_ID!$D$2:$D$648, 0), 1)</f>
        <v>eaad33be-1f1a-4534-952f-564af3aad39e</v>
      </c>
      <c r="C466" s="62" t="s">
        <v>799</v>
      </c>
      <c r="D466" s="62" t="s">
        <v>354</v>
      </c>
      <c r="E466" s="62" t="s">
        <v>7134</v>
      </c>
      <c r="F466" s="62" t="s">
        <v>7135</v>
      </c>
      <c r="G466" s="62" t="s">
        <v>7591</v>
      </c>
      <c r="H466" s="200"/>
      <c r="I466" s="62" t="s">
        <v>8313</v>
      </c>
      <c r="J466" s="62" t="s">
        <v>8327</v>
      </c>
      <c r="K466" s="62" t="s">
        <v>7120</v>
      </c>
      <c r="L466" s="62" t="s">
        <v>1908</v>
      </c>
      <c r="M466" s="62" t="s">
        <v>7110</v>
      </c>
      <c r="N466" s="62" t="s">
        <v>8315</v>
      </c>
      <c r="O466" s="62" t="s">
        <v>8328</v>
      </c>
      <c r="P466" s="223" t="n">
        <v>42278</v>
      </c>
      <c r="Q466" s="223" t="n">
        <v>42278</v>
      </c>
      <c r="R466" s="62" t="n">
        <v>1</v>
      </c>
      <c r="S466" s="62" t="s">
        <v>7130</v>
      </c>
      <c r="T466" s="62" t="n">
        <v>10.45</v>
      </c>
      <c r="U466" s="62" t="n">
        <v>2.366572277</v>
      </c>
      <c r="V466" s="62" t="n">
        <v>2.253647029</v>
      </c>
      <c r="W466" s="62" t="s">
        <v>7141</v>
      </c>
      <c r="X466" s="200" t="s">
        <v>383</v>
      </c>
      <c r="Y466" s="200"/>
      <c r="Z466" s="200" t="n">
        <v>0</v>
      </c>
      <c r="AA466" s="62"/>
    </row>
    <row r="467" s="224" customFormat="true" ht="300" hidden="false" customHeight="false" outlineLevel="0" collapsed="false">
      <c r="A467" s="62" t="s">
        <v>8329</v>
      </c>
      <c r="B467" s="20" t="str">
        <f aca="false">INDEX(Table2[], MATCH(L467, Location_ID!$D$2:$D$648, 0), 1)</f>
        <v>eaad33be-1f1a-4534-952f-564af3aad39e</v>
      </c>
      <c r="C467" s="62" t="s">
        <v>799</v>
      </c>
      <c r="D467" s="62" t="s">
        <v>354</v>
      </c>
      <c r="E467" s="62" t="s">
        <v>7134</v>
      </c>
      <c r="F467" s="62" t="s">
        <v>7135</v>
      </c>
      <c r="G467" s="62" t="s">
        <v>7591</v>
      </c>
      <c r="H467" s="200"/>
      <c r="I467" s="62" t="s">
        <v>8313</v>
      </c>
      <c r="J467" s="62" t="s">
        <v>8330</v>
      </c>
      <c r="K467" s="62" t="s">
        <v>7120</v>
      </c>
      <c r="L467" s="62" t="s">
        <v>1908</v>
      </c>
      <c r="M467" s="62" t="s">
        <v>7110</v>
      </c>
      <c r="N467" s="62" t="s">
        <v>8315</v>
      </c>
      <c r="O467" s="62" t="s">
        <v>8331</v>
      </c>
      <c r="P467" s="223" t="n">
        <v>42277</v>
      </c>
      <c r="Q467" s="223" t="n">
        <v>42277</v>
      </c>
      <c r="R467" s="62" t="n">
        <v>1</v>
      </c>
      <c r="S467" s="62" t="s">
        <v>7130</v>
      </c>
      <c r="T467" s="62" t="n">
        <v>57.75</v>
      </c>
      <c r="U467" s="62" t="n">
        <v>6.619547291</v>
      </c>
      <c r="V467" s="62" t="n">
        <v>7.2026088</v>
      </c>
      <c r="W467" s="62" t="s">
        <v>7141</v>
      </c>
      <c r="X467" s="200" t="s">
        <v>383</v>
      </c>
      <c r="Y467" s="200"/>
      <c r="Z467" s="200" t="n">
        <v>0</v>
      </c>
      <c r="AA467" s="62"/>
    </row>
    <row r="468" s="224" customFormat="true" ht="300" hidden="false" customHeight="false" outlineLevel="0" collapsed="false">
      <c r="A468" s="62" t="s">
        <v>8332</v>
      </c>
      <c r="B468" s="20" t="str">
        <f aca="false">INDEX(Table2[], MATCH(L468, Location_ID!$D$2:$D$648, 0), 1)</f>
        <v>eaad33be-1f1a-4534-952f-564af3aad39e</v>
      </c>
      <c r="C468" s="62" t="s">
        <v>799</v>
      </c>
      <c r="D468" s="62" t="s">
        <v>354</v>
      </c>
      <c r="E468" s="62" t="s">
        <v>7134</v>
      </c>
      <c r="F468" s="62" t="s">
        <v>7135</v>
      </c>
      <c r="G468" s="62" t="s">
        <v>7591</v>
      </c>
      <c r="H468" s="200"/>
      <c r="I468" s="62" t="s">
        <v>8313</v>
      </c>
      <c r="J468" s="62" t="s">
        <v>8333</v>
      </c>
      <c r="K468" s="62" t="s">
        <v>7120</v>
      </c>
      <c r="L468" s="62" t="s">
        <v>1908</v>
      </c>
      <c r="M468" s="62" t="s">
        <v>7110</v>
      </c>
      <c r="N468" s="62" t="s">
        <v>8315</v>
      </c>
      <c r="O468" s="62" t="s">
        <v>8334</v>
      </c>
      <c r="P468" s="223" t="n">
        <v>42290</v>
      </c>
      <c r="Q468" s="223" t="n">
        <v>42290</v>
      </c>
      <c r="R468" s="62" t="n">
        <v>1</v>
      </c>
      <c r="S468" s="62" t="s">
        <v>7130</v>
      </c>
      <c r="T468" s="62" t="n">
        <v>75.23</v>
      </c>
      <c r="U468" s="62" t="n">
        <v>6.809717014</v>
      </c>
      <c r="V468" s="62" t="n">
        <v>7.031689991</v>
      </c>
      <c r="W468" s="62" t="s">
        <v>7141</v>
      </c>
      <c r="X468" s="200" t="s">
        <v>383</v>
      </c>
      <c r="Y468" s="200"/>
      <c r="Z468" s="200" t="n">
        <v>0</v>
      </c>
      <c r="AA468" s="62"/>
    </row>
    <row r="469" s="224" customFormat="true" ht="300" hidden="false" customHeight="false" outlineLevel="0" collapsed="false">
      <c r="A469" s="62" t="s">
        <v>8335</v>
      </c>
      <c r="B469" s="20" t="str">
        <f aca="false">INDEX(Table2[], MATCH(L469, Location_ID!$D$2:$D$648, 0), 1)</f>
        <v>eaad33be-1f1a-4534-952f-564af3aad39e</v>
      </c>
      <c r="C469" s="62" t="s">
        <v>799</v>
      </c>
      <c r="D469" s="62" t="s">
        <v>354</v>
      </c>
      <c r="E469" s="62" t="s">
        <v>7134</v>
      </c>
      <c r="F469" s="62" t="s">
        <v>7135</v>
      </c>
      <c r="G469" s="62" t="s">
        <v>7591</v>
      </c>
      <c r="H469" s="200"/>
      <c r="I469" s="62" t="s">
        <v>8313</v>
      </c>
      <c r="J469" s="62" t="s">
        <v>8336</v>
      </c>
      <c r="K469" s="62" t="s">
        <v>7120</v>
      </c>
      <c r="L469" s="62" t="s">
        <v>1908</v>
      </c>
      <c r="M469" s="62" t="s">
        <v>7110</v>
      </c>
      <c r="N469" s="62" t="s">
        <v>8315</v>
      </c>
      <c r="O469" s="62" t="s">
        <v>8337</v>
      </c>
      <c r="P469" s="223" t="n">
        <v>42283</v>
      </c>
      <c r="Q469" s="223" t="n">
        <v>42283</v>
      </c>
      <c r="R469" s="62" t="n">
        <v>1</v>
      </c>
      <c r="S469" s="62" t="s">
        <v>7130</v>
      </c>
      <c r="T469" s="62" t="n">
        <v>94.08</v>
      </c>
      <c r="U469" s="62" t="n">
        <v>7.450302827</v>
      </c>
      <c r="V469" s="62" t="n">
        <v>7.565409918</v>
      </c>
      <c r="W469" s="62" t="s">
        <v>7141</v>
      </c>
      <c r="X469" s="200" t="s">
        <v>383</v>
      </c>
      <c r="Y469" s="200"/>
      <c r="Z469" s="200" t="n">
        <v>0</v>
      </c>
      <c r="AA469" s="62"/>
    </row>
    <row r="470" s="224" customFormat="true" ht="300" hidden="false" customHeight="false" outlineLevel="0" collapsed="false">
      <c r="A470" s="62" t="s">
        <v>8338</v>
      </c>
      <c r="B470" s="20" t="str">
        <f aca="false">INDEX(Table2[], MATCH(L470, Location_ID!$D$2:$D$648, 0), 1)</f>
        <v>eaad33be-1f1a-4534-952f-564af3aad39e</v>
      </c>
      <c r="C470" s="62" t="s">
        <v>799</v>
      </c>
      <c r="D470" s="62" t="s">
        <v>354</v>
      </c>
      <c r="E470" s="62" t="s">
        <v>7134</v>
      </c>
      <c r="F470" s="62" t="s">
        <v>7135</v>
      </c>
      <c r="G470" s="62" t="s">
        <v>7591</v>
      </c>
      <c r="H470" s="200"/>
      <c r="I470" s="62" t="s">
        <v>8313</v>
      </c>
      <c r="J470" s="62" t="s">
        <v>8339</v>
      </c>
      <c r="K470" s="62" t="s">
        <v>7120</v>
      </c>
      <c r="L470" s="62" t="s">
        <v>1908</v>
      </c>
      <c r="M470" s="62" t="s">
        <v>7110</v>
      </c>
      <c r="N470" s="62" t="s">
        <v>8315</v>
      </c>
      <c r="O470" s="62" t="s">
        <v>8340</v>
      </c>
      <c r="P470" s="223" t="n">
        <v>42283</v>
      </c>
      <c r="Q470" s="223" t="n">
        <v>42283</v>
      </c>
      <c r="R470" s="62" t="n">
        <v>1</v>
      </c>
      <c r="S470" s="62" t="s">
        <v>7130</v>
      </c>
      <c r="T470" s="62" t="n">
        <v>11.02</v>
      </c>
      <c r="U470" s="62" t="n">
        <v>2.245857536</v>
      </c>
      <c r="V470" s="62" t="n">
        <v>2.22035446</v>
      </c>
      <c r="W470" s="62" t="s">
        <v>7141</v>
      </c>
      <c r="X470" s="200" t="s">
        <v>383</v>
      </c>
      <c r="Y470" s="200"/>
      <c r="Z470" s="200" t="n">
        <v>0</v>
      </c>
      <c r="AA470" s="62"/>
    </row>
    <row r="471" s="224" customFormat="true" ht="300" hidden="false" customHeight="false" outlineLevel="0" collapsed="false">
      <c r="A471" s="62" t="s">
        <v>8341</v>
      </c>
      <c r="B471" s="20" t="str">
        <f aca="false">INDEX(Table2[], MATCH(L471, Location_ID!$D$2:$D$648, 0), 1)</f>
        <v>eaad33be-1f1a-4534-952f-564af3aad39e</v>
      </c>
      <c r="C471" s="62" t="s">
        <v>799</v>
      </c>
      <c r="D471" s="62" t="s">
        <v>354</v>
      </c>
      <c r="E471" s="62" t="s">
        <v>7134</v>
      </c>
      <c r="F471" s="62" t="s">
        <v>7135</v>
      </c>
      <c r="G471" s="62" t="s">
        <v>7591</v>
      </c>
      <c r="H471" s="200"/>
      <c r="I471" s="62" t="s">
        <v>8313</v>
      </c>
      <c r="J471" s="62" t="s">
        <v>8342</v>
      </c>
      <c r="K471" s="62" t="s">
        <v>7120</v>
      </c>
      <c r="L471" s="62" t="s">
        <v>1908</v>
      </c>
      <c r="M471" s="62" t="s">
        <v>7110</v>
      </c>
      <c r="N471" s="62" t="s">
        <v>8315</v>
      </c>
      <c r="O471" s="62" t="s">
        <v>8343</v>
      </c>
      <c r="P471" s="223" t="n">
        <v>42277</v>
      </c>
      <c r="Q471" s="223" t="n">
        <v>42277</v>
      </c>
      <c r="R471" s="62" t="n">
        <v>1</v>
      </c>
      <c r="S471" s="62" t="s">
        <v>7130</v>
      </c>
      <c r="T471" s="62" t="n">
        <v>34.84</v>
      </c>
      <c r="U471" s="62" t="n">
        <v>4.72841381</v>
      </c>
      <c r="V471" s="62" t="n">
        <v>4.685283026</v>
      </c>
      <c r="W471" s="62" t="s">
        <v>7141</v>
      </c>
      <c r="X471" s="200" t="s">
        <v>383</v>
      </c>
      <c r="Y471" s="200"/>
      <c r="Z471" s="200" t="n">
        <v>0</v>
      </c>
      <c r="AA471" s="62"/>
    </row>
    <row r="472" s="224" customFormat="true" ht="300" hidden="false" customHeight="false" outlineLevel="0" collapsed="false">
      <c r="A472" s="62" t="s">
        <v>8344</v>
      </c>
      <c r="B472" s="20" t="str">
        <f aca="false">INDEX(Table2[], MATCH(L472, Location_ID!$D$2:$D$648, 0), 1)</f>
        <v>eaad33be-1f1a-4534-952f-564af3aad39e</v>
      </c>
      <c r="C472" s="62" t="s">
        <v>799</v>
      </c>
      <c r="D472" s="62" t="s">
        <v>354</v>
      </c>
      <c r="E472" s="62" t="s">
        <v>7134</v>
      </c>
      <c r="F472" s="62" t="s">
        <v>7135</v>
      </c>
      <c r="G472" s="62" t="s">
        <v>7591</v>
      </c>
      <c r="H472" s="200"/>
      <c r="I472" s="62" t="s">
        <v>8313</v>
      </c>
      <c r="J472" s="62" t="s">
        <v>8345</v>
      </c>
      <c r="K472" s="62" t="s">
        <v>7120</v>
      </c>
      <c r="L472" s="62" t="s">
        <v>1908</v>
      </c>
      <c r="M472" s="62" t="s">
        <v>7110</v>
      </c>
      <c r="N472" s="62" t="s">
        <v>8315</v>
      </c>
      <c r="O472" s="62" t="s">
        <v>8346</v>
      </c>
      <c r="P472" s="223" t="n">
        <v>42286</v>
      </c>
      <c r="Q472" s="223" t="n">
        <v>42286</v>
      </c>
      <c r="R472" s="62" t="n">
        <v>1</v>
      </c>
      <c r="S472" s="62" t="s">
        <v>7130</v>
      </c>
      <c r="T472" s="62" t="n">
        <v>48.59</v>
      </c>
      <c r="U472" s="62" t="n">
        <v>5.694628863</v>
      </c>
      <c r="V472" s="62" t="n">
        <v>6.683708695</v>
      </c>
      <c r="W472" s="62" t="s">
        <v>7141</v>
      </c>
      <c r="X472" s="200" t="s">
        <v>383</v>
      </c>
      <c r="Y472" s="200"/>
      <c r="Z472" s="200" t="n">
        <v>0</v>
      </c>
      <c r="AA472" s="62"/>
    </row>
    <row r="473" s="224" customFormat="true" ht="300" hidden="false" customHeight="false" outlineLevel="0" collapsed="false">
      <c r="A473" s="62" t="s">
        <v>8347</v>
      </c>
      <c r="B473" s="20" t="str">
        <f aca="false">INDEX(Table2[], MATCH(L473, Location_ID!$D$2:$D$648, 0), 1)</f>
        <v>eaad33be-1f1a-4534-952f-564af3aad39e</v>
      </c>
      <c r="C473" s="62" t="s">
        <v>799</v>
      </c>
      <c r="D473" s="62" t="s">
        <v>354</v>
      </c>
      <c r="E473" s="62" t="s">
        <v>7134</v>
      </c>
      <c r="F473" s="62" t="s">
        <v>7135</v>
      </c>
      <c r="G473" s="62" t="s">
        <v>7591</v>
      </c>
      <c r="H473" s="200"/>
      <c r="I473" s="62" t="s">
        <v>8313</v>
      </c>
      <c r="J473" s="62" t="s">
        <v>8348</v>
      </c>
      <c r="K473" s="62" t="s">
        <v>7120</v>
      </c>
      <c r="L473" s="62" t="s">
        <v>1908</v>
      </c>
      <c r="M473" s="62" t="s">
        <v>7110</v>
      </c>
      <c r="N473" s="62" t="s">
        <v>8315</v>
      </c>
      <c r="O473" s="62" t="s">
        <v>8349</v>
      </c>
      <c r="P473" s="223" t="n">
        <v>42286</v>
      </c>
      <c r="Q473" s="223" t="n">
        <v>42286</v>
      </c>
      <c r="R473" s="62" t="n">
        <v>1</v>
      </c>
      <c r="S473" s="62" t="s">
        <v>7130</v>
      </c>
      <c r="T473" s="62" t="n">
        <v>42.13</v>
      </c>
      <c r="U473" s="62" t="n">
        <v>5.069066555</v>
      </c>
      <c r="V473" s="62" t="n">
        <v>7.116761865</v>
      </c>
      <c r="W473" s="62" t="s">
        <v>7141</v>
      </c>
      <c r="X473" s="200" t="s">
        <v>383</v>
      </c>
      <c r="Y473" s="200"/>
      <c r="Z473" s="200" t="n">
        <v>0</v>
      </c>
      <c r="AA473" s="62"/>
    </row>
    <row r="474" s="224" customFormat="true" ht="300" hidden="false" customHeight="false" outlineLevel="0" collapsed="false">
      <c r="A474" s="62" t="s">
        <v>8350</v>
      </c>
      <c r="B474" s="20" t="str">
        <f aca="false">INDEX(Table2[], MATCH(L474, Location_ID!$D$2:$D$648, 0), 1)</f>
        <v>eaad33be-1f1a-4534-952f-564af3aad39e</v>
      </c>
      <c r="C474" s="62" t="s">
        <v>799</v>
      </c>
      <c r="D474" s="62" t="s">
        <v>354</v>
      </c>
      <c r="E474" s="62" t="s">
        <v>7134</v>
      </c>
      <c r="F474" s="62" t="s">
        <v>7135</v>
      </c>
      <c r="G474" s="62" t="s">
        <v>7591</v>
      </c>
      <c r="H474" s="200"/>
      <c r="I474" s="62" t="s">
        <v>8313</v>
      </c>
      <c r="J474" s="62" t="s">
        <v>8351</v>
      </c>
      <c r="K474" s="62" t="s">
        <v>7120</v>
      </c>
      <c r="L474" s="62" t="s">
        <v>1908</v>
      </c>
      <c r="M474" s="62" t="s">
        <v>7110</v>
      </c>
      <c r="N474" s="62" t="s">
        <v>8315</v>
      </c>
      <c r="O474" s="62" t="s">
        <v>8352</v>
      </c>
      <c r="P474" s="223" t="n">
        <v>42279</v>
      </c>
      <c r="Q474" s="223" t="n">
        <v>42279</v>
      </c>
      <c r="R474" s="62" t="n">
        <v>1</v>
      </c>
      <c r="S474" s="62" t="s">
        <v>7130</v>
      </c>
      <c r="T474" s="62" t="n">
        <v>60.76</v>
      </c>
      <c r="U474" s="62" t="n">
        <v>5.681527623</v>
      </c>
      <c r="V474" s="62" t="n">
        <v>5.561006022</v>
      </c>
      <c r="W474" s="62" t="s">
        <v>7141</v>
      </c>
      <c r="X474" s="200" t="s">
        <v>383</v>
      </c>
      <c r="Y474" s="200"/>
      <c r="Z474" s="200" t="n">
        <v>0</v>
      </c>
      <c r="AA474" s="62"/>
    </row>
    <row r="475" s="224" customFormat="true" ht="300" hidden="false" customHeight="false" outlineLevel="0" collapsed="false">
      <c r="A475" s="62" t="s">
        <v>8353</v>
      </c>
      <c r="B475" s="20" t="str">
        <f aca="false">INDEX(Table2[], MATCH(L475, Location_ID!$D$2:$D$648, 0), 1)</f>
        <v>eaad33be-1f1a-4534-952f-564af3aad39e</v>
      </c>
      <c r="C475" s="62" t="s">
        <v>799</v>
      </c>
      <c r="D475" s="62" t="s">
        <v>354</v>
      </c>
      <c r="E475" s="62" t="s">
        <v>7134</v>
      </c>
      <c r="F475" s="62" t="s">
        <v>7135</v>
      </c>
      <c r="G475" s="62" t="s">
        <v>7591</v>
      </c>
      <c r="H475" s="200"/>
      <c r="I475" s="62" t="s">
        <v>8313</v>
      </c>
      <c r="J475" s="62" t="s">
        <v>8354</v>
      </c>
      <c r="K475" s="62" t="s">
        <v>7120</v>
      </c>
      <c r="L475" s="62" t="s">
        <v>1908</v>
      </c>
      <c r="M475" s="62" t="s">
        <v>7110</v>
      </c>
      <c r="N475" s="62" t="s">
        <v>8315</v>
      </c>
      <c r="O475" s="62" t="s">
        <v>8355</v>
      </c>
      <c r="P475" s="223" t="n">
        <v>42286</v>
      </c>
      <c r="Q475" s="223" t="n">
        <v>42286</v>
      </c>
      <c r="R475" s="62" t="n">
        <v>1</v>
      </c>
      <c r="S475" s="62" t="s">
        <v>7130</v>
      </c>
      <c r="T475" s="62" t="n">
        <v>17.54</v>
      </c>
      <c r="U475" s="62" t="n">
        <v>3.270494593</v>
      </c>
      <c r="V475" s="62" t="n">
        <v>5.276911124</v>
      </c>
      <c r="W475" s="62" t="s">
        <v>7141</v>
      </c>
      <c r="X475" s="200" t="s">
        <v>383</v>
      </c>
      <c r="Y475" s="200"/>
      <c r="Z475" s="200" t="n">
        <v>0</v>
      </c>
      <c r="AA475" s="62"/>
    </row>
    <row r="476" s="224" customFormat="true" ht="300" hidden="false" customHeight="false" outlineLevel="0" collapsed="false">
      <c r="A476" s="62" t="s">
        <v>8356</v>
      </c>
      <c r="B476" s="20" t="str">
        <f aca="false">INDEX(Table2[], MATCH(L476, Location_ID!$D$2:$D$648, 0), 1)</f>
        <v>eaad33be-1f1a-4534-952f-564af3aad39e</v>
      </c>
      <c r="C476" s="62" t="s">
        <v>799</v>
      </c>
      <c r="D476" s="62" t="s">
        <v>354</v>
      </c>
      <c r="E476" s="62" t="s">
        <v>7134</v>
      </c>
      <c r="F476" s="62" t="s">
        <v>7135</v>
      </c>
      <c r="G476" s="62" t="s">
        <v>7591</v>
      </c>
      <c r="H476" s="200"/>
      <c r="I476" s="62" t="s">
        <v>8313</v>
      </c>
      <c r="J476" s="62" t="s">
        <v>8357</v>
      </c>
      <c r="K476" s="62" t="s">
        <v>7120</v>
      </c>
      <c r="L476" s="62" t="s">
        <v>1908</v>
      </c>
      <c r="M476" s="62" t="s">
        <v>7110</v>
      </c>
      <c r="N476" s="62" t="s">
        <v>8315</v>
      </c>
      <c r="O476" s="62" t="s">
        <v>8358</v>
      </c>
      <c r="P476" s="223" t="n">
        <v>42282</v>
      </c>
      <c r="Q476" s="223" t="n">
        <v>42282</v>
      </c>
      <c r="R476" s="62" t="n">
        <v>1</v>
      </c>
      <c r="S476" s="62" t="s">
        <v>7130</v>
      </c>
      <c r="T476" s="62" t="n">
        <v>27.81</v>
      </c>
      <c r="U476" s="62" t="n">
        <v>3.693539698</v>
      </c>
      <c r="V476" s="62" t="n">
        <v>3.641058451</v>
      </c>
      <c r="W476" s="62" t="s">
        <v>7141</v>
      </c>
      <c r="X476" s="200" t="s">
        <v>383</v>
      </c>
      <c r="Y476" s="200"/>
      <c r="Z476" s="200" t="n">
        <v>0</v>
      </c>
      <c r="AA476" s="62"/>
    </row>
    <row r="477" s="224" customFormat="true" ht="300" hidden="false" customHeight="false" outlineLevel="0" collapsed="false">
      <c r="A477" s="62" t="s">
        <v>8359</v>
      </c>
      <c r="B477" s="20" t="str">
        <f aca="false">INDEX(Table2[], MATCH(L477, Location_ID!$D$2:$D$648, 0), 1)</f>
        <v>eaad33be-1f1a-4534-952f-564af3aad39e</v>
      </c>
      <c r="C477" s="62" t="s">
        <v>799</v>
      </c>
      <c r="D477" s="62" t="s">
        <v>354</v>
      </c>
      <c r="E477" s="62" t="s">
        <v>7134</v>
      </c>
      <c r="F477" s="62" t="s">
        <v>7135</v>
      </c>
      <c r="G477" s="62" t="s">
        <v>7591</v>
      </c>
      <c r="H477" s="200"/>
      <c r="I477" s="62" t="s">
        <v>8313</v>
      </c>
      <c r="J477" s="62" t="s">
        <v>8360</v>
      </c>
      <c r="K477" s="62" t="s">
        <v>7120</v>
      </c>
      <c r="L477" s="62" t="s">
        <v>1908</v>
      </c>
      <c r="M477" s="62" t="s">
        <v>7110</v>
      </c>
      <c r="N477" s="62" t="s">
        <v>8315</v>
      </c>
      <c r="O477" s="62" t="s">
        <v>8361</v>
      </c>
      <c r="P477" s="223" t="n">
        <v>42292</v>
      </c>
      <c r="Q477" s="223" t="n">
        <v>42292</v>
      </c>
      <c r="R477" s="62" t="n">
        <v>1</v>
      </c>
      <c r="S477" s="62" t="s">
        <v>7130</v>
      </c>
      <c r="T477" s="62" t="n">
        <v>172.66</v>
      </c>
      <c r="U477" s="62" t="n">
        <v>9.929695282</v>
      </c>
      <c r="V477" s="62" t="n">
        <v>10.55327698</v>
      </c>
      <c r="W477" s="62" t="s">
        <v>7141</v>
      </c>
      <c r="X477" s="200" t="s">
        <v>383</v>
      </c>
      <c r="Y477" s="200"/>
      <c r="Z477" s="200" t="n">
        <v>0</v>
      </c>
      <c r="AA477" s="62"/>
    </row>
    <row r="478" s="224" customFormat="true" ht="300" hidden="false" customHeight="false" outlineLevel="0" collapsed="false">
      <c r="A478" s="62" t="s">
        <v>8362</v>
      </c>
      <c r="B478" s="20" t="str">
        <f aca="false">INDEX(Table2[], MATCH(L478, Location_ID!$D$2:$D$648, 0), 1)</f>
        <v>eaad33be-1f1a-4534-952f-564af3aad39e</v>
      </c>
      <c r="C478" s="62" t="s">
        <v>799</v>
      </c>
      <c r="D478" s="62" t="s">
        <v>354</v>
      </c>
      <c r="E478" s="62" t="s">
        <v>7134</v>
      </c>
      <c r="F478" s="62" t="s">
        <v>7135</v>
      </c>
      <c r="G478" s="62" t="s">
        <v>7591</v>
      </c>
      <c r="H478" s="200"/>
      <c r="I478" s="62" t="s">
        <v>8313</v>
      </c>
      <c r="J478" s="62" t="s">
        <v>8363</v>
      </c>
      <c r="K478" s="62" t="s">
        <v>7120</v>
      </c>
      <c r="L478" s="62" t="s">
        <v>1908</v>
      </c>
      <c r="M478" s="62" t="s">
        <v>7110</v>
      </c>
      <c r="N478" s="62" t="s">
        <v>8315</v>
      </c>
      <c r="O478" s="62" t="s">
        <v>8364</v>
      </c>
      <c r="P478" s="223" t="n">
        <v>42282</v>
      </c>
      <c r="Q478" s="223" t="n">
        <v>42282</v>
      </c>
      <c r="R478" s="62" t="n">
        <v>1</v>
      </c>
      <c r="S478" s="62" t="s">
        <v>7130</v>
      </c>
      <c r="T478" s="62" t="n">
        <v>39.8</v>
      </c>
      <c r="U478" s="62" t="n">
        <v>4.439596596</v>
      </c>
      <c r="V478" s="62" t="n">
        <v>4.377321913</v>
      </c>
      <c r="W478" s="62" t="s">
        <v>7141</v>
      </c>
      <c r="X478" s="200" t="s">
        <v>383</v>
      </c>
      <c r="Y478" s="200"/>
      <c r="Z478" s="200" t="n">
        <v>0</v>
      </c>
      <c r="AA478" s="62"/>
    </row>
    <row r="479" s="224" customFormat="true" ht="300" hidden="false" customHeight="false" outlineLevel="0" collapsed="false">
      <c r="A479" s="62" t="s">
        <v>8365</v>
      </c>
      <c r="B479" s="20" t="str">
        <f aca="false">INDEX(Table2[], MATCH(L479, Location_ID!$D$2:$D$648, 0), 1)</f>
        <v>eaad33be-1f1a-4534-952f-564af3aad39e</v>
      </c>
      <c r="C479" s="62" t="s">
        <v>799</v>
      </c>
      <c r="D479" s="62" t="s">
        <v>354</v>
      </c>
      <c r="E479" s="62" t="s">
        <v>7134</v>
      </c>
      <c r="F479" s="62" t="s">
        <v>7135</v>
      </c>
      <c r="G479" s="62" t="s">
        <v>7591</v>
      </c>
      <c r="H479" s="200"/>
      <c r="I479" s="62" t="s">
        <v>8313</v>
      </c>
      <c r="J479" s="62" t="s">
        <v>8366</v>
      </c>
      <c r="K479" s="62" t="s">
        <v>7120</v>
      </c>
      <c r="L479" s="62" t="s">
        <v>1908</v>
      </c>
      <c r="M479" s="62" t="s">
        <v>7110</v>
      </c>
      <c r="N479" s="62" t="s">
        <v>8315</v>
      </c>
      <c r="O479" s="62" t="s">
        <v>8367</v>
      </c>
      <c r="P479" s="223" t="n">
        <v>42292</v>
      </c>
      <c r="Q479" s="223" t="n">
        <v>42292</v>
      </c>
      <c r="R479" s="62" t="n">
        <v>1</v>
      </c>
      <c r="S479" s="62" t="s">
        <v>7130</v>
      </c>
      <c r="T479" s="62" t="n">
        <v>27.8</v>
      </c>
      <c r="U479" s="62" t="n">
        <v>4.196508219</v>
      </c>
      <c r="V479" s="62" t="n">
        <v>4.081384704</v>
      </c>
      <c r="W479" s="62" t="s">
        <v>7141</v>
      </c>
      <c r="X479" s="200" t="s">
        <v>383</v>
      </c>
      <c r="Y479" s="200"/>
      <c r="Z479" s="200" t="n">
        <v>0</v>
      </c>
      <c r="AA479" s="62"/>
    </row>
    <row r="480" s="224" customFormat="true" ht="300" hidden="false" customHeight="false" outlineLevel="0" collapsed="false">
      <c r="A480" s="62" t="s">
        <v>8368</v>
      </c>
      <c r="B480" s="20" t="str">
        <f aca="false">INDEX(Table2[], MATCH(L480, Location_ID!$D$2:$D$648, 0), 1)</f>
        <v>eaad33be-1f1a-4534-952f-564af3aad39e</v>
      </c>
      <c r="C480" s="62" t="s">
        <v>799</v>
      </c>
      <c r="D480" s="62" t="s">
        <v>354</v>
      </c>
      <c r="E480" s="62" t="s">
        <v>7134</v>
      </c>
      <c r="F480" s="62" t="s">
        <v>7135</v>
      </c>
      <c r="G480" s="62" t="s">
        <v>7591</v>
      </c>
      <c r="H480" s="200"/>
      <c r="I480" s="62" t="s">
        <v>8313</v>
      </c>
      <c r="J480" s="62" t="s">
        <v>8369</v>
      </c>
      <c r="K480" s="62" t="s">
        <v>7120</v>
      </c>
      <c r="L480" s="62" t="s">
        <v>1908</v>
      </c>
      <c r="M480" s="62" t="s">
        <v>7110</v>
      </c>
      <c r="N480" s="62" t="s">
        <v>8315</v>
      </c>
      <c r="O480" s="62" t="s">
        <v>8370</v>
      </c>
      <c r="P480" s="223" t="n">
        <v>42292</v>
      </c>
      <c r="Q480" s="223" t="n">
        <v>42292</v>
      </c>
      <c r="R480" s="62" t="n">
        <v>1</v>
      </c>
      <c r="S480" s="62" t="s">
        <v>7130</v>
      </c>
      <c r="T480" s="62" t="n">
        <v>41.89</v>
      </c>
      <c r="U480" s="62" t="n">
        <v>4.544862225</v>
      </c>
      <c r="V480" s="62" t="n">
        <v>4.541569077</v>
      </c>
      <c r="W480" s="62" t="s">
        <v>7141</v>
      </c>
      <c r="X480" s="200" t="s">
        <v>383</v>
      </c>
      <c r="Y480" s="200"/>
      <c r="Z480" s="200" t="n">
        <v>0</v>
      </c>
      <c r="AA480" s="62"/>
    </row>
    <row r="481" s="224" customFormat="true" ht="300" hidden="false" customHeight="false" outlineLevel="0" collapsed="false">
      <c r="A481" s="62" t="s">
        <v>8371</v>
      </c>
      <c r="B481" s="20" t="str">
        <f aca="false">INDEX(Table2[], MATCH(L481, Location_ID!$D$2:$D$648, 0), 1)</f>
        <v>eaad33be-1f1a-4534-952f-564af3aad39e</v>
      </c>
      <c r="C481" s="62" t="s">
        <v>799</v>
      </c>
      <c r="D481" s="62" t="s">
        <v>354</v>
      </c>
      <c r="E481" s="62" t="s">
        <v>7134</v>
      </c>
      <c r="F481" s="62" t="s">
        <v>7135</v>
      </c>
      <c r="G481" s="62" t="s">
        <v>7591</v>
      </c>
      <c r="H481" s="200"/>
      <c r="I481" s="62" t="s">
        <v>8313</v>
      </c>
      <c r="J481" s="62" t="s">
        <v>8372</v>
      </c>
      <c r="K481" s="62" t="s">
        <v>7120</v>
      </c>
      <c r="L481" s="62" t="s">
        <v>1908</v>
      </c>
      <c r="M481" s="62" t="s">
        <v>7110</v>
      </c>
      <c r="N481" s="62" t="s">
        <v>8315</v>
      </c>
      <c r="O481" s="62" t="s">
        <v>8373</v>
      </c>
      <c r="P481" s="223" t="n">
        <v>42277</v>
      </c>
      <c r="Q481" s="223" t="n">
        <v>42277</v>
      </c>
      <c r="R481" s="62" t="n">
        <v>1</v>
      </c>
      <c r="S481" s="62" t="s">
        <v>7130</v>
      </c>
      <c r="T481" s="62" t="n">
        <v>26.69</v>
      </c>
      <c r="U481" s="62" t="n">
        <v>5.860391101</v>
      </c>
      <c r="V481" s="62" t="n">
        <v>8.654797886</v>
      </c>
      <c r="W481" s="62" t="s">
        <v>7141</v>
      </c>
      <c r="X481" s="200" t="s">
        <v>383</v>
      </c>
      <c r="Y481" s="200"/>
      <c r="Z481" s="200" t="n">
        <v>0</v>
      </c>
      <c r="AA481" s="62"/>
    </row>
    <row r="482" s="224" customFormat="true" ht="300" hidden="false" customHeight="false" outlineLevel="0" collapsed="false">
      <c r="A482" s="62" t="s">
        <v>8374</v>
      </c>
      <c r="B482" s="20" t="str">
        <f aca="false">INDEX(Table2[], MATCH(L482, Location_ID!$D$2:$D$648, 0), 1)</f>
        <v>eaad33be-1f1a-4534-952f-564af3aad39e</v>
      </c>
      <c r="C482" s="62" t="s">
        <v>799</v>
      </c>
      <c r="D482" s="62" t="s">
        <v>354</v>
      </c>
      <c r="E482" s="62" t="s">
        <v>7134</v>
      </c>
      <c r="F482" s="62" t="s">
        <v>7135</v>
      </c>
      <c r="G482" s="62" t="s">
        <v>7591</v>
      </c>
      <c r="H482" s="200"/>
      <c r="I482" s="62" t="s">
        <v>8313</v>
      </c>
      <c r="J482" s="62" t="s">
        <v>8375</v>
      </c>
      <c r="K482" s="62" t="s">
        <v>7120</v>
      </c>
      <c r="L482" s="62" t="s">
        <v>1908</v>
      </c>
      <c r="M482" s="62" t="s">
        <v>7110</v>
      </c>
      <c r="N482" s="62" t="s">
        <v>8315</v>
      </c>
      <c r="O482" s="62" t="s">
        <v>8376</v>
      </c>
      <c r="P482" s="223" t="n">
        <v>42284</v>
      </c>
      <c r="Q482" s="223" t="n">
        <v>42284</v>
      </c>
      <c r="R482" s="62" t="n">
        <v>1</v>
      </c>
      <c r="S482" s="62" t="s">
        <v>7130</v>
      </c>
      <c r="T482" s="62" t="n">
        <v>4.05</v>
      </c>
      <c r="U482" s="62" t="n">
        <v>1.680537984</v>
      </c>
      <c r="V482" s="62" t="n">
        <v>4.267994372</v>
      </c>
      <c r="W482" s="62" t="s">
        <v>7141</v>
      </c>
      <c r="X482" s="200" t="s">
        <v>383</v>
      </c>
      <c r="Y482" s="200"/>
      <c r="Z482" s="200" t="n">
        <v>0</v>
      </c>
      <c r="AA482" s="62"/>
    </row>
    <row r="483" s="224" customFormat="true" ht="300" hidden="false" customHeight="false" outlineLevel="0" collapsed="false">
      <c r="A483" s="62" t="s">
        <v>8377</v>
      </c>
      <c r="B483" s="20" t="str">
        <f aca="false">INDEX(Table2[], MATCH(L483, Location_ID!$D$2:$D$648, 0), 1)</f>
        <v>eaad33be-1f1a-4534-952f-564af3aad39e</v>
      </c>
      <c r="C483" s="62" t="s">
        <v>799</v>
      </c>
      <c r="D483" s="62" t="s">
        <v>354</v>
      </c>
      <c r="E483" s="62" t="s">
        <v>7134</v>
      </c>
      <c r="F483" s="62" t="s">
        <v>7135</v>
      </c>
      <c r="G483" s="62" t="s">
        <v>7591</v>
      </c>
      <c r="H483" s="200"/>
      <c r="I483" s="62" t="s">
        <v>8313</v>
      </c>
      <c r="J483" s="62" t="s">
        <v>8378</v>
      </c>
      <c r="K483" s="62" t="s">
        <v>7120</v>
      </c>
      <c r="L483" s="62" t="s">
        <v>1908</v>
      </c>
      <c r="M483" s="62" t="s">
        <v>7110</v>
      </c>
      <c r="N483" s="62" t="s">
        <v>8315</v>
      </c>
      <c r="O483" s="62" t="s">
        <v>8379</v>
      </c>
      <c r="P483" s="223" t="n">
        <v>42284</v>
      </c>
      <c r="Q483" s="223" t="n">
        <v>42284</v>
      </c>
      <c r="R483" s="62" t="n">
        <v>1</v>
      </c>
      <c r="S483" s="62" t="s">
        <v>7130</v>
      </c>
      <c r="T483" s="62" t="n">
        <v>16.79</v>
      </c>
      <c r="U483" s="62" t="n">
        <v>2.464728092</v>
      </c>
      <c r="V483" s="62" t="n">
        <v>2.348000352</v>
      </c>
      <c r="W483" s="62" t="s">
        <v>7141</v>
      </c>
      <c r="X483" s="200" t="s">
        <v>383</v>
      </c>
      <c r="Y483" s="200"/>
      <c r="Z483" s="200" t="n">
        <v>0</v>
      </c>
      <c r="AA483" s="62"/>
    </row>
    <row r="484" s="224" customFormat="true" ht="300" hidden="false" customHeight="false" outlineLevel="0" collapsed="false">
      <c r="A484" s="62" t="s">
        <v>8380</v>
      </c>
      <c r="B484" s="20" t="str">
        <f aca="false">INDEX(Table2[], MATCH(L484, Location_ID!$D$2:$D$648, 0), 1)</f>
        <v>eaad33be-1f1a-4534-952f-564af3aad39e</v>
      </c>
      <c r="C484" s="62" t="s">
        <v>799</v>
      </c>
      <c r="D484" s="62" t="s">
        <v>354</v>
      </c>
      <c r="E484" s="62" t="s">
        <v>7134</v>
      </c>
      <c r="F484" s="62" t="s">
        <v>7135</v>
      </c>
      <c r="G484" s="62" t="s">
        <v>7591</v>
      </c>
      <c r="H484" s="200"/>
      <c r="I484" s="62" t="s">
        <v>8313</v>
      </c>
      <c r="J484" s="62" t="s">
        <v>8381</v>
      </c>
      <c r="K484" s="62" t="s">
        <v>7120</v>
      </c>
      <c r="L484" s="62" t="s">
        <v>1908</v>
      </c>
      <c r="M484" s="62" t="s">
        <v>7110</v>
      </c>
      <c r="N484" s="62" t="s">
        <v>8315</v>
      </c>
      <c r="O484" s="62" t="s">
        <v>8382</v>
      </c>
      <c r="P484" s="223" t="n">
        <v>42276</v>
      </c>
      <c r="Q484" s="223" t="n">
        <v>42276</v>
      </c>
      <c r="R484" s="62" t="n">
        <v>1</v>
      </c>
      <c r="S484" s="62" t="s">
        <v>7130</v>
      </c>
      <c r="T484" s="62" t="n">
        <v>55.67</v>
      </c>
      <c r="U484" s="62" t="n">
        <v>5.730424827</v>
      </c>
      <c r="V484" s="62" t="n">
        <v>5.666116128</v>
      </c>
      <c r="W484" s="62" t="s">
        <v>7141</v>
      </c>
      <c r="X484" s="200" t="s">
        <v>383</v>
      </c>
      <c r="Y484" s="200"/>
      <c r="Z484" s="200" t="n">
        <v>0</v>
      </c>
      <c r="AA484" s="62"/>
    </row>
    <row r="485" s="224" customFormat="true" ht="300" hidden="false" customHeight="false" outlineLevel="0" collapsed="false">
      <c r="A485" s="62" t="s">
        <v>8383</v>
      </c>
      <c r="B485" s="20" t="str">
        <f aca="false">INDEX(Table2[], MATCH(L485, Location_ID!$D$2:$D$648, 0), 1)</f>
        <v>eaad33be-1f1a-4534-952f-564af3aad39e</v>
      </c>
      <c r="C485" s="62" t="s">
        <v>799</v>
      </c>
      <c r="D485" s="62" t="s">
        <v>354</v>
      </c>
      <c r="E485" s="62" t="s">
        <v>7134</v>
      </c>
      <c r="F485" s="62" t="s">
        <v>7135</v>
      </c>
      <c r="G485" s="62" t="s">
        <v>7591</v>
      </c>
      <c r="H485" s="200"/>
      <c r="I485" s="62" t="s">
        <v>8313</v>
      </c>
      <c r="J485" s="62" t="s">
        <v>8384</v>
      </c>
      <c r="K485" s="62" t="s">
        <v>7120</v>
      </c>
      <c r="L485" s="62" t="s">
        <v>1908</v>
      </c>
      <c r="M485" s="62" t="s">
        <v>7110</v>
      </c>
      <c r="N485" s="62" t="s">
        <v>8315</v>
      </c>
      <c r="O485" s="62" t="s">
        <v>8385</v>
      </c>
      <c r="P485" s="223" t="n">
        <v>42277</v>
      </c>
      <c r="Q485" s="223" t="n">
        <v>42277</v>
      </c>
      <c r="R485" s="62" t="n">
        <v>1</v>
      </c>
      <c r="S485" s="62" t="s">
        <v>7130</v>
      </c>
      <c r="T485" s="62" t="n">
        <v>84.42</v>
      </c>
      <c r="U485" s="62" t="n">
        <v>8.132283845</v>
      </c>
      <c r="V485" s="62" t="n">
        <v>8.539007485</v>
      </c>
      <c r="W485" s="62" t="s">
        <v>7141</v>
      </c>
      <c r="X485" s="200" t="s">
        <v>383</v>
      </c>
      <c r="Y485" s="200"/>
      <c r="Z485" s="200" t="n">
        <v>0</v>
      </c>
      <c r="AA485" s="62"/>
    </row>
    <row r="486" s="224" customFormat="true" ht="300" hidden="false" customHeight="false" outlineLevel="0" collapsed="false">
      <c r="A486" s="62" t="s">
        <v>8386</v>
      </c>
      <c r="B486" s="20" t="str">
        <f aca="false">INDEX(Table2[], MATCH(L486, Location_ID!$D$2:$D$648, 0), 1)</f>
        <v>eaad33be-1f1a-4534-952f-564af3aad39e</v>
      </c>
      <c r="C486" s="62" t="s">
        <v>799</v>
      </c>
      <c r="D486" s="62" t="s">
        <v>354</v>
      </c>
      <c r="E486" s="62" t="s">
        <v>7134</v>
      </c>
      <c r="F486" s="62" t="s">
        <v>7135</v>
      </c>
      <c r="G486" s="62" t="s">
        <v>7591</v>
      </c>
      <c r="H486" s="200"/>
      <c r="I486" s="62" t="s">
        <v>8313</v>
      </c>
      <c r="J486" s="62" t="s">
        <v>8387</v>
      </c>
      <c r="K486" s="62" t="s">
        <v>7120</v>
      </c>
      <c r="L486" s="62" t="s">
        <v>1908</v>
      </c>
      <c r="M486" s="62" t="s">
        <v>7110</v>
      </c>
      <c r="N486" s="62" t="s">
        <v>8315</v>
      </c>
      <c r="O486" s="62" t="s">
        <v>8388</v>
      </c>
      <c r="P486" s="223" t="n">
        <v>42285</v>
      </c>
      <c r="Q486" s="223" t="n">
        <v>42285</v>
      </c>
      <c r="R486" s="62" t="n">
        <v>1</v>
      </c>
      <c r="S486" s="62" t="s">
        <v>7130</v>
      </c>
      <c r="T486" s="62" t="n">
        <v>53.23</v>
      </c>
      <c r="U486" s="62" t="n">
        <v>5.605066167</v>
      </c>
      <c r="V486" s="62" t="n">
        <v>6.46525677</v>
      </c>
      <c r="W486" s="62" t="s">
        <v>7141</v>
      </c>
      <c r="X486" s="200" t="s">
        <v>383</v>
      </c>
      <c r="Y486" s="200"/>
      <c r="Z486" s="200" t="n">
        <v>0</v>
      </c>
      <c r="AA486" s="62"/>
    </row>
    <row r="487" s="224" customFormat="true" ht="300" hidden="false" customHeight="false" outlineLevel="0" collapsed="false">
      <c r="A487" s="62" t="s">
        <v>8389</v>
      </c>
      <c r="B487" s="20" t="str">
        <f aca="false">INDEX(Table2[], MATCH(L487, Location_ID!$D$2:$D$648, 0), 1)</f>
        <v>eaad33be-1f1a-4534-952f-564af3aad39e</v>
      </c>
      <c r="C487" s="62" t="s">
        <v>799</v>
      </c>
      <c r="D487" s="62" t="s">
        <v>354</v>
      </c>
      <c r="E487" s="62" t="s">
        <v>7134</v>
      </c>
      <c r="F487" s="62" t="s">
        <v>7135</v>
      </c>
      <c r="G487" s="62" t="s">
        <v>7591</v>
      </c>
      <c r="H487" s="200"/>
      <c r="I487" s="62" t="s">
        <v>8313</v>
      </c>
      <c r="J487" s="62" t="s">
        <v>8390</v>
      </c>
      <c r="K487" s="62" t="s">
        <v>7120</v>
      </c>
      <c r="L487" s="62" t="s">
        <v>1908</v>
      </c>
      <c r="M487" s="62" t="s">
        <v>7110</v>
      </c>
      <c r="N487" s="62" t="s">
        <v>8315</v>
      </c>
      <c r="O487" s="62" t="s">
        <v>8391</v>
      </c>
      <c r="P487" s="223" t="n">
        <v>42285</v>
      </c>
      <c r="Q487" s="223" t="n">
        <v>42285</v>
      </c>
      <c r="R487" s="62" t="n">
        <v>1</v>
      </c>
      <c r="S487" s="62" t="s">
        <v>7130</v>
      </c>
      <c r="T487" s="62" t="n">
        <v>64.72</v>
      </c>
      <c r="U487" s="62" t="n">
        <v>5.636836467</v>
      </c>
      <c r="V487" s="62" t="n">
        <v>5.778955402</v>
      </c>
      <c r="W487" s="62" t="s">
        <v>7141</v>
      </c>
      <c r="X487" s="200" t="s">
        <v>383</v>
      </c>
      <c r="Y487" s="200"/>
      <c r="Z487" s="200" t="n">
        <v>0</v>
      </c>
      <c r="AA487" s="62"/>
    </row>
    <row r="488" s="224" customFormat="true" ht="300" hidden="false" customHeight="false" outlineLevel="0" collapsed="false">
      <c r="A488" s="62" t="s">
        <v>8392</v>
      </c>
      <c r="B488" s="20" t="str">
        <f aca="false">INDEX(Table2[], MATCH(L488, Location_ID!$D$2:$D$648, 0), 1)</f>
        <v>eaad33be-1f1a-4534-952f-564af3aad39e</v>
      </c>
      <c r="C488" s="62" t="s">
        <v>799</v>
      </c>
      <c r="D488" s="62" t="s">
        <v>354</v>
      </c>
      <c r="E488" s="62" t="s">
        <v>7134</v>
      </c>
      <c r="F488" s="62" t="s">
        <v>7135</v>
      </c>
      <c r="G488" s="62" t="s">
        <v>7591</v>
      </c>
      <c r="H488" s="200"/>
      <c r="I488" s="62" t="s">
        <v>8313</v>
      </c>
      <c r="J488" s="62" t="s">
        <v>8393</v>
      </c>
      <c r="K488" s="62" t="s">
        <v>7120</v>
      </c>
      <c r="L488" s="62" t="s">
        <v>1908</v>
      </c>
      <c r="M488" s="62" t="s">
        <v>7110</v>
      </c>
      <c r="N488" s="62" t="s">
        <v>8315</v>
      </c>
      <c r="O488" s="62" t="s">
        <v>8394</v>
      </c>
      <c r="P488" s="223" t="n">
        <v>42284</v>
      </c>
      <c r="Q488" s="223" t="n">
        <v>42284</v>
      </c>
      <c r="R488" s="62" t="n">
        <v>1</v>
      </c>
      <c r="S488" s="62" t="s">
        <v>7130</v>
      </c>
      <c r="T488" s="62" t="n">
        <v>38.62</v>
      </c>
      <c r="U488" s="62" t="n">
        <v>4.760943071</v>
      </c>
      <c r="V488" s="62" t="n">
        <v>4.72975742</v>
      </c>
      <c r="W488" s="62" t="s">
        <v>7141</v>
      </c>
      <c r="X488" s="200" t="s">
        <v>383</v>
      </c>
      <c r="Y488" s="200"/>
      <c r="Z488" s="200" t="n">
        <v>0</v>
      </c>
      <c r="AA488" s="62"/>
    </row>
    <row r="489" s="224" customFormat="true" ht="300" hidden="false" customHeight="false" outlineLevel="0" collapsed="false">
      <c r="A489" s="62" t="s">
        <v>8395</v>
      </c>
      <c r="B489" s="20" t="str">
        <f aca="false">INDEX(Table2[], MATCH(L489, Location_ID!$D$2:$D$648, 0), 1)</f>
        <v>eaad33be-1f1a-4534-952f-564af3aad39e</v>
      </c>
      <c r="C489" s="62" t="s">
        <v>799</v>
      </c>
      <c r="D489" s="62" t="s">
        <v>354</v>
      </c>
      <c r="E489" s="62" t="s">
        <v>7134</v>
      </c>
      <c r="F489" s="62" t="s">
        <v>7135</v>
      </c>
      <c r="G489" s="62" t="s">
        <v>7591</v>
      </c>
      <c r="H489" s="200"/>
      <c r="I489" s="62" t="s">
        <v>8313</v>
      </c>
      <c r="J489" s="62" t="s">
        <v>8396</v>
      </c>
      <c r="K489" s="62" t="s">
        <v>7120</v>
      </c>
      <c r="L489" s="62" t="s">
        <v>1908</v>
      </c>
      <c r="M489" s="62" t="s">
        <v>7110</v>
      </c>
      <c r="N489" s="62" t="s">
        <v>8315</v>
      </c>
      <c r="O489" s="62" t="s">
        <v>8397</v>
      </c>
      <c r="P489" s="223" t="n">
        <v>42285</v>
      </c>
      <c r="Q489" s="223" t="n">
        <v>42285</v>
      </c>
      <c r="R489" s="62" t="n">
        <v>1</v>
      </c>
      <c r="S489" s="62" t="s">
        <v>7130</v>
      </c>
      <c r="T489" s="62" t="n">
        <v>16.78</v>
      </c>
      <c r="U489" s="62" t="n">
        <v>3.319631795</v>
      </c>
      <c r="V489" s="62" t="n">
        <v>3.28343163</v>
      </c>
      <c r="W489" s="62" t="s">
        <v>7141</v>
      </c>
      <c r="X489" s="200" t="s">
        <v>383</v>
      </c>
      <c r="Y489" s="200"/>
      <c r="Z489" s="200" t="n">
        <v>0</v>
      </c>
      <c r="AA489" s="62"/>
    </row>
    <row r="490" s="224" customFormat="true" ht="300" hidden="false" customHeight="false" outlineLevel="0" collapsed="false">
      <c r="A490" s="62" t="s">
        <v>8398</v>
      </c>
      <c r="B490" s="20" t="str">
        <f aca="false">INDEX(Table2[], MATCH(L490, Location_ID!$D$2:$D$648, 0), 1)</f>
        <v>eaad33be-1f1a-4534-952f-564af3aad39e</v>
      </c>
      <c r="C490" s="62" t="s">
        <v>799</v>
      </c>
      <c r="D490" s="62" t="s">
        <v>354</v>
      </c>
      <c r="E490" s="62" t="s">
        <v>7134</v>
      </c>
      <c r="F490" s="62" t="s">
        <v>7135</v>
      </c>
      <c r="G490" s="62" t="s">
        <v>7591</v>
      </c>
      <c r="H490" s="200"/>
      <c r="I490" s="62" t="s">
        <v>8313</v>
      </c>
      <c r="J490" s="62" t="s">
        <v>8399</v>
      </c>
      <c r="K490" s="62" t="s">
        <v>7120</v>
      </c>
      <c r="L490" s="62" t="s">
        <v>1908</v>
      </c>
      <c r="M490" s="62" t="s">
        <v>7110</v>
      </c>
      <c r="N490" s="62" t="s">
        <v>8315</v>
      </c>
      <c r="O490" s="62" t="s">
        <v>8400</v>
      </c>
      <c r="P490" s="223" t="n">
        <v>42291</v>
      </c>
      <c r="Q490" s="223" t="n">
        <v>42291</v>
      </c>
      <c r="R490" s="62" t="n">
        <v>1</v>
      </c>
      <c r="S490" s="62" t="s">
        <v>7130</v>
      </c>
      <c r="T490" s="62" t="n">
        <v>20.49</v>
      </c>
      <c r="U490" s="62" t="n">
        <v>3.37405873</v>
      </c>
      <c r="V490" s="62" t="n">
        <v>3.286757436</v>
      </c>
      <c r="W490" s="62" t="s">
        <v>7141</v>
      </c>
      <c r="X490" s="200" t="s">
        <v>383</v>
      </c>
      <c r="Y490" s="200"/>
      <c r="Z490" s="200" t="n">
        <v>0</v>
      </c>
      <c r="AA490" s="62"/>
    </row>
    <row r="491" s="224" customFormat="true" ht="300" hidden="false" customHeight="false" outlineLevel="0" collapsed="false">
      <c r="A491" s="62" t="s">
        <v>8401</v>
      </c>
      <c r="B491" s="20" t="str">
        <f aca="false">INDEX(Table2[], MATCH(L491, Location_ID!$D$2:$D$648, 0), 1)</f>
        <v>eaad33be-1f1a-4534-952f-564af3aad39e</v>
      </c>
      <c r="C491" s="62" t="s">
        <v>799</v>
      </c>
      <c r="D491" s="62" t="s">
        <v>354</v>
      </c>
      <c r="E491" s="62" t="s">
        <v>7134</v>
      </c>
      <c r="F491" s="62" t="s">
        <v>7135</v>
      </c>
      <c r="G491" s="62" t="s">
        <v>7591</v>
      </c>
      <c r="H491" s="200"/>
      <c r="I491" s="62" t="s">
        <v>8313</v>
      </c>
      <c r="J491" s="62" t="s">
        <v>8402</v>
      </c>
      <c r="K491" s="62" t="s">
        <v>7120</v>
      </c>
      <c r="L491" s="62" t="s">
        <v>1908</v>
      </c>
      <c r="M491" s="62" t="s">
        <v>7110</v>
      </c>
      <c r="N491" s="62" t="s">
        <v>8315</v>
      </c>
      <c r="O491" s="62" t="s">
        <v>8403</v>
      </c>
      <c r="P491" s="223" t="n">
        <v>42291</v>
      </c>
      <c r="Q491" s="223" t="n">
        <v>42291</v>
      </c>
      <c r="R491" s="62" t="n">
        <v>1</v>
      </c>
      <c r="S491" s="62" t="s">
        <v>7130</v>
      </c>
      <c r="T491" s="62" t="n">
        <v>6.97</v>
      </c>
      <c r="U491" s="62" t="n">
        <v>1.559678784</v>
      </c>
      <c r="V491" s="62" t="n">
        <v>1.52046742</v>
      </c>
      <c r="W491" s="62" t="s">
        <v>7141</v>
      </c>
      <c r="X491" s="200" t="s">
        <v>383</v>
      </c>
      <c r="Y491" s="200"/>
      <c r="Z491" s="200" t="n">
        <v>0</v>
      </c>
      <c r="AA491" s="62"/>
    </row>
    <row r="492" s="224" customFormat="true" ht="300" hidden="false" customHeight="false" outlineLevel="0" collapsed="false">
      <c r="A492" s="62" t="s">
        <v>8404</v>
      </c>
      <c r="B492" s="20" t="str">
        <f aca="false">INDEX(Table2[], MATCH(L492, Location_ID!$D$2:$D$648, 0), 1)</f>
        <v>eaad33be-1f1a-4534-952f-564af3aad39e</v>
      </c>
      <c r="C492" s="62" t="s">
        <v>799</v>
      </c>
      <c r="D492" s="62" t="s">
        <v>354</v>
      </c>
      <c r="E492" s="62" t="s">
        <v>7134</v>
      </c>
      <c r="F492" s="62" t="s">
        <v>7135</v>
      </c>
      <c r="G492" s="62" t="s">
        <v>7591</v>
      </c>
      <c r="H492" s="200"/>
      <c r="I492" s="62" t="s">
        <v>8313</v>
      </c>
      <c r="J492" s="62" t="s">
        <v>8405</v>
      </c>
      <c r="K492" s="62" t="s">
        <v>7120</v>
      </c>
      <c r="L492" s="62" t="s">
        <v>1908</v>
      </c>
      <c r="M492" s="62" t="s">
        <v>7110</v>
      </c>
      <c r="N492" s="62" t="s">
        <v>8315</v>
      </c>
      <c r="O492" s="62" t="s">
        <v>8406</v>
      </c>
      <c r="P492" s="223" t="n">
        <v>42293</v>
      </c>
      <c r="Q492" s="223" t="n">
        <v>42293</v>
      </c>
      <c r="R492" s="62" t="n">
        <v>1</v>
      </c>
      <c r="S492" s="62" t="s">
        <v>7130</v>
      </c>
      <c r="T492" s="62" t="n">
        <v>77.28</v>
      </c>
      <c r="U492" s="62" t="n">
        <v>6.759944012</v>
      </c>
      <c r="V492" s="62" t="n">
        <v>6.619441062</v>
      </c>
      <c r="W492" s="62" t="s">
        <v>7141</v>
      </c>
      <c r="X492" s="200" t="s">
        <v>383</v>
      </c>
      <c r="Y492" s="200"/>
      <c r="Z492" s="200" t="n">
        <v>0</v>
      </c>
      <c r="AA492" s="62"/>
    </row>
    <row r="493" s="224" customFormat="true" ht="300" hidden="false" customHeight="false" outlineLevel="0" collapsed="false">
      <c r="A493" s="62" t="s">
        <v>8407</v>
      </c>
      <c r="B493" s="20" t="str">
        <f aca="false">INDEX(Table2[], MATCH(L493, Location_ID!$D$2:$D$648, 0), 1)</f>
        <v>eaad33be-1f1a-4534-952f-564af3aad39e</v>
      </c>
      <c r="C493" s="62" t="s">
        <v>799</v>
      </c>
      <c r="D493" s="62" t="s">
        <v>354</v>
      </c>
      <c r="E493" s="62" t="s">
        <v>7134</v>
      </c>
      <c r="F493" s="62" t="s">
        <v>7135</v>
      </c>
      <c r="G493" s="62" t="s">
        <v>7591</v>
      </c>
      <c r="H493" s="200"/>
      <c r="I493" s="62" t="s">
        <v>8313</v>
      </c>
      <c r="J493" s="62" t="s">
        <v>8408</v>
      </c>
      <c r="K493" s="62" t="s">
        <v>7120</v>
      </c>
      <c r="L493" s="62" t="s">
        <v>1908</v>
      </c>
      <c r="M493" s="62" t="s">
        <v>7110</v>
      </c>
      <c r="N493" s="62" t="s">
        <v>8315</v>
      </c>
      <c r="O493" s="62" t="s">
        <v>8409</v>
      </c>
      <c r="P493" s="223" t="n">
        <v>42293</v>
      </c>
      <c r="Q493" s="223" t="n">
        <v>42293</v>
      </c>
      <c r="R493" s="62" t="n">
        <v>1</v>
      </c>
      <c r="S493" s="62" t="s">
        <v>7130</v>
      </c>
      <c r="T493" s="62" t="n">
        <v>73.08</v>
      </c>
      <c r="U493" s="62" t="n">
        <v>6.745780347</v>
      </c>
      <c r="V493" s="62" t="n">
        <v>6.806862951</v>
      </c>
      <c r="W493" s="62" t="s">
        <v>7141</v>
      </c>
      <c r="X493" s="200" t="s">
        <v>383</v>
      </c>
      <c r="Y493" s="200"/>
      <c r="Z493" s="200" t="n">
        <v>0</v>
      </c>
      <c r="AA493" s="62"/>
    </row>
    <row r="494" s="224" customFormat="true" ht="300" hidden="false" customHeight="false" outlineLevel="0" collapsed="false">
      <c r="A494" s="62" t="s">
        <v>8410</v>
      </c>
      <c r="B494" s="20" t="str">
        <f aca="false">INDEX(Table2[], MATCH(L494, Location_ID!$D$2:$D$648, 0), 1)</f>
        <v>eaad33be-1f1a-4534-952f-564af3aad39e</v>
      </c>
      <c r="C494" s="62" t="s">
        <v>799</v>
      </c>
      <c r="D494" s="62" t="s">
        <v>354</v>
      </c>
      <c r="E494" s="62" t="s">
        <v>7134</v>
      </c>
      <c r="F494" s="62" t="s">
        <v>7135</v>
      </c>
      <c r="G494" s="62" t="s">
        <v>7591</v>
      </c>
      <c r="H494" s="200"/>
      <c r="I494" s="62" t="s">
        <v>8313</v>
      </c>
      <c r="J494" s="62" t="s">
        <v>8411</v>
      </c>
      <c r="K494" s="62" t="s">
        <v>7120</v>
      </c>
      <c r="L494" s="62" t="s">
        <v>1908</v>
      </c>
      <c r="M494" s="62" t="s">
        <v>7110</v>
      </c>
      <c r="N494" s="62" t="s">
        <v>8315</v>
      </c>
      <c r="O494" s="62" t="s">
        <v>8412</v>
      </c>
      <c r="P494" s="223" t="n">
        <v>42291</v>
      </c>
      <c r="Q494" s="223" t="n">
        <v>42291</v>
      </c>
      <c r="R494" s="62" t="n">
        <v>1</v>
      </c>
      <c r="S494" s="62" t="s">
        <v>7130</v>
      </c>
      <c r="T494" s="62" t="n">
        <v>22.31</v>
      </c>
      <c r="U494" s="62" t="n">
        <v>3.694993767</v>
      </c>
      <c r="V494" s="62" t="n">
        <v>5.006419259</v>
      </c>
      <c r="W494" s="62"/>
      <c r="X494" s="200" t="s">
        <v>383</v>
      </c>
      <c r="Y494" s="200"/>
      <c r="Z494" s="200" t="n">
        <v>0</v>
      </c>
      <c r="AA494" s="62"/>
    </row>
    <row r="495" customFormat="false" ht="300" hidden="false" customHeight="false" outlineLevel="0" collapsed="false">
      <c r="A495" s="62" t="s">
        <v>8413</v>
      </c>
      <c r="B495" s="20" t="str">
        <f aca="false">INDEX(Table2[], MATCH(L495, Location_ID!$D$2:$D$648, 0), 1)</f>
        <v>eaad33be-1f1a-4534-952f-564af3aad39e</v>
      </c>
      <c r="C495" s="62" t="s">
        <v>799</v>
      </c>
      <c r="D495" s="62" t="s">
        <v>354</v>
      </c>
      <c r="E495" s="62" t="s">
        <v>7134</v>
      </c>
      <c r="F495" s="62" t="s">
        <v>7135</v>
      </c>
      <c r="G495" s="62" t="s">
        <v>7591</v>
      </c>
      <c r="H495" s="200"/>
      <c r="I495" s="62" t="s">
        <v>8414</v>
      </c>
      <c r="J495" s="62" t="s">
        <v>8415</v>
      </c>
      <c r="K495" s="62" t="s">
        <v>7124</v>
      </c>
      <c r="L495" s="62" t="s">
        <v>1908</v>
      </c>
      <c r="M495" s="62" t="s">
        <v>7110</v>
      </c>
      <c r="N495" s="62" t="s">
        <v>8315</v>
      </c>
      <c r="O495" s="62" t="s">
        <v>8416</v>
      </c>
      <c r="P495" s="223" t="n">
        <v>42248</v>
      </c>
      <c r="Q495" s="223" t="n">
        <v>42308</v>
      </c>
      <c r="R495" s="62" t="n">
        <v>31</v>
      </c>
      <c r="S495" s="62" t="s">
        <v>7112</v>
      </c>
      <c r="T495" s="62" t="n">
        <v>50.4</v>
      </c>
      <c r="U495" s="62"/>
      <c r="V495" s="62"/>
      <c r="W495" s="62" t="s">
        <v>7141</v>
      </c>
      <c r="X495" s="200" t="s">
        <v>383</v>
      </c>
      <c r="Y495" s="200"/>
      <c r="Z495" s="200" t="n">
        <v>1</v>
      </c>
      <c r="AA495" s="202"/>
      <c r="AE495" s="94" t="e">
        <f aca="false" t="array" ref="AE495:AK495">_xlfn.torow(_xlfn.unique(_xlfn._xlws.filter(cat_table[Subsector],$E495=cat_table[Sector],"")))</f>
        <v>#NAME?</v>
      </c>
      <c r="AF495" s="94" t="e">
        <v>#NAME?</v>
      </c>
      <c r="AG495" s="94" t="e">
        <v>#NAME?</v>
      </c>
      <c r="AH495" s="94" t="e">
        <v>#NAME?</v>
      </c>
      <c r="AI495" s="94" t="e">
        <v>#NAME?</v>
      </c>
      <c r="AJ495" s="94" t="e">
        <v>#NAME?</v>
      </c>
      <c r="AK495" s="94" t="e">
        <v>#NAME?</v>
      </c>
      <c r="AO495" s="94" t="e">
        <f aca="false" t="array" ref="AO495:AT495">_xlfn.torow(_xlfn.unique(_xlfn._xlws.filter(cat_table[Sub-subsector],($E495=cat_table[Sector])*($F495=cat_table[Subsector]),"")))</f>
        <v>#NAME?</v>
      </c>
      <c r="AP495" s="94" t="e">
        <v>#NAME?</v>
      </c>
      <c r="AQ495" s="94" t="e">
        <v>#NAME?</v>
      </c>
      <c r="AR495" s="94" t="e">
        <v>#NAME?</v>
      </c>
      <c r="AS495" s="94" t="e">
        <v>#NAME?</v>
      </c>
      <c r="AT495" s="94" t="e">
        <v>#NAME?</v>
      </c>
    </row>
    <row r="496" customFormat="false" ht="300" hidden="false" customHeight="false" outlineLevel="0" collapsed="false">
      <c r="A496" s="62" t="s">
        <v>8417</v>
      </c>
      <c r="B496" s="20" t="str">
        <f aca="false">INDEX(Table2[], MATCH(L496, Location_ID!$D$2:$D$648, 0), 1)</f>
        <v>eaad33be-1f1a-4534-952f-564af3aad39e</v>
      </c>
      <c r="C496" s="62" t="s">
        <v>799</v>
      </c>
      <c r="D496" s="62" t="s">
        <v>354</v>
      </c>
      <c r="E496" s="62" t="s">
        <v>7134</v>
      </c>
      <c r="F496" s="62" t="s">
        <v>7135</v>
      </c>
      <c r="G496" s="62" t="s">
        <v>7591</v>
      </c>
      <c r="H496" s="200"/>
      <c r="I496" s="62" t="s">
        <v>8414</v>
      </c>
      <c r="J496" s="62" t="s">
        <v>8418</v>
      </c>
      <c r="K496" s="62" t="s">
        <v>7124</v>
      </c>
      <c r="L496" s="62" t="s">
        <v>1908</v>
      </c>
      <c r="M496" s="62" t="s">
        <v>7110</v>
      </c>
      <c r="N496" s="62" t="s">
        <v>8315</v>
      </c>
      <c r="O496" s="62" t="s">
        <v>8419</v>
      </c>
      <c r="P496" s="223" t="n">
        <v>42248</v>
      </c>
      <c r="Q496" s="223" t="n">
        <v>42308</v>
      </c>
      <c r="R496" s="62" t="n">
        <v>31</v>
      </c>
      <c r="S496" s="62" t="s">
        <v>7112</v>
      </c>
      <c r="T496" s="62" t="n">
        <v>74.5</v>
      </c>
      <c r="U496" s="62"/>
      <c r="V496" s="62"/>
      <c r="W496" s="62" t="s">
        <v>7141</v>
      </c>
      <c r="X496" s="200" t="s">
        <v>383</v>
      </c>
      <c r="Y496" s="200"/>
      <c r="Z496" s="200" t="n">
        <v>1</v>
      </c>
      <c r="AA496" s="202"/>
      <c r="AE496" s="94" t="e">
        <f aca="false" t="array" ref="AE496:AK496">_xlfn.torow(_xlfn.unique(_xlfn._xlws.filter(cat_table[Subsector],$E496=cat_table[Sector],"")))</f>
        <v>#NAME?</v>
      </c>
      <c r="AF496" s="94" t="e">
        <v>#NAME?</v>
      </c>
      <c r="AG496" s="94" t="e">
        <v>#NAME?</v>
      </c>
      <c r="AH496" s="94" t="e">
        <v>#NAME?</v>
      </c>
      <c r="AI496" s="94" t="e">
        <v>#NAME?</v>
      </c>
      <c r="AJ496" s="94" t="e">
        <v>#NAME?</v>
      </c>
      <c r="AK496" s="94" t="e">
        <v>#NAME?</v>
      </c>
      <c r="AO496" s="94" t="e">
        <f aca="false" t="array" ref="AO496:AT496">_xlfn.torow(_xlfn.unique(_xlfn._xlws.filter(cat_table[Sub-subsector],($E496=cat_table[Sector])*($F496=cat_table[Subsector]),"")))</f>
        <v>#NAME?</v>
      </c>
      <c r="AP496" s="94" t="e">
        <v>#NAME?</v>
      </c>
      <c r="AQ496" s="94" t="e">
        <v>#NAME?</v>
      </c>
      <c r="AR496" s="94" t="e">
        <v>#NAME?</v>
      </c>
      <c r="AS496" s="94" t="e">
        <v>#NAME?</v>
      </c>
      <c r="AT496" s="94" t="e">
        <v>#NAME?</v>
      </c>
    </row>
    <row r="497" customFormat="false" ht="91" hidden="false" customHeight="false" outlineLevel="0" collapsed="false">
      <c r="A497" s="193" t="s">
        <v>8420</v>
      </c>
      <c r="B497" s="20" t="str">
        <f aca="false">INDEX(Table2[], MATCH(L497, Location_ID!$D$2:$D$648, 0), 1)</f>
        <v>2e69a418-d6d4-4729-9eea-c37be0dea410</v>
      </c>
      <c r="C497" s="193" t="s">
        <v>816</v>
      </c>
      <c r="D497" s="193" t="s">
        <v>354</v>
      </c>
      <c r="E497" s="193" t="s">
        <v>7134</v>
      </c>
      <c r="F497" s="193" t="s">
        <v>7135</v>
      </c>
      <c r="G497" s="193" t="s">
        <v>7895</v>
      </c>
      <c r="H497" s="196"/>
      <c r="I497" s="193" t="s">
        <v>8421</v>
      </c>
      <c r="J497" s="193" t="s">
        <v>8422</v>
      </c>
      <c r="K497" s="193" t="s">
        <v>7115</v>
      </c>
      <c r="L497" s="193" t="s">
        <v>1913</v>
      </c>
      <c r="M497" s="193" t="s">
        <v>7129</v>
      </c>
      <c r="N497" s="193" t="s">
        <v>8423</v>
      </c>
      <c r="O497" s="193" t="s">
        <v>8424</v>
      </c>
      <c r="P497" s="219" t="n">
        <v>43831</v>
      </c>
      <c r="Q497" s="219" t="n">
        <v>44196</v>
      </c>
      <c r="R497" s="193" t="n">
        <v>1</v>
      </c>
      <c r="S497" s="193" t="s">
        <v>7112</v>
      </c>
      <c r="T497" s="193" t="n">
        <v>0.959262</v>
      </c>
      <c r="U497" s="193"/>
      <c r="V497" s="193"/>
      <c r="W497" s="193" t="s">
        <v>8425</v>
      </c>
      <c r="X497" s="196"/>
      <c r="Y497" s="196"/>
      <c r="Z497" s="196" t="n">
        <v>0</v>
      </c>
      <c r="AA497" s="202"/>
      <c r="AE497" s="94" t="e">
        <f aca="false" t="array" ref="AE497:AK497">_xlfn.torow(_xlfn.unique(_xlfn._xlws.filter(cat_table[Subsector],$E497=cat_table[Sector],"")))</f>
        <v>#NAME?</v>
      </c>
      <c r="AF497" s="94" t="e">
        <v>#NAME?</v>
      </c>
      <c r="AG497" s="94" t="e">
        <v>#NAME?</v>
      </c>
      <c r="AH497" s="94" t="e">
        <v>#NAME?</v>
      </c>
      <c r="AI497" s="94" t="e">
        <v>#NAME?</v>
      </c>
      <c r="AJ497" s="94" t="e">
        <v>#NAME?</v>
      </c>
      <c r="AK497" s="94" t="e">
        <v>#NAME?</v>
      </c>
      <c r="AO497" s="94" t="e">
        <f aca="false" t="array" ref="AO497:AT497">_xlfn.torow(_xlfn.unique(_xlfn._xlws.filter(cat_table[Sub-subsector],($E497=cat_table[Sector])*($F497=cat_table[Subsector]),"")))</f>
        <v>#NAME?</v>
      </c>
      <c r="AP497" s="94" t="e">
        <v>#NAME?</v>
      </c>
      <c r="AQ497" s="94" t="e">
        <v>#NAME?</v>
      </c>
      <c r="AR497" s="94" t="e">
        <v>#NAME?</v>
      </c>
      <c r="AS497" s="94" t="e">
        <v>#NAME?</v>
      </c>
      <c r="AT497" s="94" t="e">
        <v>#NAME?</v>
      </c>
    </row>
    <row r="498" customFormat="false" ht="91" hidden="false" customHeight="false" outlineLevel="0" collapsed="false">
      <c r="A498" s="193" t="s">
        <v>8426</v>
      </c>
      <c r="B498" s="20" t="str">
        <f aca="false">INDEX(Table2[], MATCH(L498, Location_ID!$D$2:$D$648, 0), 1)</f>
        <v>2e69a418-d6d4-4729-9eea-c37be0dea410</v>
      </c>
      <c r="C498" s="193" t="s">
        <v>816</v>
      </c>
      <c r="D498" s="193" t="s">
        <v>354</v>
      </c>
      <c r="E498" s="193" t="s">
        <v>7134</v>
      </c>
      <c r="F498" s="193" t="s">
        <v>7135</v>
      </c>
      <c r="G498" s="193" t="s">
        <v>7895</v>
      </c>
      <c r="H498" s="196"/>
      <c r="I498" s="193" t="s">
        <v>8421</v>
      </c>
      <c r="J498" s="193" t="s">
        <v>8422</v>
      </c>
      <c r="K498" s="193" t="s">
        <v>7115</v>
      </c>
      <c r="L498" s="193" t="s">
        <v>1913</v>
      </c>
      <c r="M498" s="193" t="s">
        <v>7129</v>
      </c>
      <c r="N498" s="193" t="s">
        <v>8423</v>
      </c>
      <c r="O498" s="193" t="s">
        <v>8424</v>
      </c>
      <c r="P498" s="219" t="n">
        <v>44197</v>
      </c>
      <c r="Q498" s="219" t="n">
        <v>44561</v>
      </c>
      <c r="R498" s="193" t="n">
        <v>1</v>
      </c>
      <c r="S498" s="193" t="s">
        <v>7112</v>
      </c>
      <c r="T498" s="225" t="n">
        <v>2.610884</v>
      </c>
      <c r="U498" s="193"/>
      <c r="V498" s="193"/>
      <c r="W498" s="193" t="s">
        <v>8425</v>
      </c>
      <c r="X498" s="196"/>
      <c r="Y498" s="196"/>
      <c r="Z498" s="196" t="n">
        <v>0</v>
      </c>
      <c r="AA498" s="202"/>
      <c r="AE498" s="94" t="e">
        <f aca="false" t="array" ref="AE498:AK498">_xlfn.torow(_xlfn.unique(_xlfn._xlws.filter(cat_table[Subsector],$E498=cat_table[Sector],"")))</f>
        <v>#NAME?</v>
      </c>
      <c r="AF498" s="94" t="e">
        <v>#NAME?</v>
      </c>
      <c r="AG498" s="94" t="e">
        <v>#NAME?</v>
      </c>
      <c r="AH498" s="94" t="e">
        <v>#NAME?</v>
      </c>
      <c r="AI498" s="94" t="e">
        <v>#NAME?</v>
      </c>
      <c r="AJ498" s="94" t="e">
        <v>#NAME?</v>
      </c>
      <c r="AK498" s="94" t="e">
        <v>#NAME?</v>
      </c>
      <c r="AO498" s="94" t="e">
        <f aca="false" t="array" ref="AO498:AT498">_xlfn.torow(_xlfn.unique(_xlfn._xlws.filter(cat_table[Sub-subsector],($E498=cat_table[Sector])*($F498=cat_table[Subsector]),"")))</f>
        <v>#NAME?</v>
      </c>
      <c r="AP498" s="94" t="e">
        <v>#NAME?</v>
      </c>
      <c r="AQ498" s="94" t="e">
        <v>#NAME?</v>
      </c>
      <c r="AR498" s="94" t="e">
        <v>#NAME?</v>
      </c>
      <c r="AS498" s="94" t="e">
        <v>#NAME?</v>
      </c>
      <c r="AT498" s="94" t="e">
        <v>#NAME?</v>
      </c>
    </row>
    <row r="499" customFormat="false" ht="91" hidden="false" customHeight="false" outlineLevel="0" collapsed="false">
      <c r="A499" s="193" t="s">
        <v>8427</v>
      </c>
      <c r="B499" s="20" t="str">
        <f aca="false">INDEX(Table2[], MATCH(L499, Location_ID!$D$2:$D$648, 0), 1)</f>
        <v>2e69a418-d6d4-4729-9eea-c37be0dea410</v>
      </c>
      <c r="C499" s="193" t="s">
        <v>816</v>
      </c>
      <c r="D499" s="193" t="s">
        <v>354</v>
      </c>
      <c r="E499" s="193" t="s">
        <v>7134</v>
      </c>
      <c r="F499" s="193" t="s">
        <v>7135</v>
      </c>
      <c r="G499" s="193" t="s">
        <v>7895</v>
      </c>
      <c r="H499" s="196"/>
      <c r="I499" s="193" t="s">
        <v>8421</v>
      </c>
      <c r="J499" s="193" t="s">
        <v>8422</v>
      </c>
      <c r="K499" s="193" t="s">
        <v>7115</v>
      </c>
      <c r="L499" s="193" t="s">
        <v>1913</v>
      </c>
      <c r="M499" s="193" t="s">
        <v>7129</v>
      </c>
      <c r="N499" s="193" t="s">
        <v>8423</v>
      </c>
      <c r="O499" s="193" t="s">
        <v>8424</v>
      </c>
      <c r="P499" s="219" t="n">
        <v>44562</v>
      </c>
      <c r="Q499" s="219" t="n">
        <v>44926</v>
      </c>
      <c r="R499" s="193" t="n">
        <v>1</v>
      </c>
      <c r="S499" s="193" t="s">
        <v>7112</v>
      </c>
      <c r="T499" s="193" t="n">
        <v>3.490453</v>
      </c>
      <c r="U499" s="193"/>
      <c r="V499" s="193"/>
      <c r="W499" s="193" t="s">
        <v>8425</v>
      </c>
      <c r="X499" s="196"/>
      <c r="Y499" s="196"/>
      <c r="Z499" s="196" t="n">
        <v>0</v>
      </c>
      <c r="AA499" s="202"/>
      <c r="AE499" s="94" t="e">
        <f aca="false" t="array" ref="AE499:AK499">_xlfn.torow(_xlfn.unique(_xlfn._xlws.filter(cat_table[Subsector],$E499=cat_table[Sector],"")))</f>
        <v>#NAME?</v>
      </c>
      <c r="AF499" s="94" t="e">
        <v>#NAME?</v>
      </c>
      <c r="AG499" s="94" t="e">
        <v>#NAME?</v>
      </c>
      <c r="AH499" s="94" t="e">
        <v>#NAME?</v>
      </c>
      <c r="AI499" s="94" t="e">
        <v>#NAME?</v>
      </c>
      <c r="AJ499" s="94" t="e">
        <v>#NAME?</v>
      </c>
      <c r="AK499" s="94" t="e">
        <v>#NAME?</v>
      </c>
      <c r="AO499" s="94" t="e">
        <f aca="false" t="array" ref="AO499:AT499">_xlfn.torow(_xlfn.unique(_xlfn._xlws.filter(cat_table[Sub-subsector],($E499=cat_table[Sector])*($F499=cat_table[Subsector]),"")))</f>
        <v>#NAME?</v>
      </c>
      <c r="AP499" s="94" t="e">
        <v>#NAME?</v>
      </c>
      <c r="AQ499" s="94" t="e">
        <v>#NAME?</v>
      </c>
      <c r="AR499" s="94" t="e">
        <v>#NAME?</v>
      </c>
      <c r="AS499" s="94" t="e">
        <v>#NAME?</v>
      </c>
      <c r="AT499" s="94" t="e">
        <v>#NAME?</v>
      </c>
    </row>
    <row r="500" customFormat="false" ht="91" hidden="false" customHeight="false" outlineLevel="0" collapsed="false">
      <c r="A500" s="193" t="s">
        <v>8428</v>
      </c>
      <c r="B500" s="20" t="str">
        <f aca="false">INDEX(Table2[], MATCH(L500, Location_ID!$D$2:$D$648, 0), 1)</f>
        <v>2e69a418-d6d4-4729-9eea-c37be0dea410</v>
      </c>
      <c r="C500" s="193" t="s">
        <v>816</v>
      </c>
      <c r="D500" s="193" t="s">
        <v>354</v>
      </c>
      <c r="E500" s="193" t="s">
        <v>7134</v>
      </c>
      <c r="F500" s="193" t="s">
        <v>7135</v>
      </c>
      <c r="G500" s="193" t="s">
        <v>7895</v>
      </c>
      <c r="H500" s="196"/>
      <c r="I500" s="193" t="s">
        <v>8421</v>
      </c>
      <c r="J500" s="193" t="s">
        <v>8422</v>
      </c>
      <c r="K500" s="193" t="s">
        <v>7115</v>
      </c>
      <c r="L500" s="193" t="s">
        <v>1913</v>
      </c>
      <c r="M500" s="193" t="s">
        <v>7129</v>
      </c>
      <c r="N500" s="193" t="s">
        <v>8423</v>
      </c>
      <c r="O500" s="193" t="s">
        <v>8424</v>
      </c>
      <c r="P500" s="219" t="n">
        <v>44927</v>
      </c>
      <c r="Q500" s="219" t="n">
        <v>45291</v>
      </c>
      <c r="R500" s="193" t="n">
        <v>1</v>
      </c>
      <c r="S500" s="193" t="s">
        <v>7112</v>
      </c>
      <c r="T500" s="193" t="n">
        <v>4.46887</v>
      </c>
      <c r="U500" s="193"/>
      <c r="V500" s="193"/>
      <c r="W500" s="193" t="s">
        <v>8425</v>
      </c>
      <c r="X500" s="196"/>
      <c r="Y500" s="196"/>
      <c r="Z500" s="196" t="n">
        <v>0</v>
      </c>
      <c r="AA500" s="202"/>
      <c r="AE500" s="94" t="e">
        <f aca="false" t="array" ref="AE500:AK500">_xlfn.torow(_xlfn.unique(_xlfn._xlws.filter(cat_table[Subsector],$E500=cat_table[Sector],"")))</f>
        <v>#NAME?</v>
      </c>
      <c r="AF500" s="94" t="e">
        <v>#NAME?</v>
      </c>
      <c r="AG500" s="94" t="e">
        <v>#NAME?</v>
      </c>
      <c r="AH500" s="94" t="e">
        <v>#NAME?</v>
      </c>
      <c r="AI500" s="94" t="e">
        <v>#NAME?</v>
      </c>
      <c r="AJ500" s="94" t="e">
        <v>#NAME?</v>
      </c>
      <c r="AK500" s="94" t="e">
        <v>#NAME?</v>
      </c>
      <c r="AO500" s="94" t="e">
        <f aca="false" t="array" ref="AO500:AT500">_xlfn.torow(_xlfn.unique(_xlfn._xlws.filter(cat_table[Sub-subsector],($E500=cat_table[Sector])*($F500=cat_table[Subsector]),"")))</f>
        <v>#NAME?</v>
      </c>
      <c r="AP500" s="94" t="e">
        <v>#NAME?</v>
      </c>
      <c r="AQ500" s="94" t="e">
        <v>#NAME?</v>
      </c>
      <c r="AR500" s="94" t="e">
        <v>#NAME?</v>
      </c>
      <c r="AS500" s="94" t="e">
        <v>#NAME?</v>
      </c>
      <c r="AT500" s="94" t="e">
        <v>#NAME?</v>
      </c>
    </row>
    <row r="501" customFormat="false" ht="61.15" hidden="false" customHeight="false" outlineLevel="0" collapsed="false">
      <c r="A501" s="193" t="s">
        <v>8429</v>
      </c>
      <c r="B501" s="20" t="str">
        <f aca="false">INDEX(Table2[], MATCH(L501, Location_ID!$D$2:$D$648, 0), 1)</f>
        <v>2e69a418-d6d4-4729-9eea-c37be0dea410</v>
      </c>
      <c r="C501" s="193" t="s">
        <v>816</v>
      </c>
      <c r="D501" s="193" t="s">
        <v>354</v>
      </c>
      <c r="E501" s="193" t="s">
        <v>7134</v>
      </c>
      <c r="F501" s="193" t="s">
        <v>7135</v>
      </c>
      <c r="G501" s="193" t="s">
        <v>7895</v>
      </c>
      <c r="H501" s="196"/>
      <c r="I501" s="193" t="s">
        <v>8421</v>
      </c>
      <c r="J501" s="193" t="s">
        <v>8430</v>
      </c>
      <c r="K501" s="193" t="s">
        <v>7115</v>
      </c>
      <c r="L501" s="193" t="s">
        <v>1913</v>
      </c>
      <c r="M501" s="193" t="s">
        <v>7129</v>
      </c>
      <c r="N501" s="193" t="s">
        <v>8423</v>
      </c>
      <c r="O501" s="193" t="s">
        <v>8431</v>
      </c>
      <c r="P501" s="219" t="n">
        <v>43831</v>
      </c>
      <c r="Q501" s="219" t="n">
        <v>45291</v>
      </c>
      <c r="R501" s="193" t="n">
        <v>1</v>
      </c>
      <c r="S501" s="193" t="s">
        <v>7112</v>
      </c>
      <c r="T501" s="226" t="n">
        <v>1.424</v>
      </c>
      <c r="U501" s="193"/>
      <c r="V501" s="193"/>
      <c r="W501" s="193" t="s">
        <v>8432</v>
      </c>
      <c r="X501" s="196"/>
      <c r="Y501" s="196"/>
      <c r="Z501" s="196" t="n">
        <v>0</v>
      </c>
      <c r="AA501" s="202"/>
      <c r="AE501" s="94" t="e">
        <f aca="false" t="array" ref="AE501:AK501">_xlfn.torow(_xlfn.unique(_xlfn._xlws.filter(cat_table[Subsector],$E501=cat_table[Sector],"")))</f>
        <v>#NAME?</v>
      </c>
      <c r="AF501" s="94" t="e">
        <v>#NAME?</v>
      </c>
      <c r="AG501" s="94" t="e">
        <v>#NAME?</v>
      </c>
      <c r="AH501" s="94" t="e">
        <v>#NAME?</v>
      </c>
      <c r="AI501" s="94" t="e">
        <v>#NAME?</v>
      </c>
      <c r="AJ501" s="94" t="e">
        <v>#NAME?</v>
      </c>
      <c r="AK501" s="94" t="e">
        <v>#NAME?</v>
      </c>
      <c r="AO501" s="94" t="e">
        <f aca="false" t="array" ref="AO501:AT501">_xlfn.torow(_xlfn.unique(_xlfn._xlws.filter(cat_table[Sub-subsector],($E501=cat_table[Sector])*($F501=cat_table[Subsector]),"")))</f>
        <v>#NAME?</v>
      </c>
      <c r="AP501" s="94" t="e">
        <v>#NAME?</v>
      </c>
      <c r="AQ501" s="94" t="e">
        <v>#NAME?</v>
      </c>
      <c r="AR501" s="94" t="e">
        <v>#NAME?</v>
      </c>
      <c r="AS501" s="94" t="e">
        <v>#NAME?</v>
      </c>
      <c r="AT501" s="94" t="e">
        <v>#NAME?</v>
      </c>
    </row>
    <row r="502" customFormat="false" ht="61.15" hidden="false" customHeight="false" outlineLevel="0" collapsed="false">
      <c r="A502" s="193" t="s">
        <v>8433</v>
      </c>
      <c r="B502" s="20" t="str">
        <f aca="false">INDEX(Table2[], MATCH(L502, Location_ID!$D$2:$D$648, 0), 1)</f>
        <v>2e69a418-d6d4-4729-9eea-c37be0dea410</v>
      </c>
      <c r="C502" s="193" t="s">
        <v>816</v>
      </c>
      <c r="D502" s="193" t="s">
        <v>354</v>
      </c>
      <c r="E502" s="193" t="s">
        <v>7134</v>
      </c>
      <c r="F502" s="193" t="s">
        <v>7135</v>
      </c>
      <c r="G502" s="193" t="s">
        <v>7895</v>
      </c>
      <c r="H502" s="196"/>
      <c r="I502" s="193" t="s">
        <v>8421</v>
      </c>
      <c r="J502" s="193" t="s">
        <v>8434</v>
      </c>
      <c r="K502" s="193" t="s">
        <v>7115</v>
      </c>
      <c r="L502" s="193" t="s">
        <v>1913</v>
      </c>
      <c r="M502" s="193" t="s">
        <v>7129</v>
      </c>
      <c r="N502" s="193" t="s">
        <v>8423</v>
      </c>
      <c r="O502" s="193" t="s">
        <v>8435</v>
      </c>
      <c r="P502" s="219" t="n">
        <v>43831</v>
      </c>
      <c r="Q502" s="219" t="n">
        <v>45291</v>
      </c>
      <c r="R502" s="193" t="n">
        <v>1</v>
      </c>
      <c r="S502" s="193" t="s">
        <v>7112</v>
      </c>
      <c r="T502" s="226" t="n">
        <v>1.455</v>
      </c>
      <c r="U502" s="193"/>
      <c r="V502" s="193"/>
      <c r="W502" s="193" t="s">
        <v>8432</v>
      </c>
      <c r="X502" s="196"/>
      <c r="Y502" s="196"/>
      <c r="Z502" s="196" t="n">
        <v>0</v>
      </c>
      <c r="AA502" s="202"/>
      <c r="AE502" s="94" t="e">
        <f aca="false" t="array" ref="AE502:AK502">_xlfn.torow(_xlfn.unique(_xlfn._xlws.filter(cat_table[Subsector],$E502=cat_table[Sector],"")))</f>
        <v>#NAME?</v>
      </c>
      <c r="AF502" s="94" t="e">
        <v>#NAME?</v>
      </c>
      <c r="AG502" s="94" t="e">
        <v>#NAME?</v>
      </c>
      <c r="AH502" s="94" t="e">
        <v>#NAME?</v>
      </c>
      <c r="AI502" s="94" t="e">
        <v>#NAME?</v>
      </c>
      <c r="AJ502" s="94" t="e">
        <v>#NAME?</v>
      </c>
      <c r="AK502" s="94" t="e">
        <v>#NAME?</v>
      </c>
      <c r="AO502" s="94" t="e">
        <f aca="false" t="array" ref="AO502:AT502">_xlfn.torow(_xlfn.unique(_xlfn._xlws.filter(cat_table[Sub-subsector],($E502=cat_table[Sector])*($F502=cat_table[Subsector]),"")))</f>
        <v>#NAME?</v>
      </c>
      <c r="AP502" s="94" t="e">
        <v>#NAME?</v>
      </c>
      <c r="AQ502" s="94" t="e">
        <v>#NAME?</v>
      </c>
      <c r="AR502" s="94" t="e">
        <v>#NAME?</v>
      </c>
      <c r="AS502" s="94" t="e">
        <v>#NAME?</v>
      </c>
      <c r="AT502" s="94" t="e">
        <v>#NAME?</v>
      </c>
    </row>
    <row r="503" customFormat="false" ht="61.15" hidden="false" customHeight="false" outlineLevel="0" collapsed="false">
      <c r="A503" s="193" t="s">
        <v>8436</v>
      </c>
      <c r="B503" s="20" t="str">
        <f aca="false">INDEX(Table2[], MATCH(L503, Location_ID!$D$2:$D$648, 0), 1)</f>
        <v>2e69a418-d6d4-4729-9eea-c37be0dea410</v>
      </c>
      <c r="C503" s="193" t="s">
        <v>816</v>
      </c>
      <c r="D503" s="193" t="s">
        <v>354</v>
      </c>
      <c r="E503" s="193" t="s">
        <v>7134</v>
      </c>
      <c r="F503" s="193" t="s">
        <v>7135</v>
      </c>
      <c r="G503" s="193" t="s">
        <v>7895</v>
      </c>
      <c r="H503" s="196"/>
      <c r="I503" s="193" t="s">
        <v>8421</v>
      </c>
      <c r="J503" s="193" t="s">
        <v>8422</v>
      </c>
      <c r="K503" s="193" t="s">
        <v>7115</v>
      </c>
      <c r="L503" s="193" t="s">
        <v>1913</v>
      </c>
      <c r="M503" s="193" t="s">
        <v>7129</v>
      </c>
      <c r="N503" s="193" t="s">
        <v>8423</v>
      </c>
      <c r="O503" s="193" t="s">
        <v>8437</v>
      </c>
      <c r="P503" s="219" t="n">
        <v>43831</v>
      </c>
      <c r="Q503" s="219" t="n">
        <v>45291</v>
      </c>
      <c r="R503" s="193" t="n">
        <v>1</v>
      </c>
      <c r="S503" s="193" t="s">
        <v>7112</v>
      </c>
      <c r="T503" s="226" t="n">
        <v>1.466</v>
      </c>
      <c r="U503" s="193"/>
      <c r="V503" s="193"/>
      <c r="W503" s="193" t="s">
        <v>8432</v>
      </c>
      <c r="X503" s="196"/>
      <c r="Y503" s="196"/>
      <c r="Z503" s="196" t="n">
        <v>0</v>
      </c>
      <c r="AA503" s="202"/>
      <c r="AE503" s="94" t="e">
        <f aca="false" t="array" ref="AE503:AK503">_xlfn.torow(_xlfn.unique(_xlfn._xlws.filter(cat_table[Subsector],$E503=cat_table[Sector],"")))</f>
        <v>#NAME?</v>
      </c>
      <c r="AF503" s="94" t="e">
        <v>#NAME?</v>
      </c>
      <c r="AG503" s="94" t="e">
        <v>#NAME?</v>
      </c>
      <c r="AH503" s="94" t="e">
        <v>#NAME?</v>
      </c>
      <c r="AI503" s="94" t="e">
        <v>#NAME?</v>
      </c>
      <c r="AJ503" s="94" t="e">
        <v>#NAME?</v>
      </c>
      <c r="AK503" s="94" t="e">
        <v>#NAME?</v>
      </c>
      <c r="AO503" s="94" t="e">
        <f aca="false" t="array" ref="AO503:AT503">_xlfn.torow(_xlfn.unique(_xlfn._xlws.filter(cat_table[Sub-subsector],($E503=cat_table[Sector])*($F503=cat_table[Subsector]),"")))</f>
        <v>#NAME?</v>
      </c>
      <c r="AP503" s="94" t="e">
        <v>#NAME?</v>
      </c>
      <c r="AQ503" s="94" t="e">
        <v>#NAME?</v>
      </c>
      <c r="AR503" s="94" t="e">
        <v>#NAME?</v>
      </c>
      <c r="AS503" s="94" t="e">
        <v>#NAME?</v>
      </c>
      <c r="AT503" s="94" t="e">
        <v>#NAME?</v>
      </c>
    </row>
    <row r="504" customFormat="false" ht="76.1" hidden="false" customHeight="false" outlineLevel="0" collapsed="false">
      <c r="A504" s="193" t="s">
        <v>8438</v>
      </c>
      <c r="B504" s="20" t="str">
        <f aca="false">INDEX(Table2[], MATCH(L504, Location_ID!$D$2:$D$648, 0), 1)</f>
        <v>2e69a418-d6d4-4729-9eea-c37be0dea410</v>
      </c>
      <c r="C504" s="193" t="s">
        <v>816</v>
      </c>
      <c r="D504" s="193" t="s">
        <v>354</v>
      </c>
      <c r="E504" s="193" t="s">
        <v>7134</v>
      </c>
      <c r="F504" s="193" t="s">
        <v>7135</v>
      </c>
      <c r="G504" s="193" t="s">
        <v>7895</v>
      </c>
      <c r="H504" s="196"/>
      <c r="I504" s="193" t="s">
        <v>8421</v>
      </c>
      <c r="J504" s="193" t="s">
        <v>8439</v>
      </c>
      <c r="K504" s="193" t="s">
        <v>7115</v>
      </c>
      <c r="L504" s="193" t="s">
        <v>1913</v>
      </c>
      <c r="M504" s="193" t="s">
        <v>7129</v>
      </c>
      <c r="N504" s="193" t="s">
        <v>8423</v>
      </c>
      <c r="O504" s="193" t="s">
        <v>8440</v>
      </c>
      <c r="P504" s="219" t="n">
        <v>43831</v>
      </c>
      <c r="Q504" s="219" t="n">
        <v>45291</v>
      </c>
      <c r="R504" s="193" t="n">
        <v>1</v>
      </c>
      <c r="S504" s="193" t="s">
        <v>7112</v>
      </c>
      <c r="T504" s="193" t="n">
        <v>4.346</v>
      </c>
      <c r="U504" s="193"/>
      <c r="V504" s="193"/>
      <c r="W504" s="193" t="s">
        <v>8432</v>
      </c>
      <c r="X504" s="196"/>
      <c r="Y504" s="196"/>
      <c r="Z504" s="196" t="n">
        <v>1</v>
      </c>
      <c r="AA504" s="202"/>
      <c r="AE504" s="94" t="e">
        <f aca="false" t="array" ref="AE504:AK504">_xlfn.torow(_xlfn.unique(_xlfn._xlws.filter(cat_table[Subsector],$E504=cat_table[Sector],"")))</f>
        <v>#NAME?</v>
      </c>
      <c r="AF504" s="94" t="e">
        <v>#NAME?</v>
      </c>
      <c r="AG504" s="94" t="e">
        <v>#NAME?</v>
      </c>
      <c r="AH504" s="94" t="e">
        <v>#NAME?</v>
      </c>
      <c r="AI504" s="94" t="e">
        <v>#NAME?</v>
      </c>
      <c r="AJ504" s="94" t="e">
        <v>#NAME?</v>
      </c>
      <c r="AK504" s="94" t="e">
        <v>#NAME?</v>
      </c>
      <c r="AO504" s="94" t="e">
        <f aca="false" t="array" ref="AO504:AT504">_xlfn.torow(_xlfn.unique(_xlfn._xlws.filter(cat_table[Sub-subsector],($E504=cat_table[Sector])*($F504=cat_table[Subsector]),"")))</f>
        <v>#NAME?</v>
      </c>
      <c r="AP504" s="94" t="e">
        <v>#NAME?</v>
      </c>
      <c r="AQ504" s="94" t="e">
        <v>#NAME?</v>
      </c>
      <c r="AR504" s="94" t="e">
        <v>#NAME?</v>
      </c>
      <c r="AS504" s="94" t="e">
        <v>#NAME?</v>
      </c>
      <c r="AT504" s="94" t="e">
        <v>#NAME?</v>
      </c>
    </row>
    <row r="505" customFormat="false" ht="195.5" hidden="false" customHeight="false" outlineLevel="0" collapsed="false">
      <c r="A505" s="62" t="s">
        <v>8441</v>
      </c>
      <c r="B505" s="20" t="str">
        <f aca="false">INDEX(Table2[], MATCH(L505, Location_ID!$D$2:$D$648, 0), 1)</f>
        <v>4c082d4b-baea-4b3d-92cf-eb2072ae73c6</v>
      </c>
      <c r="C505" s="62" t="s">
        <v>842</v>
      </c>
      <c r="D505" s="62" t="s">
        <v>354</v>
      </c>
      <c r="E505" s="62" t="s">
        <v>7134</v>
      </c>
      <c r="F505" s="62" t="s">
        <v>7135</v>
      </c>
      <c r="G505" s="62" t="s">
        <v>7591</v>
      </c>
      <c r="H505" s="200"/>
      <c r="I505" s="62" t="s">
        <v>8442</v>
      </c>
      <c r="J505" s="62" t="s">
        <v>8443</v>
      </c>
      <c r="K505" s="62" t="s">
        <v>7128</v>
      </c>
      <c r="L505" s="62" t="s">
        <v>1780</v>
      </c>
      <c r="M505" s="62" t="s">
        <v>7110</v>
      </c>
      <c r="N505" s="62" t="s">
        <v>8444</v>
      </c>
      <c r="O505" s="62" t="s">
        <v>8445</v>
      </c>
      <c r="P505" s="223" t="n">
        <v>41548</v>
      </c>
      <c r="Q505" s="223" t="n">
        <v>41730</v>
      </c>
      <c r="R505" s="62" t="s">
        <v>8446</v>
      </c>
      <c r="S505" s="62" t="s">
        <v>7413</v>
      </c>
      <c r="T505" s="217" t="n">
        <v>2421</v>
      </c>
      <c r="U505" s="62"/>
      <c r="V505" s="62"/>
      <c r="W505" s="62" t="s">
        <v>8447</v>
      </c>
      <c r="X505" s="200"/>
      <c r="Y505" s="200"/>
      <c r="Z505" s="200" t="n">
        <v>1</v>
      </c>
      <c r="AA505" s="202"/>
      <c r="AE505" s="94" t="e">
        <f aca="false" t="array" ref="AE505:AK505">_xlfn.torow(_xlfn.unique(_xlfn._xlws.filter(cat_table[Subsector],$E505=cat_table[Sector],"")))</f>
        <v>#NAME?</v>
      </c>
      <c r="AF505" s="94" t="e">
        <v>#NAME?</v>
      </c>
      <c r="AG505" s="94" t="e">
        <v>#NAME?</v>
      </c>
      <c r="AH505" s="94" t="e">
        <v>#NAME?</v>
      </c>
      <c r="AI505" s="94" t="e">
        <v>#NAME?</v>
      </c>
      <c r="AJ505" s="94" t="e">
        <v>#NAME?</v>
      </c>
      <c r="AK505" s="94" t="e">
        <v>#NAME?</v>
      </c>
      <c r="AO505" s="94" t="e">
        <f aca="false" t="array" ref="AO505:AT505">_xlfn.torow(_xlfn.unique(_xlfn._xlws.filter(cat_table[Sub-subsector],($E505=cat_table[Sector])*($F505=cat_table[Subsector]),"")))</f>
        <v>#NAME?</v>
      </c>
      <c r="AP505" s="94" t="e">
        <v>#NAME?</v>
      </c>
      <c r="AQ505" s="94" t="e">
        <v>#NAME?</v>
      </c>
      <c r="AR505" s="94" t="e">
        <v>#NAME?</v>
      </c>
      <c r="AS505" s="94" t="e">
        <v>#NAME?</v>
      </c>
      <c r="AT505" s="94" t="e">
        <v>#NAME?</v>
      </c>
    </row>
    <row r="506" customFormat="false" ht="195.5" hidden="false" customHeight="false" outlineLevel="0" collapsed="false">
      <c r="A506" s="62" t="s">
        <v>8448</v>
      </c>
      <c r="B506" s="20" t="str">
        <f aca="false">INDEX(Table2[], MATCH(L506, Location_ID!$D$2:$D$648, 0), 1)</f>
        <v>4c082d4b-baea-4b3d-92cf-eb2072ae73c6</v>
      </c>
      <c r="C506" s="62" t="s">
        <v>842</v>
      </c>
      <c r="D506" s="62" t="s">
        <v>354</v>
      </c>
      <c r="E506" s="62" t="s">
        <v>7134</v>
      </c>
      <c r="F506" s="62" t="s">
        <v>7135</v>
      </c>
      <c r="G506" s="62" t="s">
        <v>7591</v>
      </c>
      <c r="H506" s="200"/>
      <c r="I506" s="62" t="s">
        <v>8449</v>
      </c>
      <c r="J506" s="62" t="s">
        <v>8443</v>
      </c>
      <c r="K506" s="62" t="s">
        <v>7128</v>
      </c>
      <c r="L506" s="62" t="s">
        <v>1780</v>
      </c>
      <c r="M506" s="62" t="s">
        <v>7110</v>
      </c>
      <c r="N506" s="62" t="s">
        <v>8444</v>
      </c>
      <c r="O506" s="62" t="s">
        <v>8450</v>
      </c>
      <c r="P506" s="223" t="n">
        <v>41548</v>
      </c>
      <c r="Q506" s="223" t="n">
        <v>41730</v>
      </c>
      <c r="R506" s="62" t="n">
        <v>114</v>
      </c>
      <c r="S506" s="62" t="s">
        <v>7117</v>
      </c>
      <c r="T506" s="217" t="n">
        <v>1697</v>
      </c>
      <c r="U506" s="62"/>
      <c r="V506" s="62"/>
      <c r="W506" s="62" t="s">
        <v>8447</v>
      </c>
      <c r="X506" s="200"/>
      <c r="Y506" s="200"/>
      <c r="Z506" s="200" t="n">
        <v>1</v>
      </c>
      <c r="AA506" s="202"/>
      <c r="AE506" s="94" t="e">
        <f aca="false" t="array" ref="AE506:AK506">_xlfn.torow(_xlfn.unique(_xlfn._xlws.filter(cat_table[Subsector],$E506=cat_table[Sector],"")))</f>
        <v>#NAME?</v>
      </c>
      <c r="AF506" s="94" t="e">
        <v>#NAME?</v>
      </c>
      <c r="AG506" s="94" t="e">
        <v>#NAME?</v>
      </c>
      <c r="AH506" s="94" t="e">
        <v>#NAME?</v>
      </c>
      <c r="AI506" s="94" t="e">
        <v>#NAME?</v>
      </c>
      <c r="AJ506" s="94" t="e">
        <v>#NAME?</v>
      </c>
      <c r="AK506" s="94" t="e">
        <v>#NAME?</v>
      </c>
      <c r="AO506" s="94" t="e">
        <f aca="false" t="array" ref="AO506:AT506">_xlfn.torow(_xlfn.unique(_xlfn._xlws.filter(cat_table[Sub-subsector],($E506=cat_table[Sector])*($F506=cat_table[Subsector]),"")))</f>
        <v>#NAME?</v>
      </c>
      <c r="AP506" s="94" t="e">
        <v>#NAME?</v>
      </c>
      <c r="AQ506" s="94" t="e">
        <v>#NAME?</v>
      </c>
      <c r="AR506" s="94" t="e">
        <v>#NAME?</v>
      </c>
      <c r="AS506" s="94" t="e">
        <v>#NAME?</v>
      </c>
      <c r="AT506" s="94" t="e">
        <v>#NAME?</v>
      </c>
    </row>
    <row r="507" customFormat="false" ht="195.5" hidden="false" customHeight="false" outlineLevel="0" collapsed="false">
      <c r="A507" s="62" t="s">
        <v>8451</v>
      </c>
      <c r="B507" s="20" t="str">
        <f aca="false">INDEX(Table2[], MATCH(L507, Location_ID!$D$2:$D$648, 0), 1)</f>
        <v>4c082d4b-baea-4b3d-92cf-eb2072ae73c6</v>
      </c>
      <c r="C507" s="62" t="s">
        <v>842</v>
      </c>
      <c r="D507" s="62" t="s">
        <v>354</v>
      </c>
      <c r="E507" s="62" t="s">
        <v>7134</v>
      </c>
      <c r="F507" s="62" t="s">
        <v>7135</v>
      </c>
      <c r="G507" s="62" t="s">
        <v>7591</v>
      </c>
      <c r="H507" s="200"/>
      <c r="I507" s="62" t="s">
        <v>8452</v>
      </c>
      <c r="J507" s="62" t="s">
        <v>8443</v>
      </c>
      <c r="K507" s="62" t="s">
        <v>7128</v>
      </c>
      <c r="L507" s="62" t="s">
        <v>1780</v>
      </c>
      <c r="M507" s="62" t="s">
        <v>7110</v>
      </c>
      <c r="N507" s="62" t="s">
        <v>8444</v>
      </c>
      <c r="O507" s="62" t="s">
        <v>8453</v>
      </c>
      <c r="P507" s="223" t="n">
        <v>41548</v>
      </c>
      <c r="Q507" s="223" t="n">
        <v>41730</v>
      </c>
      <c r="R507" s="62" t="n">
        <v>16</v>
      </c>
      <c r="S507" s="62" t="s">
        <v>7117</v>
      </c>
      <c r="T507" s="62" t="n">
        <v>506</v>
      </c>
      <c r="U507" s="62" t="n">
        <v>454</v>
      </c>
      <c r="V507" s="62" t="n">
        <v>561</v>
      </c>
      <c r="W507" s="62" t="s">
        <v>8447</v>
      </c>
      <c r="X507" s="200"/>
      <c r="Y507" s="200"/>
      <c r="Z507" s="200" t="n">
        <v>1</v>
      </c>
      <c r="AA507" s="202"/>
      <c r="AE507" s="94" t="e">
        <f aca="false" t="array" ref="AE507:AK507">_xlfn.torow(_xlfn.unique(_xlfn._xlws.filter(cat_table[Subsector],$E507=cat_table[Sector],"")))</f>
        <v>#NAME?</v>
      </c>
      <c r="AF507" s="94" t="e">
        <v>#NAME?</v>
      </c>
      <c r="AG507" s="94" t="e">
        <v>#NAME?</v>
      </c>
      <c r="AH507" s="94" t="e">
        <v>#NAME?</v>
      </c>
      <c r="AI507" s="94" t="e">
        <v>#NAME?</v>
      </c>
      <c r="AJ507" s="94" t="e">
        <v>#NAME?</v>
      </c>
      <c r="AK507" s="94" t="e">
        <v>#NAME?</v>
      </c>
      <c r="AO507" s="94" t="e">
        <f aca="false" t="array" ref="AO507:AT507">_xlfn.torow(_xlfn.unique(_xlfn._xlws.filter(cat_table[Sub-subsector],($E507=cat_table[Sector])*($F507=cat_table[Subsector]),"")))</f>
        <v>#NAME?</v>
      </c>
      <c r="AP507" s="94" t="e">
        <v>#NAME?</v>
      </c>
      <c r="AQ507" s="94" t="e">
        <v>#NAME?</v>
      </c>
      <c r="AR507" s="94" t="e">
        <v>#NAME?</v>
      </c>
      <c r="AS507" s="94" t="e">
        <v>#NAME?</v>
      </c>
      <c r="AT507" s="94" t="e">
        <v>#NAME?</v>
      </c>
    </row>
    <row r="508" customFormat="false" ht="105.95" hidden="false" customHeight="false" outlineLevel="0" collapsed="false">
      <c r="A508" s="62" t="s">
        <v>8454</v>
      </c>
      <c r="B508" s="20" t="str">
        <f aca="false">INDEX(Table2[], MATCH(L508, Location_ID!$D$2:$D$648, 0), 1)</f>
        <v>4c082d4b-baea-4b3d-92cf-eb2072ae73c6</v>
      </c>
      <c r="C508" s="62" t="s">
        <v>842</v>
      </c>
      <c r="D508" s="62" t="s">
        <v>354</v>
      </c>
      <c r="E508" s="62" t="s">
        <v>7134</v>
      </c>
      <c r="F508" s="62" t="s">
        <v>7458</v>
      </c>
      <c r="G508" s="62" t="s">
        <v>7459</v>
      </c>
      <c r="H508" s="200"/>
      <c r="I508" s="62" t="s">
        <v>8455</v>
      </c>
      <c r="J508" s="62" t="s">
        <v>8456</v>
      </c>
      <c r="K508" s="62" t="s">
        <v>7128</v>
      </c>
      <c r="L508" s="62" t="s">
        <v>1780</v>
      </c>
      <c r="M508" s="62" t="s">
        <v>7121</v>
      </c>
      <c r="N508" s="62" t="s">
        <v>8457</v>
      </c>
      <c r="O508" s="62" t="s">
        <v>8458</v>
      </c>
      <c r="P508" s="223" t="n">
        <v>41426</v>
      </c>
      <c r="Q508" s="223" t="n">
        <v>41517</v>
      </c>
      <c r="R508" s="62" t="n">
        <v>45</v>
      </c>
      <c r="S508" s="62" t="s">
        <v>7117</v>
      </c>
      <c r="T508" s="217" t="n">
        <v>1503</v>
      </c>
      <c r="U508" s="62"/>
      <c r="V508" s="62"/>
      <c r="W508" s="62" t="s">
        <v>8447</v>
      </c>
      <c r="X508" s="200"/>
      <c r="Y508" s="200"/>
      <c r="Z508" s="200" t="n">
        <v>1</v>
      </c>
      <c r="AA508" s="202"/>
      <c r="AE508" s="94" t="e">
        <f aca="false" t="array" ref="AE508:AK508">_xlfn.torow(_xlfn.unique(_xlfn._xlws.filter(cat_table[Subsector],$E508=cat_table[Sector],"")))</f>
        <v>#NAME?</v>
      </c>
      <c r="AF508" s="94" t="e">
        <v>#NAME?</v>
      </c>
      <c r="AG508" s="94" t="e">
        <v>#NAME?</v>
      </c>
      <c r="AH508" s="94" t="e">
        <v>#NAME?</v>
      </c>
      <c r="AI508" s="94" t="e">
        <v>#NAME?</v>
      </c>
      <c r="AJ508" s="94" t="e">
        <v>#NAME?</v>
      </c>
      <c r="AK508" s="94" t="e">
        <v>#NAME?</v>
      </c>
      <c r="AO508" s="94" t="e">
        <f aca="false" t="array" ref="AO508:AR508">_xlfn.torow(_xlfn.unique(_xlfn._xlws.filter(cat_table[Sub-subsector],($E508=cat_table[Sector])*($F508=cat_table[Subsector]),"")))</f>
        <v>#NAME?</v>
      </c>
      <c r="AP508" s="94" t="e">
        <v>#NAME?</v>
      </c>
      <c r="AQ508" s="94" t="e">
        <v>#NAME?</v>
      </c>
      <c r="AR508" s="94" t="e">
        <v>#NAME?</v>
      </c>
    </row>
    <row r="509" customFormat="false" ht="240.25" hidden="false" customHeight="false" outlineLevel="0" collapsed="false">
      <c r="A509" s="62" t="s">
        <v>8459</v>
      </c>
      <c r="B509" s="20" t="str">
        <f aca="false">INDEX(Table2[], MATCH(L509, Location_ID!$D$2:$D$648, 0), 1)</f>
        <v>4c082d4b-baea-4b3d-92cf-eb2072ae73c6</v>
      </c>
      <c r="C509" s="62" t="s">
        <v>842</v>
      </c>
      <c r="D509" s="62" t="s">
        <v>354</v>
      </c>
      <c r="E509" s="62" t="s">
        <v>7134</v>
      </c>
      <c r="F509" s="62" t="s">
        <v>7458</v>
      </c>
      <c r="G509" s="62" t="s">
        <v>7459</v>
      </c>
      <c r="H509" s="200"/>
      <c r="I509" s="62" t="s">
        <v>8460</v>
      </c>
      <c r="J509" s="62" t="s">
        <v>8461</v>
      </c>
      <c r="K509" s="62" t="s">
        <v>7128</v>
      </c>
      <c r="L509" s="62" t="s">
        <v>1780</v>
      </c>
      <c r="M509" s="62" t="s">
        <v>7110</v>
      </c>
      <c r="N509" s="62" t="s">
        <v>8462</v>
      </c>
      <c r="O509" s="62" t="s">
        <v>8463</v>
      </c>
      <c r="P509" s="223" t="n">
        <v>41395</v>
      </c>
      <c r="Q509" s="223" t="n">
        <v>41579</v>
      </c>
      <c r="R509" s="62" t="n">
        <v>13</v>
      </c>
      <c r="S509" s="62" t="s">
        <v>7117</v>
      </c>
      <c r="T509" s="62" t="n">
        <v>393</v>
      </c>
      <c r="U509" s="62"/>
      <c r="V509" s="62"/>
      <c r="W509" s="62" t="s">
        <v>8447</v>
      </c>
      <c r="X509" s="200"/>
      <c r="Y509" s="200"/>
      <c r="Z509" s="200" t="n">
        <v>1</v>
      </c>
      <c r="AA509" s="202"/>
      <c r="AE509" s="94" t="e">
        <f aca="false" t="array" ref="AE509:AK509">_xlfn.torow(_xlfn.unique(_xlfn._xlws.filter(cat_table[Subsector],$E509=cat_table[Sector],"")))</f>
        <v>#NAME?</v>
      </c>
      <c r="AF509" s="94" t="e">
        <v>#NAME?</v>
      </c>
      <c r="AG509" s="94" t="e">
        <v>#NAME?</v>
      </c>
      <c r="AH509" s="94" t="e">
        <v>#NAME?</v>
      </c>
      <c r="AI509" s="94" t="e">
        <v>#NAME?</v>
      </c>
      <c r="AJ509" s="94" t="e">
        <v>#NAME?</v>
      </c>
      <c r="AK509" s="94" t="e">
        <v>#NAME?</v>
      </c>
      <c r="AO509" s="94" t="e">
        <f aca="false" t="array" ref="AO509:AR509">_xlfn.torow(_xlfn.unique(_xlfn._xlws.filter(cat_table[Sub-subsector],($E509=cat_table[Sector])*($F509=cat_table[Subsector]),"")))</f>
        <v>#NAME?</v>
      </c>
      <c r="AP509" s="94" t="e">
        <v>#NAME?</v>
      </c>
      <c r="AQ509" s="94" t="e">
        <v>#NAME?</v>
      </c>
      <c r="AR509" s="94" t="e">
        <v>#NAME?</v>
      </c>
    </row>
    <row r="510" customFormat="false" ht="45.75" hidden="false" customHeight="false" outlineLevel="0" collapsed="false">
      <c r="A510" s="20" t="s">
        <v>8464</v>
      </c>
      <c r="B510" s="20" t="str">
        <f aca="false">INDEX(Table2[], MATCH(L510, Location_ID!$D$2:$D$648, 0), 1)</f>
        <v>4c082d4b-baea-4b3d-92cf-eb2072ae73c6</v>
      </c>
      <c r="C510" s="62" t="s">
        <v>842</v>
      </c>
      <c r="D510" s="62" t="s">
        <v>354</v>
      </c>
      <c r="E510" s="62" t="s">
        <v>7134</v>
      </c>
      <c r="F510" s="62" t="s">
        <v>7135</v>
      </c>
      <c r="G510" s="62" t="s">
        <v>7591</v>
      </c>
      <c r="H510" s="200"/>
      <c r="I510" s="20" t="s">
        <v>8465</v>
      </c>
      <c r="J510" s="20" t="s">
        <v>8466</v>
      </c>
      <c r="K510" s="20" t="s">
        <v>7128</v>
      </c>
      <c r="L510" s="62" t="s">
        <v>1780</v>
      </c>
      <c r="M510" s="62" t="s">
        <v>7110</v>
      </c>
      <c r="N510" s="20" t="s">
        <v>8467</v>
      </c>
      <c r="O510" s="20" t="s">
        <v>8468</v>
      </c>
      <c r="P510" s="223" t="n">
        <v>41395</v>
      </c>
      <c r="Q510" s="223" t="n">
        <v>41730</v>
      </c>
      <c r="R510" s="20"/>
      <c r="S510" s="20" t="s">
        <v>7413</v>
      </c>
      <c r="T510" s="227" t="n">
        <v>7349</v>
      </c>
      <c r="U510" s="20"/>
      <c r="V510" s="20"/>
      <c r="W510" s="20" t="s">
        <v>8447</v>
      </c>
      <c r="X510" s="35"/>
      <c r="Y510" s="35"/>
      <c r="Z510" s="200" t="n">
        <v>1</v>
      </c>
      <c r="AA510" s="202"/>
      <c r="AE510" s="94" t="e">
        <f aca="false" t="array" ref="AE510:AK510">_xlfn.torow(_xlfn.unique(_xlfn._xlws.filter(cat_table[Subsector],$E510=cat_table[Sector],"")))</f>
        <v>#NAME?</v>
      </c>
      <c r="AF510" s="94" t="e">
        <v>#NAME?</v>
      </c>
      <c r="AG510" s="94" t="e">
        <v>#NAME?</v>
      </c>
      <c r="AH510" s="94" t="e">
        <v>#NAME?</v>
      </c>
      <c r="AI510" s="94" t="e">
        <v>#NAME?</v>
      </c>
      <c r="AJ510" s="94" t="e">
        <v>#NAME?</v>
      </c>
      <c r="AK510" s="94" t="e">
        <v>#NAME?</v>
      </c>
      <c r="AO510" s="94" t="e">
        <f aca="false" t="array" ref="AO510:AT510">_xlfn.torow(_xlfn.unique(_xlfn._xlws.filter(cat_table[Sub-subsector],($E510=cat_table[Sector])*($F510=cat_table[Subsector]),"")))</f>
        <v>#NAME?</v>
      </c>
      <c r="AP510" s="94" t="e">
        <v>#NAME?</v>
      </c>
      <c r="AQ510" s="94" t="e">
        <v>#NAME?</v>
      </c>
      <c r="AR510" s="94" t="e">
        <v>#NAME?</v>
      </c>
      <c r="AS510" s="94" t="e">
        <v>#NAME?</v>
      </c>
      <c r="AT510" s="94" t="e">
        <v>#NAME?</v>
      </c>
    </row>
    <row r="511" customFormat="false" ht="60.75" hidden="false" customHeight="false" outlineLevel="0" collapsed="false">
      <c r="A511" s="193" t="s">
        <v>8469</v>
      </c>
      <c r="B511" s="20" t="str">
        <f aca="false">INDEX(Table2[], MATCH(L511, Location_ID!$D$2:$D$648, 0), 1)</f>
        <v>4c082d4b-baea-4b3d-92cf-eb2072ae73c6</v>
      </c>
      <c r="C511" s="193" t="s">
        <v>828</v>
      </c>
      <c r="D511" s="193" t="s">
        <v>354</v>
      </c>
      <c r="E511" s="193" t="s">
        <v>7134</v>
      </c>
      <c r="F511" s="193" t="s">
        <v>7135</v>
      </c>
      <c r="G511" s="193" t="s">
        <v>7591</v>
      </c>
      <c r="H511" s="196"/>
      <c r="I511" s="193" t="s">
        <v>8470</v>
      </c>
      <c r="J511" s="193" t="s">
        <v>8471</v>
      </c>
      <c r="K511" s="193" t="s">
        <v>7128</v>
      </c>
      <c r="L511" s="193" t="s">
        <v>1780</v>
      </c>
      <c r="M511" s="193" t="s">
        <v>7127</v>
      </c>
      <c r="N511" s="193" t="s">
        <v>8472</v>
      </c>
      <c r="O511" s="193" t="s">
        <v>8473</v>
      </c>
      <c r="P511" s="193" t="n">
        <v>2014</v>
      </c>
      <c r="Q511" s="193" t="n">
        <v>2020</v>
      </c>
      <c r="R511" s="193" t="n">
        <v>240</v>
      </c>
      <c r="S511" s="193" t="s">
        <v>7112</v>
      </c>
      <c r="T511" s="193" t="n">
        <v>2.6</v>
      </c>
      <c r="U511" s="193" t="n">
        <v>1.6</v>
      </c>
      <c r="V511" s="193" t="n">
        <v>4</v>
      </c>
      <c r="W511" s="193" t="s">
        <v>7141</v>
      </c>
      <c r="X511" s="196"/>
      <c r="Y511" s="196"/>
      <c r="Z511" s="196" t="n">
        <v>1</v>
      </c>
      <c r="AA511" s="202"/>
      <c r="AE511" s="94" t="e">
        <f aca="false" t="array" ref="AE511:AK511">_xlfn.torow(_xlfn.unique(_xlfn._xlws.filter(cat_table[Subsector],$E511=cat_table[Sector],"")))</f>
        <v>#NAME?</v>
      </c>
      <c r="AF511" s="94" t="e">
        <v>#NAME?</v>
      </c>
      <c r="AG511" s="94" t="e">
        <v>#NAME?</v>
      </c>
      <c r="AH511" s="94" t="e">
        <v>#NAME?</v>
      </c>
      <c r="AI511" s="94" t="e">
        <v>#NAME?</v>
      </c>
      <c r="AJ511" s="94" t="e">
        <v>#NAME?</v>
      </c>
      <c r="AK511" s="94" t="e">
        <v>#NAME?</v>
      </c>
      <c r="AO511" s="94" t="e">
        <f aca="false" t="array" ref="AO511:AT511">_xlfn.torow(_xlfn.unique(_xlfn._xlws.filter(cat_table[Sub-subsector],($E511=cat_table[Sector])*($F511=cat_table[Subsector]),"")))</f>
        <v>#NAME?</v>
      </c>
      <c r="AP511" s="94" t="e">
        <v>#NAME?</v>
      </c>
      <c r="AQ511" s="94" t="e">
        <v>#NAME?</v>
      </c>
      <c r="AR511" s="94" t="e">
        <v>#NAME?</v>
      </c>
      <c r="AS511" s="94" t="e">
        <v>#NAME?</v>
      </c>
      <c r="AT511" s="94" t="e">
        <v>#NAME?</v>
      </c>
    </row>
    <row r="512" customFormat="false" ht="105.95" hidden="false" customHeight="false" outlineLevel="0" collapsed="false">
      <c r="A512" s="193" t="s">
        <v>8474</v>
      </c>
      <c r="B512" s="20" t="str">
        <f aca="false">INDEX(Table2[], MATCH(L512, Location_ID!$D$2:$D$648, 0), 1)</f>
        <v>4c082d4b-baea-4b3d-92cf-eb2072ae73c6</v>
      </c>
      <c r="C512" s="193" t="s">
        <v>828</v>
      </c>
      <c r="D512" s="193" t="s">
        <v>354</v>
      </c>
      <c r="E512" s="193" t="s">
        <v>7134</v>
      </c>
      <c r="F512" s="193" t="s">
        <v>7135</v>
      </c>
      <c r="G512" s="193" t="s">
        <v>7591</v>
      </c>
      <c r="H512" s="196"/>
      <c r="I512" s="193" t="s">
        <v>8475</v>
      </c>
      <c r="J512" s="193" t="s">
        <v>8476</v>
      </c>
      <c r="K512" s="193" t="s">
        <v>7128</v>
      </c>
      <c r="L512" s="193" t="s">
        <v>1780</v>
      </c>
      <c r="M512" s="193" t="s">
        <v>7127</v>
      </c>
      <c r="N512" s="193" t="s">
        <v>8472</v>
      </c>
      <c r="O512" s="193" t="s">
        <v>8475</v>
      </c>
      <c r="P512" s="219" t="n">
        <v>43466</v>
      </c>
      <c r="Q512" s="219" t="n">
        <v>43830</v>
      </c>
      <c r="R512" s="193"/>
      <c r="S512" s="193" t="s">
        <v>7117</v>
      </c>
      <c r="T512" s="193" t="n">
        <v>4</v>
      </c>
      <c r="U512" s="193" t="n">
        <v>3</v>
      </c>
      <c r="V512" s="193" t="n">
        <v>6</v>
      </c>
      <c r="W512" s="193" t="s">
        <v>7502</v>
      </c>
      <c r="X512" s="196"/>
      <c r="Y512" s="196"/>
      <c r="Z512" s="196" t="n">
        <v>0</v>
      </c>
      <c r="AA512" s="202"/>
      <c r="AE512" s="94" t="e">
        <f aca="false" t="array" ref="AE512:AK512">_xlfn.torow(_xlfn.unique(_xlfn._xlws.filter(cat_table[Subsector],$E512=cat_table[Sector],"")))</f>
        <v>#NAME?</v>
      </c>
      <c r="AF512" s="94" t="e">
        <v>#NAME?</v>
      </c>
      <c r="AG512" s="94" t="e">
        <v>#NAME?</v>
      </c>
      <c r="AH512" s="94" t="e">
        <v>#NAME?</v>
      </c>
      <c r="AI512" s="94" t="e">
        <v>#NAME?</v>
      </c>
      <c r="AJ512" s="94" t="e">
        <v>#NAME?</v>
      </c>
      <c r="AK512" s="94" t="e">
        <v>#NAME?</v>
      </c>
      <c r="AO512" s="94" t="e">
        <f aca="false" t="array" ref="AO512:AT512">_xlfn.torow(_xlfn.unique(_xlfn._xlws.filter(cat_table[Sub-subsector],($E512=cat_table[Sector])*($F512=cat_table[Subsector]),"")))</f>
        <v>#NAME?</v>
      </c>
      <c r="AP512" s="94" t="e">
        <v>#NAME?</v>
      </c>
      <c r="AQ512" s="94" t="e">
        <v>#NAME?</v>
      </c>
      <c r="AR512" s="94" t="e">
        <v>#NAME?</v>
      </c>
      <c r="AS512" s="94" t="e">
        <v>#NAME?</v>
      </c>
      <c r="AT512" s="94" t="e">
        <v>#NAME?</v>
      </c>
    </row>
    <row r="513" customFormat="false" ht="76.1" hidden="false" customHeight="false" outlineLevel="0" collapsed="false">
      <c r="A513" s="193" t="s">
        <v>8477</v>
      </c>
      <c r="B513" s="20" t="str">
        <f aca="false">INDEX(Table2[], MATCH(L513, Location_ID!$D$2:$D$648, 0), 1)</f>
        <v>4c082d4b-baea-4b3d-92cf-eb2072ae73c6</v>
      </c>
      <c r="C513" s="193" t="s">
        <v>828</v>
      </c>
      <c r="D513" s="193" t="s">
        <v>354</v>
      </c>
      <c r="E513" s="193" t="s">
        <v>7134</v>
      </c>
      <c r="F513" s="193" t="s">
        <v>7135</v>
      </c>
      <c r="G513" s="193" t="s">
        <v>7591</v>
      </c>
      <c r="H513" s="196"/>
      <c r="I513" s="193" t="s">
        <v>8478</v>
      </c>
      <c r="J513" s="193" t="s">
        <v>8479</v>
      </c>
      <c r="K513" s="193" t="s">
        <v>7128</v>
      </c>
      <c r="L513" s="193" t="s">
        <v>1780</v>
      </c>
      <c r="M513" s="193" t="s">
        <v>7127</v>
      </c>
      <c r="N513" s="193" t="s">
        <v>8472</v>
      </c>
      <c r="O513" s="193" t="s">
        <v>8480</v>
      </c>
      <c r="P513" s="219" t="n">
        <v>43466</v>
      </c>
      <c r="Q513" s="219" t="n">
        <v>43830</v>
      </c>
      <c r="R513" s="193"/>
      <c r="S513" s="193" t="s">
        <v>7117</v>
      </c>
      <c r="T513" s="193" t="n">
        <v>7.6</v>
      </c>
      <c r="U513" s="193"/>
      <c r="V513" s="193"/>
      <c r="W513" s="193" t="s">
        <v>7502</v>
      </c>
      <c r="X513" s="196"/>
      <c r="Y513" s="196"/>
      <c r="Z513" s="196" t="n">
        <v>0</v>
      </c>
      <c r="AA513" s="202"/>
      <c r="AE513" s="94" t="e">
        <f aca="false" t="array" ref="AE513:AK513">_xlfn.torow(_xlfn.unique(_xlfn._xlws.filter(cat_table[Subsector],$E513=cat_table[Sector],"")))</f>
        <v>#NAME?</v>
      </c>
      <c r="AF513" s="94" t="e">
        <v>#NAME?</v>
      </c>
      <c r="AG513" s="94" t="e">
        <v>#NAME?</v>
      </c>
      <c r="AH513" s="94" t="e">
        <v>#NAME?</v>
      </c>
      <c r="AI513" s="94" t="e">
        <v>#NAME?</v>
      </c>
      <c r="AJ513" s="94" t="e">
        <v>#NAME?</v>
      </c>
      <c r="AK513" s="94" t="e">
        <v>#NAME?</v>
      </c>
      <c r="AO513" s="94" t="e">
        <f aca="false" t="array" ref="AO513:AT513">_xlfn.torow(_xlfn.unique(_xlfn._xlws.filter(cat_table[Sub-subsector],($E513=cat_table[Sector])*($F513=cat_table[Subsector]),"")))</f>
        <v>#NAME?</v>
      </c>
      <c r="AP513" s="94" t="e">
        <v>#NAME?</v>
      </c>
      <c r="AQ513" s="94" t="e">
        <v>#NAME?</v>
      </c>
      <c r="AR513" s="94" t="e">
        <v>#NAME?</v>
      </c>
      <c r="AS513" s="94" t="e">
        <v>#NAME?</v>
      </c>
      <c r="AT513" s="94" t="e">
        <v>#NAME?</v>
      </c>
    </row>
    <row r="514" customFormat="false" ht="76.1" hidden="false" customHeight="false" outlineLevel="0" collapsed="false">
      <c r="A514" s="222" t="s">
        <v>8481</v>
      </c>
      <c r="B514" s="20" t="str">
        <f aca="false">INDEX(Table2[], MATCH(L514, Location_ID!$D$2:$D$648, 0), 1)</f>
        <v>71ec89bd-c1f6-4f87-a871-1521153da716</v>
      </c>
      <c r="C514" s="193" t="s">
        <v>828</v>
      </c>
      <c r="D514" s="193" t="s">
        <v>354</v>
      </c>
      <c r="E514" s="193" t="s">
        <v>7134</v>
      </c>
      <c r="F514" s="193" t="s">
        <v>7135</v>
      </c>
      <c r="G514" s="193" t="s">
        <v>7591</v>
      </c>
      <c r="H514" s="196"/>
      <c r="I514" s="193" t="s">
        <v>8478</v>
      </c>
      <c r="J514" s="193" t="s">
        <v>8479</v>
      </c>
      <c r="K514" s="193" t="s">
        <v>7124</v>
      </c>
      <c r="L514" s="193" t="s">
        <v>1900</v>
      </c>
      <c r="M514" s="193" t="s">
        <v>7127</v>
      </c>
      <c r="N514" s="193" t="s">
        <v>8472</v>
      </c>
      <c r="O514" s="193" t="s">
        <v>8480</v>
      </c>
      <c r="P514" s="219" t="n">
        <v>43466</v>
      </c>
      <c r="Q514" s="219" t="n">
        <v>43830</v>
      </c>
      <c r="R514" s="193"/>
      <c r="S514" s="193" t="s">
        <v>7413</v>
      </c>
      <c r="T514" s="193" t="n">
        <v>1.2</v>
      </c>
      <c r="U514" s="193" t="n">
        <v>0.8</v>
      </c>
      <c r="V514" s="193" t="n">
        <v>1.9</v>
      </c>
      <c r="W514" s="193" t="s">
        <v>7502</v>
      </c>
      <c r="X514" s="196"/>
      <c r="Y514" s="196"/>
      <c r="Z514" s="196" t="n">
        <v>1</v>
      </c>
      <c r="AA514" s="202"/>
      <c r="AE514" s="94" t="e">
        <f aca="false" t="array" ref="AE514:AK514">_xlfn.torow(_xlfn.unique(_xlfn._xlws.filter(cat_table[Subsector],$E514=cat_table[Sector],"")))</f>
        <v>#NAME?</v>
      </c>
      <c r="AF514" s="94" t="e">
        <v>#NAME?</v>
      </c>
      <c r="AG514" s="94" t="e">
        <v>#NAME?</v>
      </c>
      <c r="AH514" s="94" t="e">
        <v>#NAME?</v>
      </c>
      <c r="AI514" s="94" t="e">
        <v>#NAME?</v>
      </c>
      <c r="AJ514" s="94" t="e">
        <v>#NAME?</v>
      </c>
      <c r="AK514" s="94" t="e">
        <v>#NAME?</v>
      </c>
      <c r="AO514" s="94" t="e">
        <f aca="false" t="array" ref="AO514:AT514">_xlfn.torow(_xlfn.unique(_xlfn._xlws.filter(cat_table[Sub-subsector],($E514=cat_table[Sector])*($F514=cat_table[Subsector]),"")))</f>
        <v>#NAME?</v>
      </c>
      <c r="AP514" s="94" t="e">
        <v>#NAME?</v>
      </c>
      <c r="AQ514" s="94" t="e">
        <v>#NAME?</v>
      </c>
      <c r="AR514" s="94" t="e">
        <v>#NAME?</v>
      </c>
      <c r="AS514" s="94" t="e">
        <v>#NAME?</v>
      </c>
      <c r="AT514" s="94" t="e">
        <v>#NAME?</v>
      </c>
    </row>
    <row r="515" customFormat="false" ht="91" hidden="false" customHeight="false" outlineLevel="0" collapsed="false">
      <c r="A515" s="62" t="s">
        <v>8482</v>
      </c>
      <c r="B515" s="20" t="str">
        <f aca="false">INDEX(Table2[], MATCH(L515, Location_ID!$D$2:$D$648, 0), 1)</f>
        <v>4c082d4b-baea-4b3d-92cf-eb2072ae73c6</v>
      </c>
      <c r="C515" s="62" t="s">
        <v>810</v>
      </c>
      <c r="D515" s="62" t="s">
        <v>354</v>
      </c>
      <c r="E515" s="62" t="s">
        <v>7134</v>
      </c>
      <c r="F515" s="62" t="s">
        <v>7135</v>
      </c>
      <c r="G515" s="62"/>
      <c r="H515" s="200"/>
      <c r="I515" s="62" t="s">
        <v>8483</v>
      </c>
      <c r="J515" s="62" t="s">
        <v>8484</v>
      </c>
      <c r="K515" s="62" t="s">
        <v>7120</v>
      </c>
      <c r="L515" s="62" t="s">
        <v>1780</v>
      </c>
      <c r="M515" s="62" t="s">
        <v>7127</v>
      </c>
      <c r="N515" s="62" t="s">
        <v>8485</v>
      </c>
      <c r="O515" s="62" t="s">
        <v>8486</v>
      </c>
      <c r="P515" s="223" t="n">
        <v>41426</v>
      </c>
      <c r="Q515" s="223" t="n">
        <v>41608</v>
      </c>
      <c r="R515" s="62" t="n">
        <v>1</v>
      </c>
      <c r="S515" s="62" t="s">
        <v>7112</v>
      </c>
      <c r="T515" s="62" t="n">
        <v>318.12</v>
      </c>
      <c r="U515" s="62" t="n">
        <v>161.73</v>
      </c>
      <c r="V515" s="62" t="n">
        <v>474.51</v>
      </c>
      <c r="W515" s="62" t="s">
        <v>8487</v>
      </c>
      <c r="X515" s="200"/>
      <c r="Y515" s="200"/>
      <c r="Z515" s="200" t="n">
        <v>0</v>
      </c>
      <c r="AA515" s="202"/>
      <c r="AE515" s="94" t="e">
        <f aca="false" t="array" ref="AE515:AK515">_xlfn.torow(_xlfn.unique(_xlfn._xlws.filter(cat_table[Subsector],$E515=cat_table[Sector],"")))</f>
        <v>#NAME?</v>
      </c>
      <c r="AF515" s="94" t="e">
        <v>#NAME?</v>
      </c>
      <c r="AG515" s="94" t="e">
        <v>#NAME?</v>
      </c>
      <c r="AH515" s="94" t="e">
        <v>#NAME?</v>
      </c>
      <c r="AI515" s="94" t="e">
        <v>#NAME?</v>
      </c>
      <c r="AJ515" s="94" t="e">
        <v>#NAME?</v>
      </c>
      <c r="AK515" s="94" t="e">
        <v>#NAME?</v>
      </c>
      <c r="AO515" s="94" t="e">
        <f aca="false" t="array" ref="AO515:AT515">_xlfn.torow(_xlfn.unique(_xlfn._xlws.filter(cat_table[Sub-subsector],($E515=cat_table[Sector])*($F515=cat_table[Subsector]),"")))</f>
        <v>#NAME?</v>
      </c>
      <c r="AP515" s="94" t="e">
        <v>#NAME?</v>
      </c>
      <c r="AQ515" s="94" t="e">
        <v>#NAME?</v>
      </c>
      <c r="AR515" s="94" t="e">
        <v>#NAME?</v>
      </c>
      <c r="AS515" s="94" t="e">
        <v>#NAME?</v>
      </c>
      <c r="AT515" s="94" t="e">
        <v>#NAME?</v>
      </c>
    </row>
    <row r="516" customFormat="false" ht="91" hidden="false" customHeight="false" outlineLevel="0" collapsed="false">
      <c r="A516" s="62" t="s">
        <v>8488</v>
      </c>
      <c r="B516" s="20" t="str">
        <f aca="false">INDEX(Table2[], MATCH(L516, Location_ID!$D$2:$D$648, 0), 1)</f>
        <v>4c082d4b-baea-4b3d-92cf-eb2072ae73c6</v>
      </c>
      <c r="C516" s="62" t="s">
        <v>810</v>
      </c>
      <c r="D516" s="62" t="s">
        <v>354</v>
      </c>
      <c r="E516" s="62" t="s">
        <v>7134</v>
      </c>
      <c r="F516" s="62" t="s">
        <v>7135</v>
      </c>
      <c r="G516" s="62"/>
      <c r="H516" s="200"/>
      <c r="I516" s="62" t="s">
        <v>8483</v>
      </c>
      <c r="J516" s="62" t="s">
        <v>8489</v>
      </c>
      <c r="K516" s="62" t="s">
        <v>7120</v>
      </c>
      <c r="L516" s="62" t="s">
        <v>1780</v>
      </c>
      <c r="M516" s="62" t="s">
        <v>7127</v>
      </c>
      <c r="N516" s="62" t="s">
        <v>8490</v>
      </c>
      <c r="O516" s="62" t="s">
        <v>8486</v>
      </c>
      <c r="P516" s="223" t="n">
        <v>41426</v>
      </c>
      <c r="Q516" s="223" t="n">
        <v>41608</v>
      </c>
      <c r="R516" s="62" t="n">
        <v>1</v>
      </c>
      <c r="S516" s="62" t="s">
        <v>7117</v>
      </c>
      <c r="T516" s="62" t="n">
        <v>3.98</v>
      </c>
      <c r="U516" s="62"/>
      <c r="V516" s="62"/>
      <c r="W516" s="62" t="s">
        <v>8487</v>
      </c>
      <c r="X516" s="200"/>
      <c r="Y516" s="200"/>
      <c r="Z516" s="200" t="n">
        <v>0</v>
      </c>
      <c r="AA516" s="202"/>
      <c r="AE516" s="94" t="e">
        <f aca="false" t="array" ref="AE516:AK516">_xlfn.torow(_xlfn.unique(_xlfn._xlws.filter(cat_table[Subsector],$E516=cat_table[Sector],"")))</f>
        <v>#NAME?</v>
      </c>
      <c r="AF516" s="94" t="e">
        <v>#NAME?</v>
      </c>
      <c r="AG516" s="94" t="e">
        <v>#NAME?</v>
      </c>
      <c r="AH516" s="94" t="e">
        <v>#NAME?</v>
      </c>
      <c r="AI516" s="94" t="e">
        <v>#NAME?</v>
      </c>
      <c r="AJ516" s="94" t="e">
        <v>#NAME?</v>
      </c>
      <c r="AK516" s="94" t="e">
        <v>#NAME?</v>
      </c>
      <c r="AO516" s="94" t="e">
        <f aca="false" t="array" ref="AO516:AT516">_xlfn.torow(_xlfn.unique(_xlfn._xlws.filter(cat_table[Sub-subsector],($E516=cat_table[Sector])*($F516=cat_table[Subsector]),"")))</f>
        <v>#NAME?</v>
      </c>
      <c r="AP516" s="94" t="e">
        <v>#NAME?</v>
      </c>
      <c r="AQ516" s="94" t="e">
        <v>#NAME?</v>
      </c>
      <c r="AR516" s="94" t="e">
        <v>#NAME?</v>
      </c>
      <c r="AS516" s="94" t="e">
        <v>#NAME?</v>
      </c>
      <c r="AT516" s="94" t="e">
        <v>#NAME?</v>
      </c>
    </row>
    <row r="517" customFormat="false" ht="91" hidden="false" customHeight="false" outlineLevel="0" collapsed="false">
      <c r="A517" s="62" t="s">
        <v>8491</v>
      </c>
      <c r="B517" s="20" t="str">
        <f aca="false">INDEX(Table2[], MATCH(L517, Location_ID!$D$2:$D$648, 0), 1)</f>
        <v>4c082d4b-baea-4b3d-92cf-eb2072ae73c6</v>
      </c>
      <c r="C517" s="62" t="s">
        <v>810</v>
      </c>
      <c r="D517" s="62" t="s">
        <v>354</v>
      </c>
      <c r="E517" s="62" t="s">
        <v>7134</v>
      </c>
      <c r="F517" s="62" t="s">
        <v>7135</v>
      </c>
      <c r="G517" s="62"/>
      <c r="H517" s="200"/>
      <c r="I517" s="62" t="s">
        <v>8483</v>
      </c>
      <c r="J517" s="62" t="s">
        <v>8492</v>
      </c>
      <c r="K517" s="62" t="s">
        <v>7120</v>
      </c>
      <c r="L517" s="62" t="s">
        <v>1780</v>
      </c>
      <c r="M517" s="62" t="s">
        <v>7127</v>
      </c>
      <c r="N517" s="62" t="s">
        <v>8485</v>
      </c>
      <c r="O517" s="62" t="s">
        <v>8493</v>
      </c>
      <c r="P517" s="223" t="n">
        <v>41426</v>
      </c>
      <c r="Q517" s="223" t="n">
        <v>41608</v>
      </c>
      <c r="R517" s="62" t="n">
        <v>1</v>
      </c>
      <c r="S517" s="62" t="s">
        <v>7112</v>
      </c>
      <c r="T517" s="62" t="n">
        <v>875.93</v>
      </c>
      <c r="U517" s="62" t="n">
        <v>756.58</v>
      </c>
      <c r="V517" s="62" t="n">
        <v>995.28</v>
      </c>
      <c r="W517" s="62" t="s">
        <v>8487</v>
      </c>
      <c r="X517" s="200"/>
      <c r="Y517" s="200"/>
      <c r="Z517" s="200" t="n">
        <v>0</v>
      </c>
      <c r="AA517" s="202"/>
      <c r="AE517" s="94" t="e">
        <f aca="false" t="array" ref="AE517:AK517">_xlfn.torow(_xlfn.unique(_xlfn._xlws.filter(cat_table[Subsector],$E517=cat_table[Sector],"")))</f>
        <v>#NAME?</v>
      </c>
      <c r="AF517" s="94" t="e">
        <v>#NAME?</v>
      </c>
      <c r="AG517" s="94" t="e">
        <v>#NAME?</v>
      </c>
      <c r="AH517" s="94" t="e">
        <v>#NAME?</v>
      </c>
      <c r="AI517" s="94" t="e">
        <v>#NAME?</v>
      </c>
      <c r="AJ517" s="94" t="e">
        <v>#NAME?</v>
      </c>
      <c r="AK517" s="94" t="e">
        <v>#NAME?</v>
      </c>
      <c r="AO517" s="94" t="e">
        <f aca="false" t="array" ref="AO517:AT517">_xlfn.torow(_xlfn.unique(_xlfn._xlws.filter(cat_table[Sub-subsector],($E517=cat_table[Sector])*($F517=cat_table[Subsector]),"")))</f>
        <v>#NAME?</v>
      </c>
      <c r="AP517" s="94" t="e">
        <v>#NAME?</v>
      </c>
      <c r="AQ517" s="94" t="e">
        <v>#NAME?</v>
      </c>
      <c r="AR517" s="94" t="e">
        <v>#NAME?</v>
      </c>
      <c r="AS517" s="94" t="e">
        <v>#NAME?</v>
      </c>
      <c r="AT517" s="94" t="e">
        <v>#NAME?</v>
      </c>
    </row>
    <row r="518" customFormat="false" ht="91" hidden="false" customHeight="false" outlineLevel="0" collapsed="false">
      <c r="A518" s="62" t="s">
        <v>8494</v>
      </c>
      <c r="B518" s="20" t="str">
        <f aca="false">INDEX(Table2[], MATCH(L518, Location_ID!$D$2:$D$648, 0), 1)</f>
        <v>4c082d4b-baea-4b3d-92cf-eb2072ae73c6</v>
      </c>
      <c r="C518" s="62" t="s">
        <v>810</v>
      </c>
      <c r="D518" s="62" t="s">
        <v>354</v>
      </c>
      <c r="E518" s="62" t="s">
        <v>7134</v>
      </c>
      <c r="F518" s="62" t="s">
        <v>7135</v>
      </c>
      <c r="G518" s="62"/>
      <c r="H518" s="200"/>
      <c r="I518" s="62" t="s">
        <v>8483</v>
      </c>
      <c r="J518" s="62" t="s">
        <v>8495</v>
      </c>
      <c r="K518" s="62" t="s">
        <v>7120</v>
      </c>
      <c r="L518" s="62" t="s">
        <v>1780</v>
      </c>
      <c r="M518" s="62" t="s">
        <v>7127</v>
      </c>
      <c r="N518" s="62" t="s">
        <v>8490</v>
      </c>
      <c r="O518" s="62" t="s">
        <v>8493</v>
      </c>
      <c r="P518" s="223" t="n">
        <v>41426</v>
      </c>
      <c r="Q518" s="223" t="n">
        <v>41608</v>
      </c>
      <c r="R518" s="62" t="n">
        <v>1</v>
      </c>
      <c r="S518" s="62" t="s">
        <v>7117</v>
      </c>
      <c r="T518" s="62" t="n">
        <v>14.61</v>
      </c>
      <c r="U518" s="62"/>
      <c r="V518" s="62"/>
      <c r="W518" s="62" t="s">
        <v>8487</v>
      </c>
      <c r="X518" s="200"/>
      <c r="Y518" s="200"/>
      <c r="Z518" s="200" t="n">
        <v>0</v>
      </c>
      <c r="AA518" s="202"/>
      <c r="AE518" s="94" t="e">
        <f aca="false" t="array" ref="AE518:AK518">_xlfn.torow(_xlfn.unique(_xlfn._xlws.filter(cat_table[Subsector],$E518=cat_table[Sector],"")))</f>
        <v>#NAME?</v>
      </c>
      <c r="AF518" s="94" t="e">
        <v>#NAME?</v>
      </c>
      <c r="AG518" s="94" t="e">
        <v>#NAME?</v>
      </c>
      <c r="AH518" s="94" t="e">
        <v>#NAME?</v>
      </c>
      <c r="AI518" s="94" t="e">
        <v>#NAME?</v>
      </c>
      <c r="AJ518" s="94" t="e">
        <v>#NAME?</v>
      </c>
      <c r="AK518" s="94" t="e">
        <v>#NAME?</v>
      </c>
      <c r="AO518" s="94" t="e">
        <f aca="false" t="array" ref="AO518:AT518">_xlfn.torow(_xlfn.unique(_xlfn._xlws.filter(cat_table[Sub-subsector],($E518=cat_table[Sector])*($F518=cat_table[Subsector]),"")))</f>
        <v>#NAME?</v>
      </c>
      <c r="AP518" s="94" t="e">
        <v>#NAME?</v>
      </c>
      <c r="AQ518" s="94" t="e">
        <v>#NAME?</v>
      </c>
      <c r="AR518" s="94" t="e">
        <v>#NAME?</v>
      </c>
      <c r="AS518" s="94" t="e">
        <v>#NAME?</v>
      </c>
      <c r="AT518" s="94" t="e">
        <v>#NAME?</v>
      </c>
    </row>
    <row r="519" customFormat="false" ht="91" hidden="false" customHeight="false" outlineLevel="0" collapsed="false">
      <c r="A519" s="62" t="s">
        <v>8496</v>
      </c>
      <c r="B519" s="20" t="str">
        <f aca="false">INDEX(Table2[], MATCH(L519, Location_ID!$D$2:$D$648, 0), 1)</f>
        <v>4c082d4b-baea-4b3d-92cf-eb2072ae73c6</v>
      </c>
      <c r="C519" s="62" t="s">
        <v>810</v>
      </c>
      <c r="D519" s="62" t="s">
        <v>354</v>
      </c>
      <c r="E519" s="62" t="s">
        <v>7134</v>
      </c>
      <c r="F519" s="62" t="s">
        <v>7135</v>
      </c>
      <c r="G519" s="62"/>
      <c r="H519" s="200"/>
      <c r="I519" s="62" t="s">
        <v>8483</v>
      </c>
      <c r="J519" s="62" t="s">
        <v>8497</v>
      </c>
      <c r="K519" s="62" t="s">
        <v>7120</v>
      </c>
      <c r="L519" s="62" t="s">
        <v>1780</v>
      </c>
      <c r="M519" s="62" t="s">
        <v>7127</v>
      </c>
      <c r="N519" s="62" t="s">
        <v>8485</v>
      </c>
      <c r="O519" s="62" t="s">
        <v>8498</v>
      </c>
      <c r="P519" s="223" t="n">
        <v>41426</v>
      </c>
      <c r="Q519" s="223" t="n">
        <v>41608</v>
      </c>
      <c r="R519" s="62" t="n">
        <v>1</v>
      </c>
      <c r="S519" s="62" t="s">
        <v>7112</v>
      </c>
      <c r="T519" s="62" t="n">
        <v>114.58</v>
      </c>
      <c r="U519" s="62" t="n">
        <v>101.22</v>
      </c>
      <c r="V519" s="62" t="n">
        <v>127.94</v>
      </c>
      <c r="W519" s="62" t="s">
        <v>8487</v>
      </c>
      <c r="X519" s="200"/>
      <c r="Y519" s="200"/>
      <c r="Z519" s="200" t="n">
        <v>0</v>
      </c>
      <c r="AA519" s="202"/>
      <c r="AE519" s="94" t="e">
        <f aca="false" t="array" ref="AE519:AK519">_xlfn.torow(_xlfn.unique(_xlfn._xlws.filter(cat_table[Subsector],$E519=cat_table[Sector],"")))</f>
        <v>#NAME?</v>
      </c>
      <c r="AF519" s="94" t="e">
        <v>#NAME?</v>
      </c>
      <c r="AG519" s="94" t="e">
        <v>#NAME?</v>
      </c>
      <c r="AH519" s="94" t="e">
        <v>#NAME?</v>
      </c>
      <c r="AI519" s="94" t="e">
        <v>#NAME?</v>
      </c>
      <c r="AJ519" s="94" t="e">
        <v>#NAME?</v>
      </c>
      <c r="AK519" s="94" t="e">
        <v>#NAME?</v>
      </c>
      <c r="AO519" s="94" t="e">
        <f aca="false" t="array" ref="AO519:AT519">_xlfn.torow(_xlfn.unique(_xlfn._xlws.filter(cat_table[Sub-subsector],($E519=cat_table[Sector])*($F519=cat_table[Subsector]),"")))</f>
        <v>#NAME?</v>
      </c>
      <c r="AP519" s="94" t="e">
        <v>#NAME?</v>
      </c>
      <c r="AQ519" s="94" t="e">
        <v>#NAME?</v>
      </c>
      <c r="AR519" s="94" t="e">
        <v>#NAME?</v>
      </c>
      <c r="AS519" s="94" t="e">
        <v>#NAME?</v>
      </c>
      <c r="AT519" s="94" t="e">
        <v>#NAME?</v>
      </c>
    </row>
    <row r="520" customFormat="false" ht="91" hidden="false" customHeight="false" outlineLevel="0" collapsed="false">
      <c r="A520" s="62" t="s">
        <v>8499</v>
      </c>
      <c r="B520" s="20" t="str">
        <f aca="false">INDEX(Table2[], MATCH(L520, Location_ID!$D$2:$D$648, 0), 1)</f>
        <v>4c082d4b-baea-4b3d-92cf-eb2072ae73c6</v>
      </c>
      <c r="C520" s="62" t="s">
        <v>810</v>
      </c>
      <c r="D520" s="62" t="s">
        <v>354</v>
      </c>
      <c r="E520" s="62" t="s">
        <v>7134</v>
      </c>
      <c r="F520" s="62" t="s">
        <v>7135</v>
      </c>
      <c r="G520" s="62"/>
      <c r="H520" s="200"/>
      <c r="I520" s="62" t="s">
        <v>8483</v>
      </c>
      <c r="J520" s="62" t="s">
        <v>8500</v>
      </c>
      <c r="K520" s="62" t="s">
        <v>7120</v>
      </c>
      <c r="L520" s="62" t="s">
        <v>1780</v>
      </c>
      <c r="M520" s="62" t="s">
        <v>7127</v>
      </c>
      <c r="N520" s="62" t="s">
        <v>8490</v>
      </c>
      <c r="O520" s="62" t="s">
        <v>8498</v>
      </c>
      <c r="P520" s="223" t="n">
        <v>41426</v>
      </c>
      <c r="Q520" s="223" t="n">
        <v>41608</v>
      </c>
      <c r="R520" s="62" t="n">
        <v>1</v>
      </c>
      <c r="S520" s="62" t="s">
        <v>7117</v>
      </c>
      <c r="T520" s="62" t="n">
        <v>166.1</v>
      </c>
      <c r="U520" s="62"/>
      <c r="V520" s="62"/>
      <c r="W520" s="62" t="s">
        <v>8487</v>
      </c>
      <c r="X520" s="200"/>
      <c r="Y520" s="200"/>
      <c r="Z520" s="200" t="n">
        <v>0</v>
      </c>
      <c r="AA520" s="202"/>
      <c r="AE520" s="94" t="e">
        <f aca="false" t="array" ref="AE520:AK520">_xlfn.torow(_xlfn.unique(_xlfn._xlws.filter(cat_table[Subsector],$E520=cat_table[Sector],"")))</f>
        <v>#NAME?</v>
      </c>
      <c r="AF520" s="94" t="e">
        <v>#NAME?</v>
      </c>
      <c r="AG520" s="94" t="e">
        <v>#NAME?</v>
      </c>
      <c r="AH520" s="94" t="e">
        <v>#NAME?</v>
      </c>
      <c r="AI520" s="94" t="e">
        <v>#NAME?</v>
      </c>
      <c r="AJ520" s="94" t="e">
        <v>#NAME?</v>
      </c>
      <c r="AK520" s="94" t="e">
        <v>#NAME?</v>
      </c>
      <c r="AO520" s="94" t="e">
        <f aca="false" t="array" ref="AO520:AT520">_xlfn.torow(_xlfn.unique(_xlfn._xlws.filter(cat_table[Sub-subsector],($E520=cat_table[Sector])*($F520=cat_table[Subsector]),"")))</f>
        <v>#NAME?</v>
      </c>
      <c r="AP520" s="94" t="e">
        <v>#NAME?</v>
      </c>
      <c r="AQ520" s="94" t="e">
        <v>#NAME?</v>
      </c>
      <c r="AR520" s="94" t="e">
        <v>#NAME?</v>
      </c>
      <c r="AS520" s="94" t="e">
        <v>#NAME?</v>
      </c>
      <c r="AT520" s="94" t="e">
        <v>#NAME?</v>
      </c>
    </row>
    <row r="521" customFormat="false" ht="91" hidden="false" customHeight="false" outlineLevel="0" collapsed="false">
      <c r="A521" s="62" t="s">
        <v>8501</v>
      </c>
      <c r="B521" s="20" t="str">
        <f aca="false">INDEX(Table2[], MATCH(L521, Location_ID!$D$2:$D$648, 0), 1)</f>
        <v>4c082d4b-baea-4b3d-92cf-eb2072ae73c6</v>
      </c>
      <c r="C521" s="62" t="s">
        <v>810</v>
      </c>
      <c r="D521" s="62" t="s">
        <v>354</v>
      </c>
      <c r="E521" s="62" t="s">
        <v>7134</v>
      </c>
      <c r="F521" s="62" t="s">
        <v>7135</v>
      </c>
      <c r="G521" s="62"/>
      <c r="H521" s="200"/>
      <c r="I521" s="62" t="s">
        <v>8483</v>
      </c>
      <c r="J521" s="62" t="s">
        <v>8502</v>
      </c>
      <c r="K521" s="62" t="s">
        <v>7120</v>
      </c>
      <c r="L521" s="62" t="s">
        <v>1780</v>
      </c>
      <c r="M521" s="62" t="s">
        <v>7127</v>
      </c>
      <c r="N521" s="62" t="s">
        <v>8485</v>
      </c>
      <c r="O521" s="62" t="s">
        <v>8503</v>
      </c>
      <c r="P521" s="223" t="n">
        <v>41426</v>
      </c>
      <c r="Q521" s="223" t="n">
        <v>41608</v>
      </c>
      <c r="R521" s="62" t="n">
        <v>1</v>
      </c>
      <c r="S521" s="62" t="s">
        <v>7112</v>
      </c>
      <c r="T521" s="62" t="n">
        <v>8.61</v>
      </c>
      <c r="U521" s="62" t="n">
        <v>7.72</v>
      </c>
      <c r="V521" s="62" t="n">
        <v>9.5</v>
      </c>
      <c r="W521" s="62" t="s">
        <v>8487</v>
      </c>
      <c r="X521" s="200"/>
      <c r="Y521" s="200"/>
      <c r="Z521" s="200" t="n">
        <v>0</v>
      </c>
      <c r="AA521" s="202"/>
      <c r="AE521" s="94" t="e">
        <f aca="false" t="array" ref="AE521:AK521">_xlfn.torow(_xlfn.unique(_xlfn._xlws.filter(cat_table[Subsector],$E521=cat_table[Sector],"")))</f>
        <v>#NAME?</v>
      </c>
      <c r="AF521" s="94" t="e">
        <v>#NAME?</v>
      </c>
      <c r="AG521" s="94" t="e">
        <v>#NAME?</v>
      </c>
      <c r="AH521" s="94" t="e">
        <v>#NAME?</v>
      </c>
      <c r="AI521" s="94" t="e">
        <v>#NAME?</v>
      </c>
      <c r="AJ521" s="94" t="e">
        <v>#NAME?</v>
      </c>
      <c r="AK521" s="94" t="e">
        <v>#NAME?</v>
      </c>
      <c r="AO521" s="94" t="e">
        <f aca="false" t="array" ref="AO521:AT521">_xlfn.torow(_xlfn.unique(_xlfn._xlws.filter(cat_table[Sub-subsector],($E521=cat_table[Sector])*($F521=cat_table[Subsector]),"")))</f>
        <v>#NAME?</v>
      </c>
      <c r="AP521" s="94" t="e">
        <v>#NAME?</v>
      </c>
      <c r="AQ521" s="94" t="e">
        <v>#NAME?</v>
      </c>
      <c r="AR521" s="94" t="e">
        <v>#NAME?</v>
      </c>
      <c r="AS521" s="94" t="e">
        <v>#NAME?</v>
      </c>
      <c r="AT521" s="94" t="e">
        <v>#NAME?</v>
      </c>
    </row>
    <row r="522" customFormat="false" ht="91" hidden="false" customHeight="false" outlineLevel="0" collapsed="false">
      <c r="A522" s="62" t="s">
        <v>8504</v>
      </c>
      <c r="B522" s="20" t="str">
        <f aca="false">INDEX(Table2[], MATCH(L522, Location_ID!$D$2:$D$648, 0), 1)</f>
        <v>4c082d4b-baea-4b3d-92cf-eb2072ae73c6</v>
      </c>
      <c r="C522" s="62" t="s">
        <v>810</v>
      </c>
      <c r="D522" s="62" t="s">
        <v>354</v>
      </c>
      <c r="E522" s="62" t="s">
        <v>7134</v>
      </c>
      <c r="F522" s="62" t="s">
        <v>7135</v>
      </c>
      <c r="G522" s="62"/>
      <c r="H522" s="200"/>
      <c r="I522" s="62" t="s">
        <v>8483</v>
      </c>
      <c r="J522" s="62" t="s">
        <v>8505</v>
      </c>
      <c r="K522" s="62" t="s">
        <v>7120</v>
      </c>
      <c r="L522" s="62" t="s">
        <v>1780</v>
      </c>
      <c r="M522" s="62" t="s">
        <v>7127</v>
      </c>
      <c r="N522" s="62" t="s">
        <v>8490</v>
      </c>
      <c r="O522" s="62" t="s">
        <v>8503</v>
      </c>
      <c r="P522" s="223" t="n">
        <v>41426</v>
      </c>
      <c r="Q522" s="223" t="n">
        <v>41608</v>
      </c>
      <c r="R522" s="62" t="n">
        <v>1</v>
      </c>
      <c r="S522" s="62" t="s">
        <v>7117</v>
      </c>
      <c r="T522" s="62" t="n">
        <v>83.83</v>
      </c>
      <c r="U522" s="62"/>
      <c r="V522" s="62"/>
      <c r="W522" s="62" t="s">
        <v>8487</v>
      </c>
      <c r="X522" s="200"/>
      <c r="Y522" s="200"/>
      <c r="Z522" s="200" t="n">
        <v>0</v>
      </c>
      <c r="AA522" s="202"/>
      <c r="AE522" s="94" t="e">
        <f aca="false" t="array" ref="AE522:AK522">_xlfn.torow(_xlfn.unique(_xlfn._xlws.filter(cat_table[Subsector],$E522=cat_table[Sector],"")))</f>
        <v>#NAME?</v>
      </c>
      <c r="AF522" s="94" t="e">
        <v>#NAME?</v>
      </c>
      <c r="AG522" s="94" t="e">
        <v>#NAME?</v>
      </c>
      <c r="AH522" s="94" t="e">
        <v>#NAME?</v>
      </c>
      <c r="AI522" s="94" t="e">
        <v>#NAME?</v>
      </c>
      <c r="AJ522" s="94" t="e">
        <v>#NAME?</v>
      </c>
      <c r="AK522" s="94" t="e">
        <v>#NAME?</v>
      </c>
      <c r="AO522" s="94" t="e">
        <f aca="false" t="array" ref="AO522:AT522">_xlfn.torow(_xlfn.unique(_xlfn._xlws.filter(cat_table[Sub-subsector],($E522=cat_table[Sector])*($F522=cat_table[Subsector]),"")))</f>
        <v>#NAME?</v>
      </c>
      <c r="AP522" s="94" t="e">
        <v>#NAME?</v>
      </c>
      <c r="AQ522" s="94" t="e">
        <v>#NAME?</v>
      </c>
      <c r="AR522" s="94" t="e">
        <v>#NAME?</v>
      </c>
      <c r="AS522" s="94" t="e">
        <v>#NAME?</v>
      </c>
      <c r="AT522" s="94" t="e">
        <v>#NAME?</v>
      </c>
    </row>
    <row r="523" customFormat="false" ht="91" hidden="false" customHeight="false" outlineLevel="0" collapsed="false">
      <c r="A523" s="62" t="s">
        <v>8506</v>
      </c>
      <c r="B523" s="20" t="str">
        <f aca="false">INDEX(Table2[], MATCH(L523, Location_ID!$D$2:$D$648, 0), 1)</f>
        <v>4c082d4b-baea-4b3d-92cf-eb2072ae73c6</v>
      </c>
      <c r="C523" s="62" t="s">
        <v>810</v>
      </c>
      <c r="D523" s="62" t="s">
        <v>354</v>
      </c>
      <c r="E523" s="62" t="s">
        <v>7134</v>
      </c>
      <c r="F523" s="62" t="s">
        <v>7135</v>
      </c>
      <c r="G523" s="62"/>
      <c r="H523" s="200"/>
      <c r="I523" s="62" t="s">
        <v>8483</v>
      </c>
      <c r="J523" s="62" t="s">
        <v>8507</v>
      </c>
      <c r="K523" s="62" t="s">
        <v>7120</v>
      </c>
      <c r="L523" s="62" t="s">
        <v>1780</v>
      </c>
      <c r="M523" s="62" t="s">
        <v>7127</v>
      </c>
      <c r="N523" s="62" t="s">
        <v>8485</v>
      </c>
      <c r="O523" s="62" t="s">
        <v>8508</v>
      </c>
      <c r="P523" s="223" t="n">
        <v>41426</v>
      </c>
      <c r="Q523" s="223" t="n">
        <v>41608</v>
      </c>
      <c r="R523" s="62" t="n">
        <v>1</v>
      </c>
      <c r="S523" s="62" t="s">
        <v>7112</v>
      </c>
      <c r="T523" s="62" t="n">
        <v>75.34</v>
      </c>
      <c r="U523" s="62" t="n">
        <v>73.46</v>
      </c>
      <c r="V523" s="62" t="n">
        <v>77.22</v>
      </c>
      <c r="W523" s="62" t="s">
        <v>8487</v>
      </c>
      <c r="X523" s="200"/>
      <c r="Y523" s="200"/>
      <c r="Z523" s="200" t="n">
        <v>0</v>
      </c>
      <c r="AA523" s="202"/>
      <c r="AE523" s="94" t="e">
        <f aca="false" t="array" ref="AE523:AK523">_xlfn.torow(_xlfn.unique(_xlfn._xlws.filter(cat_table[Subsector],$E523=cat_table[Sector],"")))</f>
        <v>#NAME?</v>
      </c>
      <c r="AF523" s="94" t="e">
        <v>#NAME?</v>
      </c>
      <c r="AG523" s="94" t="e">
        <v>#NAME?</v>
      </c>
      <c r="AH523" s="94" t="e">
        <v>#NAME?</v>
      </c>
      <c r="AI523" s="94" t="e">
        <v>#NAME?</v>
      </c>
      <c r="AJ523" s="94" t="e">
        <v>#NAME?</v>
      </c>
      <c r="AK523" s="94" t="e">
        <v>#NAME?</v>
      </c>
      <c r="AO523" s="94" t="e">
        <f aca="false" t="array" ref="AO523:AT523">_xlfn.torow(_xlfn.unique(_xlfn._xlws.filter(cat_table[Sub-subsector],($E523=cat_table[Sector])*($F523=cat_table[Subsector]),"")))</f>
        <v>#NAME?</v>
      </c>
      <c r="AP523" s="94" t="e">
        <v>#NAME?</v>
      </c>
      <c r="AQ523" s="94" t="e">
        <v>#NAME?</v>
      </c>
      <c r="AR523" s="94" t="e">
        <v>#NAME?</v>
      </c>
      <c r="AS523" s="94" t="e">
        <v>#NAME?</v>
      </c>
      <c r="AT523" s="94" t="e">
        <v>#NAME?</v>
      </c>
    </row>
    <row r="524" customFormat="false" ht="91" hidden="false" customHeight="false" outlineLevel="0" collapsed="false">
      <c r="A524" s="62" t="s">
        <v>8509</v>
      </c>
      <c r="B524" s="20" t="str">
        <f aca="false">INDEX(Table2[], MATCH(L524, Location_ID!$D$2:$D$648, 0), 1)</f>
        <v>4c082d4b-baea-4b3d-92cf-eb2072ae73c6</v>
      </c>
      <c r="C524" s="62" t="s">
        <v>810</v>
      </c>
      <c r="D524" s="62" t="s">
        <v>354</v>
      </c>
      <c r="E524" s="62" t="s">
        <v>7134</v>
      </c>
      <c r="F524" s="62" t="s">
        <v>7135</v>
      </c>
      <c r="G524" s="62"/>
      <c r="H524" s="200"/>
      <c r="I524" s="62" t="s">
        <v>8483</v>
      </c>
      <c r="J524" s="62" t="s">
        <v>8510</v>
      </c>
      <c r="K524" s="62" t="s">
        <v>7120</v>
      </c>
      <c r="L524" s="62" t="s">
        <v>1780</v>
      </c>
      <c r="M524" s="62" t="s">
        <v>7127</v>
      </c>
      <c r="N524" s="62" t="s">
        <v>8490</v>
      </c>
      <c r="O524" s="62" t="s">
        <v>8508</v>
      </c>
      <c r="P524" s="223" t="n">
        <v>41426</v>
      </c>
      <c r="Q524" s="223" t="n">
        <v>41608</v>
      </c>
      <c r="R524" s="62" t="n">
        <v>1</v>
      </c>
      <c r="S524" s="62" t="s">
        <v>7117</v>
      </c>
      <c r="T524" s="62" t="n">
        <v>118.04</v>
      </c>
      <c r="U524" s="62"/>
      <c r="V524" s="62"/>
      <c r="W524" s="62" t="s">
        <v>8487</v>
      </c>
      <c r="X524" s="200"/>
      <c r="Y524" s="200"/>
      <c r="Z524" s="200" t="n">
        <v>0</v>
      </c>
      <c r="AA524" s="202"/>
      <c r="AE524" s="94" t="e">
        <f aca="false" t="array" ref="AE524:AK524">_xlfn.torow(_xlfn.unique(_xlfn._xlws.filter(cat_table[Subsector],$E524=cat_table[Sector],"")))</f>
        <v>#NAME?</v>
      </c>
      <c r="AF524" s="94" t="e">
        <v>#NAME?</v>
      </c>
      <c r="AG524" s="94" t="e">
        <v>#NAME?</v>
      </c>
      <c r="AH524" s="94" t="e">
        <v>#NAME?</v>
      </c>
      <c r="AI524" s="94" t="e">
        <v>#NAME?</v>
      </c>
      <c r="AJ524" s="94" t="e">
        <v>#NAME?</v>
      </c>
      <c r="AK524" s="94" t="e">
        <v>#NAME?</v>
      </c>
      <c r="AO524" s="94" t="e">
        <f aca="false" t="array" ref="AO524:AT524">_xlfn.torow(_xlfn.unique(_xlfn._xlws.filter(cat_table[Sub-subsector],($E524=cat_table[Sector])*($F524=cat_table[Subsector]),"")))</f>
        <v>#NAME?</v>
      </c>
      <c r="AP524" s="94" t="e">
        <v>#NAME?</v>
      </c>
      <c r="AQ524" s="94" t="e">
        <v>#NAME?</v>
      </c>
      <c r="AR524" s="94" t="e">
        <v>#NAME?</v>
      </c>
      <c r="AS524" s="94" t="e">
        <v>#NAME?</v>
      </c>
      <c r="AT524" s="94" t="e">
        <v>#NAME?</v>
      </c>
    </row>
    <row r="525" customFormat="false" ht="165.65" hidden="false" customHeight="false" outlineLevel="0" collapsed="false">
      <c r="A525" s="29" t="s">
        <v>8511</v>
      </c>
      <c r="B525" s="20" t="str">
        <f aca="false">INDEX(Table2[], MATCH(L525, Location_ID!$D$2:$D$648, 0), 1)</f>
        <v>ffce7890-a6e7-47e3-b100-a73e0c380a08</v>
      </c>
      <c r="C525" s="29" t="s">
        <v>833</v>
      </c>
      <c r="D525" s="29" t="s">
        <v>354</v>
      </c>
      <c r="E525" s="29" t="s">
        <v>7134</v>
      </c>
      <c r="F525" s="29" t="s">
        <v>7135</v>
      </c>
      <c r="G525" s="29" t="s">
        <v>7591</v>
      </c>
      <c r="H525" s="38"/>
      <c r="I525" s="29" t="s">
        <v>8121</v>
      </c>
      <c r="J525" s="29" t="s">
        <v>8512</v>
      </c>
      <c r="K525" s="29" t="s">
        <v>7120</v>
      </c>
      <c r="L525" s="29" t="s">
        <v>1923</v>
      </c>
      <c r="M525" s="29" t="s">
        <v>7110</v>
      </c>
      <c r="N525" s="29" t="s">
        <v>8513</v>
      </c>
      <c r="O525" s="29" t="s">
        <v>8514</v>
      </c>
      <c r="P525" s="228" t="n">
        <v>41791</v>
      </c>
      <c r="Q525" s="228" t="n">
        <v>42063</v>
      </c>
      <c r="R525" s="29" t="n">
        <v>13</v>
      </c>
      <c r="S525" s="29" t="s">
        <v>7112</v>
      </c>
      <c r="T525" s="29" t="n">
        <v>18.8</v>
      </c>
      <c r="U525" s="29" t="n">
        <v>12</v>
      </c>
      <c r="V525" s="29" t="n">
        <v>26.8</v>
      </c>
      <c r="W525" s="29" t="s">
        <v>7141</v>
      </c>
      <c r="X525" s="38"/>
      <c r="Y525" s="38"/>
      <c r="Z525" s="38" t="n">
        <v>1</v>
      </c>
      <c r="AA525" s="202"/>
      <c r="AE525" s="94" t="e">
        <f aca="false" t="array" ref="AE525:AK525">_xlfn.torow(_xlfn.unique(_xlfn._xlws.filter(cat_table[Subsector],$E525=cat_table[Sector],"")))</f>
        <v>#NAME?</v>
      </c>
      <c r="AF525" s="94" t="e">
        <v>#NAME?</v>
      </c>
      <c r="AG525" s="94" t="e">
        <v>#NAME?</v>
      </c>
      <c r="AH525" s="94" t="e">
        <v>#NAME?</v>
      </c>
      <c r="AI525" s="94" t="e">
        <v>#NAME?</v>
      </c>
      <c r="AJ525" s="94" t="e">
        <v>#NAME?</v>
      </c>
      <c r="AK525" s="94" t="e">
        <v>#NAME?</v>
      </c>
      <c r="AO525" s="94" t="e">
        <f aca="false" t="array" ref="AO525:AT525">_xlfn.torow(_xlfn.unique(_xlfn._xlws.filter(cat_table[Sub-subsector],($E525=cat_table[Sector])*($F525=cat_table[Subsector]),"")))</f>
        <v>#NAME?</v>
      </c>
      <c r="AP525" s="94" t="e">
        <v>#NAME?</v>
      </c>
      <c r="AQ525" s="94" t="e">
        <v>#NAME?</v>
      </c>
      <c r="AR525" s="94" t="e">
        <v>#NAME?</v>
      </c>
      <c r="AS525" s="94" t="e">
        <v>#NAME?</v>
      </c>
      <c r="AT525" s="94" t="e">
        <v>#NAME?</v>
      </c>
    </row>
    <row r="526" customFormat="false" ht="165.65" hidden="false" customHeight="false" outlineLevel="0" collapsed="false">
      <c r="A526" s="29" t="s">
        <v>8515</v>
      </c>
      <c r="B526" s="20" t="str">
        <f aca="false">INDEX(Table2[], MATCH(L526, Location_ID!$D$2:$D$648, 0), 1)</f>
        <v>ffce7890-a6e7-47e3-b100-a73e0c380a08</v>
      </c>
      <c r="C526" s="29" t="s">
        <v>833</v>
      </c>
      <c r="D526" s="29" t="s">
        <v>354</v>
      </c>
      <c r="E526" s="29" t="s">
        <v>7134</v>
      </c>
      <c r="F526" s="29" t="s">
        <v>7135</v>
      </c>
      <c r="G526" s="29" t="s">
        <v>7591</v>
      </c>
      <c r="H526" s="38"/>
      <c r="I526" s="29" t="s">
        <v>8121</v>
      </c>
      <c r="J526" s="29" t="s">
        <v>8516</v>
      </c>
      <c r="K526" s="29" t="s">
        <v>7120</v>
      </c>
      <c r="L526" s="29" t="s">
        <v>1923</v>
      </c>
      <c r="M526" s="29" t="s">
        <v>7110</v>
      </c>
      <c r="N526" s="29" t="s">
        <v>8513</v>
      </c>
      <c r="O526" s="29" t="s">
        <v>8514</v>
      </c>
      <c r="P526" s="228" t="n">
        <v>41791</v>
      </c>
      <c r="Q526" s="228" t="n">
        <v>42063</v>
      </c>
      <c r="R526" s="29" t="n">
        <v>18</v>
      </c>
      <c r="S526" s="29" t="s">
        <v>7112</v>
      </c>
      <c r="T526" s="29" t="n">
        <v>0.82</v>
      </c>
      <c r="U526" s="29" t="n">
        <v>0.59</v>
      </c>
      <c r="V526" s="29" t="n">
        <v>1.1</v>
      </c>
      <c r="W526" s="29" t="s">
        <v>7141</v>
      </c>
      <c r="X526" s="38"/>
      <c r="Y526" s="38"/>
      <c r="Z526" s="38" t="n">
        <v>1</v>
      </c>
      <c r="AA526" s="202"/>
      <c r="AE526" s="94" t="e">
        <f aca="false" t="array" ref="AE526:AK526">_xlfn.torow(_xlfn.unique(_xlfn._xlws.filter(cat_table[Subsector],$E526=cat_table[Sector],"")))</f>
        <v>#NAME?</v>
      </c>
      <c r="AF526" s="94" t="e">
        <v>#NAME?</v>
      </c>
      <c r="AG526" s="94" t="e">
        <v>#NAME?</v>
      </c>
      <c r="AH526" s="94" t="e">
        <v>#NAME?</v>
      </c>
      <c r="AI526" s="94" t="e">
        <v>#NAME?</v>
      </c>
      <c r="AJ526" s="94" t="e">
        <v>#NAME?</v>
      </c>
      <c r="AK526" s="94" t="e">
        <v>#NAME?</v>
      </c>
      <c r="AO526" s="94" t="e">
        <f aca="false" t="array" ref="AO526:AT526">_xlfn.torow(_xlfn.unique(_xlfn._xlws.filter(cat_table[Sub-subsector],($E526=cat_table[Sector])*($F526=cat_table[Subsector]),"")))</f>
        <v>#NAME?</v>
      </c>
      <c r="AP526" s="94" t="e">
        <v>#NAME?</v>
      </c>
      <c r="AQ526" s="94" t="e">
        <v>#NAME?</v>
      </c>
      <c r="AR526" s="94" t="e">
        <v>#NAME?</v>
      </c>
      <c r="AS526" s="94" t="e">
        <v>#NAME?</v>
      </c>
      <c r="AT526" s="94" t="e">
        <v>#NAME?</v>
      </c>
    </row>
    <row r="527" customFormat="false" ht="61.15" hidden="false" customHeight="false" outlineLevel="0" collapsed="false">
      <c r="A527" s="29" t="s">
        <v>8517</v>
      </c>
      <c r="B527" s="20" t="str">
        <f aca="false">INDEX(Table2[], MATCH(L527, Location_ID!$D$2:$D$648, 0), 1)</f>
        <v>8ccfd510-f608-4cfd-a59b-82e1682e0102</v>
      </c>
      <c r="C527" s="29" t="s">
        <v>833</v>
      </c>
      <c r="D527" s="29" t="s">
        <v>354</v>
      </c>
      <c r="E527" s="29" t="s">
        <v>7135</v>
      </c>
      <c r="F527" s="29" t="s">
        <v>8518</v>
      </c>
      <c r="G527" s="29" t="s">
        <v>7591</v>
      </c>
      <c r="H527" s="38"/>
      <c r="I527" s="29" t="s">
        <v>8121</v>
      </c>
      <c r="J527" s="29" t="s">
        <v>8519</v>
      </c>
      <c r="K527" s="29" t="s">
        <v>7124</v>
      </c>
      <c r="L527" s="29" t="s">
        <v>1915</v>
      </c>
      <c r="M527" s="29" t="s">
        <v>7110</v>
      </c>
      <c r="N527" s="29" t="s">
        <v>8513</v>
      </c>
      <c r="O527" s="29" t="s">
        <v>8520</v>
      </c>
      <c r="P527" s="228" t="n">
        <v>41640</v>
      </c>
      <c r="Q527" s="228" t="n">
        <v>42004</v>
      </c>
      <c r="R527" s="29" t="n">
        <v>2756</v>
      </c>
      <c r="S527" s="29" t="s">
        <v>7122</v>
      </c>
      <c r="T527" s="29" t="n">
        <v>400</v>
      </c>
      <c r="U527" s="29" t="n">
        <v>250</v>
      </c>
      <c r="V527" s="29" t="n">
        <v>560</v>
      </c>
      <c r="W527" s="29" t="s">
        <v>8447</v>
      </c>
      <c r="X527" s="38"/>
      <c r="Y527" s="38"/>
      <c r="Z527" s="38" t="n">
        <v>1</v>
      </c>
      <c r="AA527" s="202"/>
      <c r="AE527" s="94" t="e">
        <f aca="false" t="array" ref="AE527:AE527">_xlfn.torow(_xlfn.unique(_xlfn._xlws.filter(cat_table[Subsector],$E527=cat_table[Sector],"")))</f>
        <v>#NAME?</v>
      </c>
      <c r="AO527" s="94" t="e">
        <f aca="false" t="array" ref="AO527:AO527">_xlfn.torow(_xlfn.unique(_xlfn._xlws.filter(cat_table[Sub-subsector],($E527=cat_table[Sector])*($F527=cat_table[Subsector]),"")))</f>
        <v>#NAME?</v>
      </c>
    </row>
    <row r="528" customFormat="false" ht="61.15" hidden="false" customHeight="false" outlineLevel="0" collapsed="false">
      <c r="A528" s="29" t="s">
        <v>8521</v>
      </c>
      <c r="B528" s="20" t="str">
        <f aca="false">INDEX(Table2[], MATCH(L528, Location_ID!$D$2:$D$648, 0), 1)</f>
        <v>76d87c69-f8ef-47fc-8cf6-c6d281c27d40</v>
      </c>
      <c r="C528" s="29" t="s">
        <v>833</v>
      </c>
      <c r="D528" s="29" t="s">
        <v>354</v>
      </c>
      <c r="E528" s="29" t="s">
        <v>7135</v>
      </c>
      <c r="F528" s="29" t="s">
        <v>8518</v>
      </c>
      <c r="G528" s="29" t="s">
        <v>7591</v>
      </c>
      <c r="H528" s="38"/>
      <c r="I528" s="29" t="s">
        <v>8121</v>
      </c>
      <c r="J528" s="29" t="s">
        <v>8519</v>
      </c>
      <c r="K528" s="29" t="s">
        <v>7124</v>
      </c>
      <c r="L528" s="29" t="s">
        <v>1921</v>
      </c>
      <c r="M528" s="29" t="s">
        <v>7110</v>
      </c>
      <c r="N528" s="29" t="s">
        <v>8513</v>
      </c>
      <c r="O528" s="29" t="s">
        <v>8522</v>
      </c>
      <c r="P528" s="228" t="n">
        <v>41640</v>
      </c>
      <c r="Q528" s="228" t="n">
        <v>42004</v>
      </c>
      <c r="R528" s="29" t="n">
        <v>630</v>
      </c>
      <c r="S528" s="29" t="s">
        <v>7122</v>
      </c>
      <c r="T528" s="29" t="n">
        <v>91</v>
      </c>
      <c r="U528" s="29" t="n">
        <v>57</v>
      </c>
      <c r="V528" s="29" t="n">
        <v>130</v>
      </c>
      <c r="W528" s="29" t="s">
        <v>8447</v>
      </c>
      <c r="X528" s="38"/>
      <c r="Y528" s="38"/>
      <c r="Z528" s="38" t="n">
        <v>1</v>
      </c>
      <c r="AA528" s="202"/>
      <c r="AE528" s="94" t="e">
        <f aca="false" t="array" ref="AE528:AE528">_xlfn.torow(_xlfn.unique(_xlfn._xlws.filter(cat_table[Subsector],$E528=cat_table[Sector],"")))</f>
        <v>#NAME?</v>
      </c>
      <c r="AO528" s="94" t="e">
        <f aca="false" t="array" ref="AO528:AO528">_xlfn.torow(_xlfn.unique(_xlfn._xlws.filter(cat_table[Sub-subsector],($E528=cat_table[Sector])*($F528=cat_table[Subsector]),"")))</f>
        <v>#NAME?</v>
      </c>
    </row>
    <row r="529" customFormat="false" ht="61.15" hidden="false" customHeight="false" outlineLevel="0" collapsed="false">
      <c r="A529" s="229" t="s">
        <v>8523</v>
      </c>
      <c r="B529" s="20" t="str">
        <f aca="false">INDEX(Table2[], MATCH(L529, Location_ID!$D$2:$D$648, 0), 1)</f>
        <v>8ccfd510-f608-4cfd-a59b-82e1682e0102</v>
      </c>
      <c r="C529" s="29" t="s">
        <v>833</v>
      </c>
      <c r="D529" s="29" t="s">
        <v>354</v>
      </c>
      <c r="E529" s="29" t="s">
        <v>7135</v>
      </c>
      <c r="F529" s="29" t="s">
        <v>8518</v>
      </c>
      <c r="G529" s="29" t="s">
        <v>7591</v>
      </c>
      <c r="H529" s="38"/>
      <c r="I529" s="29" t="s">
        <v>8121</v>
      </c>
      <c r="J529" s="29" t="s">
        <v>8524</v>
      </c>
      <c r="K529" s="29" t="s">
        <v>7124</v>
      </c>
      <c r="L529" s="29" t="s">
        <v>1915</v>
      </c>
      <c r="M529" s="29" t="s">
        <v>7110</v>
      </c>
      <c r="N529" s="29" t="s">
        <v>8513</v>
      </c>
      <c r="O529" s="29" t="s">
        <v>8525</v>
      </c>
      <c r="P529" s="228" t="n">
        <v>41640</v>
      </c>
      <c r="Q529" s="228" t="n">
        <v>42004</v>
      </c>
      <c r="R529" s="29" t="n">
        <v>43924</v>
      </c>
      <c r="S529" s="29" t="s">
        <v>7122</v>
      </c>
      <c r="T529" s="29" t="n">
        <v>326</v>
      </c>
      <c r="U529" s="29" t="n">
        <v>240</v>
      </c>
      <c r="V529" s="29" t="n">
        <v>440</v>
      </c>
      <c r="W529" s="29" t="s">
        <v>8447</v>
      </c>
      <c r="X529" s="38"/>
      <c r="Y529" s="38"/>
      <c r="Z529" s="38" t="n">
        <v>1</v>
      </c>
      <c r="AA529" s="202"/>
      <c r="AE529" s="94" t="e">
        <f aca="false" t="array" ref="AE529:AE529">_xlfn.torow(_xlfn.unique(_xlfn._xlws.filter(cat_table[Subsector],$E529=cat_table[Sector],"")))</f>
        <v>#NAME?</v>
      </c>
      <c r="AO529" s="94" t="e">
        <f aca="false" t="array" ref="AO529:AO529">_xlfn.torow(_xlfn.unique(_xlfn._xlws.filter(cat_table[Sub-subsector],($E529=cat_table[Sector])*($F529=cat_table[Subsector]),"")))</f>
        <v>#NAME?</v>
      </c>
    </row>
    <row r="530" customFormat="false" ht="61.15" hidden="false" customHeight="false" outlineLevel="0" collapsed="false">
      <c r="A530" s="29" t="s">
        <v>8526</v>
      </c>
      <c r="B530" s="20" t="str">
        <f aca="false">INDEX(Table2[], MATCH(L530, Location_ID!$D$2:$D$648, 0), 1)</f>
        <v>76d87c69-f8ef-47fc-8cf6-c6d281c27d40</v>
      </c>
      <c r="C530" s="29" t="s">
        <v>833</v>
      </c>
      <c r="D530" s="29" t="s">
        <v>354</v>
      </c>
      <c r="E530" s="29" t="s">
        <v>7135</v>
      </c>
      <c r="F530" s="29" t="s">
        <v>8518</v>
      </c>
      <c r="G530" s="29" t="s">
        <v>7591</v>
      </c>
      <c r="H530" s="38"/>
      <c r="I530" s="29" t="s">
        <v>8121</v>
      </c>
      <c r="J530" s="29" t="s">
        <v>8524</v>
      </c>
      <c r="K530" s="29" t="s">
        <v>7124</v>
      </c>
      <c r="L530" s="29" t="s">
        <v>1921</v>
      </c>
      <c r="M530" s="29" t="s">
        <v>7110</v>
      </c>
      <c r="N530" s="29" t="s">
        <v>8513</v>
      </c>
      <c r="O530" s="29" t="s">
        <v>8527</v>
      </c>
      <c r="P530" s="228" t="n">
        <v>41640</v>
      </c>
      <c r="Q530" s="228" t="n">
        <v>42004</v>
      </c>
      <c r="R530" s="29" t="s">
        <v>8528</v>
      </c>
      <c r="S530" s="29" t="s">
        <v>7122</v>
      </c>
      <c r="T530" s="29" t="n">
        <v>331</v>
      </c>
      <c r="U530" s="29" t="n">
        <v>240</v>
      </c>
      <c r="V530" s="29" t="n">
        <v>450</v>
      </c>
      <c r="W530" s="29" t="s">
        <v>8447</v>
      </c>
      <c r="X530" s="38"/>
      <c r="Y530" s="38"/>
      <c r="Z530" s="38" t="n">
        <v>1</v>
      </c>
      <c r="AA530" s="202"/>
      <c r="AE530" s="94" t="e">
        <f aca="false" t="array" ref="AE530:AE530">_xlfn.torow(_xlfn.unique(_xlfn._xlws.filter(cat_table[Subsector],$E530=cat_table[Sector],"")))</f>
        <v>#NAME?</v>
      </c>
      <c r="AO530" s="94" t="e">
        <f aca="false" t="array" ref="AO530:AO530">_xlfn.torow(_xlfn.unique(_xlfn._xlws.filter(cat_table[Sub-subsector],($E530=cat_table[Sector])*($F530=cat_table[Subsector]),"")))</f>
        <v>#NAME?</v>
      </c>
    </row>
    <row r="531" customFormat="false" ht="61.15" hidden="false" customHeight="false" outlineLevel="0" collapsed="false">
      <c r="A531" s="62" t="s">
        <v>8529</v>
      </c>
      <c r="B531" s="20" t="str">
        <f aca="false">INDEX(Table2[], MATCH(L531, Location_ID!$D$2:$D$648, 0), 1)</f>
        <v>ad6b2e7f-09cc-407f-b639-def4f5495508</v>
      </c>
      <c r="C531" s="62" t="s">
        <v>784</v>
      </c>
      <c r="D531" s="62" t="s">
        <v>354</v>
      </c>
      <c r="E531" s="62" t="s">
        <v>7134</v>
      </c>
      <c r="F531" s="62" t="s">
        <v>7135</v>
      </c>
      <c r="G531" s="62" t="s">
        <v>7591</v>
      </c>
      <c r="H531" s="200"/>
      <c r="I531" s="62" t="s">
        <v>8530</v>
      </c>
      <c r="J531" s="62" t="s">
        <v>8531</v>
      </c>
      <c r="K531" s="62" t="s">
        <v>7109</v>
      </c>
      <c r="L531" s="62" t="s">
        <v>1839</v>
      </c>
      <c r="M531" s="62" t="s">
        <v>7110</v>
      </c>
      <c r="N531" s="62" t="s">
        <v>8532</v>
      </c>
      <c r="O531" s="62" t="s">
        <v>8533</v>
      </c>
      <c r="P531" s="62" t="n">
        <v>2024</v>
      </c>
      <c r="Q531" s="62" t="n">
        <v>2024</v>
      </c>
      <c r="R531" s="62" t="n">
        <v>126</v>
      </c>
      <c r="S531" s="62" t="s">
        <v>7112</v>
      </c>
      <c r="T531" s="62" t="n">
        <v>26.43</v>
      </c>
      <c r="U531" s="62" t="n">
        <v>15.86</v>
      </c>
      <c r="V531" s="62" t="n">
        <v>38.56</v>
      </c>
      <c r="W531" s="62" t="s">
        <v>8534</v>
      </c>
      <c r="X531" s="200"/>
      <c r="Y531" s="200"/>
      <c r="Z531" s="200" t="n">
        <v>0</v>
      </c>
      <c r="AA531" s="202"/>
      <c r="AE531" s="94" t="e">
        <f aca="false" t="array" ref="AE531:AK531">_xlfn.torow(_xlfn.unique(_xlfn._xlws.filter(cat_table[Subsector],$E531=cat_table[Sector],"")))</f>
        <v>#NAME?</v>
      </c>
      <c r="AF531" s="94" t="e">
        <v>#NAME?</v>
      </c>
      <c r="AG531" s="94" t="e">
        <v>#NAME?</v>
      </c>
      <c r="AH531" s="94" t="e">
        <v>#NAME?</v>
      </c>
      <c r="AI531" s="94" t="e">
        <v>#NAME?</v>
      </c>
      <c r="AJ531" s="94" t="e">
        <v>#NAME?</v>
      </c>
      <c r="AK531" s="94" t="e">
        <v>#NAME?</v>
      </c>
      <c r="AO531" s="94" t="e">
        <f aca="false" t="array" ref="AO531:AT531">_xlfn.torow(_xlfn.unique(_xlfn._xlws.filter(cat_table[Sub-subsector],($E531=cat_table[Sector])*($F531=cat_table[Subsector]),"")))</f>
        <v>#NAME?</v>
      </c>
      <c r="AP531" s="94" t="e">
        <v>#NAME?</v>
      </c>
      <c r="AQ531" s="94" t="e">
        <v>#NAME?</v>
      </c>
      <c r="AR531" s="94" t="e">
        <v>#NAME?</v>
      </c>
      <c r="AS531" s="94" t="e">
        <v>#NAME?</v>
      </c>
      <c r="AT531" s="94" t="e">
        <v>#NAME?</v>
      </c>
    </row>
    <row r="532" customFormat="false" ht="61.15" hidden="false" customHeight="false" outlineLevel="0" collapsed="false">
      <c r="A532" s="62" t="s">
        <v>8535</v>
      </c>
      <c r="B532" s="20" t="str">
        <f aca="false">INDEX(Table2[], MATCH(L532, Location_ID!$D$2:$D$648, 0), 1)</f>
        <v>ad6b2e7f-09cc-407f-b639-def4f5495508</v>
      </c>
      <c r="C532" s="62" t="s">
        <v>784</v>
      </c>
      <c r="D532" s="62" t="s">
        <v>354</v>
      </c>
      <c r="E532" s="62" t="s">
        <v>7134</v>
      </c>
      <c r="F532" s="62" t="s">
        <v>7135</v>
      </c>
      <c r="G532" s="62" t="s">
        <v>7591</v>
      </c>
      <c r="H532" s="200"/>
      <c r="I532" s="62" t="s">
        <v>8530</v>
      </c>
      <c r="J532" s="62" t="s">
        <v>8536</v>
      </c>
      <c r="K532" s="62" t="s">
        <v>7109</v>
      </c>
      <c r="L532" s="62" t="s">
        <v>1839</v>
      </c>
      <c r="M532" s="62" t="s">
        <v>7110</v>
      </c>
      <c r="N532" s="62" t="s">
        <v>8532</v>
      </c>
      <c r="O532" s="62" t="s">
        <v>8533</v>
      </c>
      <c r="P532" s="62" t="n">
        <v>2024</v>
      </c>
      <c r="Q532" s="62" t="n">
        <v>2024</v>
      </c>
      <c r="R532" s="62" t="n">
        <v>161</v>
      </c>
      <c r="S532" s="62" t="s">
        <v>7112</v>
      </c>
      <c r="T532" s="62" t="n">
        <v>35.84</v>
      </c>
      <c r="U532" s="62" t="n">
        <v>23.36</v>
      </c>
      <c r="V532" s="62" t="n">
        <v>50.19</v>
      </c>
      <c r="W532" s="62" t="s">
        <v>8534</v>
      </c>
      <c r="X532" s="200"/>
      <c r="Y532" s="200"/>
      <c r="Z532" s="200" t="n">
        <v>0</v>
      </c>
      <c r="AA532" s="202"/>
      <c r="AE532" s="94" t="e">
        <f aca="false" t="array" ref="AE532:AK532">_xlfn.torow(_xlfn.unique(_xlfn._xlws.filter(cat_table[Subsector],$E532=cat_table[Sector],"")))</f>
        <v>#NAME?</v>
      </c>
      <c r="AF532" s="94" t="e">
        <v>#NAME?</v>
      </c>
      <c r="AG532" s="94" t="e">
        <v>#NAME?</v>
      </c>
      <c r="AH532" s="94" t="e">
        <v>#NAME?</v>
      </c>
      <c r="AI532" s="94" t="e">
        <v>#NAME?</v>
      </c>
      <c r="AJ532" s="94" t="e">
        <v>#NAME?</v>
      </c>
      <c r="AK532" s="94" t="e">
        <v>#NAME?</v>
      </c>
      <c r="AO532" s="94" t="e">
        <f aca="false" t="array" ref="AO532:AT532">_xlfn.torow(_xlfn.unique(_xlfn._xlws.filter(cat_table[Sub-subsector],($E532=cat_table[Sector])*($F532=cat_table[Subsector]),"")))</f>
        <v>#NAME?</v>
      </c>
      <c r="AP532" s="94" t="e">
        <v>#NAME?</v>
      </c>
      <c r="AQ532" s="94" t="e">
        <v>#NAME?</v>
      </c>
      <c r="AR532" s="94" t="e">
        <v>#NAME?</v>
      </c>
      <c r="AS532" s="94" t="e">
        <v>#NAME?</v>
      </c>
      <c r="AT532" s="94" t="e">
        <v>#NAME?</v>
      </c>
    </row>
    <row r="533" customFormat="false" ht="61.15" hidden="false" customHeight="false" outlineLevel="0" collapsed="false">
      <c r="A533" s="215" t="s">
        <v>8537</v>
      </c>
      <c r="B533" s="20" t="str">
        <f aca="false">INDEX(Table2[], MATCH(L533, Location_ID!$D$2:$D$648, 0), 1)</f>
        <v>ad6b2e7f-09cc-407f-b639-def4f5495508</v>
      </c>
      <c r="C533" s="62" t="s">
        <v>784</v>
      </c>
      <c r="D533" s="62" t="s">
        <v>354</v>
      </c>
      <c r="E533" s="62" t="s">
        <v>7134</v>
      </c>
      <c r="F533" s="62" t="s">
        <v>7135</v>
      </c>
      <c r="G533" s="62" t="s">
        <v>7591</v>
      </c>
      <c r="H533" s="200"/>
      <c r="I533" s="62" t="s">
        <v>8530</v>
      </c>
      <c r="J533" s="62" t="s">
        <v>8538</v>
      </c>
      <c r="K533" s="62" t="s">
        <v>7109</v>
      </c>
      <c r="L533" s="62" t="s">
        <v>1839</v>
      </c>
      <c r="M533" s="62" t="s">
        <v>7110</v>
      </c>
      <c r="N533" s="62" t="s">
        <v>8532</v>
      </c>
      <c r="O533" s="62" t="s">
        <v>8533</v>
      </c>
      <c r="P533" s="62" t="n">
        <v>2024</v>
      </c>
      <c r="Q533" s="62" t="n">
        <v>2024</v>
      </c>
      <c r="R533" s="62" t="n">
        <v>196</v>
      </c>
      <c r="S533" s="62" t="s">
        <v>7112</v>
      </c>
      <c r="T533" s="62" t="n">
        <v>4.9</v>
      </c>
      <c r="U533" s="62" t="n">
        <v>3.43</v>
      </c>
      <c r="V533" s="62" t="n">
        <v>6.73</v>
      </c>
      <c r="W533" s="62" t="s">
        <v>8534</v>
      </c>
      <c r="X533" s="200"/>
      <c r="Y533" s="200"/>
      <c r="Z533" s="200" t="n">
        <v>0</v>
      </c>
      <c r="AA533" s="202"/>
      <c r="AE533" s="94" t="e">
        <f aca="false" t="array" ref="AE533:AK533">_xlfn.torow(_xlfn.unique(_xlfn._xlws.filter(cat_table[Subsector],$E533=cat_table[Sector],"")))</f>
        <v>#NAME?</v>
      </c>
      <c r="AF533" s="94" t="e">
        <v>#NAME?</v>
      </c>
      <c r="AG533" s="94" t="e">
        <v>#NAME?</v>
      </c>
      <c r="AH533" s="94" t="e">
        <v>#NAME?</v>
      </c>
      <c r="AI533" s="94" t="e">
        <v>#NAME?</v>
      </c>
      <c r="AJ533" s="94" t="e">
        <v>#NAME?</v>
      </c>
      <c r="AK533" s="94" t="e">
        <v>#NAME?</v>
      </c>
      <c r="AO533" s="94" t="e">
        <f aca="false" t="array" ref="AO533:AT533">_xlfn.torow(_xlfn.unique(_xlfn._xlws.filter(cat_table[Sub-subsector],($E533=cat_table[Sector])*($F533=cat_table[Subsector]),"")))</f>
        <v>#NAME?</v>
      </c>
      <c r="AP533" s="94" t="e">
        <v>#NAME?</v>
      </c>
      <c r="AQ533" s="94" t="e">
        <v>#NAME?</v>
      </c>
      <c r="AR533" s="94" t="e">
        <v>#NAME?</v>
      </c>
      <c r="AS533" s="94" t="e">
        <v>#NAME?</v>
      </c>
      <c r="AT533" s="94" t="e">
        <v>#NAME?</v>
      </c>
    </row>
    <row r="534" customFormat="false" ht="61.15" hidden="false" customHeight="false" outlineLevel="0" collapsed="false">
      <c r="A534" s="62" t="s">
        <v>8539</v>
      </c>
      <c r="B534" s="20" t="str">
        <f aca="false">INDEX(Table2[], MATCH(L534, Location_ID!$D$2:$D$648, 0), 1)</f>
        <v>ad6b2e7f-09cc-407f-b639-def4f5495508</v>
      </c>
      <c r="C534" s="62" t="s">
        <v>784</v>
      </c>
      <c r="D534" s="62" t="s">
        <v>354</v>
      </c>
      <c r="E534" s="62" t="s">
        <v>7134</v>
      </c>
      <c r="F534" s="62" t="s">
        <v>7135</v>
      </c>
      <c r="G534" s="62" t="s">
        <v>7591</v>
      </c>
      <c r="H534" s="200"/>
      <c r="I534" s="62" t="s">
        <v>8530</v>
      </c>
      <c r="J534" s="62" t="s">
        <v>8540</v>
      </c>
      <c r="K534" s="62" t="s">
        <v>7109</v>
      </c>
      <c r="L534" s="62" t="s">
        <v>1839</v>
      </c>
      <c r="M534" s="62" t="s">
        <v>7110</v>
      </c>
      <c r="N534" s="62" t="s">
        <v>8532</v>
      </c>
      <c r="O534" s="62" t="s">
        <v>8533</v>
      </c>
      <c r="P534" s="62" t="n">
        <v>2024</v>
      </c>
      <c r="Q534" s="62" t="n">
        <v>2024</v>
      </c>
      <c r="R534" s="62" t="n">
        <v>56</v>
      </c>
      <c r="S534" s="62" t="s">
        <v>7112</v>
      </c>
      <c r="T534" s="62" t="n">
        <v>30.76</v>
      </c>
      <c r="U534" s="62" t="n">
        <v>18.62</v>
      </c>
      <c r="V534" s="62" t="n">
        <v>44.19</v>
      </c>
      <c r="W534" s="62" t="s">
        <v>8534</v>
      </c>
      <c r="X534" s="200"/>
      <c r="Y534" s="200"/>
      <c r="Z534" s="200" t="n">
        <v>0</v>
      </c>
      <c r="AA534" s="202"/>
      <c r="AE534" s="94" t="e">
        <f aca="false" t="array" ref="AE534:AK534">_xlfn.torow(_xlfn.unique(_xlfn._xlws.filter(cat_table[Subsector],$E534=cat_table[Sector],"")))</f>
        <v>#NAME?</v>
      </c>
      <c r="AF534" s="94" t="e">
        <v>#NAME?</v>
      </c>
      <c r="AG534" s="94" t="e">
        <v>#NAME?</v>
      </c>
      <c r="AH534" s="94" t="e">
        <v>#NAME?</v>
      </c>
      <c r="AI534" s="94" t="e">
        <v>#NAME?</v>
      </c>
      <c r="AJ534" s="94" t="e">
        <v>#NAME?</v>
      </c>
      <c r="AK534" s="94" t="e">
        <v>#NAME?</v>
      </c>
      <c r="AO534" s="94" t="e">
        <f aca="false" t="array" ref="AO534:AT534">_xlfn.torow(_xlfn.unique(_xlfn._xlws.filter(cat_table[Sub-subsector],($E534=cat_table[Sector])*($F534=cat_table[Subsector]),"")))</f>
        <v>#NAME?</v>
      </c>
      <c r="AP534" s="94" t="e">
        <v>#NAME?</v>
      </c>
      <c r="AQ534" s="94" t="e">
        <v>#NAME?</v>
      </c>
      <c r="AR534" s="94" t="e">
        <v>#NAME?</v>
      </c>
      <c r="AS534" s="94" t="e">
        <v>#NAME?</v>
      </c>
      <c r="AT534" s="94" t="e">
        <v>#NAME?</v>
      </c>
    </row>
    <row r="535" customFormat="false" ht="76.1" hidden="false" customHeight="false" outlineLevel="0" collapsed="false">
      <c r="A535" s="62" t="s">
        <v>8541</v>
      </c>
      <c r="B535" s="20" t="str">
        <f aca="false">INDEX(Table2[], MATCH(L535, Location_ID!$D$2:$D$648, 0), 1)</f>
        <v>ad6b2e7f-09cc-407f-b639-def4f5495508</v>
      </c>
      <c r="C535" s="62" t="s">
        <v>784</v>
      </c>
      <c r="D535" s="62" t="s">
        <v>354</v>
      </c>
      <c r="E535" s="62" t="s">
        <v>7134</v>
      </c>
      <c r="F535" s="62" t="s">
        <v>7135</v>
      </c>
      <c r="G535" s="62" t="s">
        <v>7591</v>
      </c>
      <c r="H535" s="200"/>
      <c r="I535" s="62" t="s">
        <v>8542</v>
      </c>
      <c r="J535" s="62" t="s">
        <v>8543</v>
      </c>
      <c r="K535" s="62" t="s">
        <v>7120</v>
      </c>
      <c r="L535" s="62" t="s">
        <v>1839</v>
      </c>
      <c r="M535" s="62" t="s">
        <v>7110</v>
      </c>
      <c r="N535" s="62" t="s">
        <v>8532</v>
      </c>
      <c r="O535" s="62" t="s">
        <v>8544</v>
      </c>
      <c r="P535" s="62" t="n">
        <v>2024</v>
      </c>
      <c r="Q535" s="62" t="n">
        <v>2024</v>
      </c>
      <c r="R535" s="62" t="n">
        <v>1</v>
      </c>
      <c r="S535" s="62" t="s">
        <v>7122</v>
      </c>
      <c r="T535" s="214" t="n">
        <v>1200.95</v>
      </c>
      <c r="U535" s="62"/>
      <c r="V535" s="62"/>
      <c r="W535" s="62" t="s">
        <v>8534</v>
      </c>
      <c r="X535" s="200"/>
      <c r="Y535" s="200"/>
      <c r="Z535" s="200" t="n">
        <v>0</v>
      </c>
      <c r="AA535" s="202"/>
      <c r="AE535" s="94" t="e">
        <f aca="false" t="array" ref="AE535:AK535">_xlfn.torow(_xlfn.unique(_xlfn._xlws.filter(cat_table[Subsector],$E535=cat_table[Sector],"")))</f>
        <v>#NAME?</v>
      </c>
      <c r="AF535" s="94" t="e">
        <v>#NAME?</v>
      </c>
      <c r="AG535" s="94" t="e">
        <v>#NAME?</v>
      </c>
      <c r="AH535" s="94" t="e">
        <v>#NAME?</v>
      </c>
      <c r="AI535" s="94" t="e">
        <v>#NAME?</v>
      </c>
      <c r="AJ535" s="94" t="e">
        <v>#NAME?</v>
      </c>
      <c r="AK535" s="94" t="e">
        <v>#NAME?</v>
      </c>
      <c r="AO535" s="94" t="e">
        <f aca="false" t="array" ref="AO535:AT535">_xlfn.torow(_xlfn.unique(_xlfn._xlws.filter(cat_table[Sub-subsector],($E535=cat_table[Sector])*($F535=cat_table[Subsector]),"")))</f>
        <v>#NAME?</v>
      </c>
      <c r="AP535" s="94" t="e">
        <v>#NAME?</v>
      </c>
      <c r="AQ535" s="94" t="e">
        <v>#NAME?</v>
      </c>
      <c r="AR535" s="94" t="e">
        <v>#NAME?</v>
      </c>
      <c r="AS535" s="94" t="e">
        <v>#NAME?</v>
      </c>
      <c r="AT535" s="94" t="e">
        <v>#NAME?</v>
      </c>
    </row>
    <row r="536" customFormat="false" ht="76.1" hidden="false" customHeight="false" outlineLevel="0" collapsed="false">
      <c r="A536" s="62" t="s">
        <v>8545</v>
      </c>
      <c r="B536" s="20" t="str">
        <f aca="false">INDEX(Table2[], MATCH(L536, Location_ID!$D$2:$D$648, 0), 1)</f>
        <v>ad6b2e7f-09cc-407f-b639-def4f5495508</v>
      </c>
      <c r="C536" s="62" t="s">
        <v>784</v>
      </c>
      <c r="D536" s="62" t="s">
        <v>354</v>
      </c>
      <c r="E536" s="62" t="s">
        <v>7134</v>
      </c>
      <c r="F536" s="62" t="s">
        <v>7135</v>
      </c>
      <c r="G536" s="62" t="s">
        <v>7591</v>
      </c>
      <c r="H536" s="200"/>
      <c r="I536" s="62" t="s">
        <v>8542</v>
      </c>
      <c r="J536" s="62" t="s">
        <v>8546</v>
      </c>
      <c r="K536" s="62" t="s">
        <v>7120</v>
      </c>
      <c r="L536" s="62" t="s">
        <v>1839</v>
      </c>
      <c r="M536" s="62" t="s">
        <v>7110</v>
      </c>
      <c r="N536" s="62" t="s">
        <v>8532</v>
      </c>
      <c r="O536" s="62" t="s">
        <v>8544</v>
      </c>
      <c r="P536" s="62" t="n">
        <v>2024</v>
      </c>
      <c r="Q536" s="62" t="n">
        <v>2024</v>
      </c>
      <c r="R536" s="62" t="n">
        <v>1</v>
      </c>
      <c r="S536" s="62" t="s">
        <v>7122</v>
      </c>
      <c r="T536" s="214" t="n">
        <v>1047.81</v>
      </c>
      <c r="U536" s="62"/>
      <c r="V536" s="62"/>
      <c r="W536" s="62" t="s">
        <v>8534</v>
      </c>
      <c r="X536" s="200"/>
      <c r="Y536" s="200"/>
      <c r="Z536" s="200" t="n">
        <v>0</v>
      </c>
      <c r="AA536" s="202"/>
      <c r="AE536" s="94" t="e">
        <f aca="false" t="array" ref="AE536:AK536">_xlfn.torow(_xlfn.unique(_xlfn._xlws.filter(cat_table[Subsector],$E536=cat_table[Sector],"")))</f>
        <v>#NAME?</v>
      </c>
      <c r="AF536" s="94" t="e">
        <v>#NAME?</v>
      </c>
      <c r="AG536" s="94" t="e">
        <v>#NAME?</v>
      </c>
      <c r="AH536" s="94" t="e">
        <v>#NAME?</v>
      </c>
      <c r="AI536" s="94" t="e">
        <v>#NAME?</v>
      </c>
      <c r="AJ536" s="94" t="e">
        <v>#NAME?</v>
      </c>
      <c r="AK536" s="94" t="e">
        <v>#NAME?</v>
      </c>
      <c r="AO536" s="94" t="e">
        <f aca="false" t="array" ref="AO536:AT536">_xlfn.torow(_xlfn.unique(_xlfn._xlws.filter(cat_table[Sub-subsector],($E536=cat_table[Sector])*($F536=cat_table[Subsector]),"")))</f>
        <v>#NAME?</v>
      </c>
      <c r="AP536" s="94" t="e">
        <v>#NAME?</v>
      </c>
      <c r="AQ536" s="94" t="e">
        <v>#NAME?</v>
      </c>
      <c r="AR536" s="94" t="e">
        <v>#NAME?</v>
      </c>
      <c r="AS536" s="94" t="e">
        <v>#NAME?</v>
      </c>
      <c r="AT536" s="94" t="e">
        <v>#NAME?</v>
      </c>
    </row>
    <row r="537" customFormat="false" ht="76.1" hidden="false" customHeight="false" outlineLevel="0" collapsed="false">
      <c r="A537" s="62" t="s">
        <v>8547</v>
      </c>
      <c r="B537" s="20" t="str">
        <f aca="false">INDEX(Table2[], MATCH(L537, Location_ID!$D$2:$D$648, 0), 1)</f>
        <v>ad6b2e7f-09cc-407f-b639-def4f5495508</v>
      </c>
      <c r="C537" s="62" t="s">
        <v>784</v>
      </c>
      <c r="D537" s="62" t="s">
        <v>354</v>
      </c>
      <c r="E537" s="62" t="s">
        <v>7134</v>
      </c>
      <c r="F537" s="62" t="s">
        <v>7135</v>
      </c>
      <c r="G537" s="62" t="s">
        <v>7591</v>
      </c>
      <c r="H537" s="200"/>
      <c r="I537" s="62" t="s">
        <v>8542</v>
      </c>
      <c r="J537" s="62" t="s">
        <v>8548</v>
      </c>
      <c r="K537" s="62" t="s">
        <v>7120</v>
      </c>
      <c r="L537" s="62" t="s">
        <v>1839</v>
      </c>
      <c r="M537" s="62" t="s">
        <v>7110</v>
      </c>
      <c r="N537" s="62" t="s">
        <v>8532</v>
      </c>
      <c r="O537" s="62" t="s">
        <v>8544</v>
      </c>
      <c r="P537" s="62" t="n">
        <v>2024</v>
      </c>
      <c r="Q537" s="62" t="n">
        <v>2024</v>
      </c>
      <c r="R537" s="62" t="n">
        <v>1</v>
      </c>
      <c r="S537" s="62" t="s">
        <v>7122</v>
      </c>
      <c r="T537" s="214" t="n">
        <v>5202.1</v>
      </c>
      <c r="U537" s="62"/>
      <c r="V537" s="62"/>
      <c r="W537" s="62" t="s">
        <v>8534</v>
      </c>
      <c r="X537" s="200"/>
      <c r="Y537" s="200"/>
      <c r="Z537" s="200" t="n">
        <v>0</v>
      </c>
      <c r="AA537" s="202"/>
      <c r="AE537" s="94" t="e">
        <f aca="false" t="array" ref="AE537:AK537">_xlfn.torow(_xlfn.unique(_xlfn._xlws.filter(cat_table[Subsector],$E537=cat_table[Sector],"")))</f>
        <v>#NAME?</v>
      </c>
      <c r="AF537" s="94" t="e">
        <v>#NAME?</v>
      </c>
      <c r="AG537" s="94" t="e">
        <v>#NAME?</v>
      </c>
      <c r="AH537" s="94" t="e">
        <v>#NAME?</v>
      </c>
      <c r="AI537" s="94" t="e">
        <v>#NAME?</v>
      </c>
      <c r="AJ537" s="94" t="e">
        <v>#NAME?</v>
      </c>
      <c r="AK537" s="94" t="e">
        <v>#NAME?</v>
      </c>
      <c r="AO537" s="94" t="e">
        <f aca="false" t="array" ref="AO537:AT537">_xlfn.torow(_xlfn.unique(_xlfn._xlws.filter(cat_table[Sub-subsector],($E537=cat_table[Sector])*($F537=cat_table[Subsector]),"")))</f>
        <v>#NAME?</v>
      </c>
      <c r="AP537" s="94" t="e">
        <v>#NAME?</v>
      </c>
      <c r="AQ537" s="94" t="e">
        <v>#NAME?</v>
      </c>
      <c r="AR537" s="94" t="e">
        <v>#NAME?</v>
      </c>
      <c r="AS537" s="94" t="e">
        <v>#NAME?</v>
      </c>
      <c r="AT537" s="94" t="e">
        <v>#NAME?</v>
      </c>
    </row>
    <row r="538" customFormat="false" ht="76.1" hidden="false" customHeight="false" outlineLevel="0" collapsed="false">
      <c r="A538" s="62" t="s">
        <v>8549</v>
      </c>
      <c r="B538" s="20" t="str">
        <f aca="false">INDEX(Table2[], MATCH(L538, Location_ID!$D$2:$D$648, 0), 1)</f>
        <v>ad6b2e7f-09cc-407f-b639-def4f5495508</v>
      </c>
      <c r="C538" s="62" t="s">
        <v>784</v>
      </c>
      <c r="D538" s="62" t="s">
        <v>354</v>
      </c>
      <c r="E538" s="62" t="s">
        <v>7134</v>
      </c>
      <c r="F538" s="62" t="s">
        <v>7135</v>
      </c>
      <c r="G538" s="62" t="s">
        <v>7591</v>
      </c>
      <c r="H538" s="200"/>
      <c r="I538" s="62" t="s">
        <v>8542</v>
      </c>
      <c r="J538" s="62" t="s">
        <v>8550</v>
      </c>
      <c r="K538" s="62" t="s">
        <v>7120</v>
      </c>
      <c r="L538" s="62" t="s">
        <v>1839</v>
      </c>
      <c r="M538" s="62" t="s">
        <v>7110</v>
      </c>
      <c r="N538" s="62" t="s">
        <v>8532</v>
      </c>
      <c r="O538" s="62" t="s">
        <v>8544</v>
      </c>
      <c r="P538" s="62" t="n">
        <v>2024</v>
      </c>
      <c r="Q538" s="62" t="n">
        <v>2024</v>
      </c>
      <c r="R538" s="62" t="n">
        <v>1</v>
      </c>
      <c r="S538" s="62" t="s">
        <v>7122</v>
      </c>
      <c r="T538" s="214" t="n">
        <v>1891</v>
      </c>
      <c r="U538" s="62"/>
      <c r="V538" s="62"/>
      <c r="W538" s="62" t="s">
        <v>8534</v>
      </c>
      <c r="X538" s="200"/>
      <c r="Y538" s="200"/>
      <c r="Z538" s="200" t="n">
        <v>0</v>
      </c>
      <c r="AA538" s="202"/>
      <c r="AE538" s="94" t="e">
        <f aca="false" t="array" ref="AE538:AK538">_xlfn.torow(_xlfn.unique(_xlfn._xlws.filter(cat_table[Subsector],$E538=cat_table[Sector],"")))</f>
        <v>#NAME?</v>
      </c>
      <c r="AF538" s="94" t="e">
        <v>#NAME?</v>
      </c>
      <c r="AG538" s="94" t="e">
        <v>#NAME?</v>
      </c>
      <c r="AH538" s="94" t="e">
        <v>#NAME?</v>
      </c>
      <c r="AI538" s="94" t="e">
        <v>#NAME?</v>
      </c>
      <c r="AJ538" s="94" t="e">
        <v>#NAME?</v>
      </c>
      <c r="AK538" s="94" t="e">
        <v>#NAME?</v>
      </c>
      <c r="AO538" s="94" t="e">
        <f aca="false" t="array" ref="AO538:AT538">_xlfn.torow(_xlfn.unique(_xlfn._xlws.filter(cat_table[Sub-subsector],($E538=cat_table[Sector])*($F538=cat_table[Subsector]),"")))</f>
        <v>#NAME?</v>
      </c>
      <c r="AP538" s="94" t="e">
        <v>#NAME?</v>
      </c>
      <c r="AQ538" s="94" t="e">
        <v>#NAME?</v>
      </c>
      <c r="AR538" s="94" t="e">
        <v>#NAME?</v>
      </c>
      <c r="AS538" s="94" t="e">
        <v>#NAME?</v>
      </c>
      <c r="AT538" s="94" t="e">
        <v>#NAME?</v>
      </c>
    </row>
    <row r="539" customFormat="false" ht="76.1" hidden="false" customHeight="false" outlineLevel="0" collapsed="false">
      <c r="A539" s="62" t="s">
        <v>8551</v>
      </c>
      <c r="B539" s="20" t="str">
        <f aca="false">INDEX(Table2[], MATCH(L539, Location_ID!$D$2:$D$648, 0), 1)</f>
        <v>ad6b2e7f-09cc-407f-b639-def4f5495508</v>
      </c>
      <c r="C539" s="62" t="s">
        <v>784</v>
      </c>
      <c r="D539" s="62" t="s">
        <v>354</v>
      </c>
      <c r="E539" s="62" t="s">
        <v>7134</v>
      </c>
      <c r="F539" s="62" t="s">
        <v>7135</v>
      </c>
      <c r="G539" s="62" t="s">
        <v>7591</v>
      </c>
      <c r="H539" s="200"/>
      <c r="I539" s="62" t="s">
        <v>8542</v>
      </c>
      <c r="J539" s="62" t="s">
        <v>8552</v>
      </c>
      <c r="K539" s="62" t="s">
        <v>7120</v>
      </c>
      <c r="L539" s="62" t="s">
        <v>1839</v>
      </c>
      <c r="M539" s="62" t="s">
        <v>7110</v>
      </c>
      <c r="N539" s="62" t="s">
        <v>8532</v>
      </c>
      <c r="O539" s="62" t="s">
        <v>8544</v>
      </c>
      <c r="P539" s="62" t="n">
        <v>2024</v>
      </c>
      <c r="Q539" s="62" t="n">
        <v>2024</v>
      </c>
      <c r="R539" s="62" t="n">
        <v>1</v>
      </c>
      <c r="S539" s="62" t="s">
        <v>7122</v>
      </c>
      <c r="T539" s="214" t="n">
        <v>1193.42</v>
      </c>
      <c r="U539" s="62"/>
      <c r="V539" s="62"/>
      <c r="W539" s="62" t="s">
        <v>8534</v>
      </c>
      <c r="X539" s="200"/>
      <c r="Y539" s="200"/>
      <c r="Z539" s="200" t="n">
        <v>0</v>
      </c>
      <c r="AA539" s="202"/>
      <c r="AE539" s="94" t="e">
        <f aca="false" t="array" ref="AE539:AK539">_xlfn.torow(_xlfn.unique(_xlfn._xlws.filter(cat_table[Subsector],$E539=cat_table[Sector],"")))</f>
        <v>#NAME?</v>
      </c>
      <c r="AF539" s="94" t="e">
        <v>#NAME?</v>
      </c>
      <c r="AG539" s="94" t="e">
        <v>#NAME?</v>
      </c>
      <c r="AH539" s="94" t="e">
        <v>#NAME?</v>
      </c>
      <c r="AI539" s="94" t="e">
        <v>#NAME?</v>
      </c>
      <c r="AJ539" s="94" t="e">
        <v>#NAME?</v>
      </c>
      <c r="AK539" s="94" t="e">
        <v>#NAME?</v>
      </c>
      <c r="AO539" s="94" t="e">
        <f aca="false" t="array" ref="AO539:AT539">_xlfn.torow(_xlfn.unique(_xlfn._xlws.filter(cat_table[Sub-subsector],($E539=cat_table[Sector])*($F539=cat_table[Subsector]),"")))</f>
        <v>#NAME?</v>
      </c>
      <c r="AP539" s="94" t="e">
        <v>#NAME?</v>
      </c>
      <c r="AQ539" s="94" t="e">
        <v>#NAME?</v>
      </c>
      <c r="AR539" s="94" t="e">
        <v>#NAME?</v>
      </c>
      <c r="AS539" s="94" t="e">
        <v>#NAME?</v>
      </c>
      <c r="AT539" s="94" t="e">
        <v>#NAME?</v>
      </c>
    </row>
    <row r="540" customFormat="false" ht="225.35" hidden="false" customHeight="false" outlineLevel="0" collapsed="false">
      <c r="A540" s="29" t="s">
        <v>8553</v>
      </c>
      <c r="B540" s="20" t="str">
        <f aca="false">INDEX(Table2[], MATCH(L540, Location_ID!$D$2:$D$648, 0), 1)</f>
        <v>8db4c06d-552a-46da-bf9b-0e1d60c6c4f0</v>
      </c>
      <c r="C540" s="29" t="s">
        <v>872</v>
      </c>
      <c r="D540" s="29" t="s">
        <v>354</v>
      </c>
      <c r="E540" s="29" t="s">
        <v>7134</v>
      </c>
      <c r="F540" s="29" t="s">
        <v>7135</v>
      </c>
      <c r="G540" s="29"/>
      <c r="H540" s="38"/>
      <c r="I540" s="29" t="s">
        <v>8121</v>
      </c>
      <c r="J540" s="29" t="s">
        <v>8554</v>
      </c>
      <c r="K540" s="29" t="s">
        <v>7120</v>
      </c>
      <c r="L540" s="29" t="s">
        <v>1929</v>
      </c>
      <c r="M540" s="29" t="s">
        <v>7110</v>
      </c>
      <c r="N540" s="29" t="s">
        <v>8555</v>
      </c>
      <c r="O540" s="29" t="s">
        <v>8556</v>
      </c>
      <c r="P540" s="228" t="n">
        <v>43709</v>
      </c>
      <c r="Q540" s="228" t="n">
        <v>43738</v>
      </c>
      <c r="R540" s="29" t="n">
        <v>33</v>
      </c>
      <c r="S540" s="29" t="s">
        <v>7112</v>
      </c>
      <c r="T540" s="29" t="n">
        <v>1.62</v>
      </c>
      <c r="U540" s="29"/>
      <c r="V540" s="29"/>
      <c r="W540" s="29" t="s">
        <v>8557</v>
      </c>
      <c r="X540" s="38" t="s">
        <v>383</v>
      </c>
      <c r="Y540" s="38"/>
      <c r="Z540" s="38" t="n">
        <v>1</v>
      </c>
      <c r="AA540" s="202"/>
      <c r="AE540" s="94" t="e">
        <f aca="false" t="array" ref="AE540:AK540">_xlfn.torow(_xlfn.unique(_xlfn._xlws.filter(cat_table[Subsector],$E540=cat_table[Sector],"")))</f>
        <v>#NAME?</v>
      </c>
      <c r="AF540" s="94" t="e">
        <v>#NAME?</v>
      </c>
      <c r="AG540" s="94" t="e">
        <v>#NAME?</v>
      </c>
      <c r="AH540" s="94" t="e">
        <v>#NAME?</v>
      </c>
      <c r="AI540" s="94" t="e">
        <v>#NAME?</v>
      </c>
      <c r="AJ540" s="94" t="e">
        <v>#NAME?</v>
      </c>
      <c r="AK540" s="94" t="e">
        <v>#NAME?</v>
      </c>
      <c r="AO540" s="94" t="e">
        <f aca="false" t="array" ref="AO540:AT540">_xlfn.torow(_xlfn.unique(_xlfn._xlws.filter(cat_table[Sub-subsector],($E540=cat_table[Sector])*($F540=cat_table[Subsector]),"")))</f>
        <v>#NAME?</v>
      </c>
      <c r="AP540" s="94" t="e">
        <v>#NAME?</v>
      </c>
      <c r="AQ540" s="94" t="e">
        <v>#NAME?</v>
      </c>
      <c r="AR540" s="94" t="e">
        <v>#NAME?</v>
      </c>
      <c r="AS540" s="94" t="e">
        <v>#NAME?</v>
      </c>
      <c r="AT540" s="94" t="e">
        <v>#NAME?</v>
      </c>
    </row>
    <row r="541" customFormat="false" ht="240.25" hidden="false" customHeight="false" outlineLevel="0" collapsed="false">
      <c r="A541" s="29" t="s">
        <v>8558</v>
      </c>
      <c r="B541" s="20" t="str">
        <f aca="false">INDEX(Table2[], MATCH(L541, Location_ID!$D$2:$D$648, 0), 1)</f>
        <v>8db4c06d-552a-46da-bf9b-0e1d60c6c4f0</v>
      </c>
      <c r="C541" s="29" t="s">
        <v>872</v>
      </c>
      <c r="D541" s="29" t="s">
        <v>354</v>
      </c>
      <c r="E541" s="29" t="s">
        <v>7134</v>
      </c>
      <c r="F541" s="29" t="s">
        <v>7135</v>
      </c>
      <c r="G541" s="29"/>
      <c r="H541" s="38"/>
      <c r="I541" s="29" t="s">
        <v>8559</v>
      </c>
      <c r="J541" s="29" t="s">
        <v>8560</v>
      </c>
      <c r="K541" s="29" t="s">
        <v>7109</v>
      </c>
      <c r="L541" s="29" t="s">
        <v>1929</v>
      </c>
      <c r="M541" s="29" t="s">
        <v>7110</v>
      </c>
      <c r="N541" s="29" t="s">
        <v>8561</v>
      </c>
      <c r="O541" s="29" t="s">
        <v>8562</v>
      </c>
      <c r="P541" s="228" t="n">
        <v>43709</v>
      </c>
      <c r="Q541" s="228" t="n">
        <v>43738</v>
      </c>
      <c r="R541" s="29" t="n">
        <v>57</v>
      </c>
      <c r="S541" s="29" t="s">
        <v>7117</v>
      </c>
      <c r="T541" s="29" t="n">
        <v>0.53</v>
      </c>
      <c r="U541" s="29"/>
      <c r="V541" s="29"/>
      <c r="W541" s="29" t="s">
        <v>8557</v>
      </c>
      <c r="X541" s="38" t="s">
        <v>383</v>
      </c>
      <c r="Y541" s="38"/>
      <c r="Z541" s="38" t="n">
        <v>1</v>
      </c>
      <c r="AA541" s="202"/>
      <c r="AE541" s="94" t="e">
        <f aca="false" t="array" ref="AE541:AK541">_xlfn.torow(_xlfn.unique(_xlfn._xlws.filter(cat_table[Subsector],$E541=cat_table[Sector],"")))</f>
        <v>#NAME?</v>
      </c>
      <c r="AF541" s="94" t="e">
        <v>#NAME?</v>
      </c>
      <c r="AG541" s="94" t="e">
        <v>#NAME?</v>
      </c>
      <c r="AH541" s="94" t="e">
        <v>#NAME?</v>
      </c>
      <c r="AI541" s="94" t="e">
        <v>#NAME?</v>
      </c>
      <c r="AJ541" s="94" t="e">
        <v>#NAME?</v>
      </c>
      <c r="AK541" s="94" t="e">
        <v>#NAME?</v>
      </c>
      <c r="AO541" s="94" t="e">
        <f aca="false" t="array" ref="AO541:AT541">_xlfn.torow(_xlfn.unique(_xlfn._xlws.filter(cat_table[Sub-subsector],($E541=cat_table[Sector])*($F541=cat_table[Subsector]),"")))</f>
        <v>#NAME?</v>
      </c>
      <c r="AP541" s="94" t="e">
        <v>#NAME?</v>
      </c>
      <c r="AQ541" s="94" t="e">
        <v>#NAME?</v>
      </c>
      <c r="AR541" s="94" t="e">
        <v>#NAME?</v>
      </c>
      <c r="AS541" s="94" t="e">
        <v>#NAME?</v>
      </c>
      <c r="AT541" s="94" t="e">
        <v>#NAME?</v>
      </c>
    </row>
    <row r="542" customFormat="false" ht="240.25" hidden="false" customHeight="false" outlineLevel="0" collapsed="false">
      <c r="A542" s="29" t="s">
        <v>8563</v>
      </c>
      <c r="B542" s="20" t="str">
        <f aca="false">INDEX(Table2[], MATCH(L542, Location_ID!$D$2:$D$648, 0), 1)</f>
        <v>8db4c06d-552a-46da-bf9b-0e1d60c6c4f0</v>
      </c>
      <c r="C542" s="29" t="s">
        <v>872</v>
      </c>
      <c r="D542" s="29" t="s">
        <v>354</v>
      </c>
      <c r="E542" s="29" t="s">
        <v>7134</v>
      </c>
      <c r="F542" s="29" t="s">
        <v>7135</v>
      </c>
      <c r="G542" s="29"/>
      <c r="H542" s="38"/>
      <c r="I542" s="29" t="s">
        <v>8564</v>
      </c>
      <c r="J542" s="29" t="s">
        <v>8565</v>
      </c>
      <c r="K542" s="29" t="s">
        <v>7109</v>
      </c>
      <c r="L542" s="29" t="s">
        <v>1929</v>
      </c>
      <c r="M542" s="29" t="s">
        <v>7110</v>
      </c>
      <c r="N542" s="29" t="s">
        <v>8561</v>
      </c>
      <c r="O542" s="29" t="s">
        <v>8566</v>
      </c>
      <c r="P542" s="228" t="n">
        <v>43709</v>
      </c>
      <c r="Q542" s="228" t="n">
        <v>43738</v>
      </c>
      <c r="R542" s="29" t="n">
        <v>27</v>
      </c>
      <c r="S542" s="29" t="s">
        <v>7117</v>
      </c>
      <c r="T542" s="29" t="n">
        <v>1.26</v>
      </c>
      <c r="U542" s="29"/>
      <c r="V542" s="29"/>
      <c r="W542" s="29" t="s">
        <v>7141</v>
      </c>
      <c r="X542" s="38" t="s">
        <v>383</v>
      </c>
      <c r="Y542" s="38"/>
      <c r="Z542" s="38" t="n">
        <v>1</v>
      </c>
      <c r="AA542" s="202"/>
      <c r="AE542" s="94" t="e">
        <f aca="false" t="array" ref="AE542:AK542">_xlfn.torow(_xlfn.unique(_xlfn._xlws.filter(cat_table[Subsector],$E542=cat_table[Sector],"")))</f>
        <v>#NAME?</v>
      </c>
      <c r="AF542" s="94" t="e">
        <v>#NAME?</v>
      </c>
      <c r="AG542" s="94" t="e">
        <v>#NAME?</v>
      </c>
      <c r="AH542" s="94" t="e">
        <v>#NAME?</v>
      </c>
      <c r="AI542" s="94" t="e">
        <v>#NAME?</v>
      </c>
      <c r="AJ542" s="94" t="e">
        <v>#NAME?</v>
      </c>
      <c r="AK542" s="94" t="e">
        <v>#NAME?</v>
      </c>
      <c r="AO542" s="94" t="e">
        <f aca="false" t="array" ref="AO542:AT542">_xlfn.torow(_xlfn.unique(_xlfn._xlws.filter(cat_table[Sub-subsector],($E542=cat_table[Sector])*($F542=cat_table[Subsector]),"")))</f>
        <v>#NAME?</v>
      </c>
      <c r="AP542" s="94" t="e">
        <v>#NAME?</v>
      </c>
      <c r="AQ542" s="94" t="e">
        <v>#NAME?</v>
      </c>
      <c r="AR542" s="94" t="e">
        <v>#NAME?</v>
      </c>
      <c r="AS542" s="94" t="e">
        <v>#NAME?</v>
      </c>
      <c r="AT542" s="94" t="e">
        <v>#NAME?</v>
      </c>
    </row>
    <row r="543" customFormat="false" ht="240.25" hidden="false" customHeight="false" outlineLevel="0" collapsed="false">
      <c r="A543" s="29" t="s">
        <v>8567</v>
      </c>
      <c r="B543" s="20" t="str">
        <f aca="false">INDEX(Table2[], MATCH(L543, Location_ID!$D$2:$D$648, 0), 1)</f>
        <v>8db4c06d-552a-46da-bf9b-0e1d60c6c4f0</v>
      </c>
      <c r="C543" s="29" t="s">
        <v>872</v>
      </c>
      <c r="D543" s="29" t="s">
        <v>354</v>
      </c>
      <c r="E543" s="29" t="s">
        <v>7134</v>
      </c>
      <c r="F543" s="29" t="s">
        <v>7135</v>
      </c>
      <c r="G543" s="29"/>
      <c r="H543" s="38"/>
      <c r="I543" s="29" t="s">
        <v>8559</v>
      </c>
      <c r="J543" s="29" t="s">
        <v>8568</v>
      </c>
      <c r="K543" s="29" t="s">
        <v>7109</v>
      </c>
      <c r="L543" s="29" t="s">
        <v>1929</v>
      </c>
      <c r="M543" s="29" t="s">
        <v>7110</v>
      </c>
      <c r="N543" s="29" t="s">
        <v>8561</v>
      </c>
      <c r="O543" s="29" t="s">
        <v>8569</v>
      </c>
      <c r="P543" s="228" t="n">
        <v>43709</v>
      </c>
      <c r="Q543" s="228" t="n">
        <v>43738</v>
      </c>
      <c r="R543" s="29" t="n">
        <v>33</v>
      </c>
      <c r="S543" s="29" t="s">
        <v>7117</v>
      </c>
      <c r="T543" s="29" t="n">
        <v>0.64</v>
      </c>
      <c r="U543" s="29"/>
      <c r="V543" s="29"/>
      <c r="W543" s="29" t="s">
        <v>8557</v>
      </c>
      <c r="X543" s="38" t="s">
        <v>383</v>
      </c>
      <c r="Y543" s="38"/>
      <c r="Z543" s="38" t="n">
        <v>1</v>
      </c>
      <c r="AA543" s="202"/>
      <c r="AE543" s="94" t="e">
        <f aca="false" t="array" ref="AE543:AK543">_xlfn.torow(_xlfn.unique(_xlfn._xlws.filter(cat_table[Subsector],$E543=cat_table[Sector],"")))</f>
        <v>#NAME?</v>
      </c>
      <c r="AF543" s="94" t="e">
        <v>#NAME?</v>
      </c>
      <c r="AG543" s="94" t="e">
        <v>#NAME?</v>
      </c>
      <c r="AH543" s="94" t="e">
        <v>#NAME?</v>
      </c>
      <c r="AI543" s="94" t="e">
        <v>#NAME?</v>
      </c>
      <c r="AJ543" s="94" t="e">
        <v>#NAME?</v>
      </c>
      <c r="AK543" s="94" t="e">
        <v>#NAME?</v>
      </c>
      <c r="AO543" s="94" t="e">
        <f aca="false" t="array" ref="AO543:AT543">_xlfn.torow(_xlfn.unique(_xlfn._xlws.filter(cat_table[Sub-subsector],($E543=cat_table[Sector])*($F543=cat_table[Subsector]),"")))</f>
        <v>#NAME?</v>
      </c>
      <c r="AP543" s="94" t="e">
        <v>#NAME?</v>
      </c>
      <c r="AQ543" s="94" t="e">
        <v>#NAME?</v>
      </c>
      <c r="AR543" s="94" t="e">
        <v>#NAME?</v>
      </c>
      <c r="AS543" s="94" t="e">
        <v>#NAME?</v>
      </c>
      <c r="AT543" s="94" t="e">
        <v>#NAME?</v>
      </c>
    </row>
    <row r="544" customFormat="false" ht="240.25" hidden="false" customHeight="false" outlineLevel="0" collapsed="false">
      <c r="A544" s="29" t="s">
        <v>8570</v>
      </c>
      <c r="B544" s="20" t="str">
        <f aca="false">INDEX(Table2[], MATCH(L544, Location_ID!$D$2:$D$648, 0), 1)</f>
        <v>8db4c06d-552a-46da-bf9b-0e1d60c6c4f0</v>
      </c>
      <c r="C544" s="29" t="s">
        <v>872</v>
      </c>
      <c r="D544" s="29" t="s">
        <v>354</v>
      </c>
      <c r="E544" s="29" t="s">
        <v>7134</v>
      </c>
      <c r="F544" s="29" t="s">
        <v>7135</v>
      </c>
      <c r="G544" s="29"/>
      <c r="H544" s="38"/>
      <c r="I544" s="29" t="s">
        <v>8564</v>
      </c>
      <c r="J544" s="29" t="s">
        <v>8571</v>
      </c>
      <c r="K544" s="29" t="s">
        <v>7109</v>
      </c>
      <c r="L544" s="29" t="s">
        <v>1929</v>
      </c>
      <c r="M544" s="29" t="s">
        <v>7110</v>
      </c>
      <c r="N544" s="29" t="s">
        <v>8561</v>
      </c>
      <c r="O544" s="29" t="s">
        <v>8572</v>
      </c>
      <c r="P544" s="228" t="n">
        <v>43709</v>
      </c>
      <c r="Q544" s="228" t="n">
        <v>43738</v>
      </c>
      <c r="R544" s="29" t="n">
        <v>33</v>
      </c>
      <c r="S544" s="29" t="s">
        <v>7117</v>
      </c>
      <c r="T544" s="29" t="n">
        <v>1.32</v>
      </c>
      <c r="U544" s="29"/>
      <c r="V544" s="29"/>
      <c r="W544" s="29" t="s">
        <v>8557</v>
      </c>
      <c r="X544" s="38" t="s">
        <v>383</v>
      </c>
      <c r="Y544" s="38"/>
      <c r="Z544" s="38" t="n">
        <v>1</v>
      </c>
      <c r="AA544" s="202"/>
      <c r="AE544" s="94" t="e">
        <f aca="false" t="array" ref="AE544:AK544">_xlfn.torow(_xlfn.unique(_xlfn._xlws.filter(cat_table[Subsector],$E544=cat_table[Sector],"")))</f>
        <v>#NAME?</v>
      </c>
      <c r="AF544" s="94" t="e">
        <v>#NAME?</v>
      </c>
      <c r="AG544" s="94" t="e">
        <v>#NAME?</v>
      </c>
      <c r="AH544" s="94" t="e">
        <v>#NAME?</v>
      </c>
      <c r="AI544" s="94" t="e">
        <v>#NAME?</v>
      </c>
      <c r="AJ544" s="94" t="e">
        <v>#NAME?</v>
      </c>
      <c r="AK544" s="94" t="e">
        <v>#NAME?</v>
      </c>
      <c r="AO544" s="94" t="e">
        <f aca="false" t="array" ref="AO544:AT544">_xlfn.torow(_xlfn.unique(_xlfn._xlws.filter(cat_table[Sub-subsector],($E544=cat_table[Sector])*($F544=cat_table[Subsector]),"")))</f>
        <v>#NAME?</v>
      </c>
      <c r="AP544" s="94" t="e">
        <v>#NAME?</v>
      </c>
      <c r="AQ544" s="94" t="e">
        <v>#NAME?</v>
      </c>
      <c r="AR544" s="94" t="e">
        <v>#NAME?</v>
      </c>
      <c r="AS544" s="94" t="e">
        <v>#NAME?</v>
      </c>
      <c r="AT544" s="94" t="e">
        <v>#NAME?</v>
      </c>
    </row>
    <row r="545" customFormat="false" ht="240.25" hidden="false" customHeight="false" outlineLevel="0" collapsed="false">
      <c r="A545" s="29" t="s">
        <v>8573</v>
      </c>
      <c r="B545" s="20" t="str">
        <f aca="false">INDEX(Table2[], MATCH(L545, Location_ID!$D$2:$D$648, 0), 1)</f>
        <v>8db4c06d-552a-46da-bf9b-0e1d60c6c4f0</v>
      </c>
      <c r="C545" s="29" t="s">
        <v>872</v>
      </c>
      <c r="D545" s="29" t="s">
        <v>354</v>
      </c>
      <c r="E545" s="29" t="s">
        <v>7134</v>
      </c>
      <c r="F545" s="29" t="s">
        <v>7135</v>
      </c>
      <c r="G545" s="29"/>
      <c r="H545" s="38"/>
      <c r="I545" s="29" t="s">
        <v>8574</v>
      </c>
      <c r="J545" s="29" t="s">
        <v>8575</v>
      </c>
      <c r="K545" s="29" t="s">
        <v>7109</v>
      </c>
      <c r="L545" s="29" t="s">
        <v>1929</v>
      </c>
      <c r="M545" s="29" t="s">
        <v>7110</v>
      </c>
      <c r="N545" s="29" t="s">
        <v>8561</v>
      </c>
      <c r="O545" s="29" t="s">
        <v>8576</v>
      </c>
      <c r="P545" s="228" t="n">
        <v>43709</v>
      </c>
      <c r="Q545" s="228" t="n">
        <v>43738</v>
      </c>
      <c r="R545" s="29" t="n">
        <v>33</v>
      </c>
      <c r="S545" s="29" t="s">
        <v>7117</v>
      </c>
      <c r="T545" s="29" t="n">
        <v>0.47</v>
      </c>
      <c r="U545" s="29"/>
      <c r="V545" s="29"/>
      <c r="W545" s="29" t="s">
        <v>8557</v>
      </c>
      <c r="X545" s="38" t="s">
        <v>383</v>
      </c>
      <c r="Y545" s="38"/>
      <c r="Z545" s="38" t="n">
        <v>1</v>
      </c>
      <c r="AA545" s="202"/>
      <c r="AE545" s="94" t="e">
        <f aca="false" t="array" ref="AE545:AK545">_xlfn.torow(_xlfn.unique(_xlfn._xlws.filter(cat_table[Subsector],$E545=cat_table[Sector],"")))</f>
        <v>#NAME?</v>
      </c>
      <c r="AF545" s="94" t="e">
        <v>#NAME?</v>
      </c>
      <c r="AG545" s="94" t="e">
        <v>#NAME?</v>
      </c>
      <c r="AH545" s="94" t="e">
        <v>#NAME?</v>
      </c>
      <c r="AI545" s="94" t="e">
        <v>#NAME?</v>
      </c>
      <c r="AJ545" s="94" t="e">
        <v>#NAME?</v>
      </c>
      <c r="AK545" s="94" t="e">
        <v>#NAME?</v>
      </c>
      <c r="AO545" s="94" t="e">
        <f aca="false" t="array" ref="AO545:AT545">_xlfn.torow(_xlfn.unique(_xlfn._xlws.filter(cat_table[Sub-subsector],($E545=cat_table[Sector])*($F545=cat_table[Subsector]),"")))</f>
        <v>#NAME?</v>
      </c>
      <c r="AP545" s="94" t="e">
        <v>#NAME?</v>
      </c>
      <c r="AQ545" s="94" t="e">
        <v>#NAME?</v>
      </c>
      <c r="AR545" s="94" t="e">
        <v>#NAME?</v>
      </c>
      <c r="AS545" s="94" t="e">
        <v>#NAME?</v>
      </c>
      <c r="AT545" s="94" t="e">
        <v>#NAME?</v>
      </c>
    </row>
    <row r="546" customFormat="false" ht="240.25" hidden="false" customHeight="false" outlineLevel="0" collapsed="false">
      <c r="A546" s="29" t="s">
        <v>8577</v>
      </c>
      <c r="B546" s="20" t="str">
        <f aca="false">INDEX(Table2[], MATCH(L546, Location_ID!$D$2:$D$648, 0), 1)</f>
        <v>8db4c06d-552a-46da-bf9b-0e1d60c6c4f0</v>
      </c>
      <c r="C546" s="29" t="s">
        <v>872</v>
      </c>
      <c r="D546" s="29" t="s">
        <v>354</v>
      </c>
      <c r="E546" s="29" t="s">
        <v>7134</v>
      </c>
      <c r="F546" s="29" t="s">
        <v>7135</v>
      </c>
      <c r="G546" s="29"/>
      <c r="H546" s="38"/>
      <c r="I546" s="29" t="s">
        <v>8574</v>
      </c>
      <c r="J546" s="29" t="s">
        <v>8575</v>
      </c>
      <c r="K546" s="29" t="s">
        <v>7109</v>
      </c>
      <c r="L546" s="29" t="s">
        <v>1929</v>
      </c>
      <c r="M546" s="29" t="s">
        <v>7110</v>
      </c>
      <c r="N546" s="29" t="s">
        <v>8561</v>
      </c>
      <c r="O546" s="29" t="s">
        <v>8576</v>
      </c>
      <c r="P546" s="228" t="n">
        <v>43709</v>
      </c>
      <c r="Q546" s="228" t="n">
        <v>43738</v>
      </c>
      <c r="R546" s="29" t="n">
        <v>33</v>
      </c>
      <c r="S546" s="29" t="s">
        <v>7117</v>
      </c>
      <c r="T546" s="29" t="n">
        <v>0.01</v>
      </c>
      <c r="U546" s="29"/>
      <c r="V546" s="29"/>
      <c r="W546" s="29" t="s">
        <v>7141</v>
      </c>
      <c r="X546" s="38" t="s">
        <v>383</v>
      </c>
      <c r="Y546" s="38"/>
      <c r="Z546" s="38" t="n">
        <v>1</v>
      </c>
      <c r="AA546" s="202"/>
      <c r="AE546" s="94" t="e">
        <f aca="false" t="array" ref="AE546:AK546">_xlfn.torow(_xlfn.unique(_xlfn._xlws.filter(cat_table[Subsector],$E546=cat_table[Sector],"")))</f>
        <v>#NAME?</v>
      </c>
      <c r="AF546" s="94" t="e">
        <v>#NAME?</v>
      </c>
      <c r="AG546" s="94" t="e">
        <v>#NAME?</v>
      </c>
      <c r="AH546" s="94" t="e">
        <v>#NAME?</v>
      </c>
      <c r="AI546" s="94" t="e">
        <v>#NAME?</v>
      </c>
      <c r="AJ546" s="94" t="e">
        <v>#NAME?</v>
      </c>
      <c r="AK546" s="94" t="e">
        <v>#NAME?</v>
      </c>
      <c r="AO546" s="94" t="e">
        <f aca="false" t="array" ref="AO546:AT546">_xlfn.torow(_xlfn.unique(_xlfn._xlws.filter(cat_table[Sub-subsector],($E546=cat_table[Sector])*($F546=cat_table[Subsector]),"")))</f>
        <v>#NAME?</v>
      </c>
      <c r="AP546" s="94" t="e">
        <v>#NAME?</v>
      </c>
      <c r="AQ546" s="94" t="e">
        <v>#NAME?</v>
      </c>
      <c r="AR546" s="94" t="e">
        <v>#NAME?</v>
      </c>
      <c r="AS546" s="94" t="e">
        <v>#NAME?</v>
      </c>
      <c r="AT546" s="94" t="e">
        <v>#NAME?</v>
      </c>
    </row>
    <row r="547" customFormat="false" ht="240.25" hidden="false" customHeight="false" outlineLevel="0" collapsed="false">
      <c r="A547" s="29" t="s">
        <v>8578</v>
      </c>
      <c r="B547" s="20" t="str">
        <f aca="false">INDEX(Table2[], MATCH(L547, Location_ID!$D$2:$D$648, 0), 1)</f>
        <v>8db4c06d-552a-46da-bf9b-0e1d60c6c4f0</v>
      </c>
      <c r="C547" s="29" t="s">
        <v>872</v>
      </c>
      <c r="D547" s="29" t="s">
        <v>354</v>
      </c>
      <c r="E547" s="29" t="s">
        <v>7134</v>
      </c>
      <c r="F547" s="29" t="s">
        <v>7135</v>
      </c>
      <c r="G547" s="29"/>
      <c r="H547" s="38"/>
      <c r="I547" s="29" t="s">
        <v>8121</v>
      </c>
      <c r="J547" s="29" t="s">
        <v>8579</v>
      </c>
      <c r="K547" s="29" t="s">
        <v>7120</v>
      </c>
      <c r="L547" s="29" t="s">
        <v>1929</v>
      </c>
      <c r="M547" s="29" t="s">
        <v>7110</v>
      </c>
      <c r="N547" s="29" t="s">
        <v>8561</v>
      </c>
      <c r="O547" s="29" t="s">
        <v>8580</v>
      </c>
      <c r="P547" s="228" t="n">
        <v>43709</v>
      </c>
      <c r="Q547" s="228" t="n">
        <v>43738</v>
      </c>
      <c r="R547" s="29" t="n">
        <v>1</v>
      </c>
      <c r="S547" s="29" t="s">
        <v>7112</v>
      </c>
      <c r="T547" s="29" t="n">
        <v>4.66</v>
      </c>
      <c r="U547" s="29"/>
      <c r="V547" s="29"/>
      <c r="W547" s="29" t="s">
        <v>7141</v>
      </c>
      <c r="X547" s="38" t="s">
        <v>383</v>
      </c>
      <c r="Y547" s="38"/>
      <c r="Z547" s="38" t="n">
        <v>0</v>
      </c>
      <c r="AA547" s="202"/>
      <c r="AE547" s="94" t="e">
        <f aca="false" t="array" ref="AE547:AK547">_xlfn.torow(_xlfn.unique(_xlfn._xlws.filter(cat_table[Subsector],$E547=cat_table[Sector],"")))</f>
        <v>#NAME?</v>
      </c>
      <c r="AF547" s="94" t="e">
        <v>#NAME?</v>
      </c>
      <c r="AG547" s="94" t="e">
        <v>#NAME?</v>
      </c>
      <c r="AH547" s="94" t="e">
        <v>#NAME?</v>
      </c>
      <c r="AI547" s="94" t="e">
        <v>#NAME?</v>
      </c>
      <c r="AJ547" s="94" t="e">
        <v>#NAME?</v>
      </c>
      <c r="AK547" s="94" t="e">
        <v>#NAME?</v>
      </c>
      <c r="AO547" s="94" t="e">
        <f aca="false" t="array" ref="AO547:AT547">_xlfn.torow(_xlfn.unique(_xlfn._xlws.filter(cat_table[Sub-subsector],($E547=cat_table[Sector])*($F547=cat_table[Subsector]),"")))</f>
        <v>#NAME?</v>
      </c>
      <c r="AP547" s="94" t="e">
        <v>#NAME?</v>
      </c>
      <c r="AQ547" s="94" t="e">
        <v>#NAME?</v>
      </c>
      <c r="AR547" s="94" t="e">
        <v>#NAME?</v>
      </c>
      <c r="AS547" s="94" t="e">
        <v>#NAME?</v>
      </c>
      <c r="AT547" s="94" t="e">
        <v>#NAME?</v>
      </c>
    </row>
    <row r="548" customFormat="false" ht="240.25" hidden="false" customHeight="false" outlineLevel="0" collapsed="false">
      <c r="A548" s="29" t="s">
        <v>8581</v>
      </c>
      <c r="B548" s="20" t="str">
        <f aca="false">INDEX(Table2[], MATCH(L548, Location_ID!$D$2:$D$648, 0), 1)</f>
        <v>8db4c06d-552a-46da-bf9b-0e1d60c6c4f0</v>
      </c>
      <c r="C548" s="29" t="s">
        <v>872</v>
      </c>
      <c r="D548" s="29" t="s">
        <v>354</v>
      </c>
      <c r="E548" s="29" t="s">
        <v>7134</v>
      </c>
      <c r="F548" s="29" t="s">
        <v>7135</v>
      </c>
      <c r="G548" s="29"/>
      <c r="H548" s="38"/>
      <c r="I548" s="29" t="s">
        <v>8121</v>
      </c>
      <c r="J548" s="29" t="s">
        <v>8579</v>
      </c>
      <c r="K548" s="29" t="s">
        <v>7120</v>
      </c>
      <c r="L548" s="29" t="s">
        <v>1929</v>
      </c>
      <c r="M548" s="29" t="s">
        <v>7110</v>
      </c>
      <c r="N548" s="29" t="s">
        <v>8561</v>
      </c>
      <c r="O548" s="29" t="s">
        <v>8580</v>
      </c>
      <c r="P548" s="228" t="n">
        <v>43709</v>
      </c>
      <c r="Q548" s="228" t="n">
        <v>43738</v>
      </c>
      <c r="R548" s="29" t="n">
        <v>2</v>
      </c>
      <c r="S548" s="29" t="s">
        <v>7112</v>
      </c>
      <c r="T548" s="29" t="n">
        <v>0.5</v>
      </c>
      <c r="U548" s="29"/>
      <c r="V548" s="29"/>
      <c r="W548" s="29" t="s">
        <v>7141</v>
      </c>
      <c r="X548" s="38" t="s">
        <v>383</v>
      </c>
      <c r="Y548" s="38"/>
      <c r="Z548" s="38" t="n">
        <v>0</v>
      </c>
      <c r="AA548" s="202"/>
      <c r="AE548" s="94" t="e">
        <f aca="false" t="array" ref="AE548:AK548">_xlfn.torow(_xlfn.unique(_xlfn._xlws.filter(cat_table[Subsector],$E548=cat_table[Sector],"")))</f>
        <v>#NAME?</v>
      </c>
      <c r="AF548" s="94" t="e">
        <v>#NAME?</v>
      </c>
      <c r="AG548" s="94" t="e">
        <v>#NAME?</v>
      </c>
      <c r="AH548" s="94" t="e">
        <v>#NAME?</v>
      </c>
      <c r="AI548" s="94" t="e">
        <v>#NAME?</v>
      </c>
      <c r="AJ548" s="94" t="e">
        <v>#NAME?</v>
      </c>
      <c r="AK548" s="94" t="e">
        <v>#NAME?</v>
      </c>
      <c r="AO548" s="94" t="e">
        <f aca="false" t="array" ref="AO548:AT548">_xlfn.torow(_xlfn.unique(_xlfn._xlws.filter(cat_table[Sub-subsector],($E548=cat_table[Sector])*($F548=cat_table[Subsector]),"")))</f>
        <v>#NAME?</v>
      </c>
      <c r="AP548" s="94" t="e">
        <v>#NAME?</v>
      </c>
      <c r="AQ548" s="94" t="e">
        <v>#NAME?</v>
      </c>
      <c r="AR548" s="94" t="e">
        <v>#NAME?</v>
      </c>
      <c r="AS548" s="94" t="e">
        <v>#NAME?</v>
      </c>
      <c r="AT548" s="94" t="e">
        <v>#NAME?</v>
      </c>
    </row>
    <row r="549" customFormat="false" ht="240.25" hidden="false" customHeight="false" outlineLevel="0" collapsed="false">
      <c r="A549" s="29" t="s">
        <v>8582</v>
      </c>
      <c r="B549" s="20" t="str">
        <f aca="false">INDEX(Table2[], MATCH(L549, Location_ID!$D$2:$D$648, 0), 1)</f>
        <v>8db4c06d-552a-46da-bf9b-0e1d60c6c4f0</v>
      </c>
      <c r="C549" s="29" t="s">
        <v>872</v>
      </c>
      <c r="D549" s="29" t="s">
        <v>354</v>
      </c>
      <c r="E549" s="29" t="s">
        <v>7134</v>
      </c>
      <c r="F549" s="29" t="s">
        <v>7135</v>
      </c>
      <c r="G549" s="29"/>
      <c r="H549" s="38"/>
      <c r="I549" s="29" t="s">
        <v>8121</v>
      </c>
      <c r="J549" s="29" t="s">
        <v>8579</v>
      </c>
      <c r="K549" s="29" t="s">
        <v>7120</v>
      </c>
      <c r="L549" s="29" t="s">
        <v>1929</v>
      </c>
      <c r="M549" s="29" t="s">
        <v>7110</v>
      </c>
      <c r="N549" s="29" t="s">
        <v>8561</v>
      </c>
      <c r="O549" s="29" t="s">
        <v>8580</v>
      </c>
      <c r="P549" s="228" t="n">
        <v>43709</v>
      </c>
      <c r="Q549" s="228" t="n">
        <v>43738</v>
      </c>
      <c r="R549" s="29" t="n">
        <v>3</v>
      </c>
      <c r="S549" s="29" t="s">
        <v>7112</v>
      </c>
      <c r="T549" s="29" t="n">
        <v>0.5</v>
      </c>
      <c r="U549" s="29"/>
      <c r="V549" s="29"/>
      <c r="W549" s="29" t="s">
        <v>7141</v>
      </c>
      <c r="X549" s="38" t="s">
        <v>383</v>
      </c>
      <c r="Y549" s="38"/>
      <c r="Z549" s="38" t="n">
        <v>0</v>
      </c>
      <c r="AA549" s="202"/>
      <c r="AE549" s="94" t="e">
        <f aca="false" t="array" ref="AE549:AK549">_xlfn.torow(_xlfn.unique(_xlfn._xlws.filter(cat_table[Subsector],$E549=cat_table[Sector],"")))</f>
        <v>#NAME?</v>
      </c>
      <c r="AF549" s="94" t="e">
        <v>#NAME?</v>
      </c>
      <c r="AG549" s="94" t="e">
        <v>#NAME?</v>
      </c>
      <c r="AH549" s="94" t="e">
        <v>#NAME?</v>
      </c>
      <c r="AI549" s="94" t="e">
        <v>#NAME?</v>
      </c>
      <c r="AJ549" s="94" t="e">
        <v>#NAME?</v>
      </c>
      <c r="AK549" s="94" t="e">
        <v>#NAME?</v>
      </c>
      <c r="AO549" s="94" t="e">
        <f aca="false" t="array" ref="AO549:AT549">_xlfn.torow(_xlfn.unique(_xlfn._xlws.filter(cat_table[Sub-subsector],($E549=cat_table[Sector])*($F549=cat_table[Subsector]),"")))</f>
        <v>#NAME?</v>
      </c>
      <c r="AP549" s="94" t="e">
        <v>#NAME?</v>
      </c>
      <c r="AQ549" s="94" t="e">
        <v>#NAME?</v>
      </c>
      <c r="AR549" s="94" t="e">
        <v>#NAME?</v>
      </c>
      <c r="AS549" s="94" t="e">
        <v>#NAME?</v>
      </c>
      <c r="AT549" s="94" t="e">
        <v>#NAME?</v>
      </c>
    </row>
    <row r="550" customFormat="false" ht="240.25" hidden="false" customHeight="false" outlineLevel="0" collapsed="false">
      <c r="A550" s="29" t="s">
        <v>8583</v>
      </c>
      <c r="B550" s="20" t="str">
        <f aca="false">INDEX(Table2[], MATCH(L550, Location_ID!$D$2:$D$648, 0), 1)</f>
        <v>8db4c06d-552a-46da-bf9b-0e1d60c6c4f0</v>
      </c>
      <c r="C550" s="29" t="s">
        <v>872</v>
      </c>
      <c r="D550" s="29" t="s">
        <v>354</v>
      </c>
      <c r="E550" s="29" t="s">
        <v>7134</v>
      </c>
      <c r="F550" s="29" t="s">
        <v>7135</v>
      </c>
      <c r="G550" s="29"/>
      <c r="H550" s="38"/>
      <c r="I550" s="29" t="s">
        <v>8121</v>
      </c>
      <c r="J550" s="29" t="s">
        <v>8579</v>
      </c>
      <c r="K550" s="29" t="s">
        <v>7120</v>
      </c>
      <c r="L550" s="29" t="s">
        <v>1929</v>
      </c>
      <c r="M550" s="29" t="s">
        <v>7110</v>
      </c>
      <c r="N550" s="29" t="s">
        <v>8561</v>
      </c>
      <c r="O550" s="29" t="s">
        <v>8580</v>
      </c>
      <c r="P550" s="228" t="n">
        <v>43709</v>
      </c>
      <c r="Q550" s="228" t="n">
        <v>43738</v>
      </c>
      <c r="R550" s="29" t="n">
        <v>4</v>
      </c>
      <c r="S550" s="29" t="s">
        <v>7112</v>
      </c>
      <c r="T550" s="29" t="n">
        <v>1.7</v>
      </c>
      <c r="U550" s="29"/>
      <c r="V550" s="29"/>
      <c r="W550" s="29" t="s">
        <v>7141</v>
      </c>
      <c r="X550" s="38" t="s">
        <v>383</v>
      </c>
      <c r="Y550" s="38"/>
      <c r="Z550" s="38" t="n">
        <v>0</v>
      </c>
      <c r="AA550" s="202"/>
      <c r="AE550" s="94" t="e">
        <f aca="false" t="array" ref="AE550:AK550">_xlfn.torow(_xlfn.unique(_xlfn._xlws.filter(cat_table[Subsector],$E550=cat_table[Sector],"")))</f>
        <v>#NAME?</v>
      </c>
      <c r="AF550" s="94" t="e">
        <v>#NAME?</v>
      </c>
      <c r="AG550" s="94" t="e">
        <v>#NAME?</v>
      </c>
      <c r="AH550" s="94" t="e">
        <v>#NAME?</v>
      </c>
      <c r="AI550" s="94" t="e">
        <v>#NAME?</v>
      </c>
      <c r="AJ550" s="94" t="e">
        <v>#NAME?</v>
      </c>
      <c r="AK550" s="94" t="e">
        <v>#NAME?</v>
      </c>
      <c r="AO550" s="94" t="e">
        <f aca="false" t="array" ref="AO550:AT550">_xlfn.torow(_xlfn.unique(_xlfn._xlws.filter(cat_table[Sub-subsector],($E550=cat_table[Sector])*($F550=cat_table[Subsector]),"")))</f>
        <v>#NAME?</v>
      </c>
      <c r="AP550" s="94" t="e">
        <v>#NAME?</v>
      </c>
      <c r="AQ550" s="94" t="e">
        <v>#NAME?</v>
      </c>
      <c r="AR550" s="94" t="e">
        <v>#NAME?</v>
      </c>
      <c r="AS550" s="94" t="e">
        <v>#NAME?</v>
      </c>
      <c r="AT550" s="94" t="e">
        <v>#NAME?</v>
      </c>
    </row>
    <row r="551" customFormat="false" ht="240.25" hidden="false" customHeight="false" outlineLevel="0" collapsed="false">
      <c r="A551" s="29" t="s">
        <v>8584</v>
      </c>
      <c r="B551" s="20" t="str">
        <f aca="false">INDEX(Table2[], MATCH(L551, Location_ID!$D$2:$D$648, 0), 1)</f>
        <v>8db4c06d-552a-46da-bf9b-0e1d60c6c4f0</v>
      </c>
      <c r="C551" s="29" t="s">
        <v>872</v>
      </c>
      <c r="D551" s="29" t="s">
        <v>354</v>
      </c>
      <c r="E551" s="29" t="s">
        <v>7134</v>
      </c>
      <c r="F551" s="29" t="s">
        <v>7135</v>
      </c>
      <c r="G551" s="29"/>
      <c r="H551" s="38"/>
      <c r="I551" s="29" t="s">
        <v>8121</v>
      </c>
      <c r="J551" s="29" t="s">
        <v>8579</v>
      </c>
      <c r="K551" s="29" t="s">
        <v>7120</v>
      </c>
      <c r="L551" s="29" t="s">
        <v>1929</v>
      </c>
      <c r="M551" s="29" t="s">
        <v>7110</v>
      </c>
      <c r="N551" s="29" t="s">
        <v>8561</v>
      </c>
      <c r="O551" s="29" t="s">
        <v>8580</v>
      </c>
      <c r="P551" s="228" t="n">
        <v>43709</v>
      </c>
      <c r="Q551" s="228" t="n">
        <v>43738</v>
      </c>
      <c r="R551" s="29" t="n">
        <v>5</v>
      </c>
      <c r="S551" s="29" t="s">
        <v>7112</v>
      </c>
      <c r="T551" s="29" t="n">
        <v>2.41</v>
      </c>
      <c r="U551" s="29"/>
      <c r="V551" s="29"/>
      <c r="W551" s="29" t="s">
        <v>7141</v>
      </c>
      <c r="X551" s="38" t="s">
        <v>383</v>
      </c>
      <c r="Y551" s="38"/>
      <c r="Z551" s="38" t="n">
        <v>0</v>
      </c>
      <c r="AA551" s="202"/>
      <c r="AE551" s="94" t="e">
        <f aca="false" t="array" ref="AE551:AK551">_xlfn.torow(_xlfn.unique(_xlfn._xlws.filter(cat_table[Subsector],$E551=cat_table[Sector],"")))</f>
        <v>#NAME?</v>
      </c>
      <c r="AF551" s="94" t="e">
        <v>#NAME?</v>
      </c>
      <c r="AG551" s="94" t="e">
        <v>#NAME?</v>
      </c>
      <c r="AH551" s="94" t="e">
        <v>#NAME?</v>
      </c>
      <c r="AI551" s="94" t="e">
        <v>#NAME?</v>
      </c>
      <c r="AJ551" s="94" t="e">
        <v>#NAME?</v>
      </c>
      <c r="AK551" s="94" t="e">
        <v>#NAME?</v>
      </c>
      <c r="AO551" s="94" t="e">
        <f aca="false" t="array" ref="AO551:AT551">_xlfn.torow(_xlfn.unique(_xlfn._xlws.filter(cat_table[Sub-subsector],($E551=cat_table[Sector])*($F551=cat_table[Subsector]),"")))</f>
        <v>#NAME?</v>
      </c>
      <c r="AP551" s="94" t="e">
        <v>#NAME?</v>
      </c>
      <c r="AQ551" s="94" t="e">
        <v>#NAME?</v>
      </c>
      <c r="AR551" s="94" t="e">
        <v>#NAME?</v>
      </c>
      <c r="AS551" s="94" t="e">
        <v>#NAME?</v>
      </c>
      <c r="AT551" s="94" t="e">
        <v>#NAME?</v>
      </c>
    </row>
    <row r="552" customFormat="false" ht="240.25" hidden="false" customHeight="false" outlineLevel="0" collapsed="false">
      <c r="A552" s="29" t="s">
        <v>8585</v>
      </c>
      <c r="B552" s="20" t="str">
        <f aca="false">INDEX(Table2[], MATCH(L552, Location_ID!$D$2:$D$648, 0), 1)</f>
        <v>8db4c06d-552a-46da-bf9b-0e1d60c6c4f0</v>
      </c>
      <c r="C552" s="29" t="s">
        <v>872</v>
      </c>
      <c r="D552" s="29" t="s">
        <v>354</v>
      </c>
      <c r="E552" s="29" t="s">
        <v>7134</v>
      </c>
      <c r="F552" s="29" t="s">
        <v>7135</v>
      </c>
      <c r="G552" s="29"/>
      <c r="H552" s="38"/>
      <c r="I552" s="29" t="s">
        <v>8121</v>
      </c>
      <c r="J552" s="29" t="s">
        <v>8579</v>
      </c>
      <c r="K552" s="29" t="s">
        <v>7120</v>
      </c>
      <c r="L552" s="29" t="s">
        <v>1929</v>
      </c>
      <c r="M552" s="29" t="s">
        <v>7110</v>
      </c>
      <c r="N552" s="29" t="s">
        <v>8561</v>
      </c>
      <c r="O552" s="29" t="s">
        <v>8580</v>
      </c>
      <c r="P552" s="228" t="n">
        <v>43709</v>
      </c>
      <c r="Q552" s="228" t="n">
        <v>43738</v>
      </c>
      <c r="R552" s="29" t="n">
        <v>6</v>
      </c>
      <c r="S552" s="29" t="s">
        <v>7112</v>
      </c>
      <c r="T552" s="29" t="n">
        <v>0.82</v>
      </c>
      <c r="U552" s="29"/>
      <c r="V552" s="29"/>
      <c r="W552" s="29" t="s">
        <v>7141</v>
      </c>
      <c r="X552" s="38" t="s">
        <v>383</v>
      </c>
      <c r="Y552" s="38"/>
      <c r="Z552" s="38" t="n">
        <v>0</v>
      </c>
      <c r="AA552" s="202"/>
      <c r="AE552" s="94" t="e">
        <f aca="false" t="array" ref="AE552:AK552">_xlfn.torow(_xlfn.unique(_xlfn._xlws.filter(cat_table[Subsector],$E552=cat_table[Sector],"")))</f>
        <v>#NAME?</v>
      </c>
      <c r="AF552" s="94" t="e">
        <v>#NAME?</v>
      </c>
      <c r="AG552" s="94" t="e">
        <v>#NAME?</v>
      </c>
      <c r="AH552" s="94" t="e">
        <v>#NAME?</v>
      </c>
      <c r="AI552" s="94" t="e">
        <v>#NAME?</v>
      </c>
      <c r="AJ552" s="94" t="e">
        <v>#NAME?</v>
      </c>
      <c r="AK552" s="94" t="e">
        <v>#NAME?</v>
      </c>
      <c r="AO552" s="94" t="e">
        <f aca="false" t="array" ref="AO552:AT552">_xlfn.torow(_xlfn.unique(_xlfn._xlws.filter(cat_table[Sub-subsector],($E552=cat_table[Sector])*($F552=cat_table[Subsector]),"")))</f>
        <v>#NAME?</v>
      </c>
      <c r="AP552" s="94" t="e">
        <v>#NAME?</v>
      </c>
      <c r="AQ552" s="94" t="e">
        <v>#NAME?</v>
      </c>
      <c r="AR552" s="94" t="e">
        <v>#NAME?</v>
      </c>
      <c r="AS552" s="94" t="e">
        <v>#NAME?</v>
      </c>
      <c r="AT552" s="94" t="e">
        <v>#NAME?</v>
      </c>
    </row>
    <row r="553" customFormat="false" ht="240.25" hidden="false" customHeight="false" outlineLevel="0" collapsed="false">
      <c r="A553" s="29" t="s">
        <v>8586</v>
      </c>
      <c r="B553" s="20" t="str">
        <f aca="false">INDEX(Table2[], MATCH(L553, Location_ID!$D$2:$D$648, 0), 1)</f>
        <v>8db4c06d-552a-46da-bf9b-0e1d60c6c4f0</v>
      </c>
      <c r="C553" s="29" t="s">
        <v>872</v>
      </c>
      <c r="D553" s="29" t="s">
        <v>354</v>
      </c>
      <c r="E553" s="29" t="s">
        <v>7134</v>
      </c>
      <c r="F553" s="29" t="s">
        <v>7135</v>
      </c>
      <c r="G553" s="29"/>
      <c r="H553" s="38"/>
      <c r="I553" s="29" t="s">
        <v>8121</v>
      </c>
      <c r="J553" s="29" t="s">
        <v>8579</v>
      </c>
      <c r="K553" s="29" t="s">
        <v>7120</v>
      </c>
      <c r="L553" s="29" t="s">
        <v>1929</v>
      </c>
      <c r="M553" s="29" t="s">
        <v>7110</v>
      </c>
      <c r="N553" s="29" t="s">
        <v>8561</v>
      </c>
      <c r="O553" s="29" t="s">
        <v>8580</v>
      </c>
      <c r="P553" s="228" t="n">
        <v>43709</v>
      </c>
      <c r="Q553" s="228" t="n">
        <v>43738</v>
      </c>
      <c r="R553" s="29" t="n">
        <v>7</v>
      </c>
      <c r="S553" s="29" t="s">
        <v>7112</v>
      </c>
      <c r="T553" s="29" t="n">
        <v>1.94</v>
      </c>
      <c r="U553" s="29"/>
      <c r="V553" s="29"/>
      <c r="W553" s="29" t="s">
        <v>7141</v>
      </c>
      <c r="X553" s="38" t="s">
        <v>383</v>
      </c>
      <c r="Y553" s="38"/>
      <c r="Z553" s="38" t="n">
        <v>0</v>
      </c>
      <c r="AA553" s="202"/>
      <c r="AE553" s="94" t="e">
        <f aca="false" t="array" ref="AE553:AK553">_xlfn.torow(_xlfn.unique(_xlfn._xlws.filter(cat_table[Subsector],$E553=cat_table[Sector],"")))</f>
        <v>#NAME?</v>
      </c>
      <c r="AF553" s="94" t="e">
        <v>#NAME?</v>
      </c>
      <c r="AG553" s="94" t="e">
        <v>#NAME?</v>
      </c>
      <c r="AH553" s="94" t="e">
        <v>#NAME?</v>
      </c>
      <c r="AI553" s="94" t="e">
        <v>#NAME?</v>
      </c>
      <c r="AJ553" s="94" t="e">
        <v>#NAME?</v>
      </c>
      <c r="AK553" s="94" t="e">
        <v>#NAME?</v>
      </c>
      <c r="AO553" s="94" t="e">
        <f aca="false" t="array" ref="AO553:AT553">_xlfn.torow(_xlfn.unique(_xlfn._xlws.filter(cat_table[Sub-subsector],($E553=cat_table[Sector])*($F553=cat_table[Subsector]),"")))</f>
        <v>#NAME?</v>
      </c>
      <c r="AP553" s="94" t="e">
        <v>#NAME?</v>
      </c>
      <c r="AQ553" s="94" t="e">
        <v>#NAME?</v>
      </c>
      <c r="AR553" s="94" t="e">
        <v>#NAME?</v>
      </c>
      <c r="AS553" s="94" t="e">
        <v>#NAME?</v>
      </c>
      <c r="AT553" s="94" t="e">
        <v>#NAME?</v>
      </c>
    </row>
    <row r="554" customFormat="false" ht="240.25" hidden="false" customHeight="false" outlineLevel="0" collapsed="false">
      <c r="A554" s="29" t="s">
        <v>8587</v>
      </c>
      <c r="B554" s="20" t="str">
        <f aca="false">INDEX(Table2[], MATCH(L554, Location_ID!$D$2:$D$648, 0), 1)</f>
        <v>8db4c06d-552a-46da-bf9b-0e1d60c6c4f0</v>
      </c>
      <c r="C554" s="29" t="s">
        <v>872</v>
      </c>
      <c r="D554" s="29" t="s">
        <v>354</v>
      </c>
      <c r="E554" s="29" t="s">
        <v>7134</v>
      </c>
      <c r="F554" s="29" t="s">
        <v>7135</v>
      </c>
      <c r="G554" s="29"/>
      <c r="H554" s="38"/>
      <c r="I554" s="29" t="s">
        <v>8121</v>
      </c>
      <c r="J554" s="29" t="s">
        <v>8579</v>
      </c>
      <c r="K554" s="29" t="s">
        <v>7120</v>
      </c>
      <c r="L554" s="29" t="s">
        <v>1929</v>
      </c>
      <c r="M554" s="29" t="s">
        <v>7110</v>
      </c>
      <c r="N554" s="29" t="s">
        <v>8561</v>
      </c>
      <c r="O554" s="29" t="s">
        <v>8580</v>
      </c>
      <c r="P554" s="228" t="n">
        <v>43709</v>
      </c>
      <c r="Q554" s="228" t="n">
        <v>43738</v>
      </c>
      <c r="R554" s="29" t="n">
        <v>8</v>
      </c>
      <c r="S554" s="29" t="s">
        <v>7112</v>
      </c>
      <c r="T554" s="29" t="n">
        <v>1.3</v>
      </c>
      <c r="U554" s="29"/>
      <c r="V554" s="29"/>
      <c r="W554" s="29" t="s">
        <v>7141</v>
      </c>
      <c r="X554" s="38" t="s">
        <v>383</v>
      </c>
      <c r="Y554" s="38"/>
      <c r="Z554" s="38" t="n">
        <v>0</v>
      </c>
      <c r="AA554" s="202"/>
      <c r="AE554" s="94" t="e">
        <f aca="false" t="array" ref="AE554:AK554">_xlfn.torow(_xlfn.unique(_xlfn._xlws.filter(cat_table[Subsector],$E554=cat_table[Sector],"")))</f>
        <v>#NAME?</v>
      </c>
      <c r="AF554" s="94" t="e">
        <v>#NAME?</v>
      </c>
      <c r="AG554" s="94" t="e">
        <v>#NAME?</v>
      </c>
      <c r="AH554" s="94" t="e">
        <v>#NAME?</v>
      </c>
      <c r="AI554" s="94" t="e">
        <v>#NAME?</v>
      </c>
      <c r="AJ554" s="94" t="e">
        <v>#NAME?</v>
      </c>
      <c r="AK554" s="94" t="e">
        <v>#NAME?</v>
      </c>
      <c r="AO554" s="94" t="e">
        <f aca="false" t="array" ref="AO554:AT554">_xlfn.torow(_xlfn.unique(_xlfn._xlws.filter(cat_table[Sub-subsector],($E554=cat_table[Sector])*($F554=cat_table[Subsector]),"")))</f>
        <v>#NAME?</v>
      </c>
      <c r="AP554" s="94" t="e">
        <v>#NAME?</v>
      </c>
      <c r="AQ554" s="94" t="e">
        <v>#NAME?</v>
      </c>
      <c r="AR554" s="94" t="e">
        <v>#NAME?</v>
      </c>
      <c r="AS554" s="94" t="e">
        <v>#NAME?</v>
      </c>
      <c r="AT554" s="94" t="e">
        <v>#NAME?</v>
      </c>
    </row>
    <row r="555" customFormat="false" ht="240.25" hidden="false" customHeight="false" outlineLevel="0" collapsed="false">
      <c r="A555" s="29" t="s">
        <v>8588</v>
      </c>
      <c r="B555" s="20" t="str">
        <f aca="false">INDEX(Table2[], MATCH(L555, Location_ID!$D$2:$D$648, 0), 1)</f>
        <v>8db4c06d-552a-46da-bf9b-0e1d60c6c4f0</v>
      </c>
      <c r="C555" s="29" t="s">
        <v>872</v>
      </c>
      <c r="D555" s="29" t="s">
        <v>354</v>
      </c>
      <c r="E555" s="29" t="s">
        <v>7134</v>
      </c>
      <c r="F555" s="29" t="s">
        <v>7135</v>
      </c>
      <c r="G555" s="29"/>
      <c r="H555" s="38"/>
      <c r="I555" s="29" t="s">
        <v>8121</v>
      </c>
      <c r="J555" s="29" t="s">
        <v>8579</v>
      </c>
      <c r="K555" s="29" t="s">
        <v>7120</v>
      </c>
      <c r="L555" s="29" t="s">
        <v>1929</v>
      </c>
      <c r="M555" s="29" t="s">
        <v>7110</v>
      </c>
      <c r="N555" s="29" t="s">
        <v>8561</v>
      </c>
      <c r="O555" s="29" t="s">
        <v>8580</v>
      </c>
      <c r="P555" s="228" t="n">
        <v>43709</v>
      </c>
      <c r="Q555" s="228" t="n">
        <v>43738</v>
      </c>
      <c r="R555" s="29" t="n">
        <v>9</v>
      </c>
      <c r="S555" s="29" t="s">
        <v>7112</v>
      </c>
      <c r="T555" s="29" t="n">
        <v>1.45</v>
      </c>
      <c r="U555" s="29"/>
      <c r="V555" s="29"/>
      <c r="W555" s="29" t="s">
        <v>7141</v>
      </c>
      <c r="X555" s="38" t="s">
        <v>383</v>
      </c>
      <c r="Y555" s="38"/>
      <c r="Z555" s="38" t="n">
        <v>0</v>
      </c>
      <c r="AA555" s="202"/>
      <c r="AE555" s="94" t="e">
        <f aca="false" t="array" ref="AE555:AK555">_xlfn.torow(_xlfn.unique(_xlfn._xlws.filter(cat_table[Subsector],$E555=cat_table[Sector],"")))</f>
        <v>#NAME?</v>
      </c>
      <c r="AF555" s="94" t="e">
        <v>#NAME?</v>
      </c>
      <c r="AG555" s="94" t="e">
        <v>#NAME?</v>
      </c>
      <c r="AH555" s="94" t="e">
        <v>#NAME?</v>
      </c>
      <c r="AI555" s="94" t="e">
        <v>#NAME?</v>
      </c>
      <c r="AJ555" s="94" t="e">
        <v>#NAME?</v>
      </c>
      <c r="AK555" s="94" t="e">
        <v>#NAME?</v>
      </c>
      <c r="AO555" s="94" t="e">
        <f aca="false" t="array" ref="AO555:AT555">_xlfn.torow(_xlfn.unique(_xlfn._xlws.filter(cat_table[Sub-subsector],($E555=cat_table[Sector])*($F555=cat_table[Subsector]),"")))</f>
        <v>#NAME?</v>
      </c>
      <c r="AP555" s="94" t="e">
        <v>#NAME?</v>
      </c>
      <c r="AQ555" s="94" t="e">
        <v>#NAME?</v>
      </c>
      <c r="AR555" s="94" t="e">
        <v>#NAME?</v>
      </c>
      <c r="AS555" s="94" t="e">
        <v>#NAME?</v>
      </c>
      <c r="AT555" s="94" t="e">
        <v>#NAME?</v>
      </c>
    </row>
    <row r="556" customFormat="false" ht="240.25" hidden="false" customHeight="false" outlineLevel="0" collapsed="false">
      <c r="A556" s="29" t="s">
        <v>8589</v>
      </c>
      <c r="B556" s="20" t="str">
        <f aca="false">INDEX(Table2[], MATCH(L556, Location_ID!$D$2:$D$648, 0), 1)</f>
        <v>8db4c06d-552a-46da-bf9b-0e1d60c6c4f0</v>
      </c>
      <c r="C556" s="29" t="s">
        <v>872</v>
      </c>
      <c r="D556" s="29" t="s">
        <v>354</v>
      </c>
      <c r="E556" s="29" t="s">
        <v>7134</v>
      </c>
      <c r="F556" s="29" t="s">
        <v>7135</v>
      </c>
      <c r="G556" s="29"/>
      <c r="H556" s="38"/>
      <c r="I556" s="29" t="s">
        <v>8121</v>
      </c>
      <c r="J556" s="29" t="s">
        <v>8579</v>
      </c>
      <c r="K556" s="29" t="s">
        <v>7120</v>
      </c>
      <c r="L556" s="29" t="s">
        <v>1929</v>
      </c>
      <c r="M556" s="29" t="s">
        <v>7110</v>
      </c>
      <c r="N556" s="29" t="s">
        <v>8561</v>
      </c>
      <c r="O556" s="29" t="s">
        <v>8580</v>
      </c>
      <c r="P556" s="228" t="n">
        <v>43709</v>
      </c>
      <c r="Q556" s="228" t="n">
        <v>43738</v>
      </c>
      <c r="R556" s="29" t="n">
        <v>10</v>
      </c>
      <c r="S556" s="29" t="s">
        <v>7112</v>
      </c>
      <c r="T556" s="29" t="n">
        <v>2.16</v>
      </c>
      <c r="U556" s="29"/>
      <c r="V556" s="29"/>
      <c r="W556" s="29" t="s">
        <v>7141</v>
      </c>
      <c r="X556" s="38" t="s">
        <v>383</v>
      </c>
      <c r="Y556" s="38"/>
      <c r="Z556" s="38" t="n">
        <v>0</v>
      </c>
      <c r="AA556" s="202"/>
      <c r="AE556" s="94" t="e">
        <f aca="false" t="array" ref="AE556:AK556">_xlfn.torow(_xlfn.unique(_xlfn._xlws.filter(cat_table[Subsector],$E556=cat_table[Sector],"")))</f>
        <v>#NAME?</v>
      </c>
      <c r="AF556" s="94" t="e">
        <v>#NAME?</v>
      </c>
      <c r="AG556" s="94" t="e">
        <v>#NAME?</v>
      </c>
      <c r="AH556" s="94" t="e">
        <v>#NAME?</v>
      </c>
      <c r="AI556" s="94" t="e">
        <v>#NAME?</v>
      </c>
      <c r="AJ556" s="94" t="e">
        <v>#NAME?</v>
      </c>
      <c r="AK556" s="94" t="e">
        <v>#NAME?</v>
      </c>
      <c r="AO556" s="94" t="e">
        <f aca="false" t="array" ref="AO556:AT556">_xlfn.torow(_xlfn.unique(_xlfn._xlws.filter(cat_table[Sub-subsector],($E556=cat_table[Sector])*($F556=cat_table[Subsector]),"")))</f>
        <v>#NAME?</v>
      </c>
      <c r="AP556" s="94" t="e">
        <v>#NAME?</v>
      </c>
      <c r="AQ556" s="94" t="e">
        <v>#NAME?</v>
      </c>
      <c r="AR556" s="94" t="e">
        <v>#NAME?</v>
      </c>
      <c r="AS556" s="94" t="e">
        <v>#NAME?</v>
      </c>
      <c r="AT556" s="94" t="e">
        <v>#NAME?</v>
      </c>
    </row>
    <row r="557" customFormat="false" ht="240.25" hidden="false" customHeight="false" outlineLevel="0" collapsed="false">
      <c r="A557" s="29" t="s">
        <v>8590</v>
      </c>
      <c r="B557" s="20" t="str">
        <f aca="false">INDEX(Table2[], MATCH(L557, Location_ID!$D$2:$D$648, 0), 1)</f>
        <v>8db4c06d-552a-46da-bf9b-0e1d60c6c4f0</v>
      </c>
      <c r="C557" s="29" t="s">
        <v>872</v>
      </c>
      <c r="D557" s="29" t="s">
        <v>354</v>
      </c>
      <c r="E557" s="29" t="s">
        <v>7134</v>
      </c>
      <c r="F557" s="29" t="s">
        <v>7135</v>
      </c>
      <c r="G557" s="29"/>
      <c r="H557" s="38"/>
      <c r="I557" s="29" t="s">
        <v>8121</v>
      </c>
      <c r="J557" s="29" t="s">
        <v>8579</v>
      </c>
      <c r="K557" s="29" t="s">
        <v>7120</v>
      </c>
      <c r="L557" s="29" t="s">
        <v>1929</v>
      </c>
      <c r="M557" s="29" t="s">
        <v>7110</v>
      </c>
      <c r="N557" s="29" t="s">
        <v>8561</v>
      </c>
      <c r="O557" s="29" t="s">
        <v>8580</v>
      </c>
      <c r="P557" s="228" t="n">
        <v>43709</v>
      </c>
      <c r="Q557" s="228" t="n">
        <v>43738</v>
      </c>
      <c r="R557" s="29" t="n">
        <v>11</v>
      </c>
      <c r="S557" s="29" t="s">
        <v>7112</v>
      </c>
      <c r="T557" s="29" t="n">
        <v>0.29</v>
      </c>
      <c r="U557" s="29"/>
      <c r="V557" s="29"/>
      <c r="W557" s="29" t="s">
        <v>7141</v>
      </c>
      <c r="X557" s="38" t="s">
        <v>383</v>
      </c>
      <c r="Y557" s="38"/>
      <c r="Z557" s="38" t="n">
        <v>0</v>
      </c>
      <c r="AA557" s="202"/>
      <c r="AE557" s="94" t="e">
        <f aca="false" t="array" ref="AE557:AK557">_xlfn.torow(_xlfn.unique(_xlfn._xlws.filter(cat_table[Subsector],$E557=cat_table[Sector],"")))</f>
        <v>#NAME?</v>
      </c>
      <c r="AF557" s="94" t="e">
        <v>#NAME?</v>
      </c>
      <c r="AG557" s="94" t="e">
        <v>#NAME?</v>
      </c>
      <c r="AH557" s="94" t="e">
        <v>#NAME?</v>
      </c>
      <c r="AI557" s="94" t="e">
        <v>#NAME?</v>
      </c>
      <c r="AJ557" s="94" t="e">
        <v>#NAME?</v>
      </c>
      <c r="AK557" s="94" t="e">
        <v>#NAME?</v>
      </c>
      <c r="AO557" s="94" t="e">
        <f aca="false" t="array" ref="AO557:AT557">_xlfn.torow(_xlfn.unique(_xlfn._xlws.filter(cat_table[Sub-subsector],($E557=cat_table[Sector])*($F557=cat_table[Subsector]),"")))</f>
        <v>#NAME?</v>
      </c>
      <c r="AP557" s="94" t="e">
        <v>#NAME?</v>
      </c>
      <c r="AQ557" s="94" t="e">
        <v>#NAME?</v>
      </c>
      <c r="AR557" s="94" t="e">
        <v>#NAME?</v>
      </c>
      <c r="AS557" s="94" t="e">
        <v>#NAME?</v>
      </c>
      <c r="AT557" s="94" t="e">
        <v>#NAME?</v>
      </c>
    </row>
    <row r="558" customFormat="false" ht="240.25" hidden="false" customHeight="false" outlineLevel="0" collapsed="false">
      <c r="A558" s="29" t="s">
        <v>8591</v>
      </c>
      <c r="B558" s="20" t="str">
        <f aca="false">INDEX(Table2[], MATCH(L558, Location_ID!$D$2:$D$648, 0), 1)</f>
        <v>8db4c06d-552a-46da-bf9b-0e1d60c6c4f0</v>
      </c>
      <c r="C558" s="29" t="s">
        <v>872</v>
      </c>
      <c r="D558" s="29" t="s">
        <v>354</v>
      </c>
      <c r="E558" s="29" t="s">
        <v>7134</v>
      </c>
      <c r="F558" s="29" t="s">
        <v>7135</v>
      </c>
      <c r="G558" s="29"/>
      <c r="H558" s="38"/>
      <c r="I558" s="29" t="s">
        <v>8121</v>
      </c>
      <c r="J558" s="29" t="s">
        <v>8579</v>
      </c>
      <c r="K558" s="29" t="s">
        <v>7120</v>
      </c>
      <c r="L558" s="29" t="s">
        <v>1929</v>
      </c>
      <c r="M558" s="29" t="s">
        <v>7110</v>
      </c>
      <c r="N558" s="29" t="s">
        <v>8561</v>
      </c>
      <c r="O558" s="29" t="s">
        <v>8580</v>
      </c>
      <c r="P558" s="228" t="n">
        <v>43709</v>
      </c>
      <c r="Q558" s="228" t="n">
        <v>43738</v>
      </c>
      <c r="R558" s="29" t="n">
        <v>12</v>
      </c>
      <c r="S558" s="29" t="s">
        <v>7112</v>
      </c>
      <c r="T558" s="29" t="n">
        <v>0.98</v>
      </c>
      <c r="U558" s="29"/>
      <c r="V558" s="29"/>
      <c r="W558" s="29" t="s">
        <v>7141</v>
      </c>
      <c r="X558" s="38" t="s">
        <v>383</v>
      </c>
      <c r="Y558" s="38"/>
      <c r="Z558" s="38" t="n">
        <v>0</v>
      </c>
      <c r="AA558" s="202"/>
      <c r="AE558" s="94" t="e">
        <f aca="false" t="array" ref="AE558:AK558">_xlfn.torow(_xlfn.unique(_xlfn._xlws.filter(cat_table[Subsector],$E558=cat_table[Sector],"")))</f>
        <v>#NAME?</v>
      </c>
      <c r="AF558" s="94" t="e">
        <v>#NAME?</v>
      </c>
      <c r="AG558" s="94" t="e">
        <v>#NAME?</v>
      </c>
      <c r="AH558" s="94" t="e">
        <v>#NAME?</v>
      </c>
      <c r="AI558" s="94" t="e">
        <v>#NAME?</v>
      </c>
      <c r="AJ558" s="94" t="e">
        <v>#NAME?</v>
      </c>
      <c r="AK558" s="94" t="e">
        <v>#NAME?</v>
      </c>
      <c r="AO558" s="94" t="e">
        <f aca="false" t="array" ref="AO558:AT558">_xlfn.torow(_xlfn.unique(_xlfn._xlws.filter(cat_table[Sub-subsector],($E558=cat_table[Sector])*($F558=cat_table[Subsector]),"")))</f>
        <v>#NAME?</v>
      </c>
      <c r="AP558" s="94" t="e">
        <v>#NAME?</v>
      </c>
      <c r="AQ558" s="94" t="e">
        <v>#NAME?</v>
      </c>
      <c r="AR558" s="94" t="e">
        <v>#NAME?</v>
      </c>
      <c r="AS558" s="94" t="e">
        <v>#NAME?</v>
      </c>
      <c r="AT558" s="94" t="e">
        <v>#NAME?</v>
      </c>
    </row>
    <row r="559" customFormat="false" ht="240.25" hidden="false" customHeight="false" outlineLevel="0" collapsed="false">
      <c r="A559" s="29" t="s">
        <v>8592</v>
      </c>
      <c r="B559" s="20" t="str">
        <f aca="false">INDEX(Table2[], MATCH(L559, Location_ID!$D$2:$D$648, 0), 1)</f>
        <v>8db4c06d-552a-46da-bf9b-0e1d60c6c4f0</v>
      </c>
      <c r="C559" s="29" t="s">
        <v>872</v>
      </c>
      <c r="D559" s="29" t="s">
        <v>354</v>
      </c>
      <c r="E559" s="29" t="s">
        <v>7134</v>
      </c>
      <c r="F559" s="29" t="s">
        <v>7135</v>
      </c>
      <c r="G559" s="29"/>
      <c r="H559" s="38"/>
      <c r="I559" s="29" t="s">
        <v>8121</v>
      </c>
      <c r="J559" s="29" t="s">
        <v>8579</v>
      </c>
      <c r="K559" s="29" t="s">
        <v>7120</v>
      </c>
      <c r="L559" s="29" t="s">
        <v>1929</v>
      </c>
      <c r="M559" s="29" t="s">
        <v>7110</v>
      </c>
      <c r="N559" s="29" t="s">
        <v>8561</v>
      </c>
      <c r="O559" s="29" t="s">
        <v>8580</v>
      </c>
      <c r="P559" s="228" t="n">
        <v>43709</v>
      </c>
      <c r="Q559" s="228" t="n">
        <v>43738</v>
      </c>
      <c r="R559" s="29" t="n">
        <v>13</v>
      </c>
      <c r="S559" s="29" t="s">
        <v>7112</v>
      </c>
      <c r="T559" s="29" t="n">
        <v>0.92</v>
      </c>
      <c r="U559" s="29"/>
      <c r="V559" s="29"/>
      <c r="W559" s="29" t="s">
        <v>7141</v>
      </c>
      <c r="X559" s="38" t="s">
        <v>383</v>
      </c>
      <c r="Y559" s="38"/>
      <c r="Z559" s="38" t="n">
        <v>0</v>
      </c>
      <c r="AA559" s="202"/>
      <c r="AE559" s="94" t="e">
        <f aca="false" t="array" ref="AE559:AK559">_xlfn.torow(_xlfn.unique(_xlfn._xlws.filter(cat_table[Subsector],$E559=cat_table[Sector],"")))</f>
        <v>#NAME?</v>
      </c>
      <c r="AF559" s="94" t="e">
        <v>#NAME?</v>
      </c>
      <c r="AG559" s="94" t="e">
        <v>#NAME?</v>
      </c>
      <c r="AH559" s="94" t="e">
        <v>#NAME?</v>
      </c>
      <c r="AI559" s="94" t="e">
        <v>#NAME?</v>
      </c>
      <c r="AJ559" s="94" t="e">
        <v>#NAME?</v>
      </c>
      <c r="AK559" s="94" t="e">
        <v>#NAME?</v>
      </c>
      <c r="AO559" s="94" t="e">
        <f aca="false" t="array" ref="AO559:AT559">_xlfn.torow(_xlfn.unique(_xlfn._xlws.filter(cat_table[Sub-subsector],($E559=cat_table[Sector])*($F559=cat_table[Subsector]),"")))</f>
        <v>#NAME?</v>
      </c>
      <c r="AP559" s="94" t="e">
        <v>#NAME?</v>
      </c>
      <c r="AQ559" s="94" t="e">
        <v>#NAME?</v>
      </c>
      <c r="AR559" s="94" t="e">
        <v>#NAME?</v>
      </c>
      <c r="AS559" s="94" t="e">
        <v>#NAME?</v>
      </c>
      <c r="AT559" s="94" t="e">
        <v>#NAME?</v>
      </c>
    </row>
    <row r="560" customFormat="false" ht="240.25" hidden="false" customHeight="false" outlineLevel="0" collapsed="false">
      <c r="A560" s="29" t="s">
        <v>8593</v>
      </c>
      <c r="B560" s="20" t="str">
        <f aca="false">INDEX(Table2[], MATCH(L560, Location_ID!$D$2:$D$648, 0), 1)</f>
        <v>8db4c06d-552a-46da-bf9b-0e1d60c6c4f0</v>
      </c>
      <c r="C560" s="29" t="s">
        <v>872</v>
      </c>
      <c r="D560" s="29" t="s">
        <v>354</v>
      </c>
      <c r="E560" s="29" t="s">
        <v>7134</v>
      </c>
      <c r="F560" s="29" t="s">
        <v>7135</v>
      </c>
      <c r="G560" s="29"/>
      <c r="H560" s="38"/>
      <c r="I560" s="29" t="s">
        <v>8121</v>
      </c>
      <c r="J560" s="29" t="s">
        <v>8579</v>
      </c>
      <c r="K560" s="29" t="s">
        <v>7120</v>
      </c>
      <c r="L560" s="29" t="s">
        <v>1929</v>
      </c>
      <c r="M560" s="29" t="s">
        <v>7110</v>
      </c>
      <c r="N560" s="29" t="s">
        <v>8561</v>
      </c>
      <c r="O560" s="29" t="s">
        <v>8580</v>
      </c>
      <c r="P560" s="228" t="n">
        <v>43709</v>
      </c>
      <c r="Q560" s="228" t="n">
        <v>43738</v>
      </c>
      <c r="R560" s="29" t="n">
        <v>14</v>
      </c>
      <c r="S560" s="29" t="s">
        <v>7112</v>
      </c>
      <c r="T560" s="29" t="n">
        <v>0.23</v>
      </c>
      <c r="U560" s="29"/>
      <c r="V560" s="29"/>
      <c r="W560" s="29" t="s">
        <v>7141</v>
      </c>
      <c r="X560" s="38" t="s">
        <v>383</v>
      </c>
      <c r="Y560" s="38"/>
      <c r="Z560" s="38" t="n">
        <v>0</v>
      </c>
      <c r="AA560" s="202"/>
      <c r="AE560" s="94" t="e">
        <f aca="false" t="array" ref="AE560:AK560">_xlfn.torow(_xlfn.unique(_xlfn._xlws.filter(cat_table[Subsector],$E560=cat_table[Sector],"")))</f>
        <v>#NAME?</v>
      </c>
      <c r="AF560" s="94" t="e">
        <v>#NAME?</v>
      </c>
      <c r="AG560" s="94" t="e">
        <v>#NAME?</v>
      </c>
      <c r="AH560" s="94" t="e">
        <v>#NAME?</v>
      </c>
      <c r="AI560" s="94" t="e">
        <v>#NAME?</v>
      </c>
      <c r="AJ560" s="94" t="e">
        <v>#NAME?</v>
      </c>
      <c r="AK560" s="94" t="e">
        <v>#NAME?</v>
      </c>
      <c r="AO560" s="94" t="e">
        <f aca="false" t="array" ref="AO560:AT560">_xlfn.torow(_xlfn.unique(_xlfn._xlws.filter(cat_table[Sub-subsector],($E560=cat_table[Sector])*($F560=cat_table[Subsector]),"")))</f>
        <v>#NAME?</v>
      </c>
      <c r="AP560" s="94" t="e">
        <v>#NAME?</v>
      </c>
      <c r="AQ560" s="94" t="e">
        <v>#NAME?</v>
      </c>
      <c r="AR560" s="94" t="e">
        <v>#NAME?</v>
      </c>
      <c r="AS560" s="94" t="e">
        <v>#NAME?</v>
      </c>
      <c r="AT560" s="94" t="e">
        <v>#NAME?</v>
      </c>
    </row>
    <row r="561" customFormat="false" ht="240.25" hidden="false" customHeight="false" outlineLevel="0" collapsed="false">
      <c r="A561" s="29" t="s">
        <v>8594</v>
      </c>
      <c r="B561" s="20" t="str">
        <f aca="false">INDEX(Table2[], MATCH(L561, Location_ID!$D$2:$D$648, 0), 1)</f>
        <v>8db4c06d-552a-46da-bf9b-0e1d60c6c4f0</v>
      </c>
      <c r="C561" s="29" t="s">
        <v>872</v>
      </c>
      <c r="D561" s="29" t="s">
        <v>354</v>
      </c>
      <c r="E561" s="29" t="s">
        <v>7134</v>
      </c>
      <c r="F561" s="29" t="s">
        <v>7135</v>
      </c>
      <c r="G561" s="29"/>
      <c r="H561" s="38"/>
      <c r="I561" s="29" t="s">
        <v>8121</v>
      </c>
      <c r="J561" s="29" t="s">
        <v>8579</v>
      </c>
      <c r="K561" s="29" t="s">
        <v>7120</v>
      </c>
      <c r="L561" s="29" t="s">
        <v>1929</v>
      </c>
      <c r="M561" s="29" t="s">
        <v>7110</v>
      </c>
      <c r="N561" s="29" t="s">
        <v>8561</v>
      </c>
      <c r="O561" s="29" t="s">
        <v>8580</v>
      </c>
      <c r="P561" s="228" t="n">
        <v>43709</v>
      </c>
      <c r="Q561" s="228" t="n">
        <v>43738</v>
      </c>
      <c r="R561" s="29" t="n">
        <v>15</v>
      </c>
      <c r="S561" s="29" t="s">
        <v>7112</v>
      </c>
      <c r="T561" s="29" t="n">
        <v>1</v>
      </c>
      <c r="U561" s="29"/>
      <c r="V561" s="29"/>
      <c r="W561" s="29" t="s">
        <v>7141</v>
      </c>
      <c r="X561" s="38" t="s">
        <v>383</v>
      </c>
      <c r="Y561" s="38"/>
      <c r="Z561" s="38" t="n">
        <v>0</v>
      </c>
      <c r="AA561" s="202"/>
      <c r="AE561" s="94" t="e">
        <f aca="false" t="array" ref="AE561:AK561">_xlfn.torow(_xlfn.unique(_xlfn._xlws.filter(cat_table[Subsector],$E561=cat_table[Sector],"")))</f>
        <v>#NAME?</v>
      </c>
      <c r="AF561" s="94" t="e">
        <v>#NAME?</v>
      </c>
      <c r="AG561" s="94" t="e">
        <v>#NAME?</v>
      </c>
      <c r="AH561" s="94" t="e">
        <v>#NAME?</v>
      </c>
      <c r="AI561" s="94" t="e">
        <v>#NAME?</v>
      </c>
      <c r="AJ561" s="94" t="e">
        <v>#NAME?</v>
      </c>
      <c r="AK561" s="94" t="e">
        <v>#NAME?</v>
      </c>
      <c r="AO561" s="94" t="e">
        <f aca="false" t="array" ref="AO561:AT561">_xlfn.torow(_xlfn.unique(_xlfn._xlws.filter(cat_table[Sub-subsector],($E561=cat_table[Sector])*($F561=cat_table[Subsector]),"")))</f>
        <v>#NAME?</v>
      </c>
      <c r="AP561" s="94" t="e">
        <v>#NAME?</v>
      </c>
      <c r="AQ561" s="94" t="e">
        <v>#NAME?</v>
      </c>
      <c r="AR561" s="94" t="e">
        <v>#NAME?</v>
      </c>
      <c r="AS561" s="94" t="e">
        <v>#NAME?</v>
      </c>
      <c r="AT561" s="94" t="e">
        <v>#NAME?</v>
      </c>
    </row>
    <row r="562" customFormat="false" ht="240.25" hidden="false" customHeight="false" outlineLevel="0" collapsed="false">
      <c r="A562" s="29" t="s">
        <v>8595</v>
      </c>
      <c r="B562" s="20" t="str">
        <f aca="false">INDEX(Table2[], MATCH(L562, Location_ID!$D$2:$D$648, 0), 1)</f>
        <v>8db4c06d-552a-46da-bf9b-0e1d60c6c4f0</v>
      </c>
      <c r="C562" s="29" t="s">
        <v>872</v>
      </c>
      <c r="D562" s="29" t="s">
        <v>354</v>
      </c>
      <c r="E562" s="29" t="s">
        <v>7134</v>
      </c>
      <c r="F562" s="29" t="s">
        <v>7135</v>
      </c>
      <c r="G562" s="29"/>
      <c r="H562" s="38"/>
      <c r="I562" s="29" t="s">
        <v>8121</v>
      </c>
      <c r="J562" s="29" t="s">
        <v>8579</v>
      </c>
      <c r="K562" s="29" t="s">
        <v>7120</v>
      </c>
      <c r="L562" s="29" t="s">
        <v>1929</v>
      </c>
      <c r="M562" s="29" t="s">
        <v>7110</v>
      </c>
      <c r="N562" s="29" t="s">
        <v>8561</v>
      </c>
      <c r="O562" s="29" t="s">
        <v>8580</v>
      </c>
      <c r="P562" s="228" t="n">
        <v>43709</v>
      </c>
      <c r="Q562" s="228" t="n">
        <v>43738</v>
      </c>
      <c r="R562" s="29" t="n">
        <v>16</v>
      </c>
      <c r="S562" s="29" t="s">
        <v>7112</v>
      </c>
      <c r="T562" s="29" t="n">
        <v>0.27</v>
      </c>
      <c r="U562" s="29"/>
      <c r="V562" s="29"/>
      <c r="W562" s="29" t="s">
        <v>7141</v>
      </c>
      <c r="X562" s="38" t="s">
        <v>383</v>
      </c>
      <c r="Y562" s="38"/>
      <c r="Z562" s="38" t="n">
        <v>0</v>
      </c>
      <c r="AA562" s="202"/>
      <c r="AE562" s="94" t="e">
        <f aca="false" t="array" ref="AE562:AK562">_xlfn.torow(_xlfn.unique(_xlfn._xlws.filter(cat_table[Subsector],$E562=cat_table[Sector],"")))</f>
        <v>#NAME?</v>
      </c>
      <c r="AF562" s="94" t="e">
        <v>#NAME?</v>
      </c>
      <c r="AG562" s="94" t="e">
        <v>#NAME?</v>
      </c>
      <c r="AH562" s="94" t="e">
        <v>#NAME?</v>
      </c>
      <c r="AI562" s="94" t="e">
        <v>#NAME?</v>
      </c>
      <c r="AJ562" s="94" t="e">
        <v>#NAME?</v>
      </c>
      <c r="AK562" s="94" t="e">
        <v>#NAME?</v>
      </c>
      <c r="AO562" s="94" t="e">
        <f aca="false" t="array" ref="AO562:AT562">_xlfn.torow(_xlfn.unique(_xlfn._xlws.filter(cat_table[Sub-subsector],($E562=cat_table[Sector])*($F562=cat_table[Subsector]),"")))</f>
        <v>#NAME?</v>
      </c>
      <c r="AP562" s="94" t="e">
        <v>#NAME?</v>
      </c>
      <c r="AQ562" s="94" t="e">
        <v>#NAME?</v>
      </c>
      <c r="AR562" s="94" t="e">
        <v>#NAME?</v>
      </c>
      <c r="AS562" s="94" t="e">
        <v>#NAME?</v>
      </c>
      <c r="AT562" s="94" t="e">
        <v>#NAME?</v>
      </c>
    </row>
    <row r="563" customFormat="false" ht="15" hidden="false" customHeight="true" outlineLevel="0" collapsed="false">
      <c r="A563" s="29" t="s">
        <v>8596</v>
      </c>
      <c r="B563" s="20" t="str">
        <f aca="false">INDEX(Table2[], MATCH(L563, Location_ID!$D$2:$D$648, 0), 1)</f>
        <v>8db4c06d-552a-46da-bf9b-0e1d60c6c4f0</v>
      </c>
      <c r="C563" s="29" t="s">
        <v>872</v>
      </c>
      <c r="D563" s="29" t="s">
        <v>354</v>
      </c>
      <c r="E563" s="29" t="s">
        <v>7134</v>
      </c>
      <c r="F563" s="29" t="s">
        <v>7135</v>
      </c>
      <c r="G563" s="29"/>
      <c r="H563" s="38"/>
      <c r="I563" s="29" t="s">
        <v>8121</v>
      </c>
      <c r="J563" s="29" t="s">
        <v>8579</v>
      </c>
      <c r="K563" s="29" t="s">
        <v>7120</v>
      </c>
      <c r="L563" s="29" t="s">
        <v>1929</v>
      </c>
      <c r="M563" s="29" t="s">
        <v>7110</v>
      </c>
      <c r="N563" s="29" t="s">
        <v>8561</v>
      </c>
      <c r="O563" s="29" t="s">
        <v>8580</v>
      </c>
      <c r="P563" s="228" t="n">
        <v>43709</v>
      </c>
      <c r="Q563" s="228" t="n">
        <v>43738</v>
      </c>
      <c r="R563" s="29" t="n">
        <v>17</v>
      </c>
      <c r="S563" s="29" t="s">
        <v>7112</v>
      </c>
      <c r="T563" s="29" t="n">
        <v>3.44</v>
      </c>
      <c r="U563" s="29"/>
      <c r="V563" s="29"/>
      <c r="W563" s="29" t="s">
        <v>7141</v>
      </c>
      <c r="X563" s="38" t="s">
        <v>383</v>
      </c>
      <c r="Y563" s="38"/>
      <c r="Z563" s="38" t="n">
        <v>0</v>
      </c>
      <c r="AE563" s="94" t="e">
        <f aca="false" t="array" ref="AE563:AK563">_xlfn.torow(_xlfn.unique(_xlfn._xlws.filter(cat_table[Subsector],$E563=cat_table[Sector],"")))</f>
        <v>#NAME?</v>
      </c>
      <c r="AF563" s="94" t="e">
        <v>#NAME?</v>
      </c>
      <c r="AG563" s="94" t="e">
        <v>#NAME?</v>
      </c>
      <c r="AH563" s="94" t="e">
        <v>#NAME?</v>
      </c>
      <c r="AI563" s="94" t="e">
        <v>#NAME?</v>
      </c>
      <c r="AJ563" s="94" t="e">
        <v>#NAME?</v>
      </c>
      <c r="AK563" s="94" t="e">
        <v>#NAME?</v>
      </c>
      <c r="AO563" s="94" t="e">
        <f aca="false" t="array" ref="AO563:AT563">_xlfn.torow(_xlfn.unique(_xlfn._xlws.filter(cat_table[Sub-subsector],($E563=cat_table[Sector])*($F563=cat_table[Subsector]),"")))</f>
        <v>#NAME?</v>
      </c>
      <c r="AP563" s="94" t="e">
        <v>#NAME?</v>
      </c>
      <c r="AQ563" s="94" t="e">
        <v>#NAME?</v>
      </c>
      <c r="AR563" s="94" t="e">
        <v>#NAME?</v>
      </c>
      <c r="AS563" s="94" t="e">
        <v>#NAME?</v>
      </c>
      <c r="AT563" s="94" t="e">
        <v>#NAME?</v>
      </c>
    </row>
    <row r="564" customFormat="false" ht="15" hidden="false" customHeight="true" outlineLevel="0" collapsed="false">
      <c r="A564" s="29" t="s">
        <v>8597</v>
      </c>
      <c r="B564" s="20" t="str">
        <f aca="false">INDEX(Table2[], MATCH(L564, Location_ID!$D$2:$D$648, 0), 1)</f>
        <v>8db4c06d-552a-46da-bf9b-0e1d60c6c4f0</v>
      </c>
      <c r="C564" s="29" t="s">
        <v>872</v>
      </c>
      <c r="D564" s="29" t="s">
        <v>354</v>
      </c>
      <c r="E564" s="29" t="s">
        <v>7134</v>
      </c>
      <c r="F564" s="29" t="s">
        <v>7135</v>
      </c>
      <c r="G564" s="29"/>
      <c r="H564" s="38"/>
      <c r="I564" s="29" t="s">
        <v>8121</v>
      </c>
      <c r="J564" s="29" t="s">
        <v>8579</v>
      </c>
      <c r="K564" s="29" t="s">
        <v>7120</v>
      </c>
      <c r="L564" s="29" t="s">
        <v>1929</v>
      </c>
      <c r="M564" s="29" t="s">
        <v>7110</v>
      </c>
      <c r="N564" s="29" t="s">
        <v>8561</v>
      </c>
      <c r="O564" s="29" t="s">
        <v>8580</v>
      </c>
      <c r="P564" s="228" t="n">
        <v>43709</v>
      </c>
      <c r="Q564" s="228" t="n">
        <v>43738</v>
      </c>
      <c r="R564" s="29" t="n">
        <v>18</v>
      </c>
      <c r="S564" s="29" t="s">
        <v>7112</v>
      </c>
      <c r="T564" s="29" t="n">
        <v>0.86</v>
      </c>
      <c r="U564" s="29"/>
      <c r="V564" s="29"/>
      <c r="W564" s="29" t="s">
        <v>7141</v>
      </c>
      <c r="X564" s="38" t="s">
        <v>383</v>
      </c>
      <c r="Y564" s="38"/>
      <c r="Z564" s="38" t="n">
        <v>0</v>
      </c>
      <c r="AE564" s="94" t="e">
        <f aca="false" t="array" ref="AE564:AK564">_xlfn.torow(_xlfn.unique(_xlfn._xlws.filter(cat_table[Subsector],$E564=cat_table[Sector],"")))</f>
        <v>#NAME?</v>
      </c>
      <c r="AF564" s="94" t="e">
        <v>#NAME?</v>
      </c>
      <c r="AG564" s="94" t="e">
        <v>#NAME?</v>
      </c>
      <c r="AH564" s="94" t="e">
        <v>#NAME?</v>
      </c>
      <c r="AI564" s="94" t="e">
        <v>#NAME?</v>
      </c>
      <c r="AJ564" s="94" t="e">
        <v>#NAME?</v>
      </c>
      <c r="AK564" s="94" t="e">
        <v>#NAME?</v>
      </c>
      <c r="AO564" s="94" t="e">
        <f aca="false" t="array" ref="AO564:AT564">_xlfn.torow(_xlfn.unique(_xlfn._xlws.filter(cat_table[Sub-subsector],($E564=cat_table[Sector])*($F564=cat_table[Subsector]),"")))</f>
        <v>#NAME?</v>
      </c>
      <c r="AP564" s="94" t="e">
        <v>#NAME?</v>
      </c>
      <c r="AQ564" s="94" t="e">
        <v>#NAME?</v>
      </c>
      <c r="AR564" s="94" t="e">
        <v>#NAME?</v>
      </c>
      <c r="AS564" s="94" t="e">
        <v>#NAME?</v>
      </c>
      <c r="AT564" s="94" t="e">
        <v>#NAME?</v>
      </c>
    </row>
    <row r="565" customFormat="false" ht="15" hidden="false" customHeight="true" outlineLevel="0" collapsed="false">
      <c r="A565" s="29" t="s">
        <v>8598</v>
      </c>
      <c r="B565" s="20" t="str">
        <f aca="false">INDEX(Table2[], MATCH(L565, Location_ID!$D$2:$D$648, 0), 1)</f>
        <v>8db4c06d-552a-46da-bf9b-0e1d60c6c4f0</v>
      </c>
      <c r="C565" s="29" t="s">
        <v>872</v>
      </c>
      <c r="D565" s="29" t="s">
        <v>354</v>
      </c>
      <c r="E565" s="29" t="s">
        <v>7134</v>
      </c>
      <c r="F565" s="29" t="s">
        <v>7135</v>
      </c>
      <c r="G565" s="29"/>
      <c r="H565" s="38"/>
      <c r="I565" s="29" t="s">
        <v>8121</v>
      </c>
      <c r="J565" s="29" t="s">
        <v>8579</v>
      </c>
      <c r="K565" s="29" t="s">
        <v>7120</v>
      </c>
      <c r="L565" s="29" t="s">
        <v>1929</v>
      </c>
      <c r="M565" s="29" t="s">
        <v>7110</v>
      </c>
      <c r="N565" s="29" t="s">
        <v>8561</v>
      </c>
      <c r="O565" s="29" t="s">
        <v>8580</v>
      </c>
      <c r="P565" s="228" t="n">
        <v>43709</v>
      </c>
      <c r="Q565" s="228" t="n">
        <v>43738</v>
      </c>
      <c r="R565" s="29" t="n">
        <v>19</v>
      </c>
      <c r="S565" s="29" t="s">
        <v>7112</v>
      </c>
      <c r="T565" s="29" t="n">
        <v>1.25</v>
      </c>
      <c r="U565" s="29"/>
      <c r="V565" s="29"/>
      <c r="W565" s="29" t="s">
        <v>7141</v>
      </c>
      <c r="X565" s="38" t="s">
        <v>383</v>
      </c>
      <c r="Y565" s="38"/>
      <c r="Z565" s="38" t="n">
        <v>0</v>
      </c>
      <c r="AE565" s="94" t="e">
        <f aca="false" t="array" ref="AE565:AK565">_xlfn.torow(_xlfn.unique(_xlfn._xlws.filter(cat_table[Subsector],$E565=cat_table[Sector],"")))</f>
        <v>#NAME?</v>
      </c>
      <c r="AF565" s="94" t="e">
        <v>#NAME?</v>
      </c>
      <c r="AG565" s="94" t="e">
        <v>#NAME?</v>
      </c>
      <c r="AH565" s="94" t="e">
        <v>#NAME?</v>
      </c>
      <c r="AI565" s="94" t="e">
        <v>#NAME?</v>
      </c>
      <c r="AJ565" s="94" t="e">
        <v>#NAME?</v>
      </c>
      <c r="AK565" s="94" t="e">
        <v>#NAME?</v>
      </c>
      <c r="AO565" s="94" t="e">
        <f aca="false" t="array" ref="AO565:AT565">_xlfn.torow(_xlfn.unique(_xlfn._xlws.filter(cat_table[Sub-subsector],($E565=cat_table[Sector])*($F565=cat_table[Subsector]),"")))</f>
        <v>#NAME?</v>
      </c>
      <c r="AP565" s="94" t="e">
        <v>#NAME?</v>
      </c>
      <c r="AQ565" s="94" t="e">
        <v>#NAME?</v>
      </c>
      <c r="AR565" s="94" t="e">
        <v>#NAME?</v>
      </c>
      <c r="AS565" s="94" t="e">
        <v>#NAME?</v>
      </c>
      <c r="AT565" s="94" t="e">
        <v>#NAME?</v>
      </c>
    </row>
    <row r="566" customFormat="false" ht="15" hidden="false" customHeight="true" outlineLevel="0" collapsed="false">
      <c r="A566" s="29" t="s">
        <v>8599</v>
      </c>
      <c r="B566" s="20" t="str">
        <f aca="false">INDEX(Table2[], MATCH(L566, Location_ID!$D$2:$D$648, 0), 1)</f>
        <v>8db4c06d-552a-46da-bf9b-0e1d60c6c4f0</v>
      </c>
      <c r="C566" s="29" t="s">
        <v>872</v>
      </c>
      <c r="D566" s="29" t="s">
        <v>354</v>
      </c>
      <c r="E566" s="29" t="s">
        <v>7134</v>
      </c>
      <c r="F566" s="29" t="s">
        <v>7135</v>
      </c>
      <c r="G566" s="29"/>
      <c r="H566" s="38"/>
      <c r="I566" s="29" t="s">
        <v>8121</v>
      </c>
      <c r="J566" s="29" t="s">
        <v>8579</v>
      </c>
      <c r="K566" s="29" t="s">
        <v>7120</v>
      </c>
      <c r="L566" s="29" t="s">
        <v>1929</v>
      </c>
      <c r="M566" s="29" t="s">
        <v>7110</v>
      </c>
      <c r="N566" s="29" t="s">
        <v>8561</v>
      </c>
      <c r="O566" s="29" t="s">
        <v>8580</v>
      </c>
      <c r="P566" s="228" t="n">
        <v>43709</v>
      </c>
      <c r="Q566" s="228" t="n">
        <v>43738</v>
      </c>
      <c r="R566" s="29" t="n">
        <v>20</v>
      </c>
      <c r="S566" s="29" t="s">
        <v>7112</v>
      </c>
      <c r="T566" s="29" t="n">
        <v>0.71</v>
      </c>
      <c r="U566" s="29"/>
      <c r="V566" s="29"/>
      <c r="W566" s="29" t="s">
        <v>7141</v>
      </c>
      <c r="X566" s="38" t="s">
        <v>383</v>
      </c>
      <c r="Y566" s="38"/>
      <c r="Z566" s="38" t="n">
        <v>0</v>
      </c>
      <c r="AE566" s="94" t="e">
        <f aca="false" t="array" ref="AE566:AK566">_xlfn.torow(_xlfn.unique(_xlfn._xlws.filter(cat_table[Subsector],$E566=cat_table[Sector],"")))</f>
        <v>#NAME?</v>
      </c>
      <c r="AF566" s="94" t="e">
        <v>#NAME?</v>
      </c>
      <c r="AG566" s="94" t="e">
        <v>#NAME?</v>
      </c>
      <c r="AH566" s="94" t="e">
        <v>#NAME?</v>
      </c>
      <c r="AI566" s="94" t="e">
        <v>#NAME?</v>
      </c>
      <c r="AJ566" s="94" t="e">
        <v>#NAME?</v>
      </c>
      <c r="AK566" s="94" t="e">
        <v>#NAME?</v>
      </c>
      <c r="AO566" s="94" t="e">
        <f aca="false" t="array" ref="AO566:AT566">_xlfn.torow(_xlfn.unique(_xlfn._xlws.filter(cat_table[Sub-subsector],($E566=cat_table[Sector])*($F566=cat_table[Subsector]),"")))</f>
        <v>#NAME?</v>
      </c>
      <c r="AP566" s="94" t="e">
        <v>#NAME?</v>
      </c>
      <c r="AQ566" s="94" t="e">
        <v>#NAME?</v>
      </c>
      <c r="AR566" s="94" t="e">
        <v>#NAME?</v>
      </c>
      <c r="AS566" s="94" t="e">
        <v>#NAME?</v>
      </c>
      <c r="AT566" s="94" t="e">
        <v>#NAME?</v>
      </c>
    </row>
    <row r="567" customFormat="false" ht="15" hidden="false" customHeight="true" outlineLevel="0" collapsed="false">
      <c r="A567" s="29" t="s">
        <v>8600</v>
      </c>
      <c r="B567" s="20" t="str">
        <f aca="false">INDEX(Table2[], MATCH(L567, Location_ID!$D$2:$D$648, 0), 1)</f>
        <v>8db4c06d-552a-46da-bf9b-0e1d60c6c4f0</v>
      </c>
      <c r="C567" s="29" t="s">
        <v>872</v>
      </c>
      <c r="D567" s="29" t="s">
        <v>354</v>
      </c>
      <c r="E567" s="29" t="s">
        <v>7134</v>
      </c>
      <c r="F567" s="29" t="s">
        <v>7135</v>
      </c>
      <c r="G567" s="29"/>
      <c r="H567" s="38"/>
      <c r="I567" s="29" t="s">
        <v>8121</v>
      </c>
      <c r="J567" s="29" t="s">
        <v>8579</v>
      </c>
      <c r="K567" s="29" t="s">
        <v>7120</v>
      </c>
      <c r="L567" s="29" t="s">
        <v>1929</v>
      </c>
      <c r="M567" s="29" t="s">
        <v>7110</v>
      </c>
      <c r="N567" s="29" t="s">
        <v>8561</v>
      </c>
      <c r="O567" s="29" t="s">
        <v>8580</v>
      </c>
      <c r="P567" s="228" t="n">
        <v>43709</v>
      </c>
      <c r="Q567" s="228" t="n">
        <v>43738</v>
      </c>
      <c r="R567" s="29" t="n">
        <v>21</v>
      </c>
      <c r="S567" s="29" t="s">
        <v>7112</v>
      </c>
      <c r="T567" s="29" t="n">
        <v>2.75</v>
      </c>
      <c r="U567" s="29"/>
      <c r="V567" s="29"/>
      <c r="W567" s="29" t="s">
        <v>7141</v>
      </c>
      <c r="X567" s="38" t="s">
        <v>383</v>
      </c>
      <c r="Y567" s="38"/>
      <c r="Z567" s="38" t="n">
        <v>0</v>
      </c>
      <c r="AE567" s="94" t="e">
        <f aca="false" t="array" ref="AE567:AK567">_xlfn.torow(_xlfn.unique(_xlfn._xlws.filter(cat_table[Subsector],$E567=cat_table[Sector],"")))</f>
        <v>#NAME?</v>
      </c>
      <c r="AF567" s="94" t="e">
        <v>#NAME?</v>
      </c>
      <c r="AG567" s="94" t="e">
        <v>#NAME?</v>
      </c>
      <c r="AH567" s="94" t="e">
        <v>#NAME?</v>
      </c>
      <c r="AI567" s="94" t="e">
        <v>#NAME?</v>
      </c>
      <c r="AJ567" s="94" t="e">
        <v>#NAME?</v>
      </c>
      <c r="AK567" s="94" t="e">
        <v>#NAME?</v>
      </c>
      <c r="AO567" s="94" t="e">
        <f aca="false" t="array" ref="AO567:AT567">_xlfn.torow(_xlfn.unique(_xlfn._xlws.filter(cat_table[Sub-subsector],($E567=cat_table[Sector])*($F567=cat_table[Subsector]),"")))</f>
        <v>#NAME?</v>
      </c>
      <c r="AP567" s="94" t="e">
        <v>#NAME?</v>
      </c>
      <c r="AQ567" s="94" t="e">
        <v>#NAME?</v>
      </c>
      <c r="AR567" s="94" t="e">
        <v>#NAME?</v>
      </c>
      <c r="AS567" s="94" t="e">
        <v>#NAME?</v>
      </c>
      <c r="AT567" s="94" t="e">
        <v>#NAME?</v>
      </c>
    </row>
    <row r="568" customFormat="false" ht="15" hidden="false" customHeight="true" outlineLevel="0" collapsed="false">
      <c r="A568" s="29" t="s">
        <v>8601</v>
      </c>
      <c r="B568" s="20" t="str">
        <f aca="false">INDEX(Table2[], MATCH(L568, Location_ID!$D$2:$D$648, 0), 1)</f>
        <v>8db4c06d-552a-46da-bf9b-0e1d60c6c4f0</v>
      </c>
      <c r="C568" s="29" t="s">
        <v>872</v>
      </c>
      <c r="D568" s="29" t="s">
        <v>354</v>
      </c>
      <c r="E568" s="29" t="s">
        <v>7134</v>
      </c>
      <c r="F568" s="29" t="s">
        <v>7135</v>
      </c>
      <c r="G568" s="29"/>
      <c r="H568" s="38"/>
      <c r="I568" s="29" t="s">
        <v>8121</v>
      </c>
      <c r="J568" s="29" t="s">
        <v>8579</v>
      </c>
      <c r="K568" s="29" t="s">
        <v>7120</v>
      </c>
      <c r="L568" s="29" t="s">
        <v>1929</v>
      </c>
      <c r="M568" s="29" t="s">
        <v>7110</v>
      </c>
      <c r="N568" s="29" t="s">
        <v>8561</v>
      </c>
      <c r="O568" s="29" t="s">
        <v>8580</v>
      </c>
      <c r="P568" s="228" t="n">
        <v>43709</v>
      </c>
      <c r="Q568" s="228" t="n">
        <v>43738</v>
      </c>
      <c r="R568" s="29" t="n">
        <v>22</v>
      </c>
      <c r="S568" s="29" t="s">
        <v>7112</v>
      </c>
      <c r="T568" s="29" t="n">
        <v>2.24</v>
      </c>
      <c r="U568" s="29"/>
      <c r="V568" s="29"/>
      <c r="W568" s="29" t="s">
        <v>7141</v>
      </c>
      <c r="X568" s="38" t="s">
        <v>383</v>
      </c>
      <c r="Y568" s="38"/>
      <c r="Z568" s="38" t="n">
        <v>0</v>
      </c>
      <c r="AE568" s="94" t="e">
        <f aca="false" t="array" ref="AE568:AK568">_xlfn.torow(_xlfn.unique(_xlfn._xlws.filter(cat_table[Subsector],$E568=cat_table[Sector],"")))</f>
        <v>#NAME?</v>
      </c>
      <c r="AF568" s="94" t="e">
        <v>#NAME?</v>
      </c>
      <c r="AG568" s="94" t="e">
        <v>#NAME?</v>
      </c>
      <c r="AH568" s="94" t="e">
        <v>#NAME?</v>
      </c>
      <c r="AI568" s="94" t="e">
        <v>#NAME?</v>
      </c>
      <c r="AJ568" s="94" t="e">
        <v>#NAME?</v>
      </c>
      <c r="AK568" s="94" t="e">
        <v>#NAME?</v>
      </c>
      <c r="AO568" s="94" t="e">
        <f aca="false" t="array" ref="AO568:AT568">_xlfn.torow(_xlfn.unique(_xlfn._xlws.filter(cat_table[Sub-subsector],($E568=cat_table[Sector])*($F568=cat_table[Subsector]),"")))</f>
        <v>#NAME?</v>
      </c>
      <c r="AP568" s="94" t="e">
        <v>#NAME?</v>
      </c>
      <c r="AQ568" s="94" t="e">
        <v>#NAME?</v>
      </c>
      <c r="AR568" s="94" t="e">
        <v>#NAME?</v>
      </c>
      <c r="AS568" s="94" t="e">
        <v>#NAME?</v>
      </c>
      <c r="AT568" s="94" t="e">
        <v>#NAME?</v>
      </c>
    </row>
    <row r="569" customFormat="false" ht="15" hidden="false" customHeight="true" outlineLevel="0" collapsed="false">
      <c r="A569" s="29" t="s">
        <v>8602</v>
      </c>
      <c r="B569" s="20" t="str">
        <f aca="false">INDEX(Table2[], MATCH(L569, Location_ID!$D$2:$D$648, 0), 1)</f>
        <v>8db4c06d-552a-46da-bf9b-0e1d60c6c4f0</v>
      </c>
      <c r="C569" s="29" t="s">
        <v>872</v>
      </c>
      <c r="D569" s="29" t="s">
        <v>354</v>
      </c>
      <c r="E569" s="29" t="s">
        <v>7134</v>
      </c>
      <c r="F569" s="29" t="s">
        <v>7135</v>
      </c>
      <c r="G569" s="29"/>
      <c r="H569" s="38"/>
      <c r="I569" s="29" t="s">
        <v>8121</v>
      </c>
      <c r="J569" s="29" t="s">
        <v>8579</v>
      </c>
      <c r="K569" s="29" t="s">
        <v>7120</v>
      </c>
      <c r="L569" s="29" t="s">
        <v>1929</v>
      </c>
      <c r="M569" s="29" t="s">
        <v>7110</v>
      </c>
      <c r="N569" s="29" t="s">
        <v>8561</v>
      </c>
      <c r="O569" s="29" t="s">
        <v>8580</v>
      </c>
      <c r="P569" s="228" t="n">
        <v>43709</v>
      </c>
      <c r="Q569" s="228" t="n">
        <v>43738</v>
      </c>
      <c r="R569" s="29" t="n">
        <v>23</v>
      </c>
      <c r="S569" s="29" t="s">
        <v>7112</v>
      </c>
      <c r="T569" s="29" t="n">
        <v>0.97</v>
      </c>
      <c r="U569" s="29"/>
      <c r="V569" s="29"/>
      <c r="W569" s="29" t="s">
        <v>7141</v>
      </c>
      <c r="X569" s="38" t="s">
        <v>383</v>
      </c>
      <c r="Y569" s="38"/>
      <c r="Z569" s="38" t="n">
        <v>0</v>
      </c>
      <c r="AE569" s="94" t="e">
        <f aca="false" t="array" ref="AE569:AK569">_xlfn.torow(_xlfn.unique(_xlfn._xlws.filter(cat_table[Subsector],$E569=cat_table[Sector],"")))</f>
        <v>#NAME?</v>
      </c>
      <c r="AF569" s="94" t="e">
        <v>#NAME?</v>
      </c>
      <c r="AG569" s="94" t="e">
        <v>#NAME?</v>
      </c>
      <c r="AH569" s="94" t="e">
        <v>#NAME?</v>
      </c>
      <c r="AI569" s="94" t="e">
        <v>#NAME?</v>
      </c>
      <c r="AJ569" s="94" t="e">
        <v>#NAME?</v>
      </c>
      <c r="AK569" s="94" t="e">
        <v>#NAME?</v>
      </c>
      <c r="AO569" s="94" t="e">
        <f aca="false" t="array" ref="AO569:AT569">_xlfn.torow(_xlfn.unique(_xlfn._xlws.filter(cat_table[Sub-subsector],($E569=cat_table[Sector])*($F569=cat_table[Subsector]),"")))</f>
        <v>#NAME?</v>
      </c>
      <c r="AP569" s="94" t="e">
        <v>#NAME?</v>
      </c>
      <c r="AQ569" s="94" t="e">
        <v>#NAME?</v>
      </c>
      <c r="AR569" s="94" t="e">
        <v>#NAME?</v>
      </c>
      <c r="AS569" s="94" t="e">
        <v>#NAME?</v>
      </c>
      <c r="AT569" s="94" t="e">
        <v>#NAME?</v>
      </c>
    </row>
    <row r="570" customFormat="false" ht="15" hidden="false" customHeight="true" outlineLevel="0" collapsed="false">
      <c r="A570" s="29" t="s">
        <v>8603</v>
      </c>
      <c r="B570" s="20" t="str">
        <f aca="false">INDEX(Table2[], MATCH(L570, Location_ID!$D$2:$D$648, 0), 1)</f>
        <v>8db4c06d-552a-46da-bf9b-0e1d60c6c4f0</v>
      </c>
      <c r="C570" s="29" t="s">
        <v>872</v>
      </c>
      <c r="D570" s="29" t="s">
        <v>354</v>
      </c>
      <c r="E570" s="29" t="s">
        <v>7134</v>
      </c>
      <c r="F570" s="29" t="s">
        <v>7135</v>
      </c>
      <c r="G570" s="29"/>
      <c r="H570" s="38"/>
      <c r="I570" s="29" t="s">
        <v>8121</v>
      </c>
      <c r="J570" s="29" t="s">
        <v>8579</v>
      </c>
      <c r="K570" s="29" t="s">
        <v>7120</v>
      </c>
      <c r="L570" s="29" t="s">
        <v>1929</v>
      </c>
      <c r="M570" s="29" t="s">
        <v>7110</v>
      </c>
      <c r="N570" s="29" t="s">
        <v>8561</v>
      </c>
      <c r="O570" s="29" t="s">
        <v>8580</v>
      </c>
      <c r="P570" s="228" t="n">
        <v>43709</v>
      </c>
      <c r="Q570" s="228" t="n">
        <v>43738</v>
      </c>
      <c r="R570" s="29" t="n">
        <v>24</v>
      </c>
      <c r="S570" s="29" t="s">
        <v>7112</v>
      </c>
      <c r="T570" s="29" t="n">
        <v>1.1</v>
      </c>
      <c r="U570" s="29"/>
      <c r="V570" s="29"/>
      <c r="W570" s="29" t="s">
        <v>7141</v>
      </c>
      <c r="X570" s="38" t="s">
        <v>383</v>
      </c>
      <c r="Y570" s="38"/>
      <c r="Z570" s="38" t="n">
        <v>0</v>
      </c>
      <c r="AE570" s="94" t="e">
        <f aca="false" t="array" ref="AE570:AK570">_xlfn.torow(_xlfn.unique(_xlfn._xlws.filter(cat_table[Subsector],$E570=cat_table[Sector],"")))</f>
        <v>#NAME?</v>
      </c>
      <c r="AF570" s="94" t="e">
        <v>#NAME?</v>
      </c>
      <c r="AG570" s="94" t="e">
        <v>#NAME?</v>
      </c>
      <c r="AH570" s="94" t="e">
        <v>#NAME?</v>
      </c>
      <c r="AI570" s="94" t="e">
        <v>#NAME?</v>
      </c>
      <c r="AJ570" s="94" t="e">
        <v>#NAME?</v>
      </c>
      <c r="AK570" s="94" t="e">
        <v>#NAME?</v>
      </c>
      <c r="AO570" s="94" t="e">
        <f aca="false" t="array" ref="AO570:AT570">_xlfn.torow(_xlfn.unique(_xlfn._xlws.filter(cat_table[Sub-subsector],($E570=cat_table[Sector])*($F570=cat_table[Subsector]),"")))</f>
        <v>#NAME?</v>
      </c>
      <c r="AP570" s="94" t="e">
        <v>#NAME?</v>
      </c>
      <c r="AQ570" s="94" t="e">
        <v>#NAME?</v>
      </c>
      <c r="AR570" s="94" t="e">
        <v>#NAME?</v>
      </c>
      <c r="AS570" s="94" t="e">
        <v>#NAME?</v>
      </c>
      <c r="AT570" s="94" t="e">
        <v>#NAME?</v>
      </c>
    </row>
    <row r="571" customFormat="false" ht="15" hidden="false" customHeight="true" outlineLevel="0" collapsed="false">
      <c r="A571" s="29" t="s">
        <v>8604</v>
      </c>
      <c r="B571" s="20" t="str">
        <f aca="false">INDEX(Table2[], MATCH(L571, Location_ID!$D$2:$D$648, 0), 1)</f>
        <v>8db4c06d-552a-46da-bf9b-0e1d60c6c4f0</v>
      </c>
      <c r="C571" s="29" t="s">
        <v>872</v>
      </c>
      <c r="D571" s="29" t="s">
        <v>354</v>
      </c>
      <c r="E571" s="29" t="s">
        <v>7134</v>
      </c>
      <c r="F571" s="29" t="s">
        <v>7135</v>
      </c>
      <c r="G571" s="29"/>
      <c r="H571" s="38"/>
      <c r="I571" s="29" t="s">
        <v>8121</v>
      </c>
      <c r="J571" s="29" t="s">
        <v>8579</v>
      </c>
      <c r="K571" s="29" t="s">
        <v>7120</v>
      </c>
      <c r="L571" s="29" t="s">
        <v>1929</v>
      </c>
      <c r="M571" s="29" t="s">
        <v>7110</v>
      </c>
      <c r="N571" s="29" t="s">
        <v>8561</v>
      </c>
      <c r="O571" s="29" t="s">
        <v>8580</v>
      </c>
      <c r="P571" s="228" t="n">
        <v>43709</v>
      </c>
      <c r="Q571" s="228" t="n">
        <v>43738</v>
      </c>
      <c r="R571" s="29" t="n">
        <v>25</v>
      </c>
      <c r="S571" s="29" t="s">
        <v>7112</v>
      </c>
      <c r="T571" s="29" t="n">
        <v>1.22</v>
      </c>
      <c r="U571" s="29"/>
      <c r="V571" s="29"/>
      <c r="W571" s="29" t="s">
        <v>7141</v>
      </c>
      <c r="X571" s="38" t="s">
        <v>383</v>
      </c>
      <c r="Y571" s="38"/>
      <c r="Z571" s="38" t="n">
        <v>0</v>
      </c>
      <c r="AE571" s="94" t="e">
        <f aca="false" t="array" ref="AE571:AK571">_xlfn.torow(_xlfn.unique(_xlfn._xlws.filter(cat_table[Subsector],$E571=cat_table[Sector],"")))</f>
        <v>#NAME?</v>
      </c>
      <c r="AF571" s="94" t="e">
        <v>#NAME?</v>
      </c>
      <c r="AG571" s="94" t="e">
        <v>#NAME?</v>
      </c>
      <c r="AH571" s="94" t="e">
        <v>#NAME?</v>
      </c>
      <c r="AI571" s="94" t="e">
        <v>#NAME?</v>
      </c>
      <c r="AJ571" s="94" t="e">
        <v>#NAME?</v>
      </c>
      <c r="AK571" s="94" t="e">
        <v>#NAME?</v>
      </c>
      <c r="AO571" s="94" t="e">
        <f aca="false" t="array" ref="AO571:AT571">_xlfn.torow(_xlfn.unique(_xlfn._xlws.filter(cat_table[Sub-subsector],($E571=cat_table[Sector])*($F571=cat_table[Subsector]),"")))</f>
        <v>#NAME?</v>
      </c>
      <c r="AP571" s="94" t="e">
        <v>#NAME?</v>
      </c>
      <c r="AQ571" s="94" t="e">
        <v>#NAME?</v>
      </c>
      <c r="AR571" s="94" t="e">
        <v>#NAME?</v>
      </c>
      <c r="AS571" s="94" t="e">
        <v>#NAME?</v>
      </c>
      <c r="AT571" s="94" t="e">
        <v>#NAME?</v>
      </c>
    </row>
    <row r="572" customFormat="false" ht="15" hidden="false" customHeight="true" outlineLevel="0" collapsed="false">
      <c r="A572" s="29" t="s">
        <v>8605</v>
      </c>
      <c r="B572" s="20" t="str">
        <f aca="false">INDEX(Table2[], MATCH(L572, Location_ID!$D$2:$D$648, 0), 1)</f>
        <v>8db4c06d-552a-46da-bf9b-0e1d60c6c4f0</v>
      </c>
      <c r="C572" s="29" t="s">
        <v>872</v>
      </c>
      <c r="D572" s="29" t="s">
        <v>354</v>
      </c>
      <c r="E572" s="29" t="s">
        <v>7134</v>
      </c>
      <c r="F572" s="29" t="s">
        <v>7135</v>
      </c>
      <c r="G572" s="29"/>
      <c r="H572" s="38"/>
      <c r="I572" s="29" t="s">
        <v>8121</v>
      </c>
      <c r="J572" s="29" t="s">
        <v>8579</v>
      </c>
      <c r="K572" s="29" t="s">
        <v>7120</v>
      </c>
      <c r="L572" s="29" t="s">
        <v>1929</v>
      </c>
      <c r="M572" s="29" t="s">
        <v>7110</v>
      </c>
      <c r="N572" s="29" t="s">
        <v>8561</v>
      </c>
      <c r="O572" s="29" t="s">
        <v>8580</v>
      </c>
      <c r="P572" s="228" t="n">
        <v>43709</v>
      </c>
      <c r="Q572" s="228" t="n">
        <v>43738</v>
      </c>
      <c r="R572" s="29" t="n">
        <v>26</v>
      </c>
      <c r="S572" s="29" t="s">
        <v>7112</v>
      </c>
      <c r="T572" s="29" t="n">
        <v>1.27</v>
      </c>
      <c r="U572" s="29"/>
      <c r="V572" s="29"/>
      <c r="W572" s="29" t="s">
        <v>7141</v>
      </c>
      <c r="X572" s="38" t="s">
        <v>383</v>
      </c>
      <c r="Y572" s="38"/>
      <c r="Z572" s="38" t="n">
        <v>0</v>
      </c>
      <c r="AE572" s="94" t="e">
        <f aca="false" t="array" ref="AE572:AK572">_xlfn.torow(_xlfn.unique(_xlfn._xlws.filter(cat_table[Subsector],$E572=cat_table[Sector],"")))</f>
        <v>#NAME?</v>
      </c>
      <c r="AF572" s="94" t="e">
        <v>#NAME?</v>
      </c>
      <c r="AG572" s="94" t="e">
        <v>#NAME?</v>
      </c>
      <c r="AH572" s="94" t="e">
        <v>#NAME?</v>
      </c>
      <c r="AI572" s="94" t="e">
        <v>#NAME?</v>
      </c>
      <c r="AJ572" s="94" t="e">
        <v>#NAME?</v>
      </c>
      <c r="AK572" s="94" t="e">
        <v>#NAME?</v>
      </c>
      <c r="AO572" s="94" t="e">
        <f aca="false" t="array" ref="AO572:AT572">_xlfn.torow(_xlfn.unique(_xlfn._xlws.filter(cat_table[Sub-subsector],($E572=cat_table[Sector])*($F572=cat_table[Subsector]),"")))</f>
        <v>#NAME?</v>
      </c>
      <c r="AP572" s="94" t="e">
        <v>#NAME?</v>
      </c>
      <c r="AQ572" s="94" t="e">
        <v>#NAME?</v>
      </c>
      <c r="AR572" s="94" t="e">
        <v>#NAME?</v>
      </c>
      <c r="AS572" s="94" t="e">
        <v>#NAME?</v>
      </c>
      <c r="AT572" s="94" t="e">
        <v>#NAME?</v>
      </c>
    </row>
    <row r="573" customFormat="false" ht="15" hidden="false" customHeight="true" outlineLevel="0" collapsed="false">
      <c r="A573" s="29" t="s">
        <v>8606</v>
      </c>
      <c r="B573" s="20" t="str">
        <f aca="false">INDEX(Table2[], MATCH(L573, Location_ID!$D$2:$D$648, 0), 1)</f>
        <v>8db4c06d-552a-46da-bf9b-0e1d60c6c4f0</v>
      </c>
      <c r="C573" s="29" t="s">
        <v>872</v>
      </c>
      <c r="D573" s="29" t="s">
        <v>354</v>
      </c>
      <c r="E573" s="29" t="s">
        <v>7134</v>
      </c>
      <c r="F573" s="29" t="s">
        <v>7135</v>
      </c>
      <c r="G573" s="29"/>
      <c r="H573" s="38"/>
      <c r="I573" s="29" t="s">
        <v>8121</v>
      </c>
      <c r="J573" s="29" t="s">
        <v>8579</v>
      </c>
      <c r="K573" s="29" t="s">
        <v>7120</v>
      </c>
      <c r="L573" s="29" t="s">
        <v>1929</v>
      </c>
      <c r="M573" s="29" t="s">
        <v>7110</v>
      </c>
      <c r="N573" s="29" t="s">
        <v>8561</v>
      </c>
      <c r="O573" s="29" t="s">
        <v>8580</v>
      </c>
      <c r="P573" s="228" t="n">
        <v>43709</v>
      </c>
      <c r="Q573" s="228" t="n">
        <v>43738</v>
      </c>
      <c r="R573" s="29" t="n">
        <v>27</v>
      </c>
      <c r="S573" s="29" t="s">
        <v>7112</v>
      </c>
      <c r="T573" s="29" t="n">
        <v>2.29</v>
      </c>
      <c r="U573" s="29"/>
      <c r="V573" s="29"/>
      <c r="W573" s="29" t="s">
        <v>7141</v>
      </c>
      <c r="X573" s="38" t="s">
        <v>383</v>
      </c>
      <c r="Y573" s="38"/>
      <c r="Z573" s="38" t="n">
        <v>0</v>
      </c>
      <c r="AE573" s="94" t="e">
        <f aca="false" t="array" ref="AE573:AK573">_xlfn.torow(_xlfn.unique(_xlfn._xlws.filter(cat_table[Subsector],$E573=cat_table[Sector],"")))</f>
        <v>#NAME?</v>
      </c>
      <c r="AF573" s="94" t="e">
        <v>#NAME?</v>
      </c>
      <c r="AG573" s="94" t="e">
        <v>#NAME?</v>
      </c>
      <c r="AH573" s="94" t="e">
        <v>#NAME?</v>
      </c>
      <c r="AI573" s="94" t="e">
        <v>#NAME?</v>
      </c>
      <c r="AJ573" s="94" t="e">
        <v>#NAME?</v>
      </c>
      <c r="AK573" s="94" t="e">
        <v>#NAME?</v>
      </c>
      <c r="AO573" s="94" t="e">
        <f aca="false" t="array" ref="AO573:AT573">_xlfn.torow(_xlfn.unique(_xlfn._xlws.filter(cat_table[Sub-subsector],($E573=cat_table[Sector])*($F573=cat_table[Subsector]),"")))</f>
        <v>#NAME?</v>
      </c>
      <c r="AP573" s="94" t="e">
        <v>#NAME?</v>
      </c>
      <c r="AQ573" s="94" t="e">
        <v>#NAME?</v>
      </c>
      <c r="AR573" s="94" t="e">
        <v>#NAME?</v>
      </c>
      <c r="AS573" s="94" t="e">
        <v>#NAME?</v>
      </c>
      <c r="AT573" s="94" t="e">
        <v>#NAME?</v>
      </c>
    </row>
    <row r="574" customFormat="false" ht="15" hidden="false" customHeight="true" outlineLevel="0" collapsed="false">
      <c r="A574" s="29" t="s">
        <v>8607</v>
      </c>
      <c r="B574" s="20" t="str">
        <f aca="false">INDEX(Table2[], MATCH(L574, Location_ID!$D$2:$D$648, 0), 1)</f>
        <v>8db4c06d-552a-46da-bf9b-0e1d60c6c4f0</v>
      </c>
      <c r="C574" s="29" t="s">
        <v>872</v>
      </c>
      <c r="D574" s="29" t="s">
        <v>354</v>
      </c>
      <c r="E574" s="29" t="s">
        <v>7134</v>
      </c>
      <c r="F574" s="29" t="s">
        <v>7135</v>
      </c>
      <c r="G574" s="29"/>
      <c r="H574" s="38"/>
      <c r="I574" s="29" t="s">
        <v>8121</v>
      </c>
      <c r="J574" s="29" t="s">
        <v>8579</v>
      </c>
      <c r="K574" s="29" t="s">
        <v>7120</v>
      </c>
      <c r="L574" s="29" t="s">
        <v>1929</v>
      </c>
      <c r="M574" s="29" t="s">
        <v>7110</v>
      </c>
      <c r="N574" s="29" t="s">
        <v>8561</v>
      </c>
      <c r="O574" s="29" t="s">
        <v>8580</v>
      </c>
      <c r="P574" s="228" t="n">
        <v>43709</v>
      </c>
      <c r="Q574" s="228" t="n">
        <v>43738</v>
      </c>
      <c r="R574" s="29" t="n">
        <v>28</v>
      </c>
      <c r="S574" s="29" t="s">
        <v>7112</v>
      </c>
      <c r="T574" s="29" t="n">
        <v>1.34</v>
      </c>
      <c r="U574" s="29"/>
      <c r="V574" s="29"/>
      <c r="W574" s="29" t="s">
        <v>7141</v>
      </c>
      <c r="X574" s="38" t="s">
        <v>383</v>
      </c>
      <c r="Y574" s="38"/>
      <c r="Z574" s="38" t="n">
        <v>0</v>
      </c>
      <c r="AE574" s="94" t="e">
        <f aca="false" t="array" ref="AE574:AK574">_xlfn.torow(_xlfn.unique(_xlfn._xlws.filter(cat_table[Subsector],$E574=cat_table[Sector],"")))</f>
        <v>#NAME?</v>
      </c>
      <c r="AF574" s="94" t="e">
        <v>#NAME?</v>
      </c>
      <c r="AG574" s="94" t="e">
        <v>#NAME?</v>
      </c>
      <c r="AH574" s="94" t="e">
        <v>#NAME?</v>
      </c>
      <c r="AI574" s="94" t="e">
        <v>#NAME?</v>
      </c>
      <c r="AJ574" s="94" t="e">
        <v>#NAME?</v>
      </c>
      <c r="AK574" s="94" t="e">
        <v>#NAME?</v>
      </c>
      <c r="AO574" s="94" t="e">
        <f aca="false" t="array" ref="AO574:AT574">_xlfn.torow(_xlfn.unique(_xlfn._xlws.filter(cat_table[Sub-subsector],($E574=cat_table[Sector])*($F574=cat_table[Subsector]),"")))</f>
        <v>#NAME?</v>
      </c>
      <c r="AP574" s="94" t="e">
        <v>#NAME?</v>
      </c>
      <c r="AQ574" s="94" t="e">
        <v>#NAME?</v>
      </c>
      <c r="AR574" s="94" t="e">
        <v>#NAME?</v>
      </c>
      <c r="AS574" s="94" t="e">
        <v>#NAME?</v>
      </c>
      <c r="AT574" s="94" t="e">
        <v>#NAME?</v>
      </c>
    </row>
    <row r="575" customFormat="false" ht="15" hidden="false" customHeight="true" outlineLevel="0" collapsed="false">
      <c r="A575" s="29" t="s">
        <v>8608</v>
      </c>
      <c r="B575" s="20" t="str">
        <f aca="false">INDEX(Table2[], MATCH(L575, Location_ID!$D$2:$D$648, 0), 1)</f>
        <v>8db4c06d-552a-46da-bf9b-0e1d60c6c4f0</v>
      </c>
      <c r="C575" s="29" t="s">
        <v>872</v>
      </c>
      <c r="D575" s="29" t="s">
        <v>354</v>
      </c>
      <c r="E575" s="29" t="s">
        <v>7134</v>
      </c>
      <c r="F575" s="29" t="s">
        <v>7135</v>
      </c>
      <c r="G575" s="29"/>
      <c r="H575" s="38"/>
      <c r="I575" s="29" t="s">
        <v>8121</v>
      </c>
      <c r="J575" s="29" t="s">
        <v>8579</v>
      </c>
      <c r="K575" s="29" t="s">
        <v>7120</v>
      </c>
      <c r="L575" s="29" t="s">
        <v>1929</v>
      </c>
      <c r="M575" s="29" t="s">
        <v>7110</v>
      </c>
      <c r="N575" s="29" t="s">
        <v>8561</v>
      </c>
      <c r="O575" s="29" t="s">
        <v>8580</v>
      </c>
      <c r="P575" s="228" t="n">
        <v>43709</v>
      </c>
      <c r="Q575" s="228" t="n">
        <v>43738</v>
      </c>
      <c r="R575" s="29" t="n">
        <v>29</v>
      </c>
      <c r="S575" s="29" t="s">
        <v>7112</v>
      </c>
      <c r="T575" s="29" t="n">
        <v>5.23</v>
      </c>
      <c r="U575" s="29"/>
      <c r="V575" s="29"/>
      <c r="W575" s="29" t="s">
        <v>7141</v>
      </c>
      <c r="X575" s="38" t="s">
        <v>383</v>
      </c>
      <c r="Y575" s="38"/>
      <c r="Z575" s="38" t="n">
        <v>0</v>
      </c>
      <c r="AE575" s="94" t="e">
        <f aca="false" t="array" ref="AE575:AK575">_xlfn.torow(_xlfn.unique(_xlfn._xlws.filter(cat_table[Subsector],$E575=cat_table[Sector],"")))</f>
        <v>#NAME?</v>
      </c>
      <c r="AF575" s="94" t="e">
        <v>#NAME?</v>
      </c>
      <c r="AG575" s="94" t="e">
        <v>#NAME?</v>
      </c>
      <c r="AH575" s="94" t="e">
        <v>#NAME?</v>
      </c>
      <c r="AI575" s="94" t="e">
        <v>#NAME?</v>
      </c>
      <c r="AJ575" s="94" t="e">
        <v>#NAME?</v>
      </c>
      <c r="AK575" s="94" t="e">
        <v>#NAME?</v>
      </c>
      <c r="AO575" s="94" t="e">
        <f aca="false" t="array" ref="AO575:AT575">_xlfn.torow(_xlfn.unique(_xlfn._xlws.filter(cat_table[Sub-subsector],($E575=cat_table[Sector])*($F575=cat_table[Subsector]),"")))</f>
        <v>#NAME?</v>
      </c>
      <c r="AP575" s="94" t="e">
        <v>#NAME?</v>
      </c>
      <c r="AQ575" s="94" t="e">
        <v>#NAME?</v>
      </c>
      <c r="AR575" s="94" t="e">
        <v>#NAME?</v>
      </c>
      <c r="AS575" s="94" t="e">
        <v>#NAME?</v>
      </c>
      <c r="AT575" s="94" t="e">
        <v>#NAME?</v>
      </c>
    </row>
    <row r="576" customFormat="false" ht="15" hidden="false" customHeight="true" outlineLevel="0" collapsed="false">
      <c r="A576" s="29" t="s">
        <v>8609</v>
      </c>
      <c r="B576" s="20" t="str">
        <f aca="false">INDEX(Table2[], MATCH(L576, Location_ID!$D$2:$D$648, 0), 1)</f>
        <v>8db4c06d-552a-46da-bf9b-0e1d60c6c4f0</v>
      </c>
      <c r="C576" s="29" t="s">
        <v>872</v>
      </c>
      <c r="D576" s="29" t="s">
        <v>354</v>
      </c>
      <c r="E576" s="29" t="s">
        <v>7134</v>
      </c>
      <c r="F576" s="29" t="s">
        <v>7135</v>
      </c>
      <c r="G576" s="29"/>
      <c r="H576" s="38"/>
      <c r="I576" s="29" t="s">
        <v>8121</v>
      </c>
      <c r="J576" s="29" t="s">
        <v>8579</v>
      </c>
      <c r="K576" s="29" t="s">
        <v>7120</v>
      </c>
      <c r="L576" s="29" t="s">
        <v>1929</v>
      </c>
      <c r="M576" s="29" t="s">
        <v>7110</v>
      </c>
      <c r="N576" s="29" t="s">
        <v>8561</v>
      </c>
      <c r="O576" s="29" t="s">
        <v>8580</v>
      </c>
      <c r="P576" s="228" t="n">
        <v>43709</v>
      </c>
      <c r="Q576" s="228" t="n">
        <v>43738</v>
      </c>
      <c r="R576" s="29" t="n">
        <v>30</v>
      </c>
      <c r="S576" s="29" t="s">
        <v>7112</v>
      </c>
      <c r="T576" s="29" t="n">
        <v>0.81</v>
      </c>
      <c r="U576" s="29"/>
      <c r="V576" s="29"/>
      <c r="W576" s="29" t="s">
        <v>7141</v>
      </c>
      <c r="X576" s="38" t="s">
        <v>383</v>
      </c>
      <c r="Y576" s="38"/>
      <c r="Z576" s="38" t="n">
        <v>0</v>
      </c>
      <c r="AE576" s="94" t="e">
        <f aca="false" t="array" ref="AE576:AK576">_xlfn.torow(_xlfn.unique(_xlfn._xlws.filter(cat_table[Subsector],$E576=cat_table[Sector],"")))</f>
        <v>#NAME?</v>
      </c>
      <c r="AF576" s="94" t="e">
        <v>#NAME?</v>
      </c>
      <c r="AG576" s="94" t="e">
        <v>#NAME?</v>
      </c>
      <c r="AH576" s="94" t="e">
        <v>#NAME?</v>
      </c>
      <c r="AI576" s="94" t="e">
        <v>#NAME?</v>
      </c>
      <c r="AJ576" s="94" t="e">
        <v>#NAME?</v>
      </c>
      <c r="AK576" s="94" t="e">
        <v>#NAME?</v>
      </c>
      <c r="AO576" s="94" t="e">
        <f aca="false" t="array" ref="AO576:AT576">_xlfn.torow(_xlfn.unique(_xlfn._xlws.filter(cat_table[Sub-subsector],($E576=cat_table[Sector])*($F576=cat_table[Subsector]),"")))</f>
        <v>#NAME?</v>
      </c>
      <c r="AP576" s="94" t="e">
        <v>#NAME?</v>
      </c>
      <c r="AQ576" s="94" t="e">
        <v>#NAME?</v>
      </c>
      <c r="AR576" s="94" t="e">
        <v>#NAME?</v>
      </c>
      <c r="AS576" s="94" t="e">
        <v>#NAME?</v>
      </c>
      <c r="AT576" s="94" t="e">
        <v>#NAME?</v>
      </c>
    </row>
    <row r="577" customFormat="false" ht="15" hidden="false" customHeight="true" outlineLevel="0" collapsed="false">
      <c r="A577" s="29" t="s">
        <v>8610</v>
      </c>
      <c r="B577" s="20" t="str">
        <f aca="false">INDEX(Table2[], MATCH(L577, Location_ID!$D$2:$D$648, 0), 1)</f>
        <v>8db4c06d-552a-46da-bf9b-0e1d60c6c4f0</v>
      </c>
      <c r="C577" s="29" t="s">
        <v>872</v>
      </c>
      <c r="D577" s="29" t="s">
        <v>354</v>
      </c>
      <c r="E577" s="29" t="s">
        <v>7134</v>
      </c>
      <c r="F577" s="29" t="s">
        <v>7135</v>
      </c>
      <c r="G577" s="29"/>
      <c r="H577" s="38"/>
      <c r="I577" s="29" t="s">
        <v>8121</v>
      </c>
      <c r="J577" s="29" t="s">
        <v>8579</v>
      </c>
      <c r="K577" s="29" t="s">
        <v>7120</v>
      </c>
      <c r="L577" s="29" t="s">
        <v>1929</v>
      </c>
      <c r="M577" s="29" t="s">
        <v>7110</v>
      </c>
      <c r="N577" s="29" t="s">
        <v>8561</v>
      </c>
      <c r="O577" s="29" t="s">
        <v>8580</v>
      </c>
      <c r="P577" s="228" t="n">
        <v>43709</v>
      </c>
      <c r="Q577" s="228" t="n">
        <v>43738</v>
      </c>
      <c r="R577" s="29" t="n">
        <v>31</v>
      </c>
      <c r="S577" s="29" t="s">
        <v>7112</v>
      </c>
      <c r="T577" s="29" t="n">
        <v>0.06</v>
      </c>
      <c r="U577" s="29"/>
      <c r="V577" s="29"/>
      <c r="W577" s="29" t="s">
        <v>7141</v>
      </c>
      <c r="X577" s="38" t="s">
        <v>383</v>
      </c>
      <c r="Y577" s="38"/>
      <c r="Z577" s="38" t="n">
        <v>0</v>
      </c>
      <c r="AE577" s="94" t="e">
        <f aca="false" t="array" ref="AE577:AK577">_xlfn.torow(_xlfn.unique(_xlfn._xlws.filter(cat_table[Subsector],$E577=cat_table[Sector],"")))</f>
        <v>#NAME?</v>
      </c>
      <c r="AF577" s="94" t="e">
        <v>#NAME?</v>
      </c>
      <c r="AG577" s="94" t="e">
        <v>#NAME?</v>
      </c>
      <c r="AH577" s="94" t="e">
        <v>#NAME?</v>
      </c>
      <c r="AI577" s="94" t="e">
        <v>#NAME?</v>
      </c>
      <c r="AJ577" s="94" t="e">
        <v>#NAME?</v>
      </c>
      <c r="AK577" s="94" t="e">
        <v>#NAME?</v>
      </c>
      <c r="AO577" s="94" t="e">
        <f aca="false" t="array" ref="AO577:AT577">_xlfn.torow(_xlfn.unique(_xlfn._xlws.filter(cat_table[Sub-subsector],($E577=cat_table[Sector])*($F577=cat_table[Subsector]),"")))</f>
        <v>#NAME?</v>
      </c>
      <c r="AP577" s="94" t="e">
        <v>#NAME?</v>
      </c>
      <c r="AQ577" s="94" t="e">
        <v>#NAME?</v>
      </c>
      <c r="AR577" s="94" t="e">
        <v>#NAME?</v>
      </c>
      <c r="AS577" s="94" t="e">
        <v>#NAME?</v>
      </c>
      <c r="AT577" s="94" t="e">
        <v>#NAME?</v>
      </c>
    </row>
    <row r="578" customFormat="false" ht="15" hidden="false" customHeight="true" outlineLevel="0" collapsed="false">
      <c r="A578" s="29" t="s">
        <v>8611</v>
      </c>
      <c r="B578" s="20" t="str">
        <f aca="false">INDEX(Table2[], MATCH(L578, Location_ID!$D$2:$D$648, 0), 1)</f>
        <v>8db4c06d-552a-46da-bf9b-0e1d60c6c4f0</v>
      </c>
      <c r="C578" s="29" t="s">
        <v>872</v>
      </c>
      <c r="D578" s="29" t="s">
        <v>354</v>
      </c>
      <c r="E578" s="29" t="s">
        <v>7134</v>
      </c>
      <c r="F578" s="29" t="s">
        <v>7135</v>
      </c>
      <c r="G578" s="29"/>
      <c r="H578" s="38"/>
      <c r="I578" s="29" t="s">
        <v>8121</v>
      </c>
      <c r="J578" s="29" t="s">
        <v>8579</v>
      </c>
      <c r="K578" s="29" t="s">
        <v>7120</v>
      </c>
      <c r="L578" s="29" t="s">
        <v>1929</v>
      </c>
      <c r="M578" s="29" t="s">
        <v>7110</v>
      </c>
      <c r="N578" s="29" t="s">
        <v>8561</v>
      </c>
      <c r="O578" s="29" t="s">
        <v>8580</v>
      </c>
      <c r="P578" s="228" t="n">
        <v>43709</v>
      </c>
      <c r="Q578" s="228" t="n">
        <v>43738</v>
      </c>
      <c r="R578" s="29" t="n">
        <v>32</v>
      </c>
      <c r="S578" s="29" t="s">
        <v>7112</v>
      </c>
      <c r="T578" s="29" t="n">
        <v>4.03</v>
      </c>
      <c r="U578" s="29"/>
      <c r="V578" s="29"/>
      <c r="W578" s="29" t="s">
        <v>7141</v>
      </c>
      <c r="X578" s="38" t="s">
        <v>383</v>
      </c>
      <c r="Y578" s="38"/>
      <c r="Z578" s="38" t="n">
        <v>0</v>
      </c>
      <c r="AE578" s="94" t="e">
        <f aca="false" t="array" ref="AE578:AK578">_xlfn.torow(_xlfn.unique(_xlfn._xlws.filter(cat_table[Subsector],$E578=cat_table[Sector],"")))</f>
        <v>#NAME?</v>
      </c>
      <c r="AF578" s="94" t="e">
        <v>#NAME?</v>
      </c>
      <c r="AG578" s="94" t="e">
        <v>#NAME?</v>
      </c>
      <c r="AH578" s="94" t="e">
        <v>#NAME?</v>
      </c>
      <c r="AI578" s="94" t="e">
        <v>#NAME?</v>
      </c>
      <c r="AJ578" s="94" t="e">
        <v>#NAME?</v>
      </c>
      <c r="AK578" s="94" t="e">
        <v>#NAME?</v>
      </c>
      <c r="AO578" s="94" t="e">
        <f aca="false" t="array" ref="AO578:AT578">_xlfn.torow(_xlfn.unique(_xlfn._xlws.filter(cat_table[Sub-subsector],($E578=cat_table[Sector])*($F578=cat_table[Subsector]),"")))</f>
        <v>#NAME?</v>
      </c>
      <c r="AP578" s="94" t="e">
        <v>#NAME?</v>
      </c>
      <c r="AQ578" s="94" t="e">
        <v>#NAME?</v>
      </c>
      <c r="AR578" s="94" t="e">
        <v>#NAME?</v>
      </c>
      <c r="AS578" s="94" t="e">
        <v>#NAME?</v>
      </c>
      <c r="AT578" s="94" t="e">
        <v>#NAME?</v>
      </c>
    </row>
    <row r="579" customFormat="false" ht="15" hidden="false" customHeight="true" outlineLevel="0" collapsed="false">
      <c r="A579" s="185" t="s">
        <v>8612</v>
      </c>
      <c r="B579" s="20" t="str">
        <f aca="false">INDEX(Table2[], MATCH(L579, Location_ID!$D$2:$D$648, 0), 1)</f>
        <v>8db4c06d-552a-46da-bf9b-0e1d60c6c4f0</v>
      </c>
      <c r="C579" s="29" t="s">
        <v>872</v>
      </c>
      <c r="D579" s="185" t="s">
        <v>354</v>
      </c>
      <c r="E579" s="185" t="s">
        <v>7134</v>
      </c>
      <c r="F579" s="185" t="s">
        <v>7135</v>
      </c>
      <c r="G579" s="185"/>
      <c r="H579" s="185"/>
      <c r="I579" s="185" t="s">
        <v>8121</v>
      </c>
      <c r="J579" s="185" t="s">
        <v>8579</v>
      </c>
      <c r="K579" s="185" t="s">
        <v>7120</v>
      </c>
      <c r="L579" s="185" t="s">
        <v>1929</v>
      </c>
      <c r="M579" s="185" t="s">
        <v>7110</v>
      </c>
      <c r="N579" s="185" t="s">
        <v>8561</v>
      </c>
      <c r="O579" s="185" t="s">
        <v>8580</v>
      </c>
      <c r="P579" s="188" t="n">
        <v>43709</v>
      </c>
      <c r="Q579" s="188" t="n">
        <v>43738</v>
      </c>
      <c r="R579" s="185" t="n">
        <v>33</v>
      </c>
      <c r="S579" s="185" t="s">
        <v>7112</v>
      </c>
      <c r="T579" s="185" t="n">
        <v>2.93</v>
      </c>
      <c r="U579" s="185"/>
      <c r="V579" s="185"/>
      <c r="W579" s="185" t="s">
        <v>7141</v>
      </c>
      <c r="X579" s="185" t="s">
        <v>383</v>
      </c>
      <c r="Y579" s="189"/>
      <c r="Z579" s="189" t="n">
        <v>0</v>
      </c>
      <c r="AE579" s="94" t="e">
        <f aca="false" t="array" ref="AE579:AK579">_xlfn.torow(_xlfn.unique(_xlfn._xlws.filter(cat_table[Subsector],$E579=cat_table[Sector],"")))</f>
        <v>#NAME?</v>
      </c>
      <c r="AF579" s="94" t="e">
        <v>#NAME?</v>
      </c>
      <c r="AG579" s="94" t="e">
        <v>#NAME?</v>
      </c>
      <c r="AH579" s="94" t="e">
        <v>#NAME?</v>
      </c>
      <c r="AI579" s="94" t="e">
        <v>#NAME?</v>
      </c>
      <c r="AJ579" s="94" t="e">
        <v>#NAME?</v>
      </c>
      <c r="AK579" s="94" t="e">
        <v>#NAME?</v>
      </c>
      <c r="AO579" s="94" t="e">
        <f aca="false" t="array" ref="AO579:AT579">_xlfn.torow(_xlfn.unique(_xlfn._xlws.filter(cat_table[Sub-subsector],($E579=cat_table[Sector])*($F579=cat_table[Subsector]),"")))</f>
        <v>#NAME?</v>
      </c>
      <c r="AP579" s="94" t="e">
        <v>#NAME?</v>
      </c>
      <c r="AQ579" s="94" t="e">
        <v>#NAME?</v>
      </c>
      <c r="AR579" s="94" t="e">
        <v>#NAME?</v>
      </c>
      <c r="AS579" s="94" t="e">
        <v>#NAME?</v>
      </c>
      <c r="AT579" s="94" t="e">
        <v>#NAME?</v>
      </c>
    </row>
    <row r="580" customFormat="false" ht="15" hidden="false" customHeight="true" outlineLevel="0" collapsed="false">
      <c r="A580" s="20" t="s">
        <v>8613</v>
      </c>
      <c r="B580" s="20" t="str">
        <f aca="false">INDEX(Table2[], MATCH(L580, Location_ID!$D$2:$D$648, 0), 1)</f>
        <v>4c082d4b-baea-4b3d-92cf-eb2072ae73c6</v>
      </c>
      <c r="C580" s="16" t="s">
        <v>878</v>
      </c>
      <c r="D580" s="230" t="s">
        <v>354</v>
      </c>
      <c r="E580" s="20" t="s">
        <v>7134</v>
      </c>
      <c r="F580" s="20" t="s">
        <v>7135</v>
      </c>
      <c r="G580" s="20" t="s">
        <v>7591</v>
      </c>
      <c r="H580" s="20"/>
      <c r="I580" s="20" t="s">
        <v>8614</v>
      </c>
      <c r="J580" s="20" t="s">
        <v>8615</v>
      </c>
      <c r="K580" s="20" t="s">
        <v>7120</v>
      </c>
      <c r="L580" s="20" t="s">
        <v>1780</v>
      </c>
      <c r="M580" s="20" t="s">
        <v>7127</v>
      </c>
      <c r="N580" s="20" t="s">
        <v>8472</v>
      </c>
      <c r="O580" s="20" t="s">
        <v>8614</v>
      </c>
      <c r="P580" s="201" t="n">
        <v>41030</v>
      </c>
      <c r="Q580" s="201" t="n">
        <v>41274</v>
      </c>
      <c r="R580" s="20" t="n">
        <v>27</v>
      </c>
      <c r="S580" s="20" t="s">
        <v>7112</v>
      </c>
      <c r="T580" s="20" t="n">
        <v>18</v>
      </c>
      <c r="U580" s="20" t="n">
        <v>5</v>
      </c>
      <c r="V580" s="20" t="n">
        <v>27</v>
      </c>
      <c r="W580" s="20" t="s">
        <v>8447</v>
      </c>
      <c r="X580" s="35"/>
      <c r="Y580" s="35"/>
      <c r="Z580" s="35" t="n">
        <v>1</v>
      </c>
      <c r="AE580" s="94" t="e">
        <f aca="false" t="array" ref="AE580:AK580">_xlfn.torow(_xlfn.unique(_xlfn._xlws.filter(cat_table[Subsector],$E580=cat_table[Sector],"")))</f>
        <v>#NAME?</v>
      </c>
      <c r="AF580" s="94" t="e">
        <v>#NAME?</v>
      </c>
      <c r="AG580" s="94" t="e">
        <v>#NAME?</v>
      </c>
      <c r="AH580" s="94" t="e">
        <v>#NAME?</v>
      </c>
      <c r="AI580" s="94" t="e">
        <v>#NAME?</v>
      </c>
      <c r="AJ580" s="94" t="e">
        <v>#NAME?</v>
      </c>
      <c r="AK580" s="94" t="e">
        <v>#NAME?</v>
      </c>
      <c r="AO580" s="94" t="e">
        <f aca="false" t="array" ref="AO580:AT580">_xlfn.torow(_xlfn.unique(_xlfn._xlws.filter(cat_table[Sub-subsector],($E580=cat_table[Sector])*($F580=cat_table[Subsector]),"")))</f>
        <v>#NAME?</v>
      </c>
      <c r="AP580" s="94" t="e">
        <v>#NAME?</v>
      </c>
      <c r="AQ580" s="94" t="e">
        <v>#NAME?</v>
      </c>
      <c r="AR580" s="94" t="e">
        <v>#NAME?</v>
      </c>
      <c r="AS580" s="94" t="e">
        <v>#NAME?</v>
      </c>
      <c r="AT580" s="94" t="e">
        <v>#NAME?</v>
      </c>
    </row>
    <row r="581" customFormat="false" ht="15" hidden="false" customHeight="true" outlineLevel="0" collapsed="false">
      <c r="A581" s="20" t="s">
        <v>8616</v>
      </c>
      <c r="B581" s="20" t="str">
        <f aca="false">INDEX(Table2[], MATCH(L581, Location_ID!$D$2:$D$648, 0), 1)</f>
        <v>4c082d4b-baea-4b3d-92cf-eb2072ae73c6</v>
      </c>
      <c r="C581" s="16" t="s">
        <v>878</v>
      </c>
      <c r="D581" s="230" t="s">
        <v>354</v>
      </c>
      <c r="E581" s="20" t="s">
        <v>7134</v>
      </c>
      <c r="F581" s="20" t="s">
        <v>7135</v>
      </c>
      <c r="G581" s="20" t="s">
        <v>7591</v>
      </c>
      <c r="H581" s="20"/>
      <c r="I581" s="20" t="s">
        <v>8617</v>
      </c>
      <c r="J581" s="20" t="s">
        <v>8618</v>
      </c>
      <c r="K581" s="20" t="s">
        <v>7109</v>
      </c>
      <c r="L581" s="20" t="s">
        <v>1780</v>
      </c>
      <c r="M581" s="20" t="s">
        <v>7127</v>
      </c>
      <c r="N581" s="20" t="s">
        <v>8472</v>
      </c>
      <c r="O581" s="20" t="s">
        <v>8617</v>
      </c>
      <c r="P581" s="201" t="n">
        <v>41030</v>
      </c>
      <c r="Q581" s="201" t="n">
        <v>41274</v>
      </c>
      <c r="R581" s="20" t="n">
        <v>62</v>
      </c>
      <c r="S581" s="20" t="s">
        <v>7112</v>
      </c>
      <c r="T581" s="20" t="n">
        <v>68</v>
      </c>
      <c r="U581" s="20" t="n">
        <v>35</v>
      </c>
      <c r="V581" s="20" t="n">
        <v>100</v>
      </c>
      <c r="W581" s="20" t="s">
        <v>8447</v>
      </c>
      <c r="X581" s="35"/>
      <c r="Y581" s="35"/>
      <c r="Z581" s="35" t="n">
        <v>1</v>
      </c>
      <c r="AE581" s="94" t="e">
        <f aca="false" t="array" ref="AE581:AK581">_xlfn.torow(_xlfn.unique(_xlfn._xlws.filter(cat_table[Subsector],$E581=cat_table[Sector],"")))</f>
        <v>#NAME?</v>
      </c>
      <c r="AF581" s="94" t="e">
        <v>#NAME?</v>
      </c>
      <c r="AG581" s="94" t="e">
        <v>#NAME?</v>
      </c>
      <c r="AH581" s="94" t="e">
        <v>#NAME?</v>
      </c>
      <c r="AI581" s="94" t="e">
        <v>#NAME?</v>
      </c>
      <c r="AJ581" s="94" t="e">
        <v>#NAME?</v>
      </c>
      <c r="AK581" s="94" t="e">
        <v>#NAME?</v>
      </c>
      <c r="AO581" s="94" t="e">
        <f aca="false" t="array" ref="AO581:AT581">_xlfn.torow(_xlfn.unique(_xlfn._xlws.filter(cat_table[Sub-subsector],($E581=cat_table[Sector])*($F581=cat_table[Subsector]),"")))</f>
        <v>#NAME?</v>
      </c>
      <c r="AP581" s="94" t="e">
        <v>#NAME?</v>
      </c>
      <c r="AQ581" s="94" t="e">
        <v>#NAME?</v>
      </c>
      <c r="AR581" s="94" t="e">
        <v>#NAME?</v>
      </c>
      <c r="AS581" s="94" t="e">
        <v>#NAME?</v>
      </c>
      <c r="AT581" s="94" t="e">
        <v>#NAME?</v>
      </c>
    </row>
    <row r="582" customFormat="false" ht="15" hidden="false" customHeight="true" outlineLevel="0" collapsed="false">
      <c r="A582" s="20" t="s">
        <v>8619</v>
      </c>
      <c r="B582" s="20" t="str">
        <f aca="false">INDEX(Table2[], MATCH(L582, Location_ID!$D$2:$D$648, 0), 1)</f>
        <v>4c082d4b-baea-4b3d-92cf-eb2072ae73c6</v>
      </c>
      <c r="C582" s="16" t="s">
        <v>878</v>
      </c>
      <c r="D582" s="230" t="s">
        <v>354</v>
      </c>
      <c r="E582" s="20" t="s">
        <v>7134</v>
      </c>
      <c r="F582" s="20" t="s">
        <v>7135</v>
      </c>
      <c r="G582" s="20" t="s">
        <v>7591</v>
      </c>
      <c r="H582" s="20"/>
      <c r="I582" s="20" t="s">
        <v>8620</v>
      </c>
      <c r="J582" s="20" t="s">
        <v>8621</v>
      </c>
      <c r="K582" s="20" t="s">
        <v>7109</v>
      </c>
      <c r="L582" s="20" t="s">
        <v>1780</v>
      </c>
      <c r="M582" s="20" t="s">
        <v>7127</v>
      </c>
      <c r="N582" s="20" t="s">
        <v>8472</v>
      </c>
      <c r="O582" s="20" t="s">
        <v>8620</v>
      </c>
      <c r="P582" s="201" t="n">
        <v>41030</v>
      </c>
      <c r="Q582" s="201" t="n">
        <v>41274</v>
      </c>
      <c r="R582" s="20" t="n">
        <v>305</v>
      </c>
      <c r="S582" s="20" t="s">
        <v>7112</v>
      </c>
      <c r="T582" s="20" t="n">
        <v>580</v>
      </c>
      <c r="U582" s="20" t="n">
        <v>518</v>
      </c>
      <c r="V582" s="20" t="n">
        <v>826</v>
      </c>
      <c r="W582" s="20" t="s">
        <v>8447</v>
      </c>
      <c r="X582" s="35"/>
      <c r="Y582" s="35"/>
      <c r="Z582" s="35" t="n">
        <v>1</v>
      </c>
      <c r="AE582" s="94" t="e">
        <f aca="false" t="array" ref="AE582:AK582">_xlfn.torow(_xlfn.unique(_xlfn._xlws.filter(cat_table[Subsector],$E582=cat_table[Sector],"")))</f>
        <v>#NAME?</v>
      </c>
      <c r="AF582" s="94" t="e">
        <v>#NAME?</v>
      </c>
      <c r="AG582" s="94" t="e">
        <v>#NAME?</v>
      </c>
      <c r="AH582" s="94" t="e">
        <v>#NAME?</v>
      </c>
      <c r="AI582" s="94" t="e">
        <v>#NAME?</v>
      </c>
      <c r="AJ582" s="94" t="e">
        <v>#NAME?</v>
      </c>
      <c r="AK582" s="94" t="e">
        <v>#NAME?</v>
      </c>
      <c r="AO582" s="94" t="e">
        <f aca="false" t="array" ref="AO582:AT582">_xlfn.torow(_xlfn.unique(_xlfn._xlws.filter(cat_table[Sub-subsector],($E582=cat_table[Sector])*($F582=cat_table[Subsector]),"")))</f>
        <v>#NAME?</v>
      </c>
      <c r="AP582" s="94" t="e">
        <v>#NAME?</v>
      </c>
      <c r="AQ582" s="94" t="e">
        <v>#NAME?</v>
      </c>
      <c r="AR582" s="94" t="e">
        <v>#NAME?</v>
      </c>
      <c r="AS582" s="94" t="e">
        <v>#NAME?</v>
      </c>
      <c r="AT582" s="94" t="e">
        <v>#NAME?</v>
      </c>
    </row>
    <row r="583" customFormat="false" ht="15" hidden="false" customHeight="true" outlineLevel="0" collapsed="false">
      <c r="A583" s="20" t="s">
        <v>8622</v>
      </c>
      <c r="B583" s="20" t="str">
        <f aca="false">INDEX(Table2[], MATCH(L583, Location_ID!$D$2:$D$648, 0), 1)</f>
        <v>4c082d4b-baea-4b3d-92cf-eb2072ae73c6</v>
      </c>
      <c r="C583" s="16" t="s">
        <v>878</v>
      </c>
      <c r="D583" s="230" t="s">
        <v>354</v>
      </c>
      <c r="E583" s="20" t="s">
        <v>7134</v>
      </c>
      <c r="F583" s="20" t="s">
        <v>7135</v>
      </c>
      <c r="G583" s="20" t="s">
        <v>7591</v>
      </c>
      <c r="H583" s="20"/>
      <c r="I583" s="20" t="s">
        <v>8623</v>
      </c>
      <c r="J583" s="20" t="s">
        <v>8624</v>
      </c>
      <c r="K583" s="20" t="s">
        <v>7109</v>
      </c>
      <c r="L583" s="20" t="s">
        <v>1780</v>
      </c>
      <c r="M583" s="20" t="s">
        <v>7127</v>
      </c>
      <c r="N583" s="20" t="s">
        <v>8472</v>
      </c>
      <c r="O583" s="20" t="s">
        <v>8623</v>
      </c>
      <c r="P583" s="201" t="n">
        <v>41030</v>
      </c>
      <c r="Q583" s="201" t="n">
        <v>41274</v>
      </c>
      <c r="R583" s="20" t="n">
        <v>278</v>
      </c>
      <c r="S583" s="20" t="s">
        <v>7112</v>
      </c>
      <c r="T583" s="20" t="n">
        <v>291</v>
      </c>
      <c r="U583" s="20" t="n">
        <v>186</v>
      </c>
      <c r="V583" s="20" t="n">
        <v>396</v>
      </c>
      <c r="W583" s="20" t="s">
        <v>8447</v>
      </c>
      <c r="X583" s="35"/>
      <c r="Y583" s="35"/>
      <c r="Z583" s="35" t="n">
        <v>1</v>
      </c>
      <c r="AE583" s="94" t="e">
        <f aca="false" t="array" ref="AE583:AK583">_xlfn.torow(_xlfn.unique(_xlfn._xlws.filter(cat_table[Subsector],$E583=cat_table[Sector],"")))</f>
        <v>#NAME?</v>
      </c>
      <c r="AF583" s="94" t="e">
        <v>#NAME?</v>
      </c>
      <c r="AG583" s="94" t="e">
        <v>#NAME?</v>
      </c>
      <c r="AH583" s="94" t="e">
        <v>#NAME?</v>
      </c>
      <c r="AI583" s="94" t="e">
        <v>#NAME?</v>
      </c>
      <c r="AJ583" s="94" t="e">
        <v>#NAME?</v>
      </c>
      <c r="AK583" s="94" t="e">
        <v>#NAME?</v>
      </c>
      <c r="AO583" s="94" t="e">
        <f aca="false" t="array" ref="AO583:AT583">_xlfn.torow(_xlfn.unique(_xlfn._xlws.filter(cat_table[Sub-subsector],($E583=cat_table[Sector])*($F583=cat_table[Subsector]),"")))</f>
        <v>#NAME?</v>
      </c>
      <c r="AP583" s="94" t="e">
        <v>#NAME?</v>
      </c>
      <c r="AQ583" s="94" t="e">
        <v>#NAME?</v>
      </c>
      <c r="AR583" s="94" t="e">
        <v>#NAME?</v>
      </c>
      <c r="AS583" s="94" t="e">
        <v>#NAME?</v>
      </c>
      <c r="AT583" s="94" t="e">
        <v>#NAME?</v>
      </c>
    </row>
    <row r="584" customFormat="false" ht="15" hidden="false" customHeight="true" outlineLevel="0" collapsed="false">
      <c r="A584" s="20" t="s">
        <v>8625</v>
      </c>
      <c r="B584" s="20" t="str">
        <f aca="false">INDEX(Table2[], MATCH(L584, Location_ID!$D$2:$D$648, 0), 1)</f>
        <v>4c082d4b-baea-4b3d-92cf-eb2072ae73c6</v>
      </c>
      <c r="C584" s="16" t="s">
        <v>878</v>
      </c>
      <c r="D584" s="230" t="s">
        <v>354</v>
      </c>
      <c r="E584" s="20" t="s">
        <v>7134</v>
      </c>
      <c r="F584" s="20" t="s">
        <v>7135</v>
      </c>
      <c r="G584" s="20" t="s">
        <v>7591</v>
      </c>
      <c r="H584" s="20"/>
      <c r="I584" s="20" t="s">
        <v>8626</v>
      </c>
      <c r="J584" s="20" t="s">
        <v>8627</v>
      </c>
      <c r="K584" s="20" t="s">
        <v>7128</v>
      </c>
      <c r="L584" s="20" t="s">
        <v>1780</v>
      </c>
      <c r="M584" s="20" t="s">
        <v>7127</v>
      </c>
      <c r="N584" s="20" t="s">
        <v>8472</v>
      </c>
      <c r="O584" s="20" t="s">
        <v>8626</v>
      </c>
      <c r="P584" s="201" t="n">
        <v>41030</v>
      </c>
      <c r="Q584" s="201" t="n">
        <v>41274</v>
      </c>
      <c r="R584" s="20" t="n">
        <v>150</v>
      </c>
      <c r="S584" s="20" t="s">
        <v>7112</v>
      </c>
      <c r="T584" s="20" t="n">
        <v>957</v>
      </c>
      <c r="U584" s="20" t="n">
        <v>757</v>
      </c>
      <c r="V584" s="20" t="n">
        <v>1157</v>
      </c>
      <c r="W584" s="20" t="s">
        <v>8447</v>
      </c>
      <c r="X584" s="35"/>
      <c r="Y584" s="35"/>
      <c r="Z584" s="35" t="n">
        <v>1</v>
      </c>
      <c r="AE584" s="94" t="e">
        <f aca="false" t="array" ref="AE584:AK584">_xlfn.torow(_xlfn.unique(_xlfn._xlws.filter(cat_table[Subsector],$E584=cat_table[Sector],"")))</f>
        <v>#NAME?</v>
      </c>
      <c r="AF584" s="94" t="e">
        <v>#NAME?</v>
      </c>
      <c r="AG584" s="94" t="e">
        <v>#NAME?</v>
      </c>
      <c r="AH584" s="94" t="e">
        <v>#NAME?</v>
      </c>
      <c r="AI584" s="94" t="e">
        <v>#NAME?</v>
      </c>
      <c r="AJ584" s="94" t="e">
        <v>#NAME?</v>
      </c>
      <c r="AK584" s="94" t="e">
        <v>#NAME?</v>
      </c>
      <c r="AO584" s="94" t="e">
        <f aca="false" t="array" ref="AO584:AT584">_xlfn.torow(_xlfn.unique(_xlfn._xlws.filter(cat_table[Sub-subsector],($E584=cat_table[Sector])*($F584=cat_table[Subsector]),"")))</f>
        <v>#NAME?</v>
      </c>
      <c r="AP584" s="94" t="e">
        <v>#NAME?</v>
      </c>
      <c r="AQ584" s="94" t="e">
        <v>#NAME?</v>
      </c>
      <c r="AR584" s="94" t="e">
        <v>#NAME?</v>
      </c>
      <c r="AS584" s="94" t="e">
        <v>#NAME?</v>
      </c>
      <c r="AT584" s="94" t="e">
        <v>#NAME?</v>
      </c>
    </row>
    <row r="585" customFormat="false" ht="15" hidden="false" customHeight="true" outlineLevel="0" collapsed="false">
      <c r="A585" s="165" t="s">
        <v>8628</v>
      </c>
      <c r="B585" s="20" t="str">
        <f aca="false">INDEX(Table2[], MATCH(L585, Location_ID!$D$2:$D$648, 0), 1)</f>
        <v>4c082d4b-baea-4b3d-92cf-eb2072ae73c6</v>
      </c>
      <c r="C585" s="231" t="s">
        <v>878</v>
      </c>
      <c r="D585" s="232" t="s">
        <v>354</v>
      </c>
      <c r="E585" s="165" t="s">
        <v>7134</v>
      </c>
      <c r="F585" s="165" t="s">
        <v>7135</v>
      </c>
      <c r="G585" s="165" t="s">
        <v>7591</v>
      </c>
      <c r="H585" s="192"/>
      <c r="I585" s="165" t="s">
        <v>8629</v>
      </c>
      <c r="J585" s="165" t="s">
        <v>8630</v>
      </c>
      <c r="K585" s="165" t="s">
        <v>7128</v>
      </c>
      <c r="L585" s="165" t="s">
        <v>1780</v>
      </c>
      <c r="M585" s="165" t="s">
        <v>7127</v>
      </c>
      <c r="N585" s="165" t="s">
        <v>8472</v>
      </c>
      <c r="O585" s="165" t="s">
        <v>8629</v>
      </c>
      <c r="P585" s="191" t="n">
        <v>41030</v>
      </c>
      <c r="Q585" s="191" t="n">
        <v>41274</v>
      </c>
      <c r="R585" s="165" t="n">
        <v>150</v>
      </c>
      <c r="S585" s="165" t="s">
        <v>7112</v>
      </c>
      <c r="T585" s="165" t="n">
        <v>2300</v>
      </c>
      <c r="U585" s="165"/>
      <c r="V585" s="165"/>
      <c r="W585" s="165" t="s">
        <v>8447</v>
      </c>
      <c r="X585" s="165"/>
      <c r="Y585" s="192"/>
      <c r="Z585" s="192" t="n">
        <v>1</v>
      </c>
      <c r="AE585" s="94" t="e">
        <f aca="false" t="array" ref="AE585:AK585">_xlfn.torow(_xlfn.unique(_xlfn._xlws.filter(cat_table[Subsector],$E585=cat_table[Sector],"")))</f>
        <v>#NAME?</v>
      </c>
      <c r="AF585" s="94" t="e">
        <v>#NAME?</v>
      </c>
      <c r="AG585" s="94" t="e">
        <v>#NAME?</v>
      </c>
      <c r="AH585" s="94" t="e">
        <v>#NAME?</v>
      </c>
      <c r="AI585" s="94" t="e">
        <v>#NAME?</v>
      </c>
      <c r="AJ585" s="94" t="e">
        <v>#NAME?</v>
      </c>
      <c r="AK585" s="94" t="e">
        <v>#NAME?</v>
      </c>
      <c r="AO585" s="94" t="e">
        <f aca="false" t="array" ref="AO585:AT585">_xlfn.torow(_xlfn.unique(_xlfn._xlws.filter(cat_table[Sub-subsector],($E585=cat_table[Sector])*($F585=cat_table[Subsector]),"")))</f>
        <v>#NAME?</v>
      </c>
      <c r="AP585" s="94" t="e">
        <v>#NAME?</v>
      </c>
      <c r="AQ585" s="94" t="e">
        <v>#NAME?</v>
      </c>
      <c r="AR585" s="94" t="e">
        <v>#NAME?</v>
      </c>
      <c r="AS585" s="94" t="e">
        <v>#NAME?</v>
      </c>
      <c r="AT585" s="94" t="e">
        <v>#NAME?</v>
      </c>
    </row>
    <row r="586" customFormat="false" ht="15" hidden="false" customHeight="true" outlineLevel="0" collapsed="false">
      <c r="A586" s="20" t="s">
        <v>8631</v>
      </c>
      <c r="B586" s="20" t="str">
        <f aca="false">INDEX(Table2[], MATCH(L586, Location_ID!$D$2:$D$648, 0), 1)</f>
        <v>71ec89bd-c1f6-4f87-a871-1521153da716</v>
      </c>
      <c r="C586" s="16" t="s">
        <v>878</v>
      </c>
      <c r="D586" s="230" t="s">
        <v>354</v>
      </c>
      <c r="E586" s="20" t="s">
        <v>7134</v>
      </c>
      <c r="F586" s="20" t="s">
        <v>7135</v>
      </c>
      <c r="G586" s="20" t="s">
        <v>8632</v>
      </c>
      <c r="H586" s="20"/>
      <c r="I586" s="20" t="s">
        <v>8121</v>
      </c>
      <c r="J586" s="20" t="s">
        <v>8633</v>
      </c>
      <c r="K586" s="20" t="s">
        <v>7120</v>
      </c>
      <c r="L586" s="20" t="s">
        <v>1900</v>
      </c>
      <c r="M586" s="20" t="s">
        <v>7121</v>
      </c>
      <c r="N586" s="20" t="s">
        <v>8118</v>
      </c>
      <c r="O586" s="20" t="s">
        <v>8634</v>
      </c>
      <c r="P586" s="191" t="n">
        <v>41030</v>
      </c>
      <c r="Q586" s="191" t="n">
        <v>41274</v>
      </c>
      <c r="R586" s="20" t="n">
        <v>1</v>
      </c>
      <c r="S586" s="20" t="s">
        <v>7122</v>
      </c>
      <c r="T586" s="20" t="n">
        <v>0.43</v>
      </c>
      <c r="U586" s="20"/>
      <c r="V586" s="20"/>
      <c r="W586" s="20" t="s">
        <v>8635</v>
      </c>
      <c r="X586" s="35"/>
      <c r="Y586" s="192"/>
      <c r="Z586" s="192" t="n">
        <v>0</v>
      </c>
      <c r="AE586" s="94" t="e">
        <f aca="false" t="array" ref="AE586:AK586">_xlfn.torow(_xlfn.unique(_xlfn._xlws.filter(cat_table[Subsector],$E586=cat_table[Sector],"")))</f>
        <v>#NAME?</v>
      </c>
      <c r="AF586" s="94" t="e">
        <v>#NAME?</v>
      </c>
      <c r="AG586" s="94" t="e">
        <v>#NAME?</v>
      </c>
      <c r="AH586" s="94" t="e">
        <v>#NAME?</v>
      </c>
      <c r="AI586" s="94" t="e">
        <v>#NAME?</v>
      </c>
      <c r="AJ586" s="94" t="e">
        <v>#NAME?</v>
      </c>
      <c r="AK586" s="94" t="e">
        <v>#NAME?</v>
      </c>
      <c r="AO586" s="94" t="e">
        <f aca="false" t="array" ref="AO586:AT586">_xlfn.torow(_xlfn.unique(_xlfn._xlws.filter(cat_table[Sub-subsector],($E586=cat_table[Sector])*($F586=cat_table[Subsector]),"")))</f>
        <v>#NAME?</v>
      </c>
      <c r="AP586" s="94" t="e">
        <v>#NAME?</v>
      </c>
      <c r="AQ586" s="94" t="e">
        <v>#NAME?</v>
      </c>
      <c r="AR586" s="94" t="e">
        <v>#NAME?</v>
      </c>
      <c r="AS586" s="94" t="e">
        <v>#NAME?</v>
      </c>
      <c r="AT586" s="94" t="e">
        <v>#NAME?</v>
      </c>
    </row>
    <row r="587" customFormat="false" ht="15" hidden="false" customHeight="true" outlineLevel="0" collapsed="false">
      <c r="A587" s="20" t="s">
        <v>8636</v>
      </c>
      <c r="B587" s="20" t="str">
        <f aca="false">INDEX(Table2[], MATCH(L587, Location_ID!$D$2:$D$648, 0), 1)</f>
        <v>71ec89bd-c1f6-4f87-a871-1521153da716</v>
      </c>
      <c r="C587" s="16" t="s">
        <v>878</v>
      </c>
      <c r="D587" s="230" t="s">
        <v>354</v>
      </c>
      <c r="E587" s="20" t="s">
        <v>7134</v>
      </c>
      <c r="F587" s="20" t="s">
        <v>7135</v>
      </c>
      <c r="G587" s="20" t="s">
        <v>8632</v>
      </c>
      <c r="H587" s="20"/>
      <c r="I587" s="20" t="s">
        <v>8121</v>
      </c>
      <c r="J587" s="20" t="s">
        <v>8633</v>
      </c>
      <c r="K587" s="20" t="s">
        <v>7120</v>
      </c>
      <c r="L587" s="20" t="s">
        <v>1900</v>
      </c>
      <c r="M587" s="20" t="s">
        <v>7121</v>
      </c>
      <c r="N587" s="20" t="s">
        <v>8118</v>
      </c>
      <c r="O587" s="20" t="s">
        <v>8637</v>
      </c>
      <c r="P587" s="191" t="n">
        <v>41030</v>
      </c>
      <c r="Q587" s="191" t="n">
        <v>41274</v>
      </c>
      <c r="R587" s="20" t="n">
        <v>1</v>
      </c>
      <c r="S587" s="20" t="s">
        <v>7122</v>
      </c>
      <c r="T587" s="20" t="n">
        <v>1.28</v>
      </c>
      <c r="U587" s="20"/>
      <c r="V587" s="20"/>
      <c r="W587" s="20" t="s">
        <v>8635</v>
      </c>
      <c r="X587" s="35"/>
      <c r="Y587" s="192"/>
      <c r="Z587" s="192" t="n">
        <v>0</v>
      </c>
      <c r="AE587" s="94" t="e">
        <f aca="false" t="array" ref="AE587:AK587">_xlfn.torow(_xlfn.unique(_xlfn._xlws.filter(cat_table[Subsector],$E587=cat_table[Sector],"")))</f>
        <v>#NAME?</v>
      </c>
      <c r="AF587" s="94" t="e">
        <v>#NAME?</v>
      </c>
      <c r="AG587" s="94" t="e">
        <v>#NAME?</v>
      </c>
      <c r="AH587" s="94" t="e">
        <v>#NAME?</v>
      </c>
      <c r="AI587" s="94" t="e">
        <v>#NAME?</v>
      </c>
      <c r="AJ587" s="94" t="e">
        <v>#NAME?</v>
      </c>
      <c r="AK587" s="94" t="e">
        <v>#NAME?</v>
      </c>
      <c r="AO587" s="94" t="e">
        <f aca="false" t="array" ref="AO587:AT587">_xlfn.torow(_xlfn.unique(_xlfn._xlws.filter(cat_table[Sub-subsector],($E587=cat_table[Sector])*($F587=cat_table[Subsector]),"")))</f>
        <v>#NAME?</v>
      </c>
      <c r="AP587" s="94" t="e">
        <v>#NAME?</v>
      </c>
      <c r="AQ587" s="94" t="e">
        <v>#NAME?</v>
      </c>
      <c r="AR587" s="94" t="e">
        <v>#NAME?</v>
      </c>
      <c r="AS587" s="94" t="e">
        <v>#NAME?</v>
      </c>
      <c r="AT587" s="94" t="e">
        <v>#NAME?</v>
      </c>
    </row>
    <row r="588" customFormat="false" ht="15" hidden="false" customHeight="true" outlineLevel="0" collapsed="false">
      <c r="A588" s="20" t="s">
        <v>8638</v>
      </c>
      <c r="B588" s="20" t="str">
        <f aca="false">INDEX(Table2[], MATCH(L588, Location_ID!$D$2:$D$648, 0), 1)</f>
        <v>71ec89bd-c1f6-4f87-a871-1521153da716</v>
      </c>
      <c r="C588" s="16" t="s">
        <v>878</v>
      </c>
      <c r="D588" s="230" t="s">
        <v>354</v>
      </c>
      <c r="E588" s="20" t="s">
        <v>7134</v>
      </c>
      <c r="F588" s="20" t="s">
        <v>7135</v>
      </c>
      <c r="G588" s="20" t="s">
        <v>8632</v>
      </c>
      <c r="H588" s="20"/>
      <c r="I588" s="20" t="s">
        <v>8121</v>
      </c>
      <c r="J588" s="20" t="s">
        <v>8639</v>
      </c>
      <c r="K588" s="20" t="s">
        <v>7120</v>
      </c>
      <c r="L588" s="20" t="s">
        <v>1900</v>
      </c>
      <c r="M588" s="20" t="s">
        <v>7121</v>
      </c>
      <c r="N588" s="20" t="s">
        <v>8118</v>
      </c>
      <c r="O588" s="20" t="s">
        <v>8637</v>
      </c>
      <c r="P588" s="191" t="n">
        <v>41030</v>
      </c>
      <c r="Q588" s="191" t="n">
        <v>41274</v>
      </c>
      <c r="R588" s="20" t="n">
        <v>1</v>
      </c>
      <c r="S588" s="20" t="s">
        <v>7122</v>
      </c>
      <c r="T588" s="20" t="n">
        <v>0.27</v>
      </c>
      <c r="U588" s="20"/>
      <c r="V588" s="20"/>
      <c r="W588" s="20" t="s">
        <v>8635</v>
      </c>
      <c r="X588" s="35"/>
      <c r="Y588" s="192"/>
      <c r="Z588" s="192" t="n">
        <v>0</v>
      </c>
      <c r="AE588" s="94" t="e">
        <f aca="false" t="array" ref="AE588:AK588">_xlfn.torow(_xlfn.unique(_xlfn._xlws.filter(cat_table[Subsector],$E588=cat_table[Sector],"")))</f>
        <v>#NAME?</v>
      </c>
      <c r="AF588" s="94" t="e">
        <v>#NAME?</v>
      </c>
      <c r="AG588" s="94" t="e">
        <v>#NAME?</v>
      </c>
      <c r="AH588" s="94" t="e">
        <v>#NAME?</v>
      </c>
      <c r="AI588" s="94" t="e">
        <v>#NAME?</v>
      </c>
      <c r="AJ588" s="94" t="e">
        <v>#NAME?</v>
      </c>
      <c r="AK588" s="94" t="e">
        <v>#NAME?</v>
      </c>
      <c r="AO588" s="94" t="e">
        <f aca="false" t="array" ref="AO588:AT588">_xlfn.torow(_xlfn.unique(_xlfn._xlws.filter(cat_table[Sub-subsector],($E588=cat_table[Sector])*($F588=cat_table[Subsector]),"")))</f>
        <v>#NAME?</v>
      </c>
      <c r="AP588" s="94" t="e">
        <v>#NAME?</v>
      </c>
      <c r="AQ588" s="94" t="e">
        <v>#NAME?</v>
      </c>
      <c r="AR588" s="94" t="e">
        <v>#NAME?</v>
      </c>
      <c r="AS588" s="94" t="e">
        <v>#NAME?</v>
      </c>
      <c r="AT588" s="94" t="e">
        <v>#NAME?</v>
      </c>
    </row>
    <row r="589" customFormat="false" ht="15" hidden="false" customHeight="true" outlineLevel="0" collapsed="false">
      <c r="A589" s="20" t="s">
        <v>8640</v>
      </c>
      <c r="B589" s="20" t="str">
        <f aca="false">INDEX(Table2[], MATCH(L589, Location_ID!$D$2:$D$648, 0), 1)</f>
        <v>71ec89bd-c1f6-4f87-a871-1521153da716</v>
      </c>
      <c r="C589" s="16" t="s">
        <v>878</v>
      </c>
      <c r="D589" s="230" t="s">
        <v>354</v>
      </c>
      <c r="E589" s="20" t="s">
        <v>7134</v>
      </c>
      <c r="F589" s="20" t="s">
        <v>7135</v>
      </c>
      <c r="G589" s="20" t="s">
        <v>8632</v>
      </c>
      <c r="H589" s="20"/>
      <c r="I589" s="20" t="s">
        <v>8121</v>
      </c>
      <c r="J589" s="20" t="s">
        <v>8633</v>
      </c>
      <c r="K589" s="20" t="s">
        <v>7120</v>
      </c>
      <c r="L589" s="20" t="s">
        <v>1900</v>
      </c>
      <c r="M589" s="20" t="s">
        <v>7121</v>
      </c>
      <c r="N589" s="20" t="s">
        <v>8118</v>
      </c>
      <c r="O589" s="20" t="s">
        <v>8641</v>
      </c>
      <c r="P589" s="191" t="n">
        <v>41030</v>
      </c>
      <c r="Q589" s="191" t="n">
        <v>41274</v>
      </c>
      <c r="R589" s="20" t="n">
        <v>1</v>
      </c>
      <c r="S589" s="20" t="s">
        <v>7122</v>
      </c>
      <c r="T589" s="20" t="n">
        <v>4.75</v>
      </c>
      <c r="U589" s="20"/>
      <c r="V589" s="20"/>
      <c r="W589" s="20" t="s">
        <v>8635</v>
      </c>
      <c r="X589" s="35"/>
      <c r="Y589" s="192"/>
      <c r="Z589" s="192" t="n">
        <v>0</v>
      </c>
      <c r="AE589" s="94" t="e">
        <f aca="false" t="array" ref="AE589:AK589">_xlfn.torow(_xlfn.unique(_xlfn._xlws.filter(cat_table[Subsector],$E589=cat_table[Sector],"")))</f>
        <v>#NAME?</v>
      </c>
      <c r="AF589" s="94" t="e">
        <v>#NAME?</v>
      </c>
      <c r="AG589" s="94" t="e">
        <v>#NAME?</v>
      </c>
      <c r="AH589" s="94" t="e">
        <v>#NAME?</v>
      </c>
      <c r="AI589" s="94" t="e">
        <v>#NAME?</v>
      </c>
      <c r="AJ589" s="94" t="e">
        <v>#NAME?</v>
      </c>
      <c r="AK589" s="94" t="e">
        <v>#NAME?</v>
      </c>
      <c r="AO589" s="94" t="e">
        <f aca="false" t="array" ref="AO589:AT589">_xlfn.torow(_xlfn.unique(_xlfn._xlws.filter(cat_table[Sub-subsector],($E589=cat_table[Sector])*($F589=cat_table[Subsector]),"")))</f>
        <v>#NAME?</v>
      </c>
      <c r="AP589" s="94" t="e">
        <v>#NAME?</v>
      </c>
      <c r="AQ589" s="94" t="e">
        <v>#NAME?</v>
      </c>
      <c r="AR589" s="94" t="e">
        <v>#NAME?</v>
      </c>
      <c r="AS589" s="94" t="e">
        <v>#NAME?</v>
      </c>
      <c r="AT589" s="94" t="e">
        <v>#NAME?</v>
      </c>
    </row>
    <row r="590" customFormat="false" ht="15" hidden="false" customHeight="true" outlineLevel="0" collapsed="false">
      <c r="A590" s="20" t="s">
        <v>8642</v>
      </c>
      <c r="B590" s="20" t="str">
        <f aca="false">INDEX(Table2[], MATCH(L590, Location_ID!$D$2:$D$648, 0), 1)</f>
        <v>71ec89bd-c1f6-4f87-a871-1521153da716</v>
      </c>
      <c r="C590" s="16" t="s">
        <v>878</v>
      </c>
      <c r="D590" s="230" t="s">
        <v>354</v>
      </c>
      <c r="E590" s="20" t="s">
        <v>7134</v>
      </c>
      <c r="F590" s="20" t="s">
        <v>7135</v>
      </c>
      <c r="G590" s="20" t="s">
        <v>8632</v>
      </c>
      <c r="H590" s="20"/>
      <c r="I590" s="20" t="s">
        <v>8121</v>
      </c>
      <c r="J590" s="20" t="s">
        <v>8639</v>
      </c>
      <c r="K590" s="20" t="s">
        <v>7120</v>
      </c>
      <c r="L590" s="20" t="s">
        <v>1900</v>
      </c>
      <c r="M590" s="20" t="s">
        <v>7121</v>
      </c>
      <c r="N590" s="20" t="s">
        <v>8118</v>
      </c>
      <c r="O590" s="20" t="s">
        <v>8641</v>
      </c>
      <c r="P590" s="191" t="n">
        <v>41030</v>
      </c>
      <c r="Q590" s="191" t="n">
        <v>41274</v>
      </c>
      <c r="R590" s="20" t="n">
        <v>1</v>
      </c>
      <c r="S590" s="20" t="s">
        <v>7122</v>
      </c>
      <c r="T590" s="20" t="n">
        <v>4.12</v>
      </c>
      <c r="U590" s="20"/>
      <c r="V590" s="20"/>
      <c r="W590" s="20" t="s">
        <v>8635</v>
      </c>
      <c r="X590" s="35"/>
      <c r="Y590" s="192"/>
      <c r="Z590" s="192" t="n">
        <v>0</v>
      </c>
      <c r="AE590" s="94" t="e">
        <f aca="false" t="array" ref="AE590:AK590">_xlfn.torow(_xlfn.unique(_xlfn._xlws.filter(cat_table[Subsector],$E590=cat_table[Sector],"")))</f>
        <v>#NAME?</v>
      </c>
      <c r="AF590" s="94" t="e">
        <v>#NAME?</v>
      </c>
      <c r="AG590" s="94" t="e">
        <v>#NAME?</v>
      </c>
      <c r="AH590" s="94" t="e">
        <v>#NAME?</v>
      </c>
      <c r="AI590" s="94" t="e">
        <v>#NAME?</v>
      </c>
      <c r="AJ590" s="94" t="e">
        <v>#NAME?</v>
      </c>
      <c r="AK590" s="94" t="e">
        <v>#NAME?</v>
      </c>
      <c r="AO590" s="94" t="e">
        <f aca="false" t="array" ref="AO590:AT590">_xlfn.torow(_xlfn.unique(_xlfn._xlws.filter(cat_table[Sub-subsector],($E590=cat_table[Sector])*($F590=cat_table[Subsector]),"")))</f>
        <v>#NAME?</v>
      </c>
      <c r="AP590" s="94" t="e">
        <v>#NAME?</v>
      </c>
      <c r="AQ590" s="94" t="e">
        <v>#NAME?</v>
      </c>
      <c r="AR590" s="94" t="e">
        <v>#NAME?</v>
      </c>
      <c r="AS590" s="94" t="e">
        <v>#NAME?</v>
      </c>
      <c r="AT590" s="94" t="e">
        <v>#NAME?</v>
      </c>
    </row>
    <row r="591" customFormat="false" ht="15" hidden="false" customHeight="true" outlineLevel="0" collapsed="false">
      <c r="A591" s="20" t="s">
        <v>8643</v>
      </c>
      <c r="B591" s="20" t="str">
        <f aca="false">INDEX(Table2[], MATCH(L591, Location_ID!$D$2:$D$648, 0), 1)</f>
        <v>71ec89bd-c1f6-4f87-a871-1521153da716</v>
      </c>
      <c r="C591" s="16" t="s">
        <v>878</v>
      </c>
      <c r="D591" s="230" t="s">
        <v>354</v>
      </c>
      <c r="E591" s="20" t="s">
        <v>7134</v>
      </c>
      <c r="F591" s="20" t="s">
        <v>7135</v>
      </c>
      <c r="G591" s="20" t="s">
        <v>8632</v>
      </c>
      <c r="H591" s="20"/>
      <c r="I591" s="20" t="s">
        <v>8121</v>
      </c>
      <c r="J591" s="20" t="s">
        <v>8633</v>
      </c>
      <c r="K591" s="20" t="s">
        <v>7120</v>
      </c>
      <c r="L591" s="20" t="s">
        <v>1900</v>
      </c>
      <c r="M591" s="20" t="s">
        <v>7121</v>
      </c>
      <c r="N591" s="20" t="s">
        <v>8118</v>
      </c>
      <c r="O591" s="20" t="s">
        <v>8644</v>
      </c>
      <c r="P591" s="191" t="n">
        <v>41030</v>
      </c>
      <c r="Q591" s="191" t="n">
        <v>41274</v>
      </c>
      <c r="R591" s="20" t="n">
        <v>1</v>
      </c>
      <c r="S591" s="20" t="s">
        <v>7122</v>
      </c>
      <c r="T591" s="20" t="n">
        <v>1.36</v>
      </c>
      <c r="U591" s="20"/>
      <c r="V591" s="20"/>
      <c r="W591" s="20" t="s">
        <v>8635</v>
      </c>
      <c r="X591" s="35"/>
      <c r="Y591" s="192"/>
      <c r="Z591" s="192" t="n">
        <v>0</v>
      </c>
      <c r="AE591" s="94" t="e">
        <f aca="false" t="array" ref="AE591:AK591">_xlfn.torow(_xlfn.unique(_xlfn._xlws.filter(cat_table[Subsector],$E591=cat_table[Sector],"")))</f>
        <v>#NAME?</v>
      </c>
      <c r="AF591" s="94" t="e">
        <v>#NAME?</v>
      </c>
      <c r="AG591" s="94" t="e">
        <v>#NAME?</v>
      </c>
      <c r="AH591" s="94" t="e">
        <v>#NAME?</v>
      </c>
      <c r="AI591" s="94" t="e">
        <v>#NAME?</v>
      </c>
      <c r="AJ591" s="94" t="e">
        <v>#NAME?</v>
      </c>
      <c r="AK591" s="94" t="e">
        <v>#NAME?</v>
      </c>
      <c r="AO591" s="94" t="e">
        <f aca="false" t="array" ref="AO591:AT591">_xlfn.torow(_xlfn.unique(_xlfn._xlws.filter(cat_table[Sub-subsector],($E591=cat_table[Sector])*($F591=cat_table[Subsector]),"")))</f>
        <v>#NAME?</v>
      </c>
      <c r="AP591" s="94" t="e">
        <v>#NAME?</v>
      </c>
      <c r="AQ591" s="94" t="e">
        <v>#NAME?</v>
      </c>
      <c r="AR591" s="94" t="e">
        <v>#NAME?</v>
      </c>
      <c r="AS591" s="94" t="e">
        <v>#NAME?</v>
      </c>
      <c r="AT591" s="94" t="e">
        <v>#NAME?</v>
      </c>
    </row>
    <row r="592" customFormat="false" ht="15" hidden="false" customHeight="true" outlineLevel="0" collapsed="false">
      <c r="A592" s="20" t="s">
        <v>8645</v>
      </c>
      <c r="B592" s="20" t="str">
        <f aca="false">INDEX(Table2[], MATCH(L592, Location_ID!$D$2:$D$648, 0), 1)</f>
        <v>71ec89bd-c1f6-4f87-a871-1521153da716</v>
      </c>
      <c r="C592" s="16" t="s">
        <v>878</v>
      </c>
      <c r="D592" s="230" t="s">
        <v>354</v>
      </c>
      <c r="E592" s="20" t="s">
        <v>7134</v>
      </c>
      <c r="F592" s="20" t="s">
        <v>7135</v>
      </c>
      <c r="G592" s="20" t="s">
        <v>8632</v>
      </c>
      <c r="H592" s="20"/>
      <c r="I592" s="20" t="s">
        <v>8121</v>
      </c>
      <c r="J592" s="20" t="s">
        <v>8639</v>
      </c>
      <c r="K592" s="20" t="s">
        <v>7120</v>
      </c>
      <c r="L592" s="20" t="s">
        <v>1900</v>
      </c>
      <c r="M592" s="20" t="s">
        <v>7121</v>
      </c>
      <c r="N592" s="20" t="s">
        <v>8118</v>
      </c>
      <c r="O592" s="20" t="s">
        <v>8644</v>
      </c>
      <c r="P592" s="191" t="n">
        <v>41030</v>
      </c>
      <c r="Q592" s="191" t="n">
        <v>41274</v>
      </c>
      <c r="R592" s="20" t="n">
        <v>1</v>
      </c>
      <c r="S592" s="20" t="s">
        <v>7122</v>
      </c>
      <c r="T592" s="20" t="n">
        <v>0.709</v>
      </c>
      <c r="U592" s="20"/>
      <c r="V592" s="20"/>
      <c r="W592" s="20" t="s">
        <v>8635</v>
      </c>
      <c r="X592" s="35"/>
      <c r="Y592" s="192"/>
      <c r="Z592" s="192" t="n">
        <v>0</v>
      </c>
      <c r="AE592" s="94" t="e">
        <f aca="false" t="array" ref="AE592:AK592">_xlfn.torow(_xlfn.unique(_xlfn._xlws.filter(cat_table[Subsector],$E592=cat_table[Sector],"")))</f>
        <v>#NAME?</v>
      </c>
      <c r="AF592" s="94" t="e">
        <v>#NAME?</v>
      </c>
      <c r="AG592" s="94" t="e">
        <v>#NAME?</v>
      </c>
      <c r="AH592" s="94" t="e">
        <v>#NAME?</v>
      </c>
      <c r="AI592" s="94" t="e">
        <v>#NAME?</v>
      </c>
      <c r="AJ592" s="94" t="e">
        <v>#NAME?</v>
      </c>
      <c r="AK592" s="94" t="e">
        <v>#NAME?</v>
      </c>
      <c r="AO592" s="94" t="e">
        <f aca="false" t="array" ref="AO592:AT592">_xlfn.torow(_xlfn.unique(_xlfn._xlws.filter(cat_table[Sub-subsector],($E592=cat_table[Sector])*($F592=cat_table[Subsector]),"")))</f>
        <v>#NAME?</v>
      </c>
      <c r="AP592" s="94" t="e">
        <v>#NAME?</v>
      </c>
      <c r="AQ592" s="94" t="e">
        <v>#NAME?</v>
      </c>
      <c r="AR592" s="94" t="e">
        <v>#NAME?</v>
      </c>
      <c r="AS592" s="94" t="e">
        <v>#NAME?</v>
      </c>
      <c r="AT592" s="94" t="e">
        <v>#NAME?</v>
      </c>
    </row>
    <row r="593" customFormat="false" ht="15" hidden="false" customHeight="true" outlineLevel="0" collapsed="false">
      <c r="A593" s="20" t="s">
        <v>8646</v>
      </c>
      <c r="B593" s="20" t="str">
        <f aca="false">INDEX(Table2[], MATCH(L593, Location_ID!$D$2:$D$648, 0), 1)</f>
        <v>71ec89bd-c1f6-4f87-a871-1521153da716</v>
      </c>
      <c r="C593" s="16" t="s">
        <v>878</v>
      </c>
      <c r="D593" s="230" t="s">
        <v>354</v>
      </c>
      <c r="E593" s="20" t="s">
        <v>7134</v>
      </c>
      <c r="F593" s="20" t="s">
        <v>7135</v>
      </c>
      <c r="G593" s="20" t="s">
        <v>8632</v>
      </c>
      <c r="H593" s="20"/>
      <c r="I593" s="20" t="s">
        <v>8121</v>
      </c>
      <c r="J593" s="20" t="s">
        <v>8633</v>
      </c>
      <c r="K593" s="20" t="s">
        <v>7120</v>
      </c>
      <c r="L593" s="20" t="s">
        <v>1900</v>
      </c>
      <c r="M593" s="20" t="s">
        <v>7121</v>
      </c>
      <c r="N593" s="20" t="s">
        <v>8118</v>
      </c>
      <c r="O593" s="20" t="s">
        <v>8647</v>
      </c>
      <c r="P593" s="191" t="n">
        <v>41030</v>
      </c>
      <c r="Q593" s="191" t="n">
        <v>41274</v>
      </c>
      <c r="R593" s="20" t="n">
        <v>1</v>
      </c>
      <c r="S593" s="20" t="s">
        <v>7122</v>
      </c>
      <c r="T593" s="20" t="n">
        <v>0.39</v>
      </c>
      <c r="U593" s="20"/>
      <c r="V593" s="20"/>
      <c r="W593" s="20" t="s">
        <v>8635</v>
      </c>
      <c r="X593" s="35"/>
      <c r="Y593" s="192"/>
      <c r="Z593" s="192" t="n">
        <v>0</v>
      </c>
      <c r="AE593" s="94" t="e">
        <f aca="false" t="array" ref="AE593:AK593">_xlfn.torow(_xlfn.unique(_xlfn._xlws.filter(cat_table[Subsector],$E593=cat_table[Sector],"")))</f>
        <v>#NAME?</v>
      </c>
      <c r="AF593" s="94" t="e">
        <v>#NAME?</v>
      </c>
      <c r="AG593" s="94" t="e">
        <v>#NAME?</v>
      </c>
      <c r="AH593" s="94" t="e">
        <v>#NAME?</v>
      </c>
      <c r="AI593" s="94" t="e">
        <v>#NAME?</v>
      </c>
      <c r="AJ593" s="94" t="e">
        <v>#NAME?</v>
      </c>
      <c r="AK593" s="94" t="e">
        <v>#NAME?</v>
      </c>
      <c r="AO593" s="94" t="e">
        <f aca="false" t="array" ref="AO593:AT593">_xlfn.torow(_xlfn.unique(_xlfn._xlws.filter(cat_table[Sub-subsector],($E593=cat_table[Sector])*($F593=cat_table[Subsector]),"")))</f>
        <v>#NAME?</v>
      </c>
      <c r="AP593" s="94" t="e">
        <v>#NAME?</v>
      </c>
      <c r="AQ593" s="94" t="e">
        <v>#NAME?</v>
      </c>
      <c r="AR593" s="94" t="e">
        <v>#NAME?</v>
      </c>
      <c r="AS593" s="94" t="e">
        <v>#NAME?</v>
      </c>
      <c r="AT593" s="94" t="e">
        <v>#NAME?</v>
      </c>
    </row>
    <row r="594" customFormat="false" ht="15" hidden="false" customHeight="true" outlineLevel="0" collapsed="false">
      <c r="A594" s="20" t="s">
        <v>8648</v>
      </c>
      <c r="B594" s="20" t="str">
        <f aca="false">INDEX(Table2[], MATCH(L594, Location_ID!$D$2:$D$648, 0), 1)</f>
        <v>71ec89bd-c1f6-4f87-a871-1521153da716</v>
      </c>
      <c r="C594" s="16" t="s">
        <v>878</v>
      </c>
      <c r="D594" s="230" t="s">
        <v>354</v>
      </c>
      <c r="E594" s="20" t="s">
        <v>7134</v>
      </c>
      <c r="F594" s="20" t="s">
        <v>7135</v>
      </c>
      <c r="G594" s="20" t="s">
        <v>8632</v>
      </c>
      <c r="H594" s="20"/>
      <c r="I594" s="20" t="s">
        <v>8121</v>
      </c>
      <c r="J594" s="20" t="s">
        <v>8639</v>
      </c>
      <c r="K594" s="20" t="s">
        <v>7120</v>
      </c>
      <c r="L594" s="20" t="s">
        <v>1900</v>
      </c>
      <c r="M594" s="20" t="s">
        <v>7121</v>
      </c>
      <c r="N594" s="20" t="s">
        <v>8118</v>
      </c>
      <c r="O594" s="20" t="s">
        <v>8647</v>
      </c>
      <c r="P594" s="191" t="n">
        <v>41030</v>
      </c>
      <c r="Q594" s="191" t="n">
        <v>41274</v>
      </c>
      <c r="R594" s="20" t="n">
        <v>1</v>
      </c>
      <c r="S594" s="20" t="s">
        <v>7122</v>
      </c>
      <c r="T594" s="20" t="n">
        <v>0.288</v>
      </c>
      <c r="U594" s="20"/>
      <c r="V594" s="20"/>
      <c r="W594" s="20" t="s">
        <v>8635</v>
      </c>
      <c r="X594" s="35"/>
      <c r="Y594" s="192"/>
      <c r="Z594" s="192" t="n">
        <v>0</v>
      </c>
      <c r="AE594" s="94" t="e">
        <f aca="false" t="array" ref="AE594:AK594">_xlfn.torow(_xlfn.unique(_xlfn._xlws.filter(cat_table[Subsector],$E594=cat_table[Sector],"")))</f>
        <v>#NAME?</v>
      </c>
      <c r="AF594" s="94" t="e">
        <v>#NAME?</v>
      </c>
      <c r="AG594" s="94" t="e">
        <v>#NAME?</v>
      </c>
      <c r="AH594" s="94" t="e">
        <v>#NAME?</v>
      </c>
      <c r="AI594" s="94" t="e">
        <v>#NAME?</v>
      </c>
      <c r="AJ594" s="94" t="e">
        <v>#NAME?</v>
      </c>
      <c r="AK594" s="94" t="e">
        <v>#NAME?</v>
      </c>
      <c r="AO594" s="94" t="e">
        <f aca="false" t="array" ref="AO594:AT594">_xlfn.torow(_xlfn.unique(_xlfn._xlws.filter(cat_table[Sub-subsector],($E594=cat_table[Sector])*($F594=cat_table[Subsector]),"")))</f>
        <v>#NAME?</v>
      </c>
      <c r="AP594" s="94" t="e">
        <v>#NAME?</v>
      </c>
      <c r="AQ594" s="94" t="e">
        <v>#NAME?</v>
      </c>
      <c r="AR594" s="94" t="e">
        <v>#NAME?</v>
      </c>
      <c r="AS594" s="94" t="e">
        <v>#NAME?</v>
      </c>
      <c r="AT594" s="94" t="e">
        <v>#NAME?</v>
      </c>
    </row>
    <row r="595" customFormat="false" ht="15" hidden="false" customHeight="true" outlineLevel="0" collapsed="false">
      <c r="A595" s="174" t="s">
        <v>8649</v>
      </c>
      <c r="B595" s="20" t="str">
        <f aca="false">INDEX(Table2[], MATCH(L595, Location_ID!$D$2:$D$648, 0), 1)</f>
        <v>fb5a0a56-09a1-45aa-a124-6e5dd0e64b49</v>
      </c>
      <c r="C595" s="16" t="s">
        <v>878</v>
      </c>
      <c r="D595" s="230" t="s">
        <v>354</v>
      </c>
      <c r="E595" s="20" t="s">
        <v>7134</v>
      </c>
      <c r="F595" s="20" t="s">
        <v>7135</v>
      </c>
      <c r="G595" s="20" t="s">
        <v>8632</v>
      </c>
      <c r="H595" s="20"/>
      <c r="I595" s="20" t="s">
        <v>8121</v>
      </c>
      <c r="J595" s="20" t="s">
        <v>8633</v>
      </c>
      <c r="K595" s="20" t="s">
        <v>7120</v>
      </c>
      <c r="L595" s="20" t="s">
        <v>2207</v>
      </c>
      <c r="M595" s="20" t="s">
        <v>7121</v>
      </c>
      <c r="N595" s="20" t="s">
        <v>8118</v>
      </c>
      <c r="O595" s="20" t="s">
        <v>8650</v>
      </c>
      <c r="P595" s="191" t="n">
        <v>41030</v>
      </c>
      <c r="Q595" s="191" t="n">
        <v>41274</v>
      </c>
      <c r="R595" s="20" t="n">
        <v>1</v>
      </c>
      <c r="S595" s="20" t="s">
        <v>7122</v>
      </c>
      <c r="T595" s="20" t="n">
        <v>1.89</v>
      </c>
      <c r="U595" s="20"/>
      <c r="V595" s="20"/>
      <c r="W595" s="20" t="s">
        <v>8635</v>
      </c>
      <c r="X595" s="35"/>
      <c r="Y595" s="192"/>
      <c r="Z595" s="192" t="n">
        <v>0</v>
      </c>
      <c r="AE595" s="94" t="e">
        <f aca="false" t="array" ref="AE595:AK595">_xlfn.torow(_xlfn.unique(_xlfn._xlws.filter(cat_table[Subsector],$E595=cat_table[Sector],"")))</f>
        <v>#NAME?</v>
      </c>
      <c r="AF595" s="94" t="e">
        <v>#NAME?</v>
      </c>
      <c r="AG595" s="94" t="e">
        <v>#NAME?</v>
      </c>
      <c r="AH595" s="94" t="e">
        <v>#NAME?</v>
      </c>
      <c r="AI595" s="94" t="e">
        <v>#NAME?</v>
      </c>
      <c r="AJ595" s="94" t="e">
        <v>#NAME?</v>
      </c>
      <c r="AK595" s="94" t="e">
        <v>#NAME?</v>
      </c>
      <c r="AO595" s="94" t="e">
        <f aca="false" t="array" ref="AO595:AT595">_xlfn.torow(_xlfn.unique(_xlfn._xlws.filter(cat_table[Sub-subsector],($E595=cat_table[Sector])*($F595=cat_table[Subsector]),"")))</f>
        <v>#NAME?</v>
      </c>
      <c r="AP595" s="94" t="e">
        <v>#NAME?</v>
      </c>
      <c r="AQ595" s="94" t="e">
        <v>#NAME?</v>
      </c>
      <c r="AR595" s="94" t="e">
        <v>#NAME?</v>
      </c>
      <c r="AS595" s="94" t="e">
        <v>#NAME?</v>
      </c>
      <c r="AT595" s="94" t="e">
        <v>#NAME?</v>
      </c>
    </row>
    <row r="596" customFormat="false" ht="15" hidden="false" customHeight="true" outlineLevel="0" collapsed="false">
      <c r="A596" s="20" t="s">
        <v>8651</v>
      </c>
      <c r="B596" s="20" t="str">
        <f aca="false">INDEX(Table2[], MATCH(L596, Location_ID!$D$2:$D$648, 0), 1)</f>
        <v>fb5a0a56-09a1-45aa-a124-6e5dd0e64b49</v>
      </c>
      <c r="C596" s="16" t="s">
        <v>878</v>
      </c>
      <c r="D596" s="230" t="s">
        <v>354</v>
      </c>
      <c r="E596" s="20" t="s">
        <v>7134</v>
      </c>
      <c r="F596" s="20" t="s">
        <v>7135</v>
      </c>
      <c r="G596" s="20" t="s">
        <v>8632</v>
      </c>
      <c r="H596" s="20"/>
      <c r="I596" s="20" t="s">
        <v>8121</v>
      </c>
      <c r="J596" s="20" t="s">
        <v>8639</v>
      </c>
      <c r="K596" s="20" t="s">
        <v>7120</v>
      </c>
      <c r="L596" s="20" t="s">
        <v>2207</v>
      </c>
      <c r="M596" s="20" t="s">
        <v>7121</v>
      </c>
      <c r="N596" s="20" t="s">
        <v>8118</v>
      </c>
      <c r="O596" s="20" t="s">
        <v>8650</v>
      </c>
      <c r="P596" s="191" t="n">
        <v>41030</v>
      </c>
      <c r="Q596" s="191" t="n">
        <v>41274</v>
      </c>
      <c r="R596" s="20" t="n">
        <v>1</v>
      </c>
      <c r="S596" s="20" t="s">
        <v>7122</v>
      </c>
      <c r="T596" s="20" t="n">
        <v>2.32</v>
      </c>
      <c r="U596" s="20"/>
      <c r="V596" s="20"/>
      <c r="W596" s="20" t="s">
        <v>8635</v>
      </c>
      <c r="X596" s="35"/>
      <c r="Y596" s="192"/>
      <c r="Z596" s="192" t="n">
        <v>0</v>
      </c>
      <c r="AE596" s="94" t="e">
        <f aca="false" t="array" ref="AE596:AK596">_xlfn.torow(_xlfn.unique(_xlfn._xlws.filter(cat_table[Subsector],$E596=cat_table[Sector],"")))</f>
        <v>#NAME?</v>
      </c>
      <c r="AF596" s="94" t="e">
        <v>#NAME?</v>
      </c>
      <c r="AG596" s="94" t="e">
        <v>#NAME?</v>
      </c>
      <c r="AH596" s="94" t="e">
        <v>#NAME?</v>
      </c>
      <c r="AI596" s="94" t="e">
        <v>#NAME?</v>
      </c>
      <c r="AJ596" s="94" t="e">
        <v>#NAME?</v>
      </c>
      <c r="AK596" s="94" t="e">
        <v>#NAME?</v>
      </c>
      <c r="AO596" s="94" t="e">
        <f aca="false" t="array" ref="AO596:AT596">_xlfn.torow(_xlfn.unique(_xlfn._xlws.filter(cat_table[Sub-subsector],($E596=cat_table[Sector])*($F596=cat_table[Subsector]),"")))</f>
        <v>#NAME?</v>
      </c>
      <c r="AP596" s="94" t="e">
        <v>#NAME?</v>
      </c>
      <c r="AQ596" s="94" t="e">
        <v>#NAME?</v>
      </c>
      <c r="AR596" s="94" t="e">
        <v>#NAME?</v>
      </c>
      <c r="AS596" s="94" t="e">
        <v>#NAME?</v>
      </c>
      <c r="AT596" s="94" t="e">
        <v>#NAME?</v>
      </c>
    </row>
    <row r="597" customFormat="false" ht="15" hidden="false" customHeight="true" outlineLevel="0" collapsed="false">
      <c r="A597" s="20" t="s">
        <v>8652</v>
      </c>
      <c r="B597" s="20" t="str">
        <f aca="false">INDEX(Table2[], MATCH(L597, Location_ID!$D$2:$D$648, 0), 1)</f>
        <v>fb5a0a56-09a1-45aa-a124-6e5dd0e64b49</v>
      </c>
      <c r="C597" s="16" t="s">
        <v>878</v>
      </c>
      <c r="D597" s="230" t="s">
        <v>354</v>
      </c>
      <c r="E597" s="20" t="s">
        <v>7134</v>
      </c>
      <c r="F597" s="20" t="s">
        <v>7135</v>
      </c>
      <c r="G597" s="20" t="s">
        <v>8632</v>
      </c>
      <c r="H597" s="20"/>
      <c r="I597" s="20" t="s">
        <v>8121</v>
      </c>
      <c r="J597" s="20" t="s">
        <v>8633</v>
      </c>
      <c r="K597" s="20" t="s">
        <v>7120</v>
      </c>
      <c r="L597" s="20" t="s">
        <v>2207</v>
      </c>
      <c r="M597" s="20" t="s">
        <v>7121</v>
      </c>
      <c r="N597" s="20" t="s">
        <v>8118</v>
      </c>
      <c r="O597" s="20" t="s">
        <v>8653</v>
      </c>
      <c r="P597" s="191" t="n">
        <v>41030</v>
      </c>
      <c r="Q597" s="191" t="n">
        <v>41274</v>
      </c>
      <c r="R597" s="20" t="n">
        <v>1</v>
      </c>
      <c r="S597" s="20" t="s">
        <v>7122</v>
      </c>
      <c r="T597" s="20" t="n">
        <v>0.99</v>
      </c>
      <c r="U597" s="20"/>
      <c r="V597" s="20"/>
      <c r="W597" s="20" t="s">
        <v>8635</v>
      </c>
      <c r="X597" s="35"/>
      <c r="Y597" s="192"/>
      <c r="Z597" s="192" t="n">
        <v>0</v>
      </c>
      <c r="AE597" s="94" t="e">
        <f aca="false" t="array" ref="AE597:AK597">_xlfn.torow(_xlfn.unique(_xlfn._xlws.filter(cat_table[Subsector],$E597=cat_table[Sector],"")))</f>
        <v>#NAME?</v>
      </c>
      <c r="AF597" s="94" t="e">
        <v>#NAME?</v>
      </c>
      <c r="AG597" s="94" t="e">
        <v>#NAME?</v>
      </c>
      <c r="AH597" s="94" t="e">
        <v>#NAME?</v>
      </c>
      <c r="AI597" s="94" t="e">
        <v>#NAME?</v>
      </c>
      <c r="AJ597" s="94" t="e">
        <v>#NAME?</v>
      </c>
      <c r="AK597" s="94" t="e">
        <v>#NAME?</v>
      </c>
      <c r="AO597" s="94" t="e">
        <f aca="false" t="array" ref="AO597:AT597">_xlfn.torow(_xlfn.unique(_xlfn._xlws.filter(cat_table[Sub-subsector],($E597=cat_table[Sector])*($F597=cat_table[Subsector]),"")))</f>
        <v>#NAME?</v>
      </c>
      <c r="AP597" s="94" t="e">
        <v>#NAME?</v>
      </c>
      <c r="AQ597" s="94" t="e">
        <v>#NAME?</v>
      </c>
      <c r="AR597" s="94" t="e">
        <v>#NAME?</v>
      </c>
      <c r="AS597" s="94" t="e">
        <v>#NAME?</v>
      </c>
      <c r="AT597" s="94" t="e">
        <v>#NAME?</v>
      </c>
    </row>
    <row r="598" customFormat="false" ht="15" hidden="false" customHeight="true" outlineLevel="0" collapsed="false">
      <c r="A598" s="20" t="s">
        <v>8654</v>
      </c>
      <c r="B598" s="20" t="str">
        <f aca="false">INDEX(Table2[], MATCH(L598, Location_ID!$D$2:$D$648, 0), 1)</f>
        <v>fb5a0a56-09a1-45aa-a124-6e5dd0e64b49</v>
      </c>
      <c r="C598" s="16" t="s">
        <v>878</v>
      </c>
      <c r="D598" s="230" t="s">
        <v>354</v>
      </c>
      <c r="E598" s="20" t="s">
        <v>7134</v>
      </c>
      <c r="F598" s="20" t="s">
        <v>7135</v>
      </c>
      <c r="G598" s="20" t="s">
        <v>8632</v>
      </c>
      <c r="H598" s="20"/>
      <c r="I598" s="20" t="s">
        <v>8121</v>
      </c>
      <c r="J598" s="20" t="s">
        <v>8639</v>
      </c>
      <c r="K598" s="20" t="s">
        <v>7120</v>
      </c>
      <c r="L598" s="20" t="s">
        <v>2207</v>
      </c>
      <c r="M598" s="20" t="s">
        <v>7121</v>
      </c>
      <c r="N598" s="20" t="s">
        <v>8118</v>
      </c>
      <c r="O598" s="20" t="s">
        <v>8653</v>
      </c>
      <c r="P598" s="191" t="n">
        <v>41030</v>
      </c>
      <c r="Q598" s="191" t="n">
        <v>41274</v>
      </c>
      <c r="R598" s="20" t="n">
        <v>1</v>
      </c>
      <c r="S598" s="20" t="s">
        <v>7122</v>
      </c>
      <c r="T598" s="20" t="n">
        <v>2</v>
      </c>
      <c r="U598" s="20"/>
      <c r="V598" s="20"/>
      <c r="W598" s="20" t="s">
        <v>8635</v>
      </c>
      <c r="X598" s="35"/>
      <c r="Y598" s="192"/>
      <c r="Z598" s="192" t="n">
        <v>0</v>
      </c>
      <c r="AE598" s="94" t="e">
        <f aca="false" t="array" ref="AE598:AK598">_xlfn.torow(_xlfn.unique(_xlfn._xlws.filter(cat_table[Subsector],$E598=cat_table[Sector],"")))</f>
        <v>#NAME?</v>
      </c>
      <c r="AF598" s="94" t="e">
        <v>#NAME?</v>
      </c>
      <c r="AG598" s="94" t="e">
        <v>#NAME?</v>
      </c>
      <c r="AH598" s="94" t="e">
        <v>#NAME?</v>
      </c>
      <c r="AI598" s="94" t="e">
        <v>#NAME?</v>
      </c>
      <c r="AJ598" s="94" t="e">
        <v>#NAME?</v>
      </c>
      <c r="AK598" s="94" t="e">
        <v>#NAME?</v>
      </c>
      <c r="AO598" s="94" t="e">
        <f aca="false" t="array" ref="AO598:AT598">_xlfn.torow(_xlfn.unique(_xlfn._xlws.filter(cat_table[Sub-subsector],($E598=cat_table[Sector])*($F598=cat_table[Subsector]),"")))</f>
        <v>#NAME?</v>
      </c>
      <c r="AP598" s="94" t="e">
        <v>#NAME?</v>
      </c>
      <c r="AQ598" s="94" t="e">
        <v>#NAME?</v>
      </c>
      <c r="AR598" s="94" t="e">
        <v>#NAME?</v>
      </c>
      <c r="AS598" s="94" t="e">
        <v>#NAME?</v>
      </c>
      <c r="AT598" s="94" t="e">
        <v>#NAME?</v>
      </c>
    </row>
    <row r="599" customFormat="false" ht="15" hidden="false" customHeight="true" outlineLevel="0" collapsed="false">
      <c r="A599" s="20" t="s">
        <v>8655</v>
      </c>
      <c r="B599" s="20" t="str">
        <f aca="false">INDEX(Table2[], MATCH(L599, Location_ID!$D$2:$D$648, 0), 1)</f>
        <v>fb5a0a56-09a1-45aa-a124-6e5dd0e64b49</v>
      </c>
      <c r="C599" s="16" t="s">
        <v>878</v>
      </c>
      <c r="D599" s="230" t="s">
        <v>354</v>
      </c>
      <c r="E599" s="20" t="s">
        <v>7134</v>
      </c>
      <c r="F599" s="20" t="s">
        <v>7135</v>
      </c>
      <c r="G599" s="20" t="s">
        <v>8632</v>
      </c>
      <c r="H599" s="20"/>
      <c r="I599" s="20" t="s">
        <v>8121</v>
      </c>
      <c r="J599" s="20" t="s">
        <v>8633</v>
      </c>
      <c r="K599" s="20" t="s">
        <v>7120</v>
      </c>
      <c r="L599" s="20" t="s">
        <v>2207</v>
      </c>
      <c r="M599" s="20" t="s">
        <v>7121</v>
      </c>
      <c r="N599" s="20" t="s">
        <v>8118</v>
      </c>
      <c r="O599" s="20" t="s">
        <v>8656</v>
      </c>
      <c r="P599" s="191" t="n">
        <v>41030</v>
      </c>
      <c r="Q599" s="191" t="n">
        <v>41274</v>
      </c>
      <c r="R599" s="20" t="n">
        <v>1</v>
      </c>
      <c r="S599" s="20" t="s">
        <v>7122</v>
      </c>
      <c r="T599" s="20" t="n">
        <v>1.63</v>
      </c>
      <c r="U599" s="20"/>
      <c r="V599" s="20"/>
      <c r="W599" s="20" t="s">
        <v>8635</v>
      </c>
      <c r="X599" s="35"/>
      <c r="Y599" s="192"/>
      <c r="Z599" s="192" t="n">
        <v>0</v>
      </c>
      <c r="AE599" s="94" t="e">
        <f aca="false" t="array" ref="AE599:AK599">_xlfn.torow(_xlfn.unique(_xlfn._xlws.filter(cat_table[Subsector],$E599=cat_table[Sector],"")))</f>
        <v>#NAME?</v>
      </c>
      <c r="AF599" s="94" t="e">
        <v>#NAME?</v>
      </c>
      <c r="AG599" s="94" t="e">
        <v>#NAME?</v>
      </c>
      <c r="AH599" s="94" t="e">
        <v>#NAME?</v>
      </c>
      <c r="AI599" s="94" t="e">
        <v>#NAME?</v>
      </c>
      <c r="AJ599" s="94" t="e">
        <v>#NAME?</v>
      </c>
      <c r="AK599" s="94" t="e">
        <v>#NAME?</v>
      </c>
      <c r="AO599" s="94" t="e">
        <f aca="false" t="array" ref="AO599:AT599">_xlfn.torow(_xlfn.unique(_xlfn._xlws.filter(cat_table[Sub-subsector],($E599=cat_table[Sector])*($F599=cat_table[Subsector]),"")))</f>
        <v>#NAME?</v>
      </c>
      <c r="AP599" s="94" t="e">
        <v>#NAME?</v>
      </c>
      <c r="AQ599" s="94" t="e">
        <v>#NAME?</v>
      </c>
      <c r="AR599" s="94" t="e">
        <v>#NAME?</v>
      </c>
      <c r="AS599" s="94" t="e">
        <v>#NAME?</v>
      </c>
      <c r="AT599" s="94" t="e">
        <v>#NAME?</v>
      </c>
    </row>
    <row r="600" customFormat="false" ht="15" hidden="false" customHeight="true" outlineLevel="0" collapsed="false">
      <c r="A600" s="20" t="s">
        <v>8657</v>
      </c>
      <c r="B600" s="20" t="str">
        <f aca="false">INDEX(Table2[], MATCH(L600, Location_ID!$D$2:$D$648, 0), 1)</f>
        <v>fb5a0a56-09a1-45aa-a124-6e5dd0e64b49</v>
      </c>
      <c r="C600" s="16" t="s">
        <v>878</v>
      </c>
      <c r="D600" s="230" t="s">
        <v>354</v>
      </c>
      <c r="E600" s="20" t="s">
        <v>7134</v>
      </c>
      <c r="F600" s="20" t="s">
        <v>7135</v>
      </c>
      <c r="G600" s="20" t="s">
        <v>8632</v>
      </c>
      <c r="H600" s="20"/>
      <c r="I600" s="20" t="s">
        <v>8121</v>
      </c>
      <c r="J600" s="20" t="s">
        <v>8639</v>
      </c>
      <c r="K600" s="20" t="s">
        <v>7120</v>
      </c>
      <c r="L600" s="20" t="s">
        <v>2207</v>
      </c>
      <c r="M600" s="20" t="s">
        <v>7121</v>
      </c>
      <c r="N600" s="20" t="s">
        <v>8118</v>
      </c>
      <c r="O600" s="20" t="s">
        <v>8656</v>
      </c>
      <c r="P600" s="191" t="n">
        <v>41030</v>
      </c>
      <c r="Q600" s="191" t="n">
        <v>41274</v>
      </c>
      <c r="R600" s="20" t="n">
        <v>1</v>
      </c>
      <c r="S600" s="20" t="s">
        <v>7122</v>
      </c>
      <c r="T600" s="20" t="n">
        <v>2.95</v>
      </c>
      <c r="U600" s="20"/>
      <c r="V600" s="20"/>
      <c r="W600" s="20" t="s">
        <v>8635</v>
      </c>
      <c r="X600" s="35"/>
      <c r="Y600" s="192"/>
      <c r="Z600" s="192" t="n">
        <v>0</v>
      </c>
      <c r="AE600" s="94" t="e">
        <f aca="false" t="array" ref="AE600:AK600">_xlfn.torow(_xlfn.unique(_xlfn._xlws.filter(cat_table[Subsector],$E600=cat_table[Sector],"")))</f>
        <v>#NAME?</v>
      </c>
      <c r="AF600" s="94" t="e">
        <v>#NAME?</v>
      </c>
      <c r="AG600" s="94" t="e">
        <v>#NAME?</v>
      </c>
      <c r="AH600" s="94" t="e">
        <v>#NAME?</v>
      </c>
      <c r="AI600" s="94" t="e">
        <v>#NAME?</v>
      </c>
      <c r="AJ600" s="94" t="e">
        <v>#NAME?</v>
      </c>
      <c r="AK600" s="94" t="e">
        <v>#NAME?</v>
      </c>
      <c r="AO600" s="94" t="e">
        <f aca="false" t="array" ref="AO600:AT600">_xlfn.torow(_xlfn.unique(_xlfn._xlws.filter(cat_table[Sub-subsector],($E600=cat_table[Sector])*($F600=cat_table[Subsector]),"")))</f>
        <v>#NAME?</v>
      </c>
      <c r="AP600" s="94" t="e">
        <v>#NAME?</v>
      </c>
      <c r="AQ600" s="94" t="e">
        <v>#NAME?</v>
      </c>
      <c r="AR600" s="94" t="e">
        <v>#NAME?</v>
      </c>
      <c r="AS600" s="94" t="e">
        <v>#NAME?</v>
      </c>
      <c r="AT600" s="94" t="e">
        <v>#NAME?</v>
      </c>
    </row>
    <row r="601" customFormat="false" ht="15" hidden="false" customHeight="true" outlineLevel="0" collapsed="false">
      <c r="A601" s="20" t="s">
        <v>8658</v>
      </c>
      <c r="B601" s="20" t="str">
        <f aca="false">INDEX(Table2[], MATCH(L601, Location_ID!$D$2:$D$648, 0), 1)</f>
        <v>fb5a0a56-09a1-45aa-a124-6e5dd0e64b49</v>
      </c>
      <c r="C601" s="16" t="s">
        <v>878</v>
      </c>
      <c r="D601" s="230" t="s">
        <v>354</v>
      </c>
      <c r="E601" s="20" t="s">
        <v>7134</v>
      </c>
      <c r="F601" s="20" t="s">
        <v>7135</v>
      </c>
      <c r="G601" s="20" t="s">
        <v>8632</v>
      </c>
      <c r="H601" s="20"/>
      <c r="I601" s="20" t="s">
        <v>8121</v>
      </c>
      <c r="J601" s="20" t="s">
        <v>8633</v>
      </c>
      <c r="K601" s="20" t="s">
        <v>7120</v>
      </c>
      <c r="L601" s="20" t="s">
        <v>2207</v>
      </c>
      <c r="M601" s="20" t="s">
        <v>7121</v>
      </c>
      <c r="N601" s="20" t="s">
        <v>8118</v>
      </c>
      <c r="O601" s="20" t="s">
        <v>8659</v>
      </c>
      <c r="P601" s="191" t="n">
        <v>41030</v>
      </c>
      <c r="Q601" s="191" t="n">
        <v>41274</v>
      </c>
      <c r="R601" s="20" t="n">
        <v>1</v>
      </c>
      <c r="S601" s="20" t="s">
        <v>7122</v>
      </c>
      <c r="T601" s="20" t="n">
        <v>2.31</v>
      </c>
      <c r="U601" s="20"/>
      <c r="V601" s="20"/>
      <c r="W601" s="20" t="s">
        <v>8635</v>
      </c>
      <c r="X601" s="35"/>
      <c r="Y601" s="192"/>
      <c r="Z601" s="192" t="n">
        <v>0</v>
      </c>
      <c r="AE601" s="94" t="e">
        <f aca="false" t="array" ref="AE601:AK601">_xlfn.torow(_xlfn.unique(_xlfn._xlws.filter(cat_table[Subsector],$E601=cat_table[Sector],"")))</f>
        <v>#NAME?</v>
      </c>
      <c r="AF601" s="94" t="e">
        <v>#NAME?</v>
      </c>
      <c r="AG601" s="94" t="e">
        <v>#NAME?</v>
      </c>
      <c r="AH601" s="94" t="e">
        <v>#NAME?</v>
      </c>
      <c r="AI601" s="94" t="e">
        <v>#NAME?</v>
      </c>
      <c r="AJ601" s="94" t="e">
        <v>#NAME?</v>
      </c>
      <c r="AK601" s="94" t="e">
        <v>#NAME?</v>
      </c>
      <c r="AO601" s="94" t="e">
        <f aca="false" t="array" ref="AO601:AT601">_xlfn.torow(_xlfn.unique(_xlfn._xlws.filter(cat_table[Sub-subsector],($E601=cat_table[Sector])*($F601=cat_table[Subsector]),"")))</f>
        <v>#NAME?</v>
      </c>
      <c r="AP601" s="94" t="e">
        <v>#NAME?</v>
      </c>
      <c r="AQ601" s="94" t="e">
        <v>#NAME?</v>
      </c>
      <c r="AR601" s="94" t="e">
        <v>#NAME?</v>
      </c>
      <c r="AS601" s="94" t="e">
        <v>#NAME?</v>
      </c>
      <c r="AT601" s="94" t="e">
        <v>#NAME?</v>
      </c>
    </row>
    <row r="602" customFormat="false" ht="15" hidden="false" customHeight="true" outlineLevel="0" collapsed="false">
      <c r="A602" s="20" t="s">
        <v>8660</v>
      </c>
      <c r="B602" s="20" t="str">
        <f aca="false">INDEX(Table2[], MATCH(L602, Location_ID!$D$2:$D$648, 0), 1)</f>
        <v>fb5a0a56-09a1-45aa-a124-6e5dd0e64b49</v>
      </c>
      <c r="C602" s="16" t="s">
        <v>878</v>
      </c>
      <c r="D602" s="230" t="s">
        <v>354</v>
      </c>
      <c r="E602" s="20" t="s">
        <v>7134</v>
      </c>
      <c r="F602" s="20" t="s">
        <v>7135</v>
      </c>
      <c r="G602" s="20" t="s">
        <v>8632</v>
      </c>
      <c r="H602" s="20"/>
      <c r="I602" s="20" t="s">
        <v>8121</v>
      </c>
      <c r="J602" s="20" t="s">
        <v>8639</v>
      </c>
      <c r="K602" s="20" t="s">
        <v>7120</v>
      </c>
      <c r="L602" s="20" t="s">
        <v>2207</v>
      </c>
      <c r="M602" s="20" t="s">
        <v>7121</v>
      </c>
      <c r="N602" s="20" t="s">
        <v>8118</v>
      </c>
      <c r="O602" s="20" t="s">
        <v>8659</v>
      </c>
      <c r="P602" s="191" t="n">
        <v>41030</v>
      </c>
      <c r="Q602" s="191" t="n">
        <v>41274</v>
      </c>
      <c r="R602" s="20" t="n">
        <v>1</v>
      </c>
      <c r="S602" s="20" t="s">
        <v>7122</v>
      </c>
      <c r="T602" s="20" t="n">
        <v>3.36</v>
      </c>
      <c r="U602" s="20"/>
      <c r="V602" s="20"/>
      <c r="W602" s="20" t="s">
        <v>8635</v>
      </c>
      <c r="X602" s="35"/>
      <c r="Y602" s="192"/>
      <c r="Z602" s="192" t="n">
        <v>0</v>
      </c>
      <c r="AE602" s="94" t="e">
        <f aca="false" t="array" ref="AE602:AK602">_xlfn.torow(_xlfn.unique(_xlfn._xlws.filter(cat_table[Subsector],$E602=cat_table[Sector],"")))</f>
        <v>#NAME?</v>
      </c>
      <c r="AF602" s="94" t="e">
        <v>#NAME?</v>
      </c>
      <c r="AG602" s="94" t="e">
        <v>#NAME?</v>
      </c>
      <c r="AH602" s="94" t="e">
        <v>#NAME?</v>
      </c>
      <c r="AI602" s="94" t="e">
        <v>#NAME?</v>
      </c>
      <c r="AJ602" s="94" t="e">
        <v>#NAME?</v>
      </c>
      <c r="AK602" s="94" t="e">
        <v>#NAME?</v>
      </c>
      <c r="AO602" s="94" t="e">
        <f aca="false" t="array" ref="AO602:AT602">_xlfn.torow(_xlfn.unique(_xlfn._xlws.filter(cat_table[Sub-subsector],($E602=cat_table[Sector])*($F602=cat_table[Subsector]),"")))</f>
        <v>#NAME?</v>
      </c>
      <c r="AP602" s="94" t="e">
        <v>#NAME?</v>
      </c>
      <c r="AQ602" s="94" t="e">
        <v>#NAME?</v>
      </c>
      <c r="AR602" s="94" t="e">
        <v>#NAME?</v>
      </c>
      <c r="AS602" s="94" t="e">
        <v>#NAME?</v>
      </c>
      <c r="AT602" s="94" t="e">
        <v>#NAME?</v>
      </c>
    </row>
    <row r="603" customFormat="false" ht="15" hidden="false" customHeight="true" outlineLevel="0" collapsed="false">
      <c r="A603" s="20" t="s">
        <v>8661</v>
      </c>
      <c r="B603" s="20" t="str">
        <f aca="false">INDEX(Table2[], MATCH(L603, Location_ID!$D$2:$D$648, 0), 1)</f>
        <v>fb5a0a56-09a1-45aa-a124-6e5dd0e64b49</v>
      </c>
      <c r="C603" s="16" t="s">
        <v>878</v>
      </c>
      <c r="D603" s="230" t="s">
        <v>354</v>
      </c>
      <c r="E603" s="20" t="s">
        <v>7134</v>
      </c>
      <c r="F603" s="20" t="s">
        <v>7135</v>
      </c>
      <c r="G603" s="20" t="s">
        <v>8632</v>
      </c>
      <c r="H603" s="20"/>
      <c r="I603" s="20" t="s">
        <v>8121</v>
      </c>
      <c r="J603" s="20" t="s">
        <v>8633</v>
      </c>
      <c r="K603" s="20" t="s">
        <v>7120</v>
      </c>
      <c r="L603" s="20" t="s">
        <v>2207</v>
      </c>
      <c r="M603" s="20" t="s">
        <v>7121</v>
      </c>
      <c r="N603" s="20" t="s">
        <v>8118</v>
      </c>
      <c r="O603" s="20" t="s">
        <v>8662</v>
      </c>
      <c r="P603" s="191" t="n">
        <v>41030</v>
      </c>
      <c r="Q603" s="191" t="n">
        <v>41274</v>
      </c>
      <c r="R603" s="20" t="n">
        <v>1</v>
      </c>
      <c r="S603" s="20" t="s">
        <v>7122</v>
      </c>
      <c r="T603" s="20" t="n">
        <v>1.85</v>
      </c>
      <c r="U603" s="20"/>
      <c r="V603" s="20"/>
      <c r="W603" s="20" t="s">
        <v>8635</v>
      </c>
      <c r="X603" s="35"/>
      <c r="Y603" s="192"/>
      <c r="Z603" s="192" t="n">
        <v>0</v>
      </c>
      <c r="AE603" s="94" t="e">
        <f aca="false" t="array" ref="AE603:AK603">_xlfn.torow(_xlfn.unique(_xlfn._xlws.filter(cat_table[Subsector],$E603=cat_table[Sector],"")))</f>
        <v>#NAME?</v>
      </c>
      <c r="AF603" s="94" t="e">
        <v>#NAME?</v>
      </c>
      <c r="AG603" s="94" t="e">
        <v>#NAME?</v>
      </c>
      <c r="AH603" s="94" t="e">
        <v>#NAME?</v>
      </c>
      <c r="AI603" s="94" t="e">
        <v>#NAME?</v>
      </c>
      <c r="AJ603" s="94" t="e">
        <v>#NAME?</v>
      </c>
      <c r="AK603" s="94" t="e">
        <v>#NAME?</v>
      </c>
      <c r="AO603" s="94" t="e">
        <f aca="false" t="array" ref="AO603:AT603">_xlfn.torow(_xlfn.unique(_xlfn._xlws.filter(cat_table[Sub-subsector],($E603=cat_table[Sector])*($F603=cat_table[Subsector]),"")))</f>
        <v>#NAME?</v>
      </c>
      <c r="AP603" s="94" t="e">
        <v>#NAME?</v>
      </c>
      <c r="AQ603" s="94" t="e">
        <v>#NAME?</v>
      </c>
      <c r="AR603" s="94" t="e">
        <v>#NAME?</v>
      </c>
      <c r="AS603" s="94" t="e">
        <v>#NAME?</v>
      </c>
      <c r="AT603" s="94" t="e">
        <v>#NAME?</v>
      </c>
    </row>
    <row r="604" customFormat="false" ht="15" hidden="false" customHeight="true" outlineLevel="0" collapsed="false">
      <c r="A604" s="20" t="s">
        <v>8663</v>
      </c>
      <c r="B604" s="20" t="str">
        <f aca="false">INDEX(Table2[], MATCH(L604, Location_ID!$D$2:$D$648, 0), 1)</f>
        <v>fb5a0a56-09a1-45aa-a124-6e5dd0e64b49</v>
      </c>
      <c r="C604" s="16" t="s">
        <v>878</v>
      </c>
      <c r="D604" s="230" t="s">
        <v>354</v>
      </c>
      <c r="E604" s="20" t="s">
        <v>7134</v>
      </c>
      <c r="F604" s="20" t="s">
        <v>7135</v>
      </c>
      <c r="G604" s="20" t="s">
        <v>8632</v>
      </c>
      <c r="H604" s="20"/>
      <c r="I604" s="20" t="s">
        <v>8121</v>
      </c>
      <c r="J604" s="20" t="s">
        <v>8639</v>
      </c>
      <c r="K604" s="20" t="s">
        <v>7120</v>
      </c>
      <c r="L604" s="20" t="s">
        <v>2207</v>
      </c>
      <c r="M604" s="20" t="s">
        <v>7121</v>
      </c>
      <c r="N604" s="20" t="s">
        <v>8118</v>
      </c>
      <c r="O604" s="20" t="s">
        <v>8662</v>
      </c>
      <c r="P604" s="191" t="n">
        <v>41030</v>
      </c>
      <c r="Q604" s="191" t="n">
        <v>41274</v>
      </c>
      <c r="R604" s="20" t="n">
        <v>1</v>
      </c>
      <c r="S604" s="20" t="s">
        <v>7122</v>
      </c>
      <c r="T604" s="20" t="n">
        <v>4.16</v>
      </c>
      <c r="U604" s="20"/>
      <c r="V604" s="20"/>
      <c r="W604" s="20" t="s">
        <v>8635</v>
      </c>
      <c r="X604" s="35"/>
      <c r="Y604" s="192"/>
      <c r="Z604" s="192" t="n">
        <v>0</v>
      </c>
      <c r="AE604" s="94" t="e">
        <f aca="false" t="array" ref="AE604:AK604">_xlfn.torow(_xlfn.unique(_xlfn._xlws.filter(cat_table[Subsector],$E604=cat_table[Sector],"")))</f>
        <v>#NAME?</v>
      </c>
      <c r="AF604" s="94" t="e">
        <v>#NAME?</v>
      </c>
      <c r="AG604" s="94" t="e">
        <v>#NAME?</v>
      </c>
      <c r="AH604" s="94" t="e">
        <v>#NAME?</v>
      </c>
      <c r="AI604" s="94" t="e">
        <v>#NAME?</v>
      </c>
      <c r="AJ604" s="94" t="e">
        <v>#NAME?</v>
      </c>
      <c r="AK604" s="94" t="e">
        <v>#NAME?</v>
      </c>
      <c r="AO604" s="94" t="e">
        <f aca="false" t="array" ref="AO604:AT604">_xlfn.torow(_xlfn.unique(_xlfn._xlws.filter(cat_table[Sub-subsector],($E604=cat_table[Sector])*($F604=cat_table[Subsector]),"")))</f>
        <v>#NAME?</v>
      </c>
      <c r="AP604" s="94" t="e">
        <v>#NAME?</v>
      </c>
      <c r="AQ604" s="94" t="e">
        <v>#NAME?</v>
      </c>
      <c r="AR604" s="94" t="e">
        <v>#NAME?</v>
      </c>
      <c r="AS604" s="94" t="e">
        <v>#NAME?</v>
      </c>
      <c r="AT604" s="94" t="e">
        <v>#NAME?</v>
      </c>
    </row>
    <row r="605" customFormat="false" ht="15" hidden="false" customHeight="true" outlineLevel="0" collapsed="false">
      <c r="A605" s="20" t="s">
        <v>8664</v>
      </c>
      <c r="B605" s="20" t="str">
        <f aca="false">INDEX(Table2[], MATCH(L605, Location_ID!$D$2:$D$648, 0), 1)</f>
        <v>eb3a0e16-b6ed-4dea-945b-20f11f1f760a</v>
      </c>
      <c r="C605" s="16" t="s">
        <v>878</v>
      </c>
      <c r="D605" s="230" t="s">
        <v>354</v>
      </c>
      <c r="E605" s="20" t="s">
        <v>7134</v>
      </c>
      <c r="F605" s="20" t="s">
        <v>7135</v>
      </c>
      <c r="G605" s="20" t="s">
        <v>8632</v>
      </c>
      <c r="H605" s="20"/>
      <c r="I605" s="20" t="s">
        <v>8121</v>
      </c>
      <c r="J605" s="20" t="s">
        <v>8633</v>
      </c>
      <c r="K605" s="20" t="s">
        <v>7120</v>
      </c>
      <c r="L605" s="20" t="s">
        <v>2209</v>
      </c>
      <c r="M605" s="20" t="s">
        <v>7121</v>
      </c>
      <c r="N605" s="20" t="s">
        <v>8118</v>
      </c>
      <c r="O605" s="20" t="s">
        <v>8665</v>
      </c>
      <c r="P605" s="191" t="n">
        <v>41030</v>
      </c>
      <c r="Q605" s="191" t="n">
        <v>41274</v>
      </c>
      <c r="R605" s="20" t="n">
        <v>1</v>
      </c>
      <c r="S605" s="20" t="s">
        <v>7122</v>
      </c>
      <c r="T605" s="20" t="n">
        <v>0.22</v>
      </c>
      <c r="U605" s="20"/>
      <c r="V605" s="20"/>
      <c r="W605" s="20" t="s">
        <v>8635</v>
      </c>
      <c r="X605" s="35"/>
      <c r="Y605" s="192"/>
      <c r="Z605" s="192" t="n">
        <v>0</v>
      </c>
      <c r="AE605" s="94" t="e">
        <f aca="false" t="array" ref="AE605:AK605">_xlfn.torow(_xlfn.unique(_xlfn._xlws.filter(cat_table[Subsector],$E605=cat_table[Sector],"")))</f>
        <v>#NAME?</v>
      </c>
      <c r="AF605" s="94" t="e">
        <v>#NAME?</v>
      </c>
      <c r="AG605" s="94" t="e">
        <v>#NAME?</v>
      </c>
      <c r="AH605" s="94" t="e">
        <v>#NAME?</v>
      </c>
      <c r="AI605" s="94" t="e">
        <v>#NAME?</v>
      </c>
      <c r="AJ605" s="94" t="e">
        <v>#NAME?</v>
      </c>
      <c r="AK605" s="94" t="e">
        <v>#NAME?</v>
      </c>
      <c r="AO605" s="94" t="e">
        <f aca="false" t="array" ref="AO605:AT605">_xlfn.torow(_xlfn.unique(_xlfn._xlws.filter(cat_table[Sub-subsector],($E605=cat_table[Sector])*($F605=cat_table[Subsector]),"")))</f>
        <v>#NAME?</v>
      </c>
      <c r="AP605" s="94" t="e">
        <v>#NAME?</v>
      </c>
      <c r="AQ605" s="94" t="e">
        <v>#NAME?</v>
      </c>
      <c r="AR605" s="94" t="e">
        <v>#NAME?</v>
      </c>
      <c r="AS605" s="94" t="e">
        <v>#NAME?</v>
      </c>
      <c r="AT605" s="94" t="e">
        <v>#NAME?</v>
      </c>
    </row>
    <row r="606" customFormat="false" ht="15" hidden="false" customHeight="true" outlineLevel="0" collapsed="false">
      <c r="A606" s="20" t="s">
        <v>8666</v>
      </c>
      <c r="B606" s="20" t="str">
        <f aca="false">INDEX(Table2[], MATCH(L606, Location_ID!$D$2:$D$648, 0), 1)</f>
        <v>eb3a0e16-b6ed-4dea-945b-20f11f1f760a</v>
      </c>
      <c r="C606" s="16" t="s">
        <v>878</v>
      </c>
      <c r="D606" s="230" t="s">
        <v>354</v>
      </c>
      <c r="E606" s="20" t="s">
        <v>7134</v>
      </c>
      <c r="F606" s="20" t="s">
        <v>7135</v>
      </c>
      <c r="G606" s="20" t="s">
        <v>8632</v>
      </c>
      <c r="H606" s="20"/>
      <c r="I606" s="20" t="s">
        <v>8121</v>
      </c>
      <c r="J606" s="20" t="s">
        <v>8639</v>
      </c>
      <c r="K606" s="20" t="s">
        <v>7120</v>
      </c>
      <c r="L606" s="20" t="s">
        <v>2209</v>
      </c>
      <c r="M606" s="20" t="s">
        <v>7121</v>
      </c>
      <c r="N606" s="20" t="s">
        <v>8118</v>
      </c>
      <c r="O606" s="20" t="s">
        <v>8665</v>
      </c>
      <c r="P606" s="191" t="n">
        <v>41030</v>
      </c>
      <c r="Q606" s="191" t="n">
        <v>41274</v>
      </c>
      <c r="R606" s="20" t="n">
        <v>1</v>
      </c>
      <c r="S606" s="20" t="s">
        <v>7122</v>
      </c>
      <c r="T606" s="20" t="n">
        <v>0.584</v>
      </c>
      <c r="U606" s="20"/>
      <c r="V606" s="20"/>
      <c r="W606" s="20" t="s">
        <v>8635</v>
      </c>
      <c r="X606" s="35"/>
      <c r="Y606" s="192"/>
      <c r="Z606" s="192" t="n">
        <v>0</v>
      </c>
      <c r="AE606" s="94" t="e">
        <f aca="false" t="array" ref="AE606:AK606">_xlfn.torow(_xlfn.unique(_xlfn._xlws.filter(cat_table[Subsector],$E606=cat_table[Sector],"")))</f>
        <v>#NAME?</v>
      </c>
      <c r="AF606" s="94" t="e">
        <v>#NAME?</v>
      </c>
      <c r="AG606" s="94" t="e">
        <v>#NAME?</v>
      </c>
      <c r="AH606" s="94" t="e">
        <v>#NAME?</v>
      </c>
      <c r="AI606" s="94" t="e">
        <v>#NAME?</v>
      </c>
      <c r="AJ606" s="94" t="e">
        <v>#NAME?</v>
      </c>
      <c r="AK606" s="94" t="e">
        <v>#NAME?</v>
      </c>
      <c r="AO606" s="94" t="e">
        <f aca="false" t="array" ref="AO606:AT606">_xlfn.torow(_xlfn.unique(_xlfn._xlws.filter(cat_table[Sub-subsector],($E606=cat_table[Sector])*($F606=cat_table[Subsector]),"")))</f>
        <v>#NAME?</v>
      </c>
      <c r="AP606" s="94" t="e">
        <v>#NAME?</v>
      </c>
      <c r="AQ606" s="94" t="e">
        <v>#NAME?</v>
      </c>
      <c r="AR606" s="94" t="e">
        <v>#NAME?</v>
      </c>
      <c r="AS606" s="94" t="e">
        <v>#NAME?</v>
      </c>
      <c r="AT606" s="94" t="e">
        <v>#NAME?</v>
      </c>
    </row>
    <row r="607" customFormat="false" ht="15" hidden="false" customHeight="true" outlineLevel="0" collapsed="false">
      <c r="A607" s="20" t="s">
        <v>8667</v>
      </c>
      <c r="B607" s="20" t="str">
        <f aca="false">INDEX(Table2[], MATCH(L607, Location_ID!$D$2:$D$648, 0), 1)</f>
        <v>eb3a0e16-b6ed-4dea-945b-20f11f1f760a</v>
      </c>
      <c r="C607" s="16" t="s">
        <v>878</v>
      </c>
      <c r="D607" s="230" t="s">
        <v>354</v>
      </c>
      <c r="E607" s="20" t="s">
        <v>7134</v>
      </c>
      <c r="F607" s="20" t="s">
        <v>7135</v>
      </c>
      <c r="G607" s="20" t="s">
        <v>8632</v>
      </c>
      <c r="H607" s="20"/>
      <c r="I607" s="20" t="s">
        <v>8121</v>
      </c>
      <c r="J607" s="20" t="s">
        <v>8633</v>
      </c>
      <c r="K607" s="20" t="s">
        <v>7120</v>
      </c>
      <c r="L607" s="20" t="s">
        <v>2209</v>
      </c>
      <c r="M607" s="20" t="s">
        <v>7121</v>
      </c>
      <c r="N607" s="20" t="s">
        <v>8118</v>
      </c>
      <c r="O607" s="20" t="s">
        <v>8668</v>
      </c>
      <c r="P607" s="191" t="n">
        <v>41030</v>
      </c>
      <c r="Q607" s="191" t="n">
        <v>41274</v>
      </c>
      <c r="R607" s="20" t="n">
        <v>1</v>
      </c>
      <c r="S607" s="20" t="s">
        <v>7122</v>
      </c>
      <c r="T607" s="20" t="n">
        <v>4.43</v>
      </c>
      <c r="U607" s="20"/>
      <c r="V607" s="20"/>
      <c r="W607" s="20" t="s">
        <v>8635</v>
      </c>
      <c r="X607" s="35"/>
      <c r="Y607" s="192"/>
      <c r="Z607" s="192" t="n">
        <v>0</v>
      </c>
      <c r="AE607" s="94" t="e">
        <f aca="false" t="array" ref="AE607:AK607">_xlfn.torow(_xlfn.unique(_xlfn._xlws.filter(cat_table[Subsector],$E607=cat_table[Sector],"")))</f>
        <v>#NAME?</v>
      </c>
      <c r="AF607" s="94" t="e">
        <v>#NAME?</v>
      </c>
      <c r="AG607" s="94" t="e">
        <v>#NAME?</v>
      </c>
      <c r="AH607" s="94" t="e">
        <v>#NAME?</v>
      </c>
      <c r="AI607" s="94" t="e">
        <v>#NAME?</v>
      </c>
      <c r="AJ607" s="94" t="e">
        <v>#NAME?</v>
      </c>
      <c r="AK607" s="94" t="e">
        <v>#NAME?</v>
      </c>
      <c r="AO607" s="94" t="e">
        <f aca="false" t="array" ref="AO607:AT607">_xlfn.torow(_xlfn.unique(_xlfn._xlws.filter(cat_table[Sub-subsector],($E607=cat_table[Sector])*($F607=cat_table[Subsector]),"")))</f>
        <v>#NAME?</v>
      </c>
      <c r="AP607" s="94" t="e">
        <v>#NAME?</v>
      </c>
      <c r="AQ607" s="94" t="e">
        <v>#NAME?</v>
      </c>
      <c r="AR607" s="94" t="e">
        <v>#NAME?</v>
      </c>
      <c r="AS607" s="94" t="e">
        <v>#NAME?</v>
      </c>
      <c r="AT607" s="94" t="e">
        <v>#NAME?</v>
      </c>
    </row>
    <row r="608" customFormat="false" ht="15" hidden="false" customHeight="true" outlineLevel="0" collapsed="false">
      <c r="A608" s="20" t="s">
        <v>8669</v>
      </c>
      <c r="B608" s="20" t="str">
        <f aca="false">INDEX(Table2[], MATCH(L608, Location_ID!$D$2:$D$648, 0), 1)</f>
        <v>eb3a0e16-b6ed-4dea-945b-20f11f1f760a</v>
      </c>
      <c r="C608" s="16" t="s">
        <v>878</v>
      </c>
      <c r="D608" s="230" t="s">
        <v>354</v>
      </c>
      <c r="E608" s="20" t="s">
        <v>7134</v>
      </c>
      <c r="F608" s="20" t="s">
        <v>7135</v>
      </c>
      <c r="G608" s="20" t="s">
        <v>8632</v>
      </c>
      <c r="H608" s="20"/>
      <c r="I608" s="20" t="s">
        <v>8121</v>
      </c>
      <c r="J608" s="20" t="s">
        <v>8639</v>
      </c>
      <c r="K608" s="20" t="s">
        <v>7120</v>
      </c>
      <c r="L608" s="20" t="s">
        <v>2209</v>
      </c>
      <c r="M608" s="20" t="s">
        <v>7121</v>
      </c>
      <c r="N608" s="20" t="s">
        <v>8118</v>
      </c>
      <c r="O608" s="20" t="s">
        <v>8668</v>
      </c>
      <c r="P608" s="191" t="n">
        <v>41030</v>
      </c>
      <c r="Q608" s="191" t="n">
        <v>41274</v>
      </c>
      <c r="R608" s="20" t="n">
        <v>1</v>
      </c>
      <c r="S608" s="20" t="s">
        <v>7122</v>
      </c>
      <c r="T608" s="20" t="n">
        <v>1.7</v>
      </c>
      <c r="U608" s="20"/>
      <c r="V608" s="20"/>
      <c r="W608" s="20" t="s">
        <v>8635</v>
      </c>
      <c r="X608" s="35"/>
      <c r="Y608" s="192"/>
      <c r="Z608" s="192" t="n">
        <v>0</v>
      </c>
      <c r="AE608" s="94" t="e">
        <f aca="false" t="array" ref="AE608:AK608">_xlfn.torow(_xlfn.unique(_xlfn._xlws.filter(cat_table[Subsector],$E608=cat_table[Sector],"")))</f>
        <v>#NAME?</v>
      </c>
      <c r="AF608" s="94" t="e">
        <v>#NAME?</v>
      </c>
      <c r="AG608" s="94" t="e">
        <v>#NAME?</v>
      </c>
      <c r="AH608" s="94" t="e">
        <v>#NAME?</v>
      </c>
      <c r="AI608" s="94" t="e">
        <v>#NAME?</v>
      </c>
      <c r="AJ608" s="94" t="e">
        <v>#NAME?</v>
      </c>
      <c r="AK608" s="94" t="e">
        <v>#NAME?</v>
      </c>
      <c r="AO608" s="94" t="e">
        <f aca="false" t="array" ref="AO608:AT608">_xlfn.torow(_xlfn.unique(_xlfn._xlws.filter(cat_table[Sub-subsector],($E608=cat_table[Sector])*($F608=cat_table[Subsector]),"")))</f>
        <v>#NAME?</v>
      </c>
      <c r="AP608" s="94" t="e">
        <v>#NAME?</v>
      </c>
      <c r="AQ608" s="94" t="e">
        <v>#NAME?</v>
      </c>
      <c r="AR608" s="94" t="e">
        <v>#NAME?</v>
      </c>
      <c r="AS608" s="94" t="e">
        <v>#NAME?</v>
      </c>
      <c r="AT608" s="94" t="e">
        <v>#NAME?</v>
      </c>
    </row>
    <row r="609" customFormat="false" ht="15" hidden="false" customHeight="true" outlineLevel="0" collapsed="false">
      <c r="A609" s="20" t="s">
        <v>8670</v>
      </c>
      <c r="B609" s="20" t="str">
        <f aca="false">INDEX(Table2[], MATCH(L609, Location_ID!$D$2:$D$648, 0), 1)</f>
        <v>eb3a0e16-b6ed-4dea-945b-20f11f1f760a</v>
      </c>
      <c r="C609" s="16" t="s">
        <v>878</v>
      </c>
      <c r="D609" s="230" t="s">
        <v>354</v>
      </c>
      <c r="E609" s="20" t="s">
        <v>7134</v>
      </c>
      <c r="F609" s="20" t="s">
        <v>7135</v>
      </c>
      <c r="G609" s="20" t="s">
        <v>8632</v>
      </c>
      <c r="H609" s="20"/>
      <c r="I609" s="20" t="s">
        <v>8121</v>
      </c>
      <c r="J609" s="20" t="s">
        <v>8633</v>
      </c>
      <c r="K609" s="20" t="s">
        <v>7120</v>
      </c>
      <c r="L609" s="20" t="s">
        <v>2209</v>
      </c>
      <c r="M609" s="20" t="s">
        <v>7121</v>
      </c>
      <c r="N609" s="20" t="s">
        <v>8118</v>
      </c>
      <c r="O609" s="20" t="s">
        <v>8671</v>
      </c>
      <c r="P609" s="191" t="n">
        <v>41030</v>
      </c>
      <c r="Q609" s="191" t="n">
        <v>41274</v>
      </c>
      <c r="R609" s="20" t="n">
        <v>1</v>
      </c>
      <c r="S609" s="20" t="s">
        <v>7122</v>
      </c>
      <c r="T609" s="20" t="n">
        <v>0.13</v>
      </c>
      <c r="U609" s="20"/>
      <c r="V609" s="20"/>
      <c r="W609" s="20" t="s">
        <v>8635</v>
      </c>
      <c r="X609" s="35"/>
      <c r="Y609" s="192"/>
      <c r="Z609" s="192" t="n">
        <v>0</v>
      </c>
      <c r="AE609" s="94" t="e">
        <f aca="false" t="array" ref="AE609:AK609">_xlfn.torow(_xlfn.unique(_xlfn._xlws.filter(cat_table[Subsector],$E609=cat_table[Sector],"")))</f>
        <v>#NAME?</v>
      </c>
      <c r="AF609" s="94" t="e">
        <v>#NAME?</v>
      </c>
      <c r="AG609" s="94" t="e">
        <v>#NAME?</v>
      </c>
      <c r="AH609" s="94" t="e">
        <v>#NAME?</v>
      </c>
      <c r="AI609" s="94" t="e">
        <v>#NAME?</v>
      </c>
      <c r="AJ609" s="94" t="e">
        <v>#NAME?</v>
      </c>
      <c r="AK609" s="94" t="e">
        <v>#NAME?</v>
      </c>
      <c r="AO609" s="94" t="e">
        <f aca="false" t="array" ref="AO609:AT609">_xlfn.torow(_xlfn.unique(_xlfn._xlws.filter(cat_table[Sub-subsector],($E609=cat_table[Sector])*($F609=cat_table[Subsector]),"")))</f>
        <v>#NAME?</v>
      </c>
      <c r="AP609" s="94" t="e">
        <v>#NAME?</v>
      </c>
      <c r="AQ609" s="94" t="e">
        <v>#NAME?</v>
      </c>
      <c r="AR609" s="94" t="e">
        <v>#NAME?</v>
      </c>
      <c r="AS609" s="94" t="e">
        <v>#NAME?</v>
      </c>
      <c r="AT609" s="94" t="e">
        <v>#NAME?</v>
      </c>
    </row>
    <row r="610" customFormat="false" ht="15" hidden="false" customHeight="true" outlineLevel="0" collapsed="false">
      <c r="A610" s="20" t="s">
        <v>8672</v>
      </c>
      <c r="B610" s="20" t="str">
        <f aca="false">INDEX(Table2[], MATCH(L610, Location_ID!$D$2:$D$648, 0), 1)</f>
        <v>eb3a0e16-b6ed-4dea-945b-20f11f1f760a</v>
      </c>
      <c r="C610" s="16" t="s">
        <v>878</v>
      </c>
      <c r="D610" s="230" t="s">
        <v>354</v>
      </c>
      <c r="E610" s="20" t="s">
        <v>7134</v>
      </c>
      <c r="F610" s="20" t="s">
        <v>7135</v>
      </c>
      <c r="G610" s="20" t="s">
        <v>8632</v>
      </c>
      <c r="H610" s="20"/>
      <c r="I610" s="20" t="s">
        <v>8121</v>
      </c>
      <c r="J610" s="20" t="s">
        <v>8639</v>
      </c>
      <c r="K610" s="20" t="s">
        <v>7120</v>
      </c>
      <c r="L610" s="20" t="s">
        <v>2209</v>
      </c>
      <c r="M610" s="20" t="s">
        <v>7121</v>
      </c>
      <c r="N610" s="20" t="s">
        <v>8118</v>
      </c>
      <c r="O610" s="20" t="s">
        <v>8671</v>
      </c>
      <c r="P610" s="191" t="n">
        <v>41030</v>
      </c>
      <c r="Q610" s="191" t="n">
        <v>41274</v>
      </c>
      <c r="R610" s="20" t="n">
        <v>1</v>
      </c>
      <c r="S610" s="20" t="s">
        <v>7122</v>
      </c>
      <c r="T610" s="20" t="n">
        <v>0.442</v>
      </c>
      <c r="U610" s="20"/>
      <c r="V610" s="20"/>
      <c r="W610" s="20" t="s">
        <v>8635</v>
      </c>
      <c r="X610" s="35"/>
      <c r="Y610" s="192"/>
      <c r="Z610" s="192" t="n">
        <v>0</v>
      </c>
      <c r="AE610" s="94" t="e">
        <f aca="false" t="array" ref="AE610:AK610">_xlfn.torow(_xlfn.unique(_xlfn._xlws.filter(cat_table[Subsector],$E610=cat_table[Sector],"")))</f>
        <v>#NAME?</v>
      </c>
      <c r="AF610" s="94" t="e">
        <v>#NAME?</v>
      </c>
      <c r="AG610" s="94" t="e">
        <v>#NAME?</v>
      </c>
      <c r="AH610" s="94" t="e">
        <v>#NAME?</v>
      </c>
      <c r="AI610" s="94" t="e">
        <v>#NAME?</v>
      </c>
      <c r="AJ610" s="94" t="e">
        <v>#NAME?</v>
      </c>
      <c r="AK610" s="94" t="e">
        <v>#NAME?</v>
      </c>
      <c r="AO610" s="94" t="e">
        <f aca="false" t="array" ref="AO610:AT610">_xlfn.torow(_xlfn.unique(_xlfn._xlws.filter(cat_table[Sub-subsector],($E610=cat_table[Sector])*($F610=cat_table[Subsector]),"")))</f>
        <v>#NAME?</v>
      </c>
      <c r="AP610" s="94" t="e">
        <v>#NAME?</v>
      </c>
      <c r="AQ610" s="94" t="e">
        <v>#NAME?</v>
      </c>
      <c r="AR610" s="94" t="e">
        <v>#NAME?</v>
      </c>
      <c r="AS610" s="94" t="e">
        <v>#NAME?</v>
      </c>
      <c r="AT610" s="94" t="e">
        <v>#NAME?</v>
      </c>
    </row>
    <row r="611" customFormat="false" ht="15" hidden="false" customHeight="true" outlineLevel="0" collapsed="false">
      <c r="A611" s="20" t="s">
        <v>8673</v>
      </c>
      <c r="B611" s="20" t="str">
        <f aca="false">INDEX(Table2[], MATCH(L611, Location_ID!$D$2:$D$648, 0), 1)</f>
        <v>eb3a0e16-b6ed-4dea-945b-20f11f1f760a</v>
      </c>
      <c r="C611" s="16" t="s">
        <v>878</v>
      </c>
      <c r="D611" s="230" t="s">
        <v>354</v>
      </c>
      <c r="E611" s="20" t="s">
        <v>7134</v>
      </c>
      <c r="F611" s="20" t="s">
        <v>7135</v>
      </c>
      <c r="G611" s="20" t="s">
        <v>8632</v>
      </c>
      <c r="H611" s="20"/>
      <c r="I611" s="20" t="s">
        <v>8121</v>
      </c>
      <c r="J611" s="20" t="s">
        <v>8633</v>
      </c>
      <c r="K611" s="20" t="s">
        <v>7120</v>
      </c>
      <c r="L611" s="20" t="s">
        <v>2209</v>
      </c>
      <c r="M611" s="20" t="s">
        <v>7121</v>
      </c>
      <c r="N611" s="20" t="s">
        <v>8118</v>
      </c>
      <c r="O611" s="20" t="s">
        <v>8674</v>
      </c>
      <c r="P611" s="191" t="n">
        <v>41030</v>
      </c>
      <c r="Q611" s="191" t="n">
        <v>41274</v>
      </c>
      <c r="R611" s="20" t="n">
        <v>1</v>
      </c>
      <c r="S611" s="20" t="s">
        <v>7122</v>
      </c>
      <c r="T611" s="20" t="n">
        <v>0.11</v>
      </c>
      <c r="U611" s="20"/>
      <c r="V611" s="20"/>
      <c r="W611" s="20" t="s">
        <v>8635</v>
      </c>
      <c r="X611" s="35"/>
      <c r="Y611" s="192"/>
      <c r="Z611" s="192" t="n">
        <v>0</v>
      </c>
      <c r="AE611" s="94" t="e">
        <f aca="false" t="array" ref="AE611:AK611">_xlfn.torow(_xlfn.unique(_xlfn._xlws.filter(cat_table[Subsector],$E611=cat_table[Sector],"")))</f>
        <v>#NAME?</v>
      </c>
      <c r="AF611" s="94" t="e">
        <v>#NAME?</v>
      </c>
      <c r="AG611" s="94" t="e">
        <v>#NAME?</v>
      </c>
      <c r="AH611" s="94" t="e">
        <v>#NAME?</v>
      </c>
      <c r="AI611" s="94" t="e">
        <v>#NAME?</v>
      </c>
      <c r="AJ611" s="94" t="e">
        <v>#NAME?</v>
      </c>
      <c r="AK611" s="94" t="e">
        <v>#NAME?</v>
      </c>
      <c r="AO611" s="94" t="e">
        <f aca="false" t="array" ref="AO611:AT611">_xlfn.torow(_xlfn.unique(_xlfn._xlws.filter(cat_table[Sub-subsector],($E611=cat_table[Sector])*($F611=cat_table[Subsector]),"")))</f>
        <v>#NAME?</v>
      </c>
      <c r="AP611" s="94" t="e">
        <v>#NAME?</v>
      </c>
      <c r="AQ611" s="94" t="e">
        <v>#NAME?</v>
      </c>
      <c r="AR611" s="94" t="e">
        <v>#NAME?</v>
      </c>
      <c r="AS611" s="94" t="e">
        <v>#NAME?</v>
      </c>
      <c r="AT611" s="94" t="e">
        <v>#NAME?</v>
      </c>
    </row>
    <row r="612" customFormat="false" ht="15" hidden="false" customHeight="true" outlineLevel="0" collapsed="false">
      <c r="A612" s="20" t="s">
        <v>8675</v>
      </c>
      <c r="B612" s="20" t="str">
        <f aca="false">INDEX(Table2[], MATCH(L612, Location_ID!$D$2:$D$648, 0), 1)</f>
        <v>eb3a0e16-b6ed-4dea-945b-20f11f1f760a</v>
      </c>
      <c r="C612" s="16" t="s">
        <v>878</v>
      </c>
      <c r="D612" s="230" t="s">
        <v>354</v>
      </c>
      <c r="E612" s="20" t="s">
        <v>7134</v>
      </c>
      <c r="F612" s="20" t="s">
        <v>7135</v>
      </c>
      <c r="G612" s="20" t="s">
        <v>8632</v>
      </c>
      <c r="H612" s="20"/>
      <c r="I612" s="20" t="s">
        <v>8121</v>
      </c>
      <c r="J612" s="20" t="s">
        <v>8639</v>
      </c>
      <c r="K612" s="20" t="s">
        <v>7120</v>
      </c>
      <c r="L612" s="20" t="s">
        <v>2209</v>
      </c>
      <c r="M612" s="20" t="s">
        <v>7121</v>
      </c>
      <c r="N612" s="20" t="s">
        <v>8118</v>
      </c>
      <c r="O612" s="20" t="s">
        <v>8674</v>
      </c>
      <c r="P612" s="191" t="n">
        <v>41030</v>
      </c>
      <c r="Q612" s="191" t="n">
        <v>41274</v>
      </c>
      <c r="R612" s="20" t="n">
        <v>1</v>
      </c>
      <c r="S612" s="20" t="s">
        <v>7122</v>
      </c>
      <c r="T612" s="20" t="n">
        <v>0.839</v>
      </c>
      <c r="U612" s="20"/>
      <c r="V612" s="20"/>
      <c r="W612" s="20" t="s">
        <v>8635</v>
      </c>
      <c r="X612" s="35"/>
      <c r="Y612" s="192"/>
      <c r="Z612" s="192" t="n">
        <v>0</v>
      </c>
      <c r="AE612" s="94" t="e">
        <f aca="false" t="array" ref="AE612:AK612">_xlfn.torow(_xlfn.unique(_xlfn._xlws.filter(cat_table[Subsector],$E612=cat_table[Sector],"")))</f>
        <v>#NAME?</v>
      </c>
      <c r="AF612" s="94" t="e">
        <v>#NAME?</v>
      </c>
      <c r="AG612" s="94" t="e">
        <v>#NAME?</v>
      </c>
      <c r="AH612" s="94" t="e">
        <v>#NAME?</v>
      </c>
      <c r="AI612" s="94" t="e">
        <v>#NAME?</v>
      </c>
      <c r="AJ612" s="94" t="e">
        <v>#NAME?</v>
      </c>
      <c r="AK612" s="94" t="e">
        <v>#NAME?</v>
      </c>
      <c r="AO612" s="94" t="e">
        <f aca="false" t="array" ref="AO612:AT612">_xlfn.torow(_xlfn.unique(_xlfn._xlws.filter(cat_table[Sub-subsector],($E612=cat_table[Sector])*($F612=cat_table[Subsector]),"")))</f>
        <v>#NAME?</v>
      </c>
      <c r="AP612" s="94" t="e">
        <v>#NAME?</v>
      </c>
      <c r="AQ612" s="94" t="e">
        <v>#NAME?</v>
      </c>
      <c r="AR612" s="94" t="e">
        <v>#NAME?</v>
      </c>
      <c r="AS612" s="94" t="e">
        <v>#NAME?</v>
      </c>
      <c r="AT612" s="94" t="e">
        <v>#NAME?</v>
      </c>
    </row>
    <row r="613" customFormat="false" ht="15" hidden="false" customHeight="true" outlineLevel="0" collapsed="false">
      <c r="A613" s="20" t="s">
        <v>8676</v>
      </c>
      <c r="B613" s="20" t="str">
        <f aca="false">INDEX(Table2[], MATCH(L613, Location_ID!$D$2:$D$648, 0), 1)</f>
        <v>eb3a0e16-b6ed-4dea-945b-20f11f1f760a</v>
      </c>
      <c r="C613" s="16" t="s">
        <v>878</v>
      </c>
      <c r="D613" s="230" t="s">
        <v>354</v>
      </c>
      <c r="E613" s="20" t="s">
        <v>7134</v>
      </c>
      <c r="F613" s="20" t="s">
        <v>7135</v>
      </c>
      <c r="G613" s="20" t="s">
        <v>8632</v>
      </c>
      <c r="H613" s="20"/>
      <c r="I613" s="20" t="s">
        <v>8121</v>
      </c>
      <c r="J613" s="20" t="s">
        <v>8633</v>
      </c>
      <c r="K613" s="20" t="s">
        <v>7120</v>
      </c>
      <c r="L613" s="20" t="s">
        <v>2209</v>
      </c>
      <c r="M613" s="20" t="s">
        <v>7121</v>
      </c>
      <c r="N613" s="20" t="s">
        <v>8118</v>
      </c>
      <c r="O613" s="20" t="s">
        <v>8677</v>
      </c>
      <c r="P613" s="191" t="n">
        <v>41030</v>
      </c>
      <c r="Q613" s="191" t="n">
        <v>41274</v>
      </c>
      <c r="R613" s="20" t="n">
        <v>1</v>
      </c>
      <c r="S613" s="20" t="s">
        <v>7122</v>
      </c>
      <c r="T613" s="20" t="n">
        <v>0.09</v>
      </c>
      <c r="U613" s="20"/>
      <c r="V613" s="20"/>
      <c r="W613" s="20" t="s">
        <v>8635</v>
      </c>
      <c r="X613" s="35"/>
      <c r="Y613" s="192"/>
      <c r="Z613" s="192" t="n">
        <v>0</v>
      </c>
      <c r="AE613" s="94" t="e">
        <f aca="false" t="array" ref="AE613:AK613">_xlfn.torow(_xlfn.unique(_xlfn._xlws.filter(cat_table[Subsector],$E613=cat_table[Sector],"")))</f>
        <v>#NAME?</v>
      </c>
      <c r="AF613" s="94" t="e">
        <v>#NAME?</v>
      </c>
      <c r="AG613" s="94" t="e">
        <v>#NAME?</v>
      </c>
      <c r="AH613" s="94" t="e">
        <v>#NAME?</v>
      </c>
      <c r="AI613" s="94" t="e">
        <v>#NAME?</v>
      </c>
      <c r="AJ613" s="94" t="e">
        <v>#NAME?</v>
      </c>
      <c r="AK613" s="94" t="e">
        <v>#NAME?</v>
      </c>
      <c r="AO613" s="94" t="e">
        <f aca="false" t="array" ref="AO613:AT613">_xlfn.torow(_xlfn.unique(_xlfn._xlws.filter(cat_table[Sub-subsector],($E613=cat_table[Sector])*($F613=cat_table[Subsector]),"")))</f>
        <v>#NAME?</v>
      </c>
      <c r="AP613" s="94" t="e">
        <v>#NAME?</v>
      </c>
      <c r="AQ613" s="94" t="e">
        <v>#NAME?</v>
      </c>
      <c r="AR613" s="94" t="e">
        <v>#NAME?</v>
      </c>
      <c r="AS613" s="94" t="e">
        <v>#NAME?</v>
      </c>
      <c r="AT613" s="94" t="e">
        <v>#NAME?</v>
      </c>
    </row>
    <row r="614" customFormat="false" ht="15" hidden="false" customHeight="true" outlineLevel="0" collapsed="false">
      <c r="A614" s="20" t="s">
        <v>8678</v>
      </c>
      <c r="B614" s="20" t="str">
        <f aca="false">INDEX(Table2[], MATCH(L614, Location_ID!$D$2:$D$648, 0), 1)</f>
        <v>eb3a0e16-b6ed-4dea-945b-20f11f1f760a</v>
      </c>
      <c r="C614" s="16" t="s">
        <v>878</v>
      </c>
      <c r="D614" s="230" t="s">
        <v>354</v>
      </c>
      <c r="E614" s="20" t="s">
        <v>7134</v>
      </c>
      <c r="F614" s="20" t="s">
        <v>7135</v>
      </c>
      <c r="G614" s="20" t="s">
        <v>8632</v>
      </c>
      <c r="H614" s="20"/>
      <c r="I614" s="20" t="s">
        <v>8121</v>
      </c>
      <c r="J614" s="20" t="s">
        <v>8639</v>
      </c>
      <c r="K614" s="20" t="s">
        <v>7120</v>
      </c>
      <c r="L614" s="20" t="s">
        <v>2209</v>
      </c>
      <c r="M614" s="20" t="s">
        <v>7121</v>
      </c>
      <c r="N614" s="20" t="s">
        <v>8118</v>
      </c>
      <c r="O614" s="20" t="s">
        <v>8677</v>
      </c>
      <c r="P614" s="191" t="n">
        <v>41030</v>
      </c>
      <c r="Q614" s="191" t="n">
        <v>41274</v>
      </c>
      <c r="R614" s="20" t="n">
        <v>1</v>
      </c>
      <c r="S614" s="20" t="s">
        <v>7122</v>
      </c>
      <c r="T614" s="20" t="n">
        <v>0.24</v>
      </c>
      <c r="U614" s="20"/>
      <c r="V614" s="20"/>
      <c r="W614" s="20" t="s">
        <v>8635</v>
      </c>
      <c r="X614" s="35"/>
      <c r="Y614" s="192"/>
      <c r="Z614" s="192" t="n">
        <v>0</v>
      </c>
      <c r="AE614" s="94" t="e">
        <f aca="false" t="array" ref="AE614:AK614">_xlfn.torow(_xlfn.unique(_xlfn._xlws.filter(cat_table[Subsector],$E614=cat_table[Sector],"")))</f>
        <v>#NAME?</v>
      </c>
      <c r="AF614" s="94" t="e">
        <v>#NAME?</v>
      </c>
      <c r="AG614" s="94" t="e">
        <v>#NAME?</v>
      </c>
      <c r="AH614" s="94" t="e">
        <v>#NAME?</v>
      </c>
      <c r="AI614" s="94" t="e">
        <v>#NAME?</v>
      </c>
      <c r="AJ614" s="94" t="e">
        <v>#NAME?</v>
      </c>
      <c r="AK614" s="94" t="e">
        <v>#NAME?</v>
      </c>
      <c r="AO614" s="94" t="e">
        <f aca="false" t="array" ref="AO614:AT614">_xlfn.torow(_xlfn.unique(_xlfn._xlws.filter(cat_table[Sub-subsector],($E614=cat_table[Sector])*($F614=cat_table[Subsector]),"")))</f>
        <v>#NAME?</v>
      </c>
      <c r="AP614" s="94" t="e">
        <v>#NAME?</v>
      </c>
      <c r="AQ614" s="94" t="e">
        <v>#NAME?</v>
      </c>
      <c r="AR614" s="94" t="e">
        <v>#NAME?</v>
      </c>
      <c r="AS614" s="94" t="e">
        <v>#NAME?</v>
      </c>
      <c r="AT614" s="94" t="e">
        <v>#NAME?</v>
      </c>
    </row>
    <row r="615" customFormat="false" ht="15" hidden="false" customHeight="true" outlineLevel="0" collapsed="false">
      <c r="A615" s="20" t="s">
        <v>8679</v>
      </c>
      <c r="B615" s="20" t="str">
        <f aca="false">INDEX(Table2[], MATCH(L615, Location_ID!$D$2:$D$648, 0), 1)</f>
        <v>eb3a0e16-b6ed-4dea-945b-20f11f1f760a</v>
      </c>
      <c r="C615" s="16" t="s">
        <v>878</v>
      </c>
      <c r="D615" s="230" t="s">
        <v>354</v>
      </c>
      <c r="E615" s="20" t="s">
        <v>7134</v>
      </c>
      <c r="F615" s="20" t="s">
        <v>7135</v>
      </c>
      <c r="G615" s="20" t="s">
        <v>8632</v>
      </c>
      <c r="H615" s="20"/>
      <c r="I615" s="20" t="s">
        <v>8121</v>
      </c>
      <c r="J615" s="20" t="s">
        <v>8633</v>
      </c>
      <c r="K615" s="20" t="s">
        <v>7120</v>
      </c>
      <c r="L615" s="20" t="s">
        <v>2209</v>
      </c>
      <c r="M615" s="20" t="s">
        <v>7121</v>
      </c>
      <c r="N615" s="20" t="s">
        <v>8118</v>
      </c>
      <c r="O615" s="20" t="s">
        <v>8680</v>
      </c>
      <c r="P615" s="191" t="n">
        <v>41030</v>
      </c>
      <c r="Q615" s="191" t="n">
        <v>41274</v>
      </c>
      <c r="R615" s="20" t="n">
        <v>1</v>
      </c>
      <c r="S615" s="20" t="s">
        <v>7122</v>
      </c>
      <c r="T615" s="20" t="n">
        <v>0.74</v>
      </c>
      <c r="U615" s="20"/>
      <c r="V615" s="20"/>
      <c r="W615" s="20" t="s">
        <v>8635</v>
      </c>
      <c r="X615" s="35"/>
      <c r="Y615" s="192"/>
      <c r="Z615" s="192" t="n">
        <v>0</v>
      </c>
      <c r="AE615" s="94" t="e">
        <f aca="false" t="array" ref="AE615:AK615">_xlfn.torow(_xlfn.unique(_xlfn._xlws.filter(cat_table[Subsector],$E615=cat_table[Sector],"")))</f>
        <v>#NAME?</v>
      </c>
      <c r="AF615" s="94" t="e">
        <v>#NAME?</v>
      </c>
      <c r="AG615" s="94" t="e">
        <v>#NAME?</v>
      </c>
      <c r="AH615" s="94" t="e">
        <v>#NAME?</v>
      </c>
      <c r="AI615" s="94" t="e">
        <v>#NAME?</v>
      </c>
      <c r="AJ615" s="94" t="e">
        <v>#NAME?</v>
      </c>
      <c r="AK615" s="94" t="e">
        <v>#NAME?</v>
      </c>
      <c r="AO615" s="94" t="e">
        <f aca="false" t="array" ref="AO615:AT615">_xlfn.torow(_xlfn.unique(_xlfn._xlws.filter(cat_table[Sub-subsector],($E615=cat_table[Sector])*($F615=cat_table[Subsector]),"")))</f>
        <v>#NAME?</v>
      </c>
      <c r="AP615" s="94" t="e">
        <v>#NAME?</v>
      </c>
      <c r="AQ615" s="94" t="e">
        <v>#NAME?</v>
      </c>
      <c r="AR615" s="94" t="e">
        <v>#NAME?</v>
      </c>
      <c r="AS615" s="94" t="e">
        <v>#NAME?</v>
      </c>
      <c r="AT615" s="94" t="e">
        <v>#NAME?</v>
      </c>
    </row>
    <row r="616" customFormat="false" ht="15" hidden="false" customHeight="true" outlineLevel="0" collapsed="false">
      <c r="A616" s="20" t="s">
        <v>8681</v>
      </c>
      <c r="B616" s="20" t="str">
        <f aca="false">INDEX(Table2[], MATCH(L616, Location_ID!$D$2:$D$648, 0), 1)</f>
        <v>eb3a0e16-b6ed-4dea-945b-20f11f1f760a</v>
      </c>
      <c r="C616" s="16" t="s">
        <v>878</v>
      </c>
      <c r="D616" s="230" t="s">
        <v>354</v>
      </c>
      <c r="E616" s="20" t="s">
        <v>7134</v>
      </c>
      <c r="F616" s="20" t="s">
        <v>7135</v>
      </c>
      <c r="G616" s="20" t="s">
        <v>8632</v>
      </c>
      <c r="H616" s="20"/>
      <c r="I616" s="20" t="s">
        <v>8121</v>
      </c>
      <c r="J616" s="20" t="s">
        <v>8639</v>
      </c>
      <c r="K616" s="20" t="s">
        <v>7120</v>
      </c>
      <c r="L616" s="20" t="s">
        <v>2209</v>
      </c>
      <c r="M616" s="20" t="s">
        <v>7121</v>
      </c>
      <c r="N616" s="20" t="s">
        <v>8118</v>
      </c>
      <c r="O616" s="20" t="s">
        <v>8680</v>
      </c>
      <c r="P616" s="191" t="n">
        <v>41030</v>
      </c>
      <c r="Q616" s="191" t="n">
        <v>41274</v>
      </c>
      <c r="R616" s="20" t="n">
        <v>1</v>
      </c>
      <c r="S616" s="20" t="s">
        <v>7122</v>
      </c>
      <c r="T616" s="20" t="n">
        <v>0.421</v>
      </c>
      <c r="U616" s="20"/>
      <c r="V616" s="20"/>
      <c r="W616" s="20" t="s">
        <v>8635</v>
      </c>
      <c r="X616" s="35"/>
      <c r="Y616" s="192"/>
      <c r="Z616" s="192" t="n">
        <v>0</v>
      </c>
      <c r="AE616" s="94" t="e">
        <f aca="false" t="array" ref="AE616:AK616">_xlfn.torow(_xlfn.unique(_xlfn._xlws.filter(cat_table[Subsector],$E616=cat_table[Sector],"")))</f>
        <v>#NAME?</v>
      </c>
      <c r="AF616" s="94" t="e">
        <v>#NAME?</v>
      </c>
      <c r="AG616" s="94" t="e">
        <v>#NAME?</v>
      </c>
      <c r="AH616" s="94" t="e">
        <v>#NAME?</v>
      </c>
      <c r="AI616" s="94" t="e">
        <v>#NAME?</v>
      </c>
      <c r="AJ616" s="94" t="e">
        <v>#NAME?</v>
      </c>
      <c r="AK616" s="94" t="e">
        <v>#NAME?</v>
      </c>
      <c r="AO616" s="94" t="e">
        <f aca="false" t="array" ref="AO616:AT616">_xlfn.torow(_xlfn.unique(_xlfn._xlws.filter(cat_table[Sub-subsector],($E616=cat_table[Sector])*($F616=cat_table[Subsector]),"")))</f>
        <v>#NAME?</v>
      </c>
      <c r="AP616" s="94" t="e">
        <v>#NAME?</v>
      </c>
      <c r="AQ616" s="94" t="e">
        <v>#NAME?</v>
      </c>
      <c r="AR616" s="94" t="e">
        <v>#NAME?</v>
      </c>
      <c r="AS616" s="94" t="e">
        <v>#NAME?</v>
      </c>
      <c r="AT616" s="94" t="e">
        <v>#NAME?</v>
      </c>
    </row>
    <row r="617" customFormat="false" ht="15" hidden="false" customHeight="true" outlineLevel="0" collapsed="false">
      <c r="A617" s="20" t="s">
        <v>8682</v>
      </c>
      <c r="B617" s="20" t="str">
        <f aca="false">INDEX(Table2[], MATCH(L617, Location_ID!$D$2:$D$648, 0), 1)</f>
        <v>eb3a0e16-b6ed-4dea-945b-20f11f1f760a</v>
      </c>
      <c r="C617" s="16" t="s">
        <v>878</v>
      </c>
      <c r="D617" s="230" t="s">
        <v>354</v>
      </c>
      <c r="E617" s="20" t="s">
        <v>7134</v>
      </c>
      <c r="F617" s="20" t="s">
        <v>7135</v>
      </c>
      <c r="G617" s="20" t="s">
        <v>8632</v>
      </c>
      <c r="H617" s="20"/>
      <c r="I617" s="20" t="s">
        <v>8121</v>
      </c>
      <c r="J617" s="20" t="s">
        <v>8633</v>
      </c>
      <c r="K617" s="20" t="s">
        <v>7120</v>
      </c>
      <c r="L617" s="20" t="s">
        <v>2209</v>
      </c>
      <c r="M617" s="20" t="s">
        <v>7121</v>
      </c>
      <c r="N617" s="20" t="s">
        <v>8118</v>
      </c>
      <c r="O617" s="20" t="s">
        <v>8683</v>
      </c>
      <c r="P617" s="191" t="n">
        <v>41030</v>
      </c>
      <c r="Q617" s="191" t="n">
        <v>41274</v>
      </c>
      <c r="R617" s="20" t="n">
        <v>1</v>
      </c>
      <c r="S617" s="20" t="s">
        <v>7122</v>
      </c>
      <c r="T617" s="20" t="n">
        <v>0.27</v>
      </c>
      <c r="U617" s="20"/>
      <c r="V617" s="20"/>
      <c r="W617" s="20" t="s">
        <v>8635</v>
      </c>
      <c r="X617" s="35"/>
      <c r="Y617" s="192"/>
      <c r="Z617" s="192" t="n">
        <v>0</v>
      </c>
      <c r="AE617" s="94" t="e">
        <f aca="false" t="array" ref="AE617:AK617">_xlfn.torow(_xlfn.unique(_xlfn._xlws.filter(cat_table[Subsector],$E617=cat_table[Sector],"")))</f>
        <v>#NAME?</v>
      </c>
      <c r="AF617" s="94" t="e">
        <v>#NAME?</v>
      </c>
      <c r="AG617" s="94" t="e">
        <v>#NAME?</v>
      </c>
      <c r="AH617" s="94" t="e">
        <v>#NAME?</v>
      </c>
      <c r="AI617" s="94" t="e">
        <v>#NAME?</v>
      </c>
      <c r="AJ617" s="94" t="e">
        <v>#NAME?</v>
      </c>
      <c r="AK617" s="94" t="e">
        <v>#NAME?</v>
      </c>
      <c r="AO617" s="94" t="e">
        <f aca="false" t="array" ref="AO617:AT617">_xlfn.torow(_xlfn.unique(_xlfn._xlws.filter(cat_table[Sub-subsector],($E617=cat_table[Sector])*($F617=cat_table[Subsector]),"")))</f>
        <v>#NAME?</v>
      </c>
      <c r="AP617" s="94" t="e">
        <v>#NAME?</v>
      </c>
      <c r="AQ617" s="94" t="e">
        <v>#NAME?</v>
      </c>
      <c r="AR617" s="94" t="e">
        <v>#NAME?</v>
      </c>
      <c r="AS617" s="94" t="e">
        <v>#NAME?</v>
      </c>
      <c r="AT617" s="94" t="e">
        <v>#NAME?</v>
      </c>
    </row>
    <row r="618" customFormat="false" ht="15" hidden="false" customHeight="true" outlineLevel="0" collapsed="false">
      <c r="A618" s="20" t="s">
        <v>8684</v>
      </c>
      <c r="B618" s="20" t="str">
        <f aca="false">INDEX(Table2[], MATCH(L618, Location_ID!$D$2:$D$648, 0), 1)</f>
        <v>eb3a0e16-b6ed-4dea-945b-20f11f1f760a</v>
      </c>
      <c r="C618" s="16" t="s">
        <v>878</v>
      </c>
      <c r="D618" s="230" t="s">
        <v>354</v>
      </c>
      <c r="E618" s="20" t="s">
        <v>7134</v>
      </c>
      <c r="F618" s="20" t="s">
        <v>7135</v>
      </c>
      <c r="G618" s="20" t="s">
        <v>8632</v>
      </c>
      <c r="H618" s="20"/>
      <c r="I618" s="20" t="s">
        <v>8121</v>
      </c>
      <c r="J618" s="20" t="s">
        <v>8639</v>
      </c>
      <c r="K618" s="20" t="s">
        <v>7120</v>
      </c>
      <c r="L618" s="20" t="s">
        <v>2209</v>
      </c>
      <c r="M618" s="20" t="s">
        <v>7121</v>
      </c>
      <c r="N618" s="20" t="s">
        <v>8118</v>
      </c>
      <c r="O618" s="20" t="s">
        <v>8683</v>
      </c>
      <c r="P618" s="191" t="n">
        <v>41030</v>
      </c>
      <c r="Q618" s="191" t="n">
        <v>41274</v>
      </c>
      <c r="R618" s="20" t="n">
        <v>1</v>
      </c>
      <c r="S618" s="20" t="s">
        <v>7122</v>
      </c>
      <c r="T618" s="20" t="n">
        <v>0.368</v>
      </c>
      <c r="U618" s="20"/>
      <c r="V618" s="20"/>
      <c r="W618" s="20" t="s">
        <v>8635</v>
      </c>
      <c r="X618" s="35"/>
      <c r="Y618" s="192"/>
      <c r="Z618" s="192" t="n">
        <v>0</v>
      </c>
      <c r="AE618" s="94" t="e">
        <f aca="false" t="array" ref="AE618:AK618">_xlfn.torow(_xlfn.unique(_xlfn._xlws.filter(cat_table[Subsector],$E618=cat_table[Sector],"")))</f>
        <v>#NAME?</v>
      </c>
      <c r="AF618" s="94" t="e">
        <v>#NAME?</v>
      </c>
      <c r="AG618" s="94" t="e">
        <v>#NAME?</v>
      </c>
      <c r="AH618" s="94" t="e">
        <v>#NAME?</v>
      </c>
      <c r="AI618" s="94" t="e">
        <v>#NAME?</v>
      </c>
      <c r="AJ618" s="94" t="e">
        <v>#NAME?</v>
      </c>
      <c r="AK618" s="94" t="e">
        <v>#NAME?</v>
      </c>
      <c r="AO618" s="94" t="e">
        <f aca="false" t="array" ref="AO618:AT618">_xlfn.torow(_xlfn.unique(_xlfn._xlws.filter(cat_table[Sub-subsector],($E618=cat_table[Sector])*($F618=cat_table[Subsector]),"")))</f>
        <v>#NAME?</v>
      </c>
      <c r="AP618" s="94" t="e">
        <v>#NAME?</v>
      </c>
      <c r="AQ618" s="94" t="e">
        <v>#NAME?</v>
      </c>
      <c r="AR618" s="94" t="e">
        <v>#NAME?</v>
      </c>
      <c r="AS618" s="94" t="e">
        <v>#NAME?</v>
      </c>
      <c r="AT618" s="94" t="e">
        <v>#NAME?</v>
      </c>
    </row>
    <row r="619" customFormat="false" ht="15" hidden="false" customHeight="true" outlineLevel="0" collapsed="false">
      <c r="A619" s="20" t="s">
        <v>8685</v>
      </c>
      <c r="B619" s="20" t="str">
        <f aca="false">INDEX(Table2[], MATCH(L619, Location_ID!$D$2:$D$648, 0), 1)</f>
        <v>eb3a0e16-b6ed-4dea-945b-20f11f1f760a</v>
      </c>
      <c r="C619" s="16" t="s">
        <v>878</v>
      </c>
      <c r="D619" s="230" t="s">
        <v>354</v>
      </c>
      <c r="E619" s="20" t="s">
        <v>7134</v>
      </c>
      <c r="F619" s="20" t="s">
        <v>7135</v>
      </c>
      <c r="G619" s="20" t="s">
        <v>8632</v>
      </c>
      <c r="H619" s="20"/>
      <c r="I619" s="20" t="s">
        <v>8121</v>
      </c>
      <c r="J619" s="20" t="s">
        <v>8633</v>
      </c>
      <c r="K619" s="20" t="s">
        <v>7120</v>
      </c>
      <c r="L619" s="20" t="s">
        <v>2209</v>
      </c>
      <c r="M619" s="20" t="s">
        <v>7121</v>
      </c>
      <c r="N619" s="20" t="s">
        <v>8118</v>
      </c>
      <c r="O619" s="20" t="s">
        <v>8686</v>
      </c>
      <c r="P619" s="191" t="n">
        <v>41030</v>
      </c>
      <c r="Q619" s="191" t="n">
        <v>41274</v>
      </c>
      <c r="R619" s="20" t="n">
        <v>1</v>
      </c>
      <c r="S619" s="20" t="s">
        <v>7122</v>
      </c>
      <c r="T619" s="20" t="n">
        <v>0.29</v>
      </c>
      <c r="U619" s="20"/>
      <c r="V619" s="20"/>
      <c r="W619" s="20" t="s">
        <v>8635</v>
      </c>
      <c r="X619" s="35"/>
      <c r="Y619" s="192"/>
      <c r="Z619" s="192" t="n">
        <v>0</v>
      </c>
      <c r="AE619" s="94" t="e">
        <f aca="false" t="array" ref="AE619:AK619">_xlfn.torow(_xlfn.unique(_xlfn._xlws.filter(cat_table[Subsector],$E619=cat_table[Sector],"")))</f>
        <v>#NAME?</v>
      </c>
      <c r="AF619" s="94" t="e">
        <v>#NAME?</v>
      </c>
      <c r="AG619" s="94" t="e">
        <v>#NAME?</v>
      </c>
      <c r="AH619" s="94" t="e">
        <v>#NAME?</v>
      </c>
      <c r="AI619" s="94" t="e">
        <v>#NAME?</v>
      </c>
      <c r="AJ619" s="94" t="e">
        <v>#NAME?</v>
      </c>
      <c r="AK619" s="94" t="e">
        <v>#NAME?</v>
      </c>
      <c r="AO619" s="94" t="e">
        <f aca="false" t="array" ref="AO619:AT619">_xlfn.torow(_xlfn.unique(_xlfn._xlws.filter(cat_table[Sub-subsector],($E619=cat_table[Sector])*($F619=cat_table[Subsector]),"")))</f>
        <v>#NAME?</v>
      </c>
      <c r="AP619" s="94" t="e">
        <v>#NAME?</v>
      </c>
      <c r="AQ619" s="94" t="e">
        <v>#NAME?</v>
      </c>
      <c r="AR619" s="94" t="e">
        <v>#NAME?</v>
      </c>
      <c r="AS619" s="94" t="e">
        <v>#NAME?</v>
      </c>
      <c r="AT619" s="94" t="e">
        <v>#NAME?</v>
      </c>
    </row>
    <row r="620" customFormat="false" ht="15" hidden="false" customHeight="true" outlineLevel="0" collapsed="false">
      <c r="A620" s="20" t="s">
        <v>8687</v>
      </c>
      <c r="B620" s="20" t="str">
        <f aca="false">INDEX(Table2[], MATCH(L620, Location_ID!$D$2:$D$648, 0), 1)</f>
        <v>eb3a0e16-b6ed-4dea-945b-20f11f1f760a</v>
      </c>
      <c r="C620" s="16" t="s">
        <v>878</v>
      </c>
      <c r="D620" s="230" t="s">
        <v>354</v>
      </c>
      <c r="E620" s="20" t="s">
        <v>7134</v>
      </c>
      <c r="F620" s="20" t="s">
        <v>7135</v>
      </c>
      <c r="G620" s="20" t="s">
        <v>8632</v>
      </c>
      <c r="H620" s="20"/>
      <c r="I620" s="20" t="s">
        <v>8121</v>
      </c>
      <c r="J620" s="20" t="s">
        <v>8639</v>
      </c>
      <c r="K620" s="20" t="s">
        <v>7120</v>
      </c>
      <c r="L620" s="20" t="s">
        <v>2209</v>
      </c>
      <c r="M620" s="20" t="s">
        <v>7121</v>
      </c>
      <c r="N620" s="20" t="s">
        <v>8118</v>
      </c>
      <c r="O620" s="20" t="s">
        <v>8686</v>
      </c>
      <c r="P620" s="191" t="n">
        <v>41030</v>
      </c>
      <c r="Q620" s="191" t="n">
        <v>41274</v>
      </c>
      <c r="R620" s="20" t="n">
        <v>1</v>
      </c>
      <c r="S620" s="20" t="s">
        <v>7122</v>
      </c>
      <c r="T620" s="20" t="n">
        <v>1.08</v>
      </c>
      <c r="U620" s="20"/>
      <c r="V620" s="20"/>
      <c r="W620" s="20" t="s">
        <v>8635</v>
      </c>
      <c r="X620" s="35"/>
      <c r="Y620" s="192"/>
      <c r="Z620" s="192" t="n">
        <v>0</v>
      </c>
      <c r="AE620" s="94" t="e">
        <f aca="false" t="array" ref="AE620:AK620">_xlfn.torow(_xlfn.unique(_xlfn._xlws.filter(cat_table[Subsector],$E620=cat_table[Sector],"")))</f>
        <v>#NAME?</v>
      </c>
      <c r="AF620" s="94" t="e">
        <v>#NAME?</v>
      </c>
      <c r="AG620" s="94" t="e">
        <v>#NAME?</v>
      </c>
      <c r="AH620" s="94" t="e">
        <v>#NAME?</v>
      </c>
      <c r="AI620" s="94" t="e">
        <v>#NAME?</v>
      </c>
      <c r="AJ620" s="94" t="e">
        <v>#NAME?</v>
      </c>
      <c r="AK620" s="94" t="e">
        <v>#NAME?</v>
      </c>
      <c r="AO620" s="94" t="e">
        <f aca="false" t="array" ref="AO620:AT620">_xlfn.torow(_xlfn.unique(_xlfn._xlws.filter(cat_table[Sub-subsector],($E620=cat_table[Sector])*($F620=cat_table[Subsector]),"")))</f>
        <v>#NAME?</v>
      </c>
      <c r="AP620" s="94" t="e">
        <v>#NAME?</v>
      </c>
      <c r="AQ620" s="94" t="e">
        <v>#NAME?</v>
      </c>
      <c r="AR620" s="94" t="e">
        <v>#NAME?</v>
      </c>
      <c r="AS620" s="94" t="e">
        <v>#NAME?</v>
      </c>
      <c r="AT620" s="94" t="e">
        <v>#NAME?</v>
      </c>
    </row>
    <row r="621" customFormat="false" ht="15" hidden="false" customHeight="true" outlineLevel="0" collapsed="false">
      <c r="A621" s="20" t="s">
        <v>8688</v>
      </c>
      <c r="B621" s="20" t="str">
        <f aca="false">INDEX(Table2[], MATCH(L621, Location_ID!$D$2:$D$648, 0), 1)</f>
        <v>eb3a0e16-b6ed-4dea-945b-20f11f1f760a</v>
      </c>
      <c r="C621" s="16" t="s">
        <v>878</v>
      </c>
      <c r="D621" s="230" t="s">
        <v>354</v>
      </c>
      <c r="E621" s="20" t="s">
        <v>7134</v>
      </c>
      <c r="F621" s="20" t="s">
        <v>7135</v>
      </c>
      <c r="G621" s="20" t="s">
        <v>8632</v>
      </c>
      <c r="H621" s="20"/>
      <c r="I621" s="20" t="s">
        <v>8121</v>
      </c>
      <c r="J621" s="20" t="s">
        <v>8633</v>
      </c>
      <c r="K621" s="20" t="s">
        <v>7120</v>
      </c>
      <c r="L621" s="20" t="s">
        <v>2209</v>
      </c>
      <c r="M621" s="20" t="s">
        <v>7121</v>
      </c>
      <c r="N621" s="20" t="s">
        <v>8118</v>
      </c>
      <c r="O621" s="20" t="s">
        <v>8689</v>
      </c>
      <c r="P621" s="191" t="n">
        <v>41030</v>
      </c>
      <c r="Q621" s="191" t="n">
        <v>41274</v>
      </c>
      <c r="R621" s="20" t="n">
        <v>1</v>
      </c>
      <c r="S621" s="20" t="s">
        <v>7122</v>
      </c>
      <c r="T621" s="20" t="n">
        <v>0.38</v>
      </c>
      <c r="U621" s="20"/>
      <c r="V621" s="20"/>
      <c r="W621" s="20" t="s">
        <v>8635</v>
      </c>
      <c r="X621" s="35"/>
      <c r="Y621" s="192"/>
      <c r="Z621" s="192" t="n">
        <v>0</v>
      </c>
      <c r="AE621" s="94" t="e">
        <f aca="false" t="array" ref="AE621:AK621">_xlfn.torow(_xlfn.unique(_xlfn._xlws.filter(cat_table[Subsector],$E621=cat_table[Sector],"")))</f>
        <v>#NAME?</v>
      </c>
      <c r="AF621" s="94" t="e">
        <v>#NAME?</v>
      </c>
      <c r="AG621" s="94" t="e">
        <v>#NAME?</v>
      </c>
      <c r="AH621" s="94" t="e">
        <v>#NAME?</v>
      </c>
      <c r="AI621" s="94" t="e">
        <v>#NAME?</v>
      </c>
      <c r="AJ621" s="94" t="e">
        <v>#NAME?</v>
      </c>
      <c r="AK621" s="94" t="e">
        <v>#NAME?</v>
      </c>
      <c r="AO621" s="94" t="e">
        <f aca="false" t="array" ref="AO621:AT621">_xlfn.torow(_xlfn.unique(_xlfn._xlws.filter(cat_table[Sub-subsector],($E621=cat_table[Sector])*($F621=cat_table[Subsector]),"")))</f>
        <v>#NAME?</v>
      </c>
      <c r="AP621" s="94" t="e">
        <v>#NAME?</v>
      </c>
      <c r="AQ621" s="94" t="e">
        <v>#NAME?</v>
      </c>
      <c r="AR621" s="94" t="e">
        <v>#NAME?</v>
      </c>
      <c r="AS621" s="94" t="e">
        <v>#NAME?</v>
      </c>
      <c r="AT621" s="94" t="e">
        <v>#NAME?</v>
      </c>
    </row>
    <row r="622" customFormat="false" ht="15" hidden="false" customHeight="true" outlineLevel="0" collapsed="false">
      <c r="A622" s="20" t="s">
        <v>8690</v>
      </c>
      <c r="B622" s="20" t="str">
        <f aca="false">INDEX(Table2[], MATCH(L622, Location_ID!$D$2:$D$648, 0), 1)</f>
        <v>eb3a0e16-b6ed-4dea-945b-20f11f1f760a</v>
      </c>
      <c r="C622" s="16" t="s">
        <v>878</v>
      </c>
      <c r="D622" s="230" t="s">
        <v>354</v>
      </c>
      <c r="E622" s="20" t="s">
        <v>7134</v>
      </c>
      <c r="F622" s="20" t="s">
        <v>7135</v>
      </c>
      <c r="G622" s="20" t="s">
        <v>8632</v>
      </c>
      <c r="H622" s="20"/>
      <c r="I622" s="20" t="s">
        <v>8121</v>
      </c>
      <c r="J622" s="20" t="s">
        <v>8639</v>
      </c>
      <c r="K622" s="20" t="s">
        <v>7120</v>
      </c>
      <c r="L622" s="20" t="s">
        <v>2209</v>
      </c>
      <c r="M622" s="20" t="s">
        <v>7121</v>
      </c>
      <c r="N622" s="20" t="s">
        <v>8118</v>
      </c>
      <c r="O622" s="20" t="s">
        <v>8689</v>
      </c>
      <c r="P622" s="191" t="n">
        <v>41030</v>
      </c>
      <c r="Q622" s="191" t="n">
        <v>41274</v>
      </c>
      <c r="R622" s="20" t="n">
        <v>1</v>
      </c>
      <c r="S622" s="20" t="s">
        <v>7122</v>
      </c>
      <c r="T622" s="20" t="n">
        <v>0.864</v>
      </c>
      <c r="U622" s="20"/>
      <c r="V622" s="20"/>
      <c r="W622" s="20" t="s">
        <v>8635</v>
      </c>
      <c r="X622" s="35"/>
      <c r="Y622" s="192"/>
      <c r="Z622" s="192" t="n">
        <v>0</v>
      </c>
      <c r="AE622" s="94" t="e">
        <f aca="false" t="array" ref="AE622:AK622">_xlfn.torow(_xlfn.unique(_xlfn._xlws.filter(cat_table[Subsector],$E622=cat_table[Sector],"")))</f>
        <v>#NAME?</v>
      </c>
      <c r="AF622" s="94" t="e">
        <v>#NAME?</v>
      </c>
      <c r="AG622" s="94" t="e">
        <v>#NAME?</v>
      </c>
      <c r="AH622" s="94" t="e">
        <v>#NAME?</v>
      </c>
      <c r="AI622" s="94" t="e">
        <v>#NAME?</v>
      </c>
      <c r="AJ622" s="94" t="e">
        <v>#NAME?</v>
      </c>
      <c r="AK622" s="94" t="e">
        <v>#NAME?</v>
      </c>
      <c r="AO622" s="94" t="e">
        <f aca="false" t="array" ref="AO622:AT622">_xlfn.torow(_xlfn.unique(_xlfn._xlws.filter(cat_table[Sub-subsector],($E622=cat_table[Sector])*($F622=cat_table[Subsector]),"")))</f>
        <v>#NAME?</v>
      </c>
      <c r="AP622" s="94" t="e">
        <v>#NAME?</v>
      </c>
      <c r="AQ622" s="94" t="e">
        <v>#NAME?</v>
      </c>
      <c r="AR622" s="94" t="e">
        <v>#NAME?</v>
      </c>
      <c r="AS622" s="94" t="e">
        <v>#NAME?</v>
      </c>
      <c r="AT622" s="94" t="e">
        <v>#NAME?</v>
      </c>
    </row>
    <row r="623" customFormat="false" ht="15" hidden="false" customHeight="true" outlineLevel="0" collapsed="false">
      <c r="A623" s="20" t="s">
        <v>8691</v>
      </c>
      <c r="B623" s="20" t="str">
        <f aca="false">INDEX(Table2[], MATCH(L623, Location_ID!$D$2:$D$648, 0), 1)</f>
        <v>eb3a0e16-b6ed-4dea-945b-20f11f1f760a</v>
      </c>
      <c r="C623" s="16" t="s">
        <v>878</v>
      </c>
      <c r="D623" s="230" t="s">
        <v>354</v>
      </c>
      <c r="E623" s="20" t="s">
        <v>7134</v>
      </c>
      <c r="F623" s="20" t="s">
        <v>7135</v>
      </c>
      <c r="G623" s="20" t="s">
        <v>8632</v>
      </c>
      <c r="H623" s="20"/>
      <c r="I623" s="20" t="s">
        <v>8121</v>
      </c>
      <c r="J623" s="20" t="s">
        <v>8633</v>
      </c>
      <c r="K623" s="20" t="s">
        <v>7120</v>
      </c>
      <c r="L623" s="20" t="s">
        <v>2209</v>
      </c>
      <c r="M623" s="20" t="s">
        <v>7121</v>
      </c>
      <c r="N623" s="20" t="s">
        <v>8118</v>
      </c>
      <c r="O623" s="20" t="s">
        <v>8692</v>
      </c>
      <c r="P623" s="191" t="n">
        <v>41030</v>
      </c>
      <c r="Q623" s="191" t="n">
        <v>41274</v>
      </c>
      <c r="R623" s="20" t="n">
        <v>1</v>
      </c>
      <c r="S623" s="20" t="s">
        <v>7122</v>
      </c>
      <c r="T623" s="20" t="n">
        <v>2.86</v>
      </c>
      <c r="U623" s="20"/>
      <c r="V623" s="20"/>
      <c r="W623" s="20" t="s">
        <v>8635</v>
      </c>
      <c r="X623" s="35"/>
      <c r="Y623" s="192"/>
      <c r="Z623" s="192" t="n">
        <v>0</v>
      </c>
      <c r="AE623" s="94" t="e">
        <f aca="false" t="array" ref="AE623:AK623">_xlfn.torow(_xlfn.unique(_xlfn._xlws.filter(cat_table[Subsector],$E623=cat_table[Sector],"")))</f>
        <v>#NAME?</v>
      </c>
      <c r="AF623" s="94" t="e">
        <v>#NAME?</v>
      </c>
      <c r="AG623" s="94" t="e">
        <v>#NAME?</v>
      </c>
      <c r="AH623" s="94" t="e">
        <v>#NAME?</v>
      </c>
      <c r="AI623" s="94" t="e">
        <v>#NAME?</v>
      </c>
      <c r="AJ623" s="94" t="e">
        <v>#NAME?</v>
      </c>
      <c r="AK623" s="94" t="e">
        <v>#NAME?</v>
      </c>
      <c r="AO623" s="94" t="e">
        <f aca="false" t="array" ref="AO623:AT623">_xlfn.torow(_xlfn.unique(_xlfn._xlws.filter(cat_table[Sub-subsector],($E623=cat_table[Sector])*($F623=cat_table[Subsector]),"")))</f>
        <v>#NAME?</v>
      </c>
      <c r="AP623" s="94" t="e">
        <v>#NAME?</v>
      </c>
      <c r="AQ623" s="94" t="e">
        <v>#NAME?</v>
      </c>
      <c r="AR623" s="94" t="e">
        <v>#NAME?</v>
      </c>
      <c r="AS623" s="94" t="e">
        <v>#NAME?</v>
      </c>
      <c r="AT623" s="94" t="e">
        <v>#NAME?</v>
      </c>
    </row>
    <row r="624" customFormat="false" ht="15" hidden="false" customHeight="true" outlineLevel="0" collapsed="false">
      <c r="A624" s="165" t="s">
        <v>8693</v>
      </c>
      <c r="B624" s="20" t="str">
        <f aca="false">INDEX(Table2[], MATCH(L624, Location_ID!$D$2:$D$648, 0), 1)</f>
        <v>eb3a0e16-b6ed-4dea-945b-20f11f1f760a</v>
      </c>
      <c r="C624" s="231" t="s">
        <v>878</v>
      </c>
      <c r="D624" s="232" t="s">
        <v>354</v>
      </c>
      <c r="E624" s="165" t="s">
        <v>7134</v>
      </c>
      <c r="F624" s="165" t="s">
        <v>7135</v>
      </c>
      <c r="G624" s="165" t="s">
        <v>8632</v>
      </c>
      <c r="H624" s="192"/>
      <c r="I624" s="165" t="s">
        <v>8121</v>
      </c>
      <c r="J624" s="165" t="s">
        <v>8639</v>
      </c>
      <c r="K624" s="165" t="s">
        <v>7120</v>
      </c>
      <c r="L624" s="165" t="s">
        <v>2209</v>
      </c>
      <c r="M624" s="165" t="s">
        <v>7121</v>
      </c>
      <c r="N624" s="165" t="s">
        <v>8118</v>
      </c>
      <c r="O624" s="165" t="s">
        <v>8692</v>
      </c>
      <c r="P624" s="191" t="n">
        <v>41030</v>
      </c>
      <c r="Q624" s="191" t="n">
        <v>41274</v>
      </c>
      <c r="R624" s="165" t="n">
        <v>1</v>
      </c>
      <c r="S624" s="165" t="s">
        <v>7122</v>
      </c>
      <c r="T624" s="165" t="n">
        <v>0.08</v>
      </c>
      <c r="U624" s="165"/>
      <c r="V624" s="165"/>
      <c r="W624" s="165" t="s">
        <v>8635</v>
      </c>
      <c r="X624" s="165"/>
      <c r="Y624" s="192"/>
      <c r="Z624" s="192" t="n">
        <v>0</v>
      </c>
      <c r="AE624" s="94" t="e">
        <f aca="false" t="array" ref="AE624:AK624">_xlfn.torow(_xlfn.unique(_xlfn._xlws.filter(cat_table[Subsector],$E624=cat_table[Sector],"")))</f>
        <v>#NAME?</v>
      </c>
      <c r="AF624" s="94" t="e">
        <v>#NAME?</v>
      </c>
      <c r="AG624" s="94" t="e">
        <v>#NAME?</v>
      </c>
      <c r="AH624" s="94" t="e">
        <v>#NAME?</v>
      </c>
      <c r="AI624" s="94" t="e">
        <v>#NAME?</v>
      </c>
      <c r="AJ624" s="94" t="e">
        <v>#NAME?</v>
      </c>
      <c r="AK624" s="94" t="e">
        <v>#NAME?</v>
      </c>
      <c r="AO624" s="94" t="e">
        <f aca="false" t="array" ref="AO624:AT624">_xlfn.torow(_xlfn.unique(_xlfn._xlws.filter(cat_table[Sub-subsector],($E624=cat_table[Sector])*($F624=cat_table[Subsector]),"")))</f>
        <v>#NAME?</v>
      </c>
      <c r="AP624" s="94" t="e">
        <v>#NAME?</v>
      </c>
      <c r="AQ624" s="94" t="e">
        <v>#NAME?</v>
      </c>
      <c r="AR624" s="94" t="e">
        <v>#NAME?</v>
      </c>
      <c r="AS624" s="94" t="e">
        <v>#NAME?</v>
      </c>
      <c r="AT624" s="94" t="e">
        <v>#NAME?</v>
      </c>
    </row>
    <row r="625" customFormat="false" ht="15" hidden="false" customHeight="true" outlineLevel="0" collapsed="false">
      <c r="A625" s="20" t="s">
        <v>8694</v>
      </c>
      <c r="B625" s="20" t="str">
        <f aca="false">INDEX(Table2[], MATCH(L625, Location_ID!$D$2:$D$648, 0), 1)</f>
        <v>ec24937f-8d65-4f6f-9aed-22e2f87e8138</v>
      </c>
      <c r="C625" s="16" t="s">
        <v>883</v>
      </c>
      <c r="D625" s="16" t="s">
        <v>354</v>
      </c>
      <c r="E625" s="20" t="s">
        <v>7134</v>
      </c>
      <c r="F625" s="20" t="s">
        <v>7135</v>
      </c>
      <c r="G625" s="20"/>
      <c r="H625" s="20"/>
      <c r="I625" s="20" t="s">
        <v>8695</v>
      </c>
      <c r="J625" s="20" t="s">
        <v>8696</v>
      </c>
      <c r="K625" s="20" t="s">
        <v>7120</v>
      </c>
      <c r="L625" s="20" t="s">
        <v>2211</v>
      </c>
      <c r="M625" s="20" t="s">
        <v>7110</v>
      </c>
      <c r="N625" s="20" t="s">
        <v>8697</v>
      </c>
      <c r="O625" s="20" t="s">
        <v>8698</v>
      </c>
      <c r="P625" s="201" t="n">
        <v>42283</v>
      </c>
      <c r="Q625" s="201" t="n">
        <v>42319</v>
      </c>
      <c r="R625" s="20" t="n">
        <v>58</v>
      </c>
      <c r="S625" s="20" t="s">
        <v>7112</v>
      </c>
      <c r="T625" s="20" t="n">
        <v>5.5</v>
      </c>
      <c r="U625" s="20" t="n">
        <v>4.8</v>
      </c>
      <c r="V625" s="20" t="n">
        <v>6.2</v>
      </c>
      <c r="W625" s="20" t="s">
        <v>7414</v>
      </c>
      <c r="X625" s="35"/>
      <c r="Y625" s="35"/>
      <c r="Z625" s="35" t="n">
        <v>1</v>
      </c>
      <c r="AE625" s="94" t="e">
        <f aca="false" t="array" ref="AE625:AK625">_xlfn.torow(_xlfn.unique(_xlfn._xlws.filter(cat_table[Subsector],$E625=cat_table[Sector],"")))</f>
        <v>#NAME?</v>
      </c>
      <c r="AF625" s="94" t="e">
        <v>#NAME?</v>
      </c>
      <c r="AG625" s="94" t="e">
        <v>#NAME?</v>
      </c>
      <c r="AH625" s="94" t="e">
        <v>#NAME?</v>
      </c>
      <c r="AI625" s="94" t="e">
        <v>#NAME?</v>
      </c>
      <c r="AJ625" s="94" t="e">
        <v>#NAME?</v>
      </c>
      <c r="AK625" s="94" t="e">
        <v>#NAME?</v>
      </c>
      <c r="AO625" s="94" t="e">
        <f aca="false" t="array" ref="AO625:AT625">_xlfn.torow(_xlfn.unique(_xlfn._xlws.filter(cat_table[Sub-subsector],($E625=cat_table[Sector])*($F625=cat_table[Subsector]),"")))</f>
        <v>#NAME?</v>
      </c>
      <c r="AP625" s="94" t="e">
        <v>#NAME?</v>
      </c>
      <c r="AQ625" s="94" t="e">
        <v>#NAME?</v>
      </c>
      <c r="AR625" s="94" t="e">
        <v>#NAME?</v>
      </c>
      <c r="AS625" s="94" t="e">
        <v>#NAME?</v>
      </c>
      <c r="AT625" s="94" t="e">
        <v>#NAME?</v>
      </c>
    </row>
    <row r="626" customFormat="false" ht="15" hidden="false" customHeight="true" outlineLevel="0" collapsed="false">
      <c r="A626" s="20" t="s">
        <v>8699</v>
      </c>
      <c r="B626" s="20" t="str">
        <f aca="false">INDEX(Table2[], MATCH(L626, Location_ID!$D$2:$D$648, 0), 1)</f>
        <v>ec24937f-8d65-4f6f-9aed-22e2f87e8138</v>
      </c>
      <c r="C626" s="16" t="s">
        <v>883</v>
      </c>
      <c r="D626" s="16" t="s">
        <v>354</v>
      </c>
      <c r="E626" s="20" t="s">
        <v>7134</v>
      </c>
      <c r="F626" s="20" t="s">
        <v>7135</v>
      </c>
      <c r="G626" s="20"/>
      <c r="H626" s="20"/>
      <c r="I626" s="20" t="s">
        <v>8695</v>
      </c>
      <c r="J626" s="20" t="s">
        <v>8700</v>
      </c>
      <c r="K626" s="20" t="s">
        <v>7120</v>
      </c>
      <c r="L626" s="20" t="s">
        <v>2211</v>
      </c>
      <c r="M626" s="20" t="s">
        <v>7110</v>
      </c>
      <c r="N626" s="20" t="s">
        <v>8701</v>
      </c>
      <c r="O626" s="20" t="s">
        <v>8702</v>
      </c>
      <c r="P626" s="201" t="n">
        <v>42283</v>
      </c>
      <c r="Q626" s="201" t="n">
        <v>42319</v>
      </c>
      <c r="R626" s="20" t="n">
        <v>20</v>
      </c>
      <c r="S626" s="20" t="s">
        <v>7122</v>
      </c>
      <c r="T626" s="20" t="n">
        <v>3.4</v>
      </c>
      <c r="U626" s="20"/>
      <c r="V626" s="20"/>
      <c r="W626" s="20" t="s">
        <v>7414</v>
      </c>
      <c r="X626" s="35"/>
      <c r="Y626" s="35"/>
      <c r="Z626" s="35" t="n">
        <v>1</v>
      </c>
      <c r="AE626" s="94" t="e">
        <f aca="false" t="array" ref="AE626:AK626">_xlfn.torow(_xlfn.unique(_xlfn._xlws.filter(cat_table[Subsector],$E626=cat_table[Sector],"")))</f>
        <v>#NAME?</v>
      </c>
      <c r="AF626" s="94" t="e">
        <v>#NAME?</v>
      </c>
      <c r="AG626" s="94" t="e">
        <v>#NAME?</v>
      </c>
      <c r="AH626" s="94" t="e">
        <v>#NAME?</v>
      </c>
      <c r="AI626" s="94" t="e">
        <v>#NAME?</v>
      </c>
      <c r="AJ626" s="94" t="e">
        <v>#NAME?</v>
      </c>
      <c r="AK626" s="94" t="e">
        <v>#NAME?</v>
      </c>
      <c r="AO626" s="94" t="e">
        <f aca="false" t="array" ref="AO626:AT626">_xlfn.torow(_xlfn.unique(_xlfn._xlws.filter(cat_table[Sub-subsector],($E626=cat_table[Sector])*($F626=cat_table[Subsector]),"")))</f>
        <v>#NAME?</v>
      </c>
      <c r="AP626" s="94" t="e">
        <v>#NAME?</v>
      </c>
      <c r="AQ626" s="94" t="e">
        <v>#NAME?</v>
      </c>
      <c r="AR626" s="94" t="e">
        <v>#NAME?</v>
      </c>
      <c r="AS626" s="94" t="e">
        <v>#NAME?</v>
      </c>
      <c r="AT626" s="94" t="e">
        <v>#NAME?</v>
      </c>
    </row>
    <row r="627" customFormat="false" ht="15" hidden="false" customHeight="true" outlineLevel="0" collapsed="false">
      <c r="A627" s="20" t="s">
        <v>8703</v>
      </c>
      <c r="B627" s="20" t="str">
        <f aca="false">INDEX(Table2[], MATCH(L627, Location_ID!$D$2:$D$648, 0), 1)</f>
        <v>ec24937f-8d65-4f6f-9aed-22e2f87e8138</v>
      </c>
      <c r="C627" s="16" t="s">
        <v>883</v>
      </c>
      <c r="D627" s="16" t="s">
        <v>354</v>
      </c>
      <c r="E627" s="20" t="s">
        <v>7134</v>
      </c>
      <c r="F627" s="20" t="s">
        <v>7135</v>
      </c>
      <c r="G627" s="20"/>
      <c r="H627" s="20"/>
      <c r="I627" s="20" t="s">
        <v>8695</v>
      </c>
      <c r="J627" s="20" t="s">
        <v>8696</v>
      </c>
      <c r="K627" s="20" t="s">
        <v>7120</v>
      </c>
      <c r="L627" s="20" t="s">
        <v>2211</v>
      </c>
      <c r="M627" s="20" t="s">
        <v>7110</v>
      </c>
      <c r="N627" s="20" t="s">
        <v>8697</v>
      </c>
      <c r="O627" s="20" t="s">
        <v>8704</v>
      </c>
      <c r="P627" s="201" t="n">
        <v>42283</v>
      </c>
      <c r="Q627" s="201" t="n">
        <v>42319</v>
      </c>
      <c r="R627" s="20" t="n">
        <v>21</v>
      </c>
      <c r="S627" s="20" t="s">
        <v>7112</v>
      </c>
      <c r="T627" s="20" t="n">
        <v>13.5</v>
      </c>
      <c r="U627" s="20" t="n">
        <v>13</v>
      </c>
      <c r="V627" s="20" t="n">
        <v>14</v>
      </c>
      <c r="W627" s="20" t="s">
        <v>7414</v>
      </c>
      <c r="X627" s="35"/>
      <c r="Y627" s="35"/>
      <c r="Z627" s="35" t="n">
        <v>1</v>
      </c>
      <c r="AE627" s="94" t="e">
        <f aca="false" t="array" ref="AE627:AK627">_xlfn.torow(_xlfn.unique(_xlfn._xlws.filter(cat_table[Subsector],$E627=cat_table[Sector],"")))</f>
        <v>#NAME?</v>
      </c>
      <c r="AF627" s="94" t="e">
        <v>#NAME?</v>
      </c>
      <c r="AG627" s="94" t="e">
        <v>#NAME?</v>
      </c>
      <c r="AH627" s="94" t="e">
        <v>#NAME?</v>
      </c>
      <c r="AI627" s="94" t="e">
        <v>#NAME?</v>
      </c>
      <c r="AJ627" s="94" t="e">
        <v>#NAME?</v>
      </c>
      <c r="AK627" s="94" t="e">
        <v>#NAME?</v>
      </c>
      <c r="AO627" s="94" t="e">
        <f aca="false" t="array" ref="AO627:AT627">_xlfn.torow(_xlfn.unique(_xlfn._xlws.filter(cat_table[Sub-subsector],($E627=cat_table[Sector])*($F627=cat_table[Subsector]),"")))</f>
        <v>#NAME?</v>
      </c>
      <c r="AP627" s="94" t="e">
        <v>#NAME?</v>
      </c>
      <c r="AQ627" s="94" t="e">
        <v>#NAME?</v>
      </c>
      <c r="AR627" s="94" t="e">
        <v>#NAME?</v>
      </c>
      <c r="AS627" s="94" t="e">
        <v>#NAME?</v>
      </c>
      <c r="AT627" s="94" t="e">
        <v>#NAME?</v>
      </c>
    </row>
    <row r="628" customFormat="false" ht="15" hidden="false" customHeight="true" outlineLevel="0" collapsed="false">
      <c r="A628" s="20" t="s">
        <v>8705</v>
      </c>
      <c r="B628" s="20" t="str">
        <f aca="false">INDEX(Table2[], MATCH(L628, Location_ID!$D$2:$D$648, 0), 1)</f>
        <v>ec24937f-8d65-4f6f-9aed-22e2f87e8138</v>
      </c>
      <c r="C628" s="16" t="s">
        <v>883</v>
      </c>
      <c r="D628" s="16" t="s">
        <v>354</v>
      </c>
      <c r="E628" s="20" t="s">
        <v>7134</v>
      </c>
      <c r="F628" s="20" t="s">
        <v>7135</v>
      </c>
      <c r="G628" s="20"/>
      <c r="H628" s="20"/>
      <c r="I628" s="20" t="s">
        <v>8695</v>
      </c>
      <c r="J628" s="20" t="s">
        <v>8700</v>
      </c>
      <c r="K628" s="20" t="s">
        <v>7120</v>
      </c>
      <c r="L628" s="20" t="s">
        <v>2211</v>
      </c>
      <c r="M628" s="20" t="s">
        <v>7110</v>
      </c>
      <c r="N628" s="20" t="s">
        <v>8701</v>
      </c>
      <c r="O628" s="20" t="s">
        <v>8706</v>
      </c>
      <c r="P628" s="201" t="n">
        <v>42283</v>
      </c>
      <c r="Q628" s="201" t="n">
        <v>42319</v>
      </c>
      <c r="R628" s="20" t="n">
        <v>10</v>
      </c>
      <c r="S628" s="20" t="s">
        <v>7122</v>
      </c>
      <c r="T628" s="20" t="n">
        <v>6.5</v>
      </c>
      <c r="U628" s="20"/>
      <c r="V628" s="20"/>
      <c r="W628" s="20" t="s">
        <v>7414</v>
      </c>
      <c r="X628" s="35"/>
      <c r="Y628" s="35"/>
      <c r="Z628" s="35" t="n">
        <v>1</v>
      </c>
      <c r="AE628" s="94" t="e">
        <f aca="false" t="array" ref="AE628:AK628">_xlfn.torow(_xlfn.unique(_xlfn._xlws.filter(cat_table[Subsector],$E628=cat_table[Sector],"")))</f>
        <v>#NAME?</v>
      </c>
      <c r="AF628" s="94" t="e">
        <v>#NAME?</v>
      </c>
      <c r="AG628" s="94" t="e">
        <v>#NAME?</v>
      </c>
      <c r="AH628" s="94" t="e">
        <v>#NAME?</v>
      </c>
      <c r="AI628" s="94" t="e">
        <v>#NAME?</v>
      </c>
      <c r="AJ628" s="94" t="e">
        <v>#NAME?</v>
      </c>
      <c r="AK628" s="94" t="e">
        <v>#NAME?</v>
      </c>
      <c r="AO628" s="94" t="e">
        <f aca="false" t="array" ref="AO628:AT628">_xlfn.torow(_xlfn.unique(_xlfn._xlws.filter(cat_table[Sub-subsector],($E628=cat_table[Sector])*($F628=cat_table[Subsector]),"")))</f>
        <v>#NAME?</v>
      </c>
      <c r="AP628" s="94" t="e">
        <v>#NAME?</v>
      </c>
      <c r="AQ628" s="94" t="e">
        <v>#NAME?</v>
      </c>
      <c r="AR628" s="94" t="e">
        <v>#NAME?</v>
      </c>
      <c r="AS628" s="94" t="e">
        <v>#NAME?</v>
      </c>
      <c r="AT628" s="94" t="e">
        <v>#NAME?</v>
      </c>
    </row>
    <row r="629" customFormat="false" ht="15" hidden="false" customHeight="true" outlineLevel="0" collapsed="false">
      <c r="A629" s="20" t="s">
        <v>8707</v>
      </c>
      <c r="B629" s="20" t="str">
        <f aca="false">INDEX(Table2[], MATCH(L629, Location_ID!$D$2:$D$648, 0), 1)</f>
        <v>ec24937f-8d65-4f6f-9aed-22e2f87e8138</v>
      </c>
      <c r="C629" s="16" t="s">
        <v>883</v>
      </c>
      <c r="D629" s="16" t="s">
        <v>354</v>
      </c>
      <c r="E629" s="20" t="s">
        <v>7134</v>
      </c>
      <c r="F629" s="20" t="s">
        <v>7135</v>
      </c>
      <c r="G629" s="20"/>
      <c r="H629" s="20"/>
      <c r="I629" s="20" t="s">
        <v>8695</v>
      </c>
      <c r="J629" s="20" t="s">
        <v>8696</v>
      </c>
      <c r="K629" s="20" t="s">
        <v>7120</v>
      </c>
      <c r="L629" s="20" t="s">
        <v>2211</v>
      </c>
      <c r="M629" s="20" t="s">
        <v>7110</v>
      </c>
      <c r="N629" s="20" t="s">
        <v>8697</v>
      </c>
      <c r="O629" s="20" t="s">
        <v>8708</v>
      </c>
      <c r="P629" s="201" t="n">
        <v>42283</v>
      </c>
      <c r="Q629" s="201" t="n">
        <v>42319</v>
      </c>
      <c r="R629" s="20" t="n">
        <v>49</v>
      </c>
      <c r="S629" s="20" t="s">
        <v>7112</v>
      </c>
      <c r="T629" s="20" t="n">
        <v>12.6</v>
      </c>
      <c r="U629" s="20" t="n">
        <v>11.7</v>
      </c>
      <c r="V629" s="20" t="n">
        <v>13.5</v>
      </c>
      <c r="W629" s="20" t="s">
        <v>7414</v>
      </c>
      <c r="X629" s="35"/>
      <c r="Y629" s="35"/>
      <c r="Z629" s="35" t="n">
        <v>1</v>
      </c>
      <c r="AE629" s="94" t="e">
        <f aca="false" t="array" ref="AE629:AK629">_xlfn.torow(_xlfn.unique(_xlfn._xlws.filter(cat_table[Subsector],$E629=cat_table[Sector],"")))</f>
        <v>#NAME?</v>
      </c>
      <c r="AF629" s="94" t="e">
        <v>#NAME?</v>
      </c>
      <c r="AG629" s="94" t="e">
        <v>#NAME?</v>
      </c>
      <c r="AH629" s="94" t="e">
        <v>#NAME?</v>
      </c>
      <c r="AI629" s="94" t="e">
        <v>#NAME?</v>
      </c>
      <c r="AJ629" s="94" t="e">
        <v>#NAME?</v>
      </c>
      <c r="AK629" s="94" t="e">
        <v>#NAME?</v>
      </c>
      <c r="AO629" s="94" t="e">
        <f aca="false" t="array" ref="AO629:AT629">_xlfn.torow(_xlfn.unique(_xlfn._xlws.filter(cat_table[Sub-subsector],($E629=cat_table[Sector])*($F629=cat_table[Subsector]),"")))</f>
        <v>#NAME?</v>
      </c>
      <c r="AP629" s="94" t="e">
        <v>#NAME?</v>
      </c>
      <c r="AQ629" s="94" t="e">
        <v>#NAME?</v>
      </c>
      <c r="AR629" s="94" t="e">
        <v>#NAME?</v>
      </c>
      <c r="AS629" s="94" t="e">
        <v>#NAME?</v>
      </c>
      <c r="AT629" s="94" t="e">
        <v>#NAME?</v>
      </c>
    </row>
    <row r="630" customFormat="false" ht="15" hidden="false" customHeight="true" outlineLevel="0" collapsed="false">
      <c r="A630" s="20" t="s">
        <v>8709</v>
      </c>
      <c r="B630" s="20" t="str">
        <f aca="false">INDEX(Table2[], MATCH(L630, Location_ID!$D$2:$D$648, 0), 1)</f>
        <v>ec24937f-8d65-4f6f-9aed-22e2f87e8138</v>
      </c>
      <c r="C630" s="16" t="s">
        <v>883</v>
      </c>
      <c r="D630" s="16" t="s">
        <v>354</v>
      </c>
      <c r="E630" s="20" t="s">
        <v>7134</v>
      </c>
      <c r="F630" s="20" t="s">
        <v>7135</v>
      </c>
      <c r="G630" s="20"/>
      <c r="H630" s="20"/>
      <c r="I630" s="20" t="s">
        <v>8695</v>
      </c>
      <c r="J630" s="20" t="s">
        <v>8700</v>
      </c>
      <c r="K630" s="20" t="s">
        <v>7120</v>
      </c>
      <c r="L630" s="20" t="s">
        <v>2211</v>
      </c>
      <c r="M630" s="20" t="s">
        <v>7110</v>
      </c>
      <c r="N630" s="20" t="s">
        <v>8701</v>
      </c>
      <c r="O630" s="20" t="s">
        <v>8710</v>
      </c>
      <c r="P630" s="201" t="n">
        <v>42283</v>
      </c>
      <c r="Q630" s="201" t="n">
        <v>42319</v>
      </c>
      <c r="R630" s="20" t="n">
        <v>8</v>
      </c>
      <c r="S630" s="20" t="s">
        <v>7122</v>
      </c>
      <c r="T630" s="20" t="n">
        <v>27.8</v>
      </c>
      <c r="U630" s="20"/>
      <c r="V630" s="20"/>
      <c r="W630" s="20" t="s">
        <v>7414</v>
      </c>
      <c r="X630" s="35"/>
      <c r="Y630" s="35"/>
      <c r="Z630" s="35" t="n">
        <v>1</v>
      </c>
      <c r="AE630" s="94" t="e">
        <f aca="false" t="array" ref="AE630:AK630">_xlfn.torow(_xlfn.unique(_xlfn._xlws.filter(cat_table[Subsector],$E630=cat_table[Sector],"")))</f>
        <v>#NAME?</v>
      </c>
      <c r="AF630" s="94" t="e">
        <v>#NAME?</v>
      </c>
      <c r="AG630" s="94" t="e">
        <v>#NAME?</v>
      </c>
      <c r="AH630" s="94" t="e">
        <v>#NAME?</v>
      </c>
      <c r="AI630" s="94" t="e">
        <v>#NAME?</v>
      </c>
      <c r="AJ630" s="94" t="e">
        <v>#NAME?</v>
      </c>
      <c r="AK630" s="94" t="e">
        <v>#NAME?</v>
      </c>
      <c r="AO630" s="94" t="e">
        <f aca="false" t="array" ref="AO630:AT630">_xlfn.torow(_xlfn.unique(_xlfn._xlws.filter(cat_table[Sub-subsector],($E630=cat_table[Sector])*($F630=cat_table[Subsector]),"")))</f>
        <v>#NAME?</v>
      </c>
      <c r="AP630" s="94" t="e">
        <v>#NAME?</v>
      </c>
      <c r="AQ630" s="94" t="e">
        <v>#NAME?</v>
      </c>
      <c r="AR630" s="94" t="e">
        <v>#NAME?</v>
      </c>
      <c r="AS630" s="94" t="e">
        <v>#NAME?</v>
      </c>
      <c r="AT630" s="94" t="e">
        <v>#NAME?</v>
      </c>
    </row>
    <row r="631" customFormat="false" ht="15" hidden="false" customHeight="true" outlineLevel="0" collapsed="false">
      <c r="A631" s="20" t="s">
        <v>8711</v>
      </c>
      <c r="B631" s="20" t="str">
        <f aca="false">INDEX(Table2[], MATCH(L631, Location_ID!$D$2:$D$648, 0), 1)</f>
        <v>ec24937f-8d65-4f6f-9aed-22e2f87e8138</v>
      </c>
      <c r="C631" s="16" t="s">
        <v>883</v>
      </c>
      <c r="D631" s="16" t="s">
        <v>354</v>
      </c>
      <c r="E631" s="20" t="s">
        <v>7134</v>
      </c>
      <c r="F631" s="20" t="s">
        <v>7135</v>
      </c>
      <c r="G631" s="20"/>
      <c r="H631" s="20"/>
      <c r="I631" s="20" t="s">
        <v>8695</v>
      </c>
      <c r="J631" s="20" t="s">
        <v>8696</v>
      </c>
      <c r="K631" s="20" t="s">
        <v>7120</v>
      </c>
      <c r="L631" s="20" t="s">
        <v>2211</v>
      </c>
      <c r="M631" s="20" t="s">
        <v>7110</v>
      </c>
      <c r="N631" s="20" t="s">
        <v>8697</v>
      </c>
      <c r="O631" s="20" t="s">
        <v>8712</v>
      </c>
      <c r="P631" s="201" t="n">
        <v>42283</v>
      </c>
      <c r="Q631" s="201" t="n">
        <v>42319</v>
      </c>
      <c r="R631" s="20" t="n">
        <v>28</v>
      </c>
      <c r="S631" s="20" t="s">
        <v>7112</v>
      </c>
      <c r="T631" s="20" t="n">
        <v>13.4</v>
      </c>
      <c r="U631" s="20" t="n">
        <v>12.9</v>
      </c>
      <c r="V631" s="20" t="n">
        <v>13.9</v>
      </c>
      <c r="W631" s="20" t="s">
        <v>7414</v>
      </c>
      <c r="X631" s="35"/>
      <c r="Y631" s="35"/>
      <c r="Z631" s="35" t="n">
        <v>1</v>
      </c>
      <c r="AE631" s="94" t="e">
        <f aca="false" t="array" ref="AE631:AK631">_xlfn.torow(_xlfn.unique(_xlfn._xlws.filter(cat_table[Subsector],$E631=cat_table[Sector],"")))</f>
        <v>#NAME?</v>
      </c>
      <c r="AF631" s="94" t="e">
        <v>#NAME?</v>
      </c>
      <c r="AG631" s="94" t="e">
        <v>#NAME?</v>
      </c>
      <c r="AH631" s="94" t="e">
        <v>#NAME?</v>
      </c>
      <c r="AI631" s="94" t="e">
        <v>#NAME?</v>
      </c>
      <c r="AJ631" s="94" t="e">
        <v>#NAME?</v>
      </c>
      <c r="AK631" s="94" t="e">
        <v>#NAME?</v>
      </c>
      <c r="AO631" s="94" t="e">
        <f aca="false" t="array" ref="AO631:AT631">_xlfn.torow(_xlfn.unique(_xlfn._xlws.filter(cat_table[Sub-subsector],($E631=cat_table[Sector])*($F631=cat_table[Subsector]),"")))</f>
        <v>#NAME?</v>
      </c>
      <c r="AP631" s="94" t="e">
        <v>#NAME?</v>
      </c>
      <c r="AQ631" s="94" t="e">
        <v>#NAME?</v>
      </c>
      <c r="AR631" s="94" t="e">
        <v>#NAME?</v>
      </c>
      <c r="AS631" s="94" t="e">
        <v>#NAME?</v>
      </c>
      <c r="AT631" s="94" t="e">
        <v>#NAME?</v>
      </c>
    </row>
    <row r="632" customFormat="false" ht="15" hidden="false" customHeight="true" outlineLevel="0" collapsed="false">
      <c r="A632" s="165" t="s">
        <v>8713</v>
      </c>
      <c r="B632" s="20" t="str">
        <f aca="false">INDEX(Table2[], MATCH(L632, Location_ID!$D$2:$D$648, 0), 1)</f>
        <v>ec24937f-8d65-4f6f-9aed-22e2f87e8138</v>
      </c>
      <c r="C632" s="231" t="s">
        <v>883</v>
      </c>
      <c r="D632" s="231" t="s">
        <v>354</v>
      </c>
      <c r="E632" s="165" t="s">
        <v>7134</v>
      </c>
      <c r="F632" s="165" t="s">
        <v>7135</v>
      </c>
      <c r="G632" s="165"/>
      <c r="H632" s="192"/>
      <c r="I632" s="165" t="s">
        <v>8695</v>
      </c>
      <c r="J632" s="165" t="s">
        <v>8700</v>
      </c>
      <c r="K632" s="165" t="s">
        <v>7120</v>
      </c>
      <c r="L632" s="165" t="s">
        <v>2211</v>
      </c>
      <c r="M632" s="165" t="s">
        <v>7110</v>
      </c>
      <c r="N632" s="165" t="s">
        <v>8701</v>
      </c>
      <c r="O632" s="165" t="s">
        <v>8714</v>
      </c>
      <c r="P632" s="191" t="n">
        <v>42283</v>
      </c>
      <c r="Q632" s="191" t="n">
        <v>42319</v>
      </c>
      <c r="R632" s="165" t="n">
        <v>16</v>
      </c>
      <c r="S632" s="165" t="s">
        <v>7122</v>
      </c>
      <c r="T632" s="165" t="n">
        <v>15.2</v>
      </c>
      <c r="U632" s="165"/>
      <c r="V632" s="165"/>
      <c r="W632" s="165" t="s">
        <v>7414</v>
      </c>
      <c r="X632" s="165"/>
      <c r="Y632" s="192"/>
      <c r="Z632" s="192" t="n">
        <v>1</v>
      </c>
      <c r="AE632" s="94" t="e">
        <f aca="false" t="array" ref="AE632:AK632">_xlfn.torow(_xlfn.unique(_xlfn._xlws.filter(cat_table[Subsector],$E632=cat_table[Sector],"")))</f>
        <v>#NAME?</v>
      </c>
      <c r="AF632" s="94" t="e">
        <v>#NAME?</v>
      </c>
      <c r="AG632" s="94" t="e">
        <v>#NAME?</v>
      </c>
      <c r="AH632" s="94" t="e">
        <v>#NAME?</v>
      </c>
      <c r="AI632" s="94" t="e">
        <v>#NAME?</v>
      </c>
      <c r="AJ632" s="94" t="e">
        <v>#NAME?</v>
      </c>
      <c r="AK632" s="94" t="e">
        <v>#NAME?</v>
      </c>
      <c r="AO632" s="94" t="e">
        <f aca="false" t="array" ref="AO632:AT632">_xlfn.torow(_xlfn.unique(_xlfn._xlws.filter(cat_table[Sub-subsector],($E632=cat_table[Sector])*($F632=cat_table[Subsector]),"")))</f>
        <v>#NAME?</v>
      </c>
      <c r="AP632" s="94" t="e">
        <v>#NAME?</v>
      </c>
      <c r="AQ632" s="94" t="e">
        <v>#NAME?</v>
      </c>
      <c r="AR632" s="94" t="e">
        <v>#NAME?</v>
      </c>
      <c r="AS632" s="94" t="e">
        <v>#NAME?</v>
      </c>
      <c r="AT632" s="94" t="e">
        <v>#NAME?</v>
      </c>
    </row>
    <row r="633" customFormat="false" ht="15" hidden="false" customHeight="true" outlineLevel="0" collapsed="false">
      <c r="A633" s="29" t="s">
        <v>8715</v>
      </c>
      <c r="B633" s="20" t="str">
        <f aca="false">INDEX(Table2[], MATCH(L633, Location_ID!$D$2:$D$648, 0), 1)</f>
        <v>f062fcf6-e79d-430f-9657-b46b59bd2d81</v>
      </c>
      <c r="C633" s="25" t="s">
        <v>889</v>
      </c>
      <c r="D633" s="25" t="s">
        <v>354</v>
      </c>
      <c r="E633" s="29" t="s">
        <v>7134</v>
      </c>
      <c r="F633" s="29" t="s">
        <v>7135</v>
      </c>
      <c r="G633" s="29" t="s">
        <v>7591</v>
      </c>
      <c r="H633" s="38"/>
      <c r="I633" s="29" t="s">
        <v>8716</v>
      </c>
      <c r="J633" s="29" t="s">
        <v>8717</v>
      </c>
      <c r="K633" s="29" t="s">
        <v>7120</v>
      </c>
      <c r="L633" s="29" t="s">
        <v>2213</v>
      </c>
      <c r="M633" s="29" t="s">
        <v>7110</v>
      </c>
      <c r="N633" s="29" t="s">
        <v>8718</v>
      </c>
      <c r="O633" s="233" t="s">
        <v>8719</v>
      </c>
      <c r="P633" s="228" t="n">
        <v>41676</v>
      </c>
      <c r="Q633" s="228" t="n">
        <v>41676</v>
      </c>
      <c r="R633" s="29" t="n">
        <v>1</v>
      </c>
      <c r="S633" s="29" t="s">
        <v>7112</v>
      </c>
      <c r="T633" s="29" t="n">
        <v>255.1</v>
      </c>
      <c r="U633" s="29"/>
      <c r="V633" s="29"/>
      <c r="W633" s="29" t="s">
        <v>8720</v>
      </c>
      <c r="X633" s="38"/>
      <c r="Y633" s="38"/>
      <c r="Z633" s="38" t="n">
        <v>0</v>
      </c>
      <c r="AE633" s="94" t="e">
        <f aca="false" t="array" ref="AE633:AK633">_xlfn.torow(_xlfn.unique(_xlfn._xlws.filter(cat_table[Subsector],$E633=cat_table[Sector],"")))</f>
        <v>#NAME?</v>
      </c>
      <c r="AF633" s="94" t="e">
        <v>#NAME?</v>
      </c>
      <c r="AG633" s="94" t="e">
        <v>#NAME?</v>
      </c>
      <c r="AH633" s="94" t="e">
        <v>#NAME?</v>
      </c>
      <c r="AI633" s="94" t="e">
        <v>#NAME?</v>
      </c>
      <c r="AJ633" s="94" t="e">
        <v>#NAME?</v>
      </c>
      <c r="AK633" s="94" t="e">
        <v>#NAME?</v>
      </c>
      <c r="AO633" s="94" t="e">
        <f aca="false" t="array" ref="AO633:AT633">_xlfn.torow(_xlfn.unique(_xlfn._xlws.filter(cat_table[Sub-subsector],($E633=cat_table[Sector])*($F633=cat_table[Subsector]),"")))</f>
        <v>#NAME?</v>
      </c>
      <c r="AP633" s="94" t="e">
        <v>#NAME?</v>
      </c>
      <c r="AQ633" s="94" t="e">
        <v>#NAME?</v>
      </c>
      <c r="AR633" s="94" t="e">
        <v>#NAME?</v>
      </c>
      <c r="AS633" s="94" t="e">
        <v>#NAME?</v>
      </c>
      <c r="AT633" s="94" t="e">
        <v>#NAME?</v>
      </c>
    </row>
    <row r="634" customFormat="false" ht="15" hidden="false" customHeight="true" outlineLevel="0" collapsed="false">
      <c r="A634" s="29" t="s">
        <v>8721</v>
      </c>
      <c r="B634" s="20" t="str">
        <f aca="false">INDEX(Table2[], MATCH(L634, Location_ID!$D$2:$D$648, 0), 1)</f>
        <v>7e9f4ed0-1afd-442c-8ade-5df6c9f04809</v>
      </c>
      <c r="C634" s="25" t="s">
        <v>889</v>
      </c>
      <c r="D634" s="25" t="s">
        <v>354</v>
      </c>
      <c r="E634" s="29" t="s">
        <v>7134</v>
      </c>
      <c r="F634" s="29" t="s">
        <v>7135</v>
      </c>
      <c r="G634" s="29" t="s">
        <v>7591</v>
      </c>
      <c r="H634" s="38"/>
      <c r="I634" s="29" t="s">
        <v>8716</v>
      </c>
      <c r="J634" s="29" t="s">
        <v>8717</v>
      </c>
      <c r="K634" s="29" t="s">
        <v>7120</v>
      </c>
      <c r="L634" s="29" t="s">
        <v>2215</v>
      </c>
      <c r="M634" s="29" t="s">
        <v>7110</v>
      </c>
      <c r="N634" s="29" t="s">
        <v>8718</v>
      </c>
      <c r="O634" s="233" t="s">
        <v>8722</v>
      </c>
      <c r="P634" s="228" t="n">
        <v>41737</v>
      </c>
      <c r="Q634" s="228" t="n">
        <v>41737</v>
      </c>
      <c r="R634" s="29" t="n">
        <v>1</v>
      </c>
      <c r="S634" s="29" t="s">
        <v>7112</v>
      </c>
      <c r="T634" s="29" t="n">
        <v>94.3</v>
      </c>
      <c r="U634" s="29"/>
      <c r="V634" s="29"/>
      <c r="W634" s="29" t="s">
        <v>8720</v>
      </c>
      <c r="X634" s="38"/>
      <c r="Y634" s="38"/>
      <c r="Z634" s="38" t="n">
        <v>0</v>
      </c>
      <c r="AE634" s="94" t="e">
        <f aca="false" t="array" ref="AE634:AK634">_xlfn.torow(_xlfn.unique(_xlfn._xlws.filter(cat_table[Subsector],$E634=cat_table[Sector],"")))</f>
        <v>#NAME?</v>
      </c>
      <c r="AF634" s="94" t="e">
        <v>#NAME?</v>
      </c>
      <c r="AG634" s="94" t="e">
        <v>#NAME?</v>
      </c>
      <c r="AH634" s="94" t="e">
        <v>#NAME?</v>
      </c>
      <c r="AI634" s="94" t="e">
        <v>#NAME?</v>
      </c>
      <c r="AJ634" s="94" t="e">
        <v>#NAME?</v>
      </c>
      <c r="AK634" s="94" t="e">
        <v>#NAME?</v>
      </c>
      <c r="AO634" s="94" t="e">
        <f aca="false" t="array" ref="AO634:AT634">_xlfn.torow(_xlfn.unique(_xlfn._xlws.filter(cat_table[Sub-subsector],($E634=cat_table[Sector])*($F634=cat_table[Subsector]),"")))</f>
        <v>#NAME?</v>
      </c>
      <c r="AP634" s="94" t="e">
        <v>#NAME?</v>
      </c>
      <c r="AQ634" s="94" t="e">
        <v>#NAME?</v>
      </c>
      <c r="AR634" s="94" t="e">
        <v>#NAME?</v>
      </c>
      <c r="AS634" s="94" t="e">
        <v>#NAME?</v>
      </c>
      <c r="AT634" s="94" t="e">
        <v>#NAME?</v>
      </c>
    </row>
    <row r="635" customFormat="false" ht="15" hidden="false" customHeight="true" outlineLevel="0" collapsed="false">
      <c r="A635" s="29" t="s">
        <v>8723</v>
      </c>
      <c r="B635" s="20" t="str">
        <f aca="false">INDEX(Table2[], MATCH(L635, Location_ID!$D$2:$D$648, 0), 1)</f>
        <v>f062fcf6-e79d-430f-9657-b46b59bd2d81</v>
      </c>
      <c r="C635" s="25" t="s">
        <v>889</v>
      </c>
      <c r="D635" s="25" t="s">
        <v>354</v>
      </c>
      <c r="E635" s="29" t="s">
        <v>7134</v>
      </c>
      <c r="F635" s="29" t="s">
        <v>7135</v>
      </c>
      <c r="G635" s="29" t="s">
        <v>7591</v>
      </c>
      <c r="H635" s="38"/>
      <c r="I635" s="29" t="s">
        <v>8716</v>
      </c>
      <c r="J635" s="29" t="s">
        <v>8717</v>
      </c>
      <c r="K635" s="29" t="s">
        <v>7120</v>
      </c>
      <c r="L635" s="29" t="s">
        <v>2213</v>
      </c>
      <c r="M635" s="29" t="s">
        <v>7110</v>
      </c>
      <c r="N635" s="29" t="s">
        <v>8718</v>
      </c>
      <c r="O635" s="233" t="s">
        <v>8724</v>
      </c>
      <c r="P635" s="228" t="n">
        <v>41683</v>
      </c>
      <c r="Q635" s="228" t="n">
        <v>41683</v>
      </c>
      <c r="R635" s="29" t="n">
        <v>1</v>
      </c>
      <c r="S635" s="29" t="s">
        <v>7112</v>
      </c>
      <c r="T635" s="29" t="n">
        <v>74.5</v>
      </c>
      <c r="U635" s="29"/>
      <c r="V635" s="29"/>
      <c r="W635" s="29" t="s">
        <v>8720</v>
      </c>
      <c r="X635" s="38"/>
      <c r="Y635" s="38"/>
      <c r="Z635" s="38" t="n">
        <v>0</v>
      </c>
      <c r="AE635" s="94" t="e">
        <f aca="false" t="array" ref="AE635:AK635">_xlfn.torow(_xlfn.unique(_xlfn._xlws.filter(cat_table[Subsector],$E635=cat_table[Sector],"")))</f>
        <v>#NAME?</v>
      </c>
      <c r="AF635" s="94" t="e">
        <v>#NAME?</v>
      </c>
      <c r="AG635" s="94" t="e">
        <v>#NAME?</v>
      </c>
      <c r="AH635" s="94" t="e">
        <v>#NAME?</v>
      </c>
      <c r="AI635" s="94" t="e">
        <v>#NAME?</v>
      </c>
      <c r="AJ635" s="94" t="e">
        <v>#NAME?</v>
      </c>
      <c r="AK635" s="94" t="e">
        <v>#NAME?</v>
      </c>
      <c r="AO635" s="94" t="e">
        <f aca="false" t="array" ref="AO635:AT635">_xlfn.torow(_xlfn.unique(_xlfn._xlws.filter(cat_table[Sub-subsector],($E635=cat_table[Sector])*($F635=cat_table[Subsector]),"")))</f>
        <v>#NAME?</v>
      </c>
      <c r="AP635" s="94" t="e">
        <v>#NAME?</v>
      </c>
      <c r="AQ635" s="94" t="e">
        <v>#NAME?</v>
      </c>
      <c r="AR635" s="94" t="e">
        <v>#NAME?</v>
      </c>
      <c r="AS635" s="94" t="e">
        <v>#NAME?</v>
      </c>
      <c r="AT635" s="94" t="e">
        <v>#NAME?</v>
      </c>
    </row>
    <row r="636" customFormat="false" ht="15" hidden="false" customHeight="true" outlineLevel="0" collapsed="false">
      <c r="A636" s="29" t="s">
        <v>8725</v>
      </c>
      <c r="B636" s="20" t="str">
        <f aca="false">INDEX(Table2[], MATCH(L636, Location_ID!$D$2:$D$648, 0), 1)</f>
        <v>f062fcf6-e79d-430f-9657-b46b59bd2d81</v>
      </c>
      <c r="C636" s="25" t="s">
        <v>889</v>
      </c>
      <c r="D636" s="25" t="s">
        <v>354</v>
      </c>
      <c r="E636" s="29" t="s">
        <v>7134</v>
      </c>
      <c r="F636" s="29" t="s">
        <v>7135</v>
      </c>
      <c r="G636" s="29" t="s">
        <v>7591</v>
      </c>
      <c r="H636" s="38"/>
      <c r="I636" s="29" t="s">
        <v>8716</v>
      </c>
      <c r="J636" s="29" t="s">
        <v>8717</v>
      </c>
      <c r="K636" s="29" t="s">
        <v>7120</v>
      </c>
      <c r="L636" s="29" t="s">
        <v>2213</v>
      </c>
      <c r="M636" s="29" t="s">
        <v>7110</v>
      </c>
      <c r="N636" s="29" t="s">
        <v>8718</v>
      </c>
      <c r="O636" s="233" t="s">
        <v>8726</v>
      </c>
      <c r="P636" s="228" t="n">
        <v>41683</v>
      </c>
      <c r="Q636" s="228" t="n">
        <v>41683</v>
      </c>
      <c r="R636" s="29" t="n">
        <v>1</v>
      </c>
      <c r="S636" s="29" t="s">
        <v>7112</v>
      </c>
      <c r="T636" s="29" t="n">
        <v>64.8</v>
      </c>
      <c r="U636" s="29"/>
      <c r="V636" s="29"/>
      <c r="W636" s="29" t="s">
        <v>8720</v>
      </c>
      <c r="X636" s="38"/>
      <c r="Y636" s="38"/>
      <c r="Z636" s="38" t="n">
        <v>0</v>
      </c>
      <c r="AE636" s="94" t="e">
        <f aca="false" t="array" ref="AE636:AK636">_xlfn.torow(_xlfn.unique(_xlfn._xlws.filter(cat_table[Subsector],$E636=cat_table[Sector],"")))</f>
        <v>#NAME?</v>
      </c>
      <c r="AF636" s="94" t="e">
        <v>#NAME?</v>
      </c>
      <c r="AG636" s="94" t="e">
        <v>#NAME?</v>
      </c>
      <c r="AH636" s="94" t="e">
        <v>#NAME?</v>
      </c>
      <c r="AI636" s="94" t="e">
        <v>#NAME?</v>
      </c>
      <c r="AJ636" s="94" t="e">
        <v>#NAME?</v>
      </c>
      <c r="AK636" s="94" t="e">
        <v>#NAME?</v>
      </c>
      <c r="AO636" s="94" t="e">
        <f aca="false" t="array" ref="AO636:AT636">_xlfn.torow(_xlfn.unique(_xlfn._xlws.filter(cat_table[Sub-subsector],($E636=cat_table[Sector])*($F636=cat_table[Subsector]),"")))</f>
        <v>#NAME?</v>
      </c>
      <c r="AP636" s="94" t="e">
        <v>#NAME?</v>
      </c>
      <c r="AQ636" s="94" t="e">
        <v>#NAME?</v>
      </c>
      <c r="AR636" s="94" t="e">
        <v>#NAME?</v>
      </c>
      <c r="AS636" s="94" t="e">
        <v>#NAME?</v>
      </c>
      <c r="AT636" s="94" t="e">
        <v>#NAME?</v>
      </c>
    </row>
    <row r="637" customFormat="false" ht="15" hidden="false" customHeight="true" outlineLevel="0" collapsed="false">
      <c r="A637" s="29" t="s">
        <v>8727</v>
      </c>
      <c r="B637" s="20" t="str">
        <f aca="false">INDEX(Table2[], MATCH(L637, Location_ID!$D$2:$D$648, 0), 1)</f>
        <v>7e9f4ed0-1afd-442c-8ade-5df6c9f04809</v>
      </c>
      <c r="C637" s="25" t="s">
        <v>889</v>
      </c>
      <c r="D637" s="25" t="s">
        <v>354</v>
      </c>
      <c r="E637" s="29" t="s">
        <v>7134</v>
      </c>
      <c r="F637" s="29" t="s">
        <v>7135</v>
      </c>
      <c r="G637" s="29" t="s">
        <v>7591</v>
      </c>
      <c r="H637" s="38"/>
      <c r="I637" s="29" t="s">
        <v>8716</v>
      </c>
      <c r="J637" s="29" t="s">
        <v>8717</v>
      </c>
      <c r="K637" s="29" t="s">
        <v>7120</v>
      </c>
      <c r="L637" s="29" t="s">
        <v>2215</v>
      </c>
      <c r="M637" s="29" t="s">
        <v>7110</v>
      </c>
      <c r="N637" s="29" t="s">
        <v>8718</v>
      </c>
      <c r="O637" s="233" t="s">
        <v>8728</v>
      </c>
      <c r="P637" s="228" t="n">
        <v>41738</v>
      </c>
      <c r="Q637" s="228" t="n">
        <v>41738</v>
      </c>
      <c r="R637" s="29" t="n">
        <v>1</v>
      </c>
      <c r="S637" s="29" t="s">
        <v>7112</v>
      </c>
      <c r="T637" s="29" t="n">
        <v>62.4</v>
      </c>
      <c r="U637" s="29"/>
      <c r="V637" s="29"/>
      <c r="W637" s="29" t="s">
        <v>8720</v>
      </c>
      <c r="X637" s="38"/>
      <c r="Y637" s="38"/>
      <c r="Z637" s="38" t="n">
        <v>0</v>
      </c>
      <c r="AE637" s="94" t="e">
        <f aca="false" t="array" ref="AE637:AK637">_xlfn.torow(_xlfn.unique(_xlfn._xlws.filter(cat_table[Subsector],$E637=cat_table[Sector],"")))</f>
        <v>#NAME?</v>
      </c>
      <c r="AF637" s="94" t="e">
        <v>#NAME?</v>
      </c>
      <c r="AG637" s="94" t="e">
        <v>#NAME?</v>
      </c>
      <c r="AH637" s="94" t="e">
        <v>#NAME?</v>
      </c>
      <c r="AI637" s="94" t="e">
        <v>#NAME?</v>
      </c>
      <c r="AJ637" s="94" t="e">
        <v>#NAME?</v>
      </c>
      <c r="AK637" s="94" t="e">
        <v>#NAME?</v>
      </c>
      <c r="AO637" s="94" t="e">
        <f aca="false" t="array" ref="AO637:AT637">_xlfn.torow(_xlfn.unique(_xlfn._xlws.filter(cat_table[Sub-subsector],($E637=cat_table[Sector])*($F637=cat_table[Subsector]),"")))</f>
        <v>#NAME?</v>
      </c>
      <c r="AP637" s="94" t="e">
        <v>#NAME?</v>
      </c>
      <c r="AQ637" s="94" t="e">
        <v>#NAME?</v>
      </c>
      <c r="AR637" s="94" t="e">
        <v>#NAME?</v>
      </c>
      <c r="AS637" s="94" t="e">
        <v>#NAME?</v>
      </c>
      <c r="AT637" s="94" t="e">
        <v>#NAME?</v>
      </c>
    </row>
    <row r="638" customFormat="false" ht="15" hidden="false" customHeight="true" outlineLevel="0" collapsed="false">
      <c r="A638" s="29" t="s">
        <v>8729</v>
      </c>
      <c r="B638" s="20" t="str">
        <f aca="false">INDEX(Table2[], MATCH(L638, Location_ID!$D$2:$D$648, 0), 1)</f>
        <v>7e9f4ed0-1afd-442c-8ade-5df6c9f04809</v>
      </c>
      <c r="C638" s="25" t="s">
        <v>889</v>
      </c>
      <c r="D638" s="25" t="s">
        <v>354</v>
      </c>
      <c r="E638" s="29" t="s">
        <v>7134</v>
      </c>
      <c r="F638" s="29" t="s">
        <v>7135</v>
      </c>
      <c r="G638" s="29" t="s">
        <v>7591</v>
      </c>
      <c r="H638" s="38"/>
      <c r="I638" s="29" t="s">
        <v>8716</v>
      </c>
      <c r="J638" s="29" t="s">
        <v>8717</v>
      </c>
      <c r="K638" s="29" t="s">
        <v>7120</v>
      </c>
      <c r="L638" s="29" t="s">
        <v>2215</v>
      </c>
      <c r="M638" s="29" t="s">
        <v>7110</v>
      </c>
      <c r="N638" s="29" t="s">
        <v>8718</v>
      </c>
      <c r="O638" s="233" t="s">
        <v>8730</v>
      </c>
      <c r="P638" s="228" t="n">
        <v>41738</v>
      </c>
      <c r="Q638" s="228" t="n">
        <v>41738</v>
      </c>
      <c r="R638" s="29" t="n">
        <v>1</v>
      </c>
      <c r="S638" s="29" t="s">
        <v>7112</v>
      </c>
      <c r="T638" s="29" t="n">
        <v>43.9</v>
      </c>
      <c r="U638" s="29"/>
      <c r="V638" s="29"/>
      <c r="W638" s="29" t="s">
        <v>8720</v>
      </c>
      <c r="X638" s="38"/>
      <c r="Y638" s="38"/>
      <c r="Z638" s="38" t="n">
        <v>0</v>
      </c>
      <c r="AE638" s="94" t="e">
        <f aca="false" t="array" ref="AE638:AK638">_xlfn.torow(_xlfn.unique(_xlfn._xlws.filter(cat_table[Subsector],$E638=cat_table[Sector],"")))</f>
        <v>#NAME?</v>
      </c>
      <c r="AF638" s="94" t="e">
        <v>#NAME?</v>
      </c>
      <c r="AG638" s="94" t="e">
        <v>#NAME?</v>
      </c>
      <c r="AH638" s="94" t="e">
        <v>#NAME?</v>
      </c>
      <c r="AI638" s="94" t="e">
        <v>#NAME?</v>
      </c>
      <c r="AJ638" s="94" t="e">
        <v>#NAME?</v>
      </c>
      <c r="AK638" s="94" t="e">
        <v>#NAME?</v>
      </c>
      <c r="AO638" s="94" t="e">
        <f aca="false" t="array" ref="AO638:AT638">_xlfn.torow(_xlfn.unique(_xlfn._xlws.filter(cat_table[Sub-subsector],($E638=cat_table[Sector])*($F638=cat_table[Subsector]),"")))</f>
        <v>#NAME?</v>
      </c>
      <c r="AP638" s="94" t="e">
        <v>#NAME?</v>
      </c>
      <c r="AQ638" s="94" t="e">
        <v>#NAME?</v>
      </c>
      <c r="AR638" s="94" t="e">
        <v>#NAME?</v>
      </c>
      <c r="AS638" s="94" t="e">
        <v>#NAME?</v>
      </c>
      <c r="AT638" s="94" t="e">
        <v>#NAME?</v>
      </c>
    </row>
    <row r="639" customFormat="false" ht="15" hidden="false" customHeight="true" outlineLevel="0" collapsed="false">
      <c r="A639" s="29" t="s">
        <v>8731</v>
      </c>
      <c r="B639" s="20" t="str">
        <f aca="false">INDEX(Table2[], MATCH(L639, Location_ID!$D$2:$D$648, 0), 1)</f>
        <v>1614e516-3327-405c-8e6c-1e7528186673</v>
      </c>
      <c r="C639" s="25" t="s">
        <v>889</v>
      </c>
      <c r="D639" s="25" t="s">
        <v>354</v>
      </c>
      <c r="E639" s="29" t="s">
        <v>7134</v>
      </c>
      <c r="F639" s="29" t="s">
        <v>7135</v>
      </c>
      <c r="G639" s="29" t="s">
        <v>7591</v>
      </c>
      <c r="H639" s="38"/>
      <c r="I639" s="29" t="s">
        <v>8716</v>
      </c>
      <c r="J639" s="29" t="s">
        <v>8717</v>
      </c>
      <c r="K639" s="29" t="s">
        <v>7120</v>
      </c>
      <c r="L639" s="29" t="s">
        <v>2217</v>
      </c>
      <c r="M639" s="29" t="s">
        <v>7110</v>
      </c>
      <c r="N639" s="29" t="s">
        <v>8718</v>
      </c>
      <c r="O639" s="233" t="s">
        <v>8732</v>
      </c>
      <c r="P639" s="228" t="n">
        <v>41584</v>
      </c>
      <c r="Q639" s="228" t="n">
        <v>41584</v>
      </c>
      <c r="R639" s="29" t="n">
        <v>1</v>
      </c>
      <c r="S639" s="29" t="s">
        <v>7112</v>
      </c>
      <c r="T639" s="29" t="n">
        <v>43.8</v>
      </c>
      <c r="U639" s="29"/>
      <c r="V639" s="29"/>
      <c r="W639" s="29" t="s">
        <v>8720</v>
      </c>
      <c r="X639" s="38"/>
      <c r="Y639" s="38"/>
      <c r="Z639" s="38" t="n">
        <v>0</v>
      </c>
      <c r="AE639" s="94" t="e">
        <f aca="false" t="array" ref="AE639:AK639">_xlfn.torow(_xlfn.unique(_xlfn._xlws.filter(cat_table[Subsector],$E639=cat_table[Sector],"")))</f>
        <v>#NAME?</v>
      </c>
      <c r="AF639" s="94" t="e">
        <v>#NAME?</v>
      </c>
      <c r="AG639" s="94" t="e">
        <v>#NAME?</v>
      </c>
      <c r="AH639" s="94" t="e">
        <v>#NAME?</v>
      </c>
      <c r="AI639" s="94" t="e">
        <v>#NAME?</v>
      </c>
      <c r="AJ639" s="94" t="e">
        <v>#NAME?</v>
      </c>
      <c r="AK639" s="94" t="e">
        <v>#NAME?</v>
      </c>
      <c r="AO639" s="94" t="e">
        <f aca="false" t="array" ref="AO639:AT639">_xlfn.torow(_xlfn.unique(_xlfn._xlws.filter(cat_table[Sub-subsector],($E639=cat_table[Sector])*($F639=cat_table[Subsector]),"")))</f>
        <v>#NAME?</v>
      </c>
      <c r="AP639" s="94" t="e">
        <v>#NAME?</v>
      </c>
      <c r="AQ639" s="94" t="e">
        <v>#NAME?</v>
      </c>
      <c r="AR639" s="94" t="e">
        <v>#NAME?</v>
      </c>
      <c r="AS639" s="94" t="e">
        <v>#NAME?</v>
      </c>
      <c r="AT639" s="94" t="e">
        <v>#NAME?</v>
      </c>
    </row>
    <row r="640" customFormat="false" ht="15" hidden="false" customHeight="true" outlineLevel="0" collapsed="false">
      <c r="A640" s="29" t="s">
        <v>8733</v>
      </c>
      <c r="B640" s="20" t="str">
        <f aca="false">INDEX(Table2[], MATCH(L640, Location_ID!$D$2:$D$648, 0), 1)</f>
        <v>7e9f4ed0-1afd-442c-8ade-5df6c9f04809</v>
      </c>
      <c r="C640" s="25" t="s">
        <v>889</v>
      </c>
      <c r="D640" s="25" t="s">
        <v>354</v>
      </c>
      <c r="E640" s="29" t="s">
        <v>7134</v>
      </c>
      <c r="F640" s="29" t="s">
        <v>7135</v>
      </c>
      <c r="G640" s="29" t="s">
        <v>7591</v>
      </c>
      <c r="H640" s="38"/>
      <c r="I640" s="29" t="s">
        <v>8716</v>
      </c>
      <c r="J640" s="29" t="s">
        <v>8717</v>
      </c>
      <c r="K640" s="29" t="s">
        <v>7120</v>
      </c>
      <c r="L640" s="29" t="s">
        <v>2215</v>
      </c>
      <c r="M640" s="29" t="s">
        <v>7110</v>
      </c>
      <c r="N640" s="29" t="s">
        <v>8718</v>
      </c>
      <c r="O640" s="233" t="s">
        <v>8734</v>
      </c>
      <c r="P640" s="228" t="n">
        <v>41736</v>
      </c>
      <c r="Q640" s="228" t="n">
        <v>41736</v>
      </c>
      <c r="R640" s="29" t="n">
        <v>1</v>
      </c>
      <c r="S640" s="29" t="s">
        <v>7112</v>
      </c>
      <c r="T640" s="29" t="n">
        <v>41.6</v>
      </c>
      <c r="U640" s="29"/>
      <c r="V640" s="29"/>
      <c r="W640" s="29" t="s">
        <v>8720</v>
      </c>
      <c r="X640" s="38"/>
      <c r="Y640" s="38"/>
      <c r="Z640" s="38" t="n">
        <v>0</v>
      </c>
      <c r="AE640" s="94" t="e">
        <f aca="false" t="array" ref="AE640:AK640">_xlfn.torow(_xlfn.unique(_xlfn._xlws.filter(cat_table[Subsector],$E640=cat_table[Sector],"")))</f>
        <v>#NAME?</v>
      </c>
      <c r="AF640" s="94" t="e">
        <v>#NAME?</v>
      </c>
      <c r="AG640" s="94" t="e">
        <v>#NAME?</v>
      </c>
      <c r="AH640" s="94" t="e">
        <v>#NAME?</v>
      </c>
      <c r="AI640" s="94" t="e">
        <v>#NAME?</v>
      </c>
      <c r="AJ640" s="94" t="e">
        <v>#NAME?</v>
      </c>
      <c r="AK640" s="94" t="e">
        <v>#NAME?</v>
      </c>
      <c r="AO640" s="94" t="e">
        <f aca="false" t="array" ref="AO640:AT640">_xlfn.torow(_xlfn.unique(_xlfn._xlws.filter(cat_table[Sub-subsector],($E640=cat_table[Sector])*($F640=cat_table[Subsector]),"")))</f>
        <v>#NAME?</v>
      </c>
      <c r="AP640" s="94" t="e">
        <v>#NAME?</v>
      </c>
      <c r="AQ640" s="94" t="e">
        <v>#NAME?</v>
      </c>
      <c r="AR640" s="94" t="e">
        <v>#NAME?</v>
      </c>
      <c r="AS640" s="94" t="e">
        <v>#NAME?</v>
      </c>
      <c r="AT640" s="94" t="e">
        <v>#NAME?</v>
      </c>
    </row>
    <row r="641" customFormat="false" ht="15" hidden="false" customHeight="true" outlineLevel="0" collapsed="false">
      <c r="A641" s="29" t="s">
        <v>8735</v>
      </c>
      <c r="B641" s="20" t="str">
        <f aca="false">INDEX(Table2[], MATCH(L641, Location_ID!$D$2:$D$648, 0), 1)</f>
        <v>f062fcf6-e79d-430f-9657-b46b59bd2d81</v>
      </c>
      <c r="C641" s="25" t="s">
        <v>889</v>
      </c>
      <c r="D641" s="25" t="s">
        <v>354</v>
      </c>
      <c r="E641" s="29" t="s">
        <v>7134</v>
      </c>
      <c r="F641" s="29" t="s">
        <v>7135</v>
      </c>
      <c r="G641" s="29" t="s">
        <v>7591</v>
      </c>
      <c r="H641" s="38"/>
      <c r="I641" s="29" t="s">
        <v>8716</v>
      </c>
      <c r="J641" s="29" t="s">
        <v>8717</v>
      </c>
      <c r="K641" s="29" t="s">
        <v>7120</v>
      </c>
      <c r="L641" s="29" t="s">
        <v>2213</v>
      </c>
      <c r="M641" s="29" t="s">
        <v>7110</v>
      </c>
      <c r="N641" s="29" t="s">
        <v>8718</v>
      </c>
      <c r="O641" s="233" t="s">
        <v>8736</v>
      </c>
      <c r="P641" s="228" t="n">
        <v>41668</v>
      </c>
      <c r="Q641" s="228" t="n">
        <v>41668</v>
      </c>
      <c r="R641" s="29" t="n">
        <v>1</v>
      </c>
      <c r="S641" s="29" t="s">
        <v>7112</v>
      </c>
      <c r="T641" s="29" t="n">
        <v>29.6</v>
      </c>
      <c r="U641" s="29"/>
      <c r="V641" s="29"/>
      <c r="W641" s="29" t="s">
        <v>8720</v>
      </c>
      <c r="X641" s="38"/>
      <c r="Y641" s="38"/>
      <c r="Z641" s="38" t="n">
        <v>0</v>
      </c>
      <c r="AE641" s="94" t="e">
        <f aca="false" t="array" ref="AE641:AK641">_xlfn.torow(_xlfn.unique(_xlfn._xlws.filter(cat_table[Subsector],$E641=cat_table[Sector],"")))</f>
        <v>#NAME?</v>
      </c>
      <c r="AF641" s="94" t="e">
        <v>#NAME?</v>
      </c>
      <c r="AG641" s="94" t="e">
        <v>#NAME?</v>
      </c>
      <c r="AH641" s="94" t="e">
        <v>#NAME?</v>
      </c>
      <c r="AI641" s="94" t="e">
        <v>#NAME?</v>
      </c>
      <c r="AJ641" s="94" t="e">
        <v>#NAME?</v>
      </c>
      <c r="AK641" s="94" t="e">
        <v>#NAME?</v>
      </c>
      <c r="AO641" s="94" t="e">
        <f aca="false" t="array" ref="AO641:AT641">_xlfn.torow(_xlfn.unique(_xlfn._xlws.filter(cat_table[Sub-subsector],($E641=cat_table[Sector])*($F641=cat_table[Subsector]),"")))</f>
        <v>#NAME?</v>
      </c>
      <c r="AP641" s="94" t="e">
        <v>#NAME?</v>
      </c>
      <c r="AQ641" s="94" t="e">
        <v>#NAME?</v>
      </c>
      <c r="AR641" s="94" t="e">
        <v>#NAME?</v>
      </c>
      <c r="AS641" s="94" t="e">
        <v>#NAME?</v>
      </c>
      <c r="AT641" s="94" t="e">
        <v>#NAME?</v>
      </c>
    </row>
    <row r="642" customFormat="false" ht="15" hidden="false" customHeight="true" outlineLevel="0" collapsed="false">
      <c r="A642" s="29" t="s">
        <v>8737</v>
      </c>
      <c r="B642" s="20" t="str">
        <f aca="false">INDEX(Table2[], MATCH(L642, Location_ID!$D$2:$D$648, 0), 1)</f>
        <v>f062fcf6-e79d-430f-9657-b46b59bd2d81</v>
      </c>
      <c r="C642" s="25" t="s">
        <v>889</v>
      </c>
      <c r="D642" s="25" t="s">
        <v>354</v>
      </c>
      <c r="E642" s="29" t="s">
        <v>7134</v>
      </c>
      <c r="F642" s="29" t="s">
        <v>7135</v>
      </c>
      <c r="G642" s="29" t="s">
        <v>7591</v>
      </c>
      <c r="H642" s="38"/>
      <c r="I642" s="29" t="s">
        <v>8716</v>
      </c>
      <c r="J642" s="29" t="s">
        <v>8717</v>
      </c>
      <c r="K642" s="29" t="s">
        <v>7120</v>
      </c>
      <c r="L642" s="29" t="s">
        <v>2213</v>
      </c>
      <c r="M642" s="29" t="s">
        <v>7110</v>
      </c>
      <c r="N642" s="29" t="s">
        <v>8718</v>
      </c>
      <c r="O642" s="233" t="s">
        <v>8738</v>
      </c>
      <c r="P642" s="228" t="n">
        <v>41676</v>
      </c>
      <c r="Q642" s="228" t="n">
        <v>41676</v>
      </c>
      <c r="R642" s="29" t="n">
        <v>1</v>
      </c>
      <c r="S642" s="29" t="s">
        <v>7112</v>
      </c>
      <c r="T642" s="29" t="n">
        <v>28.8</v>
      </c>
      <c r="U642" s="29"/>
      <c r="V642" s="29"/>
      <c r="W642" s="29" t="s">
        <v>8720</v>
      </c>
      <c r="X642" s="38"/>
      <c r="Y642" s="38"/>
      <c r="Z642" s="38" t="n">
        <v>0</v>
      </c>
      <c r="AE642" s="94" t="e">
        <f aca="false" t="array" ref="AE642:AK642">_xlfn.torow(_xlfn.unique(_xlfn._xlws.filter(cat_table[Subsector],$E642=cat_table[Sector],"")))</f>
        <v>#NAME?</v>
      </c>
      <c r="AF642" s="94" t="e">
        <v>#NAME?</v>
      </c>
      <c r="AG642" s="94" t="e">
        <v>#NAME?</v>
      </c>
      <c r="AH642" s="94" t="e">
        <v>#NAME?</v>
      </c>
      <c r="AI642" s="94" t="e">
        <v>#NAME?</v>
      </c>
      <c r="AJ642" s="94" t="e">
        <v>#NAME?</v>
      </c>
      <c r="AK642" s="94" t="e">
        <v>#NAME?</v>
      </c>
      <c r="AO642" s="94" t="e">
        <f aca="false" t="array" ref="AO642:AT642">_xlfn.torow(_xlfn.unique(_xlfn._xlws.filter(cat_table[Sub-subsector],($E642=cat_table[Sector])*($F642=cat_table[Subsector]),"")))</f>
        <v>#NAME?</v>
      </c>
      <c r="AP642" s="94" t="e">
        <v>#NAME?</v>
      </c>
      <c r="AQ642" s="94" t="e">
        <v>#NAME?</v>
      </c>
      <c r="AR642" s="94" t="e">
        <v>#NAME?</v>
      </c>
      <c r="AS642" s="94" t="e">
        <v>#NAME?</v>
      </c>
      <c r="AT642" s="94" t="e">
        <v>#NAME?</v>
      </c>
    </row>
    <row r="643" customFormat="false" ht="15" hidden="false" customHeight="true" outlineLevel="0" collapsed="false">
      <c r="A643" s="29" t="s">
        <v>8739</v>
      </c>
      <c r="B643" s="20" t="str">
        <f aca="false">INDEX(Table2[], MATCH(L643, Location_ID!$D$2:$D$648, 0), 1)</f>
        <v>cce3c04e-85b3-496d-9404-332b30ef7136</v>
      </c>
      <c r="C643" s="25" t="s">
        <v>889</v>
      </c>
      <c r="D643" s="25" t="s">
        <v>354</v>
      </c>
      <c r="E643" s="29" t="s">
        <v>7134</v>
      </c>
      <c r="F643" s="29" t="s">
        <v>7135</v>
      </c>
      <c r="G643" s="29" t="s">
        <v>7591</v>
      </c>
      <c r="H643" s="38"/>
      <c r="I643" s="29" t="s">
        <v>8716</v>
      </c>
      <c r="J643" s="29" t="s">
        <v>8717</v>
      </c>
      <c r="K643" s="29" t="s">
        <v>7120</v>
      </c>
      <c r="L643" s="29" t="s">
        <v>2219</v>
      </c>
      <c r="M643" s="29" t="s">
        <v>7110</v>
      </c>
      <c r="N643" s="29" t="s">
        <v>8718</v>
      </c>
      <c r="O643" s="233" t="s">
        <v>8740</v>
      </c>
      <c r="P643" s="228" t="n">
        <v>41612</v>
      </c>
      <c r="Q643" s="228" t="n">
        <v>41612</v>
      </c>
      <c r="R643" s="29" t="n">
        <v>1</v>
      </c>
      <c r="S643" s="29" t="s">
        <v>7112</v>
      </c>
      <c r="T643" s="29" t="n">
        <v>21.9</v>
      </c>
      <c r="U643" s="29"/>
      <c r="V643" s="29"/>
      <c r="W643" s="29" t="s">
        <v>8720</v>
      </c>
      <c r="X643" s="38"/>
      <c r="Y643" s="38"/>
      <c r="Z643" s="38" t="n">
        <v>0</v>
      </c>
      <c r="AE643" s="94" t="e">
        <f aca="false" t="array" ref="AE643:AK643">_xlfn.torow(_xlfn.unique(_xlfn._xlws.filter(cat_table[Subsector],$E643=cat_table[Sector],"")))</f>
        <v>#NAME?</v>
      </c>
      <c r="AF643" s="94" t="e">
        <v>#NAME?</v>
      </c>
      <c r="AG643" s="94" t="e">
        <v>#NAME?</v>
      </c>
      <c r="AH643" s="94" t="e">
        <v>#NAME?</v>
      </c>
      <c r="AI643" s="94" t="e">
        <v>#NAME?</v>
      </c>
      <c r="AJ643" s="94" t="e">
        <v>#NAME?</v>
      </c>
      <c r="AK643" s="94" t="e">
        <v>#NAME?</v>
      </c>
      <c r="AO643" s="94" t="e">
        <f aca="false" t="array" ref="AO643:AT643">_xlfn.torow(_xlfn.unique(_xlfn._xlws.filter(cat_table[Sub-subsector],($E643=cat_table[Sector])*($F643=cat_table[Subsector]),"")))</f>
        <v>#NAME?</v>
      </c>
      <c r="AP643" s="94" t="e">
        <v>#NAME?</v>
      </c>
      <c r="AQ643" s="94" t="e">
        <v>#NAME?</v>
      </c>
      <c r="AR643" s="94" t="e">
        <v>#NAME?</v>
      </c>
      <c r="AS643" s="94" t="e">
        <v>#NAME?</v>
      </c>
      <c r="AT643" s="94" t="e">
        <v>#NAME?</v>
      </c>
    </row>
    <row r="644" customFormat="false" ht="15" hidden="false" customHeight="true" outlineLevel="0" collapsed="false">
      <c r="A644" s="29" t="s">
        <v>8741</v>
      </c>
      <c r="B644" s="20" t="str">
        <f aca="false">INDEX(Table2[], MATCH(L644, Location_ID!$D$2:$D$648, 0), 1)</f>
        <v>db51c99f-ed80-4a0c-a1ec-e62bd1a435ea</v>
      </c>
      <c r="C644" s="25" t="s">
        <v>889</v>
      </c>
      <c r="D644" s="25" t="s">
        <v>354</v>
      </c>
      <c r="E644" s="29" t="s">
        <v>7134</v>
      </c>
      <c r="F644" s="29" t="s">
        <v>7135</v>
      </c>
      <c r="G644" s="29" t="s">
        <v>7591</v>
      </c>
      <c r="H644" s="38"/>
      <c r="I644" s="29" t="s">
        <v>8716</v>
      </c>
      <c r="J644" s="29" t="s">
        <v>8717</v>
      </c>
      <c r="K644" s="29" t="s">
        <v>7120</v>
      </c>
      <c r="L644" s="29" t="s">
        <v>2221</v>
      </c>
      <c r="M644" s="29" t="s">
        <v>7110</v>
      </c>
      <c r="N644" s="29" t="s">
        <v>8718</v>
      </c>
      <c r="O644" s="233" t="s">
        <v>8742</v>
      </c>
      <c r="P644" s="228" t="n">
        <v>41723</v>
      </c>
      <c r="Q644" s="228" t="n">
        <v>41723</v>
      </c>
      <c r="R644" s="29" t="n">
        <v>1</v>
      </c>
      <c r="S644" s="29" t="s">
        <v>7112</v>
      </c>
      <c r="T644" s="29" t="n">
        <v>19.8</v>
      </c>
      <c r="U644" s="29"/>
      <c r="V644" s="29"/>
      <c r="W644" s="29" t="s">
        <v>8720</v>
      </c>
      <c r="X644" s="38"/>
      <c r="Y644" s="38"/>
      <c r="Z644" s="38" t="n">
        <v>0</v>
      </c>
      <c r="AE644" s="94" t="e">
        <f aca="false" t="array" ref="AE644:AK644">_xlfn.torow(_xlfn.unique(_xlfn._xlws.filter(cat_table[Subsector],$E644=cat_table[Sector],"")))</f>
        <v>#NAME?</v>
      </c>
      <c r="AF644" s="94" t="e">
        <v>#NAME?</v>
      </c>
      <c r="AG644" s="94" t="e">
        <v>#NAME?</v>
      </c>
      <c r="AH644" s="94" t="e">
        <v>#NAME?</v>
      </c>
      <c r="AI644" s="94" t="e">
        <v>#NAME?</v>
      </c>
      <c r="AJ644" s="94" t="e">
        <v>#NAME?</v>
      </c>
      <c r="AK644" s="94" t="e">
        <v>#NAME?</v>
      </c>
      <c r="AO644" s="94" t="e">
        <f aca="false" t="array" ref="AO644:AT644">_xlfn.torow(_xlfn.unique(_xlfn._xlws.filter(cat_table[Sub-subsector],($E644=cat_table[Sector])*($F644=cat_table[Subsector]),"")))</f>
        <v>#NAME?</v>
      </c>
      <c r="AP644" s="94" t="e">
        <v>#NAME?</v>
      </c>
      <c r="AQ644" s="94" t="e">
        <v>#NAME?</v>
      </c>
      <c r="AR644" s="94" t="e">
        <v>#NAME?</v>
      </c>
      <c r="AS644" s="94" t="e">
        <v>#NAME?</v>
      </c>
      <c r="AT644" s="94" t="e">
        <v>#NAME?</v>
      </c>
    </row>
    <row r="645" customFormat="false" ht="15" hidden="false" customHeight="true" outlineLevel="0" collapsed="false">
      <c r="A645" s="29" t="s">
        <v>8743</v>
      </c>
      <c r="B645" s="20" t="str">
        <f aca="false">INDEX(Table2[], MATCH(L645, Location_ID!$D$2:$D$648, 0), 1)</f>
        <v>f062fcf6-e79d-430f-9657-b46b59bd2d81</v>
      </c>
      <c r="C645" s="25" t="s">
        <v>889</v>
      </c>
      <c r="D645" s="25" t="s">
        <v>354</v>
      </c>
      <c r="E645" s="29" t="s">
        <v>7134</v>
      </c>
      <c r="F645" s="29" t="s">
        <v>7135</v>
      </c>
      <c r="G645" s="29" t="s">
        <v>7591</v>
      </c>
      <c r="H645" s="38"/>
      <c r="I645" s="29" t="s">
        <v>8716</v>
      </c>
      <c r="J645" s="29" t="s">
        <v>8717</v>
      </c>
      <c r="K645" s="29" t="s">
        <v>7120</v>
      </c>
      <c r="L645" s="29" t="s">
        <v>2213</v>
      </c>
      <c r="M645" s="29" t="s">
        <v>7110</v>
      </c>
      <c r="N645" s="29" t="s">
        <v>8718</v>
      </c>
      <c r="O645" s="233" t="s">
        <v>8744</v>
      </c>
      <c r="P645" s="228" t="n">
        <v>41667</v>
      </c>
      <c r="Q645" s="228" t="n">
        <v>41667</v>
      </c>
      <c r="R645" s="29" t="n">
        <v>1</v>
      </c>
      <c r="S645" s="29" t="s">
        <v>7112</v>
      </c>
      <c r="T645" s="29" t="n">
        <v>17.9</v>
      </c>
      <c r="U645" s="29"/>
      <c r="V645" s="29"/>
      <c r="W645" s="29" t="s">
        <v>8720</v>
      </c>
      <c r="X645" s="38"/>
      <c r="Y645" s="38"/>
      <c r="Z645" s="38" t="n">
        <v>0</v>
      </c>
      <c r="AE645" s="94" t="e">
        <f aca="false" t="array" ref="AE645:AK645">_xlfn.torow(_xlfn.unique(_xlfn._xlws.filter(cat_table[Subsector],$E645=cat_table[Sector],"")))</f>
        <v>#NAME?</v>
      </c>
      <c r="AF645" s="94" t="e">
        <v>#NAME?</v>
      </c>
      <c r="AG645" s="94" t="e">
        <v>#NAME?</v>
      </c>
      <c r="AH645" s="94" t="e">
        <v>#NAME?</v>
      </c>
      <c r="AI645" s="94" t="e">
        <v>#NAME?</v>
      </c>
      <c r="AJ645" s="94" t="e">
        <v>#NAME?</v>
      </c>
      <c r="AK645" s="94" t="e">
        <v>#NAME?</v>
      </c>
      <c r="AO645" s="94" t="e">
        <f aca="false" t="array" ref="AO645:AT645">_xlfn.torow(_xlfn.unique(_xlfn._xlws.filter(cat_table[Sub-subsector],($E645=cat_table[Sector])*($F645=cat_table[Subsector]),"")))</f>
        <v>#NAME?</v>
      </c>
      <c r="AP645" s="94" t="e">
        <v>#NAME?</v>
      </c>
      <c r="AQ645" s="94" t="e">
        <v>#NAME?</v>
      </c>
      <c r="AR645" s="94" t="e">
        <v>#NAME?</v>
      </c>
      <c r="AS645" s="94" t="e">
        <v>#NAME?</v>
      </c>
      <c r="AT645" s="94" t="e">
        <v>#NAME?</v>
      </c>
    </row>
    <row r="646" customFormat="false" ht="15" hidden="false" customHeight="true" outlineLevel="0" collapsed="false">
      <c r="A646" s="29" t="s">
        <v>8745</v>
      </c>
      <c r="B646" s="20" t="str">
        <f aca="false">INDEX(Table2[], MATCH(L646, Location_ID!$D$2:$D$648, 0), 1)</f>
        <v>f062fcf6-e79d-430f-9657-b46b59bd2d81</v>
      </c>
      <c r="C646" s="25" t="s">
        <v>889</v>
      </c>
      <c r="D646" s="25" t="s">
        <v>354</v>
      </c>
      <c r="E646" s="29" t="s">
        <v>7134</v>
      </c>
      <c r="F646" s="29" t="s">
        <v>7135</v>
      </c>
      <c r="G646" s="29" t="s">
        <v>7591</v>
      </c>
      <c r="H646" s="38"/>
      <c r="I646" s="29" t="s">
        <v>8716</v>
      </c>
      <c r="J646" s="29" t="s">
        <v>8717</v>
      </c>
      <c r="K646" s="29" t="s">
        <v>7120</v>
      </c>
      <c r="L646" s="29" t="s">
        <v>2213</v>
      </c>
      <c r="M646" s="29" t="s">
        <v>7110</v>
      </c>
      <c r="N646" s="29" t="s">
        <v>8718</v>
      </c>
      <c r="O646" s="233" t="s">
        <v>8746</v>
      </c>
      <c r="P646" s="228" t="n">
        <v>41682</v>
      </c>
      <c r="Q646" s="228" t="n">
        <v>41682</v>
      </c>
      <c r="R646" s="29" t="n">
        <v>1</v>
      </c>
      <c r="S646" s="29" t="s">
        <v>7112</v>
      </c>
      <c r="T646" s="29" t="n">
        <v>14.8</v>
      </c>
      <c r="U646" s="29"/>
      <c r="V646" s="29"/>
      <c r="W646" s="29" t="s">
        <v>8720</v>
      </c>
      <c r="X646" s="38"/>
      <c r="Y646" s="38"/>
      <c r="Z646" s="38" t="n">
        <v>0</v>
      </c>
      <c r="AE646" s="94" t="e">
        <f aca="false" t="array" ref="AE646:AK646">_xlfn.torow(_xlfn.unique(_xlfn._xlws.filter(cat_table[Subsector],$E646=cat_table[Sector],"")))</f>
        <v>#NAME?</v>
      </c>
      <c r="AF646" s="94" t="e">
        <v>#NAME?</v>
      </c>
      <c r="AG646" s="94" t="e">
        <v>#NAME?</v>
      </c>
      <c r="AH646" s="94" t="e">
        <v>#NAME?</v>
      </c>
      <c r="AI646" s="94" t="e">
        <v>#NAME?</v>
      </c>
      <c r="AJ646" s="94" t="e">
        <v>#NAME?</v>
      </c>
      <c r="AK646" s="94" t="e">
        <v>#NAME?</v>
      </c>
      <c r="AO646" s="94" t="e">
        <f aca="false" t="array" ref="AO646:AT646">_xlfn.torow(_xlfn.unique(_xlfn._xlws.filter(cat_table[Sub-subsector],($E646=cat_table[Sector])*($F646=cat_table[Subsector]),"")))</f>
        <v>#NAME?</v>
      </c>
      <c r="AP646" s="94" t="e">
        <v>#NAME?</v>
      </c>
      <c r="AQ646" s="94" t="e">
        <v>#NAME?</v>
      </c>
      <c r="AR646" s="94" t="e">
        <v>#NAME?</v>
      </c>
      <c r="AS646" s="94" t="e">
        <v>#NAME?</v>
      </c>
      <c r="AT646" s="94" t="e">
        <v>#NAME?</v>
      </c>
    </row>
    <row r="647" customFormat="false" ht="15" hidden="false" customHeight="true" outlineLevel="0" collapsed="false">
      <c r="A647" s="29" t="s">
        <v>8747</v>
      </c>
      <c r="B647" s="20" t="str">
        <f aca="false">INDEX(Table2[], MATCH(L647, Location_ID!$D$2:$D$648, 0), 1)</f>
        <v>8d2131b0-dea1-47dc-9762-cd4706e74c2e</v>
      </c>
      <c r="C647" s="25" t="s">
        <v>889</v>
      </c>
      <c r="D647" s="25" t="s">
        <v>354</v>
      </c>
      <c r="E647" s="29" t="s">
        <v>7134</v>
      </c>
      <c r="F647" s="29" t="s">
        <v>7135</v>
      </c>
      <c r="G647" s="29" t="s">
        <v>7591</v>
      </c>
      <c r="H647" s="38"/>
      <c r="I647" s="29" t="s">
        <v>8716</v>
      </c>
      <c r="J647" s="29" t="s">
        <v>8717</v>
      </c>
      <c r="K647" s="29" t="s">
        <v>7120</v>
      </c>
      <c r="L647" s="29" t="s">
        <v>2225</v>
      </c>
      <c r="M647" s="29" t="s">
        <v>7110</v>
      </c>
      <c r="N647" s="29" t="s">
        <v>8718</v>
      </c>
      <c r="O647" s="233" t="s">
        <v>8748</v>
      </c>
      <c r="P647" s="228" t="n">
        <v>41689</v>
      </c>
      <c r="Q647" s="228" t="n">
        <v>41689</v>
      </c>
      <c r="R647" s="29" t="n">
        <v>1</v>
      </c>
      <c r="S647" s="29" t="s">
        <v>7112</v>
      </c>
      <c r="T647" s="29" t="n">
        <v>13.5</v>
      </c>
      <c r="U647" s="29"/>
      <c r="V647" s="29"/>
      <c r="W647" s="29" t="s">
        <v>8720</v>
      </c>
      <c r="X647" s="38"/>
      <c r="Y647" s="38"/>
      <c r="Z647" s="38" t="n">
        <v>0</v>
      </c>
      <c r="AE647" s="94" t="e">
        <f aca="false" t="array" ref="AE647:AK647">_xlfn.torow(_xlfn.unique(_xlfn._xlws.filter(cat_table[Subsector],$E647=cat_table[Sector],"")))</f>
        <v>#NAME?</v>
      </c>
      <c r="AF647" s="94" t="e">
        <v>#NAME?</v>
      </c>
      <c r="AG647" s="94" t="e">
        <v>#NAME?</v>
      </c>
      <c r="AH647" s="94" t="e">
        <v>#NAME?</v>
      </c>
      <c r="AI647" s="94" t="e">
        <v>#NAME?</v>
      </c>
      <c r="AJ647" s="94" t="e">
        <v>#NAME?</v>
      </c>
      <c r="AK647" s="94" t="e">
        <v>#NAME?</v>
      </c>
      <c r="AO647" s="94" t="e">
        <f aca="false" t="array" ref="AO647:AT647">_xlfn.torow(_xlfn.unique(_xlfn._xlws.filter(cat_table[Sub-subsector],($E647=cat_table[Sector])*($F647=cat_table[Subsector]),"")))</f>
        <v>#NAME?</v>
      </c>
      <c r="AP647" s="94" t="e">
        <v>#NAME?</v>
      </c>
      <c r="AQ647" s="94" t="e">
        <v>#NAME?</v>
      </c>
      <c r="AR647" s="94" t="e">
        <v>#NAME?</v>
      </c>
      <c r="AS647" s="94" t="e">
        <v>#NAME?</v>
      </c>
      <c r="AT647" s="94" t="e">
        <v>#NAME?</v>
      </c>
    </row>
    <row r="648" customFormat="false" ht="15" hidden="false" customHeight="true" outlineLevel="0" collapsed="false">
      <c r="A648" s="29" t="s">
        <v>8749</v>
      </c>
      <c r="B648" s="20" t="str">
        <f aca="false">INDEX(Table2[], MATCH(L648, Location_ID!$D$2:$D$648, 0), 1)</f>
        <v>ca24cf21-095b-49d9-9edf-c55cae553206</v>
      </c>
      <c r="C648" s="25" t="s">
        <v>889</v>
      </c>
      <c r="D648" s="25" t="s">
        <v>354</v>
      </c>
      <c r="E648" s="29" t="s">
        <v>7134</v>
      </c>
      <c r="F648" s="29" t="s">
        <v>7135</v>
      </c>
      <c r="G648" s="29" t="s">
        <v>7591</v>
      </c>
      <c r="H648" s="38"/>
      <c r="I648" s="29" t="s">
        <v>8716</v>
      </c>
      <c r="J648" s="29" t="s">
        <v>8717</v>
      </c>
      <c r="K648" s="29" t="s">
        <v>7120</v>
      </c>
      <c r="L648" s="29" t="s">
        <v>2223</v>
      </c>
      <c r="M648" s="29" t="s">
        <v>7110</v>
      </c>
      <c r="N648" s="29" t="s">
        <v>8718</v>
      </c>
      <c r="O648" s="233" t="s">
        <v>8750</v>
      </c>
      <c r="P648" s="228" t="n">
        <v>41743</v>
      </c>
      <c r="Q648" s="228" t="n">
        <v>41743</v>
      </c>
      <c r="R648" s="29" t="n">
        <v>1</v>
      </c>
      <c r="S648" s="29" t="s">
        <v>7112</v>
      </c>
      <c r="T648" s="29" t="n">
        <v>9.3</v>
      </c>
      <c r="U648" s="29"/>
      <c r="V648" s="29"/>
      <c r="W648" s="29" t="s">
        <v>8720</v>
      </c>
      <c r="X648" s="38"/>
      <c r="Y648" s="38"/>
      <c r="Z648" s="38" t="n">
        <v>0</v>
      </c>
      <c r="AE648" s="94" t="e">
        <f aca="false" t="array" ref="AE648:AK648">_xlfn.torow(_xlfn.unique(_xlfn._xlws.filter(cat_table[Subsector],$E648=cat_table[Sector],"")))</f>
        <v>#NAME?</v>
      </c>
      <c r="AF648" s="94" t="e">
        <v>#NAME?</v>
      </c>
      <c r="AG648" s="94" t="e">
        <v>#NAME?</v>
      </c>
      <c r="AH648" s="94" t="e">
        <v>#NAME?</v>
      </c>
      <c r="AI648" s="94" t="e">
        <v>#NAME?</v>
      </c>
      <c r="AJ648" s="94" t="e">
        <v>#NAME?</v>
      </c>
      <c r="AK648" s="94" t="e">
        <v>#NAME?</v>
      </c>
      <c r="AO648" s="94" t="e">
        <f aca="false" t="array" ref="AO648:AT648">_xlfn.torow(_xlfn.unique(_xlfn._xlws.filter(cat_table[Sub-subsector],($E648=cat_table[Sector])*($F648=cat_table[Subsector]),"")))</f>
        <v>#NAME?</v>
      </c>
      <c r="AP648" s="94" t="e">
        <v>#NAME?</v>
      </c>
      <c r="AQ648" s="94" t="e">
        <v>#NAME?</v>
      </c>
      <c r="AR648" s="94" t="e">
        <v>#NAME?</v>
      </c>
      <c r="AS648" s="94" t="e">
        <v>#NAME?</v>
      </c>
      <c r="AT648" s="94" t="e">
        <v>#NAME?</v>
      </c>
    </row>
    <row r="649" customFormat="false" ht="15" hidden="false" customHeight="true" outlineLevel="0" collapsed="false">
      <c r="A649" s="229" t="s">
        <v>8751</v>
      </c>
      <c r="B649" s="20" t="str">
        <f aca="false">INDEX(Table2[], MATCH(L649, Location_ID!$D$2:$D$648, 0), 1)</f>
        <v>89be9604-582d-4c24-9693-6699a5b6027b</v>
      </c>
      <c r="C649" s="25" t="s">
        <v>889</v>
      </c>
      <c r="D649" s="25" t="s">
        <v>354</v>
      </c>
      <c r="E649" s="29" t="s">
        <v>7134</v>
      </c>
      <c r="F649" s="29" t="s">
        <v>7135</v>
      </c>
      <c r="G649" s="29" t="s">
        <v>7591</v>
      </c>
      <c r="H649" s="38"/>
      <c r="I649" s="29" t="s">
        <v>8716</v>
      </c>
      <c r="J649" s="29" t="s">
        <v>8717</v>
      </c>
      <c r="K649" s="29" t="s">
        <v>7120</v>
      </c>
      <c r="L649" s="29" t="s">
        <v>2227</v>
      </c>
      <c r="M649" s="29" t="s">
        <v>7110</v>
      </c>
      <c r="N649" s="29" t="s">
        <v>8718</v>
      </c>
      <c r="O649" s="233" t="s">
        <v>8752</v>
      </c>
      <c r="P649" s="228" t="n">
        <v>41715</v>
      </c>
      <c r="Q649" s="228" t="n">
        <v>41715</v>
      </c>
      <c r="R649" s="29" t="n">
        <v>1</v>
      </c>
      <c r="S649" s="29" t="s">
        <v>7112</v>
      </c>
      <c r="T649" s="29" t="n">
        <v>9.2</v>
      </c>
      <c r="U649" s="29"/>
      <c r="V649" s="29"/>
      <c r="W649" s="29" t="s">
        <v>8720</v>
      </c>
      <c r="X649" s="38"/>
      <c r="Y649" s="38"/>
      <c r="Z649" s="38" t="n">
        <v>0</v>
      </c>
      <c r="AE649" s="94" t="e">
        <f aca="false" t="array" ref="AE649:AK649">_xlfn.torow(_xlfn.unique(_xlfn._xlws.filter(cat_table[Subsector],$E649=cat_table[Sector],"")))</f>
        <v>#NAME?</v>
      </c>
      <c r="AF649" s="94" t="e">
        <v>#NAME?</v>
      </c>
      <c r="AG649" s="94" t="e">
        <v>#NAME?</v>
      </c>
      <c r="AH649" s="94" t="e">
        <v>#NAME?</v>
      </c>
      <c r="AI649" s="94" t="e">
        <v>#NAME?</v>
      </c>
      <c r="AJ649" s="94" t="e">
        <v>#NAME?</v>
      </c>
      <c r="AK649" s="94" t="e">
        <v>#NAME?</v>
      </c>
      <c r="AO649" s="94" t="e">
        <f aca="false" t="array" ref="AO649:AT649">_xlfn.torow(_xlfn.unique(_xlfn._xlws.filter(cat_table[Sub-subsector],($E649=cat_table[Sector])*($F649=cat_table[Subsector]),"")))</f>
        <v>#NAME?</v>
      </c>
      <c r="AP649" s="94" t="e">
        <v>#NAME?</v>
      </c>
      <c r="AQ649" s="94" t="e">
        <v>#NAME?</v>
      </c>
      <c r="AR649" s="94" t="e">
        <v>#NAME?</v>
      </c>
      <c r="AS649" s="94" t="e">
        <v>#NAME?</v>
      </c>
      <c r="AT649" s="94" t="e">
        <v>#NAME?</v>
      </c>
    </row>
    <row r="650" customFormat="false" ht="15" hidden="false" customHeight="true" outlineLevel="0" collapsed="false">
      <c r="A650" s="29" t="s">
        <v>8753</v>
      </c>
      <c r="B650" s="20" t="str">
        <f aca="false">INDEX(Table2[], MATCH(L650, Location_ID!$D$2:$D$648, 0), 1)</f>
        <v>8d2131b0-dea1-47dc-9762-cd4706e74c2e</v>
      </c>
      <c r="C650" s="25" t="s">
        <v>889</v>
      </c>
      <c r="D650" s="25" t="s">
        <v>354</v>
      </c>
      <c r="E650" s="29" t="s">
        <v>7134</v>
      </c>
      <c r="F650" s="29" t="s">
        <v>7135</v>
      </c>
      <c r="G650" s="29" t="s">
        <v>7591</v>
      </c>
      <c r="H650" s="38"/>
      <c r="I650" s="29" t="s">
        <v>8716</v>
      </c>
      <c r="J650" s="29" t="s">
        <v>8717</v>
      </c>
      <c r="K650" s="29" t="s">
        <v>7120</v>
      </c>
      <c r="L650" s="29" t="s">
        <v>2225</v>
      </c>
      <c r="M650" s="29" t="s">
        <v>7110</v>
      </c>
      <c r="N650" s="29" t="s">
        <v>8718</v>
      </c>
      <c r="O650" s="233" t="s">
        <v>8754</v>
      </c>
      <c r="P650" s="228" t="n">
        <v>41688</v>
      </c>
      <c r="Q650" s="228" t="n">
        <v>41688</v>
      </c>
      <c r="R650" s="29" t="n">
        <v>1</v>
      </c>
      <c r="S650" s="29" t="s">
        <v>7112</v>
      </c>
      <c r="T650" s="29" t="n">
        <v>8.4</v>
      </c>
      <c r="U650" s="29"/>
      <c r="V650" s="29"/>
      <c r="W650" s="29" t="s">
        <v>8720</v>
      </c>
      <c r="X650" s="38"/>
      <c r="Y650" s="38"/>
      <c r="Z650" s="38" t="n">
        <v>0</v>
      </c>
      <c r="AE650" s="94" t="e">
        <f aca="false" t="array" ref="AE650:AK650">_xlfn.torow(_xlfn.unique(_xlfn._xlws.filter(cat_table[Subsector],$E650=cat_table[Sector],"")))</f>
        <v>#NAME?</v>
      </c>
      <c r="AF650" s="94" t="e">
        <v>#NAME?</v>
      </c>
      <c r="AG650" s="94" t="e">
        <v>#NAME?</v>
      </c>
      <c r="AH650" s="94" t="e">
        <v>#NAME?</v>
      </c>
      <c r="AI650" s="94" t="e">
        <v>#NAME?</v>
      </c>
      <c r="AJ650" s="94" t="e">
        <v>#NAME?</v>
      </c>
      <c r="AK650" s="94" t="e">
        <v>#NAME?</v>
      </c>
      <c r="AO650" s="94" t="e">
        <f aca="false" t="array" ref="AO650:AT650">_xlfn.torow(_xlfn.unique(_xlfn._xlws.filter(cat_table[Sub-subsector],($E650=cat_table[Sector])*($F650=cat_table[Subsector]),"")))</f>
        <v>#NAME?</v>
      </c>
      <c r="AP650" s="94" t="e">
        <v>#NAME?</v>
      </c>
      <c r="AQ650" s="94" t="e">
        <v>#NAME?</v>
      </c>
      <c r="AR650" s="94" t="e">
        <v>#NAME?</v>
      </c>
      <c r="AS650" s="94" t="e">
        <v>#NAME?</v>
      </c>
      <c r="AT650" s="94" t="e">
        <v>#NAME?</v>
      </c>
    </row>
    <row r="651" customFormat="false" ht="15" hidden="false" customHeight="true" outlineLevel="0" collapsed="false">
      <c r="A651" s="29" t="s">
        <v>8755</v>
      </c>
      <c r="B651" s="20" t="str">
        <f aca="false">INDEX(Table2[], MATCH(L651, Location_ID!$D$2:$D$648, 0), 1)</f>
        <v>db51c99f-ed80-4a0c-a1ec-e62bd1a435ea</v>
      </c>
      <c r="C651" s="25" t="s">
        <v>889</v>
      </c>
      <c r="D651" s="25" t="s">
        <v>354</v>
      </c>
      <c r="E651" s="29" t="s">
        <v>7134</v>
      </c>
      <c r="F651" s="29" t="s">
        <v>7135</v>
      </c>
      <c r="G651" s="29" t="s">
        <v>7591</v>
      </c>
      <c r="H651" s="38"/>
      <c r="I651" s="29" t="s">
        <v>8716</v>
      </c>
      <c r="J651" s="29" t="s">
        <v>8717</v>
      </c>
      <c r="K651" s="29" t="s">
        <v>7120</v>
      </c>
      <c r="L651" s="29" t="s">
        <v>2221</v>
      </c>
      <c r="M651" s="29" t="s">
        <v>7110</v>
      </c>
      <c r="N651" s="29" t="s">
        <v>8718</v>
      </c>
      <c r="O651" s="233" t="s">
        <v>8756</v>
      </c>
      <c r="P651" s="228" t="n">
        <v>41723</v>
      </c>
      <c r="Q651" s="228" t="n">
        <v>41723</v>
      </c>
      <c r="R651" s="29" t="n">
        <v>1</v>
      </c>
      <c r="S651" s="29" t="s">
        <v>7112</v>
      </c>
      <c r="T651" s="29" t="n">
        <v>8.3</v>
      </c>
      <c r="U651" s="29"/>
      <c r="V651" s="29"/>
      <c r="W651" s="29" t="s">
        <v>8720</v>
      </c>
      <c r="X651" s="38"/>
      <c r="Y651" s="38"/>
      <c r="Z651" s="38" t="n">
        <v>0</v>
      </c>
      <c r="AE651" s="94" t="e">
        <f aca="false" t="array" ref="AE651:AK651">_xlfn.torow(_xlfn.unique(_xlfn._xlws.filter(cat_table[Subsector],$E651=cat_table[Sector],"")))</f>
        <v>#NAME?</v>
      </c>
      <c r="AF651" s="94" t="e">
        <v>#NAME?</v>
      </c>
      <c r="AG651" s="94" t="e">
        <v>#NAME?</v>
      </c>
      <c r="AH651" s="94" t="e">
        <v>#NAME?</v>
      </c>
      <c r="AI651" s="94" t="e">
        <v>#NAME?</v>
      </c>
      <c r="AJ651" s="94" t="e">
        <v>#NAME?</v>
      </c>
      <c r="AK651" s="94" t="e">
        <v>#NAME?</v>
      </c>
      <c r="AO651" s="94" t="e">
        <f aca="false" t="array" ref="AO651:AT651">_xlfn.torow(_xlfn.unique(_xlfn._xlws.filter(cat_table[Sub-subsector],($E651=cat_table[Sector])*($F651=cat_table[Subsector]),"")))</f>
        <v>#NAME?</v>
      </c>
      <c r="AP651" s="94" t="e">
        <v>#NAME?</v>
      </c>
      <c r="AQ651" s="94" t="e">
        <v>#NAME?</v>
      </c>
      <c r="AR651" s="94" t="e">
        <v>#NAME?</v>
      </c>
      <c r="AS651" s="94" t="e">
        <v>#NAME?</v>
      </c>
      <c r="AT651" s="94" t="e">
        <v>#NAME?</v>
      </c>
    </row>
    <row r="652" customFormat="false" ht="15" hidden="false" customHeight="true" outlineLevel="0" collapsed="false">
      <c r="A652" s="29" t="s">
        <v>8757</v>
      </c>
      <c r="B652" s="20" t="str">
        <f aca="false">INDEX(Table2[], MATCH(L652, Location_ID!$D$2:$D$648, 0), 1)</f>
        <v>1614e516-3327-405c-8e6c-1e7528186673</v>
      </c>
      <c r="C652" s="25" t="s">
        <v>889</v>
      </c>
      <c r="D652" s="25" t="s">
        <v>354</v>
      </c>
      <c r="E652" s="29" t="s">
        <v>7134</v>
      </c>
      <c r="F652" s="29" t="s">
        <v>7135</v>
      </c>
      <c r="G652" s="29" t="s">
        <v>7591</v>
      </c>
      <c r="H652" s="38"/>
      <c r="I652" s="29" t="s">
        <v>8716</v>
      </c>
      <c r="J652" s="29" t="s">
        <v>8717</v>
      </c>
      <c r="K652" s="29" t="s">
        <v>7120</v>
      </c>
      <c r="L652" s="29" t="s">
        <v>2217</v>
      </c>
      <c r="M652" s="29" t="s">
        <v>7110</v>
      </c>
      <c r="N652" s="29" t="s">
        <v>8718</v>
      </c>
      <c r="O652" s="233" t="s">
        <v>8758</v>
      </c>
      <c r="P652" s="228" t="n">
        <v>41730</v>
      </c>
      <c r="Q652" s="228" t="n">
        <v>41730</v>
      </c>
      <c r="R652" s="29" t="n">
        <v>1</v>
      </c>
      <c r="S652" s="29" t="s">
        <v>7112</v>
      </c>
      <c r="T652" s="29" t="n">
        <v>8.3</v>
      </c>
      <c r="U652" s="29"/>
      <c r="V652" s="29"/>
      <c r="W652" s="29" t="s">
        <v>8720</v>
      </c>
      <c r="X652" s="38"/>
      <c r="Y652" s="38"/>
      <c r="Z652" s="38" t="n">
        <v>0</v>
      </c>
      <c r="AE652" s="94" t="e">
        <f aca="false" t="array" ref="AE652:AK652">_xlfn.torow(_xlfn.unique(_xlfn._xlws.filter(cat_table[Subsector],$E652=cat_table[Sector],"")))</f>
        <v>#NAME?</v>
      </c>
      <c r="AF652" s="94" t="e">
        <v>#NAME?</v>
      </c>
      <c r="AG652" s="94" t="e">
        <v>#NAME?</v>
      </c>
      <c r="AH652" s="94" t="e">
        <v>#NAME?</v>
      </c>
      <c r="AI652" s="94" t="e">
        <v>#NAME?</v>
      </c>
      <c r="AJ652" s="94" t="e">
        <v>#NAME?</v>
      </c>
      <c r="AK652" s="94" t="e">
        <v>#NAME?</v>
      </c>
      <c r="AO652" s="94" t="e">
        <f aca="false" t="array" ref="AO652:AT652">_xlfn.torow(_xlfn.unique(_xlfn._xlws.filter(cat_table[Sub-subsector],($E652=cat_table[Sector])*($F652=cat_table[Subsector]),"")))</f>
        <v>#NAME?</v>
      </c>
      <c r="AP652" s="94" t="e">
        <v>#NAME?</v>
      </c>
      <c r="AQ652" s="94" t="e">
        <v>#NAME?</v>
      </c>
      <c r="AR652" s="94" t="e">
        <v>#NAME?</v>
      </c>
      <c r="AS652" s="94" t="e">
        <v>#NAME?</v>
      </c>
      <c r="AT652" s="94" t="e">
        <v>#NAME?</v>
      </c>
    </row>
    <row r="653" customFormat="false" ht="15" hidden="false" customHeight="true" outlineLevel="0" collapsed="false">
      <c r="A653" s="29" t="s">
        <v>8759</v>
      </c>
      <c r="B653" s="20" t="str">
        <f aca="false">INDEX(Table2[], MATCH(L653, Location_ID!$D$2:$D$648, 0), 1)</f>
        <v>89be9604-582d-4c24-9693-6699a5b6027b</v>
      </c>
      <c r="C653" s="25" t="s">
        <v>889</v>
      </c>
      <c r="D653" s="25" t="s">
        <v>354</v>
      </c>
      <c r="E653" s="29" t="s">
        <v>7134</v>
      </c>
      <c r="F653" s="29" t="s">
        <v>7135</v>
      </c>
      <c r="G653" s="29" t="s">
        <v>7591</v>
      </c>
      <c r="H653" s="38"/>
      <c r="I653" s="29" t="s">
        <v>8716</v>
      </c>
      <c r="J653" s="29" t="s">
        <v>8717</v>
      </c>
      <c r="K653" s="29" t="s">
        <v>7120</v>
      </c>
      <c r="L653" s="29" t="s">
        <v>2227</v>
      </c>
      <c r="M653" s="29" t="s">
        <v>7110</v>
      </c>
      <c r="N653" s="29" t="s">
        <v>8718</v>
      </c>
      <c r="O653" s="233" t="s">
        <v>8760</v>
      </c>
      <c r="P653" s="228" t="n">
        <v>41722</v>
      </c>
      <c r="Q653" s="228" t="n">
        <v>41722</v>
      </c>
      <c r="R653" s="29" t="n">
        <v>1</v>
      </c>
      <c r="S653" s="29" t="s">
        <v>7112</v>
      </c>
      <c r="T653" s="29" t="n">
        <v>7.9</v>
      </c>
      <c r="U653" s="29"/>
      <c r="V653" s="29"/>
      <c r="W653" s="29" t="s">
        <v>8720</v>
      </c>
      <c r="X653" s="38"/>
      <c r="Y653" s="38"/>
      <c r="Z653" s="38" t="n">
        <v>0</v>
      </c>
      <c r="AE653" s="94" t="e">
        <f aca="false" t="array" ref="AE653:AK653">_xlfn.torow(_xlfn.unique(_xlfn._xlws.filter(cat_table[Subsector],$E653=cat_table[Sector],"")))</f>
        <v>#NAME?</v>
      </c>
      <c r="AF653" s="94" t="e">
        <v>#NAME?</v>
      </c>
      <c r="AG653" s="94" t="e">
        <v>#NAME?</v>
      </c>
      <c r="AH653" s="94" t="e">
        <v>#NAME?</v>
      </c>
      <c r="AI653" s="94" t="e">
        <v>#NAME?</v>
      </c>
      <c r="AJ653" s="94" t="e">
        <v>#NAME?</v>
      </c>
      <c r="AK653" s="94" t="e">
        <v>#NAME?</v>
      </c>
      <c r="AO653" s="94" t="e">
        <f aca="false" t="array" ref="AO653:AT653">_xlfn.torow(_xlfn.unique(_xlfn._xlws.filter(cat_table[Sub-subsector],($E653=cat_table[Sector])*($F653=cat_table[Subsector]),"")))</f>
        <v>#NAME?</v>
      </c>
      <c r="AP653" s="94" t="e">
        <v>#NAME?</v>
      </c>
      <c r="AQ653" s="94" t="e">
        <v>#NAME?</v>
      </c>
      <c r="AR653" s="94" t="e">
        <v>#NAME?</v>
      </c>
      <c r="AS653" s="94" t="e">
        <v>#NAME?</v>
      </c>
      <c r="AT653" s="94" t="e">
        <v>#NAME?</v>
      </c>
    </row>
    <row r="654" customFormat="false" ht="15" hidden="false" customHeight="true" outlineLevel="0" collapsed="false">
      <c r="A654" s="29" t="s">
        <v>8761</v>
      </c>
      <c r="B654" s="20" t="str">
        <f aca="false">INDEX(Table2[], MATCH(L654, Location_ID!$D$2:$D$648, 0), 1)</f>
        <v>f062fcf6-e79d-430f-9657-b46b59bd2d81</v>
      </c>
      <c r="C654" s="25" t="s">
        <v>889</v>
      </c>
      <c r="D654" s="25" t="s">
        <v>354</v>
      </c>
      <c r="E654" s="29" t="s">
        <v>7134</v>
      </c>
      <c r="F654" s="29" t="s">
        <v>7135</v>
      </c>
      <c r="G654" s="29" t="s">
        <v>7591</v>
      </c>
      <c r="H654" s="38"/>
      <c r="I654" s="29" t="s">
        <v>8716</v>
      </c>
      <c r="J654" s="29" t="s">
        <v>8717</v>
      </c>
      <c r="K654" s="29" t="s">
        <v>7120</v>
      </c>
      <c r="L654" s="29" t="s">
        <v>2213</v>
      </c>
      <c r="M654" s="29" t="s">
        <v>7110</v>
      </c>
      <c r="N654" s="29" t="s">
        <v>8718</v>
      </c>
      <c r="O654" s="233" t="s">
        <v>8762</v>
      </c>
      <c r="P654" s="228" t="n">
        <v>41684</v>
      </c>
      <c r="Q654" s="228" t="n">
        <v>41684</v>
      </c>
      <c r="R654" s="29" t="n">
        <v>1</v>
      </c>
      <c r="S654" s="29" t="s">
        <v>7112</v>
      </c>
      <c r="T654" s="29" t="n">
        <v>7.7</v>
      </c>
      <c r="U654" s="29"/>
      <c r="V654" s="29"/>
      <c r="W654" s="29" t="s">
        <v>8720</v>
      </c>
      <c r="X654" s="38"/>
      <c r="Y654" s="38"/>
      <c r="Z654" s="38" t="n">
        <v>0</v>
      </c>
      <c r="AE654" s="94" t="e">
        <f aca="false" t="array" ref="AE654:AK654">_xlfn.torow(_xlfn.unique(_xlfn._xlws.filter(cat_table[Subsector],$E654=cat_table[Sector],"")))</f>
        <v>#NAME?</v>
      </c>
      <c r="AF654" s="94" t="e">
        <v>#NAME?</v>
      </c>
      <c r="AG654" s="94" t="e">
        <v>#NAME?</v>
      </c>
      <c r="AH654" s="94" t="e">
        <v>#NAME?</v>
      </c>
      <c r="AI654" s="94" t="e">
        <v>#NAME?</v>
      </c>
      <c r="AJ654" s="94" t="e">
        <v>#NAME?</v>
      </c>
      <c r="AK654" s="94" t="e">
        <v>#NAME?</v>
      </c>
      <c r="AO654" s="94" t="e">
        <f aca="false" t="array" ref="AO654:AT654">_xlfn.torow(_xlfn.unique(_xlfn._xlws.filter(cat_table[Sub-subsector],($E654=cat_table[Sector])*($F654=cat_table[Subsector]),"")))</f>
        <v>#NAME?</v>
      </c>
      <c r="AP654" s="94" t="e">
        <v>#NAME?</v>
      </c>
      <c r="AQ654" s="94" t="e">
        <v>#NAME?</v>
      </c>
      <c r="AR654" s="94" t="e">
        <v>#NAME?</v>
      </c>
      <c r="AS654" s="94" t="e">
        <v>#NAME?</v>
      </c>
      <c r="AT654" s="94" t="e">
        <v>#NAME?</v>
      </c>
    </row>
    <row r="655" customFormat="false" ht="15" hidden="false" customHeight="true" outlineLevel="0" collapsed="false">
      <c r="A655" s="29" t="s">
        <v>8763</v>
      </c>
      <c r="B655" s="20" t="str">
        <f aca="false">INDEX(Table2[], MATCH(L655, Location_ID!$D$2:$D$648, 0), 1)</f>
        <v>8d2131b0-dea1-47dc-9762-cd4706e74c2e</v>
      </c>
      <c r="C655" s="25" t="s">
        <v>889</v>
      </c>
      <c r="D655" s="25" t="s">
        <v>354</v>
      </c>
      <c r="E655" s="29" t="s">
        <v>7134</v>
      </c>
      <c r="F655" s="29" t="s">
        <v>7135</v>
      </c>
      <c r="G655" s="29" t="s">
        <v>7591</v>
      </c>
      <c r="H655" s="38"/>
      <c r="I655" s="29" t="s">
        <v>8716</v>
      </c>
      <c r="J655" s="29" t="s">
        <v>8717</v>
      </c>
      <c r="K655" s="29" t="s">
        <v>7120</v>
      </c>
      <c r="L655" s="29" t="s">
        <v>2225</v>
      </c>
      <c r="M655" s="29" t="s">
        <v>7110</v>
      </c>
      <c r="N655" s="29" t="s">
        <v>8718</v>
      </c>
      <c r="O655" s="233" t="s">
        <v>8764</v>
      </c>
      <c r="P655" s="228" t="n">
        <v>41688</v>
      </c>
      <c r="Q655" s="228" t="n">
        <v>41688</v>
      </c>
      <c r="R655" s="29" t="n">
        <v>1</v>
      </c>
      <c r="S655" s="29" t="s">
        <v>7112</v>
      </c>
      <c r="T655" s="29" t="n">
        <v>7.1</v>
      </c>
      <c r="U655" s="29"/>
      <c r="V655" s="29"/>
      <c r="W655" s="29" t="s">
        <v>8720</v>
      </c>
      <c r="X655" s="38"/>
      <c r="Y655" s="38"/>
      <c r="Z655" s="38" t="n">
        <v>0</v>
      </c>
      <c r="AE655" s="94" t="e">
        <f aca="false" t="array" ref="AE655:AK655">_xlfn.torow(_xlfn.unique(_xlfn._xlws.filter(cat_table[Subsector],$E655=cat_table[Sector],"")))</f>
        <v>#NAME?</v>
      </c>
      <c r="AF655" s="94" t="e">
        <v>#NAME?</v>
      </c>
      <c r="AG655" s="94" t="e">
        <v>#NAME?</v>
      </c>
      <c r="AH655" s="94" t="e">
        <v>#NAME?</v>
      </c>
      <c r="AI655" s="94" t="e">
        <v>#NAME?</v>
      </c>
      <c r="AJ655" s="94" t="e">
        <v>#NAME?</v>
      </c>
      <c r="AK655" s="94" t="e">
        <v>#NAME?</v>
      </c>
      <c r="AO655" s="94" t="e">
        <f aca="false" t="array" ref="AO655:AT655">_xlfn.torow(_xlfn.unique(_xlfn._xlws.filter(cat_table[Sub-subsector],($E655=cat_table[Sector])*($F655=cat_table[Subsector]),"")))</f>
        <v>#NAME?</v>
      </c>
      <c r="AP655" s="94" t="e">
        <v>#NAME?</v>
      </c>
      <c r="AQ655" s="94" t="e">
        <v>#NAME?</v>
      </c>
      <c r="AR655" s="94" t="e">
        <v>#NAME?</v>
      </c>
      <c r="AS655" s="94" t="e">
        <v>#NAME?</v>
      </c>
      <c r="AT655" s="94" t="e">
        <v>#NAME?</v>
      </c>
    </row>
    <row r="656" customFormat="false" ht="15" hidden="false" customHeight="true" outlineLevel="0" collapsed="false">
      <c r="A656" s="29" t="s">
        <v>8765</v>
      </c>
      <c r="B656" s="20" t="str">
        <f aca="false">INDEX(Table2[], MATCH(L656, Location_ID!$D$2:$D$648, 0), 1)</f>
        <v>1614e516-3327-405c-8e6c-1e7528186673</v>
      </c>
      <c r="C656" s="25" t="s">
        <v>889</v>
      </c>
      <c r="D656" s="25" t="s">
        <v>354</v>
      </c>
      <c r="E656" s="29" t="s">
        <v>7134</v>
      </c>
      <c r="F656" s="29" t="s">
        <v>7135</v>
      </c>
      <c r="G656" s="29" t="s">
        <v>7591</v>
      </c>
      <c r="H656" s="38"/>
      <c r="I656" s="29" t="s">
        <v>8716</v>
      </c>
      <c r="J656" s="29" t="s">
        <v>8717</v>
      </c>
      <c r="K656" s="29" t="s">
        <v>7120</v>
      </c>
      <c r="L656" s="29" t="s">
        <v>2217</v>
      </c>
      <c r="M656" s="29" t="s">
        <v>7110</v>
      </c>
      <c r="N656" s="29" t="s">
        <v>8718</v>
      </c>
      <c r="O656" s="233" t="s">
        <v>8766</v>
      </c>
      <c r="P656" s="228" t="n">
        <v>41584</v>
      </c>
      <c r="Q656" s="228" t="n">
        <v>41584</v>
      </c>
      <c r="R656" s="29" t="n">
        <v>1</v>
      </c>
      <c r="S656" s="29" t="s">
        <v>7112</v>
      </c>
      <c r="T656" s="29" t="n">
        <v>6.2</v>
      </c>
      <c r="U656" s="29"/>
      <c r="V656" s="29"/>
      <c r="W656" s="29" t="s">
        <v>8720</v>
      </c>
      <c r="X656" s="38"/>
      <c r="Y656" s="38"/>
      <c r="Z656" s="38" t="n">
        <v>0</v>
      </c>
      <c r="AE656" s="94" t="e">
        <f aca="false" t="array" ref="AE656:AK656">_xlfn.torow(_xlfn.unique(_xlfn._xlws.filter(cat_table[Subsector],$E656=cat_table[Sector],"")))</f>
        <v>#NAME?</v>
      </c>
      <c r="AF656" s="94" t="e">
        <v>#NAME?</v>
      </c>
      <c r="AG656" s="94" t="e">
        <v>#NAME?</v>
      </c>
      <c r="AH656" s="94" t="e">
        <v>#NAME?</v>
      </c>
      <c r="AI656" s="94" t="e">
        <v>#NAME?</v>
      </c>
      <c r="AJ656" s="94" t="e">
        <v>#NAME?</v>
      </c>
      <c r="AK656" s="94" t="e">
        <v>#NAME?</v>
      </c>
      <c r="AO656" s="94" t="e">
        <f aca="false" t="array" ref="AO656:AT656">_xlfn.torow(_xlfn.unique(_xlfn._xlws.filter(cat_table[Sub-subsector],($E656=cat_table[Sector])*($F656=cat_table[Subsector]),"")))</f>
        <v>#NAME?</v>
      </c>
      <c r="AP656" s="94" t="e">
        <v>#NAME?</v>
      </c>
      <c r="AQ656" s="94" t="e">
        <v>#NAME?</v>
      </c>
      <c r="AR656" s="94" t="e">
        <v>#NAME?</v>
      </c>
      <c r="AS656" s="94" t="e">
        <v>#NAME?</v>
      </c>
      <c r="AT656" s="94" t="e">
        <v>#NAME?</v>
      </c>
    </row>
    <row r="657" customFormat="false" ht="15" hidden="false" customHeight="true" outlineLevel="0" collapsed="false">
      <c r="A657" s="29" t="s">
        <v>8767</v>
      </c>
      <c r="B657" s="20" t="str">
        <f aca="false">INDEX(Table2[], MATCH(L657, Location_ID!$D$2:$D$648, 0), 1)</f>
        <v>f062fcf6-e79d-430f-9657-b46b59bd2d81</v>
      </c>
      <c r="C657" s="25" t="s">
        <v>889</v>
      </c>
      <c r="D657" s="25" t="s">
        <v>354</v>
      </c>
      <c r="E657" s="29" t="s">
        <v>7134</v>
      </c>
      <c r="F657" s="29" t="s">
        <v>7135</v>
      </c>
      <c r="G657" s="29" t="s">
        <v>7591</v>
      </c>
      <c r="H657" s="38"/>
      <c r="I657" s="29" t="s">
        <v>8716</v>
      </c>
      <c r="J657" s="29" t="s">
        <v>8717</v>
      </c>
      <c r="K657" s="29" t="s">
        <v>7120</v>
      </c>
      <c r="L657" s="29" t="s">
        <v>2213</v>
      </c>
      <c r="M657" s="29" t="s">
        <v>7110</v>
      </c>
      <c r="N657" s="29" t="s">
        <v>8718</v>
      </c>
      <c r="O657" s="233" t="s">
        <v>8768</v>
      </c>
      <c r="P657" s="228" t="n">
        <v>41680</v>
      </c>
      <c r="Q657" s="228" t="n">
        <v>41680</v>
      </c>
      <c r="R657" s="29" t="n">
        <v>1</v>
      </c>
      <c r="S657" s="29" t="s">
        <v>7112</v>
      </c>
      <c r="T657" s="29" t="n">
        <v>5.8</v>
      </c>
      <c r="U657" s="29"/>
      <c r="V657" s="29"/>
      <c r="W657" s="29" t="s">
        <v>8720</v>
      </c>
      <c r="X657" s="38"/>
      <c r="Y657" s="38"/>
      <c r="Z657" s="38" t="n">
        <v>0</v>
      </c>
      <c r="AE657" s="94" t="e">
        <f aca="false" t="array" ref="AE657:AK657">_xlfn.torow(_xlfn.unique(_xlfn._xlws.filter(cat_table[Subsector],$E657=cat_table[Sector],"")))</f>
        <v>#NAME?</v>
      </c>
      <c r="AF657" s="94" t="e">
        <v>#NAME?</v>
      </c>
      <c r="AG657" s="94" t="e">
        <v>#NAME?</v>
      </c>
      <c r="AH657" s="94" t="e">
        <v>#NAME?</v>
      </c>
      <c r="AI657" s="94" t="e">
        <v>#NAME?</v>
      </c>
      <c r="AJ657" s="94" t="e">
        <v>#NAME?</v>
      </c>
      <c r="AK657" s="94" t="e">
        <v>#NAME?</v>
      </c>
      <c r="AO657" s="94" t="e">
        <f aca="false" t="array" ref="AO657:AT657">_xlfn.torow(_xlfn.unique(_xlfn._xlws.filter(cat_table[Sub-subsector],($E657=cat_table[Sector])*($F657=cat_table[Subsector]),"")))</f>
        <v>#NAME?</v>
      </c>
      <c r="AP657" s="94" t="e">
        <v>#NAME?</v>
      </c>
      <c r="AQ657" s="94" t="e">
        <v>#NAME?</v>
      </c>
      <c r="AR657" s="94" t="e">
        <v>#NAME?</v>
      </c>
      <c r="AS657" s="94" t="e">
        <v>#NAME?</v>
      </c>
      <c r="AT657" s="94" t="e">
        <v>#NAME?</v>
      </c>
    </row>
    <row r="658" customFormat="false" ht="15" hidden="false" customHeight="true" outlineLevel="0" collapsed="false">
      <c r="A658" s="29" t="s">
        <v>8769</v>
      </c>
      <c r="B658" s="20" t="str">
        <f aca="false">INDEX(Table2[], MATCH(L658, Location_ID!$D$2:$D$648, 0), 1)</f>
        <v>8d2131b0-dea1-47dc-9762-cd4706e74c2e</v>
      </c>
      <c r="C658" s="25" t="s">
        <v>889</v>
      </c>
      <c r="D658" s="25" t="s">
        <v>354</v>
      </c>
      <c r="E658" s="29" t="s">
        <v>7134</v>
      </c>
      <c r="F658" s="29" t="s">
        <v>7135</v>
      </c>
      <c r="G658" s="29" t="s">
        <v>7591</v>
      </c>
      <c r="H658" s="38"/>
      <c r="I658" s="29" t="s">
        <v>8716</v>
      </c>
      <c r="J658" s="29" t="s">
        <v>8717</v>
      </c>
      <c r="K658" s="29" t="s">
        <v>7120</v>
      </c>
      <c r="L658" s="29" t="s">
        <v>2225</v>
      </c>
      <c r="M658" s="29" t="s">
        <v>7110</v>
      </c>
      <c r="N658" s="29" t="s">
        <v>8718</v>
      </c>
      <c r="O658" s="233" t="s">
        <v>8770</v>
      </c>
      <c r="P658" s="228" t="n">
        <v>41689</v>
      </c>
      <c r="Q658" s="228" t="n">
        <v>41689</v>
      </c>
      <c r="R658" s="29" t="n">
        <v>1</v>
      </c>
      <c r="S658" s="29" t="s">
        <v>7112</v>
      </c>
      <c r="T658" s="29" t="n">
        <v>5.5</v>
      </c>
      <c r="U658" s="29"/>
      <c r="V658" s="29"/>
      <c r="W658" s="29" t="s">
        <v>8720</v>
      </c>
      <c r="X658" s="38"/>
      <c r="Y658" s="38"/>
      <c r="Z658" s="38" t="n">
        <v>0</v>
      </c>
      <c r="AE658" s="94" t="e">
        <f aca="false" t="array" ref="AE658:AK658">_xlfn.torow(_xlfn.unique(_xlfn._xlws.filter(cat_table[Subsector],$E658=cat_table[Sector],"")))</f>
        <v>#NAME?</v>
      </c>
      <c r="AF658" s="94" t="e">
        <v>#NAME?</v>
      </c>
      <c r="AG658" s="94" t="e">
        <v>#NAME?</v>
      </c>
      <c r="AH658" s="94" t="e">
        <v>#NAME?</v>
      </c>
      <c r="AI658" s="94" t="e">
        <v>#NAME?</v>
      </c>
      <c r="AJ658" s="94" t="e">
        <v>#NAME?</v>
      </c>
      <c r="AK658" s="94" t="e">
        <v>#NAME?</v>
      </c>
      <c r="AO658" s="94" t="e">
        <f aca="false" t="array" ref="AO658:AT658">_xlfn.torow(_xlfn.unique(_xlfn._xlws.filter(cat_table[Sub-subsector],($E658=cat_table[Sector])*($F658=cat_table[Subsector]),"")))</f>
        <v>#NAME?</v>
      </c>
      <c r="AP658" s="94" t="e">
        <v>#NAME?</v>
      </c>
      <c r="AQ658" s="94" t="e">
        <v>#NAME?</v>
      </c>
      <c r="AR658" s="94" t="e">
        <v>#NAME?</v>
      </c>
      <c r="AS658" s="94" t="e">
        <v>#NAME?</v>
      </c>
      <c r="AT658" s="94" t="e">
        <v>#NAME?</v>
      </c>
    </row>
    <row r="659" customFormat="false" ht="15" hidden="false" customHeight="true" outlineLevel="0" collapsed="false">
      <c r="A659" s="29" t="s">
        <v>8771</v>
      </c>
      <c r="B659" s="20" t="str">
        <f aca="false">INDEX(Table2[], MATCH(L659, Location_ID!$D$2:$D$648, 0), 1)</f>
        <v>8d2131b0-dea1-47dc-9762-cd4706e74c2e</v>
      </c>
      <c r="C659" s="25" t="s">
        <v>889</v>
      </c>
      <c r="D659" s="25" t="s">
        <v>354</v>
      </c>
      <c r="E659" s="29" t="s">
        <v>7134</v>
      </c>
      <c r="F659" s="29" t="s">
        <v>7135</v>
      </c>
      <c r="G659" s="29" t="s">
        <v>7591</v>
      </c>
      <c r="H659" s="38"/>
      <c r="I659" s="29" t="s">
        <v>8716</v>
      </c>
      <c r="J659" s="29" t="s">
        <v>8717</v>
      </c>
      <c r="K659" s="29" t="s">
        <v>7120</v>
      </c>
      <c r="L659" s="29" t="s">
        <v>2225</v>
      </c>
      <c r="M659" s="29" t="s">
        <v>7110</v>
      </c>
      <c r="N659" s="29" t="s">
        <v>8718</v>
      </c>
      <c r="O659" s="233" t="s">
        <v>8772</v>
      </c>
      <c r="P659" s="228" t="n">
        <v>41689</v>
      </c>
      <c r="Q659" s="228" t="n">
        <v>41689</v>
      </c>
      <c r="R659" s="29" t="n">
        <v>1</v>
      </c>
      <c r="S659" s="29" t="s">
        <v>7112</v>
      </c>
      <c r="T659" s="29" t="n">
        <v>5.2</v>
      </c>
      <c r="U659" s="29"/>
      <c r="V659" s="29"/>
      <c r="W659" s="29" t="s">
        <v>8720</v>
      </c>
      <c r="X659" s="38"/>
      <c r="Y659" s="38"/>
      <c r="Z659" s="38" t="n">
        <v>0</v>
      </c>
      <c r="AE659" s="94" t="e">
        <f aca="false" t="array" ref="AE659:AK659">_xlfn.torow(_xlfn.unique(_xlfn._xlws.filter(cat_table[Subsector],$E659=cat_table[Sector],"")))</f>
        <v>#NAME?</v>
      </c>
      <c r="AF659" s="94" t="e">
        <v>#NAME?</v>
      </c>
      <c r="AG659" s="94" t="e">
        <v>#NAME?</v>
      </c>
      <c r="AH659" s="94" t="e">
        <v>#NAME?</v>
      </c>
      <c r="AI659" s="94" t="e">
        <v>#NAME?</v>
      </c>
      <c r="AJ659" s="94" t="e">
        <v>#NAME?</v>
      </c>
      <c r="AK659" s="94" t="e">
        <v>#NAME?</v>
      </c>
      <c r="AO659" s="94" t="e">
        <f aca="false" t="array" ref="AO659:AT659">_xlfn.torow(_xlfn.unique(_xlfn._xlws.filter(cat_table[Sub-subsector],($E659=cat_table[Sector])*($F659=cat_table[Subsector]),"")))</f>
        <v>#NAME?</v>
      </c>
      <c r="AP659" s="94" t="e">
        <v>#NAME?</v>
      </c>
      <c r="AQ659" s="94" t="e">
        <v>#NAME?</v>
      </c>
      <c r="AR659" s="94" t="e">
        <v>#NAME?</v>
      </c>
      <c r="AS659" s="94" t="e">
        <v>#NAME?</v>
      </c>
      <c r="AT659" s="94" t="e">
        <v>#NAME?</v>
      </c>
    </row>
    <row r="660" customFormat="false" ht="15" hidden="false" customHeight="true" outlineLevel="0" collapsed="false">
      <c r="A660" s="29" t="s">
        <v>8773</v>
      </c>
      <c r="B660" s="20" t="str">
        <f aca="false">INDEX(Table2[], MATCH(L660, Location_ID!$D$2:$D$648, 0), 1)</f>
        <v>f062fcf6-e79d-430f-9657-b46b59bd2d81</v>
      </c>
      <c r="C660" s="25" t="s">
        <v>889</v>
      </c>
      <c r="D660" s="25" t="s">
        <v>354</v>
      </c>
      <c r="E660" s="29" t="s">
        <v>7134</v>
      </c>
      <c r="F660" s="29" t="s">
        <v>7135</v>
      </c>
      <c r="G660" s="29" t="s">
        <v>7591</v>
      </c>
      <c r="H660" s="38"/>
      <c r="I660" s="29" t="s">
        <v>8716</v>
      </c>
      <c r="J660" s="29" t="s">
        <v>8717</v>
      </c>
      <c r="K660" s="29" t="s">
        <v>7120</v>
      </c>
      <c r="L660" s="29" t="s">
        <v>2213</v>
      </c>
      <c r="M660" s="29" t="s">
        <v>7110</v>
      </c>
      <c r="N660" s="29" t="s">
        <v>8718</v>
      </c>
      <c r="O660" s="233" t="s">
        <v>8774</v>
      </c>
      <c r="P660" s="228" t="n">
        <v>41683</v>
      </c>
      <c r="Q660" s="228" t="n">
        <v>41683</v>
      </c>
      <c r="R660" s="29" t="n">
        <v>1</v>
      </c>
      <c r="S660" s="29" t="s">
        <v>7112</v>
      </c>
      <c r="T660" s="29" t="n">
        <v>5</v>
      </c>
      <c r="U660" s="29"/>
      <c r="V660" s="29"/>
      <c r="W660" s="29" t="s">
        <v>8720</v>
      </c>
      <c r="X660" s="38"/>
      <c r="Y660" s="38"/>
      <c r="Z660" s="38" t="n">
        <v>0</v>
      </c>
      <c r="AE660" s="94" t="e">
        <f aca="false" t="array" ref="AE660:AK660">_xlfn.torow(_xlfn.unique(_xlfn._xlws.filter(cat_table[Subsector],$E660=cat_table[Sector],"")))</f>
        <v>#NAME?</v>
      </c>
      <c r="AF660" s="94" t="e">
        <v>#NAME?</v>
      </c>
      <c r="AG660" s="94" t="e">
        <v>#NAME?</v>
      </c>
      <c r="AH660" s="94" t="e">
        <v>#NAME?</v>
      </c>
      <c r="AI660" s="94" t="e">
        <v>#NAME?</v>
      </c>
      <c r="AJ660" s="94" t="e">
        <v>#NAME?</v>
      </c>
      <c r="AK660" s="94" t="e">
        <v>#NAME?</v>
      </c>
      <c r="AO660" s="94" t="e">
        <f aca="false" t="array" ref="AO660:AT660">_xlfn.torow(_xlfn.unique(_xlfn._xlws.filter(cat_table[Sub-subsector],($E660=cat_table[Sector])*($F660=cat_table[Subsector]),"")))</f>
        <v>#NAME?</v>
      </c>
      <c r="AP660" s="94" t="e">
        <v>#NAME?</v>
      </c>
      <c r="AQ660" s="94" t="e">
        <v>#NAME?</v>
      </c>
      <c r="AR660" s="94" t="e">
        <v>#NAME?</v>
      </c>
      <c r="AS660" s="94" t="e">
        <v>#NAME?</v>
      </c>
      <c r="AT660" s="94" t="e">
        <v>#NAME?</v>
      </c>
    </row>
    <row r="661" customFormat="false" ht="15" hidden="false" customHeight="true" outlineLevel="0" collapsed="false">
      <c r="A661" s="29" t="s">
        <v>8775</v>
      </c>
      <c r="B661" s="20" t="str">
        <f aca="false">INDEX(Table2[], MATCH(L661, Location_ID!$D$2:$D$648, 0), 1)</f>
        <v>f062fcf6-e79d-430f-9657-b46b59bd2d81</v>
      </c>
      <c r="C661" s="25" t="s">
        <v>889</v>
      </c>
      <c r="D661" s="25" t="s">
        <v>354</v>
      </c>
      <c r="E661" s="29" t="s">
        <v>7134</v>
      </c>
      <c r="F661" s="29" t="s">
        <v>7135</v>
      </c>
      <c r="G661" s="29" t="s">
        <v>7591</v>
      </c>
      <c r="H661" s="38"/>
      <c r="I661" s="29" t="s">
        <v>8716</v>
      </c>
      <c r="J661" s="29" t="s">
        <v>8717</v>
      </c>
      <c r="K661" s="29" t="s">
        <v>7120</v>
      </c>
      <c r="L661" s="29" t="s">
        <v>2213</v>
      </c>
      <c r="M661" s="29" t="s">
        <v>7110</v>
      </c>
      <c r="N661" s="29" t="s">
        <v>8718</v>
      </c>
      <c r="O661" s="233" t="s">
        <v>8776</v>
      </c>
      <c r="P661" s="228" t="n">
        <v>41681</v>
      </c>
      <c r="Q661" s="228" t="n">
        <v>41681</v>
      </c>
      <c r="R661" s="29" t="n">
        <v>1</v>
      </c>
      <c r="S661" s="29" t="s">
        <v>7112</v>
      </c>
      <c r="T661" s="29" t="n">
        <v>5</v>
      </c>
      <c r="U661" s="29"/>
      <c r="V661" s="29"/>
      <c r="W661" s="29" t="s">
        <v>8720</v>
      </c>
      <c r="X661" s="38"/>
      <c r="Y661" s="38"/>
      <c r="Z661" s="38" t="n">
        <v>0</v>
      </c>
      <c r="AE661" s="94" t="e">
        <f aca="false" t="array" ref="AE661:AK661">_xlfn.torow(_xlfn.unique(_xlfn._xlws.filter(cat_table[Subsector],$E661=cat_table[Sector],"")))</f>
        <v>#NAME?</v>
      </c>
      <c r="AF661" s="94" t="e">
        <v>#NAME?</v>
      </c>
      <c r="AG661" s="94" t="e">
        <v>#NAME?</v>
      </c>
      <c r="AH661" s="94" t="e">
        <v>#NAME?</v>
      </c>
      <c r="AI661" s="94" t="e">
        <v>#NAME?</v>
      </c>
      <c r="AJ661" s="94" t="e">
        <v>#NAME?</v>
      </c>
      <c r="AK661" s="94" t="e">
        <v>#NAME?</v>
      </c>
      <c r="AO661" s="94" t="e">
        <f aca="false" t="array" ref="AO661:AT661">_xlfn.torow(_xlfn.unique(_xlfn._xlws.filter(cat_table[Sub-subsector],($E661=cat_table[Sector])*($F661=cat_table[Subsector]),"")))</f>
        <v>#NAME?</v>
      </c>
      <c r="AP661" s="94" t="e">
        <v>#NAME?</v>
      </c>
      <c r="AQ661" s="94" t="e">
        <v>#NAME?</v>
      </c>
      <c r="AR661" s="94" t="e">
        <v>#NAME?</v>
      </c>
      <c r="AS661" s="94" t="e">
        <v>#NAME?</v>
      </c>
      <c r="AT661" s="94" t="e">
        <v>#NAME?</v>
      </c>
    </row>
    <row r="662" customFormat="false" ht="15" hidden="false" customHeight="true" outlineLevel="0" collapsed="false">
      <c r="A662" s="29" t="s">
        <v>8777</v>
      </c>
      <c r="B662" s="20" t="str">
        <f aca="false">INDEX(Table2[], MATCH(L662, Location_ID!$D$2:$D$648, 0), 1)</f>
        <v>1614e516-3327-405c-8e6c-1e7528186673</v>
      </c>
      <c r="C662" s="25" t="s">
        <v>889</v>
      </c>
      <c r="D662" s="25" t="s">
        <v>354</v>
      </c>
      <c r="E662" s="29" t="s">
        <v>7134</v>
      </c>
      <c r="F662" s="29" t="s">
        <v>7135</v>
      </c>
      <c r="G662" s="29" t="s">
        <v>7591</v>
      </c>
      <c r="H662" s="38"/>
      <c r="I662" s="29" t="s">
        <v>8716</v>
      </c>
      <c r="J662" s="29" t="s">
        <v>8717</v>
      </c>
      <c r="K662" s="29" t="s">
        <v>7120</v>
      </c>
      <c r="L662" s="29" t="s">
        <v>2217</v>
      </c>
      <c r="M662" s="29" t="s">
        <v>7110</v>
      </c>
      <c r="N662" s="29" t="s">
        <v>8718</v>
      </c>
      <c r="O662" s="233" t="s">
        <v>8778</v>
      </c>
      <c r="P662" s="228" t="n">
        <v>41584</v>
      </c>
      <c r="Q662" s="228" t="n">
        <v>41584</v>
      </c>
      <c r="R662" s="29" t="n">
        <v>1</v>
      </c>
      <c r="S662" s="29" t="s">
        <v>7112</v>
      </c>
      <c r="T662" s="29" t="n">
        <v>3.4</v>
      </c>
      <c r="U662" s="29"/>
      <c r="V662" s="29"/>
      <c r="W662" s="29" t="s">
        <v>8720</v>
      </c>
      <c r="X662" s="38"/>
      <c r="Y662" s="38"/>
      <c r="Z662" s="38" t="n">
        <v>0</v>
      </c>
      <c r="AE662" s="94" t="e">
        <f aca="false" t="array" ref="AE662:AK662">_xlfn.torow(_xlfn.unique(_xlfn._xlws.filter(cat_table[Subsector],$E662=cat_table[Sector],"")))</f>
        <v>#NAME?</v>
      </c>
      <c r="AF662" s="94" t="e">
        <v>#NAME?</v>
      </c>
      <c r="AG662" s="94" t="e">
        <v>#NAME?</v>
      </c>
      <c r="AH662" s="94" t="e">
        <v>#NAME?</v>
      </c>
      <c r="AI662" s="94" t="e">
        <v>#NAME?</v>
      </c>
      <c r="AJ662" s="94" t="e">
        <v>#NAME?</v>
      </c>
      <c r="AK662" s="94" t="e">
        <v>#NAME?</v>
      </c>
      <c r="AO662" s="94" t="e">
        <f aca="false" t="array" ref="AO662:AT662">_xlfn.torow(_xlfn.unique(_xlfn._xlws.filter(cat_table[Sub-subsector],($E662=cat_table[Sector])*($F662=cat_table[Subsector]),"")))</f>
        <v>#NAME?</v>
      </c>
      <c r="AP662" s="94" t="e">
        <v>#NAME?</v>
      </c>
      <c r="AQ662" s="94" t="e">
        <v>#NAME?</v>
      </c>
      <c r="AR662" s="94" t="e">
        <v>#NAME?</v>
      </c>
      <c r="AS662" s="94" t="e">
        <v>#NAME?</v>
      </c>
      <c r="AT662" s="94" t="e">
        <v>#NAME?</v>
      </c>
    </row>
    <row r="663" customFormat="false" ht="15" hidden="false" customHeight="true" outlineLevel="0" collapsed="false">
      <c r="A663" s="29" t="s">
        <v>8779</v>
      </c>
      <c r="B663" s="20" t="str">
        <f aca="false">INDEX(Table2[], MATCH(L663, Location_ID!$D$2:$D$648, 0), 1)</f>
        <v>89be9604-582d-4c24-9693-6699a5b6027b</v>
      </c>
      <c r="C663" s="25" t="s">
        <v>889</v>
      </c>
      <c r="D663" s="25" t="s">
        <v>354</v>
      </c>
      <c r="E663" s="29" t="s">
        <v>7134</v>
      </c>
      <c r="F663" s="29" t="s">
        <v>7135</v>
      </c>
      <c r="G663" s="29" t="s">
        <v>7591</v>
      </c>
      <c r="H663" s="38"/>
      <c r="I663" s="29" t="s">
        <v>8716</v>
      </c>
      <c r="J663" s="29" t="s">
        <v>8717</v>
      </c>
      <c r="K663" s="29" t="s">
        <v>7120</v>
      </c>
      <c r="L663" s="29" t="s">
        <v>2227</v>
      </c>
      <c r="M663" s="29" t="s">
        <v>7110</v>
      </c>
      <c r="N663" s="29" t="s">
        <v>8718</v>
      </c>
      <c r="O663" s="233" t="s">
        <v>8780</v>
      </c>
      <c r="P663" s="228" t="n">
        <v>41716</v>
      </c>
      <c r="Q663" s="228" t="n">
        <v>41716</v>
      </c>
      <c r="R663" s="29" t="n">
        <v>1</v>
      </c>
      <c r="S663" s="29" t="s">
        <v>7112</v>
      </c>
      <c r="T663" s="29" t="n">
        <v>2.7</v>
      </c>
      <c r="U663" s="29"/>
      <c r="V663" s="29"/>
      <c r="W663" s="29" t="s">
        <v>8720</v>
      </c>
      <c r="X663" s="38"/>
      <c r="Y663" s="38"/>
      <c r="Z663" s="38" t="n">
        <v>0</v>
      </c>
      <c r="AE663" s="94" t="e">
        <f aca="false" t="array" ref="AE663:AK663">_xlfn.torow(_xlfn.unique(_xlfn._xlws.filter(cat_table[Subsector],$E663=cat_table[Sector],"")))</f>
        <v>#NAME?</v>
      </c>
      <c r="AF663" s="94" t="e">
        <v>#NAME?</v>
      </c>
      <c r="AG663" s="94" t="e">
        <v>#NAME?</v>
      </c>
      <c r="AH663" s="94" t="e">
        <v>#NAME?</v>
      </c>
      <c r="AI663" s="94" t="e">
        <v>#NAME?</v>
      </c>
      <c r="AJ663" s="94" t="e">
        <v>#NAME?</v>
      </c>
      <c r="AK663" s="94" t="e">
        <v>#NAME?</v>
      </c>
      <c r="AO663" s="94" t="e">
        <f aca="false" t="array" ref="AO663:AT663">_xlfn.torow(_xlfn.unique(_xlfn._xlws.filter(cat_table[Sub-subsector],($E663=cat_table[Sector])*($F663=cat_table[Subsector]),"")))</f>
        <v>#NAME?</v>
      </c>
      <c r="AP663" s="94" t="e">
        <v>#NAME?</v>
      </c>
      <c r="AQ663" s="94" t="e">
        <v>#NAME?</v>
      </c>
      <c r="AR663" s="94" t="e">
        <v>#NAME?</v>
      </c>
      <c r="AS663" s="94" t="e">
        <v>#NAME?</v>
      </c>
      <c r="AT663" s="94" t="e">
        <v>#NAME?</v>
      </c>
    </row>
    <row r="664" customFormat="false" ht="15" hidden="false" customHeight="true" outlineLevel="0" collapsed="false">
      <c r="A664" s="29" t="s">
        <v>8781</v>
      </c>
      <c r="B664" s="20" t="str">
        <f aca="false">INDEX(Table2[], MATCH(L664, Location_ID!$D$2:$D$648, 0), 1)</f>
        <v>89be9604-582d-4c24-9693-6699a5b6027b</v>
      </c>
      <c r="C664" s="25" t="s">
        <v>889</v>
      </c>
      <c r="D664" s="25" t="s">
        <v>354</v>
      </c>
      <c r="E664" s="29" t="s">
        <v>7134</v>
      </c>
      <c r="F664" s="29" t="s">
        <v>7135</v>
      </c>
      <c r="G664" s="29" t="s">
        <v>7591</v>
      </c>
      <c r="H664" s="38"/>
      <c r="I664" s="29" t="s">
        <v>8716</v>
      </c>
      <c r="J664" s="29" t="s">
        <v>8717</v>
      </c>
      <c r="K664" s="29" t="s">
        <v>7120</v>
      </c>
      <c r="L664" s="29" t="s">
        <v>2227</v>
      </c>
      <c r="M664" s="29" t="s">
        <v>7110</v>
      </c>
      <c r="N664" s="29" t="s">
        <v>8718</v>
      </c>
      <c r="O664" s="233" t="s">
        <v>8782</v>
      </c>
      <c r="P664" s="228" t="n">
        <v>41722</v>
      </c>
      <c r="Q664" s="228" t="n">
        <v>41722</v>
      </c>
      <c r="R664" s="29" t="n">
        <v>1</v>
      </c>
      <c r="S664" s="29" t="s">
        <v>7112</v>
      </c>
      <c r="T664" s="29" t="n">
        <v>1.6</v>
      </c>
      <c r="U664" s="29"/>
      <c r="V664" s="29"/>
      <c r="W664" s="29" t="s">
        <v>8720</v>
      </c>
      <c r="X664" s="38"/>
      <c r="Y664" s="38"/>
      <c r="Z664" s="38" t="n">
        <v>0</v>
      </c>
      <c r="AE664" s="94" t="e">
        <f aca="false" t="array" ref="AE664:AK664">_xlfn.torow(_xlfn.unique(_xlfn._xlws.filter(cat_table[Subsector],$E664=cat_table[Sector],"")))</f>
        <v>#NAME?</v>
      </c>
      <c r="AF664" s="94" t="e">
        <v>#NAME?</v>
      </c>
      <c r="AG664" s="94" t="e">
        <v>#NAME?</v>
      </c>
      <c r="AH664" s="94" t="e">
        <v>#NAME?</v>
      </c>
      <c r="AI664" s="94" t="e">
        <v>#NAME?</v>
      </c>
      <c r="AJ664" s="94" t="e">
        <v>#NAME?</v>
      </c>
      <c r="AK664" s="94" t="e">
        <v>#NAME?</v>
      </c>
      <c r="AO664" s="94" t="e">
        <f aca="false" t="array" ref="AO664:AT664">_xlfn.torow(_xlfn.unique(_xlfn._xlws.filter(cat_table[Sub-subsector],($E664=cat_table[Sector])*($F664=cat_table[Subsector]),"")))</f>
        <v>#NAME?</v>
      </c>
      <c r="AP664" s="94" t="e">
        <v>#NAME?</v>
      </c>
      <c r="AQ664" s="94" t="e">
        <v>#NAME?</v>
      </c>
      <c r="AR664" s="94" t="e">
        <v>#NAME?</v>
      </c>
      <c r="AS664" s="94" t="e">
        <v>#NAME?</v>
      </c>
      <c r="AT664" s="94" t="e">
        <v>#NAME?</v>
      </c>
    </row>
    <row r="665" customFormat="false" ht="15" hidden="false" customHeight="true" outlineLevel="0" collapsed="false">
      <c r="A665" s="29" t="s">
        <v>8783</v>
      </c>
      <c r="B665" s="20" t="str">
        <f aca="false">INDEX(Table2[], MATCH(L665, Location_ID!$D$2:$D$648, 0), 1)</f>
        <v>8d2131b0-dea1-47dc-9762-cd4706e74c2e</v>
      </c>
      <c r="C665" s="25" t="s">
        <v>889</v>
      </c>
      <c r="D665" s="25" t="s">
        <v>354</v>
      </c>
      <c r="E665" s="29" t="s">
        <v>7134</v>
      </c>
      <c r="F665" s="29" t="s">
        <v>7135</v>
      </c>
      <c r="G665" s="29" t="s">
        <v>7591</v>
      </c>
      <c r="H665" s="38"/>
      <c r="I665" s="29" t="s">
        <v>8716</v>
      </c>
      <c r="J665" s="29" t="s">
        <v>8717</v>
      </c>
      <c r="K665" s="29" t="s">
        <v>7120</v>
      </c>
      <c r="L665" s="29" t="s">
        <v>2225</v>
      </c>
      <c r="M665" s="29" t="s">
        <v>7110</v>
      </c>
      <c r="N665" s="29" t="s">
        <v>8718</v>
      </c>
      <c r="O665" s="233" t="s">
        <v>8784</v>
      </c>
      <c r="P665" s="228" t="n">
        <v>41689</v>
      </c>
      <c r="Q665" s="228" t="n">
        <v>41689</v>
      </c>
      <c r="R665" s="29" t="n">
        <v>1</v>
      </c>
      <c r="S665" s="29" t="s">
        <v>7112</v>
      </c>
      <c r="T665" s="29" t="n">
        <v>1.2</v>
      </c>
      <c r="U665" s="29"/>
      <c r="V665" s="29"/>
      <c r="W665" s="29" t="s">
        <v>8720</v>
      </c>
      <c r="X665" s="38"/>
      <c r="Y665" s="38"/>
      <c r="Z665" s="38" t="n">
        <v>0</v>
      </c>
      <c r="AE665" s="94" t="e">
        <f aca="false" t="array" ref="AE665:AK665">_xlfn.torow(_xlfn.unique(_xlfn._xlws.filter(cat_table[Subsector],$E665=cat_table[Sector],"")))</f>
        <v>#NAME?</v>
      </c>
      <c r="AF665" s="94" t="e">
        <v>#NAME?</v>
      </c>
      <c r="AG665" s="94" t="e">
        <v>#NAME?</v>
      </c>
      <c r="AH665" s="94" t="e">
        <v>#NAME?</v>
      </c>
      <c r="AI665" s="94" t="e">
        <v>#NAME?</v>
      </c>
      <c r="AJ665" s="94" t="e">
        <v>#NAME?</v>
      </c>
      <c r="AK665" s="94" t="e">
        <v>#NAME?</v>
      </c>
      <c r="AO665" s="94" t="e">
        <f aca="false" t="array" ref="AO665:AT665">_xlfn.torow(_xlfn.unique(_xlfn._xlws.filter(cat_table[Sub-subsector],($E665=cat_table[Sector])*($F665=cat_table[Subsector]),"")))</f>
        <v>#NAME?</v>
      </c>
      <c r="AP665" s="94" t="e">
        <v>#NAME?</v>
      </c>
      <c r="AQ665" s="94" t="e">
        <v>#NAME?</v>
      </c>
      <c r="AR665" s="94" t="e">
        <v>#NAME?</v>
      </c>
      <c r="AS665" s="94" t="e">
        <v>#NAME?</v>
      </c>
      <c r="AT665" s="94" t="e">
        <v>#NAME?</v>
      </c>
    </row>
    <row r="666" customFormat="false" ht="15" hidden="false" customHeight="true" outlineLevel="0" collapsed="false">
      <c r="A666" s="29" t="s">
        <v>8785</v>
      </c>
      <c r="B666" s="20" t="str">
        <f aca="false">INDEX(Table2[], MATCH(L666, Location_ID!$D$2:$D$648, 0), 1)</f>
        <v>8d2131b0-dea1-47dc-9762-cd4706e74c2e</v>
      </c>
      <c r="C666" s="25" t="s">
        <v>889</v>
      </c>
      <c r="D666" s="25" t="s">
        <v>354</v>
      </c>
      <c r="E666" s="29" t="s">
        <v>7134</v>
      </c>
      <c r="F666" s="29" t="s">
        <v>7135</v>
      </c>
      <c r="G666" s="29" t="s">
        <v>7591</v>
      </c>
      <c r="H666" s="38"/>
      <c r="I666" s="29" t="s">
        <v>8716</v>
      </c>
      <c r="J666" s="29" t="s">
        <v>8717</v>
      </c>
      <c r="K666" s="29" t="s">
        <v>7120</v>
      </c>
      <c r="L666" s="29" t="s">
        <v>2225</v>
      </c>
      <c r="M666" s="29" t="s">
        <v>7110</v>
      </c>
      <c r="N666" s="29" t="s">
        <v>8718</v>
      </c>
      <c r="O666" s="233" t="s">
        <v>8786</v>
      </c>
      <c r="P666" s="228" t="n">
        <v>41688</v>
      </c>
      <c r="Q666" s="228" t="n">
        <v>41688</v>
      </c>
      <c r="R666" s="29" t="n">
        <v>1</v>
      </c>
      <c r="S666" s="29" t="s">
        <v>7112</v>
      </c>
      <c r="T666" s="29" t="n">
        <v>0.9</v>
      </c>
      <c r="U666" s="29"/>
      <c r="V666" s="29"/>
      <c r="W666" s="29" t="s">
        <v>8720</v>
      </c>
      <c r="X666" s="38"/>
      <c r="Y666" s="38"/>
      <c r="Z666" s="38" t="n">
        <v>0</v>
      </c>
      <c r="AE666" s="94" t="e">
        <f aca="false" t="array" ref="AE666:AK666">_xlfn.torow(_xlfn.unique(_xlfn._xlws.filter(cat_table[Subsector],$E666=cat_table[Sector],"")))</f>
        <v>#NAME?</v>
      </c>
      <c r="AF666" s="94" t="e">
        <v>#NAME?</v>
      </c>
      <c r="AG666" s="94" t="e">
        <v>#NAME?</v>
      </c>
      <c r="AH666" s="94" t="e">
        <v>#NAME?</v>
      </c>
      <c r="AI666" s="94" t="e">
        <v>#NAME?</v>
      </c>
      <c r="AJ666" s="94" t="e">
        <v>#NAME?</v>
      </c>
      <c r="AK666" s="94" t="e">
        <v>#NAME?</v>
      </c>
      <c r="AO666" s="94" t="e">
        <f aca="false" t="array" ref="AO666:AT666">_xlfn.torow(_xlfn.unique(_xlfn._xlws.filter(cat_table[Sub-subsector],($E666=cat_table[Sector])*($F666=cat_table[Subsector]),"")))</f>
        <v>#NAME?</v>
      </c>
      <c r="AP666" s="94" t="e">
        <v>#NAME?</v>
      </c>
      <c r="AQ666" s="94" t="e">
        <v>#NAME?</v>
      </c>
      <c r="AR666" s="94" t="e">
        <v>#NAME?</v>
      </c>
      <c r="AS666" s="94" t="e">
        <v>#NAME?</v>
      </c>
      <c r="AT666" s="94" t="e">
        <v>#NAME?</v>
      </c>
    </row>
    <row r="667" customFormat="false" ht="15" hidden="false" customHeight="true" outlineLevel="0" collapsed="false">
      <c r="A667" s="29" t="s">
        <v>8787</v>
      </c>
      <c r="B667" s="20" t="str">
        <f aca="false">INDEX(Table2[], MATCH(L667, Location_ID!$D$2:$D$648, 0), 1)</f>
        <v>f062fcf6-e79d-430f-9657-b46b59bd2d81</v>
      </c>
      <c r="C667" s="25" t="s">
        <v>889</v>
      </c>
      <c r="D667" s="25" t="s">
        <v>354</v>
      </c>
      <c r="E667" s="29" t="s">
        <v>7134</v>
      </c>
      <c r="F667" s="29" t="s">
        <v>7135</v>
      </c>
      <c r="G667" s="29" t="s">
        <v>7591</v>
      </c>
      <c r="H667" s="38"/>
      <c r="I667" s="29" t="s">
        <v>8716</v>
      </c>
      <c r="J667" s="29" t="s">
        <v>8717</v>
      </c>
      <c r="K667" s="29" t="s">
        <v>7120</v>
      </c>
      <c r="L667" s="29" t="s">
        <v>2213</v>
      </c>
      <c r="M667" s="29" t="s">
        <v>7110</v>
      </c>
      <c r="N667" s="29" t="s">
        <v>8718</v>
      </c>
      <c r="O667" s="233" t="s">
        <v>8788</v>
      </c>
      <c r="P667" s="228" t="n">
        <v>41572</v>
      </c>
      <c r="Q667" s="228" t="n">
        <v>41572</v>
      </c>
      <c r="R667" s="29" t="n">
        <v>1</v>
      </c>
      <c r="S667" s="29" t="s">
        <v>7112</v>
      </c>
      <c r="T667" s="29" t="n">
        <v>698.6</v>
      </c>
      <c r="U667" s="29"/>
      <c r="V667" s="29"/>
      <c r="W667" s="29" t="s">
        <v>8720</v>
      </c>
      <c r="X667" s="38"/>
      <c r="Y667" s="38"/>
      <c r="Z667" s="38" t="n">
        <v>0</v>
      </c>
      <c r="AE667" s="94" t="e">
        <f aca="false" t="array" ref="AE667:AK667">_xlfn.torow(_xlfn.unique(_xlfn._xlws.filter(cat_table[Subsector],$E667=cat_table[Sector],"")))</f>
        <v>#NAME?</v>
      </c>
      <c r="AF667" s="94" t="e">
        <v>#NAME?</v>
      </c>
      <c r="AG667" s="94" t="e">
        <v>#NAME?</v>
      </c>
      <c r="AH667" s="94" t="e">
        <v>#NAME?</v>
      </c>
      <c r="AI667" s="94" t="e">
        <v>#NAME?</v>
      </c>
      <c r="AJ667" s="94" t="e">
        <v>#NAME?</v>
      </c>
      <c r="AK667" s="94" t="e">
        <v>#NAME?</v>
      </c>
      <c r="AO667" s="94" t="e">
        <f aca="false" t="array" ref="AO667:AT667">_xlfn.torow(_xlfn.unique(_xlfn._xlws.filter(cat_table[Sub-subsector],($E667=cat_table[Sector])*($F667=cat_table[Subsector]),"")))</f>
        <v>#NAME?</v>
      </c>
      <c r="AP667" s="94" t="e">
        <v>#NAME?</v>
      </c>
      <c r="AQ667" s="94" t="e">
        <v>#NAME?</v>
      </c>
      <c r="AR667" s="94" t="e">
        <v>#NAME?</v>
      </c>
      <c r="AS667" s="94" t="e">
        <v>#NAME?</v>
      </c>
      <c r="AT667" s="94" t="e">
        <v>#NAME?</v>
      </c>
    </row>
    <row r="668" customFormat="false" ht="15" hidden="false" customHeight="true" outlineLevel="0" collapsed="false">
      <c r="A668" s="29" t="s">
        <v>8789</v>
      </c>
      <c r="B668" s="20" t="str">
        <f aca="false">INDEX(Table2[], MATCH(L668, Location_ID!$D$2:$D$648, 0), 1)</f>
        <v>db51c99f-ed80-4a0c-a1ec-e62bd1a435ea</v>
      </c>
      <c r="C668" s="25" t="s">
        <v>889</v>
      </c>
      <c r="D668" s="25" t="s">
        <v>354</v>
      </c>
      <c r="E668" s="29" t="s">
        <v>7134</v>
      </c>
      <c r="F668" s="29" t="s">
        <v>7135</v>
      </c>
      <c r="G668" s="29" t="s">
        <v>7591</v>
      </c>
      <c r="H668" s="38"/>
      <c r="I668" s="29" t="s">
        <v>8716</v>
      </c>
      <c r="J668" s="29" t="s">
        <v>8717</v>
      </c>
      <c r="K668" s="29" t="s">
        <v>7120</v>
      </c>
      <c r="L668" s="29" t="s">
        <v>2221</v>
      </c>
      <c r="M668" s="29" t="s">
        <v>7110</v>
      </c>
      <c r="N668" s="29" t="s">
        <v>8718</v>
      </c>
      <c r="O668" s="233" t="s">
        <v>8790</v>
      </c>
      <c r="P668" s="228" t="n">
        <v>41725</v>
      </c>
      <c r="Q668" s="228" t="n">
        <v>41725</v>
      </c>
      <c r="R668" s="29" t="n">
        <v>1</v>
      </c>
      <c r="S668" s="29" t="s">
        <v>7112</v>
      </c>
      <c r="T668" s="29" t="n">
        <v>344.1</v>
      </c>
      <c r="U668" s="29"/>
      <c r="V668" s="29"/>
      <c r="W668" s="29" t="s">
        <v>8720</v>
      </c>
      <c r="X668" s="38"/>
      <c r="Y668" s="38"/>
      <c r="Z668" s="38" t="n">
        <v>0</v>
      </c>
      <c r="AE668" s="94" t="e">
        <f aca="false" t="array" ref="AE668:AK668">_xlfn.torow(_xlfn.unique(_xlfn._xlws.filter(cat_table[Subsector],$E668=cat_table[Sector],"")))</f>
        <v>#NAME?</v>
      </c>
      <c r="AF668" s="94" t="e">
        <v>#NAME?</v>
      </c>
      <c r="AG668" s="94" t="e">
        <v>#NAME?</v>
      </c>
      <c r="AH668" s="94" t="e">
        <v>#NAME?</v>
      </c>
      <c r="AI668" s="94" t="e">
        <v>#NAME?</v>
      </c>
      <c r="AJ668" s="94" t="e">
        <v>#NAME?</v>
      </c>
      <c r="AK668" s="94" t="e">
        <v>#NAME?</v>
      </c>
      <c r="AO668" s="94" t="e">
        <f aca="false" t="array" ref="AO668:AT668">_xlfn.torow(_xlfn.unique(_xlfn._xlws.filter(cat_table[Sub-subsector],($E668=cat_table[Sector])*($F668=cat_table[Subsector]),"")))</f>
        <v>#NAME?</v>
      </c>
      <c r="AP668" s="94" t="e">
        <v>#NAME?</v>
      </c>
      <c r="AQ668" s="94" t="e">
        <v>#NAME?</v>
      </c>
      <c r="AR668" s="94" t="e">
        <v>#NAME?</v>
      </c>
      <c r="AS668" s="94" t="e">
        <v>#NAME?</v>
      </c>
      <c r="AT668" s="94" t="e">
        <v>#NAME?</v>
      </c>
    </row>
    <row r="669" customFormat="false" ht="15" hidden="false" customHeight="true" outlineLevel="0" collapsed="false">
      <c r="A669" s="29" t="s">
        <v>8791</v>
      </c>
      <c r="B669" s="20" t="str">
        <f aca="false">INDEX(Table2[], MATCH(L669, Location_ID!$D$2:$D$648, 0), 1)</f>
        <v>b99a440a-e23c-465d-abf5-41defb2996db</v>
      </c>
      <c r="C669" s="25" t="s">
        <v>889</v>
      </c>
      <c r="D669" s="25" t="s">
        <v>354</v>
      </c>
      <c r="E669" s="29" t="s">
        <v>7134</v>
      </c>
      <c r="F669" s="29" t="s">
        <v>7135</v>
      </c>
      <c r="G669" s="29" t="s">
        <v>7591</v>
      </c>
      <c r="H669" s="38"/>
      <c r="I669" s="29" t="s">
        <v>8716</v>
      </c>
      <c r="J669" s="29" t="s">
        <v>8717</v>
      </c>
      <c r="K669" s="29" t="s">
        <v>7120</v>
      </c>
      <c r="L669" s="29" t="s">
        <v>2229</v>
      </c>
      <c r="M669" s="29" t="s">
        <v>7110</v>
      </c>
      <c r="N669" s="29" t="s">
        <v>8718</v>
      </c>
      <c r="O669" s="233" t="s">
        <v>8792</v>
      </c>
      <c r="P669" s="228" t="n">
        <v>41696</v>
      </c>
      <c r="Q669" s="228" t="n">
        <v>41696</v>
      </c>
      <c r="R669" s="29" t="n">
        <v>1</v>
      </c>
      <c r="S669" s="29" t="s">
        <v>7112</v>
      </c>
      <c r="T669" s="29" t="n">
        <v>240.5</v>
      </c>
      <c r="U669" s="29"/>
      <c r="V669" s="29"/>
      <c r="W669" s="29" t="s">
        <v>8720</v>
      </c>
      <c r="X669" s="38"/>
      <c r="Y669" s="38"/>
      <c r="Z669" s="38" t="n">
        <v>0</v>
      </c>
      <c r="AE669" s="94" t="e">
        <f aca="false" t="array" ref="AE669:AK669">_xlfn.torow(_xlfn.unique(_xlfn._xlws.filter(cat_table[Subsector],$E669=cat_table[Sector],"")))</f>
        <v>#NAME?</v>
      </c>
      <c r="AF669" s="94" t="e">
        <v>#NAME?</v>
      </c>
      <c r="AG669" s="94" t="e">
        <v>#NAME?</v>
      </c>
      <c r="AH669" s="94" t="e">
        <v>#NAME?</v>
      </c>
      <c r="AI669" s="94" t="e">
        <v>#NAME?</v>
      </c>
      <c r="AJ669" s="94" t="e">
        <v>#NAME?</v>
      </c>
      <c r="AK669" s="94" t="e">
        <v>#NAME?</v>
      </c>
      <c r="AO669" s="94" t="e">
        <f aca="false" t="array" ref="AO669:AT669">_xlfn.torow(_xlfn.unique(_xlfn._xlws.filter(cat_table[Sub-subsector],($E669=cat_table[Sector])*($F669=cat_table[Subsector]),"")))</f>
        <v>#NAME?</v>
      </c>
      <c r="AP669" s="94" t="e">
        <v>#NAME?</v>
      </c>
      <c r="AQ669" s="94" t="e">
        <v>#NAME?</v>
      </c>
      <c r="AR669" s="94" t="e">
        <v>#NAME?</v>
      </c>
      <c r="AS669" s="94" t="e">
        <v>#NAME?</v>
      </c>
      <c r="AT669" s="94" t="e">
        <v>#NAME?</v>
      </c>
    </row>
    <row r="670" customFormat="false" ht="15" hidden="false" customHeight="true" outlineLevel="0" collapsed="false">
      <c r="A670" s="29" t="s">
        <v>8793</v>
      </c>
      <c r="B670" s="20" t="str">
        <f aca="false">INDEX(Table2[], MATCH(L670, Location_ID!$D$2:$D$648, 0), 1)</f>
        <v>b99a440a-e23c-465d-abf5-41defb2996db</v>
      </c>
      <c r="C670" s="25" t="s">
        <v>889</v>
      </c>
      <c r="D670" s="25" t="s">
        <v>354</v>
      </c>
      <c r="E670" s="29" t="s">
        <v>7134</v>
      </c>
      <c r="F670" s="29" t="s">
        <v>7135</v>
      </c>
      <c r="G670" s="29" t="s">
        <v>7591</v>
      </c>
      <c r="H670" s="38"/>
      <c r="I670" s="29" t="s">
        <v>8716</v>
      </c>
      <c r="J670" s="29" t="s">
        <v>8717</v>
      </c>
      <c r="K670" s="29" t="s">
        <v>7120</v>
      </c>
      <c r="L670" s="29" t="s">
        <v>2229</v>
      </c>
      <c r="M670" s="29" t="s">
        <v>7110</v>
      </c>
      <c r="N670" s="29" t="s">
        <v>8718</v>
      </c>
      <c r="O670" s="233" t="s">
        <v>8794</v>
      </c>
      <c r="P670" s="228" t="n">
        <v>41676</v>
      </c>
      <c r="Q670" s="228" t="n">
        <v>41676</v>
      </c>
      <c r="R670" s="29" t="n">
        <v>1</v>
      </c>
      <c r="S670" s="29" t="s">
        <v>7112</v>
      </c>
      <c r="T670" s="29" t="n">
        <v>217.6</v>
      </c>
      <c r="U670" s="29"/>
      <c r="V670" s="29"/>
      <c r="W670" s="29" t="s">
        <v>8720</v>
      </c>
      <c r="X670" s="38"/>
      <c r="Y670" s="38"/>
      <c r="Z670" s="38" t="n">
        <v>0</v>
      </c>
      <c r="AE670" s="94" t="e">
        <f aca="false" t="array" ref="AE670:AK670">_xlfn.torow(_xlfn.unique(_xlfn._xlws.filter(cat_table[Subsector],$E670=cat_table[Sector],"")))</f>
        <v>#NAME?</v>
      </c>
      <c r="AF670" s="94" t="e">
        <v>#NAME?</v>
      </c>
      <c r="AG670" s="94" t="e">
        <v>#NAME?</v>
      </c>
      <c r="AH670" s="94" t="e">
        <v>#NAME?</v>
      </c>
      <c r="AI670" s="94" t="e">
        <v>#NAME?</v>
      </c>
      <c r="AJ670" s="94" t="e">
        <v>#NAME?</v>
      </c>
      <c r="AK670" s="94" t="e">
        <v>#NAME?</v>
      </c>
      <c r="AO670" s="94" t="e">
        <f aca="false" t="array" ref="AO670:AT670">_xlfn.torow(_xlfn.unique(_xlfn._xlws.filter(cat_table[Sub-subsector],($E670=cat_table[Sector])*($F670=cat_table[Subsector]),"")))</f>
        <v>#NAME?</v>
      </c>
      <c r="AP670" s="94" t="e">
        <v>#NAME?</v>
      </c>
      <c r="AQ670" s="94" t="e">
        <v>#NAME?</v>
      </c>
      <c r="AR670" s="94" t="e">
        <v>#NAME?</v>
      </c>
      <c r="AS670" s="94" t="e">
        <v>#NAME?</v>
      </c>
      <c r="AT670" s="94" t="e">
        <v>#NAME?</v>
      </c>
    </row>
    <row r="671" customFormat="false" ht="15" hidden="false" customHeight="true" outlineLevel="0" collapsed="false">
      <c r="A671" s="29" t="s">
        <v>8795</v>
      </c>
      <c r="B671" s="20" t="str">
        <f aca="false">INDEX(Table2[], MATCH(L671, Location_ID!$D$2:$D$648, 0), 1)</f>
        <v>b99a440a-e23c-465d-abf5-41defb2996db</v>
      </c>
      <c r="C671" s="25" t="s">
        <v>889</v>
      </c>
      <c r="D671" s="25" t="s">
        <v>354</v>
      </c>
      <c r="E671" s="29" t="s">
        <v>7134</v>
      </c>
      <c r="F671" s="29" t="s">
        <v>7135</v>
      </c>
      <c r="G671" s="29" t="s">
        <v>7591</v>
      </c>
      <c r="H671" s="38"/>
      <c r="I671" s="29" t="s">
        <v>8716</v>
      </c>
      <c r="J671" s="29" t="s">
        <v>8717</v>
      </c>
      <c r="K671" s="29" t="s">
        <v>7120</v>
      </c>
      <c r="L671" s="29" t="s">
        <v>2229</v>
      </c>
      <c r="M671" s="29" t="s">
        <v>7110</v>
      </c>
      <c r="N671" s="29" t="s">
        <v>8718</v>
      </c>
      <c r="O671" s="233" t="s">
        <v>8796</v>
      </c>
      <c r="P671" s="228" t="n">
        <v>41694</v>
      </c>
      <c r="Q671" s="228" t="n">
        <v>41694</v>
      </c>
      <c r="R671" s="29" t="n">
        <v>1</v>
      </c>
      <c r="S671" s="29" t="s">
        <v>7112</v>
      </c>
      <c r="T671" s="29" t="n">
        <v>196.1</v>
      </c>
      <c r="U671" s="29"/>
      <c r="V671" s="29"/>
      <c r="W671" s="29" t="s">
        <v>8720</v>
      </c>
      <c r="X671" s="38"/>
      <c r="Y671" s="38"/>
      <c r="Z671" s="38" t="n">
        <v>0</v>
      </c>
      <c r="AE671" s="94" t="e">
        <f aca="false" t="array" ref="AE671:AK671">_xlfn.torow(_xlfn.unique(_xlfn._xlws.filter(cat_table[Subsector],$E671=cat_table[Sector],"")))</f>
        <v>#NAME?</v>
      </c>
      <c r="AF671" s="94" t="e">
        <v>#NAME?</v>
      </c>
      <c r="AG671" s="94" t="e">
        <v>#NAME?</v>
      </c>
      <c r="AH671" s="94" t="e">
        <v>#NAME?</v>
      </c>
      <c r="AI671" s="94" t="e">
        <v>#NAME?</v>
      </c>
      <c r="AJ671" s="94" t="e">
        <v>#NAME?</v>
      </c>
      <c r="AK671" s="94" t="e">
        <v>#NAME?</v>
      </c>
      <c r="AO671" s="94" t="e">
        <f aca="false" t="array" ref="AO671:AT671">_xlfn.torow(_xlfn.unique(_xlfn._xlws.filter(cat_table[Sub-subsector],($E671=cat_table[Sector])*($F671=cat_table[Subsector]),"")))</f>
        <v>#NAME?</v>
      </c>
      <c r="AP671" s="94" t="e">
        <v>#NAME?</v>
      </c>
      <c r="AQ671" s="94" t="e">
        <v>#NAME?</v>
      </c>
      <c r="AR671" s="94" t="e">
        <v>#NAME?</v>
      </c>
      <c r="AS671" s="94" t="e">
        <v>#NAME?</v>
      </c>
      <c r="AT671" s="94" t="e">
        <v>#NAME?</v>
      </c>
    </row>
    <row r="672" customFormat="false" ht="15" hidden="false" customHeight="true" outlineLevel="0" collapsed="false">
      <c r="A672" s="29" t="s">
        <v>8797</v>
      </c>
      <c r="B672" s="20" t="str">
        <f aca="false">INDEX(Table2[], MATCH(L672, Location_ID!$D$2:$D$648, 0), 1)</f>
        <v>f062fcf6-e79d-430f-9657-b46b59bd2d81</v>
      </c>
      <c r="C672" s="25" t="s">
        <v>889</v>
      </c>
      <c r="D672" s="25" t="s">
        <v>354</v>
      </c>
      <c r="E672" s="29" t="s">
        <v>7134</v>
      </c>
      <c r="F672" s="29" t="s">
        <v>7135</v>
      </c>
      <c r="G672" s="29" t="s">
        <v>7591</v>
      </c>
      <c r="H672" s="38"/>
      <c r="I672" s="29" t="s">
        <v>8716</v>
      </c>
      <c r="J672" s="29" t="s">
        <v>8717</v>
      </c>
      <c r="K672" s="29" t="s">
        <v>7120</v>
      </c>
      <c r="L672" s="29" t="s">
        <v>2213</v>
      </c>
      <c r="M672" s="29" t="s">
        <v>7110</v>
      </c>
      <c r="N672" s="29" t="s">
        <v>8718</v>
      </c>
      <c r="O672" s="233" t="s">
        <v>8798</v>
      </c>
      <c r="P672" s="228" t="n">
        <v>41681</v>
      </c>
      <c r="Q672" s="228" t="n">
        <v>41681</v>
      </c>
      <c r="R672" s="29" t="n">
        <v>1</v>
      </c>
      <c r="S672" s="29" t="s">
        <v>7112</v>
      </c>
      <c r="T672" s="29" t="n">
        <v>195.3</v>
      </c>
      <c r="U672" s="29"/>
      <c r="V672" s="29"/>
      <c r="W672" s="29" t="s">
        <v>8720</v>
      </c>
      <c r="X672" s="38"/>
      <c r="Y672" s="38"/>
      <c r="Z672" s="38" t="n">
        <v>0</v>
      </c>
      <c r="AE672" s="94" t="e">
        <f aca="false" t="array" ref="AE672:AK672">_xlfn.torow(_xlfn.unique(_xlfn._xlws.filter(cat_table[Subsector],$E672=cat_table[Sector],"")))</f>
        <v>#NAME?</v>
      </c>
      <c r="AF672" s="94" t="e">
        <v>#NAME?</v>
      </c>
      <c r="AG672" s="94" t="e">
        <v>#NAME?</v>
      </c>
      <c r="AH672" s="94" t="e">
        <v>#NAME?</v>
      </c>
      <c r="AI672" s="94" t="e">
        <v>#NAME?</v>
      </c>
      <c r="AJ672" s="94" t="e">
        <v>#NAME?</v>
      </c>
      <c r="AK672" s="94" t="e">
        <v>#NAME?</v>
      </c>
      <c r="AO672" s="94" t="e">
        <f aca="false" t="array" ref="AO672:AT672">_xlfn.torow(_xlfn.unique(_xlfn._xlws.filter(cat_table[Sub-subsector],($E672=cat_table[Sector])*($F672=cat_table[Subsector]),"")))</f>
        <v>#NAME?</v>
      </c>
      <c r="AP672" s="94" t="e">
        <v>#NAME?</v>
      </c>
      <c r="AQ672" s="94" t="e">
        <v>#NAME?</v>
      </c>
      <c r="AR672" s="94" t="e">
        <v>#NAME?</v>
      </c>
      <c r="AS672" s="94" t="e">
        <v>#NAME?</v>
      </c>
      <c r="AT672" s="94" t="e">
        <v>#NAME?</v>
      </c>
    </row>
    <row r="673" customFormat="false" ht="15" hidden="false" customHeight="true" outlineLevel="0" collapsed="false">
      <c r="A673" s="29" t="s">
        <v>8799</v>
      </c>
      <c r="B673" s="20" t="str">
        <f aca="false">INDEX(Table2[], MATCH(L673, Location_ID!$D$2:$D$648, 0), 1)</f>
        <v>5fc14d6b-770b-4d4c-a676-4932d4fffce2</v>
      </c>
      <c r="C673" s="25" t="s">
        <v>889</v>
      </c>
      <c r="D673" s="25" t="s">
        <v>354</v>
      </c>
      <c r="E673" s="29" t="s">
        <v>7134</v>
      </c>
      <c r="F673" s="29" t="s">
        <v>7135</v>
      </c>
      <c r="G673" s="29" t="s">
        <v>7591</v>
      </c>
      <c r="H673" s="38"/>
      <c r="I673" s="29" t="s">
        <v>8716</v>
      </c>
      <c r="J673" s="29" t="s">
        <v>8717</v>
      </c>
      <c r="K673" s="29" t="s">
        <v>7120</v>
      </c>
      <c r="L673" s="29" t="s">
        <v>2231</v>
      </c>
      <c r="M673" s="29" t="s">
        <v>7110</v>
      </c>
      <c r="N673" s="29" t="s">
        <v>8718</v>
      </c>
      <c r="O673" s="233" t="s">
        <v>8800</v>
      </c>
      <c r="P673" s="228" t="n">
        <v>41610</v>
      </c>
      <c r="Q673" s="228" t="n">
        <v>41610</v>
      </c>
      <c r="R673" s="29" t="n">
        <v>1</v>
      </c>
      <c r="S673" s="29" t="s">
        <v>7112</v>
      </c>
      <c r="T673" s="29" t="n">
        <v>159.8</v>
      </c>
      <c r="U673" s="29"/>
      <c r="V673" s="29"/>
      <c r="W673" s="29" t="s">
        <v>8720</v>
      </c>
      <c r="X673" s="38"/>
      <c r="Y673" s="38"/>
      <c r="Z673" s="38" t="n">
        <v>0</v>
      </c>
      <c r="AE673" s="94" t="e">
        <f aca="false" t="array" ref="AE673:AK673">_xlfn.torow(_xlfn.unique(_xlfn._xlws.filter(cat_table[Subsector],$E673=cat_table[Sector],"")))</f>
        <v>#NAME?</v>
      </c>
      <c r="AF673" s="94" t="e">
        <v>#NAME?</v>
      </c>
      <c r="AG673" s="94" t="e">
        <v>#NAME?</v>
      </c>
      <c r="AH673" s="94" t="e">
        <v>#NAME?</v>
      </c>
      <c r="AI673" s="94" t="e">
        <v>#NAME?</v>
      </c>
      <c r="AJ673" s="94" t="e">
        <v>#NAME?</v>
      </c>
      <c r="AK673" s="94" t="e">
        <v>#NAME?</v>
      </c>
      <c r="AO673" s="94" t="e">
        <f aca="false" t="array" ref="AO673:AT673">_xlfn.torow(_xlfn.unique(_xlfn._xlws.filter(cat_table[Sub-subsector],($E673=cat_table[Sector])*($F673=cat_table[Subsector]),"")))</f>
        <v>#NAME?</v>
      </c>
      <c r="AP673" s="94" t="e">
        <v>#NAME?</v>
      </c>
      <c r="AQ673" s="94" t="e">
        <v>#NAME?</v>
      </c>
      <c r="AR673" s="94" t="e">
        <v>#NAME?</v>
      </c>
      <c r="AS673" s="94" t="e">
        <v>#NAME?</v>
      </c>
      <c r="AT673" s="94" t="e">
        <v>#NAME?</v>
      </c>
    </row>
    <row r="674" customFormat="false" ht="15" hidden="false" customHeight="true" outlineLevel="0" collapsed="false">
      <c r="A674" s="29" t="s">
        <v>8801</v>
      </c>
      <c r="B674" s="20" t="str">
        <f aca="false">INDEX(Table2[], MATCH(L674, Location_ID!$D$2:$D$648, 0), 1)</f>
        <v>89be9604-582d-4c24-9693-6699a5b6027b</v>
      </c>
      <c r="C674" s="25" t="s">
        <v>889</v>
      </c>
      <c r="D674" s="25" t="s">
        <v>354</v>
      </c>
      <c r="E674" s="29" t="s">
        <v>7134</v>
      </c>
      <c r="F674" s="29" t="s">
        <v>7135</v>
      </c>
      <c r="G674" s="29" t="s">
        <v>7591</v>
      </c>
      <c r="H674" s="38"/>
      <c r="I674" s="29" t="s">
        <v>8716</v>
      </c>
      <c r="J674" s="29" t="s">
        <v>8717</v>
      </c>
      <c r="K674" s="29" t="s">
        <v>7120</v>
      </c>
      <c r="L674" s="29" t="s">
        <v>2227</v>
      </c>
      <c r="M674" s="29" t="s">
        <v>7110</v>
      </c>
      <c r="N674" s="29" t="s">
        <v>8718</v>
      </c>
      <c r="O674" s="233" t="s">
        <v>8802</v>
      </c>
      <c r="P674" s="228" t="n">
        <v>41724</v>
      </c>
      <c r="Q674" s="228" t="n">
        <v>41724</v>
      </c>
      <c r="R674" s="29" t="n">
        <v>1</v>
      </c>
      <c r="S674" s="29" t="s">
        <v>7112</v>
      </c>
      <c r="T674" s="29" t="n">
        <v>146.7</v>
      </c>
      <c r="U674" s="29"/>
      <c r="V674" s="29"/>
      <c r="W674" s="29" t="s">
        <v>8720</v>
      </c>
      <c r="X674" s="38"/>
      <c r="Y674" s="38"/>
      <c r="Z674" s="38" t="n">
        <v>0</v>
      </c>
      <c r="AE674" s="94" t="e">
        <f aca="false" t="array" ref="AE674:AK674">_xlfn.torow(_xlfn.unique(_xlfn._xlws.filter(cat_table[Subsector],$E674=cat_table[Sector],"")))</f>
        <v>#NAME?</v>
      </c>
      <c r="AF674" s="94" t="e">
        <v>#NAME?</v>
      </c>
      <c r="AG674" s="94" t="e">
        <v>#NAME?</v>
      </c>
      <c r="AH674" s="94" t="e">
        <v>#NAME?</v>
      </c>
      <c r="AI674" s="94" t="e">
        <v>#NAME?</v>
      </c>
      <c r="AJ674" s="94" t="e">
        <v>#NAME?</v>
      </c>
      <c r="AK674" s="94" t="e">
        <v>#NAME?</v>
      </c>
      <c r="AO674" s="94" t="e">
        <f aca="false" t="array" ref="AO674:AT674">_xlfn.torow(_xlfn.unique(_xlfn._xlws.filter(cat_table[Sub-subsector],($E674=cat_table[Sector])*($F674=cat_table[Subsector]),"")))</f>
        <v>#NAME?</v>
      </c>
      <c r="AP674" s="94" t="e">
        <v>#NAME?</v>
      </c>
      <c r="AQ674" s="94" t="e">
        <v>#NAME?</v>
      </c>
      <c r="AR674" s="94" t="e">
        <v>#NAME?</v>
      </c>
      <c r="AS674" s="94" t="e">
        <v>#NAME?</v>
      </c>
      <c r="AT674" s="94" t="e">
        <v>#NAME?</v>
      </c>
    </row>
    <row r="675" customFormat="false" ht="15" hidden="false" customHeight="true" outlineLevel="0" collapsed="false">
      <c r="A675" s="29" t="s">
        <v>8803</v>
      </c>
      <c r="B675" s="20" t="str">
        <f aca="false">INDEX(Table2[], MATCH(L675, Location_ID!$D$2:$D$648, 0), 1)</f>
        <v>89be9604-582d-4c24-9693-6699a5b6027b</v>
      </c>
      <c r="C675" s="25" t="s">
        <v>889</v>
      </c>
      <c r="D675" s="25" t="s">
        <v>354</v>
      </c>
      <c r="E675" s="29" t="s">
        <v>7134</v>
      </c>
      <c r="F675" s="29" t="s">
        <v>7135</v>
      </c>
      <c r="G675" s="29" t="s">
        <v>7591</v>
      </c>
      <c r="H675" s="38"/>
      <c r="I675" s="29" t="s">
        <v>8716</v>
      </c>
      <c r="J675" s="29" t="s">
        <v>8717</v>
      </c>
      <c r="K675" s="29" t="s">
        <v>7120</v>
      </c>
      <c r="L675" s="29" t="s">
        <v>2227</v>
      </c>
      <c r="M675" s="29" t="s">
        <v>7110</v>
      </c>
      <c r="N675" s="29" t="s">
        <v>8718</v>
      </c>
      <c r="O675" s="233" t="s">
        <v>8804</v>
      </c>
      <c r="P675" s="228" t="n">
        <v>41724</v>
      </c>
      <c r="Q675" s="228" t="n">
        <v>41724</v>
      </c>
      <c r="R675" s="29" t="n">
        <v>1</v>
      </c>
      <c r="S675" s="29" t="s">
        <v>7112</v>
      </c>
      <c r="T675" s="29" t="n">
        <v>145.2</v>
      </c>
      <c r="U675" s="29"/>
      <c r="V675" s="29"/>
      <c r="W675" s="29" t="s">
        <v>8720</v>
      </c>
      <c r="X675" s="38"/>
      <c r="Y675" s="38"/>
      <c r="Z675" s="38" t="n">
        <v>0</v>
      </c>
      <c r="AE675" s="94" t="e">
        <f aca="false" t="array" ref="AE675:AK675">_xlfn.torow(_xlfn.unique(_xlfn._xlws.filter(cat_table[Subsector],$E675=cat_table[Sector],"")))</f>
        <v>#NAME?</v>
      </c>
      <c r="AF675" s="94" t="e">
        <v>#NAME?</v>
      </c>
      <c r="AG675" s="94" t="e">
        <v>#NAME?</v>
      </c>
      <c r="AH675" s="94" t="e">
        <v>#NAME?</v>
      </c>
      <c r="AI675" s="94" t="e">
        <v>#NAME?</v>
      </c>
      <c r="AJ675" s="94" t="e">
        <v>#NAME?</v>
      </c>
      <c r="AK675" s="94" t="e">
        <v>#NAME?</v>
      </c>
      <c r="AO675" s="94" t="e">
        <f aca="false" t="array" ref="AO675:AT675">_xlfn.torow(_xlfn.unique(_xlfn._xlws.filter(cat_table[Sub-subsector],($E675=cat_table[Sector])*($F675=cat_table[Subsector]),"")))</f>
        <v>#NAME?</v>
      </c>
      <c r="AP675" s="94" t="e">
        <v>#NAME?</v>
      </c>
      <c r="AQ675" s="94" t="e">
        <v>#NAME?</v>
      </c>
      <c r="AR675" s="94" t="e">
        <v>#NAME?</v>
      </c>
      <c r="AS675" s="94" t="e">
        <v>#NAME?</v>
      </c>
      <c r="AT675" s="94" t="e">
        <v>#NAME?</v>
      </c>
    </row>
    <row r="676" customFormat="false" ht="15" hidden="false" customHeight="true" outlineLevel="0" collapsed="false">
      <c r="A676" s="29" t="s">
        <v>8805</v>
      </c>
      <c r="B676" s="20" t="str">
        <f aca="false">INDEX(Table2[], MATCH(L676, Location_ID!$D$2:$D$648, 0), 1)</f>
        <v>b99a440a-e23c-465d-abf5-41defb2996db</v>
      </c>
      <c r="C676" s="25" t="s">
        <v>889</v>
      </c>
      <c r="D676" s="25" t="s">
        <v>354</v>
      </c>
      <c r="E676" s="29" t="s">
        <v>7134</v>
      </c>
      <c r="F676" s="29" t="s">
        <v>7135</v>
      </c>
      <c r="G676" s="29" t="s">
        <v>7591</v>
      </c>
      <c r="H676" s="38"/>
      <c r="I676" s="29" t="s">
        <v>8716</v>
      </c>
      <c r="J676" s="29" t="s">
        <v>8717</v>
      </c>
      <c r="K676" s="29" t="s">
        <v>7120</v>
      </c>
      <c r="L676" s="29" t="s">
        <v>2229</v>
      </c>
      <c r="M676" s="29" t="s">
        <v>7110</v>
      </c>
      <c r="N676" s="29" t="s">
        <v>8718</v>
      </c>
      <c r="O676" s="233" t="s">
        <v>8806</v>
      </c>
      <c r="P676" s="228" t="n">
        <v>41696</v>
      </c>
      <c r="Q676" s="228" t="n">
        <v>41696</v>
      </c>
      <c r="R676" s="29" t="n">
        <v>1</v>
      </c>
      <c r="S676" s="29" t="s">
        <v>7112</v>
      </c>
      <c r="T676" s="29" t="n">
        <v>119</v>
      </c>
      <c r="U676" s="29"/>
      <c r="V676" s="29"/>
      <c r="W676" s="29" t="s">
        <v>8720</v>
      </c>
      <c r="X676" s="38"/>
      <c r="Y676" s="38"/>
      <c r="Z676" s="38" t="n">
        <v>0</v>
      </c>
      <c r="AE676" s="94" t="e">
        <f aca="false" t="array" ref="AE676:AK676">_xlfn.torow(_xlfn.unique(_xlfn._xlws.filter(cat_table[Subsector],$E676=cat_table[Sector],"")))</f>
        <v>#NAME?</v>
      </c>
      <c r="AF676" s="94" t="e">
        <v>#NAME?</v>
      </c>
      <c r="AG676" s="94" t="e">
        <v>#NAME?</v>
      </c>
      <c r="AH676" s="94" t="e">
        <v>#NAME?</v>
      </c>
      <c r="AI676" s="94" t="e">
        <v>#NAME?</v>
      </c>
      <c r="AJ676" s="94" t="e">
        <v>#NAME?</v>
      </c>
      <c r="AK676" s="94" t="e">
        <v>#NAME?</v>
      </c>
      <c r="AO676" s="94" t="e">
        <f aca="false" t="array" ref="AO676:AT676">_xlfn.torow(_xlfn.unique(_xlfn._xlws.filter(cat_table[Sub-subsector],($E676=cat_table[Sector])*($F676=cat_table[Subsector]),"")))</f>
        <v>#NAME?</v>
      </c>
      <c r="AP676" s="94" t="e">
        <v>#NAME?</v>
      </c>
      <c r="AQ676" s="94" t="e">
        <v>#NAME?</v>
      </c>
      <c r="AR676" s="94" t="e">
        <v>#NAME?</v>
      </c>
      <c r="AS676" s="94" t="e">
        <v>#NAME?</v>
      </c>
      <c r="AT676" s="94" t="e">
        <v>#NAME?</v>
      </c>
    </row>
    <row r="677" customFormat="false" ht="15" hidden="false" customHeight="true" outlineLevel="0" collapsed="false">
      <c r="A677" s="29" t="s">
        <v>8807</v>
      </c>
      <c r="B677" s="20" t="str">
        <f aca="false">INDEX(Table2[], MATCH(L677, Location_ID!$D$2:$D$648, 0), 1)</f>
        <v>db51c99f-ed80-4a0c-a1ec-e62bd1a435ea</v>
      </c>
      <c r="C677" s="25" t="s">
        <v>889</v>
      </c>
      <c r="D677" s="25" t="s">
        <v>354</v>
      </c>
      <c r="E677" s="29" t="s">
        <v>7134</v>
      </c>
      <c r="F677" s="29" t="s">
        <v>7135</v>
      </c>
      <c r="G677" s="29" t="s">
        <v>7591</v>
      </c>
      <c r="H677" s="38"/>
      <c r="I677" s="29" t="s">
        <v>8716</v>
      </c>
      <c r="J677" s="29" t="s">
        <v>8717</v>
      </c>
      <c r="K677" s="29" t="s">
        <v>7120</v>
      </c>
      <c r="L677" s="29" t="s">
        <v>2221</v>
      </c>
      <c r="M677" s="29" t="s">
        <v>7110</v>
      </c>
      <c r="N677" s="29" t="s">
        <v>8718</v>
      </c>
      <c r="O677" s="233" t="s">
        <v>8808</v>
      </c>
      <c r="P677" s="228" t="n">
        <v>41732</v>
      </c>
      <c r="Q677" s="228" t="n">
        <v>41732</v>
      </c>
      <c r="R677" s="29" t="n">
        <v>1</v>
      </c>
      <c r="S677" s="29" t="s">
        <v>7112</v>
      </c>
      <c r="T677" s="29" t="n">
        <v>112</v>
      </c>
      <c r="U677" s="29"/>
      <c r="V677" s="29"/>
      <c r="W677" s="29" t="s">
        <v>8720</v>
      </c>
      <c r="X677" s="38"/>
      <c r="Y677" s="38"/>
      <c r="Z677" s="38" t="n">
        <v>0</v>
      </c>
      <c r="AE677" s="94" t="e">
        <f aca="false" t="array" ref="AE677:AK677">_xlfn.torow(_xlfn.unique(_xlfn._xlws.filter(cat_table[Subsector],$E677=cat_table[Sector],"")))</f>
        <v>#NAME?</v>
      </c>
      <c r="AF677" s="94" t="e">
        <v>#NAME?</v>
      </c>
      <c r="AG677" s="94" t="e">
        <v>#NAME?</v>
      </c>
      <c r="AH677" s="94" t="e">
        <v>#NAME?</v>
      </c>
      <c r="AI677" s="94" t="e">
        <v>#NAME?</v>
      </c>
      <c r="AJ677" s="94" t="e">
        <v>#NAME?</v>
      </c>
      <c r="AK677" s="94" t="e">
        <v>#NAME?</v>
      </c>
      <c r="AO677" s="94" t="e">
        <f aca="false" t="array" ref="AO677:AT677">_xlfn.torow(_xlfn.unique(_xlfn._xlws.filter(cat_table[Sub-subsector],($E677=cat_table[Sector])*($F677=cat_table[Subsector]),"")))</f>
        <v>#NAME?</v>
      </c>
      <c r="AP677" s="94" t="e">
        <v>#NAME?</v>
      </c>
      <c r="AQ677" s="94" t="e">
        <v>#NAME?</v>
      </c>
      <c r="AR677" s="94" t="e">
        <v>#NAME?</v>
      </c>
      <c r="AS677" s="94" t="e">
        <v>#NAME?</v>
      </c>
      <c r="AT677" s="94" t="e">
        <v>#NAME?</v>
      </c>
    </row>
    <row r="678" customFormat="false" ht="15" hidden="false" customHeight="true" outlineLevel="0" collapsed="false">
      <c r="A678" s="29" t="s">
        <v>8809</v>
      </c>
      <c r="B678" s="20" t="str">
        <f aca="false">INDEX(Table2[], MATCH(L678, Location_ID!$D$2:$D$648, 0), 1)</f>
        <v>cce3c04e-85b3-496d-9404-332b30ef7136</v>
      </c>
      <c r="C678" s="25" t="s">
        <v>889</v>
      </c>
      <c r="D678" s="25" t="s">
        <v>354</v>
      </c>
      <c r="E678" s="29" t="s">
        <v>7134</v>
      </c>
      <c r="F678" s="29" t="s">
        <v>7135</v>
      </c>
      <c r="G678" s="29" t="s">
        <v>7591</v>
      </c>
      <c r="H678" s="38"/>
      <c r="I678" s="29" t="s">
        <v>8716</v>
      </c>
      <c r="J678" s="29" t="s">
        <v>8717</v>
      </c>
      <c r="K678" s="29" t="s">
        <v>7120</v>
      </c>
      <c r="L678" s="29" t="s">
        <v>2219</v>
      </c>
      <c r="M678" s="29" t="s">
        <v>7110</v>
      </c>
      <c r="N678" s="29" t="s">
        <v>8718</v>
      </c>
      <c r="O678" s="233" t="s">
        <v>8810</v>
      </c>
      <c r="P678" s="228" t="n">
        <v>41611</v>
      </c>
      <c r="Q678" s="228" t="n">
        <v>41611</v>
      </c>
      <c r="R678" s="29" t="n">
        <v>1</v>
      </c>
      <c r="S678" s="29" t="s">
        <v>7112</v>
      </c>
      <c r="T678" s="29" t="n">
        <v>109.1</v>
      </c>
      <c r="U678" s="29"/>
      <c r="V678" s="29"/>
      <c r="W678" s="29" t="s">
        <v>8720</v>
      </c>
      <c r="X678" s="38"/>
      <c r="Y678" s="38"/>
      <c r="Z678" s="38" t="n">
        <v>0</v>
      </c>
      <c r="AE678" s="94" t="e">
        <f aca="false" t="array" ref="AE678:AK678">_xlfn.torow(_xlfn.unique(_xlfn._xlws.filter(cat_table[Subsector],$E678=cat_table[Sector],"")))</f>
        <v>#NAME?</v>
      </c>
      <c r="AF678" s="94" t="e">
        <v>#NAME?</v>
      </c>
      <c r="AG678" s="94" t="e">
        <v>#NAME?</v>
      </c>
      <c r="AH678" s="94" t="e">
        <v>#NAME?</v>
      </c>
      <c r="AI678" s="94" t="e">
        <v>#NAME?</v>
      </c>
      <c r="AJ678" s="94" t="e">
        <v>#NAME?</v>
      </c>
      <c r="AK678" s="94" t="e">
        <v>#NAME?</v>
      </c>
      <c r="AO678" s="94" t="e">
        <f aca="false" t="array" ref="AO678:AT678">_xlfn.torow(_xlfn.unique(_xlfn._xlws.filter(cat_table[Sub-subsector],($E678=cat_table[Sector])*($F678=cat_table[Subsector]),"")))</f>
        <v>#NAME?</v>
      </c>
      <c r="AP678" s="94" t="e">
        <v>#NAME?</v>
      </c>
      <c r="AQ678" s="94" t="e">
        <v>#NAME?</v>
      </c>
      <c r="AR678" s="94" t="e">
        <v>#NAME?</v>
      </c>
      <c r="AS678" s="94" t="e">
        <v>#NAME?</v>
      </c>
      <c r="AT678" s="94" t="e">
        <v>#NAME?</v>
      </c>
    </row>
    <row r="679" customFormat="false" ht="15" hidden="false" customHeight="true" outlineLevel="0" collapsed="false">
      <c r="A679" s="29" t="s">
        <v>8811</v>
      </c>
      <c r="B679" s="20" t="str">
        <f aca="false">INDEX(Table2[], MATCH(L679, Location_ID!$D$2:$D$648, 0), 1)</f>
        <v>b99a440a-e23c-465d-abf5-41defb2996db</v>
      </c>
      <c r="C679" s="25" t="s">
        <v>889</v>
      </c>
      <c r="D679" s="25" t="s">
        <v>354</v>
      </c>
      <c r="E679" s="29" t="s">
        <v>7134</v>
      </c>
      <c r="F679" s="29" t="s">
        <v>7135</v>
      </c>
      <c r="G679" s="29" t="s">
        <v>7591</v>
      </c>
      <c r="H679" s="38"/>
      <c r="I679" s="29" t="s">
        <v>8716</v>
      </c>
      <c r="J679" s="29" t="s">
        <v>8717</v>
      </c>
      <c r="K679" s="29" t="s">
        <v>7120</v>
      </c>
      <c r="L679" s="29" t="s">
        <v>2229</v>
      </c>
      <c r="M679" s="29" t="s">
        <v>7110</v>
      </c>
      <c r="N679" s="29" t="s">
        <v>8718</v>
      </c>
      <c r="O679" s="233" t="s">
        <v>8812</v>
      </c>
      <c r="P679" s="228" t="n">
        <v>41675</v>
      </c>
      <c r="Q679" s="228" t="n">
        <v>41675</v>
      </c>
      <c r="R679" s="29" t="n">
        <v>1</v>
      </c>
      <c r="S679" s="29" t="s">
        <v>7112</v>
      </c>
      <c r="T679" s="29" t="n">
        <v>106.6</v>
      </c>
      <c r="U679" s="29"/>
      <c r="V679" s="29"/>
      <c r="W679" s="29" t="s">
        <v>8720</v>
      </c>
      <c r="X679" s="38"/>
      <c r="Y679" s="38"/>
      <c r="Z679" s="38" t="n">
        <v>0</v>
      </c>
      <c r="AE679" s="94" t="e">
        <f aca="false" t="array" ref="AE679:AK679">_xlfn.torow(_xlfn.unique(_xlfn._xlws.filter(cat_table[Subsector],$E679=cat_table[Sector],"")))</f>
        <v>#NAME?</v>
      </c>
      <c r="AF679" s="94" t="e">
        <v>#NAME?</v>
      </c>
      <c r="AG679" s="94" t="e">
        <v>#NAME?</v>
      </c>
      <c r="AH679" s="94" t="e">
        <v>#NAME?</v>
      </c>
      <c r="AI679" s="94" t="e">
        <v>#NAME?</v>
      </c>
      <c r="AJ679" s="94" t="e">
        <v>#NAME?</v>
      </c>
      <c r="AK679" s="94" t="e">
        <v>#NAME?</v>
      </c>
      <c r="AO679" s="94" t="e">
        <f aca="false" t="array" ref="AO679:AT679">_xlfn.torow(_xlfn.unique(_xlfn._xlws.filter(cat_table[Sub-subsector],($E679=cat_table[Sector])*($F679=cat_table[Subsector]),"")))</f>
        <v>#NAME?</v>
      </c>
      <c r="AP679" s="94" t="e">
        <v>#NAME?</v>
      </c>
      <c r="AQ679" s="94" t="e">
        <v>#NAME?</v>
      </c>
      <c r="AR679" s="94" t="e">
        <v>#NAME?</v>
      </c>
      <c r="AS679" s="94" t="e">
        <v>#NAME?</v>
      </c>
      <c r="AT679" s="94" t="e">
        <v>#NAME?</v>
      </c>
    </row>
    <row r="680" customFormat="false" ht="15" hidden="false" customHeight="true" outlineLevel="0" collapsed="false">
      <c r="A680" s="29" t="s">
        <v>8813</v>
      </c>
      <c r="B680" s="20" t="str">
        <f aca="false">INDEX(Table2[], MATCH(L680, Location_ID!$D$2:$D$648, 0), 1)</f>
        <v>b99a440a-e23c-465d-abf5-41defb2996db</v>
      </c>
      <c r="C680" s="25" t="s">
        <v>889</v>
      </c>
      <c r="D680" s="25" t="s">
        <v>354</v>
      </c>
      <c r="E680" s="29" t="s">
        <v>7134</v>
      </c>
      <c r="F680" s="29" t="s">
        <v>7135</v>
      </c>
      <c r="G680" s="29" t="s">
        <v>7591</v>
      </c>
      <c r="H680" s="38"/>
      <c r="I680" s="29" t="s">
        <v>8716</v>
      </c>
      <c r="J680" s="29" t="s">
        <v>8717</v>
      </c>
      <c r="K680" s="29" t="s">
        <v>7120</v>
      </c>
      <c r="L680" s="29" t="s">
        <v>2229</v>
      </c>
      <c r="M680" s="29" t="s">
        <v>7110</v>
      </c>
      <c r="N680" s="29" t="s">
        <v>8718</v>
      </c>
      <c r="O680" s="233" t="s">
        <v>8814</v>
      </c>
      <c r="P680" s="228" t="n">
        <v>41695</v>
      </c>
      <c r="Q680" s="228" t="n">
        <v>41695</v>
      </c>
      <c r="R680" s="29" t="n">
        <v>1</v>
      </c>
      <c r="S680" s="29" t="s">
        <v>7112</v>
      </c>
      <c r="T680" s="29" t="n">
        <v>98.6</v>
      </c>
      <c r="U680" s="29"/>
      <c r="V680" s="29"/>
      <c r="W680" s="29" t="s">
        <v>8720</v>
      </c>
      <c r="X680" s="38"/>
      <c r="Y680" s="38"/>
      <c r="Z680" s="38" t="n">
        <v>0</v>
      </c>
      <c r="AE680" s="94" t="e">
        <f aca="false" t="array" ref="AE680:AK680">_xlfn.torow(_xlfn.unique(_xlfn._xlws.filter(cat_table[Subsector],$E680=cat_table[Sector],"")))</f>
        <v>#NAME?</v>
      </c>
      <c r="AF680" s="94" t="e">
        <v>#NAME?</v>
      </c>
      <c r="AG680" s="94" t="e">
        <v>#NAME?</v>
      </c>
      <c r="AH680" s="94" t="e">
        <v>#NAME?</v>
      </c>
      <c r="AI680" s="94" t="e">
        <v>#NAME?</v>
      </c>
      <c r="AJ680" s="94" t="e">
        <v>#NAME?</v>
      </c>
      <c r="AK680" s="94" t="e">
        <v>#NAME?</v>
      </c>
      <c r="AO680" s="94" t="e">
        <f aca="false" t="array" ref="AO680:AT680">_xlfn.torow(_xlfn.unique(_xlfn._xlws.filter(cat_table[Sub-subsector],($E680=cat_table[Sector])*($F680=cat_table[Subsector]),"")))</f>
        <v>#NAME?</v>
      </c>
      <c r="AP680" s="94" t="e">
        <v>#NAME?</v>
      </c>
      <c r="AQ680" s="94" t="e">
        <v>#NAME?</v>
      </c>
      <c r="AR680" s="94" t="e">
        <v>#NAME?</v>
      </c>
      <c r="AS680" s="94" t="e">
        <v>#NAME?</v>
      </c>
      <c r="AT680" s="94" t="e">
        <v>#NAME?</v>
      </c>
    </row>
    <row r="681" customFormat="false" ht="15" hidden="false" customHeight="true" outlineLevel="0" collapsed="false">
      <c r="A681" s="29" t="s">
        <v>8815</v>
      </c>
      <c r="B681" s="20" t="str">
        <f aca="false">INDEX(Table2[], MATCH(L681, Location_ID!$D$2:$D$648, 0), 1)</f>
        <v>b99a440a-e23c-465d-abf5-41defb2996db</v>
      </c>
      <c r="C681" s="25" t="s">
        <v>889</v>
      </c>
      <c r="D681" s="25" t="s">
        <v>354</v>
      </c>
      <c r="E681" s="29" t="s">
        <v>7134</v>
      </c>
      <c r="F681" s="29" t="s">
        <v>7135</v>
      </c>
      <c r="G681" s="29" t="s">
        <v>7591</v>
      </c>
      <c r="H681" s="38"/>
      <c r="I681" s="29" t="s">
        <v>8716</v>
      </c>
      <c r="J681" s="29" t="s">
        <v>8717</v>
      </c>
      <c r="K681" s="29" t="s">
        <v>7120</v>
      </c>
      <c r="L681" s="29" t="s">
        <v>2229</v>
      </c>
      <c r="M681" s="29" t="s">
        <v>7110</v>
      </c>
      <c r="N681" s="29" t="s">
        <v>8718</v>
      </c>
      <c r="O681" s="233" t="s">
        <v>8816</v>
      </c>
      <c r="P681" s="228" t="n">
        <v>41675</v>
      </c>
      <c r="Q681" s="228" t="n">
        <v>41675</v>
      </c>
      <c r="R681" s="29" t="n">
        <v>1</v>
      </c>
      <c r="S681" s="29" t="s">
        <v>7112</v>
      </c>
      <c r="T681" s="29" t="n">
        <v>93.4</v>
      </c>
      <c r="U681" s="29"/>
      <c r="V681" s="29"/>
      <c r="W681" s="29" t="s">
        <v>8720</v>
      </c>
      <c r="X681" s="38"/>
      <c r="Y681" s="38"/>
      <c r="Z681" s="38" t="n">
        <v>0</v>
      </c>
      <c r="AE681" s="94" t="e">
        <f aca="false" t="array" ref="AE681:AK681">_xlfn.torow(_xlfn.unique(_xlfn._xlws.filter(cat_table[Subsector],$E681=cat_table[Sector],"")))</f>
        <v>#NAME?</v>
      </c>
      <c r="AF681" s="94" t="e">
        <v>#NAME?</v>
      </c>
      <c r="AG681" s="94" t="e">
        <v>#NAME?</v>
      </c>
      <c r="AH681" s="94" t="e">
        <v>#NAME?</v>
      </c>
      <c r="AI681" s="94" t="e">
        <v>#NAME?</v>
      </c>
      <c r="AJ681" s="94" t="e">
        <v>#NAME?</v>
      </c>
      <c r="AK681" s="94" t="e">
        <v>#NAME?</v>
      </c>
      <c r="AO681" s="94" t="e">
        <f aca="false" t="array" ref="AO681:AT681">_xlfn.torow(_xlfn.unique(_xlfn._xlws.filter(cat_table[Sub-subsector],($E681=cat_table[Sector])*($F681=cat_table[Subsector]),"")))</f>
        <v>#NAME?</v>
      </c>
      <c r="AP681" s="94" t="e">
        <v>#NAME?</v>
      </c>
      <c r="AQ681" s="94" t="e">
        <v>#NAME?</v>
      </c>
      <c r="AR681" s="94" t="e">
        <v>#NAME?</v>
      </c>
      <c r="AS681" s="94" t="e">
        <v>#NAME?</v>
      </c>
      <c r="AT681" s="94" t="e">
        <v>#NAME?</v>
      </c>
    </row>
    <row r="682" customFormat="false" ht="15" hidden="false" customHeight="true" outlineLevel="0" collapsed="false">
      <c r="A682" s="29" t="s">
        <v>8817</v>
      </c>
      <c r="B682" s="20" t="str">
        <f aca="false">INDEX(Table2[], MATCH(L682, Location_ID!$D$2:$D$648, 0), 1)</f>
        <v>f062fcf6-e79d-430f-9657-b46b59bd2d81</v>
      </c>
      <c r="C682" s="25" t="s">
        <v>889</v>
      </c>
      <c r="D682" s="25" t="s">
        <v>354</v>
      </c>
      <c r="E682" s="29" t="s">
        <v>7134</v>
      </c>
      <c r="F682" s="29" t="s">
        <v>7135</v>
      </c>
      <c r="G682" s="29" t="s">
        <v>7591</v>
      </c>
      <c r="H682" s="38"/>
      <c r="I682" s="29" t="s">
        <v>8716</v>
      </c>
      <c r="J682" s="29" t="s">
        <v>8717</v>
      </c>
      <c r="K682" s="29" t="s">
        <v>7120</v>
      </c>
      <c r="L682" s="29" t="s">
        <v>2213</v>
      </c>
      <c r="M682" s="29" t="s">
        <v>7110</v>
      </c>
      <c r="N682" s="29" t="s">
        <v>8718</v>
      </c>
      <c r="O682" s="233" t="s">
        <v>8818</v>
      </c>
      <c r="P682" s="228" t="n">
        <v>41718</v>
      </c>
      <c r="Q682" s="228" t="n">
        <v>41718</v>
      </c>
      <c r="R682" s="29" t="n">
        <v>1</v>
      </c>
      <c r="S682" s="29" t="s">
        <v>7112</v>
      </c>
      <c r="T682" s="29" t="n">
        <v>92.8</v>
      </c>
      <c r="U682" s="29"/>
      <c r="V682" s="29"/>
      <c r="W682" s="29" t="s">
        <v>8720</v>
      </c>
      <c r="X682" s="38"/>
      <c r="Y682" s="38"/>
      <c r="Z682" s="38" t="n">
        <v>0</v>
      </c>
      <c r="AE682" s="94" t="e">
        <f aca="false" t="array" ref="AE682:AK682">_xlfn.torow(_xlfn.unique(_xlfn._xlws.filter(cat_table[Subsector],$E682=cat_table[Sector],"")))</f>
        <v>#NAME?</v>
      </c>
      <c r="AF682" s="94" t="e">
        <v>#NAME?</v>
      </c>
      <c r="AG682" s="94" t="e">
        <v>#NAME?</v>
      </c>
      <c r="AH682" s="94" t="e">
        <v>#NAME?</v>
      </c>
      <c r="AI682" s="94" t="e">
        <v>#NAME?</v>
      </c>
      <c r="AJ682" s="94" t="e">
        <v>#NAME?</v>
      </c>
      <c r="AK682" s="94" t="e">
        <v>#NAME?</v>
      </c>
      <c r="AO682" s="94" t="e">
        <f aca="false" t="array" ref="AO682:AT682">_xlfn.torow(_xlfn.unique(_xlfn._xlws.filter(cat_table[Sub-subsector],($E682=cat_table[Sector])*($F682=cat_table[Subsector]),"")))</f>
        <v>#NAME?</v>
      </c>
      <c r="AP682" s="94" t="e">
        <v>#NAME?</v>
      </c>
      <c r="AQ682" s="94" t="e">
        <v>#NAME?</v>
      </c>
      <c r="AR682" s="94" t="e">
        <v>#NAME?</v>
      </c>
      <c r="AS682" s="94" t="e">
        <v>#NAME?</v>
      </c>
      <c r="AT682" s="94" t="e">
        <v>#NAME?</v>
      </c>
    </row>
    <row r="683" customFormat="false" ht="15" hidden="false" customHeight="true" outlineLevel="0" collapsed="false">
      <c r="A683" s="29" t="s">
        <v>8819</v>
      </c>
      <c r="B683" s="20" t="str">
        <f aca="false">INDEX(Table2[], MATCH(L683, Location_ID!$D$2:$D$648, 0), 1)</f>
        <v>f062fcf6-e79d-430f-9657-b46b59bd2d81</v>
      </c>
      <c r="C683" s="25" t="s">
        <v>889</v>
      </c>
      <c r="D683" s="25" t="s">
        <v>354</v>
      </c>
      <c r="E683" s="29" t="s">
        <v>7134</v>
      </c>
      <c r="F683" s="29" t="s">
        <v>7135</v>
      </c>
      <c r="G683" s="29" t="s">
        <v>7591</v>
      </c>
      <c r="H683" s="38"/>
      <c r="I683" s="29" t="s">
        <v>8716</v>
      </c>
      <c r="J683" s="29" t="s">
        <v>8717</v>
      </c>
      <c r="K683" s="29" t="s">
        <v>7120</v>
      </c>
      <c r="L683" s="29" t="s">
        <v>2213</v>
      </c>
      <c r="M683" s="29" t="s">
        <v>7110</v>
      </c>
      <c r="N683" s="29" t="s">
        <v>8718</v>
      </c>
      <c r="O683" s="233" t="s">
        <v>8820</v>
      </c>
      <c r="P683" s="228" t="n">
        <v>41681</v>
      </c>
      <c r="Q683" s="228" t="n">
        <v>41681</v>
      </c>
      <c r="R683" s="29" t="n">
        <v>1</v>
      </c>
      <c r="S683" s="29" t="s">
        <v>7112</v>
      </c>
      <c r="T683" s="29" t="n">
        <v>82.9</v>
      </c>
      <c r="U683" s="29"/>
      <c r="V683" s="29"/>
      <c r="W683" s="29" t="s">
        <v>8720</v>
      </c>
      <c r="X683" s="38"/>
      <c r="Y683" s="38"/>
      <c r="Z683" s="38" t="n">
        <v>0</v>
      </c>
      <c r="AE683" s="94" t="e">
        <f aca="false" t="array" ref="AE683:AK683">_xlfn.torow(_xlfn.unique(_xlfn._xlws.filter(cat_table[Subsector],$E683=cat_table[Sector],"")))</f>
        <v>#NAME?</v>
      </c>
      <c r="AF683" s="94" t="e">
        <v>#NAME?</v>
      </c>
      <c r="AG683" s="94" t="e">
        <v>#NAME?</v>
      </c>
      <c r="AH683" s="94" t="e">
        <v>#NAME?</v>
      </c>
      <c r="AI683" s="94" t="e">
        <v>#NAME?</v>
      </c>
      <c r="AJ683" s="94" t="e">
        <v>#NAME?</v>
      </c>
      <c r="AK683" s="94" t="e">
        <v>#NAME?</v>
      </c>
      <c r="AO683" s="94" t="e">
        <f aca="false" t="array" ref="AO683:AT683">_xlfn.torow(_xlfn.unique(_xlfn._xlws.filter(cat_table[Sub-subsector],($E683=cat_table[Sector])*($F683=cat_table[Subsector]),"")))</f>
        <v>#NAME?</v>
      </c>
      <c r="AP683" s="94" t="e">
        <v>#NAME?</v>
      </c>
      <c r="AQ683" s="94" t="e">
        <v>#NAME?</v>
      </c>
      <c r="AR683" s="94" t="e">
        <v>#NAME?</v>
      </c>
      <c r="AS683" s="94" t="e">
        <v>#NAME?</v>
      </c>
      <c r="AT683" s="94" t="e">
        <v>#NAME?</v>
      </c>
    </row>
    <row r="684" customFormat="false" ht="15" hidden="false" customHeight="true" outlineLevel="0" collapsed="false">
      <c r="A684" s="29" t="s">
        <v>8821</v>
      </c>
      <c r="B684" s="20" t="str">
        <f aca="false">INDEX(Table2[], MATCH(L684, Location_ID!$D$2:$D$648, 0), 1)</f>
        <v>b99a440a-e23c-465d-abf5-41defb2996db</v>
      </c>
      <c r="C684" s="25" t="s">
        <v>889</v>
      </c>
      <c r="D684" s="25" t="s">
        <v>354</v>
      </c>
      <c r="E684" s="29" t="s">
        <v>7134</v>
      </c>
      <c r="F684" s="29" t="s">
        <v>7135</v>
      </c>
      <c r="G684" s="29" t="s">
        <v>7591</v>
      </c>
      <c r="H684" s="38"/>
      <c r="I684" s="29" t="s">
        <v>8716</v>
      </c>
      <c r="J684" s="29" t="s">
        <v>8717</v>
      </c>
      <c r="K684" s="29" t="s">
        <v>7120</v>
      </c>
      <c r="L684" s="29" t="s">
        <v>2229</v>
      </c>
      <c r="M684" s="29" t="s">
        <v>7110</v>
      </c>
      <c r="N684" s="29" t="s">
        <v>8718</v>
      </c>
      <c r="O684" s="233" t="s">
        <v>8822</v>
      </c>
      <c r="P684" s="228" t="n">
        <v>41694</v>
      </c>
      <c r="Q684" s="228" t="n">
        <v>41694</v>
      </c>
      <c r="R684" s="29" t="n">
        <v>1</v>
      </c>
      <c r="S684" s="29" t="s">
        <v>7112</v>
      </c>
      <c r="T684" s="29" t="n">
        <v>76.3</v>
      </c>
      <c r="U684" s="29"/>
      <c r="V684" s="29"/>
      <c r="W684" s="29" t="s">
        <v>8720</v>
      </c>
      <c r="X684" s="38"/>
      <c r="Y684" s="38"/>
      <c r="Z684" s="38" t="n">
        <v>0</v>
      </c>
      <c r="AE684" s="94" t="e">
        <f aca="false" t="array" ref="AE684:AK684">_xlfn.torow(_xlfn.unique(_xlfn._xlws.filter(cat_table[Subsector],$E684=cat_table[Sector],"")))</f>
        <v>#NAME?</v>
      </c>
      <c r="AF684" s="94" t="e">
        <v>#NAME?</v>
      </c>
      <c r="AG684" s="94" t="e">
        <v>#NAME?</v>
      </c>
      <c r="AH684" s="94" t="e">
        <v>#NAME?</v>
      </c>
      <c r="AI684" s="94" t="e">
        <v>#NAME?</v>
      </c>
      <c r="AJ684" s="94" t="e">
        <v>#NAME?</v>
      </c>
      <c r="AK684" s="94" t="e">
        <v>#NAME?</v>
      </c>
      <c r="AO684" s="94" t="e">
        <f aca="false" t="array" ref="AO684:AT684">_xlfn.torow(_xlfn.unique(_xlfn._xlws.filter(cat_table[Sub-subsector],($E684=cat_table[Sector])*($F684=cat_table[Subsector]),"")))</f>
        <v>#NAME?</v>
      </c>
      <c r="AP684" s="94" t="e">
        <v>#NAME?</v>
      </c>
      <c r="AQ684" s="94" t="e">
        <v>#NAME?</v>
      </c>
      <c r="AR684" s="94" t="e">
        <v>#NAME?</v>
      </c>
      <c r="AS684" s="94" t="e">
        <v>#NAME?</v>
      </c>
      <c r="AT684" s="94" t="e">
        <v>#NAME?</v>
      </c>
    </row>
    <row r="685" customFormat="false" ht="15" hidden="false" customHeight="true" outlineLevel="0" collapsed="false">
      <c r="A685" s="29" t="s">
        <v>8823</v>
      </c>
      <c r="B685" s="20" t="str">
        <f aca="false">INDEX(Table2[], MATCH(L685, Location_ID!$D$2:$D$648, 0), 1)</f>
        <v>cce3c04e-85b3-496d-9404-332b30ef7136</v>
      </c>
      <c r="C685" s="25" t="s">
        <v>889</v>
      </c>
      <c r="D685" s="25" t="s">
        <v>354</v>
      </c>
      <c r="E685" s="29" t="s">
        <v>7134</v>
      </c>
      <c r="F685" s="29" t="s">
        <v>7135</v>
      </c>
      <c r="G685" s="29" t="s">
        <v>7591</v>
      </c>
      <c r="H685" s="38"/>
      <c r="I685" s="29" t="s">
        <v>8716</v>
      </c>
      <c r="J685" s="29" t="s">
        <v>8717</v>
      </c>
      <c r="K685" s="29" t="s">
        <v>7120</v>
      </c>
      <c r="L685" s="29" t="s">
        <v>2219</v>
      </c>
      <c r="M685" s="29" t="s">
        <v>7110</v>
      </c>
      <c r="N685" s="29" t="s">
        <v>8718</v>
      </c>
      <c r="O685" s="233" t="s">
        <v>8824</v>
      </c>
      <c r="P685" s="228" t="n">
        <v>41621</v>
      </c>
      <c r="Q685" s="228" t="n">
        <v>41621</v>
      </c>
      <c r="R685" s="29" t="n">
        <v>1</v>
      </c>
      <c r="S685" s="29" t="s">
        <v>7112</v>
      </c>
      <c r="T685" s="29" t="n">
        <v>76</v>
      </c>
      <c r="U685" s="29"/>
      <c r="V685" s="29"/>
      <c r="W685" s="29" t="s">
        <v>8720</v>
      </c>
      <c r="X685" s="38"/>
      <c r="Y685" s="38"/>
      <c r="Z685" s="38" t="n">
        <v>0</v>
      </c>
      <c r="AE685" s="94" t="e">
        <f aca="false" t="array" ref="AE685:AK685">_xlfn.torow(_xlfn.unique(_xlfn._xlws.filter(cat_table[Subsector],$E685=cat_table[Sector],"")))</f>
        <v>#NAME?</v>
      </c>
      <c r="AF685" s="94" t="e">
        <v>#NAME?</v>
      </c>
      <c r="AG685" s="94" t="e">
        <v>#NAME?</v>
      </c>
      <c r="AH685" s="94" t="e">
        <v>#NAME?</v>
      </c>
      <c r="AI685" s="94" t="e">
        <v>#NAME?</v>
      </c>
      <c r="AJ685" s="94" t="e">
        <v>#NAME?</v>
      </c>
      <c r="AK685" s="94" t="e">
        <v>#NAME?</v>
      </c>
      <c r="AO685" s="94" t="e">
        <f aca="false" t="array" ref="AO685:AT685">_xlfn.torow(_xlfn.unique(_xlfn._xlws.filter(cat_table[Sub-subsector],($E685=cat_table[Sector])*($F685=cat_table[Subsector]),"")))</f>
        <v>#NAME?</v>
      </c>
      <c r="AP685" s="94" t="e">
        <v>#NAME?</v>
      </c>
      <c r="AQ685" s="94" t="e">
        <v>#NAME?</v>
      </c>
      <c r="AR685" s="94" t="e">
        <v>#NAME?</v>
      </c>
      <c r="AS685" s="94" t="e">
        <v>#NAME?</v>
      </c>
      <c r="AT685" s="94" t="e">
        <v>#NAME?</v>
      </c>
    </row>
    <row r="686" customFormat="false" ht="15" hidden="false" customHeight="true" outlineLevel="0" collapsed="false">
      <c r="A686" s="29" t="s">
        <v>8825</v>
      </c>
      <c r="B686" s="20" t="str">
        <f aca="false">INDEX(Table2[], MATCH(L686, Location_ID!$D$2:$D$648, 0), 1)</f>
        <v>db51c99f-ed80-4a0c-a1ec-e62bd1a435ea</v>
      </c>
      <c r="C686" s="25" t="s">
        <v>889</v>
      </c>
      <c r="D686" s="25" t="s">
        <v>354</v>
      </c>
      <c r="E686" s="29" t="s">
        <v>7134</v>
      </c>
      <c r="F686" s="29" t="s">
        <v>7135</v>
      </c>
      <c r="G686" s="29" t="s">
        <v>7591</v>
      </c>
      <c r="H686" s="38"/>
      <c r="I686" s="29" t="s">
        <v>8716</v>
      </c>
      <c r="J686" s="29" t="s">
        <v>8717</v>
      </c>
      <c r="K686" s="29" t="s">
        <v>7120</v>
      </c>
      <c r="L686" s="29" t="s">
        <v>2221</v>
      </c>
      <c r="M686" s="29" t="s">
        <v>7110</v>
      </c>
      <c r="N686" s="29" t="s">
        <v>8718</v>
      </c>
      <c r="O686" s="233" t="s">
        <v>8826</v>
      </c>
      <c r="P686" s="228" t="n">
        <v>41726</v>
      </c>
      <c r="Q686" s="228" t="n">
        <v>41726</v>
      </c>
      <c r="R686" s="29" t="n">
        <v>1</v>
      </c>
      <c r="S686" s="29" t="s">
        <v>7112</v>
      </c>
      <c r="T686" s="29" t="n">
        <v>71.7</v>
      </c>
      <c r="U686" s="29"/>
      <c r="V686" s="29"/>
      <c r="W686" s="29" t="s">
        <v>8720</v>
      </c>
      <c r="X686" s="38"/>
      <c r="Y686" s="38"/>
      <c r="Z686" s="38" t="n">
        <v>0</v>
      </c>
      <c r="AE686" s="94" t="e">
        <f aca="false" t="array" ref="AE686:AK686">_xlfn.torow(_xlfn.unique(_xlfn._xlws.filter(cat_table[Subsector],$E686=cat_table[Sector],"")))</f>
        <v>#NAME?</v>
      </c>
      <c r="AF686" s="94" t="e">
        <v>#NAME?</v>
      </c>
      <c r="AG686" s="94" t="e">
        <v>#NAME?</v>
      </c>
      <c r="AH686" s="94" t="e">
        <v>#NAME?</v>
      </c>
      <c r="AI686" s="94" t="e">
        <v>#NAME?</v>
      </c>
      <c r="AJ686" s="94" t="e">
        <v>#NAME?</v>
      </c>
      <c r="AK686" s="94" t="e">
        <v>#NAME?</v>
      </c>
      <c r="AO686" s="94" t="e">
        <f aca="false" t="array" ref="AO686:AT686">_xlfn.torow(_xlfn.unique(_xlfn._xlws.filter(cat_table[Sub-subsector],($E686=cat_table[Sector])*($F686=cat_table[Subsector]),"")))</f>
        <v>#NAME?</v>
      </c>
      <c r="AP686" s="94" t="e">
        <v>#NAME?</v>
      </c>
      <c r="AQ686" s="94" t="e">
        <v>#NAME?</v>
      </c>
      <c r="AR686" s="94" t="e">
        <v>#NAME?</v>
      </c>
      <c r="AS686" s="94" t="e">
        <v>#NAME?</v>
      </c>
      <c r="AT686" s="94" t="e">
        <v>#NAME?</v>
      </c>
    </row>
    <row r="687" customFormat="false" ht="15" hidden="false" customHeight="true" outlineLevel="0" collapsed="false">
      <c r="A687" s="29" t="s">
        <v>8827</v>
      </c>
      <c r="B687" s="20" t="str">
        <f aca="false">INDEX(Table2[], MATCH(L687, Location_ID!$D$2:$D$648, 0), 1)</f>
        <v>f062fcf6-e79d-430f-9657-b46b59bd2d81</v>
      </c>
      <c r="C687" s="25" t="s">
        <v>889</v>
      </c>
      <c r="D687" s="25" t="s">
        <v>354</v>
      </c>
      <c r="E687" s="29" t="s">
        <v>7134</v>
      </c>
      <c r="F687" s="29" t="s">
        <v>7135</v>
      </c>
      <c r="G687" s="29" t="s">
        <v>7591</v>
      </c>
      <c r="H687" s="38"/>
      <c r="I687" s="29" t="s">
        <v>8716</v>
      </c>
      <c r="J687" s="29" t="s">
        <v>8717</v>
      </c>
      <c r="K687" s="29" t="s">
        <v>7120</v>
      </c>
      <c r="L687" s="29" t="s">
        <v>2213</v>
      </c>
      <c r="M687" s="29" t="s">
        <v>7110</v>
      </c>
      <c r="N687" s="29" t="s">
        <v>8718</v>
      </c>
      <c r="O687" s="233" t="s">
        <v>8828</v>
      </c>
      <c r="P687" s="228" t="n">
        <v>41571</v>
      </c>
      <c r="Q687" s="228" t="n">
        <v>41571</v>
      </c>
      <c r="R687" s="29" t="n">
        <v>1</v>
      </c>
      <c r="S687" s="29" t="s">
        <v>7112</v>
      </c>
      <c r="T687" s="29" t="n">
        <v>66.7</v>
      </c>
      <c r="U687" s="29"/>
      <c r="V687" s="29"/>
      <c r="W687" s="29" t="s">
        <v>8720</v>
      </c>
      <c r="X687" s="38"/>
      <c r="Y687" s="38"/>
      <c r="Z687" s="38" t="n">
        <v>0</v>
      </c>
      <c r="AE687" s="94" t="e">
        <f aca="false" t="array" ref="AE687:AK687">_xlfn.torow(_xlfn.unique(_xlfn._xlws.filter(cat_table[Subsector],$E687=cat_table[Sector],"")))</f>
        <v>#NAME?</v>
      </c>
      <c r="AF687" s="94" t="e">
        <v>#NAME?</v>
      </c>
      <c r="AG687" s="94" t="e">
        <v>#NAME?</v>
      </c>
      <c r="AH687" s="94" t="e">
        <v>#NAME?</v>
      </c>
      <c r="AI687" s="94" t="e">
        <v>#NAME?</v>
      </c>
      <c r="AJ687" s="94" t="e">
        <v>#NAME?</v>
      </c>
      <c r="AK687" s="94" t="e">
        <v>#NAME?</v>
      </c>
      <c r="AO687" s="94" t="e">
        <f aca="false" t="array" ref="AO687:AT687">_xlfn.torow(_xlfn.unique(_xlfn._xlws.filter(cat_table[Sub-subsector],($E687=cat_table[Sector])*($F687=cat_table[Subsector]),"")))</f>
        <v>#NAME?</v>
      </c>
      <c r="AP687" s="94" t="e">
        <v>#NAME?</v>
      </c>
      <c r="AQ687" s="94" t="e">
        <v>#NAME?</v>
      </c>
      <c r="AR687" s="94" t="e">
        <v>#NAME?</v>
      </c>
      <c r="AS687" s="94" t="e">
        <v>#NAME?</v>
      </c>
      <c r="AT687" s="94" t="e">
        <v>#NAME?</v>
      </c>
    </row>
    <row r="688" customFormat="false" ht="15" hidden="false" customHeight="true" outlineLevel="0" collapsed="false">
      <c r="A688" s="29" t="s">
        <v>8829</v>
      </c>
      <c r="B688" s="20" t="str">
        <f aca="false">INDEX(Table2[], MATCH(L688, Location_ID!$D$2:$D$648, 0), 1)</f>
        <v>f062fcf6-e79d-430f-9657-b46b59bd2d81</v>
      </c>
      <c r="C688" s="25" t="s">
        <v>889</v>
      </c>
      <c r="D688" s="25" t="s">
        <v>354</v>
      </c>
      <c r="E688" s="29" t="s">
        <v>7134</v>
      </c>
      <c r="F688" s="29" t="s">
        <v>7135</v>
      </c>
      <c r="G688" s="29" t="s">
        <v>7591</v>
      </c>
      <c r="H688" s="38"/>
      <c r="I688" s="29" t="s">
        <v>8716</v>
      </c>
      <c r="J688" s="29" t="s">
        <v>8717</v>
      </c>
      <c r="K688" s="29" t="s">
        <v>7120</v>
      </c>
      <c r="L688" s="29" t="s">
        <v>2213</v>
      </c>
      <c r="M688" s="29" t="s">
        <v>7110</v>
      </c>
      <c r="N688" s="29" t="s">
        <v>8718</v>
      </c>
      <c r="O688" s="233" t="s">
        <v>8830</v>
      </c>
      <c r="P688" s="228" t="n">
        <v>41570</v>
      </c>
      <c r="Q688" s="228" t="n">
        <v>41570</v>
      </c>
      <c r="R688" s="29" t="n">
        <v>1</v>
      </c>
      <c r="S688" s="29" t="s">
        <v>7112</v>
      </c>
      <c r="T688" s="29" t="n">
        <v>63.5</v>
      </c>
      <c r="U688" s="29"/>
      <c r="V688" s="29"/>
      <c r="W688" s="29" t="s">
        <v>8720</v>
      </c>
      <c r="X688" s="38"/>
      <c r="Y688" s="38"/>
      <c r="Z688" s="38" t="n">
        <v>0</v>
      </c>
      <c r="AE688" s="94" t="e">
        <f aca="false" t="array" ref="AE688:AK688">_xlfn.torow(_xlfn.unique(_xlfn._xlws.filter(cat_table[Subsector],$E688=cat_table[Sector],"")))</f>
        <v>#NAME?</v>
      </c>
      <c r="AF688" s="94" t="e">
        <v>#NAME?</v>
      </c>
      <c r="AG688" s="94" t="e">
        <v>#NAME?</v>
      </c>
      <c r="AH688" s="94" t="e">
        <v>#NAME?</v>
      </c>
      <c r="AI688" s="94" t="e">
        <v>#NAME?</v>
      </c>
      <c r="AJ688" s="94" t="e">
        <v>#NAME?</v>
      </c>
      <c r="AK688" s="94" t="e">
        <v>#NAME?</v>
      </c>
      <c r="AO688" s="94" t="e">
        <f aca="false" t="array" ref="AO688:AT688">_xlfn.torow(_xlfn.unique(_xlfn._xlws.filter(cat_table[Sub-subsector],($E688=cat_table[Sector])*($F688=cat_table[Subsector]),"")))</f>
        <v>#NAME?</v>
      </c>
      <c r="AP688" s="94" t="e">
        <v>#NAME?</v>
      </c>
      <c r="AQ688" s="94" t="e">
        <v>#NAME?</v>
      </c>
      <c r="AR688" s="94" t="e">
        <v>#NAME?</v>
      </c>
      <c r="AS688" s="94" t="e">
        <v>#NAME?</v>
      </c>
      <c r="AT688" s="94" t="e">
        <v>#NAME?</v>
      </c>
    </row>
    <row r="689" customFormat="false" ht="15" hidden="false" customHeight="true" outlineLevel="0" collapsed="false">
      <c r="A689" s="29" t="s">
        <v>8831</v>
      </c>
      <c r="B689" s="20" t="str">
        <f aca="false">INDEX(Table2[], MATCH(L689, Location_ID!$D$2:$D$648, 0), 1)</f>
        <v>db51c99f-ed80-4a0c-a1ec-e62bd1a435ea</v>
      </c>
      <c r="C689" s="25" t="s">
        <v>889</v>
      </c>
      <c r="D689" s="25" t="s">
        <v>354</v>
      </c>
      <c r="E689" s="29" t="s">
        <v>7134</v>
      </c>
      <c r="F689" s="29" t="s">
        <v>7135</v>
      </c>
      <c r="G689" s="29" t="s">
        <v>7591</v>
      </c>
      <c r="H689" s="38"/>
      <c r="I689" s="29" t="s">
        <v>8716</v>
      </c>
      <c r="J689" s="29" t="s">
        <v>8717</v>
      </c>
      <c r="K689" s="29" t="s">
        <v>7120</v>
      </c>
      <c r="L689" s="29" t="s">
        <v>2221</v>
      </c>
      <c r="M689" s="29" t="s">
        <v>7110</v>
      </c>
      <c r="N689" s="29" t="s">
        <v>8718</v>
      </c>
      <c r="O689" s="233" t="s">
        <v>8832</v>
      </c>
      <c r="P689" s="228" t="n">
        <v>41729</v>
      </c>
      <c r="Q689" s="228" t="n">
        <v>41729</v>
      </c>
      <c r="R689" s="29" t="n">
        <v>1</v>
      </c>
      <c r="S689" s="29" t="s">
        <v>7112</v>
      </c>
      <c r="T689" s="29" t="n">
        <v>61.1</v>
      </c>
      <c r="U689" s="29"/>
      <c r="V689" s="29"/>
      <c r="W689" s="29" t="s">
        <v>8720</v>
      </c>
      <c r="X689" s="38"/>
      <c r="Y689" s="38"/>
      <c r="Z689" s="38" t="n">
        <v>0</v>
      </c>
      <c r="AE689" s="94" t="e">
        <f aca="false" t="array" ref="AE689:AK689">_xlfn.torow(_xlfn.unique(_xlfn._xlws.filter(cat_table[Subsector],$E689=cat_table[Sector],"")))</f>
        <v>#NAME?</v>
      </c>
      <c r="AF689" s="94" t="e">
        <v>#NAME?</v>
      </c>
      <c r="AG689" s="94" t="e">
        <v>#NAME?</v>
      </c>
      <c r="AH689" s="94" t="e">
        <v>#NAME?</v>
      </c>
      <c r="AI689" s="94" t="e">
        <v>#NAME?</v>
      </c>
      <c r="AJ689" s="94" t="e">
        <v>#NAME?</v>
      </c>
      <c r="AK689" s="94" t="e">
        <v>#NAME?</v>
      </c>
      <c r="AO689" s="94" t="e">
        <f aca="false" t="array" ref="AO689:AT689">_xlfn.torow(_xlfn.unique(_xlfn._xlws.filter(cat_table[Sub-subsector],($E689=cat_table[Sector])*($F689=cat_table[Subsector]),"")))</f>
        <v>#NAME?</v>
      </c>
      <c r="AP689" s="94" t="e">
        <v>#NAME?</v>
      </c>
      <c r="AQ689" s="94" t="e">
        <v>#NAME?</v>
      </c>
      <c r="AR689" s="94" t="e">
        <v>#NAME?</v>
      </c>
      <c r="AS689" s="94" t="e">
        <v>#NAME?</v>
      </c>
      <c r="AT689" s="94" t="e">
        <v>#NAME?</v>
      </c>
    </row>
    <row r="690" customFormat="false" ht="15" hidden="false" customHeight="true" outlineLevel="0" collapsed="false">
      <c r="A690" s="29" t="s">
        <v>8833</v>
      </c>
      <c r="B690" s="20" t="str">
        <f aca="false">INDEX(Table2[], MATCH(L690, Location_ID!$D$2:$D$648, 0), 1)</f>
        <v>f062fcf6-e79d-430f-9657-b46b59bd2d81</v>
      </c>
      <c r="C690" s="25" t="s">
        <v>889</v>
      </c>
      <c r="D690" s="25" t="s">
        <v>354</v>
      </c>
      <c r="E690" s="29" t="s">
        <v>7134</v>
      </c>
      <c r="F690" s="29" t="s">
        <v>7135</v>
      </c>
      <c r="G690" s="29" t="s">
        <v>7591</v>
      </c>
      <c r="H690" s="38"/>
      <c r="I690" s="29" t="s">
        <v>8716</v>
      </c>
      <c r="J690" s="29" t="s">
        <v>8717</v>
      </c>
      <c r="K690" s="29" t="s">
        <v>7120</v>
      </c>
      <c r="L690" s="29" t="s">
        <v>2213</v>
      </c>
      <c r="M690" s="29" t="s">
        <v>7110</v>
      </c>
      <c r="N690" s="29" t="s">
        <v>8718</v>
      </c>
      <c r="O690" s="233" t="s">
        <v>8834</v>
      </c>
      <c r="P690" s="228" t="n">
        <v>41673</v>
      </c>
      <c r="Q690" s="228" t="n">
        <v>41673</v>
      </c>
      <c r="R690" s="29" t="n">
        <v>1</v>
      </c>
      <c r="S690" s="29" t="s">
        <v>7112</v>
      </c>
      <c r="T690" s="29" t="n">
        <v>59.4</v>
      </c>
      <c r="U690" s="29"/>
      <c r="V690" s="29"/>
      <c r="W690" s="29" t="s">
        <v>8720</v>
      </c>
      <c r="X690" s="38"/>
      <c r="Y690" s="38"/>
      <c r="Z690" s="38" t="n">
        <v>0</v>
      </c>
      <c r="AE690" s="94" t="e">
        <f aca="false" t="array" ref="AE690:AK690">_xlfn.torow(_xlfn.unique(_xlfn._xlws.filter(cat_table[Subsector],$E690=cat_table[Sector],"")))</f>
        <v>#NAME?</v>
      </c>
      <c r="AF690" s="94" t="e">
        <v>#NAME?</v>
      </c>
      <c r="AG690" s="94" t="e">
        <v>#NAME?</v>
      </c>
      <c r="AH690" s="94" t="e">
        <v>#NAME?</v>
      </c>
      <c r="AI690" s="94" t="e">
        <v>#NAME?</v>
      </c>
      <c r="AJ690" s="94" t="e">
        <v>#NAME?</v>
      </c>
      <c r="AK690" s="94" t="e">
        <v>#NAME?</v>
      </c>
      <c r="AO690" s="94" t="e">
        <f aca="false" t="array" ref="AO690:AT690">_xlfn.torow(_xlfn.unique(_xlfn._xlws.filter(cat_table[Sub-subsector],($E690=cat_table[Sector])*($F690=cat_table[Subsector]),"")))</f>
        <v>#NAME?</v>
      </c>
      <c r="AP690" s="94" t="e">
        <v>#NAME?</v>
      </c>
      <c r="AQ690" s="94" t="e">
        <v>#NAME?</v>
      </c>
      <c r="AR690" s="94" t="e">
        <v>#NAME?</v>
      </c>
      <c r="AS690" s="94" t="e">
        <v>#NAME?</v>
      </c>
      <c r="AT690" s="94" t="e">
        <v>#NAME?</v>
      </c>
    </row>
    <row r="691" customFormat="false" ht="15" hidden="false" customHeight="true" outlineLevel="0" collapsed="false">
      <c r="A691" s="29" t="s">
        <v>8835</v>
      </c>
      <c r="B691" s="20" t="str">
        <f aca="false">INDEX(Table2[], MATCH(L691, Location_ID!$D$2:$D$648, 0), 1)</f>
        <v>f062fcf6-e79d-430f-9657-b46b59bd2d81</v>
      </c>
      <c r="C691" s="25" t="s">
        <v>889</v>
      </c>
      <c r="D691" s="25" t="s">
        <v>354</v>
      </c>
      <c r="E691" s="29" t="s">
        <v>7134</v>
      </c>
      <c r="F691" s="29" t="s">
        <v>7135</v>
      </c>
      <c r="G691" s="29" t="s">
        <v>7591</v>
      </c>
      <c r="H691" s="38"/>
      <c r="I691" s="29" t="s">
        <v>8716</v>
      </c>
      <c r="J691" s="29" t="s">
        <v>8717</v>
      </c>
      <c r="K691" s="29" t="s">
        <v>7120</v>
      </c>
      <c r="L691" s="29" t="s">
        <v>2213</v>
      </c>
      <c r="M691" s="29" t="s">
        <v>7110</v>
      </c>
      <c r="N691" s="29" t="s">
        <v>8718</v>
      </c>
      <c r="O691" s="233" t="s">
        <v>8836</v>
      </c>
      <c r="P691" s="228" t="n">
        <v>41572</v>
      </c>
      <c r="Q691" s="228" t="n">
        <v>41572</v>
      </c>
      <c r="R691" s="29" t="n">
        <v>1</v>
      </c>
      <c r="S691" s="29" t="s">
        <v>7112</v>
      </c>
      <c r="T691" s="29" t="n">
        <v>49.7</v>
      </c>
      <c r="U691" s="29"/>
      <c r="V691" s="29"/>
      <c r="W691" s="29" t="s">
        <v>8720</v>
      </c>
      <c r="X691" s="38"/>
      <c r="Y691" s="38"/>
      <c r="Z691" s="38" t="n">
        <v>0</v>
      </c>
      <c r="AE691" s="94" t="e">
        <f aca="false" t="array" ref="AE691:AK691">_xlfn.torow(_xlfn.unique(_xlfn._xlws.filter(cat_table[Subsector],$E691=cat_table[Sector],"")))</f>
        <v>#NAME?</v>
      </c>
      <c r="AF691" s="94" t="e">
        <v>#NAME?</v>
      </c>
      <c r="AG691" s="94" t="e">
        <v>#NAME?</v>
      </c>
      <c r="AH691" s="94" t="e">
        <v>#NAME?</v>
      </c>
      <c r="AI691" s="94" t="e">
        <v>#NAME?</v>
      </c>
      <c r="AJ691" s="94" t="e">
        <v>#NAME?</v>
      </c>
      <c r="AK691" s="94" t="e">
        <v>#NAME?</v>
      </c>
      <c r="AO691" s="94" t="e">
        <f aca="false" t="array" ref="AO691:AT691">_xlfn.torow(_xlfn.unique(_xlfn._xlws.filter(cat_table[Sub-subsector],($E691=cat_table[Sector])*($F691=cat_table[Subsector]),"")))</f>
        <v>#NAME?</v>
      </c>
      <c r="AP691" s="94" t="e">
        <v>#NAME?</v>
      </c>
      <c r="AQ691" s="94" t="e">
        <v>#NAME?</v>
      </c>
      <c r="AR691" s="94" t="e">
        <v>#NAME?</v>
      </c>
      <c r="AS691" s="94" t="e">
        <v>#NAME?</v>
      </c>
      <c r="AT691" s="94" t="e">
        <v>#NAME?</v>
      </c>
    </row>
    <row r="692" customFormat="false" ht="15" hidden="false" customHeight="true" outlineLevel="0" collapsed="false">
      <c r="A692" s="29" t="s">
        <v>8837</v>
      </c>
      <c r="B692" s="20" t="str">
        <f aca="false">INDEX(Table2[], MATCH(L692, Location_ID!$D$2:$D$648, 0), 1)</f>
        <v>1614e516-3327-405c-8e6c-1e7528186673</v>
      </c>
      <c r="C692" s="25" t="s">
        <v>889</v>
      </c>
      <c r="D692" s="25" t="s">
        <v>354</v>
      </c>
      <c r="E692" s="29" t="s">
        <v>7134</v>
      </c>
      <c r="F692" s="29" t="s">
        <v>7135</v>
      </c>
      <c r="G692" s="29" t="s">
        <v>7591</v>
      </c>
      <c r="H692" s="38"/>
      <c r="I692" s="29" t="s">
        <v>8716</v>
      </c>
      <c r="J692" s="29" t="s">
        <v>8717</v>
      </c>
      <c r="K692" s="29" t="s">
        <v>7120</v>
      </c>
      <c r="L692" s="29" t="s">
        <v>2217</v>
      </c>
      <c r="M692" s="29" t="s">
        <v>7110</v>
      </c>
      <c r="N692" s="29" t="s">
        <v>8718</v>
      </c>
      <c r="O692" s="233" t="s">
        <v>8838</v>
      </c>
      <c r="P692" s="228" t="n">
        <v>41731</v>
      </c>
      <c r="Q692" s="228" t="n">
        <v>41731</v>
      </c>
      <c r="R692" s="29" t="n">
        <v>1</v>
      </c>
      <c r="S692" s="29" t="s">
        <v>7112</v>
      </c>
      <c r="T692" s="29" t="n">
        <v>48.6</v>
      </c>
      <c r="U692" s="29"/>
      <c r="V692" s="29"/>
      <c r="W692" s="29" t="s">
        <v>8720</v>
      </c>
      <c r="X692" s="38"/>
      <c r="Y692" s="38"/>
      <c r="Z692" s="38" t="n">
        <v>0</v>
      </c>
      <c r="AE692" s="94" t="e">
        <f aca="false" t="array" ref="AE692:AK692">_xlfn.torow(_xlfn.unique(_xlfn._xlws.filter(cat_table[Subsector],$E692=cat_table[Sector],"")))</f>
        <v>#NAME?</v>
      </c>
      <c r="AF692" s="94" t="e">
        <v>#NAME?</v>
      </c>
      <c r="AG692" s="94" t="e">
        <v>#NAME?</v>
      </c>
      <c r="AH692" s="94" t="e">
        <v>#NAME?</v>
      </c>
      <c r="AI692" s="94" t="e">
        <v>#NAME?</v>
      </c>
      <c r="AJ692" s="94" t="e">
        <v>#NAME?</v>
      </c>
      <c r="AK692" s="94" t="e">
        <v>#NAME?</v>
      </c>
      <c r="AO692" s="94" t="e">
        <f aca="false" t="array" ref="AO692:AT692">_xlfn.torow(_xlfn.unique(_xlfn._xlws.filter(cat_table[Sub-subsector],($E692=cat_table[Sector])*($F692=cat_table[Subsector]),"")))</f>
        <v>#NAME?</v>
      </c>
      <c r="AP692" s="94" t="e">
        <v>#NAME?</v>
      </c>
      <c r="AQ692" s="94" t="e">
        <v>#NAME?</v>
      </c>
      <c r="AR692" s="94" t="e">
        <v>#NAME?</v>
      </c>
      <c r="AS692" s="94" t="e">
        <v>#NAME?</v>
      </c>
      <c r="AT692" s="94" t="e">
        <v>#NAME?</v>
      </c>
    </row>
    <row r="693" customFormat="false" ht="15" hidden="false" customHeight="true" outlineLevel="0" collapsed="false">
      <c r="A693" s="29" t="s">
        <v>8839</v>
      </c>
      <c r="B693" s="20" t="str">
        <f aca="false">INDEX(Table2[], MATCH(L693, Location_ID!$D$2:$D$648, 0), 1)</f>
        <v>f062fcf6-e79d-430f-9657-b46b59bd2d81</v>
      </c>
      <c r="C693" s="25" t="s">
        <v>889</v>
      </c>
      <c r="D693" s="25" t="s">
        <v>354</v>
      </c>
      <c r="E693" s="29" t="s">
        <v>7134</v>
      </c>
      <c r="F693" s="29" t="s">
        <v>7135</v>
      </c>
      <c r="G693" s="29" t="s">
        <v>7591</v>
      </c>
      <c r="H693" s="38"/>
      <c r="I693" s="29" t="s">
        <v>8716</v>
      </c>
      <c r="J693" s="29" t="s">
        <v>8717</v>
      </c>
      <c r="K693" s="29" t="s">
        <v>7120</v>
      </c>
      <c r="L693" s="29" t="s">
        <v>2213</v>
      </c>
      <c r="M693" s="29" t="s">
        <v>7110</v>
      </c>
      <c r="N693" s="29" t="s">
        <v>8718</v>
      </c>
      <c r="O693" s="233" t="s">
        <v>8840</v>
      </c>
      <c r="P693" s="228" t="n">
        <v>41675</v>
      </c>
      <c r="Q693" s="228" t="n">
        <v>41675</v>
      </c>
      <c r="R693" s="29" t="n">
        <v>1</v>
      </c>
      <c r="S693" s="29" t="s">
        <v>7112</v>
      </c>
      <c r="T693" s="29" t="n">
        <v>47.7</v>
      </c>
      <c r="U693" s="29"/>
      <c r="V693" s="29"/>
      <c r="W693" s="29" t="s">
        <v>8720</v>
      </c>
      <c r="X693" s="38"/>
      <c r="Y693" s="38"/>
      <c r="Z693" s="38" t="n">
        <v>0</v>
      </c>
      <c r="AE693" s="94" t="e">
        <f aca="false" t="array" ref="AE693:AK693">_xlfn.torow(_xlfn.unique(_xlfn._xlws.filter(cat_table[Subsector],$E693=cat_table[Sector],"")))</f>
        <v>#NAME?</v>
      </c>
      <c r="AF693" s="94" t="e">
        <v>#NAME?</v>
      </c>
      <c r="AG693" s="94" t="e">
        <v>#NAME?</v>
      </c>
      <c r="AH693" s="94" t="e">
        <v>#NAME?</v>
      </c>
      <c r="AI693" s="94" t="e">
        <v>#NAME?</v>
      </c>
      <c r="AJ693" s="94" t="e">
        <v>#NAME?</v>
      </c>
      <c r="AK693" s="94" t="e">
        <v>#NAME?</v>
      </c>
      <c r="AO693" s="94" t="e">
        <f aca="false" t="array" ref="AO693:AT693">_xlfn.torow(_xlfn.unique(_xlfn._xlws.filter(cat_table[Sub-subsector],($E693=cat_table[Sector])*($F693=cat_table[Subsector]),"")))</f>
        <v>#NAME?</v>
      </c>
      <c r="AP693" s="94" t="e">
        <v>#NAME?</v>
      </c>
      <c r="AQ693" s="94" t="e">
        <v>#NAME?</v>
      </c>
      <c r="AR693" s="94" t="e">
        <v>#NAME?</v>
      </c>
      <c r="AS693" s="94" t="e">
        <v>#NAME?</v>
      </c>
      <c r="AT693" s="94" t="e">
        <v>#NAME?</v>
      </c>
    </row>
    <row r="694" customFormat="false" ht="15" hidden="false" customHeight="true" outlineLevel="0" collapsed="false">
      <c r="A694" s="29" t="s">
        <v>8841</v>
      </c>
      <c r="B694" s="20" t="str">
        <f aca="false">INDEX(Table2[], MATCH(L694, Location_ID!$D$2:$D$648, 0), 1)</f>
        <v>b99a440a-e23c-465d-abf5-41defb2996db</v>
      </c>
      <c r="C694" s="25" t="s">
        <v>889</v>
      </c>
      <c r="D694" s="25" t="s">
        <v>354</v>
      </c>
      <c r="E694" s="29" t="s">
        <v>7134</v>
      </c>
      <c r="F694" s="29" t="s">
        <v>7135</v>
      </c>
      <c r="G694" s="29" t="s">
        <v>7591</v>
      </c>
      <c r="H694" s="38"/>
      <c r="I694" s="29" t="s">
        <v>8716</v>
      </c>
      <c r="J694" s="29" t="s">
        <v>8717</v>
      </c>
      <c r="K694" s="29" t="s">
        <v>7120</v>
      </c>
      <c r="L694" s="29" t="s">
        <v>2229</v>
      </c>
      <c r="M694" s="29" t="s">
        <v>7110</v>
      </c>
      <c r="N694" s="29" t="s">
        <v>8718</v>
      </c>
      <c r="O694" s="233" t="s">
        <v>8842</v>
      </c>
      <c r="P694" s="228" t="n">
        <v>41673</v>
      </c>
      <c r="Q694" s="228" t="n">
        <v>41673</v>
      </c>
      <c r="R694" s="29" t="n">
        <v>1</v>
      </c>
      <c r="S694" s="29" t="s">
        <v>7112</v>
      </c>
      <c r="T694" s="29" t="n">
        <v>47.6</v>
      </c>
      <c r="U694" s="29"/>
      <c r="V694" s="29"/>
      <c r="W694" s="29" t="s">
        <v>8720</v>
      </c>
      <c r="X694" s="38"/>
      <c r="Y694" s="38"/>
      <c r="Z694" s="38" t="n">
        <v>0</v>
      </c>
      <c r="AE694" s="94" t="e">
        <f aca="false" t="array" ref="AE694:AK694">_xlfn.torow(_xlfn.unique(_xlfn._xlws.filter(cat_table[Subsector],$E694=cat_table[Sector],"")))</f>
        <v>#NAME?</v>
      </c>
      <c r="AF694" s="94" t="e">
        <v>#NAME?</v>
      </c>
      <c r="AG694" s="94" t="e">
        <v>#NAME?</v>
      </c>
      <c r="AH694" s="94" t="e">
        <v>#NAME?</v>
      </c>
      <c r="AI694" s="94" t="e">
        <v>#NAME?</v>
      </c>
      <c r="AJ694" s="94" t="e">
        <v>#NAME?</v>
      </c>
      <c r="AK694" s="94" t="e">
        <v>#NAME?</v>
      </c>
      <c r="AO694" s="94" t="e">
        <f aca="false" t="array" ref="AO694:AT694">_xlfn.torow(_xlfn.unique(_xlfn._xlws.filter(cat_table[Sub-subsector],($E694=cat_table[Sector])*($F694=cat_table[Subsector]),"")))</f>
        <v>#NAME?</v>
      </c>
      <c r="AP694" s="94" t="e">
        <v>#NAME?</v>
      </c>
      <c r="AQ694" s="94" t="e">
        <v>#NAME?</v>
      </c>
      <c r="AR694" s="94" t="e">
        <v>#NAME?</v>
      </c>
      <c r="AS694" s="94" t="e">
        <v>#NAME?</v>
      </c>
      <c r="AT694" s="94" t="e">
        <v>#NAME?</v>
      </c>
    </row>
    <row r="695" customFormat="false" ht="15" hidden="false" customHeight="true" outlineLevel="0" collapsed="false">
      <c r="A695" s="29" t="s">
        <v>8843</v>
      </c>
      <c r="B695" s="20" t="str">
        <f aca="false">INDEX(Table2[], MATCH(L695, Location_ID!$D$2:$D$648, 0), 1)</f>
        <v>89be9604-582d-4c24-9693-6699a5b6027b</v>
      </c>
      <c r="C695" s="25" t="s">
        <v>889</v>
      </c>
      <c r="D695" s="25" t="s">
        <v>354</v>
      </c>
      <c r="E695" s="29" t="s">
        <v>7134</v>
      </c>
      <c r="F695" s="29" t="s">
        <v>7135</v>
      </c>
      <c r="G695" s="29" t="s">
        <v>7591</v>
      </c>
      <c r="H695" s="38"/>
      <c r="I695" s="29" t="s">
        <v>8716</v>
      </c>
      <c r="J695" s="29" t="s">
        <v>8717</v>
      </c>
      <c r="K695" s="29" t="s">
        <v>7120</v>
      </c>
      <c r="L695" s="29" t="s">
        <v>2227</v>
      </c>
      <c r="M695" s="29" t="s">
        <v>7110</v>
      </c>
      <c r="N695" s="29" t="s">
        <v>8718</v>
      </c>
      <c r="O695" s="233" t="s">
        <v>8844</v>
      </c>
      <c r="P695" s="228" t="n">
        <v>41723</v>
      </c>
      <c r="Q695" s="228" t="n">
        <v>41723</v>
      </c>
      <c r="R695" s="29" t="n">
        <v>1</v>
      </c>
      <c r="S695" s="29" t="s">
        <v>7112</v>
      </c>
      <c r="T695" s="29" t="n">
        <v>46.8</v>
      </c>
      <c r="U695" s="29"/>
      <c r="V695" s="29"/>
      <c r="W695" s="29" t="s">
        <v>8720</v>
      </c>
      <c r="X695" s="38"/>
      <c r="Y695" s="38"/>
      <c r="Z695" s="38" t="n">
        <v>0</v>
      </c>
      <c r="AE695" s="94" t="e">
        <f aca="false" t="array" ref="AE695:AK695">_xlfn.torow(_xlfn.unique(_xlfn._xlws.filter(cat_table[Subsector],$E695=cat_table[Sector],"")))</f>
        <v>#NAME?</v>
      </c>
      <c r="AF695" s="94" t="e">
        <v>#NAME?</v>
      </c>
      <c r="AG695" s="94" t="e">
        <v>#NAME?</v>
      </c>
      <c r="AH695" s="94" t="e">
        <v>#NAME?</v>
      </c>
      <c r="AI695" s="94" t="e">
        <v>#NAME?</v>
      </c>
      <c r="AJ695" s="94" t="e">
        <v>#NAME?</v>
      </c>
      <c r="AK695" s="94" t="e">
        <v>#NAME?</v>
      </c>
      <c r="AO695" s="94" t="e">
        <f aca="false" t="array" ref="AO695:AT695">_xlfn.torow(_xlfn.unique(_xlfn._xlws.filter(cat_table[Sub-subsector],($E695=cat_table[Sector])*($F695=cat_table[Subsector]),"")))</f>
        <v>#NAME?</v>
      </c>
      <c r="AP695" s="94" t="e">
        <v>#NAME?</v>
      </c>
      <c r="AQ695" s="94" t="e">
        <v>#NAME?</v>
      </c>
      <c r="AR695" s="94" t="e">
        <v>#NAME?</v>
      </c>
      <c r="AS695" s="94" t="e">
        <v>#NAME?</v>
      </c>
      <c r="AT695" s="94" t="e">
        <v>#NAME?</v>
      </c>
    </row>
    <row r="696" customFormat="false" ht="15" hidden="false" customHeight="true" outlineLevel="0" collapsed="false">
      <c r="A696" s="29" t="s">
        <v>8845</v>
      </c>
      <c r="B696" s="20" t="str">
        <f aca="false">INDEX(Table2[], MATCH(L696, Location_ID!$D$2:$D$648, 0), 1)</f>
        <v>cce3c04e-85b3-496d-9404-332b30ef7136</v>
      </c>
      <c r="C696" s="25" t="s">
        <v>889</v>
      </c>
      <c r="D696" s="25" t="s">
        <v>354</v>
      </c>
      <c r="E696" s="29" t="s">
        <v>7134</v>
      </c>
      <c r="F696" s="29" t="s">
        <v>7135</v>
      </c>
      <c r="G696" s="29" t="s">
        <v>7591</v>
      </c>
      <c r="H696" s="38"/>
      <c r="I696" s="29" t="s">
        <v>8716</v>
      </c>
      <c r="J696" s="29" t="s">
        <v>8717</v>
      </c>
      <c r="K696" s="29" t="s">
        <v>7120</v>
      </c>
      <c r="L696" s="29" t="s">
        <v>2219</v>
      </c>
      <c r="M696" s="29" t="s">
        <v>7110</v>
      </c>
      <c r="N696" s="29" t="s">
        <v>8718</v>
      </c>
      <c r="O696" s="233" t="s">
        <v>8846</v>
      </c>
      <c r="P696" s="228" t="n">
        <v>41613</v>
      </c>
      <c r="Q696" s="228" t="n">
        <v>41613</v>
      </c>
      <c r="R696" s="29" t="n">
        <v>1</v>
      </c>
      <c r="S696" s="29" t="s">
        <v>7112</v>
      </c>
      <c r="T696" s="29" t="n">
        <v>45.1</v>
      </c>
      <c r="U696" s="29"/>
      <c r="V696" s="29"/>
      <c r="W696" s="29" t="s">
        <v>8720</v>
      </c>
      <c r="X696" s="38"/>
      <c r="Y696" s="38"/>
      <c r="Z696" s="38" t="n">
        <v>0</v>
      </c>
      <c r="AE696" s="94" t="e">
        <f aca="false" t="array" ref="AE696:AK696">_xlfn.torow(_xlfn.unique(_xlfn._xlws.filter(cat_table[Subsector],$E696=cat_table[Sector],"")))</f>
        <v>#NAME?</v>
      </c>
      <c r="AF696" s="94" t="e">
        <v>#NAME?</v>
      </c>
      <c r="AG696" s="94" t="e">
        <v>#NAME?</v>
      </c>
      <c r="AH696" s="94" t="e">
        <v>#NAME?</v>
      </c>
      <c r="AI696" s="94" t="e">
        <v>#NAME?</v>
      </c>
      <c r="AJ696" s="94" t="e">
        <v>#NAME?</v>
      </c>
      <c r="AK696" s="94" t="e">
        <v>#NAME?</v>
      </c>
      <c r="AO696" s="94" t="e">
        <f aca="false" t="array" ref="AO696:AT696">_xlfn.torow(_xlfn.unique(_xlfn._xlws.filter(cat_table[Sub-subsector],($E696=cat_table[Sector])*($F696=cat_table[Subsector]),"")))</f>
        <v>#NAME?</v>
      </c>
      <c r="AP696" s="94" t="e">
        <v>#NAME?</v>
      </c>
      <c r="AQ696" s="94" t="e">
        <v>#NAME?</v>
      </c>
      <c r="AR696" s="94" t="e">
        <v>#NAME?</v>
      </c>
      <c r="AS696" s="94" t="e">
        <v>#NAME?</v>
      </c>
      <c r="AT696" s="94" t="e">
        <v>#NAME?</v>
      </c>
    </row>
    <row r="697" customFormat="false" ht="15" hidden="false" customHeight="true" outlineLevel="0" collapsed="false">
      <c r="A697" s="29" t="s">
        <v>8847</v>
      </c>
      <c r="B697" s="20" t="str">
        <f aca="false">INDEX(Table2[], MATCH(L697, Location_ID!$D$2:$D$648, 0), 1)</f>
        <v>ca24cf21-095b-49d9-9edf-c55cae553206</v>
      </c>
      <c r="C697" s="25" t="s">
        <v>889</v>
      </c>
      <c r="D697" s="25" t="s">
        <v>354</v>
      </c>
      <c r="E697" s="29" t="s">
        <v>7134</v>
      </c>
      <c r="F697" s="29" t="s">
        <v>7135</v>
      </c>
      <c r="G697" s="29" t="s">
        <v>7591</v>
      </c>
      <c r="H697" s="38"/>
      <c r="I697" s="29" t="s">
        <v>8716</v>
      </c>
      <c r="J697" s="29" t="s">
        <v>8717</v>
      </c>
      <c r="K697" s="29" t="s">
        <v>7120</v>
      </c>
      <c r="L697" s="29" t="s">
        <v>2223</v>
      </c>
      <c r="M697" s="29" t="s">
        <v>7110</v>
      </c>
      <c r="N697" s="29" t="s">
        <v>8718</v>
      </c>
      <c r="O697" s="233" t="s">
        <v>8848</v>
      </c>
      <c r="P697" s="228" t="n">
        <v>41745</v>
      </c>
      <c r="Q697" s="228" t="n">
        <v>41745</v>
      </c>
      <c r="R697" s="29" t="n">
        <v>1</v>
      </c>
      <c r="S697" s="29" t="s">
        <v>7112</v>
      </c>
      <c r="T697" s="29" t="n">
        <v>36.4</v>
      </c>
      <c r="U697" s="29"/>
      <c r="V697" s="29"/>
      <c r="W697" s="29" t="s">
        <v>8720</v>
      </c>
      <c r="X697" s="38"/>
      <c r="Y697" s="38"/>
      <c r="Z697" s="38" t="n">
        <v>0</v>
      </c>
      <c r="AE697" s="94" t="e">
        <f aca="false" t="array" ref="AE697:AK697">_xlfn.torow(_xlfn.unique(_xlfn._xlws.filter(cat_table[Subsector],$E697=cat_table[Sector],"")))</f>
        <v>#NAME?</v>
      </c>
      <c r="AF697" s="94" t="e">
        <v>#NAME?</v>
      </c>
      <c r="AG697" s="94" t="e">
        <v>#NAME?</v>
      </c>
      <c r="AH697" s="94" t="e">
        <v>#NAME?</v>
      </c>
      <c r="AI697" s="94" t="e">
        <v>#NAME?</v>
      </c>
      <c r="AJ697" s="94" t="e">
        <v>#NAME?</v>
      </c>
      <c r="AK697" s="94" t="e">
        <v>#NAME?</v>
      </c>
      <c r="AO697" s="94" t="e">
        <f aca="false" t="array" ref="AO697:AT697">_xlfn.torow(_xlfn.unique(_xlfn._xlws.filter(cat_table[Sub-subsector],($E697=cat_table[Sector])*($F697=cat_table[Subsector]),"")))</f>
        <v>#NAME?</v>
      </c>
      <c r="AP697" s="94" t="e">
        <v>#NAME?</v>
      </c>
      <c r="AQ697" s="94" t="e">
        <v>#NAME?</v>
      </c>
      <c r="AR697" s="94" t="e">
        <v>#NAME?</v>
      </c>
      <c r="AS697" s="94" t="e">
        <v>#NAME?</v>
      </c>
      <c r="AT697" s="94" t="e">
        <v>#NAME?</v>
      </c>
    </row>
    <row r="698" customFormat="false" ht="15" hidden="false" customHeight="true" outlineLevel="0" collapsed="false">
      <c r="A698" s="29" t="s">
        <v>8849</v>
      </c>
      <c r="B698" s="20" t="str">
        <f aca="false">INDEX(Table2[], MATCH(L698, Location_ID!$D$2:$D$648, 0), 1)</f>
        <v>cce3c04e-85b3-496d-9404-332b30ef7136</v>
      </c>
      <c r="C698" s="25" t="s">
        <v>889</v>
      </c>
      <c r="D698" s="25" t="s">
        <v>354</v>
      </c>
      <c r="E698" s="29" t="s">
        <v>7134</v>
      </c>
      <c r="F698" s="29" t="s">
        <v>7135</v>
      </c>
      <c r="G698" s="29" t="s">
        <v>7591</v>
      </c>
      <c r="H698" s="38"/>
      <c r="I698" s="29" t="s">
        <v>8716</v>
      </c>
      <c r="J698" s="29" t="s">
        <v>8717</v>
      </c>
      <c r="K698" s="29" t="s">
        <v>7120</v>
      </c>
      <c r="L698" s="29" t="s">
        <v>2219</v>
      </c>
      <c r="M698" s="29" t="s">
        <v>7110</v>
      </c>
      <c r="N698" s="29" t="s">
        <v>8718</v>
      </c>
      <c r="O698" s="233" t="s">
        <v>8850</v>
      </c>
      <c r="P698" s="228" t="n">
        <v>41620</v>
      </c>
      <c r="Q698" s="228" t="n">
        <v>41620</v>
      </c>
      <c r="R698" s="29" t="n">
        <v>1</v>
      </c>
      <c r="S698" s="29" t="s">
        <v>7112</v>
      </c>
      <c r="T698" s="29" t="n">
        <v>35.8</v>
      </c>
      <c r="U698" s="29"/>
      <c r="V698" s="29"/>
      <c r="W698" s="29" t="s">
        <v>8720</v>
      </c>
      <c r="X698" s="38"/>
      <c r="Y698" s="38"/>
      <c r="Z698" s="38" t="n">
        <v>0</v>
      </c>
      <c r="AE698" s="94" t="e">
        <f aca="false" t="array" ref="AE698:AK698">_xlfn.torow(_xlfn.unique(_xlfn._xlws.filter(cat_table[Subsector],$E698=cat_table[Sector],"")))</f>
        <v>#NAME?</v>
      </c>
      <c r="AF698" s="94" t="e">
        <v>#NAME?</v>
      </c>
      <c r="AG698" s="94" t="e">
        <v>#NAME?</v>
      </c>
      <c r="AH698" s="94" t="e">
        <v>#NAME?</v>
      </c>
      <c r="AI698" s="94" t="e">
        <v>#NAME?</v>
      </c>
      <c r="AJ698" s="94" t="e">
        <v>#NAME?</v>
      </c>
      <c r="AK698" s="94" t="e">
        <v>#NAME?</v>
      </c>
      <c r="AO698" s="94" t="e">
        <f aca="false" t="array" ref="AO698:AT698">_xlfn.torow(_xlfn.unique(_xlfn._xlws.filter(cat_table[Sub-subsector],($E698=cat_table[Sector])*($F698=cat_table[Subsector]),"")))</f>
        <v>#NAME?</v>
      </c>
      <c r="AP698" s="94" t="e">
        <v>#NAME?</v>
      </c>
      <c r="AQ698" s="94" t="e">
        <v>#NAME?</v>
      </c>
      <c r="AR698" s="94" t="e">
        <v>#NAME?</v>
      </c>
      <c r="AS698" s="94" t="e">
        <v>#NAME?</v>
      </c>
      <c r="AT698" s="94" t="e">
        <v>#NAME?</v>
      </c>
    </row>
    <row r="699" customFormat="false" ht="15" hidden="false" customHeight="true" outlineLevel="0" collapsed="false">
      <c r="A699" s="29" t="s">
        <v>8851</v>
      </c>
      <c r="B699" s="20" t="str">
        <f aca="false">INDEX(Table2[], MATCH(L699, Location_ID!$D$2:$D$648, 0), 1)</f>
        <v>89be9604-582d-4c24-9693-6699a5b6027b</v>
      </c>
      <c r="C699" s="25" t="s">
        <v>889</v>
      </c>
      <c r="D699" s="25" t="s">
        <v>354</v>
      </c>
      <c r="E699" s="29" t="s">
        <v>7134</v>
      </c>
      <c r="F699" s="29" t="s">
        <v>7135</v>
      </c>
      <c r="G699" s="29" t="s">
        <v>7591</v>
      </c>
      <c r="H699" s="38"/>
      <c r="I699" s="29" t="s">
        <v>8716</v>
      </c>
      <c r="J699" s="29" t="s">
        <v>8717</v>
      </c>
      <c r="K699" s="29" t="s">
        <v>7120</v>
      </c>
      <c r="L699" s="29" t="s">
        <v>2227</v>
      </c>
      <c r="M699" s="29" t="s">
        <v>7110</v>
      </c>
      <c r="N699" s="29" t="s">
        <v>8718</v>
      </c>
      <c r="O699" s="233" t="s">
        <v>8852</v>
      </c>
      <c r="P699" s="228" t="n">
        <v>41725</v>
      </c>
      <c r="Q699" s="228" t="n">
        <v>41725</v>
      </c>
      <c r="R699" s="29" t="n">
        <v>1</v>
      </c>
      <c r="S699" s="29" t="s">
        <v>7112</v>
      </c>
      <c r="T699" s="29" t="n">
        <v>34.5</v>
      </c>
      <c r="U699" s="29"/>
      <c r="V699" s="29"/>
      <c r="W699" s="29" t="s">
        <v>8720</v>
      </c>
      <c r="X699" s="38"/>
      <c r="Y699" s="38"/>
      <c r="Z699" s="38" t="n">
        <v>0</v>
      </c>
      <c r="AE699" s="94" t="e">
        <f aca="false" t="array" ref="AE699:AK699">_xlfn.torow(_xlfn.unique(_xlfn._xlws.filter(cat_table[Subsector],$E699=cat_table[Sector],"")))</f>
        <v>#NAME?</v>
      </c>
      <c r="AF699" s="94" t="e">
        <v>#NAME?</v>
      </c>
      <c r="AG699" s="94" t="e">
        <v>#NAME?</v>
      </c>
      <c r="AH699" s="94" t="e">
        <v>#NAME?</v>
      </c>
      <c r="AI699" s="94" t="e">
        <v>#NAME?</v>
      </c>
      <c r="AJ699" s="94" t="e">
        <v>#NAME?</v>
      </c>
      <c r="AK699" s="94" t="e">
        <v>#NAME?</v>
      </c>
      <c r="AO699" s="94" t="e">
        <f aca="false" t="array" ref="AO699:AT699">_xlfn.torow(_xlfn.unique(_xlfn._xlws.filter(cat_table[Sub-subsector],($E699=cat_table[Sector])*($F699=cat_table[Subsector]),"")))</f>
        <v>#NAME?</v>
      </c>
      <c r="AP699" s="94" t="e">
        <v>#NAME?</v>
      </c>
      <c r="AQ699" s="94" t="e">
        <v>#NAME?</v>
      </c>
      <c r="AR699" s="94" t="e">
        <v>#NAME?</v>
      </c>
      <c r="AS699" s="94" t="e">
        <v>#NAME?</v>
      </c>
      <c r="AT699" s="94" t="e">
        <v>#NAME?</v>
      </c>
    </row>
    <row r="700" customFormat="false" ht="15" hidden="false" customHeight="true" outlineLevel="0" collapsed="false">
      <c r="A700" s="29" t="s">
        <v>8853</v>
      </c>
      <c r="B700" s="20" t="str">
        <f aca="false">INDEX(Table2[], MATCH(L700, Location_ID!$D$2:$D$648, 0), 1)</f>
        <v>db51c99f-ed80-4a0c-a1ec-e62bd1a435ea</v>
      </c>
      <c r="C700" s="25" t="s">
        <v>889</v>
      </c>
      <c r="D700" s="25" t="s">
        <v>354</v>
      </c>
      <c r="E700" s="29" t="s">
        <v>7134</v>
      </c>
      <c r="F700" s="29" t="s">
        <v>7135</v>
      </c>
      <c r="G700" s="29" t="s">
        <v>7591</v>
      </c>
      <c r="H700" s="38"/>
      <c r="I700" s="29" t="s">
        <v>8716</v>
      </c>
      <c r="J700" s="29" t="s">
        <v>8717</v>
      </c>
      <c r="K700" s="29" t="s">
        <v>7120</v>
      </c>
      <c r="L700" s="29" t="s">
        <v>2221</v>
      </c>
      <c r="M700" s="29" t="s">
        <v>7110</v>
      </c>
      <c r="N700" s="29" t="s">
        <v>8718</v>
      </c>
      <c r="O700" s="233" t="s">
        <v>8854</v>
      </c>
      <c r="P700" s="228" t="n">
        <v>41725</v>
      </c>
      <c r="Q700" s="228" t="n">
        <v>41725</v>
      </c>
      <c r="R700" s="29" t="n">
        <v>1</v>
      </c>
      <c r="S700" s="29" t="s">
        <v>7112</v>
      </c>
      <c r="T700" s="29" t="n">
        <v>34.5</v>
      </c>
      <c r="U700" s="29"/>
      <c r="V700" s="29"/>
      <c r="W700" s="29" t="s">
        <v>8720</v>
      </c>
      <c r="X700" s="38"/>
      <c r="Y700" s="38"/>
      <c r="Z700" s="38" t="n">
        <v>0</v>
      </c>
      <c r="AE700" s="94" t="e">
        <f aca="false" t="array" ref="AE700:AK700">_xlfn.torow(_xlfn.unique(_xlfn._xlws.filter(cat_table[Subsector],$E700=cat_table[Sector],"")))</f>
        <v>#NAME?</v>
      </c>
      <c r="AF700" s="94" t="e">
        <v>#NAME?</v>
      </c>
      <c r="AG700" s="94" t="e">
        <v>#NAME?</v>
      </c>
      <c r="AH700" s="94" t="e">
        <v>#NAME?</v>
      </c>
      <c r="AI700" s="94" t="e">
        <v>#NAME?</v>
      </c>
      <c r="AJ700" s="94" t="e">
        <v>#NAME?</v>
      </c>
      <c r="AK700" s="94" t="e">
        <v>#NAME?</v>
      </c>
      <c r="AO700" s="94" t="e">
        <f aca="false" t="array" ref="AO700:AT700">_xlfn.torow(_xlfn.unique(_xlfn._xlws.filter(cat_table[Sub-subsector],($E700=cat_table[Sector])*($F700=cat_table[Subsector]),"")))</f>
        <v>#NAME?</v>
      </c>
      <c r="AP700" s="94" t="e">
        <v>#NAME?</v>
      </c>
      <c r="AQ700" s="94" t="e">
        <v>#NAME?</v>
      </c>
      <c r="AR700" s="94" t="e">
        <v>#NAME?</v>
      </c>
      <c r="AS700" s="94" t="e">
        <v>#NAME?</v>
      </c>
      <c r="AT700" s="94" t="e">
        <v>#NAME?</v>
      </c>
    </row>
    <row r="701" customFormat="false" ht="15" hidden="false" customHeight="true" outlineLevel="0" collapsed="false">
      <c r="A701" s="29" t="s">
        <v>8855</v>
      </c>
      <c r="B701" s="20" t="str">
        <f aca="false">INDEX(Table2[], MATCH(L701, Location_ID!$D$2:$D$648, 0), 1)</f>
        <v>b99a440a-e23c-465d-abf5-41defb2996db</v>
      </c>
      <c r="C701" s="25" t="s">
        <v>889</v>
      </c>
      <c r="D701" s="25" t="s">
        <v>354</v>
      </c>
      <c r="E701" s="29" t="s">
        <v>7134</v>
      </c>
      <c r="F701" s="29" t="s">
        <v>7135</v>
      </c>
      <c r="G701" s="29" t="s">
        <v>7591</v>
      </c>
      <c r="H701" s="38"/>
      <c r="I701" s="29" t="s">
        <v>8716</v>
      </c>
      <c r="J701" s="29" t="s">
        <v>8717</v>
      </c>
      <c r="K701" s="29" t="s">
        <v>7120</v>
      </c>
      <c r="L701" s="29" t="s">
        <v>2229</v>
      </c>
      <c r="M701" s="29" t="s">
        <v>7110</v>
      </c>
      <c r="N701" s="29" t="s">
        <v>8718</v>
      </c>
      <c r="O701" s="233" t="s">
        <v>8856</v>
      </c>
      <c r="P701" s="228" t="n">
        <v>41695</v>
      </c>
      <c r="Q701" s="228" t="n">
        <v>41695</v>
      </c>
      <c r="R701" s="29" t="n">
        <v>1</v>
      </c>
      <c r="S701" s="29" t="s">
        <v>7112</v>
      </c>
      <c r="T701" s="29" t="n">
        <v>33.9</v>
      </c>
      <c r="U701" s="29"/>
      <c r="V701" s="29"/>
      <c r="W701" s="29" t="s">
        <v>8720</v>
      </c>
      <c r="X701" s="38"/>
      <c r="Y701" s="38"/>
      <c r="Z701" s="38" t="n">
        <v>0</v>
      </c>
      <c r="AE701" s="94" t="e">
        <f aca="false" t="array" ref="AE701:AK701">_xlfn.torow(_xlfn.unique(_xlfn._xlws.filter(cat_table[Subsector],$E701=cat_table[Sector],"")))</f>
        <v>#NAME?</v>
      </c>
      <c r="AF701" s="94" t="e">
        <v>#NAME?</v>
      </c>
      <c r="AG701" s="94" t="e">
        <v>#NAME?</v>
      </c>
      <c r="AH701" s="94" t="e">
        <v>#NAME?</v>
      </c>
      <c r="AI701" s="94" t="e">
        <v>#NAME?</v>
      </c>
      <c r="AJ701" s="94" t="e">
        <v>#NAME?</v>
      </c>
      <c r="AK701" s="94" t="e">
        <v>#NAME?</v>
      </c>
      <c r="AO701" s="94" t="e">
        <f aca="false" t="array" ref="AO701:AT701">_xlfn.torow(_xlfn.unique(_xlfn._xlws.filter(cat_table[Sub-subsector],($E701=cat_table[Sector])*($F701=cat_table[Subsector]),"")))</f>
        <v>#NAME?</v>
      </c>
      <c r="AP701" s="94" t="e">
        <v>#NAME?</v>
      </c>
      <c r="AQ701" s="94" t="e">
        <v>#NAME?</v>
      </c>
      <c r="AR701" s="94" t="e">
        <v>#NAME?</v>
      </c>
      <c r="AS701" s="94" t="e">
        <v>#NAME?</v>
      </c>
      <c r="AT701" s="94" t="e">
        <v>#NAME?</v>
      </c>
    </row>
    <row r="702" customFormat="false" ht="15" hidden="false" customHeight="true" outlineLevel="0" collapsed="false">
      <c r="A702" s="29" t="s">
        <v>8857</v>
      </c>
      <c r="B702" s="20" t="str">
        <f aca="false">INDEX(Table2[], MATCH(L702, Location_ID!$D$2:$D$648, 0), 1)</f>
        <v>89be9604-582d-4c24-9693-6699a5b6027b</v>
      </c>
      <c r="C702" s="25" t="s">
        <v>889</v>
      </c>
      <c r="D702" s="25" t="s">
        <v>354</v>
      </c>
      <c r="E702" s="29" t="s">
        <v>7134</v>
      </c>
      <c r="F702" s="29" t="s">
        <v>7135</v>
      </c>
      <c r="G702" s="29" t="s">
        <v>7591</v>
      </c>
      <c r="H702" s="38"/>
      <c r="I702" s="29" t="s">
        <v>8716</v>
      </c>
      <c r="J702" s="29" t="s">
        <v>8717</v>
      </c>
      <c r="K702" s="29" t="s">
        <v>7120</v>
      </c>
      <c r="L702" s="29" t="s">
        <v>2227</v>
      </c>
      <c r="M702" s="29" t="s">
        <v>7110</v>
      </c>
      <c r="N702" s="29" t="s">
        <v>8718</v>
      </c>
      <c r="O702" s="233" t="s">
        <v>8858</v>
      </c>
      <c r="P702" s="228" t="n">
        <v>41718</v>
      </c>
      <c r="Q702" s="228" t="n">
        <v>41718</v>
      </c>
      <c r="R702" s="29" t="n">
        <v>1</v>
      </c>
      <c r="S702" s="29" t="s">
        <v>7112</v>
      </c>
      <c r="T702" s="29" t="n">
        <v>32.7</v>
      </c>
      <c r="U702" s="29"/>
      <c r="V702" s="29"/>
      <c r="W702" s="29" t="s">
        <v>8720</v>
      </c>
      <c r="X702" s="38"/>
      <c r="Y702" s="38"/>
      <c r="Z702" s="38" t="n">
        <v>0</v>
      </c>
      <c r="AE702" s="94" t="e">
        <f aca="false" t="array" ref="AE702:AK702">_xlfn.torow(_xlfn.unique(_xlfn._xlws.filter(cat_table[Subsector],$E702=cat_table[Sector],"")))</f>
        <v>#NAME?</v>
      </c>
      <c r="AF702" s="94" t="e">
        <v>#NAME?</v>
      </c>
      <c r="AG702" s="94" t="e">
        <v>#NAME?</v>
      </c>
      <c r="AH702" s="94" t="e">
        <v>#NAME?</v>
      </c>
      <c r="AI702" s="94" t="e">
        <v>#NAME?</v>
      </c>
      <c r="AJ702" s="94" t="e">
        <v>#NAME?</v>
      </c>
      <c r="AK702" s="94" t="e">
        <v>#NAME?</v>
      </c>
      <c r="AO702" s="94" t="e">
        <f aca="false" t="array" ref="AO702:AT702">_xlfn.torow(_xlfn.unique(_xlfn._xlws.filter(cat_table[Sub-subsector],($E702=cat_table[Sector])*($F702=cat_table[Subsector]),"")))</f>
        <v>#NAME?</v>
      </c>
      <c r="AP702" s="94" t="e">
        <v>#NAME?</v>
      </c>
      <c r="AQ702" s="94" t="e">
        <v>#NAME?</v>
      </c>
      <c r="AR702" s="94" t="e">
        <v>#NAME?</v>
      </c>
      <c r="AS702" s="94" t="e">
        <v>#NAME?</v>
      </c>
      <c r="AT702" s="94" t="e">
        <v>#NAME?</v>
      </c>
    </row>
    <row r="703" customFormat="false" ht="15" hidden="false" customHeight="true" outlineLevel="0" collapsed="false">
      <c r="A703" s="29" t="s">
        <v>8859</v>
      </c>
      <c r="B703" s="20" t="str">
        <f aca="false">INDEX(Table2[], MATCH(L703, Location_ID!$D$2:$D$648, 0), 1)</f>
        <v>ca24cf21-095b-49d9-9edf-c55cae553206</v>
      </c>
      <c r="C703" s="25" t="s">
        <v>889</v>
      </c>
      <c r="D703" s="25" t="s">
        <v>354</v>
      </c>
      <c r="E703" s="29" t="s">
        <v>7134</v>
      </c>
      <c r="F703" s="29" t="s">
        <v>7135</v>
      </c>
      <c r="G703" s="29" t="s">
        <v>7591</v>
      </c>
      <c r="H703" s="38"/>
      <c r="I703" s="29" t="s">
        <v>8716</v>
      </c>
      <c r="J703" s="29" t="s">
        <v>8717</v>
      </c>
      <c r="K703" s="29" t="s">
        <v>7120</v>
      </c>
      <c r="L703" s="29" t="s">
        <v>2223</v>
      </c>
      <c r="M703" s="29" t="s">
        <v>7110</v>
      </c>
      <c r="N703" s="29" t="s">
        <v>8718</v>
      </c>
      <c r="O703" s="233" t="s">
        <v>8860</v>
      </c>
      <c r="P703" s="228" t="n">
        <v>41746</v>
      </c>
      <c r="Q703" s="228" t="n">
        <v>41746</v>
      </c>
      <c r="R703" s="29" t="n">
        <v>1</v>
      </c>
      <c r="S703" s="29" t="s">
        <v>7112</v>
      </c>
      <c r="T703" s="29" t="n">
        <v>26.5</v>
      </c>
      <c r="U703" s="29"/>
      <c r="V703" s="29"/>
      <c r="W703" s="29" t="s">
        <v>8720</v>
      </c>
      <c r="X703" s="38"/>
      <c r="Y703" s="38"/>
      <c r="Z703" s="38" t="n">
        <v>0</v>
      </c>
      <c r="AE703" s="94" t="e">
        <f aca="false" t="array" ref="AE703:AK703">_xlfn.torow(_xlfn.unique(_xlfn._xlws.filter(cat_table[Subsector],$E703=cat_table[Sector],"")))</f>
        <v>#NAME?</v>
      </c>
      <c r="AF703" s="94" t="e">
        <v>#NAME?</v>
      </c>
      <c r="AG703" s="94" t="e">
        <v>#NAME?</v>
      </c>
      <c r="AH703" s="94" t="e">
        <v>#NAME?</v>
      </c>
      <c r="AI703" s="94" t="e">
        <v>#NAME?</v>
      </c>
      <c r="AJ703" s="94" t="e">
        <v>#NAME?</v>
      </c>
      <c r="AK703" s="94" t="e">
        <v>#NAME?</v>
      </c>
      <c r="AO703" s="94" t="e">
        <f aca="false" t="array" ref="AO703:AT703">_xlfn.torow(_xlfn.unique(_xlfn._xlws.filter(cat_table[Sub-subsector],($E703=cat_table[Sector])*($F703=cat_table[Subsector]),"")))</f>
        <v>#NAME?</v>
      </c>
      <c r="AP703" s="94" t="e">
        <v>#NAME?</v>
      </c>
      <c r="AQ703" s="94" t="e">
        <v>#NAME?</v>
      </c>
      <c r="AR703" s="94" t="e">
        <v>#NAME?</v>
      </c>
      <c r="AS703" s="94" t="e">
        <v>#NAME?</v>
      </c>
      <c r="AT703" s="94" t="e">
        <v>#NAME?</v>
      </c>
    </row>
    <row r="704" customFormat="false" ht="15" hidden="false" customHeight="true" outlineLevel="0" collapsed="false">
      <c r="A704" s="29" t="s">
        <v>8861</v>
      </c>
      <c r="B704" s="20" t="str">
        <f aca="false">INDEX(Table2[], MATCH(L704, Location_ID!$D$2:$D$648, 0), 1)</f>
        <v>89be9604-582d-4c24-9693-6699a5b6027b</v>
      </c>
      <c r="C704" s="25" t="s">
        <v>889</v>
      </c>
      <c r="D704" s="25" t="s">
        <v>354</v>
      </c>
      <c r="E704" s="29" t="s">
        <v>7134</v>
      </c>
      <c r="F704" s="29" t="s">
        <v>7135</v>
      </c>
      <c r="G704" s="29" t="s">
        <v>7591</v>
      </c>
      <c r="H704" s="38"/>
      <c r="I704" s="29" t="s">
        <v>8716</v>
      </c>
      <c r="J704" s="29" t="s">
        <v>8717</v>
      </c>
      <c r="K704" s="29" t="s">
        <v>7120</v>
      </c>
      <c r="L704" s="29" t="s">
        <v>2227</v>
      </c>
      <c r="M704" s="29" t="s">
        <v>7110</v>
      </c>
      <c r="N704" s="29" t="s">
        <v>8718</v>
      </c>
      <c r="O704" s="233" t="s">
        <v>8862</v>
      </c>
      <c r="P704" s="228" t="n">
        <v>41725</v>
      </c>
      <c r="Q704" s="228" t="n">
        <v>41725</v>
      </c>
      <c r="R704" s="29" t="n">
        <v>1</v>
      </c>
      <c r="S704" s="29" t="s">
        <v>7112</v>
      </c>
      <c r="T704" s="29" t="n">
        <v>26.4</v>
      </c>
      <c r="U704" s="29"/>
      <c r="V704" s="29"/>
      <c r="W704" s="29" t="s">
        <v>8720</v>
      </c>
      <c r="X704" s="38"/>
      <c r="Y704" s="38"/>
      <c r="Z704" s="38" t="n">
        <v>0</v>
      </c>
      <c r="AE704" s="94" t="e">
        <f aca="false" t="array" ref="AE704:AK704">_xlfn.torow(_xlfn.unique(_xlfn._xlws.filter(cat_table[Subsector],$E704=cat_table[Sector],"")))</f>
        <v>#NAME?</v>
      </c>
      <c r="AF704" s="94" t="e">
        <v>#NAME?</v>
      </c>
      <c r="AG704" s="94" t="e">
        <v>#NAME?</v>
      </c>
      <c r="AH704" s="94" t="e">
        <v>#NAME?</v>
      </c>
      <c r="AI704" s="94" t="e">
        <v>#NAME?</v>
      </c>
      <c r="AJ704" s="94" t="e">
        <v>#NAME?</v>
      </c>
      <c r="AK704" s="94" t="e">
        <v>#NAME?</v>
      </c>
      <c r="AO704" s="94" t="e">
        <f aca="false" t="array" ref="AO704:AT704">_xlfn.torow(_xlfn.unique(_xlfn._xlws.filter(cat_table[Sub-subsector],($E704=cat_table[Sector])*($F704=cat_table[Subsector]),"")))</f>
        <v>#NAME?</v>
      </c>
      <c r="AP704" s="94" t="e">
        <v>#NAME?</v>
      </c>
      <c r="AQ704" s="94" t="e">
        <v>#NAME?</v>
      </c>
      <c r="AR704" s="94" t="e">
        <v>#NAME?</v>
      </c>
      <c r="AS704" s="94" t="e">
        <v>#NAME?</v>
      </c>
      <c r="AT704" s="94" t="e">
        <v>#NAME?</v>
      </c>
    </row>
    <row r="705" customFormat="false" ht="15" hidden="false" customHeight="true" outlineLevel="0" collapsed="false">
      <c r="A705" s="29" t="s">
        <v>8863</v>
      </c>
      <c r="B705" s="20" t="str">
        <f aca="false">INDEX(Table2[], MATCH(L705, Location_ID!$D$2:$D$648, 0), 1)</f>
        <v>b99a440a-e23c-465d-abf5-41defb2996db</v>
      </c>
      <c r="C705" s="25" t="s">
        <v>889</v>
      </c>
      <c r="D705" s="25" t="s">
        <v>354</v>
      </c>
      <c r="E705" s="29" t="s">
        <v>7134</v>
      </c>
      <c r="F705" s="29" t="s">
        <v>7135</v>
      </c>
      <c r="G705" s="29" t="s">
        <v>7591</v>
      </c>
      <c r="H705" s="38"/>
      <c r="I705" s="29" t="s">
        <v>8716</v>
      </c>
      <c r="J705" s="29" t="s">
        <v>8717</v>
      </c>
      <c r="K705" s="29" t="s">
        <v>7120</v>
      </c>
      <c r="L705" s="29" t="s">
        <v>2229</v>
      </c>
      <c r="M705" s="29" t="s">
        <v>7110</v>
      </c>
      <c r="N705" s="29" t="s">
        <v>8718</v>
      </c>
      <c r="O705" s="233" t="s">
        <v>8864</v>
      </c>
      <c r="P705" s="228" t="n">
        <v>41697</v>
      </c>
      <c r="Q705" s="228" t="n">
        <v>41697</v>
      </c>
      <c r="R705" s="29" t="n">
        <v>1</v>
      </c>
      <c r="S705" s="29" t="s">
        <v>7112</v>
      </c>
      <c r="T705" s="29" t="n">
        <v>26.2</v>
      </c>
      <c r="U705" s="29"/>
      <c r="V705" s="29"/>
      <c r="W705" s="29" t="s">
        <v>8720</v>
      </c>
      <c r="X705" s="38"/>
      <c r="Y705" s="38"/>
      <c r="Z705" s="38" t="n">
        <v>0</v>
      </c>
      <c r="AE705" s="94" t="e">
        <f aca="false" t="array" ref="AE705:AK705">_xlfn.torow(_xlfn.unique(_xlfn._xlws.filter(cat_table[Subsector],$E705=cat_table[Sector],"")))</f>
        <v>#NAME?</v>
      </c>
      <c r="AF705" s="94" t="e">
        <v>#NAME?</v>
      </c>
      <c r="AG705" s="94" t="e">
        <v>#NAME?</v>
      </c>
      <c r="AH705" s="94" t="e">
        <v>#NAME?</v>
      </c>
      <c r="AI705" s="94" t="e">
        <v>#NAME?</v>
      </c>
      <c r="AJ705" s="94" t="e">
        <v>#NAME?</v>
      </c>
      <c r="AK705" s="94" t="e">
        <v>#NAME?</v>
      </c>
      <c r="AO705" s="94" t="e">
        <f aca="false" t="array" ref="AO705:AT705">_xlfn.torow(_xlfn.unique(_xlfn._xlws.filter(cat_table[Sub-subsector],($E705=cat_table[Sector])*($F705=cat_table[Subsector]),"")))</f>
        <v>#NAME?</v>
      </c>
      <c r="AP705" s="94" t="e">
        <v>#NAME?</v>
      </c>
      <c r="AQ705" s="94" t="e">
        <v>#NAME?</v>
      </c>
      <c r="AR705" s="94" t="e">
        <v>#NAME?</v>
      </c>
      <c r="AS705" s="94" t="e">
        <v>#NAME?</v>
      </c>
      <c r="AT705" s="94" t="e">
        <v>#NAME?</v>
      </c>
    </row>
    <row r="706" customFormat="false" ht="15" hidden="false" customHeight="true" outlineLevel="0" collapsed="false">
      <c r="A706" s="29" t="s">
        <v>8865</v>
      </c>
      <c r="B706" s="20" t="str">
        <f aca="false">INDEX(Table2[], MATCH(L706, Location_ID!$D$2:$D$648, 0), 1)</f>
        <v>1614e516-3327-405c-8e6c-1e7528186673</v>
      </c>
      <c r="C706" s="25" t="s">
        <v>889</v>
      </c>
      <c r="D706" s="25" t="s">
        <v>354</v>
      </c>
      <c r="E706" s="29" t="s">
        <v>7134</v>
      </c>
      <c r="F706" s="29" t="s">
        <v>7135</v>
      </c>
      <c r="G706" s="29" t="s">
        <v>7591</v>
      </c>
      <c r="H706" s="38"/>
      <c r="I706" s="29" t="s">
        <v>8716</v>
      </c>
      <c r="J706" s="29" t="s">
        <v>8717</v>
      </c>
      <c r="K706" s="29" t="s">
        <v>7120</v>
      </c>
      <c r="L706" s="29" t="s">
        <v>2217</v>
      </c>
      <c r="M706" s="29" t="s">
        <v>7110</v>
      </c>
      <c r="N706" s="29" t="s">
        <v>8718</v>
      </c>
      <c r="O706" s="233" t="s">
        <v>8866</v>
      </c>
      <c r="P706" s="228" t="n">
        <v>41730</v>
      </c>
      <c r="Q706" s="228" t="n">
        <v>41730</v>
      </c>
      <c r="R706" s="29" t="n">
        <v>1</v>
      </c>
      <c r="S706" s="29" t="s">
        <v>7112</v>
      </c>
      <c r="T706" s="29" t="n">
        <v>26</v>
      </c>
      <c r="U706" s="29"/>
      <c r="V706" s="29"/>
      <c r="W706" s="29" t="s">
        <v>8720</v>
      </c>
      <c r="X706" s="38"/>
      <c r="Y706" s="38"/>
      <c r="Z706" s="38" t="n">
        <v>0</v>
      </c>
      <c r="AE706" s="94" t="e">
        <f aca="false" t="array" ref="AE706:AK706">_xlfn.torow(_xlfn.unique(_xlfn._xlws.filter(cat_table[Subsector],$E706=cat_table[Sector],"")))</f>
        <v>#NAME?</v>
      </c>
      <c r="AF706" s="94" t="e">
        <v>#NAME?</v>
      </c>
      <c r="AG706" s="94" t="e">
        <v>#NAME?</v>
      </c>
      <c r="AH706" s="94" t="e">
        <v>#NAME?</v>
      </c>
      <c r="AI706" s="94" t="e">
        <v>#NAME?</v>
      </c>
      <c r="AJ706" s="94" t="e">
        <v>#NAME?</v>
      </c>
      <c r="AK706" s="94" t="e">
        <v>#NAME?</v>
      </c>
      <c r="AO706" s="94" t="e">
        <f aca="false" t="array" ref="AO706:AT706">_xlfn.torow(_xlfn.unique(_xlfn._xlws.filter(cat_table[Sub-subsector],($E706=cat_table[Sector])*($F706=cat_table[Subsector]),"")))</f>
        <v>#NAME?</v>
      </c>
      <c r="AP706" s="94" t="e">
        <v>#NAME?</v>
      </c>
      <c r="AQ706" s="94" t="e">
        <v>#NAME?</v>
      </c>
      <c r="AR706" s="94" t="e">
        <v>#NAME?</v>
      </c>
      <c r="AS706" s="94" t="e">
        <v>#NAME?</v>
      </c>
      <c r="AT706" s="94" t="e">
        <v>#NAME?</v>
      </c>
    </row>
    <row r="707" customFormat="false" ht="15" hidden="false" customHeight="true" outlineLevel="0" collapsed="false">
      <c r="A707" s="29" t="s">
        <v>8867</v>
      </c>
      <c r="B707" s="20" t="str">
        <f aca="false">INDEX(Table2[], MATCH(L707, Location_ID!$D$2:$D$648, 0), 1)</f>
        <v>1614e516-3327-405c-8e6c-1e7528186673</v>
      </c>
      <c r="C707" s="25" t="s">
        <v>889</v>
      </c>
      <c r="D707" s="25" t="s">
        <v>354</v>
      </c>
      <c r="E707" s="29" t="s">
        <v>7134</v>
      </c>
      <c r="F707" s="29" t="s">
        <v>7135</v>
      </c>
      <c r="G707" s="29" t="s">
        <v>7591</v>
      </c>
      <c r="H707" s="38"/>
      <c r="I707" s="29" t="s">
        <v>8716</v>
      </c>
      <c r="J707" s="29" t="s">
        <v>8717</v>
      </c>
      <c r="K707" s="29" t="s">
        <v>7120</v>
      </c>
      <c r="L707" s="29" t="s">
        <v>2217</v>
      </c>
      <c r="M707" s="29" t="s">
        <v>7110</v>
      </c>
      <c r="N707" s="29" t="s">
        <v>8718</v>
      </c>
      <c r="O707" s="233" t="s">
        <v>8868</v>
      </c>
      <c r="P707" s="228" t="n">
        <v>41576</v>
      </c>
      <c r="Q707" s="228" t="n">
        <v>41576</v>
      </c>
      <c r="R707" s="29" t="n">
        <v>1</v>
      </c>
      <c r="S707" s="29" t="s">
        <v>7112</v>
      </c>
      <c r="T707" s="29" t="n">
        <v>25.9</v>
      </c>
      <c r="U707" s="29"/>
      <c r="V707" s="29"/>
      <c r="W707" s="29" t="s">
        <v>8720</v>
      </c>
      <c r="X707" s="38"/>
      <c r="Y707" s="38"/>
      <c r="Z707" s="38" t="n">
        <v>0</v>
      </c>
      <c r="AE707" s="94" t="e">
        <f aca="false" t="array" ref="AE707:AK707">_xlfn.torow(_xlfn.unique(_xlfn._xlws.filter(cat_table[Subsector],$E707=cat_table[Sector],"")))</f>
        <v>#NAME?</v>
      </c>
      <c r="AF707" s="94" t="e">
        <v>#NAME?</v>
      </c>
      <c r="AG707" s="94" t="e">
        <v>#NAME?</v>
      </c>
      <c r="AH707" s="94" t="e">
        <v>#NAME?</v>
      </c>
      <c r="AI707" s="94" t="e">
        <v>#NAME?</v>
      </c>
      <c r="AJ707" s="94" t="e">
        <v>#NAME?</v>
      </c>
      <c r="AK707" s="94" t="e">
        <v>#NAME?</v>
      </c>
      <c r="AO707" s="94" t="e">
        <f aca="false" t="array" ref="AO707:AT707">_xlfn.torow(_xlfn.unique(_xlfn._xlws.filter(cat_table[Sub-subsector],($E707=cat_table[Sector])*($F707=cat_table[Subsector]),"")))</f>
        <v>#NAME?</v>
      </c>
      <c r="AP707" s="94" t="e">
        <v>#NAME?</v>
      </c>
      <c r="AQ707" s="94" t="e">
        <v>#NAME?</v>
      </c>
      <c r="AR707" s="94" t="e">
        <v>#NAME?</v>
      </c>
      <c r="AS707" s="94" t="e">
        <v>#NAME?</v>
      </c>
      <c r="AT707" s="94" t="e">
        <v>#NAME?</v>
      </c>
    </row>
    <row r="708" customFormat="false" ht="15" hidden="false" customHeight="true" outlineLevel="0" collapsed="false">
      <c r="A708" s="29" t="s">
        <v>8869</v>
      </c>
      <c r="B708" s="20" t="str">
        <f aca="false">INDEX(Table2[], MATCH(L708, Location_ID!$D$2:$D$648, 0), 1)</f>
        <v>b99a440a-e23c-465d-abf5-41defb2996db</v>
      </c>
      <c r="C708" s="25" t="s">
        <v>889</v>
      </c>
      <c r="D708" s="25" t="s">
        <v>354</v>
      </c>
      <c r="E708" s="29" t="s">
        <v>7134</v>
      </c>
      <c r="F708" s="29" t="s">
        <v>7135</v>
      </c>
      <c r="G708" s="29" t="s">
        <v>7591</v>
      </c>
      <c r="H708" s="38"/>
      <c r="I708" s="29" t="s">
        <v>8716</v>
      </c>
      <c r="J708" s="29" t="s">
        <v>8717</v>
      </c>
      <c r="K708" s="29" t="s">
        <v>7120</v>
      </c>
      <c r="L708" s="29" t="s">
        <v>2229</v>
      </c>
      <c r="M708" s="29" t="s">
        <v>7110</v>
      </c>
      <c r="N708" s="29" t="s">
        <v>8718</v>
      </c>
      <c r="O708" s="233" t="s">
        <v>8870</v>
      </c>
      <c r="P708" s="228" t="n">
        <v>41677</v>
      </c>
      <c r="Q708" s="228" t="n">
        <v>41677</v>
      </c>
      <c r="R708" s="29" t="n">
        <v>1</v>
      </c>
      <c r="S708" s="29" t="s">
        <v>7112</v>
      </c>
      <c r="T708" s="29" t="n">
        <v>23.8</v>
      </c>
      <c r="U708" s="29"/>
      <c r="V708" s="29"/>
      <c r="W708" s="29" t="s">
        <v>8720</v>
      </c>
      <c r="X708" s="38"/>
      <c r="Y708" s="38"/>
      <c r="Z708" s="38" t="n">
        <v>0</v>
      </c>
      <c r="AE708" s="94" t="e">
        <f aca="false" t="array" ref="AE708:AK708">_xlfn.torow(_xlfn.unique(_xlfn._xlws.filter(cat_table[Subsector],$E708=cat_table[Sector],"")))</f>
        <v>#NAME?</v>
      </c>
      <c r="AF708" s="94" t="e">
        <v>#NAME?</v>
      </c>
      <c r="AG708" s="94" t="e">
        <v>#NAME?</v>
      </c>
      <c r="AH708" s="94" t="e">
        <v>#NAME?</v>
      </c>
      <c r="AI708" s="94" t="e">
        <v>#NAME?</v>
      </c>
      <c r="AJ708" s="94" t="e">
        <v>#NAME?</v>
      </c>
      <c r="AK708" s="94" t="e">
        <v>#NAME?</v>
      </c>
      <c r="AO708" s="94" t="e">
        <f aca="false" t="array" ref="AO708:AT708">_xlfn.torow(_xlfn.unique(_xlfn._xlws.filter(cat_table[Sub-subsector],($E708=cat_table[Sector])*($F708=cat_table[Subsector]),"")))</f>
        <v>#NAME?</v>
      </c>
      <c r="AP708" s="94" t="e">
        <v>#NAME?</v>
      </c>
      <c r="AQ708" s="94" t="e">
        <v>#NAME?</v>
      </c>
      <c r="AR708" s="94" t="e">
        <v>#NAME?</v>
      </c>
      <c r="AS708" s="94" t="e">
        <v>#NAME?</v>
      </c>
      <c r="AT708" s="94" t="e">
        <v>#NAME?</v>
      </c>
    </row>
    <row r="709" customFormat="false" ht="15" hidden="false" customHeight="true" outlineLevel="0" collapsed="false">
      <c r="A709" s="29" t="s">
        <v>8871</v>
      </c>
      <c r="B709" s="20" t="str">
        <f aca="false">INDEX(Table2[], MATCH(L709, Location_ID!$D$2:$D$648, 0), 1)</f>
        <v>f062fcf6-e79d-430f-9657-b46b59bd2d81</v>
      </c>
      <c r="C709" s="25" t="s">
        <v>889</v>
      </c>
      <c r="D709" s="25" t="s">
        <v>354</v>
      </c>
      <c r="E709" s="29" t="s">
        <v>7134</v>
      </c>
      <c r="F709" s="29" t="s">
        <v>7135</v>
      </c>
      <c r="G709" s="29" t="s">
        <v>7591</v>
      </c>
      <c r="H709" s="38"/>
      <c r="I709" s="29" t="s">
        <v>8716</v>
      </c>
      <c r="J709" s="29" t="s">
        <v>8717</v>
      </c>
      <c r="K709" s="29" t="s">
        <v>7120</v>
      </c>
      <c r="L709" s="29" t="s">
        <v>2213</v>
      </c>
      <c r="M709" s="29" t="s">
        <v>7110</v>
      </c>
      <c r="N709" s="29" t="s">
        <v>8718</v>
      </c>
      <c r="O709" s="233" t="s">
        <v>8872</v>
      </c>
      <c r="P709" s="228" t="n">
        <v>41682</v>
      </c>
      <c r="Q709" s="228" t="n">
        <v>41682</v>
      </c>
      <c r="R709" s="29" t="n">
        <v>1</v>
      </c>
      <c r="S709" s="29" t="s">
        <v>7112</v>
      </c>
      <c r="T709" s="29" t="n">
        <v>22.3</v>
      </c>
      <c r="U709" s="29"/>
      <c r="V709" s="29"/>
      <c r="W709" s="29" t="s">
        <v>8720</v>
      </c>
      <c r="X709" s="38"/>
      <c r="Y709" s="38"/>
      <c r="Z709" s="38" t="n">
        <v>0</v>
      </c>
      <c r="AE709" s="94" t="e">
        <f aca="false" t="array" ref="AE709:AK709">_xlfn.torow(_xlfn.unique(_xlfn._xlws.filter(cat_table[Subsector],$E709=cat_table[Sector],"")))</f>
        <v>#NAME?</v>
      </c>
      <c r="AF709" s="94" t="e">
        <v>#NAME?</v>
      </c>
      <c r="AG709" s="94" t="e">
        <v>#NAME?</v>
      </c>
      <c r="AH709" s="94" t="e">
        <v>#NAME?</v>
      </c>
      <c r="AI709" s="94" t="e">
        <v>#NAME?</v>
      </c>
      <c r="AJ709" s="94" t="e">
        <v>#NAME?</v>
      </c>
      <c r="AK709" s="94" t="e">
        <v>#NAME?</v>
      </c>
      <c r="AO709" s="94" t="e">
        <f aca="false" t="array" ref="AO709:AT709">_xlfn.torow(_xlfn.unique(_xlfn._xlws.filter(cat_table[Sub-subsector],($E709=cat_table[Sector])*($F709=cat_table[Subsector]),"")))</f>
        <v>#NAME?</v>
      </c>
      <c r="AP709" s="94" t="e">
        <v>#NAME?</v>
      </c>
      <c r="AQ709" s="94" t="e">
        <v>#NAME?</v>
      </c>
      <c r="AR709" s="94" t="e">
        <v>#NAME?</v>
      </c>
      <c r="AS709" s="94" t="e">
        <v>#NAME?</v>
      </c>
      <c r="AT709" s="94" t="e">
        <v>#NAME?</v>
      </c>
    </row>
    <row r="710" customFormat="false" ht="15" hidden="false" customHeight="true" outlineLevel="0" collapsed="false">
      <c r="A710" s="29" t="s">
        <v>8873</v>
      </c>
      <c r="B710" s="20" t="str">
        <f aca="false">INDEX(Table2[], MATCH(L710, Location_ID!$D$2:$D$648, 0), 1)</f>
        <v>89be9604-582d-4c24-9693-6699a5b6027b</v>
      </c>
      <c r="C710" s="25" t="s">
        <v>889</v>
      </c>
      <c r="D710" s="25" t="s">
        <v>354</v>
      </c>
      <c r="E710" s="29" t="s">
        <v>7134</v>
      </c>
      <c r="F710" s="29" t="s">
        <v>7135</v>
      </c>
      <c r="G710" s="29" t="s">
        <v>7591</v>
      </c>
      <c r="H710" s="38"/>
      <c r="I710" s="29" t="s">
        <v>8716</v>
      </c>
      <c r="J710" s="29" t="s">
        <v>8717</v>
      </c>
      <c r="K710" s="29" t="s">
        <v>7120</v>
      </c>
      <c r="L710" s="29" t="s">
        <v>2227</v>
      </c>
      <c r="M710" s="29" t="s">
        <v>7110</v>
      </c>
      <c r="N710" s="29" t="s">
        <v>8718</v>
      </c>
      <c r="O710" s="233" t="s">
        <v>8874</v>
      </c>
      <c r="P710" s="228" t="n">
        <v>41717</v>
      </c>
      <c r="Q710" s="228" t="n">
        <v>41717</v>
      </c>
      <c r="R710" s="29" t="n">
        <v>1</v>
      </c>
      <c r="S710" s="29" t="s">
        <v>7112</v>
      </c>
      <c r="T710" s="29" t="n">
        <v>22</v>
      </c>
      <c r="U710" s="29"/>
      <c r="V710" s="29"/>
      <c r="W710" s="29" t="s">
        <v>8720</v>
      </c>
      <c r="X710" s="38"/>
      <c r="Y710" s="38"/>
      <c r="Z710" s="38" t="n">
        <v>0</v>
      </c>
      <c r="AE710" s="94" t="e">
        <f aca="false" t="array" ref="AE710:AK710">_xlfn.torow(_xlfn.unique(_xlfn._xlws.filter(cat_table[Subsector],$E710=cat_table[Sector],"")))</f>
        <v>#NAME?</v>
      </c>
      <c r="AF710" s="94" t="e">
        <v>#NAME?</v>
      </c>
      <c r="AG710" s="94" t="e">
        <v>#NAME?</v>
      </c>
      <c r="AH710" s="94" t="e">
        <v>#NAME?</v>
      </c>
      <c r="AI710" s="94" t="e">
        <v>#NAME?</v>
      </c>
      <c r="AJ710" s="94" t="e">
        <v>#NAME?</v>
      </c>
      <c r="AK710" s="94" t="e">
        <v>#NAME?</v>
      </c>
      <c r="AO710" s="94" t="e">
        <f aca="false" t="array" ref="AO710:AT710">_xlfn.torow(_xlfn.unique(_xlfn._xlws.filter(cat_table[Sub-subsector],($E710=cat_table[Sector])*($F710=cat_table[Subsector]),"")))</f>
        <v>#NAME?</v>
      </c>
      <c r="AP710" s="94" t="e">
        <v>#NAME?</v>
      </c>
      <c r="AQ710" s="94" t="e">
        <v>#NAME?</v>
      </c>
      <c r="AR710" s="94" t="e">
        <v>#NAME?</v>
      </c>
      <c r="AS710" s="94" t="e">
        <v>#NAME?</v>
      </c>
      <c r="AT710" s="94" t="e">
        <v>#NAME?</v>
      </c>
    </row>
    <row r="711" customFormat="false" ht="15" hidden="false" customHeight="true" outlineLevel="0" collapsed="false">
      <c r="A711" s="29" t="s">
        <v>8875</v>
      </c>
      <c r="B711" s="20" t="str">
        <f aca="false">INDEX(Table2[], MATCH(L711, Location_ID!$D$2:$D$648, 0), 1)</f>
        <v>89be9604-582d-4c24-9693-6699a5b6027b</v>
      </c>
      <c r="C711" s="25" t="s">
        <v>889</v>
      </c>
      <c r="D711" s="25" t="s">
        <v>354</v>
      </c>
      <c r="E711" s="29" t="s">
        <v>7134</v>
      </c>
      <c r="F711" s="29" t="s">
        <v>7135</v>
      </c>
      <c r="G711" s="29" t="s">
        <v>7591</v>
      </c>
      <c r="H711" s="38"/>
      <c r="I711" s="29" t="s">
        <v>8716</v>
      </c>
      <c r="J711" s="29" t="s">
        <v>8717</v>
      </c>
      <c r="K711" s="29" t="s">
        <v>7120</v>
      </c>
      <c r="L711" s="29" t="s">
        <v>2227</v>
      </c>
      <c r="M711" s="29" t="s">
        <v>7110</v>
      </c>
      <c r="N711" s="29" t="s">
        <v>8718</v>
      </c>
      <c r="O711" s="233" t="s">
        <v>8876</v>
      </c>
      <c r="P711" s="228" t="n">
        <v>41716</v>
      </c>
      <c r="Q711" s="228" t="n">
        <v>41716</v>
      </c>
      <c r="R711" s="29" t="n">
        <v>1</v>
      </c>
      <c r="S711" s="29" t="s">
        <v>7112</v>
      </c>
      <c r="T711" s="29" t="n">
        <v>21.7</v>
      </c>
      <c r="U711" s="29"/>
      <c r="V711" s="29"/>
      <c r="W711" s="29" t="s">
        <v>8720</v>
      </c>
      <c r="X711" s="38"/>
      <c r="Y711" s="38"/>
      <c r="Z711" s="38" t="n">
        <v>0</v>
      </c>
      <c r="AE711" s="94" t="e">
        <f aca="false" t="array" ref="AE711:AK711">_xlfn.torow(_xlfn.unique(_xlfn._xlws.filter(cat_table[Subsector],$E711=cat_table[Sector],"")))</f>
        <v>#NAME?</v>
      </c>
      <c r="AF711" s="94" t="e">
        <v>#NAME?</v>
      </c>
      <c r="AG711" s="94" t="e">
        <v>#NAME?</v>
      </c>
      <c r="AH711" s="94" t="e">
        <v>#NAME?</v>
      </c>
      <c r="AI711" s="94" t="e">
        <v>#NAME?</v>
      </c>
      <c r="AJ711" s="94" t="e">
        <v>#NAME?</v>
      </c>
      <c r="AK711" s="94" t="e">
        <v>#NAME?</v>
      </c>
      <c r="AO711" s="94" t="e">
        <f aca="false" t="array" ref="AO711:AT711">_xlfn.torow(_xlfn.unique(_xlfn._xlws.filter(cat_table[Sub-subsector],($E711=cat_table[Sector])*($F711=cat_table[Subsector]),"")))</f>
        <v>#NAME?</v>
      </c>
      <c r="AP711" s="94" t="e">
        <v>#NAME?</v>
      </c>
      <c r="AQ711" s="94" t="e">
        <v>#NAME?</v>
      </c>
      <c r="AR711" s="94" t="e">
        <v>#NAME?</v>
      </c>
      <c r="AS711" s="94" t="e">
        <v>#NAME?</v>
      </c>
      <c r="AT711" s="94" t="e">
        <v>#NAME?</v>
      </c>
    </row>
    <row r="712" customFormat="false" ht="15" hidden="false" customHeight="true" outlineLevel="0" collapsed="false">
      <c r="A712" s="29" t="s">
        <v>8877</v>
      </c>
      <c r="B712" s="20" t="str">
        <f aca="false">INDEX(Table2[], MATCH(L712, Location_ID!$D$2:$D$648, 0), 1)</f>
        <v>f062fcf6-e79d-430f-9657-b46b59bd2d81</v>
      </c>
      <c r="C712" s="25" t="s">
        <v>889</v>
      </c>
      <c r="D712" s="25" t="s">
        <v>354</v>
      </c>
      <c r="E712" s="29" t="s">
        <v>7134</v>
      </c>
      <c r="F712" s="29" t="s">
        <v>7135</v>
      </c>
      <c r="G712" s="29" t="s">
        <v>7591</v>
      </c>
      <c r="H712" s="38"/>
      <c r="I712" s="29" t="s">
        <v>8716</v>
      </c>
      <c r="J712" s="29" t="s">
        <v>8717</v>
      </c>
      <c r="K712" s="29" t="s">
        <v>7120</v>
      </c>
      <c r="L712" s="29" t="s">
        <v>2213</v>
      </c>
      <c r="M712" s="29" t="s">
        <v>7110</v>
      </c>
      <c r="N712" s="29" t="s">
        <v>8718</v>
      </c>
      <c r="O712" s="233" t="s">
        <v>8878</v>
      </c>
      <c r="P712" s="228" t="n">
        <v>41684</v>
      </c>
      <c r="Q712" s="228" t="n">
        <v>41684</v>
      </c>
      <c r="R712" s="29" t="n">
        <v>1</v>
      </c>
      <c r="S712" s="29" t="s">
        <v>7112</v>
      </c>
      <c r="T712" s="29" t="n">
        <v>17.9</v>
      </c>
      <c r="U712" s="29"/>
      <c r="V712" s="29"/>
      <c r="W712" s="29" t="s">
        <v>8720</v>
      </c>
      <c r="X712" s="38"/>
      <c r="Y712" s="38"/>
      <c r="Z712" s="38" t="n">
        <v>0</v>
      </c>
      <c r="AE712" s="94" t="e">
        <f aca="false" t="array" ref="AE712:AK712">_xlfn.torow(_xlfn.unique(_xlfn._xlws.filter(cat_table[Subsector],$E712=cat_table[Sector],"")))</f>
        <v>#NAME?</v>
      </c>
      <c r="AF712" s="94" t="e">
        <v>#NAME?</v>
      </c>
      <c r="AG712" s="94" t="e">
        <v>#NAME?</v>
      </c>
      <c r="AH712" s="94" t="e">
        <v>#NAME?</v>
      </c>
      <c r="AI712" s="94" t="e">
        <v>#NAME?</v>
      </c>
      <c r="AJ712" s="94" t="e">
        <v>#NAME?</v>
      </c>
      <c r="AK712" s="94" t="e">
        <v>#NAME?</v>
      </c>
      <c r="AO712" s="94" t="e">
        <f aca="false" t="array" ref="AO712:AT712">_xlfn.torow(_xlfn.unique(_xlfn._xlws.filter(cat_table[Sub-subsector],($E712=cat_table[Sector])*($F712=cat_table[Subsector]),"")))</f>
        <v>#NAME?</v>
      </c>
      <c r="AP712" s="94" t="e">
        <v>#NAME?</v>
      </c>
      <c r="AQ712" s="94" t="e">
        <v>#NAME?</v>
      </c>
      <c r="AR712" s="94" t="e">
        <v>#NAME?</v>
      </c>
      <c r="AS712" s="94" t="e">
        <v>#NAME?</v>
      </c>
      <c r="AT712" s="94" t="e">
        <v>#NAME?</v>
      </c>
    </row>
    <row r="713" customFormat="false" ht="15" hidden="false" customHeight="true" outlineLevel="0" collapsed="false">
      <c r="A713" s="29" t="s">
        <v>8879</v>
      </c>
      <c r="B713" s="20" t="str">
        <f aca="false">INDEX(Table2[], MATCH(L713, Location_ID!$D$2:$D$648, 0), 1)</f>
        <v>1614e516-3327-405c-8e6c-1e7528186673</v>
      </c>
      <c r="C713" s="25" t="s">
        <v>889</v>
      </c>
      <c r="D713" s="25" t="s">
        <v>354</v>
      </c>
      <c r="E713" s="29" t="s">
        <v>7134</v>
      </c>
      <c r="F713" s="29" t="s">
        <v>7135</v>
      </c>
      <c r="G713" s="29" t="s">
        <v>7591</v>
      </c>
      <c r="H713" s="38"/>
      <c r="I713" s="29" t="s">
        <v>8716</v>
      </c>
      <c r="J713" s="29" t="s">
        <v>8717</v>
      </c>
      <c r="K713" s="29" t="s">
        <v>7120</v>
      </c>
      <c r="L713" s="29" t="s">
        <v>2217</v>
      </c>
      <c r="M713" s="29" t="s">
        <v>7110</v>
      </c>
      <c r="N713" s="29" t="s">
        <v>8718</v>
      </c>
      <c r="O713" s="233" t="s">
        <v>8880</v>
      </c>
      <c r="P713" s="228" t="n">
        <v>41585</v>
      </c>
      <c r="Q713" s="228" t="n">
        <v>41585</v>
      </c>
      <c r="R713" s="29" t="n">
        <v>1</v>
      </c>
      <c r="S713" s="29" t="s">
        <v>7112</v>
      </c>
      <c r="T713" s="29" t="n">
        <v>17.7</v>
      </c>
      <c r="U713" s="29"/>
      <c r="V713" s="29"/>
      <c r="W713" s="29" t="s">
        <v>8720</v>
      </c>
      <c r="X713" s="38"/>
      <c r="Y713" s="38"/>
      <c r="Z713" s="38" t="n">
        <v>0</v>
      </c>
      <c r="AE713" s="94" t="e">
        <f aca="false" t="array" ref="AE713:AK713">_xlfn.torow(_xlfn.unique(_xlfn._xlws.filter(cat_table[Subsector],$E713=cat_table[Sector],"")))</f>
        <v>#NAME?</v>
      </c>
      <c r="AF713" s="94" t="e">
        <v>#NAME?</v>
      </c>
      <c r="AG713" s="94" t="e">
        <v>#NAME?</v>
      </c>
      <c r="AH713" s="94" t="e">
        <v>#NAME?</v>
      </c>
      <c r="AI713" s="94" t="e">
        <v>#NAME?</v>
      </c>
      <c r="AJ713" s="94" t="e">
        <v>#NAME?</v>
      </c>
      <c r="AK713" s="94" t="e">
        <v>#NAME?</v>
      </c>
      <c r="AO713" s="94" t="e">
        <f aca="false" t="array" ref="AO713:AT713">_xlfn.torow(_xlfn.unique(_xlfn._xlws.filter(cat_table[Sub-subsector],($E713=cat_table[Sector])*($F713=cat_table[Subsector]),"")))</f>
        <v>#NAME?</v>
      </c>
      <c r="AP713" s="94" t="e">
        <v>#NAME?</v>
      </c>
      <c r="AQ713" s="94" t="e">
        <v>#NAME?</v>
      </c>
      <c r="AR713" s="94" t="e">
        <v>#NAME?</v>
      </c>
      <c r="AS713" s="94" t="e">
        <v>#NAME?</v>
      </c>
      <c r="AT713" s="94" t="e">
        <v>#NAME?</v>
      </c>
    </row>
    <row r="714" customFormat="false" ht="15" hidden="false" customHeight="true" outlineLevel="0" collapsed="false">
      <c r="A714" s="29" t="s">
        <v>8881</v>
      </c>
      <c r="B714" s="20" t="str">
        <f aca="false">INDEX(Table2[], MATCH(L714, Location_ID!$D$2:$D$648, 0), 1)</f>
        <v>1614e516-3327-405c-8e6c-1e7528186673</v>
      </c>
      <c r="C714" s="25" t="s">
        <v>889</v>
      </c>
      <c r="D714" s="25" t="s">
        <v>354</v>
      </c>
      <c r="E714" s="29" t="s">
        <v>7134</v>
      </c>
      <c r="F714" s="29" t="s">
        <v>7135</v>
      </c>
      <c r="G714" s="29" t="s">
        <v>7591</v>
      </c>
      <c r="H714" s="38"/>
      <c r="I714" s="29" t="s">
        <v>8716</v>
      </c>
      <c r="J714" s="29" t="s">
        <v>8717</v>
      </c>
      <c r="K714" s="29" t="s">
        <v>7120</v>
      </c>
      <c r="L714" s="29" t="s">
        <v>2217</v>
      </c>
      <c r="M714" s="29" t="s">
        <v>7110</v>
      </c>
      <c r="N714" s="29" t="s">
        <v>8718</v>
      </c>
      <c r="O714" s="233" t="s">
        <v>8882</v>
      </c>
      <c r="P714" s="228" t="n">
        <v>41731</v>
      </c>
      <c r="Q714" s="228" t="n">
        <v>41731</v>
      </c>
      <c r="R714" s="29" t="n">
        <v>1</v>
      </c>
      <c r="S714" s="29" t="s">
        <v>7112</v>
      </c>
      <c r="T714" s="29" t="n">
        <v>15</v>
      </c>
      <c r="U714" s="29"/>
      <c r="V714" s="29"/>
      <c r="W714" s="29" t="s">
        <v>8720</v>
      </c>
      <c r="X714" s="38"/>
      <c r="Y714" s="38"/>
      <c r="Z714" s="38" t="n">
        <v>0</v>
      </c>
      <c r="AE714" s="94" t="e">
        <f aca="false" t="array" ref="AE714:AK714">_xlfn.torow(_xlfn.unique(_xlfn._xlws.filter(cat_table[Subsector],$E714=cat_table[Sector],"")))</f>
        <v>#NAME?</v>
      </c>
      <c r="AF714" s="94" t="e">
        <v>#NAME?</v>
      </c>
      <c r="AG714" s="94" t="e">
        <v>#NAME?</v>
      </c>
      <c r="AH714" s="94" t="e">
        <v>#NAME?</v>
      </c>
      <c r="AI714" s="94" t="e">
        <v>#NAME?</v>
      </c>
      <c r="AJ714" s="94" t="e">
        <v>#NAME?</v>
      </c>
      <c r="AK714" s="94" t="e">
        <v>#NAME?</v>
      </c>
      <c r="AO714" s="94" t="e">
        <f aca="false" t="array" ref="AO714:AT714">_xlfn.torow(_xlfn.unique(_xlfn._xlws.filter(cat_table[Sub-subsector],($E714=cat_table[Sector])*($F714=cat_table[Subsector]),"")))</f>
        <v>#NAME?</v>
      </c>
      <c r="AP714" s="94" t="e">
        <v>#NAME?</v>
      </c>
      <c r="AQ714" s="94" t="e">
        <v>#NAME?</v>
      </c>
      <c r="AR714" s="94" t="e">
        <v>#NAME?</v>
      </c>
      <c r="AS714" s="94" t="e">
        <v>#NAME?</v>
      </c>
      <c r="AT714" s="94" t="e">
        <v>#NAME?</v>
      </c>
    </row>
    <row r="715" customFormat="false" ht="15" hidden="false" customHeight="true" outlineLevel="0" collapsed="false">
      <c r="A715" s="29" t="s">
        <v>8883</v>
      </c>
      <c r="B715" s="20" t="str">
        <f aca="false">INDEX(Table2[], MATCH(L715, Location_ID!$D$2:$D$648, 0), 1)</f>
        <v>f062fcf6-e79d-430f-9657-b46b59bd2d81</v>
      </c>
      <c r="C715" s="25" t="s">
        <v>889</v>
      </c>
      <c r="D715" s="25" t="s">
        <v>354</v>
      </c>
      <c r="E715" s="29" t="s">
        <v>7134</v>
      </c>
      <c r="F715" s="29" t="s">
        <v>7135</v>
      </c>
      <c r="G715" s="29" t="s">
        <v>7591</v>
      </c>
      <c r="H715" s="38"/>
      <c r="I715" s="29" t="s">
        <v>8716</v>
      </c>
      <c r="J715" s="29" t="s">
        <v>8717</v>
      </c>
      <c r="K715" s="29" t="s">
        <v>7120</v>
      </c>
      <c r="L715" s="29" t="s">
        <v>2213</v>
      </c>
      <c r="M715" s="29" t="s">
        <v>7110</v>
      </c>
      <c r="N715" s="29" t="s">
        <v>8718</v>
      </c>
      <c r="O715" s="233" t="s">
        <v>8884</v>
      </c>
      <c r="P715" s="228" t="n">
        <v>41569</v>
      </c>
      <c r="Q715" s="228" t="n">
        <v>41569</v>
      </c>
      <c r="R715" s="29" t="n">
        <v>1</v>
      </c>
      <c r="S715" s="29" t="s">
        <v>7112</v>
      </c>
      <c r="T715" s="29" t="n">
        <v>13.7</v>
      </c>
      <c r="U715" s="29"/>
      <c r="V715" s="29"/>
      <c r="W715" s="29" t="s">
        <v>8720</v>
      </c>
      <c r="X715" s="38"/>
      <c r="Y715" s="38"/>
      <c r="Z715" s="38" t="n">
        <v>0</v>
      </c>
      <c r="AE715" s="94" t="e">
        <f aca="false" t="array" ref="AE715:AK715">_xlfn.torow(_xlfn.unique(_xlfn._xlws.filter(cat_table[Subsector],$E715=cat_table[Sector],"")))</f>
        <v>#NAME?</v>
      </c>
      <c r="AF715" s="94" t="e">
        <v>#NAME?</v>
      </c>
      <c r="AG715" s="94" t="e">
        <v>#NAME?</v>
      </c>
      <c r="AH715" s="94" t="e">
        <v>#NAME?</v>
      </c>
      <c r="AI715" s="94" t="e">
        <v>#NAME?</v>
      </c>
      <c r="AJ715" s="94" t="e">
        <v>#NAME?</v>
      </c>
      <c r="AK715" s="94" t="e">
        <v>#NAME?</v>
      </c>
      <c r="AO715" s="94" t="e">
        <f aca="false" t="array" ref="AO715:AT715">_xlfn.torow(_xlfn.unique(_xlfn._xlws.filter(cat_table[Sub-subsector],($E715=cat_table[Sector])*($F715=cat_table[Subsector]),"")))</f>
        <v>#NAME?</v>
      </c>
      <c r="AP715" s="94" t="e">
        <v>#NAME?</v>
      </c>
      <c r="AQ715" s="94" t="e">
        <v>#NAME?</v>
      </c>
      <c r="AR715" s="94" t="e">
        <v>#NAME?</v>
      </c>
      <c r="AS715" s="94" t="e">
        <v>#NAME?</v>
      </c>
      <c r="AT715" s="94" t="e">
        <v>#NAME?</v>
      </c>
    </row>
    <row r="716" customFormat="false" ht="15" hidden="false" customHeight="true" outlineLevel="0" collapsed="false">
      <c r="A716" s="29" t="s">
        <v>8885</v>
      </c>
      <c r="B716" s="20" t="str">
        <f aca="false">INDEX(Table2[], MATCH(L716, Location_ID!$D$2:$D$648, 0), 1)</f>
        <v>f062fcf6-e79d-430f-9657-b46b59bd2d81</v>
      </c>
      <c r="C716" s="25" t="s">
        <v>889</v>
      </c>
      <c r="D716" s="25" t="s">
        <v>354</v>
      </c>
      <c r="E716" s="29" t="s">
        <v>7134</v>
      </c>
      <c r="F716" s="29" t="s">
        <v>7135</v>
      </c>
      <c r="G716" s="29" t="s">
        <v>7591</v>
      </c>
      <c r="H716" s="38"/>
      <c r="I716" s="29" t="s">
        <v>8716</v>
      </c>
      <c r="J716" s="29" t="s">
        <v>8717</v>
      </c>
      <c r="K716" s="29" t="s">
        <v>7120</v>
      </c>
      <c r="L716" s="29" t="s">
        <v>2213</v>
      </c>
      <c r="M716" s="29" t="s">
        <v>7110</v>
      </c>
      <c r="N716" s="29" t="s">
        <v>8718</v>
      </c>
      <c r="O716" s="233" t="s">
        <v>8886</v>
      </c>
      <c r="P716" s="228" t="n">
        <v>41684</v>
      </c>
      <c r="Q716" s="228" t="n">
        <v>41684</v>
      </c>
      <c r="R716" s="29" t="n">
        <v>1</v>
      </c>
      <c r="S716" s="29" t="s">
        <v>7112</v>
      </c>
      <c r="T716" s="29" t="n">
        <v>13.2</v>
      </c>
      <c r="U716" s="29"/>
      <c r="V716" s="29"/>
      <c r="W716" s="29" t="s">
        <v>8720</v>
      </c>
      <c r="X716" s="38"/>
      <c r="Y716" s="38"/>
      <c r="Z716" s="38" t="n">
        <v>0</v>
      </c>
      <c r="AE716" s="94" t="e">
        <f aca="false" t="array" ref="AE716:AK716">_xlfn.torow(_xlfn.unique(_xlfn._xlws.filter(cat_table[Subsector],$E716=cat_table[Sector],"")))</f>
        <v>#NAME?</v>
      </c>
      <c r="AF716" s="94" t="e">
        <v>#NAME?</v>
      </c>
      <c r="AG716" s="94" t="e">
        <v>#NAME?</v>
      </c>
      <c r="AH716" s="94" t="e">
        <v>#NAME?</v>
      </c>
      <c r="AI716" s="94" t="e">
        <v>#NAME?</v>
      </c>
      <c r="AJ716" s="94" t="e">
        <v>#NAME?</v>
      </c>
      <c r="AK716" s="94" t="e">
        <v>#NAME?</v>
      </c>
      <c r="AO716" s="94" t="e">
        <f aca="false" t="array" ref="AO716:AT716">_xlfn.torow(_xlfn.unique(_xlfn._xlws.filter(cat_table[Sub-subsector],($E716=cat_table[Sector])*($F716=cat_table[Subsector]),"")))</f>
        <v>#NAME?</v>
      </c>
      <c r="AP716" s="94" t="e">
        <v>#NAME?</v>
      </c>
      <c r="AQ716" s="94" t="e">
        <v>#NAME?</v>
      </c>
      <c r="AR716" s="94" t="e">
        <v>#NAME?</v>
      </c>
      <c r="AS716" s="94" t="e">
        <v>#NAME?</v>
      </c>
      <c r="AT716" s="94" t="e">
        <v>#NAME?</v>
      </c>
    </row>
    <row r="717" customFormat="false" ht="15" hidden="false" customHeight="true" outlineLevel="0" collapsed="false">
      <c r="A717" s="29" t="s">
        <v>8887</v>
      </c>
      <c r="B717" s="20" t="str">
        <f aca="false">INDEX(Table2[], MATCH(L717, Location_ID!$D$2:$D$648, 0), 1)</f>
        <v>db51c99f-ed80-4a0c-a1ec-e62bd1a435ea</v>
      </c>
      <c r="C717" s="25" t="s">
        <v>889</v>
      </c>
      <c r="D717" s="25" t="s">
        <v>354</v>
      </c>
      <c r="E717" s="29" t="s">
        <v>7134</v>
      </c>
      <c r="F717" s="29" t="s">
        <v>7135</v>
      </c>
      <c r="G717" s="29" t="s">
        <v>7591</v>
      </c>
      <c r="H717" s="38"/>
      <c r="I717" s="29" t="s">
        <v>8716</v>
      </c>
      <c r="J717" s="29" t="s">
        <v>8717</v>
      </c>
      <c r="K717" s="29" t="s">
        <v>7120</v>
      </c>
      <c r="L717" s="29" t="s">
        <v>2221</v>
      </c>
      <c r="M717" s="29" t="s">
        <v>7110</v>
      </c>
      <c r="N717" s="29" t="s">
        <v>8718</v>
      </c>
      <c r="O717" s="233" t="s">
        <v>8888</v>
      </c>
      <c r="P717" s="228" t="n">
        <v>41726</v>
      </c>
      <c r="Q717" s="228" t="n">
        <v>41726</v>
      </c>
      <c r="R717" s="29" t="n">
        <v>1</v>
      </c>
      <c r="S717" s="29" t="s">
        <v>7112</v>
      </c>
      <c r="T717" s="29" t="n">
        <v>12.8</v>
      </c>
      <c r="U717" s="29"/>
      <c r="V717" s="29"/>
      <c r="W717" s="29" t="s">
        <v>8720</v>
      </c>
      <c r="X717" s="38"/>
      <c r="Y717" s="38"/>
      <c r="Z717" s="38" t="n">
        <v>0</v>
      </c>
      <c r="AE717" s="94" t="e">
        <f aca="false" t="array" ref="AE717:AK717">_xlfn.torow(_xlfn.unique(_xlfn._xlws.filter(cat_table[Subsector],$E717=cat_table[Sector],"")))</f>
        <v>#NAME?</v>
      </c>
      <c r="AF717" s="94" t="e">
        <v>#NAME?</v>
      </c>
      <c r="AG717" s="94" t="e">
        <v>#NAME?</v>
      </c>
      <c r="AH717" s="94" t="e">
        <v>#NAME?</v>
      </c>
      <c r="AI717" s="94" t="e">
        <v>#NAME?</v>
      </c>
      <c r="AJ717" s="94" t="e">
        <v>#NAME?</v>
      </c>
      <c r="AK717" s="94" t="e">
        <v>#NAME?</v>
      </c>
      <c r="AO717" s="94" t="e">
        <f aca="false" t="array" ref="AO717:AT717">_xlfn.torow(_xlfn.unique(_xlfn._xlws.filter(cat_table[Sub-subsector],($E717=cat_table[Sector])*($F717=cat_table[Subsector]),"")))</f>
        <v>#NAME?</v>
      </c>
      <c r="AP717" s="94" t="e">
        <v>#NAME?</v>
      </c>
      <c r="AQ717" s="94" t="e">
        <v>#NAME?</v>
      </c>
      <c r="AR717" s="94" t="e">
        <v>#NAME?</v>
      </c>
      <c r="AS717" s="94" t="e">
        <v>#NAME?</v>
      </c>
      <c r="AT717" s="94" t="e">
        <v>#NAME?</v>
      </c>
    </row>
    <row r="718" customFormat="false" ht="15" hidden="false" customHeight="true" outlineLevel="0" collapsed="false">
      <c r="A718" s="29" t="s">
        <v>8889</v>
      </c>
      <c r="B718" s="20" t="str">
        <f aca="false">INDEX(Table2[], MATCH(L718, Location_ID!$D$2:$D$648, 0), 1)</f>
        <v>89be9604-582d-4c24-9693-6699a5b6027b</v>
      </c>
      <c r="C718" s="25" t="s">
        <v>889</v>
      </c>
      <c r="D718" s="25" t="s">
        <v>354</v>
      </c>
      <c r="E718" s="29" t="s">
        <v>7134</v>
      </c>
      <c r="F718" s="29" t="s">
        <v>7135</v>
      </c>
      <c r="G718" s="29" t="s">
        <v>7591</v>
      </c>
      <c r="H718" s="38"/>
      <c r="I718" s="29" t="s">
        <v>8716</v>
      </c>
      <c r="J718" s="29" t="s">
        <v>8717</v>
      </c>
      <c r="K718" s="29" t="s">
        <v>7120</v>
      </c>
      <c r="L718" s="29" t="s">
        <v>2227</v>
      </c>
      <c r="M718" s="29" t="s">
        <v>7110</v>
      </c>
      <c r="N718" s="29" t="s">
        <v>8718</v>
      </c>
      <c r="O718" s="233" t="s">
        <v>8890</v>
      </c>
      <c r="P718" s="228" t="n">
        <v>41717</v>
      </c>
      <c r="Q718" s="228" t="n">
        <v>41717</v>
      </c>
      <c r="R718" s="29" t="n">
        <v>1</v>
      </c>
      <c r="S718" s="29" t="s">
        <v>7112</v>
      </c>
      <c r="T718" s="29" t="n">
        <v>11.5</v>
      </c>
      <c r="U718" s="29"/>
      <c r="V718" s="29"/>
      <c r="W718" s="29" t="s">
        <v>8720</v>
      </c>
      <c r="X718" s="38"/>
      <c r="Y718" s="38"/>
      <c r="Z718" s="38" t="n">
        <v>0</v>
      </c>
      <c r="AE718" s="94" t="e">
        <f aca="false" t="array" ref="AE718:AK718">_xlfn.torow(_xlfn.unique(_xlfn._xlws.filter(cat_table[Subsector],$E718=cat_table[Sector],"")))</f>
        <v>#NAME?</v>
      </c>
      <c r="AF718" s="94" t="e">
        <v>#NAME?</v>
      </c>
      <c r="AG718" s="94" t="e">
        <v>#NAME?</v>
      </c>
      <c r="AH718" s="94" t="e">
        <v>#NAME?</v>
      </c>
      <c r="AI718" s="94" t="e">
        <v>#NAME?</v>
      </c>
      <c r="AJ718" s="94" t="e">
        <v>#NAME?</v>
      </c>
      <c r="AK718" s="94" t="e">
        <v>#NAME?</v>
      </c>
      <c r="AO718" s="94" t="e">
        <f aca="false" t="array" ref="AO718:AT718">_xlfn.torow(_xlfn.unique(_xlfn._xlws.filter(cat_table[Sub-subsector],($E718=cat_table[Sector])*($F718=cat_table[Subsector]),"")))</f>
        <v>#NAME?</v>
      </c>
      <c r="AP718" s="94" t="e">
        <v>#NAME?</v>
      </c>
      <c r="AQ718" s="94" t="e">
        <v>#NAME?</v>
      </c>
      <c r="AR718" s="94" t="e">
        <v>#NAME?</v>
      </c>
      <c r="AS718" s="94" t="e">
        <v>#NAME?</v>
      </c>
      <c r="AT718" s="94" t="e">
        <v>#NAME?</v>
      </c>
    </row>
    <row r="719" customFormat="false" ht="15" hidden="false" customHeight="true" outlineLevel="0" collapsed="false">
      <c r="A719" s="29" t="s">
        <v>8891</v>
      </c>
      <c r="B719" s="20" t="str">
        <f aca="false">INDEX(Table2[], MATCH(L719, Location_ID!$D$2:$D$648, 0), 1)</f>
        <v>f062fcf6-e79d-430f-9657-b46b59bd2d81</v>
      </c>
      <c r="C719" s="25" t="s">
        <v>889</v>
      </c>
      <c r="D719" s="25" t="s">
        <v>354</v>
      </c>
      <c r="E719" s="29" t="s">
        <v>7134</v>
      </c>
      <c r="F719" s="29" t="s">
        <v>7135</v>
      </c>
      <c r="G719" s="29" t="s">
        <v>7591</v>
      </c>
      <c r="H719" s="38"/>
      <c r="I719" s="29" t="s">
        <v>8716</v>
      </c>
      <c r="J719" s="29" t="s">
        <v>8717</v>
      </c>
      <c r="K719" s="29" t="s">
        <v>7120</v>
      </c>
      <c r="L719" s="29" t="s">
        <v>2213</v>
      </c>
      <c r="M719" s="29" t="s">
        <v>7110</v>
      </c>
      <c r="N719" s="29" t="s">
        <v>8718</v>
      </c>
      <c r="O719" s="233" t="s">
        <v>8892</v>
      </c>
      <c r="P719" s="228" t="n">
        <v>41666</v>
      </c>
      <c r="Q719" s="228" t="n">
        <v>41666</v>
      </c>
      <c r="R719" s="29" t="n">
        <v>1</v>
      </c>
      <c r="S719" s="29" t="s">
        <v>7112</v>
      </c>
      <c r="T719" s="29" t="n">
        <v>11.4</v>
      </c>
      <c r="U719" s="29"/>
      <c r="V719" s="29"/>
      <c r="W719" s="29" t="s">
        <v>8720</v>
      </c>
      <c r="X719" s="38"/>
      <c r="Y719" s="38"/>
      <c r="Z719" s="38" t="n">
        <v>0</v>
      </c>
      <c r="AE719" s="94" t="e">
        <f aca="false" t="array" ref="AE719:AK719">_xlfn.torow(_xlfn.unique(_xlfn._xlws.filter(cat_table[Subsector],$E719=cat_table[Sector],"")))</f>
        <v>#NAME?</v>
      </c>
      <c r="AF719" s="94" t="e">
        <v>#NAME?</v>
      </c>
      <c r="AG719" s="94" t="e">
        <v>#NAME?</v>
      </c>
      <c r="AH719" s="94" t="e">
        <v>#NAME?</v>
      </c>
      <c r="AI719" s="94" t="e">
        <v>#NAME?</v>
      </c>
      <c r="AJ719" s="94" t="e">
        <v>#NAME?</v>
      </c>
      <c r="AK719" s="94" t="e">
        <v>#NAME?</v>
      </c>
      <c r="AO719" s="94" t="e">
        <f aca="false" t="array" ref="AO719:AT719">_xlfn.torow(_xlfn.unique(_xlfn._xlws.filter(cat_table[Sub-subsector],($E719=cat_table[Sector])*($F719=cat_table[Subsector]),"")))</f>
        <v>#NAME?</v>
      </c>
      <c r="AP719" s="94" t="e">
        <v>#NAME?</v>
      </c>
      <c r="AQ719" s="94" t="e">
        <v>#NAME?</v>
      </c>
      <c r="AR719" s="94" t="e">
        <v>#NAME?</v>
      </c>
      <c r="AS719" s="94" t="e">
        <v>#NAME?</v>
      </c>
      <c r="AT719" s="94" t="e">
        <v>#NAME?</v>
      </c>
    </row>
    <row r="720" customFormat="false" ht="15" hidden="false" customHeight="true" outlineLevel="0" collapsed="false">
      <c r="A720" s="29" t="s">
        <v>8893</v>
      </c>
      <c r="B720" s="20" t="str">
        <f aca="false">INDEX(Table2[], MATCH(L720, Location_ID!$D$2:$D$648, 0), 1)</f>
        <v>cce3c04e-85b3-496d-9404-332b30ef7136</v>
      </c>
      <c r="C720" s="25" t="s">
        <v>889</v>
      </c>
      <c r="D720" s="25" t="s">
        <v>354</v>
      </c>
      <c r="E720" s="29" t="s">
        <v>7134</v>
      </c>
      <c r="F720" s="29" t="s">
        <v>7135</v>
      </c>
      <c r="G720" s="29" t="s">
        <v>7591</v>
      </c>
      <c r="H720" s="38"/>
      <c r="I720" s="29" t="s">
        <v>8716</v>
      </c>
      <c r="J720" s="29" t="s">
        <v>8717</v>
      </c>
      <c r="K720" s="29" t="s">
        <v>7120</v>
      </c>
      <c r="L720" s="29" t="s">
        <v>2219</v>
      </c>
      <c r="M720" s="29" t="s">
        <v>7110</v>
      </c>
      <c r="N720" s="29" t="s">
        <v>8718</v>
      </c>
      <c r="O720" s="233" t="s">
        <v>8894</v>
      </c>
      <c r="P720" s="228" t="n">
        <v>41619</v>
      </c>
      <c r="Q720" s="228" t="n">
        <v>41619</v>
      </c>
      <c r="R720" s="29" t="n">
        <v>1</v>
      </c>
      <c r="S720" s="29" t="s">
        <v>7112</v>
      </c>
      <c r="T720" s="29" t="n">
        <v>11</v>
      </c>
      <c r="U720" s="29"/>
      <c r="V720" s="29"/>
      <c r="W720" s="29" t="s">
        <v>8720</v>
      </c>
      <c r="X720" s="38"/>
      <c r="Y720" s="38"/>
      <c r="Z720" s="38" t="n">
        <v>0</v>
      </c>
      <c r="AE720" s="94" t="e">
        <f aca="false" t="array" ref="AE720:AK720">_xlfn.torow(_xlfn.unique(_xlfn._xlws.filter(cat_table[Subsector],$E720=cat_table[Sector],"")))</f>
        <v>#NAME?</v>
      </c>
      <c r="AF720" s="94" t="e">
        <v>#NAME?</v>
      </c>
      <c r="AG720" s="94" t="e">
        <v>#NAME?</v>
      </c>
      <c r="AH720" s="94" t="e">
        <v>#NAME?</v>
      </c>
      <c r="AI720" s="94" t="e">
        <v>#NAME?</v>
      </c>
      <c r="AJ720" s="94" t="e">
        <v>#NAME?</v>
      </c>
      <c r="AK720" s="94" t="e">
        <v>#NAME?</v>
      </c>
      <c r="AO720" s="94" t="e">
        <f aca="false" t="array" ref="AO720:AT720">_xlfn.torow(_xlfn.unique(_xlfn._xlws.filter(cat_table[Sub-subsector],($E720=cat_table[Sector])*($F720=cat_table[Subsector]),"")))</f>
        <v>#NAME?</v>
      </c>
      <c r="AP720" s="94" t="e">
        <v>#NAME?</v>
      </c>
      <c r="AQ720" s="94" t="e">
        <v>#NAME?</v>
      </c>
      <c r="AR720" s="94" t="e">
        <v>#NAME?</v>
      </c>
      <c r="AS720" s="94" t="e">
        <v>#NAME?</v>
      </c>
      <c r="AT720" s="94" t="e">
        <v>#NAME?</v>
      </c>
    </row>
    <row r="721" customFormat="false" ht="15" hidden="false" customHeight="true" outlineLevel="0" collapsed="false">
      <c r="A721" s="29" t="s">
        <v>8895</v>
      </c>
      <c r="B721" s="20" t="str">
        <f aca="false">INDEX(Table2[], MATCH(L721, Location_ID!$D$2:$D$648, 0), 1)</f>
        <v>db51c99f-ed80-4a0c-a1ec-e62bd1a435ea</v>
      </c>
      <c r="C721" s="25" t="s">
        <v>889</v>
      </c>
      <c r="D721" s="25" t="s">
        <v>354</v>
      </c>
      <c r="E721" s="29" t="s">
        <v>7134</v>
      </c>
      <c r="F721" s="29" t="s">
        <v>7135</v>
      </c>
      <c r="G721" s="29" t="s">
        <v>7591</v>
      </c>
      <c r="H721" s="38"/>
      <c r="I721" s="29" t="s">
        <v>8716</v>
      </c>
      <c r="J721" s="29" t="s">
        <v>8717</v>
      </c>
      <c r="K721" s="29" t="s">
        <v>7120</v>
      </c>
      <c r="L721" s="29" t="s">
        <v>2221</v>
      </c>
      <c r="M721" s="29" t="s">
        <v>7110</v>
      </c>
      <c r="N721" s="29" t="s">
        <v>8718</v>
      </c>
      <c r="O721" s="233" t="s">
        <v>8896</v>
      </c>
      <c r="P721" s="228" t="n">
        <v>41722</v>
      </c>
      <c r="Q721" s="228" t="n">
        <v>41722</v>
      </c>
      <c r="R721" s="29" t="n">
        <v>1</v>
      </c>
      <c r="S721" s="29" t="s">
        <v>7112</v>
      </c>
      <c r="T721" s="29" t="n">
        <v>10.9</v>
      </c>
      <c r="U721" s="29"/>
      <c r="V721" s="29"/>
      <c r="W721" s="29" t="s">
        <v>8720</v>
      </c>
      <c r="X721" s="38"/>
      <c r="Y721" s="38"/>
      <c r="Z721" s="38" t="n">
        <v>0</v>
      </c>
      <c r="AE721" s="94" t="e">
        <f aca="false" t="array" ref="AE721:AK721">_xlfn.torow(_xlfn.unique(_xlfn._xlws.filter(cat_table[Subsector],$E721=cat_table[Sector],"")))</f>
        <v>#NAME?</v>
      </c>
      <c r="AF721" s="94" t="e">
        <v>#NAME?</v>
      </c>
      <c r="AG721" s="94" t="e">
        <v>#NAME?</v>
      </c>
      <c r="AH721" s="94" t="e">
        <v>#NAME?</v>
      </c>
      <c r="AI721" s="94" t="e">
        <v>#NAME?</v>
      </c>
      <c r="AJ721" s="94" t="e">
        <v>#NAME?</v>
      </c>
      <c r="AK721" s="94" t="e">
        <v>#NAME?</v>
      </c>
      <c r="AO721" s="94" t="e">
        <f aca="false" t="array" ref="AO721:AT721">_xlfn.torow(_xlfn.unique(_xlfn._xlws.filter(cat_table[Sub-subsector],($E721=cat_table[Sector])*($F721=cat_table[Subsector]),"")))</f>
        <v>#NAME?</v>
      </c>
      <c r="AP721" s="94" t="e">
        <v>#NAME?</v>
      </c>
      <c r="AQ721" s="94" t="e">
        <v>#NAME?</v>
      </c>
      <c r="AR721" s="94" t="e">
        <v>#NAME?</v>
      </c>
      <c r="AS721" s="94" t="e">
        <v>#NAME?</v>
      </c>
      <c r="AT721" s="94" t="e">
        <v>#NAME?</v>
      </c>
    </row>
    <row r="722" customFormat="false" ht="15" hidden="false" customHeight="true" outlineLevel="0" collapsed="false">
      <c r="A722" s="29" t="s">
        <v>8897</v>
      </c>
      <c r="B722" s="20" t="str">
        <f aca="false">INDEX(Table2[], MATCH(L722, Location_ID!$D$2:$D$648, 0), 1)</f>
        <v>cce3c04e-85b3-496d-9404-332b30ef7136</v>
      </c>
      <c r="C722" s="25" t="s">
        <v>889</v>
      </c>
      <c r="D722" s="25" t="s">
        <v>354</v>
      </c>
      <c r="E722" s="29" t="s">
        <v>7134</v>
      </c>
      <c r="F722" s="29" t="s">
        <v>7135</v>
      </c>
      <c r="G722" s="29" t="s">
        <v>7591</v>
      </c>
      <c r="H722" s="38"/>
      <c r="I722" s="29" t="s">
        <v>8716</v>
      </c>
      <c r="J722" s="29" t="s">
        <v>8717</v>
      </c>
      <c r="K722" s="29" t="s">
        <v>7120</v>
      </c>
      <c r="L722" s="29" t="s">
        <v>2219</v>
      </c>
      <c r="M722" s="29" t="s">
        <v>7110</v>
      </c>
      <c r="N722" s="29" t="s">
        <v>8718</v>
      </c>
      <c r="O722" s="233" t="s">
        <v>8898</v>
      </c>
      <c r="P722" s="228" t="n">
        <v>41619</v>
      </c>
      <c r="Q722" s="228" t="n">
        <v>41619</v>
      </c>
      <c r="R722" s="29" t="n">
        <v>1</v>
      </c>
      <c r="S722" s="29" t="s">
        <v>7112</v>
      </c>
      <c r="T722" s="29" t="n">
        <v>9</v>
      </c>
      <c r="U722" s="29"/>
      <c r="V722" s="29"/>
      <c r="W722" s="29" t="s">
        <v>8720</v>
      </c>
      <c r="X722" s="38"/>
      <c r="Y722" s="38"/>
      <c r="Z722" s="38" t="n">
        <v>0</v>
      </c>
      <c r="AE722" s="94" t="e">
        <f aca="false" t="array" ref="AE722:AK722">_xlfn.torow(_xlfn.unique(_xlfn._xlws.filter(cat_table[Subsector],$E722=cat_table[Sector],"")))</f>
        <v>#NAME?</v>
      </c>
      <c r="AF722" s="94" t="e">
        <v>#NAME?</v>
      </c>
      <c r="AG722" s="94" t="e">
        <v>#NAME?</v>
      </c>
      <c r="AH722" s="94" t="e">
        <v>#NAME?</v>
      </c>
      <c r="AI722" s="94" t="e">
        <v>#NAME?</v>
      </c>
      <c r="AJ722" s="94" t="e">
        <v>#NAME?</v>
      </c>
      <c r="AK722" s="94" t="e">
        <v>#NAME?</v>
      </c>
      <c r="AO722" s="94" t="e">
        <f aca="false" t="array" ref="AO722:AT722">_xlfn.torow(_xlfn.unique(_xlfn._xlws.filter(cat_table[Sub-subsector],($E722=cat_table[Sector])*($F722=cat_table[Subsector]),"")))</f>
        <v>#NAME?</v>
      </c>
      <c r="AP722" s="94" t="e">
        <v>#NAME?</v>
      </c>
      <c r="AQ722" s="94" t="e">
        <v>#NAME?</v>
      </c>
      <c r="AR722" s="94" t="e">
        <v>#NAME?</v>
      </c>
      <c r="AS722" s="94" t="e">
        <v>#NAME?</v>
      </c>
      <c r="AT722" s="94" t="e">
        <v>#NAME?</v>
      </c>
    </row>
    <row r="723" customFormat="false" ht="15" hidden="false" customHeight="true" outlineLevel="0" collapsed="false">
      <c r="A723" s="29" t="s">
        <v>8899</v>
      </c>
      <c r="B723" s="20" t="str">
        <f aca="false">INDEX(Table2[], MATCH(L723, Location_ID!$D$2:$D$648, 0), 1)</f>
        <v>f062fcf6-e79d-430f-9657-b46b59bd2d81</v>
      </c>
      <c r="C723" s="25" t="s">
        <v>889</v>
      </c>
      <c r="D723" s="25" t="s">
        <v>354</v>
      </c>
      <c r="E723" s="29" t="s">
        <v>7134</v>
      </c>
      <c r="F723" s="29" t="s">
        <v>7135</v>
      </c>
      <c r="G723" s="29" t="s">
        <v>7591</v>
      </c>
      <c r="H723" s="38"/>
      <c r="I723" s="29" t="s">
        <v>8716</v>
      </c>
      <c r="J723" s="29" t="s">
        <v>8717</v>
      </c>
      <c r="K723" s="29" t="s">
        <v>7120</v>
      </c>
      <c r="L723" s="29" t="s">
        <v>2213</v>
      </c>
      <c r="M723" s="29" t="s">
        <v>7110</v>
      </c>
      <c r="N723" s="29" t="s">
        <v>8718</v>
      </c>
      <c r="O723" s="233" t="s">
        <v>8900</v>
      </c>
      <c r="P723" s="228" t="n">
        <v>41569</v>
      </c>
      <c r="Q723" s="228" t="n">
        <v>41569</v>
      </c>
      <c r="R723" s="29" t="n">
        <v>1</v>
      </c>
      <c r="S723" s="29" t="s">
        <v>7112</v>
      </c>
      <c r="T723" s="29" t="n">
        <v>8.9</v>
      </c>
      <c r="U723" s="29"/>
      <c r="V723" s="29"/>
      <c r="W723" s="29" t="s">
        <v>8720</v>
      </c>
      <c r="X723" s="38"/>
      <c r="Y723" s="38"/>
      <c r="Z723" s="38" t="n">
        <v>0</v>
      </c>
      <c r="AE723" s="94" t="e">
        <f aca="false" t="array" ref="AE723:AK723">_xlfn.torow(_xlfn.unique(_xlfn._xlws.filter(cat_table[Subsector],$E723=cat_table[Sector],"")))</f>
        <v>#NAME?</v>
      </c>
      <c r="AF723" s="94" t="e">
        <v>#NAME?</v>
      </c>
      <c r="AG723" s="94" t="e">
        <v>#NAME?</v>
      </c>
      <c r="AH723" s="94" t="e">
        <v>#NAME?</v>
      </c>
      <c r="AI723" s="94" t="e">
        <v>#NAME?</v>
      </c>
      <c r="AJ723" s="94" t="e">
        <v>#NAME?</v>
      </c>
      <c r="AK723" s="94" t="e">
        <v>#NAME?</v>
      </c>
      <c r="AO723" s="94" t="e">
        <f aca="false" t="array" ref="AO723:AT723">_xlfn.torow(_xlfn.unique(_xlfn._xlws.filter(cat_table[Sub-subsector],($E723=cat_table[Sector])*($F723=cat_table[Subsector]),"")))</f>
        <v>#NAME?</v>
      </c>
      <c r="AP723" s="94" t="e">
        <v>#NAME?</v>
      </c>
      <c r="AQ723" s="94" t="e">
        <v>#NAME?</v>
      </c>
      <c r="AR723" s="94" t="e">
        <v>#NAME?</v>
      </c>
      <c r="AS723" s="94" t="e">
        <v>#NAME?</v>
      </c>
      <c r="AT723" s="94" t="e">
        <v>#NAME?</v>
      </c>
    </row>
    <row r="724" customFormat="false" ht="15" hidden="false" customHeight="true" outlineLevel="0" collapsed="false">
      <c r="A724" s="29" t="s">
        <v>8901</v>
      </c>
      <c r="B724" s="20" t="str">
        <f aca="false">INDEX(Table2[], MATCH(L724, Location_ID!$D$2:$D$648, 0), 1)</f>
        <v>444687b5-4b50-4a77-9af4-d050c64e86c9</v>
      </c>
      <c r="C724" s="25" t="s">
        <v>889</v>
      </c>
      <c r="D724" s="25" t="s">
        <v>354</v>
      </c>
      <c r="E724" s="29" t="s">
        <v>7134</v>
      </c>
      <c r="F724" s="29" t="s">
        <v>7135</v>
      </c>
      <c r="G724" s="29" t="s">
        <v>7591</v>
      </c>
      <c r="H724" s="38"/>
      <c r="I724" s="29" t="s">
        <v>8716</v>
      </c>
      <c r="J724" s="29" t="s">
        <v>8717</v>
      </c>
      <c r="K724" s="29" t="s">
        <v>7120</v>
      </c>
      <c r="L724" s="29" t="s">
        <v>2235</v>
      </c>
      <c r="M724" s="29" t="s">
        <v>7110</v>
      </c>
      <c r="N724" s="29" t="s">
        <v>8718</v>
      </c>
      <c r="O724" s="233" t="s">
        <v>8902</v>
      </c>
      <c r="P724" s="228" t="n">
        <v>41624</v>
      </c>
      <c r="Q724" s="228" t="n">
        <v>41624</v>
      </c>
      <c r="R724" s="29" t="n">
        <v>1</v>
      </c>
      <c r="S724" s="29" t="s">
        <v>7112</v>
      </c>
      <c r="T724" s="29" t="n">
        <v>8.7</v>
      </c>
      <c r="U724" s="29"/>
      <c r="V724" s="29"/>
      <c r="W724" s="29" t="s">
        <v>8720</v>
      </c>
      <c r="X724" s="38"/>
      <c r="Y724" s="38"/>
      <c r="Z724" s="38" t="n">
        <v>0</v>
      </c>
      <c r="AE724" s="94" t="e">
        <f aca="false" t="array" ref="AE724:AK724">_xlfn.torow(_xlfn.unique(_xlfn._xlws.filter(cat_table[Subsector],$E724=cat_table[Sector],"")))</f>
        <v>#NAME?</v>
      </c>
      <c r="AF724" s="94" t="e">
        <v>#NAME?</v>
      </c>
      <c r="AG724" s="94" t="e">
        <v>#NAME?</v>
      </c>
      <c r="AH724" s="94" t="e">
        <v>#NAME?</v>
      </c>
      <c r="AI724" s="94" t="e">
        <v>#NAME?</v>
      </c>
      <c r="AJ724" s="94" t="e">
        <v>#NAME?</v>
      </c>
      <c r="AK724" s="94" t="e">
        <v>#NAME?</v>
      </c>
      <c r="AO724" s="94" t="e">
        <f aca="false" t="array" ref="AO724:AT724">_xlfn.torow(_xlfn.unique(_xlfn._xlws.filter(cat_table[Sub-subsector],($E724=cat_table[Sector])*($F724=cat_table[Subsector]),"")))</f>
        <v>#NAME?</v>
      </c>
      <c r="AP724" s="94" t="e">
        <v>#NAME?</v>
      </c>
      <c r="AQ724" s="94" t="e">
        <v>#NAME?</v>
      </c>
      <c r="AR724" s="94" t="e">
        <v>#NAME?</v>
      </c>
      <c r="AS724" s="94" t="e">
        <v>#NAME?</v>
      </c>
      <c r="AT724" s="94" t="e">
        <v>#NAME?</v>
      </c>
    </row>
    <row r="725" customFormat="false" ht="15" hidden="false" customHeight="true" outlineLevel="0" collapsed="false">
      <c r="A725" s="29" t="s">
        <v>8903</v>
      </c>
      <c r="B725" s="20" t="str">
        <f aca="false">INDEX(Table2[], MATCH(L725, Location_ID!$D$2:$D$648, 0), 1)</f>
        <v>1614e516-3327-405c-8e6c-1e7528186673</v>
      </c>
      <c r="C725" s="25" t="s">
        <v>889</v>
      </c>
      <c r="D725" s="25" t="s">
        <v>354</v>
      </c>
      <c r="E725" s="29" t="s">
        <v>7134</v>
      </c>
      <c r="F725" s="29" t="s">
        <v>7135</v>
      </c>
      <c r="G725" s="29" t="s">
        <v>7591</v>
      </c>
      <c r="H725" s="38"/>
      <c r="I725" s="29" t="s">
        <v>8716</v>
      </c>
      <c r="J725" s="29" t="s">
        <v>8717</v>
      </c>
      <c r="K725" s="29" t="s">
        <v>7120</v>
      </c>
      <c r="L725" s="29" t="s">
        <v>2217</v>
      </c>
      <c r="M725" s="29" t="s">
        <v>7110</v>
      </c>
      <c r="N725" s="29" t="s">
        <v>8718</v>
      </c>
      <c r="O725" s="233" t="s">
        <v>8904</v>
      </c>
      <c r="P725" s="228" t="n">
        <v>41583</v>
      </c>
      <c r="Q725" s="228" t="n">
        <v>41583</v>
      </c>
      <c r="R725" s="29" t="n">
        <v>1</v>
      </c>
      <c r="S725" s="29" t="s">
        <v>7112</v>
      </c>
      <c r="T725" s="29" t="n">
        <v>8.1</v>
      </c>
      <c r="U725" s="29"/>
      <c r="V725" s="29"/>
      <c r="W725" s="29" t="s">
        <v>8720</v>
      </c>
      <c r="X725" s="38"/>
      <c r="Y725" s="38"/>
      <c r="Z725" s="38" t="n">
        <v>0</v>
      </c>
      <c r="AE725" s="94" t="e">
        <f aca="false" t="array" ref="AE725:AK725">_xlfn.torow(_xlfn.unique(_xlfn._xlws.filter(cat_table[Subsector],$E725=cat_table[Sector],"")))</f>
        <v>#NAME?</v>
      </c>
      <c r="AF725" s="94" t="e">
        <v>#NAME?</v>
      </c>
      <c r="AG725" s="94" t="e">
        <v>#NAME?</v>
      </c>
      <c r="AH725" s="94" t="e">
        <v>#NAME?</v>
      </c>
      <c r="AI725" s="94" t="e">
        <v>#NAME?</v>
      </c>
      <c r="AJ725" s="94" t="e">
        <v>#NAME?</v>
      </c>
      <c r="AK725" s="94" t="e">
        <v>#NAME?</v>
      </c>
      <c r="AO725" s="94" t="e">
        <f aca="false" t="array" ref="AO725:AT725">_xlfn.torow(_xlfn.unique(_xlfn._xlws.filter(cat_table[Sub-subsector],($E725=cat_table[Sector])*($F725=cat_table[Subsector]),"")))</f>
        <v>#NAME?</v>
      </c>
      <c r="AP725" s="94" t="e">
        <v>#NAME?</v>
      </c>
      <c r="AQ725" s="94" t="e">
        <v>#NAME?</v>
      </c>
      <c r="AR725" s="94" t="e">
        <v>#NAME?</v>
      </c>
      <c r="AS725" s="94" t="e">
        <v>#NAME?</v>
      </c>
      <c r="AT725" s="94" t="e">
        <v>#NAME?</v>
      </c>
    </row>
    <row r="726" customFormat="false" ht="15" hidden="false" customHeight="true" outlineLevel="0" collapsed="false">
      <c r="A726" s="29" t="s">
        <v>8905</v>
      </c>
      <c r="B726" s="20" t="str">
        <f aca="false">INDEX(Table2[], MATCH(L726, Location_ID!$D$2:$D$648, 0), 1)</f>
        <v>f062fcf6-e79d-430f-9657-b46b59bd2d81</v>
      </c>
      <c r="C726" s="25" t="s">
        <v>889</v>
      </c>
      <c r="D726" s="25" t="s">
        <v>354</v>
      </c>
      <c r="E726" s="29" t="s">
        <v>7134</v>
      </c>
      <c r="F726" s="29" t="s">
        <v>7135</v>
      </c>
      <c r="G726" s="29" t="s">
        <v>7591</v>
      </c>
      <c r="H726" s="38"/>
      <c r="I726" s="29" t="s">
        <v>8716</v>
      </c>
      <c r="J726" s="29" t="s">
        <v>8717</v>
      </c>
      <c r="K726" s="29" t="s">
        <v>7120</v>
      </c>
      <c r="L726" s="29" t="s">
        <v>2213</v>
      </c>
      <c r="M726" s="29" t="s">
        <v>7110</v>
      </c>
      <c r="N726" s="29" t="s">
        <v>8718</v>
      </c>
      <c r="O726" s="233" t="s">
        <v>8906</v>
      </c>
      <c r="P726" s="228" t="n">
        <v>41673</v>
      </c>
      <c r="Q726" s="228" t="n">
        <v>41673</v>
      </c>
      <c r="R726" s="29" t="n">
        <v>1</v>
      </c>
      <c r="S726" s="29" t="s">
        <v>7112</v>
      </c>
      <c r="T726" s="29" t="n">
        <v>7.5</v>
      </c>
      <c r="U726" s="29"/>
      <c r="V726" s="29"/>
      <c r="W726" s="29" t="s">
        <v>8720</v>
      </c>
      <c r="X726" s="38"/>
      <c r="Y726" s="38"/>
      <c r="Z726" s="38" t="n">
        <v>0</v>
      </c>
      <c r="AE726" s="94" t="e">
        <f aca="false" t="array" ref="AE726:AK726">_xlfn.torow(_xlfn.unique(_xlfn._xlws.filter(cat_table[Subsector],$E726=cat_table[Sector],"")))</f>
        <v>#NAME?</v>
      </c>
      <c r="AF726" s="94" t="e">
        <v>#NAME?</v>
      </c>
      <c r="AG726" s="94" t="e">
        <v>#NAME?</v>
      </c>
      <c r="AH726" s="94" t="e">
        <v>#NAME?</v>
      </c>
      <c r="AI726" s="94" t="e">
        <v>#NAME?</v>
      </c>
      <c r="AJ726" s="94" t="e">
        <v>#NAME?</v>
      </c>
      <c r="AK726" s="94" t="e">
        <v>#NAME?</v>
      </c>
      <c r="AO726" s="94" t="e">
        <f aca="false" t="array" ref="AO726:AT726">_xlfn.torow(_xlfn.unique(_xlfn._xlws.filter(cat_table[Sub-subsector],($E726=cat_table[Sector])*($F726=cat_table[Subsector]),"")))</f>
        <v>#NAME?</v>
      </c>
      <c r="AP726" s="94" t="e">
        <v>#NAME?</v>
      </c>
      <c r="AQ726" s="94" t="e">
        <v>#NAME?</v>
      </c>
      <c r="AR726" s="94" t="e">
        <v>#NAME?</v>
      </c>
      <c r="AS726" s="94" t="e">
        <v>#NAME?</v>
      </c>
      <c r="AT726" s="94" t="e">
        <v>#NAME?</v>
      </c>
    </row>
    <row r="727" customFormat="false" ht="15" hidden="false" customHeight="true" outlineLevel="0" collapsed="false">
      <c r="A727" s="29" t="s">
        <v>8907</v>
      </c>
      <c r="B727" s="20" t="str">
        <f aca="false">INDEX(Table2[], MATCH(L727, Location_ID!$D$2:$D$648, 0), 1)</f>
        <v>b99a440a-e23c-465d-abf5-41defb2996db</v>
      </c>
      <c r="C727" s="25" t="s">
        <v>889</v>
      </c>
      <c r="D727" s="25" t="s">
        <v>354</v>
      </c>
      <c r="E727" s="29" t="s">
        <v>7134</v>
      </c>
      <c r="F727" s="29" t="s">
        <v>7135</v>
      </c>
      <c r="G727" s="29" t="s">
        <v>7591</v>
      </c>
      <c r="H727" s="38"/>
      <c r="I727" s="29" t="s">
        <v>8716</v>
      </c>
      <c r="J727" s="29" t="s">
        <v>8717</v>
      </c>
      <c r="K727" s="29" t="s">
        <v>7120</v>
      </c>
      <c r="L727" s="29" t="s">
        <v>2229</v>
      </c>
      <c r="M727" s="29" t="s">
        <v>7110</v>
      </c>
      <c r="N727" s="29" t="s">
        <v>8718</v>
      </c>
      <c r="O727" s="233" t="s">
        <v>8908</v>
      </c>
      <c r="P727" s="228" t="n">
        <v>41696</v>
      </c>
      <c r="Q727" s="228" t="n">
        <v>41696</v>
      </c>
      <c r="R727" s="29" t="n">
        <v>1</v>
      </c>
      <c r="S727" s="29" t="s">
        <v>7112</v>
      </c>
      <c r="T727" s="29" t="n">
        <v>7.5</v>
      </c>
      <c r="U727" s="29"/>
      <c r="V727" s="29"/>
      <c r="W727" s="29" t="s">
        <v>8720</v>
      </c>
      <c r="X727" s="38"/>
      <c r="Y727" s="38"/>
      <c r="Z727" s="38" t="n">
        <v>0</v>
      </c>
      <c r="AE727" s="94" t="e">
        <f aca="false" t="array" ref="AE727:AK727">_xlfn.torow(_xlfn.unique(_xlfn._xlws.filter(cat_table[Subsector],$E727=cat_table[Sector],"")))</f>
        <v>#NAME?</v>
      </c>
      <c r="AF727" s="94" t="e">
        <v>#NAME?</v>
      </c>
      <c r="AG727" s="94" t="e">
        <v>#NAME?</v>
      </c>
      <c r="AH727" s="94" t="e">
        <v>#NAME?</v>
      </c>
      <c r="AI727" s="94" t="e">
        <v>#NAME?</v>
      </c>
      <c r="AJ727" s="94" t="e">
        <v>#NAME?</v>
      </c>
      <c r="AK727" s="94" t="e">
        <v>#NAME?</v>
      </c>
      <c r="AO727" s="94" t="e">
        <f aca="false" t="array" ref="AO727:AT727">_xlfn.torow(_xlfn.unique(_xlfn._xlws.filter(cat_table[Sub-subsector],($E727=cat_table[Sector])*($F727=cat_table[Subsector]),"")))</f>
        <v>#NAME?</v>
      </c>
      <c r="AP727" s="94" t="e">
        <v>#NAME?</v>
      </c>
      <c r="AQ727" s="94" t="e">
        <v>#NAME?</v>
      </c>
      <c r="AR727" s="94" t="e">
        <v>#NAME?</v>
      </c>
      <c r="AS727" s="94" t="e">
        <v>#NAME?</v>
      </c>
      <c r="AT727" s="94" t="e">
        <v>#NAME?</v>
      </c>
    </row>
    <row r="728" customFormat="false" ht="15" hidden="false" customHeight="true" outlineLevel="0" collapsed="false">
      <c r="A728" s="29" t="s">
        <v>8909</v>
      </c>
      <c r="B728" s="20" t="str">
        <f aca="false">INDEX(Table2[], MATCH(L728, Location_ID!$D$2:$D$648, 0), 1)</f>
        <v>f062fcf6-e79d-430f-9657-b46b59bd2d81</v>
      </c>
      <c r="C728" s="25" t="s">
        <v>889</v>
      </c>
      <c r="D728" s="25" t="s">
        <v>354</v>
      </c>
      <c r="E728" s="29" t="s">
        <v>7134</v>
      </c>
      <c r="F728" s="29" t="s">
        <v>7135</v>
      </c>
      <c r="G728" s="29" t="s">
        <v>7591</v>
      </c>
      <c r="H728" s="38"/>
      <c r="I728" s="29" t="s">
        <v>8716</v>
      </c>
      <c r="J728" s="29" t="s">
        <v>8717</v>
      </c>
      <c r="K728" s="29" t="s">
        <v>7120</v>
      </c>
      <c r="L728" s="29" t="s">
        <v>2213</v>
      </c>
      <c r="M728" s="29" t="s">
        <v>7110</v>
      </c>
      <c r="N728" s="29" t="s">
        <v>8718</v>
      </c>
      <c r="O728" s="233" t="s">
        <v>8910</v>
      </c>
      <c r="P728" s="228" t="n">
        <v>41680</v>
      </c>
      <c r="Q728" s="228" t="n">
        <v>41680</v>
      </c>
      <c r="R728" s="29" t="n">
        <v>1</v>
      </c>
      <c r="S728" s="29" t="s">
        <v>7112</v>
      </c>
      <c r="T728" s="29" t="n">
        <v>6.1</v>
      </c>
      <c r="U728" s="29"/>
      <c r="V728" s="29"/>
      <c r="W728" s="29" t="s">
        <v>8720</v>
      </c>
      <c r="X728" s="38"/>
      <c r="Y728" s="38"/>
      <c r="Z728" s="38" t="n">
        <v>0</v>
      </c>
      <c r="AE728" s="94" t="e">
        <f aca="false" t="array" ref="AE728:AK728">_xlfn.torow(_xlfn.unique(_xlfn._xlws.filter(cat_table[Subsector],$E728=cat_table[Sector],"")))</f>
        <v>#NAME?</v>
      </c>
      <c r="AF728" s="94" t="e">
        <v>#NAME?</v>
      </c>
      <c r="AG728" s="94" t="e">
        <v>#NAME?</v>
      </c>
      <c r="AH728" s="94" t="e">
        <v>#NAME?</v>
      </c>
      <c r="AI728" s="94" t="e">
        <v>#NAME?</v>
      </c>
      <c r="AJ728" s="94" t="e">
        <v>#NAME?</v>
      </c>
      <c r="AK728" s="94" t="e">
        <v>#NAME?</v>
      </c>
      <c r="AO728" s="94" t="e">
        <f aca="false" t="array" ref="AO728:AT728">_xlfn.torow(_xlfn.unique(_xlfn._xlws.filter(cat_table[Sub-subsector],($E728=cat_table[Sector])*($F728=cat_table[Subsector]),"")))</f>
        <v>#NAME?</v>
      </c>
      <c r="AP728" s="94" t="e">
        <v>#NAME?</v>
      </c>
      <c r="AQ728" s="94" t="e">
        <v>#NAME?</v>
      </c>
      <c r="AR728" s="94" t="e">
        <v>#NAME?</v>
      </c>
      <c r="AS728" s="94" t="e">
        <v>#NAME?</v>
      </c>
      <c r="AT728" s="94" t="e">
        <v>#NAME?</v>
      </c>
    </row>
    <row r="729" customFormat="false" ht="15" hidden="false" customHeight="true" outlineLevel="0" collapsed="false">
      <c r="A729" s="29" t="s">
        <v>8911</v>
      </c>
      <c r="B729" s="20" t="str">
        <f aca="false">INDEX(Table2[], MATCH(L729, Location_ID!$D$2:$D$648, 0), 1)</f>
        <v>cce3c04e-85b3-496d-9404-332b30ef7136</v>
      </c>
      <c r="C729" s="25" t="s">
        <v>889</v>
      </c>
      <c r="D729" s="25" t="s">
        <v>354</v>
      </c>
      <c r="E729" s="29" t="s">
        <v>7134</v>
      </c>
      <c r="F729" s="29" t="s">
        <v>7135</v>
      </c>
      <c r="G729" s="29" t="s">
        <v>7591</v>
      </c>
      <c r="H729" s="38"/>
      <c r="I729" s="29" t="s">
        <v>8716</v>
      </c>
      <c r="J729" s="29" t="s">
        <v>8717</v>
      </c>
      <c r="K729" s="29" t="s">
        <v>7120</v>
      </c>
      <c r="L729" s="29" t="s">
        <v>2219</v>
      </c>
      <c r="M729" s="29" t="s">
        <v>7110</v>
      </c>
      <c r="N729" s="29" t="s">
        <v>8718</v>
      </c>
      <c r="O729" s="233" t="s">
        <v>8912</v>
      </c>
      <c r="P729" s="228" t="n">
        <v>41617</v>
      </c>
      <c r="Q729" s="228" t="n">
        <v>41617</v>
      </c>
      <c r="R729" s="29" t="n">
        <v>1</v>
      </c>
      <c r="S729" s="29" t="s">
        <v>7112</v>
      </c>
      <c r="T729" s="29" t="n">
        <v>4.6</v>
      </c>
      <c r="U729" s="29"/>
      <c r="V729" s="29"/>
      <c r="W729" s="29" t="s">
        <v>8720</v>
      </c>
      <c r="X729" s="38"/>
      <c r="Y729" s="38"/>
      <c r="Z729" s="38" t="n">
        <v>0</v>
      </c>
      <c r="AE729" s="94" t="e">
        <f aca="false" t="array" ref="AE729:AK729">_xlfn.torow(_xlfn.unique(_xlfn._xlws.filter(cat_table[Subsector],$E729=cat_table[Sector],"")))</f>
        <v>#NAME?</v>
      </c>
      <c r="AF729" s="94" t="e">
        <v>#NAME?</v>
      </c>
      <c r="AG729" s="94" t="e">
        <v>#NAME?</v>
      </c>
      <c r="AH729" s="94" t="e">
        <v>#NAME?</v>
      </c>
      <c r="AI729" s="94" t="e">
        <v>#NAME?</v>
      </c>
      <c r="AJ729" s="94" t="e">
        <v>#NAME?</v>
      </c>
      <c r="AK729" s="94" t="e">
        <v>#NAME?</v>
      </c>
      <c r="AO729" s="94" t="e">
        <f aca="false" t="array" ref="AO729:AT729">_xlfn.torow(_xlfn.unique(_xlfn._xlws.filter(cat_table[Sub-subsector],($E729=cat_table[Sector])*($F729=cat_table[Subsector]),"")))</f>
        <v>#NAME?</v>
      </c>
      <c r="AP729" s="94" t="e">
        <v>#NAME?</v>
      </c>
      <c r="AQ729" s="94" t="e">
        <v>#NAME?</v>
      </c>
      <c r="AR729" s="94" t="e">
        <v>#NAME?</v>
      </c>
      <c r="AS729" s="94" t="e">
        <v>#NAME?</v>
      </c>
      <c r="AT729" s="94" t="e">
        <v>#NAME?</v>
      </c>
    </row>
    <row r="730" customFormat="false" ht="15" hidden="false" customHeight="true" outlineLevel="0" collapsed="false">
      <c r="A730" s="29" t="s">
        <v>8913</v>
      </c>
      <c r="B730" s="20" t="str">
        <f aca="false">INDEX(Table2[], MATCH(L730, Location_ID!$D$2:$D$648, 0), 1)</f>
        <v>ca24cf21-095b-49d9-9edf-c55cae553206</v>
      </c>
      <c r="C730" s="25" t="s">
        <v>889</v>
      </c>
      <c r="D730" s="25" t="s">
        <v>354</v>
      </c>
      <c r="E730" s="29" t="s">
        <v>7134</v>
      </c>
      <c r="F730" s="29" t="s">
        <v>7135</v>
      </c>
      <c r="G730" s="29" t="s">
        <v>7591</v>
      </c>
      <c r="H730" s="38"/>
      <c r="I730" s="29" t="s">
        <v>8716</v>
      </c>
      <c r="J730" s="29" t="s">
        <v>8717</v>
      </c>
      <c r="K730" s="29" t="s">
        <v>7120</v>
      </c>
      <c r="L730" s="29" t="s">
        <v>2223</v>
      </c>
      <c r="M730" s="29" t="s">
        <v>7110</v>
      </c>
      <c r="N730" s="29" t="s">
        <v>8718</v>
      </c>
      <c r="O730" s="233" t="s">
        <v>8914</v>
      </c>
      <c r="P730" s="228" t="n">
        <v>41745</v>
      </c>
      <c r="Q730" s="228" t="n">
        <v>41745</v>
      </c>
      <c r="R730" s="29" t="n">
        <v>1</v>
      </c>
      <c r="S730" s="29" t="s">
        <v>7112</v>
      </c>
      <c r="T730" s="29" t="n">
        <v>2.4</v>
      </c>
      <c r="U730" s="29"/>
      <c r="V730" s="29"/>
      <c r="W730" s="29" t="s">
        <v>8720</v>
      </c>
      <c r="X730" s="38"/>
      <c r="Y730" s="38"/>
      <c r="Z730" s="38" t="n">
        <v>0</v>
      </c>
      <c r="AE730" s="94" t="e">
        <f aca="false" t="array" ref="AE730:AK730">_xlfn.torow(_xlfn.unique(_xlfn._xlws.filter(cat_table[Subsector],$E730=cat_table[Sector],"")))</f>
        <v>#NAME?</v>
      </c>
      <c r="AF730" s="94" t="e">
        <v>#NAME?</v>
      </c>
      <c r="AG730" s="94" t="e">
        <v>#NAME?</v>
      </c>
      <c r="AH730" s="94" t="e">
        <v>#NAME?</v>
      </c>
      <c r="AI730" s="94" t="e">
        <v>#NAME?</v>
      </c>
      <c r="AJ730" s="94" t="e">
        <v>#NAME?</v>
      </c>
      <c r="AK730" s="94" t="e">
        <v>#NAME?</v>
      </c>
      <c r="AO730" s="94" t="e">
        <f aca="false" t="array" ref="AO730:AT730">_xlfn.torow(_xlfn.unique(_xlfn._xlws.filter(cat_table[Sub-subsector],($E730=cat_table[Sector])*($F730=cat_table[Subsector]),"")))</f>
        <v>#NAME?</v>
      </c>
      <c r="AP730" s="94" t="e">
        <v>#NAME?</v>
      </c>
      <c r="AQ730" s="94" t="e">
        <v>#NAME?</v>
      </c>
      <c r="AR730" s="94" t="e">
        <v>#NAME?</v>
      </c>
      <c r="AS730" s="94" t="e">
        <v>#NAME?</v>
      </c>
      <c r="AT730" s="94" t="e">
        <v>#NAME?</v>
      </c>
    </row>
    <row r="731" customFormat="false" ht="15" hidden="false" customHeight="true" outlineLevel="0" collapsed="false">
      <c r="A731" s="229" t="s">
        <v>8915</v>
      </c>
      <c r="B731" s="20" t="str">
        <f aca="false">INDEX(Table2[], MATCH(L731, Location_ID!$D$2:$D$648, 0), 1)</f>
        <v>444687b5-4b50-4a77-9af4-d050c64e86c9</v>
      </c>
      <c r="C731" s="25" t="s">
        <v>889</v>
      </c>
      <c r="D731" s="25" t="s">
        <v>354</v>
      </c>
      <c r="E731" s="29" t="s">
        <v>7134</v>
      </c>
      <c r="F731" s="29" t="s">
        <v>7135</v>
      </c>
      <c r="G731" s="29" t="s">
        <v>7591</v>
      </c>
      <c r="H731" s="38"/>
      <c r="I731" s="29" t="s">
        <v>8716</v>
      </c>
      <c r="J731" s="29" t="s">
        <v>8717</v>
      </c>
      <c r="K731" s="29" t="s">
        <v>7120</v>
      </c>
      <c r="L731" s="29" t="s">
        <v>2235</v>
      </c>
      <c r="M731" s="29" t="s">
        <v>7110</v>
      </c>
      <c r="N731" s="29" t="s">
        <v>8718</v>
      </c>
      <c r="O731" s="233" t="s">
        <v>8916</v>
      </c>
      <c r="P731" s="228" t="n">
        <v>41625</v>
      </c>
      <c r="Q731" s="228" t="n">
        <v>41625</v>
      </c>
      <c r="R731" s="29" t="n">
        <v>1</v>
      </c>
      <c r="S731" s="29" t="s">
        <v>7112</v>
      </c>
      <c r="T731" s="29" t="n">
        <v>2</v>
      </c>
      <c r="U731" s="29"/>
      <c r="V731" s="29"/>
      <c r="W731" s="29" t="s">
        <v>8720</v>
      </c>
      <c r="X731" s="38"/>
      <c r="Y731" s="38"/>
      <c r="Z731" s="38" t="n">
        <v>0</v>
      </c>
      <c r="AE731" s="94" t="e">
        <f aca="false" t="array" ref="AE731:AK731">_xlfn.torow(_xlfn.unique(_xlfn._xlws.filter(cat_table[Subsector],$E731=cat_table[Sector],"")))</f>
        <v>#NAME?</v>
      </c>
      <c r="AF731" s="94" t="e">
        <v>#NAME?</v>
      </c>
      <c r="AG731" s="94" t="e">
        <v>#NAME?</v>
      </c>
      <c r="AH731" s="94" t="e">
        <v>#NAME?</v>
      </c>
      <c r="AI731" s="94" t="e">
        <v>#NAME?</v>
      </c>
      <c r="AJ731" s="94" t="e">
        <v>#NAME?</v>
      </c>
      <c r="AK731" s="94" t="e">
        <v>#NAME?</v>
      </c>
      <c r="AO731" s="94" t="e">
        <f aca="false" t="array" ref="AO731:AT731">_xlfn.torow(_xlfn.unique(_xlfn._xlws.filter(cat_table[Sub-subsector],($E731=cat_table[Sector])*($F731=cat_table[Subsector]),"")))</f>
        <v>#NAME?</v>
      </c>
      <c r="AP731" s="94" t="e">
        <v>#NAME?</v>
      </c>
      <c r="AQ731" s="94" t="e">
        <v>#NAME?</v>
      </c>
      <c r="AR731" s="94" t="e">
        <v>#NAME?</v>
      </c>
      <c r="AS731" s="94" t="e">
        <v>#NAME?</v>
      </c>
      <c r="AT731" s="94" t="e">
        <v>#NAME?</v>
      </c>
    </row>
    <row r="732" customFormat="false" ht="15" hidden="false" customHeight="true" outlineLevel="0" collapsed="false">
      <c r="A732" s="29" t="s">
        <v>8917</v>
      </c>
      <c r="B732" s="20" t="str">
        <f aca="false">INDEX(Table2[], MATCH(L732, Location_ID!$D$2:$D$648, 0), 1)</f>
        <v>89be9604-582d-4c24-9693-6699a5b6027b</v>
      </c>
      <c r="C732" s="25" t="s">
        <v>889</v>
      </c>
      <c r="D732" s="25" t="s">
        <v>354</v>
      </c>
      <c r="E732" s="29" t="s">
        <v>7134</v>
      </c>
      <c r="F732" s="29" t="s">
        <v>7135</v>
      </c>
      <c r="G732" s="29" t="s">
        <v>7591</v>
      </c>
      <c r="H732" s="38"/>
      <c r="I732" s="29" t="s">
        <v>8716</v>
      </c>
      <c r="J732" s="29" t="s">
        <v>8717</v>
      </c>
      <c r="K732" s="29" t="s">
        <v>7120</v>
      </c>
      <c r="L732" s="29" t="s">
        <v>2227</v>
      </c>
      <c r="M732" s="29" t="s">
        <v>7110</v>
      </c>
      <c r="N732" s="29" t="s">
        <v>8718</v>
      </c>
      <c r="O732" s="233" t="s">
        <v>8918</v>
      </c>
      <c r="P732" s="228" t="n">
        <v>41715</v>
      </c>
      <c r="Q732" s="228" t="n">
        <v>41715</v>
      </c>
      <c r="R732" s="29" t="n">
        <v>1</v>
      </c>
      <c r="S732" s="29" t="s">
        <v>7112</v>
      </c>
      <c r="T732" s="29" t="n">
        <v>1.4</v>
      </c>
      <c r="U732" s="29"/>
      <c r="V732" s="29"/>
      <c r="W732" s="29" t="s">
        <v>8720</v>
      </c>
      <c r="X732" s="38"/>
      <c r="Y732" s="38"/>
      <c r="Z732" s="38" t="n">
        <v>0</v>
      </c>
      <c r="AE732" s="94" t="e">
        <f aca="false" t="array" ref="AE732:AK732">_xlfn.torow(_xlfn.unique(_xlfn._xlws.filter(cat_table[Subsector],$E732=cat_table[Sector],"")))</f>
        <v>#NAME?</v>
      </c>
      <c r="AF732" s="94" t="e">
        <v>#NAME?</v>
      </c>
      <c r="AG732" s="94" t="e">
        <v>#NAME?</v>
      </c>
      <c r="AH732" s="94" t="e">
        <v>#NAME?</v>
      </c>
      <c r="AI732" s="94" t="e">
        <v>#NAME?</v>
      </c>
      <c r="AJ732" s="94" t="e">
        <v>#NAME?</v>
      </c>
      <c r="AK732" s="94" t="e">
        <v>#NAME?</v>
      </c>
      <c r="AO732" s="94" t="e">
        <f aca="false" t="array" ref="AO732:AT732">_xlfn.torow(_xlfn.unique(_xlfn._xlws.filter(cat_table[Sub-subsector],($E732=cat_table[Sector])*($F732=cat_table[Subsector]),"")))</f>
        <v>#NAME?</v>
      </c>
      <c r="AP732" s="94" t="e">
        <v>#NAME?</v>
      </c>
      <c r="AQ732" s="94" t="e">
        <v>#NAME?</v>
      </c>
      <c r="AR732" s="94" t="e">
        <v>#NAME?</v>
      </c>
      <c r="AS732" s="94" t="e">
        <v>#NAME?</v>
      </c>
      <c r="AT732" s="94" t="e">
        <v>#NAME?</v>
      </c>
    </row>
    <row r="733" customFormat="false" ht="15" hidden="false" customHeight="true" outlineLevel="0" collapsed="false">
      <c r="A733" s="29" t="s">
        <v>8919</v>
      </c>
      <c r="B733" s="20" t="str">
        <f aca="false">INDEX(Table2[], MATCH(L733, Location_ID!$D$2:$D$648, 0), 1)</f>
        <v>89be9604-582d-4c24-9693-6699a5b6027b</v>
      </c>
      <c r="C733" s="25" t="s">
        <v>889</v>
      </c>
      <c r="D733" s="25" t="s">
        <v>354</v>
      </c>
      <c r="E733" s="29" t="s">
        <v>7134</v>
      </c>
      <c r="F733" s="29" t="s">
        <v>7135</v>
      </c>
      <c r="G733" s="29" t="s">
        <v>7591</v>
      </c>
      <c r="H733" s="38"/>
      <c r="I733" s="29" t="s">
        <v>8716</v>
      </c>
      <c r="J733" s="29" t="s">
        <v>8717</v>
      </c>
      <c r="K733" s="29" t="s">
        <v>7120</v>
      </c>
      <c r="L733" s="29" t="s">
        <v>2227</v>
      </c>
      <c r="M733" s="29" t="s">
        <v>7110</v>
      </c>
      <c r="N733" s="29" t="s">
        <v>8718</v>
      </c>
      <c r="O733" s="233" t="s">
        <v>8920</v>
      </c>
      <c r="P733" s="228" t="n">
        <v>41719</v>
      </c>
      <c r="Q733" s="228" t="n">
        <v>41719</v>
      </c>
      <c r="R733" s="29" t="n">
        <v>1</v>
      </c>
      <c r="S733" s="29" t="s">
        <v>7112</v>
      </c>
      <c r="T733" s="29" t="n">
        <v>0.7</v>
      </c>
      <c r="U733" s="29"/>
      <c r="V733" s="29"/>
      <c r="W733" s="29" t="s">
        <v>8720</v>
      </c>
      <c r="X733" s="38"/>
      <c r="Y733" s="38"/>
      <c r="Z733" s="38" t="n">
        <v>0</v>
      </c>
      <c r="AE733" s="94" t="e">
        <f aca="false" t="array" ref="AE733:AK733">_xlfn.torow(_xlfn.unique(_xlfn._xlws.filter(cat_table[Subsector],$E733=cat_table[Sector],"")))</f>
        <v>#NAME?</v>
      </c>
      <c r="AF733" s="94" t="e">
        <v>#NAME?</v>
      </c>
      <c r="AG733" s="94" t="e">
        <v>#NAME?</v>
      </c>
      <c r="AH733" s="94" t="e">
        <v>#NAME?</v>
      </c>
      <c r="AI733" s="94" t="e">
        <v>#NAME?</v>
      </c>
      <c r="AJ733" s="94" t="e">
        <v>#NAME?</v>
      </c>
      <c r="AK733" s="94" t="e">
        <v>#NAME?</v>
      </c>
      <c r="AO733" s="94" t="e">
        <f aca="false" t="array" ref="AO733:AT733">_xlfn.torow(_xlfn.unique(_xlfn._xlws.filter(cat_table[Sub-subsector],($E733=cat_table[Sector])*($F733=cat_table[Subsector]),"")))</f>
        <v>#NAME?</v>
      </c>
      <c r="AP733" s="94" t="e">
        <v>#NAME?</v>
      </c>
      <c r="AQ733" s="94" t="e">
        <v>#NAME?</v>
      </c>
      <c r="AR733" s="94" t="e">
        <v>#NAME?</v>
      </c>
      <c r="AS733" s="94" t="e">
        <v>#NAME?</v>
      </c>
      <c r="AT733" s="94" t="e">
        <v>#NAME?</v>
      </c>
    </row>
    <row r="734" customFormat="false" ht="15" hidden="false" customHeight="true" outlineLevel="0" collapsed="false">
      <c r="A734" s="29" t="s">
        <v>8921</v>
      </c>
      <c r="B734" s="20" t="str">
        <f aca="false">INDEX(Table2[], MATCH(L734, Location_ID!$D$2:$D$648, 0), 1)</f>
        <v>f062fcf6-e79d-430f-9657-b46b59bd2d81</v>
      </c>
      <c r="C734" s="25" t="s">
        <v>889</v>
      </c>
      <c r="D734" s="25" t="s">
        <v>354</v>
      </c>
      <c r="E734" s="29" t="s">
        <v>7134</v>
      </c>
      <c r="F734" s="29" t="s">
        <v>7135</v>
      </c>
      <c r="G734" s="29" t="s">
        <v>7591</v>
      </c>
      <c r="H734" s="38"/>
      <c r="I734" s="29" t="s">
        <v>8716</v>
      </c>
      <c r="J734" s="29" t="s">
        <v>8717</v>
      </c>
      <c r="K734" s="29" t="s">
        <v>7120</v>
      </c>
      <c r="L734" s="29" t="s">
        <v>2213</v>
      </c>
      <c r="M734" s="29" t="s">
        <v>7110</v>
      </c>
      <c r="N734" s="29" t="s">
        <v>8718</v>
      </c>
      <c r="O734" s="233" t="s">
        <v>8922</v>
      </c>
      <c r="P734" s="228" t="n">
        <v>41674</v>
      </c>
      <c r="Q734" s="228" t="n">
        <v>41674</v>
      </c>
      <c r="R734" s="29" t="n">
        <v>1</v>
      </c>
      <c r="S734" s="29" t="s">
        <v>7112</v>
      </c>
      <c r="T734" s="29" t="n">
        <v>240.5</v>
      </c>
      <c r="U734" s="29"/>
      <c r="V734" s="29"/>
      <c r="W734" s="29" t="s">
        <v>8720</v>
      </c>
      <c r="X734" s="38"/>
      <c r="Y734" s="38"/>
      <c r="Z734" s="38" t="n">
        <v>0</v>
      </c>
      <c r="AE734" s="94" t="e">
        <f aca="false" t="array" ref="AE734:AK734">_xlfn.torow(_xlfn.unique(_xlfn._xlws.filter(cat_table[Subsector],$E734=cat_table[Sector],"")))</f>
        <v>#NAME?</v>
      </c>
      <c r="AF734" s="94" t="e">
        <v>#NAME?</v>
      </c>
      <c r="AG734" s="94" t="e">
        <v>#NAME?</v>
      </c>
      <c r="AH734" s="94" t="e">
        <v>#NAME?</v>
      </c>
      <c r="AI734" s="94" t="e">
        <v>#NAME?</v>
      </c>
      <c r="AJ734" s="94" t="e">
        <v>#NAME?</v>
      </c>
      <c r="AK734" s="94" t="e">
        <v>#NAME?</v>
      </c>
      <c r="AO734" s="94" t="e">
        <f aca="false" t="array" ref="AO734:AT734">_xlfn.torow(_xlfn.unique(_xlfn._xlws.filter(cat_table[Sub-subsector],($E734=cat_table[Sector])*($F734=cat_table[Subsector]),"")))</f>
        <v>#NAME?</v>
      </c>
      <c r="AP734" s="94" t="e">
        <v>#NAME?</v>
      </c>
      <c r="AQ734" s="94" t="e">
        <v>#NAME?</v>
      </c>
      <c r="AR734" s="94" t="e">
        <v>#NAME?</v>
      </c>
      <c r="AS734" s="94" t="e">
        <v>#NAME?</v>
      </c>
      <c r="AT734" s="94" t="e">
        <v>#NAME?</v>
      </c>
    </row>
    <row r="735" customFormat="false" ht="15" hidden="false" customHeight="true" outlineLevel="0" collapsed="false">
      <c r="A735" s="29" t="s">
        <v>8923</v>
      </c>
      <c r="B735" s="20" t="str">
        <f aca="false">INDEX(Table2[], MATCH(L735, Location_ID!$D$2:$D$648, 0), 1)</f>
        <v>f062fcf6-e79d-430f-9657-b46b59bd2d81</v>
      </c>
      <c r="C735" s="25" t="s">
        <v>889</v>
      </c>
      <c r="D735" s="25" t="s">
        <v>354</v>
      </c>
      <c r="E735" s="29" t="s">
        <v>7134</v>
      </c>
      <c r="F735" s="29" t="s">
        <v>7135</v>
      </c>
      <c r="G735" s="29" t="s">
        <v>7591</v>
      </c>
      <c r="H735" s="38"/>
      <c r="I735" s="29" t="s">
        <v>8716</v>
      </c>
      <c r="J735" s="29" t="s">
        <v>8717</v>
      </c>
      <c r="K735" s="29" t="s">
        <v>7120</v>
      </c>
      <c r="L735" s="29" t="s">
        <v>2213</v>
      </c>
      <c r="M735" s="29" t="s">
        <v>7110</v>
      </c>
      <c r="N735" s="29" t="s">
        <v>8718</v>
      </c>
      <c r="O735" s="233" t="s">
        <v>8924</v>
      </c>
      <c r="P735" s="228" t="n">
        <v>41666</v>
      </c>
      <c r="Q735" s="228" t="n">
        <v>41666</v>
      </c>
      <c r="R735" s="29" t="n">
        <v>1</v>
      </c>
      <c r="S735" s="29" t="s">
        <v>7112</v>
      </c>
      <c r="T735" s="29" t="n">
        <v>173.7</v>
      </c>
      <c r="U735" s="29"/>
      <c r="V735" s="29"/>
      <c r="W735" s="29" t="s">
        <v>8720</v>
      </c>
      <c r="X735" s="38"/>
      <c r="Y735" s="38"/>
      <c r="Z735" s="38" t="n">
        <v>0</v>
      </c>
      <c r="AE735" s="94" t="e">
        <f aca="false" t="array" ref="AE735:AK735">_xlfn.torow(_xlfn.unique(_xlfn._xlws.filter(cat_table[Subsector],$E735=cat_table[Sector],"")))</f>
        <v>#NAME?</v>
      </c>
      <c r="AF735" s="94" t="e">
        <v>#NAME?</v>
      </c>
      <c r="AG735" s="94" t="e">
        <v>#NAME?</v>
      </c>
      <c r="AH735" s="94" t="e">
        <v>#NAME?</v>
      </c>
      <c r="AI735" s="94" t="e">
        <v>#NAME?</v>
      </c>
      <c r="AJ735" s="94" t="e">
        <v>#NAME?</v>
      </c>
      <c r="AK735" s="94" t="e">
        <v>#NAME?</v>
      </c>
      <c r="AO735" s="94" t="e">
        <f aca="false" t="array" ref="AO735:AT735">_xlfn.torow(_xlfn.unique(_xlfn._xlws.filter(cat_table[Sub-subsector],($E735=cat_table[Sector])*($F735=cat_table[Subsector]),"")))</f>
        <v>#NAME?</v>
      </c>
      <c r="AP735" s="94" t="e">
        <v>#NAME?</v>
      </c>
      <c r="AQ735" s="94" t="e">
        <v>#NAME?</v>
      </c>
      <c r="AR735" s="94" t="e">
        <v>#NAME?</v>
      </c>
      <c r="AS735" s="94" t="e">
        <v>#NAME?</v>
      </c>
      <c r="AT735" s="94" t="e">
        <v>#NAME?</v>
      </c>
    </row>
    <row r="736" customFormat="false" ht="15" hidden="false" customHeight="true" outlineLevel="0" collapsed="false">
      <c r="A736" s="29" t="s">
        <v>8925</v>
      </c>
      <c r="B736" s="20" t="str">
        <f aca="false">INDEX(Table2[], MATCH(L736, Location_ID!$D$2:$D$648, 0), 1)</f>
        <v>f062fcf6-e79d-430f-9657-b46b59bd2d81</v>
      </c>
      <c r="C736" s="25" t="s">
        <v>889</v>
      </c>
      <c r="D736" s="25" t="s">
        <v>354</v>
      </c>
      <c r="E736" s="29" t="s">
        <v>7134</v>
      </c>
      <c r="F736" s="29" t="s">
        <v>7135</v>
      </c>
      <c r="G736" s="29" t="s">
        <v>7591</v>
      </c>
      <c r="H736" s="38"/>
      <c r="I736" s="29" t="s">
        <v>8716</v>
      </c>
      <c r="J736" s="29" t="s">
        <v>8717</v>
      </c>
      <c r="K736" s="29" t="s">
        <v>7120</v>
      </c>
      <c r="L736" s="29" t="s">
        <v>2213</v>
      </c>
      <c r="M736" s="29" t="s">
        <v>7110</v>
      </c>
      <c r="N736" s="29" t="s">
        <v>8718</v>
      </c>
      <c r="O736" s="233" t="s">
        <v>8926</v>
      </c>
      <c r="P736" s="228" t="n">
        <v>41682</v>
      </c>
      <c r="Q736" s="228" t="n">
        <v>41682</v>
      </c>
      <c r="R736" s="29" t="n">
        <v>1</v>
      </c>
      <c r="S736" s="29" t="s">
        <v>7112</v>
      </c>
      <c r="T736" s="29" t="n">
        <v>142.1</v>
      </c>
      <c r="U736" s="29"/>
      <c r="V736" s="29"/>
      <c r="W736" s="29" t="s">
        <v>8720</v>
      </c>
      <c r="X736" s="38"/>
      <c r="Y736" s="38"/>
      <c r="Z736" s="38" t="n">
        <v>0</v>
      </c>
      <c r="AE736" s="94" t="e">
        <f aca="false" t="array" ref="AE736:AK736">_xlfn.torow(_xlfn.unique(_xlfn._xlws.filter(cat_table[Subsector],$E736=cat_table[Sector],"")))</f>
        <v>#NAME?</v>
      </c>
      <c r="AF736" s="94" t="e">
        <v>#NAME?</v>
      </c>
      <c r="AG736" s="94" t="e">
        <v>#NAME?</v>
      </c>
      <c r="AH736" s="94" t="e">
        <v>#NAME?</v>
      </c>
      <c r="AI736" s="94" t="e">
        <v>#NAME?</v>
      </c>
      <c r="AJ736" s="94" t="e">
        <v>#NAME?</v>
      </c>
      <c r="AK736" s="94" t="e">
        <v>#NAME?</v>
      </c>
      <c r="AO736" s="94" t="e">
        <f aca="false" t="array" ref="AO736:AT736">_xlfn.torow(_xlfn.unique(_xlfn._xlws.filter(cat_table[Sub-subsector],($E736=cat_table[Sector])*($F736=cat_table[Subsector]),"")))</f>
        <v>#NAME?</v>
      </c>
      <c r="AP736" s="94" t="e">
        <v>#NAME?</v>
      </c>
      <c r="AQ736" s="94" t="e">
        <v>#NAME?</v>
      </c>
      <c r="AR736" s="94" t="e">
        <v>#NAME?</v>
      </c>
      <c r="AS736" s="94" t="e">
        <v>#NAME?</v>
      </c>
      <c r="AT736" s="94" t="e">
        <v>#NAME?</v>
      </c>
    </row>
    <row r="737" customFormat="false" ht="15" hidden="false" customHeight="true" outlineLevel="0" collapsed="false">
      <c r="A737" s="29" t="s">
        <v>8927</v>
      </c>
      <c r="B737" s="20" t="str">
        <f aca="false">INDEX(Table2[], MATCH(L737, Location_ID!$D$2:$D$648, 0), 1)</f>
        <v>7e9f4ed0-1afd-442c-8ade-5df6c9f04809</v>
      </c>
      <c r="C737" s="25" t="s">
        <v>889</v>
      </c>
      <c r="D737" s="25" t="s">
        <v>354</v>
      </c>
      <c r="E737" s="29" t="s">
        <v>7134</v>
      </c>
      <c r="F737" s="29" t="s">
        <v>7135</v>
      </c>
      <c r="G737" s="29" t="s">
        <v>7591</v>
      </c>
      <c r="H737" s="38"/>
      <c r="I737" s="29" t="s">
        <v>8716</v>
      </c>
      <c r="J737" s="29" t="s">
        <v>8717</v>
      </c>
      <c r="K737" s="29" t="s">
        <v>7120</v>
      </c>
      <c r="L737" s="29" t="s">
        <v>2215</v>
      </c>
      <c r="M737" s="29" t="s">
        <v>7110</v>
      </c>
      <c r="N737" s="29" t="s">
        <v>8718</v>
      </c>
      <c r="O737" s="233" t="s">
        <v>8928</v>
      </c>
      <c r="P737" s="228" t="n">
        <v>41736</v>
      </c>
      <c r="Q737" s="228" t="n">
        <v>41736</v>
      </c>
      <c r="R737" s="29" t="n">
        <v>1</v>
      </c>
      <c r="S737" s="29" t="s">
        <v>7112</v>
      </c>
      <c r="T737" s="29" t="n">
        <v>40.4</v>
      </c>
      <c r="U737" s="29"/>
      <c r="V737" s="29"/>
      <c r="W737" s="29" t="s">
        <v>8720</v>
      </c>
      <c r="X737" s="38"/>
      <c r="Y737" s="38"/>
      <c r="Z737" s="38" t="n">
        <v>0</v>
      </c>
      <c r="AE737" s="94" t="e">
        <f aca="false" t="array" ref="AE737:AK737">_xlfn.torow(_xlfn.unique(_xlfn._xlws.filter(cat_table[Subsector],$E737=cat_table[Sector],"")))</f>
        <v>#NAME?</v>
      </c>
      <c r="AF737" s="94" t="e">
        <v>#NAME?</v>
      </c>
      <c r="AG737" s="94" t="e">
        <v>#NAME?</v>
      </c>
      <c r="AH737" s="94" t="e">
        <v>#NAME?</v>
      </c>
      <c r="AI737" s="94" t="e">
        <v>#NAME?</v>
      </c>
      <c r="AJ737" s="94" t="e">
        <v>#NAME?</v>
      </c>
      <c r="AK737" s="94" t="e">
        <v>#NAME?</v>
      </c>
      <c r="AO737" s="94" t="e">
        <f aca="false" t="array" ref="AO737:AT737">_xlfn.torow(_xlfn.unique(_xlfn._xlws.filter(cat_table[Sub-subsector],($E737=cat_table[Sector])*($F737=cat_table[Subsector]),"")))</f>
        <v>#NAME?</v>
      </c>
      <c r="AP737" s="94" t="e">
        <v>#NAME?</v>
      </c>
      <c r="AQ737" s="94" t="e">
        <v>#NAME?</v>
      </c>
      <c r="AR737" s="94" t="e">
        <v>#NAME?</v>
      </c>
      <c r="AS737" s="94" t="e">
        <v>#NAME?</v>
      </c>
      <c r="AT737" s="94" t="e">
        <v>#NAME?</v>
      </c>
    </row>
    <row r="738" customFormat="false" ht="15" hidden="false" customHeight="true" outlineLevel="0" collapsed="false">
      <c r="A738" s="29" t="s">
        <v>8929</v>
      </c>
      <c r="B738" s="20" t="str">
        <f aca="false">INDEX(Table2[], MATCH(L738, Location_ID!$D$2:$D$648, 0), 1)</f>
        <v>7e9f4ed0-1afd-442c-8ade-5df6c9f04809</v>
      </c>
      <c r="C738" s="25" t="s">
        <v>889</v>
      </c>
      <c r="D738" s="25" t="s">
        <v>354</v>
      </c>
      <c r="E738" s="29" t="s">
        <v>7134</v>
      </c>
      <c r="F738" s="29" t="s">
        <v>7135</v>
      </c>
      <c r="G738" s="29" t="s">
        <v>7591</v>
      </c>
      <c r="H738" s="38"/>
      <c r="I738" s="29" t="s">
        <v>8716</v>
      </c>
      <c r="J738" s="29" t="s">
        <v>8717</v>
      </c>
      <c r="K738" s="29" t="s">
        <v>7120</v>
      </c>
      <c r="L738" s="29" t="s">
        <v>2215</v>
      </c>
      <c r="M738" s="29" t="s">
        <v>7110</v>
      </c>
      <c r="N738" s="29" t="s">
        <v>8718</v>
      </c>
      <c r="O738" s="233" t="s">
        <v>8930</v>
      </c>
      <c r="P738" s="228" t="n">
        <v>41738</v>
      </c>
      <c r="Q738" s="228" t="n">
        <v>41738</v>
      </c>
      <c r="R738" s="29" t="n">
        <v>1</v>
      </c>
      <c r="S738" s="29" t="s">
        <v>7112</v>
      </c>
      <c r="T738" s="29" t="n">
        <v>34.1</v>
      </c>
      <c r="U738" s="29"/>
      <c r="V738" s="29"/>
      <c r="W738" s="29" t="s">
        <v>8720</v>
      </c>
      <c r="X738" s="38"/>
      <c r="Y738" s="38"/>
      <c r="Z738" s="38" t="n">
        <v>0</v>
      </c>
      <c r="AE738" s="94" t="e">
        <f aca="false" t="array" ref="AE738:AK738">_xlfn.torow(_xlfn.unique(_xlfn._xlws.filter(cat_table[Subsector],$E738=cat_table[Sector],"")))</f>
        <v>#NAME?</v>
      </c>
      <c r="AF738" s="94" t="e">
        <v>#NAME?</v>
      </c>
      <c r="AG738" s="94" t="e">
        <v>#NAME?</v>
      </c>
      <c r="AH738" s="94" t="e">
        <v>#NAME?</v>
      </c>
      <c r="AI738" s="94" t="e">
        <v>#NAME?</v>
      </c>
      <c r="AJ738" s="94" t="e">
        <v>#NAME?</v>
      </c>
      <c r="AK738" s="94" t="e">
        <v>#NAME?</v>
      </c>
      <c r="AO738" s="94" t="e">
        <f aca="false" t="array" ref="AO738:AT738">_xlfn.torow(_xlfn.unique(_xlfn._xlws.filter(cat_table[Sub-subsector],($E738=cat_table[Sector])*($F738=cat_table[Subsector]),"")))</f>
        <v>#NAME?</v>
      </c>
      <c r="AP738" s="94" t="e">
        <v>#NAME?</v>
      </c>
      <c r="AQ738" s="94" t="e">
        <v>#NAME?</v>
      </c>
      <c r="AR738" s="94" t="e">
        <v>#NAME?</v>
      </c>
      <c r="AS738" s="94" t="e">
        <v>#NAME?</v>
      </c>
      <c r="AT738" s="94" t="e">
        <v>#NAME?</v>
      </c>
    </row>
    <row r="739" customFormat="false" ht="15" hidden="false" customHeight="true" outlineLevel="0" collapsed="false">
      <c r="A739" s="29" t="s">
        <v>8931</v>
      </c>
      <c r="B739" s="20" t="str">
        <f aca="false">INDEX(Table2[], MATCH(L739, Location_ID!$D$2:$D$648, 0), 1)</f>
        <v>f062fcf6-e79d-430f-9657-b46b59bd2d81</v>
      </c>
      <c r="C739" s="25" t="s">
        <v>889</v>
      </c>
      <c r="D739" s="25" t="s">
        <v>354</v>
      </c>
      <c r="E739" s="29" t="s">
        <v>7134</v>
      </c>
      <c r="F739" s="29" t="s">
        <v>7135</v>
      </c>
      <c r="G739" s="29" t="s">
        <v>7591</v>
      </c>
      <c r="H739" s="38"/>
      <c r="I739" s="29" t="s">
        <v>8716</v>
      </c>
      <c r="J739" s="29" t="s">
        <v>8717</v>
      </c>
      <c r="K739" s="29" t="s">
        <v>7120</v>
      </c>
      <c r="L739" s="29" t="s">
        <v>2213</v>
      </c>
      <c r="M739" s="29" t="s">
        <v>7110</v>
      </c>
      <c r="N739" s="29" t="s">
        <v>8718</v>
      </c>
      <c r="O739" s="233" t="s">
        <v>8932</v>
      </c>
      <c r="P739" s="228" t="n">
        <v>41667</v>
      </c>
      <c r="Q739" s="228" t="n">
        <v>41667</v>
      </c>
      <c r="R739" s="29" t="n">
        <v>1</v>
      </c>
      <c r="S739" s="29" t="s">
        <v>7112</v>
      </c>
      <c r="T739" s="29" t="n">
        <v>28.3</v>
      </c>
      <c r="U739" s="29"/>
      <c r="V739" s="29"/>
      <c r="W739" s="29" t="s">
        <v>8720</v>
      </c>
      <c r="X739" s="38"/>
      <c r="Y739" s="38"/>
      <c r="Z739" s="38" t="n">
        <v>0</v>
      </c>
      <c r="AE739" s="94" t="e">
        <f aca="false" t="array" ref="AE739:AK739">_xlfn.torow(_xlfn.unique(_xlfn._xlws.filter(cat_table[Subsector],$E739=cat_table[Sector],"")))</f>
        <v>#NAME?</v>
      </c>
      <c r="AF739" s="94" t="e">
        <v>#NAME?</v>
      </c>
      <c r="AG739" s="94" t="e">
        <v>#NAME?</v>
      </c>
      <c r="AH739" s="94" t="e">
        <v>#NAME?</v>
      </c>
      <c r="AI739" s="94" t="e">
        <v>#NAME?</v>
      </c>
      <c r="AJ739" s="94" t="e">
        <v>#NAME?</v>
      </c>
      <c r="AK739" s="94" t="e">
        <v>#NAME?</v>
      </c>
      <c r="AO739" s="94" t="e">
        <f aca="false" t="array" ref="AO739:AT739">_xlfn.torow(_xlfn.unique(_xlfn._xlws.filter(cat_table[Sub-subsector],($E739=cat_table[Sector])*($F739=cat_table[Subsector]),"")))</f>
        <v>#NAME?</v>
      </c>
      <c r="AP739" s="94" t="e">
        <v>#NAME?</v>
      </c>
      <c r="AQ739" s="94" t="e">
        <v>#NAME?</v>
      </c>
      <c r="AR739" s="94" t="e">
        <v>#NAME?</v>
      </c>
      <c r="AS739" s="94" t="e">
        <v>#NAME?</v>
      </c>
      <c r="AT739" s="94" t="e">
        <v>#NAME?</v>
      </c>
    </row>
    <row r="740" customFormat="false" ht="15" hidden="false" customHeight="true" outlineLevel="0" collapsed="false">
      <c r="A740" s="29" t="s">
        <v>8933</v>
      </c>
      <c r="B740" s="20" t="str">
        <f aca="false">INDEX(Table2[], MATCH(L740, Location_ID!$D$2:$D$648, 0), 1)</f>
        <v>f062fcf6-e79d-430f-9657-b46b59bd2d81</v>
      </c>
      <c r="C740" s="25" t="s">
        <v>889</v>
      </c>
      <c r="D740" s="25" t="s">
        <v>354</v>
      </c>
      <c r="E740" s="29" t="s">
        <v>7134</v>
      </c>
      <c r="F740" s="29" t="s">
        <v>7135</v>
      </c>
      <c r="G740" s="29" t="s">
        <v>7591</v>
      </c>
      <c r="H740" s="38"/>
      <c r="I740" s="29" t="s">
        <v>8716</v>
      </c>
      <c r="J740" s="29" t="s">
        <v>8717</v>
      </c>
      <c r="K740" s="29" t="s">
        <v>7120</v>
      </c>
      <c r="L740" s="29" t="s">
        <v>2213</v>
      </c>
      <c r="M740" s="29" t="s">
        <v>7110</v>
      </c>
      <c r="N740" s="29" t="s">
        <v>8718</v>
      </c>
      <c r="O740" s="233" t="s">
        <v>8934</v>
      </c>
      <c r="P740" s="228" t="n">
        <v>41667</v>
      </c>
      <c r="Q740" s="228" t="n">
        <v>41667</v>
      </c>
      <c r="R740" s="29" t="n">
        <v>1</v>
      </c>
      <c r="S740" s="29" t="s">
        <v>7112</v>
      </c>
      <c r="T740" s="29" t="n">
        <v>20.1</v>
      </c>
      <c r="U740" s="29"/>
      <c r="V740" s="29"/>
      <c r="W740" s="29" t="s">
        <v>8720</v>
      </c>
      <c r="X740" s="38"/>
      <c r="Y740" s="38"/>
      <c r="Z740" s="38" t="n">
        <v>0</v>
      </c>
      <c r="AE740" s="94" t="e">
        <f aca="false" t="array" ref="AE740:AK740">_xlfn.torow(_xlfn.unique(_xlfn._xlws.filter(cat_table[Subsector],$E740=cat_table[Sector],"")))</f>
        <v>#NAME?</v>
      </c>
      <c r="AF740" s="94" t="e">
        <v>#NAME?</v>
      </c>
      <c r="AG740" s="94" t="e">
        <v>#NAME?</v>
      </c>
      <c r="AH740" s="94" t="e">
        <v>#NAME?</v>
      </c>
      <c r="AI740" s="94" t="e">
        <v>#NAME?</v>
      </c>
      <c r="AJ740" s="94" t="e">
        <v>#NAME?</v>
      </c>
      <c r="AK740" s="94" t="e">
        <v>#NAME?</v>
      </c>
      <c r="AO740" s="94" t="e">
        <f aca="false" t="array" ref="AO740:AT740">_xlfn.torow(_xlfn.unique(_xlfn._xlws.filter(cat_table[Sub-subsector],($E740=cat_table[Sector])*($F740=cat_table[Subsector]),"")))</f>
        <v>#NAME?</v>
      </c>
      <c r="AP740" s="94" t="e">
        <v>#NAME?</v>
      </c>
      <c r="AQ740" s="94" t="e">
        <v>#NAME?</v>
      </c>
      <c r="AR740" s="94" t="e">
        <v>#NAME?</v>
      </c>
      <c r="AS740" s="94" t="e">
        <v>#NAME?</v>
      </c>
      <c r="AT740" s="94" t="e">
        <v>#NAME?</v>
      </c>
    </row>
    <row r="741" customFormat="false" ht="15" hidden="false" customHeight="true" outlineLevel="0" collapsed="false">
      <c r="A741" s="29" t="s">
        <v>8935</v>
      </c>
      <c r="B741" s="20" t="str">
        <f aca="false">INDEX(Table2[], MATCH(L741, Location_ID!$D$2:$D$648, 0), 1)</f>
        <v>f062fcf6-e79d-430f-9657-b46b59bd2d81</v>
      </c>
      <c r="C741" s="25" t="s">
        <v>889</v>
      </c>
      <c r="D741" s="25" t="s">
        <v>354</v>
      </c>
      <c r="E741" s="29" t="s">
        <v>7134</v>
      </c>
      <c r="F741" s="29" t="s">
        <v>7135</v>
      </c>
      <c r="G741" s="29" t="s">
        <v>7591</v>
      </c>
      <c r="H741" s="38"/>
      <c r="I741" s="29" t="s">
        <v>8716</v>
      </c>
      <c r="J741" s="29" t="s">
        <v>8717</v>
      </c>
      <c r="K741" s="29" t="s">
        <v>7120</v>
      </c>
      <c r="L741" s="29" t="s">
        <v>2213</v>
      </c>
      <c r="M741" s="29" t="s">
        <v>7110</v>
      </c>
      <c r="N741" s="29" t="s">
        <v>8718</v>
      </c>
      <c r="O741" s="233" t="s">
        <v>8936</v>
      </c>
      <c r="P741" s="228" t="n">
        <v>41670</v>
      </c>
      <c r="Q741" s="228" t="n">
        <v>41670</v>
      </c>
      <c r="R741" s="29" t="n">
        <v>1</v>
      </c>
      <c r="S741" s="29" t="s">
        <v>7112</v>
      </c>
      <c r="T741" s="29" t="n">
        <v>6.5</v>
      </c>
      <c r="U741" s="29"/>
      <c r="V741" s="29"/>
      <c r="W741" s="29" t="s">
        <v>8720</v>
      </c>
      <c r="X741" s="38"/>
      <c r="Y741" s="38"/>
      <c r="Z741" s="38" t="n">
        <v>0</v>
      </c>
      <c r="AE741" s="94" t="e">
        <f aca="false" t="array" ref="AE741:AK741">_xlfn.torow(_xlfn.unique(_xlfn._xlws.filter(cat_table[Subsector],$E741=cat_table[Sector],"")))</f>
        <v>#NAME?</v>
      </c>
      <c r="AF741" s="94" t="e">
        <v>#NAME?</v>
      </c>
      <c r="AG741" s="94" t="e">
        <v>#NAME?</v>
      </c>
      <c r="AH741" s="94" t="e">
        <v>#NAME?</v>
      </c>
      <c r="AI741" s="94" t="e">
        <v>#NAME?</v>
      </c>
      <c r="AJ741" s="94" t="e">
        <v>#NAME?</v>
      </c>
      <c r="AK741" s="94" t="e">
        <v>#NAME?</v>
      </c>
      <c r="AO741" s="94" t="e">
        <f aca="false" t="array" ref="AO741:AT741">_xlfn.torow(_xlfn.unique(_xlfn._xlws.filter(cat_table[Sub-subsector],($E741=cat_table[Sector])*($F741=cat_table[Subsector]),"")))</f>
        <v>#NAME?</v>
      </c>
      <c r="AP741" s="94" t="e">
        <v>#NAME?</v>
      </c>
      <c r="AQ741" s="94" t="e">
        <v>#NAME?</v>
      </c>
      <c r="AR741" s="94" t="e">
        <v>#NAME?</v>
      </c>
      <c r="AS741" s="94" t="e">
        <v>#NAME?</v>
      </c>
      <c r="AT741" s="94" t="e">
        <v>#NAME?</v>
      </c>
    </row>
    <row r="742" customFormat="false" ht="15" hidden="false" customHeight="true" outlineLevel="0" collapsed="false">
      <c r="A742" s="29" t="s">
        <v>8937</v>
      </c>
      <c r="B742" s="20" t="str">
        <f aca="false">INDEX(Table2[], MATCH(L742, Location_ID!$D$2:$D$648, 0), 1)</f>
        <v>1614e516-3327-405c-8e6c-1e7528186673</v>
      </c>
      <c r="C742" s="25" t="s">
        <v>889</v>
      </c>
      <c r="D742" s="25" t="s">
        <v>354</v>
      </c>
      <c r="E742" s="29" t="s">
        <v>7134</v>
      </c>
      <c r="F742" s="29" t="s">
        <v>7135</v>
      </c>
      <c r="G742" s="29" t="s">
        <v>7591</v>
      </c>
      <c r="H742" s="38"/>
      <c r="I742" s="29" t="s">
        <v>8716</v>
      </c>
      <c r="J742" s="29" t="s">
        <v>8717</v>
      </c>
      <c r="K742" s="29" t="s">
        <v>7120</v>
      </c>
      <c r="L742" s="29" t="s">
        <v>2217</v>
      </c>
      <c r="M742" s="29" t="s">
        <v>7110</v>
      </c>
      <c r="N742" s="29" t="s">
        <v>8718</v>
      </c>
      <c r="O742" s="233" t="s">
        <v>8938</v>
      </c>
      <c r="P742" s="228" t="n">
        <v>41583</v>
      </c>
      <c r="Q742" s="228" t="n">
        <v>41583</v>
      </c>
      <c r="R742" s="29" t="n">
        <v>1</v>
      </c>
      <c r="S742" s="29" t="s">
        <v>7112</v>
      </c>
      <c r="T742" s="29" t="n">
        <v>38</v>
      </c>
      <c r="U742" s="29"/>
      <c r="V742" s="29"/>
      <c r="W742" s="29" t="s">
        <v>8720</v>
      </c>
      <c r="X742" s="38"/>
      <c r="Y742" s="38"/>
      <c r="Z742" s="38" t="n">
        <v>0</v>
      </c>
      <c r="AE742" s="94" t="e">
        <f aca="false" t="array" ref="AE742:AK742">_xlfn.torow(_xlfn.unique(_xlfn._xlws.filter(cat_table[Subsector],$E742=cat_table[Sector],"")))</f>
        <v>#NAME?</v>
      </c>
      <c r="AF742" s="94" t="e">
        <v>#NAME?</v>
      </c>
      <c r="AG742" s="94" t="e">
        <v>#NAME?</v>
      </c>
      <c r="AH742" s="94" t="e">
        <v>#NAME?</v>
      </c>
      <c r="AI742" s="94" t="e">
        <v>#NAME?</v>
      </c>
      <c r="AJ742" s="94" t="e">
        <v>#NAME?</v>
      </c>
      <c r="AK742" s="94" t="e">
        <v>#NAME?</v>
      </c>
      <c r="AO742" s="94" t="e">
        <f aca="false" t="array" ref="AO742:AT742">_xlfn.torow(_xlfn.unique(_xlfn._xlws.filter(cat_table[Sub-subsector],($E742=cat_table[Sector])*($F742=cat_table[Subsector]),"")))</f>
        <v>#NAME?</v>
      </c>
      <c r="AP742" s="94" t="e">
        <v>#NAME?</v>
      </c>
      <c r="AQ742" s="94" t="e">
        <v>#NAME?</v>
      </c>
      <c r="AR742" s="94" t="e">
        <v>#NAME?</v>
      </c>
      <c r="AS742" s="94" t="e">
        <v>#NAME?</v>
      </c>
      <c r="AT742" s="94" t="e">
        <v>#NAME?</v>
      </c>
    </row>
    <row r="743" customFormat="false" ht="15" hidden="false" customHeight="true" outlineLevel="0" collapsed="false">
      <c r="A743" s="29" t="s">
        <v>8939</v>
      </c>
      <c r="B743" s="20" t="str">
        <f aca="false">INDEX(Table2[], MATCH(L743, Location_ID!$D$2:$D$648, 0), 1)</f>
        <v>cce3c04e-85b3-496d-9404-332b30ef7136</v>
      </c>
      <c r="C743" s="25" t="s">
        <v>889</v>
      </c>
      <c r="D743" s="25" t="s">
        <v>354</v>
      </c>
      <c r="E743" s="29" t="s">
        <v>7134</v>
      </c>
      <c r="F743" s="29" t="s">
        <v>7135</v>
      </c>
      <c r="G743" s="29" t="s">
        <v>7591</v>
      </c>
      <c r="H743" s="38"/>
      <c r="I743" s="29" t="s">
        <v>8716</v>
      </c>
      <c r="J743" s="29" t="s">
        <v>8717</v>
      </c>
      <c r="K743" s="29" t="s">
        <v>7120</v>
      </c>
      <c r="L743" s="29" t="s">
        <v>2219</v>
      </c>
      <c r="M743" s="29" t="s">
        <v>7110</v>
      </c>
      <c r="N743" s="29" t="s">
        <v>8718</v>
      </c>
      <c r="O743" s="233" t="s">
        <v>8940</v>
      </c>
      <c r="P743" s="228" t="n">
        <v>41614</v>
      </c>
      <c r="Q743" s="228" t="n">
        <v>41614</v>
      </c>
      <c r="R743" s="29" t="n">
        <v>1</v>
      </c>
      <c r="S743" s="29" t="s">
        <v>7112</v>
      </c>
      <c r="T743" s="29" t="n">
        <v>10.6</v>
      </c>
      <c r="U743" s="29"/>
      <c r="V743" s="29"/>
      <c r="W743" s="29" t="s">
        <v>8720</v>
      </c>
      <c r="X743" s="38"/>
      <c r="Y743" s="38"/>
      <c r="Z743" s="38" t="n">
        <v>0</v>
      </c>
      <c r="AE743" s="94" t="e">
        <f aca="false" t="array" ref="AE743:AK743">_xlfn.torow(_xlfn.unique(_xlfn._xlws.filter(cat_table[Subsector],$E743=cat_table[Sector],"")))</f>
        <v>#NAME?</v>
      </c>
      <c r="AF743" s="94" t="e">
        <v>#NAME?</v>
      </c>
      <c r="AG743" s="94" t="e">
        <v>#NAME?</v>
      </c>
      <c r="AH743" s="94" t="e">
        <v>#NAME?</v>
      </c>
      <c r="AI743" s="94" t="e">
        <v>#NAME?</v>
      </c>
      <c r="AJ743" s="94" t="e">
        <v>#NAME?</v>
      </c>
      <c r="AK743" s="94" t="e">
        <v>#NAME?</v>
      </c>
      <c r="AO743" s="94" t="e">
        <f aca="false" t="array" ref="AO743:AT743">_xlfn.torow(_xlfn.unique(_xlfn._xlws.filter(cat_table[Sub-subsector],($E743=cat_table[Sector])*($F743=cat_table[Subsector]),"")))</f>
        <v>#NAME?</v>
      </c>
      <c r="AP743" s="94" t="e">
        <v>#NAME?</v>
      </c>
      <c r="AQ743" s="94" t="e">
        <v>#NAME?</v>
      </c>
      <c r="AR743" s="94" t="e">
        <v>#NAME?</v>
      </c>
      <c r="AS743" s="94" t="e">
        <v>#NAME?</v>
      </c>
      <c r="AT743" s="94" t="e">
        <v>#NAME?</v>
      </c>
    </row>
    <row r="744" customFormat="false" ht="15" hidden="false" customHeight="true" outlineLevel="0" collapsed="false">
      <c r="A744" s="29" t="s">
        <v>8941</v>
      </c>
      <c r="B744" s="20" t="str">
        <f aca="false">INDEX(Table2[], MATCH(L744, Location_ID!$D$2:$D$648, 0), 1)</f>
        <v>444687b5-4b50-4a77-9af4-d050c64e86c9</v>
      </c>
      <c r="C744" s="25" t="s">
        <v>889</v>
      </c>
      <c r="D744" s="25" t="s">
        <v>354</v>
      </c>
      <c r="E744" s="29" t="s">
        <v>7134</v>
      </c>
      <c r="F744" s="29" t="s">
        <v>7135</v>
      </c>
      <c r="G744" s="29" t="s">
        <v>7591</v>
      </c>
      <c r="H744" s="38"/>
      <c r="I744" s="29" t="s">
        <v>8716</v>
      </c>
      <c r="J744" s="29" t="s">
        <v>8717</v>
      </c>
      <c r="K744" s="29" t="s">
        <v>7120</v>
      </c>
      <c r="L744" s="29" t="s">
        <v>2235</v>
      </c>
      <c r="M744" s="29" t="s">
        <v>7110</v>
      </c>
      <c r="N744" s="29" t="s">
        <v>8718</v>
      </c>
      <c r="O744" s="233" t="s">
        <v>8942</v>
      </c>
      <c r="P744" s="228" t="n">
        <v>41625</v>
      </c>
      <c r="Q744" s="228" t="n">
        <v>41625</v>
      </c>
      <c r="R744" s="29" t="n">
        <v>1</v>
      </c>
      <c r="S744" s="29" t="s">
        <v>7112</v>
      </c>
      <c r="T744" s="29" t="n">
        <v>7.8</v>
      </c>
      <c r="U744" s="29"/>
      <c r="V744" s="29"/>
      <c r="W744" s="29" t="s">
        <v>8720</v>
      </c>
      <c r="X744" s="38"/>
      <c r="Y744" s="38"/>
      <c r="Z744" s="38" t="n">
        <v>0</v>
      </c>
      <c r="AE744" s="94" t="e">
        <f aca="false" t="array" ref="AE744:AK744">_xlfn.torow(_xlfn.unique(_xlfn._xlws.filter(cat_table[Subsector],$E744=cat_table[Sector],"")))</f>
        <v>#NAME?</v>
      </c>
      <c r="AF744" s="94" t="e">
        <v>#NAME?</v>
      </c>
      <c r="AG744" s="94" t="e">
        <v>#NAME?</v>
      </c>
      <c r="AH744" s="94" t="e">
        <v>#NAME?</v>
      </c>
      <c r="AI744" s="94" t="e">
        <v>#NAME?</v>
      </c>
      <c r="AJ744" s="94" t="e">
        <v>#NAME?</v>
      </c>
      <c r="AK744" s="94" t="e">
        <v>#NAME?</v>
      </c>
      <c r="AO744" s="94" t="e">
        <f aca="false" t="array" ref="AO744:AT744">_xlfn.torow(_xlfn.unique(_xlfn._xlws.filter(cat_table[Sub-subsector],($E744=cat_table[Sector])*($F744=cat_table[Subsector]),"")))</f>
        <v>#NAME?</v>
      </c>
      <c r="AP744" s="94" t="e">
        <v>#NAME?</v>
      </c>
      <c r="AQ744" s="94" t="e">
        <v>#NAME?</v>
      </c>
      <c r="AR744" s="94" t="e">
        <v>#NAME?</v>
      </c>
      <c r="AS744" s="94" t="e">
        <v>#NAME?</v>
      </c>
      <c r="AT744" s="94" t="e">
        <v>#NAME?</v>
      </c>
    </row>
    <row r="745" customFormat="false" ht="15" hidden="false" customHeight="true" outlineLevel="0" collapsed="false">
      <c r="A745" s="29" t="s">
        <v>8943</v>
      </c>
      <c r="B745" s="20" t="str">
        <f aca="false">INDEX(Table2[], MATCH(L745, Location_ID!$D$2:$D$648, 0), 1)</f>
        <v>cce3c04e-85b3-496d-9404-332b30ef7136</v>
      </c>
      <c r="C745" s="25" t="s">
        <v>889</v>
      </c>
      <c r="D745" s="25" t="s">
        <v>354</v>
      </c>
      <c r="E745" s="29" t="s">
        <v>7134</v>
      </c>
      <c r="F745" s="29" t="s">
        <v>7135</v>
      </c>
      <c r="G745" s="29" t="s">
        <v>7591</v>
      </c>
      <c r="H745" s="38"/>
      <c r="I745" s="29" t="s">
        <v>8716</v>
      </c>
      <c r="J745" s="29" t="s">
        <v>8717</v>
      </c>
      <c r="K745" s="29" t="s">
        <v>7120</v>
      </c>
      <c r="L745" s="29" t="s">
        <v>2219</v>
      </c>
      <c r="M745" s="29" t="s">
        <v>7110</v>
      </c>
      <c r="N745" s="29" t="s">
        <v>8718</v>
      </c>
      <c r="O745" s="233" t="s">
        <v>8944</v>
      </c>
      <c r="P745" s="228" t="n">
        <v>41618</v>
      </c>
      <c r="Q745" s="228" t="n">
        <v>41618</v>
      </c>
      <c r="R745" s="29" t="n">
        <v>1</v>
      </c>
      <c r="S745" s="29" t="s">
        <v>7112</v>
      </c>
      <c r="T745" s="29" t="n">
        <v>3.5</v>
      </c>
      <c r="U745" s="29"/>
      <c r="V745" s="29"/>
      <c r="W745" s="29" t="s">
        <v>8720</v>
      </c>
      <c r="X745" s="38"/>
      <c r="Y745" s="38"/>
      <c r="Z745" s="38" t="n">
        <v>0</v>
      </c>
      <c r="AE745" s="94" t="e">
        <f aca="false" t="array" ref="AE745:AK745">_xlfn.torow(_xlfn.unique(_xlfn._xlws.filter(cat_table[Subsector],$E745=cat_table[Sector],"")))</f>
        <v>#NAME?</v>
      </c>
      <c r="AF745" s="94" t="e">
        <v>#NAME?</v>
      </c>
      <c r="AG745" s="94" t="e">
        <v>#NAME?</v>
      </c>
      <c r="AH745" s="94" t="e">
        <v>#NAME?</v>
      </c>
      <c r="AI745" s="94" t="e">
        <v>#NAME?</v>
      </c>
      <c r="AJ745" s="94" t="e">
        <v>#NAME?</v>
      </c>
      <c r="AK745" s="94" t="e">
        <v>#NAME?</v>
      </c>
      <c r="AO745" s="94" t="e">
        <f aca="false" t="array" ref="AO745:AT745">_xlfn.torow(_xlfn.unique(_xlfn._xlws.filter(cat_table[Sub-subsector],($E745=cat_table[Sector])*($F745=cat_table[Subsector]),"")))</f>
        <v>#NAME?</v>
      </c>
      <c r="AP745" s="94" t="e">
        <v>#NAME?</v>
      </c>
      <c r="AQ745" s="94" t="e">
        <v>#NAME?</v>
      </c>
      <c r="AR745" s="94" t="e">
        <v>#NAME?</v>
      </c>
      <c r="AS745" s="94" t="e">
        <v>#NAME?</v>
      </c>
      <c r="AT745" s="94" t="e">
        <v>#NAME?</v>
      </c>
    </row>
    <row r="746" customFormat="false" ht="15" hidden="false" customHeight="true" outlineLevel="0" collapsed="false">
      <c r="A746" s="29" t="s">
        <v>8945</v>
      </c>
      <c r="B746" s="20" t="str">
        <f aca="false">INDEX(Table2[], MATCH(L746, Location_ID!$D$2:$D$648, 0), 1)</f>
        <v>cce3c04e-85b3-496d-9404-332b30ef7136</v>
      </c>
      <c r="C746" s="25" t="s">
        <v>889</v>
      </c>
      <c r="D746" s="25" t="s">
        <v>354</v>
      </c>
      <c r="E746" s="29" t="s">
        <v>7134</v>
      </c>
      <c r="F746" s="29" t="s">
        <v>7135</v>
      </c>
      <c r="G746" s="29" t="s">
        <v>7591</v>
      </c>
      <c r="H746" s="38"/>
      <c r="I746" s="29" t="s">
        <v>8716</v>
      </c>
      <c r="J746" s="29" t="s">
        <v>8717</v>
      </c>
      <c r="K746" s="29" t="s">
        <v>7120</v>
      </c>
      <c r="L746" s="29" t="s">
        <v>2219</v>
      </c>
      <c r="M746" s="29" t="s">
        <v>7110</v>
      </c>
      <c r="N746" s="29" t="s">
        <v>8718</v>
      </c>
      <c r="O746" s="233" t="s">
        <v>8946</v>
      </c>
      <c r="P746" s="228" t="n">
        <v>41612</v>
      </c>
      <c r="Q746" s="228" t="n">
        <v>41612</v>
      </c>
      <c r="R746" s="29" t="n">
        <v>1</v>
      </c>
      <c r="S746" s="29" t="s">
        <v>7112</v>
      </c>
      <c r="T746" s="29" t="n">
        <v>1.9</v>
      </c>
      <c r="U746" s="29"/>
      <c r="V746" s="29"/>
      <c r="W746" s="29" t="s">
        <v>8720</v>
      </c>
      <c r="X746" s="38"/>
      <c r="Y746" s="38"/>
      <c r="Z746" s="38" t="n">
        <v>0</v>
      </c>
      <c r="AE746" s="94" t="e">
        <f aca="false" t="array" ref="AE746:AK746">_xlfn.torow(_xlfn.unique(_xlfn._xlws.filter(cat_table[Subsector],$E746=cat_table[Sector],"")))</f>
        <v>#NAME?</v>
      </c>
      <c r="AF746" s="94" t="e">
        <v>#NAME?</v>
      </c>
      <c r="AG746" s="94" t="e">
        <v>#NAME?</v>
      </c>
      <c r="AH746" s="94" t="e">
        <v>#NAME?</v>
      </c>
      <c r="AI746" s="94" t="e">
        <v>#NAME?</v>
      </c>
      <c r="AJ746" s="94" t="e">
        <v>#NAME?</v>
      </c>
      <c r="AK746" s="94" t="e">
        <v>#NAME?</v>
      </c>
      <c r="AO746" s="94" t="e">
        <f aca="false" t="array" ref="AO746:AT746">_xlfn.torow(_xlfn.unique(_xlfn._xlws.filter(cat_table[Sub-subsector],($E746=cat_table[Sector])*($F746=cat_table[Subsector]),"")))</f>
        <v>#NAME?</v>
      </c>
      <c r="AP746" s="94" t="e">
        <v>#NAME?</v>
      </c>
      <c r="AQ746" s="94" t="e">
        <v>#NAME?</v>
      </c>
      <c r="AR746" s="94" t="e">
        <v>#NAME?</v>
      </c>
      <c r="AS746" s="94" t="e">
        <v>#NAME?</v>
      </c>
      <c r="AT746" s="94" t="e">
        <v>#NAME?</v>
      </c>
    </row>
    <row r="747" customFormat="false" ht="15" hidden="false" customHeight="true" outlineLevel="0" collapsed="false">
      <c r="A747" s="29" t="s">
        <v>8947</v>
      </c>
      <c r="B747" s="20" t="str">
        <f aca="false">INDEX(Table2[], MATCH(L747, Location_ID!$D$2:$D$648, 0), 1)</f>
        <v>db51c99f-ed80-4a0c-a1ec-e62bd1a435ea</v>
      </c>
      <c r="C747" s="25" t="s">
        <v>889</v>
      </c>
      <c r="D747" s="25" t="s">
        <v>354</v>
      </c>
      <c r="E747" s="29" t="s">
        <v>7134</v>
      </c>
      <c r="F747" s="29" t="s">
        <v>7135</v>
      </c>
      <c r="G747" s="29" t="s">
        <v>7591</v>
      </c>
      <c r="H747" s="38"/>
      <c r="I747" s="29" t="s">
        <v>8716</v>
      </c>
      <c r="J747" s="29" t="s">
        <v>8717</v>
      </c>
      <c r="K747" s="29" t="s">
        <v>7120</v>
      </c>
      <c r="L747" s="29" t="s">
        <v>2221</v>
      </c>
      <c r="M747" s="29" t="s">
        <v>7110</v>
      </c>
      <c r="N747" s="29" t="s">
        <v>8718</v>
      </c>
      <c r="O747" s="233" t="s">
        <v>8948</v>
      </c>
      <c r="P747" s="228" t="n">
        <v>41724</v>
      </c>
      <c r="Q747" s="228" t="n">
        <v>41724</v>
      </c>
      <c r="R747" s="29" t="n">
        <v>1</v>
      </c>
      <c r="S747" s="29" t="s">
        <v>7112</v>
      </c>
      <c r="T747" s="29" t="n">
        <v>142.4</v>
      </c>
      <c r="U747" s="29"/>
      <c r="V747" s="29"/>
      <c r="W747" s="29" t="s">
        <v>8720</v>
      </c>
      <c r="X747" s="38"/>
      <c r="Y747" s="38"/>
      <c r="Z747" s="38" t="n">
        <v>0</v>
      </c>
      <c r="AE747" s="94" t="e">
        <f aca="false" t="array" ref="AE747:AK747">_xlfn.torow(_xlfn.unique(_xlfn._xlws.filter(cat_table[Subsector],$E747=cat_table[Sector],"")))</f>
        <v>#NAME?</v>
      </c>
      <c r="AF747" s="94" t="e">
        <v>#NAME?</v>
      </c>
      <c r="AG747" s="94" t="e">
        <v>#NAME?</v>
      </c>
      <c r="AH747" s="94" t="e">
        <v>#NAME?</v>
      </c>
      <c r="AI747" s="94" t="e">
        <v>#NAME?</v>
      </c>
      <c r="AJ747" s="94" t="e">
        <v>#NAME?</v>
      </c>
      <c r="AK747" s="94" t="e">
        <v>#NAME?</v>
      </c>
      <c r="AO747" s="94" t="e">
        <f aca="false" t="array" ref="AO747:AT747">_xlfn.torow(_xlfn.unique(_xlfn._xlws.filter(cat_table[Sub-subsector],($E747=cat_table[Sector])*($F747=cat_table[Subsector]),"")))</f>
        <v>#NAME?</v>
      </c>
      <c r="AP747" s="94" t="e">
        <v>#NAME?</v>
      </c>
      <c r="AQ747" s="94" t="e">
        <v>#NAME?</v>
      </c>
      <c r="AR747" s="94" t="e">
        <v>#NAME?</v>
      </c>
      <c r="AS747" s="94" t="e">
        <v>#NAME?</v>
      </c>
      <c r="AT747" s="94" t="e">
        <v>#NAME?</v>
      </c>
    </row>
    <row r="748" customFormat="false" ht="15" hidden="false" customHeight="true" outlineLevel="0" collapsed="false">
      <c r="A748" s="29" t="s">
        <v>8949</v>
      </c>
      <c r="B748" s="20" t="str">
        <f aca="false">INDEX(Table2[], MATCH(L748, Location_ID!$D$2:$D$648, 0), 1)</f>
        <v>ca24cf21-095b-49d9-9edf-c55cae553206</v>
      </c>
      <c r="C748" s="25" t="s">
        <v>889</v>
      </c>
      <c r="D748" s="25" t="s">
        <v>354</v>
      </c>
      <c r="E748" s="29" t="s">
        <v>7134</v>
      </c>
      <c r="F748" s="29" t="s">
        <v>7135</v>
      </c>
      <c r="G748" s="29" t="s">
        <v>7591</v>
      </c>
      <c r="H748" s="38"/>
      <c r="I748" s="29" t="s">
        <v>8716</v>
      </c>
      <c r="J748" s="29" t="s">
        <v>8717</v>
      </c>
      <c r="K748" s="29" t="s">
        <v>7120</v>
      </c>
      <c r="L748" s="29" t="s">
        <v>2223</v>
      </c>
      <c r="M748" s="29" t="s">
        <v>7110</v>
      </c>
      <c r="N748" s="29" t="s">
        <v>8718</v>
      </c>
      <c r="O748" s="233" t="s">
        <v>8950</v>
      </c>
      <c r="P748" s="228" t="n">
        <v>41740</v>
      </c>
      <c r="Q748" s="228" t="n">
        <v>41740</v>
      </c>
      <c r="R748" s="29" t="n">
        <v>1</v>
      </c>
      <c r="S748" s="29" t="s">
        <v>7112</v>
      </c>
      <c r="T748" s="29" t="n">
        <v>606</v>
      </c>
      <c r="U748" s="29"/>
      <c r="V748" s="29"/>
      <c r="W748" s="29" t="s">
        <v>8720</v>
      </c>
      <c r="X748" s="38"/>
      <c r="Y748" s="38"/>
      <c r="Z748" s="38" t="n">
        <v>0</v>
      </c>
      <c r="AE748" s="94" t="e">
        <f aca="false" t="array" ref="AE748:AK748">_xlfn.torow(_xlfn.unique(_xlfn._xlws.filter(cat_table[Subsector],$E748=cat_table[Sector],"")))</f>
        <v>#NAME?</v>
      </c>
      <c r="AF748" s="94" t="e">
        <v>#NAME?</v>
      </c>
      <c r="AG748" s="94" t="e">
        <v>#NAME?</v>
      </c>
      <c r="AH748" s="94" t="e">
        <v>#NAME?</v>
      </c>
      <c r="AI748" s="94" t="e">
        <v>#NAME?</v>
      </c>
      <c r="AJ748" s="94" t="e">
        <v>#NAME?</v>
      </c>
      <c r="AK748" s="94" t="e">
        <v>#NAME?</v>
      </c>
      <c r="AO748" s="94" t="e">
        <f aca="false" t="array" ref="AO748:AT748">_xlfn.torow(_xlfn.unique(_xlfn._xlws.filter(cat_table[Sub-subsector],($E748=cat_table[Sector])*($F748=cat_table[Subsector]),"")))</f>
        <v>#NAME?</v>
      </c>
      <c r="AP748" s="94" t="e">
        <v>#NAME?</v>
      </c>
      <c r="AQ748" s="94" t="e">
        <v>#NAME?</v>
      </c>
      <c r="AR748" s="94" t="e">
        <v>#NAME?</v>
      </c>
      <c r="AS748" s="94" t="e">
        <v>#NAME?</v>
      </c>
      <c r="AT748" s="94" t="e">
        <v>#NAME?</v>
      </c>
    </row>
    <row r="749" customFormat="false" ht="15" hidden="false" customHeight="true" outlineLevel="0" collapsed="false">
      <c r="A749" s="29" t="s">
        <v>8951</v>
      </c>
      <c r="B749" s="20" t="str">
        <f aca="false">INDEX(Table2[], MATCH(L749, Location_ID!$D$2:$D$648, 0), 1)</f>
        <v>d001430b-ea3b-4492-b0d0-6a9d93be5707</v>
      </c>
      <c r="C749" s="25" t="s">
        <v>889</v>
      </c>
      <c r="D749" s="25" t="s">
        <v>354</v>
      </c>
      <c r="E749" s="29" t="s">
        <v>7134</v>
      </c>
      <c r="F749" s="29" t="s">
        <v>7135</v>
      </c>
      <c r="G749" s="29" t="s">
        <v>7591</v>
      </c>
      <c r="H749" s="38"/>
      <c r="I749" s="29" t="s">
        <v>8716</v>
      </c>
      <c r="J749" s="29" t="s">
        <v>8717</v>
      </c>
      <c r="K749" s="29" t="s">
        <v>7120</v>
      </c>
      <c r="L749" s="29" t="s">
        <v>2237</v>
      </c>
      <c r="M749" s="29" t="s">
        <v>7110</v>
      </c>
      <c r="N749" s="29" t="s">
        <v>8718</v>
      </c>
      <c r="O749" s="233" t="s">
        <v>8952</v>
      </c>
      <c r="P749" s="228" t="n">
        <v>41690</v>
      </c>
      <c r="Q749" s="228" t="n">
        <v>41690</v>
      </c>
      <c r="R749" s="29" t="n">
        <v>1</v>
      </c>
      <c r="S749" s="29" t="s">
        <v>7112</v>
      </c>
      <c r="T749" s="29" t="n">
        <v>451.1</v>
      </c>
      <c r="U749" s="29"/>
      <c r="V749" s="29"/>
      <c r="W749" s="29" t="s">
        <v>8720</v>
      </c>
      <c r="X749" s="38"/>
      <c r="Y749" s="38"/>
      <c r="Z749" s="38" t="n">
        <v>0</v>
      </c>
      <c r="AE749" s="94" t="e">
        <f aca="false" t="array" ref="AE749:AK749">_xlfn.torow(_xlfn.unique(_xlfn._xlws.filter(cat_table[Subsector],$E749=cat_table[Sector],"")))</f>
        <v>#NAME?</v>
      </c>
      <c r="AF749" s="94" t="e">
        <v>#NAME?</v>
      </c>
      <c r="AG749" s="94" t="e">
        <v>#NAME?</v>
      </c>
      <c r="AH749" s="94" t="e">
        <v>#NAME?</v>
      </c>
      <c r="AI749" s="94" t="e">
        <v>#NAME?</v>
      </c>
      <c r="AJ749" s="94" t="e">
        <v>#NAME?</v>
      </c>
      <c r="AK749" s="94" t="e">
        <v>#NAME?</v>
      </c>
      <c r="AO749" s="94" t="e">
        <f aca="false" t="array" ref="AO749:AT749">_xlfn.torow(_xlfn.unique(_xlfn._xlws.filter(cat_table[Sub-subsector],($E749=cat_table[Sector])*($F749=cat_table[Subsector]),"")))</f>
        <v>#NAME?</v>
      </c>
      <c r="AP749" s="94" t="e">
        <v>#NAME?</v>
      </c>
      <c r="AQ749" s="94" t="e">
        <v>#NAME?</v>
      </c>
      <c r="AR749" s="94" t="e">
        <v>#NAME?</v>
      </c>
      <c r="AS749" s="94" t="e">
        <v>#NAME?</v>
      </c>
      <c r="AT749" s="94" t="e">
        <v>#NAME?</v>
      </c>
    </row>
    <row r="750" customFormat="false" ht="15" hidden="false" customHeight="true" outlineLevel="0" collapsed="false">
      <c r="A750" s="29" t="s">
        <v>8953</v>
      </c>
      <c r="B750" s="20" t="str">
        <f aca="false">INDEX(Table2[], MATCH(L750, Location_ID!$D$2:$D$648, 0), 1)</f>
        <v>1614e516-3327-405c-8e6c-1e7528186673</v>
      </c>
      <c r="C750" s="25" t="s">
        <v>889</v>
      </c>
      <c r="D750" s="25" t="s">
        <v>354</v>
      </c>
      <c r="E750" s="29" t="s">
        <v>7134</v>
      </c>
      <c r="F750" s="29" t="s">
        <v>7135</v>
      </c>
      <c r="G750" s="29" t="s">
        <v>7591</v>
      </c>
      <c r="H750" s="38"/>
      <c r="I750" s="29" t="s">
        <v>8716</v>
      </c>
      <c r="J750" s="29" t="s">
        <v>8717</v>
      </c>
      <c r="K750" s="29" t="s">
        <v>7120</v>
      </c>
      <c r="L750" s="29" t="s">
        <v>2217</v>
      </c>
      <c r="M750" s="29" t="s">
        <v>7110</v>
      </c>
      <c r="N750" s="29" t="s">
        <v>8718</v>
      </c>
      <c r="O750" s="233" t="s">
        <v>8954</v>
      </c>
      <c r="P750" s="228" t="n">
        <v>41586</v>
      </c>
      <c r="Q750" s="228" t="n">
        <v>41586</v>
      </c>
      <c r="R750" s="29" t="n">
        <v>1</v>
      </c>
      <c r="S750" s="29" t="s">
        <v>7112</v>
      </c>
      <c r="T750" s="29" t="n">
        <v>279.4</v>
      </c>
      <c r="U750" s="29"/>
      <c r="V750" s="29"/>
      <c r="W750" s="29" t="s">
        <v>8720</v>
      </c>
      <c r="X750" s="38"/>
      <c r="Y750" s="38"/>
      <c r="Z750" s="38" t="n">
        <v>0</v>
      </c>
      <c r="AE750" s="94" t="e">
        <f aca="false" t="array" ref="AE750:AK750">_xlfn.torow(_xlfn.unique(_xlfn._xlws.filter(cat_table[Subsector],$E750=cat_table[Sector],"")))</f>
        <v>#NAME?</v>
      </c>
      <c r="AF750" s="94" t="e">
        <v>#NAME?</v>
      </c>
      <c r="AG750" s="94" t="e">
        <v>#NAME?</v>
      </c>
      <c r="AH750" s="94" t="e">
        <v>#NAME?</v>
      </c>
      <c r="AI750" s="94" t="e">
        <v>#NAME?</v>
      </c>
      <c r="AJ750" s="94" t="e">
        <v>#NAME?</v>
      </c>
      <c r="AK750" s="94" t="e">
        <v>#NAME?</v>
      </c>
      <c r="AO750" s="94" t="e">
        <f aca="false" t="array" ref="AO750:AT750">_xlfn.torow(_xlfn.unique(_xlfn._xlws.filter(cat_table[Sub-subsector],($E750=cat_table[Sector])*($F750=cat_table[Subsector]),"")))</f>
        <v>#NAME?</v>
      </c>
      <c r="AP750" s="94" t="e">
        <v>#NAME?</v>
      </c>
      <c r="AQ750" s="94" t="e">
        <v>#NAME?</v>
      </c>
      <c r="AR750" s="94" t="e">
        <v>#NAME?</v>
      </c>
      <c r="AS750" s="94" t="e">
        <v>#NAME?</v>
      </c>
      <c r="AT750" s="94" t="e">
        <v>#NAME?</v>
      </c>
    </row>
    <row r="751" customFormat="false" ht="15" hidden="false" customHeight="true" outlineLevel="0" collapsed="false">
      <c r="A751" s="29" t="s">
        <v>8955</v>
      </c>
      <c r="B751" s="20" t="str">
        <f aca="false">INDEX(Table2[], MATCH(L751, Location_ID!$D$2:$D$648, 0), 1)</f>
        <v>ca24cf21-095b-49d9-9edf-c55cae553206</v>
      </c>
      <c r="C751" s="25" t="s">
        <v>889</v>
      </c>
      <c r="D751" s="25" t="s">
        <v>354</v>
      </c>
      <c r="E751" s="29" t="s">
        <v>7134</v>
      </c>
      <c r="F751" s="29" t="s">
        <v>7135</v>
      </c>
      <c r="G751" s="29" t="s">
        <v>7591</v>
      </c>
      <c r="H751" s="38"/>
      <c r="I751" s="29" t="s">
        <v>8716</v>
      </c>
      <c r="J751" s="29" t="s">
        <v>8717</v>
      </c>
      <c r="K751" s="29" t="s">
        <v>7120</v>
      </c>
      <c r="L751" s="29" t="s">
        <v>2223</v>
      </c>
      <c r="M751" s="29" t="s">
        <v>7110</v>
      </c>
      <c r="N751" s="29" t="s">
        <v>8718</v>
      </c>
      <c r="O751" s="233" t="s">
        <v>8956</v>
      </c>
      <c r="P751" s="228" t="n">
        <v>41730</v>
      </c>
      <c r="Q751" s="228" t="n">
        <v>41730</v>
      </c>
      <c r="R751" s="29" t="n">
        <v>1</v>
      </c>
      <c r="S751" s="29" t="s">
        <v>7112</v>
      </c>
      <c r="T751" s="29" t="n">
        <v>267.7</v>
      </c>
      <c r="U751" s="29"/>
      <c r="V751" s="29"/>
      <c r="W751" s="29" t="s">
        <v>8720</v>
      </c>
      <c r="X751" s="38"/>
      <c r="Y751" s="38"/>
      <c r="Z751" s="38" t="n">
        <v>0</v>
      </c>
      <c r="AE751" s="94" t="e">
        <f aca="false" t="array" ref="AE751:AK751">_xlfn.torow(_xlfn.unique(_xlfn._xlws.filter(cat_table[Subsector],$E751=cat_table[Sector],"")))</f>
        <v>#NAME?</v>
      </c>
      <c r="AF751" s="94" t="e">
        <v>#NAME?</v>
      </c>
      <c r="AG751" s="94" t="e">
        <v>#NAME?</v>
      </c>
      <c r="AH751" s="94" t="e">
        <v>#NAME?</v>
      </c>
      <c r="AI751" s="94" t="e">
        <v>#NAME?</v>
      </c>
      <c r="AJ751" s="94" t="e">
        <v>#NAME?</v>
      </c>
      <c r="AK751" s="94" t="e">
        <v>#NAME?</v>
      </c>
      <c r="AO751" s="94" t="e">
        <f aca="false" t="array" ref="AO751:AT751">_xlfn.torow(_xlfn.unique(_xlfn._xlws.filter(cat_table[Sub-subsector],($E751=cat_table[Sector])*($F751=cat_table[Subsector]),"")))</f>
        <v>#NAME?</v>
      </c>
      <c r="AP751" s="94" t="e">
        <v>#NAME?</v>
      </c>
      <c r="AQ751" s="94" t="e">
        <v>#NAME?</v>
      </c>
      <c r="AR751" s="94" t="e">
        <v>#NAME?</v>
      </c>
      <c r="AS751" s="94" t="e">
        <v>#NAME?</v>
      </c>
      <c r="AT751" s="94" t="e">
        <v>#NAME?</v>
      </c>
    </row>
    <row r="752" customFormat="false" ht="15" hidden="false" customHeight="true" outlineLevel="0" collapsed="false">
      <c r="A752" s="29" t="s">
        <v>8957</v>
      </c>
      <c r="B752" s="20" t="str">
        <f aca="false">INDEX(Table2[], MATCH(L752, Location_ID!$D$2:$D$648, 0), 1)</f>
        <v>db51c99f-ed80-4a0c-a1ec-e62bd1a435ea</v>
      </c>
      <c r="C752" s="25" t="s">
        <v>889</v>
      </c>
      <c r="D752" s="25" t="s">
        <v>354</v>
      </c>
      <c r="E752" s="29" t="s">
        <v>7134</v>
      </c>
      <c r="F752" s="29" t="s">
        <v>7135</v>
      </c>
      <c r="G752" s="29" t="s">
        <v>7591</v>
      </c>
      <c r="H752" s="38"/>
      <c r="I752" s="29" t="s">
        <v>8716</v>
      </c>
      <c r="J752" s="29" t="s">
        <v>8717</v>
      </c>
      <c r="K752" s="29" t="s">
        <v>7120</v>
      </c>
      <c r="L752" s="29" t="s">
        <v>2221</v>
      </c>
      <c r="M752" s="29" t="s">
        <v>7110</v>
      </c>
      <c r="N752" s="29" t="s">
        <v>8718</v>
      </c>
      <c r="O752" s="233" t="s">
        <v>8958</v>
      </c>
      <c r="P752" s="228" t="n">
        <v>41731</v>
      </c>
      <c r="Q752" s="228" t="n">
        <v>41731</v>
      </c>
      <c r="R752" s="29" t="n">
        <v>1</v>
      </c>
      <c r="S752" s="29" t="s">
        <v>7112</v>
      </c>
      <c r="T752" s="29" t="n">
        <v>207.1</v>
      </c>
      <c r="U752" s="29"/>
      <c r="V752" s="29"/>
      <c r="W752" s="29" t="s">
        <v>8720</v>
      </c>
      <c r="X752" s="38"/>
      <c r="Y752" s="38"/>
      <c r="Z752" s="38" t="n">
        <v>0</v>
      </c>
      <c r="AE752" s="94" t="e">
        <f aca="false" t="array" ref="AE752:AK752">_xlfn.torow(_xlfn.unique(_xlfn._xlws.filter(cat_table[Subsector],$E752=cat_table[Sector],"")))</f>
        <v>#NAME?</v>
      </c>
      <c r="AF752" s="94" t="e">
        <v>#NAME?</v>
      </c>
      <c r="AG752" s="94" t="e">
        <v>#NAME?</v>
      </c>
      <c r="AH752" s="94" t="e">
        <v>#NAME?</v>
      </c>
      <c r="AI752" s="94" t="e">
        <v>#NAME?</v>
      </c>
      <c r="AJ752" s="94" t="e">
        <v>#NAME?</v>
      </c>
      <c r="AK752" s="94" t="e">
        <v>#NAME?</v>
      </c>
      <c r="AO752" s="94" t="e">
        <f aca="false" t="array" ref="AO752:AT752">_xlfn.torow(_xlfn.unique(_xlfn._xlws.filter(cat_table[Sub-subsector],($E752=cat_table[Sector])*($F752=cat_table[Subsector]),"")))</f>
        <v>#NAME?</v>
      </c>
      <c r="AP752" s="94" t="e">
        <v>#NAME?</v>
      </c>
      <c r="AQ752" s="94" t="e">
        <v>#NAME?</v>
      </c>
      <c r="AR752" s="94" t="e">
        <v>#NAME?</v>
      </c>
      <c r="AS752" s="94" t="e">
        <v>#NAME?</v>
      </c>
      <c r="AT752" s="94" t="e">
        <v>#NAME?</v>
      </c>
    </row>
    <row r="753" customFormat="false" ht="15" hidden="false" customHeight="true" outlineLevel="0" collapsed="false">
      <c r="A753" s="29" t="s">
        <v>8959</v>
      </c>
      <c r="B753" s="20" t="str">
        <f aca="false">INDEX(Table2[], MATCH(L753, Location_ID!$D$2:$D$648, 0), 1)</f>
        <v>1614e516-3327-405c-8e6c-1e7528186673</v>
      </c>
      <c r="C753" s="25" t="s">
        <v>889</v>
      </c>
      <c r="D753" s="25" t="s">
        <v>354</v>
      </c>
      <c r="E753" s="29" t="s">
        <v>7134</v>
      </c>
      <c r="F753" s="29" t="s">
        <v>7135</v>
      </c>
      <c r="G753" s="29" t="s">
        <v>7591</v>
      </c>
      <c r="H753" s="38"/>
      <c r="I753" s="29" t="s">
        <v>8716</v>
      </c>
      <c r="J753" s="29" t="s">
        <v>8717</v>
      </c>
      <c r="K753" s="29" t="s">
        <v>7120</v>
      </c>
      <c r="L753" s="29" t="s">
        <v>2217</v>
      </c>
      <c r="M753" s="29" t="s">
        <v>7110</v>
      </c>
      <c r="N753" s="29" t="s">
        <v>8718</v>
      </c>
      <c r="O753" s="233" t="s">
        <v>8960</v>
      </c>
      <c r="P753" s="228" t="n">
        <v>41729</v>
      </c>
      <c r="Q753" s="228" t="n">
        <v>41729</v>
      </c>
      <c r="R753" s="29" t="n">
        <v>1</v>
      </c>
      <c r="S753" s="29" t="s">
        <v>7112</v>
      </c>
      <c r="T753" s="29" t="n">
        <v>166.6</v>
      </c>
      <c r="U753" s="29"/>
      <c r="V753" s="29"/>
      <c r="W753" s="29" t="s">
        <v>8720</v>
      </c>
      <c r="X753" s="38"/>
      <c r="Y753" s="38"/>
      <c r="Z753" s="38" t="n">
        <v>0</v>
      </c>
      <c r="AE753" s="94" t="e">
        <f aca="false" t="array" ref="AE753:AK753">_xlfn.torow(_xlfn.unique(_xlfn._xlws.filter(cat_table[Subsector],$E753=cat_table[Sector],"")))</f>
        <v>#NAME?</v>
      </c>
      <c r="AF753" s="94" t="e">
        <v>#NAME?</v>
      </c>
      <c r="AG753" s="94" t="e">
        <v>#NAME?</v>
      </c>
      <c r="AH753" s="94" t="e">
        <v>#NAME?</v>
      </c>
      <c r="AI753" s="94" t="e">
        <v>#NAME?</v>
      </c>
      <c r="AJ753" s="94" t="e">
        <v>#NAME?</v>
      </c>
      <c r="AK753" s="94" t="e">
        <v>#NAME?</v>
      </c>
      <c r="AO753" s="94" t="e">
        <f aca="false" t="array" ref="AO753:AT753">_xlfn.torow(_xlfn.unique(_xlfn._xlws.filter(cat_table[Sub-subsector],($E753=cat_table[Sector])*($F753=cat_table[Subsector]),"")))</f>
        <v>#NAME?</v>
      </c>
      <c r="AP753" s="94" t="e">
        <v>#NAME?</v>
      </c>
      <c r="AQ753" s="94" t="e">
        <v>#NAME?</v>
      </c>
      <c r="AR753" s="94" t="e">
        <v>#NAME?</v>
      </c>
      <c r="AS753" s="94" t="e">
        <v>#NAME?</v>
      </c>
      <c r="AT753" s="94" t="e">
        <v>#NAME?</v>
      </c>
    </row>
    <row r="754" customFormat="false" ht="15" hidden="false" customHeight="true" outlineLevel="0" collapsed="false">
      <c r="A754" s="29" t="s">
        <v>8961</v>
      </c>
      <c r="B754" s="20" t="str">
        <f aca="false">INDEX(Table2[], MATCH(L754, Location_ID!$D$2:$D$648, 0), 1)</f>
        <v>ca24cf21-095b-49d9-9edf-c55cae553206</v>
      </c>
      <c r="C754" s="25" t="s">
        <v>889</v>
      </c>
      <c r="D754" s="25" t="s">
        <v>354</v>
      </c>
      <c r="E754" s="29" t="s">
        <v>7134</v>
      </c>
      <c r="F754" s="29" t="s">
        <v>7135</v>
      </c>
      <c r="G754" s="29" t="s">
        <v>7591</v>
      </c>
      <c r="H754" s="38"/>
      <c r="I754" s="29" t="s">
        <v>8716</v>
      </c>
      <c r="J754" s="29" t="s">
        <v>8717</v>
      </c>
      <c r="K754" s="29" t="s">
        <v>7120</v>
      </c>
      <c r="L754" s="29" t="s">
        <v>2223</v>
      </c>
      <c r="M754" s="29" t="s">
        <v>7110</v>
      </c>
      <c r="N754" s="29" t="s">
        <v>8718</v>
      </c>
      <c r="O754" s="233" t="s">
        <v>8962</v>
      </c>
      <c r="P754" s="228" t="n">
        <v>41744</v>
      </c>
      <c r="Q754" s="228" t="n">
        <v>41744</v>
      </c>
      <c r="R754" s="29" t="n">
        <v>1</v>
      </c>
      <c r="S754" s="29" t="s">
        <v>7112</v>
      </c>
      <c r="T754" s="29" t="n">
        <v>156.8</v>
      </c>
      <c r="U754" s="29"/>
      <c r="V754" s="29"/>
      <c r="W754" s="29" t="s">
        <v>8720</v>
      </c>
      <c r="X754" s="38"/>
      <c r="Y754" s="38"/>
      <c r="Z754" s="38" t="n">
        <v>0</v>
      </c>
      <c r="AE754" s="94" t="e">
        <f aca="false" t="array" ref="AE754:AK754">_xlfn.torow(_xlfn.unique(_xlfn._xlws.filter(cat_table[Subsector],$E754=cat_table[Sector],"")))</f>
        <v>#NAME?</v>
      </c>
      <c r="AF754" s="94" t="e">
        <v>#NAME?</v>
      </c>
      <c r="AG754" s="94" t="e">
        <v>#NAME?</v>
      </c>
      <c r="AH754" s="94" t="e">
        <v>#NAME?</v>
      </c>
      <c r="AI754" s="94" t="e">
        <v>#NAME?</v>
      </c>
      <c r="AJ754" s="94" t="e">
        <v>#NAME?</v>
      </c>
      <c r="AK754" s="94" t="e">
        <v>#NAME?</v>
      </c>
      <c r="AO754" s="94" t="e">
        <f aca="false" t="array" ref="AO754:AT754">_xlfn.torow(_xlfn.unique(_xlfn._xlws.filter(cat_table[Sub-subsector],($E754=cat_table[Sector])*($F754=cat_table[Subsector]),"")))</f>
        <v>#NAME?</v>
      </c>
      <c r="AP754" s="94" t="e">
        <v>#NAME?</v>
      </c>
      <c r="AQ754" s="94" t="e">
        <v>#NAME?</v>
      </c>
      <c r="AR754" s="94" t="e">
        <v>#NAME?</v>
      </c>
      <c r="AS754" s="94" t="e">
        <v>#NAME?</v>
      </c>
      <c r="AT754" s="94" t="e">
        <v>#NAME?</v>
      </c>
    </row>
    <row r="755" customFormat="false" ht="15" hidden="false" customHeight="true" outlineLevel="0" collapsed="false">
      <c r="A755" s="29" t="s">
        <v>8963</v>
      </c>
      <c r="B755" s="20" t="str">
        <f aca="false">INDEX(Table2[], MATCH(L755, Location_ID!$D$2:$D$648, 0), 1)</f>
        <v>ca24cf21-095b-49d9-9edf-c55cae553206</v>
      </c>
      <c r="C755" s="25" t="s">
        <v>889</v>
      </c>
      <c r="D755" s="25" t="s">
        <v>354</v>
      </c>
      <c r="E755" s="29" t="s">
        <v>7134</v>
      </c>
      <c r="F755" s="29" t="s">
        <v>7135</v>
      </c>
      <c r="G755" s="29" t="s">
        <v>7591</v>
      </c>
      <c r="H755" s="38"/>
      <c r="I755" s="29" t="s">
        <v>8716</v>
      </c>
      <c r="J755" s="29" t="s">
        <v>8717</v>
      </c>
      <c r="K755" s="29" t="s">
        <v>7120</v>
      </c>
      <c r="L755" s="29" t="s">
        <v>2223</v>
      </c>
      <c r="M755" s="29" t="s">
        <v>7110</v>
      </c>
      <c r="N755" s="29" t="s">
        <v>8718</v>
      </c>
      <c r="O755" s="233" t="s">
        <v>8964</v>
      </c>
      <c r="P755" s="228" t="n">
        <v>41718</v>
      </c>
      <c r="Q755" s="228" t="n">
        <v>41718</v>
      </c>
      <c r="R755" s="29" t="n">
        <v>1</v>
      </c>
      <c r="S755" s="29" t="s">
        <v>7112</v>
      </c>
      <c r="T755" s="29" t="n">
        <v>128.2</v>
      </c>
      <c r="U755" s="29"/>
      <c r="V755" s="29"/>
      <c r="W755" s="29" t="s">
        <v>8720</v>
      </c>
      <c r="X755" s="38"/>
      <c r="Y755" s="38"/>
      <c r="Z755" s="38" t="n">
        <v>0</v>
      </c>
      <c r="AE755" s="94" t="e">
        <f aca="false" t="array" ref="AE755:AK755">_xlfn.torow(_xlfn.unique(_xlfn._xlws.filter(cat_table[Subsector],$E755=cat_table[Sector],"")))</f>
        <v>#NAME?</v>
      </c>
      <c r="AF755" s="94" t="e">
        <v>#NAME?</v>
      </c>
      <c r="AG755" s="94" t="e">
        <v>#NAME?</v>
      </c>
      <c r="AH755" s="94" t="e">
        <v>#NAME?</v>
      </c>
      <c r="AI755" s="94" t="e">
        <v>#NAME?</v>
      </c>
      <c r="AJ755" s="94" t="e">
        <v>#NAME?</v>
      </c>
      <c r="AK755" s="94" t="e">
        <v>#NAME?</v>
      </c>
      <c r="AO755" s="94" t="e">
        <f aca="false" t="array" ref="AO755:AT755">_xlfn.torow(_xlfn.unique(_xlfn._xlws.filter(cat_table[Sub-subsector],($E755=cat_table[Sector])*($F755=cat_table[Subsector]),"")))</f>
        <v>#NAME?</v>
      </c>
      <c r="AP755" s="94" t="e">
        <v>#NAME?</v>
      </c>
      <c r="AQ755" s="94" t="e">
        <v>#NAME?</v>
      </c>
      <c r="AR755" s="94" t="e">
        <v>#NAME?</v>
      </c>
      <c r="AS755" s="94" t="e">
        <v>#NAME?</v>
      </c>
      <c r="AT755" s="94" t="e">
        <v>#NAME?</v>
      </c>
    </row>
    <row r="756" customFormat="false" ht="15" hidden="false" customHeight="true" outlineLevel="0" collapsed="false">
      <c r="A756" s="29" t="s">
        <v>8965</v>
      </c>
      <c r="B756" s="20" t="str">
        <f aca="false">INDEX(Table2[], MATCH(L756, Location_ID!$D$2:$D$648, 0), 1)</f>
        <v>1614e516-3327-405c-8e6c-1e7528186673</v>
      </c>
      <c r="C756" s="25" t="s">
        <v>889</v>
      </c>
      <c r="D756" s="25" t="s">
        <v>354</v>
      </c>
      <c r="E756" s="29" t="s">
        <v>7134</v>
      </c>
      <c r="F756" s="29" t="s">
        <v>7135</v>
      </c>
      <c r="G756" s="29" t="s">
        <v>7591</v>
      </c>
      <c r="H756" s="38"/>
      <c r="I756" s="29" t="s">
        <v>8716</v>
      </c>
      <c r="J756" s="29" t="s">
        <v>8717</v>
      </c>
      <c r="K756" s="29" t="s">
        <v>7120</v>
      </c>
      <c r="L756" s="29" t="s">
        <v>2217</v>
      </c>
      <c r="M756" s="29" t="s">
        <v>7110</v>
      </c>
      <c r="N756" s="29" t="s">
        <v>8718</v>
      </c>
      <c r="O756" s="233" t="s">
        <v>8966</v>
      </c>
      <c r="P756" s="228" t="n">
        <v>41577</v>
      </c>
      <c r="Q756" s="228" t="n">
        <v>41577</v>
      </c>
      <c r="R756" s="29" t="n">
        <v>1</v>
      </c>
      <c r="S756" s="29" t="s">
        <v>7112</v>
      </c>
      <c r="T756" s="29" t="n">
        <v>112.5</v>
      </c>
      <c r="U756" s="29"/>
      <c r="V756" s="29"/>
      <c r="W756" s="29" t="s">
        <v>8720</v>
      </c>
      <c r="X756" s="38"/>
      <c r="Y756" s="38"/>
      <c r="Z756" s="38" t="n">
        <v>0</v>
      </c>
      <c r="AE756" s="94" t="e">
        <f aca="false" t="array" ref="AE756:AK756">_xlfn.torow(_xlfn.unique(_xlfn._xlws.filter(cat_table[Subsector],$E756=cat_table[Sector],"")))</f>
        <v>#NAME?</v>
      </c>
      <c r="AF756" s="94" t="e">
        <v>#NAME?</v>
      </c>
      <c r="AG756" s="94" t="e">
        <v>#NAME?</v>
      </c>
      <c r="AH756" s="94" t="e">
        <v>#NAME?</v>
      </c>
      <c r="AI756" s="94" t="e">
        <v>#NAME?</v>
      </c>
      <c r="AJ756" s="94" t="e">
        <v>#NAME?</v>
      </c>
      <c r="AK756" s="94" t="e">
        <v>#NAME?</v>
      </c>
      <c r="AO756" s="94" t="e">
        <f aca="false" t="array" ref="AO756:AT756">_xlfn.torow(_xlfn.unique(_xlfn._xlws.filter(cat_table[Sub-subsector],($E756=cat_table[Sector])*($F756=cat_table[Subsector]),"")))</f>
        <v>#NAME?</v>
      </c>
      <c r="AP756" s="94" t="e">
        <v>#NAME?</v>
      </c>
      <c r="AQ756" s="94" t="e">
        <v>#NAME?</v>
      </c>
      <c r="AR756" s="94" t="e">
        <v>#NAME?</v>
      </c>
      <c r="AS756" s="94" t="e">
        <v>#NAME?</v>
      </c>
      <c r="AT756" s="94" t="e">
        <v>#NAME?</v>
      </c>
    </row>
    <row r="757" customFormat="false" ht="15" hidden="false" customHeight="true" outlineLevel="0" collapsed="false">
      <c r="A757" s="29" t="s">
        <v>8967</v>
      </c>
      <c r="B757" s="20" t="str">
        <f aca="false">INDEX(Table2[], MATCH(L757, Location_ID!$D$2:$D$648, 0), 1)</f>
        <v>444687b5-4b50-4a77-9af4-d050c64e86c9</v>
      </c>
      <c r="C757" s="25" t="s">
        <v>889</v>
      </c>
      <c r="D757" s="25" t="s">
        <v>354</v>
      </c>
      <c r="E757" s="29" t="s">
        <v>7134</v>
      </c>
      <c r="F757" s="29" t="s">
        <v>7135</v>
      </c>
      <c r="G757" s="29" t="s">
        <v>7591</v>
      </c>
      <c r="H757" s="38"/>
      <c r="I757" s="29" t="s">
        <v>8716</v>
      </c>
      <c r="J757" s="29" t="s">
        <v>8717</v>
      </c>
      <c r="K757" s="29" t="s">
        <v>7120</v>
      </c>
      <c r="L757" s="29" t="s">
        <v>2235</v>
      </c>
      <c r="M757" s="29" t="s">
        <v>7110</v>
      </c>
      <c r="N757" s="29" t="s">
        <v>8718</v>
      </c>
      <c r="O757" s="233" t="s">
        <v>8968</v>
      </c>
      <c r="P757" s="228" t="n">
        <v>41626</v>
      </c>
      <c r="Q757" s="228" t="n">
        <v>41626</v>
      </c>
      <c r="R757" s="29" t="n">
        <v>1</v>
      </c>
      <c r="S757" s="29" t="s">
        <v>7112</v>
      </c>
      <c r="T757" s="29" t="n">
        <v>93.2</v>
      </c>
      <c r="U757" s="29"/>
      <c r="V757" s="29"/>
      <c r="W757" s="29" t="s">
        <v>8720</v>
      </c>
      <c r="X757" s="38"/>
      <c r="Y757" s="38"/>
      <c r="Z757" s="38" t="n">
        <v>0</v>
      </c>
      <c r="AE757" s="94" t="e">
        <f aca="false" t="array" ref="AE757:AK757">_xlfn.torow(_xlfn.unique(_xlfn._xlws.filter(cat_table[Subsector],$E757=cat_table[Sector],"")))</f>
        <v>#NAME?</v>
      </c>
      <c r="AF757" s="94" t="e">
        <v>#NAME?</v>
      </c>
      <c r="AG757" s="94" t="e">
        <v>#NAME?</v>
      </c>
      <c r="AH757" s="94" t="e">
        <v>#NAME?</v>
      </c>
      <c r="AI757" s="94" t="e">
        <v>#NAME?</v>
      </c>
      <c r="AJ757" s="94" t="e">
        <v>#NAME?</v>
      </c>
      <c r="AK757" s="94" t="e">
        <v>#NAME?</v>
      </c>
      <c r="AO757" s="94" t="e">
        <f aca="false" t="array" ref="AO757:AT757">_xlfn.torow(_xlfn.unique(_xlfn._xlws.filter(cat_table[Sub-subsector],($E757=cat_table[Sector])*($F757=cat_table[Subsector]),"")))</f>
        <v>#NAME?</v>
      </c>
      <c r="AP757" s="94" t="e">
        <v>#NAME?</v>
      </c>
      <c r="AQ757" s="94" t="e">
        <v>#NAME?</v>
      </c>
      <c r="AR757" s="94" t="e">
        <v>#NAME?</v>
      </c>
      <c r="AS757" s="94" t="e">
        <v>#NAME?</v>
      </c>
      <c r="AT757" s="94" t="e">
        <v>#NAME?</v>
      </c>
    </row>
    <row r="758" customFormat="false" ht="15" hidden="false" customHeight="true" outlineLevel="0" collapsed="false">
      <c r="A758" s="29" t="s">
        <v>8969</v>
      </c>
      <c r="B758" s="20" t="str">
        <f aca="false">INDEX(Table2[], MATCH(L758, Location_ID!$D$2:$D$648, 0), 1)</f>
        <v>1614e516-3327-405c-8e6c-1e7528186673</v>
      </c>
      <c r="C758" s="25" t="s">
        <v>889</v>
      </c>
      <c r="D758" s="25" t="s">
        <v>354</v>
      </c>
      <c r="E758" s="29" t="s">
        <v>7134</v>
      </c>
      <c r="F758" s="29" t="s">
        <v>7135</v>
      </c>
      <c r="G758" s="29" t="s">
        <v>7591</v>
      </c>
      <c r="H758" s="38"/>
      <c r="I758" s="29" t="s">
        <v>8716</v>
      </c>
      <c r="J758" s="29" t="s">
        <v>8717</v>
      </c>
      <c r="K758" s="29" t="s">
        <v>7120</v>
      </c>
      <c r="L758" s="29" t="s">
        <v>2217</v>
      </c>
      <c r="M758" s="29" t="s">
        <v>7110</v>
      </c>
      <c r="N758" s="29" t="s">
        <v>8718</v>
      </c>
      <c r="O758" s="233" t="s">
        <v>8970</v>
      </c>
      <c r="P758" s="228" t="n">
        <v>41582</v>
      </c>
      <c r="Q758" s="228" t="n">
        <v>41582</v>
      </c>
      <c r="R758" s="29" t="n">
        <v>1</v>
      </c>
      <c r="S758" s="29" t="s">
        <v>7112</v>
      </c>
      <c r="T758" s="29" t="n">
        <v>75.5</v>
      </c>
      <c r="U758" s="29"/>
      <c r="V758" s="29"/>
      <c r="W758" s="29" t="s">
        <v>8720</v>
      </c>
      <c r="X758" s="38"/>
      <c r="Y758" s="38"/>
      <c r="Z758" s="38" t="n">
        <v>0</v>
      </c>
      <c r="AE758" s="94" t="e">
        <f aca="false" t="array" ref="AE758:AK758">_xlfn.torow(_xlfn.unique(_xlfn._xlws.filter(cat_table[Subsector],$E758=cat_table[Sector],"")))</f>
        <v>#NAME?</v>
      </c>
      <c r="AF758" s="94" t="e">
        <v>#NAME?</v>
      </c>
      <c r="AG758" s="94" t="e">
        <v>#NAME?</v>
      </c>
      <c r="AH758" s="94" t="e">
        <v>#NAME?</v>
      </c>
      <c r="AI758" s="94" t="e">
        <v>#NAME?</v>
      </c>
      <c r="AJ758" s="94" t="e">
        <v>#NAME?</v>
      </c>
      <c r="AK758" s="94" t="e">
        <v>#NAME?</v>
      </c>
      <c r="AO758" s="94" t="e">
        <f aca="false" t="array" ref="AO758:AT758">_xlfn.torow(_xlfn.unique(_xlfn._xlws.filter(cat_table[Sub-subsector],($E758=cat_table[Sector])*($F758=cat_table[Subsector]),"")))</f>
        <v>#NAME?</v>
      </c>
      <c r="AP758" s="94" t="e">
        <v>#NAME?</v>
      </c>
      <c r="AQ758" s="94" t="e">
        <v>#NAME?</v>
      </c>
      <c r="AR758" s="94" t="e">
        <v>#NAME?</v>
      </c>
      <c r="AS758" s="94" t="e">
        <v>#NAME?</v>
      </c>
      <c r="AT758" s="94" t="e">
        <v>#NAME?</v>
      </c>
    </row>
    <row r="759" customFormat="false" ht="15" hidden="false" customHeight="true" outlineLevel="0" collapsed="false">
      <c r="A759" s="29" t="s">
        <v>8971</v>
      </c>
      <c r="B759" s="20" t="str">
        <f aca="false">INDEX(Table2[], MATCH(L759, Location_ID!$D$2:$D$648, 0), 1)</f>
        <v>ca24cf21-095b-49d9-9edf-c55cae553206</v>
      </c>
      <c r="C759" s="25" t="s">
        <v>889</v>
      </c>
      <c r="D759" s="25" t="s">
        <v>354</v>
      </c>
      <c r="E759" s="29" t="s">
        <v>7134</v>
      </c>
      <c r="F759" s="29" t="s">
        <v>7135</v>
      </c>
      <c r="G759" s="29" t="s">
        <v>7591</v>
      </c>
      <c r="H759" s="38"/>
      <c r="I759" s="29" t="s">
        <v>8716</v>
      </c>
      <c r="J759" s="29" t="s">
        <v>8717</v>
      </c>
      <c r="K759" s="29" t="s">
        <v>7120</v>
      </c>
      <c r="L759" s="29" t="s">
        <v>2223</v>
      </c>
      <c r="M759" s="29" t="s">
        <v>7110</v>
      </c>
      <c r="N759" s="29" t="s">
        <v>8718</v>
      </c>
      <c r="O759" s="233" t="s">
        <v>8972</v>
      </c>
      <c r="P759" s="228" t="n">
        <v>41739</v>
      </c>
      <c r="Q759" s="228" t="n">
        <v>41739</v>
      </c>
      <c r="R759" s="29" t="n">
        <v>1</v>
      </c>
      <c r="S759" s="29" t="s">
        <v>7112</v>
      </c>
      <c r="T759" s="29" t="n">
        <v>58.4</v>
      </c>
      <c r="U759" s="29"/>
      <c r="V759" s="29"/>
      <c r="W759" s="29" t="s">
        <v>8720</v>
      </c>
      <c r="X759" s="38"/>
      <c r="Y759" s="38"/>
      <c r="Z759" s="38" t="n">
        <v>0</v>
      </c>
      <c r="AE759" s="94" t="e">
        <f aca="false" t="array" ref="AE759:AK759">_xlfn.torow(_xlfn.unique(_xlfn._xlws.filter(cat_table[Subsector],$E759=cat_table[Sector],"")))</f>
        <v>#NAME?</v>
      </c>
      <c r="AF759" s="94" t="e">
        <v>#NAME?</v>
      </c>
      <c r="AG759" s="94" t="e">
        <v>#NAME?</v>
      </c>
      <c r="AH759" s="94" t="e">
        <v>#NAME?</v>
      </c>
      <c r="AI759" s="94" t="e">
        <v>#NAME?</v>
      </c>
      <c r="AJ759" s="94" t="e">
        <v>#NAME?</v>
      </c>
      <c r="AK759" s="94" t="e">
        <v>#NAME?</v>
      </c>
      <c r="AO759" s="94" t="e">
        <f aca="false" t="array" ref="AO759:AT759">_xlfn.torow(_xlfn.unique(_xlfn._xlws.filter(cat_table[Sub-subsector],($E759=cat_table[Sector])*($F759=cat_table[Subsector]),"")))</f>
        <v>#NAME?</v>
      </c>
      <c r="AP759" s="94" t="e">
        <v>#NAME?</v>
      </c>
      <c r="AQ759" s="94" t="e">
        <v>#NAME?</v>
      </c>
      <c r="AR759" s="94" t="e">
        <v>#NAME?</v>
      </c>
      <c r="AS759" s="94" t="e">
        <v>#NAME?</v>
      </c>
      <c r="AT759" s="94" t="e">
        <v>#NAME?</v>
      </c>
    </row>
    <row r="760" customFormat="false" ht="15" hidden="false" customHeight="true" outlineLevel="0" collapsed="false">
      <c r="A760" s="29" t="s">
        <v>8973</v>
      </c>
      <c r="B760" s="20" t="str">
        <f aca="false">INDEX(Table2[], MATCH(L760, Location_ID!$D$2:$D$648, 0), 1)</f>
        <v>f062fcf6-e79d-430f-9657-b46b59bd2d81</v>
      </c>
      <c r="C760" s="25" t="s">
        <v>889</v>
      </c>
      <c r="D760" s="25" t="s">
        <v>354</v>
      </c>
      <c r="E760" s="29" t="s">
        <v>7134</v>
      </c>
      <c r="F760" s="29" t="s">
        <v>7135</v>
      </c>
      <c r="G760" s="29" t="s">
        <v>7591</v>
      </c>
      <c r="H760" s="38"/>
      <c r="I760" s="29" t="s">
        <v>8716</v>
      </c>
      <c r="J760" s="29" t="s">
        <v>8717</v>
      </c>
      <c r="K760" s="29" t="s">
        <v>7120</v>
      </c>
      <c r="L760" s="29" t="s">
        <v>2213</v>
      </c>
      <c r="M760" s="29" t="s">
        <v>7110</v>
      </c>
      <c r="N760" s="29" t="s">
        <v>8718</v>
      </c>
      <c r="O760" s="233" t="s">
        <v>8974</v>
      </c>
      <c r="P760" s="228" t="n">
        <v>41687</v>
      </c>
      <c r="Q760" s="228" t="n">
        <v>41687</v>
      </c>
      <c r="R760" s="29" t="n">
        <v>1</v>
      </c>
      <c r="S760" s="29" t="s">
        <v>7112</v>
      </c>
      <c r="T760" s="29" t="n">
        <v>54.9</v>
      </c>
      <c r="U760" s="29"/>
      <c r="V760" s="29"/>
      <c r="W760" s="29" t="s">
        <v>8720</v>
      </c>
      <c r="X760" s="38"/>
      <c r="Y760" s="38"/>
      <c r="Z760" s="38" t="n">
        <v>0</v>
      </c>
      <c r="AE760" s="94" t="e">
        <f aca="false" t="array" ref="AE760:AK760">_xlfn.torow(_xlfn.unique(_xlfn._xlws.filter(cat_table[Subsector],$E760=cat_table[Sector],"")))</f>
        <v>#NAME?</v>
      </c>
      <c r="AF760" s="94" t="e">
        <v>#NAME?</v>
      </c>
      <c r="AG760" s="94" t="e">
        <v>#NAME?</v>
      </c>
      <c r="AH760" s="94" t="e">
        <v>#NAME?</v>
      </c>
      <c r="AI760" s="94" t="e">
        <v>#NAME?</v>
      </c>
      <c r="AJ760" s="94" t="e">
        <v>#NAME?</v>
      </c>
      <c r="AK760" s="94" t="e">
        <v>#NAME?</v>
      </c>
      <c r="AO760" s="94" t="e">
        <f aca="false" t="array" ref="AO760:AT760">_xlfn.torow(_xlfn.unique(_xlfn._xlws.filter(cat_table[Sub-subsector],($E760=cat_table[Sector])*($F760=cat_table[Subsector]),"")))</f>
        <v>#NAME?</v>
      </c>
      <c r="AP760" s="94" t="e">
        <v>#NAME?</v>
      </c>
      <c r="AQ760" s="94" t="e">
        <v>#NAME?</v>
      </c>
      <c r="AR760" s="94" t="e">
        <v>#NAME?</v>
      </c>
      <c r="AS760" s="94" t="e">
        <v>#NAME?</v>
      </c>
      <c r="AT760" s="94" t="e">
        <v>#NAME?</v>
      </c>
    </row>
    <row r="761" customFormat="false" ht="15" hidden="false" customHeight="true" outlineLevel="0" collapsed="false">
      <c r="A761" s="29" t="s">
        <v>8975</v>
      </c>
      <c r="B761" s="20" t="str">
        <f aca="false">INDEX(Table2[], MATCH(L761, Location_ID!$D$2:$D$648, 0), 1)</f>
        <v>ba8a32a0-9899-4c80-a875-7bd05dbc2d55</v>
      </c>
      <c r="C761" s="25" t="s">
        <v>889</v>
      </c>
      <c r="D761" s="25" t="s">
        <v>354</v>
      </c>
      <c r="E761" s="29" t="s">
        <v>7134</v>
      </c>
      <c r="F761" s="29" t="s">
        <v>7135</v>
      </c>
      <c r="G761" s="29" t="s">
        <v>7591</v>
      </c>
      <c r="H761" s="38"/>
      <c r="I761" s="29" t="s">
        <v>8716</v>
      </c>
      <c r="J761" s="29" t="s">
        <v>8717</v>
      </c>
      <c r="K761" s="29" t="s">
        <v>7120</v>
      </c>
      <c r="L761" s="29" t="s">
        <v>2233</v>
      </c>
      <c r="M761" s="29" t="s">
        <v>7110</v>
      </c>
      <c r="N761" s="29" t="s">
        <v>8718</v>
      </c>
      <c r="O761" s="233" t="s">
        <v>8976</v>
      </c>
      <c r="P761" s="228" t="n">
        <v>41691</v>
      </c>
      <c r="Q761" s="228" t="n">
        <v>41691</v>
      </c>
      <c r="R761" s="29" t="n">
        <v>1</v>
      </c>
      <c r="S761" s="29" t="s">
        <v>7112</v>
      </c>
      <c r="T761" s="29" t="n">
        <v>39.4</v>
      </c>
      <c r="U761" s="29"/>
      <c r="V761" s="29"/>
      <c r="W761" s="29" t="s">
        <v>8720</v>
      </c>
      <c r="X761" s="38"/>
      <c r="Y761" s="38"/>
      <c r="Z761" s="38" t="n">
        <v>0</v>
      </c>
      <c r="AE761" s="94" t="e">
        <f aca="false" t="array" ref="AE761:AK761">_xlfn.torow(_xlfn.unique(_xlfn._xlws.filter(cat_table[Subsector],$E761=cat_table[Sector],"")))</f>
        <v>#NAME?</v>
      </c>
      <c r="AF761" s="94" t="e">
        <v>#NAME?</v>
      </c>
      <c r="AG761" s="94" t="e">
        <v>#NAME?</v>
      </c>
      <c r="AH761" s="94" t="e">
        <v>#NAME?</v>
      </c>
      <c r="AI761" s="94" t="e">
        <v>#NAME?</v>
      </c>
      <c r="AJ761" s="94" t="e">
        <v>#NAME?</v>
      </c>
      <c r="AK761" s="94" t="e">
        <v>#NAME?</v>
      </c>
      <c r="AO761" s="94" t="e">
        <f aca="false" t="array" ref="AO761:AT761">_xlfn.torow(_xlfn.unique(_xlfn._xlws.filter(cat_table[Sub-subsector],($E761=cat_table[Sector])*($F761=cat_table[Subsector]),"")))</f>
        <v>#NAME?</v>
      </c>
      <c r="AP761" s="94" t="e">
        <v>#NAME?</v>
      </c>
      <c r="AQ761" s="94" t="e">
        <v>#NAME?</v>
      </c>
      <c r="AR761" s="94" t="e">
        <v>#NAME?</v>
      </c>
      <c r="AS761" s="94" t="e">
        <v>#NAME?</v>
      </c>
      <c r="AT761" s="94" t="e">
        <v>#NAME?</v>
      </c>
    </row>
    <row r="762" customFormat="false" ht="15" hidden="false" customHeight="true" outlineLevel="0" collapsed="false">
      <c r="A762" s="29" t="s">
        <v>8977</v>
      </c>
      <c r="B762" s="20" t="str">
        <f aca="false">INDEX(Table2[], MATCH(L762, Location_ID!$D$2:$D$648, 0), 1)</f>
        <v>f062fcf6-e79d-430f-9657-b46b59bd2d81</v>
      </c>
      <c r="C762" s="25" t="s">
        <v>889</v>
      </c>
      <c r="D762" s="25" t="s">
        <v>354</v>
      </c>
      <c r="E762" s="29" t="s">
        <v>7134</v>
      </c>
      <c r="F762" s="29" t="s">
        <v>7135</v>
      </c>
      <c r="G762" s="29" t="s">
        <v>7591</v>
      </c>
      <c r="H762" s="38"/>
      <c r="I762" s="29" t="s">
        <v>8716</v>
      </c>
      <c r="J762" s="29" t="s">
        <v>8717</v>
      </c>
      <c r="K762" s="29" t="s">
        <v>7120</v>
      </c>
      <c r="L762" s="29" t="s">
        <v>2213</v>
      </c>
      <c r="M762" s="29" t="s">
        <v>7110</v>
      </c>
      <c r="N762" s="29" t="s">
        <v>8718</v>
      </c>
      <c r="O762" s="233" t="s">
        <v>8978</v>
      </c>
      <c r="P762" s="228" t="n">
        <v>41669</v>
      </c>
      <c r="Q762" s="228" t="n">
        <v>41669</v>
      </c>
      <c r="R762" s="29" t="n">
        <v>1</v>
      </c>
      <c r="S762" s="29" t="s">
        <v>7112</v>
      </c>
      <c r="T762" s="29" t="n">
        <v>14.1</v>
      </c>
      <c r="U762" s="29"/>
      <c r="V762" s="29"/>
      <c r="W762" s="29" t="s">
        <v>8720</v>
      </c>
      <c r="X762" s="38"/>
      <c r="Y762" s="38"/>
      <c r="Z762" s="38" t="n">
        <v>0</v>
      </c>
      <c r="AE762" s="94" t="e">
        <f aca="false" t="array" ref="AE762:AK762">_xlfn.torow(_xlfn.unique(_xlfn._xlws.filter(cat_table[Subsector],$E762=cat_table[Sector],"")))</f>
        <v>#NAME?</v>
      </c>
      <c r="AF762" s="94" t="e">
        <v>#NAME?</v>
      </c>
      <c r="AG762" s="94" t="e">
        <v>#NAME?</v>
      </c>
      <c r="AH762" s="94" t="e">
        <v>#NAME?</v>
      </c>
      <c r="AI762" s="94" t="e">
        <v>#NAME?</v>
      </c>
      <c r="AJ762" s="94" t="e">
        <v>#NAME?</v>
      </c>
      <c r="AK762" s="94" t="e">
        <v>#NAME?</v>
      </c>
      <c r="AO762" s="94" t="e">
        <f aca="false" t="array" ref="AO762:AT762">_xlfn.torow(_xlfn.unique(_xlfn._xlws.filter(cat_table[Sub-subsector],($E762=cat_table[Sector])*($F762=cat_table[Subsector]),"")))</f>
        <v>#NAME?</v>
      </c>
      <c r="AP762" s="94" t="e">
        <v>#NAME?</v>
      </c>
      <c r="AQ762" s="94" t="e">
        <v>#NAME?</v>
      </c>
      <c r="AR762" s="94" t="e">
        <v>#NAME?</v>
      </c>
      <c r="AS762" s="94" t="e">
        <v>#NAME?</v>
      </c>
      <c r="AT762" s="94" t="e">
        <v>#NAME?</v>
      </c>
    </row>
    <row r="763" customFormat="false" ht="15" hidden="false" customHeight="true" outlineLevel="0" collapsed="false">
      <c r="A763" s="185" t="s">
        <v>8979</v>
      </c>
      <c r="B763" s="20" t="str">
        <f aca="false">INDEX(Table2[], MATCH(L763, Location_ID!$D$2:$D$648, 0), 1)</f>
        <v>1614e516-3327-405c-8e6c-1e7528186673</v>
      </c>
      <c r="C763" s="234" t="s">
        <v>889</v>
      </c>
      <c r="D763" s="234" t="s">
        <v>354</v>
      </c>
      <c r="E763" s="185" t="s">
        <v>7134</v>
      </c>
      <c r="F763" s="185" t="s">
        <v>7135</v>
      </c>
      <c r="G763" s="185" t="s">
        <v>7591</v>
      </c>
      <c r="H763" s="185"/>
      <c r="I763" s="185" t="s">
        <v>8716</v>
      </c>
      <c r="J763" s="185" t="s">
        <v>8717</v>
      </c>
      <c r="K763" s="185" t="s">
        <v>7120</v>
      </c>
      <c r="L763" s="185" t="s">
        <v>2217</v>
      </c>
      <c r="M763" s="185" t="s">
        <v>7110</v>
      </c>
      <c r="N763" s="185" t="s">
        <v>8718</v>
      </c>
      <c r="O763" s="235" t="s">
        <v>8980</v>
      </c>
      <c r="P763" s="188" t="n">
        <v>41732</v>
      </c>
      <c r="Q763" s="188" t="n">
        <v>41732</v>
      </c>
      <c r="R763" s="185" t="n">
        <v>1</v>
      </c>
      <c r="S763" s="185" t="s">
        <v>7112</v>
      </c>
      <c r="T763" s="185" t="n">
        <v>3.3</v>
      </c>
      <c r="U763" s="185"/>
      <c r="V763" s="185"/>
      <c r="W763" s="185" t="s">
        <v>8720</v>
      </c>
      <c r="X763" s="185"/>
      <c r="Y763" s="189"/>
      <c r="Z763" s="189" t="n">
        <v>0</v>
      </c>
      <c r="AE763" s="94" t="e">
        <f aca="false" t="array" ref="AE763:AK763">_xlfn.torow(_xlfn.unique(_xlfn._xlws.filter(cat_table[Subsector],$E763=cat_table[Sector],"")))</f>
        <v>#NAME?</v>
      </c>
      <c r="AF763" s="94" t="e">
        <v>#NAME?</v>
      </c>
      <c r="AG763" s="94" t="e">
        <v>#NAME?</v>
      </c>
      <c r="AH763" s="94" t="e">
        <v>#NAME?</v>
      </c>
      <c r="AI763" s="94" t="e">
        <v>#NAME?</v>
      </c>
      <c r="AJ763" s="94" t="e">
        <v>#NAME?</v>
      </c>
      <c r="AK763" s="94" t="e">
        <v>#NAME?</v>
      </c>
      <c r="AO763" s="94" t="e">
        <f aca="false" t="array" ref="AO763:AT763">_xlfn.torow(_xlfn.unique(_xlfn._xlws.filter(cat_table[Sub-subsector],($E763=cat_table[Sector])*($F763=cat_table[Subsector]),"")))</f>
        <v>#NAME?</v>
      </c>
      <c r="AP763" s="94" t="e">
        <v>#NAME?</v>
      </c>
      <c r="AQ763" s="94" t="e">
        <v>#NAME?</v>
      </c>
      <c r="AR763" s="94" t="e">
        <v>#NAME?</v>
      </c>
      <c r="AS763" s="94" t="e">
        <v>#NAME?</v>
      </c>
      <c r="AT763" s="94" t="e">
        <v>#NAME?</v>
      </c>
    </row>
    <row r="764" customFormat="false" ht="15" hidden="false" customHeight="true" outlineLevel="0" collapsed="false">
      <c r="A764" s="20" t="s">
        <v>8981</v>
      </c>
      <c r="B764" s="20" t="str">
        <f aca="false">INDEX(Table2[], MATCH(L764, Location_ID!$D$2:$D$648, 0), 1)</f>
        <v>86954753-5f54-4746-9dc6-06be0aa28f81</v>
      </c>
      <c r="C764" s="16" t="s">
        <v>893</v>
      </c>
      <c r="D764" s="16" t="s">
        <v>354</v>
      </c>
      <c r="E764" s="20" t="s">
        <v>7134</v>
      </c>
      <c r="F764" s="20" t="s">
        <v>7135</v>
      </c>
      <c r="G764" s="20" t="s">
        <v>7591</v>
      </c>
      <c r="H764" s="20"/>
      <c r="I764" s="20" t="s">
        <v>8982</v>
      </c>
      <c r="J764" s="20" t="s">
        <v>8983</v>
      </c>
      <c r="K764" s="20" t="s">
        <v>7124</v>
      </c>
      <c r="L764" s="20" t="s">
        <v>2239</v>
      </c>
      <c r="M764" s="20" t="s">
        <v>7125</v>
      </c>
      <c r="N764" s="20" t="s">
        <v>8984</v>
      </c>
      <c r="O764" s="20" t="s">
        <v>8985</v>
      </c>
      <c r="P764" s="201" t="n">
        <v>42278</v>
      </c>
      <c r="Q764" s="201" t="n">
        <v>42278</v>
      </c>
      <c r="R764" s="20" t="n">
        <v>1</v>
      </c>
      <c r="S764" s="20" t="s">
        <v>7117</v>
      </c>
      <c r="T764" s="20" t="n">
        <v>28.7</v>
      </c>
      <c r="U764" s="20" t="n">
        <v>20.2</v>
      </c>
      <c r="V764" s="20" t="n">
        <v>37.1</v>
      </c>
      <c r="W764" s="20" t="s">
        <v>8986</v>
      </c>
      <c r="X764" s="35"/>
      <c r="Y764" s="35"/>
      <c r="Z764" s="35" t="n">
        <v>1</v>
      </c>
      <c r="AE764" s="94" t="e">
        <f aca="false" t="array" ref="AE764:AK764">_xlfn.torow(_xlfn.unique(_xlfn._xlws.filter(cat_table[Subsector],$E764=cat_table[Sector],"")))</f>
        <v>#NAME?</v>
      </c>
      <c r="AF764" s="94" t="e">
        <v>#NAME?</v>
      </c>
      <c r="AG764" s="94" t="e">
        <v>#NAME?</v>
      </c>
      <c r="AH764" s="94" t="e">
        <v>#NAME?</v>
      </c>
      <c r="AI764" s="94" t="e">
        <v>#NAME?</v>
      </c>
      <c r="AJ764" s="94" t="e">
        <v>#NAME?</v>
      </c>
      <c r="AK764" s="94" t="e">
        <v>#NAME?</v>
      </c>
      <c r="AO764" s="94" t="e">
        <f aca="false" t="array" ref="AO764:AT764">_xlfn.torow(_xlfn.unique(_xlfn._xlws.filter(cat_table[Sub-subsector],($E764=cat_table[Sector])*($F764=cat_table[Subsector]),"")))</f>
        <v>#NAME?</v>
      </c>
      <c r="AP764" s="94" t="e">
        <v>#NAME?</v>
      </c>
      <c r="AQ764" s="94" t="e">
        <v>#NAME?</v>
      </c>
      <c r="AR764" s="94" t="e">
        <v>#NAME?</v>
      </c>
      <c r="AS764" s="94" t="e">
        <v>#NAME?</v>
      </c>
      <c r="AT764" s="94" t="e">
        <v>#NAME?</v>
      </c>
    </row>
    <row r="765" customFormat="false" ht="15" hidden="false" customHeight="true" outlineLevel="0" collapsed="false">
      <c r="A765" s="165" t="s">
        <v>8987</v>
      </c>
      <c r="B765" s="20" t="str">
        <f aca="false">INDEX(Table2[], MATCH(L765, Location_ID!$D$2:$D$648, 0), 1)</f>
        <v>86954753-5f54-4746-9dc6-06be0aa28f81</v>
      </c>
      <c r="C765" s="231" t="s">
        <v>893</v>
      </c>
      <c r="D765" s="231" t="s">
        <v>354</v>
      </c>
      <c r="E765" s="165" t="s">
        <v>7134</v>
      </c>
      <c r="F765" s="165" t="s">
        <v>7135</v>
      </c>
      <c r="G765" s="165" t="s">
        <v>7591</v>
      </c>
      <c r="H765" s="192"/>
      <c r="I765" s="165" t="s">
        <v>8982</v>
      </c>
      <c r="J765" s="165" t="s">
        <v>8988</v>
      </c>
      <c r="K765" s="165" t="s">
        <v>7124</v>
      </c>
      <c r="L765" s="165" t="s">
        <v>2239</v>
      </c>
      <c r="M765" s="165" t="s">
        <v>7125</v>
      </c>
      <c r="N765" s="165" t="s">
        <v>8984</v>
      </c>
      <c r="O765" s="165" t="s">
        <v>8989</v>
      </c>
      <c r="P765" s="191" t="n">
        <v>42278</v>
      </c>
      <c r="Q765" s="191" t="n">
        <v>42278</v>
      </c>
      <c r="R765" s="165" t="n">
        <v>1</v>
      </c>
      <c r="S765" s="165" t="s">
        <v>7117</v>
      </c>
      <c r="T765" s="165" t="n">
        <v>23.9</v>
      </c>
      <c r="U765" s="165" t="n">
        <v>20.8</v>
      </c>
      <c r="V765" s="165" t="n">
        <v>27.6</v>
      </c>
      <c r="W765" s="165" t="s">
        <v>8986</v>
      </c>
      <c r="X765" s="165"/>
      <c r="Y765" s="192"/>
      <c r="Z765" s="192" t="n">
        <v>1</v>
      </c>
      <c r="AE765" s="94" t="e">
        <f aca="false" t="array" ref="AE765:AK765">_xlfn.torow(_xlfn.unique(_xlfn._xlws.filter(cat_table[Subsector],$E765=cat_table[Sector],"")))</f>
        <v>#NAME?</v>
      </c>
      <c r="AF765" s="94" t="e">
        <v>#NAME?</v>
      </c>
      <c r="AG765" s="94" t="e">
        <v>#NAME?</v>
      </c>
      <c r="AH765" s="94" t="e">
        <v>#NAME?</v>
      </c>
      <c r="AI765" s="94" t="e">
        <v>#NAME?</v>
      </c>
      <c r="AJ765" s="94" t="e">
        <v>#NAME?</v>
      </c>
      <c r="AK765" s="94" t="e">
        <v>#NAME?</v>
      </c>
      <c r="AO765" s="94" t="e">
        <f aca="false" t="array" ref="AO765:AT765">_xlfn.torow(_xlfn.unique(_xlfn._xlws.filter(cat_table[Sub-subsector],($E765=cat_table[Sector])*($F765=cat_table[Subsector]),"")))</f>
        <v>#NAME?</v>
      </c>
      <c r="AP765" s="94" t="e">
        <v>#NAME?</v>
      </c>
      <c r="AQ765" s="94" t="e">
        <v>#NAME?</v>
      </c>
      <c r="AR765" s="94" t="e">
        <v>#NAME?</v>
      </c>
      <c r="AS765" s="94" t="e">
        <v>#NAME?</v>
      </c>
      <c r="AT765" s="94" t="e">
        <v>#NAME?</v>
      </c>
    </row>
    <row r="766" customFormat="false" ht="15" hidden="false" customHeight="true" outlineLevel="0" collapsed="false">
      <c r="A766" s="29" t="s">
        <v>8990</v>
      </c>
      <c r="B766" s="20" t="str">
        <f aca="false">INDEX(Table2[], MATCH(L766, Location_ID!$D$2:$D$648, 0), 1)</f>
        <v>445a733c-15c8-4e48-91db-eea8375dd7e7</v>
      </c>
      <c r="C766" s="25" t="s">
        <v>898</v>
      </c>
      <c r="D766" s="25" t="s">
        <v>354</v>
      </c>
      <c r="E766" s="29" t="s">
        <v>43</v>
      </c>
      <c r="F766" s="29" t="s">
        <v>7942</v>
      </c>
      <c r="G766" s="29" t="s">
        <v>8991</v>
      </c>
      <c r="H766" s="38"/>
      <c r="I766" s="29" t="s">
        <v>8992</v>
      </c>
      <c r="J766" s="29" t="s">
        <v>8993</v>
      </c>
      <c r="K766" s="29" t="s">
        <v>1766</v>
      </c>
      <c r="L766" s="29" t="s">
        <v>1766</v>
      </c>
      <c r="M766" s="29" t="s">
        <v>7132</v>
      </c>
      <c r="N766" s="29" t="s">
        <v>8994</v>
      </c>
      <c r="O766" s="29" t="s">
        <v>8995</v>
      </c>
      <c r="P766" s="228" t="n">
        <v>36526</v>
      </c>
      <c r="Q766" s="228" t="n">
        <v>40178</v>
      </c>
      <c r="R766" s="29" t="s">
        <v>8996</v>
      </c>
      <c r="S766" s="29" t="s">
        <v>7413</v>
      </c>
      <c r="T766" s="29" t="n">
        <v>19.2</v>
      </c>
      <c r="U766" s="29" t="n">
        <v>17.3</v>
      </c>
      <c r="V766" s="29" t="n">
        <v>21.1</v>
      </c>
      <c r="W766" s="29" t="s">
        <v>8997</v>
      </c>
      <c r="X766" s="38"/>
      <c r="Y766" s="38"/>
      <c r="Z766" s="38" t="n">
        <v>1</v>
      </c>
      <c r="AE766" s="94" t="e">
        <f aca="false" t="array" ref="AE766:AN766">_xlfn.torow(_xlfn.unique(_xlfn._xlws.filter(cat_table[Subsector],$E766=cat_table[Sector],"")))</f>
        <v>#NAME?</v>
      </c>
      <c r="AF766" s="94" t="e">
        <v>#NAME?</v>
      </c>
      <c r="AG766" s="94" t="e">
        <v>#NAME?</v>
      </c>
      <c r="AH766" s="94" t="e">
        <v>#NAME?</v>
      </c>
      <c r="AI766" s="94" t="e">
        <v>#NAME?</v>
      </c>
      <c r="AJ766" s="94" t="e">
        <v>#NAME?</v>
      </c>
      <c r="AK766" s="94" t="e">
        <v>#NAME?</v>
      </c>
      <c r="AL766" s="94" t="e">
        <v>#NAME?</v>
      </c>
      <c r="AM766" s="94" t="e">
        <v>#NAME?</v>
      </c>
      <c r="AN766" s="94" t="e">
        <v>#NAME?</v>
      </c>
      <c r="AO766" s="94" t="e">
        <f aca="false" t="array" ref="AO766:AP766">_xlfn.torow(_xlfn.unique(_xlfn._xlws.filter(cat_table[Sub-subsector],($E766=cat_table[Sector])*($F766=cat_table[Subsector]),"")))</f>
        <v>#NAME?</v>
      </c>
      <c r="AP766" s="94" t="e">
        <v>#NAME?</v>
      </c>
    </row>
    <row r="767" customFormat="false" ht="15" hidden="false" customHeight="true" outlineLevel="0" collapsed="false">
      <c r="A767" s="29" t="s">
        <v>8998</v>
      </c>
      <c r="B767" s="20" t="str">
        <f aca="false">INDEX(Table2[], MATCH(L767, Location_ID!$D$2:$D$648, 0), 1)</f>
        <v>445a733c-15c8-4e48-91db-eea8375dd7e7</v>
      </c>
      <c r="C767" s="25" t="s">
        <v>898</v>
      </c>
      <c r="D767" s="25" t="s">
        <v>354</v>
      </c>
      <c r="E767" s="29" t="s">
        <v>43</v>
      </c>
      <c r="F767" s="29" t="s">
        <v>7942</v>
      </c>
      <c r="G767" s="29" t="s">
        <v>8991</v>
      </c>
      <c r="H767" s="38"/>
      <c r="I767" s="29" t="s">
        <v>8992</v>
      </c>
      <c r="J767" s="29" t="s">
        <v>8993</v>
      </c>
      <c r="K767" s="29" t="s">
        <v>1766</v>
      </c>
      <c r="L767" s="29" t="s">
        <v>1766</v>
      </c>
      <c r="M767" s="29" t="s">
        <v>7132</v>
      </c>
      <c r="N767" s="29" t="s">
        <v>8999</v>
      </c>
      <c r="O767" s="29" t="s">
        <v>9000</v>
      </c>
      <c r="P767" s="228" t="n">
        <v>33970</v>
      </c>
      <c r="Q767" s="228" t="n">
        <v>39447</v>
      </c>
      <c r="R767" s="29" t="s">
        <v>8996</v>
      </c>
      <c r="S767" s="29" t="s">
        <v>7413</v>
      </c>
      <c r="T767" s="29" t="n">
        <v>20.5</v>
      </c>
      <c r="U767" s="29" t="n">
        <v>19.1</v>
      </c>
      <c r="V767" s="29" t="n">
        <v>21.9</v>
      </c>
      <c r="W767" s="29" t="s">
        <v>8997</v>
      </c>
      <c r="X767" s="38"/>
      <c r="Y767" s="38"/>
      <c r="Z767" s="38" t="n">
        <v>1</v>
      </c>
      <c r="AE767" s="94" t="e">
        <f aca="false" t="array" ref="AE767:AN767">_xlfn.torow(_xlfn.unique(_xlfn._xlws.filter(cat_table[Subsector],$E767=cat_table[Sector],"")))</f>
        <v>#NAME?</v>
      </c>
      <c r="AF767" s="94" t="e">
        <v>#NAME?</v>
      </c>
      <c r="AG767" s="94" t="e">
        <v>#NAME?</v>
      </c>
      <c r="AH767" s="94" t="e">
        <v>#NAME?</v>
      </c>
      <c r="AI767" s="94" t="e">
        <v>#NAME?</v>
      </c>
      <c r="AJ767" s="94" t="e">
        <v>#NAME?</v>
      </c>
      <c r="AK767" s="94" t="e">
        <v>#NAME?</v>
      </c>
      <c r="AL767" s="94" t="e">
        <v>#NAME?</v>
      </c>
      <c r="AM767" s="94" t="e">
        <v>#NAME?</v>
      </c>
      <c r="AN767" s="94" t="e">
        <v>#NAME?</v>
      </c>
      <c r="AO767" s="94" t="e">
        <f aca="false" t="array" ref="AO767:AP767">_xlfn.torow(_xlfn.unique(_xlfn._xlws.filter(cat_table[Sub-subsector],($E767=cat_table[Sector])*($F767=cat_table[Subsector]),"")))</f>
        <v>#NAME?</v>
      </c>
      <c r="AP767" s="94" t="e">
        <v>#NAME?</v>
      </c>
    </row>
    <row r="768" customFormat="false" ht="15" hidden="false" customHeight="true" outlineLevel="0" collapsed="false">
      <c r="A768" s="29" t="s">
        <v>9001</v>
      </c>
      <c r="B768" s="20" t="str">
        <f aca="false">INDEX(Table2[], MATCH(L768, Location_ID!$D$2:$D$648, 0), 1)</f>
        <v>445a733c-15c8-4e48-91db-eea8375dd7e7</v>
      </c>
      <c r="C768" s="25" t="s">
        <v>898</v>
      </c>
      <c r="D768" s="25" t="s">
        <v>354</v>
      </c>
      <c r="E768" s="29" t="s">
        <v>43</v>
      </c>
      <c r="F768" s="29" t="s">
        <v>7942</v>
      </c>
      <c r="G768" s="29" t="s">
        <v>9002</v>
      </c>
      <c r="H768" s="38"/>
      <c r="I768" s="29" t="s">
        <v>9003</v>
      </c>
      <c r="J768" s="29" t="s">
        <v>9004</v>
      </c>
      <c r="K768" s="29" t="s">
        <v>1766</v>
      </c>
      <c r="L768" s="29" t="s">
        <v>1766</v>
      </c>
      <c r="M768" s="29" t="s">
        <v>7132</v>
      </c>
      <c r="N768" s="29" t="s">
        <v>8994</v>
      </c>
      <c r="O768" s="29" t="s">
        <v>9005</v>
      </c>
      <c r="P768" s="228" t="n">
        <v>36526</v>
      </c>
      <c r="Q768" s="228" t="n">
        <v>40178</v>
      </c>
      <c r="R768" s="29" t="s">
        <v>8996</v>
      </c>
      <c r="S768" s="29" t="s">
        <v>7413</v>
      </c>
      <c r="T768" s="29" t="n">
        <v>38.8</v>
      </c>
      <c r="U768" s="29" t="n">
        <v>37.8</v>
      </c>
      <c r="V768" s="29" t="n">
        <v>39.8</v>
      </c>
      <c r="W768" s="29" t="s">
        <v>8997</v>
      </c>
      <c r="X768" s="38"/>
      <c r="Y768" s="38"/>
      <c r="Z768" s="38" t="n">
        <v>1</v>
      </c>
      <c r="AE768" s="94" t="e">
        <f aca="false" t="array" ref="AE768:AN768">_xlfn.torow(_xlfn.unique(_xlfn._xlws.filter(cat_table[Subsector],$E768=cat_table[Sector],"")))</f>
        <v>#NAME?</v>
      </c>
      <c r="AF768" s="94" t="e">
        <v>#NAME?</v>
      </c>
      <c r="AG768" s="94" t="e">
        <v>#NAME?</v>
      </c>
      <c r="AH768" s="94" t="e">
        <v>#NAME?</v>
      </c>
      <c r="AI768" s="94" t="e">
        <v>#NAME?</v>
      </c>
      <c r="AJ768" s="94" t="e">
        <v>#NAME?</v>
      </c>
      <c r="AK768" s="94" t="e">
        <v>#NAME?</v>
      </c>
      <c r="AL768" s="94" t="e">
        <v>#NAME?</v>
      </c>
      <c r="AM768" s="94" t="e">
        <v>#NAME?</v>
      </c>
      <c r="AN768" s="94" t="e">
        <v>#NAME?</v>
      </c>
      <c r="AO768" s="94" t="e">
        <f aca="false" t="array" ref="AO768:AP768">_xlfn.torow(_xlfn.unique(_xlfn._xlws.filter(cat_table[Sub-subsector],($E768=cat_table[Sector])*($F768=cat_table[Subsector]),"")))</f>
        <v>#NAME?</v>
      </c>
      <c r="AP768" s="94" t="e">
        <v>#NAME?</v>
      </c>
    </row>
    <row r="769" customFormat="false" ht="15" hidden="false" customHeight="true" outlineLevel="0" collapsed="false">
      <c r="A769" s="29" t="s">
        <v>9006</v>
      </c>
      <c r="B769" s="20" t="str">
        <f aca="false">INDEX(Table2[], MATCH(L769, Location_ID!$D$2:$D$648, 0), 1)</f>
        <v>eada962d-d450-4a03-a68a-50387d3b4b71</v>
      </c>
      <c r="C769" s="25" t="s">
        <v>898</v>
      </c>
      <c r="D769" s="25" t="s">
        <v>354</v>
      </c>
      <c r="E769" s="29" t="s">
        <v>43</v>
      </c>
      <c r="F769" s="29" t="s">
        <v>7942</v>
      </c>
      <c r="G769" s="29" t="s">
        <v>8991</v>
      </c>
      <c r="H769" s="38"/>
      <c r="I769" s="29" t="s">
        <v>9007</v>
      </c>
      <c r="J769" s="29" t="s">
        <v>9008</v>
      </c>
      <c r="K769" s="29" t="s">
        <v>7128</v>
      </c>
      <c r="L769" s="29" t="s">
        <v>1775</v>
      </c>
      <c r="M769" s="29" t="s">
        <v>7132</v>
      </c>
      <c r="N769" s="29" t="s">
        <v>9009</v>
      </c>
      <c r="O769" s="29" t="s">
        <v>9010</v>
      </c>
      <c r="P769" s="228" t="n">
        <v>33970</v>
      </c>
      <c r="Q769" s="228" t="n">
        <v>39447</v>
      </c>
      <c r="R769" s="29" t="s">
        <v>9011</v>
      </c>
      <c r="S769" s="29" t="s">
        <v>7413</v>
      </c>
      <c r="T769" s="29" t="n">
        <v>4.99</v>
      </c>
      <c r="U769" s="29" t="n">
        <v>4.63</v>
      </c>
      <c r="V769" s="29" t="n">
        <v>5.35</v>
      </c>
      <c r="W769" s="29" t="s">
        <v>8997</v>
      </c>
      <c r="X769" s="38"/>
      <c r="Y769" s="38"/>
      <c r="Z769" s="38" t="n">
        <v>1</v>
      </c>
      <c r="AE769" s="94" t="e">
        <f aca="false" t="array" ref="AE769:AN769">_xlfn.torow(_xlfn.unique(_xlfn._xlws.filter(cat_table[Subsector],$E769=cat_table[Sector],"")))</f>
        <v>#NAME?</v>
      </c>
      <c r="AF769" s="94" t="e">
        <v>#NAME?</v>
      </c>
      <c r="AG769" s="94" t="e">
        <v>#NAME?</v>
      </c>
      <c r="AH769" s="94" t="e">
        <v>#NAME?</v>
      </c>
      <c r="AI769" s="94" t="e">
        <v>#NAME?</v>
      </c>
      <c r="AJ769" s="94" t="e">
        <v>#NAME?</v>
      </c>
      <c r="AK769" s="94" t="e">
        <v>#NAME?</v>
      </c>
      <c r="AL769" s="94" t="e">
        <v>#NAME?</v>
      </c>
      <c r="AM769" s="94" t="e">
        <v>#NAME?</v>
      </c>
      <c r="AN769" s="94" t="e">
        <v>#NAME?</v>
      </c>
      <c r="AO769" s="94" t="e">
        <f aca="false" t="array" ref="AO769:AP769">_xlfn.torow(_xlfn.unique(_xlfn._xlws.filter(cat_table[Sub-subsector],($E769=cat_table[Sector])*($F769=cat_table[Subsector]),"")))</f>
        <v>#NAME?</v>
      </c>
      <c r="AP769" s="94" t="e">
        <v>#NAME?</v>
      </c>
    </row>
    <row r="770" customFormat="false" ht="15" hidden="false" customHeight="true" outlineLevel="0" collapsed="false">
      <c r="A770" s="29" t="s">
        <v>9012</v>
      </c>
      <c r="B770" s="20" t="str">
        <f aca="false">INDEX(Table2[], MATCH(L770, Location_ID!$D$2:$D$648, 0), 1)</f>
        <v>ad6b2e7f-09cc-407f-b639-def4f5495508</v>
      </c>
      <c r="C770" s="25" t="s">
        <v>898</v>
      </c>
      <c r="D770" s="25" t="s">
        <v>354</v>
      </c>
      <c r="E770" s="29" t="s">
        <v>43</v>
      </c>
      <c r="F770" s="29" t="s">
        <v>7942</v>
      </c>
      <c r="G770" s="29" t="s">
        <v>8991</v>
      </c>
      <c r="H770" s="38"/>
      <c r="I770" s="29" t="s">
        <v>9007</v>
      </c>
      <c r="J770" s="29" t="s">
        <v>9013</v>
      </c>
      <c r="K770" s="29" t="s">
        <v>7128</v>
      </c>
      <c r="L770" s="29" t="s">
        <v>1839</v>
      </c>
      <c r="M770" s="29" t="s">
        <v>7132</v>
      </c>
      <c r="N770" s="29" t="s">
        <v>9009</v>
      </c>
      <c r="O770" s="29" t="s">
        <v>9010</v>
      </c>
      <c r="P770" s="228" t="n">
        <v>33970</v>
      </c>
      <c r="Q770" s="228" t="n">
        <v>39447</v>
      </c>
      <c r="R770" s="29" t="s">
        <v>9011</v>
      </c>
      <c r="S770" s="29" t="s">
        <v>7413</v>
      </c>
      <c r="T770" s="29" t="n">
        <v>3.61</v>
      </c>
      <c r="U770" s="29" t="n">
        <v>3.45</v>
      </c>
      <c r="V770" s="29" t="n">
        <v>3.77</v>
      </c>
      <c r="W770" s="29" t="s">
        <v>8997</v>
      </c>
      <c r="X770" s="185"/>
      <c r="Y770" s="189"/>
      <c r="Z770" s="189" t="n">
        <v>1</v>
      </c>
      <c r="AE770" s="94" t="e">
        <f aca="false" t="array" ref="AE770:AN770">_xlfn.torow(_xlfn.unique(_xlfn._xlws.filter(cat_table[Subsector],$E770=cat_table[Sector],"")))</f>
        <v>#NAME?</v>
      </c>
      <c r="AF770" s="94" t="e">
        <v>#NAME?</v>
      </c>
      <c r="AG770" s="94" t="e">
        <v>#NAME?</v>
      </c>
      <c r="AH770" s="94" t="e">
        <v>#NAME?</v>
      </c>
      <c r="AI770" s="94" t="e">
        <v>#NAME?</v>
      </c>
      <c r="AJ770" s="94" t="e">
        <v>#NAME?</v>
      </c>
      <c r="AK770" s="94" t="e">
        <v>#NAME?</v>
      </c>
      <c r="AL770" s="94" t="e">
        <v>#NAME?</v>
      </c>
      <c r="AM770" s="94" t="e">
        <v>#NAME?</v>
      </c>
      <c r="AN770" s="94" t="e">
        <v>#NAME?</v>
      </c>
      <c r="AO770" s="94" t="e">
        <f aca="false" t="array" ref="AO770:AP770">_xlfn.torow(_xlfn.unique(_xlfn._xlws.filter(cat_table[Sub-subsector],($E770=cat_table[Sector])*($F770=cat_table[Subsector]),"")))</f>
        <v>#NAME?</v>
      </c>
      <c r="AP770" s="94" t="e">
        <v>#NAME?</v>
      </c>
    </row>
    <row r="771" customFormat="false" ht="15" hidden="false" customHeight="true" outlineLevel="0" collapsed="false">
      <c r="A771" s="185" t="s">
        <v>9014</v>
      </c>
      <c r="B771" s="20" t="str">
        <f aca="false">INDEX(Table2[], MATCH(L771, Location_ID!$D$2:$D$648, 0), 1)</f>
        <v>445a733c-15c8-4e48-91db-eea8375dd7e7</v>
      </c>
      <c r="C771" s="234" t="s">
        <v>898</v>
      </c>
      <c r="D771" s="234" t="s">
        <v>354</v>
      </c>
      <c r="E771" s="185" t="s">
        <v>43</v>
      </c>
      <c r="F771" s="185" t="s">
        <v>7942</v>
      </c>
      <c r="G771" s="185" t="s">
        <v>8991</v>
      </c>
      <c r="H771" s="236"/>
      <c r="I771" s="237" t="s">
        <v>8992</v>
      </c>
      <c r="J771" s="237" t="s">
        <v>8993</v>
      </c>
      <c r="K771" s="237" t="s">
        <v>1766</v>
      </c>
      <c r="L771" s="185" t="s">
        <v>1766</v>
      </c>
      <c r="M771" s="237" t="s">
        <v>7132</v>
      </c>
      <c r="N771" s="237" t="s">
        <v>9015</v>
      </c>
      <c r="O771" s="237" t="s">
        <v>9016</v>
      </c>
      <c r="P771" s="238" t="n">
        <v>1</v>
      </c>
      <c r="Q771" s="238" t="n">
        <v>36525</v>
      </c>
      <c r="R771" s="185" t="s">
        <v>8996</v>
      </c>
      <c r="S771" s="237" t="s">
        <v>7413</v>
      </c>
      <c r="T771" s="237" t="n">
        <v>10.4</v>
      </c>
      <c r="U771" s="237" t="n">
        <v>10.2</v>
      </c>
      <c r="V771" s="237" t="n">
        <v>10.6</v>
      </c>
      <c r="W771" s="187" t="s">
        <v>8997</v>
      </c>
      <c r="X771" s="38"/>
      <c r="Y771" s="38"/>
      <c r="Z771" s="38" t="n">
        <v>1</v>
      </c>
      <c r="AE771" s="94" t="e">
        <f aca="false" t="array" ref="AE771:AN771">_xlfn.torow(_xlfn.unique(_xlfn._xlws.filter(cat_table[Subsector],$E771=cat_table[Sector],"")))</f>
        <v>#NAME?</v>
      </c>
      <c r="AF771" s="94" t="e">
        <v>#NAME?</v>
      </c>
      <c r="AG771" s="94" t="e">
        <v>#NAME?</v>
      </c>
      <c r="AH771" s="94" t="e">
        <v>#NAME?</v>
      </c>
      <c r="AI771" s="94" t="e">
        <v>#NAME?</v>
      </c>
      <c r="AJ771" s="94" t="e">
        <v>#NAME?</v>
      </c>
      <c r="AK771" s="94" t="e">
        <v>#NAME?</v>
      </c>
      <c r="AL771" s="94" t="e">
        <v>#NAME?</v>
      </c>
      <c r="AM771" s="94" t="e">
        <v>#NAME?</v>
      </c>
      <c r="AN771" s="94" t="e">
        <v>#NAME?</v>
      </c>
      <c r="AO771" s="94" t="e">
        <f aca="false" t="array" ref="AO771:AP771">_xlfn.torow(_xlfn.unique(_xlfn._xlws.filter(cat_table[Sub-subsector],($E771=cat_table[Sector])*($F771=cat_table[Subsector]),"")))</f>
        <v>#NAME?</v>
      </c>
      <c r="AP771" s="94" t="e">
        <v>#NAME?</v>
      </c>
    </row>
    <row r="772" customFormat="false" ht="15" hidden="false" customHeight="true" outlineLevel="0" collapsed="false">
      <c r="A772" s="97" t="s">
        <v>9017</v>
      </c>
      <c r="B772" s="20" t="str">
        <f aca="false">INDEX(Table2[], MATCH(L772, Location_ID!$D$2:$D$648, 0), 1)</f>
        <v>73c92d5f-3c9b-479c-bebc-aa118e3c3846</v>
      </c>
      <c r="C772" s="16" t="s">
        <v>904</v>
      </c>
      <c r="D772" s="16" t="s">
        <v>354</v>
      </c>
      <c r="E772" s="20" t="s">
        <v>7134</v>
      </c>
      <c r="F772" s="20" t="s">
        <v>7135</v>
      </c>
      <c r="G772" s="20" t="s">
        <v>7591</v>
      </c>
      <c r="H772" s="20"/>
      <c r="I772" s="20" t="s">
        <v>9018</v>
      </c>
      <c r="J772" s="20" t="s">
        <v>9019</v>
      </c>
      <c r="K772" s="20" t="s">
        <v>7109</v>
      </c>
      <c r="L772" s="20" t="s">
        <v>2241</v>
      </c>
      <c r="M772" s="20" t="s">
        <v>7110</v>
      </c>
      <c r="N772" s="20" t="s">
        <v>9020</v>
      </c>
      <c r="O772" s="20" t="s">
        <v>9021</v>
      </c>
      <c r="P772" s="201" t="n">
        <v>44440</v>
      </c>
      <c r="Q772" s="201" t="n">
        <v>44500</v>
      </c>
      <c r="R772" s="20" t="n">
        <v>93</v>
      </c>
      <c r="S772" s="20" t="s">
        <v>7112</v>
      </c>
      <c r="T772" s="20" t="n">
        <v>9.6</v>
      </c>
      <c r="U772" s="20" t="n">
        <v>8.7</v>
      </c>
      <c r="V772" s="20" t="n">
        <v>10.8</v>
      </c>
      <c r="W772" s="20" t="s">
        <v>8720</v>
      </c>
      <c r="X772" s="35" t="s">
        <v>383</v>
      </c>
      <c r="Y772" s="239"/>
      <c r="Z772" s="239" t="n">
        <v>0</v>
      </c>
      <c r="AE772" s="94" t="e">
        <f aca="false" t="array" ref="AE772:AK772">_xlfn.torow(_xlfn.unique(_xlfn._xlws.filter(cat_table[Subsector],$E772=cat_table[Sector],"")))</f>
        <v>#NAME?</v>
      </c>
      <c r="AF772" s="94" t="e">
        <v>#NAME?</v>
      </c>
      <c r="AG772" s="94" t="e">
        <v>#NAME?</v>
      </c>
      <c r="AH772" s="94" t="e">
        <v>#NAME?</v>
      </c>
      <c r="AI772" s="94" t="e">
        <v>#NAME?</v>
      </c>
      <c r="AJ772" s="94" t="e">
        <v>#NAME?</v>
      </c>
      <c r="AK772" s="94" t="e">
        <v>#NAME?</v>
      </c>
      <c r="AO772" s="94" t="e">
        <f aca="false" t="array" ref="AO772:AT772">_xlfn.torow(_xlfn.unique(_xlfn._xlws.filter(cat_table[Sub-subsector],($E772=cat_table[Sector])*($F772=cat_table[Subsector]),"")))</f>
        <v>#NAME?</v>
      </c>
      <c r="AP772" s="94" t="e">
        <v>#NAME?</v>
      </c>
      <c r="AQ772" s="94" t="e">
        <v>#NAME?</v>
      </c>
      <c r="AR772" s="94" t="e">
        <v>#NAME?</v>
      </c>
      <c r="AS772" s="94" t="e">
        <v>#NAME?</v>
      </c>
      <c r="AT772" s="94" t="e">
        <v>#NAME?</v>
      </c>
    </row>
    <row r="773" customFormat="false" ht="15" hidden="false" customHeight="true" outlineLevel="0" collapsed="false">
      <c r="A773" s="20" t="s">
        <v>9022</v>
      </c>
      <c r="B773" s="20" t="str">
        <f aca="false">INDEX(Table2[], MATCH(L773, Location_ID!$D$2:$D$648, 0), 1)</f>
        <v>73c92d5f-3c9b-479c-bebc-aa118e3c3846</v>
      </c>
      <c r="C773" s="16" t="s">
        <v>904</v>
      </c>
      <c r="D773" s="16" t="s">
        <v>354</v>
      </c>
      <c r="E773" s="20" t="s">
        <v>7134</v>
      </c>
      <c r="F773" s="20" t="s">
        <v>7135</v>
      </c>
      <c r="G773" s="20" t="s">
        <v>7591</v>
      </c>
      <c r="H773" s="20"/>
      <c r="I773" s="20" t="s">
        <v>9018</v>
      </c>
      <c r="J773" s="20" t="s">
        <v>9023</v>
      </c>
      <c r="K773" s="20" t="s">
        <v>7109</v>
      </c>
      <c r="L773" s="20" t="s">
        <v>2241</v>
      </c>
      <c r="M773" s="20" t="s">
        <v>7110</v>
      </c>
      <c r="N773" s="20" t="s">
        <v>9020</v>
      </c>
      <c r="O773" s="20" t="s">
        <v>9021</v>
      </c>
      <c r="P773" s="201" t="n">
        <v>44440</v>
      </c>
      <c r="Q773" s="201" t="n">
        <v>44500</v>
      </c>
      <c r="R773" s="20" t="n">
        <v>50</v>
      </c>
      <c r="S773" s="20" t="s">
        <v>7112</v>
      </c>
      <c r="T773" s="20" t="n">
        <v>11.1</v>
      </c>
      <c r="U773" s="20" t="n">
        <v>10</v>
      </c>
      <c r="V773" s="20" t="n">
        <v>12.4</v>
      </c>
      <c r="W773" s="20" t="s">
        <v>8720</v>
      </c>
      <c r="X773" s="35" t="s">
        <v>383</v>
      </c>
      <c r="Y773" s="239"/>
      <c r="Z773" s="35" t="n">
        <v>0</v>
      </c>
      <c r="AE773" s="94" t="e">
        <f aca="false" t="array" ref="AE773:AK773">_xlfn.torow(_xlfn.unique(_xlfn._xlws.filter(cat_table[Subsector],$E773=cat_table[Sector],"")))</f>
        <v>#NAME?</v>
      </c>
      <c r="AF773" s="94" t="e">
        <v>#NAME?</v>
      </c>
      <c r="AG773" s="94" t="e">
        <v>#NAME?</v>
      </c>
      <c r="AH773" s="94" t="e">
        <v>#NAME?</v>
      </c>
      <c r="AI773" s="94" t="e">
        <v>#NAME?</v>
      </c>
      <c r="AJ773" s="94" t="e">
        <v>#NAME?</v>
      </c>
      <c r="AK773" s="94" t="e">
        <v>#NAME?</v>
      </c>
      <c r="AO773" s="94" t="e">
        <f aca="false" t="array" ref="AO773:AT773">_xlfn.torow(_xlfn.unique(_xlfn._xlws.filter(cat_table[Sub-subsector],($E773=cat_table[Sector])*($F773=cat_table[Subsector]),"")))</f>
        <v>#NAME?</v>
      </c>
      <c r="AP773" s="94" t="e">
        <v>#NAME?</v>
      </c>
      <c r="AQ773" s="94" t="e">
        <v>#NAME?</v>
      </c>
      <c r="AR773" s="94" t="e">
        <v>#NAME?</v>
      </c>
      <c r="AS773" s="94" t="e">
        <v>#NAME?</v>
      </c>
      <c r="AT773" s="94" t="e">
        <v>#NAME?</v>
      </c>
    </row>
    <row r="774" customFormat="false" ht="15" hidden="false" customHeight="true" outlineLevel="0" collapsed="false">
      <c r="A774" s="20" t="s">
        <v>9024</v>
      </c>
      <c r="B774" s="20" t="str">
        <f aca="false">INDEX(Table2[], MATCH(L774, Location_ID!$D$2:$D$648, 0), 1)</f>
        <v>73c92d5f-3c9b-479c-bebc-aa118e3c3846</v>
      </c>
      <c r="C774" s="16" t="s">
        <v>904</v>
      </c>
      <c r="D774" s="16" t="s">
        <v>354</v>
      </c>
      <c r="E774" s="20" t="s">
        <v>7134</v>
      </c>
      <c r="F774" s="20" t="s">
        <v>7135</v>
      </c>
      <c r="G774" s="20" t="s">
        <v>7591</v>
      </c>
      <c r="H774" s="20"/>
      <c r="I774" s="20" t="s">
        <v>9018</v>
      </c>
      <c r="J774" s="20" t="s">
        <v>9025</v>
      </c>
      <c r="K774" s="20" t="s">
        <v>7109</v>
      </c>
      <c r="L774" s="20" t="s">
        <v>2241</v>
      </c>
      <c r="M774" s="20" t="s">
        <v>7110</v>
      </c>
      <c r="N774" s="20" t="s">
        <v>9020</v>
      </c>
      <c r="O774" s="20" t="s">
        <v>9021</v>
      </c>
      <c r="P774" s="201" t="n">
        <v>44440</v>
      </c>
      <c r="Q774" s="201" t="n">
        <v>44500</v>
      </c>
      <c r="R774" s="20" t="n">
        <v>27</v>
      </c>
      <c r="S774" s="20" t="s">
        <v>7112</v>
      </c>
      <c r="T774" s="20" t="n">
        <v>5.1</v>
      </c>
      <c r="U774" s="20" t="n">
        <v>3.9</v>
      </c>
      <c r="V774" s="20" t="n">
        <v>6.8</v>
      </c>
      <c r="W774" s="20" t="s">
        <v>8720</v>
      </c>
      <c r="X774" s="35" t="s">
        <v>383</v>
      </c>
      <c r="Y774" s="239"/>
      <c r="Z774" s="35" t="n">
        <v>0</v>
      </c>
      <c r="AE774" s="94" t="e">
        <f aca="false" t="array" ref="AE774:AK774">_xlfn.torow(_xlfn.unique(_xlfn._xlws.filter(cat_table[Subsector],$E774=cat_table[Sector],"")))</f>
        <v>#NAME?</v>
      </c>
      <c r="AF774" s="94" t="e">
        <v>#NAME?</v>
      </c>
      <c r="AG774" s="94" t="e">
        <v>#NAME?</v>
      </c>
      <c r="AH774" s="94" t="e">
        <v>#NAME?</v>
      </c>
      <c r="AI774" s="94" t="e">
        <v>#NAME?</v>
      </c>
      <c r="AJ774" s="94" t="e">
        <v>#NAME?</v>
      </c>
      <c r="AK774" s="94" t="e">
        <v>#NAME?</v>
      </c>
      <c r="AO774" s="94" t="e">
        <f aca="false" t="array" ref="AO774:AT774">_xlfn.torow(_xlfn.unique(_xlfn._xlws.filter(cat_table[Sub-subsector],($E774=cat_table[Sector])*($F774=cat_table[Subsector]),"")))</f>
        <v>#NAME?</v>
      </c>
      <c r="AP774" s="94" t="e">
        <v>#NAME?</v>
      </c>
      <c r="AQ774" s="94" t="e">
        <v>#NAME?</v>
      </c>
      <c r="AR774" s="94" t="e">
        <v>#NAME?</v>
      </c>
      <c r="AS774" s="94" t="e">
        <v>#NAME?</v>
      </c>
      <c r="AT774" s="94" t="e">
        <v>#NAME?</v>
      </c>
    </row>
    <row r="775" customFormat="false" ht="15" hidden="false" customHeight="true" outlineLevel="0" collapsed="false">
      <c r="A775" s="174" t="s">
        <v>9026</v>
      </c>
      <c r="B775" s="20" t="str">
        <f aca="false">INDEX(Table2[], MATCH(L775, Location_ID!$D$2:$D$648, 0), 1)</f>
        <v>73c92d5f-3c9b-479c-bebc-aa118e3c3846</v>
      </c>
      <c r="C775" s="16" t="s">
        <v>904</v>
      </c>
      <c r="D775" s="16" t="s">
        <v>354</v>
      </c>
      <c r="E775" s="20" t="s">
        <v>7134</v>
      </c>
      <c r="F775" s="20" t="s">
        <v>7135</v>
      </c>
      <c r="G775" s="20" t="s">
        <v>7591</v>
      </c>
      <c r="H775" s="20"/>
      <c r="I775" s="20" t="s">
        <v>9018</v>
      </c>
      <c r="J775" s="20" t="s">
        <v>9027</v>
      </c>
      <c r="K775" s="20" t="s">
        <v>7109</v>
      </c>
      <c r="L775" s="20" t="s">
        <v>2241</v>
      </c>
      <c r="M775" s="20" t="s">
        <v>7110</v>
      </c>
      <c r="N775" s="20" t="s">
        <v>9020</v>
      </c>
      <c r="O775" s="20" t="s">
        <v>9021</v>
      </c>
      <c r="P775" s="201" t="n">
        <v>44440</v>
      </c>
      <c r="Q775" s="201" t="n">
        <v>44500</v>
      </c>
      <c r="R775" s="20" t="n">
        <v>22</v>
      </c>
      <c r="S775" s="20" t="s">
        <v>7112</v>
      </c>
      <c r="T775" s="20" t="n">
        <v>0</v>
      </c>
      <c r="U775" s="20"/>
      <c r="V775" s="20"/>
      <c r="W775" s="20" t="s">
        <v>8720</v>
      </c>
      <c r="X775" s="35" t="s">
        <v>383</v>
      </c>
      <c r="Y775" s="239"/>
      <c r="Z775" s="35" t="n">
        <v>0</v>
      </c>
      <c r="AE775" s="94" t="e">
        <f aca="false" t="array" ref="AE775:AK775">_xlfn.torow(_xlfn.unique(_xlfn._xlws.filter(cat_table[Subsector],$E775=cat_table[Sector],"")))</f>
        <v>#NAME?</v>
      </c>
      <c r="AF775" s="94" t="e">
        <v>#NAME?</v>
      </c>
      <c r="AG775" s="94" t="e">
        <v>#NAME?</v>
      </c>
      <c r="AH775" s="94" t="e">
        <v>#NAME?</v>
      </c>
      <c r="AI775" s="94" t="e">
        <v>#NAME?</v>
      </c>
      <c r="AJ775" s="94" t="e">
        <v>#NAME?</v>
      </c>
      <c r="AK775" s="94" t="e">
        <v>#NAME?</v>
      </c>
      <c r="AO775" s="94" t="e">
        <f aca="false" t="array" ref="AO775:AT775">_xlfn.torow(_xlfn.unique(_xlfn._xlws.filter(cat_table[Sub-subsector],($E775=cat_table[Sector])*($F775=cat_table[Subsector]),"")))</f>
        <v>#NAME?</v>
      </c>
      <c r="AP775" s="94" t="e">
        <v>#NAME?</v>
      </c>
      <c r="AQ775" s="94" t="e">
        <v>#NAME?</v>
      </c>
      <c r="AR775" s="94" t="e">
        <v>#NAME?</v>
      </c>
      <c r="AS775" s="94" t="e">
        <v>#NAME?</v>
      </c>
      <c r="AT775" s="94" t="e">
        <v>#NAME?</v>
      </c>
    </row>
    <row r="776" customFormat="false" ht="15" hidden="false" customHeight="true" outlineLevel="0" collapsed="false">
      <c r="A776" s="20" t="s">
        <v>9028</v>
      </c>
      <c r="B776" s="20" t="str">
        <f aca="false">INDEX(Table2[], MATCH(L776, Location_ID!$D$2:$D$648, 0), 1)</f>
        <v>73c92d5f-3c9b-479c-bebc-aa118e3c3846</v>
      </c>
      <c r="C776" s="16" t="s">
        <v>904</v>
      </c>
      <c r="D776" s="16" t="s">
        <v>354</v>
      </c>
      <c r="E776" s="20" t="s">
        <v>7134</v>
      </c>
      <c r="F776" s="20" t="s">
        <v>7135</v>
      </c>
      <c r="G776" s="20" t="s">
        <v>7591</v>
      </c>
      <c r="H776" s="20"/>
      <c r="I776" s="20" t="s">
        <v>9029</v>
      </c>
      <c r="J776" s="20" t="s">
        <v>9030</v>
      </c>
      <c r="K776" s="20" t="s">
        <v>7109</v>
      </c>
      <c r="L776" s="20" t="s">
        <v>2241</v>
      </c>
      <c r="M776" s="20" t="s">
        <v>7110</v>
      </c>
      <c r="N776" s="20" t="s">
        <v>9020</v>
      </c>
      <c r="O776" s="20" t="s">
        <v>9021</v>
      </c>
      <c r="P776" s="201" t="n">
        <v>44440</v>
      </c>
      <c r="Q776" s="201" t="n">
        <v>44500</v>
      </c>
      <c r="R776" s="20" t="n">
        <v>26</v>
      </c>
      <c r="S776" s="20" t="s">
        <v>7112</v>
      </c>
      <c r="T776" s="20" t="n">
        <v>14.9</v>
      </c>
      <c r="U776" s="20" t="n">
        <v>12.1</v>
      </c>
      <c r="V776" s="20" t="n">
        <v>19.2</v>
      </c>
      <c r="W776" s="20" t="s">
        <v>8720</v>
      </c>
      <c r="X776" s="35" t="s">
        <v>383</v>
      </c>
      <c r="Y776" s="239"/>
      <c r="Z776" s="35" t="n">
        <v>0</v>
      </c>
      <c r="AE776" s="94" t="e">
        <f aca="false" t="array" ref="AE776:AK776">_xlfn.torow(_xlfn.unique(_xlfn._xlws.filter(cat_table[Subsector],$E776=cat_table[Sector],"")))</f>
        <v>#NAME?</v>
      </c>
      <c r="AF776" s="94" t="e">
        <v>#NAME?</v>
      </c>
      <c r="AG776" s="94" t="e">
        <v>#NAME?</v>
      </c>
      <c r="AH776" s="94" t="e">
        <v>#NAME?</v>
      </c>
      <c r="AI776" s="94" t="e">
        <v>#NAME?</v>
      </c>
      <c r="AJ776" s="94" t="e">
        <v>#NAME?</v>
      </c>
      <c r="AK776" s="94" t="e">
        <v>#NAME?</v>
      </c>
      <c r="AO776" s="94" t="e">
        <f aca="false" t="array" ref="AO776:AT776">_xlfn.torow(_xlfn.unique(_xlfn._xlws.filter(cat_table[Sub-subsector],($E776=cat_table[Sector])*($F776=cat_table[Subsector]),"")))</f>
        <v>#NAME?</v>
      </c>
      <c r="AP776" s="94" t="e">
        <v>#NAME?</v>
      </c>
      <c r="AQ776" s="94" t="e">
        <v>#NAME?</v>
      </c>
      <c r="AR776" s="94" t="e">
        <v>#NAME?</v>
      </c>
      <c r="AS776" s="94" t="e">
        <v>#NAME?</v>
      </c>
      <c r="AT776" s="94" t="e">
        <v>#NAME?</v>
      </c>
    </row>
    <row r="777" customFormat="false" ht="15" hidden="false" customHeight="true" outlineLevel="0" collapsed="false">
      <c r="A777" s="20" t="s">
        <v>9031</v>
      </c>
      <c r="B777" s="20" t="str">
        <f aca="false">INDEX(Table2[], MATCH(L777, Location_ID!$D$2:$D$648, 0), 1)</f>
        <v>73c92d5f-3c9b-479c-bebc-aa118e3c3846</v>
      </c>
      <c r="C777" s="16" t="s">
        <v>904</v>
      </c>
      <c r="D777" s="16" t="s">
        <v>354</v>
      </c>
      <c r="E777" s="20" t="s">
        <v>7134</v>
      </c>
      <c r="F777" s="20" t="s">
        <v>7135</v>
      </c>
      <c r="G777" s="20" t="s">
        <v>7591</v>
      </c>
      <c r="H777" s="20"/>
      <c r="I777" s="20" t="s">
        <v>9029</v>
      </c>
      <c r="J777" s="20" t="s">
        <v>9032</v>
      </c>
      <c r="K777" s="20" t="s">
        <v>7109</v>
      </c>
      <c r="L777" s="20" t="s">
        <v>2241</v>
      </c>
      <c r="M777" s="20" t="s">
        <v>7110</v>
      </c>
      <c r="N777" s="20" t="s">
        <v>9020</v>
      </c>
      <c r="O777" s="20" t="s">
        <v>9021</v>
      </c>
      <c r="P777" s="201" t="n">
        <v>44440</v>
      </c>
      <c r="Q777" s="201" t="n">
        <v>44500</v>
      </c>
      <c r="R777" s="20" t="n">
        <v>430</v>
      </c>
      <c r="S777" s="20" t="s">
        <v>7112</v>
      </c>
      <c r="T777" s="20" t="n">
        <v>0.8</v>
      </c>
      <c r="U777" s="20" t="n">
        <v>0.65</v>
      </c>
      <c r="V777" s="20" t="n">
        <v>1.03</v>
      </c>
      <c r="W777" s="20" t="s">
        <v>8720</v>
      </c>
      <c r="X777" s="35" t="s">
        <v>383</v>
      </c>
      <c r="Y777" s="239"/>
      <c r="Z777" s="35" t="n">
        <v>0</v>
      </c>
      <c r="AE777" s="94" t="e">
        <f aca="false" t="array" ref="AE777:AK777">_xlfn.torow(_xlfn.unique(_xlfn._xlws.filter(cat_table[Subsector],$E777=cat_table[Sector],"")))</f>
        <v>#NAME?</v>
      </c>
      <c r="AF777" s="94" t="e">
        <v>#NAME?</v>
      </c>
      <c r="AG777" s="94" t="e">
        <v>#NAME?</v>
      </c>
      <c r="AH777" s="94" t="e">
        <v>#NAME?</v>
      </c>
      <c r="AI777" s="94" t="e">
        <v>#NAME?</v>
      </c>
      <c r="AJ777" s="94" t="e">
        <v>#NAME?</v>
      </c>
      <c r="AK777" s="94" t="e">
        <v>#NAME?</v>
      </c>
      <c r="AO777" s="94" t="e">
        <f aca="false" t="array" ref="AO777:AT777">_xlfn.torow(_xlfn.unique(_xlfn._xlws.filter(cat_table[Sub-subsector],($E777=cat_table[Sector])*($F777=cat_table[Subsector]),"")))</f>
        <v>#NAME?</v>
      </c>
      <c r="AP777" s="94" t="e">
        <v>#NAME?</v>
      </c>
      <c r="AQ777" s="94" t="e">
        <v>#NAME?</v>
      </c>
      <c r="AR777" s="94" t="e">
        <v>#NAME?</v>
      </c>
      <c r="AS777" s="94" t="e">
        <v>#NAME?</v>
      </c>
      <c r="AT777" s="94" t="e">
        <v>#NAME?</v>
      </c>
    </row>
    <row r="778" customFormat="false" ht="15" hidden="false" customHeight="true" outlineLevel="0" collapsed="false">
      <c r="A778" s="20" t="s">
        <v>9033</v>
      </c>
      <c r="B778" s="20" t="str">
        <f aca="false">INDEX(Table2[], MATCH(L778, Location_ID!$D$2:$D$648, 0), 1)</f>
        <v>73c92d5f-3c9b-479c-bebc-aa118e3c3846</v>
      </c>
      <c r="C778" s="16" t="s">
        <v>904</v>
      </c>
      <c r="D778" s="16" t="s">
        <v>354</v>
      </c>
      <c r="E778" s="20" t="s">
        <v>7134</v>
      </c>
      <c r="F778" s="20" t="s">
        <v>7135</v>
      </c>
      <c r="G778" s="20" t="s">
        <v>7591</v>
      </c>
      <c r="H778" s="20"/>
      <c r="I778" s="20" t="s">
        <v>9029</v>
      </c>
      <c r="J778" s="20" t="s">
        <v>9034</v>
      </c>
      <c r="K778" s="20" t="s">
        <v>7109</v>
      </c>
      <c r="L778" s="20" t="s">
        <v>2241</v>
      </c>
      <c r="M778" s="20" t="s">
        <v>7110</v>
      </c>
      <c r="N778" s="20" t="s">
        <v>9020</v>
      </c>
      <c r="O778" s="20" t="s">
        <v>9021</v>
      </c>
      <c r="P778" s="201" t="n">
        <v>44440</v>
      </c>
      <c r="Q778" s="201" t="n">
        <v>44500</v>
      </c>
      <c r="R778" s="20" t="n">
        <v>38</v>
      </c>
      <c r="S778" s="20" t="s">
        <v>7112</v>
      </c>
      <c r="T778" s="20" t="n">
        <v>16.8</v>
      </c>
      <c r="U778" s="20" t="n">
        <v>12.1</v>
      </c>
      <c r="V778" s="20" t="n">
        <v>24.9</v>
      </c>
      <c r="W778" s="20" t="s">
        <v>8720</v>
      </c>
      <c r="X778" s="35" t="s">
        <v>383</v>
      </c>
      <c r="Y778" s="239"/>
      <c r="Z778" s="35" t="n">
        <v>0</v>
      </c>
      <c r="AE778" s="94" t="e">
        <f aca="false" t="array" ref="AE778:AK778">_xlfn.torow(_xlfn.unique(_xlfn._xlws.filter(cat_table[Subsector],$E778=cat_table[Sector],"")))</f>
        <v>#NAME?</v>
      </c>
      <c r="AF778" s="94" t="e">
        <v>#NAME?</v>
      </c>
      <c r="AG778" s="94" t="e">
        <v>#NAME?</v>
      </c>
      <c r="AH778" s="94" t="e">
        <v>#NAME?</v>
      </c>
      <c r="AI778" s="94" t="e">
        <v>#NAME?</v>
      </c>
      <c r="AJ778" s="94" t="e">
        <v>#NAME?</v>
      </c>
      <c r="AK778" s="94" t="e">
        <v>#NAME?</v>
      </c>
      <c r="AO778" s="94" t="e">
        <f aca="false" t="array" ref="AO778:AT778">_xlfn.torow(_xlfn.unique(_xlfn._xlws.filter(cat_table[Sub-subsector],($E778=cat_table[Sector])*($F778=cat_table[Subsector]),"")))</f>
        <v>#NAME?</v>
      </c>
      <c r="AP778" s="94" t="e">
        <v>#NAME?</v>
      </c>
      <c r="AQ778" s="94" t="e">
        <v>#NAME?</v>
      </c>
      <c r="AR778" s="94" t="e">
        <v>#NAME?</v>
      </c>
      <c r="AS778" s="94" t="e">
        <v>#NAME?</v>
      </c>
      <c r="AT778" s="94" t="e">
        <v>#NAME?</v>
      </c>
    </row>
    <row r="779" customFormat="false" ht="15" hidden="false" customHeight="true" outlineLevel="0" collapsed="false">
      <c r="A779" s="20" t="s">
        <v>9035</v>
      </c>
      <c r="B779" s="20" t="str">
        <f aca="false">INDEX(Table2[], MATCH(L779, Location_ID!$D$2:$D$648, 0), 1)</f>
        <v>73c92d5f-3c9b-479c-bebc-aa118e3c3846</v>
      </c>
      <c r="C779" s="16" t="s">
        <v>904</v>
      </c>
      <c r="D779" s="16" t="s">
        <v>354</v>
      </c>
      <c r="E779" s="20" t="s">
        <v>7134</v>
      </c>
      <c r="F779" s="20" t="s">
        <v>7135</v>
      </c>
      <c r="G779" s="20" t="s">
        <v>7591</v>
      </c>
      <c r="H779" s="20"/>
      <c r="I779" s="20" t="s">
        <v>9029</v>
      </c>
      <c r="J779" s="20" t="s">
        <v>9036</v>
      </c>
      <c r="K779" s="20" t="s">
        <v>7109</v>
      </c>
      <c r="L779" s="20" t="s">
        <v>2241</v>
      </c>
      <c r="M779" s="20" t="s">
        <v>7110</v>
      </c>
      <c r="N779" s="20" t="s">
        <v>9020</v>
      </c>
      <c r="O779" s="20" t="s">
        <v>9021</v>
      </c>
      <c r="P779" s="201" t="n">
        <v>44440</v>
      </c>
      <c r="Q779" s="201" t="n">
        <v>44500</v>
      </c>
      <c r="R779" s="20" t="n">
        <v>949</v>
      </c>
      <c r="S779" s="20" t="s">
        <v>7112</v>
      </c>
      <c r="T779" s="20" t="n">
        <v>0.64</v>
      </c>
      <c r="U779" s="20" t="n">
        <v>0.46</v>
      </c>
      <c r="V779" s="20" t="n">
        <v>0.95</v>
      </c>
      <c r="W779" s="20" t="s">
        <v>8720</v>
      </c>
      <c r="X779" s="35" t="s">
        <v>383</v>
      </c>
      <c r="Y779" s="239"/>
      <c r="Z779" s="35" t="n">
        <v>0</v>
      </c>
      <c r="AE779" s="94" t="e">
        <f aca="false" t="array" ref="AE779:AK779">_xlfn.torow(_xlfn.unique(_xlfn._xlws.filter(cat_table[Subsector],$E779=cat_table[Sector],"")))</f>
        <v>#NAME?</v>
      </c>
      <c r="AF779" s="94" t="e">
        <v>#NAME?</v>
      </c>
      <c r="AG779" s="94" t="e">
        <v>#NAME?</v>
      </c>
      <c r="AH779" s="94" t="e">
        <v>#NAME?</v>
      </c>
      <c r="AI779" s="94" t="e">
        <v>#NAME?</v>
      </c>
      <c r="AJ779" s="94" t="e">
        <v>#NAME?</v>
      </c>
      <c r="AK779" s="94" t="e">
        <v>#NAME?</v>
      </c>
      <c r="AO779" s="94" t="e">
        <f aca="false" t="array" ref="AO779:AT779">_xlfn.torow(_xlfn.unique(_xlfn._xlws.filter(cat_table[Sub-subsector],($E779=cat_table[Sector])*($F779=cat_table[Subsector]),"")))</f>
        <v>#NAME?</v>
      </c>
      <c r="AP779" s="94" t="e">
        <v>#NAME?</v>
      </c>
      <c r="AQ779" s="94" t="e">
        <v>#NAME?</v>
      </c>
      <c r="AR779" s="94" t="e">
        <v>#NAME?</v>
      </c>
      <c r="AS779" s="94" t="e">
        <v>#NAME?</v>
      </c>
      <c r="AT779" s="94" t="e">
        <v>#NAME?</v>
      </c>
    </row>
    <row r="780" customFormat="false" ht="15" hidden="false" customHeight="true" outlineLevel="0" collapsed="false">
      <c r="A780" s="20" t="s">
        <v>9037</v>
      </c>
      <c r="B780" s="20" t="str">
        <f aca="false">INDEX(Table2[], MATCH(L780, Location_ID!$D$2:$D$648, 0), 1)</f>
        <v>73c92d5f-3c9b-479c-bebc-aa118e3c3846</v>
      </c>
      <c r="C780" s="16" t="s">
        <v>904</v>
      </c>
      <c r="D780" s="16" t="s">
        <v>354</v>
      </c>
      <c r="E780" s="20" t="s">
        <v>7134</v>
      </c>
      <c r="F780" s="20" t="s">
        <v>7135</v>
      </c>
      <c r="G780" s="20" t="s">
        <v>7591</v>
      </c>
      <c r="H780" s="20"/>
      <c r="I780" s="20" t="s">
        <v>9029</v>
      </c>
      <c r="J780" s="20" t="s">
        <v>9038</v>
      </c>
      <c r="K780" s="20" t="s">
        <v>7109</v>
      </c>
      <c r="L780" s="20" t="s">
        <v>2241</v>
      </c>
      <c r="M780" s="20" t="s">
        <v>7110</v>
      </c>
      <c r="N780" s="20" t="s">
        <v>9020</v>
      </c>
      <c r="O780" s="20" t="s">
        <v>9021</v>
      </c>
      <c r="P780" s="201" t="n">
        <v>44440</v>
      </c>
      <c r="Q780" s="201" t="n">
        <v>44500</v>
      </c>
      <c r="R780" s="20" t="n">
        <v>64</v>
      </c>
      <c r="S780" s="20" t="s">
        <v>7112</v>
      </c>
      <c r="T780" s="20" t="n">
        <v>16.1</v>
      </c>
      <c r="U780" s="20" t="n">
        <v>12.9</v>
      </c>
      <c r="V780" s="20" t="n">
        <v>21.2</v>
      </c>
      <c r="W780" s="20" t="s">
        <v>8720</v>
      </c>
      <c r="X780" s="35" t="s">
        <v>383</v>
      </c>
      <c r="Y780" s="239"/>
      <c r="Z780" s="35" t="n">
        <v>0</v>
      </c>
      <c r="AE780" s="94" t="e">
        <f aca="false" t="array" ref="AE780:AK780">_xlfn.torow(_xlfn.unique(_xlfn._xlws.filter(cat_table[Subsector],$E780=cat_table[Sector],"")))</f>
        <v>#NAME?</v>
      </c>
      <c r="AF780" s="94" t="e">
        <v>#NAME?</v>
      </c>
      <c r="AG780" s="94" t="e">
        <v>#NAME?</v>
      </c>
      <c r="AH780" s="94" t="e">
        <v>#NAME?</v>
      </c>
      <c r="AI780" s="94" t="e">
        <v>#NAME?</v>
      </c>
      <c r="AJ780" s="94" t="e">
        <v>#NAME?</v>
      </c>
      <c r="AK780" s="94" t="e">
        <v>#NAME?</v>
      </c>
      <c r="AO780" s="94" t="e">
        <f aca="false" t="array" ref="AO780:AT780">_xlfn.torow(_xlfn.unique(_xlfn._xlws.filter(cat_table[Sub-subsector],($E780=cat_table[Sector])*($F780=cat_table[Subsector]),"")))</f>
        <v>#NAME?</v>
      </c>
      <c r="AP780" s="94" t="e">
        <v>#NAME?</v>
      </c>
      <c r="AQ780" s="94" t="e">
        <v>#NAME?</v>
      </c>
      <c r="AR780" s="94" t="e">
        <v>#NAME?</v>
      </c>
      <c r="AS780" s="94" t="e">
        <v>#NAME?</v>
      </c>
      <c r="AT780" s="94" t="e">
        <v>#NAME?</v>
      </c>
    </row>
    <row r="781" customFormat="false" ht="15" hidden="false" customHeight="true" outlineLevel="0" collapsed="false">
      <c r="A781" s="20" t="s">
        <v>9039</v>
      </c>
      <c r="B781" s="20" t="str">
        <f aca="false">INDEX(Table2[], MATCH(L781, Location_ID!$D$2:$D$648, 0), 1)</f>
        <v>73c92d5f-3c9b-479c-bebc-aa118e3c3846</v>
      </c>
      <c r="C781" s="16" t="s">
        <v>904</v>
      </c>
      <c r="D781" s="16" t="s">
        <v>354</v>
      </c>
      <c r="E781" s="20" t="s">
        <v>7134</v>
      </c>
      <c r="F781" s="20" t="s">
        <v>7135</v>
      </c>
      <c r="G781" s="20" t="s">
        <v>7591</v>
      </c>
      <c r="H781" s="20"/>
      <c r="I781" s="20" t="s">
        <v>9029</v>
      </c>
      <c r="J781" s="20" t="s">
        <v>9040</v>
      </c>
      <c r="K781" s="20" t="s">
        <v>7109</v>
      </c>
      <c r="L781" s="20" t="s">
        <v>2241</v>
      </c>
      <c r="M781" s="20" t="s">
        <v>7110</v>
      </c>
      <c r="N781" s="20" t="s">
        <v>9020</v>
      </c>
      <c r="O781" s="20" t="s">
        <v>9021</v>
      </c>
      <c r="P781" s="201" t="n">
        <v>44440</v>
      </c>
      <c r="Q781" s="201" t="n">
        <v>44500</v>
      </c>
      <c r="R781" s="20" t="n">
        <v>1379</v>
      </c>
      <c r="S781" s="20" t="s">
        <v>7112</v>
      </c>
      <c r="T781" s="20" t="n">
        <v>0.69</v>
      </c>
      <c r="U781" s="20" t="n">
        <v>0.55</v>
      </c>
      <c r="V781" s="20" t="n">
        <v>0.91</v>
      </c>
      <c r="W781" s="20" t="s">
        <v>8720</v>
      </c>
      <c r="X781" s="35" t="s">
        <v>383</v>
      </c>
      <c r="Y781" s="239"/>
      <c r="Z781" s="35" t="n">
        <v>0</v>
      </c>
      <c r="AE781" s="94" t="e">
        <f aca="false" t="array" ref="AE781:AK781">_xlfn.torow(_xlfn.unique(_xlfn._xlws.filter(cat_table[Subsector],$E781=cat_table[Sector],"")))</f>
        <v>#NAME?</v>
      </c>
      <c r="AF781" s="94" t="e">
        <v>#NAME?</v>
      </c>
      <c r="AG781" s="94" t="e">
        <v>#NAME?</v>
      </c>
      <c r="AH781" s="94" t="e">
        <v>#NAME?</v>
      </c>
      <c r="AI781" s="94" t="e">
        <v>#NAME?</v>
      </c>
      <c r="AJ781" s="94" t="e">
        <v>#NAME?</v>
      </c>
      <c r="AK781" s="94" t="e">
        <v>#NAME?</v>
      </c>
      <c r="AO781" s="94" t="e">
        <f aca="false" t="array" ref="AO781:AT781">_xlfn.torow(_xlfn.unique(_xlfn._xlws.filter(cat_table[Sub-subsector],($E781=cat_table[Sector])*($F781=cat_table[Subsector]),"")))</f>
        <v>#NAME?</v>
      </c>
      <c r="AP781" s="94" t="e">
        <v>#NAME?</v>
      </c>
      <c r="AQ781" s="94" t="e">
        <v>#NAME?</v>
      </c>
      <c r="AR781" s="94" t="e">
        <v>#NAME?</v>
      </c>
      <c r="AS781" s="94" t="e">
        <v>#NAME?</v>
      </c>
      <c r="AT781" s="94" t="e">
        <v>#NAME?</v>
      </c>
    </row>
    <row r="782" customFormat="false" ht="15" hidden="false" customHeight="true" outlineLevel="0" collapsed="false">
      <c r="A782" s="20" t="s">
        <v>9041</v>
      </c>
      <c r="B782" s="20" t="str">
        <f aca="false">INDEX(Table2[], MATCH(L782, Location_ID!$D$2:$D$648, 0), 1)</f>
        <v>73c92d5f-3c9b-479c-bebc-aa118e3c3846</v>
      </c>
      <c r="C782" s="16" t="s">
        <v>904</v>
      </c>
      <c r="D782" s="16" t="s">
        <v>354</v>
      </c>
      <c r="E782" s="20" t="s">
        <v>7134</v>
      </c>
      <c r="F782" s="20" t="s">
        <v>7135</v>
      </c>
      <c r="G782" s="20" t="s">
        <v>7591</v>
      </c>
      <c r="H782" s="20"/>
      <c r="I782" s="20" t="s">
        <v>9042</v>
      </c>
      <c r="J782" s="20" t="s">
        <v>9043</v>
      </c>
      <c r="K782" s="20" t="s">
        <v>7109</v>
      </c>
      <c r="L782" s="20" t="s">
        <v>2241</v>
      </c>
      <c r="M782" s="20" t="s">
        <v>7110</v>
      </c>
      <c r="N782" s="20" t="s">
        <v>9020</v>
      </c>
      <c r="O782" s="20" t="s">
        <v>9021</v>
      </c>
      <c r="P782" s="201" t="n">
        <v>44440</v>
      </c>
      <c r="Q782" s="201" t="n">
        <v>44500</v>
      </c>
      <c r="R782" s="20" t="n">
        <v>35</v>
      </c>
      <c r="S782" s="20" t="s">
        <v>7112</v>
      </c>
      <c r="T782" s="20" t="n">
        <v>12.8</v>
      </c>
      <c r="U782" s="20" t="n">
        <v>10.7</v>
      </c>
      <c r="V782" s="20" t="n">
        <v>15.9</v>
      </c>
      <c r="W782" s="20" t="s">
        <v>8720</v>
      </c>
      <c r="X782" s="35" t="s">
        <v>383</v>
      </c>
      <c r="Y782" s="239"/>
      <c r="Z782" s="35" t="n">
        <v>0</v>
      </c>
      <c r="AE782" s="94" t="e">
        <f aca="false" t="array" ref="AE782:AK782">_xlfn.torow(_xlfn.unique(_xlfn._xlws.filter(cat_table[Subsector],$E782=cat_table[Sector],"")))</f>
        <v>#NAME?</v>
      </c>
      <c r="AF782" s="94" t="e">
        <v>#NAME?</v>
      </c>
      <c r="AG782" s="94" t="e">
        <v>#NAME?</v>
      </c>
      <c r="AH782" s="94" t="e">
        <v>#NAME?</v>
      </c>
      <c r="AI782" s="94" t="e">
        <v>#NAME?</v>
      </c>
      <c r="AJ782" s="94" t="e">
        <v>#NAME?</v>
      </c>
      <c r="AK782" s="94" t="e">
        <v>#NAME?</v>
      </c>
      <c r="AO782" s="94" t="e">
        <f aca="false" t="array" ref="AO782:AT782">_xlfn.torow(_xlfn.unique(_xlfn._xlws.filter(cat_table[Sub-subsector],($E782=cat_table[Sector])*($F782=cat_table[Subsector]),"")))</f>
        <v>#NAME?</v>
      </c>
      <c r="AP782" s="94" t="e">
        <v>#NAME?</v>
      </c>
      <c r="AQ782" s="94" t="e">
        <v>#NAME?</v>
      </c>
      <c r="AR782" s="94" t="e">
        <v>#NAME?</v>
      </c>
      <c r="AS782" s="94" t="e">
        <v>#NAME?</v>
      </c>
      <c r="AT782" s="94" t="e">
        <v>#NAME?</v>
      </c>
    </row>
    <row r="783" customFormat="false" ht="15" hidden="false" customHeight="true" outlineLevel="0" collapsed="false">
      <c r="A783" s="20" t="s">
        <v>9044</v>
      </c>
      <c r="B783" s="20" t="str">
        <f aca="false">INDEX(Table2[], MATCH(L783, Location_ID!$D$2:$D$648, 0), 1)</f>
        <v>73c92d5f-3c9b-479c-bebc-aa118e3c3846</v>
      </c>
      <c r="C783" s="16" t="s">
        <v>904</v>
      </c>
      <c r="D783" s="16" t="s">
        <v>354</v>
      </c>
      <c r="E783" s="20" t="s">
        <v>7134</v>
      </c>
      <c r="F783" s="20" t="s">
        <v>7135</v>
      </c>
      <c r="G783" s="20" t="s">
        <v>7591</v>
      </c>
      <c r="H783" s="20"/>
      <c r="I783" s="20" t="s">
        <v>9042</v>
      </c>
      <c r="J783" s="20" t="s">
        <v>9045</v>
      </c>
      <c r="K783" s="20" t="s">
        <v>7109</v>
      </c>
      <c r="L783" s="20" t="s">
        <v>2241</v>
      </c>
      <c r="M783" s="20" t="s">
        <v>7110</v>
      </c>
      <c r="N783" s="20" t="s">
        <v>9020</v>
      </c>
      <c r="O783" s="20" t="s">
        <v>9021</v>
      </c>
      <c r="P783" s="201" t="n">
        <v>44440</v>
      </c>
      <c r="Q783" s="201" t="n">
        <v>44500</v>
      </c>
      <c r="R783" s="20" t="n">
        <v>512</v>
      </c>
      <c r="S783" s="20" t="s">
        <v>7112</v>
      </c>
      <c r="T783" s="20" t="n">
        <v>0.8</v>
      </c>
      <c r="U783" s="20" t="n">
        <v>0.67</v>
      </c>
      <c r="V783" s="20" t="n">
        <v>1</v>
      </c>
      <c r="W783" s="20" t="s">
        <v>8720</v>
      </c>
      <c r="X783" s="35" t="s">
        <v>383</v>
      </c>
      <c r="Y783" s="239"/>
      <c r="Z783" s="35" t="n">
        <v>0</v>
      </c>
      <c r="AE783" s="94" t="e">
        <f aca="false" t="array" ref="AE783:AK783">_xlfn.torow(_xlfn.unique(_xlfn._xlws.filter(cat_table[Subsector],$E783=cat_table[Sector],"")))</f>
        <v>#NAME?</v>
      </c>
      <c r="AF783" s="94" t="e">
        <v>#NAME?</v>
      </c>
      <c r="AG783" s="94" t="e">
        <v>#NAME?</v>
      </c>
      <c r="AH783" s="94" t="e">
        <v>#NAME?</v>
      </c>
      <c r="AI783" s="94" t="e">
        <v>#NAME?</v>
      </c>
      <c r="AJ783" s="94" t="e">
        <v>#NAME?</v>
      </c>
      <c r="AK783" s="94" t="e">
        <v>#NAME?</v>
      </c>
      <c r="AO783" s="94" t="e">
        <f aca="false" t="array" ref="AO783:AT783">_xlfn.torow(_xlfn.unique(_xlfn._xlws.filter(cat_table[Sub-subsector],($E783=cat_table[Sector])*($F783=cat_table[Subsector]),"")))</f>
        <v>#NAME?</v>
      </c>
      <c r="AP783" s="94" t="e">
        <v>#NAME?</v>
      </c>
      <c r="AQ783" s="94" t="e">
        <v>#NAME?</v>
      </c>
      <c r="AR783" s="94" t="e">
        <v>#NAME?</v>
      </c>
      <c r="AS783" s="94" t="e">
        <v>#NAME?</v>
      </c>
      <c r="AT783" s="94" t="e">
        <v>#NAME?</v>
      </c>
    </row>
    <row r="784" customFormat="false" ht="15" hidden="false" customHeight="true" outlineLevel="0" collapsed="false">
      <c r="A784" s="20" t="s">
        <v>9046</v>
      </c>
      <c r="B784" s="20" t="str">
        <f aca="false">INDEX(Table2[], MATCH(L784, Location_ID!$D$2:$D$648, 0), 1)</f>
        <v>73c92d5f-3c9b-479c-bebc-aa118e3c3846</v>
      </c>
      <c r="C784" s="16" t="s">
        <v>904</v>
      </c>
      <c r="D784" s="16" t="s">
        <v>354</v>
      </c>
      <c r="E784" s="20" t="s">
        <v>7134</v>
      </c>
      <c r="F784" s="20" t="s">
        <v>7135</v>
      </c>
      <c r="G784" s="20" t="s">
        <v>7591</v>
      </c>
      <c r="H784" s="20"/>
      <c r="I784" s="20" t="s">
        <v>9042</v>
      </c>
      <c r="J784" s="20" t="s">
        <v>9047</v>
      </c>
      <c r="K784" s="20" t="s">
        <v>7109</v>
      </c>
      <c r="L784" s="20" t="s">
        <v>2241</v>
      </c>
      <c r="M784" s="20" t="s">
        <v>7110</v>
      </c>
      <c r="N784" s="20" t="s">
        <v>9020</v>
      </c>
      <c r="O784" s="20" t="s">
        <v>9021</v>
      </c>
      <c r="P784" s="201" t="n">
        <v>44440</v>
      </c>
      <c r="Q784" s="201" t="n">
        <v>44500</v>
      </c>
      <c r="R784" s="20" t="n">
        <v>49</v>
      </c>
      <c r="S784" s="20" t="s">
        <v>7112</v>
      </c>
      <c r="T784" s="20" t="n">
        <v>15.9</v>
      </c>
      <c r="U784" s="20" t="n">
        <v>12.1</v>
      </c>
      <c r="V784" s="20" t="n">
        <v>22.2</v>
      </c>
      <c r="W784" s="20" t="s">
        <v>8720</v>
      </c>
      <c r="X784" s="35" t="s">
        <v>383</v>
      </c>
      <c r="Y784" s="239"/>
      <c r="Z784" s="35" t="n">
        <v>0</v>
      </c>
      <c r="AE784" s="94" t="e">
        <f aca="false" t="array" ref="AE784:AK784">_xlfn.torow(_xlfn.unique(_xlfn._xlws.filter(cat_table[Subsector],$E784=cat_table[Sector],"")))</f>
        <v>#NAME?</v>
      </c>
      <c r="AF784" s="94" t="e">
        <v>#NAME?</v>
      </c>
      <c r="AG784" s="94" t="e">
        <v>#NAME?</v>
      </c>
      <c r="AH784" s="94" t="e">
        <v>#NAME?</v>
      </c>
      <c r="AI784" s="94" t="e">
        <v>#NAME?</v>
      </c>
      <c r="AJ784" s="94" t="e">
        <v>#NAME?</v>
      </c>
      <c r="AK784" s="94" t="e">
        <v>#NAME?</v>
      </c>
      <c r="AO784" s="94" t="e">
        <f aca="false" t="array" ref="AO784:AT784">_xlfn.torow(_xlfn.unique(_xlfn._xlws.filter(cat_table[Sub-subsector],($E784=cat_table[Sector])*($F784=cat_table[Subsector]),"")))</f>
        <v>#NAME?</v>
      </c>
      <c r="AP784" s="94" t="e">
        <v>#NAME?</v>
      </c>
      <c r="AQ784" s="94" t="e">
        <v>#NAME?</v>
      </c>
      <c r="AR784" s="94" t="e">
        <v>#NAME?</v>
      </c>
      <c r="AS784" s="94" t="e">
        <v>#NAME?</v>
      </c>
      <c r="AT784" s="94" t="e">
        <v>#NAME?</v>
      </c>
    </row>
    <row r="785" customFormat="false" ht="15" hidden="false" customHeight="true" outlineLevel="0" collapsed="false">
      <c r="A785" s="20" t="s">
        <v>9048</v>
      </c>
      <c r="B785" s="20" t="str">
        <f aca="false">INDEX(Table2[], MATCH(L785, Location_ID!$D$2:$D$648, 0), 1)</f>
        <v>73c92d5f-3c9b-479c-bebc-aa118e3c3846</v>
      </c>
      <c r="C785" s="16" t="s">
        <v>904</v>
      </c>
      <c r="D785" s="16" t="s">
        <v>354</v>
      </c>
      <c r="E785" s="20" t="s">
        <v>7134</v>
      </c>
      <c r="F785" s="20" t="s">
        <v>7135</v>
      </c>
      <c r="G785" s="20" t="s">
        <v>7591</v>
      </c>
      <c r="H785" s="20"/>
      <c r="I785" s="20" t="s">
        <v>9042</v>
      </c>
      <c r="J785" s="20" t="s">
        <v>9049</v>
      </c>
      <c r="K785" s="20" t="s">
        <v>7109</v>
      </c>
      <c r="L785" s="20" t="s">
        <v>2241</v>
      </c>
      <c r="M785" s="20" t="s">
        <v>7110</v>
      </c>
      <c r="N785" s="20" t="s">
        <v>9020</v>
      </c>
      <c r="O785" s="20" t="s">
        <v>9021</v>
      </c>
      <c r="P785" s="201" t="n">
        <v>44440</v>
      </c>
      <c r="Q785" s="201" t="n">
        <v>44500</v>
      </c>
      <c r="R785" s="20" t="n">
        <v>1069</v>
      </c>
      <c r="S785" s="20" t="s">
        <v>7112</v>
      </c>
      <c r="T785" s="20" t="n">
        <v>0.7</v>
      </c>
      <c r="U785" s="20" t="n">
        <v>0.53</v>
      </c>
      <c r="V785" s="20" t="n">
        <v>0.98</v>
      </c>
      <c r="W785" s="20" t="s">
        <v>8720</v>
      </c>
      <c r="X785" s="35" t="s">
        <v>383</v>
      </c>
      <c r="Y785" s="239"/>
      <c r="Z785" s="35" t="n">
        <v>0</v>
      </c>
      <c r="AE785" s="94" t="e">
        <f aca="false" t="array" ref="AE785:AK785">_xlfn.torow(_xlfn.unique(_xlfn._xlws.filter(cat_table[Subsector],$E785=cat_table[Sector],"")))</f>
        <v>#NAME?</v>
      </c>
      <c r="AF785" s="94" t="e">
        <v>#NAME?</v>
      </c>
      <c r="AG785" s="94" t="e">
        <v>#NAME?</v>
      </c>
      <c r="AH785" s="94" t="e">
        <v>#NAME?</v>
      </c>
      <c r="AI785" s="94" t="e">
        <v>#NAME?</v>
      </c>
      <c r="AJ785" s="94" t="e">
        <v>#NAME?</v>
      </c>
      <c r="AK785" s="94" t="e">
        <v>#NAME?</v>
      </c>
      <c r="AO785" s="94" t="e">
        <f aca="false" t="array" ref="AO785:AT785">_xlfn.torow(_xlfn.unique(_xlfn._xlws.filter(cat_table[Sub-subsector],($E785=cat_table[Sector])*($F785=cat_table[Subsector]),"")))</f>
        <v>#NAME?</v>
      </c>
      <c r="AP785" s="94" t="e">
        <v>#NAME?</v>
      </c>
      <c r="AQ785" s="94" t="e">
        <v>#NAME?</v>
      </c>
      <c r="AR785" s="94" t="e">
        <v>#NAME?</v>
      </c>
      <c r="AS785" s="94" t="e">
        <v>#NAME?</v>
      </c>
      <c r="AT785" s="94" t="e">
        <v>#NAME?</v>
      </c>
    </row>
    <row r="786" customFormat="false" ht="15" hidden="false" customHeight="true" outlineLevel="0" collapsed="false">
      <c r="A786" s="20" t="s">
        <v>9050</v>
      </c>
      <c r="B786" s="20" t="str">
        <f aca="false">INDEX(Table2[], MATCH(L786, Location_ID!$D$2:$D$648, 0), 1)</f>
        <v>73c92d5f-3c9b-479c-bebc-aa118e3c3846</v>
      </c>
      <c r="C786" s="16" t="s">
        <v>904</v>
      </c>
      <c r="D786" s="16" t="s">
        <v>354</v>
      </c>
      <c r="E786" s="20" t="s">
        <v>7134</v>
      </c>
      <c r="F786" s="20" t="s">
        <v>7135</v>
      </c>
      <c r="G786" s="20" t="s">
        <v>7591</v>
      </c>
      <c r="H786" s="20"/>
      <c r="I786" s="20" t="s">
        <v>9042</v>
      </c>
      <c r="J786" s="20" t="s">
        <v>9051</v>
      </c>
      <c r="K786" s="20" t="s">
        <v>7109</v>
      </c>
      <c r="L786" s="20" t="s">
        <v>2241</v>
      </c>
      <c r="M786" s="20" t="s">
        <v>7110</v>
      </c>
      <c r="N786" s="20" t="s">
        <v>9020</v>
      </c>
      <c r="O786" s="20" t="s">
        <v>9021</v>
      </c>
      <c r="P786" s="201" t="n">
        <v>44440</v>
      </c>
      <c r="Q786" s="201" t="n">
        <v>44500</v>
      </c>
      <c r="R786" s="20" t="n">
        <v>84</v>
      </c>
      <c r="S786" s="20" t="s">
        <v>7112</v>
      </c>
      <c r="T786" s="20" t="n">
        <v>14.6</v>
      </c>
      <c r="U786" s="20" t="n">
        <v>12.1</v>
      </c>
      <c r="V786" s="20" t="n">
        <v>18.5</v>
      </c>
      <c r="W786" s="20" t="s">
        <v>8720</v>
      </c>
      <c r="X786" s="35" t="s">
        <v>383</v>
      </c>
      <c r="Y786" s="239"/>
      <c r="Z786" s="35" t="n">
        <v>0</v>
      </c>
      <c r="AE786" s="94" t="e">
        <f aca="false" t="array" ref="AE786:AK786">_xlfn.torow(_xlfn.unique(_xlfn._xlws.filter(cat_table[Subsector],$E786=cat_table[Sector],"")))</f>
        <v>#NAME?</v>
      </c>
      <c r="AF786" s="94" t="e">
        <v>#NAME?</v>
      </c>
      <c r="AG786" s="94" t="e">
        <v>#NAME?</v>
      </c>
      <c r="AH786" s="94" t="e">
        <v>#NAME?</v>
      </c>
      <c r="AI786" s="94" t="e">
        <v>#NAME?</v>
      </c>
      <c r="AJ786" s="94" t="e">
        <v>#NAME?</v>
      </c>
      <c r="AK786" s="94" t="e">
        <v>#NAME?</v>
      </c>
      <c r="AO786" s="94" t="e">
        <f aca="false" t="array" ref="AO786:AT786">_xlfn.torow(_xlfn.unique(_xlfn._xlws.filter(cat_table[Sub-subsector],($E786=cat_table[Sector])*($F786=cat_table[Subsector]),"")))</f>
        <v>#NAME?</v>
      </c>
      <c r="AP786" s="94" t="e">
        <v>#NAME?</v>
      </c>
      <c r="AQ786" s="94" t="e">
        <v>#NAME?</v>
      </c>
      <c r="AR786" s="94" t="e">
        <v>#NAME?</v>
      </c>
      <c r="AS786" s="94" t="e">
        <v>#NAME?</v>
      </c>
      <c r="AT786" s="94" t="e">
        <v>#NAME?</v>
      </c>
    </row>
    <row r="787" customFormat="false" ht="15" hidden="false" customHeight="true" outlineLevel="0" collapsed="false">
      <c r="A787" s="165" t="s">
        <v>9052</v>
      </c>
      <c r="B787" s="20" t="str">
        <f aca="false">INDEX(Table2[], MATCH(L787, Location_ID!$D$2:$D$648, 0), 1)</f>
        <v>73c92d5f-3c9b-479c-bebc-aa118e3c3846</v>
      </c>
      <c r="C787" s="231" t="s">
        <v>904</v>
      </c>
      <c r="D787" s="231" t="s">
        <v>354</v>
      </c>
      <c r="E787" s="165" t="s">
        <v>7134</v>
      </c>
      <c r="F787" s="165" t="s">
        <v>7135</v>
      </c>
      <c r="G787" s="20" t="s">
        <v>7591</v>
      </c>
      <c r="H787" s="192"/>
      <c r="I787" s="165" t="s">
        <v>9042</v>
      </c>
      <c r="J787" s="165" t="s">
        <v>9053</v>
      </c>
      <c r="K787" s="165" t="s">
        <v>7109</v>
      </c>
      <c r="L787" s="165" t="s">
        <v>2241</v>
      </c>
      <c r="M787" s="165" t="s">
        <v>7110</v>
      </c>
      <c r="N787" s="165" t="s">
        <v>9020</v>
      </c>
      <c r="O787" s="165" t="s">
        <v>9021</v>
      </c>
      <c r="P787" s="191" t="n">
        <v>44440</v>
      </c>
      <c r="Q787" s="191" t="n">
        <v>44500</v>
      </c>
      <c r="R787" s="165" t="n">
        <v>1581</v>
      </c>
      <c r="S787" s="165" t="s">
        <v>7112</v>
      </c>
      <c r="T787" s="165" t="n">
        <v>0.73</v>
      </c>
      <c r="U787" s="165" t="n">
        <v>0.61</v>
      </c>
      <c r="V787" s="165" t="n">
        <v>0.93</v>
      </c>
      <c r="W787" s="165" t="s">
        <v>8720</v>
      </c>
      <c r="X787" s="35" t="s">
        <v>383</v>
      </c>
      <c r="Y787" s="240"/>
      <c r="Z787" s="192" t="n">
        <v>0</v>
      </c>
      <c r="AE787" s="94" t="e">
        <f aca="false" t="array" ref="AE787:AK787">_xlfn.torow(_xlfn.unique(_xlfn._xlws.filter(cat_table[Subsector],$E787=cat_table[Sector],"")))</f>
        <v>#NAME?</v>
      </c>
      <c r="AF787" s="94" t="e">
        <v>#NAME?</v>
      </c>
      <c r="AG787" s="94" t="e">
        <v>#NAME?</v>
      </c>
      <c r="AH787" s="94" t="e">
        <v>#NAME?</v>
      </c>
      <c r="AI787" s="94" t="e">
        <v>#NAME?</v>
      </c>
      <c r="AJ787" s="94" t="e">
        <v>#NAME?</v>
      </c>
      <c r="AK787" s="94" t="e">
        <v>#NAME?</v>
      </c>
      <c r="AO787" s="94" t="e">
        <f aca="false" t="array" ref="AO787:AT787">_xlfn.torow(_xlfn.unique(_xlfn._xlws.filter(cat_table[Sub-subsector],($E787=cat_table[Sector])*($F787=cat_table[Subsector]),"")))</f>
        <v>#NAME?</v>
      </c>
      <c r="AP787" s="94" t="e">
        <v>#NAME?</v>
      </c>
      <c r="AQ787" s="94" t="e">
        <v>#NAME?</v>
      </c>
      <c r="AR787" s="94" t="e">
        <v>#NAME?</v>
      </c>
      <c r="AS787" s="94" t="e">
        <v>#NAME?</v>
      </c>
      <c r="AT787" s="94" t="e">
        <v>#NAME?</v>
      </c>
    </row>
    <row r="788" customFormat="false" ht="15" hidden="false" customHeight="true" outlineLevel="0" collapsed="false">
      <c r="A788" s="20" t="s">
        <v>9054</v>
      </c>
      <c r="B788" s="20" t="str">
        <f aca="false">INDEX(Table2[], MATCH(L788, Location_ID!$D$2:$D$648, 0), 1)</f>
        <v>73c92d5f-3c9b-479c-bebc-aa118e3c3846</v>
      </c>
      <c r="C788" s="16" t="s">
        <v>904</v>
      </c>
      <c r="D788" s="16" t="s">
        <v>354</v>
      </c>
      <c r="E788" s="20" t="s">
        <v>7134</v>
      </c>
      <c r="F788" s="20" t="s">
        <v>7135</v>
      </c>
      <c r="G788" s="20" t="s">
        <v>7591</v>
      </c>
      <c r="H788" s="20"/>
      <c r="I788" s="20" t="s">
        <v>9018</v>
      </c>
      <c r="J788" s="20" t="s">
        <v>9055</v>
      </c>
      <c r="K788" s="20" t="s">
        <v>7109</v>
      </c>
      <c r="L788" s="20" t="s">
        <v>2241</v>
      </c>
      <c r="M788" s="165" t="s">
        <v>7110</v>
      </c>
      <c r="N788" s="20" t="s">
        <v>9056</v>
      </c>
      <c r="O788" s="20" t="s">
        <v>9057</v>
      </c>
      <c r="P788" s="201" t="n">
        <v>44440</v>
      </c>
      <c r="Q788" s="201" t="n">
        <v>44500</v>
      </c>
      <c r="R788" s="20" t="n">
        <v>1</v>
      </c>
      <c r="S788" s="20" t="s">
        <v>7130</v>
      </c>
      <c r="T788" s="20" t="n">
        <v>11.6757254352955</v>
      </c>
      <c r="U788" s="20"/>
      <c r="V788" s="20"/>
      <c r="W788" s="20" t="s">
        <v>7141</v>
      </c>
      <c r="X788" s="35" t="s">
        <v>383</v>
      </c>
      <c r="Y788" s="240"/>
      <c r="Z788" s="192" t="n">
        <v>0</v>
      </c>
      <c r="AE788" s="94" t="e">
        <f aca="false" t="array" ref="AE788:AK788">_xlfn.torow(_xlfn.unique(_xlfn._xlws.filter(cat_table[Subsector],$E788=cat_table[Sector],"")))</f>
        <v>#NAME?</v>
      </c>
      <c r="AF788" s="94" t="e">
        <v>#NAME?</v>
      </c>
      <c r="AG788" s="94" t="e">
        <v>#NAME?</v>
      </c>
      <c r="AH788" s="94" t="e">
        <v>#NAME?</v>
      </c>
      <c r="AI788" s="94" t="e">
        <v>#NAME?</v>
      </c>
      <c r="AJ788" s="94" t="e">
        <v>#NAME?</v>
      </c>
      <c r="AK788" s="94" t="e">
        <v>#NAME?</v>
      </c>
      <c r="AO788" s="94" t="e">
        <f aca="false" t="array" ref="AO788:AT788">_xlfn.torow(_xlfn.unique(_xlfn._xlws.filter(cat_table[Sub-subsector],($E788=cat_table[Sector])*($F788=cat_table[Subsector]),"")))</f>
        <v>#NAME?</v>
      </c>
      <c r="AP788" s="94" t="e">
        <v>#NAME?</v>
      </c>
      <c r="AQ788" s="94" t="e">
        <v>#NAME?</v>
      </c>
      <c r="AR788" s="94" t="e">
        <v>#NAME?</v>
      </c>
      <c r="AS788" s="94" t="e">
        <v>#NAME?</v>
      </c>
      <c r="AT788" s="94" t="e">
        <v>#NAME?</v>
      </c>
    </row>
    <row r="789" customFormat="false" ht="15" hidden="false" customHeight="true" outlineLevel="0" collapsed="false">
      <c r="A789" s="20" t="s">
        <v>9058</v>
      </c>
      <c r="B789" s="20" t="str">
        <f aca="false">INDEX(Table2[], MATCH(L789, Location_ID!$D$2:$D$648, 0), 1)</f>
        <v>73c92d5f-3c9b-479c-bebc-aa118e3c3846</v>
      </c>
      <c r="C789" s="16" t="s">
        <v>904</v>
      </c>
      <c r="D789" s="16" t="s">
        <v>354</v>
      </c>
      <c r="E789" s="20" t="s">
        <v>7134</v>
      </c>
      <c r="F789" s="20" t="s">
        <v>7135</v>
      </c>
      <c r="G789" s="20" t="s">
        <v>7591</v>
      </c>
      <c r="H789" s="20"/>
      <c r="I789" s="20" t="s">
        <v>9018</v>
      </c>
      <c r="J789" s="20" t="s">
        <v>9059</v>
      </c>
      <c r="K789" s="20" t="s">
        <v>7109</v>
      </c>
      <c r="L789" s="20" t="s">
        <v>2241</v>
      </c>
      <c r="M789" s="165" t="s">
        <v>7110</v>
      </c>
      <c r="N789" s="20" t="s">
        <v>9056</v>
      </c>
      <c r="O789" s="20" t="s">
        <v>9060</v>
      </c>
      <c r="P789" s="201" t="n">
        <v>44440</v>
      </c>
      <c r="Q789" s="201" t="n">
        <v>44500</v>
      </c>
      <c r="R789" s="20" t="n">
        <v>1</v>
      </c>
      <c r="S789" s="20" t="s">
        <v>7130</v>
      </c>
      <c r="T789" s="20" t="n">
        <v>13.6723234388003</v>
      </c>
      <c r="U789" s="20"/>
      <c r="V789" s="20"/>
      <c r="W789" s="20" t="s">
        <v>7141</v>
      </c>
      <c r="X789" s="35" t="s">
        <v>383</v>
      </c>
      <c r="Y789" s="240"/>
      <c r="Z789" s="192" t="n">
        <v>0</v>
      </c>
      <c r="AE789" s="94" t="e">
        <f aca="false" t="array" ref="AE789:AK789">_xlfn.torow(_xlfn.unique(_xlfn._xlws.filter(cat_table[Subsector],$E789=cat_table[Sector],"")))</f>
        <v>#NAME?</v>
      </c>
      <c r="AF789" s="94" t="e">
        <v>#NAME?</v>
      </c>
      <c r="AG789" s="94" t="e">
        <v>#NAME?</v>
      </c>
      <c r="AH789" s="94" t="e">
        <v>#NAME?</v>
      </c>
      <c r="AI789" s="94" t="e">
        <v>#NAME?</v>
      </c>
      <c r="AJ789" s="94" t="e">
        <v>#NAME?</v>
      </c>
      <c r="AK789" s="94" t="e">
        <v>#NAME?</v>
      </c>
      <c r="AO789" s="94" t="e">
        <f aca="false" t="array" ref="AO789:AT789">_xlfn.torow(_xlfn.unique(_xlfn._xlws.filter(cat_table[Sub-subsector],($E789=cat_table[Sector])*($F789=cat_table[Subsector]),"")))</f>
        <v>#NAME?</v>
      </c>
      <c r="AP789" s="94" t="e">
        <v>#NAME?</v>
      </c>
      <c r="AQ789" s="94" t="e">
        <v>#NAME?</v>
      </c>
      <c r="AR789" s="94" t="e">
        <v>#NAME?</v>
      </c>
      <c r="AS789" s="94" t="e">
        <v>#NAME?</v>
      </c>
      <c r="AT789" s="94" t="e">
        <v>#NAME?</v>
      </c>
    </row>
    <row r="790" customFormat="false" ht="15" hidden="false" customHeight="true" outlineLevel="0" collapsed="false">
      <c r="A790" s="20" t="s">
        <v>9061</v>
      </c>
      <c r="B790" s="20" t="str">
        <f aca="false">INDEX(Table2[], MATCH(L790, Location_ID!$D$2:$D$648, 0), 1)</f>
        <v>73c92d5f-3c9b-479c-bebc-aa118e3c3846</v>
      </c>
      <c r="C790" s="16" t="s">
        <v>904</v>
      </c>
      <c r="D790" s="16" t="s">
        <v>354</v>
      </c>
      <c r="E790" s="20" t="s">
        <v>7134</v>
      </c>
      <c r="F790" s="20" t="s">
        <v>7135</v>
      </c>
      <c r="G790" s="20" t="s">
        <v>7591</v>
      </c>
      <c r="H790" s="20"/>
      <c r="I790" s="20" t="s">
        <v>9018</v>
      </c>
      <c r="J790" s="20" t="s">
        <v>9055</v>
      </c>
      <c r="K790" s="20" t="s">
        <v>7109</v>
      </c>
      <c r="L790" s="20" t="s">
        <v>2241</v>
      </c>
      <c r="M790" s="165" t="s">
        <v>7110</v>
      </c>
      <c r="N790" s="20" t="s">
        <v>9056</v>
      </c>
      <c r="O790" s="20" t="s">
        <v>9062</v>
      </c>
      <c r="P790" s="201" t="n">
        <v>44440</v>
      </c>
      <c r="Q790" s="201" t="n">
        <v>44500</v>
      </c>
      <c r="R790" s="20" t="n">
        <v>1</v>
      </c>
      <c r="S790" s="20" t="s">
        <v>7130</v>
      </c>
      <c r="T790" s="20" t="n">
        <v>2.81837838027959</v>
      </c>
      <c r="U790" s="20"/>
      <c r="V790" s="20"/>
      <c r="W790" s="20" t="s">
        <v>7141</v>
      </c>
      <c r="X790" s="35" t="s">
        <v>383</v>
      </c>
      <c r="Y790" s="240"/>
      <c r="Z790" s="192" t="n">
        <v>0</v>
      </c>
      <c r="AE790" s="94" t="e">
        <f aca="false" t="array" ref="AE790:AK790">_xlfn.torow(_xlfn.unique(_xlfn._xlws.filter(cat_table[Subsector],$E790=cat_table[Sector],"")))</f>
        <v>#NAME?</v>
      </c>
      <c r="AF790" s="94" t="e">
        <v>#NAME?</v>
      </c>
      <c r="AG790" s="94" t="e">
        <v>#NAME?</v>
      </c>
      <c r="AH790" s="94" t="e">
        <v>#NAME?</v>
      </c>
      <c r="AI790" s="94" t="e">
        <v>#NAME?</v>
      </c>
      <c r="AJ790" s="94" t="e">
        <v>#NAME?</v>
      </c>
      <c r="AK790" s="94" t="e">
        <v>#NAME?</v>
      </c>
      <c r="AO790" s="94" t="e">
        <f aca="false" t="array" ref="AO790:AT790">_xlfn.torow(_xlfn.unique(_xlfn._xlws.filter(cat_table[Sub-subsector],($E790=cat_table[Sector])*($F790=cat_table[Subsector]),"")))</f>
        <v>#NAME?</v>
      </c>
      <c r="AP790" s="94" t="e">
        <v>#NAME?</v>
      </c>
      <c r="AQ790" s="94" t="e">
        <v>#NAME?</v>
      </c>
      <c r="AR790" s="94" t="e">
        <v>#NAME?</v>
      </c>
      <c r="AS790" s="94" t="e">
        <v>#NAME?</v>
      </c>
      <c r="AT790" s="94" t="e">
        <v>#NAME?</v>
      </c>
    </row>
    <row r="791" customFormat="false" ht="15" hidden="false" customHeight="true" outlineLevel="0" collapsed="false">
      <c r="A791" s="20" t="s">
        <v>9063</v>
      </c>
      <c r="B791" s="20" t="str">
        <f aca="false">INDEX(Table2[], MATCH(L791, Location_ID!$D$2:$D$648, 0), 1)</f>
        <v>73c92d5f-3c9b-479c-bebc-aa118e3c3846</v>
      </c>
      <c r="C791" s="16" t="s">
        <v>904</v>
      </c>
      <c r="D791" s="16" t="s">
        <v>354</v>
      </c>
      <c r="E791" s="20" t="s">
        <v>7134</v>
      </c>
      <c r="F791" s="20" t="s">
        <v>7135</v>
      </c>
      <c r="G791" s="20" t="s">
        <v>7591</v>
      </c>
      <c r="H791" s="20"/>
      <c r="I791" s="20" t="s">
        <v>9018</v>
      </c>
      <c r="J791" s="20" t="s">
        <v>9064</v>
      </c>
      <c r="K791" s="20" t="s">
        <v>7109</v>
      </c>
      <c r="L791" s="20" t="s">
        <v>2241</v>
      </c>
      <c r="M791" s="165" t="s">
        <v>7110</v>
      </c>
      <c r="N791" s="20" t="s">
        <v>9056</v>
      </c>
      <c r="O791" s="20" t="s">
        <v>9065</v>
      </c>
      <c r="P791" s="201" t="n">
        <v>44440</v>
      </c>
      <c r="Q791" s="201" t="n">
        <v>44500</v>
      </c>
      <c r="R791" s="20" t="n">
        <v>1</v>
      </c>
      <c r="S791" s="20" t="s">
        <v>7130</v>
      </c>
      <c r="T791" s="20" t="n">
        <v>1.25313452467407</v>
      </c>
      <c r="U791" s="20"/>
      <c r="V791" s="20"/>
      <c r="W791" s="20" t="s">
        <v>7141</v>
      </c>
      <c r="X791" s="35" t="s">
        <v>383</v>
      </c>
      <c r="Y791" s="240"/>
      <c r="Z791" s="192" t="n">
        <v>0</v>
      </c>
      <c r="AE791" s="94" t="e">
        <f aca="false" t="array" ref="AE791:AK791">_xlfn.torow(_xlfn.unique(_xlfn._xlws.filter(cat_table[Subsector],$E791=cat_table[Sector],"")))</f>
        <v>#NAME?</v>
      </c>
      <c r="AF791" s="94" t="e">
        <v>#NAME?</v>
      </c>
      <c r="AG791" s="94" t="e">
        <v>#NAME?</v>
      </c>
      <c r="AH791" s="94" t="e">
        <v>#NAME?</v>
      </c>
      <c r="AI791" s="94" t="e">
        <v>#NAME?</v>
      </c>
      <c r="AJ791" s="94" t="e">
        <v>#NAME?</v>
      </c>
      <c r="AK791" s="94" t="e">
        <v>#NAME?</v>
      </c>
      <c r="AO791" s="94" t="e">
        <f aca="false" t="array" ref="AO791:AT791">_xlfn.torow(_xlfn.unique(_xlfn._xlws.filter(cat_table[Sub-subsector],($E791=cat_table[Sector])*($F791=cat_table[Subsector]),"")))</f>
        <v>#NAME?</v>
      </c>
      <c r="AP791" s="94" t="e">
        <v>#NAME?</v>
      </c>
      <c r="AQ791" s="94" t="e">
        <v>#NAME?</v>
      </c>
      <c r="AR791" s="94" t="e">
        <v>#NAME?</v>
      </c>
      <c r="AS791" s="94" t="e">
        <v>#NAME?</v>
      </c>
      <c r="AT791" s="94" t="e">
        <v>#NAME?</v>
      </c>
    </row>
    <row r="792" customFormat="false" ht="15" hidden="false" customHeight="true" outlineLevel="0" collapsed="false">
      <c r="A792" s="20" t="s">
        <v>9066</v>
      </c>
      <c r="B792" s="20" t="str">
        <f aca="false">INDEX(Table2[], MATCH(L792, Location_ID!$D$2:$D$648, 0), 1)</f>
        <v>73c92d5f-3c9b-479c-bebc-aa118e3c3846</v>
      </c>
      <c r="C792" s="16" t="s">
        <v>904</v>
      </c>
      <c r="D792" s="16" t="s">
        <v>354</v>
      </c>
      <c r="E792" s="20" t="s">
        <v>7134</v>
      </c>
      <c r="F792" s="20" t="s">
        <v>7135</v>
      </c>
      <c r="G792" s="20" t="s">
        <v>7591</v>
      </c>
      <c r="H792" s="20"/>
      <c r="I792" s="20" t="s">
        <v>9018</v>
      </c>
      <c r="J792" s="20" t="s">
        <v>9067</v>
      </c>
      <c r="K792" s="20" t="s">
        <v>7109</v>
      </c>
      <c r="L792" s="20" t="s">
        <v>2241</v>
      </c>
      <c r="M792" s="165" t="s">
        <v>7110</v>
      </c>
      <c r="N792" s="20" t="s">
        <v>9056</v>
      </c>
      <c r="O792" s="20" t="s">
        <v>9068</v>
      </c>
      <c r="P792" s="201" t="n">
        <v>44440</v>
      </c>
      <c r="Q792" s="201" t="n">
        <v>44500</v>
      </c>
      <c r="R792" s="20" t="n">
        <v>1</v>
      </c>
      <c r="S792" s="20" t="s">
        <v>7130</v>
      </c>
      <c r="T792" s="20" t="n">
        <v>0.355781079306966</v>
      </c>
      <c r="U792" s="20"/>
      <c r="V792" s="20"/>
      <c r="W792" s="20" t="s">
        <v>7141</v>
      </c>
      <c r="X792" s="35" t="s">
        <v>383</v>
      </c>
      <c r="Y792" s="240"/>
      <c r="Z792" s="192" t="n">
        <v>0</v>
      </c>
      <c r="AE792" s="94" t="e">
        <f aca="false" t="array" ref="AE792:AK792">_xlfn.torow(_xlfn.unique(_xlfn._xlws.filter(cat_table[Subsector],$E792=cat_table[Sector],"")))</f>
        <v>#NAME?</v>
      </c>
      <c r="AF792" s="94" t="e">
        <v>#NAME?</v>
      </c>
      <c r="AG792" s="94" t="e">
        <v>#NAME?</v>
      </c>
      <c r="AH792" s="94" t="e">
        <v>#NAME?</v>
      </c>
      <c r="AI792" s="94" t="e">
        <v>#NAME?</v>
      </c>
      <c r="AJ792" s="94" t="e">
        <v>#NAME?</v>
      </c>
      <c r="AK792" s="94" t="e">
        <v>#NAME?</v>
      </c>
      <c r="AO792" s="94" t="e">
        <f aca="false" t="array" ref="AO792:AT792">_xlfn.torow(_xlfn.unique(_xlfn._xlws.filter(cat_table[Sub-subsector],($E792=cat_table[Sector])*($F792=cat_table[Subsector]),"")))</f>
        <v>#NAME?</v>
      </c>
      <c r="AP792" s="94" t="e">
        <v>#NAME?</v>
      </c>
      <c r="AQ792" s="94" t="e">
        <v>#NAME?</v>
      </c>
      <c r="AR792" s="94" t="e">
        <v>#NAME?</v>
      </c>
      <c r="AS792" s="94" t="e">
        <v>#NAME?</v>
      </c>
      <c r="AT792" s="94" t="e">
        <v>#NAME?</v>
      </c>
    </row>
    <row r="793" customFormat="false" ht="15" hidden="false" customHeight="true" outlineLevel="0" collapsed="false">
      <c r="A793" s="20" t="s">
        <v>9069</v>
      </c>
      <c r="B793" s="20" t="str">
        <f aca="false">INDEX(Table2[], MATCH(L793, Location_ID!$D$2:$D$648, 0), 1)</f>
        <v>73c92d5f-3c9b-479c-bebc-aa118e3c3846</v>
      </c>
      <c r="C793" s="16" t="s">
        <v>904</v>
      </c>
      <c r="D793" s="16" t="s">
        <v>354</v>
      </c>
      <c r="E793" s="20" t="s">
        <v>7134</v>
      </c>
      <c r="F793" s="20" t="s">
        <v>7135</v>
      </c>
      <c r="G793" s="20" t="s">
        <v>7591</v>
      </c>
      <c r="H793" s="20"/>
      <c r="I793" s="20" t="s">
        <v>9018</v>
      </c>
      <c r="J793" s="20" t="s">
        <v>9067</v>
      </c>
      <c r="K793" s="20" t="s">
        <v>7109</v>
      </c>
      <c r="L793" s="20" t="s">
        <v>2241</v>
      </c>
      <c r="M793" s="165" t="s">
        <v>7110</v>
      </c>
      <c r="N793" s="20" t="s">
        <v>9056</v>
      </c>
      <c r="O793" s="20" t="s">
        <v>9070</v>
      </c>
      <c r="P793" s="201" t="n">
        <v>44440</v>
      </c>
      <c r="Q793" s="201" t="n">
        <v>44500</v>
      </c>
      <c r="R793" s="20" t="n">
        <v>1</v>
      </c>
      <c r="S793" s="20" t="s">
        <v>7130</v>
      </c>
      <c r="T793" s="20" t="n">
        <v>5.11775802611434</v>
      </c>
      <c r="U793" s="20"/>
      <c r="V793" s="20"/>
      <c r="W793" s="20" t="s">
        <v>7141</v>
      </c>
      <c r="X793" s="35" t="s">
        <v>383</v>
      </c>
      <c r="Y793" s="240"/>
      <c r="Z793" s="192" t="n">
        <v>0</v>
      </c>
      <c r="AE793" s="94" t="e">
        <f aca="false" t="array" ref="AE793:AK793">_xlfn.torow(_xlfn.unique(_xlfn._xlws.filter(cat_table[Subsector],$E793=cat_table[Sector],"")))</f>
        <v>#NAME?</v>
      </c>
      <c r="AF793" s="94" t="e">
        <v>#NAME?</v>
      </c>
      <c r="AG793" s="94" t="e">
        <v>#NAME?</v>
      </c>
      <c r="AH793" s="94" t="e">
        <v>#NAME?</v>
      </c>
      <c r="AI793" s="94" t="e">
        <v>#NAME?</v>
      </c>
      <c r="AJ793" s="94" t="e">
        <v>#NAME?</v>
      </c>
      <c r="AK793" s="94" t="e">
        <v>#NAME?</v>
      </c>
      <c r="AO793" s="94" t="e">
        <f aca="false" t="array" ref="AO793:AT793">_xlfn.torow(_xlfn.unique(_xlfn._xlws.filter(cat_table[Sub-subsector],($E793=cat_table[Sector])*($F793=cat_table[Subsector]),"")))</f>
        <v>#NAME?</v>
      </c>
      <c r="AP793" s="94" t="e">
        <v>#NAME?</v>
      </c>
      <c r="AQ793" s="94" t="e">
        <v>#NAME?</v>
      </c>
      <c r="AR793" s="94" t="e">
        <v>#NAME?</v>
      </c>
      <c r="AS793" s="94" t="e">
        <v>#NAME?</v>
      </c>
      <c r="AT793" s="94" t="e">
        <v>#NAME?</v>
      </c>
    </row>
    <row r="794" customFormat="false" ht="15" hidden="false" customHeight="true" outlineLevel="0" collapsed="false">
      <c r="A794" s="20" t="s">
        <v>9071</v>
      </c>
      <c r="B794" s="20" t="str">
        <f aca="false">INDEX(Table2[], MATCH(L794, Location_ID!$D$2:$D$648, 0), 1)</f>
        <v>73c92d5f-3c9b-479c-bebc-aa118e3c3846</v>
      </c>
      <c r="C794" s="16" t="s">
        <v>904</v>
      </c>
      <c r="D794" s="16" t="s">
        <v>354</v>
      </c>
      <c r="E794" s="20" t="s">
        <v>7134</v>
      </c>
      <c r="F794" s="20" t="s">
        <v>7135</v>
      </c>
      <c r="G794" s="20" t="s">
        <v>7591</v>
      </c>
      <c r="H794" s="20"/>
      <c r="I794" s="20" t="s">
        <v>9018</v>
      </c>
      <c r="J794" s="20" t="s">
        <v>9072</v>
      </c>
      <c r="K794" s="20" t="s">
        <v>7109</v>
      </c>
      <c r="L794" s="20" t="s">
        <v>2241</v>
      </c>
      <c r="M794" s="165" t="s">
        <v>7110</v>
      </c>
      <c r="N794" s="20" t="s">
        <v>9056</v>
      </c>
      <c r="O794" s="20" t="s">
        <v>9073</v>
      </c>
      <c r="P794" s="201" t="n">
        <v>44440</v>
      </c>
      <c r="Q794" s="201" t="n">
        <v>44500</v>
      </c>
      <c r="R794" s="20" t="n">
        <v>1</v>
      </c>
      <c r="S794" s="20" t="s">
        <v>7130</v>
      </c>
      <c r="T794" s="20" t="n">
        <v>6.00992828396097</v>
      </c>
      <c r="U794" s="20"/>
      <c r="V794" s="20"/>
      <c r="W794" s="20" t="s">
        <v>7141</v>
      </c>
      <c r="X794" s="35" t="s">
        <v>383</v>
      </c>
      <c r="Y794" s="240"/>
      <c r="Z794" s="192" t="n">
        <v>0</v>
      </c>
      <c r="AE794" s="94" t="e">
        <f aca="false" t="array" ref="AE794:AK794">_xlfn.torow(_xlfn.unique(_xlfn._xlws.filter(cat_table[Subsector],$E794=cat_table[Sector],"")))</f>
        <v>#NAME?</v>
      </c>
      <c r="AF794" s="94" t="e">
        <v>#NAME?</v>
      </c>
      <c r="AG794" s="94" t="e">
        <v>#NAME?</v>
      </c>
      <c r="AH794" s="94" t="e">
        <v>#NAME?</v>
      </c>
      <c r="AI794" s="94" t="e">
        <v>#NAME?</v>
      </c>
      <c r="AJ794" s="94" t="e">
        <v>#NAME?</v>
      </c>
      <c r="AK794" s="94" t="e">
        <v>#NAME?</v>
      </c>
      <c r="AO794" s="94" t="e">
        <f aca="false" t="array" ref="AO794:AT794">_xlfn.torow(_xlfn.unique(_xlfn._xlws.filter(cat_table[Sub-subsector],($E794=cat_table[Sector])*($F794=cat_table[Subsector]),"")))</f>
        <v>#NAME?</v>
      </c>
      <c r="AP794" s="94" t="e">
        <v>#NAME?</v>
      </c>
      <c r="AQ794" s="94" t="e">
        <v>#NAME?</v>
      </c>
      <c r="AR794" s="94" t="e">
        <v>#NAME?</v>
      </c>
      <c r="AS794" s="94" t="e">
        <v>#NAME?</v>
      </c>
      <c r="AT794" s="94" t="e">
        <v>#NAME?</v>
      </c>
    </row>
    <row r="795" customFormat="false" ht="15" hidden="false" customHeight="true" outlineLevel="0" collapsed="false">
      <c r="A795" s="20" t="s">
        <v>9074</v>
      </c>
      <c r="B795" s="20" t="str">
        <f aca="false">INDEX(Table2[], MATCH(L795, Location_ID!$D$2:$D$648, 0), 1)</f>
        <v>73c92d5f-3c9b-479c-bebc-aa118e3c3846</v>
      </c>
      <c r="C795" s="16" t="s">
        <v>904</v>
      </c>
      <c r="D795" s="16" t="s">
        <v>354</v>
      </c>
      <c r="E795" s="20" t="s">
        <v>7134</v>
      </c>
      <c r="F795" s="20" t="s">
        <v>7135</v>
      </c>
      <c r="G795" s="20" t="s">
        <v>7591</v>
      </c>
      <c r="H795" s="20"/>
      <c r="I795" s="20" t="s">
        <v>9018</v>
      </c>
      <c r="J795" s="20" t="s">
        <v>9067</v>
      </c>
      <c r="K795" s="20" t="s">
        <v>7109</v>
      </c>
      <c r="L795" s="20" t="s">
        <v>2241</v>
      </c>
      <c r="M795" s="165" t="s">
        <v>7110</v>
      </c>
      <c r="N795" s="20" t="s">
        <v>9056</v>
      </c>
      <c r="O795" s="20" t="s">
        <v>9075</v>
      </c>
      <c r="P795" s="201" t="n">
        <v>44440</v>
      </c>
      <c r="Q795" s="201" t="n">
        <v>44500</v>
      </c>
      <c r="R795" s="20" t="n">
        <v>1</v>
      </c>
      <c r="S795" s="20" t="s">
        <v>7130</v>
      </c>
      <c r="T795" s="20" t="n">
        <v>1.37371013630247</v>
      </c>
      <c r="U795" s="20"/>
      <c r="V795" s="20"/>
      <c r="W795" s="20" t="s">
        <v>7141</v>
      </c>
      <c r="X795" s="35" t="s">
        <v>383</v>
      </c>
      <c r="Y795" s="240"/>
      <c r="Z795" s="192" t="n">
        <v>0</v>
      </c>
      <c r="AE795" s="94" t="e">
        <f aca="false" t="array" ref="AE795:AK795">_xlfn.torow(_xlfn.unique(_xlfn._xlws.filter(cat_table[Subsector],$E795=cat_table[Sector],"")))</f>
        <v>#NAME?</v>
      </c>
      <c r="AF795" s="94" t="e">
        <v>#NAME?</v>
      </c>
      <c r="AG795" s="94" t="e">
        <v>#NAME?</v>
      </c>
      <c r="AH795" s="94" t="e">
        <v>#NAME?</v>
      </c>
      <c r="AI795" s="94" t="e">
        <v>#NAME?</v>
      </c>
      <c r="AJ795" s="94" t="e">
        <v>#NAME?</v>
      </c>
      <c r="AK795" s="94" t="e">
        <v>#NAME?</v>
      </c>
      <c r="AO795" s="94" t="e">
        <f aca="false" t="array" ref="AO795:AT795">_xlfn.torow(_xlfn.unique(_xlfn._xlws.filter(cat_table[Sub-subsector],($E795=cat_table[Sector])*($F795=cat_table[Subsector]),"")))</f>
        <v>#NAME?</v>
      </c>
      <c r="AP795" s="94" t="e">
        <v>#NAME?</v>
      </c>
      <c r="AQ795" s="94" t="e">
        <v>#NAME?</v>
      </c>
      <c r="AR795" s="94" t="e">
        <v>#NAME?</v>
      </c>
      <c r="AS795" s="94" t="e">
        <v>#NAME?</v>
      </c>
      <c r="AT795" s="94" t="e">
        <v>#NAME?</v>
      </c>
    </row>
    <row r="796" customFormat="false" ht="15" hidden="false" customHeight="true" outlineLevel="0" collapsed="false">
      <c r="A796" s="20" t="s">
        <v>9076</v>
      </c>
      <c r="B796" s="20" t="str">
        <f aca="false">INDEX(Table2[], MATCH(L796, Location_ID!$D$2:$D$648, 0), 1)</f>
        <v>73c92d5f-3c9b-479c-bebc-aa118e3c3846</v>
      </c>
      <c r="C796" s="16" t="s">
        <v>904</v>
      </c>
      <c r="D796" s="16" t="s">
        <v>354</v>
      </c>
      <c r="E796" s="20" t="s">
        <v>7134</v>
      </c>
      <c r="F796" s="20" t="s">
        <v>7135</v>
      </c>
      <c r="G796" s="20" t="s">
        <v>7591</v>
      </c>
      <c r="H796" s="20"/>
      <c r="I796" s="20" t="s">
        <v>9018</v>
      </c>
      <c r="J796" s="20" t="s">
        <v>9055</v>
      </c>
      <c r="K796" s="20" t="s">
        <v>7109</v>
      </c>
      <c r="L796" s="20" t="s">
        <v>2241</v>
      </c>
      <c r="M796" s="165" t="s">
        <v>7110</v>
      </c>
      <c r="N796" s="20" t="s">
        <v>9056</v>
      </c>
      <c r="O796" s="20" t="s">
        <v>9077</v>
      </c>
      <c r="P796" s="201" t="n">
        <v>44440</v>
      </c>
      <c r="Q796" s="201" t="n">
        <v>44500</v>
      </c>
      <c r="R796" s="20" t="n">
        <v>1</v>
      </c>
      <c r="S796" s="20" t="s">
        <v>7130</v>
      </c>
      <c r="T796" s="20" t="n">
        <v>9.15633059555093</v>
      </c>
      <c r="U796" s="20"/>
      <c r="V796" s="20"/>
      <c r="W796" s="20" t="s">
        <v>7141</v>
      </c>
      <c r="X796" s="35" t="s">
        <v>383</v>
      </c>
      <c r="Y796" s="240"/>
      <c r="Z796" s="192" t="n">
        <v>0</v>
      </c>
      <c r="AE796" s="94" t="e">
        <f aca="false" t="array" ref="AE796:AK796">_xlfn.torow(_xlfn.unique(_xlfn._xlws.filter(cat_table[Subsector],$E796=cat_table[Sector],"")))</f>
        <v>#NAME?</v>
      </c>
      <c r="AF796" s="94" t="e">
        <v>#NAME?</v>
      </c>
      <c r="AG796" s="94" t="e">
        <v>#NAME?</v>
      </c>
      <c r="AH796" s="94" t="e">
        <v>#NAME?</v>
      </c>
      <c r="AI796" s="94" t="e">
        <v>#NAME?</v>
      </c>
      <c r="AJ796" s="94" t="e">
        <v>#NAME?</v>
      </c>
      <c r="AK796" s="94" t="e">
        <v>#NAME?</v>
      </c>
      <c r="AO796" s="94" t="e">
        <f aca="false" t="array" ref="AO796:AT796">_xlfn.torow(_xlfn.unique(_xlfn._xlws.filter(cat_table[Sub-subsector],($E796=cat_table[Sector])*($F796=cat_table[Subsector]),"")))</f>
        <v>#NAME?</v>
      </c>
      <c r="AP796" s="94" t="e">
        <v>#NAME?</v>
      </c>
      <c r="AQ796" s="94" t="e">
        <v>#NAME?</v>
      </c>
      <c r="AR796" s="94" t="e">
        <v>#NAME?</v>
      </c>
      <c r="AS796" s="94" t="e">
        <v>#NAME?</v>
      </c>
      <c r="AT796" s="94" t="e">
        <v>#NAME?</v>
      </c>
    </row>
    <row r="797" customFormat="false" ht="15" hidden="false" customHeight="true" outlineLevel="0" collapsed="false">
      <c r="A797" s="20" t="s">
        <v>9078</v>
      </c>
      <c r="B797" s="20" t="str">
        <f aca="false">INDEX(Table2[], MATCH(L797, Location_ID!$D$2:$D$648, 0), 1)</f>
        <v>73c92d5f-3c9b-479c-bebc-aa118e3c3846</v>
      </c>
      <c r="C797" s="16" t="s">
        <v>904</v>
      </c>
      <c r="D797" s="16" t="s">
        <v>354</v>
      </c>
      <c r="E797" s="20" t="s">
        <v>7134</v>
      </c>
      <c r="F797" s="20" t="s">
        <v>7135</v>
      </c>
      <c r="G797" s="20" t="s">
        <v>7591</v>
      </c>
      <c r="H797" s="20"/>
      <c r="I797" s="20" t="s">
        <v>9018</v>
      </c>
      <c r="J797" s="20" t="s">
        <v>9079</v>
      </c>
      <c r="K797" s="20" t="s">
        <v>7109</v>
      </c>
      <c r="L797" s="20" t="s">
        <v>2241</v>
      </c>
      <c r="M797" s="165" t="s">
        <v>7110</v>
      </c>
      <c r="N797" s="20" t="s">
        <v>9056</v>
      </c>
      <c r="O797" s="20" t="s">
        <v>9080</v>
      </c>
      <c r="P797" s="201" t="n">
        <v>44440</v>
      </c>
      <c r="Q797" s="201" t="n">
        <v>44500</v>
      </c>
      <c r="R797" s="20" t="n">
        <v>1</v>
      </c>
      <c r="S797" s="20" t="s">
        <v>7130</v>
      </c>
      <c r="T797" s="20" t="n">
        <v>2.04413935486078</v>
      </c>
      <c r="U797" s="20"/>
      <c r="V797" s="20"/>
      <c r="W797" s="20" t="s">
        <v>7141</v>
      </c>
      <c r="X797" s="35" t="s">
        <v>383</v>
      </c>
      <c r="Y797" s="240"/>
      <c r="Z797" s="192" t="n">
        <v>0</v>
      </c>
      <c r="AE797" s="94" t="e">
        <f aca="false" t="array" ref="AE797:AK797">_xlfn.torow(_xlfn.unique(_xlfn._xlws.filter(cat_table[Subsector],$E797=cat_table[Sector],"")))</f>
        <v>#NAME?</v>
      </c>
      <c r="AF797" s="94" t="e">
        <v>#NAME?</v>
      </c>
      <c r="AG797" s="94" t="e">
        <v>#NAME?</v>
      </c>
      <c r="AH797" s="94" t="e">
        <v>#NAME?</v>
      </c>
      <c r="AI797" s="94" t="e">
        <v>#NAME?</v>
      </c>
      <c r="AJ797" s="94" t="e">
        <v>#NAME?</v>
      </c>
      <c r="AK797" s="94" t="e">
        <v>#NAME?</v>
      </c>
      <c r="AO797" s="94" t="e">
        <f aca="false" t="array" ref="AO797:AT797">_xlfn.torow(_xlfn.unique(_xlfn._xlws.filter(cat_table[Sub-subsector],($E797=cat_table[Sector])*($F797=cat_table[Subsector]),"")))</f>
        <v>#NAME?</v>
      </c>
      <c r="AP797" s="94" t="e">
        <v>#NAME?</v>
      </c>
      <c r="AQ797" s="94" t="e">
        <v>#NAME?</v>
      </c>
      <c r="AR797" s="94" t="e">
        <v>#NAME?</v>
      </c>
      <c r="AS797" s="94" t="e">
        <v>#NAME?</v>
      </c>
      <c r="AT797" s="94" t="e">
        <v>#NAME?</v>
      </c>
    </row>
    <row r="798" customFormat="false" ht="15" hidden="false" customHeight="true" outlineLevel="0" collapsed="false">
      <c r="A798" s="20" t="s">
        <v>9081</v>
      </c>
      <c r="B798" s="20" t="str">
        <f aca="false">INDEX(Table2[], MATCH(L798, Location_ID!$D$2:$D$648, 0), 1)</f>
        <v>73c92d5f-3c9b-479c-bebc-aa118e3c3846</v>
      </c>
      <c r="C798" s="16" t="s">
        <v>904</v>
      </c>
      <c r="D798" s="16" t="s">
        <v>354</v>
      </c>
      <c r="E798" s="20" t="s">
        <v>7134</v>
      </c>
      <c r="F798" s="20" t="s">
        <v>7135</v>
      </c>
      <c r="G798" s="20" t="s">
        <v>7591</v>
      </c>
      <c r="H798" s="20"/>
      <c r="I798" s="20" t="s">
        <v>9018</v>
      </c>
      <c r="J798" s="20" t="s">
        <v>9082</v>
      </c>
      <c r="K798" s="20" t="s">
        <v>7109</v>
      </c>
      <c r="L798" s="20" t="s">
        <v>2241</v>
      </c>
      <c r="M798" s="165" t="s">
        <v>7110</v>
      </c>
      <c r="N798" s="20" t="s">
        <v>9056</v>
      </c>
      <c r="O798" s="20" t="s">
        <v>9083</v>
      </c>
      <c r="P798" s="201" t="n">
        <v>44440</v>
      </c>
      <c r="Q798" s="201" t="n">
        <v>44500</v>
      </c>
      <c r="R798" s="20" t="n">
        <v>1</v>
      </c>
      <c r="S798" s="20" t="s">
        <v>7130</v>
      </c>
      <c r="T798" s="20" t="n">
        <v>10.7553246008996</v>
      </c>
      <c r="U798" s="20"/>
      <c r="V798" s="20"/>
      <c r="W798" s="20" t="s">
        <v>7141</v>
      </c>
      <c r="X798" s="35" t="s">
        <v>383</v>
      </c>
      <c r="Y798" s="240"/>
      <c r="Z798" s="192" t="n">
        <v>0</v>
      </c>
      <c r="AE798" s="94" t="e">
        <f aca="false" t="array" ref="AE798:AK798">_xlfn.torow(_xlfn.unique(_xlfn._xlws.filter(cat_table[Subsector],$E798=cat_table[Sector],"")))</f>
        <v>#NAME?</v>
      </c>
      <c r="AF798" s="94" t="e">
        <v>#NAME?</v>
      </c>
      <c r="AG798" s="94" t="e">
        <v>#NAME?</v>
      </c>
      <c r="AH798" s="94" t="e">
        <v>#NAME?</v>
      </c>
      <c r="AI798" s="94" t="e">
        <v>#NAME?</v>
      </c>
      <c r="AJ798" s="94" t="e">
        <v>#NAME?</v>
      </c>
      <c r="AK798" s="94" t="e">
        <v>#NAME?</v>
      </c>
      <c r="AO798" s="94" t="e">
        <f aca="false" t="array" ref="AO798:AT798">_xlfn.torow(_xlfn.unique(_xlfn._xlws.filter(cat_table[Sub-subsector],($E798=cat_table[Sector])*($F798=cat_table[Subsector]),"")))</f>
        <v>#NAME?</v>
      </c>
      <c r="AP798" s="94" t="e">
        <v>#NAME?</v>
      </c>
      <c r="AQ798" s="94" t="e">
        <v>#NAME?</v>
      </c>
      <c r="AR798" s="94" t="e">
        <v>#NAME?</v>
      </c>
      <c r="AS798" s="94" t="e">
        <v>#NAME?</v>
      </c>
      <c r="AT798" s="94" t="e">
        <v>#NAME?</v>
      </c>
    </row>
    <row r="799" customFormat="false" ht="15" hidden="false" customHeight="true" outlineLevel="0" collapsed="false">
      <c r="A799" s="20" t="s">
        <v>9084</v>
      </c>
      <c r="B799" s="20" t="str">
        <f aca="false">INDEX(Table2[], MATCH(L799, Location_ID!$D$2:$D$648, 0), 1)</f>
        <v>73c92d5f-3c9b-479c-bebc-aa118e3c3846</v>
      </c>
      <c r="C799" s="16" t="s">
        <v>904</v>
      </c>
      <c r="D799" s="16" t="s">
        <v>354</v>
      </c>
      <c r="E799" s="20" t="s">
        <v>7134</v>
      </c>
      <c r="F799" s="20" t="s">
        <v>7135</v>
      </c>
      <c r="G799" s="20" t="s">
        <v>7591</v>
      </c>
      <c r="H799" s="20"/>
      <c r="I799" s="20" t="s">
        <v>9018</v>
      </c>
      <c r="J799" s="20" t="s">
        <v>9072</v>
      </c>
      <c r="K799" s="20" t="s">
        <v>7109</v>
      </c>
      <c r="L799" s="20" t="s">
        <v>2241</v>
      </c>
      <c r="M799" s="165" t="s">
        <v>7110</v>
      </c>
      <c r="N799" s="20" t="s">
        <v>9056</v>
      </c>
      <c r="O799" s="20" t="s">
        <v>9085</v>
      </c>
      <c r="P799" s="201" t="n">
        <v>44440</v>
      </c>
      <c r="Q799" s="201" t="n">
        <v>44500</v>
      </c>
      <c r="R799" s="20" t="n">
        <v>1</v>
      </c>
      <c r="S799" s="20" t="s">
        <v>7130</v>
      </c>
      <c r="T799" s="20" t="n">
        <v>11.0434344897777</v>
      </c>
      <c r="U799" s="20"/>
      <c r="V799" s="20"/>
      <c r="W799" s="20" t="s">
        <v>7141</v>
      </c>
      <c r="X799" s="35" t="s">
        <v>383</v>
      </c>
      <c r="Y799" s="240"/>
      <c r="Z799" s="192" t="n">
        <v>0</v>
      </c>
      <c r="AE799" s="94" t="e">
        <f aca="false" t="array" ref="AE799:AK799">_xlfn.torow(_xlfn.unique(_xlfn._xlws.filter(cat_table[Subsector],$E799=cat_table[Sector],"")))</f>
        <v>#NAME?</v>
      </c>
      <c r="AF799" s="94" t="e">
        <v>#NAME?</v>
      </c>
      <c r="AG799" s="94" t="e">
        <v>#NAME?</v>
      </c>
      <c r="AH799" s="94" t="e">
        <v>#NAME?</v>
      </c>
      <c r="AI799" s="94" t="e">
        <v>#NAME?</v>
      </c>
      <c r="AJ799" s="94" t="e">
        <v>#NAME?</v>
      </c>
      <c r="AK799" s="94" t="e">
        <v>#NAME?</v>
      </c>
      <c r="AO799" s="94" t="e">
        <f aca="false" t="array" ref="AO799:AT799">_xlfn.torow(_xlfn.unique(_xlfn._xlws.filter(cat_table[Sub-subsector],($E799=cat_table[Sector])*($F799=cat_table[Subsector]),"")))</f>
        <v>#NAME?</v>
      </c>
      <c r="AP799" s="94" t="e">
        <v>#NAME?</v>
      </c>
      <c r="AQ799" s="94" t="e">
        <v>#NAME?</v>
      </c>
      <c r="AR799" s="94" t="e">
        <v>#NAME?</v>
      </c>
      <c r="AS799" s="94" t="e">
        <v>#NAME?</v>
      </c>
      <c r="AT799" s="94" t="e">
        <v>#NAME?</v>
      </c>
    </row>
    <row r="800" customFormat="false" ht="15" hidden="false" customHeight="true" outlineLevel="0" collapsed="false">
      <c r="A800" s="20" t="s">
        <v>9086</v>
      </c>
      <c r="B800" s="20" t="str">
        <f aca="false">INDEX(Table2[], MATCH(L800, Location_ID!$D$2:$D$648, 0), 1)</f>
        <v>73c92d5f-3c9b-479c-bebc-aa118e3c3846</v>
      </c>
      <c r="C800" s="16" t="s">
        <v>904</v>
      </c>
      <c r="D800" s="16" t="s">
        <v>354</v>
      </c>
      <c r="E800" s="20" t="s">
        <v>7134</v>
      </c>
      <c r="F800" s="20" t="s">
        <v>7135</v>
      </c>
      <c r="G800" s="20" t="s">
        <v>7591</v>
      </c>
      <c r="H800" s="20"/>
      <c r="I800" s="20" t="s">
        <v>9018</v>
      </c>
      <c r="J800" s="20" t="s">
        <v>9055</v>
      </c>
      <c r="K800" s="20" t="s">
        <v>7109</v>
      </c>
      <c r="L800" s="20" t="s">
        <v>2241</v>
      </c>
      <c r="M800" s="165" t="s">
        <v>7110</v>
      </c>
      <c r="N800" s="20" t="s">
        <v>9056</v>
      </c>
      <c r="O800" s="20" t="s">
        <v>9087</v>
      </c>
      <c r="P800" s="201" t="n">
        <v>44440</v>
      </c>
      <c r="Q800" s="201" t="n">
        <v>44500</v>
      </c>
      <c r="R800" s="20" t="n">
        <v>1</v>
      </c>
      <c r="S800" s="20" t="s">
        <v>7130</v>
      </c>
      <c r="T800" s="20" t="n">
        <v>7.60382502569922</v>
      </c>
      <c r="U800" s="20"/>
      <c r="V800" s="20"/>
      <c r="W800" s="20" t="s">
        <v>7141</v>
      </c>
      <c r="X800" s="35" t="s">
        <v>383</v>
      </c>
      <c r="Y800" s="240"/>
      <c r="Z800" s="192" t="n">
        <v>0</v>
      </c>
      <c r="AE800" s="94" t="e">
        <f aca="false" t="array" ref="AE800:AK800">_xlfn.torow(_xlfn.unique(_xlfn._xlws.filter(cat_table[Subsector],$E800=cat_table[Sector],"")))</f>
        <v>#NAME?</v>
      </c>
      <c r="AF800" s="94" t="e">
        <v>#NAME?</v>
      </c>
      <c r="AG800" s="94" t="e">
        <v>#NAME?</v>
      </c>
      <c r="AH800" s="94" t="e">
        <v>#NAME?</v>
      </c>
      <c r="AI800" s="94" t="e">
        <v>#NAME?</v>
      </c>
      <c r="AJ800" s="94" t="e">
        <v>#NAME?</v>
      </c>
      <c r="AK800" s="94" t="e">
        <v>#NAME?</v>
      </c>
      <c r="AO800" s="94" t="e">
        <f aca="false" t="array" ref="AO800:AT800">_xlfn.torow(_xlfn.unique(_xlfn._xlws.filter(cat_table[Sub-subsector],($E800=cat_table[Sector])*($F800=cat_table[Subsector]),"")))</f>
        <v>#NAME?</v>
      </c>
      <c r="AP800" s="94" t="e">
        <v>#NAME?</v>
      </c>
      <c r="AQ800" s="94" t="e">
        <v>#NAME?</v>
      </c>
      <c r="AR800" s="94" t="e">
        <v>#NAME?</v>
      </c>
      <c r="AS800" s="94" t="e">
        <v>#NAME?</v>
      </c>
      <c r="AT800" s="94" t="e">
        <v>#NAME?</v>
      </c>
    </row>
    <row r="801" customFormat="false" ht="15" hidden="false" customHeight="true" outlineLevel="0" collapsed="false">
      <c r="A801" s="20" t="s">
        <v>9088</v>
      </c>
      <c r="B801" s="20" t="str">
        <f aca="false">INDEX(Table2[], MATCH(L801, Location_ID!$D$2:$D$648, 0), 1)</f>
        <v>73c92d5f-3c9b-479c-bebc-aa118e3c3846</v>
      </c>
      <c r="C801" s="16" t="s">
        <v>904</v>
      </c>
      <c r="D801" s="16" t="s">
        <v>354</v>
      </c>
      <c r="E801" s="20" t="s">
        <v>7134</v>
      </c>
      <c r="F801" s="20" t="s">
        <v>7135</v>
      </c>
      <c r="G801" s="20" t="s">
        <v>7591</v>
      </c>
      <c r="H801" s="20"/>
      <c r="I801" s="20" t="s">
        <v>9018</v>
      </c>
      <c r="J801" s="20" t="s">
        <v>9055</v>
      </c>
      <c r="K801" s="20" t="s">
        <v>7109</v>
      </c>
      <c r="L801" s="20" t="s">
        <v>2241</v>
      </c>
      <c r="M801" s="165" t="s">
        <v>7110</v>
      </c>
      <c r="N801" s="20" t="s">
        <v>9056</v>
      </c>
      <c r="O801" s="20" t="s">
        <v>9089</v>
      </c>
      <c r="P801" s="201" t="n">
        <v>44440</v>
      </c>
      <c r="Q801" s="201" t="n">
        <v>44500</v>
      </c>
      <c r="R801" s="20" t="n">
        <v>1</v>
      </c>
      <c r="S801" s="20" t="s">
        <v>7130</v>
      </c>
      <c r="T801" s="20" t="n">
        <v>17.3732684210337</v>
      </c>
      <c r="U801" s="20"/>
      <c r="V801" s="20"/>
      <c r="W801" s="20" t="s">
        <v>7141</v>
      </c>
      <c r="X801" s="35" t="s">
        <v>383</v>
      </c>
      <c r="Y801" s="240"/>
      <c r="Z801" s="192" t="n">
        <v>0</v>
      </c>
      <c r="AE801" s="94" t="e">
        <f aca="false" t="array" ref="AE801:AK801">_xlfn.torow(_xlfn.unique(_xlfn._xlws.filter(cat_table[Subsector],$E801=cat_table[Sector],"")))</f>
        <v>#NAME?</v>
      </c>
      <c r="AF801" s="94" t="e">
        <v>#NAME?</v>
      </c>
      <c r="AG801" s="94" t="e">
        <v>#NAME?</v>
      </c>
      <c r="AH801" s="94" t="e">
        <v>#NAME?</v>
      </c>
      <c r="AI801" s="94" t="e">
        <v>#NAME?</v>
      </c>
      <c r="AJ801" s="94" t="e">
        <v>#NAME?</v>
      </c>
      <c r="AK801" s="94" t="e">
        <v>#NAME?</v>
      </c>
      <c r="AO801" s="94" t="e">
        <f aca="false" t="array" ref="AO801:AT801">_xlfn.torow(_xlfn.unique(_xlfn._xlws.filter(cat_table[Sub-subsector],($E801=cat_table[Sector])*($F801=cat_table[Subsector]),"")))</f>
        <v>#NAME?</v>
      </c>
      <c r="AP801" s="94" t="e">
        <v>#NAME?</v>
      </c>
      <c r="AQ801" s="94" t="e">
        <v>#NAME?</v>
      </c>
      <c r="AR801" s="94" t="e">
        <v>#NAME?</v>
      </c>
      <c r="AS801" s="94" t="e">
        <v>#NAME?</v>
      </c>
      <c r="AT801" s="94" t="e">
        <v>#NAME?</v>
      </c>
    </row>
    <row r="802" customFormat="false" ht="15" hidden="false" customHeight="true" outlineLevel="0" collapsed="false">
      <c r="A802" s="20" t="s">
        <v>9090</v>
      </c>
      <c r="B802" s="20" t="str">
        <f aca="false">INDEX(Table2[], MATCH(L802, Location_ID!$D$2:$D$648, 0), 1)</f>
        <v>73c92d5f-3c9b-479c-bebc-aa118e3c3846</v>
      </c>
      <c r="C802" s="16" t="s">
        <v>904</v>
      </c>
      <c r="D802" s="16" t="s">
        <v>354</v>
      </c>
      <c r="E802" s="20" t="s">
        <v>7134</v>
      </c>
      <c r="F802" s="20" t="s">
        <v>7135</v>
      </c>
      <c r="G802" s="20" t="s">
        <v>7591</v>
      </c>
      <c r="H802" s="20"/>
      <c r="I802" s="20" t="s">
        <v>9018</v>
      </c>
      <c r="J802" s="20" t="s">
        <v>9055</v>
      </c>
      <c r="K802" s="20" t="s">
        <v>7109</v>
      </c>
      <c r="L802" s="20" t="s">
        <v>2241</v>
      </c>
      <c r="M802" s="165" t="s">
        <v>7110</v>
      </c>
      <c r="N802" s="20" t="s">
        <v>9056</v>
      </c>
      <c r="O802" s="20" t="s">
        <v>9091</v>
      </c>
      <c r="P802" s="201" t="n">
        <v>44440</v>
      </c>
      <c r="Q802" s="201" t="n">
        <v>44500</v>
      </c>
      <c r="R802" s="20" t="n">
        <v>1</v>
      </c>
      <c r="S802" s="20" t="s">
        <v>7130</v>
      </c>
      <c r="T802" s="20" t="n">
        <v>6.49867700748002</v>
      </c>
      <c r="U802" s="20"/>
      <c r="V802" s="20"/>
      <c r="W802" s="20" t="s">
        <v>7141</v>
      </c>
      <c r="X802" s="35" t="s">
        <v>383</v>
      </c>
      <c r="Y802" s="240"/>
      <c r="Z802" s="192" t="n">
        <v>0</v>
      </c>
      <c r="AE802" s="94" t="e">
        <f aca="false" t="array" ref="AE802:AK802">_xlfn.torow(_xlfn.unique(_xlfn._xlws.filter(cat_table[Subsector],$E802=cat_table[Sector],"")))</f>
        <v>#NAME?</v>
      </c>
      <c r="AF802" s="94" t="e">
        <v>#NAME?</v>
      </c>
      <c r="AG802" s="94" t="e">
        <v>#NAME?</v>
      </c>
      <c r="AH802" s="94" t="e">
        <v>#NAME?</v>
      </c>
      <c r="AI802" s="94" t="e">
        <v>#NAME?</v>
      </c>
      <c r="AJ802" s="94" t="e">
        <v>#NAME?</v>
      </c>
      <c r="AK802" s="94" t="e">
        <v>#NAME?</v>
      </c>
      <c r="AO802" s="94" t="e">
        <f aca="false" t="array" ref="AO802:AT802">_xlfn.torow(_xlfn.unique(_xlfn._xlws.filter(cat_table[Sub-subsector],($E802=cat_table[Sector])*($F802=cat_table[Subsector]),"")))</f>
        <v>#NAME?</v>
      </c>
      <c r="AP802" s="94" t="e">
        <v>#NAME?</v>
      </c>
      <c r="AQ802" s="94" t="e">
        <v>#NAME?</v>
      </c>
      <c r="AR802" s="94" t="e">
        <v>#NAME?</v>
      </c>
      <c r="AS802" s="94" t="e">
        <v>#NAME?</v>
      </c>
      <c r="AT802" s="94" t="e">
        <v>#NAME?</v>
      </c>
    </row>
    <row r="803" customFormat="false" ht="15" hidden="false" customHeight="true" outlineLevel="0" collapsed="false">
      <c r="A803" s="20" t="s">
        <v>9092</v>
      </c>
      <c r="B803" s="20" t="str">
        <f aca="false">INDEX(Table2[], MATCH(L803, Location_ID!$D$2:$D$648, 0), 1)</f>
        <v>73c92d5f-3c9b-479c-bebc-aa118e3c3846</v>
      </c>
      <c r="C803" s="16" t="s">
        <v>904</v>
      </c>
      <c r="D803" s="16" t="s">
        <v>354</v>
      </c>
      <c r="E803" s="20" t="s">
        <v>7134</v>
      </c>
      <c r="F803" s="20" t="s">
        <v>7135</v>
      </c>
      <c r="G803" s="20" t="s">
        <v>7591</v>
      </c>
      <c r="H803" s="20"/>
      <c r="I803" s="20" t="s">
        <v>9018</v>
      </c>
      <c r="J803" s="20" t="s">
        <v>9055</v>
      </c>
      <c r="K803" s="20" t="s">
        <v>7109</v>
      </c>
      <c r="L803" s="20" t="s">
        <v>2241</v>
      </c>
      <c r="M803" s="165" t="s">
        <v>7110</v>
      </c>
      <c r="N803" s="20" t="s">
        <v>9056</v>
      </c>
      <c r="O803" s="20" t="s">
        <v>9093</v>
      </c>
      <c r="P803" s="201" t="n">
        <v>44440</v>
      </c>
      <c r="Q803" s="201" t="n">
        <v>44500</v>
      </c>
      <c r="R803" s="20" t="n">
        <v>1</v>
      </c>
      <c r="S803" s="20" t="s">
        <v>7130</v>
      </c>
      <c r="T803" s="20" t="n">
        <v>11.6160147879392</v>
      </c>
      <c r="U803" s="20"/>
      <c r="V803" s="20"/>
      <c r="W803" s="20" t="s">
        <v>7141</v>
      </c>
      <c r="X803" s="35" t="s">
        <v>383</v>
      </c>
      <c r="Y803" s="240"/>
      <c r="Z803" s="192" t="n">
        <v>0</v>
      </c>
      <c r="AE803" s="94" t="e">
        <f aca="false" t="array" ref="AE803:AK803">_xlfn.torow(_xlfn.unique(_xlfn._xlws.filter(cat_table[Subsector],$E803=cat_table[Sector],"")))</f>
        <v>#NAME?</v>
      </c>
      <c r="AF803" s="94" t="e">
        <v>#NAME?</v>
      </c>
      <c r="AG803" s="94" t="e">
        <v>#NAME?</v>
      </c>
      <c r="AH803" s="94" t="e">
        <v>#NAME?</v>
      </c>
      <c r="AI803" s="94" t="e">
        <v>#NAME?</v>
      </c>
      <c r="AJ803" s="94" t="e">
        <v>#NAME?</v>
      </c>
      <c r="AK803" s="94" t="e">
        <v>#NAME?</v>
      </c>
      <c r="AO803" s="94" t="e">
        <f aca="false" t="array" ref="AO803:AT803">_xlfn.torow(_xlfn.unique(_xlfn._xlws.filter(cat_table[Sub-subsector],($E803=cat_table[Sector])*($F803=cat_table[Subsector]),"")))</f>
        <v>#NAME?</v>
      </c>
      <c r="AP803" s="94" t="e">
        <v>#NAME?</v>
      </c>
      <c r="AQ803" s="94" t="e">
        <v>#NAME?</v>
      </c>
      <c r="AR803" s="94" t="e">
        <v>#NAME?</v>
      </c>
      <c r="AS803" s="94" t="e">
        <v>#NAME?</v>
      </c>
      <c r="AT803" s="94" t="e">
        <v>#NAME?</v>
      </c>
    </row>
    <row r="804" customFormat="false" ht="15" hidden="false" customHeight="true" outlineLevel="0" collapsed="false">
      <c r="A804" s="20" t="s">
        <v>9094</v>
      </c>
      <c r="B804" s="20" t="str">
        <f aca="false">INDEX(Table2[], MATCH(L804, Location_ID!$D$2:$D$648, 0), 1)</f>
        <v>73c92d5f-3c9b-479c-bebc-aa118e3c3846</v>
      </c>
      <c r="C804" s="16" t="s">
        <v>904</v>
      </c>
      <c r="D804" s="16" t="s">
        <v>354</v>
      </c>
      <c r="E804" s="20" t="s">
        <v>7134</v>
      </c>
      <c r="F804" s="20" t="s">
        <v>7135</v>
      </c>
      <c r="G804" s="20" t="s">
        <v>7591</v>
      </c>
      <c r="H804" s="20"/>
      <c r="I804" s="20" t="s">
        <v>9018</v>
      </c>
      <c r="J804" s="20" t="s">
        <v>9059</v>
      </c>
      <c r="K804" s="20" t="s">
        <v>7109</v>
      </c>
      <c r="L804" s="20" t="s">
        <v>2241</v>
      </c>
      <c r="M804" s="165" t="s">
        <v>7110</v>
      </c>
      <c r="N804" s="20" t="s">
        <v>9056</v>
      </c>
      <c r="O804" s="20" t="s">
        <v>9095</v>
      </c>
      <c r="P804" s="201" t="n">
        <v>44440</v>
      </c>
      <c r="Q804" s="201" t="n">
        <v>44500</v>
      </c>
      <c r="R804" s="20" t="n">
        <v>1</v>
      </c>
      <c r="S804" s="20" t="s">
        <v>7130</v>
      </c>
      <c r="T804" s="20" t="n">
        <v>3.69601530791993</v>
      </c>
      <c r="U804" s="20"/>
      <c r="V804" s="20"/>
      <c r="W804" s="20" t="s">
        <v>7141</v>
      </c>
      <c r="X804" s="35" t="s">
        <v>383</v>
      </c>
      <c r="Y804" s="240"/>
      <c r="Z804" s="192" t="n">
        <v>0</v>
      </c>
      <c r="AE804" s="94" t="e">
        <f aca="false" t="array" ref="AE804:AK804">_xlfn.torow(_xlfn.unique(_xlfn._xlws.filter(cat_table[Subsector],$E804=cat_table[Sector],"")))</f>
        <v>#NAME?</v>
      </c>
      <c r="AF804" s="94" t="e">
        <v>#NAME?</v>
      </c>
      <c r="AG804" s="94" t="e">
        <v>#NAME?</v>
      </c>
      <c r="AH804" s="94" t="e">
        <v>#NAME?</v>
      </c>
      <c r="AI804" s="94" t="e">
        <v>#NAME?</v>
      </c>
      <c r="AJ804" s="94" t="e">
        <v>#NAME?</v>
      </c>
      <c r="AK804" s="94" t="e">
        <v>#NAME?</v>
      </c>
      <c r="AO804" s="94" t="e">
        <f aca="false" t="array" ref="AO804:AT804">_xlfn.torow(_xlfn.unique(_xlfn._xlws.filter(cat_table[Sub-subsector],($E804=cat_table[Sector])*($F804=cat_table[Subsector]),"")))</f>
        <v>#NAME?</v>
      </c>
      <c r="AP804" s="94" t="e">
        <v>#NAME?</v>
      </c>
      <c r="AQ804" s="94" t="e">
        <v>#NAME?</v>
      </c>
      <c r="AR804" s="94" t="e">
        <v>#NAME?</v>
      </c>
      <c r="AS804" s="94" t="e">
        <v>#NAME?</v>
      </c>
      <c r="AT804" s="94" t="e">
        <v>#NAME?</v>
      </c>
    </row>
    <row r="805" customFormat="false" ht="15" hidden="false" customHeight="true" outlineLevel="0" collapsed="false">
      <c r="A805" s="20" t="s">
        <v>9096</v>
      </c>
      <c r="B805" s="20" t="str">
        <f aca="false">INDEX(Table2[], MATCH(L805, Location_ID!$D$2:$D$648, 0), 1)</f>
        <v>73c92d5f-3c9b-479c-bebc-aa118e3c3846</v>
      </c>
      <c r="C805" s="16" t="s">
        <v>904</v>
      </c>
      <c r="D805" s="16" t="s">
        <v>354</v>
      </c>
      <c r="E805" s="20" t="s">
        <v>7134</v>
      </c>
      <c r="F805" s="20" t="s">
        <v>7135</v>
      </c>
      <c r="G805" s="20" t="s">
        <v>7591</v>
      </c>
      <c r="H805" s="20"/>
      <c r="I805" s="20" t="s">
        <v>9018</v>
      </c>
      <c r="J805" s="20" t="s">
        <v>9097</v>
      </c>
      <c r="K805" s="20" t="s">
        <v>7109</v>
      </c>
      <c r="L805" s="20" t="s">
        <v>2241</v>
      </c>
      <c r="M805" s="165" t="s">
        <v>7110</v>
      </c>
      <c r="N805" s="20" t="s">
        <v>9056</v>
      </c>
      <c r="O805" s="20" t="s">
        <v>9098</v>
      </c>
      <c r="P805" s="201" t="n">
        <v>44440</v>
      </c>
      <c r="Q805" s="201" t="n">
        <v>44500</v>
      </c>
      <c r="R805" s="20" t="n">
        <v>1</v>
      </c>
      <c r="S805" s="20" t="s">
        <v>7130</v>
      </c>
      <c r="T805" s="20" t="n">
        <v>8.75056158379572</v>
      </c>
      <c r="U805" s="20"/>
      <c r="V805" s="20"/>
      <c r="W805" s="20" t="s">
        <v>7141</v>
      </c>
      <c r="X805" s="35" t="s">
        <v>383</v>
      </c>
      <c r="Y805" s="240"/>
      <c r="Z805" s="192" t="n">
        <v>0</v>
      </c>
      <c r="AE805" s="94" t="e">
        <f aca="false" t="array" ref="AE805:AK805">_xlfn.torow(_xlfn.unique(_xlfn._xlws.filter(cat_table[Subsector],$E805=cat_table[Sector],"")))</f>
        <v>#NAME?</v>
      </c>
      <c r="AF805" s="94" t="e">
        <v>#NAME?</v>
      </c>
      <c r="AG805" s="94" t="e">
        <v>#NAME?</v>
      </c>
      <c r="AH805" s="94" t="e">
        <v>#NAME?</v>
      </c>
      <c r="AI805" s="94" t="e">
        <v>#NAME?</v>
      </c>
      <c r="AJ805" s="94" t="e">
        <v>#NAME?</v>
      </c>
      <c r="AK805" s="94" t="e">
        <v>#NAME?</v>
      </c>
      <c r="AO805" s="94" t="e">
        <f aca="false" t="array" ref="AO805:AT805">_xlfn.torow(_xlfn.unique(_xlfn._xlws.filter(cat_table[Sub-subsector],($E805=cat_table[Sector])*($F805=cat_table[Subsector]),"")))</f>
        <v>#NAME?</v>
      </c>
      <c r="AP805" s="94" t="e">
        <v>#NAME?</v>
      </c>
      <c r="AQ805" s="94" t="e">
        <v>#NAME?</v>
      </c>
      <c r="AR805" s="94" t="e">
        <v>#NAME?</v>
      </c>
      <c r="AS805" s="94" t="e">
        <v>#NAME?</v>
      </c>
      <c r="AT805" s="94" t="e">
        <v>#NAME?</v>
      </c>
    </row>
    <row r="806" customFormat="false" ht="15" hidden="false" customHeight="true" outlineLevel="0" collapsed="false">
      <c r="A806" s="20" t="s">
        <v>9099</v>
      </c>
      <c r="B806" s="20" t="str">
        <f aca="false">INDEX(Table2[], MATCH(L806, Location_ID!$D$2:$D$648, 0), 1)</f>
        <v>73c92d5f-3c9b-479c-bebc-aa118e3c3846</v>
      </c>
      <c r="C806" s="16" t="s">
        <v>904</v>
      </c>
      <c r="D806" s="16" t="s">
        <v>354</v>
      </c>
      <c r="E806" s="20" t="s">
        <v>7134</v>
      </c>
      <c r="F806" s="20" t="s">
        <v>7135</v>
      </c>
      <c r="G806" s="20" t="s">
        <v>7591</v>
      </c>
      <c r="H806" s="20"/>
      <c r="I806" s="20" t="s">
        <v>9018</v>
      </c>
      <c r="J806" s="20" t="s">
        <v>9079</v>
      </c>
      <c r="K806" s="20" t="s">
        <v>7109</v>
      </c>
      <c r="L806" s="20" t="s">
        <v>2241</v>
      </c>
      <c r="M806" s="165" t="s">
        <v>7110</v>
      </c>
      <c r="N806" s="20" t="s">
        <v>9056</v>
      </c>
      <c r="O806" s="20" t="s">
        <v>9100</v>
      </c>
      <c r="P806" s="201" t="n">
        <v>44440</v>
      </c>
      <c r="Q806" s="201" t="n">
        <v>44500</v>
      </c>
      <c r="R806" s="20" t="n">
        <v>1</v>
      </c>
      <c r="S806" s="20" t="s">
        <v>7130</v>
      </c>
      <c r="T806" s="20" t="n">
        <v>2.88870600391484</v>
      </c>
      <c r="U806" s="20"/>
      <c r="V806" s="20"/>
      <c r="W806" s="20" t="s">
        <v>7141</v>
      </c>
      <c r="X806" s="35" t="s">
        <v>383</v>
      </c>
      <c r="Y806" s="240"/>
      <c r="Z806" s="192" t="n">
        <v>0</v>
      </c>
      <c r="AE806" s="94" t="e">
        <f aca="false" t="array" ref="AE806:AK806">_xlfn.torow(_xlfn.unique(_xlfn._xlws.filter(cat_table[Subsector],$E806=cat_table[Sector],"")))</f>
        <v>#NAME?</v>
      </c>
      <c r="AF806" s="94" t="e">
        <v>#NAME?</v>
      </c>
      <c r="AG806" s="94" t="e">
        <v>#NAME?</v>
      </c>
      <c r="AH806" s="94" t="e">
        <v>#NAME?</v>
      </c>
      <c r="AI806" s="94" t="e">
        <v>#NAME?</v>
      </c>
      <c r="AJ806" s="94" t="e">
        <v>#NAME?</v>
      </c>
      <c r="AK806" s="94" t="e">
        <v>#NAME?</v>
      </c>
      <c r="AO806" s="94" t="e">
        <f aca="false" t="array" ref="AO806:AT806">_xlfn.torow(_xlfn.unique(_xlfn._xlws.filter(cat_table[Sub-subsector],($E806=cat_table[Sector])*($F806=cat_table[Subsector]),"")))</f>
        <v>#NAME?</v>
      </c>
      <c r="AP806" s="94" t="e">
        <v>#NAME?</v>
      </c>
      <c r="AQ806" s="94" t="e">
        <v>#NAME?</v>
      </c>
      <c r="AR806" s="94" t="e">
        <v>#NAME?</v>
      </c>
      <c r="AS806" s="94" t="e">
        <v>#NAME?</v>
      </c>
      <c r="AT806" s="94" t="e">
        <v>#NAME?</v>
      </c>
    </row>
    <row r="807" customFormat="false" ht="15" hidden="false" customHeight="true" outlineLevel="0" collapsed="false">
      <c r="A807" s="20" t="s">
        <v>9101</v>
      </c>
      <c r="B807" s="20" t="str">
        <f aca="false">INDEX(Table2[], MATCH(L807, Location_ID!$D$2:$D$648, 0), 1)</f>
        <v>73c92d5f-3c9b-479c-bebc-aa118e3c3846</v>
      </c>
      <c r="C807" s="16" t="s">
        <v>904</v>
      </c>
      <c r="D807" s="16" t="s">
        <v>354</v>
      </c>
      <c r="E807" s="20" t="s">
        <v>7134</v>
      </c>
      <c r="F807" s="20" t="s">
        <v>7135</v>
      </c>
      <c r="G807" s="20" t="s">
        <v>7591</v>
      </c>
      <c r="H807" s="20"/>
      <c r="I807" s="20" t="s">
        <v>9018</v>
      </c>
      <c r="J807" s="20" t="s">
        <v>9067</v>
      </c>
      <c r="K807" s="20" t="s">
        <v>7109</v>
      </c>
      <c r="L807" s="20" t="s">
        <v>2241</v>
      </c>
      <c r="M807" s="165" t="s">
        <v>7110</v>
      </c>
      <c r="N807" s="20" t="s">
        <v>9056</v>
      </c>
      <c r="O807" s="20" t="s">
        <v>9102</v>
      </c>
      <c r="P807" s="201" t="n">
        <v>44440</v>
      </c>
      <c r="Q807" s="201" t="n">
        <v>44500</v>
      </c>
      <c r="R807" s="20" t="n">
        <v>1</v>
      </c>
      <c r="S807" s="20" t="s">
        <v>7130</v>
      </c>
      <c r="T807" s="20" t="n">
        <v>14.510222164949</v>
      </c>
      <c r="U807" s="20"/>
      <c r="V807" s="20"/>
      <c r="W807" s="20" t="s">
        <v>7141</v>
      </c>
      <c r="X807" s="35" t="s">
        <v>383</v>
      </c>
      <c r="Y807" s="240"/>
      <c r="Z807" s="192" t="n">
        <v>0</v>
      </c>
      <c r="AE807" s="94" t="e">
        <f aca="false" t="array" ref="AE807:AK807">_xlfn.torow(_xlfn.unique(_xlfn._xlws.filter(cat_table[Subsector],$E807=cat_table[Sector],"")))</f>
        <v>#NAME?</v>
      </c>
      <c r="AF807" s="94" t="e">
        <v>#NAME?</v>
      </c>
      <c r="AG807" s="94" t="e">
        <v>#NAME?</v>
      </c>
      <c r="AH807" s="94" t="e">
        <v>#NAME?</v>
      </c>
      <c r="AI807" s="94" t="e">
        <v>#NAME?</v>
      </c>
      <c r="AJ807" s="94" t="e">
        <v>#NAME?</v>
      </c>
      <c r="AK807" s="94" t="e">
        <v>#NAME?</v>
      </c>
      <c r="AO807" s="94" t="e">
        <f aca="false" t="array" ref="AO807:AT807">_xlfn.torow(_xlfn.unique(_xlfn._xlws.filter(cat_table[Sub-subsector],($E807=cat_table[Sector])*($F807=cat_table[Subsector]),"")))</f>
        <v>#NAME?</v>
      </c>
      <c r="AP807" s="94" t="e">
        <v>#NAME?</v>
      </c>
      <c r="AQ807" s="94" t="e">
        <v>#NAME?</v>
      </c>
      <c r="AR807" s="94" t="e">
        <v>#NAME?</v>
      </c>
      <c r="AS807" s="94" t="e">
        <v>#NAME?</v>
      </c>
      <c r="AT807" s="94" t="e">
        <v>#NAME?</v>
      </c>
    </row>
    <row r="808" customFormat="false" ht="15" hidden="false" customHeight="true" outlineLevel="0" collapsed="false">
      <c r="A808" s="20" t="s">
        <v>9103</v>
      </c>
      <c r="B808" s="20" t="str">
        <f aca="false">INDEX(Table2[], MATCH(L808, Location_ID!$D$2:$D$648, 0), 1)</f>
        <v>73c92d5f-3c9b-479c-bebc-aa118e3c3846</v>
      </c>
      <c r="C808" s="16" t="s">
        <v>904</v>
      </c>
      <c r="D808" s="16" t="s">
        <v>354</v>
      </c>
      <c r="E808" s="20" t="s">
        <v>7134</v>
      </c>
      <c r="F808" s="20" t="s">
        <v>7135</v>
      </c>
      <c r="G808" s="20" t="s">
        <v>7591</v>
      </c>
      <c r="H808" s="20"/>
      <c r="I808" s="20" t="s">
        <v>9018</v>
      </c>
      <c r="J808" s="20" t="s">
        <v>9055</v>
      </c>
      <c r="K808" s="20" t="s">
        <v>7109</v>
      </c>
      <c r="L808" s="20" t="s">
        <v>2241</v>
      </c>
      <c r="M808" s="165" t="s">
        <v>7110</v>
      </c>
      <c r="N808" s="20" t="s">
        <v>9056</v>
      </c>
      <c r="O808" s="20" t="s">
        <v>9104</v>
      </c>
      <c r="P808" s="201" t="n">
        <v>44440</v>
      </c>
      <c r="Q808" s="201" t="n">
        <v>44500</v>
      </c>
      <c r="R808" s="20" t="n">
        <v>1</v>
      </c>
      <c r="S808" s="20" t="s">
        <v>7130</v>
      </c>
      <c r="T808" s="20" t="n">
        <v>15.8290510149589</v>
      </c>
      <c r="U808" s="20"/>
      <c r="V808" s="20"/>
      <c r="W808" s="20" t="s">
        <v>7141</v>
      </c>
      <c r="X808" s="35" t="s">
        <v>383</v>
      </c>
      <c r="Y808" s="240"/>
      <c r="Z808" s="192" t="n">
        <v>0</v>
      </c>
      <c r="AE808" s="94" t="e">
        <f aca="false" t="array" ref="AE808:AK808">_xlfn.torow(_xlfn.unique(_xlfn._xlws.filter(cat_table[Subsector],$E808=cat_table[Sector],"")))</f>
        <v>#NAME?</v>
      </c>
      <c r="AF808" s="94" t="e">
        <v>#NAME?</v>
      </c>
      <c r="AG808" s="94" t="e">
        <v>#NAME?</v>
      </c>
      <c r="AH808" s="94" t="e">
        <v>#NAME?</v>
      </c>
      <c r="AI808" s="94" t="e">
        <v>#NAME?</v>
      </c>
      <c r="AJ808" s="94" t="e">
        <v>#NAME?</v>
      </c>
      <c r="AK808" s="94" t="e">
        <v>#NAME?</v>
      </c>
      <c r="AO808" s="94" t="e">
        <f aca="false" t="array" ref="AO808:AT808">_xlfn.torow(_xlfn.unique(_xlfn._xlws.filter(cat_table[Sub-subsector],($E808=cat_table[Sector])*($F808=cat_table[Subsector]),"")))</f>
        <v>#NAME?</v>
      </c>
      <c r="AP808" s="94" t="e">
        <v>#NAME?</v>
      </c>
      <c r="AQ808" s="94" t="e">
        <v>#NAME?</v>
      </c>
      <c r="AR808" s="94" t="e">
        <v>#NAME?</v>
      </c>
      <c r="AS808" s="94" t="e">
        <v>#NAME?</v>
      </c>
      <c r="AT808" s="94" t="e">
        <v>#NAME?</v>
      </c>
    </row>
    <row r="809" customFormat="false" ht="15" hidden="false" customHeight="true" outlineLevel="0" collapsed="false">
      <c r="A809" s="20" t="s">
        <v>9105</v>
      </c>
      <c r="B809" s="20" t="str">
        <f aca="false">INDEX(Table2[], MATCH(L809, Location_ID!$D$2:$D$648, 0), 1)</f>
        <v>73c92d5f-3c9b-479c-bebc-aa118e3c3846</v>
      </c>
      <c r="C809" s="16" t="s">
        <v>904</v>
      </c>
      <c r="D809" s="16" t="s">
        <v>354</v>
      </c>
      <c r="E809" s="20" t="s">
        <v>7134</v>
      </c>
      <c r="F809" s="20" t="s">
        <v>7135</v>
      </c>
      <c r="G809" s="20" t="s">
        <v>7591</v>
      </c>
      <c r="H809" s="20"/>
      <c r="I809" s="20" t="s">
        <v>9018</v>
      </c>
      <c r="J809" s="20" t="s">
        <v>9055</v>
      </c>
      <c r="K809" s="20" t="s">
        <v>7109</v>
      </c>
      <c r="L809" s="20" t="s">
        <v>2241</v>
      </c>
      <c r="M809" s="165" t="s">
        <v>7110</v>
      </c>
      <c r="N809" s="20" t="s">
        <v>9056</v>
      </c>
      <c r="O809" s="20" t="s">
        <v>9106</v>
      </c>
      <c r="P809" s="201" t="n">
        <v>44440</v>
      </c>
      <c r="Q809" s="201" t="n">
        <v>44500</v>
      </c>
      <c r="R809" s="20" t="n">
        <v>1</v>
      </c>
      <c r="S809" s="20" t="s">
        <v>7130</v>
      </c>
      <c r="T809" s="20" t="n">
        <v>5.20398348268534</v>
      </c>
      <c r="U809" s="20"/>
      <c r="V809" s="20"/>
      <c r="W809" s="20" t="s">
        <v>7141</v>
      </c>
      <c r="X809" s="35" t="s">
        <v>383</v>
      </c>
      <c r="Y809" s="240"/>
      <c r="Z809" s="192" t="n">
        <v>0</v>
      </c>
      <c r="AE809" s="94" t="e">
        <f aca="false" t="array" ref="AE809:AK809">_xlfn.torow(_xlfn.unique(_xlfn._xlws.filter(cat_table[Subsector],$E809=cat_table[Sector],"")))</f>
        <v>#NAME?</v>
      </c>
      <c r="AF809" s="94" t="e">
        <v>#NAME?</v>
      </c>
      <c r="AG809" s="94" t="e">
        <v>#NAME?</v>
      </c>
      <c r="AH809" s="94" t="e">
        <v>#NAME?</v>
      </c>
      <c r="AI809" s="94" t="e">
        <v>#NAME?</v>
      </c>
      <c r="AJ809" s="94" t="e">
        <v>#NAME?</v>
      </c>
      <c r="AK809" s="94" t="e">
        <v>#NAME?</v>
      </c>
      <c r="AO809" s="94" t="e">
        <f aca="false" t="array" ref="AO809:AT809">_xlfn.torow(_xlfn.unique(_xlfn._xlws.filter(cat_table[Sub-subsector],($E809=cat_table[Sector])*($F809=cat_table[Subsector]),"")))</f>
        <v>#NAME?</v>
      </c>
      <c r="AP809" s="94" t="e">
        <v>#NAME?</v>
      </c>
      <c r="AQ809" s="94" t="e">
        <v>#NAME?</v>
      </c>
      <c r="AR809" s="94" t="e">
        <v>#NAME?</v>
      </c>
      <c r="AS809" s="94" t="e">
        <v>#NAME?</v>
      </c>
      <c r="AT809" s="94" t="e">
        <v>#NAME?</v>
      </c>
    </row>
    <row r="810" customFormat="false" ht="15" hidden="false" customHeight="true" outlineLevel="0" collapsed="false">
      <c r="A810" s="20" t="s">
        <v>9107</v>
      </c>
      <c r="B810" s="20" t="str">
        <f aca="false">INDEX(Table2[], MATCH(L810, Location_ID!$D$2:$D$648, 0), 1)</f>
        <v>73c92d5f-3c9b-479c-bebc-aa118e3c3846</v>
      </c>
      <c r="C810" s="16" t="s">
        <v>904</v>
      </c>
      <c r="D810" s="16" t="s">
        <v>354</v>
      </c>
      <c r="E810" s="20" t="s">
        <v>7134</v>
      </c>
      <c r="F810" s="20" t="s">
        <v>7135</v>
      </c>
      <c r="G810" s="20" t="s">
        <v>7591</v>
      </c>
      <c r="H810" s="20"/>
      <c r="I810" s="20" t="s">
        <v>9018</v>
      </c>
      <c r="J810" s="20" t="s">
        <v>9059</v>
      </c>
      <c r="K810" s="20" t="s">
        <v>7109</v>
      </c>
      <c r="L810" s="20" t="s">
        <v>2241</v>
      </c>
      <c r="M810" s="165" t="s">
        <v>7110</v>
      </c>
      <c r="N810" s="20" t="s">
        <v>9056</v>
      </c>
      <c r="O810" s="20" t="s">
        <v>9108</v>
      </c>
      <c r="P810" s="201" t="n">
        <v>44440</v>
      </c>
      <c r="Q810" s="201" t="n">
        <v>44500</v>
      </c>
      <c r="R810" s="20" t="n">
        <v>1</v>
      </c>
      <c r="S810" s="20" t="s">
        <v>7130</v>
      </c>
      <c r="T810" s="20" t="n">
        <v>2.98742619123679</v>
      </c>
      <c r="U810" s="20"/>
      <c r="V810" s="20"/>
      <c r="W810" s="20" t="s">
        <v>7141</v>
      </c>
      <c r="X810" s="35" t="s">
        <v>383</v>
      </c>
      <c r="Y810" s="240"/>
      <c r="Z810" s="192" t="n">
        <v>0</v>
      </c>
      <c r="AE810" s="94" t="e">
        <f aca="false" t="array" ref="AE810:AK810">_xlfn.torow(_xlfn.unique(_xlfn._xlws.filter(cat_table[Subsector],$E810=cat_table[Sector],"")))</f>
        <v>#NAME?</v>
      </c>
      <c r="AF810" s="94" t="e">
        <v>#NAME?</v>
      </c>
      <c r="AG810" s="94" t="e">
        <v>#NAME?</v>
      </c>
      <c r="AH810" s="94" t="e">
        <v>#NAME?</v>
      </c>
      <c r="AI810" s="94" t="e">
        <v>#NAME?</v>
      </c>
      <c r="AJ810" s="94" t="e">
        <v>#NAME?</v>
      </c>
      <c r="AK810" s="94" t="e">
        <v>#NAME?</v>
      </c>
      <c r="AO810" s="94" t="e">
        <f aca="false" t="array" ref="AO810:AT810">_xlfn.torow(_xlfn.unique(_xlfn._xlws.filter(cat_table[Sub-subsector],($E810=cat_table[Sector])*($F810=cat_table[Subsector]),"")))</f>
        <v>#NAME?</v>
      </c>
      <c r="AP810" s="94" t="e">
        <v>#NAME?</v>
      </c>
      <c r="AQ810" s="94" t="e">
        <v>#NAME?</v>
      </c>
      <c r="AR810" s="94" t="e">
        <v>#NAME?</v>
      </c>
      <c r="AS810" s="94" t="e">
        <v>#NAME?</v>
      </c>
      <c r="AT810" s="94" t="e">
        <v>#NAME?</v>
      </c>
    </row>
    <row r="811" customFormat="false" ht="15" hidden="false" customHeight="true" outlineLevel="0" collapsed="false">
      <c r="A811" s="20" t="s">
        <v>9109</v>
      </c>
      <c r="B811" s="20" t="str">
        <f aca="false">INDEX(Table2[], MATCH(L811, Location_ID!$D$2:$D$648, 0), 1)</f>
        <v>73c92d5f-3c9b-479c-bebc-aa118e3c3846</v>
      </c>
      <c r="C811" s="16" t="s">
        <v>904</v>
      </c>
      <c r="D811" s="16" t="s">
        <v>354</v>
      </c>
      <c r="E811" s="20" t="s">
        <v>7134</v>
      </c>
      <c r="F811" s="20" t="s">
        <v>7135</v>
      </c>
      <c r="G811" s="20" t="s">
        <v>7591</v>
      </c>
      <c r="H811" s="20"/>
      <c r="I811" s="20" t="s">
        <v>9018</v>
      </c>
      <c r="J811" s="20" t="s">
        <v>9055</v>
      </c>
      <c r="K811" s="20" t="s">
        <v>7109</v>
      </c>
      <c r="L811" s="20" t="s">
        <v>2241</v>
      </c>
      <c r="M811" s="165" t="s">
        <v>7110</v>
      </c>
      <c r="N811" s="20" t="s">
        <v>9056</v>
      </c>
      <c r="O811" s="20" t="s">
        <v>9110</v>
      </c>
      <c r="P811" s="201" t="n">
        <v>44440</v>
      </c>
      <c r="Q811" s="201" t="n">
        <v>44500</v>
      </c>
      <c r="R811" s="20" t="n">
        <v>1</v>
      </c>
      <c r="S811" s="20" t="s">
        <v>7130</v>
      </c>
      <c r="T811" s="20" t="n">
        <v>24.1685176362464</v>
      </c>
      <c r="U811" s="20"/>
      <c r="V811" s="20"/>
      <c r="W811" s="20" t="s">
        <v>7141</v>
      </c>
      <c r="X811" s="35" t="s">
        <v>383</v>
      </c>
      <c r="Y811" s="240"/>
      <c r="Z811" s="192" t="n">
        <v>0</v>
      </c>
      <c r="AE811" s="94" t="e">
        <f aca="false" t="array" ref="AE811:AK811">_xlfn.torow(_xlfn.unique(_xlfn._xlws.filter(cat_table[Subsector],$E811=cat_table[Sector],"")))</f>
        <v>#NAME?</v>
      </c>
      <c r="AF811" s="94" t="e">
        <v>#NAME?</v>
      </c>
      <c r="AG811" s="94" t="e">
        <v>#NAME?</v>
      </c>
      <c r="AH811" s="94" t="e">
        <v>#NAME?</v>
      </c>
      <c r="AI811" s="94" t="e">
        <v>#NAME?</v>
      </c>
      <c r="AJ811" s="94" t="e">
        <v>#NAME?</v>
      </c>
      <c r="AK811" s="94" t="e">
        <v>#NAME?</v>
      </c>
      <c r="AO811" s="94" t="e">
        <f aca="false" t="array" ref="AO811:AT811">_xlfn.torow(_xlfn.unique(_xlfn._xlws.filter(cat_table[Sub-subsector],($E811=cat_table[Sector])*($F811=cat_table[Subsector]),"")))</f>
        <v>#NAME?</v>
      </c>
      <c r="AP811" s="94" t="e">
        <v>#NAME?</v>
      </c>
      <c r="AQ811" s="94" t="e">
        <v>#NAME?</v>
      </c>
      <c r="AR811" s="94" t="e">
        <v>#NAME?</v>
      </c>
      <c r="AS811" s="94" t="e">
        <v>#NAME?</v>
      </c>
      <c r="AT811" s="94" t="e">
        <v>#NAME?</v>
      </c>
    </row>
    <row r="812" customFormat="false" ht="15" hidden="false" customHeight="true" outlineLevel="0" collapsed="false">
      <c r="A812" s="20" t="s">
        <v>9111</v>
      </c>
      <c r="B812" s="20" t="str">
        <f aca="false">INDEX(Table2[], MATCH(L812, Location_ID!$D$2:$D$648, 0), 1)</f>
        <v>73c92d5f-3c9b-479c-bebc-aa118e3c3846</v>
      </c>
      <c r="C812" s="16" t="s">
        <v>904</v>
      </c>
      <c r="D812" s="16" t="s">
        <v>354</v>
      </c>
      <c r="E812" s="20" t="s">
        <v>7134</v>
      </c>
      <c r="F812" s="20" t="s">
        <v>7135</v>
      </c>
      <c r="G812" s="20" t="s">
        <v>7591</v>
      </c>
      <c r="H812" s="20"/>
      <c r="I812" s="20" t="s">
        <v>9018</v>
      </c>
      <c r="J812" s="20" t="s">
        <v>9082</v>
      </c>
      <c r="K812" s="20" t="s">
        <v>7109</v>
      </c>
      <c r="L812" s="20" t="s">
        <v>2241</v>
      </c>
      <c r="M812" s="165" t="s">
        <v>7110</v>
      </c>
      <c r="N812" s="20" t="s">
        <v>9056</v>
      </c>
      <c r="O812" s="20" t="s">
        <v>9112</v>
      </c>
      <c r="P812" s="201" t="n">
        <v>44440</v>
      </c>
      <c r="Q812" s="201" t="n">
        <v>44500</v>
      </c>
      <c r="R812" s="20" t="n">
        <v>1</v>
      </c>
      <c r="S812" s="20" t="s">
        <v>7130</v>
      </c>
      <c r="T812" s="20" t="n">
        <v>2.98790592254878</v>
      </c>
      <c r="U812" s="20"/>
      <c r="V812" s="20"/>
      <c r="W812" s="20" t="s">
        <v>7141</v>
      </c>
      <c r="X812" s="35" t="s">
        <v>383</v>
      </c>
      <c r="Y812" s="240"/>
      <c r="Z812" s="192" t="n">
        <v>0</v>
      </c>
      <c r="AE812" s="94" t="e">
        <f aca="false" t="array" ref="AE812:AK812">_xlfn.torow(_xlfn.unique(_xlfn._xlws.filter(cat_table[Subsector],$E812=cat_table[Sector],"")))</f>
        <v>#NAME?</v>
      </c>
      <c r="AF812" s="94" t="e">
        <v>#NAME?</v>
      </c>
      <c r="AG812" s="94" t="e">
        <v>#NAME?</v>
      </c>
      <c r="AH812" s="94" t="e">
        <v>#NAME?</v>
      </c>
      <c r="AI812" s="94" t="e">
        <v>#NAME?</v>
      </c>
      <c r="AJ812" s="94" t="e">
        <v>#NAME?</v>
      </c>
      <c r="AK812" s="94" t="e">
        <v>#NAME?</v>
      </c>
      <c r="AO812" s="94" t="e">
        <f aca="false" t="array" ref="AO812:AT812">_xlfn.torow(_xlfn.unique(_xlfn._xlws.filter(cat_table[Sub-subsector],($E812=cat_table[Sector])*($F812=cat_table[Subsector]),"")))</f>
        <v>#NAME?</v>
      </c>
      <c r="AP812" s="94" t="e">
        <v>#NAME?</v>
      </c>
      <c r="AQ812" s="94" t="e">
        <v>#NAME?</v>
      </c>
      <c r="AR812" s="94" t="e">
        <v>#NAME?</v>
      </c>
      <c r="AS812" s="94" t="e">
        <v>#NAME?</v>
      </c>
      <c r="AT812" s="94" t="e">
        <v>#NAME?</v>
      </c>
    </row>
    <row r="813" customFormat="false" ht="15" hidden="false" customHeight="true" outlineLevel="0" collapsed="false">
      <c r="A813" s="20" t="s">
        <v>9113</v>
      </c>
      <c r="B813" s="20" t="str">
        <f aca="false">INDEX(Table2[], MATCH(L813, Location_ID!$D$2:$D$648, 0), 1)</f>
        <v>73c92d5f-3c9b-479c-bebc-aa118e3c3846</v>
      </c>
      <c r="C813" s="16" t="s">
        <v>904</v>
      </c>
      <c r="D813" s="16" t="s">
        <v>354</v>
      </c>
      <c r="E813" s="20" t="s">
        <v>7134</v>
      </c>
      <c r="F813" s="20" t="s">
        <v>7135</v>
      </c>
      <c r="G813" s="20" t="s">
        <v>7591</v>
      </c>
      <c r="H813" s="20"/>
      <c r="I813" s="20" t="s">
        <v>9018</v>
      </c>
      <c r="J813" s="20" t="s">
        <v>9055</v>
      </c>
      <c r="K813" s="20" t="s">
        <v>7109</v>
      </c>
      <c r="L813" s="20" t="s">
        <v>2241</v>
      </c>
      <c r="M813" s="165" t="s">
        <v>7110</v>
      </c>
      <c r="N813" s="20" t="s">
        <v>9056</v>
      </c>
      <c r="O813" s="20" t="s">
        <v>9114</v>
      </c>
      <c r="P813" s="201" t="n">
        <v>44440</v>
      </c>
      <c r="Q813" s="201" t="n">
        <v>44500</v>
      </c>
      <c r="R813" s="20" t="n">
        <v>1</v>
      </c>
      <c r="S813" s="20" t="s">
        <v>7130</v>
      </c>
      <c r="T813" s="20" t="n">
        <v>10.8347751255907</v>
      </c>
      <c r="U813" s="20"/>
      <c r="V813" s="20"/>
      <c r="W813" s="20" t="s">
        <v>7141</v>
      </c>
      <c r="X813" s="35" t="s">
        <v>383</v>
      </c>
      <c r="Y813" s="240"/>
      <c r="Z813" s="192" t="n">
        <v>0</v>
      </c>
      <c r="AE813" s="94" t="e">
        <f aca="false" t="array" ref="AE813:AK813">_xlfn.torow(_xlfn.unique(_xlfn._xlws.filter(cat_table[Subsector],$E813=cat_table[Sector],"")))</f>
        <v>#NAME?</v>
      </c>
      <c r="AF813" s="94" t="e">
        <v>#NAME?</v>
      </c>
      <c r="AG813" s="94" t="e">
        <v>#NAME?</v>
      </c>
      <c r="AH813" s="94" t="e">
        <v>#NAME?</v>
      </c>
      <c r="AI813" s="94" t="e">
        <v>#NAME?</v>
      </c>
      <c r="AJ813" s="94" t="e">
        <v>#NAME?</v>
      </c>
      <c r="AK813" s="94" t="e">
        <v>#NAME?</v>
      </c>
      <c r="AO813" s="94" t="e">
        <f aca="false" t="array" ref="AO813:AT813">_xlfn.torow(_xlfn.unique(_xlfn._xlws.filter(cat_table[Sub-subsector],($E813=cat_table[Sector])*($F813=cat_table[Subsector]),"")))</f>
        <v>#NAME?</v>
      </c>
      <c r="AP813" s="94" t="e">
        <v>#NAME?</v>
      </c>
      <c r="AQ813" s="94" t="e">
        <v>#NAME?</v>
      </c>
      <c r="AR813" s="94" t="e">
        <v>#NAME?</v>
      </c>
      <c r="AS813" s="94" t="e">
        <v>#NAME?</v>
      </c>
      <c r="AT813" s="94" t="e">
        <v>#NAME?</v>
      </c>
    </row>
    <row r="814" customFormat="false" ht="15" hidden="false" customHeight="true" outlineLevel="0" collapsed="false">
      <c r="A814" s="20" t="s">
        <v>9115</v>
      </c>
      <c r="B814" s="20" t="str">
        <f aca="false">INDEX(Table2[], MATCH(L814, Location_ID!$D$2:$D$648, 0), 1)</f>
        <v>73c92d5f-3c9b-479c-bebc-aa118e3c3846</v>
      </c>
      <c r="C814" s="16" t="s">
        <v>904</v>
      </c>
      <c r="D814" s="16" t="s">
        <v>354</v>
      </c>
      <c r="E814" s="20" t="s">
        <v>7134</v>
      </c>
      <c r="F814" s="20" t="s">
        <v>7135</v>
      </c>
      <c r="G814" s="20" t="s">
        <v>7591</v>
      </c>
      <c r="H814" s="20"/>
      <c r="I814" s="20" t="s">
        <v>9018</v>
      </c>
      <c r="J814" s="20" t="s">
        <v>9055</v>
      </c>
      <c r="K814" s="20" t="s">
        <v>7109</v>
      </c>
      <c r="L814" s="20" t="s">
        <v>2241</v>
      </c>
      <c r="M814" s="165" t="s">
        <v>7110</v>
      </c>
      <c r="N814" s="20" t="s">
        <v>9056</v>
      </c>
      <c r="O814" s="20" t="s">
        <v>9116</v>
      </c>
      <c r="P814" s="201" t="n">
        <v>44440</v>
      </c>
      <c r="Q814" s="201" t="n">
        <v>44500</v>
      </c>
      <c r="R814" s="20" t="n">
        <v>1</v>
      </c>
      <c r="S814" s="20" t="s">
        <v>7130</v>
      </c>
      <c r="T814" s="20" t="n">
        <v>20.3761722853549</v>
      </c>
      <c r="U814" s="20"/>
      <c r="V814" s="20"/>
      <c r="W814" s="20" t="s">
        <v>7141</v>
      </c>
      <c r="X814" s="35" t="s">
        <v>383</v>
      </c>
      <c r="Y814" s="240"/>
      <c r="Z814" s="192" t="n">
        <v>0</v>
      </c>
      <c r="AE814" s="94" t="e">
        <f aca="false" t="array" ref="AE814:AK814">_xlfn.torow(_xlfn.unique(_xlfn._xlws.filter(cat_table[Subsector],$E814=cat_table[Sector],"")))</f>
        <v>#NAME?</v>
      </c>
      <c r="AF814" s="94" t="e">
        <v>#NAME?</v>
      </c>
      <c r="AG814" s="94" t="e">
        <v>#NAME?</v>
      </c>
      <c r="AH814" s="94" t="e">
        <v>#NAME?</v>
      </c>
      <c r="AI814" s="94" t="e">
        <v>#NAME?</v>
      </c>
      <c r="AJ814" s="94" t="e">
        <v>#NAME?</v>
      </c>
      <c r="AK814" s="94" t="e">
        <v>#NAME?</v>
      </c>
      <c r="AO814" s="94" t="e">
        <f aca="false" t="array" ref="AO814:AT814">_xlfn.torow(_xlfn.unique(_xlfn._xlws.filter(cat_table[Sub-subsector],($E814=cat_table[Sector])*($F814=cat_table[Subsector]),"")))</f>
        <v>#NAME?</v>
      </c>
      <c r="AP814" s="94" t="e">
        <v>#NAME?</v>
      </c>
      <c r="AQ814" s="94" t="e">
        <v>#NAME?</v>
      </c>
      <c r="AR814" s="94" t="e">
        <v>#NAME?</v>
      </c>
      <c r="AS814" s="94" t="e">
        <v>#NAME?</v>
      </c>
      <c r="AT814" s="94" t="e">
        <v>#NAME?</v>
      </c>
    </row>
    <row r="815" customFormat="false" ht="15" hidden="false" customHeight="true" outlineLevel="0" collapsed="false">
      <c r="A815" s="20" t="s">
        <v>9117</v>
      </c>
      <c r="B815" s="20" t="str">
        <f aca="false">INDEX(Table2[], MATCH(L815, Location_ID!$D$2:$D$648, 0), 1)</f>
        <v>73c92d5f-3c9b-479c-bebc-aa118e3c3846</v>
      </c>
      <c r="C815" s="16" t="s">
        <v>904</v>
      </c>
      <c r="D815" s="16" t="s">
        <v>354</v>
      </c>
      <c r="E815" s="20" t="s">
        <v>7134</v>
      </c>
      <c r="F815" s="20" t="s">
        <v>7135</v>
      </c>
      <c r="G815" s="20" t="s">
        <v>7591</v>
      </c>
      <c r="H815" s="20"/>
      <c r="I815" s="20" t="s">
        <v>9018</v>
      </c>
      <c r="J815" s="20" t="s">
        <v>9055</v>
      </c>
      <c r="K815" s="20" t="s">
        <v>7109</v>
      </c>
      <c r="L815" s="20" t="s">
        <v>2241</v>
      </c>
      <c r="M815" s="165" t="s">
        <v>7110</v>
      </c>
      <c r="N815" s="20" t="s">
        <v>9056</v>
      </c>
      <c r="O815" s="20" t="s">
        <v>9118</v>
      </c>
      <c r="P815" s="201" t="n">
        <v>44440</v>
      </c>
      <c r="Q815" s="201" t="n">
        <v>44500</v>
      </c>
      <c r="R815" s="20" t="n">
        <v>1</v>
      </c>
      <c r="S815" s="20" t="s">
        <v>7130</v>
      </c>
      <c r="T815" s="20" t="n">
        <v>24.2053315042224</v>
      </c>
      <c r="U815" s="20"/>
      <c r="V815" s="20"/>
      <c r="W815" s="20" t="s">
        <v>7141</v>
      </c>
      <c r="X815" s="35" t="s">
        <v>383</v>
      </c>
      <c r="Y815" s="240"/>
      <c r="Z815" s="192" t="n">
        <v>0</v>
      </c>
      <c r="AE815" s="94" t="e">
        <f aca="false" t="array" ref="AE815:AK815">_xlfn.torow(_xlfn.unique(_xlfn._xlws.filter(cat_table[Subsector],$E815=cat_table[Sector],"")))</f>
        <v>#NAME?</v>
      </c>
      <c r="AF815" s="94" t="e">
        <v>#NAME?</v>
      </c>
      <c r="AG815" s="94" t="e">
        <v>#NAME?</v>
      </c>
      <c r="AH815" s="94" t="e">
        <v>#NAME?</v>
      </c>
      <c r="AI815" s="94" t="e">
        <v>#NAME?</v>
      </c>
      <c r="AJ815" s="94" t="e">
        <v>#NAME?</v>
      </c>
      <c r="AK815" s="94" t="e">
        <v>#NAME?</v>
      </c>
      <c r="AO815" s="94" t="e">
        <f aca="false" t="array" ref="AO815:AT815">_xlfn.torow(_xlfn.unique(_xlfn._xlws.filter(cat_table[Sub-subsector],($E815=cat_table[Sector])*($F815=cat_table[Subsector]),"")))</f>
        <v>#NAME?</v>
      </c>
      <c r="AP815" s="94" t="e">
        <v>#NAME?</v>
      </c>
      <c r="AQ815" s="94" t="e">
        <v>#NAME?</v>
      </c>
      <c r="AR815" s="94" t="e">
        <v>#NAME?</v>
      </c>
      <c r="AS815" s="94" t="e">
        <v>#NAME?</v>
      </c>
      <c r="AT815" s="94" t="e">
        <v>#NAME?</v>
      </c>
    </row>
    <row r="816" customFormat="false" ht="15" hidden="false" customHeight="true" outlineLevel="0" collapsed="false">
      <c r="A816" s="20" t="s">
        <v>9119</v>
      </c>
      <c r="B816" s="20" t="str">
        <f aca="false">INDEX(Table2[], MATCH(L816, Location_ID!$D$2:$D$648, 0), 1)</f>
        <v>73c92d5f-3c9b-479c-bebc-aa118e3c3846</v>
      </c>
      <c r="C816" s="16" t="s">
        <v>904</v>
      </c>
      <c r="D816" s="16" t="s">
        <v>354</v>
      </c>
      <c r="E816" s="20" t="s">
        <v>7134</v>
      </c>
      <c r="F816" s="20" t="s">
        <v>7135</v>
      </c>
      <c r="G816" s="20" t="s">
        <v>7591</v>
      </c>
      <c r="H816" s="20"/>
      <c r="I816" s="20" t="s">
        <v>9018</v>
      </c>
      <c r="J816" s="20" t="s">
        <v>9055</v>
      </c>
      <c r="K816" s="20" t="s">
        <v>7109</v>
      </c>
      <c r="L816" s="20" t="s">
        <v>2241</v>
      </c>
      <c r="M816" s="165" t="s">
        <v>7110</v>
      </c>
      <c r="N816" s="20" t="s">
        <v>9056</v>
      </c>
      <c r="O816" s="20" t="s">
        <v>9120</v>
      </c>
      <c r="P816" s="201" t="n">
        <v>44440</v>
      </c>
      <c r="Q816" s="201" t="n">
        <v>44500</v>
      </c>
      <c r="R816" s="20" t="n">
        <v>1</v>
      </c>
      <c r="S816" s="20" t="s">
        <v>7130</v>
      </c>
      <c r="T816" s="20" t="n">
        <v>3.25152160566266</v>
      </c>
      <c r="U816" s="20"/>
      <c r="V816" s="20"/>
      <c r="W816" s="20" t="s">
        <v>7141</v>
      </c>
      <c r="X816" s="35" t="s">
        <v>383</v>
      </c>
      <c r="Y816" s="240"/>
      <c r="Z816" s="192" t="n">
        <v>0</v>
      </c>
      <c r="AE816" s="94" t="e">
        <f aca="false" t="array" ref="AE816:AK816">_xlfn.torow(_xlfn.unique(_xlfn._xlws.filter(cat_table[Subsector],$E816=cat_table[Sector],"")))</f>
        <v>#NAME?</v>
      </c>
      <c r="AF816" s="94" t="e">
        <v>#NAME?</v>
      </c>
      <c r="AG816" s="94" t="e">
        <v>#NAME?</v>
      </c>
      <c r="AH816" s="94" t="e">
        <v>#NAME?</v>
      </c>
      <c r="AI816" s="94" t="e">
        <v>#NAME?</v>
      </c>
      <c r="AJ816" s="94" t="e">
        <v>#NAME?</v>
      </c>
      <c r="AK816" s="94" t="e">
        <v>#NAME?</v>
      </c>
      <c r="AO816" s="94" t="e">
        <f aca="false" t="array" ref="AO816:AT816">_xlfn.torow(_xlfn.unique(_xlfn._xlws.filter(cat_table[Sub-subsector],($E816=cat_table[Sector])*($F816=cat_table[Subsector]),"")))</f>
        <v>#NAME?</v>
      </c>
      <c r="AP816" s="94" t="e">
        <v>#NAME?</v>
      </c>
      <c r="AQ816" s="94" t="e">
        <v>#NAME?</v>
      </c>
      <c r="AR816" s="94" t="e">
        <v>#NAME?</v>
      </c>
      <c r="AS816" s="94" t="e">
        <v>#NAME?</v>
      </c>
      <c r="AT816" s="94" t="e">
        <v>#NAME?</v>
      </c>
    </row>
    <row r="817" customFormat="false" ht="15" hidden="false" customHeight="true" outlineLevel="0" collapsed="false">
      <c r="A817" s="20" t="s">
        <v>9121</v>
      </c>
      <c r="B817" s="20" t="str">
        <f aca="false">INDEX(Table2[], MATCH(L817, Location_ID!$D$2:$D$648, 0), 1)</f>
        <v>73c92d5f-3c9b-479c-bebc-aa118e3c3846</v>
      </c>
      <c r="C817" s="16" t="s">
        <v>904</v>
      </c>
      <c r="D817" s="16" t="s">
        <v>354</v>
      </c>
      <c r="E817" s="20" t="s">
        <v>7134</v>
      </c>
      <c r="F817" s="20" t="s">
        <v>7135</v>
      </c>
      <c r="G817" s="20" t="s">
        <v>7591</v>
      </c>
      <c r="H817" s="20"/>
      <c r="I817" s="20" t="s">
        <v>9018</v>
      </c>
      <c r="J817" s="20" t="s">
        <v>9055</v>
      </c>
      <c r="K817" s="20" t="s">
        <v>7109</v>
      </c>
      <c r="L817" s="20" t="s">
        <v>2241</v>
      </c>
      <c r="M817" s="165" t="s">
        <v>7110</v>
      </c>
      <c r="N817" s="20" t="s">
        <v>9056</v>
      </c>
      <c r="O817" s="20" t="s">
        <v>9122</v>
      </c>
      <c r="P817" s="201" t="n">
        <v>44440</v>
      </c>
      <c r="Q817" s="201" t="n">
        <v>44500</v>
      </c>
      <c r="R817" s="20" t="n">
        <v>1</v>
      </c>
      <c r="S817" s="20" t="s">
        <v>7130</v>
      </c>
      <c r="T817" s="20" t="n">
        <v>4.92316700082033</v>
      </c>
      <c r="U817" s="20"/>
      <c r="V817" s="20"/>
      <c r="W817" s="20" t="s">
        <v>7141</v>
      </c>
      <c r="X817" s="35" t="s">
        <v>383</v>
      </c>
      <c r="Y817" s="240"/>
      <c r="Z817" s="192" t="n">
        <v>0</v>
      </c>
      <c r="AE817" s="94" t="e">
        <f aca="false" t="array" ref="AE817:AK817">_xlfn.torow(_xlfn.unique(_xlfn._xlws.filter(cat_table[Subsector],$E817=cat_table[Sector],"")))</f>
        <v>#NAME?</v>
      </c>
      <c r="AF817" s="94" t="e">
        <v>#NAME?</v>
      </c>
      <c r="AG817" s="94" t="e">
        <v>#NAME?</v>
      </c>
      <c r="AH817" s="94" t="e">
        <v>#NAME?</v>
      </c>
      <c r="AI817" s="94" t="e">
        <v>#NAME?</v>
      </c>
      <c r="AJ817" s="94" t="e">
        <v>#NAME?</v>
      </c>
      <c r="AK817" s="94" t="e">
        <v>#NAME?</v>
      </c>
      <c r="AO817" s="94" t="e">
        <f aca="false" t="array" ref="AO817:AT817">_xlfn.torow(_xlfn.unique(_xlfn._xlws.filter(cat_table[Sub-subsector],($E817=cat_table[Sector])*($F817=cat_table[Subsector]),"")))</f>
        <v>#NAME?</v>
      </c>
      <c r="AP817" s="94" t="e">
        <v>#NAME?</v>
      </c>
      <c r="AQ817" s="94" t="e">
        <v>#NAME?</v>
      </c>
      <c r="AR817" s="94" t="e">
        <v>#NAME?</v>
      </c>
      <c r="AS817" s="94" t="e">
        <v>#NAME?</v>
      </c>
      <c r="AT817" s="94" t="e">
        <v>#NAME?</v>
      </c>
    </row>
    <row r="818" customFormat="false" ht="15" hidden="false" customHeight="true" outlineLevel="0" collapsed="false">
      <c r="A818" s="20" t="s">
        <v>9123</v>
      </c>
      <c r="B818" s="20" t="str">
        <f aca="false">INDEX(Table2[], MATCH(L818, Location_ID!$D$2:$D$648, 0), 1)</f>
        <v>73c92d5f-3c9b-479c-bebc-aa118e3c3846</v>
      </c>
      <c r="C818" s="16" t="s">
        <v>904</v>
      </c>
      <c r="D818" s="16" t="s">
        <v>354</v>
      </c>
      <c r="E818" s="20" t="s">
        <v>7134</v>
      </c>
      <c r="F818" s="20" t="s">
        <v>7135</v>
      </c>
      <c r="G818" s="20" t="s">
        <v>7591</v>
      </c>
      <c r="H818" s="20"/>
      <c r="I818" s="20" t="s">
        <v>9018</v>
      </c>
      <c r="J818" s="20" t="s">
        <v>9097</v>
      </c>
      <c r="K818" s="20" t="s">
        <v>7109</v>
      </c>
      <c r="L818" s="20" t="s">
        <v>2241</v>
      </c>
      <c r="M818" s="165" t="s">
        <v>7110</v>
      </c>
      <c r="N818" s="20" t="s">
        <v>9056</v>
      </c>
      <c r="O818" s="20" t="s">
        <v>9124</v>
      </c>
      <c r="P818" s="201" t="n">
        <v>44440</v>
      </c>
      <c r="Q818" s="201" t="n">
        <v>44500</v>
      </c>
      <c r="R818" s="20" t="n">
        <v>1</v>
      </c>
      <c r="S818" s="20" t="s">
        <v>7130</v>
      </c>
      <c r="T818" s="20" t="n">
        <v>9.80575142554266</v>
      </c>
      <c r="U818" s="20"/>
      <c r="V818" s="20"/>
      <c r="W818" s="20" t="s">
        <v>7141</v>
      </c>
      <c r="X818" s="35" t="s">
        <v>383</v>
      </c>
      <c r="Y818" s="240"/>
      <c r="Z818" s="192" t="n">
        <v>0</v>
      </c>
      <c r="AE818" s="94" t="e">
        <f aca="false" t="array" ref="AE818:AK818">_xlfn.torow(_xlfn.unique(_xlfn._xlws.filter(cat_table[Subsector],$E818=cat_table[Sector],"")))</f>
        <v>#NAME?</v>
      </c>
      <c r="AF818" s="94" t="e">
        <v>#NAME?</v>
      </c>
      <c r="AG818" s="94" t="e">
        <v>#NAME?</v>
      </c>
      <c r="AH818" s="94" t="e">
        <v>#NAME?</v>
      </c>
      <c r="AI818" s="94" t="e">
        <v>#NAME?</v>
      </c>
      <c r="AJ818" s="94" t="e">
        <v>#NAME?</v>
      </c>
      <c r="AK818" s="94" t="e">
        <v>#NAME?</v>
      </c>
      <c r="AO818" s="94" t="e">
        <f aca="false" t="array" ref="AO818:AT818">_xlfn.torow(_xlfn.unique(_xlfn._xlws.filter(cat_table[Sub-subsector],($E818=cat_table[Sector])*($F818=cat_table[Subsector]),"")))</f>
        <v>#NAME?</v>
      </c>
      <c r="AP818" s="94" t="e">
        <v>#NAME?</v>
      </c>
      <c r="AQ818" s="94" t="e">
        <v>#NAME?</v>
      </c>
      <c r="AR818" s="94" t="e">
        <v>#NAME?</v>
      </c>
      <c r="AS818" s="94" t="e">
        <v>#NAME?</v>
      </c>
      <c r="AT818" s="94" t="e">
        <v>#NAME?</v>
      </c>
    </row>
    <row r="819" customFormat="false" ht="15" hidden="false" customHeight="true" outlineLevel="0" collapsed="false">
      <c r="A819" s="20" t="s">
        <v>9125</v>
      </c>
      <c r="B819" s="20" t="str">
        <f aca="false">INDEX(Table2[], MATCH(L819, Location_ID!$D$2:$D$648, 0), 1)</f>
        <v>73c92d5f-3c9b-479c-bebc-aa118e3c3846</v>
      </c>
      <c r="C819" s="16" t="s">
        <v>904</v>
      </c>
      <c r="D819" s="16" t="s">
        <v>354</v>
      </c>
      <c r="E819" s="20" t="s">
        <v>7134</v>
      </c>
      <c r="F819" s="20" t="s">
        <v>7135</v>
      </c>
      <c r="G819" s="20" t="s">
        <v>7591</v>
      </c>
      <c r="H819" s="20"/>
      <c r="I819" s="20" t="s">
        <v>9018</v>
      </c>
      <c r="J819" s="20" t="s">
        <v>9055</v>
      </c>
      <c r="K819" s="20" t="s">
        <v>7109</v>
      </c>
      <c r="L819" s="20" t="s">
        <v>2241</v>
      </c>
      <c r="M819" s="165" t="s">
        <v>7110</v>
      </c>
      <c r="N819" s="20" t="s">
        <v>9056</v>
      </c>
      <c r="O819" s="20" t="s">
        <v>9126</v>
      </c>
      <c r="P819" s="201" t="n">
        <v>44440</v>
      </c>
      <c r="Q819" s="201" t="n">
        <v>44500</v>
      </c>
      <c r="R819" s="20" t="n">
        <v>1</v>
      </c>
      <c r="S819" s="20" t="s">
        <v>7130</v>
      </c>
      <c r="T819" s="20" t="n">
        <v>79.5567801957711</v>
      </c>
      <c r="U819" s="20"/>
      <c r="V819" s="20"/>
      <c r="W819" s="20" t="s">
        <v>7141</v>
      </c>
      <c r="X819" s="35" t="s">
        <v>383</v>
      </c>
      <c r="Y819" s="240"/>
      <c r="Z819" s="192" t="n">
        <v>0</v>
      </c>
      <c r="AE819" s="94" t="e">
        <f aca="false" t="array" ref="AE819:AK819">_xlfn.torow(_xlfn.unique(_xlfn._xlws.filter(cat_table[Subsector],$E819=cat_table[Sector],"")))</f>
        <v>#NAME?</v>
      </c>
      <c r="AF819" s="94" t="e">
        <v>#NAME?</v>
      </c>
      <c r="AG819" s="94" t="e">
        <v>#NAME?</v>
      </c>
      <c r="AH819" s="94" t="e">
        <v>#NAME?</v>
      </c>
      <c r="AI819" s="94" t="e">
        <v>#NAME?</v>
      </c>
      <c r="AJ819" s="94" t="e">
        <v>#NAME?</v>
      </c>
      <c r="AK819" s="94" t="e">
        <v>#NAME?</v>
      </c>
      <c r="AO819" s="94" t="e">
        <f aca="false" t="array" ref="AO819:AT819">_xlfn.torow(_xlfn.unique(_xlfn._xlws.filter(cat_table[Sub-subsector],($E819=cat_table[Sector])*($F819=cat_table[Subsector]),"")))</f>
        <v>#NAME?</v>
      </c>
      <c r="AP819" s="94" t="e">
        <v>#NAME?</v>
      </c>
      <c r="AQ819" s="94" t="e">
        <v>#NAME?</v>
      </c>
      <c r="AR819" s="94" t="e">
        <v>#NAME?</v>
      </c>
      <c r="AS819" s="94" t="e">
        <v>#NAME?</v>
      </c>
      <c r="AT819" s="94" t="e">
        <v>#NAME?</v>
      </c>
    </row>
    <row r="820" customFormat="false" ht="15" hidden="false" customHeight="true" outlineLevel="0" collapsed="false">
      <c r="A820" s="20" t="s">
        <v>9127</v>
      </c>
      <c r="B820" s="20" t="str">
        <f aca="false">INDEX(Table2[], MATCH(L820, Location_ID!$D$2:$D$648, 0), 1)</f>
        <v>73c92d5f-3c9b-479c-bebc-aa118e3c3846</v>
      </c>
      <c r="C820" s="16" t="s">
        <v>904</v>
      </c>
      <c r="D820" s="16" t="s">
        <v>354</v>
      </c>
      <c r="E820" s="20" t="s">
        <v>7134</v>
      </c>
      <c r="F820" s="20" t="s">
        <v>7135</v>
      </c>
      <c r="G820" s="20" t="s">
        <v>7591</v>
      </c>
      <c r="H820" s="20"/>
      <c r="I820" s="20" t="s">
        <v>9018</v>
      </c>
      <c r="J820" s="20" t="s">
        <v>9055</v>
      </c>
      <c r="K820" s="20" t="s">
        <v>7109</v>
      </c>
      <c r="L820" s="20" t="s">
        <v>2241</v>
      </c>
      <c r="M820" s="165" t="s">
        <v>7110</v>
      </c>
      <c r="N820" s="20" t="s">
        <v>9056</v>
      </c>
      <c r="O820" s="20" t="s">
        <v>9128</v>
      </c>
      <c r="P820" s="201" t="n">
        <v>44440</v>
      </c>
      <c r="Q820" s="201" t="n">
        <v>44500</v>
      </c>
      <c r="R820" s="20" t="n">
        <v>1</v>
      </c>
      <c r="S820" s="20" t="s">
        <v>7130</v>
      </c>
      <c r="T820" s="20" t="n">
        <v>86.5145605952912</v>
      </c>
      <c r="U820" s="20"/>
      <c r="V820" s="20"/>
      <c r="W820" s="20" t="s">
        <v>7141</v>
      </c>
      <c r="X820" s="35" t="s">
        <v>383</v>
      </c>
      <c r="Y820" s="240"/>
      <c r="Z820" s="192" t="n">
        <v>0</v>
      </c>
      <c r="AE820" s="94" t="e">
        <f aca="false" t="array" ref="AE820:AK820">_xlfn.torow(_xlfn.unique(_xlfn._xlws.filter(cat_table[Subsector],$E820=cat_table[Sector],"")))</f>
        <v>#NAME?</v>
      </c>
      <c r="AF820" s="94" t="e">
        <v>#NAME?</v>
      </c>
      <c r="AG820" s="94" t="e">
        <v>#NAME?</v>
      </c>
      <c r="AH820" s="94" t="e">
        <v>#NAME?</v>
      </c>
      <c r="AI820" s="94" t="e">
        <v>#NAME?</v>
      </c>
      <c r="AJ820" s="94" t="e">
        <v>#NAME?</v>
      </c>
      <c r="AK820" s="94" t="e">
        <v>#NAME?</v>
      </c>
      <c r="AO820" s="94" t="e">
        <f aca="false" t="array" ref="AO820:AT820">_xlfn.torow(_xlfn.unique(_xlfn._xlws.filter(cat_table[Sub-subsector],($E820=cat_table[Sector])*($F820=cat_table[Subsector]),"")))</f>
        <v>#NAME?</v>
      </c>
      <c r="AP820" s="94" t="e">
        <v>#NAME?</v>
      </c>
      <c r="AQ820" s="94" t="e">
        <v>#NAME?</v>
      </c>
      <c r="AR820" s="94" t="e">
        <v>#NAME?</v>
      </c>
      <c r="AS820" s="94" t="e">
        <v>#NAME?</v>
      </c>
      <c r="AT820" s="94" t="e">
        <v>#NAME?</v>
      </c>
    </row>
    <row r="821" customFormat="false" ht="15" hidden="false" customHeight="true" outlineLevel="0" collapsed="false">
      <c r="A821" s="20" t="s">
        <v>9129</v>
      </c>
      <c r="B821" s="20" t="str">
        <f aca="false">INDEX(Table2[], MATCH(L821, Location_ID!$D$2:$D$648, 0), 1)</f>
        <v>73c92d5f-3c9b-479c-bebc-aa118e3c3846</v>
      </c>
      <c r="C821" s="16" t="s">
        <v>904</v>
      </c>
      <c r="D821" s="16" t="s">
        <v>354</v>
      </c>
      <c r="E821" s="20" t="s">
        <v>7134</v>
      </c>
      <c r="F821" s="20" t="s">
        <v>7135</v>
      </c>
      <c r="G821" s="20" t="s">
        <v>7591</v>
      </c>
      <c r="H821" s="20"/>
      <c r="I821" s="20" t="s">
        <v>9018</v>
      </c>
      <c r="J821" s="20" t="s">
        <v>9055</v>
      </c>
      <c r="K821" s="20" t="s">
        <v>7109</v>
      </c>
      <c r="L821" s="20" t="s">
        <v>2241</v>
      </c>
      <c r="M821" s="165" t="s">
        <v>7110</v>
      </c>
      <c r="N821" s="20" t="s">
        <v>9056</v>
      </c>
      <c r="O821" s="20" t="s">
        <v>9130</v>
      </c>
      <c r="P821" s="201" t="n">
        <v>44440</v>
      </c>
      <c r="Q821" s="201" t="n">
        <v>44500</v>
      </c>
      <c r="R821" s="20" t="n">
        <v>1</v>
      </c>
      <c r="S821" s="20" t="s">
        <v>7130</v>
      </c>
      <c r="T821" s="20" t="n">
        <v>51.7065638909692</v>
      </c>
      <c r="U821" s="20"/>
      <c r="V821" s="20"/>
      <c r="W821" s="20" t="s">
        <v>7141</v>
      </c>
      <c r="X821" s="35" t="s">
        <v>383</v>
      </c>
      <c r="Y821" s="240"/>
      <c r="Z821" s="192" t="n">
        <v>0</v>
      </c>
      <c r="AE821" s="94" t="e">
        <f aca="false" t="array" ref="AE821:AK821">_xlfn.torow(_xlfn.unique(_xlfn._xlws.filter(cat_table[Subsector],$E821=cat_table[Sector],"")))</f>
        <v>#NAME?</v>
      </c>
      <c r="AF821" s="94" t="e">
        <v>#NAME?</v>
      </c>
      <c r="AG821" s="94" t="e">
        <v>#NAME?</v>
      </c>
      <c r="AH821" s="94" t="e">
        <v>#NAME?</v>
      </c>
      <c r="AI821" s="94" t="e">
        <v>#NAME?</v>
      </c>
      <c r="AJ821" s="94" t="e">
        <v>#NAME?</v>
      </c>
      <c r="AK821" s="94" t="e">
        <v>#NAME?</v>
      </c>
      <c r="AO821" s="94" t="e">
        <f aca="false" t="array" ref="AO821:AT821">_xlfn.torow(_xlfn.unique(_xlfn._xlws.filter(cat_table[Sub-subsector],($E821=cat_table[Sector])*($F821=cat_table[Subsector]),"")))</f>
        <v>#NAME?</v>
      </c>
      <c r="AP821" s="94" t="e">
        <v>#NAME?</v>
      </c>
      <c r="AQ821" s="94" t="e">
        <v>#NAME?</v>
      </c>
      <c r="AR821" s="94" t="e">
        <v>#NAME?</v>
      </c>
      <c r="AS821" s="94" t="e">
        <v>#NAME?</v>
      </c>
      <c r="AT821" s="94" t="e">
        <v>#NAME?</v>
      </c>
    </row>
    <row r="822" customFormat="false" ht="15" hidden="false" customHeight="true" outlineLevel="0" collapsed="false">
      <c r="A822" s="20" t="s">
        <v>9131</v>
      </c>
      <c r="B822" s="20" t="str">
        <f aca="false">INDEX(Table2[], MATCH(L822, Location_ID!$D$2:$D$648, 0), 1)</f>
        <v>73c92d5f-3c9b-479c-bebc-aa118e3c3846</v>
      </c>
      <c r="C822" s="16" t="s">
        <v>904</v>
      </c>
      <c r="D822" s="16" t="s">
        <v>354</v>
      </c>
      <c r="E822" s="20" t="s">
        <v>7134</v>
      </c>
      <c r="F822" s="20" t="s">
        <v>7135</v>
      </c>
      <c r="G822" s="20" t="s">
        <v>7591</v>
      </c>
      <c r="H822" s="20"/>
      <c r="I822" s="20" t="s">
        <v>9018</v>
      </c>
      <c r="J822" s="20" t="s">
        <v>9067</v>
      </c>
      <c r="K822" s="20" t="s">
        <v>7109</v>
      </c>
      <c r="L822" s="20" t="s">
        <v>2241</v>
      </c>
      <c r="M822" s="165" t="s">
        <v>7110</v>
      </c>
      <c r="N822" s="20" t="s">
        <v>9056</v>
      </c>
      <c r="O822" s="20" t="s">
        <v>9132</v>
      </c>
      <c r="P822" s="201" t="n">
        <v>44440</v>
      </c>
      <c r="Q822" s="201" t="n">
        <v>44500</v>
      </c>
      <c r="R822" s="20" t="n">
        <v>1</v>
      </c>
      <c r="S822" s="20" t="s">
        <v>7130</v>
      </c>
      <c r="T822" s="20" t="n">
        <v>9.633272753686</v>
      </c>
      <c r="U822" s="20"/>
      <c r="V822" s="20"/>
      <c r="W822" s="20" t="s">
        <v>7141</v>
      </c>
      <c r="X822" s="35" t="s">
        <v>383</v>
      </c>
      <c r="Y822" s="240"/>
      <c r="Z822" s="192" t="n">
        <v>0</v>
      </c>
      <c r="AE822" s="94" t="e">
        <f aca="false" t="array" ref="AE822:AK822">_xlfn.torow(_xlfn.unique(_xlfn._xlws.filter(cat_table[Subsector],$E822=cat_table[Sector],"")))</f>
        <v>#NAME?</v>
      </c>
      <c r="AF822" s="94" t="e">
        <v>#NAME?</v>
      </c>
      <c r="AG822" s="94" t="e">
        <v>#NAME?</v>
      </c>
      <c r="AH822" s="94" t="e">
        <v>#NAME?</v>
      </c>
      <c r="AI822" s="94" t="e">
        <v>#NAME?</v>
      </c>
      <c r="AJ822" s="94" t="e">
        <v>#NAME?</v>
      </c>
      <c r="AK822" s="94" t="e">
        <v>#NAME?</v>
      </c>
      <c r="AO822" s="94" t="e">
        <f aca="false" t="array" ref="AO822:AT822">_xlfn.torow(_xlfn.unique(_xlfn._xlws.filter(cat_table[Sub-subsector],($E822=cat_table[Sector])*($F822=cat_table[Subsector]),"")))</f>
        <v>#NAME?</v>
      </c>
      <c r="AP822" s="94" t="e">
        <v>#NAME?</v>
      </c>
      <c r="AQ822" s="94" t="e">
        <v>#NAME?</v>
      </c>
      <c r="AR822" s="94" t="e">
        <v>#NAME?</v>
      </c>
      <c r="AS822" s="94" t="e">
        <v>#NAME?</v>
      </c>
      <c r="AT822" s="94" t="e">
        <v>#NAME?</v>
      </c>
    </row>
    <row r="823" customFormat="false" ht="15" hidden="false" customHeight="true" outlineLevel="0" collapsed="false">
      <c r="A823" s="20" t="s">
        <v>9133</v>
      </c>
      <c r="B823" s="20" t="str">
        <f aca="false">INDEX(Table2[], MATCH(L823, Location_ID!$D$2:$D$648, 0), 1)</f>
        <v>73c92d5f-3c9b-479c-bebc-aa118e3c3846</v>
      </c>
      <c r="C823" s="16" t="s">
        <v>904</v>
      </c>
      <c r="D823" s="16" t="s">
        <v>354</v>
      </c>
      <c r="E823" s="20" t="s">
        <v>7134</v>
      </c>
      <c r="F823" s="20" t="s">
        <v>7135</v>
      </c>
      <c r="G823" s="20" t="s">
        <v>7591</v>
      </c>
      <c r="H823" s="20"/>
      <c r="I823" s="20" t="s">
        <v>9018</v>
      </c>
      <c r="J823" s="20" t="s">
        <v>9059</v>
      </c>
      <c r="K823" s="20" t="s">
        <v>7109</v>
      </c>
      <c r="L823" s="20" t="s">
        <v>2241</v>
      </c>
      <c r="M823" s="165" t="s">
        <v>7110</v>
      </c>
      <c r="N823" s="20" t="s">
        <v>9056</v>
      </c>
      <c r="O823" s="20" t="s">
        <v>9134</v>
      </c>
      <c r="P823" s="201" t="n">
        <v>44440</v>
      </c>
      <c r="Q823" s="201" t="n">
        <v>44500</v>
      </c>
      <c r="R823" s="20" t="n">
        <v>1</v>
      </c>
      <c r="S823" s="20" t="s">
        <v>7130</v>
      </c>
      <c r="T823" s="20" t="n">
        <v>4.91908580358693</v>
      </c>
      <c r="U823" s="20"/>
      <c r="V823" s="20"/>
      <c r="W823" s="20" t="s">
        <v>7141</v>
      </c>
      <c r="X823" s="35" t="s">
        <v>383</v>
      </c>
      <c r="Y823" s="240"/>
      <c r="Z823" s="192" t="n">
        <v>0</v>
      </c>
      <c r="AE823" s="94" t="e">
        <f aca="false" t="array" ref="AE823:AK823">_xlfn.torow(_xlfn.unique(_xlfn._xlws.filter(cat_table[Subsector],$E823=cat_table[Sector],"")))</f>
        <v>#NAME?</v>
      </c>
      <c r="AF823" s="94" t="e">
        <v>#NAME?</v>
      </c>
      <c r="AG823" s="94" t="e">
        <v>#NAME?</v>
      </c>
      <c r="AH823" s="94" t="e">
        <v>#NAME?</v>
      </c>
      <c r="AI823" s="94" t="e">
        <v>#NAME?</v>
      </c>
      <c r="AJ823" s="94" t="e">
        <v>#NAME?</v>
      </c>
      <c r="AK823" s="94" t="e">
        <v>#NAME?</v>
      </c>
      <c r="AO823" s="94" t="e">
        <f aca="false" t="array" ref="AO823:AT823">_xlfn.torow(_xlfn.unique(_xlfn._xlws.filter(cat_table[Sub-subsector],($E823=cat_table[Sector])*($F823=cat_table[Subsector]),"")))</f>
        <v>#NAME?</v>
      </c>
      <c r="AP823" s="94" t="e">
        <v>#NAME?</v>
      </c>
      <c r="AQ823" s="94" t="e">
        <v>#NAME?</v>
      </c>
      <c r="AR823" s="94" t="e">
        <v>#NAME?</v>
      </c>
      <c r="AS823" s="94" t="e">
        <v>#NAME?</v>
      </c>
      <c r="AT823" s="94" t="e">
        <v>#NAME?</v>
      </c>
    </row>
    <row r="824" customFormat="false" ht="15" hidden="false" customHeight="true" outlineLevel="0" collapsed="false">
      <c r="A824" s="20" t="s">
        <v>9135</v>
      </c>
      <c r="B824" s="20" t="str">
        <f aca="false">INDEX(Table2[], MATCH(L824, Location_ID!$D$2:$D$648, 0), 1)</f>
        <v>73c92d5f-3c9b-479c-bebc-aa118e3c3846</v>
      </c>
      <c r="C824" s="16" t="s">
        <v>904</v>
      </c>
      <c r="D824" s="16" t="s">
        <v>354</v>
      </c>
      <c r="E824" s="20" t="s">
        <v>7134</v>
      </c>
      <c r="F824" s="20" t="s">
        <v>7135</v>
      </c>
      <c r="G824" s="20" t="s">
        <v>7591</v>
      </c>
      <c r="H824" s="20"/>
      <c r="I824" s="20" t="s">
        <v>9018</v>
      </c>
      <c r="J824" s="20" t="s">
        <v>9059</v>
      </c>
      <c r="K824" s="20" t="s">
        <v>7109</v>
      </c>
      <c r="L824" s="20" t="s">
        <v>2241</v>
      </c>
      <c r="M824" s="165" t="s">
        <v>7110</v>
      </c>
      <c r="N824" s="20" t="s">
        <v>9056</v>
      </c>
      <c r="O824" s="20" t="s">
        <v>9136</v>
      </c>
      <c r="P824" s="201" t="n">
        <v>44440</v>
      </c>
      <c r="Q824" s="201" t="n">
        <v>44500</v>
      </c>
      <c r="R824" s="20" t="n">
        <v>1</v>
      </c>
      <c r="S824" s="20" t="s">
        <v>7130</v>
      </c>
      <c r="T824" s="20" t="n">
        <v>6.11345864286685</v>
      </c>
      <c r="U824" s="20"/>
      <c r="V824" s="20"/>
      <c r="W824" s="20" t="s">
        <v>7141</v>
      </c>
      <c r="X824" s="35" t="s">
        <v>383</v>
      </c>
      <c r="Y824" s="240"/>
      <c r="Z824" s="192" t="n">
        <v>0</v>
      </c>
      <c r="AE824" s="94" t="e">
        <f aca="false" t="array" ref="AE824:AK824">_xlfn.torow(_xlfn.unique(_xlfn._xlws.filter(cat_table[Subsector],$E824=cat_table[Sector],"")))</f>
        <v>#NAME?</v>
      </c>
      <c r="AF824" s="94" t="e">
        <v>#NAME?</v>
      </c>
      <c r="AG824" s="94" t="e">
        <v>#NAME?</v>
      </c>
      <c r="AH824" s="94" t="e">
        <v>#NAME?</v>
      </c>
      <c r="AI824" s="94" t="e">
        <v>#NAME?</v>
      </c>
      <c r="AJ824" s="94" t="e">
        <v>#NAME?</v>
      </c>
      <c r="AK824" s="94" t="e">
        <v>#NAME?</v>
      </c>
      <c r="AO824" s="94" t="e">
        <f aca="false" t="array" ref="AO824:AT824">_xlfn.torow(_xlfn.unique(_xlfn._xlws.filter(cat_table[Sub-subsector],($E824=cat_table[Sector])*($F824=cat_table[Subsector]),"")))</f>
        <v>#NAME?</v>
      </c>
      <c r="AP824" s="94" t="e">
        <v>#NAME?</v>
      </c>
      <c r="AQ824" s="94" t="e">
        <v>#NAME?</v>
      </c>
      <c r="AR824" s="94" t="e">
        <v>#NAME?</v>
      </c>
      <c r="AS824" s="94" t="e">
        <v>#NAME?</v>
      </c>
      <c r="AT824" s="94" t="e">
        <v>#NAME?</v>
      </c>
    </row>
    <row r="825" customFormat="false" ht="15" hidden="false" customHeight="true" outlineLevel="0" collapsed="false">
      <c r="A825" s="20" t="s">
        <v>9137</v>
      </c>
      <c r="B825" s="20" t="str">
        <f aca="false">INDEX(Table2[], MATCH(L825, Location_ID!$D$2:$D$648, 0), 1)</f>
        <v>73c92d5f-3c9b-479c-bebc-aa118e3c3846</v>
      </c>
      <c r="C825" s="16" t="s">
        <v>904</v>
      </c>
      <c r="D825" s="16" t="s">
        <v>354</v>
      </c>
      <c r="E825" s="20" t="s">
        <v>7134</v>
      </c>
      <c r="F825" s="20" t="s">
        <v>7135</v>
      </c>
      <c r="G825" s="20" t="s">
        <v>7591</v>
      </c>
      <c r="H825" s="20"/>
      <c r="I825" s="20" t="s">
        <v>9018</v>
      </c>
      <c r="J825" s="20" t="s">
        <v>9055</v>
      </c>
      <c r="K825" s="20" t="s">
        <v>7109</v>
      </c>
      <c r="L825" s="20" t="s">
        <v>2241</v>
      </c>
      <c r="M825" s="165" t="s">
        <v>7110</v>
      </c>
      <c r="N825" s="20" t="s">
        <v>9056</v>
      </c>
      <c r="O825" s="20" t="s">
        <v>9138</v>
      </c>
      <c r="P825" s="201" t="n">
        <v>44440</v>
      </c>
      <c r="Q825" s="201" t="n">
        <v>44500</v>
      </c>
      <c r="R825" s="20" t="n">
        <v>1</v>
      </c>
      <c r="S825" s="20" t="s">
        <v>7130</v>
      </c>
      <c r="T825" s="20" t="n">
        <v>9.85004307482284</v>
      </c>
      <c r="U825" s="20"/>
      <c r="V825" s="20"/>
      <c r="W825" s="20" t="s">
        <v>7141</v>
      </c>
      <c r="X825" s="35" t="s">
        <v>383</v>
      </c>
      <c r="Y825" s="240"/>
      <c r="Z825" s="192" t="n">
        <v>0</v>
      </c>
      <c r="AE825" s="94" t="e">
        <f aca="false" t="array" ref="AE825:AK825">_xlfn.torow(_xlfn.unique(_xlfn._xlws.filter(cat_table[Subsector],$E825=cat_table[Sector],"")))</f>
        <v>#NAME?</v>
      </c>
      <c r="AF825" s="94" t="e">
        <v>#NAME?</v>
      </c>
      <c r="AG825" s="94" t="e">
        <v>#NAME?</v>
      </c>
      <c r="AH825" s="94" t="e">
        <v>#NAME?</v>
      </c>
      <c r="AI825" s="94" t="e">
        <v>#NAME?</v>
      </c>
      <c r="AJ825" s="94" t="e">
        <v>#NAME?</v>
      </c>
      <c r="AK825" s="94" t="e">
        <v>#NAME?</v>
      </c>
      <c r="AO825" s="94" t="e">
        <f aca="false" t="array" ref="AO825:AT825">_xlfn.torow(_xlfn.unique(_xlfn._xlws.filter(cat_table[Sub-subsector],($E825=cat_table[Sector])*($F825=cat_table[Subsector]),"")))</f>
        <v>#NAME?</v>
      </c>
      <c r="AP825" s="94" t="e">
        <v>#NAME?</v>
      </c>
      <c r="AQ825" s="94" t="e">
        <v>#NAME?</v>
      </c>
      <c r="AR825" s="94" t="e">
        <v>#NAME?</v>
      </c>
      <c r="AS825" s="94" t="e">
        <v>#NAME?</v>
      </c>
      <c r="AT825" s="94" t="e">
        <v>#NAME?</v>
      </c>
    </row>
    <row r="826" customFormat="false" ht="15" hidden="false" customHeight="true" outlineLevel="0" collapsed="false">
      <c r="A826" s="20" t="s">
        <v>9139</v>
      </c>
      <c r="B826" s="20" t="str">
        <f aca="false">INDEX(Table2[], MATCH(L826, Location_ID!$D$2:$D$648, 0), 1)</f>
        <v>73c92d5f-3c9b-479c-bebc-aa118e3c3846</v>
      </c>
      <c r="C826" s="16" t="s">
        <v>904</v>
      </c>
      <c r="D826" s="16" t="s">
        <v>354</v>
      </c>
      <c r="E826" s="20" t="s">
        <v>7134</v>
      </c>
      <c r="F826" s="20" t="s">
        <v>7135</v>
      </c>
      <c r="G826" s="20" t="s">
        <v>7591</v>
      </c>
      <c r="H826" s="20"/>
      <c r="I826" s="20" t="s">
        <v>9018</v>
      </c>
      <c r="J826" s="20" t="s">
        <v>9055</v>
      </c>
      <c r="K826" s="20" t="s">
        <v>7109</v>
      </c>
      <c r="L826" s="20" t="s">
        <v>2241</v>
      </c>
      <c r="M826" s="165" t="s">
        <v>7110</v>
      </c>
      <c r="N826" s="20" t="s">
        <v>9056</v>
      </c>
      <c r="O826" s="20" t="s">
        <v>9140</v>
      </c>
      <c r="P826" s="201" t="n">
        <v>44440</v>
      </c>
      <c r="Q826" s="201" t="n">
        <v>44500</v>
      </c>
      <c r="R826" s="20" t="n">
        <v>1</v>
      </c>
      <c r="S826" s="20" t="s">
        <v>7130</v>
      </c>
      <c r="T826" s="20" t="n">
        <v>13.0988870728031</v>
      </c>
      <c r="U826" s="20"/>
      <c r="V826" s="20"/>
      <c r="W826" s="20" t="s">
        <v>7141</v>
      </c>
      <c r="X826" s="35" t="s">
        <v>383</v>
      </c>
      <c r="Y826" s="240"/>
      <c r="Z826" s="192" t="n">
        <v>0</v>
      </c>
      <c r="AE826" s="94" t="e">
        <f aca="false" t="array" ref="AE826:AK826">_xlfn.torow(_xlfn.unique(_xlfn._xlws.filter(cat_table[Subsector],$E826=cat_table[Sector],"")))</f>
        <v>#NAME?</v>
      </c>
      <c r="AF826" s="94" t="e">
        <v>#NAME?</v>
      </c>
      <c r="AG826" s="94" t="e">
        <v>#NAME?</v>
      </c>
      <c r="AH826" s="94" t="e">
        <v>#NAME?</v>
      </c>
      <c r="AI826" s="94" t="e">
        <v>#NAME?</v>
      </c>
      <c r="AJ826" s="94" t="e">
        <v>#NAME?</v>
      </c>
      <c r="AK826" s="94" t="e">
        <v>#NAME?</v>
      </c>
      <c r="AO826" s="94" t="e">
        <f aca="false" t="array" ref="AO826:AT826">_xlfn.torow(_xlfn.unique(_xlfn._xlws.filter(cat_table[Sub-subsector],($E826=cat_table[Sector])*($F826=cat_table[Subsector]),"")))</f>
        <v>#NAME?</v>
      </c>
      <c r="AP826" s="94" t="e">
        <v>#NAME?</v>
      </c>
      <c r="AQ826" s="94" t="e">
        <v>#NAME?</v>
      </c>
      <c r="AR826" s="94" t="e">
        <v>#NAME?</v>
      </c>
      <c r="AS826" s="94" t="e">
        <v>#NAME?</v>
      </c>
      <c r="AT826" s="94" t="e">
        <v>#NAME?</v>
      </c>
    </row>
    <row r="827" customFormat="false" ht="15" hidden="false" customHeight="true" outlineLevel="0" collapsed="false">
      <c r="A827" s="20" t="s">
        <v>9141</v>
      </c>
      <c r="B827" s="20" t="str">
        <f aca="false">INDEX(Table2[], MATCH(L827, Location_ID!$D$2:$D$648, 0), 1)</f>
        <v>73c92d5f-3c9b-479c-bebc-aa118e3c3846</v>
      </c>
      <c r="C827" s="16" t="s">
        <v>904</v>
      </c>
      <c r="D827" s="16" t="s">
        <v>354</v>
      </c>
      <c r="E827" s="20" t="s">
        <v>7134</v>
      </c>
      <c r="F827" s="20" t="s">
        <v>7135</v>
      </c>
      <c r="G827" s="20" t="s">
        <v>7591</v>
      </c>
      <c r="H827" s="20"/>
      <c r="I827" s="20" t="s">
        <v>9018</v>
      </c>
      <c r="J827" s="20" t="s">
        <v>9079</v>
      </c>
      <c r="K827" s="20" t="s">
        <v>7109</v>
      </c>
      <c r="L827" s="20" t="s">
        <v>2241</v>
      </c>
      <c r="M827" s="165" t="s">
        <v>7110</v>
      </c>
      <c r="N827" s="20" t="s">
        <v>9056</v>
      </c>
      <c r="O827" s="20" t="s">
        <v>9142</v>
      </c>
      <c r="P827" s="201" t="n">
        <v>44440</v>
      </c>
      <c r="Q827" s="201" t="n">
        <v>44500</v>
      </c>
      <c r="R827" s="20" t="n">
        <v>1</v>
      </c>
      <c r="S827" s="20" t="s">
        <v>7130</v>
      </c>
      <c r="T827" s="20" t="n">
        <v>3.66666118025252</v>
      </c>
      <c r="U827" s="20"/>
      <c r="V827" s="20"/>
      <c r="W827" s="20" t="s">
        <v>7141</v>
      </c>
      <c r="X827" s="35" t="s">
        <v>383</v>
      </c>
      <c r="Y827" s="240"/>
      <c r="Z827" s="192" t="n">
        <v>0</v>
      </c>
      <c r="AE827" s="94" t="e">
        <f aca="false" t="array" ref="AE827:AK827">_xlfn.torow(_xlfn.unique(_xlfn._xlws.filter(cat_table[Subsector],$E827=cat_table[Sector],"")))</f>
        <v>#NAME?</v>
      </c>
      <c r="AF827" s="94" t="e">
        <v>#NAME?</v>
      </c>
      <c r="AG827" s="94" t="e">
        <v>#NAME?</v>
      </c>
      <c r="AH827" s="94" t="e">
        <v>#NAME?</v>
      </c>
      <c r="AI827" s="94" t="e">
        <v>#NAME?</v>
      </c>
      <c r="AJ827" s="94" t="e">
        <v>#NAME?</v>
      </c>
      <c r="AK827" s="94" t="e">
        <v>#NAME?</v>
      </c>
      <c r="AO827" s="94" t="e">
        <f aca="false" t="array" ref="AO827:AT827">_xlfn.torow(_xlfn.unique(_xlfn._xlws.filter(cat_table[Sub-subsector],($E827=cat_table[Sector])*($F827=cat_table[Subsector]),"")))</f>
        <v>#NAME?</v>
      </c>
      <c r="AP827" s="94" t="e">
        <v>#NAME?</v>
      </c>
      <c r="AQ827" s="94" t="e">
        <v>#NAME?</v>
      </c>
      <c r="AR827" s="94" t="e">
        <v>#NAME?</v>
      </c>
      <c r="AS827" s="94" t="e">
        <v>#NAME?</v>
      </c>
      <c r="AT827" s="94" t="e">
        <v>#NAME?</v>
      </c>
    </row>
    <row r="828" customFormat="false" ht="15" hidden="false" customHeight="true" outlineLevel="0" collapsed="false">
      <c r="A828" s="20" t="s">
        <v>9143</v>
      </c>
      <c r="B828" s="20" t="str">
        <f aca="false">INDEX(Table2[], MATCH(L828, Location_ID!$D$2:$D$648, 0), 1)</f>
        <v>73c92d5f-3c9b-479c-bebc-aa118e3c3846</v>
      </c>
      <c r="C828" s="16" t="s">
        <v>904</v>
      </c>
      <c r="D828" s="16" t="s">
        <v>354</v>
      </c>
      <c r="E828" s="20" t="s">
        <v>7134</v>
      </c>
      <c r="F828" s="20" t="s">
        <v>7135</v>
      </c>
      <c r="G828" s="20" t="s">
        <v>7591</v>
      </c>
      <c r="H828" s="20"/>
      <c r="I828" s="20" t="s">
        <v>9018</v>
      </c>
      <c r="J828" s="20" t="s">
        <v>9055</v>
      </c>
      <c r="K828" s="20" t="s">
        <v>7109</v>
      </c>
      <c r="L828" s="20" t="s">
        <v>2241</v>
      </c>
      <c r="M828" s="165" t="s">
        <v>7110</v>
      </c>
      <c r="N828" s="20" t="s">
        <v>9056</v>
      </c>
      <c r="O828" s="20" t="s">
        <v>9144</v>
      </c>
      <c r="P828" s="201" t="n">
        <v>44440</v>
      </c>
      <c r="Q828" s="201" t="n">
        <v>44500</v>
      </c>
      <c r="R828" s="20" t="n">
        <v>1</v>
      </c>
      <c r="S828" s="20" t="s">
        <v>7130</v>
      </c>
      <c r="T828" s="20" t="n">
        <v>2.43876756324646</v>
      </c>
      <c r="U828" s="20"/>
      <c r="V828" s="20"/>
      <c r="W828" s="20" t="s">
        <v>7141</v>
      </c>
      <c r="X828" s="35" t="s">
        <v>383</v>
      </c>
      <c r="Y828" s="240"/>
      <c r="Z828" s="192" t="n">
        <v>0</v>
      </c>
      <c r="AE828" s="94" t="e">
        <f aca="false" t="array" ref="AE828:AK828">_xlfn.torow(_xlfn.unique(_xlfn._xlws.filter(cat_table[Subsector],$E828=cat_table[Sector],"")))</f>
        <v>#NAME?</v>
      </c>
      <c r="AF828" s="94" t="e">
        <v>#NAME?</v>
      </c>
      <c r="AG828" s="94" t="e">
        <v>#NAME?</v>
      </c>
      <c r="AH828" s="94" t="e">
        <v>#NAME?</v>
      </c>
      <c r="AI828" s="94" t="e">
        <v>#NAME?</v>
      </c>
      <c r="AJ828" s="94" t="e">
        <v>#NAME?</v>
      </c>
      <c r="AK828" s="94" t="e">
        <v>#NAME?</v>
      </c>
      <c r="AO828" s="94" t="e">
        <f aca="false" t="array" ref="AO828:AT828">_xlfn.torow(_xlfn.unique(_xlfn._xlws.filter(cat_table[Sub-subsector],($E828=cat_table[Sector])*($F828=cat_table[Subsector]),"")))</f>
        <v>#NAME?</v>
      </c>
      <c r="AP828" s="94" t="e">
        <v>#NAME?</v>
      </c>
      <c r="AQ828" s="94" t="e">
        <v>#NAME?</v>
      </c>
      <c r="AR828" s="94" t="e">
        <v>#NAME?</v>
      </c>
      <c r="AS828" s="94" t="e">
        <v>#NAME?</v>
      </c>
      <c r="AT828" s="94" t="e">
        <v>#NAME?</v>
      </c>
    </row>
    <row r="829" customFormat="false" ht="15" hidden="false" customHeight="true" outlineLevel="0" collapsed="false">
      <c r="A829" s="20" t="s">
        <v>9145</v>
      </c>
      <c r="B829" s="20" t="str">
        <f aca="false">INDEX(Table2[], MATCH(L829, Location_ID!$D$2:$D$648, 0), 1)</f>
        <v>73c92d5f-3c9b-479c-bebc-aa118e3c3846</v>
      </c>
      <c r="C829" s="16" t="s">
        <v>904</v>
      </c>
      <c r="D829" s="16" t="s">
        <v>354</v>
      </c>
      <c r="E829" s="20" t="s">
        <v>7134</v>
      </c>
      <c r="F829" s="20" t="s">
        <v>7135</v>
      </c>
      <c r="G829" s="20" t="s">
        <v>7591</v>
      </c>
      <c r="H829" s="20"/>
      <c r="I829" s="20" t="s">
        <v>9018</v>
      </c>
      <c r="J829" s="20" t="s">
        <v>9097</v>
      </c>
      <c r="K829" s="20" t="s">
        <v>7109</v>
      </c>
      <c r="L829" s="20" t="s">
        <v>2241</v>
      </c>
      <c r="M829" s="165" t="s">
        <v>7110</v>
      </c>
      <c r="N829" s="20" t="s">
        <v>9056</v>
      </c>
      <c r="O829" s="20" t="s">
        <v>9146</v>
      </c>
      <c r="P829" s="201" t="n">
        <v>44440</v>
      </c>
      <c r="Q829" s="201" t="n">
        <v>44500</v>
      </c>
      <c r="R829" s="20" t="n">
        <v>1</v>
      </c>
      <c r="S829" s="20" t="s">
        <v>7130</v>
      </c>
      <c r="T829" s="20" t="n">
        <v>2.7335643826365</v>
      </c>
      <c r="U829" s="20"/>
      <c r="V829" s="20"/>
      <c r="W829" s="20" t="s">
        <v>7141</v>
      </c>
      <c r="X829" s="35" t="s">
        <v>383</v>
      </c>
      <c r="Y829" s="240"/>
      <c r="Z829" s="192" t="n">
        <v>0</v>
      </c>
      <c r="AE829" s="94" t="e">
        <f aca="false" t="array" ref="AE829:AK829">_xlfn.torow(_xlfn.unique(_xlfn._xlws.filter(cat_table[Subsector],$E829=cat_table[Sector],"")))</f>
        <v>#NAME?</v>
      </c>
      <c r="AF829" s="94" t="e">
        <v>#NAME?</v>
      </c>
      <c r="AG829" s="94" t="e">
        <v>#NAME?</v>
      </c>
      <c r="AH829" s="94" t="e">
        <v>#NAME?</v>
      </c>
      <c r="AI829" s="94" t="e">
        <v>#NAME?</v>
      </c>
      <c r="AJ829" s="94" t="e">
        <v>#NAME?</v>
      </c>
      <c r="AK829" s="94" t="e">
        <v>#NAME?</v>
      </c>
      <c r="AO829" s="94" t="e">
        <f aca="false" t="array" ref="AO829:AT829">_xlfn.torow(_xlfn.unique(_xlfn._xlws.filter(cat_table[Sub-subsector],($E829=cat_table[Sector])*($F829=cat_table[Subsector]),"")))</f>
        <v>#NAME?</v>
      </c>
      <c r="AP829" s="94" t="e">
        <v>#NAME?</v>
      </c>
      <c r="AQ829" s="94" t="e">
        <v>#NAME?</v>
      </c>
      <c r="AR829" s="94" t="e">
        <v>#NAME?</v>
      </c>
      <c r="AS829" s="94" t="e">
        <v>#NAME?</v>
      </c>
      <c r="AT829" s="94" t="e">
        <v>#NAME?</v>
      </c>
    </row>
    <row r="830" customFormat="false" ht="15" hidden="false" customHeight="true" outlineLevel="0" collapsed="false">
      <c r="A830" s="20" t="s">
        <v>9147</v>
      </c>
      <c r="B830" s="20" t="str">
        <f aca="false">INDEX(Table2[], MATCH(L830, Location_ID!$D$2:$D$648, 0), 1)</f>
        <v>73c92d5f-3c9b-479c-bebc-aa118e3c3846</v>
      </c>
      <c r="C830" s="16" t="s">
        <v>904</v>
      </c>
      <c r="D830" s="16" t="s">
        <v>354</v>
      </c>
      <c r="E830" s="20" t="s">
        <v>7134</v>
      </c>
      <c r="F830" s="20" t="s">
        <v>7135</v>
      </c>
      <c r="G830" s="20" t="s">
        <v>7591</v>
      </c>
      <c r="H830" s="20"/>
      <c r="I830" s="20" t="s">
        <v>9018</v>
      </c>
      <c r="J830" s="20" t="s">
        <v>7127</v>
      </c>
      <c r="K830" s="20" t="s">
        <v>7109</v>
      </c>
      <c r="L830" s="20" t="s">
        <v>2241</v>
      </c>
      <c r="M830" s="165" t="s">
        <v>7110</v>
      </c>
      <c r="N830" s="20" t="s">
        <v>9056</v>
      </c>
      <c r="O830" s="20" t="s">
        <v>9148</v>
      </c>
      <c r="P830" s="201" t="n">
        <v>44440</v>
      </c>
      <c r="Q830" s="201" t="n">
        <v>44500</v>
      </c>
      <c r="R830" s="20" t="n">
        <v>1</v>
      </c>
      <c r="S830" s="20" t="s">
        <v>7130</v>
      </c>
      <c r="T830" s="20" t="n">
        <v>4.94765769638906</v>
      </c>
      <c r="U830" s="20"/>
      <c r="V830" s="20"/>
      <c r="W830" s="20" t="s">
        <v>7141</v>
      </c>
      <c r="X830" s="35" t="s">
        <v>383</v>
      </c>
      <c r="Y830" s="240"/>
      <c r="Z830" s="192" t="n">
        <v>0</v>
      </c>
      <c r="AE830" s="94" t="e">
        <f aca="false" t="array" ref="AE830:AK830">_xlfn.torow(_xlfn.unique(_xlfn._xlws.filter(cat_table[Subsector],$E830=cat_table[Sector],"")))</f>
        <v>#NAME?</v>
      </c>
      <c r="AF830" s="94" t="e">
        <v>#NAME?</v>
      </c>
      <c r="AG830" s="94" t="e">
        <v>#NAME?</v>
      </c>
      <c r="AH830" s="94" t="e">
        <v>#NAME?</v>
      </c>
      <c r="AI830" s="94" t="e">
        <v>#NAME?</v>
      </c>
      <c r="AJ830" s="94" t="e">
        <v>#NAME?</v>
      </c>
      <c r="AK830" s="94" t="e">
        <v>#NAME?</v>
      </c>
      <c r="AO830" s="94" t="e">
        <f aca="false" t="array" ref="AO830:AT830">_xlfn.torow(_xlfn.unique(_xlfn._xlws.filter(cat_table[Sub-subsector],($E830=cat_table[Sector])*($F830=cat_table[Subsector]),"")))</f>
        <v>#NAME?</v>
      </c>
      <c r="AP830" s="94" t="e">
        <v>#NAME?</v>
      </c>
      <c r="AQ830" s="94" t="e">
        <v>#NAME?</v>
      </c>
      <c r="AR830" s="94" t="e">
        <v>#NAME?</v>
      </c>
      <c r="AS830" s="94" t="e">
        <v>#NAME?</v>
      </c>
      <c r="AT830" s="94" t="e">
        <v>#NAME?</v>
      </c>
    </row>
    <row r="831" customFormat="false" ht="15" hidden="false" customHeight="true" outlineLevel="0" collapsed="false">
      <c r="A831" s="20" t="s">
        <v>9149</v>
      </c>
      <c r="B831" s="20" t="str">
        <f aca="false">INDEX(Table2[], MATCH(L831, Location_ID!$D$2:$D$648, 0), 1)</f>
        <v>73c92d5f-3c9b-479c-bebc-aa118e3c3846</v>
      </c>
      <c r="C831" s="16" t="s">
        <v>904</v>
      </c>
      <c r="D831" s="16" t="s">
        <v>354</v>
      </c>
      <c r="E831" s="20" t="s">
        <v>7134</v>
      </c>
      <c r="F831" s="20" t="s">
        <v>7135</v>
      </c>
      <c r="G831" s="20" t="s">
        <v>7591</v>
      </c>
      <c r="H831" s="20"/>
      <c r="I831" s="20" t="s">
        <v>9018</v>
      </c>
      <c r="J831" s="20" t="s">
        <v>9055</v>
      </c>
      <c r="K831" s="20" t="s">
        <v>7109</v>
      </c>
      <c r="L831" s="20" t="s">
        <v>2241</v>
      </c>
      <c r="M831" s="165" t="s">
        <v>7110</v>
      </c>
      <c r="N831" s="20" t="s">
        <v>9056</v>
      </c>
      <c r="O831" s="20" t="s">
        <v>9150</v>
      </c>
      <c r="P831" s="201" t="n">
        <v>44440</v>
      </c>
      <c r="Q831" s="201" t="n">
        <v>44500</v>
      </c>
      <c r="R831" s="20" t="n">
        <v>1</v>
      </c>
      <c r="S831" s="20" t="s">
        <v>7130</v>
      </c>
      <c r="T831" s="20" t="n">
        <v>10.605068268036</v>
      </c>
      <c r="U831" s="20"/>
      <c r="V831" s="20"/>
      <c r="W831" s="20" t="s">
        <v>7141</v>
      </c>
      <c r="X831" s="35" t="s">
        <v>383</v>
      </c>
      <c r="Y831" s="240"/>
      <c r="Z831" s="192" t="n">
        <v>0</v>
      </c>
      <c r="AE831" s="94" t="e">
        <f aca="false" t="array" ref="AE831:AK831">_xlfn.torow(_xlfn.unique(_xlfn._xlws.filter(cat_table[Subsector],$E831=cat_table[Sector],"")))</f>
        <v>#NAME?</v>
      </c>
      <c r="AF831" s="94" t="e">
        <v>#NAME?</v>
      </c>
      <c r="AG831" s="94" t="e">
        <v>#NAME?</v>
      </c>
      <c r="AH831" s="94" t="e">
        <v>#NAME?</v>
      </c>
      <c r="AI831" s="94" t="e">
        <v>#NAME?</v>
      </c>
      <c r="AJ831" s="94" t="e">
        <v>#NAME?</v>
      </c>
      <c r="AK831" s="94" t="e">
        <v>#NAME?</v>
      </c>
      <c r="AO831" s="94" t="e">
        <f aca="false" t="array" ref="AO831:AT831">_xlfn.torow(_xlfn.unique(_xlfn._xlws.filter(cat_table[Sub-subsector],($E831=cat_table[Sector])*($F831=cat_table[Subsector]),"")))</f>
        <v>#NAME?</v>
      </c>
      <c r="AP831" s="94" t="e">
        <v>#NAME?</v>
      </c>
      <c r="AQ831" s="94" t="e">
        <v>#NAME?</v>
      </c>
      <c r="AR831" s="94" t="e">
        <v>#NAME?</v>
      </c>
      <c r="AS831" s="94" t="e">
        <v>#NAME?</v>
      </c>
      <c r="AT831" s="94" t="e">
        <v>#NAME?</v>
      </c>
    </row>
    <row r="832" customFormat="false" ht="15" hidden="false" customHeight="true" outlineLevel="0" collapsed="false">
      <c r="A832" s="20" t="s">
        <v>9151</v>
      </c>
      <c r="B832" s="20" t="str">
        <f aca="false">INDEX(Table2[], MATCH(L832, Location_ID!$D$2:$D$648, 0), 1)</f>
        <v>73c92d5f-3c9b-479c-bebc-aa118e3c3846</v>
      </c>
      <c r="C832" s="16" t="s">
        <v>904</v>
      </c>
      <c r="D832" s="16" t="s">
        <v>354</v>
      </c>
      <c r="E832" s="20" t="s">
        <v>7134</v>
      </c>
      <c r="F832" s="20" t="s">
        <v>7135</v>
      </c>
      <c r="G832" s="20" t="s">
        <v>7591</v>
      </c>
      <c r="H832" s="20"/>
      <c r="I832" s="20" t="s">
        <v>9018</v>
      </c>
      <c r="J832" s="20" t="s">
        <v>9079</v>
      </c>
      <c r="K832" s="20" t="s">
        <v>7109</v>
      </c>
      <c r="L832" s="20" t="s">
        <v>2241</v>
      </c>
      <c r="M832" s="165" t="s">
        <v>7110</v>
      </c>
      <c r="N832" s="20" t="s">
        <v>9056</v>
      </c>
      <c r="O832" s="20" t="s">
        <v>9152</v>
      </c>
      <c r="P832" s="201" t="n">
        <v>44440</v>
      </c>
      <c r="Q832" s="201" t="n">
        <v>44500</v>
      </c>
      <c r="R832" s="20" t="n">
        <v>1</v>
      </c>
      <c r="S832" s="20" t="s">
        <v>7130</v>
      </c>
      <c r="T832" s="20" t="n">
        <v>1.33412572544605</v>
      </c>
      <c r="U832" s="20"/>
      <c r="V832" s="20"/>
      <c r="W832" s="20" t="s">
        <v>7141</v>
      </c>
      <c r="X832" s="35" t="s">
        <v>383</v>
      </c>
      <c r="Y832" s="240"/>
      <c r="Z832" s="192" t="n">
        <v>0</v>
      </c>
      <c r="AE832" s="94" t="e">
        <f aca="false" t="array" ref="AE832:AK832">_xlfn.torow(_xlfn.unique(_xlfn._xlws.filter(cat_table[Subsector],$E832=cat_table[Sector],"")))</f>
        <v>#NAME?</v>
      </c>
      <c r="AF832" s="94" t="e">
        <v>#NAME?</v>
      </c>
      <c r="AG832" s="94" t="e">
        <v>#NAME?</v>
      </c>
      <c r="AH832" s="94" t="e">
        <v>#NAME?</v>
      </c>
      <c r="AI832" s="94" t="e">
        <v>#NAME?</v>
      </c>
      <c r="AJ832" s="94" t="e">
        <v>#NAME?</v>
      </c>
      <c r="AK832" s="94" t="e">
        <v>#NAME?</v>
      </c>
      <c r="AO832" s="94" t="e">
        <f aca="false" t="array" ref="AO832:AT832">_xlfn.torow(_xlfn.unique(_xlfn._xlws.filter(cat_table[Sub-subsector],($E832=cat_table[Sector])*($F832=cat_table[Subsector]),"")))</f>
        <v>#NAME?</v>
      </c>
      <c r="AP832" s="94" t="e">
        <v>#NAME?</v>
      </c>
      <c r="AQ832" s="94" t="e">
        <v>#NAME?</v>
      </c>
      <c r="AR832" s="94" t="e">
        <v>#NAME?</v>
      </c>
      <c r="AS832" s="94" t="e">
        <v>#NAME?</v>
      </c>
      <c r="AT832" s="94" t="e">
        <v>#NAME?</v>
      </c>
    </row>
    <row r="833" customFormat="false" ht="15" hidden="false" customHeight="true" outlineLevel="0" collapsed="false">
      <c r="A833" s="20" t="s">
        <v>9153</v>
      </c>
      <c r="B833" s="20" t="str">
        <f aca="false">INDEX(Table2[], MATCH(L833, Location_ID!$D$2:$D$648, 0), 1)</f>
        <v>73c92d5f-3c9b-479c-bebc-aa118e3c3846</v>
      </c>
      <c r="C833" s="16" t="s">
        <v>904</v>
      </c>
      <c r="D833" s="16" t="s">
        <v>354</v>
      </c>
      <c r="E833" s="20" t="s">
        <v>7134</v>
      </c>
      <c r="F833" s="20" t="s">
        <v>7135</v>
      </c>
      <c r="G833" s="20" t="s">
        <v>7591</v>
      </c>
      <c r="H833" s="20"/>
      <c r="I833" s="20" t="s">
        <v>9018</v>
      </c>
      <c r="J833" s="20" t="s">
        <v>9059</v>
      </c>
      <c r="K833" s="20" t="s">
        <v>7109</v>
      </c>
      <c r="L833" s="20" t="s">
        <v>2241</v>
      </c>
      <c r="M833" s="165" t="s">
        <v>7110</v>
      </c>
      <c r="N833" s="20" t="s">
        <v>9056</v>
      </c>
      <c r="O833" s="20" t="s">
        <v>9154</v>
      </c>
      <c r="P833" s="201" t="n">
        <v>44440</v>
      </c>
      <c r="Q833" s="201" t="n">
        <v>44500</v>
      </c>
      <c r="R833" s="20" t="n">
        <v>1</v>
      </c>
      <c r="S833" s="20" t="s">
        <v>7130</v>
      </c>
      <c r="T833" s="20" t="n">
        <v>2.82571236989285</v>
      </c>
      <c r="U833" s="20"/>
      <c r="V833" s="20"/>
      <c r="W833" s="20" t="s">
        <v>7141</v>
      </c>
      <c r="X833" s="35" t="s">
        <v>383</v>
      </c>
      <c r="Y833" s="240"/>
      <c r="Z833" s="192" t="n">
        <v>0</v>
      </c>
      <c r="AE833" s="94" t="e">
        <f aca="false" t="array" ref="AE833:AK833">_xlfn.torow(_xlfn.unique(_xlfn._xlws.filter(cat_table[Subsector],$E833=cat_table[Sector],"")))</f>
        <v>#NAME?</v>
      </c>
      <c r="AF833" s="94" t="e">
        <v>#NAME?</v>
      </c>
      <c r="AG833" s="94" t="e">
        <v>#NAME?</v>
      </c>
      <c r="AH833" s="94" t="e">
        <v>#NAME?</v>
      </c>
      <c r="AI833" s="94" t="e">
        <v>#NAME?</v>
      </c>
      <c r="AJ833" s="94" t="e">
        <v>#NAME?</v>
      </c>
      <c r="AK833" s="94" t="e">
        <v>#NAME?</v>
      </c>
      <c r="AO833" s="94" t="e">
        <f aca="false" t="array" ref="AO833:AT833">_xlfn.torow(_xlfn.unique(_xlfn._xlws.filter(cat_table[Sub-subsector],($E833=cat_table[Sector])*($F833=cat_table[Subsector]),"")))</f>
        <v>#NAME?</v>
      </c>
      <c r="AP833" s="94" t="e">
        <v>#NAME?</v>
      </c>
      <c r="AQ833" s="94" t="e">
        <v>#NAME?</v>
      </c>
      <c r="AR833" s="94" t="e">
        <v>#NAME?</v>
      </c>
      <c r="AS833" s="94" t="e">
        <v>#NAME?</v>
      </c>
      <c r="AT833" s="94" t="e">
        <v>#NAME?</v>
      </c>
    </row>
    <row r="834" customFormat="false" ht="15" hidden="false" customHeight="true" outlineLevel="0" collapsed="false">
      <c r="A834" s="20" t="s">
        <v>9155</v>
      </c>
      <c r="B834" s="20" t="str">
        <f aca="false">INDEX(Table2[], MATCH(L834, Location_ID!$D$2:$D$648, 0), 1)</f>
        <v>73c92d5f-3c9b-479c-bebc-aa118e3c3846</v>
      </c>
      <c r="C834" s="16" t="s">
        <v>904</v>
      </c>
      <c r="D834" s="16" t="s">
        <v>354</v>
      </c>
      <c r="E834" s="20" t="s">
        <v>7134</v>
      </c>
      <c r="F834" s="20" t="s">
        <v>7135</v>
      </c>
      <c r="G834" s="20" t="s">
        <v>7591</v>
      </c>
      <c r="H834" s="20"/>
      <c r="I834" s="20" t="s">
        <v>9018</v>
      </c>
      <c r="J834" s="20" t="s">
        <v>9055</v>
      </c>
      <c r="K834" s="20" t="s">
        <v>7109</v>
      </c>
      <c r="L834" s="20" t="s">
        <v>2241</v>
      </c>
      <c r="M834" s="165" t="s">
        <v>7110</v>
      </c>
      <c r="N834" s="20" t="s">
        <v>9056</v>
      </c>
      <c r="O834" s="20" t="s">
        <v>9156</v>
      </c>
      <c r="P834" s="201" t="n">
        <v>44440</v>
      </c>
      <c r="Q834" s="201" t="n">
        <v>44500</v>
      </c>
      <c r="R834" s="20" t="n">
        <v>1</v>
      </c>
      <c r="S834" s="20" t="s">
        <v>7130</v>
      </c>
      <c r="T834" s="20" t="n">
        <v>6.29098236293038</v>
      </c>
      <c r="U834" s="20"/>
      <c r="V834" s="20"/>
      <c r="W834" s="20" t="s">
        <v>7141</v>
      </c>
      <c r="X834" s="35" t="s">
        <v>383</v>
      </c>
      <c r="Y834" s="240"/>
      <c r="Z834" s="192" t="n">
        <v>0</v>
      </c>
      <c r="AE834" s="94" t="e">
        <f aca="false" t="array" ref="AE834:AK834">_xlfn.torow(_xlfn.unique(_xlfn._xlws.filter(cat_table[Subsector],$E834=cat_table[Sector],"")))</f>
        <v>#NAME?</v>
      </c>
      <c r="AF834" s="94" t="e">
        <v>#NAME?</v>
      </c>
      <c r="AG834" s="94" t="e">
        <v>#NAME?</v>
      </c>
      <c r="AH834" s="94" t="e">
        <v>#NAME?</v>
      </c>
      <c r="AI834" s="94" t="e">
        <v>#NAME?</v>
      </c>
      <c r="AJ834" s="94" t="e">
        <v>#NAME?</v>
      </c>
      <c r="AK834" s="94" t="e">
        <v>#NAME?</v>
      </c>
      <c r="AO834" s="94" t="e">
        <f aca="false" t="array" ref="AO834:AT834">_xlfn.torow(_xlfn.unique(_xlfn._xlws.filter(cat_table[Sub-subsector],($E834=cat_table[Sector])*($F834=cat_table[Subsector]),"")))</f>
        <v>#NAME?</v>
      </c>
      <c r="AP834" s="94" t="e">
        <v>#NAME?</v>
      </c>
      <c r="AQ834" s="94" t="e">
        <v>#NAME?</v>
      </c>
      <c r="AR834" s="94" t="e">
        <v>#NAME?</v>
      </c>
      <c r="AS834" s="94" t="e">
        <v>#NAME?</v>
      </c>
      <c r="AT834" s="94" t="e">
        <v>#NAME?</v>
      </c>
    </row>
    <row r="835" customFormat="false" ht="15" hidden="false" customHeight="true" outlineLevel="0" collapsed="false">
      <c r="A835" s="20" t="s">
        <v>9157</v>
      </c>
      <c r="B835" s="20" t="str">
        <f aca="false">INDEX(Table2[], MATCH(L835, Location_ID!$D$2:$D$648, 0), 1)</f>
        <v>73c92d5f-3c9b-479c-bebc-aa118e3c3846</v>
      </c>
      <c r="C835" s="16" t="s">
        <v>904</v>
      </c>
      <c r="D835" s="16" t="s">
        <v>354</v>
      </c>
      <c r="E835" s="20" t="s">
        <v>7134</v>
      </c>
      <c r="F835" s="20" t="s">
        <v>7135</v>
      </c>
      <c r="G835" s="20" t="s">
        <v>7591</v>
      </c>
      <c r="H835" s="20"/>
      <c r="I835" s="20" t="s">
        <v>9018</v>
      </c>
      <c r="J835" s="20" t="s">
        <v>9055</v>
      </c>
      <c r="K835" s="20" t="s">
        <v>7109</v>
      </c>
      <c r="L835" s="20" t="s">
        <v>2241</v>
      </c>
      <c r="M835" s="165" t="s">
        <v>7110</v>
      </c>
      <c r="N835" s="20" t="s">
        <v>9056</v>
      </c>
      <c r="O835" s="20" t="s">
        <v>9158</v>
      </c>
      <c r="P835" s="201" t="n">
        <v>44440</v>
      </c>
      <c r="Q835" s="201" t="n">
        <v>44500</v>
      </c>
      <c r="R835" s="20" t="n">
        <v>1</v>
      </c>
      <c r="S835" s="20" t="s">
        <v>7130</v>
      </c>
      <c r="T835" s="20" t="n">
        <v>3.41028027604187</v>
      </c>
      <c r="U835" s="20"/>
      <c r="V835" s="20"/>
      <c r="W835" s="20" t="s">
        <v>7141</v>
      </c>
      <c r="X835" s="35" t="s">
        <v>383</v>
      </c>
      <c r="Y835" s="240"/>
      <c r="Z835" s="192" t="n">
        <v>0</v>
      </c>
      <c r="AE835" s="94" t="e">
        <f aca="false" t="array" ref="AE835:AK835">_xlfn.torow(_xlfn.unique(_xlfn._xlws.filter(cat_table[Subsector],$E835=cat_table[Sector],"")))</f>
        <v>#NAME?</v>
      </c>
      <c r="AF835" s="94" t="e">
        <v>#NAME?</v>
      </c>
      <c r="AG835" s="94" t="e">
        <v>#NAME?</v>
      </c>
      <c r="AH835" s="94" t="e">
        <v>#NAME?</v>
      </c>
      <c r="AI835" s="94" t="e">
        <v>#NAME?</v>
      </c>
      <c r="AJ835" s="94" t="e">
        <v>#NAME?</v>
      </c>
      <c r="AK835" s="94" t="e">
        <v>#NAME?</v>
      </c>
      <c r="AO835" s="94" t="e">
        <f aca="false" t="array" ref="AO835:AT835">_xlfn.torow(_xlfn.unique(_xlfn._xlws.filter(cat_table[Sub-subsector],($E835=cat_table[Sector])*($F835=cat_table[Subsector]),"")))</f>
        <v>#NAME?</v>
      </c>
      <c r="AP835" s="94" t="e">
        <v>#NAME?</v>
      </c>
      <c r="AQ835" s="94" t="e">
        <v>#NAME?</v>
      </c>
      <c r="AR835" s="94" t="e">
        <v>#NAME?</v>
      </c>
      <c r="AS835" s="94" t="e">
        <v>#NAME?</v>
      </c>
      <c r="AT835" s="94" t="e">
        <v>#NAME?</v>
      </c>
    </row>
    <row r="836" customFormat="false" ht="15" hidden="false" customHeight="true" outlineLevel="0" collapsed="false">
      <c r="A836" s="20" t="s">
        <v>9159</v>
      </c>
      <c r="B836" s="20" t="str">
        <f aca="false">INDEX(Table2[], MATCH(L836, Location_ID!$D$2:$D$648, 0), 1)</f>
        <v>73c92d5f-3c9b-479c-bebc-aa118e3c3846</v>
      </c>
      <c r="C836" s="16" t="s">
        <v>904</v>
      </c>
      <c r="D836" s="16" t="s">
        <v>354</v>
      </c>
      <c r="E836" s="20" t="s">
        <v>7134</v>
      </c>
      <c r="F836" s="20" t="s">
        <v>7135</v>
      </c>
      <c r="G836" s="20" t="s">
        <v>7591</v>
      </c>
      <c r="H836" s="20"/>
      <c r="I836" s="20" t="s">
        <v>9018</v>
      </c>
      <c r="J836" s="20" t="s">
        <v>9072</v>
      </c>
      <c r="K836" s="20" t="s">
        <v>7109</v>
      </c>
      <c r="L836" s="20" t="s">
        <v>2241</v>
      </c>
      <c r="M836" s="165" t="s">
        <v>7110</v>
      </c>
      <c r="N836" s="20" t="s">
        <v>9056</v>
      </c>
      <c r="O836" s="20" t="s">
        <v>9160</v>
      </c>
      <c r="P836" s="201" t="n">
        <v>44440</v>
      </c>
      <c r="Q836" s="201" t="n">
        <v>44500</v>
      </c>
      <c r="R836" s="20" t="n">
        <v>1</v>
      </c>
      <c r="S836" s="20" t="s">
        <v>7130</v>
      </c>
      <c r="T836" s="20" t="n">
        <v>13.8690943653203</v>
      </c>
      <c r="U836" s="20"/>
      <c r="V836" s="20"/>
      <c r="W836" s="20" t="s">
        <v>7141</v>
      </c>
      <c r="X836" s="35" t="s">
        <v>383</v>
      </c>
      <c r="Y836" s="240"/>
      <c r="Z836" s="192" t="n">
        <v>0</v>
      </c>
      <c r="AE836" s="94" t="e">
        <f aca="false" t="array" ref="AE836:AK836">_xlfn.torow(_xlfn.unique(_xlfn._xlws.filter(cat_table[Subsector],$E836=cat_table[Sector],"")))</f>
        <v>#NAME?</v>
      </c>
      <c r="AF836" s="94" t="e">
        <v>#NAME?</v>
      </c>
      <c r="AG836" s="94" t="e">
        <v>#NAME?</v>
      </c>
      <c r="AH836" s="94" t="e">
        <v>#NAME?</v>
      </c>
      <c r="AI836" s="94" t="e">
        <v>#NAME?</v>
      </c>
      <c r="AJ836" s="94" t="e">
        <v>#NAME?</v>
      </c>
      <c r="AK836" s="94" t="e">
        <v>#NAME?</v>
      </c>
      <c r="AO836" s="94" t="e">
        <f aca="false" t="array" ref="AO836:AT836">_xlfn.torow(_xlfn.unique(_xlfn._xlws.filter(cat_table[Sub-subsector],($E836=cat_table[Sector])*($F836=cat_table[Subsector]),"")))</f>
        <v>#NAME?</v>
      </c>
      <c r="AP836" s="94" t="e">
        <v>#NAME?</v>
      </c>
      <c r="AQ836" s="94" t="e">
        <v>#NAME?</v>
      </c>
      <c r="AR836" s="94" t="e">
        <v>#NAME?</v>
      </c>
      <c r="AS836" s="94" t="e">
        <v>#NAME?</v>
      </c>
      <c r="AT836" s="94" t="e">
        <v>#NAME?</v>
      </c>
    </row>
    <row r="837" customFormat="false" ht="15" hidden="false" customHeight="true" outlineLevel="0" collapsed="false">
      <c r="A837" s="20" t="s">
        <v>9161</v>
      </c>
      <c r="B837" s="20" t="str">
        <f aca="false">INDEX(Table2[], MATCH(L837, Location_ID!$D$2:$D$648, 0), 1)</f>
        <v>73c92d5f-3c9b-479c-bebc-aa118e3c3846</v>
      </c>
      <c r="C837" s="16" t="s">
        <v>904</v>
      </c>
      <c r="D837" s="16" t="s">
        <v>354</v>
      </c>
      <c r="E837" s="20" t="s">
        <v>7134</v>
      </c>
      <c r="F837" s="20" t="s">
        <v>7135</v>
      </c>
      <c r="G837" s="20" t="s">
        <v>7591</v>
      </c>
      <c r="H837" s="20"/>
      <c r="I837" s="20" t="s">
        <v>9018</v>
      </c>
      <c r="J837" s="20" t="s">
        <v>9082</v>
      </c>
      <c r="K837" s="20" t="s">
        <v>7109</v>
      </c>
      <c r="L837" s="20" t="s">
        <v>2241</v>
      </c>
      <c r="M837" s="165" t="s">
        <v>7110</v>
      </c>
      <c r="N837" s="20" t="s">
        <v>9056</v>
      </c>
      <c r="O837" s="20" t="s">
        <v>9162</v>
      </c>
      <c r="P837" s="201" t="n">
        <v>44440</v>
      </c>
      <c r="Q837" s="201" t="n">
        <v>44500</v>
      </c>
      <c r="R837" s="20" t="n">
        <v>1</v>
      </c>
      <c r="S837" s="20" t="s">
        <v>7130</v>
      </c>
      <c r="T837" s="20" t="n">
        <v>0.737795985832268</v>
      </c>
      <c r="U837" s="20"/>
      <c r="V837" s="20"/>
      <c r="W837" s="20" t="s">
        <v>7141</v>
      </c>
      <c r="X837" s="35" t="s">
        <v>383</v>
      </c>
      <c r="Y837" s="240"/>
      <c r="Z837" s="192" t="n">
        <v>0</v>
      </c>
      <c r="AE837" s="94" t="e">
        <f aca="false" t="array" ref="AE837:AK837">_xlfn.torow(_xlfn.unique(_xlfn._xlws.filter(cat_table[Subsector],$E837=cat_table[Sector],"")))</f>
        <v>#NAME?</v>
      </c>
      <c r="AF837" s="94" t="e">
        <v>#NAME?</v>
      </c>
      <c r="AG837" s="94" t="e">
        <v>#NAME?</v>
      </c>
      <c r="AH837" s="94" t="e">
        <v>#NAME?</v>
      </c>
      <c r="AI837" s="94" t="e">
        <v>#NAME?</v>
      </c>
      <c r="AJ837" s="94" t="e">
        <v>#NAME?</v>
      </c>
      <c r="AK837" s="94" t="e">
        <v>#NAME?</v>
      </c>
      <c r="AO837" s="94" t="e">
        <f aca="false" t="array" ref="AO837:AT837">_xlfn.torow(_xlfn.unique(_xlfn._xlws.filter(cat_table[Sub-subsector],($E837=cat_table[Sector])*($F837=cat_table[Subsector]),"")))</f>
        <v>#NAME?</v>
      </c>
      <c r="AP837" s="94" t="e">
        <v>#NAME?</v>
      </c>
      <c r="AQ837" s="94" t="e">
        <v>#NAME?</v>
      </c>
      <c r="AR837" s="94" t="e">
        <v>#NAME?</v>
      </c>
      <c r="AS837" s="94" t="e">
        <v>#NAME?</v>
      </c>
      <c r="AT837" s="94" t="e">
        <v>#NAME?</v>
      </c>
    </row>
    <row r="838" customFormat="false" ht="15" hidden="false" customHeight="true" outlineLevel="0" collapsed="false">
      <c r="A838" s="20" t="s">
        <v>9163</v>
      </c>
      <c r="B838" s="20" t="str">
        <f aca="false">INDEX(Table2[], MATCH(L838, Location_ID!$D$2:$D$648, 0), 1)</f>
        <v>73c92d5f-3c9b-479c-bebc-aa118e3c3846</v>
      </c>
      <c r="C838" s="16" t="s">
        <v>904</v>
      </c>
      <c r="D838" s="16" t="s">
        <v>354</v>
      </c>
      <c r="E838" s="20" t="s">
        <v>7134</v>
      </c>
      <c r="F838" s="20" t="s">
        <v>7135</v>
      </c>
      <c r="G838" s="20" t="s">
        <v>7591</v>
      </c>
      <c r="H838" s="20"/>
      <c r="I838" s="20" t="s">
        <v>9018</v>
      </c>
      <c r="J838" s="20" t="s">
        <v>9055</v>
      </c>
      <c r="K838" s="20" t="s">
        <v>7109</v>
      </c>
      <c r="L838" s="20" t="s">
        <v>2241</v>
      </c>
      <c r="M838" s="165" t="s">
        <v>7110</v>
      </c>
      <c r="N838" s="20" t="s">
        <v>9056</v>
      </c>
      <c r="O838" s="20" t="s">
        <v>9164</v>
      </c>
      <c r="P838" s="201" t="n">
        <v>44440</v>
      </c>
      <c r="Q838" s="201" t="n">
        <v>44500</v>
      </c>
      <c r="R838" s="20" t="n">
        <v>1</v>
      </c>
      <c r="S838" s="20" t="s">
        <v>7130</v>
      </c>
      <c r="T838" s="20" t="n">
        <v>5.73541895459812</v>
      </c>
      <c r="U838" s="20"/>
      <c r="V838" s="20"/>
      <c r="W838" s="20" t="s">
        <v>7141</v>
      </c>
      <c r="X838" s="35" t="s">
        <v>383</v>
      </c>
      <c r="Y838" s="240"/>
      <c r="Z838" s="192" t="n">
        <v>0</v>
      </c>
      <c r="AE838" s="94" t="e">
        <f aca="false" t="array" ref="AE838:AK838">_xlfn.torow(_xlfn.unique(_xlfn._xlws.filter(cat_table[Subsector],$E838=cat_table[Sector],"")))</f>
        <v>#NAME?</v>
      </c>
      <c r="AF838" s="94" t="e">
        <v>#NAME?</v>
      </c>
      <c r="AG838" s="94" t="e">
        <v>#NAME?</v>
      </c>
      <c r="AH838" s="94" t="e">
        <v>#NAME?</v>
      </c>
      <c r="AI838" s="94" t="e">
        <v>#NAME?</v>
      </c>
      <c r="AJ838" s="94" t="e">
        <v>#NAME?</v>
      </c>
      <c r="AK838" s="94" t="e">
        <v>#NAME?</v>
      </c>
      <c r="AO838" s="94" t="e">
        <f aca="false" t="array" ref="AO838:AT838">_xlfn.torow(_xlfn.unique(_xlfn._xlws.filter(cat_table[Sub-subsector],($E838=cat_table[Sector])*($F838=cat_table[Subsector]),"")))</f>
        <v>#NAME?</v>
      </c>
      <c r="AP838" s="94" t="e">
        <v>#NAME?</v>
      </c>
      <c r="AQ838" s="94" t="e">
        <v>#NAME?</v>
      </c>
      <c r="AR838" s="94" t="e">
        <v>#NAME?</v>
      </c>
      <c r="AS838" s="94" t="e">
        <v>#NAME?</v>
      </c>
      <c r="AT838" s="94" t="e">
        <v>#NAME?</v>
      </c>
    </row>
    <row r="839" customFormat="false" ht="15" hidden="false" customHeight="true" outlineLevel="0" collapsed="false">
      <c r="A839" s="20" t="s">
        <v>9165</v>
      </c>
      <c r="B839" s="20" t="str">
        <f aca="false">INDEX(Table2[], MATCH(L839, Location_ID!$D$2:$D$648, 0), 1)</f>
        <v>73c92d5f-3c9b-479c-bebc-aa118e3c3846</v>
      </c>
      <c r="C839" s="16" t="s">
        <v>904</v>
      </c>
      <c r="D839" s="16" t="s">
        <v>354</v>
      </c>
      <c r="E839" s="20" t="s">
        <v>7134</v>
      </c>
      <c r="F839" s="20" t="s">
        <v>7135</v>
      </c>
      <c r="G839" s="20" t="s">
        <v>7591</v>
      </c>
      <c r="H839" s="20"/>
      <c r="I839" s="20" t="s">
        <v>9018</v>
      </c>
      <c r="J839" s="20" t="s">
        <v>9055</v>
      </c>
      <c r="K839" s="20" t="s">
        <v>7109</v>
      </c>
      <c r="L839" s="20" t="s">
        <v>2241</v>
      </c>
      <c r="M839" s="165" t="s">
        <v>7110</v>
      </c>
      <c r="N839" s="20" t="s">
        <v>9056</v>
      </c>
      <c r="O839" s="20" t="s">
        <v>9166</v>
      </c>
      <c r="P839" s="201" t="n">
        <v>44440</v>
      </c>
      <c r="Q839" s="201" t="n">
        <v>44500</v>
      </c>
      <c r="R839" s="20" t="n">
        <v>1</v>
      </c>
      <c r="S839" s="20" t="s">
        <v>7130</v>
      </c>
      <c r="T839" s="20" t="n">
        <v>8.05031617403256</v>
      </c>
      <c r="U839" s="20"/>
      <c r="V839" s="20"/>
      <c r="W839" s="20" t="s">
        <v>7141</v>
      </c>
      <c r="X839" s="35" t="s">
        <v>383</v>
      </c>
      <c r="Y839" s="240"/>
      <c r="Z839" s="192" t="n">
        <v>0</v>
      </c>
      <c r="AE839" s="94" t="e">
        <f aca="false" t="array" ref="AE839:AK839">_xlfn.torow(_xlfn.unique(_xlfn._xlws.filter(cat_table[Subsector],$E839=cat_table[Sector],"")))</f>
        <v>#NAME?</v>
      </c>
      <c r="AF839" s="94" t="e">
        <v>#NAME?</v>
      </c>
      <c r="AG839" s="94" t="e">
        <v>#NAME?</v>
      </c>
      <c r="AH839" s="94" t="e">
        <v>#NAME?</v>
      </c>
      <c r="AI839" s="94" t="e">
        <v>#NAME?</v>
      </c>
      <c r="AJ839" s="94" t="e">
        <v>#NAME?</v>
      </c>
      <c r="AK839" s="94" t="e">
        <v>#NAME?</v>
      </c>
      <c r="AO839" s="94" t="e">
        <f aca="false" t="array" ref="AO839:AT839">_xlfn.torow(_xlfn.unique(_xlfn._xlws.filter(cat_table[Sub-subsector],($E839=cat_table[Sector])*($F839=cat_table[Subsector]),"")))</f>
        <v>#NAME?</v>
      </c>
      <c r="AP839" s="94" t="e">
        <v>#NAME?</v>
      </c>
      <c r="AQ839" s="94" t="e">
        <v>#NAME?</v>
      </c>
      <c r="AR839" s="94" t="e">
        <v>#NAME?</v>
      </c>
      <c r="AS839" s="94" t="e">
        <v>#NAME?</v>
      </c>
      <c r="AT839" s="94" t="e">
        <v>#NAME?</v>
      </c>
    </row>
    <row r="840" customFormat="false" ht="15" hidden="false" customHeight="true" outlineLevel="0" collapsed="false">
      <c r="A840" s="20" t="s">
        <v>9167</v>
      </c>
      <c r="B840" s="20" t="str">
        <f aca="false">INDEX(Table2[], MATCH(L840, Location_ID!$D$2:$D$648, 0), 1)</f>
        <v>73c92d5f-3c9b-479c-bebc-aa118e3c3846</v>
      </c>
      <c r="C840" s="16" t="s">
        <v>904</v>
      </c>
      <c r="D840" s="16" t="s">
        <v>354</v>
      </c>
      <c r="E840" s="20" t="s">
        <v>7134</v>
      </c>
      <c r="F840" s="20" t="s">
        <v>7135</v>
      </c>
      <c r="G840" s="20" t="s">
        <v>7591</v>
      </c>
      <c r="H840" s="20"/>
      <c r="I840" s="20" t="s">
        <v>9018</v>
      </c>
      <c r="J840" s="20" t="s">
        <v>9055</v>
      </c>
      <c r="K840" s="20" t="s">
        <v>7109</v>
      </c>
      <c r="L840" s="20" t="s">
        <v>2241</v>
      </c>
      <c r="M840" s="165" t="s">
        <v>7110</v>
      </c>
      <c r="N840" s="20" t="s">
        <v>9056</v>
      </c>
      <c r="O840" s="20" t="s">
        <v>9168</v>
      </c>
      <c r="P840" s="201" t="n">
        <v>44440</v>
      </c>
      <c r="Q840" s="201" t="n">
        <v>44500</v>
      </c>
      <c r="R840" s="20" t="n">
        <v>1</v>
      </c>
      <c r="S840" s="20" t="s">
        <v>7130</v>
      </c>
      <c r="T840" s="20" t="n">
        <v>2.6410164973634</v>
      </c>
      <c r="U840" s="20"/>
      <c r="V840" s="20"/>
      <c r="W840" s="20" t="s">
        <v>7141</v>
      </c>
      <c r="X840" s="35" t="s">
        <v>383</v>
      </c>
      <c r="Y840" s="240"/>
      <c r="Z840" s="192" t="n">
        <v>0</v>
      </c>
      <c r="AE840" s="94" t="e">
        <f aca="false" t="array" ref="AE840:AK840">_xlfn.torow(_xlfn.unique(_xlfn._xlws.filter(cat_table[Subsector],$E840=cat_table[Sector],"")))</f>
        <v>#NAME?</v>
      </c>
      <c r="AF840" s="94" t="e">
        <v>#NAME?</v>
      </c>
      <c r="AG840" s="94" t="e">
        <v>#NAME?</v>
      </c>
      <c r="AH840" s="94" t="e">
        <v>#NAME?</v>
      </c>
      <c r="AI840" s="94" t="e">
        <v>#NAME?</v>
      </c>
      <c r="AJ840" s="94" t="e">
        <v>#NAME?</v>
      </c>
      <c r="AK840" s="94" t="e">
        <v>#NAME?</v>
      </c>
      <c r="AO840" s="94" t="e">
        <f aca="false" t="array" ref="AO840:AT840">_xlfn.torow(_xlfn.unique(_xlfn._xlws.filter(cat_table[Sub-subsector],($E840=cat_table[Sector])*($F840=cat_table[Subsector]),"")))</f>
        <v>#NAME?</v>
      </c>
      <c r="AP840" s="94" t="e">
        <v>#NAME?</v>
      </c>
      <c r="AQ840" s="94" t="e">
        <v>#NAME?</v>
      </c>
      <c r="AR840" s="94" t="e">
        <v>#NAME?</v>
      </c>
      <c r="AS840" s="94" t="e">
        <v>#NAME?</v>
      </c>
      <c r="AT840" s="94" t="e">
        <v>#NAME?</v>
      </c>
    </row>
    <row r="841" customFormat="false" ht="15" hidden="false" customHeight="true" outlineLevel="0" collapsed="false">
      <c r="A841" s="20" t="s">
        <v>9169</v>
      </c>
      <c r="B841" s="20" t="str">
        <f aca="false">INDEX(Table2[], MATCH(L841, Location_ID!$D$2:$D$648, 0), 1)</f>
        <v>73c92d5f-3c9b-479c-bebc-aa118e3c3846</v>
      </c>
      <c r="C841" s="16" t="s">
        <v>904</v>
      </c>
      <c r="D841" s="16" t="s">
        <v>354</v>
      </c>
      <c r="E841" s="20" t="s">
        <v>7134</v>
      </c>
      <c r="F841" s="20" t="s">
        <v>7135</v>
      </c>
      <c r="G841" s="20" t="s">
        <v>7591</v>
      </c>
      <c r="H841" s="20"/>
      <c r="I841" s="20" t="s">
        <v>9018</v>
      </c>
      <c r="J841" s="20" t="s">
        <v>9055</v>
      </c>
      <c r="K841" s="20" t="s">
        <v>7109</v>
      </c>
      <c r="L841" s="20" t="s">
        <v>2241</v>
      </c>
      <c r="M841" s="165" t="s">
        <v>7110</v>
      </c>
      <c r="N841" s="20" t="s">
        <v>9056</v>
      </c>
      <c r="O841" s="20" t="s">
        <v>9170</v>
      </c>
      <c r="P841" s="201" t="n">
        <v>44440</v>
      </c>
      <c r="Q841" s="201" t="n">
        <v>44500</v>
      </c>
      <c r="R841" s="20" t="n">
        <v>1</v>
      </c>
      <c r="S841" s="20" t="s">
        <v>7130</v>
      </c>
      <c r="T841" s="20" t="n">
        <v>2.62238385074372</v>
      </c>
      <c r="U841" s="20"/>
      <c r="V841" s="20"/>
      <c r="W841" s="20" t="s">
        <v>7141</v>
      </c>
      <c r="X841" s="35" t="s">
        <v>383</v>
      </c>
      <c r="Y841" s="240"/>
      <c r="Z841" s="192" t="n">
        <v>0</v>
      </c>
      <c r="AE841" s="94" t="e">
        <f aca="false" t="array" ref="AE841:AK841">_xlfn.torow(_xlfn.unique(_xlfn._xlws.filter(cat_table[Subsector],$E841=cat_table[Sector],"")))</f>
        <v>#NAME?</v>
      </c>
      <c r="AF841" s="94" t="e">
        <v>#NAME?</v>
      </c>
      <c r="AG841" s="94" t="e">
        <v>#NAME?</v>
      </c>
      <c r="AH841" s="94" t="e">
        <v>#NAME?</v>
      </c>
      <c r="AI841" s="94" t="e">
        <v>#NAME?</v>
      </c>
      <c r="AJ841" s="94" t="e">
        <v>#NAME?</v>
      </c>
      <c r="AK841" s="94" t="e">
        <v>#NAME?</v>
      </c>
      <c r="AO841" s="94" t="e">
        <f aca="false" t="array" ref="AO841:AT841">_xlfn.torow(_xlfn.unique(_xlfn._xlws.filter(cat_table[Sub-subsector],($E841=cat_table[Sector])*($F841=cat_table[Subsector]),"")))</f>
        <v>#NAME?</v>
      </c>
      <c r="AP841" s="94" t="e">
        <v>#NAME?</v>
      </c>
      <c r="AQ841" s="94" t="e">
        <v>#NAME?</v>
      </c>
      <c r="AR841" s="94" t="e">
        <v>#NAME?</v>
      </c>
      <c r="AS841" s="94" t="e">
        <v>#NAME?</v>
      </c>
      <c r="AT841" s="94" t="e">
        <v>#NAME?</v>
      </c>
    </row>
    <row r="842" customFormat="false" ht="15" hidden="false" customHeight="true" outlineLevel="0" collapsed="false">
      <c r="A842" s="20" t="s">
        <v>9171</v>
      </c>
      <c r="B842" s="20" t="str">
        <f aca="false">INDEX(Table2[], MATCH(L842, Location_ID!$D$2:$D$648, 0), 1)</f>
        <v>73c92d5f-3c9b-479c-bebc-aa118e3c3846</v>
      </c>
      <c r="C842" s="16" t="s">
        <v>904</v>
      </c>
      <c r="D842" s="16" t="s">
        <v>354</v>
      </c>
      <c r="E842" s="20" t="s">
        <v>7134</v>
      </c>
      <c r="F842" s="20" t="s">
        <v>7135</v>
      </c>
      <c r="G842" s="20" t="s">
        <v>7591</v>
      </c>
      <c r="H842" s="20"/>
      <c r="I842" s="20" t="s">
        <v>9018</v>
      </c>
      <c r="J842" s="20" t="s">
        <v>9172</v>
      </c>
      <c r="K842" s="20" t="s">
        <v>7109</v>
      </c>
      <c r="L842" s="20" t="s">
        <v>2241</v>
      </c>
      <c r="M842" s="165" t="s">
        <v>7110</v>
      </c>
      <c r="N842" s="20" t="s">
        <v>9056</v>
      </c>
      <c r="O842" s="20" t="s">
        <v>9173</v>
      </c>
      <c r="P842" s="201" t="n">
        <v>44440</v>
      </c>
      <c r="Q842" s="201" t="n">
        <v>44500</v>
      </c>
      <c r="R842" s="20" t="n">
        <v>1</v>
      </c>
      <c r="S842" s="20" t="s">
        <v>7130</v>
      </c>
      <c r="T842" s="20" t="n">
        <v>1.49422871701121</v>
      </c>
      <c r="U842" s="20"/>
      <c r="V842" s="20"/>
      <c r="W842" s="20" t="s">
        <v>7141</v>
      </c>
      <c r="X842" s="35" t="s">
        <v>383</v>
      </c>
      <c r="Y842" s="240"/>
      <c r="Z842" s="192" t="n">
        <v>0</v>
      </c>
      <c r="AE842" s="94" t="e">
        <f aca="false" t="array" ref="AE842:AK842">_xlfn.torow(_xlfn.unique(_xlfn._xlws.filter(cat_table[Subsector],$E842=cat_table[Sector],"")))</f>
        <v>#NAME?</v>
      </c>
      <c r="AF842" s="94" t="e">
        <v>#NAME?</v>
      </c>
      <c r="AG842" s="94" t="e">
        <v>#NAME?</v>
      </c>
      <c r="AH842" s="94" t="e">
        <v>#NAME?</v>
      </c>
      <c r="AI842" s="94" t="e">
        <v>#NAME?</v>
      </c>
      <c r="AJ842" s="94" t="e">
        <v>#NAME?</v>
      </c>
      <c r="AK842" s="94" t="e">
        <v>#NAME?</v>
      </c>
      <c r="AO842" s="94" t="e">
        <f aca="false" t="array" ref="AO842:AT842">_xlfn.torow(_xlfn.unique(_xlfn._xlws.filter(cat_table[Sub-subsector],($E842=cat_table[Sector])*($F842=cat_table[Subsector]),"")))</f>
        <v>#NAME?</v>
      </c>
      <c r="AP842" s="94" t="e">
        <v>#NAME?</v>
      </c>
      <c r="AQ842" s="94" t="e">
        <v>#NAME?</v>
      </c>
      <c r="AR842" s="94" t="e">
        <v>#NAME?</v>
      </c>
      <c r="AS842" s="94" t="e">
        <v>#NAME?</v>
      </c>
      <c r="AT842" s="94" t="e">
        <v>#NAME?</v>
      </c>
    </row>
    <row r="843" customFormat="false" ht="15" hidden="false" customHeight="true" outlineLevel="0" collapsed="false">
      <c r="A843" s="20" t="s">
        <v>9174</v>
      </c>
      <c r="B843" s="20" t="str">
        <f aca="false">INDEX(Table2[], MATCH(L843, Location_ID!$D$2:$D$648, 0), 1)</f>
        <v>73c92d5f-3c9b-479c-bebc-aa118e3c3846</v>
      </c>
      <c r="C843" s="16" t="s">
        <v>904</v>
      </c>
      <c r="D843" s="16" t="s">
        <v>354</v>
      </c>
      <c r="E843" s="20" t="s">
        <v>7134</v>
      </c>
      <c r="F843" s="20" t="s">
        <v>7135</v>
      </c>
      <c r="G843" s="20" t="s">
        <v>7591</v>
      </c>
      <c r="H843" s="20"/>
      <c r="I843" s="20" t="s">
        <v>9018</v>
      </c>
      <c r="J843" s="20" t="s">
        <v>9072</v>
      </c>
      <c r="K843" s="20" t="s">
        <v>7109</v>
      </c>
      <c r="L843" s="20" t="s">
        <v>2241</v>
      </c>
      <c r="M843" s="165" t="s">
        <v>7110</v>
      </c>
      <c r="N843" s="20" t="s">
        <v>9056</v>
      </c>
      <c r="O843" s="20" t="s">
        <v>9175</v>
      </c>
      <c r="P843" s="201" t="n">
        <v>44440</v>
      </c>
      <c r="Q843" s="201" t="n">
        <v>44500</v>
      </c>
      <c r="R843" s="20" t="n">
        <v>1</v>
      </c>
      <c r="S843" s="20" t="s">
        <v>7130</v>
      </c>
      <c r="T843" s="20" t="n">
        <v>1.27748308616815</v>
      </c>
      <c r="U843" s="20"/>
      <c r="V843" s="20"/>
      <c r="W843" s="20" t="s">
        <v>7141</v>
      </c>
      <c r="X843" s="35" t="s">
        <v>383</v>
      </c>
      <c r="Y843" s="240"/>
      <c r="Z843" s="192" t="n">
        <v>0</v>
      </c>
      <c r="AE843" s="94" t="e">
        <f aca="false" t="array" ref="AE843:AK843">_xlfn.torow(_xlfn.unique(_xlfn._xlws.filter(cat_table[Subsector],$E843=cat_table[Sector],"")))</f>
        <v>#NAME?</v>
      </c>
      <c r="AF843" s="94" t="e">
        <v>#NAME?</v>
      </c>
      <c r="AG843" s="94" t="e">
        <v>#NAME?</v>
      </c>
      <c r="AH843" s="94" t="e">
        <v>#NAME?</v>
      </c>
      <c r="AI843" s="94" t="e">
        <v>#NAME?</v>
      </c>
      <c r="AJ843" s="94" t="e">
        <v>#NAME?</v>
      </c>
      <c r="AK843" s="94" t="e">
        <v>#NAME?</v>
      </c>
      <c r="AO843" s="94" t="e">
        <f aca="false" t="array" ref="AO843:AT843">_xlfn.torow(_xlfn.unique(_xlfn._xlws.filter(cat_table[Sub-subsector],($E843=cat_table[Sector])*($F843=cat_table[Subsector]),"")))</f>
        <v>#NAME?</v>
      </c>
      <c r="AP843" s="94" t="e">
        <v>#NAME?</v>
      </c>
      <c r="AQ843" s="94" t="e">
        <v>#NAME?</v>
      </c>
      <c r="AR843" s="94" t="e">
        <v>#NAME?</v>
      </c>
      <c r="AS843" s="94" t="e">
        <v>#NAME?</v>
      </c>
      <c r="AT843" s="94" t="e">
        <v>#NAME?</v>
      </c>
    </row>
    <row r="844" customFormat="false" ht="15" hidden="false" customHeight="true" outlineLevel="0" collapsed="false">
      <c r="A844" s="20" t="s">
        <v>9176</v>
      </c>
      <c r="B844" s="20" t="str">
        <f aca="false">INDEX(Table2[], MATCH(L844, Location_ID!$D$2:$D$648, 0), 1)</f>
        <v>73c92d5f-3c9b-479c-bebc-aa118e3c3846</v>
      </c>
      <c r="C844" s="16" t="s">
        <v>904</v>
      </c>
      <c r="D844" s="16" t="s">
        <v>354</v>
      </c>
      <c r="E844" s="20" t="s">
        <v>7134</v>
      </c>
      <c r="F844" s="20" t="s">
        <v>7135</v>
      </c>
      <c r="G844" s="20" t="s">
        <v>7591</v>
      </c>
      <c r="H844" s="20"/>
      <c r="I844" s="20" t="s">
        <v>9018</v>
      </c>
      <c r="J844" s="20" t="s">
        <v>9055</v>
      </c>
      <c r="K844" s="20" t="s">
        <v>7109</v>
      </c>
      <c r="L844" s="20" t="s">
        <v>2241</v>
      </c>
      <c r="M844" s="165" t="s">
        <v>7110</v>
      </c>
      <c r="N844" s="20" t="s">
        <v>9056</v>
      </c>
      <c r="O844" s="20" t="s">
        <v>9177</v>
      </c>
      <c r="P844" s="201" t="n">
        <v>44440</v>
      </c>
      <c r="Q844" s="201" t="n">
        <v>44500</v>
      </c>
      <c r="R844" s="20" t="n">
        <v>1</v>
      </c>
      <c r="S844" s="20" t="s">
        <v>7130</v>
      </c>
      <c r="T844" s="20" t="n">
        <v>9.13661453350724</v>
      </c>
      <c r="U844" s="20"/>
      <c r="V844" s="20"/>
      <c r="W844" s="20" t="s">
        <v>7141</v>
      </c>
      <c r="X844" s="35" t="s">
        <v>383</v>
      </c>
      <c r="Y844" s="240"/>
      <c r="Z844" s="192" t="n">
        <v>0</v>
      </c>
      <c r="AE844" s="94" t="e">
        <f aca="false" t="array" ref="AE844:AK844">_xlfn.torow(_xlfn.unique(_xlfn._xlws.filter(cat_table[Subsector],$E844=cat_table[Sector],"")))</f>
        <v>#NAME?</v>
      </c>
      <c r="AF844" s="94" t="e">
        <v>#NAME?</v>
      </c>
      <c r="AG844" s="94" t="e">
        <v>#NAME?</v>
      </c>
      <c r="AH844" s="94" t="e">
        <v>#NAME?</v>
      </c>
      <c r="AI844" s="94" t="e">
        <v>#NAME?</v>
      </c>
      <c r="AJ844" s="94" t="e">
        <v>#NAME?</v>
      </c>
      <c r="AK844" s="94" t="e">
        <v>#NAME?</v>
      </c>
      <c r="AO844" s="94" t="e">
        <f aca="false" t="array" ref="AO844:AT844">_xlfn.torow(_xlfn.unique(_xlfn._xlws.filter(cat_table[Sub-subsector],($E844=cat_table[Sector])*($F844=cat_table[Subsector]),"")))</f>
        <v>#NAME?</v>
      </c>
      <c r="AP844" s="94" t="e">
        <v>#NAME?</v>
      </c>
      <c r="AQ844" s="94" t="e">
        <v>#NAME?</v>
      </c>
      <c r="AR844" s="94" t="e">
        <v>#NAME?</v>
      </c>
      <c r="AS844" s="94" t="e">
        <v>#NAME?</v>
      </c>
      <c r="AT844" s="94" t="e">
        <v>#NAME?</v>
      </c>
    </row>
    <row r="845" customFormat="false" ht="15" hidden="false" customHeight="true" outlineLevel="0" collapsed="false">
      <c r="A845" s="20" t="s">
        <v>9178</v>
      </c>
      <c r="B845" s="20" t="str">
        <f aca="false">INDEX(Table2[], MATCH(L845, Location_ID!$D$2:$D$648, 0), 1)</f>
        <v>73c92d5f-3c9b-479c-bebc-aa118e3c3846</v>
      </c>
      <c r="C845" s="16" t="s">
        <v>904</v>
      </c>
      <c r="D845" s="16" t="s">
        <v>354</v>
      </c>
      <c r="E845" s="20" t="s">
        <v>7134</v>
      </c>
      <c r="F845" s="20" t="s">
        <v>7135</v>
      </c>
      <c r="G845" s="20" t="s">
        <v>7591</v>
      </c>
      <c r="H845" s="20"/>
      <c r="I845" s="20" t="s">
        <v>9018</v>
      </c>
      <c r="J845" s="20" t="s">
        <v>9055</v>
      </c>
      <c r="K845" s="20" t="s">
        <v>7109</v>
      </c>
      <c r="L845" s="20" t="s">
        <v>2241</v>
      </c>
      <c r="M845" s="165" t="s">
        <v>7110</v>
      </c>
      <c r="N845" s="20" t="s">
        <v>9056</v>
      </c>
      <c r="O845" s="20" t="s">
        <v>9179</v>
      </c>
      <c r="P845" s="201" t="n">
        <v>44440</v>
      </c>
      <c r="Q845" s="201" t="n">
        <v>44500</v>
      </c>
      <c r="R845" s="20" t="n">
        <v>1</v>
      </c>
      <c r="S845" s="20" t="s">
        <v>7130</v>
      </c>
      <c r="T845" s="20" t="n">
        <v>2.91819509949534</v>
      </c>
      <c r="U845" s="20"/>
      <c r="V845" s="20"/>
      <c r="W845" s="20" t="s">
        <v>7141</v>
      </c>
      <c r="X845" s="35" t="s">
        <v>383</v>
      </c>
      <c r="Y845" s="240"/>
      <c r="Z845" s="192" t="n">
        <v>0</v>
      </c>
      <c r="AE845" s="94" t="e">
        <f aca="false" t="array" ref="AE845:AK845">_xlfn.torow(_xlfn.unique(_xlfn._xlws.filter(cat_table[Subsector],$E845=cat_table[Sector],"")))</f>
        <v>#NAME?</v>
      </c>
      <c r="AF845" s="94" t="e">
        <v>#NAME?</v>
      </c>
      <c r="AG845" s="94" t="e">
        <v>#NAME?</v>
      </c>
      <c r="AH845" s="94" t="e">
        <v>#NAME?</v>
      </c>
      <c r="AI845" s="94" t="e">
        <v>#NAME?</v>
      </c>
      <c r="AJ845" s="94" t="e">
        <v>#NAME?</v>
      </c>
      <c r="AK845" s="94" t="e">
        <v>#NAME?</v>
      </c>
      <c r="AO845" s="94" t="e">
        <f aca="false" t="array" ref="AO845:AT845">_xlfn.torow(_xlfn.unique(_xlfn._xlws.filter(cat_table[Sub-subsector],($E845=cat_table[Sector])*($F845=cat_table[Subsector]),"")))</f>
        <v>#NAME?</v>
      </c>
      <c r="AP845" s="94" t="e">
        <v>#NAME?</v>
      </c>
      <c r="AQ845" s="94" t="e">
        <v>#NAME?</v>
      </c>
      <c r="AR845" s="94" t="e">
        <v>#NAME?</v>
      </c>
      <c r="AS845" s="94" t="e">
        <v>#NAME?</v>
      </c>
      <c r="AT845" s="94" t="e">
        <v>#NAME?</v>
      </c>
    </row>
    <row r="846" customFormat="false" ht="15" hidden="false" customHeight="true" outlineLevel="0" collapsed="false">
      <c r="A846" s="174" t="s">
        <v>9180</v>
      </c>
      <c r="B846" s="20" t="str">
        <f aca="false">INDEX(Table2[], MATCH(L846, Location_ID!$D$2:$D$648, 0), 1)</f>
        <v>73c92d5f-3c9b-479c-bebc-aa118e3c3846</v>
      </c>
      <c r="C846" s="16" t="s">
        <v>904</v>
      </c>
      <c r="D846" s="16" t="s">
        <v>354</v>
      </c>
      <c r="E846" s="20" t="s">
        <v>7134</v>
      </c>
      <c r="F846" s="20" t="s">
        <v>7135</v>
      </c>
      <c r="G846" s="20" t="s">
        <v>7591</v>
      </c>
      <c r="H846" s="20"/>
      <c r="I846" s="20" t="s">
        <v>9018</v>
      </c>
      <c r="J846" s="20" t="s">
        <v>9055</v>
      </c>
      <c r="K846" s="20" t="s">
        <v>7109</v>
      </c>
      <c r="L846" s="20" t="s">
        <v>2241</v>
      </c>
      <c r="M846" s="165" t="s">
        <v>7110</v>
      </c>
      <c r="N846" s="20" t="s">
        <v>9056</v>
      </c>
      <c r="O846" s="20" t="s">
        <v>9181</v>
      </c>
      <c r="P846" s="201" t="n">
        <v>44440</v>
      </c>
      <c r="Q846" s="201" t="n">
        <v>44500</v>
      </c>
      <c r="R846" s="20" t="n">
        <v>1</v>
      </c>
      <c r="S846" s="20" t="s">
        <v>7130</v>
      </c>
      <c r="T846" s="20" t="n">
        <v>7.3302969628358</v>
      </c>
      <c r="U846" s="20"/>
      <c r="V846" s="20"/>
      <c r="W846" s="20" t="s">
        <v>7141</v>
      </c>
      <c r="X846" s="35" t="s">
        <v>383</v>
      </c>
      <c r="Y846" s="240"/>
      <c r="Z846" s="192" t="n">
        <v>0</v>
      </c>
      <c r="AE846" s="94" t="e">
        <f aca="false" t="array" ref="AE846:AK846">_xlfn.torow(_xlfn.unique(_xlfn._xlws.filter(cat_table[Subsector],$E846=cat_table[Sector],"")))</f>
        <v>#NAME?</v>
      </c>
      <c r="AF846" s="94" t="e">
        <v>#NAME?</v>
      </c>
      <c r="AG846" s="94" t="e">
        <v>#NAME?</v>
      </c>
      <c r="AH846" s="94" t="e">
        <v>#NAME?</v>
      </c>
      <c r="AI846" s="94" t="e">
        <v>#NAME?</v>
      </c>
      <c r="AJ846" s="94" t="e">
        <v>#NAME?</v>
      </c>
      <c r="AK846" s="94" t="e">
        <v>#NAME?</v>
      </c>
      <c r="AO846" s="94" t="e">
        <f aca="false" t="array" ref="AO846:AT846">_xlfn.torow(_xlfn.unique(_xlfn._xlws.filter(cat_table[Sub-subsector],($E846=cat_table[Sector])*($F846=cat_table[Subsector]),"")))</f>
        <v>#NAME?</v>
      </c>
      <c r="AP846" s="94" t="e">
        <v>#NAME?</v>
      </c>
      <c r="AQ846" s="94" t="e">
        <v>#NAME?</v>
      </c>
      <c r="AR846" s="94" t="e">
        <v>#NAME?</v>
      </c>
      <c r="AS846" s="94" t="e">
        <v>#NAME?</v>
      </c>
      <c r="AT846" s="94" t="e">
        <v>#NAME?</v>
      </c>
    </row>
    <row r="847" customFormat="false" ht="15" hidden="false" customHeight="true" outlineLevel="0" collapsed="false">
      <c r="A847" s="20" t="s">
        <v>9182</v>
      </c>
      <c r="B847" s="20" t="str">
        <f aca="false">INDEX(Table2[], MATCH(L847, Location_ID!$D$2:$D$648, 0), 1)</f>
        <v>73c92d5f-3c9b-479c-bebc-aa118e3c3846</v>
      </c>
      <c r="C847" s="16" t="s">
        <v>904</v>
      </c>
      <c r="D847" s="16" t="s">
        <v>354</v>
      </c>
      <c r="E847" s="20" t="s">
        <v>7134</v>
      </c>
      <c r="F847" s="20" t="s">
        <v>7135</v>
      </c>
      <c r="G847" s="20" t="s">
        <v>7591</v>
      </c>
      <c r="H847" s="20"/>
      <c r="I847" s="20" t="s">
        <v>9018</v>
      </c>
      <c r="J847" s="20" t="s">
        <v>9055</v>
      </c>
      <c r="K847" s="20" t="s">
        <v>7109</v>
      </c>
      <c r="L847" s="20" t="s">
        <v>2241</v>
      </c>
      <c r="M847" s="165" t="s">
        <v>7110</v>
      </c>
      <c r="N847" s="20" t="s">
        <v>9056</v>
      </c>
      <c r="O847" s="20" t="s">
        <v>9183</v>
      </c>
      <c r="P847" s="201" t="n">
        <v>44440</v>
      </c>
      <c r="Q847" s="201" t="n">
        <v>44500</v>
      </c>
      <c r="R847" s="20" t="n">
        <v>1</v>
      </c>
      <c r="S847" s="20" t="s">
        <v>7130</v>
      </c>
      <c r="T847" s="20" t="n">
        <v>10.9553559057572</v>
      </c>
      <c r="U847" s="20"/>
      <c r="V847" s="20"/>
      <c r="W847" s="20" t="s">
        <v>7141</v>
      </c>
      <c r="X847" s="35" t="s">
        <v>383</v>
      </c>
      <c r="Y847" s="240"/>
      <c r="Z847" s="192" t="n">
        <v>0</v>
      </c>
      <c r="AE847" s="94" t="e">
        <f aca="false" t="array" ref="AE847:AK847">_xlfn.torow(_xlfn.unique(_xlfn._xlws.filter(cat_table[Subsector],$E847=cat_table[Sector],"")))</f>
        <v>#NAME?</v>
      </c>
      <c r="AF847" s="94" t="e">
        <v>#NAME?</v>
      </c>
      <c r="AG847" s="94" t="e">
        <v>#NAME?</v>
      </c>
      <c r="AH847" s="94" t="e">
        <v>#NAME?</v>
      </c>
      <c r="AI847" s="94" t="e">
        <v>#NAME?</v>
      </c>
      <c r="AJ847" s="94" t="e">
        <v>#NAME?</v>
      </c>
      <c r="AK847" s="94" t="e">
        <v>#NAME?</v>
      </c>
      <c r="AO847" s="94" t="e">
        <f aca="false" t="array" ref="AO847:AT847">_xlfn.torow(_xlfn.unique(_xlfn._xlws.filter(cat_table[Sub-subsector],($E847=cat_table[Sector])*($F847=cat_table[Subsector]),"")))</f>
        <v>#NAME?</v>
      </c>
      <c r="AP847" s="94" t="e">
        <v>#NAME?</v>
      </c>
      <c r="AQ847" s="94" t="e">
        <v>#NAME?</v>
      </c>
      <c r="AR847" s="94" t="e">
        <v>#NAME?</v>
      </c>
      <c r="AS847" s="94" t="e">
        <v>#NAME?</v>
      </c>
      <c r="AT847" s="94" t="e">
        <v>#NAME?</v>
      </c>
    </row>
    <row r="848" customFormat="false" ht="15" hidden="false" customHeight="true" outlineLevel="0" collapsed="false">
      <c r="A848" s="20" t="s">
        <v>9184</v>
      </c>
      <c r="B848" s="20" t="str">
        <f aca="false">INDEX(Table2[], MATCH(L848, Location_ID!$D$2:$D$648, 0), 1)</f>
        <v>73c92d5f-3c9b-479c-bebc-aa118e3c3846</v>
      </c>
      <c r="C848" s="16" t="s">
        <v>904</v>
      </c>
      <c r="D848" s="16" t="s">
        <v>354</v>
      </c>
      <c r="E848" s="20" t="s">
        <v>7134</v>
      </c>
      <c r="F848" s="20" t="s">
        <v>7135</v>
      </c>
      <c r="G848" s="20" t="s">
        <v>7591</v>
      </c>
      <c r="H848" s="20"/>
      <c r="I848" s="20" t="s">
        <v>9018</v>
      </c>
      <c r="J848" s="20" t="s">
        <v>9055</v>
      </c>
      <c r="K848" s="20" t="s">
        <v>7109</v>
      </c>
      <c r="L848" s="20" t="s">
        <v>2241</v>
      </c>
      <c r="M848" s="165" t="s">
        <v>7110</v>
      </c>
      <c r="N848" s="20" t="s">
        <v>9056</v>
      </c>
      <c r="O848" s="20" t="s">
        <v>9185</v>
      </c>
      <c r="P848" s="201" t="n">
        <v>44440</v>
      </c>
      <c r="Q848" s="201" t="n">
        <v>44500</v>
      </c>
      <c r="R848" s="20" t="n">
        <v>1</v>
      </c>
      <c r="S848" s="20" t="s">
        <v>7130</v>
      </c>
      <c r="T848" s="20" t="n">
        <v>11.2069201338694</v>
      </c>
      <c r="U848" s="20"/>
      <c r="V848" s="20"/>
      <c r="W848" s="20" t="s">
        <v>7141</v>
      </c>
      <c r="X848" s="35" t="s">
        <v>383</v>
      </c>
      <c r="Y848" s="240"/>
      <c r="Z848" s="192" t="n">
        <v>0</v>
      </c>
      <c r="AE848" s="94" t="e">
        <f aca="false" t="array" ref="AE848:AK848">_xlfn.torow(_xlfn.unique(_xlfn._xlws.filter(cat_table[Subsector],$E848=cat_table[Sector],"")))</f>
        <v>#NAME?</v>
      </c>
      <c r="AF848" s="94" t="e">
        <v>#NAME?</v>
      </c>
      <c r="AG848" s="94" t="e">
        <v>#NAME?</v>
      </c>
      <c r="AH848" s="94" t="e">
        <v>#NAME?</v>
      </c>
      <c r="AI848" s="94" t="e">
        <v>#NAME?</v>
      </c>
      <c r="AJ848" s="94" t="e">
        <v>#NAME?</v>
      </c>
      <c r="AK848" s="94" t="e">
        <v>#NAME?</v>
      </c>
      <c r="AO848" s="94" t="e">
        <f aca="false" t="array" ref="AO848:AT848">_xlfn.torow(_xlfn.unique(_xlfn._xlws.filter(cat_table[Sub-subsector],($E848=cat_table[Sector])*($F848=cat_table[Subsector]),"")))</f>
        <v>#NAME?</v>
      </c>
      <c r="AP848" s="94" t="e">
        <v>#NAME?</v>
      </c>
      <c r="AQ848" s="94" t="e">
        <v>#NAME?</v>
      </c>
      <c r="AR848" s="94" t="e">
        <v>#NAME?</v>
      </c>
      <c r="AS848" s="94" t="e">
        <v>#NAME?</v>
      </c>
      <c r="AT848" s="94" t="e">
        <v>#NAME?</v>
      </c>
    </row>
    <row r="849" customFormat="false" ht="15" hidden="false" customHeight="true" outlineLevel="0" collapsed="false">
      <c r="A849" s="20" t="s">
        <v>9186</v>
      </c>
      <c r="B849" s="20" t="str">
        <f aca="false">INDEX(Table2[], MATCH(L849, Location_ID!$D$2:$D$648, 0), 1)</f>
        <v>73c92d5f-3c9b-479c-bebc-aa118e3c3846</v>
      </c>
      <c r="C849" s="16" t="s">
        <v>904</v>
      </c>
      <c r="D849" s="16" t="s">
        <v>354</v>
      </c>
      <c r="E849" s="20" t="s">
        <v>7134</v>
      </c>
      <c r="F849" s="20" t="s">
        <v>7135</v>
      </c>
      <c r="G849" s="20" t="s">
        <v>7591</v>
      </c>
      <c r="H849" s="20"/>
      <c r="I849" s="20" t="s">
        <v>9018</v>
      </c>
      <c r="J849" s="20" t="s">
        <v>9055</v>
      </c>
      <c r="K849" s="20" t="s">
        <v>7109</v>
      </c>
      <c r="L849" s="20" t="s">
        <v>2241</v>
      </c>
      <c r="M849" s="165" t="s">
        <v>7110</v>
      </c>
      <c r="N849" s="20" t="s">
        <v>9056</v>
      </c>
      <c r="O849" s="20" t="s">
        <v>9187</v>
      </c>
      <c r="P849" s="201" t="n">
        <v>44440</v>
      </c>
      <c r="Q849" s="201" t="n">
        <v>44500</v>
      </c>
      <c r="R849" s="20" t="n">
        <v>1</v>
      </c>
      <c r="S849" s="20" t="s">
        <v>7130</v>
      </c>
      <c r="T849" s="20" t="n">
        <v>13.6582638001428</v>
      </c>
      <c r="U849" s="20"/>
      <c r="V849" s="20"/>
      <c r="W849" s="20" t="s">
        <v>7141</v>
      </c>
      <c r="X849" s="35" t="s">
        <v>383</v>
      </c>
      <c r="Y849" s="240"/>
      <c r="Z849" s="192" t="n">
        <v>0</v>
      </c>
      <c r="AE849" s="94" t="e">
        <f aca="false" t="array" ref="AE849:AK849">_xlfn.torow(_xlfn.unique(_xlfn._xlws.filter(cat_table[Subsector],$E849=cat_table[Sector],"")))</f>
        <v>#NAME?</v>
      </c>
      <c r="AF849" s="94" t="e">
        <v>#NAME?</v>
      </c>
      <c r="AG849" s="94" t="e">
        <v>#NAME?</v>
      </c>
      <c r="AH849" s="94" t="e">
        <v>#NAME?</v>
      </c>
      <c r="AI849" s="94" t="e">
        <v>#NAME?</v>
      </c>
      <c r="AJ849" s="94" t="e">
        <v>#NAME?</v>
      </c>
      <c r="AK849" s="94" t="e">
        <v>#NAME?</v>
      </c>
      <c r="AO849" s="94" t="e">
        <f aca="false" t="array" ref="AO849:AT849">_xlfn.torow(_xlfn.unique(_xlfn._xlws.filter(cat_table[Sub-subsector],($E849=cat_table[Sector])*($F849=cat_table[Subsector]),"")))</f>
        <v>#NAME?</v>
      </c>
      <c r="AP849" s="94" t="e">
        <v>#NAME?</v>
      </c>
      <c r="AQ849" s="94" t="e">
        <v>#NAME?</v>
      </c>
      <c r="AR849" s="94" t="e">
        <v>#NAME?</v>
      </c>
      <c r="AS849" s="94" t="e">
        <v>#NAME?</v>
      </c>
      <c r="AT849" s="94" t="e">
        <v>#NAME?</v>
      </c>
    </row>
    <row r="850" customFormat="false" ht="15" hidden="false" customHeight="true" outlineLevel="0" collapsed="false">
      <c r="A850" s="20" t="s">
        <v>9188</v>
      </c>
      <c r="B850" s="20" t="str">
        <f aca="false">INDEX(Table2[], MATCH(L850, Location_ID!$D$2:$D$648, 0), 1)</f>
        <v>73c92d5f-3c9b-479c-bebc-aa118e3c3846</v>
      </c>
      <c r="C850" s="16" t="s">
        <v>904</v>
      </c>
      <c r="D850" s="16" t="s">
        <v>354</v>
      </c>
      <c r="E850" s="20" t="s">
        <v>7134</v>
      </c>
      <c r="F850" s="20" t="s">
        <v>7135</v>
      </c>
      <c r="G850" s="20" t="s">
        <v>7591</v>
      </c>
      <c r="H850" s="20"/>
      <c r="I850" s="20" t="s">
        <v>9018</v>
      </c>
      <c r="J850" s="20" t="s">
        <v>9055</v>
      </c>
      <c r="K850" s="20" t="s">
        <v>7109</v>
      </c>
      <c r="L850" s="20" t="s">
        <v>2241</v>
      </c>
      <c r="M850" s="165" t="s">
        <v>7110</v>
      </c>
      <c r="N850" s="20" t="s">
        <v>9056</v>
      </c>
      <c r="O850" s="20" t="s">
        <v>9189</v>
      </c>
      <c r="P850" s="201" t="n">
        <v>44440</v>
      </c>
      <c r="Q850" s="201" t="n">
        <v>44500</v>
      </c>
      <c r="R850" s="20" t="n">
        <v>1</v>
      </c>
      <c r="S850" s="20" t="s">
        <v>7130</v>
      </c>
      <c r="T850" s="20" t="n">
        <v>5.64695310731446</v>
      </c>
      <c r="U850" s="20"/>
      <c r="V850" s="20"/>
      <c r="W850" s="20" t="s">
        <v>7141</v>
      </c>
      <c r="X850" s="35" t="s">
        <v>383</v>
      </c>
      <c r="Y850" s="240"/>
      <c r="Z850" s="192" t="n">
        <v>0</v>
      </c>
      <c r="AE850" s="94" t="e">
        <f aca="false" t="array" ref="AE850:AK850">_xlfn.torow(_xlfn.unique(_xlfn._xlws.filter(cat_table[Subsector],$E850=cat_table[Sector],"")))</f>
        <v>#NAME?</v>
      </c>
      <c r="AF850" s="94" t="e">
        <v>#NAME?</v>
      </c>
      <c r="AG850" s="94" t="e">
        <v>#NAME?</v>
      </c>
      <c r="AH850" s="94" t="e">
        <v>#NAME?</v>
      </c>
      <c r="AI850" s="94" t="e">
        <v>#NAME?</v>
      </c>
      <c r="AJ850" s="94" t="e">
        <v>#NAME?</v>
      </c>
      <c r="AK850" s="94" t="e">
        <v>#NAME?</v>
      </c>
      <c r="AO850" s="94" t="e">
        <f aca="false" t="array" ref="AO850:AT850">_xlfn.torow(_xlfn.unique(_xlfn._xlws.filter(cat_table[Sub-subsector],($E850=cat_table[Sector])*($F850=cat_table[Subsector]),"")))</f>
        <v>#NAME?</v>
      </c>
      <c r="AP850" s="94" t="e">
        <v>#NAME?</v>
      </c>
      <c r="AQ850" s="94" t="e">
        <v>#NAME?</v>
      </c>
      <c r="AR850" s="94" t="e">
        <v>#NAME?</v>
      </c>
      <c r="AS850" s="94" t="e">
        <v>#NAME?</v>
      </c>
      <c r="AT850" s="94" t="e">
        <v>#NAME?</v>
      </c>
    </row>
    <row r="851" customFormat="false" ht="15" hidden="false" customHeight="true" outlineLevel="0" collapsed="false">
      <c r="A851" s="20" t="s">
        <v>9190</v>
      </c>
      <c r="B851" s="20" t="str">
        <f aca="false">INDEX(Table2[], MATCH(L851, Location_ID!$D$2:$D$648, 0), 1)</f>
        <v>73c92d5f-3c9b-479c-bebc-aa118e3c3846</v>
      </c>
      <c r="C851" s="16" t="s">
        <v>904</v>
      </c>
      <c r="D851" s="16" t="s">
        <v>354</v>
      </c>
      <c r="E851" s="20" t="s">
        <v>7134</v>
      </c>
      <c r="F851" s="20" t="s">
        <v>7135</v>
      </c>
      <c r="G851" s="20" t="s">
        <v>7591</v>
      </c>
      <c r="H851" s="20"/>
      <c r="I851" s="20" t="s">
        <v>9018</v>
      </c>
      <c r="J851" s="20" t="s">
        <v>9055</v>
      </c>
      <c r="K851" s="20" t="s">
        <v>7109</v>
      </c>
      <c r="L851" s="20" t="s">
        <v>2241</v>
      </c>
      <c r="M851" s="165" t="s">
        <v>7110</v>
      </c>
      <c r="N851" s="20" t="s">
        <v>9056</v>
      </c>
      <c r="O851" s="20" t="s">
        <v>9191</v>
      </c>
      <c r="P851" s="201" t="n">
        <v>44440</v>
      </c>
      <c r="Q851" s="201" t="n">
        <v>44500</v>
      </c>
      <c r="R851" s="20" t="n">
        <v>1</v>
      </c>
      <c r="S851" s="20" t="s">
        <v>7130</v>
      </c>
      <c r="T851" s="20" t="n">
        <v>5.70622247667024</v>
      </c>
      <c r="U851" s="20"/>
      <c r="V851" s="20"/>
      <c r="W851" s="20" t="s">
        <v>7141</v>
      </c>
      <c r="X851" s="35" t="s">
        <v>383</v>
      </c>
      <c r="Y851" s="240"/>
      <c r="Z851" s="192" t="n">
        <v>0</v>
      </c>
      <c r="AE851" s="94" t="e">
        <f aca="false" t="array" ref="AE851:AK851">_xlfn.torow(_xlfn.unique(_xlfn._xlws.filter(cat_table[Subsector],$E851=cat_table[Sector],"")))</f>
        <v>#NAME?</v>
      </c>
      <c r="AF851" s="94" t="e">
        <v>#NAME?</v>
      </c>
      <c r="AG851" s="94" t="e">
        <v>#NAME?</v>
      </c>
      <c r="AH851" s="94" t="e">
        <v>#NAME?</v>
      </c>
      <c r="AI851" s="94" t="e">
        <v>#NAME?</v>
      </c>
      <c r="AJ851" s="94" t="e">
        <v>#NAME?</v>
      </c>
      <c r="AK851" s="94" t="e">
        <v>#NAME?</v>
      </c>
      <c r="AO851" s="94" t="e">
        <f aca="false" t="array" ref="AO851:AT851">_xlfn.torow(_xlfn.unique(_xlfn._xlws.filter(cat_table[Sub-subsector],($E851=cat_table[Sector])*($F851=cat_table[Subsector]),"")))</f>
        <v>#NAME?</v>
      </c>
      <c r="AP851" s="94" t="e">
        <v>#NAME?</v>
      </c>
      <c r="AQ851" s="94" t="e">
        <v>#NAME?</v>
      </c>
      <c r="AR851" s="94" t="e">
        <v>#NAME?</v>
      </c>
      <c r="AS851" s="94" t="e">
        <v>#NAME?</v>
      </c>
      <c r="AT851" s="94" t="e">
        <v>#NAME?</v>
      </c>
    </row>
    <row r="852" customFormat="false" ht="15" hidden="false" customHeight="true" outlineLevel="0" collapsed="false">
      <c r="A852" s="20" t="s">
        <v>9192</v>
      </c>
      <c r="B852" s="20" t="str">
        <f aca="false">INDEX(Table2[], MATCH(L852, Location_ID!$D$2:$D$648, 0), 1)</f>
        <v>73c92d5f-3c9b-479c-bebc-aa118e3c3846</v>
      </c>
      <c r="C852" s="16" t="s">
        <v>904</v>
      </c>
      <c r="D852" s="16" t="s">
        <v>354</v>
      </c>
      <c r="E852" s="20" t="s">
        <v>7134</v>
      </c>
      <c r="F852" s="20" t="s">
        <v>7135</v>
      </c>
      <c r="G852" s="20" t="s">
        <v>7591</v>
      </c>
      <c r="H852" s="20"/>
      <c r="I852" s="20" t="s">
        <v>9018</v>
      </c>
      <c r="J852" s="20" t="s">
        <v>9072</v>
      </c>
      <c r="K852" s="20" t="s">
        <v>7109</v>
      </c>
      <c r="L852" s="20" t="s">
        <v>2241</v>
      </c>
      <c r="M852" s="165" t="s">
        <v>7110</v>
      </c>
      <c r="N852" s="20" t="s">
        <v>9056</v>
      </c>
      <c r="O852" s="20" t="s">
        <v>9193</v>
      </c>
      <c r="P852" s="201" t="n">
        <v>44440</v>
      </c>
      <c r="Q852" s="201" t="n">
        <v>44500</v>
      </c>
      <c r="R852" s="20" t="n">
        <v>1</v>
      </c>
      <c r="S852" s="20" t="s">
        <v>7130</v>
      </c>
      <c r="T852" s="20" t="n">
        <v>24.1071802676264</v>
      </c>
      <c r="U852" s="20"/>
      <c r="V852" s="20"/>
      <c r="W852" s="20" t="s">
        <v>7141</v>
      </c>
      <c r="X852" s="35" t="s">
        <v>383</v>
      </c>
      <c r="Y852" s="240"/>
      <c r="Z852" s="192" t="n">
        <v>0</v>
      </c>
      <c r="AE852" s="94" t="e">
        <f aca="false" t="array" ref="AE852:AK852">_xlfn.torow(_xlfn.unique(_xlfn._xlws.filter(cat_table[Subsector],$E852=cat_table[Sector],"")))</f>
        <v>#NAME?</v>
      </c>
      <c r="AF852" s="94" t="e">
        <v>#NAME?</v>
      </c>
      <c r="AG852" s="94" t="e">
        <v>#NAME?</v>
      </c>
      <c r="AH852" s="94" t="e">
        <v>#NAME?</v>
      </c>
      <c r="AI852" s="94" t="e">
        <v>#NAME?</v>
      </c>
      <c r="AJ852" s="94" t="e">
        <v>#NAME?</v>
      </c>
      <c r="AK852" s="94" t="e">
        <v>#NAME?</v>
      </c>
      <c r="AO852" s="94" t="e">
        <f aca="false" t="array" ref="AO852:AT852">_xlfn.torow(_xlfn.unique(_xlfn._xlws.filter(cat_table[Sub-subsector],($E852=cat_table[Sector])*($F852=cat_table[Subsector]),"")))</f>
        <v>#NAME?</v>
      </c>
      <c r="AP852" s="94" t="e">
        <v>#NAME?</v>
      </c>
      <c r="AQ852" s="94" t="e">
        <v>#NAME?</v>
      </c>
      <c r="AR852" s="94" t="e">
        <v>#NAME?</v>
      </c>
      <c r="AS852" s="94" t="e">
        <v>#NAME?</v>
      </c>
      <c r="AT852" s="94" t="e">
        <v>#NAME?</v>
      </c>
    </row>
    <row r="853" customFormat="false" ht="15" hidden="false" customHeight="true" outlineLevel="0" collapsed="false">
      <c r="A853" s="20" t="s">
        <v>9194</v>
      </c>
      <c r="B853" s="20" t="str">
        <f aca="false">INDEX(Table2[], MATCH(L853, Location_ID!$D$2:$D$648, 0), 1)</f>
        <v>73c92d5f-3c9b-479c-bebc-aa118e3c3846</v>
      </c>
      <c r="C853" s="16" t="s">
        <v>904</v>
      </c>
      <c r="D853" s="16" t="s">
        <v>354</v>
      </c>
      <c r="E853" s="20" t="s">
        <v>7134</v>
      </c>
      <c r="F853" s="20" t="s">
        <v>7135</v>
      </c>
      <c r="G853" s="20" t="s">
        <v>7591</v>
      </c>
      <c r="H853" s="20"/>
      <c r="I853" s="20" t="s">
        <v>9018</v>
      </c>
      <c r="J853" s="20" t="s">
        <v>7127</v>
      </c>
      <c r="K853" s="20" t="s">
        <v>7109</v>
      </c>
      <c r="L853" s="20" t="s">
        <v>2241</v>
      </c>
      <c r="M853" s="165" t="s">
        <v>7110</v>
      </c>
      <c r="N853" s="20" t="s">
        <v>9056</v>
      </c>
      <c r="O853" s="20" t="s">
        <v>9195</v>
      </c>
      <c r="P853" s="201" t="n">
        <v>44440</v>
      </c>
      <c r="Q853" s="201" t="n">
        <v>44500</v>
      </c>
      <c r="R853" s="20" t="n">
        <v>1</v>
      </c>
      <c r="S853" s="20" t="s">
        <v>7130</v>
      </c>
      <c r="T853" s="20" t="n">
        <v>4.66441015412213</v>
      </c>
      <c r="U853" s="20"/>
      <c r="V853" s="20"/>
      <c r="W853" s="20" t="s">
        <v>7141</v>
      </c>
      <c r="X853" s="35" t="s">
        <v>383</v>
      </c>
      <c r="Y853" s="240"/>
      <c r="Z853" s="192" t="n">
        <v>0</v>
      </c>
      <c r="AE853" s="94" t="e">
        <f aca="false" t="array" ref="AE853:AK853">_xlfn.torow(_xlfn.unique(_xlfn._xlws.filter(cat_table[Subsector],$E853=cat_table[Sector],"")))</f>
        <v>#NAME?</v>
      </c>
      <c r="AF853" s="94" t="e">
        <v>#NAME?</v>
      </c>
      <c r="AG853" s="94" t="e">
        <v>#NAME?</v>
      </c>
      <c r="AH853" s="94" t="e">
        <v>#NAME?</v>
      </c>
      <c r="AI853" s="94" t="e">
        <v>#NAME?</v>
      </c>
      <c r="AJ853" s="94" t="e">
        <v>#NAME?</v>
      </c>
      <c r="AK853" s="94" t="e">
        <v>#NAME?</v>
      </c>
      <c r="AO853" s="94" t="e">
        <f aca="false" t="array" ref="AO853:AT853">_xlfn.torow(_xlfn.unique(_xlfn._xlws.filter(cat_table[Sub-subsector],($E853=cat_table[Sector])*($F853=cat_table[Subsector]),"")))</f>
        <v>#NAME?</v>
      </c>
      <c r="AP853" s="94" t="e">
        <v>#NAME?</v>
      </c>
      <c r="AQ853" s="94" t="e">
        <v>#NAME?</v>
      </c>
      <c r="AR853" s="94" t="e">
        <v>#NAME?</v>
      </c>
      <c r="AS853" s="94" t="e">
        <v>#NAME?</v>
      </c>
      <c r="AT853" s="94" t="e">
        <v>#NAME?</v>
      </c>
    </row>
    <row r="854" customFormat="false" ht="15" hidden="false" customHeight="true" outlineLevel="0" collapsed="false">
      <c r="A854" s="20" t="s">
        <v>9196</v>
      </c>
      <c r="B854" s="20" t="str">
        <f aca="false">INDEX(Table2[], MATCH(L854, Location_ID!$D$2:$D$648, 0), 1)</f>
        <v>73c92d5f-3c9b-479c-bebc-aa118e3c3846</v>
      </c>
      <c r="C854" s="16" t="s">
        <v>904</v>
      </c>
      <c r="D854" s="16" t="s">
        <v>354</v>
      </c>
      <c r="E854" s="20" t="s">
        <v>7134</v>
      </c>
      <c r="F854" s="20" t="s">
        <v>7135</v>
      </c>
      <c r="G854" s="20" t="s">
        <v>7591</v>
      </c>
      <c r="H854" s="20"/>
      <c r="I854" s="20" t="s">
        <v>9018</v>
      </c>
      <c r="J854" s="20" t="s">
        <v>9082</v>
      </c>
      <c r="K854" s="20" t="s">
        <v>7109</v>
      </c>
      <c r="L854" s="20" t="s">
        <v>2241</v>
      </c>
      <c r="M854" s="165" t="s">
        <v>7110</v>
      </c>
      <c r="N854" s="20" t="s">
        <v>9056</v>
      </c>
      <c r="O854" s="20" t="s">
        <v>9197</v>
      </c>
      <c r="P854" s="201" t="n">
        <v>44440</v>
      </c>
      <c r="Q854" s="201" t="n">
        <v>44500</v>
      </c>
      <c r="R854" s="20" t="n">
        <v>1</v>
      </c>
      <c r="S854" s="20" t="s">
        <v>7130</v>
      </c>
      <c r="T854" s="20" t="n">
        <v>7.47300312974471</v>
      </c>
      <c r="U854" s="20"/>
      <c r="V854" s="20"/>
      <c r="W854" s="20" t="s">
        <v>7141</v>
      </c>
      <c r="X854" s="35" t="s">
        <v>383</v>
      </c>
      <c r="Y854" s="240"/>
      <c r="Z854" s="192" t="n">
        <v>0</v>
      </c>
      <c r="AE854" s="94" t="e">
        <f aca="false" t="array" ref="AE854:AK854">_xlfn.torow(_xlfn.unique(_xlfn._xlws.filter(cat_table[Subsector],$E854=cat_table[Sector],"")))</f>
        <v>#NAME?</v>
      </c>
      <c r="AF854" s="94" t="e">
        <v>#NAME?</v>
      </c>
      <c r="AG854" s="94" t="e">
        <v>#NAME?</v>
      </c>
      <c r="AH854" s="94" t="e">
        <v>#NAME?</v>
      </c>
      <c r="AI854" s="94" t="e">
        <v>#NAME?</v>
      </c>
      <c r="AJ854" s="94" t="e">
        <v>#NAME?</v>
      </c>
      <c r="AK854" s="94" t="e">
        <v>#NAME?</v>
      </c>
      <c r="AO854" s="94" t="e">
        <f aca="false" t="array" ref="AO854:AT854">_xlfn.torow(_xlfn.unique(_xlfn._xlws.filter(cat_table[Sub-subsector],($E854=cat_table[Sector])*($F854=cat_table[Subsector]),"")))</f>
        <v>#NAME?</v>
      </c>
      <c r="AP854" s="94" t="e">
        <v>#NAME?</v>
      </c>
      <c r="AQ854" s="94" t="e">
        <v>#NAME?</v>
      </c>
      <c r="AR854" s="94" t="e">
        <v>#NAME?</v>
      </c>
      <c r="AS854" s="94" t="e">
        <v>#NAME?</v>
      </c>
      <c r="AT854" s="94" t="e">
        <v>#NAME?</v>
      </c>
    </row>
    <row r="855" customFormat="false" ht="15" hidden="false" customHeight="true" outlineLevel="0" collapsed="false">
      <c r="A855" s="20" t="s">
        <v>9198</v>
      </c>
      <c r="B855" s="20" t="str">
        <f aca="false">INDEX(Table2[], MATCH(L855, Location_ID!$D$2:$D$648, 0), 1)</f>
        <v>73c92d5f-3c9b-479c-bebc-aa118e3c3846</v>
      </c>
      <c r="C855" s="16" t="s">
        <v>904</v>
      </c>
      <c r="D855" s="16" t="s">
        <v>354</v>
      </c>
      <c r="E855" s="20" t="s">
        <v>7134</v>
      </c>
      <c r="F855" s="20" t="s">
        <v>7135</v>
      </c>
      <c r="G855" s="20" t="s">
        <v>7591</v>
      </c>
      <c r="H855" s="20"/>
      <c r="I855" s="20" t="s">
        <v>9018</v>
      </c>
      <c r="J855" s="20" t="s">
        <v>9082</v>
      </c>
      <c r="K855" s="20" t="s">
        <v>7109</v>
      </c>
      <c r="L855" s="20" t="s">
        <v>2241</v>
      </c>
      <c r="M855" s="165" t="s">
        <v>7110</v>
      </c>
      <c r="N855" s="20" t="s">
        <v>9056</v>
      </c>
      <c r="O855" s="20" t="s">
        <v>9199</v>
      </c>
      <c r="P855" s="201" t="n">
        <v>44440</v>
      </c>
      <c r="Q855" s="201" t="n">
        <v>44500</v>
      </c>
      <c r="R855" s="20" t="n">
        <v>1</v>
      </c>
      <c r="S855" s="20" t="s">
        <v>7130</v>
      </c>
      <c r="T855" s="20" t="n">
        <v>12.1329181501303</v>
      </c>
      <c r="U855" s="20"/>
      <c r="V855" s="20"/>
      <c r="W855" s="20" t="s">
        <v>7141</v>
      </c>
      <c r="X855" s="35" t="s">
        <v>383</v>
      </c>
      <c r="Y855" s="240"/>
      <c r="Z855" s="192" t="n">
        <v>0</v>
      </c>
      <c r="AE855" s="94" t="e">
        <f aca="false" t="array" ref="AE855:AK855">_xlfn.torow(_xlfn.unique(_xlfn._xlws.filter(cat_table[Subsector],$E855=cat_table[Sector],"")))</f>
        <v>#NAME?</v>
      </c>
      <c r="AF855" s="94" t="e">
        <v>#NAME?</v>
      </c>
      <c r="AG855" s="94" t="e">
        <v>#NAME?</v>
      </c>
      <c r="AH855" s="94" t="e">
        <v>#NAME?</v>
      </c>
      <c r="AI855" s="94" t="e">
        <v>#NAME?</v>
      </c>
      <c r="AJ855" s="94" t="e">
        <v>#NAME?</v>
      </c>
      <c r="AK855" s="94" t="e">
        <v>#NAME?</v>
      </c>
      <c r="AO855" s="94" t="e">
        <f aca="false" t="array" ref="AO855:AT855">_xlfn.torow(_xlfn.unique(_xlfn._xlws.filter(cat_table[Sub-subsector],($E855=cat_table[Sector])*($F855=cat_table[Subsector]),"")))</f>
        <v>#NAME?</v>
      </c>
      <c r="AP855" s="94" t="e">
        <v>#NAME?</v>
      </c>
      <c r="AQ855" s="94" t="e">
        <v>#NAME?</v>
      </c>
      <c r="AR855" s="94" t="e">
        <v>#NAME?</v>
      </c>
      <c r="AS855" s="94" t="e">
        <v>#NAME?</v>
      </c>
      <c r="AT855" s="94" t="e">
        <v>#NAME?</v>
      </c>
    </row>
    <row r="856" customFormat="false" ht="15" hidden="false" customHeight="true" outlineLevel="0" collapsed="false">
      <c r="A856" s="20" t="s">
        <v>9200</v>
      </c>
      <c r="B856" s="20" t="str">
        <f aca="false">INDEX(Table2[], MATCH(L856, Location_ID!$D$2:$D$648, 0), 1)</f>
        <v>73c92d5f-3c9b-479c-bebc-aa118e3c3846</v>
      </c>
      <c r="C856" s="16" t="s">
        <v>904</v>
      </c>
      <c r="D856" s="16" t="s">
        <v>354</v>
      </c>
      <c r="E856" s="20" t="s">
        <v>7134</v>
      </c>
      <c r="F856" s="20" t="s">
        <v>7135</v>
      </c>
      <c r="G856" s="20" t="s">
        <v>7591</v>
      </c>
      <c r="H856" s="20"/>
      <c r="I856" s="20" t="s">
        <v>9018</v>
      </c>
      <c r="J856" s="20" t="s">
        <v>9082</v>
      </c>
      <c r="K856" s="20" t="s">
        <v>7109</v>
      </c>
      <c r="L856" s="20" t="s">
        <v>2241</v>
      </c>
      <c r="M856" s="165" t="s">
        <v>7110</v>
      </c>
      <c r="N856" s="20" t="s">
        <v>9056</v>
      </c>
      <c r="O856" s="20" t="s">
        <v>9201</v>
      </c>
      <c r="P856" s="201" t="n">
        <v>44440</v>
      </c>
      <c r="Q856" s="201" t="n">
        <v>44500</v>
      </c>
      <c r="R856" s="20" t="n">
        <v>1</v>
      </c>
      <c r="S856" s="20" t="s">
        <v>7130</v>
      </c>
      <c r="T856" s="20" t="n">
        <v>7.45141116290474</v>
      </c>
      <c r="U856" s="20"/>
      <c r="V856" s="20"/>
      <c r="W856" s="20" t="s">
        <v>7141</v>
      </c>
      <c r="X856" s="35" t="s">
        <v>383</v>
      </c>
      <c r="Y856" s="240"/>
      <c r="Z856" s="192" t="n">
        <v>0</v>
      </c>
      <c r="AE856" s="94" t="e">
        <f aca="false" t="array" ref="AE856:AK856">_xlfn.torow(_xlfn.unique(_xlfn._xlws.filter(cat_table[Subsector],$E856=cat_table[Sector],"")))</f>
        <v>#NAME?</v>
      </c>
      <c r="AF856" s="94" t="e">
        <v>#NAME?</v>
      </c>
      <c r="AG856" s="94" t="e">
        <v>#NAME?</v>
      </c>
      <c r="AH856" s="94" t="e">
        <v>#NAME?</v>
      </c>
      <c r="AI856" s="94" t="e">
        <v>#NAME?</v>
      </c>
      <c r="AJ856" s="94" t="e">
        <v>#NAME?</v>
      </c>
      <c r="AK856" s="94" t="e">
        <v>#NAME?</v>
      </c>
      <c r="AO856" s="94" t="e">
        <f aca="false" t="array" ref="AO856:AT856">_xlfn.torow(_xlfn.unique(_xlfn._xlws.filter(cat_table[Sub-subsector],($E856=cat_table[Sector])*($F856=cat_table[Subsector]),"")))</f>
        <v>#NAME?</v>
      </c>
      <c r="AP856" s="94" t="e">
        <v>#NAME?</v>
      </c>
      <c r="AQ856" s="94" t="e">
        <v>#NAME?</v>
      </c>
      <c r="AR856" s="94" t="e">
        <v>#NAME?</v>
      </c>
      <c r="AS856" s="94" t="e">
        <v>#NAME?</v>
      </c>
      <c r="AT856" s="94" t="e">
        <v>#NAME?</v>
      </c>
    </row>
    <row r="857" customFormat="false" ht="15" hidden="false" customHeight="true" outlineLevel="0" collapsed="false">
      <c r="A857" s="20" t="s">
        <v>9202</v>
      </c>
      <c r="B857" s="20" t="str">
        <f aca="false">INDEX(Table2[], MATCH(L857, Location_ID!$D$2:$D$648, 0), 1)</f>
        <v>73c92d5f-3c9b-479c-bebc-aa118e3c3846</v>
      </c>
      <c r="C857" s="16" t="s">
        <v>904</v>
      </c>
      <c r="D857" s="16" t="s">
        <v>354</v>
      </c>
      <c r="E857" s="20" t="s">
        <v>7134</v>
      </c>
      <c r="F857" s="20" t="s">
        <v>7135</v>
      </c>
      <c r="G857" s="20" t="s">
        <v>7591</v>
      </c>
      <c r="H857" s="20"/>
      <c r="I857" s="20" t="s">
        <v>9018</v>
      </c>
      <c r="J857" s="20" t="s">
        <v>9082</v>
      </c>
      <c r="K857" s="20" t="s">
        <v>7109</v>
      </c>
      <c r="L857" s="20" t="s">
        <v>2241</v>
      </c>
      <c r="M857" s="165" t="s">
        <v>7110</v>
      </c>
      <c r="N857" s="20" t="s">
        <v>9056</v>
      </c>
      <c r="O857" s="20" t="s">
        <v>9203</v>
      </c>
      <c r="P857" s="201" t="n">
        <v>44440</v>
      </c>
      <c r="Q857" s="201" t="n">
        <v>44500</v>
      </c>
      <c r="R857" s="20" t="n">
        <v>1</v>
      </c>
      <c r="S857" s="20" t="s">
        <v>7130</v>
      </c>
      <c r="T857" s="20" t="n">
        <v>8.92071660748633</v>
      </c>
      <c r="U857" s="20"/>
      <c r="V857" s="20"/>
      <c r="W857" s="20" t="s">
        <v>7141</v>
      </c>
      <c r="X857" s="35" t="s">
        <v>383</v>
      </c>
      <c r="Y857" s="240"/>
      <c r="Z857" s="192" t="n">
        <v>0</v>
      </c>
      <c r="AE857" s="94" t="e">
        <f aca="false" t="array" ref="AE857:AK857">_xlfn.torow(_xlfn.unique(_xlfn._xlws.filter(cat_table[Subsector],$E857=cat_table[Sector],"")))</f>
        <v>#NAME?</v>
      </c>
      <c r="AF857" s="94" t="e">
        <v>#NAME?</v>
      </c>
      <c r="AG857" s="94" t="e">
        <v>#NAME?</v>
      </c>
      <c r="AH857" s="94" t="e">
        <v>#NAME?</v>
      </c>
      <c r="AI857" s="94" t="e">
        <v>#NAME?</v>
      </c>
      <c r="AJ857" s="94" t="e">
        <v>#NAME?</v>
      </c>
      <c r="AK857" s="94" t="e">
        <v>#NAME?</v>
      </c>
      <c r="AO857" s="94" t="e">
        <f aca="false" t="array" ref="AO857:AT857">_xlfn.torow(_xlfn.unique(_xlfn._xlws.filter(cat_table[Sub-subsector],($E857=cat_table[Sector])*($F857=cat_table[Subsector]),"")))</f>
        <v>#NAME?</v>
      </c>
      <c r="AP857" s="94" t="e">
        <v>#NAME?</v>
      </c>
      <c r="AQ857" s="94" t="e">
        <v>#NAME?</v>
      </c>
      <c r="AR857" s="94" t="e">
        <v>#NAME?</v>
      </c>
      <c r="AS857" s="94" t="e">
        <v>#NAME?</v>
      </c>
      <c r="AT857" s="94" t="e">
        <v>#NAME?</v>
      </c>
    </row>
    <row r="858" customFormat="false" ht="15" hidden="false" customHeight="true" outlineLevel="0" collapsed="false">
      <c r="A858" s="20" t="s">
        <v>9204</v>
      </c>
      <c r="B858" s="20" t="str">
        <f aca="false">INDEX(Table2[], MATCH(L858, Location_ID!$D$2:$D$648, 0), 1)</f>
        <v>73c92d5f-3c9b-479c-bebc-aa118e3c3846</v>
      </c>
      <c r="C858" s="16" t="s">
        <v>904</v>
      </c>
      <c r="D858" s="16" t="s">
        <v>354</v>
      </c>
      <c r="E858" s="20" t="s">
        <v>7134</v>
      </c>
      <c r="F858" s="20" t="s">
        <v>7135</v>
      </c>
      <c r="G858" s="20" t="s">
        <v>7591</v>
      </c>
      <c r="H858" s="20"/>
      <c r="I858" s="20" t="s">
        <v>9018</v>
      </c>
      <c r="J858" s="20" t="s">
        <v>9072</v>
      </c>
      <c r="K858" s="20" t="s">
        <v>7109</v>
      </c>
      <c r="L858" s="20" t="s">
        <v>2241</v>
      </c>
      <c r="M858" s="165" t="s">
        <v>7110</v>
      </c>
      <c r="N858" s="20" t="s">
        <v>9056</v>
      </c>
      <c r="O858" s="20" t="s">
        <v>9205</v>
      </c>
      <c r="P858" s="201" t="n">
        <v>44440</v>
      </c>
      <c r="Q858" s="201" t="n">
        <v>44500</v>
      </c>
      <c r="R858" s="20" t="n">
        <v>1</v>
      </c>
      <c r="S858" s="20" t="s">
        <v>7130</v>
      </c>
      <c r="T858" s="20" t="n">
        <v>5.57926786892197</v>
      </c>
      <c r="U858" s="20"/>
      <c r="V858" s="20"/>
      <c r="W858" s="20" t="s">
        <v>7141</v>
      </c>
      <c r="X858" s="35" t="s">
        <v>383</v>
      </c>
      <c r="Y858" s="240"/>
      <c r="Z858" s="192" t="n">
        <v>0</v>
      </c>
      <c r="AE858" s="94" t="e">
        <f aca="false" t="array" ref="AE858:AK858">_xlfn.torow(_xlfn.unique(_xlfn._xlws.filter(cat_table[Subsector],$E858=cat_table[Sector],"")))</f>
        <v>#NAME?</v>
      </c>
      <c r="AF858" s="94" t="e">
        <v>#NAME?</v>
      </c>
      <c r="AG858" s="94" t="e">
        <v>#NAME?</v>
      </c>
      <c r="AH858" s="94" t="e">
        <v>#NAME?</v>
      </c>
      <c r="AI858" s="94" t="e">
        <v>#NAME?</v>
      </c>
      <c r="AJ858" s="94" t="e">
        <v>#NAME?</v>
      </c>
      <c r="AK858" s="94" t="e">
        <v>#NAME?</v>
      </c>
      <c r="AO858" s="94" t="e">
        <f aca="false" t="array" ref="AO858:AT858">_xlfn.torow(_xlfn.unique(_xlfn._xlws.filter(cat_table[Sub-subsector],($E858=cat_table[Sector])*($F858=cat_table[Subsector]),"")))</f>
        <v>#NAME?</v>
      </c>
      <c r="AP858" s="94" t="e">
        <v>#NAME?</v>
      </c>
      <c r="AQ858" s="94" t="e">
        <v>#NAME?</v>
      </c>
      <c r="AR858" s="94" t="e">
        <v>#NAME?</v>
      </c>
      <c r="AS858" s="94" t="e">
        <v>#NAME?</v>
      </c>
      <c r="AT858" s="94" t="e">
        <v>#NAME?</v>
      </c>
    </row>
    <row r="859" customFormat="false" ht="15" hidden="false" customHeight="true" outlineLevel="0" collapsed="false">
      <c r="A859" s="20" t="s">
        <v>9206</v>
      </c>
      <c r="B859" s="20" t="str">
        <f aca="false">INDEX(Table2[], MATCH(L859, Location_ID!$D$2:$D$648, 0), 1)</f>
        <v>73c92d5f-3c9b-479c-bebc-aa118e3c3846</v>
      </c>
      <c r="C859" s="16" t="s">
        <v>904</v>
      </c>
      <c r="D859" s="16" t="s">
        <v>354</v>
      </c>
      <c r="E859" s="20" t="s">
        <v>7134</v>
      </c>
      <c r="F859" s="20" t="s">
        <v>7135</v>
      </c>
      <c r="G859" s="20" t="s">
        <v>7591</v>
      </c>
      <c r="H859" s="20"/>
      <c r="I859" s="20" t="s">
        <v>9018</v>
      </c>
      <c r="J859" s="20" t="s">
        <v>9055</v>
      </c>
      <c r="K859" s="20" t="s">
        <v>7109</v>
      </c>
      <c r="L859" s="20" t="s">
        <v>2241</v>
      </c>
      <c r="M859" s="165" t="s">
        <v>7110</v>
      </c>
      <c r="N859" s="20" t="s">
        <v>9056</v>
      </c>
      <c r="O859" s="20" t="s">
        <v>9207</v>
      </c>
      <c r="P859" s="201" t="n">
        <v>44440</v>
      </c>
      <c r="Q859" s="201" t="n">
        <v>44500</v>
      </c>
      <c r="R859" s="20" t="n">
        <v>1</v>
      </c>
      <c r="S859" s="20" t="s">
        <v>7130</v>
      </c>
      <c r="T859" s="20" t="n">
        <v>5.94584710340848</v>
      </c>
      <c r="U859" s="20"/>
      <c r="V859" s="20"/>
      <c r="W859" s="20" t="s">
        <v>7141</v>
      </c>
      <c r="X859" s="35" t="s">
        <v>383</v>
      </c>
      <c r="Y859" s="240"/>
      <c r="Z859" s="192" t="n">
        <v>0</v>
      </c>
      <c r="AE859" s="94" t="e">
        <f aca="false" t="array" ref="AE859:AK859">_xlfn.torow(_xlfn.unique(_xlfn._xlws.filter(cat_table[Subsector],$E859=cat_table[Sector],"")))</f>
        <v>#NAME?</v>
      </c>
      <c r="AF859" s="94" t="e">
        <v>#NAME?</v>
      </c>
      <c r="AG859" s="94" t="e">
        <v>#NAME?</v>
      </c>
      <c r="AH859" s="94" t="e">
        <v>#NAME?</v>
      </c>
      <c r="AI859" s="94" t="e">
        <v>#NAME?</v>
      </c>
      <c r="AJ859" s="94" t="e">
        <v>#NAME?</v>
      </c>
      <c r="AK859" s="94" t="e">
        <v>#NAME?</v>
      </c>
      <c r="AO859" s="94" t="e">
        <f aca="false" t="array" ref="AO859:AT859">_xlfn.torow(_xlfn.unique(_xlfn._xlws.filter(cat_table[Sub-subsector],($E859=cat_table[Sector])*($F859=cat_table[Subsector]),"")))</f>
        <v>#NAME?</v>
      </c>
      <c r="AP859" s="94" t="e">
        <v>#NAME?</v>
      </c>
      <c r="AQ859" s="94" t="e">
        <v>#NAME?</v>
      </c>
      <c r="AR859" s="94" t="e">
        <v>#NAME?</v>
      </c>
      <c r="AS859" s="94" t="e">
        <v>#NAME?</v>
      </c>
      <c r="AT859" s="94" t="e">
        <v>#NAME?</v>
      </c>
    </row>
    <row r="860" customFormat="false" ht="15" hidden="false" customHeight="true" outlineLevel="0" collapsed="false">
      <c r="A860" s="20" t="s">
        <v>9208</v>
      </c>
      <c r="B860" s="20" t="str">
        <f aca="false">INDEX(Table2[], MATCH(L860, Location_ID!$D$2:$D$648, 0), 1)</f>
        <v>73c92d5f-3c9b-479c-bebc-aa118e3c3846</v>
      </c>
      <c r="C860" s="16" t="s">
        <v>904</v>
      </c>
      <c r="D860" s="16" t="s">
        <v>354</v>
      </c>
      <c r="E860" s="20" t="s">
        <v>7134</v>
      </c>
      <c r="F860" s="20" t="s">
        <v>7135</v>
      </c>
      <c r="G860" s="20" t="s">
        <v>7591</v>
      </c>
      <c r="H860" s="20"/>
      <c r="I860" s="20" t="s">
        <v>9018</v>
      </c>
      <c r="J860" s="20" t="s">
        <v>9055</v>
      </c>
      <c r="K860" s="20" t="s">
        <v>7109</v>
      </c>
      <c r="L860" s="20" t="s">
        <v>2241</v>
      </c>
      <c r="M860" s="165" t="s">
        <v>7110</v>
      </c>
      <c r="N860" s="20" t="s">
        <v>9056</v>
      </c>
      <c r="O860" s="20" t="s">
        <v>9209</v>
      </c>
      <c r="P860" s="201" t="n">
        <v>44440</v>
      </c>
      <c r="Q860" s="201" t="n">
        <v>44500</v>
      </c>
      <c r="R860" s="20" t="n">
        <v>1</v>
      </c>
      <c r="S860" s="20" t="s">
        <v>7130</v>
      </c>
      <c r="T860" s="20" t="n">
        <v>6.60747463040405</v>
      </c>
      <c r="U860" s="20"/>
      <c r="V860" s="20"/>
      <c r="W860" s="20" t="s">
        <v>7141</v>
      </c>
      <c r="X860" s="35" t="s">
        <v>383</v>
      </c>
      <c r="Y860" s="240"/>
      <c r="Z860" s="192" t="n">
        <v>0</v>
      </c>
      <c r="AE860" s="94" t="e">
        <f aca="false" t="array" ref="AE860:AK860">_xlfn.torow(_xlfn.unique(_xlfn._xlws.filter(cat_table[Subsector],$E860=cat_table[Sector],"")))</f>
        <v>#NAME?</v>
      </c>
      <c r="AF860" s="94" t="e">
        <v>#NAME?</v>
      </c>
      <c r="AG860" s="94" t="e">
        <v>#NAME?</v>
      </c>
      <c r="AH860" s="94" t="e">
        <v>#NAME?</v>
      </c>
      <c r="AI860" s="94" t="e">
        <v>#NAME?</v>
      </c>
      <c r="AJ860" s="94" t="e">
        <v>#NAME?</v>
      </c>
      <c r="AK860" s="94" t="e">
        <v>#NAME?</v>
      </c>
      <c r="AO860" s="94" t="e">
        <f aca="false" t="array" ref="AO860:AT860">_xlfn.torow(_xlfn.unique(_xlfn._xlws.filter(cat_table[Sub-subsector],($E860=cat_table[Sector])*($F860=cat_table[Subsector]),"")))</f>
        <v>#NAME?</v>
      </c>
      <c r="AP860" s="94" t="e">
        <v>#NAME?</v>
      </c>
      <c r="AQ860" s="94" t="e">
        <v>#NAME?</v>
      </c>
      <c r="AR860" s="94" t="e">
        <v>#NAME?</v>
      </c>
      <c r="AS860" s="94" t="e">
        <v>#NAME?</v>
      </c>
      <c r="AT860" s="94" t="e">
        <v>#NAME?</v>
      </c>
    </row>
    <row r="861" customFormat="false" ht="15" hidden="false" customHeight="true" outlineLevel="0" collapsed="false">
      <c r="A861" s="20" t="s">
        <v>9210</v>
      </c>
      <c r="B861" s="20" t="str">
        <f aca="false">INDEX(Table2[], MATCH(L861, Location_ID!$D$2:$D$648, 0), 1)</f>
        <v>73c92d5f-3c9b-479c-bebc-aa118e3c3846</v>
      </c>
      <c r="C861" s="16" t="s">
        <v>904</v>
      </c>
      <c r="D861" s="16" t="s">
        <v>354</v>
      </c>
      <c r="E861" s="20" t="s">
        <v>7134</v>
      </c>
      <c r="F861" s="20" t="s">
        <v>7135</v>
      </c>
      <c r="G861" s="20" t="s">
        <v>7591</v>
      </c>
      <c r="H861" s="20"/>
      <c r="I861" s="20" t="s">
        <v>9018</v>
      </c>
      <c r="J861" s="20" t="s">
        <v>9072</v>
      </c>
      <c r="K861" s="20" t="s">
        <v>7109</v>
      </c>
      <c r="L861" s="20" t="s">
        <v>2241</v>
      </c>
      <c r="M861" s="165" t="s">
        <v>7110</v>
      </c>
      <c r="N861" s="20" t="s">
        <v>9056</v>
      </c>
      <c r="O861" s="20" t="s">
        <v>9211</v>
      </c>
      <c r="P861" s="201" t="n">
        <v>44440</v>
      </c>
      <c r="Q861" s="201" t="n">
        <v>44500</v>
      </c>
      <c r="R861" s="20" t="n">
        <v>1</v>
      </c>
      <c r="S861" s="20" t="s">
        <v>7130</v>
      </c>
      <c r="T861" s="20" t="n">
        <v>11.1239575456268</v>
      </c>
      <c r="U861" s="20"/>
      <c r="V861" s="20"/>
      <c r="W861" s="20" t="s">
        <v>7141</v>
      </c>
      <c r="X861" s="35" t="s">
        <v>383</v>
      </c>
      <c r="Y861" s="240"/>
      <c r="Z861" s="192" t="n">
        <v>0</v>
      </c>
      <c r="AE861" s="94" t="e">
        <f aca="false" t="array" ref="AE861:AK861">_xlfn.torow(_xlfn.unique(_xlfn._xlws.filter(cat_table[Subsector],$E861=cat_table[Sector],"")))</f>
        <v>#NAME?</v>
      </c>
      <c r="AF861" s="94" t="e">
        <v>#NAME?</v>
      </c>
      <c r="AG861" s="94" t="e">
        <v>#NAME?</v>
      </c>
      <c r="AH861" s="94" t="e">
        <v>#NAME?</v>
      </c>
      <c r="AI861" s="94" t="e">
        <v>#NAME?</v>
      </c>
      <c r="AJ861" s="94" t="e">
        <v>#NAME?</v>
      </c>
      <c r="AK861" s="94" t="e">
        <v>#NAME?</v>
      </c>
      <c r="AO861" s="94" t="e">
        <f aca="false" t="array" ref="AO861:AT861">_xlfn.torow(_xlfn.unique(_xlfn._xlws.filter(cat_table[Sub-subsector],($E861=cat_table[Sector])*($F861=cat_table[Subsector]),"")))</f>
        <v>#NAME?</v>
      </c>
      <c r="AP861" s="94" t="e">
        <v>#NAME?</v>
      </c>
      <c r="AQ861" s="94" t="e">
        <v>#NAME?</v>
      </c>
      <c r="AR861" s="94" t="e">
        <v>#NAME?</v>
      </c>
      <c r="AS861" s="94" t="e">
        <v>#NAME?</v>
      </c>
      <c r="AT861" s="94" t="e">
        <v>#NAME?</v>
      </c>
    </row>
    <row r="862" customFormat="false" ht="15" hidden="false" customHeight="true" outlineLevel="0" collapsed="false">
      <c r="A862" s="20" t="s">
        <v>9212</v>
      </c>
      <c r="B862" s="20" t="str">
        <f aca="false">INDEX(Table2[], MATCH(L862, Location_ID!$D$2:$D$648, 0), 1)</f>
        <v>73c92d5f-3c9b-479c-bebc-aa118e3c3846</v>
      </c>
      <c r="C862" s="16" t="s">
        <v>904</v>
      </c>
      <c r="D862" s="16" t="s">
        <v>354</v>
      </c>
      <c r="E862" s="20" t="s">
        <v>7134</v>
      </c>
      <c r="F862" s="20" t="s">
        <v>7135</v>
      </c>
      <c r="G862" s="20" t="s">
        <v>7591</v>
      </c>
      <c r="H862" s="20"/>
      <c r="I862" s="20" t="s">
        <v>9018</v>
      </c>
      <c r="J862" s="20" t="s">
        <v>9055</v>
      </c>
      <c r="K862" s="20" t="s">
        <v>7109</v>
      </c>
      <c r="L862" s="20" t="s">
        <v>2241</v>
      </c>
      <c r="M862" s="165" t="s">
        <v>7110</v>
      </c>
      <c r="N862" s="20" t="s">
        <v>9056</v>
      </c>
      <c r="O862" s="20" t="s">
        <v>9213</v>
      </c>
      <c r="P862" s="201" t="n">
        <v>44440</v>
      </c>
      <c r="Q862" s="201" t="n">
        <v>44500</v>
      </c>
      <c r="R862" s="20" t="n">
        <v>1</v>
      </c>
      <c r="S862" s="20" t="s">
        <v>7130</v>
      </c>
      <c r="T862" s="20" t="n">
        <v>11.0457026816207</v>
      </c>
      <c r="U862" s="20"/>
      <c r="V862" s="20"/>
      <c r="W862" s="20" t="s">
        <v>7141</v>
      </c>
      <c r="X862" s="35" t="s">
        <v>383</v>
      </c>
      <c r="Y862" s="240"/>
      <c r="Z862" s="192" t="n">
        <v>0</v>
      </c>
      <c r="AE862" s="94" t="e">
        <f aca="false" t="array" ref="AE862:AK862">_xlfn.torow(_xlfn.unique(_xlfn._xlws.filter(cat_table[Subsector],$E862=cat_table[Sector],"")))</f>
        <v>#NAME?</v>
      </c>
      <c r="AF862" s="94" t="e">
        <v>#NAME?</v>
      </c>
      <c r="AG862" s="94" t="e">
        <v>#NAME?</v>
      </c>
      <c r="AH862" s="94" t="e">
        <v>#NAME?</v>
      </c>
      <c r="AI862" s="94" t="e">
        <v>#NAME?</v>
      </c>
      <c r="AJ862" s="94" t="e">
        <v>#NAME?</v>
      </c>
      <c r="AK862" s="94" t="e">
        <v>#NAME?</v>
      </c>
      <c r="AO862" s="94" t="e">
        <f aca="false" t="array" ref="AO862:AT862">_xlfn.torow(_xlfn.unique(_xlfn._xlws.filter(cat_table[Sub-subsector],($E862=cat_table[Sector])*($F862=cat_table[Subsector]),"")))</f>
        <v>#NAME?</v>
      </c>
      <c r="AP862" s="94" t="e">
        <v>#NAME?</v>
      </c>
      <c r="AQ862" s="94" t="e">
        <v>#NAME?</v>
      </c>
      <c r="AR862" s="94" t="e">
        <v>#NAME?</v>
      </c>
      <c r="AS862" s="94" t="e">
        <v>#NAME?</v>
      </c>
      <c r="AT862" s="94" t="e">
        <v>#NAME?</v>
      </c>
    </row>
    <row r="863" customFormat="false" ht="15" hidden="false" customHeight="true" outlineLevel="0" collapsed="false">
      <c r="A863" s="20" t="s">
        <v>9214</v>
      </c>
      <c r="B863" s="20" t="str">
        <f aca="false">INDEX(Table2[], MATCH(L863, Location_ID!$D$2:$D$648, 0), 1)</f>
        <v>73c92d5f-3c9b-479c-bebc-aa118e3c3846</v>
      </c>
      <c r="C863" s="16" t="s">
        <v>904</v>
      </c>
      <c r="D863" s="16" t="s">
        <v>354</v>
      </c>
      <c r="E863" s="20" t="s">
        <v>7134</v>
      </c>
      <c r="F863" s="20" t="s">
        <v>7135</v>
      </c>
      <c r="G863" s="20" t="s">
        <v>7591</v>
      </c>
      <c r="H863" s="20"/>
      <c r="I863" s="20" t="s">
        <v>9018</v>
      </c>
      <c r="J863" s="20" t="s">
        <v>9055</v>
      </c>
      <c r="K863" s="20" t="s">
        <v>7109</v>
      </c>
      <c r="L863" s="20" t="s">
        <v>2241</v>
      </c>
      <c r="M863" s="165" t="s">
        <v>7110</v>
      </c>
      <c r="N863" s="20" t="s">
        <v>9056</v>
      </c>
      <c r="O863" s="20" t="s">
        <v>9215</v>
      </c>
      <c r="P863" s="201" t="n">
        <v>44440</v>
      </c>
      <c r="Q863" s="201" t="n">
        <v>44500</v>
      </c>
      <c r="R863" s="20" t="n">
        <v>1</v>
      </c>
      <c r="S863" s="20" t="s">
        <v>7130</v>
      </c>
      <c r="T863" s="20" t="n">
        <v>12.0820690374256</v>
      </c>
      <c r="U863" s="20"/>
      <c r="V863" s="20"/>
      <c r="W863" s="20" t="s">
        <v>7141</v>
      </c>
      <c r="X863" s="35" t="s">
        <v>383</v>
      </c>
      <c r="Y863" s="240"/>
      <c r="Z863" s="192" t="n">
        <v>0</v>
      </c>
      <c r="AE863" s="94" t="e">
        <f aca="false" t="array" ref="AE863:AK863">_xlfn.torow(_xlfn.unique(_xlfn._xlws.filter(cat_table[Subsector],$E863=cat_table[Sector],"")))</f>
        <v>#NAME?</v>
      </c>
      <c r="AF863" s="94" t="e">
        <v>#NAME?</v>
      </c>
      <c r="AG863" s="94" t="e">
        <v>#NAME?</v>
      </c>
      <c r="AH863" s="94" t="e">
        <v>#NAME?</v>
      </c>
      <c r="AI863" s="94" t="e">
        <v>#NAME?</v>
      </c>
      <c r="AJ863" s="94" t="e">
        <v>#NAME?</v>
      </c>
      <c r="AK863" s="94" t="e">
        <v>#NAME?</v>
      </c>
      <c r="AO863" s="94" t="e">
        <f aca="false" t="array" ref="AO863:AT863">_xlfn.torow(_xlfn.unique(_xlfn._xlws.filter(cat_table[Sub-subsector],($E863=cat_table[Sector])*($F863=cat_table[Subsector]),"")))</f>
        <v>#NAME?</v>
      </c>
      <c r="AP863" s="94" t="e">
        <v>#NAME?</v>
      </c>
      <c r="AQ863" s="94" t="e">
        <v>#NAME?</v>
      </c>
      <c r="AR863" s="94" t="e">
        <v>#NAME?</v>
      </c>
      <c r="AS863" s="94" t="e">
        <v>#NAME?</v>
      </c>
      <c r="AT863" s="94" t="e">
        <v>#NAME?</v>
      </c>
    </row>
    <row r="864" customFormat="false" ht="15" hidden="false" customHeight="true" outlineLevel="0" collapsed="false">
      <c r="A864" s="20" t="s">
        <v>9216</v>
      </c>
      <c r="B864" s="20" t="str">
        <f aca="false">INDEX(Table2[], MATCH(L864, Location_ID!$D$2:$D$648, 0), 1)</f>
        <v>73c92d5f-3c9b-479c-bebc-aa118e3c3846</v>
      </c>
      <c r="C864" s="16" t="s">
        <v>904</v>
      </c>
      <c r="D864" s="16" t="s">
        <v>354</v>
      </c>
      <c r="E864" s="20" t="s">
        <v>7134</v>
      </c>
      <c r="F864" s="20" t="s">
        <v>7135</v>
      </c>
      <c r="G864" s="20" t="s">
        <v>7591</v>
      </c>
      <c r="H864" s="20"/>
      <c r="I864" s="20" t="s">
        <v>9018</v>
      </c>
      <c r="J864" s="20" t="s">
        <v>7127</v>
      </c>
      <c r="K864" s="20" t="s">
        <v>7109</v>
      </c>
      <c r="L864" s="20" t="s">
        <v>2241</v>
      </c>
      <c r="M864" s="165" t="s">
        <v>7110</v>
      </c>
      <c r="N864" s="20" t="s">
        <v>9056</v>
      </c>
      <c r="O864" s="20" t="s">
        <v>9217</v>
      </c>
      <c r="P864" s="201" t="n">
        <v>44440</v>
      </c>
      <c r="Q864" s="201" t="n">
        <v>44500</v>
      </c>
      <c r="R864" s="20" t="n">
        <v>1</v>
      </c>
      <c r="S864" s="20" t="s">
        <v>7130</v>
      </c>
      <c r="T864" s="20" t="n">
        <v>2.69376412404078</v>
      </c>
      <c r="U864" s="20"/>
      <c r="V864" s="20"/>
      <c r="W864" s="20" t="s">
        <v>7141</v>
      </c>
      <c r="X864" s="35" t="s">
        <v>383</v>
      </c>
      <c r="Y864" s="240"/>
      <c r="Z864" s="192" t="n">
        <v>0</v>
      </c>
      <c r="AE864" s="94" t="e">
        <f aca="false" t="array" ref="AE864:AK864">_xlfn.torow(_xlfn.unique(_xlfn._xlws.filter(cat_table[Subsector],$E864=cat_table[Sector],"")))</f>
        <v>#NAME?</v>
      </c>
      <c r="AF864" s="94" t="e">
        <v>#NAME?</v>
      </c>
      <c r="AG864" s="94" t="e">
        <v>#NAME?</v>
      </c>
      <c r="AH864" s="94" t="e">
        <v>#NAME?</v>
      </c>
      <c r="AI864" s="94" t="e">
        <v>#NAME?</v>
      </c>
      <c r="AJ864" s="94" t="e">
        <v>#NAME?</v>
      </c>
      <c r="AK864" s="94" t="e">
        <v>#NAME?</v>
      </c>
      <c r="AO864" s="94" t="e">
        <f aca="false" t="array" ref="AO864:AT864">_xlfn.torow(_xlfn.unique(_xlfn._xlws.filter(cat_table[Sub-subsector],($E864=cat_table[Sector])*($F864=cat_table[Subsector]),"")))</f>
        <v>#NAME?</v>
      </c>
      <c r="AP864" s="94" t="e">
        <v>#NAME?</v>
      </c>
      <c r="AQ864" s="94" t="e">
        <v>#NAME?</v>
      </c>
      <c r="AR864" s="94" t="e">
        <v>#NAME?</v>
      </c>
      <c r="AS864" s="94" t="e">
        <v>#NAME?</v>
      </c>
      <c r="AT864" s="94" t="e">
        <v>#NAME?</v>
      </c>
    </row>
    <row r="865" customFormat="false" ht="15" hidden="false" customHeight="true" outlineLevel="0" collapsed="false">
      <c r="A865" s="20" t="s">
        <v>9218</v>
      </c>
      <c r="B865" s="20" t="str">
        <f aca="false">INDEX(Table2[], MATCH(L865, Location_ID!$D$2:$D$648, 0), 1)</f>
        <v>73c92d5f-3c9b-479c-bebc-aa118e3c3846</v>
      </c>
      <c r="C865" s="16" t="s">
        <v>904</v>
      </c>
      <c r="D865" s="16" t="s">
        <v>354</v>
      </c>
      <c r="E865" s="20" t="s">
        <v>7134</v>
      </c>
      <c r="F865" s="20" t="s">
        <v>7135</v>
      </c>
      <c r="G865" s="20" t="s">
        <v>7591</v>
      </c>
      <c r="H865" s="20"/>
      <c r="I865" s="20" t="s">
        <v>9018</v>
      </c>
      <c r="J865" s="20" t="s">
        <v>9082</v>
      </c>
      <c r="K865" s="20" t="s">
        <v>7109</v>
      </c>
      <c r="L865" s="20" t="s">
        <v>2241</v>
      </c>
      <c r="M865" s="165" t="s">
        <v>7110</v>
      </c>
      <c r="N865" s="20" t="s">
        <v>9056</v>
      </c>
      <c r="O865" s="20" t="s">
        <v>9219</v>
      </c>
      <c r="P865" s="201" t="n">
        <v>44440</v>
      </c>
      <c r="Q865" s="201" t="n">
        <v>44500</v>
      </c>
      <c r="R865" s="20" t="n">
        <v>1</v>
      </c>
      <c r="S865" s="20" t="s">
        <v>7130</v>
      </c>
      <c r="T865" s="20" t="n">
        <v>1.5992150415216</v>
      </c>
      <c r="U865" s="20"/>
      <c r="V865" s="20"/>
      <c r="W865" s="20" t="s">
        <v>7141</v>
      </c>
      <c r="X865" s="35" t="s">
        <v>383</v>
      </c>
      <c r="Y865" s="240"/>
      <c r="Z865" s="192" t="n">
        <v>0</v>
      </c>
      <c r="AE865" s="94" t="e">
        <f aca="false" t="array" ref="AE865:AK865">_xlfn.torow(_xlfn.unique(_xlfn._xlws.filter(cat_table[Subsector],$E865=cat_table[Sector],"")))</f>
        <v>#NAME?</v>
      </c>
      <c r="AF865" s="94" t="e">
        <v>#NAME?</v>
      </c>
      <c r="AG865" s="94" t="e">
        <v>#NAME?</v>
      </c>
      <c r="AH865" s="94" t="e">
        <v>#NAME?</v>
      </c>
      <c r="AI865" s="94" t="e">
        <v>#NAME?</v>
      </c>
      <c r="AJ865" s="94" t="e">
        <v>#NAME?</v>
      </c>
      <c r="AK865" s="94" t="e">
        <v>#NAME?</v>
      </c>
      <c r="AO865" s="94" t="e">
        <f aca="false" t="array" ref="AO865:AT865">_xlfn.torow(_xlfn.unique(_xlfn._xlws.filter(cat_table[Sub-subsector],($E865=cat_table[Sector])*($F865=cat_table[Subsector]),"")))</f>
        <v>#NAME?</v>
      </c>
      <c r="AP865" s="94" t="e">
        <v>#NAME?</v>
      </c>
      <c r="AQ865" s="94" t="e">
        <v>#NAME?</v>
      </c>
      <c r="AR865" s="94" t="e">
        <v>#NAME?</v>
      </c>
      <c r="AS865" s="94" t="e">
        <v>#NAME?</v>
      </c>
      <c r="AT865" s="94" t="e">
        <v>#NAME?</v>
      </c>
    </row>
    <row r="866" customFormat="false" ht="15" hidden="false" customHeight="true" outlineLevel="0" collapsed="false">
      <c r="A866" s="20" t="s">
        <v>9220</v>
      </c>
      <c r="B866" s="20" t="str">
        <f aca="false">INDEX(Table2[], MATCH(L866, Location_ID!$D$2:$D$648, 0), 1)</f>
        <v>73c92d5f-3c9b-479c-bebc-aa118e3c3846</v>
      </c>
      <c r="C866" s="16" t="s">
        <v>904</v>
      </c>
      <c r="D866" s="16" t="s">
        <v>354</v>
      </c>
      <c r="E866" s="20" t="s">
        <v>7134</v>
      </c>
      <c r="F866" s="20" t="s">
        <v>7135</v>
      </c>
      <c r="G866" s="20" t="s">
        <v>7591</v>
      </c>
      <c r="H866" s="20"/>
      <c r="I866" s="20" t="s">
        <v>9018</v>
      </c>
      <c r="J866" s="20" t="s">
        <v>9082</v>
      </c>
      <c r="K866" s="20" t="s">
        <v>7109</v>
      </c>
      <c r="L866" s="20" t="s">
        <v>2241</v>
      </c>
      <c r="M866" s="165" t="s">
        <v>7110</v>
      </c>
      <c r="N866" s="20" t="s">
        <v>9056</v>
      </c>
      <c r="O866" s="20" t="s">
        <v>9221</v>
      </c>
      <c r="P866" s="201" t="n">
        <v>44440</v>
      </c>
      <c r="Q866" s="201" t="n">
        <v>44500</v>
      </c>
      <c r="R866" s="20" t="n">
        <v>1</v>
      </c>
      <c r="S866" s="20" t="s">
        <v>7130</v>
      </c>
      <c r="T866" s="20" t="n">
        <v>5.03702104766934</v>
      </c>
      <c r="U866" s="20"/>
      <c r="V866" s="20"/>
      <c r="W866" s="20" t="s">
        <v>7141</v>
      </c>
      <c r="X866" s="35" t="s">
        <v>383</v>
      </c>
      <c r="Y866" s="240"/>
      <c r="Z866" s="192" t="n">
        <v>0</v>
      </c>
      <c r="AE866" s="94" t="e">
        <f aca="false" t="array" ref="AE866:AK866">_xlfn.torow(_xlfn.unique(_xlfn._xlws.filter(cat_table[Subsector],$E866=cat_table[Sector],"")))</f>
        <v>#NAME?</v>
      </c>
      <c r="AF866" s="94" t="e">
        <v>#NAME?</v>
      </c>
      <c r="AG866" s="94" t="e">
        <v>#NAME?</v>
      </c>
      <c r="AH866" s="94" t="e">
        <v>#NAME?</v>
      </c>
      <c r="AI866" s="94" t="e">
        <v>#NAME?</v>
      </c>
      <c r="AJ866" s="94" t="e">
        <v>#NAME?</v>
      </c>
      <c r="AK866" s="94" t="e">
        <v>#NAME?</v>
      </c>
      <c r="AO866" s="94" t="e">
        <f aca="false" t="array" ref="AO866:AT866">_xlfn.torow(_xlfn.unique(_xlfn._xlws.filter(cat_table[Sub-subsector],($E866=cat_table[Sector])*($F866=cat_table[Subsector]),"")))</f>
        <v>#NAME?</v>
      </c>
      <c r="AP866" s="94" t="e">
        <v>#NAME?</v>
      </c>
      <c r="AQ866" s="94" t="e">
        <v>#NAME?</v>
      </c>
      <c r="AR866" s="94" t="e">
        <v>#NAME?</v>
      </c>
      <c r="AS866" s="94" t="e">
        <v>#NAME?</v>
      </c>
      <c r="AT866" s="94" t="e">
        <v>#NAME?</v>
      </c>
    </row>
    <row r="867" customFormat="false" ht="15" hidden="false" customHeight="true" outlineLevel="0" collapsed="false">
      <c r="A867" s="20" t="s">
        <v>9222</v>
      </c>
      <c r="B867" s="20" t="str">
        <f aca="false">INDEX(Table2[], MATCH(L867, Location_ID!$D$2:$D$648, 0), 1)</f>
        <v>73c92d5f-3c9b-479c-bebc-aa118e3c3846</v>
      </c>
      <c r="C867" s="16" t="s">
        <v>904</v>
      </c>
      <c r="D867" s="16" t="s">
        <v>354</v>
      </c>
      <c r="E867" s="20" t="s">
        <v>7134</v>
      </c>
      <c r="F867" s="20" t="s">
        <v>7135</v>
      </c>
      <c r="G867" s="20" t="s">
        <v>7591</v>
      </c>
      <c r="H867" s="20"/>
      <c r="I867" s="20" t="s">
        <v>9018</v>
      </c>
      <c r="J867" s="20" t="s">
        <v>9082</v>
      </c>
      <c r="K867" s="20" t="s">
        <v>7109</v>
      </c>
      <c r="L867" s="20" t="s">
        <v>2241</v>
      </c>
      <c r="M867" s="165" t="s">
        <v>7110</v>
      </c>
      <c r="N867" s="20" t="s">
        <v>9056</v>
      </c>
      <c r="O867" s="20" t="s">
        <v>9223</v>
      </c>
      <c r="P867" s="201" t="n">
        <v>44440</v>
      </c>
      <c r="Q867" s="201" t="n">
        <v>44500</v>
      </c>
      <c r="R867" s="20" t="n">
        <v>1</v>
      </c>
      <c r="S867" s="20" t="s">
        <v>7130</v>
      </c>
      <c r="T867" s="20" t="n">
        <v>28.5915460064804</v>
      </c>
      <c r="U867" s="20"/>
      <c r="V867" s="20"/>
      <c r="W867" s="20" t="s">
        <v>7141</v>
      </c>
      <c r="X867" s="35" t="s">
        <v>383</v>
      </c>
      <c r="Y867" s="240"/>
      <c r="Z867" s="192" t="n">
        <v>0</v>
      </c>
      <c r="AE867" s="94" t="e">
        <f aca="false" t="array" ref="AE867:AK867">_xlfn.torow(_xlfn.unique(_xlfn._xlws.filter(cat_table[Subsector],$E867=cat_table[Sector],"")))</f>
        <v>#NAME?</v>
      </c>
      <c r="AF867" s="94" t="e">
        <v>#NAME?</v>
      </c>
      <c r="AG867" s="94" t="e">
        <v>#NAME?</v>
      </c>
      <c r="AH867" s="94" t="e">
        <v>#NAME?</v>
      </c>
      <c r="AI867" s="94" t="e">
        <v>#NAME?</v>
      </c>
      <c r="AJ867" s="94" t="e">
        <v>#NAME?</v>
      </c>
      <c r="AK867" s="94" t="e">
        <v>#NAME?</v>
      </c>
      <c r="AO867" s="94" t="e">
        <f aca="false" t="array" ref="AO867:AT867">_xlfn.torow(_xlfn.unique(_xlfn._xlws.filter(cat_table[Sub-subsector],($E867=cat_table[Sector])*($F867=cat_table[Subsector]),"")))</f>
        <v>#NAME?</v>
      </c>
      <c r="AP867" s="94" t="e">
        <v>#NAME?</v>
      </c>
      <c r="AQ867" s="94" t="e">
        <v>#NAME?</v>
      </c>
      <c r="AR867" s="94" t="e">
        <v>#NAME?</v>
      </c>
      <c r="AS867" s="94" t="e">
        <v>#NAME?</v>
      </c>
      <c r="AT867" s="94" t="e">
        <v>#NAME?</v>
      </c>
    </row>
    <row r="868" customFormat="false" ht="15" hidden="false" customHeight="true" outlineLevel="0" collapsed="false">
      <c r="A868" s="20" t="s">
        <v>9224</v>
      </c>
      <c r="B868" s="20" t="str">
        <f aca="false">INDEX(Table2[], MATCH(L868, Location_ID!$D$2:$D$648, 0), 1)</f>
        <v>73c92d5f-3c9b-479c-bebc-aa118e3c3846</v>
      </c>
      <c r="C868" s="16" t="s">
        <v>904</v>
      </c>
      <c r="D868" s="16" t="s">
        <v>354</v>
      </c>
      <c r="E868" s="20" t="s">
        <v>7134</v>
      </c>
      <c r="F868" s="20" t="s">
        <v>7135</v>
      </c>
      <c r="G868" s="20" t="s">
        <v>7591</v>
      </c>
      <c r="H868" s="20"/>
      <c r="I868" s="20" t="s">
        <v>9018</v>
      </c>
      <c r="J868" s="20" t="s">
        <v>9082</v>
      </c>
      <c r="K868" s="20" t="s">
        <v>7109</v>
      </c>
      <c r="L868" s="20" t="s">
        <v>2241</v>
      </c>
      <c r="M868" s="165" t="s">
        <v>7110</v>
      </c>
      <c r="N868" s="20" t="s">
        <v>9056</v>
      </c>
      <c r="O868" s="20" t="s">
        <v>9225</v>
      </c>
      <c r="P868" s="201" t="n">
        <v>44440</v>
      </c>
      <c r="Q868" s="201" t="n">
        <v>44500</v>
      </c>
      <c r="R868" s="20" t="n">
        <v>1</v>
      </c>
      <c r="S868" s="20" t="s">
        <v>7130</v>
      </c>
      <c r="T868" s="20" t="n">
        <v>2.28278328454658</v>
      </c>
      <c r="U868" s="20"/>
      <c r="V868" s="20"/>
      <c r="W868" s="20" t="s">
        <v>7141</v>
      </c>
      <c r="X868" s="35" t="s">
        <v>383</v>
      </c>
      <c r="Y868" s="240"/>
      <c r="Z868" s="192" t="n">
        <v>0</v>
      </c>
      <c r="AE868" s="94" t="e">
        <f aca="false" t="array" ref="AE868:AK868">_xlfn.torow(_xlfn.unique(_xlfn._xlws.filter(cat_table[Subsector],$E868=cat_table[Sector],"")))</f>
        <v>#NAME?</v>
      </c>
      <c r="AF868" s="94" t="e">
        <v>#NAME?</v>
      </c>
      <c r="AG868" s="94" t="e">
        <v>#NAME?</v>
      </c>
      <c r="AH868" s="94" t="e">
        <v>#NAME?</v>
      </c>
      <c r="AI868" s="94" t="e">
        <v>#NAME?</v>
      </c>
      <c r="AJ868" s="94" t="e">
        <v>#NAME?</v>
      </c>
      <c r="AK868" s="94" t="e">
        <v>#NAME?</v>
      </c>
      <c r="AO868" s="94" t="e">
        <f aca="false" t="array" ref="AO868:AT868">_xlfn.torow(_xlfn.unique(_xlfn._xlws.filter(cat_table[Sub-subsector],($E868=cat_table[Sector])*($F868=cat_table[Subsector]),"")))</f>
        <v>#NAME?</v>
      </c>
      <c r="AP868" s="94" t="e">
        <v>#NAME?</v>
      </c>
      <c r="AQ868" s="94" t="e">
        <v>#NAME?</v>
      </c>
      <c r="AR868" s="94" t="e">
        <v>#NAME?</v>
      </c>
      <c r="AS868" s="94" t="e">
        <v>#NAME?</v>
      </c>
      <c r="AT868" s="94" t="e">
        <v>#NAME?</v>
      </c>
    </row>
    <row r="869" customFormat="false" ht="15" hidden="false" customHeight="true" outlineLevel="0" collapsed="false">
      <c r="A869" s="20" t="s">
        <v>9226</v>
      </c>
      <c r="B869" s="20" t="str">
        <f aca="false">INDEX(Table2[], MATCH(L869, Location_ID!$D$2:$D$648, 0), 1)</f>
        <v>73c92d5f-3c9b-479c-bebc-aa118e3c3846</v>
      </c>
      <c r="C869" s="16" t="s">
        <v>904</v>
      </c>
      <c r="D869" s="16" t="s">
        <v>354</v>
      </c>
      <c r="E869" s="20" t="s">
        <v>7134</v>
      </c>
      <c r="F869" s="20" t="s">
        <v>7135</v>
      </c>
      <c r="G869" s="20" t="s">
        <v>7591</v>
      </c>
      <c r="H869" s="20"/>
      <c r="I869" s="20" t="s">
        <v>9018</v>
      </c>
      <c r="J869" s="20" t="s">
        <v>9082</v>
      </c>
      <c r="K869" s="20" t="s">
        <v>7109</v>
      </c>
      <c r="L869" s="20" t="s">
        <v>2241</v>
      </c>
      <c r="M869" s="165" t="s">
        <v>7110</v>
      </c>
      <c r="N869" s="20" t="s">
        <v>9056</v>
      </c>
      <c r="O869" s="20" t="s">
        <v>9227</v>
      </c>
      <c r="P869" s="201" t="n">
        <v>44440</v>
      </c>
      <c r="Q869" s="201" t="n">
        <v>44500</v>
      </c>
      <c r="R869" s="20" t="n">
        <v>1</v>
      </c>
      <c r="S869" s="20" t="s">
        <v>7130</v>
      </c>
      <c r="T869" s="20" t="n">
        <v>9.12701145292796</v>
      </c>
      <c r="U869" s="20"/>
      <c r="V869" s="20"/>
      <c r="W869" s="20" t="s">
        <v>7141</v>
      </c>
      <c r="X869" s="35" t="s">
        <v>383</v>
      </c>
      <c r="Y869" s="240"/>
      <c r="Z869" s="192" t="n">
        <v>0</v>
      </c>
      <c r="AE869" s="94" t="e">
        <f aca="false" t="array" ref="AE869:AK869">_xlfn.torow(_xlfn.unique(_xlfn._xlws.filter(cat_table[Subsector],$E869=cat_table[Sector],"")))</f>
        <v>#NAME?</v>
      </c>
      <c r="AF869" s="94" t="e">
        <v>#NAME?</v>
      </c>
      <c r="AG869" s="94" t="e">
        <v>#NAME?</v>
      </c>
      <c r="AH869" s="94" t="e">
        <v>#NAME?</v>
      </c>
      <c r="AI869" s="94" t="e">
        <v>#NAME?</v>
      </c>
      <c r="AJ869" s="94" t="e">
        <v>#NAME?</v>
      </c>
      <c r="AK869" s="94" t="e">
        <v>#NAME?</v>
      </c>
      <c r="AO869" s="94" t="e">
        <f aca="false" t="array" ref="AO869:AT869">_xlfn.torow(_xlfn.unique(_xlfn._xlws.filter(cat_table[Sub-subsector],($E869=cat_table[Sector])*($F869=cat_table[Subsector]),"")))</f>
        <v>#NAME?</v>
      </c>
      <c r="AP869" s="94" t="e">
        <v>#NAME?</v>
      </c>
      <c r="AQ869" s="94" t="e">
        <v>#NAME?</v>
      </c>
      <c r="AR869" s="94" t="e">
        <v>#NAME?</v>
      </c>
      <c r="AS869" s="94" t="e">
        <v>#NAME?</v>
      </c>
      <c r="AT869" s="94" t="e">
        <v>#NAME?</v>
      </c>
    </row>
    <row r="870" customFormat="false" ht="15" hidden="false" customHeight="true" outlineLevel="0" collapsed="false">
      <c r="A870" s="20" t="s">
        <v>9228</v>
      </c>
      <c r="B870" s="20" t="str">
        <f aca="false">INDEX(Table2[], MATCH(L870, Location_ID!$D$2:$D$648, 0), 1)</f>
        <v>73c92d5f-3c9b-479c-bebc-aa118e3c3846</v>
      </c>
      <c r="C870" s="16" t="s">
        <v>904</v>
      </c>
      <c r="D870" s="16" t="s">
        <v>354</v>
      </c>
      <c r="E870" s="20" t="s">
        <v>7134</v>
      </c>
      <c r="F870" s="20" t="s">
        <v>7135</v>
      </c>
      <c r="G870" s="20" t="s">
        <v>7591</v>
      </c>
      <c r="H870" s="20"/>
      <c r="I870" s="20" t="s">
        <v>9018</v>
      </c>
      <c r="J870" s="20" t="s">
        <v>9097</v>
      </c>
      <c r="K870" s="20" t="s">
        <v>7109</v>
      </c>
      <c r="L870" s="20" t="s">
        <v>2241</v>
      </c>
      <c r="M870" s="165" t="s">
        <v>7110</v>
      </c>
      <c r="N870" s="20" t="s">
        <v>9056</v>
      </c>
      <c r="O870" s="20" t="s">
        <v>9229</v>
      </c>
      <c r="P870" s="201" t="n">
        <v>44440</v>
      </c>
      <c r="Q870" s="201" t="n">
        <v>44500</v>
      </c>
      <c r="R870" s="20" t="n">
        <v>1</v>
      </c>
      <c r="S870" s="20" t="s">
        <v>7130</v>
      </c>
      <c r="T870" s="20" t="n">
        <v>11.1235153848015</v>
      </c>
      <c r="U870" s="20"/>
      <c r="V870" s="20"/>
      <c r="W870" s="20" t="s">
        <v>7141</v>
      </c>
      <c r="X870" s="35" t="s">
        <v>383</v>
      </c>
      <c r="Y870" s="240"/>
      <c r="Z870" s="192" t="n">
        <v>0</v>
      </c>
      <c r="AE870" s="94" t="e">
        <f aca="false" t="array" ref="AE870:AK870">_xlfn.torow(_xlfn.unique(_xlfn._xlws.filter(cat_table[Subsector],$E870=cat_table[Sector],"")))</f>
        <v>#NAME?</v>
      </c>
      <c r="AF870" s="94" t="e">
        <v>#NAME?</v>
      </c>
      <c r="AG870" s="94" t="e">
        <v>#NAME?</v>
      </c>
      <c r="AH870" s="94" t="e">
        <v>#NAME?</v>
      </c>
      <c r="AI870" s="94" t="e">
        <v>#NAME?</v>
      </c>
      <c r="AJ870" s="94" t="e">
        <v>#NAME?</v>
      </c>
      <c r="AK870" s="94" t="e">
        <v>#NAME?</v>
      </c>
      <c r="AO870" s="94" t="e">
        <f aca="false" t="array" ref="AO870:AT870">_xlfn.torow(_xlfn.unique(_xlfn._xlws.filter(cat_table[Sub-subsector],($E870=cat_table[Sector])*($F870=cat_table[Subsector]),"")))</f>
        <v>#NAME?</v>
      </c>
      <c r="AP870" s="94" t="e">
        <v>#NAME?</v>
      </c>
      <c r="AQ870" s="94" t="e">
        <v>#NAME?</v>
      </c>
      <c r="AR870" s="94" t="e">
        <v>#NAME?</v>
      </c>
      <c r="AS870" s="94" t="e">
        <v>#NAME?</v>
      </c>
      <c r="AT870" s="94" t="e">
        <v>#NAME?</v>
      </c>
    </row>
    <row r="871" customFormat="false" ht="15" hidden="false" customHeight="true" outlineLevel="0" collapsed="false">
      <c r="A871" s="20" t="s">
        <v>9230</v>
      </c>
      <c r="B871" s="20" t="str">
        <f aca="false">INDEX(Table2[], MATCH(L871, Location_ID!$D$2:$D$648, 0), 1)</f>
        <v>73c92d5f-3c9b-479c-bebc-aa118e3c3846</v>
      </c>
      <c r="C871" s="16" t="s">
        <v>904</v>
      </c>
      <c r="D871" s="16" t="s">
        <v>354</v>
      </c>
      <c r="E871" s="20" t="s">
        <v>7134</v>
      </c>
      <c r="F871" s="20" t="s">
        <v>7135</v>
      </c>
      <c r="G871" s="20" t="s">
        <v>7591</v>
      </c>
      <c r="H871" s="20"/>
      <c r="I871" s="20" t="s">
        <v>9018</v>
      </c>
      <c r="J871" s="20" t="s">
        <v>9055</v>
      </c>
      <c r="K871" s="20" t="s">
        <v>7109</v>
      </c>
      <c r="L871" s="20" t="s">
        <v>2241</v>
      </c>
      <c r="M871" s="165" t="s">
        <v>7110</v>
      </c>
      <c r="N871" s="20" t="s">
        <v>9056</v>
      </c>
      <c r="O871" s="20" t="s">
        <v>9231</v>
      </c>
      <c r="P871" s="201" t="n">
        <v>44440</v>
      </c>
      <c r="Q871" s="201" t="n">
        <v>44500</v>
      </c>
      <c r="R871" s="20" t="n">
        <v>1</v>
      </c>
      <c r="S871" s="20" t="s">
        <v>7130</v>
      </c>
      <c r="T871" s="20" t="n">
        <v>10.6066134015882</v>
      </c>
      <c r="U871" s="20"/>
      <c r="V871" s="20"/>
      <c r="W871" s="20" t="s">
        <v>7141</v>
      </c>
      <c r="X871" s="35" t="s">
        <v>383</v>
      </c>
      <c r="Y871" s="240"/>
      <c r="Z871" s="192" t="n">
        <v>0</v>
      </c>
      <c r="AE871" s="94" t="e">
        <f aca="false" t="array" ref="AE871:AK871">_xlfn.torow(_xlfn.unique(_xlfn._xlws.filter(cat_table[Subsector],$E871=cat_table[Sector],"")))</f>
        <v>#NAME?</v>
      </c>
      <c r="AF871" s="94" t="e">
        <v>#NAME?</v>
      </c>
      <c r="AG871" s="94" t="e">
        <v>#NAME?</v>
      </c>
      <c r="AH871" s="94" t="e">
        <v>#NAME?</v>
      </c>
      <c r="AI871" s="94" t="e">
        <v>#NAME?</v>
      </c>
      <c r="AJ871" s="94" t="e">
        <v>#NAME?</v>
      </c>
      <c r="AK871" s="94" t="e">
        <v>#NAME?</v>
      </c>
      <c r="AO871" s="94" t="e">
        <f aca="false" t="array" ref="AO871:AT871">_xlfn.torow(_xlfn.unique(_xlfn._xlws.filter(cat_table[Sub-subsector],($E871=cat_table[Sector])*($F871=cat_table[Subsector]),"")))</f>
        <v>#NAME?</v>
      </c>
      <c r="AP871" s="94" t="e">
        <v>#NAME?</v>
      </c>
      <c r="AQ871" s="94" t="e">
        <v>#NAME?</v>
      </c>
      <c r="AR871" s="94" t="e">
        <v>#NAME?</v>
      </c>
      <c r="AS871" s="94" t="e">
        <v>#NAME?</v>
      </c>
      <c r="AT871" s="94" t="e">
        <v>#NAME?</v>
      </c>
    </row>
    <row r="872" customFormat="false" ht="15" hidden="false" customHeight="true" outlineLevel="0" collapsed="false">
      <c r="A872" s="20" t="s">
        <v>9232</v>
      </c>
      <c r="B872" s="20" t="str">
        <f aca="false">INDEX(Table2[], MATCH(L872, Location_ID!$D$2:$D$648, 0), 1)</f>
        <v>73c92d5f-3c9b-479c-bebc-aa118e3c3846</v>
      </c>
      <c r="C872" s="16" t="s">
        <v>904</v>
      </c>
      <c r="D872" s="16" t="s">
        <v>354</v>
      </c>
      <c r="E872" s="20" t="s">
        <v>7134</v>
      </c>
      <c r="F872" s="20" t="s">
        <v>7135</v>
      </c>
      <c r="G872" s="20" t="s">
        <v>7591</v>
      </c>
      <c r="H872" s="20"/>
      <c r="I872" s="20" t="s">
        <v>9018</v>
      </c>
      <c r="J872" s="20" t="s">
        <v>9055</v>
      </c>
      <c r="K872" s="20" t="s">
        <v>7109</v>
      </c>
      <c r="L872" s="20" t="s">
        <v>2241</v>
      </c>
      <c r="M872" s="165" t="s">
        <v>7110</v>
      </c>
      <c r="N872" s="20" t="s">
        <v>9056</v>
      </c>
      <c r="O872" s="20" t="s">
        <v>9233</v>
      </c>
      <c r="P872" s="201" t="n">
        <v>44440</v>
      </c>
      <c r="Q872" s="201" t="n">
        <v>44500</v>
      </c>
      <c r="R872" s="20" t="n">
        <v>1</v>
      </c>
      <c r="S872" s="20" t="s">
        <v>7130</v>
      </c>
      <c r="T872" s="20" t="n">
        <v>2.47660729295325</v>
      </c>
      <c r="U872" s="20"/>
      <c r="V872" s="20"/>
      <c r="W872" s="20" t="s">
        <v>7141</v>
      </c>
      <c r="X872" s="35" t="s">
        <v>383</v>
      </c>
      <c r="Y872" s="240"/>
      <c r="Z872" s="192" t="n">
        <v>0</v>
      </c>
      <c r="AE872" s="94" t="e">
        <f aca="false" t="array" ref="AE872:AK872">_xlfn.torow(_xlfn.unique(_xlfn._xlws.filter(cat_table[Subsector],$E872=cat_table[Sector],"")))</f>
        <v>#NAME?</v>
      </c>
      <c r="AF872" s="94" t="e">
        <v>#NAME?</v>
      </c>
      <c r="AG872" s="94" t="e">
        <v>#NAME?</v>
      </c>
      <c r="AH872" s="94" t="e">
        <v>#NAME?</v>
      </c>
      <c r="AI872" s="94" t="e">
        <v>#NAME?</v>
      </c>
      <c r="AJ872" s="94" t="e">
        <v>#NAME?</v>
      </c>
      <c r="AK872" s="94" t="e">
        <v>#NAME?</v>
      </c>
      <c r="AO872" s="94" t="e">
        <f aca="false" t="array" ref="AO872:AT872">_xlfn.torow(_xlfn.unique(_xlfn._xlws.filter(cat_table[Sub-subsector],($E872=cat_table[Sector])*($F872=cat_table[Subsector]),"")))</f>
        <v>#NAME?</v>
      </c>
      <c r="AP872" s="94" t="e">
        <v>#NAME?</v>
      </c>
      <c r="AQ872" s="94" t="e">
        <v>#NAME?</v>
      </c>
      <c r="AR872" s="94" t="e">
        <v>#NAME?</v>
      </c>
      <c r="AS872" s="94" t="e">
        <v>#NAME?</v>
      </c>
      <c r="AT872" s="94" t="e">
        <v>#NAME?</v>
      </c>
    </row>
    <row r="873" customFormat="false" ht="15" hidden="false" customHeight="true" outlineLevel="0" collapsed="false">
      <c r="A873" s="20" t="s">
        <v>9234</v>
      </c>
      <c r="B873" s="20" t="str">
        <f aca="false">INDEX(Table2[], MATCH(L873, Location_ID!$D$2:$D$648, 0), 1)</f>
        <v>73c92d5f-3c9b-479c-bebc-aa118e3c3846</v>
      </c>
      <c r="C873" s="16" t="s">
        <v>904</v>
      </c>
      <c r="D873" s="16" t="s">
        <v>354</v>
      </c>
      <c r="E873" s="20" t="s">
        <v>7134</v>
      </c>
      <c r="F873" s="20" t="s">
        <v>7135</v>
      </c>
      <c r="G873" s="20" t="s">
        <v>7591</v>
      </c>
      <c r="H873" s="20"/>
      <c r="I873" s="20" t="s">
        <v>9018</v>
      </c>
      <c r="J873" s="20" t="s">
        <v>9055</v>
      </c>
      <c r="K873" s="20" t="s">
        <v>7109</v>
      </c>
      <c r="L873" s="20" t="s">
        <v>2241</v>
      </c>
      <c r="M873" s="165" t="s">
        <v>7110</v>
      </c>
      <c r="N873" s="20" t="s">
        <v>9056</v>
      </c>
      <c r="O873" s="20" t="s">
        <v>9235</v>
      </c>
      <c r="P873" s="201" t="n">
        <v>44440</v>
      </c>
      <c r="Q873" s="201" t="n">
        <v>44500</v>
      </c>
      <c r="R873" s="20" t="n">
        <v>1</v>
      </c>
      <c r="S873" s="20" t="s">
        <v>7130</v>
      </c>
      <c r="T873" s="20" t="n">
        <v>5.69273371151445</v>
      </c>
      <c r="U873" s="20"/>
      <c r="V873" s="20"/>
      <c r="W873" s="20" t="s">
        <v>7141</v>
      </c>
      <c r="X873" s="35" t="s">
        <v>383</v>
      </c>
      <c r="Y873" s="240"/>
      <c r="Z873" s="192" t="n">
        <v>0</v>
      </c>
      <c r="AE873" s="94" t="e">
        <f aca="false" t="array" ref="AE873:AK873">_xlfn.torow(_xlfn.unique(_xlfn._xlws.filter(cat_table[Subsector],$E873=cat_table[Sector],"")))</f>
        <v>#NAME?</v>
      </c>
      <c r="AF873" s="94" t="e">
        <v>#NAME?</v>
      </c>
      <c r="AG873" s="94" t="e">
        <v>#NAME?</v>
      </c>
      <c r="AH873" s="94" t="e">
        <v>#NAME?</v>
      </c>
      <c r="AI873" s="94" t="e">
        <v>#NAME?</v>
      </c>
      <c r="AJ873" s="94" t="e">
        <v>#NAME?</v>
      </c>
      <c r="AK873" s="94" t="e">
        <v>#NAME?</v>
      </c>
      <c r="AO873" s="94" t="e">
        <f aca="false" t="array" ref="AO873:AT873">_xlfn.torow(_xlfn.unique(_xlfn._xlws.filter(cat_table[Sub-subsector],($E873=cat_table[Sector])*($F873=cat_table[Subsector]),"")))</f>
        <v>#NAME?</v>
      </c>
      <c r="AP873" s="94" t="e">
        <v>#NAME?</v>
      </c>
      <c r="AQ873" s="94" t="e">
        <v>#NAME?</v>
      </c>
      <c r="AR873" s="94" t="e">
        <v>#NAME?</v>
      </c>
      <c r="AS873" s="94" t="e">
        <v>#NAME?</v>
      </c>
      <c r="AT873" s="94" t="e">
        <v>#NAME?</v>
      </c>
    </row>
    <row r="874" customFormat="false" ht="15" hidden="false" customHeight="true" outlineLevel="0" collapsed="false">
      <c r="A874" s="20" t="s">
        <v>9236</v>
      </c>
      <c r="B874" s="20" t="str">
        <f aca="false">INDEX(Table2[], MATCH(L874, Location_ID!$D$2:$D$648, 0), 1)</f>
        <v>73c92d5f-3c9b-479c-bebc-aa118e3c3846</v>
      </c>
      <c r="C874" s="16" t="s">
        <v>904</v>
      </c>
      <c r="D874" s="16" t="s">
        <v>354</v>
      </c>
      <c r="E874" s="20" t="s">
        <v>7134</v>
      </c>
      <c r="F874" s="20" t="s">
        <v>7135</v>
      </c>
      <c r="G874" s="20" t="s">
        <v>7591</v>
      </c>
      <c r="H874" s="20"/>
      <c r="I874" s="20" t="s">
        <v>9018</v>
      </c>
      <c r="J874" s="20" t="s">
        <v>9055</v>
      </c>
      <c r="K874" s="20" t="s">
        <v>7109</v>
      </c>
      <c r="L874" s="20" t="s">
        <v>2241</v>
      </c>
      <c r="M874" s="165" t="s">
        <v>7110</v>
      </c>
      <c r="N874" s="20" t="s">
        <v>9056</v>
      </c>
      <c r="O874" s="20" t="s">
        <v>9237</v>
      </c>
      <c r="P874" s="201" t="n">
        <v>44440</v>
      </c>
      <c r="Q874" s="201" t="n">
        <v>44500</v>
      </c>
      <c r="R874" s="20" t="n">
        <v>1</v>
      </c>
      <c r="S874" s="20" t="s">
        <v>7130</v>
      </c>
      <c r="T874" s="20" t="n">
        <v>3.9389472752014</v>
      </c>
      <c r="U874" s="20"/>
      <c r="V874" s="20"/>
      <c r="W874" s="20" t="s">
        <v>7141</v>
      </c>
      <c r="X874" s="35" t="s">
        <v>383</v>
      </c>
      <c r="Y874" s="240"/>
      <c r="Z874" s="192" t="n">
        <v>0</v>
      </c>
      <c r="AE874" s="94" t="e">
        <f aca="false" t="array" ref="AE874:AK874">_xlfn.torow(_xlfn.unique(_xlfn._xlws.filter(cat_table[Subsector],$E874=cat_table[Sector],"")))</f>
        <v>#NAME?</v>
      </c>
      <c r="AF874" s="94" t="e">
        <v>#NAME?</v>
      </c>
      <c r="AG874" s="94" t="e">
        <v>#NAME?</v>
      </c>
      <c r="AH874" s="94" t="e">
        <v>#NAME?</v>
      </c>
      <c r="AI874" s="94" t="e">
        <v>#NAME?</v>
      </c>
      <c r="AJ874" s="94" t="e">
        <v>#NAME?</v>
      </c>
      <c r="AK874" s="94" t="e">
        <v>#NAME?</v>
      </c>
      <c r="AO874" s="94" t="e">
        <f aca="false" t="array" ref="AO874:AT874">_xlfn.torow(_xlfn.unique(_xlfn._xlws.filter(cat_table[Sub-subsector],($E874=cat_table[Sector])*($F874=cat_table[Subsector]),"")))</f>
        <v>#NAME?</v>
      </c>
      <c r="AP874" s="94" t="e">
        <v>#NAME?</v>
      </c>
      <c r="AQ874" s="94" t="e">
        <v>#NAME?</v>
      </c>
      <c r="AR874" s="94" t="e">
        <v>#NAME?</v>
      </c>
      <c r="AS874" s="94" t="e">
        <v>#NAME?</v>
      </c>
      <c r="AT874" s="94" t="e">
        <v>#NAME?</v>
      </c>
    </row>
    <row r="875" customFormat="false" ht="15" hidden="false" customHeight="true" outlineLevel="0" collapsed="false">
      <c r="A875" s="20" t="s">
        <v>9238</v>
      </c>
      <c r="B875" s="20" t="str">
        <f aca="false">INDEX(Table2[], MATCH(L875, Location_ID!$D$2:$D$648, 0), 1)</f>
        <v>73c92d5f-3c9b-479c-bebc-aa118e3c3846</v>
      </c>
      <c r="C875" s="16" t="s">
        <v>904</v>
      </c>
      <c r="D875" s="16" t="s">
        <v>354</v>
      </c>
      <c r="E875" s="20" t="s">
        <v>7134</v>
      </c>
      <c r="F875" s="20" t="s">
        <v>7135</v>
      </c>
      <c r="G875" s="20" t="s">
        <v>7591</v>
      </c>
      <c r="H875" s="20"/>
      <c r="I875" s="20" t="s">
        <v>9018</v>
      </c>
      <c r="J875" s="20" t="s">
        <v>9055</v>
      </c>
      <c r="K875" s="20" t="s">
        <v>7109</v>
      </c>
      <c r="L875" s="20" t="s">
        <v>2241</v>
      </c>
      <c r="M875" s="165" t="s">
        <v>7110</v>
      </c>
      <c r="N875" s="20" t="s">
        <v>9056</v>
      </c>
      <c r="O875" s="20" t="s">
        <v>9239</v>
      </c>
      <c r="P875" s="201" t="n">
        <v>44440</v>
      </c>
      <c r="Q875" s="201" t="n">
        <v>44500</v>
      </c>
      <c r="R875" s="20" t="n">
        <v>1</v>
      </c>
      <c r="S875" s="20" t="s">
        <v>7130</v>
      </c>
      <c r="T875" s="20" t="n">
        <v>25.504725175799</v>
      </c>
      <c r="U875" s="20"/>
      <c r="V875" s="20"/>
      <c r="W875" s="20" t="s">
        <v>7141</v>
      </c>
      <c r="X875" s="35" t="s">
        <v>383</v>
      </c>
      <c r="Y875" s="240"/>
      <c r="Z875" s="192" t="n">
        <v>0</v>
      </c>
      <c r="AE875" s="94" t="e">
        <f aca="false" t="array" ref="AE875:AK875">_xlfn.torow(_xlfn.unique(_xlfn._xlws.filter(cat_table[Subsector],$E875=cat_table[Sector],"")))</f>
        <v>#NAME?</v>
      </c>
      <c r="AF875" s="94" t="e">
        <v>#NAME?</v>
      </c>
      <c r="AG875" s="94" t="e">
        <v>#NAME?</v>
      </c>
      <c r="AH875" s="94" t="e">
        <v>#NAME?</v>
      </c>
      <c r="AI875" s="94" t="e">
        <v>#NAME?</v>
      </c>
      <c r="AJ875" s="94" t="e">
        <v>#NAME?</v>
      </c>
      <c r="AK875" s="94" t="e">
        <v>#NAME?</v>
      </c>
      <c r="AO875" s="94" t="e">
        <f aca="false" t="array" ref="AO875:AT875">_xlfn.torow(_xlfn.unique(_xlfn._xlws.filter(cat_table[Sub-subsector],($E875=cat_table[Sector])*($F875=cat_table[Subsector]),"")))</f>
        <v>#NAME?</v>
      </c>
      <c r="AP875" s="94" t="e">
        <v>#NAME?</v>
      </c>
      <c r="AQ875" s="94" t="e">
        <v>#NAME?</v>
      </c>
      <c r="AR875" s="94" t="e">
        <v>#NAME?</v>
      </c>
      <c r="AS875" s="94" t="e">
        <v>#NAME?</v>
      </c>
      <c r="AT875" s="94" t="e">
        <v>#NAME?</v>
      </c>
    </row>
    <row r="876" customFormat="false" ht="15" hidden="false" customHeight="true" outlineLevel="0" collapsed="false">
      <c r="A876" s="20" t="s">
        <v>9240</v>
      </c>
      <c r="B876" s="20" t="str">
        <f aca="false">INDEX(Table2[], MATCH(L876, Location_ID!$D$2:$D$648, 0), 1)</f>
        <v>73c92d5f-3c9b-479c-bebc-aa118e3c3846</v>
      </c>
      <c r="C876" s="16" t="s">
        <v>904</v>
      </c>
      <c r="D876" s="16" t="s">
        <v>354</v>
      </c>
      <c r="E876" s="20" t="s">
        <v>7134</v>
      </c>
      <c r="F876" s="20" t="s">
        <v>7135</v>
      </c>
      <c r="G876" s="20" t="s">
        <v>7591</v>
      </c>
      <c r="H876" s="20"/>
      <c r="I876" s="20" t="s">
        <v>9018</v>
      </c>
      <c r="J876" s="20" t="s">
        <v>9055</v>
      </c>
      <c r="K876" s="20" t="s">
        <v>7109</v>
      </c>
      <c r="L876" s="20" t="s">
        <v>2241</v>
      </c>
      <c r="M876" s="165" t="s">
        <v>7110</v>
      </c>
      <c r="N876" s="20" t="s">
        <v>9056</v>
      </c>
      <c r="O876" s="20" t="s">
        <v>9241</v>
      </c>
      <c r="P876" s="201" t="n">
        <v>44440</v>
      </c>
      <c r="Q876" s="201" t="n">
        <v>44500</v>
      </c>
      <c r="R876" s="20" t="n">
        <v>1</v>
      </c>
      <c r="S876" s="20" t="s">
        <v>7130</v>
      </c>
      <c r="T876" s="20" t="n">
        <v>15.5320835017542</v>
      </c>
      <c r="U876" s="20"/>
      <c r="V876" s="20"/>
      <c r="W876" s="20" t="s">
        <v>7141</v>
      </c>
      <c r="X876" s="35" t="s">
        <v>383</v>
      </c>
      <c r="Y876" s="240"/>
      <c r="Z876" s="192" t="n">
        <v>0</v>
      </c>
      <c r="AE876" s="94" t="e">
        <f aca="false" t="array" ref="AE876:AK876">_xlfn.torow(_xlfn.unique(_xlfn._xlws.filter(cat_table[Subsector],$E876=cat_table[Sector],"")))</f>
        <v>#NAME?</v>
      </c>
      <c r="AF876" s="94" t="e">
        <v>#NAME?</v>
      </c>
      <c r="AG876" s="94" t="e">
        <v>#NAME?</v>
      </c>
      <c r="AH876" s="94" t="e">
        <v>#NAME?</v>
      </c>
      <c r="AI876" s="94" t="e">
        <v>#NAME?</v>
      </c>
      <c r="AJ876" s="94" t="e">
        <v>#NAME?</v>
      </c>
      <c r="AK876" s="94" t="e">
        <v>#NAME?</v>
      </c>
      <c r="AO876" s="94" t="e">
        <f aca="false" t="array" ref="AO876:AT876">_xlfn.torow(_xlfn.unique(_xlfn._xlws.filter(cat_table[Sub-subsector],($E876=cat_table[Sector])*($F876=cat_table[Subsector]),"")))</f>
        <v>#NAME?</v>
      </c>
      <c r="AP876" s="94" t="e">
        <v>#NAME?</v>
      </c>
      <c r="AQ876" s="94" t="e">
        <v>#NAME?</v>
      </c>
      <c r="AR876" s="94" t="e">
        <v>#NAME?</v>
      </c>
      <c r="AS876" s="94" t="e">
        <v>#NAME?</v>
      </c>
      <c r="AT876" s="94" t="e">
        <v>#NAME?</v>
      </c>
    </row>
    <row r="877" customFormat="false" ht="15" hidden="false" customHeight="true" outlineLevel="0" collapsed="false">
      <c r="A877" s="20" t="s">
        <v>9242</v>
      </c>
      <c r="B877" s="20" t="str">
        <f aca="false">INDEX(Table2[], MATCH(L877, Location_ID!$D$2:$D$648, 0), 1)</f>
        <v>73c92d5f-3c9b-479c-bebc-aa118e3c3846</v>
      </c>
      <c r="C877" s="16" t="s">
        <v>904</v>
      </c>
      <c r="D877" s="16" t="s">
        <v>354</v>
      </c>
      <c r="E877" s="20" t="s">
        <v>7134</v>
      </c>
      <c r="F877" s="20" t="s">
        <v>7135</v>
      </c>
      <c r="G877" s="20" t="s">
        <v>7591</v>
      </c>
      <c r="H877" s="20"/>
      <c r="I877" s="20" t="s">
        <v>9018</v>
      </c>
      <c r="J877" s="20" t="s">
        <v>9055</v>
      </c>
      <c r="K877" s="20" t="s">
        <v>7109</v>
      </c>
      <c r="L877" s="20" t="s">
        <v>2241</v>
      </c>
      <c r="M877" s="165" t="s">
        <v>7110</v>
      </c>
      <c r="N877" s="20" t="s">
        <v>9056</v>
      </c>
      <c r="O877" s="20" t="s">
        <v>9243</v>
      </c>
      <c r="P877" s="201" t="n">
        <v>44440</v>
      </c>
      <c r="Q877" s="201" t="n">
        <v>44500</v>
      </c>
      <c r="R877" s="20" t="n">
        <v>1</v>
      </c>
      <c r="S877" s="20" t="s">
        <v>7130</v>
      </c>
      <c r="T877" s="20" t="n">
        <v>16.2504384712846</v>
      </c>
      <c r="U877" s="20"/>
      <c r="V877" s="20"/>
      <c r="W877" s="20" t="s">
        <v>7141</v>
      </c>
      <c r="X877" s="35" t="s">
        <v>383</v>
      </c>
      <c r="Y877" s="240"/>
      <c r="Z877" s="192" t="n">
        <v>0</v>
      </c>
      <c r="AE877" s="94" t="e">
        <f aca="false" t="array" ref="AE877:AK877">_xlfn.torow(_xlfn.unique(_xlfn._xlws.filter(cat_table[Subsector],$E877=cat_table[Sector],"")))</f>
        <v>#NAME?</v>
      </c>
      <c r="AF877" s="94" t="e">
        <v>#NAME?</v>
      </c>
      <c r="AG877" s="94" t="e">
        <v>#NAME?</v>
      </c>
      <c r="AH877" s="94" t="e">
        <v>#NAME?</v>
      </c>
      <c r="AI877" s="94" t="e">
        <v>#NAME?</v>
      </c>
      <c r="AJ877" s="94" t="e">
        <v>#NAME?</v>
      </c>
      <c r="AK877" s="94" t="e">
        <v>#NAME?</v>
      </c>
      <c r="AO877" s="94" t="e">
        <f aca="false" t="array" ref="AO877:AT877">_xlfn.torow(_xlfn.unique(_xlfn._xlws.filter(cat_table[Sub-subsector],($E877=cat_table[Sector])*($F877=cat_table[Subsector]),"")))</f>
        <v>#NAME?</v>
      </c>
      <c r="AP877" s="94" t="e">
        <v>#NAME?</v>
      </c>
      <c r="AQ877" s="94" t="e">
        <v>#NAME?</v>
      </c>
      <c r="AR877" s="94" t="e">
        <v>#NAME?</v>
      </c>
      <c r="AS877" s="94" t="e">
        <v>#NAME?</v>
      </c>
      <c r="AT877" s="94" t="e">
        <v>#NAME?</v>
      </c>
    </row>
    <row r="878" customFormat="false" ht="15" hidden="false" customHeight="true" outlineLevel="0" collapsed="false">
      <c r="A878" s="20" t="s">
        <v>9244</v>
      </c>
      <c r="B878" s="20" t="str">
        <f aca="false">INDEX(Table2[], MATCH(L878, Location_ID!$D$2:$D$648, 0), 1)</f>
        <v>73c92d5f-3c9b-479c-bebc-aa118e3c3846</v>
      </c>
      <c r="C878" s="16" t="s">
        <v>904</v>
      </c>
      <c r="D878" s="16" t="s">
        <v>354</v>
      </c>
      <c r="E878" s="20" t="s">
        <v>7134</v>
      </c>
      <c r="F878" s="20" t="s">
        <v>7135</v>
      </c>
      <c r="G878" s="20" t="s">
        <v>7591</v>
      </c>
      <c r="H878" s="20"/>
      <c r="I878" s="20" t="s">
        <v>9018</v>
      </c>
      <c r="J878" s="20" t="s">
        <v>9055</v>
      </c>
      <c r="K878" s="20" t="s">
        <v>7109</v>
      </c>
      <c r="L878" s="20" t="s">
        <v>2241</v>
      </c>
      <c r="M878" s="165" t="s">
        <v>7110</v>
      </c>
      <c r="N878" s="20" t="s">
        <v>9056</v>
      </c>
      <c r="O878" s="20" t="s">
        <v>9245</v>
      </c>
      <c r="P878" s="201" t="n">
        <v>44440</v>
      </c>
      <c r="Q878" s="201" t="n">
        <v>44500</v>
      </c>
      <c r="R878" s="20" t="n">
        <v>1</v>
      </c>
      <c r="S878" s="20" t="s">
        <v>7130</v>
      </c>
      <c r="T878" s="20" t="n">
        <v>26.0818212306959</v>
      </c>
      <c r="U878" s="20"/>
      <c r="V878" s="20"/>
      <c r="W878" s="20" t="s">
        <v>7141</v>
      </c>
      <c r="X878" s="35" t="s">
        <v>383</v>
      </c>
      <c r="Y878" s="240"/>
      <c r="Z878" s="192" t="n">
        <v>0</v>
      </c>
      <c r="AE878" s="94" t="e">
        <f aca="false" t="array" ref="AE878:AK878">_xlfn.torow(_xlfn.unique(_xlfn._xlws.filter(cat_table[Subsector],$E878=cat_table[Sector],"")))</f>
        <v>#NAME?</v>
      </c>
      <c r="AF878" s="94" t="e">
        <v>#NAME?</v>
      </c>
      <c r="AG878" s="94" t="e">
        <v>#NAME?</v>
      </c>
      <c r="AH878" s="94" t="e">
        <v>#NAME?</v>
      </c>
      <c r="AI878" s="94" t="e">
        <v>#NAME?</v>
      </c>
      <c r="AJ878" s="94" t="e">
        <v>#NAME?</v>
      </c>
      <c r="AK878" s="94" t="e">
        <v>#NAME?</v>
      </c>
      <c r="AO878" s="94" t="e">
        <f aca="false" t="array" ref="AO878:AT878">_xlfn.torow(_xlfn.unique(_xlfn._xlws.filter(cat_table[Sub-subsector],($E878=cat_table[Sector])*($F878=cat_table[Subsector]),"")))</f>
        <v>#NAME?</v>
      </c>
      <c r="AP878" s="94" t="e">
        <v>#NAME?</v>
      </c>
      <c r="AQ878" s="94" t="e">
        <v>#NAME?</v>
      </c>
      <c r="AR878" s="94" t="e">
        <v>#NAME?</v>
      </c>
      <c r="AS878" s="94" t="e">
        <v>#NAME?</v>
      </c>
      <c r="AT878" s="94" t="e">
        <v>#NAME?</v>
      </c>
    </row>
    <row r="879" customFormat="false" ht="15" hidden="false" customHeight="true" outlineLevel="0" collapsed="false">
      <c r="A879" s="20" t="s">
        <v>9246</v>
      </c>
      <c r="B879" s="20" t="str">
        <f aca="false">INDEX(Table2[], MATCH(L879, Location_ID!$D$2:$D$648, 0), 1)</f>
        <v>73c92d5f-3c9b-479c-bebc-aa118e3c3846</v>
      </c>
      <c r="C879" s="16" t="s">
        <v>904</v>
      </c>
      <c r="D879" s="16" t="s">
        <v>354</v>
      </c>
      <c r="E879" s="20" t="s">
        <v>7134</v>
      </c>
      <c r="F879" s="20" t="s">
        <v>7135</v>
      </c>
      <c r="G879" s="20" t="s">
        <v>7591</v>
      </c>
      <c r="H879" s="20"/>
      <c r="I879" s="20" t="s">
        <v>9018</v>
      </c>
      <c r="J879" s="20" t="s">
        <v>9067</v>
      </c>
      <c r="K879" s="20" t="s">
        <v>7109</v>
      </c>
      <c r="L879" s="20" t="s">
        <v>2241</v>
      </c>
      <c r="M879" s="165" t="s">
        <v>7110</v>
      </c>
      <c r="N879" s="20" t="s">
        <v>9056</v>
      </c>
      <c r="O879" s="20" t="s">
        <v>9247</v>
      </c>
      <c r="P879" s="201" t="n">
        <v>44440</v>
      </c>
      <c r="Q879" s="201" t="n">
        <v>44500</v>
      </c>
      <c r="R879" s="20" t="n">
        <v>1</v>
      </c>
      <c r="S879" s="20" t="s">
        <v>7130</v>
      </c>
      <c r="T879" s="20" t="n">
        <v>6.27357208406018</v>
      </c>
      <c r="U879" s="20"/>
      <c r="V879" s="20"/>
      <c r="W879" s="20" t="s">
        <v>7141</v>
      </c>
      <c r="X879" s="35" t="s">
        <v>383</v>
      </c>
      <c r="Y879" s="240"/>
      <c r="Z879" s="192" t="n">
        <v>0</v>
      </c>
      <c r="AE879" s="94" t="e">
        <f aca="false" t="array" ref="AE879:AK879">_xlfn.torow(_xlfn.unique(_xlfn._xlws.filter(cat_table[Subsector],$E879=cat_table[Sector],"")))</f>
        <v>#NAME?</v>
      </c>
      <c r="AF879" s="94" t="e">
        <v>#NAME?</v>
      </c>
      <c r="AG879" s="94" t="e">
        <v>#NAME?</v>
      </c>
      <c r="AH879" s="94" t="e">
        <v>#NAME?</v>
      </c>
      <c r="AI879" s="94" t="e">
        <v>#NAME?</v>
      </c>
      <c r="AJ879" s="94" t="e">
        <v>#NAME?</v>
      </c>
      <c r="AK879" s="94" t="e">
        <v>#NAME?</v>
      </c>
      <c r="AO879" s="94" t="e">
        <f aca="false" t="array" ref="AO879:AT879">_xlfn.torow(_xlfn.unique(_xlfn._xlws.filter(cat_table[Sub-subsector],($E879=cat_table[Sector])*($F879=cat_table[Subsector]),"")))</f>
        <v>#NAME?</v>
      </c>
      <c r="AP879" s="94" t="e">
        <v>#NAME?</v>
      </c>
      <c r="AQ879" s="94" t="e">
        <v>#NAME?</v>
      </c>
      <c r="AR879" s="94" t="e">
        <v>#NAME?</v>
      </c>
      <c r="AS879" s="94" t="e">
        <v>#NAME?</v>
      </c>
      <c r="AT879" s="94" t="e">
        <v>#NAME?</v>
      </c>
    </row>
    <row r="880" customFormat="false" ht="15" hidden="false" customHeight="true" outlineLevel="0" collapsed="false">
      <c r="A880" s="20" t="s">
        <v>9248</v>
      </c>
      <c r="B880" s="20" t="str">
        <f aca="false">INDEX(Table2[], MATCH(L880, Location_ID!$D$2:$D$648, 0), 1)</f>
        <v>73c92d5f-3c9b-479c-bebc-aa118e3c3846</v>
      </c>
      <c r="C880" s="16" t="s">
        <v>904</v>
      </c>
      <c r="D880" s="16" t="s">
        <v>354</v>
      </c>
      <c r="E880" s="20" t="s">
        <v>7134</v>
      </c>
      <c r="F880" s="20" t="s">
        <v>7135</v>
      </c>
      <c r="G880" s="20" t="s">
        <v>7591</v>
      </c>
      <c r="H880" s="20"/>
      <c r="I880" s="20" t="s">
        <v>9018</v>
      </c>
      <c r="J880" s="20" t="s">
        <v>9067</v>
      </c>
      <c r="K880" s="20" t="s">
        <v>7109</v>
      </c>
      <c r="L880" s="20" t="s">
        <v>2241</v>
      </c>
      <c r="M880" s="165" t="s">
        <v>7110</v>
      </c>
      <c r="N880" s="20" t="s">
        <v>9056</v>
      </c>
      <c r="O880" s="20" t="s">
        <v>9249</v>
      </c>
      <c r="P880" s="201" t="n">
        <v>44440</v>
      </c>
      <c r="Q880" s="201" t="n">
        <v>44500</v>
      </c>
      <c r="R880" s="20" t="n">
        <v>1</v>
      </c>
      <c r="S880" s="20" t="s">
        <v>7130</v>
      </c>
      <c r="T880" s="20" t="n">
        <v>6.28565775063874</v>
      </c>
      <c r="U880" s="20"/>
      <c r="V880" s="20"/>
      <c r="W880" s="20" t="s">
        <v>7141</v>
      </c>
      <c r="X880" s="35" t="s">
        <v>383</v>
      </c>
      <c r="Y880" s="240"/>
      <c r="Z880" s="192" t="n">
        <v>0</v>
      </c>
      <c r="AE880" s="94" t="e">
        <f aca="false" t="array" ref="AE880:AK880">_xlfn.torow(_xlfn.unique(_xlfn._xlws.filter(cat_table[Subsector],$E880=cat_table[Sector],"")))</f>
        <v>#NAME?</v>
      </c>
      <c r="AF880" s="94" t="e">
        <v>#NAME?</v>
      </c>
      <c r="AG880" s="94" t="e">
        <v>#NAME?</v>
      </c>
      <c r="AH880" s="94" t="e">
        <v>#NAME?</v>
      </c>
      <c r="AI880" s="94" t="e">
        <v>#NAME?</v>
      </c>
      <c r="AJ880" s="94" t="e">
        <v>#NAME?</v>
      </c>
      <c r="AK880" s="94" t="e">
        <v>#NAME?</v>
      </c>
      <c r="AO880" s="94" t="e">
        <f aca="false" t="array" ref="AO880:AT880">_xlfn.torow(_xlfn.unique(_xlfn._xlws.filter(cat_table[Sub-subsector],($E880=cat_table[Sector])*($F880=cat_table[Subsector]),"")))</f>
        <v>#NAME?</v>
      </c>
      <c r="AP880" s="94" t="e">
        <v>#NAME?</v>
      </c>
      <c r="AQ880" s="94" t="e">
        <v>#NAME?</v>
      </c>
      <c r="AR880" s="94" t="e">
        <v>#NAME?</v>
      </c>
      <c r="AS880" s="94" t="e">
        <v>#NAME?</v>
      </c>
      <c r="AT880" s="94" t="e">
        <v>#NAME?</v>
      </c>
    </row>
    <row r="881" customFormat="false" ht="15" hidden="false" customHeight="true" outlineLevel="0" collapsed="false">
      <c r="A881" s="20" t="s">
        <v>9250</v>
      </c>
      <c r="B881" s="20" t="str">
        <f aca="false">INDEX(Table2[], MATCH(L881, Location_ID!$D$2:$D$648, 0), 1)</f>
        <v>73c92d5f-3c9b-479c-bebc-aa118e3c3846</v>
      </c>
      <c r="C881" s="16" t="s">
        <v>904</v>
      </c>
      <c r="D881" s="16" t="s">
        <v>354</v>
      </c>
      <c r="E881" s="20" t="s">
        <v>7134</v>
      </c>
      <c r="F881" s="20" t="s">
        <v>7135</v>
      </c>
      <c r="G881" s="20" t="s">
        <v>7591</v>
      </c>
      <c r="H881" s="20"/>
      <c r="I881" s="20" t="s">
        <v>9018</v>
      </c>
      <c r="J881" s="20" t="s">
        <v>9067</v>
      </c>
      <c r="K881" s="20" t="s">
        <v>7109</v>
      </c>
      <c r="L881" s="20" t="s">
        <v>2241</v>
      </c>
      <c r="M881" s="165" t="s">
        <v>7110</v>
      </c>
      <c r="N881" s="20" t="s">
        <v>9056</v>
      </c>
      <c r="O881" s="20" t="s">
        <v>9251</v>
      </c>
      <c r="P881" s="201" t="n">
        <v>44440</v>
      </c>
      <c r="Q881" s="201" t="n">
        <v>44500</v>
      </c>
      <c r="R881" s="20" t="n">
        <v>1</v>
      </c>
      <c r="S881" s="20" t="s">
        <v>7130</v>
      </c>
      <c r="T881" s="20" t="n">
        <v>6.29508596688184</v>
      </c>
      <c r="U881" s="20"/>
      <c r="V881" s="20"/>
      <c r="W881" s="20" t="s">
        <v>7141</v>
      </c>
      <c r="X881" s="35" t="s">
        <v>383</v>
      </c>
      <c r="Y881" s="240"/>
      <c r="Z881" s="192" t="n">
        <v>0</v>
      </c>
      <c r="AE881" s="94" t="e">
        <f aca="false" t="array" ref="AE881:AK881">_xlfn.torow(_xlfn.unique(_xlfn._xlws.filter(cat_table[Subsector],$E881=cat_table[Sector],"")))</f>
        <v>#NAME?</v>
      </c>
      <c r="AF881" s="94" t="e">
        <v>#NAME?</v>
      </c>
      <c r="AG881" s="94" t="e">
        <v>#NAME?</v>
      </c>
      <c r="AH881" s="94" t="e">
        <v>#NAME?</v>
      </c>
      <c r="AI881" s="94" t="e">
        <v>#NAME?</v>
      </c>
      <c r="AJ881" s="94" t="e">
        <v>#NAME?</v>
      </c>
      <c r="AK881" s="94" t="e">
        <v>#NAME?</v>
      </c>
      <c r="AO881" s="94" t="e">
        <f aca="false" t="array" ref="AO881:AT881">_xlfn.torow(_xlfn.unique(_xlfn._xlws.filter(cat_table[Sub-subsector],($E881=cat_table[Sector])*($F881=cat_table[Subsector]),"")))</f>
        <v>#NAME?</v>
      </c>
      <c r="AP881" s="94" t="e">
        <v>#NAME?</v>
      </c>
      <c r="AQ881" s="94" t="e">
        <v>#NAME?</v>
      </c>
      <c r="AR881" s="94" t="e">
        <v>#NAME?</v>
      </c>
      <c r="AS881" s="94" t="e">
        <v>#NAME?</v>
      </c>
      <c r="AT881" s="94" t="e">
        <v>#NAME?</v>
      </c>
    </row>
    <row r="882" customFormat="false" ht="15" hidden="false" customHeight="true" outlineLevel="0" collapsed="false">
      <c r="A882" s="20" t="s">
        <v>9252</v>
      </c>
      <c r="B882" s="20" t="str">
        <f aca="false">INDEX(Table2[], MATCH(L882, Location_ID!$D$2:$D$648, 0), 1)</f>
        <v>73c92d5f-3c9b-479c-bebc-aa118e3c3846</v>
      </c>
      <c r="C882" s="16" t="s">
        <v>904</v>
      </c>
      <c r="D882" s="16" t="s">
        <v>354</v>
      </c>
      <c r="E882" s="20" t="s">
        <v>7134</v>
      </c>
      <c r="F882" s="20" t="s">
        <v>7135</v>
      </c>
      <c r="G882" s="20" t="s">
        <v>7591</v>
      </c>
      <c r="H882" s="20"/>
      <c r="I882" s="20" t="s">
        <v>9018</v>
      </c>
      <c r="J882" s="20" t="s">
        <v>9067</v>
      </c>
      <c r="K882" s="20" t="s">
        <v>7109</v>
      </c>
      <c r="L882" s="20" t="s">
        <v>2241</v>
      </c>
      <c r="M882" s="165" t="s">
        <v>7110</v>
      </c>
      <c r="N882" s="20" t="s">
        <v>9056</v>
      </c>
      <c r="O882" s="20" t="s">
        <v>9253</v>
      </c>
      <c r="P882" s="201" t="n">
        <v>44440</v>
      </c>
      <c r="Q882" s="201" t="n">
        <v>44500</v>
      </c>
      <c r="R882" s="20" t="n">
        <v>1</v>
      </c>
      <c r="S882" s="20" t="s">
        <v>7130</v>
      </c>
      <c r="T882" s="20" t="n">
        <v>6.25753402142822</v>
      </c>
      <c r="U882" s="20"/>
      <c r="V882" s="20"/>
      <c r="W882" s="20" t="s">
        <v>7141</v>
      </c>
      <c r="X882" s="35" t="s">
        <v>383</v>
      </c>
      <c r="Y882" s="240"/>
      <c r="Z882" s="192" t="n">
        <v>0</v>
      </c>
      <c r="AE882" s="94" t="e">
        <f aca="false" t="array" ref="AE882:AK882">_xlfn.torow(_xlfn.unique(_xlfn._xlws.filter(cat_table[Subsector],$E882=cat_table[Sector],"")))</f>
        <v>#NAME?</v>
      </c>
      <c r="AF882" s="94" t="e">
        <v>#NAME?</v>
      </c>
      <c r="AG882" s="94" t="e">
        <v>#NAME?</v>
      </c>
      <c r="AH882" s="94" t="e">
        <v>#NAME?</v>
      </c>
      <c r="AI882" s="94" t="e">
        <v>#NAME?</v>
      </c>
      <c r="AJ882" s="94" t="e">
        <v>#NAME?</v>
      </c>
      <c r="AK882" s="94" t="e">
        <v>#NAME?</v>
      </c>
      <c r="AO882" s="94" t="e">
        <f aca="false" t="array" ref="AO882:AT882">_xlfn.torow(_xlfn.unique(_xlfn._xlws.filter(cat_table[Sub-subsector],($E882=cat_table[Sector])*($F882=cat_table[Subsector]),"")))</f>
        <v>#NAME?</v>
      </c>
      <c r="AP882" s="94" t="e">
        <v>#NAME?</v>
      </c>
      <c r="AQ882" s="94" t="e">
        <v>#NAME?</v>
      </c>
      <c r="AR882" s="94" t="e">
        <v>#NAME?</v>
      </c>
      <c r="AS882" s="94" t="e">
        <v>#NAME?</v>
      </c>
      <c r="AT882" s="94" t="e">
        <v>#NAME?</v>
      </c>
    </row>
    <row r="883" customFormat="false" ht="15" hidden="false" customHeight="true" outlineLevel="0" collapsed="false">
      <c r="A883" s="20" t="s">
        <v>9254</v>
      </c>
      <c r="B883" s="20" t="str">
        <f aca="false">INDEX(Table2[], MATCH(L883, Location_ID!$D$2:$D$648, 0), 1)</f>
        <v>73c92d5f-3c9b-479c-bebc-aa118e3c3846</v>
      </c>
      <c r="C883" s="16" t="s">
        <v>904</v>
      </c>
      <c r="D883" s="16" t="s">
        <v>354</v>
      </c>
      <c r="E883" s="20" t="s">
        <v>7134</v>
      </c>
      <c r="F883" s="20" t="s">
        <v>7135</v>
      </c>
      <c r="G883" s="20" t="s">
        <v>7591</v>
      </c>
      <c r="H883" s="20"/>
      <c r="I883" s="20" t="s">
        <v>9018</v>
      </c>
      <c r="J883" s="20" t="s">
        <v>9067</v>
      </c>
      <c r="K883" s="20" t="s">
        <v>7109</v>
      </c>
      <c r="L883" s="20" t="s">
        <v>2241</v>
      </c>
      <c r="M883" s="165" t="s">
        <v>7110</v>
      </c>
      <c r="N883" s="20" t="s">
        <v>9056</v>
      </c>
      <c r="O883" s="20" t="s">
        <v>9255</v>
      </c>
      <c r="P883" s="201" t="n">
        <v>44440</v>
      </c>
      <c r="Q883" s="201" t="n">
        <v>44500</v>
      </c>
      <c r="R883" s="20" t="n">
        <v>1</v>
      </c>
      <c r="S883" s="20" t="s">
        <v>7130</v>
      </c>
      <c r="T883" s="20" t="n">
        <v>6.2986433691749</v>
      </c>
      <c r="U883" s="20"/>
      <c r="V883" s="20"/>
      <c r="W883" s="20" t="s">
        <v>7141</v>
      </c>
      <c r="X883" s="35" t="s">
        <v>383</v>
      </c>
      <c r="Y883" s="240"/>
      <c r="Z883" s="192" t="n">
        <v>0</v>
      </c>
      <c r="AE883" s="94" t="e">
        <f aca="false" t="array" ref="AE883:AK883">_xlfn.torow(_xlfn.unique(_xlfn._xlws.filter(cat_table[Subsector],$E883=cat_table[Sector],"")))</f>
        <v>#NAME?</v>
      </c>
      <c r="AF883" s="94" t="e">
        <v>#NAME?</v>
      </c>
      <c r="AG883" s="94" t="e">
        <v>#NAME?</v>
      </c>
      <c r="AH883" s="94" t="e">
        <v>#NAME?</v>
      </c>
      <c r="AI883" s="94" t="e">
        <v>#NAME?</v>
      </c>
      <c r="AJ883" s="94" t="e">
        <v>#NAME?</v>
      </c>
      <c r="AK883" s="94" t="e">
        <v>#NAME?</v>
      </c>
      <c r="AO883" s="94" t="e">
        <f aca="false" t="array" ref="AO883:AT883">_xlfn.torow(_xlfn.unique(_xlfn._xlws.filter(cat_table[Sub-subsector],($E883=cat_table[Sector])*($F883=cat_table[Subsector]),"")))</f>
        <v>#NAME?</v>
      </c>
      <c r="AP883" s="94" t="e">
        <v>#NAME?</v>
      </c>
      <c r="AQ883" s="94" t="e">
        <v>#NAME?</v>
      </c>
      <c r="AR883" s="94" t="e">
        <v>#NAME?</v>
      </c>
      <c r="AS883" s="94" t="e">
        <v>#NAME?</v>
      </c>
      <c r="AT883" s="94" t="e">
        <v>#NAME?</v>
      </c>
    </row>
    <row r="884" customFormat="false" ht="15" hidden="false" customHeight="true" outlineLevel="0" collapsed="false">
      <c r="A884" s="20" t="s">
        <v>9256</v>
      </c>
      <c r="B884" s="20" t="str">
        <f aca="false">INDEX(Table2[], MATCH(L884, Location_ID!$D$2:$D$648, 0), 1)</f>
        <v>73c92d5f-3c9b-479c-bebc-aa118e3c3846</v>
      </c>
      <c r="C884" s="16" t="s">
        <v>904</v>
      </c>
      <c r="D884" s="16" t="s">
        <v>354</v>
      </c>
      <c r="E884" s="20" t="s">
        <v>7134</v>
      </c>
      <c r="F884" s="20" t="s">
        <v>7135</v>
      </c>
      <c r="G884" s="20" t="s">
        <v>7591</v>
      </c>
      <c r="H884" s="20"/>
      <c r="I884" s="20" t="s">
        <v>9018</v>
      </c>
      <c r="J884" s="20" t="s">
        <v>9067</v>
      </c>
      <c r="K884" s="20" t="s">
        <v>7109</v>
      </c>
      <c r="L884" s="20" t="s">
        <v>2241</v>
      </c>
      <c r="M884" s="165" t="s">
        <v>7110</v>
      </c>
      <c r="N884" s="20" t="s">
        <v>9056</v>
      </c>
      <c r="O884" s="20" t="s">
        <v>9257</v>
      </c>
      <c r="P884" s="201" t="n">
        <v>44440</v>
      </c>
      <c r="Q884" s="201" t="n">
        <v>44500</v>
      </c>
      <c r="R884" s="20" t="n">
        <v>1</v>
      </c>
      <c r="S884" s="20" t="s">
        <v>7130</v>
      </c>
      <c r="T884" s="20" t="n">
        <v>6.2982459745066</v>
      </c>
      <c r="U884" s="20"/>
      <c r="V884" s="20"/>
      <c r="W884" s="20" t="s">
        <v>7141</v>
      </c>
      <c r="X884" s="35" t="s">
        <v>383</v>
      </c>
      <c r="Y884" s="240"/>
      <c r="Z884" s="192" t="n">
        <v>0</v>
      </c>
      <c r="AE884" s="94" t="e">
        <f aca="false" t="array" ref="AE884:AK884">_xlfn.torow(_xlfn.unique(_xlfn._xlws.filter(cat_table[Subsector],$E884=cat_table[Sector],"")))</f>
        <v>#NAME?</v>
      </c>
      <c r="AF884" s="94" t="e">
        <v>#NAME?</v>
      </c>
      <c r="AG884" s="94" t="e">
        <v>#NAME?</v>
      </c>
      <c r="AH884" s="94" t="e">
        <v>#NAME?</v>
      </c>
      <c r="AI884" s="94" t="e">
        <v>#NAME?</v>
      </c>
      <c r="AJ884" s="94" t="e">
        <v>#NAME?</v>
      </c>
      <c r="AK884" s="94" t="e">
        <v>#NAME?</v>
      </c>
      <c r="AO884" s="94" t="e">
        <f aca="false" t="array" ref="AO884:AT884">_xlfn.torow(_xlfn.unique(_xlfn._xlws.filter(cat_table[Sub-subsector],($E884=cat_table[Sector])*($F884=cat_table[Subsector]),"")))</f>
        <v>#NAME?</v>
      </c>
      <c r="AP884" s="94" t="e">
        <v>#NAME?</v>
      </c>
      <c r="AQ884" s="94" t="e">
        <v>#NAME?</v>
      </c>
      <c r="AR884" s="94" t="e">
        <v>#NAME?</v>
      </c>
      <c r="AS884" s="94" t="e">
        <v>#NAME?</v>
      </c>
      <c r="AT884" s="94" t="e">
        <v>#NAME?</v>
      </c>
    </row>
    <row r="885" customFormat="false" ht="15" hidden="false" customHeight="true" outlineLevel="0" collapsed="false">
      <c r="A885" s="20" t="s">
        <v>9258</v>
      </c>
      <c r="B885" s="20" t="str">
        <f aca="false">INDEX(Table2[], MATCH(L885, Location_ID!$D$2:$D$648, 0), 1)</f>
        <v>73c92d5f-3c9b-479c-bebc-aa118e3c3846</v>
      </c>
      <c r="C885" s="16" t="s">
        <v>904</v>
      </c>
      <c r="D885" s="16" t="s">
        <v>354</v>
      </c>
      <c r="E885" s="20" t="s">
        <v>7134</v>
      </c>
      <c r="F885" s="20" t="s">
        <v>7135</v>
      </c>
      <c r="G885" s="20" t="s">
        <v>7591</v>
      </c>
      <c r="H885" s="20"/>
      <c r="I885" s="20" t="s">
        <v>9018</v>
      </c>
      <c r="J885" s="20" t="s">
        <v>9059</v>
      </c>
      <c r="K885" s="20" t="s">
        <v>7109</v>
      </c>
      <c r="L885" s="20" t="s">
        <v>2241</v>
      </c>
      <c r="M885" s="165" t="s">
        <v>7110</v>
      </c>
      <c r="N885" s="20" t="s">
        <v>9056</v>
      </c>
      <c r="O885" s="20" t="s">
        <v>9259</v>
      </c>
      <c r="P885" s="201" t="n">
        <v>44440</v>
      </c>
      <c r="Q885" s="201" t="n">
        <v>44500</v>
      </c>
      <c r="R885" s="20" t="n">
        <v>1</v>
      </c>
      <c r="S885" s="20" t="s">
        <v>7130</v>
      </c>
      <c r="T885" s="20" t="n">
        <v>2.6212256255452</v>
      </c>
      <c r="U885" s="20"/>
      <c r="V885" s="20"/>
      <c r="W885" s="20" t="s">
        <v>7141</v>
      </c>
      <c r="X885" s="35" t="s">
        <v>383</v>
      </c>
      <c r="Y885" s="240"/>
      <c r="Z885" s="192" t="n">
        <v>0</v>
      </c>
      <c r="AE885" s="94" t="e">
        <f aca="false" t="array" ref="AE885:AK885">_xlfn.torow(_xlfn.unique(_xlfn._xlws.filter(cat_table[Subsector],$E885=cat_table[Sector],"")))</f>
        <v>#NAME?</v>
      </c>
      <c r="AF885" s="94" t="e">
        <v>#NAME?</v>
      </c>
      <c r="AG885" s="94" t="e">
        <v>#NAME?</v>
      </c>
      <c r="AH885" s="94" t="e">
        <v>#NAME?</v>
      </c>
      <c r="AI885" s="94" t="e">
        <v>#NAME?</v>
      </c>
      <c r="AJ885" s="94" t="e">
        <v>#NAME?</v>
      </c>
      <c r="AK885" s="94" t="e">
        <v>#NAME?</v>
      </c>
      <c r="AO885" s="94" t="e">
        <f aca="false" t="array" ref="AO885:AT885">_xlfn.torow(_xlfn.unique(_xlfn._xlws.filter(cat_table[Sub-subsector],($E885=cat_table[Sector])*($F885=cat_table[Subsector]),"")))</f>
        <v>#NAME?</v>
      </c>
      <c r="AP885" s="94" t="e">
        <v>#NAME?</v>
      </c>
      <c r="AQ885" s="94" t="e">
        <v>#NAME?</v>
      </c>
      <c r="AR885" s="94" t="e">
        <v>#NAME?</v>
      </c>
      <c r="AS885" s="94" t="e">
        <v>#NAME?</v>
      </c>
      <c r="AT885" s="94" t="e">
        <v>#NAME?</v>
      </c>
    </row>
    <row r="886" customFormat="false" ht="15" hidden="false" customHeight="true" outlineLevel="0" collapsed="false">
      <c r="A886" s="20" t="s">
        <v>9260</v>
      </c>
      <c r="B886" s="20" t="str">
        <f aca="false">INDEX(Table2[], MATCH(L886, Location_ID!$D$2:$D$648, 0), 1)</f>
        <v>73c92d5f-3c9b-479c-bebc-aa118e3c3846</v>
      </c>
      <c r="C886" s="16" t="s">
        <v>904</v>
      </c>
      <c r="D886" s="16" t="s">
        <v>354</v>
      </c>
      <c r="E886" s="20" t="s">
        <v>7134</v>
      </c>
      <c r="F886" s="20" t="s">
        <v>7135</v>
      </c>
      <c r="G886" s="20" t="s">
        <v>7591</v>
      </c>
      <c r="H886" s="20"/>
      <c r="I886" s="20" t="s">
        <v>9018</v>
      </c>
      <c r="J886" s="20" t="s">
        <v>9055</v>
      </c>
      <c r="K886" s="20" t="s">
        <v>7109</v>
      </c>
      <c r="L886" s="20" t="s">
        <v>2241</v>
      </c>
      <c r="M886" s="165" t="s">
        <v>7110</v>
      </c>
      <c r="N886" s="20" t="s">
        <v>9056</v>
      </c>
      <c r="O886" s="20" t="s">
        <v>9261</v>
      </c>
      <c r="P886" s="201" t="n">
        <v>44440</v>
      </c>
      <c r="Q886" s="201" t="n">
        <v>44500</v>
      </c>
      <c r="R886" s="20" t="n">
        <v>1</v>
      </c>
      <c r="S886" s="20" t="s">
        <v>7130</v>
      </c>
      <c r="T886" s="20" t="n">
        <v>9.84941908306656</v>
      </c>
      <c r="U886" s="20"/>
      <c r="V886" s="20"/>
      <c r="W886" s="20" t="s">
        <v>7141</v>
      </c>
      <c r="X886" s="35" t="s">
        <v>383</v>
      </c>
      <c r="Y886" s="240"/>
      <c r="Z886" s="192" t="n">
        <v>0</v>
      </c>
      <c r="AE886" s="94" t="e">
        <f aca="false" t="array" ref="AE886:AK886">_xlfn.torow(_xlfn.unique(_xlfn._xlws.filter(cat_table[Subsector],$E886=cat_table[Sector],"")))</f>
        <v>#NAME?</v>
      </c>
      <c r="AF886" s="94" t="e">
        <v>#NAME?</v>
      </c>
      <c r="AG886" s="94" t="e">
        <v>#NAME?</v>
      </c>
      <c r="AH886" s="94" t="e">
        <v>#NAME?</v>
      </c>
      <c r="AI886" s="94" t="e">
        <v>#NAME?</v>
      </c>
      <c r="AJ886" s="94" t="e">
        <v>#NAME?</v>
      </c>
      <c r="AK886" s="94" t="e">
        <v>#NAME?</v>
      </c>
      <c r="AO886" s="94" t="e">
        <f aca="false" t="array" ref="AO886:AT886">_xlfn.torow(_xlfn.unique(_xlfn._xlws.filter(cat_table[Sub-subsector],($E886=cat_table[Sector])*($F886=cat_table[Subsector]),"")))</f>
        <v>#NAME?</v>
      </c>
      <c r="AP886" s="94" t="e">
        <v>#NAME?</v>
      </c>
      <c r="AQ886" s="94" t="e">
        <v>#NAME?</v>
      </c>
      <c r="AR886" s="94" t="e">
        <v>#NAME?</v>
      </c>
      <c r="AS886" s="94" t="e">
        <v>#NAME?</v>
      </c>
      <c r="AT886" s="94" t="e">
        <v>#NAME?</v>
      </c>
    </row>
    <row r="887" customFormat="false" ht="15" hidden="false" customHeight="true" outlineLevel="0" collapsed="false">
      <c r="A887" s="20" t="s">
        <v>9262</v>
      </c>
      <c r="B887" s="20" t="str">
        <f aca="false">INDEX(Table2[], MATCH(L887, Location_ID!$D$2:$D$648, 0), 1)</f>
        <v>73c92d5f-3c9b-479c-bebc-aa118e3c3846</v>
      </c>
      <c r="C887" s="16" t="s">
        <v>904</v>
      </c>
      <c r="D887" s="16" t="s">
        <v>354</v>
      </c>
      <c r="E887" s="20" t="s">
        <v>7134</v>
      </c>
      <c r="F887" s="20" t="s">
        <v>7135</v>
      </c>
      <c r="G887" s="20" t="s">
        <v>7591</v>
      </c>
      <c r="H887" s="20"/>
      <c r="I887" s="20" t="s">
        <v>9018</v>
      </c>
      <c r="J887" s="20" t="s">
        <v>9055</v>
      </c>
      <c r="K887" s="20" t="s">
        <v>7109</v>
      </c>
      <c r="L887" s="20" t="s">
        <v>2241</v>
      </c>
      <c r="M887" s="165" t="s">
        <v>7110</v>
      </c>
      <c r="N887" s="20" t="s">
        <v>9056</v>
      </c>
      <c r="O887" s="20" t="s">
        <v>9263</v>
      </c>
      <c r="P887" s="201" t="n">
        <v>44440</v>
      </c>
      <c r="Q887" s="201" t="n">
        <v>44500</v>
      </c>
      <c r="R887" s="20" t="n">
        <v>1</v>
      </c>
      <c r="S887" s="20" t="s">
        <v>7130</v>
      </c>
      <c r="T887" s="20" t="n">
        <v>6.96479905773115</v>
      </c>
      <c r="U887" s="20"/>
      <c r="V887" s="20"/>
      <c r="W887" s="20" t="s">
        <v>7141</v>
      </c>
      <c r="X887" s="35" t="s">
        <v>383</v>
      </c>
      <c r="Y887" s="240"/>
      <c r="Z887" s="192" t="n">
        <v>0</v>
      </c>
      <c r="AE887" s="94" t="e">
        <f aca="false" t="array" ref="AE887:AK887">_xlfn.torow(_xlfn.unique(_xlfn._xlws.filter(cat_table[Subsector],$E887=cat_table[Sector],"")))</f>
        <v>#NAME?</v>
      </c>
      <c r="AF887" s="94" t="e">
        <v>#NAME?</v>
      </c>
      <c r="AG887" s="94" t="e">
        <v>#NAME?</v>
      </c>
      <c r="AH887" s="94" t="e">
        <v>#NAME?</v>
      </c>
      <c r="AI887" s="94" t="e">
        <v>#NAME?</v>
      </c>
      <c r="AJ887" s="94" t="e">
        <v>#NAME?</v>
      </c>
      <c r="AK887" s="94" t="e">
        <v>#NAME?</v>
      </c>
      <c r="AO887" s="94" t="e">
        <f aca="false" t="array" ref="AO887:AT887">_xlfn.torow(_xlfn.unique(_xlfn._xlws.filter(cat_table[Sub-subsector],($E887=cat_table[Sector])*($F887=cat_table[Subsector]),"")))</f>
        <v>#NAME?</v>
      </c>
      <c r="AP887" s="94" t="e">
        <v>#NAME?</v>
      </c>
      <c r="AQ887" s="94" t="e">
        <v>#NAME?</v>
      </c>
      <c r="AR887" s="94" t="e">
        <v>#NAME?</v>
      </c>
      <c r="AS887" s="94" t="e">
        <v>#NAME?</v>
      </c>
      <c r="AT887" s="94" t="e">
        <v>#NAME?</v>
      </c>
    </row>
    <row r="888" customFormat="false" ht="15" hidden="false" customHeight="true" outlineLevel="0" collapsed="false">
      <c r="A888" s="20" t="s">
        <v>9264</v>
      </c>
      <c r="B888" s="20" t="str">
        <f aca="false">INDEX(Table2[], MATCH(L888, Location_ID!$D$2:$D$648, 0), 1)</f>
        <v>73c92d5f-3c9b-479c-bebc-aa118e3c3846</v>
      </c>
      <c r="C888" s="16" t="s">
        <v>904</v>
      </c>
      <c r="D888" s="16" t="s">
        <v>354</v>
      </c>
      <c r="E888" s="20" t="s">
        <v>7134</v>
      </c>
      <c r="F888" s="20" t="s">
        <v>7135</v>
      </c>
      <c r="G888" s="20" t="s">
        <v>7591</v>
      </c>
      <c r="H888" s="20"/>
      <c r="I888" s="20" t="s">
        <v>9018</v>
      </c>
      <c r="J888" s="20" t="s">
        <v>9055</v>
      </c>
      <c r="K888" s="20" t="s">
        <v>7109</v>
      </c>
      <c r="L888" s="20" t="s">
        <v>2241</v>
      </c>
      <c r="M888" s="165" t="s">
        <v>7110</v>
      </c>
      <c r="N888" s="20" t="s">
        <v>9056</v>
      </c>
      <c r="O888" s="20" t="s">
        <v>9265</v>
      </c>
      <c r="P888" s="201" t="n">
        <v>44440</v>
      </c>
      <c r="Q888" s="201" t="n">
        <v>44500</v>
      </c>
      <c r="R888" s="20" t="n">
        <v>1</v>
      </c>
      <c r="S888" s="20" t="s">
        <v>7130</v>
      </c>
      <c r="T888" s="20" t="n">
        <v>6.56470111627368</v>
      </c>
      <c r="U888" s="20"/>
      <c r="V888" s="20"/>
      <c r="W888" s="20" t="s">
        <v>7141</v>
      </c>
      <c r="X888" s="35" t="s">
        <v>383</v>
      </c>
      <c r="Y888" s="240"/>
      <c r="Z888" s="192" t="n">
        <v>0</v>
      </c>
      <c r="AE888" s="94" t="e">
        <f aca="false" t="array" ref="AE888:AK888">_xlfn.torow(_xlfn.unique(_xlfn._xlws.filter(cat_table[Subsector],$E888=cat_table[Sector],"")))</f>
        <v>#NAME?</v>
      </c>
      <c r="AF888" s="94" t="e">
        <v>#NAME?</v>
      </c>
      <c r="AG888" s="94" t="e">
        <v>#NAME?</v>
      </c>
      <c r="AH888" s="94" t="e">
        <v>#NAME?</v>
      </c>
      <c r="AI888" s="94" t="e">
        <v>#NAME?</v>
      </c>
      <c r="AJ888" s="94" t="e">
        <v>#NAME?</v>
      </c>
      <c r="AK888" s="94" t="e">
        <v>#NAME?</v>
      </c>
      <c r="AO888" s="94" t="e">
        <f aca="false" t="array" ref="AO888:AT888">_xlfn.torow(_xlfn.unique(_xlfn._xlws.filter(cat_table[Sub-subsector],($E888=cat_table[Sector])*($F888=cat_table[Subsector]),"")))</f>
        <v>#NAME?</v>
      </c>
      <c r="AP888" s="94" t="e">
        <v>#NAME?</v>
      </c>
      <c r="AQ888" s="94" t="e">
        <v>#NAME?</v>
      </c>
      <c r="AR888" s="94" t="e">
        <v>#NAME?</v>
      </c>
      <c r="AS888" s="94" t="e">
        <v>#NAME?</v>
      </c>
      <c r="AT888" s="94" t="e">
        <v>#NAME?</v>
      </c>
    </row>
    <row r="889" customFormat="false" ht="15" hidden="false" customHeight="true" outlineLevel="0" collapsed="false">
      <c r="A889" s="20" t="s">
        <v>9266</v>
      </c>
      <c r="B889" s="20" t="str">
        <f aca="false">INDEX(Table2[], MATCH(L889, Location_ID!$D$2:$D$648, 0), 1)</f>
        <v>73c92d5f-3c9b-479c-bebc-aa118e3c3846</v>
      </c>
      <c r="C889" s="16" t="s">
        <v>904</v>
      </c>
      <c r="D889" s="16" t="s">
        <v>354</v>
      </c>
      <c r="E889" s="20" t="s">
        <v>7134</v>
      </c>
      <c r="F889" s="20" t="s">
        <v>7135</v>
      </c>
      <c r="G889" s="20" t="s">
        <v>7591</v>
      </c>
      <c r="H889" s="20"/>
      <c r="I889" s="20" t="s">
        <v>9018</v>
      </c>
      <c r="J889" s="20" t="s">
        <v>9055</v>
      </c>
      <c r="K889" s="20" t="s">
        <v>7109</v>
      </c>
      <c r="L889" s="20" t="s">
        <v>2241</v>
      </c>
      <c r="M889" s="165" t="s">
        <v>7110</v>
      </c>
      <c r="N889" s="20" t="s">
        <v>9056</v>
      </c>
      <c r="O889" s="20" t="s">
        <v>9267</v>
      </c>
      <c r="P889" s="201" t="n">
        <v>44440</v>
      </c>
      <c r="Q889" s="201" t="n">
        <v>44500</v>
      </c>
      <c r="R889" s="20" t="n">
        <v>1</v>
      </c>
      <c r="S889" s="20" t="s">
        <v>7130</v>
      </c>
      <c r="T889" s="20" t="n">
        <v>15.255221131842</v>
      </c>
      <c r="U889" s="20"/>
      <c r="V889" s="20"/>
      <c r="W889" s="20" t="s">
        <v>7141</v>
      </c>
      <c r="X889" s="35" t="s">
        <v>383</v>
      </c>
      <c r="Y889" s="240"/>
      <c r="Z889" s="192" t="n">
        <v>0</v>
      </c>
      <c r="AE889" s="94" t="e">
        <f aca="false" t="array" ref="AE889:AK889">_xlfn.torow(_xlfn.unique(_xlfn._xlws.filter(cat_table[Subsector],$E889=cat_table[Sector],"")))</f>
        <v>#NAME?</v>
      </c>
      <c r="AF889" s="94" t="e">
        <v>#NAME?</v>
      </c>
      <c r="AG889" s="94" t="e">
        <v>#NAME?</v>
      </c>
      <c r="AH889" s="94" t="e">
        <v>#NAME?</v>
      </c>
      <c r="AI889" s="94" t="e">
        <v>#NAME?</v>
      </c>
      <c r="AJ889" s="94" t="e">
        <v>#NAME?</v>
      </c>
      <c r="AK889" s="94" t="e">
        <v>#NAME?</v>
      </c>
      <c r="AO889" s="94" t="e">
        <f aca="false" t="array" ref="AO889:AT889">_xlfn.torow(_xlfn.unique(_xlfn._xlws.filter(cat_table[Sub-subsector],($E889=cat_table[Sector])*($F889=cat_table[Subsector]),"")))</f>
        <v>#NAME?</v>
      </c>
      <c r="AP889" s="94" t="e">
        <v>#NAME?</v>
      </c>
      <c r="AQ889" s="94" t="e">
        <v>#NAME?</v>
      </c>
      <c r="AR889" s="94" t="e">
        <v>#NAME?</v>
      </c>
      <c r="AS889" s="94" t="e">
        <v>#NAME?</v>
      </c>
      <c r="AT889" s="94" t="e">
        <v>#NAME?</v>
      </c>
    </row>
    <row r="890" customFormat="false" ht="15" hidden="false" customHeight="true" outlineLevel="0" collapsed="false">
      <c r="A890" s="20" t="s">
        <v>9268</v>
      </c>
      <c r="B890" s="20" t="str">
        <f aca="false">INDEX(Table2[], MATCH(L890, Location_ID!$D$2:$D$648, 0), 1)</f>
        <v>73c92d5f-3c9b-479c-bebc-aa118e3c3846</v>
      </c>
      <c r="C890" s="16" t="s">
        <v>904</v>
      </c>
      <c r="D890" s="16" t="s">
        <v>354</v>
      </c>
      <c r="E890" s="20" t="s">
        <v>7134</v>
      </c>
      <c r="F890" s="20" t="s">
        <v>7135</v>
      </c>
      <c r="G890" s="20" t="s">
        <v>7591</v>
      </c>
      <c r="H890" s="20"/>
      <c r="I890" s="20" t="s">
        <v>9018</v>
      </c>
      <c r="J890" s="20" t="s">
        <v>9055</v>
      </c>
      <c r="K890" s="20" t="s">
        <v>7109</v>
      </c>
      <c r="L890" s="20" t="s">
        <v>2241</v>
      </c>
      <c r="M890" s="165" t="s">
        <v>7110</v>
      </c>
      <c r="N890" s="20" t="s">
        <v>9056</v>
      </c>
      <c r="O890" s="20" t="s">
        <v>9269</v>
      </c>
      <c r="P890" s="201" t="n">
        <v>44440</v>
      </c>
      <c r="Q890" s="201" t="n">
        <v>44500</v>
      </c>
      <c r="R890" s="20" t="n">
        <v>1</v>
      </c>
      <c r="S890" s="20" t="s">
        <v>7130</v>
      </c>
      <c r="T890" s="20" t="n">
        <v>18.7742830343747</v>
      </c>
      <c r="U890" s="20"/>
      <c r="V890" s="20"/>
      <c r="W890" s="20" t="s">
        <v>7141</v>
      </c>
      <c r="X890" s="35" t="s">
        <v>383</v>
      </c>
      <c r="Y890" s="240"/>
      <c r="Z890" s="192" t="n">
        <v>0</v>
      </c>
      <c r="AE890" s="94" t="e">
        <f aca="false" t="array" ref="AE890:AK890">_xlfn.torow(_xlfn.unique(_xlfn._xlws.filter(cat_table[Subsector],$E890=cat_table[Sector],"")))</f>
        <v>#NAME?</v>
      </c>
      <c r="AF890" s="94" t="e">
        <v>#NAME?</v>
      </c>
      <c r="AG890" s="94" t="e">
        <v>#NAME?</v>
      </c>
      <c r="AH890" s="94" t="e">
        <v>#NAME?</v>
      </c>
      <c r="AI890" s="94" t="e">
        <v>#NAME?</v>
      </c>
      <c r="AJ890" s="94" t="e">
        <v>#NAME?</v>
      </c>
      <c r="AK890" s="94" t="e">
        <v>#NAME?</v>
      </c>
      <c r="AO890" s="94" t="e">
        <f aca="false" t="array" ref="AO890:AT890">_xlfn.torow(_xlfn.unique(_xlfn._xlws.filter(cat_table[Sub-subsector],($E890=cat_table[Sector])*($F890=cat_table[Subsector]),"")))</f>
        <v>#NAME?</v>
      </c>
      <c r="AP890" s="94" t="e">
        <v>#NAME?</v>
      </c>
      <c r="AQ890" s="94" t="e">
        <v>#NAME?</v>
      </c>
      <c r="AR890" s="94" t="e">
        <v>#NAME?</v>
      </c>
      <c r="AS890" s="94" t="e">
        <v>#NAME?</v>
      </c>
      <c r="AT890" s="94" t="e">
        <v>#NAME?</v>
      </c>
    </row>
    <row r="891" customFormat="false" ht="15" hidden="false" customHeight="true" outlineLevel="0" collapsed="false">
      <c r="A891" s="20" t="s">
        <v>9270</v>
      </c>
      <c r="B891" s="20" t="str">
        <f aca="false">INDEX(Table2[], MATCH(L891, Location_ID!$D$2:$D$648, 0), 1)</f>
        <v>73c92d5f-3c9b-479c-bebc-aa118e3c3846</v>
      </c>
      <c r="C891" s="16" t="s">
        <v>904</v>
      </c>
      <c r="D891" s="16" t="s">
        <v>354</v>
      </c>
      <c r="E891" s="20" t="s">
        <v>7134</v>
      </c>
      <c r="F891" s="20" t="s">
        <v>7135</v>
      </c>
      <c r="G891" s="20" t="s">
        <v>7591</v>
      </c>
      <c r="H891" s="20"/>
      <c r="I891" s="20" t="s">
        <v>9018</v>
      </c>
      <c r="J891" s="20" t="s">
        <v>7127</v>
      </c>
      <c r="K891" s="20" t="s">
        <v>7109</v>
      </c>
      <c r="L891" s="20" t="s">
        <v>2241</v>
      </c>
      <c r="M891" s="165" t="s">
        <v>7110</v>
      </c>
      <c r="N891" s="20" t="s">
        <v>9056</v>
      </c>
      <c r="O891" s="20" t="s">
        <v>9271</v>
      </c>
      <c r="P891" s="201" t="n">
        <v>44440</v>
      </c>
      <c r="Q891" s="201" t="n">
        <v>44500</v>
      </c>
      <c r="R891" s="20" t="n">
        <v>1</v>
      </c>
      <c r="S891" s="20" t="s">
        <v>7130</v>
      </c>
      <c r="T891" s="20" t="n">
        <v>3.00781244084389</v>
      </c>
      <c r="U891" s="20"/>
      <c r="V891" s="20"/>
      <c r="W891" s="20" t="s">
        <v>7141</v>
      </c>
      <c r="X891" s="35" t="s">
        <v>383</v>
      </c>
      <c r="Y891" s="240"/>
      <c r="Z891" s="192" t="n">
        <v>0</v>
      </c>
      <c r="AE891" s="94" t="e">
        <f aca="false" t="array" ref="AE891:AK891">_xlfn.torow(_xlfn.unique(_xlfn._xlws.filter(cat_table[Subsector],$E891=cat_table[Sector],"")))</f>
        <v>#NAME?</v>
      </c>
      <c r="AF891" s="94" t="e">
        <v>#NAME?</v>
      </c>
      <c r="AG891" s="94" t="e">
        <v>#NAME?</v>
      </c>
      <c r="AH891" s="94" t="e">
        <v>#NAME?</v>
      </c>
      <c r="AI891" s="94" t="e">
        <v>#NAME?</v>
      </c>
      <c r="AJ891" s="94" t="e">
        <v>#NAME?</v>
      </c>
      <c r="AK891" s="94" t="e">
        <v>#NAME?</v>
      </c>
      <c r="AO891" s="94" t="e">
        <f aca="false" t="array" ref="AO891:AT891">_xlfn.torow(_xlfn.unique(_xlfn._xlws.filter(cat_table[Sub-subsector],($E891=cat_table[Sector])*($F891=cat_table[Subsector]),"")))</f>
        <v>#NAME?</v>
      </c>
      <c r="AP891" s="94" t="e">
        <v>#NAME?</v>
      </c>
      <c r="AQ891" s="94" t="e">
        <v>#NAME?</v>
      </c>
      <c r="AR891" s="94" t="e">
        <v>#NAME?</v>
      </c>
      <c r="AS891" s="94" t="e">
        <v>#NAME?</v>
      </c>
      <c r="AT891" s="94" t="e">
        <v>#NAME?</v>
      </c>
    </row>
    <row r="892" customFormat="false" ht="15" hidden="false" customHeight="true" outlineLevel="0" collapsed="false">
      <c r="A892" s="20" t="s">
        <v>9272</v>
      </c>
      <c r="B892" s="20" t="str">
        <f aca="false">INDEX(Table2[], MATCH(L892, Location_ID!$D$2:$D$648, 0), 1)</f>
        <v>73c92d5f-3c9b-479c-bebc-aa118e3c3846</v>
      </c>
      <c r="C892" s="16" t="s">
        <v>904</v>
      </c>
      <c r="D892" s="16" t="s">
        <v>354</v>
      </c>
      <c r="E892" s="20" t="s">
        <v>7134</v>
      </c>
      <c r="F892" s="20" t="s">
        <v>7135</v>
      </c>
      <c r="G892" s="20" t="s">
        <v>7591</v>
      </c>
      <c r="H892" s="20"/>
      <c r="I892" s="20" t="s">
        <v>9018</v>
      </c>
      <c r="J892" s="20" t="s">
        <v>7127</v>
      </c>
      <c r="K892" s="20" t="s">
        <v>7109</v>
      </c>
      <c r="L892" s="20" t="s">
        <v>2241</v>
      </c>
      <c r="M892" s="165" t="s">
        <v>7110</v>
      </c>
      <c r="N892" s="20" t="s">
        <v>9056</v>
      </c>
      <c r="O892" s="20" t="s">
        <v>9273</v>
      </c>
      <c r="P892" s="201" t="n">
        <v>44440</v>
      </c>
      <c r="Q892" s="201" t="n">
        <v>44500</v>
      </c>
      <c r="R892" s="20" t="n">
        <v>1</v>
      </c>
      <c r="S892" s="20" t="s">
        <v>7130</v>
      </c>
      <c r="T892" s="20" t="n">
        <v>2.58465514685975</v>
      </c>
      <c r="U892" s="20"/>
      <c r="V892" s="20"/>
      <c r="W892" s="20" t="s">
        <v>7141</v>
      </c>
      <c r="X892" s="35" t="s">
        <v>383</v>
      </c>
      <c r="Y892" s="240"/>
      <c r="Z892" s="192" t="n">
        <v>0</v>
      </c>
      <c r="AE892" s="94" t="e">
        <f aca="false" t="array" ref="AE892:AK892">_xlfn.torow(_xlfn.unique(_xlfn._xlws.filter(cat_table[Subsector],$E892=cat_table[Sector],"")))</f>
        <v>#NAME?</v>
      </c>
      <c r="AF892" s="94" t="e">
        <v>#NAME?</v>
      </c>
      <c r="AG892" s="94" t="e">
        <v>#NAME?</v>
      </c>
      <c r="AH892" s="94" t="e">
        <v>#NAME?</v>
      </c>
      <c r="AI892" s="94" t="e">
        <v>#NAME?</v>
      </c>
      <c r="AJ892" s="94" t="e">
        <v>#NAME?</v>
      </c>
      <c r="AK892" s="94" t="e">
        <v>#NAME?</v>
      </c>
      <c r="AO892" s="94" t="e">
        <f aca="false" t="array" ref="AO892:AT892">_xlfn.torow(_xlfn.unique(_xlfn._xlws.filter(cat_table[Sub-subsector],($E892=cat_table[Sector])*($F892=cat_table[Subsector]),"")))</f>
        <v>#NAME?</v>
      </c>
      <c r="AP892" s="94" t="e">
        <v>#NAME?</v>
      </c>
      <c r="AQ892" s="94" t="e">
        <v>#NAME?</v>
      </c>
      <c r="AR892" s="94" t="e">
        <v>#NAME?</v>
      </c>
      <c r="AS892" s="94" t="e">
        <v>#NAME?</v>
      </c>
      <c r="AT892" s="94" t="e">
        <v>#NAME?</v>
      </c>
    </row>
    <row r="893" customFormat="false" ht="15" hidden="false" customHeight="true" outlineLevel="0" collapsed="false">
      <c r="A893" s="20" t="s">
        <v>9274</v>
      </c>
      <c r="B893" s="20" t="str">
        <f aca="false">INDEX(Table2[], MATCH(L893, Location_ID!$D$2:$D$648, 0), 1)</f>
        <v>73c92d5f-3c9b-479c-bebc-aa118e3c3846</v>
      </c>
      <c r="C893" s="16" t="s">
        <v>904</v>
      </c>
      <c r="D893" s="16" t="s">
        <v>354</v>
      </c>
      <c r="E893" s="20" t="s">
        <v>7134</v>
      </c>
      <c r="F893" s="20" t="s">
        <v>7135</v>
      </c>
      <c r="G893" s="20" t="s">
        <v>7591</v>
      </c>
      <c r="H893" s="20"/>
      <c r="I893" s="20" t="s">
        <v>9018</v>
      </c>
      <c r="J893" s="20" t="s">
        <v>9055</v>
      </c>
      <c r="K893" s="20" t="s">
        <v>7109</v>
      </c>
      <c r="L893" s="20" t="s">
        <v>2241</v>
      </c>
      <c r="M893" s="165" t="s">
        <v>7110</v>
      </c>
      <c r="N893" s="20" t="s">
        <v>9056</v>
      </c>
      <c r="O893" s="20" t="s">
        <v>9275</v>
      </c>
      <c r="P893" s="201" t="n">
        <v>44440</v>
      </c>
      <c r="Q893" s="201" t="n">
        <v>44500</v>
      </c>
      <c r="R893" s="20" t="n">
        <v>1</v>
      </c>
      <c r="S893" s="20" t="s">
        <v>7130</v>
      </c>
      <c r="T893" s="20" t="n">
        <v>14.6374874446317</v>
      </c>
      <c r="U893" s="20"/>
      <c r="V893" s="20"/>
      <c r="W893" s="20" t="s">
        <v>7141</v>
      </c>
      <c r="X893" s="35" t="s">
        <v>383</v>
      </c>
      <c r="Y893" s="240"/>
      <c r="Z893" s="192" t="n">
        <v>0</v>
      </c>
      <c r="AE893" s="94" t="e">
        <f aca="false" t="array" ref="AE893:AK893">_xlfn.torow(_xlfn.unique(_xlfn._xlws.filter(cat_table[Subsector],$E893=cat_table[Sector],"")))</f>
        <v>#NAME?</v>
      </c>
      <c r="AF893" s="94" t="e">
        <v>#NAME?</v>
      </c>
      <c r="AG893" s="94" t="e">
        <v>#NAME?</v>
      </c>
      <c r="AH893" s="94" t="e">
        <v>#NAME?</v>
      </c>
      <c r="AI893" s="94" t="e">
        <v>#NAME?</v>
      </c>
      <c r="AJ893" s="94" t="e">
        <v>#NAME?</v>
      </c>
      <c r="AK893" s="94" t="e">
        <v>#NAME?</v>
      </c>
      <c r="AO893" s="94" t="e">
        <f aca="false" t="array" ref="AO893:AT893">_xlfn.torow(_xlfn.unique(_xlfn._xlws.filter(cat_table[Sub-subsector],($E893=cat_table[Sector])*($F893=cat_table[Subsector]),"")))</f>
        <v>#NAME?</v>
      </c>
      <c r="AP893" s="94" t="e">
        <v>#NAME?</v>
      </c>
      <c r="AQ893" s="94" t="e">
        <v>#NAME?</v>
      </c>
      <c r="AR893" s="94" t="e">
        <v>#NAME?</v>
      </c>
      <c r="AS893" s="94" t="e">
        <v>#NAME?</v>
      </c>
      <c r="AT893" s="94" t="e">
        <v>#NAME?</v>
      </c>
    </row>
    <row r="894" customFormat="false" ht="15" hidden="false" customHeight="true" outlineLevel="0" collapsed="false">
      <c r="A894" s="20" t="s">
        <v>9276</v>
      </c>
      <c r="B894" s="20" t="str">
        <f aca="false">INDEX(Table2[], MATCH(L894, Location_ID!$D$2:$D$648, 0), 1)</f>
        <v>73c92d5f-3c9b-479c-bebc-aa118e3c3846</v>
      </c>
      <c r="C894" s="16" t="s">
        <v>904</v>
      </c>
      <c r="D894" s="16" t="s">
        <v>354</v>
      </c>
      <c r="E894" s="20" t="s">
        <v>7134</v>
      </c>
      <c r="F894" s="20" t="s">
        <v>7135</v>
      </c>
      <c r="G894" s="20" t="s">
        <v>7591</v>
      </c>
      <c r="H894" s="20"/>
      <c r="I894" s="20" t="s">
        <v>9018</v>
      </c>
      <c r="J894" s="20" t="s">
        <v>9055</v>
      </c>
      <c r="K894" s="20" t="s">
        <v>7109</v>
      </c>
      <c r="L894" s="20" t="s">
        <v>2241</v>
      </c>
      <c r="M894" s="165" t="s">
        <v>7110</v>
      </c>
      <c r="N894" s="20" t="s">
        <v>9056</v>
      </c>
      <c r="O894" s="20" t="s">
        <v>9277</v>
      </c>
      <c r="P894" s="201" t="n">
        <v>44440</v>
      </c>
      <c r="Q894" s="201" t="n">
        <v>44500</v>
      </c>
      <c r="R894" s="20" t="n">
        <v>1</v>
      </c>
      <c r="S894" s="20" t="s">
        <v>7130</v>
      </c>
      <c r="T894" s="20" t="n">
        <v>14.554230059839</v>
      </c>
      <c r="U894" s="20"/>
      <c r="V894" s="20"/>
      <c r="W894" s="20" t="s">
        <v>7141</v>
      </c>
      <c r="X894" s="35" t="s">
        <v>383</v>
      </c>
      <c r="Y894" s="240"/>
      <c r="Z894" s="192" t="n">
        <v>0</v>
      </c>
      <c r="AE894" s="94" t="e">
        <f aca="false" t="array" ref="AE894:AK894">_xlfn.torow(_xlfn.unique(_xlfn._xlws.filter(cat_table[Subsector],$E894=cat_table[Sector],"")))</f>
        <v>#NAME?</v>
      </c>
      <c r="AF894" s="94" t="e">
        <v>#NAME?</v>
      </c>
      <c r="AG894" s="94" t="e">
        <v>#NAME?</v>
      </c>
      <c r="AH894" s="94" t="e">
        <v>#NAME?</v>
      </c>
      <c r="AI894" s="94" t="e">
        <v>#NAME?</v>
      </c>
      <c r="AJ894" s="94" t="e">
        <v>#NAME?</v>
      </c>
      <c r="AK894" s="94" t="e">
        <v>#NAME?</v>
      </c>
      <c r="AO894" s="94" t="e">
        <f aca="false" t="array" ref="AO894:AT894">_xlfn.torow(_xlfn.unique(_xlfn._xlws.filter(cat_table[Sub-subsector],($E894=cat_table[Sector])*($F894=cat_table[Subsector]),"")))</f>
        <v>#NAME?</v>
      </c>
      <c r="AP894" s="94" t="e">
        <v>#NAME?</v>
      </c>
      <c r="AQ894" s="94" t="e">
        <v>#NAME?</v>
      </c>
      <c r="AR894" s="94" t="e">
        <v>#NAME?</v>
      </c>
      <c r="AS894" s="94" t="e">
        <v>#NAME?</v>
      </c>
      <c r="AT894" s="94" t="e">
        <v>#NAME?</v>
      </c>
    </row>
    <row r="895" customFormat="false" ht="15" hidden="false" customHeight="true" outlineLevel="0" collapsed="false">
      <c r="A895" s="20" t="s">
        <v>9278</v>
      </c>
      <c r="B895" s="20" t="str">
        <f aca="false">INDEX(Table2[], MATCH(L895, Location_ID!$D$2:$D$648, 0), 1)</f>
        <v>73c92d5f-3c9b-479c-bebc-aa118e3c3846</v>
      </c>
      <c r="C895" s="16" t="s">
        <v>904</v>
      </c>
      <c r="D895" s="16" t="s">
        <v>354</v>
      </c>
      <c r="E895" s="20" t="s">
        <v>7134</v>
      </c>
      <c r="F895" s="20" t="s">
        <v>7135</v>
      </c>
      <c r="G895" s="20" t="s">
        <v>7591</v>
      </c>
      <c r="H895" s="20"/>
      <c r="I895" s="20" t="s">
        <v>9018</v>
      </c>
      <c r="J895" s="20" t="s">
        <v>9055</v>
      </c>
      <c r="K895" s="20" t="s">
        <v>7109</v>
      </c>
      <c r="L895" s="20" t="s">
        <v>2241</v>
      </c>
      <c r="M895" s="165" t="s">
        <v>7110</v>
      </c>
      <c r="N895" s="20" t="s">
        <v>9056</v>
      </c>
      <c r="O895" s="20" t="s">
        <v>9279</v>
      </c>
      <c r="P895" s="201" t="n">
        <v>44440</v>
      </c>
      <c r="Q895" s="201" t="n">
        <v>44500</v>
      </c>
      <c r="R895" s="20" t="n">
        <v>1</v>
      </c>
      <c r="S895" s="20" t="s">
        <v>7130</v>
      </c>
      <c r="T895" s="20" t="n">
        <v>7.25264503329799</v>
      </c>
      <c r="U895" s="20"/>
      <c r="V895" s="20"/>
      <c r="W895" s="20" t="s">
        <v>7141</v>
      </c>
      <c r="X895" s="35" t="s">
        <v>383</v>
      </c>
      <c r="Y895" s="240"/>
      <c r="Z895" s="192" t="n">
        <v>0</v>
      </c>
      <c r="AE895" s="94" t="e">
        <f aca="false" t="array" ref="AE895:AK895">_xlfn.torow(_xlfn.unique(_xlfn._xlws.filter(cat_table[Subsector],$E895=cat_table[Sector],"")))</f>
        <v>#NAME?</v>
      </c>
      <c r="AF895" s="94" t="e">
        <v>#NAME?</v>
      </c>
      <c r="AG895" s="94" t="e">
        <v>#NAME?</v>
      </c>
      <c r="AH895" s="94" t="e">
        <v>#NAME?</v>
      </c>
      <c r="AI895" s="94" t="e">
        <v>#NAME?</v>
      </c>
      <c r="AJ895" s="94" t="e">
        <v>#NAME?</v>
      </c>
      <c r="AK895" s="94" t="e">
        <v>#NAME?</v>
      </c>
      <c r="AO895" s="94" t="e">
        <f aca="false" t="array" ref="AO895:AT895">_xlfn.torow(_xlfn.unique(_xlfn._xlws.filter(cat_table[Sub-subsector],($E895=cat_table[Sector])*($F895=cat_table[Subsector]),"")))</f>
        <v>#NAME?</v>
      </c>
      <c r="AP895" s="94" t="e">
        <v>#NAME?</v>
      </c>
      <c r="AQ895" s="94" t="e">
        <v>#NAME?</v>
      </c>
      <c r="AR895" s="94" t="e">
        <v>#NAME?</v>
      </c>
      <c r="AS895" s="94" t="e">
        <v>#NAME?</v>
      </c>
      <c r="AT895" s="94" t="e">
        <v>#NAME?</v>
      </c>
    </row>
    <row r="896" customFormat="false" ht="15" hidden="false" customHeight="true" outlineLevel="0" collapsed="false">
      <c r="A896" s="20" t="s">
        <v>9280</v>
      </c>
      <c r="B896" s="20" t="str">
        <f aca="false">INDEX(Table2[], MATCH(L896, Location_ID!$D$2:$D$648, 0), 1)</f>
        <v>73c92d5f-3c9b-479c-bebc-aa118e3c3846</v>
      </c>
      <c r="C896" s="16" t="s">
        <v>904</v>
      </c>
      <c r="D896" s="16" t="s">
        <v>354</v>
      </c>
      <c r="E896" s="20" t="s">
        <v>7134</v>
      </c>
      <c r="F896" s="20" t="s">
        <v>7135</v>
      </c>
      <c r="G896" s="20" t="s">
        <v>7591</v>
      </c>
      <c r="H896" s="20"/>
      <c r="I896" s="20" t="s">
        <v>9018</v>
      </c>
      <c r="J896" s="20" t="s">
        <v>9082</v>
      </c>
      <c r="K896" s="20" t="s">
        <v>7109</v>
      </c>
      <c r="L896" s="20" t="s">
        <v>2241</v>
      </c>
      <c r="M896" s="165" t="s">
        <v>7110</v>
      </c>
      <c r="N896" s="20" t="s">
        <v>9056</v>
      </c>
      <c r="O896" s="20" t="s">
        <v>9281</v>
      </c>
      <c r="P896" s="201" t="n">
        <v>44440</v>
      </c>
      <c r="Q896" s="201" t="n">
        <v>44500</v>
      </c>
      <c r="R896" s="20" t="n">
        <v>1</v>
      </c>
      <c r="S896" s="20" t="s">
        <v>7130</v>
      </c>
      <c r="T896" s="20" t="n">
        <v>5.69274034093494</v>
      </c>
      <c r="U896" s="20"/>
      <c r="V896" s="20"/>
      <c r="W896" s="20" t="s">
        <v>7141</v>
      </c>
      <c r="X896" s="35" t="s">
        <v>383</v>
      </c>
      <c r="Y896" s="240"/>
      <c r="Z896" s="192" t="n">
        <v>0</v>
      </c>
      <c r="AE896" s="94" t="e">
        <f aca="false" t="array" ref="AE896:AK896">_xlfn.torow(_xlfn.unique(_xlfn._xlws.filter(cat_table[Subsector],$E896=cat_table[Sector],"")))</f>
        <v>#NAME?</v>
      </c>
      <c r="AF896" s="94" t="e">
        <v>#NAME?</v>
      </c>
      <c r="AG896" s="94" t="e">
        <v>#NAME?</v>
      </c>
      <c r="AH896" s="94" t="e">
        <v>#NAME?</v>
      </c>
      <c r="AI896" s="94" t="e">
        <v>#NAME?</v>
      </c>
      <c r="AJ896" s="94" t="e">
        <v>#NAME?</v>
      </c>
      <c r="AK896" s="94" t="e">
        <v>#NAME?</v>
      </c>
      <c r="AO896" s="94" t="e">
        <f aca="false" t="array" ref="AO896:AT896">_xlfn.torow(_xlfn.unique(_xlfn._xlws.filter(cat_table[Sub-subsector],($E896=cat_table[Sector])*($F896=cat_table[Subsector]),"")))</f>
        <v>#NAME?</v>
      </c>
      <c r="AP896" s="94" t="e">
        <v>#NAME?</v>
      </c>
      <c r="AQ896" s="94" t="e">
        <v>#NAME?</v>
      </c>
      <c r="AR896" s="94" t="e">
        <v>#NAME?</v>
      </c>
      <c r="AS896" s="94" t="e">
        <v>#NAME?</v>
      </c>
      <c r="AT896" s="94" t="e">
        <v>#NAME?</v>
      </c>
    </row>
    <row r="897" customFormat="false" ht="15" hidden="false" customHeight="true" outlineLevel="0" collapsed="false">
      <c r="A897" s="20" t="s">
        <v>9282</v>
      </c>
      <c r="B897" s="20" t="str">
        <f aca="false">INDEX(Table2[], MATCH(L897, Location_ID!$D$2:$D$648, 0), 1)</f>
        <v>73c92d5f-3c9b-479c-bebc-aa118e3c3846</v>
      </c>
      <c r="C897" s="16" t="s">
        <v>904</v>
      </c>
      <c r="D897" s="16" t="s">
        <v>354</v>
      </c>
      <c r="E897" s="20" t="s">
        <v>7134</v>
      </c>
      <c r="F897" s="20" t="s">
        <v>7135</v>
      </c>
      <c r="G897" s="20" t="s">
        <v>7591</v>
      </c>
      <c r="H897" s="20"/>
      <c r="I897" s="20" t="s">
        <v>9018</v>
      </c>
      <c r="J897" s="20" t="s">
        <v>9067</v>
      </c>
      <c r="K897" s="20" t="s">
        <v>7109</v>
      </c>
      <c r="L897" s="20" t="s">
        <v>2241</v>
      </c>
      <c r="M897" s="165" t="s">
        <v>7110</v>
      </c>
      <c r="N897" s="20" t="s">
        <v>9056</v>
      </c>
      <c r="O897" s="20" t="s">
        <v>9283</v>
      </c>
      <c r="P897" s="201" t="n">
        <v>44440</v>
      </c>
      <c r="Q897" s="201" t="n">
        <v>44500</v>
      </c>
      <c r="R897" s="20" t="n">
        <v>1</v>
      </c>
      <c r="S897" s="20" t="s">
        <v>7130</v>
      </c>
      <c r="T897" s="20" t="n">
        <v>57.9104042692689</v>
      </c>
      <c r="U897" s="20"/>
      <c r="V897" s="20"/>
      <c r="W897" s="20" t="s">
        <v>7141</v>
      </c>
      <c r="X897" s="35" t="s">
        <v>383</v>
      </c>
      <c r="Y897" s="240"/>
      <c r="Z897" s="192" t="n">
        <v>0</v>
      </c>
      <c r="AE897" s="94" t="e">
        <f aca="false" t="array" ref="AE897:AK897">_xlfn.torow(_xlfn.unique(_xlfn._xlws.filter(cat_table[Subsector],$E897=cat_table[Sector],"")))</f>
        <v>#NAME?</v>
      </c>
      <c r="AF897" s="94" t="e">
        <v>#NAME?</v>
      </c>
      <c r="AG897" s="94" t="e">
        <v>#NAME?</v>
      </c>
      <c r="AH897" s="94" t="e">
        <v>#NAME?</v>
      </c>
      <c r="AI897" s="94" t="e">
        <v>#NAME?</v>
      </c>
      <c r="AJ897" s="94" t="e">
        <v>#NAME?</v>
      </c>
      <c r="AK897" s="94" t="e">
        <v>#NAME?</v>
      </c>
      <c r="AO897" s="94" t="e">
        <f aca="false" t="array" ref="AO897:AT897">_xlfn.torow(_xlfn.unique(_xlfn._xlws.filter(cat_table[Sub-subsector],($E897=cat_table[Sector])*($F897=cat_table[Subsector]),"")))</f>
        <v>#NAME?</v>
      </c>
      <c r="AP897" s="94" t="e">
        <v>#NAME?</v>
      </c>
      <c r="AQ897" s="94" t="e">
        <v>#NAME?</v>
      </c>
      <c r="AR897" s="94" t="e">
        <v>#NAME?</v>
      </c>
      <c r="AS897" s="94" t="e">
        <v>#NAME?</v>
      </c>
      <c r="AT897" s="94" t="e">
        <v>#NAME?</v>
      </c>
    </row>
    <row r="898" customFormat="false" ht="15" hidden="false" customHeight="true" outlineLevel="0" collapsed="false">
      <c r="A898" s="20" t="s">
        <v>9284</v>
      </c>
      <c r="B898" s="20" t="str">
        <f aca="false">INDEX(Table2[], MATCH(L898, Location_ID!$D$2:$D$648, 0), 1)</f>
        <v>73c92d5f-3c9b-479c-bebc-aa118e3c3846</v>
      </c>
      <c r="C898" s="16" t="s">
        <v>904</v>
      </c>
      <c r="D898" s="16" t="s">
        <v>354</v>
      </c>
      <c r="E898" s="20" t="s">
        <v>7134</v>
      </c>
      <c r="F898" s="20" t="s">
        <v>7135</v>
      </c>
      <c r="G898" s="20" t="s">
        <v>7591</v>
      </c>
      <c r="H898" s="20"/>
      <c r="I898" s="20" t="s">
        <v>9018</v>
      </c>
      <c r="J898" s="20" t="s">
        <v>9055</v>
      </c>
      <c r="K898" s="20" t="s">
        <v>7109</v>
      </c>
      <c r="L898" s="20" t="s">
        <v>2241</v>
      </c>
      <c r="M898" s="165" t="s">
        <v>7110</v>
      </c>
      <c r="N898" s="20" t="s">
        <v>9056</v>
      </c>
      <c r="O898" s="20" t="s">
        <v>9285</v>
      </c>
      <c r="P898" s="201" t="n">
        <v>44440</v>
      </c>
      <c r="Q898" s="201" t="n">
        <v>44500</v>
      </c>
      <c r="R898" s="20" t="n">
        <v>1</v>
      </c>
      <c r="S898" s="20" t="s">
        <v>7130</v>
      </c>
      <c r="T898" s="20" t="n">
        <v>5.1682331006628</v>
      </c>
      <c r="U898" s="20"/>
      <c r="V898" s="20"/>
      <c r="W898" s="20" t="s">
        <v>7141</v>
      </c>
      <c r="X898" s="35" t="s">
        <v>383</v>
      </c>
      <c r="Y898" s="240"/>
      <c r="Z898" s="192" t="n">
        <v>0</v>
      </c>
      <c r="AE898" s="94" t="e">
        <f aca="false" t="array" ref="AE898:AK898">_xlfn.torow(_xlfn.unique(_xlfn._xlws.filter(cat_table[Subsector],$E898=cat_table[Sector],"")))</f>
        <v>#NAME?</v>
      </c>
      <c r="AF898" s="94" t="e">
        <v>#NAME?</v>
      </c>
      <c r="AG898" s="94" t="e">
        <v>#NAME?</v>
      </c>
      <c r="AH898" s="94" t="e">
        <v>#NAME?</v>
      </c>
      <c r="AI898" s="94" t="e">
        <v>#NAME?</v>
      </c>
      <c r="AJ898" s="94" t="e">
        <v>#NAME?</v>
      </c>
      <c r="AK898" s="94" t="e">
        <v>#NAME?</v>
      </c>
      <c r="AO898" s="94" t="e">
        <f aca="false" t="array" ref="AO898:AT898">_xlfn.torow(_xlfn.unique(_xlfn._xlws.filter(cat_table[Sub-subsector],($E898=cat_table[Sector])*($F898=cat_table[Subsector]),"")))</f>
        <v>#NAME?</v>
      </c>
      <c r="AP898" s="94" t="e">
        <v>#NAME?</v>
      </c>
      <c r="AQ898" s="94" t="e">
        <v>#NAME?</v>
      </c>
      <c r="AR898" s="94" t="e">
        <v>#NAME?</v>
      </c>
      <c r="AS898" s="94" t="e">
        <v>#NAME?</v>
      </c>
      <c r="AT898" s="94" t="e">
        <v>#NAME?</v>
      </c>
    </row>
    <row r="899" customFormat="false" ht="15" hidden="false" customHeight="true" outlineLevel="0" collapsed="false">
      <c r="A899" s="20" t="s">
        <v>9286</v>
      </c>
      <c r="B899" s="20" t="str">
        <f aca="false">INDEX(Table2[], MATCH(L899, Location_ID!$D$2:$D$648, 0), 1)</f>
        <v>73c92d5f-3c9b-479c-bebc-aa118e3c3846</v>
      </c>
      <c r="C899" s="16" t="s">
        <v>904</v>
      </c>
      <c r="D899" s="16" t="s">
        <v>354</v>
      </c>
      <c r="E899" s="20" t="s">
        <v>7134</v>
      </c>
      <c r="F899" s="20" t="s">
        <v>7135</v>
      </c>
      <c r="G899" s="20" t="s">
        <v>7591</v>
      </c>
      <c r="H899" s="20"/>
      <c r="I899" s="20" t="s">
        <v>9018</v>
      </c>
      <c r="J899" s="20" t="s">
        <v>7127</v>
      </c>
      <c r="K899" s="20" t="s">
        <v>7109</v>
      </c>
      <c r="L899" s="20" t="s">
        <v>2241</v>
      </c>
      <c r="M899" s="165" t="s">
        <v>7110</v>
      </c>
      <c r="N899" s="20" t="s">
        <v>9056</v>
      </c>
      <c r="O899" s="20" t="s">
        <v>9287</v>
      </c>
      <c r="P899" s="201" t="n">
        <v>44440</v>
      </c>
      <c r="Q899" s="201" t="n">
        <v>44500</v>
      </c>
      <c r="R899" s="20" t="n">
        <v>1</v>
      </c>
      <c r="S899" s="20" t="s">
        <v>7130</v>
      </c>
      <c r="T899" s="20" t="n">
        <v>1.7502926905478</v>
      </c>
      <c r="U899" s="20"/>
      <c r="V899" s="20"/>
      <c r="W899" s="20" t="s">
        <v>7141</v>
      </c>
      <c r="X899" s="35" t="s">
        <v>383</v>
      </c>
      <c r="Y899" s="240"/>
      <c r="Z899" s="192" t="n">
        <v>0</v>
      </c>
      <c r="AE899" s="94" t="e">
        <f aca="false" t="array" ref="AE899:AK899">_xlfn.torow(_xlfn.unique(_xlfn._xlws.filter(cat_table[Subsector],$E899=cat_table[Sector],"")))</f>
        <v>#NAME?</v>
      </c>
      <c r="AF899" s="94" t="e">
        <v>#NAME?</v>
      </c>
      <c r="AG899" s="94" t="e">
        <v>#NAME?</v>
      </c>
      <c r="AH899" s="94" t="e">
        <v>#NAME?</v>
      </c>
      <c r="AI899" s="94" t="e">
        <v>#NAME?</v>
      </c>
      <c r="AJ899" s="94" t="e">
        <v>#NAME?</v>
      </c>
      <c r="AK899" s="94" t="e">
        <v>#NAME?</v>
      </c>
      <c r="AO899" s="94" t="e">
        <f aca="false" t="array" ref="AO899:AT899">_xlfn.torow(_xlfn.unique(_xlfn._xlws.filter(cat_table[Sub-subsector],($E899=cat_table[Sector])*($F899=cat_table[Subsector]),"")))</f>
        <v>#NAME?</v>
      </c>
      <c r="AP899" s="94" t="e">
        <v>#NAME?</v>
      </c>
      <c r="AQ899" s="94" t="e">
        <v>#NAME?</v>
      </c>
      <c r="AR899" s="94" t="e">
        <v>#NAME?</v>
      </c>
      <c r="AS899" s="94" t="e">
        <v>#NAME?</v>
      </c>
      <c r="AT899" s="94" t="e">
        <v>#NAME?</v>
      </c>
    </row>
    <row r="900" customFormat="false" ht="15" hidden="false" customHeight="true" outlineLevel="0" collapsed="false">
      <c r="A900" s="20" t="s">
        <v>9288</v>
      </c>
      <c r="B900" s="20" t="str">
        <f aca="false">INDEX(Table2[], MATCH(L900, Location_ID!$D$2:$D$648, 0), 1)</f>
        <v>73c92d5f-3c9b-479c-bebc-aa118e3c3846</v>
      </c>
      <c r="C900" s="16" t="s">
        <v>904</v>
      </c>
      <c r="D900" s="16" t="s">
        <v>354</v>
      </c>
      <c r="E900" s="20" t="s">
        <v>7134</v>
      </c>
      <c r="F900" s="20" t="s">
        <v>7135</v>
      </c>
      <c r="G900" s="20" t="s">
        <v>7591</v>
      </c>
      <c r="H900" s="20"/>
      <c r="I900" s="20" t="s">
        <v>9018</v>
      </c>
      <c r="J900" s="20" t="s">
        <v>9055</v>
      </c>
      <c r="K900" s="20" t="s">
        <v>7109</v>
      </c>
      <c r="L900" s="20" t="s">
        <v>2241</v>
      </c>
      <c r="M900" s="165" t="s">
        <v>7110</v>
      </c>
      <c r="N900" s="20" t="s">
        <v>9056</v>
      </c>
      <c r="O900" s="20" t="s">
        <v>9289</v>
      </c>
      <c r="P900" s="201" t="n">
        <v>44440</v>
      </c>
      <c r="Q900" s="201" t="n">
        <v>44500</v>
      </c>
      <c r="R900" s="20" t="n">
        <v>1</v>
      </c>
      <c r="S900" s="20" t="s">
        <v>7130</v>
      </c>
      <c r="T900" s="20" t="n">
        <v>9.99593638967139</v>
      </c>
      <c r="U900" s="20"/>
      <c r="V900" s="20"/>
      <c r="W900" s="20" t="s">
        <v>7141</v>
      </c>
      <c r="X900" s="35" t="s">
        <v>383</v>
      </c>
      <c r="Y900" s="240"/>
      <c r="Z900" s="192" t="n">
        <v>0</v>
      </c>
      <c r="AE900" s="94" t="e">
        <f aca="false" t="array" ref="AE900:AK900">_xlfn.torow(_xlfn.unique(_xlfn._xlws.filter(cat_table[Subsector],$E900=cat_table[Sector],"")))</f>
        <v>#NAME?</v>
      </c>
      <c r="AF900" s="94" t="e">
        <v>#NAME?</v>
      </c>
      <c r="AG900" s="94" t="e">
        <v>#NAME?</v>
      </c>
      <c r="AH900" s="94" t="e">
        <v>#NAME?</v>
      </c>
      <c r="AI900" s="94" t="e">
        <v>#NAME?</v>
      </c>
      <c r="AJ900" s="94" t="e">
        <v>#NAME?</v>
      </c>
      <c r="AK900" s="94" t="e">
        <v>#NAME?</v>
      </c>
      <c r="AO900" s="94" t="e">
        <f aca="false" t="array" ref="AO900:AT900">_xlfn.torow(_xlfn.unique(_xlfn._xlws.filter(cat_table[Sub-subsector],($E900=cat_table[Sector])*($F900=cat_table[Subsector]),"")))</f>
        <v>#NAME?</v>
      </c>
      <c r="AP900" s="94" t="e">
        <v>#NAME?</v>
      </c>
      <c r="AQ900" s="94" t="e">
        <v>#NAME?</v>
      </c>
      <c r="AR900" s="94" t="e">
        <v>#NAME?</v>
      </c>
      <c r="AS900" s="94" t="e">
        <v>#NAME?</v>
      </c>
      <c r="AT900" s="94" t="e">
        <v>#NAME?</v>
      </c>
    </row>
    <row r="901" customFormat="false" ht="15" hidden="false" customHeight="true" outlineLevel="0" collapsed="false">
      <c r="A901" s="20" t="s">
        <v>9290</v>
      </c>
      <c r="B901" s="20" t="str">
        <f aca="false">INDEX(Table2[], MATCH(L901, Location_ID!$D$2:$D$648, 0), 1)</f>
        <v>73c92d5f-3c9b-479c-bebc-aa118e3c3846</v>
      </c>
      <c r="C901" s="16" t="s">
        <v>904</v>
      </c>
      <c r="D901" s="16" t="s">
        <v>354</v>
      </c>
      <c r="E901" s="20" t="s">
        <v>7134</v>
      </c>
      <c r="F901" s="20" t="s">
        <v>7135</v>
      </c>
      <c r="G901" s="20" t="s">
        <v>7591</v>
      </c>
      <c r="H901" s="20"/>
      <c r="I901" s="20" t="s">
        <v>9018</v>
      </c>
      <c r="J901" s="20" t="s">
        <v>9055</v>
      </c>
      <c r="K901" s="20" t="s">
        <v>7109</v>
      </c>
      <c r="L901" s="20" t="s">
        <v>2241</v>
      </c>
      <c r="M901" s="165" t="s">
        <v>7110</v>
      </c>
      <c r="N901" s="20" t="s">
        <v>9056</v>
      </c>
      <c r="O901" s="20" t="s">
        <v>9291</v>
      </c>
      <c r="P901" s="201" t="n">
        <v>44440</v>
      </c>
      <c r="Q901" s="201" t="n">
        <v>44500</v>
      </c>
      <c r="R901" s="20" t="n">
        <v>1</v>
      </c>
      <c r="S901" s="20" t="s">
        <v>7130</v>
      </c>
      <c r="T901" s="20" t="n">
        <v>8.03415313585372</v>
      </c>
      <c r="U901" s="20"/>
      <c r="V901" s="20"/>
      <c r="W901" s="20" t="s">
        <v>7141</v>
      </c>
      <c r="X901" s="35" t="s">
        <v>383</v>
      </c>
      <c r="Y901" s="240"/>
      <c r="Z901" s="192" t="n">
        <v>0</v>
      </c>
      <c r="AE901" s="94" t="e">
        <f aca="false" t="array" ref="AE901:AK901">_xlfn.torow(_xlfn.unique(_xlfn._xlws.filter(cat_table[Subsector],$E901=cat_table[Sector],"")))</f>
        <v>#NAME?</v>
      </c>
      <c r="AF901" s="94" t="e">
        <v>#NAME?</v>
      </c>
      <c r="AG901" s="94" t="e">
        <v>#NAME?</v>
      </c>
      <c r="AH901" s="94" t="e">
        <v>#NAME?</v>
      </c>
      <c r="AI901" s="94" t="e">
        <v>#NAME?</v>
      </c>
      <c r="AJ901" s="94" t="e">
        <v>#NAME?</v>
      </c>
      <c r="AK901" s="94" t="e">
        <v>#NAME?</v>
      </c>
      <c r="AO901" s="94" t="e">
        <f aca="false" t="array" ref="AO901:AT901">_xlfn.torow(_xlfn.unique(_xlfn._xlws.filter(cat_table[Sub-subsector],($E901=cat_table[Sector])*($F901=cat_table[Subsector]),"")))</f>
        <v>#NAME?</v>
      </c>
      <c r="AP901" s="94" t="e">
        <v>#NAME?</v>
      </c>
      <c r="AQ901" s="94" t="e">
        <v>#NAME?</v>
      </c>
      <c r="AR901" s="94" t="e">
        <v>#NAME?</v>
      </c>
      <c r="AS901" s="94" t="e">
        <v>#NAME?</v>
      </c>
      <c r="AT901" s="94" t="e">
        <v>#NAME?</v>
      </c>
    </row>
    <row r="902" customFormat="false" ht="15" hidden="false" customHeight="true" outlineLevel="0" collapsed="false">
      <c r="A902" s="20" t="s">
        <v>9292</v>
      </c>
      <c r="B902" s="20" t="str">
        <f aca="false">INDEX(Table2[], MATCH(L902, Location_ID!$D$2:$D$648, 0), 1)</f>
        <v>73c92d5f-3c9b-479c-bebc-aa118e3c3846</v>
      </c>
      <c r="C902" s="16" t="s">
        <v>904</v>
      </c>
      <c r="D902" s="16" t="s">
        <v>354</v>
      </c>
      <c r="E902" s="20" t="s">
        <v>7134</v>
      </c>
      <c r="F902" s="20" t="s">
        <v>7135</v>
      </c>
      <c r="G902" s="20" t="s">
        <v>7591</v>
      </c>
      <c r="H902" s="20"/>
      <c r="I902" s="20" t="s">
        <v>9018</v>
      </c>
      <c r="J902" s="20" t="s">
        <v>9055</v>
      </c>
      <c r="K902" s="20" t="s">
        <v>7109</v>
      </c>
      <c r="L902" s="20" t="s">
        <v>2241</v>
      </c>
      <c r="M902" s="165" t="s">
        <v>7110</v>
      </c>
      <c r="N902" s="20" t="s">
        <v>9056</v>
      </c>
      <c r="O902" s="20" t="s">
        <v>9293</v>
      </c>
      <c r="P902" s="201" t="n">
        <v>44440</v>
      </c>
      <c r="Q902" s="201" t="n">
        <v>44500</v>
      </c>
      <c r="R902" s="20" t="n">
        <v>1</v>
      </c>
      <c r="S902" s="20" t="s">
        <v>7130</v>
      </c>
      <c r="T902" s="20" t="n">
        <v>3.04228771817399</v>
      </c>
      <c r="U902" s="20"/>
      <c r="V902" s="20"/>
      <c r="W902" s="20" t="s">
        <v>7141</v>
      </c>
      <c r="X902" s="35" t="s">
        <v>383</v>
      </c>
      <c r="Y902" s="240"/>
      <c r="Z902" s="192" t="n">
        <v>0</v>
      </c>
      <c r="AE902" s="94" t="e">
        <f aca="false" t="array" ref="AE902:AK902">_xlfn.torow(_xlfn.unique(_xlfn._xlws.filter(cat_table[Subsector],$E902=cat_table[Sector],"")))</f>
        <v>#NAME?</v>
      </c>
      <c r="AF902" s="94" t="e">
        <v>#NAME?</v>
      </c>
      <c r="AG902" s="94" t="e">
        <v>#NAME?</v>
      </c>
      <c r="AH902" s="94" t="e">
        <v>#NAME?</v>
      </c>
      <c r="AI902" s="94" t="e">
        <v>#NAME?</v>
      </c>
      <c r="AJ902" s="94" t="e">
        <v>#NAME?</v>
      </c>
      <c r="AK902" s="94" t="e">
        <v>#NAME?</v>
      </c>
      <c r="AO902" s="94" t="e">
        <f aca="false" t="array" ref="AO902:AT902">_xlfn.torow(_xlfn.unique(_xlfn._xlws.filter(cat_table[Sub-subsector],($E902=cat_table[Sector])*($F902=cat_table[Subsector]),"")))</f>
        <v>#NAME?</v>
      </c>
      <c r="AP902" s="94" t="e">
        <v>#NAME?</v>
      </c>
      <c r="AQ902" s="94" t="e">
        <v>#NAME?</v>
      </c>
      <c r="AR902" s="94" t="e">
        <v>#NAME?</v>
      </c>
      <c r="AS902" s="94" t="e">
        <v>#NAME?</v>
      </c>
      <c r="AT902" s="94" t="e">
        <v>#NAME?</v>
      </c>
    </row>
    <row r="903" customFormat="false" ht="15" hidden="false" customHeight="true" outlineLevel="0" collapsed="false">
      <c r="A903" s="20" t="s">
        <v>9294</v>
      </c>
      <c r="B903" s="20" t="str">
        <f aca="false">INDEX(Table2[], MATCH(L903, Location_ID!$D$2:$D$648, 0), 1)</f>
        <v>73c92d5f-3c9b-479c-bebc-aa118e3c3846</v>
      </c>
      <c r="C903" s="16" t="s">
        <v>904</v>
      </c>
      <c r="D903" s="16" t="s">
        <v>354</v>
      </c>
      <c r="E903" s="20" t="s">
        <v>7134</v>
      </c>
      <c r="F903" s="20" t="s">
        <v>7135</v>
      </c>
      <c r="G903" s="20" t="s">
        <v>7591</v>
      </c>
      <c r="H903" s="20"/>
      <c r="I903" s="20" t="s">
        <v>9018</v>
      </c>
      <c r="J903" s="20" t="s">
        <v>9055</v>
      </c>
      <c r="K903" s="20" t="s">
        <v>7109</v>
      </c>
      <c r="L903" s="20" t="s">
        <v>2241</v>
      </c>
      <c r="M903" s="165" t="s">
        <v>7110</v>
      </c>
      <c r="N903" s="20" t="s">
        <v>9056</v>
      </c>
      <c r="O903" s="20" t="s">
        <v>9295</v>
      </c>
      <c r="P903" s="201" t="n">
        <v>44440</v>
      </c>
      <c r="Q903" s="201" t="n">
        <v>44500</v>
      </c>
      <c r="R903" s="20" t="n">
        <v>1</v>
      </c>
      <c r="S903" s="20" t="s">
        <v>7130</v>
      </c>
      <c r="T903" s="20" t="n">
        <v>19.8480510143235</v>
      </c>
      <c r="U903" s="20"/>
      <c r="V903" s="20"/>
      <c r="W903" s="20" t="s">
        <v>7141</v>
      </c>
      <c r="X903" s="35" t="s">
        <v>383</v>
      </c>
      <c r="Y903" s="240"/>
      <c r="Z903" s="192" t="n">
        <v>0</v>
      </c>
      <c r="AE903" s="94" t="e">
        <f aca="false" t="array" ref="AE903:AK903">_xlfn.torow(_xlfn.unique(_xlfn._xlws.filter(cat_table[Subsector],$E903=cat_table[Sector],"")))</f>
        <v>#NAME?</v>
      </c>
      <c r="AF903" s="94" t="e">
        <v>#NAME?</v>
      </c>
      <c r="AG903" s="94" t="e">
        <v>#NAME?</v>
      </c>
      <c r="AH903" s="94" t="e">
        <v>#NAME?</v>
      </c>
      <c r="AI903" s="94" t="e">
        <v>#NAME?</v>
      </c>
      <c r="AJ903" s="94" t="e">
        <v>#NAME?</v>
      </c>
      <c r="AK903" s="94" t="e">
        <v>#NAME?</v>
      </c>
      <c r="AO903" s="94" t="e">
        <f aca="false" t="array" ref="AO903:AT903">_xlfn.torow(_xlfn.unique(_xlfn._xlws.filter(cat_table[Sub-subsector],($E903=cat_table[Sector])*($F903=cat_table[Subsector]),"")))</f>
        <v>#NAME?</v>
      </c>
      <c r="AP903" s="94" t="e">
        <v>#NAME?</v>
      </c>
      <c r="AQ903" s="94" t="e">
        <v>#NAME?</v>
      </c>
      <c r="AR903" s="94" t="e">
        <v>#NAME?</v>
      </c>
      <c r="AS903" s="94" t="e">
        <v>#NAME?</v>
      </c>
      <c r="AT903" s="94" t="e">
        <v>#NAME?</v>
      </c>
    </row>
    <row r="904" customFormat="false" ht="15" hidden="false" customHeight="true" outlineLevel="0" collapsed="false">
      <c r="A904" s="20" t="s">
        <v>9296</v>
      </c>
      <c r="B904" s="20" t="str">
        <f aca="false">INDEX(Table2[], MATCH(L904, Location_ID!$D$2:$D$648, 0), 1)</f>
        <v>73c92d5f-3c9b-479c-bebc-aa118e3c3846</v>
      </c>
      <c r="C904" s="16" t="s">
        <v>904</v>
      </c>
      <c r="D904" s="16" t="s">
        <v>354</v>
      </c>
      <c r="E904" s="20" t="s">
        <v>7134</v>
      </c>
      <c r="F904" s="20" t="s">
        <v>7135</v>
      </c>
      <c r="G904" s="20" t="s">
        <v>7591</v>
      </c>
      <c r="H904" s="20"/>
      <c r="I904" s="20" t="s">
        <v>9018</v>
      </c>
      <c r="J904" s="20" t="s">
        <v>9072</v>
      </c>
      <c r="K904" s="20" t="s">
        <v>7109</v>
      </c>
      <c r="L904" s="20" t="s">
        <v>2241</v>
      </c>
      <c r="M904" s="165" t="s">
        <v>7110</v>
      </c>
      <c r="N904" s="20" t="s">
        <v>9056</v>
      </c>
      <c r="O904" s="20" t="s">
        <v>9297</v>
      </c>
      <c r="P904" s="201" t="n">
        <v>44440</v>
      </c>
      <c r="Q904" s="201" t="n">
        <v>44500</v>
      </c>
      <c r="R904" s="20" t="n">
        <v>1</v>
      </c>
      <c r="S904" s="20" t="s">
        <v>7130</v>
      </c>
      <c r="T904" s="20" t="n">
        <v>8.36849198459442</v>
      </c>
      <c r="U904" s="20"/>
      <c r="V904" s="20"/>
      <c r="W904" s="20" t="s">
        <v>7141</v>
      </c>
      <c r="X904" s="35" t="s">
        <v>383</v>
      </c>
      <c r="Y904" s="240"/>
      <c r="Z904" s="192" t="n">
        <v>0</v>
      </c>
      <c r="AE904" s="94" t="e">
        <f aca="false" t="array" ref="AE904:AK904">_xlfn.torow(_xlfn.unique(_xlfn._xlws.filter(cat_table[Subsector],$E904=cat_table[Sector],"")))</f>
        <v>#NAME?</v>
      </c>
      <c r="AF904" s="94" t="e">
        <v>#NAME?</v>
      </c>
      <c r="AG904" s="94" t="e">
        <v>#NAME?</v>
      </c>
      <c r="AH904" s="94" t="e">
        <v>#NAME?</v>
      </c>
      <c r="AI904" s="94" t="e">
        <v>#NAME?</v>
      </c>
      <c r="AJ904" s="94" t="e">
        <v>#NAME?</v>
      </c>
      <c r="AK904" s="94" t="e">
        <v>#NAME?</v>
      </c>
      <c r="AO904" s="94" t="e">
        <f aca="false" t="array" ref="AO904:AT904">_xlfn.torow(_xlfn.unique(_xlfn._xlws.filter(cat_table[Sub-subsector],($E904=cat_table[Sector])*($F904=cat_table[Subsector]),"")))</f>
        <v>#NAME?</v>
      </c>
      <c r="AP904" s="94" t="e">
        <v>#NAME?</v>
      </c>
      <c r="AQ904" s="94" t="e">
        <v>#NAME?</v>
      </c>
      <c r="AR904" s="94" t="e">
        <v>#NAME?</v>
      </c>
      <c r="AS904" s="94" t="e">
        <v>#NAME?</v>
      </c>
      <c r="AT904" s="94" t="e">
        <v>#NAME?</v>
      </c>
    </row>
    <row r="905" customFormat="false" ht="15" hidden="false" customHeight="true" outlineLevel="0" collapsed="false">
      <c r="A905" s="20" t="s">
        <v>9298</v>
      </c>
      <c r="B905" s="20" t="str">
        <f aca="false">INDEX(Table2[], MATCH(L905, Location_ID!$D$2:$D$648, 0), 1)</f>
        <v>73c92d5f-3c9b-479c-bebc-aa118e3c3846</v>
      </c>
      <c r="C905" s="16" t="s">
        <v>904</v>
      </c>
      <c r="D905" s="16" t="s">
        <v>354</v>
      </c>
      <c r="E905" s="20" t="s">
        <v>7134</v>
      </c>
      <c r="F905" s="20" t="s">
        <v>7135</v>
      </c>
      <c r="G905" s="20" t="s">
        <v>7591</v>
      </c>
      <c r="H905" s="20"/>
      <c r="I905" s="20" t="s">
        <v>9018</v>
      </c>
      <c r="J905" s="20" t="s">
        <v>7127</v>
      </c>
      <c r="K905" s="20" t="s">
        <v>7109</v>
      </c>
      <c r="L905" s="20" t="s">
        <v>2241</v>
      </c>
      <c r="M905" s="165" t="s">
        <v>7110</v>
      </c>
      <c r="N905" s="20" t="s">
        <v>9056</v>
      </c>
      <c r="O905" s="20" t="s">
        <v>9299</v>
      </c>
      <c r="P905" s="201" t="n">
        <v>44440</v>
      </c>
      <c r="Q905" s="201" t="n">
        <v>44500</v>
      </c>
      <c r="R905" s="20" t="n">
        <v>1</v>
      </c>
      <c r="S905" s="20" t="s">
        <v>7130</v>
      </c>
      <c r="T905" s="20" t="n">
        <v>1.52204146510973</v>
      </c>
      <c r="U905" s="20"/>
      <c r="V905" s="20"/>
      <c r="W905" s="20" t="s">
        <v>7141</v>
      </c>
      <c r="X905" s="35" t="s">
        <v>383</v>
      </c>
      <c r="Y905" s="240"/>
      <c r="Z905" s="192" t="n">
        <v>0</v>
      </c>
      <c r="AE905" s="94" t="e">
        <f aca="false" t="array" ref="AE905:AK905">_xlfn.torow(_xlfn.unique(_xlfn._xlws.filter(cat_table[Subsector],$E905=cat_table[Sector],"")))</f>
        <v>#NAME?</v>
      </c>
      <c r="AF905" s="94" t="e">
        <v>#NAME?</v>
      </c>
      <c r="AG905" s="94" t="e">
        <v>#NAME?</v>
      </c>
      <c r="AH905" s="94" t="e">
        <v>#NAME?</v>
      </c>
      <c r="AI905" s="94" t="e">
        <v>#NAME?</v>
      </c>
      <c r="AJ905" s="94" t="e">
        <v>#NAME?</v>
      </c>
      <c r="AK905" s="94" t="e">
        <v>#NAME?</v>
      </c>
      <c r="AO905" s="94" t="e">
        <f aca="false" t="array" ref="AO905:AT905">_xlfn.torow(_xlfn.unique(_xlfn._xlws.filter(cat_table[Sub-subsector],($E905=cat_table[Sector])*($F905=cat_table[Subsector]),"")))</f>
        <v>#NAME?</v>
      </c>
      <c r="AP905" s="94" t="e">
        <v>#NAME?</v>
      </c>
      <c r="AQ905" s="94" t="e">
        <v>#NAME?</v>
      </c>
      <c r="AR905" s="94" t="e">
        <v>#NAME?</v>
      </c>
      <c r="AS905" s="94" t="e">
        <v>#NAME?</v>
      </c>
      <c r="AT905" s="94" t="e">
        <v>#NAME?</v>
      </c>
    </row>
    <row r="906" customFormat="false" ht="15" hidden="false" customHeight="true" outlineLevel="0" collapsed="false">
      <c r="A906" s="20" t="s">
        <v>9300</v>
      </c>
      <c r="B906" s="20" t="str">
        <f aca="false">INDEX(Table2[], MATCH(L906, Location_ID!$D$2:$D$648, 0), 1)</f>
        <v>73c92d5f-3c9b-479c-bebc-aa118e3c3846</v>
      </c>
      <c r="C906" s="16" t="s">
        <v>904</v>
      </c>
      <c r="D906" s="16" t="s">
        <v>354</v>
      </c>
      <c r="E906" s="20" t="s">
        <v>7134</v>
      </c>
      <c r="F906" s="20" t="s">
        <v>7135</v>
      </c>
      <c r="G906" s="20" t="s">
        <v>7591</v>
      </c>
      <c r="H906" s="20"/>
      <c r="I906" s="20" t="s">
        <v>9018</v>
      </c>
      <c r="J906" s="20" t="s">
        <v>9072</v>
      </c>
      <c r="K906" s="20" t="s">
        <v>7109</v>
      </c>
      <c r="L906" s="20" t="s">
        <v>2241</v>
      </c>
      <c r="M906" s="165" t="s">
        <v>7110</v>
      </c>
      <c r="N906" s="20" t="s">
        <v>9056</v>
      </c>
      <c r="O906" s="20" t="s">
        <v>9301</v>
      </c>
      <c r="P906" s="201" t="n">
        <v>44440</v>
      </c>
      <c r="Q906" s="201" t="n">
        <v>44500</v>
      </c>
      <c r="R906" s="20" t="n">
        <v>1</v>
      </c>
      <c r="S906" s="20" t="s">
        <v>7130</v>
      </c>
      <c r="T906" s="20" t="n">
        <v>3.57904900746343</v>
      </c>
      <c r="U906" s="20"/>
      <c r="V906" s="20"/>
      <c r="W906" s="20" t="s">
        <v>7141</v>
      </c>
      <c r="X906" s="35" t="s">
        <v>383</v>
      </c>
      <c r="Y906" s="240"/>
      <c r="Z906" s="192" t="n">
        <v>0</v>
      </c>
      <c r="AE906" s="94" t="e">
        <f aca="false" t="array" ref="AE906:AK906">_xlfn.torow(_xlfn.unique(_xlfn._xlws.filter(cat_table[Subsector],$E906=cat_table[Sector],"")))</f>
        <v>#NAME?</v>
      </c>
      <c r="AF906" s="94" t="e">
        <v>#NAME?</v>
      </c>
      <c r="AG906" s="94" t="e">
        <v>#NAME?</v>
      </c>
      <c r="AH906" s="94" t="e">
        <v>#NAME?</v>
      </c>
      <c r="AI906" s="94" t="e">
        <v>#NAME?</v>
      </c>
      <c r="AJ906" s="94" t="e">
        <v>#NAME?</v>
      </c>
      <c r="AK906" s="94" t="e">
        <v>#NAME?</v>
      </c>
      <c r="AO906" s="94" t="e">
        <f aca="false" t="array" ref="AO906:AT906">_xlfn.torow(_xlfn.unique(_xlfn._xlws.filter(cat_table[Sub-subsector],($E906=cat_table[Sector])*($F906=cat_table[Subsector]),"")))</f>
        <v>#NAME?</v>
      </c>
      <c r="AP906" s="94" t="e">
        <v>#NAME?</v>
      </c>
      <c r="AQ906" s="94" t="e">
        <v>#NAME?</v>
      </c>
      <c r="AR906" s="94" t="e">
        <v>#NAME?</v>
      </c>
      <c r="AS906" s="94" t="e">
        <v>#NAME?</v>
      </c>
      <c r="AT906" s="94" t="e">
        <v>#NAME?</v>
      </c>
    </row>
    <row r="907" customFormat="false" ht="15" hidden="false" customHeight="true" outlineLevel="0" collapsed="false">
      <c r="A907" s="174" t="s">
        <v>9302</v>
      </c>
      <c r="B907" s="20" t="str">
        <f aca="false">INDEX(Table2[], MATCH(L907, Location_ID!$D$2:$D$648, 0), 1)</f>
        <v>73c92d5f-3c9b-479c-bebc-aa118e3c3846</v>
      </c>
      <c r="C907" s="16" t="s">
        <v>904</v>
      </c>
      <c r="D907" s="16" t="s">
        <v>354</v>
      </c>
      <c r="E907" s="20" t="s">
        <v>7134</v>
      </c>
      <c r="F907" s="20" t="s">
        <v>7135</v>
      </c>
      <c r="G907" s="20" t="s">
        <v>7591</v>
      </c>
      <c r="H907" s="20"/>
      <c r="I907" s="20" t="s">
        <v>9018</v>
      </c>
      <c r="J907" s="20" t="s">
        <v>9072</v>
      </c>
      <c r="K907" s="20" t="s">
        <v>7109</v>
      </c>
      <c r="L907" s="20" t="s">
        <v>2241</v>
      </c>
      <c r="M907" s="165" t="s">
        <v>7110</v>
      </c>
      <c r="N907" s="20" t="s">
        <v>9056</v>
      </c>
      <c r="O907" s="20" t="s">
        <v>9303</v>
      </c>
      <c r="P907" s="201" t="n">
        <v>44440</v>
      </c>
      <c r="Q907" s="201" t="n">
        <v>44500</v>
      </c>
      <c r="R907" s="20" t="n">
        <v>1</v>
      </c>
      <c r="S907" s="20" t="s">
        <v>7130</v>
      </c>
      <c r="T907" s="20" t="n">
        <v>5.63286352712316</v>
      </c>
      <c r="U907" s="20"/>
      <c r="V907" s="20"/>
      <c r="W907" s="20" t="s">
        <v>7141</v>
      </c>
      <c r="X907" s="35" t="s">
        <v>383</v>
      </c>
      <c r="Y907" s="240"/>
      <c r="Z907" s="192" t="n">
        <v>0</v>
      </c>
      <c r="AE907" s="94" t="e">
        <f aca="false" t="array" ref="AE907:AK907">_xlfn.torow(_xlfn.unique(_xlfn._xlws.filter(cat_table[Subsector],$E907=cat_table[Sector],"")))</f>
        <v>#NAME?</v>
      </c>
      <c r="AF907" s="94" t="e">
        <v>#NAME?</v>
      </c>
      <c r="AG907" s="94" t="e">
        <v>#NAME?</v>
      </c>
      <c r="AH907" s="94" t="e">
        <v>#NAME?</v>
      </c>
      <c r="AI907" s="94" t="e">
        <v>#NAME?</v>
      </c>
      <c r="AJ907" s="94" t="e">
        <v>#NAME?</v>
      </c>
      <c r="AK907" s="94" t="e">
        <v>#NAME?</v>
      </c>
      <c r="AO907" s="94" t="e">
        <f aca="false" t="array" ref="AO907:AT907">_xlfn.torow(_xlfn.unique(_xlfn._xlws.filter(cat_table[Sub-subsector],($E907=cat_table[Sector])*($F907=cat_table[Subsector]),"")))</f>
        <v>#NAME?</v>
      </c>
      <c r="AP907" s="94" t="e">
        <v>#NAME?</v>
      </c>
      <c r="AQ907" s="94" t="e">
        <v>#NAME?</v>
      </c>
      <c r="AR907" s="94" t="e">
        <v>#NAME?</v>
      </c>
      <c r="AS907" s="94" t="e">
        <v>#NAME?</v>
      </c>
      <c r="AT907" s="94" t="e">
        <v>#NAME?</v>
      </c>
    </row>
    <row r="908" customFormat="false" ht="15" hidden="false" customHeight="true" outlineLevel="0" collapsed="false">
      <c r="A908" s="20" t="s">
        <v>9304</v>
      </c>
      <c r="B908" s="20" t="str">
        <f aca="false">INDEX(Table2[], MATCH(L908, Location_ID!$D$2:$D$648, 0), 1)</f>
        <v>73c92d5f-3c9b-479c-bebc-aa118e3c3846</v>
      </c>
      <c r="C908" s="16" t="s">
        <v>904</v>
      </c>
      <c r="D908" s="16" t="s">
        <v>354</v>
      </c>
      <c r="E908" s="20" t="s">
        <v>7134</v>
      </c>
      <c r="F908" s="20" t="s">
        <v>7135</v>
      </c>
      <c r="G908" s="20" t="s">
        <v>7591</v>
      </c>
      <c r="H908" s="20"/>
      <c r="I908" s="20" t="s">
        <v>9018</v>
      </c>
      <c r="J908" s="20" t="s">
        <v>9072</v>
      </c>
      <c r="K908" s="20" t="s">
        <v>7109</v>
      </c>
      <c r="L908" s="20" t="s">
        <v>2241</v>
      </c>
      <c r="M908" s="165" t="s">
        <v>7110</v>
      </c>
      <c r="N908" s="20" t="s">
        <v>9056</v>
      </c>
      <c r="O908" s="20" t="s">
        <v>9305</v>
      </c>
      <c r="P908" s="201" t="n">
        <v>44440</v>
      </c>
      <c r="Q908" s="201" t="n">
        <v>44500</v>
      </c>
      <c r="R908" s="20" t="n">
        <v>1</v>
      </c>
      <c r="S908" s="20" t="s">
        <v>7130</v>
      </c>
      <c r="T908" s="20" t="n">
        <v>4.20908665717843</v>
      </c>
      <c r="U908" s="20"/>
      <c r="V908" s="20"/>
      <c r="W908" s="20" t="s">
        <v>7141</v>
      </c>
      <c r="X908" s="35" t="s">
        <v>383</v>
      </c>
      <c r="Y908" s="240"/>
      <c r="Z908" s="192" t="n">
        <v>0</v>
      </c>
      <c r="AE908" s="94" t="e">
        <f aca="false" t="array" ref="AE908:AK908">_xlfn.torow(_xlfn.unique(_xlfn._xlws.filter(cat_table[Subsector],$E908=cat_table[Sector],"")))</f>
        <v>#NAME?</v>
      </c>
      <c r="AF908" s="94" t="e">
        <v>#NAME?</v>
      </c>
      <c r="AG908" s="94" t="e">
        <v>#NAME?</v>
      </c>
      <c r="AH908" s="94" t="e">
        <v>#NAME?</v>
      </c>
      <c r="AI908" s="94" t="e">
        <v>#NAME?</v>
      </c>
      <c r="AJ908" s="94" t="e">
        <v>#NAME?</v>
      </c>
      <c r="AK908" s="94" t="e">
        <v>#NAME?</v>
      </c>
      <c r="AO908" s="94" t="e">
        <f aca="false" t="array" ref="AO908:AT908">_xlfn.torow(_xlfn.unique(_xlfn._xlws.filter(cat_table[Sub-subsector],($E908=cat_table[Sector])*($F908=cat_table[Subsector]),"")))</f>
        <v>#NAME?</v>
      </c>
      <c r="AP908" s="94" t="e">
        <v>#NAME?</v>
      </c>
      <c r="AQ908" s="94" t="e">
        <v>#NAME?</v>
      </c>
      <c r="AR908" s="94" t="e">
        <v>#NAME?</v>
      </c>
      <c r="AS908" s="94" t="e">
        <v>#NAME?</v>
      </c>
      <c r="AT908" s="94" t="e">
        <v>#NAME?</v>
      </c>
    </row>
    <row r="909" customFormat="false" ht="15" hidden="false" customHeight="true" outlineLevel="0" collapsed="false">
      <c r="A909" s="20" t="s">
        <v>9306</v>
      </c>
      <c r="B909" s="20" t="str">
        <f aca="false">INDEX(Table2[], MATCH(L909, Location_ID!$D$2:$D$648, 0), 1)</f>
        <v>73c92d5f-3c9b-479c-bebc-aa118e3c3846</v>
      </c>
      <c r="C909" s="16" t="s">
        <v>904</v>
      </c>
      <c r="D909" s="16" t="s">
        <v>354</v>
      </c>
      <c r="E909" s="20" t="s">
        <v>7134</v>
      </c>
      <c r="F909" s="20" t="s">
        <v>7135</v>
      </c>
      <c r="G909" s="20" t="s">
        <v>7591</v>
      </c>
      <c r="H909" s="20"/>
      <c r="I909" s="20" t="s">
        <v>9018</v>
      </c>
      <c r="J909" s="20" t="s">
        <v>9072</v>
      </c>
      <c r="K909" s="20" t="s">
        <v>7109</v>
      </c>
      <c r="L909" s="20" t="s">
        <v>2241</v>
      </c>
      <c r="M909" s="165" t="s">
        <v>7110</v>
      </c>
      <c r="N909" s="20" t="s">
        <v>9056</v>
      </c>
      <c r="O909" s="20" t="s">
        <v>9307</v>
      </c>
      <c r="P909" s="201" t="n">
        <v>44440</v>
      </c>
      <c r="Q909" s="201" t="n">
        <v>44500</v>
      </c>
      <c r="R909" s="20" t="n">
        <v>1</v>
      </c>
      <c r="S909" s="20" t="s">
        <v>7130</v>
      </c>
      <c r="T909" s="20" t="n">
        <v>1.95237094015762</v>
      </c>
      <c r="U909" s="20"/>
      <c r="V909" s="20"/>
      <c r="W909" s="20" t="s">
        <v>7141</v>
      </c>
      <c r="X909" s="35" t="s">
        <v>383</v>
      </c>
      <c r="Y909" s="240"/>
      <c r="Z909" s="192" t="n">
        <v>0</v>
      </c>
      <c r="AE909" s="94" t="e">
        <f aca="false" t="array" ref="AE909:AK909">_xlfn.torow(_xlfn.unique(_xlfn._xlws.filter(cat_table[Subsector],$E909=cat_table[Sector],"")))</f>
        <v>#NAME?</v>
      </c>
      <c r="AF909" s="94" t="e">
        <v>#NAME?</v>
      </c>
      <c r="AG909" s="94" t="e">
        <v>#NAME?</v>
      </c>
      <c r="AH909" s="94" t="e">
        <v>#NAME?</v>
      </c>
      <c r="AI909" s="94" t="e">
        <v>#NAME?</v>
      </c>
      <c r="AJ909" s="94" t="e">
        <v>#NAME?</v>
      </c>
      <c r="AK909" s="94" t="e">
        <v>#NAME?</v>
      </c>
      <c r="AO909" s="94" t="e">
        <f aca="false" t="array" ref="AO909:AT909">_xlfn.torow(_xlfn.unique(_xlfn._xlws.filter(cat_table[Sub-subsector],($E909=cat_table[Sector])*($F909=cat_table[Subsector]),"")))</f>
        <v>#NAME?</v>
      </c>
      <c r="AP909" s="94" t="e">
        <v>#NAME?</v>
      </c>
      <c r="AQ909" s="94" t="e">
        <v>#NAME?</v>
      </c>
      <c r="AR909" s="94" t="e">
        <v>#NAME?</v>
      </c>
      <c r="AS909" s="94" t="e">
        <v>#NAME?</v>
      </c>
      <c r="AT909" s="94" t="e">
        <v>#NAME?</v>
      </c>
    </row>
    <row r="910" customFormat="false" ht="15" hidden="false" customHeight="true" outlineLevel="0" collapsed="false">
      <c r="A910" s="20" t="s">
        <v>9308</v>
      </c>
      <c r="B910" s="20" t="str">
        <f aca="false">INDEX(Table2[], MATCH(L910, Location_ID!$D$2:$D$648, 0), 1)</f>
        <v>73c92d5f-3c9b-479c-bebc-aa118e3c3846</v>
      </c>
      <c r="C910" s="16" t="s">
        <v>904</v>
      </c>
      <c r="D910" s="16" t="s">
        <v>354</v>
      </c>
      <c r="E910" s="20" t="s">
        <v>7134</v>
      </c>
      <c r="F910" s="20" t="s">
        <v>7135</v>
      </c>
      <c r="G910" s="20" t="s">
        <v>7591</v>
      </c>
      <c r="H910" s="20"/>
      <c r="I910" s="20" t="s">
        <v>9018</v>
      </c>
      <c r="J910" s="20" t="s">
        <v>9059</v>
      </c>
      <c r="K910" s="20" t="s">
        <v>7109</v>
      </c>
      <c r="L910" s="20" t="s">
        <v>2241</v>
      </c>
      <c r="M910" s="165" t="s">
        <v>7110</v>
      </c>
      <c r="N910" s="20" t="s">
        <v>9056</v>
      </c>
      <c r="O910" s="20" t="s">
        <v>9309</v>
      </c>
      <c r="P910" s="201" t="n">
        <v>44440</v>
      </c>
      <c r="Q910" s="201" t="n">
        <v>44500</v>
      </c>
      <c r="R910" s="20" t="n">
        <v>1</v>
      </c>
      <c r="S910" s="20" t="s">
        <v>7130</v>
      </c>
      <c r="T910" s="20" t="n">
        <v>3.85948740620109</v>
      </c>
      <c r="U910" s="20"/>
      <c r="V910" s="20"/>
      <c r="W910" s="20" t="s">
        <v>7141</v>
      </c>
      <c r="X910" s="35" t="s">
        <v>383</v>
      </c>
      <c r="Y910" s="240"/>
      <c r="Z910" s="192" t="n">
        <v>0</v>
      </c>
      <c r="AE910" s="94" t="e">
        <f aca="false" t="array" ref="AE910:AK910">_xlfn.torow(_xlfn.unique(_xlfn._xlws.filter(cat_table[Subsector],$E910=cat_table[Sector],"")))</f>
        <v>#NAME?</v>
      </c>
      <c r="AF910" s="94" t="e">
        <v>#NAME?</v>
      </c>
      <c r="AG910" s="94" t="e">
        <v>#NAME?</v>
      </c>
      <c r="AH910" s="94" t="e">
        <v>#NAME?</v>
      </c>
      <c r="AI910" s="94" t="e">
        <v>#NAME?</v>
      </c>
      <c r="AJ910" s="94" t="e">
        <v>#NAME?</v>
      </c>
      <c r="AK910" s="94" t="e">
        <v>#NAME?</v>
      </c>
      <c r="AO910" s="94" t="e">
        <f aca="false" t="array" ref="AO910:AT910">_xlfn.torow(_xlfn.unique(_xlfn._xlws.filter(cat_table[Sub-subsector],($E910=cat_table[Sector])*($F910=cat_table[Subsector]),"")))</f>
        <v>#NAME?</v>
      </c>
      <c r="AP910" s="94" t="e">
        <v>#NAME?</v>
      </c>
      <c r="AQ910" s="94" t="e">
        <v>#NAME?</v>
      </c>
      <c r="AR910" s="94" t="e">
        <v>#NAME?</v>
      </c>
      <c r="AS910" s="94" t="e">
        <v>#NAME?</v>
      </c>
      <c r="AT910" s="94" t="e">
        <v>#NAME?</v>
      </c>
    </row>
    <row r="911" customFormat="false" ht="15" hidden="false" customHeight="true" outlineLevel="0" collapsed="false">
      <c r="A911" s="20" t="s">
        <v>9310</v>
      </c>
      <c r="B911" s="20" t="str">
        <f aca="false">INDEX(Table2[], MATCH(L911, Location_ID!$D$2:$D$648, 0), 1)</f>
        <v>73c92d5f-3c9b-479c-bebc-aa118e3c3846</v>
      </c>
      <c r="C911" s="16" t="s">
        <v>904</v>
      </c>
      <c r="D911" s="16" t="s">
        <v>354</v>
      </c>
      <c r="E911" s="20" t="s">
        <v>7134</v>
      </c>
      <c r="F911" s="20" t="s">
        <v>7135</v>
      </c>
      <c r="G911" s="20" t="s">
        <v>7591</v>
      </c>
      <c r="H911" s="20"/>
      <c r="I911" s="20" t="s">
        <v>9018</v>
      </c>
      <c r="J911" s="20" t="s">
        <v>9059</v>
      </c>
      <c r="K911" s="20" t="s">
        <v>7109</v>
      </c>
      <c r="L911" s="20" t="s">
        <v>2241</v>
      </c>
      <c r="M911" s="165" t="s">
        <v>7110</v>
      </c>
      <c r="N911" s="20" t="s">
        <v>9056</v>
      </c>
      <c r="O911" s="20" t="s">
        <v>9311</v>
      </c>
      <c r="P911" s="201" t="n">
        <v>44440</v>
      </c>
      <c r="Q911" s="201" t="n">
        <v>44500</v>
      </c>
      <c r="R911" s="20" t="n">
        <v>1</v>
      </c>
      <c r="S911" s="20" t="s">
        <v>7130</v>
      </c>
      <c r="T911" s="20" t="n">
        <v>1.75673145661343</v>
      </c>
      <c r="U911" s="20"/>
      <c r="V911" s="20"/>
      <c r="W911" s="20" t="s">
        <v>7141</v>
      </c>
      <c r="X911" s="35" t="s">
        <v>383</v>
      </c>
      <c r="Y911" s="240"/>
      <c r="Z911" s="192" t="n">
        <v>0</v>
      </c>
      <c r="AE911" s="94" t="e">
        <f aca="false" t="array" ref="AE911:AK911">_xlfn.torow(_xlfn.unique(_xlfn._xlws.filter(cat_table[Subsector],$E911=cat_table[Sector],"")))</f>
        <v>#NAME?</v>
      </c>
      <c r="AF911" s="94" t="e">
        <v>#NAME?</v>
      </c>
      <c r="AG911" s="94" t="e">
        <v>#NAME?</v>
      </c>
      <c r="AH911" s="94" t="e">
        <v>#NAME?</v>
      </c>
      <c r="AI911" s="94" t="e">
        <v>#NAME?</v>
      </c>
      <c r="AJ911" s="94" t="e">
        <v>#NAME?</v>
      </c>
      <c r="AK911" s="94" t="e">
        <v>#NAME?</v>
      </c>
      <c r="AO911" s="94" t="e">
        <f aca="false" t="array" ref="AO911:AT911">_xlfn.torow(_xlfn.unique(_xlfn._xlws.filter(cat_table[Sub-subsector],($E911=cat_table[Sector])*($F911=cat_table[Subsector]),"")))</f>
        <v>#NAME?</v>
      </c>
      <c r="AP911" s="94" t="e">
        <v>#NAME?</v>
      </c>
      <c r="AQ911" s="94" t="e">
        <v>#NAME?</v>
      </c>
      <c r="AR911" s="94" t="e">
        <v>#NAME?</v>
      </c>
      <c r="AS911" s="94" t="e">
        <v>#NAME?</v>
      </c>
      <c r="AT911" s="94" t="e">
        <v>#NAME?</v>
      </c>
    </row>
    <row r="912" customFormat="false" ht="15" hidden="false" customHeight="true" outlineLevel="0" collapsed="false">
      <c r="A912" s="20" t="s">
        <v>9312</v>
      </c>
      <c r="B912" s="20" t="str">
        <f aca="false">INDEX(Table2[], MATCH(L912, Location_ID!$D$2:$D$648, 0), 1)</f>
        <v>73c92d5f-3c9b-479c-bebc-aa118e3c3846</v>
      </c>
      <c r="C912" s="16" t="s">
        <v>904</v>
      </c>
      <c r="D912" s="16" t="s">
        <v>354</v>
      </c>
      <c r="E912" s="20" t="s">
        <v>7134</v>
      </c>
      <c r="F912" s="20" t="s">
        <v>7135</v>
      </c>
      <c r="G912" s="20" t="s">
        <v>7591</v>
      </c>
      <c r="H912" s="20"/>
      <c r="I912" s="20" t="s">
        <v>9018</v>
      </c>
      <c r="J912" s="20" t="s">
        <v>9072</v>
      </c>
      <c r="K912" s="20" t="s">
        <v>7109</v>
      </c>
      <c r="L912" s="20" t="s">
        <v>2241</v>
      </c>
      <c r="M912" s="165" t="s">
        <v>7110</v>
      </c>
      <c r="N912" s="20" t="s">
        <v>9056</v>
      </c>
      <c r="O912" s="20" t="s">
        <v>9313</v>
      </c>
      <c r="P912" s="201" t="n">
        <v>44440</v>
      </c>
      <c r="Q912" s="201" t="n">
        <v>44500</v>
      </c>
      <c r="R912" s="20" t="n">
        <v>1</v>
      </c>
      <c r="S912" s="20" t="s">
        <v>7130</v>
      </c>
      <c r="T912" s="20" t="n">
        <v>7.6155499613083</v>
      </c>
      <c r="U912" s="20"/>
      <c r="V912" s="20"/>
      <c r="W912" s="20" t="s">
        <v>7141</v>
      </c>
      <c r="X912" s="35" t="s">
        <v>383</v>
      </c>
      <c r="Y912" s="240"/>
      <c r="Z912" s="192" t="n">
        <v>0</v>
      </c>
      <c r="AE912" s="94" t="e">
        <f aca="false" t="array" ref="AE912:AK912">_xlfn.torow(_xlfn.unique(_xlfn._xlws.filter(cat_table[Subsector],$E912=cat_table[Sector],"")))</f>
        <v>#NAME?</v>
      </c>
      <c r="AF912" s="94" t="e">
        <v>#NAME?</v>
      </c>
      <c r="AG912" s="94" t="e">
        <v>#NAME?</v>
      </c>
      <c r="AH912" s="94" t="e">
        <v>#NAME?</v>
      </c>
      <c r="AI912" s="94" t="e">
        <v>#NAME?</v>
      </c>
      <c r="AJ912" s="94" t="e">
        <v>#NAME?</v>
      </c>
      <c r="AK912" s="94" t="e">
        <v>#NAME?</v>
      </c>
      <c r="AO912" s="94" t="e">
        <f aca="false" t="array" ref="AO912:AT912">_xlfn.torow(_xlfn.unique(_xlfn._xlws.filter(cat_table[Sub-subsector],($E912=cat_table[Sector])*($F912=cat_table[Subsector]),"")))</f>
        <v>#NAME?</v>
      </c>
      <c r="AP912" s="94" t="e">
        <v>#NAME?</v>
      </c>
      <c r="AQ912" s="94" t="e">
        <v>#NAME?</v>
      </c>
      <c r="AR912" s="94" t="e">
        <v>#NAME?</v>
      </c>
      <c r="AS912" s="94" t="e">
        <v>#NAME?</v>
      </c>
      <c r="AT912" s="94" t="e">
        <v>#NAME?</v>
      </c>
    </row>
    <row r="913" customFormat="false" ht="15" hidden="false" customHeight="true" outlineLevel="0" collapsed="false">
      <c r="A913" s="20" t="s">
        <v>9314</v>
      </c>
      <c r="B913" s="20" t="str">
        <f aca="false">INDEX(Table2[], MATCH(L913, Location_ID!$D$2:$D$648, 0), 1)</f>
        <v>73c92d5f-3c9b-479c-bebc-aa118e3c3846</v>
      </c>
      <c r="C913" s="16" t="s">
        <v>904</v>
      </c>
      <c r="D913" s="16" t="s">
        <v>354</v>
      </c>
      <c r="E913" s="20" t="s">
        <v>7134</v>
      </c>
      <c r="F913" s="20" t="s">
        <v>7135</v>
      </c>
      <c r="G913" s="20" t="s">
        <v>7591</v>
      </c>
      <c r="H913" s="20"/>
      <c r="I913" s="20" t="s">
        <v>9018</v>
      </c>
      <c r="J913" s="20" t="s">
        <v>7127</v>
      </c>
      <c r="K913" s="20" t="s">
        <v>7109</v>
      </c>
      <c r="L913" s="20" t="s">
        <v>2241</v>
      </c>
      <c r="M913" s="165" t="s">
        <v>7110</v>
      </c>
      <c r="N913" s="20" t="s">
        <v>9056</v>
      </c>
      <c r="O913" s="20" t="s">
        <v>9315</v>
      </c>
      <c r="P913" s="201" t="n">
        <v>44440</v>
      </c>
      <c r="Q913" s="201" t="n">
        <v>44500</v>
      </c>
      <c r="R913" s="20" t="n">
        <v>1</v>
      </c>
      <c r="S913" s="20" t="s">
        <v>7130</v>
      </c>
      <c r="T913" s="20" t="n">
        <v>0.848924522802831</v>
      </c>
      <c r="U913" s="20"/>
      <c r="V913" s="20"/>
      <c r="W913" s="20" t="s">
        <v>7141</v>
      </c>
      <c r="X913" s="35" t="s">
        <v>383</v>
      </c>
      <c r="Y913" s="240"/>
      <c r="Z913" s="192" t="n">
        <v>0</v>
      </c>
      <c r="AE913" s="94" t="e">
        <f aca="false" t="array" ref="AE913:AK913">_xlfn.torow(_xlfn.unique(_xlfn._xlws.filter(cat_table[Subsector],$E913=cat_table[Sector],"")))</f>
        <v>#NAME?</v>
      </c>
      <c r="AF913" s="94" t="e">
        <v>#NAME?</v>
      </c>
      <c r="AG913" s="94" t="e">
        <v>#NAME?</v>
      </c>
      <c r="AH913" s="94" t="e">
        <v>#NAME?</v>
      </c>
      <c r="AI913" s="94" t="e">
        <v>#NAME?</v>
      </c>
      <c r="AJ913" s="94" t="e">
        <v>#NAME?</v>
      </c>
      <c r="AK913" s="94" t="e">
        <v>#NAME?</v>
      </c>
      <c r="AO913" s="94" t="e">
        <f aca="false" t="array" ref="AO913:AT913">_xlfn.torow(_xlfn.unique(_xlfn._xlws.filter(cat_table[Sub-subsector],($E913=cat_table[Sector])*($F913=cat_table[Subsector]),"")))</f>
        <v>#NAME?</v>
      </c>
      <c r="AP913" s="94" t="e">
        <v>#NAME?</v>
      </c>
      <c r="AQ913" s="94" t="e">
        <v>#NAME?</v>
      </c>
      <c r="AR913" s="94" t="e">
        <v>#NAME?</v>
      </c>
      <c r="AS913" s="94" t="e">
        <v>#NAME?</v>
      </c>
      <c r="AT913" s="94" t="e">
        <v>#NAME?</v>
      </c>
    </row>
    <row r="914" customFormat="false" ht="15" hidden="false" customHeight="true" outlineLevel="0" collapsed="false">
      <c r="A914" s="20" t="s">
        <v>9316</v>
      </c>
      <c r="B914" s="20" t="str">
        <f aca="false">INDEX(Table2[], MATCH(L914, Location_ID!$D$2:$D$648, 0), 1)</f>
        <v>73c92d5f-3c9b-479c-bebc-aa118e3c3846</v>
      </c>
      <c r="C914" s="16" t="s">
        <v>904</v>
      </c>
      <c r="D914" s="16" t="s">
        <v>354</v>
      </c>
      <c r="E914" s="20" t="s">
        <v>7134</v>
      </c>
      <c r="F914" s="20" t="s">
        <v>7135</v>
      </c>
      <c r="G914" s="20" t="s">
        <v>7591</v>
      </c>
      <c r="H914" s="20"/>
      <c r="I914" s="20" t="s">
        <v>9018</v>
      </c>
      <c r="J914" s="20" t="s">
        <v>9055</v>
      </c>
      <c r="K914" s="20" t="s">
        <v>7109</v>
      </c>
      <c r="L914" s="20" t="s">
        <v>2241</v>
      </c>
      <c r="M914" s="165" t="s">
        <v>7110</v>
      </c>
      <c r="N914" s="20" t="s">
        <v>9056</v>
      </c>
      <c r="O914" s="20" t="s">
        <v>9317</v>
      </c>
      <c r="P914" s="201" t="n">
        <v>44440</v>
      </c>
      <c r="Q914" s="201" t="n">
        <v>44500</v>
      </c>
      <c r="R914" s="20" t="n">
        <v>1</v>
      </c>
      <c r="S914" s="20" t="s">
        <v>7130</v>
      </c>
      <c r="T914" s="20" t="n">
        <v>2.92775638162677</v>
      </c>
      <c r="U914" s="20"/>
      <c r="V914" s="20"/>
      <c r="W914" s="20" t="s">
        <v>7141</v>
      </c>
      <c r="X914" s="35" t="s">
        <v>383</v>
      </c>
      <c r="Y914" s="240"/>
      <c r="Z914" s="192" t="n">
        <v>0</v>
      </c>
      <c r="AE914" s="94" t="e">
        <f aca="false" t="array" ref="AE914:AK914">_xlfn.torow(_xlfn.unique(_xlfn._xlws.filter(cat_table[Subsector],$E914=cat_table[Sector],"")))</f>
        <v>#NAME?</v>
      </c>
      <c r="AF914" s="94" t="e">
        <v>#NAME?</v>
      </c>
      <c r="AG914" s="94" t="e">
        <v>#NAME?</v>
      </c>
      <c r="AH914" s="94" t="e">
        <v>#NAME?</v>
      </c>
      <c r="AI914" s="94" t="e">
        <v>#NAME?</v>
      </c>
      <c r="AJ914" s="94" t="e">
        <v>#NAME?</v>
      </c>
      <c r="AK914" s="94" t="e">
        <v>#NAME?</v>
      </c>
      <c r="AO914" s="94" t="e">
        <f aca="false" t="array" ref="AO914:AT914">_xlfn.torow(_xlfn.unique(_xlfn._xlws.filter(cat_table[Sub-subsector],($E914=cat_table[Sector])*($F914=cat_table[Subsector]),"")))</f>
        <v>#NAME?</v>
      </c>
      <c r="AP914" s="94" t="e">
        <v>#NAME?</v>
      </c>
      <c r="AQ914" s="94" t="e">
        <v>#NAME?</v>
      </c>
      <c r="AR914" s="94" t="e">
        <v>#NAME?</v>
      </c>
      <c r="AS914" s="94" t="e">
        <v>#NAME?</v>
      </c>
      <c r="AT914" s="94" t="e">
        <v>#NAME?</v>
      </c>
    </row>
    <row r="915" customFormat="false" ht="15" hidden="false" customHeight="true" outlineLevel="0" collapsed="false">
      <c r="A915" s="20" t="s">
        <v>9318</v>
      </c>
      <c r="B915" s="20" t="str">
        <f aca="false">INDEX(Table2[], MATCH(L915, Location_ID!$D$2:$D$648, 0), 1)</f>
        <v>73c92d5f-3c9b-479c-bebc-aa118e3c3846</v>
      </c>
      <c r="C915" s="16" t="s">
        <v>904</v>
      </c>
      <c r="D915" s="16" t="s">
        <v>354</v>
      </c>
      <c r="E915" s="20" t="s">
        <v>7134</v>
      </c>
      <c r="F915" s="20" t="s">
        <v>7135</v>
      </c>
      <c r="G915" s="20" t="s">
        <v>7591</v>
      </c>
      <c r="H915" s="20"/>
      <c r="I915" s="20" t="s">
        <v>9018</v>
      </c>
      <c r="J915" s="20" t="s">
        <v>9055</v>
      </c>
      <c r="K915" s="20" t="s">
        <v>7109</v>
      </c>
      <c r="L915" s="20" t="s">
        <v>2241</v>
      </c>
      <c r="M915" s="165" t="s">
        <v>7110</v>
      </c>
      <c r="N915" s="20" t="s">
        <v>9056</v>
      </c>
      <c r="O915" s="20" t="s">
        <v>9319</v>
      </c>
      <c r="P915" s="201" t="n">
        <v>44440</v>
      </c>
      <c r="Q915" s="201" t="n">
        <v>44500</v>
      </c>
      <c r="R915" s="20" t="n">
        <v>1</v>
      </c>
      <c r="S915" s="20" t="s">
        <v>7130</v>
      </c>
      <c r="T915" s="20" t="n">
        <v>1.36048258815775</v>
      </c>
      <c r="U915" s="20"/>
      <c r="V915" s="20"/>
      <c r="W915" s="20" t="s">
        <v>7141</v>
      </c>
      <c r="X915" s="35" t="s">
        <v>383</v>
      </c>
      <c r="Y915" s="240"/>
      <c r="Z915" s="192" t="n">
        <v>0</v>
      </c>
      <c r="AE915" s="94" t="e">
        <f aca="false" t="array" ref="AE915:AK915">_xlfn.torow(_xlfn.unique(_xlfn._xlws.filter(cat_table[Subsector],$E915=cat_table[Sector],"")))</f>
        <v>#NAME?</v>
      </c>
      <c r="AF915" s="94" t="e">
        <v>#NAME?</v>
      </c>
      <c r="AG915" s="94" t="e">
        <v>#NAME?</v>
      </c>
      <c r="AH915" s="94" t="e">
        <v>#NAME?</v>
      </c>
      <c r="AI915" s="94" t="e">
        <v>#NAME?</v>
      </c>
      <c r="AJ915" s="94" t="e">
        <v>#NAME?</v>
      </c>
      <c r="AK915" s="94" t="e">
        <v>#NAME?</v>
      </c>
      <c r="AO915" s="94" t="e">
        <f aca="false" t="array" ref="AO915:AT915">_xlfn.torow(_xlfn.unique(_xlfn._xlws.filter(cat_table[Sub-subsector],($E915=cat_table[Sector])*($F915=cat_table[Subsector]),"")))</f>
        <v>#NAME?</v>
      </c>
      <c r="AP915" s="94" t="e">
        <v>#NAME?</v>
      </c>
      <c r="AQ915" s="94" t="e">
        <v>#NAME?</v>
      </c>
      <c r="AR915" s="94" t="e">
        <v>#NAME?</v>
      </c>
      <c r="AS915" s="94" t="e">
        <v>#NAME?</v>
      </c>
      <c r="AT915" s="94" t="e">
        <v>#NAME?</v>
      </c>
    </row>
    <row r="916" customFormat="false" ht="15" hidden="false" customHeight="true" outlineLevel="0" collapsed="false">
      <c r="A916" s="20" t="s">
        <v>9320</v>
      </c>
      <c r="B916" s="20" t="str">
        <f aca="false">INDEX(Table2[], MATCH(L916, Location_ID!$D$2:$D$648, 0), 1)</f>
        <v>73c92d5f-3c9b-479c-bebc-aa118e3c3846</v>
      </c>
      <c r="C916" s="16" t="s">
        <v>904</v>
      </c>
      <c r="D916" s="16" t="s">
        <v>354</v>
      </c>
      <c r="E916" s="20" t="s">
        <v>7134</v>
      </c>
      <c r="F916" s="20" t="s">
        <v>7135</v>
      </c>
      <c r="G916" s="20" t="s">
        <v>7591</v>
      </c>
      <c r="H916" s="20"/>
      <c r="I916" s="20" t="s">
        <v>9018</v>
      </c>
      <c r="J916" s="20" t="s">
        <v>9055</v>
      </c>
      <c r="K916" s="20" t="s">
        <v>7109</v>
      </c>
      <c r="L916" s="20" t="s">
        <v>2241</v>
      </c>
      <c r="M916" s="165" t="s">
        <v>7110</v>
      </c>
      <c r="N916" s="20" t="s">
        <v>9056</v>
      </c>
      <c r="O916" s="20" t="s">
        <v>9321</v>
      </c>
      <c r="P916" s="201" t="n">
        <v>44440</v>
      </c>
      <c r="Q916" s="201" t="n">
        <v>44500</v>
      </c>
      <c r="R916" s="20" t="n">
        <v>1</v>
      </c>
      <c r="S916" s="20" t="s">
        <v>7130</v>
      </c>
      <c r="T916" s="20" t="n">
        <v>4.06433486794544</v>
      </c>
      <c r="U916" s="20"/>
      <c r="V916" s="20"/>
      <c r="W916" s="20" t="s">
        <v>7141</v>
      </c>
      <c r="X916" s="35" t="s">
        <v>383</v>
      </c>
      <c r="Y916" s="240"/>
      <c r="Z916" s="192" t="n">
        <v>0</v>
      </c>
      <c r="AE916" s="94" t="e">
        <f aca="false" t="array" ref="AE916:AK916">_xlfn.torow(_xlfn.unique(_xlfn._xlws.filter(cat_table[Subsector],$E916=cat_table[Sector],"")))</f>
        <v>#NAME?</v>
      </c>
      <c r="AF916" s="94" t="e">
        <v>#NAME?</v>
      </c>
      <c r="AG916" s="94" t="e">
        <v>#NAME?</v>
      </c>
      <c r="AH916" s="94" t="e">
        <v>#NAME?</v>
      </c>
      <c r="AI916" s="94" t="e">
        <v>#NAME?</v>
      </c>
      <c r="AJ916" s="94" t="e">
        <v>#NAME?</v>
      </c>
      <c r="AK916" s="94" t="e">
        <v>#NAME?</v>
      </c>
      <c r="AO916" s="94" t="e">
        <f aca="false" t="array" ref="AO916:AT916">_xlfn.torow(_xlfn.unique(_xlfn._xlws.filter(cat_table[Sub-subsector],($E916=cat_table[Sector])*($F916=cat_table[Subsector]),"")))</f>
        <v>#NAME?</v>
      </c>
      <c r="AP916" s="94" t="e">
        <v>#NAME?</v>
      </c>
      <c r="AQ916" s="94" t="e">
        <v>#NAME?</v>
      </c>
      <c r="AR916" s="94" t="e">
        <v>#NAME?</v>
      </c>
      <c r="AS916" s="94" t="e">
        <v>#NAME?</v>
      </c>
      <c r="AT916" s="94" t="e">
        <v>#NAME?</v>
      </c>
    </row>
    <row r="917" customFormat="false" ht="15" hidden="false" customHeight="true" outlineLevel="0" collapsed="false">
      <c r="A917" s="20" t="s">
        <v>9322</v>
      </c>
      <c r="B917" s="20" t="str">
        <f aca="false">INDEX(Table2[], MATCH(L917, Location_ID!$D$2:$D$648, 0), 1)</f>
        <v>73c92d5f-3c9b-479c-bebc-aa118e3c3846</v>
      </c>
      <c r="C917" s="16" t="s">
        <v>904</v>
      </c>
      <c r="D917" s="16" t="s">
        <v>354</v>
      </c>
      <c r="E917" s="20" t="s">
        <v>7134</v>
      </c>
      <c r="F917" s="20" t="s">
        <v>7135</v>
      </c>
      <c r="G917" s="20" t="s">
        <v>7591</v>
      </c>
      <c r="H917" s="20"/>
      <c r="I917" s="20" t="s">
        <v>9018</v>
      </c>
      <c r="J917" s="20" t="s">
        <v>9055</v>
      </c>
      <c r="K917" s="20" t="s">
        <v>7109</v>
      </c>
      <c r="L917" s="20" t="s">
        <v>2241</v>
      </c>
      <c r="M917" s="165" t="s">
        <v>7110</v>
      </c>
      <c r="N917" s="20" t="s">
        <v>9056</v>
      </c>
      <c r="O917" s="20" t="s">
        <v>9323</v>
      </c>
      <c r="P917" s="201" t="n">
        <v>44440</v>
      </c>
      <c r="Q917" s="201" t="n">
        <v>44500</v>
      </c>
      <c r="R917" s="20" t="n">
        <v>1</v>
      </c>
      <c r="S917" s="20" t="s">
        <v>7130</v>
      </c>
      <c r="T917" s="20" t="n">
        <v>4.97025254465589</v>
      </c>
      <c r="U917" s="20"/>
      <c r="V917" s="20"/>
      <c r="W917" s="20" t="s">
        <v>7141</v>
      </c>
      <c r="X917" s="35" t="s">
        <v>383</v>
      </c>
      <c r="Y917" s="240"/>
      <c r="Z917" s="192" t="n">
        <v>0</v>
      </c>
      <c r="AE917" s="94" t="e">
        <f aca="false" t="array" ref="AE917:AK917">_xlfn.torow(_xlfn.unique(_xlfn._xlws.filter(cat_table[Subsector],$E917=cat_table[Sector],"")))</f>
        <v>#NAME?</v>
      </c>
      <c r="AF917" s="94" t="e">
        <v>#NAME?</v>
      </c>
      <c r="AG917" s="94" t="e">
        <v>#NAME?</v>
      </c>
      <c r="AH917" s="94" t="e">
        <v>#NAME?</v>
      </c>
      <c r="AI917" s="94" t="e">
        <v>#NAME?</v>
      </c>
      <c r="AJ917" s="94" t="e">
        <v>#NAME?</v>
      </c>
      <c r="AK917" s="94" t="e">
        <v>#NAME?</v>
      </c>
      <c r="AO917" s="94" t="e">
        <f aca="false" t="array" ref="AO917:AT917">_xlfn.torow(_xlfn.unique(_xlfn._xlws.filter(cat_table[Sub-subsector],($E917=cat_table[Sector])*($F917=cat_table[Subsector]),"")))</f>
        <v>#NAME?</v>
      </c>
      <c r="AP917" s="94" t="e">
        <v>#NAME?</v>
      </c>
      <c r="AQ917" s="94" t="e">
        <v>#NAME?</v>
      </c>
      <c r="AR917" s="94" t="e">
        <v>#NAME?</v>
      </c>
      <c r="AS917" s="94" t="e">
        <v>#NAME?</v>
      </c>
      <c r="AT917" s="94" t="e">
        <v>#NAME?</v>
      </c>
    </row>
    <row r="918" customFormat="false" ht="15" hidden="false" customHeight="true" outlineLevel="0" collapsed="false">
      <c r="A918" s="20" t="s">
        <v>9324</v>
      </c>
      <c r="B918" s="20" t="str">
        <f aca="false">INDEX(Table2[], MATCH(L918, Location_ID!$D$2:$D$648, 0), 1)</f>
        <v>73c92d5f-3c9b-479c-bebc-aa118e3c3846</v>
      </c>
      <c r="C918" s="16" t="s">
        <v>904</v>
      </c>
      <c r="D918" s="16" t="s">
        <v>354</v>
      </c>
      <c r="E918" s="20" t="s">
        <v>7134</v>
      </c>
      <c r="F918" s="20" t="s">
        <v>7135</v>
      </c>
      <c r="G918" s="20" t="s">
        <v>7591</v>
      </c>
      <c r="H918" s="20"/>
      <c r="I918" s="20" t="s">
        <v>9018</v>
      </c>
      <c r="J918" s="20" t="s">
        <v>9055</v>
      </c>
      <c r="K918" s="20" t="s">
        <v>7109</v>
      </c>
      <c r="L918" s="20" t="s">
        <v>2241</v>
      </c>
      <c r="M918" s="165" t="s">
        <v>7110</v>
      </c>
      <c r="N918" s="20" t="s">
        <v>9056</v>
      </c>
      <c r="O918" s="20" t="s">
        <v>9325</v>
      </c>
      <c r="P918" s="201" t="n">
        <v>44440</v>
      </c>
      <c r="Q918" s="201" t="n">
        <v>44500</v>
      </c>
      <c r="R918" s="20" t="n">
        <v>1</v>
      </c>
      <c r="S918" s="20" t="s">
        <v>7130</v>
      </c>
      <c r="T918" s="20" t="n">
        <v>1.36463759536498</v>
      </c>
      <c r="U918" s="20"/>
      <c r="V918" s="20"/>
      <c r="W918" s="20" t="s">
        <v>7141</v>
      </c>
      <c r="X918" s="35" t="s">
        <v>383</v>
      </c>
      <c r="Y918" s="240"/>
      <c r="Z918" s="192" t="n">
        <v>0</v>
      </c>
      <c r="AE918" s="94" t="e">
        <f aca="false" t="array" ref="AE918:AK918">_xlfn.torow(_xlfn.unique(_xlfn._xlws.filter(cat_table[Subsector],$E918=cat_table[Sector],"")))</f>
        <v>#NAME?</v>
      </c>
      <c r="AF918" s="94" t="e">
        <v>#NAME?</v>
      </c>
      <c r="AG918" s="94" t="e">
        <v>#NAME?</v>
      </c>
      <c r="AH918" s="94" t="e">
        <v>#NAME?</v>
      </c>
      <c r="AI918" s="94" t="e">
        <v>#NAME?</v>
      </c>
      <c r="AJ918" s="94" t="e">
        <v>#NAME?</v>
      </c>
      <c r="AK918" s="94" t="e">
        <v>#NAME?</v>
      </c>
      <c r="AO918" s="94" t="e">
        <f aca="false" t="array" ref="AO918:AT918">_xlfn.torow(_xlfn.unique(_xlfn._xlws.filter(cat_table[Sub-subsector],($E918=cat_table[Sector])*($F918=cat_table[Subsector]),"")))</f>
        <v>#NAME?</v>
      </c>
      <c r="AP918" s="94" t="e">
        <v>#NAME?</v>
      </c>
      <c r="AQ918" s="94" t="e">
        <v>#NAME?</v>
      </c>
      <c r="AR918" s="94" t="e">
        <v>#NAME?</v>
      </c>
      <c r="AS918" s="94" t="e">
        <v>#NAME?</v>
      </c>
      <c r="AT918" s="94" t="e">
        <v>#NAME?</v>
      </c>
    </row>
    <row r="919" customFormat="false" ht="15" hidden="false" customHeight="true" outlineLevel="0" collapsed="false">
      <c r="A919" s="20" t="s">
        <v>9326</v>
      </c>
      <c r="B919" s="20" t="str">
        <f aca="false">INDEX(Table2[], MATCH(L919, Location_ID!$D$2:$D$648, 0), 1)</f>
        <v>73c92d5f-3c9b-479c-bebc-aa118e3c3846</v>
      </c>
      <c r="C919" s="16" t="s">
        <v>904</v>
      </c>
      <c r="D919" s="16" t="s">
        <v>354</v>
      </c>
      <c r="E919" s="20" t="s">
        <v>7134</v>
      </c>
      <c r="F919" s="20" t="s">
        <v>7135</v>
      </c>
      <c r="G919" s="20" t="s">
        <v>7591</v>
      </c>
      <c r="H919" s="20"/>
      <c r="I919" s="20" t="s">
        <v>9018</v>
      </c>
      <c r="J919" s="20" t="s">
        <v>9059</v>
      </c>
      <c r="K919" s="20" t="s">
        <v>7109</v>
      </c>
      <c r="L919" s="20" t="s">
        <v>2241</v>
      </c>
      <c r="M919" s="165" t="s">
        <v>7110</v>
      </c>
      <c r="N919" s="20" t="s">
        <v>9056</v>
      </c>
      <c r="O919" s="20" t="s">
        <v>9327</v>
      </c>
      <c r="P919" s="201" t="n">
        <v>44440</v>
      </c>
      <c r="Q919" s="201" t="n">
        <v>44500</v>
      </c>
      <c r="R919" s="20" t="n">
        <v>1</v>
      </c>
      <c r="S919" s="20" t="s">
        <v>7130</v>
      </c>
      <c r="T919" s="20" t="n">
        <v>3.02268420982824</v>
      </c>
      <c r="U919" s="20"/>
      <c r="V919" s="20"/>
      <c r="W919" s="20" t="s">
        <v>7141</v>
      </c>
      <c r="X919" s="35" t="s">
        <v>383</v>
      </c>
      <c r="Y919" s="240"/>
      <c r="Z919" s="192" t="n">
        <v>0</v>
      </c>
      <c r="AE919" s="94" t="e">
        <f aca="false" t="array" ref="AE919:AK919">_xlfn.torow(_xlfn.unique(_xlfn._xlws.filter(cat_table[Subsector],$E919=cat_table[Sector],"")))</f>
        <v>#NAME?</v>
      </c>
      <c r="AF919" s="94" t="e">
        <v>#NAME?</v>
      </c>
      <c r="AG919" s="94" t="e">
        <v>#NAME?</v>
      </c>
      <c r="AH919" s="94" t="e">
        <v>#NAME?</v>
      </c>
      <c r="AI919" s="94" t="e">
        <v>#NAME?</v>
      </c>
      <c r="AJ919" s="94" t="e">
        <v>#NAME?</v>
      </c>
      <c r="AK919" s="94" t="e">
        <v>#NAME?</v>
      </c>
      <c r="AO919" s="94" t="e">
        <f aca="false" t="array" ref="AO919:AT919">_xlfn.torow(_xlfn.unique(_xlfn._xlws.filter(cat_table[Sub-subsector],($E919=cat_table[Sector])*($F919=cat_table[Subsector]),"")))</f>
        <v>#NAME?</v>
      </c>
      <c r="AP919" s="94" t="e">
        <v>#NAME?</v>
      </c>
      <c r="AQ919" s="94" t="e">
        <v>#NAME?</v>
      </c>
      <c r="AR919" s="94" t="e">
        <v>#NAME?</v>
      </c>
      <c r="AS919" s="94" t="e">
        <v>#NAME?</v>
      </c>
      <c r="AT919" s="94" t="e">
        <v>#NAME?</v>
      </c>
    </row>
    <row r="920" customFormat="false" ht="15" hidden="false" customHeight="true" outlineLevel="0" collapsed="false">
      <c r="A920" s="20" t="s">
        <v>9328</v>
      </c>
      <c r="B920" s="20" t="str">
        <f aca="false">INDEX(Table2[], MATCH(L920, Location_ID!$D$2:$D$648, 0), 1)</f>
        <v>73c92d5f-3c9b-479c-bebc-aa118e3c3846</v>
      </c>
      <c r="C920" s="16" t="s">
        <v>904</v>
      </c>
      <c r="D920" s="16" t="s">
        <v>354</v>
      </c>
      <c r="E920" s="20" t="s">
        <v>7134</v>
      </c>
      <c r="F920" s="20" t="s">
        <v>7135</v>
      </c>
      <c r="G920" s="20" t="s">
        <v>7591</v>
      </c>
      <c r="H920" s="20"/>
      <c r="I920" s="20" t="s">
        <v>9018</v>
      </c>
      <c r="J920" s="20" t="s">
        <v>7127</v>
      </c>
      <c r="K920" s="20" t="s">
        <v>7109</v>
      </c>
      <c r="L920" s="20" t="s">
        <v>2241</v>
      </c>
      <c r="M920" s="165" t="s">
        <v>7110</v>
      </c>
      <c r="N920" s="20" t="s">
        <v>9056</v>
      </c>
      <c r="O920" s="20" t="s">
        <v>9329</v>
      </c>
      <c r="P920" s="201" t="n">
        <v>44440</v>
      </c>
      <c r="Q920" s="201" t="n">
        <v>44500</v>
      </c>
      <c r="R920" s="20" t="n">
        <v>1</v>
      </c>
      <c r="S920" s="20" t="s">
        <v>7130</v>
      </c>
      <c r="T920" s="20" t="n">
        <v>0.536874019330346</v>
      </c>
      <c r="U920" s="20"/>
      <c r="V920" s="20"/>
      <c r="W920" s="20" t="s">
        <v>7141</v>
      </c>
      <c r="X920" s="35" t="s">
        <v>383</v>
      </c>
      <c r="Y920" s="240"/>
      <c r="Z920" s="192" t="n">
        <v>0</v>
      </c>
      <c r="AE920" s="94" t="e">
        <f aca="false" t="array" ref="AE920:AK920">_xlfn.torow(_xlfn.unique(_xlfn._xlws.filter(cat_table[Subsector],$E920=cat_table[Sector],"")))</f>
        <v>#NAME?</v>
      </c>
      <c r="AF920" s="94" t="e">
        <v>#NAME?</v>
      </c>
      <c r="AG920" s="94" t="e">
        <v>#NAME?</v>
      </c>
      <c r="AH920" s="94" t="e">
        <v>#NAME?</v>
      </c>
      <c r="AI920" s="94" t="e">
        <v>#NAME?</v>
      </c>
      <c r="AJ920" s="94" t="e">
        <v>#NAME?</v>
      </c>
      <c r="AK920" s="94" t="e">
        <v>#NAME?</v>
      </c>
      <c r="AO920" s="94" t="e">
        <f aca="false" t="array" ref="AO920:AT920">_xlfn.torow(_xlfn.unique(_xlfn._xlws.filter(cat_table[Sub-subsector],($E920=cat_table[Sector])*($F920=cat_table[Subsector]),"")))</f>
        <v>#NAME?</v>
      </c>
      <c r="AP920" s="94" t="e">
        <v>#NAME?</v>
      </c>
      <c r="AQ920" s="94" t="e">
        <v>#NAME?</v>
      </c>
      <c r="AR920" s="94" t="e">
        <v>#NAME?</v>
      </c>
      <c r="AS920" s="94" t="e">
        <v>#NAME?</v>
      </c>
      <c r="AT920" s="94" t="e">
        <v>#NAME?</v>
      </c>
    </row>
    <row r="921" customFormat="false" ht="15" hidden="false" customHeight="true" outlineLevel="0" collapsed="false">
      <c r="A921" s="20" t="s">
        <v>9330</v>
      </c>
      <c r="B921" s="20" t="str">
        <f aca="false">INDEX(Table2[], MATCH(L921, Location_ID!$D$2:$D$648, 0), 1)</f>
        <v>73c92d5f-3c9b-479c-bebc-aa118e3c3846</v>
      </c>
      <c r="C921" s="16" t="s">
        <v>904</v>
      </c>
      <c r="D921" s="16" t="s">
        <v>354</v>
      </c>
      <c r="E921" s="20" t="s">
        <v>7134</v>
      </c>
      <c r="F921" s="20" t="s">
        <v>7135</v>
      </c>
      <c r="G921" s="20" t="s">
        <v>7591</v>
      </c>
      <c r="H921" s="20"/>
      <c r="I921" s="20" t="s">
        <v>9018</v>
      </c>
      <c r="J921" s="20" t="s">
        <v>9072</v>
      </c>
      <c r="K921" s="20" t="s">
        <v>7109</v>
      </c>
      <c r="L921" s="20" t="s">
        <v>2241</v>
      </c>
      <c r="M921" s="165" t="s">
        <v>7110</v>
      </c>
      <c r="N921" s="20" t="s">
        <v>9056</v>
      </c>
      <c r="O921" s="20" t="s">
        <v>9331</v>
      </c>
      <c r="P921" s="201" t="n">
        <v>44440</v>
      </c>
      <c r="Q921" s="201" t="n">
        <v>44500</v>
      </c>
      <c r="R921" s="20" t="n">
        <v>1</v>
      </c>
      <c r="S921" s="20" t="s">
        <v>7130</v>
      </c>
      <c r="T921" s="20" t="n">
        <v>20.6219307418477</v>
      </c>
      <c r="U921" s="20"/>
      <c r="V921" s="20"/>
      <c r="W921" s="20" t="s">
        <v>7141</v>
      </c>
      <c r="X921" s="35" t="s">
        <v>383</v>
      </c>
      <c r="Y921" s="240"/>
      <c r="Z921" s="192" t="n">
        <v>0</v>
      </c>
      <c r="AE921" s="94" t="e">
        <f aca="false" t="array" ref="AE921:AK921">_xlfn.torow(_xlfn.unique(_xlfn._xlws.filter(cat_table[Subsector],$E921=cat_table[Sector],"")))</f>
        <v>#NAME?</v>
      </c>
      <c r="AF921" s="94" t="e">
        <v>#NAME?</v>
      </c>
      <c r="AG921" s="94" t="e">
        <v>#NAME?</v>
      </c>
      <c r="AH921" s="94" t="e">
        <v>#NAME?</v>
      </c>
      <c r="AI921" s="94" t="e">
        <v>#NAME?</v>
      </c>
      <c r="AJ921" s="94" t="e">
        <v>#NAME?</v>
      </c>
      <c r="AK921" s="94" t="e">
        <v>#NAME?</v>
      </c>
      <c r="AO921" s="94" t="e">
        <f aca="false" t="array" ref="AO921:AT921">_xlfn.torow(_xlfn.unique(_xlfn._xlws.filter(cat_table[Sub-subsector],($E921=cat_table[Sector])*($F921=cat_table[Subsector]),"")))</f>
        <v>#NAME?</v>
      </c>
      <c r="AP921" s="94" t="e">
        <v>#NAME?</v>
      </c>
      <c r="AQ921" s="94" t="e">
        <v>#NAME?</v>
      </c>
      <c r="AR921" s="94" t="e">
        <v>#NAME?</v>
      </c>
      <c r="AS921" s="94" t="e">
        <v>#NAME?</v>
      </c>
      <c r="AT921" s="94" t="e">
        <v>#NAME?</v>
      </c>
    </row>
    <row r="922" customFormat="false" ht="15" hidden="false" customHeight="true" outlineLevel="0" collapsed="false">
      <c r="A922" s="20" t="s">
        <v>9332</v>
      </c>
      <c r="B922" s="20" t="str">
        <f aca="false">INDEX(Table2[], MATCH(L922, Location_ID!$D$2:$D$648, 0), 1)</f>
        <v>73c92d5f-3c9b-479c-bebc-aa118e3c3846</v>
      </c>
      <c r="C922" s="16" t="s">
        <v>904</v>
      </c>
      <c r="D922" s="16" t="s">
        <v>354</v>
      </c>
      <c r="E922" s="20" t="s">
        <v>7134</v>
      </c>
      <c r="F922" s="20" t="s">
        <v>7135</v>
      </c>
      <c r="G922" s="20" t="s">
        <v>7591</v>
      </c>
      <c r="H922" s="20"/>
      <c r="I922" s="20" t="s">
        <v>9018</v>
      </c>
      <c r="J922" s="20" t="s">
        <v>9055</v>
      </c>
      <c r="K922" s="20" t="s">
        <v>7109</v>
      </c>
      <c r="L922" s="20" t="s">
        <v>2241</v>
      </c>
      <c r="M922" s="165" t="s">
        <v>7110</v>
      </c>
      <c r="N922" s="20" t="s">
        <v>9056</v>
      </c>
      <c r="O922" s="20" t="s">
        <v>9333</v>
      </c>
      <c r="P922" s="201" t="n">
        <v>44440</v>
      </c>
      <c r="Q922" s="201" t="n">
        <v>44500</v>
      </c>
      <c r="R922" s="20" t="n">
        <v>1</v>
      </c>
      <c r="S922" s="20" t="s">
        <v>7130</v>
      </c>
      <c r="T922" s="20" t="n">
        <v>8.09614491544088</v>
      </c>
      <c r="U922" s="20"/>
      <c r="V922" s="20"/>
      <c r="W922" s="20" t="s">
        <v>7141</v>
      </c>
      <c r="X922" s="35" t="s">
        <v>383</v>
      </c>
      <c r="Y922" s="240"/>
      <c r="Z922" s="192" t="n">
        <v>0</v>
      </c>
      <c r="AE922" s="94" t="e">
        <f aca="false" t="array" ref="AE922:AK922">_xlfn.torow(_xlfn.unique(_xlfn._xlws.filter(cat_table[Subsector],$E922=cat_table[Sector],"")))</f>
        <v>#NAME?</v>
      </c>
      <c r="AF922" s="94" t="e">
        <v>#NAME?</v>
      </c>
      <c r="AG922" s="94" t="e">
        <v>#NAME?</v>
      </c>
      <c r="AH922" s="94" t="e">
        <v>#NAME?</v>
      </c>
      <c r="AI922" s="94" t="e">
        <v>#NAME?</v>
      </c>
      <c r="AJ922" s="94" t="e">
        <v>#NAME?</v>
      </c>
      <c r="AK922" s="94" t="e">
        <v>#NAME?</v>
      </c>
      <c r="AO922" s="94" t="e">
        <f aca="false" t="array" ref="AO922:AT922">_xlfn.torow(_xlfn.unique(_xlfn._xlws.filter(cat_table[Sub-subsector],($E922=cat_table[Sector])*($F922=cat_table[Subsector]),"")))</f>
        <v>#NAME?</v>
      </c>
      <c r="AP922" s="94" t="e">
        <v>#NAME?</v>
      </c>
      <c r="AQ922" s="94" t="e">
        <v>#NAME?</v>
      </c>
      <c r="AR922" s="94" t="e">
        <v>#NAME?</v>
      </c>
      <c r="AS922" s="94" t="e">
        <v>#NAME?</v>
      </c>
      <c r="AT922" s="94" t="e">
        <v>#NAME?</v>
      </c>
    </row>
    <row r="923" customFormat="false" ht="15" hidden="false" customHeight="true" outlineLevel="0" collapsed="false">
      <c r="A923" s="20" t="s">
        <v>9334</v>
      </c>
      <c r="B923" s="20" t="str">
        <f aca="false">INDEX(Table2[], MATCH(L923, Location_ID!$D$2:$D$648, 0), 1)</f>
        <v>73c92d5f-3c9b-479c-bebc-aa118e3c3846</v>
      </c>
      <c r="C923" s="16" t="s">
        <v>904</v>
      </c>
      <c r="D923" s="16" t="s">
        <v>354</v>
      </c>
      <c r="E923" s="20" t="s">
        <v>7134</v>
      </c>
      <c r="F923" s="20" t="s">
        <v>7135</v>
      </c>
      <c r="G923" s="20" t="s">
        <v>7591</v>
      </c>
      <c r="H923" s="20"/>
      <c r="I923" s="20" t="s">
        <v>9018</v>
      </c>
      <c r="J923" s="20" t="s">
        <v>9055</v>
      </c>
      <c r="K923" s="20" t="s">
        <v>7109</v>
      </c>
      <c r="L923" s="20" t="s">
        <v>2241</v>
      </c>
      <c r="M923" s="165" t="s">
        <v>7110</v>
      </c>
      <c r="N923" s="20" t="s">
        <v>9056</v>
      </c>
      <c r="O923" s="20" t="s">
        <v>9335</v>
      </c>
      <c r="P923" s="201" t="n">
        <v>44440</v>
      </c>
      <c r="Q923" s="201" t="n">
        <v>44500</v>
      </c>
      <c r="R923" s="20" t="n">
        <v>1</v>
      </c>
      <c r="S923" s="20" t="s">
        <v>7130</v>
      </c>
      <c r="T923" s="20" t="n">
        <v>13.7334367590988</v>
      </c>
      <c r="U923" s="20"/>
      <c r="V923" s="20"/>
      <c r="W923" s="20" t="s">
        <v>7141</v>
      </c>
      <c r="X923" s="35" t="s">
        <v>383</v>
      </c>
      <c r="Y923" s="240"/>
      <c r="Z923" s="192" t="n">
        <v>0</v>
      </c>
      <c r="AE923" s="94" t="e">
        <f aca="false" t="array" ref="AE923:AK923">_xlfn.torow(_xlfn.unique(_xlfn._xlws.filter(cat_table[Subsector],$E923=cat_table[Sector],"")))</f>
        <v>#NAME?</v>
      </c>
      <c r="AF923" s="94" t="e">
        <v>#NAME?</v>
      </c>
      <c r="AG923" s="94" t="e">
        <v>#NAME?</v>
      </c>
      <c r="AH923" s="94" t="e">
        <v>#NAME?</v>
      </c>
      <c r="AI923" s="94" t="e">
        <v>#NAME?</v>
      </c>
      <c r="AJ923" s="94" t="e">
        <v>#NAME?</v>
      </c>
      <c r="AK923" s="94" t="e">
        <v>#NAME?</v>
      </c>
      <c r="AO923" s="94" t="e">
        <f aca="false" t="array" ref="AO923:AT923">_xlfn.torow(_xlfn.unique(_xlfn._xlws.filter(cat_table[Sub-subsector],($E923=cat_table[Sector])*($F923=cat_table[Subsector]),"")))</f>
        <v>#NAME?</v>
      </c>
      <c r="AP923" s="94" t="e">
        <v>#NAME?</v>
      </c>
      <c r="AQ923" s="94" t="e">
        <v>#NAME?</v>
      </c>
      <c r="AR923" s="94" t="e">
        <v>#NAME?</v>
      </c>
      <c r="AS923" s="94" t="e">
        <v>#NAME?</v>
      </c>
      <c r="AT923" s="94" t="e">
        <v>#NAME?</v>
      </c>
    </row>
    <row r="924" customFormat="false" ht="15" hidden="false" customHeight="true" outlineLevel="0" collapsed="false">
      <c r="A924" s="20" t="s">
        <v>9336</v>
      </c>
      <c r="B924" s="20" t="str">
        <f aca="false">INDEX(Table2[], MATCH(L924, Location_ID!$D$2:$D$648, 0), 1)</f>
        <v>73c92d5f-3c9b-479c-bebc-aa118e3c3846</v>
      </c>
      <c r="C924" s="16" t="s">
        <v>904</v>
      </c>
      <c r="D924" s="16" t="s">
        <v>354</v>
      </c>
      <c r="E924" s="20" t="s">
        <v>7134</v>
      </c>
      <c r="F924" s="20" t="s">
        <v>7135</v>
      </c>
      <c r="G924" s="20" t="s">
        <v>7591</v>
      </c>
      <c r="H924" s="20"/>
      <c r="I924" s="20" t="s">
        <v>9018</v>
      </c>
      <c r="J924" s="20" t="s">
        <v>9055</v>
      </c>
      <c r="K924" s="20" t="s">
        <v>7109</v>
      </c>
      <c r="L924" s="20" t="s">
        <v>2241</v>
      </c>
      <c r="M924" s="165" t="s">
        <v>7110</v>
      </c>
      <c r="N924" s="20" t="s">
        <v>9056</v>
      </c>
      <c r="O924" s="20" t="s">
        <v>9337</v>
      </c>
      <c r="P924" s="201" t="n">
        <v>44440</v>
      </c>
      <c r="Q924" s="201" t="n">
        <v>44500</v>
      </c>
      <c r="R924" s="20" t="n">
        <v>1</v>
      </c>
      <c r="S924" s="20" t="s">
        <v>7130</v>
      </c>
      <c r="T924" s="20" t="n">
        <v>5.95352227799349</v>
      </c>
      <c r="U924" s="20"/>
      <c r="V924" s="20"/>
      <c r="W924" s="20" t="s">
        <v>7141</v>
      </c>
      <c r="X924" s="35" t="s">
        <v>383</v>
      </c>
      <c r="Y924" s="240"/>
      <c r="Z924" s="192" t="n">
        <v>0</v>
      </c>
      <c r="AE924" s="94" t="e">
        <f aca="false" t="array" ref="AE924:AK924">_xlfn.torow(_xlfn.unique(_xlfn._xlws.filter(cat_table[Subsector],$E924=cat_table[Sector],"")))</f>
        <v>#NAME?</v>
      </c>
      <c r="AF924" s="94" t="e">
        <v>#NAME?</v>
      </c>
      <c r="AG924" s="94" t="e">
        <v>#NAME?</v>
      </c>
      <c r="AH924" s="94" t="e">
        <v>#NAME?</v>
      </c>
      <c r="AI924" s="94" t="e">
        <v>#NAME?</v>
      </c>
      <c r="AJ924" s="94" t="e">
        <v>#NAME?</v>
      </c>
      <c r="AK924" s="94" t="e">
        <v>#NAME?</v>
      </c>
      <c r="AO924" s="94" t="e">
        <f aca="false" t="array" ref="AO924:AT924">_xlfn.torow(_xlfn.unique(_xlfn._xlws.filter(cat_table[Sub-subsector],($E924=cat_table[Sector])*($F924=cat_table[Subsector]),"")))</f>
        <v>#NAME?</v>
      </c>
      <c r="AP924" s="94" t="e">
        <v>#NAME?</v>
      </c>
      <c r="AQ924" s="94" t="e">
        <v>#NAME?</v>
      </c>
      <c r="AR924" s="94" t="e">
        <v>#NAME?</v>
      </c>
      <c r="AS924" s="94" t="e">
        <v>#NAME?</v>
      </c>
      <c r="AT924" s="94" t="e">
        <v>#NAME?</v>
      </c>
    </row>
    <row r="925" customFormat="false" ht="15" hidden="false" customHeight="true" outlineLevel="0" collapsed="false">
      <c r="A925" s="20" t="s">
        <v>9338</v>
      </c>
      <c r="B925" s="20" t="str">
        <f aca="false">INDEX(Table2[], MATCH(L925, Location_ID!$D$2:$D$648, 0), 1)</f>
        <v>73c92d5f-3c9b-479c-bebc-aa118e3c3846</v>
      </c>
      <c r="C925" s="16" t="s">
        <v>904</v>
      </c>
      <c r="D925" s="16" t="s">
        <v>354</v>
      </c>
      <c r="E925" s="20" t="s">
        <v>7134</v>
      </c>
      <c r="F925" s="20" t="s">
        <v>7135</v>
      </c>
      <c r="G925" s="20" t="s">
        <v>7591</v>
      </c>
      <c r="H925" s="20"/>
      <c r="I925" s="20" t="s">
        <v>9018</v>
      </c>
      <c r="J925" s="20" t="s">
        <v>9055</v>
      </c>
      <c r="K925" s="20" t="s">
        <v>7109</v>
      </c>
      <c r="L925" s="20" t="s">
        <v>2241</v>
      </c>
      <c r="M925" s="165" t="s">
        <v>7110</v>
      </c>
      <c r="N925" s="20" t="s">
        <v>9056</v>
      </c>
      <c r="O925" s="20" t="s">
        <v>9339</v>
      </c>
      <c r="P925" s="201" t="n">
        <v>44440</v>
      </c>
      <c r="Q925" s="201" t="n">
        <v>44500</v>
      </c>
      <c r="R925" s="20" t="n">
        <v>1</v>
      </c>
      <c r="S925" s="20" t="s">
        <v>7130</v>
      </c>
      <c r="T925" s="20" t="n">
        <v>10.088974857149</v>
      </c>
      <c r="U925" s="20"/>
      <c r="V925" s="20"/>
      <c r="W925" s="20" t="s">
        <v>7141</v>
      </c>
      <c r="X925" s="35" t="s">
        <v>383</v>
      </c>
      <c r="Y925" s="240"/>
      <c r="Z925" s="192" t="n">
        <v>0</v>
      </c>
      <c r="AE925" s="94" t="e">
        <f aca="false" t="array" ref="AE925:AK925">_xlfn.torow(_xlfn.unique(_xlfn._xlws.filter(cat_table[Subsector],$E925=cat_table[Sector],"")))</f>
        <v>#NAME?</v>
      </c>
      <c r="AF925" s="94" t="e">
        <v>#NAME?</v>
      </c>
      <c r="AG925" s="94" t="e">
        <v>#NAME?</v>
      </c>
      <c r="AH925" s="94" t="e">
        <v>#NAME?</v>
      </c>
      <c r="AI925" s="94" t="e">
        <v>#NAME?</v>
      </c>
      <c r="AJ925" s="94" t="e">
        <v>#NAME?</v>
      </c>
      <c r="AK925" s="94" t="e">
        <v>#NAME?</v>
      </c>
      <c r="AO925" s="94" t="e">
        <f aca="false" t="array" ref="AO925:AT925">_xlfn.torow(_xlfn.unique(_xlfn._xlws.filter(cat_table[Sub-subsector],($E925=cat_table[Sector])*($F925=cat_table[Subsector]),"")))</f>
        <v>#NAME?</v>
      </c>
      <c r="AP925" s="94" t="e">
        <v>#NAME?</v>
      </c>
      <c r="AQ925" s="94" t="e">
        <v>#NAME?</v>
      </c>
      <c r="AR925" s="94" t="e">
        <v>#NAME?</v>
      </c>
      <c r="AS925" s="94" t="e">
        <v>#NAME?</v>
      </c>
      <c r="AT925" s="94" t="e">
        <v>#NAME?</v>
      </c>
    </row>
    <row r="926" customFormat="false" ht="15" hidden="false" customHeight="true" outlineLevel="0" collapsed="false">
      <c r="A926" s="20" t="s">
        <v>9340</v>
      </c>
      <c r="B926" s="20" t="str">
        <f aca="false">INDEX(Table2[], MATCH(L926, Location_ID!$D$2:$D$648, 0), 1)</f>
        <v>73c92d5f-3c9b-479c-bebc-aa118e3c3846</v>
      </c>
      <c r="C926" s="16" t="s">
        <v>904</v>
      </c>
      <c r="D926" s="16" t="s">
        <v>354</v>
      </c>
      <c r="E926" s="20" t="s">
        <v>7134</v>
      </c>
      <c r="F926" s="20" t="s">
        <v>7135</v>
      </c>
      <c r="G926" s="20" t="s">
        <v>7591</v>
      </c>
      <c r="H926" s="20"/>
      <c r="I926" s="20" t="s">
        <v>9018</v>
      </c>
      <c r="J926" s="20" t="s">
        <v>9055</v>
      </c>
      <c r="K926" s="20" t="s">
        <v>7109</v>
      </c>
      <c r="L926" s="20" t="s">
        <v>2241</v>
      </c>
      <c r="M926" s="165" t="s">
        <v>7110</v>
      </c>
      <c r="N926" s="20" t="s">
        <v>9056</v>
      </c>
      <c r="O926" s="20" t="s">
        <v>9341</v>
      </c>
      <c r="P926" s="201" t="n">
        <v>44440</v>
      </c>
      <c r="Q926" s="201" t="n">
        <v>44500</v>
      </c>
      <c r="R926" s="20" t="n">
        <v>1</v>
      </c>
      <c r="S926" s="20" t="s">
        <v>7130</v>
      </c>
      <c r="T926" s="20" t="n">
        <v>21.1401291699582</v>
      </c>
      <c r="U926" s="20"/>
      <c r="V926" s="20"/>
      <c r="W926" s="20" t="s">
        <v>7141</v>
      </c>
      <c r="X926" s="35" t="s">
        <v>383</v>
      </c>
      <c r="Y926" s="240"/>
      <c r="Z926" s="192" t="n">
        <v>0</v>
      </c>
      <c r="AE926" s="94" t="e">
        <f aca="false" t="array" ref="AE926:AK926">_xlfn.torow(_xlfn.unique(_xlfn._xlws.filter(cat_table[Subsector],$E926=cat_table[Sector],"")))</f>
        <v>#NAME?</v>
      </c>
      <c r="AF926" s="94" t="e">
        <v>#NAME?</v>
      </c>
      <c r="AG926" s="94" t="e">
        <v>#NAME?</v>
      </c>
      <c r="AH926" s="94" t="e">
        <v>#NAME?</v>
      </c>
      <c r="AI926" s="94" t="e">
        <v>#NAME?</v>
      </c>
      <c r="AJ926" s="94" t="e">
        <v>#NAME?</v>
      </c>
      <c r="AK926" s="94" t="e">
        <v>#NAME?</v>
      </c>
      <c r="AO926" s="94" t="e">
        <f aca="false" t="array" ref="AO926:AT926">_xlfn.torow(_xlfn.unique(_xlfn._xlws.filter(cat_table[Sub-subsector],($E926=cat_table[Sector])*($F926=cat_table[Subsector]),"")))</f>
        <v>#NAME?</v>
      </c>
      <c r="AP926" s="94" t="e">
        <v>#NAME?</v>
      </c>
      <c r="AQ926" s="94" t="e">
        <v>#NAME?</v>
      </c>
      <c r="AR926" s="94" t="e">
        <v>#NAME?</v>
      </c>
      <c r="AS926" s="94" t="e">
        <v>#NAME?</v>
      </c>
      <c r="AT926" s="94" t="e">
        <v>#NAME?</v>
      </c>
    </row>
    <row r="927" customFormat="false" ht="15" hidden="false" customHeight="true" outlineLevel="0" collapsed="false">
      <c r="A927" s="20" t="s">
        <v>9342</v>
      </c>
      <c r="B927" s="20" t="str">
        <f aca="false">INDEX(Table2[], MATCH(L927, Location_ID!$D$2:$D$648, 0), 1)</f>
        <v>73c92d5f-3c9b-479c-bebc-aa118e3c3846</v>
      </c>
      <c r="C927" s="16" t="s">
        <v>904</v>
      </c>
      <c r="D927" s="16" t="s">
        <v>354</v>
      </c>
      <c r="E927" s="20" t="s">
        <v>7134</v>
      </c>
      <c r="F927" s="20" t="s">
        <v>7135</v>
      </c>
      <c r="G927" s="20" t="s">
        <v>7591</v>
      </c>
      <c r="H927" s="20"/>
      <c r="I927" s="20" t="s">
        <v>9018</v>
      </c>
      <c r="J927" s="20" t="s">
        <v>9055</v>
      </c>
      <c r="K927" s="20" t="s">
        <v>7109</v>
      </c>
      <c r="L927" s="20" t="s">
        <v>2241</v>
      </c>
      <c r="M927" s="165" t="s">
        <v>7110</v>
      </c>
      <c r="N927" s="20" t="s">
        <v>9056</v>
      </c>
      <c r="O927" s="20" t="s">
        <v>9343</v>
      </c>
      <c r="P927" s="201" t="n">
        <v>44440</v>
      </c>
      <c r="Q927" s="201" t="n">
        <v>44500</v>
      </c>
      <c r="R927" s="20" t="n">
        <v>1</v>
      </c>
      <c r="S927" s="20" t="s">
        <v>7130</v>
      </c>
      <c r="T927" s="20" t="n">
        <v>8.76836364344469</v>
      </c>
      <c r="U927" s="20"/>
      <c r="V927" s="20"/>
      <c r="W927" s="20" t="s">
        <v>7141</v>
      </c>
      <c r="X927" s="35" t="s">
        <v>383</v>
      </c>
      <c r="Y927" s="240"/>
      <c r="Z927" s="192" t="n">
        <v>0</v>
      </c>
      <c r="AE927" s="94" t="e">
        <f aca="false" t="array" ref="AE927:AK927">_xlfn.torow(_xlfn.unique(_xlfn._xlws.filter(cat_table[Subsector],$E927=cat_table[Sector],"")))</f>
        <v>#NAME?</v>
      </c>
      <c r="AF927" s="94" t="e">
        <v>#NAME?</v>
      </c>
      <c r="AG927" s="94" t="e">
        <v>#NAME?</v>
      </c>
      <c r="AH927" s="94" t="e">
        <v>#NAME?</v>
      </c>
      <c r="AI927" s="94" t="e">
        <v>#NAME?</v>
      </c>
      <c r="AJ927" s="94" t="e">
        <v>#NAME?</v>
      </c>
      <c r="AK927" s="94" t="e">
        <v>#NAME?</v>
      </c>
      <c r="AO927" s="94" t="e">
        <f aca="false" t="array" ref="AO927:AT927">_xlfn.torow(_xlfn.unique(_xlfn._xlws.filter(cat_table[Sub-subsector],($E927=cat_table[Sector])*($F927=cat_table[Subsector]),"")))</f>
        <v>#NAME?</v>
      </c>
      <c r="AP927" s="94" t="e">
        <v>#NAME?</v>
      </c>
      <c r="AQ927" s="94" t="e">
        <v>#NAME?</v>
      </c>
      <c r="AR927" s="94" t="e">
        <v>#NAME?</v>
      </c>
      <c r="AS927" s="94" t="e">
        <v>#NAME?</v>
      </c>
      <c r="AT927" s="94" t="e">
        <v>#NAME?</v>
      </c>
    </row>
    <row r="928" customFormat="false" ht="15" hidden="false" customHeight="true" outlineLevel="0" collapsed="false">
      <c r="A928" s="20" t="s">
        <v>9344</v>
      </c>
      <c r="B928" s="20" t="str">
        <f aca="false">INDEX(Table2[], MATCH(L928, Location_ID!$D$2:$D$648, 0), 1)</f>
        <v>73c92d5f-3c9b-479c-bebc-aa118e3c3846</v>
      </c>
      <c r="C928" s="16" t="s">
        <v>904</v>
      </c>
      <c r="D928" s="16" t="s">
        <v>354</v>
      </c>
      <c r="E928" s="20" t="s">
        <v>7134</v>
      </c>
      <c r="F928" s="20" t="s">
        <v>7135</v>
      </c>
      <c r="G928" s="20" t="s">
        <v>7591</v>
      </c>
      <c r="H928" s="20"/>
      <c r="I928" s="20" t="s">
        <v>9018</v>
      </c>
      <c r="J928" s="20" t="s">
        <v>7127</v>
      </c>
      <c r="K928" s="20" t="s">
        <v>7109</v>
      </c>
      <c r="L928" s="20" t="s">
        <v>2241</v>
      </c>
      <c r="M928" s="165" t="s">
        <v>7110</v>
      </c>
      <c r="N928" s="20" t="s">
        <v>9056</v>
      </c>
      <c r="O928" s="20" t="s">
        <v>9345</v>
      </c>
      <c r="P928" s="201" t="n">
        <v>44440</v>
      </c>
      <c r="Q928" s="201" t="n">
        <v>44500</v>
      </c>
      <c r="R928" s="20" t="n">
        <v>1</v>
      </c>
      <c r="S928" s="20" t="s">
        <v>7130</v>
      </c>
      <c r="T928" s="20" t="n">
        <v>6.38627242598609</v>
      </c>
      <c r="U928" s="20"/>
      <c r="V928" s="20"/>
      <c r="W928" s="20" t="s">
        <v>7141</v>
      </c>
      <c r="X928" s="35" t="s">
        <v>383</v>
      </c>
      <c r="Y928" s="240"/>
      <c r="Z928" s="192" t="n">
        <v>0</v>
      </c>
      <c r="AE928" s="94" t="e">
        <f aca="false" t="array" ref="AE928:AK928">_xlfn.torow(_xlfn.unique(_xlfn._xlws.filter(cat_table[Subsector],$E928=cat_table[Sector],"")))</f>
        <v>#NAME?</v>
      </c>
      <c r="AF928" s="94" t="e">
        <v>#NAME?</v>
      </c>
      <c r="AG928" s="94" t="e">
        <v>#NAME?</v>
      </c>
      <c r="AH928" s="94" t="e">
        <v>#NAME?</v>
      </c>
      <c r="AI928" s="94" t="e">
        <v>#NAME?</v>
      </c>
      <c r="AJ928" s="94" t="e">
        <v>#NAME?</v>
      </c>
      <c r="AK928" s="94" t="e">
        <v>#NAME?</v>
      </c>
      <c r="AO928" s="94" t="e">
        <f aca="false" t="array" ref="AO928:AT928">_xlfn.torow(_xlfn.unique(_xlfn._xlws.filter(cat_table[Sub-subsector],($E928=cat_table[Sector])*($F928=cat_table[Subsector]),"")))</f>
        <v>#NAME?</v>
      </c>
      <c r="AP928" s="94" t="e">
        <v>#NAME?</v>
      </c>
      <c r="AQ928" s="94" t="e">
        <v>#NAME?</v>
      </c>
      <c r="AR928" s="94" t="e">
        <v>#NAME?</v>
      </c>
      <c r="AS928" s="94" t="e">
        <v>#NAME?</v>
      </c>
      <c r="AT928" s="94" t="e">
        <v>#NAME?</v>
      </c>
    </row>
    <row r="929" customFormat="false" ht="15" hidden="false" customHeight="true" outlineLevel="0" collapsed="false">
      <c r="A929" s="20" t="s">
        <v>9346</v>
      </c>
      <c r="B929" s="20" t="str">
        <f aca="false">INDEX(Table2[], MATCH(L929, Location_ID!$D$2:$D$648, 0), 1)</f>
        <v>73c92d5f-3c9b-479c-bebc-aa118e3c3846</v>
      </c>
      <c r="C929" s="16" t="s">
        <v>904</v>
      </c>
      <c r="D929" s="16" t="s">
        <v>354</v>
      </c>
      <c r="E929" s="20" t="s">
        <v>7134</v>
      </c>
      <c r="F929" s="20" t="s">
        <v>7135</v>
      </c>
      <c r="G929" s="20" t="s">
        <v>7591</v>
      </c>
      <c r="H929" s="20"/>
      <c r="I929" s="20" t="s">
        <v>9018</v>
      </c>
      <c r="J929" s="20" t="s">
        <v>7127</v>
      </c>
      <c r="K929" s="20" t="s">
        <v>7109</v>
      </c>
      <c r="L929" s="20" t="s">
        <v>2241</v>
      </c>
      <c r="M929" s="165" t="s">
        <v>7110</v>
      </c>
      <c r="N929" s="20" t="s">
        <v>9056</v>
      </c>
      <c r="O929" s="20" t="s">
        <v>9347</v>
      </c>
      <c r="P929" s="201" t="n">
        <v>44440</v>
      </c>
      <c r="Q929" s="201" t="n">
        <v>44500</v>
      </c>
      <c r="R929" s="20" t="n">
        <v>1</v>
      </c>
      <c r="S929" s="20" t="s">
        <v>7130</v>
      </c>
      <c r="T929" s="20" t="n">
        <v>1.6224541499921</v>
      </c>
      <c r="U929" s="20"/>
      <c r="V929" s="20"/>
      <c r="W929" s="20" t="s">
        <v>7141</v>
      </c>
      <c r="X929" s="35" t="s">
        <v>383</v>
      </c>
      <c r="Y929" s="240"/>
      <c r="Z929" s="192" t="n">
        <v>0</v>
      </c>
      <c r="AE929" s="94" t="e">
        <f aca="false" t="array" ref="AE929:AK929">_xlfn.torow(_xlfn.unique(_xlfn._xlws.filter(cat_table[Subsector],$E929=cat_table[Sector],"")))</f>
        <v>#NAME?</v>
      </c>
      <c r="AF929" s="94" t="e">
        <v>#NAME?</v>
      </c>
      <c r="AG929" s="94" t="e">
        <v>#NAME?</v>
      </c>
      <c r="AH929" s="94" t="e">
        <v>#NAME?</v>
      </c>
      <c r="AI929" s="94" t="e">
        <v>#NAME?</v>
      </c>
      <c r="AJ929" s="94" t="e">
        <v>#NAME?</v>
      </c>
      <c r="AK929" s="94" t="e">
        <v>#NAME?</v>
      </c>
      <c r="AO929" s="94" t="e">
        <f aca="false" t="array" ref="AO929:AT929">_xlfn.torow(_xlfn.unique(_xlfn._xlws.filter(cat_table[Sub-subsector],($E929=cat_table[Sector])*($F929=cat_table[Subsector]),"")))</f>
        <v>#NAME?</v>
      </c>
      <c r="AP929" s="94" t="e">
        <v>#NAME?</v>
      </c>
      <c r="AQ929" s="94" t="e">
        <v>#NAME?</v>
      </c>
      <c r="AR929" s="94" t="e">
        <v>#NAME?</v>
      </c>
      <c r="AS929" s="94" t="e">
        <v>#NAME?</v>
      </c>
      <c r="AT929" s="94" t="e">
        <v>#NAME?</v>
      </c>
    </row>
    <row r="930" customFormat="false" ht="15" hidden="false" customHeight="true" outlineLevel="0" collapsed="false">
      <c r="A930" s="20" t="s">
        <v>9348</v>
      </c>
      <c r="B930" s="20" t="str">
        <f aca="false">INDEX(Table2[], MATCH(L930, Location_ID!$D$2:$D$648, 0), 1)</f>
        <v>73c92d5f-3c9b-479c-bebc-aa118e3c3846</v>
      </c>
      <c r="C930" s="16" t="s">
        <v>904</v>
      </c>
      <c r="D930" s="16" t="s">
        <v>354</v>
      </c>
      <c r="E930" s="20" t="s">
        <v>7134</v>
      </c>
      <c r="F930" s="20" t="s">
        <v>7135</v>
      </c>
      <c r="G930" s="20" t="s">
        <v>7591</v>
      </c>
      <c r="H930" s="20"/>
      <c r="I930" s="20" t="s">
        <v>9018</v>
      </c>
      <c r="J930" s="20" t="s">
        <v>9072</v>
      </c>
      <c r="K930" s="20" t="s">
        <v>7109</v>
      </c>
      <c r="L930" s="20" t="s">
        <v>2241</v>
      </c>
      <c r="M930" s="165" t="s">
        <v>7110</v>
      </c>
      <c r="N930" s="20" t="s">
        <v>9056</v>
      </c>
      <c r="O930" s="20" t="s">
        <v>9349</v>
      </c>
      <c r="P930" s="201" t="n">
        <v>44440</v>
      </c>
      <c r="Q930" s="201" t="n">
        <v>44500</v>
      </c>
      <c r="R930" s="20" t="n">
        <v>1</v>
      </c>
      <c r="S930" s="20" t="s">
        <v>7130</v>
      </c>
      <c r="T930" s="20" t="n">
        <v>91.7251647649257</v>
      </c>
      <c r="U930" s="20"/>
      <c r="V930" s="20"/>
      <c r="W930" s="20" t="s">
        <v>7141</v>
      </c>
      <c r="X930" s="35" t="s">
        <v>383</v>
      </c>
      <c r="Y930" s="240"/>
      <c r="Z930" s="192" t="n">
        <v>0</v>
      </c>
      <c r="AE930" s="94" t="e">
        <f aca="false" t="array" ref="AE930:AK930">_xlfn.torow(_xlfn.unique(_xlfn._xlws.filter(cat_table[Subsector],$E930=cat_table[Sector],"")))</f>
        <v>#NAME?</v>
      </c>
      <c r="AF930" s="94" t="e">
        <v>#NAME?</v>
      </c>
      <c r="AG930" s="94" t="e">
        <v>#NAME?</v>
      </c>
      <c r="AH930" s="94" t="e">
        <v>#NAME?</v>
      </c>
      <c r="AI930" s="94" t="e">
        <v>#NAME?</v>
      </c>
      <c r="AJ930" s="94" t="e">
        <v>#NAME?</v>
      </c>
      <c r="AK930" s="94" t="e">
        <v>#NAME?</v>
      </c>
      <c r="AO930" s="94" t="e">
        <f aca="false" t="array" ref="AO930:AT930">_xlfn.torow(_xlfn.unique(_xlfn._xlws.filter(cat_table[Sub-subsector],($E930=cat_table[Sector])*($F930=cat_table[Subsector]),"")))</f>
        <v>#NAME?</v>
      </c>
      <c r="AP930" s="94" t="e">
        <v>#NAME?</v>
      </c>
      <c r="AQ930" s="94" t="e">
        <v>#NAME?</v>
      </c>
      <c r="AR930" s="94" t="e">
        <v>#NAME?</v>
      </c>
      <c r="AS930" s="94" t="e">
        <v>#NAME?</v>
      </c>
      <c r="AT930" s="94" t="e">
        <v>#NAME?</v>
      </c>
    </row>
    <row r="931" customFormat="false" ht="15" hidden="false" customHeight="true" outlineLevel="0" collapsed="false">
      <c r="A931" s="20" t="s">
        <v>9350</v>
      </c>
      <c r="B931" s="20" t="str">
        <f aca="false">INDEX(Table2[], MATCH(L931, Location_ID!$D$2:$D$648, 0), 1)</f>
        <v>73c92d5f-3c9b-479c-bebc-aa118e3c3846</v>
      </c>
      <c r="C931" s="16" t="s">
        <v>904</v>
      </c>
      <c r="D931" s="16" t="s">
        <v>354</v>
      </c>
      <c r="E931" s="20" t="s">
        <v>7134</v>
      </c>
      <c r="F931" s="20" t="s">
        <v>7135</v>
      </c>
      <c r="G931" s="20" t="s">
        <v>7591</v>
      </c>
      <c r="H931" s="20"/>
      <c r="I931" s="20" t="s">
        <v>9018</v>
      </c>
      <c r="J931" s="20" t="s">
        <v>9072</v>
      </c>
      <c r="K931" s="20" t="s">
        <v>7109</v>
      </c>
      <c r="L931" s="20" t="s">
        <v>2241</v>
      </c>
      <c r="M931" s="165" t="s">
        <v>7110</v>
      </c>
      <c r="N931" s="20" t="s">
        <v>9056</v>
      </c>
      <c r="O931" s="20" t="s">
        <v>9351</v>
      </c>
      <c r="P931" s="201" t="n">
        <v>44440</v>
      </c>
      <c r="Q931" s="201" t="n">
        <v>44500</v>
      </c>
      <c r="R931" s="20" t="n">
        <v>1</v>
      </c>
      <c r="S931" s="20" t="s">
        <v>7130</v>
      </c>
      <c r="T931" s="20" t="n">
        <v>15.1903318372625</v>
      </c>
      <c r="U931" s="20"/>
      <c r="V931" s="20"/>
      <c r="W931" s="20" t="s">
        <v>7141</v>
      </c>
      <c r="X931" s="35" t="s">
        <v>383</v>
      </c>
      <c r="Y931" s="240"/>
      <c r="Z931" s="192" t="n">
        <v>0</v>
      </c>
      <c r="AE931" s="94" t="e">
        <f aca="false" t="array" ref="AE931:AK931">_xlfn.torow(_xlfn.unique(_xlfn._xlws.filter(cat_table[Subsector],$E931=cat_table[Sector],"")))</f>
        <v>#NAME?</v>
      </c>
      <c r="AF931" s="94" t="e">
        <v>#NAME?</v>
      </c>
      <c r="AG931" s="94" t="e">
        <v>#NAME?</v>
      </c>
      <c r="AH931" s="94" t="e">
        <v>#NAME?</v>
      </c>
      <c r="AI931" s="94" t="e">
        <v>#NAME?</v>
      </c>
      <c r="AJ931" s="94" t="e">
        <v>#NAME?</v>
      </c>
      <c r="AK931" s="94" t="e">
        <v>#NAME?</v>
      </c>
      <c r="AO931" s="94" t="e">
        <f aca="false" t="array" ref="AO931:AT931">_xlfn.torow(_xlfn.unique(_xlfn._xlws.filter(cat_table[Sub-subsector],($E931=cat_table[Sector])*($F931=cat_table[Subsector]),"")))</f>
        <v>#NAME?</v>
      </c>
      <c r="AP931" s="94" t="e">
        <v>#NAME?</v>
      </c>
      <c r="AQ931" s="94" t="e">
        <v>#NAME?</v>
      </c>
      <c r="AR931" s="94" t="e">
        <v>#NAME?</v>
      </c>
      <c r="AS931" s="94" t="e">
        <v>#NAME?</v>
      </c>
      <c r="AT931" s="94" t="e">
        <v>#NAME?</v>
      </c>
    </row>
    <row r="932" customFormat="false" ht="15" hidden="false" customHeight="true" outlineLevel="0" collapsed="false">
      <c r="A932" s="20" t="s">
        <v>9352</v>
      </c>
      <c r="B932" s="20" t="str">
        <f aca="false">INDEX(Table2[], MATCH(L932, Location_ID!$D$2:$D$648, 0), 1)</f>
        <v>73c92d5f-3c9b-479c-bebc-aa118e3c3846</v>
      </c>
      <c r="C932" s="16" t="s">
        <v>904</v>
      </c>
      <c r="D932" s="16" t="s">
        <v>354</v>
      </c>
      <c r="E932" s="20" t="s">
        <v>7134</v>
      </c>
      <c r="F932" s="20" t="s">
        <v>7135</v>
      </c>
      <c r="G932" s="20" t="s">
        <v>7591</v>
      </c>
      <c r="H932" s="20"/>
      <c r="I932" s="20" t="s">
        <v>9018</v>
      </c>
      <c r="J932" s="20" t="s">
        <v>9072</v>
      </c>
      <c r="K932" s="20" t="s">
        <v>7109</v>
      </c>
      <c r="L932" s="20" t="s">
        <v>2241</v>
      </c>
      <c r="M932" s="165" t="s">
        <v>7110</v>
      </c>
      <c r="N932" s="20" t="s">
        <v>9056</v>
      </c>
      <c r="O932" s="20" t="s">
        <v>9353</v>
      </c>
      <c r="P932" s="201" t="n">
        <v>44440</v>
      </c>
      <c r="Q932" s="201" t="n">
        <v>44500</v>
      </c>
      <c r="R932" s="20" t="n">
        <v>1</v>
      </c>
      <c r="S932" s="20" t="s">
        <v>7130</v>
      </c>
      <c r="T932" s="20" t="n">
        <v>6.33236577448306</v>
      </c>
      <c r="U932" s="20"/>
      <c r="V932" s="20"/>
      <c r="W932" s="20" t="s">
        <v>7141</v>
      </c>
      <c r="X932" s="35" t="s">
        <v>383</v>
      </c>
      <c r="Y932" s="240"/>
      <c r="Z932" s="192" t="n">
        <v>0</v>
      </c>
      <c r="AE932" s="94" t="e">
        <f aca="false" t="array" ref="AE932:AK932">_xlfn.torow(_xlfn.unique(_xlfn._xlws.filter(cat_table[Subsector],$E932=cat_table[Sector],"")))</f>
        <v>#NAME?</v>
      </c>
      <c r="AF932" s="94" t="e">
        <v>#NAME?</v>
      </c>
      <c r="AG932" s="94" t="e">
        <v>#NAME?</v>
      </c>
      <c r="AH932" s="94" t="e">
        <v>#NAME?</v>
      </c>
      <c r="AI932" s="94" t="e">
        <v>#NAME?</v>
      </c>
      <c r="AJ932" s="94" t="e">
        <v>#NAME?</v>
      </c>
      <c r="AK932" s="94" t="e">
        <v>#NAME?</v>
      </c>
      <c r="AO932" s="94" t="e">
        <f aca="false" t="array" ref="AO932:AT932">_xlfn.torow(_xlfn.unique(_xlfn._xlws.filter(cat_table[Sub-subsector],($E932=cat_table[Sector])*($F932=cat_table[Subsector]),"")))</f>
        <v>#NAME?</v>
      </c>
      <c r="AP932" s="94" t="e">
        <v>#NAME?</v>
      </c>
      <c r="AQ932" s="94" t="e">
        <v>#NAME?</v>
      </c>
      <c r="AR932" s="94" t="e">
        <v>#NAME?</v>
      </c>
      <c r="AS932" s="94" t="e">
        <v>#NAME?</v>
      </c>
      <c r="AT932" s="94" t="e">
        <v>#NAME?</v>
      </c>
    </row>
    <row r="933" customFormat="false" ht="15" hidden="false" customHeight="true" outlineLevel="0" collapsed="false">
      <c r="A933" s="174" t="s">
        <v>9354</v>
      </c>
      <c r="B933" s="20" t="str">
        <f aca="false">INDEX(Table2[], MATCH(L933, Location_ID!$D$2:$D$648, 0), 1)</f>
        <v>73c92d5f-3c9b-479c-bebc-aa118e3c3846</v>
      </c>
      <c r="C933" s="16" t="s">
        <v>904</v>
      </c>
      <c r="D933" s="16" t="s">
        <v>354</v>
      </c>
      <c r="E933" s="20" t="s">
        <v>7134</v>
      </c>
      <c r="F933" s="20" t="s">
        <v>7135</v>
      </c>
      <c r="G933" s="20" t="s">
        <v>7591</v>
      </c>
      <c r="H933" s="20"/>
      <c r="I933" s="20" t="s">
        <v>9018</v>
      </c>
      <c r="J933" s="20" t="s">
        <v>9055</v>
      </c>
      <c r="K933" s="20" t="s">
        <v>7109</v>
      </c>
      <c r="L933" s="20" t="s">
        <v>2241</v>
      </c>
      <c r="M933" s="165" t="s">
        <v>7110</v>
      </c>
      <c r="N933" s="20" t="s">
        <v>9056</v>
      </c>
      <c r="O933" s="20" t="s">
        <v>9355</v>
      </c>
      <c r="P933" s="201" t="n">
        <v>44440</v>
      </c>
      <c r="Q933" s="201" t="n">
        <v>44500</v>
      </c>
      <c r="R933" s="20" t="n">
        <v>1</v>
      </c>
      <c r="S933" s="20" t="s">
        <v>7130</v>
      </c>
      <c r="T933" s="20" t="n">
        <v>8.00932262732872</v>
      </c>
      <c r="U933" s="20"/>
      <c r="V933" s="20"/>
      <c r="W933" s="20" t="s">
        <v>7141</v>
      </c>
      <c r="X933" s="35" t="s">
        <v>383</v>
      </c>
      <c r="Y933" s="240"/>
      <c r="Z933" s="192" t="n">
        <v>0</v>
      </c>
      <c r="AE933" s="94" t="e">
        <f aca="false" t="array" ref="AE933:AK933">_xlfn.torow(_xlfn.unique(_xlfn._xlws.filter(cat_table[Subsector],$E933=cat_table[Sector],"")))</f>
        <v>#NAME?</v>
      </c>
      <c r="AF933" s="94" t="e">
        <v>#NAME?</v>
      </c>
      <c r="AG933" s="94" t="e">
        <v>#NAME?</v>
      </c>
      <c r="AH933" s="94" t="e">
        <v>#NAME?</v>
      </c>
      <c r="AI933" s="94" t="e">
        <v>#NAME?</v>
      </c>
      <c r="AJ933" s="94" t="e">
        <v>#NAME?</v>
      </c>
      <c r="AK933" s="94" t="e">
        <v>#NAME?</v>
      </c>
      <c r="AO933" s="94" t="e">
        <f aca="false" t="array" ref="AO933:AT933">_xlfn.torow(_xlfn.unique(_xlfn._xlws.filter(cat_table[Sub-subsector],($E933=cat_table[Sector])*($F933=cat_table[Subsector]),"")))</f>
        <v>#NAME?</v>
      </c>
      <c r="AP933" s="94" t="e">
        <v>#NAME?</v>
      </c>
      <c r="AQ933" s="94" t="e">
        <v>#NAME?</v>
      </c>
      <c r="AR933" s="94" t="e">
        <v>#NAME?</v>
      </c>
      <c r="AS933" s="94" t="e">
        <v>#NAME?</v>
      </c>
      <c r="AT933" s="94" t="e">
        <v>#NAME?</v>
      </c>
    </row>
    <row r="934" customFormat="false" ht="15" hidden="false" customHeight="true" outlineLevel="0" collapsed="false">
      <c r="A934" s="20" t="s">
        <v>9356</v>
      </c>
      <c r="B934" s="20" t="str">
        <f aca="false">INDEX(Table2[], MATCH(L934, Location_ID!$D$2:$D$648, 0), 1)</f>
        <v>73c92d5f-3c9b-479c-bebc-aa118e3c3846</v>
      </c>
      <c r="C934" s="16" t="s">
        <v>904</v>
      </c>
      <c r="D934" s="16" t="s">
        <v>354</v>
      </c>
      <c r="E934" s="20" t="s">
        <v>7134</v>
      </c>
      <c r="F934" s="20" t="s">
        <v>7135</v>
      </c>
      <c r="G934" s="20" t="s">
        <v>7591</v>
      </c>
      <c r="H934" s="20"/>
      <c r="I934" s="20" t="s">
        <v>9018</v>
      </c>
      <c r="J934" s="20" t="s">
        <v>9055</v>
      </c>
      <c r="K934" s="20" t="s">
        <v>7109</v>
      </c>
      <c r="L934" s="20" t="s">
        <v>2241</v>
      </c>
      <c r="M934" s="165" t="s">
        <v>7110</v>
      </c>
      <c r="N934" s="20" t="s">
        <v>9056</v>
      </c>
      <c r="O934" s="20" t="s">
        <v>9357</v>
      </c>
      <c r="P934" s="201" t="n">
        <v>44440</v>
      </c>
      <c r="Q934" s="201" t="n">
        <v>44500</v>
      </c>
      <c r="R934" s="20" t="n">
        <v>1</v>
      </c>
      <c r="S934" s="20" t="s">
        <v>7130</v>
      </c>
      <c r="T934" s="20" t="n">
        <v>7.58935132713805</v>
      </c>
      <c r="U934" s="20"/>
      <c r="V934" s="20"/>
      <c r="W934" s="20" t="s">
        <v>7141</v>
      </c>
      <c r="X934" s="35" t="s">
        <v>383</v>
      </c>
      <c r="Y934" s="240"/>
      <c r="Z934" s="192" t="n">
        <v>0</v>
      </c>
      <c r="AE934" s="94" t="e">
        <f aca="false" t="array" ref="AE934:AK934">_xlfn.torow(_xlfn.unique(_xlfn._xlws.filter(cat_table[Subsector],$E934=cat_table[Sector],"")))</f>
        <v>#NAME?</v>
      </c>
      <c r="AF934" s="94" t="e">
        <v>#NAME?</v>
      </c>
      <c r="AG934" s="94" t="e">
        <v>#NAME?</v>
      </c>
      <c r="AH934" s="94" t="e">
        <v>#NAME?</v>
      </c>
      <c r="AI934" s="94" t="e">
        <v>#NAME?</v>
      </c>
      <c r="AJ934" s="94" t="e">
        <v>#NAME?</v>
      </c>
      <c r="AK934" s="94" t="e">
        <v>#NAME?</v>
      </c>
      <c r="AO934" s="94" t="e">
        <f aca="false" t="array" ref="AO934:AT934">_xlfn.torow(_xlfn.unique(_xlfn._xlws.filter(cat_table[Sub-subsector],($E934=cat_table[Sector])*($F934=cat_table[Subsector]),"")))</f>
        <v>#NAME?</v>
      </c>
      <c r="AP934" s="94" t="e">
        <v>#NAME?</v>
      </c>
      <c r="AQ934" s="94" t="e">
        <v>#NAME?</v>
      </c>
      <c r="AR934" s="94" t="e">
        <v>#NAME?</v>
      </c>
      <c r="AS934" s="94" t="e">
        <v>#NAME?</v>
      </c>
      <c r="AT934" s="94" t="e">
        <v>#NAME?</v>
      </c>
    </row>
    <row r="935" customFormat="false" ht="15" hidden="false" customHeight="true" outlineLevel="0" collapsed="false">
      <c r="A935" s="20" t="s">
        <v>9358</v>
      </c>
      <c r="B935" s="20" t="str">
        <f aca="false">INDEX(Table2[], MATCH(L935, Location_ID!$D$2:$D$648, 0), 1)</f>
        <v>73c92d5f-3c9b-479c-bebc-aa118e3c3846</v>
      </c>
      <c r="C935" s="16" t="s">
        <v>904</v>
      </c>
      <c r="D935" s="16" t="s">
        <v>354</v>
      </c>
      <c r="E935" s="20" t="s">
        <v>7134</v>
      </c>
      <c r="F935" s="20" t="s">
        <v>7135</v>
      </c>
      <c r="G935" s="20" t="s">
        <v>7591</v>
      </c>
      <c r="H935" s="20"/>
      <c r="I935" s="20" t="s">
        <v>9018</v>
      </c>
      <c r="J935" s="20" t="s">
        <v>9055</v>
      </c>
      <c r="K935" s="20" t="s">
        <v>7109</v>
      </c>
      <c r="L935" s="20" t="s">
        <v>2241</v>
      </c>
      <c r="M935" s="165" t="s">
        <v>7110</v>
      </c>
      <c r="N935" s="20" t="s">
        <v>9056</v>
      </c>
      <c r="O935" s="20" t="s">
        <v>9359</v>
      </c>
      <c r="P935" s="201" t="n">
        <v>44440</v>
      </c>
      <c r="Q935" s="201" t="n">
        <v>44500</v>
      </c>
      <c r="R935" s="20" t="n">
        <v>1</v>
      </c>
      <c r="S935" s="20" t="s">
        <v>7130</v>
      </c>
      <c r="T935" s="20" t="n">
        <v>16.0018321087351</v>
      </c>
      <c r="U935" s="20"/>
      <c r="V935" s="20"/>
      <c r="W935" s="20" t="s">
        <v>7141</v>
      </c>
      <c r="X935" s="35" t="s">
        <v>383</v>
      </c>
      <c r="Y935" s="240"/>
      <c r="Z935" s="192" t="n">
        <v>0</v>
      </c>
      <c r="AE935" s="94" t="e">
        <f aca="false" t="array" ref="AE935:AK935">_xlfn.torow(_xlfn.unique(_xlfn._xlws.filter(cat_table[Subsector],$E935=cat_table[Sector],"")))</f>
        <v>#NAME?</v>
      </c>
      <c r="AF935" s="94" t="e">
        <v>#NAME?</v>
      </c>
      <c r="AG935" s="94" t="e">
        <v>#NAME?</v>
      </c>
      <c r="AH935" s="94" t="e">
        <v>#NAME?</v>
      </c>
      <c r="AI935" s="94" t="e">
        <v>#NAME?</v>
      </c>
      <c r="AJ935" s="94" t="e">
        <v>#NAME?</v>
      </c>
      <c r="AK935" s="94" t="e">
        <v>#NAME?</v>
      </c>
      <c r="AO935" s="94" t="e">
        <f aca="false" t="array" ref="AO935:AT935">_xlfn.torow(_xlfn.unique(_xlfn._xlws.filter(cat_table[Sub-subsector],($E935=cat_table[Sector])*($F935=cat_table[Subsector]),"")))</f>
        <v>#NAME?</v>
      </c>
      <c r="AP935" s="94" t="e">
        <v>#NAME?</v>
      </c>
      <c r="AQ935" s="94" t="e">
        <v>#NAME?</v>
      </c>
      <c r="AR935" s="94" t="e">
        <v>#NAME?</v>
      </c>
      <c r="AS935" s="94" t="e">
        <v>#NAME?</v>
      </c>
      <c r="AT935" s="94" t="e">
        <v>#NAME?</v>
      </c>
    </row>
    <row r="936" customFormat="false" ht="15" hidden="false" customHeight="true" outlineLevel="0" collapsed="false">
      <c r="A936" s="20" t="s">
        <v>9360</v>
      </c>
      <c r="B936" s="20" t="str">
        <f aca="false">INDEX(Table2[], MATCH(L936, Location_ID!$D$2:$D$648, 0), 1)</f>
        <v>73c92d5f-3c9b-479c-bebc-aa118e3c3846</v>
      </c>
      <c r="C936" s="16" t="s">
        <v>904</v>
      </c>
      <c r="D936" s="16" t="s">
        <v>354</v>
      </c>
      <c r="E936" s="20" t="s">
        <v>7134</v>
      </c>
      <c r="F936" s="20" t="s">
        <v>7135</v>
      </c>
      <c r="G936" s="20" t="s">
        <v>7591</v>
      </c>
      <c r="H936" s="20"/>
      <c r="I936" s="20" t="s">
        <v>9018</v>
      </c>
      <c r="J936" s="20" t="s">
        <v>9055</v>
      </c>
      <c r="K936" s="20" t="s">
        <v>7109</v>
      </c>
      <c r="L936" s="20" t="s">
        <v>2241</v>
      </c>
      <c r="M936" s="165" t="s">
        <v>7110</v>
      </c>
      <c r="N936" s="20" t="s">
        <v>9056</v>
      </c>
      <c r="O936" s="20" t="s">
        <v>9361</v>
      </c>
      <c r="P936" s="201" t="n">
        <v>44440</v>
      </c>
      <c r="Q936" s="201" t="n">
        <v>44500</v>
      </c>
      <c r="R936" s="20" t="n">
        <v>1</v>
      </c>
      <c r="S936" s="20" t="s">
        <v>7130</v>
      </c>
      <c r="T936" s="20" t="n">
        <v>10.0143777341763</v>
      </c>
      <c r="U936" s="20"/>
      <c r="V936" s="20"/>
      <c r="W936" s="20" t="s">
        <v>7141</v>
      </c>
      <c r="X936" s="35" t="s">
        <v>383</v>
      </c>
      <c r="Y936" s="240"/>
      <c r="Z936" s="192" t="n">
        <v>0</v>
      </c>
      <c r="AE936" s="94" t="e">
        <f aca="false" t="array" ref="AE936:AK936">_xlfn.torow(_xlfn.unique(_xlfn._xlws.filter(cat_table[Subsector],$E936=cat_table[Sector],"")))</f>
        <v>#NAME?</v>
      </c>
      <c r="AF936" s="94" t="e">
        <v>#NAME?</v>
      </c>
      <c r="AG936" s="94" t="e">
        <v>#NAME?</v>
      </c>
      <c r="AH936" s="94" t="e">
        <v>#NAME?</v>
      </c>
      <c r="AI936" s="94" t="e">
        <v>#NAME?</v>
      </c>
      <c r="AJ936" s="94" t="e">
        <v>#NAME?</v>
      </c>
      <c r="AK936" s="94" t="e">
        <v>#NAME?</v>
      </c>
      <c r="AO936" s="94" t="e">
        <f aca="false" t="array" ref="AO936:AT936">_xlfn.torow(_xlfn.unique(_xlfn._xlws.filter(cat_table[Sub-subsector],($E936=cat_table[Sector])*($F936=cat_table[Subsector]),"")))</f>
        <v>#NAME?</v>
      </c>
      <c r="AP936" s="94" t="e">
        <v>#NAME?</v>
      </c>
      <c r="AQ936" s="94" t="e">
        <v>#NAME?</v>
      </c>
      <c r="AR936" s="94" t="e">
        <v>#NAME?</v>
      </c>
      <c r="AS936" s="94" t="e">
        <v>#NAME?</v>
      </c>
      <c r="AT936" s="94" t="e">
        <v>#NAME?</v>
      </c>
    </row>
    <row r="937" customFormat="false" ht="15" hidden="false" customHeight="true" outlineLevel="0" collapsed="false">
      <c r="A937" s="20" t="s">
        <v>9362</v>
      </c>
      <c r="B937" s="20" t="str">
        <f aca="false">INDEX(Table2[], MATCH(L937, Location_ID!$D$2:$D$648, 0), 1)</f>
        <v>73c92d5f-3c9b-479c-bebc-aa118e3c3846</v>
      </c>
      <c r="C937" s="16" t="s">
        <v>904</v>
      </c>
      <c r="D937" s="16" t="s">
        <v>354</v>
      </c>
      <c r="E937" s="20" t="s">
        <v>7134</v>
      </c>
      <c r="F937" s="20" t="s">
        <v>7135</v>
      </c>
      <c r="G937" s="20" t="s">
        <v>7591</v>
      </c>
      <c r="H937" s="20"/>
      <c r="I937" s="20" t="s">
        <v>9018</v>
      </c>
      <c r="J937" s="20" t="s">
        <v>9055</v>
      </c>
      <c r="K937" s="20" t="s">
        <v>7109</v>
      </c>
      <c r="L937" s="20" t="s">
        <v>2241</v>
      </c>
      <c r="M937" s="165" t="s">
        <v>7110</v>
      </c>
      <c r="N937" s="20" t="s">
        <v>9056</v>
      </c>
      <c r="O937" s="20" t="s">
        <v>9363</v>
      </c>
      <c r="P937" s="201" t="n">
        <v>44440</v>
      </c>
      <c r="Q937" s="201" t="n">
        <v>44500</v>
      </c>
      <c r="R937" s="20" t="n">
        <v>1</v>
      </c>
      <c r="S937" s="20" t="s">
        <v>7130</v>
      </c>
      <c r="T937" s="20" t="n">
        <v>20.7624012670482</v>
      </c>
      <c r="U937" s="20"/>
      <c r="V937" s="20"/>
      <c r="W937" s="20" t="s">
        <v>7141</v>
      </c>
      <c r="X937" s="35" t="s">
        <v>383</v>
      </c>
      <c r="Y937" s="240"/>
      <c r="Z937" s="192" t="n">
        <v>0</v>
      </c>
      <c r="AE937" s="94" t="e">
        <f aca="false" t="array" ref="AE937:AK937">_xlfn.torow(_xlfn.unique(_xlfn._xlws.filter(cat_table[Subsector],$E937=cat_table[Sector],"")))</f>
        <v>#NAME?</v>
      </c>
      <c r="AF937" s="94" t="e">
        <v>#NAME?</v>
      </c>
      <c r="AG937" s="94" t="e">
        <v>#NAME?</v>
      </c>
      <c r="AH937" s="94" t="e">
        <v>#NAME?</v>
      </c>
      <c r="AI937" s="94" t="e">
        <v>#NAME?</v>
      </c>
      <c r="AJ937" s="94" t="e">
        <v>#NAME?</v>
      </c>
      <c r="AK937" s="94" t="e">
        <v>#NAME?</v>
      </c>
      <c r="AO937" s="94" t="e">
        <f aca="false" t="array" ref="AO937:AT937">_xlfn.torow(_xlfn.unique(_xlfn._xlws.filter(cat_table[Sub-subsector],($E937=cat_table[Sector])*($F937=cat_table[Subsector]),"")))</f>
        <v>#NAME?</v>
      </c>
      <c r="AP937" s="94" t="e">
        <v>#NAME?</v>
      </c>
      <c r="AQ937" s="94" t="e">
        <v>#NAME?</v>
      </c>
      <c r="AR937" s="94" t="e">
        <v>#NAME?</v>
      </c>
      <c r="AS937" s="94" t="e">
        <v>#NAME?</v>
      </c>
      <c r="AT937" s="94" t="e">
        <v>#NAME?</v>
      </c>
    </row>
    <row r="938" customFormat="false" ht="15" hidden="false" customHeight="true" outlineLevel="0" collapsed="false">
      <c r="A938" s="20" t="s">
        <v>9364</v>
      </c>
      <c r="B938" s="20" t="str">
        <f aca="false">INDEX(Table2[], MATCH(L938, Location_ID!$D$2:$D$648, 0), 1)</f>
        <v>73c92d5f-3c9b-479c-bebc-aa118e3c3846</v>
      </c>
      <c r="C938" s="16" t="s">
        <v>904</v>
      </c>
      <c r="D938" s="16" t="s">
        <v>354</v>
      </c>
      <c r="E938" s="20" t="s">
        <v>7134</v>
      </c>
      <c r="F938" s="20" t="s">
        <v>7135</v>
      </c>
      <c r="G938" s="20" t="s">
        <v>7591</v>
      </c>
      <c r="H938" s="20"/>
      <c r="I938" s="20" t="s">
        <v>9018</v>
      </c>
      <c r="J938" s="20" t="s">
        <v>9055</v>
      </c>
      <c r="K938" s="20" t="s">
        <v>7109</v>
      </c>
      <c r="L938" s="20" t="s">
        <v>2241</v>
      </c>
      <c r="M938" s="165" t="s">
        <v>7110</v>
      </c>
      <c r="N938" s="20" t="s">
        <v>9056</v>
      </c>
      <c r="O938" s="20" t="s">
        <v>9365</v>
      </c>
      <c r="P938" s="201" t="n">
        <v>44440</v>
      </c>
      <c r="Q938" s="201" t="n">
        <v>44500</v>
      </c>
      <c r="R938" s="20" t="n">
        <v>1</v>
      </c>
      <c r="S938" s="20" t="s">
        <v>7130</v>
      </c>
      <c r="T938" s="20" t="n">
        <v>11.7423521704283</v>
      </c>
      <c r="U938" s="20"/>
      <c r="V938" s="20"/>
      <c r="W938" s="20" t="s">
        <v>7141</v>
      </c>
      <c r="X938" s="35" t="s">
        <v>383</v>
      </c>
      <c r="Y938" s="240"/>
      <c r="Z938" s="192" t="n">
        <v>0</v>
      </c>
      <c r="AE938" s="94" t="e">
        <f aca="false" t="array" ref="AE938:AK938">_xlfn.torow(_xlfn.unique(_xlfn._xlws.filter(cat_table[Subsector],$E938=cat_table[Sector],"")))</f>
        <v>#NAME?</v>
      </c>
      <c r="AF938" s="94" t="e">
        <v>#NAME?</v>
      </c>
      <c r="AG938" s="94" t="e">
        <v>#NAME?</v>
      </c>
      <c r="AH938" s="94" t="e">
        <v>#NAME?</v>
      </c>
      <c r="AI938" s="94" t="e">
        <v>#NAME?</v>
      </c>
      <c r="AJ938" s="94" t="e">
        <v>#NAME?</v>
      </c>
      <c r="AK938" s="94" t="e">
        <v>#NAME?</v>
      </c>
      <c r="AO938" s="94" t="e">
        <f aca="false" t="array" ref="AO938:AT938">_xlfn.torow(_xlfn.unique(_xlfn._xlws.filter(cat_table[Sub-subsector],($E938=cat_table[Sector])*($F938=cat_table[Subsector]),"")))</f>
        <v>#NAME?</v>
      </c>
      <c r="AP938" s="94" t="e">
        <v>#NAME?</v>
      </c>
      <c r="AQ938" s="94" t="e">
        <v>#NAME?</v>
      </c>
      <c r="AR938" s="94" t="e">
        <v>#NAME?</v>
      </c>
      <c r="AS938" s="94" t="e">
        <v>#NAME?</v>
      </c>
      <c r="AT938" s="94" t="e">
        <v>#NAME?</v>
      </c>
    </row>
    <row r="939" customFormat="false" ht="15" hidden="false" customHeight="true" outlineLevel="0" collapsed="false">
      <c r="A939" s="20" t="s">
        <v>9366</v>
      </c>
      <c r="B939" s="20" t="str">
        <f aca="false">INDEX(Table2[], MATCH(L939, Location_ID!$D$2:$D$648, 0), 1)</f>
        <v>73c92d5f-3c9b-479c-bebc-aa118e3c3846</v>
      </c>
      <c r="C939" s="16" t="s">
        <v>904</v>
      </c>
      <c r="D939" s="16" t="s">
        <v>354</v>
      </c>
      <c r="E939" s="20" t="s">
        <v>7134</v>
      </c>
      <c r="F939" s="20" t="s">
        <v>7135</v>
      </c>
      <c r="G939" s="20" t="s">
        <v>7591</v>
      </c>
      <c r="H939" s="20"/>
      <c r="I939" s="20" t="s">
        <v>9018</v>
      </c>
      <c r="J939" s="20" t="s">
        <v>7127</v>
      </c>
      <c r="K939" s="20" t="s">
        <v>7109</v>
      </c>
      <c r="L939" s="20" t="s">
        <v>2241</v>
      </c>
      <c r="M939" s="165" t="s">
        <v>7110</v>
      </c>
      <c r="N939" s="20" t="s">
        <v>9056</v>
      </c>
      <c r="O939" s="20" t="s">
        <v>9367</v>
      </c>
      <c r="P939" s="201" t="n">
        <v>44440</v>
      </c>
      <c r="Q939" s="201" t="n">
        <v>44500</v>
      </c>
      <c r="R939" s="20" t="n">
        <v>1</v>
      </c>
      <c r="S939" s="20" t="s">
        <v>7130</v>
      </c>
      <c r="T939" s="20" t="n">
        <v>21.0046283234203</v>
      </c>
      <c r="U939" s="20"/>
      <c r="V939" s="20"/>
      <c r="W939" s="20" t="s">
        <v>7141</v>
      </c>
      <c r="X939" s="35" t="s">
        <v>383</v>
      </c>
      <c r="Y939" s="240"/>
      <c r="Z939" s="192" t="n">
        <v>0</v>
      </c>
      <c r="AE939" s="94" t="e">
        <f aca="false" t="array" ref="AE939:AK939">_xlfn.torow(_xlfn.unique(_xlfn._xlws.filter(cat_table[Subsector],$E939=cat_table[Sector],"")))</f>
        <v>#NAME?</v>
      </c>
      <c r="AF939" s="94" t="e">
        <v>#NAME?</v>
      </c>
      <c r="AG939" s="94" t="e">
        <v>#NAME?</v>
      </c>
      <c r="AH939" s="94" t="e">
        <v>#NAME?</v>
      </c>
      <c r="AI939" s="94" t="e">
        <v>#NAME?</v>
      </c>
      <c r="AJ939" s="94" t="e">
        <v>#NAME?</v>
      </c>
      <c r="AK939" s="94" t="e">
        <v>#NAME?</v>
      </c>
      <c r="AO939" s="94" t="e">
        <f aca="false" t="array" ref="AO939:AT939">_xlfn.torow(_xlfn.unique(_xlfn._xlws.filter(cat_table[Sub-subsector],($E939=cat_table[Sector])*($F939=cat_table[Subsector]),"")))</f>
        <v>#NAME?</v>
      </c>
      <c r="AP939" s="94" t="e">
        <v>#NAME?</v>
      </c>
      <c r="AQ939" s="94" t="e">
        <v>#NAME?</v>
      </c>
      <c r="AR939" s="94" t="e">
        <v>#NAME?</v>
      </c>
      <c r="AS939" s="94" t="e">
        <v>#NAME?</v>
      </c>
      <c r="AT939" s="94" t="e">
        <v>#NAME?</v>
      </c>
    </row>
    <row r="940" customFormat="false" ht="15" hidden="false" customHeight="true" outlineLevel="0" collapsed="false">
      <c r="A940" s="20" t="s">
        <v>9368</v>
      </c>
      <c r="B940" s="20" t="str">
        <f aca="false">INDEX(Table2[], MATCH(L940, Location_ID!$D$2:$D$648, 0), 1)</f>
        <v>73c92d5f-3c9b-479c-bebc-aa118e3c3846</v>
      </c>
      <c r="C940" s="16" t="s">
        <v>904</v>
      </c>
      <c r="D940" s="16" t="s">
        <v>354</v>
      </c>
      <c r="E940" s="20" t="s">
        <v>7134</v>
      </c>
      <c r="F940" s="20" t="s">
        <v>7135</v>
      </c>
      <c r="G940" s="20" t="s">
        <v>7591</v>
      </c>
      <c r="H940" s="20"/>
      <c r="I940" s="20" t="s">
        <v>9018</v>
      </c>
      <c r="J940" s="20" t="s">
        <v>9055</v>
      </c>
      <c r="K940" s="20" t="s">
        <v>7109</v>
      </c>
      <c r="L940" s="20" t="s">
        <v>2241</v>
      </c>
      <c r="M940" s="165" t="s">
        <v>7110</v>
      </c>
      <c r="N940" s="20" t="s">
        <v>9056</v>
      </c>
      <c r="O940" s="20" t="s">
        <v>9369</v>
      </c>
      <c r="P940" s="201" t="n">
        <v>44440</v>
      </c>
      <c r="Q940" s="201" t="n">
        <v>44500</v>
      </c>
      <c r="R940" s="20" t="n">
        <v>1</v>
      </c>
      <c r="S940" s="20" t="s">
        <v>7130</v>
      </c>
      <c r="T940" s="20" t="n">
        <v>2.78790478463248</v>
      </c>
      <c r="U940" s="20"/>
      <c r="V940" s="20"/>
      <c r="W940" s="20" t="s">
        <v>7141</v>
      </c>
      <c r="X940" s="35" t="s">
        <v>383</v>
      </c>
      <c r="Y940" s="240"/>
      <c r="Z940" s="192" t="n">
        <v>0</v>
      </c>
      <c r="AE940" s="94" t="e">
        <f aca="false" t="array" ref="AE940:AK940">_xlfn.torow(_xlfn.unique(_xlfn._xlws.filter(cat_table[Subsector],$E940=cat_table[Sector],"")))</f>
        <v>#NAME?</v>
      </c>
      <c r="AF940" s="94" t="e">
        <v>#NAME?</v>
      </c>
      <c r="AG940" s="94" t="e">
        <v>#NAME?</v>
      </c>
      <c r="AH940" s="94" t="e">
        <v>#NAME?</v>
      </c>
      <c r="AI940" s="94" t="e">
        <v>#NAME?</v>
      </c>
      <c r="AJ940" s="94" t="e">
        <v>#NAME?</v>
      </c>
      <c r="AK940" s="94" t="e">
        <v>#NAME?</v>
      </c>
      <c r="AO940" s="94" t="e">
        <f aca="false" t="array" ref="AO940:AT940">_xlfn.torow(_xlfn.unique(_xlfn._xlws.filter(cat_table[Sub-subsector],($E940=cat_table[Sector])*($F940=cat_table[Subsector]),"")))</f>
        <v>#NAME?</v>
      </c>
      <c r="AP940" s="94" t="e">
        <v>#NAME?</v>
      </c>
      <c r="AQ940" s="94" t="e">
        <v>#NAME?</v>
      </c>
      <c r="AR940" s="94" t="e">
        <v>#NAME?</v>
      </c>
      <c r="AS940" s="94" t="e">
        <v>#NAME?</v>
      </c>
      <c r="AT940" s="94" t="e">
        <v>#NAME?</v>
      </c>
    </row>
    <row r="941" customFormat="false" ht="15" hidden="false" customHeight="true" outlineLevel="0" collapsed="false">
      <c r="A941" s="20" t="s">
        <v>9370</v>
      </c>
      <c r="B941" s="20" t="str">
        <f aca="false">INDEX(Table2[], MATCH(L941, Location_ID!$D$2:$D$648, 0), 1)</f>
        <v>73c92d5f-3c9b-479c-bebc-aa118e3c3846</v>
      </c>
      <c r="C941" s="16" t="s">
        <v>904</v>
      </c>
      <c r="D941" s="16" t="s">
        <v>354</v>
      </c>
      <c r="E941" s="20" t="s">
        <v>7134</v>
      </c>
      <c r="F941" s="20" t="s">
        <v>7135</v>
      </c>
      <c r="G941" s="20" t="s">
        <v>7591</v>
      </c>
      <c r="H941" s="20"/>
      <c r="I941" s="20" t="s">
        <v>9018</v>
      </c>
      <c r="J941" s="20" t="s">
        <v>9055</v>
      </c>
      <c r="K941" s="20" t="s">
        <v>7109</v>
      </c>
      <c r="L941" s="20" t="s">
        <v>2241</v>
      </c>
      <c r="M941" s="165" t="s">
        <v>7110</v>
      </c>
      <c r="N941" s="20" t="s">
        <v>9056</v>
      </c>
      <c r="O941" s="20" t="s">
        <v>9371</v>
      </c>
      <c r="P941" s="201" t="n">
        <v>44440</v>
      </c>
      <c r="Q941" s="201" t="n">
        <v>44500</v>
      </c>
      <c r="R941" s="20" t="n">
        <v>1</v>
      </c>
      <c r="S941" s="20" t="s">
        <v>7130</v>
      </c>
      <c r="T941" s="20" t="n">
        <v>1.30570092072267</v>
      </c>
      <c r="U941" s="20"/>
      <c r="V941" s="20"/>
      <c r="W941" s="20" t="s">
        <v>7141</v>
      </c>
      <c r="X941" s="35" t="s">
        <v>383</v>
      </c>
      <c r="Y941" s="240"/>
      <c r="Z941" s="192" t="n">
        <v>0</v>
      </c>
      <c r="AE941" s="94" t="e">
        <f aca="false" t="array" ref="AE941:AK941">_xlfn.torow(_xlfn.unique(_xlfn._xlws.filter(cat_table[Subsector],$E941=cat_table[Sector],"")))</f>
        <v>#NAME?</v>
      </c>
      <c r="AF941" s="94" t="e">
        <v>#NAME?</v>
      </c>
      <c r="AG941" s="94" t="e">
        <v>#NAME?</v>
      </c>
      <c r="AH941" s="94" t="e">
        <v>#NAME?</v>
      </c>
      <c r="AI941" s="94" t="e">
        <v>#NAME?</v>
      </c>
      <c r="AJ941" s="94" t="e">
        <v>#NAME?</v>
      </c>
      <c r="AK941" s="94" t="e">
        <v>#NAME?</v>
      </c>
      <c r="AO941" s="94" t="e">
        <f aca="false" t="array" ref="AO941:AT941">_xlfn.torow(_xlfn.unique(_xlfn._xlws.filter(cat_table[Sub-subsector],($E941=cat_table[Sector])*($F941=cat_table[Subsector]),"")))</f>
        <v>#NAME?</v>
      </c>
      <c r="AP941" s="94" t="e">
        <v>#NAME?</v>
      </c>
      <c r="AQ941" s="94" t="e">
        <v>#NAME?</v>
      </c>
      <c r="AR941" s="94" t="e">
        <v>#NAME?</v>
      </c>
      <c r="AS941" s="94" t="e">
        <v>#NAME?</v>
      </c>
      <c r="AT941" s="94" t="e">
        <v>#NAME?</v>
      </c>
    </row>
    <row r="942" customFormat="false" ht="15" hidden="false" customHeight="true" outlineLevel="0" collapsed="false">
      <c r="A942" s="20" t="s">
        <v>9372</v>
      </c>
      <c r="B942" s="20" t="str">
        <f aca="false">INDEX(Table2[], MATCH(L942, Location_ID!$D$2:$D$648, 0), 1)</f>
        <v>73c92d5f-3c9b-479c-bebc-aa118e3c3846</v>
      </c>
      <c r="C942" s="16" t="s">
        <v>904</v>
      </c>
      <c r="D942" s="16" t="s">
        <v>354</v>
      </c>
      <c r="E942" s="20" t="s">
        <v>7134</v>
      </c>
      <c r="F942" s="20" t="s">
        <v>7135</v>
      </c>
      <c r="G942" s="20" t="s">
        <v>7591</v>
      </c>
      <c r="H942" s="20"/>
      <c r="I942" s="20" t="s">
        <v>9018</v>
      </c>
      <c r="J942" s="20" t="s">
        <v>9055</v>
      </c>
      <c r="K942" s="20" t="s">
        <v>7109</v>
      </c>
      <c r="L942" s="20" t="s">
        <v>2241</v>
      </c>
      <c r="M942" s="165" t="s">
        <v>7110</v>
      </c>
      <c r="N942" s="20" t="s">
        <v>9056</v>
      </c>
      <c r="O942" s="20" t="s">
        <v>9373</v>
      </c>
      <c r="P942" s="201" t="n">
        <v>44440</v>
      </c>
      <c r="Q942" s="201" t="n">
        <v>44500</v>
      </c>
      <c r="R942" s="20" t="n">
        <v>1</v>
      </c>
      <c r="S942" s="20" t="s">
        <v>7130</v>
      </c>
      <c r="T942" s="20" t="n">
        <v>0.548789562351724</v>
      </c>
      <c r="U942" s="20"/>
      <c r="V942" s="20"/>
      <c r="W942" s="20" t="s">
        <v>7141</v>
      </c>
      <c r="X942" s="35" t="s">
        <v>383</v>
      </c>
      <c r="Y942" s="240"/>
      <c r="Z942" s="192" t="n">
        <v>0</v>
      </c>
      <c r="AE942" s="94" t="e">
        <f aca="false" t="array" ref="AE942:AK942">_xlfn.torow(_xlfn.unique(_xlfn._xlws.filter(cat_table[Subsector],$E942=cat_table[Sector],"")))</f>
        <v>#NAME?</v>
      </c>
      <c r="AF942" s="94" t="e">
        <v>#NAME?</v>
      </c>
      <c r="AG942" s="94" t="e">
        <v>#NAME?</v>
      </c>
      <c r="AH942" s="94" t="e">
        <v>#NAME?</v>
      </c>
      <c r="AI942" s="94" t="e">
        <v>#NAME?</v>
      </c>
      <c r="AJ942" s="94" t="e">
        <v>#NAME?</v>
      </c>
      <c r="AK942" s="94" t="e">
        <v>#NAME?</v>
      </c>
      <c r="AO942" s="94" t="e">
        <f aca="false" t="array" ref="AO942:AT942">_xlfn.torow(_xlfn.unique(_xlfn._xlws.filter(cat_table[Sub-subsector],($E942=cat_table[Sector])*($F942=cat_table[Subsector]),"")))</f>
        <v>#NAME?</v>
      </c>
      <c r="AP942" s="94" t="e">
        <v>#NAME?</v>
      </c>
      <c r="AQ942" s="94" t="e">
        <v>#NAME?</v>
      </c>
      <c r="AR942" s="94" t="e">
        <v>#NAME?</v>
      </c>
      <c r="AS942" s="94" t="e">
        <v>#NAME?</v>
      </c>
      <c r="AT942" s="94" t="e">
        <v>#NAME?</v>
      </c>
    </row>
    <row r="943" customFormat="false" ht="15" hidden="false" customHeight="true" outlineLevel="0" collapsed="false">
      <c r="A943" s="20" t="s">
        <v>9374</v>
      </c>
      <c r="B943" s="20" t="str">
        <f aca="false">INDEX(Table2[], MATCH(L943, Location_ID!$D$2:$D$648, 0), 1)</f>
        <v>73c92d5f-3c9b-479c-bebc-aa118e3c3846</v>
      </c>
      <c r="C943" s="16" t="s">
        <v>904</v>
      </c>
      <c r="D943" s="16" t="s">
        <v>354</v>
      </c>
      <c r="E943" s="20" t="s">
        <v>7134</v>
      </c>
      <c r="F943" s="20" t="s">
        <v>7135</v>
      </c>
      <c r="G943" s="20" t="s">
        <v>7591</v>
      </c>
      <c r="H943" s="20"/>
      <c r="I943" s="20" t="s">
        <v>9018</v>
      </c>
      <c r="J943" s="20" t="s">
        <v>9055</v>
      </c>
      <c r="K943" s="20" t="s">
        <v>7109</v>
      </c>
      <c r="L943" s="20" t="s">
        <v>2241</v>
      </c>
      <c r="M943" s="165" t="s">
        <v>7110</v>
      </c>
      <c r="N943" s="20" t="s">
        <v>9056</v>
      </c>
      <c r="O943" s="20" t="s">
        <v>9375</v>
      </c>
      <c r="P943" s="201" t="n">
        <v>44440</v>
      </c>
      <c r="Q943" s="201" t="n">
        <v>44500</v>
      </c>
      <c r="R943" s="20" t="n">
        <v>1</v>
      </c>
      <c r="S943" s="20" t="s">
        <v>7130</v>
      </c>
      <c r="T943" s="20" t="n">
        <v>5.74805138865565</v>
      </c>
      <c r="U943" s="20"/>
      <c r="V943" s="20"/>
      <c r="W943" s="20" t="s">
        <v>7141</v>
      </c>
      <c r="X943" s="35" t="s">
        <v>383</v>
      </c>
      <c r="Y943" s="240"/>
      <c r="Z943" s="192" t="n">
        <v>0</v>
      </c>
      <c r="AE943" s="94" t="e">
        <f aca="false" t="array" ref="AE943:AK943">_xlfn.torow(_xlfn.unique(_xlfn._xlws.filter(cat_table[Subsector],$E943=cat_table[Sector],"")))</f>
        <v>#NAME?</v>
      </c>
      <c r="AF943" s="94" t="e">
        <v>#NAME?</v>
      </c>
      <c r="AG943" s="94" t="e">
        <v>#NAME?</v>
      </c>
      <c r="AH943" s="94" t="e">
        <v>#NAME?</v>
      </c>
      <c r="AI943" s="94" t="e">
        <v>#NAME?</v>
      </c>
      <c r="AJ943" s="94" t="e">
        <v>#NAME?</v>
      </c>
      <c r="AK943" s="94" t="e">
        <v>#NAME?</v>
      </c>
      <c r="AO943" s="94" t="e">
        <f aca="false" t="array" ref="AO943:AT943">_xlfn.torow(_xlfn.unique(_xlfn._xlws.filter(cat_table[Sub-subsector],($E943=cat_table[Sector])*($F943=cat_table[Subsector]),"")))</f>
        <v>#NAME?</v>
      </c>
      <c r="AP943" s="94" t="e">
        <v>#NAME?</v>
      </c>
      <c r="AQ943" s="94" t="e">
        <v>#NAME?</v>
      </c>
      <c r="AR943" s="94" t="e">
        <v>#NAME?</v>
      </c>
      <c r="AS943" s="94" t="e">
        <v>#NAME?</v>
      </c>
      <c r="AT943" s="94" t="e">
        <v>#NAME?</v>
      </c>
    </row>
    <row r="944" customFormat="false" ht="15" hidden="false" customHeight="true" outlineLevel="0" collapsed="false">
      <c r="A944" s="20" t="s">
        <v>9376</v>
      </c>
      <c r="B944" s="20" t="str">
        <f aca="false">INDEX(Table2[], MATCH(L944, Location_ID!$D$2:$D$648, 0), 1)</f>
        <v>73c92d5f-3c9b-479c-bebc-aa118e3c3846</v>
      </c>
      <c r="C944" s="16" t="s">
        <v>904</v>
      </c>
      <c r="D944" s="16" t="s">
        <v>354</v>
      </c>
      <c r="E944" s="20" t="s">
        <v>7134</v>
      </c>
      <c r="F944" s="20" t="s">
        <v>7135</v>
      </c>
      <c r="G944" s="20" t="s">
        <v>7591</v>
      </c>
      <c r="H944" s="20"/>
      <c r="I944" s="20" t="s">
        <v>9018</v>
      </c>
      <c r="J944" s="20" t="s">
        <v>9055</v>
      </c>
      <c r="K944" s="20" t="s">
        <v>7109</v>
      </c>
      <c r="L944" s="20" t="s">
        <v>2241</v>
      </c>
      <c r="M944" s="165" t="s">
        <v>7110</v>
      </c>
      <c r="N944" s="20" t="s">
        <v>9056</v>
      </c>
      <c r="O944" s="20" t="s">
        <v>9377</v>
      </c>
      <c r="P944" s="201" t="n">
        <v>44440</v>
      </c>
      <c r="Q944" s="201" t="n">
        <v>44500</v>
      </c>
      <c r="R944" s="20" t="n">
        <v>1</v>
      </c>
      <c r="S944" s="20" t="s">
        <v>7130</v>
      </c>
      <c r="T944" s="20" t="n">
        <v>6.22469134765922</v>
      </c>
      <c r="U944" s="20"/>
      <c r="V944" s="20"/>
      <c r="W944" s="20" t="s">
        <v>7141</v>
      </c>
      <c r="X944" s="35" t="s">
        <v>383</v>
      </c>
      <c r="Y944" s="240"/>
      <c r="Z944" s="192" t="n">
        <v>0</v>
      </c>
      <c r="AE944" s="94" t="e">
        <f aca="false" t="array" ref="AE944:AK944">_xlfn.torow(_xlfn.unique(_xlfn._xlws.filter(cat_table[Subsector],$E944=cat_table[Sector],"")))</f>
        <v>#NAME?</v>
      </c>
      <c r="AF944" s="94" t="e">
        <v>#NAME?</v>
      </c>
      <c r="AG944" s="94" t="e">
        <v>#NAME?</v>
      </c>
      <c r="AH944" s="94" t="e">
        <v>#NAME?</v>
      </c>
      <c r="AI944" s="94" t="e">
        <v>#NAME?</v>
      </c>
      <c r="AJ944" s="94" t="e">
        <v>#NAME?</v>
      </c>
      <c r="AK944" s="94" t="e">
        <v>#NAME?</v>
      </c>
      <c r="AO944" s="94" t="e">
        <f aca="false" t="array" ref="AO944:AT944">_xlfn.torow(_xlfn.unique(_xlfn._xlws.filter(cat_table[Sub-subsector],($E944=cat_table[Sector])*($F944=cat_table[Subsector]),"")))</f>
        <v>#NAME?</v>
      </c>
      <c r="AP944" s="94" t="e">
        <v>#NAME?</v>
      </c>
      <c r="AQ944" s="94" t="e">
        <v>#NAME?</v>
      </c>
      <c r="AR944" s="94" t="e">
        <v>#NAME?</v>
      </c>
      <c r="AS944" s="94" t="e">
        <v>#NAME?</v>
      </c>
      <c r="AT944" s="94" t="e">
        <v>#NAME?</v>
      </c>
    </row>
    <row r="945" customFormat="false" ht="15" hidden="false" customHeight="true" outlineLevel="0" collapsed="false">
      <c r="A945" s="20" t="s">
        <v>9378</v>
      </c>
      <c r="B945" s="20" t="str">
        <f aca="false">INDEX(Table2[], MATCH(L945, Location_ID!$D$2:$D$648, 0), 1)</f>
        <v>73c92d5f-3c9b-479c-bebc-aa118e3c3846</v>
      </c>
      <c r="C945" s="16" t="s">
        <v>904</v>
      </c>
      <c r="D945" s="16" t="s">
        <v>354</v>
      </c>
      <c r="E945" s="20" t="s">
        <v>7134</v>
      </c>
      <c r="F945" s="20" t="s">
        <v>7135</v>
      </c>
      <c r="G945" s="20" t="s">
        <v>7591</v>
      </c>
      <c r="H945" s="20"/>
      <c r="I945" s="20" t="s">
        <v>9018</v>
      </c>
      <c r="J945" s="20" t="s">
        <v>9055</v>
      </c>
      <c r="K945" s="20" t="s">
        <v>7109</v>
      </c>
      <c r="L945" s="20" t="s">
        <v>2241</v>
      </c>
      <c r="M945" s="165" t="s">
        <v>7110</v>
      </c>
      <c r="N945" s="20" t="s">
        <v>9056</v>
      </c>
      <c r="O945" s="20" t="s">
        <v>9379</v>
      </c>
      <c r="P945" s="201" t="n">
        <v>44440</v>
      </c>
      <c r="Q945" s="201" t="n">
        <v>44500</v>
      </c>
      <c r="R945" s="20" t="n">
        <v>1</v>
      </c>
      <c r="S945" s="20" t="s">
        <v>7130</v>
      </c>
      <c r="T945" s="20" t="n">
        <v>3.97798703615433</v>
      </c>
      <c r="U945" s="20"/>
      <c r="V945" s="20"/>
      <c r="W945" s="20" t="s">
        <v>7141</v>
      </c>
      <c r="X945" s="35" t="s">
        <v>383</v>
      </c>
      <c r="Y945" s="240"/>
      <c r="Z945" s="192" t="n">
        <v>0</v>
      </c>
      <c r="AE945" s="94" t="e">
        <f aca="false" t="array" ref="AE945:AK945">_xlfn.torow(_xlfn.unique(_xlfn._xlws.filter(cat_table[Subsector],$E945=cat_table[Sector],"")))</f>
        <v>#NAME?</v>
      </c>
      <c r="AF945" s="94" t="e">
        <v>#NAME?</v>
      </c>
      <c r="AG945" s="94" t="e">
        <v>#NAME?</v>
      </c>
      <c r="AH945" s="94" t="e">
        <v>#NAME?</v>
      </c>
      <c r="AI945" s="94" t="e">
        <v>#NAME?</v>
      </c>
      <c r="AJ945" s="94" t="e">
        <v>#NAME?</v>
      </c>
      <c r="AK945" s="94" t="e">
        <v>#NAME?</v>
      </c>
      <c r="AO945" s="94" t="e">
        <f aca="false" t="array" ref="AO945:AT945">_xlfn.torow(_xlfn.unique(_xlfn._xlws.filter(cat_table[Sub-subsector],($E945=cat_table[Sector])*($F945=cat_table[Subsector]),"")))</f>
        <v>#NAME?</v>
      </c>
      <c r="AP945" s="94" t="e">
        <v>#NAME?</v>
      </c>
      <c r="AQ945" s="94" t="e">
        <v>#NAME?</v>
      </c>
      <c r="AR945" s="94" t="e">
        <v>#NAME?</v>
      </c>
      <c r="AS945" s="94" t="e">
        <v>#NAME?</v>
      </c>
      <c r="AT945" s="94" t="e">
        <v>#NAME?</v>
      </c>
    </row>
    <row r="946" customFormat="false" ht="15" hidden="false" customHeight="true" outlineLevel="0" collapsed="false">
      <c r="A946" s="20" t="s">
        <v>9380</v>
      </c>
      <c r="B946" s="20" t="str">
        <f aca="false">INDEX(Table2[], MATCH(L946, Location_ID!$D$2:$D$648, 0), 1)</f>
        <v>73c92d5f-3c9b-479c-bebc-aa118e3c3846</v>
      </c>
      <c r="C946" s="16" t="s">
        <v>904</v>
      </c>
      <c r="D946" s="16" t="s">
        <v>354</v>
      </c>
      <c r="E946" s="20" t="s">
        <v>7134</v>
      </c>
      <c r="F946" s="20" t="s">
        <v>7135</v>
      </c>
      <c r="G946" s="20" t="s">
        <v>7591</v>
      </c>
      <c r="H946" s="20"/>
      <c r="I946" s="20" t="s">
        <v>9018</v>
      </c>
      <c r="J946" s="20" t="s">
        <v>9072</v>
      </c>
      <c r="K946" s="20" t="s">
        <v>7109</v>
      </c>
      <c r="L946" s="20" t="s">
        <v>2241</v>
      </c>
      <c r="M946" s="165" t="s">
        <v>7110</v>
      </c>
      <c r="N946" s="20" t="s">
        <v>9056</v>
      </c>
      <c r="O946" s="20" t="s">
        <v>9381</v>
      </c>
      <c r="P946" s="201" t="n">
        <v>44440</v>
      </c>
      <c r="Q946" s="201" t="n">
        <v>44500</v>
      </c>
      <c r="R946" s="20" t="n">
        <v>1</v>
      </c>
      <c r="S946" s="20" t="s">
        <v>7130</v>
      </c>
      <c r="T946" s="20" t="n">
        <v>1.03013391292047</v>
      </c>
      <c r="U946" s="20"/>
      <c r="V946" s="20"/>
      <c r="W946" s="20" t="s">
        <v>7141</v>
      </c>
      <c r="X946" s="35" t="s">
        <v>383</v>
      </c>
      <c r="Y946" s="240"/>
      <c r="Z946" s="192" t="n">
        <v>0</v>
      </c>
      <c r="AE946" s="94" t="e">
        <f aca="false" t="array" ref="AE946:AK946">_xlfn.torow(_xlfn.unique(_xlfn._xlws.filter(cat_table[Subsector],$E946=cat_table[Sector],"")))</f>
        <v>#NAME?</v>
      </c>
      <c r="AF946" s="94" t="e">
        <v>#NAME?</v>
      </c>
      <c r="AG946" s="94" t="e">
        <v>#NAME?</v>
      </c>
      <c r="AH946" s="94" t="e">
        <v>#NAME?</v>
      </c>
      <c r="AI946" s="94" t="e">
        <v>#NAME?</v>
      </c>
      <c r="AJ946" s="94" t="e">
        <v>#NAME?</v>
      </c>
      <c r="AK946" s="94" t="e">
        <v>#NAME?</v>
      </c>
      <c r="AO946" s="94" t="e">
        <f aca="false" t="array" ref="AO946:AT946">_xlfn.torow(_xlfn.unique(_xlfn._xlws.filter(cat_table[Sub-subsector],($E946=cat_table[Sector])*($F946=cat_table[Subsector]),"")))</f>
        <v>#NAME?</v>
      </c>
      <c r="AP946" s="94" t="e">
        <v>#NAME?</v>
      </c>
      <c r="AQ946" s="94" t="e">
        <v>#NAME?</v>
      </c>
      <c r="AR946" s="94" t="e">
        <v>#NAME?</v>
      </c>
      <c r="AS946" s="94" t="e">
        <v>#NAME?</v>
      </c>
      <c r="AT946" s="94" t="e">
        <v>#NAME?</v>
      </c>
    </row>
    <row r="947" customFormat="false" ht="15" hidden="false" customHeight="true" outlineLevel="0" collapsed="false">
      <c r="A947" s="20" t="s">
        <v>9382</v>
      </c>
      <c r="B947" s="20" t="str">
        <f aca="false">INDEX(Table2[], MATCH(L947, Location_ID!$D$2:$D$648, 0), 1)</f>
        <v>73c92d5f-3c9b-479c-bebc-aa118e3c3846</v>
      </c>
      <c r="C947" s="16" t="s">
        <v>904</v>
      </c>
      <c r="D947" s="16" t="s">
        <v>354</v>
      </c>
      <c r="E947" s="20" t="s">
        <v>7134</v>
      </c>
      <c r="F947" s="20" t="s">
        <v>7135</v>
      </c>
      <c r="G947" s="20" t="s">
        <v>7591</v>
      </c>
      <c r="H947" s="20"/>
      <c r="I947" s="20" t="s">
        <v>9018</v>
      </c>
      <c r="J947" s="20" t="s">
        <v>9055</v>
      </c>
      <c r="K947" s="20" t="s">
        <v>7109</v>
      </c>
      <c r="L947" s="20" t="s">
        <v>2241</v>
      </c>
      <c r="M947" s="165" t="s">
        <v>7110</v>
      </c>
      <c r="N947" s="20" t="s">
        <v>9056</v>
      </c>
      <c r="O947" s="20" t="s">
        <v>9383</v>
      </c>
      <c r="P947" s="201" t="n">
        <v>44440</v>
      </c>
      <c r="Q947" s="201" t="n">
        <v>44500</v>
      </c>
      <c r="R947" s="20" t="n">
        <v>1</v>
      </c>
      <c r="S947" s="20" t="s">
        <v>7130</v>
      </c>
      <c r="T947" s="20" t="n">
        <v>2.56688539145105</v>
      </c>
      <c r="U947" s="20"/>
      <c r="V947" s="20"/>
      <c r="W947" s="20" t="s">
        <v>7141</v>
      </c>
      <c r="X947" s="35" t="s">
        <v>383</v>
      </c>
      <c r="Y947" s="240"/>
      <c r="Z947" s="192" t="n">
        <v>0</v>
      </c>
      <c r="AE947" s="94" t="e">
        <f aca="false" t="array" ref="AE947:AK947">_xlfn.torow(_xlfn.unique(_xlfn._xlws.filter(cat_table[Subsector],$E947=cat_table[Sector],"")))</f>
        <v>#NAME?</v>
      </c>
      <c r="AF947" s="94" t="e">
        <v>#NAME?</v>
      </c>
      <c r="AG947" s="94" t="e">
        <v>#NAME?</v>
      </c>
      <c r="AH947" s="94" t="e">
        <v>#NAME?</v>
      </c>
      <c r="AI947" s="94" t="e">
        <v>#NAME?</v>
      </c>
      <c r="AJ947" s="94" t="e">
        <v>#NAME?</v>
      </c>
      <c r="AK947" s="94" t="e">
        <v>#NAME?</v>
      </c>
      <c r="AO947" s="94" t="e">
        <f aca="false" t="array" ref="AO947:AT947">_xlfn.torow(_xlfn.unique(_xlfn._xlws.filter(cat_table[Sub-subsector],($E947=cat_table[Sector])*($F947=cat_table[Subsector]),"")))</f>
        <v>#NAME?</v>
      </c>
      <c r="AP947" s="94" t="e">
        <v>#NAME?</v>
      </c>
      <c r="AQ947" s="94" t="e">
        <v>#NAME?</v>
      </c>
      <c r="AR947" s="94" t="e">
        <v>#NAME?</v>
      </c>
      <c r="AS947" s="94" t="e">
        <v>#NAME?</v>
      </c>
      <c r="AT947" s="94" t="e">
        <v>#NAME?</v>
      </c>
    </row>
    <row r="948" customFormat="false" ht="15" hidden="false" customHeight="true" outlineLevel="0" collapsed="false">
      <c r="A948" s="20" t="s">
        <v>9384</v>
      </c>
      <c r="B948" s="20" t="str">
        <f aca="false">INDEX(Table2[], MATCH(L948, Location_ID!$D$2:$D$648, 0), 1)</f>
        <v>73c92d5f-3c9b-479c-bebc-aa118e3c3846</v>
      </c>
      <c r="C948" s="16" t="s">
        <v>904</v>
      </c>
      <c r="D948" s="16" t="s">
        <v>354</v>
      </c>
      <c r="E948" s="20" t="s">
        <v>7134</v>
      </c>
      <c r="F948" s="20" t="s">
        <v>7135</v>
      </c>
      <c r="G948" s="20" t="s">
        <v>7591</v>
      </c>
      <c r="H948" s="20"/>
      <c r="I948" s="20" t="s">
        <v>9018</v>
      </c>
      <c r="J948" s="20" t="s">
        <v>9072</v>
      </c>
      <c r="K948" s="20" t="s">
        <v>7109</v>
      </c>
      <c r="L948" s="20" t="s">
        <v>2241</v>
      </c>
      <c r="M948" s="165" t="s">
        <v>7110</v>
      </c>
      <c r="N948" s="20" t="s">
        <v>9056</v>
      </c>
      <c r="O948" s="20" t="s">
        <v>9385</v>
      </c>
      <c r="P948" s="201" t="n">
        <v>44440</v>
      </c>
      <c r="Q948" s="201" t="n">
        <v>44500</v>
      </c>
      <c r="R948" s="20" t="n">
        <v>1</v>
      </c>
      <c r="S948" s="20" t="s">
        <v>7130</v>
      </c>
      <c r="T948" s="20" t="n">
        <v>6.7644222207008</v>
      </c>
      <c r="U948" s="20"/>
      <c r="V948" s="20"/>
      <c r="W948" s="20" t="s">
        <v>7141</v>
      </c>
      <c r="X948" s="35" t="s">
        <v>383</v>
      </c>
      <c r="Y948" s="240"/>
      <c r="Z948" s="192" t="n">
        <v>0</v>
      </c>
      <c r="AE948" s="94" t="e">
        <f aca="false" t="array" ref="AE948:AK948">_xlfn.torow(_xlfn.unique(_xlfn._xlws.filter(cat_table[Subsector],$E948=cat_table[Sector],"")))</f>
        <v>#NAME?</v>
      </c>
      <c r="AF948" s="94" t="e">
        <v>#NAME?</v>
      </c>
      <c r="AG948" s="94" t="e">
        <v>#NAME?</v>
      </c>
      <c r="AH948" s="94" t="e">
        <v>#NAME?</v>
      </c>
      <c r="AI948" s="94" t="e">
        <v>#NAME?</v>
      </c>
      <c r="AJ948" s="94" t="e">
        <v>#NAME?</v>
      </c>
      <c r="AK948" s="94" t="e">
        <v>#NAME?</v>
      </c>
      <c r="AO948" s="94" t="e">
        <f aca="false" t="array" ref="AO948:AT948">_xlfn.torow(_xlfn.unique(_xlfn._xlws.filter(cat_table[Sub-subsector],($E948=cat_table[Sector])*($F948=cat_table[Subsector]),"")))</f>
        <v>#NAME?</v>
      </c>
      <c r="AP948" s="94" t="e">
        <v>#NAME?</v>
      </c>
      <c r="AQ948" s="94" t="e">
        <v>#NAME?</v>
      </c>
      <c r="AR948" s="94" t="e">
        <v>#NAME?</v>
      </c>
      <c r="AS948" s="94" t="e">
        <v>#NAME?</v>
      </c>
      <c r="AT948" s="94" t="e">
        <v>#NAME?</v>
      </c>
    </row>
    <row r="949" customFormat="false" ht="15" hidden="false" customHeight="true" outlineLevel="0" collapsed="false">
      <c r="A949" s="20" t="s">
        <v>9386</v>
      </c>
      <c r="B949" s="20" t="str">
        <f aca="false">INDEX(Table2[], MATCH(L949, Location_ID!$D$2:$D$648, 0), 1)</f>
        <v>73c92d5f-3c9b-479c-bebc-aa118e3c3846</v>
      </c>
      <c r="C949" s="16" t="s">
        <v>904</v>
      </c>
      <c r="D949" s="16" t="s">
        <v>354</v>
      </c>
      <c r="E949" s="20" t="s">
        <v>7134</v>
      </c>
      <c r="F949" s="20" t="s">
        <v>7135</v>
      </c>
      <c r="G949" s="20" t="s">
        <v>7591</v>
      </c>
      <c r="H949" s="20"/>
      <c r="I949" s="20" t="s">
        <v>9018</v>
      </c>
      <c r="J949" s="20" t="s">
        <v>9055</v>
      </c>
      <c r="K949" s="20" t="s">
        <v>7109</v>
      </c>
      <c r="L949" s="20" t="s">
        <v>2241</v>
      </c>
      <c r="M949" s="165" t="s">
        <v>7110</v>
      </c>
      <c r="N949" s="20" t="s">
        <v>9056</v>
      </c>
      <c r="O949" s="20" t="s">
        <v>9387</v>
      </c>
      <c r="P949" s="201" t="n">
        <v>44440</v>
      </c>
      <c r="Q949" s="201" t="n">
        <v>44500</v>
      </c>
      <c r="R949" s="20" t="n">
        <v>1</v>
      </c>
      <c r="S949" s="20" t="s">
        <v>7130</v>
      </c>
      <c r="T949" s="20" t="n">
        <v>1.47677855409404</v>
      </c>
      <c r="U949" s="20"/>
      <c r="V949" s="20"/>
      <c r="W949" s="20" t="s">
        <v>7141</v>
      </c>
      <c r="X949" s="35" t="s">
        <v>383</v>
      </c>
      <c r="Y949" s="240"/>
      <c r="Z949" s="192" t="n">
        <v>0</v>
      </c>
      <c r="AE949" s="94" t="e">
        <f aca="false" t="array" ref="AE949:AK949">_xlfn.torow(_xlfn.unique(_xlfn._xlws.filter(cat_table[Subsector],$E949=cat_table[Sector],"")))</f>
        <v>#NAME?</v>
      </c>
      <c r="AF949" s="94" t="e">
        <v>#NAME?</v>
      </c>
      <c r="AG949" s="94" t="e">
        <v>#NAME?</v>
      </c>
      <c r="AH949" s="94" t="e">
        <v>#NAME?</v>
      </c>
      <c r="AI949" s="94" t="e">
        <v>#NAME?</v>
      </c>
      <c r="AJ949" s="94" t="e">
        <v>#NAME?</v>
      </c>
      <c r="AK949" s="94" t="e">
        <v>#NAME?</v>
      </c>
      <c r="AO949" s="94" t="e">
        <f aca="false" t="array" ref="AO949:AT949">_xlfn.torow(_xlfn.unique(_xlfn._xlws.filter(cat_table[Sub-subsector],($E949=cat_table[Sector])*($F949=cat_table[Subsector]),"")))</f>
        <v>#NAME?</v>
      </c>
      <c r="AP949" s="94" t="e">
        <v>#NAME?</v>
      </c>
      <c r="AQ949" s="94" t="e">
        <v>#NAME?</v>
      </c>
      <c r="AR949" s="94" t="e">
        <v>#NAME?</v>
      </c>
      <c r="AS949" s="94" t="e">
        <v>#NAME?</v>
      </c>
      <c r="AT949" s="94" t="e">
        <v>#NAME?</v>
      </c>
    </row>
    <row r="950" customFormat="false" ht="15" hidden="false" customHeight="true" outlineLevel="0" collapsed="false">
      <c r="A950" s="20" t="s">
        <v>9388</v>
      </c>
      <c r="B950" s="20" t="str">
        <f aca="false">INDEX(Table2[], MATCH(L950, Location_ID!$D$2:$D$648, 0), 1)</f>
        <v>73c92d5f-3c9b-479c-bebc-aa118e3c3846</v>
      </c>
      <c r="C950" s="16" t="s">
        <v>904</v>
      </c>
      <c r="D950" s="16" t="s">
        <v>354</v>
      </c>
      <c r="E950" s="20" t="s">
        <v>7134</v>
      </c>
      <c r="F950" s="20" t="s">
        <v>7135</v>
      </c>
      <c r="G950" s="20" t="s">
        <v>7591</v>
      </c>
      <c r="H950" s="20"/>
      <c r="I950" s="20" t="s">
        <v>9018</v>
      </c>
      <c r="J950" s="20" t="s">
        <v>9059</v>
      </c>
      <c r="K950" s="20" t="s">
        <v>7109</v>
      </c>
      <c r="L950" s="20" t="s">
        <v>2241</v>
      </c>
      <c r="M950" s="165" t="s">
        <v>7110</v>
      </c>
      <c r="N950" s="20" t="s">
        <v>9056</v>
      </c>
      <c r="O950" s="20" t="s">
        <v>9389</v>
      </c>
      <c r="P950" s="201" t="n">
        <v>44440</v>
      </c>
      <c r="Q950" s="201" t="n">
        <v>44500</v>
      </c>
      <c r="R950" s="20" t="n">
        <v>1</v>
      </c>
      <c r="S950" s="20" t="s">
        <v>7130</v>
      </c>
      <c r="T950" s="20" t="n">
        <v>5.77493389389165</v>
      </c>
      <c r="U950" s="20"/>
      <c r="V950" s="20"/>
      <c r="W950" s="20" t="s">
        <v>7141</v>
      </c>
      <c r="X950" s="35" t="s">
        <v>383</v>
      </c>
      <c r="Y950" s="240"/>
      <c r="Z950" s="192" t="n">
        <v>0</v>
      </c>
      <c r="AE950" s="94" t="e">
        <f aca="false" t="array" ref="AE950:AK950">_xlfn.torow(_xlfn.unique(_xlfn._xlws.filter(cat_table[Subsector],$E950=cat_table[Sector],"")))</f>
        <v>#NAME?</v>
      </c>
      <c r="AF950" s="94" t="e">
        <v>#NAME?</v>
      </c>
      <c r="AG950" s="94" t="e">
        <v>#NAME?</v>
      </c>
      <c r="AH950" s="94" t="e">
        <v>#NAME?</v>
      </c>
      <c r="AI950" s="94" t="e">
        <v>#NAME?</v>
      </c>
      <c r="AJ950" s="94" t="e">
        <v>#NAME?</v>
      </c>
      <c r="AK950" s="94" t="e">
        <v>#NAME?</v>
      </c>
      <c r="AO950" s="94" t="e">
        <f aca="false" t="array" ref="AO950:AT950">_xlfn.torow(_xlfn.unique(_xlfn._xlws.filter(cat_table[Sub-subsector],($E950=cat_table[Sector])*($F950=cat_table[Subsector]),"")))</f>
        <v>#NAME?</v>
      </c>
      <c r="AP950" s="94" t="e">
        <v>#NAME?</v>
      </c>
      <c r="AQ950" s="94" t="e">
        <v>#NAME?</v>
      </c>
      <c r="AR950" s="94" t="e">
        <v>#NAME?</v>
      </c>
      <c r="AS950" s="94" t="e">
        <v>#NAME?</v>
      </c>
      <c r="AT950" s="94" t="e">
        <v>#NAME?</v>
      </c>
    </row>
    <row r="951" customFormat="false" ht="15" hidden="false" customHeight="true" outlineLevel="0" collapsed="false">
      <c r="A951" s="20" t="s">
        <v>9390</v>
      </c>
      <c r="B951" s="20" t="str">
        <f aca="false">INDEX(Table2[], MATCH(L951, Location_ID!$D$2:$D$648, 0), 1)</f>
        <v>73c92d5f-3c9b-479c-bebc-aa118e3c3846</v>
      </c>
      <c r="C951" s="16" t="s">
        <v>904</v>
      </c>
      <c r="D951" s="16" t="s">
        <v>354</v>
      </c>
      <c r="E951" s="20" t="s">
        <v>7134</v>
      </c>
      <c r="F951" s="20" t="s">
        <v>7135</v>
      </c>
      <c r="G951" s="20" t="s">
        <v>7591</v>
      </c>
      <c r="H951" s="20"/>
      <c r="I951" s="20" t="s">
        <v>9018</v>
      </c>
      <c r="J951" s="20" t="s">
        <v>9055</v>
      </c>
      <c r="K951" s="20" t="s">
        <v>7109</v>
      </c>
      <c r="L951" s="20" t="s">
        <v>2241</v>
      </c>
      <c r="M951" s="165" t="s">
        <v>7110</v>
      </c>
      <c r="N951" s="20" t="s">
        <v>9056</v>
      </c>
      <c r="O951" s="20" t="s">
        <v>9391</v>
      </c>
      <c r="P951" s="201" t="n">
        <v>44440</v>
      </c>
      <c r="Q951" s="201" t="n">
        <v>44500</v>
      </c>
      <c r="R951" s="20" t="n">
        <v>1</v>
      </c>
      <c r="S951" s="20" t="s">
        <v>7130</v>
      </c>
      <c r="T951" s="20" t="n">
        <v>6.66057034034478</v>
      </c>
      <c r="U951" s="20"/>
      <c r="V951" s="20"/>
      <c r="W951" s="20" t="s">
        <v>7141</v>
      </c>
      <c r="X951" s="35" t="s">
        <v>383</v>
      </c>
      <c r="Y951" s="240"/>
      <c r="Z951" s="192" t="n">
        <v>0</v>
      </c>
      <c r="AE951" s="94" t="e">
        <f aca="false" t="array" ref="AE951:AK951">_xlfn.torow(_xlfn.unique(_xlfn._xlws.filter(cat_table[Subsector],$E951=cat_table[Sector],"")))</f>
        <v>#NAME?</v>
      </c>
      <c r="AF951" s="94" t="e">
        <v>#NAME?</v>
      </c>
      <c r="AG951" s="94" t="e">
        <v>#NAME?</v>
      </c>
      <c r="AH951" s="94" t="e">
        <v>#NAME?</v>
      </c>
      <c r="AI951" s="94" t="e">
        <v>#NAME?</v>
      </c>
      <c r="AJ951" s="94" t="e">
        <v>#NAME?</v>
      </c>
      <c r="AK951" s="94" t="e">
        <v>#NAME?</v>
      </c>
      <c r="AO951" s="94" t="e">
        <f aca="false" t="array" ref="AO951:AT951">_xlfn.torow(_xlfn.unique(_xlfn._xlws.filter(cat_table[Sub-subsector],($E951=cat_table[Sector])*($F951=cat_table[Subsector]),"")))</f>
        <v>#NAME?</v>
      </c>
      <c r="AP951" s="94" t="e">
        <v>#NAME?</v>
      </c>
      <c r="AQ951" s="94" t="e">
        <v>#NAME?</v>
      </c>
      <c r="AR951" s="94" t="e">
        <v>#NAME?</v>
      </c>
      <c r="AS951" s="94" t="e">
        <v>#NAME?</v>
      </c>
      <c r="AT951" s="94" t="e">
        <v>#NAME?</v>
      </c>
    </row>
    <row r="952" customFormat="false" ht="15" hidden="false" customHeight="true" outlineLevel="0" collapsed="false">
      <c r="A952" s="20" t="s">
        <v>9392</v>
      </c>
      <c r="B952" s="20" t="str">
        <f aca="false">INDEX(Table2[], MATCH(L952, Location_ID!$D$2:$D$648, 0), 1)</f>
        <v>73c92d5f-3c9b-479c-bebc-aa118e3c3846</v>
      </c>
      <c r="C952" s="16" t="s">
        <v>904</v>
      </c>
      <c r="D952" s="16" t="s">
        <v>354</v>
      </c>
      <c r="E952" s="20" t="s">
        <v>7134</v>
      </c>
      <c r="F952" s="20" t="s">
        <v>7135</v>
      </c>
      <c r="G952" s="20" t="s">
        <v>7591</v>
      </c>
      <c r="H952" s="20"/>
      <c r="I952" s="20" t="s">
        <v>9018</v>
      </c>
      <c r="J952" s="20" t="s">
        <v>9072</v>
      </c>
      <c r="K952" s="20" t="s">
        <v>7109</v>
      </c>
      <c r="L952" s="20" t="s">
        <v>2241</v>
      </c>
      <c r="M952" s="165" t="s">
        <v>7110</v>
      </c>
      <c r="N952" s="20" t="s">
        <v>9056</v>
      </c>
      <c r="O952" s="20" t="s">
        <v>9393</v>
      </c>
      <c r="P952" s="201" t="n">
        <v>44440</v>
      </c>
      <c r="Q952" s="201" t="n">
        <v>44500</v>
      </c>
      <c r="R952" s="20" t="n">
        <v>1</v>
      </c>
      <c r="S952" s="20" t="s">
        <v>7130</v>
      </c>
      <c r="T952" s="20" t="n">
        <v>7.55374490565726</v>
      </c>
      <c r="U952" s="20"/>
      <c r="V952" s="20"/>
      <c r="W952" s="20" t="s">
        <v>7141</v>
      </c>
      <c r="X952" s="35" t="s">
        <v>383</v>
      </c>
      <c r="Y952" s="240"/>
      <c r="Z952" s="192" t="n">
        <v>0</v>
      </c>
      <c r="AE952" s="94" t="e">
        <f aca="false" t="array" ref="AE952:AK952">_xlfn.torow(_xlfn.unique(_xlfn._xlws.filter(cat_table[Subsector],$E952=cat_table[Sector],"")))</f>
        <v>#NAME?</v>
      </c>
      <c r="AF952" s="94" t="e">
        <v>#NAME?</v>
      </c>
      <c r="AG952" s="94" t="e">
        <v>#NAME?</v>
      </c>
      <c r="AH952" s="94" t="e">
        <v>#NAME?</v>
      </c>
      <c r="AI952" s="94" t="e">
        <v>#NAME?</v>
      </c>
      <c r="AJ952" s="94" t="e">
        <v>#NAME?</v>
      </c>
      <c r="AK952" s="94" t="e">
        <v>#NAME?</v>
      </c>
      <c r="AO952" s="94" t="e">
        <f aca="false" t="array" ref="AO952:AT952">_xlfn.torow(_xlfn.unique(_xlfn._xlws.filter(cat_table[Sub-subsector],($E952=cat_table[Sector])*($F952=cat_table[Subsector]),"")))</f>
        <v>#NAME?</v>
      </c>
      <c r="AP952" s="94" t="e">
        <v>#NAME?</v>
      </c>
      <c r="AQ952" s="94" t="e">
        <v>#NAME?</v>
      </c>
      <c r="AR952" s="94" t="e">
        <v>#NAME?</v>
      </c>
      <c r="AS952" s="94" t="e">
        <v>#NAME?</v>
      </c>
      <c r="AT952" s="94" t="e">
        <v>#NAME?</v>
      </c>
    </row>
    <row r="953" customFormat="false" ht="15" hidden="false" customHeight="true" outlineLevel="0" collapsed="false">
      <c r="A953" s="20" t="s">
        <v>9394</v>
      </c>
      <c r="B953" s="20" t="str">
        <f aca="false">INDEX(Table2[], MATCH(L953, Location_ID!$D$2:$D$648, 0), 1)</f>
        <v>73c92d5f-3c9b-479c-bebc-aa118e3c3846</v>
      </c>
      <c r="C953" s="16" t="s">
        <v>904</v>
      </c>
      <c r="D953" s="16" t="s">
        <v>354</v>
      </c>
      <c r="E953" s="20" t="s">
        <v>7134</v>
      </c>
      <c r="F953" s="20" t="s">
        <v>7135</v>
      </c>
      <c r="G953" s="20" t="s">
        <v>7591</v>
      </c>
      <c r="H953" s="20"/>
      <c r="I953" s="20" t="s">
        <v>9018</v>
      </c>
      <c r="J953" s="20" t="s">
        <v>9055</v>
      </c>
      <c r="K953" s="20" t="s">
        <v>7109</v>
      </c>
      <c r="L953" s="20" t="s">
        <v>2241</v>
      </c>
      <c r="M953" s="165" t="s">
        <v>7110</v>
      </c>
      <c r="N953" s="20" t="s">
        <v>9056</v>
      </c>
      <c r="O953" s="20" t="s">
        <v>9395</v>
      </c>
      <c r="P953" s="201" t="n">
        <v>44440</v>
      </c>
      <c r="Q953" s="201" t="n">
        <v>44500</v>
      </c>
      <c r="R953" s="20" t="n">
        <v>1</v>
      </c>
      <c r="S953" s="20" t="s">
        <v>7130</v>
      </c>
      <c r="T953" s="20" t="n">
        <v>3.49121139015282</v>
      </c>
      <c r="U953" s="20"/>
      <c r="V953" s="20"/>
      <c r="W953" s="20" t="s">
        <v>7141</v>
      </c>
      <c r="X953" s="35" t="s">
        <v>383</v>
      </c>
      <c r="Y953" s="240"/>
      <c r="Z953" s="192" t="n">
        <v>0</v>
      </c>
      <c r="AE953" s="94" t="e">
        <f aca="false" t="array" ref="AE953:AK953">_xlfn.torow(_xlfn.unique(_xlfn._xlws.filter(cat_table[Subsector],$E953=cat_table[Sector],"")))</f>
        <v>#NAME?</v>
      </c>
      <c r="AF953" s="94" t="e">
        <v>#NAME?</v>
      </c>
      <c r="AG953" s="94" t="e">
        <v>#NAME?</v>
      </c>
      <c r="AH953" s="94" t="e">
        <v>#NAME?</v>
      </c>
      <c r="AI953" s="94" t="e">
        <v>#NAME?</v>
      </c>
      <c r="AJ953" s="94" t="e">
        <v>#NAME?</v>
      </c>
      <c r="AK953" s="94" t="e">
        <v>#NAME?</v>
      </c>
      <c r="AO953" s="94" t="e">
        <f aca="false" t="array" ref="AO953:AT953">_xlfn.torow(_xlfn.unique(_xlfn._xlws.filter(cat_table[Sub-subsector],($E953=cat_table[Sector])*($F953=cat_table[Subsector]),"")))</f>
        <v>#NAME?</v>
      </c>
      <c r="AP953" s="94" t="e">
        <v>#NAME?</v>
      </c>
      <c r="AQ953" s="94" t="e">
        <v>#NAME?</v>
      </c>
      <c r="AR953" s="94" t="e">
        <v>#NAME?</v>
      </c>
      <c r="AS953" s="94" t="e">
        <v>#NAME?</v>
      </c>
      <c r="AT953" s="94" t="e">
        <v>#NAME?</v>
      </c>
    </row>
    <row r="954" customFormat="false" ht="15" hidden="false" customHeight="true" outlineLevel="0" collapsed="false">
      <c r="A954" s="20" t="s">
        <v>9396</v>
      </c>
      <c r="B954" s="20" t="str">
        <f aca="false">INDEX(Table2[], MATCH(L954, Location_ID!$D$2:$D$648, 0), 1)</f>
        <v>73c92d5f-3c9b-479c-bebc-aa118e3c3846</v>
      </c>
      <c r="C954" s="16" t="s">
        <v>904</v>
      </c>
      <c r="D954" s="16" t="s">
        <v>354</v>
      </c>
      <c r="E954" s="20" t="s">
        <v>7134</v>
      </c>
      <c r="F954" s="20" t="s">
        <v>7135</v>
      </c>
      <c r="G954" s="20" t="s">
        <v>7591</v>
      </c>
      <c r="H954" s="20"/>
      <c r="I954" s="20" t="s">
        <v>9018</v>
      </c>
      <c r="J954" s="20" t="s">
        <v>9055</v>
      </c>
      <c r="K954" s="20" t="s">
        <v>7109</v>
      </c>
      <c r="L954" s="20" t="s">
        <v>2241</v>
      </c>
      <c r="M954" s="165" t="s">
        <v>7110</v>
      </c>
      <c r="N954" s="20" t="s">
        <v>9056</v>
      </c>
      <c r="O954" s="20" t="s">
        <v>9397</v>
      </c>
      <c r="P954" s="201" t="n">
        <v>44440</v>
      </c>
      <c r="Q954" s="201" t="n">
        <v>44500</v>
      </c>
      <c r="R954" s="20" t="n">
        <v>1</v>
      </c>
      <c r="S954" s="20" t="s">
        <v>7130</v>
      </c>
      <c r="T954" s="20" t="n">
        <v>26.5265602157586</v>
      </c>
      <c r="U954" s="20"/>
      <c r="V954" s="20"/>
      <c r="W954" s="20" t="s">
        <v>7141</v>
      </c>
      <c r="X954" s="35" t="s">
        <v>383</v>
      </c>
      <c r="Y954" s="240"/>
      <c r="Z954" s="192" t="n">
        <v>0</v>
      </c>
      <c r="AE954" s="94" t="e">
        <f aca="false" t="array" ref="AE954:AK954">_xlfn.torow(_xlfn.unique(_xlfn._xlws.filter(cat_table[Subsector],$E954=cat_table[Sector],"")))</f>
        <v>#NAME?</v>
      </c>
      <c r="AF954" s="94" t="e">
        <v>#NAME?</v>
      </c>
      <c r="AG954" s="94" t="e">
        <v>#NAME?</v>
      </c>
      <c r="AH954" s="94" t="e">
        <v>#NAME?</v>
      </c>
      <c r="AI954" s="94" t="e">
        <v>#NAME?</v>
      </c>
      <c r="AJ954" s="94" t="e">
        <v>#NAME?</v>
      </c>
      <c r="AK954" s="94" t="e">
        <v>#NAME?</v>
      </c>
      <c r="AO954" s="94" t="e">
        <f aca="false" t="array" ref="AO954:AT954">_xlfn.torow(_xlfn.unique(_xlfn._xlws.filter(cat_table[Sub-subsector],($E954=cat_table[Sector])*($F954=cat_table[Subsector]),"")))</f>
        <v>#NAME?</v>
      </c>
      <c r="AP954" s="94" t="e">
        <v>#NAME?</v>
      </c>
      <c r="AQ954" s="94" t="e">
        <v>#NAME?</v>
      </c>
      <c r="AR954" s="94" t="e">
        <v>#NAME?</v>
      </c>
      <c r="AS954" s="94" t="e">
        <v>#NAME?</v>
      </c>
      <c r="AT954" s="94" t="e">
        <v>#NAME?</v>
      </c>
    </row>
    <row r="955" customFormat="false" ht="15" hidden="false" customHeight="true" outlineLevel="0" collapsed="false">
      <c r="A955" s="20" t="s">
        <v>9398</v>
      </c>
      <c r="B955" s="20" t="str">
        <f aca="false">INDEX(Table2[], MATCH(L955, Location_ID!$D$2:$D$648, 0), 1)</f>
        <v>73c92d5f-3c9b-479c-bebc-aa118e3c3846</v>
      </c>
      <c r="C955" s="16" t="s">
        <v>904</v>
      </c>
      <c r="D955" s="16" t="s">
        <v>354</v>
      </c>
      <c r="E955" s="20" t="s">
        <v>7134</v>
      </c>
      <c r="F955" s="20" t="s">
        <v>7135</v>
      </c>
      <c r="G955" s="20" t="s">
        <v>7591</v>
      </c>
      <c r="H955" s="20"/>
      <c r="I955" s="20" t="s">
        <v>9018</v>
      </c>
      <c r="J955" s="20" t="s">
        <v>9055</v>
      </c>
      <c r="K955" s="20" t="s">
        <v>7109</v>
      </c>
      <c r="L955" s="20" t="s">
        <v>2241</v>
      </c>
      <c r="M955" s="165" t="s">
        <v>7110</v>
      </c>
      <c r="N955" s="20" t="s">
        <v>9056</v>
      </c>
      <c r="O955" s="20" t="s">
        <v>9399</v>
      </c>
      <c r="P955" s="201" t="n">
        <v>44440</v>
      </c>
      <c r="Q955" s="201" t="n">
        <v>44500</v>
      </c>
      <c r="R955" s="20" t="n">
        <v>1</v>
      </c>
      <c r="S955" s="20" t="s">
        <v>7130</v>
      </c>
      <c r="T955" s="20" t="n">
        <v>26.6267945836808</v>
      </c>
      <c r="U955" s="20"/>
      <c r="V955" s="20"/>
      <c r="W955" s="20" t="s">
        <v>7141</v>
      </c>
      <c r="X955" s="35" t="s">
        <v>383</v>
      </c>
      <c r="Y955" s="240"/>
      <c r="Z955" s="192" t="n">
        <v>0</v>
      </c>
      <c r="AE955" s="94" t="e">
        <f aca="false" t="array" ref="AE955:AK955">_xlfn.torow(_xlfn.unique(_xlfn._xlws.filter(cat_table[Subsector],$E955=cat_table[Sector],"")))</f>
        <v>#NAME?</v>
      </c>
      <c r="AF955" s="94" t="e">
        <v>#NAME?</v>
      </c>
      <c r="AG955" s="94" t="e">
        <v>#NAME?</v>
      </c>
      <c r="AH955" s="94" t="e">
        <v>#NAME?</v>
      </c>
      <c r="AI955" s="94" t="e">
        <v>#NAME?</v>
      </c>
      <c r="AJ955" s="94" t="e">
        <v>#NAME?</v>
      </c>
      <c r="AK955" s="94" t="e">
        <v>#NAME?</v>
      </c>
      <c r="AO955" s="94" t="e">
        <f aca="false" t="array" ref="AO955:AT955">_xlfn.torow(_xlfn.unique(_xlfn._xlws.filter(cat_table[Sub-subsector],($E955=cat_table[Sector])*($F955=cat_table[Subsector]),"")))</f>
        <v>#NAME?</v>
      </c>
      <c r="AP955" s="94" t="e">
        <v>#NAME?</v>
      </c>
      <c r="AQ955" s="94" t="e">
        <v>#NAME?</v>
      </c>
      <c r="AR955" s="94" t="e">
        <v>#NAME?</v>
      </c>
      <c r="AS955" s="94" t="e">
        <v>#NAME?</v>
      </c>
      <c r="AT955" s="94" t="e">
        <v>#NAME?</v>
      </c>
    </row>
    <row r="956" customFormat="false" ht="15" hidden="false" customHeight="true" outlineLevel="0" collapsed="false">
      <c r="A956" s="20" t="s">
        <v>9400</v>
      </c>
      <c r="B956" s="20" t="str">
        <f aca="false">INDEX(Table2[], MATCH(L956, Location_ID!$D$2:$D$648, 0), 1)</f>
        <v>73c92d5f-3c9b-479c-bebc-aa118e3c3846</v>
      </c>
      <c r="C956" s="16" t="s">
        <v>904</v>
      </c>
      <c r="D956" s="16" t="s">
        <v>354</v>
      </c>
      <c r="E956" s="20" t="s">
        <v>7134</v>
      </c>
      <c r="F956" s="20" t="s">
        <v>7135</v>
      </c>
      <c r="G956" s="20" t="s">
        <v>7591</v>
      </c>
      <c r="H956" s="20"/>
      <c r="I956" s="20" t="s">
        <v>9018</v>
      </c>
      <c r="J956" s="20" t="s">
        <v>9055</v>
      </c>
      <c r="K956" s="20" t="s">
        <v>7109</v>
      </c>
      <c r="L956" s="20" t="s">
        <v>2241</v>
      </c>
      <c r="M956" s="165" t="s">
        <v>7110</v>
      </c>
      <c r="N956" s="20" t="s">
        <v>9056</v>
      </c>
      <c r="O956" s="20" t="s">
        <v>9401</v>
      </c>
      <c r="P956" s="201" t="n">
        <v>44440</v>
      </c>
      <c r="Q956" s="201" t="n">
        <v>44500</v>
      </c>
      <c r="R956" s="20" t="n">
        <v>1</v>
      </c>
      <c r="S956" s="20" t="s">
        <v>7130</v>
      </c>
      <c r="T956" s="20" t="n">
        <v>5.80089531101822</v>
      </c>
      <c r="U956" s="20"/>
      <c r="V956" s="20"/>
      <c r="W956" s="20" t="s">
        <v>7141</v>
      </c>
      <c r="X956" s="35" t="s">
        <v>383</v>
      </c>
      <c r="Y956" s="240"/>
      <c r="Z956" s="192" t="n">
        <v>0</v>
      </c>
      <c r="AE956" s="94" t="e">
        <f aca="false" t="array" ref="AE956:AK956">_xlfn.torow(_xlfn.unique(_xlfn._xlws.filter(cat_table[Subsector],$E956=cat_table[Sector],"")))</f>
        <v>#NAME?</v>
      </c>
      <c r="AF956" s="94" t="e">
        <v>#NAME?</v>
      </c>
      <c r="AG956" s="94" t="e">
        <v>#NAME?</v>
      </c>
      <c r="AH956" s="94" t="e">
        <v>#NAME?</v>
      </c>
      <c r="AI956" s="94" t="e">
        <v>#NAME?</v>
      </c>
      <c r="AJ956" s="94" t="e">
        <v>#NAME?</v>
      </c>
      <c r="AK956" s="94" t="e">
        <v>#NAME?</v>
      </c>
      <c r="AO956" s="94" t="e">
        <f aca="false" t="array" ref="AO956:AT956">_xlfn.torow(_xlfn.unique(_xlfn._xlws.filter(cat_table[Sub-subsector],($E956=cat_table[Sector])*($F956=cat_table[Subsector]),"")))</f>
        <v>#NAME?</v>
      </c>
      <c r="AP956" s="94" t="e">
        <v>#NAME?</v>
      </c>
      <c r="AQ956" s="94" t="e">
        <v>#NAME?</v>
      </c>
      <c r="AR956" s="94" t="e">
        <v>#NAME?</v>
      </c>
      <c r="AS956" s="94" t="e">
        <v>#NAME?</v>
      </c>
      <c r="AT956" s="94" t="e">
        <v>#NAME?</v>
      </c>
    </row>
    <row r="957" customFormat="false" ht="15" hidden="false" customHeight="true" outlineLevel="0" collapsed="false">
      <c r="A957" s="20" t="s">
        <v>9402</v>
      </c>
      <c r="B957" s="20" t="str">
        <f aca="false">INDEX(Table2[], MATCH(L957, Location_ID!$D$2:$D$648, 0), 1)</f>
        <v>73c92d5f-3c9b-479c-bebc-aa118e3c3846</v>
      </c>
      <c r="C957" s="16" t="s">
        <v>904</v>
      </c>
      <c r="D957" s="16" t="s">
        <v>354</v>
      </c>
      <c r="E957" s="20" t="s">
        <v>7134</v>
      </c>
      <c r="F957" s="20" t="s">
        <v>7135</v>
      </c>
      <c r="G957" s="20" t="s">
        <v>7591</v>
      </c>
      <c r="H957" s="20"/>
      <c r="I957" s="20" t="s">
        <v>9018</v>
      </c>
      <c r="J957" s="20" t="s">
        <v>9055</v>
      </c>
      <c r="K957" s="20" t="s">
        <v>7109</v>
      </c>
      <c r="L957" s="20" t="s">
        <v>2241</v>
      </c>
      <c r="M957" s="165" t="s">
        <v>7110</v>
      </c>
      <c r="N957" s="20" t="s">
        <v>9056</v>
      </c>
      <c r="O957" s="20" t="s">
        <v>9403</v>
      </c>
      <c r="P957" s="201" t="n">
        <v>44440</v>
      </c>
      <c r="Q957" s="201" t="n">
        <v>44500</v>
      </c>
      <c r="R957" s="20" t="n">
        <v>1</v>
      </c>
      <c r="S957" s="20" t="s">
        <v>7130</v>
      </c>
      <c r="T957" s="20" t="n">
        <v>3.19144348779098</v>
      </c>
      <c r="U957" s="20"/>
      <c r="V957" s="20"/>
      <c r="W957" s="20" t="s">
        <v>7141</v>
      </c>
      <c r="X957" s="35" t="s">
        <v>383</v>
      </c>
      <c r="Y957" s="240"/>
      <c r="Z957" s="192" t="n">
        <v>0</v>
      </c>
      <c r="AE957" s="94" t="e">
        <f aca="false" t="array" ref="AE957:AK957">_xlfn.torow(_xlfn.unique(_xlfn._xlws.filter(cat_table[Subsector],$E957=cat_table[Sector],"")))</f>
        <v>#NAME?</v>
      </c>
      <c r="AF957" s="94" t="e">
        <v>#NAME?</v>
      </c>
      <c r="AG957" s="94" t="e">
        <v>#NAME?</v>
      </c>
      <c r="AH957" s="94" t="e">
        <v>#NAME?</v>
      </c>
      <c r="AI957" s="94" t="e">
        <v>#NAME?</v>
      </c>
      <c r="AJ957" s="94" t="e">
        <v>#NAME?</v>
      </c>
      <c r="AK957" s="94" t="e">
        <v>#NAME?</v>
      </c>
      <c r="AO957" s="94" t="e">
        <f aca="false" t="array" ref="AO957:AT957">_xlfn.torow(_xlfn.unique(_xlfn._xlws.filter(cat_table[Sub-subsector],($E957=cat_table[Sector])*($F957=cat_table[Subsector]),"")))</f>
        <v>#NAME?</v>
      </c>
      <c r="AP957" s="94" t="e">
        <v>#NAME?</v>
      </c>
      <c r="AQ957" s="94" t="e">
        <v>#NAME?</v>
      </c>
      <c r="AR957" s="94" t="e">
        <v>#NAME?</v>
      </c>
      <c r="AS957" s="94" t="e">
        <v>#NAME?</v>
      </c>
      <c r="AT957" s="94" t="e">
        <v>#NAME?</v>
      </c>
    </row>
    <row r="958" customFormat="false" ht="15" hidden="false" customHeight="true" outlineLevel="0" collapsed="false">
      <c r="A958" s="20" t="s">
        <v>9404</v>
      </c>
      <c r="B958" s="20" t="str">
        <f aca="false">INDEX(Table2[], MATCH(L958, Location_ID!$D$2:$D$648, 0), 1)</f>
        <v>73c92d5f-3c9b-479c-bebc-aa118e3c3846</v>
      </c>
      <c r="C958" s="16" t="s">
        <v>904</v>
      </c>
      <c r="D958" s="16" t="s">
        <v>354</v>
      </c>
      <c r="E958" s="20" t="s">
        <v>7134</v>
      </c>
      <c r="F958" s="20" t="s">
        <v>7135</v>
      </c>
      <c r="G958" s="20" t="s">
        <v>7591</v>
      </c>
      <c r="H958" s="20"/>
      <c r="I958" s="20" t="s">
        <v>9018</v>
      </c>
      <c r="J958" s="20" t="s">
        <v>9064</v>
      </c>
      <c r="K958" s="20" t="s">
        <v>7109</v>
      </c>
      <c r="L958" s="20" t="s">
        <v>2241</v>
      </c>
      <c r="M958" s="165" t="s">
        <v>7110</v>
      </c>
      <c r="N958" s="20" t="s">
        <v>9056</v>
      </c>
      <c r="O958" s="20" t="s">
        <v>9405</v>
      </c>
      <c r="P958" s="201" t="n">
        <v>44440</v>
      </c>
      <c r="Q958" s="201" t="n">
        <v>44500</v>
      </c>
      <c r="R958" s="20" t="n">
        <v>1</v>
      </c>
      <c r="S958" s="20" t="s">
        <v>7130</v>
      </c>
      <c r="T958" s="20" t="n">
        <v>0.80721973676894</v>
      </c>
      <c r="U958" s="20"/>
      <c r="V958" s="20"/>
      <c r="W958" s="20" t="s">
        <v>7141</v>
      </c>
      <c r="X958" s="35" t="s">
        <v>383</v>
      </c>
      <c r="Y958" s="240"/>
      <c r="Z958" s="192" t="n">
        <v>0</v>
      </c>
      <c r="AE958" s="94" t="e">
        <f aca="false" t="array" ref="AE958:AK958">_xlfn.torow(_xlfn.unique(_xlfn._xlws.filter(cat_table[Subsector],$E958=cat_table[Sector],"")))</f>
        <v>#NAME?</v>
      </c>
      <c r="AF958" s="94" t="e">
        <v>#NAME?</v>
      </c>
      <c r="AG958" s="94" t="e">
        <v>#NAME?</v>
      </c>
      <c r="AH958" s="94" t="e">
        <v>#NAME?</v>
      </c>
      <c r="AI958" s="94" t="e">
        <v>#NAME?</v>
      </c>
      <c r="AJ958" s="94" t="e">
        <v>#NAME?</v>
      </c>
      <c r="AK958" s="94" t="e">
        <v>#NAME?</v>
      </c>
      <c r="AO958" s="94" t="e">
        <f aca="false" t="array" ref="AO958:AT958">_xlfn.torow(_xlfn.unique(_xlfn._xlws.filter(cat_table[Sub-subsector],($E958=cat_table[Sector])*($F958=cat_table[Subsector]),"")))</f>
        <v>#NAME?</v>
      </c>
      <c r="AP958" s="94" t="e">
        <v>#NAME?</v>
      </c>
      <c r="AQ958" s="94" t="e">
        <v>#NAME?</v>
      </c>
      <c r="AR958" s="94" t="e">
        <v>#NAME?</v>
      </c>
      <c r="AS958" s="94" t="e">
        <v>#NAME?</v>
      </c>
      <c r="AT958" s="94" t="e">
        <v>#NAME?</v>
      </c>
    </row>
    <row r="959" customFormat="false" ht="15" hidden="false" customHeight="true" outlineLevel="0" collapsed="false">
      <c r="A959" s="20" t="s">
        <v>9406</v>
      </c>
      <c r="B959" s="20" t="str">
        <f aca="false">INDEX(Table2[], MATCH(L959, Location_ID!$D$2:$D$648, 0), 1)</f>
        <v>73c92d5f-3c9b-479c-bebc-aa118e3c3846</v>
      </c>
      <c r="C959" s="16" t="s">
        <v>904</v>
      </c>
      <c r="D959" s="16" t="s">
        <v>354</v>
      </c>
      <c r="E959" s="20" t="s">
        <v>7134</v>
      </c>
      <c r="F959" s="20" t="s">
        <v>7135</v>
      </c>
      <c r="G959" s="20" t="s">
        <v>7591</v>
      </c>
      <c r="H959" s="20"/>
      <c r="I959" s="20" t="s">
        <v>9018</v>
      </c>
      <c r="J959" s="20" t="s">
        <v>9055</v>
      </c>
      <c r="K959" s="20" t="s">
        <v>7109</v>
      </c>
      <c r="L959" s="20" t="s">
        <v>2241</v>
      </c>
      <c r="M959" s="165" t="s">
        <v>7110</v>
      </c>
      <c r="N959" s="20" t="s">
        <v>9056</v>
      </c>
      <c r="O959" s="20" t="s">
        <v>9407</v>
      </c>
      <c r="P959" s="201" t="n">
        <v>44440</v>
      </c>
      <c r="Q959" s="201" t="n">
        <v>44500</v>
      </c>
      <c r="R959" s="20" t="n">
        <v>1</v>
      </c>
      <c r="S959" s="20" t="s">
        <v>7130</v>
      </c>
      <c r="T959" s="20" t="n">
        <v>2.99771153552594</v>
      </c>
      <c r="U959" s="20"/>
      <c r="V959" s="20"/>
      <c r="W959" s="20" t="s">
        <v>7141</v>
      </c>
      <c r="X959" s="35" t="s">
        <v>383</v>
      </c>
      <c r="Y959" s="240"/>
      <c r="Z959" s="192" t="n">
        <v>0</v>
      </c>
      <c r="AE959" s="94" t="e">
        <f aca="false" t="array" ref="AE959:AK959">_xlfn.torow(_xlfn.unique(_xlfn._xlws.filter(cat_table[Subsector],$E959=cat_table[Sector],"")))</f>
        <v>#NAME?</v>
      </c>
      <c r="AF959" s="94" t="e">
        <v>#NAME?</v>
      </c>
      <c r="AG959" s="94" t="e">
        <v>#NAME?</v>
      </c>
      <c r="AH959" s="94" t="e">
        <v>#NAME?</v>
      </c>
      <c r="AI959" s="94" t="e">
        <v>#NAME?</v>
      </c>
      <c r="AJ959" s="94" t="e">
        <v>#NAME?</v>
      </c>
      <c r="AK959" s="94" t="e">
        <v>#NAME?</v>
      </c>
      <c r="AO959" s="94" t="e">
        <f aca="false" t="array" ref="AO959:AT959">_xlfn.torow(_xlfn.unique(_xlfn._xlws.filter(cat_table[Sub-subsector],($E959=cat_table[Sector])*($F959=cat_table[Subsector]),"")))</f>
        <v>#NAME?</v>
      </c>
      <c r="AP959" s="94" t="e">
        <v>#NAME?</v>
      </c>
      <c r="AQ959" s="94" t="e">
        <v>#NAME?</v>
      </c>
      <c r="AR959" s="94" t="e">
        <v>#NAME?</v>
      </c>
      <c r="AS959" s="94" t="e">
        <v>#NAME?</v>
      </c>
      <c r="AT959" s="94" t="e">
        <v>#NAME?</v>
      </c>
    </row>
    <row r="960" customFormat="false" ht="15" hidden="false" customHeight="true" outlineLevel="0" collapsed="false">
      <c r="A960" s="20" t="s">
        <v>9408</v>
      </c>
      <c r="B960" s="20" t="str">
        <f aca="false">INDEX(Table2[], MATCH(L960, Location_ID!$D$2:$D$648, 0), 1)</f>
        <v>73c92d5f-3c9b-479c-bebc-aa118e3c3846</v>
      </c>
      <c r="C960" s="16" t="s">
        <v>904</v>
      </c>
      <c r="D960" s="16" t="s">
        <v>354</v>
      </c>
      <c r="E960" s="20" t="s">
        <v>7134</v>
      </c>
      <c r="F960" s="20" t="s">
        <v>7135</v>
      </c>
      <c r="G960" s="20" t="s">
        <v>7591</v>
      </c>
      <c r="H960" s="20"/>
      <c r="I960" s="20" t="s">
        <v>9018</v>
      </c>
      <c r="J960" s="20" t="s">
        <v>9055</v>
      </c>
      <c r="K960" s="20" t="s">
        <v>7109</v>
      </c>
      <c r="L960" s="20" t="s">
        <v>2241</v>
      </c>
      <c r="M960" s="165" t="s">
        <v>7110</v>
      </c>
      <c r="N960" s="20" t="s">
        <v>9056</v>
      </c>
      <c r="O960" s="20" t="s">
        <v>9409</v>
      </c>
      <c r="P960" s="201" t="n">
        <v>44440</v>
      </c>
      <c r="Q960" s="201" t="n">
        <v>44500</v>
      </c>
      <c r="R960" s="20" t="n">
        <v>1</v>
      </c>
      <c r="S960" s="20" t="s">
        <v>7130</v>
      </c>
      <c r="T960" s="20" t="n">
        <v>3.69363865683289</v>
      </c>
      <c r="U960" s="20"/>
      <c r="V960" s="20"/>
      <c r="W960" s="20" t="s">
        <v>7141</v>
      </c>
      <c r="X960" s="35" t="s">
        <v>383</v>
      </c>
      <c r="Y960" s="240"/>
      <c r="Z960" s="192" t="n">
        <v>0</v>
      </c>
      <c r="AE960" s="94" t="e">
        <f aca="false" t="array" ref="AE960:AK960">_xlfn.torow(_xlfn.unique(_xlfn._xlws.filter(cat_table[Subsector],$E960=cat_table[Sector],"")))</f>
        <v>#NAME?</v>
      </c>
      <c r="AF960" s="94" t="e">
        <v>#NAME?</v>
      </c>
      <c r="AG960" s="94" t="e">
        <v>#NAME?</v>
      </c>
      <c r="AH960" s="94" t="e">
        <v>#NAME?</v>
      </c>
      <c r="AI960" s="94" t="e">
        <v>#NAME?</v>
      </c>
      <c r="AJ960" s="94" t="e">
        <v>#NAME?</v>
      </c>
      <c r="AK960" s="94" t="e">
        <v>#NAME?</v>
      </c>
      <c r="AO960" s="94" t="e">
        <f aca="false" t="array" ref="AO960:AT960">_xlfn.torow(_xlfn.unique(_xlfn._xlws.filter(cat_table[Sub-subsector],($E960=cat_table[Sector])*($F960=cat_table[Subsector]),"")))</f>
        <v>#NAME?</v>
      </c>
      <c r="AP960" s="94" t="e">
        <v>#NAME?</v>
      </c>
      <c r="AQ960" s="94" t="e">
        <v>#NAME?</v>
      </c>
      <c r="AR960" s="94" t="e">
        <v>#NAME?</v>
      </c>
      <c r="AS960" s="94" t="e">
        <v>#NAME?</v>
      </c>
      <c r="AT960" s="94" t="e">
        <v>#NAME?</v>
      </c>
    </row>
    <row r="961" customFormat="false" ht="15" hidden="false" customHeight="true" outlineLevel="0" collapsed="false">
      <c r="A961" s="20" t="s">
        <v>9410</v>
      </c>
      <c r="B961" s="20" t="str">
        <f aca="false">INDEX(Table2[], MATCH(L961, Location_ID!$D$2:$D$648, 0), 1)</f>
        <v>73c92d5f-3c9b-479c-bebc-aa118e3c3846</v>
      </c>
      <c r="C961" s="16" t="s">
        <v>904</v>
      </c>
      <c r="D961" s="16" t="s">
        <v>354</v>
      </c>
      <c r="E961" s="20" t="s">
        <v>7134</v>
      </c>
      <c r="F961" s="20" t="s">
        <v>7135</v>
      </c>
      <c r="G961" s="20" t="s">
        <v>7591</v>
      </c>
      <c r="H961" s="20"/>
      <c r="I961" s="20" t="s">
        <v>9018</v>
      </c>
      <c r="J961" s="20" t="s">
        <v>9067</v>
      </c>
      <c r="K961" s="20" t="s">
        <v>7109</v>
      </c>
      <c r="L961" s="20" t="s">
        <v>2241</v>
      </c>
      <c r="M961" s="165" t="s">
        <v>7110</v>
      </c>
      <c r="N961" s="20" t="s">
        <v>9056</v>
      </c>
      <c r="O961" s="20" t="s">
        <v>9411</v>
      </c>
      <c r="P961" s="201" t="n">
        <v>44440</v>
      </c>
      <c r="Q961" s="201" t="n">
        <v>44500</v>
      </c>
      <c r="R961" s="20" t="n">
        <v>1</v>
      </c>
      <c r="S961" s="20" t="s">
        <v>7130</v>
      </c>
      <c r="T961" s="20" t="n">
        <v>1.07072057383952</v>
      </c>
      <c r="U961" s="20"/>
      <c r="V961" s="20"/>
      <c r="W961" s="20" t="s">
        <v>7141</v>
      </c>
      <c r="X961" s="35" t="s">
        <v>383</v>
      </c>
      <c r="Y961" s="240"/>
      <c r="Z961" s="192" t="n">
        <v>0</v>
      </c>
      <c r="AE961" s="94" t="e">
        <f aca="false" t="array" ref="AE961:AK961">_xlfn.torow(_xlfn.unique(_xlfn._xlws.filter(cat_table[Subsector],$E961=cat_table[Sector],"")))</f>
        <v>#NAME?</v>
      </c>
      <c r="AF961" s="94" t="e">
        <v>#NAME?</v>
      </c>
      <c r="AG961" s="94" t="e">
        <v>#NAME?</v>
      </c>
      <c r="AH961" s="94" t="e">
        <v>#NAME?</v>
      </c>
      <c r="AI961" s="94" t="e">
        <v>#NAME?</v>
      </c>
      <c r="AJ961" s="94" t="e">
        <v>#NAME?</v>
      </c>
      <c r="AK961" s="94" t="e">
        <v>#NAME?</v>
      </c>
      <c r="AO961" s="94" t="e">
        <f aca="false" t="array" ref="AO961:AT961">_xlfn.torow(_xlfn.unique(_xlfn._xlws.filter(cat_table[Sub-subsector],($E961=cat_table[Sector])*($F961=cat_table[Subsector]),"")))</f>
        <v>#NAME?</v>
      </c>
      <c r="AP961" s="94" t="e">
        <v>#NAME?</v>
      </c>
      <c r="AQ961" s="94" t="e">
        <v>#NAME?</v>
      </c>
      <c r="AR961" s="94" t="e">
        <v>#NAME?</v>
      </c>
      <c r="AS961" s="94" t="e">
        <v>#NAME?</v>
      </c>
      <c r="AT961" s="94" t="e">
        <v>#NAME?</v>
      </c>
    </row>
    <row r="962" customFormat="false" ht="15" hidden="false" customHeight="true" outlineLevel="0" collapsed="false">
      <c r="A962" s="20" t="s">
        <v>9412</v>
      </c>
      <c r="B962" s="20" t="str">
        <f aca="false">INDEX(Table2[], MATCH(L962, Location_ID!$D$2:$D$648, 0), 1)</f>
        <v>73c92d5f-3c9b-479c-bebc-aa118e3c3846</v>
      </c>
      <c r="C962" s="16" t="s">
        <v>904</v>
      </c>
      <c r="D962" s="16" t="s">
        <v>354</v>
      </c>
      <c r="E962" s="20" t="s">
        <v>7134</v>
      </c>
      <c r="F962" s="20" t="s">
        <v>7135</v>
      </c>
      <c r="G962" s="20" t="s">
        <v>7591</v>
      </c>
      <c r="H962" s="20"/>
      <c r="I962" s="20" t="s">
        <v>9018</v>
      </c>
      <c r="J962" s="20" t="s">
        <v>7127</v>
      </c>
      <c r="K962" s="20" t="s">
        <v>7109</v>
      </c>
      <c r="L962" s="20" t="s">
        <v>2241</v>
      </c>
      <c r="M962" s="165" t="s">
        <v>7110</v>
      </c>
      <c r="N962" s="20" t="s">
        <v>9056</v>
      </c>
      <c r="O962" s="20" t="s">
        <v>9413</v>
      </c>
      <c r="P962" s="201" t="n">
        <v>44440</v>
      </c>
      <c r="Q962" s="201" t="n">
        <v>44500</v>
      </c>
      <c r="R962" s="20" t="n">
        <v>1</v>
      </c>
      <c r="S962" s="20" t="s">
        <v>7130</v>
      </c>
      <c r="T962" s="20" t="n">
        <v>3.16020633422403</v>
      </c>
      <c r="U962" s="20"/>
      <c r="V962" s="20"/>
      <c r="W962" s="20" t="s">
        <v>7141</v>
      </c>
      <c r="X962" s="35" t="s">
        <v>383</v>
      </c>
      <c r="Y962" s="240"/>
      <c r="Z962" s="192" t="n">
        <v>0</v>
      </c>
      <c r="AE962" s="94" t="e">
        <f aca="false" t="array" ref="AE962:AK962">_xlfn.torow(_xlfn.unique(_xlfn._xlws.filter(cat_table[Subsector],$E962=cat_table[Sector],"")))</f>
        <v>#NAME?</v>
      </c>
      <c r="AF962" s="94" t="e">
        <v>#NAME?</v>
      </c>
      <c r="AG962" s="94" t="e">
        <v>#NAME?</v>
      </c>
      <c r="AH962" s="94" t="e">
        <v>#NAME?</v>
      </c>
      <c r="AI962" s="94" t="e">
        <v>#NAME?</v>
      </c>
      <c r="AJ962" s="94" t="e">
        <v>#NAME?</v>
      </c>
      <c r="AK962" s="94" t="e">
        <v>#NAME?</v>
      </c>
      <c r="AO962" s="94" t="e">
        <f aca="false" t="array" ref="AO962:AT962">_xlfn.torow(_xlfn.unique(_xlfn._xlws.filter(cat_table[Sub-subsector],($E962=cat_table[Sector])*($F962=cat_table[Subsector]),"")))</f>
        <v>#NAME?</v>
      </c>
      <c r="AP962" s="94" t="e">
        <v>#NAME?</v>
      </c>
      <c r="AQ962" s="94" t="e">
        <v>#NAME?</v>
      </c>
      <c r="AR962" s="94" t="e">
        <v>#NAME?</v>
      </c>
      <c r="AS962" s="94" t="e">
        <v>#NAME?</v>
      </c>
      <c r="AT962" s="94" t="e">
        <v>#NAME?</v>
      </c>
    </row>
    <row r="963" customFormat="false" ht="15" hidden="false" customHeight="true" outlineLevel="0" collapsed="false">
      <c r="A963" s="20" t="s">
        <v>9414</v>
      </c>
      <c r="B963" s="20" t="str">
        <f aca="false">INDEX(Table2[], MATCH(L963, Location_ID!$D$2:$D$648, 0), 1)</f>
        <v>73c92d5f-3c9b-479c-bebc-aa118e3c3846</v>
      </c>
      <c r="C963" s="16" t="s">
        <v>904</v>
      </c>
      <c r="D963" s="16" t="s">
        <v>354</v>
      </c>
      <c r="E963" s="20" t="s">
        <v>7134</v>
      </c>
      <c r="F963" s="20" t="s">
        <v>7135</v>
      </c>
      <c r="G963" s="20" t="s">
        <v>7591</v>
      </c>
      <c r="H963" s="20"/>
      <c r="I963" s="20" t="s">
        <v>9018</v>
      </c>
      <c r="J963" s="20" t="s">
        <v>7127</v>
      </c>
      <c r="K963" s="20" t="s">
        <v>7109</v>
      </c>
      <c r="L963" s="20" t="s">
        <v>2241</v>
      </c>
      <c r="M963" s="165" t="s">
        <v>7110</v>
      </c>
      <c r="N963" s="20" t="s">
        <v>9056</v>
      </c>
      <c r="O963" s="20" t="s">
        <v>9415</v>
      </c>
      <c r="P963" s="201" t="n">
        <v>44440</v>
      </c>
      <c r="Q963" s="201" t="n">
        <v>44500</v>
      </c>
      <c r="R963" s="20" t="n">
        <v>1</v>
      </c>
      <c r="S963" s="20" t="s">
        <v>7130</v>
      </c>
      <c r="T963" s="20" t="n">
        <v>3.8417870555941</v>
      </c>
      <c r="U963" s="20"/>
      <c r="V963" s="20"/>
      <c r="W963" s="20" t="s">
        <v>7141</v>
      </c>
      <c r="X963" s="35" t="s">
        <v>383</v>
      </c>
      <c r="Y963" s="240"/>
      <c r="Z963" s="192" t="n">
        <v>0</v>
      </c>
      <c r="AE963" s="94" t="e">
        <f aca="false" t="array" ref="AE963:AK963">_xlfn.torow(_xlfn.unique(_xlfn._xlws.filter(cat_table[Subsector],$E963=cat_table[Sector],"")))</f>
        <v>#NAME?</v>
      </c>
      <c r="AF963" s="94" t="e">
        <v>#NAME?</v>
      </c>
      <c r="AG963" s="94" t="e">
        <v>#NAME?</v>
      </c>
      <c r="AH963" s="94" t="e">
        <v>#NAME?</v>
      </c>
      <c r="AI963" s="94" t="e">
        <v>#NAME?</v>
      </c>
      <c r="AJ963" s="94" t="e">
        <v>#NAME?</v>
      </c>
      <c r="AK963" s="94" t="e">
        <v>#NAME?</v>
      </c>
      <c r="AO963" s="94" t="e">
        <f aca="false" t="array" ref="AO963:AT963">_xlfn.torow(_xlfn.unique(_xlfn._xlws.filter(cat_table[Sub-subsector],($E963=cat_table[Sector])*($F963=cat_table[Subsector]),"")))</f>
        <v>#NAME?</v>
      </c>
      <c r="AP963" s="94" t="e">
        <v>#NAME?</v>
      </c>
      <c r="AQ963" s="94" t="e">
        <v>#NAME?</v>
      </c>
      <c r="AR963" s="94" t="e">
        <v>#NAME?</v>
      </c>
      <c r="AS963" s="94" t="e">
        <v>#NAME?</v>
      </c>
      <c r="AT963" s="94" t="e">
        <v>#NAME?</v>
      </c>
    </row>
    <row r="964" customFormat="false" ht="15" hidden="false" customHeight="true" outlineLevel="0" collapsed="false">
      <c r="A964" s="20" t="s">
        <v>9416</v>
      </c>
      <c r="B964" s="20" t="str">
        <f aca="false">INDEX(Table2[], MATCH(L964, Location_ID!$D$2:$D$648, 0), 1)</f>
        <v>73c92d5f-3c9b-479c-bebc-aa118e3c3846</v>
      </c>
      <c r="C964" s="16" t="s">
        <v>904</v>
      </c>
      <c r="D964" s="16" t="s">
        <v>354</v>
      </c>
      <c r="E964" s="20" t="s">
        <v>7134</v>
      </c>
      <c r="F964" s="20" t="s">
        <v>7135</v>
      </c>
      <c r="G964" s="20" t="s">
        <v>7591</v>
      </c>
      <c r="H964" s="20"/>
      <c r="I964" s="20" t="s">
        <v>9018</v>
      </c>
      <c r="J964" s="20" t="s">
        <v>9072</v>
      </c>
      <c r="K964" s="20" t="s">
        <v>7109</v>
      </c>
      <c r="L964" s="20" t="s">
        <v>2241</v>
      </c>
      <c r="M964" s="165" t="s">
        <v>7110</v>
      </c>
      <c r="N964" s="20" t="s">
        <v>9056</v>
      </c>
      <c r="O964" s="20" t="s">
        <v>9417</v>
      </c>
      <c r="P964" s="201" t="n">
        <v>44440</v>
      </c>
      <c r="Q964" s="201" t="n">
        <v>44500</v>
      </c>
      <c r="R964" s="20" t="n">
        <v>1</v>
      </c>
      <c r="S964" s="20" t="s">
        <v>7130</v>
      </c>
      <c r="T964" s="20" t="n">
        <v>3.71742167581482</v>
      </c>
      <c r="U964" s="20"/>
      <c r="V964" s="20"/>
      <c r="W964" s="20" t="s">
        <v>7141</v>
      </c>
      <c r="X964" s="35" t="s">
        <v>383</v>
      </c>
      <c r="Y964" s="240"/>
      <c r="Z964" s="192" t="n">
        <v>0</v>
      </c>
      <c r="AE964" s="94" t="e">
        <f aca="false" t="array" ref="AE964:AK964">_xlfn.torow(_xlfn.unique(_xlfn._xlws.filter(cat_table[Subsector],$E964=cat_table[Sector],"")))</f>
        <v>#NAME?</v>
      </c>
      <c r="AF964" s="94" t="e">
        <v>#NAME?</v>
      </c>
      <c r="AG964" s="94" t="e">
        <v>#NAME?</v>
      </c>
      <c r="AH964" s="94" t="e">
        <v>#NAME?</v>
      </c>
      <c r="AI964" s="94" t="e">
        <v>#NAME?</v>
      </c>
      <c r="AJ964" s="94" t="e">
        <v>#NAME?</v>
      </c>
      <c r="AK964" s="94" t="e">
        <v>#NAME?</v>
      </c>
      <c r="AO964" s="94" t="e">
        <f aca="false" t="array" ref="AO964:AT964">_xlfn.torow(_xlfn.unique(_xlfn._xlws.filter(cat_table[Sub-subsector],($E964=cat_table[Sector])*($F964=cat_table[Subsector]),"")))</f>
        <v>#NAME?</v>
      </c>
      <c r="AP964" s="94" t="e">
        <v>#NAME?</v>
      </c>
      <c r="AQ964" s="94" t="e">
        <v>#NAME?</v>
      </c>
      <c r="AR964" s="94" t="e">
        <v>#NAME?</v>
      </c>
      <c r="AS964" s="94" t="e">
        <v>#NAME?</v>
      </c>
      <c r="AT964" s="94" t="e">
        <v>#NAME?</v>
      </c>
    </row>
    <row r="965" customFormat="false" ht="15" hidden="false" customHeight="true" outlineLevel="0" collapsed="false">
      <c r="A965" s="20" t="s">
        <v>9418</v>
      </c>
      <c r="B965" s="20" t="str">
        <f aca="false">INDEX(Table2[], MATCH(L965, Location_ID!$D$2:$D$648, 0), 1)</f>
        <v>73c92d5f-3c9b-479c-bebc-aa118e3c3846</v>
      </c>
      <c r="C965" s="16" t="s">
        <v>904</v>
      </c>
      <c r="D965" s="16" t="s">
        <v>354</v>
      </c>
      <c r="E965" s="20" t="s">
        <v>7134</v>
      </c>
      <c r="F965" s="20" t="s">
        <v>7135</v>
      </c>
      <c r="G965" s="20" t="s">
        <v>7591</v>
      </c>
      <c r="H965" s="20"/>
      <c r="I965" s="20" t="s">
        <v>9018</v>
      </c>
      <c r="J965" s="20" t="s">
        <v>9079</v>
      </c>
      <c r="K965" s="20" t="s">
        <v>7109</v>
      </c>
      <c r="L965" s="20" t="s">
        <v>2241</v>
      </c>
      <c r="M965" s="165" t="s">
        <v>7110</v>
      </c>
      <c r="N965" s="20" t="s">
        <v>9056</v>
      </c>
      <c r="O965" s="20" t="s">
        <v>9419</v>
      </c>
      <c r="P965" s="201" t="n">
        <v>44440</v>
      </c>
      <c r="Q965" s="201" t="n">
        <v>44500</v>
      </c>
      <c r="R965" s="20" t="n">
        <v>1</v>
      </c>
      <c r="S965" s="20" t="s">
        <v>7130</v>
      </c>
      <c r="T965" s="20" t="n">
        <v>8.84164261282938</v>
      </c>
      <c r="U965" s="20"/>
      <c r="V965" s="20"/>
      <c r="W965" s="20" t="s">
        <v>7141</v>
      </c>
      <c r="X965" s="35" t="s">
        <v>383</v>
      </c>
      <c r="Y965" s="240"/>
      <c r="Z965" s="192" t="n">
        <v>0</v>
      </c>
      <c r="AE965" s="94" t="e">
        <f aca="false" t="array" ref="AE965:AK965">_xlfn.torow(_xlfn.unique(_xlfn._xlws.filter(cat_table[Subsector],$E965=cat_table[Sector],"")))</f>
        <v>#NAME?</v>
      </c>
      <c r="AF965" s="94" t="e">
        <v>#NAME?</v>
      </c>
      <c r="AG965" s="94" t="e">
        <v>#NAME?</v>
      </c>
      <c r="AH965" s="94" t="e">
        <v>#NAME?</v>
      </c>
      <c r="AI965" s="94" t="e">
        <v>#NAME?</v>
      </c>
      <c r="AJ965" s="94" t="e">
        <v>#NAME?</v>
      </c>
      <c r="AK965" s="94" t="e">
        <v>#NAME?</v>
      </c>
      <c r="AO965" s="94" t="e">
        <f aca="false" t="array" ref="AO965:AT965">_xlfn.torow(_xlfn.unique(_xlfn._xlws.filter(cat_table[Sub-subsector],($E965=cat_table[Sector])*($F965=cat_table[Subsector]),"")))</f>
        <v>#NAME?</v>
      </c>
      <c r="AP965" s="94" t="e">
        <v>#NAME?</v>
      </c>
      <c r="AQ965" s="94" t="e">
        <v>#NAME?</v>
      </c>
      <c r="AR965" s="94" t="e">
        <v>#NAME?</v>
      </c>
      <c r="AS965" s="94" t="e">
        <v>#NAME?</v>
      </c>
      <c r="AT965" s="94" t="e">
        <v>#NAME?</v>
      </c>
    </row>
    <row r="966" customFormat="false" ht="15" hidden="false" customHeight="true" outlineLevel="0" collapsed="false">
      <c r="A966" s="20" t="s">
        <v>9420</v>
      </c>
      <c r="B966" s="20" t="str">
        <f aca="false">INDEX(Table2[], MATCH(L966, Location_ID!$D$2:$D$648, 0), 1)</f>
        <v>73c92d5f-3c9b-479c-bebc-aa118e3c3846</v>
      </c>
      <c r="C966" s="16" t="s">
        <v>904</v>
      </c>
      <c r="D966" s="16" t="s">
        <v>354</v>
      </c>
      <c r="E966" s="20" t="s">
        <v>7134</v>
      </c>
      <c r="F966" s="20" t="s">
        <v>7135</v>
      </c>
      <c r="G966" s="20" t="s">
        <v>7591</v>
      </c>
      <c r="H966" s="20"/>
      <c r="I966" s="20" t="s">
        <v>9018</v>
      </c>
      <c r="J966" s="20" t="s">
        <v>9079</v>
      </c>
      <c r="K966" s="20" t="s">
        <v>7109</v>
      </c>
      <c r="L966" s="20" t="s">
        <v>2241</v>
      </c>
      <c r="M966" s="165" t="s">
        <v>7110</v>
      </c>
      <c r="N966" s="20" t="s">
        <v>9056</v>
      </c>
      <c r="O966" s="20" t="s">
        <v>9421</v>
      </c>
      <c r="P966" s="201" t="n">
        <v>44440</v>
      </c>
      <c r="Q966" s="201" t="n">
        <v>44500</v>
      </c>
      <c r="R966" s="20" t="n">
        <v>1</v>
      </c>
      <c r="S966" s="20" t="s">
        <v>7130</v>
      </c>
      <c r="T966" s="20" t="n">
        <v>12.6650416755795</v>
      </c>
      <c r="U966" s="20"/>
      <c r="V966" s="20"/>
      <c r="W966" s="20" t="s">
        <v>7141</v>
      </c>
      <c r="X966" s="35" t="s">
        <v>383</v>
      </c>
      <c r="Y966" s="240"/>
      <c r="Z966" s="192" t="n">
        <v>0</v>
      </c>
      <c r="AE966" s="94" t="e">
        <f aca="false" t="array" ref="AE966:AK966">_xlfn.torow(_xlfn.unique(_xlfn._xlws.filter(cat_table[Subsector],$E966=cat_table[Sector],"")))</f>
        <v>#NAME?</v>
      </c>
      <c r="AF966" s="94" t="e">
        <v>#NAME?</v>
      </c>
      <c r="AG966" s="94" t="e">
        <v>#NAME?</v>
      </c>
      <c r="AH966" s="94" t="e">
        <v>#NAME?</v>
      </c>
      <c r="AI966" s="94" t="e">
        <v>#NAME?</v>
      </c>
      <c r="AJ966" s="94" t="e">
        <v>#NAME?</v>
      </c>
      <c r="AK966" s="94" t="e">
        <v>#NAME?</v>
      </c>
      <c r="AO966" s="94" t="e">
        <f aca="false" t="array" ref="AO966:AT966">_xlfn.torow(_xlfn.unique(_xlfn._xlws.filter(cat_table[Sub-subsector],($E966=cat_table[Sector])*($F966=cat_table[Subsector]),"")))</f>
        <v>#NAME?</v>
      </c>
      <c r="AP966" s="94" t="e">
        <v>#NAME?</v>
      </c>
      <c r="AQ966" s="94" t="e">
        <v>#NAME?</v>
      </c>
      <c r="AR966" s="94" t="e">
        <v>#NAME?</v>
      </c>
      <c r="AS966" s="94" t="e">
        <v>#NAME?</v>
      </c>
      <c r="AT966" s="94" t="e">
        <v>#NAME?</v>
      </c>
    </row>
    <row r="967" customFormat="false" ht="15" hidden="false" customHeight="true" outlineLevel="0" collapsed="false">
      <c r="A967" s="20" t="s">
        <v>9422</v>
      </c>
      <c r="B967" s="20" t="str">
        <f aca="false">INDEX(Table2[], MATCH(L967, Location_ID!$D$2:$D$648, 0), 1)</f>
        <v>73c92d5f-3c9b-479c-bebc-aa118e3c3846</v>
      </c>
      <c r="C967" s="16" t="s">
        <v>904</v>
      </c>
      <c r="D967" s="16" t="s">
        <v>354</v>
      </c>
      <c r="E967" s="20" t="s">
        <v>7134</v>
      </c>
      <c r="F967" s="20" t="s">
        <v>7135</v>
      </c>
      <c r="G967" s="20" t="s">
        <v>7591</v>
      </c>
      <c r="H967" s="20"/>
      <c r="I967" s="20" t="s">
        <v>9018</v>
      </c>
      <c r="J967" s="20" t="s">
        <v>9079</v>
      </c>
      <c r="K967" s="20" t="s">
        <v>7109</v>
      </c>
      <c r="L967" s="20" t="s">
        <v>2241</v>
      </c>
      <c r="M967" s="165" t="s">
        <v>7110</v>
      </c>
      <c r="N967" s="20" t="s">
        <v>9056</v>
      </c>
      <c r="O967" s="20" t="s">
        <v>9423</v>
      </c>
      <c r="P967" s="201" t="n">
        <v>44440</v>
      </c>
      <c r="Q967" s="201" t="n">
        <v>44500</v>
      </c>
      <c r="R967" s="20" t="n">
        <v>1</v>
      </c>
      <c r="S967" s="20" t="s">
        <v>7130</v>
      </c>
      <c r="T967" s="20" t="n">
        <v>6.9321554437874</v>
      </c>
      <c r="U967" s="20"/>
      <c r="V967" s="20"/>
      <c r="W967" s="20" t="s">
        <v>7141</v>
      </c>
      <c r="X967" s="35" t="s">
        <v>383</v>
      </c>
      <c r="Y967" s="240"/>
      <c r="Z967" s="192" t="n">
        <v>0</v>
      </c>
      <c r="AE967" s="94" t="e">
        <f aca="false" t="array" ref="AE967:AK967">_xlfn.torow(_xlfn.unique(_xlfn._xlws.filter(cat_table[Subsector],$E967=cat_table[Sector],"")))</f>
        <v>#NAME?</v>
      </c>
      <c r="AF967" s="94" t="e">
        <v>#NAME?</v>
      </c>
      <c r="AG967" s="94" t="e">
        <v>#NAME?</v>
      </c>
      <c r="AH967" s="94" t="e">
        <v>#NAME?</v>
      </c>
      <c r="AI967" s="94" t="e">
        <v>#NAME?</v>
      </c>
      <c r="AJ967" s="94" t="e">
        <v>#NAME?</v>
      </c>
      <c r="AK967" s="94" t="e">
        <v>#NAME?</v>
      </c>
      <c r="AO967" s="94" t="e">
        <f aca="false" t="array" ref="AO967:AT967">_xlfn.torow(_xlfn.unique(_xlfn._xlws.filter(cat_table[Sub-subsector],($E967=cat_table[Sector])*($F967=cat_table[Subsector]),"")))</f>
        <v>#NAME?</v>
      </c>
      <c r="AP967" s="94" t="e">
        <v>#NAME?</v>
      </c>
      <c r="AQ967" s="94" t="e">
        <v>#NAME?</v>
      </c>
      <c r="AR967" s="94" t="e">
        <v>#NAME?</v>
      </c>
      <c r="AS967" s="94" t="e">
        <v>#NAME?</v>
      </c>
      <c r="AT967" s="94" t="e">
        <v>#NAME?</v>
      </c>
    </row>
    <row r="968" customFormat="false" ht="15" hidden="false" customHeight="true" outlineLevel="0" collapsed="false">
      <c r="A968" s="20" t="s">
        <v>9424</v>
      </c>
      <c r="B968" s="20" t="str">
        <f aca="false">INDEX(Table2[], MATCH(L968, Location_ID!$D$2:$D$648, 0), 1)</f>
        <v>73c92d5f-3c9b-479c-bebc-aa118e3c3846</v>
      </c>
      <c r="C968" s="16" t="s">
        <v>904</v>
      </c>
      <c r="D968" s="16" t="s">
        <v>354</v>
      </c>
      <c r="E968" s="20" t="s">
        <v>7134</v>
      </c>
      <c r="F968" s="20" t="s">
        <v>7135</v>
      </c>
      <c r="G968" s="20" t="s">
        <v>7591</v>
      </c>
      <c r="H968" s="20"/>
      <c r="I968" s="20" t="s">
        <v>9018</v>
      </c>
      <c r="J968" s="20" t="s">
        <v>9079</v>
      </c>
      <c r="K968" s="20" t="s">
        <v>7109</v>
      </c>
      <c r="L968" s="20" t="s">
        <v>2241</v>
      </c>
      <c r="M968" s="165" t="s">
        <v>7110</v>
      </c>
      <c r="N968" s="20" t="s">
        <v>9056</v>
      </c>
      <c r="O968" s="20" t="s">
        <v>9425</v>
      </c>
      <c r="P968" s="201" t="n">
        <v>44440</v>
      </c>
      <c r="Q968" s="201" t="n">
        <v>44500</v>
      </c>
      <c r="R968" s="20" t="n">
        <v>1</v>
      </c>
      <c r="S968" s="20" t="s">
        <v>7130</v>
      </c>
      <c r="T968" s="20" t="n">
        <v>4.04808701688906</v>
      </c>
      <c r="U968" s="20"/>
      <c r="V968" s="20"/>
      <c r="W968" s="20" t="s">
        <v>7141</v>
      </c>
      <c r="X968" s="35" t="s">
        <v>383</v>
      </c>
      <c r="Y968" s="240"/>
      <c r="Z968" s="192" t="n">
        <v>0</v>
      </c>
      <c r="AE968" s="94" t="e">
        <f aca="false" t="array" ref="AE968:AK968">_xlfn.torow(_xlfn.unique(_xlfn._xlws.filter(cat_table[Subsector],$E968=cat_table[Sector],"")))</f>
        <v>#NAME?</v>
      </c>
      <c r="AF968" s="94" t="e">
        <v>#NAME?</v>
      </c>
      <c r="AG968" s="94" t="e">
        <v>#NAME?</v>
      </c>
      <c r="AH968" s="94" t="e">
        <v>#NAME?</v>
      </c>
      <c r="AI968" s="94" t="e">
        <v>#NAME?</v>
      </c>
      <c r="AJ968" s="94" t="e">
        <v>#NAME?</v>
      </c>
      <c r="AK968" s="94" t="e">
        <v>#NAME?</v>
      </c>
      <c r="AO968" s="94" t="e">
        <f aca="false" t="array" ref="AO968:AT968">_xlfn.torow(_xlfn.unique(_xlfn._xlws.filter(cat_table[Sub-subsector],($E968=cat_table[Sector])*($F968=cat_table[Subsector]),"")))</f>
        <v>#NAME?</v>
      </c>
      <c r="AP968" s="94" t="e">
        <v>#NAME?</v>
      </c>
      <c r="AQ968" s="94" t="e">
        <v>#NAME?</v>
      </c>
      <c r="AR968" s="94" t="e">
        <v>#NAME?</v>
      </c>
      <c r="AS968" s="94" t="e">
        <v>#NAME?</v>
      </c>
      <c r="AT968" s="94" t="e">
        <v>#NAME?</v>
      </c>
    </row>
    <row r="969" customFormat="false" ht="15" hidden="false" customHeight="true" outlineLevel="0" collapsed="false">
      <c r="A969" s="20" t="s">
        <v>9426</v>
      </c>
      <c r="B969" s="20" t="str">
        <f aca="false">INDEX(Table2[], MATCH(L969, Location_ID!$D$2:$D$648, 0), 1)</f>
        <v>73c92d5f-3c9b-479c-bebc-aa118e3c3846</v>
      </c>
      <c r="C969" s="16" t="s">
        <v>904</v>
      </c>
      <c r="D969" s="16" t="s">
        <v>354</v>
      </c>
      <c r="E969" s="20" t="s">
        <v>7134</v>
      </c>
      <c r="F969" s="20" t="s">
        <v>7135</v>
      </c>
      <c r="G969" s="20" t="s">
        <v>7591</v>
      </c>
      <c r="H969" s="20"/>
      <c r="I969" s="20" t="s">
        <v>9018</v>
      </c>
      <c r="J969" s="20" t="s">
        <v>9079</v>
      </c>
      <c r="K969" s="20" t="s">
        <v>7109</v>
      </c>
      <c r="L969" s="20" t="s">
        <v>2241</v>
      </c>
      <c r="M969" s="165" t="s">
        <v>7110</v>
      </c>
      <c r="N969" s="20" t="s">
        <v>9056</v>
      </c>
      <c r="O969" s="20" t="s">
        <v>9427</v>
      </c>
      <c r="P969" s="201" t="n">
        <v>44440</v>
      </c>
      <c r="Q969" s="201" t="n">
        <v>44500</v>
      </c>
      <c r="R969" s="20" t="n">
        <v>1</v>
      </c>
      <c r="S969" s="20" t="s">
        <v>7130</v>
      </c>
      <c r="T969" s="20" t="n">
        <v>4.33623547416256</v>
      </c>
      <c r="U969" s="20"/>
      <c r="V969" s="20"/>
      <c r="W969" s="20" t="s">
        <v>7141</v>
      </c>
      <c r="X969" s="35" t="s">
        <v>383</v>
      </c>
      <c r="Y969" s="240"/>
      <c r="Z969" s="192" t="n">
        <v>0</v>
      </c>
      <c r="AE969" s="94" t="e">
        <f aca="false" t="array" ref="AE969:AK969">_xlfn.torow(_xlfn.unique(_xlfn._xlws.filter(cat_table[Subsector],$E969=cat_table[Sector],"")))</f>
        <v>#NAME?</v>
      </c>
      <c r="AF969" s="94" t="e">
        <v>#NAME?</v>
      </c>
      <c r="AG969" s="94" t="e">
        <v>#NAME?</v>
      </c>
      <c r="AH969" s="94" t="e">
        <v>#NAME?</v>
      </c>
      <c r="AI969" s="94" t="e">
        <v>#NAME?</v>
      </c>
      <c r="AJ969" s="94" t="e">
        <v>#NAME?</v>
      </c>
      <c r="AK969" s="94" t="e">
        <v>#NAME?</v>
      </c>
      <c r="AO969" s="94" t="e">
        <f aca="false" t="array" ref="AO969:AT969">_xlfn.torow(_xlfn.unique(_xlfn._xlws.filter(cat_table[Sub-subsector],($E969=cat_table[Sector])*($F969=cat_table[Subsector]),"")))</f>
        <v>#NAME?</v>
      </c>
      <c r="AP969" s="94" t="e">
        <v>#NAME?</v>
      </c>
      <c r="AQ969" s="94" t="e">
        <v>#NAME?</v>
      </c>
      <c r="AR969" s="94" t="e">
        <v>#NAME?</v>
      </c>
      <c r="AS969" s="94" t="e">
        <v>#NAME?</v>
      </c>
      <c r="AT969" s="94" t="e">
        <v>#NAME?</v>
      </c>
    </row>
    <row r="970" customFormat="false" ht="15" hidden="false" customHeight="true" outlineLevel="0" collapsed="false">
      <c r="A970" s="20" t="s">
        <v>9428</v>
      </c>
      <c r="B970" s="20" t="str">
        <f aca="false">INDEX(Table2[], MATCH(L970, Location_ID!$D$2:$D$648, 0), 1)</f>
        <v>73c92d5f-3c9b-479c-bebc-aa118e3c3846</v>
      </c>
      <c r="C970" s="16" t="s">
        <v>904</v>
      </c>
      <c r="D970" s="16" t="s">
        <v>354</v>
      </c>
      <c r="E970" s="20" t="s">
        <v>7134</v>
      </c>
      <c r="F970" s="20" t="s">
        <v>7135</v>
      </c>
      <c r="G970" s="20" t="s">
        <v>7591</v>
      </c>
      <c r="H970" s="20"/>
      <c r="I970" s="20" t="s">
        <v>9018</v>
      </c>
      <c r="J970" s="20" t="s">
        <v>9082</v>
      </c>
      <c r="K970" s="20" t="s">
        <v>7109</v>
      </c>
      <c r="L970" s="20" t="s">
        <v>2241</v>
      </c>
      <c r="M970" s="165" t="s">
        <v>7110</v>
      </c>
      <c r="N970" s="20" t="s">
        <v>9056</v>
      </c>
      <c r="O970" s="20" t="s">
        <v>9429</v>
      </c>
      <c r="P970" s="201" t="n">
        <v>44440</v>
      </c>
      <c r="Q970" s="201" t="n">
        <v>44500</v>
      </c>
      <c r="R970" s="20" t="n">
        <v>1</v>
      </c>
      <c r="S970" s="20" t="s">
        <v>7130</v>
      </c>
      <c r="T970" s="20" t="n">
        <v>1.5731943820125</v>
      </c>
      <c r="U970" s="20"/>
      <c r="V970" s="20"/>
      <c r="W970" s="20" t="s">
        <v>7141</v>
      </c>
      <c r="X970" s="35" t="s">
        <v>383</v>
      </c>
      <c r="Y970" s="240"/>
      <c r="Z970" s="192" t="n">
        <v>0</v>
      </c>
      <c r="AE970" s="94" t="e">
        <f aca="false" t="array" ref="AE970:AK970">_xlfn.torow(_xlfn.unique(_xlfn._xlws.filter(cat_table[Subsector],$E970=cat_table[Sector],"")))</f>
        <v>#NAME?</v>
      </c>
      <c r="AF970" s="94" t="e">
        <v>#NAME?</v>
      </c>
      <c r="AG970" s="94" t="e">
        <v>#NAME?</v>
      </c>
      <c r="AH970" s="94" t="e">
        <v>#NAME?</v>
      </c>
      <c r="AI970" s="94" t="e">
        <v>#NAME?</v>
      </c>
      <c r="AJ970" s="94" t="e">
        <v>#NAME?</v>
      </c>
      <c r="AK970" s="94" t="e">
        <v>#NAME?</v>
      </c>
      <c r="AO970" s="94" t="e">
        <f aca="false" t="array" ref="AO970:AT970">_xlfn.torow(_xlfn.unique(_xlfn._xlws.filter(cat_table[Sub-subsector],($E970=cat_table[Sector])*($F970=cat_table[Subsector]),"")))</f>
        <v>#NAME?</v>
      </c>
      <c r="AP970" s="94" t="e">
        <v>#NAME?</v>
      </c>
      <c r="AQ970" s="94" t="e">
        <v>#NAME?</v>
      </c>
      <c r="AR970" s="94" t="e">
        <v>#NAME?</v>
      </c>
      <c r="AS970" s="94" t="e">
        <v>#NAME?</v>
      </c>
      <c r="AT970" s="94" t="e">
        <v>#NAME?</v>
      </c>
    </row>
    <row r="971" customFormat="false" ht="15" hidden="false" customHeight="true" outlineLevel="0" collapsed="false">
      <c r="A971" s="20" t="s">
        <v>9430</v>
      </c>
      <c r="B971" s="20" t="str">
        <f aca="false">INDEX(Table2[], MATCH(L971, Location_ID!$D$2:$D$648, 0), 1)</f>
        <v>73c92d5f-3c9b-479c-bebc-aa118e3c3846</v>
      </c>
      <c r="C971" s="16" t="s">
        <v>904</v>
      </c>
      <c r="D971" s="16" t="s">
        <v>354</v>
      </c>
      <c r="E971" s="20" t="s">
        <v>7134</v>
      </c>
      <c r="F971" s="20" t="s">
        <v>7135</v>
      </c>
      <c r="G971" s="20" t="s">
        <v>7591</v>
      </c>
      <c r="H971" s="20"/>
      <c r="I971" s="20" t="s">
        <v>9018</v>
      </c>
      <c r="J971" s="20" t="s">
        <v>9079</v>
      </c>
      <c r="K971" s="20" t="s">
        <v>7109</v>
      </c>
      <c r="L971" s="20" t="s">
        <v>2241</v>
      </c>
      <c r="M971" s="165" t="s">
        <v>7110</v>
      </c>
      <c r="N971" s="20" t="s">
        <v>9056</v>
      </c>
      <c r="O971" s="20" t="s">
        <v>9431</v>
      </c>
      <c r="P971" s="201" t="n">
        <v>44440</v>
      </c>
      <c r="Q971" s="201" t="n">
        <v>44500</v>
      </c>
      <c r="R971" s="20" t="n">
        <v>1</v>
      </c>
      <c r="S971" s="20" t="s">
        <v>7130</v>
      </c>
      <c r="T971" s="20" t="n">
        <v>1.26357956590898</v>
      </c>
      <c r="U971" s="20"/>
      <c r="V971" s="20"/>
      <c r="W971" s="20" t="s">
        <v>7141</v>
      </c>
      <c r="X971" s="35" t="s">
        <v>383</v>
      </c>
      <c r="Y971" s="240"/>
      <c r="Z971" s="192" t="n">
        <v>0</v>
      </c>
      <c r="AE971" s="94" t="e">
        <f aca="false" t="array" ref="AE971:AK971">_xlfn.torow(_xlfn.unique(_xlfn._xlws.filter(cat_table[Subsector],$E971=cat_table[Sector],"")))</f>
        <v>#NAME?</v>
      </c>
      <c r="AF971" s="94" t="e">
        <v>#NAME?</v>
      </c>
      <c r="AG971" s="94" t="e">
        <v>#NAME?</v>
      </c>
      <c r="AH971" s="94" t="e">
        <v>#NAME?</v>
      </c>
      <c r="AI971" s="94" t="e">
        <v>#NAME?</v>
      </c>
      <c r="AJ971" s="94" t="e">
        <v>#NAME?</v>
      </c>
      <c r="AK971" s="94" t="e">
        <v>#NAME?</v>
      </c>
      <c r="AO971" s="94" t="e">
        <f aca="false" t="array" ref="AO971:AT971">_xlfn.torow(_xlfn.unique(_xlfn._xlws.filter(cat_table[Sub-subsector],($E971=cat_table[Sector])*($F971=cat_table[Subsector]),"")))</f>
        <v>#NAME?</v>
      </c>
      <c r="AP971" s="94" t="e">
        <v>#NAME?</v>
      </c>
      <c r="AQ971" s="94" t="e">
        <v>#NAME?</v>
      </c>
      <c r="AR971" s="94" t="e">
        <v>#NAME?</v>
      </c>
      <c r="AS971" s="94" t="e">
        <v>#NAME?</v>
      </c>
      <c r="AT971" s="94" t="e">
        <v>#NAME?</v>
      </c>
    </row>
    <row r="972" customFormat="false" ht="15" hidden="false" customHeight="true" outlineLevel="0" collapsed="false">
      <c r="A972" s="20" t="s">
        <v>9432</v>
      </c>
      <c r="B972" s="20" t="str">
        <f aca="false">INDEX(Table2[], MATCH(L972, Location_ID!$D$2:$D$648, 0), 1)</f>
        <v>73c92d5f-3c9b-479c-bebc-aa118e3c3846</v>
      </c>
      <c r="C972" s="16" t="s">
        <v>904</v>
      </c>
      <c r="D972" s="16" t="s">
        <v>354</v>
      </c>
      <c r="E972" s="20" t="s">
        <v>7134</v>
      </c>
      <c r="F972" s="20" t="s">
        <v>7135</v>
      </c>
      <c r="G972" s="20" t="s">
        <v>7591</v>
      </c>
      <c r="H972" s="20"/>
      <c r="I972" s="20" t="s">
        <v>9018</v>
      </c>
      <c r="J972" s="20" t="s">
        <v>9079</v>
      </c>
      <c r="K972" s="20" t="s">
        <v>7109</v>
      </c>
      <c r="L972" s="20" t="s">
        <v>2241</v>
      </c>
      <c r="M972" s="165" t="s">
        <v>7110</v>
      </c>
      <c r="N972" s="20" t="s">
        <v>9056</v>
      </c>
      <c r="O972" s="20" t="s">
        <v>9433</v>
      </c>
      <c r="P972" s="201" t="n">
        <v>44440</v>
      </c>
      <c r="Q972" s="201" t="n">
        <v>44500</v>
      </c>
      <c r="R972" s="20" t="n">
        <v>1</v>
      </c>
      <c r="S972" s="20" t="s">
        <v>7130</v>
      </c>
      <c r="T972" s="20" t="n">
        <v>2.10298815553171</v>
      </c>
      <c r="U972" s="20"/>
      <c r="V972" s="20"/>
      <c r="W972" s="20" t="s">
        <v>7141</v>
      </c>
      <c r="X972" s="35" t="s">
        <v>383</v>
      </c>
      <c r="Y972" s="240"/>
      <c r="Z972" s="192" t="n">
        <v>0</v>
      </c>
      <c r="AE972" s="94" t="e">
        <f aca="false" t="array" ref="AE972:AK972">_xlfn.torow(_xlfn.unique(_xlfn._xlws.filter(cat_table[Subsector],$E972=cat_table[Sector],"")))</f>
        <v>#NAME?</v>
      </c>
      <c r="AF972" s="94" t="e">
        <v>#NAME?</v>
      </c>
      <c r="AG972" s="94" t="e">
        <v>#NAME?</v>
      </c>
      <c r="AH972" s="94" t="e">
        <v>#NAME?</v>
      </c>
      <c r="AI972" s="94" t="e">
        <v>#NAME?</v>
      </c>
      <c r="AJ972" s="94" t="e">
        <v>#NAME?</v>
      </c>
      <c r="AK972" s="94" t="e">
        <v>#NAME?</v>
      </c>
      <c r="AO972" s="94" t="e">
        <f aca="false" t="array" ref="AO972:AT972">_xlfn.torow(_xlfn.unique(_xlfn._xlws.filter(cat_table[Sub-subsector],($E972=cat_table[Sector])*($F972=cat_table[Subsector]),"")))</f>
        <v>#NAME?</v>
      </c>
      <c r="AP972" s="94" t="e">
        <v>#NAME?</v>
      </c>
      <c r="AQ972" s="94" t="e">
        <v>#NAME?</v>
      </c>
      <c r="AR972" s="94" t="e">
        <v>#NAME?</v>
      </c>
      <c r="AS972" s="94" t="e">
        <v>#NAME?</v>
      </c>
      <c r="AT972" s="94" t="e">
        <v>#NAME?</v>
      </c>
    </row>
    <row r="973" customFormat="false" ht="15" hidden="false" customHeight="true" outlineLevel="0" collapsed="false">
      <c r="A973" s="20" t="s">
        <v>9434</v>
      </c>
      <c r="B973" s="20" t="str">
        <f aca="false">INDEX(Table2[], MATCH(L973, Location_ID!$D$2:$D$648, 0), 1)</f>
        <v>73c92d5f-3c9b-479c-bebc-aa118e3c3846</v>
      </c>
      <c r="C973" s="16" t="s">
        <v>904</v>
      </c>
      <c r="D973" s="16" t="s">
        <v>354</v>
      </c>
      <c r="E973" s="20" t="s">
        <v>7134</v>
      </c>
      <c r="F973" s="20" t="s">
        <v>7135</v>
      </c>
      <c r="G973" s="20" t="s">
        <v>7591</v>
      </c>
      <c r="H973" s="20"/>
      <c r="I973" s="20" t="s">
        <v>9018</v>
      </c>
      <c r="J973" s="20" t="s">
        <v>9079</v>
      </c>
      <c r="K973" s="20" t="s">
        <v>7109</v>
      </c>
      <c r="L973" s="20" t="s">
        <v>2241</v>
      </c>
      <c r="M973" s="165" t="s">
        <v>7110</v>
      </c>
      <c r="N973" s="20" t="s">
        <v>9056</v>
      </c>
      <c r="O973" s="20" t="s">
        <v>9435</v>
      </c>
      <c r="P973" s="201" t="n">
        <v>44440</v>
      </c>
      <c r="Q973" s="201" t="n">
        <v>44500</v>
      </c>
      <c r="R973" s="20" t="n">
        <v>1</v>
      </c>
      <c r="S973" s="20" t="s">
        <v>7130</v>
      </c>
      <c r="T973" s="20" t="n">
        <v>1.16758333313736</v>
      </c>
      <c r="U973" s="20"/>
      <c r="V973" s="20"/>
      <c r="W973" s="20" t="s">
        <v>7141</v>
      </c>
      <c r="X973" s="35" t="s">
        <v>383</v>
      </c>
      <c r="Y973" s="240"/>
      <c r="Z973" s="192" t="n">
        <v>0</v>
      </c>
      <c r="AE973" s="94" t="e">
        <f aca="false" t="array" ref="AE973:AK973">_xlfn.torow(_xlfn.unique(_xlfn._xlws.filter(cat_table[Subsector],$E973=cat_table[Sector],"")))</f>
        <v>#NAME?</v>
      </c>
      <c r="AF973" s="94" t="e">
        <v>#NAME?</v>
      </c>
      <c r="AG973" s="94" t="e">
        <v>#NAME?</v>
      </c>
      <c r="AH973" s="94" t="e">
        <v>#NAME?</v>
      </c>
      <c r="AI973" s="94" t="e">
        <v>#NAME?</v>
      </c>
      <c r="AJ973" s="94" t="e">
        <v>#NAME?</v>
      </c>
      <c r="AK973" s="94" t="e">
        <v>#NAME?</v>
      </c>
      <c r="AO973" s="94" t="e">
        <f aca="false" t="array" ref="AO973:AT973">_xlfn.torow(_xlfn.unique(_xlfn._xlws.filter(cat_table[Sub-subsector],($E973=cat_table[Sector])*($F973=cat_table[Subsector]),"")))</f>
        <v>#NAME?</v>
      </c>
      <c r="AP973" s="94" t="e">
        <v>#NAME?</v>
      </c>
      <c r="AQ973" s="94" t="e">
        <v>#NAME?</v>
      </c>
      <c r="AR973" s="94" t="e">
        <v>#NAME?</v>
      </c>
      <c r="AS973" s="94" t="e">
        <v>#NAME?</v>
      </c>
      <c r="AT973" s="94" t="e">
        <v>#NAME?</v>
      </c>
    </row>
    <row r="974" customFormat="false" ht="15" hidden="false" customHeight="true" outlineLevel="0" collapsed="false">
      <c r="A974" s="20" t="s">
        <v>9436</v>
      </c>
      <c r="B974" s="20" t="str">
        <f aca="false">INDEX(Table2[], MATCH(L974, Location_ID!$D$2:$D$648, 0), 1)</f>
        <v>73c92d5f-3c9b-479c-bebc-aa118e3c3846</v>
      </c>
      <c r="C974" s="16" t="s">
        <v>904</v>
      </c>
      <c r="D974" s="16" t="s">
        <v>354</v>
      </c>
      <c r="E974" s="20" t="s">
        <v>7134</v>
      </c>
      <c r="F974" s="20" t="s">
        <v>7135</v>
      </c>
      <c r="G974" s="20" t="s">
        <v>7591</v>
      </c>
      <c r="H974" s="20"/>
      <c r="I974" s="20" t="s">
        <v>9018</v>
      </c>
      <c r="J974" s="20" t="s">
        <v>7127</v>
      </c>
      <c r="K974" s="20" t="s">
        <v>7109</v>
      </c>
      <c r="L974" s="20" t="s">
        <v>2241</v>
      </c>
      <c r="M974" s="165" t="s">
        <v>7110</v>
      </c>
      <c r="N974" s="20" t="s">
        <v>9056</v>
      </c>
      <c r="O974" s="20" t="s">
        <v>9437</v>
      </c>
      <c r="P974" s="201" t="n">
        <v>44440</v>
      </c>
      <c r="Q974" s="201" t="n">
        <v>44500</v>
      </c>
      <c r="R974" s="20" t="n">
        <v>1</v>
      </c>
      <c r="S974" s="20" t="s">
        <v>7130</v>
      </c>
      <c r="T974" s="20" t="n">
        <v>1.01183600407445</v>
      </c>
      <c r="U974" s="20"/>
      <c r="V974" s="20"/>
      <c r="W974" s="20" t="s">
        <v>7141</v>
      </c>
      <c r="X974" s="35" t="s">
        <v>383</v>
      </c>
      <c r="Y974" s="240"/>
      <c r="Z974" s="192" t="n">
        <v>0</v>
      </c>
      <c r="AE974" s="94" t="e">
        <f aca="false" t="array" ref="AE974:AK974">_xlfn.torow(_xlfn.unique(_xlfn._xlws.filter(cat_table[Subsector],$E974=cat_table[Sector],"")))</f>
        <v>#NAME?</v>
      </c>
      <c r="AF974" s="94" t="e">
        <v>#NAME?</v>
      </c>
      <c r="AG974" s="94" t="e">
        <v>#NAME?</v>
      </c>
      <c r="AH974" s="94" t="e">
        <v>#NAME?</v>
      </c>
      <c r="AI974" s="94" t="e">
        <v>#NAME?</v>
      </c>
      <c r="AJ974" s="94" t="e">
        <v>#NAME?</v>
      </c>
      <c r="AK974" s="94" t="e">
        <v>#NAME?</v>
      </c>
      <c r="AO974" s="94" t="e">
        <f aca="false" t="array" ref="AO974:AT974">_xlfn.torow(_xlfn.unique(_xlfn._xlws.filter(cat_table[Sub-subsector],($E974=cat_table[Sector])*($F974=cat_table[Subsector]),"")))</f>
        <v>#NAME?</v>
      </c>
      <c r="AP974" s="94" t="e">
        <v>#NAME?</v>
      </c>
      <c r="AQ974" s="94" t="e">
        <v>#NAME?</v>
      </c>
      <c r="AR974" s="94" t="e">
        <v>#NAME?</v>
      </c>
      <c r="AS974" s="94" t="e">
        <v>#NAME?</v>
      </c>
      <c r="AT974" s="94" t="e">
        <v>#NAME?</v>
      </c>
    </row>
    <row r="975" customFormat="false" ht="15" hidden="false" customHeight="true" outlineLevel="0" collapsed="false">
      <c r="A975" s="20" t="s">
        <v>9438</v>
      </c>
      <c r="B975" s="20" t="str">
        <f aca="false">INDEX(Table2[], MATCH(L975, Location_ID!$D$2:$D$648, 0), 1)</f>
        <v>73c92d5f-3c9b-479c-bebc-aa118e3c3846</v>
      </c>
      <c r="C975" s="16" t="s">
        <v>904</v>
      </c>
      <c r="D975" s="16" t="s">
        <v>354</v>
      </c>
      <c r="E975" s="20" t="s">
        <v>7134</v>
      </c>
      <c r="F975" s="20" t="s">
        <v>7135</v>
      </c>
      <c r="G975" s="20" t="s">
        <v>7591</v>
      </c>
      <c r="H975" s="20"/>
      <c r="I975" s="20" t="s">
        <v>9018</v>
      </c>
      <c r="J975" s="20" t="s">
        <v>9055</v>
      </c>
      <c r="K975" s="20" t="s">
        <v>7109</v>
      </c>
      <c r="L975" s="20" t="s">
        <v>2241</v>
      </c>
      <c r="M975" s="165" t="s">
        <v>7110</v>
      </c>
      <c r="N975" s="20" t="s">
        <v>9056</v>
      </c>
      <c r="O975" s="20" t="s">
        <v>9439</v>
      </c>
      <c r="P975" s="201" t="n">
        <v>44440</v>
      </c>
      <c r="Q975" s="201" t="n">
        <v>44500</v>
      </c>
      <c r="R975" s="20" t="n">
        <v>1</v>
      </c>
      <c r="S975" s="20" t="s">
        <v>7130</v>
      </c>
      <c r="T975" s="20" t="n">
        <v>3.75725887315709</v>
      </c>
      <c r="U975" s="20"/>
      <c r="V975" s="20"/>
      <c r="W975" s="20" t="s">
        <v>7141</v>
      </c>
      <c r="X975" s="35" t="s">
        <v>383</v>
      </c>
      <c r="Y975" s="240"/>
      <c r="Z975" s="192" t="n">
        <v>0</v>
      </c>
      <c r="AE975" s="94" t="e">
        <f aca="false" t="array" ref="AE975:AK975">_xlfn.torow(_xlfn.unique(_xlfn._xlws.filter(cat_table[Subsector],$E975=cat_table[Sector],"")))</f>
        <v>#NAME?</v>
      </c>
      <c r="AF975" s="94" t="e">
        <v>#NAME?</v>
      </c>
      <c r="AG975" s="94" t="e">
        <v>#NAME?</v>
      </c>
      <c r="AH975" s="94" t="e">
        <v>#NAME?</v>
      </c>
      <c r="AI975" s="94" t="e">
        <v>#NAME?</v>
      </c>
      <c r="AJ975" s="94" t="e">
        <v>#NAME?</v>
      </c>
      <c r="AK975" s="94" t="e">
        <v>#NAME?</v>
      </c>
      <c r="AO975" s="94" t="e">
        <f aca="false" t="array" ref="AO975:AT975">_xlfn.torow(_xlfn.unique(_xlfn._xlws.filter(cat_table[Sub-subsector],($E975=cat_table[Sector])*($F975=cat_table[Subsector]),"")))</f>
        <v>#NAME?</v>
      </c>
      <c r="AP975" s="94" t="e">
        <v>#NAME?</v>
      </c>
      <c r="AQ975" s="94" t="e">
        <v>#NAME?</v>
      </c>
      <c r="AR975" s="94" t="e">
        <v>#NAME?</v>
      </c>
      <c r="AS975" s="94" t="e">
        <v>#NAME?</v>
      </c>
      <c r="AT975" s="94" t="e">
        <v>#NAME?</v>
      </c>
    </row>
    <row r="976" customFormat="false" ht="15" hidden="false" customHeight="true" outlineLevel="0" collapsed="false">
      <c r="A976" s="20" t="s">
        <v>9440</v>
      </c>
      <c r="B976" s="20" t="str">
        <f aca="false">INDEX(Table2[], MATCH(L976, Location_ID!$D$2:$D$648, 0), 1)</f>
        <v>73c92d5f-3c9b-479c-bebc-aa118e3c3846</v>
      </c>
      <c r="C976" s="16" t="s">
        <v>904</v>
      </c>
      <c r="D976" s="16" t="s">
        <v>354</v>
      </c>
      <c r="E976" s="20" t="s">
        <v>7134</v>
      </c>
      <c r="F976" s="20" t="s">
        <v>7135</v>
      </c>
      <c r="G976" s="20" t="s">
        <v>7591</v>
      </c>
      <c r="H976" s="20"/>
      <c r="I976" s="20" t="s">
        <v>9018</v>
      </c>
      <c r="J976" s="20" t="s">
        <v>9079</v>
      </c>
      <c r="K976" s="20" t="s">
        <v>7109</v>
      </c>
      <c r="L976" s="20" t="s">
        <v>2241</v>
      </c>
      <c r="M976" s="165" t="s">
        <v>7110</v>
      </c>
      <c r="N976" s="20" t="s">
        <v>9056</v>
      </c>
      <c r="O976" s="20" t="s">
        <v>9441</v>
      </c>
      <c r="P976" s="201" t="n">
        <v>44440</v>
      </c>
      <c r="Q976" s="201" t="n">
        <v>44500</v>
      </c>
      <c r="R976" s="20" t="n">
        <v>1</v>
      </c>
      <c r="S976" s="20" t="s">
        <v>7130</v>
      </c>
      <c r="T976" s="20" t="n">
        <v>2.39850851401337</v>
      </c>
      <c r="U976" s="20"/>
      <c r="V976" s="20"/>
      <c r="W976" s="20" t="s">
        <v>7141</v>
      </c>
      <c r="X976" s="35" t="s">
        <v>383</v>
      </c>
      <c r="Y976" s="240"/>
      <c r="Z976" s="192" t="n">
        <v>0</v>
      </c>
      <c r="AE976" s="94" t="e">
        <f aca="false" t="array" ref="AE976:AK976">_xlfn.torow(_xlfn.unique(_xlfn._xlws.filter(cat_table[Subsector],$E976=cat_table[Sector],"")))</f>
        <v>#NAME?</v>
      </c>
      <c r="AF976" s="94" t="e">
        <v>#NAME?</v>
      </c>
      <c r="AG976" s="94" t="e">
        <v>#NAME?</v>
      </c>
      <c r="AH976" s="94" t="e">
        <v>#NAME?</v>
      </c>
      <c r="AI976" s="94" t="e">
        <v>#NAME?</v>
      </c>
      <c r="AJ976" s="94" t="e">
        <v>#NAME?</v>
      </c>
      <c r="AK976" s="94" t="e">
        <v>#NAME?</v>
      </c>
      <c r="AO976" s="94" t="e">
        <f aca="false" t="array" ref="AO976:AT976">_xlfn.torow(_xlfn.unique(_xlfn._xlws.filter(cat_table[Sub-subsector],($E976=cat_table[Sector])*($F976=cat_table[Subsector]),"")))</f>
        <v>#NAME?</v>
      </c>
      <c r="AP976" s="94" t="e">
        <v>#NAME?</v>
      </c>
      <c r="AQ976" s="94" t="e">
        <v>#NAME?</v>
      </c>
      <c r="AR976" s="94" t="e">
        <v>#NAME?</v>
      </c>
      <c r="AS976" s="94" t="e">
        <v>#NAME?</v>
      </c>
      <c r="AT976" s="94" t="e">
        <v>#NAME?</v>
      </c>
    </row>
    <row r="977" customFormat="false" ht="15" hidden="false" customHeight="true" outlineLevel="0" collapsed="false">
      <c r="A977" s="20" t="s">
        <v>9442</v>
      </c>
      <c r="B977" s="20" t="str">
        <f aca="false">INDEX(Table2[], MATCH(L977, Location_ID!$D$2:$D$648, 0), 1)</f>
        <v>73c92d5f-3c9b-479c-bebc-aa118e3c3846</v>
      </c>
      <c r="C977" s="16" t="s">
        <v>904</v>
      </c>
      <c r="D977" s="16" t="s">
        <v>354</v>
      </c>
      <c r="E977" s="20" t="s">
        <v>7134</v>
      </c>
      <c r="F977" s="20" t="s">
        <v>7135</v>
      </c>
      <c r="G977" s="20" t="s">
        <v>7591</v>
      </c>
      <c r="H977" s="20"/>
      <c r="I977" s="20" t="s">
        <v>9018</v>
      </c>
      <c r="J977" s="20" t="s">
        <v>9079</v>
      </c>
      <c r="K977" s="20" t="s">
        <v>7109</v>
      </c>
      <c r="L977" s="20" t="s">
        <v>2241</v>
      </c>
      <c r="M977" s="165" t="s">
        <v>7110</v>
      </c>
      <c r="N977" s="20" t="s">
        <v>9056</v>
      </c>
      <c r="O977" s="20" t="s">
        <v>9443</v>
      </c>
      <c r="P977" s="201" t="n">
        <v>44440</v>
      </c>
      <c r="Q977" s="201" t="n">
        <v>44500</v>
      </c>
      <c r="R977" s="20" t="n">
        <v>1</v>
      </c>
      <c r="S977" s="20" t="s">
        <v>7130</v>
      </c>
      <c r="T977" s="20" t="n">
        <v>0.904752694319266</v>
      </c>
      <c r="U977" s="20"/>
      <c r="V977" s="20"/>
      <c r="W977" s="20" t="s">
        <v>7141</v>
      </c>
      <c r="X977" s="35" t="s">
        <v>383</v>
      </c>
      <c r="Y977" s="240"/>
      <c r="Z977" s="192" t="n">
        <v>0</v>
      </c>
      <c r="AE977" s="94" t="e">
        <f aca="false" t="array" ref="AE977:AK977">_xlfn.torow(_xlfn.unique(_xlfn._xlws.filter(cat_table[Subsector],$E977=cat_table[Sector],"")))</f>
        <v>#NAME?</v>
      </c>
      <c r="AF977" s="94" t="e">
        <v>#NAME?</v>
      </c>
      <c r="AG977" s="94" t="e">
        <v>#NAME?</v>
      </c>
      <c r="AH977" s="94" t="e">
        <v>#NAME?</v>
      </c>
      <c r="AI977" s="94" t="e">
        <v>#NAME?</v>
      </c>
      <c r="AJ977" s="94" t="e">
        <v>#NAME?</v>
      </c>
      <c r="AK977" s="94" t="e">
        <v>#NAME?</v>
      </c>
      <c r="AO977" s="94" t="e">
        <f aca="false" t="array" ref="AO977:AT977">_xlfn.torow(_xlfn.unique(_xlfn._xlws.filter(cat_table[Sub-subsector],($E977=cat_table[Sector])*($F977=cat_table[Subsector]),"")))</f>
        <v>#NAME?</v>
      </c>
      <c r="AP977" s="94" t="e">
        <v>#NAME?</v>
      </c>
      <c r="AQ977" s="94" t="e">
        <v>#NAME?</v>
      </c>
      <c r="AR977" s="94" t="e">
        <v>#NAME?</v>
      </c>
      <c r="AS977" s="94" t="e">
        <v>#NAME?</v>
      </c>
      <c r="AT977" s="94" t="e">
        <v>#NAME?</v>
      </c>
    </row>
    <row r="978" customFormat="false" ht="15" hidden="false" customHeight="true" outlineLevel="0" collapsed="false">
      <c r="A978" s="20" t="s">
        <v>9444</v>
      </c>
      <c r="B978" s="20" t="str">
        <f aca="false">INDEX(Table2[], MATCH(L978, Location_ID!$D$2:$D$648, 0), 1)</f>
        <v>73c92d5f-3c9b-479c-bebc-aa118e3c3846</v>
      </c>
      <c r="C978" s="16" t="s">
        <v>904</v>
      </c>
      <c r="D978" s="16" t="s">
        <v>354</v>
      </c>
      <c r="E978" s="20" t="s">
        <v>7134</v>
      </c>
      <c r="F978" s="20" t="s">
        <v>7135</v>
      </c>
      <c r="G978" s="20" t="s">
        <v>7591</v>
      </c>
      <c r="H978" s="20"/>
      <c r="I978" s="20" t="s">
        <v>9018</v>
      </c>
      <c r="J978" s="20" t="s">
        <v>9055</v>
      </c>
      <c r="K978" s="20" t="s">
        <v>7109</v>
      </c>
      <c r="L978" s="20" t="s">
        <v>2241</v>
      </c>
      <c r="M978" s="165" t="s">
        <v>7110</v>
      </c>
      <c r="N978" s="20" t="s">
        <v>9056</v>
      </c>
      <c r="O978" s="20" t="s">
        <v>9445</v>
      </c>
      <c r="P978" s="201" t="n">
        <v>44440</v>
      </c>
      <c r="Q978" s="201" t="n">
        <v>44500</v>
      </c>
      <c r="R978" s="20" t="n">
        <v>1</v>
      </c>
      <c r="S978" s="20" t="s">
        <v>7130</v>
      </c>
      <c r="T978" s="20" t="n">
        <v>5.30429007268988</v>
      </c>
      <c r="U978" s="20"/>
      <c r="V978" s="20"/>
      <c r="W978" s="20" t="s">
        <v>7141</v>
      </c>
      <c r="X978" s="35" t="s">
        <v>383</v>
      </c>
      <c r="Y978" s="240"/>
      <c r="Z978" s="192" t="n">
        <v>0</v>
      </c>
      <c r="AE978" s="94" t="e">
        <f aca="false" t="array" ref="AE978:AK978">_xlfn.torow(_xlfn.unique(_xlfn._xlws.filter(cat_table[Subsector],$E978=cat_table[Sector],"")))</f>
        <v>#NAME?</v>
      </c>
      <c r="AF978" s="94" t="e">
        <v>#NAME?</v>
      </c>
      <c r="AG978" s="94" t="e">
        <v>#NAME?</v>
      </c>
      <c r="AH978" s="94" t="e">
        <v>#NAME?</v>
      </c>
      <c r="AI978" s="94" t="e">
        <v>#NAME?</v>
      </c>
      <c r="AJ978" s="94" t="e">
        <v>#NAME?</v>
      </c>
      <c r="AK978" s="94" t="e">
        <v>#NAME?</v>
      </c>
      <c r="AO978" s="94" t="e">
        <f aca="false" t="array" ref="AO978:AT978">_xlfn.torow(_xlfn.unique(_xlfn._xlws.filter(cat_table[Sub-subsector],($E978=cat_table[Sector])*($F978=cat_table[Subsector]),"")))</f>
        <v>#NAME?</v>
      </c>
      <c r="AP978" s="94" t="e">
        <v>#NAME?</v>
      </c>
      <c r="AQ978" s="94" t="e">
        <v>#NAME?</v>
      </c>
      <c r="AR978" s="94" t="e">
        <v>#NAME?</v>
      </c>
      <c r="AS978" s="94" t="e">
        <v>#NAME?</v>
      </c>
      <c r="AT978" s="94" t="e">
        <v>#NAME?</v>
      </c>
    </row>
    <row r="979" customFormat="false" ht="15" hidden="false" customHeight="true" outlineLevel="0" collapsed="false">
      <c r="A979" s="20" t="s">
        <v>9446</v>
      </c>
      <c r="B979" s="20" t="str">
        <f aca="false">INDEX(Table2[], MATCH(L979, Location_ID!$D$2:$D$648, 0), 1)</f>
        <v>73c92d5f-3c9b-479c-bebc-aa118e3c3846</v>
      </c>
      <c r="C979" s="16" t="s">
        <v>904</v>
      </c>
      <c r="D979" s="16" t="s">
        <v>354</v>
      </c>
      <c r="E979" s="20" t="s">
        <v>7134</v>
      </c>
      <c r="F979" s="20" t="s">
        <v>7135</v>
      </c>
      <c r="G979" s="20" t="s">
        <v>7591</v>
      </c>
      <c r="H979" s="20"/>
      <c r="I979" s="20" t="s">
        <v>9018</v>
      </c>
      <c r="J979" s="20" t="s">
        <v>9055</v>
      </c>
      <c r="K979" s="20" t="s">
        <v>7109</v>
      </c>
      <c r="L979" s="20" t="s">
        <v>2241</v>
      </c>
      <c r="M979" s="165" t="s">
        <v>7110</v>
      </c>
      <c r="N979" s="20" t="s">
        <v>9056</v>
      </c>
      <c r="O979" s="20" t="s">
        <v>9447</v>
      </c>
      <c r="P979" s="201" t="n">
        <v>44440</v>
      </c>
      <c r="Q979" s="201" t="n">
        <v>44500</v>
      </c>
      <c r="R979" s="20" t="n">
        <v>1</v>
      </c>
      <c r="S979" s="20" t="s">
        <v>7130</v>
      </c>
      <c r="T979" s="20" t="n">
        <v>8.52140702678523</v>
      </c>
      <c r="U979" s="20"/>
      <c r="V979" s="20"/>
      <c r="W979" s="20" t="s">
        <v>7141</v>
      </c>
      <c r="X979" s="35" t="s">
        <v>383</v>
      </c>
      <c r="Y979" s="240"/>
      <c r="Z979" s="192" t="n">
        <v>0</v>
      </c>
      <c r="AE979" s="94" t="e">
        <f aca="false" t="array" ref="AE979:AK979">_xlfn.torow(_xlfn.unique(_xlfn._xlws.filter(cat_table[Subsector],$E979=cat_table[Sector],"")))</f>
        <v>#NAME?</v>
      </c>
      <c r="AF979" s="94" t="e">
        <v>#NAME?</v>
      </c>
      <c r="AG979" s="94" t="e">
        <v>#NAME?</v>
      </c>
      <c r="AH979" s="94" t="e">
        <v>#NAME?</v>
      </c>
      <c r="AI979" s="94" t="e">
        <v>#NAME?</v>
      </c>
      <c r="AJ979" s="94" t="e">
        <v>#NAME?</v>
      </c>
      <c r="AK979" s="94" t="e">
        <v>#NAME?</v>
      </c>
      <c r="AO979" s="94" t="e">
        <f aca="false" t="array" ref="AO979:AT979">_xlfn.torow(_xlfn.unique(_xlfn._xlws.filter(cat_table[Sub-subsector],($E979=cat_table[Sector])*($F979=cat_table[Subsector]),"")))</f>
        <v>#NAME?</v>
      </c>
      <c r="AP979" s="94" t="e">
        <v>#NAME?</v>
      </c>
      <c r="AQ979" s="94" t="e">
        <v>#NAME?</v>
      </c>
      <c r="AR979" s="94" t="e">
        <v>#NAME?</v>
      </c>
      <c r="AS979" s="94" t="e">
        <v>#NAME?</v>
      </c>
      <c r="AT979" s="94" t="e">
        <v>#NAME?</v>
      </c>
    </row>
    <row r="980" customFormat="false" ht="15" hidden="false" customHeight="true" outlineLevel="0" collapsed="false">
      <c r="A980" s="20" t="s">
        <v>9448</v>
      </c>
      <c r="B980" s="20" t="str">
        <f aca="false">INDEX(Table2[], MATCH(L980, Location_ID!$D$2:$D$648, 0), 1)</f>
        <v>73c92d5f-3c9b-479c-bebc-aa118e3c3846</v>
      </c>
      <c r="C980" s="16" t="s">
        <v>904</v>
      </c>
      <c r="D980" s="16" t="s">
        <v>354</v>
      </c>
      <c r="E980" s="20" t="s">
        <v>7134</v>
      </c>
      <c r="F980" s="20" t="s">
        <v>7135</v>
      </c>
      <c r="G980" s="20" t="s">
        <v>7591</v>
      </c>
      <c r="H980" s="20"/>
      <c r="I980" s="20" t="s">
        <v>9018</v>
      </c>
      <c r="J980" s="20" t="s">
        <v>7127</v>
      </c>
      <c r="K980" s="20" t="s">
        <v>7109</v>
      </c>
      <c r="L980" s="20" t="s">
        <v>2241</v>
      </c>
      <c r="M980" s="165" t="s">
        <v>7110</v>
      </c>
      <c r="N980" s="20" t="s">
        <v>9056</v>
      </c>
      <c r="O980" s="20" t="s">
        <v>9449</v>
      </c>
      <c r="P980" s="201" t="n">
        <v>44440</v>
      </c>
      <c r="Q980" s="201" t="n">
        <v>44500</v>
      </c>
      <c r="R980" s="20" t="n">
        <v>1</v>
      </c>
      <c r="S980" s="20" t="s">
        <v>7130</v>
      </c>
      <c r="T980" s="20" t="n">
        <v>11.4522190774086</v>
      </c>
      <c r="U980" s="20"/>
      <c r="V980" s="20"/>
      <c r="W980" s="20" t="s">
        <v>7141</v>
      </c>
      <c r="X980" s="35" t="s">
        <v>383</v>
      </c>
      <c r="Y980" s="240"/>
      <c r="Z980" s="192" t="n">
        <v>0</v>
      </c>
      <c r="AE980" s="94" t="e">
        <f aca="false" t="array" ref="AE980:AK980">_xlfn.torow(_xlfn.unique(_xlfn._xlws.filter(cat_table[Subsector],$E980=cat_table[Sector],"")))</f>
        <v>#NAME?</v>
      </c>
      <c r="AF980" s="94" t="e">
        <v>#NAME?</v>
      </c>
      <c r="AG980" s="94" t="e">
        <v>#NAME?</v>
      </c>
      <c r="AH980" s="94" t="e">
        <v>#NAME?</v>
      </c>
      <c r="AI980" s="94" t="e">
        <v>#NAME?</v>
      </c>
      <c r="AJ980" s="94" t="e">
        <v>#NAME?</v>
      </c>
      <c r="AK980" s="94" t="e">
        <v>#NAME?</v>
      </c>
      <c r="AO980" s="94" t="e">
        <f aca="false" t="array" ref="AO980:AT980">_xlfn.torow(_xlfn.unique(_xlfn._xlws.filter(cat_table[Sub-subsector],($E980=cat_table[Sector])*($F980=cat_table[Subsector]),"")))</f>
        <v>#NAME?</v>
      </c>
      <c r="AP980" s="94" t="e">
        <v>#NAME?</v>
      </c>
      <c r="AQ980" s="94" t="e">
        <v>#NAME?</v>
      </c>
      <c r="AR980" s="94" t="e">
        <v>#NAME?</v>
      </c>
      <c r="AS980" s="94" t="e">
        <v>#NAME?</v>
      </c>
      <c r="AT980" s="94" t="e">
        <v>#NAME?</v>
      </c>
    </row>
    <row r="981" customFormat="false" ht="15" hidden="false" customHeight="true" outlineLevel="0" collapsed="false">
      <c r="A981" s="20" t="s">
        <v>9450</v>
      </c>
      <c r="B981" s="20" t="str">
        <f aca="false">INDEX(Table2[], MATCH(L981, Location_ID!$D$2:$D$648, 0), 1)</f>
        <v>73c92d5f-3c9b-479c-bebc-aa118e3c3846</v>
      </c>
      <c r="C981" s="16" t="s">
        <v>904</v>
      </c>
      <c r="D981" s="16" t="s">
        <v>354</v>
      </c>
      <c r="E981" s="20" t="s">
        <v>7134</v>
      </c>
      <c r="F981" s="20" t="s">
        <v>7135</v>
      </c>
      <c r="G981" s="20" t="s">
        <v>7591</v>
      </c>
      <c r="H981" s="20"/>
      <c r="I981" s="20" t="s">
        <v>9018</v>
      </c>
      <c r="J981" s="20" t="s">
        <v>7127</v>
      </c>
      <c r="K981" s="20" t="s">
        <v>7109</v>
      </c>
      <c r="L981" s="20" t="s">
        <v>2241</v>
      </c>
      <c r="M981" s="165" t="s">
        <v>7110</v>
      </c>
      <c r="N981" s="20" t="s">
        <v>9056</v>
      </c>
      <c r="O981" s="20" t="s">
        <v>9451</v>
      </c>
      <c r="P981" s="201" t="n">
        <v>44440</v>
      </c>
      <c r="Q981" s="201" t="n">
        <v>44500</v>
      </c>
      <c r="R981" s="20" t="n">
        <v>1</v>
      </c>
      <c r="S981" s="20" t="s">
        <v>7130</v>
      </c>
      <c r="T981" s="20" t="n">
        <v>2.52593440175748</v>
      </c>
      <c r="U981" s="20"/>
      <c r="V981" s="20"/>
      <c r="W981" s="20" t="s">
        <v>7141</v>
      </c>
      <c r="X981" s="35" t="s">
        <v>383</v>
      </c>
      <c r="Y981" s="240"/>
      <c r="Z981" s="192" t="n">
        <v>0</v>
      </c>
      <c r="AE981" s="94" t="e">
        <f aca="false" t="array" ref="AE981:AK981">_xlfn.torow(_xlfn.unique(_xlfn._xlws.filter(cat_table[Subsector],$E981=cat_table[Sector],"")))</f>
        <v>#NAME?</v>
      </c>
      <c r="AF981" s="94" t="e">
        <v>#NAME?</v>
      </c>
      <c r="AG981" s="94" t="e">
        <v>#NAME?</v>
      </c>
      <c r="AH981" s="94" t="e">
        <v>#NAME?</v>
      </c>
      <c r="AI981" s="94" t="e">
        <v>#NAME?</v>
      </c>
      <c r="AJ981" s="94" t="e">
        <v>#NAME?</v>
      </c>
      <c r="AK981" s="94" t="e">
        <v>#NAME?</v>
      </c>
      <c r="AO981" s="94" t="e">
        <f aca="false" t="array" ref="AO981:AT981">_xlfn.torow(_xlfn.unique(_xlfn._xlws.filter(cat_table[Sub-subsector],($E981=cat_table[Sector])*($F981=cat_table[Subsector]),"")))</f>
        <v>#NAME?</v>
      </c>
      <c r="AP981" s="94" t="e">
        <v>#NAME?</v>
      </c>
      <c r="AQ981" s="94" t="e">
        <v>#NAME?</v>
      </c>
      <c r="AR981" s="94" t="e">
        <v>#NAME?</v>
      </c>
      <c r="AS981" s="94" t="e">
        <v>#NAME?</v>
      </c>
      <c r="AT981" s="94" t="e">
        <v>#NAME?</v>
      </c>
    </row>
    <row r="982" customFormat="false" ht="15" hidden="false" customHeight="true" outlineLevel="0" collapsed="false">
      <c r="A982" s="20" t="s">
        <v>9452</v>
      </c>
      <c r="B982" s="20" t="str">
        <f aca="false">INDEX(Table2[], MATCH(L982, Location_ID!$D$2:$D$648, 0), 1)</f>
        <v>73c92d5f-3c9b-479c-bebc-aa118e3c3846</v>
      </c>
      <c r="C982" s="16" t="s">
        <v>904</v>
      </c>
      <c r="D982" s="16" t="s">
        <v>354</v>
      </c>
      <c r="E982" s="20" t="s">
        <v>7134</v>
      </c>
      <c r="F982" s="20" t="s">
        <v>7135</v>
      </c>
      <c r="G982" s="20" t="s">
        <v>7591</v>
      </c>
      <c r="H982" s="20"/>
      <c r="I982" s="20" t="s">
        <v>9018</v>
      </c>
      <c r="J982" s="20" t="s">
        <v>7127</v>
      </c>
      <c r="K982" s="20" t="s">
        <v>7109</v>
      </c>
      <c r="L982" s="20" t="s">
        <v>2241</v>
      </c>
      <c r="M982" s="165" t="s">
        <v>7110</v>
      </c>
      <c r="N982" s="20" t="s">
        <v>9056</v>
      </c>
      <c r="O982" s="20" t="s">
        <v>9453</v>
      </c>
      <c r="P982" s="201" t="n">
        <v>44440</v>
      </c>
      <c r="Q982" s="201" t="n">
        <v>44500</v>
      </c>
      <c r="R982" s="20" t="n">
        <v>1</v>
      </c>
      <c r="S982" s="20" t="s">
        <v>7130</v>
      </c>
      <c r="T982" s="20" t="n">
        <v>3.01635490824143</v>
      </c>
      <c r="U982" s="20"/>
      <c r="V982" s="20"/>
      <c r="W982" s="20" t="s">
        <v>7141</v>
      </c>
      <c r="X982" s="35" t="s">
        <v>383</v>
      </c>
      <c r="Y982" s="240"/>
      <c r="Z982" s="192" t="n">
        <v>0</v>
      </c>
      <c r="AE982" s="94" t="e">
        <f aca="false" t="array" ref="AE982:AK982">_xlfn.torow(_xlfn.unique(_xlfn._xlws.filter(cat_table[Subsector],$E982=cat_table[Sector],"")))</f>
        <v>#NAME?</v>
      </c>
      <c r="AF982" s="94" t="e">
        <v>#NAME?</v>
      </c>
      <c r="AG982" s="94" t="e">
        <v>#NAME?</v>
      </c>
      <c r="AH982" s="94" t="e">
        <v>#NAME?</v>
      </c>
      <c r="AI982" s="94" t="e">
        <v>#NAME?</v>
      </c>
      <c r="AJ982" s="94" t="e">
        <v>#NAME?</v>
      </c>
      <c r="AK982" s="94" t="e">
        <v>#NAME?</v>
      </c>
      <c r="AO982" s="94" t="e">
        <f aca="false" t="array" ref="AO982:AT982">_xlfn.torow(_xlfn.unique(_xlfn._xlws.filter(cat_table[Sub-subsector],($E982=cat_table[Sector])*($F982=cat_table[Subsector]),"")))</f>
        <v>#NAME?</v>
      </c>
      <c r="AP982" s="94" t="e">
        <v>#NAME?</v>
      </c>
      <c r="AQ982" s="94" t="e">
        <v>#NAME?</v>
      </c>
      <c r="AR982" s="94" t="e">
        <v>#NAME?</v>
      </c>
      <c r="AS982" s="94" t="e">
        <v>#NAME?</v>
      </c>
      <c r="AT982" s="94" t="e">
        <v>#NAME?</v>
      </c>
    </row>
    <row r="983" customFormat="false" ht="15" hidden="false" customHeight="true" outlineLevel="0" collapsed="false">
      <c r="A983" s="20" t="s">
        <v>9454</v>
      </c>
      <c r="B983" s="20" t="str">
        <f aca="false">INDEX(Table2[], MATCH(L983, Location_ID!$D$2:$D$648, 0), 1)</f>
        <v>73c92d5f-3c9b-479c-bebc-aa118e3c3846</v>
      </c>
      <c r="C983" s="16" t="s">
        <v>904</v>
      </c>
      <c r="D983" s="16" t="s">
        <v>354</v>
      </c>
      <c r="E983" s="20" t="s">
        <v>7134</v>
      </c>
      <c r="F983" s="20" t="s">
        <v>7135</v>
      </c>
      <c r="G983" s="20" t="s">
        <v>7591</v>
      </c>
      <c r="H983" s="20"/>
      <c r="I983" s="20" t="s">
        <v>9018</v>
      </c>
      <c r="J983" s="20" t="s">
        <v>9072</v>
      </c>
      <c r="K983" s="20" t="s">
        <v>7109</v>
      </c>
      <c r="L983" s="20" t="s">
        <v>2241</v>
      </c>
      <c r="M983" s="165" t="s">
        <v>7110</v>
      </c>
      <c r="N983" s="20" t="s">
        <v>9056</v>
      </c>
      <c r="O983" s="20" t="s">
        <v>9455</v>
      </c>
      <c r="P983" s="201" t="n">
        <v>44440</v>
      </c>
      <c r="Q983" s="201" t="n">
        <v>44500</v>
      </c>
      <c r="R983" s="20" t="n">
        <v>1</v>
      </c>
      <c r="S983" s="20" t="s">
        <v>7130</v>
      </c>
      <c r="T983" s="20" t="n">
        <v>1.61227269518328</v>
      </c>
      <c r="U983" s="20"/>
      <c r="V983" s="20"/>
      <c r="W983" s="20" t="s">
        <v>7141</v>
      </c>
      <c r="X983" s="35" t="s">
        <v>383</v>
      </c>
      <c r="Y983" s="240"/>
      <c r="Z983" s="192" t="n">
        <v>0</v>
      </c>
      <c r="AE983" s="94" t="e">
        <f aca="false" t="array" ref="AE983:AK983">_xlfn.torow(_xlfn.unique(_xlfn._xlws.filter(cat_table[Subsector],$E983=cat_table[Sector],"")))</f>
        <v>#NAME?</v>
      </c>
      <c r="AF983" s="94" t="e">
        <v>#NAME?</v>
      </c>
      <c r="AG983" s="94" t="e">
        <v>#NAME?</v>
      </c>
      <c r="AH983" s="94" t="e">
        <v>#NAME?</v>
      </c>
      <c r="AI983" s="94" t="e">
        <v>#NAME?</v>
      </c>
      <c r="AJ983" s="94" t="e">
        <v>#NAME?</v>
      </c>
      <c r="AK983" s="94" t="e">
        <v>#NAME?</v>
      </c>
      <c r="AO983" s="94" t="e">
        <f aca="false" t="array" ref="AO983:AT983">_xlfn.torow(_xlfn.unique(_xlfn._xlws.filter(cat_table[Sub-subsector],($E983=cat_table[Sector])*($F983=cat_table[Subsector]),"")))</f>
        <v>#NAME?</v>
      </c>
      <c r="AP983" s="94" t="e">
        <v>#NAME?</v>
      </c>
      <c r="AQ983" s="94" t="e">
        <v>#NAME?</v>
      </c>
      <c r="AR983" s="94" t="e">
        <v>#NAME?</v>
      </c>
      <c r="AS983" s="94" t="e">
        <v>#NAME?</v>
      </c>
      <c r="AT983" s="94" t="e">
        <v>#NAME?</v>
      </c>
    </row>
    <row r="984" customFormat="false" ht="15" hidden="false" customHeight="true" outlineLevel="0" collapsed="false">
      <c r="A984" s="20" t="s">
        <v>9456</v>
      </c>
      <c r="B984" s="20" t="str">
        <f aca="false">INDEX(Table2[], MATCH(L984, Location_ID!$D$2:$D$648, 0), 1)</f>
        <v>73c92d5f-3c9b-479c-bebc-aa118e3c3846</v>
      </c>
      <c r="C984" s="16" t="s">
        <v>904</v>
      </c>
      <c r="D984" s="16" t="s">
        <v>354</v>
      </c>
      <c r="E984" s="20" t="s">
        <v>7134</v>
      </c>
      <c r="F984" s="20" t="s">
        <v>7135</v>
      </c>
      <c r="G984" s="20" t="s">
        <v>7591</v>
      </c>
      <c r="H984" s="20"/>
      <c r="I984" s="20" t="s">
        <v>9018</v>
      </c>
      <c r="J984" s="20" t="s">
        <v>7127</v>
      </c>
      <c r="K984" s="20" t="s">
        <v>7109</v>
      </c>
      <c r="L984" s="20" t="s">
        <v>2241</v>
      </c>
      <c r="M984" s="165" t="s">
        <v>7110</v>
      </c>
      <c r="N984" s="20" t="s">
        <v>9056</v>
      </c>
      <c r="O984" s="20" t="s">
        <v>9457</v>
      </c>
      <c r="P984" s="201" t="n">
        <v>44440</v>
      </c>
      <c r="Q984" s="201" t="n">
        <v>44500</v>
      </c>
      <c r="R984" s="20" t="n">
        <v>1</v>
      </c>
      <c r="S984" s="20" t="s">
        <v>7130</v>
      </c>
      <c r="T984" s="20" t="n">
        <v>2.35860654801602</v>
      </c>
      <c r="U984" s="20"/>
      <c r="V984" s="20"/>
      <c r="W984" s="20" t="s">
        <v>7141</v>
      </c>
      <c r="X984" s="35" t="s">
        <v>383</v>
      </c>
      <c r="Y984" s="240"/>
      <c r="Z984" s="192" t="n">
        <v>0</v>
      </c>
      <c r="AE984" s="94" t="e">
        <f aca="false" t="array" ref="AE984:AK984">_xlfn.torow(_xlfn.unique(_xlfn._xlws.filter(cat_table[Subsector],$E984=cat_table[Sector],"")))</f>
        <v>#NAME?</v>
      </c>
      <c r="AF984" s="94" t="e">
        <v>#NAME?</v>
      </c>
      <c r="AG984" s="94" t="e">
        <v>#NAME?</v>
      </c>
      <c r="AH984" s="94" t="e">
        <v>#NAME?</v>
      </c>
      <c r="AI984" s="94" t="e">
        <v>#NAME?</v>
      </c>
      <c r="AJ984" s="94" t="e">
        <v>#NAME?</v>
      </c>
      <c r="AK984" s="94" t="e">
        <v>#NAME?</v>
      </c>
      <c r="AO984" s="94" t="e">
        <f aca="false" t="array" ref="AO984:AT984">_xlfn.torow(_xlfn.unique(_xlfn._xlws.filter(cat_table[Sub-subsector],($E984=cat_table[Sector])*($F984=cat_table[Subsector]),"")))</f>
        <v>#NAME?</v>
      </c>
      <c r="AP984" s="94" t="e">
        <v>#NAME?</v>
      </c>
      <c r="AQ984" s="94" t="e">
        <v>#NAME?</v>
      </c>
      <c r="AR984" s="94" t="e">
        <v>#NAME?</v>
      </c>
      <c r="AS984" s="94" t="e">
        <v>#NAME?</v>
      </c>
      <c r="AT984" s="94" t="e">
        <v>#NAME?</v>
      </c>
    </row>
    <row r="985" customFormat="false" ht="15" hidden="false" customHeight="true" outlineLevel="0" collapsed="false">
      <c r="A985" s="20" t="s">
        <v>9458</v>
      </c>
      <c r="B985" s="20" t="str">
        <f aca="false">INDEX(Table2[], MATCH(L985, Location_ID!$D$2:$D$648, 0), 1)</f>
        <v>73c92d5f-3c9b-479c-bebc-aa118e3c3846</v>
      </c>
      <c r="C985" s="16" t="s">
        <v>904</v>
      </c>
      <c r="D985" s="16" t="s">
        <v>354</v>
      </c>
      <c r="E985" s="20" t="s">
        <v>7134</v>
      </c>
      <c r="F985" s="20" t="s">
        <v>7135</v>
      </c>
      <c r="G985" s="20" t="s">
        <v>7591</v>
      </c>
      <c r="H985" s="20"/>
      <c r="I985" s="20" t="s">
        <v>9018</v>
      </c>
      <c r="J985" s="20" t="s">
        <v>9067</v>
      </c>
      <c r="K985" s="20" t="s">
        <v>7109</v>
      </c>
      <c r="L985" s="20" t="s">
        <v>2241</v>
      </c>
      <c r="M985" s="165" t="s">
        <v>7110</v>
      </c>
      <c r="N985" s="20" t="s">
        <v>9056</v>
      </c>
      <c r="O985" s="20" t="s">
        <v>9459</v>
      </c>
      <c r="P985" s="201" t="n">
        <v>44440</v>
      </c>
      <c r="Q985" s="201" t="n">
        <v>44500</v>
      </c>
      <c r="R985" s="20" t="n">
        <v>1</v>
      </c>
      <c r="S985" s="20" t="s">
        <v>7130</v>
      </c>
      <c r="T985" s="20" t="n">
        <v>2.12111376380903</v>
      </c>
      <c r="U985" s="20"/>
      <c r="V985" s="20"/>
      <c r="W985" s="20" t="s">
        <v>7141</v>
      </c>
      <c r="X985" s="35" t="s">
        <v>383</v>
      </c>
      <c r="Y985" s="240"/>
      <c r="Z985" s="192" t="n">
        <v>0</v>
      </c>
      <c r="AE985" s="94" t="e">
        <f aca="false" t="array" ref="AE985:AK985">_xlfn.torow(_xlfn.unique(_xlfn._xlws.filter(cat_table[Subsector],$E985=cat_table[Sector],"")))</f>
        <v>#NAME?</v>
      </c>
      <c r="AF985" s="94" t="e">
        <v>#NAME?</v>
      </c>
      <c r="AG985" s="94" t="e">
        <v>#NAME?</v>
      </c>
      <c r="AH985" s="94" t="e">
        <v>#NAME?</v>
      </c>
      <c r="AI985" s="94" t="e">
        <v>#NAME?</v>
      </c>
      <c r="AJ985" s="94" t="e">
        <v>#NAME?</v>
      </c>
      <c r="AK985" s="94" t="e">
        <v>#NAME?</v>
      </c>
      <c r="AO985" s="94" t="e">
        <f aca="false" t="array" ref="AO985:AT985">_xlfn.torow(_xlfn.unique(_xlfn._xlws.filter(cat_table[Sub-subsector],($E985=cat_table[Sector])*($F985=cat_table[Subsector]),"")))</f>
        <v>#NAME?</v>
      </c>
      <c r="AP985" s="94" t="e">
        <v>#NAME?</v>
      </c>
      <c r="AQ985" s="94" t="e">
        <v>#NAME?</v>
      </c>
      <c r="AR985" s="94" t="e">
        <v>#NAME?</v>
      </c>
      <c r="AS985" s="94" t="e">
        <v>#NAME?</v>
      </c>
      <c r="AT985" s="94" t="e">
        <v>#NAME?</v>
      </c>
    </row>
    <row r="986" customFormat="false" ht="15" hidden="false" customHeight="true" outlineLevel="0" collapsed="false">
      <c r="A986" s="20" t="s">
        <v>9460</v>
      </c>
      <c r="B986" s="20" t="str">
        <f aca="false">INDEX(Table2[], MATCH(L986, Location_ID!$D$2:$D$648, 0), 1)</f>
        <v>73c92d5f-3c9b-479c-bebc-aa118e3c3846</v>
      </c>
      <c r="C986" s="16" t="s">
        <v>904</v>
      </c>
      <c r="D986" s="16" t="s">
        <v>354</v>
      </c>
      <c r="E986" s="20" t="s">
        <v>7134</v>
      </c>
      <c r="F986" s="20" t="s">
        <v>7135</v>
      </c>
      <c r="G986" s="20" t="s">
        <v>7591</v>
      </c>
      <c r="H986" s="20"/>
      <c r="I986" s="20" t="s">
        <v>9018</v>
      </c>
      <c r="J986" s="20" t="s">
        <v>9055</v>
      </c>
      <c r="K986" s="20" t="s">
        <v>7109</v>
      </c>
      <c r="L986" s="20" t="s">
        <v>2241</v>
      </c>
      <c r="M986" s="165" t="s">
        <v>7110</v>
      </c>
      <c r="N986" s="20" t="s">
        <v>9056</v>
      </c>
      <c r="O986" s="20" t="s">
        <v>9461</v>
      </c>
      <c r="P986" s="201" t="n">
        <v>44440</v>
      </c>
      <c r="Q986" s="201" t="n">
        <v>44500</v>
      </c>
      <c r="R986" s="20" t="n">
        <v>1</v>
      </c>
      <c r="S986" s="20" t="s">
        <v>7130</v>
      </c>
      <c r="T986" s="20" t="n">
        <v>8.79972370845082</v>
      </c>
      <c r="U986" s="20"/>
      <c r="V986" s="20"/>
      <c r="W986" s="20" t="s">
        <v>7141</v>
      </c>
      <c r="X986" s="35" t="s">
        <v>383</v>
      </c>
      <c r="Y986" s="240"/>
      <c r="Z986" s="192" t="n">
        <v>0</v>
      </c>
      <c r="AE986" s="94" t="e">
        <f aca="false" t="array" ref="AE986:AK986">_xlfn.torow(_xlfn.unique(_xlfn._xlws.filter(cat_table[Subsector],$E986=cat_table[Sector],"")))</f>
        <v>#NAME?</v>
      </c>
      <c r="AF986" s="94" t="e">
        <v>#NAME?</v>
      </c>
      <c r="AG986" s="94" t="e">
        <v>#NAME?</v>
      </c>
      <c r="AH986" s="94" t="e">
        <v>#NAME?</v>
      </c>
      <c r="AI986" s="94" t="e">
        <v>#NAME?</v>
      </c>
      <c r="AJ986" s="94" t="e">
        <v>#NAME?</v>
      </c>
      <c r="AK986" s="94" t="e">
        <v>#NAME?</v>
      </c>
      <c r="AO986" s="94" t="e">
        <f aca="false" t="array" ref="AO986:AT986">_xlfn.torow(_xlfn.unique(_xlfn._xlws.filter(cat_table[Sub-subsector],($E986=cat_table[Sector])*($F986=cat_table[Subsector]),"")))</f>
        <v>#NAME?</v>
      </c>
      <c r="AP986" s="94" t="e">
        <v>#NAME?</v>
      </c>
      <c r="AQ986" s="94" t="e">
        <v>#NAME?</v>
      </c>
      <c r="AR986" s="94" t="e">
        <v>#NAME?</v>
      </c>
      <c r="AS986" s="94" t="e">
        <v>#NAME?</v>
      </c>
      <c r="AT986" s="94" t="e">
        <v>#NAME?</v>
      </c>
    </row>
    <row r="987" customFormat="false" ht="15" hidden="false" customHeight="true" outlineLevel="0" collapsed="false">
      <c r="A987" s="20" t="s">
        <v>9462</v>
      </c>
      <c r="B987" s="20" t="str">
        <f aca="false">INDEX(Table2[], MATCH(L987, Location_ID!$D$2:$D$648, 0), 1)</f>
        <v>73c92d5f-3c9b-479c-bebc-aa118e3c3846</v>
      </c>
      <c r="C987" s="16" t="s">
        <v>904</v>
      </c>
      <c r="D987" s="16" t="s">
        <v>354</v>
      </c>
      <c r="E987" s="20" t="s">
        <v>7134</v>
      </c>
      <c r="F987" s="20" t="s">
        <v>7135</v>
      </c>
      <c r="G987" s="20" t="s">
        <v>7591</v>
      </c>
      <c r="H987" s="20"/>
      <c r="I987" s="20" t="s">
        <v>9018</v>
      </c>
      <c r="J987" s="20" t="s">
        <v>9055</v>
      </c>
      <c r="K987" s="20" t="s">
        <v>7109</v>
      </c>
      <c r="L987" s="20" t="s">
        <v>2241</v>
      </c>
      <c r="M987" s="165" t="s">
        <v>7110</v>
      </c>
      <c r="N987" s="20" t="s">
        <v>9056</v>
      </c>
      <c r="O987" s="20" t="s">
        <v>9463</v>
      </c>
      <c r="P987" s="201" t="n">
        <v>44440</v>
      </c>
      <c r="Q987" s="201" t="n">
        <v>44500</v>
      </c>
      <c r="R987" s="20" t="n">
        <v>1</v>
      </c>
      <c r="S987" s="20" t="s">
        <v>7130</v>
      </c>
      <c r="T987" s="20" t="n">
        <v>8.56604913663422</v>
      </c>
      <c r="U987" s="20"/>
      <c r="V987" s="20"/>
      <c r="W987" s="20" t="s">
        <v>7141</v>
      </c>
      <c r="X987" s="35" t="s">
        <v>383</v>
      </c>
      <c r="Y987" s="240"/>
      <c r="Z987" s="192" t="n">
        <v>0</v>
      </c>
      <c r="AE987" s="94" t="e">
        <f aca="false" t="array" ref="AE987:AK987">_xlfn.torow(_xlfn.unique(_xlfn._xlws.filter(cat_table[Subsector],$E987=cat_table[Sector],"")))</f>
        <v>#NAME?</v>
      </c>
      <c r="AF987" s="94" t="e">
        <v>#NAME?</v>
      </c>
      <c r="AG987" s="94" t="e">
        <v>#NAME?</v>
      </c>
      <c r="AH987" s="94" t="e">
        <v>#NAME?</v>
      </c>
      <c r="AI987" s="94" t="e">
        <v>#NAME?</v>
      </c>
      <c r="AJ987" s="94" t="e">
        <v>#NAME?</v>
      </c>
      <c r="AK987" s="94" t="e">
        <v>#NAME?</v>
      </c>
      <c r="AO987" s="94" t="e">
        <f aca="false" t="array" ref="AO987:AT987">_xlfn.torow(_xlfn.unique(_xlfn._xlws.filter(cat_table[Sub-subsector],($E987=cat_table[Sector])*($F987=cat_table[Subsector]),"")))</f>
        <v>#NAME?</v>
      </c>
      <c r="AP987" s="94" t="e">
        <v>#NAME?</v>
      </c>
      <c r="AQ987" s="94" t="e">
        <v>#NAME?</v>
      </c>
      <c r="AR987" s="94" t="e">
        <v>#NAME?</v>
      </c>
      <c r="AS987" s="94" t="e">
        <v>#NAME?</v>
      </c>
      <c r="AT987" s="94" t="e">
        <v>#NAME?</v>
      </c>
    </row>
    <row r="988" customFormat="false" ht="15" hidden="false" customHeight="true" outlineLevel="0" collapsed="false">
      <c r="A988" s="20" t="s">
        <v>9464</v>
      </c>
      <c r="B988" s="20" t="str">
        <f aca="false">INDEX(Table2[], MATCH(L988, Location_ID!$D$2:$D$648, 0), 1)</f>
        <v>73c92d5f-3c9b-479c-bebc-aa118e3c3846</v>
      </c>
      <c r="C988" s="16" t="s">
        <v>904</v>
      </c>
      <c r="D988" s="16" t="s">
        <v>354</v>
      </c>
      <c r="E988" s="20" t="s">
        <v>7134</v>
      </c>
      <c r="F988" s="20" t="s">
        <v>7135</v>
      </c>
      <c r="G988" s="20" t="s">
        <v>7591</v>
      </c>
      <c r="H988" s="20"/>
      <c r="I988" s="20" t="s">
        <v>9018</v>
      </c>
      <c r="J988" s="20" t="s">
        <v>7127</v>
      </c>
      <c r="K988" s="20" t="s">
        <v>7109</v>
      </c>
      <c r="L988" s="20" t="s">
        <v>2241</v>
      </c>
      <c r="M988" s="165" t="s">
        <v>7110</v>
      </c>
      <c r="N988" s="20" t="s">
        <v>9056</v>
      </c>
      <c r="O988" s="20" t="s">
        <v>9465</v>
      </c>
      <c r="P988" s="201" t="n">
        <v>44440</v>
      </c>
      <c r="Q988" s="201" t="n">
        <v>44500</v>
      </c>
      <c r="R988" s="20" t="n">
        <v>1</v>
      </c>
      <c r="S988" s="20" t="s">
        <v>7130</v>
      </c>
      <c r="T988" s="20" t="n">
        <v>2.05827855255472</v>
      </c>
      <c r="U988" s="20"/>
      <c r="V988" s="20"/>
      <c r="W988" s="20" t="s">
        <v>7141</v>
      </c>
      <c r="X988" s="35" t="s">
        <v>383</v>
      </c>
      <c r="Y988" s="240"/>
      <c r="Z988" s="192" t="n">
        <v>0</v>
      </c>
      <c r="AE988" s="94" t="e">
        <f aca="false" t="array" ref="AE988:AK988">_xlfn.torow(_xlfn.unique(_xlfn._xlws.filter(cat_table[Subsector],$E988=cat_table[Sector],"")))</f>
        <v>#NAME?</v>
      </c>
      <c r="AF988" s="94" t="e">
        <v>#NAME?</v>
      </c>
      <c r="AG988" s="94" t="e">
        <v>#NAME?</v>
      </c>
      <c r="AH988" s="94" t="e">
        <v>#NAME?</v>
      </c>
      <c r="AI988" s="94" t="e">
        <v>#NAME?</v>
      </c>
      <c r="AJ988" s="94" t="e">
        <v>#NAME?</v>
      </c>
      <c r="AK988" s="94" t="e">
        <v>#NAME?</v>
      </c>
      <c r="AO988" s="94" t="e">
        <f aca="false" t="array" ref="AO988:AT988">_xlfn.torow(_xlfn.unique(_xlfn._xlws.filter(cat_table[Sub-subsector],($E988=cat_table[Sector])*($F988=cat_table[Subsector]),"")))</f>
        <v>#NAME?</v>
      </c>
      <c r="AP988" s="94" t="e">
        <v>#NAME?</v>
      </c>
      <c r="AQ988" s="94" t="e">
        <v>#NAME?</v>
      </c>
      <c r="AR988" s="94" t="e">
        <v>#NAME?</v>
      </c>
      <c r="AS988" s="94" t="e">
        <v>#NAME?</v>
      </c>
      <c r="AT988" s="94" t="e">
        <v>#NAME?</v>
      </c>
    </row>
    <row r="989" customFormat="false" ht="15" hidden="false" customHeight="true" outlineLevel="0" collapsed="false">
      <c r="A989" s="20" t="s">
        <v>9466</v>
      </c>
      <c r="B989" s="20" t="str">
        <f aca="false">INDEX(Table2[], MATCH(L989, Location_ID!$D$2:$D$648, 0), 1)</f>
        <v>73c92d5f-3c9b-479c-bebc-aa118e3c3846</v>
      </c>
      <c r="C989" s="16" t="s">
        <v>904</v>
      </c>
      <c r="D989" s="16" t="s">
        <v>354</v>
      </c>
      <c r="E989" s="20" t="s">
        <v>7134</v>
      </c>
      <c r="F989" s="20" t="s">
        <v>7135</v>
      </c>
      <c r="G989" s="20" t="s">
        <v>7591</v>
      </c>
      <c r="H989" s="20"/>
      <c r="I989" s="20" t="s">
        <v>9018</v>
      </c>
      <c r="J989" s="20" t="s">
        <v>9097</v>
      </c>
      <c r="K989" s="20" t="s">
        <v>7109</v>
      </c>
      <c r="L989" s="20" t="s">
        <v>2241</v>
      </c>
      <c r="M989" s="165" t="s">
        <v>7110</v>
      </c>
      <c r="N989" s="20" t="s">
        <v>9056</v>
      </c>
      <c r="O989" s="20" t="s">
        <v>9467</v>
      </c>
      <c r="P989" s="201" t="n">
        <v>44440</v>
      </c>
      <c r="Q989" s="201" t="n">
        <v>44500</v>
      </c>
      <c r="R989" s="20" t="n">
        <v>1</v>
      </c>
      <c r="S989" s="20" t="s">
        <v>7130</v>
      </c>
      <c r="T989" s="20" t="n">
        <v>18.1439992204813</v>
      </c>
      <c r="U989" s="20"/>
      <c r="V989" s="20"/>
      <c r="W989" s="20" t="s">
        <v>7141</v>
      </c>
      <c r="X989" s="35" t="s">
        <v>383</v>
      </c>
      <c r="Y989" s="240"/>
      <c r="Z989" s="192" t="n">
        <v>0</v>
      </c>
      <c r="AE989" s="94" t="e">
        <f aca="false" t="array" ref="AE989:AK989">_xlfn.torow(_xlfn.unique(_xlfn._xlws.filter(cat_table[Subsector],$E989=cat_table[Sector],"")))</f>
        <v>#NAME?</v>
      </c>
      <c r="AF989" s="94" t="e">
        <v>#NAME?</v>
      </c>
      <c r="AG989" s="94" t="e">
        <v>#NAME?</v>
      </c>
      <c r="AH989" s="94" t="e">
        <v>#NAME?</v>
      </c>
      <c r="AI989" s="94" t="e">
        <v>#NAME?</v>
      </c>
      <c r="AJ989" s="94" t="e">
        <v>#NAME?</v>
      </c>
      <c r="AK989" s="94" t="e">
        <v>#NAME?</v>
      </c>
      <c r="AO989" s="94" t="e">
        <f aca="false" t="array" ref="AO989:AT989">_xlfn.torow(_xlfn.unique(_xlfn._xlws.filter(cat_table[Sub-subsector],($E989=cat_table[Sector])*($F989=cat_table[Subsector]),"")))</f>
        <v>#NAME?</v>
      </c>
      <c r="AP989" s="94" t="e">
        <v>#NAME?</v>
      </c>
      <c r="AQ989" s="94" t="e">
        <v>#NAME?</v>
      </c>
      <c r="AR989" s="94" t="e">
        <v>#NAME?</v>
      </c>
      <c r="AS989" s="94" t="e">
        <v>#NAME?</v>
      </c>
      <c r="AT989" s="94" t="e">
        <v>#NAME?</v>
      </c>
    </row>
    <row r="990" customFormat="false" ht="15" hidden="false" customHeight="true" outlineLevel="0" collapsed="false">
      <c r="A990" s="20" t="s">
        <v>9468</v>
      </c>
      <c r="B990" s="20" t="str">
        <f aca="false">INDEX(Table2[], MATCH(L990, Location_ID!$D$2:$D$648, 0), 1)</f>
        <v>73c92d5f-3c9b-479c-bebc-aa118e3c3846</v>
      </c>
      <c r="C990" s="16" t="s">
        <v>904</v>
      </c>
      <c r="D990" s="16" t="s">
        <v>354</v>
      </c>
      <c r="E990" s="20" t="s">
        <v>7134</v>
      </c>
      <c r="F990" s="20" t="s">
        <v>7135</v>
      </c>
      <c r="G990" s="20" t="s">
        <v>7591</v>
      </c>
      <c r="H990" s="20"/>
      <c r="I990" s="20" t="s">
        <v>9018</v>
      </c>
      <c r="J990" s="20" t="s">
        <v>9067</v>
      </c>
      <c r="K990" s="20" t="s">
        <v>7109</v>
      </c>
      <c r="L990" s="20" t="s">
        <v>2241</v>
      </c>
      <c r="M990" s="165" t="s">
        <v>7110</v>
      </c>
      <c r="N990" s="20" t="s">
        <v>9056</v>
      </c>
      <c r="O990" s="20" t="s">
        <v>9469</v>
      </c>
      <c r="P990" s="201" t="n">
        <v>44440</v>
      </c>
      <c r="Q990" s="201" t="n">
        <v>44500</v>
      </c>
      <c r="R990" s="20" t="n">
        <v>1</v>
      </c>
      <c r="S990" s="20" t="s">
        <v>7130</v>
      </c>
      <c r="T990" s="20" t="n">
        <v>4.73107275707857</v>
      </c>
      <c r="U990" s="20"/>
      <c r="V990" s="20"/>
      <c r="W990" s="20" t="s">
        <v>7141</v>
      </c>
      <c r="X990" s="35" t="s">
        <v>383</v>
      </c>
      <c r="Y990" s="240"/>
      <c r="Z990" s="192" t="n">
        <v>0</v>
      </c>
      <c r="AE990" s="94" t="e">
        <f aca="false" t="array" ref="AE990:AK990">_xlfn.torow(_xlfn.unique(_xlfn._xlws.filter(cat_table[Subsector],$E990=cat_table[Sector],"")))</f>
        <v>#NAME?</v>
      </c>
      <c r="AF990" s="94" t="e">
        <v>#NAME?</v>
      </c>
      <c r="AG990" s="94" t="e">
        <v>#NAME?</v>
      </c>
      <c r="AH990" s="94" t="e">
        <v>#NAME?</v>
      </c>
      <c r="AI990" s="94" t="e">
        <v>#NAME?</v>
      </c>
      <c r="AJ990" s="94" t="e">
        <v>#NAME?</v>
      </c>
      <c r="AK990" s="94" t="e">
        <v>#NAME?</v>
      </c>
      <c r="AO990" s="94" t="e">
        <f aca="false" t="array" ref="AO990:AT990">_xlfn.torow(_xlfn.unique(_xlfn._xlws.filter(cat_table[Sub-subsector],($E990=cat_table[Sector])*($F990=cat_table[Subsector]),"")))</f>
        <v>#NAME?</v>
      </c>
      <c r="AP990" s="94" t="e">
        <v>#NAME?</v>
      </c>
      <c r="AQ990" s="94" t="e">
        <v>#NAME?</v>
      </c>
      <c r="AR990" s="94" t="e">
        <v>#NAME?</v>
      </c>
      <c r="AS990" s="94" t="e">
        <v>#NAME?</v>
      </c>
      <c r="AT990" s="94" t="e">
        <v>#NAME?</v>
      </c>
    </row>
    <row r="991" customFormat="false" ht="15" hidden="false" customHeight="true" outlineLevel="0" collapsed="false">
      <c r="A991" s="20" t="s">
        <v>9470</v>
      </c>
      <c r="B991" s="20" t="str">
        <f aca="false">INDEX(Table2[], MATCH(L991, Location_ID!$D$2:$D$648, 0), 1)</f>
        <v>73c92d5f-3c9b-479c-bebc-aa118e3c3846</v>
      </c>
      <c r="C991" s="16" t="s">
        <v>904</v>
      </c>
      <c r="D991" s="16" t="s">
        <v>354</v>
      </c>
      <c r="E991" s="20" t="s">
        <v>7134</v>
      </c>
      <c r="F991" s="20" t="s">
        <v>7135</v>
      </c>
      <c r="G991" s="20" t="s">
        <v>7591</v>
      </c>
      <c r="H991" s="20"/>
      <c r="I991" s="20" t="s">
        <v>9018</v>
      </c>
      <c r="J991" s="20" t="s">
        <v>9055</v>
      </c>
      <c r="K991" s="20" t="s">
        <v>7109</v>
      </c>
      <c r="L991" s="20" t="s">
        <v>2241</v>
      </c>
      <c r="M991" s="165" t="s">
        <v>7110</v>
      </c>
      <c r="N991" s="20" t="s">
        <v>9056</v>
      </c>
      <c r="O991" s="20" t="s">
        <v>9471</v>
      </c>
      <c r="P991" s="201" t="n">
        <v>44440</v>
      </c>
      <c r="Q991" s="201" t="n">
        <v>44500</v>
      </c>
      <c r="R991" s="20" t="n">
        <v>1</v>
      </c>
      <c r="S991" s="20" t="s">
        <v>7130</v>
      </c>
      <c r="T991" s="20" t="n">
        <v>3.4359483414907</v>
      </c>
      <c r="U991" s="20"/>
      <c r="V991" s="20"/>
      <c r="W991" s="20" t="s">
        <v>7141</v>
      </c>
      <c r="X991" s="35" t="s">
        <v>383</v>
      </c>
      <c r="Y991" s="240"/>
      <c r="Z991" s="192" t="n">
        <v>0</v>
      </c>
      <c r="AE991" s="94" t="e">
        <f aca="false" t="array" ref="AE991:AK991">_xlfn.torow(_xlfn.unique(_xlfn._xlws.filter(cat_table[Subsector],$E991=cat_table[Sector],"")))</f>
        <v>#NAME?</v>
      </c>
      <c r="AF991" s="94" t="e">
        <v>#NAME?</v>
      </c>
      <c r="AG991" s="94" t="e">
        <v>#NAME?</v>
      </c>
      <c r="AH991" s="94" t="e">
        <v>#NAME?</v>
      </c>
      <c r="AI991" s="94" t="e">
        <v>#NAME?</v>
      </c>
      <c r="AJ991" s="94" t="e">
        <v>#NAME?</v>
      </c>
      <c r="AK991" s="94" t="e">
        <v>#NAME?</v>
      </c>
      <c r="AO991" s="94" t="e">
        <f aca="false" t="array" ref="AO991:AT991">_xlfn.torow(_xlfn.unique(_xlfn._xlws.filter(cat_table[Sub-subsector],($E991=cat_table[Sector])*($F991=cat_table[Subsector]),"")))</f>
        <v>#NAME?</v>
      </c>
      <c r="AP991" s="94" t="e">
        <v>#NAME?</v>
      </c>
      <c r="AQ991" s="94" t="e">
        <v>#NAME?</v>
      </c>
      <c r="AR991" s="94" t="e">
        <v>#NAME?</v>
      </c>
      <c r="AS991" s="94" t="e">
        <v>#NAME?</v>
      </c>
      <c r="AT991" s="94" t="e">
        <v>#NAME?</v>
      </c>
    </row>
    <row r="992" customFormat="false" ht="15" hidden="false" customHeight="true" outlineLevel="0" collapsed="false">
      <c r="A992" s="20" t="s">
        <v>9472</v>
      </c>
      <c r="B992" s="20" t="str">
        <f aca="false">INDEX(Table2[], MATCH(L992, Location_ID!$D$2:$D$648, 0), 1)</f>
        <v>73c92d5f-3c9b-479c-bebc-aa118e3c3846</v>
      </c>
      <c r="C992" s="16" t="s">
        <v>904</v>
      </c>
      <c r="D992" s="16" t="s">
        <v>354</v>
      </c>
      <c r="E992" s="20" t="s">
        <v>7134</v>
      </c>
      <c r="F992" s="20" t="s">
        <v>7135</v>
      </c>
      <c r="G992" s="20" t="s">
        <v>7591</v>
      </c>
      <c r="H992" s="20"/>
      <c r="I992" s="20" t="s">
        <v>9018</v>
      </c>
      <c r="J992" s="20" t="s">
        <v>9055</v>
      </c>
      <c r="K992" s="20" t="s">
        <v>7109</v>
      </c>
      <c r="L992" s="20" t="s">
        <v>2241</v>
      </c>
      <c r="M992" s="165" t="s">
        <v>7110</v>
      </c>
      <c r="N992" s="20" t="s">
        <v>9056</v>
      </c>
      <c r="O992" s="20" t="s">
        <v>9473</v>
      </c>
      <c r="P992" s="201" t="n">
        <v>44440</v>
      </c>
      <c r="Q992" s="201" t="n">
        <v>44500</v>
      </c>
      <c r="R992" s="20" t="n">
        <v>1</v>
      </c>
      <c r="S992" s="20" t="s">
        <v>7130</v>
      </c>
      <c r="T992" s="20" t="n">
        <v>7.03083253901035</v>
      </c>
      <c r="U992" s="20"/>
      <c r="V992" s="20"/>
      <c r="W992" s="20" t="s">
        <v>7141</v>
      </c>
      <c r="X992" s="35" t="s">
        <v>383</v>
      </c>
      <c r="Y992" s="240"/>
      <c r="Z992" s="192" t="n">
        <v>0</v>
      </c>
      <c r="AE992" s="94" t="e">
        <f aca="false" t="array" ref="AE992:AK992">_xlfn.torow(_xlfn.unique(_xlfn._xlws.filter(cat_table[Subsector],$E992=cat_table[Sector],"")))</f>
        <v>#NAME?</v>
      </c>
      <c r="AF992" s="94" t="e">
        <v>#NAME?</v>
      </c>
      <c r="AG992" s="94" t="e">
        <v>#NAME?</v>
      </c>
      <c r="AH992" s="94" t="e">
        <v>#NAME?</v>
      </c>
      <c r="AI992" s="94" t="e">
        <v>#NAME?</v>
      </c>
      <c r="AJ992" s="94" t="e">
        <v>#NAME?</v>
      </c>
      <c r="AK992" s="94" t="e">
        <v>#NAME?</v>
      </c>
      <c r="AO992" s="94" t="e">
        <f aca="false" t="array" ref="AO992:AT992">_xlfn.torow(_xlfn.unique(_xlfn._xlws.filter(cat_table[Sub-subsector],($E992=cat_table[Sector])*($F992=cat_table[Subsector]),"")))</f>
        <v>#NAME?</v>
      </c>
      <c r="AP992" s="94" t="e">
        <v>#NAME?</v>
      </c>
      <c r="AQ992" s="94" t="e">
        <v>#NAME?</v>
      </c>
      <c r="AR992" s="94" t="e">
        <v>#NAME?</v>
      </c>
      <c r="AS992" s="94" t="e">
        <v>#NAME?</v>
      </c>
      <c r="AT992" s="94" t="e">
        <v>#NAME?</v>
      </c>
    </row>
    <row r="993" customFormat="false" ht="15" hidden="false" customHeight="true" outlineLevel="0" collapsed="false">
      <c r="A993" s="20" t="s">
        <v>9474</v>
      </c>
      <c r="B993" s="20" t="str">
        <f aca="false">INDEX(Table2[], MATCH(L993, Location_ID!$D$2:$D$648, 0), 1)</f>
        <v>73c92d5f-3c9b-479c-bebc-aa118e3c3846</v>
      </c>
      <c r="C993" s="16" t="s">
        <v>904</v>
      </c>
      <c r="D993" s="16" t="s">
        <v>354</v>
      </c>
      <c r="E993" s="20" t="s">
        <v>7134</v>
      </c>
      <c r="F993" s="20" t="s">
        <v>7135</v>
      </c>
      <c r="G993" s="20" t="s">
        <v>7591</v>
      </c>
      <c r="H993" s="20"/>
      <c r="I993" s="20" t="s">
        <v>9018</v>
      </c>
      <c r="J993" s="20" t="s">
        <v>9072</v>
      </c>
      <c r="K993" s="20" t="s">
        <v>7109</v>
      </c>
      <c r="L993" s="20" t="s">
        <v>2241</v>
      </c>
      <c r="M993" s="165" t="s">
        <v>7110</v>
      </c>
      <c r="N993" s="20" t="s">
        <v>9056</v>
      </c>
      <c r="O993" s="20" t="s">
        <v>9475</v>
      </c>
      <c r="P993" s="201" t="n">
        <v>44440</v>
      </c>
      <c r="Q993" s="201" t="n">
        <v>44500</v>
      </c>
      <c r="R993" s="20" t="n">
        <v>1</v>
      </c>
      <c r="S993" s="20" t="s">
        <v>7130</v>
      </c>
      <c r="T993" s="20" t="n">
        <v>17.7209385884019</v>
      </c>
      <c r="U993" s="20"/>
      <c r="V993" s="20"/>
      <c r="W993" s="20" t="s">
        <v>7141</v>
      </c>
      <c r="X993" s="35" t="s">
        <v>383</v>
      </c>
      <c r="Y993" s="240"/>
      <c r="Z993" s="192" t="n">
        <v>0</v>
      </c>
      <c r="AE993" s="94" t="e">
        <f aca="false" t="array" ref="AE993:AK993">_xlfn.torow(_xlfn.unique(_xlfn._xlws.filter(cat_table[Subsector],$E993=cat_table[Sector],"")))</f>
        <v>#NAME?</v>
      </c>
      <c r="AF993" s="94" t="e">
        <v>#NAME?</v>
      </c>
      <c r="AG993" s="94" t="e">
        <v>#NAME?</v>
      </c>
      <c r="AH993" s="94" t="e">
        <v>#NAME?</v>
      </c>
      <c r="AI993" s="94" t="e">
        <v>#NAME?</v>
      </c>
      <c r="AJ993" s="94" t="e">
        <v>#NAME?</v>
      </c>
      <c r="AK993" s="94" t="e">
        <v>#NAME?</v>
      </c>
      <c r="AO993" s="94" t="e">
        <f aca="false" t="array" ref="AO993:AT993">_xlfn.torow(_xlfn.unique(_xlfn._xlws.filter(cat_table[Sub-subsector],($E993=cat_table[Sector])*($F993=cat_table[Subsector]),"")))</f>
        <v>#NAME?</v>
      </c>
      <c r="AP993" s="94" t="e">
        <v>#NAME?</v>
      </c>
      <c r="AQ993" s="94" t="e">
        <v>#NAME?</v>
      </c>
      <c r="AR993" s="94" t="e">
        <v>#NAME?</v>
      </c>
      <c r="AS993" s="94" t="e">
        <v>#NAME?</v>
      </c>
      <c r="AT993" s="94" t="e">
        <v>#NAME?</v>
      </c>
    </row>
    <row r="994" customFormat="false" ht="15" hidden="false" customHeight="true" outlineLevel="0" collapsed="false">
      <c r="A994" s="20" t="s">
        <v>9476</v>
      </c>
      <c r="B994" s="20" t="str">
        <f aca="false">INDEX(Table2[], MATCH(L994, Location_ID!$D$2:$D$648, 0), 1)</f>
        <v>73c92d5f-3c9b-479c-bebc-aa118e3c3846</v>
      </c>
      <c r="C994" s="16" t="s">
        <v>904</v>
      </c>
      <c r="D994" s="16" t="s">
        <v>354</v>
      </c>
      <c r="E994" s="20" t="s">
        <v>7134</v>
      </c>
      <c r="F994" s="20" t="s">
        <v>7135</v>
      </c>
      <c r="G994" s="20" t="s">
        <v>7591</v>
      </c>
      <c r="H994" s="20"/>
      <c r="I994" s="20" t="s">
        <v>9018</v>
      </c>
      <c r="J994" s="20" t="s">
        <v>9055</v>
      </c>
      <c r="K994" s="20" t="s">
        <v>7109</v>
      </c>
      <c r="L994" s="20" t="s">
        <v>2241</v>
      </c>
      <c r="M994" s="165" t="s">
        <v>7110</v>
      </c>
      <c r="N994" s="20" t="s">
        <v>9056</v>
      </c>
      <c r="O994" s="20" t="s">
        <v>9477</v>
      </c>
      <c r="P994" s="201" t="n">
        <v>44440</v>
      </c>
      <c r="Q994" s="201" t="n">
        <v>44500</v>
      </c>
      <c r="R994" s="20" t="n">
        <v>1</v>
      </c>
      <c r="S994" s="20" t="s">
        <v>7130</v>
      </c>
      <c r="T994" s="20" t="n">
        <v>2.47554379027315</v>
      </c>
      <c r="U994" s="20"/>
      <c r="V994" s="20"/>
      <c r="W994" s="20" t="s">
        <v>7141</v>
      </c>
      <c r="X994" s="35" t="s">
        <v>383</v>
      </c>
      <c r="Y994" s="240"/>
      <c r="Z994" s="192" t="n">
        <v>0</v>
      </c>
      <c r="AE994" s="94" t="e">
        <f aca="false" t="array" ref="AE994:AK994">_xlfn.torow(_xlfn.unique(_xlfn._xlws.filter(cat_table[Subsector],$E994=cat_table[Sector],"")))</f>
        <v>#NAME?</v>
      </c>
      <c r="AF994" s="94" t="e">
        <v>#NAME?</v>
      </c>
      <c r="AG994" s="94" t="e">
        <v>#NAME?</v>
      </c>
      <c r="AH994" s="94" t="e">
        <v>#NAME?</v>
      </c>
      <c r="AI994" s="94" t="e">
        <v>#NAME?</v>
      </c>
      <c r="AJ994" s="94" t="e">
        <v>#NAME?</v>
      </c>
      <c r="AK994" s="94" t="e">
        <v>#NAME?</v>
      </c>
      <c r="AO994" s="94" t="e">
        <f aca="false" t="array" ref="AO994:AT994">_xlfn.torow(_xlfn.unique(_xlfn._xlws.filter(cat_table[Sub-subsector],($E994=cat_table[Sector])*($F994=cat_table[Subsector]),"")))</f>
        <v>#NAME?</v>
      </c>
      <c r="AP994" s="94" t="e">
        <v>#NAME?</v>
      </c>
      <c r="AQ994" s="94" t="e">
        <v>#NAME?</v>
      </c>
      <c r="AR994" s="94" t="e">
        <v>#NAME?</v>
      </c>
      <c r="AS994" s="94" t="e">
        <v>#NAME?</v>
      </c>
      <c r="AT994" s="94" t="e">
        <v>#NAME?</v>
      </c>
    </row>
    <row r="995" customFormat="false" ht="15" hidden="false" customHeight="true" outlineLevel="0" collapsed="false">
      <c r="A995" s="20" t="s">
        <v>9478</v>
      </c>
      <c r="B995" s="20" t="str">
        <f aca="false">INDEX(Table2[], MATCH(L995, Location_ID!$D$2:$D$648, 0), 1)</f>
        <v>73c92d5f-3c9b-479c-bebc-aa118e3c3846</v>
      </c>
      <c r="C995" s="16" t="s">
        <v>904</v>
      </c>
      <c r="D995" s="16" t="s">
        <v>354</v>
      </c>
      <c r="E995" s="20" t="s">
        <v>7134</v>
      </c>
      <c r="F995" s="20" t="s">
        <v>7135</v>
      </c>
      <c r="G995" s="20" t="s">
        <v>7591</v>
      </c>
      <c r="H995" s="20"/>
      <c r="I995" s="20" t="s">
        <v>9018</v>
      </c>
      <c r="J995" s="20" t="s">
        <v>9055</v>
      </c>
      <c r="K995" s="20" t="s">
        <v>7109</v>
      </c>
      <c r="L995" s="20" t="s">
        <v>2241</v>
      </c>
      <c r="M995" s="165" t="s">
        <v>7110</v>
      </c>
      <c r="N995" s="20" t="s">
        <v>9056</v>
      </c>
      <c r="O995" s="20" t="s">
        <v>9479</v>
      </c>
      <c r="P995" s="201" t="n">
        <v>44440</v>
      </c>
      <c r="Q995" s="201" t="n">
        <v>44500</v>
      </c>
      <c r="R995" s="20" t="n">
        <v>1</v>
      </c>
      <c r="S995" s="20" t="s">
        <v>7130</v>
      </c>
      <c r="T995" s="20" t="n">
        <v>2.85674925631664</v>
      </c>
      <c r="U995" s="20"/>
      <c r="V995" s="20"/>
      <c r="W995" s="20" t="s">
        <v>7141</v>
      </c>
      <c r="X995" s="35" t="s">
        <v>383</v>
      </c>
      <c r="Y995" s="240"/>
      <c r="Z995" s="192" t="n">
        <v>0</v>
      </c>
      <c r="AE995" s="94" t="e">
        <f aca="false" t="array" ref="AE995:AK995">_xlfn.torow(_xlfn.unique(_xlfn._xlws.filter(cat_table[Subsector],$E995=cat_table[Sector],"")))</f>
        <v>#NAME?</v>
      </c>
      <c r="AF995" s="94" t="e">
        <v>#NAME?</v>
      </c>
      <c r="AG995" s="94" t="e">
        <v>#NAME?</v>
      </c>
      <c r="AH995" s="94" t="e">
        <v>#NAME?</v>
      </c>
      <c r="AI995" s="94" t="e">
        <v>#NAME?</v>
      </c>
      <c r="AJ995" s="94" t="e">
        <v>#NAME?</v>
      </c>
      <c r="AK995" s="94" t="e">
        <v>#NAME?</v>
      </c>
      <c r="AO995" s="94" t="e">
        <f aca="false" t="array" ref="AO995:AT995">_xlfn.torow(_xlfn.unique(_xlfn._xlws.filter(cat_table[Sub-subsector],($E995=cat_table[Sector])*($F995=cat_table[Subsector]),"")))</f>
        <v>#NAME?</v>
      </c>
      <c r="AP995" s="94" t="e">
        <v>#NAME?</v>
      </c>
      <c r="AQ995" s="94" t="e">
        <v>#NAME?</v>
      </c>
      <c r="AR995" s="94" t="e">
        <v>#NAME?</v>
      </c>
      <c r="AS995" s="94" t="e">
        <v>#NAME?</v>
      </c>
      <c r="AT995" s="94" t="e">
        <v>#NAME?</v>
      </c>
    </row>
    <row r="996" customFormat="false" ht="15" hidden="false" customHeight="true" outlineLevel="0" collapsed="false">
      <c r="A996" s="20" t="s">
        <v>9480</v>
      </c>
      <c r="B996" s="20" t="str">
        <f aca="false">INDEX(Table2[], MATCH(L996, Location_ID!$D$2:$D$648, 0), 1)</f>
        <v>73c92d5f-3c9b-479c-bebc-aa118e3c3846</v>
      </c>
      <c r="C996" s="16" t="s">
        <v>904</v>
      </c>
      <c r="D996" s="16" t="s">
        <v>354</v>
      </c>
      <c r="E996" s="20" t="s">
        <v>7134</v>
      </c>
      <c r="F996" s="20" t="s">
        <v>7135</v>
      </c>
      <c r="G996" s="20" t="s">
        <v>7591</v>
      </c>
      <c r="H996" s="20"/>
      <c r="I996" s="20" t="s">
        <v>9018</v>
      </c>
      <c r="J996" s="20" t="s">
        <v>9097</v>
      </c>
      <c r="K996" s="20" t="s">
        <v>7109</v>
      </c>
      <c r="L996" s="20" t="s">
        <v>2241</v>
      </c>
      <c r="M996" s="165" t="s">
        <v>7110</v>
      </c>
      <c r="N996" s="20" t="s">
        <v>9056</v>
      </c>
      <c r="O996" s="20" t="s">
        <v>9481</v>
      </c>
      <c r="P996" s="201" t="n">
        <v>44440</v>
      </c>
      <c r="Q996" s="201" t="n">
        <v>44500</v>
      </c>
      <c r="R996" s="20" t="n">
        <v>1</v>
      </c>
      <c r="S996" s="20" t="s">
        <v>7130</v>
      </c>
      <c r="T996" s="20" t="n">
        <v>2.49611767414096</v>
      </c>
      <c r="U996" s="20"/>
      <c r="V996" s="20"/>
      <c r="W996" s="20" t="s">
        <v>7141</v>
      </c>
      <c r="X996" s="35" t="s">
        <v>383</v>
      </c>
      <c r="Y996" s="240"/>
      <c r="Z996" s="192" t="n">
        <v>0</v>
      </c>
      <c r="AE996" s="94" t="e">
        <f aca="false" t="array" ref="AE996:AK996">_xlfn.torow(_xlfn.unique(_xlfn._xlws.filter(cat_table[Subsector],$E996=cat_table[Sector],"")))</f>
        <v>#NAME?</v>
      </c>
      <c r="AF996" s="94" t="e">
        <v>#NAME?</v>
      </c>
      <c r="AG996" s="94" t="e">
        <v>#NAME?</v>
      </c>
      <c r="AH996" s="94" t="e">
        <v>#NAME?</v>
      </c>
      <c r="AI996" s="94" t="e">
        <v>#NAME?</v>
      </c>
      <c r="AJ996" s="94" t="e">
        <v>#NAME?</v>
      </c>
      <c r="AK996" s="94" t="e">
        <v>#NAME?</v>
      </c>
      <c r="AO996" s="94" t="e">
        <f aca="false" t="array" ref="AO996:AT996">_xlfn.torow(_xlfn.unique(_xlfn._xlws.filter(cat_table[Sub-subsector],($E996=cat_table[Sector])*($F996=cat_table[Subsector]),"")))</f>
        <v>#NAME?</v>
      </c>
      <c r="AP996" s="94" t="e">
        <v>#NAME?</v>
      </c>
      <c r="AQ996" s="94" t="e">
        <v>#NAME?</v>
      </c>
      <c r="AR996" s="94" t="e">
        <v>#NAME?</v>
      </c>
      <c r="AS996" s="94" t="e">
        <v>#NAME?</v>
      </c>
      <c r="AT996" s="94" t="e">
        <v>#NAME?</v>
      </c>
    </row>
    <row r="997" customFormat="false" ht="15" hidden="false" customHeight="true" outlineLevel="0" collapsed="false">
      <c r="A997" s="20" t="s">
        <v>9482</v>
      </c>
      <c r="B997" s="20" t="str">
        <f aca="false">INDEX(Table2[], MATCH(L997, Location_ID!$D$2:$D$648, 0), 1)</f>
        <v>73c92d5f-3c9b-479c-bebc-aa118e3c3846</v>
      </c>
      <c r="C997" s="16" t="s">
        <v>904</v>
      </c>
      <c r="D997" s="16" t="s">
        <v>354</v>
      </c>
      <c r="E997" s="20" t="s">
        <v>7134</v>
      </c>
      <c r="F997" s="20" t="s">
        <v>7135</v>
      </c>
      <c r="G997" s="20" t="s">
        <v>7591</v>
      </c>
      <c r="H997" s="20"/>
      <c r="I997" s="20" t="s">
        <v>9018</v>
      </c>
      <c r="J997" s="20" t="s">
        <v>9059</v>
      </c>
      <c r="K997" s="20" t="s">
        <v>7109</v>
      </c>
      <c r="L997" s="20" t="s">
        <v>2241</v>
      </c>
      <c r="M997" s="165" t="s">
        <v>7110</v>
      </c>
      <c r="N997" s="20" t="s">
        <v>9056</v>
      </c>
      <c r="O997" s="20" t="s">
        <v>9483</v>
      </c>
      <c r="P997" s="201" t="n">
        <v>44440</v>
      </c>
      <c r="Q997" s="201" t="n">
        <v>44500</v>
      </c>
      <c r="R997" s="20" t="n">
        <v>1</v>
      </c>
      <c r="S997" s="20" t="s">
        <v>7130</v>
      </c>
      <c r="T997" s="20" t="n">
        <v>2.40288245096866</v>
      </c>
      <c r="U997" s="20"/>
      <c r="V997" s="20"/>
      <c r="W997" s="20" t="s">
        <v>7141</v>
      </c>
      <c r="X997" s="35" t="s">
        <v>383</v>
      </c>
      <c r="Y997" s="240"/>
      <c r="Z997" s="192" t="n">
        <v>0</v>
      </c>
      <c r="AE997" s="94" t="e">
        <f aca="false" t="array" ref="AE997:AK997">_xlfn.torow(_xlfn.unique(_xlfn._xlws.filter(cat_table[Subsector],$E997=cat_table[Sector],"")))</f>
        <v>#NAME?</v>
      </c>
      <c r="AF997" s="94" t="e">
        <v>#NAME?</v>
      </c>
      <c r="AG997" s="94" t="e">
        <v>#NAME?</v>
      </c>
      <c r="AH997" s="94" t="e">
        <v>#NAME?</v>
      </c>
      <c r="AI997" s="94" t="e">
        <v>#NAME?</v>
      </c>
      <c r="AJ997" s="94" t="e">
        <v>#NAME?</v>
      </c>
      <c r="AK997" s="94" t="e">
        <v>#NAME?</v>
      </c>
      <c r="AO997" s="94" t="e">
        <f aca="false" t="array" ref="AO997:AT997">_xlfn.torow(_xlfn.unique(_xlfn._xlws.filter(cat_table[Sub-subsector],($E997=cat_table[Sector])*($F997=cat_table[Subsector]),"")))</f>
        <v>#NAME?</v>
      </c>
      <c r="AP997" s="94" t="e">
        <v>#NAME?</v>
      </c>
      <c r="AQ997" s="94" t="e">
        <v>#NAME?</v>
      </c>
      <c r="AR997" s="94" t="e">
        <v>#NAME?</v>
      </c>
      <c r="AS997" s="94" t="e">
        <v>#NAME?</v>
      </c>
      <c r="AT997" s="94" t="e">
        <v>#NAME?</v>
      </c>
    </row>
    <row r="998" customFormat="false" ht="15" hidden="false" customHeight="true" outlineLevel="0" collapsed="false">
      <c r="A998" s="20" t="s">
        <v>9484</v>
      </c>
      <c r="B998" s="20" t="str">
        <f aca="false">INDEX(Table2[], MATCH(L998, Location_ID!$D$2:$D$648, 0), 1)</f>
        <v>73c92d5f-3c9b-479c-bebc-aa118e3c3846</v>
      </c>
      <c r="C998" s="16" t="s">
        <v>904</v>
      </c>
      <c r="D998" s="16" t="s">
        <v>354</v>
      </c>
      <c r="E998" s="20" t="s">
        <v>7134</v>
      </c>
      <c r="F998" s="20" t="s">
        <v>7135</v>
      </c>
      <c r="G998" s="20" t="s">
        <v>7591</v>
      </c>
      <c r="H998" s="20"/>
      <c r="I998" s="20" t="s">
        <v>9018</v>
      </c>
      <c r="J998" s="20" t="s">
        <v>7127</v>
      </c>
      <c r="K998" s="20" t="s">
        <v>7109</v>
      </c>
      <c r="L998" s="20" t="s">
        <v>2241</v>
      </c>
      <c r="M998" s="165" t="s">
        <v>7110</v>
      </c>
      <c r="N998" s="20" t="s">
        <v>9056</v>
      </c>
      <c r="O998" s="20" t="s">
        <v>9485</v>
      </c>
      <c r="P998" s="201" t="n">
        <v>44440</v>
      </c>
      <c r="Q998" s="201" t="n">
        <v>44500</v>
      </c>
      <c r="R998" s="20" t="n">
        <v>1</v>
      </c>
      <c r="S998" s="20" t="s">
        <v>7130</v>
      </c>
      <c r="T998" s="20" t="n">
        <v>1.38077684813264</v>
      </c>
      <c r="U998" s="20"/>
      <c r="V998" s="20"/>
      <c r="W998" s="20" t="s">
        <v>7141</v>
      </c>
      <c r="X998" s="35" t="s">
        <v>383</v>
      </c>
      <c r="Y998" s="240"/>
      <c r="Z998" s="192" t="n">
        <v>0</v>
      </c>
      <c r="AE998" s="94" t="e">
        <f aca="false" t="array" ref="AE998:AK998">_xlfn.torow(_xlfn.unique(_xlfn._xlws.filter(cat_table[Subsector],$E998=cat_table[Sector],"")))</f>
        <v>#NAME?</v>
      </c>
      <c r="AF998" s="94" t="e">
        <v>#NAME?</v>
      </c>
      <c r="AG998" s="94" t="e">
        <v>#NAME?</v>
      </c>
      <c r="AH998" s="94" t="e">
        <v>#NAME?</v>
      </c>
      <c r="AI998" s="94" t="e">
        <v>#NAME?</v>
      </c>
      <c r="AJ998" s="94" t="e">
        <v>#NAME?</v>
      </c>
      <c r="AK998" s="94" t="e">
        <v>#NAME?</v>
      </c>
      <c r="AO998" s="94" t="e">
        <f aca="false" t="array" ref="AO998:AT998">_xlfn.torow(_xlfn.unique(_xlfn._xlws.filter(cat_table[Sub-subsector],($E998=cat_table[Sector])*($F998=cat_table[Subsector]),"")))</f>
        <v>#NAME?</v>
      </c>
      <c r="AP998" s="94" t="e">
        <v>#NAME?</v>
      </c>
      <c r="AQ998" s="94" t="e">
        <v>#NAME?</v>
      </c>
      <c r="AR998" s="94" t="e">
        <v>#NAME?</v>
      </c>
      <c r="AS998" s="94" t="e">
        <v>#NAME?</v>
      </c>
      <c r="AT998" s="94" t="e">
        <v>#NAME?</v>
      </c>
    </row>
    <row r="999" customFormat="false" ht="15" hidden="false" customHeight="true" outlineLevel="0" collapsed="false">
      <c r="A999" s="20" t="s">
        <v>9486</v>
      </c>
      <c r="B999" s="20" t="str">
        <f aca="false">INDEX(Table2[], MATCH(L999, Location_ID!$D$2:$D$648, 0), 1)</f>
        <v>73c92d5f-3c9b-479c-bebc-aa118e3c3846</v>
      </c>
      <c r="C999" s="16" t="s">
        <v>904</v>
      </c>
      <c r="D999" s="16" t="s">
        <v>354</v>
      </c>
      <c r="E999" s="20" t="s">
        <v>7134</v>
      </c>
      <c r="F999" s="20" t="s">
        <v>7135</v>
      </c>
      <c r="G999" s="20" t="s">
        <v>7591</v>
      </c>
      <c r="H999" s="20"/>
      <c r="I999" s="20" t="s">
        <v>9018</v>
      </c>
      <c r="J999" s="20" t="s">
        <v>9055</v>
      </c>
      <c r="K999" s="20" t="s">
        <v>7109</v>
      </c>
      <c r="L999" s="20" t="s">
        <v>2241</v>
      </c>
      <c r="M999" s="165" t="s">
        <v>7110</v>
      </c>
      <c r="N999" s="20" t="s">
        <v>9056</v>
      </c>
      <c r="O999" s="20" t="s">
        <v>9487</v>
      </c>
      <c r="P999" s="201" t="n">
        <v>44440</v>
      </c>
      <c r="Q999" s="201" t="n">
        <v>44500</v>
      </c>
      <c r="R999" s="20" t="n">
        <v>1</v>
      </c>
      <c r="S999" s="20" t="s">
        <v>7130</v>
      </c>
      <c r="T999" s="20" t="n">
        <v>0.700501159384618</v>
      </c>
      <c r="U999" s="20"/>
      <c r="V999" s="20"/>
      <c r="W999" s="20" t="s">
        <v>7141</v>
      </c>
      <c r="X999" s="35" t="s">
        <v>383</v>
      </c>
      <c r="Y999" s="240"/>
      <c r="Z999" s="192" t="n">
        <v>0</v>
      </c>
      <c r="AE999" s="94" t="e">
        <f aca="false" t="array" ref="AE999:AK999">_xlfn.torow(_xlfn.unique(_xlfn._xlws.filter(cat_table[Subsector],$E999=cat_table[Sector],"")))</f>
        <v>#NAME?</v>
      </c>
      <c r="AF999" s="94" t="e">
        <v>#NAME?</v>
      </c>
      <c r="AG999" s="94" t="e">
        <v>#NAME?</v>
      </c>
      <c r="AH999" s="94" t="e">
        <v>#NAME?</v>
      </c>
      <c r="AI999" s="94" t="e">
        <v>#NAME?</v>
      </c>
      <c r="AJ999" s="94" t="e">
        <v>#NAME?</v>
      </c>
      <c r="AK999" s="94" t="e">
        <v>#NAME?</v>
      </c>
      <c r="AO999" s="94" t="e">
        <f aca="false" t="array" ref="AO999:AT999">_xlfn.torow(_xlfn.unique(_xlfn._xlws.filter(cat_table[Sub-subsector],($E999=cat_table[Sector])*($F999=cat_table[Subsector]),"")))</f>
        <v>#NAME?</v>
      </c>
      <c r="AP999" s="94" t="e">
        <v>#NAME?</v>
      </c>
      <c r="AQ999" s="94" t="e">
        <v>#NAME?</v>
      </c>
      <c r="AR999" s="94" t="e">
        <v>#NAME?</v>
      </c>
      <c r="AS999" s="94" t="e">
        <v>#NAME?</v>
      </c>
      <c r="AT999" s="94" t="e">
        <v>#NAME?</v>
      </c>
    </row>
    <row r="1000" customFormat="false" ht="15" hidden="false" customHeight="true" outlineLevel="0" collapsed="false">
      <c r="A1000" s="20" t="s">
        <v>9488</v>
      </c>
      <c r="B1000" s="20" t="str">
        <f aca="false">INDEX(Table2[], MATCH(L1000, Location_ID!$D$2:$D$648, 0), 1)</f>
        <v>73c92d5f-3c9b-479c-bebc-aa118e3c3846</v>
      </c>
      <c r="C1000" s="16" t="s">
        <v>904</v>
      </c>
      <c r="D1000" s="16" t="s">
        <v>354</v>
      </c>
      <c r="E1000" s="20" t="s">
        <v>7134</v>
      </c>
      <c r="F1000" s="20" t="s">
        <v>7135</v>
      </c>
      <c r="G1000" s="20" t="s">
        <v>7591</v>
      </c>
      <c r="H1000" s="20"/>
      <c r="I1000" s="20" t="s">
        <v>9018</v>
      </c>
      <c r="J1000" s="20" t="s">
        <v>7127</v>
      </c>
      <c r="K1000" s="20" t="s">
        <v>7109</v>
      </c>
      <c r="L1000" s="20" t="s">
        <v>2241</v>
      </c>
      <c r="M1000" s="165" t="s">
        <v>7110</v>
      </c>
      <c r="N1000" s="20" t="s">
        <v>9056</v>
      </c>
      <c r="O1000" s="20" t="s">
        <v>9489</v>
      </c>
      <c r="P1000" s="201" t="n">
        <v>44440</v>
      </c>
      <c r="Q1000" s="201" t="n">
        <v>44500</v>
      </c>
      <c r="R1000" s="20" t="n">
        <v>1</v>
      </c>
      <c r="S1000" s="20" t="s">
        <v>7130</v>
      </c>
      <c r="T1000" s="20" t="n">
        <v>0.936510272118871</v>
      </c>
      <c r="U1000" s="20"/>
      <c r="V1000" s="20"/>
      <c r="W1000" s="20" t="s">
        <v>7141</v>
      </c>
      <c r="X1000" s="35" t="s">
        <v>383</v>
      </c>
      <c r="Y1000" s="240"/>
      <c r="Z1000" s="192" t="n">
        <v>0</v>
      </c>
      <c r="AE1000" s="94" t="e">
        <f aca="false" t="array" ref="AE1000:AK1000">_xlfn.torow(_xlfn.unique(_xlfn._xlws.filter(cat_table[Subsector],$E1000=cat_table[Sector],"")))</f>
        <v>#NAME?</v>
      </c>
      <c r="AF1000" s="94" t="e">
        <v>#NAME?</v>
      </c>
      <c r="AG1000" s="94" t="e">
        <v>#NAME?</v>
      </c>
      <c r="AH1000" s="94" t="e">
        <v>#NAME?</v>
      </c>
      <c r="AI1000" s="94" t="e">
        <v>#NAME?</v>
      </c>
      <c r="AJ1000" s="94" t="e">
        <v>#NAME?</v>
      </c>
      <c r="AK1000" s="94" t="e">
        <v>#NAME?</v>
      </c>
      <c r="AO1000" s="94" t="e">
        <f aca="false" t="array" ref="AO1000:AT1000">_xlfn.torow(_xlfn.unique(_xlfn._xlws.filter(cat_table[Sub-subsector],($E1000=cat_table[Sector])*($F1000=cat_table[Subsector]),"")))</f>
        <v>#NAME?</v>
      </c>
      <c r="AP1000" s="94" t="e">
        <v>#NAME?</v>
      </c>
      <c r="AQ1000" s="94" t="e">
        <v>#NAME?</v>
      </c>
      <c r="AR1000" s="94" t="e">
        <v>#NAME?</v>
      </c>
      <c r="AS1000" s="94" t="e">
        <v>#NAME?</v>
      </c>
      <c r="AT1000" s="94" t="e">
        <v>#NAME?</v>
      </c>
    </row>
    <row r="1001" customFormat="false" ht="15" hidden="false" customHeight="true" outlineLevel="0" collapsed="false">
      <c r="A1001" s="20" t="s">
        <v>9490</v>
      </c>
      <c r="B1001" s="20" t="str">
        <f aca="false">INDEX(Table2[], MATCH(L1001, Location_ID!$D$2:$D$648, 0), 1)</f>
        <v>73c92d5f-3c9b-479c-bebc-aa118e3c3846</v>
      </c>
      <c r="C1001" s="16" t="s">
        <v>904</v>
      </c>
      <c r="D1001" s="16" t="s">
        <v>354</v>
      </c>
      <c r="E1001" s="20" t="s">
        <v>7134</v>
      </c>
      <c r="F1001" s="20" t="s">
        <v>7135</v>
      </c>
      <c r="G1001" s="20" t="s">
        <v>7591</v>
      </c>
      <c r="H1001" s="20"/>
      <c r="I1001" s="20" t="s">
        <v>9018</v>
      </c>
      <c r="J1001" s="20" t="s">
        <v>9072</v>
      </c>
      <c r="K1001" s="20" t="s">
        <v>7109</v>
      </c>
      <c r="L1001" s="20" t="s">
        <v>2241</v>
      </c>
      <c r="M1001" s="165" t="s">
        <v>7110</v>
      </c>
      <c r="N1001" s="20" t="s">
        <v>9056</v>
      </c>
      <c r="O1001" s="20" t="s">
        <v>9491</v>
      </c>
      <c r="P1001" s="201" t="n">
        <v>44440</v>
      </c>
      <c r="Q1001" s="201" t="n">
        <v>44500</v>
      </c>
      <c r="R1001" s="20" t="n">
        <v>1</v>
      </c>
      <c r="S1001" s="20" t="s">
        <v>7130</v>
      </c>
      <c r="T1001" s="20" t="n">
        <v>1.16176239296145</v>
      </c>
      <c r="U1001" s="20"/>
      <c r="V1001" s="20"/>
      <c r="W1001" s="20" t="s">
        <v>7141</v>
      </c>
      <c r="X1001" s="35" t="s">
        <v>383</v>
      </c>
      <c r="Y1001" s="240"/>
      <c r="Z1001" s="192" t="n">
        <v>0</v>
      </c>
      <c r="AE1001" s="94" t="e">
        <f aca="false" t="array" ref="AE1001:AK1001">_xlfn.torow(_xlfn.unique(_xlfn._xlws.filter(cat_table[Subsector],$E1001=cat_table[Sector],"")))</f>
        <v>#NAME?</v>
      </c>
      <c r="AF1001" s="94" t="e">
        <v>#NAME?</v>
      </c>
      <c r="AG1001" s="94" t="e">
        <v>#NAME?</v>
      </c>
      <c r="AH1001" s="94" t="e">
        <v>#NAME?</v>
      </c>
      <c r="AI1001" s="94" t="e">
        <v>#NAME?</v>
      </c>
      <c r="AJ1001" s="94" t="e">
        <v>#NAME?</v>
      </c>
      <c r="AK1001" s="94" t="e">
        <v>#NAME?</v>
      </c>
      <c r="AO1001" s="94" t="e">
        <f aca="false" t="array" ref="AO1001:AT1001">_xlfn.torow(_xlfn.unique(_xlfn._xlws.filter(cat_table[Sub-subsector],($E1001=cat_table[Sector])*($F1001=cat_table[Subsector]),"")))</f>
        <v>#NAME?</v>
      </c>
      <c r="AP1001" s="94" t="e">
        <v>#NAME?</v>
      </c>
      <c r="AQ1001" s="94" t="e">
        <v>#NAME?</v>
      </c>
      <c r="AR1001" s="94" t="e">
        <v>#NAME?</v>
      </c>
      <c r="AS1001" s="94" t="e">
        <v>#NAME?</v>
      </c>
      <c r="AT1001" s="94" t="e">
        <v>#NAME?</v>
      </c>
    </row>
    <row r="1002" customFormat="false" ht="15" hidden="false" customHeight="true" outlineLevel="0" collapsed="false">
      <c r="A1002" s="20" t="s">
        <v>9492</v>
      </c>
      <c r="B1002" s="20" t="str">
        <f aca="false">INDEX(Table2[], MATCH(L1002, Location_ID!$D$2:$D$648, 0), 1)</f>
        <v>73c92d5f-3c9b-479c-bebc-aa118e3c3846</v>
      </c>
      <c r="C1002" s="16" t="s">
        <v>904</v>
      </c>
      <c r="D1002" s="16" t="s">
        <v>354</v>
      </c>
      <c r="E1002" s="20" t="s">
        <v>7134</v>
      </c>
      <c r="F1002" s="20" t="s">
        <v>7135</v>
      </c>
      <c r="G1002" s="20" t="s">
        <v>7591</v>
      </c>
      <c r="H1002" s="20"/>
      <c r="I1002" s="20" t="s">
        <v>9018</v>
      </c>
      <c r="J1002" s="20" t="s">
        <v>7127</v>
      </c>
      <c r="K1002" s="20" t="s">
        <v>7109</v>
      </c>
      <c r="L1002" s="20" t="s">
        <v>2241</v>
      </c>
      <c r="M1002" s="165" t="s">
        <v>7110</v>
      </c>
      <c r="N1002" s="20" t="s">
        <v>9056</v>
      </c>
      <c r="O1002" s="20" t="s">
        <v>9493</v>
      </c>
      <c r="P1002" s="201" t="n">
        <v>44440</v>
      </c>
      <c r="Q1002" s="201" t="n">
        <v>44500</v>
      </c>
      <c r="R1002" s="20" t="n">
        <v>1</v>
      </c>
      <c r="S1002" s="20" t="s">
        <v>7130</v>
      </c>
      <c r="T1002" s="20" t="n">
        <v>2.18742135529126</v>
      </c>
      <c r="U1002" s="20"/>
      <c r="V1002" s="20"/>
      <c r="W1002" s="20" t="s">
        <v>7141</v>
      </c>
      <c r="X1002" s="35" t="s">
        <v>383</v>
      </c>
      <c r="Y1002" s="240"/>
      <c r="Z1002" s="192" t="n">
        <v>0</v>
      </c>
      <c r="AE1002" s="94" t="e">
        <f aca="false" t="array" ref="AE1002:AK1002">_xlfn.torow(_xlfn.unique(_xlfn._xlws.filter(cat_table[Subsector],$E1002=cat_table[Sector],"")))</f>
        <v>#NAME?</v>
      </c>
      <c r="AF1002" s="94" t="e">
        <v>#NAME?</v>
      </c>
      <c r="AG1002" s="94" t="e">
        <v>#NAME?</v>
      </c>
      <c r="AH1002" s="94" t="e">
        <v>#NAME?</v>
      </c>
      <c r="AI1002" s="94" t="e">
        <v>#NAME?</v>
      </c>
      <c r="AJ1002" s="94" t="e">
        <v>#NAME?</v>
      </c>
      <c r="AK1002" s="94" t="e">
        <v>#NAME?</v>
      </c>
      <c r="AO1002" s="94" t="e">
        <f aca="false" t="array" ref="AO1002:AT1002">_xlfn.torow(_xlfn.unique(_xlfn._xlws.filter(cat_table[Sub-subsector],($E1002=cat_table[Sector])*($F1002=cat_table[Subsector]),"")))</f>
        <v>#NAME?</v>
      </c>
      <c r="AP1002" s="94" t="e">
        <v>#NAME?</v>
      </c>
      <c r="AQ1002" s="94" t="e">
        <v>#NAME?</v>
      </c>
      <c r="AR1002" s="94" t="e">
        <v>#NAME?</v>
      </c>
      <c r="AS1002" s="94" t="e">
        <v>#NAME?</v>
      </c>
      <c r="AT1002" s="94" t="e">
        <v>#NAME?</v>
      </c>
    </row>
    <row r="1003" customFormat="false" ht="15" hidden="false" customHeight="true" outlineLevel="0" collapsed="false">
      <c r="A1003" s="20" t="s">
        <v>9494</v>
      </c>
      <c r="B1003" s="20" t="str">
        <f aca="false">INDEX(Table2[], MATCH(L1003, Location_ID!$D$2:$D$648, 0), 1)</f>
        <v>73c92d5f-3c9b-479c-bebc-aa118e3c3846</v>
      </c>
      <c r="C1003" s="16" t="s">
        <v>904</v>
      </c>
      <c r="D1003" s="16" t="s">
        <v>354</v>
      </c>
      <c r="E1003" s="20" t="s">
        <v>7134</v>
      </c>
      <c r="F1003" s="20" t="s">
        <v>7135</v>
      </c>
      <c r="G1003" s="20" t="s">
        <v>7591</v>
      </c>
      <c r="H1003" s="20"/>
      <c r="I1003" s="20" t="s">
        <v>9018</v>
      </c>
      <c r="J1003" s="20" t="s">
        <v>9055</v>
      </c>
      <c r="K1003" s="20" t="s">
        <v>7109</v>
      </c>
      <c r="L1003" s="20" t="s">
        <v>2241</v>
      </c>
      <c r="M1003" s="165" t="s">
        <v>7110</v>
      </c>
      <c r="N1003" s="20" t="s">
        <v>9056</v>
      </c>
      <c r="O1003" s="20" t="s">
        <v>9495</v>
      </c>
      <c r="P1003" s="201" t="n">
        <v>44440</v>
      </c>
      <c r="Q1003" s="201" t="n">
        <v>44500</v>
      </c>
      <c r="R1003" s="20" t="n">
        <v>1</v>
      </c>
      <c r="S1003" s="20" t="s">
        <v>7130</v>
      </c>
      <c r="T1003" s="20" t="n">
        <v>6.27217515630235</v>
      </c>
      <c r="U1003" s="20"/>
      <c r="V1003" s="20"/>
      <c r="W1003" s="20" t="s">
        <v>7141</v>
      </c>
      <c r="X1003" s="35" t="s">
        <v>383</v>
      </c>
      <c r="Y1003" s="240"/>
      <c r="Z1003" s="192" t="n">
        <v>0</v>
      </c>
      <c r="AE1003" s="94" t="e">
        <f aca="false" t="array" ref="AE1003:AK1003">_xlfn.torow(_xlfn.unique(_xlfn._xlws.filter(cat_table[Subsector],$E1003=cat_table[Sector],"")))</f>
        <v>#NAME?</v>
      </c>
      <c r="AF1003" s="94" t="e">
        <v>#NAME?</v>
      </c>
      <c r="AG1003" s="94" t="e">
        <v>#NAME?</v>
      </c>
      <c r="AH1003" s="94" t="e">
        <v>#NAME?</v>
      </c>
      <c r="AI1003" s="94" t="e">
        <v>#NAME?</v>
      </c>
      <c r="AJ1003" s="94" t="e">
        <v>#NAME?</v>
      </c>
      <c r="AK1003" s="94" t="e">
        <v>#NAME?</v>
      </c>
      <c r="AO1003" s="94" t="e">
        <f aca="false" t="array" ref="AO1003:AT1003">_xlfn.torow(_xlfn.unique(_xlfn._xlws.filter(cat_table[Sub-subsector],($E1003=cat_table[Sector])*($F1003=cat_table[Subsector]),"")))</f>
        <v>#NAME?</v>
      </c>
      <c r="AP1003" s="94" t="e">
        <v>#NAME?</v>
      </c>
      <c r="AQ1003" s="94" t="e">
        <v>#NAME?</v>
      </c>
      <c r="AR1003" s="94" t="e">
        <v>#NAME?</v>
      </c>
      <c r="AS1003" s="94" t="e">
        <v>#NAME?</v>
      </c>
      <c r="AT1003" s="94" t="e">
        <v>#NAME?</v>
      </c>
    </row>
    <row r="1004" customFormat="false" ht="15" hidden="false" customHeight="true" outlineLevel="0" collapsed="false">
      <c r="A1004" s="20" t="s">
        <v>9496</v>
      </c>
      <c r="B1004" s="20" t="str">
        <f aca="false">INDEX(Table2[], MATCH(L1004, Location_ID!$D$2:$D$648, 0), 1)</f>
        <v>73c92d5f-3c9b-479c-bebc-aa118e3c3846</v>
      </c>
      <c r="C1004" s="16" t="s">
        <v>904</v>
      </c>
      <c r="D1004" s="16" t="s">
        <v>354</v>
      </c>
      <c r="E1004" s="20" t="s">
        <v>7134</v>
      </c>
      <c r="F1004" s="20" t="s">
        <v>7135</v>
      </c>
      <c r="G1004" s="20" t="s">
        <v>7591</v>
      </c>
      <c r="H1004" s="20"/>
      <c r="I1004" s="20" t="s">
        <v>9018</v>
      </c>
      <c r="J1004" s="20" t="s">
        <v>9059</v>
      </c>
      <c r="K1004" s="20" t="s">
        <v>7109</v>
      </c>
      <c r="L1004" s="20" t="s">
        <v>2241</v>
      </c>
      <c r="M1004" s="165" t="s">
        <v>7110</v>
      </c>
      <c r="N1004" s="20" t="s">
        <v>9056</v>
      </c>
      <c r="O1004" s="20" t="s">
        <v>9497</v>
      </c>
      <c r="P1004" s="201" t="n">
        <v>44440</v>
      </c>
      <c r="Q1004" s="201" t="n">
        <v>44500</v>
      </c>
      <c r="R1004" s="20" t="n">
        <v>1</v>
      </c>
      <c r="S1004" s="20" t="s">
        <v>7130</v>
      </c>
      <c r="T1004" s="20" t="n">
        <v>3.87507523621518</v>
      </c>
      <c r="U1004" s="20"/>
      <c r="V1004" s="20"/>
      <c r="W1004" s="20" t="s">
        <v>7141</v>
      </c>
      <c r="X1004" s="35" t="s">
        <v>383</v>
      </c>
      <c r="Y1004" s="240"/>
      <c r="Z1004" s="192" t="n">
        <v>0</v>
      </c>
      <c r="AE1004" s="94" t="e">
        <f aca="false" t="array" ref="AE1004:AK1004">_xlfn.torow(_xlfn.unique(_xlfn._xlws.filter(cat_table[Subsector],$E1004=cat_table[Sector],"")))</f>
        <v>#NAME?</v>
      </c>
      <c r="AF1004" s="94" t="e">
        <v>#NAME?</v>
      </c>
      <c r="AG1004" s="94" t="e">
        <v>#NAME?</v>
      </c>
      <c r="AH1004" s="94" t="e">
        <v>#NAME?</v>
      </c>
      <c r="AI1004" s="94" t="e">
        <v>#NAME?</v>
      </c>
      <c r="AJ1004" s="94" t="e">
        <v>#NAME?</v>
      </c>
      <c r="AK1004" s="94" t="e">
        <v>#NAME?</v>
      </c>
      <c r="AO1004" s="94" t="e">
        <f aca="false" t="array" ref="AO1004:AT1004">_xlfn.torow(_xlfn.unique(_xlfn._xlws.filter(cat_table[Sub-subsector],($E1004=cat_table[Sector])*($F1004=cat_table[Subsector]),"")))</f>
        <v>#NAME?</v>
      </c>
      <c r="AP1004" s="94" t="e">
        <v>#NAME?</v>
      </c>
      <c r="AQ1004" s="94" t="e">
        <v>#NAME?</v>
      </c>
      <c r="AR1004" s="94" t="e">
        <v>#NAME?</v>
      </c>
      <c r="AS1004" s="94" t="e">
        <v>#NAME?</v>
      </c>
      <c r="AT1004" s="94" t="e">
        <v>#NAME?</v>
      </c>
    </row>
    <row r="1005" customFormat="false" ht="15" hidden="false" customHeight="true" outlineLevel="0" collapsed="false">
      <c r="A1005" s="20" t="s">
        <v>9498</v>
      </c>
      <c r="B1005" s="20" t="str">
        <f aca="false">INDEX(Table2[], MATCH(L1005, Location_ID!$D$2:$D$648, 0), 1)</f>
        <v>73c92d5f-3c9b-479c-bebc-aa118e3c3846</v>
      </c>
      <c r="C1005" s="16" t="s">
        <v>904</v>
      </c>
      <c r="D1005" s="16" t="s">
        <v>354</v>
      </c>
      <c r="E1005" s="20" t="s">
        <v>7134</v>
      </c>
      <c r="F1005" s="20" t="s">
        <v>7135</v>
      </c>
      <c r="G1005" s="20" t="s">
        <v>7591</v>
      </c>
      <c r="H1005" s="20"/>
      <c r="I1005" s="20" t="s">
        <v>9018</v>
      </c>
      <c r="J1005" s="20" t="s">
        <v>9072</v>
      </c>
      <c r="K1005" s="20" t="s">
        <v>7109</v>
      </c>
      <c r="L1005" s="20" t="s">
        <v>2241</v>
      </c>
      <c r="M1005" s="165" t="s">
        <v>7110</v>
      </c>
      <c r="N1005" s="20" t="s">
        <v>9056</v>
      </c>
      <c r="O1005" s="20" t="s">
        <v>9499</v>
      </c>
      <c r="P1005" s="201" t="n">
        <v>44440</v>
      </c>
      <c r="Q1005" s="201" t="n">
        <v>44500</v>
      </c>
      <c r="R1005" s="20" t="n">
        <v>1</v>
      </c>
      <c r="S1005" s="20" t="s">
        <v>7130</v>
      </c>
      <c r="T1005" s="20" t="n">
        <v>3.91541233866134</v>
      </c>
      <c r="U1005" s="20"/>
      <c r="V1005" s="20"/>
      <c r="W1005" s="20" t="s">
        <v>7141</v>
      </c>
      <c r="X1005" s="35" t="s">
        <v>383</v>
      </c>
      <c r="Y1005" s="240"/>
      <c r="Z1005" s="192" t="n">
        <v>0</v>
      </c>
      <c r="AE1005" s="94" t="e">
        <f aca="false" t="array" ref="AE1005:AK1005">_xlfn.torow(_xlfn.unique(_xlfn._xlws.filter(cat_table[Subsector],$E1005=cat_table[Sector],"")))</f>
        <v>#NAME?</v>
      </c>
      <c r="AF1005" s="94" t="e">
        <v>#NAME?</v>
      </c>
      <c r="AG1005" s="94" t="e">
        <v>#NAME?</v>
      </c>
      <c r="AH1005" s="94" t="e">
        <v>#NAME?</v>
      </c>
      <c r="AI1005" s="94" t="e">
        <v>#NAME?</v>
      </c>
      <c r="AJ1005" s="94" t="e">
        <v>#NAME?</v>
      </c>
      <c r="AK1005" s="94" t="e">
        <v>#NAME?</v>
      </c>
      <c r="AO1005" s="94" t="e">
        <f aca="false" t="array" ref="AO1005:AT1005">_xlfn.torow(_xlfn.unique(_xlfn._xlws.filter(cat_table[Sub-subsector],($E1005=cat_table[Sector])*($F1005=cat_table[Subsector]),"")))</f>
        <v>#NAME?</v>
      </c>
      <c r="AP1005" s="94" t="e">
        <v>#NAME?</v>
      </c>
      <c r="AQ1005" s="94" t="e">
        <v>#NAME?</v>
      </c>
      <c r="AR1005" s="94" t="e">
        <v>#NAME?</v>
      </c>
      <c r="AS1005" s="94" t="e">
        <v>#NAME?</v>
      </c>
      <c r="AT1005" s="94" t="e">
        <v>#NAME?</v>
      </c>
    </row>
    <row r="1006" customFormat="false" ht="15" hidden="false" customHeight="true" outlineLevel="0" collapsed="false">
      <c r="A1006" s="20" t="s">
        <v>9500</v>
      </c>
      <c r="B1006" s="20" t="str">
        <f aca="false">INDEX(Table2[], MATCH(L1006, Location_ID!$D$2:$D$648, 0), 1)</f>
        <v>73c92d5f-3c9b-479c-bebc-aa118e3c3846</v>
      </c>
      <c r="C1006" s="16" t="s">
        <v>904</v>
      </c>
      <c r="D1006" s="16" t="s">
        <v>354</v>
      </c>
      <c r="E1006" s="20" t="s">
        <v>7134</v>
      </c>
      <c r="F1006" s="20" t="s">
        <v>7135</v>
      </c>
      <c r="G1006" s="20" t="s">
        <v>7591</v>
      </c>
      <c r="H1006" s="20"/>
      <c r="I1006" s="20" t="s">
        <v>9018</v>
      </c>
      <c r="J1006" s="20" t="s">
        <v>9097</v>
      </c>
      <c r="K1006" s="20" t="s">
        <v>7109</v>
      </c>
      <c r="L1006" s="20" t="s">
        <v>2241</v>
      </c>
      <c r="M1006" s="165" t="s">
        <v>7110</v>
      </c>
      <c r="N1006" s="20" t="s">
        <v>9056</v>
      </c>
      <c r="O1006" s="20" t="s">
        <v>9501</v>
      </c>
      <c r="P1006" s="201" t="n">
        <v>44440</v>
      </c>
      <c r="Q1006" s="201" t="n">
        <v>44500</v>
      </c>
      <c r="R1006" s="20" t="n">
        <v>1</v>
      </c>
      <c r="S1006" s="20" t="s">
        <v>7130</v>
      </c>
      <c r="T1006" s="20" t="n">
        <v>3.52187349678476</v>
      </c>
      <c r="U1006" s="20"/>
      <c r="V1006" s="20"/>
      <c r="W1006" s="20" t="s">
        <v>7141</v>
      </c>
      <c r="X1006" s="35" t="s">
        <v>383</v>
      </c>
      <c r="Y1006" s="240"/>
      <c r="Z1006" s="192" t="n">
        <v>0</v>
      </c>
      <c r="AE1006" s="94" t="e">
        <f aca="false" t="array" ref="AE1006:AK1006">_xlfn.torow(_xlfn.unique(_xlfn._xlws.filter(cat_table[Subsector],$E1006=cat_table[Sector],"")))</f>
        <v>#NAME?</v>
      </c>
      <c r="AF1006" s="94" t="e">
        <v>#NAME?</v>
      </c>
      <c r="AG1006" s="94" t="e">
        <v>#NAME?</v>
      </c>
      <c r="AH1006" s="94" t="e">
        <v>#NAME?</v>
      </c>
      <c r="AI1006" s="94" t="e">
        <v>#NAME?</v>
      </c>
      <c r="AJ1006" s="94" t="e">
        <v>#NAME?</v>
      </c>
      <c r="AK1006" s="94" t="e">
        <v>#NAME?</v>
      </c>
      <c r="AO1006" s="94" t="e">
        <f aca="false" t="array" ref="AO1006:AT1006">_xlfn.torow(_xlfn.unique(_xlfn._xlws.filter(cat_table[Sub-subsector],($E1006=cat_table[Sector])*($F1006=cat_table[Subsector]),"")))</f>
        <v>#NAME?</v>
      </c>
      <c r="AP1006" s="94" t="e">
        <v>#NAME?</v>
      </c>
      <c r="AQ1006" s="94" t="e">
        <v>#NAME?</v>
      </c>
      <c r="AR1006" s="94" t="e">
        <v>#NAME?</v>
      </c>
      <c r="AS1006" s="94" t="e">
        <v>#NAME?</v>
      </c>
      <c r="AT1006" s="94" t="e">
        <v>#NAME?</v>
      </c>
    </row>
    <row r="1007" customFormat="false" ht="15" hidden="false" customHeight="true" outlineLevel="0" collapsed="false">
      <c r="A1007" s="20" t="s">
        <v>9502</v>
      </c>
      <c r="B1007" s="20" t="str">
        <f aca="false">INDEX(Table2[], MATCH(L1007, Location_ID!$D$2:$D$648, 0), 1)</f>
        <v>73c92d5f-3c9b-479c-bebc-aa118e3c3846</v>
      </c>
      <c r="C1007" s="16" t="s">
        <v>904</v>
      </c>
      <c r="D1007" s="16" t="s">
        <v>354</v>
      </c>
      <c r="E1007" s="20" t="s">
        <v>7134</v>
      </c>
      <c r="F1007" s="20" t="s">
        <v>7135</v>
      </c>
      <c r="G1007" s="20" t="s">
        <v>7591</v>
      </c>
      <c r="H1007" s="20"/>
      <c r="I1007" s="20" t="s">
        <v>9018</v>
      </c>
      <c r="J1007" s="20" t="s">
        <v>9059</v>
      </c>
      <c r="K1007" s="20" t="s">
        <v>7109</v>
      </c>
      <c r="L1007" s="20" t="s">
        <v>2241</v>
      </c>
      <c r="M1007" s="165" t="s">
        <v>7110</v>
      </c>
      <c r="N1007" s="20" t="s">
        <v>9056</v>
      </c>
      <c r="O1007" s="20" t="s">
        <v>9503</v>
      </c>
      <c r="P1007" s="201" t="n">
        <v>44440</v>
      </c>
      <c r="Q1007" s="201" t="n">
        <v>44500</v>
      </c>
      <c r="R1007" s="20" t="n">
        <v>1</v>
      </c>
      <c r="S1007" s="20" t="s">
        <v>7130</v>
      </c>
      <c r="T1007" s="20" t="n">
        <v>0.853296855336419</v>
      </c>
      <c r="U1007" s="20"/>
      <c r="V1007" s="20"/>
      <c r="W1007" s="20" t="s">
        <v>7141</v>
      </c>
      <c r="X1007" s="35" t="s">
        <v>383</v>
      </c>
      <c r="Y1007" s="240"/>
      <c r="Z1007" s="192" t="n">
        <v>0</v>
      </c>
      <c r="AE1007" s="94" t="e">
        <f aca="false" t="array" ref="AE1007:AK1007">_xlfn.torow(_xlfn.unique(_xlfn._xlws.filter(cat_table[Subsector],$E1007=cat_table[Sector],"")))</f>
        <v>#NAME?</v>
      </c>
      <c r="AF1007" s="94" t="e">
        <v>#NAME?</v>
      </c>
      <c r="AG1007" s="94" t="e">
        <v>#NAME?</v>
      </c>
      <c r="AH1007" s="94" t="e">
        <v>#NAME?</v>
      </c>
      <c r="AI1007" s="94" t="e">
        <v>#NAME?</v>
      </c>
      <c r="AJ1007" s="94" t="e">
        <v>#NAME?</v>
      </c>
      <c r="AK1007" s="94" t="e">
        <v>#NAME?</v>
      </c>
      <c r="AO1007" s="94" t="e">
        <f aca="false" t="array" ref="AO1007:AT1007">_xlfn.torow(_xlfn.unique(_xlfn._xlws.filter(cat_table[Sub-subsector],($E1007=cat_table[Sector])*($F1007=cat_table[Subsector]),"")))</f>
        <v>#NAME?</v>
      </c>
      <c r="AP1007" s="94" t="e">
        <v>#NAME?</v>
      </c>
      <c r="AQ1007" s="94" t="e">
        <v>#NAME?</v>
      </c>
      <c r="AR1007" s="94" t="e">
        <v>#NAME?</v>
      </c>
      <c r="AS1007" s="94" t="e">
        <v>#NAME?</v>
      </c>
      <c r="AT1007" s="94" t="e">
        <v>#NAME?</v>
      </c>
    </row>
    <row r="1008" customFormat="false" ht="15" hidden="false" customHeight="true" outlineLevel="0" collapsed="false">
      <c r="A1008" s="20" t="s">
        <v>9504</v>
      </c>
      <c r="B1008" s="20" t="str">
        <f aca="false">INDEX(Table2[], MATCH(L1008, Location_ID!$D$2:$D$648, 0), 1)</f>
        <v>73c92d5f-3c9b-479c-bebc-aa118e3c3846</v>
      </c>
      <c r="C1008" s="16" t="s">
        <v>904</v>
      </c>
      <c r="D1008" s="16" t="s">
        <v>354</v>
      </c>
      <c r="E1008" s="20" t="s">
        <v>7134</v>
      </c>
      <c r="F1008" s="20" t="s">
        <v>7135</v>
      </c>
      <c r="G1008" s="20" t="s">
        <v>7591</v>
      </c>
      <c r="H1008" s="20"/>
      <c r="I1008" s="20" t="s">
        <v>9018</v>
      </c>
      <c r="J1008" s="20" t="s">
        <v>9055</v>
      </c>
      <c r="K1008" s="20" t="s">
        <v>7109</v>
      </c>
      <c r="L1008" s="20" t="s">
        <v>2241</v>
      </c>
      <c r="M1008" s="165" t="s">
        <v>7110</v>
      </c>
      <c r="N1008" s="20" t="s">
        <v>9056</v>
      </c>
      <c r="O1008" s="20" t="s">
        <v>9505</v>
      </c>
      <c r="P1008" s="201" t="n">
        <v>44440</v>
      </c>
      <c r="Q1008" s="201" t="n">
        <v>44500</v>
      </c>
      <c r="R1008" s="20" t="n">
        <v>1</v>
      </c>
      <c r="S1008" s="20" t="s">
        <v>7130</v>
      </c>
      <c r="T1008" s="20" t="n">
        <v>2.5202365037113</v>
      </c>
      <c r="U1008" s="20"/>
      <c r="V1008" s="20"/>
      <c r="W1008" s="20" t="s">
        <v>7141</v>
      </c>
      <c r="X1008" s="35" t="s">
        <v>383</v>
      </c>
      <c r="Y1008" s="240"/>
      <c r="Z1008" s="192" t="n">
        <v>0</v>
      </c>
      <c r="AE1008" s="94" t="e">
        <f aca="false" t="array" ref="AE1008:AK1008">_xlfn.torow(_xlfn.unique(_xlfn._xlws.filter(cat_table[Subsector],$E1008=cat_table[Sector],"")))</f>
        <v>#NAME?</v>
      </c>
      <c r="AF1008" s="94" t="e">
        <v>#NAME?</v>
      </c>
      <c r="AG1008" s="94" t="e">
        <v>#NAME?</v>
      </c>
      <c r="AH1008" s="94" t="e">
        <v>#NAME?</v>
      </c>
      <c r="AI1008" s="94" t="e">
        <v>#NAME?</v>
      </c>
      <c r="AJ1008" s="94" t="e">
        <v>#NAME?</v>
      </c>
      <c r="AK1008" s="94" t="e">
        <v>#NAME?</v>
      </c>
      <c r="AO1008" s="94" t="e">
        <f aca="false" t="array" ref="AO1008:AT1008">_xlfn.torow(_xlfn.unique(_xlfn._xlws.filter(cat_table[Sub-subsector],($E1008=cat_table[Sector])*($F1008=cat_table[Subsector]),"")))</f>
        <v>#NAME?</v>
      </c>
      <c r="AP1008" s="94" t="e">
        <v>#NAME?</v>
      </c>
      <c r="AQ1008" s="94" t="e">
        <v>#NAME?</v>
      </c>
      <c r="AR1008" s="94" t="e">
        <v>#NAME?</v>
      </c>
      <c r="AS1008" s="94" t="e">
        <v>#NAME?</v>
      </c>
      <c r="AT1008" s="94" t="e">
        <v>#NAME?</v>
      </c>
    </row>
    <row r="1009" customFormat="false" ht="15" hidden="false" customHeight="true" outlineLevel="0" collapsed="false">
      <c r="A1009" s="20" t="s">
        <v>9506</v>
      </c>
      <c r="B1009" s="20" t="str">
        <f aca="false">INDEX(Table2[], MATCH(L1009, Location_ID!$D$2:$D$648, 0), 1)</f>
        <v>73c92d5f-3c9b-479c-bebc-aa118e3c3846</v>
      </c>
      <c r="C1009" s="16" t="s">
        <v>904</v>
      </c>
      <c r="D1009" s="16" t="s">
        <v>354</v>
      </c>
      <c r="E1009" s="20" t="s">
        <v>7134</v>
      </c>
      <c r="F1009" s="20" t="s">
        <v>7135</v>
      </c>
      <c r="G1009" s="20" t="s">
        <v>7591</v>
      </c>
      <c r="H1009" s="20"/>
      <c r="I1009" s="20" t="s">
        <v>9018</v>
      </c>
      <c r="J1009" s="20" t="s">
        <v>9072</v>
      </c>
      <c r="K1009" s="20" t="s">
        <v>7109</v>
      </c>
      <c r="L1009" s="20" t="s">
        <v>2241</v>
      </c>
      <c r="M1009" s="165" t="s">
        <v>7110</v>
      </c>
      <c r="N1009" s="20" t="s">
        <v>9056</v>
      </c>
      <c r="O1009" s="20" t="s">
        <v>9507</v>
      </c>
      <c r="P1009" s="201" t="n">
        <v>44440</v>
      </c>
      <c r="Q1009" s="201" t="n">
        <v>44500</v>
      </c>
      <c r="R1009" s="20" t="n">
        <v>1</v>
      </c>
      <c r="S1009" s="20" t="s">
        <v>7130</v>
      </c>
      <c r="T1009" s="20" t="n">
        <v>3.1204513805147</v>
      </c>
      <c r="U1009" s="20"/>
      <c r="V1009" s="20"/>
      <c r="W1009" s="20" t="s">
        <v>7141</v>
      </c>
      <c r="X1009" s="35" t="s">
        <v>383</v>
      </c>
      <c r="Y1009" s="240"/>
      <c r="Z1009" s="192" t="n">
        <v>0</v>
      </c>
      <c r="AE1009" s="94" t="e">
        <f aca="false" t="array" ref="AE1009:AK1009">_xlfn.torow(_xlfn.unique(_xlfn._xlws.filter(cat_table[Subsector],$E1009=cat_table[Sector],"")))</f>
        <v>#NAME?</v>
      </c>
      <c r="AF1009" s="94" t="e">
        <v>#NAME?</v>
      </c>
      <c r="AG1009" s="94" t="e">
        <v>#NAME?</v>
      </c>
      <c r="AH1009" s="94" t="e">
        <v>#NAME?</v>
      </c>
      <c r="AI1009" s="94" t="e">
        <v>#NAME?</v>
      </c>
      <c r="AJ1009" s="94" t="e">
        <v>#NAME?</v>
      </c>
      <c r="AK1009" s="94" t="e">
        <v>#NAME?</v>
      </c>
      <c r="AO1009" s="94" t="e">
        <f aca="false" t="array" ref="AO1009:AT1009">_xlfn.torow(_xlfn.unique(_xlfn._xlws.filter(cat_table[Sub-subsector],($E1009=cat_table[Sector])*($F1009=cat_table[Subsector]),"")))</f>
        <v>#NAME?</v>
      </c>
      <c r="AP1009" s="94" t="e">
        <v>#NAME?</v>
      </c>
      <c r="AQ1009" s="94" t="e">
        <v>#NAME?</v>
      </c>
      <c r="AR1009" s="94" t="e">
        <v>#NAME?</v>
      </c>
      <c r="AS1009" s="94" t="e">
        <v>#NAME?</v>
      </c>
      <c r="AT1009" s="94" t="e">
        <v>#NAME?</v>
      </c>
    </row>
    <row r="1010" customFormat="false" ht="15" hidden="false" customHeight="true" outlineLevel="0" collapsed="false">
      <c r="A1010" s="20" t="s">
        <v>9508</v>
      </c>
      <c r="B1010" s="20" t="str">
        <f aca="false">INDEX(Table2[], MATCH(L1010, Location_ID!$D$2:$D$648, 0), 1)</f>
        <v>73c92d5f-3c9b-479c-bebc-aa118e3c3846</v>
      </c>
      <c r="C1010" s="16" t="s">
        <v>904</v>
      </c>
      <c r="D1010" s="16" t="s">
        <v>354</v>
      </c>
      <c r="E1010" s="20" t="s">
        <v>7134</v>
      </c>
      <c r="F1010" s="20" t="s">
        <v>7135</v>
      </c>
      <c r="G1010" s="20" t="s">
        <v>7591</v>
      </c>
      <c r="H1010" s="20"/>
      <c r="I1010" s="20" t="s">
        <v>9018</v>
      </c>
      <c r="J1010" s="20" t="s">
        <v>9055</v>
      </c>
      <c r="K1010" s="20" t="s">
        <v>7109</v>
      </c>
      <c r="L1010" s="20" t="s">
        <v>2241</v>
      </c>
      <c r="M1010" s="165" t="s">
        <v>7110</v>
      </c>
      <c r="N1010" s="20" t="s">
        <v>9056</v>
      </c>
      <c r="O1010" s="20" t="s">
        <v>9509</v>
      </c>
      <c r="P1010" s="201" t="n">
        <v>44440</v>
      </c>
      <c r="Q1010" s="201" t="n">
        <v>44500</v>
      </c>
      <c r="R1010" s="20" t="n">
        <v>1</v>
      </c>
      <c r="S1010" s="20" t="s">
        <v>7130</v>
      </c>
      <c r="T1010" s="20" t="n">
        <v>0.991295549592693</v>
      </c>
      <c r="U1010" s="20"/>
      <c r="V1010" s="20"/>
      <c r="W1010" s="20" t="s">
        <v>7141</v>
      </c>
      <c r="X1010" s="35" t="s">
        <v>383</v>
      </c>
      <c r="Y1010" s="240"/>
      <c r="Z1010" s="192" t="n">
        <v>0</v>
      </c>
      <c r="AE1010" s="94" t="e">
        <f aca="false" t="array" ref="AE1010:AK1010">_xlfn.torow(_xlfn.unique(_xlfn._xlws.filter(cat_table[Subsector],$E1010=cat_table[Sector],"")))</f>
        <v>#NAME?</v>
      </c>
      <c r="AF1010" s="94" t="e">
        <v>#NAME?</v>
      </c>
      <c r="AG1010" s="94" t="e">
        <v>#NAME?</v>
      </c>
      <c r="AH1010" s="94" t="e">
        <v>#NAME?</v>
      </c>
      <c r="AI1010" s="94" t="e">
        <v>#NAME?</v>
      </c>
      <c r="AJ1010" s="94" t="e">
        <v>#NAME?</v>
      </c>
      <c r="AK1010" s="94" t="e">
        <v>#NAME?</v>
      </c>
      <c r="AO1010" s="94" t="e">
        <f aca="false" t="array" ref="AO1010:AT1010">_xlfn.torow(_xlfn.unique(_xlfn._xlws.filter(cat_table[Sub-subsector],($E1010=cat_table[Sector])*($F1010=cat_table[Subsector]),"")))</f>
        <v>#NAME?</v>
      </c>
      <c r="AP1010" s="94" t="e">
        <v>#NAME?</v>
      </c>
      <c r="AQ1010" s="94" t="e">
        <v>#NAME?</v>
      </c>
      <c r="AR1010" s="94" t="e">
        <v>#NAME?</v>
      </c>
      <c r="AS1010" s="94" t="e">
        <v>#NAME?</v>
      </c>
      <c r="AT1010" s="94" t="e">
        <v>#NAME?</v>
      </c>
    </row>
    <row r="1011" customFormat="false" ht="15" hidden="false" customHeight="true" outlineLevel="0" collapsed="false">
      <c r="A1011" s="20" t="s">
        <v>9510</v>
      </c>
      <c r="B1011" s="20" t="str">
        <f aca="false">INDEX(Table2[], MATCH(L1011, Location_ID!$D$2:$D$648, 0), 1)</f>
        <v>73c92d5f-3c9b-479c-bebc-aa118e3c3846</v>
      </c>
      <c r="C1011" s="16" t="s">
        <v>904</v>
      </c>
      <c r="D1011" s="16" t="s">
        <v>354</v>
      </c>
      <c r="E1011" s="20" t="s">
        <v>7134</v>
      </c>
      <c r="F1011" s="20" t="s">
        <v>7135</v>
      </c>
      <c r="G1011" s="20" t="s">
        <v>7591</v>
      </c>
      <c r="H1011" s="20"/>
      <c r="I1011" s="20" t="s">
        <v>9018</v>
      </c>
      <c r="J1011" s="20" t="s">
        <v>7127</v>
      </c>
      <c r="K1011" s="20" t="s">
        <v>7109</v>
      </c>
      <c r="L1011" s="20" t="s">
        <v>2241</v>
      </c>
      <c r="M1011" s="165" t="s">
        <v>7110</v>
      </c>
      <c r="N1011" s="20" t="s">
        <v>9056</v>
      </c>
      <c r="O1011" s="20" t="s">
        <v>9511</v>
      </c>
      <c r="P1011" s="201" t="n">
        <v>44440</v>
      </c>
      <c r="Q1011" s="201" t="n">
        <v>44500</v>
      </c>
      <c r="R1011" s="20" t="n">
        <v>1</v>
      </c>
      <c r="S1011" s="20" t="s">
        <v>7130</v>
      </c>
      <c r="T1011" s="20" t="n">
        <v>1.69503296624018</v>
      </c>
      <c r="U1011" s="20"/>
      <c r="V1011" s="20"/>
      <c r="W1011" s="20" t="s">
        <v>7141</v>
      </c>
      <c r="X1011" s="35" t="s">
        <v>383</v>
      </c>
      <c r="Y1011" s="240"/>
      <c r="Z1011" s="192" t="n">
        <v>0</v>
      </c>
      <c r="AE1011" s="94" t="e">
        <f aca="false" t="array" ref="AE1011:AK1011">_xlfn.torow(_xlfn.unique(_xlfn._xlws.filter(cat_table[Subsector],$E1011=cat_table[Sector],"")))</f>
        <v>#NAME?</v>
      </c>
      <c r="AF1011" s="94" t="e">
        <v>#NAME?</v>
      </c>
      <c r="AG1011" s="94" t="e">
        <v>#NAME?</v>
      </c>
      <c r="AH1011" s="94" t="e">
        <v>#NAME?</v>
      </c>
      <c r="AI1011" s="94" t="e">
        <v>#NAME?</v>
      </c>
      <c r="AJ1011" s="94" t="e">
        <v>#NAME?</v>
      </c>
      <c r="AK1011" s="94" t="e">
        <v>#NAME?</v>
      </c>
      <c r="AO1011" s="94" t="e">
        <f aca="false" t="array" ref="AO1011:AT1011">_xlfn.torow(_xlfn.unique(_xlfn._xlws.filter(cat_table[Sub-subsector],($E1011=cat_table[Sector])*($F1011=cat_table[Subsector]),"")))</f>
        <v>#NAME?</v>
      </c>
      <c r="AP1011" s="94" t="e">
        <v>#NAME?</v>
      </c>
      <c r="AQ1011" s="94" t="e">
        <v>#NAME?</v>
      </c>
      <c r="AR1011" s="94" t="e">
        <v>#NAME?</v>
      </c>
      <c r="AS1011" s="94" t="e">
        <v>#NAME?</v>
      </c>
      <c r="AT1011" s="94" t="e">
        <v>#NAME?</v>
      </c>
    </row>
    <row r="1012" customFormat="false" ht="15" hidden="false" customHeight="true" outlineLevel="0" collapsed="false">
      <c r="A1012" s="20" t="s">
        <v>9512</v>
      </c>
      <c r="B1012" s="20" t="str">
        <f aca="false">INDEX(Table2[], MATCH(L1012, Location_ID!$D$2:$D$648, 0), 1)</f>
        <v>73c92d5f-3c9b-479c-bebc-aa118e3c3846</v>
      </c>
      <c r="C1012" s="16" t="s">
        <v>904</v>
      </c>
      <c r="D1012" s="16" t="s">
        <v>354</v>
      </c>
      <c r="E1012" s="20" t="s">
        <v>7134</v>
      </c>
      <c r="F1012" s="20" t="s">
        <v>7135</v>
      </c>
      <c r="G1012" s="20" t="s">
        <v>7591</v>
      </c>
      <c r="H1012" s="20"/>
      <c r="I1012" s="20" t="s">
        <v>9018</v>
      </c>
      <c r="J1012" s="20" t="s">
        <v>9055</v>
      </c>
      <c r="K1012" s="20" t="s">
        <v>7109</v>
      </c>
      <c r="L1012" s="20" t="s">
        <v>2241</v>
      </c>
      <c r="M1012" s="165" t="s">
        <v>7110</v>
      </c>
      <c r="N1012" s="20" t="s">
        <v>9056</v>
      </c>
      <c r="O1012" s="20" t="s">
        <v>9513</v>
      </c>
      <c r="P1012" s="201" t="n">
        <v>44440</v>
      </c>
      <c r="Q1012" s="201" t="n">
        <v>44500</v>
      </c>
      <c r="R1012" s="20" t="n">
        <v>1</v>
      </c>
      <c r="S1012" s="20" t="s">
        <v>7130</v>
      </c>
      <c r="T1012" s="20" t="n">
        <v>1.56173633596385</v>
      </c>
      <c r="U1012" s="20"/>
      <c r="V1012" s="20"/>
      <c r="W1012" s="20" t="s">
        <v>7141</v>
      </c>
      <c r="X1012" s="35" t="s">
        <v>383</v>
      </c>
      <c r="Y1012" s="240"/>
      <c r="Z1012" s="192" t="n">
        <v>0</v>
      </c>
      <c r="AE1012" s="94" t="e">
        <f aca="false" t="array" ref="AE1012:AK1012">_xlfn.torow(_xlfn.unique(_xlfn._xlws.filter(cat_table[Subsector],$E1012=cat_table[Sector],"")))</f>
        <v>#NAME?</v>
      </c>
      <c r="AF1012" s="94" t="e">
        <v>#NAME?</v>
      </c>
      <c r="AG1012" s="94" t="e">
        <v>#NAME?</v>
      </c>
      <c r="AH1012" s="94" t="e">
        <v>#NAME?</v>
      </c>
      <c r="AI1012" s="94" t="e">
        <v>#NAME?</v>
      </c>
      <c r="AJ1012" s="94" t="e">
        <v>#NAME?</v>
      </c>
      <c r="AK1012" s="94" t="e">
        <v>#NAME?</v>
      </c>
      <c r="AO1012" s="94" t="e">
        <f aca="false" t="array" ref="AO1012:AT1012">_xlfn.torow(_xlfn.unique(_xlfn._xlws.filter(cat_table[Sub-subsector],($E1012=cat_table[Sector])*($F1012=cat_table[Subsector]),"")))</f>
        <v>#NAME?</v>
      </c>
      <c r="AP1012" s="94" t="e">
        <v>#NAME?</v>
      </c>
      <c r="AQ1012" s="94" t="e">
        <v>#NAME?</v>
      </c>
      <c r="AR1012" s="94" t="e">
        <v>#NAME?</v>
      </c>
      <c r="AS1012" s="94" t="e">
        <v>#NAME?</v>
      </c>
      <c r="AT1012" s="94" t="e">
        <v>#NAME?</v>
      </c>
    </row>
    <row r="1013" customFormat="false" ht="15" hidden="false" customHeight="true" outlineLevel="0" collapsed="false">
      <c r="A1013" s="20" t="s">
        <v>9514</v>
      </c>
      <c r="B1013" s="20" t="str">
        <f aca="false">INDEX(Table2[], MATCH(L1013, Location_ID!$D$2:$D$648, 0), 1)</f>
        <v>73c92d5f-3c9b-479c-bebc-aa118e3c3846</v>
      </c>
      <c r="C1013" s="16" t="s">
        <v>904</v>
      </c>
      <c r="D1013" s="16" t="s">
        <v>354</v>
      </c>
      <c r="E1013" s="20" t="s">
        <v>7134</v>
      </c>
      <c r="F1013" s="20" t="s">
        <v>7135</v>
      </c>
      <c r="G1013" s="20" t="s">
        <v>7591</v>
      </c>
      <c r="H1013" s="20"/>
      <c r="I1013" s="20" t="s">
        <v>9018</v>
      </c>
      <c r="J1013" s="20" t="s">
        <v>9072</v>
      </c>
      <c r="K1013" s="20" t="s">
        <v>7109</v>
      </c>
      <c r="L1013" s="20" t="s">
        <v>2241</v>
      </c>
      <c r="M1013" s="165" t="s">
        <v>7110</v>
      </c>
      <c r="N1013" s="20" t="s">
        <v>9056</v>
      </c>
      <c r="O1013" s="20" t="s">
        <v>9515</v>
      </c>
      <c r="P1013" s="201" t="n">
        <v>44440</v>
      </c>
      <c r="Q1013" s="201" t="n">
        <v>44500</v>
      </c>
      <c r="R1013" s="20" t="n">
        <v>1</v>
      </c>
      <c r="S1013" s="20" t="s">
        <v>7130</v>
      </c>
      <c r="T1013" s="20" t="n">
        <v>3.4887265314397</v>
      </c>
      <c r="U1013" s="20"/>
      <c r="V1013" s="20"/>
      <c r="W1013" s="20" t="s">
        <v>7141</v>
      </c>
      <c r="X1013" s="35" t="s">
        <v>383</v>
      </c>
      <c r="Y1013" s="240"/>
      <c r="Z1013" s="192" t="n">
        <v>0</v>
      </c>
      <c r="AE1013" s="94" t="e">
        <f aca="false" t="array" ref="AE1013:AK1013">_xlfn.torow(_xlfn.unique(_xlfn._xlws.filter(cat_table[Subsector],$E1013=cat_table[Sector],"")))</f>
        <v>#NAME?</v>
      </c>
      <c r="AF1013" s="94" t="e">
        <v>#NAME?</v>
      </c>
      <c r="AG1013" s="94" t="e">
        <v>#NAME?</v>
      </c>
      <c r="AH1013" s="94" t="e">
        <v>#NAME?</v>
      </c>
      <c r="AI1013" s="94" t="e">
        <v>#NAME?</v>
      </c>
      <c r="AJ1013" s="94" t="e">
        <v>#NAME?</v>
      </c>
      <c r="AK1013" s="94" t="e">
        <v>#NAME?</v>
      </c>
      <c r="AO1013" s="94" t="e">
        <f aca="false" t="array" ref="AO1013:AT1013">_xlfn.torow(_xlfn.unique(_xlfn._xlws.filter(cat_table[Sub-subsector],($E1013=cat_table[Sector])*($F1013=cat_table[Subsector]),"")))</f>
        <v>#NAME?</v>
      </c>
      <c r="AP1013" s="94" t="e">
        <v>#NAME?</v>
      </c>
      <c r="AQ1013" s="94" t="e">
        <v>#NAME?</v>
      </c>
      <c r="AR1013" s="94" t="e">
        <v>#NAME?</v>
      </c>
      <c r="AS1013" s="94" t="e">
        <v>#NAME?</v>
      </c>
      <c r="AT1013" s="94" t="e">
        <v>#NAME?</v>
      </c>
    </row>
    <row r="1014" customFormat="false" ht="15" hidden="false" customHeight="true" outlineLevel="0" collapsed="false">
      <c r="A1014" s="20" t="s">
        <v>9516</v>
      </c>
      <c r="B1014" s="20" t="str">
        <f aca="false">INDEX(Table2[], MATCH(L1014, Location_ID!$D$2:$D$648, 0), 1)</f>
        <v>73c92d5f-3c9b-479c-bebc-aa118e3c3846</v>
      </c>
      <c r="C1014" s="16" t="s">
        <v>904</v>
      </c>
      <c r="D1014" s="16" t="s">
        <v>354</v>
      </c>
      <c r="E1014" s="20" t="s">
        <v>7134</v>
      </c>
      <c r="F1014" s="20" t="s">
        <v>7135</v>
      </c>
      <c r="G1014" s="20" t="s">
        <v>7591</v>
      </c>
      <c r="H1014" s="20"/>
      <c r="I1014" s="20" t="s">
        <v>9018</v>
      </c>
      <c r="J1014" s="20" t="s">
        <v>9072</v>
      </c>
      <c r="K1014" s="20" t="s">
        <v>7109</v>
      </c>
      <c r="L1014" s="20" t="s">
        <v>2241</v>
      </c>
      <c r="M1014" s="165" t="s">
        <v>7110</v>
      </c>
      <c r="N1014" s="20" t="s">
        <v>9056</v>
      </c>
      <c r="O1014" s="20" t="s">
        <v>9517</v>
      </c>
      <c r="P1014" s="201" t="n">
        <v>44440</v>
      </c>
      <c r="Q1014" s="201" t="n">
        <v>44500</v>
      </c>
      <c r="R1014" s="20" t="n">
        <v>1</v>
      </c>
      <c r="S1014" s="20" t="s">
        <v>7130</v>
      </c>
      <c r="T1014" s="20" t="n">
        <v>1.65974369629282</v>
      </c>
      <c r="U1014" s="20"/>
      <c r="V1014" s="20"/>
      <c r="W1014" s="20" t="s">
        <v>7141</v>
      </c>
      <c r="X1014" s="35" t="s">
        <v>383</v>
      </c>
      <c r="Y1014" s="240"/>
      <c r="Z1014" s="192" t="n">
        <v>0</v>
      </c>
      <c r="AE1014" s="94" t="e">
        <f aca="false" t="array" ref="AE1014:AK1014">_xlfn.torow(_xlfn.unique(_xlfn._xlws.filter(cat_table[Subsector],$E1014=cat_table[Sector],"")))</f>
        <v>#NAME?</v>
      </c>
      <c r="AF1014" s="94" t="e">
        <v>#NAME?</v>
      </c>
      <c r="AG1014" s="94" t="e">
        <v>#NAME?</v>
      </c>
      <c r="AH1014" s="94" t="e">
        <v>#NAME?</v>
      </c>
      <c r="AI1014" s="94" t="e">
        <v>#NAME?</v>
      </c>
      <c r="AJ1014" s="94" t="e">
        <v>#NAME?</v>
      </c>
      <c r="AK1014" s="94" t="e">
        <v>#NAME?</v>
      </c>
      <c r="AO1014" s="94" t="e">
        <f aca="false" t="array" ref="AO1014:AT1014">_xlfn.torow(_xlfn.unique(_xlfn._xlws.filter(cat_table[Sub-subsector],($E1014=cat_table[Sector])*($F1014=cat_table[Subsector]),"")))</f>
        <v>#NAME?</v>
      </c>
      <c r="AP1014" s="94" t="e">
        <v>#NAME?</v>
      </c>
      <c r="AQ1014" s="94" t="e">
        <v>#NAME?</v>
      </c>
      <c r="AR1014" s="94" t="e">
        <v>#NAME?</v>
      </c>
      <c r="AS1014" s="94" t="e">
        <v>#NAME?</v>
      </c>
      <c r="AT1014" s="94" t="e">
        <v>#NAME?</v>
      </c>
    </row>
    <row r="1015" customFormat="false" ht="15" hidden="false" customHeight="true" outlineLevel="0" collapsed="false">
      <c r="A1015" s="20" t="s">
        <v>9518</v>
      </c>
      <c r="B1015" s="20" t="str">
        <f aca="false">INDEX(Table2[], MATCH(L1015, Location_ID!$D$2:$D$648, 0), 1)</f>
        <v>73c92d5f-3c9b-479c-bebc-aa118e3c3846</v>
      </c>
      <c r="C1015" s="16" t="s">
        <v>904</v>
      </c>
      <c r="D1015" s="16" t="s">
        <v>354</v>
      </c>
      <c r="E1015" s="20" t="s">
        <v>7134</v>
      </c>
      <c r="F1015" s="20" t="s">
        <v>7135</v>
      </c>
      <c r="G1015" s="20" t="s">
        <v>7591</v>
      </c>
      <c r="H1015" s="20"/>
      <c r="I1015" s="20" t="s">
        <v>9018</v>
      </c>
      <c r="J1015" s="20" t="s">
        <v>9055</v>
      </c>
      <c r="K1015" s="20" t="s">
        <v>7109</v>
      </c>
      <c r="L1015" s="20" t="s">
        <v>2241</v>
      </c>
      <c r="M1015" s="165" t="s">
        <v>7110</v>
      </c>
      <c r="N1015" s="20" t="s">
        <v>9056</v>
      </c>
      <c r="O1015" s="20" t="s">
        <v>9519</v>
      </c>
      <c r="P1015" s="201" t="n">
        <v>44440</v>
      </c>
      <c r="Q1015" s="201" t="n">
        <v>44500</v>
      </c>
      <c r="R1015" s="20" t="n">
        <v>1</v>
      </c>
      <c r="S1015" s="20" t="s">
        <v>7130</v>
      </c>
      <c r="T1015" s="20" t="n">
        <v>21.3232687017063</v>
      </c>
      <c r="U1015" s="20"/>
      <c r="V1015" s="20"/>
      <c r="W1015" s="20" t="s">
        <v>7141</v>
      </c>
      <c r="X1015" s="35" t="s">
        <v>383</v>
      </c>
      <c r="Y1015" s="240"/>
      <c r="Z1015" s="192" t="n">
        <v>0</v>
      </c>
      <c r="AE1015" s="94" t="e">
        <f aca="false" t="array" ref="AE1015:AK1015">_xlfn.torow(_xlfn.unique(_xlfn._xlws.filter(cat_table[Subsector],$E1015=cat_table[Sector],"")))</f>
        <v>#NAME?</v>
      </c>
      <c r="AF1015" s="94" t="e">
        <v>#NAME?</v>
      </c>
      <c r="AG1015" s="94" t="e">
        <v>#NAME?</v>
      </c>
      <c r="AH1015" s="94" t="e">
        <v>#NAME?</v>
      </c>
      <c r="AI1015" s="94" t="e">
        <v>#NAME?</v>
      </c>
      <c r="AJ1015" s="94" t="e">
        <v>#NAME?</v>
      </c>
      <c r="AK1015" s="94" t="e">
        <v>#NAME?</v>
      </c>
      <c r="AO1015" s="94" t="e">
        <f aca="false" t="array" ref="AO1015:AT1015">_xlfn.torow(_xlfn.unique(_xlfn._xlws.filter(cat_table[Sub-subsector],($E1015=cat_table[Sector])*($F1015=cat_table[Subsector]),"")))</f>
        <v>#NAME?</v>
      </c>
      <c r="AP1015" s="94" t="e">
        <v>#NAME?</v>
      </c>
      <c r="AQ1015" s="94" t="e">
        <v>#NAME?</v>
      </c>
      <c r="AR1015" s="94" t="e">
        <v>#NAME?</v>
      </c>
      <c r="AS1015" s="94" t="e">
        <v>#NAME?</v>
      </c>
      <c r="AT1015" s="94" t="e">
        <v>#NAME?</v>
      </c>
    </row>
    <row r="1016" customFormat="false" ht="15" hidden="false" customHeight="true" outlineLevel="0" collapsed="false">
      <c r="A1016" s="20" t="s">
        <v>9520</v>
      </c>
      <c r="B1016" s="20" t="str">
        <f aca="false">INDEX(Table2[], MATCH(L1016, Location_ID!$D$2:$D$648, 0), 1)</f>
        <v>73c92d5f-3c9b-479c-bebc-aa118e3c3846</v>
      </c>
      <c r="C1016" s="16" t="s">
        <v>904</v>
      </c>
      <c r="D1016" s="16" t="s">
        <v>354</v>
      </c>
      <c r="E1016" s="20" t="s">
        <v>7134</v>
      </c>
      <c r="F1016" s="20" t="s">
        <v>7135</v>
      </c>
      <c r="G1016" s="20" t="s">
        <v>7591</v>
      </c>
      <c r="H1016" s="20"/>
      <c r="I1016" s="20" t="s">
        <v>9018</v>
      </c>
      <c r="J1016" s="20" t="s">
        <v>9055</v>
      </c>
      <c r="K1016" s="20" t="s">
        <v>7109</v>
      </c>
      <c r="L1016" s="20" t="s">
        <v>2241</v>
      </c>
      <c r="M1016" s="165" t="s">
        <v>7110</v>
      </c>
      <c r="N1016" s="20" t="s">
        <v>9056</v>
      </c>
      <c r="O1016" s="20" t="s">
        <v>9521</v>
      </c>
      <c r="P1016" s="201" t="n">
        <v>44440</v>
      </c>
      <c r="Q1016" s="201" t="n">
        <v>44500</v>
      </c>
      <c r="R1016" s="20" t="n">
        <v>1</v>
      </c>
      <c r="S1016" s="20" t="s">
        <v>7130</v>
      </c>
      <c r="T1016" s="20" t="n">
        <v>6.6816001837762</v>
      </c>
      <c r="U1016" s="20"/>
      <c r="V1016" s="20"/>
      <c r="W1016" s="20" t="s">
        <v>7141</v>
      </c>
      <c r="X1016" s="35" t="s">
        <v>383</v>
      </c>
      <c r="Y1016" s="240"/>
      <c r="Z1016" s="192" t="n">
        <v>0</v>
      </c>
      <c r="AE1016" s="94" t="e">
        <f aca="false" t="array" ref="AE1016:AK1016">_xlfn.torow(_xlfn.unique(_xlfn._xlws.filter(cat_table[Subsector],$E1016=cat_table[Sector],"")))</f>
        <v>#NAME?</v>
      </c>
      <c r="AF1016" s="94" t="e">
        <v>#NAME?</v>
      </c>
      <c r="AG1016" s="94" t="e">
        <v>#NAME?</v>
      </c>
      <c r="AH1016" s="94" t="e">
        <v>#NAME?</v>
      </c>
      <c r="AI1016" s="94" t="e">
        <v>#NAME?</v>
      </c>
      <c r="AJ1016" s="94" t="e">
        <v>#NAME?</v>
      </c>
      <c r="AK1016" s="94" t="e">
        <v>#NAME?</v>
      </c>
      <c r="AO1016" s="94" t="e">
        <f aca="false" t="array" ref="AO1016:AT1016">_xlfn.torow(_xlfn.unique(_xlfn._xlws.filter(cat_table[Sub-subsector],($E1016=cat_table[Sector])*($F1016=cat_table[Subsector]),"")))</f>
        <v>#NAME?</v>
      </c>
      <c r="AP1016" s="94" t="e">
        <v>#NAME?</v>
      </c>
      <c r="AQ1016" s="94" t="e">
        <v>#NAME?</v>
      </c>
      <c r="AR1016" s="94" t="e">
        <v>#NAME?</v>
      </c>
      <c r="AS1016" s="94" t="e">
        <v>#NAME?</v>
      </c>
      <c r="AT1016" s="94" t="e">
        <v>#NAME?</v>
      </c>
    </row>
    <row r="1017" customFormat="false" ht="15" hidden="false" customHeight="true" outlineLevel="0" collapsed="false">
      <c r="A1017" s="20" t="s">
        <v>9522</v>
      </c>
      <c r="B1017" s="20" t="str">
        <f aca="false">INDEX(Table2[], MATCH(L1017, Location_ID!$D$2:$D$648, 0), 1)</f>
        <v>73c92d5f-3c9b-479c-bebc-aa118e3c3846</v>
      </c>
      <c r="C1017" s="16" t="s">
        <v>904</v>
      </c>
      <c r="D1017" s="16" t="s">
        <v>354</v>
      </c>
      <c r="E1017" s="20" t="s">
        <v>7134</v>
      </c>
      <c r="F1017" s="20" t="s">
        <v>7135</v>
      </c>
      <c r="G1017" s="20" t="s">
        <v>7591</v>
      </c>
      <c r="H1017" s="20"/>
      <c r="I1017" s="20" t="s">
        <v>9018</v>
      </c>
      <c r="J1017" s="20" t="s">
        <v>9055</v>
      </c>
      <c r="K1017" s="20" t="s">
        <v>7109</v>
      </c>
      <c r="L1017" s="20" t="s">
        <v>2241</v>
      </c>
      <c r="M1017" s="165" t="s">
        <v>7110</v>
      </c>
      <c r="N1017" s="20" t="s">
        <v>9056</v>
      </c>
      <c r="O1017" s="20" t="s">
        <v>9523</v>
      </c>
      <c r="P1017" s="201" t="n">
        <v>44440</v>
      </c>
      <c r="Q1017" s="201" t="n">
        <v>44500</v>
      </c>
      <c r="R1017" s="20" t="n">
        <v>1</v>
      </c>
      <c r="S1017" s="20" t="s">
        <v>7130</v>
      </c>
      <c r="T1017" s="20" t="n">
        <v>0.830419109853857</v>
      </c>
      <c r="U1017" s="20"/>
      <c r="V1017" s="20"/>
      <c r="W1017" s="20" t="s">
        <v>7141</v>
      </c>
      <c r="X1017" s="35" t="s">
        <v>383</v>
      </c>
      <c r="Y1017" s="240"/>
      <c r="Z1017" s="192" t="n">
        <v>0</v>
      </c>
      <c r="AE1017" s="94" t="e">
        <f aca="false" t="array" ref="AE1017:AK1017">_xlfn.torow(_xlfn.unique(_xlfn._xlws.filter(cat_table[Subsector],$E1017=cat_table[Sector],"")))</f>
        <v>#NAME?</v>
      </c>
      <c r="AF1017" s="94" t="e">
        <v>#NAME?</v>
      </c>
      <c r="AG1017" s="94" t="e">
        <v>#NAME?</v>
      </c>
      <c r="AH1017" s="94" t="e">
        <v>#NAME?</v>
      </c>
      <c r="AI1017" s="94" t="e">
        <v>#NAME?</v>
      </c>
      <c r="AJ1017" s="94" t="e">
        <v>#NAME?</v>
      </c>
      <c r="AK1017" s="94" t="e">
        <v>#NAME?</v>
      </c>
      <c r="AO1017" s="94" t="e">
        <f aca="false" t="array" ref="AO1017:AT1017">_xlfn.torow(_xlfn.unique(_xlfn._xlws.filter(cat_table[Sub-subsector],($E1017=cat_table[Sector])*($F1017=cat_table[Subsector]),"")))</f>
        <v>#NAME?</v>
      </c>
      <c r="AP1017" s="94" t="e">
        <v>#NAME?</v>
      </c>
      <c r="AQ1017" s="94" t="e">
        <v>#NAME?</v>
      </c>
      <c r="AR1017" s="94" t="e">
        <v>#NAME?</v>
      </c>
      <c r="AS1017" s="94" t="e">
        <v>#NAME?</v>
      </c>
      <c r="AT1017" s="94" t="e">
        <v>#NAME?</v>
      </c>
    </row>
    <row r="1018" customFormat="false" ht="15" hidden="false" customHeight="true" outlineLevel="0" collapsed="false">
      <c r="A1018" s="20" t="s">
        <v>9524</v>
      </c>
      <c r="B1018" s="20" t="str">
        <f aca="false">INDEX(Table2[], MATCH(L1018, Location_ID!$D$2:$D$648, 0), 1)</f>
        <v>73c92d5f-3c9b-479c-bebc-aa118e3c3846</v>
      </c>
      <c r="C1018" s="16" t="s">
        <v>904</v>
      </c>
      <c r="D1018" s="16" t="s">
        <v>354</v>
      </c>
      <c r="E1018" s="20" t="s">
        <v>7134</v>
      </c>
      <c r="F1018" s="20" t="s">
        <v>7135</v>
      </c>
      <c r="G1018" s="20" t="s">
        <v>7591</v>
      </c>
      <c r="H1018" s="20"/>
      <c r="I1018" s="20" t="s">
        <v>9018</v>
      </c>
      <c r="J1018" s="20" t="s">
        <v>9055</v>
      </c>
      <c r="K1018" s="20" t="s">
        <v>7109</v>
      </c>
      <c r="L1018" s="20" t="s">
        <v>2241</v>
      </c>
      <c r="M1018" s="165" t="s">
        <v>7110</v>
      </c>
      <c r="N1018" s="20" t="s">
        <v>9056</v>
      </c>
      <c r="O1018" s="20" t="s">
        <v>9525</v>
      </c>
      <c r="P1018" s="201" t="n">
        <v>44440</v>
      </c>
      <c r="Q1018" s="201" t="n">
        <v>44500</v>
      </c>
      <c r="R1018" s="20" t="n">
        <v>1</v>
      </c>
      <c r="S1018" s="20" t="s">
        <v>7130</v>
      </c>
      <c r="T1018" s="20" t="n">
        <v>3.86054677549533</v>
      </c>
      <c r="U1018" s="20"/>
      <c r="V1018" s="20"/>
      <c r="W1018" s="20" t="s">
        <v>7141</v>
      </c>
      <c r="X1018" s="35" t="s">
        <v>383</v>
      </c>
      <c r="Y1018" s="240"/>
      <c r="Z1018" s="192" t="n">
        <v>0</v>
      </c>
      <c r="AE1018" s="94" t="e">
        <f aca="false" t="array" ref="AE1018:AK1018">_xlfn.torow(_xlfn.unique(_xlfn._xlws.filter(cat_table[Subsector],$E1018=cat_table[Sector],"")))</f>
        <v>#NAME?</v>
      </c>
      <c r="AF1018" s="94" t="e">
        <v>#NAME?</v>
      </c>
      <c r="AG1018" s="94" t="e">
        <v>#NAME?</v>
      </c>
      <c r="AH1018" s="94" t="e">
        <v>#NAME?</v>
      </c>
      <c r="AI1018" s="94" t="e">
        <v>#NAME?</v>
      </c>
      <c r="AJ1018" s="94" t="e">
        <v>#NAME?</v>
      </c>
      <c r="AK1018" s="94" t="e">
        <v>#NAME?</v>
      </c>
      <c r="AO1018" s="94" t="e">
        <f aca="false" t="array" ref="AO1018:AT1018">_xlfn.torow(_xlfn.unique(_xlfn._xlws.filter(cat_table[Sub-subsector],($E1018=cat_table[Sector])*($F1018=cat_table[Subsector]),"")))</f>
        <v>#NAME?</v>
      </c>
      <c r="AP1018" s="94" t="e">
        <v>#NAME?</v>
      </c>
      <c r="AQ1018" s="94" t="e">
        <v>#NAME?</v>
      </c>
      <c r="AR1018" s="94" t="e">
        <v>#NAME?</v>
      </c>
      <c r="AS1018" s="94" t="e">
        <v>#NAME?</v>
      </c>
      <c r="AT1018" s="94" t="e">
        <v>#NAME?</v>
      </c>
    </row>
    <row r="1019" customFormat="false" ht="15" hidden="false" customHeight="true" outlineLevel="0" collapsed="false">
      <c r="A1019" s="20" t="s">
        <v>9526</v>
      </c>
      <c r="B1019" s="20" t="str">
        <f aca="false">INDEX(Table2[], MATCH(L1019, Location_ID!$D$2:$D$648, 0), 1)</f>
        <v>73c92d5f-3c9b-479c-bebc-aa118e3c3846</v>
      </c>
      <c r="C1019" s="16" t="s">
        <v>904</v>
      </c>
      <c r="D1019" s="16" t="s">
        <v>354</v>
      </c>
      <c r="E1019" s="20" t="s">
        <v>7134</v>
      </c>
      <c r="F1019" s="20" t="s">
        <v>7135</v>
      </c>
      <c r="G1019" s="20" t="s">
        <v>7591</v>
      </c>
      <c r="H1019" s="20"/>
      <c r="I1019" s="20" t="s">
        <v>9018</v>
      </c>
      <c r="J1019" s="20" t="s">
        <v>9055</v>
      </c>
      <c r="K1019" s="20" t="s">
        <v>7109</v>
      </c>
      <c r="L1019" s="20" t="s">
        <v>2241</v>
      </c>
      <c r="M1019" s="165" t="s">
        <v>7110</v>
      </c>
      <c r="N1019" s="20" t="s">
        <v>9056</v>
      </c>
      <c r="O1019" s="20" t="s">
        <v>9527</v>
      </c>
      <c r="P1019" s="201" t="n">
        <v>44440</v>
      </c>
      <c r="Q1019" s="201" t="n">
        <v>44500</v>
      </c>
      <c r="R1019" s="20" t="n">
        <v>1</v>
      </c>
      <c r="S1019" s="20" t="s">
        <v>7130</v>
      </c>
      <c r="T1019" s="20" t="n">
        <v>4.24276426832486</v>
      </c>
      <c r="U1019" s="20"/>
      <c r="V1019" s="20"/>
      <c r="W1019" s="20" t="s">
        <v>7141</v>
      </c>
      <c r="X1019" s="35" t="s">
        <v>383</v>
      </c>
      <c r="Y1019" s="240"/>
      <c r="Z1019" s="192" t="n">
        <v>0</v>
      </c>
      <c r="AE1019" s="94" t="e">
        <f aca="false" t="array" ref="AE1019:AK1019">_xlfn.torow(_xlfn.unique(_xlfn._xlws.filter(cat_table[Subsector],$E1019=cat_table[Sector],"")))</f>
        <v>#NAME?</v>
      </c>
      <c r="AF1019" s="94" t="e">
        <v>#NAME?</v>
      </c>
      <c r="AG1019" s="94" t="e">
        <v>#NAME?</v>
      </c>
      <c r="AH1019" s="94" t="e">
        <v>#NAME?</v>
      </c>
      <c r="AI1019" s="94" t="e">
        <v>#NAME?</v>
      </c>
      <c r="AJ1019" s="94" t="e">
        <v>#NAME?</v>
      </c>
      <c r="AK1019" s="94" t="e">
        <v>#NAME?</v>
      </c>
      <c r="AO1019" s="94" t="e">
        <f aca="false" t="array" ref="AO1019:AT1019">_xlfn.torow(_xlfn.unique(_xlfn._xlws.filter(cat_table[Sub-subsector],($E1019=cat_table[Sector])*($F1019=cat_table[Subsector]),"")))</f>
        <v>#NAME?</v>
      </c>
      <c r="AP1019" s="94" t="e">
        <v>#NAME?</v>
      </c>
      <c r="AQ1019" s="94" t="e">
        <v>#NAME?</v>
      </c>
      <c r="AR1019" s="94" t="e">
        <v>#NAME?</v>
      </c>
      <c r="AS1019" s="94" t="e">
        <v>#NAME?</v>
      </c>
      <c r="AT1019" s="94" t="e">
        <v>#NAME?</v>
      </c>
    </row>
    <row r="1020" customFormat="false" ht="15" hidden="false" customHeight="true" outlineLevel="0" collapsed="false">
      <c r="A1020" s="20" t="s">
        <v>9528</v>
      </c>
      <c r="B1020" s="20" t="str">
        <f aca="false">INDEX(Table2[], MATCH(L1020, Location_ID!$D$2:$D$648, 0), 1)</f>
        <v>73c92d5f-3c9b-479c-bebc-aa118e3c3846</v>
      </c>
      <c r="C1020" s="16" t="s">
        <v>904</v>
      </c>
      <c r="D1020" s="16" t="s">
        <v>354</v>
      </c>
      <c r="E1020" s="20" t="s">
        <v>7134</v>
      </c>
      <c r="F1020" s="20" t="s">
        <v>7135</v>
      </c>
      <c r="G1020" s="20" t="s">
        <v>7591</v>
      </c>
      <c r="H1020" s="20"/>
      <c r="I1020" s="20" t="s">
        <v>9018</v>
      </c>
      <c r="J1020" s="20" t="s">
        <v>9055</v>
      </c>
      <c r="K1020" s="20" t="s">
        <v>7109</v>
      </c>
      <c r="L1020" s="20" t="s">
        <v>2241</v>
      </c>
      <c r="M1020" s="165" t="s">
        <v>7110</v>
      </c>
      <c r="N1020" s="20" t="s">
        <v>9056</v>
      </c>
      <c r="O1020" s="20" t="s">
        <v>9529</v>
      </c>
      <c r="P1020" s="201" t="n">
        <v>44440</v>
      </c>
      <c r="Q1020" s="201" t="n">
        <v>44500</v>
      </c>
      <c r="R1020" s="20" t="n">
        <v>1</v>
      </c>
      <c r="S1020" s="20" t="s">
        <v>7130</v>
      </c>
      <c r="T1020" s="20" t="n">
        <v>5.28662738785144</v>
      </c>
      <c r="U1020" s="20"/>
      <c r="V1020" s="20"/>
      <c r="W1020" s="20" t="s">
        <v>7141</v>
      </c>
      <c r="X1020" s="35" t="s">
        <v>383</v>
      </c>
      <c r="Y1020" s="240"/>
      <c r="Z1020" s="192" t="n">
        <v>0</v>
      </c>
      <c r="AE1020" s="94" t="e">
        <f aca="false" t="array" ref="AE1020:AK1020">_xlfn.torow(_xlfn.unique(_xlfn._xlws.filter(cat_table[Subsector],$E1020=cat_table[Sector],"")))</f>
        <v>#NAME?</v>
      </c>
      <c r="AF1020" s="94" t="e">
        <v>#NAME?</v>
      </c>
      <c r="AG1020" s="94" t="e">
        <v>#NAME?</v>
      </c>
      <c r="AH1020" s="94" t="e">
        <v>#NAME?</v>
      </c>
      <c r="AI1020" s="94" t="e">
        <v>#NAME?</v>
      </c>
      <c r="AJ1020" s="94" t="e">
        <v>#NAME?</v>
      </c>
      <c r="AK1020" s="94" t="e">
        <v>#NAME?</v>
      </c>
      <c r="AO1020" s="94" t="e">
        <f aca="false" t="array" ref="AO1020:AT1020">_xlfn.torow(_xlfn.unique(_xlfn._xlws.filter(cat_table[Sub-subsector],($E1020=cat_table[Sector])*($F1020=cat_table[Subsector]),"")))</f>
        <v>#NAME?</v>
      </c>
      <c r="AP1020" s="94" t="e">
        <v>#NAME?</v>
      </c>
      <c r="AQ1020" s="94" t="e">
        <v>#NAME?</v>
      </c>
      <c r="AR1020" s="94" t="e">
        <v>#NAME?</v>
      </c>
      <c r="AS1020" s="94" t="e">
        <v>#NAME?</v>
      </c>
      <c r="AT1020" s="94" t="e">
        <v>#NAME?</v>
      </c>
    </row>
    <row r="1021" customFormat="false" ht="15" hidden="false" customHeight="true" outlineLevel="0" collapsed="false">
      <c r="A1021" s="20" t="s">
        <v>9530</v>
      </c>
      <c r="B1021" s="20" t="str">
        <f aca="false">INDEX(Table2[], MATCH(L1021, Location_ID!$D$2:$D$648, 0), 1)</f>
        <v>73c92d5f-3c9b-479c-bebc-aa118e3c3846</v>
      </c>
      <c r="C1021" s="16" t="s">
        <v>904</v>
      </c>
      <c r="D1021" s="16" t="s">
        <v>354</v>
      </c>
      <c r="E1021" s="20" t="s">
        <v>7134</v>
      </c>
      <c r="F1021" s="20" t="s">
        <v>7135</v>
      </c>
      <c r="G1021" s="20" t="s">
        <v>7591</v>
      </c>
      <c r="H1021" s="20"/>
      <c r="I1021" s="20" t="s">
        <v>9018</v>
      </c>
      <c r="J1021" s="20" t="s">
        <v>9072</v>
      </c>
      <c r="K1021" s="20" t="s">
        <v>7109</v>
      </c>
      <c r="L1021" s="20" t="s">
        <v>2241</v>
      </c>
      <c r="M1021" s="165" t="s">
        <v>7110</v>
      </c>
      <c r="N1021" s="20" t="s">
        <v>9056</v>
      </c>
      <c r="O1021" s="20" t="s">
        <v>9531</v>
      </c>
      <c r="P1021" s="201" t="n">
        <v>44440</v>
      </c>
      <c r="Q1021" s="201" t="n">
        <v>44500</v>
      </c>
      <c r="R1021" s="20" t="n">
        <v>1</v>
      </c>
      <c r="S1021" s="20" t="s">
        <v>7130</v>
      </c>
      <c r="T1021" s="20" t="n">
        <v>2.71894834727208</v>
      </c>
      <c r="U1021" s="20"/>
      <c r="V1021" s="20"/>
      <c r="W1021" s="20" t="s">
        <v>7141</v>
      </c>
      <c r="X1021" s="35" t="s">
        <v>383</v>
      </c>
      <c r="Y1021" s="240"/>
      <c r="Z1021" s="192" t="n">
        <v>0</v>
      </c>
      <c r="AE1021" s="94" t="e">
        <f aca="false" t="array" ref="AE1021:AK1021">_xlfn.torow(_xlfn.unique(_xlfn._xlws.filter(cat_table[Subsector],$E1021=cat_table[Sector],"")))</f>
        <v>#NAME?</v>
      </c>
      <c r="AF1021" s="94" t="e">
        <v>#NAME?</v>
      </c>
      <c r="AG1021" s="94" t="e">
        <v>#NAME?</v>
      </c>
      <c r="AH1021" s="94" t="e">
        <v>#NAME?</v>
      </c>
      <c r="AI1021" s="94" t="e">
        <v>#NAME?</v>
      </c>
      <c r="AJ1021" s="94" t="e">
        <v>#NAME?</v>
      </c>
      <c r="AK1021" s="94" t="e">
        <v>#NAME?</v>
      </c>
      <c r="AO1021" s="94" t="e">
        <f aca="false" t="array" ref="AO1021:AT1021">_xlfn.torow(_xlfn.unique(_xlfn._xlws.filter(cat_table[Sub-subsector],($E1021=cat_table[Sector])*($F1021=cat_table[Subsector]),"")))</f>
        <v>#NAME?</v>
      </c>
      <c r="AP1021" s="94" t="e">
        <v>#NAME?</v>
      </c>
      <c r="AQ1021" s="94" t="e">
        <v>#NAME?</v>
      </c>
      <c r="AR1021" s="94" t="e">
        <v>#NAME?</v>
      </c>
      <c r="AS1021" s="94" t="e">
        <v>#NAME?</v>
      </c>
      <c r="AT1021" s="94" t="e">
        <v>#NAME?</v>
      </c>
    </row>
    <row r="1022" customFormat="false" ht="15" hidden="false" customHeight="true" outlineLevel="0" collapsed="false">
      <c r="A1022" s="20" t="s">
        <v>9532</v>
      </c>
      <c r="B1022" s="20" t="str">
        <f aca="false">INDEX(Table2[], MATCH(L1022, Location_ID!$D$2:$D$648, 0), 1)</f>
        <v>73c92d5f-3c9b-479c-bebc-aa118e3c3846</v>
      </c>
      <c r="C1022" s="16" t="s">
        <v>904</v>
      </c>
      <c r="D1022" s="16" t="s">
        <v>354</v>
      </c>
      <c r="E1022" s="20" t="s">
        <v>7134</v>
      </c>
      <c r="F1022" s="20" t="s">
        <v>7135</v>
      </c>
      <c r="G1022" s="20" t="s">
        <v>7591</v>
      </c>
      <c r="H1022" s="20"/>
      <c r="I1022" s="20" t="s">
        <v>9018</v>
      </c>
      <c r="J1022" s="20" t="s">
        <v>7127</v>
      </c>
      <c r="K1022" s="20" t="s">
        <v>7109</v>
      </c>
      <c r="L1022" s="20" t="s">
        <v>2241</v>
      </c>
      <c r="M1022" s="165" t="s">
        <v>7110</v>
      </c>
      <c r="N1022" s="20" t="s">
        <v>9056</v>
      </c>
      <c r="O1022" s="20" t="s">
        <v>9533</v>
      </c>
      <c r="P1022" s="201" t="n">
        <v>44440</v>
      </c>
      <c r="Q1022" s="201" t="n">
        <v>44500</v>
      </c>
      <c r="R1022" s="20" t="n">
        <v>1</v>
      </c>
      <c r="S1022" s="20" t="s">
        <v>7130</v>
      </c>
      <c r="T1022" s="20" t="n">
        <v>0.75582175903497</v>
      </c>
      <c r="U1022" s="20"/>
      <c r="V1022" s="20"/>
      <c r="W1022" s="20" t="s">
        <v>7141</v>
      </c>
      <c r="X1022" s="35" t="s">
        <v>383</v>
      </c>
      <c r="Y1022" s="240"/>
      <c r="Z1022" s="192" t="n">
        <v>0</v>
      </c>
      <c r="AE1022" s="94" t="e">
        <f aca="false" t="array" ref="AE1022:AK1022">_xlfn.torow(_xlfn.unique(_xlfn._xlws.filter(cat_table[Subsector],$E1022=cat_table[Sector],"")))</f>
        <v>#NAME?</v>
      </c>
      <c r="AF1022" s="94" t="e">
        <v>#NAME?</v>
      </c>
      <c r="AG1022" s="94" t="e">
        <v>#NAME?</v>
      </c>
      <c r="AH1022" s="94" t="e">
        <v>#NAME?</v>
      </c>
      <c r="AI1022" s="94" t="e">
        <v>#NAME?</v>
      </c>
      <c r="AJ1022" s="94" t="e">
        <v>#NAME?</v>
      </c>
      <c r="AK1022" s="94" t="e">
        <v>#NAME?</v>
      </c>
      <c r="AO1022" s="94" t="e">
        <f aca="false" t="array" ref="AO1022:AT1022">_xlfn.torow(_xlfn.unique(_xlfn._xlws.filter(cat_table[Sub-subsector],($E1022=cat_table[Sector])*($F1022=cat_table[Subsector]),"")))</f>
        <v>#NAME?</v>
      </c>
      <c r="AP1022" s="94" t="e">
        <v>#NAME?</v>
      </c>
      <c r="AQ1022" s="94" t="e">
        <v>#NAME?</v>
      </c>
      <c r="AR1022" s="94" t="e">
        <v>#NAME?</v>
      </c>
      <c r="AS1022" s="94" t="e">
        <v>#NAME?</v>
      </c>
      <c r="AT1022" s="94" t="e">
        <v>#NAME?</v>
      </c>
    </row>
    <row r="1023" customFormat="false" ht="15" hidden="false" customHeight="true" outlineLevel="0" collapsed="false">
      <c r="A1023" s="20" t="s">
        <v>9534</v>
      </c>
      <c r="B1023" s="20" t="str">
        <f aca="false">INDEX(Table2[], MATCH(L1023, Location_ID!$D$2:$D$648, 0), 1)</f>
        <v>73c92d5f-3c9b-479c-bebc-aa118e3c3846</v>
      </c>
      <c r="C1023" s="16" t="s">
        <v>904</v>
      </c>
      <c r="D1023" s="16" t="s">
        <v>354</v>
      </c>
      <c r="E1023" s="20" t="s">
        <v>7134</v>
      </c>
      <c r="F1023" s="20" t="s">
        <v>7135</v>
      </c>
      <c r="G1023" s="20" t="s">
        <v>7591</v>
      </c>
      <c r="H1023" s="20"/>
      <c r="I1023" s="20" t="s">
        <v>9018</v>
      </c>
      <c r="J1023" s="20" t="s">
        <v>9059</v>
      </c>
      <c r="K1023" s="20" t="s">
        <v>7109</v>
      </c>
      <c r="L1023" s="20" t="s">
        <v>2241</v>
      </c>
      <c r="M1023" s="165" t="s">
        <v>7110</v>
      </c>
      <c r="N1023" s="20" t="s">
        <v>9056</v>
      </c>
      <c r="O1023" s="20" t="s">
        <v>9535</v>
      </c>
      <c r="P1023" s="201" t="n">
        <v>44440</v>
      </c>
      <c r="Q1023" s="201" t="n">
        <v>44500</v>
      </c>
      <c r="R1023" s="20" t="n">
        <v>1</v>
      </c>
      <c r="S1023" s="20" t="s">
        <v>7130</v>
      </c>
      <c r="T1023" s="20" t="n">
        <v>6.00980216755541</v>
      </c>
      <c r="U1023" s="20"/>
      <c r="V1023" s="20"/>
      <c r="W1023" s="20" t="s">
        <v>7141</v>
      </c>
      <c r="X1023" s="35" t="s">
        <v>383</v>
      </c>
      <c r="Y1023" s="240"/>
      <c r="Z1023" s="192" t="n">
        <v>0</v>
      </c>
      <c r="AE1023" s="94" t="e">
        <f aca="false" t="array" ref="AE1023:AK1023">_xlfn.torow(_xlfn.unique(_xlfn._xlws.filter(cat_table[Subsector],$E1023=cat_table[Sector],"")))</f>
        <v>#NAME?</v>
      </c>
      <c r="AF1023" s="94" t="e">
        <v>#NAME?</v>
      </c>
      <c r="AG1023" s="94" t="e">
        <v>#NAME?</v>
      </c>
      <c r="AH1023" s="94" t="e">
        <v>#NAME?</v>
      </c>
      <c r="AI1023" s="94" t="e">
        <v>#NAME?</v>
      </c>
      <c r="AJ1023" s="94" t="e">
        <v>#NAME?</v>
      </c>
      <c r="AK1023" s="94" t="e">
        <v>#NAME?</v>
      </c>
      <c r="AO1023" s="94" t="e">
        <f aca="false" t="array" ref="AO1023:AT1023">_xlfn.torow(_xlfn.unique(_xlfn._xlws.filter(cat_table[Sub-subsector],($E1023=cat_table[Sector])*($F1023=cat_table[Subsector]),"")))</f>
        <v>#NAME?</v>
      </c>
      <c r="AP1023" s="94" t="e">
        <v>#NAME?</v>
      </c>
      <c r="AQ1023" s="94" t="e">
        <v>#NAME?</v>
      </c>
      <c r="AR1023" s="94" t="e">
        <v>#NAME?</v>
      </c>
      <c r="AS1023" s="94" t="e">
        <v>#NAME?</v>
      </c>
      <c r="AT1023" s="94" t="e">
        <v>#NAME?</v>
      </c>
    </row>
    <row r="1024" customFormat="false" ht="15" hidden="false" customHeight="true" outlineLevel="0" collapsed="false">
      <c r="A1024" s="20" t="s">
        <v>9536</v>
      </c>
      <c r="B1024" s="20" t="str">
        <f aca="false">INDEX(Table2[], MATCH(L1024, Location_ID!$D$2:$D$648, 0), 1)</f>
        <v>73c92d5f-3c9b-479c-bebc-aa118e3c3846</v>
      </c>
      <c r="C1024" s="16" t="s">
        <v>904</v>
      </c>
      <c r="D1024" s="16" t="s">
        <v>354</v>
      </c>
      <c r="E1024" s="20" t="s">
        <v>7134</v>
      </c>
      <c r="F1024" s="20" t="s">
        <v>7135</v>
      </c>
      <c r="G1024" s="20" t="s">
        <v>7591</v>
      </c>
      <c r="H1024" s="20"/>
      <c r="I1024" s="20" t="s">
        <v>9018</v>
      </c>
      <c r="J1024" s="20" t="s">
        <v>9055</v>
      </c>
      <c r="K1024" s="20" t="s">
        <v>7109</v>
      </c>
      <c r="L1024" s="20" t="s">
        <v>2241</v>
      </c>
      <c r="M1024" s="165" t="s">
        <v>7110</v>
      </c>
      <c r="N1024" s="20" t="s">
        <v>9056</v>
      </c>
      <c r="O1024" s="20" t="s">
        <v>9537</v>
      </c>
      <c r="P1024" s="201" t="n">
        <v>44440</v>
      </c>
      <c r="Q1024" s="201" t="n">
        <v>44500</v>
      </c>
      <c r="R1024" s="20" t="n">
        <v>1</v>
      </c>
      <c r="S1024" s="20" t="s">
        <v>7130</v>
      </c>
      <c r="T1024" s="20" t="n">
        <v>5.91498127894975</v>
      </c>
      <c r="U1024" s="20"/>
      <c r="V1024" s="20"/>
      <c r="W1024" s="20" t="s">
        <v>7141</v>
      </c>
      <c r="X1024" s="35" t="s">
        <v>383</v>
      </c>
      <c r="Y1024" s="240"/>
      <c r="Z1024" s="192" t="n">
        <v>0</v>
      </c>
      <c r="AE1024" s="94" t="e">
        <f aca="false" t="array" ref="AE1024:AK1024">_xlfn.torow(_xlfn.unique(_xlfn._xlws.filter(cat_table[Subsector],$E1024=cat_table[Sector],"")))</f>
        <v>#NAME?</v>
      </c>
      <c r="AF1024" s="94" t="e">
        <v>#NAME?</v>
      </c>
      <c r="AG1024" s="94" t="e">
        <v>#NAME?</v>
      </c>
      <c r="AH1024" s="94" t="e">
        <v>#NAME?</v>
      </c>
      <c r="AI1024" s="94" t="e">
        <v>#NAME?</v>
      </c>
      <c r="AJ1024" s="94" t="e">
        <v>#NAME?</v>
      </c>
      <c r="AK1024" s="94" t="e">
        <v>#NAME?</v>
      </c>
      <c r="AO1024" s="94" t="e">
        <f aca="false" t="array" ref="AO1024:AT1024">_xlfn.torow(_xlfn.unique(_xlfn._xlws.filter(cat_table[Sub-subsector],($E1024=cat_table[Sector])*($F1024=cat_table[Subsector]),"")))</f>
        <v>#NAME?</v>
      </c>
      <c r="AP1024" s="94" t="e">
        <v>#NAME?</v>
      </c>
      <c r="AQ1024" s="94" t="e">
        <v>#NAME?</v>
      </c>
      <c r="AR1024" s="94" t="e">
        <v>#NAME?</v>
      </c>
      <c r="AS1024" s="94" t="e">
        <v>#NAME?</v>
      </c>
      <c r="AT1024" s="94" t="e">
        <v>#NAME?</v>
      </c>
    </row>
    <row r="1025" customFormat="false" ht="15" hidden="false" customHeight="true" outlineLevel="0" collapsed="false">
      <c r="A1025" s="20" t="s">
        <v>9538</v>
      </c>
      <c r="B1025" s="20" t="str">
        <f aca="false">INDEX(Table2[], MATCH(L1025, Location_ID!$D$2:$D$648, 0), 1)</f>
        <v>73c92d5f-3c9b-479c-bebc-aa118e3c3846</v>
      </c>
      <c r="C1025" s="16" t="s">
        <v>904</v>
      </c>
      <c r="D1025" s="16" t="s">
        <v>354</v>
      </c>
      <c r="E1025" s="20" t="s">
        <v>7134</v>
      </c>
      <c r="F1025" s="20" t="s">
        <v>7135</v>
      </c>
      <c r="G1025" s="20" t="s">
        <v>7591</v>
      </c>
      <c r="H1025" s="20"/>
      <c r="I1025" s="20" t="s">
        <v>9018</v>
      </c>
      <c r="J1025" s="20" t="s">
        <v>9079</v>
      </c>
      <c r="K1025" s="20" t="s">
        <v>7109</v>
      </c>
      <c r="L1025" s="20" t="s">
        <v>2241</v>
      </c>
      <c r="M1025" s="165" t="s">
        <v>7110</v>
      </c>
      <c r="N1025" s="20" t="s">
        <v>9056</v>
      </c>
      <c r="O1025" s="20" t="s">
        <v>9539</v>
      </c>
      <c r="P1025" s="201" t="n">
        <v>44440</v>
      </c>
      <c r="Q1025" s="201" t="n">
        <v>44500</v>
      </c>
      <c r="R1025" s="20" t="n">
        <v>1</v>
      </c>
      <c r="S1025" s="20" t="s">
        <v>7130</v>
      </c>
      <c r="T1025" s="20" t="n">
        <v>6.27040173585993</v>
      </c>
      <c r="U1025" s="20"/>
      <c r="V1025" s="20"/>
      <c r="W1025" s="20" t="s">
        <v>7141</v>
      </c>
      <c r="X1025" s="35" t="s">
        <v>383</v>
      </c>
      <c r="Y1025" s="240"/>
      <c r="Z1025" s="192" t="n">
        <v>0</v>
      </c>
      <c r="AE1025" s="94" t="e">
        <f aca="false" t="array" ref="AE1025:AK1025">_xlfn.torow(_xlfn.unique(_xlfn._xlws.filter(cat_table[Subsector],$E1025=cat_table[Sector],"")))</f>
        <v>#NAME?</v>
      </c>
      <c r="AF1025" s="94" t="e">
        <v>#NAME?</v>
      </c>
      <c r="AG1025" s="94" t="e">
        <v>#NAME?</v>
      </c>
      <c r="AH1025" s="94" t="e">
        <v>#NAME?</v>
      </c>
      <c r="AI1025" s="94" t="e">
        <v>#NAME?</v>
      </c>
      <c r="AJ1025" s="94" t="e">
        <v>#NAME?</v>
      </c>
      <c r="AK1025" s="94" t="e">
        <v>#NAME?</v>
      </c>
      <c r="AO1025" s="94" t="e">
        <f aca="false" t="array" ref="AO1025:AT1025">_xlfn.torow(_xlfn.unique(_xlfn._xlws.filter(cat_table[Sub-subsector],($E1025=cat_table[Sector])*($F1025=cat_table[Subsector]),"")))</f>
        <v>#NAME?</v>
      </c>
      <c r="AP1025" s="94" t="e">
        <v>#NAME?</v>
      </c>
      <c r="AQ1025" s="94" t="e">
        <v>#NAME?</v>
      </c>
      <c r="AR1025" s="94" t="e">
        <v>#NAME?</v>
      </c>
      <c r="AS1025" s="94" t="e">
        <v>#NAME?</v>
      </c>
      <c r="AT1025" s="94" t="e">
        <v>#NAME?</v>
      </c>
    </row>
    <row r="1026" customFormat="false" ht="15" hidden="false" customHeight="true" outlineLevel="0" collapsed="false">
      <c r="A1026" s="20" t="s">
        <v>9540</v>
      </c>
      <c r="B1026" s="20" t="str">
        <f aca="false">INDEX(Table2[], MATCH(L1026, Location_ID!$D$2:$D$648, 0), 1)</f>
        <v>73c92d5f-3c9b-479c-bebc-aa118e3c3846</v>
      </c>
      <c r="C1026" s="16" t="s">
        <v>904</v>
      </c>
      <c r="D1026" s="16" t="s">
        <v>354</v>
      </c>
      <c r="E1026" s="20" t="s">
        <v>7134</v>
      </c>
      <c r="F1026" s="20" t="s">
        <v>7135</v>
      </c>
      <c r="G1026" s="20" t="s">
        <v>7591</v>
      </c>
      <c r="H1026" s="20"/>
      <c r="I1026" s="20" t="s">
        <v>9018</v>
      </c>
      <c r="J1026" s="20" t="s">
        <v>9079</v>
      </c>
      <c r="K1026" s="20" t="s">
        <v>7109</v>
      </c>
      <c r="L1026" s="20" t="s">
        <v>2241</v>
      </c>
      <c r="M1026" s="165" t="s">
        <v>7110</v>
      </c>
      <c r="N1026" s="20" t="s">
        <v>9056</v>
      </c>
      <c r="O1026" s="20" t="s">
        <v>9541</v>
      </c>
      <c r="P1026" s="201" t="n">
        <v>44440</v>
      </c>
      <c r="Q1026" s="201" t="n">
        <v>44500</v>
      </c>
      <c r="R1026" s="20" t="n">
        <v>1</v>
      </c>
      <c r="S1026" s="20" t="s">
        <v>7130</v>
      </c>
      <c r="T1026" s="20" t="n">
        <v>2.09608695024397</v>
      </c>
      <c r="U1026" s="20"/>
      <c r="V1026" s="20"/>
      <c r="W1026" s="20" t="s">
        <v>7141</v>
      </c>
      <c r="X1026" s="35" t="s">
        <v>383</v>
      </c>
      <c r="Y1026" s="240"/>
      <c r="Z1026" s="192" t="n">
        <v>0</v>
      </c>
      <c r="AE1026" s="94" t="e">
        <f aca="false" t="array" ref="AE1026:AK1026">_xlfn.torow(_xlfn.unique(_xlfn._xlws.filter(cat_table[Subsector],$E1026=cat_table[Sector],"")))</f>
        <v>#NAME?</v>
      </c>
      <c r="AF1026" s="94" t="e">
        <v>#NAME?</v>
      </c>
      <c r="AG1026" s="94" t="e">
        <v>#NAME?</v>
      </c>
      <c r="AH1026" s="94" t="e">
        <v>#NAME?</v>
      </c>
      <c r="AI1026" s="94" t="e">
        <v>#NAME?</v>
      </c>
      <c r="AJ1026" s="94" t="e">
        <v>#NAME?</v>
      </c>
      <c r="AK1026" s="94" t="e">
        <v>#NAME?</v>
      </c>
      <c r="AO1026" s="94" t="e">
        <f aca="false" t="array" ref="AO1026:AT1026">_xlfn.torow(_xlfn.unique(_xlfn._xlws.filter(cat_table[Sub-subsector],($E1026=cat_table[Sector])*($F1026=cat_table[Subsector]),"")))</f>
        <v>#NAME?</v>
      </c>
      <c r="AP1026" s="94" t="e">
        <v>#NAME?</v>
      </c>
      <c r="AQ1026" s="94" t="e">
        <v>#NAME?</v>
      </c>
      <c r="AR1026" s="94" t="e">
        <v>#NAME?</v>
      </c>
      <c r="AS1026" s="94" t="e">
        <v>#NAME?</v>
      </c>
      <c r="AT1026" s="94" t="e">
        <v>#NAME?</v>
      </c>
    </row>
    <row r="1027" customFormat="false" ht="15" hidden="false" customHeight="true" outlineLevel="0" collapsed="false">
      <c r="A1027" s="20" t="s">
        <v>9542</v>
      </c>
      <c r="B1027" s="20" t="str">
        <f aca="false">INDEX(Table2[], MATCH(L1027, Location_ID!$D$2:$D$648, 0), 1)</f>
        <v>73c92d5f-3c9b-479c-bebc-aa118e3c3846</v>
      </c>
      <c r="C1027" s="16" t="s">
        <v>904</v>
      </c>
      <c r="D1027" s="16" t="s">
        <v>354</v>
      </c>
      <c r="E1027" s="20" t="s">
        <v>7134</v>
      </c>
      <c r="F1027" s="20" t="s">
        <v>7135</v>
      </c>
      <c r="G1027" s="20" t="s">
        <v>7591</v>
      </c>
      <c r="H1027" s="20"/>
      <c r="I1027" s="20" t="s">
        <v>9018</v>
      </c>
      <c r="J1027" s="20" t="s">
        <v>7127</v>
      </c>
      <c r="K1027" s="20" t="s">
        <v>7109</v>
      </c>
      <c r="L1027" s="20" t="s">
        <v>2241</v>
      </c>
      <c r="M1027" s="165" t="s">
        <v>7110</v>
      </c>
      <c r="N1027" s="20" t="s">
        <v>9056</v>
      </c>
      <c r="O1027" s="20" t="s">
        <v>9543</v>
      </c>
      <c r="P1027" s="201" t="n">
        <v>44440</v>
      </c>
      <c r="Q1027" s="201" t="n">
        <v>44500</v>
      </c>
      <c r="R1027" s="20" t="n">
        <v>1</v>
      </c>
      <c r="S1027" s="20" t="s">
        <v>7130</v>
      </c>
      <c r="T1027" s="20" t="n">
        <v>6.29452394739213</v>
      </c>
      <c r="U1027" s="20"/>
      <c r="V1027" s="20"/>
      <c r="W1027" s="20" t="s">
        <v>7141</v>
      </c>
      <c r="X1027" s="35" t="s">
        <v>383</v>
      </c>
      <c r="Y1027" s="240"/>
      <c r="Z1027" s="192" t="n">
        <v>0</v>
      </c>
      <c r="AE1027" s="94" t="e">
        <f aca="false" t="array" ref="AE1027:AK1027">_xlfn.torow(_xlfn.unique(_xlfn._xlws.filter(cat_table[Subsector],$E1027=cat_table[Sector],"")))</f>
        <v>#NAME?</v>
      </c>
      <c r="AF1027" s="94" t="e">
        <v>#NAME?</v>
      </c>
      <c r="AG1027" s="94" t="e">
        <v>#NAME?</v>
      </c>
      <c r="AH1027" s="94" t="e">
        <v>#NAME?</v>
      </c>
      <c r="AI1027" s="94" t="e">
        <v>#NAME?</v>
      </c>
      <c r="AJ1027" s="94" t="e">
        <v>#NAME?</v>
      </c>
      <c r="AK1027" s="94" t="e">
        <v>#NAME?</v>
      </c>
      <c r="AO1027" s="94" t="e">
        <f aca="false" t="array" ref="AO1027:AT1027">_xlfn.torow(_xlfn.unique(_xlfn._xlws.filter(cat_table[Sub-subsector],($E1027=cat_table[Sector])*($F1027=cat_table[Subsector]),"")))</f>
        <v>#NAME?</v>
      </c>
      <c r="AP1027" s="94" t="e">
        <v>#NAME?</v>
      </c>
      <c r="AQ1027" s="94" t="e">
        <v>#NAME?</v>
      </c>
      <c r="AR1027" s="94" t="e">
        <v>#NAME?</v>
      </c>
      <c r="AS1027" s="94" t="e">
        <v>#NAME?</v>
      </c>
      <c r="AT1027" s="94" t="e">
        <v>#NAME?</v>
      </c>
    </row>
    <row r="1028" customFormat="false" ht="15" hidden="false" customHeight="true" outlineLevel="0" collapsed="false">
      <c r="A1028" s="20" t="s">
        <v>9544</v>
      </c>
      <c r="B1028" s="20" t="str">
        <f aca="false">INDEX(Table2[], MATCH(L1028, Location_ID!$D$2:$D$648, 0), 1)</f>
        <v>73c92d5f-3c9b-479c-bebc-aa118e3c3846</v>
      </c>
      <c r="C1028" s="16" t="s">
        <v>904</v>
      </c>
      <c r="D1028" s="16" t="s">
        <v>354</v>
      </c>
      <c r="E1028" s="20" t="s">
        <v>7134</v>
      </c>
      <c r="F1028" s="20" t="s">
        <v>7135</v>
      </c>
      <c r="G1028" s="20" t="s">
        <v>7591</v>
      </c>
      <c r="H1028" s="20"/>
      <c r="I1028" s="20" t="s">
        <v>9018</v>
      </c>
      <c r="J1028" s="20" t="s">
        <v>9072</v>
      </c>
      <c r="K1028" s="20" t="s">
        <v>7109</v>
      </c>
      <c r="L1028" s="20" t="s">
        <v>2241</v>
      </c>
      <c r="M1028" s="165" t="s">
        <v>7110</v>
      </c>
      <c r="N1028" s="20" t="s">
        <v>9056</v>
      </c>
      <c r="O1028" s="20" t="s">
        <v>9545</v>
      </c>
      <c r="P1028" s="201" t="n">
        <v>44440</v>
      </c>
      <c r="Q1028" s="201" t="n">
        <v>44500</v>
      </c>
      <c r="R1028" s="20" t="n">
        <v>1</v>
      </c>
      <c r="S1028" s="20" t="s">
        <v>7130</v>
      </c>
      <c r="T1028" s="20" t="n">
        <v>0.893443216436786</v>
      </c>
      <c r="U1028" s="20"/>
      <c r="V1028" s="20"/>
      <c r="W1028" s="20" t="s">
        <v>7141</v>
      </c>
      <c r="X1028" s="35" t="s">
        <v>383</v>
      </c>
      <c r="Y1028" s="240"/>
      <c r="Z1028" s="192" t="n">
        <v>0</v>
      </c>
      <c r="AE1028" s="94" t="e">
        <f aca="false" t="array" ref="AE1028:AK1028">_xlfn.torow(_xlfn.unique(_xlfn._xlws.filter(cat_table[Subsector],$E1028=cat_table[Sector],"")))</f>
        <v>#NAME?</v>
      </c>
      <c r="AF1028" s="94" t="e">
        <v>#NAME?</v>
      </c>
      <c r="AG1028" s="94" t="e">
        <v>#NAME?</v>
      </c>
      <c r="AH1028" s="94" t="e">
        <v>#NAME?</v>
      </c>
      <c r="AI1028" s="94" t="e">
        <v>#NAME?</v>
      </c>
      <c r="AJ1028" s="94" t="e">
        <v>#NAME?</v>
      </c>
      <c r="AK1028" s="94" t="e">
        <v>#NAME?</v>
      </c>
      <c r="AO1028" s="94" t="e">
        <f aca="false" t="array" ref="AO1028:AT1028">_xlfn.torow(_xlfn.unique(_xlfn._xlws.filter(cat_table[Sub-subsector],($E1028=cat_table[Sector])*($F1028=cat_table[Subsector]),"")))</f>
        <v>#NAME?</v>
      </c>
      <c r="AP1028" s="94" t="e">
        <v>#NAME?</v>
      </c>
      <c r="AQ1028" s="94" t="e">
        <v>#NAME?</v>
      </c>
      <c r="AR1028" s="94" t="e">
        <v>#NAME?</v>
      </c>
      <c r="AS1028" s="94" t="e">
        <v>#NAME?</v>
      </c>
      <c r="AT1028" s="94" t="e">
        <v>#NAME?</v>
      </c>
    </row>
    <row r="1029" customFormat="false" ht="15" hidden="false" customHeight="true" outlineLevel="0" collapsed="false">
      <c r="A1029" s="20" t="s">
        <v>9546</v>
      </c>
      <c r="B1029" s="20" t="str">
        <f aca="false">INDEX(Table2[], MATCH(L1029, Location_ID!$D$2:$D$648, 0), 1)</f>
        <v>73c92d5f-3c9b-479c-bebc-aa118e3c3846</v>
      </c>
      <c r="C1029" s="16" t="s">
        <v>904</v>
      </c>
      <c r="D1029" s="16" t="s">
        <v>354</v>
      </c>
      <c r="E1029" s="20" t="s">
        <v>7134</v>
      </c>
      <c r="F1029" s="20" t="s">
        <v>7135</v>
      </c>
      <c r="G1029" s="20" t="s">
        <v>7591</v>
      </c>
      <c r="H1029" s="20"/>
      <c r="I1029" s="20" t="s">
        <v>9018</v>
      </c>
      <c r="J1029" s="20" t="s">
        <v>9067</v>
      </c>
      <c r="K1029" s="20" t="s">
        <v>7109</v>
      </c>
      <c r="L1029" s="20" t="s">
        <v>2241</v>
      </c>
      <c r="M1029" s="165" t="s">
        <v>7110</v>
      </c>
      <c r="N1029" s="20" t="s">
        <v>9056</v>
      </c>
      <c r="O1029" s="20" t="s">
        <v>9547</v>
      </c>
      <c r="P1029" s="201" t="n">
        <v>44440</v>
      </c>
      <c r="Q1029" s="201" t="n">
        <v>44500</v>
      </c>
      <c r="R1029" s="20" t="n">
        <v>1</v>
      </c>
      <c r="S1029" s="20" t="s">
        <v>7130</v>
      </c>
      <c r="T1029" s="20" t="n">
        <v>7.86483851923368</v>
      </c>
      <c r="U1029" s="20"/>
      <c r="V1029" s="20"/>
      <c r="W1029" s="20" t="s">
        <v>7141</v>
      </c>
      <c r="X1029" s="35" t="s">
        <v>383</v>
      </c>
      <c r="Y1029" s="240"/>
      <c r="Z1029" s="192" t="n">
        <v>0</v>
      </c>
      <c r="AE1029" s="94" t="e">
        <f aca="false" t="array" ref="AE1029:AK1029">_xlfn.torow(_xlfn.unique(_xlfn._xlws.filter(cat_table[Subsector],$E1029=cat_table[Sector],"")))</f>
        <v>#NAME?</v>
      </c>
      <c r="AF1029" s="94" t="e">
        <v>#NAME?</v>
      </c>
      <c r="AG1029" s="94" t="e">
        <v>#NAME?</v>
      </c>
      <c r="AH1029" s="94" t="e">
        <v>#NAME?</v>
      </c>
      <c r="AI1029" s="94" t="e">
        <v>#NAME?</v>
      </c>
      <c r="AJ1029" s="94" t="e">
        <v>#NAME?</v>
      </c>
      <c r="AK1029" s="94" t="e">
        <v>#NAME?</v>
      </c>
      <c r="AO1029" s="94" t="e">
        <f aca="false" t="array" ref="AO1029:AT1029">_xlfn.torow(_xlfn.unique(_xlfn._xlws.filter(cat_table[Sub-subsector],($E1029=cat_table[Sector])*($F1029=cat_table[Subsector]),"")))</f>
        <v>#NAME?</v>
      </c>
      <c r="AP1029" s="94" t="e">
        <v>#NAME?</v>
      </c>
      <c r="AQ1029" s="94" t="e">
        <v>#NAME?</v>
      </c>
      <c r="AR1029" s="94" t="e">
        <v>#NAME?</v>
      </c>
      <c r="AS1029" s="94" t="e">
        <v>#NAME?</v>
      </c>
      <c r="AT1029" s="94" t="e">
        <v>#NAME?</v>
      </c>
    </row>
    <row r="1030" customFormat="false" ht="15" hidden="false" customHeight="true" outlineLevel="0" collapsed="false">
      <c r="A1030" s="20" t="s">
        <v>9548</v>
      </c>
      <c r="B1030" s="20" t="str">
        <f aca="false">INDEX(Table2[], MATCH(L1030, Location_ID!$D$2:$D$648, 0), 1)</f>
        <v>73c92d5f-3c9b-479c-bebc-aa118e3c3846</v>
      </c>
      <c r="C1030" s="16" t="s">
        <v>904</v>
      </c>
      <c r="D1030" s="16" t="s">
        <v>354</v>
      </c>
      <c r="E1030" s="20" t="s">
        <v>7134</v>
      </c>
      <c r="F1030" s="20" t="s">
        <v>7135</v>
      </c>
      <c r="G1030" s="20" t="s">
        <v>7591</v>
      </c>
      <c r="H1030" s="20"/>
      <c r="I1030" s="20" t="s">
        <v>9018</v>
      </c>
      <c r="J1030" s="20" t="s">
        <v>9055</v>
      </c>
      <c r="K1030" s="20" t="s">
        <v>7109</v>
      </c>
      <c r="L1030" s="20" t="s">
        <v>2241</v>
      </c>
      <c r="M1030" s="165" t="s">
        <v>7110</v>
      </c>
      <c r="N1030" s="20" t="s">
        <v>9056</v>
      </c>
      <c r="O1030" s="20" t="s">
        <v>9549</v>
      </c>
      <c r="P1030" s="201" t="n">
        <v>44440</v>
      </c>
      <c r="Q1030" s="201" t="n">
        <v>44500</v>
      </c>
      <c r="R1030" s="20" t="n">
        <v>1</v>
      </c>
      <c r="S1030" s="20" t="s">
        <v>7130</v>
      </c>
      <c r="T1030" s="20" t="n">
        <v>34.4548240699805</v>
      </c>
      <c r="U1030" s="20"/>
      <c r="V1030" s="20"/>
      <c r="W1030" s="20" t="s">
        <v>7141</v>
      </c>
      <c r="X1030" s="35" t="s">
        <v>383</v>
      </c>
      <c r="Y1030" s="240"/>
      <c r="Z1030" s="192" t="n">
        <v>0</v>
      </c>
      <c r="AE1030" s="94" t="e">
        <f aca="false" t="array" ref="AE1030:AK1030">_xlfn.torow(_xlfn.unique(_xlfn._xlws.filter(cat_table[Subsector],$E1030=cat_table[Sector],"")))</f>
        <v>#NAME?</v>
      </c>
      <c r="AF1030" s="94" t="e">
        <v>#NAME?</v>
      </c>
      <c r="AG1030" s="94" t="e">
        <v>#NAME?</v>
      </c>
      <c r="AH1030" s="94" t="e">
        <v>#NAME?</v>
      </c>
      <c r="AI1030" s="94" t="e">
        <v>#NAME?</v>
      </c>
      <c r="AJ1030" s="94" t="e">
        <v>#NAME?</v>
      </c>
      <c r="AK1030" s="94" t="e">
        <v>#NAME?</v>
      </c>
      <c r="AO1030" s="94" t="e">
        <f aca="false" t="array" ref="AO1030:AT1030">_xlfn.torow(_xlfn.unique(_xlfn._xlws.filter(cat_table[Sub-subsector],($E1030=cat_table[Sector])*($F1030=cat_table[Subsector]),"")))</f>
        <v>#NAME?</v>
      </c>
      <c r="AP1030" s="94" t="e">
        <v>#NAME?</v>
      </c>
      <c r="AQ1030" s="94" t="e">
        <v>#NAME?</v>
      </c>
      <c r="AR1030" s="94" t="e">
        <v>#NAME?</v>
      </c>
      <c r="AS1030" s="94" t="e">
        <v>#NAME?</v>
      </c>
      <c r="AT1030" s="94" t="e">
        <v>#NAME?</v>
      </c>
    </row>
    <row r="1031" customFormat="false" ht="15" hidden="false" customHeight="true" outlineLevel="0" collapsed="false">
      <c r="A1031" s="20" t="s">
        <v>9550</v>
      </c>
      <c r="B1031" s="20" t="str">
        <f aca="false">INDEX(Table2[], MATCH(L1031, Location_ID!$D$2:$D$648, 0), 1)</f>
        <v>73c92d5f-3c9b-479c-bebc-aa118e3c3846</v>
      </c>
      <c r="C1031" s="16" t="s">
        <v>904</v>
      </c>
      <c r="D1031" s="16" t="s">
        <v>354</v>
      </c>
      <c r="E1031" s="20" t="s">
        <v>7134</v>
      </c>
      <c r="F1031" s="20" t="s">
        <v>7135</v>
      </c>
      <c r="G1031" s="20" t="s">
        <v>7591</v>
      </c>
      <c r="H1031" s="20"/>
      <c r="I1031" s="20" t="s">
        <v>9018</v>
      </c>
      <c r="J1031" s="20" t="s">
        <v>9055</v>
      </c>
      <c r="K1031" s="20" t="s">
        <v>7109</v>
      </c>
      <c r="L1031" s="20" t="s">
        <v>2241</v>
      </c>
      <c r="M1031" s="165" t="s">
        <v>7110</v>
      </c>
      <c r="N1031" s="20" t="s">
        <v>9056</v>
      </c>
      <c r="O1031" s="20" t="s">
        <v>9551</v>
      </c>
      <c r="P1031" s="201" t="n">
        <v>44440</v>
      </c>
      <c r="Q1031" s="201" t="n">
        <v>44500</v>
      </c>
      <c r="R1031" s="20" t="n">
        <v>1</v>
      </c>
      <c r="S1031" s="20" t="s">
        <v>7130</v>
      </c>
      <c r="T1031" s="20" t="n">
        <v>27.0157693339939</v>
      </c>
      <c r="U1031" s="20"/>
      <c r="V1031" s="20"/>
      <c r="W1031" s="20" t="s">
        <v>7141</v>
      </c>
      <c r="X1031" s="35" t="s">
        <v>383</v>
      </c>
      <c r="Y1031" s="240"/>
      <c r="Z1031" s="192" t="n">
        <v>0</v>
      </c>
      <c r="AE1031" s="94" t="e">
        <f aca="false" t="array" ref="AE1031:AK1031">_xlfn.torow(_xlfn.unique(_xlfn._xlws.filter(cat_table[Subsector],$E1031=cat_table[Sector],"")))</f>
        <v>#NAME?</v>
      </c>
      <c r="AF1031" s="94" t="e">
        <v>#NAME?</v>
      </c>
      <c r="AG1031" s="94" t="e">
        <v>#NAME?</v>
      </c>
      <c r="AH1031" s="94" t="e">
        <v>#NAME?</v>
      </c>
      <c r="AI1031" s="94" t="e">
        <v>#NAME?</v>
      </c>
      <c r="AJ1031" s="94" t="e">
        <v>#NAME?</v>
      </c>
      <c r="AK1031" s="94" t="e">
        <v>#NAME?</v>
      </c>
      <c r="AO1031" s="94" t="e">
        <f aca="false" t="array" ref="AO1031:AT1031">_xlfn.torow(_xlfn.unique(_xlfn._xlws.filter(cat_table[Sub-subsector],($E1031=cat_table[Sector])*($F1031=cat_table[Subsector]),"")))</f>
        <v>#NAME?</v>
      </c>
      <c r="AP1031" s="94" t="e">
        <v>#NAME?</v>
      </c>
      <c r="AQ1031" s="94" t="e">
        <v>#NAME?</v>
      </c>
      <c r="AR1031" s="94" t="e">
        <v>#NAME?</v>
      </c>
      <c r="AS1031" s="94" t="e">
        <v>#NAME?</v>
      </c>
      <c r="AT1031" s="94" t="e">
        <v>#NAME?</v>
      </c>
    </row>
    <row r="1032" customFormat="false" ht="15" hidden="false" customHeight="true" outlineLevel="0" collapsed="false">
      <c r="A1032" s="20" t="s">
        <v>9552</v>
      </c>
      <c r="B1032" s="20" t="str">
        <f aca="false">INDEX(Table2[], MATCH(L1032, Location_ID!$D$2:$D$648, 0), 1)</f>
        <v>73c92d5f-3c9b-479c-bebc-aa118e3c3846</v>
      </c>
      <c r="C1032" s="16" t="s">
        <v>904</v>
      </c>
      <c r="D1032" s="16" t="s">
        <v>354</v>
      </c>
      <c r="E1032" s="20" t="s">
        <v>7134</v>
      </c>
      <c r="F1032" s="20" t="s">
        <v>7135</v>
      </c>
      <c r="G1032" s="20" t="s">
        <v>7591</v>
      </c>
      <c r="H1032" s="20"/>
      <c r="I1032" s="20" t="s">
        <v>9018</v>
      </c>
      <c r="J1032" s="20" t="s">
        <v>9055</v>
      </c>
      <c r="K1032" s="20" t="s">
        <v>7109</v>
      </c>
      <c r="L1032" s="20" t="s">
        <v>2241</v>
      </c>
      <c r="M1032" s="165" t="s">
        <v>7110</v>
      </c>
      <c r="N1032" s="20" t="s">
        <v>9056</v>
      </c>
      <c r="O1032" s="20" t="s">
        <v>9553</v>
      </c>
      <c r="P1032" s="201" t="n">
        <v>44440</v>
      </c>
      <c r="Q1032" s="201" t="n">
        <v>44500</v>
      </c>
      <c r="R1032" s="20" t="n">
        <v>1</v>
      </c>
      <c r="S1032" s="20" t="s">
        <v>7130</v>
      </c>
      <c r="T1032" s="20" t="n">
        <v>25.2307197993822</v>
      </c>
      <c r="U1032" s="20"/>
      <c r="V1032" s="20"/>
      <c r="W1032" s="20" t="s">
        <v>7141</v>
      </c>
      <c r="X1032" s="35" t="s">
        <v>383</v>
      </c>
      <c r="Y1032" s="240"/>
      <c r="Z1032" s="192" t="n">
        <v>0</v>
      </c>
      <c r="AE1032" s="94" t="e">
        <f aca="false" t="array" ref="AE1032:AK1032">_xlfn.torow(_xlfn.unique(_xlfn._xlws.filter(cat_table[Subsector],$E1032=cat_table[Sector],"")))</f>
        <v>#NAME?</v>
      </c>
      <c r="AF1032" s="94" t="e">
        <v>#NAME?</v>
      </c>
      <c r="AG1032" s="94" t="e">
        <v>#NAME?</v>
      </c>
      <c r="AH1032" s="94" t="e">
        <v>#NAME?</v>
      </c>
      <c r="AI1032" s="94" t="e">
        <v>#NAME?</v>
      </c>
      <c r="AJ1032" s="94" t="e">
        <v>#NAME?</v>
      </c>
      <c r="AK1032" s="94" t="e">
        <v>#NAME?</v>
      </c>
      <c r="AO1032" s="94" t="e">
        <f aca="false" t="array" ref="AO1032:AT1032">_xlfn.torow(_xlfn.unique(_xlfn._xlws.filter(cat_table[Sub-subsector],($E1032=cat_table[Sector])*($F1032=cat_table[Subsector]),"")))</f>
        <v>#NAME?</v>
      </c>
      <c r="AP1032" s="94" t="e">
        <v>#NAME?</v>
      </c>
      <c r="AQ1032" s="94" t="e">
        <v>#NAME?</v>
      </c>
      <c r="AR1032" s="94" t="e">
        <v>#NAME?</v>
      </c>
      <c r="AS1032" s="94" t="e">
        <v>#NAME?</v>
      </c>
      <c r="AT1032" s="94" t="e">
        <v>#NAME?</v>
      </c>
    </row>
    <row r="1033" customFormat="false" ht="15" hidden="false" customHeight="true" outlineLevel="0" collapsed="false">
      <c r="A1033" s="20" t="s">
        <v>9554</v>
      </c>
      <c r="B1033" s="20" t="str">
        <f aca="false">INDEX(Table2[], MATCH(L1033, Location_ID!$D$2:$D$648, 0), 1)</f>
        <v>73c92d5f-3c9b-479c-bebc-aa118e3c3846</v>
      </c>
      <c r="C1033" s="16" t="s">
        <v>904</v>
      </c>
      <c r="D1033" s="16" t="s">
        <v>354</v>
      </c>
      <c r="E1033" s="20" t="s">
        <v>7134</v>
      </c>
      <c r="F1033" s="20" t="s">
        <v>7135</v>
      </c>
      <c r="G1033" s="20" t="s">
        <v>7591</v>
      </c>
      <c r="H1033" s="20"/>
      <c r="I1033" s="20" t="s">
        <v>9018</v>
      </c>
      <c r="J1033" s="20" t="s">
        <v>9055</v>
      </c>
      <c r="K1033" s="20" t="s">
        <v>7109</v>
      </c>
      <c r="L1033" s="20" t="s">
        <v>2241</v>
      </c>
      <c r="M1033" s="165" t="s">
        <v>7110</v>
      </c>
      <c r="N1033" s="20" t="s">
        <v>9056</v>
      </c>
      <c r="O1033" s="20" t="s">
        <v>9555</v>
      </c>
      <c r="P1033" s="201" t="n">
        <v>44440</v>
      </c>
      <c r="Q1033" s="201" t="n">
        <v>44500</v>
      </c>
      <c r="R1033" s="20" t="n">
        <v>1</v>
      </c>
      <c r="S1033" s="20" t="s">
        <v>7130</v>
      </c>
      <c r="T1033" s="20" t="n">
        <v>18.5183494138722</v>
      </c>
      <c r="U1033" s="20"/>
      <c r="V1033" s="20"/>
      <c r="W1033" s="20" t="s">
        <v>7141</v>
      </c>
      <c r="X1033" s="35" t="s">
        <v>383</v>
      </c>
      <c r="Y1033" s="240"/>
      <c r="Z1033" s="192" t="n">
        <v>0</v>
      </c>
      <c r="AE1033" s="94" t="e">
        <f aca="false" t="array" ref="AE1033:AK1033">_xlfn.torow(_xlfn.unique(_xlfn._xlws.filter(cat_table[Subsector],$E1033=cat_table[Sector],"")))</f>
        <v>#NAME?</v>
      </c>
      <c r="AF1033" s="94" t="e">
        <v>#NAME?</v>
      </c>
      <c r="AG1033" s="94" t="e">
        <v>#NAME?</v>
      </c>
      <c r="AH1033" s="94" t="e">
        <v>#NAME?</v>
      </c>
      <c r="AI1033" s="94" t="e">
        <v>#NAME?</v>
      </c>
      <c r="AJ1033" s="94" t="e">
        <v>#NAME?</v>
      </c>
      <c r="AK1033" s="94" t="e">
        <v>#NAME?</v>
      </c>
      <c r="AO1033" s="94" t="e">
        <f aca="false" t="array" ref="AO1033:AT1033">_xlfn.torow(_xlfn.unique(_xlfn._xlws.filter(cat_table[Sub-subsector],($E1033=cat_table[Sector])*($F1033=cat_table[Subsector]),"")))</f>
        <v>#NAME?</v>
      </c>
      <c r="AP1033" s="94" t="e">
        <v>#NAME?</v>
      </c>
      <c r="AQ1033" s="94" t="e">
        <v>#NAME?</v>
      </c>
      <c r="AR1033" s="94" t="e">
        <v>#NAME?</v>
      </c>
      <c r="AS1033" s="94" t="e">
        <v>#NAME?</v>
      </c>
      <c r="AT1033" s="94" t="e">
        <v>#NAME?</v>
      </c>
    </row>
    <row r="1034" customFormat="false" ht="15" hidden="false" customHeight="true" outlineLevel="0" collapsed="false">
      <c r="A1034" s="20" t="s">
        <v>9556</v>
      </c>
      <c r="B1034" s="20" t="str">
        <f aca="false">INDEX(Table2[], MATCH(L1034, Location_ID!$D$2:$D$648, 0), 1)</f>
        <v>73c92d5f-3c9b-479c-bebc-aa118e3c3846</v>
      </c>
      <c r="C1034" s="16" t="s">
        <v>904</v>
      </c>
      <c r="D1034" s="16" t="s">
        <v>354</v>
      </c>
      <c r="E1034" s="20" t="s">
        <v>7134</v>
      </c>
      <c r="F1034" s="20" t="s">
        <v>7135</v>
      </c>
      <c r="G1034" s="20" t="s">
        <v>7591</v>
      </c>
      <c r="H1034" s="20"/>
      <c r="I1034" s="20" t="s">
        <v>9018</v>
      </c>
      <c r="J1034" s="20" t="s">
        <v>9055</v>
      </c>
      <c r="K1034" s="20" t="s">
        <v>7109</v>
      </c>
      <c r="L1034" s="20" t="s">
        <v>2241</v>
      </c>
      <c r="M1034" s="165" t="s">
        <v>7110</v>
      </c>
      <c r="N1034" s="20" t="s">
        <v>9056</v>
      </c>
      <c r="O1034" s="20" t="s">
        <v>9557</v>
      </c>
      <c r="P1034" s="201" t="n">
        <v>44440</v>
      </c>
      <c r="Q1034" s="201" t="n">
        <v>44500</v>
      </c>
      <c r="R1034" s="20" t="n">
        <v>1</v>
      </c>
      <c r="S1034" s="20" t="s">
        <v>7130</v>
      </c>
      <c r="T1034" s="20" t="n">
        <v>25.6715709822295</v>
      </c>
      <c r="U1034" s="20"/>
      <c r="V1034" s="20"/>
      <c r="W1034" s="20" t="s">
        <v>7141</v>
      </c>
      <c r="X1034" s="35" t="s">
        <v>383</v>
      </c>
      <c r="Y1034" s="240"/>
      <c r="Z1034" s="192" t="n">
        <v>0</v>
      </c>
      <c r="AE1034" s="94" t="e">
        <f aca="false" t="array" ref="AE1034:AK1034">_xlfn.torow(_xlfn.unique(_xlfn._xlws.filter(cat_table[Subsector],$E1034=cat_table[Sector],"")))</f>
        <v>#NAME?</v>
      </c>
      <c r="AF1034" s="94" t="e">
        <v>#NAME?</v>
      </c>
      <c r="AG1034" s="94" t="e">
        <v>#NAME?</v>
      </c>
      <c r="AH1034" s="94" t="e">
        <v>#NAME?</v>
      </c>
      <c r="AI1034" s="94" t="e">
        <v>#NAME?</v>
      </c>
      <c r="AJ1034" s="94" t="e">
        <v>#NAME?</v>
      </c>
      <c r="AK1034" s="94" t="e">
        <v>#NAME?</v>
      </c>
      <c r="AO1034" s="94" t="e">
        <f aca="false" t="array" ref="AO1034:AT1034">_xlfn.torow(_xlfn.unique(_xlfn._xlws.filter(cat_table[Sub-subsector],($E1034=cat_table[Sector])*($F1034=cat_table[Subsector]),"")))</f>
        <v>#NAME?</v>
      </c>
      <c r="AP1034" s="94" t="e">
        <v>#NAME?</v>
      </c>
      <c r="AQ1034" s="94" t="e">
        <v>#NAME?</v>
      </c>
      <c r="AR1034" s="94" t="e">
        <v>#NAME?</v>
      </c>
      <c r="AS1034" s="94" t="e">
        <v>#NAME?</v>
      </c>
      <c r="AT1034" s="94" t="e">
        <v>#NAME?</v>
      </c>
    </row>
    <row r="1035" customFormat="false" ht="15" hidden="false" customHeight="true" outlineLevel="0" collapsed="false">
      <c r="A1035" s="20" t="s">
        <v>9558</v>
      </c>
      <c r="B1035" s="20" t="str">
        <f aca="false">INDEX(Table2[], MATCH(L1035, Location_ID!$D$2:$D$648, 0), 1)</f>
        <v>73c92d5f-3c9b-479c-bebc-aa118e3c3846</v>
      </c>
      <c r="C1035" s="16" t="s">
        <v>904</v>
      </c>
      <c r="D1035" s="16" t="s">
        <v>354</v>
      </c>
      <c r="E1035" s="20" t="s">
        <v>7134</v>
      </c>
      <c r="F1035" s="20" t="s">
        <v>7135</v>
      </c>
      <c r="G1035" s="20" t="s">
        <v>7591</v>
      </c>
      <c r="H1035" s="20"/>
      <c r="I1035" s="20" t="s">
        <v>9018</v>
      </c>
      <c r="J1035" s="20" t="s">
        <v>7127</v>
      </c>
      <c r="K1035" s="20" t="s">
        <v>7109</v>
      </c>
      <c r="L1035" s="20" t="s">
        <v>2241</v>
      </c>
      <c r="M1035" s="165" t="s">
        <v>7110</v>
      </c>
      <c r="N1035" s="20" t="s">
        <v>9056</v>
      </c>
      <c r="O1035" s="20" t="s">
        <v>9559</v>
      </c>
      <c r="P1035" s="201" t="n">
        <v>44440</v>
      </c>
      <c r="Q1035" s="201" t="n">
        <v>44500</v>
      </c>
      <c r="R1035" s="20" t="n">
        <v>1</v>
      </c>
      <c r="S1035" s="20" t="s">
        <v>7130</v>
      </c>
      <c r="T1035" s="20" t="n">
        <v>1.10060004676305</v>
      </c>
      <c r="U1035" s="20"/>
      <c r="V1035" s="20"/>
      <c r="W1035" s="20" t="s">
        <v>7141</v>
      </c>
      <c r="X1035" s="35" t="s">
        <v>383</v>
      </c>
      <c r="Y1035" s="240"/>
      <c r="Z1035" s="192" t="n">
        <v>0</v>
      </c>
      <c r="AE1035" s="94" t="e">
        <f aca="false" t="array" ref="AE1035:AK1035">_xlfn.torow(_xlfn.unique(_xlfn._xlws.filter(cat_table[Subsector],$E1035=cat_table[Sector],"")))</f>
        <v>#NAME?</v>
      </c>
      <c r="AF1035" s="94" t="e">
        <v>#NAME?</v>
      </c>
      <c r="AG1035" s="94" t="e">
        <v>#NAME?</v>
      </c>
      <c r="AH1035" s="94" t="e">
        <v>#NAME?</v>
      </c>
      <c r="AI1035" s="94" t="e">
        <v>#NAME?</v>
      </c>
      <c r="AJ1035" s="94" t="e">
        <v>#NAME?</v>
      </c>
      <c r="AK1035" s="94" t="e">
        <v>#NAME?</v>
      </c>
      <c r="AO1035" s="94" t="e">
        <f aca="false" t="array" ref="AO1035:AT1035">_xlfn.torow(_xlfn.unique(_xlfn._xlws.filter(cat_table[Sub-subsector],($E1035=cat_table[Sector])*($F1035=cat_table[Subsector]),"")))</f>
        <v>#NAME?</v>
      </c>
      <c r="AP1035" s="94" t="e">
        <v>#NAME?</v>
      </c>
      <c r="AQ1035" s="94" t="e">
        <v>#NAME?</v>
      </c>
      <c r="AR1035" s="94" t="e">
        <v>#NAME?</v>
      </c>
      <c r="AS1035" s="94" t="e">
        <v>#NAME?</v>
      </c>
      <c r="AT1035" s="94" t="e">
        <v>#NAME?</v>
      </c>
    </row>
    <row r="1036" customFormat="false" ht="15" hidden="false" customHeight="true" outlineLevel="0" collapsed="false">
      <c r="A1036" s="20" t="s">
        <v>9560</v>
      </c>
      <c r="B1036" s="20" t="str">
        <f aca="false">INDEX(Table2[], MATCH(L1036, Location_ID!$D$2:$D$648, 0), 1)</f>
        <v>73c92d5f-3c9b-479c-bebc-aa118e3c3846</v>
      </c>
      <c r="C1036" s="16" t="s">
        <v>904</v>
      </c>
      <c r="D1036" s="16" t="s">
        <v>354</v>
      </c>
      <c r="E1036" s="20" t="s">
        <v>7134</v>
      </c>
      <c r="F1036" s="20" t="s">
        <v>7135</v>
      </c>
      <c r="G1036" s="20" t="s">
        <v>7591</v>
      </c>
      <c r="H1036" s="20"/>
      <c r="I1036" s="20" t="s">
        <v>9018</v>
      </c>
      <c r="J1036" s="20" t="s">
        <v>9067</v>
      </c>
      <c r="K1036" s="20" t="s">
        <v>7109</v>
      </c>
      <c r="L1036" s="20" t="s">
        <v>2241</v>
      </c>
      <c r="M1036" s="165" t="s">
        <v>7110</v>
      </c>
      <c r="N1036" s="20" t="s">
        <v>9056</v>
      </c>
      <c r="O1036" s="20" t="s">
        <v>9561</v>
      </c>
      <c r="P1036" s="201" t="n">
        <v>44440</v>
      </c>
      <c r="Q1036" s="201" t="n">
        <v>44500</v>
      </c>
      <c r="R1036" s="20" t="n">
        <v>1</v>
      </c>
      <c r="S1036" s="20" t="s">
        <v>7130</v>
      </c>
      <c r="T1036" s="20" t="n">
        <v>3.2337389602278</v>
      </c>
      <c r="U1036" s="20"/>
      <c r="V1036" s="20"/>
      <c r="W1036" s="20" t="s">
        <v>7141</v>
      </c>
      <c r="X1036" s="35" t="s">
        <v>383</v>
      </c>
      <c r="Y1036" s="240"/>
      <c r="Z1036" s="192" t="n">
        <v>0</v>
      </c>
      <c r="AE1036" s="94" t="e">
        <f aca="false" t="array" ref="AE1036:AK1036">_xlfn.torow(_xlfn.unique(_xlfn._xlws.filter(cat_table[Subsector],$E1036=cat_table[Sector],"")))</f>
        <v>#NAME?</v>
      </c>
      <c r="AF1036" s="94" t="e">
        <v>#NAME?</v>
      </c>
      <c r="AG1036" s="94" t="e">
        <v>#NAME?</v>
      </c>
      <c r="AH1036" s="94" t="e">
        <v>#NAME?</v>
      </c>
      <c r="AI1036" s="94" t="e">
        <v>#NAME?</v>
      </c>
      <c r="AJ1036" s="94" t="e">
        <v>#NAME?</v>
      </c>
      <c r="AK1036" s="94" t="e">
        <v>#NAME?</v>
      </c>
      <c r="AO1036" s="94" t="e">
        <f aca="false" t="array" ref="AO1036:AT1036">_xlfn.torow(_xlfn.unique(_xlfn._xlws.filter(cat_table[Sub-subsector],($E1036=cat_table[Sector])*($F1036=cat_table[Subsector]),"")))</f>
        <v>#NAME?</v>
      </c>
      <c r="AP1036" s="94" t="e">
        <v>#NAME?</v>
      </c>
      <c r="AQ1036" s="94" t="e">
        <v>#NAME?</v>
      </c>
      <c r="AR1036" s="94" t="e">
        <v>#NAME?</v>
      </c>
      <c r="AS1036" s="94" t="e">
        <v>#NAME?</v>
      </c>
      <c r="AT1036" s="94" t="e">
        <v>#NAME?</v>
      </c>
    </row>
    <row r="1037" customFormat="false" ht="15" hidden="false" customHeight="true" outlineLevel="0" collapsed="false">
      <c r="A1037" s="20" t="s">
        <v>9562</v>
      </c>
      <c r="B1037" s="20" t="str">
        <f aca="false">INDEX(Table2[], MATCH(L1037, Location_ID!$D$2:$D$648, 0), 1)</f>
        <v>73c92d5f-3c9b-479c-bebc-aa118e3c3846</v>
      </c>
      <c r="C1037" s="16" t="s">
        <v>904</v>
      </c>
      <c r="D1037" s="16" t="s">
        <v>354</v>
      </c>
      <c r="E1037" s="20" t="s">
        <v>7134</v>
      </c>
      <c r="F1037" s="20" t="s">
        <v>7135</v>
      </c>
      <c r="G1037" s="20" t="s">
        <v>7591</v>
      </c>
      <c r="H1037" s="20"/>
      <c r="I1037" s="20" t="s">
        <v>9018</v>
      </c>
      <c r="J1037" s="20" t="s">
        <v>9079</v>
      </c>
      <c r="K1037" s="20" t="s">
        <v>7109</v>
      </c>
      <c r="L1037" s="20" t="s">
        <v>2241</v>
      </c>
      <c r="M1037" s="165" t="s">
        <v>7110</v>
      </c>
      <c r="N1037" s="20" t="s">
        <v>9056</v>
      </c>
      <c r="O1037" s="20" t="s">
        <v>9563</v>
      </c>
      <c r="P1037" s="201" t="n">
        <v>44440</v>
      </c>
      <c r="Q1037" s="201" t="n">
        <v>44500</v>
      </c>
      <c r="R1037" s="20" t="n">
        <v>1</v>
      </c>
      <c r="S1037" s="20" t="s">
        <v>7130</v>
      </c>
      <c r="T1037" s="20" t="n">
        <v>2.74633107148852</v>
      </c>
      <c r="U1037" s="20"/>
      <c r="V1037" s="20"/>
      <c r="W1037" s="20" t="s">
        <v>7141</v>
      </c>
      <c r="X1037" s="35" t="s">
        <v>383</v>
      </c>
      <c r="Y1037" s="240"/>
      <c r="Z1037" s="192" t="n">
        <v>0</v>
      </c>
      <c r="AE1037" s="94" t="e">
        <f aca="false" t="array" ref="AE1037:AK1037">_xlfn.torow(_xlfn.unique(_xlfn._xlws.filter(cat_table[Subsector],$E1037=cat_table[Sector],"")))</f>
        <v>#NAME?</v>
      </c>
      <c r="AF1037" s="94" t="e">
        <v>#NAME?</v>
      </c>
      <c r="AG1037" s="94" t="e">
        <v>#NAME?</v>
      </c>
      <c r="AH1037" s="94" t="e">
        <v>#NAME?</v>
      </c>
      <c r="AI1037" s="94" t="e">
        <v>#NAME?</v>
      </c>
      <c r="AJ1037" s="94" t="e">
        <v>#NAME?</v>
      </c>
      <c r="AK1037" s="94" t="e">
        <v>#NAME?</v>
      </c>
      <c r="AO1037" s="94" t="e">
        <f aca="false" t="array" ref="AO1037:AT1037">_xlfn.torow(_xlfn.unique(_xlfn._xlws.filter(cat_table[Sub-subsector],($E1037=cat_table[Sector])*($F1037=cat_table[Subsector]),"")))</f>
        <v>#NAME?</v>
      </c>
      <c r="AP1037" s="94" t="e">
        <v>#NAME?</v>
      </c>
      <c r="AQ1037" s="94" t="e">
        <v>#NAME?</v>
      </c>
      <c r="AR1037" s="94" t="e">
        <v>#NAME?</v>
      </c>
      <c r="AS1037" s="94" t="e">
        <v>#NAME?</v>
      </c>
      <c r="AT1037" s="94" t="e">
        <v>#NAME?</v>
      </c>
    </row>
    <row r="1038" customFormat="false" ht="15" hidden="false" customHeight="true" outlineLevel="0" collapsed="false">
      <c r="A1038" s="20" t="s">
        <v>9564</v>
      </c>
      <c r="B1038" s="20" t="str">
        <f aca="false">INDEX(Table2[], MATCH(L1038, Location_ID!$D$2:$D$648, 0), 1)</f>
        <v>73c92d5f-3c9b-479c-bebc-aa118e3c3846</v>
      </c>
      <c r="C1038" s="16" t="s">
        <v>904</v>
      </c>
      <c r="D1038" s="16" t="s">
        <v>354</v>
      </c>
      <c r="E1038" s="20" t="s">
        <v>7134</v>
      </c>
      <c r="F1038" s="20" t="s">
        <v>7135</v>
      </c>
      <c r="G1038" s="20" t="s">
        <v>7591</v>
      </c>
      <c r="H1038" s="20"/>
      <c r="I1038" s="20" t="s">
        <v>9018</v>
      </c>
      <c r="J1038" s="20" t="s">
        <v>9064</v>
      </c>
      <c r="K1038" s="20" t="s">
        <v>7109</v>
      </c>
      <c r="L1038" s="20" t="s">
        <v>2241</v>
      </c>
      <c r="M1038" s="165" t="s">
        <v>7110</v>
      </c>
      <c r="N1038" s="20" t="s">
        <v>9056</v>
      </c>
      <c r="O1038" s="20" t="s">
        <v>9565</v>
      </c>
      <c r="P1038" s="201" t="n">
        <v>44440</v>
      </c>
      <c r="Q1038" s="201" t="n">
        <v>44500</v>
      </c>
      <c r="R1038" s="20" t="n">
        <v>1</v>
      </c>
      <c r="S1038" s="20" t="s">
        <v>7130</v>
      </c>
      <c r="T1038" s="20" t="n">
        <v>8.91403354056086</v>
      </c>
      <c r="U1038" s="20"/>
      <c r="V1038" s="20"/>
      <c r="W1038" s="20" t="s">
        <v>7141</v>
      </c>
      <c r="X1038" s="35" t="s">
        <v>383</v>
      </c>
      <c r="Y1038" s="240"/>
      <c r="Z1038" s="192" t="n">
        <v>0</v>
      </c>
      <c r="AE1038" s="94" t="e">
        <f aca="false" t="array" ref="AE1038:AK1038">_xlfn.torow(_xlfn.unique(_xlfn._xlws.filter(cat_table[Subsector],$E1038=cat_table[Sector],"")))</f>
        <v>#NAME?</v>
      </c>
      <c r="AF1038" s="94" t="e">
        <v>#NAME?</v>
      </c>
      <c r="AG1038" s="94" t="e">
        <v>#NAME?</v>
      </c>
      <c r="AH1038" s="94" t="e">
        <v>#NAME?</v>
      </c>
      <c r="AI1038" s="94" t="e">
        <v>#NAME?</v>
      </c>
      <c r="AJ1038" s="94" t="e">
        <v>#NAME?</v>
      </c>
      <c r="AK1038" s="94" t="e">
        <v>#NAME?</v>
      </c>
      <c r="AO1038" s="94" t="e">
        <f aca="false" t="array" ref="AO1038:AT1038">_xlfn.torow(_xlfn.unique(_xlfn._xlws.filter(cat_table[Sub-subsector],($E1038=cat_table[Sector])*($F1038=cat_table[Subsector]),"")))</f>
        <v>#NAME?</v>
      </c>
      <c r="AP1038" s="94" t="e">
        <v>#NAME?</v>
      </c>
      <c r="AQ1038" s="94" t="e">
        <v>#NAME?</v>
      </c>
      <c r="AR1038" s="94" t="e">
        <v>#NAME?</v>
      </c>
      <c r="AS1038" s="94" t="e">
        <v>#NAME?</v>
      </c>
      <c r="AT1038" s="94" t="e">
        <v>#NAME?</v>
      </c>
    </row>
    <row r="1039" customFormat="false" ht="15" hidden="false" customHeight="true" outlineLevel="0" collapsed="false">
      <c r="A1039" s="20" t="s">
        <v>9566</v>
      </c>
      <c r="B1039" s="20" t="str">
        <f aca="false">INDEX(Table2[], MATCH(L1039, Location_ID!$D$2:$D$648, 0), 1)</f>
        <v>73c92d5f-3c9b-479c-bebc-aa118e3c3846</v>
      </c>
      <c r="C1039" s="16" t="s">
        <v>904</v>
      </c>
      <c r="D1039" s="16" t="s">
        <v>354</v>
      </c>
      <c r="E1039" s="20" t="s">
        <v>7134</v>
      </c>
      <c r="F1039" s="20" t="s">
        <v>7135</v>
      </c>
      <c r="G1039" s="20" t="s">
        <v>7591</v>
      </c>
      <c r="H1039" s="20"/>
      <c r="I1039" s="20" t="s">
        <v>9018</v>
      </c>
      <c r="J1039" s="20" t="s">
        <v>9064</v>
      </c>
      <c r="K1039" s="20" t="s">
        <v>7109</v>
      </c>
      <c r="L1039" s="20" t="s">
        <v>2241</v>
      </c>
      <c r="M1039" s="165" t="s">
        <v>7110</v>
      </c>
      <c r="N1039" s="20" t="s">
        <v>9056</v>
      </c>
      <c r="O1039" s="20" t="s">
        <v>9567</v>
      </c>
      <c r="P1039" s="201" t="n">
        <v>44440</v>
      </c>
      <c r="Q1039" s="201" t="n">
        <v>44500</v>
      </c>
      <c r="R1039" s="20" t="n">
        <v>1</v>
      </c>
      <c r="S1039" s="20" t="s">
        <v>7130</v>
      </c>
      <c r="T1039" s="20" t="n">
        <v>5.40711426051888</v>
      </c>
      <c r="U1039" s="20"/>
      <c r="V1039" s="20"/>
      <c r="W1039" s="20" t="s">
        <v>7141</v>
      </c>
      <c r="X1039" s="35" t="s">
        <v>383</v>
      </c>
      <c r="Y1039" s="240"/>
      <c r="Z1039" s="192" t="n">
        <v>0</v>
      </c>
      <c r="AE1039" s="94" t="e">
        <f aca="false" t="array" ref="AE1039:AK1039">_xlfn.torow(_xlfn.unique(_xlfn._xlws.filter(cat_table[Subsector],$E1039=cat_table[Sector],"")))</f>
        <v>#NAME?</v>
      </c>
      <c r="AF1039" s="94" t="e">
        <v>#NAME?</v>
      </c>
      <c r="AG1039" s="94" t="e">
        <v>#NAME?</v>
      </c>
      <c r="AH1039" s="94" t="e">
        <v>#NAME?</v>
      </c>
      <c r="AI1039" s="94" t="e">
        <v>#NAME?</v>
      </c>
      <c r="AJ1039" s="94" t="e">
        <v>#NAME?</v>
      </c>
      <c r="AK1039" s="94" t="e">
        <v>#NAME?</v>
      </c>
      <c r="AO1039" s="94" t="e">
        <f aca="false" t="array" ref="AO1039:AT1039">_xlfn.torow(_xlfn.unique(_xlfn._xlws.filter(cat_table[Sub-subsector],($E1039=cat_table[Sector])*($F1039=cat_table[Subsector]),"")))</f>
        <v>#NAME?</v>
      </c>
      <c r="AP1039" s="94" t="e">
        <v>#NAME?</v>
      </c>
      <c r="AQ1039" s="94" t="e">
        <v>#NAME?</v>
      </c>
      <c r="AR1039" s="94" t="e">
        <v>#NAME?</v>
      </c>
      <c r="AS1039" s="94" t="e">
        <v>#NAME?</v>
      </c>
      <c r="AT1039" s="94" t="e">
        <v>#NAME?</v>
      </c>
    </row>
    <row r="1040" customFormat="false" ht="15" hidden="false" customHeight="true" outlineLevel="0" collapsed="false">
      <c r="A1040" s="20" t="s">
        <v>9568</v>
      </c>
      <c r="B1040" s="20" t="str">
        <f aca="false">INDEX(Table2[], MATCH(L1040, Location_ID!$D$2:$D$648, 0), 1)</f>
        <v>73c92d5f-3c9b-479c-bebc-aa118e3c3846</v>
      </c>
      <c r="C1040" s="16" t="s">
        <v>904</v>
      </c>
      <c r="D1040" s="16" t="s">
        <v>354</v>
      </c>
      <c r="E1040" s="20" t="s">
        <v>7134</v>
      </c>
      <c r="F1040" s="20" t="s">
        <v>7135</v>
      </c>
      <c r="G1040" s="20" t="s">
        <v>7591</v>
      </c>
      <c r="H1040" s="20"/>
      <c r="I1040" s="20" t="s">
        <v>9018</v>
      </c>
      <c r="J1040" s="20" t="s">
        <v>9072</v>
      </c>
      <c r="K1040" s="20" t="s">
        <v>7109</v>
      </c>
      <c r="L1040" s="20" t="s">
        <v>2241</v>
      </c>
      <c r="M1040" s="165" t="s">
        <v>7110</v>
      </c>
      <c r="N1040" s="20" t="s">
        <v>9056</v>
      </c>
      <c r="O1040" s="20" t="s">
        <v>9569</v>
      </c>
      <c r="P1040" s="201" t="n">
        <v>44440</v>
      </c>
      <c r="Q1040" s="201" t="n">
        <v>44500</v>
      </c>
      <c r="R1040" s="20" t="n">
        <v>1</v>
      </c>
      <c r="S1040" s="20" t="s">
        <v>7130</v>
      </c>
      <c r="T1040" s="20" t="n">
        <v>6.0118705404585</v>
      </c>
      <c r="U1040" s="20"/>
      <c r="V1040" s="20"/>
      <c r="W1040" s="20" t="s">
        <v>7141</v>
      </c>
      <c r="X1040" s="35" t="s">
        <v>383</v>
      </c>
      <c r="Y1040" s="240"/>
      <c r="Z1040" s="192" t="n">
        <v>0</v>
      </c>
      <c r="AE1040" s="94" t="e">
        <f aca="false" t="array" ref="AE1040:AK1040">_xlfn.torow(_xlfn.unique(_xlfn._xlws.filter(cat_table[Subsector],$E1040=cat_table[Sector],"")))</f>
        <v>#NAME?</v>
      </c>
      <c r="AF1040" s="94" t="e">
        <v>#NAME?</v>
      </c>
      <c r="AG1040" s="94" t="e">
        <v>#NAME?</v>
      </c>
      <c r="AH1040" s="94" t="e">
        <v>#NAME?</v>
      </c>
      <c r="AI1040" s="94" t="e">
        <v>#NAME?</v>
      </c>
      <c r="AJ1040" s="94" t="e">
        <v>#NAME?</v>
      </c>
      <c r="AK1040" s="94" t="e">
        <v>#NAME?</v>
      </c>
      <c r="AO1040" s="94" t="e">
        <f aca="false" t="array" ref="AO1040:AT1040">_xlfn.torow(_xlfn.unique(_xlfn._xlws.filter(cat_table[Sub-subsector],($E1040=cat_table[Sector])*($F1040=cat_table[Subsector]),"")))</f>
        <v>#NAME?</v>
      </c>
      <c r="AP1040" s="94" t="e">
        <v>#NAME?</v>
      </c>
      <c r="AQ1040" s="94" t="e">
        <v>#NAME?</v>
      </c>
      <c r="AR1040" s="94" t="e">
        <v>#NAME?</v>
      </c>
      <c r="AS1040" s="94" t="e">
        <v>#NAME?</v>
      </c>
      <c r="AT1040" s="94" t="e">
        <v>#NAME?</v>
      </c>
    </row>
    <row r="1041" customFormat="false" ht="15" hidden="false" customHeight="true" outlineLevel="0" collapsed="false">
      <c r="A1041" s="20" t="s">
        <v>9570</v>
      </c>
      <c r="B1041" s="20" t="str">
        <f aca="false">INDEX(Table2[], MATCH(L1041, Location_ID!$D$2:$D$648, 0), 1)</f>
        <v>73c92d5f-3c9b-479c-bebc-aa118e3c3846</v>
      </c>
      <c r="C1041" s="16" t="s">
        <v>904</v>
      </c>
      <c r="D1041" s="16" t="s">
        <v>354</v>
      </c>
      <c r="E1041" s="20" t="s">
        <v>7134</v>
      </c>
      <c r="F1041" s="20" t="s">
        <v>7135</v>
      </c>
      <c r="G1041" s="20" t="s">
        <v>7591</v>
      </c>
      <c r="H1041" s="20"/>
      <c r="I1041" s="20" t="s">
        <v>9018</v>
      </c>
      <c r="J1041" s="20" t="s">
        <v>9072</v>
      </c>
      <c r="K1041" s="20" t="s">
        <v>7109</v>
      </c>
      <c r="L1041" s="20" t="s">
        <v>2241</v>
      </c>
      <c r="M1041" s="165" t="s">
        <v>7110</v>
      </c>
      <c r="N1041" s="20" t="s">
        <v>9056</v>
      </c>
      <c r="O1041" s="20" t="s">
        <v>9571</v>
      </c>
      <c r="P1041" s="201" t="n">
        <v>44440</v>
      </c>
      <c r="Q1041" s="201" t="n">
        <v>44500</v>
      </c>
      <c r="R1041" s="20" t="n">
        <v>1</v>
      </c>
      <c r="S1041" s="20" t="s">
        <v>7130</v>
      </c>
      <c r="T1041" s="20" t="n">
        <v>7.01930744315503</v>
      </c>
      <c r="U1041" s="20"/>
      <c r="V1041" s="20"/>
      <c r="W1041" s="20" t="s">
        <v>7141</v>
      </c>
      <c r="X1041" s="35" t="s">
        <v>383</v>
      </c>
      <c r="Y1041" s="240"/>
      <c r="Z1041" s="192" t="n">
        <v>0</v>
      </c>
      <c r="AE1041" s="94" t="e">
        <f aca="false" t="array" ref="AE1041:AK1041">_xlfn.torow(_xlfn.unique(_xlfn._xlws.filter(cat_table[Subsector],$E1041=cat_table[Sector],"")))</f>
        <v>#NAME?</v>
      </c>
      <c r="AF1041" s="94" t="e">
        <v>#NAME?</v>
      </c>
      <c r="AG1041" s="94" t="e">
        <v>#NAME?</v>
      </c>
      <c r="AH1041" s="94" t="e">
        <v>#NAME?</v>
      </c>
      <c r="AI1041" s="94" t="e">
        <v>#NAME?</v>
      </c>
      <c r="AJ1041" s="94" t="e">
        <v>#NAME?</v>
      </c>
      <c r="AK1041" s="94" t="e">
        <v>#NAME?</v>
      </c>
      <c r="AO1041" s="94" t="e">
        <f aca="false" t="array" ref="AO1041:AT1041">_xlfn.torow(_xlfn.unique(_xlfn._xlws.filter(cat_table[Sub-subsector],($E1041=cat_table[Sector])*($F1041=cat_table[Subsector]),"")))</f>
        <v>#NAME?</v>
      </c>
      <c r="AP1041" s="94" t="e">
        <v>#NAME?</v>
      </c>
      <c r="AQ1041" s="94" t="e">
        <v>#NAME?</v>
      </c>
      <c r="AR1041" s="94" t="e">
        <v>#NAME?</v>
      </c>
      <c r="AS1041" s="94" t="e">
        <v>#NAME?</v>
      </c>
      <c r="AT1041" s="94" t="e">
        <v>#NAME?</v>
      </c>
    </row>
    <row r="1042" customFormat="false" ht="15" hidden="false" customHeight="true" outlineLevel="0" collapsed="false">
      <c r="A1042" s="20" t="s">
        <v>9572</v>
      </c>
      <c r="B1042" s="20" t="str">
        <f aca="false">INDEX(Table2[], MATCH(L1042, Location_ID!$D$2:$D$648, 0), 1)</f>
        <v>73c92d5f-3c9b-479c-bebc-aa118e3c3846</v>
      </c>
      <c r="C1042" s="16" t="s">
        <v>904</v>
      </c>
      <c r="D1042" s="16" t="s">
        <v>354</v>
      </c>
      <c r="E1042" s="20" t="s">
        <v>7134</v>
      </c>
      <c r="F1042" s="20" t="s">
        <v>7135</v>
      </c>
      <c r="G1042" s="20" t="s">
        <v>7591</v>
      </c>
      <c r="H1042" s="20"/>
      <c r="I1042" s="20" t="s">
        <v>9018</v>
      </c>
      <c r="J1042" s="20" t="s">
        <v>9082</v>
      </c>
      <c r="K1042" s="20" t="s">
        <v>7109</v>
      </c>
      <c r="L1042" s="20" t="s">
        <v>2241</v>
      </c>
      <c r="M1042" s="165" t="s">
        <v>7110</v>
      </c>
      <c r="N1042" s="20" t="s">
        <v>9056</v>
      </c>
      <c r="O1042" s="20" t="s">
        <v>9573</v>
      </c>
      <c r="P1042" s="201" t="n">
        <v>44440</v>
      </c>
      <c r="Q1042" s="201" t="n">
        <v>44500</v>
      </c>
      <c r="R1042" s="20" t="n">
        <v>1</v>
      </c>
      <c r="S1042" s="20" t="s">
        <v>7130</v>
      </c>
      <c r="T1042" s="20" t="n">
        <v>12.2243417187551</v>
      </c>
      <c r="U1042" s="20"/>
      <c r="V1042" s="20"/>
      <c r="W1042" s="20" t="s">
        <v>7141</v>
      </c>
      <c r="X1042" s="35" t="s">
        <v>383</v>
      </c>
      <c r="Y1042" s="240"/>
      <c r="Z1042" s="192" t="n">
        <v>0</v>
      </c>
      <c r="AE1042" s="94" t="e">
        <f aca="false" t="array" ref="AE1042:AK1042">_xlfn.torow(_xlfn.unique(_xlfn._xlws.filter(cat_table[Subsector],$E1042=cat_table[Sector],"")))</f>
        <v>#NAME?</v>
      </c>
      <c r="AF1042" s="94" t="e">
        <v>#NAME?</v>
      </c>
      <c r="AG1042" s="94" t="e">
        <v>#NAME?</v>
      </c>
      <c r="AH1042" s="94" t="e">
        <v>#NAME?</v>
      </c>
      <c r="AI1042" s="94" t="e">
        <v>#NAME?</v>
      </c>
      <c r="AJ1042" s="94" t="e">
        <v>#NAME?</v>
      </c>
      <c r="AK1042" s="94" t="e">
        <v>#NAME?</v>
      </c>
      <c r="AO1042" s="94" t="e">
        <f aca="false" t="array" ref="AO1042:AT1042">_xlfn.torow(_xlfn.unique(_xlfn._xlws.filter(cat_table[Sub-subsector],($E1042=cat_table[Sector])*($F1042=cat_table[Subsector]),"")))</f>
        <v>#NAME?</v>
      </c>
      <c r="AP1042" s="94" t="e">
        <v>#NAME?</v>
      </c>
      <c r="AQ1042" s="94" t="e">
        <v>#NAME?</v>
      </c>
      <c r="AR1042" s="94" t="e">
        <v>#NAME?</v>
      </c>
      <c r="AS1042" s="94" t="e">
        <v>#NAME?</v>
      </c>
      <c r="AT1042" s="94" t="e">
        <v>#NAME?</v>
      </c>
    </row>
    <row r="1043" customFormat="false" ht="15" hidden="false" customHeight="true" outlineLevel="0" collapsed="false">
      <c r="A1043" s="20" t="s">
        <v>9574</v>
      </c>
      <c r="B1043" s="20" t="str">
        <f aca="false">INDEX(Table2[], MATCH(L1043, Location_ID!$D$2:$D$648, 0), 1)</f>
        <v>73c92d5f-3c9b-479c-bebc-aa118e3c3846</v>
      </c>
      <c r="C1043" s="16" t="s">
        <v>904</v>
      </c>
      <c r="D1043" s="16" t="s">
        <v>354</v>
      </c>
      <c r="E1043" s="20" t="s">
        <v>7134</v>
      </c>
      <c r="F1043" s="20" t="s">
        <v>7135</v>
      </c>
      <c r="G1043" s="20" t="s">
        <v>7591</v>
      </c>
      <c r="H1043" s="20"/>
      <c r="I1043" s="20" t="s">
        <v>9018</v>
      </c>
      <c r="J1043" s="20" t="s">
        <v>7127</v>
      </c>
      <c r="K1043" s="20" t="s">
        <v>7109</v>
      </c>
      <c r="L1043" s="20" t="s">
        <v>2241</v>
      </c>
      <c r="M1043" s="165" t="s">
        <v>7110</v>
      </c>
      <c r="N1043" s="20" t="s">
        <v>9056</v>
      </c>
      <c r="O1043" s="20" t="s">
        <v>9575</v>
      </c>
      <c r="P1043" s="201" t="n">
        <v>44440</v>
      </c>
      <c r="Q1043" s="201" t="n">
        <v>44500</v>
      </c>
      <c r="R1043" s="20" t="n">
        <v>1</v>
      </c>
      <c r="S1043" s="20" t="s">
        <v>7130</v>
      </c>
      <c r="T1043" s="20" t="n">
        <v>16.7589330021445</v>
      </c>
      <c r="U1043" s="20"/>
      <c r="V1043" s="20"/>
      <c r="W1043" s="20" t="s">
        <v>7141</v>
      </c>
      <c r="X1043" s="35" t="s">
        <v>383</v>
      </c>
      <c r="Y1043" s="240"/>
      <c r="Z1043" s="192" t="n">
        <v>0</v>
      </c>
      <c r="AE1043" s="94" t="e">
        <f aca="false" t="array" ref="AE1043:AK1043">_xlfn.torow(_xlfn.unique(_xlfn._xlws.filter(cat_table[Subsector],$E1043=cat_table[Sector],"")))</f>
        <v>#NAME?</v>
      </c>
      <c r="AF1043" s="94" t="e">
        <v>#NAME?</v>
      </c>
      <c r="AG1043" s="94" t="e">
        <v>#NAME?</v>
      </c>
      <c r="AH1043" s="94" t="e">
        <v>#NAME?</v>
      </c>
      <c r="AI1043" s="94" t="e">
        <v>#NAME?</v>
      </c>
      <c r="AJ1043" s="94" t="e">
        <v>#NAME?</v>
      </c>
      <c r="AK1043" s="94" t="e">
        <v>#NAME?</v>
      </c>
      <c r="AO1043" s="94" t="e">
        <f aca="false" t="array" ref="AO1043:AT1043">_xlfn.torow(_xlfn.unique(_xlfn._xlws.filter(cat_table[Sub-subsector],($E1043=cat_table[Sector])*($F1043=cat_table[Subsector]),"")))</f>
        <v>#NAME?</v>
      </c>
      <c r="AP1043" s="94" t="e">
        <v>#NAME?</v>
      </c>
      <c r="AQ1043" s="94" t="e">
        <v>#NAME?</v>
      </c>
      <c r="AR1043" s="94" t="e">
        <v>#NAME?</v>
      </c>
      <c r="AS1043" s="94" t="e">
        <v>#NAME?</v>
      </c>
      <c r="AT1043" s="94" t="e">
        <v>#NAME?</v>
      </c>
    </row>
    <row r="1044" customFormat="false" ht="15" hidden="false" customHeight="true" outlineLevel="0" collapsed="false">
      <c r="A1044" s="20" t="s">
        <v>9576</v>
      </c>
      <c r="B1044" s="20" t="str">
        <f aca="false">INDEX(Table2[], MATCH(L1044, Location_ID!$D$2:$D$648, 0), 1)</f>
        <v>73c92d5f-3c9b-479c-bebc-aa118e3c3846</v>
      </c>
      <c r="C1044" s="16" t="s">
        <v>904</v>
      </c>
      <c r="D1044" s="16" t="s">
        <v>354</v>
      </c>
      <c r="E1044" s="20" t="s">
        <v>7134</v>
      </c>
      <c r="F1044" s="20" t="s">
        <v>7135</v>
      </c>
      <c r="G1044" s="20" t="s">
        <v>7591</v>
      </c>
      <c r="H1044" s="20"/>
      <c r="I1044" s="20" t="s">
        <v>9018</v>
      </c>
      <c r="J1044" s="20" t="s">
        <v>9055</v>
      </c>
      <c r="K1044" s="20" t="s">
        <v>7109</v>
      </c>
      <c r="L1044" s="20" t="s">
        <v>2241</v>
      </c>
      <c r="M1044" s="165" t="s">
        <v>7110</v>
      </c>
      <c r="N1044" s="20" t="s">
        <v>9056</v>
      </c>
      <c r="O1044" s="20" t="s">
        <v>9577</v>
      </c>
      <c r="P1044" s="201" t="n">
        <v>44440</v>
      </c>
      <c r="Q1044" s="201" t="n">
        <v>44500</v>
      </c>
      <c r="R1044" s="20" t="n">
        <v>1</v>
      </c>
      <c r="S1044" s="20" t="s">
        <v>7130</v>
      </c>
      <c r="T1044" s="20" t="n">
        <v>29.3437279932726</v>
      </c>
      <c r="U1044" s="20"/>
      <c r="V1044" s="20"/>
      <c r="W1044" s="20" t="s">
        <v>7141</v>
      </c>
      <c r="X1044" s="35" t="s">
        <v>383</v>
      </c>
      <c r="Y1044" s="240"/>
      <c r="Z1044" s="192" t="n">
        <v>0</v>
      </c>
      <c r="AE1044" s="94" t="e">
        <f aca="false" t="array" ref="AE1044:AK1044">_xlfn.torow(_xlfn.unique(_xlfn._xlws.filter(cat_table[Subsector],$E1044=cat_table[Sector],"")))</f>
        <v>#NAME?</v>
      </c>
      <c r="AF1044" s="94" t="e">
        <v>#NAME?</v>
      </c>
      <c r="AG1044" s="94" t="e">
        <v>#NAME?</v>
      </c>
      <c r="AH1044" s="94" t="e">
        <v>#NAME?</v>
      </c>
      <c r="AI1044" s="94" t="e">
        <v>#NAME?</v>
      </c>
      <c r="AJ1044" s="94" t="e">
        <v>#NAME?</v>
      </c>
      <c r="AK1044" s="94" t="e">
        <v>#NAME?</v>
      </c>
      <c r="AO1044" s="94" t="e">
        <f aca="false" t="array" ref="AO1044:AT1044">_xlfn.torow(_xlfn.unique(_xlfn._xlws.filter(cat_table[Sub-subsector],($E1044=cat_table[Sector])*($F1044=cat_table[Subsector]),"")))</f>
        <v>#NAME?</v>
      </c>
      <c r="AP1044" s="94" t="e">
        <v>#NAME?</v>
      </c>
      <c r="AQ1044" s="94" t="e">
        <v>#NAME?</v>
      </c>
      <c r="AR1044" s="94" t="e">
        <v>#NAME?</v>
      </c>
      <c r="AS1044" s="94" t="e">
        <v>#NAME?</v>
      </c>
      <c r="AT1044" s="94" t="e">
        <v>#NAME?</v>
      </c>
    </row>
    <row r="1045" customFormat="false" ht="15" hidden="false" customHeight="true" outlineLevel="0" collapsed="false">
      <c r="A1045" s="20" t="s">
        <v>9578</v>
      </c>
      <c r="B1045" s="20" t="str">
        <f aca="false">INDEX(Table2[], MATCH(L1045, Location_ID!$D$2:$D$648, 0), 1)</f>
        <v>73c92d5f-3c9b-479c-bebc-aa118e3c3846</v>
      </c>
      <c r="C1045" s="16" t="s">
        <v>904</v>
      </c>
      <c r="D1045" s="16" t="s">
        <v>354</v>
      </c>
      <c r="E1045" s="20" t="s">
        <v>7134</v>
      </c>
      <c r="F1045" s="20" t="s">
        <v>7135</v>
      </c>
      <c r="G1045" s="20" t="s">
        <v>7591</v>
      </c>
      <c r="H1045" s="20"/>
      <c r="I1045" s="20" t="s">
        <v>9018</v>
      </c>
      <c r="J1045" s="20" t="s">
        <v>9055</v>
      </c>
      <c r="K1045" s="20" t="s">
        <v>7109</v>
      </c>
      <c r="L1045" s="20" t="s">
        <v>2241</v>
      </c>
      <c r="M1045" s="165" t="s">
        <v>7110</v>
      </c>
      <c r="N1045" s="20" t="s">
        <v>9056</v>
      </c>
      <c r="O1045" s="20" t="s">
        <v>9579</v>
      </c>
      <c r="P1045" s="201" t="n">
        <v>44440</v>
      </c>
      <c r="Q1045" s="201" t="n">
        <v>44500</v>
      </c>
      <c r="R1045" s="20" t="n">
        <v>1</v>
      </c>
      <c r="S1045" s="20" t="s">
        <v>7130</v>
      </c>
      <c r="T1045" s="20" t="n">
        <v>8.06947781210742</v>
      </c>
      <c r="U1045" s="20"/>
      <c r="V1045" s="20"/>
      <c r="W1045" s="20" t="s">
        <v>7141</v>
      </c>
      <c r="X1045" s="35" t="s">
        <v>383</v>
      </c>
      <c r="Y1045" s="240"/>
      <c r="Z1045" s="192" t="n">
        <v>0</v>
      </c>
      <c r="AE1045" s="94" t="e">
        <f aca="false" t="array" ref="AE1045:AK1045">_xlfn.torow(_xlfn.unique(_xlfn._xlws.filter(cat_table[Subsector],$E1045=cat_table[Sector],"")))</f>
        <v>#NAME?</v>
      </c>
      <c r="AF1045" s="94" t="e">
        <v>#NAME?</v>
      </c>
      <c r="AG1045" s="94" t="e">
        <v>#NAME?</v>
      </c>
      <c r="AH1045" s="94" t="e">
        <v>#NAME?</v>
      </c>
      <c r="AI1045" s="94" t="e">
        <v>#NAME?</v>
      </c>
      <c r="AJ1045" s="94" t="e">
        <v>#NAME?</v>
      </c>
      <c r="AK1045" s="94" t="e">
        <v>#NAME?</v>
      </c>
      <c r="AO1045" s="94" t="e">
        <f aca="false" t="array" ref="AO1045:AT1045">_xlfn.torow(_xlfn.unique(_xlfn._xlws.filter(cat_table[Sub-subsector],($E1045=cat_table[Sector])*($F1045=cat_table[Subsector]),"")))</f>
        <v>#NAME?</v>
      </c>
      <c r="AP1045" s="94" t="e">
        <v>#NAME?</v>
      </c>
      <c r="AQ1045" s="94" t="e">
        <v>#NAME?</v>
      </c>
      <c r="AR1045" s="94" t="e">
        <v>#NAME?</v>
      </c>
      <c r="AS1045" s="94" t="e">
        <v>#NAME?</v>
      </c>
      <c r="AT1045" s="94" t="e">
        <v>#NAME?</v>
      </c>
    </row>
    <row r="1046" customFormat="false" ht="15" hidden="false" customHeight="true" outlineLevel="0" collapsed="false">
      <c r="A1046" s="20" t="s">
        <v>9580</v>
      </c>
      <c r="B1046" s="20" t="str">
        <f aca="false">INDEX(Table2[], MATCH(L1046, Location_ID!$D$2:$D$648, 0), 1)</f>
        <v>73c92d5f-3c9b-479c-bebc-aa118e3c3846</v>
      </c>
      <c r="C1046" s="16" t="s">
        <v>904</v>
      </c>
      <c r="D1046" s="16" t="s">
        <v>354</v>
      </c>
      <c r="E1046" s="20" t="s">
        <v>7134</v>
      </c>
      <c r="F1046" s="20" t="s">
        <v>7135</v>
      </c>
      <c r="G1046" s="20" t="s">
        <v>7591</v>
      </c>
      <c r="H1046" s="20"/>
      <c r="I1046" s="20" t="s">
        <v>9018</v>
      </c>
      <c r="J1046" s="20" t="s">
        <v>9097</v>
      </c>
      <c r="K1046" s="20" t="s">
        <v>7109</v>
      </c>
      <c r="L1046" s="20" t="s">
        <v>2241</v>
      </c>
      <c r="M1046" s="165" t="s">
        <v>7110</v>
      </c>
      <c r="N1046" s="20" t="s">
        <v>9056</v>
      </c>
      <c r="O1046" s="20" t="s">
        <v>9581</v>
      </c>
      <c r="P1046" s="201" t="n">
        <v>44440</v>
      </c>
      <c r="Q1046" s="201" t="n">
        <v>44500</v>
      </c>
      <c r="R1046" s="20" t="n">
        <v>1</v>
      </c>
      <c r="S1046" s="20" t="s">
        <v>7130</v>
      </c>
      <c r="T1046" s="20" t="n">
        <v>3.60625780956026</v>
      </c>
      <c r="U1046" s="20"/>
      <c r="V1046" s="20"/>
      <c r="W1046" s="20" t="s">
        <v>7141</v>
      </c>
      <c r="X1046" s="35" t="s">
        <v>383</v>
      </c>
      <c r="Y1046" s="240"/>
      <c r="Z1046" s="192" t="n">
        <v>0</v>
      </c>
      <c r="AE1046" s="94" t="e">
        <f aca="false" t="array" ref="AE1046:AK1046">_xlfn.torow(_xlfn.unique(_xlfn._xlws.filter(cat_table[Subsector],$E1046=cat_table[Sector],"")))</f>
        <v>#NAME?</v>
      </c>
      <c r="AF1046" s="94" t="e">
        <v>#NAME?</v>
      </c>
      <c r="AG1046" s="94" t="e">
        <v>#NAME?</v>
      </c>
      <c r="AH1046" s="94" t="e">
        <v>#NAME?</v>
      </c>
      <c r="AI1046" s="94" t="e">
        <v>#NAME?</v>
      </c>
      <c r="AJ1046" s="94" t="e">
        <v>#NAME?</v>
      </c>
      <c r="AK1046" s="94" t="e">
        <v>#NAME?</v>
      </c>
      <c r="AO1046" s="94" t="e">
        <f aca="false" t="array" ref="AO1046:AT1046">_xlfn.torow(_xlfn.unique(_xlfn._xlws.filter(cat_table[Sub-subsector],($E1046=cat_table[Sector])*($F1046=cat_table[Subsector]),"")))</f>
        <v>#NAME?</v>
      </c>
      <c r="AP1046" s="94" t="e">
        <v>#NAME?</v>
      </c>
      <c r="AQ1046" s="94" t="e">
        <v>#NAME?</v>
      </c>
      <c r="AR1046" s="94" t="e">
        <v>#NAME?</v>
      </c>
      <c r="AS1046" s="94" t="e">
        <v>#NAME?</v>
      </c>
      <c r="AT1046" s="94" t="e">
        <v>#NAME?</v>
      </c>
    </row>
    <row r="1047" customFormat="false" ht="15" hidden="false" customHeight="true" outlineLevel="0" collapsed="false">
      <c r="A1047" s="20" t="s">
        <v>9582</v>
      </c>
      <c r="B1047" s="20" t="str">
        <f aca="false">INDEX(Table2[], MATCH(L1047, Location_ID!$D$2:$D$648, 0), 1)</f>
        <v>73c92d5f-3c9b-479c-bebc-aa118e3c3846</v>
      </c>
      <c r="C1047" s="16" t="s">
        <v>904</v>
      </c>
      <c r="D1047" s="16" t="s">
        <v>354</v>
      </c>
      <c r="E1047" s="20" t="s">
        <v>7134</v>
      </c>
      <c r="F1047" s="20" t="s">
        <v>7135</v>
      </c>
      <c r="G1047" s="20" t="s">
        <v>7591</v>
      </c>
      <c r="H1047" s="20"/>
      <c r="I1047" s="20" t="s">
        <v>9018</v>
      </c>
      <c r="J1047" s="20" t="s">
        <v>9082</v>
      </c>
      <c r="K1047" s="20" t="s">
        <v>7109</v>
      </c>
      <c r="L1047" s="20" t="s">
        <v>2241</v>
      </c>
      <c r="M1047" s="165" t="s">
        <v>7110</v>
      </c>
      <c r="N1047" s="20" t="s">
        <v>9056</v>
      </c>
      <c r="O1047" s="20" t="s">
        <v>9583</v>
      </c>
      <c r="P1047" s="201" t="n">
        <v>44440</v>
      </c>
      <c r="Q1047" s="201" t="n">
        <v>44500</v>
      </c>
      <c r="R1047" s="20" t="n">
        <v>1</v>
      </c>
      <c r="S1047" s="20" t="s">
        <v>7130</v>
      </c>
      <c r="T1047" s="20" t="n">
        <v>1.07163937543809</v>
      </c>
      <c r="U1047" s="20"/>
      <c r="V1047" s="20"/>
      <c r="W1047" s="20" t="s">
        <v>7141</v>
      </c>
      <c r="X1047" s="35" t="s">
        <v>383</v>
      </c>
      <c r="Y1047" s="240"/>
      <c r="Z1047" s="192" t="n">
        <v>0</v>
      </c>
      <c r="AE1047" s="94" t="e">
        <f aca="false" t="array" ref="AE1047:AK1047">_xlfn.torow(_xlfn.unique(_xlfn._xlws.filter(cat_table[Subsector],$E1047=cat_table[Sector],"")))</f>
        <v>#NAME?</v>
      </c>
      <c r="AF1047" s="94" t="e">
        <v>#NAME?</v>
      </c>
      <c r="AG1047" s="94" t="e">
        <v>#NAME?</v>
      </c>
      <c r="AH1047" s="94" t="e">
        <v>#NAME?</v>
      </c>
      <c r="AI1047" s="94" t="e">
        <v>#NAME?</v>
      </c>
      <c r="AJ1047" s="94" t="e">
        <v>#NAME?</v>
      </c>
      <c r="AK1047" s="94" t="e">
        <v>#NAME?</v>
      </c>
      <c r="AO1047" s="94" t="e">
        <f aca="false" t="array" ref="AO1047:AT1047">_xlfn.torow(_xlfn.unique(_xlfn._xlws.filter(cat_table[Sub-subsector],($E1047=cat_table[Sector])*($F1047=cat_table[Subsector]),"")))</f>
        <v>#NAME?</v>
      </c>
      <c r="AP1047" s="94" t="e">
        <v>#NAME?</v>
      </c>
      <c r="AQ1047" s="94" t="e">
        <v>#NAME?</v>
      </c>
      <c r="AR1047" s="94" t="e">
        <v>#NAME?</v>
      </c>
      <c r="AS1047" s="94" t="e">
        <v>#NAME?</v>
      </c>
      <c r="AT1047" s="94" t="e">
        <v>#NAME?</v>
      </c>
    </row>
    <row r="1048" customFormat="false" ht="15" hidden="false" customHeight="true" outlineLevel="0" collapsed="false">
      <c r="A1048" s="20" t="s">
        <v>9584</v>
      </c>
      <c r="B1048" s="20" t="str">
        <f aca="false">INDEX(Table2[], MATCH(L1048, Location_ID!$D$2:$D$648, 0), 1)</f>
        <v>73c92d5f-3c9b-479c-bebc-aa118e3c3846</v>
      </c>
      <c r="C1048" s="16" t="s">
        <v>904</v>
      </c>
      <c r="D1048" s="16" t="s">
        <v>354</v>
      </c>
      <c r="E1048" s="20" t="s">
        <v>7134</v>
      </c>
      <c r="F1048" s="20" t="s">
        <v>7135</v>
      </c>
      <c r="G1048" s="20" t="s">
        <v>7591</v>
      </c>
      <c r="H1048" s="20"/>
      <c r="I1048" s="20" t="s">
        <v>9018</v>
      </c>
      <c r="J1048" s="20" t="s">
        <v>9079</v>
      </c>
      <c r="K1048" s="20" t="s">
        <v>7109</v>
      </c>
      <c r="L1048" s="20" t="s">
        <v>2241</v>
      </c>
      <c r="M1048" s="165" t="s">
        <v>7110</v>
      </c>
      <c r="N1048" s="20" t="s">
        <v>9056</v>
      </c>
      <c r="O1048" s="20" t="s">
        <v>9585</v>
      </c>
      <c r="P1048" s="201" t="n">
        <v>44440</v>
      </c>
      <c r="Q1048" s="201" t="n">
        <v>44500</v>
      </c>
      <c r="R1048" s="20" t="n">
        <v>1</v>
      </c>
      <c r="S1048" s="20" t="s">
        <v>7130</v>
      </c>
      <c r="T1048" s="20" t="n">
        <v>2.12376262630355</v>
      </c>
      <c r="U1048" s="20"/>
      <c r="V1048" s="20"/>
      <c r="W1048" s="20" t="s">
        <v>7141</v>
      </c>
      <c r="X1048" s="35" t="s">
        <v>383</v>
      </c>
      <c r="Y1048" s="240"/>
      <c r="Z1048" s="192" t="n">
        <v>0</v>
      </c>
      <c r="AE1048" s="94" t="e">
        <f aca="false" t="array" ref="AE1048:AK1048">_xlfn.torow(_xlfn.unique(_xlfn._xlws.filter(cat_table[Subsector],$E1048=cat_table[Sector],"")))</f>
        <v>#NAME?</v>
      </c>
      <c r="AF1048" s="94" t="e">
        <v>#NAME?</v>
      </c>
      <c r="AG1048" s="94" t="e">
        <v>#NAME?</v>
      </c>
      <c r="AH1048" s="94" t="e">
        <v>#NAME?</v>
      </c>
      <c r="AI1048" s="94" t="e">
        <v>#NAME?</v>
      </c>
      <c r="AJ1048" s="94" t="e">
        <v>#NAME?</v>
      </c>
      <c r="AK1048" s="94" t="e">
        <v>#NAME?</v>
      </c>
      <c r="AO1048" s="94" t="e">
        <f aca="false" t="array" ref="AO1048:AT1048">_xlfn.torow(_xlfn.unique(_xlfn._xlws.filter(cat_table[Sub-subsector],($E1048=cat_table[Sector])*($F1048=cat_table[Subsector]),"")))</f>
        <v>#NAME?</v>
      </c>
      <c r="AP1048" s="94" t="e">
        <v>#NAME?</v>
      </c>
      <c r="AQ1048" s="94" t="e">
        <v>#NAME?</v>
      </c>
      <c r="AR1048" s="94" t="e">
        <v>#NAME?</v>
      </c>
      <c r="AS1048" s="94" t="e">
        <v>#NAME?</v>
      </c>
      <c r="AT1048" s="94" t="e">
        <v>#NAME?</v>
      </c>
    </row>
    <row r="1049" customFormat="false" ht="15" hidden="false" customHeight="true" outlineLevel="0" collapsed="false">
      <c r="A1049" s="20" t="s">
        <v>9586</v>
      </c>
      <c r="B1049" s="20" t="str">
        <f aca="false">INDEX(Table2[], MATCH(L1049, Location_ID!$D$2:$D$648, 0), 1)</f>
        <v>73c92d5f-3c9b-479c-bebc-aa118e3c3846</v>
      </c>
      <c r="C1049" s="16" t="s">
        <v>904</v>
      </c>
      <c r="D1049" s="16" t="s">
        <v>354</v>
      </c>
      <c r="E1049" s="20" t="s">
        <v>7134</v>
      </c>
      <c r="F1049" s="20" t="s">
        <v>7135</v>
      </c>
      <c r="G1049" s="20" t="s">
        <v>7591</v>
      </c>
      <c r="H1049" s="20"/>
      <c r="I1049" s="20" t="s">
        <v>9018</v>
      </c>
      <c r="J1049" s="20" t="s">
        <v>9082</v>
      </c>
      <c r="K1049" s="20" t="s">
        <v>7109</v>
      </c>
      <c r="L1049" s="20" t="s">
        <v>2241</v>
      </c>
      <c r="M1049" s="165" t="s">
        <v>7110</v>
      </c>
      <c r="N1049" s="20" t="s">
        <v>9056</v>
      </c>
      <c r="O1049" s="20" t="s">
        <v>9587</v>
      </c>
      <c r="P1049" s="201" t="n">
        <v>44440</v>
      </c>
      <c r="Q1049" s="201" t="n">
        <v>44500</v>
      </c>
      <c r="R1049" s="20" t="n">
        <v>1</v>
      </c>
      <c r="S1049" s="20" t="s">
        <v>7130</v>
      </c>
      <c r="T1049" s="20" t="n">
        <v>1.4053711990534</v>
      </c>
      <c r="U1049" s="20"/>
      <c r="V1049" s="20"/>
      <c r="W1049" s="20" t="s">
        <v>7141</v>
      </c>
      <c r="X1049" s="35" t="s">
        <v>383</v>
      </c>
      <c r="Y1049" s="240"/>
      <c r="Z1049" s="192" t="n">
        <v>0</v>
      </c>
      <c r="AE1049" s="94" t="e">
        <f aca="false" t="array" ref="AE1049:AK1049">_xlfn.torow(_xlfn.unique(_xlfn._xlws.filter(cat_table[Subsector],$E1049=cat_table[Sector],"")))</f>
        <v>#NAME?</v>
      </c>
      <c r="AF1049" s="94" t="e">
        <v>#NAME?</v>
      </c>
      <c r="AG1049" s="94" t="e">
        <v>#NAME?</v>
      </c>
      <c r="AH1049" s="94" t="e">
        <v>#NAME?</v>
      </c>
      <c r="AI1049" s="94" t="e">
        <v>#NAME?</v>
      </c>
      <c r="AJ1049" s="94" t="e">
        <v>#NAME?</v>
      </c>
      <c r="AK1049" s="94" t="e">
        <v>#NAME?</v>
      </c>
      <c r="AO1049" s="94" t="e">
        <f aca="false" t="array" ref="AO1049:AT1049">_xlfn.torow(_xlfn.unique(_xlfn._xlws.filter(cat_table[Sub-subsector],($E1049=cat_table[Sector])*($F1049=cat_table[Subsector]),"")))</f>
        <v>#NAME?</v>
      </c>
      <c r="AP1049" s="94" t="e">
        <v>#NAME?</v>
      </c>
      <c r="AQ1049" s="94" t="e">
        <v>#NAME?</v>
      </c>
      <c r="AR1049" s="94" t="e">
        <v>#NAME?</v>
      </c>
      <c r="AS1049" s="94" t="e">
        <v>#NAME?</v>
      </c>
      <c r="AT1049" s="94" t="e">
        <v>#NAME?</v>
      </c>
    </row>
    <row r="1050" customFormat="false" ht="15" hidden="false" customHeight="true" outlineLevel="0" collapsed="false">
      <c r="A1050" s="20" t="s">
        <v>9588</v>
      </c>
      <c r="B1050" s="20" t="str">
        <f aca="false">INDEX(Table2[], MATCH(L1050, Location_ID!$D$2:$D$648, 0), 1)</f>
        <v>73c92d5f-3c9b-479c-bebc-aa118e3c3846</v>
      </c>
      <c r="C1050" s="16" t="s">
        <v>904</v>
      </c>
      <c r="D1050" s="16" t="s">
        <v>354</v>
      </c>
      <c r="E1050" s="20" t="s">
        <v>7134</v>
      </c>
      <c r="F1050" s="20" t="s">
        <v>7135</v>
      </c>
      <c r="G1050" s="20" t="s">
        <v>7591</v>
      </c>
      <c r="H1050" s="20"/>
      <c r="I1050" s="20" t="s">
        <v>9018</v>
      </c>
      <c r="J1050" s="20" t="s">
        <v>9082</v>
      </c>
      <c r="K1050" s="20" t="s">
        <v>7109</v>
      </c>
      <c r="L1050" s="20" t="s">
        <v>2241</v>
      </c>
      <c r="M1050" s="165" t="s">
        <v>7110</v>
      </c>
      <c r="N1050" s="20" t="s">
        <v>9056</v>
      </c>
      <c r="O1050" s="20" t="s">
        <v>9589</v>
      </c>
      <c r="P1050" s="201" t="n">
        <v>44440</v>
      </c>
      <c r="Q1050" s="201" t="n">
        <v>44500</v>
      </c>
      <c r="R1050" s="20" t="n">
        <v>1</v>
      </c>
      <c r="S1050" s="20" t="s">
        <v>7130</v>
      </c>
      <c r="T1050" s="20" t="n">
        <v>2.81393153322003</v>
      </c>
      <c r="U1050" s="20"/>
      <c r="V1050" s="20"/>
      <c r="W1050" s="20" t="s">
        <v>7141</v>
      </c>
      <c r="X1050" s="35" t="s">
        <v>383</v>
      </c>
      <c r="Y1050" s="240"/>
      <c r="Z1050" s="192" t="n">
        <v>0</v>
      </c>
      <c r="AE1050" s="94" t="e">
        <f aca="false" t="array" ref="AE1050:AK1050">_xlfn.torow(_xlfn.unique(_xlfn._xlws.filter(cat_table[Subsector],$E1050=cat_table[Sector],"")))</f>
        <v>#NAME?</v>
      </c>
      <c r="AF1050" s="94" t="e">
        <v>#NAME?</v>
      </c>
      <c r="AG1050" s="94" t="e">
        <v>#NAME?</v>
      </c>
      <c r="AH1050" s="94" t="e">
        <v>#NAME?</v>
      </c>
      <c r="AI1050" s="94" t="e">
        <v>#NAME?</v>
      </c>
      <c r="AJ1050" s="94" t="e">
        <v>#NAME?</v>
      </c>
      <c r="AK1050" s="94" t="e">
        <v>#NAME?</v>
      </c>
      <c r="AO1050" s="94" t="e">
        <f aca="false" t="array" ref="AO1050:AT1050">_xlfn.torow(_xlfn.unique(_xlfn._xlws.filter(cat_table[Sub-subsector],($E1050=cat_table[Sector])*($F1050=cat_table[Subsector]),"")))</f>
        <v>#NAME?</v>
      </c>
      <c r="AP1050" s="94" t="e">
        <v>#NAME?</v>
      </c>
      <c r="AQ1050" s="94" t="e">
        <v>#NAME?</v>
      </c>
      <c r="AR1050" s="94" t="e">
        <v>#NAME?</v>
      </c>
      <c r="AS1050" s="94" t="e">
        <v>#NAME?</v>
      </c>
      <c r="AT1050" s="94" t="e">
        <v>#NAME?</v>
      </c>
    </row>
    <row r="1051" customFormat="false" ht="15" hidden="false" customHeight="true" outlineLevel="0" collapsed="false">
      <c r="A1051" s="20" t="s">
        <v>9590</v>
      </c>
      <c r="B1051" s="20" t="str">
        <f aca="false">INDEX(Table2[], MATCH(L1051, Location_ID!$D$2:$D$648, 0), 1)</f>
        <v>73c92d5f-3c9b-479c-bebc-aa118e3c3846</v>
      </c>
      <c r="C1051" s="16" t="s">
        <v>904</v>
      </c>
      <c r="D1051" s="16" t="s">
        <v>354</v>
      </c>
      <c r="E1051" s="20" t="s">
        <v>7134</v>
      </c>
      <c r="F1051" s="20" t="s">
        <v>7135</v>
      </c>
      <c r="G1051" s="20" t="s">
        <v>7591</v>
      </c>
      <c r="H1051" s="20"/>
      <c r="I1051" s="20" t="s">
        <v>9018</v>
      </c>
      <c r="J1051" s="20" t="s">
        <v>7127</v>
      </c>
      <c r="K1051" s="20" t="s">
        <v>7109</v>
      </c>
      <c r="L1051" s="20" t="s">
        <v>2241</v>
      </c>
      <c r="M1051" s="165" t="s">
        <v>7110</v>
      </c>
      <c r="N1051" s="20" t="s">
        <v>9056</v>
      </c>
      <c r="O1051" s="20" t="s">
        <v>9591</v>
      </c>
      <c r="P1051" s="201" t="n">
        <v>44440</v>
      </c>
      <c r="Q1051" s="201" t="n">
        <v>44500</v>
      </c>
      <c r="R1051" s="20" t="n">
        <v>1</v>
      </c>
      <c r="S1051" s="20" t="s">
        <v>7130</v>
      </c>
      <c r="T1051" s="20" t="n">
        <v>2.02819279950868</v>
      </c>
      <c r="U1051" s="20"/>
      <c r="V1051" s="20"/>
      <c r="W1051" s="20" t="s">
        <v>7141</v>
      </c>
      <c r="X1051" s="35" t="s">
        <v>383</v>
      </c>
      <c r="Y1051" s="240"/>
      <c r="Z1051" s="192" t="n">
        <v>0</v>
      </c>
      <c r="AE1051" s="94" t="e">
        <f aca="false" t="array" ref="AE1051:AK1051">_xlfn.torow(_xlfn.unique(_xlfn._xlws.filter(cat_table[Subsector],$E1051=cat_table[Sector],"")))</f>
        <v>#NAME?</v>
      </c>
      <c r="AF1051" s="94" t="e">
        <v>#NAME?</v>
      </c>
      <c r="AG1051" s="94" t="e">
        <v>#NAME?</v>
      </c>
      <c r="AH1051" s="94" t="e">
        <v>#NAME?</v>
      </c>
      <c r="AI1051" s="94" t="e">
        <v>#NAME?</v>
      </c>
      <c r="AJ1051" s="94" t="e">
        <v>#NAME?</v>
      </c>
      <c r="AK1051" s="94" t="e">
        <v>#NAME?</v>
      </c>
      <c r="AO1051" s="94" t="e">
        <f aca="false" t="array" ref="AO1051:AT1051">_xlfn.torow(_xlfn.unique(_xlfn._xlws.filter(cat_table[Sub-subsector],($E1051=cat_table[Sector])*($F1051=cat_table[Subsector]),"")))</f>
        <v>#NAME?</v>
      </c>
      <c r="AP1051" s="94" t="e">
        <v>#NAME?</v>
      </c>
      <c r="AQ1051" s="94" t="e">
        <v>#NAME?</v>
      </c>
      <c r="AR1051" s="94" t="e">
        <v>#NAME?</v>
      </c>
      <c r="AS1051" s="94" t="e">
        <v>#NAME?</v>
      </c>
      <c r="AT1051" s="94" t="e">
        <v>#NAME?</v>
      </c>
    </row>
    <row r="1052" customFormat="false" ht="15" hidden="false" customHeight="true" outlineLevel="0" collapsed="false">
      <c r="A1052" s="20" t="s">
        <v>9592</v>
      </c>
      <c r="B1052" s="20" t="str">
        <f aca="false">INDEX(Table2[], MATCH(L1052, Location_ID!$D$2:$D$648, 0), 1)</f>
        <v>73c92d5f-3c9b-479c-bebc-aa118e3c3846</v>
      </c>
      <c r="C1052" s="16" t="s">
        <v>904</v>
      </c>
      <c r="D1052" s="16" t="s">
        <v>354</v>
      </c>
      <c r="E1052" s="20" t="s">
        <v>7134</v>
      </c>
      <c r="F1052" s="20" t="s">
        <v>7135</v>
      </c>
      <c r="G1052" s="20" t="s">
        <v>7591</v>
      </c>
      <c r="H1052" s="20"/>
      <c r="I1052" s="20" t="s">
        <v>9018</v>
      </c>
      <c r="J1052" s="20" t="s">
        <v>9055</v>
      </c>
      <c r="K1052" s="20" t="s">
        <v>7109</v>
      </c>
      <c r="L1052" s="20" t="s">
        <v>2241</v>
      </c>
      <c r="M1052" s="165" t="s">
        <v>7110</v>
      </c>
      <c r="N1052" s="20" t="s">
        <v>9056</v>
      </c>
      <c r="O1052" s="20" t="s">
        <v>9593</v>
      </c>
      <c r="P1052" s="201" t="n">
        <v>44440</v>
      </c>
      <c r="Q1052" s="201" t="n">
        <v>44500</v>
      </c>
      <c r="R1052" s="20" t="n">
        <v>1</v>
      </c>
      <c r="S1052" s="20" t="s">
        <v>7130</v>
      </c>
      <c r="T1052" s="20" t="n">
        <v>9.31945548820152</v>
      </c>
      <c r="U1052" s="20"/>
      <c r="V1052" s="20"/>
      <c r="W1052" s="20" t="s">
        <v>7141</v>
      </c>
      <c r="X1052" s="35" t="s">
        <v>383</v>
      </c>
      <c r="Y1052" s="240"/>
      <c r="Z1052" s="192" t="n">
        <v>0</v>
      </c>
      <c r="AE1052" s="94" t="e">
        <f aca="false" t="array" ref="AE1052:AK1052">_xlfn.torow(_xlfn.unique(_xlfn._xlws.filter(cat_table[Subsector],$E1052=cat_table[Sector],"")))</f>
        <v>#NAME?</v>
      </c>
      <c r="AF1052" s="94" t="e">
        <v>#NAME?</v>
      </c>
      <c r="AG1052" s="94" t="e">
        <v>#NAME?</v>
      </c>
      <c r="AH1052" s="94" t="e">
        <v>#NAME?</v>
      </c>
      <c r="AI1052" s="94" t="e">
        <v>#NAME?</v>
      </c>
      <c r="AJ1052" s="94" t="e">
        <v>#NAME?</v>
      </c>
      <c r="AK1052" s="94" t="e">
        <v>#NAME?</v>
      </c>
      <c r="AO1052" s="94" t="e">
        <f aca="false" t="array" ref="AO1052:AT1052">_xlfn.torow(_xlfn.unique(_xlfn._xlws.filter(cat_table[Sub-subsector],($E1052=cat_table[Sector])*($F1052=cat_table[Subsector]),"")))</f>
        <v>#NAME?</v>
      </c>
      <c r="AP1052" s="94" t="e">
        <v>#NAME?</v>
      </c>
      <c r="AQ1052" s="94" t="e">
        <v>#NAME?</v>
      </c>
      <c r="AR1052" s="94" t="e">
        <v>#NAME?</v>
      </c>
      <c r="AS1052" s="94" t="e">
        <v>#NAME?</v>
      </c>
      <c r="AT1052" s="94" t="e">
        <v>#NAME?</v>
      </c>
    </row>
    <row r="1053" customFormat="false" ht="15" hidden="false" customHeight="true" outlineLevel="0" collapsed="false">
      <c r="A1053" s="20" t="s">
        <v>9594</v>
      </c>
      <c r="B1053" s="20" t="str">
        <f aca="false">INDEX(Table2[], MATCH(L1053, Location_ID!$D$2:$D$648, 0), 1)</f>
        <v>73c92d5f-3c9b-479c-bebc-aa118e3c3846</v>
      </c>
      <c r="C1053" s="16" t="s">
        <v>904</v>
      </c>
      <c r="D1053" s="16" t="s">
        <v>354</v>
      </c>
      <c r="E1053" s="20" t="s">
        <v>7134</v>
      </c>
      <c r="F1053" s="20" t="s">
        <v>7135</v>
      </c>
      <c r="G1053" s="20" t="s">
        <v>7591</v>
      </c>
      <c r="H1053" s="20"/>
      <c r="I1053" s="20" t="s">
        <v>9018</v>
      </c>
      <c r="J1053" s="20" t="s">
        <v>9072</v>
      </c>
      <c r="K1053" s="20" t="s">
        <v>7109</v>
      </c>
      <c r="L1053" s="20" t="s">
        <v>2241</v>
      </c>
      <c r="M1053" s="165" t="s">
        <v>7110</v>
      </c>
      <c r="N1053" s="20" t="s">
        <v>9056</v>
      </c>
      <c r="O1053" s="20" t="s">
        <v>9595</v>
      </c>
      <c r="P1053" s="201" t="n">
        <v>44440</v>
      </c>
      <c r="Q1053" s="201" t="n">
        <v>44500</v>
      </c>
      <c r="R1053" s="20" t="n">
        <v>1</v>
      </c>
      <c r="S1053" s="20" t="s">
        <v>7130</v>
      </c>
      <c r="T1053" s="20" t="n">
        <v>1.49670588701931</v>
      </c>
      <c r="U1053" s="20"/>
      <c r="V1053" s="20"/>
      <c r="W1053" s="20" t="s">
        <v>7141</v>
      </c>
      <c r="X1053" s="35" t="s">
        <v>383</v>
      </c>
      <c r="Y1053" s="240"/>
      <c r="Z1053" s="192" t="n">
        <v>0</v>
      </c>
      <c r="AE1053" s="94" t="e">
        <f aca="false" t="array" ref="AE1053:AK1053">_xlfn.torow(_xlfn.unique(_xlfn._xlws.filter(cat_table[Subsector],$E1053=cat_table[Sector],"")))</f>
        <v>#NAME?</v>
      </c>
      <c r="AF1053" s="94" t="e">
        <v>#NAME?</v>
      </c>
      <c r="AG1053" s="94" t="e">
        <v>#NAME?</v>
      </c>
      <c r="AH1053" s="94" t="e">
        <v>#NAME?</v>
      </c>
      <c r="AI1053" s="94" t="e">
        <v>#NAME?</v>
      </c>
      <c r="AJ1053" s="94" t="e">
        <v>#NAME?</v>
      </c>
      <c r="AK1053" s="94" t="e">
        <v>#NAME?</v>
      </c>
      <c r="AO1053" s="94" t="e">
        <f aca="false" t="array" ref="AO1053:AT1053">_xlfn.torow(_xlfn.unique(_xlfn._xlws.filter(cat_table[Sub-subsector],($E1053=cat_table[Sector])*($F1053=cat_table[Subsector]),"")))</f>
        <v>#NAME?</v>
      </c>
      <c r="AP1053" s="94" t="e">
        <v>#NAME?</v>
      </c>
      <c r="AQ1053" s="94" t="e">
        <v>#NAME?</v>
      </c>
      <c r="AR1053" s="94" t="e">
        <v>#NAME?</v>
      </c>
      <c r="AS1053" s="94" t="e">
        <v>#NAME?</v>
      </c>
      <c r="AT1053" s="94" t="e">
        <v>#NAME?</v>
      </c>
    </row>
    <row r="1054" customFormat="false" ht="15" hidden="false" customHeight="true" outlineLevel="0" collapsed="false">
      <c r="A1054" s="20" t="s">
        <v>9596</v>
      </c>
      <c r="B1054" s="20" t="str">
        <f aca="false">INDEX(Table2[], MATCH(L1054, Location_ID!$D$2:$D$648, 0), 1)</f>
        <v>73c92d5f-3c9b-479c-bebc-aa118e3c3846</v>
      </c>
      <c r="C1054" s="16" t="s">
        <v>904</v>
      </c>
      <c r="D1054" s="16" t="s">
        <v>354</v>
      </c>
      <c r="E1054" s="20" t="s">
        <v>7134</v>
      </c>
      <c r="F1054" s="20" t="s">
        <v>7135</v>
      </c>
      <c r="G1054" s="20" t="s">
        <v>7591</v>
      </c>
      <c r="H1054" s="20"/>
      <c r="I1054" s="20" t="s">
        <v>9018</v>
      </c>
      <c r="J1054" s="20" t="s">
        <v>9067</v>
      </c>
      <c r="K1054" s="20" t="s">
        <v>7109</v>
      </c>
      <c r="L1054" s="20" t="s">
        <v>2241</v>
      </c>
      <c r="M1054" s="165" t="s">
        <v>7110</v>
      </c>
      <c r="N1054" s="20" t="s">
        <v>9056</v>
      </c>
      <c r="O1054" s="20" t="s">
        <v>9597</v>
      </c>
      <c r="P1054" s="201" t="n">
        <v>44440</v>
      </c>
      <c r="Q1054" s="201" t="n">
        <v>44500</v>
      </c>
      <c r="R1054" s="20" t="n">
        <v>1</v>
      </c>
      <c r="S1054" s="20" t="s">
        <v>7130</v>
      </c>
      <c r="T1054" s="20" t="n">
        <v>4.99572154413423</v>
      </c>
      <c r="U1054" s="20"/>
      <c r="V1054" s="20"/>
      <c r="W1054" s="20" t="s">
        <v>7141</v>
      </c>
      <c r="X1054" s="35" t="s">
        <v>383</v>
      </c>
      <c r="Y1054" s="240"/>
      <c r="Z1054" s="192" t="n">
        <v>0</v>
      </c>
      <c r="AE1054" s="94" t="e">
        <f aca="false" t="array" ref="AE1054:AK1054">_xlfn.torow(_xlfn.unique(_xlfn._xlws.filter(cat_table[Subsector],$E1054=cat_table[Sector],"")))</f>
        <v>#NAME?</v>
      </c>
      <c r="AF1054" s="94" t="e">
        <v>#NAME?</v>
      </c>
      <c r="AG1054" s="94" t="e">
        <v>#NAME?</v>
      </c>
      <c r="AH1054" s="94" t="e">
        <v>#NAME?</v>
      </c>
      <c r="AI1054" s="94" t="e">
        <v>#NAME?</v>
      </c>
      <c r="AJ1054" s="94" t="e">
        <v>#NAME?</v>
      </c>
      <c r="AK1054" s="94" t="e">
        <v>#NAME?</v>
      </c>
      <c r="AO1054" s="94" t="e">
        <f aca="false" t="array" ref="AO1054:AT1054">_xlfn.torow(_xlfn.unique(_xlfn._xlws.filter(cat_table[Sub-subsector],($E1054=cat_table[Sector])*($F1054=cat_table[Subsector]),"")))</f>
        <v>#NAME?</v>
      </c>
      <c r="AP1054" s="94" t="e">
        <v>#NAME?</v>
      </c>
      <c r="AQ1054" s="94" t="e">
        <v>#NAME?</v>
      </c>
      <c r="AR1054" s="94" t="e">
        <v>#NAME?</v>
      </c>
      <c r="AS1054" s="94" t="e">
        <v>#NAME?</v>
      </c>
      <c r="AT1054" s="94" t="e">
        <v>#NAME?</v>
      </c>
    </row>
    <row r="1055" customFormat="false" ht="15" hidden="false" customHeight="true" outlineLevel="0" collapsed="false">
      <c r="A1055" s="20" t="s">
        <v>9598</v>
      </c>
      <c r="B1055" s="20" t="str">
        <f aca="false">INDEX(Table2[], MATCH(L1055, Location_ID!$D$2:$D$648, 0), 1)</f>
        <v>73c92d5f-3c9b-479c-bebc-aa118e3c3846</v>
      </c>
      <c r="C1055" s="16" t="s">
        <v>904</v>
      </c>
      <c r="D1055" s="16" t="s">
        <v>354</v>
      </c>
      <c r="E1055" s="20" t="s">
        <v>7134</v>
      </c>
      <c r="F1055" s="20" t="s">
        <v>7135</v>
      </c>
      <c r="G1055" s="20" t="s">
        <v>7591</v>
      </c>
      <c r="H1055" s="20"/>
      <c r="I1055" s="20" t="s">
        <v>9018</v>
      </c>
      <c r="J1055" s="20" t="s">
        <v>9067</v>
      </c>
      <c r="K1055" s="20" t="s">
        <v>7109</v>
      </c>
      <c r="L1055" s="20" t="s">
        <v>2241</v>
      </c>
      <c r="M1055" s="165" t="s">
        <v>7110</v>
      </c>
      <c r="N1055" s="20" t="s">
        <v>9056</v>
      </c>
      <c r="O1055" s="20" t="s">
        <v>9599</v>
      </c>
      <c r="P1055" s="201" t="n">
        <v>44440</v>
      </c>
      <c r="Q1055" s="201" t="n">
        <v>44500</v>
      </c>
      <c r="R1055" s="20" t="n">
        <v>1</v>
      </c>
      <c r="S1055" s="20" t="s">
        <v>7130</v>
      </c>
      <c r="T1055" s="20" t="n">
        <v>6.38566387630041</v>
      </c>
      <c r="U1055" s="20"/>
      <c r="V1055" s="20"/>
      <c r="W1055" s="20" t="s">
        <v>7141</v>
      </c>
      <c r="X1055" s="35" t="s">
        <v>383</v>
      </c>
      <c r="Y1055" s="240"/>
      <c r="Z1055" s="192" t="n">
        <v>0</v>
      </c>
      <c r="AE1055" s="94" t="e">
        <f aca="false" t="array" ref="AE1055:AK1055">_xlfn.torow(_xlfn.unique(_xlfn._xlws.filter(cat_table[Subsector],$E1055=cat_table[Sector],"")))</f>
        <v>#NAME?</v>
      </c>
      <c r="AF1055" s="94" t="e">
        <v>#NAME?</v>
      </c>
      <c r="AG1055" s="94" t="e">
        <v>#NAME?</v>
      </c>
      <c r="AH1055" s="94" t="e">
        <v>#NAME?</v>
      </c>
      <c r="AI1055" s="94" t="e">
        <v>#NAME?</v>
      </c>
      <c r="AJ1055" s="94" t="e">
        <v>#NAME?</v>
      </c>
      <c r="AK1055" s="94" t="e">
        <v>#NAME?</v>
      </c>
      <c r="AO1055" s="94" t="e">
        <f aca="false" t="array" ref="AO1055:AT1055">_xlfn.torow(_xlfn.unique(_xlfn._xlws.filter(cat_table[Sub-subsector],($E1055=cat_table[Sector])*($F1055=cat_table[Subsector]),"")))</f>
        <v>#NAME?</v>
      </c>
      <c r="AP1055" s="94" t="e">
        <v>#NAME?</v>
      </c>
      <c r="AQ1055" s="94" t="e">
        <v>#NAME?</v>
      </c>
      <c r="AR1055" s="94" t="e">
        <v>#NAME?</v>
      </c>
      <c r="AS1055" s="94" t="e">
        <v>#NAME?</v>
      </c>
      <c r="AT1055" s="94" t="e">
        <v>#NAME?</v>
      </c>
    </row>
    <row r="1056" customFormat="false" ht="15" hidden="false" customHeight="true" outlineLevel="0" collapsed="false">
      <c r="A1056" s="20" t="s">
        <v>9600</v>
      </c>
      <c r="B1056" s="20" t="str">
        <f aca="false">INDEX(Table2[], MATCH(L1056, Location_ID!$D$2:$D$648, 0), 1)</f>
        <v>73c92d5f-3c9b-479c-bebc-aa118e3c3846</v>
      </c>
      <c r="C1056" s="16" t="s">
        <v>904</v>
      </c>
      <c r="D1056" s="16" t="s">
        <v>354</v>
      </c>
      <c r="E1056" s="20" t="s">
        <v>7134</v>
      </c>
      <c r="F1056" s="20" t="s">
        <v>7135</v>
      </c>
      <c r="G1056" s="20" t="s">
        <v>7591</v>
      </c>
      <c r="H1056" s="20"/>
      <c r="I1056" s="20" t="s">
        <v>9018</v>
      </c>
      <c r="J1056" s="20" t="s">
        <v>9055</v>
      </c>
      <c r="K1056" s="20" t="s">
        <v>7109</v>
      </c>
      <c r="L1056" s="20" t="s">
        <v>2241</v>
      </c>
      <c r="M1056" s="165" t="s">
        <v>7110</v>
      </c>
      <c r="N1056" s="20" t="s">
        <v>9056</v>
      </c>
      <c r="O1056" s="20" t="s">
        <v>9601</v>
      </c>
      <c r="P1056" s="201" t="n">
        <v>44440</v>
      </c>
      <c r="Q1056" s="201" t="n">
        <v>44500</v>
      </c>
      <c r="R1056" s="20" t="n">
        <v>1</v>
      </c>
      <c r="S1056" s="20" t="s">
        <v>7130</v>
      </c>
      <c r="T1056" s="20" t="n">
        <v>5.78532556784096</v>
      </c>
      <c r="U1056" s="20"/>
      <c r="V1056" s="20"/>
      <c r="W1056" s="20" t="s">
        <v>7141</v>
      </c>
      <c r="X1056" s="35" t="s">
        <v>383</v>
      </c>
      <c r="Y1056" s="240"/>
      <c r="Z1056" s="192" t="n">
        <v>0</v>
      </c>
      <c r="AE1056" s="94" t="e">
        <f aca="false" t="array" ref="AE1056:AK1056">_xlfn.torow(_xlfn.unique(_xlfn._xlws.filter(cat_table[Subsector],$E1056=cat_table[Sector],"")))</f>
        <v>#NAME?</v>
      </c>
      <c r="AF1056" s="94" t="e">
        <v>#NAME?</v>
      </c>
      <c r="AG1056" s="94" t="e">
        <v>#NAME?</v>
      </c>
      <c r="AH1056" s="94" t="e">
        <v>#NAME?</v>
      </c>
      <c r="AI1056" s="94" t="e">
        <v>#NAME?</v>
      </c>
      <c r="AJ1056" s="94" t="e">
        <v>#NAME?</v>
      </c>
      <c r="AK1056" s="94" t="e">
        <v>#NAME?</v>
      </c>
      <c r="AO1056" s="94" t="e">
        <f aca="false" t="array" ref="AO1056:AT1056">_xlfn.torow(_xlfn.unique(_xlfn._xlws.filter(cat_table[Sub-subsector],($E1056=cat_table[Sector])*($F1056=cat_table[Subsector]),"")))</f>
        <v>#NAME?</v>
      </c>
      <c r="AP1056" s="94" t="e">
        <v>#NAME?</v>
      </c>
      <c r="AQ1056" s="94" t="e">
        <v>#NAME?</v>
      </c>
      <c r="AR1056" s="94" t="e">
        <v>#NAME?</v>
      </c>
      <c r="AS1056" s="94" t="e">
        <v>#NAME?</v>
      </c>
      <c r="AT1056" s="94" t="e">
        <v>#NAME?</v>
      </c>
    </row>
    <row r="1057" customFormat="false" ht="15" hidden="false" customHeight="true" outlineLevel="0" collapsed="false">
      <c r="A1057" s="20" t="s">
        <v>9602</v>
      </c>
      <c r="B1057" s="20" t="str">
        <f aca="false">INDEX(Table2[], MATCH(L1057, Location_ID!$D$2:$D$648, 0), 1)</f>
        <v>73c92d5f-3c9b-479c-bebc-aa118e3c3846</v>
      </c>
      <c r="C1057" s="16" t="s">
        <v>904</v>
      </c>
      <c r="D1057" s="16" t="s">
        <v>354</v>
      </c>
      <c r="E1057" s="20" t="s">
        <v>7134</v>
      </c>
      <c r="F1057" s="20" t="s">
        <v>7135</v>
      </c>
      <c r="G1057" s="20" t="s">
        <v>7591</v>
      </c>
      <c r="H1057" s="20"/>
      <c r="I1057" s="20" t="s">
        <v>9018</v>
      </c>
      <c r="J1057" s="20" t="s">
        <v>9055</v>
      </c>
      <c r="K1057" s="20" t="s">
        <v>7109</v>
      </c>
      <c r="L1057" s="20" t="s">
        <v>2241</v>
      </c>
      <c r="M1057" s="165" t="s">
        <v>7110</v>
      </c>
      <c r="N1057" s="20" t="s">
        <v>9056</v>
      </c>
      <c r="O1057" s="20" t="s">
        <v>9603</v>
      </c>
      <c r="P1057" s="201" t="n">
        <v>44440</v>
      </c>
      <c r="Q1057" s="201" t="n">
        <v>44500</v>
      </c>
      <c r="R1057" s="20" t="n">
        <v>1</v>
      </c>
      <c r="S1057" s="20" t="s">
        <v>7130</v>
      </c>
      <c r="T1057" s="20" t="n">
        <v>6.08634202491727</v>
      </c>
      <c r="U1057" s="20"/>
      <c r="V1057" s="20"/>
      <c r="W1057" s="20" t="s">
        <v>7141</v>
      </c>
      <c r="X1057" s="35" t="s">
        <v>383</v>
      </c>
      <c r="Y1057" s="240"/>
      <c r="Z1057" s="192" t="n">
        <v>0</v>
      </c>
      <c r="AE1057" s="94" t="e">
        <f aca="false" t="array" ref="AE1057:AK1057">_xlfn.torow(_xlfn.unique(_xlfn._xlws.filter(cat_table[Subsector],$E1057=cat_table[Sector],"")))</f>
        <v>#NAME?</v>
      </c>
      <c r="AF1057" s="94" t="e">
        <v>#NAME?</v>
      </c>
      <c r="AG1057" s="94" t="e">
        <v>#NAME?</v>
      </c>
      <c r="AH1057" s="94" t="e">
        <v>#NAME?</v>
      </c>
      <c r="AI1057" s="94" t="e">
        <v>#NAME?</v>
      </c>
      <c r="AJ1057" s="94" t="e">
        <v>#NAME?</v>
      </c>
      <c r="AK1057" s="94" t="e">
        <v>#NAME?</v>
      </c>
      <c r="AO1057" s="94" t="e">
        <f aca="false" t="array" ref="AO1057:AT1057">_xlfn.torow(_xlfn.unique(_xlfn._xlws.filter(cat_table[Sub-subsector],($E1057=cat_table[Sector])*($F1057=cat_table[Subsector]),"")))</f>
        <v>#NAME?</v>
      </c>
      <c r="AP1057" s="94" t="e">
        <v>#NAME?</v>
      </c>
      <c r="AQ1057" s="94" t="e">
        <v>#NAME?</v>
      </c>
      <c r="AR1057" s="94" t="e">
        <v>#NAME?</v>
      </c>
      <c r="AS1057" s="94" t="e">
        <v>#NAME?</v>
      </c>
      <c r="AT1057" s="94" t="e">
        <v>#NAME?</v>
      </c>
    </row>
    <row r="1058" customFormat="false" ht="15" hidden="false" customHeight="true" outlineLevel="0" collapsed="false">
      <c r="A1058" s="20" t="s">
        <v>9604</v>
      </c>
      <c r="B1058" s="20" t="str">
        <f aca="false">INDEX(Table2[], MATCH(L1058, Location_ID!$D$2:$D$648, 0), 1)</f>
        <v>73c92d5f-3c9b-479c-bebc-aa118e3c3846</v>
      </c>
      <c r="C1058" s="16" t="s">
        <v>904</v>
      </c>
      <c r="D1058" s="16" t="s">
        <v>354</v>
      </c>
      <c r="E1058" s="20" t="s">
        <v>7134</v>
      </c>
      <c r="F1058" s="20" t="s">
        <v>7135</v>
      </c>
      <c r="G1058" s="20" t="s">
        <v>7591</v>
      </c>
      <c r="H1058" s="20"/>
      <c r="I1058" s="20" t="s">
        <v>9018</v>
      </c>
      <c r="J1058" s="20" t="s">
        <v>9055</v>
      </c>
      <c r="K1058" s="20" t="s">
        <v>7109</v>
      </c>
      <c r="L1058" s="20" t="s">
        <v>2241</v>
      </c>
      <c r="M1058" s="165" t="s">
        <v>7110</v>
      </c>
      <c r="N1058" s="20" t="s">
        <v>9056</v>
      </c>
      <c r="O1058" s="20" t="s">
        <v>9605</v>
      </c>
      <c r="P1058" s="201" t="n">
        <v>44440</v>
      </c>
      <c r="Q1058" s="201" t="n">
        <v>44500</v>
      </c>
      <c r="R1058" s="20" t="n">
        <v>1</v>
      </c>
      <c r="S1058" s="20" t="s">
        <v>7130</v>
      </c>
      <c r="T1058" s="20" t="n">
        <v>4.2866396119422</v>
      </c>
      <c r="U1058" s="20"/>
      <c r="V1058" s="20"/>
      <c r="W1058" s="20" t="s">
        <v>7141</v>
      </c>
      <c r="X1058" s="35" t="s">
        <v>383</v>
      </c>
      <c r="Y1058" s="240"/>
      <c r="Z1058" s="192" t="n">
        <v>0</v>
      </c>
      <c r="AE1058" s="94" t="e">
        <f aca="false" t="array" ref="AE1058:AK1058">_xlfn.torow(_xlfn.unique(_xlfn._xlws.filter(cat_table[Subsector],$E1058=cat_table[Sector],"")))</f>
        <v>#NAME?</v>
      </c>
      <c r="AF1058" s="94" t="e">
        <v>#NAME?</v>
      </c>
      <c r="AG1058" s="94" t="e">
        <v>#NAME?</v>
      </c>
      <c r="AH1058" s="94" t="e">
        <v>#NAME?</v>
      </c>
      <c r="AI1058" s="94" t="e">
        <v>#NAME?</v>
      </c>
      <c r="AJ1058" s="94" t="e">
        <v>#NAME?</v>
      </c>
      <c r="AK1058" s="94" t="e">
        <v>#NAME?</v>
      </c>
      <c r="AO1058" s="94" t="e">
        <f aca="false" t="array" ref="AO1058:AT1058">_xlfn.torow(_xlfn.unique(_xlfn._xlws.filter(cat_table[Sub-subsector],($E1058=cat_table[Sector])*($F1058=cat_table[Subsector]),"")))</f>
        <v>#NAME?</v>
      </c>
      <c r="AP1058" s="94" t="e">
        <v>#NAME?</v>
      </c>
      <c r="AQ1058" s="94" t="e">
        <v>#NAME?</v>
      </c>
      <c r="AR1058" s="94" t="e">
        <v>#NAME?</v>
      </c>
      <c r="AS1058" s="94" t="e">
        <v>#NAME?</v>
      </c>
      <c r="AT1058" s="94" t="e">
        <v>#NAME?</v>
      </c>
    </row>
    <row r="1059" customFormat="false" ht="15" hidden="false" customHeight="true" outlineLevel="0" collapsed="false">
      <c r="A1059" s="20" t="s">
        <v>9606</v>
      </c>
      <c r="B1059" s="20" t="str">
        <f aca="false">INDEX(Table2[], MATCH(L1059, Location_ID!$D$2:$D$648, 0), 1)</f>
        <v>73c92d5f-3c9b-479c-bebc-aa118e3c3846</v>
      </c>
      <c r="C1059" s="16" t="s">
        <v>904</v>
      </c>
      <c r="D1059" s="16" t="s">
        <v>354</v>
      </c>
      <c r="E1059" s="20" t="s">
        <v>7134</v>
      </c>
      <c r="F1059" s="20" t="s">
        <v>7135</v>
      </c>
      <c r="G1059" s="20" t="s">
        <v>7591</v>
      </c>
      <c r="H1059" s="20"/>
      <c r="I1059" s="20" t="s">
        <v>9018</v>
      </c>
      <c r="J1059" s="20" t="s">
        <v>9055</v>
      </c>
      <c r="K1059" s="20" t="s">
        <v>7109</v>
      </c>
      <c r="L1059" s="20" t="s">
        <v>2241</v>
      </c>
      <c r="M1059" s="165" t="s">
        <v>7110</v>
      </c>
      <c r="N1059" s="20" t="s">
        <v>9056</v>
      </c>
      <c r="O1059" s="20" t="s">
        <v>9607</v>
      </c>
      <c r="P1059" s="201" t="n">
        <v>44440</v>
      </c>
      <c r="Q1059" s="201" t="n">
        <v>44500</v>
      </c>
      <c r="R1059" s="20" t="n">
        <v>1</v>
      </c>
      <c r="S1059" s="20" t="s">
        <v>7130</v>
      </c>
      <c r="T1059" s="20" t="n">
        <v>4.5071757436663</v>
      </c>
      <c r="U1059" s="20"/>
      <c r="V1059" s="20"/>
      <c r="W1059" s="20" t="s">
        <v>7141</v>
      </c>
      <c r="X1059" s="35" t="s">
        <v>383</v>
      </c>
      <c r="Y1059" s="240"/>
      <c r="Z1059" s="192" t="n">
        <v>0</v>
      </c>
      <c r="AE1059" s="94" t="e">
        <f aca="false" t="array" ref="AE1059:AK1059">_xlfn.torow(_xlfn.unique(_xlfn._xlws.filter(cat_table[Subsector],$E1059=cat_table[Sector],"")))</f>
        <v>#NAME?</v>
      </c>
      <c r="AF1059" s="94" t="e">
        <v>#NAME?</v>
      </c>
      <c r="AG1059" s="94" t="e">
        <v>#NAME?</v>
      </c>
      <c r="AH1059" s="94" t="e">
        <v>#NAME?</v>
      </c>
      <c r="AI1059" s="94" t="e">
        <v>#NAME?</v>
      </c>
      <c r="AJ1059" s="94" t="e">
        <v>#NAME?</v>
      </c>
      <c r="AK1059" s="94" t="e">
        <v>#NAME?</v>
      </c>
      <c r="AO1059" s="94" t="e">
        <f aca="false" t="array" ref="AO1059:AT1059">_xlfn.torow(_xlfn.unique(_xlfn._xlws.filter(cat_table[Sub-subsector],($E1059=cat_table[Sector])*($F1059=cat_table[Subsector]),"")))</f>
        <v>#NAME?</v>
      </c>
      <c r="AP1059" s="94" t="e">
        <v>#NAME?</v>
      </c>
      <c r="AQ1059" s="94" t="e">
        <v>#NAME?</v>
      </c>
      <c r="AR1059" s="94" t="e">
        <v>#NAME?</v>
      </c>
      <c r="AS1059" s="94" t="e">
        <v>#NAME?</v>
      </c>
      <c r="AT1059" s="94" t="e">
        <v>#NAME?</v>
      </c>
    </row>
    <row r="1060" customFormat="false" ht="15" hidden="false" customHeight="true" outlineLevel="0" collapsed="false">
      <c r="A1060" s="20" t="s">
        <v>9608</v>
      </c>
      <c r="B1060" s="20" t="str">
        <f aca="false">INDEX(Table2[], MATCH(L1060, Location_ID!$D$2:$D$648, 0), 1)</f>
        <v>73c92d5f-3c9b-479c-bebc-aa118e3c3846</v>
      </c>
      <c r="C1060" s="16" t="s">
        <v>904</v>
      </c>
      <c r="D1060" s="16" t="s">
        <v>354</v>
      </c>
      <c r="E1060" s="20" t="s">
        <v>7134</v>
      </c>
      <c r="F1060" s="20" t="s">
        <v>7135</v>
      </c>
      <c r="G1060" s="20" t="s">
        <v>7591</v>
      </c>
      <c r="H1060" s="20"/>
      <c r="I1060" s="20" t="s">
        <v>9018</v>
      </c>
      <c r="J1060" s="20" t="s">
        <v>9055</v>
      </c>
      <c r="K1060" s="20" t="s">
        <v>7109</v>
      </c>
      <c r="L1060" s="20" t="s">
        <v>2241</v>
      </c>
      <c r="M1060" s="165" t="s">
        <v>7110</v>
      </c>
      <c r="N1060" s="20" t="s">
        <v>9056</v>
      </c>
      <c r="O1060" s="20" t="s">
        <v>9609</v>
      </c>
      <c r="P1060" s="201" t="n">
        <v>44440</v>
      </c>
      <c r="Q1060" s="201" t="n">
        <v>44500</v>
      </c>
      <c r="R1060" s="20" t="n">
        <v>1</v>
      </c>
      <c r="S1060" s="20" t="s">
        <v>7130</v>
      </c>
      <c r="T1060" s="20" t="n">
        <v>4.50164149778368</v>
      </c>
      <c r="U1060" s="20"/>
      <c r="V1060" s="20"/>
      <c r="W1060" s="20" t="s">
        <v>7141</v>
      </c>
      <c r="X1060" s="35" t="s">
        <v>383</v>
      </c>
      <c r="Y1060" s="240"/>
      <c r="Z1060" s="192" t="n">
        <v>0</v>
      </c>
      <c r="AE1060" s="94" t="e">
        <f aca="false" t="array" ref="AE1060:AK1060">_xlfn.torow(_xlfn.unique(_xlfn._xlws.filter(cat_table[Subsector],$E1060=cat_table[Sector],"")))</f>
        <v>#NAME?</v>
      </c>
      <c r="AF1060" s="94" t="e">
        <v>#NAME?</v>
      </c>
      <c r="AG1060" s="94" t="e">
        <v>#NAME?</v>
      </c>
      <c r="AH1060" s="94" t="e">
        <v>#NAME?</v>
      </c>
      <c r="AI1060" s="94" t="e">
        <v>#NAME?</v>
      </c>
      <c r="AJ1060" s="94" t="e">
        <v>#NAME?</v>
      </c>
      <c r="AK1060" s="94" t="e">
        <v>#NAME?</v>
      </c>
      <c r="AO1060" s="94" t="e">
        <f aca="false" t="array" ref="AO1060:AT1060">_xlfn.torow(_xlfn.unique(_xlfn._xlws.filter(cat_table[Sub-subsector],($E1060=cat_table[Sector])*($F1060=cat_table[Subsector]),"")))</f>
        <v>#NAME?</v>
      </c>
      <c r="AP1060" s="94" t="e">
        <v>#NAME?</v>
      </c>
      <c r="AQ1060" s="94" t="e">
        <v>#NAME?</v>
      </c>
      <c r="AR1060" s="94" t="e">
        <v>#NAME?</v>
      </c>
      <c r="AS1060" s="94" t="e">
        <v>#NAME?</v>
      </c>
      <c r="AT1060" s="94" t="e">
        <v>#NAME?</v>
      </c>
    </row>
    <row r="1061" customFormat="false" ht="15" hidden="false" customHeight="true" outlineLevel="0" collapsed="false">
      <c r="A1061" s="20" t="s">
        <v>9610</v>
      </c>
      <c r="B1061" s="20" t="str">
        <f aca="false">INDEX(Table2[], MATCH(L1061, Location_ID!$D$2:$D$648, 0), 1)</f>
        <v>73c92d5f-3c9b-479c-bebc-aa118e3c3846</v>
      </c>
      <c r="C1061" s="16" t="s">
        <v>904</v>
      </c>
      <c r="D1061" s="16" t="s">
        <v>354</v>
      </c>
      <c r="E1061" s="20" t="s">
        <v>7134</v>
      </c>
      <c r="F1061" s="20" t="s">
        <v>7135</v>
      </c>
      <c r="G1061" s="20" t="s">
        <v>7591</v>
      </c>
      <c r="H1061" s="20"/>
      <c r="I1061" s="20" t="s">
        <v>9018</v>
      </c>
      <c r="J1061" s="20" t="s">
        <v>9055</v>
      </c>
      <c r="K1061" s="20" t="s">
        <v>7109</v>
      </c>
      <c r="L1061" s="20" t="s">
        <v>2241</v>
      </c>
      <c r="M1061" s="165" t="s">
        <v>7110</v>
      </c>
      <c r="N1061" s="20" t="s">
        <v>9056</v>
      </c>
      <c r="O1061" s="20" t="s">
        <v>9611</v>
      </c>
      <c r="P1061" s="201" t="n">
        <v>44440</v>
      </c>
      <c r="Q1061" s="201" t="n">
        <v>44500</v>
      </c>
      <c r="R1061" s="20" t="n">
        <v>1</v>
      </c>
      <c r="S1061" s="20" t="s">
        <v>7130</v>
      </c>
      <c r="T1061" s="20" t="n">
        <v>17.7272275255301</v>
      </c>
      <c r="U1061" s="20"/>
      <c r="V1061" s="20"/>
      <c r="W1061" s="20" t="s">
        <v>7141</v>
      </c>
      <c r="X1061" s="35" t="s">
        <v>383</v>
      </c>
      <c r="Y1061" s="240"/>
      <c r="Z1061" s="192" t="n">
        <v>0</v>
      </c>
      <c r="AE1061" s="94" t="e">
        <f aca="false" t="array" ref="AE1061:AK1061">_xlfn.torow(_xlfn.unique(_xlfn._xlws.filter(cat_table[Subsector],$E1061=cat_table[Sector],"")))</f>
        <v>#NAME?</v>
      </c>
      <c r="AF1061" s="94" t="e">
        <v>#NAME?</v>
      </c>
      <c r="AG1061" s="94" t="e">
        <v>#NAME?</v>
      </c>
      <c r="AH1061" s="94" t="e">
        <v>#NAME?</v>
      </c>
      <c r="AI1061" s="94" t="e">
        <v>#NAME?</v>
      </c>
      <c r="AJ1061" s="94" t="e">
        <v>#NAME?</v>
      </c>
      <c r="AK1061" s="94" t="e">
        <v>#NAME?</v>
      </c>
      <c r="AO1061" s="94" t="e">
        <f aca="false" t="array" ref="AO1061:AT1061">_xlfn.torow(_xlfn.unique(_xlfn._xlws.filter(cat_table[Sub-subsector],($E1061=cat_table[Sector])*($F1061=cat_table[Subsector]),"")))</f>
        <v>#NAME?</v>
      </c>
      <c r="AP1061" s="94" t="e">
        <v>#NAME?</v>
      </c>
      <c r="AQ1061" s="94" t="e">
        <v>#NAME?</v>
      </c>
      <c r="AR1061" s="94" t="e">
        <v>#NAME?</v>
      </c>
      <c r="AS1061" s="94" t="e">
        <v>#NAME?</v>
      </c>
      <c r="AT1061" s="94" t="e">
        <v>#NAME?</v>
      </c>
    </row>
    <row r="1062" customFormat="false" ht="15" hidden="false" customHeight="true" outlineLevel="0" collapsed="false">
      <c r="A1062" s="20" t="s">
        <v>9612</v>
      </c>
      <c r="B1062" s="20" t="str">
        <f aca="false">INDEX(Table2[], MATCH(L1062, Location_ID!$D$2:$D$648, 0), 1)</f>
        <v>73c92d5f-3c9b-479c-bebc-aa118e3c3846</v>
      </c>
      <c r="C1062" s="16" t="s">
        <v>904</v>
      </c>
      <c r="D1062" s="16" t="s">
        <v>354</v>
      </c>
      <c r="E1062" s="20" t="s">
        <v>7134</v>
      </c>
      <c r="F1062" s="20" t="s">
        <v>7135</v>
      </c>
      <c r="G1062" s="20" t="s">
        <v>7591</v>
      </c>
      <c r="H1062" s="20"/>
      <c r="I1062" s="20" t="s">
        <v>9018</v>
      </c>
      <c r="J1062" s="20" t="s">
        <v>9055</v>
      </c>
      <c r="K1062" s="20" t="s">
        <v>7109</v>
      </c>
      <c r="L1062" s="20" t="s">
        <v>2241</v>
      </c>
      <c r="M1062" s="165" t="s">
        <v>7110</v>
      </c>
      <c r="N1062" s="20" t="s">
        <v>9056</v>
      </c>
      <c r="O1062" s="20" t="s">
        <v>9613</v>
      </c>
      <c r="P1062" s="201" t="n">
        <v>44440</v>
      </c>
      <c r="Q1062" s="201" t="n">
        <v>44500</v>
      </c>
      <c r="R1062" s="20" t="n">
        <v>1</v>
      </c>
      <c r="S1062" s="20" t="s">
        <v>7130</v>
      </c>
      <c r="T1062" s="20" t="n">
        <v>5.96280609318245</v>
      </c>
      <c r="U1062" s="20"/>
      <c r="V1062" s="20"/>
      <c r="W1062" s="20" t="s">
        <v>7141</v>
      </c>
      <c r="X1062" s="35" t="s">
        <v>383</v>
      </c>
      <c r="Y1062" s="240"/>
      <c r="Z1062" s="192" t="n">
        <v>0</v>
      </c>
      <c r="AE1062" s="94" t="e">
        <f aca="false" t="array" ref="AE1062:AK1062">_xlfn.torow(_xlfn.unique(_xlfn._xlws.filter(cat_table[Subsector],$E1062=cat_table[Sector],"")))</f>
        <v>#NAME?</v>
      </c>
      <c r="AF1062" s="94" t="e">
        <v>#NAME?</v>
      </c>
      <c r="AG1062" s="94" t="e">
        <v>#NAME?</v>
      </c>
      <c r="AH1062" s="94" t="e">
        <v>#NAME?</v>
      </c>
      <c r="AI1062" s="94" t="e">
        <v>#NAME?</v>
      </c>
      <c r="AJ1062" s="94" t="e">
        <v>#NAME?</v>
      </c>
      <c r="AK1062" s="94" t="e">
        <v>#NAME?</v>
      </c>
      <c r="AO1062" s="94" t="e">
        <f aca="false" t="array" ref="AO1062:AT1062">_xlfn.torow(_xlfn.unique(_xlfn._xlws.filter(cat_table[Sub-subsector],($E1062=cat_table[Sector])*($F1062=cat_table[Subsector]),"")))</f>
        <v>#NAME?</v>
      </c>
      <c r="AP1062" s="94" t="e">
        <v>#NAME?</v>
      </c>
      <c r="AQ1062" s="94" t="e">
        <v>#NAME?</v>
      </c>
      <c r="AR1062" s="94" t="e">
        <v>#NAME?</v>
      </c>
      <c r="AS1062" s="94" t="e">
        <v>#NAME?</v>
      </c>
      <c r="AT1062" s="94" t="e">
        <v>#NAME?</v>
      </c>
    </row>
    <row r="1063" customFormat="false" ht="15" hidden="false" customHeight="true" outlineLevel="0" collapsed="false">
      <c r="A1063" s="20" t="s">
        <v>9614</v>
      </c>
      <c r="B1063" s="20" t="str">
        <f aca="false">INDEX(Table2[], MATCH(L1063, Location_ID!$D$2:$D$648, 0), 1)</f>
        <v>73c92d5f-3c9b-479c-bebc-aa118e3c3846</v>
      </c>
      <c r="C1063" s="16" t="s">
        <v>904</v>
      </c>
      <c r="D1063" s="16" t="s">
        <v>354</v>
      </c>
      <c r="E1063" s="20" t="s">
        <v>7134</v>
      </c>
      <c r="F1063" s="20" t="s">
        <v>7135</v>
      </c>
      <c r="G1063" s="20" t="s">
        <v>7591</v>
      </c>
      <c r="H1063" s="20"/>
      <c r="I1063" s="20" t="s">
        <v>9018</v>
      </c>
      <c r="J1063" s="20" t="s">
        <v>9072</v>
      </c>
      <c r="K1063" s="20" t="s">
        <v>7109</v>
      </c>
      <c r="L1063" s="20" t="s">
        <v>2241</v>
      </c>
      <c r="M1063" s="165" t="s">
        <v>7110</v>
      </c>
      <c r="N1063" s="20" t="s">
        <v>9056</v>
      </c>
      <c r="O1063" s="20" t="s">
        <v>9615</v>
      </c>
      <c r="P1063" s="201" t="n">
        <v>44440</v>
      </c>
      <c r="Q1063" s="201" t="n">
        <v>44500</v>
      </c>
      <c r="R1063" s="20" t="n">
        <v>1</v>
      </c>
      <c r="S1063" s="20" t="s">
        <v>7130</v>
      </c>
      <c r="T1063" s="20" t="n">
        <v>6.84276523567701</v>
      </c>
      <c r="U1063" s="20"/>
      <c r="V1063" s="20"/>
      <c r="W1063" s="20" t="s">
        <v>7141</v>
      </c>
      <c r="X1063" s="35" t="s">
        <v>383</v>
      </c>
      <c r="Y1063" s="240"/>
      <c r="Z1063" s="192" t="n">
        <v>0</v>
      </c>
      <c r="AE1063" s="94" t="e">
        <f aca="false" t="array" ref="AE1063:AK1063">_xlfn.torow(_xlfn.unique(_xlfn._xlws.filter(cat_table[Subsector],$E1063=cat_table[Sector],"")))</f>
        <v>#NAME?</v>
      </c>
      <c r="AF1063" s="94" t="e">
        <v>#NAME?</v>
      </c>
      <c r="AG1063" s="94" t="e">
        <v>#NAME?</v>
      </c>
      <c r="AH1063" s="94" t="e">
        <v>#NAME?</v>
      </c>
      <c r="AI1063" s="94" t="e">
        <v>#NAME?</v>
      </c>
      <c r="AJ1063" s="94" t="e">
        <v>#NAME?</v>
      </c>
      <c r="AK1063" s="94" t="e">
        <v>#NAME?</v>
      </c>
      <c r="AO1063" s="94" t="e">
        <f aca="false" t="array" ref="AO1063:AT1063">_xlfn.torow(_xlfn.unique(_xlfn._xlws.filter(cat_table[Sub-subsector],($E1063=cat_table[Sector])*($F1063=cat_table[Subsector]),"")))</f>
        <v>#NAME?</v>
      </c>
      <c r="AP1063" s="94" t="e">
        <v>#NAME?</v>
      </c>
      <c r="AQ1063" s="94" t="e">
        <v>#NAME?</v>
      </c>
      <c r="AR1063" s="94" t="e">
        <v>#NAME?</v>
      </c>
      <c r="AS1063" s="94" t="e">
        <v>#NAME?</v>
      </c>
      <c r="AT1063" s="94" t="e">
        <v>#NAME?</v>
      </c>
    </row>
    <row r="1064" customFormat="false" ht="15" hidden="false" customHeight="true" outlineLevel="0" collapsed="false">
      <c r="A1064" s="20" t="s">
        <v>9616</v>
      </c>
      <c r="B1064" s="20" t="str">
        <f aca="false">INDEX(Table2[], MATCH(L1064, Location_ID!$D$2:$D$648, 0), 1)</f>
        <v>73c92d5f-3c9b-479c-bebc-aa118e3c3846</v>
      </c>
      <c r="C1064" s="16" t="s">
        <v>904</v>
      </c>
      <c r="D1064" s="16" t="s">
        <v>354</v>
      </c>
      <c r="E1064" s="20" t="s">
        <v>7134</v>
      </c>
      <c r="F1064" s="20" t="s">
        <v>7135</v>
      </c>
      <c r="G1064" s="20" t="s">
        <v>7591</v>
      </c>
      <c r="H1064" s="20"/>
      <c r="I1064" s="20" t="s">
        <v>9018</v>
      </c>
      <c r="J1064" s="20" t="s">
        <v>9055</v>
      </c>
      <c r="K1064" s="20" t="s">
        <v>7109</v>
      </c>
      <c r="L1064" s="20" t="s">
        <v>2241</v>
      </c>
      <c r="M1064" s="165" t="s">
        <v>7110</v>
      </c>
      <c r="N1064" s="20" t="s">
        <v>9056</v>
      </c>
      <c r="O1064" s="20" t="s">
        <v>9617</v>
      </c>
      <c r="P1064" s="201" t="n">
        <v>44440</v>
      </c>
      <c r="Q1064" s="201" t="n">
        <v>44500</v>
      </c>
      <c r="R1064" s="20" t="n">
        <v>1</v>
      </c>
      <c r="S1064" s="20" t="s">
        <v>7130</v>
      </c>
      <c r="T1064" s="20" t="n">
        <v>9.27525211582685</v>
      </c>
      <c r="U1064" s="20"/>
      <c r="V1064" s="20"/>
      <c r="W1064" s="20" t="s">
        <v>7141</v>
      </c>
      <c r="X1064" s="35" t="s">
        <v>383</v>
      </c>
      <c r="Y1064" s="240"/>
      <c r="Z1064" s="192" t="n">
        <v>0</v>
      </c>
      <c r="AE1064" s="94" t="e">
        <f aca="false" t="array" ref="AE1064:AK1064">_xlfn.torow(_xlfn.unique(_xlfn._xlws.filter(cat_table[Subsector],$E1064=cat_table[Sector],"")))</f>
        <v>#NAME?</v>
      </c>
      <c r="AF1064" s="94" t="e">
        <v>#NAME?</v>
      </c>
      <c r="AG1064" s="94" t="e">
        <v>#NAME?</v>
      </c>
      <c r="AH1064" s="94" t="e">
        <v>#NAME?</v>
      </c>
      <c r="AI1064" s="94" t="e">
        <v>#NAME?</v>
      </c>
      <c r="AJ1064" s="94" t="e">
        <v>#NAME?</v>
      </c>
      <c r="AK1064" s="94" t="e">
        <v>#NAME?</v>
      </c>
      <c r="AO1064" s="94" t="e">
        <f aca="false" t="array" ref="AO1064:AT1064">_xlfn.torow(_xlfn.unique(_xlfn._xlws.filter(cat_table[Sub-subsector],($E1064=cat_table[Sector])*($F1064=cat_table[Subsector]),"")))</f>
        <v>#NAME?</v>
      </c>
      <c r="AP1064" s="94" t="e">
        <v>#NAME?</v>
      </c>
      <c r="AQ1064" s="94" t="e">
        <v>#NAME?</v>
      </c>
      <c r="AR1064" s="94" t="e">
        <v>#NAME?</v>
      </c>
      <c r="AS1064" s="94" t="e">
        <v>#NAME?</v>
      </c>
      <c r="AT1064" s="94" t="e">
        <v>#NAME?</v>
      </c>
    </row>
    <row r="1065" customFormat="false" ht="15" hidden="false" customHeight="true" outlineLevel="0" collapsed="false">
      <c r="A1065" s="20" t="s">
        <v>9618</v>
      </c>
      <c r="B1065" s="20" t="str">
        <f aca="false">INDEX(Table2[], MATCH(L1065, Location_ID!$D$2:$D$648, 0), 1)</f>
        <v>73c92d5f-3c9b-479c-bebc-aa118e3c3846</v>
      </c>
      <c r="C1065" s="16" t="s">
        <v>904</v>
      </c>
      <c r="D1065" s="16" t="s">
        <v>354</v>
      </c>
      <c r="E1065" s="20" t="s">
        <v>7134</v>
      </c>
      <c r="F1065" s="20" t="s">
        <v>7135</v>
      </c>
      <c r="G1065" s="20" t="s">
        <v>7591</v>
      </c>
      <c r="H1065" s="20"/>
      <c r="I1065" s="20" t="s">
        <v>9018</v>
      </c>
      <c r="J1065" s="20" t="s">
        <v>9072</v>
      </c>
      <c r="K1065" s="20" t="s">
        <v>7109</v>
      </c>
      <c r="L1065" s="20" t="s">
        <v>2241</v>
      </c>
      <c r="M1065" s="165" t="s">
        <v>7110</v>
      </c>
      <c r="N1065" s="20" t="s">
        <v>9056</v>
      </c>
      <c r="O1065" s="20" t="s">
        <v>9619</v>
      </c>
      <c r="P1065" s="201" t="n">
        <v>44440</v>
      </c>
      <c r="Q1065" s="201" t="n">
        <v>44500</v>
      </c>
      <c r="R1065" s="20" t="n">
        <v>1</v>
      </c>
      <c r="S1065" s="20" t="s">
        <v>7130</v>
      </c>
      <c r="T1065" s="20" t="n">
        <v>6.68722596966912</v>
      </c>
      <c r="U1065" s="20"/>
      <c r="V1065" s="20"/>
      <c r="W1065" s="20" t="s">
        <v>7141</v>
      </c>
      <c r="X1065" s="35" t="s">
        <v>383</v>
      </c>
      <c r="Y1065" s="240"/>
      <c r="Z1065" s="192" t="n">
        <v>0</v>
      </c>
      <c r="AE1065" s="94" t="e">
        <f aca="false" t="array" ref="AE1065:AK1065">_xlfn.torow(_xlfn.unique(_xlfn._xlws.filter(cat_table[Subsector],$E1065=cat_table[Sector],"")))</f>
        <v>#NAME?</v>
      </c>
      <c r="AF1065" s="94" t="e">
        <v>#NAME?</v>
      </c>
      <c r="AG1065" s="94" t="e">
        <v>#NAME?</v>
      </c>
      <c r="AH1065" s="94" t="e">
        <v>#NAME?</v>
      </c>
      <c r="AI1065" s="94" t="e">
        <v>#NAME?</v>
      </c>
      <c r="AJ1065" s="94" t="e">
        <v>#NAME?</v>
      </c>
      <c r="AK1065" s="94" t="e">
        <v>#NAME?</v>
      </c>
      <c r="AO1065" s="94" t="e">
        <f aca="false" t="array" ref="AO1065:AT1065">_xlfn.torow(_xlfn.unique(_xlfn._xlws.filter(cat_table[Sub-subsector],($E1065=cat_table[Sector])*($F1065=cat_table[Subsector]),"")))</f>
        <v>#NAME?</v>
      </c>
      <c r="AP1065" s="94" t="e">
        <v>#NAME?</v>
      </c>
      <c r="AQ1065" s="94" t="e">
        <v>#NAME?</v>
      </c>
      <c r="AR1065" s="94" t="e">
        <v>#NAME?</v>
      </c>
      <c r="AS1065" s="94" t="e">
        <v>#NAME?</v>
      </c>
      <c r="AT1065" s="94" t="e">
        <v>#NAME?</v>
      </c>
    </row>
    <row r="1066" customFormat="false" ht="15" hidden="false" customHeight="true" outlineLevel="0" collapsed="false">
      <c r="A1066" s="20" t="s">
        <v>9620</v>
      </c>
      <c r="B1066" s="20" t="str">
        <f aca="false">INDEX(Table2[], MATCH(L1066, Location_ID!$D$2:$D$648, 0), 1)</f>
        <v>73c92d5f-3c9b-479c-bebc-aa118e3c3846</v>
      </c>
      <c r="C1066" s="16" t="s">
        <v>904</v>
      </c>
      <c r="D1066" s="16" t="s">
        <v>354</v>
      </c>
      <c r="E1066" s="20" t="s">
        <v>7134</v>
      </c>
      <c r="F1066" s="20" t="s">
        <v>7135</v>
      </c>
      <c r="G1066" s="20" t="s">
        <v>7591</v>
      </c>
      <c r="H1066" s="20"/>
      <c r="I1066" s="20" t="s">
        <v>9018</v>
      </c>
      <c r="J1066" s="20" t="s">
        <v>9072</v>
      </c>
      <c r="K1066" s="20" t="s">
        <v>7109</v>
      </c>
      <c r="L1066" s="20" t="s">
        <v>2241</v>
      </c>
      <c r="M1066" s="165" t="s">
        <v>7110</v>
      </c>
      <c r="N1066" s="20" t="s">
        <v>9056</v>
      </c>
      <c r="O1066" s="20" t="s">
        <v>9621</v>
      </c>
      <c r="P1066" s="201" t="n">
        <v>44440</v>
      </c>
      <c r="Q1066" s="201" t="n">
        <v>44500</v>
      </c>
      <c r="R1066" s="20" t="n">
        <v>1</v>
      </c>
      <c r="S1066" s="20" t="s">
        <v>7130</v>
      </c>
      <c r="T1066" s="20" t="n">
        <v>1.92604262437419</v>
      </c>
      <c r="U1066" s="20"/>
      <c r="V1066" s="20"/>
      <c r="W1066" s="20" t="s">
        <v>7141</v>
      </c>
      <c r="X1066" s="35" t="s">
        <v>383</v>
      </c>
      <c r="Y1066" s="240"/>
      <c r="Z1066" s="192" t="n">
        <v>0</v>
      </c>
      <c r="AE1066" s="94" t="e">
        <f aca="false" t="array" ref="AE1066:AK1066">_xlfn.torow(_xlfn.unique(_xlfn._xlws.filter(cat_table[Subsector],$E1066=cat_table[Sector],"")))</f>
        <v>#NAME?</v>
      </c>
      <c r="AF1066" s="94" t="e">
        <v>#NAME?</v>
      </c>
      <c r="AG1066" s="94" t="e">
        <v>#NAME?</v>
      </c>
      <c r="AH1066" s="94" t="e">
        <v>#NAME?</v>
      </c>
      <c r="AI1066" s="94" t="e">
        <v>#NAME?</v>
      </c>
      <c r="AJ1066" s="94" t="e">
        <v>#NAME?</v>
      </c>
      <c r="AK1066" s="94" t="e">
        <v>#NAME?</v>
      </c>
      <c r="AO1066" s="94" t="e">
        <f aca="false" t="array" ref="AO1066:AT1066">_xlfn.torow(_xlfn.unique(_xlfn._xlws.filter(cat_table[Sub-subsector],($E1066=cat_table[Sector])*($F1066=cat_table[Subsector]),"")))</f>
        <v>#NAME?</v>
      </c>
      <c r="AP1066" s="94" t="e">
        <v>#NAME?</v>
      </c>
      <c r="AQ1066" s="94" t="e">
        <v>#NAME?</v>
      </c>
      <c r="AR1066" s="94" t="e">
        <v>#NAME?</v>
      </c>
      <c r="AS1066" s="94" t="e">
        <v>#NAME?</v>
      </c>
      <c r="AT1066" s="94" t="e">
        <v>#NAME?</v>
      </c>
    </row>
    <row r="1067" customFormat="false" ht="15" hidden="false" customHeight="true" outlineLevel="0" collapsed="false">
      <c r="A1067" s="20" t="s">
        <v>9622</v>
      </c>
      <c r="B1067" s="20" t="str">
        <f aca="false">INDEX(Table2[], MATCH(L1067, Location_ID!$D$2:$D$648, 0), 1)</f>
        <v>73c92d5f-3c9b-479c-bebc-aa118e3c3846</v>
      </c>
      <c r="C1067" s="16" t="s">
        <v>904</v>
      </c>
      <c r="D1067" s="16" t="s">
        <v>354</v>
      </c>
      <c r="E1067" s="20" t="s">
        <v>7134</v>
      </c>
      <c r="F1067" s="20" t="s">
        <v>7135</v>
      </c>
      <c r="G1067" s="20" t="s">
        <v>7591</v>
      </c>
      <c r="H1067" s="20"/>
      <c r="I1067" s="20" t="s">
        <v>9018</v>
      </c>
      <c r="J1067" s="20" t="s">
        <v>9055</v>
      </c>
      <c r="K1067" s="20" t="s">
        <v>7109</v>
      </c>
      <c r="L1067" s="20" t="s">
        <v>2241</v>
      </c>
      <c r="M1067" s="165" t="s">
        <v>7110</v>
      </c>
      <c r="N1067" s="20" t="s">
        <v>9056</v>
      </c>
      <c r="O1067" s="20" t="s">
        <v>9623</v>
      </c>
      <c r="P1067" s="201" t="n">
        <v>44440</v>
      </c>
      <c r="Q1067" s="201" t="n">
        <v>44500</v>
      </c>
      <c r="R1067" s="20" t="n">
        <v>1</v>
      </c>
      <c r="S1067" s="20" t="s">
        <v>7130</v>
      </c>
      <c r="T1067" s="20" t="n">
        <v>2.06260568606669</v>
      </c>
      <c r="U1067" s="20"/>
      <c r="V1067" s="20"/>
      <c r="W1067" s="20" t="s">
        <v>7141</v>
      </c>
      <c r="X1067" s="35" t="s">
        <v>383</v>
      </c>
      <c r="Y1067" s="240"/>
      <c r="Z1067" s="192" t="n">
        <v>0</v>
      </c>
      <c r="AE1067" s="94" t="e">
        <f aca="false" t="array" ref="AE1067:AK1067">_xlfn.torow(_xlfn.unique(_xlfn._xlws.filter(cat_table[Subsector],$E1067=cat_table[Sector],"")))</f>
        <v>#NAME?</v>
      </c>
      <c r="AF1067" s="94" t="e">
        <v>#NAME?</v>
      </c>
      <c r="AG1067" s="94" t="e">
        <v>#NAME?</v>
      </c>
      <c r="AH1067" s="94" t="e">
        <v>#NAME?</v>
      </c>
      <c r="AI1067" s="94" t="e">
        <v>#NAME?</v>
      </c>
      <c r="AJ1067" s="94" t="e">
        <v>#NAME?</v>
      </c>
      <c r="AK1067" s="94" t="e">
        <v>#NAME?</v>
      </c>
      <c r="AO1067" s="94" t="e">
        <f aca="false" t="array" ref="AO1067:AT1067">_xlfn.torow(_xlfn.unique(_xlfn._xlws.filter(cat_table[Sub-subsector],($E1067=cat_table[Sector])*($F1067=cat_table[Subsector]),"")))</f>
        <v>#NAME?</v>
      </c>
      <c r="AP1067" s="94" t="e">
        <v>#NAME?</v>
      </c>
      <c r="AQ1067" s="94" t="e">
        <v>#NAME?</v>
      </c>
      <c r="AR1067" s="94" t="e">
        <v>#NAME?</v>
      </c>
      <c r="AS1067" s="94" t="e">
        <v>#NAME?</v>
      </c>
      <c r="AT1067" s="94" t="e">
        <v>#NAME?</v>
      </c>
    </row>
    <row r="1068" customFormat="false" ht="15" hidden="false" customHeight="true" outlineLevel="0" collapsed="false">
      <c r="A1068" s="20" t="s">
        <v>9624</v>
      </c>
      <c r="B1068" s="20" t="str">
        <f aca="false">INDEX(Table2[], MATCH(L1068, Location_ID!$D$2:$D$648, 0), 1)</f>
        <v>73c92d5f-3c9b-479c-bebc-aa118e3c3846</v>
      </c>
      <c r="C1068" s="16" t="s">
        <v>904</v>
      </c>
      <c r="D1068" s="16" t="s">
        <v>354</v>
      </c>
      <c r="E1068" s="20" t="s">
        <v>7134</v>
      </c>
      <c r="F1068" s="20" t="s">
        <v>7135</v>
      </c>
      <c r="G1068" s="20" t="s">
        <v>7591</v>
      </c>
      <c r="H1068" s="20"/>
      <c r="I1068" s="20" t="s">
        <v>9018</v>
      </c>
      <c r="J1068" s="20" t="s">
        <v>9067</v>
      </c>
      <c r="K1068" s="20" t="s">
        <v>7109</v>
      </c>
      <c r="L1068" s="20" t="s">
        <v>2241</v>
      </c>
      <c r="M1068" s="165" t="s">
        <v>7110</v>
      </c>
      <c r="N1068" s="20" t="s">
        <v>9056</v>
      </c>
      <c r="O1068" s="20" t="s">
        <v>9625</v>
      </c>
      <c r="P1068" s="201" t="n">
        <v>44440</v>
      </c>
      <c r="Q1068" s="201" t="n">
        <v>44500</v>
      </c>
      <c r="R1068" s="20" t="n">
        <v>1</v>
      </c>
      <c r="S1068" s="20" t="s">
        <v>7130</v>
      </c>
      <c r="T1068" s="20" t="n">
        <v>1.1269706914206</v>
      </c>
      <c r="U1068" s="20"/>
      <c r="V1068" s="20"/>
      <c r="W1068" s="20" t="s">
        <v>7141</v>
      </c>
      <c r="X1068" s="35" t="s">
        <v>383</v>
      </c>
      <c r="Y1068" s="240"/>
      <c r="Z1068" s="192" t="n">
        <v>0</v>
      </c>
      <c r="AE1068" s="94" t="e">
        <f aca="false" t="array" ref="AE1068:AK1068">_xlfn.torow(_xlfn.unique(_xlfn._xlws.filter(cat_table[Subsector],$E1068=cat_table[Sector],"")))</f>
        <v>#NAME?</v>
      </c>
      <c r="AF1068" s="94" t="e">
        <v>#NAME?</v>
      </c>
      <c r="AG1068" s="94" t="e">
        <v>#NAME?</v>
      </c>
      <c r="AH1068" s="94" t="e">
        <v>#NAME?</v>
      </c>
      <c r="AI1068" s="94" t="e">
        <v>#NAME?</v>
      </c>
      <c r="AJ1068" s="94" t="e">
        <v>#NAME?</v>
      </c>
      <c r="AK1068" s="94" t="e">
        <v>#NAME?</v>
      </c>
      <c r="AO1068" s="94" t="e">
        <f aca="false" t="array" ref="AO1068:AT1068">_xlfn.torow(_xlfn.unique(_xlfn._xlws.filter(cat_table[Sub-subsector],($E1068=cat_table[Sector])*($F1068=cat_table[Subsector]),"")))</f>
        <v>#NAME?</v>
      </c>
      <c r="AP1068" s="94" t="e">
        <v>#NAME?</v>
      </c>
      <c r="AQ1068" s="94" t="e">
        <v>#NAME?</v>
      </c>
      <c r="AR1068" s="94" t="e">
        <v>#NAME?</v>
      </c>
      <c r="AS1068" s="94" t="e">
        <v>#NAME?</v>
      </c>
      <c r="AT1068" s="94" t="e">
        <v>#NAME?</v>
      </c>
    </row>
    <row r="1069" customFormat="false" ht="15" hidden="false" customHeight="true" outlineLevel="0" collapsed="false">
      <c r="A1069" s="20" t="s">
        <v>9626</v>
      </c>
      <c r="B1069" s="20" t="str">
        <f aca="false">INDEX(Table2[], MATCH(L1069, Location_ID!$D$2:$D$648, 0), 1)</f>
        <v>73c92d5f-3c9b-479c-bebc-aa118e3c3846</v>
      </c>
      <c r="C1069" s="16" t="s">
        <v>904</v>
      </c>
      <c r="D1069" s="16" t="s">
        <v>354</v>
      </c>
      <c r="E1069" s="20" t="s">
        <v>7134</v>
      </c>
      <c r="F1069" s="20" t="s">
        <v>7135</v>
      </c>
      <c r="G1069" s="20" t="s">
        <v>7591</v>
      </c>
      <c r="H1069" s="20"/>
      <c r="I1069" s="20" t="s">
        <v>9018</v>
      </c>
      <c r="J1069" s="20" t="s">
        <v>9067</v>
      </c>
      <c r="K1069" s="20" t="s">
        <v>7109</v>
      </c>
      <c r="L1069" s="20" t="s">
        <v>2241</v>
      </c>
      <c r="M1069" s="165" t="s">
        <v>7110</v>
      </c>
      <c r="N1069" s="20" t="s">
        <v>9056</v>
      </c>
      <c r="O1069" s="20" t="s">
        <v>9627</v>
      </c>
      <c r="P1069" s="201" t="n">
        <v>44440</v>
      </c>
      <c r="Q1069" s="201" t="n">
        <v>44500</v>
      </c>
      <c r="R1069" s="20" t="n">
        <v>1</v>
      </c>
      <c r="S1069" s="20" t="s">
        <v>7130</v>
      </c>
      <c r="T1069" s="20" t="n">
        <v>0.815074877868196</v>
      </c>
      <c r="U1069" s="20"/>
      <c r="V1069" s="20"/>
      <c r="W1069" s="20" t="s">
        <v>7141</v>
      </c>
      <c r="X1069" s="35" t="s">
        <v>383</v>
      </c>
      <c r="Y1069" s="240"/>
      <c r="Z1069" s="192" t="n">
        <v>0</v>
      </c>
      <c r="AE1069" s="94" t="e">
        <f aca="false" t="array" ref="AE1069:AK1069">_xlfn.torow(_xlfn.unique(_xlfn._xlws.filter(cat_table[Subsector],$E1069=cat_table[Sector],"")))</f>
        <v>#NAME?</v>
      </c>
      <c r="AF1069" s="94" t="e">
        <v>#NAME?</v>
      </c>
      <c r="AG1069" s="94" t="e">
        <v>#NAME?</v>
      </c>
      <c r="AH1069" s="94" t="e">
        <v>#NAME?</v>
      </c>
      <c r="AI1069" s="94" t="e">
        <v>#NAME?</v>
      </c>
      <c r="AJ1069" s="94" t="e">
        <v>#NAME?</v>
      </c>
      <c r="AK1069" s="94" t="e">
        <v>#NAME?</v>
      </c>
      <c r="AO1069" s="94" t="e">
        <f aca="false" t="array" ref="AO1069:AT1069">_xlfn.torow(_xlfn.unique(_xlfn._xlws.filter(cat_table[Sub-subsector],($E1069=cat_table[Sector])*($F1069=cat_table[Subsector]),"")))</f>
        <v>#NAME?</v>
      </c>
      <c r="AP1069" s="94" t="e">
        <v>#NAME?</v>
      </c>
      <c r="AQ1069" s="94" t="e">
        <v>#NAME?</v>
      </c>
      <c r="AR1069" s="94" t="e">
        <v>#NAME?</v>
      </c>
      <c r="AS1069" s="94" t="e">
        <v>#NAME?</v>
      </c>
      <c r="AT1069" s="94" t="e">
        <v>#NAME?</v>
      </c>
    </row>
    <row r="1070" customFormat="false" ht="15" hidden="false" customHeight="true" outlineLevel="0" collapsed="false">
      <c r="A1070" s="20" t="s">
        <v>9628</v>
      </c>
      <c r="B1070" s="20" t="str">
        <f aca="false">INDEX(Table2[], MATCH(L1070, Location_ID!$D$2:$D$648, 0), 1)</f>
        <v>73c92d5f-3c9b-479c-bebc-aa118e3c3846</v>
      </c>
      <c r="C1070" s="16" t="s">
        <v>904</v>
      </c>
      <c r="D1070" s="16" t="s">
        <v>354</v>
      </c>
      <c r="E1070" s="20" t="s">
        <v>7134</v>
      </c>
      <c r="F1070" s="20" t="s">
        <v>7135</v>
      </c>
      <c r="G1070" s="20" t="s">
        <v>7591</v>
      </c>
      <c r="H1070" s="20"/>
      <c r="I1070" s="20" t="s">
        <v>9018</v>
      </c>
      <c r="J1070" s="20" t="s">
        <v>9055</v>
      </c>
      <c r="K1070" s="20" t="s">
        <v>7109</v>
      </c>
      <c r="L1070" s="20" t="s">
        <v>2241</v>
      </c>
      <c r="M1070" s="165" t="s">
        <v>7110</v>
      </c>
      <c r="N1070" s="20" t="s">
        <v>9056</v>
      </c>
      <c r="O1070" s="20" t="s">
        <v>9629</v>
      </c>
      <c r="P1070" s="201" t="n">
        <v>44440</v>
      </c>
      <c r="Q1070" s="201" t="n">
        <v>44500</v>
      </c>
      <c r="R1070" s="20" t="n">
        <v>1</v>
      </c>
      <c r="S1070" s="20" t="s">
        <v>7130</v>
      </c>
      <c r="T1070" s="20" t="n">
        <v>2.7915299418053</v>
      </c>
      <c r="U1070" s="20"/>
      <c r="V1070" s="20"/>
      <c r="W1070" s="20" t="s">
        <v>7141</v>
      </c>
      <c r="X1070" s="35" t="s">
        <v>383</v>
      </c>
      <c r="Y1070" s="240"/>
      <c r="Z1070" s="192" t="n">
        <v>0</v>
      </c>
      <c r="AE1070" s="94" t="e">
        <f aca="false" t="array" ref="AE1070:AK1070">_xlfn.torow(_xlfn.unique(_xlfn._xlws.filter(cat_table[Subsector],$E1070=cat_table[Sector],"")))</f>
        <v>#NAME?</v>
      </c>
      <c r="AF1070" s="94" t="e">
        <v>#NAME?</v>
      </c>
      <c r="AG1070" s="94" t="e">
        <v>#NAME?</v>
      </c>
      <c r="AH1070" s="94" t="e">
        <v>#NAME?</v>
      </c>
      <c r="AI1070" s="94" t="e">
        <v>#NAME?</v>
      </c>
      <c r="AJ1070" s="94" t="e">
        <v>#NAME?</v>
      </c>
      <c r="AK1070" s="94" t="e">
        <v>#NAME?</v>
      </c>
      <c r="AO1070" s="94" t="e">
        <f aca="false" t="array" ref="AO1070:AT1070">_xlfn.torow(_xlfn.unique(_xlfn._xlws.filter(cat_table[Sub-subsector],($E1070=cat_table[Sector])*($F1070=cat_table[Subsector]),"")))</f>
        <v>#NAME?</v>
      </c>
      <c r="AP1070" s="94" t="e">
        <v>#NAME?</v>
      </c>
      <c r="AQ1070" s="94" t="e">
        <v>#NAME?</v>
      </c>
      <c r="AR1070" s="94" t="e">
        <v>#NAME?</v>
      </c>
      <c r="AS1070" s="94" t="e">
        <v>#NAME?</v>
      </c>
      <c r="AT1070" s="94" t="e">
        <v>#NAME?</v>
      </c>
    </row>
    <row r="1071" customFormat="false" ht="15" hidden="false" customHeight="true" outlineLevel="0" collapsed="false">
      <c r="A1071" s="20" t="s">
        <v>9630</v>
      </c>
      <c r="B1071" s="20" t="str">
        <f aca="false">INDEX(Table2[], MATCH(L1071, Location_ID!$D$2:$D$648, 0), 1)</f>
        <v>73c92d5f-3c9b-479c-bebc-aa118e3c3846</v>
      </c>
      <c r="C1071" s="16" t="s">
        <v>904</v>
      </c>
      <c r="D1071" s="16" t="s">
        <v>354</v>
      </c>
      <c r="E1071" s="20" t="s">
        <v>7134</v>
      </c>
      <c r="F1071" s="20" t="s">
        <v>7135</v>
      </c>
      <c r="G1071" s="20" t="s">
        <v>7591</v>
      </c>
      <c r="H1071" s="20"/>
      <c r="I1071" s="20" t="s">
        <v>9018</v>
      </c>
      <c r="J1071" s="20" t="s">
        <v>9055</v>
      </c>
      <c r="K1071" s="20" t="s">
        <v>7109</v>
      </c>
      <c r="L1071" s="20" t="s">
        <v>2241</v>
      </c>
      <c r="M1071" s="165" t="s">
        <v>7110</v>
      </c>
      <c r="N1071" s="20" t="s">
        <v>9056</v>
      </c>
      <c r="O1071" s="20" t="s">
        <v>9631</v>
      </c>
      <c r="P1071" s="201" t="n">
        <v>44440</v>
      </c>
      <c r="Q1071" s="201" t="n">
        <v>44500</v>
      </c>
      <c r="R1071" s="20" t="n">
        <v>1</v>
      </c>
      <c r="S1071" s="20" t="s">
        <v>7130</v>
      </c>
      <c r="T1071" s="20" t="n">
        <v>9.78055122255887</v>
      </c>
      <c r="U1071" s="20"/>
      <c r="V1071" s="20"/>
      <c r="W1071" s="20" t="s">
        <v>7141</v>
      </c>
      <c r="X1071" s="35" t="s">
        <v>383</v>
      </c>
      <c r="Y1071" s="240"/>
      <c r="Z1071" s="192" t="n">
        <v>0</v>
      </c>
      <c r="AE1071" s="94" t="e">
        <f aca="false" t="array" ref="AE1071:AK1071">_xlfn.torow(_xlfn.unique(_xlfn._xlws.filter(cat_table[Subsector],$E1071=cat_table[Sector],"")))</f>
        <v>#NAME?</v>
      </c>
      <c r="AF1071" s="94" t="e">
        <v>#NAME?</v>
      </c>
      <c r="AG1071" s="94" t="e">
        <v>#NAME?</v>
      </c>
      <c r="AH1071" s="94" t="e">
        <v>#NAME?</v>
      </c>
      <c r="AI1071" s="94" t="e">
        <v>#NAME?</v>
      </c>
      <c r="AJ1071" s="94" t="e">
        <v>#NAME?</v>
      </c>
      <c r="AK1071" s="94" t="e">
        <v>#NAME?</v>
      </c>
      <c r="AO1071" s="94" t="e">
        <f aca="false" t="array" ref="AO1071:AT1071">_xlfn.torow(_xlfn.unique(_xlfn._xlws.filter(cat_table[Sub-subsector],($E1071=cat_table[Sector])*($F1071=cat_table[Subsector]),"")))</f>
        <v>#NAME?</v>
      </c>
      <c r="AP1071" s="94" t="e">
        <v>#NAME?</v>
      </c>
      <c r="AQ1071" s="94" t="e">
        <v>#NAME?</v>
      </c>
      <c r="AR1071" s="94" t="e">
        <v>#NAME?</v>
      </c>
      <c r="AS1071" s="94" t="e">
        <v>#NAME?</v>
      </c>
      <c r="AT1071" s="94" t="e">
        <v>#NAME?</v>
      </c>
    </row>
    <row r="1072" customFormat="false" ht="15" hidden="false" customHeight="true" outlineLevel="0" collapsed="false">
      <c r="A1072" s="20" t="s">
        <v>9632</v>
      </c>
      <c r="B1072" s="20" t="str">
        <f aca="false">INDEX(Table2[], MATCH(L1072, Location_ID!$D$2:$D$648, 0), 1)</f>
        <v>73c92d5f-3c9b-479c-bebc-aa118e3c3846</v>
      </c>
      <c r="C1072" s="16" t="s">
        <v>904</v>
      </c>
      <c r="D1072" s="16" t="s">
        <v>354</v>
      </c>
      <c r="E1072" s="20" t="s">
        <v>7134</v>
      </c>
      <c r="F1072" s="20" t="s">
        <v>7135</v>
      </c>
      <c r="G1072" s="20" t="s">
        <v>7591</v>
      </c>
      <c r="H1072" s="20"/>
      <c r="I1072" s="20" t="s">
        <v>9018</v>
      </c>
      <c r="J1072" s="20" t="s">
        <v>9055</v>
      </c>
      <c r="K1072" s="20" t="s">
        <v>7109</v>
      </c>
      <c r="L1072" s="20" t="s">
        <v>2241</v>
      </c>
      <c r="M1072" s="165" t="s">
        <v>7110</v>
      </c>
      <c r="N1072" s="20" t="s">
        <v>9056</v>
      </c>
      <c r="O1072" s="20" t="s">
        <v>9633</v>
      </c>
      <c r="P1072" s="201" t="n">
        <v>44440</v>
      </c>
      <c r="Q1072" s="201" t="n">
        <v>44500</v>
      </c>
      <c r="R1072" s="20" t="n">
        <v>1</v>
      </c>
      <c r="S1072" s="20" t="s">
        <v>7130</v>
      </c>
      <c r="T1072" s="20" t="n">
        <v>10.5152494425346</v>
      </c>
      <c r="U1072" s="20"/>
      <c r="V1072" s="20"/>
      <c r="W1072" s="20" t="s">
        <v>7141</v>
      </c>
      <c r="X1072" s="35" t="s">
        <v>383</v>
      </c>
      <c r="Y1072" s="240"/>
      <c r="Z1072" s="192" t="n">
        <v>0</v>
      </c>
      <c r="AE1072" s="94" t="e">
        <f aca="false" t="array" ref="AE1072:AK1072">_xlfn.torow(_xlfn.unique(_xlfn._xlws.filter(cat_table[Subsector],$E1072=cat_table[Sector],"")))</f>
        <v>#NAME?</v>
      </c>
      <c r="AF1072" s="94" t="e">
        <v>#NAME?</v>
      </c>
      <c r="AG1072" s="94" t="e">
        <v>#NAME?</v>
      </c>
      <c r="AH1072" s="94" t="e">
        <v>#NAME?</v>
      </c>
      <c r="AI1072" s="94" t="e">
        <v>#NAME?</v>
      </c>
      <c r="AJ1072" s="94" t="e">
        <v>#NAME?</v>
      </c>
      <c r="AK1072" s="94" t="e">
        <v>#NAME?</v>
      </c>
      <c r="AO1072" s="94" t="e">
        <f aca="false" t="array" ref="AO1072:AT1072">_xlfn.torow(_xlfn.unique(_xlfn._xlws.filter(cat_table[Sub-subsector],($E1072=cat_table[Sector])*($F1072=cat_table[Subsector]),"")))</f>
        <v>#NAME?</v>
      </c>
      <c r="AP1072" s="94" t="e">
        <v>#NAME?</v>
      </c>
      <c r="AQ1072" s="94" t="e">
        <v>#NAME?</v>
      </c>
      <c r="AR1072" s="94" t="e">
        <v>#NAME?</v>
      </c>
      <c r="AS1072" s="94" t="e">
        <v>#NAME?</v>
      </c>
      <c r="AT1072" s="94" t="e">
        <v>#NAME?</v>
      </c>
    </row>
    <row r="1073" customFormat="false" ht="15" hidden="false" customHeight="true" outlineLevel="0" collapsed="false">
      <c r="A1073" s="20" t="s">
        <v>9634</v>
      </c>
      <c r="B1073" s="20" t="str">
        <f aca="false">INDEX(Table2[], MATCH(L1073, Location_ID!$D$2:$D$648, 0), 1)</f>
        <v>73c92d5f-3c9b-479c-bebc-aa118e3c3846</v>
      </c>
      <c r="C1073" s="16" t="s">
        <v>904</v>
      </c>
      <c r="D1073" s="16" t="s">
        <v>354</v>
      </c>
      <c r="E1073" s="20" t="s">
        <v>7134</v>
      </c>
      <c r="F1073" s="20" t="s">
        <v>7135</v>
      </c>
      <c r="G1073" s="20" t="s">
        <v>7591</v>
      </c>
      <c r="H1073" s="20"/>
      <c r="I1073" s="20" t="s">
        <v>9018</v>
      </c>
      <c r="J1073" s="20" t="s">
        <v>9055</v>
      </c>
      <c r="K1073" s="20" t="s">
        <v>7109</v>
      </c>
      <c r="L1073" s="20" t="s">
        <v>2241</v>
      </c>
      <c r="M1073" s="165" t="s">
        <v>7110</v>
      </c>
      <c r="N1073" s="20" t="s">
        <v>9056</v>
      </c>
      <c r="O1073" s="20" t="s">
        <v>9635</v>
      </c>
      <c r="P1073" s="201" t="n">
        <v>44440</v>
      </c>
      <c r="Q1073" s="201" t="n">
        <v>44500</v>
      </c>
      <c r="R1073" s="20" t="n">
        <v>1</v>
      </c>
      <c r="S1073" s="20" t="s">
        <v>7130</v>
      </c>
      <c r="T1073" s="20" t="n">
        <v>6.07996591645391</v>
      </c>
      <c r="U1073" s="20"/>
      <c r="V1073" s="20"/>
      <c r="W1073" s="20" t="s">
        <v>7141</v>
      </c>
      <c r="X1073" s="35" t="s">
        <v>383</v>
      </c>
      <c r="Y1073" s="240"/>
      <c r="Z1073" s="192" t="n">
        <v>0</v>
      </c>
      <c r="AE1073" s="94" t="e">
        <f aca="false" t="array" ref="AE1073:AK1073">_xlfn.torow(_xlfn.unique(_xlfn._xlws.filter(cat_table[Subsector],$E1073=cat_table[Sector],"")))</f>
        <v>#NAME?</v>
      </c>
      <c r="AF1073" s="94" t="e">
        <v>#NAME?</v>
      </c>
      <c r="AG1073" s="94" t="e">
        <v>#NAME?</v>
      </c>
      <c r="AH1073" s="94" t="e">
        <v>#NAME?</v>
      </c>
      <c r="AI1073" s="94" t="e">
        <v>#NAME?</v>
      </c>
      <c r="AJ1073" s="94" t="e">
        <v>#NAME?</v>
      </c>
      <c r="AK1073" s="94" t="e">
        <v>#NAME?</v>
      </c>
      <c r="AO1073" s="94" t="e">
        <f aca="false" t="array" ref="AO1073:AT1073">_xlfn.torow(_xlfn.unique(_xlfn._xlws.filter(cat_table[Sub-subsector],($E1073=cat_table[Sector])*($F1073=cat_table[Subsector]),"")))</f>
        <v>#NAME?</v>
      </c>
      <c r="AP1073" s="94" t="e">
        <v>#NAME?</v>
      </c>
      <c r="AQ1073" s="94" t="e">
        <v>#NAME?</v>
      </c>
      <c r="AR1073" s="94" t="e">
        <v>#NAME?</v>
      </c>
      <c r="AS1073" s="94" t="e">
        <v>#NAME?</v>
      </c>
      <c r="AT1073" s="94" t="e">
        <v>#NAME?</v>
      </c>
    </row>
    <row r="1074" customFormat="false" ht="15" hidden="false" customHeight="true" outlineLevel="0" collapsed="false">
      <c r="A1074" s="20" t="s">
        <v>9636</v>
      </c>
      <c r="B1074" s="20" t="str">
        <f aca="false">INDEX(Table2[], MATCH(L1074, Location_ID!$D$2:$D$648, 0), 1)</f>
        <v>73c92d5f-3c9b-479c-bebc-aa118e3c3846</v>
      </c>
      <c r="C1074" s="16" t="s">
        <v>904</v>
      </c>
      <c r="D1074" s="16" t="s">
        <v>354</v>
      </c>
      <c r="E1074" s="20" t="s">
        <v>7134</v>
      </c>
      <c r="F1074" s="20" t="s">
        <v>7135</v>
      </c>
      <c r="G1074" s="20" t="s">
        <v>7591</v>
      </c>
      <c r="H1074" s="20"/>
      <c r="I1074" s="20" t="s">
        <v>9018</v>
      </c>
      <c r="J1074" s="20" t="s">
        <v>9055</v>
      </c>
      <c r="K1074" s="20" t="s">
        <v>7109</v>
      </c>
      <c r="L1074" s="20" t="s">
        <v>2241</v>
      </c>
      <c r="M1074" s="165" t="s">
        <v>7110</v>
      </c>
      <c r="N1074" s="20" t="s">
        <v>9056</v>
      </c>
      <c r="O1074" s="20" t="s">
        <v>9637</v>
      </c>
      <c r="P1074" s="201" t="n">
        <v>44440</v>
      </c>
      <c r="Q1074" s="201" t="n">
        <v>44500</v>
      </c>
      <c r="R1074" s="20" t="n">
        <v>1</v>
      </c>
      <c r="S1074" s="20" t="s">
        <v>7130</v>
      </c>
      <c r="T1074" s="20" t="n">
        <v>18.8535191102937</v>
      </c>
      <c r="U1074" s="20"/>
      <c r="V1074" s="20"/>
      <c r="W1074" s="20" t="s">
        <v>7141</v>
      </c>
      <c r="X1074" s="35" t="s">
        <v>383</v>
      </c>
      <c r="Y1074" s="240"/>
      <c r="Z1074" s="192" t="n">
        <v>0</v>
      </c>
      <c r="AE1074" s="94" t="e">
        <f aca="false" t="array" ref="AE1074:AK1074">_xlfn.torow(_xlfn.unique(_xlfn._xlws.filter(cat_table[Subsector],$E1074=cat_table[Sector],"")))</f>
        <v>#NAME?</v>
      </c>
      <c r="AF1074" s="94" t="e">
        <v>#NAME?</v>
      </c>
      <c r="AG1074" s="94" t="e">
        <v>#NAME?</v>
      </c>
      <c r="AH1074" s="94" t="e">
        <v>#NAME?</v>
      </c>
      <c r="AI1074" s="94" t="e">
        <v>#NAME?</v>
      </c>
      <c r="AJ1074" s="94" t="e">
        <v>#NAME?</v>
      </c>
      <c r="AK1074" s="94" t="e">
        <v>#NAME?</v>
      </c>
      <c r="AO1074" s="94" t="e">
        <f aca="false" t="array" ref="AO1074:AT1074">_xlfn.torow(_xlfn.unique(_xlfn._xlws.filter(cat_table[Sub-subsector],($E1074=cat_table[Sector])*($F1074=cat_table[Subsector]),"")))</f>
        <v>#NAME?</v>
      </c>
      <c r="AP1074" s="94" t="e">
        <v>#NAME?</v>
      </c>
      <c r="AQ1074" s="94" t="e">
        <v>#NAME?</v>
      </c>
      <c r="AR1074" s="94" t="e">
        <v>#NAME?</v>
      </c>
      <c r="AS1074" s="94" t="e">
        <v>#NAME?</v>
      </c>
      <c r="AT1074" s="94" t="e">
        <v>#NAME?</v>
      </c>
    </row>
    <row r="1075" customFormat="false" ht="15" hidden="false" customHeight="true" outlineLevel="0" collapsed="false">
      <c r="A1075" s="20" t="s">
        <v>9638</v>
      </c>
      <c r="B1075" s="20" t="str">
        <f aca="false">INDEX(Table2[], MATCH(L1075, Location_ID!$D$2:$D$648, 0), 1)</f>
        <v>73c92d5f-3c9b-479c-bebc-aa118e3c3846</v>
      </c>
      <c r="C1075" s="16" t="s">
        <v>904</v>
      </c>
      <c r="D1075" s="16" t="s">
        <v>354</v>
      </c>
      <c r="E1075" s="20" t="s">
        <v>7134</v>
      </c>
      <c r="F1075" s="20" t="s">
        <v>7135</v>
      </c>
      <c r="G1075" s="20" t="s">
        <v>7591</v>
      </c>
      <c r="H1075" s="20"/>
      <c r="I1075" s="20" t="s">
        <v>9018</v>
      </c>
      <c r="J1075" s="20" t="s">
        <v>9097</v>
      </c>
      <c r="K1075" s="20" t="s">
        <v>7109</v>
      </c>
      <c r="L1075" s="20" t="s">
        <v>2241</v>
      </c>
      <c r="M1075" s="165" t="s">
        <v>7110</v>
      </c>
      <c r="N1075" s="20" t="s">
        <v>9056</v>
      </c>
      <c r="O1075" s="20" t="s">
        <v>9639</v>
      </c>
      <c r="P1075" s="201" t="n">
        <v>44440</v>
      </c>
      <c r="Q1075" s="201" t="n">
        <v>44500</v>
      </c>
      <c r="R1075" s="20" t="n">
        <v>1</v>
      </c>
      <c r="S1075" s="20" t="s">
        <v>7130</v>
      </c>
      <c r="T1075" s="20" t="n">
        <v>2.3183402534236</v>
      </c>
      <c r="U1075" s="20"/>
      <c r="V1075" s="20"/>
      <c r="W1075" s="20" t="s">
        <v>7141</v>
      </c>
      <c r="X1075" s="35" t="s">
        <v>383</v>
      </c>
      <c r="Y1075" s="240"/>
      <c r="Z1075" s="192" t="n">
        <v>0</v>
      </c>
      <c r="AE1075" s="94" t="e">
        <f aca="false" t="array" ref="AE1075:AK1075">_xlfn.torow(_xlfn.unique(_xlfn._xlws.filter(cat_table[Subsector],$E1075=cat_table[Sector],"")))</f>
        <v>#NAME?</v>
      </c>
      <c r="AF1075" s="94" t="e">
        <v>#NAME?</v>
      </c>
      <c r="AG1075" s="94" t="e">
        <v>#NAME?</v>
      </c>
      <c r="AH1075" s="94" t="e">
        <v>#NAME?</v>
      </c>
      <c r="AI1075" s="94" t="e">
        <v>#NAME?</v>
      </c>
      <c r="AJ1075" s="94" t="e">
        <v>#NAME?</v>
      </c>
      <c r="AK1075" s="94" t="e">
        <v>#NAME?</v>
      </c>
      <c r="AO1075" s="94" t="e">
        <f aca="false" t="array" ref="AO1075:AT1075">_xlfn.torow(_xlfn.unique(_xlfn._xlws.filter(cat_table[Sub-subsector],($E1075=cat_table[Sector])*($F1075=cat_table[Subsector]),"")))</f>
        <v>#NAME?</v>
      </c>
      <c r="AP1075" s="94" t="e">
        <v>#NAME?</v>
      </c>
      <c r="AQ1075" s="94" t="e">
        <v>#NAME?</v>
      </c>
      <c r="AR1075" s="94" t="e">
        <v>#NAME?</v>
      </c>
      <c r="AS1075" s="94" t="e">
        <v>#NAME?</v>
      </c>
      <c r="AT1075" s="94" t="e">
        <v>#NAME?</v>
      </c>
    </row>
    <row r="1076" customFormat="false" ht="15" hidden="false" customHeight="true" outlineLevel="0" collapsed="false">
      <c r="A1076" s="20" t="s">
        <v>9640</v>
      </c>
      <c r="B1076" s="20" t="str">
        <f aca="false">INDEX(Table2[], MATCH(L1076, Location_ID!$D$2:$D$648, 0), 1)</f>
        <v>73c92d5f-3c9b-479c-bebc-aa118e3c3846</v>
      </c>
      <c r="C1076" s="16" t="s">
        <v>904</v>
      </c>
      <c r="D1076" s="16" t="s">
        <v>354</v>
      </c>
      <c r="E1076" s="20" t="s">
        <v>7134</v>
      </c>
      <c r="F1076" s="20" t="s">
        <v>7135</v>
      </c>
      <c r="G1076" s="20" t="s">
        <v>7591</v>
      </c>
      <c r="H1076" s="20"/>
      <c r="I1076" s="20" t="s">
        <v>9018</v>
      </c>
      <c r="J1076" s="20" t="s">
        <v>9082</v>
      </c>
      <c r="K1076" s="20" t="s">
        <v>7109</v>
      </c>
      <c r="L1076" s="20" t="s">
        <v>2241</v>
      </c>
      <c r="M1076" s="165" t="s">
        <v>7110</v>
      </c>
      <c r="N1076" s="20" t="s">
        <v>9056</v>
      </c>
      <c r="O1076" s="20" t="s">
        <v>9641</v>
      </c>
      <c r="P1076" s="201" t="n">
        <v>44440</v>
      </c>
      <c r="Q1076" s="201" t="n">
        <v>44500</v>
      </c>
      <c r="R1076" s="20" t="n">
        <v>1</v>
      </c>
      <c r="S1076" s="20" t="s">
        <v>7130</v>
      </c>
      <c r="T1076" s="20" t="n">
        <v>4.18394836798545</v>
      </c>
      <c r="U1076" s="20"/>
      <c r="V1076" s="20"/>
      <c r="W1076" s="20" t="s">
        <v>7141</v>
      </c>
      <c r="X1076" s="35" t="s">
        <v>383</v>
      </c>
      <c r="Y1076" s="240"/>
      <c r="Z1076" s="192" t="n">
        <v>0</v>
      </c>
      <c r="AE1076" s="94" t="e">
        <f aca="false" t="array" ref="AE1076:AK1076">_xlfn.torow(_xlfn.unique(_xlfn._xlws.filter(cat_table[Subsector],$E1076=cat_table[Sector],"")))</f>
        <v>#NAME?</v>
      </c>
      <c r="AF1076" s="94" t="e">
        <v>#NAME?</v>
      </c>
      <c r="AG1076" s="94" t="e">
        <v>#NAME?</v>
      </c>
      <c r="AH1076" s="94" t="e">
        <v>#NAME?</v>
      </c>
      <c r="AI1076" s="94" t="e">
        <v>#NAME?</v>
      </c>
      <c r="AJ1076" s="94" t="e">
        <v>#NAME?</v>
      </c>
      <c r="AK1076" s="94" t="e">
        <v>#NAME?</v>
      </c>
      <c r="AO1076" s="94" t="e">
        <f aca="false" t="array" ref="AO1076:AT1076">_xlfn.torow(_xlfn.unique(_xlfn._xlws.filter(cat_table[Sub-subsector],($E1076=cat_table[Sector])*($F1076=cat_table[Subsector]),"")))</f>
        <v>#NAME?</v>
      </c>
      <c r="AP1076" s="94" t="e">
        <v>#NAME?</v>
      </c>
      <c r="AQ1076" s="94" t="e">
        <v>#NAME?</v>
      </c>
      <c r="AR1076" s="94" t="e">
        <v>#NAME?</v>
      </c>
      <c r="AS1076" s="94" t="e">
        <v>#NAME?</v>
      </c>
      <c r="AT1076" s="94" t="e">
        <v>#NAME?</v>
      </c>
    </row>
    <row r="1077" customFormat="false" ht="15" hidden="false" customHeight="true" outlineLevel="0" collapsed="false">
      <c r="A1077" s="20" t="s">
        <v>9642</v>
      </c>
      <c r="B1077" s="20" t="str">
        <f aca="false">INDEX(Table2[], MATCH(L1077, Location_ID!$D$2:$D$648, 0), 1)</f>
        <v>73c92d5f-3c9b-479c-bebc-aa118e3c3846</v>
      </c>
      <c r="C1077" s="16" t="s">
        <v>904</v>
      </c>
      <c r="D1077" s="16" t="s">
        <v>354</v>
      </c>
      <c r="E1077" s="20" t="s">
        <v>7134</v>
      </c>
      <c r="F1077" s="20" t="s">
        <v>7135</v>
      </c>
      <c r="G1077" s="20" t="s">
        <v>7591</v>
      </c>
      <c r="H1077" s="20"/>
      <c r="I1077" s="20" t="s">
        <v>9018</v>
      </c>
      <c r="J1077" s="20" t="s">
        <v>9059</v>
      </c>
      <c r="K1077" s="20" t="s">
        <v>7109</v>
      </c>
      <c r="L1077" s="20" t="s">
        <v>2241</v>
      </c>
      <c r="M1077" s="165" t="s">
        <v>7110</v>
      </c>
      <c r="N1077" s="20" t="s">
        <v>9056</v>
      </c>
      <c r="O1077" s="20" t="s">
        <v>9643</v>
      </c>
      <c r="P1077" s="201" t="n">
        <v>44440</v>
      </c>
      <c r="Q1077" s="201" t="n">
        <v>44500</v>
      </c>
      <c r="R1077" s="20" t="n">
        <v>1</v>
      </c>
      <c r="S1077" s="20" t="s">
        <v>7130</v>
      </c>
      <c r="T1077" s="20" t="n">
        <v>4.51983564864733</v>
      </c>
      <c r="U1077" s="20"/>
      <c r="V1077" s="20"/>
      <c r="W1077" s="20" t="s">
        <v>7141</v>
      </c>
      <c r="X1077" s="35" t="s">
        <v>383</v>
      </c>
      <c r="Y1077" s="240"/>
      <c r="Z1077" s="192" t="n">
        <v>0</v>
      </c>
      <c r="AE1077" s="94" t="e">
        <f aca="false" t="array" ref="AE1077:AK1077">_xlfn.torow(_xlfn.unique(_xlfn._xlws.filter(cat_table[Subsector],$E1077=cat_table[Sector],"")))</f>
        <v>#NAME?</v>
      </c>
      <c r="AF1077" s="94" t="e">
        <v>#NAME?</v>
      </c>
      <c r="AG1077" s="94" t="e">
        <v>#NAME?</v>
      </c>
      <c r="AH1077" s="94" t="e">
        <v>#NAME?</v>
      </c>
      <c r="AI1077" s="94" t="e">
        <v>#NAME?</v>
      </c>
      <c r="AJ1077" s="94" t="e">
        <v>#NAME?</v>
      </c>
      <c r="AK1077" s="94" t="e">
        <v>#NAME?</v>
      </c>
      <c r="AO1077" s="94" t="e">
        <f aca="false" t="array" ref="AO1077:AT1077">_xlfn.torow(_xlfn.unique(_xlfn._xlws.filter(cat_table[Sub-subsector],($E1077=cat_table[Sector])*($F1077=cat_table[Subsector]),"")))</f>
        <v>#NAME?</v>
      </c>
      <c r="AP1077" s="94" t="e">
        <v>#NAME?</v>
      </c>
      <c r="AQ1077" s="94" t="e">
        <v>#NAME?</v>
      </c>
      <c r="AR1077" s="94" t="e">
        <v>#NAME?</v>
      </c>
      <c r="AS1077" s="94" t="e">
        <v>#NAME?</v>
      </c>
      <c r="AT1077" s="94" t="e">
        <v>#NAME?</v>
      </c>
    </row>
    <row r="1078" customFormat="false" ht="15" hidden="false" customHeight="true" outlineLevel="0" collapsed="false">
      <c r="A1078" s="20" t="s">
        <v>9644</v>
      </c>
      <c r="B1078" s="20" t="str">
        <f aca="false">INDEX(Table2[], MATCH(L1078, Location_ID!$D$2:$D$648, 0), 1)</f>
        <v>73c92d5f-3c9b-479c-bebc-aa118e3c3846</v>
      </c>
      <c r="C1078" s="16" t="s">
        <v>904</v>
      </c>
      <c r="D1078" s="16" t="s">
        <v>354</v>
      </c>
      <c r="E1078" s="20" t="s">
        <v>7134</v>
      </c>
      <c r="F1078" s="20" t="s">
        <v>7135</v>
      </c>
      <c r="G1078" s="20" t="s">
        <v>7591</v>
      </c>
      <c r="H1078" s="20"/>
      <c r="I1078" s="20" t="s">
        <v>9018</v>
      </c>
      <c r="J1078" s="20" t="s">
        <v>9055</v>
      </c>
      <c r="K1078" s="20" t="s">
        <v>7109</v>
      </c>
      <c r="L1078" s="20" t="s">
        <v>2241</v>
      </c>
      <c r="M1078" s="165" t="s">
        <v>7110</v>
      </c>
      <c r="N1078" s="20" t="s">
        <v>9056</v>
      </c>
      <c r="O1078" s="20" t="s">
        <v>9645</v>
      </c>
      <c r="P1078" s="201" t="n">
        <v>44440</v>
      </c>
      <c r="Q1078" s="201" t="n">
        <v>44500</v>
      </c>
      <c r="R1078" s="20" t="n">
        <v>1</v>
      </c>
      <c r="S1078" s="20" t="s">
        <v>7130</v>
      </c>
      <c r="T1078" s="20" t="n">
        <v>3.3380338958461</v>
      </c>
      <c r="U1078" s="20"/>
      <c r="V1078" s="20"/>
      <c r="W1078" s="20" t="s">
        <v>7141</v>
      </c>
      <c r="X1078" s="35" t="s">
        <v>383</v>
      </c>
      <c r="Y1078" s="240"/>
      <c r="Z1078" s="192" t="n">
        <v>0</v>
      </c>
      <c r="AE1078" s="94" t="e">
        <f aca="false" t="array" ref="AE1078:AK1078">_xlfn.torow(_xlfn.unique(_xlfn._xlws.filter(cat_table[Subsector],$E1078=cat_table[Sector],"")))</f>
        <v>#NAME?</v>
      </c>
      <c r="AF1078" s="94" t="e">
        <v>#NAME?</v>
      </c>
      <c r="AG1078" s="94" t="e">
        <v>#NAME?</v>
      </c>
      <c r="AH1078" s="94" t="e">
        <v>#NAME?</v>
      </c>
      <c r="AI1078" s="94" t="e">
        <v>#NAME?</v>
      </c>
      <c r="AJ1078" s="94" t="e">
        <v>#NAME?</v>
      </c>
      <c r="AK1078" s="94" t="e">
        <v>#NAME?</v>
      </c>
      <c r="AO1078" s="94" t="e">
        <f aca="false" t="array" ref="AO1078:AT1078">_xlfn.torow(_xlfn.unique(_xlfn._xlws.filter(cat_table[Sub-subsector],($E1078=cat_table[Sector])*($F1078=cat_table[Subsector]),"")))</f>
        <v>#NAME?</v>
      </c>
      <c r="AP1078" s="94" t="e">
        <v>#NAME?</v>
      </c>
      <c r="AQ1078" s="94" t="e">
        <v>#NAME?</v>
      </c>
      <c r="AR1078" s="94" t="e">
        <v>#NAME?</v>
      </c>
      <c r="AS1078" s="94" t="e">
        <v>#NAME?</v>
      </c>
      <c r="AT1078" s="94" t="e">
        <v>#NAME?</v>
      </c>
    </row>
    <row r="1079" customFormat="false" ht="15" hidden="false" customHeight="true" outlineLevel="0" collapsed="false">
      <c r="A1079" s="20" t="s">
        <v>9646</v>
      </c>
      <c r="B1079" s="20" t="str">
        <f aca="false">INDEX(Table2[], MATCH(L1079, Location_ID!$D$2:$D$648, 0), 1)</f>
        <v>73c92d5f-3c9b-479c-bebc-aa118e3c3846</v>
      </c>
      <c r="C1079" s="16" t="s">
        <v>904</v>
      </c>
      <c r="D1079" s="16" t="s">
        <v>354</v>
      </c>
      <c r="E1079" s="20" t="s">
        <v>7134</v>
      </c>
      <c r="F1079" s="20" t="s">
        <v>7135</v>
      </c>
      <c r="G1079" s="20" t="s">
        <v>7591</v>
      </c>
      <c r="H1079" s="20"/>
      <c r="I1079" s="20" t="s">
        <v>9018</v>
      </c>
      <c r="J1079" s="20" t="s">
        <v>9072</v>
      </c>
      <c r="K1079" s="20" t="s">
        <v>7109</v>
      </c>
      <c r="L1079" s="20" t="s">
        <v>2241</v>
      </c>
      <c r="M1079" s="165" t="s">
        <v>7110</v>
      </c>
      <c r="N1079" s="20" t="s">
        <v>9056</v>
      </c>
      <c r="O1079" s="20" t="s">
        <v>9647</v>
      </c>
      <c r="P1079" s="201" t="n">
        <v>44440</v>
      </c>
      <c r="Q1079" s="201" t="n">
        <v>44500</v>
      </c>
      <c r="R1079" s="20" t="n">
        <v>1</v>
      </c>
      <c r="S1079" s="20" t="s">
        <v>7130</v>
      </c>
      <c r="T1079" s="20" t="n">
        <v>5.50346554138776</v>
      </c>
      <c r="U1079" s="20"/>
      <c r="V1079" s="20"/>
      <c r="W1079" s="20" t="s">
        <v>7141</v>
      </c>
      <c r="X1079" s="35" t="s">
        <v>383</v>
      </c>
      <c r="Y1079" s="240"/>
      <c r="Z1079" s="192" t="n">
        <v>0</v>
      </c>
      <c r="AE1079" s="94" t="e">
        <f aca="false" t="array" ref="AE1079:AK1079">_xlfn.torow(_xlfn.unique(_xlfn._xlws.filter(cat_table[Subsector],$E1079=cat_table[Sector],"")))</f>
        <v>#NAME?</v>
      </c>
      <c r="AF1079" s="94" t="e">
        <v>#NAME?</v>
      </c>
      <c r="AG1079" s="94" t="e">
        <v>#NAME?</v>
      </c>
      <c r="AH1079" s="94" t="e">
        <v>#NAME?</v>
      </c>
      <c r="AI1079" s="94" t="e">
        <v>#NAME?</v>
      </c>
      <c r="AJ1079" s="94" t="e">
        <v>#NAME?</v>
      </c>
      <c r="AK1079" s="94" t="e">
        <v>#NAME?</v>
      </c>
      <c r="AO1079" s="94" t="e">
        <f aca="false" t="array" ref="AO1079:AT1079">_xlfn.torow(_xlfn.unique(_xlfn._xlws.filter(cat_table[Sub-subsector],($E1079=cat_table[Sector])*($F1079=cat_table[Subsector]),"")))</f>
        <v>#NAME?</v>
      </c>
      <c r="AP1079" s="94" t="e">
        <v>#NAME?</v>
      </c>
      <c r="AQ1079" s="94" t="e">
        <v>#NAME?</v>
      </c>
      <c r="AR1079" s="94" t="e">
        <v>#NAME?</v>
      </c>
      <c r="AS1079" s="94" t="e">
        <v>#NAME?</v>
      </c>
      <c r="AT1079" s="94" t="e">
        <v>#NAME?</v>
      </c>
    </row>
    <row r="1080" customFormat="false" ht="15" hidden="false" customHeight="true" outlineLevel="0" collapsed="false">
      <c r="A1080" s="20" t="s">
        <v>9648</v>
      </c>
      <c r="B1080" s="20" t="str">
        <f aca="false">INDEX(Table2[], MATCH(L1080, Location_ID!$D$2:$D$648, 0), 1)</f>
        <v>73c92d5f-3c9b-479c-bebc-aa118e3c3846</v>
      </c>
      <c r="C1080" s="16" t="s">
        <v>904</v>
      </c>
      <c r="D1080" s="16" t="s">
        <v>354</v>
      </c>
      <c r="E1080" s="20" t="s">
        <v>7134</v>
      </c>
      <c r="F1080" s="20" t="s">
        <v>7135</v>
      </c>
      <c r="G1080" s="20" t="s">
        <v>7591</v>
      </c>
      <c r="H1080" s="20"/>
      <c r="I1080" s="20" t="s">
        <v>9018</v>
      </c>
      <c r="J1080" s="20" t="s">
        <v>9072</v>
      </c>
      <c r="K1080" s="20" t="s">
        <v>7109</v>
      </c>
      <c r="L1080" s="20" t="s">
        <v>2241</v>
      </c>
      <c r="M1080" s="165" t="s">
        <v>7110</v>
      </c>
      <c r="N1080" s="20" t="s">
        <v>9056</v>
      </c>
      <c r="O1080" s="20" t="s">
        <v>9649</v>
      </c>
      <c r="P1080" s="201" t="n">
        <v>44440</v>
      </c>
      <c r="Q1080" s="201" t="n">
        <v>44500</v>
      </c>
      <c r="R1080" s="20" t="n">
        <v>1</v>
      </c>
      <c r="S1080" s="20" t="s">
        <v>7130</v>
      </c>
      <c r="T1080" s="20" t="n">
        <v>310.676550081004</v>
      </c>
      <c r="U1080" s="20"/>
      <c r="V1080" s="20"/>
      <c r="W1080" s="20" t="s">
        <v>7141</v>
      </c>
      <c r="X1080" s="35" t="s">
        <v>383</v>
      </c>
      <c r="Y1080" s="240"/>
      <c r="Z1080" s="192" t="n">
        <v>0</v>
      </c>
      <c r="AE1080" s="94" t="e">
        <f aca="false" t="array" ref="AE1080:AK1080">_xlfn.torow(_xlfn.unique(_xlfn._xlws.filter(cat_table[Subsector],$E1080=cat_table[Sector],"")))</f>
        <v>#NAME?</v>
      </c>
      <c r="AF1080" s="94" t="e">
        <v>#NAME?</v>
      </c>
      <c r="AG1080" s="94" t="e">
        <v>#NAME?</v>
      </c>
      <c r="AH1080" s="94" t="e">
        <v>#NAME?</v>
      </c>
      <c r="AI1080" s="94" t="e">
        <v>#NAME?</v>
      </c>
      <c r="AJ1080" s="94" t="e">
        <v>#NAME?</v>
      </c>
      <c r="AK1080" s="94" t="e">
        <v>#NAME?</v>
      </c>
      <c r="AO1080" s="94" t="e">
        <f aca="false" t="array" ref="AO1080:AT1080">_xlfn.torow(_xlfn.unique(_xlfn._xlws.filter(cat_table[Sub-subsector],($E1080=cat_table[Sector])*($F1080=cat_table[Subsector]),"")))</f>
        <v>#NAME?</v>
      </c>
      <c r="AP1080" s="94" t="e">
        <v>#NAME?</v>
      </c>
      <c r="AQ1080" s="94" t="e">
        <v>#NAME?</v>
      </c>
      <c r="AR1080" s="94" t="e">
        <v>#NAME?</v>
      </c>
      <c r="AS1080" s="94" t="e">
        <v>#NAME?</v>
      </c>
      <c r="AT1080" s="94" t="e">
        <v>#NAME?</v>
      </c>
    </row>
    <row r="1081" customFormat="false" ht="15" hidden="false" customHeight="true" outlineLevel="0" collapsed="false">
      <c r="A1081" s="20" t="s">
        <v>9650</v>
      </c>
      <c r="B1081" s="20" t="str">
        <f aca="false">INDEX(Table2[], MATCH(L1081, Location_ID!$D$2:$D$648, 0), 1)</f>
        <v>73c92d5f-3c9b-479c-bebc-aa118e3c3846</v>
      </c>
      <c r="C1081" s="16" t="s">
        <v>904</v>
      </c>
      <c r="D1081" s="16" t="s">
        <v>354</v>
      </c>
      <c r="E1081" s="20" t="s">
        <v>7134</v>
      </c>
      <c r="F1081" s="20" t="s">
        <v>7135</v>
      </c>
      <c r="G1081" s="20" t="s">
        <v>7591</v>
      </c>
      <c r="H1081" s="20"/>
      <c r="I1081" s="20" t="s">
        <v>9018</v>
      </c>
      <c r="J1081" s="20" t="s">
        <v>9055</v>
      </c>
      <c r="K1081" s="20" t="s">
        <v>7109</v>
      </c>
      <c r="L1081" s="20" t="s">
        <v>2241</v>
      </c>
      <c r="M1081" s="165" t="s">
        <v>7110</v>
      </c>
      <c r="N1081" s="20" t="s">
        <v>9056</v>
      </c>
      <c r="O1081" s="20" t="s">
        <v>9651</v>
      </c>
      <c r="P1081" s="201" t="n">
        <v>44440</v>
      </c>
      <c r="Q1081" s="201" t="n">
        <v>44500</v>
      </c>
      <c r="R1081" s="20" t="n">
        <v>1</v>
      </c>
      <c r="S1081" s="20" t="s">
        <v>7130</v>
      </c>
      <c r="T1081" s="20" t="n">
        <v>16.1901566124373</v>
      </c>
      <c r="U1081" s="20"/>
      <c r="V1081" s="20"/>
      <c r="W1081" s="20" t="s">
        <v>7141</v>
      </c>
      <c r="X1081" s="35" t="s">
        <v>383</v>
      </c>
      <c r="Y1081" s="240"/>
      <c r="Z1081" s="192" t="n">
        <v>0</v>
      </c>
      <c r="AE1081" s="94" t="e">
        <f aca="false" t="array" ref="AE1081:AK1081">_xlfn.torow(_xlfn.unique(_xlfn._xlws.filter(cat_table[Subsector],$E1081=cat_table[Sector],"")))</f>
        <v>#NAME?</v>
      </c>
      <c r="AF1081" s="94" t="e">
        <v>#NAME?</v>
      </c>
      <c r="AG1081" s="94" t="e">
        <v>#NAME?</v>
      </c>
      <c r="AH1081" s="94" t="e">
        <v>#NAME?</v>
      </c>
      <c r="AI1081" s="94" t="e">
        <v>#NAME?</v>
      </c>
      <c r="AJ1081" s="94" t="e">
        <v>#NAME?</v>
      </c>
      <c r="AK1081" s="94" t="e">
        <v>#NAME?</v>
      </c>
      <c r="AO1081" s="94" t="e">
        <f aca="false" t="array" ref="AO1081:AT1081">_xlfn.torow(_xlfn.unique(_xlfn._xlws.filter(cat_table[Sub-subsector],($E1081=cat_table[Sector])*($F1081=cat_table[Subsector]),"")))</f>
        <v>#NAME?</v>
      </c>
      <c r="AP1081" s="94" t="e">
        <v>#NAME?</v>
      </c>
      <c r="AQ1081" s="94" t="e">
        <v>#NAME?</v>
      </c>
      <c r="AR1081" s="94" t="e">
        <v>#NAME?</v>
      </c>
      <c r="AS1081" s="94" t="e">
        <v>#NAME?</v>
      </c>
      <c r="AT1081" s="94" t="e">
        <v>#NAME?</v>
      </c>
    </row>
    <row r="1082" customFormat="false" ht="15" hidden="false" customHeight="true" outlineLevel="0" collapsed="false">
      <c r="A1082" s="20" t="s">
        <v>9652</v>
      </c>
      <c r="B1082" s="20" t="str">
        <f aca="false">INDEX(Table2[], MATCH(L1082, Location_ID!$D$2:$D$648, 0), 1)</f>
        <v>73c92d5f-3c9b-479c-bebc-aa118e3c3846</v>
      </c>
      <c r="C1082" s="16" t="s">
        <v>904</v>
      </c>
      <c r="D1082" s="16" t="s">
        <v>354</v>
      </c>
      <c r="E1082" s="20" t="s">
        <v>7134</v>
      </c>
      <c r="F1082" s="20" t="s">
        <v>7135</v>
      </c>
      <c r="G1082" s="20" t="s">
        <v>7591</v>
      </c>
      <c r="H1082" s="20"/>
      <c r="I1082" s="20" t="s">
        <v>9018</v>
      </c>
      <c r="J1082" s="20" t="s">
        <v>9055</v>
      </c>
      <c r="K1082" s="20" t="s">
        <v>7109</v>
      </c>
      <c r="L1082" s="20" t="s">
        <v>2241</v>
      </c>
      <c r="M1082" s="165" t="s">
        <v>7110</v>
      </c>
      <c r="N1082" s="20" t="s">
        <v>9056</v>
      </c>
      <c r="O1082" s="20" t="s">
        <v>9653</v>
      </c>
      <c r="P1082" s="201" t="n">
        <v>44440</v>
      </c>
      <c r="Q1082" s="201" t="n">
        <v>44500</v>
      </c>
      <c r="R1082" s="20" t="n">
        <v>1</v>
      </c>
      <c r="S1082" s="20" t="s">
        <v>7130</v>
      </c>
      <c r="T1082" s="20" t="n">
        <v>4.86217343443494</v>
      </c>
      <c r="U1082" s="20"/>
      <c r="V1082" s="20"/>
      <c r="W1082" s="20" t="s">
        <v>7141</v>
      </c>
      <c r="X1082" s="35" t="s">
        <v>383</v>
      </c>
      <c r="Y1082" s="240"/>
      <c r="Z1082" s="192" t="n">
        <v>0</v>
      </c>
      <c r="AE1082" s="94" t="e">
        <f aca="false" t="array" ref="AE1082:AK1082">_xlfn.torow(_xlfn.unique(_xlfn._xlws.filter(cat_table[Subsector],$E1082=cat_table[Sector],"")))</f>
        <v>#NAME?</v>
      </c>
      <c r="AF1082" s="94" t="e">
        <v>#NAME?</v>
      </c>
      <c r="AG1082" s="94" t="e">
        <v>#NAME?</v>
      </c>
      <c r="AH1082" s="94" t="e">
        <v>#NAME?</v>
      </c>
      <c r="AI1082" s="94" t="e">
        <v>#NAME?</v>
      </c>
      <c r="AJ1082" s="94" t="e">
        <v>#NAME?</v>
      </c>
      <c r="AK1082" s="94" t="e">
        <v>#NAME?</v>
      </c>
      <c r="AO1082" s="94" t="e">
        <f aca="false" t="array" ref="AO1082:AT1082">_xlfn.torow(_xlfn.unique(_xlfn._xlws.filter(cat_table[Sub-subsector],($E1082=cat_table[Sector])*($F1082=cat_table[Subsector]),"")))</f>
        <v>#NAME?</v>
      </c>
      <c r="AP1082" s="94" t="e">
        <v>#NAME?</v>
      </c>
      <c r="AQ1082" s="94" t="e">
        <v>#NAME?</v>
      </c>
      <c r="AR1082" s="94" t="e">
        <v>#NAME?</v>
      </c>
      <c r="AS1082" s="94" t="e">
        <v>#NAME?</v>
      </c>
      <c r="AT1082" s="94" t="e">
        <v>#NAME?</v>
      </c>
    </row>
    <row r="1083" customFormat="false" ht="15" hidden="false" customHeight="true" outlineLevel="0" collapsed="false">
      <c r="A1083" s="20" t="s">
        <v>9654</v>
      </c>
      <c r="B1083" s="20" t="str">
        <f aca="false">INDEX(Table2[], MATCH(L1083, Location_ID!$D$2:$D$648, 0), 1)</f>
        <v>73c92d5f-3c9b-479c-bebc-aa118e3c3846</v>
      </c>
      <c r="C1083" s="16" t="s">
        <v>904</v>
      </c>
      <c r="D1083" s="16" t="s">
        <v>354</v>
      </c>
      <c r="E1083" s="20" t="s">
        <v>7134</v>
      </c>
      <c r="F1083" s="20" t="s">
        <v>7135</v>
      </c>
      <c r="G1083" s="20" t="s">
        <v>7591</v>
      </c>
      <c r="H1083" s="20"/>
      <c r="I1083" s="20" t="s">
        <v>9018</v>
      </c>
      <c r="J1083" s="20" t="s">
        <v>9055</v>
      </c>
      <c r="K1083" s="20" t="s">
        <v>7109</v>
      </c>
      <c r="L1083" s="20" t="s">
        <v>2241</v>
      </c>
      <c r="M1083" s="165" t="s">
        <v>7110</v>
      </c>
      <c r="N1083" s="20" t="s">
        <v>9056</v>
      </c>
      <c r="O1083" s="20" t="s">
        <v>9655</v>
      </c>
      <c r="P1083" s="201" t="n">
        <v>44440</v>
      </c>
      <c r="Q1083" s="201" t="n">
        <v>44500</v>
      </c>
      <c r="R1083" s="20" t="n">
        <v>1</v>
      </c>
      <c r="S1083" s="20" t="s">
        <v>7130</v>
      </c>
      <c r="T1083" s="20" t="n">
        <v>4.84017709941888</v>
      </c>
      <c r="U1083" s="20"/>
      <c r="V1083" s="20"/>
      <c r="W1083" s="20" t="s">
        <v>7141</v>
      </c>
      <c r="X1083" s="35" t="s">
        <v>383</v>
      </c>
      <c r="Y1083" s="240"/>
      <c r="Z1083" s="192" t="n">
        <v>0</v>
      </c>
      <c r="AE1083" s="94" t="e">
        <f aca="false" t="array" ref="AE1083:AK1083">_xlfn.torow(_xlfn.unique(_xlfn._xlws.filter(cat_table[Subsector],$E1083=cat_table[Sector],"")))</f>
        <v>#NAME?</v>
      </c>
      <c r="AF1083" s="94" t="e">
        <v>#NAME?</v>
      </c>
      <c r="AG1083" s="94" t="e">
        <v>#NAME?</v>
      </c>
      <c r="AH1083" s="94" t="e">
        <v>#NAME?</v>
      </c>
      <c r="AI1083" s="94" t="e">
        <v>#NAME?</v>
      </c>
      <c r="AJ1083" s="94" t="e">
        <v>#NAME?</v>
      </c>
      <c r="AK1083" s="94" t="e">
        <v>#NAME?</v>
      </c>
      <c r="AO1083" s="94" t="e">
        <f aca="false" t="array" ref="AO1083:AT1083">_xlfn.torow(_xlfn.unique(_xlfn._xlws.filter(cat_table[Sub-subsector],($E1083=cat_table[Sector])*($F1083=cat_table[Subsector]),"")))</f>
        <v>#NAME?</v>
      </c>
      <c r="AP1083" s="94" t="e">
        <v>#NAME?</v>
      </c>
      <c r="AQ1083" s="94" t="e">
        <v>#NAME?</v>
      </c>
      <c r="AR1083" s="94" t="e">
        <v>#NAME?</v>
      </c>
      <c r="AS1083" s="94" t="e">
        <v>#NAME?</v>
      </c>
      <c r="AT1083" s="94" t="e">
        <v>#NAME?</v>
      </c>
    </row>
    <row r="1084" customFormat="false" ht="15" hidden="false" customHeight="true" outlineLevel="0" collapsed="false">
      <c r="A1084" s="20" t="s">
        <v>9656</v>
      </c>
      <c r="B1084" s="20" t="str">
        <f aca="false">INDEX(Table2[], MATCH(L1084, Location_ID!$D$2:$D$648, 0), 1)</f>
        <v>73c92d5f-3c9b-479c-bebc-aa118e3c3846</v>
      </c>
      <c r="C1084" s="16" t="s">
        <v>904</v>
      </c>
      <c r="D1084" s="16" t="s">
        <v>354</v>
      </c>
      <c r="E1084" s="20" t="s">
        <v>7134</v>
      </c>
      <c r="F1084" s="20" t="s">
        <v>7135</v>
      </c>
      <c r="G1084" s="20" t="s">
        <v>7591</v>
      </c>
      <c r="H1084" s="20"/>
      <c r="I1084" s="20" t="s">
        <v>9018</v>
      </c>
      <c r="J1084" s="20" t="s">
        <v>9072</v>
      </c>
      <c r="K1084" s="20" t="s">
        <v>7109</v>
      </c>
      <c r="L1084" s="20" t="s">
        <v>2241</v>
      </c>
      <c r="M1084" s="165" t="s">
        <v>7110</v>
      </c>
      <c r="N1084" s="20" t="s">
        <v>9056</v>
      </c>
      <c r="O1084" s="20" t="s">
        <v>9657</v>
      </c>
      <c r="P1084" s="201" t="n">
        <v>44440</v>
      </c>
      <c r="Q1084" s="201" t="n">
        <v>44500</v>
      </c>
      <c r="R1084" s="20" t="n">
        <v>1</v>
      </c>
      <c r="S1084" s="20" t="s">
        <v>7130</v>
      </c>
      <c r="T1084" s="20" t="n">
        <v>4.19536310576661</v>
      </c>
      <c r="U1084" s="20"/>
      <c r="V1084" s="20"/>
      <c r="W1084" s="20" t="s">
        <v>7141</v>
      </c>
      <c r="X1084" s="35" t="s">
        <v>383</v>
      </c>
      <c r="Y1084" s="240"/>
      <c r="Z1084" s="192" t="n">
        <v>0</v>
      </c>
      <c r="AE1084" s="94" t="e">
        <f aca="false" t="array" ref="AE1084:AK1084">_xlfn.torow(_xlfn.unique(_xlfn._xlws.filter(cat_table[Subsector],$E1084=cat_table[Sector],"")))</f>
        <v>#NAME?</v>
      </c>
      <c r="AF1084" s="94" t="e">
        <v>#NAME?</v>
      </c>
      <c r="AG1084" s="94" t="e">
        <v>#NAME?</v>
      </c>
      <c r="AH1084" s="94" t="e">
        <v>#NAME?</v>
      </c>
      <c r="AI1084" s="94" t="e">
        <v>#NAME?</v>
      </c>
      <c r="AJ1084" s="94" t="e">
        <v>#NAME?</v>
      </c>
      <c r="AK1084" s="94" t="e">
        <v>#NAME?</v>
      </c>
      <c r="AO1084" s="94" t="e">
        <f aca="false" t="array" ref="AO1084:AT1084">_xlfn.torow(_xlfn.unique(_xlfn._xlws.filter(cat_table[Sub-subsector],($E1084=cat_table[Sector])*($F1084=cat_table[Subsector]),"")))</f>
        <v>#NAME?</v>
      </c>
      <c r="AP1084" s="94" t="e">
        <v>#NAME?</v>
      </c>
      <c r="AQ1084" s="94" t="e">
        <v>#NAME?</v>
      </c>
      <c r="AR1084" s="94" t="e">
        <v>#NAME?</v>
      </c>
      <c r="AS1084" s="94" t="e">
        <v>#NAME?</v>
      </c>
      <c r="AT1084" s="94" t="e">
        <v>#NAME?</v>
      </c>
    </row>
    <row r="1085" customFormat="false" ht="15" hidden="false" customHeight="true" outlineLevel="0" collapsed="false">
      <c r="A1085" s="20" t="s">
        <v>9658</v>
      </c>
      <c r="B1085" s="20" t="str">
        <f aca="false">INDEX(Table2[], MATCH(L1085, Location_ID!$D$2:$D$648, 0), 1)</f>
        <v>73c92d5f-3c9b-479c-bebc-aa118e3c3846</v>
      </c>
      <c r="C1085" s="16" t="s">
        <v>904</v>
      </c>
      <c r="D1085" s="16" t="s">
        <v>354</v>
      </c>
      <c r="E1085" s="20" t="s">
        <v>7134</v>
      </c>
      <c r="F1085" s="20" t="s">
        <v>7135</v>
      </c>
      <c r="G1085" s="20" t="s">
        <v>7591</v>
      </c>
      <c r="H1085" s="20"/>
      <c r="I1085" s="20" t="s">
        <v>9018</v>
      </c>
      <c r="J1085" s="20" t="s">
        <v>7127</v>
      </c>
      <c r="K1085" s="20" t="s">
        <v>7109</v>
      </c>
      <c r="L1085" s="20" t="s">
        <v>2241</v>
      </c>
      <c r="M1085" s="165" t="s">
        <v>7110</v>
      </c>
      <c r="N1085" s="20" t="s">
        <v>9056</v>
      </c>
      <c r="O1085" s="20" t="s">
        <v>9659</v>
      </c>
      <c r="P1085" s="201" t="n">
        <v>44440</v>
      </c>
      <c r="Q1085" s="201" t="n">
        <v>44500</v>
      </c>
      <c r="R1085" s="20" t="n">
        <v>1</v>
      </c>
      <c r="S1085" s="20" t="s">
        <v>7130</v>
      </c>
      <c r="T1085" s="20" t="n">
        <v>1.26953014452408</v>
      </c>
      <c r="U1085" s="20"/>
      <c r="V1085" s="20"/>
      <c r="W1085" s="20" t="s">
        <v>7141</v>
      </c>
      <c r="X1085" s="35" t="s">
        <v>383</v>
      </c>
      <c r="Y1085" s="240"/>
      <c r="Z1085" s="192" t="n">
        <v>0</v>
      </c>
      <c r="AE1085" s="94" t="e">
        <f aca="false" t="array" ref="AE1085:AK1085">_xlfn.torow(_xlfn.unique(_xlfn._xlws.filter(cat_table[Subsector],$E1085=cat_table[Sector],"")))</f>
        <v>#NAME?</v>
      </c>
      <c r="AF1085" s="94" t="e">
        <v>#NAME?</v>
      </c>
      <c r="AG1085" s="94" t="e">
        <v>#NAME?</v>
      </c>
      <c r="AH1085" s="94" t="e">
        <v>#NAME?</v>
      </c>
      <c r="AI1085" s="94" t="e">
        <v>#NAME?</v>
      </c>
      <c r="AJ1085" s="94" t="e">
        <v>#NAME?</v>
      </c>
      <c r="AK1085" s="94" t="e">
        <v>#NAME?</v>
      </c>
      <c r="AO1085" s="94" t="e">
        <f aca="false" t="array" ref="AO1085:AT1085">_xlfn.torow(_xlfn.unique(_xlfn._xlws.filter(cat_table[Sub-subsector],($E1085=cat_table[Sector])*($F1085=cat_table[Subsector]),"")))</f>
        <v>#NAME?</v>
      </c>
      <c r="AP1085" s="94" t="e">
        <v>#NAME?</v>
      </c>
      <c r="AQ1085" s="94" t="e">
        <v>#NAME?</v>
      </c>
      <c r="AR1085" s="94" t="e">
        <v>#NAME?</v>
      </c>
      <c r="AS1085" s="94" t="e">
        <v>#NAME?</v>
      </c>
      <c r="AT1085" s="94" t="e">
        <v>#NAME?</v>
      </c>
    </row>
    <row r="1086" customFormat="false" ht="15" hidden="false" customHeight="true" outlineLevel="0" collapsed="false">
      <c r="A1086" s="20" t="s">
        <v>9660</v>
      </c>
      <c r="B1086" s="20" t="str">
        <f aca="false">INDEX(Table2[], MATCH(L1086, Location_ID!$D$2:$D$648, 0), 1)</f>
        <v>73c92d5f-3c9b-479c-bebc-aa118e3c3846</v>
      </c>
      <c r="C1086" s="16" t="s">
        <v>904</v>
      </c>
      <c r="D1086" s="16" t="s">
        <v>354</v>
      </c>
      <c r="E1086" s="20" t="s">
        <v>7134</v>
      </c>
      <c r="F1086" s="20" t="s">
        <v>7135</v>
      </c>
      <c r="G1086" s="20" t="s">
        <v>7591</v>
      </c>
      <c r="H1086" s="20"/>
      <c r="I1086" s="20" t="s">
        <v>9018</v>
      </c>
      <c r="J1086" s="20" t="s">
        <v>9055</v>
      </c>
      <c r="K1086" s="20" t="s">
        <v>7109</v>
      </c>
      <c r="L1086" s="20" t="s">
        <v>2241</v>
      </c>
      <c r="M1086" s="165" t="s">
        <v>7110</v>
      </c>
      <c r="N1086" s="20" t="s">
        <v>9056</v>
      </c>
      <c r="O1086" s="20" t="s">
        <v>9661</v>
      </c>
      <c r="P1086" s="201" t="n">
        <v>44440</v>
      </c>
      <c r="Q1086" s="201" t="n">
        <v>44500</v>
      </c>
      <c r="R1086" s="20" t="n">
        <v>1</v>
      </c>
      <c r="S1086" s="20" t="s">
        <v>7130</v>
      </c>
      <c r="T1086" s="20" t="n">
        <v>13.9068532965176</v>
      </c>
      <c r="U1086" s="20"/>
      <c r="V1086" s="20"/>
      <c r="W1086" s="20" t="s">
        <v>7141</v>
      </c>
      <c r="X1086" s="35" t="s">
        <v>383</v>
      </c>
      <c r="Y1086" s="240"/>
      <c r="Z1086" s="192" t="n">
        <v>0</v>
      </c>
      <c r="AE1086" s="94" t="e">
        <f aca="false" t="array" ref="AE1086:AK1086">_xlfn.torow(_xlfn.unique(_xlfn._xlws.filter(cat_table[Subsector],$E1086=cat_table[Sector],"")))</f>
        <v>#NAME?</v>
      </c>
      <c r="AF1086" s="94" t="e">
        <v>#NAME?</v>
      </c>
      <c r="AG1086" s="94" t="e">
        <v>#NAME?</v>
      </c>
      <c r="AH1086" s="94" t="e">
        <v>#NAME?</v>
      </c>
      <c r="AI1086" s="94" t="e">
        <v>#NAME?</v>
      </c>
      <c r="AJ1086" s="94" t="e">
        <v>#NAME?</v>
      </c>
      <c r="AK1086" s="94" t="e">
        <v>#NAME?</v>
      </c>
      <c r="AO1086" s="94" t="e">
        <f aca="false" t="array" ref="AO1086:AT1086">_xlfn.torow(_xlfn.unique(_xlfn._xlws.filter(cat_table[Sub-subsector],($E1086=cat_table[Sector])*($F1086=cat_table[Subsector]),"")))</f>
        <v>#NAME?</v>
      </c>
      <c r="AP1086" s="94" t="e">
        <v>#NAME?</v>
      </c>
      <c r="AQ1086" s="94" t="e">
        <v>#NAME?</v>
      </c>
      <c r="AR1086" s="94" t="e">
        <v>#NAME?</v>
      </c>
      <c r="AS1086" s="94" t="e">
        <v>#NAME?</v>
      </c>
      <c r="AT1086" s="94" t="e">
        <v>#NAME?</v>
      </c>
    </row>
    <row r="1087" customFormat="false" ht="15" hidden="false" customHeight="true" outlineLevel="0" collapsed="false">
      <c r="A1087" s="20" t="s">
        <v>9662</v>
      </c>
      <c r="B1087" s="20" t="str">
        <f aca="false">INDEX(Table2[], MATCH(L1087, Location_ID!$D$2:$D$648, 0), 1)</f>
        <v>73c92d5f-3c9b-479c-bebc-aa118e3c3846</v>
      </c>
      <c r="C1087" s="16" t="s">
        <v>904</v>
      </c>
      <c r="D1087" s="16" t="s">
        <v>354</v>
      </c>
      <c r="E1087" s="20" t="s">
        <v>7134</v>
      </c>
      <c r="F1087" s="20" t="s">
        <v>7135</v>
      </c>
      <c r="G1087" s="20" t="s">
        <v>7591</v>
      </c>
      <c r="H1087" s="20"/>
      <c r="I1087" s="20" t="s">
        <v>9018</v>
      </c>
      <c r="J1087" s="20" t="s">
        <v>9079</v>
      </c>
      <c r="K1087" s="20" t="s">
        <v>7109</v>
      </c>
      <c r="L1087" s="20" t="s">
        <v>2241</v>
      </c>
      <c r="M1087" s="165" t="s">
        <v>7110</v>
      </c>
      <c r="N1087" s="20" t="s">
        <v>9056</v>
      </c>
      <c r="O1087" s="20" t="s">
        <v>9663</v>
      </c>
      <c r="P1087" s="201" t="n">
        <v>44440</v>
      </c>
      <c r="Q1087" s="201" t="n">
        <v>44500</v>
      </c>
      <c r="R1087" s="20" t="n">
        <v>1</v>
      </c>
      <c r="S1087" s="20" t="s">
        <v>7130</v>
      </c>
      <c r="T1087" s="20" t="n">
        <v>1.10925470596767</v>
      </c>
      <c r="U1087" s="20"/>
      <c r="V1087" s="20"/>
      <c r="W1087" s="20" t="s">
        <v>7141</v>
      </c>
      <c r="X1087" s="35" t="s">
        <v>383</v>
      </c>
      <c r="Y1087" s="240"/>
      <c r="Z1087" s="192" t="n">
        <v>0</v>
      </c>
      <c r="AE1087" s="94" t="e">
        <f aca="false" t="array" ref="AE1087:AK1087">_xlfn.torow(_xlfn.unique(_xlfn._xlws.filter(cat_table[Subsector],$E1087=cat_table[Sector],"")))</f>
        <v>#NAME?</v>
      </c>
      <c r="AF1087" s="94" t="e">
        <v>#NAME?</v>
      </c>
      <c r="AG1087" s="94" t="e">
        <v>#NAME?</v>
      </c>
      <c r="AH1087" s="94" t="e">
        <v>#NAME?</v>
      </c>
      <c r="AI1087" s="94" t="e">
        <v>#NAME?</v>
      </c>
      <c r="AJ1087" s="94" t="e">
        <v>#NAME?</v>
      </c>
      <c r="AK1087" s="94" t="e">
        <v>#NAME?</v>
      </c>
      <c r="AO1087" s="94" t="e">
        <f aca="false" t="array" ref="AO1087:AT1087">_xlfn.torow(_xlfn.unique(_xlfn._xlws.filter(cat_table[Sub-subsector],($E1087=cat_table[Sector])*($F1087=cat_table[Subsector]),"")))</f>
        <v>#NAME?</v>
      </c>
      <c r="AP1087" s="94" t="e">
        <v>#NAME?</v>
      </c>
      <c r="AQ1087" s="94" t="e">
        <v>#NAME?</v>
      </c>
      <c r="AR1087" s="94" t="e">
        <v>#NAME?</v>
      </c>
      <c r="AS1087" s="94" t="e">
        <v>#NAME?</v>
      </c>
      <c r="AT1087" s="94" t="e">
        <v>#NAME?</v>
      </c>
    </row>
    <row r="1088" customFormat="false" ht="15" hidden="false" customHeight="true" outlineLevel="0" collapsed="false">
      <c r="A1088" s="20" t="s">
        <v>9664</v>
      </c>
      <c r="B1088" s="20" t="str">
        <f aca="false">INDEX(Table2[], MATCH(L1088, Location_ID!$D$2:$D$648, 0), 1)</f>
        <v>73c92d5f-3c9b-479c-bebc-aa118e3c3846</v>
      </c>
      <c r="C1088" s="16" t="s">
        <v>904</v>
      </c>
      <c r="D1088" s="16" t="s">
        <v>354</v>
      </c>
      <c r="E1088" s="20" t="s">
        <v>7134</v>
      </c>
      <c r="F1088" s="20" t="s">
        <v>7135</v>
      </c>
      <c r="G1088" s="20" t="s">
        <v>7591</v>
      </c>
      <c r="H1088" s="20"/>
      <c r="I1088" s="20" t="s">
        <v>9018</v>
      </c>
      <c r="J1088" s="20" t="s">
        <v>9055</v>
      </c>
      <c r="K1088" s="20" t="s">
        <v>7109</v>
      </c>
      <c r="L1088" s="20" t="s">
        <v>2241</v>
      </c>
      <c r="M1088" s="165" t="s">
        <v>7110</v>
      </c>
      <c r="N1088" s="20" t="s">
        <v>9056</v>
      </c>
      <c r="O1088" s="20" t="s">
        <v>9665</v>
      </c>
      <c r="P1088" s="201" t="n">
        <v>44440</v>
      </c>
      <c r="Q1088" s="201" t="n">
        <v>44500</v>
      </c>
      <c r="R1088" s="20" t="n">
        <v>1</v>
      </c>
      <c r="S1088" s="20" t="s">
        <v>7130</v>
      </c>
      <c r="T1088" s="20" t="n">
        <v>2.12172745404787</v>
      </c>
      <c r="U1088" s="20"/>
      <c r="V1088" s="20"/>
      <c r="W1088" s="20" t="s">
        <v>7141</v>
      </c>
      <c r="X1088" s="35" t="s">
        <v>383</v>
      </c>
      <c r="Y1088" s="240"/>
      <c r="Z1088" s="192" t="n">
        <v>0</v>
      </c>
      <c r="AE1088" s="94" t="e">
        <f aca="false" t="array" ref="AE1088:AK1088">_xlfn.torow(_xlfn.unique(_xlfn._xlws.filter(cat_table[Subsector],$E1088=cat_table[Sector],"")))</f>
        <v>#NAME?</v>
      </c>
      <c r="AF1088" s="94" t="e">
        <v>#NAME?</v>
      </c>
      <c r="AG1088" s="94" t="e">
        <v>#NAME?</v>
      </c>
      <c r="AH1088" s="94" t="e">
        <v>#NAME?</v>
      </c>
      <c r="AI1088" s="94" t="e">
        <v>#NAME?</v>
      </c>
      <c r="AJ1088" s="94" t="e">
        <v>#NAME?</v>
      </c>
      <c r="AK1088" s="94" t="e">
        <v>#NAME?</v>
      </c>
      <c r="AO1088" s="94" t="e">
        <f aca="false" t="array" ref="AO1088:AT1088">_xlfn.torow(_xlfn.unique(_xlfn._xlws.filter(cat_table[Sub-subsector],($E1088=cat_table[Sector])*($F1088=cat_table[Subsector]),"")))</f>
        <v>#NAME?</v>
      </c>
      <c r="AP1088" s="94" t="e">
        <v>#NAME?</v>
      </c>
      <c r="AQ1088" s="94" t="e">
        <v>#NAME?</v>
      </c>
      <c r="AR1088" s="94" t="e">
        <v>#NAME?</v>
      </c>
      <c r="AS1088" s="94" t="e">
        <v>#NAME?</v>
      </c>
      <c r="AT1088" s="94" t="e">
        <v>#NAME?</v>
      </c>
    </row>
    <row r="1089" customFormat="false" ht="15" hidden="false" customHeight="true" outlineLevel="0" collapsed="false">
      <c r="A1089" s="20" t="s">
        <v>9666</v>
      </c>
      <c r="B1089" s="20" t="str">
        <f aca="false">INDEX(Table2[], MATCH(L1089, Location_ID!$D$2:$D$648, 0), 1)</f>
        <v>73c92d5f-3c9b-479c-bebc-aa118e3c3846</v>
      </c>
      <c r="C1089" s="16" t="s">
        <v>904</v>
      </c>
      <c r="D1089" s="16" t="s">
        <v>354</v>
      </c>
      <c r="E1089" s="20" t="s">
        <v>7134</v>
      </c>
      <c r="F1089" s="20" t="s">
        <v>7135</v>
      </c>
      <c r="G1089" s="20" t="s">
        <v>7591</v>
      </c>
      <c r="H1089" s="20"/>
      <c r="I1089" s="20" t="s">
        <v>9018</v>
      </c>
      <c r="J1089" s="20" t="s">
        <v>9072</v>
      </c>
      <c r="K1089" s="20" t="s">
        <v>7109</v>
      </c>
      <c r="L1089" s="20" t="s">
        <v>2241</v>
      </c>
      <c r="M1089" s="165" t="s">
        <v>7110</v>
      </c>
      <c r="N1089" s="20" t="s">
        <v>9056</v>
      </c>
      <c r="O1089" s="20" t="s">
        <v>9667</v>
      </c>
      <c r="P1089" s="201" t="n">
        <v>44440</v>
      </c>
      <c r="Q1089" s="201" t="n">
        <v>44500</v>
      </c>
      <c r="R1089" s="20" t="n">
        <v>1</v>
      </c>
      <c r="S1089" s="20" t="s">
        <v>7130</v>
      </c>
      <c r="T1089" s="20" t="n">
        <v>5.59418475239053</v>
      </c>
      <c r="U1089" s="20"/>
      <c r="V1089" s="20"/>
      <c r="W1089" s="20" t="s">
        <v>7141</v>
      </c>
      <c r="X1089" s="35" t="s">
        <v>383</v>
      </c>
      <c r="Y1089" s="240"/>
      <c r="Z1089" s="192" t="n">
        <v>0</v>
      </c>
      <c r="AE1089" s="94" t="e">
        <f aca="false" t="array" ref="AE1089:AK1089">_xlfn.torow(_xlfn.unique(_xlfn._xlws.filter(cat_table[Subsector],$E1089=cat_table[Sector],"")))</f>
        <v>#NAME?</v>
      </c>
      <c r="AF1089" s="94" t="e">
        <v>#NAME?</v>
      </c>
      <c r="AG1089" s="94" t="e">
        <v>#NAME?</v>
      </c>
      <c r="AH1089" s="94" t="e">
        <v>#NAME?</v>
      </c>
      <c r="AI1089" s="94" t="e">
        <v>#NAME?</v>
      </c>
      <c r="AJ1089" s="94" t="e">
        <v>#NAME?</v>
      </c>
      <c r="AK1089" s="94" t="e">
        <v>#NAME?</v>
      </c>
      <c r="AO1089" s="94" t="e">
        <f aca="false" t="array" ref="AO1089:AT1089">_xlfn.torow(_xlfn.unique(_xlfn._xlws.filter(cat_table[Sub-subsector],($E1089=cat_table[Sector])*($F1089=cat_table[Subsector]),"")))</f>
        <v>#NAME?</v>
      </c>
      <c r="AP1089" s="94" t="e">
        <v>#NAME?</v>
      </c>
      <c r="AQ1089" s="94" t="e">
        <v>#NAME?</v>
      </c>
      <c r="AR1089" s="94" t="e">
        <v>#NAME?</v>
      </c>
      <c r="AS1089" s="94" t="e">
        <v>#NAME?</v>
      </c>
      <c r="AT1089" s="94" t="e">
        <v>#NAME?</v>
      </c>
    </row>
    <row r="1090" customFormat="false" ht="15" hidden="false" customHeight="true" outlineLevel="0" collapsed="false">
      <c r="A1090" s="20" t="s">
        <v>9668</v>
      </c>
      <c r="B1090" s="20" t="str">
        <f aca="false">INDEX(Table2[], MATCH(L1090, Location_ID!$D$2:$D$648, 0), 1)</f>
        <v>73c92d5f-3c9b-479c-bebc-aa118e3c3846</v>
      </c>
      <c r="C1090" s="16" t="s">
        <v>904</v>
      </c>
      <c r="D1090" s="16" t="s">
        <v>354</v>
      </c>
      <c r="E1090" s="20" t="s">
        <v>7134</v>
      </c>
      <c r="F1090" s="20" t="s">
        <v>7135</v>
      </c>
      <c r="G1090" s="20" t="s">
        <v>7591</v>
      </c>
      <c r="H1090" s="20"/>
      <c r="I1090" s="20" t="s">
        <v>9018</v>
      </c>
      <c r="J1090" s="20" t="s">
        <v>9072</v>
      </c>
      <c r="K1090" s="20" t="s">
        <v>7109</v>
      </c>
      <c r="L1090" s="20" t="s">
        <v>2241</v>
      </c>
      <c r="M1090" s="165" t="s">
        <v>7110</v>
      </c>
      <c r="N1090" s="20" t="s">
        <v>9056</v>
      </c>
      <c r="O1090" s="20" t="s">
        <v>9669</v>
      </c>
      <c r="P1090" s="201" t="n">
        <v>44440</v>
      </c>
      <c r="Q1090" s="201" t="n">
        <v>44500</v>
      </c>
      <c r="R1090" s="20" t="n">
        <v>1</v>
      </c>
      <c r="S1090" s="20" t="s">
        <v>7130</v>
      </c>
      <c r="T1090" s="20" t="n">
        <v>3.55839845600333</v>
      </c>
      <c r="U1090" s="20"/>
      <c r="V1090" s="20"/>
      <c r="W1090" s="20" t="s">
        <v>7141</v>
      </c>
      <c r="X1090" s="35" t="s">
        <v>383</v>
      </c>
      <c r="Y1090" s="240"/>
      <c r="Z1090" s="192" t="n">
        <v>0</v>
      </c>
      <c r="AE1090" s="94" t="e">
        <f aca="false" t="array" ref="AE1090:AK1090">_xlfn.torow(_xlfn.unique(_xlfn._xlws.filter(cat_table[Subsector],$E1090=cat_table[Sector],"")))</f>
        <v>#NAME?</v>
      </c>
      <c r="AF1090" s="94" t="e">
        <v>#NAME?</v>
      </c>
      <c r="AG1090" s="94" t="e">
        <v>#NAME?</v>
      </c>
      <c r="AH1090" s="94" t="e">
        <v>#NAME?</v>
      </c>
      <c r="AI1090" s="94" t="e">
        <v>#NAME?</v>
      </c>
      <c r="AJ1090" s="94" t="e">
        <v>#NAME?</v>
      </c>
      <c r="AK1090" s="94" t="e">
        <v>#NAME?</v>
      </c>
      <c r="AO1090" s="94" t="e">
        <f aca="false" t="array" ref="AO1090:AT1090">_xlfn.torow(_xlfn.unique(_xlfn._xlws.filter(cat_table[Sub-subsector],($E1090=cat_table[Sector])*($F1090=cat_table[Subsector]),"")))</f>
        <v>#NAME?</v>
      </c>
      <c r="AP1090" s="94" t="e">
        <v>#NAME?</v>
      </c>
      <c r="AQ1090" s="94" t="e">
        <v>#NAME?</v>
      </c>
      <c r="AR1090" s="94" t="e">
        <v>#NAME?</v>
      </c>
      <c r="AS1090" s="94" t="e">
        <v>#NAME?</v>
      </c>
      <c r="AT1090" s="94" t="e">
        <v>#NAME?</v>
      </c>
    </row>
    <row r="1091" customFormat="false" ht="15" hidden="false" customHeight="true" outlineLevel="0" collapsed="false">
      <c r="A1091" s="20" t="s">
        <v>9670</v>
      </c>
      <c r="B1091" s="20" t="str">
        <f aca="false">INDEX(Table2[], MATCH(L1091, Location_ID!$D$2:$D$648, 0), 1)</f>
        <v>73c92d5f-3c9b-479c-bebc-aa118e3c3846</v>
      </c>
      <c r="C1091" s="16" t="s">
        <v>904</v>
      </c>
      <c r="D1091" s="16" t="s">
        <v>354</v>
      </c>
      <c r="E1091" s="20" t="s">
        <v>7134</v>
      </c>
      <c r="F1091" s="20" t="s">
        <v>7135</v>
      </c>
      <c r="G1091" s="20" t="s">
        <v>7591</v>
      </c>
      <c r="H1091" s="20"/>
      <c r="I1091" s="20" t="s">
        <v>9018</v>
      </c>
      <c r="J1091" s="20" t="s">
        <v>9079</v>
      </c>
      <c r="K1091" s="20" t="s">
        <v>7109</v>
      </c>
      <c r="L1091" s="20" t="s">
        <v>2241</v>
      </c>
      <c r="M1091" s="165" t="s">
        <v>7110</v>
      </c>
      <c r="N1091" s="20" t="s">
        <v>9056</v>
      </c>
      <c r="O1091" s="20" t="s">
        <v>9671</v>
      </c>
      <c r="P1091" s="201" t="n">
        <v>44440</v>
      </c>
      <c r="Q1091" s="201" t="n">
        <v>44500</v>
      </c>
      <c r="R1091" s="20" t="n">
        <v>1</v>
      </c>
      <c r="S1091" s="20" t="s">
        <v>7130</v>
      </c>
      <c r="T1091" s="20" t="n">
        <v>2.88011711885724</v>
      </c>
      <c r="U1091" s="20"/>
      <c r="V1091" s="20"/>
      <c r="W1091" s="20" t="s">
        <v>7141</v>
      </c>
      <c r="X1091" s="35" t="s">
        <v>383</v>
      </c>
      <c r="Y1091" s="240"/>
      <c r="Z1091" s="192" t="n">
        <v>0</v>
      </c>
      <c r="AE1091" s="94" t="e">
        <f aca="false" t="array" ref="AE1091:AK1091">_xlfn.torow(_xlfn.unique(_xlfn._xlws.filter(cat_table[Subsector],$E1091=cat_table[Sector],"")))</f>
        <v>#NAME?</v>
      </c>
      <c r="AF1091" s="94" t="e">
        <v>#NAME?</v>
      </c>
      <c r="AG1091" s="94" t="e">
        <v>#NAME?</v>
      </c>
      <c r="AH1091" s="94" t="e">
        <v>#NAME?</v>
      </c>
      <c r="AI1091" s="94" t="e">
        <v>#NAME?</v>
      </c>
      <c r="AJ1091" s="94" t="e">
        <v>#NAME?</v>
      </c>
      <c r="AK1091" s="94" t="e">
        <v>#NAME?</v>
      </c>
      <c r="AO1091" s="94" t="e">
        <f aca="false" t="array" ref="AO1091:AT1091">_xlfn.torow(_xlfn.unique(_xlfn._xlws.filter(cat_table[Sub-subsector],($E1091=cat_table[Sector])*($F1091=cat_table[Subsector]),"")))</f>
        <v>#NAME?</v>
      </c>
      <c r="AP1091" s="94" t="e">
        <v>#NAME?</v>
      </c>
      <c r="AQ1091" s="94" t="e">
        <v>#NAME?</v>
      </c>
      <c r="AR1091" s="94" t="e">
        <v>#NAME?</v>
      </c>
      <c r="AS1091" s="94" t="e">
        <v>#NAME?</v>
      </c>
      <c r="AT1091" s="94" t="e">
        <v>#NAME?</v>
      </c>
    </row>
    <row r="1092" customFormat="false" ht="15" hidden="false" customHeight="true" outlineLevel="0" collapsed="false">
      <c r="A1092" s="20" t="s">
        <v>9672</v>
      </c>
      <c r="B1092" s="20" t="str">
        <f aca="false">INDEX(Table2[], MATCH(L1092, Location_ID!$D$2:$D$648, 0), 1)</f>
        <v>73c92d5f-3c9b-479c-bebc-aa118e3c3846</v>
      </c>
      <c r="C1092" s="16" t="s">
        <v>904</v>
      </c>
      <c r="D1092" s="16" t="s">
        <v>354</v>
      </c>
      <c r="E1092" s="20" t="s">
        <v>7134</v>
      </c>
      <c r="F1092" s="20" t="s">
        <v>7135</v>
      </c>
      <c r="G1092" s="20" t="s">
        <v>7591</v>
      </c>
      <c r="H1092" s="20"/>
      <c r="I1092" s="20" t="s">
        <v>9018</v>
      </c>
      <c r="J1092" s="20" t="s">
        <v>9055</v>
      </c>
      <c r="K1092" s="20" t="s">
        <v>7109</v>
      </c>
      <c r="L1092" s="20" t="s">
        <v>2241</v>
      </c>
      <c r="M1092" s="165" t="s">
        <v>7110</v>
      </c>
      <c r="N1092" s="20" t="s">
        <v>9056</v>
      </c>
      <c r="O1092" s="20" t="s">
        <v>9673</v>
      </c>
      <c r="P1092" s="201" t="n">
        <v>44440</v>
      </c>
      <c r="Q1092" s="201" t="n">
        <v>44500</v>
      </c>
      <c r="R1092" s="20" t="n">
        <v>1</v>
      </c>
      <c r="S1092" s="20" t="s">
        <v>7130</v>
      </c>
      <c r="T1092" s="20" t="n">
        <v>1.87078963302986</v>
      </c>
      <c r="U1092" s="20"/>
      <c r="V1092" s="20"/>
      <c r="W1092" s="20" t="s">
        <v>7141</v>
      </c>
      <c r="X1092" s="35" t="s">
        <v>383</v>
      </c>
      <c r="Y1092" s="240"/>
      <c r="Z1092" s="192" t="n">
        <v>0</v>
      </c>
      <c r="AE1092" s="94" t="e">
        <f aca="false" t="array" ref="AE1092:AK1092">_xlfn.torow(_xlfn.unique(_xlfn._xlws.filter(cat_table[Subsector],$E1092=cat_table[Sector],"")))</f>
        <v>#NAME?</v>
      </c>
      <c r="AF1092" s="94" t="e">
        <v>#NAME?</v>
      </c>
      <c r="AG1092" s="94" t="e">
        <v>#NAME?</v>
      </c>
      <c r="AH1092" s="94" t="e">
        <v>#NAME?</v>
      </c>
      <c r="AI1092" s="94" t="e">
        <v>#NAME?</v>
      </c>
      <c r="AJ1092" s="94" t="e">
        <v>#NAME?</v>
      </c>
      <c r="AK1092" s="94" t="e">
        <v>#NAME?</v>
      </c>
      <c r="AO1092" s="94" t="e">
        <f aca="false" t="array" ref="AO1092:AT1092">_xlfn.torow(_xlfn.unique(_xlfn._xlws.filter(cat_table[Sub-subsector],($E1092=cat_table[Sector])*($F1092=cat_table[Subsector]),"")))</f>
        <v>#NAME?</v>
      </c>
      <c r="AP1092" s="94" t="e">
        <v>#NAME?</v>
      </c>
      <c r="AQ1092" s="94" t="e">
        <v>#NAME?</v>
      </c>
      <c r="AR1092" s="94" t="e">
        <v>#NAME?</v>
      </c>
      <c r="AS1092" s="94" t="e">
        <v>#NAME?</v>
      </c>
      <c r="AT1092" s="94" t="e">
        <v>#NAME?</v>
      </c>
    </row>
    <row r="1093" customFormat="false" ht="15" hidden="false" customHeight="true" outlineLevel="0" collapsed="false">
      <c r="A1093" s="20" t="s">
        <v>9674</v>
      </c>
      <c r="B1093" s="20" t="str">
        <f aca="false">INDEX(Table2[], MATCH(L1093, Location_ID!$D$2:$D$648, 0), 1)</f>
        <v>73c92d5f-3c9b-479c-bebc-aa118e3c3846</v>
      </c>
      <c r="C1093" s="16" t="s">
        <v>904</v>
      </c>
      <c r="D1093" s="16" t="s">
        <v>354</v>
      </c>
      <c r="E1093" s="20" t="s">
        <v>7134</v>
      </c>
      <c r="F1093" s="20" t="s">
        <v>7135</v>
      </c>
      <c r="G1093" s="20" t="s">
        <v>7591</v>
      </c>
      <c r="H1093" s="20"/>
      <c r="I1093" s="20" t="s">
        <v>9018</v>
      </c>
      <c r="J1093" s="20" t="s">
        <v>7127</v>
      </c>
      <c r="K1093" s="20" t="s">
        <v>7109</v>
      </c>
      <c r="L1093" s="20" t="s">
        <v>2241</v>
      </c>
      <c r="M1093" s="165" t="s">
        <v>7110</v>
      </c>
      <c r="N1093" s="20" t="s">
        <v>9056</v>
      </c>
      <c r="O1093" s="20" t="s">
        <v>9675</v>
      </c>
      <c r="P1093" s="201" t="n">
        <v>44440</v>
      </c>
      <c r="Q1093" s="201" t="n">
        <v>44500</v>
      </c>
      <c r="R1093" s="20" t="n">
        <v>1</v>
      </c>
      <c r="S1093" s="20" t="s">
        <v>7130</v>
      </c>
      <c r="T1093" s="20" t="n">
        <v>5.31837329385995</v>
      </c>
      <c r="U1093" s="20"/>
      <c r="V1093" s="20"/>
      <c r="W1093" s="20" t="s">
        <v>7141</v>
      </c>
      <c r="X1093" s="35" t="s">
        <v>383</v>
      </c>
      <c r="Y1093" s="240"/>
      <c r="Z1093" s="192" t="n">
        <v>0</v>
      </c>
      <c r="AE1093" s="94" t="e">
        <f aca="false" t="array" ref="AE1093:AK1093">_xlfn.torow(_xlfn.unique(_xlfn._xlws.filter(cat_table[Subsector],$E1093=cat_table[Sector],"")))</f>
        <v>#NAME?</v>
      </c>
      <c r="AF1093" s="94" t="e">
        <v>#NAME?</v>
      </c>
      <c r="AG1093" s="94" t="e">
        <v>#NAME?</v>
      </c>
      <c r="AH1093" s="94" t="e">
        <v>#NAME?</v>
      </c>
      <c r="AI1093" s="94" t="e">
        <v>#NAME?</v>
      </c>
      <c r="AJ1093" s="94" t="e">
        <v>#NAME?</v>
      </c>
      <c r="AK1093" s="94" t="e">
        <v>#NAME?</v>
      </c>
      <c r="AO1093" s="94" t="e">
        <f aca="false" t="array" ref="AO1093:AT1093">_xlfn.torow(_xlfn.unique(_xlfn._xlws.filter(cat_table[Sub-subsector],($E1093=cat_table[Sector])*($F1093=cat_table[Subsector]),"")))</f>
        <v>#NAME?</v>
      </c>
      <c r="AP1093" s="94" t="e">
        <v>#NAME?</v>
      </c>
      <c r="AQ1093" s="94" t="e">
        <v>#NAME?</v>
      </c>
      <c r="AR1093" s="94" t="e">
        <v>#NAME?</v>
      </c>
      <c r="AS1093" s="94" t="e">
        <v>#NAME?</v>
      </c>
      <c r="AT1093" s="94" t="e">
        <v>#NAME?</v>
      </c>
    </row>
    <row r="1094" customFormat="false" ht="15" hidden="false" customHeight="true" outlineLevel="0" collapsed="false">
      <c r="A1094" s="20" t="s">
        <v>9676</v>
      </c>
      <c r="B1094" s="20" t="str">
        <f aca="false">INDEX(Table2[], MATCH(L1094, Location_ID!$D$2:$D$648, 0), 1)</f>
        <v>73c92d5f-3c9b-479c-bebc-aa118e3c3846</v>
      </c>
      <c r="C1094" s="16" t="s">
        <v>904</v>
      </c>
      <c r="D1094" s="16" t="s">
        <v>354</v>
      </c>
      <c r="E1094" s="20" t="s">
        <v>7134</v>
      </c>
      <c r="F1094" s="20" t="s">
        <v>7135</v>
      </c>
      <c r="G1094" s="20" t="s">
        <v>7591</v>
      </c>
      <c r="H1094" s="20"/>
      <c r="I1094" s="20" t="s">
        <v>9018</v>
      </c>
      <c r="J1094" s="20" t="s">
        <v>9055</v>
      </c>
      <c r="K1094" s="20" t="s">
        <v>7109</v>
      </c>
      <c r="L1094" s="20" t="s">
        <v>2241</v>
      </c>
      <c r="M1094" s="165" t="s">
        <v>7110</v>
      </c>
      <c r="N1094" s="20" t="s">
        <v>9056</v>
      </c>
      <c r="O1094" s="20" t="s">
        <v>9677</v>
      </c>
      <c r="P1094" s="201" t="n">
        <v>44440</v>
      </c>
      <c r="Q1094" s="201" t="n">
        <v>44500</v>
      </c>
      <c r="R1094" s="20" t="n">
        <v>1</v>
      </c>
      <c r="S1094" s="20" t="s">
        <v>7130</v>
      </c>
      <c r="T1094" s="20" t="n">
        <v>8.14177420646068</v>
      </c>
      <c r="U1094" s="20"/>
      <c r="V1094" s="20"/>
      <c r="W1094" s="20" t="s">
        <v>7141</v>
      </c>
      <c r="X1094" s="35" t="s">
        <v>383</v>
      </c>
      <c r="Y1094" s="240"/>
      <c r="Z1094" s="192" t="n">
        <v>0</v>
      </c>
      <c r="AE1094" s="94" t="e">
        <f aca="false" t="array" ref="AE1094:AK1094">_xlfn.torow(_xlfn.unique(_xlfn._xlws.filter(cat_table[Subsector],$E1094=cat_table[Sector],"")))</f>
        <v>#NAME?</v>
      </c>
      <c r="AF1094" s="94" t="e">
        <v>#NAME?</v>
      </c>
      <c r="AG1094" s="94" t="e">
        <v>#NAME?</v>
      </c>
      <c r="AH1094" s="94" t="e">
        <v>#NAME?</v>
      </c>
      <c r="AI1094" s="94" t="e">
        <v>#NAME?</v>
      </c>
      <c r="AJ1094" s="94" t="e">
        <v>#NAME?</v>
      </c>
      <c r="AK1094" s="94" t="e">
        <v>#NAME?</v>
      </c>
      <c r="AO1094" s="94" t="e">
        <f aca="false" t="array" ref="AO1094:AT1094">_xlfn.torow(_xlfn.unique(_xlfn._xlws.filter(cat_table[Sub-subsector],($E1094=cat_table[Sector])*($F1094=cat_table[Subsector]),"")))</f>
        <v>#NAME?</v>
      </c>
      <c r="AP1094" s="94" t="e">
        <v>#NAME?</v>
      </c>
      <c r="AQ1094" s="94" t="e">
        <v>#NAME?</v>
      </c>
      <c r="AR1094" s="94" t="e">
        <v>#NAME?</v>
      </c>
      <c r="AS1094" s="94" t="e">
        <v>#NAME?</v>
      </c>
      <c r="AT1094" s="94" t="e">
        <v>#NAME?</v>
      </c>
    </row>
    <row r="1095" customFormat="false" ht="15" hidden="false" customHeight="true" outlineLevel="0" collapsed="false">
      <c r="A1095" s="20" t="s">
        <v>9678</v>
      </c>
      <c r="B1095" s="20" t="str">
        <f aca="false">INDEX(Table2[], MATCH(L1095, Location_ID!$D$2:$D$648, 0), 1)</f>
        <v>73c92d5f-3c9b-479c-bebc-aa118e3c3846</v>
      </c>
      <c r="C1095" s="16" t="s">
        <v>904</v>
      </c>
      <c r="D1095" s="16" t="s">
        <v>354</v>
      </c>
      <c r="E1095" s="20" t="s">
        <v>7134</v>
      </c>
      <c r="F1095" s="20" t="s">
        <v>7135</v>
      </c>
      <c r="G1095" s="20" t="s">
        <v>7591</v>
      </c>
      <c r="H1095" s="20"/>
      <c r="I1095" s="20" t="s">
        <v>9018</v>
      </c>
      <c r="J1095" s="20" t="s">
        <v>9082</v>
      </c>
      <c r="K1095" s="20" t="s">
        <v>7109</v>
      </c>
      <c r="L1095" s="20" t="s">
        <v>2241</v>
      </c>
      <c r="M1095" s="165" t="s">
        <v>7110</v>
      </c>
      <c r="N1095" s="20" t="s">
        <v>9056</v>
      </c>
      <c r="O1095" s="20" t="s">
        <v>9679</v>
      </c>
      <c r="P1095" s="201" t="n">
        <v>44440</v>
      </c>
      <c r="Q1095" s="201" t="n">
        <v>44500</v>
      </c>
      <c r="R1095" s="20" t="n">
        <v>1</v>
      </c>
      <c r="S1095" s="20" t="s">
        <v>7130</v>
      </c>
      <c r="T1095" s="20" t="n">
        <v>2.16809522490285</v>
      </c>
      <c r="U1095" s="20"/>
      <c r="V1095" s="20"/>
      <c r="W1095" s="20" t="s">
        <v>7141</v>
      </c>
      <c r="X1095" s="35" t="s">
        <v>383</v>
      </c>
      <c r="Y1095" s="240"/>
      <c r="Z1095" s="192" t="n">
        <v>0</v>
      </c>
      <c r="AE1095" s="94" t="e">
        <f aca="false" t="array" ref="AE1095:AK1095">_xlfn.torow(_xlfn.unique(_xlfn._xlws.filter(cat_table[Subsector],$E1095=cat_table[Sector],"")))</f>
        <v>#NAME?</v>
      </c>
      <c r="AF1095" s="94" t="e">
        <v>#NAME?</v>
      </c>
      <c r="AG1095" s="94" t="e">
        <v>#NAME?</v>
      </c>
      <c r="AH1095" s="94" t="e">
        <v>#NAME?</v>
      </c>
      <c r="AI1095" s="94" t="e">
        <v>#NAME?</v>
      </c>
      <c r="AJ1095" s="94" t="e">
        <v>#NAME?</v>
      </c>
      <c r="AK1095" s="94" t="e">
        <v>#NAME?</v>
      </c>
      <c r="AO1095" s="94" t="e">
        <f aca="false" t="array" ref="AO1095:AT1095">_xlfn.torow(_xlfn.unique(_xlfn._xlws.filter(cat_table[Sub-subsector],($E1095=cat_table[Sector])*($F1095=cat_table[Subsector]),"")))</f>
        <v>#NAME?</v>
      </c>
      <c r="AP1095" s="94" t="e">
        <v>#NAME?</v>
      </c>
      <c r="AQ1095" s="94" t="e">
        <v>#NAME?</v>
      </c>
      <c r="AR1095" s="94" t="e">
        <v>#NAME?</v>
      </c>
      <c r="AS1095" s="94" t="e">
        <v>#NAME?</v>
      </c>
      <c r="AT1095" s="94" t="e">
        <v>#NAME?</v>
      </c>
    </row>
    <row r="1096" customFormat="false" ht="15" hidden="false" customHeight="true" outlineLevel="0" collapsed="false">
      <c r="A1096" s="20" t="s">
        <v>9680</v>
      </c>
      <c r="B1096" s="20" t="str">
        <f aca="false">INDEX(Table2[], MATCH(L1096, Location_ID!$D$2:$D$648, 0), 1)</f>
        <v>73c92d5f-3c9b-479c-bebc-aa118e3c3846</v>
      </c>
      <c r="C1096" s="16" t="s">
        <v>904</v>
      </c>
      <c r="D1096" s="16" t="s">
        <v>354</v>
      </c>
      <c r="E1096" s="20" t="s">
        <v>7134</v>
      </c>
      <c r="F1096" s="20" t="s">
        <v>7135</v>
      </c>
      <c r="G1096" s="20" t="s">
        <v>7591</v>
      </c>
      <c r="H1096" s="20"/>
      <c r="I1096" s="20" t="s">
        <v>9018</v>
      </c>
      <c r="J1096" s="20" t="s">
        <v>9059</v>
      </c>
      <c r="K1096" s="20" t="s">
        <v>7109</v>
      </c>
      <c r="L1096" s="20" t="s">
        <v>2241</v>
      </c>
      <c r="M1096" s="165" t="s">
        <v>7110</v>
      </c>
      <c r="N1096" s="20" t="s">
        <v>9056</v>
      </c>
      <c r="O1096" s="20" t="s">
        <v>9681</v>
      </c>
      <c r="P1096" s="201" t="n">
        <v>44440</v>
      </c>
      <c r="Q1096" s="201" t="n">
        <v>44500</v>
      </c>
      <c r="R1096" s="20" t="n">
        <v>1</v>
      </c>
      <c r="S1096" s="20" t="s">
        <v>7130</v>
      </c>
      <c r="T1096" s="20" t="n">
        <v>2.23018768036667</v>
      </c>
      <c r="U1096" s="20"/>
      <c r="V1096" s="20"/>
      <c r="W1096" s="20" t="s">
        <v>7141</v>
      </c>
      <c r="X1096" s="35" t="s">
        <v>383</v>
      </c>
      <c r="Y1096" s="240"/>
      <c r="Z1096" s="192" t="n">
        <v>0</v>
      </c>
      <c r="AE1096" s="94" t="e">
        <f aca="false" t="array" ref="AE1096:AK1096">_xlfn.torow(_xlfn.unique(_xlfn._xlws.filter(cat_table[Subsector],$E1096=cat_table[Sector],"")))</f>
        <v>#NAME?</v>
      </c>
      <c r="AF1096" s="94" t="e">
        <v>#NAME?</v>
      </c>
      <c r="AG1096" s="94" t="e">
        <v>#NAME?</v>
      </c>
      <c r="AH1096" s="94" t="e">
        <v>#NAME?</v>
      </c>
      <c r="AI1096" s="94" t="e">
        <v>#NAME?</v>
      </c>
      <c r="AJ1096" s="94" t="e">
        <v>#NAME?</v>
      </c>
      <c r="AK1096" s="94" t="e">
        <v>#NAME?</v>
      </c>
      <c r="AO1096" s="94" t="e">
        <f aca="false" t="array" ref="AO1096:AT1096">_xlfn.torow(_xlfn.unique(_xlfn._xlws.filter(cat_table[Sub-subsector],($E1096=cat_table[Sector])*($F1096=cat_table[Subsector]),"")))</f>
        <v>#NAME?</v>
      </c>
      <c r="AP1096" s="94" t="e">
        <v>#NAME?</v>
      </c>
      <c r="AQ1096" s="94" t="e">
        <v>#NAME?</v>
      </c>
      <c r="AR1096" s="94" t="e">
        <v>#NAME?</v>
      </c>
      <c r="AS1096" s="94" t="e">
        <v>#NAME?</v>
      </c>
      <c r="AT1096" s="94" t="e">
        <v>#NAME?</v>
      </c>
    </row>
    <row r="1097" customFormat="false" ht="15" hidden="false" customHeight="true" outlineLevel="0" collapsed="false">
      <c r="A1097" s="20" t="s">
        <v>9682</v>
      </c>
      <c r="B1097" s="20" t="str">
        <f aca="false">INDEX(Table2[], MATCH(L1097, Location_ID!$D$2:$D$648, 0), 1)</f>
        <v>73c92d5f-3c9b-479c-bebc-aa118e3c3846</v>
      </c>
      <c r="C1097" s="16" t="s">
        <v>904</v>
      </c>
      <c r="D1097" s="16" t="s">
        <v>354</v>
      </c>
      <c r="E1097" s="20" t="s">
        <v>7134</v>
      </c>
      <c r="F1097" s="20" t="s">
        <v>7135</v>
      </c>
      <c r="G1097" s="20" t="s">
        <v>7591</v>
      </c>
      <c r="H1097" s="20"/>
      <c r="I1097" s="20" t="s">
        <v>9018</v>
      </c>
      <c r="J1097" s="20" t="s">
        <v>9055</v>
      </c>
      <c r="K1097" s="20" t="s">
        <v>7109</v>
      </c>
      <c r="L1097" s="20" t="s">
        <v>2241</v>
      </c>
      <c r="M1097" s="165" t="s">
        <v>7110</v>
      </c>
      <c r="N1097" s="20" t="s">
        <v>9056</v>
      </c>
      <c r="O1097" s="20" t="s">
        <v>9683</v>
      </c>
      <c r="P1097" s="201" t="n">
        <v>44440</v>
      </c>
      <c r="Q1097" s="201" t="n">
        <v>44500</v>
      </c>
      <c r="R1097" s="20" t="n">
        <v>1</v>
      </c>
      <c r="S1097" s="20" t="s">
        <v>7130</v>
      </c>
      <c r="T1097" s="20" t="n">
        <v>6.93691039590629</v>
      </c>
      <c r="U1097" s="20"/>
      <c r="V1097" s="20"/>
      <c r="W1097" s="20" t="s">
        <v>7141</v>
      </c>
      <c r="X1097" s="35" t="s">
        <v>383</v>
      </c>
      <c r="Y1097" s="240"/>
      <c r="Z1097" s="192" t="n">
        <v>0</v>
      </c>
      <c r="AE1097" s="94" t="e">
        <f aca="false" t="array" ref="AE1097:AK1097">_xlfn.torow(_xlfn.unique(_xlfn._xlws.filter(cat_table[Subsector],$E1097=cat_table[Sector],"")))</f>
        <v>#NAME?</v>
      </c>
      <c r="AF1097" s="94" t="e">
        <v>#NAME?</v>
      </c>
      <c r="AG1097" s="94" t="e">
        <v>#NAME?</v>
      </c>
      <c r="AH1097" s="94" t="e">
        <v>#NAME?</v>
      </c>
      <c r="AI1097" s="94" t="e">
        <v>#NAME?</v>
      </c>
      <c r="AJ1097" s="94" t="e">
        <v>#NAME?</v>
      </c>
      <c r="AK1097" s="94" t="e">
        <v>#NAME?</v>
      </c>
      <c r="AO1097" s="94" t="e">
        <f aca="false" t="array" ref="AO1097:AT1097">_xlfn.torow(_xlfn.unique(_xlfn._xlws.filter(cat_table[Sub-subsector],($E1097=cat_table[Sector])*($F1097=cat_table[Subsector]),"")))</f>
        <v>#NAME?</v>
      </c>
      <c r="AP1097" s="94" t="e">
        <v>#NAME?</v>
      </c>
      <c r="AQ1097" s="94" t="e">
        <v>#NAME?</v>
      </c>
      <c r="AR1097" s="94" t="e">
        <v>#NAME?</v>
      </c>
      <c r="AS1097" s="94" t="e">
        <v>#NAME?</v>
      </c>
      <c r="AT1097" s="94" t="e">
        <v>#NAME?</v>
      </c>
    </row>
    <row r="1098" customFormat="false" ht="15" hidden="false" customHeight="true" outlineLevel="0" collapsed="false">
      <c r="A1098" s="20" t="s">
        <v>9684</v>
      </c>
      <c r="B1098" s="20" t="str">
        <f aca="false">INDEX(Table2[], MATCH(L1098, Location_ID!$D$2:$D$648, 0), 1)</f>
        <v>73c92d5f-3c9b-479c-bebc-aa118e3c3846</v>
      </c>
      <c r="C1098" s="16" t="s">
        <v>904</v>
      </c>
      <c r="D1098" s="16" t="s">
        <v>354</v>
      </c>
      <c r="E1098" s="20" t="s">
        <v>7134</v>
      </c>
      <c r="F1098" s="20" t="s">
        <v>7135</v>
      </c>
      <c r="G1098" s="20" t="s">
        <v>7591</v>
      </c>
      <c r="H1098" s="20"/>
      <c r="I1098" s="20" t="s">
        <v>9018</v>
      </c>
      <c r="J1098" s="20" t="s">
        <v>9055</v>
      </c>
      <c r="K1098" s="20" t="s">
        <v>7109</v>
      </c>
      <c r="L1098" s="20" t="s">
        <v>2241</v>
      </c>
      <c r="M1098" s="165" t="s">
        <v>7110</v>
      </c>
      <c r="N1098" s="20" t="s">
        <v>9056</v>
      </c>
      <c r="O1098" s="20" t="s">
        <v>9685</v>
      </c>
      <c r="P1098" s="201" t="n">
        <v>44440</v>
      </c>
      <c r="Q1098" s="201" t="n">
        <v>44500</v>
      </c>
      <c r="R1098" s="20" t="n">
        <v>1</v>
      </c>
      <c r="S1098" s="20" t="s">
        <v>7130</v>
      </c>
      <c r="T1098" s="20" t="n">
        <v>5.00014858815437</v>
      </c>
      <c r="U1098" s="20"/>
      <c r="V1098" s="20"/>
      <c r="W1098" s="20" t="s">
        <v>7141</v>
      </c>
      <c r="X1098" s="35" t="s">
        <v>383</v>
      </c>
      <c r="Y1098" s="240"/>
      <c r="Z1098" s="192" t="n">
        <v>0</v>
      </c>
      <c r="AE1098" s="94" t="e">
        <f aca="false" t="array" ref="AE1098:AK1098">_xlfn.torow(_xlfn.unique(_xlfn._xlws.filter(cat_table[Subsector],$E1098=cat_table[Sector],"")))</f>
        <v>#NAME?</v>
      </c>
      <c r="AF1098" s="94" t="e">
        <v>#NAME?</v>
      </c>
      <c r="AG1098" s="94" t="e">
        <v>#NAME?</v>
      </c>
      <c r="AH1098" s="94" t="e">
        <v>#NAME?</v>
      </c>
      <c r="AI1098" s="94" t="e">
        <v>#NAME?</v>
      </c>
      <c r="AJ1098" s="94" t="e">
        <v>#NAME?</v>
      </c>
      <c r="AK1098" s="94" t="e">
        <v>#NAME?</v>
      </c>
      <c r="AO1098" s="94" t="e">
        <f aca="false" t="array" ref="AO1098:AT1098">_xlfn.torow(_xlfn.unique(_xlfn._xlws.filter(cat_table[Sub-subsector],($E1098=cat_table[Sector])*($F1098=cat_table[Subsector]),"")))</f>
        <v>#NAME?</v>
      </c>
      <c r="AP1098" s="94" t="e">
        <v>#NAME?</v>
      </c>
      <c r="AQ1098" s="94" t="e">
        <v>#NAME?</v>
      </c>
      <c r="AR1098" s="94" t="e">
        <v>#NAME?</v>
      </c>
      <c r="AS1098" s="94" t="e">
        <v>#NAME?</v>
      </c>
      <c r="AT1098" s="94" t="e">
        <v>#NAME?</v>
      </c>
    </row>
    <row r="1099" customFormat="false" ht="15" hidden="false" customHeight="true" outlineLevel="0" collapsed="false">
      <c r="A1099" s="20" t="s">
        <v>9686</v>
      </c>
      <c r="B1099" s="20" t="str">
        <f aca="false">INDEX(Table2[], MATCH(L1099, Location_ID!$D$2:$D$648, 0), 1)</f>
        <v>73c92d5f-3c9b-479c-bebc-aa118e3c3846</v>
      </c>
      <c r="C1099" s="16" t="s">
        <v>904</v>
      </c>
      <c r="D1099" s="16" t="s">
        <v>354</v>
      </c>
      <c r="E1099" s="20" t="s">
        <v>7134</v>
      </c>
      <c r="F1099" s="20" t="s">
        <v>7135</v>
      </c>
      <c r="G1099" s="20" t="s">
        <v>7591</v>
      </c>
      <c r="H1099" s="20"/>
      <c r="I1099" s="20" t="s">
        <v>9018</v>
      </c>
      <c r="J1099" s="20" t="s">
        <v>9055</v>
      </c>
      <c r="K1099" s="20" t="s">
        <v>7109</v>
      </c>
      <c r="L1099" s="20" t="s">
        <v>2241</v>
      </c>
      <c r="M1099" s="165" t="s">
        <v>7110</v>
      </c>
      <c r="N1099" s="20" t="s">
        <v>9056</v>
      </c>
      <c r="O1099" s="20" t="s">
        <v>9687</v>
      </c>
      <c r="P1099" s="201" t="n">
        <v>44440</v>
      </c>
      <c r="Q1099" s="201" t="n">
        <v>44500</v>
      </c>
      <c r="R1099" s="20" t="n">
        <v>1</v>
      </c>
      <c r="S1099" s="20" t="s">
        <v>7130</v>
      </c>
      <c r="T1099" s="20" t="n">
        <v>8.31771837112711</v>
      </c>
      <c r="U1099" s="20"/>
      <c r="V1099" s="20"/>
      <c r="W1099" s="20" t="s">
        <v>7141</v>
      </c>
      <c r="X1099" s="35" t="s">
        <v>383</v>
      </c>
      <c r="Y1099" s="240"/>
      <c r="Z1099" s="192" t="n">
        <v>0</v>
      </c>
      <c r="AE1099" s="94" t="e">
        <f aca="false" t="array" ref="AE1099:AK1099">_xlfn.torow(_xlfn.unique(_xlfn._xlws.filter(cat_table[Subsector],$E1099=cat_table[Sector],"")))</f>
        <v>#NAME?</v>
      </c>
      <c r="AF1099" s="94" t="e">
        <v>#NAME?</v>
      </c>
      <c r="AG1099" s="94" t="e">
        <v>#NAME?</v>
      </c>
      <c r="AH1099" s="94" t="e">
        <v>#NAME?</v>
      </c>
      <c r="AI1099" s="94" t="e">
        <v>#NAME?</v>
      </c>
      <c r="AJ1099" s="94" t="e">
        <v>#NAME?</v>
      </c>
      <c r="AK1099" s="94" t="e">
        <v>#NAME?</v>
      </c>
      <c r="AO1099" s="94" t="e">
        <f aca="false" t="array" ref="AO1099:AT1099">_xlfn.torow(_xlfn.unique(_xlfn._xlws.filter(cat_table[Sub-subsector],($E1099=cat_table[Sector])*($F1099=cat_table[Subsector]),"")))</f>
        <v>#NAME?</v>
      </c>
      <c r="AP1099" s="94" t="e">
        <v>#NAME?</v>
      </c>
      <c r="AQ1099" s="94" t="e">
        <v>#NAME?</v>
      </c>
      <c r="AR1099" s="94" t="e">
        <v>#NAME?</v>
      </c>
      <c r="AS1099" s="94" t="e">
        <v>#NAME?</v>
      </c>
      <c r="AT1099" s="94" t="e">
        <v>#NAME?</v>
      </c>
    </row>
    <row r="1100" customFormat="false" ht="15" hidden="false" customHeight="true" outlineLevel="0" collapsed="false">
      <c r="A1100" s="20" t="s">
        <v>9688</v>
      </c>
      <c r="B1100" s="20" t="str">
        <f aca="false">INDEX(Table2[], MATCH(L1100, Location_ID!$D$2:$D$648, 0), 1)</f>
        <v>73c92d5f-3c9b-479c-bebc-aa118e3c3846</v>
      </c>
      <c r="C1100" s="16" t="s">
        <v>904</v>
      </c>
      <c r="D1100" s="16" t="s">
        <v>354</v>
      </c>
      <c r="E1100" s="20" t="s">
        <v>7134</v>
      </c>
      <c r="F1100" s="20" t="s">
        <v>7135</v>
      </c>
      <c r="G1100" s="20" t="s">
        <v>7591</v>
      </c>
      <c r="H1100" s="20"/>
      <c r="I1100" s="20" t="s">
        <v>9018</v>
      </c>
      <c r="J1100" s="20" t="s">
        <v>9067</v>
      </c>
      <c r="K1100" s="20" t="s">
        <v>7109</v>
      </c>
      <c r="L1100" s="20" t="s">
        <v>2241</v>
      </c>
      <c r="M1100" s="165" t="s">
        <v>7110</v>
      </c>
      <c r="N1100" s="20" t="s">
        <v>9056</v>
      </c>
      <c r="O1100" s="20" t="s">
        <v>9689</v>
      </c>
      <c r="P1100" s="201" t="n">
        <v>44440</v>
      </c>
      <c r="Q1100" s="201" t="n">
        <v>44500</v>
      </c>
      <c r="R1100" s="20" t="n">
        <v>1</v>
      </c>
      <c r="S1100" s="20" t="s">
        <v>7130</v>
      </c>
      <c r="T1100" s="20" t="n">
        <v>5.83452628104575</v>
      </c>
      <c r="U1100" s="20"/>
      <c r="V1100" s="20"/>
      <c r="W1100" s="20" t="s">
        <v>7141</v>
      </c>
      <c r="X1100" s="35" t="s">
        <v>383</v>
      </c>
      <c r="Y1100" s="240"/>
      <c r="Z1100" s="192" t="n">
        <v>0</v>
      </c>
      <c r="AE1100" s="94" t="e">
        <f aca="false" t="array" ref="AE1100:AK1100">_xlfn.torow(_xlfn.unique(_xlfn._xlws.filter(cat_table[Subsector],$E1100=cat_table[Sector],"")))</f>
        <v>#NAME?</v>
      </c>
      <c r="AF1100" s="94" t="e">
        <v>#NAME?</v>
      </c>
      <c r="AG1100" s="94" t="e">
        <v>#NAME?</v>
      </c>
      <c r="AH1100" s="94" t="e">
        <v>#NAME?</v>
      </c>
      <c r="AI1100" s="94" t="e">
        <v>#NAME?</v>
      </c>
      <c r="AJ1100" s="94" t="e">
        <v>#NAME?</v>
      </c>
      <c r="AK1100" s="94" t="e">
        <v>#NAME?</v>
      </c>
      <c r="AO1100" s="94" t="e">
        <f aca="false" t="array" ref="AO1100:AT1100">_xlfn.torow(_xlfn.unique(_xlfn._xlws.filter(cat_table[Sub-subsector],($E1100=cat_table[Sector])*($F1100=cat_table[Subsector]),"")))</f>
        <v>#NAME?</v>
      </c>
      <c r="AP1100" s="94" t="e">
        <v>#NAME?</v>
      </c>
      <c r="AQ1100" s="94" t="e">
        <v>#NAME?</v>
      </c>
      <c r="AR1100" s="94" t="e">
        <v>#NAME?</v>
      </c>
      <c r="AS1100" s="94" t="e">
        <v>#NAME?</v>
      </c>
      <c r="AT1100" s="94" t="e">
        <v>#NAME?</v>
      </c>
    </row>
    <row r="1101" customFormat="false" ht="15" hidden="false" customHeight="true" outlineLevel="0" collapsed="false">
      <c r="A1101" s="20" t="s">
        <v>9690</v>
      </c>
      <c r="B1101" s="20" t="str">
        <f aca="false">INDEX(Table2[], MATCH(L1101, Location_ID!$D$2:$D$648, 0), 1)</f>
        <v>73c92d5f-3c9b-479c-bebc-aa118e3c3846</v>
      </c>
      <c r="C1101" s="16" t="s">
        <v>904</v>
      </c>
      <c r="D1101" s="16" t="s">
        <v>354</v>
      </c>
      <c r="E1101" s="20" t="s">
        <v>7134</v>
      </c>
      <c r="F1101" s="20" t="s">
        <v>7135</v>
      </c>
      <c r="G1101" s="20" t="s">
        <v>7591</v>
      </c>
      <c r="H1101" s="20"/>
      <c r="I1101" s="20" t="s">
        <v>9018</v>
      </c>
      <c r="J1101" s="20" t="s">
        <v>9067</v>
      </c>
      <c r="K1101" s="20" t="s">
        <v>7109</v>
      </c>
      <c r="L1101" s="20" t="s">
        <v>2241</v>
      </c>
      <c r="M1101" s="165" t="s">
        <v>7110</v>
      </c>
      <c r="N1101" s="20" t="s">
        <v>9056</v>
      </c>
      <c r="O1101" s="20" t="s">
        <v>9691</v>
      </c>
      <c r="P1101" s="201" t="n">
        <v>44440</v>
      </c>
      <c r="Q1101" s="201" t="n">
        <v>44500</v>
      </c>
      <c r="R1101" s="20" t="n">
        <v>1</v>
      </c>
      <c r="S1101" s="20" t="s">
        <v>7130</v>
      </c>
      <c r="T1101" s="20" t="n">
        <v>5.87005161144989</v>
      </c>
      <c r="U1101" s="20"/>
      <c r="V1101" s="20"/>
      <c r="W1101" s="20" t="s">
        <v>7141</v>
      </c>
      <c r="X1101" s="35" t="s">
        <v>383</v>
      </c>
      <c r="Y1101" s="240"/>
      <c r="Z1101" s="192" t="n">
        <v>0</v>
      </c>
      <c r="AE1101" s="94" t="e">
        <f aca="false" t="array" ref="AE1101:AK1101">_xlfn.torow(_xlfn.unique(_xlfn._xlws.filter(cat_table[Subsector],$E1101=cat_table[Sector],"")))</f>
        <v>#NAME?</v>
      </c>
      <c r="AF1101" s="94" t="e">
        <v>#NAME?</v>
      </c>
      <c r="AG1101" s="94" t="e">
        <v>#NAME?</v>
      </c>
      <c r="AH1101" s="94" t="e">
        <v>#NAME?</v>
      </c>
      <c r="AI1101" s="94" t="e">
        <v>#NAME?</v>
      </c>
      <c r="AJ1101" s="94" t="e">
        <v>#NAME?</v>
      </c>
      <c r="AK1101" s="94" t="e">
        <v>#NAME?</v>
      </c>
      <c r="AO1101" s="94" t="e">
        <f aca="false" t="array" ref="AO1101:AT1101">_xlfn.torow(_xlfn.unique(_xlfn._xlws.filter(cat_table[Sub-subsector],($E1101=cat_table[Sector])*($F1101=cat_table[Subsector]),"")))</f>
        <v>#NAME?</v>
      </c>
      <c r="AP1101" s="94" t="e">
        <v>#NAME?</v>
      </c>
      <c r="AQ1101" s="94" t="e">
        <v>#NAME?</v>
      </c>
      <c r="AR1101" s="94" t="e">
        <v>#NAME?</v>
      </c>
      <c r="AS1101" s="94" t="e">
        <v>#NAME?</v>
      </c>
      <c r="AT1101" s="94" t="e">
        <v>#NAME?</v>
      </c>
    </row>
    <row r="1102" customFormat="false" ht="15" hidden="false" customHeight="true" outlineLevel="0" collapsed="false">
      <c r="A1102" s="20" t="s">
        <v>9692</v>
      </c>
      <c r="B1102" s="20" t="str">
        <f aca="false">INDEX(Table2[], MATCH(L1102, Location_ID!$D$2:$D$648, 0), 1)</f>
        <v>73c92d5f-3c9b-479c-bebc-aa118e3c3846</v>
      </c>
      <c r="C1102" s="16" t="s">
        <v>904</v>
      </c>
      <c r="D1102" s="16" t="s">
        <v>354</v>
      </c>
      <c r="E1102" s="20" t="s">
        <v>7134</v>
      </c>
      <c r="F1102" s="20" t="s">
        <v>7135</v>
      </c>
      <c r="G1102" s="20" t="s">
        <v>7591</v>
      </c>
      <c r="H1102" s="20"/>
      <c r="I1102" s="20" t="s">
        <v>9018</v>
      </c>
      <c r="J1102" s="20" t="s">
        <v>9055</v>
      </c>
      <c r="K1102" s="20" t="s">
        <v>7109</v>
      </c>
      <c r="L1102" s="20" t="s">
        <v>2241</v>
      </c>
      <c r="M1102" s="165" t="s">
        <v>7110</v>
      </c>
      <c r="N1102" s="20" t="s">
        <v>9056</v>
      </c>
      <c r="O1102" s="20" t="s">
        <v>9693</v>
      </c>
      <c r="P1102" s="201" t="n">
        <v>44440</v>
      </c>
      <c r="Q1102" s="201" t="n">
        <v>44500</v>
      </c>
      <c r="R1102" s="20" t="n">
        <v>1</v>
      </c>
      <c r="S1102" s="20" t="s">
        <v>7130</v>
      </c>
      <c r="T1102" s="20" t="n">
        <v>2.40199765316855</v>
      </c>
      <c r="U1102" s="20"/>
      <c r="V1102" s="20"/>
      <c r="W1102" s="20" t="s">
        <v>7141</v>
      </c>
      <c r="X1102" s="35" t="s">
        <v>383</v>
      </c>
      <c r="Y1102" s="240"/>
      <c r="Z1102" s="192" t="n">
        <v>0</v>
      </c>
      <c r="AE1102" s="94" t="e">
        <f aca="false" t="array" ref="AE1102:AK1102">_xlfn.torow(_xlfn.unique(_xlfn._xlws.filter(cat_table[Subsector],$E1102=cat_table[Sector],"")))</f>
        <v>#NAME?</v>
      </c>
      <c r="AF1102" s="94" t="e">
        <v>#NAME?</v>
      </c>
      <c r="AG1102" s="94" t="e">
        <v>#NAME?</v>
      </c>
      <c r="AH1102" s="94" t="e">
        <v>#NAME?</v>
      </c>
      <c r="AI1102" s="94" t="e">
        <v>#NAME?</v>
      </c>
      <c r="AJ1102" s="94" t="e">
        <v>#NAME?</v>
      </c>
      <c r="AK1102" s="94" t="e">
        <v>#NAME?</v>
      </c>
      <c r="AO1102" s="94" t="e">
        <f aca="false" t="array" ref="AO1102:AT1102">_xlfn.torow(_xlfn.unique(_xlfn._xlws.filter(cat_table[Sub-subsector],($E1102=cat_table[Sector])*($F1102=cat_table[Subsector]),"")))</f>
        <v>#NAME?</v>
      </c>
      <c r="AP1102" s="94" t="e">
        <v>#NAME?</v>
      </c>
      <c r="AQ1102" s="94" t="e">
        <v>#NAME?</v>
      </c>
      <c r="AR1102" s="94" t="e">
        <v>#NAME?</v>
      </c>
      <c r="AS1102" s="94" t="e">
        <v>#NAME?</v>
      </c>
      <c r="AT1102" s="94" t="e">
        <v>#NAME?</v>
      </c>
    </row>
    <row r="1103" customFormat="false" ht="15" hidden="false" customHeight="true" outlineLevel="0" collapsed="false">
      <c r="A1103" s="20" t="s">
        <v>9694</v>
      </c>
      <c r="B1103" s="20" t="str">
        <f aca="false">INDEX(Table2[], MATCH(L1103, Location_ID!$D$2:$D$648, 0), 1)</f>
        <v>73c92d5f-3c9b-479c-bebc-aa118e3c3846</v>
      </c>
      <c r="C1103" s="16" t="s">
        <v>904</v>
      </c>
      <c r="D1103" s="16" t="s">
        <v>354</v>
      </c>
      <c r="E1103" s="20" t="s">
        <v>7134</v>
      </c>
      <c r="F1103" s="20" t="s">
        <v>7135</v>
      </c>
      <c r="G1103" s="20" t="s">
        <v>7591</v>
      </c>
      <c r="H1103" s="20"/>
      <c r="I1103" s="20" t="s">
        <v>9018</v>
      </c>
      <c r="J1103" s="20" t="s">
        <v>9055</v>
      </c>
      <c r="K1103" s="20" t="s">
        <v>7109</v>
      </c>
      <c r="L1103" s="20" t="s">
        <v>2241</v>
      </c>
      <c r="M1103" s="165" t="s">
        <v>7110</v>
      </c>
      <c r="N1103" s="20" t="s">
        <v>9056</v>
      </c>
      <c r="O1103" s="20" t="s">
        <v>9695</v>
      </c>
      <c r="P1103" s="201" t="n">
        <v>44440</v>
      </c>
      <c r="Q1103" s="201" t="n">
        <v>44500</v>
      </c>
      <c r="R1103" s="20" t="n">
        <v>1</v>
      </c>
      <c r="S1103" s="20" t="s">
        <v>7130</v>
      </c>
      <c r="T1103" s="20" t="n">
        <v>9.99395259448719</v>
      </c>
      <c r="U1103" s="20"/>
      <c r="V1103" s="20"/>
      <c r="W1103" s="20" t="s">
        <v>7141</v>
      </c>
      <c r="X1103" s="35" t="s">
        <v>383</v>
      </c>
      <c r="Y1103" s="240"/>
      <c r="Z1103" s="192" t="n">
        <v>0</v>
      </c>
      <c r="AE1103" s="94" t="e">
        <f aca="false" t="array" ref="AE1103:AK1103">_xlfn.torow(_xlfn.unique(_xlfn._xlws.filter(cat_table[Subsector],$E1103=cat_table[Sector],"")))</f>
        <v>#NAME?</v>
      </c>
      <c r="AF1103" s="94" t="e">
        <v>#NAME?</v>
      </c>
      <c r="AG1103" s="94" t="e">
        <v>#NAME?</v>
      </c>
      <c r="AH1103" s="94" t="e">
        <v>#NAME?</v>
      </c>
      <c r="AI1103" s="94" t="e">
        <v>#NAME?</v>
      </c>
      <c r="AJ1103" s="94" t="e">
        <v>#NAME?</v>
      </c>
      <c r="AK1103" s="94" t="e">
        <v>#NAME?</v>
      </c>
      <c r="AO1103" s="94" t="e">
        <f aca="false" t="array" ref="AO1103:AT1103">_xlfn.torow(_xlfn.unique(_xlfn._xlws.filter(cat_table[Sub-subsector],($E1103=cat_table[Sector])*($F1103=cat_table[Subsector]),"")))</f>
        <v>#NAME?</v>
      </c>
      <c r="AP1103" s="94" t="e">
        <v>#NAME?</v>
      </c>
      <c r="AQ1103" s="94" t="e">
        <v>#NAME?</v>
      </c>
      <c r="AR1103" s="94" t="e">
        <v>#NAME?</v>
      </c>
      <c r="AS1103" s="94" t="e">
        <v>#NAME?</v>
      </c>
      <c r="AT1103" s="94" t="e">
        <v>#NAME?</v>
      </c>
    </row>
    <row r="1104" customFormat="false" ht="15" hidden="false" customHeight="true" outlineLevel="0" collapsed="false">
      <c r="A1104" s="20" t="s">
        <v>9696</v>
      </c>
      <c r="B1104" s="20" t="str">
        <f aca="false">INDEX(Table2[], MATCH(L1104, Location_ID!$D$2:$D$648, 0), 1)</f>
        <v>73c92d5f-3c9b-479c-bebc-aa118e3c3846</v>
      </c>
      <c r="C1104" s="16" t="s">
        <v>904</v>
      </c>
      <c r="D1104" s="16" t="s">
        <v>354</v>
      </c>
      <c r="E1104" s="20" t="s">
        <v>7134</v>
      </c>
      <c r="F1104" s="20" t="s">
        <v>7135</v>
      </c>
      <c r="G1104" s="20" t="s">
        <v>7591</v>
      </c>
      <c r="H1104" s="20"/>
      <c r="I1104" s="20" t="s">
        <v>9018</v>
      </c>
      <c r="J1104" s="20" t="s">
        <v>9055</v>
      </c>
      <c r="K1104" s="20" t="s">
        <v>7109</v>
      </c>
      <c r="L1104" s="20" t="s">
        <v>2241</v>
      </c>
      <c r="M1104" s="165" t="s">
        <v>7110</v>
      </c>
      <c r="N1104" s="20" t="s">
        <v>9056</v>
      </c>
      <c r="O1104" s="20" t="s">
        <v>9697</v>
      </c>
      <c r="P1104" s="201" t="n">
        <v>44440</v>
      </c>
      <c r="Q1104" s="201" t="n">
        <v>44500</v>
      </c>
      <c r="R1104" s="20" t="n">
        <v>1</v>
      </c>
      <c r="S1104" s="20" t="s">
        <v>7130</v>
      </c>
      <c r="T1104" s="20" t="n">
        <v>6.72833568947664</v>
      </c>
      <c r="U1104" s="20"/>
      <c r="V1104" s="20"/>
      <c r="W1104" s="20" t="s">
        <v>7141</v>
      </c>
      <c r="X1104" s="35" t="s">
        <v>383</v>
      </c>
      <c r="Y1104" s="240"/>
      <c r="Z1104" s="192" t="n">
        <v>0</v>
      </c>
      <c r="AE1104" s="94" t="e">
        <f aca="false" t="array" ref="AE1104:AK1104">_xlfn.torow(_xlfn.unique(_xlfn._xlws.filter(cat_table[Subsector],$E1104=cat_table[Sector],"")))</f>
        <v>#NAME?</v>
      </c>
      <c r="AF1104" s="94" t="e">
        <v>#NAME?</v>
      </c>
      <c r="AG1104" s="94" t="e">
        <v>#NAME?</v>
      </c>
      <c r="AH1104" s="94" t="e">
        <v>#NAME?</v>
      </c>
      <c r="AI1104" s="94" t="e">
        <v>#NAME?</v>
      </c>
      <c r="AJ1104" s="94" t="e">
        <v>#NAME?</v>
      </c>
      <c r="AK1104" s="94" t="e">
        <v>#NAME?</v>
      </c>
      <c r="AO1104" s="94" t="e">
        <f aca="false" t="array" ref="AO1104:AT1104">_xlfn.torow(_xlfn.unique(_xlfn._xlws.filter(cat_table[Sub-subsector],($E1104=cat_table[Sector])*($F1104=cat_table[Subsector]),"")))</f>
        <v>#NAME?</v>
      </c>
      <c r="AP1104" s="94" t="e">
        <v>#NAME?</v>
      </c>
      <c r="AQ1104" s="94" t="e">
        <v>#NAME?</v>
      </c>
      <c r="AR1104" s="94" t="e">
        <v>#NAME?</v>
      </c>
      <c r="AS1104" s="94" t="e">
        <v>#NAME?</v>
      </c>
      <c r="AT1104" s="94" t="e">
        <v>#NAME?</v>
      </c>
    </row>
    <row r="1105" customFormat="false" ht="15" hidden="false" customHeight="true" outlineLevel="0" collapsed="false">
      <c r="A1105" s="20" t="s">
        <v>9698</v>
      </c>
      <c r="B1105" s="20" t="str">
        <f aca="false">INDEX(Table2[], MATCH(L1105, Location_ID!$D$2:$D$648, 0), 1)</f>
        <v>73c92d5f-3c9b-479c-bebc-aa118e3c3846</v>
      </c>
      <c r="C1105" s="16" t="s">
        <v>904</v>
      </c>
      <c r="D1105" s="16" t="s">
        <v>354</v>
      </c>
      <c r="E1105" s="20" t="s">
        <v>7134</v>
      </c>
      <c r="F1105" s="20" t="s">
        <v>7135</v>
      </c>
      <c r="G1105" s="20" t="s">
        <v>7591</v>
      </c>
      <c r="H1105" s="20"/>
      <c r="I1105" s="20" t="s">
        <v>9018</v>
      </c>
      <c r="J1105" s="20" t="s">
        <v>9067</v>
      </c>
      <c r="K1105" s="20" t="s">
        <v>7109</v>
      </c>
      <c r="L1105" s="20" t="s">
        <v>2241</v>
      </c>
      <c r="M1105" s="165" t="s">
        <v>7110</v>
      </c>
      <c r="N1105" s="20" t="s">
        <v>9056</v>
      </c>
      <c r="O1105" s="20" t="s">
        <v>9699</v>
      </c>
      <c r="P1105" s="201" t="n">
        <v>44440</v>
      </c>
      <c r="Q1105" s="201" t="n">
        <v>44500</v>
      </c>
      <c r="R1105" s="20" t="n">
        <v>1</v>
      </c>
      <c r="S1105" s="20" t="s">
        <v>7130</v>
      </c>
      <c r="T1105" s="20" t="n">
        <v>4.6709661501304</v>
      </c>
      <c r="U1105" s="20"/>
      <c r="V1105" s="20"/>
      <c r="W1105" s="20" t="s">
        <v>7141</v>
      </c>
      <c r="X1105" s="35" t="s">
        <v>383</v>
      </c>
      <c r="Y1105" s="240"/>
      <c r="Z1105" s="192" t="n">
        <v>0</v>
      </c>
      <c r="AE1105" s="94" t="e">
        <f aca="false" t="array" ref="AE1105:AK1105">_xlfn.torow(_xlfn.unique(_xlfn._xlws.filter(cat_table[Subsector],$E1105=cat_table[Sector],"")))</f>
        <v>#NAME?</v>
      </c>
      <c r="AF1105" s="94" t="e">
        <v>#NAME?</v>
      </c>
      <c r="AG1105" s="94" t="e">
        <v>#NAME?</v>
      </c>
      <c r="AH1105" s="94" t="e">
        <v>#NAME?</v>
      </c>
      <c r="AI1105" s="94" t="e">
        <v>#NAME?</v>
      </c>
      <c r="AJ1105" s="94" t="e">
        <v>#NAME?</v>
      </c>
      <c r="AK1105" s="94" t="e">
        <v>#NAME?</v>
      </c>
      <c r="AO1105" s="94" t="e">
        <f aca="false" t="array" ref="AO1105:AT1105">_xlfn.torow(_xlfn.unique(_xlfn._xlws.filter(cat_table[Sub-subsector],($E1105=cat_table[Sector])*($F1105=cat_table[Subsector]),"")))</f>
        <v>#NAME?</v>
      </c>
      <c r="AP1105" s="94" t="e">
        <v>#NAME?</v>
      </c>
      <c r="AQ1105" s="94" t="e">
        <v>#NAME?</v>
      </c>
      <c r="AR1105" s="94" t="e">
        <v>#NAME?</v>
      </c>
      <c r="AS1105" s="94" t="e">
        <v>#NAME?</v>
      </c>
      <c r="AT1105" s="94" t="e">
        <v>#NAME?</v>
      </c>
    </row>
    <row r="1106" customFormat="false" ht="15" hidden="false" customHeight="true" outlineLevel="0" collapsed="false">
      <c r="A1106" s="20" t="s">
        <v>9700</v>
      </c>
      <c r="B1106" s="20" t="str">
        <f aca="false">INDEX(Table2[], MATCH(L1106, Location_ID!$D$2:$D$648, 0), 1)</f>
        <v>73c92d5f-3c9b-479c-bebc-aa118e3c3846</v>
      </c>
      <c r="C1106" s="16" t="s">
        <v>904</v>
      </c>
      <c r="D1106" s="16" t="s">
        <v>354</v>
      </c>
      <c r="E1106" s="20" t="s">
        <v>7134</v>
      </c>
      <c r="F1106" s="20" t="s">
        <v>7135</v>
      </c>
      <c r="G1106" s="20" t="s">
        <v>7591</v>
      </c>
      <c r="H1106" s="20"/>
      <c r="I1106" s="20" t="s">
        <v>9018</v>
      </c>
      <c r="J1106" s="20" t="s">
        <v>9055</v>
      </c>
      <c r="K1106" s="20" t="s">
        <v>7109</v>
      </c>
      <c r="L1106" s="20" t="s">
        <v>2241</v>
      </c>
      <c r="M1106" s="165" t="s">
        <v>7110</v>
      </c>
      <c r="N1106" s="20" t="s">
        <v>9056</v>
      </c>
      <c r="O1106" s="20" t="s">
        <v>9701</v>
      </c>
      <c r="P1106" s="201" t="n">
        <v>44440</v>
      </c>
      <c r="Q1106" s="201" t="n">
        <v>44500</v>
      </c>
      <c r="R1106" s="20" t="n">
        <v>1</v>
      </c>
      <c r="S1106" s="20" t="s">
        <v>7130</v>
      </c>
      <c r="T1106" s="20" t="n">
        <v>6.8433904359328</v>
      </c>
      <c r="U1106" s="20"/>
      <c r="V1106" s="20"/>
      <c r="W1106" s="20" t="s">
        <v>7141</v>
      </c>
      <c r="X1106" s="35" t="s">
        <v>383</v>
      </c>
      <c r="Y1106" s="240"/>
      <c r="Z1106" s="192" t="n">
        <v>0</v>
      </c>
      <c r="AE1106" s="94" t="e">
        <f aca="false" t="array" ref="AE1106:AK1106">_xlfn.torow(_xlfn.unique(_xlfn._xlws.filter(cat_table[Subsector],$E1106=cat_table[Sector],"")))</f>
        <v>#NAME?</v>
      </c>
      <c r="AF1106" s="94" t="e">
        <v>#NAME?</v>
      </c>
      <c r="AG1106" s="94" t="e">
        <v>#NAME?</v>
      </c>
      <c r="AH1106" s="94" t="e">
        <v>#NAME?</v>
      </c>
      <c r="AI1106" s="94" t="e">
        <v>#NAME?</v>
      </c>
      <c r="AJ1106" s="94" t="e">
        <v>#NAME?</v>
      </c>
      <c r="AK1106" s="94" t="e">
        <v>#NAME?</v>
      </c>
      <c r="AO1106" s="94" t="e">
        <f aca="false" t="array" ref="AO1106:AT1106">_xlfn.torow(_xlfn.unique(_xlfn._xlws.filter(cat_table[Sub-subsector],($E1106=cat_table[Sector])*($F1106=cat_table[Subsector]),"")))</f>
        <v>#NAME?</v>
      </c>
      <c r="AP1106" s="94" t="e">
        <v>#NAME?</v>
      </c>
      <c r="AQ1106" s="94" t="e">
        <v>#NAME?</v>
      </c>
      <c r="AR1106" s="94" t="e">
        <v>#NAME?</v>
      </c>
      <c r="AS1106" s="94" t="e">
        <v>#NAME?</v>
      </c>
      <c r="AT1106" s="94" t="e">
        <v>#NAME?</v>
      </c>
    </row>
    <row r="1107" customFormat="false" ht="15" hidden="false" customHeight="true" outlineLevel="0" collapsed="false">
      <c r="A1107" s="20" t="s">
        <v>9702</v>
      </c>
      <c r="B1107" s="20" t="str">
        <f aca="false">INDEX(Table2[], MATCH(L1107, Location_ID!$D$2:$D$648, 0), 1)</f>
        <v>73c92d5f-3c9b-479c-bebc-aa118e3c3846</v>
      </c>
      <c r="C1107" s="16" t="s">
        <v>904</v>
      </c>
      <c r="D1107" s="16" t="s">
        <v>354</v>
      </c>
      <c r="E1107" s="20" t="s">
        <v>7134</v>
      </c>
      <c r="F1107" s="20" t="s">
        <v>7135</v>
      </c>
      <c r="G1107" s="20" t="s">
        <v>7591</v>
      </c>
      <c r="H1107" s="20"/>
      <c r="I1107" s="20" t="s">
        <v>9018</v>
      </c>
      <c r="J1107" s="20" t="s">
        <v>9067</v>
      </c>
      <c r="K1107" s="20" t="s">
        <v>7109</v>
      </c>
      <c r="L1107" s="20" t="s">
        <v>2241</v>
      </c>
      <c r="M1107" s="165" t="s">
        <v>7110</v>
      </c>
      <c r="N1107" s="20" t="s">
        <v>9056</v>
      </c>
      <c r="O1107" s="20" t="s">
        <v>9703</v>
      </c>
      <c r="P1107" s="201" t="n">
        <v>44440</v>
      </c>
      <c r="Q1107" s="201" t="n">
        <v>44500</v>
      </c>
      <c r="R1107" s="20" t="n">
        <v>1</v>
      </c>
      <c r="S1107" s="20" t="s">
        <v>7130</v>
      </c>
      <c r="T1107" s="20" t="n">
        <v>21.6326582508002</v>
      </c>
      <c r="U1107" s="20"/>
      <c r="V1107" s="20"/>
      <c r="W1107" s="20" t="s">
        <v>7141</v>
      </c>
      <c r="X1107" s="35" t="s">
        <v>383</v>
      </c>
      <c r="Y1107" s="240"/>
      <c r="Z1107" s="192" t="n">
        <v>0</v>
      </c>
      <c r="AE1107" s="94" t="e">
        <f aca="false" t="array" ref="AE1107:AK1107">_xlfn.torow(_xlfn.unique(_xlfn._xlws.filter(cat_table[Subsector],$E1107=cat_table[Sector],"")))</f>
        <v>#NAME?</v>
      </c>
      <c r="AF1107" s="94" t="e">
        <v>#NAME?</v>
      </c>
      <c r="AG1107" s="94" t="e">
        <v>#NAME?</v>
      </c>
      <c r="AH1107" s="94" t="e">
        <v>#NAME?</v>
      </c>
      <c r="AI1107" s="94" t="e">
        <v>#NAME?</v>
      </c>
      <c r="AJ1107" s="94" t="e">
        <v>#NAME?</v>
      </c>
      <c r="AK1107" s="94" t="e">
        <v>#NAME?</v>
      </c>
      <c r="AO1107" s="94" t="e">
        <f aca="false" t="array" ref="AO1107:AT1107">_xlfn.torow(_xlfn.unique(_xlfn._xlws.filter(cat_table[Sub-subsector],($E1107=cat_table[Sector])*($F1107=cat_table[Subsector]),"")))</f>
        <v>#NAME?</v>
      </c>
      <c r="AP1107" s="94" t="e">
        <v>#NAME?</v>
      </c>
      <c r="AQ1107" s="94" t="e">
        <v>#NAME?</v>
      </c>
      <c r="AR1107" s="94" t="e">
        <v>#NAME?</v>
      </c>
      <c r="AS1107" s="94" t="e">
        <v>#NAME?</v>
      </c>
      <c r="AT1107" s="94" t="e">
        <v>#NAME?</v>
      </c>
    </row>
    <row r="1108" customFormat="false" ht="15" hidden="false" customHeight="true" outlineLevel="0" collapsed="false">
      <c r="A1108" s="20" t="s">
        <v>9704</v>
      </c>
      <c r="B1108" s="20" t="str">
        <f aca="false">INDEX(Table2[], MATCH(L1108, Location_ID!$D$2:$D$648, 0), 1)</f>
        <v>73c92d5f-3c9b-479c-bebc-aa118e3c3846</v>
      </c>
      <c r="C1108" s="16" t="s">
        <v>904</v>
      </c>
      <c r="D1108" s="16" t="s">
        <v>354</v>
      </c>
      <c r="E1108" s="20" t="s">
        <v>7134</v>
      </c>
      <c r="F1108" s="20" t="s">
        <v>7135</v>
      </c>
      <c r="G1108" s="20" t="s">
        <v>7591</v>
      </c>
      <c r="H1108" s="20"/>
      <c r="I1108" s="20" t="s">
        <v>9018</v>
      </c>
      <c r="J1108" s="20" t="s">
        <v>9055</v>
      </c>
      <c r="K1108" s="20" t="s">
        <v>7109</v>
      </c>
      <c r="L1108" s="20" t="s">
        <v>2241</v>
      </c>
      <c r="M1108" s="165" t="s">
        <v>7110</v>
      </c>
      <c r="N1108" s="20" t="s">
        <v>9056</v>
      </c>
      <c r="O1108" s="20" t="s">
        <v>9705</v>
      </c>
      <c r="P1108" s="201" t="n">
        <v>44440</v>
      </c>
      <c r="Q1108" s="201" t="n">
        <v>44500</v>
      </c>
      <c r="R1108" s="20" t="n">
        <v>1</v>
      </c>
      <c r="S1108" s="20" t="s">
        <v>7130</v>
      </c>
      <c r="T1108" s="20" t="n">
        <v>5.18703496815214</v>
      </c>
      <c r="U1108" s="20"/>
      <c r="V1108" s="20"/>
      <c r="W1108" s="20" t="s">
        <v>7141</v>
      </c>
      <c r="X1108" s="35" t="s">
        <v>383</v>
      </c>
      <c r="Y1108" s="240"/>
      <c r="Z1108" s="192" t="n">
        <v>0</v>
      </c>
      <c r="AE1108" s="94" t="e">
        <f aca="false" t="array" ref="AE1108:AK1108">_xlfn.torow(_xlfn.unique(_xlfn._xlws.filter(cat_table[Subsector],$E1108=cat_table[Sector],"")))</f>
        <v>#NAME?</v>
      </c>
      <c r="AF1108" s="94" t="e">
        <v>#NAME?</v>
      </c>
      <c r="AG1108" s="94" t="e">
        <v>#NAME?</v>
      </c>
      <c r="AH1108" s="94" t="e">
        <v>#NAME?</v>
      </c>
      <c r="AI1108" s="94" t="e">
        <v>#NAME?</v>
      </c>
      <c r="AJ1108" s="94" t="e">
        <v>#NAME?</v>
      </c>
      <c r="AK1108" s="94" t="e">
        <v>#NAME?</v>
      </c>
      <c r="AO1108" s="94" t="e">
        <f aca="false" t="array" ref="AO1108:AT1108">_xlfn.torow(_xlfn.unique(_xlfn._xlws.filter(cat_table[Sub-subsector],($E1108=cat_table[Sector])*($F1108=cat_table[Subsector]),"")))</f>
        <v>#NAME?</v>
      </c>
      <c r="AP1108" s="94" t="e">
        <v>#NAME?</v>
      </c>
      <c r="AQ1108" s="94" t="e">
        <v>#NAME?</v>
      </c>
      <c r="AR1108" s="94" t="e">
        <v>#NAME?</v>
      </c>
      <c r="AS1108" s="94" t="e">
        <v>#NAME?</v>
      </c>
      <c r="AT1108" s="94" t="e">
        <v>#NAME?</v>
      </c>
    </row>
    <row r="1109" customFormat="false" ht="15" hidden="false" customHeight="true" outlineLevel="0" collapsed="false">
      <c r="A1109" s="20" t="s">
        <v>9706</v>
      </c>
      <c r="B1109" s="20" t="str">
        <f aca="false">INDEX(Table2[], MATCH(L1109, Location_ID!$D$2:$D$648, 0), 1)</f>
        <v>73c92d5f-3c9b-479c-bebc-aa118e3c3846</v>
      </c>
      <c r="C1109" s="16" t="s">
        <v>904</v>
      </c>
      <c r="D1109" s="16" t="s">
        <v>354</v>
      </c>
      <c r="E1109" s="20" t="s">
        <v>7134</v>
      </c>
      <c r="F1109" s="20" t="s">
        <v>7135</v>
      </c>
      <c r="G1109" s="20" t="s">
        <v>7591</v>
      </c>
      <c r="H1109" s="20"/>
      <c r="I1109" s="20" t="s">
        <v>9018</v>
      </c>
      <c r="J1109" s="20" t="s">
        <v>9082</v>
      </c>
      <c r="K1109" s="20" t="s">
        <v>7109</v>
      </c>
      <c r="L1109" s="20" t="s">
        <v>2241</v>
      </c>
      <c r="M1109" s="165" t="s">
        <v>7110</v>
      </c>
      <c r="N1109" s="20" t="s">
        <v>9056</v>
      </c>
      <c r="O1109" s="20" t="s">
        <v>9707</v>
      </c>
      <c r="P1109" s="201" t="n">
        <v>44440</v>
      </c>
      <c r="Q1109" s="201" t="n">
        <v>44500</v>
      </c>
      <c r="R1109" s="20" t="n">
        <v>1</v>
      </c>
      <c r="S1109" s="20" t="s">
        <v>7130</v>
      </c>
      <c r="T1109" s="20" t="n">
        <v>8.68228892461628</v>
      </c>
      <c r="U1109" s="20"/>
      <c r="V1109" s="20"/>
      <c r="W1109" s="20" t="s">
        <v>7141</v>
      </c>
      <c r="X1109" s="35" t="s">
        <v>383</v>
      </c>
      <c r="Y1109" s="240"/>
      <c r="Z1109" s="192" t="n">
        <v>0</v>
      </c>
      <c r="AE1109" s="94" t="e">
        <f aca="false" t="array" ref="AE1109:AK1109">_xlfn.torow(_xlfn.unique(_xlfn._xlws.filter(cat_table[Subsector],$E1109=cat_table[Sector],"")))</f>
        <v>#NAME?</v>
      </c>
      <c r="AF1109" s="94" t="e">
        <v>#NAME?</v>
      </c>
      <c r="AG1109" s="94" t="e">
        <v>#NAME?</v>
      </c>
      <c r="AH1109" s="94" t="e">
        <v>#NAME?</v>
      </c>
      <c r="AI1109" s="94" t="e">
        <v>#NAME?</v>
      </c>
      <c r="AJ1109" s="94" t="e">
        <v>#NAME?</v>
      </c>
      <c r="AK1109" s="94" t="e">
        <v>#NAME?</v>
      </c>
      <c r="AO1109" s="94" t="e">
        <f aca="false" t="array" ref="AO1109:AT1109">_xlfn.torow(_xlfn.unique(_xlfn._xlws.filter(cat_table[Sub-subsector],($E1109=cat_table[Sector])*($F1109=cat_table[Subsector]),"")))</f>
        <v>#NAME?</v>
      </c>
      <c r="AP1109" s="94" t="e">
        <v>#NAME?</v>
      </c>
      <c r="AQ1109" s="94" t="e">
        <v>#NAME?</v>
      </c>
      <c r="AR1109" s="94" t="e">
        <v>#NAME?</v>
      </c>
      <c r="AS1109" s="94" t="e">
        <v>#NAME?</v>
      </c>
      <c r="AT1109" s="94" t="e">
        <v>#NAME?</v>
      </c>
    </row>
    <row r="1110" customFormat="false" ht="15" hidden="false" customHeight="true" outlineLevel="0" collapsed="false">
      <c r="A1110" s="20" t="s">
        <v>9708</v>
      </c>
      <c r="B1110" s="20" t="str">
        <f aca="false">INDEX(Table2[], MATCH(L1110, Location_ID!$D$2:$D$648, 0), 1)</f>
        <v>73c92d5f-3c9b-479c-bebc-aa118e3c3846</v>
      </c>
      <c r="C1110" s="16" t="s">
        <v>904</v>
      </c>
      <c r="D1110" s="16" t="s">
        <v>354</v>
      </c>
      <c r="E1110" s="20" t="s">
        <v>7134</v>
      </c>
      <c r="F1110" s="20" t="s">
        <v>7135</v>
      </c>
      <c r="G1110" s="20" t="s">
        <v>7591</v>
      </c>
      <c r="H1110" s="20"/>
      <c r="I1110" s="20" t="s">
        <v>9018</v>
      </c>
      <c r="J1110" s="20" t="s">
        <v>9082</v>
      </c>
      <c r="K1110" s="20" t="s">
        <v>7109</v>
      </c>
      <c r="L1110" s="20" t="s">
        <v>2241</v>
      </c>
      <c r="M1110" s="165" t="s">
        <v>7110</v>
      </c>
      <c r="N1110" s="20" t="s">
        <v>9056</v>
      </c>
      <c r="O1110" s="20" t="s">
        <v>9709</v>
      </c>
      <c r="P1110" s="201" t="n">
        <v>44440</v>
      </c>
      <c r="Q1110" s="201" t="n">
        <v>44500</v>
      </c>
      <c r="R1110" s="20" t="n">
        <v>1</v>
      </c>
      <c r="S1110" s="20" t="s">
        <v>7130</v>
      </c>
      <c r="T1110" s="20" t="n">
        <v>8.52087968014747</v>
      </c>
      <c r="U1110" s="20"/>
      <c r="V1110" s="20"/>
      <c r="W1110" s="20" t="s">
        <v>7141</v>
      </c>
      <c r="X1110" s="35" t="s">
        <v>383</v>
      </c>
      <c r="Y1110" s="240"/>
      <c r="Z1110" s="192" t="n">
        <v>0</v>
      </c>
      <c r="AE1110" s="94" t="e">
        <f aca="false" t="array" ref="AE1110:AK1110">_xlfn.torow(_xlfn.unique(_xlfn._xlws.filter(cat_table[Subsector],$E1110=cat_table[Sector],"")))</f>
        <v>#NAME?</v>
      </c>
      <c r="AF1110" s="94" t="e">
        <v>#NAME?</v>
      </c>
      <c r="AG1110" s="94" t="e">
        <v>#NAME?</v>
      </c>
      <c r="AH1110" s="94" t="e">
        <v>#NAME?</v>
      </c>
      <c r="AI1110" s="94" t="e">
        <v>#NAME?</v>
      </c>
      <c r="AJ1110" s="94" t="e">
        <v>#NAME?</v>
      </c>
      <c r="AK1110" s="94" t="e">
        <v>#NAME?</v>
      </c>
      <c r="AO1110" s="94" t="e">
        <f aca="false" t="array" ref="AO1110:AT1110">_xlfn.torow(_xlfn.unique(_xlfn._xlws.filter(cat_table[Sub-subsector],($E1110=cat_table[Sector])*($F1110=cat_table[Subsector]),"")))</f>
        <v>#NAME?</v>
      </c>
      <c r="AP1110" s="94" t="e">
        <v>#NAME?</v>
      </c>
      <c r="AQ1110" s="94" t="e">
        <v>#NAME?</v>
      </c>
      <c r="AR1110" s="94" t="e">
        <v>#NAME?</v>
      </c>
      <c r="AS1110" s="94" t="e">
        <v>#NAME?</v>
      </c>
      <c r="AT1110" s="94" t="e">
        <v>#NAME?</v>
      </c>
    </row>
    <row r="1111" customFormat="false" ht="15" hidden="false" customHeight="true" outlineLevel="0" collapsed="false">
      <c r="A1111" s="20" t="s">
        <v>9710</v>
      </c>
      <c r="B1111" s="20" t="str">
        <f aca="false">INDEX(Table2[], MATCH(L1111, Location_ID!$D$2:$D$648, 0), 1)</f>
        <v>73c92d5f-3c9b-479c-bebc-aa118e3c3846</v>
      </c>
      <c r="C1111" s="16" t="s">
        <v>904</v>
      </c>
      <c r="D1111" s="16" t="s">
        <v>354</v>
      </c>
      <c r="E1111" s="20" t="s">
        <v>7134</v>
      </c>
      <c r="F1111" s="20" t="s">
        <v>7135</v>
      </c>
      <c r="G1111" s="20" t="s">
        <v>7591</v>
      </c>
      <c r="H1111" s="20"/>
      <c r="I1111" s="20" t="s">
        <v>9018</v>
      </c>
      <c r="J1111" s="20" t="s">
        <v>9055</v>
      </c>
      <c r="K1111" s="20" t="s">
        <v>7109</v>
      </c>
      <c r="L1111" s="20" t="s">
        <v>2241</v>
      </c>
      <c r="M1111" s="165" t="s">
        <v>7110</v>
      </c>
      <c r="N1111" s="20" t="s">
        <v>9056</v>
      </c>
      <c r="O1111" s="20" t="s">
        <v>9711</v>
      </c>
      <c r="P1111" s="201" t="n">
        <v>44440</v>
      </c>
      <c r="Q1111" s="201" t="n">
        <v>44500</v>
      </c>
      <c r="R1111" s="20" t="n">
        <v>1</v>
      </c>
      <c r="S1111" s="20" t="s">
        <v>7130</v>
      </c>
      <c r="T1111" s="20" t="n">
        <v>22.1304820965282</v>
      </c>
      <c r="U1111" s="20"/>
      <c r="V1111" s="20"/>
      <c r="W1111" s="20" t="s">
        <v>7141</v>
      </c>
      <c r="X1111" s="35" t="s">
        <v>383</v>
      </c>
      <c r="Y1111" s="240"/>
      <c r="Z1111" s="192" t="n">
        <v>0</v>
      </c>
      <c r="AE1111" s="94" t="e">
        <f aca="false" t="array" ref="AE1111:AK1111">_xlfn.torow(_xlfn.unique(_xlfn._xlws.filter(cat_table[Subsector],$E1111=cat_table[Sector],"")))</f>
        <v>#NAME?</v>
      </c>
      <c r="AF1111" s="94" t="e">
        <v>#NAME?</v>
      </c>
      <c r="AG1111" s="94" t="e">
        <v>#NAME?</v>
      </c>
      <c r="AH1111" s="94" t="e">
        <v>#NAME?</v>
      </c>
      <c r="AI1111" s="94" t="e">
        <v>#NAME?</v>
      </c>
      <c r="AJ1111" s="94" t="e">
        <v>#NAME?</v>
      </c>
      <c r="AK1111" s="94" t="e">
        <v>#NAME?</v>
      </c>
      <c r="AO1111" s="94" t="e">
        <f aca="false" t="array" ref="AO1111:AT1111">_xlfn.torow(_xlfn.unique(_xlfn._xlws.filter(cat_table[Sub-subsector],($E1111=cat_table[Sector])*($F1111=cat_table[Subsector]),"")))</f>
        <v>#NAME?</v>
      </c>
      <c r="AP1111" s="94" t="e">
        <v>#NAME?</v>
      </c>
      <c r="AQ1111" s="94" t="e">
        <v>#NAME?</v>
      </c>
      <c r="AR1111" s="94" t="e">
        <v>#NAME?</v>
      </c>
      <c r="AS1111" s="94" t="e">
        <v>#NAME?</v>
      </c>
      <c r="AT1111" s="94" t="e">
        <v>#NAME?</v>
      </c>
    </row>
    <row r="1112" customFormat="false" ht="15" hidden="false" customHeight="true" outlineLevel="0" collapsed="false">
      <c r="A1112" s="20" t="s">
        <v>9712</v>
      </c>
      <c r="B1112" s="20" t="str">
        <f aca="false">INDEX(Table2[], MATCH(L1112, Location_ID!$D$2:$D$648, 0), 1)</f>
        <v>73c92d5f-3c9b-479c-bebc-aa118e3c3846</v>
      </c>
      <c r="C1112" s="16" t="s">
        <v>904</v>
      </c>
      <c r="D1112" s="16" t="s">
        <v>354</v>
      </c>
      <c r="E1112" s="20" t="s">
        <v>7134</v>
      </c>
      <c r="F1112" s="20" t="s">
        <v>7135</v>
      </c>
      <c r="G1112" s="20" t="s">
        <v>7591</v>
      </c>
      <c r="H1112" s="20"/>
      <c r="I1112" s="20" t="s">
        <v>9018</v>
      </c>
      <c r="J1112" s="20" t="s">
        <v>9055</v>
      </c>
      <c r="K1112" s="20" t="s">
        <v>7109</v>
      </c>
      <c r="L1112" s="20" t="s">
        <v>2241</v>
      </c>
      <c r="M1112" s="165" t="s">
        <v>7110</v>
      </c>
      <c r="N1112" s="20" t="s">
        <v>9056</v>
      </c>
      <c r="O1112" s="20" t="s">
        <v>9713</v>
      </c>
      <c r="P1112" s="201" t="n">
        <v>44440</v>
      </c>
      <c r="Q1112" s="201" t="n">
        <v>44500</v>
      </c>
      <c r="R1112" s="20" t="n">
        <v>1</v>
      </c>
      <c r="S1112" s="20" t="s">
        <v>7130</v>
      </c>
      <c r="T1112" s="20" t="n">
        <v>28.0010211702978</v>
      </c>
      <c r="U1112" s="20"/>
      <c r="V1112" s="20"/>
      <c r="W1112" s="20" t="s">
        <v>7141</v>
      </c>
      <c r="X1112" s="35" t="s">
        <v>383</v>
      </c>
      <c r="Y1112" s="240"/>
      <c r="Z1112" s="192" t="n">
        <v>0</v>
      </c>
      <c r="AE1112" s="94" t="e">
        <f aca="false" t="array" ref="AE1112:AK1112">_xlfn.torow(_xlfn.unique(_xlfn._xlws.filter(cat_table[Subsector],$E1112=cat_table[Sector],"")))</f>
        <v>#NAME?</v>
      </c>
      <c r="AF1112" s="94" t="e">
        <v>#NAME?</v>
      </c>
      <c r="AG1112" s="94" t="e">
        <v>#NAME?</v>
      </c>
      <c r="AH1112" s="94" t="e">
        <v>#NAME?</v>
      </c>
      <c r="AI1112" s="94" t="e">
        <v>#NAME?</v>
      </c>
      <c r="AJ1112" s="94" t="e">
        <v>#NAME?</v>
      </c>
      <c r="AK1112" s="94" t="e">
        <v>#NAME?</v>
      </c>
      <c r="AO1112" s="94" t="e">
        <f aca="false" t="array" ref="AO1112:AT1112">_xlfn.torow(_xlfn.unique(_xlfn._xlws.filter(cat_table[Sub-subsector],($E1112=cat_table[Sector])*($F1112=cat_table[Subsector]),"")))</f>
        <v>#NAME?</v>
      </c>
      <c r="AP1112" s="94" t="e">
        <v>#NAME?</v>
      </c>
      <c r="AQ1112" s="94" t="e">
        <v>#NAME?</v>
      </c>
      <c r="AR1112" s="94" t="e">
        <v>#NAME?</v>
      </c>
      <c r="AS1112" s="94" t="e">
        <v>#NAME?</v>
      </c>
      <c r="AT1112" s="94" t="e">
        <v>#NAME?</v>
      </c>
    </row>
    <row r="1113" customFormat="false" ht="15" hidden="false" customHeight="true" outlineLevel="0" collapsed="false">
      <c r="A1113" s="20" t="s">
        <v>9714</v>
      </c>
      <c r="B1113" s="20" t="str">
        <f aca="false">INDEX(Table2[], MATCH(L1113, Location_ID!$D$2:$D$648, 0), 1)</f>
        <v>73c92d5f-3c9b-479c-bebc-aa118e3c3846</v>
      </c>
      <c r="C1113" s="16" t="s">
        <v>904</v>
      </c>
      <c r="D1113" s="16" t="s">
        <v>354</v>
      </c>
      <c r="E1113" s="20" t="s">
        <v>7134</v>
      </c>
      <c r="F1113" s="20" t="s">
        <v>7135</v>
      </c>
      <c r="G1113" s="20" t="s">
        <v>7591</v>
      </c>
      <c r="H1113" s="20"/>
      <c r="I1113" s="20" t="s">
        <v>9018</v>
      </c>
      <c r="J1113" s="20" t="s">
        <v>9059</v>
      </c>
      <c r="K1113" s="20" t="s">
        <v>7109</v>
      </c>
      <c r="L1113" s="20" t="s">
        <v>2241</v>
      </c>
      <c r="M1113" s="165" t="s">
        <v>7110</v>
      </c>
      <c r="N1113" s="20" t="s">
        <v>9056</v>
      </c>
      <c r="O1113" s="20" t="s">
        <v>9715</v>
      </c>
      <c r="P1113" s="201" t="n">
        <v>44440</v>
      </c>
      <c r="Q1113" s="201" t="n">
        <v>44500</v>
      </c>
      <c r="R1113" s="20" t="n">
        <v>1</v>
      </c>
      <c r="S1113" s="20" t="s">
        <v>7130</v>
      </c>
      <c r="T1113" s="20" t="n">
        <v>13.9862959895133</v>
      </c>
      <c r="U1113" s="20"/>
      <c r="V1113" s="20"/>
      <c r="W1113" s="20" t="s">
        <v>7141</v>
      </c>
      <c r="X1113" s="35" t="s">
        <v>383</v>
      </c>
      <c r="Y1113" s="240"/>
      <c r="Z1113" s="192" t="n">
        <v>0</v>
      </c>
      <c r="AE1113" s="94" t="e">
        <f aca="false" t="array" ref="AE1113:AK1113">_xlfn.torow(_xlfn.unique(_xlfn._xlws.filter(cat_table[Subsector],$E1113=cat_table[Sector],"")))</f>
        <v>#NAME?</v>
      </c>
      <c r="AF1113" s="94" t="e">
        <v>#NAME?</v>
      </c>
      <c r="AG1113" s="94" t="e">
        <v>#NAME?</v>
      </c>
      <c r="AH1113" s="94" t="e">
        <v>#NAME?</v>
      </c>
      <c r="AI1113" s="94" t="e">
        <v>#NAME?</v>
      </c>
      <c r="AJ1113" s="94" t="e">
        <v>#NAME?</v>
      </c>
      <c r="AK1113" s="94" t="e">
        <v>#NAME?</v>
      </c>
      <c r="AO1113" s="94" t="e">
        <f aca="false" t="array" ref="AO1113:AT1113">_xlfn.torow(_xlfn.unique(_xlfn._xlws.filter(cat_table[Sub-subsector],($E1113=cat_table[Sector])*($F1113=cat_table[Subsector]),"")))</f>
        <v>#NAME?</v>
      </c>
      <c r="AP1113" s="94" t="e">
        <v>#NAME?</v>
      </c>
      <c r="AQ1113" s="94" t="e">
        <v>#NAME?</v>
      </c>
      <c r="AR1113" s="94" t="e">
        <v>#NAME?</v>
      </c>
      <c r="AS1113" s="94" t="e">
        <v>#NAME?</v>
      </c>
      <c r="AT1113" s="94" t="e">
        <v>#NAME?</v>
      </c>
    </row>
    <row r="1114" customFormat="false" ht="15" hidden="false" customHeight="true" outlineLevel="0" collapsed="false">
      <c r="A1114" s="20" t="s">
        <v>9716</v>
      </c>
      <c r="B1114" s="20" t="str">
        <f aca="false">INDEX(Table2[], MATCH(L1114, Location_ID!$D$2:$D$648, 0), 1)</f>
        <v>73c92d5f-3c9b-479c-bebc-aa118e3c3846</v>
      </c>
      <c r="C1114" s="16" t="s">
        <v>904</v>
      </c>
      <c r="D1114" s="16" t="s">
        <v>354</v>
      </c>
      <c r="E1114" s="20" t="s">
        <v>7134</v>
      </c>
      <c r="F1114" s="20" t="s">
        <v>7135</v>
      </c>
      <c r="G1114" s="20" t="s">
        <v>7591</v>
      </c>
      <c r="H1114" s="20"/>
      <c r="I1114" s="20" t="s">
        <v>9018</v>
      </c>
      <c r="J1114" s="20" t="s">
        <v>9055</v>
      </c>
      <c r="K1114" s="20" t="s">
        <v>7109</v>
      </c>
      <c r="L1114" s="20" t="s">
        <v>2241</v>
      </c>
      <c r="M1114" s="165" t="s">
        <v>7110</v>
      </c>
      <c r="N1114" s="20" t="s">
        <v>9056</v>
      </c>
      <c r="O1114" s="20" t="s">
        <v>9717</v>
      </c>
      <c r="P1114" s="201" t="n">
        <v>44440</v>
      </c>
      <c r="Q1114" s="201" t="n">
        <v>44500</v>
      </c>
      <c r="R1114" s="20" t="n">
        <v>1</v>
      </c>
      <c r="S1114" s="20" t="s">
        <v>7130</v>
      </c>
      <c r="T1114" s="20" t="n">
        <v>6.78448387827434</v>
      </c>
      <c r="U1114" s="20"/>
      <c r="V1114" s="20"/>
      <c r="W1114" s="20" t="s">
        <v>7141</v>
      </c>
      <c r="X1114" s="35" t="s">
        <v>383</v>
      </c>
      <c r="Y1114" s="240"/>
      <c r="Z1114" s="192" t="n">
        <v>0</v>
      </c>
      <c r="AE1114" s="94" t="e">
        <f aca="false" t="array" ref="AE1114:AK1114">_xlfn.torow(_xlfn.unique(_xlfn._xlws.filter(cat_table[Subsector],$E1114=cat_table[Sector],"")))</f>
        <v>#NAME?</v>
      </c>
      <c r="AF1114" s="94" t="e">
        <v>#NAME?</v>
      </c>
      <c r="AG1114" s="94" t="e">
        <v>#NAME?</v>
      </c>
      <c r="AH1114" s="94" t="e">
        <v>#NAME?</v>
      </c>
      <c r="AI1114" s="94" t="e">
        <v>#NAME?</v>
      </c>
      <c r="AJ1114" s="94" t="e">
        <v>#NAME?</v>
      </c>
      <c r="AK1114" s="94" t="e">
        <v>#NAME?</v>
      </c>
      <c r="AO1114" s="94" t="e">
        <f aca="false" t="array" ref="AO1114:AT1114">_xlfn.torow(_xlfn.unique(_xlfn._xlws.filter(cat_table[Sub-subsector],($E1114=cat_table[Sector])*($F1114=cat_table[Subsector]),"")))</f>
        <v>#NAME?</v>
      </c>
      <c r="AP1114" s="94" t="e">
        <v>#NAME?</v>
      </c>
      <c r="AQ1114" s="94" t="e">
        <v>#NAME?</v>
      </c>
      <c r="AR1114" s="94" t="e">
        <v>#NAME?</v>
      </c>
      <c r="AS1114" s="94" t="e">
        <v>#NAME?</v>
      </c>
      <c r="AT1114" s="94" t="e">
        <v>#NAME?</v>
      </c>
    </row>
    <row r="1115" customFormat="false" ht="15" hidden="false" customHeight="true" outlineLevel="0" collapsed="false">
      <c r="A1115" s="20" t="s">
        <v>9718</v>
      </c>
      <c r="B1115" s="20" t="str">
        <f aca="false">INDEX(Table2[], MATCH(L1115, Location_ID!$D$2:$D$648, 0), 1)</f>
        <v>73c92d5f-3c9b-479c-bebc-aa118e3c3846</v>
      </c>
      <c r="C1115" s="16" t="s">
        <v>904</v>
      </c>
      <c r="D1115" s="16" t="s">
        <v>354</v>
      </c>
      <c r="E1115" s="20" t="s">
        <v>7134</v>
      </c>
      <c r="F1115" s="20" t="s">
        <v>7135</v>
      </c>
      <c r="G1115" s="20" t="s">
        <v>7591</v>
      </c>
      <c r="H1115" s="20"/>
      <c r="I1115" s="20" t="s">
        <v>9018</v>
      </c>
      <c r="J1115" s="20" t="s">
        <v>9055</v>
      </c>
      <c r="K1115" s="20" t="s">
        <v>7109</v>
      </c>
      <c r="L1115" s="20" t="s">
        <v>2241</v>
      </c>
      <c r="M1115" s="165" t="s">
        <v>7110</v>
      </c>
      <c r="N1115" s="20" t="s">
        <v>9056</v>
      </c>
      <c r="O1115" s="20" t="s">
        <v>9719</v>
      </c>
      <c r="P1115" s="201" t="n">
        <v>44440</v>
      </c>
      <c r="Q1115" s="201" t="n">
        <v>44500</v>
      </c>
      <c r="R1115" s="20" t="n">
        <v>1</v>
      </c>
      <c r="S1115" s="20" t="s">
        <v>7130</v>
      </c>
      <c r="T1115" s="20" t="n">
        <v>7.8031057616666</v>
      </c>
      <c r="U1115" s="20"/>
      <c r="V1115" s="20"/>
      <c r="W1115" s="20" t="s">
        <v>7141</v>
      </c>
      <c r="X1115" s="35" t="s">
        <v>383</v>
      </c>
      <c r="Y1115" s="240"/>
      <c r="Z1115" s="192" t="n">
        <v>0</v>
      </c>
      <c r="AE1115" s="94" t="e">
        <f aca="false" t="array" ref="AE1115:AK1115">_xlfn.torow(_xlfn.unique(_xlfn._xlws.filter(cat_table[Subsector],$E1115=cat_table[Sector],"")))</f>
        <v>#NAME?</v>
      </c>
      <c r="AF1115" s="94" t="e">
        <v>#NAME?</v>
      </c>
      <c r="AG1115" s="94" t="e">
        <v>#NAME?</v>
      </c>
      <c r="AH1115" s="94" t="e">
        <v>#NAME?</v>
      </c>
      <c r="AI1115" s="94" t="e">
        <v>#NAME?</v>
      </c>
      <c r="AJ1115" s="94" t="e">
        <v>#NAME?</v>
      </c>
      <c r="AK1115" s="94" t="e">
        <v>#NAME?</v>
      </c>
      <c r="AO1115" s="94" t="e">
        <f aca="false" t="array" ref="AO1115:AT1115">_xlfn.torow(_xlfn.unique(_xlfn._xlws.filter(cat_table[Sub-subsector],($E1115=cat_table[Sector])*($F1115=cat_table[Subsector]),"")))</f>
        <v>#NAME?</v>
      </c>
      <c r="AP1115" s="94" t="e">
        <v>#NAME?</v>
      </c>
      <c r="AQ1115" s="94" t="e">
        <v>#NAME?</v>
      </c>
      <c r="AR1115" s="94" t="e">
        <v>#NAME?</v>
      </c>
      <c r="AS1115" s="94" t="e">
        <v>#NAME?</v>
      </c>
      <c r="AT1115" s="94" t="e">
        <v>#NAME?</v>
      </c>
    </row>
    <row r="1116" customFormat="false" ht="15" hidden="false" customHeight="true" outlineLevel="0" collapsed="false">
      <c r="A1116" s="20" t="s">
        <v>9720</v>
      </c>
      <c r="B1116" s="20" t="str">
        <f aca="false">INDEX(Table2[], MATCH(L1116, Location_ID!$D$2:$D$648, 0), 1)</f>
        <v>73c92d5f-3c9b-479c-bebc-aa118e3c3846</v>
      </c>
      <c r="C1116" s="16" t="s">
        <v>904</v>
      </c>
      <c r="D1116" s="16" t="s">
        <v>354</v>
      </c>
      <c r="E1116" s="20" t="s">
        <v>7134</v>
      </c>
      <c r="F1116" s="20" t="s">
        <v>7135</v>
      </c>
      <c r="G1116" s="20" t="s">
        <v>7591</v>
      </c>
      <c r="H1116" s="20"/>
      <c r="I1116" s="20" t="s">
        <v>9018</v>
      </c>
      <c r="J1116" s="20" t="s">
        <v>9055</v>
      </c>
      <c r="K1116" s="20" t="s">
        <v>7109</v>
      </c>
      <c r="L1116" s="20" t="s">
        <v>2241</v>
      </c>
      <c r="M1116" s="165" t="s">
        <v>7110</v>
      </c>
      <c r="N1116" s="20" t="s">
        <v>9056</v>
      </c>
      <c r="O1116" s="20" t="s">
        <v>9721</v>
      </c>
      <c r="P1116" s="201" t="n">
        <v>44440</v>
      </c>
      <c r="Q1116" s="201" t="n">
        <v>44500</v>
      </c>
      <c r="R1116" s="20" t="n">
        <v>1</v>
      </c>
      <c r="S1116" s="20" t="s">
        <v>7130</v>
      </c>
      <c r="T1116" s="20" t="n">
        <v>9.60121596423516</v>
      </c>
      <c r="U1116" s="20"/>
      <c r="V1116" s="20"/>
      <c r="W1116" s="20" t="s">
        <v>7141</v>
      </c>
      <c r="X1116" s="35" t="s">
        <v>383</v>
      </c>
      <c r="Y1116" s="240"/>
      <c r="Z1116" s="192" t="n">
        <v>0</v>
      </c>
      <c r="AE1116" s="94" t="e">
        <f aca="false" t="array" ref="AE1116:AK1116">_xlfn.torow(_xlfn.unique(_xlfn._xlws.filter(cat_table[Subsector],$E1116=cat_table[Sector],"")))</f>
        <v>#NAME?</v>
      </c>
      <c r="AF1116" s="94" t="e">
        <v>#NAME?</v>
      </c>
      <c r="AG1116" s="94" t="e">
        <v>#NAME?</v>
      </c>
      <c r="AH1116" s="94" t="e">
        <v>#NAME?</v>
      </c>
      <c r="AI1116" s="94" t="e">
        <v>#NAME?</v>
      </c>
      <c r="AJ1116" s="94" t="e">
        <v>#NAME?</v>
      </c>
      <c r="AK1116" s="94" t="e">
        <v>#NAME?</v>
      </c>
      <c r="AO1116" s="94" t="e">
        <f aca="false" t="array" ref="AO1116:AT1116">_xlfn.torow(_xlfn.unique(_xlfn._xlws.filter(cat_table[Sub-subsector],($E1116=cat_table[Sector])*($F1116=cat_table[Subsector]),"")))</f>
        <v>#NAME?</v>
      </c>
      <c r="AP1116" s="94" t="e">
        <v>#NAME?</v>
      </c>
      <c r="AQ1116" s="94" t="e">
        <v>#NAME?</v>
      </c>
      <c r="AR1116" s="94" t="e">
        <v>#NAME?</v>
      </c>
      <c r="AS1116" s="94" t="e">
        <v>#NAME?</v>
      </c>
      <c r="AT1116" s="94" t="e">
        <v>#NAME?</v>
      </c>
    </row>
    <row r="1117" customFormat="false" ht="15" hidden="false" customHeight="true" outlineLevel="0" collapsed="false">
      <c r="A1117" s="20" t="s">
        <v>9722</v>
      </c>
      <c r="B1117" s="20" t="str">
        <f aca="false">INDEX(Table2[], MATCH(L1117, Location_ID!$D$2:$D$648, 0), 1)</f>
        <v>73c92d5f-3c9b-479c-bebc-aa118e3c3846</v>
      </c>
      <c r="C1117" s="16" t="s">
        <v>904</v>
      </c>
      <c r="D1117" s="16" t="s">
        <v>354</v>
      </c>
      <c r="E1117" s="20" t="s">
        <v>7134</v>
      </c>
      <c r="F1117" s="20" t="s">
        <v>7135</v>
      </c>
      <c r="G1117" s="20" t="s">
        <v>7591</v>
      </c>
      <c r="H1117" s="20"/>
      <c r="I1117" s="20" t="s">
        <v>9018</v>
      </c>
      <c r="J1117" s="20" t="s">
        <v>9055</v>
      </c>
      <c r="K1117" s="20" t="s">
        <v>7109</v>
      </c>
      <c r="L1117" s="20" t="s">
        <v>2241</v>
      </c>
      <c r="M1117" s="165" t="s">
        <v>7110</v>
      </c>
      <c r="N1117" s="20" t="s">
        <v>9056</v>
      </c>
      <c r="O1117" s="20" t="s">
        <v>9723</v>
      </c>
      <c r="P1117" s="201" t="n">
        <v>44440</v>
      </c>
      <c r="Q1117" s="201" t="n">
        <v>44500</v>
      </c>
      <c r="R1117" s="20" t="n">
        <v>1</v>
      </c>
      <c r="S1117" s="20" t="s">
        <v>7130</v>
      </c>
      <c r="T1117" s="20" t="n">
        <v>14.5532703770922</v>
      </c>
      <c r="U1117" s="20"/>
      <c r="V1117" s="20"/>
      <c r="W1117" s="20" t="s">
        <v>7141</v>
      </c>
      <c r="X1117" s="35" t="s">
        <v>383</v>
      </c>
      <c r="Y1117" s="240"/>
      <c r="Z1117" s="192" t="n">
        <v>0</v>
      </c>
      <c r="AE1117" s="94" t="e">
        <f aca="false" t="array" ref="AE1117:AK1117">_xlfn.torow(_xlfn.unique(_xlfn._xlws.filter(cat_table[Subsector],$E1117=cat_table[Sector],"")))</f>
        <v>#NAME?</v>
      </c>
      <c r="AF1117" s="94" t="e">
        <v>#NAME?</v>
      </c>
      <c r="AG1117" s="94" t="e">
        <v>#NAME?</v>
      </c>
      <c r="AH1117" s="94" t="e">
        <v>#NAME?</v>
      </c>
      <c r="AI1117" s="94" t="e">
        <v>#NAME?</v>
      </c>
      <c r="AJ1117" s="94" t="e">
        <v>#NAME?</v>
      </c>
      <c r="AK1117" s="94" t="e">
        <v>#NAME?</v>
      </c>
      <c r="AO1117" s="94" t="e">
        <f aca="false" t="array" ref="AO1117:AT1117">_xlfn.torow(_xlfn.unique(_xlfn._xlws.filter(cat_table[Sub-subsector],($E1117=cat_table[Sector])*($F1117=cat_table[Subsector]),"")))</f>
        <v>#NAME?</v>
      </c>
      <c r="AP1117" s="94" t="e">
        <v>#NAME?</v>
      </c>
      <c r="AQ1117" s="94" t="e">
        <v>#NAME?</v>
      </c>
      <c r="AR1117" s="94" t="e">
        <v>#NAME?</v>
      </c>
      <c r="AS1117" s="94" t="e">
        <v>#NAME?</v>
      </c>
      <c r="AT1117" s="94" t="e">
        <v>#NAME?</v>
      </c>
    </row>
    <row r="1118" customFormat="false" ht="15" hidden="false" customHeight="true" outlineLevel="0" collapsed="false">
      <c r="A1118" s="20" t="s">
        <v>9724</v>
      </c>
      <c r="B1118" s="20" t="str">
        <f aca="false">INDEX(Table2[], MATCH(L1118, Location_ID!$D$2:$D$648, 0), 1)</f>
        <v>73c92d5f-3c9b-479c-bebc-aa118e3c3846</v>
      </c>
      <c r="C1118" s="16" t="s">
        <v>904</v>
      </c>
      <c r="D1118" s="16" t="s">
        <v>354</v>
      </c>
      <c r="E1118" s="20" t="s">
        <v>7134</v>
      </c>
      <c r="F1118" s="20" t="s">
        <v>7135</v>
      </c>
      <c r="G1118" s="20" t="s">
        <v>7591</v>
      </c>
      <c r="H1118" s="20"/>
      <c r="I1118" s="20" t="s">
        <v>9018</v>
      </c>
      <c r="J1118" s="20" t="s">
        <v>9079</v>
      </c>
      <c r="K1118" s="20" t="s">
        <v>7109</v>
      </c>
      <c r="L1118" s="20" t="s">
        <v>2241</v>
      </c>
      <c r="M1118" s="165" t="s">
        <v>7110</v>
      </c>
      <c r="N1118" s="20" t="s">
        <v>9056</v>
      </c>
      <c r="O1118" s="20" t="s">
        <v>9725</v>
      </c>
      <c r="P1118" s="201" t="n">
        <v>44440</v>
      </c>
      <c r="Q1118" s="201" t="n">
        <v>44500</v>
      </c>
      <c r="R1118" s="20" t="n">
        <v>1</v>
      </c>
      <c r="S1118" s="20" t="s">
        <v>7130</v>
      </c>
      <c r="T1118" s="20" t="n">
        <v>2.64384889308531</v>
      </c>
      <c r="U1118" s="20"/>
      <c r="V1118" s="20"/>
      <c r="W1118" s="20" t="s">
        <v>7141</v>
      </c>
      <c r="X1118" s="35" t="s">
        <v>383</v>
      </c>
      <c r="Y1118" s="240"/>
      <c r="Z1118" s="192" t="n">
        <v>0</v>
      </c>
      <c r="AE1118" s="94" t="e">
        <f aca="false" t="array" ref="AE1118:AK1118">_xlfn.torow(_xlfn.unique(_xlfn._xlws.filter(cat_table[Subsector],$E1118=cat_table[Sector],"")))</f>
        <v>#NAME?</v>
      </c>
      <c r="AF1118" s="94" t="e">
        <v>#NAME?</v>
      </c>
      <c r="AG1118" s="94" t="e">
        <v>#NAME?</v>
      </c>
      <c r="AH1118" s="94" t="e">
        <v>#NAME?</v>
      </c>
      <c r="AI1118" s="94" t="e">
        <v>#NAME?</v>
      </c>
      <c r="AJ1118" s="94" t="e">
        <v>#NAME?</v>
      </c>
      <c r="AK1118" s="94" t="e">
        <v>#NAME?</v>
      </c>
      <c r="AO1118" s="94" t="e">
        <f aca="false" t="array" ref="AO1118:AT1118">_xlfn.torow(_xlfn.unique(_xlfn._xlws.filter(cat_table[Sub-subsector],($E1118=cat_table[Sector])*($F1118=cat_table[Subsector]),"")))</f>
        <v>#NAME?</v>
      </c>
      <c r="AP1118" s="94" t="e">
        <v>#NAME?</v>
      </c>
      <c r="AQ1118" s="94" t="e">
        <v>#NAME?</v>
      </c>
      <c r="AR1118" s="94" t="e">
        <v>#NAME?</v>
      </c>
      <c r="AS1118" s="94" t="e">
        <v>#NAME?</v>
      </c>
      <c r="AT1118" s="94" t="e">
        <v>#NAME?</v>
      </c>
    </row>
    <row r="1119" customFormat="false" ht="15" hidden="false" customHeight="true" outlineLevel="0" collapsed="false">
      <c r="A1119" s="20" t="s">
        <v>9726</v>
      </c>
      <c r="B1119" s="20" t="str">
        <f aca="false">INDEX(Table2[], MATCH(L1119, Location_ID!$D$2:$D$648, 0), 1)</f>
        <v>73c92d5f-3c9b-479c-bebc-aa118e3c3846</v>
      </c>
      <c r="C1119" s="16" t="s">
        <v>904</v>
      </c>
      <c r="D1119" s="16" t="s">
        <v>354</v>
      </c>
      <c r="E1119" s="20" t="s">
        <v>7134</v>
      </c>
      <c r="F1119" s="20" t="s">
        <v>7135</v>
      </c>
      <c r="G1119" s="20" t="s">
        <v>7591</v>
      </c>
      <c r="H1119" s="20"/>
      <c r="I1119" s="20" t="s">
        <v>9018</v>
      </c>
      <c r="J1119" s="20" t="s">
        <v>9059</v>
      </c>
      <c r="K1119" s="20" t="s">
        <v>7109</v>
      </c>
      <c r="L1119" s="20" t="s">
        <v>2241</v>
      </c>
      <c r="M1119" s="165" t="s">
        <v>7110</v>
      </c>
      <c r="N1119" s="20" t="s">
        <v>9056</v>
      </c>
      <c r="O1119" s="20" t="s">
        <v>9727</v>
      </c>
      <c r="P1119" s="201" t="n">
        <v>44440</v>
      </c>
      <c r="Q1119" s="201" t="n">
        <v>44500</v>
      </c>
      <c r="R1119" s="20" t="n">
        <v>1</v>
      </c>
      <c r="S1119" s="20" t="s">
        <v>7130</v>
      </c>
      <c r="T1119" s="20" t="n">
        <v>6.00521394935418</v>
      </c>
      <c r="U1119" s="20"/>
      <c r="V1119" s="20"/>
      <c r="W1119" s="20" t="s">
        <v>7141</v>
      </c>
      <c r="X1119" s="35" t="s">
        <v>383</v>
      </c>
      <c r="Y1119" s="240"/>
      <c r="Z1119" s="192" t="n">
        <v>0</v>
      </c>
      <c r="AE1119" s="94" t="e">
        <f aca="false" t="array" ref="AE1119:AK1119">_xlfn.torow(_xlfn.unique(_xlfn._xlws.filter(cat_table[Subsector],$E1119=cat_table[Sector],"")))</f>
        <v>#NAME?</v>
      </c>
      <c r="AF1119" s="94" t="e">
        <v>#NAME?</v>
      </c>
      <c r="AG1119" s="94" t="e">
        <v>#NAME?</v>
      </c>
      <c r="AH1119" s="94" t="e">
        <v>#NAME?</v>
      </c>
      <c r="AI1119" s="94" t="e">
        <v>#NAME?</v>
      </c>
      <c r="AJ1119" s="94" t="e">
        <v>#NAME?</v>
      </c>
      <c r="AK1119" s="94" t="e">
        <v>#NAME?</v>
      </c>
      <c r="AO1119" s="94" t="e">
        <f aca="false" t="array" ref="AO1119:AT1119">_xlfn.torow(_xlfn.unique(_xlfn._xlws.filter(cat_table[Sub-subsector],($E1119=cat_table[Sector])*($F1119=cat_table[Subsector]),"")))</f>
        <v>#NAME?</v>
      </c>
      <c r="AP1119" s="94" t="e">
        <v>#NAME?</v>
      </c>
      <c r="AQ1119" s="94" t="e">
        <v>#NAME?</v>
      </c>
      <c r="AR1119" s="94" t="e">
        <v>#NAME?</v>
      </c>
      <c r="AS1119" s="94" t="e">
        <v>#NAME?</v>
      </c>
      <c r="AT1119" s="94" t="e">
        <v>#NAME?</v>
      </c>
    </row>
    <row r="1120" customFormat="false" ht="15" hidden="false" customHeight="true" outlineLevel="0" collapsed="false">
      <c r="A1120" s="20" t="s">
        <v>9728</v>
      </c>
      <c r="B1120" s="20" t="str">
        <f aca="false">INDEX(Table2[], MATCH(L1120, Location_ID!$D$2:$D$648, 0), 1)</f>
        <v>73c92d5f-3c9b-479c-bebc-aa118e3c3846</v>
      </c>
      <c r="C1120" s="16" t="s">
        <v>904</v>
      </c>
      <c r="D1120" s="16" t="s">
        <v>354</v>
      </c>
      <c r="E1120" s="20" t="s">
        <v>7134</v>
      </c>
      <c r="F1120" s="20" t="s">
        <v>7135</v>
      </c>
      <c r="G1120" s="20" t="s">
        <v>7591</v>
      </c>
      <c r="H1120" s="20"/>
      <c r="I1120" s="20" t="s">
        <v>9018</v>
      </c>
      <c r="J1120" s="20" t="s">
        <v>9097</v>
      </c>
      <c r="K1120" s="20" t="s">
        <v>7109</v>
      </c>
      <c r="L1120" s="20" t="s">
        <v>2241</v>
      </c>
      <c r="M1120" s="165" t="s">
        <v>7110</v>
      </c>
      <c r="N1120" s="20" t="s">
        <v>9056</v>
      </c>
      <c r="O1120" s="20" t="s">
        <v>9729</v>
      </c>
      <c r="P1120" s="201" t="n">
        <v>44440</v>
      </c>
      <c r="Q1120" s="201" t="n">
        <v>44500</v>
      </c>
      <c r="R1120" s="20" t="n">
        <v>1</v>
      </c>
      <c r="S1120" s="20" t="s">
        <v>7130</v>
      </c>
      <c r="T1120" s="20" t="n">
        <v>8.65874779517414</v>
      </c>
      <c r="U1120" s="20"/>
      <c r="V1120" s="20"/>
      <c r="W1120" s="20" t="s">
        <v>7141</v>
      </c>
      <c r="X1120" s="35" t="s">
        <v>383</v>
      </c>
      <c r="Y1120" s="240"/>
      <c r="Z1120" s="192" t="n">
        <v>0</v>
      </c>
      <c r="AE1120" s="94" t="e">
        <f aca="false" t="array" ref="AE1120:AK1120">_xlfn.torow(_xlfn.unique(_xlfn._xlws.filter(cat_table[Subsector],$E1120=cat_table[Sector],"")))</f>
        <v>#NAME?</v>
      </c>
      <c r="AF1120" s="94" t="e">
        <v>#NAME?</v>
      </c>
      <c r="AG1120" s="94" t="e">
        <v>#NAME?</v>
      </c>
      <c r="AH1120" s="94" t="e">
        <v>#NAME?</v>
      </c>
      <c r="AI1120" s="94" t="e">
        <v>#NAME?</v>
      </c>
      <c r="AJ1120" s="94" t="e">
        <v>#NAME?</v>
      </c>
      <c r="AK1120" s="94" t="e">
        <v>#NAME?</v>
      </c>
      <c r="AO1120" s="94" t="e">
        <f aca="false" t="array" ref="AO1120:AT1120">_xlfn.torow(_xlfn.unique(_xlfn._xlws.filter(cat_table[Sub-subsector],($E1120=cat_table[Sector])*($F1120=cat_table[Subsector]),"")))</f>
        <v>#NAME?</v>
      </c>
      <c r="AP1120" s="94" t="e">
        <v>#NAME?</v>
      </c>
      <c r="AQ1120" s="94" t="e">
        <v>#NAME?</v>
      </c>
      <c r="AR1120" s="94" t="e">
        <v>#NAME?</v>
      </c>
      <c r="AS1120" s="94" t="e">
        <v>#NAME?</v>
      </c>
      <c r="AT1120" s="94" t="e">
        <v>#NAME?</v>
      </c>
    </row>
    <row r="1121" customFormat="false" ht="15" hidden="false" customHeight="true" outlineLevel="0" collapsed="false">
      <c r="A1121" s="20" t="s">
        <v>9730</v>
      </c>
      <c r="B1121" s="20" t="str">
        <f aca="false">INDEX(Table2[], MATCH(L1121, Location_ID!$D$2:$D$648, 0), 1)</f>
        <v>73c92d5f-3c9b-479c-bebc-aa118e3c3846</v>
      </c>
      <c r="C1121" s="16" t="s">
        <v>904</v>
      </c>
      <c r="D1121" s="16" t="s">
        <v>354</v>
      </c>
      <c r="E1121" s="20" t="s">
        <v>7134</v>
      </c>
      <c r="F1121" s="20" t="s">
        <v>7135</v>
      </c>
      <c r="G1121" s="20" t="s">
        <v>7591</v>
      </c>
      <c r="H1121" s="20"/>
      <c r="I1121" s="20" t="s">
        <v>9018</v>
      </c>
      <c r="J1121" s="20" t="s">
        <v>9082</v>
      </c>
      <c r="K1121" s="20" t="s">
        <v>7109</v>
      </c>
      <c r="L1121" s="20" t="s">
        <v>2241</v>
      </c>
      <c r="M1121" s="165" t="s">
        <v>7110</v>
      </c>
      <c r="N1121" s="20" t="s">
        <v>9056</v>
      </c>
      <c r="O1121" s="20" t="s">
        <v>9731</v>
      </c>
      <c r="P1121" s="201" t="n">
        <v>44440</v>
      </c>
      <c r="Q1121" s="201" t="n">
        <v>44500</v>
      </c>
      <c r="R1121" s="20" t="n">
        <v>1</v>
      </c>
      <c r="S1121" s="20" t="s">
        <v>7130</v>
      </c>
      <c r="T1121" s="20" t="n">
        <v>4.96233100479343</v>
      </c>
      <c r="U1121" s="20"/>
      <c r="V1121" s="20"/>
      <c r="W1121" s="20" t="s">
        <v>7141</v>
      </c>
      <c r="X1121" s="35" t="s">
        <v>383</v>
      </c>
      <c r="Y1121" s="240"/>
      <c r="Z1121" s="192" t="n">
        <v>0</v>
      </c>
      <c r="AE1121" s="94" t="e">
        <f aca="false" t="array" ref="AE1121:AK1121">_xlfn.torow(_xlfn.unique(_xlfn._xlws.filter(cat_table[Subsector],$E1121=cat_table[Sector],"")))</f>
        <v>#NAME?</v>
      </c>
      <c r="AF1121" s="94" t="e">
        <v>#NAME?</v>
      </c>
      <c r="AG1121" s="94" t="e">
        <v>#NAME?</v>
      </c>
      <c r="AH1121" s="94" t="e">
        <v>#NAME?</v>
      </c>
      <c r="AI1121" s="94" t="e">
        <v>#NAME?</v>
      </c>
      <c r="AJ1121" s="94" t="e">
        <v>#NAME?</v>
      </c>
      <c r="AK1121" s="94" t="e">
        <v>#NAME?</v>
      </c>
      <c r="AO1121" s="94" t="e">
        <f aca="false" t="array" ref="AO1121:AT1121">_xlfn.torow(_xlfn.unique(_xlfn._xlws.filter(cat_table[Sub-subsector],($E1121=cat_table[Sector])*($F1121=cat_table[Subsector]),"")))</f>
        <v>#NAME?</v>
      </c>
      <c r="AP1121" s="94" t="e">
        <v>#NAME?</v>
      </c>
      <c r="AQ1121" s="94" t="e">
        <v>#NAME?</v>
      </c>
      <c r="AR1121" s="94" t="e">
        <v>#NAME?</v>
      </c>
      <c r="AS1121" s="94" t="e">
        <v>#NAME?</v>
      </c>
      <c r="AT1121" s="94" t="e">
        <v>#NAME?</v>
      </c>
    </row>
    <row r="1122" customFormat="false" ht="15" hidden="false" customHeight="true" outlineLevel="0" collapsed="false">
      <c r="A1122" s="20" t="s">
        <v>9732</v>
      </c>
      <c r="B1122" s="20" t="str">
        <f aca="false">INDEX(Table2[], MATCH(L1122, Location_ID!$D$2:$D$648, 0), 1)</f>
        <v>73c92d5f-3c9b-479c-bebc-aa118e3c3846</v>
      </c>
      <c r="C1122" s="16" t="s">
        <v>904</v>
      </c>
      <c r="D1122" s="16" t="s">
        <v>354</v>
      </c>
      <c r="E1122" s="20" t="s">
        <v>7134</v>
      </c>
      <c r="F1122" s="20" t="s">
        <v>7135</v>
      </c>
      <c r="G1122" s="20" t="s">
        <v>7591</v>
      </c>
      <c r="H1122" s="20"/>
      <c r="I1122" s="20" t="s">
        <v>9018</v>
      </c>
      <c r="J1122" s="20" t="s">
        <v>9082</v>
      </c>
      <c r="K1122" s="20" t="s">
        <v>7109</v>
      </c>
      <c r="L1122" s="20" t="s">
        <v>2241</v>
      </c>
      <c r="M1122" s="165" t="s">
        <v>7110</v>
      </c>
      <c r="N1122" s="20" t="s">
        <v>9056</v>
      </c>
      <c r="O1122" s="20" t="s">
        <v>9733</v>
      </c>
      <c r="P1122" s="201" t="n">
        <v>44440</v>
      </c>
      <c r="Q1122" s="201" t="n">
        <v>44500</v>
      </c>
      <c r="R1122" s="20" t="n">
        <v>1</v>
      </c>
      <c r="S1122" s="20" t="s">
        <v>7130</v>
      </c>
      <c r="T1122" s="20" t="n">
        <v>5.04246943334073</v>
      </c>
      <c r="U1122" s="20"/>
      <c r="V1122" s="20"/>
      <c r="W1122" s="20" t="s">
        <v>7141</v>
      </c>
      <c r="X1122" s="35" t="s">
        <v>383</v>
      </c>
      <c r="Y1122" s="240"/>
      <c r="Z1122" s="192" t="n">
        <v>0</v>
      </c>
      <c r="AE1122" s="94" t="e">
        <f aca="false" t="array" ref="AE1122:AK1122">_xlfn.torow(_xlfn.unique(_xlfn._xlws.filter(cat_table[Subsector],$E1122=cat_table[Sector],"")))</f>
        <v>#NAME?</v>
      </c>
      <c r="AF1122" s="94" t="e">
        <v>#NAME?</v>
      </c>
      <c r="AG1122" s="94" t="e">
        <v>#NAME?</v>
      </c>
      <c r="AH1122" s="94" t="e">
        <v>#NAME?</v>
      </c>
      <c r="AI1122" s="94" t="e">
        <v>#NAME?</v>
      </c>
      <c r="AJ1122" s="94" t="e">
        <v>#NAME?</v>
      </c>
      <c r="AK1122" s="94" t="e">
        <v>#NAME?</v>
      </c>
      <c r="AO1122" s="94" t="e">
        <f aca="false" t="array" ref="AO1122:AT1122">_xlfn.torow(_xlfn.unique(_xlfn._xlws.filter(cat_table[Sub-subsector],($E1122=cat_table[Sector])*($F1122=cat_table[Subsector]),"")))</f>
        <v>#NAME?</v>
      </c>
      <c r="AP1122" s="94" t="e">
        <v>#NAME?</v>
      </c>
      <c r="AQ1122" s="94" t="e">
        <v>#NAME?</v>
      </c>
      <c r="AR1122" s="94" t="e">
        <v>#NAME?</v>
      </c>
      <c r="AS1122" s="94" t="e">
        <v>#NAME?</v>
      </c>
      <c r="AT1122" s="94" t="e">
        <v>#NAME?</v>
      </c>
    </row>
    <row r="1123" customFormat="false" ht="15" hidden="false" customHeight="true" outlineLevel="0" collapsed="false">
      <c r="A1123" s="20" t="s">
        <v>9734</v>
      </c>
      <c r="B1123" s="20" t="str">
        <f aca="false">INDEX(Table2[], MATCH(L1123, Location_ID!$D$2:$D$648, 0), 1)</f>
        <v>73c92d5f-3c9b-479c-bebc-aa118e3c3846</v>
      </c>
      <c r="C1123" s="16" t="s">
        <v>904</v>
      </c>
      <c r="D1123" s="16" t="s">
        <v>354</v>
      </c>
      <c r="E1123" s="20" t="s">
        <v>7134</v>
      </c>
      <c r="F1123" s="20" t="s">
        <v>7135</v>
      </c>
      <c r="G1123" s="20" t="s">
        <v>7591</v>
      </c>
      <c r="H1123" s="20"/>
      <c r="I1123" s="20" t="s">
        <v>9018</v>
      </c>
      <c r="J1123" s="20" t="s">
        <v>9072</v>
      </c>
      <c r="K1123" s="20" t="s">
        <v>7109</v>
      </c>
      <c r="L1123" s="20" t="s">
        <v>2241</v>
      </c>
      <c r="M1123" s="165" t="s">
        <v>7110</v>
      </c>
      <c r="N1123" s="20" t="s">
        <v>9056</v>
      </c>
      <c r="O1123" s="20" t="s">
        <v>9735</v>
      </c>
      <c r="P1123" s="201" t="n">
        <v>44440</v>
      </c>
      <c r="Q1123" s="201" t="n">
        <v>44500</v>
      </c>
      <c r="R1123" s="20" t="n">
        <v>1</v>
      </c>
      <c r="S1123" s="20" t="s">
        <v>7130</v>
      </c>
      <c r="T1123" s="20" t="n">
        <v>3.7555833853529</v>
      </c>
      <c r="U1123" s="20"/>
      <c r="V1123" s="20"/>
      <c r="W1123" s="20" t="s">
        <v>7141</v>
      </c>
      <c r="X1123" s="35" t="s">
        <v>383</v>
      </c>
      <c r="Y1123" s="240"/>
      <c r="Z1123" s="192" t="n">
        <v>0</v>
      </c>
      <c r="AE1123" s="94" t="e">
        <f aca="false" t="array" ref="AE1123:AK1123">_xlfn.torow(_xlfn.unique(_xlfn._xlws.filter(cat_table[Subsector],$E1123=cat_table[Sector],"")))</f>
        <v>#NAME?</v>
      </c>
      <c r="AF1123" s="94" t="e">
        <v>#NAME?</v>
      </c>
      <c r="AG1123" s="94" t="e">
        <v>#NAME?</v>
      </c>
      <c r="AH1123" s="94" t="e">
        <v>#NAME?</v>
      </c>
      <c r="AI1123" s="94" t="e">
        <v>#NAME?</v>
      </c>
      <c r="AJ1123" s="94" t="e">
        <v>#NAME?</v>
      </c>
      <c r="AK1123" s="94" t="e">
        <v>#NAME?</v>
      </c>
      <c r="AO1123" s="94" t="e">
        <f aca="false" t="array" ref="AO1123:AT1123">_xlfn.torow(_xlfn.unique(_xlfn._xlws.filter(cat_table[Sub-subsector],($E1123=cat_table[Sector])*($F1123=cat_table[Subsector]),"")))</f>
        <v>#NAME?</v>
      </c>
      <c r="AP1123" s="94" t="e">
        <v>#NAME?</v>
      </c>
      <c r="AQ1123" s="94" t="e">
        <v>#NAME?</v>
      </c>
      <c r="AR1123" s="94" t="e">
        <v>#NAME?</v>
      </c>
      <c r="AS1123" s="94" t="e">
        <v>#NAME?</v>
      </c>
      <c r="AT1123" s="94" t="e">
        <v>#NAME?</v>
      </c>
    </row>
    <row r="1124" customFormat="false" ht="15" hidden="false" customHeight="true" outlineLevel="0" collapsed="false">
      <c r="A1124" s="20" t="s">
        <v>9736</v>
      </c>
      <c r="B1124" s="20" t="str">
        <f aca="false">INDEX(Table2[], MATCH(L1124, Location_ID!$D$2:$D$648, 0), 1)</f>
        <v>73c92d5f-3c9b-479c-bebc-aa118e3c3846</v>
      </c>
      <c r="C1124" s="16" t="s">
        <v>904</v>
      </c>
      <c r="D1124" s="16" t="s">
        <v>354</v>
      </c>
      <c r="E1124" s="20" t="s">
        <v>7134</v>
      </c>
      <c r="F1124" s="20" t="s">
        <v>7135</v>
      </c>
      <c r="G1124" s="20" t="s">
        <v>7591</v>
      </c>
      <c r="H1124" s="20"/>
      <c r="I1124" s="20" t="s">
        <v>9018</v>
      </c>
      <c r="J1124" s="20" t="s">
        <v>9055</v>
      </c>
      <c r="K1124" s="20" t="s">
        <v>7109</v>
      </c>
      <c r="L1124" s="20" t="s">
        <v>2241</v>
      </c>
      <c r="M1124" s="165" t="s">
        <v>7110</v>
      </c>
      <c r="N1124" s="20" t="s">
        <v>9056</v>
      </c>
      <c r="O1124" s="20" t="s">
        <v>9737</v>
      </c>
      <c r="P1124" s="201" t="n">
        <v>44440</v>
      </c>
      <c r="Q1124" s="201" t="n">
        <v>44500</v>
      </c>
      <c r="R1124" s="20" t="n">
        <v>1</v>
      </c>
      <c r="S1124" s="20" t="s">
        <v>7130</v>
      </c>
      <c r="T1124" s="20" t="n">
        <v>7.49228894730439</v>
      </c>
      <c r="U1124" s="20"/>
      <c r="V1124" s="20"/>
      <c r="W1124" s="20" t="s">
        <v>7141</v>
      </c>
      <c r="X1124" s="35" t="s">
        <v>383</v>
      </c>
      <c r="Y1124" s="240"/>
      <c r="Z1124" s="192" t="n">
        <v>0</v>
      </c>
      <c r="AE1124" s="94" t="e">
        <f aca="false" t="array" ref="AE1124:AK1124">_xlfn.torow(_xlfn.unique(_xlfn._xlws.filter(cat_table[Subsector],$E1124=cat_table[Sector],"")))</f>
        <v>#NAME?</v>
      </c>
      <c r="AF1124" s="94" t="e">
        <v>#NAME?</v>
      </c>
      <c r="AG1124" s="94" t="e">
        <v>#NAME?</v>
      </c>
      <c r="AH1124" s="94" t="e">
        <v>#NAME?</v>
      </c>
      <c r="AI1124" s="94" t="e">
        <v>#NAME?</v>
      </c>
      <c r="AJ1124" s="94" t="e">
        <v>#NAME?</v>
      </c>
      <c r="AK1124" s="94" t="e">
        <v>#NAME?</v>
      </c>
      <c r="AO1124" s="94" t="e">
        <f aca="false" t="array" ref="AO1124:AT1124">_xlfn.torow(_xlfn.unique(_xlfn._xlws.filter(cat_table[Sub-subsector],($E1124=cat_table[Sector])*($F1124=cat_table[Subsector]),"")))</f>
        <v>#NAME?</v>
      </c>
      <c r="AP1124" s="94" t="e">
        <v>#NAME?</v>
      </c>
      <c r="AQ1124" s="94" t="e">
        <v>#NAME?</v>
      </c>
      <c r="AR1124" s="94" t="e">
        <v>#NAME?</v>
      </c>
      <c r="AS1124" s="94" t="e">
        <v>#NAME?</v>
      </c>
      <c r="AT1124" s="94" t="e">
        <v>#NAME?</v>
      </c>
    </row>
    <row r="1125" customFormat="false" ht="15" hidden="false" customHeight="true" outlineLevel="0" collapsed="false">
      <c r="A1125" s="20" t="s">
        <v>9738</v>
      </c>
      <c r="B1125" s="20" t="str">
        <f aca="false">INDEX(Table2[], MATCH(L1125, Location_ID!$D$2:$D$648, 0), 1)</f>
        <v>73c92d5f-3c9b-479c-bebc-aa118e3c3846</v>
      </c>
      <c r="C1125" s="16" t="s">
        <v>904</v>
      </c>
      <c r="D1125" s="16" t="s">
        <v>354</v>
      </c>
      <c r="E1125" s="20" t="s">
        <v>7134</v>
      </c>
      <c r="F1125" s="20" t="s">
        <v>7135</v>
      </c>
      <c r="G1125" s="20" t="s">
        <v>7591</v>
      </c>
      <c r="H1125" s="20"/>
      <c r="I1125" s="20" t="s">
        <v>9018</v>
      </c>
      <c r="J1125" s="20" t="s">
        <v>9055</v>
      </c>
      <c r="K1125" s="20" t="s">
        <v>7109</v>
      </c>
      <c r="L1125" s="20" t="s">
        <v>2241</v>
      </c>
      <c r="M1125" s="165" t="s">
        <v>7110</v>
      </c>
      <c r="N1125" s="20" t="s">
        <v>9056</v>
      </c>
      <c r="O1125" s="20" t="s">
        <v>9739</v>
      </c>
      <c r="P1125" s="201" t="n">
        <v>44440</v>
      </c>
      <c r="Q1125" s="201" t="n">
        <v>44500</v>
      </c>
      <c r="R1125" s="20" t="n">
        <v>1</v>
      </c>
      <c r="S1125" s="20" t="s">
        <v>7130</v>
      </c>
      <c r="T1125" s="20" t="n">
        <v>7.45471977178052</v>
      </c>
      <c r="U1125" s="20"/>
      <c r="V1125" s="20"/>
      <c r="W1125" s="20" t="s">
        <v>7141</v>
      </c>
      <c r="X1125" s="35" t="s">
        <v>383</v>
      </c>
      <c r="Y1125" s="240"/>
      <c r="Z1125" s="192" t="n">
        <v>0</v>
      </c>
      <c r="AE1125" s="94" t="e">
        <f aca="false" t="array" ref="AE1125:AK1125">_xlfn.torow(_xlfn.unique(_xlfn._xlws.filter(cat_table[Subsector],$E1125=cat_table[Sector],"")))</f>
        <v>#NAME?</v>
      </c>
      <c r="AF1125" s="94" t="e">
        <v>#NAME?</v>
      </c>
      <c r="AG1125" s="94" t="e">
        <v>#NAME?</v>
      </c>
      <c r="AH1125" s="94" t="e">
        <v>#NAME?</v>
      </c>
      <c r="AI1125" s="94" t="e">
        <v>#NAME?</v>
      </c>
      <c r="AJ1125" s="94" t="e">
        <v>#NAME?</v>
      </c>
      <c r="AK1125" s="94" t="e">
        <v>#NAME?</v>
      </c>
      <c r="AO1125" s="94" t="e">
        <f aca="false" t="array" ref="AO1125:AT1125">_xlfn.torow(_xlfn.unique(_xlfn._xlws.filter(cat_table[Sub-subsector],($E1125=cat_table[Sector])*($F1125=cat_table[Subsector]),"")))</f>
        <v>#NAME?</v>
      </c>
      <c r="AP1125" s="94" t="e">
        <v>#NAME?</v>
      </c>
      <c r="AQ1125" s="94" t="e">
        <v>#NAME?</v>
      </c>
      <c r="AR1125" s="94" t="e">
        <v>#NAME?</v>
      </c>
      <c r="AS1125" s="94" t="e">
        <v>#NAME?</v>
      </c>
      <c r="AT1125" s="94" t="e">
        <v>#NAME?</v>
      </c>
    </row>
    <row r="1126" customFormat="false" ht="15" hidden="false" customHeight="true" outlineLevel="0" collapsed="false">
      <c r="A1126" s="20" t="s">
        <v>9740</v>
      </c>
      <c r="B1126" s="20" t="str">
        <f aca="false">INDEX(Table2[], MATCH(L1126, Location_ID!$D$2:$D$648, 0), 1)</f>
        <v>73c92d5f-3c9b-479c-bebc-aa118e3c3846</v>
      </c>
      <c r="C1126" s="16" t="s">
        <v>904</v>
      </c>
      <c r="D1126" s="16" t="s">
        <v>354</v>
      </c>
      <c r="E1126" s="20" t="s">
        <v>7134</v>
      </c>
      <c r="F1126" s="20" t="s">
        <v>7135</v>
      </c>
      <c r="G1126" s="20" t="s">
        <v>7591</v>
      </c>
      <c r="H1126" s="20"/>
      <c r="I1126" s="20" t="s">
        <v>9018</v>
      </c>
      <c r="J1126" s="20" t="s">
        <v>9059</v>
      </c>
      <c r="K1126" s="20" t="s">
        <v>7109</v>
      </c>
      <c r="L1126" s="20" t="s">
        <v>2241</v>
      </c>
      <c r="M1126" s="165" t="s">
        <v>7110</v>
      </c>
      <c r="N1126" s="20" t="s">
        <v>9056</v>
      </c>
      <c r="O1126" s="20" t="s">
        <v>9741</v>
      </c>
      <c r="P1126" s="201" t="n">
        <v>44440</v>
      </c>
      <c r="Q1126" s="201" t="n">
        <v>44500</v>
      </c>
      <c r="R1126" s="20" t="n">
        <v>1</v>
      </c>
      <c r="S1126" s="20" t="s">
        <v>7130</v>
      </c>
      <c r="T1126" s="20" t="n">
        <v>7.43891808675221</v>
      </c>
      <c r="U1126" s="20"/>
      <c r="V1126" s="20"/>
      <c r="W1126" s="20" t="s">
        <v>7141</v>
      </c>
      <c r="X1126" s="35" t="s">
        <v>383</v>
      </c>
      <c r="Y1126" s="240"/>
      <c r="Z1126" s="192" t="n">
        <v>0</v>
      </c>
      <c r="AE1126" s="94" t="e">
        <f aca="false" t="array" ref="AE1126:AK1126">_xlfn.torow(_xlfn.unique(_xlfn._xlws.filter(cat_table[Subsector],$E1126=cat_table[Sector],"")))</f>
        <v>#NAME?</v>
      </c>
      <c r="AF1126" s="94" t="e">
        <v>#NAME?</v>
      </c>
      <c r="AG1126" s="94" t="e">
        <v>#NAME?</v>
      </c>
      <c r="AH1126" s="94" t="e">
        <v>#NAME?</v>
      </c>
      <c r="AI1126" s="94" t="e">
        <v>#NAME?</v>
      </c>
      <c r="AJ1126" s="94" t="e">
        <v>#NAME?</v>
      </c>
      <c r="AK1126" s="94" t="e">
        <v>#NAME?</v>
      </c>
      <c r="AO1126" s="94" t="e">
        <f aca="false" t="array" ref="AO1126:AT1126">_xlfn.torow(_xlfn.unique(_xlfn._xlws.filter(cat_table[Sub-subsector],($E1126=cat_table[Sector])*($F1126=cat_table[Subsector]),"")))</f>
        <v>#NAME?</v>
      </c>
      <c r="AP1126" s="94" t="e">
        <v>#NAME?</v>
      </c>
      <c r="AQ1126" s="94" t="e">
        <v>#NAME?</v>
      </c>
      <c r="AR1126" s="94" t="e">
        <v>#NAME?</v>
      </c>
      <c r="AS1126" s="94" t="e">
        <v>#NAME?</v>
      </c>
      <c r="AT1126" s="94" t="e">
        <v>#NAME?</v>
      </c>
    </row>
    <row r="1127" customFormat="false" ht="15" hidden="false" customHeight="true" outlineLevel="0" collapsed="false">
      <c r="A1127" s="20" t="s">
        <v>9742</v>
      </c>
      <c r="B1127" s="20" t="str">
        <f aca="false">INDEX(Table2[], MATCH(L1127, Location_ID!$D$2:$D$648, 0), 1)</f>
        <v>73c92d5f-3c9b-479c-bebc-aa118e3c3846</v>
      </c>
      <c r="C1127" s="16" t="s">
        <v>904</v>
      </c>
      <c r="D1127" s="16" t="s">
        <v>354</v>
      </c>
      <c r="E1127" s="20" t="s">
        <v>7134</v>
      </c>
      <c r="F1127" s="20" t="s">
        <v>7135</v>
      </c>
      <c r="G1127" s="20" t="s">
        <v>7591</v>
      </c>
      <c r="H1127" s="20"/>
      <c r="I1127" s="20" t="s">
        <v>9018</v>
      </c>
      <c r="J1127" s="20" t="s">
        <v>9055</v>
      </c>
      <c r="K1127" s="20" t="s">
        <v>7109</v>
      </c>
      <c r="L1127" s="20" t="s">
        <v>2241</v>
      </c>
      <c r="M1127" s="165" t="s">
        <v>7110</v>
      </c>
      <c r="N1127" s="20" t="s">
        <v>9056</v>
      </c>
      <c r="O1127" s="20" t="s">
        <v>9743</v>
      </c>
      <c r="P1127" s="201" t="n">
        <v>44440</v>
      </c>
      <c r="Q1127" s="201" t="n">
        <v>44500</v>
      </c>
      <c r="R1127" s="20" t="n">
        <v>1</v>
      </c>
      <c r="S1127" s="20" t="s">
        <v>7130</v>
      </c>
      <c r="T1127" s="20" t="n">
        <v>7.4476679625541</v>
      </c>
      <c r="U1127" s="20"/>
      <c r="V1127" s="20"/>
      <c r="W1127" s="20" t="s">
        <v>7141</v>
      </c>
      <c r="X1127" s="35" t="s">
        <v>383</v>
      </c>
      <c r="Y1127" s="240"/>
      <c r="Z1127" s="192" t="n">
        <v>0</v>
      </c>
      <c r="AE1127" s="94" t="e">
        <f aca="false" t="array" ref="AE1127:AK1127">_xlfn.torow(_xlfn.unique(_xlfn._xlws.filter(cat_table[Subsector],$E1127=cat_table[Sector],"")))</f>
        <v>#NAME?</v>
      </c>
      <c r="AF1127" s="94" t="e">
        <v>#NAME?</v>
      </c>
      <c r="AG1127" s="94" t="e">
        <v>#NAME?</v>
      </c>
      <c r="AH1127" s="94" t="e">
        <v>#NAME?</v>
      </c>
      <c r="AI1127" s="94" t="e">
        <v>#NAME?</v>
      </c>
      <c r="AJ1127" s="94" t="e">
        <v>#NAME?</v>
      </c>
      <c r="AK1127" s="94" t="e">
        <v>#NAME?</v>
      </c>
      <c r="AO1127" s="94" t="e">
        <f aca="false" t="array" ref="AO1127:AT1127">_xlfn.torow(_xlfn.unique(_xlfn._xlws.filter(cat_table[Sub-subsector],($E1127=cat_table[Sector])*($F1127=cat_table[Subsector]),"")))</f>
        <v>#NAME?</v>
      </c>
      <c r="AP1127" s="94" t="e">
        <v>#NAME?</v>
      </c>
      <c r="AQ1127" s="94" t="e">
        <v>#NAME?</v>
      </c>
      <c r="AR1127" s="94" t="e">
        <v>#NAME?</v>
      </c>
      <c r="AS1127" s="94" t="e">
        <v>#NAME?</v>
      </c>
      <c r="AT1127" s="94" t="e">
        <v>#NAME?</v>
      </c>
    </row>
    <row r="1128" customFormat="false" ht="15" hidden="false" customHeight="true" outlineLevel="0" collapsed="false">
      <c r="A1128" s="20" t="s">
        <v>9744</v>
      </c>
      <c r="B1128" s="20" t="str">
        <f aca="false">INDEX(Table2[], MATCH(L1128, Location_ID!$D$2:$D$648, 0), 1)</f>
        <v>73c92d5f-3c9b-479c-bebc-aa118e3c3846</v>
      </c>
      <c r="C1128" s="16" t="s">
        <v>904</v>
      </c>
      <c r="D1128" s="16" t="s">
        <v>354</v>
      </c>
      <c r="E1128" s="20" t="s">
        <v>7134</v>
      </c>
      <c r="F1128" s="20" t="s">
        <v>7135</v>
      </c>
      <c r="G1128" s="20" t="s">
        <v>7591</v>
      </c>
      <c r="H1128" s="20"/>
      <c r="I1128" s="20" t="s">
        <v>9018</v>
      </c>
      <c r="J1128" s="20" t="s">
        <v>9067</v>
      </c>
      <c r="K1128" s="20" t="s">
        <v>7109</v>
      </c>
      <c r="L1128" s="20" t="s">
        <v>2241</v>
      </c>
      <c r="M1128" s="165" t="s">
        <v>7110</v>
      </c>
      <c r="N1128" s="20" t="s">
        <v>9056</v>
      </c>
      <c r="O1128" s="20" t="s">
        <v>9745</v>
      </c>
      <c r="P1128" s="201" t="n">
        <v>44440</v>
      </c>
      <c r="Q1128" s="201" t="n">
        <v>44500</v>
      </c>
      <c r="R1128" s="20" t="n">
        <v>1</v>
      </c>
      <c r="S1128" s="20" t="s">
        <v>7130</v>
      </c>
      <c r="T1128" s="20" t="n">
        <v>11.4983917785277</v>
      </c>
      <c r="U1128" s="20"/>
      <c r="V1128" s="20"/>
      <c r="W1128" s="20" t="s">
        <v>7141</v>
      </c>
      <c r="X1128" s="35" t="s">
        <v>383</v>
      </c>
      <c r="Y1128" s="240"/>
      <c r="Z1128" s="192" t="n">
        <v>0</v>
      </c>
      <c r="AE1128" s="94" t="e">
        <f aca="false" t="array" ref="AE1128:AK1128">_xlfn.torow(_xlfn.unique(_xlfn._xlws.filter(cat_table[Subsector],$E1128=cat_table[Sector],"")))</f>
        <v>#NAME?</v>
      </c>
      <c r="AF1128" s="94" t="e">
        <v>#NAME?</v>
      </c>
      <c r="AG1128" s="94" t="e">
        <v>#NAME?</v>
      </c>
      <c r="AH1128" s="94" t="e">
        <v>#NAME?</v>
      </c>
      <c r="AI1128" s="94" t="e">
        <v>#NAME?</v>
      </c>
      <c r="AJ1128" s="94" t="e">
        <v>#NAME?</v>
      </c>
      <c r="AK1128" s="94" t="e">
        <v>#NAME?</v>
      </c>
      <c r="AO1128" s="94" t="e">
        <f aca="false" t="array" ref="AO1128:AT1128">_xlfn.torow(_xlfn.unique(_xlfn._xlws.filter(cat_table[Sub-subsector],($E1128=cat_table[Sector])*($F1128=cat_table[Subsector]),"")))</f>
        <v>#NAME?</v>
      </c>
      <c r="AP1128" s="94" t="e">
        <v>#NAME?</v>
      </c>
      <c r="AQ1128" s="94" t="e">
        <v>#NAME?</v>
      </c>
      <c r="AR1128" s="94" t="e">
        <v>#NAME?</v>
      </c>
      <c r="AS1128" s="94" t="e">
        <v>#NAME?</v>
      </c>
      <c r="AT1128" s="94" t="e">
        <v>#NAME?</v>
      </c>
    </row>
    <row r="1129" customFormat="false" ht="15" hidden="false" customHeight="true" outlineLevel="0" collapsed="false">
      <c r="A1129" s="20" t="s">
        <v>9746</v>
      </c>
      <c r="B1129" s="20" t="str">
        <f aca="false">INDEX(Table2[], MATCH(L1129, Location_ID!$D$2:$D$648, 0), 1)</f>
        <v>73c92d5f-3c9b-479c-bebc-aa118e3c3846</v>
      </c>
      <c r="C1129" s="16" t="s">
        <v>904</v>
      </c>
      <c r="D1129" s="16" t="s">
        <v>354</v>
      </c>
      <c r="E1129" s="20" t="s">
        <v>7134</v>
      </c>
      <c r="F1129" s="20" t="s">
        <v>7135</v>
      </c>
      <c r="G1129" s="20" t="s">
        <v>7591</v>
      </c>
      <c r="H1129" s="20"/>
      <c r="I1129" s="20" t="s">
        <v>9018</v>
      </c>
      <c r="J1129" s="20" t="s">
        <v>9097</v>
      </c>
      <c r="K1129" s="20" t="s">
        <v>7109</v>
      </c>
      <c r="L1129" s="20" t="s">
        <v>2241</v>
      </c>
      <c r="M1129" s="165" t="s">
        <v>7110</v>
      </c>
      <c r="N1129" s="20" t="s">
        <v>9056</v>
      </c>
      <c r="O1129" s="20" t="s">
        <v>9747</v>
      </c>
      <c r="P1129" s="201" t="n">
        <v>44440</v>
      </c>
      <c r="Q1129" s="201" t="n">
        <v>44500</v>
      </c>
      <c r="R1129" s="20" t="n">
        <v>1</v>
      </c>
      <c r="S1129" s="20" t="s">
        <v>7130</v>
      </c>
      <c r="T1129" s="20" t="n">
        <v>55.1426150939003</v>
      </c>
      <c r="U1129" s="20"/>
      <c r="V1129" s="20"/>
      <c r="W1129" s="20" t="s">
        <v>7141</v>
      </c>
      <c r="X1129" s="35" t="s">
        <v>383</v>
      </c>
      <c r="Y1129" s="240"/>
      <c r="Z1129" s="192" t="n">
        <v>0</v>
      </c>
      <c r="AE1129" s="94" t="e">
        <f aca="false" t="array" ref="AE1129:AK1129">_xlfn.torow(_xlfn.unique(_xlfn._xlws.filter(cat_table[Subsector],$E1129=cat_table[Sector],"")))</f>
        <v>#NAME?</v>
      </c>
      <c r="AF1129" s="94" t="e">
        <v>#NAME?</v>
      </c>
      <c r="AG1129" s="94" t="e">
        <v>#NAME?</v>
      </c>
      <c r="AH1129" s="94" t="e">
        <v>#NAME?</v>
      </c>
      <c r="AI1129" s="94" t="e">
        <v>#NAME?</v>
      </c>
      <c r="AJ1129" s="94" t="e">
        <v>#NAME?</v>
      </c>
      <c r="AK1129" s="94" t="e">
        <v>#NAME?</v>
      </c>
      <c r="AO1129" s="94" t="e">
        <f aca="false" t="array" ref="AO1129:AT1129">_xlfn.torow(_xlfn.unique(_xlfn._xlws.filter(cat_table[Sub-subsector],($E1129=cat_table[Sector])*($F1129=cat_table[Subsector]),"")))</f>
        <v>#NAME?</v>
      </c>
      <c r="AP1129" s="94" t="e">
        <v>#NAME?</v>
      </c>
      <c r="AQ1129" s="94" t="e">
        <v>#NAME?</v>
      </c>
      <c r="AR1129" s="94" t="e">
        <v>#NAME?</v>
      </c>
      <c r="AS1129" s="94" t="e">
        <v>#NAME?</v>
      </c>
      <c r="AT1129" s="94" t="e">
        <v>#NAME?</v>
      </c>
    </row>
    <row r="1130" customFormat="false" ht="15" hidden="false" customHeight="true" outlineLevel="0" collapsed="false">
      <c r="A1130" s="20" t="s">
        <v>9748</v>
      </c>
      <c r="B1130" s="20" t="str">
        <f aca="false">INDEX(Table2[], MATCH(L1130, Location_ID!$D$2:$D$648, 0), 1)</f>
        <v>73c92d5f-3c9b-479c-bebc-aa118e3c3846</v>
      </c>
      <c r="C1130" s="16" t="s">
        <v>904</v>
      </c>
      <c r="D1130" s="16" t="s">
        <v>354</v>
      </c>
      <c r="E1130" s="20" t="s">
        <v>7134</v>
      </c>
      <c r="F1130" s="20" t="s">
        <v>7135</v>
      </c>
      <c r="G1130" s="20" t="s">
        <v>7591</v>
      </c>
      <c r="H1130" s="20"/>
      <c r="I1130" s="20" t="s">
        <v>9018</v>
      </c>
      <c r="J1130" s="20" t="s">
        <v>9055</v>
      </c>
      <c r="K1130" s="20" t="s">
        <v>7109</v>
      </c>
      <c r="L1130" s="20" t="s">
        <v>2241</v>
      </c>
      <c r="M1130" s="165" t="s">
        <v>7110</v>
      </c>
      <c r="N1130" s="20" t="s">
        <v>9056</v>
      </c>
      <c r="O1130" s="20" t="s">
        <v>9749</v>
      </c>
      <c r="P1130" s="201" t="n">
        <v>44440</v>
      </c>
      <c r="Q1130" s="201" t="n">
        <v>44500</v>
      </c>
      <c r="R1130" s="20" t="n">
        <v>1</v>
      </c>
      <c r="S1130" s="20" t="s">
        <v>7130</v>
      </c>
      <c r="T1130" s="20" t="n">
        <v>49.2082735736804</v>
      </c>
      <c r="U1130" s="20"/>
      <c r="V1130" s="20"/>
      <c r="W1130" s="20" t="s">
        <v>7141</v>
      </c>
      <c r="X1130" s="35" t="s">
        <v>383</v>
      </c>
      <c r="Y1130" s="240"/>
      <c r="Z1130" s="192" t="n">
        <v>0</v>
      </c>
      <c r="AE1130" s="94" t="e">
        <f aca="false" t="array" ref="AE1130:AK1130">_xlfn.torow(_xlfn.unique(_xlfn._xlws.filter(cat_table[Subsector],$E1130=cat_table[Sector],"")))</f>
        <v>#NAME?</v>
      </c>
      <c r="AF1130" s="94" t="e">
        <v>#NAME?</v>
      </c>
      <c r="AG1130" s="94" t="e">
        <v>#NAME?</v>
      </c>
      <c r="AH1130" s="94" t="e">
        <v>#NAME?</v>
      </c>
      <c r="AI1130" s="94" t="e">
        <v>#NAME?</v>
      </c>
      <c r="AJ1130" s="94" t="e">
        <v>#NAME?</v>
      </c>
      <c r="AK1130" s="94" t="e">
        <v>#NAME?</v>
      </c>
      <c r="AO1130" s="94" t="e">
        <f aca="false" t="array" ref="AO1130:AT1130">_xlfn.torow(_xlfn.unique(_xlfn._xlws.filter(cat_table[Sub-subsector],($E1130=cat_table[Sector])*($F1130=cat_table[Subsector]),"")))</f>
        <v>#NAME?</v>
      </c>
      <c r="AP1130" s="94" t="e">
        <v>#NAME?</v>
      </c>
      <c r="AQ1130" s="94" t="e">
        <v>#NAME?</v>
      </c>
      <c r="AR1130" s="94" t="e">
        <v>#NAME?</v>
      </c>
      <c r="AS1130" s="94" t="e">
        <v>#NAME?</v>
      </c>
      <c r="AT1130" s="94" t="e">
        <v>#NAME?</v>
      </c>
    </row>
    <row r="1131" customFormat="false" ht="15" hidden="false" customHeight="true" outlineLevel="0" collapsed="false">
      <c r="A1131" s="20" t="s">
        <v>9750</v>
      </c>
      <c r="B1131" s="20" t="str">
        <f aca="false">INDEX(Table2[], MATCH(L1131, Location_ID!$D$2:$D$648, 0), 1)</f>
        <v>73c92d5f-3c9b-479c-bebc-aa118e3c3846</v>
      </c>
      <c r="C1131" s="16" t="s">
        <v>904</v>
      </c>
      <c r="D1131" s="16" t="s">
        <v>354</v>
      </c>
      <c r="E1131" s="20" t="s">
        <v>7134</v>
      </c>
      <c r="F1131" s="20" t="s">
        <v>7135</v>
      </c>
      <c r="G1131" s="20" t="s">
        <v>7591</v>
      </c>
      <c r="H1131" s="20"/>
      <c r="I1131" s="20" t="s">
        <v>9018</v>
      </c>
      <c r="J1131" s="20" t="s">
        <v>9055</v>
      </c>
      <c r="K1131" s="20" t="s">
        <v>7109</v>
      </c>
      <c r="L1131" s="20" t="s">
        <v>2241</v>
      </c>
      <c r="M1131" s="165" t="s">
        <v>7110</v>
      </c>
      <c r="N1131" s="20" t="s">
        <v>9056</v>
      </c>
      <c r="O1131" s="20" t="s">
        <v>9751</v>
      </c>
      <c r="P1131" s="201" t="n">
        <v>44440</v>
      </c>
      <c r="Q1131" s="201" t="n">
        <v>44500</v>
      </c>
      <c r="R1131" s="20" t="n">
        <v>1</v>
      </c>
      <c r="S1131" s="20" t="s">
        <v>7130</v>
      </c>
      <c r="T1131" s="20" t="n">
        <v>23.1095234408046</v>
      </c>
      <c r="U1131" s="20"/>
      <c r="V1131" s="20"/>
      <c r="W1131" s="20" t="s">
        <v>7141</v>
      </c>
      <c r="X1131" s="35" t="s">
        <v>383</v>
      </c>
      <c r="Y1131" s="240"/>
      <c r="Z1131" s="192" t="n">
        <v>0</v>
      </c>
      <c r="AE1131" s="94" t="e">
        <f aca="false" t="array" ref="AE1131:AK1131">_xlfn.torow(_xlfn.unique(_xlfn._xlws.filter(cat_table[Subsector],$E1131=cat_table[Sector],"")))</f>
        <v>#NAME?</v>
      </c>
      <c r="AF1131" s="94" t="e">
        <v>#NAME?</v>
      </c>
      <c r="AG1131" s="94" t="e">
        <v>#NAME?</v>
      </c>
      <c r="AH1131" s="94" t="e">
        <v>#NAME?</v>
      </c>
      <c r="AI1131" s="94" t="e">
        <v>#NAME?</v>
      </c>
      <c r="AJ1131" s="94" t="e">
        <v>#NAME?</v>
      </c>
      <c r="AK1131" s="94" t="e">
        <v>#NAME?</v>
      </c>
      <c r="AO1131" s="94" t="e">
        <f aca="false" t="array" ref="AO1131:AT1131">_xlfn.torow(_xlfn.unique(_xlfn._xlws.filter(cat_table[Sub-subsector],($E1131=cat_table[Sector])*($F1131=cat_table[Subsector]),"")))</f>
        <v>#NAME?</v>
      </c>
      <c r="AP1131" s="94" t="e">
        <v>#NAME?</v>
      </c>
      <c r="AQ1131" s="94" t="e">
        <v>#NAME?</v>
      </c>
      <c r="AR1131" s="94" t="e">
        <v>#NAME?</v>
      </c>
      <c r="AS1131" s="94" t="e">
        <v>#NAME?</v>
      </c>
      <c r="AT1131" s="94" t="e">
        <v>#NAME?</v>
      </c>
    </row>
    <row r="1132" customFormat="false" ht="15" hidden="false" customHeight="true" outlineLevel="0" collapsed="false">
      <c r="A1132" s="20" t="s">
        <v>9752</v>
      </c>
      <c r="B1132" s="20" t="str">
        <f aca="false">INDEX(Table2[], MATCH(L1132, Location_ID!$D$2:$D$648, 0), 1)</f>
        <v>73c92d5f-3c9b-479c-bebc-aa118e3c3846</v>
      </c>
      <c r="C1132" s="16" t="s">
        <v>904</v>
      </c>
      <c r="D1132" s="16" t="s">
        <v>354</v>
      </c>
      <c r="E1132" s="20" t="s">
        <v>7134</v>
      </c>
      <c r="F1132" s="20" t="s">
        <v>7135</v>
      </c>
      <c r="G1132" s="20" t="s">
        <v>7591</v>
      </c>
      <c r="H1132" s="20"/>
      <c r="I1132" s="20" t="s">
        <v>9018</v>
      </c>
      <c r="J1132" s="20" t="s">
        <v>9055</v>
      </c>
      <c r="K1132" s="20" t="s">
        <v>7109</v>
      </c>
      <c r="L1132" s="20" t="s">
        <v>2241</v>
      </c>
      <c r="M1132" s="165" t="s">
        <v>7110</v>
      </c>
      <c r="N1132" s="20" t="s">
        <v>9056</v>
      </c>
      <c r="O1132" s="20" t="s">
        <v>9753</v>
      </c>
      <c r="P1132" s="201" t="n">
        <v>44440</v>
      </c>
      <c r="Q1132" s="201" t="n">
        <v>44500</v>
      </c>
      <c r="R1132" s="20" t="n">
        <v>1</v>
      </c>
      <c r="S1132" s="20" t="s">
        <v>7130</v>
      </c>
      <c r="T1132" s="20" t="n">
        <v>20.372426313706</v>
      </c>
      <c r="U1132" s="20"/>
      <c r="V1132" s="20"/>
      <c r="W1132" s="20" t="s">
        <v>7141</v>
      </c>
      <c r="X1132" s="35" t="s">
        <v>383</v>
      </c>
      <c r="Y1132" s="240"/>
      <c r="Z1132" s="192" t="n">
        <v>0</v>
      </c>
      <c r="AE1132" s="94" t="e">
        <f aca="false" t="array" ref="AE1132:AK1132">_xlfn.torow(_xlfn.unique(_xlfn._xlws.filter(cat_table[Subsector],$E1132=cat_table[Sector],"")))</f>
        <v>#NAME?</v>
      </c>
      <c r="AF1132" s="94" t="e">
        <v>#NAME?</v>
      </c>
      <c r="AG1132" s="94" t="e">
        <v>#NAME?</v>
      </c>
      <c r="AH1132" s="94" t="e">
        <v>#NAME?</v>
      </c>
      <c r="AI1132" s="94" t="e">
        <v>#NAME?</v>
      </c>
      <c r="AJ1132" s="94" t="e">
        <v>#NAME?</v>
      </c>
      <c r="AK1132" s="94" t="e">
        <v>#NAME?</v>
      </c>
      <c r="AO1132" s="94" t="e">
        <f aca="false" t="array" ref="AO1132:AT1132">_xlfn.torow(_xlfn.unique(_xlfn._xlws.filter(cat_table[Sub-subsector],($E1132=cat_table[Sector])*($F1132=cat_table[Subsector]),"")))</f>
        <v>#NAME?</v>
      </c>
      <c r="AP1132" s="94" t="e">
        <v>#NAME?</v>
      </c>
      <c r="AQ1132" s="94" t="e">
        <v>#NAME?</v>
      </c>
      <c r="AR1132" s="94" t="e">
        <v>#NAME?</v>
      </c>
      <c r="AS1132" s="94" t="e">
        <v>#NAME?</v>
      </c>
      <c r="AT1132" s="94" t="e">
        <v>#NAME?</v>
      </c>
    </row>
    <row r="1133" customFormat="false" ht="15" hidden="false" customHeight="true" outlineLevel="0" collapsed="false">
      <c r="A1133" s="20" t="s">
        <v>9754</v>
      </c>
      <c r="B1133" s="20" t="str">
        <f aca="false">INDEX(Table2[], MATCH(L1133, Location_ID!$D$2:$D$648, 0), 1)</f>
        <v>73c92d5f-3c9b-479c-bebc-aa118e3c3846</v>
      </c>
      <c r="C1133" s="16" t="s">
        <v>904</v>
      </c>
      <c r="D1133" s="16" t="s">
        <v>354</v>
      </c>
      <c r="E1133" s="20" t="s">
        <v>7134</v>
      </c>
      <c r="F1133" s="20" t="s">
        <v>7135</v>
      </c>
      <c r="G1133" s="20" t="s">
        <v>7591</v>
      </c>
      <c r="H1133" s="20"/>
      <c r="I1133" s="20" t="s">
        <v>9018</v>
      </c>
      <c r="J1133" s="20" t="s">
        <v>9055</v>
      </c>
      <c r="K1133" s="20" t="s">
        <v>7109</v>
      </c>
      <c r="L1133" s="20" t="s">
        <v>2241</v>
      </c>
      <c r="M1133" s="165" t="s">
        <v>7110</v>
      </c>
      <c r="N1133" s="20" t="s">
        <v>9056</v>
      </c>
      <c r="O1133" s="20" t="s">
        <v>9755</v>
      </c>
      <c r="P1133" s="201" t="n">
        <v>44440</v>
      </c>
      <c r="Q1133" s="201" t="n">
        <v>44500</v>
      </c>
      <c r="R1133" s="20" t="n">
        <v>1</v>
      </c>
      <c r="S1133" s="20" t="s">
        <v>7130</v>
      </c>
      <c r="T1133" s="20" t="n">
        <v>18.0261168555464</v>
      </c>
      <c r="U1133" s="20"/>
      <c r="V1133" s="20"/>
      <c r="W1133" s="20" t="s">
        <v>7141</v>
      </c>
      <c r="X1133" s="35" t="s">
        <v>383</v>
      </c>
      <c r="Y1133" s="240"/>
      <c r="Z1133" s="192" t="n">
        <v>0</v>
      </c>
      <c r="AE1133" s="94" t="e">
        <f aca="false" t="array" ref="AE1133:AK1133">_xlfn.torow(_xlfn.unique(_xlfn._xlws.filter(cat_table[Subsector],$E1133=cat_table[Sector],"")))</f>
        <v>#NAME?</v>
      </c>
      <c r="AF1133" s="94" t="e">
        <v>#NAME?</v>
      </c>
      <c r="AG1133" s="94" t="e">
        <v>#NAME?</v>
      </c>
      <c r="AH1133" s="94" t="e">
        <v>#NAME?</v>
      </c>
      <c r="AI1133" s="94" t="e">
        <v>#NAME?</v>
      </c>
      <c r="AJ1133" s="94" t="e">
        <v>#NAME?</v>
      </c>
      <c r="AK1133" s="94" t="e">
        <v>#NAME?</v>
      </c>
      <c r="AO1133" s="94" t="e">
        <f aca="false" t="array" ref="AO1133:AT1133">_xlfn.torow(_xlfn.unique(_xlfn._xlws.filter(cat_table[Sub-subsector],($E1133=cat_table[Sector])*($F1133=cat_table[Subsector]),"")))</f>
        <v>#NAME?</v>
      </c>
      <c r="AP1133" s="94" t="e">
        <v>#NAME?</v>
      </c>
      <c r="AQ1133" s="94" t="e">
        <v>#NAME?</v>
      </c>
      <c r="AR1133" s="94" t="e">
        <v>#NAME?</v>
      </c>
      <c r="AS1133" s="94" t="e">
        <v>#NAME?</v>
      </c>
      <c r="AT1133" s="94" t="e">
        <v>#NAME?</v>
      </c>
    </row>
    <row r="1134" customFormat="false" ht="15" hidden="false" customHeight="true" outlineLevel="0" collapsed="false">
      <c r="A1134" s="20" t="s">
        <v>9756</v>
      </c>
      <c r="B1134" s="20" t="str">
        <f aca="false">INDEX(Table2[], MATCH(L1134, Location_ID!$D$2:$D$648, 0), 1)</f>
        <v>73c92d5f-3c9b-479c-bebc-aa118e3c3846</v>
      </c>
      <c r="C1134" s="16" t="s">
        <v>904</v>
      </c>
      <c r="D1134" s="16" t="s">
        <v>354</v>
      </c>
      <c r="E1134" s="20" t="s">
        <v>7134</v>
      </c>
      <c r="F1134" s="20" t="s">
        <v>7135</v>
      </c>
      <c r="G1134" s="20" t="s">
        <v>7591</v>
      </c>
      <c r="H1134" s="20"/>
      <c r="I1134" s="20" t="s">
        <v>9018</v>
      </c>
      <c r="J1134" s="20" t="s">
        <v>9055</v>
      </c>
      <c r="K1134" s="20" t="s">
        <v>7109</v>
      </c>
      <c r="L1134" s="20" t="s">
        <v>2241</v>
      </c>
      <c r="M1134" s="165" t="s">
        <v>7110</v>
      </c>
      <c r="N1134" s="20" t="s">
        <v>9056</v>
      </c>
      <c r="O1134" s="20" t="s">
        <v>9757</v>
      </c>
      <c r="P1134" s="201" t="n">
        <v>44440</v>
      </c>
      <c r="Q1134" s="201" t="n">
        <v>44500</v>
      </c>
      <c r="R1134" s="20" t="n">
        <v>1</v>
      </c>
      <c r="S1134" s="20" t="s">
        <v>7130</v>
      </c>
      <c r="T1134" s="20" t="n">
        <v>48.2666667238305</v>
      </c>
      <c r="U1134" s="20"/>
      <c r="V1134" s="20"/>
      <c r="W1134" s="20" t="s">
        <v>7141</v>
      </c>
      <c r="X1134" s="35" t="s">
        <v>383</v>
      </c>
      <c r="Y1134" s="240"/>
      <c r="Z1134" s="192" t="n">
        <v>0</v>
      </c>
      <c r="AE1134" s="94" t="e">
        <f aca="false" t="array" ref="AE1134:AK1134">_xlfn.torow(_xlfn.unique(_xlfn._xlws.filter(cat_table[Subsector],$E1134=cat_table[Sector],"")))</f>
        <v>#NAME?</v>
      </c>
      <c r="AF1134" s="94" t="e">
        <v>#NAME?</v>
      </c>
      <c r="AG1134" s="94" t="e">
        <v>#NAME?</v>
      </c>
      <c r="AH1134" s="94" t="e">
        <v>#NAME?</v>
      </c>
      <c r="AI1134" s="94" t="e">
        <v>#NAME?</v>
      </c>
      <c r="AJ1134" s="94" t="e">
        <v>#NAME?</v>
      </c>
      <c r="AK1134" s="94" t="e">
        <v>#NAME?</v>
      </c>
      <c r="AO1134" s="94" t="e">
        <f aca="false" t="array" ref="AO1134:AT1134">_xlfn.torow(_xlfn.unique(_xlfn._xlws.filter(cat_table[Sub-subsector],($E1134=cat_table[Sector])*($F1134=cat_table[Subsector]),"")))</f>
        <v>#NAME?</v>
      </c>
      <c r="AP1134" s="94" t="e">
        <v>#NAME?</v>
      </c>
      <c r="AQ1134" s="94" t="e">
        <v>#NAME?</v>
      </c>
      <c r="AR1134" s="94" t="e">
        <v>#NAME?</v>
      </c>
      <c r="AS1134" s="94" t="e">
        <v>#NAME?</v>
      </c>
      <c r="AT1134" s="94" t="e">
        <v>#NAME?</v>
      </c>
    </row>
    <row r="1135" customFormat="false" ht="15" hidden="false" customHeight="true" outlineLevel="0" collapsed="false">
      <c r="A1135" s="20" t="s">
        <v>9758</v>
      </c>
      <c r="B1135" s="20" t="str">
        <f aca="false">INDEX(Table2[], MATCH(L1135, Location_ID!$D$2:$D$648, 0), 1)</f>
        <v>73c92d5f-3c9b-479c-bebc-aa118e3c3846</v>
      </c>
      <c r="C1135" s="16" t="s">
        <v>904</v>
      </c>
      <c r="D1135" s="16" t="s">
        <v>354</v>
      </c>
      <c r="E1135" s="20" t="s">
        <v>7134</v>
      </c>
      <c r="F1135" s="20" t="s">
        <v>7135</v>
      </c>
      <c r="G1135" s="20" t="s">
        <v>7591</v>
      </c>
      <c r="H1135" s="20"/>
      <c r="I1135" s="20" t="s">
        <v>9018</v>
      </c>
      <c r="J1135" s="20" t="s">
        <v>9055</v>
      </c>
      <c r="K1135" s="20" t="s">
        <v>7109</v>
      </c>
      <c r="L1135" s="20" t="s">
        <v>2241</v>
      </c>
      <c r="M1135" s="165" t="s">
        <v>7110</v>
      </c>
      <c r="N1135" s="20" t="s">
        <v>9056</v>
      </c>
      <c r="O1135" s="20" t="s">
        <v>9759</v>
      </c>
      <c r="P1135" s="201" t="n">
        <v>44440</v>
      </c>
      <c r="Q1135" s="201" t="n">
        <v>44500</v>
      </c>
      <c r="R1135" s="20" t="n">
        <v>1</v>
      </c>
      <c r="S1135" s="20" t="s">
        <v>7130</v>
      </c>
      <c r="T1135" s="20" t="n">
        <v>16.3934769955733</v>
      </c>
      <c r="U1135" s="20"/>
      <c r="V1135" s="20"/>
      <c r="W1135" s="20" t="s">
        <v>7141</v>
      </c>
      <c r="X1135" s="35" t="s">
        <v>383</v>
      </c>
      <c r="Y1135" s="240"/>
      <c r="Z1135" s="192" t="n">
        <v>0</v>
      </c>
      <c r="AE1135" s="94" t="e">
        <f aca="false" t="array" ref="AE1135:AK1135">_xlfn.torow(_xlfn.unique(_xlfn._xlws.filter(cat_table[Subsector],$E1135=cat_table[Sector],"")))</f>
        <v>#NAME?</v>
      </c>
      <c r="AF1135" s="94" t="e">
        <v>#NAME?</v>
      </c>
      <c r="AG1135" s="94" t="e">
        <v>#NAME?</v>
      </c>
      <c r="AH1135" s="94" t="e">
        <v>#NAME?</v>
      </c>
      <c r="AI1135" s="94" t="e">
        <v>#NAME?</v>
      </c>
      <c r="AJ1135" s="94" t="e">
        <v>#NAME?</v>
      </c>
      <c r="AK1135" s="94" t="e">
        <v>#NAME?</v>
      </c>
      <c r="AO1135" s="94" t="e">
        <f aca="false" t="array" ref="AO1135:AT1135">_xlfn.torow(_xlfn.unique(_xlfn._xlws.filter(cat_table[Sub-subsector],($E1135=cat_table[Sector])*($F1135=cat_table[Subsector]),"")))</f>
        <v>#NAME?</v>
      </c>
      <c r="AP1135" s="94" t="e">
        <v>#NAME?</v>
      </c>
      <c r="AQ1135" s="94" t="e">
        <v>#NAME?</v>
      </c>
      <c r="AR1135" s="94" t="e">
        <v>#NAME?</v>
      </c>
      <c r="AS1135" s="94" t="e">
        <v>#NAME?</v>
      </c>
      <c r="AT1135" s="94" t="e">
        <v>#NAME?</v>
      </c>
    </row>
    <row r="1136" customFormat="false" ht="15" hidden="false" customHeight="true" outlineLevel="0" collapsed="false">
      <c r="A1136" s="20" t="s">
        <v>9760</v>
      </c>
      <c r="B1136" s="20" t="str">
        <f aca="false">INDEX(Table2[], MATCH(L1136, Location_ID!$D$2:$D$648, 0), 1)</f>
        <v>73c92d5f-3c9b-479c-bebc-aa118e3c3846</v>
      </c>
      <c r="C1136" s="16" t="s">
        <v>904</v>
      </c>
      <c r="D1136" s="16" t="s">
        <v>354</v>
      </c>
      <c r="E1136" s="20" t="s">
        <v>7134</v>
      </c>
      <c r="F1136" s="20" t="s">
        <v>7135</v>
      </c>
      <c r="G1136" s="20" t="s">
        <v>7591</v>
      </c>
      <c r="H1136" s="20"/>
      <c r="I1136" s="20" t="s">
        <v>9018</v>
      </c>
      <c r="J1136" s="20" t="s">
        <v>9055</v>
      </c>
      <c r="K1136" s="20" t="s">
        <v>7109</v>
      </c>
      <c r="L1136" s="20" t="s">
        <v>2241</v>
      </c>
      <c r="M1136" s="165" t="s">
        <v>7110</v>
      </c>
      <c r="N1136" s="20" t="s">
        <v>9056</v>
      </c>
      <c r="O1136" s="20" t="s">
        <v>9761</v>
      </c>
      <c r="P1136" s="201" t="n">
        <v>44440</v>
      </c>
      <c r="Q1136" s="201" t="n">
        <v>44500</v>
      </c>
      <c r="R1136" s="20" t="n">
        <v>1</v>
      </c>
      <c r="S1136" s="20" t="s">
        <v>7130</v>
      </c>
      <c r="T1136" s="20" t="n">
        <v>33.0240501803715</v>
      </c>
      <c r="U1136" s="20"/>
      <c r="V1136" s="20"/>
      <c r="W1136" s="20" t="s">
        <v>7141</v>
      </c>
      <c r="X1136" s="35" t="s">
        <v>383</v>
      </c>
      <c r="Y1136" s="240"/>
      <c r="Z1136" s="192" t="n">
        <v>0</v>
      </c>
      <c r="AE1136" s="94" t="e">
        <f aca="false" t="array" ref="AE1136:AK1136">_xlfn.torow(_xlfn.unique(_xlfn._xlws.filter(cat_table[Subsector],$E1136=cat_table[Sector],"")))</f>
        <v>#NAME?</v>
      </c>
      <c r="AF1136" s="94" t="e">
        <v>#NAME?</v>
      </c>
      <c r="AG1136" s="94" t="e">
        <v>#NAME?</v>
      </c>
      <c r="AH1136" s="94" t="e">
        <v>#NAME?</v>
      </c>
      <c r="AI1136" s="94" t="e">
        <v>#NAME?</v>
      </c>
      <c r="AJ1136" s="94" t="e">
        <v>#NAME?</v>
      </c>
      <c r="AK1136" s="94" t="e">
        <v>#NAME?</v>
      </c>
      <c r="AO1136" s="94" t="e">
        <f aca="false" t="array" ref="AO1136:AT1136">_xlfn.torow(_xlfn.unique(_xlfn._xlws.filter(cat_table[Sub-subsector],($E1136=cat_table[Sector])*($F1136=cat_table[Subsector]),"")))</f>
        <v>#NAME?</v>
      </c>
      <c r="AP1136" s="94" t="e">
        <v>#NAME?</v>
      </c>
      <c r="AQ1136" s="94" t="e">
        <v>#NAME?</v>
      </c>
      <c r="AR1136" s="94" t="e">
        <v>#NAME?</v>
      </c>
      <c r="AS1136" s="94" t="e">
        <v>#NAME?</v>
      </c>
      <c r="AT1136" s="94" t="e">
        <v>#NAME?</v>
      </c>
    </row>
    <row r="1137" customFormat="false" ht="15" hidden="false" customHeight="true" outlineLevel="0" collapsed="false">
      <c r="A1137" s="20" t="s">
        <v>9762</v>
      </c>
      <c r="B1137" s="20" t="str">
        <f aca="false">INDEX(Table2[], MATCH(L1137, Location_ID!$D$2:$D$648, 0), 1)</f>
        <v>73c92d5f-3c9b-479c-bebc-aa118e3c3846</v>
      </c>
      <c r="C1137" s="16" t="s">
        <v>904</v>
      </c>
      <c r="D1137" s="16" t="s">
        <v>354</v>
      </c>
      <c r="E1137" s="20" t="s">
        <v>7134</v>
      </c>
      <c r="F1137" s="20" t="s">
        <v>7135</v>
      </c>
      <c r="G1137" s="20" t="s">
        <v>7591</v>
      </c>
      <c r="H1137" s="20"/>
      <c r="I1137" s="20" t="s">
        <v>9018</v>
      </c>
      <c r="J1137" s="20" t="s">
        <v>9055</v>
      </c>
      <c r="K1137" s="20" t="s">
        <v>7109</v>
      </c>
      <c r="L1137" s="20" t="s">
        <v>2241</v>
      </c>
      <c r="M1137" s="165" t="s">
        <v>7110</v>
      </c>
      <c r="N1137" s="20" t="s">
        <v>9056</v>
      </c>
      <c r="O1137" s="20" t="s">
        <v>9763</v>
      </c>
      <c r="P1137" s="201" t="n">
        <v>44440</v>
      </c>
      <c r="Q1137" s="201" t="n">
        <v>44500</v>
      </c>
      <c r="R1137" s="20" t="n">
        <v>1</v>
      </c>
      <c r="S1137" s="20" t="s">
        <v>7130</v>
      </c>
      <c r="T1137" s="20" t="n">
        <v>34.7460795289777</v>
      </c>
      <c r="U1137" s="20"/>
      <c r="V1137" s="20"/>
      <c r="W1137" s="20" t="s">
        <v>7141</v>
      </c>
      <c r="X1137" s="35" t="s">
        <v>383</v>
      </c>
      <c r="Y1137" s="240"/>
      <c r="Z1137" s="192" t="n">
        <v>0</v>
      </c>
      <c r="AE1137" s="94" t="e">
        <f aca="false" t="array" ref="AE1137:AK1137">_xlfn.torow(_xlfn.unique(_xlfn._xlws.filter(cat_table[Subsector],$E1137=cat_table[Sector],"")))</f>
        <v>#NAME?</v>
      </c>
      <c r="AF1137" s="94" t="e">
        <v>#NAME?</v>
      </c>
      <c r="AG1137" s="94" t="e">
        <v>#NAME?</v>
      </c>
      <c r="AH1137" s="94" t="e">
        <v>#NAME?</v>
      </c>
      <c r="AI1137" s="94" t="e">
        <v>#NAME?</v>
      </c>
      <c r="AJ1137" s="94" t="e">
        <v>#NAME?</v>
      </c>
      <c r="AK1137" s="94" t="e">
        <v>#NAME?</v>
      </c>
      <c r="AO1137" s="94" t="e">
        <f aca="false" t="array" ref="AO1137:AT1137">_xlfn.torow(_xlfn.unique(_xlfn._xlws.filter(cat_table[Sub-subsector],($E1137=cat_table[Sector])*($F1137=cat_table[Subsector]),"")))</f>
        <v>#NAME?</v>
      </c>
      <c r="AP1137" s="94" t="e">
        <v>#NAME?</v>
      </c>
      <c r="AQ1137" s="94" t="e">
        <v>#NAME?</v>
      </c>
      <c r="AR1137" s="94" t="e">
        <v>#NAME?</v>
      </c>
      <c r="AS1137" s="94" t="e">
        <v>#NAME?</v>
      </c>
      <c r="AT1137" s="94" t="e">
        <v>#NAME?</v>
      </c>
    </row>
    <row r="1138" customFormat="false" ht="15" hidden="false" customHeight="true" outlineLevel="0" collapsed="false">
      <c r="A1138" s="20" t="s">
        <v>9764</v>
      </c>
      <c r="B1138" s="20" t="str">
        <f aca="false">INDEX(Table2[], MATCH(L1138, Location_ID!$D$2:$D$648, 0), 1)</f>
        <v>73c92d5f-3c9b-479c-bebc-aa118e3c3846</v>
      </c>
      <c r="C1138" s="16" t="s">
        <v>904</v>
      </c>
      <c r="D1138" s="16" t="s">
        <v>354</v>
      </c>
      <c r="E1138" s="20" t="s">
        <v>7134</v>
      </c>
      <c r="F1138" s="20" t="s">
        <v>7135</v>
      </c>
      <c r="G1138" s="20" t="s">
        <v>7591</v>
      </c>
      <c r="H1138" s="20"/>
      <c r="I1138" s="20" t="s">
        <v>9018</v>
      </c>
      <c r="J1138" s="20" t="s">
        <v>9055</v>
      </c>
      <c r="K1138" s="20" t="s">
        <v>7109</v>
      </c>
      <c r="L1138" s="20" t="s">
        <v>2241</v>
      </c>
      <c r="M1138" s="165" t="s">
        <v>7110</v>
      </c>
      <c r="N1138" s="20" t="s">
        <v>9056</v>
      </c>
      <c r="O1138" s="20" t="s">
        <v>9765</v>
      </c>
      <c r="P1138" s="201" t="n">
        <v>44440</v>
      </c>
      <c r="Q1138" s="201" t="n">
        <v>44500</v>
      </c>
      <c r="R1138" s="20" t="n">
        <v>1</v>
      </c>
      <c r="S1138" s="20" t="s">
        <v>7130</v>
      </c>
      <c r="T1138" s="20" t="n">
        <v>23.2316860240396</v>
      </c>
      <c r="U1138" s="20"/>
      <c r="V1138" s="20"/>
      <c r="W1138" s="20" t="s">
        <v>7141</v>
      </c>
      <c r="X1138" s="35" t="s">
        <v>383</v>
      </c>
      <c r="Y1138" s="240"/>
      <c r="Z1138" s="192" t="n">
        <v>0</v>
      </c>
      <c r="AE1138" s="94" t="e">
        <f aca="false" t="array" ref="AE1138:AK1138">_xlfn.torow(_xlfn.unique(_xlfn._xlws.filter(cat_table[Subsector],$E1138=cat_table[Sector],"")))</f>
        <v>#NAME?</v>
      </c>
      <c r="AF1138" s="94" t="e">
        <v>#NAME?</v>
      </c>
      <c r="AG1138" s="94" t="e">
        <v>#NAME?</v>
      </c>
      <c r="AH1138" s="94" t="e">
        <v>#NAME?</v>
      </c>
      <c r="AI1138" s="94" t="e">
        <v>#NAME?</v>
      </c>
      <c r="AJ1138" s="94" t="e">
        <v>#NAME?</v>
      </c>
      <c r="AK1138" s="94" t="e">
        <v>#NAME?</v>
      </c>
      <c r="AO1138" s="94" t="e">
        <f aca="false" t="array" ref="AO1138:AT1138">_xlfn.torow(_xlfn.unique(_xlfn._xlws.filter(cat_table[Sub-subsector],($E1138=cat_table[Sector])*($F1138=cat_table[Subsector]),"")))</f>
        <v>#NAME?</v>
      </c>
      <c r="AP1138" s="94" t="e">
        <v>#NAME?</v>
      </c>
      <c r="AQ1138" s="94" t="e">
        <v>#NAME?</v>
      </c>
      <c r="AR1138" s="94" t="e">
        <v>#NAME?</v>
      </c>
      <c r="AS1138" s="94" t="e">
        <v>#NAME?</v>
      </c>
      <c r="AT1138" s="94" t="e">
        <v>#NAME?</v>
      </c>
    </row>
    <row r="1139" customFormat="false" ht="15" hidden="false" customHeight="true" outlineLevel="0" collapsed="false">
      <c r="A1139" s="20" t="s">
        <v>9766</v>
      </c>
      <c r="B1139" s="20" t="str">
        <f aca="false">INDEX(Table2[], MATCH(L1139, Location_ID!$D$2:$D$648, 0), 1)</f>
        <v>73c92d5f-3c9b-479c-bebc-aa118e3c3846</v>
      </c>
      <c r="C1139" s="16" t="s">
        <v>904</v>
      </c>
      <c r="D1139" s="16" t="s">
        <v>354</v>
      </c>
      <c r="E1139" s="20" t="s">
        <v>7134</v>
      </c>
      <c r="F1139" s="20" t="s">
        <v>7135</v>
      </c>
      <c r="G1139" s="20" t="s">
        <v>7591</v>
      </c>
      <c r="H1139" s="20"/>
      <c r="I1139" s="20" t="s">
        <v>9018</v>
      </c>
      <c r="J1139" s="20" t="s">
        <v>9055</v>
      </c>
      <c r="K1139" s="20" t="s">
        <v>7109</v>
      </c>
      <c r="L1139" s="20" t="s">
        <v>2241</v>
      </c>
      <c r="M1139" s="165" t="s">
        <v>7110</v>
      </c>
      <c r="N1139" s="20" t="s">
        <v>9056</v>
      </c>
      <c r="O1139" s="20" t="s">
        <v>9767</v>
      </c>
      <c r="P1139" s="201" t="n">
        <v>44440</v>
      </c>
      <c r="Q1139" s="201" t="n">
        <v>44500</v>
      </c>
      <c r="R1139" s="20" t="n">
        <v>1</v>
      </c>
      <c r="S1139" s="20" t="s">
        <v>7130</v>
      </c>
      <c r="T1139" s="20" t="n">
        <v>29.3894461732543</v>
      </c>
      <c r="U1139" s="20"/>
      <c r="V1139" s="20"/>
      <c r="W1139" s="20" t="s">
        <v>7141</v>
      </c>
      <c r="X1139" s="35" t="s">
        <v>383</v>
      </c>
      <c r="Y1139" s="240"/>
      <c r="Z1139" s="192" t="n">
        <v>0</v>
      </c>
      <c r="AE1139" s="94" t="e">
        <f aca="false" t="array" ref="AE1139:AK1139">_xlfn.torow(_xlfn.unique(_xlfn._xlws.filter(cat_table[Subsector],$E1139=cat_table[Sector],"")))</f>
        <v>#NAME?</v>
      </c>
      <c r="AF1139" s="94" t="e">
        <v>#NAME?</v>
      </c>
      <c r="AG1139" s="94" t="e">
        <v>#NAME?</v>
      </c>
      <c r="AH1139" s="94" t="e">
        <v>#NAME?</v>
      </c>
      <c r="AI1139" s="94" t="e">
        <v>#NAME?</v>
      </c>
      <c r="AJ1139" s="94" t="e">
        <v>#NAME?</v>
      </c>
      <c r="AK1139" s="94" t="e">
        <v>#NAME?</v>
      </c>
      <c r="AO1139" s="94" t="e">
        <f aca="false" t="array" ref="AO1139:AT1139">_xlfn.torow(_xlfn.unique(_xlfn._xlws.filter(cat_table[Sub-subsector],($E1139=cat_table[Sector])*($F1139=cat_table[Subsector]),"")))</f>
        <v>#NAME?</v>
      </c>
      <c r="AP1139" s="94" t="e">
        <v>#NAME?</v>
      </c>
      <c r="AQ1139" s="94" t="e">
        <v>#NAME?</v>
      </c>
      <c r="AR1139" s="94" t="e">
        <v>#NAME?</v>
      </c>
      <c r="AS1139" s="94" t="e">
        <v>#NAME?</v>
      </c>
      <c r="AT1139" s="94" t="e">
        <v>#NAME?</v>
      </c>
    </row>
    <row r="1140" customFormat="false" ht="15" hidden="false" customHeight="true" outlineLevel="0" collapsed="false">
      <c r="A1140" s="20" t="s">
        <v>9768</v>
      </c>
      <c r="B1140" s="20" t="str">
        <f aca="false">INDEX(Table2[], MATCH(L1140, Location_ID!$D$2:$D$648, 0), 1)</f>
        <v>73c92d5f-3c9b-479c-bebc-aa118e3c3846</v>
      </c>
      <c r="C1140" s="16" t="s">
        <v>904</v>
      </c>
      <c r="D1140" s="16" t="s">
        <v>354</v>
      </c>
      <c r="E1140" s="20" t="s">
        <v>7134</v>
      </c>
      <c r="F1140" s="20" t="s">
        <v>7135</v>
      </c>
      <c r="G1140" s="20" t="s">
        <v>7591</v>
      </c>
      <c r="H1140" s="20"/>
      <c r="I1140" s="20" t="s">
        <v>9018</v>
      </c>
      <c r="J1140" s="20" t="s">
        <v>9055</v>
      </c>
      <c r="K1140" s="20" t="s">
        <v>7109</v>
      </c>
      <c r="L1140" s="20" t="s">
        <v>2241</v>
      </c>
      <c r="M1140" s="165" t="s">
        <v>7110</v>
      </c>
      <c r="N1140" s="20" t="s">
        <v>9056</v>
      </c>
      <c r="O1140" s="20" t="s">
        <v>9769</v>
      </c>
      <c r="P1140" s="201" t="n">
        <v>44440</v>
      </c>
      <c r="Q1140" s="201" t="n">
        <v>44500</v>
      </c>
      <c r="R1140" s="20" t="n">
        <v>1</v>
      </c>
      <c r="S1140" s="20" t="s">
        <v>7130</v>
      </c>
      <c r="T1140" s="20" t="n">
        <v>17.4196058139642</v>
      </c>
      <c r="U1140" s="20"/>
      <c r="V1140" s="20"/>
      <c r="W1140" s="20" t="s">
        <v>7141</v>
      </c>
      <c r="X1140" s="35" t="s">
        <v>383</v>
      </c>
      <c r="Y1140" s="240"/>
      <c r="Z1140" s="192" t="n">
        <v>0</v>
      </c>
      <c r="AE1140" s="94" t="e">
        <f aca="false" t="array" ref="AE1140:AK1140">_xlfn.torow(_xlfn.unique(_xlfn._xlws.filter(cat_table[Subsector],$E1140=cat_table[Sector],"")))</f>
        <v>#NAME?</v>
      </c>
      <c r="AF1140" s="94" t="e">
        <v>#NAME?</v>
      </c>
      <c r="AG1140" s="94" t="e">
        <v>#NAME?</v>
      </c>
      <c r="AH1140" s="94" t="e">
        <v>#NAME?</v>
      </c>
      <c r="AI1140" s="94" t="e">
        <v>#NAME?</v>
      </c>
      <c r="AJ1140" s="94" t="e">
        <v>#NAME?</v>
      </c>
      <c r="AK1140" s="94" t="e">
        <v>#NAME?</v>
      </c>
      <c r="AO1140" s="94" t="e">
        <f aca="false" t="array" ref="AO1140:AT1140">_xlfn.torow(_xlfn.unique(_xlfn._xlws.filter(cat_table[Sub-subsector],($E1140=cat_table[Sector])*($F1140=cat_table[Subsector]),"")))</f>
        <v>#NAME?</v>
      </c>
      <c r="AP1140" s="94" t="e">
        <v>#NAME?</v>
      </c>
      <c r="AQ1140" s="94" t="e">
        <v>#NAME?</v>
      </c>
      <c r="AR1140" s="94" t="e">
        <v>#NAME?</v>
      </c>
      <c r="AS1140" s="94" t="e">
        <v>#NAME?</v>
      </c>
      <c r="AT1140" s="94" t="e">
        <v>#NAME?</v>
      </c>
    </row>
    <row r="1141" customFormat="false" ht="15" hidden="false" customHeight="true" outlineLevel="0" collapsed="false">
      <c r="A1141" s="20" t="s">
        <v>9770</v>
      </c>
      <c r="B1141" s="20" t="str">
        <f aca="false">INDEX(Table2[], MATCH(L1141, Location_ID!$D$2:$D$648, 0), 1)</f>
        <v>73c92d5f-3c9b-479c-bebc-aa118e3c3846</v>
      </c>
      <c r="C1141" s="16" t="s">
        <v>904</v>
      </c>
      <c r="D1141" s="16" t="s">
        <v>354</v>
      </c>
      <c r="E1141" s="20" t="s">
        <v>7134</v>
      </c>
      <c r="F1141" s="20" t="s">
        <v>7135</v>
      </c>
      <c r="G1141" s="20" t="s">
        <v>7591</v>
      </c>
      <c r="H1141" s="20"/>
      <c r="I1141" s="20" t="s">
        <v>9018</v>
      </c>
      <c r="J1141" s="20" t="s">
        <v>9067</v>
      </c>
      <c r="K1141" s="20" t="s">
        <v>7109</v>
      </c>
      <c r="L1141" s="20" t="s">
        <v>2241</v>
      </c>
      <c r="M1141" s="165" t="s">
        <v>7110</v>
      </c>
      <c r="N1141" s="20" t="s">
        <v>9056</v>
      </c>
      <c r="O1141" s="20" t="s">
        <v>9771</v>
      </c>
      <c r="P1141" s="201" t="n">
        <v>44440</v>
      </c>
      <c r="Q1141" s="201" t="n">
        <v>44500</v>
      </c>
      <c r="R1141" s="20" t="n">
        <v>1</v>
      </c>
      <c r="S1141" s="20" t="s">
        <v>7130</v>
      </c>
      <c r="T1141" s="20" t="n">
        <v>11.5258967416989</v>
      </c>
      <c r="U1141" s="20"/>
      <c r="V1141" s="20"/>
      <c r="W1141" s="20" t="s">
        <v>7141</v>
      </c>
      <c r="X1141" s="35" t="s">
        <v>383</v>
      </c>
      <c r="Y1141" s="240"/>
      <c r="Z1141" s="192" t="n">
        <v>0</v>
      </c>
      <c r="AE1141" s="94" t="e">
        <f aca="false" t="array" ref="AE1141:AK1141">_xlfn.torow(_xlfn.unique(_xlfn._xlws.filter(cat_table[Subsector],$E1141=cat_table[Sector],"")))</f>
        <v>#NAME?</v>
      </c>
      <c r="AF1141" s="94" t="e">
        <v>#NAME?</v>
      </c>
      <c r="AG1141" s="94" t="e">
        <v>#NAME?</v>
      </c>
      <c r="AH1141" s="94" t="e">
        <v>#NAME?</v>
      </c>
      <c r="AI1141" s="94" t="e">
        <v>#NAME?</v>
      </c>
      <c r="AJ1141" s="94" t="e">
        <v>#NAME?</v>
      </c>
      <c r="AK1141" s="94" t="e">
        <v>#NAME?</v>
      </c>
      <c r="AO1141" s="94" t="e">
        <f aca="false" t="array" ref="AO1141:AT1141">_xlfn.torow(_xlfn.unique(_xlfn._xlws.filter(cat_table[Sub-subsector],($E1141=cat_table[Sector])*($F1141=cat_table[Subsector]),"")))</f>
        <v>#NAME?</v>
      </c>
      <c r="AP1141" s="94" t="e">
        <v>#NAME?</v>
      </c>
      <c r="AQ1141" s="94" t="e">
        <v>#NAME?</v>
      </c>
      <c r="AR1141" s="94" t="e">
        <v>#NAME?</v>
      </c>
      <c r="AS1141" s="94" t="e">
        <v>#NAME?</v>
      </c>
      <c r="AT1141" s="94" t="e">
        <v>#NAME?</v>
      </c>
    </row>
    <row r="1142" customFormat="false" ht="15" hidden="false" customHeight="true" outlineLevel="0" collapsed="false">
      <c r="A1142" s="20" t="s">
        <v>9772</v>
      </c>
      <c r="B1142" s="20" t="str">
        <f aca="false">INDEX(Table2[], MATCH(L1142, Location_ID!$D$2:$D$648, 0), 1)</f>
        <v>73c92d5f-3c9b-479c-bebc-aa118e3c3846</v>
      </c>
      <c r="C1142" s="16" t="s">
        <v>904</v>
      </c>
      <c r="D1142" s="16" t="s">
        <v>354</v>
      </c>
      <c r="E1142" s="20" t="s">
        <v>7134</v>
      </c>
      <c r="F1142" s="20" t="s">
        <v>7135</v>
      </c>
      <c r="G1142" s="20" t="s">
        <v>7591</v>
      </c>
      <c r="H1142" s="20"/>
      <c r="I1142" s="20" t="s">
        <v>9018</v>
      </c>
      <c r="J1142" s="20" t="s">
        <v>9079</v>
      </c>
      <c r="K1142" s="20" t="s">
        <v>7109</v>
      </c>
      <c r="L1142" s="20" t="s">
        <v>2241</v>
      </c>
      <c r="M1142" s="165" t="s">
        <v>7110</v>
      </c>
      <c r="N1142" s="20" t="s">
        <v>9056</v>
      </c>
      <c r="O1142" s="20" t="s">
        <v>9773</v>
      </c>
      <c r="P1142" s="201" t="n">
        <v>44440</v>
      </c>
      <c r="Q1142" s="201" t="n">
        <v>44500</v>
      </c>
      <c r="R1142" s="20" t="n">
        <v>1</v>
      </c>
      <c r="S1142" s="20" t="s">
        <v>7130</v>
      </c>
      <c r="T1142" s="20" t="n">
        <v>6.37218414258671</v>
      </c>
      <c r="U1142" s="20"/>
      <c r="V1142" s="20"/>
      <c r="W1142" s="20" t="s">
        <v>7141</v>
      </c>
      <c r="X1142" s="35" t="s">
        <v>383</v>
      </c>
      <c r="Y1142" s="240"/>
      <c r="Z1142" s="192" t="n">
        <v>0</v>
      </c>
      <c r="AE1142" s="94" t="e">
        <f aca="false" t="array" ref="AE1142:AK1142">_xlfn.torow(_xlfn.unique(_xlfn._xlws.filter(cat_table[Subsector],$E1142=cat_table[Sector],"")))</f>
        <v>#NAME?</v>
      </c>
      <c r="AF1142" s="94" t="e">
        <v>#NAME?</v>
      </c>
      <c r="AG1142" s="94" t="e">
        <v>#NAME?</v>
      </c>
      <c r="AH1142" s="94" t="e">
        <v>#NAME?</v>
      </c>
      <c r="AI1142" s="94" t="e">
        <v>#NAME?</v>
      </c>
      <c r="AJ1142" s="94" t="e">
        <v>#NAME?</v>
      </c>
      <c r="AK1142" s="94" t="e">
        <v>#NAME?</v>
      </c>
      <c r="AO1142" s="94" t="e">
        <f aca="false" t="array" ref="AO1142:AT1142">_xlfn.torow(_xlfn.unique(_xlfn._xlws.filter(cat_table[Sub-subsector],($E1142=cat_table[Sector])*($F1142=cat_table[Subsector]),"")))</f>
        <v>#NAME?</v>
      </c>
      <c r="AP1142" s="94" t="e">
        <v>#NAME?</v>
      </c>
      <c r="AQ1142" s="94" t="e">
        <v>#NAME?</v>
      </c>
      <c r="AR1142" s="94" t="e">
        <v>#NAME?</v>
      </c>
      <c r="AS1142" s="94" t="e">
        <v>#NAME?</v>
      </c>
      <c r="AT1142" s="94" t="e">
        <v>#NAME?</v>
      </c>
    </row>
    <row r="1143" customFormat="false" ht="15" hidden="false" customHeight="true" outlineLevel="0" collapsed="false">
      <c r="A1143" s="20" t="s">
        <v>9774</v>
      </c>
      <c r="B1143" s="20" t="str">
        <f aca="false">INDEX(Table2[], MATCH(L1143, Location_ID!$D$2:$D$648, 0), 1)</f>
        <v>73c92d5f-3c9b-479c-bebc-aa118e3c3846</v>
      </c>
      <c r="C1143" s="16" t="s">
        <v>904</v>
      </c>
      <c r="D1143" s="16" t="s">
        <v>354</v>
      </c>
      <c r="E1143" s="20" t="s">
        <v>7134</v>
      </c>
      <c r="F1143" s="20" t="s">
        <v>7135</v>
      </c>
      <c r="G1143" s="20" t="s">
        <v>7591</v>
      </c>
      <c r="H1143" s="20"/>
      <c r="I1143" s="20" t="s">
        <v>9018</v>
      </c>
      <c r="J1143" s="20" t="s">
        <v>9059</v>
      </c>
      <c r="K1143" s="20" t="s">
        <v>7109</v>
      </c>
      <c r="L1143" s="20" t="s">
        <v>2241</v>
      </c>
      <c r="M1143" s="165" t="s">
        <v>7110</v>
      </c>
      <c r="N1143" s="20" t="s">
        <v>9056</v>
      </c>
      <c r="O1143" s="20" t="s">
        <v>9775</v>
      </c>
      <c r="P1143" s="201" t="n">
        <v>44440</v>
      </c>
      <c r="Q1143" s="201" t="n">
        <v>44500</v>
      </c>
      <c r="R1143" s="20" t="n">
        <v>1</v>
      </c>
      <c r="S1143" s="20" t="s">
        <v>7130</v>
      </c>
      <c r="T1143" s="20" t="n">
        <v>25.127818534488</v>
      </c>
      <c r="U1143" s="20"/>
      <c r="V1143" s="20"/>
      <c r="W1143" s="20" t="s">
        <v>7141</v>
      </c>
      <c r="X1143" s="35" t="s">
        <v>383</v>
      </c>
      <c r="Y1143" s="240"/>
      <c r="Z1143" s="192" t="n">
        <v>0</v>
      </c>
      <c r="AE1143" s="94" t="e">
        <f aca="false" t="array" ref="AE1143:AK1143">_xlfn.torow(_xlfn.unique(_xlfn._xlws.filter(cat_table[Subsector],$E1143=cat_table[Sector],"")))</f>
        <v>#NAME?</v>
      </c>
      <c r="AF1143" s="94" t="e">
        <v>#NAME?</v>
      </c>
      <c r="AG1143" s="94" t="e">
        <v>#NAME?</v>
      </c>
      <c r="AH1143" s="94" t="e">
        <v>#NAME?</v>
      </c>
      <c r="AI1143" s="94" t="e">
        <v>#NAME?</v>
      </c>
      <c r="AJ1143" s="94" t="e">
        <v>#NAME?</v>
      </c>
      <c r="AK1143" s="94" t="e">
        <v>#NAME?</v>
      </c>
      <c r="AO1143" s="94" t="e">
        <f aca="false" t="array" ref="AO1143:AT1143">_xlfn.torow(_xlfn.unique(_xlfn._xlws.filter(cat_table[Sub-subsector],($E1143=cat_table[Sector])*($F1143=cat_table[Subsector]),"")))</f>
        <v>#NAME?</v>
      </c>
      <c r="AP1143" s="94" t="e">
        <v>#NAME?</v>
      </c>
      <c r="AQ1143" s="94" t="e">
        <v>#NAME?</v>
      </c>
      <c r="AR1143" s="94" t="e">
        <v>#NAME?</v>
      </c>
      <c r="AS1143" s="94" t="e">
        <v>#NAME?</v>
      </c>
      <c r="AT1143" s="94" t="e">
        <v>#NAME?</v>
      </c>
    </row>
    <row r="1144" customFormat="false" ht="15" hidden="false" customHeight="true" outlineLevel="0" collapsed="false">
      <c r="A1144" s="20" t="s">
        <v>9776</v>
      </c>
      <c r="B1144" s="20" t="str">
        <f aca="false">INDEX(Table2[], MATCH(L1144, Location_ID!$D$2:$D$648, 0), 1)</f>
        <v>73c92d5f-3c9b-479c-bebc-aa118e3c3846</v>
      </c>
      <c r="C1144" s="16" t="s">
        <v>904</v>
      </c>
      <c r="D1144" s="16" t="s">
        <v>354</v>
      </c>
      <c r="E1144" s="20" t="s">
        <v>7134</v>
      </c>
      <c r="F1144" s="20" t="s">
        <v>7135</v>
      </c>
      <c r="G1144" s="20" t="s">
        <v>7591</v>
      </c>
      <c r="H1144" s="20"/>
      <c r="I1144" s="20" t="s">
        <v>9018</v>
      </c>
      <c r="J1144" s="20" t="s">
        <v>9055</v>
      </c>
      <c r="K1144" s="20" t="s">
        <v>7109</v>
      </c>
      <c r="L1144" s="20" t="s">
        <v>2241</v>
      </c>
      <c r="M1144" s="165" t="s">
        <v>7110</v>
      </c>
      <c r="N1144" s="20" t="s">
        <v>9056</v>
      </c>
      <c r="O1144" s="20" t="s">
        <v>9777</v>
      </c>
      <c r="P1144" s="201" t="n">
        <v>44440</v>
      </c>
      <c r="Q1144" s="201" t="n">
        <v>44500</v>
      </c>
      <c r="R1144" s="20" t="n">
        <v>1</v>
      </c>
      <c r="S1144" s="20" t="s">
        <v>7130</v>
      </c>
      <c r="T1144" s="20" t="n">
        <v>1.73453478581966</v>
      </c>
      <c r="U1144" s="20"/>
      <c r="V1144" s="20"/>
      <c r="W1144" s="20" t="s">
        <v>7141</v>
      </c>
      <c r="X1144" s="35" t="s">
        <v>383</v>
      </c>
      <c r="Y1144" s="240"/>
      <c r="Z1144" s="192" t="n">
        <v>0</v>
      </c>
      <c r="AE1144" s="94" t="e">
        <f aca="false" t="array" ref="AE1144:AK1144">_xlfn.torow(_xlfn.unique(_xlfn._xlws.filter(cat_table[Subsector],$E1144=cat_table[Sector],"")))</f>
        <v>#NAME?</v>
      </c>
      <c r="AF1144" s="94" t="e">
        <v>#NAME?</v>
      </c>
      <c r="AG1144" s="94" t="e">
        <v>#NAME?</v>
      </c>
      <c r="AH1144" s="94" t="e">
        <v>#NAME?</v>
      </c>
      <c r="AI1144" s="94" t="e">
        <v>#NAME?</v>
      </c>
      <c r="AJ1144" s="94" t="e">
        <v>#NAME?</v>
      </c>
      <c r="AK1144" s="94" t="e">
        <v>#NAME?</v>
      </c>
      <c r="AO1144" s="94" t="e">
        <f aca="false" t="array" ref="AO1144:AT1144">_xlfn.torow(_xlfn.unique(_xlfn._xlws.filter(cat_table[Sub-subsector],($E1144=cat_table[Sector])*($F1144=cat_table[Subsector]),"")))</f>
        <v>#NAME?</v>
      </c>
      <c r="AP1144" s="94" t="e">
        <v>#NAME?</v>
      </c>
      <c r="AQ1144" s="94" t="e">
        <v>#NAME?</v>
      </c>
      <c r="AR1144" s="94" t="e">
        <v>#NAME?</v>
      </c>
      <c r="AS1144" s="94" t="e">
        <v>#NAME?</v>
      </c>
      <c r="AT1144" s="94" t="e">
        <v>#NAME?</v>
      </c>
    </row>
    <row r="1145" customFormat="false" ht="15" hidden="false" customHeight="true" outlineLevel="0" collapsed="false">
      <c r="A1145" s="20" t="s">
        <v>9778</v>
      </c>
      <c r="B1145" s="20" t="str">
        <f aca="false">INDEX(Table2[], MATCH(L1145, Location_ID!$D$2:$D$648, 0), 1)</f>
        <v>73c92d5f-3c9b-479c-bebc-aa118e3c3846</v>
      </c>
      <c r="C1145" s="16" t="s">
        <v>904</v>
      </c>
      <c r="D1145" s="16" t="s">
        <v>354</v>
      </c>
      <c r="E1145" s="20" t="s">
        <v>7134</v>
      </c>
      <c r="F1145" s="20" t="s">
        <v>7135</v>
      </c>
      <c r="G1145" s="20" t="s">
        <v>7591</v>
      </c>
      <c r="H1145" s="20"/>
      <c r="I1145" s="20" t="s">
        <v>9018</v>
      </c>
      <c r="J1145" s="20" t="s">
        <v>9055</v>
      </c>
      <c r="K1145" s="20" t="s">
        <v>7109</v>
      </c>
      <c r="L1145" s="20" t="s">
        <v>2241</v>
      </c>
      <c r="M1145" s="165" t="s">
        <v>7110</v>
      </c>
      <c r="N1145" s="20" t="s">
        <v>9056</v>
      </c>
      <c r="O1145" s="20" t="s">
        <v>9779</v>
      </c>
      <c r="P1145" s="201" t="n">
        <v>44440</v>
      </c>
      <c r="Q1145" s="201" t="n">
        <v>44500</v>
      </c>
      <c r="R1145" s="20" t="n">
        <v>1</v>
      </c>
      <c r="S1145" s="20" t="s">
        <v>7130</v>
      </c>
      <c r="T1145" s="20" t="n">
        <v>7.11918947202879</v>
      </c>
      <c r="U1145" s="20"/>
      <c r="V1145" s="20"/>
      <c r="W1145" s="20" t="s">
        <v>7141</v>
      </c>
      <c r="X1145" s="35" t="s">
        <v>383</v>
      </c>
      <c r="Y1145" s="240"/>
      <c r="Z1145" s="192" t="n">
        <v>0</v>
      </c>
      <c r="AE1145" s="94" t="e">
        <f aca="false" t="array" ref="AE1145:AK1145">_xlfn.torow(_xlfn.unique(_xlfn._xlws.filter(cat_table[Subsector],$E1145=cat_table[Sector],"")))</f>
        <v>#NAME?</v>
      </c>
      <c r="AF1145" s="94" t="e">
        <v>#NAME?</v>
      </c>
      <c r="AG1145" s="94" t="e">
        <v>#NAME?</v>
      </c>
      <c r="AH1145" s="94" t="e">
        <v>#NAME?</v>
      </c>
      <c r="AI1145" s="94" t="e">
        <v>#NAME?</v>
      </c>
      <c r="AJ1145" s="94" t="e">
        <v>#NAME?</v>
      </c>
      <c r="AK1145" s="94" t="e">
        <v>#NAME?</v>
      </c>
      <c r="AO1145" s="94" t="e">
        <f aca="false" t="array" ref="AO1145:AT1145">_xlfn.torow(_xlfn.unique(_xlfn._xlws.filter(cat_table[Sub-subsector],($E1145=cat_table[Sector])*($F1145=cat_table[Subsector]),"")))</f>
        <v>#NAME?</v>
      </c>
      <c r="AP1145" s="94" t="e">
        <v>#NAME?</v>
      </c>
      <c r="AQ1145" s="94" t="e">
        <v>#NAME?</v>
      </c>
      <c r="AR1145" s="94" t="e">
        <v>#NAME?</v>
      </c>
      <c r="AS1145" s="94" t="e">
        <v>#NAME?</v>
      </c>
      <c r="AT1145" s="94" t="e">
        <v>#NAME?</v>
      </c>
    </row>
    <row r="1146" customFormat="false" ht="15" hidden="false" customHeight="true" outlineLevel="0" collapsed="false">
      <c r="A1146" s="20" t="s">
        <v>9780</v>
      </c>
      <c r="B1146" s="20" t="str">
        <f aca="false">INDEX(Table2[], MATCH(L1146, Location_ID!$D$2:$D$648, 0), 1)</f>
        <v>73c92d5f-3c9b-479c-bebc-aa118e3c3846</v>
      </c>
      <c r="C1146" s="16" t="s">
        <v>904</v>
      </c>
      <c r="D1146" s="16" t="s">
        <v>354</v>
      </c>
      <c r="E1146" s="20" t="s">
        <v>7134</v>
      </c>
      <c r="F1146" s="20" t="s">
        <v>7135</v>
      </c>
      <c r="G1146" s="20" t="s">
        <v>7591</v>
      </c>
      <c r="H1146" s="20"/>
      <c r="I1146" s="20" t="s">
        <v>9018</v>
      </c>
      <c r="J1146" s="20" t="s">
        <v>9079</v>
      </c>
      <c r="K1146" s="20" t="s">
        <v>7109</v>
      </c>
      <c r="L1146" s="20" t="s">
        <v>2241</v>
      </c>
      <c r="M1146" s="165" t="s">
        <v>7110</v>
      </c>
      <c r="N1146" s="20" t="s">
        <v>9056</v>
      </c>
      <c r="O1146" s="20" t="s">
        <v>9781</v>
      </c>
      <c r="P1146" s="201" t="n">
        <v>44440</v>
      </c>
      <c r="Q1146" s="201" t="n">
        <v>44500</v>
      </c>
      <c r="R1146" s="20" t="n">
        <v>1</v>
      </c>
      <c r="S1146" s="20" t="s">
        <v>7130</v>
      </c>
      <c r="T1146" s="20" t="n">
        <v>2.26307118127902</v>
      </c>
      <c r="U1146" s="20"/>
      <c r="V1146" s="20"/>
      <c r="W1146" s="20" t="s">
        <v>7141</v>
      </c>
      <c r="X1146" s="35" t="s">
        <v>383</v>
      </c>
      <c r="Y1146" s="240"/>
      <c r="Z1146" s="192" t="n">
        <v>0</v>
      </c>
      <c r="AE1146" s="94" t="e">
        <f aca="false" t="array" ref="AE1146:AK1146">_xlfn.torow(_xlfn.unique(_xlfn._xlws.filter(cat_table[Subsector],$E1146=cat_table[Sector],"")))</f>
        <v>#NAME?</v>
      </c>
      <c r="AF1146" s="94" t="e">
        <v>#NAME?</v>
      </c>
      <c r="AG1146" s="94" t="e">
        <v>#NAME?</v>
      </c>
      <c r="AH1146" s="94" t="e">
        <v>#NAME?</v>
      </c>
      <c r="AI1146" s="94" t="e">
        <v>#NAME?</v>
      </c>
      <c r="AJ1146" s="94" t="e">
        <v>#NAME?</v>
      </c>
      <c r="AK1146" s="94" t="e">
        <v>#NAME?</v>
      </c>
      <c r="AO1146" s="94" t="e">
        <f aca="false" t="array" ref="AO1146:AT1146">_xlfn.torow(_xlfn.unique(_xlfn._xlws.filter(cat_table[Sub-subsector],($E1146=cat_table[Sector])*($F1146=cat_table[Subsector]),"")))</f>
        <v>#NAME?</v>
      </c>
      <c r="AP1146" s="94" t="e">
        <v>#NAME?</v>
      </c>
      <c r="AQ1146" s="94" t="e">
        <v>#NAME?</v>
      </c>
      <c r="AR1146" s="94" t="e">
        <v>#NAME?</v>
      </c>
      <c r="AS1146" s="94" t="e">
        <v>#NAME?</v>
      </c>
      <c r="AT1146" s="94" t="e">
        <v>#NAME?</v>
      </c>
    </row>
    <row r="1147" customFormat="false" ht="15" hidden="false" customHeight="true" outlineLevel="0" collapsed="false">
      <c r="A1147" s="20" t="s">
        <v>9782</v>
      </c>
      <c r="B1147" s="20" t="str">
        <f aca="false">INDEX(Table2[], MATCH(L1147, Location_ID!$D$2:$D$648, 0), 1)</f>
        <v>73c92d5f-3c9b-479c-bebc-aa118e3c3846</v>
      </c>
      <c r="C1147" s="16" t="s">
        <v>904</v>
      </c>
      <c r="D1147" s="16" t="s">
        <v>354</v>
      </c>
      <c r="E1147" s="20" t="s">
        <v>7134</v>
      </c>
      <c r="F1147" s="20" t="s">
        <v>7135</v>
      </c>
      <c r="G1147" s="20" t="s">
        <v>7591</v>
      </c>
      <c r="H1147" s="20"/>
      <c r="I1147" s="20" t="s">
        <v>9018</v>
      </c>
      <c r="J1147" s="20" t="s">
        <v>9055</v>
      </c>
      <c r="K1147" s="20" t="s">
        <v>7109</v>
      </c>
      <c r="L1147" s="20" t="s">
        <v>2241</v>
      </c>
      <c r="M1147" s="165" t="s">
        <v>7110</v>
      </c>
      <c r="N1147" s="20" t="s">
        <v>9056</v>
      </c>
      <c r="O1147" s="20" t="s">
        <v>9783</v>
      </c>
      <c r="P1147" s="201" t="n">
        <v>44440</v>
      </c>
      <c r="Q1147" s="201" t="n">
        <v>44500</v>
      </c>
      <c r="R1147" s="20" t="n">
        <v>1</v>
      </c>
      <c r="S1147" s="20" t="s">
        <v>7130</v>
      </c>
      <c r="T1147" s="20" t="n">
        <v>14.1071504960192</v>
      </c>
      <c r="U1147" s="20"/>
      <c r="V1147" s="20"/>
      <c r="W1147" s="20" t="s">
        <v>7141</v>
      </c>
      <c r="X1147" s="35" t="s">
        <v>383</v>
      </c>
      <c r="Y1147" s="240"/>
      <c r="Z1147" s="192" t="n">
        <v>0</v>
      </c>
      <c r="AE1147" s="94" t="e">
        <f aca="false" t="array" ref="AE1147:AK1147">_xlfn.torow(_xlfn.unique(_xlfn._xlws.filter(cat_table[Subsector],$E1147=cat_table[Sector],"")))</f>
        <v>#NAME?</v>
      </c>
      <c r="AF1147" s="94" t="e">
        <v>#NAME?</v>
      </c>
      <c r="AG1147" s="94" t="e">
        <v>#NAME?</v>
      </c>
      <c r="AH1147" s="94" t="e">
        <v>#NAME?</v>
      </c>
      <c r="AI1147" s="94" t="e">
        <v>#NAME?</v>
      </c>
      <c r="AJ1147" s="94" t="e">
        <v>#NAME?</v>
      </c>
      <c r="AK1147" s="94" t="e">
        <v>#NAME?</v>
      </c>
      <c r="AO1147" s="94" t="e">
        <f aca="false" t="array" ref="AO1147:AT1147">_xlfn.torow(_xlfn.unique(_xlfn._xlws.filter(cat_table[Sub-subsector],($E1147=cat_table[Sector])*($F1147=cat_table[Subsector]),"")))</f>
        <v>#NAME?</v>
      </c>
      <c r="AP1147" s="94" t="e">
        <v>#NAME?</v>
      </c>
      <c r="AQ1147" s="94" t="e">
        <v>#NAME?</v>
      </c>
      <c r="AR1147" s="94" t="e">
        <v>#NAME?</v>
      </c>
      <c r="AS1147" s="94" t="e">
        <v>#NAME?</v>
      </c>
      <c r="AT1147" s="94" t="e">
        <v>#NAME?</v>
      </c>
    </row>
    <row r="1148" customFormat="false" ht="15" hidden="false" customHeight="true" outlineLevel="0" collapsed="false">
      <c r="A1148" s="20" t="s">
        <v>9784</v>
      </c>
      <c r="B1148" s="20" t="str">
        <f aca="false">INDEX(Table2[], MATCH(L1148, Location_ID!$D$2:$D$648, 0), 1)</f>
        <v>73c92d5f-3c9b-479c-bebc-aa118e3c3846</v>
      </c>
      <c r="C1148" s="16" t="s">
        <v>904</v>
      </c>
      <c r="D1148" s="16" t="s">
        <v>354</v>
      </c>
      <c r="E1148" s="20" t="s">
        <v>7134</v>
      </c>
      <c r="F1148" s="20" t="s">
        <v>7135</v>
      </c>
      <c r="G1148" s="20" t="s">
        <v>7591</v>
      </c>
      <c r="H1148" s="20"/>
      <c r="I1148" s="20" t="s">
        <v>9018</v>
      </c>
      <c r="J1148" s="20" t="s">
        <v>9055</v>
      </c>
      <c r="K1148" s="20" t="s">
        <v>7109</v>
      </c>
      <c r="L1148" s="20" t="s">
        <v>2241</v>
      </c>
      <c r="M1148" s="165" t="s">
        <v>7110</v>
      </c>
      <c r="N1148" s="20" t="s">
        <v>9056</v>
      </c>
      <c r="O1148" s="20" t="s">
        <v>9785</v>
      </c>
      <c r="P1148" s="201" t="n">
        <v>44440</v>
      </c>
      <c r="Q1148" s="201" t="n">
        <v>44500</v>
      </c>
      <c r="R1148" s="20" t="n">
        <v>1</v>
      </c>
      <c r="S1148" s="20" t="s">
        <v>7130</v>
      </c>
      <c r="T1148" s="20" t="n">
        <v>10.9511381954161</v>
      </c>
      <c r="U1148" s="20"/>
      <c r="V1148" s="20"/>
      <c r="W1148" s="20" t="s">
        <v>7141</v>
      </c>
      <c r="X1148" s="35" t="s">
        <v>383</v>
      </c>
      <c r="Y1148" s="240"/>
      <c r="Z1148" s="192" t="n">
        <v>0</v>
      </c>
      <c r="AE1148" s="94" t="e">
        <f aca="false" t="array" ref="AE1148:AK1148">_xlfn.torow(_xlfn.unique(_xlfn._xlws.filter(cat_table[Subsector],$E1148=cat_table[Sector],"")))</f>
        <v>#NAME?</v>
      </c>
      <c r="AF1148" s="94" t="e">
        <v>#NAME?</v>
      </c>
      <c r="AG1148" s="94" t="e">
        <v>#NAME?</v>
      </c>
      <c r="AH1148" s="94" t="e">
        <v>#NAME?</v>
      </c>
      <c r="AI1148" s="94" t="e">
        <v>#NAME?</v>
      </c>
      <c r="AJ1148" s="94" t="e">
        <v>#NAME?</v>
      </c>
      <c r="AK1148" s="94" t="e">
        <v>#NAME?</v>
      </c>
      <c r="AO1148" s="94" t="e">
        <f aca="false" t="array" ref="AO1148:AT1148">_xlfn.torow(_xlfn.unique(_xlfn._xlws.filter(cat_table[Sub-subsector],($E1148=cat_table[Sector])*($F1148=cat_table[Subsector]),"")))</f>
        <v>#NAME?</v>
      </c>
      <c r="AP1148" s="94" t="e">
        <v>#NAME?</v>
      </c>
      <c r="AQ1148" s="94" t="e">
        <v>#NAME?</v>
      </c>
      <c r="AR1148" s="94" t="e">
        <v>#NAME?</v>
      </c>
      <c r="AS1148" s="94" t="e">
        <v>#NAME?</v>
      </c>
      <c r="AT1148" s="94" t="e">
        <v>#NAME?</v>
      </c>
    </row>
    <row r="1149" customFormat="false" ht="15" hidden="false" customHeight="true" outlineLevel="0" collapsed="false">
      <c r="A1149" s="20" t="s">
        <v>9786</v>
      </c>
      <c r="B1149" s="20" t="str">
        <f aca="false">INDEX(Table2[], MATCH(L1149, Location_ID!$D$2:$D$648, 0), 1)</f>
        <v>73c92d5f-3c9b-479c-bebc-aa118e3c3846</v>
      </c>
      <c r="C1149" s="16" t="s">
        <v>904</v>
      </c>
      <c r="D1149" s="16" t="s">
        <v>354</v>
      </c>
      <c r="E1149" s="20" t="s">
        <v>7134</v>
      </c>
      <c r="F1149" s="20" t="s">
        <v>7135</v>
      </c>
      <c r="G1149" s="20" t="s">
        <v>7591</v>
      </c>
      <c r="H1149" s="20"/>
      <c r="I1149" s="20" t="s">
        <v>9018</v>
      </c>
      <c r="J1149" s="20" t="s">
        <v>9059</v>
      </c>
      <c r="K1149" s="20" t="s">
        <v>7109</v>
      </c>
      <c r="L1149" s="20" t="s">
        <v>2241</v>
      </c>
      <c r="M1149" s="165" t="s">
        <v>7110</v>
      </c>
      <c r="N1149" s="20" t="s">
        <v>9056</v>
      </c>
      <c r="O1149" s="20" t="s">
        <v>9787</v>
      </c>
      <c r="P1149" s="201" t="n">
        <v>44440</v>
      </c>
      <c r="Q1149" s="201" t="n">
        <v>44500</v>
      </c>
      <c r="R1149" s="20" t="n">
        <v>1</v>
      </c>
      <c r="S1149" s="20" t="s">
        <v>7130</v>
      </c>
      <c r="T1149" s="20" t="n">
        <v>1.6190723892523</v>
      </c>
      <c r="U1149" s="20"/>
      <c r="V1149" s="20"/>
      <c r="W1149" s="20" t="s">
        <v>7141</v>
      </c>
      <c r="X1149" s="35" t="s">
        <v>383</v>
      </c>
      <c r="Y1149" s="240"/>
      <c r="Z1149" s="192" t="n">
        <v>0</v>
      </c>
      <c r="AE1149" s="94" t="e">
        <f aca="false" t="array" ref="AE1149:AK1149">_xlfn.torow(_xlfn.unique(_xlfn._xlws.filter(cat_table[Subsector],$E1149=cat_table[Sector],"")))</f>
        <v>#NAME?</v>
      </c>
      <c r="AF1149" s="94" t="e">
        <v>#NAME?</v>
      </c>
      <c r="AG1149" s="94" t="e">
        <v>#NAME?</v>
      </c>
      <c r="AH1149" s="94" t="e">
        <v>#NAME?</v>
      </c>
      <c r="AI1149" s="94" t="e">
        <v>#NAME?</v>
      </c>
      <c r="AJ1149" s="94" t="e">
        <v>#NAME?</v>
      </c>
      <c r="AK1149" s="94" t="e">
        <v>#NAME?</v>
      </c>
      <c r="AO1149" s="94" t="e">
        <f aca="false" t="array" ref="AO1149:AT1149">_xlfn.torow(_xlfn.unique(_xlfn._xlws.filter(cat_table[Sub-subsector],($E1149=cat_table[Sector])*($F1149=cat_table[Subsector]),"")))</f>
        <v>#NAME?</v>
      </c>
      <c r="AP1149" s="94" t="e">
        <v>#NAME?</v>
      </c>
      <c r="AQ1149" s="94" t="e">
        <v>#NAME?</v>
      </c>
      <c r="AR1149" s="94" t="e">
        <v>#NAME?</v>
      </c>
      <c r="AS1149" s="94" t="e">
        <v>#NAME?</v>
      </c>
      <c r="AT1149" s="94" t="e">
        <v>#NAME?</v>
      </c>
    </row>
    <row r="1150" customFormat="false" ht="15" hidden="false" customHeight="true" outlineLevel="0" collapsed="false">
      <c r="A1150" s="20" t="s">
        <v>9788</v>
      </c>
      <c r="B1150" s="20" t="str">
        <f aca="false">INDEX(Table2[], MATCH(L1150, Location_ID!$D$2:$D$648, 0), 1)</f>
        <v>73c92d5f-3c9b-479c-bebc-aa118e3c3846</v>
      </c>
      <c r="C1150" s="16" t="s">
        <v>904</v>
      </c>
      <c r="D1150" s="16" t="s">
        <v>354</v>
      </c>
      <c r="E1150" s="20" t="s">
        <v>7134</v>
      </c>
      <c r="F1150" s="20" t="s">
        <v>7135</v>
      </c>
      <c r="G1150" s="20" t="s">
        <v>7591</v>
      </c>
      <c r="H1150" s="20"/>
      <c r="I1150" s="20" t="s">
        <v>9018</v>
      </c>
      <c r="J1150" s="20" t="s">
        <v>9072</v>
      </c>
      <c r="K1150" s="20" t="s">
        <v>7109</v>
      </c>
      <c r="L1150" s="20" t="s">
        <v>2241</v>
      </c>
      <c r="M1150" s="165" t="s">
        <v>7110</v>
      </c>
      <c r="N1150" s="20" t="s">
        <v>9056</v>
      </c>
      <c r="O1150" s="20" t="s">
        <v>9789</v>
      </c>
      <c r="P1150" s="201" t="n">
        <v>44440</v>
      </c>
      <c r="Q1150" s="201" t="n">
        <v>44500</v>
      </c>
      <c r="R1150" s="20" t="n">
        <v>1</v>
      </c>
      <c r="S1150" s="20" t="s">
        <v>7130</v>
      </c>
      <c r="T1150" s="20" t="n">
        <v>11.4653495432636</v>
      </c>
      <c r="U1150" s="20"/>
      <c r="V1150" s="20"/>
      <c r="W1150" s="20" t="s">
        <v>7141</v>
      </c>
      <c r="X1150" s="35" t="s">
        <v>383</v>
      </c>
      <c r="Y1150" s="240"/>
      <c r="Z1150" s="192" t="n">
        <v>0</v>
      </c>
      <c r="AE1150" s="94" t="e">
        <f aca="false" t="array" ref="AE1150:AK1150">_xlfn.torow(_xlfn.unique(_xlfn._xlws.filter(cat_table[Subsector],$E1150=cat_table[Sector],"")))</f>
        <v>#NAME?</v>
      </c>
      <c r="AF1150" s="94" t="e">
        <v>#NAME?</v>
      </c>
      <c r="AG1150" s="94" t="e">
        <v>#NAME?</v>
      </c>
      <c r="AH1150" s="94" t="e">
        <v>#NAME?</v>
      </c>
      <c r="AI1150" s="94" t="e">
        <v>#NAME?</v>
      </c>
      <c r="AJ1150" s="94" t="e">
        <v>#NAME?</v>
      </c>
      <c r="AK1150" s="94" t="e">
        <v>#NAME?</v>
      </c>
      <c r="AO1150" s="94" t="e">
        <f aca="false" t="array" ref="AO1150:AT1150">_xlfn.torow(_xlfn.unique(_xlfn._xlws.filter(cat_table[Sub-subsector],($E1150=cat_table[Sector])*($F1150=cat_table[Subsector]),"")))</f>
        <v>#NAME?</v>
      </c>
      <c r="AP1150" s="94" t="e">
        <v>#NAME?</v>
      </c>
      <c r="AQ1150" s="94" t="e">
        <v>#NAME?</v>
      </c>
      <c r="AR1150" s="94" t="e">
        <v>#NAME?</v>
      </c>
      <c r="AS1150" s="94" t="e">
        <v>#NAME?</v>
      </c>
      <c r="AT1150" s="94" t="e">
        <v>#NAME?</v>
      </c>
    </row>
    <row r="1151" customFormat="false" ht="15" hidden="false" customHeight="true" outlineLevel="0" collapsed="false">
      <c r="A1151" s="20" t="s">
        <v>9790</v>
      </c>
      <c r="B1151" s="20" t="str">
        <f aca="false">INDEX(Table2[], MATCH(L1151, Location_ID!$D$2:$D$648, 0), 1)</f>
        <v>73c92d5f-3c9b-479c-bebc-aa118e3c3846</v>
      </c>
      <c r="C1151" s="16" t="s">
        <v>904</v>
      </c>
      <c r="D1151" s="16" t="s">
        <v>354</v>
      </c>
      <c r="E1151" s="20" t="s">
        <v>7134</v>
      </c>
      <c r="F1151" s="20" t="s">
        <v>7135</v>
      </c>
      <c r="G1151" s="20" t="s">
        <v>7591</v>
      </c>
      <c r="H1151" s="20"/>
      <c r="I1151" s="20" t="s">
        <v>9018</v>
      </c>
      <c r="J1151" s="20" t="s">
        <v>7127</v>
      </c>
      <c r="K1151" s="20" t="s">
        <v>7109</v>
      </c>
      <c r="L1151" s="20" t="s">
        <v>2241</v>
      </c>
      <c r="M1151" s="165" t="s">
        <v>7110</v>
      </c>
      <c r="N1151" s="20" t="s">
        <v>9056</v>
      </c>
      <c r="O1151" s="20" t="s">
        <v>9791</v>
      </c>
      <c r="P1151" s="201" t="n">
        <v>44440</v>
      </c>
      <c r="Q1151" s="201" t="n">
        <v>44500</v>
      </c>
      <c r="R1151" s="20" t="n">
        <v>1</v>
      </c>
      <c r="S1151" s="20" t="s">
        <v>7130</v>
      </c>
      <c r="T1151" s="20" t="n">
        <v>3.94192459707667</v>
      </c>
      <c r="U1151" s="20"/>
      <c r="V1151" s="20"/>
      <c r="W1151" s="20" t="s">
        <v>7141</v>
      </c>
      <c r="X1151" s="35" t="s">
        <v>383</v>
      </c>
      <c r="Y1151" s="240"/>
      <c r="Z1151" s="192" t="n">
        <v>0</v>
      </c>
      <c r="AE1151" s="94" t="e">
        <f aca="false" t="array" ref="AE1151:AK1151">_xlfn.torow(_xlfn.unique(_xlfn._xlws.filter(cat_table[Subsector],$E1151=cat_table[Sector],"")))</f>
        <v>#NAME?</v>
      </c>
      <c r="AF1151" s="94" t="e">
        <v>#NAME?</v>
      </c>
      <c r="AG1151" s="94" t="e">
        <v>#NAME?</v>
      </c>
      <c r="AH1151" s="94" t="e">
        <v>#NAME?</v>
      </c>
      <c r="AI1151" s="94" t="e">
        <v>#NAME?</v>
      </c>
      <c r="AJ1151" s="94" t="e">
        <v>#NAME?</v>
      </c>
      <c r="AK1151" s="94" t="e">
        <v>#NAME?</v>
      </c>
      <c r="AO1151" s="94" t="e">
        <f aca="false" t="array" ref="AO1151:AT1151">_xlfn.torow(_xlfn.unique(_xlfn._xlws.filter(cat_table[Sub-subsector],($E1151=cat_table[Sector])*($F1151=cat_table[Subsector]),"")))</f>
        <v>#NAME?</v>
      </c>
      <c r="AP1151" s="94" t="e">
        <v>#NAME?</v>
      </c>
      <c r="AQ1151" s="94" t="e">
        <v>#NAME?</v>
      </c>
      <c r="AR1151" s="94" t="e">
        <v>#NAME?</v>
      </c>
      <c r="AS1151" s="94" t="e">
        <v>#NAME?</v>
      </c>
      <c r="AT1151" s="94" t="e">
        <v>#NAME?</v>
      </c>
    </row>
    <row r="1152" customFormat="false" ht="15" hidden="false" customHeight="true" outlineLevel="0" collapsed="false">
      <c r="A1152" s="20" t="s">
        <v>9792</v>
      </c>
      <c r="B1152" s="20" t="str">
        <f aca="false">INDEX(Table2[], MATCH(L1152, Location_ID!$D$2:$D$648, 0), 1)</f>
        <v>73c92d5f-3c9b-479c-bebc-aa118e3c3846</v>
      </c>
      <c r="C1152" s="16" t="s">
        <v>904</v>
      </c>
      <c r="D1152" s="16" t="s">
        <v>354</v>
      </c>
      <c r="E1152" s="20" t="s">
        <v>7134</v>
      </c>
      <c r="F1152" s="20" t="s">
        <v>7135</v>
      </c>
      <c r="G1152" s="20" t="s">
        <v>7591</v>
      </c>
      <c r="H1152" s="20"/>
      <c r="I1152" s="20" t="s">
        <v>9018</v>
      </c>
      <c r="J1152" s="20" t="s">
        <v>9079</v>
      </c>
      <c r="K1152" s="20" t="s">
        <v>7109</v>
      </c>
      <c r="L1152" s="20" t="s">
        <v>2241</v>
      </c>
      <c r="M1152" s="165" t="s">
        <v>7110</v>
      </c>
      <c r="N1152" s="20" t="s">
        <v>9056</v>
      </c>
      <c r="O1152" s="20" t="s">
        <v>9793</v>
      </c>
      <c r="P1152" s="201" t="n">
        <v>44440</v>
      </c>
      <c r="Q1152" s="201" t="n">
        <v>44500</v>
      </c>
      <c r="R1152" s="20" t="n">
        <v>1</v>
      </c>
      <c r="S1152" s="20" t="s">
        <v>7130</v>
      </c>
      <c r="T1152" s="20" t="n">
        <v>4.51743093775893</v>
      </c>
      <c r="U1152" s="20"/>
      <c r="V1152" s="20"/>
      <c r="W1152" s="20" t="s">
        <v>7141</v>
      </c>
      <c r="X1152" s="35" t="s">
        <v>383</v>
      </c>
      <c r="Y1152" s="240"/>
      <c r="Z1152" s="192" t="n">
        <v>0</v>
      </c>
      <c r="AE1152" s="94" t="e">
        <f aca="false" t="array" ref="AE1152:AK1152">_xlfn.torow(_xlfn.unique(_xlfn._xlws.filter(cat_table[Subsector],$E1152=cat_table[Sector],"")))</f>
        <v>#NAME?</v>
      </c>
      <c r="AF1152" s="94" t="e">
        <v>#NAME?</v>
      </c>
      <c r="AG1152" s="94" t="e">
        <v>#NAME?</v>
      </c>
      <c r="AH1152" s="94" t="e">
        <v>#NAME?</v>
      </c>
      <c r="AI1152" s="94" t="e">
        <v>#NAME?</v>
      </c>
      <c r="AJ1152" s="94" t="e">
        <v>#NAME?</v>
      </c>
      <c r="AK1152" s="94" t="e">
        <v>#NAME?</v>
      </c>
      <c r="AO1152" s="94" t="e">
        <f aca="false" t="array" ref="AO1152:AT1152">_xlfn.torow(_xlfn.unique(_xlfn._xlws.filter(cat_table[Sub-subsector],($E1152=cat_table[Sector])*($F1152=cat_table[Subsector]),"")))</f>
        <v>#NAME?</v>
      </c>
      <c r="AP1152" s="94" t="e">
        <v>#NAME?</v>
      </c>
      <c r="AQ1152" s="94" t="e">
        <v>#NAME?</v>
      </c>
      <c r="AR1152" s="94" t="e">
        <v>#NAME?</v>
      </c>
      <c r="AS1152" s="94" t="e">
        <v>#NAME?</v>
      </c>
      <c r="AT1152" s="94" t="e">
        <v>#NAME?</v>
      </c>
    </row>
    <row r="1153" customFormat="false" ht="15" hidden="false" customHeight="true" outlineLevel="0" collapsed="false">
      <c r="A1153" s="20" t="s">
        <v>9794</v>
      </c>
      <c r="B1153" s="20" t="str">
        <f aca="false">INDEX(Table2[], MATCH(L1153, Location_ID!$D$2:$D$648, 0), 1)</f>
        <v>73c92d5f-3c9b-479c-bebc-aa118e3c3846</v>
      </c>
      <c r="C1153" s="16" t="s">
        <v>904</v>
      </c>
      <c r="D1153" s="16" t="s">
        <v>354</v>
      </c>
      <c r="E1153" s="20" t="s">
        <v>7134</v>
      </c>
      <c r="F1153" s="20" t="s">
        <v>7135</v>
      </c>
      <c r="G1153" s="20" t="s">
        <v>7591</v>
      </c>
      <c r="H1153" s="20"/>
      <c r="I1153" s="20" t="s">
        <v>9018</v>
      </c>
      <c r="J1153" s="20" t="s">
        <v>9055</v>
      </c>
      <c r="K1153" s="20" t="s">
        <v>7109</v>
      </c>
      <c r="L1153" s="20" t="s">
        <v>2241</v>
      </c>
      <c r="M1153" s="165" t="s">
        <v>7110</v>
      </c>
      <c r="N1153" s="20" t="s">
        <v>9056</v>
      </c>
      <c r="O1153" s="20" t="s">
        <v>9795</v>
      </c>
      <c r="P1153" s="201" t="n">
        <v>44440</v>
      </c>
      <c r="Q1153" s="201" t="n">
        <v>44500</v>
      </c>
      <c r="R1153" s="20" t="n">
        <v>1</v>
      </c>
      <c r="S1153" s="20" t="s">
        <v>7130</v>
      </c>
      <c r="T1153" s="20" t="n">
        <v>7.93571408239528</v>
      </c>
      <c r="U1153" s="20"/>
      <c r="V1153" s="20"/>
      <c r="W1153" s="20" t="s">
        <v>7141</v>
      </c>
      <c r="X1153" s="35" t="s">
        <v>383</v>
      </c>
      <c r="Y1153" s="240"/>
      <c r="Z1153" s="192" t="n">
        <v>0</v>
      </c>
      <c r="AE1153" s="94" t="e">
        <f aca="false" t="array" ref="AE1153:AK1153">_xlfn.torow(_xlfn.unique(_xlfn._xlws.filter(cat_table[Subsector],$E1153=cat_table[Sector],"")))</f>
        <v>#NAME?</v>
      </c>
      <c r="AF1153" s="94" t="e">
        <v>#NAME?</v>
      </c>
      <c r="AG1153" s="94" t="e">
        <v>#NAME?</v>
      </c>
      <c r="AH1153" s="94" t="e">
        <v>#NAME?</v>
      </c>
      <c r="AI1153" s="94" t="e">
        <v>#NAME?</v>
      </c>
      <c r="AJ1153" s="94" t="e">
        <v>#NAME?</v>
      </c>
      <c r="AK1153" s="94" t="e">
        <v>#NAME?</v>
      </c>
      <c r="AO1153" s="94" t="e">
        <f aca="false" t="array" ref="AO1153:AT1153">_xlfn.torow(_xlfn.unique(_xlfn._xlws.filter(cat_table[Sub-subsector],($E1153=cat_table[Sector])*($F1153=cat_table[Subsector]),"")))</f>
        <v>#NAME?</v>
      </c>
      <c r="AP1153" s="94" t="e">
        <v>#NAME?</v>
      </c>
      <c r="AQ1153" s="94" t="e">
        <v>#NAME?</v>
      </c>
      <c r="AR1153" s="94" t="e">
        <v>#NAME?</v>
      </c>
      <c r="AS1153" s="94" t="e">
        <v>#NAME?</v>
      </c>
      <c r="AT1153" s="94" t="e">
        <v>#NAME?</v>
      </c>
    </row>
    <row r="1154" customFormat="false" ht="15" hidden="false" customHeight="true" outlineLevel="0" collapsed="false">
      <c r="A1154" s="20" t="s">
        <v>9796</v>
      </c>
      <c r="B1154" s="20" t="str">
        <f aca="false">INDEX(Table2[], MATCH(L1154, Location_ID!$D$2:$D$648, 0), 1)</f>
        <v>73c92d5f-3c9b-479c-bebc-aa118e3c3846</v>
      </c>
      <c r="C1154" s="16" t="s">
        <v>904</v>
      </c>
      <c r="D1154" s="16" t="s">
        <v>354</v>
      </c>
      <c r="E1154" s="20" t="s">
        <v>7134</v>
      </c>
      <c r="F1154" s="20" t="s">
        <v>7135</v>
      </c>
      <c r="G1154" s="20" t="s">
        <v>7591</v>
      </c>
      <c r="H1154" s="20"/>
      <c r="I1154" s="20" t="s">
        <v>9018</v>
      </c>
      <c r="J1154" s="20" t="s">
        <v>9055</v>
      </c>
      <c r="K1154" s="20" t="s">
        <v>7109</v>
      </c>
      <c r="L1154" s="20" t="s">
        <v>2241</v>
      </c>
      <c r="M1154" s="165" t="s">
        <v>7110</v>
      </c>
      <c r="N1154" s="20" t="s">
        <v>9056</v>
      </c>
      <c r="O1154" s="20" t="s">
        <v>9797</v>
      </c>
      <c r="P1154" s="201" t="n">
        <v>44440</v>
      </c>
      <c r="Q1154" s="201" t="n">
        <v>44500</v>
      </c>
      <c r="R1154" s="20" t="n">
        <v>1</v>
      </c>
      <c r="S1154" s="20" t="s">
        <v>7130</v>
      </c>
      <c r="T1154" s="20" t="n">
        <v>7.22464818804606</v>
      </c>
      <c r="U1154" s="20"/>
      <c r="V1154" s="20"/>
      <c r="W1154" s="20" t="s">
        <v>7141</v>
      </c>
      <c r="X1154" s="35" t="s">
        <v>383</v>
      </c>
      <c r="Y1154" s="240"/>
      <c r="Z1154" s="192" t="n">
        <v>0</v>
      </c>
      <c r="AE1154" s="94" t="e">
        <f aca="false" t="array" ref="AE1154:AK1154">_xlfn.torow(_xlfn.unique(_xlfn._xlws.filter(cat_table[Subsector],$E1154=cat_table[Sector],"")))</f>
        <v>#NAME?</v>
      </c>
      <c r="AF1154" s="94" t="e">
        <v>#NAME?</v>
      </c>
      <c r="AG1154" s="94" t="e">
        <v>#NAME?</v>
      </c>
      <c r="AH1154" s="94" t="e">
        <v>#NAME?</v>
      </c>
      <c r="AI1154" s="94" t="e">
        <v>#NAME?</v>
      </c>
      <c r="AJ1154" s="94" t="e">
        <v>#NAME?</v>
      </c>
      <c r="AK1154" s="94" t="e">
        <v>#NAME?</v>
      </c>
      <c r="AO1154" s="94" t="e">
        <f aca="false" t="array" ref="AO1154:AT1154">_xlfn.torow(_xlfn.unique(_xlfn._xlws.filter(cat_table[Sub-subsector],($E1154=cat_table[Sector])*($F1154=cat_table[Subsector]),"")))</f>
        <v>#NAME?</v>
      </c>
      <c r="AP1154" s="94" t="e">
        <v>#NAME?</v>
      </c>
      <c r="AQ1154" s="94" t="e">
        <v>#NAME?</v>
      </c>
      <c r="AR1154" s="94" t="e">
        <v>#NAME?</v>
      </c>
      <c r="AS1154" s="94" t="e">
        <v>#NAME?</v>
      </c>
      <c r="AT1154" s="94" t="e">
        <v>#NAME?</v>
      </c>
    </row>
    <row r="1155" customFormat="false" ht="15" hidden="false" customHeight="true" outlineLevel="0" collapsed="false">
      <c r="A1155" s="20" t="s">
        <v>9798</v>
      </c>
      <c r="B1155" s="20" t="str">
        <f aca="false">INDEX(Table2[], MATCH(L1155, Location_ID!$D$2:$D$648, 0), 1)</f>
        <v>73c92d5f-3c9b-479c-bebc-aa118e3c3846</v>
      </c>
      <c r="C1155" s="16" t="s">
        <v>904</v>
      </c>
      <c r="D1155" s="16" t="s">
        <v>354</v>
      </c>
      <c r="E1155" s="20" t="s">
        <v>7134</v>
      </c>
      <c r="F1155" s="20" t="s">
        <v>7135</v>
      </c>
      <c r="G1155" s="20" t="s">
        <v>7591</v>
      </c>
      <c r="H1155" s="20"/>
      <c r="I1155" s="20" t="s">
        <v>9018</v>
      </c>
      <c r="J1155" s="20" t="s">
        <v>9055</v>
      </c>
      <c r="K1155" s="20" t="s">
        <v>7109</v>
      </c>
      <c r="L1155" s="20" t="s">
        <v>2241</v>
      </c>
      <c r="M1155" s="165" t="s">
        <v>7110</v>
      </c>
      <c r="N1155" s="20" t="s">
        <v>9056</v>
      </c>
      <c r="O1155" s="20" t="s">
        <v>9799</v>
      </c>
      <c r="P1155" s="201" t="n">
        <v>44440</v>
      </c>
      <c r="Q1155" s="201" t="n">
        <v>44500</v>
      </c>
      <c r="R1155" s="20" t="n">
        <v>1</v>
      </c>
      <c r="S1155" s="20" t="s">
        <v>7130</v>
      </c>
      <c r="T1155" s="20" t="n">
        <v>6.15917297935949</v>
      </c>
      <c r="U1155" s="20"/>
      <c r="V1155" s="20"/>
      <c r="W1155" s="20" t="s">
        <v>7141</v>
      </c>
      <c r="X1155" s="35" t="s">
        <v>383</v>
      </c>
      <c r="Y1155" s="240"/>
      <c r="Z1155" s="192" t="n">
        <v>0</v>
      </c>
      <c r="AE1155" s="94" t="e">
        <f aca="false" t="array" ref="AE1155:AK1155">_xlfn.torow(_xlfn.unique(_xlfn._xlws.filter(cat_table[Subsector],$E1155=cat_table[Sector],"")))</f>
        <v>#NAME?</v>
      </c>
      <c r="AF1155" s="94" t="e">
        <v>#NAME?</v>
      </c>
      <c r="AG1155" s="94" t="e">
        <v>#NAME?</v>
      </c>
      <c r="AH1155" s="94" t="e">
        <v>#NAME?</v>
      </c>
      <c r="AI1155" s="94" t="e">
        <v>#NAME?</v>
      </c>
      <c r="AJ1155" s="94" t="e">
        <v>#NAME?</v>
      </c>
      <c r="AK1155" s="94" t="e">
        <v>#NAME?</v>
      </c>
      <c r="AO1155" s="94" t="e">
        <f aca="false" t="array" ref="AO1155:AT1155">_xlfn.torow(_xlfn.unique(_xlfn._xlws.filter(cat_table[Sub-subsector],($E1155=cat_table[Sector])*($F1155=cat_table[Subsector]),"")))</f>
        <v>#NAME?</v>
      </c>
      <c r="AP1155" s="94" t="e">
        <v>#NAME?</v>
      </c>
      <c r="AQ1155" s="94" t="e">
        <v>#NAME?</v>
      </c>
      <c r="AR1155" s="94" t="e">
        <v>#NAME?</v>
      </c>
      <c r="AS1155" s="94" t="e">
        <v>#NAME?</v>
      </c>
      <c r="AT1155" s="94" t="e">
        <v>#NAME?</v>
      </c>
    </row>
    <row r="1156" customFormat="false" ht="15" hidden="false" customHeight="true" outlineLevel="0" collapsed="false">
      <c r="A1156" s="20" t="s">
        <v>9800</v>
      </c>
      <c r="B1156" s="20" t="str">
        <f aca="false">INDEX(Table2[], MATCH(L1156, Location_ID!$D$2:$D$648, 0), 1)</f>
        <v>73c92d5f-3c9b-479c-bebc-aa118e3c3846</v>
      </c>
      <c r="C1156" s="16" t="s">
        <v>904</v>
      </c>
      <c r="D1156" s="16" t="s">
        <v>354</v>
      </c>
      <c r="E1156" s="20" t="s">
        <v>7134</v>
      </c>
      <c r="F1156" s="20" t="s">
        <v>7135</v>
      </c>
      <c r="G1156" s="20" t="s">
        <v>7591</v>
      </c>
      <c r="H1156" s="20"/>
      <c r="I1156" s="20" t="s">
        <v>9018</v>
      </c>
      <c r="J1156" s="20" t="s">
        <v>9059</v>
      </c>
      <c r="K1156" s="20" t="s">
        <v>7109</v>
      </c>
      <c r="L1156" s="20" t="s">
        <v>2241</v>
      </c>
      <c r="M1156" s="165" t="s">
        <v>7110</v>
      </c>
      <c r="N1156" s="20" t="s">
        <v>9056</v>
      </c>
      <c r="O1156" s="20" t="s">
        <v>9801</v>
      </c>
      <c r="P1156" s="201" t="n">
        <v>44440</v>
      </c>
      <c r="Q1156" s="201" t="n">
        <v>44500</v>
      </c>
      <c r="R1156" s="20" t="n">
        <v>1</v>
      </c>
      <c r="S1156" s="20" t="s">
        <v>7130</v>
      </c>
      <c r="T1156" s="20" t="n">
        <v>1.53408132058766</v>
      </c>
      <c r="U1156" s="20"/>
      <c r="V1156" s="20"/>
      <c r="W1156" s="20" t="s">
        <v>7141</v>
      </c>
      <c r="X1156" s="35" t="s">
        <v>383</v>
      </c>
      <c r="Y1156" s="240"/>
      <c r="Z1156" s="192" t="n">
        <v>0</v>
      </c>
      <c r="AE1156" s="94" t="e">
        <f aca="false" t="array" ref="AE1156:AK1156">_xlfn.torow(_xlfn.unique(_xlfn._xlws.filter(cat_table[Subsector],$E1156=cat_table[Sector],"")))</f>
        <v>#NAME?</v>
      </c>
      <c r="AF1156" s="94" t="e">
        <v>#NAME?</v>
      </c>
      <c r="AG1156" s="94" t="e">
        <v>#NAME?</v>
      </c>
      <c r="AH1156" s="94" t="e">
        <v>#NAME?</v>
      </c>
      <c r="AI1156" s="94" t="e">
        <v>#NAME?</v>
      </c>
      <c r="AJ1156" s="94" t="e">
        <v>#NAME?</v>
      </c>
      <c r="AK1156" s="94" t="e">
        <v>#NAME?</v>
      </c>
      <c r="AO1156" s="94" t="e">
        <f aca="false" t="array" ref="AO1156:AT1156">_xlfn.torow(_xlfn.unique(_xlfn._xlws.filter(cat_table[Sub-subsector],($E1156=cat_table[Sector])*($F1156=cat_table[Subsector]),"")))</f>
        <v>#NAME?</v>
      </c>
      <c r="AP1156" s="94" t="e">
        <v>#NAME?</v>
      </c>
      <c r="AQ1156" s="94" t="e">
        <v>#NAME?</v>
      </c>
      <c r="AR1156" s="94" t="e">
        <v>#NAME?</v>
      </c>
      <c r="AS1156" s="94" t="e">
        <v>#NAME?</v>
      </c>
      <c r="AT1156" s="94" t="e">
        <v>#NAME?</v>
      </c>
    </row>
    <row r="1157" customFormat="false" ht="15" hidden="false" customHeight="true" outlineLevel="0" collapsed="false">
      <c r="A1157" s="20" t="s">
        <v>9802</v>
      </c>
      <c r="B1157" s="20" t="str">
        <f aca="false">INDEX(Table2[], MATCH(L1157, Location_ID!$D$2:$D$648, 0), 1)</f>
        <v>73c92d5f-3c9b-479c-bebc-aa118e3c3846</v>
      </c>
      <c r="C1157" s="16" t="s">
        <v>904</v>
      </c>
      <c r="D1157" s="16" t="s">
        <v>354</v>
      </c>
      <c r="E1157" s="20" t="s">
        <v>7134</v>
      </c>
      <c r="F1157" s="20" t="s">
        <v>7135</v>
      </c>
      <c r="G1157" s="20" t="s">
        <v>7591</v>
      </c>
      <c r="H1157" s="20"/>
      <c r="I1157" s="20" t="s">
        <v>9018</v>
      </c>
      <c r="J1157" s="20" t="s">
        <v>9072</v>
      </c>
      <c r="K1157" s="20" t="s">
        <v>7109</v>
      </c>
      <c r="L1157" s="20" t="s">
        <v>2241</v>
      </c>
      <c r="M1157" s="165" t="s">
        <v>7110</v>
      </c>
      <c r="N1157" s="20" t="s">
        <v>9056</v>
      </c>
      <c r="O1157" s="20" t="s">
        <v>9803</v>
      </c>
      <c r="P1157" s="201" t="n">
        <v>44440</v>
      </c>
      <c r="Q1157" s="201" t="n">
        <v>44500</v>
      </c>
      <c r="R1157" s="20" t="n">
        <v>1</v>
      </c>
      <c r="S1157" s="20" t="s">
        <v>7130</v>
      </c>
      <c r="T1157" s="20" t="n">
        <v>1.54820626986518</v>
      </c>
      <c r="U1157" s="20"/>
      <c r="V1157" s="20"/>
      <c r="W1157" s="20" t="s">
        <v>7141</v>
      </c>
      <c r="X1157" s="35" t="s">
        <v>383</v>
      </c>
      <c r="Y1157" s="240"/>
      <c r="Z1157" s="192" t="n">
        <v>0</v>
      </c>
      <c r="AE1157" s="94" t="e">
        <f aca="false" t="array" ref="AE1157:AK1157">_xlfn.torow(_xlfn.unique(_xlfn._xlws.filter(cat_table[Subsector],$E1157=cat_table[Sector],"")))</f>
        <v>#NAME?</v>
      </c>
      <c r="AF1157" s="94" t="e">
        <v>#NAME?</v>
      </c>
      <c r="AG1157" s="94" t="e">
        <v>#NAME?</v>
      </c>
      <c r="AH1157" s="94" t="e">
        <v>#NAME?</v>
      </c>
      <c r="AI1157" s="94" t="e">
        <v>#NAME?</v>
      </c>
      <c r="AJ1157" s="94" t="e">
        <v>#NAME?</v>
      </c>
      <c r="AK1157" s="94" t="e">
        <v>#NAME?</v>
      </c>
      <c r="AO1157" s="94" t="e">
        <f aca="false" t="array" ref="AO1157:AT1157">_xlfn.torow(_xlfn.unique(_xlfn._xlws.filter(cat_table[Sub-subsector],($E1157=cat_table[Sector])*($F1157=cat_table[Subsector]),"")))</f>
        <v>#NAME?</v>
      </c>
      <c r="AP1157" s="94" t="e">
        <v>#NAME?</v>
      </c>
      <c r="AQ1157" s="94" t="e">
        <v>#NAME?</v>
      </c>
      <c r="AR1157" s="94" t="e">
        <v>#NAME?</v>
      </c>
      <c r="AS1157" s="94" t="e">
        <v>#NAME?</v>
      </c>
      <c r="AT1157" s="94" t="e">
        <v>#NAME?</v>
      </c>
    </row>
    <row r="1158" customFormat="false" ht="15" hidden="false" customHeight="true" outlineLevel="0" collapsed="false">
      <c r="A1158" s="20" t="s">
        <v>9804</v>
      </c>
      <c r="B1158" s="20" t="str">
        <f aca="false">INDEX(Table2[], MATCH(L1158, Location_ID!$D$2:$D$648, 0), 1)</f>
        <v>73c92d5f-3c9b-479c-bebc-aa118e3c3846</v>
      </c>
      <c r="C1158" s="16" t="s">
        <v>904</v>
      </c>
      <c r="D1158" s="16" t="s">
        <v>354</v>
      </c>
      <c r="E1158" s="20" t="s">
        <v>7134</v>
      </c>
      <c r="F1158" s="20" t="s">
        <v>7135</v>
      </c>
      <c r="G1158" s="20" t="s">
        <v>7591</v>
      </c>
      <c r="H1158" s="20"/>
      <c r="I1158" s="20" t="s">
        <v>9018</v>
      </c>
      <c r="J1158" s="20" t="s">
        <v>9097</v>
      </c>
      <c r="K1158" s="20" t="s">
        <v>7109</v>
      </c>
      <c r="L1158" s="20" t="s">
        <v>2241</v>
      </c>
      <c r="M1158" s="165" t="s">
        <v>7110</v>
      </c>
      <c r="N1158" s="20" t="s">
        <v>9056</v>
      </c>
      <c r="O1158" s="20" t="s">
        <v>9805</v>
      </c>
      <c r="P1158" s="201" t="n">
        <v>44440</v>
      </c>
      <c r="Q1158" s="201" t="n">
        <v>44500</v>
      </c>
      <c r="R1158" s="20" t="n">
        <v>1</v>
      </c>
      <c r="S1158" s="20" t="s">
        <v>7130</v>
      </c>
      <c r="T1158" s="20" t="n">
        <v>27.6040193769781</v>
      </c>
      <c r="U1158" s="20"/>
      <c r="V1158" s="20"/>
      <c r="W1158" s="20" t="s">
        <v>7141</v>
      </c>
      <c r="X1158" s="35" t="s">
        <v>383</v>
      </c>
      <c r="Y1158" s="240"/>
      <c r="Z1158" s="192" t="n">
        <v>0</v>
      </c>
      <c r="AE1158" s="94" t="e">
        <f aca="false" t="array" ref="AE1158:AK1158">_xlfn.torow(_xlfn.unique(_xlfn._xlws.filter(cat_table[Subsector],$E1158=cat_table[Sector],"")))</f>
        <v>#NAME?</v>
      </c>
      <c r="AF1158" s="94" t="e">
        <v>#NAME?</v>
      </c>
      <c r="AG1158" s="94" t="e">
        <v>#NAME?</v>
      </c>
      <c r="AH1158" s="94" t="e">
        <v>#NAME?</v>
      </c>
      <c r="AI1158" s="94" t="e">
        <v>#NAME?</v>
      </c>
      <c r="AJ1158" s="94" t="e">
        <v>#NAME?</v>
      </c>
      <c r="AK1158" s="94" t="e">
        <v>#NAME?</v>
      </c>
      <c r="AO1158" s="94" t="e">
        <f aca="false" t="array" ref="AO1158:AT1158">_xlfn.torow(_xlfn.unique(_xlfn._xlws.filter(cat_table[Sub-subsector],($E1158=cat_table[Sector])*($F1158=cat_table[Subsector]),"")))</f>
        <v>#NAME?</v>
      </c>
      <c r="AP1158" s="94" t="e">
        <v>#NAME?</v>
      </c>
      <c r="AQ1158" s="94" t="e">
        <v>#NAME?</v>
      </c>
      <c r="AR1158" s="94" t="e">
        <v>#NAME?</v>
      </c>
      <c r="AS1158" s="94" t="e">
        <v>#NAME?</v>
      </c>
      <c r="AT1158" s="94" t="e">
        <v>#NAME?</v>
      </c>
    </row>
    <row r="1159" customFormat="false" ht="15" hidden="false" customHeight="true" outlineLevel="0" collapsed="false">
      <c r="A1159" s="20" t="s">
        <v>9806</v>
      </c>
      <c r="B1159" s="20" t="str">
        <f aca="false">INDEX(Table2[], MATCH(L1159, Location_ID!$D$2:$D$648, 0), 1)</f>
        <v>73c92d5f-3c9b-479c-bebc-aa118e3c3846</v>
      </c>
      <c r="C1159" s="16" t="s">
        <v>904</v>
      </c>
      <c r="D1159" s="16" t="s">
        <v>354</v>
      </c>
      <c r="E1159" s="20" t="s">
        <v>7134</v>
      </c>
      <c r="F1159" s="20" t="s">
        <v>7135</v>
      </c>
      <c r="G1159" s="20" t="s">
        <v>7591</v>
      </c>
      <c r="H1159" s="20"/>
      <c r="I1159" s="20" t="s">
        <v>9018</v>
      </c>
      <c r="J1159" s="20" t="s">
        <v>9072</v>
      </c>
      <c r="K1159" s="20" t="s">
        <v>7109</v>
      </c>
      <c r="L1159" s="20" t="s">
        <v>2241</v>
      </c>
      <c r="M1159" s="165" t="s">
        <v>7110</v>
      </c>
      <c r="N1159" s="20" t="s">
        <v>9056</v>
      </c>
      <c r="O1159" s="20" t="s">
        <v>9807</v>
      </c>
      <c r="P1159" s="201" t="n">
        <v>44440</v>
      </c>
      <c r="Q1159" s="201" t="n">
        <v>44500</v>
      </c>
      <c r="R1159" s="20" t="n">
        <v>1</v>
      </c>
      <c r="S1159" s="20" t="s">
        <v>7130</v>
      </c>
      <c r="T1159" s="20" t="n">
        <v>65.1861297515983</v>
      </c>
      <c r="U1159" s="20"/>
      <c r="V1159" s="20"/>
      <c r="W1159" s="20" t="s">
        <v>7141</v>
      </c>
      <c r="X1159" s="35" t="s">
        <v>383</v>
      </c>
      <c r="Y1159" s="240"/>
      <c r="Z1159" s="192" t="n">
        <v>0</v>
      </c>
      <c r="AE1159" s="94" t="e">
        <f aca="false" t="array" ref="AE1159:AK1159">_xlfn.torow(_xlfn.unique(_xlfn._xlws.filter(cat_table[Subsector],$E1159=cat_table[Sector],"")))</f>
        <v>#NAME?</v>
      </c>
      <c r="AF1159" s="94" t="e">
        <v>#NAME?</v>
      </c>
      <c r="AG1159" s="94" t="e">
        <v>#NAME?</v>
      </c>
      <c r="AH1159" s="94" t="e">
        <v>#NAME?</v>
      </c>
      <c r="AI1159" s="94" t="e">
        <v>#NAME?</v>
      </c>
      <c r="AJ1159" s="94" t="e">
        <v>#NAME?</v>
      </c>
      <c r="AK1159" s="94" t="e">
        <v>#NAME?</v>
      </c>
      <c r="AO1159" s="94" t="e">
        <f aca="false" t="array" ref="AO1159:AT1159">_xlfn.torow(_xlfn.unique(_xlfn._xlws.filter(cat_table[Sub-subsector],($E1159=cat_table[Sector])*($F1159=cat_table[Subsector]),"")))</f>
        <v>#NAME?</v>
      </c>
      <c r="AP1159" s="94" t="e">
        <v>#NAME?</v>
      </c>
      <c r="AQ1159" s="94" t="e">
        <v>#NAME?</v>
      </c>
      <c r="AR1159" s="94" t="e">
        <v>#NAME?</v>
      </c>
      <c r="AS1159" s="94" t="e">
        <v>#NAME?</v>
      </c>
      <c r="AT1159" s="94" t="e">
        <v>#NAME?</v>
      </c>
    </row>
    <row r="1160" customFormat="false" ht="15" hidden="false" customHeight="true" outlineLevel="0" collapsed="false">
      <c r="A1160" s="20" t="s">
        <v>9808</v>
      </c>
      <c r="B1160" s="20" t="str">
        <f aca="false">INDEX(Table2[], MATCH(L1160, Location_ID!$D$2:$D$648, 0), 1)</f>
        <v>73c92d5f-3c9b-479c-bebc-aa118e3c3846</v>
      </c>
      <c r="C1160" s="16" t="s">
        <v>904</v>
      </c>
      <c r="D1160" s="16" t="s">
        <v>354</v>
      </c>
      <c r="E1160" s="20" t="s">
        <v>7134</v>
      </c>
      <c r="F1160" s="20" t="s">
        <v>7135</v>
      </c>
      <c r="G1160" s="20" t="s">
        <v>7591</v>
      </c>
      <c r="H1160" s="20"/>
      <c r="I1160" s="20" t="s">
        <v>9018</v>
      </c>
      <c r="J1160" s="20" t="s">
        <v>9059</v>
      </c>
      <c r="K1160" s="20" t="s">
        <v>7109</v>
      </c>
      <c r="L1160" s="20" t="s">
        <v>2241</v>
      </c>
      <c r="M1160" s="165" t="s">
        <v>7110</v>
      </c>
      <c r="N1160" s="20" t="s">
        <v>9056</v>
      </c>
      <c r="O1160" s="20" t="s">
        <v>9809</v>
      </c>
      <c r="P1160" s="201" t="n">
        <v>44440</v>
      </c>
      <c r="Q1160" s="201" t="n">
        <v>44500</v>
      </c>
      <c r="R1160" s="20" t="n">
        <v>1</v>
      </c>
      <c r="S1160" s="20" t="s">
        <v>7130</v>
      </c>
      <c r="T1160" s="20" t="n">
        <v>65.3771763492497</v>
      </c>
      <c r="U1160" s="20"/>
      <c r="V1160" s="20"/>
      <c r="W1160" s="20" t="s">
        <v>7141</v>
      </c>
      <c r="X1160" s="35" t="s">
        <v>383</v>
      </c>
      <c r="Y1160" s="240"/>
      <c r="Z1160" s="192" t="n">
        <v>0</v>
      </c>
      <c r="AE1160" s="94" t="e">
        <f aca="false" t="array" ref="AE1160:AK1160">_xlfn.torow(_xlfn.unique(_xlfn._xlws.filter(cat_table[Subsector],$E1160=cat_table[Sector],"")))</f>
        <v>#NAME?</v>
      </c>
      <c r="AF1160" s="94" t="e">
        <v>#NAME?</v>
      </c>
      <c r="AG1160" s="94" t="e">
        <v>#NAME?</v>
      </c>
      <c r="AH1160" s="94" t="e">
        <v>#NAME?</v>
      </c>
      <c r="AI1160" s="94" t="e">
        <v>#NAME?</v>
      </c>
      <c r="AJ1160" s="94" t="e">
        <v>#NAME?</v>
      </c>
      <c r="AK1160" s="94" t="e">
        <v>#NAME?</v>
      </c>
      <c r="AO1160" s="94" t="e">
        <f aca="false" t="array" ref="AO1160:AT1160">_xlfn.torow(_xlfn.unique(_xlfn._xlws.filter(cat_table[Sub-subsector],($E1160=cat_table[Sector])*($F1160=cat_table[Subsector]),"")))</f>
        <v>#NAME?</v>
      </c>
      <c r="AP1160" s="94" t="e">
        <v>#NAME?</v>
      </c>
      <c r="AQ1160" s="94" t="e">
        <v>#NAME?</v>
      </c>
      <c r="AR1160" s="94" t="e">
        <v>#NAME?</v>
      </c>
      <c r="AS1160" s="94" t="e">
        <v>#NAME?</v>
      </c>
      <c r="AT1160" s="94" t="e">
        <v>#NAME?</v>
      </c>
    </row>
    <row r="1161" customFormat="false" ht="15" hidden="false" customHeight="true" outlineLevel="0" collapsed="false">
      <c r="A1161" s="20" t="s">
        <v>9810</v>
      </c>
      <c r="B1161" s="20" t="str">
        <f aca="false">INDEX(Table2[], MATCH(L1161, Location_ID!$D$2:$D$648, 0), 1)</f>
        <v>73c92d5f-3c9b-479c-bebc-aa118e3c3846</v>
      </c>
      <c r="C1161" s="16" t="s">
        <v>904</v>
      </c>
      <c r="D1161" s="16" t="s">
        <v>354</v>
      </c>
      <c r="E1161" s="20" t="s">
        <v>7134</v>
      </c>
      <c r="F1161" s="20" t="s">
        <v>7135</v>
      </c>
      <c r="G1161" s="20" t="s">
        <v>7591</v>
      </c>
      <c r="H1161" s="20"/>
      <c r="I1161" s="20" t="s">
        <v>9018</v>
      </c>
      <c r="J1161" s="20" t="s">
        <v>9055</v>
      </c>
      <c r="K1161" s="20" t="s">
        <v>7109</v>
      </c>
      <c r="L1161" s="20" t="s">
        <v>2241</v>
      </c>
      <c r="M1161" s="165" t="s">
        <v>7110</v>
      </c>
      <c r="N1161" s="20" t="s">
        <v>9056</v>
      </c>
      <c r="O1161" s="20" t="s">
        <v>9811</v>
      </c>
      <c r="P1161" s="201" t="n">
        <v>44440</v>
      </c>
      <c r="Q1161" s="201" t="n">
        <v>44500</v>
      </c>
      <c r="R1161" s="20" t="n">
        <v>1</v>
      </c>
      <c r="S1161" s="20" t="s">
        <v>7130</v>
      </c>
      <c r="T1161" s="20" t="n">
        <v>9.45638442115281</v>
      </c>
      <c r="U1161" s="20"/>
      <c r="V1161" s="20"/>
      <c r="W1161" s="20" t="s">
        <v>7141</v>
      </c>
      <c r="X1161" s="35" t="s">
        <v>383</v>
      </c>
      <c r="Y1161" s="240"/>
      <c r="Z1161" s="192" t="n">
        <v>0</v>
      </c>
      <c r="AE1161" s="94" t="e">
        <f aca="false" t="array" ref="AE1161:AK1161">_xlfn.torow(_xlfn.unique(_xlfn._xlws.filter(cat_table[Subsector],$E1161=cat_table[Sector],"")))</f>
        <v>#NAME?</v>
      </c>
      <c r="AF1161" s="94" t="e">
        <v>#NAME?</v>
      </c>
      <c r="AG1161" s="94" t="e">
        <v>#NAME?</v>
      </c>
      <c r="AH1161" s="94" t="e">
        <v>#NAME?</v>
      </c>
      <c r="AI1161" s="94" t="e">
        <v>#NAME?</v>
      </c>
      <c r="AJ1161" s="94" t="e">
        <v>#NAME?</v>
      </c>
      <c r="AK1161" s="94" t="e">
        <v>#NAME?</v>
      </c>
      <c r="AO1161" s="94" t="e">
        <f aca="false" t="array" ref="AO1161:AT1161">_xlfn.torow(_xlfn.unique(_xlfn._xlws.filter(cat_table[Sub-subsector],($E1161=cat_table[Sector])*($F1161=cat_table[Subsector]),"")))</f>
        <v>#NAME?</v>
      </c>
      <c r="AP1161" s="94" t="e">
        <v>#NAME?</v>
      </c>
      <c r="AQ1161" s="94" t="e">
        <v>#NAME?</v>
      </c>
      <c r="AR1161" s="94" t="e">
        <v>#NAME?</v>
      </c>
      <c r="AS1161" s="94" t="e">
        <v>#NAME?</v>
      </c>
      <c r="AT1161" s="94" t="e">
        <v>#NAME?</v>
      </c>
    </row>
    <row r="1162" customFormat="false" ht="15" hidden="false" customHeight="true" outlineLevel="0" collapsed="false">
      <c r="A1162" s="20" t="s">
        <v>9812</v>
      </c>
      <c r="B1162" s="20" t="str">
        <f aca="false">INDEX(Table2[], MATCH(L1162, Location_ID!$D$2:$D$648, 0), 1)</f>
        <v>73c92d5f-3c9b-479c-bebc-aa118e3c3846</v>
      </c>
      <c r="C1162" s="16" t="s">
        <v>904</v>
      </c>
      <c r="D1162" s="16" t="s">
        <v>354</v>
      </c>
      <c r="E1162" s="20" t="s">
        <v>7134</v>
      </c>
      <c r="F1162" s="20" t="s">
        <v>7135</v>
      </c>
      <c r="G1162" s="20" t="s">
        <v>7591</v>
      </c>
      <c r="H1162" s="20"/>
      <c r="I1162" s="20" t="s">
        <v>9018</v>
      </c>
      <c r="J1162" s="20" t="s">
        <v>9079</v>
      </c>
      <c r="K1162" s="20" t="s">
        <v>7109</v>
      </c>
      <c r="L1162" s="20" t="s">
        <v>2241</v>
      </c>
      <c r="M1162" s="165" t="s">
        <v>7110</v>
      </c>
      <c r="N1162" s="20" t="s">
        <v>9056</v>
      </c>
      <c r="O1162" s="20" t="s">
        <v>9813</v>
      </c>
      <c r="P1162" s="201" t="n">
        <v>44440</v>
      </c>
      <c r="Q1162" s="201" t="n">
        <v>44500</v>
      </c>
      <c r="R1162" s="20" t="n">
        <v>1</v>
      </c>
      <c r="S1162" s="20" t="s">
        <v>7130</v>
      </c>
      <c r="T1162" s="20" t="n">
        <v>2.95002434313574</v>
      </c>
      <c r="U1162" s="20"/>
      <c r="V1162" s="20"/>
      <c r="W1162" s="20" t="s">
        <v>7141</v>
      </c>
      <c r="X1162" s="35" t="s">
        <v>383</v>
      </c>
      <c r="Y1162" s="240"/>
      <c r="Z1162" s="192" t="n">
        <v>0</v>
      </c>
      <c r="AE1162" s="94" t="e">
        <f aca="false" t="array" ref="AE1162:AK1162">_xlfn.torow(_xlfn.unique(_xlfn._xlws.filter(cat_table[Subsector],$E1162=cat_table[Sector],"")))</f>
        <v>#NAME?</v>
      </c>
      <c r="AF1162" s="94" t="e">
        <v>#NAME?</v>
      </c>
      <c r="AG1162" s="94" t="e">
        <v>#NAME?</v>
      </c>
      <c r="AH1162" s="94" t="e">
        <v>#NAME?</v>
      </c>
      <c r="AI1162" s="94" t="e">
        <v>#NAME?</v>
      </c>
      <c r="AJ1162" s="94" t="e">
        <v>#NAME?</v>
      </c>
      <c r="AK1162" s="94" t="e">
        <v>#NAME?</v>
      </c>
      <c r="AO1162" s="94" t="e">
        <f aca="false" t="array" ref="AO1162:AT1162">_xlfn.torow(_xlfn.unique(_xlfn._xlws.filter(cat_table[Sub-subsector],($E1162=cat_table[Sector])*($F1162=cat_table[Subsector]),"")))</f>
        <v>#NAME?</v>
      </c>
      <c r="AP1162" s="94" t="e">
        <v>#NAME?</v>
      </c>
      <c r="AQ1162" s="94" t="e">
        <v>#NAME?</v>
      </c>
      <c r="AR1162" s="94" t="e">
        <v>#NAME?</v>
      </c>
      <c r="AS1162" s="94" t="e">
        <v>#NAME?</v>
      </c>
      <c r="AT1162" s="94" t="e">
        <v>#NAME?</v>
      </c>
    </row>
    <row r="1163" customFormat="false" ht="15" hidden="false" customHeight="true" outlineLevel="0" collapsed="false">
      <c r="A1163" s="20" t="s">
        <v>9814</v>
      </c>
      <c r="B1163" s="20" t="str">
        <f aca="false">INDEX(Table2[], MATCH(L1163, Location_ID!$D$2:$D$648, 0), 1)</f>
        <v>73c92d5f-3c9b-479c-bebc-aa118e3c3846</v>
      </c>
      <c r="C1163" s="16" t="s">
        <v>904</v>
      </c>
      <c r="D1163" s="16" t="s">
        <v>354</v>
      </c>
      <c r="E1163" s="20" t="s">
        <v>7134</v>
      </c>
      <c r="F1163" s="20" t="s">
        <v>7135</v>
      </c>
      <c r="G1163" s="20" t="s">
        <v>7591</v>
      </c>
      <c r="H1163" s="20"/>
      <c r="I1163" s="20" t="s">
        <v>9018</v>
      </c>
      <c r="J1163" s="20" t="s">
        <v>9059</v>
      </c>
      <c r="K1163" s="20" t="s">
        <v>7109</v>
      </c>
      <c r="L1163" s="20" t="s">
        <v>2241</v>
      </c>
      <c r="M1163" s="165" t="s">
        <v>7110</v>
      </c>
      <c r="N1163" s="20" t="s">
        <v>9056</v>
      </c>
      <c r="O1163" s="20" t="s">
        <v>9815</v>
      </c>
      <c r="P1163" s="201" t="n">
        <v>44440</v>
      </c>
      <c r="Q1163" s="201" t="n">
        <v>44500</v>
      </c>
      <c r="R1163" s="20" t="n">
        <v>1</v>
      </c>
      <c r="S1163" s="20" t="s">
        <v>7130</v>
      </c>
      <c r="T1163" s="20" t="n">
        <v>2.38522305780519</v>
      </c>
      <c r="U1163" s="20"/>
      <c r="V1163" s="20"/>
      <c r="W1163" s="20" t="s">
        <v>7141</v>
      </c>
      <c r="X1163" s="35" t="s">
        <v>383</v>
      </c>
      <c r="Y1163" s="240"/>
      <c r="Z1163" s="192" t="n">
        <v>0</v>
      </c>
      <c r="AE1163" s="94" t="e">
        <f aca="false" t="array" ref="AE1163:AK1163">_xlfn.torow(_xlfn.unique(_xlfn._xlws.filter(cat_table[Subsector],$E1163=cat_table[Sector],"")))</f>
        <v>#NAME?</v>
      </c>
      <c r="AF1163" s="94" t="e">
        <v>#NAME?</v>
      </c>
      <c r="AG1163" s="94" t="e">
        <v>#NAME?</v>
      </c>
      <c r="AH1163" s="94" t="e">
        <v>#NAME?</v>
      </c>
      <c r="AI1163" s="94" t="e">
        <v>#NAME?</v>
      </c>
      <c r="AJ1163" s="94" t="e">
        <v>#NAME?</v>
      </c>
      <c r="AK1163" s="94" t="e">
        <v>#NAME?</v>
      </c>
      <c r="AO1163" s="94" t="e">
        <f aca="false" t="array" ref="AO1163:AT1163">_xlfn.torow(_xlfn.unique(_xlfn._xlws.filter(cat_table[Sub-subsector],($E1163=cat_table[Sector])*($F1163=cat_table[Subsector]),"")))</f>
        <v>#NAME?</v>
      </c>
      <c r="AP1163" s="94" t="e">
        <v>#NAME?</v>
      </c>
      <c r="AQ1163" s="94" t="e">
        <v>#NAME?</v>
      </c>
      <c r="AR1163" s="94" t="e">
        <v>#NAME?</v>
      </c>
      <c r="AS1163" s="94" t="e">
        <v>#NAME?</v>
      </c>
      <c r="AT1163" s="94" t="e">
        <v>#NAME?</v>
      </c>
    </row>
    <row r="1164" customFormat="false" ht="15" hidden="false" customHeight="true" outlineLevel="0" collapsed="false">
      <c r="A1164" s="20" t="s">
        <v>9816</v>
      </c>
      <c r="B1164" s="20" t="str">
        <f aca="false">INDEX(Table2[], MATCH(L1164, Location_ID!$D$2:$D$648, 0), 1)</f>
        <v>73c92d5f-3c9b-479c-bebc-aa118e3c3846</v>
      </c>
      <c r="C1164" s="16" t="s">
        <v>904</v>
      </c>
      <c r="D1164" s="16" t="s">
        <v>354</v>
      </c>
      <c r="E1164" s="20" t="s">
        <v>7134</v>
      </c>
      <c r="F1164" s="20" t="s">
        <v>7135</v>
      </c>
      <c r="G1164" s="20" t="s">
        <v>7591</v>
      </c>
      <c r="H1164" s="20"/>
      <c r="I1164" s="20" t="s">
        <v>9018</v>
      </c>
      <c r="J1164" s="20" t="s">
        <v>9072</v>
      </c>
      <c r="K1164" s="20" t="s">
        <v>7109</v>
      </c>
      <c r="L1164" s="20" t="s">
        <v>2241</v>
      </c>
      <c r="M1164" s="165" t="s">
        <v>7110</v>
      </c>
      <c r="N1164" s="20" t="s">
        <v>9056</v>
      </c>
      <c r="O1164" s="20" t="s">
        <v>9817</v>
      </c>
      <c r="P1164" s="201" t="n">
        <v>44440</v>
      </c>
      <c r="Q1164" s="201" t="n">
        <v>44500</v>
      </c>
      <c r="R1164" s="20" t="n">
        <v>1</v>
      </c>
      <c r="S1164" s="20" t="s">
        <v>7130</v>
      </c>
      <c r="T1164" s="20" t="n">
        <v>2.01557634298832</v>
      </c>
      <c r="U1164" s="20"/>
      <c r="V1164" s="20"/>
      <c r="W1164" s="20" t="s">
        <v>7141</v>
      </c>
      <c r="X1164" s="35" t="s">
        <v>383</v>
      </c>
      <c r="Y1164" s="240"/>
      <c r="Z1164" s="192" t="n">
        <v>0</v>
      </c>
      <c r="AE1164" s="94" t="e">
        <f aca="false" t="array" ref="AE1164:AK1164">_xlfn.torow(_xlfn.unique(_xlfn._xlws.filter(cat_table[Subsector],$E1164=cat_table[Sector],"")))</f>
        <v>#NAME?</v>
      </c>
      <c r="AF1164" s="94" t="e">
        <v>#NAME?</v>
      </c>
      <c r="AG1164" s="94" t="e">
        <v>#NAME?</v>
      </c>
      <c r="AH1164" s="94" t="e">
        <v>#NAME?</v>
      </c>
      <c r="AI1164" s="94" t="e">
        <v>#NAME?</v>
      </c>
      <c r="AJ1164" s="94" t="e">
        <v>#NAME?</v>
      </c>
      <c r="AK1164" s="94" t="e">
        <v>#NAME?</v>
      </c>
      <c r="AO1164" s="94" t="e">
        <f aca="false" t="array" ref="AO1164:AT1164">_xlfn.torow(_xlfn.unique(_xlfn._xlws.filter(cat_table[Sub-subsector],($E1164=cat_table[Sector])*($F1164=cat_table[Subsector]),"")))</f>
        <v>#NAME?</v>
      </c>
      <c r="AP1164" s="94" t="e">
        <v>#NAME?</v>
      </c>
      <c r="AQ1164" s="94" t="e">
        <v>#NAME?</v>
      </c>
      <c r="AR1164" s="94" t="e">
        <v>#NAME?</v>
      </c>
      <c r="AS1164" s="94" t="e">
        <v>#NAME?</v>
      </c>
      <c r="AT1164" s="94" t="e">
        <v>#NAME?</v>
      </c>
    </row>
    <row r="1165" customFormat="false" ht="15" hidden="false" customHeight="true" outlineLevel="0" collapsed="false">
      <c r="A1165" s="20" t="s">
        <v>9818</v>
      </c>
      <c r="B1165" s="20" t="str">
        <f aca="false">INDEX(Table2[], MATCH(L1165, Location_ID!$D$2:$D$648, 0), 1)</f>
        <v>73c92d5f-3c9b-479c-bebc-aa118e3c3846</v>
      </c>
      <c r="C1165" s="16" t="s">
        <v>904</v>
      </c>
      <c r="D1165" s="16" t="s">
        <v>354</v>
      </c>
      <c r="E1165" s="20" t="s">
        <v>7134</v>
      </c>
      <c r="F1165" s="20" t="s">
        <v>7135</v>
      </c>
      <c r="G1165" s="20" t="s">
        <v>7591</v>
      </c>
      <c r="H1165" s="20"/>
      <c r="I1165" s="20" t="s">
        <v>9018</v>
      </c>
      <c r="J1165" s="20" t="s">
        <v>9055</v>
      </c>
      <c r="K1165" s="20" t="s">
        <v>7109</v>
      </c>
      <c r="L1165" s="20" t="s">
        <v>2241</v>
      </c>
      <c r="M1165" s="165" t="s">
        <v>7110</v>
      </c>
      <c r="N1165" s="20" t="s">
        <v>9056</v>
      </c>
      <c r="O1165" s="20" t="s">
        <v>9819</v>
      </c>
      <c r="P1165" s="201" t="n">
        <v>44440</v>
      </c>
      <c r="Q1165" s="201" t="n">
        <v>44500</v>
      </c>
      <c r="R1165" s="20" t="n">
        <v>1</v>
      </c>
      <c r="S1165" s="20" t="s">
        <v>7130</v>
      </c>
      <c r="T1165" s="20" t="n">
        <v>44.3917644493713</v>
      </c>
      <c r="U1165" s="20"/>
      <c r="V1165" s="20"/>
      <c r="W1165" s="20" t="s">
        <v>7141</v>
      </c>
      <c r="X1165" s="35" t="s">
        <v>383</v>
      </c>
      <c r="Y1165" s="240"/>
      <c r="Z1165" s="192" t="n">
        <v>0</v>
      </c>
      <c r="AE1165" s="94" t="e">
        <f aca="false" t="array" ref="AE1165:AK1165">_xlfn.torow(_xlfn.unique(_xlfn._xlws.filter(cat_table[Subsector],$E1165=cat_table[Sector],"")))</f>
        <v>#NAME?</v>
      </c>
      <c r="AF1165" s="94" t="e">
        <v>#NAME?</v>
      </c>
      <c r="AG1165" s="94" t="e">
        <v>#NAME?</v>
      </c>
      <c r="AH1165" s="94" t="e">
        <v>#NAME?</v>
      </c>
      <c r="AI1165" s="94" t="e">
        <v>#NAME?</v>
      </c>
      <c r="AJ1165" s="94" t="e">
        <v>#NAME?</v>
      </c>
      <c r="AK1165" s="94" t="e">
        <v>#NAME?</v>
      </c>
      <c r="AO1165" s="94" t="e">
        <f aca="false" t="array" ref="AO1165:AT1165">_xlfn.torow(_xlfn.unique(_xlfn._xlws.filter(cat_table[Sub-subsector],($E1165=cat_table[Sector])*($F1165=cat_table[Subsector]),"")))</f>
        <v>#NAME?</v>
      </c>
      <c r="AP1165" s="94" t="e">
        <v>#NAME?</v>
      </c>
      <c r="AQ1165" s="94" t="e">
        <v>#NAME?</v>
      </c>
      <c r="AR1165" s="94" t="e">
        <v>#NAME?</v>
      </c>
      <c r="AS1165" s="94" t="e">
        <v>#NAME?</v>
      </c>
      <c r="AT1165" s="94" t="e">
        <v>#NAME?</v>
      </c>
    </row>
    <row r="1166" customFormat="false" ht="15" hidden="false" customHeight="true" outlineLevel="0" collapsed="false">
      <c r="A1166" s="20" t="s">
        <v>9820</v>
      </c>
      <c r="B1166" s="20" t="str">
        <f aca="false">INDEX(Table2[], MATCH(L1166, Location_ID!$D$2:$D$648, 0), 1)</f>
        <v>73c92d5f-3c9b-479c-bebc-aa118e3c3846</v>
      </c>
      <c r="C1166" s="16" t="s">
        <v>904</v>
      </c>
      <c r="D1166" s="16" t="s">
        <v>354</v>
      </c>
      <c r="E1166" s="20" t="s">
        <v>7134</v>
      </c>
      <c r="F1166" s="20" t="s">
        <v>7135</v>
      </c>
      <c r="G1166" s="20" t="s">
        <v>7591</v>
      </c>
      <c r="H1166" s="20"/>
      <c r="I1166" s="20" t="s">
        <v>9018</v>
      </c>
      <c r="J1166" s="20" t="s">
        <v>9082</v>
      </c>
      <c r="K1166" s="20" t="s">
        <v>7109</v>
      </c>
      <c r="L1166" s="20" t="s">
        <v>2241</v>
      </c>
      <c r="M1166" s="165" t="s">
        <v>7110</v>
      </c>
      <c r="N1166" s="20" t="s">
        <v>9056</v>
      </c>
      <c r="O1166" s="20" t="s">
        <v>9821</v>
      </c>
      <c r="P1166" s="201" t="n">
        <v>44440</v>
      </c>
      <c r="Q1166" s="201" t="n">
        <v>44500</v>
      </c>
      <c r="R1166" s="20" t="n">
        <v>1</v>
      </c>
      <c r="S1166" s="20" t="s">
        <v>7130</v>
      </c>
      <c r="T1166" s="20" t="n">
        <v>2.80377357614547</v>
      </c>
      <c r="U1166" s="20"/>
      <c r="V1166" s="20"/>
      <c r="W1166" s="20" t="s">
        <v>7141</v>
      </c>
      <c r="X1166" s="35" t="s">
        <v>383</v>
      </c>
      <c r="Y1166" s="240"/>
      <c r="Z1166" s="192" t="n">
        <v>0</v>
      </c>
      <c r="AE1166" s="94" t="e">
        <f aca="false" t="array" ref="AE1166:AK1166">_xlfn.torow(_xlfn.unique(_xlfn._xlws.filter(cat_table[Subsector],$E1166=cat_table[Sector],"")))</f>
        <v>#NAME?</v>
      </c>
      <c r="AF1166" s="94" t="e">
        <v>#NAME?</v>
      </c>
      <c r="AG1166" s="94" t="e">
        <v>#NAME?</v>
      </c>
      <c r="AH1166" s="94" t="e">
        <v>#NAME?</v>
      </c>
      <c r="AI1166" s="94" t="e">
        <v>#NAME?</v>
      </c>
      <c r="AJ1166" s="94" t="e">
        <v>#NAME?</v>
      </c>
      <c r="AK1166" s="94" t="e">
        <v>#NAME?</v>
      </c>
      <c r="AO1166" s="94" t="e">
        <f aca="false" t="array" ref="AO1166:AT1166">_xlfn.torow(_xlfn.unique(_xlfn._xlws.filter(cat_table[Sub-subsector],($E1166=cat_table[Sector])*($F1166=cat_table[Subsector]),"")))</f>
        <v>#NAME?</v>
      </c>
      <c r="AP1166" s="94" t="e">
        <v>#NAME?</v>
      </c>
      <c r="AQ1166" s="94" t="e">
        <v>#NAME?</v>
      </c>
      <c r="AR1166" s="94" t="e">
        <v>#NAME?</v>
      </c>
      <c r="AS1166" s="94" t="e">
        <v>#NAME?</v>
      </c>
      <c r="AT1166" s="94" t="e">
        <v>#NAME?</v>
      </c>
    </row>
    <row r="1167" customFormat="false" ht="15" hidden="false" customHeight="true" outlineLevel="0" collapsed="false">
      <c r="A1167" s="20" t="s">
        <v>9822</v>
      </c>
      <c r="B1167" s="20" t="str">
        <f aca="false">INDEX(Table2[], MATCH(L1167, Location_ID!$D$2:$D$648, 0), 1)</f>
        <v>73c92d5f-3c9b-479c-bebc-aa118e3c3846</v>
      </c>
      <c r="C1167" s="16" t="s">
        <v>904</v>
      </c>
      <c r="D1167" s="16" t="s">
        <v>354</v>
      </c>
      <c r="E1167" s="20" t="s">
        <v>7134</v>
      </c>
      <c r="F1167" s="20" t="s">
        <v>7135</v>
      </c>
      <c r="G1167" s="20" t="s">
        <v>7591</v>
      </c>
      <c r="H1167" s="20"/>
      <c r="I1167" s="20" t="s">
        <v>9018</v>
      </c>
      <c r="J1167" s="20" t="s">
        <v>9082</v>
      </c>
      <c r="K1167" s="20" t="s">
        <v>7109</v>
      </c>
      <c r="L1167" s="20" t="s">
        <v>2241</v>
      </c>
      <c r="M1167" s="165" t="s">
        <v>7110</v>
      </c>
      <c r="N1167" s="20" t="s">
        <v>9056</v>
      </c>
      <c r="O1167" s="20" t="s">
        <v>9823</v>
      </c>
      <c r="P1167" s="201" t="n">
        <v>44440</v>
      </c>
      <c r="Q1167" s="201" t="n">
        <v>44500</v>
      </c>
      <c r="R1167" s="20" t="n">
        <v>1</v>
      </c>
      <c r="S1167" s="20" t="s">
        <v>7130</v>
      </c>
      <c r="T1167" s="20" t="n">
        <v>2.82355053468253</v>
      </c>
      <c r="U1167" s="20"/>
      <c r="V1167" s="20"/>
      <c r="W1167" s="20" t="s">
        <v>7141</v>
      </c>
      <c r="X1167" s="35" t="s">
        <v>383</v>
      </c>
      <c r="Y1167" s="240"/>
      <c r="Z1167" s="192" t="n">
        <v>0</v>
      </c>
      <c r="AE1167" s="94" t="e">
        <f aca="false" t="array" ref="AE1167:AK1167">_xlfn.torow(_xlfn.unique(_xlfn._xlws.filter(cat_table[Subsector],$E1167=cat_table[Sector],"")))</f>
        <v>#NAME?</v>
      </c>
      <c r="AF1167" s="94" t="e">
        <v>#NAME?</v>
      </c>
      <c r="AG1167" s="94" t="e">
        <v>#NAME?</v>
      </c>
      <c r="AH1167" s="94" t="e">
        <v>#NAME?</v>
      </c>
      <c r="AI1167" s="94" t="e">
        <v>#NAME?</v>
      </c>
      <c r="AJ1167" s="94" t="e">
        <v>#NAME?</v>
      </c>
      <c r="AK1167" s="94" t="e">
        <v>#NAME?</v>
      </c>
      <c r="AO1167" s="94" t="e">
        <f aca="false" t="array" ref="AO1167:AT1167">_xlfn.torow(_xlfn.unique(_xlfn._xlws.filter(cat_table[Sub-subsector],($E1167=cat_table[Sector])*($F1167=cat_table[Subsector]),"")))</f>
        <v>#NAME?</v>
      </c>
      <c r="AP1167" s="94" t="e">
        <v>#NAME?</v>
      </c>
      <c r="AQ1167" s="94" t="e">
        <v>#NAME?</v>
      </c>
      <c r="AR1167" s="94" t="e">
        <v>#NAME?</v>
      </c>
      <c r="AS1167" s="94" t="e">
        <v>#NAME?</v>
      </c>
      <c r="AT1167" s="94" t="e">
        <v>#NAME?</v>
      </c>
    </row>
    <row r="1168" customFormat="false" ht="15" hidden="false" customHeight="true" outlineLevel="0" collapsed="false">
      <c r="A1168" s="20" t="s">
        <v>9824</v>
      </c>
      <c r="B1168" s="20" t="str">
        <f aca="false">INDEX(Table2[], MATCH(L1168, Location_ID!$D$2:$D$648, 0), 1)</f>
        <v>73c92d5f-3c9b-479c-bebc-aa118e3c3846</v>
      </c>
      <c r="C1168" s="16" t="s">
        <v>904</v>
      </c>
      <c r="D1168" s="16" t="s">
        <v>354</v>
      </c>
      <c r="E1168" s="20" t="s">
        <v>7134</v>
      </c>
      <c r="F1168" s="20" t="s">
        <v>7135</v>
      </c>
      <c r="G1168" s="20" t="s">
        <v>7591</v>
      </c>
      <c r="H1168" s="20"/>
      <c r="I1168" s="20" t="s">
        <v>9018</v>
      </c>
      <c r="J1168" s="20" t="s">
        <v>9055</v>
      </c>
      <c r="K1168" s="20" t="s">
        <v>7109</v>
      </c>
      <c r="L1168" s="20" t="s">
        <v>2241</v>
      </c>
      <c r="M1168" s="165" t="s">
        <v>7110</v>
      </c>
      <c r="N1168" s="20" t="s">
        <v>9056</v>
      </c>
      <c r="O1168" s="20" t="s">
        <v>9825</v>
      </c>
      <c r="P1168" s="201" t="n">
        <v>44440</v>
      </c>
      <c r="Q1168" s="201" t="n">
        <v>44500</v>
      </c>
      <c r="R1168" s="20" t="n">
        <v>1</v>
      </c>
      <c r="S1168" s="20" t="s">
        <v>7130</v>
      </c>
      <c r="T1168" s="20" t="n">
        <v>15.6690370221382</v>
      </c>
      <c r="U1168" s="20"/>
      <c r="V1168" s="20"/>
      <c r="W1168" s="20" t="s">
        <v>7141</v>
      </c>
      <c r="X1168" s="35" t="s">
        <v>383</v>
      </c>
      <c r="Y1168" s="240"/>
      <c r="Z1168" s="192" t="n">
        <v>0</v>
      </c>
      <c r="AE1168" s="94" t="e">
        <f aca="false" t="array" ref="AE1168:AK1168">_xlfn.torow(_xlfn.unique(_xlfn._xlws.filter(cat_table[Subsector],$E1168=cat_table[Sector],"")))</f>
        <v>#NAME?</v>
      </c>
      <c r="AF1168" s="94" t="e">
        <v>#NAME?</v>
      </c>
      <c r="AG1168" s="94" t="e">
        <v>#NAME?</v>
      </c>
      <c r="AH1168" s="94" t="e">
        <v>#NAME?</v>
      </c>
      <c r="AI1168" s="94" t="e">
        <v>#NAME?</v>
      </c>
      <c r="AJ1168" s="94" t="e">
        <v>#NAME?</v>
      </c>
      <c r="AK1168" s="94" t="e">
        <v>#NAME?</v>
      </c>
      <c r="AO1168" s="94" t="e">
        <f aca="false" t="array" ref="AO1168:AT1168">_xlfn.torow(_xlfn.unique(_xlfn._xlws.filter(cat_table[Sub-subsector],($E1168=cat_table[Sector])*($F1168=cat_table[Subsector]),"")))</f>
        <v>#NAME?</v>
      </c>
      <c r="AP1168" s="94" t="e">
        <v>#NAME?</v>
      </c>
      <c r="AQ1168" s="94" t="e">
        <v>#NAME?</v>
      </c>
      <c r="AR1168" s="94" t="e">
        <v>#NAME?</v>
      </c>
      <c r="AS1168" s="94" t="e">
        <v>#NAME?</v>
      </c>
      <c r="AT1168" s="94" t="e">
        <v>#NAME?</v>
      </c>
    </row>
    <row r="1169" customFormat="false" ht="15" hidden="false" customHeight="true" outlineLevel="0" collapsed="false">
      <c r="A1169" s="20" t="s">
        <v>9826</v>
      </c>
      <c r="B1169" s="20" t="str">
        <f aca="false">INDEX(Table2[], MATCH(L1169, Location_ID!$D$2:$D$648, 0), 1)</f>
        <v>73c92d5f-3c9b-479c-bebc-aa118e3c3846</v>
      </c>
      <c r="C1169" s="16" t="s">
        <v>904</v>
      </c>
      <c r="D1169" s="16" t="s">
        <v>354</v>
      </c>
      <c r="E1169" s="20" t="s">
        <v>7134</v>
      </c>
      <c r="F1169" s="20" t="s">
        <v>7135</v>
      </c>
      <c r="G1169" s="20" t="s">
        <v>7591</v>
      </c>
      <c r="H1169" s="20"/>
      <c r="I1169" s="20" t="s">
        <v>9018</v>
      </c>
      <c r="J1169" s="20" t="s">
        <v>9072</v>
      </c>
      <c r="K1169" s="20" t="s">
        <v>7109</v>
      </c>
      <c r="L1169" s="20" t="s">
        <v>2241</v>
      </c>
      <c r="M1169" s="165" t="s">
        <v>7110</v>
      </c>
      <c r="N1169" s="20" t="s">
        <v>9056</v>
      </c>
      <c r="O1169" s="20" t="s">
        <v>9827</v>
      </c>
      <c r="P1169" s="201" t="n">
        <v>44440</v>
      </c>
      <c r="Q1169" s="201" t="n">
        <v>44500</v>
      </c>
      <c r="R1169" s="20" t="n">
        <v>1</v>
      </c>
      <c r="S1169" s="20" t="s">
        <v>7130</v>
      </c>
      <c r="T1169" s="20" t="n">
        <v>26.8678712244218</v>
      </c>
      <c r="U1169" s="20"/>
      <c r="V1169" s="20"/>
      <c r="W1169" s="20" t="s">
        <v>7141</v>
      </c>
      <c r="X1169" s="35" t="s">
        <v>383</v>
      </c>
      <c r="Y1169" s="240"/>
      <c r="Z1169" s="192" t="n">
        <v>0</v>
      </c>
      <c r="AE1169" s="94" t="e">
        <f aca="false" t="array" ref="AE1169:AK1169">_xlfn.torow(_xlfn.unique(_xlfn._xlws.filter(cat_table[Subsector],$E1169=cat_table[Sector],"")))</f>
        <v>#NAME?</v>
      </c>
      <c r="AF1169" s="94" t="e">
        <v>#NAME?</v>
      </c>
      <c r="AG1169" s="94" t="e">
        <v>#NAME?</v>
      </c>
      <c r="AH1169" s="94" t="e">
        <v>#NAME?</v>
      </c>
      <c r="AI1169" s="94" t="e">
        <v>#NAME?</v>
      </c>
      <c r="AJ1169" s="94" t="e">
        <v>#NAME?</v>
      </c>
      <c r="AK1169" s="94" t="e">
        <v>#NAME?</v>
      </c>
      <c r="AO1169" s="94" t="e">
        <f aca="false" t="array" ref="AO1169:AT1169">_xlfn.torow(_xlfn.unique(_xlfn._xlws.filter(cat_table[Sub-subsector],($E1169=cat_table[Sector])*($F1169=cat_table[Subsector]),"")))</f>
        <v>#NAME?</v>
      </c>
      <c r="AP1169" s="94" t="e">
        <v>#NAME?</v>
      </c>
      <c r="AQ1169" s="94" t="e">
        <v>#NAME?</v>
      </c>
      <c r="AR1169" s="94" t="e">
        <v>#NAME?</v>
      </c>
      <c r="AS1169" s="94" t="e">
        <v>#NAME?</v>
      </c>
      <c r="AT1169" s="94" t="e">
        <v>#NAME?</v>
      </c>
    </row>
    <row r="1170" customFormat="false" ht="15" hidden="false" customHeight="true" outlineLevel="0" collapsed="false">
      <c r="A1170" s="20" t="s">
        <v>9828</v>
      </c>
      <c r="B1170" s="20" t="str">
        <f aca="false">INDEX(Table2[], MATCH(L1170, Location_ID!$D$2:$D$648, 0), 1)</f>
        <v>73c92d5f-3c9b-479c-bebc-aa118e3c3846</v>
      </c>
      <c r="C1170" s="16" t="s">
        <v>904</v>
      </c>
      <c r="D1170" s="16" t="s">
        <v>354</v>
      </c>
      <c r="E1170" s="20" t="s">
        <v>7134</v>
      </c>
      <c r="F1170" s="20" t="s">
        <v>7135</v>
      </c>
      <c r="G1170" s="20" t="s">
        <v>7591</v>
      </c>
      <c r="H1170" s="20"/>
      <c r="I1170" s="20" t="s">
        <v>9018</v>
      </c>
      <c r="J1170" s="20" t="s">
        <v>9072</v>
      </c>
      <c r="K1170" s="20" t="s">
        <v>7109</v>
      </c>
      <c r="L1170" s="20" t="s">
        <v>2241</v>
      </c>
      <c r="M1170" s="165" t="s">
        <v>7110</v>
      </c>
      <c r="N1170" s="20" t="s">
        <v>9056</v>
      </c>
      <c r="O1170" s="20" t="s">
        <v>9829</v>
      </c>
      <c r="P1170" s="201" t="n">
        <v>44440</v>
      </c>
      <c r="Q1170" s="201" t="n">
        <v>44500</v>
      </c>
      <c r="R1170" s="20" t="n">
        <v>1</v>
      </c>
      <c r="S1170" s="20" t="s">
        <v>7130</v>
      </c>
      <c r="T1170" s="20" t="n">
        <v>3.02812054868939</v>
      </c>
      <c r="U1170" s="20"/>
      <c r="V1170" s="20"/>
      <c r="W1170" s="20" t="s">
        <v>7141</v>
      </c>
      <c r="X1170" s="35" t="s">
        <v>383</v>
      </c>
      <c r="Y1170" s="240"/>
      <c r="Z1170" s="192" t="n">
        <v>0</v>
      </c>
      <c r="AE1170" s="94" t="e">
        <f aca="false" t="array" ref="AE1170:AK1170">_xlfn.torow(_xlfn.unique(_xlfn._xlws.filter(cat_table[Subsector],$E1170=cat_table[Sector],"")))</f>
        <v>#NAME?</v>
      </c>
      <c r="AF1170" s="94" t="e">
        <v>#NAME?</v>
      </c>
      <c r="AG1170" s="94" t="e">
        <v>#NAME?</v>
      </c>
      <c r="AH1170" s="94" t="e">
        <v>#NAME?</v>
      </c>
      <c r="AI1170" s="94" t="e">
        <v>#NAME?</v>
      </c>
      <c r="AJ1170" s="94" t="e">
        <v>#NAME?</v>
      </c>
      <c r="AK1170" s="94" t="e">
        <v>#NAME?</v>
      </c>
      <c r="AO1170" s="94" t="e">
        <f aca="false" t="array" ref="AO1170:AT1170">_xlfn.torow(_xlfn.unique(_xlfn._xlws.filter(cat_table[Sub-subsector],($E1170=cat_table[Sector])*($F1170=cat_table[Subsector]),"")))</f>
        <v>#NAME?</v>
      </c>
      <c r="AP1170" s="94" t="e">
        <v>#NAME?</v>
      </c>
      <c r="AQ1170" s="94" t="e">
        <v>#NAME?</v>
      </c>
      <c r="AR1170" s="94" t="e">
        <v>#NAME?</v>
      </c>
      <c r="AS1170" s="94" t="e">
        <v>#NAME?</v>
      </c>
      <c r="AT1170" s="94" t="e">
        <v>#NAME?</v>
      </c>
    </row>
    <row r="1171" customFormat="false" ht="15" hidden="false" customHeight="true" outlineLevel="0" collapsed="false">
      <c r="A1171" s="20" t="s">
        <v>9830</v>
      </c>
      <c r="B1171" s="20" t="str">
        <f aca="false">INDEX(Table2[], MATCH(L1171, Location_ID!$D$2:$D$648, 0), 1)</f>
        <v>73c92d5f-3c9b-479c-bebc-aa118e3c3846</v>
      </c>
      <c r="C1171" s="16" t="s">
        <v>904</v>
      </c>
      <c r="D1171" s="16" t="s">
        <v>354</v>
      </c>
      <c r="E1171" s="20" t="s">
        <v>7134</v>
      </c>
      <c r="F1171" s="20" t="s">
        <v>7135</v>
      </c>
      <c r="G1171" s="20" t="s">
        <v>7591</v>
      </c>
      <c r="H1171" s="20"/>
      <c r="I1171" s="20" t="s">
        <v>9018</v>
      </c>
      <c r="J1171" s="20" t="s">
        <v>9072</v>
      </c>
      <c r="K1171" s="20" t="s">
        <v>7109</v>
      </c>
      <c r="L1171" s="20" t="s">
        <v>2241</v>
      </c>
      <c r="M1171" s="165" t="s">
        <v>7110</v>
      </c>
      <c r="N1171" s="20" t="s">
        <v>9056</v>
      </c>
      <c r="O1171" s="20" t="s">
        <v>9831</v>
      </c>
      <c r="P1171" s="201" t="n">
        <v>44440</v>
      </c>
      <c r="Q1171" s="201" t="n">
        <v>44500</v>
      </c>
      <c r="R1171" s="20" t="n">
        <v>1</v>
      </c>
      <c r="S1171" s="20" t="s">
        <v>7130</v>
      </c>
      <c r="T1171" s="20" t="n">
        <v>3.07358268664309</v>
      </c>
      <c r="U1171" s="20"/>
      <c r="V1171" s="20"/>
      <c r="W1171" s="20" t="s">
        <v>7141</v>
      </c>
      <c r="X1171" s="35" t="s">
        <v>383</v>
      </c>
      <c r="Y1171" s="240"/>
      <c r="Z1171" s="192" t="n">
        <v>0</v>
      </c>
      <c r="AE1171" s="94" t="e">
        <f aca="false" t="array" ref="AE1171:AK1171">_xlfn.torow(_xlfn.unique(_xlfn._xlws.filter(cat_table[Subsector],$E1171=cat_table[Sector],"")))</f>
        <v>#NAME?</v>
      </c>
      <c r="AF1171" s="94" t="e">
        <v>#NAME?</v>
      </c>
      <c r="AG1171" s="94" t="e">
        <v>#NAME?</v>
      </c>
      <c r="AH1171" s="94" t="e">
        <v>#NAME?</v>
      </c>
      <c r="AI1171" s="94" t="e">
        <v>#NAME?</v>
      </c>
      <c r="AJ1171" s="94" t="e">
        <v>#NAME?</v>
      </c>
      <c r="AK1171" s="94" t="e">
        <v>#NAME?</v>
      </c>
      <c r="AO1171" s="94" t="e">
        <f aca="false" t="array" ref="AO1171:AT1171">_xlfn.torow(_xlfn.unique(_xlfn._xlws.filter(cat_table[Sub-subsector],($E1171=cat_table[Sector])*($F1171=cat_table[Subsector]),"")))</f>
        <v>#NAME?</v>
      </c>
      <c r="AP1171" s="94" t="e">
        <v>#NAME?</v>
      </c>
      <c r="AQ1171" s="94" t="e">
        <v>#NAME?</v>
      </c>
      <c r="AR1171" s="94" t="e">
        <v>#NAME?</v>
      </c>
      <c r="AS1171" s="94" t="e">
        <v>#NAME?</v>
      </c>
      <c r="AT1171" s="94" t="e">
        <v>#NAME?</v>
      </c>
    </row>
    <row r="1172" customFormat="false" ht="15" hidden="false" customHeight="true" outlineLevel="0" collapsed="false">
      <c r="A1172" s="20" t="s">
        <v>9832</v>
      </c>
      <c r="B1172" s="20" t="str">
        <f aca="false">INDEX(Table2[], MATCH(L1172, Location_ID!$D$2:$D$648, 0), 1)</f>
        <v>73c92d5f-3c9b-479c-bebc-aa118e3c3846</v>
      </c>
      <c r="C1172" s="16" t="s">
        <v>904</v>
      </c>
      <c r="D1172" s="16" t="s">
        <v>354</v>
      </c>
      <c r="E1172" s="20" t="s">
        <v>7134</v>
      </c>
      <c r="F1172" s="20" t="s">
        <v>7135</v>
      </c>
      <c r="G1172" s="20" t="s">
        <v>7591</v>
      </c>
      <c r="H1172" s="20"/>
      <c r="I1172" s="20" t="s">
        <v>9018</v>
      </c>
      <c r="J1172" s="20" t="s">
        <v>9064</v>
      </c>
      <c r="K1172" s="20" t="s">
        <v>7109</v>
      </c>
      <c r="L1172" s="20" t="s">
        <v>2241</v>
      </c>
      <c r="M1172" s="165" t="s">
        <v>7110</v>
      </c>
      <c r="N1172" s="20" t="s">
        <v>9056</v>
      </c>
      <c r="O1172" s="20" t="s">
        <v>9833</v>
      </c>
      <c r="P1172" s="201" t="n">
        <v>44440</v>
      </c>
      <c r="Q1172" s="201" t="n">
        <v>44500</v>
      </c>
      <c r="R1172" s="20" t="n">
        <v>1</v>
      </c>
      <c r="S1172" s="20" t="s">
        <v>7130</v>
      </c>
      <c r="T1172" s="20" t="n">
        <v>5.57756985378373</v>
      </c>
      <c r="U1172" s="20"/>
      <c r="V1172" s="20"/>
      <c r="W1172" s="20" t="s">
        <v>7141</v>
      </c>
      <c r="X1172" s="35" t="s">
        <v>383</v>
      </c>
      <c r="Y1172" s="240"/>
      <c r="Z1172" s="192" t="n">
        <v>0</v>
      </c>
      <c r="AE1172" s="94" t="e">
        <f aca="false" t="array" ref="AE1172:AK1172">_xlfn.torow(_xlfn.unique(_xlfn._xlws.filter(cat_table[Subsector],$E1172=cat_table[Sector],"")))</f>
        <v>#NAME?</v>
      </c>
      <c r="AF1172" s="94" t="e">
        <v>#NAME?</v>
      </c>
      <c r="AG1172" s="94" t="e">
        <v>#NAME?</v>
      </c>
      <c r="AH1172" s="94" t="e">
        <v>#NAME?</v>
      </c>
      <c r="AI1172" s="94" t="e">
        <v>#NAME?</v>
      </c>
      <c r="AJ1172" s="94" t="e">
        <v>#NAME?</v>
      </c>
      <c r="AK1172" s="94" t="e">
        <v>#NAME?</v>
      </c>
      <c r="AO1172" s="94" t="e">
        <f aca="false" t="array" ref="AO1172:AT1172">_xlfn.torow(_xlfn.unique(_xlfn._xlws.filter(cat_table[Sub-subsector],($E1172=cat_table[Sector])*($F1172=cat_table[Subsector]),"")))</f>
        <v>#NAME?</v>
      </c>
      <c r="AP1172" s="94" t="e">
        <v>#NAME?</v>
      </c>
      <c r="AQ1172" s="94" t="e">
        <v>#NAME?</v>
      </c>
      <c r="AR1172" s="94" t="e">
        <v>#NAME?</v>
      </c>
      <c r="AS1172" s="94" t="e">
        <v>#NAME?</v>
      </c>
      <c r="AT1172" s="94" t="e">
        <v>#NAME?</v>
      </c>
    </row>
    <row r="1173" customFormat="false" ht="15" hidden="false" customHeight="true" outlineLevel="0" collapsed="false">
      <c r="A1173" s="20" t="s">
        <v>9834</v>
      </c>
      <c r="B1173" s="20" t="str">
        <f aca="false">INDEX(Table2[], MATCH(L1173, Location_ID!$D$2:$D$648, 0), 1)</f>
        <v>73c92d5f-3c9b-479c-bebc-aa118e3c3846</v>
      </c>
      <c r="C1173" s="16" t="s">
        <v>904</v>
      </c>
      <c r="D1173" s="16" t="s">
        <v>354</v>
      </c>
      <c r="E1173" s="20" t="s">
        <v>7134</v>
      </c>
      <c r="F1173" s="20" t="s">
        <v>7135</v>
      </c>
      <c r="G1173" s="20" t="s">
        <v>7591</v>
      </c>
      <c r="H1173" s="20"/>
      <c r="I1173" s="20" t="s">
        <v>9018</v>
      </c>
      <c r="J1173" s="20" t="s">
        <v>9055</v>
      </c>
      <c r="K1173" s="20" t="s">
        <v>7109</v>
      </c>
      <c r="L1173" s="20" t="s">
        <v>2241</v>
      </c>
      <c r="M1173" s="165" t="s">
        <v>7110</v>
      </c>
      <c r="N1173" s="20" t="s">
        <v>9056</v>
      </c>
      <c r="O1173" s="20" t="s">
        <v>9835</v>
      </c>
      <c r="P1173" s="201" t="n">
        <v>44440</v>
      </c>
      <c r="Q1173" s="201" t="n">
        <v>44500</v>
      </c>
      <c r="R1173" s="20" t="n">
        <v>1</v>
      </c>
      <c r="S1173" s="20" t="s">
        <v>7130</v>
      </c>
      <c r="T1173" s="20" t="n">
        <v>21.574452391656</v>
      </c>
      <c r="U1173" s="20"/>
      <c r="V1173" s="20"/>
      <c r="W1173" s="20" t="s">
        <v>7141</v>
      </c>
      <c r="X1173" s="35" t="s">
        <v>383</v>
      </c>
      <c r="Y1173" s="240"/>
      <c r="Z1173" s="192" t="n">
        <v>0</v>
      </c>
      <c r="AE1173" s="94" t="e">
        <f aca="false" t="array" ref="AE1173:AK1173">_xlfn.torow(_xlfn.unique(_xlfn._xlws.filter(cat_table[Subsector],$E1173=cat_table[Sector],"")))</f>
        <v>#NAME?</v>
      </c>
      <c r="AF1173" s="94" t="e">
        <v>#NAME?</v>
      </c>
      <c r="AG1173" s="94" t="e">
        <v>#NAME?</v>
      </c>
      <c r="AH1173" s="94" t="e">
        <v>#NAME?</v>
      </c>
      <c r="AI1173" s="94" t="e">
        <v>#NAME?</v>
      </c>
      <c r="AJ1173" s="94" t="e">
        <v>#NAME?</v>
      </c>
      <c r="AK1173" s="94" t="e">
        <v>#NAME?</v>
      </c>
      <c r="AO1173" s="94" t="e">
        <f aca="false" t="array" ref="AO1173:AT1173">_xlfn.torow(_xlfn.unique(_xlfn._xlws.filter(cat_table[Sub-subsector],($E1173=cat_table[Sector])*($F1173=cat_table[Subsector]),"")))</f>
        <v>#NAME?</v>
      </c>
      <c r="AP1173" s="94" t="e">
        <v>#NAME?</v>
      </c>
      <c r="AQ1173" s="94" t="e">
        <v>#NAME?</v>
      </c>
      <c r="AR1173" s="94" t="e">
        <v>#NAME?</v>
      </c>
      <c r="AS1173" s="94" t="e">
        <v>#NAME?</v>
      </c>
      <c r="AT1173" s="94" t="e">
        <v>#NAME?</v>
      </c>
    </row>
    <row r="1174" customFormat="false" ht="15" hidden="false" customHeight="true" outlineLevel="0" collapsed="false">
      <c r="A1174" s="20" t="s">
        <v>9836</v>
      </c>
      <c r="B1174" s="20" t="str">
        <f aca="false">INDEX(Table2[], MATCH(L1174, Location_ID!$D$2:$D$648, 0), 1)</f>
        <v>73c92d5f-3c9b-479c-bebc-aa118e3c3846</v>
      </c>
      <c r="C1174" s="16" t="s">
        <v>904</v>
      </c>
      <c r="D1174" s="16" t="s">
        <v>354</v>
      </c>
      <c r="E1174" s="20" t="s">
        <v>7134</v>
      </c>
      <c r="F1174" s="20" t="s">
        <v>7135</v>
      </c>
      <c r="G1174" s="20" t="s">
        <v>7591</v>
      </c>
      <c r="H1174" s="20"/>
      <c r="I1174" s="20" t="s">
        <v>9018</v>
      </c>
      <c r="J1174" s="20" t="s">
        <v>9055</v>
      </c>
      <c r="K1174" s="20" t="s">
        <v>7109</v>
      </c>
      <c r="L1174" s="20" t="s">
        <v>2241</v>
      </c>
      <c r="M1174" s="165" t="s">
        <v>7110</v>
      </c>
      <c r="N1174" s="20" t="s">
        <v>9056</v>
      </c>
      <c r="O1174" s="20" t="s">
        <v>9837</v>
      </c>
      <c r="P1174" s="201" t="n">
        <v>44440</v>
      </c>
      <c r="Q1174" s="201" t="n">
        <v>44500</v>
      </c>
      <c r="R1174" s="20" t="n">
        <v>1</v>
      </c>
      <c r="S1174" s="20" t="s">
        <v>7130</v>
      </c>
      <c r="T1174" s="20" t="n">
        <v>13.3417633928061</v>
      </c>
      <c r="U1174" s="20"/>
      <c r="V1174" s="20"/>
      <c r="W1174" s="20" t="s">
        <v>7141</v>
      </c>
      <c r="X1174" s="35" t="s">
        <v>383</v>
      </c>
      <c r="Y1174" s="240"/>
      <c r="Z1174" s="192" t="n">
        <v>0</v>
      </c>
      <c r="AE1174" s="94" t="e">
        <f aca="false" t="array" ref="AE1174:AK1174">_xlfn.torow(_xlfn.unique(_xlfn._xlws.filter(cat_table[Subsector],$E1174=cat_table[Sector],"")))</f>
        <v>#NAME?</v>
      </c>
      <c r="AF1174" s="94" t="e">
        <v>#NAME?</v>
      </c>
      <c r="AG1174" s="94" t="e">
        <v>#NAME?</v>
      </c>
      <c r="AH1174" s="94" t="e">
        <v>#NAME?</v>
      </c>
      <c r="AI1174" s="94" t="e">
        <v>#NAME?</v>
      </c>
      <c r="AJ1174" s="94" t="e">
        <v>#NAME?</v>
      </c>
      <c r="AK1174" s="94" t="e">
        <v>#NAME?</v>
      </c>
      <c r="AO1174" s="94" t="e">
        <f aca="false" t="array" ref="AO1174:AT1174">_xlfn.torow(_xlfn.unique(_xlfn._xlws.filter(cat_table[Sub-subsector],($E1174=cat_table[Sector])*($F1174=cat_table[Subsector]),"")))</f>
        <v>#NAME?</v>
      </c>
      <c r="AP1174" s="94" t="e">
        <v>#NAME?</v>
      </c>
      <c r="AQ1174" s="94" t="e">
        <v>#NAME?</v>
      </c>
      <c r="AR1174" s="94" t="e">
        <v>#NAME?</v>
      </c>
      <c r="AS1174" s="94" t="e">
        <v>#NAME?</v>
      </c>
      <c r="AT1174" s="94" t="e">
        <v>#NAME?</v>
      </c>
    </row>
    <row r="1175" customFormat="false" ht="15" hidden="false" customHeight="true" outlineLevel="0" collapsed="false">
      <c r="A1175" s="20" t="s">
        <v>9838</v>
      </c>
      <c r="B1175" s="20" t="str">
        <f aca="false">INDEX(Table2[], MATCH(L1175, Location_ID!$D$2:$D$648, 0), 1)</f>
        <v>73c92d5f-3c9b-479c-bebc-aa118e3c3846</v>
      </c>
      <c r="C1175" s="16" t="s">
        <v>904</v>
      </c>
      <c r="D1175" s="16" t="s">
        <v>354</v>
      </c>
      <c r="E1175" s="20" t="s">
        <v>7134</v>
      </c>
      <c r="F1175" s="20" t="s">
        <v>7135</v>
      </c>
      <c r="G1175" s="20" t="s">
        <v>7591</v>
      </c>
      <c r="H1175" s="20"/>
      <c r="I1175" s="20" t="s">
        <v>9018</v>
      </c>
      <c r="J1175" s="20" t="s">
        <v>9055</v>
      </c>
      <c r="K1175" s="20" t="s">
        <v>7109</v>
      </c>
      <c r="L1175" s="20" t="s">
        <v>2241</v>
      </c>
      <c r="M1175" s="165" t="s">
        <v>7110</v>
      </c>
      <c r="N1175" s="20" t="s">
        <v>9056</v>
      </c>
      <c r="O1175" s="20" t="s">
        <v>9839</v>
      </c>
      <c r="P1175" s="201" t="n">
        <v>44440</v>
      </c>
      <c r="Q1175" s="201" t="n">
        <v>44500</v>
      </c>
      <c r="R1175" s="20" t="n">
        <v>1</v>
      </c>
      <c r="S1175" s="20" t="s">
        <v>7130</v>
      </c>
      <c r="T1175" s="20" t="n">
        <v>20.550892171929</v>
      </c>
      <c r="U1175" s="20"/>
      <c r="V1175" s="20"/>
      <c r="W1175" s="20" t="s">
        <v>7141</v>
      </c>
      <c r="X1175" s="35" t="s">
        <v>383</v>
      </c>
      <c r="Y1175" s="240"/>
      <c r="Z1175" s="192" t="n">
        <v>0</v>
      </c>
      <c r="AE1175" s="94" t="e">
        <f aca="false" t="array" ref="AE1175:AK1175">_xlfn.torow(_xlfn.unique(_xlfn._xlws.filter(cat_table[Subsector],$E1175=cat_table[Sector],"")))</f>
        <v>#NAME?</v>
      </c>
      <c r="AF1175" s="94" t="e">
        <v>#NAME?</v>
      </c>
      <c r="AG1175" s="94" t="e">
        <v>#NAME?</v>
      </c>
      <c r="AH1175" s="94" t="e">
        <v>#NAME?</v>
      </c>
      <c r="AI1175" s="94" t="e">
        <v>#NAME?</v>
      </c>
      <c r="AJ1175" s="94" t="e">
        <v>#NAME?</v>
      </c>
      <c r="AK1175" s="94" t="e">
        <v>#NAME?</v>
      </c>
      <c r="AO1175" s="94" t="e">
        <f aca="false" t="array" ref="AO1175:AT1175">_xlfn.torow(_xlfn.unique(_xlfn._xlws.filter(cat_table[Sub-subsector],($E1175=cat_table[Sector])*($F1175=cat_table[Subsector]),"")))</f>
        <v>#NAME?</v>
      </c>
      <c r="AP1175" s="94" t="e">
        <v>#NAME?</v>
      </c>
      <c r="AQ1175" s="94" t="e">
        <v>#NAME?</v>
      </c>
      <c r="AR1175" s="94" t="e">
        <v>#NAME?</v>
      </c>
      <c r="AS1175" s="94" t="e">
        <v>#NAME?</v>
      </c>
      <c r="AT1175" s="94" t="e">
        <v>#NAME?</v>
      </c>
    </row>
    <row r="1176" customFormat="false" ht="15" hidden="false" customHeight="true" outlineLevel="0" collapsed="false">
      <c r="A1176" s="20" t="s">
        <v>9840</v>
      </c>
      <c r="B1176" s="20" t="str">
        <f aca="false">INDEX(Table2[], MATCH(L1176, Location_ID!$D$2:$D$648, 0), 1)</f>
        <v>73c92d5f-3c9b-479c-bebc-aa118e3c3846</v>
      </c>
      <c r="C1176" s="16" t="s">
        <v>904</v>
      </c>
      <c r="D1176" s="16" t="s">
        <v>354</v>
      </c>
      <c r="E1176" s="20" t="s">
        <v>7134</v>
      </c>
      <c r="F1176" s="20" t="s">
        <v>7135</v>
      </c>
      <c r="G1176" s="20" t="s">
        <v>7591</v>
      </c>
      <c r="H1176" s="20"/>
      <c r="I1176" s="20" t="s">
        <v>9018</v>
      </c>
      <c r="J1176" s="20" t="s">
        <v>9055</v>
      </c>
      <c r="K1176" s="20" t="s">
        <v>7109</v>
      </c>
      <c r="L1176" s="20" t="s">
        <v>2241</v>
      </c>
      <c r="M1176" s="165" t="s">
        <v>7110</v>
      </c>
      <c r="N1176" s="20" t="s">
        <v>9056</v>
      </c>
      <c r="O1176" s="20" t="s">
        <v>9841</v>
      </c>
      <c r="P1176" s="201" t="n">
        <v>44440</v>
      </c>
      <c r="Q1176" s="201" t="n">
        <v>44500</v>
      </c>
      <c r="R1176" s="20" t="n">
        <v>1</v>
      </c>
      <c r="S1176" s="20" t="s">
        <v>7130</v>
      </c>
      <c r="T1176" s="20" t="n">
        <v>40.6346930990053</v>
      </c>
      <c r="U1176" s="20"/>
      <c r="V1176" s="20"/>
      <c r="W1176" s="20" t="s">
        <v>7141</v>
      </c>
      <c r="X1176" s="35" t="s">
        <v>383</v>
      </c>
      <c r="Y1176" s="240"/>
      <c r="Z1176" s="192" t="n">
        <v>0</v>
      </c>
      <c r="AE1176" s="94" t="e">
        <f aca="false" t="array" ref="AE1176:AK1176">_xlfn.torow(_xlfn.unique(_xlfn._xlws.filter(cat_table[Subsector],$E1176=cat_table[Sector],"")))</f>
        <v>#NAME?</v>
      </c>
      <c r="AF1176" s="94" t="e">
        <v>#NAME?</v>
      </c>
      <c r="AG1176" s="94" t="e">
        <v>#NAME?</v>
      </c>
      <c r="AH1176" s="94" t="e">
        <v>#NAME?</v>
      </c>
      <c r="AI1176" s="94" t="e">
        <v>#NAME?</v>
      </c>
      <c r="AJ1176" s="94" t="e">
        <v>#NAME?</v>
      </c>
      <c r="AK1176" s="94" t="e">
        <v>#NAME?</v>
      </c>
      <c r="AO1176" s="94" t="e">
        <f aca="false" t="array" ref="AO1176:AT1176">_xlfn.torow(_xlfn.unique(_xlfn._xlws.filter(cat_table[Sub-subsector],($E1176=cat_table[Sector])*($F1176=cat_table[Subsector]),"")))</f>
        <v>#NAME?</v>
      </c>
      <c r="AP1176" s="94" t="e">
        <v>#NAME?</v>
      </c>
      <c r="AQ1176" s="94" t="e">
        <v>#NAME?</v>
      </c>
      <c r="AR1176" s="94" t="e">
        <v>#NAME?</v>
      </c>
      <c r="AS1176" s="94" t="e">
        <v>#NAME?</v>
      </c>
      <c r="AT1176" s="94" t="e">
        <v>#NAME?</v>
      </c>
    </row>
    <row r="1177" customFormat="false" ht="15" hidden="false" customHeight="true" outlineLevel="0" collapsed="false">
      <c r="A1177" s="20" t="s">
        <v>9842</v>
      </c>
      <c r="B1177" s="20" t="str">
        <f aca="false">INDEX(Table2[], MATCH(L1177, Location_ID!$D$2:$D$648, 0), 1)</f>
        <v>73c92d5f-3c9b-479c-bebc-aa118e3c3846</v>
      </c>
      <c r="C1177" s="16" t="s">
        <v>904</v>
      </c>
      <c r="D1177" s="16" t="s">
        <v>354</v>
      </c>
      <c r="E1177" s="20" t="s">
        <v>7134</v>
      </c>
      <c r="F1177" s="20" t="s">
        <v>7135</v>
      </c>
      <c r="G1177" s="20" t="s">
        <v>7591</v>
      </c>
      <c r="H1177" s="20"/>
      <c r="I1177" s="20" t="s">
        <v>9018</v>
      </c>
      <c r="J1177" s="20" t="s">
        <v>9082</v>
      </c>
      <c r="K1177" s="20" t="s">
        <v>7109</v>
      </c>
      <c r="L1177" s="20" t="s">
        <v>2241</v>
      </c>
      <c r="M1177" s="165" t="s">
        <v>7110</v>
      </c>
      <c r="N1177" s="20" t="s">
        <v>9056</v>
      </c>
      <c r="O1177" s="20" t="s">
        <v>9843</v>
      </c>
      <c r="P1177" s="201" t="n">
        <v>44440</v>
      </c>
      <c r="Q1177" s="201" t="n">
        <v>44500</v>
      </c>
      <c r="R1177" s="20" t="n">
        <v>1</v>
      </c>
      <c r="S1177" s="20" t="s">
        <v>7130</v>
      </c>
      <c r="T1177" s="20" t="n">
        <v>0.613818698773411</v>
      </c>
      <c r="U1177" s="20"/>
      <c r="V1177" s="20"/>
      <c r="W1177" s="20" t="s">
        <v>7141</v>
      </c>
      <c r="X1177" s="35" t="s">
        <v>383</v>
      </c>
      <c r="Y1177" s="240"/>
      <c r="Z1177" s="192" t="n">
        <v>0</v>
      </c>
      <c r="AE1177" s="94" t="e">
        <f aca="false" t="array" ref="AE1177:AK1177">_xlfn.torow(_xlfn.unique(_xlfn._xlws.filter(cat_table[Subsector],$E1177=cat_table[Sector],"")))</f>
        <v>#NAME?</v>
      </c>
      <c r="AF1177" s="94" t="e">
        <v>#NAME?</v>
      </c>
      <c r="AG1177" s="94" t="e">
        <v>#NAME?</v>
      </c>
      <c r="AH1177" s="94" t="e">
        <v>#NAME?</v>
      </c>
      <c r="AI1177" s="94" t="e">
        <v>#NAME?</v>
      </c>
      <c r="AJ1177" s="94" t="e">
        <v>#NAME?</v>
      </c>
      <c r="AK1177" s="94" t="e">
        <v>#NAME?</v>
      </c>
      <c r="AO1177" s="94" t="e">
        <f aca="false" t="array" ref="AO1177:AT1177">_xlfn.torow(_xlfn.unique(_xlfn._xlws.filter(cat_table[Sub-subsector],($E1177=cat_table[Sector])*($F1177=cat_table[Subsector]),"")))</f>
        <v>#NAME?</v>
      </c>
      <c r="AP1177" s="94" t="e">
        <v>#NAME?</v>
      </c>
      <c r="AQ1177" s="94" t="e">
        <v>#NAME?</v>
      </c>
      <c r="AR1177" s="94" t="e">
        <v>#NAME?</v>
      </c>
      <c r="AS1177" s="94" t="e">
        <v>#NAME?</v>
      </c>
      <c r="AT1177" s="94" t="e">
        <v>#NAME?</v>
      </c>
    </row>
    <row r="1178" customFormat="false" ht="15" hidden="false" customHeight="true" outlineLevel="0" collapsed="false">
      <c r="A1178" s="20" t="s">
        <v>9844</v>
      </c>
      <c r="B1178" s="20" t="str">
        <f aca="false">INDEX(Table2[], MATCH(L1178, Location_ID!$D$2:$D$648, 0), 1)</f>
        <v>73c92d5f-3c9b-479c-bebc-aa118e3c3846</v>
      </c>
      <c r="C1178" s="16" t="s">
        <v>904</v>
      </c>
      <c r="D1178" s="16" t="s">
        <v>354</v>
      </c>
      <c r="E1178" s="20" t="s">
        <v>7134</v>
      </c>
      <c r="F1178" s="20" t="s">
        <v>7135</v>
      </c>
      <c r="G1178" s="20" t="s">
        <v>7591</v>
      </c>
      <c r="H1178" s="20"/>
      <c r="I1178" s="20" t="s">
        <v>9018</v>
      </c>
      <c r="J1178" s="20" t="s">
        <v>9055</v>
      </c>
      <c r="K1178" s="20" t="s">
        <v>7109</v>
      </c>
      <c r="L1178" s="20" t="s">
        <v>2241</v>
      </c>
      <c r="M1178" s="165" t="s">
        <v>7110</v>
      </c>
      <c r="N1178" s="20" t="s">
        <v>9056</v>
      </c>
      <c r="O1178" s="20" t="s">
        <v>9845</v>
      </c>
      <c r="P1178" s="201" t="n">
        <v>44440</v>
      </c>
      <c r="Q1178" s="201" t="n">
        <v>44500</v>
      </c>
      <c r="R1178" s="20" t="n">
        <v>1</v>
      </c>
      <c r="S1178" s="20" t="s">
        <v>7130</v>
      </c>
      <c r="T1178" s="20" t="n">
        <v>19.6176379640527</v>
      </c>
      <c r="U1178" s="20"/>
      <c r="V1178" s="20"/>
      <c r="W1178" s="20" t="s">
        <v>7141</v>
      </c>
      <c r="X1178" s="35" t="s">
        <v>383</v>
      </c>
      <c r="Y1178" s="240"/>
      <c r="Z1178" s="192" t="n">
        <v>0</v>
      </c>
      <c r="AE1178" s="94" t="e">
        <f aca="false" t="array" ref="AE1178:AK1178">_xlfn.torow(_xlfn.unique(_xlfn._xlws.filter(cat_table[Subsector],$E1178=cat_table[Sector],"")))</f>
        <v>#NAME?</v>
      </c>
      <c r="AF1178" s="94" t="e">
        <v>#NAME?</v>
      </c>
      <c r="AG1178" s="94" t="e">
        <v>#NAME?</v>
      </c>
      <c r="AH1178" s="94" t="e">
        <v>#NAME?</v>
      </c>
      <c r="AI1178" s="94" t="e">
        <v>#NAME?</v>
      </c>
      <c r="AJ1178" s="94" t="e">
        <v>#NAME?</v>
      </c>
      <c r="AK1178" s="94" t="e">
        <v>#NAME?</v>
      </c>
      <c r="AO1178" s="94" t="e">
        <f aca="false" t="array" ref="AO1178:AT1178">_xlfn.torow(_xlfn.unique(_xlfn._xlws.filter(cat_table[Sub-subsector],($E1178=cat_table[Sector])*($F1178=cat_table[Subsector]),"")))</f>
        <v>#NAME?</v>
      </c>
      <c r="AP1178" s="94" t="e">
        <v>#NAME?</v>
      </c>
      <c r="AQ1178" s="94" t="e">
        <v>#NAME?</v>
      </c>
      <c r="AR1178" s="94" t="e">
        <v>#NAME?</v>
      </c>
      <c r="AS1178" s="94" t="e">
        <v>#NAME?</v>
      </c>
      <c r="AT1178" s="94" t="e">
        <v>#NAME?</v>
      </c>
    </row>
    <row r="1179" customFormat="false" ht="15" hidden="false" customHeight="true" outlineLevel="0" collapsed="false">
      <c r="A1179" s="20" t="s">
        <v>9846</v>
      </c>
      <c r="B1179" s="20" t="str">
        <f aca="false">INDEX(Table2[], MATCH(L1179, Location_ID!$D$2:$D$648, 0), 1)</f>
        <v>73c92d5f-3c9b-479c-bebc-aa118e3c3846</v>
      </c>
      <c r="C1179" s="16" t="s">
        <v>904</v>
      </c>
      <c r="D1179" s="16" t="s">
        <v>354</v>
      </c>
      <c r="E1179" s="20" t="s">
        <v>7134</v>
      </c>
      <c r="F1179" s="20" t="s">
        <v>7135</v>
      </c>
      <c r="G1179" s="20" t="s">
        <v>7591</v>
      </c>
      <c r="H1179" s="20"/>
      <c r="I1179" s="20" t="s">
        <v>9018</v>
      </c>
      <c r="J1179" s="20" t="s">
        <v>9064</v>
      </c>
      <c r="K1179" s="20" t="s">
        <v>7109</v>
      </c>
      <c r="L1179" s="20" t="s">
        <v>2241</v>
      </c>
      <c r="M1179" s="165" t="s">
        <v>7110</v>
      </c>
      <c r="N1179" s="20" t="s">
        <v>9056</v>
      </c>
      <c r="O1179" s="20" t="s">
        <v>9847</v>
      </c>
      <c r="P1179" s="201" t="n">
        <v>44440</v>
      </c>
      <c r="Q1179" s="201" t="n">
        <v>44500</v>
      </c>
      <c r="R1179" s="20" t="n">
        <v>1</v>
      </c>
      <c r="S1179" s="20" t="s">
        <v>7130</v>
      </c>
      <c r="T1179" s="20" t="n">
        <v>3.63504756524535</v>
      </c>
      <c r="U1179" s="20"/>
      <c r="V1179" s="20"/>
      <c r="W1179" s="20" t="s">
        <v>7141</v>
      </c>
      <c r="X1179" s="35" t="s">
        <v>383</v>
      </c>
      <c r="Y1179" s="240"/>
      <c r="Z1179" s="192" t="n">
        <v>0</v>
      </c>
      <c r="AE1179" s="94" t="e">
        <f aca="false" t="array" ref="AE1179:AK1179">_xlfn.torow(_xlfn.unique(_xlfn._xlws.filter(cat_table[Subsector],$E1179=cat_table[Sector],"")))</f>
        <v>#NAME?</v>
      </c>
      <c r="AF1179" s="94" t="e">
        <v>#NAME?</v>
      </c>
      <c r="AG1179" s="94" t="e">
        <v>#NAME?</v>
      </c>
      <c r="AH1179" s="94" t="e">
        <v>#NAME?</v>
      </c>
      <c r="AI1179" s="94" t="e">
        <v>#NAME?</v>
      </c>
      <c r="AJ1179" s="94" t="e">
        <v>#NAME?</v>
      </c>
      <c r="AK1179" s="94" t="e">
        <v>#NAME?</v>
      </c>
      <c r="AO1179" s="94" t="e">
        <f aca="false" t="array" ref="AO1179:AT1179">_xlfn.torow(_xlfn.unique(_xlfn._xlws.filter(cat_table[Sub-subsector],($E1179=cat_table[Sector])*($F1179=cat_table[Subsector]),"")))</f>
        <v>#NAME?</v>
      </c>
      <c r="AP1179" s="94" t="e">
        <v>#NAME?</v>
      </c>
      <c r="AQ1179" s="94" t="e">
        <v>#NAME?</v>
      </c>
      <c r="AR1179" s="94" t="e">
        <v>#NAME?</v>
      </c>
      <c r="AS1179" s="94" t="e">
        <v>#NAME?</v>
      </c>
      <c r="AT1179" s="94" t="e">
        <v>#NAME?</v>
      </c>
    </row>
    <row r="1180" customFormat="false" ht="15" hidden="false" customHeight="true" outlineLevel="0" collapsed="false">
      <c r="A1180" s="20" t="s">
        <v>9848</v>
      </c>
      <c r="B1180" s="20" t="str">
        <f aca="false">INDEX(Table2[], MATCH(L1180, Location_ID!$D$2:$D$648, 0), 1)</f>
        <v>73c92d5f-3c9b-479c-bebc-aa118e3c3846</v>
      </c>
      <c r="C1180" s="16" t="s">
        <v>904</v>
      </c>
      <c r="D1180" s="16" t="s">
        <v>354</v>
      </c>
      <c r="E1180" s="20" t="s">
        <v>7134</v>
      </c>
      <c r="F1180" s="20" t="s">
        <v>7135</v>
      </c>
      <c r="G1180" s="20" t="s">
        <v>7591</v>
      </c>
      <c r="H1180" s="20"/>
      <c r="I1180" s="20" t="s">
        <v>9018</v>
      </c>
      <c r="J1180" s="20" t="s">
        <v>9064</v>
      </c>
      <c r="K1180" s="20" t="s">
        <v>7109</v>
      </c>
      <c r="L1180" s="20" t="s">
        <v>2241</v>
      </c>
      <c r="M1180" s="165" t="s">
        <v>7110</v>
      </c>
      <c r="N1180" s="20" t="s">
        <v>9056</v>
      </c>
      <c r="O1180" s="20" t="s">
        <v>9849</v>
      </c>
      <c r="P1180" s="201" t="n">
        <v>44440</v>
      </c>
      <c r="Q1180" s="201" t="n">
        <v>44500</v>
      </c>
      <c r="R1180" s="20" t="n">
        <v>1</v>
      </c>
      <c r="S1180" s="20" t="s">
        <v>7130</v>
      </c>
      <c r="T1180" s="20" t="n">
        <v>4.70406625151706</v>
      </c>
      <c r="U1180" s="20"/>
      <c r="V1180" s="20"/>
      <c r="W1180" s="20" t="s">
        <v>7141</v>
      </c>
      <c r="X1180" s="35" t="s">
        <v>383</v>
      </c>
      <c r="Y1180" s="240"/>
      <c r="Z1180" s="192" t="n">
        <v>0</v>
      </c>
      <c r="AE1180" s="94" t="e">
        <f aca="false" t="array" ref="AE1180:AK1180">_xlfn.torow(_xlfn.unique(_xlfn._xlws.filter(cat_table[Subsector],$E1180=cat_table[Sector],"")))</f>
        <v>#NAME?</v>
      </c>
      <c r="AF1180" s="94" t="e">
        <v>#NAME?</v>
      </c>
      <c r="AG1180" s="94" t="e">
        <v>#NAME?</v>
      </c>
      <c r="AH1180" s="94" t="e">
        <v>#NAME?</v>
      </c>
      <c r="AI1180" s="94" t="e">
        <v>#NAME?</v>
      </c>
      <c r="AJ1180" s="94" t="e">
        <v>#NAME?</v>
      </c>
      <c r="AK1180" s="94" t="e">
        <v>#NAME?</v>
      </c>
      <c r="AO1180" s="94" t="e">
        <f aca="false" t="array" ref="AO1180:AT1180">_xlfn.torow(_xlfn.unique(_xlfn._xlws.filter(cat_table[Sub-subsector],($E1180=cat_table[Sector])*($F1180=cat_table[Subsector]),"")))</f>
        <v>#NAME?</v>
      </c>
      <c r="AP1180" s="94" t="e">
        <v>#NAME?</v>
      </c>
      <c r="AQ1180" s="94" t="e">
        <v>#NAME?</v>
      </c>
      <c r="AR1180" s="94" t="e">
        <v>#NAME?</v>
      </c>
      <c r="AS1180" s="94" t="e">
        <v>#NAME?</v>
      </c>
      <c r="AT1180" s="94" t="e">
        <v>#NAME?</v>
      </c>
    </row>
    <row r="1181" customFormat="false" ht="15" hidden="false" customHeight="true" outlineLevel="0" collapsed="false">
      <c r="A1181" s="20" t="s">
        <v>9850</v>
      </c>
      <c r="B1181" s="20" t="str">
        <f aca="false">INDEX(Table2[], MATCH(L1181, Location_ID!$D$2:$D$648, 0), 1)</f>
        <v>73c92d5f-3c9b-479c-bebc-aa118e3c3846</v>
      </c>
      <c r="C1181" s="16" t="s">
        <v>904</v>
      </c>
      <c r="D1181" s="16" t="s">
        <v>354</v>
      </c>
      <c r="E1181" s="20" t="s">
        <v>7134</v>
      </c>
      <c r="F1181" s="20" t="s">
        <v>7135</v>
      </c>
      <c r="G1181" s="20" t="s">
        <v>7591</v>
      </c>
      <c r="H1181" s="20"/>
      <c r="I1181" s="20" t="s">
        <v>9018</v>
      </c>
      <c r="J1181" s="20" t="s">
        <v>9055</v>
      </c>
      <c r="K1181" s="20" t="s">
        <v>7109</v>
      </c>
      <c r="L1181" s="20" t="s">
        <v>2241</v>
      </c>
      <c r="M1181" s="165" t="s">
        <v>7110</v>
      </c>
      <c r="N1181" s="20" t="s">
        <v>9056</v>
      </c>
      <c r="O1181" s="20" t="s">
        <v>9851</v>
      </c>
      <c r="P1181" s="201" t="n">
        <v>44440</v>
      </c>
      <c r="Q1181" s="201" t="n">
        <v>44500</v>
      </c>
      <c r="R1181" s="20" t="n">
        <v>1</v>
      </c>
      <c r="S1181" s="20" t="s">
        <v>7130</v>
      </c>
      <c r="T1181" s="20" t="n">
        <v>17.7962897143246</v>
      </c>
      <c r="U1181" s="20"/>
      <c r="V1181" s="20"/>
      <c r="W1181" s="20" t="s">
        <v>7141</v>
      </c>
      <c r="X1181" s="35" t="s">
        <v>383</v>
      </c>
      <c r="Y1181" s="240"/>
      <c r="Z1181" s="192" t="n">
        <v>0</v>
      </c>
      <c r="AE1181" s="94" t="e">
        <f aca="false" t="array" ref="AE1181:AK1181">_xlfn.torow(_xlfn.unique(_xlfn._xlws.filter(cat_table[Subsector],$E1181=cat_table[Sector],"")))</f>
        <v>#NAME?</v>
      </c>
      <c r="AF1181" s="94" t="e">
        <v>#NAME?</v>
      </c>
      <c r="AG1181" s="94" t="e">
        <v>#NAME?</v>
      </c>
      <c r="AH1181" s="94" t="e">
        <v>#NAME?</v>
      </c>
      <c r="AI1181" s="94" t="e">
        <v>#NAME?</v>
      </c>
      <c r="AJ1181" s="94" t="e">
        <v>#NAME?</v>
      </c>
      <c r="AK1181" s="94" t="e">
        <v>#NAME?</v>
      </c>
      <c r="AO1181" s="94" t="e">
        <f aca="false" t="array" ref="AO1181:AT1181">_xlfn.torow(_xlfn.unique(_xlfn._xlws.filter(cat_table[Sub-subsector],($E1181=cat_table[Sector])*($F1181=cat_table[Subsector]),"")))</f>
        <v>#NAME?</v>
      </c>
      <c r="AP1181" s="94" t="e">
        <v>#NAME?</v>
      </c>
      <c r="AQ1181" s="94" t="e">
        <v>#NAME?</v>
      </c>
      <c r="AR1181" s="94" t="e">
        <v>#NAME?</v>
      </c>
      <c r="AS1181" s="94" t="e">
        <v>#NAME?</v>
      </c>
      <c r="AT1181" s="94" t="e">
        <v>#NAME?</v>
      </c>
    </row>
    <row r="1182" customFormat="false" ht="15" hidden="false" customHeight="true" outlineLevel="0" collapsed="false">
      <c r="A1182" s="20" t="s">
        <v>9852</v>
      </c>
      <c r="B1182" s="20" t="str">
        <f aca="false">INDEX(Table2[], MATCH(L1182, Location_ID!$D$2:$D$648, 0), 1)</f>
        <v>73c92d5f-3c9b-479c-bebc-aa118e3c3846</v>
      </c>
      <c r="C1182" s="16" t="s">
        <v>904</v>
      </c>
      <c r="D1182" s="16" t="s">
        <v>354</v>
      </c>
      <c r="E1182" s="20" t="s">
        <v>7134</v>
      </c>
      <c r="F1182" s="20" t="s">
        <v>7135</v>
      </c>
      <c r="G1182" s="20" t="s">
        <v>7591</v>
      </c>
      <c r="H1182" s="20"/>
      <c r="I1182" s="20" t="s">
        <v>9018</v>
      </c>
      <c r="J1182" s="20" t="s">
        <v>9082</v>
      </c>
      <c r="K1182" s="20" t="s">
        <v>7109</v>
      </c>
      <c r="L1182" s="20" t="s">
        <v>2241</v>
      </c>
      <c r="M1182" s="165" t="s">
        <v>7110</v>
      </c>
      <c r="N1182" s="20" t="s">
        <v>9056</v>
      </c>
      <c r="O1182" s="20" t="s">
        <v>9853</v>
      </c>
      <c r="P1182" s="201" t="n">
        <v>44440</v>
      </c>
      <c r="Q1182" s="201" t="n">
        <v>44500</v>
      </c>
      <c r="R1182" s="20" t="n">
        <v>1</v>
      </c>
      <c r="S1182" s="20" t="s">
        <v>7130</v>
      </c>
      <c r="T1182" s="20" t="n">
        <v>3.76797853213628</v>
      </c>
      <c r="U1182" s="20"/>
      <c r="V1182" s="20"/>
      <c r="W1182" s="20" t="s">
        <v>7141</v>
      </c>
      <c r="X1182" s="35" t="s">
        <v>383</v>
      </c>
      <c r="Y1182" s="240"/>
      <c r="Z1182" s="192" t="n">
        <v>0</v>
      </c>
      <c r="AE1182" s="94" t="e">
        <f aca="false" t="array" ref="AE1182:AK1182">_xlfn.torow(_xlfn.unique(_xlfn._xlws.filter(cat_table[Subsector],$E1182=cat_table[Sector],"")))</f>
        <v>#NAME?</v>
      </c>
      <c r="AF1182" s="94" t="e">
        <v>#NAME?</v>
      </c>
      <c r="AG1182" s="94" t="e">
        <v>#NAME?</v>
      </c>
      <c r="AH1182" s="94" t="e">
        <v>#NAME?</v>
      </c>
      <c r="AI1182" s="94" t="e">
        <v>#NAME?</v>
      </c>
      <c r="AJ1182" s="94" t="e">
        <v>#NAME?</v>
      </c>
      <c r="AK1182" s="94" t="e">
        <v>#NAME?</v>
      </c>
      <c r="AO1182" s="94" t="e">
        <f aca="false" t="array" ref="AO1182:AT1182">_xlfn.torow(_xlfn.unique(_xlfn._xlws.filter(cat_table[Sub-subsector],($E1182=cat_table[Sector])*($F1182=cat_table[Subsector]),"")))</f>
        <v>#NAME?</v>
      </c>
      <c r="AP1182" s="94" t="e">
        <v>#NAME?</v>
      </c>
      <c r="AQ1182" s="94" t="e">
        <v>#NAME?</v>
      </c>
      <c r="AR1182" s="94" t="e">
        <v>#NAME?</v>
      </c>
      <c r="AS1182" s="94" t="e">
        <v>#NAME?</v>
      </c>
      <c r="AT1182" s="94" t="e">
        <v>#NAME?</v>
      </c>
    </row>
    <row r="1183" customFormat="false" ht="15" hidden="false" customHeight="true" outlineLevel="0" collapsed="false">
      <c r="A1183" s="20" t="s">
        <v>9854</v>
      </c>
      <c r="B1183" s="20" t="str">
        <f aca="false">INDEX(Table2[], MATCH(L1183, Location_ID!$D$2:$D$648, 0), 1)</f>
        <v>73c92d5f-3c9b-479c-bebc-aa118e3c3846</v>
      </c>
      <c r="C1183" s="16" t="s">
        <v>904</v>
      </c>
      <c r="D1183" s="16" t="s">
        <v>354</v>
      </c>
      <c r="E1183" s="20" t="s">
        <v>7134</v>
      </c>
      <c r="F1183" s="20" t="s">
        <v>7135</v>
      </c>
      <c r="G1183" s="20" t="s">
        <v>7591</v>
      </c>
      <c r="H1183" s="20"/>
      <c r="I1183" s="20" t="s">
        <v>9018</v>
      </c>
      <c r="J1183" s="20" t="s">
        <v>9055</v>
      </c>
      <c r="K1183" s="20" t="s">
        <v>7109</v>
      </c>
      <c r="L1183" s="20" t="s">
        <v>2241</v>
      </c>
      <c r="M1183" s="165" t="s">
        <v>7110</v>
      </c>
      <c r="N1183" s="20" t="s">
        <v>9056</v>
      </c>
      <c r="O1183" s="20" t="s">
        <v>9855</v>
      </c>
      <c r="P1183" s="201" t="n">
        <v>44440</v>
      </c>
      <c r="Q1183" s="201" t="n">
        <v>44500</v>
      </c>
      <c r="R1183" s="20" t="n">
        <v>1</v>
      </c>
      <c r="S1183" s="20" t="s">
        <v>7130</v>
      </c>
      <c r="T1183" s="20" t="n">
        <v>1.49393867059472</v>
      </c>
      <c r="U1183" s="20"/>
      <c r="V1183" s="20"/>
      <c r="W1183" s="20" t="s">
        <v>7141</v>
      </c>
      <c r="X1183" s="35" t="s">
        <v>383</v>
      </c>
      <c r="Y1183" s="240"/>
      <c r="Z1183" s="192" t="n">
        <v>0</v>
      </c>
      <c r="AE1183" s="94" t="e">
        <f aca="false" t="array" ref="AE1183:AK1183">_xlfn.torow(_xlfn.unique(_xlfn._xlws.filter(cat_table[Subsector],$E1183=cat_table[Sector],"")))</f>
        <v>#NAME?</v>
      </c>
      <c r="AF1183" s="94" t="e">
        <v>#NAME?</v>
      </c>
      <c r="AG1183" s="94" t="e">
        <v>#NAME?</v>
      </c>
      <c r="AH1183" s="94" t="e">
        <v>#NAME?</v>
      </c>
      <c r="AI1183" s="94" t="e">
        <v>#NAME?</v>
      </c>
      <c r="AJ1183" s="94" t="e">
        <v>#NAME?</v>
      </c>
      <c r="AK1183" s="94" t="e">
        <v>#NAME?</v>
      </c>
      <c r="AO1183" s="94" t="e">
        <f aca="false" t="array" ref="AO1183:AT1183">_xlfn.torow(_xlfn.unique(_xlfn._xlws.filter(cat_table[Sub-subsector],($E1183=cat_table[Sector])*($F1183=cat_table[Subsector]),"")))</f>
        <v>#NAME?</v>
      </c>
      <c r="AP1183" s="94" t="e">
        <v>#NAME?</v>
      </c>
      <c r="AQ1183" s="94" t="e">
        <v>#NAME?</v>
      </c>
      <c r="AR1183" s="94" t="e">
        <v>#NAME?</v>
      </c>
      <c r="AS1183" s="94" t="e">
        <v>#NAME?</v>
      </c>
      <c r="AT1183" s="94" t="e">
        <v>#NAME?</v>
      </c>
    </row>
    <row r="1184" customFormat="false" ht="15" hidden="false" customHeight="true" outlineLevel="0" collapsed="false">
      <c r="A1184" s="20" t="s">
        <v>9856</v>
      </c>
      <c r="B1184" s="20" t="str">
        <f aca="false">INDEX(Table2[], MATCH(L1184, Location_ID!$D$2:$D$648, 0), 1)</f>
        <v>73c92d5f-3c9b-479c-bebc-aa118e3c3846</v>
      </c>
      <c r="C1184" s="16" t="s">
        <v>904</v>
      </c>
      <c r="D1184" s="16" t="s">
        <v>354</v>
      </c>
      <c r="E1184" s="20" t="s">
        <v>7134</v>
      </c>
      <c r="F1184" s="20" t="s">
        <v>7135</v>
      </c>
      <c r="G1184" s="20" t="s">
        <v>7591</v>
      </c>
      <c r="H1184" s="20"/>
      <c r="I1184" s="20" t="s">
        <v>9018</v>
      </c>
      <c r="J1184" s="20" t="s">
        <v>9072</v>
      </c>
      <c r="K1184" s="20" t="s">
        <v>7109</v>
      </c>
      <c r="L1184" s="20" t="s">
        <v>2241</v>
      </c>
      <c r="M1184" s="165" t="s">
        <v>7110</v>
      </c>
      <c r="N1184" s="20" t="s">
        <v>9056</v>
      </c>
      <c r="O1184" s="20" t="s">
        <v>9857</v>
      </c>
      <c r="P1184" s="201" t="n">
        <v>44440</v>
      </c>
      <c r="Q1184" s="201" t="n">
        <v>44500</v>
      </c>
      <c r="R1184" s="20" t="n">
        <v>1</v>
      </c>
      <c r="S1184" s="20" t="s">
        <v>7130</v>
      </c>
      <c r="T1184" s="20" t="n">
        <v>4.48355796065928</v>
      </c>
      <c r="U1184" s="20"/>
      <c r="V1184" s="20"/>
      <c r="W1184" s="20" t="s">
        <v>7141</v>
      </c>
      <c r="X1184" s="35" t="s">
        <v>383</v>
      </c>
      <c r="Y1184" s="240"/>
      <c r="Z1184" s="192" t="n">
        <v>0</v>
      </c>
      <c r="AE1184" s="94" t="e">
        <f aca="false" t="array" ref="AE1184:AK1184">_xlfn.torow(_xlfn.unique(_xlfn._xlws.filter(cat_table[Subsector],$E1184=cat_table[Sector],"")))</f>
        <v>#NAME?</v>
      </c>
      <c r="AF1184" s="94" t="e">
        <v>#NAME?</v>
      </c>
      <c r="AG1184" s="94" t="e">
        <v>#NAME?</v>
      </c>
      <c r="AH1184" s="94" t="e">
        <v>#NAME?</v>
      </c>
      <c r="AI1184" s="94" t="e">
        <v>#NAME?</v>
      </c>
      <c r="AJ1184" s="94" t="e">
        <v>#NAME?</v>
      </c>
      <c r="AK1184" s="94" t="e">
        <v>#NAME?</v>
      </c>
      <c r="AO1184" s="94" t="e">
        <f aca="false" t="array" ref="AO1184:AT1184">_xlfn.torow(_xlfn.unique(_xlfn._xlws.filter(cat_table[Sub-subsector],($E1184=cat_table[Sector])*($F1184=cat_table[Subsector]),"")))</f>
        <v>#NAME?</v>
      </c>
      <c r="AP1184" s="94" t="e">
        <v>#NAME?</v>
      </c>
      <c r="AQ1184" s="94" t="e">
        <v>#NAME?</v>
      </c>
      <c r="AR1184" s="94" t="e">
        <v>#NAME?</v>
      </c>
      <c r="AS1184" s="94" t="e">
        <v>#NAME?</v>
      </c>
      <c r="AT1184" s="94" t="e">
        <v>#NAME?</v>
      </c>
    </row>
    <row r="1185" customFormat="false" ht="15" hidden="false" customHeight="true" outlineLevel="0" collapsed="false">
      <c r="A1185" s="20" t="s">
        <v>9858</v>
      </c>
      <c r="B1185" s="20" t="str">
        <f aca="false">INDEX(Table2[], MATCH(L1185, Location_ID!$D$2:$D$648, 0), 1)</f>
        <v>73c92d5f-3c9b-479c-bebc-aa118e3c3846</v>
      </c>
      <c r="C1185" s="16" t="s">
        <v>904</v>
      </c>
      <c r="D1185" s="16" t="s">
        <v>354</v>
      </c>
      <c r="E1185" s="20" t="s">
        <v>7134</v>
      </c>
      <c r="F1185" s="20" t="s">
        <v>7135</v>
      </c>
      <c r="G1185" s="20" t="s">
        <v>7591</v>
      </c>
      <c r="H1185" s="20"/>
      <c r="I1185" s="20" t="s">
        <v>9018</v>
      </c>
      <c r="J1185" s="20" t="s">
        <v>9067</v>
      </c>
      <c r="K1185" s="20" t="s">
        <v>7109</v>
      </c>
      <c r="L1185" s="20" t="s">
        <v>2241</v>
      </c>
      <c r="M1185" s="165" t="s">
        <v>7110</v>
      </c>
      <c r="N1185" s="20" t="s">
        <v>9056</v>
      </c>
      <c r="O1185" s="20" t="s">
        <v>9859</v>
      </c>
      <c r="P1185" s="201" t="n">
        <v>44440</v>
      </c>
      <c r="Q1185" s="201" t="n">
        <v>44500</v>
      </c>
      <c r="R1185" s="20" t="n">
        <v>1</v>
      </c>
      <c r="S1185" s="20" t="s">
        <v>7130</v>
      </c>
      <c r="T1185" s="20" t="n">
        <v>2.33697751678605</v>
      </c>
      <c r="U1185" s="20"/>
      <c r="V1185" s="20"/>
      <c r="W1185" s="20" t="s">
        <v>7141</v>
      </c>
      <c r="X1185" s="35" t="s">
        <v>383</v>
      </c>
      <c r="Y1185" s="240"/>
      <c r="Z1185" s="192" t="n">
        <v>0</v>
      </c>
      <c r="AE1185" s="94" t="e">
        <f aca="false" t="array" ref="AE1185:AK1185">_xlfn.torow(_xlfn.unique(_xlfn._xlws.filter(cat_table[Subsector],$E1185=cat_table[Sector],"")))</f>
        <v>#NAME?</v>
      </c>
      <c r="AF1185" s="94" t="e">
        <v>#NAME?</v>
      </c>
      <c r="AG1185" s="94" t="e">
        <v>#NAME?</v>
      </c>
      <c r="AH1185" s="94" t="e">
        <v>#NAME?</v>
      </c>
      <c r="AI1185" s="94" t="e">
        <v>#NAME?</v>
      </c>
      <c r="AJ1185" s="94" t="e">
        <v>#NAME?</v>
      </c>
      <c r="AK1185" s="94" t="e">
        <v>#NAME?</v>
      </c>
      <c r="AO1185" s="94" t="e">
        <f aca="false" t="array" ref="AO1185:AT1185">_xlfn.torow(_xlfn.unique(_xlfn._xlws.filter(cat_table[Sub-subsector],($E1185=cat_table[Sector])*($F1185=cat_table[Subsector]),"")))</f>
        <v>#NAME?</v>
      </c>
      <c r="AP1185" s="94" t="e">
        <v>#NAME?</v>
      </c>
      <c r="AQ1185" s="94" t="e">
        <v>#NAME?</v>
      </c>
      <c r="AR1185" s="94" t="e">
        <v>#NAME?</v>
      </c>
      <c r="AS1185" s="94" t="e">
        <v>#NAME?</v>
      </c>
      <c r="AT1185" s="94" t="e">
        <v>#NAME?</v>
      </c>
    </row>
    <row r="1186" customFormat="false" ht="15" hidden="false" customHeight="true" outlineLevel="0" collapsed="false">
      <c r="A1186" s="20" t="s">
        <v>9860</v>
      </c>
      <c r="B1186" s="20" t="str">
        <f aca="false">INDEX(Table2[], MATCH(L1186, Location_ID!$D$2:$D$648, 0), 1)</f>
        <v>73c92d5f-3c9b-479c-bebc-aa118e3c3846</v>
      </c>
      <c r="C1186" s="16" t="s">
        <v>904</v>
      </c>
      <c r="D1186" s="16" t="s">
        <v>354</v>
      </c>
      <c r="E1186" s="20" t="s">
        <v>7134</v>
      </c>
      <c r="F1186" s="20" t="s">
        <v>7135</v>
      </c>
      <c r="G1186" s="20" t="s">
        <v>7591</v>
      </c>
      <c r="H1186" s="20"/>
      <c r="I1186" s="20" t="s">
        <v>9018</v>
      </c>
      <c r="J1186" s="20" t="s">
        <v>9055</v>
      </c>
      <c r="K1186" s="20" t="s">
        <v>7109</v>
      </c>
      <c r="L1186" s="20" t="s">
        <v>2241</v>
      </c>
      <c r="M1186" s="165" t="s">
        <v>7110</v>
      </c>
      <c r="N1186" s="20" t="s">
        <v>9056</v>
      </c>
      <c r="O1186" s="20" t="s">
        <v>9861</v>
      </c>
      <c r="P1186" s="201" t="n">
        <v>44440</v>
      </c>
      <c r="Q1186" s="201" t="n">
        <v>44500</v>
      </c>
      <c r="R1186" s="20" t="n">
        <v>1</v>
      </c>
      <c r="S1186" s="20" t="s">
        <v>7130</v>
      </c>
      <c r="T1186" s="20" t="n">
        <v>26.4474016704523</v>
      </c>
      <c r="U1186" s="20"/>
      <c r="V1186" s="20"/>
      <c r="W1186" s="20" t="s">
        <v>7141</v>
      </c>
      <c r="X1186" s="35" t="s">
        <v>383</v>
      </c>
      <c r="Y1186" s="240"/>
      <c r="Z1186" s="192" t="n">
        <v>0</v>
      </c>
      <c r="AE1186" s="94" t="e">
        <f aca="false" t="array" ref="AE1186:AK1186">_xlfn.torow(_xlfn.unique(_xlfn._xlws.filter(cat_table[Subsector],$E1186=cat_table[Sector],"")))</f>
        <v>#NAME?</v>
      </c>
      <c r="AF1186" s="94" t="e">
        <v>#NAME?</v>
      </c>
      <c r="AG1186" s="94" t="e">
        <v>#NAME?</v>
      </c>
      <c r="AH1186" s="94" t="e">
        <v>#NAME?</v>
      </c>
      <c r="AI1186" s="94" t="e">
        <v>#NAME?</v>
      </c>
      <c r="AJ1186" s="94" t="e">
        <v>#NAME?</v>
      </c>
      <c r="AK1186" s="94" t="e">
        <v>#NAME?</v>
      </c>
      <c r="AO1186" s="94" t="e">
        <f aca="false" t="array" ref="AO1186:AT1186">_xlfn.torow(_xlfn.unique(_xlfn._xlws.filter(cat_table[Sub-subsector],($E1186=cat_table[Sector])*($F1186=cat_table[Subsector]),"")))</f>
        <v>#NAME?</v>
      </c>
      <c r="AP1186" s="94" t="e">
        <v>#NAME?</v>
      </c>
      <c r="AQ1186" s="94" t="e">
        <v>#NAME?</v>
      </c>
      <c r="AR1186" s="94" t="e">
        <v>#NAME?</v>
      </c>
      <c r="AS1186" s="94" t="e">
        <v>#NAME?</v>
      </c>
      <c r="AT1186" s="94" t="e">
        <v>#NAME?</v>
      </c>
    </row>
    <row r="1187" customFormat="false" ht="15" hidden="false" customHeight="true" outlineLevel="0" collapsed="false">
      <c r="A1187" s="20" t="s">
        <v>9862</v>
      </c>
      <c r="B1187" s="20" t="str">
        <f aca="false">INDEX(Table2[], MATCH(L1187, Location_ID!$D$2:$D$648, 0), 1)</f>
        <v>73c92d5f-3c9b-479c-bebc-aa118e3c3846</v>
      </c>
      <c r="C1187" s="16" t="s">
        <v>904</v>
      </c>
      <c r="D1187" s="16" t="s">
        <v>354</v>
      </c>
      <c r="E1187" s="20" t="s">
        <v>7134</v>
      </c>
      <c r="F1187" s="20" t="s">
        <v>7135</v>
      </c>
      <c r="G1187" s="20" t="s">
        <v>7591</v>
      </c>
      <c r="H1187" s="20"/>
      <c r="I1187" s="20" t="s">
        <v>9018</v>
      </c>
      <c r="J1187" s="20" t="s">
        <v>9072</v>
      </c>
      <c r="K1187" s="20" t="s">
        <v>7109</v>
      </c>
      <c r="L1187" s="20" t="s">
        <v>2241</v>
      </c>
      <c r="M1187" s="165" t="s">
        <v>7110</v>
      </c>
      <c r="N1187" s="20" t="s">
        <v>9056</v>
      </c>
      <c r="O1187" s="20" t="s">
        <v>9863</v>
      </c>
      <c r="P1187" s="201" t="n">
        <v>44440</v>
      </c>
      <c r="Q1187" s="201" t="n">
        <v>44500</v>
      </c>
      <c r="R1187" s="20" t="n">
        <v>1</v>
      </c>
      <c r="S1187" s="20" t="s">
        <v>7130</v>
      </c>
      <c r="T1187" s="20" t="n">
        <v>7.54962507827423</v>
      </c>
      <c r="U1187" s="20"/>
      <c r="V1187" s="20"/>
      <c r="W1187" s="20" t="s">
        <v>7141</v>
      </c>
      <c r="X1187" s="35" t="s">
        <v>383</v>
      </c>
      <c r="Y1187" s="240"/>
      <c r="Z1187" s="192" t="n">
        <v>0</v>
      </c>
      <c r="AE1187" s="94" t="e">
        <f aca="false" t="array" ref="AE1187:AK1187">_xlfn.torow(_xlfn.unique(_xlfn._xlws.filter(cat_table[Subsector],$E1187=cat_table[Sector],"")))</f>
        <v>#NAME?</v>
      </c>
      <c r="AF1187" s="94" t="e">
        <v>#NAME?</v>
      </c>
      <c r="AG1187" s="94" t="e">
        <v>#NAME?</v>
      </c>
      <c r="AH1187" s="94" t="e">
        <v>#NAME?</v>
      </c>
      <c r="AI1187" s="94" t="e">
        <v>#NAME?</v>
      </c>
      <c r="AJ1187" s="94" t="e">
        <v>#NAME?</v>
      </c>
      <c r="AK1187" s="94" t="e">
        <v>#NAME?</v>
      </c>
      <c r="AO1187" s="94" t="e">
        <f aca="false" t="array" ref="AO1187:AT1187">_xlfn.torow(_xlfn.unique(_xlfn._xlws.filter(cat_table[Sub-subsector],($E1187=cat_table[Sector])*($F1187=cat_table[Subsector]),"")))</f>
        <v>#NAME?</v>
      </c>
      <c r="AP1187" s="94" t="e">
        <v>#NAME?</v>
      </c>
      <c r="AQ1187" s="94" t="e">
        <v>#NAME?</v>
      </c>
      <c r="AR1187" s="94" t="e">
        <v>#NAME?</v>
      </c>
      <c r="AS1187" s="94" t="e">
        <v>#NAME?</v>
      </c>
      <c r="AT1187" s="94" t="e">
        <v>#NAME?</v>
      </c>
    </row>
    <row r="1188" customFormat="false" ht="15" hidden="false" customHeight="true" outlineLevel="0" collapsed="false">
      <c r="A1188" s="20" t="s">
        <v>9864</v>
      </c>
      <c r="B1188" s="20" t="str">
        <f aca="false">INDEX(Table2[], MATCH(L1188, Location_ID!$D$2:$D$648, 0), 1)</f>
        <v>73c92d5f-3c9b-479c-bebc-aa118e3c3846</v>
      </c>
      <c r="C1188" s="16" t="s">
        <v>904</v>
      </c>
      <c r="D1188" s="16" t="s">
        <v>354</v>
      </c>
      <c r="E1188" s="20" t="s">
        <v>7134</v>
      </c>
      <c r="F1188" s="20" t="s">
        <v>7135</v>
      </c>
      <c r="G1188" s="20" t="s">
        <v>7591</v>
      </c>
      <c r="H1188" s="20"/>
      <c r="I1188" s="20" t="s">
        <v>9018</v>
      </c>
      <c r="J1188" s="20" t="s">
        <v>9055</v>
      </c>
      <c r="K1188" s="20" t="s">
        <v>7109</v>
      </c>
      <c r="L1188" s="20" t="s">
        <v>2241</v>
      </c>
      <c r="M1188" s="165" t="s">
        <v>7110</v>
      </c>
      <c r="N1188" s="20" t="s">
        <v>9056</v>
      </c>
      <c r="O1188" s="20" t="s">
        <v>9865</v>
      </c>
      <c r="P1188" s="201" t="n">
        <v>44440</v>
      </c>
      <c r="Q1188" s="201" t="n">
        <v>44500</v>
      </c>
      <c r="R1188" s="20" t="n">
        <v>1</v>
      </c>
      <c r="S1188" s="20" t="s">
        <v>7130</v>
      </c>
      <c r="T1188" s="20" t="n">
        <v>3.5229396819349</v>
      </c>
      <c r="U1188" s="20"/>
      <c r="V1188" s="20"/>
      <c r="W1188" s="20" t="s">
        <v>7141</v>
      </c>
      <c r="X1188" s="35" t="s">
        <v>383</v>
      </c>
      <c r="Y1188" s="240"/>
      <c r="Z1188" s="192" t="n">
        <v>0</v>
      </c>
      <c r="AE1188" s="94" t="e">
        <f aca="false" t="array" ref="AE1188:AK1188">_xlfn.torow(_xlfn.unique(_xlfn._xlws.filter(cat_table[Subsector],$E1188=cat_table[Sector],"")))</f>
        <v>#NAME?</v>
      </c>
      <c r="AF1188" s="94" t="e">
        <v>#NAME?</v>
      </c>
      <c r="AG1188" s="94" t="e">
        <v>#NAME?</v>
      </c>
      <c r="AH1188" s="94" t="e">
        <v>#NAME?</v>
      </c>
      <c r="AI1188" s="94" t="e">
        <v>#NAME?</v>
      </c>
      <c r="AJ1188" s="94" t="e">
        <v>#NAME?</v>
      </c>
      <c r="AK1188" s="94" t="e">
        <v>#NAME?</v>
      </c>
      <c r="AO1188" s="94" t="e">
        <f aca="false" t="array" ref="AO1188:AT1188">_xlfn.torow(_xlfn.unique(_xlfn._xlws.filter(cat_table[Sub-subsector],($E1188=cat_table[Sector])*($F1188=cat_table[Subsector]),"")))</f>
        <v>#NAME?</v>
      </c>
      <c r="AP1188" s="94" t="e">
        <v>#NAME?</v>
      </c>
      <c r="AQ1188" s="94" t="e">
        <v>#NAME?</v>
      </c>
      <c r="AR1188" s="94" t="e">
        <v>#NAME?</v>
      </c>
      <c r="AS1188" s="94" t="e">
        <v>#NAME?</v>
      </c>
      <c r="AT1188" s="94" t="e">
        <v>#NAME?</v>
      </c>
    </row>
    <row r="1189" customFormat="false" ht="15" hidden="false" customHeight="true" outlineLevel="0" collapsed="false">
      <c r="A1189" s="20" t="s">
        <v>9866</v>
      </c>
      <c r="B1189" s="20" t="str">
        <f aca="false">INDEX(Table2[], MATCH(L1189, Location_ID!$D$2:$D$648, 0), 1)</f>
        <v>73c92d5f-3c9b-479c-bebc-aa118e3c3846</v>
      </c>
      <c r="C1189" s="16" t="s">
        <v>904</v>
      </c>
      <c r="D1189" s="16" t="s">
        <v>354</v>
      </c>
      <c r="E1189" s="20" t="s">
        <v>7134</v>
      </c>
      <c r="F1189" s="20" t="s">
        <v>7135</v>
      </c>
      <c r="G1189" s="20" t="s">
        <v>7591</v>
      </c>
      <c r="H1189" s="20"/>
      <c r="I1189" s="20" t="s">
        <v>9018</v>
      </c>
      <c r="J1189" s="20" t="s">
        <v>9055</v>
      </c>
      <c r="K1189" s="20" t="s">
        <v>7109</v>
      </c>
      <c r="L1189" s="20" t="s">
        <v>2241</v>
      </c>
      <c r="M1189" s="165" t="s">
        <v>7110</v>
      </c>
      <c r="N1189" s="20" t="s">
        <v>9056</v>
      </c>
      <c r="O1189" s="20" t="s">
        <v>9867</v>
      </c>
      <c r="P1189" s="201" t="n">
        <v>44440</v>
      </c>
      <c r="Q1189" s="201" t="n">
        <v>44500</v>
      </c>
      <c r="R1189" s="20" t="n">
        <v>1</v>
      </c>
      <c r="S1189" s="20" t="s">
        <v>7130</v>
      </c>
      <c r="T1189" s="20" t="n">
        <v>13.5400569189369</v>
      </c>
      <c r="U1189" s="20"/>
      <c r="V1189" s="20"/>
      <c r="W1189" s="20" t="s">
        <v>7141</v>
      </c>
      <c r="X1189" s="35" t="s">
        <v>383</v>
      </c>
      <c r="Y1189" s="240"/>
      <c r="Z1189" s="192" t="n">
        <v>0</v>
      </c>
      <c r="AE1189" s="94" t="e">
        <f aca="false" t="array" ref="AE1189:AK1189">_xlfn.torow(_xlfn.unique(_xlfn._xlws.filter(cat_table[Subsector],$E1189=cat_table[Sector],"")))</f>
        <v>#NAME?</v>
      </c>
      <c r="AF1189" s="94" t="e">
        <v>#NAME?</v>
      </c>
      <c r="AG1189" s="94" t="e">
        <v>#NAME?</v>
      </c>
      <c r="AH1189" s="94" t="e">
        <v>#NAME?</v>
      </c>
      <c r="AI1189" s="94" t="e">
        <v>#NAME?</v>
      </c>
      <c r="AJ1189" s="94" t="e">
        <v>#NAME?</v>
      </c>
      <c r="AK1189" s="94" t="e">
        <v>#NAME?</v>
      </c>
      <c r="AO1189" s="94" t="e">
        <f aca="false" t="array" ref="AO1189:AT1189">_xlfn.torow(_xlfn.unique(_xlfn._xlws.filter(cat_table[Sub-subsector],($E1189=cat_table[Sector])*($F1189=cat_table[Subsector]),"")))</f>
        <v>#NAME?</v>
      </c>
      <c r="AP1189" s="94" t="e">
        <v>#NAME?</v>
      </c>
      <c r="AQ1189" s="94" t="e">
        <v>#NAME?</v>
      </c>
      <c r="AR1189" s="94" t="e">
        <v>#NAME?</v>
      </c>
      <c r="AS1189" s="94" t="e">
        <v>#NAME?</v>
      </c>
      <c r="AT1189" s="94" t="e">
        <v>#NAME?</v>
      </c>
    </row>
    <row r="1190" customFormat="false" ht="15" hidden="false" customHeight="true" outlineLevel="0" collapsed="false">
      <c r="A1190" s="20" t="s">
        <v>9868</v>
      </c>
      <c r="B1190" s="20" t="str">
        <f aca="false">INDEX(Table2[], MATCH(L1190, Location_ID!$D$2:$D$648, 0), 1)</f>
        <v>73c92d5f-3c9b-479c-bebc-aa118e3c3846</v>
      </c>
      <c r="C1190" s="16" t="s">
        <v>904</v>
      </c>
      <c r="D1190" s="16" t="s">
        <v>354</v>
      </c>
      <c r="E1190" s="20" t="s">
        <v>7134</v>
      </c>
      <c r="F1190" s="20" t="s">
        <v>7135</v>
      </c>
      <c r="G1190" s="20" t="s">
        <v>7591</v>
      </c>
      <c r="H1190" s="20"/>
      <c r="I1190" s="20" t="s">
        <v>9018</v>
      </c>
      <c r="J1190" s="20" t="s">
        <v>9055</v>
      </c>
      <c r="K1190" s="20" t="s">
        <v>7109</v>
      </c>
      <c r="L1190" s="20" t="s">
        <v>2241</v>
      </c>
      <c r="M1190" s="165" t="s">
        <v>7110</v>
      </c>
      <c r="N1190" s="20" t="s">
        <v>9056</v>
      </c>
      <c r="O1190" s="20" t="s">
        <v>9869</v>
      </c>
      <c r="P1190" s="201" t="n">
        <v>44440</v>
      </c>
      <c r="Q1190" s="201" t="n">
        <v>44500</v>
      </c>
      <c r="R1190" s="20" t="n">
        <v>1</v>
      </c>
      <c r="S1190" s="20" t="s">
        <v>7130</v>
      </c>
      <c r="T1190" s="20" t="n">
        <v>13.5330987778778</v>
      </c>
      <c r="U1190" s="20"/>
      <c r="V1190" s="20"/>
      <c r="W1190" s="20" t="s">
        <v>7141</v>
      </c>
      <c r="X1190" s="35" t="s">
        <v>383</v>
      </c>
      <c r="Y1190" s="240"/>
      <c r="Z1190" s="192" t="n">
        <v>0</v>
      </c>
      <c r="AE1190" s="94" t="e">
        <f aca="false" t="array" ref="AE1190:AK1190">_xlfn.torow(_xlfn.unique(_xlfn._xlws.filter(cat_table[Subsector],$E1190=cat_table[Sector],"")))</f>
        <v>#NAME?</v>
      </c>
      <c r="AF1190" s="94" t="e">
        <v>#NAME?</v>
      </c>
      <c r="AG1190" s="94" t="e">
        <v>#NAME?</v>
      </c>
      <c r="AH1190" s="94" t="e">
        <v>#NAME?</v>
      </c>
      <c r="AI1190" s="94" t="e">
        <v>#NAME?</v>
      </c>
      <c r="AJ1190" s="94" t="e">
        <v>#NAME?</v>
      </c>
      <c r="AK1190" s="94" t="e">
        <v>#NAME?</v>
      </c>
      <c r="AO1190" s="94" t="e">
        <f aca="false" t="array" ref="AO1190:AT1190">_xlfn.torow(_xlfn.unique(_xlfn._xlws.filter(cat_table[Sub-subsector],($E1190=cat_table[Sector])*($F1190=cat_table[Subsector]),"")))</f>
        <v>#NAME?</v>
      </c>
      <c r="AP1190" s="94" t="e">
        <v>#NAME?</v>
      </c>
      <c r="AQ1190" s="94" t="e">
        <v>#NAME?</v>
      </c>
      <c r="AR1190" s="94" t="e">
        <v>#NAME?</v>
      </c>
      <c r="AS1190" s="94" t="e">
        <v>#NAME?</v>
      </c>
      <c r="AT1190" s="94" t="e">
        <v>#NAME?</v>
      </c>
    </row>
    <row r="1191" customFormat="false" ht="15" hidden="false" customHeight="true" outlineLevel="0" collapsed="false">
      <c r="A1191" s="20" t="s">
        <v>9870</v>
      </c>
      <c r="B1191" s="20" t="str">
        <f aca="false">INDEX(Table2[], MATCH(L1191, Location_ID!$D$2:$D$648, 0), 1)</f>
        <v>73c92d5f-3c9b-479c-bebc-aa118e3c3846</v>
      </c>
      <c r="C1191" s="16" t="s">
        <v>904</v>
      </c>
      <c r="D1191" s="16" t="s">
        <v>354</v>
      </c>
      <c r="E1191" s="20" t="s">
        <v>7134</v>
      </c>
      <c r="F1191" s="20" t="s">
        <v>7135</v>
      </c>
      <c r="G1191" s="20" t="s">
        <v>7591</v>
      </c>
      <c r="H1191" s="20"/>
      <c r="I1191" s="20" t="s">
        <v>9018</v>
      </c>
      <c r="J1191" s="20" t="s">
        <v>9055</v>
      </c>
      <c r="K1191" s="20" t="s">
        <v>7109</v>
      </c>
      <c r="L1191" s="20" t="s">
        <v>2241</v>
      </c>
      <c r="M1191" s="165" t="s">
        <v>7110</v>
      </c>
      <c r="N1191" s="20" t="s">
        <v>9056</v>
      </c>
      <c r="O1191" s="20" t="s">
        <v>9871</v>
      </c>
      <c r="P1191" s="201" t="n">
        <v>44440</v>
      </c>
      <c r="Q1191" s="201" t="n">
        <v>44500</v>
      </c>
      <c r="R1191" s="20" t="n">
        <v>1</v>
      </c>
      <c r="S1191" s="20" t="s">
        <v>7130</v>
      </c>
      <c r="T1191" s="20" t="n">
        <v>13.4696152254348</v>
      </c>
      <c r="U1191" s="20"/>
      <c r="V1191" s="20"/>
      <c r="W1191" s="20" t="s">
        <v>7141</v>
      </c>
      <c r="X1191" s="35" t="s">
        <v>383</v>
      </c>
      <c r="Y1191" s="240"/>
      <c r="Z1191" s="192" t="n">
        <v>0</v>
      </c>
      <c r="AE1191" s="94" t="e">
        <f aca="false" t="array" ref="AE1191:AK1191">_xlfn.torow(_xlfn.unique(_xlfn._xlws.filter(cat_table[Subsector],$E1191=cat_table[Sector],"")))</f>
        <v>#NAME?</v>
      </c>
      <c r="AF1191" s="94" t="e">
        <v>#NAME?</v>
      </c>
      <c r="AG1191" s="94" t="e">
        <v>#NAME?</v>
      </c>
      <c r="AH1191" s="94" t="e">
        <v>#NAME?</v>
      </c>
      <c r="AI1191" s="94" t="e">
        <v>#NAME?</v>
      </c>
      <c r="AJ1191" s="94" t="e">
        <v>#NAME?</v>
      </c>
      <c r="AK1191" s="94" t="e">
        <v>#NAME?</v>
      </c>
      <c r="AO1191" s="94" t="e">
        <f aca="false" t="array" ref="AO1191:AT1191">_xlfn.torow(_xlfn.unique(_xlfn._xlws.filter(cat_table[Sub-subsector],($E1191=cat_table[Sector])*($F1191=cat_table[Subsector]),"")))</f>
        <v>#NAME?</v>
      </c>
      <c r="AP1191" s="94" t="e">
        <v>#NAME?</v>
      </c>
      <c r="AQ1191" s="94" t="e">
        <v>#NAME?</v>
      </c>
      <c r="AR1191" s="94" t="e">
        <v>#NAME?</v>
      </c>
      <c r="AS1191" s="94" t="e">
        <v>#NAME?</v>
      </c>
      <c r="AT1191" s="94" t="e">
        <v>#NAME?</v>
      </c>
    </row>
    <row r="1192" customFormat="false" ht="15" hidden="false" customHeight="true" outlineLevel="0" collapsed="false">
      <c r="A1192" s="20" t="s">
        <v>9872</v>
      </c>
      <c r="B1192" s="20" t="str">
        <f aca="false">INDEX(Table2[], MATCH(L1192, Location_ID!$D$2:$D$648, 0), 1)</f>
        <v>73c92d5f-3c9b-479c-bebc-aa118e3c3846</v>
      </c>
      <c r="C1192" s="16" t="s">
        <v>904</v>
      </c>
      <c r="D1192" s="16" t="s">
        <v>354</v>
      </c>
      <c r="E1192" s="20" t="s">
        <v>7134</v>
      </c>
      <c r="F1192" s="20" t="s">
        <v>7135</v>
      </c>
      <c r="G1192" s="20" t="s">
        <v>7591</v>
      </c>
      <c r="H1192" s="20"/>
      <c r="I1192" s="20" t="s">
        <v>9018</v>
      </c>
      <c r="J1192" s="20" t="s">
        <v>9055</v>
      </c>
      <c r="K1192" s="20" t="s">
        <v>7109</v>
      </c>
      <c r="L1192" s="20" t="s">
        <v>2241</v>
      </c>
      <c r="M1192" s="165" t="s">
        <v>7110</v>
      </c>
      <c r="N1192" s="20" t="s">
        <v>9056</v>
      </c>
      <c r="O1192" s="20" t="s">
        <v>9873</v>
      </c>
      <c r="P1192" s="201" t="n">
        <v>44440</v>
      </c>
      <c r="Q1192" s="201" t="n">
        <v>44500</v>
      </c>
      <c r="R1192" s="20" t="n">
        <v>1</v>
      </c>
      <c r="S1192" s="20" t="s">
        <v>7130</v>
      </c>
      <c r="T1192" s="20" t="n">
        <v>13.4554419673618</v>
      </c>
      <c r="U1192" s="20"/>
      <c r="V1192" s="20"/>
      <c r="W1192" s="20" t="s">
        <v>7141</v>
      </c>
      <c r="X1192" s="35" t="s">
        <v>383</v>
      </c>
      <c r="Y1192" s="240"/>
      <c r="Z1192" s="192" t="n">
        <v>0</v>
      </c>
      <c r="AE1192" s="94" t="e">
        <f aca="false" t="array" ref="AE1192:AK1192">_xlfn.torow(_xlfn.unique(_xlfn._xlws.filter(cat_table[Subsector],$E1192=cat_table[Sector],"")))</f>
        <v>#NAME?</v>
      </c>
      <c r="AF1192" s="94" t="e">
        <v>#NAME?</v>
      </c>
      <c r="AG1192" s="94" t="e">
        <v>#NAME?</v>
      </c>
      <c r="AH1192" s="94" t="e">
        <v>#NAME?</v>
      </c>
      <c r="AI1192" s="94" t="e">
        <v>#NAME?</v>
      </c>
      <c r="AJ1192" s="94" t="e">
        <v>#NAME?</v>
      </c>
      <c r="AK1192" s="94" t="e">
        <v>#NAME?</v>
      </c>
      <c r="AO1192" s="94" t="e">
        <f aca="false" t="array" ref="AO1192:AT1192">_xlfn.torow(_xlfn.unique(_xlfn._xlws.filter(cat_table[Sub-subsector],($E1192=cat_table[Sector])*($F1192=cat_table[Subsector]),"")))</f>
        <v>#NAME?</v>
      </c>
      <c r="AP1192" s="94" t="e">
        <v>#NAME?</v>
      </c>
      <c r="AQ1192" s="94" t="e">
        <v>#NAME?</v>
      </c>
      <c r="AR1192" s="94" t="e">
        <v>#NAME?</v>
      </c>
      <c r="AS1192" s="94" t="e">
        <v>#NAME?</v>
      </c>
      <c r="AT1192" s="94" t="e">
        <v>#NAME?</v>
      </c>
    </row>
    <row r="1193" customFormat="false" ht="15" hidden="false" customHeight="true" outlineLevel="0" collapsed="false">
      <c r="A1193" s="20" t="s">
        <v>9874</v>
      </c>
      <c r="B1193" s="20" t="str">
        <f aca="false">INDEX(Table2[], MATCH(L1193, Location_ID!$D$2:$D$648, 0), 1)</f>
        <v>73c92d5f-3c9b-479c-bebc-aa118e3c3846</v>
      </c>
      <c r="C1193" s="16" t="s">
        <v>904</v>
      </c>
      <c r="D1193" s="16" t="s">
        <v>354</v>
      </c>
      <c r="E1193" s="20" t="s">
        <v>7134</v>
      </c>
      <c r="F1193" s="20" t="s">
        <v>7135</v>
      </c>
      <c r="G1193" s="20" t="s">
        <v>7591</v>
      </c>
      <c r="H1193" s="20"/>
      <c r="I1193" s="20" t="s">
        <v>9018</v>
      </c>
      <c r="J1193" s="20" t="s">
        <v>9055</v>
      </c>
      <c r="K1193" s="20" t="s">
        <v>7109</v>
      </c>
      <c r="L1193" s="20" t="s">
        <v>2241</v>
      </c>
      <c r="M1193" s="165" t="s">
        <v>7110</v>
      </c>
      <c r="N1193" s="20" t="s">
        <v>9056</v>
      </c>
      <c r="O1193" s="20" t="s">
        <v>9875</v>
      </c>
      <c r="P1193" s="201" t="n">
        <v>44440</v>
      </c>
      <c r="Q1193" s="201" t="n">
        <v>44500</v>
      </c>
      <c r="R1193" s="20" t="n">
        <v>1</v>
      </c>
      <c r="S1193" s="20" t="s">
        <v>7130</v>
      </c>
      <c r="T1193" s="20" t="n">
        <v>13.5052239974674</v>
      </c>
      <c r="U1193" s="20"/>
      <c r="V1193" s="20"/>
      <c r="W1193" s="20" t="s">
        <v>7141</v>
      </c>
      <c r="X1193" s="35" t="s">
        <v>383</v>
      </c>
      <c r="Y1193" s="240"/>
      <c r="Z1193" s="192" t="n">
        <v>0</v>
      </c>
      <c r="AE1193" s="94" t="e">
        <f aca="false" t="array" ref="AE1193:AK1193">_xlfn.torow(_xlfn.unique(_xlfn._xlws.filter(cat_table[Subsector],$E1193=cat_table[Sector],"")))</f>
        <v>#NAME?</v>
      </c>
      <c r="AF1193" s="94" t="e">
        <v>#NAME?</v>
      </c>
      <c r="AG1193" s="94" t="e">
        <v>#NAME?</v>
      </c>
      <c r="AH1193" s="94" t="e">
        <v>#NAME?</v>
      </c>
      <c r="AI1193" s="94" t="e">
        <v>#NAME?</v>
      </c>
      <c r="AJ1193" s="94" t="e">
        <v>#NAME?</v>
      </c>
      <c r="AK1193" s="94" t="e">
        <v>#NAME?</v>
      </c>
      <c r="AO1193" s="94" t="e">
        <f aca="false" t="array" ref="AO1193:AT1193">_xlfn.torow(_xlfn.unique(_xlfn._xlws.filter(cat_table[Sub-subsector],($E1193=cat_table[Sector])*($F1193=cat_table[Subsector]),"")))</f>
        <v>#NAME?</v>
      </c>
      <c r="AP1193" s="94" t="e">
        <v>#NAME?</v>
      </c>
      <c r="AQ1193" s="94" t="e">
        <v>#NAME?</v>
      </c>
      <c r="AR1193" s="94" t="e">
        <v>#NAME?</v>
      </c>
      <c r="AS1193" s="94" t="e">
        <v>#NAME?</v>
      </c>
      <c r="AT1193" s="94" t="e">
        <v>#NAME?</v>
      </c>
    </row>
    <row r="1194" customFormat="false" ht="15" hidden="false" customHeight="true" outlineLevel="0" collapsed="false">
      <c r="A1194" s="20" t="s">
        <v>9876</v>
      </c>
      <c r="B1194" s="20" t="str">
        <f aca="false">INDEX(Table2[], MATCH(L1194, Location_ID!$D$2:$D$648, 0), 1)</f>
        <v>73c92d5f-3c9b-479c-bebc-aa118e3c3846</v>
      </c>
      <c r="C1194" s="16" t="s">
        <v>904</v>
      </c>
      <c r="D1194" s="16" t="s">
        <v>354</v>
      </c>
      <c r="E1194" s="20" t="s">
        <v>7134</v>
      </c>
      <c r="F1194" s="20" t="s">
        <v>7135</v>
      </c>
      <c r="G1194" s="20" t="s">
        <v>7591</v>
      </c>
      <c r="H1194" s="20"/>
      <c r="I1194" s="20" t="s">
        <v>9018</v>
      </c>
      <c r="J1194" s="20" t="s">
        <v>9055</v>
      </c>
      <c r="K1194" s="20" t="s">
        <v>7109</v>
      </c>
      <c r="L1194" s="20" t="s">
        <v>2241</v>
      </c>
      <c r="M1194" s="165" t="s">
        <v>7110</v>
      </c>
      <c r="N1194" s="20" t="s">
        <v>9056</v>
      </c>
      <c r="O1194" s="20" t="s">
        <v>9877</v>
      </c>
      <c r="P1194" s="201" t="n">
        <v>44440</v>
      </c>
      <c r="Q1194" s="201" t="n">
        <v>44500</v>
      </c>
      <c r="R1194" s="20" t="n">
        <v>1</v>
      </c>
      <c r="S1194" s="20" t="s">
        <v>7130</v>
      </c>
      <c r="T1194" s="20" t="n">
        <v>13.5832759927001</v>
      </c>
      <c r="U1194" s="20"/>
      <c r="V1194" s="20"/>
      <c r="W1194" s="20" t="s">
        <v>7141</v>
      </c>
      <c r="X1194" s="35" t="s">
        <v>383</v>
      </c>
      <c r="Y1194" s="240"/>
      <c r="Z1194" s="192" t="n">
        <v>0</v>
      </c>
      <c r="AE1194" s="94" t="e">
        <f aca="false" t="array" ref="AE1194:AK1194">_xlfn.torow(_xlfn.unique(_xlfn._xlws.filter(cat_table[Subsector],$E1194=cat_table[Sector],"")))</f>
        <v>#NAME?</v>
      </c>
      <c r="AF1194" s="94" t="e">
        <v>#NAME?</v>
      </c>
      <c r="AG1194" s="94" t="e">
        <v>#NAME?</v>
      </c>
      <c r="AH1194" s="94" t="e">
        <v>#NAME?</v>
      </c>
      <c r="AI1194" s="94" t="e">
        <v>#NAME?</v>
      </c>
      <c r="AJ1194" s="94" t="e">
        <v>#NAME?</v>
      </c>
      <c r="AK1194" s="94" t="e">
        <v>#NAME?</v>
      </c>
      <c r="AO1194" s="94" t="e">
        <f aca="false" t="array" ref="AO1194:AT1194">_xlfn.torow(_xlfn.unique(_xlfn._xlws.filter(cat_table[Sub-subsector],($E1194=cat_table[Sector])*($F1194=cat_table[Subsector]),"")))</f>
        <v>#NAME?</v>
      </c>
      <c r="AP1194" s="94" t="e">
        <v>#NAME?</v>
      </c>
      <c r="AQ1194" s="94" t="e">
        <v>#NAME?</v>
      </c>
      <c r="AR1194" s="94" t="e">
        <v>#NAME?</v>
      </c>
      <c r="AS1194" s="94" t="e">
        <v>#NAME?</v>
      </c>
      <c r="AT1194" s="94" t="e">
        <v>#NAME?</v>
      </c>
    </row>
    <row r="1195" customFormat="false" ht="15" hidden="false" customHeight="true" outlineLevel="0" collapsed="false">
      <c r="A1195" s="20" t="s">
        <v>9878</v>
      </c>
      <c r="B1195" s="20" t="str">
        <f aca="false">INDEX(Table2[], MATCH(L1195, Location_ID!$D$2:$D$648, 0), 1)</f>
        <v>73c92d5f-3c9b-479c-bebc-aa118e3c3846</v>
      </c>
      <c r="C1195" s="16" t="s">
        <v>904</v>
      </c>
      <c r="D1195" s="16" t="s">
        <v>354</v>
      </c>
      <c r="E1195" s="20" t="s">
        <v>7134</v>
      </c>
      <c r="F1195" s="20" t="s">
        <v>7135</v>
      </c>
      <c r="G1195" s="20" t="s">
        <v>7591</v>
      </c>
      <c r="H1195" s="20"/>
      <c r="I1195" s="20" t="s">
        <v>9018</v>
      </c>
      <c r="J1195" s="20" t="s">
        <v>9055</v>
      </c>
      <c r="K1195" s="20" t="s">
        <v>7109</v>
      </c>
      <c r="L1195" s="20" t="s">
        <v>2241</v>
      </c>
      <c r="M1195" s="165" t="s">
        <v>7110</v>
      </c>
      <c r="N1195" s="20" t="s">
        <v>9056</v>
      </c>
      <c r="O1195" s="20" t="s">
        <v>9879</v>
      </c>
      <c r="P1195" s="201" t="n">
        <v>44440</v>
      </c>
      <c r="Q1195" s="201" t="n">
        <v>44500</v>
      </c>
      <c r="R1195" s="20" t="n">
        <v>1</v>
      </c>
      <c r="S1195" s="20" t="s">
        <v>7130</v>
      </c>
      <c r="T1195" s="20" t="n">
        <v>12.9027096647259</v>
      </c>
      <c r="U1195" s="20"/>
      <c r="V1195" s="20"/>
      <c r="W1195" s="20" t="s">
        <v>7141</v>
      </c>
      <c r="X1195" s="35" t="s">
        <v>383</v>
      </c>
      <c r="Y1195" s="240"/>
      <c r="Z1195" s="192" t="n">
        <v>0</v>
      </c>
      <c r="AE1195" s="94" t="e">
        <f aca="false" t="array" ref="AE1195:AK1195">_xlfn.torow(_xlfn.unique(_xlfn._xlws.filter(cat_table[Subsector],$E1195=cat_table[Sector],"")))</f>
        <v>#NAME?</v>
      </c>
      <c r="AF1195" s="94" t="e">
        <v>#NAME?</v>
      </c>
      <c r="AG1195" s="94" t="e">
        <v>#NAME?</v>
      </c>
      <c r="AH1195" s="94" t="e">
        <v>#NAME?</v>
      </c>
      <c r="AI1195" s="94" t="e">
        <v>#NAME?</v>
      </c>
      <c r="AJ1195" s="94" t="e">
        <v>#NAME?</v>
      </c>
      <c r="AK1195" s="94" t="e">
        <v>#NAME?</v>
      </c>
      <c r="AO1195" s="94" t="e">
        <f aca="false" t="array" ref="AO1195:AT1195">_xlfn.torow(_xlfn.unique(_xlfn._xlws.filter(cat_table[Sub-subsector],($E1195=cat_table[Sector])*($F1195=cat_table[Subsector]),"")))</f>
        <v>#NAME?</v>
      </c>
      <c r="AP1195" s="94" t="e">
        <v>#NAME?</v>
      </c>
      <c r="AQ1195" s="94" t="e">
        <v>#NAME?</v>
      </c>
      <c r="AR1195" s="94" t="e">
        <v>#NAME?</v>
      </c>
      <c r="AS1195" s="94" t="e">
        <v>#NAME?</v>
      </c>
      <c r="AT1195" s="94" t="e">
        <v>#NAME?</v>
      </c>
    </row>
    <row r="1196" customFormat="false" ht="15" hidden="false" customHeight="true" outlineLevel="0" collapsed="false">
      <c r="A1196" s="20" t="s">
        <v>9880</v>
      </c>
      <c r="B1196" s="20" t="str">
        <f aca="false">INDEX(Table2[], MATCH(L1196, Location_ID!$D$2:$D$648, 0), 1)</f>
        <v>73c92d5f-3c9b-479c-bebc-aa118e3c3846</v>
      </c>
      <c r="C1196" s="16" t="s">
        <v>904</v>
      </c>
      <c r="D1196" s="16" t="s">
        <v>354</v>
      </c>
      <c r="E1196" s="20" t="s">
        <v>7134</v>
      </c>
      <c r="F1196" s="20" t="s">
        <v>7135</v>
      </c>
      <c r="G1196" s="20" t="s">
        <v>7591</v>
      </c>
      <c r="H1196" s="20"/>
      <c r="I1196" s="20" t="s">
        <v>9018</v>
      </c>
      <c r="J1196" s="20" t="s">
        <v>9067</v>
      </c>
      <c r="K1196" s="20" t="s">
        <v>7109</v>
      </c>
      <c r="L1196" s="20" t="s">
        <v>2241</v>
      </c>
      <c r="M1196" s="165" t="s">
        <v>7110</v>
      </c>
      <c r="N1196" s="20" t="s">
        <v>9056</v>
      </c>
      <c r="O1196" s="20" t="s">
        <v>9881</v>
      </c>
      <c r="P1196" s="201" t="n">
        <v>44440</v>
      </c>
      <c r="Q1196" s="201" t="n">
        <v>44500</v>
      </c>
      <c r="R1196" s="20" t="n">
        <v>1</v>
      </c>
      <c r="S1196" s="20" t="s">
        <v>7130</v>
      </c>
      <c r="T1196" s="20" t="n">
        <v>8.70699189093032</v>
      </c>
      <c r="U1196" s="20"/>
      <c r="V1196" s="20"/>
      <c r="W1196" s="20" t="s">
        <v>7141</v>
      </c>
      <c r="X1196" s="35" t="s">
        <v>383</v>
      </c>
      <c r="Y1196" s="240"/>
      <c r="Z1196" s="192" t="n">
        <v>0</v>
      </c>
      <c r="AE1196" s="94" t="e">
        <f aca="false" t="array" ref="AE1196:AK1196">_xlfn.torow(_xlfn.unique(_xlfn._xlws.filter(cat_table[Subsector],$E1196=cat_table[Sector],"")))</f>
        <v>#NAME?</v>
      </c>
      <c r="AF1196" s="94" t="e">
        <v>#NAME?</v>
      </c>
      <c r="AG1196" s="94" t="e">
        <v>#NAME?</v>
      </c>
      <c r="AH1196" s="94" t="e">
        <v>#NAME?</v>
      </c>
      <c r="AI1196" s="94" t="e">
        <v>#NAME?</v>
      </c>
      <c r="AJ1196" s="94" t="e">
        <v>#NAME?</v>
      </c>
      <c r="AK1196" s="94" t="e">
        <v>#NAME?</v>
      </c>
      <c r="AO1196" s="94" t="e">
        <f aca="false" t="array" ref="AO1196:AT1196">_xlfn.torow(_xlfn.unique(_xlfn._xlws.filter(cat_table[Sub-subsector],($E1196=cat_table[Sector])*($F1196=cat_table[Subsector]),"")))</f>
        <v>#NAME?</v>
      </c>
      <c r="AP1196" s="94" t="e">
        <v>#NAME?</v>
      </c>
      <c r="AQ1196" s="94" t="e">
        <v>#NAME?</v>
      </c>
      <c r="AR1196" s="94" t="e">
        <v>#NAME?</v>
      </c>
      <c r="AS1196" s="94" t="e">
        <v>#NAME?</v>
      </c>
      <c r="AT1196" s="94" t="e">
        <v>#NAME?</v>
      </c>
    </row>
    <row r="1197" customFormat="false" ht="15" hidden="false" customHeight="true" outlineLevel="0" collapsed="false">
      <c r="A1197" s="20" t="s">
        <v>9882</v>
      </c>
      <c r="B1197" s="20" t="str">
        <f aca="false">INDEX(Table2[], MATCH(L1197, Location_ID!$D$2:$D$648, 0), 1)</f>
        <v>73c92d5f-3c9b-479c-bebc-aa118e3c3846</v>
      </c>
      <c r="C1197" s="16" t="s">
        <v>904</v>
      </c>
      <c r="D1197" s="16" t="s">
        <v>354</v>
      </c>
      <c r="E1197" s="20" t="s">
        <v>7134</v>
      </c>
      <c r="F1197" s="20" t="s">
        <v>7135</v>
      </c>
      <c r="G1197" s="20" t="s">
        <v>7591</v>
      </c>
      <c r="H1197" s="20"/>
      <c r="I1197" s="20" t="s">
        <v>9018</v>
      </c>
      <c r="J1197" s="20" t="s">
        <v>9067</v>
      </c>
      <c r="K1197" s="20" t="s">
        <v>7109</v>
      </c>
      <c r="L1197" s="20" t="s">
        <v>2241</v>
      </c>
      <c r="M1197" s="165" t="s">
        <v>7110</v>
      </c>
      <c r="N1197" s="20" t="s">
        <v>9056</v>
      </c>
      <c r="O1197" s="20" t="s">
        <v>9883</v>
      </c>
      <c r="P1197" s="201" t="n">
        <v>44440</v>
      </c>
      <c r="Q1197" s="201" t="n">
        <v>44500</v>
      </c>
      <c r="R1197" s="20" t="n">
        <v>1</v>
      </c>
      <c r="S1197" s="20" t="s">
        <v>7130</v>
      </c>
      <c r="T1197" s="20" t="n">
        <v>4.60792735851741</v>
      </c>
      <c r="U1197" s="20"/>
      <c r="V1197" s="20"/>
      <c r="W1197" s="20" t="s">
        <v>7141</v>
      </c>
      <c r="X1197" s="35" t="s">
        <v>383</v>
      </c>
      <c r="Y1197" s="240"/>
      <c r="Z1197" s="192" t="n">
        <v>0</v>
      </c>
      <c r="AE1197" s="94" t="e">
        <f aca="false" t="array" ref="AE1197:AK1197">_xlfn.torow(_xlfn.unique(_xlfn._xlws.filter(cat_table[Subsector],$E1197=cat_table[Sector],"")))</f>
        <v>#NAME?</v>
      </c>
      <c r="AF1197" s="94" t="e">
        <v>#NAME?</v>
      </c>
      <c r="AG1197" s="94" t="e">
        <v>#NAME?</v>
      </c>
      <c r="AH1197" s="94" t="e">
        <v>#NAME?</v>
      </c>
      <c r="AI1197" s="94" t="e">
        <v>#NAME?</v>
      </c>
      <c r="AJ1197" s="94" t="e">
        <v>#NAME?</v>
      </c>
      <c r="AK1197" s="94" t="e">
        <v>#NAME?</v>
      </c>
      <c r="AO1197" s="94" t="e">
        <f aca="false" t="array" ref="AO1197:AT1197">_xlfn.torow(_xlfn.unique(_xlfn._xlws.filter(cat_table[Sub-subsector],($E1197=cat_table[Sector])*($F1197=cat_table[Subsector]),"")))</f>
        <v>#NAME?</v>
      </c>
      <c r="AP1197" s="94" t="e">
        <v>#NAME?</v>
      </c>
      <c r="AQ1197" s="94" t="e">
        <v>#NAME?</v>
      </c>
      <c r="AR1197" s="94" t="e">
        <v>#NAME?</v>
      </c>
      <c r="AS1197" s="94" t="e">
        <v>#NAME?</v>
      </c>
      <c r="AT1197" s="94" t="e">
        <v>#NAME?</v>
      </c>
    </row>
    <row r="1198" customFormat="false" ht="15" hidden="false" customHeight="true" outlineLevel="0" collapsed="false">
      <c r="A1198" s="20" t="s">
        <v>9884</v>
      </c>
      <c r="B1198" s="20" t="str">
        <f aca="false">INDEX(Table2[], MATCH(L1198, Location_ID!$D$2:$D$648, 0), 1)</f>
        <v>73c92d5f-3c9b-479c-bebc-aa118e3c3846</v>
      </c>
      <c r="C1198" s="16" t="s">
        <v>904</v>
      </c>
      <c r="D1198" s="16" t="s">
        <v>354</v>
      </c>
      <c r="E1198" s="20" t="s">
        <v>7134</v>
      </c>
      <c r="F1198" s="20" t="s">
        <v>7135</v>
      </c>
      <c r="G1198" s="20" t="s">
        <v>7591</v>
      </c>
      <c r="H1198" s="20"/>
      <c r="I1198" s="20" t="s">
        <v>9018</v>
      </c>
      <c r="J1198" s="20" t="s">
        <v>9055</v>
      </c>
      <c r="K1198" s="20" t="s">
        <v>7109</v>
      </c>
      <c r="L1198" s="20" t="s">
        <v>2241</v>
      </c>
      <c r="M1198" s="165" t="s">
        <v>7110</v>
      </c>
      <c r="N1198" s="20" t="s">
        <v>9056</v>
      </c>
      <c r="O1198" s="20" t="s">
        <v>9885</v>
      </c>
      <c r="P1198" s="201" t="n">
        <v>44440</v>
      </c>
      <c r="Q1198" s="201" t="n">
        <v>44500</v>
      </c>
      <c r="R1198" s="20" t="n">
        <v>1</v>
      </c>
      <c r="S1198" s="20" t="s">
        <v>7130</v>
      </c>
      <c r="T1198" s="20" t="n">
        <v>25.492249592175</v>
      </c>
      <c r="U1198" s="20"/>
      <c r="V1198" s="20"/>
      <c r="W1198" s="20" t="s">
        <v>7141</v>
      </c>
      <c r="X1198" s="35" t="s">
        <v>383</v>
      </c>
      <c r="Y1198" s="240"/>
      <c r="Z1198" s="192" t="n">
        <v>0</v>
      </c>
      <c r="AE1198" s="94" t="e">
        <f aca="false" t="array" ref="AE1198:AK1198">_xlfn.torow(_xlfn.unique(_xlfn._xlws.filter(cat_table[Subsector],$E1198=cat_table[Sector],"")))</f>
        <v>#NAME?</v>
      </c>
      <c r="AF1198" s="94" t="e">
        <v>#NAME?</v>
      </c>
      <c r="AG1198" s="94" t="e">
        <v>#NAME?</v>
      </c>
      <c r="AH1198" s="94" t="e">
        <v>#NAME?</v>
      </c>
      <c r="AI1198" s="94" t="e">
        <v>#NAME?</v>
      </c>
      <c r="AJ1198" s="94" t="e">
        <v>#NAME?</v>
      </c>
      <c r="AK1198" s="94" t="e">
        <v>#NAME?</v>
      </c>
      <c r="AO1198" s="94" t="e">
        <f aca="false" t="array" ref="AO1198:AT1198">_xlfn.torow(_xlfn.unique(_xlfn._xlws.filter(cat_table[Sub-subsector],($E1198=cat_table[Sector])*($F1198=cat_table[Subsector]),"")))</f>
        <v>#NAME?</v>
      </c>
      <c r="AP1198" s="94" t="e">
        <v>#NAME?</v>
      </c>
      <c r="AQ1198" s="94" t="e">
        <v>#NAME?</v>
      </c>
      <c r="AR1198" s="94" t="e">
        <v>#NAME?</v>
      </c>
      <c r="AS1198" s="94" t="e">
        <v>#NAME?</v>
      </c>
      <c r="AT1198" s="94" t="e">
        <v>#NAME?</v>
      </c>
    </row>
    <row r="1199" customFormat="false" ht="15" hidden="false" customHeight="true" outlineLevel="0" collapsed="false">
      <c r="A1199" s="20" t="s">
        <v>9886</v>
      </c>
      <c r="B1199" s="20" t="str">
        <f aca="false">INDEX(Table2[], MATCH(L1199, Location_ID!$D$2:$D$648, 0), 1)</f>
        <v>73c92d5f-3c9b-479c-bebc-aa118e3c3846</v>
      </c>
      <c r="C1199" s="16" t="s">
        <v>904</v>
      </c>
      <c r="D1199" s="16" t="s">
        <v>354</v>
      </c>
      <c r="E1199" s="20" t="s">
        <v>7134</v>
      </c>
      <c r="F1199" s="20" t="s">
        <v>7135</v>
      </c>
      <c r="G1199" s="20" t="s">
        <v>7591</v>
      </c>
      <c r="H1199" s="20"/>
      <c r="I1199" s="20" t="s">
        <v>9018</v>
      </c>
      <c r="J1199" s="20" t="s">
        <v>9072</v>
      </c>
      <c r="K1199" s="20" t="s">
        <v>7109</v>
      </c>
      <c r="L1199" s="20" t="s">
        <v>2241</v>
      </c>
      <c r="M1199" s="165" t="s">
        <v>7110</v>
      </c>
      <c r="N1199" s="20" t="s">
        <v>9056</v>
      </c>
      <c r="O1199" s="20" t="s">
        <v>9887</v>
      </c>
      <c r="P1199" s="201" t="n">
        <v>44440</v>
      </c>
      <c r="Q1199" s="201" t="n">
        <v>44500</v>
      </c>
      <c r="R1199" s="20" t="n">
        <v>1</v>
      </c>
      <c r="S1199" s="20" t="s">
        <v>7130</v>
      </c>
      <c r="T1199" s="20" t="n">
        <v>14.8720290055053</v>
      </c>
      <c r="U1199" s="20"/>
      <c r="V1199" s="20"/>
      <c r="W1199" s="20" t="s">
        <v>7141</v>
      </c>
      <c r="X1199" s="35" t="s">
        <v>383</v>
      </c>
      <c r="Y1199" s="240"/>
      <c r="Z1199" s="192" t="n">
        <v>0</v>
      </c>
      <c r="AE1199" s="94" t="e">
        <f aca="false" t="array" ref="AE1199:AK1199">_xlfn.torow(_xlfn.unique(_xlfn._xlws.filter(cat_table[Subsector],$E1199=cat_table[Sector],"")))</f>
        <v>#NAME?</v>
      </c>
      <c r="AF1199" s="94" t="e">
        <v>#NAME?</v>
      </c>
      <c r="AG1199" s="94" t="e">
        <v>#NAME?</v>
      </c>
      <c r="AH1199" s="94" t="e">
        <v>#NAME?</v>
      </c>
      <c r="AI1199" s="94" t="e">
        <v>#NAME?</v>
      </c>
      <c r="AJ1199" s="94" t="e">
        <v>#NAME?</v>
      </c>
      <c r="AK1199" s="94" t="e">
        <v>#NAME?</v>
      </c>
      <c r="AO1199" s="94" t="e">
        <f aca="false" t="array" ref="AO1199:AT1199">_xlfn.torow(_xlfn.unique(_xlfn._xlws.filter(cat_table[Sub-subsector],($E1199=cat_table[Sector])*($F1199=cat_table[Subsector]),"")))</f>
        <v>#NAME?</v>
      </c>
      <c r="AP1199" s="94" t="e">
        <v>#NAME?</v>
      </c>
      <c r="AQ1199" s="94" t="e">
        <v>#NAME?</v>
      </c>
      <c r="AR1199" s="94" t="e">
        <v>#NAME?</v>
      </c>
      <c r="AS1199" s="94" t="e">
        <v>#NAME?</v>
      </c>
      <c r="AT1199" s="94" t="e">
        <v>#NAME?</v>
      </c>
    </row>
    <row r="1200" customFormat="false" ht="15" hidden="false" customHeight="true" outlineLevel="0" collapsed="false">
      <c r="A1200" s="20" t="s">
        <v>9888</v>
      </c>
      <c r="B1200" s="20" t="str">
        <f aca="false">INDEX(Table2[], MATCH(L1200, Location_ID!$D$2:$D$648, 0), 1)</f>
        <v>73c92d5f-3c9b-479c-bebc-aa118e3c3846</v>
      </c>
      <c r="C1200" s="16" t="s">
        <v>904</v>
      </c>
      <c r="D1200" s="16" t="s">
        <v>354</v>
      </c>
      <c r="E1200" s="20" t="s">
        <v>7134</v>
      </c>
      <c r="F1200" s="20" t="s">
        <v>7135</v>
      </c>
      <c r="G1200" s="20" t="s">
        <v>7591</v>
      </c>
      <c r="H1200" s="20"/>
      <c r="I1200" s="20" t="s">
        <v>9018</v>
      </c>
      <c r="J1200" s="20" t="s">
        <v>9059</v>
      </c>
      <c r="K1200" s="20" t="s">
        <v>7109</v>
      </c>
      <c r="L1200" s="20" t="s">
        <v>2241</v>
      </c>
      <c r="M1200" s="165" t="s">
        <v>7110</v>
      </c>
      <c r="N1200" s="20" t="s">
        <v>9056</v>
      </c>
      <c r="O1200" s="20" t="s">
        <v>9889</v>
      </c>
      <c r="P1200" s="201" t="n">
        <v>44440</v>
      </c>
      <c r="Q1200" s="201" t="n">
        <v>44500</v>
      </c>
      <c r="R1200" s="20" t="n">
        <v>1</v>
      </c>
      <c r="S1200" s="20" t="s">
        <v>7130</v>
      </c>
      <c r="T1200" s="20" t="n">
        <v>5.12681430224438</v>
      </c>
      <c r="U1200" s="20"/>
      <c r="V1200" s="20"/>
      <c r="W1200" s="20" t="s">
        <v>7141</v>
      </c>
      <c r="X1200" s="35" t="s">
        <v>383</v>
      </c>
      <c r="Y1200" s="240"/>
      <c r="Z1200" s="192" t="n">
        <v>0</v>
      </c>
      <c r="AE1200" s="94" t="e">
        <f aca="false" t="array" ref="AE1200:AK1200">_xlfn.torow(_xlfn.unique(_xlfn._xlws.filter(cat_table[Subsector],$E1200=cat_table[Sector],"")))</f>
        <v>#NAME?</v>
      </c>
      <c r="AF1200" s="94" t="e">
        <v>#NAME?</v>
      </c>
      <c r="AG1200" s="94" t="e">
        <v>#NAME?</v>
      </c>
      <c r="AH1200" s="94" t="e">
        <v>#NAME?</v>
      </c>
      <c r="AI1200" s="94" t="e">
        <v>#NAME?</v>
      </c>
      <c r="AJ1200" s="94" t="e">
        <v>#NAME?</v>
      </c>
      <c r="AK1200" s="94" t="e">
        <v>#NAME?</v>
      </c>
      <c r="AO1200" s="94" t="e">
        <f aca="false" t="array" ref="AO1200:AT1200">_xlfn.torow(_xlfn.unique(_xlfn._xlws.filter(cat_table[Sub-subsector],($E1200=cat_table[Sector])*($F1200=cat_table[Subsector]),"")))</f>
        <v>#NAME?</v>
      </c>
      <c r="AP1200" s="94" t="e">
        <v>#NAME?</v>
      </c>
      <c r="AQ1200" s="94" t="e">
        <v>#NAME?</v>
      </c>
      <c r="AR1200" s="94" t="e">
        <v>#NAME?</v>
      </c>
      <c r="AS1200" s="94" t="e">
        <v>#NAME?</v>
      </c>
      <c r="AT1200" s="94" t="e">
        <v>#NAME?</v>
      </c>
    </row>
    <row r="1201" customFormat="false" ht="15" hidden="false" customHeight="true" outlineLevel="0" collapsed="false">
      <c r="A1201" s="20" t="s">
        <v>9890</v>
      </c>
      <c r="B1201" s="20" t="str">
        <f aca="false">INDEX(Table2[], MATCH(L1201, Location_ID!$D$2:$D$648, 0), 1)</f>
        <v>73c92d5f-3c9b-479c-bebc-aa118e3c3846</v>
      </c>
      <c r="C1201" s="16" t="s">
        <v>904</v>
      </c>
      <c r="D1201" s="16" t="s">
        <v>354</v>
      </c>
      <c r="E1201" s="20" t="s">
        <v>7134</v>
      </c>
      <c r="F1201" s="20" t="s">
        <v>7135</v>
      </c>
      <c r="G1201" s="20" t="s">
        <v>7591</v>
      </c>
      <c r="H1201" s="20"/>
      <c r="I1201" s="20" t="s">
        <v>9018</v>
      </c>
      <c r="J1201" s="20" t="s">
        <v>9055</v>
      </c>
      <c r="K1201" s="20" t="s">
        <v>7109</v>
      </c>
      <c r="L1201" s="20" t="s">
        <v>2241</v>
      </c>
      <c r="M1201" s="165" t="s">
        <v>7110</v>
      </c>
      <c r="N1201" s="20" t="s">
        <v>9056</v>
      </c>
      <c r="O1201" s="20" t="s">
        <v>9891</v>
      </c>
      <c r="P1201" s="201" t="n">
        <v>44440</v>
      </c>
      <c r="Q1201" s="201" t="n">
        <v>44500</v>
      </c>
      <c r="R1201" s="20" t="n">
        <v>1</v>
      </c>
      <c r="S1201" s="20" t="s">
        <v>7130</v>
      </c>
      <c r="T1201" s="20" t="n">
        <v>3.87208102222915</v>
      </c>
      <c r="U1201" s="20"/>
      <c r="V1201" s="20"/>
      <c r="W1201" s="20" t="s">
        <v>7141</v>
      </c>
      <c r="X1201" s="35" t="s">
        <v>383</v>
      </c>
      <c r="Y1201" s="240"/>
      <c r="Z1201" s="192" t="n">
        <v>0</v>
      </c>
      <c r="AE1201" s="94" t="e">
        <f aca="false" t="array" ref="AE1201:AK1201">_xlfn.torow(_xlfn.unique(_xlfn._xlws.filter(cat_table[Subsector],$E1201=cat_table[Sector],"")))</f>
        <v>#NAME?</v>
      </c>
      <c r="AF1201" s="94" t="e">
        <v>#NAME?</v>
      </c>
      <c r="AG1201" s="94" t="e">
        <v>#NAME?</v>
      </c>
      <c r="AH1201" s="94" t="e">
        <v>#NAME?</v>
      </c>
      <c r="AI1201" s="94" t="e">
        <v>#NAME?</v>
      </c>
      <c r="AJ1201" s="94" t="e">
        <v>#NAME?</v>
      </c>
      <c r="AK1201" s="94" t="e">
        <v>#NAME?</v>
      </c>
      <c r="AO1201" s="94" t="e">
        <f aca="false" t="array" ref="AO1201:AT1201">_xlfn.torow(_xlfn.unique(_xlfn._xlws.filter(cat_table[Sub-subsector],($E1201=cat_table[Sector])*($F1201=cat_table[Subsector]),"")))</f>
        <v>#NAME?</v>
      </c>
      <c r="AP1201" s="94" t="e">
        <v>#NAME?</v>
      </c>
      <c r="AQ1201" s="94" t="e">
        <v>#NAME?</v>
      </c>
      <c r="AR1201" s="94" t="e">
        <v>#NAME?</v>
      </c>
      <c r="AS1201" s="94" t="e">
        <v>#NAME?</v>
      </c>
      <c r="AT1201" s="94" t="e">
        <v>#NAME?</v>
      </c>
    </row>
    <row r="1202" customFormat="false" ht="15" hidden="false" customHeight="true" outlineLevel="0" collapsed="false">
      <c r="A1202" s="20" t="s">
        <v>9892</v>
      </c>
      <c r="B1202" s="20" t="str">
        <f aca="false">INDEX(Table2[], MATCH(L1202, Location_ID!$D$2:$D$648, 0), 1)</f>
        <v>73c92d5f-3c9b-479c-bebc-aa118e3c3846</v>
      </c>
      <c r="C1202" s="16" t="s">
        <v>904</v>
      </c>
      <c r="D1202" s="16" t="s">
        <v>354</v>
      </c>
      <c r="E1202" s="20" t="s">
        <v>7134</v>
      </c>
      <c r="F1202" s="20" t="s">
        <v>7135</v>
      </c>
      <c r="G1202" s="20" t="s">
        <v>7591</v>
      </c>
      <c r="H1202" s="20"/>
      <c r="I1202" s="20" t="s">
        <v>9018</v>
      </c>
      <c r="J1202" s="20" t="s">
        <v>9059</v>
      </c>
      <c r="K1202" s="20" t="s">
        <v>7109</v>
      </c>
      <c r="L1202" s="20" t="s">
        <v>2241</v>
      </c>
      <c r="M1202" s="165" t="s">
        <v>7110</v>
      </c>
      <c r="N1202" s="20" t="s">
        <v>9056</v>
      </c>
      <c r="O1202" s="20" t="s">
        <v>9893</v>
      </c>
      <c r="P1202" s="201" t="n">
        <v>44440</v>
      </c>
      <c r="Q1202" s="201" t="n">
        <v>44500</v>
      </c>
      <c r="R1202" s="20" t="n">
        <v>1</v>
      </c>
      <c r="S1202" s="20" t="s">
        <v>7130</v>
      </c>
      <c r="T1202" s="20" t="n">
        <v>6.83407232028169</v>
      </c>
      <c r="U1202" s="20"/>
      <c r="V1202" s="20"/>
      <c r="W1202" s="20" t="s">
        <v>7141</v>
      </c>
      <c r="X1202" s="35" t="s">
        <v>383</v>
      </c>
      <c r="Y1202" s="240"/>
      <c r="Z1202" s="192" t="n">
        <v>0</v>
      </c>
      <c r="AE1202" s="94" t="e">
        <f aca="false" t="array" ref="AE1202:AK1202">_xlfn.torow(_xlfn.unique(_xlfn._xlws.filter(cat_table[Subsector],$E1202=cat_table[Sector],"")))</f>
        <v>#NAME?</v>
      </c>
      <c r="AF1202" s="94" t="e">
        <v>#NAME?</v>
      </c>
      <c r="AG1202" s="94" t="e">
        <v>#NAME?</v>
      </c>
      <c r="AH1202" s="94" t="e">
        <v>#NAME?</v>
      </c>
      <c r="AI1202" s="94" t="e">
        <v>#NAME?</v>
      </c>
      <c r="AJ1202" s="94" t="e">
        <v>#NAME?</v>
      </c>
      <c r="AK1202" s="94" t="e">
        <v>#NAME?</v>
      </c>
      <c r="AO1202" s="94" t="e">
        <f aca="false" t="array" ref="AO1202:AT1202">_xlfn.torow(_xlfn.unique(_xlfn._xlws.filter(cat_table[Sub-subsector],($E1202=cat_table[Sector])*($F1202=cat_table[Subsector]),"")))</f>
        <v>#NAME?</v>
      </c>
      <c r="AP1202" s="94" t="e">
        <v>#NAME?</v>
      </c>
      <c r="AQ1202" s="94" t="e">
        <v>#NAME?</v>
      </c>
      <c r="AR1202" s="94" t="e">
        <v>#NAME?</v>
      </c>
      <c r="AS1202" s="94" t="e">
        <v>#NAME?</v>
      </c>
      <c r="AT1202" s="94" t="e">
        <v>#NAME?</v>
      </c>
    </row>
    <row r="1203" customFormat="false" ht="15" hidden="false" customHeight="true" outlineLevel="0" collapsed="false">
      <c r="A1203" s="20" t="s">
        <v>9894</v>
      </c>
      <c r="B1203" s="20" t="str">
        <f aca="false">INDEX(Table2[], MATCH(L1203, Location_ID!$D$2:$D$648, 0), 1)</f>
        <v>73c92d5f-3c9b-479c-bebc-aa118e3c3846</v>
      </c>
      <c r="C1203" s="16" t="s">
        <v>904</v>
      </c>
      <c r="D1203" s="16" t="s">
        <v>354</v>
      </c>
      <c r="E1203" s="20" t="s">
        <v>7134</v>
      </c>
      <c r="F1203" s="20" t="s">
        <v>7135</v>
      </c>
      <c r="G1203" s="20" t="s">
        <v>7591</v>
      </c>
      <c r="H1203" s="20"/>
      <c r="I1203" s="20" t="s">
        <v>9018</v>
      </c>
      <c r="J1203" s="20" t="s">
        <v>9055</v>
      </c>
      <c r="K1203" s="20" t="s">
        <v>7109</v>
      </c>
      <c r="L1203" s="20" t="s">
        <v>2241</v>
      </c>
      <c r="M1203" s="165" t="s">
        <v>7110</v>
      </c>
      <c r="N1203" s="20" t="s">
        <v>9056</v>
      </c>
      <c r="O1203" s="20" t="s">
        <v>9895</v>
      </c>
      <c r="P1203" s="201" t="n">
        <v>44440</v>
      </c>
      <c r="Q1203" s="201" t="n">
        <v>44500</v>
      </c>
      <c r="R1203" s="20" t="n">
        <v>1</v>
      </c>
      <c r="S1203" s="20" t="s">
        <v>7130</v>
      </c>
      <c r="T1203" s="20" t="n">
        <v>3.39147559230313</v>
      </c>
      <c r="U1203" s="20"/>
      <c r="V1203" s="20"/>
      <c r="W1203" s="20" t="s">
        <v>7141</v>
      </c>
      <c r="X1203" s="35" t="s">
        <v>383</v>
      </c>
      <c r="Y1203" s="240"/>
      <c r="Z1203" s="192" t="n">
        <v>0</v>
      </c>
      <c r="AE1203" s="94" t="e">
        <f aca="false" t="array" ref="AE1203:AK1203">_xlfn.torow(_xlfn.unique(_xlfn._xlws.filter(cat_table[Subsector],$E1203=cat_table[Sector],"")))</f>
        <v>#NAME?</v>
      </c>
      <c r="AF1203" s="94" t="e">
        <v>#NAME?</v>
      </c>
      <c r="AG1203" s="94" t="e">
        <v>#NAME?</v>
      </c>
      <c r="AH1203" s="94" t="e">
        <v>#NAME?</v>
      </c>
      <c r="AI1203" s="94" t="e">
        <v>#NAME?</v>
      </c>
      <c r="AJ1203" s="94" t="e">
        <v>#NAME?</v>
      </c>
      <c r="AK1203" s="94" t="e">
        <v>#NAME?</v>
      </c>
      <c r="AO1203" s="94" t="e">
        <f aca="false" t="array" ref="AO1203:AT1203">_xlfn.torow(_xlfn.unique(_xlfn._xlws.filter(cat_table[Sub-subsector],($E1203=cat_table[Sector])*($F1203=cat_table[Subsector]),"")))</f>
        <v>#NAME?</v>
      </c>
      <c r="AP1203" s="94" t="e">
        <v>#NAME?</v>
      </c>
      <c r="AQ1203" s="94" t="e">
        <v>#NAME?</v>
      </c>
      <c r="AR1203" s="94" t="e">
        <v>#NAME?</v>
      </c>
      <c r="AS1203" s="94" t="e">
        <v>#NAME?</v>
      </c>
      <c r="AT1203" s="94" t="e">
        <v>#NAME?</v>
      </c>
    </row>
    <row r="1204" customFormat="false" ht="15" hidden="false" customHeight="true" outlineLevel="0" collapsed="false">
      <c r="A1204" s="20" t="s">
        <v>9896</v>
      </c>
      <c r="B1204" s="20" t="str">
        <f aca="false">INDEX(Table2[], MATCH(L1204, Location_ID!$D$2:$D$648, 0), 1)</f>
        <v>73c92d5f-3c9b-479c-bebc-aa118e3c3846</v>
      </c>
      <c r="C1204" s="16" t="s">
        <v>904</v>
      </c>
      <c r="D1204" s="16" t="s">
        <v>354</v>
      </c>
      <c r="E1204" s="20" t="s">
        <v>7134</v>
      </c>
      <c r="F1204" s="20" t="s">
        <v>7135</v>
      </c>
      <c r="G1204" s="20" t="s">
        <v>7591</v>
      </c>
      <c r="H1204" s="20"/>
      <c r="I1204" s="20" t="s">
        <v>9018</v>
      </c>
      <c r="J1204" s="20" t="s">
        <v>9097</v>
      </c>
      <c r="K1204" s="20" t="s">
        <v>7109</v>
      </c>
      <c r="L1204" s="20" t="s">
        <v>2241</v>
      </c>
      <c r="M1204" s="165" t="s">
        <v>7110</v>
      </c>
      <c r="N1204" s="20" t="s">
        <v>9056</v>
      </c>
      <c r="O1204" s="20" t="s">
        <v>9897</v>
      </c>
      <c r="P1204" s="201" t="n">
        <v>44440</v>
      </c>
      <c r="Q1204" s="201" t="n">
        <v>44500</v>
      </c>
      <c r="R1204" s="20" t="n">
        <v>1</v>
      </c>
      <c r="S1204" s="20" t="s">
        <v>7130</v>
      </c>
      <c r="T1204" s="20" t="n">
        <v>10.7404571715313</v>
      </c>
      <c r="U1204" s="20"/>
      <c r="V1204" s="20"/>
      <c r="W1204" s="20" t="s">
        <v>7141</v>
      </c>
      <c r="X1204" s="35" t="s">
        <v>383</v>
      </c>
      <c r="Y1204" s="240"/>
      <c r="Z1204" s="192" t="n">
        <v>0</v>
      </c>
      <c r="AE1204" s="94" t="e">
        <f aca="false" t="array" ref="AE1204:AK1204">_xlfn.torow(_xlfn.unique(_xlfn._xlws.filter(cat_table[Subsector],$E1204=cat_table[Sector],"")))</f>
        <v>#NAME?</v>
      </c>
      <c r="AF1204" s="94" t="e">
        <v>#NAME?</v>
      </c>
      <c r="AG1204" s="94" t="e">
        <v>#NAME?</v>
      </c>
      <c r="AH1204" s="94" t="e">
        <v>#NAME?</v>
      </c>
      <c r="AI1204" s="94" t="e">
        <v>#NAME?</v>
      </c>
      <c r="AJ1204" s="94" t="e">
        <v>#NAME?</v>
      </c>
      <c r="AK1204" s="94" t="e">
        <v>#NAME?</v>
      </c>
      <c r="AO1204" s="94" t="e">
        <f aca="false" t="array" ref="AO1204:AT1204">_xlfn.torow(_xlfn.unique(_xlfn._xlws.filter(cat_table[Sub-subsector],($E1204=cat_table[Sector])*($F1204=cat_table[Subsector]),"")))</f>
        <v>#NAME?</v>
      </c>
      <c r="AP1204" s="94" t="e">
        <v>#NAME?</v>
      </c>
      <c r="AQ1204" s="94" t="e">
        <v>#NAME?</v>
      </c>
      <c r="AR1204" s="94" t="e">
        <v>#NAME?</v>
      </c>
      <c r="AS1204" s="94" t="e">
        <v>#NAME?</v>
      </c>
      <c r="AT1204" s="94" t="e">
        <v>#NAME?</v>
      </c>
    </row>
    <row r="1205" customFormat="false" ht="15" hidden="false" customHeight="true" outlineLevel="0" collapsed="false">
      <c r="A1205" s="20" t="s">
        <v>9898</v>
      </c>
      <c r="B1205" s="20" t="str">
        <f aca="false">INDEX(Table2[], MATCH(L1205, Location_ID!$D$2:$D$648, 0), 1)</f>
        <v>73c92d5f-3c9b-479c-bebc-aa118e3c3846</v>
      </c>
      <c r="C1205" s="16" t="s">
        <v>904</v>
      </c>
      <c r="D1205" s="16" t="s">
        <v>354</v>
      </c>
      <c r="E1205" s="20" t="s">
        <v>7134</v>
      </c>
      <c r="F1205" s="20" t="s">
        <v>7135</v>
      </c>
      <c r="G1205" s="20" t="s">
        <v>7591</v>
      </c>
      <c r="H1205" s="20"/>
      <c r="I1205" s="20" t="s">
        <v>9018</v>
      </c>
      <c r="J1205" s="20" t="s">
        <v>9055</v>
      </c>
      <c r="K1205" s="20" t="s">
        <v>7109</v>
      </c>
      <c r="L1205" s="20" t="s">
        <v>2241</v>
      </c>
      <c r="M1205" s="165" t="s">
        <v>7110</v>
      </c>
      <c r="N1205" s="20" t="s">
        <v>9056</v>
      </c>
      <c r="O1205" s="20" t="s">
        <v>9899</v>
      </c>
      <c r="P1205" s="201" t="n">
        <v>44440</v>
      </c>
      <c r="Q1205" s="201" t="n">
        <v>44500</v>
      </c>
      <c r="R1205" s="20" t="n">
        <v>1</v>
      </c>
      <c r="S1205" s="20" t="s">
        <v>7130</v>
      </c>
      <c r="T1205" s="20" t="n">
        <v>8.73805259915387</v>
      </c>
      <c r="U1205" s="20"/>
      <c r="V1205" s="20"/>
      <c r="W1205" s="20" t="s">
        <v>7141</v>
      </c>
      <c r="X1205" s="35" t="s">
        <v>383</v>
      </c>
      <c r="Y1205" s="240"/>
      <c r="Z1205" s="192" t="n">
        <v>0</v>
      </c>
      <c r="AE1205" s="94" t="e">
        <f aca="false" t="array" ref="AE1205:AK1205">_xlfn.torow(_xlfn.unique(_xlfn._xlws.filter(cat_table[Subsector],$E1205=cat_table[Sector],"")))</f>
        <v>#NAME?</v>
      </c>
      <c r="AF1205" s="94" t="e">
        <v>#NAME?</v>
      </c>
      <c r="AG1205" s="94" t="e">
        <v>#NAME?</v>
      </c>
      <c r="AH1205" s="94" t="e">
        <v>#NAME?</v>
      </c>
      <c r="AI1205" s="94" t="e">
        <v>#NAME?</v>
      </c>
      <c r="AJ1205" s="94" t="e">
        <v>#NAME?</v>
      </c>
      <c r="AK1205" s="94" t="e">
        <v>#NAME?</v>
      </c>
      <c r="AO1205" s="94" t="e">
        <f aca="false" t="array" ref="AO1205:AT1205">_xlfn.torow(_xlfn.unique(_xlfn._xlws.filter(cat_table[Sub-subsector],($E1205=cat_table[Sector])*($F1205=cat_table[Subsector]),"")))</f>
        <v>#NAME?</v>
      </c>
      <c r="AP1205" s="94" t="e">
        <v>#NAME?</v>
      </c>
      <c r="AQ1205" s="94" t="e">
        <v>#NAME?</v>
      </c>
      <c r="AR1205" s="94" t="e">
        <v>#NAME?</v>
      </c>
      <c r="AS1205" s="94" t="e">
        <v>#NAME?</v>
      </c>
      <c r="AT1205" s="94" t="e">
        <v>#NAME?</v>
      </c>
    </row>
    <row r="1206" customFormat="false" ht="15" hidden="false" customHeight="true" outlineLevel="0" collapsed="false">
      <c r="A1206" s="20" t="s">
        <v>9900</v>
      </c>
      <c r="B1206" s="20" t="str">
        <f aca="false">INDEX(Table2[], MATCH(L1206, Location_ID!$D$2:$D$648, 0), 1)</f>
        <v>73c92d5f-3c9b-479c-bebc-aa118e3c3846</v>
      </c>
      <c r="C1206" s="16" t="s">
        <v>904</v>
      </c>
      <c r="D1206" s="16" t="s">
        <v>354</v>
      </c>
      <c r="E1206" s="20" t="s">
        <v>7134</v>
      </c>
      <c r="F1206" s="20" t="s">
        <v>7135</v>
      </c>
      <c r="G1206" s="20" t="s">
        <v>7591</v>
      </c>
      <c r="H1206" s="20"/>
      <c r="I1206" s="20" t="s">
        <v>9018</v>
      </c>
      <c r="J1206" s="20" t="s">
        <v>9055</v>
      </c>
      <c r="K1206" s="20" t="s">
        <v>7109</v>
      </c>
      <c r="L1206" s="20" t="s">
        <v>2241</v>
      </c>
      <c r="M1206" s="165" t="s">
        <v>7110</v>
      </c>
      <c r="N1206" s="20" t="s">
        <v>9056</v>
      </c>
      <c r="O1206" s="20" t="s">
        <v>9901</v>
      </c>
      <c r="P1206" s="201" t="n">
        <v>44440</v>
      </c>
      <c r="Q1206" s="201" t="n">
        <v>44500</v>
      </c>
      <c r="R1206" s="20" t="n">
        <v>1</v>
      </c>
      <c r="S1206" s="20" t="s">
        <v>7130</v>
      </c>
      <c r="T1206" s="20" t="n">
        <v>18.4955515814542</v>
      </c>
      <c r="U1206" s="20"/>
      <c r="V1206" s="20"/>
      <c r="W1206" s="20" t="s">
        <v>7141</v>
      </c>
      <c r="X1206" s="35" t="s">
        <v>383</v>
      </c>
      <c r="Y1206" s="240"/>
      <c r="Z1206" s="192" t="n">
        <v>0</v>
      </c>
      <c r="AE1206" s="94" t="e">
        <f aca="false" t="array" ref="AE1206:AK1206">_xlfn.torow(_xlfn.unique(_xlfn._xlws.filter(cat_table[Subsector],$E1206=cat_table[Sector],"")))</f>
        <v>#NAME?</v>
      </c>
      <c r="AF1206" s="94" t="e">
        <v>#NAME?</v>
      </c>
      <c r="AG1206" s="94" t="e">
        <v>#NAME?</v>
      </c>
      <c r="AH1206" s="94" t="e">
        <v>#NAME?</v>
      </c>
      <c r="AI1206" s="94" t="e">
        <v>#NAME?</v>
      </c>
      <c r="AJ1206" s="94" t="e">
        <v>#NAME?</v>
      </c>
      <c r="AK1206" s="94" t="e">
        <v>#NAME?</v>
      </c>
      <c r="AO1206" s="94" t="e">
        <f aca="false" t="array" ref="AO1206:AT1206">_xlfn.torow(_xlfn.unique(_xlfn._xlws.filter(cat_table[Sub-subsector],($E1206=cat_table[Sector])*($F1206=cat_table[Subsector]),"")))</f>
        <v>#NAME?</v>
      </c>
      <c r="AP1206" s="94" t="e">
        <v>#NAME?</v>
      </c>
      <c r="AQ1206" s="94" t="e">
        <v>#NAME?</v>
      </c>
      <c r="AR1206" s="94" t="e">
        <v>#NAME?</v>
      </c>
      <c r="AS1206" s="94" t="e">
        <v>#NAME?</v>
      </c>
      <c r="AT1206" s="94" t="e">
        <v>#NAME?</v>
      </c>
    </row>
    <row r="1207" customFormat="false" ht="15" hidden="false" customHeight="true" outlineLevel="0" collapsed="false">
      <c r="A1207" s="20" t="s">
        <v>9902</v>
      </c>
      <c r="B1207" s="20" t="str">
        <f aca="false">INDEX(Table2[], MATCH(L1207, Location_ID!$D$2:$D$648, 0), 1)</f>
        <v>73c92d5f-3c9b-479c-bebc-aa118e3c3846</v>
      </c>
      <c r="C1207" s="16" t="s">
        <v>904</v>
      </c>
      <c r="D1207" s="16" t="s">
        <v>354</v>
      </c>
      <c r="E1207" s="20" t="s">
        <v>7134</v>
      </c>
      <c r="F1207" s="20" t="s">
        <v>7135</v>
      </c>
      <c r="G1207" s="20" t="s">
        <v>7591</v>
      </c>
      <c r="H1207" s="20"/>
      <c r="I1207" s="20" t="s">
        <v>9018</v>
      </c>
      <c r="J1207" s="20" t="s">
        <v>9055</v>
      </c>
      <c r="K1207" s="20" t="s">
        <v>7109</v>
      </c>
      <c r="L1207" s="20" t="s">
        <v>2241</v>
      </c>
      <c r="M1207" s="165" t="s">
        <v>7110</v>
      </c>
      <c r="N1207" s="20" t="s">
        <v>9056</v>
      </c>
      <c r="O1207" s="20" t="s">
        <v>9903</v>
      </c>
      <c r="P1207" s="201" t="n">
        <v>44440</v>
      </c>
      <c r="Q1207" s="201" t="n">
        <v>44500</v>
      </c>
      <c r="R1207" s="20" t="n">
        <v>1</v>
      </c>
      <c r="S1207" s="20" t="s">
        <v>7130</v>
      </c>
      <c r="T1207" s="20" t="n">
        <v>8.01101771668749</v>
      </c>
      <c r="U1207" s="20"/>
      <c r="V1207" s="20"/>
      <c r="W1207" s="20" t="s">
        <v>7141</v>
      </c>
      <c r="X1207" s="35" t="s">
        <v>383</v>
      </c>
      <c r="Y1207" s="240"/>
      <c r="Z1207" s="192" t="n">
        <v>0</v>
      </c>
      <c r="AE1207" s="94" t="e">
        <f aca="false" t="array" ref="AE1207:AK1207">_xlfn.torow(_xlfn.unique(_xlfn._xlws.filter(cat_table[Subsector],$E1207=cat_table[Sector],"")))</f>
        <v>#NAME?</v>
      </c>
      <c r="AF1207" s="94" t="e">
        <v>#NAME?</v>
      </c>
      <c r="AG1207" s="94" t="e">
        <v>#NAME?</v>
      </c>
      <c r="AH1207" s="94" t="e">
        <v>#NAME?</v>
      </c>
      <c r="AI1207" s="94" t="e">
        <v>#NAME?</v>
      </c>
      <c r="AJ1207" s="94" t="e">
        <v>#NAME?</v>
      </c>
      <c r="AK1207" s="94" t="e">
        <v>#NAME?</v>
      </c>
      <c r="AO1207" s="94" t="e">
        <f aca="false" t="array" ref="AO1207:AT1207">_xlfn.torow(_xlfn.unique(_xlfn._xlws.filter(cat_table[Sub-subsector],($E1207=cat_table[Sector])*($F1207=cat_table[Subsector]),"")))</f>
        <v>#NAME?</v>
      </c>
      <c r="AP1207" s="94" t="e">
        <v>#NAME?</v>
      </c>
      <c r="AQ1207" s="94" t="e">
        <v>#NAME?</v>
      </c>
      <c r="AR1207" s="94" t="e">
        <v>#NAME?</v>
      </c>
      <c r="AS1207" s="94" t="e">
        <v>#NAME?</v>
      </c>
      <c r="AT1207" s="94" t="e">
        <v>#NAME?</v>
      </c>
    </row>
    <row r="1208" customFormat="false" ht="15" hidden="false" customHeight="true" outlineLevel="0" collapsed="false">
      <c r="A1208" s="20" t="s">
        <v>9904</v>
      </c>
      <c r="B1208" s="20" t="str">
        <f aca="false">INDEX(Table2[], MATCH(L1208, Location_ID!$D$2:$D$648, 0), 1)</f>
        <v>73c92d5f-3c9b-479c-bebc-aa118e3c3846</v>
      </c>
      <c r="C1208" s="16" t="s">
        <v>904</v>
      </c>
      <c r="D1208" s="16" t="s">
        <v>354</v>
      </c>
      <c r="E1208" s="20" t="s">
        <v>7134</v>
      </c>
      <c r="F1208" s="20" t="s">
        <v>7135</v>
      </c>
      <c r="G1208" s="20" t="s">
        <v>7591</v>
      </c>
      <c r="H1208" s="20"/>
      <c r="I1208" s="20" t="s">
        <v>9018</v>
      </c>
      <c r="J1208" s="20" t="s">
        <v>9072</v>
      </c>
      <c r="K1208" s="20" t="s">
        <v>7109</v>
      </c>
      <c r="L1208" s="20" t="s">
        <v>2241</v>
      </c>
      <c r="M1208" s="165" t="s">
        <v>7110</v>
      </c>
      <c r="N1208" s="20" t="s">
        <v>9056</v>
      </c>
      <c r="O1208" s="20" t="s">
        <v>9905</v>
      </c>
      <c r="P1208" s="201" t="n">
        <v>44440</v>
      </c>
      <c r="Q1208" s="201" t="n">
        <v>44500</v>
      </c>
      <c r="R1208" s="20" t="n">
        <v>1</v>
      </c>
      <c r="S1208" s="20" t="s">
        <v>7130</v>
      </c>
      <c r="T1208" s="20" t="n">
        <v>24.2728787192694</v>
      </c>
      <c r="U1208" s="20"/>
      <c r="V1208" s="20"/>
      <c r="W1208" s="20" t="s">
        <v>7141</v>
      </c>
      <c r="X1208" s="35" t="s">
        <v>383</v>
      </c>
      <c r="Y1208" s="240"/>
      <c r="Z1208" s="192" t="n">
        <v>0</v>
      </c>
      <c r="AE1208" s="94" t="e">
        <f aca="false" t="array" ref="AE1208:AK1208">_xlfn.torow(_xlfn.unique(_xlfn._xlws.filter(cat_table[Subsector],$E1208=cat_table[Sector],"")))</f>
        <v>#NAME?</v>
      </c>
      <c r="AF1208" s="94" t="e">
        <v>#NAME?</v>
      </c>
      <c r="AG1208" s="94" t="e">
        <v>#NAME?</v>
      </c>
      <c r="AH1208" s="94" t="e">
        <v>#NAME?</v>
      </c>
      <c r="AI1208" s="94" t="e">
        <v>#NAME?</v>
      </c>
      <c r="AJ1208" s="94" t="e">
        <v>#NAME?</v>
      </c>
      <c r="AK1208" s="94" t="e">
        <v>#NAME?</v>
      </c>
      <c r="AO1208" s="94" t="e">
        <f aca="false" t="array" ref="AO1208:AT1208">_xlfn.torow(_xlfn.unique(_xlfn._xlws.filter(cat_table[Sub-subsector],($E1208=cat_table[Sector])*($F1208=cat_table[Subsector]),"")))</f>
        <v>#NAME?</v>
      </c>
      <c r="AP1208" s="94" t="e">
        <v>#NAME?</v>
      </c>
      <c r="AQ1208" s="94" t="e">
        <v>#NAME?</v>
      </c>
      <c r="AR1208" s="94" t="e">
        <v>#NAME?</v>
      </c>
      <c r="AS1208" s="94" t="e">
        <v>#NAME?</v>
      </c>
      <c r="AT1208" s="94" t="e">
        <v>#NAME?</v>
      </c>
    </row>
    <row r="1209" customFormat="false" ht="15" hidden="false" customHeight="true" outlineLevel="0" collapsed="false">
      <c r="A1209" s="20" t="s">
        <v>9906</v>
      </c>
      <c r="B1209" s="20" t="str">
        <f aca="false">INDEX(Table2[], MATCH(L1209, Location_ID!$D$2:$D$648, 0), 1)</f>
        <v>73c92d5f-3c9b-479c-bebc-aa118e3c3846</v>
      </c>
      <c r="C1209" s="16" t="s">
        <v>904</v>
      </c>
      <c r="D1209" s="16" t="s">
        <v>354</v>
      </c>
      <c r="E1209" s="20" t="s">
        <v>7134</v>
      </c>
      <c r="F1209" s="20" t="s">
        <v>7135</v>
      </c>
      <c r="G1209" s="20" t="s">
        <v>7591</v>
      </c>
      <c r="H1209" s="20"/>
      <c r="I1209" s="20" t="s">
        <v>9018</v>
      </c>
      <c r="J1209" s="20" t="s">
        <v>9072</v>
      </c>
      <c r="K1209" s="20" t="s">
        <v>7109</v>
      </c>
      <c r="L1209" s="20" t="s">
        <v>2241</v>
      </c>
      <c r="M1209" s="165" t="s">
        <v>7110</v>
      </c>
      <c r="N1209" s="20" t="s">
        <v>9056</v>
      </c>
      <c r="O1209" s="20" t="s">
        <v>9907</v>
      </c>
      <c r="P1209" s="201" t="n">
        <v>44440</v>
      </c>
      <c r="Q1209" s="201" t="n">
        <v>44500</v>
      </c>
      <c r="R1209" s="20" t="n">
        <v>1</v>
      </c>
      <c r="S1209" s="20" t="s">
        <v>7130</v>
      </c>
      <c r="T1209" s="20" t="n">
        <v>16.9860192825913</v>
      </c>
      <c r="U1209" s="20"/>
      <c r="V1209" s="20"/>
      <c r="W1209" s="20" t="s">
        <v>7141</v>
      </c>
      <c r="X1209" s="35" t="s">
        <v>383</v>
      </c>
      <c r="Y1209" s="240"/>
      <c r="Z1209" s="192" t="n">
        <v>0</v>
      </c>
      <c r="AE1209" s="94" t="e">
        <f aca="false" t="array" ref="AE1209:AK1209">_xlfn.torow(_xlfn.unique(_xlfn._xlws.filter(cat_table[Subsector],$E1209=cat_table[Sector],"")))</f>
        <v>#NAME?</v>
      </c>
      <c r="AF1209" s="94" t="e">
        <v>#NAME?</v>
      </c>
      <c r="AG1209" s="94" t="e">
        <v>#NAME?</v>
      </c>
      <c r="AH1209" s="94" t="e">
        <v>#NAME?</v>
      </c>
      <c r="AI1209" s="94" t="e">
        <v>#NAME?</v>
      </c>
      <c r="AJ1209" s="94" t="e">
        <v>#NAME?</v>
      </c>
      <c r="AK1209" s="94" t="e">
        <v>#NAME?</v>
      </c>
      <c r="AO1209" s="94" t="e">
        <f aca="false" t="array" ref="AO1209:AT1209">_xlfn.torow(_xlfn.unique(_xlfn._xlws.filter(cat_table[Sub-subsector],($E1209=cat_table[Sector])*($F1209=cat_table[Subsector]),"")))</f>
        <v>#NAME?</v>
      </c>
      <c r="AP1209" s="94" t="e">
        <v>#NAME?</v>
      </c>
      <c r="AQ1209" s="94" t="e">
        <v>#NAME?</v>
      </c>
      <c r="AR1209" s="94" t="e">
        <v>#NAME?</v>
      </c>
      <c r="AS1209" s="94" t="e">
        <v>#NAME?</v>
      </c>
      <c r="AT1209" s="94" t="e">
        <v>#NAME?</v>
      </c>
    </row>
    <row r="1210" customFormat="false" ht="15" hidden="false" customHeight="true" outlineLevel="0" collapsed="false">
      <c r="A1210" s="20" t="s">
        <v>9908</v>
      </c>
      <c r="B1210" s="20" t="str">
        <f aca="false">INDEX(Table2[], MATCH(L1210, Location_ID!$D$2:$D$648, 0), 1)</f>
        <v>73c92d5f-3c9b-479c-bebc-aa118e3c3846</v>
      </c>
      <c r="C1210" s="16" t="s">
        <v>904</v>
      </c>
      <c r="D1210" s="16" t="s">
        <v>354</v>
      </c>
      <c r="E1210" s="20" t="s">
        <v>7134</v>
      </c>
      <c r="F1210" s="20" t="s">
        <v>7135</v>
      </c>
      <c r="G1210" s="20" t="s">
        <v>7591</v>
      </c>
      <c r="H1210" s="20"/>
      <c r="I1210" s="20" t="s">
        <v>9018</v>
      </c>
      <c r="J1210" s="20" t="s">
        <v>9055</v>
      </c>
      <c r="K1210" s="20" t="s">
        <v>7109</v>
      </c>
      <c r="L1210" s="20" t="s">
        <v>2241</v>
      </c>
      <c r="M1210" s="165" t="s">
        <v>7110</v>
      </c>
      <c r="N1210" s="20" t="s">
        <v>9056</v>
      </c>
      <c r="O1210" s="20" t="s">
        <v>9909</v>
      </c>
      <c r="P1210" s="201" t="n">
        <v>44440</v>
      </c>
      <c r="Q1210" s="201" t="n">
        <v>44500</v>
      </c>
      <c r="R1210" s="20" t="n">
        <v>1</v>
      </c>
      <c r="S1210" s="20" t="s">
        <v>7130</v>
      </c>
      <c r="T1210" s="20" t="n">
        <v>44.3385572419942</v>
      </c>
      <c r="U1210" s="20"/>
      <c r="V1210" s="20"/>
      <c r="W1210" s="20" t="s">
        <v>7141</v>
      </c>
      <c r="X1210" s="35" t="s">
        <v>383</v>
      </c>
      <c r="Y1210" s="240"/>
      <c r="Z1210" s="192" t="n">
        <v>0</v>
      </c>
      <c r="AE1210" s="94" t="e">
        <f aca="false" t="array" ref="AE1210:AK1210">_xlfn.torow(_xlfn.unique(_xlfn._xlws.filter(cat_table[Subsector],$E1210=cat_table[Sector],"")))</f>
        <v>#NAME?</v>
      </c>
      <c r="AF1210" s="94" t="e">
        <v>#NAME?</v>
      </c>
      <c r="AG1210" s="94" t="e">
        <v>#NAME?</v>
      </c>
      <c r="AH1210" s="94" t="e">
        <v>#NAME?</v>
      </c>
      <c r="AI1210" s="94" t="e">
        <v>#NAME?</v>
      </c>
      <c r="AJ1210" s="94" t="e">
        <v>#NAME?</v>
      </c>
      <c r="AK1210" s="94" t="e">
        <v>#NAME?</v>
      </c>
      <c r="AO1210" s="94" t="e">
        <f aca="false" t="array" ref="AO1210:AT1210">_xlfn.torow(_xlfn.unique(_xlfn._xlws.filter(cat_table[Sub-subsector],($E1210=cat_table[Sector])*($F1210=cat_table[Subsector]),"")))</f>
        <v>#NAME?</v>
      </c>
      <c r="AP1210" s="94" t="e">
        <v>#NAME?</v>
      </c>
      <c r="AQ1210" s="94" t="e">
        <v>#NAME?</v>
      </c>
      <c r="AR1210" s="94" t="e">
        <v>#NAME?</v>
      </c>
      <c r="AS1210" s="94" t="e">
        <v>#NAME?</v>
      </c>
      <c r="AT1210" s="94" t="e">
        <v>#NAME?</v>
      </c>
    </row>
    <row r="1211" customFormat="false" ht="15" hidden="false" customHeight="true" outlineLevel="0" collapsed="false">
      <c r="A1211" s="20" t="s">
        <v>9910</v>
      </c>
      <c r="B1211" s="20" t="str">
        <f aca="false">INDEX(Table2[], MATCH(L1211, Location_ID!$D$2:$D$648, 0), 1)</f>
        <v>73c92d5f-3c9b-479c-bebc-aa118e3c3846</v>
      </c>
      <c r="C1211" s="16" t="s">
        <v>904</v>
      </c>
      <c r="D1211" s="16" t="s">
        <v>354</v>
      </c>
      <c r="E1211" s="20" t="s">
        <v>7134</v>
      </c>
      <c r="F1211" s="20" t="s">
        <v>7135</v>
      </c>
      <c r="G1211" s="20" t="s">
        <v>7591</v>
      </c>
      <c r="H1211" s="20"/>
      <c r="I1211" s="20" t="s">
        <v>9018</v>
      </c>
      <c r="J1211" s="20" t="s">
        <v>9072</v>
      </c>
      <c r="K1211" s="20" t="s">
        <v>7109</v>
      </c>
      <c r="L1211" s="20" t="s">
        <v>2241</v>
      </c>
      <c r="M1211" s="165" t="s">
        <v>7110</v>
      </c>
      <c r="N1211" s="20" t="s">
        <v>9056</v>
      </c>
      <c r="O1211" s="20" t="s">
        <v>9911</v>
      </c>
      <c r="P1211" s="201" t="n">
        <v>44440</v>
      </c>
      <c r="Q1211" s="201" t="n">
        <v>44500</v>
      </c>
      <c r="R1211" s="20" t="n">
        <v>1</v>
      </c>
      <c r="S1211" s="20" t="s">
        <v>7130</v>
      </c>
      <c r="T1211" s="20" t="n">
        <v>15.0567742539918</v>
      </c>
      <c r="U1211" s="20"/>
      <c r="V1211" s="20"/>
      <c r="W1211" s="20" t="s">
        <v>7141</v>
      </c>
      <c r="X1211" s="35" t="s">
        <v>383</v>
      </c>
      <c r="Y1211" s="240"/>
      <c r="Z1211" s="192" t="n">
        <v>0</v>
      </c>
      <c r="AE1211" s="94" t="e">
        <f aca="false" t="array" ref="AE1211:AK1211">_xlfn.torow(_xlfn.unique(_xlfn._xlws.filter(cat_table[Subsector],$E1211=cat_table[Sector],"")))</f>
        <v>#NAME?</v>
      </c>
      <c r="AF1211" s="94" t="e">
        <v>#NAME?</v>
      </c>
      <c r="AG1211" s="94" t="e">
        <v>#NAME?</v>
      </c>
      <c r="AH1211" s="94" t="e">
        <v>#NAME?</v>
      </c>
      <c r="AI1211" s="94" t="e">
        <v>#NAME?</v>
      </c>
      <c r="AJ1211" s="94" t="e">
        <v>#NAME?</v>
      </c>
      <c r="AK1211" s="94" t="e">
        <v>#NAME?</v>
      </c>
      <c r="AO1211" s="94" t="e">
        <f aca="false" t="array" ref="AO1211:AT1211">_xlfn.torow(_xlfn.unique(_xlfn._xlws.filter(cat_table[Sub-subsector],($E1211=cat_table[Sector])*($F1211=cat_table[Subsector]),"")))</f>
        <v>#NAME?</v>
      </c>
      <c r="AP1211" s="94" t="e">
        <v>#NAME?</v>
      </c>
      <c r="AQ1211" s="94" t="e">
        <v>#NAME?</v>
      </c>
      <c r="AR1211" s="94" t="e">
        <v>#NAME?</v>
      </c>
      <c r="AS1211" s="94" t="e">
        <v>#NAME?</v>
      </c>
      <c r="AT1211" s="94" t="e">
        <v>#NAME?</v>
      </c>
    </row>
    <row r="1212" customFormat="false" ht="15" hidden="false" customHeight="true" outlineLevel="0" collapsed="false">
      <c r="A1212" s="20" t="s">
        <v>9912</v>
      </c>
      <c r="B1212" s="20" t="str">
        <f aca="false">INDEX(Table2[], MATCH(L1212, Location_ID!$D$2:$D$648, 0), 1)</f>
        <v>73c92d5f-3c9b-479c-bebc-aa118e3c3846</v>
      </c>
      <c r="C1212" s="16" t="s">
        <v>904</v>
      </c>
      <c r="D1212" s="16" t="s">
        <v>354</v>
      </c>
      <c r="E1212" s="20" t="s">
        <v>7134</v>
      </c>
      <c r="F1212" s="20" t="s">
        <v>7135</v>
      </c>
      <c r="G1212" s="20" t="s">
        <v>7591</v>
      </c>
      <c r="H1212" s="20"/>
      <c r="I1212" s="20" t="s">
        <v>9018</v>
      </c>
      <c r="J1212" s="20" t="s">
        <v>9072</v>
      </c>
      <c r="K1212" s="20" t="s">
        <v>7109</v>
      </c>
      <c r="L1212" s="20" t="s">
        <v>2241</v>
      </c>
      <c r="M1212" s="165" t="s">
        <v>7110</v>
      </c>
      <c r="N1212" s="20" t="s">
        <v>9056</v>
      </c>
      <c r="O1212" s="20" t="s">
        <v>9913</v>
      </c>
      <c r="P1212" s="201" t="n">
        <v>44440</v>
      </c>
      <c r="Q1212" s="201" t="n">
        <v>44500</v>
      </c>
      <c r="R1212" s="20" t="n">
        <v>1</v>
      </c>
      <c r="S1212" s="20" t="s">
        <v>7130</v>
      </c>
      <c r="T1212" s="20" t="n">
        <v>14.9730188531521</v>
      </c>
      <c r="U1212" s="20"/>
      <c r="V1212" s="20"/>
      <c r="W1212" s="20" t="s">
        <v>7141</v>
      </c>
      <c r="X1212" s="35" t="s">
        <v>383</v>
      </c>
      <c r="Y1212" s="240"/>
      <c r="Z1212" s="192" t="n">
        <v>0</v>
      </c>
      <c r="AE1212" s="94" t="e">
        <f aca="false" t="array" ref="AE1212:AK1212">_xlfn.torow(_xlfn.unique(_xlfn._xlws.filter(cat_table[Subsector],$E1212=cat_table[Sector],"")))</f>
        <v>#NAME?</v>
      </c>
      <c r="AF1212" s="94" t="e">
        <v>#NAME?</v>
      </c>
      <c r="AG1212" s="94" t="e">
        <v>#NAME?</v>
      </c>
      <c r="AH1212" s="94" t="e">
        <v>#NAME?</v>
      </c>
      <c r="AI1212" s="94" t="e">
        <v>#NAME?</v>
      </c>
      <c r="AJ1212" s="94" t="e">
        <v>#NAME?</v>
      </c>
      <c r="AK1212" s="94" t="e">
        <v>#NAME?</v>
      </c>
      <c r="AO1212" s="94" t="e">
        <f aca="false" t="array" ref="AO1212:AT1212">_xlfn.torow(_xlfn.unique(_xlfn._xlws.filter(cat_table[Sub-subsector],($E1212=cat_table[Sector])*($F1212=cat_table[Subsector]),"")))</f>
        <v>#NAME?</v>
      </c>
      <c r="AP1212" s="94" t="e">
        <v>#NAME?</v>
      </c>
      <c r="AQ1212" s="94" t="e">
        <v>#NAME?</v>
      </c>
      <c r="AR1212" s="94" t="e">
        <v>#NAME?</v>
      </c>
      <c r="AS1212" s="94" t="e">
        <v>#NAME?</v>
      </c>
      <c r="AT1212" s="94" t="e">
        <v>#NAME?</v>
      </c>
    </row>
    <row r="1213" customFormat="false" ht="15" hidden="false" customHeight="true" outlineLevel="0" collapsed="false">
      <c r="A1213" s="20" t="s">
        <v>9914</v>
      </c>
      <c r="B1213" s="20" t="str">
        <f aca="false">INDEX(Table2[], MATCH(L1213, Location_ID!$D$2:$D$648, 0), 1)</f>
        <v>73c92d5f-3c9b-479c-bebc-aa118e3c3846</v>
      </c>
      <c r="C1213" s="16" t="s">
        <v>904</v>
      </c>
      <c r="D1213" s="16" t="s">
        <v>354</v>
      </c>
      <c r="E1213" s="20" t="s">
        <v>7134</v>
      </c>
      <c r="F1213" s="20" t="s">
        <v>7135</v>
      </c>
      <c r="G1213" s="20" t="s">
        <v>7591</v>
      </c>
      <c r="H1213" s="20"/>
      <c r="I1213" s="20" t="s">
        <v>9018</v>
      </c>
      <c r="J1213" s="20" t="s">
        <v>9072</v>
      </c>
      <c r="K1213" s="20" t="s">
        <v>7109</v>
      </c>
      <c r="L1213" s="20" t="s">
        <v>2241</v>
      </c>
      <c r="M1213" s="165" t="s">
        <v>7110</v>
      </c>
      <c r="N1213" s="20" t="s">
        <v>9056</v>
      </c>
      <c r="O1213" s="20" t="s">
        <v>9915</v>
      </c>
      <c r="P1213" s="201" t="n">
        <v>44440</v>
      </c>
      <c r="Q1213" s="201" t="n">
        <v>44500</v>
      </c>
      <c r="R1213" s="20" t="n">
        <v>1</v>
      </c>
      <c r="S1213" s="20" t="s">
        <v>7130</v>
      </c>
      <c r="T1213" s="20" t="n">
        <v>9.45071559106968</v>
      </c>
      <c r="U1213" s="20"/>
      <c r="V1213" s="20"/>
      <c r="W1213" s="20" t="s">
        <v>7141</v>
      </c>
      <c r="X1213" s="35" t="s">
        <v>383</v>
      </c>
      <c r="Y1213" s="240"/>
      <c r="Z1213" s="192" t="n">
        <v>0</v>
      </c>
      <c r="AE1213" s="94" t="e">
        <f aca="false" t="array" ref="AE1213:AK1213">_xlfn.torow(_xlfn.unique(_xlfn._xlws.filter(cat_table[Subsector],$E1213=cat_table[Sector],"")))</f>
        <v>#NAME?</v>
      </c>
      <c r="AF1213" s="94" t="e">
        <v>#NAME?</v>
      </c>
      <c r="AG1213" s="94" t="e">
        <v>#NAME?</v>
      </c>
      <c r="AH1213" s="94" t="e">
        <v>#NAME?</v>
      </c>
      <c r="AI1213" s="94" t="e">
        <v>#NAME?</v>
      </c>
      <c r="AJ1213" s="94" t="e">
        <v>#NAME?</v>
      </c>
      <c r="AK1213" s="94" t="e">
        <v>#NAME?</v>
      </c>
      <c r="AO1213" s="94" t="e">
        <f aca="false" t="array" ref="AO1213:AT1213">_xlfn.torow(_xlfn.unique(_xlfn._xlws.filter(cat_table[Sub-subsector],($E1213=cat_table[Sector])*($F1213=cat_table[Subsector]),"")))</f>
        <v>#NAME?</v>
      </c>
      <c r="AP1213" s="94" t="e">
        <v>#NAME?</v>
      </c>
      <c r="AQ1213" s="94" t="e">
        <v>#NAME?</v>
      </c>
      <c r="AR1213" s="94" t="e">
        <v>#NAME?</v>
      </c>
      <c r="AS1213" s="94" t="e">
        <v>#NAME?</v>
      </c>
      <c r="AT1213" s="94" t="e">
        <v>#NAME?</v>
      </c>
    </row>
    <row r="1214" customFormat="false" ht="15" hidden="false" customHeight="true" outlineLevel="0" collapsed="false">
      <c r="A1214" s="20" t="s">
        <v>9916</v>
      </c>
      <c r="B1214" s="20" t="str">
        <f aca="false">INDEX(Table2[], MATCH(L1214, Location_ID!$D$2:$D$648, 0), 1)</f>
        <v>73c92d5f-3c9b-479c-bebc-aa118e3c3846</v>
      </c>
      <c r="C1214" s="16" t="s">
        <v>904</v>
      </c>
      <c r="D1214" s="16" t="s">
        <v>354</v>
      </c>
      <c r="E1214" s="20" t="s">
        <v>7134</v>
      </c>
      <c r="F1214" s="20" t="s">
        <v>7135</v>
      </c>
      <c r="G1214" s="20" t="s">
        <v>7591</v>
      </c>
      <c r="H1214" s="20"/>
      <c r="I1214" s="20" t="s">
        <v>9018</v>
      </c>
      <c r="J1214" s="20" t="s">
        <v>9072</v>
      </c>
      <c r="K1214" s="20" t="s">
        <v>7109</v>
      </c>
      <c r="L1214" s="20" t="s">
        <v>2241</v>
      </c>
      <c r="M1214" s="165" t="s">
        <v>7110</v>
      </c>
      <c r="N1214" s="20" t="s">
        <v>9056</v>
      </c>
      <c r="O1214" s="20" t="s">
        <v>9917</v>
      </c>
      <c r="P1214" s="201" t="n">
        <v>44440</v>
      </c>
      <c r="Q1214" s="201" t="n">
        <v>44500</v>
      </c>
      <c r="R1214" s="20" t="n">
        <v>1</v>
      </c>
      <c r="S1214" s="20" t="s">
        <v>7130</v>
      </c>
      <c r="T1214" s="20" t="n">
        <v>18.4716476192502</v>
      </c>
      <c r="U1214" s="20"/>
      <c r="V1214" s="20"/>
      <c r="W1214" s="20" t="s">
        <v>7141</v>
      </c>
      <c r="X1214" s="35" t="s">
        <v>383</v>
      </c>
      <c r="Y1214" s="240"/>
      <c r="Z1214" s="192" t="n">
        <v>0</v>
      </c>
      <c r="AE1214" s="94" t="e">
        <f aca="false" t="array" ref="AE1214:AK1214">_xlfn.torow(_xlfn.unique(_xlfn._xlws.filter(cat_table[Subsector],$E1214=cat_table[Sector],"")))</f>
        <v>#NAME?</v>
      </c>
      <c r="AF1214" s="94" t="e">
        <v>#NAME?</v>
      </c>
      <c r="AG1214" s="94" t="e">
        <v>#NAME?</v>
      </c>
      <c r="AH1214" s="94" t="e">
        <v>#NAME?</v>
      </c>
      <c r="AI1214" s="94" t="e">
        <v>#NAME?</v>
      </c>
      <c r="AJ1214" s="94" t="e">
        <v>#NAME?</v>
      </c>
      <c r="AK1214" s="94" t="e">
        <v>#NAME?</v>
      </c>
      <c r="AO1214" s="94" t="e">
        <f aca="false" t="array" ref="AO1214:AT1214">_xlfn.torow(_xlfn.unique(_xlfn._xlws.filter(cat_table[Sub-subsector],($E1214=cat_table[Sector])*($F1214=cat_table[Subsector]),"")))</f>
        <v>#NAME?</v>
      </c>
      <c r="AP1214" s="94" t="e">
        <v>#NAME?</v>
      </c>
      <c r="AQ1214" s="94" t="e">
        <v>#NAME?</v>
      </c>
      <c r="AR1214" s="94" t="e">
        <v>#NAME?</v>
      </c>
      <c r="AS1214" s="94" t="e">
        <v>#NAME?</v>
      </c>
      <c r="AT1214" s="94" t="e">
        <v>#NAME?</v>
      </c>
    </row>
    <row r="1215" customFormat="false" ht="15" hidden="false" customHeight="true" outlineLevel="0" collapsed="false">
      <c r="A1215" s="20" t="s">
        <v>9918</v>
      </c>
      <c r="B1215" s="20" t="str">
        <f aca="false">INDEX(Table2[], MATCH(L1215, Location_ID!$D$2:$D$648, 0), 1)</f>
        <v>73c92d5f-3c9b-479c-bebc-aa118e3c3846</v>
      </c>
      <c r="C1215" s="16" t="s">
        <v>904</v>
      </c>
      <c r="D1215" s="16" t="s">
        <v>354</v>
      </c>
      <c r="E1215" s="20" t="s">
        <v>7134</v>
      </c>
      <c r="F1215" s="20" t="s">
        <v>7135</v>
      </c>
      <c r="G1215" s="20" t="s">
        <v>7591</v>
      </c>
      <c r="H1215" s="20"/>
      <c r="I1215" s="20" t="s">
        <v>9018</v>
      </c>
      <c r="J1215" s="20" t="s">
        <v>9055</v>
      </c>
      <c r="K1215" s="20" t="s">
        <v>7109</v>
      </c>
      <c r="L1215" s="20" t="s">
        <v>2241</v>
      </c>
      <c r="M1215" s="165" t="s">
        <v>7110</v>
      </c>
      <c r="N1215" s="20" t="s">
        <v>9056</v>
      </c>
      <c r="O1215" s="20" t="s">
        <v>9919</v>
      </c>
      <c r="P1215" s="201" t="n">
        <v>44440</v>
      </c>
      <c r="Q1215" s="201" t="n">
        <v>44500</v>
      </c>
      <c r="R1215" s="20" t="n">
        <v>1</v>
      </c>
      <c r="S1215" s="20" t="s">
        <v>7130</v>
      </c>
      <c r="T1215" s="20" t="n">
        <v>7.93308271495809</v>
      </c>
      <c r="U1215" s="20"/>
      <c r="V1215" s="20"/>
      <c r="W1215" s="20" t="s">
        <v>7141</v>
      </c>
      <c r="X1215" s="35" t="s">
        <v>383</v>
      </c>
      <c r="Y1215" s="240"/>
      <c r="Z1215" s="192" t="n">
        <v>0</v>
      </c>
      <c r="AE1215" s="94" t="e">
        <f aca="false" t="array" ref="AE1215:AK1215">_xlfn.torow(_xlfn.unique(_xlfn._xlws.filter(cat_table[Subsector],$E1215=cat_table[Sector],"")))</f>
        <v>#NAME?</v>
      </c>
      <c r="AF1215" s="94" t="e">
        <v>#NAME?</v>
      </c>
      <c r="AG1215" s="94" t="e">
        <v>#NAME?</v>
      </c>
      <c r="AH1215" s="94" t="e">
        <v>#NAME?</v>
      </c>
      <c r="AI1215" s="94" t="e">
        <v>#NAME?</v>
      </c>
      <c r="AJ1215" s="94" t="e">
        <v>#NAME?</v>
      </c>
      <c r="AK1215" s="94" t="e">
        <v>#NAME?</v>
      </c>
      <c r="AO1215" s="94" t="e">
        <f aca="false" t="array" ref="AO1215:AT1215">_xlfn.torow(_xlfn.unique(_xlfn._xlws.filter(cat_table[Sub-subsector],($E1215=cat_table[Sector])*($F1215=cat_table[Subsector]),"")))</f>
        <v>#NAME?</v>
      </c>
      <c r="AP1215" s="94" t="e">
        <v>#NAME?</v>
      </c>
      <c r="AQ1215" s="94" t="e">
        <v>#NAME?</v>
      </c>
      <c r="AR1215" s="94" t="e">
        <v>#NAME?</v>
      </c>
      <c r="AS1215" s="94" t="e">
        <v>#NAME?</v>
      </c>
      <c r="AT1215" s="94" t="e">
        <v>#NAME?</v>
      </c>
    </row>
    <row r="1216" customFormat="false" ht="15" hidden="false" customHeight="true" outlineLevel="0" collapsed="false">
      <c r="A1216" s="20" t="s">
        <v>9920</v>
      </c>
      <c r="B1216" s="20" t="str">
        <f aca="false">INDEX(Table2[], MATCH(L1216, Location_ID!$D$2:$D$648, 0), 1)</f>
        <v>73c92d5f-3c9b-479c-bebc-aa118e3c3846</v>
      </c>
      <c r="C1216" s="16" t="s">
        <v>904</v>
      </c>
      <c r="D1216" s="16" t="s">
        <v>354</v>
      </c>
      <c r="E1216" s="20" t="s">
        <v>7134</v>
      </c>
      <c r="F1216" s="20" t="s">
        <v>7135</v>
      </c>
      <c r="G1216" s="20" t="s">
        <v>7591</v>
      </c>
      <c r="H1216" s="20"/>
      <c r="I1216" s="20" t="s">
        <v>9018</v>
      </c>
      <c r="J1216" s="20" t="s">
        <v>9055</v>
      </c>
      <c r="K1216" s="20" t="s">
        <v>7109</v>
      </c>
      <c r="L1216" s="20" t="s">
        <v>2241</v>
      </c>
      <c r="M1216" s="165" t="s">
        <v>7110</v>
      </c>
      <c r="N1216" s="20" t="s">
        <v>9056</v>
      </c>
      <c r="O1216" s="20" t="s">
        <v>9921</v>
      </c>
      <c r="P1216" s="201" t="n">
        <v>44440</v>
      </c>
      <c r="Q1216" s="201" t="n">
        <v>44500</v>
      </c>
      <c r="R1216" s="20" t="n">
        <v>1</v>
      </c>
      <c r="S1216" s="20" t="s">
        <v>7130</v>
      </c>
      <c r="T1216" s="20" t="n">
        <v>17.1002613887166</v>
      </c>
      <c r="U1216" s="20"/>
      <c r="V1216" s="20"/>
      <c r="W1216" s="20" t="s">
        <v>7141</v>
      </c>
      <c r="X1216" s="35" t="s">
        <v>383</v>
      </c>
      <c r="Y1216" s="240"/>
      <c r="Z1216" s="192" t="n">
        <v>0</v>
      </c>
      <c r="AE1216" s="94" t="e">
        <f aca="false" t="array" ref="AE1216:AK1216">_xlfn.torow(_xlfn.unique(_xlfn._xlws.filter(cat_table[Subsector],$E1216=cat_table[Sector],"")))</f>
        <v>#NAME?</v>
      </c>
      <c r="AF1216" s="94" t="e">
        <v>#NAME?</v>
      </c>
      <c r="AG1216" s="94" t="e">
        <v>#NAME?</v>
      </c>
      <c r="AH1216" s="94" t="e">
        <v>#NAME?</v>
      </c>
      <c r="AI1216" s="94" t="e">
        <v>#NAME?</v>
      </c>
      <c r="AJ1216" s="94" t="e">
        <v>#NAME?</v>
      </c>
      <c r="AK1216" s="94" t="e">
        <v>#NAME?</v>
      </c>
      <c r="AO1216" s="94" t="e">
        <f aca="false" t="array" ref="AO1216:AT1216">_xlfn.torow(_xlfn.unique(_xlfn._xlws.filter(cat_table[Sub-subsector],($E1216=cat_table[Sector])*($F1216=cat_table[Subsector]),"")))</f>
        <v>#NAME?</v>
      </c>
      <c r="AP1216" s="94" t="e">
        <v>#NAME?</v>
      </c>
      <c r="AQ1216" s="94" t="e">
        <v>#NAME?</v>
      </c>
      <c r="AR1216" s="94" t="e">
        <v>#NAME?</v>
      </c>
      <c r="AS1216" s="94" t="e">
        <v>#NAME?</v>
      </c>
      <c r="AT1216" s="94" t="e">
        <v>#NAME?</v>
      </c>
    </row>
    <row r="1217" customFormat="false" ht="15" hidden="false" customHeight="true" outlineLevel="0" collapsed="false">
      <c r="A1217" s="20" t="s">
        <v>9922</v>
      </c>
      <c r="B1217" s="20" t="str">
        <f aca="false">INDEX(Table2[], MATCH(L1217, Location_ID!$D$2:$D$648, 0), 1)</f>
        <v>73c92d5f-3c9b-479c-bebc-aa118e3c3846</v>
      </c>
      <c r="C1217" s="16" t="s">
        <v>904</v>
      </c>
      <c r="D1217" s="16" t="s">
        <v>354</v>
      </c>
      <c r="E1217" s="20" t="s">
        <v>7134</v>
      </c>
      <c r="F1217" s="20" t="s">
        <v>7135</v>
      </c>
      <c r="G1217" s="20" t="s">
        <v>7591</v>
      </c>
      <c r="H1217" s="20"/>
      <c r="I1217" s="20" t="s">
        <v>9018</v>
      </c>
      <c r="J1217" s="20" t="s">
        <v>9055</v>
      </c>
      <c r="K1217" s="20" t="s">
        <v>7109</v>
      </c>
      <c r="L1217" s="20" t="s">
        <v>2241</v>
      </c>
      <c r="M1217" s="165" t="s">
        <v>7110</v>
      </c>
      <c r="N1217" s="20" t="s">
        <v>9056</v>
      </c>
      <c r="O1217" s="20" t="s">
        <v>9923</v>
      </c>
      <c r="P1217" s="201" t="n">
        <v>44440</v>
      </c>
      <c r="Q1217" s="201" t="n">
        <v>44500</v>
      </c>
      <c r="R1217" s="20" t="n">
        <v>1</v>
      </c>
      <c r="S1217" s="20" t="s">
        <v>7130</v>
      </c>
      <c r="T1217" s="20" t="n">
        <v>22.7718907389562</v>
      </c>
      <c r="U1217" s="20"/>
      <c r="V1217" s="20"/>
      <c r="W1217" s="20" t="s">
        <v>7141</v>
      </c>
      <c r="X1217" s="35" t="s">
        <v>383</v>
      </c>
      <c r="Y1217" s="240"/>
      <c r="Z1217" s="192" t="n">
        <v>0</v>
      </c>
      <c r="AE1217" s="94" t="e">
        <f aca="false" t="array" ref="AE1217:AK1217">_xlfn.torow(_xlfn.unique(_xlfn._xlws.filter(cat_table[Subsector],$E1217=cat_table[Sector],"")))</f>
        <v>#NAME?</v>
      </c>
      <c r="AF1217" s="94" t="e">
        <v>#NAME?</v>
      </c>
      <c r="AG1217" s="94" t="e">
        <v>#NAME?</v>
      </c>
      <c r="AH1217" s="94" t="e">
        <v>#NAME?</v>
      </c>
      <c r="AI1217" s="94" t="e">
        <v>#NAME?</v>
      </c>
      <c r="AJ1217" s="94" t="e">
        <v>#NAME?</v>
      </c>
      <c r="AK1217" s="94" t="e">
        <v>#NAME?</v>
      </c>
      <c r="AO1217" s="94" t="e">
        <f aca="false" t="array" ref="AO1217:AT1217">_xlfn.torow(_xlfn.unique(_xlfn._xlws.filter(cat_table[Sub-subsector],($E1217=cat_table[Sector])*($F1217=cat_table[Subsector]),"")))</f>
        <v>#NAME?</v>
      </c>
      <c r="AP1217" s="94" t="e">
        <v>#NAME?</v>
      </c>
      <c r="AQ1217" s="94" t="e">
        <v>#NAME?</v>
      </c>
      <c r="AR1217" s="94" t="e">
        <v>#NAME?</v>
      </c>
      <c r="AS1217" s="94" t="e">
        <v>#NAME?</v>
      </c>
      <c r="AT1217" s="94" t="e">
        <v>#NAME?</v>
      </c>
    </row>
    <row r="1218" customFormat="false" ht="15" hidden="false" customHeight="true" outlineLevel="0" collapsed="false">
      <c r="A1218" s="20" t="s">
        <v>9924</v>
      </c>
      <c r="B1218" s="20" t="str">
        <f aca="false">INDEX(Table2[], MATCH(L1218, Location_ID!$D$2:$D$648, 0), 1)</f>
        <v>73c92d5f-3c9b-479c-bebc-aa118e3c3846</v>
      </c>
      <c r="C1218" s="16" t="s">
        <v>904</v>
      </c>
      <c r="D1218" s="16" t="s">
        <v>354</v>
      </c>
      <c r="E1218" s="20" t="s">
        <v>7134</v>
      </c>
      <c r="F1218" s="20" t="s">
        <v>7135</v>
      </c>
      <c r="G1218" s="20" t="s">
        <v>7591</v>
      </c>
      <c r="H1218" s="20"/>
      <c r="I1218" s="20" t="s">
        <v>9018</v>
      </c>
      <c r="J1218" s="20" t="s">
        <v>9055</v>
      </c>
      <c r="K1218" s="20" t="s">
        <v>7109</v>
      </c>
      <c r="L1218" s="20" t="s">
        <v>2241</v>
      </c>
      <c r="M1218" s="165" t="s">
        <v>7110</v>
      </c>
      <c r="N1218" s="20" t="s">
        <v>9056</v>
      </c>
      <c r="O1218" s="20" t="s">
        <v>9925</v>
      </c>
      <c r="P1218" s="201" t="n">
        <v>44440</v>
      </c>
      <c r="Q1218" s="201" t="n">
        <v>44500</v>
      </c>
      <c r="R1218" s="20" t="n">
        <v>1</v>
      </c>
      <c r="S1218" s="20" t="s">
        <v>7130</v>
      </c>
      <c r="T1218" s="20" t="n">
        <v>14.9731105066265</v>
      </c>
      <c r="U1218" s="20"/>
      <c r="V1218" s="20"/>
      <c r="W1218" s="20" t="s">
        <v>7141</v>
      </c>
      <c r="X1218" s="35" t="s">
        <v>383</v>
      </c>
      <c r="Y1218" s="240"/>
      <c r="Z1218" s="192" t="n">
        <v>0</v>
      </c>
      <c r="AE1218" s="94" t="e">
        <f aca="false" t="array" ref="AE1218:AK1218">_xlfn.torow(_xlfn.unique(_xlfn._xlws.filter(cat_table[Subsector],$E1218=cat_table[Sector],"")))</f>
        <v>#NAME?</v>
      </c>
      <c r="AF1218" s="94" t="e">
        <v>#NAME?</v>
      </c>
      <c r="AG1218" s="94" t="e">
        <v>#NAME?</v>
      </c>
      <c r="AH1218" s="94" t="e">
        <v>#NAME?</v>
      </c>
      <c r="AI1218" s="94" t="e">
        <v>#NAME?</v>
      </c>
      <c r="AJ1218" s="94" t="e">
        <v>#NAME?</v>
      </c>
      <c r="AK1218" s="94" t="e">
        <v>#NAME?</v>
      </c>
      <c r="AO1218" s="94" t="e">
        <f aca="false" t="array" ref="AO1218:AT1218">_xlfn.torow(_xlfn.unique(_xlfn._xlws.filter(cat_table[Sub-subsector],($E1218=cat_table[Sector])*($F1218=cat_table[Subsector]),"")))</f>
        <v>#NAME?</v>
      </c>
      <c r="AP1218" s="94" t="e">
        <v>#NAME?</v>
      </c>
      <c r="AQ1218" s="94" t="e">
        <v>#NAME?</v>
      </c>
      <c r="AR1218" s="94" t="e">
        <v>#NAME?</v>
      </c>
      <c r="AS1218" s="94" t="e">
        <v>#NAME?</v>
      </c>
      <c r="AT1218" s="94" t="e">
        <v>#NAME?</v>
      </c>
    </row>
    <row r="1219" customFormat="false" ht="15" hidden="false" customHeight="true" outlineLevel="0" collapsed="false">
      <c r="A1219" s="20" t="s">
        <v>9926</v>
      </c>
      <c r="B1219" s="20" t="str">
        <f aca="false">INDEX(Table2[], MATCH(L1219, Location_ID!$D$2:$D$648, 0), 1)</f>
        <v>73c92d5f-3c9b-479c-bebc-aa118e3c3846</v>
      </c>
      <c r="C1219" s="16" t="s">
        <v>904</v>
      </c>
      <c r="D1219" s="16" t="s">
        <v>354</v>
      </c>
      <c r="E1219" s="20" t="s">
        <v>7134</v>
      </c>
      <c r="F1219" s="20" t="s">
        <v>7135</v>
      </c>
      <c r="G1219" s="20" t="s">
        <v>7591</v>
      </c>
      <c r="H1219" s="20"/>
      <c r="I1219" s="20" t="s">
        <v>9018</v>
      </c>
      <c r="J1219" s="20" t="s">
        <v>9055</v>
      </c>
      <c r="K1219" s="20" t="s">
        <v>7109</v>
      </c>
      <c r="L1219" s="20" t="s">
        <v>2241</v>
      </c>
      <c r="M1219" s="165" t="s">
        <v>7110</v>
      </c>
      <c r="N1219" s="20" t="s">
        <v>9056</v>
      </c>
      <c r="O1219" s="20" t="s">
        <v>9927</v>
      </c>
      <c r="P1219" s="201" t="n">
        <v>44440</v>
      </c>
      <c r="Q1219" s="201" t="n">
        <v>44500</v>
      </c>
      <c r="R1219" s="20" t="n">
        <v>1</v>
      </c>
      <c r="S1219" s="20" t="s">
        <v>7130</v>
      </c>
      <c r="T1219" s="20" t="n">
        <v>4.94339875242563</v>
      </c>
      <c r="U1219" s="20"/>
      <c r="V1219" s="20"/>
      <c r="W1219" s="20" t="s">
        <v>7141</v>
      </c>
      <c r="X1219" s="35" t="s">
        <v>383</v>
      </c>
      <c r="Y1219" s="240"/>
      <c r="Z1219" s="192" t="n">
        <v>0</v>
      </c>
      <c r="AE1219" s="94" t="e">
        <f aca="false" t="array" ref="AE1219:AK1219">_xlfn.torow(_xlfn.unique(_xlfn._xlws.filter(cat_table[Subsector],$E1219=cat_table[Sector],"")))</f>
        <v>#NAME?</v>
      </c>
      <c r="AF1219" s="94" t="e">
        <v>#NAME?</v>
      </c>
      <c r="AG1219" s="94" t="e">
        <v>#NAME?</v>
      </c>
      <c r="AH1219" s="94" t="e">
        <v>#NAME?</v>
      </c>
      <c r="AI1219" s="94" t="e">
        <v>#NAME?</v>
      </c>
      <c r="AJ1219" s="94" t="e">
        <v>#NAME?</v>
      </c>
      <c r="AK1219" s="94" t="e">
        <v>#NAME?</v>
      </c>
      <c r="AO1219" s="94" t="e">
        <f aca="false" t="array" ref="AO1219:AT1219">_xlfn.torow(_xlfn.unique(_xlfn._xlws.filter(cat_table[Sub-subsector],($E1219=cat_table[Sector])*($F1219=cat_table[Subsector]),"")))</f>
        <v>#NAME?</v>
      </c>
      <c r="AP1219" s="94" t="e">
        <v>#NAME?</v>
      </c>
      <c r="AQ1219" s="94" t="e">
        <v>#NAME?</v>
      </c>
      <c r="AR1219" s="94" t="e">
        <v>#NAME?</v>
      </c>
      <c r="AS1219" s="94" t="e">
        <v>#NAME?</v>
      </c>
      <c r="AT1219" s="94" t="e">
        <v>#NAME?</v>
      </c>
    </row>
    <row r="1220" customFormat="false" ht="15" hidden="false" customHeight="true" outlineLevel="0" collapsed="false">
      <c r="A1220" s="20" t="s">
        <v>9928</v>
      </c>
      <c r="B1220" s="20" t="str">
        <f aca="false">INDEX(Table2[], MATCH(L1220, Location_ID!$D$2:$D$648, 0), 1)</f>
        <v>73c92d5f-3c9b-479c-bebc-aa118e3c3846</v>
      </c>
      <c r="C1220" s="16" t="s">
        <v>904</v>
      </c>
      <c r="D1220" s="16" t="s">
        <v>354</v>
      </c>
      <c r="E1220" s="20" t="s">
        <v>7134</v>
      </c>
      <c r="F1220" s="20" t="s">
        <v>7135</v>
      </c>
      <c r="G1220" s="20" t="s">
        <v>7591</v>
      </c>
      <c r="H1220" s="20"/>
      <c r="I1220" s="20" t="s">
        <v>9018</v>
      </c>
      <c r="J1220" s="20" t="s">
        <v>9055</v>
      </c>
      <c r="K1220" s="20" t="s">
        <v>7109</v>
      </c>
      <c r="L1220" s="20" t="s">
        <v>2241</v>
      </c>
      <c r="M1220" s="165" t="s">
        <v>7110</v>
      </c>
      <c r="N1220" s="20" t="s">
        <v>9056</v>
      </c>
      <c r="O1220" s="20" t="s">
        <v>9929</v>
      </c>
      <c r="P1220" s="201" t="n">
        <v>44440</v>
      </c>
      <c r="Q1220" s="201" t="n">
        <v>44500</v>
      </c>
      <c r="R1220" s="20" t="n">
        <v>1</v>
      </c>
      <c r="S1220" s="20" t="s">
        <v>7130</v>
      </c>
      <c r="T1220" s="20" t="n">
        <v>5.86287610016759</v>
      </c>
      <c r="U1220" s="20"/>
      <c r="V1220" s="20"/>
      <c r="W1220" s="20" t="s">
        <v>7141</v>
      </c>
      <c r="X1220" s="35" t="s">
        <v>383</v>
      </c>
      <c r="Y1220" s="240"/>
      <c r="Z1220" s="192" t="n">
        <v>0</v>
      </c>
      <c r="AE1220" s="94" t="e">
        <f aca="false" t="array" ref="AE1220:AK1220">_xlfn.torow(_xlfn.unique(_xlfn._xlws.filter(cat_table[Subsector],$E1220=cat_table[Sector],"")))</f>
        <v>#NAME?</v>
      </c>
      <c r="AF1220" s="94" t="e">
        <v>#NAME?</v>
      </c>
      <c r="AG1220" s="94" t="e">
        <v>#NAME?</v>
      </c>
      <c r="AH1220" s="94" t="e">
        <v>#NAME?</v>
      </c>
      <c r="AI1220" s="94" t="e">
        <v>#NAME?</v>
      </c>
      <c r="AJ1220" s="94" t="e">
        <v>#NAME?</v>
      </c>
      <c r="AK1220" s="94" t="e">
        <v>#NAME?</v>
      </c>
      <c r="AO1220" s="94" t="e">
        <f aca="false" t="array" ref="AO1220:AT1220">_xlfn.torow(_xlfn.unique(_xlfn._xlws.filter(cat_table[Sub-subsector],($E1220=cat_table[Sector])*($F1220=cat_table[Subsector]),"")))</f>
        <v>#NAME?</v>
      </c>
      <c r="AP1220" s="94" t="e">
        <v>#NAME?</v>
      </c>
      <c r="AQ1220" s="94" t="e">
        <v>#NAME?</v>
      </c>
      <c r="AR1220" s="94" t="e">
        <v>#NAME?</v>
      </c>
      <c r="AS1220" s="94" t="e">
        <v>#NAME?</v>
      </c>
      <c r="AT1220" s="94" t="e">
        <v>#NAME?</v>
      </c>
    </row>
    <row r="1221" customFormat="false" ht="15" hidden="false" customHeight="true" outlineLevel="0" collapsed="false">
      <c r="A1221" s="20" t="s">
        <v>9930</v>
      </c>
      <c r="B1221" s="20" t="str">
        <f aca="false">INDEX(Table2[], MATCH(L1221, Location_ID!$D$2:$D$648, 0), 1)</f>
        <v>73c92d5f-3c9b-479c-bebc-aa118e3c3846</v>
      </c>
      <c r="C1221" s="16" t="s">
        <v>904</v>
      </c>
      <c r="D1221" s="16" t="s">
        <v>354</v>
      </c>
      <c r="E1221" s="20" t="s">
        <v>7134</v>
      </c>
      <c r="F1221" s="20" t="s">
        <v>7135</v>
      </c>
      <c r="G1221" s="20" t="s">
        <v>7591</v>
      </c>
      <c r="H1221" s="20"/>
      <c r="I1221" s="20" t="s">
        <v>9018</v>
      </c>
      <c r="J1221" s="20" t="s">
        <v>9055</v>
      </c>
      <c r="K1221" s="20" t="s">
        <v>7109</v>
      </c>
      <c r="L1221" s="20" t="s">
        <v>2241</v>
      </c>
      <c r="M1221" s="165" t="s">
        <v>7110</v>
      </c>
      <c r="N1221" s="20" t="s">
        <v>9056</v>
      </c>
      <c r="O1221" s="20" t="s">
        <v>9931</v>
      </c>
      <c r="P1221" s="201" t="n">
        <v>44440</v>
      </c>
      <c r="Q1221" s="201" t="n">
        <v>44500</v>
      </c>
      <c r="R1221" s="20" t="n">
        <v>1</v>
      </c>
      <c r="S1221" s="20" t="s">
        <v>7130</v>
      </c>
      <c r="T1221" s="20" t="n">
        <v>4.34209653033238</v>
      </c>
      <c r="U1221" s="20"/>
      <c r="V1221" s="20"/>
      <c r="W1221" s="20" t="s">
        <v>7141</v>
      </c>
      <c r="X1221" s="35" t="s">
        <v>383</v>
      </c>
      <c r="Y1221" s="240"/>
      <c r="Z1221" s="192" t="n">
        <v>0</v>
      </c>
      <c r="AE1221" s="94" t="e">
        <f aca="false" t="array" ref="AE1221:AK1221">_xlfn.torow(_xlfn.unique(_xlfn._xlws.filter(cat_table[Subsector],$E1221=cat_table[Sector],"")))</f>
        <v>#NAME?</v>
      </c>
      <c r="AF1221" s="94" t="e">
        <v>#NAME?</v>
      </c>
      <c r="AG1221" s="94" t="e">
        <v>#NAME?</v>
      </c>
      <c r="AH1221" s="94" t="e">
        <v>#NAME?</v>
      </c>
      <c r="AI1221" s="94" t="e">
        <v>#NAME?</v>
      </c>
      <c r="AJ1221" s="94" t="e">
        <v>#NAME?</v>
      </c>
      <c r="AK1221" s="94" t="e">
        <v>#NAME?</v>
      </c>
      <c r="AO1221" s="94" t="e">
        <f aca="false" t="array" ref="AO1221:AT1221">_xlfn.torow(_xlfn.unique(_xlfn._xlws.filter(cat_table[Sub-subsector],($E1221=cat_table[Sector])*($F1221=cat_table[Subsector]),"")))</f>
        <v>#NAME?</v>
      </c>
      <c r="AP1221" s="94" t="e">
        <v>#NAME?</v>
      </c>
      <c r="AQ1221" s="94" t="e">
        <v>#NAME?</v>
      </c>
      <c r="AR1221" s="94" t="e">
        <v>#NAME?</v>
      </c>
      <c r="AS1221" s="94" t="e">
        <v>#NAME?</v>
      </c>
      <c r="AT1221" s="94" t="e">
        <v>#NAME?</v>
      </c>
    </row>
    <row r="1222" customFormat="false" ht="15" hidden="false" customHeight="true" outlineLevel="0" collapsed="false">
      <c r="A1222" s="20" t="s">
        <v>9932</v>
      </c>
      <c r="B1222" s="20" t="str">
        <f aca="false">INDEX(Table2[], MATCH(L1222, Location_ID!$D$2:$D$648, 0), 1)</f>
        <v>73c92d5f-3c9b-479c-bebc-aa118e3c3846</v>
      </c>
      <c r="C1222" s="16" t="s">
        <v>904</v>
      </c>
      <c r="D1222" s="16" t="s">
        <v>354</v>
      </c>
      <c r="E1222" s="20" t="s">
        <v>7134</v>
      </c>
      <c r="F1222" s="20" t="s">
        <v>7135</v>
      </c>
      <c r="G1222" s="20" t="s">
        <v>7591</v>
      </c>
      <c r="H1222" s="20"/>
      <c r="I1222" s="20" t="s">
        <v>9018</v>
      </c>
      <c r="J1222" s="20" t="s">
        <v>9055</v>
      </c>
      <c r="K1222" s="20" t="s">
        <v>7109</v>
      </c>
      <c r="L1222" s="20" t="s">
        <v>2241</v>
      </c>
      <c r="M1222" s="165" t="s">
        <v>7110</v>
      </c>
      <c r="N1222" s="20" t="s">
        <v>9056</v>
      </c>
      <c r="O1222" s="20" t="s">
        <v>9933</v>
      </c>
      <c r="P1222" s="201" t="n">
        <v>44440</v>
      </c>
      <c r="Q1222" s="201" t="n">
        <v>44500</v>
      </c>
      <c r="R1222" s="20" t="n">
        <v>1</v>
      </c>
      <c r="S1222" s="20" t="s">
        <v>7130</v>
      </c>
      <c r="T1222" s="20" t="n">
        <v>10.1868488971604</v>
      </c>
      <c r="U1222" s="20"/>
      <c r="V1222" s="20"/>
      <c r="W1222" s="20" t="s">
        <v>7141</v>
      </c>
      <c r="X1222" s="35" t="s">
        <v>383</v>
      </c>
      <c r="Y1222" s="240"/>
      <c r="Z1222" s="192" t="n">
        <v>0</v>
      </c>
      <c r="AE1222" s="94" t="e">
        <f aca="false" t="array" ref="AE1222:AK1222">_xlfn.torow(_xlfn.unique(_xlfn._xlws.filter(cat_table[Subsector],$E1222=cat_table[Sector],"")))</f>
        <v>#NAME?</v>
      </c>
      <c r="AF1222" s="94" t="e">
        <v>#NAME?</v>
      </c>
      <c r="AG1222" s="94" t="e">
        <v>#NAME?</v>
      </c>
      <c r="AH1222" s="94" t="e">
        <v>#NAME?</v>
      </c>
      <c r="AI1222" s="94" t="e">
        <v>#NAME?</v>
      </c>
      <c r="AJ1222" s="94" t="e">
        <v>#NAME?</v>
      </c>
      <c r="AK1222" s="94" t="e">
        <v>#NAME?</v>
      </c>
      <c r="AO1222" s="94" t="e">
        <f aca="false" t="array" ref="AO1222:AT1222">_xlfn.torow(_xlfn.unique(_xlfn._xlws.filter(cat_table[Sub-subsector],($E1222=cat_table[Sector])*($F1222=cat_table[Subsector]),"")))</f>
        <v>#NAME?</v>
      </c>
      <c r="AP1222" s="94" t="e">
        <v>#NAME?</v>
      </c>
      <c r="AQ1222" s="94" t="e">
        <v>#NAME?</v>
      </c>
      <c r="AR1222" s="94" t="e">
        <v>#NAME?</v>
      </c>
      <c r="AS1222" s="94" t="e">
        <v>#NAME?</v>
      </c>
      <c r="AT1222" s="94" t="e">
        <v>#NAME?</v>
      </c>
    </row>
    <row r="1223" customFormat="false" ht="15" hidden="false" customHeight="true" outlineLevel="0" collapsed="false">
      <c r="A1223" s="20" t="s">
        <v>9934</v>
      </c>
      <c r="B1223" s="20" t="str">
        <f aca="false">INDEX(Table2[], MATCH(L1223, Location_ID!$D$2:$D$648, 0), 1)</f>
        <v>73c92d5f-3c9b-479c-bebc-aa118e3c3846</v>
      </c>
      <c r="C1223" s="16" t="s">
        <v>904</v>
      </c>
      <c r="D1223" s="16" t="s">
        <v>354</v>
      </c>
      <c r="E1223" s="20" t="s">
        <v>7134</v>
      </c>
      <c r="F1223" s="20" t="s">
        <v>7135</v>
      </c>
      <c r="G1223" s="20" t="s">
        <v>7591</v>
      </c>
      <c r="H1223" s="20"/>
      <c r="I1223" s="20" t="s">
        <v>9018</v>
      </c>
      <c r="J1223" s="20" t="s">
        <v>9072</v>
      </c>
      <c r="K1223" s="20" t="s">
        <v>7109</v>
      </c>
      <c r="L1223" s="20" t="s">
        <v>2241</v>
      </c>
      <c r="M1223" s="165" t="s">
        <v>7110</v>
      </c>
      <c r="N1223" s="20" t="s">
        <v>9056</v>
      </c>
      <c r="O1223" s="20" t="s">
        <v>9935</v>
      </c>
      <c r="P1223" s="201" t="n">
        <v>44440</v>
      </c>
      <c r="Q1223" s="201" t="n">
        <v>44500</v>
      </c>
      <c r="R1223" s="20" t="n">
        <v>1</v>
      </c>
      <c r="S1223" s="20" t="s">
        <v>7130</v>
      </c>
      <c r="T1223" s="20" t="n">
        <v>18.5765541382889</v>
      </c>
      <c r="U1223" s="20"/>
      <c r="V1223" s="20"/>
      <c r="W1223" s="20" t="s">
        <v>7141</v>
      </c>
      <c r="X1223" s="35" t="s">
        <v>383</v>
      </c>
      <c r="Y1223" s="240"/>
      <c r="Z1223" s="192" t="n">
        <v>0</v>
      </c>
      <c r="AE1223" s="94" t="e">
        <f aca="false" t="array" ref="AE1223:AK1223">_xlfn.torow(_xlfn.unique(_xlfn._xlws.filter(cat_table[Subsector],$E1223=cat_table[Sector],"")))</f>
        <v>#NAME?</v>
      </c>
      <c r="AF1223" s="94" t="e">
        <v>#NAME?</v>
      </c>
      <c r="AG1223" s="94" t="e">
        <v>#NAME?</v>
      </c>
      <c r="AH1223" s="94" t="e">
        <v>#NAME?</v>
      </c>
      <c r="AI1223" s="94" t="e">
        <v>#NAME?</v>
      </c>
      <c r="AJ1223" s="94" t="e">
        <v>#NAME?</v>
      </c>
      <c r="AK1223" s="94" t="e">
        <v>#NAME?</v>
      </c>
      <c r="AO1223" s="94" t="e">
        <f aca="false" t="array" ref="AO1223:AT1223">_xlfn.torow(_xlfn.unique(_xlfn._xlws.filter(cat_table[Sub-subsector],($E1223=cat_table[Sector])*($F1223=cat_table[Subsector]),"")))</f>
        <v>#NAME?</v>
      </c>
      <c r="AP1223" s="94" t="e">
        <v>#NAME?</v>
      </c>
      <c r="AQ1223" s="94" t="e">
        <v>#NAME?</v>
      </c>
      <c r="AR1223" s="94" t="e">
        <v>#NAME?</v>
      </c>
      <c r="AS1223" s="94" t="e">
        <v>#NAME?</v>
      </c>
      <c r="AT1223" s="94" t="e">
        <v>#NAME?</v>
      </c>
    </row>
    <row r="1224" customFormat="false" ht="15" hidden="false" customHeight="true" outlineLevel="0" collapsed="false">
      <c r="A1224" s="20" t="s">
        <v>9936</v>
      </c>
      <c r="B1224" s="20" t="str">
        <f aca="false">INDEX(Table2[], MATCH(L1224, Location_ID!$D$2:$D$648, 0), 1)</f>
        <v>73c92d5f-3c9b-479c-bebc-aa118e3c3846</v>
      </c>
      <c r="C1224" s="16" t="s">
        <v>904</v>
      </c>
      <c r="D1224" s="16" t="s">
        <v>354</v>
      </c>
      <c r="E1224" s="20" t="s">
        <v>7134</v>
      </c>
      <c r="F1224" s="20" t="s">
        <v>7135</v>
      </c>
      <c r="G1224" s="20" t="s">
        <v>7591</v>
      </c>
      <c r="H1224" s="20"/>
      <c r="I1224" s="20" t="s">
        <v>9018</v>
      </c>
      <c r="J1224" s="20" t="s">
        <v>9055</v>
      </c>
      <c r="K1224" s="20" t="s">
        <v>7109</v>
      </c>
      <c r="L1224" s="20" t="s">
        <v>2241</v>
      </c>
      <c r="M1224" s="165" t="s">
        <v>7110</v>
      </c>
      <c r="N1224" s="20" t="s">
        <v>9056</v>
      </c>
      <c r="O1224" s="20" t="s">
        <v>9937</v>
      </c>
      <c r="P1224" s="201" t="n">
        <v>44440</v>
      </c>
      <c r="Q1224" s="201" t="n">
        <v>44500</v>
      </c>
      <c r="R1224" s="20" t="n">
        <v>1</v>
      </c>
      <c r="S1224" s="20" t="s">
        <v>7130</v>
      </c>
      <c r="T1224" s="20" t="n">
        <v>27.3584921183845</v>
      </c>
      <c r="U1224" s="20"/>
      <c r="V1224" s="20"/>
      <c r="W1224" s="20" t="s">
        <v>7141</v>
      </c>
      <c r="X1224" s="35" t="s">
        <v>383</v>
      </c>
      <c r="Y1224" s="240"/>
      <c r="Z1224" s="192" t="n">
        <v>0</v>
      </c>
      <c r="AE1224" s="94" t="e">
        <f aca="false" t="array" ref="AE1224:AK1224">_xlfn.torow(_xlfn.unique(_xlfn._xlws.filter(cat_table[Subsector],$E1224=cat_table[Sector],"")))</f>
        <v>#NAME?</v>
      </c>
      <c r="AF1224" s="94" t="e">
        <v>#NAME?</v>
      </c>
      <c r="AG1224" s="94" t="e">
        <v>#NAME?</v>
      </c>
      <c r="AH1224" s="94" t="e">
        <v>#NAME?</v>
      </c>
      <c r="AI1224" s="94" t="e">
        <v>#NAME?</v>
      </c>
      <c r="AJ1224" s="94" t="e">
        <v>#NAME?</v>
      </c>
      <c r="AK1224" s="94" t="e">
        <v>#NAME?</v>
      </c>
      <c r="AO1224" s="94" t="e">
        <f aca="false" t="array" ref="AO1224:AT1224">_xlfn.torow(_xlfn.unique(_xlfn._xlws.filter(cat_table[Sub-subsector],($E1224=cat_table[Sector])*($F1224=cat_table[Subsector]),"")))</f>
        <v>#NAME?</v>
      </c>
      <c r="AP1224" s="94" t="e">
        <v>#NAME?</v>
      </c>
      <c r="AQ1224" s="94" t="e">
        <v>#NAME?</v>
      </c>
      <c r="AR1224" s="94" t="e">
        <v>#NAME?</v>
      </c>
      <c r="AS1224" s="94" t="e">
        <v>#NAME?</v>
      </c>
      <c r="AT1224" s="94" t="e">
        <v>#NAME?</v>
      </c>
    </row>
    <row r="1225" customFormat="false" ht="15" hidden="false" customHeight="true" outlineLevel="0" collapsed="false">
      <c r="A1225" s="20" t="s">
        <v>9938</v>
      </c>
      <c r="B1225" s="20" t="str">
        <f aca="false">INDEX(Table2[], MATCH(L1225, Location_ID!$D$2:$D$648, 0), 1)</f>
        <v>73c92d5f-3c9b-479c-bebc-aa118e3c3846</v>
      </c>
      <c r="C1225" s="16" t="s">
        <v>904</v>
      </c>
      <c r="D1225" s="16" t="s">
        <v>354</v>
      </c>
      <c r="E1225" s="20" t="s">
        <v>7134</v>
      </c>
      <c r="F1225" s="20" t="s">
        <v>7135</v>
      </c>
      <c r="G1225" s="20" t="s">
        <v>7591</v>
      </c>
      <c r="H1225" s="20"/>
      <c r="I1225" s="20" t="s">
        <v>9018</v>
      </c>
      <c r="J1225" s="20" t="s">
        <v>9059</v>
      </c>
      <c r="K1225" s="20" t="s">
        <v>7109</v>
      </c>
      <c r="L1225" s="20" t="s">
        <v>2241</v>
      </c>
      <c r="M1225" s="165" t="s">
        <v>7110</v>
      </c>
      <c r="N1225" s="20" t="s">
        <v>9056</v>
      </c>
      <c r="O1225" s="20" t="s">
        <v>9939</v>
      </c>
      <c r="P1225" s="201" t="n">
        <v>44440</v>
      </c>
      <c r="Q1225" s="201" t="n">
        <v>44500</v>
      </c>
      <c r="R1225" s="20" t="n">
        <v>1</v>
      </c>
      <c r="S1225" s="20" t="s">
        <v>7130</v>
      </c>
      <c r="T1225" s="20" t="n">
        <v>9.21276197879683</v>
      </c>
      <c r="U1225" s="20"/>
      <c r="V1225" s="20"/>
      <c r="W1225" s="20" t="s">
        <v>7141</v>
      </c>
      <c r="X1225" s="35" t="s">
        <v>383</v>
      </c>
      <c r="Y1225" s="240"/>
      <c r="Z1225" s="192" t="n">
        <v>0</v>
      </c>
      <c r="AE1225" s="94" t="e">
        <f aca="false" t="array" ref="AE1225:AK1225">_xlfn.torow(_xlfn.unique(_xlfn._xlws.filter(cat_table[Subsector],$E1225=cat_table[Sector],"")))</f>
        <v>#NAME?</v>
      </c>
      <c r="AF1225" s="94" t="e">
        <v>#NAME?</v>
      </c>
      <c r="AG1225" s="94" t="e">
        <v>#NAME?</v>
      </c>
      <c r="AH1225" s="94" t="e">
        <v>#NAME?</v>
      </c>
      <c r="AI1225" s="94" t="e">
        <v>#NAME?</v>
      </c>
      <c r="AJ1225" s="94" t="e">
        <v>#NAME?</v>
      </c>
      <c r="AK1225" s="94" t="e">
        <v>#NAME?</v>
      </c>
      <c r="AO1225" s="94" t="e">
        <f aca="false" t="array" ref="AO1225:AT1225">_xlfn.torow(_xlfn.unique(_xlfn._xlws.filter(cat_table[Sub-subsector],($E1225=cat_table[Sector])*($F1225=cat_table[Subsector]),"")))</f>
        <v>#NAME?</v>
      </c>
      <c r="AP1225" s="94" t="e">
        <v>#NAME?</v>
      </c>
      <c r="AQ1225" s="94" t="e">
        <v>#NAME?</v>
      </c>
      <c r="AR1225" s="94" t="e">
        <v>#NAME?</v>
      </c>
      <c r="AS1225" s="94" t="e">
        <v>#NAME?</v>
      </c>
      <c r="AT1225" s="94" t="e">
        <v>#NAME?</v>
      </c>
    </row>
    <row r="1226" customFormat="false" ht="15" hidden="false" customHeight="true" outlineLevel="0" collapsed="false">
      <c r="A1226" s="20" t="s">
        <v>9940</v>
      </c>
      <c r="B1226" s="20" t="str">
        <f aca="false">INDEX(Table2[], MATCH(L1226, Location_ID!$D$2:$D$648, 0), 1)</f>
        <v>73c92d5f-3c9b-479c-bebc-aa118e3c3846</v>
      </c>
      <c r="C1226" s="16" t="s">
        <v>904</v>
      </c>
      <c r="D1226" s="16" t="s">
        <v>354</v>
      </c>
      <c r="E1226" s="20" t="s">
        <v>7134</v>
      </c>
      <c r="F1226" s="20" t="s">
        <v>7135</v>
      </c>
      <c r="G1226" s="20" t="s">
        <v>7591</v>
      </c>
      <c r="H1226" s="20"/>
      <c r="I1226" s="20" t="s">
        <v>9018</v>
      </c>
      <c r="J1226" s="20" t="s">
        <v>9055</v>
      </c>
      <c r="K1226" s="20" t="s">
        <v>7109</v>
      </c>
      <c r="L1226" s="20" t="s">
        <v>2241</v>
      </c>
      <c r="M1226" s="165" t="s">
        <v>7110</v>
      </c>
      <c r="N1226" s="20" t="s">
        <v>9056</v>
      </c>
      <c r="O1226" s="20" t="s">
        <v>9941</v>
      </c>
      <c r="P1226" s="201" t="n">
        <v>44440</v>
      </c>
      <c r="Q1226" s="201" t="n">
        <v>44500</v>
      </c>
      <c r="R1226" s="20" t="n">
        <v>1</v>
      </c>
      <c r="S1226" s="20" t="s">
        <v>7130</v>
      </c>
      <c r="T1226" s="20" t="n">
        <v>10.2993091453004</v>
      </c>
      <c r="U1226" s="20"/>
      <c r="V1226" s="20"/>
      <c r="W1226" s="20" t="s">
        <v>7141</v>
      </c>
      <c r="X1226" s="35" t="s">
        <v>383</v>
      </c>
      <c r="Y1226" s="240"/>
      <c r="Z1226" s="192" t="n">
        <v>0</v>
      </c>
      <c r="AE1226" s="94" t="e">
        <f aca="false" t="array" ref="AE1226:AK1226">_xlfn.torow(_xlfn.unique(_xlfn._xlws.filter(cat_table[Subsector],$E1226=cat_table[Sector],"")))</f>
        <v>#NAME?</v>
      </c>
      <c r="AF1226" s="94" t="e">
        <v>#NAME?</v>
      </c>
      <c r="AG1226" s="94" t="e">
        <v>#NAME?</v>
      </c>
      <c r="AH1226" s="94" t="e">
        <v>#NAME?</v>
      </c>
      <c r="AI1226" s="94" t="e">
        <v>#NAME?</v>
      </c>
      <c r="AJ1226" s="94" t="e">
        <v>#NAME?</v>
      </c>
      <c r="AK1226" s="94" t="e">
        <v>#NAME?</v>
      </c>
      <c r="AO1226" s="94" t="e">
        <f aca="false" t="array" ref="AO1226:AT1226">_xlfn.torow(_xlfn.unique(_xlfn._xlws.filter(cat_table[Sub-subsector],($E1226=cat_table[Sector])*($F1226=cat_table[Subsector]),"")))</f>
        <v>#NAME?</v>
      </c>
      <c r="AP1226" s="94" t="e">
        <v>#NAME?</v>
      </c>
      <c r="AQ1226" s="94" t="e">
        <v>#NAME?</v>
      </c>
      <c r="AR1226" s="94" t="e">
        <v>#NAME?</v>
      </c>
      <c r="AS1226" s="94" t="e">
        <v>#NAME?</v>
      </c>
      <c r="AT1226" s="94" t="e">
        <v>#NAME?</v>
      </c>
    </row>
    <row r="1227" customFormat="false" ht="15" hidden="false" customHeight="true" outlineLevel="0" collapsed="false">
      <c r="A1227" s="20" t="s">
        <v>9942</v>
      </c>
      <c r="B1227" s="20" t="str">
        <f aca="false">INDEX(Table2[], MATCH(L1227, Location_ID!$D$2:$D$648, 0), 1)</f>
        <v>73c92d5f-3c9b-479c-bebc-aa118e3c3846</v>
      </c>
      <c r="C1227" s="16" t="s">
        <v>904</v>
      </c>
      <c r="D1227" s="16" t="s">
        <v>354</v>
      </c>
      <c r="E1227" s="20" t="s">
        <v>7134</v>
      </c>
      <c r="F1227" s="20" t="s">
        <v>7135</v>
      </c>
      <c r="G1227" s="20" t="s">
        <v>7591</v>
      </c>
      <c r="H1227" s="20"/>
      <c r="I1227" s="20" t="s">
        <v>9018</v>
      </c>
      <c r="J1227" s="20" t="s">
        <v>9055</v>
      </c>
      <c r="K1227" s="20" t="s">
        <v>7109</v>
      </c>
      <c r="L1227" s="20" t="s">
        <v>2241</v>
      </c>
      <c r="M1227" s="165" t="s">
        <v>7110</v>
      </c>
      <c r="N1227" s="20" t="s">
        <v>9056</v>
      </c>
      <c r="O1227" s="20" t="s">
        <v>9943</v>
      </c>
      <c r="P1227" s="201" t="n">
        <v>44440</v>
      </c>
      <c r="Q1227" s="201" t="n">
        <v>44500</v>
      </c>
      <c r="R1227" s="20" t="n">
        <v>1</v>
      </c>
      <c r="S1227" s="20" t="s">
        <v>7130</v>
      </c>
      <c r="T1227" s="20" t="n">
        <v>1.66831843203794</v>
      </c>
      <c r="U1227" s="20"/>
      <c r="V1227" s="20"/>
      <c r="W1227" s="20" t="s">
        <v>7141</v>
      </c>
      <c r="X1227" s="35" t="s">
        <v>383</v>
      </c>
      <c r="Y1227" s="240"/>
      <c r="Z1227" s="192" t="n">
        <v>0</v>
      </c>
      <c r="AE1227" s="94" t="e">
        <f aca="false" t="array" ref="AE1227:AK1227">_xlfn.torow(_xlfn.unique(_xlfn._xlws.filter(cat_table[Subsector],$E1227=cat_table[Sector],"")))</f>
        <v>#NAME?</v>
      </c>
      <c r="AF1227" s="94" t="e">
        <v>#NAME?</v>
      </c>
      <c r="AG1227" s="94" t="e">
        <v>#NAME?</v>
      </c>
      <c r="AH1227" s="94" t="e">
        <v>#NAME?</v>
      </c>
      <c r="AI1227" s="94" t="e">
        <v>#NAME?</v>
      </c>
      <c r="AJ1227" s="94" t="e">
        <v>#NAME?</v>
      </c>
      <c r="AK1227" s="94" t="e">
        <v>#NAME?</v>
      </c>
      <c r="AO1227" s="94" t="e">
        <f aca="false" t="array" ref="AO1227:AT1227">_xlfn.torow(_xlfn.unique(_xlfn._xlws.filter(cat_table[Sub-subsector],($E1227=cat_table[Sector])*($F1227=cat_table[Subsector]),"")))</f>
        <v>#NAME?</v>
      </c>
      <c r="AP1227" s="94" t="e">
        <v>#NAME?</v>
      </c>
      <c r="AQ1227" s="94" t="e">
        <v>#NAME?</v>
      </c>
      <c r="AR1227" s="94" t="e">
        <v>#NAME?</v>
      </c>
      <c r="AS1227" s="94" t="e">
        <v>#NAME?</v>
      </c>
      <c r="AT1227" s="94" t="e">
        <v>#NAME?</v>
      </c>
    </row>
    <row r="1228" customFormat="false" ht="15" hidden="false" customHeight="true" outlineLevel="0" collapsed="false">
      <c r="A1228" s="20" t="s">
        <v>9944</v>
      </c>
      <c r="B1228" s="20" t="str">
        <f aca="false">INDEX(Table2[], MATCH(L1228, Location_ID!$D$2:$D$648, 0), 1)</f>
        <v>73c92d5f-3c9b-479c-bebc-aa118e3c3846</v>
      </c>
      <c r="C1228" s="16" t="s">
        <v>904</v>
      </c>
      <c r="D1228" s="16" t="s">
        <v>354</v>
      </c>
      <c r="E1228" s="20" t="s">
        <v>7134</v>
      </c>
      <c r="F1228" s="20" t="s">
        <v>7135</v>
      </c>
      <c r="G1228" s="20" t="s">
        <v>7591</v>
      </c>
      <c r="H1228" s="20"/>
      <c r="I1228" s="20" t="s">
        <v>9018</v>
      </c>
      <c r="J1228" s="20" t="s">
        <v>7127</v>
      </c>
      <c r="K1228" s="20" t="s">
        <v>7109</v>
      </c>
      <c r="L1228" s="20" t="s">
        <v>2241</v>
      </c>
      <c r="M1228" s="165" t="s">
        <v>7110</v>
      </c>
      <c r="N1228" s="20" t="s">
        <v>9056</v>
      </c>
      <c r="O1228" s="20" t="s">
        <v>9945</v>
      </c>
      <c r="P1228" s="201" t="n">
        <v>44440</v>
      </c>
      <c r="Q1228" s="201" t="n">
        <v>44500</v>
      </c>
      <c r="R1228" s="20" t="n">
        <v>1</v>
      </c>
      <c r="S1228" s="20" t="s">
        <v>7130</v>
      </c>
      <c r="T1228" s="20" t="n">
        <v>2.95785068426021</v>
      </c>
      <c r="U1228" s="20"/>
      <c r="V1228" s="20"/>
      <c r="W1228" s="20" t="s">
        <v>7141</v>
      </c>
      <c r="X1228" s="35" t="s">
        <v>383</v>
      </c>
      <c r="Y1228" s="240"/>
      <c r="Z1228" s="192" t="n">
        <v>0</v>
      </c>
      <c r="AE1228" s="94" t="e">
        <f aca="false" t="array" ref="AE1228:AK1228">_xlfn.torow(_xlfn.unique(_xlfn._xlws.filter(cat_table[Subsector],$E1228=cat_table[Sector],"")))</f>
        <v>#NAME?</v>
      </c>
      <c r="AF1228" s="94" t="e">
        <v>#NAME?</v>
      </c>
      <c r="AG1228" s="94" t="e">
        <v>#NAME?</v>
      </c>
      <c r="AH1228" s="94" t="e">
        <v>#NAME?</v>
      </c>
      <c r="AI1228" s="94" t="e">
        <v>#NAME?</v>
      </c>
      <c r="AJ1228" s="94" t="e">
        <v>#NAME?</v>
      </c>
      <c r="AK1228" s="94" t="e">
        <v>#NAME?</v>
      </c>
      <c r="AO1228" s="94" t="e">
        <f aca="false" t="array" ref="AO1228:AT1228">_xlfn.torow(_xlfn.unique(_xlfn._xlws.filter(cat_table[Sub-subsector],($E1228=cat_table[Sector])*($F1228=cat_table[Subsector]),"")))</f>
        <v>#NAME?</v>
      </c>
      <c r="AP1228" s="94" t="e">
        <v>#NAME?</v>
      </c>
      <c r="AQ1228" s="94" t="e">
        <v>#NAME?</v>
      </c>
      <c r="AR1228" s="94" t="e">
        <v>#NAME?</v>
      </c>
      <c r="AS1228" s="94" t="e">
        <v>#NAME?</v>
      </c>
      <c r="AT1228" s="94" t="e">
        <v>#NAME?</v>
      </c>
    </row>
    <row r="1229" customFormat="false" ht="15" hidden="false" customHeight="true" outlineLevel="0" collapsed="false">
      <c r="A1229" s="20" t="s">
        <v>9946</v>
      </c>
      <c r="B1229" s="20" t="str">
        <f aca="false">INDEX(Table2[], MATCH(L1229, Location_ID!$D$2:$D$648, 0), 1)</f>
        <v>73c92d5f-3c9b-479c-bebc-aa118e3c3846</v>
      </c>
      <c r="C1229" s="16" t="s">
        <v>904</v>
      </c>
      <c r="D1229" s="16" t="s">
        <v>354</v>
      </c>
      <c r="E1229" s="20" t="s">
        <v>7134</v>
      </c>
      <c r="F1229" s="20" t="s">
        <v>7135</v>
      </c>
      <c r="G1229" s="20" t="s">
        <v>7591</v>
      </c>
      <c r="H1229" s="20"/>
      <c r="I1229" s="20" t="s">
        <v>9018</v>
      </c>
      <c r="J1229" s="20" t="s">
        <v>9079</v>
      </c>
      <c r="K1229" s="20" t="s">
        <v>7109</v>
      </c>
      <c r="L1229" s="20" t="s">
        <v>2241</v>
      </c>
      <c r="M1229" s="165" t="s">
        <v>7110</v>
      </c>
      <c r="N1229" s="20" t="s">
        <v>9056</v>
      </c>
      <c r="O1229" s="20" t="s">
        <v>9947</v>
      </c>
      <c r="P1229" s="201" t="n">
        <v>44440</v>
      </c>
      <c r="Q1229" s="201" t="n">
        <v>44500</v>
      </c>
      <c r="R1229" s="20" t="n">
        <v>1</v>
      </c>
      <c r="S1229" s="20" t="s">
        <v>7130</v>
      </c>
      <c r="T1229" s="20" t="n">
        <v>1.91917492639172</v>
      </c>
      <c r="U1229" s="20"/>
      <c r="V1229" s="20"/>
      <c r="W1229" s="20" t="s">
        <v>7141</v>
      </c>
      <c r="X1229" s="35" t="s">
        <v>383</v>
      </c>
      <c r="Y1229" s="240"/>
      <c r="Z1229" s="192" t="n">
        <v>0</v>
      </c>
      <c r="AE1229" s="94" t="e">
        <f aca="false" t="array" ref="AE1229:AK1229">_xlfn.torow(_xlfn.unique(_xlfn._xlws.filter(cat_table[Subsector],$E1229=cat_table[Sector],"")))</f>
        <v>#NAME?</v>
      </c>
      <c r="AF1229" s="94" t="e">
        <v>#NAME?</v>
      </c>
      <c r="AG1229" s="94" t="e">
        <v>#NAME?</v>
      </c>
      <c r="AH1229" s="94" t="e">
        <v>#NAME?</v>
      </c>
      <c r="AI1229" s="94" t="e">
        <v>#NAME?</v>
      </c>
      <c r="AJ1229" s="94" t="e">
        <v>#NAME?</v>
      </c>
      <c r="AK1229" s="94" t="e">
        <v>#NAME?</v>
      </c>
      <c r="AO1229" s="94" t="e">
        <f aca="false" t="array" ref="AO1229:AT1229">_xlfn.torow(_xlfn.unique(_xlfn._xlws.filter(cat_table[Sub-subsector],($E1229=cat_table[Sector])*($F1229=cat_table[Subsector]),"")))</f>
        <v>#NAME?</v>
      </c>
      <c r="AP1229" s="94" t="e">
        <v>#NAME?</v>
      </c>
      <c r="AQ1229" s="94" t="e">
        <v>#NAME?</v>
      </c>
      <c r="AR1229" s="94" t="e">
        <v>#NAME?</v>
      </c>
      <c r="AS1229" s="94" t="e">
        <v>#NAME?</v>
      </c>
      <c r="AT1229" s="94" t="e">
        <v>#NAME?</v>
      </c>
    </row>
    <row r="1230" customFormat="false" ht="15" hidden="false" customHeight="true" outlineLevel="0" collapsed="false">
      <c r="A1230" s="20" t="s">
        <v>9948</v>
      </c>
      <c r="B1230" s="20" t="str">
        <f aca="false">INDEX(Table2[], MATCH(L1230, Location_ID!$D$2:$D$648, 0), 1)</f>
        <v>73c92d5f-3c9b-479c-bebc-aa118e3c3846</v>
      </c>
      <c r="C1230" s="16" t="s">
        <v>904</v>
      </c>
      <c r="D1230" s="16" t="s">
        <v>354</v>
      </c>
      <c r="E1230" s="20" t="s">
        <v>7134</v>
      </c>
      <c r="F1230" s="20" t="s">
        <v>7135</v>
      </c>
      <c r="G1230" s="20" t="s">
        <v>7591</v>
      </c>
      <c r="H1230" s="20"/>
      <c r="I1230" s="20" t="s">
        <v>9018</v>
      </c>
      <c r="J1230" s="20" t="s">
        <v>9055</v>
      </c>
      <c r="K1230" s="20" t="s">
        <v>7109</v>
      </c>
      <c r="L1230" s="20" t="s">
        <v>2241</v>
      </c>
      <c r="M1230" s="165" t="s">
        <v>7110</v>
      </c>
      <c r="N1230" s="20" t="s">
        <v>9056</v>
      </c>
      <c r="O1230" s="20" t="s">
        <v>9949</v>
      </c>
      <c r="P1230" s="201" t="n">
        <v>44440</v>
      </c>
      <c r="Q1230" s="201" t="n">
        <v>44500</v>
      </c>
      <c r="R1230" s="20" t="n">
        <v>1</v>
      </c>
      <c r="S1230" s="20" t="s">
        <v>7130</v>
      </c>
      <c r="T1230" s="20" t="n">
        <v>10.0028319463618</v>
      </c>
      <c r="U1230" s="20"/>
      <c r="V1230" s="20"/>
      <c r="W1230" s="20" t="s">
        <v>7141</v>
      </c>
      <c r="X1230" s="35" t="s">
        <v>383</v>
      </c>
      <c r="Y1230" s="240"/>
      <c r="Z1230" s="192" t="n">
        <v>0</v>
      </c>
      <c r="AE1230" s="94" t="e">
        <f aca="false" t="array" ref="AE1230:AK1230">_xlfn.torow(_xlfn.unique(_xlfn._xlws.filter(cat_table[Subsector],$E1230=cat_table[Sector],"")))</f>
        <v>#NAME?</v>
      </c>
      <c r="AF1230" s="94" t="e">
        <v>#NAME?</v>
      </c>
      <c r="AG1230" s="94" t="e">
        <v>#NAME?</v>
      </c>
      <c r="AH1230" s="94" t="e">
        <v>#NAME?</v>
      </c>
      <c r="AI1230" s="94" t="e">
        <v>#NAME?</v>
      </c>
      <c r="AJ1230" s="94" t="e">
        <v>#NAME?</v>
      </c>
      <c r="AK1230" s="94" t="e">
        <v>#NAME?</v>
      </c>
      <c r="AO1230" s="94" t="e">
        <f aca="false" t="array" ref="AO1230:AT1230">_xlfn.torow(_xlfn.unique(_xlfn._xlws.filter(cat_table[Sub-subsector],($E1230=cat_table[Sector])*($F1230=cat_table[Subsector]),"")))</f>
        <v>#NAME?</v>
      </c>
      <c r="AP1230" s="94" t="e">
        <v>#NAME?</v>
      </c>
      <c r="AQ1230" s="94" t="e">
        <v>#NAME?</v>
      </c>
      <c r="AR1230" s="94" t="e">
        <v>#NAME?</v>
      </c>
      <c r="AS1230" s="94" t="e">
        <v>#NAME?</v>
      </c>
      <c r="AT1230" s="94" t="e">
        <v>#NAME?</v>
      </c>
    </row>
    <row r="1231" customFormat="false" ht="15" hidden="false" customHeight="true" outlineLevel="0" collapsed="false">
      <c r="A1231" s="20" t="s">
        <v>9950</v>
      </c>
      <c r="B1231" s="20" t="str">
        <f aca="false">INDEX(Table2[], MATCH(L1231, Location_ID!$D$2:$D$648, 0), 1)</f>
        <v>73c92d5f-3c9b-479c-bebc-aa118e3c3846</v>
      </c>
      <c r="C1231" s="16" t="s">
        <v>904</v>
      </c>
      <c r="D1231" s="16" t="s">
        <v>354</v>
      </c>
      <c r="E1231" s="20" t="s">
        <v>7134</v>
      </c>
      <c r="F1231" s="20" t="s">
        <v>7135</v>
      </c>
      <c r="G1231" s="20" t="s">
        <v>7591</v>
      </c>
      <c r="H1231" s="20"/>
      <c r="I1231" s="20" t="s">
        <v>9018</v>
      </c>
      <c r="J1231" s="20" t="s">
        <v>9055</v>
      </c>
      <c r="K1231" s="20" t="s">
        <v>7109</v>
      </c>
      <c r="L1231" s="20" t="s">
        <v>2241</v>
      </c>
      <c r="M1231" s="165" t="s">
        <v>7110</v>
      </c>
      <c r="N1231" s="20" t="s">
        <v>9056</v>
      </c>
      <c r="O1231" s="20" t="s">
        <v>9951</v>
      </c>
      <c r="P1231" s="201" t="n">
        <v>44440</v>
      </c>
      <c r="Q1231" s="201" t="n">
        <v>44500</v>
      </c>
      <c r="R1231" s="20" t="n">
        <v>1</v>
      </c>
      <c r="S1231" s="20" t="s">
        <v>7130</v>
      </c>
      <c r="T1231" s="20" t="n">
        <v>5.46559810223844</v>
      </c>
      <c r="U1231" s="20"/>
      <c r="V1231" s="20"/>
      <c r="W1231" s="20" t="s">
        <v>7141</v>
      </c>
      <c r="X1231" s="35" t="s">
        <v>383</v>
      </c>
      <c r="Y1231" s="240"/>
      <c r="Z1231" s="192" t="n">
        <v>0</v>
      </c>
      <c r="AE1231" s="94" t="e">
        <f aca="false" t="array" ref="AE1231:AK1231">_xlfn.torow(_xlfn.unique(_xlfn._xlws.filter(cat_table[Subsector],$E1231=cat_table[Sector],"")))</f>
        <v>#NAME?</v>
      </c>
      <c r="AF1231" s="94" t="e">
        <v>#NAME?</v>
      </c>
      <c r="AG1231" s="94" t="e">
        <v>#NAME?</v>
      </c>
      <c r="AH1231" s="94" t="e">
        <v>#NAME?</v>
      </c>
      <c r="AI1231" s="94" t="e">
        <v>#NAME?</v>
      </c>
      <c r="AJ1231" s="94" t="e">
        <v>#NAME?</v>
      </c>
      <c r="AK1231" s="94" t="e">
        <v>#NAME?</v>
      </c>
      <c r="AO1231" s="94" t="e">
        <f aca="false" t="array" ref="AO1231:AT1231">_xlfn.torow(_xlfn.unique(_xlfn._xlws.filter(cat_table[Sub-subsector],($E1231=cat_table[Sector])*($F1231=cat_table[Subsector]),"")))</f>
        <v>#NAME?</v>
      </c>
      <c r="AP1231" s="94" t="e">
        <v>#NAME?</v>
      </c>
      <c r="AQ1231" s="94" t="e">
        <v>#NAME?</v>
      </c>
      <c r="AR1231" s="94" t="e">
        <v>#NAME?</v>
      </c>
      <c r="AS1231" s="94" t="e">
        <v>#NAME?</v>
      </c>
      <c r="AT1231" s="94" t="e">
        <v>#NAME?</v>
      </c>
    </row>
    <row r="1232" customFormat="false" ht="15" hidden="false" customHeight="true" outlineLevel="0" collapsed="false">
      <c r="A1232" s="20" t="s">
        <v>9952</v>
      </c>
      <c r="B1232" s="20" t="str">
        <f aca="false">INDEX(Table2[], MATCH(L1232, Location_ID!$D$2:$D$648, 0), 1)</f>
        <v>73c92d5f-3c9b-479c-bebc-aa118e3c3846</v>
      </c>
      <c r="C1232" s="16" t="s">
        <v>904</v>
      </c>
      <c r="D1232" s="16" t="s">
        <v>354</v>
      </c>
      <c r="E1232" s="20" t="s">
        <v>7134</v>
      </c>
      <c r="F1232" s="20" t="s">
        <v>7135</v>
      </c>
      <c r="G1232" s="20" t="s">
        <v>7591</v>
      </c>
      <c r="H1232" s="20"/>
      <c r="I1232" s="20" t="s">
        <v>9018</v>
      </c>
      <c r="J1232" s="20" t="s">
        <v>9055</v>
      </c>
      <c r="K1232" s="20" t="s">
        <v>7109</v>
      </c>
      <c r="L1232" s="20" t="s">
        <v>2241</v>
      </c>
      <c r="M1232" s="165" t="s">
        <v>7110</v>
      </c>
      <c r="N1232" s="20" t="s">
        <v>9056</v>
      </c>
      <c r="O1232" s="20" t="s">
        <v>9953</v>
      </c>
      <c r="P1232" s="201" t="n">
        <v>44440</v>
      </c>
      <c r="Q1232" s="201" t="n">
        <v>44500</v>
      </c>
      <c r="R1232" s="20" t="n">
        <v>1</v>
      </c>
      <c r="S1232" s="20" t="s">
        <v>7130</v>
      </c>
      <c r="T1232" s="20" t="n">
        <v>5.22007527676529</v>
      </c>
      <c r="U1232" s="20"/>
      <c r="V1232" s="20"/>
      <c r="W1232" s="20" t="s">
        <v>7141</v>
      </c>
      <c r="X1232" s="35" t="s">
        <v>383</v>
      </c>
      <c r="Y1232" s="240"/>
      <c r="Z1232" s="192" t="n">
        <v>0</v>
      </c>
      <c r="AE1232" s="94" t="e">
        <f aca="false" t="array" ref="AE1232:AK1232">_xlfn.torow(_xlfn.unique(_xlfn._xlws.filter(cat_table[Subsector],$E1232=cat_table[Sector],"")))</f>
        <v>#NAME?</v>
      </c>
      <c r="AF1232" s="94" t="e">
        <v>#NAME?</v>
      </c>
      <c r="AG1232" s="94" t="e">
        <v>#NAME?</v>
      </c>
      <c r="AH1232" s="94" t="e">
        <v>#NAME?</v>
      </c>
      <c r="AI1232" s="94" t="e">
        <v>#NAME?</v>
      </c>
      <c r="AJ1232" s="94" t="e">
        <v>#NAME?</v>
      </c>
      <c r="AK1232" s="94" t="e">
        <v>#NAME?</v>
      </c>
      <c r="AO1232" s="94" t="e">
        <f aca="false" t="array" ref="AO1232:AT1232">_xlfn.torow(_xlfn.unique(_xlfn._xlws.filter(cat_table[Sub-subsector],($E1232=cat_table[Sector])*($F1232=cat_table[Subsector]),"")))</f>
        <v>#NAME?</v>
      </c>
      <c r="AP1232" s="94" t="e">
        <v>#NAME?</v>
      </c>
      <c r="AQ1232" s="94" t="e">
        <v>#NAME?</v>
      </c>
      <c r="AR1232" s="94" t="e">
        <v>#NAME?</v>
      </c>
      <c r="AS1232" s="94" t="e">
        <v>#NAME?</v>
      </c>
      <c r="AT1232" s="94" t="e">
        <v>#NAME?</v>
      </c>
    </row>
    <row r="1233" customFormat="false" ht="15" hidden="false" customHeight="true" outlineLevel="0" collapsed="false">
      <c r="A1233" s="20" t="s">
        <v>9954</v>
      </c>
      <c r="B1233" s="20" t="str">
        <f aca="false">INDEX(Table2[], MATCH(L1233, Location_ID!$D$2:$D$648, 0), 1)</f>
        <v>73c92d5f-3c9b-479c-bebc-aa118e3c3846</v>
      </c>
      <c r="C1233" s="16" t="s">
        <v>904</v>
      </c>
      <c r="D1233" s="16" t="s">
        <v>354</v>
      </c>
      <c r="E1233" s="20" t="s">
        <v>7134</v>
      </c>
      <c r="F1233" s="20" t="s">
        <v>7135</v>
      </c>
      <c r="G1233" s="20" t="s">
        <v>7591</v>
      </c>
      <c r="H1233" s="20"/>
      <c r="I1233" s="20" t="s">
        <v>9018</v>
      </c>
      <c r="J1233" s="20" t="s">
        <v>7127</v>
      </c>
      <c r="K1233" s="20" t="s">
        <v>7109</v>
      </c>
      <c r="L1233" s="20" t="s">
        <v>2241</v>
      </c>
      <c r="M1233" s="165" t="s">
        <v>7110</v>
      </c>
      <c r="N1233" s="20" t="s">
        <v>9056</v>
      </c>
      <c r="O1233" s="20" t="s">
        <v>9955</v>
      </c>
      <c r="P1233" s="201" t="n">
        <v>44440</v>
      </c>
      <c r="Q1233" s="201" t="n">
        <v>44500</v>
      </c>
      <c r="R1233" s="20" t="n">
        <v>1</v>
      </c>
      <c r="S1233" s="20" t="s">
        <v>7130</v>
      </c>
      <c r="T1233" s="20" t="n">
        <v>16.074143020409</v>
      </c>
      <c r="U1233" s="20"/>
      <c r="V1233" s="20"/>
      <c r="W1233" s="20" t="s">
        <v>7141</v>
      </c>
      <c r="X1233" s="35" t="s">
        <v>383</v>
      </c>
      <c r="Y1233" s="240"/>
      <c r="Z1233" s="192" t="n">
        <v>0</v>
      </c>
      <c r="AE1233" s="94" t="e">
        <f aca="false" t="array" ref="AE1233:AK1233">_xlfn.torow(_xlfn.unique(_xlfn._xlws.filter(cat_table[Subsector],$E1233=cat_table[Sector],"")))</f>
        <v>#NAME?</v>
      </c>
      <c r="AF1233" s="94" t="e">
        <v>#NAME?</v>
      </c>
      <c r="AG1233" s="94" t="e">
        <v>#NAME?</v>
      </c>
      <c r="AH1233" s="94" t="e">
        <v>#NAME?</v>
      </c>
      <c r="AI1233" s="94" t="e">
        <v>#NAME?</v>
      </c>
      <c r="AJ1233" s="94" t="e">
        <v>#NAME?</v>
      </c>
      <c r="AK1233" s="94" t="e">
        <v>#NAME?</v>
      </c>
      <c r="AO1233" s="94" t="e">
        <f aca="false" t="array" ref="AO1233:AT1233">_xlfn.torow(_xlfn.unique(_xlfn._xlws.filter(cat_table[Sub-subsector],($E1233=cat_table[Sector])*($F1233=cat_table[Subsector]),"")))</f>
        <v>#NAME?</v>
      </c>
      <c r="AP1233" s="94" t="e">
        <v>#NAME?</v>
      </c>
      <c r="AQ1233" s="94" t="e">
        <v>#NAME?</v>
      </c>
      <c r="AR1233" s="94" t="e">
        <v>#NAME?</v>
      </c>
      <c r="AS1233" s="94" t="e">
        <v>#NAME?</v>
      </c>
      <c r="AT1233" s="94" t="e">
        <v>#NAME?</v>
      </c>
    </row>
    <row r="1234" customFormat="false" ht="15" hidden="false" customHeight="true" outlineLevel="0" collapsed="false">
      <c r="A1234" s="20" t="s">
        <v>9956</v>
      </c>
      <c r="B1234" s="20" t="str">
        <f aca="false">INDEX(Table2[], MATCH(L1234, Location_ID!$D$2:$D$648, 0), 1)</f>
        <v>73c92d5f-3c9b-479c-bebc-aa118e3c3846</v>
      </c>
      <c r="C1234" s="16" t="s">
        <v>904</v>
      </c>
      <c r="D1234" s="16" t="s">
        <v>354</v>
      </c>
      <c r="E1234" s="20" t="s">
        <v>7134</v>
      </c>
      <c r="F1234" s="20" t="s">
        <v>7135</v>
      </c>
      <c r="G1234" s="20" t="s">
        <v>7591</v>
      </c>
      <c r="H1234" s="20"/>
      <c r="I1234" s="20" t="s">
        <v>9018</v>
      </c>
      <c r="J1234" s="20" t="s">
        <v>9055</v>
      </c>
      <c r="K1234" s="20" t="s">
        <v>7109</v>
      </c>
      <c r="L1234" s="20" t="s">
        <v>2241</v>
      </c>
      <c r="M1234" s="165" t="s">
        <v>7110</v>
      </c>
      <c r="N1234" s="20" t="s">
        <v>9056</v>
      </c>
      <c r="O1234" s="20" t="s">
        <v>9957</v>
      </c>
      <c r="P1234" s="201" t="n">
        <v>44440</v>
      </c>
      <c r="Q1234" s="201" t="n">
        <v>44500</v>
      </c>
      <c r="R1234" s="20" t="n">
        <v>1</v>
      </c>
      <c r="S1234" s="20" t="s">
        <v>7130</v>
      </c>
      <c r="T1234" s="20" t="n">
        <v>36.267568954667</v>
      </c>
      <c r="U1234" s="20"/>
      <c r="V1234" s="20"/>
      <c r="W1234" s="20" t="s">
        <v>7141</v>
      </c>
      <c r="X1234" s="35" t="s">
        <v>383</v>
      </c>
      <c r="Y1234" s="240"/>
      <c r="Z1234" s="192" t="n">
        <v>0</v>
      </c>
      <c r="AE1234" s="94" t="e">
        <f aca="false" t="array" ref="AE1234:AK1234">_xlfn.torow(_xlfn.unique(_xlfn._xlws.filter(cat_table[Subsector],$E1234=cat_table[Sector],"")))</f>
        <v>#NAME?</v>
      </c>
      <c r="AF1234" s="94" t="e">
        <v>#NAME?</v>
      </c>
      <c r="AG1234" s="94" t="e">
        <v>#NAME?</v>
      </c>
      <c r="AH1234" s="94" t="e">
        <v>#NAME?</v>
      </c>
      <c r="AI1234" s="94" t="e">
        <v>#NAME?</v>
      </c>
      <c r="AJ1234" s="94" t="e">
        <v>#NAME?</v>
      </c>
      <c r="AK1234" s="94" t="e">
        <v>#NAME?</v>
      </c>
      <c r="AO1234" s="94" t="e">
        <f aca="false" t="array" ref="AO1234:AT1234">_xlfn.torow(_xlfn.unique(_xlfn._xlws.filter(cat_table[Sub-subsector],($E1234=cat_table[Sector])*($F1234=cat_table[Subsector]),"")))</f>
        <v>#NAME?</v>
      </c>
      <c r="AP1234" s="94" t="e">
        <v>#NAME?</v>
      </c>
      <c r="AQ1234" s="94" t="e">
        <v>#NAME?</v>
      </c>
      <c r="AR1234" s="94" t="e">
        <v>#NAME?</v>
      </c>
      <c r="AS1234" s="94" t="e">
        <v>#NAME?</v>
      </c>
      <c r="AT1234" s="94" t="e">
        <v>#NAME?</v>
      </c>
    </row>
    <row r="1235" customFormat="false" ht="15" hidden="false" customHeight="true" outlineLevel="0" collapsed="false">
      <c r="A1235" s="20" t="s">
        <v>9958</v>
      </c>
      <c r="B1235" s="20" t="str">
        <f aca="false">INDEX(Table2[], MATCH(L1235, Location_ID!$D$2:$D$648, 0), 1)</f>
        <v>73c92d5f-3c9b-479c-bebc-aa118e3c3846</v>
      </c>
      <c r="C1235" s="16" t="s">
        <v>904</v>
      </c>
      <c r="D1235" s="16" t="s">
        <v>354</v>
      </c>
      <c r="E1235" s="20" t="s">
        <v>7134</v>
      </c>
      <c r="F1235" s="20" t="s">
        <v>7135</v>
      </c>
      <c r="G1235" s="20" t="s">
        <v>7591</v>
      </c>
      <c r="H1235" s="20"/>
      <c r="I1235" s="20" t="s">
        <v>9018</v>
      </c>
      <c r="J1235" s="20" t="s">
        <v>9072</v>
      </c>
      <c r="K1235" s="20" t="s">
        <v>7109</v>
      </c>
      <c r="L1235" s="20" t="s">
        <v>2241</v>
      </c>
      <c r="M1235" s="165" t="s">
        <v>7110</v>
      </c>
      <c r="N1235" s="20" t="s">
        <v>9056</v>
      </c>
      <c r="O1235" s="20" t="s">
        <v>9959</v>
      </c>
      <c r="P1235" s="201" t="n">
        <v>44440</v>
      </c>
      <c r="Q1235" s="201" t="n">
        <v>44500</v>
      </c>
      <c r="R1235" s="20" t="n">
        <v>1</v>
      </c>
      <c r="S1235" s="20" t="s">
        <v>7130</v>
      </c>
      <c r="T1235" s="20" t="n">
        <v>15.9357901966191</v>
      </c>
      <c r="U1235" s="20"/>
      <c r="V1235" s="20"/>
      <c r="W1235" s="20" t="s">
        <v>7141</v>
      </c>
      <c r="X1235" s="35" t="s">
        <v>383</v>
      </c>
      <c r="Y1235" s="240"/>
      <c r="Z1235" s="192" t="n">
        <v>0</v>
      </c>
      <c r="AE1235" s="94" t="e">
        <f aca="false" t="array" ref="AE1235:AK1235">_xlfn.torow(_xlfn.unique(_xlfn._xlws.filter(cat_table[Subsector],$E1235=cat_table[Sector],"")))</f>
        <v>#NAME?</v>
      </c>
      <c r="AF1235" s="94" t="e">
        <v>#NAME?</v>
      </c>
      <c r="AG1235" s="94" t="e">
        <v>#NAME?</v>
      </c>
      <c r="AH1235" s="94" t="e">
        <v>#NAME?</v>
      </c>
      <c r="AI1235" s="94" t="e">
        <v>#NAME?</v>
      </c>
      <c r="AJ1235" s="94" t="e">
        <v>#NAME?</v>
      </c>
      <c r="AK1235" s="94" t="e">
        <v>#NAME?</v>
      </c>
      <c r="AO1235" s="94" t="e">
        <f aca="false" t="array" ref="AO1235:AT1235">_xlfn.torow(_xlfn.unique(_xlfn._xlws.filter(cat_table[Sub-subsector],($E1235=cat_table[Sector])*($F1235=cat_table[Subsector]),"")))</f>
        <v>#NAME?</v>
      </c>
      <c r="AP1235" s="94" t="e">
        <v>#NAME?</v>
      </c>
      <c r="AQ1235" s="94" t="e">
        <v>#NAME?</v>
      </c>
      <c r="AR1235" s="94" t="e">
        <v>#NAME?</v>
      </c>
      <c r="AS1235" s="94" t="e">
        <v>#NAME?</v>
      </c>
      <c r="AT1235" s="94" t="e">
        <v>#NAME?</v>
      </c>
    </row>
    <row r="1236" customFormat="false" ht="15" hidden="false" customHeight="true" outlineLevel="0" collapsed="false">
      <c r="A1236" s="20" t="s">
        <v>9960</v>
      </c>
      <c r="B1236" s="20" t="str">
        <f aca="false">INDEX(Table2[], MATCH(L1236, Location_ID!$D$2:$D$648, 0), 1)</f>
        <v>73c92d5f-3c9b-479c-bebc-aa118e3c3846</v>
      </c>
      <c r="C1236" s="16" t="s">
        <v>904</v>
      </c>
      <c r="D1236" s="16" t="s">
        <v>354</v>
      </c>
      <c r="E1236" s="20" t="s">
        <v>7134</v>
      </c>
      <c r="F1236" s="20" t="s">
        <v>7135</v>
      </c>
      <c r="G1236" s="20" t="s">
        <v>7591</v>
      </c>
      <c r="H1236" s="20"/>
      <c r="I1236" s="20" t="s">
        <v>9018</v>
      </c>
      <c r="J1236" s="20" t="s">
        <v>9082</v>
      </c>
      <c r="K1236" s="20" t="s">
        <v>7109</v>
      </c>
      <c r="L1236" s="20" t="s">
        <v>2241</v>
      </c>
      <c r="M1236" s="165" t="s">
        <v>7110</v>
      </c>
      <c r="N1236" s="20" t="s">
        <v>9056</v>
      </c>
      <c r="O1236" s="20" t="s">
        <v>9961</v>
      </c>
      <c r="P1236" s="201" t="n">
        <v>44440</v>
      </c>
      <c r="Q1236" s="201" t="n">
        <v>44500</v>
      </c>
      <c r="R1236" s="20" t="n">
        <v>1</v>
      </c>
      <c r="S1236" s="20" t="s">
        <v>7130</v>
      </c>
      <c r="T1236" s="20" t="n">
        <v>11.0895137521267</v>
      </c>
      <c r="U1236" s="20"/>
      <c r="V1236" s="20"/>
      <c r="W1236" s="20" t="s">
        <v>7141</v>
      </c>
      <c r="X1236" s="35" t="s">
        <v>383</v>
      </c>
      <c r="Y1236" s="240"/>
      <c r="Z1236" s="192" t="n">
        <v>0</v>
      </c>
      <c r="AE1236" s="94" t="e">
        <f aca="false" t="array" ref="AE1236:AK1236">_xlfn.torow(_xlfn.unique(_xlfn._xlws.filter(cat_table[Subsector],$E1236=cat_table[Sector],"")))</f>
        <v>#NAME?</v>
      </c>
      <c r="AF1236" s="94" t="e">
        <v>#NAME?</v>
      </c>
      <c r="AG1236" s="94" t="e">
        <v>#NAME?</v>
      </c>
      <c r="AH1236" s="94" t="e">
        <v>#NAME?</v>
      </c>
      <c r="AI1236" s="94" t="e">
        <v>#NAME?</v>
      </c>
      <c r="AJ1236" s="94" t="e">
        <v>#NAME?</v>
      </c>
      <c r="AK1236" s="94" t="e">
        <v>#NAME?</v>
      </c>
      <c r="AO1236" s="94" t="e">
        <f aca="false" t="array" ref="AO1236:AT1236">_xlfn.torow(_xlfn.unique(_xlfn._xlws.filter(cat_table[Sub-subsector],($E1236=cat_table[Sector])*($F1236=cat_table[Subsector]),"")))</f>
        <v>#NAME?</v>
      </c>
      <c r="AP1236" s="94" t="e">
        <v>#NAME?</v>
      </c>
      <c r="AQ1236" s="94" t="e">
        <v>#NAME?</v>
      </c>
      <c r="AR1236" s="94" t="e">
        <v>#NAME?</v>
      </c>
      <c r="AS1236" s="94" t="e">
        <v>#NAME?</v>
      </c>
      <c r="AT1236" s="94" t="e">
        <v>#NAME?</v>
      </c>
    </row>
    <row r="1237" customFormat="false" ht="15" hidden="false" customHeight="true" outlineLevel="0" collapsed="false">
      <c r="A1237" s="20" t="s">
        <v>9962</v>
      </c>
      <c r="B1237" s="20" t="str">
        <f aca="false">INDEX(Table2[], MATCH(L1237, Location_ID!$D$2:$D$648, 0), 1)</f>
        <v>73c92d5f-3c9b-479c-bebc-aa118e3c3846</v>
      </c>
      <c r="C1237" s="16" t="s">
        <v>904</v>
      </c>
      <c r="D1237" s="16" t="s">
        <v>354</v>
      </c>
      <c r="E1237" s="20" t="s">
        <v>7134</v>
      </c>
      <c r="F1237" s="20" t="s">
        <v>7135</v>
      </c>
      <c r="G1237" s="20" t="s">
        <v>7591</v>
      </c>
      <c r="H1237" s="20"/>
      <c r="I1237" s="20" t="s">
        <v>9018</v>
      </c>
      <c r="J1237" s="20" t="s">
        <v>9059</v>
      </c>
      <c r="K1237" s="20" t="s">
        <v>7109</v>
      </c>
      <c r="L1237" s="20" t="s">
        <v>2241</v>
      </c>
      <c r="M1237" s="165" t="s">
        <v>7110</v>
      </c>
      <c r="N1237" s="20" t="s">
        <v>9056</v>
      </c>
      <c r="O1237" s="20" t="s">
        <v>9963</v>
      </c>
      <c r="P1237" s="201" t="n">
        <v>44440</v>
      </c>
      <c r="Q1237" s="201" t="n">
        <v>44500</v>
      </c>
      <c r="R1237" s="20" t="n">
        <v>1</v>
      </c>
      <c r="S1237" s="20" t="s">
        <v>7130</v>
      </c>
      <c r="T1237" s="20" t="n">
        <v>13.7825657694795</v>
      </c>
      <c r="U1237" s="20"/>
      <c r="V1237" s="20"/>
      <c r="W1237" s="20" t="s">
        <v>7141</v>
      </c>
      <c r="X1237" s="35" t="s">
        <v>383</v>
      </c>
      <c r="Y1237" s="240"/>
      <c r="Z1237" s="192" t="n">
        <v>0</v>
      </c>
      <c r="AE1237" s="94" t="e">
        <f aca="false" t="array" ref="AE1237:AK1237">_xlfn.torow(_xlfn.unique(_xlfn._xlws.filter(cat_table[Subsector],$E1237=cat_table[Sector],"")))</f>
        <v>#NAME?</v>
      </c>
      <c r="AF1237" s="94" t="e">
        <v>#NAME?</v>
      </c>
      <c r="AG1237" s="94" t="e">
        <v>#NAME?</v>
      </c>
      <c r="AH1237" s="94" t="e">
        <v>#NAME?</v>
      </c>
      <c r="AI1237" s="94" t="e">
        <v>#NAME?</v>
      </c>
      <c r="AJ1237" s="94" t="e">
        <v>#NAME?</v>
      </c>
      <c r="AK1237" s="94" t="e">
        <v>#NAME?</v>
      </c>
      <c r="AO1237" s="94" t="e">
        <f aca="false" t="array" ref="AO1237:AT1237">_xlfn.torow(_xlfn.unique(_xlfn._xlws.filter(cat_table[Sub-subsector],($E1237=cat_table[Sector])*($F1237=cat_table[Subsector]),"")))</f>
        <v>#NAME?</v>
      </c>
      <c r="AP1237" s="94" t="e">
        <v>#NAME?</v>
      </c>
      <c r="AQ1237" s="94" t="e">
        <v>#NAME?</v>
      </c>
      <c r="AR1237" s="94" t="e">
        <v>#NAME?</v>
      </c>
      <c r="AS1237" s="94" t="e">
        <v>#NAME?</v>
      </c>
      <c r="AT1237" s="94" t="e">
        <v>#NAME?</v>
      </c>
    </row>
    <row r="1238" customFormat="false" ht="15" hidden="false" customHeight="true" outlineLevel="0" collapsed="false">
      <c r="A1238" s="20" t="s">
        <v>9964</v>
      </c>
      <c r="B1238" s="20" t="str">
        <f aca="false">INDEX(Table2[], MATCH(L1238, Location_ID!$D$2:$D$648, 0), 1)</f>
        <v>73c92d5f-3c9b-479c-bebc-aa118e3c3846</v>
      </c>
      <c r="C1238" s="16" t="s">
        <v>904</v>
      </c>
      <c r="D1238" s="16" t="s">
        <v>354</v>
      </c>
      <c r="E1238" s="20" t="s">
        <v>7134</v>
      </c>
      <c r="F1238" s="20" t="s">
        <v>7135</v>
      </c>
      <c r="G1238" s="20" t="s">
        <v>7591</v>
      </c>
      <c r="H1238" s="20"/>
      <c r="I1238" s="20" t="s">
        <v>9018</v>
      </c>
      <c r="J1238" s="20" t="s">
        <v>9082</v>
      </c>
      <c r="K1238" s="20" t="s">
        <v>7109</v>
      </c>
      <c r="L1238" s="20" t="s">
        <v>2241</v>
      </c>
      <c r="M1238" s="165" t="s">
        <v>7110</v>
      </c>
      <c r="N1238" s="20" t="s">
        <v>9056</v>
      </c>
      <c r="O1238" s="20" t="s">
        <v>9965</v>
      </c>
      <c r="P1238" s="201" t="n">
        <v>44440</v>
      </c>
      <c r="Q1238" s="201" t="n">
        <v>44500</v>
      </c>
      <c r="R1238" s="20" t="n">
        <v>1</v>
      </c>
      <c r="S1238" s="20" t="s">
        <v>7130</v>
      </c>
      <c r="T1238" s="20" t="n">
        <v>17.3276939335512</v>
      </c>
      <c r="U1238" s="20"/>
      <c r="V1238" s="20"/>
      <c r="W1238" s="20" t="s">
        <v>7141</v>
      </c>
      <c r="X1238" s="35" t="s">
        <v>383</v>
      </c>
      <c r="Y1238" s="240"/>
      <c r="Z1238" s="192" t="n">
        <v>0</v>
      </c>
      <c r="AE1238" s="94" t="e">
        <f aca="false" t="array" ref="AE1238:AK1238">_xlfn.torow(_xlfn.unique(_xlfn._xlws.filter(cat_table[Subsector],$E1238=cat_table[Sector],"")))</f>
        <v>#NAME?</v>
      </c>
      <c r="AF1238" s="94" t="e">
        <v>#NAME?</v>
      </c>
      <c r="AG1238" s="94" t="e">
        <v>#NAME?</v>
      </c>
      <c r="AH1238" s="94" t="e">
        <v>#NAME?</v>
      </c>
      <c r="AI1238" s="94" t="e">
        <v>#NAME?</v>
      </c>
      <c r="AJ1238" s="94" t="e">
        <v>#NAME?</v>
      </c>
      <c r="AK1238" s="94" t="e">
        <v>#NAME?</v>
      </c>
      <c r="AO1238" s="94" t="e">
        <f aca="false" t="array" ref="AO1238:AT1238">_xlfn.torow(_xlfn.unique(_xlfn._xlws.filter(cat_table[Sub-subsector],($E1238=cat_table[Sector])*($F1238=cat_table[Subsector]),"")))</f>
        <v>#NAME?</v>
      </c>
      <c r="AP1238" s="94" t="e">
        <v>#NAME?</v>
      </c>
      <c r="AQ1238" s="94" t="e">
        <v>#NAME?</v>
      </c>
      <c r="AR1238" s="94" t="e">
        <v>#NAME?</v>
      </c>
      <c r="AS1238" s="94" t="e">
        <v>#NAME?</v>
      </c>
      <c r="AT1238" s="94" t="e">
        <v>#NAME?</v>
      </c>
    </row>
    <row r="1239" customFormat="false" ht="15" hidden="false" customHeight="true" outlineLevel="0" collapsed="false">
      <c r="A1239" s="20" t="s">
        <v>9966</v>
      </c>
      <c r="B1239" s="20" t="str">
        <f aca="false">INDEX(Table2[], MATCH(L1239, Location_ID!$D$2:$D$648, 0), 1)</f>
        <v>73c92d5f-3c9b-479c-bebc-aa118e3c3846</v>
      </c>
      <c r="C1239" s="16" t="s">
        <v>904</v>
      </c>
      <c r="D1239" s="16" t="s">
        <v>354</v>
      </c>
      <c r="E1239" s="20" t="s">
        <v>7134</v>
      </c>
      <c r="F1239" s="20" t="s">
        <v>7135</v>
      </c>
      <c r="G1239" s="20" t="s">
        <v>7591</v>
      </c>
      <c r="H1239" s="20"/>
      <c r="I1239" s="20" t="s">
        <v>9018</v>
      </c>
      <c r="J1239" s="20" t="s">
        <v>9059</v>
      </c>
      <c r="K1239" s="20" t="s">
        <v>7109</v>
      </c>
      <c r="L1239" s="20" t="s">
        <v>2241</v>
      </c>
      <c r="M1239" s="165" t="s">
        <v>7110</v>
      </c>
      <c r="N1239" s="20" t="s">
        <v>9056</v>
      </c>
      <c r="O1239" s="20" t="s">
        <v>9967</v>
      </c>
      <c r="P1239" s="201" t="n">
        <v>44440</v>
      </c>
      <c r="Q1239" s="201" t="n">
        <v>44500</v>
      </c>
      <c r="R1239" s="20" t="n">
        <v>1</v>
      </c>
      <c r="S1239" s="20" t="s">
        <v>7130</v>
      </c>
      <c r="T1239" s="20" t="n">
        <v>2.44725974841499</v>
      </c>
      <c r="U1239" s="20"/>
      <c r="V1239" s="20"/>
      <c r="W1239" s="20" t="s">
        <v>7141</v>
      </c>
      <c r="X1239" s="35" t="s">
        <v>383</v>
      </c>
      <c r="Y1239" s="240"/>
      <c r="Z1239" s="192" t="n">
        <v>0</v>
      </c>
      <c r="AE1239" s="94" t="e">
        <f aca="false" t="array" ref="AE1239:AK1239">_xlfn.torow(_xlfn.unique(_xlfn._xlws.filter(cat_table[Subsector],$E1239=cat_table[Sector],"")))</f>
        <v>#NAME?</v>
      </c>
      <c r="AF1239" s="94" t="e">
        <v>#NAME?</v>
      </c>
      <c r="AG1239" s="94" t="e">
        <v>#NAME?</v>
      </c>
      <c r="AH1239" s="94" t="e">
        <v>#NAME?</v>
      </c>
      <c r="AI1239" s="94" t="e">
        <v>#NAME?</v>
      </c>
      <c r="AJ1239" s="94" t="e">
        <v>#NAME?</v>
      </c>
      <c r="AK1239" s="94" t="e">
        <v>#NAME?</v>
      </c>
      <c r="AO1239" s="94" t="e">
        <f aca="false" t="array" ref="AO1239:AT1239">_xlfn.torow(_xlfn.unique(_xlfn._xlws.filter(cat_table[Sub-subsector],($E1239=cat_table[Sector])*($F1239=cat_table[Subsector]),"")))</f>
        <v>#NAME?</v>
      </c>
      <c r="AP1239" s="94" t="e">
        <v>#NAME?</v>
      </c>
      <c r="AQ1239" s="94" t="e">
        <v>#NAME?</v>
      </c>
      <c r="AR1239" s="94" t="e">
        <v>#NAME?</v>
      </c>
      <c r="AS1239" s="94" t="e">
        <v>#NAME?</v>
      </c>
      <c r="AT1239" s="94" t="e">
        <v>#NAME?</v>
      </c>
    </row>
    <row r="1240" customFormat="false" ht="15" hidden="false" customHeight="true" outlineLevel="0" collapsed="false">
      <c r="A1240" s="20" t="s">
        <v>9968</v>
      </c>
      <c r="B1240" s="20" t="str">
        <f aca="false">INDEX(Table2[], MATCH(L1240, Location_ID!$D$2:$D$648, 0), 1)</f>
        <v>73c92d5f-3c9b-479c-bebc-aa118e3c3846</v>
      </c>
      <c r="C1240" s="16" t="s">
        <v>904</v>
      </c>
      <c r="D1240" s="16" t="s">
        <v>354</v>
      </c>
      <c r="E1240" s="20" t="s">
        <v>7134</v>
      </c>
      <c r="F1240" s="20" t="s">
        <v>7135</v>
      </c>
      <c r="G1240" s="20" t="s">
        <v>7591</v>
      </c>
      <c r="H1240" s="20"/>
      <c r="I1240" s="20" t="s">
        <v>9018</v>
      </c>
      <c r="J1240" s="20" t="s">
        <v>9055</v>
      </c>
      <c r="K1240" s="20" t="s">
        <v>7109</v>
      </c>
      <c r="L1240" s="20" t="s">
        <v>2241</v>
      </c>
      <c r="M1240" s="165" t="s">
        <v>7110</v>
      </c>
      <c r="N1240" s="20" t="s">
        <v>9056</v>
      </c>
      <c r="O1240" s="20" t="s">
        <v>9969</v>
      </c>
      <c r="P1240" s="201" t="n">
        <v>44440</v>
      </c>
      <c r="Q1240" s="201" t="n">
        <v>44500</v>
      </c>
      <c r="R1240" s="20" t="n">
        <v>1</v>
      </c>
      <c r="S1240" s="20" t="s">
        <v>7130</v>
      </c>
      <c r="T1240" s="20" t="n">
        <v>47.8102702067594</v>
      </c>
      <c r="U1240" s="20"/>
      <c r="V1240" s="20"/>
      <c r="W1240" s="20" t="s">
        <v>7141</v>
      </c>
      <c r="X1240" s="35" t="s">
        <v>383</v>
      </c>
      <c r="Y1240" s="240"/>
      <c r="Z1240" s="192" t="n">
        <v>0</v>
      </c>
      <c r="AE1240" s="94" t="e">
        <f aca="false" t="array" ref="AE1240:AK1240">_xlfn.torow(_xlfn.unique(_xlfn._xlws.filter(cat_table[Subsector],$E1240=cat_table[Sector],"")))</f>
        <v>#NAME?</v>
      </c>
      <c r="AF1240" s="94" t="e">
        <v>#NAME?</v>
      </c>
      <c r="AG1240" s="94" t="e">
        <v>#NAME?</v>
      </c>
      <c r="AH1240" s="94" t="e">
        <v>#NAME?</v>
      </c>
      <c r="AI1240" s="94" t="e">
        <v>#NAME?</v>
      </c>
      <c r="AJ1240" s="94" t="e">
        <v>#NAME?</v>
      </c>
      <c r="AK1240" s="94" t="e">
        <v>#NAME?</v>
      </c>
      <c r="AO1240" s="94" t="e">
        <f aca="false" t="array" ref="AO1240:AT1240">_xlfn.torow(_xlfn.unique(_xlfn._xlws.filter(cat_table[Sub-subsector],($E1240=cat_table[Sector])*($F1240=cat_table[Subsector]),"")))</f>
        <v>#NAME?</v>
      </c>
      <c r="AP1240" s="94" t="e">
        <v>#NAME?</v>
      </c>
      <c r="AQ1240" s="94" t="e">
        <v>#NAME?</v>
      </c>
      <c r="AR1240" s="94" t="e">
        <v>#NAME?</v>
      </c>
      <c r="AS1240" s="94" t="e">
        <v>#NAME?</v>
      </c>
      <c r="AT1240" s="94" t="e">
        <v>#NAME?</v>
      </c>
    </row>
    <row r="1241" customFormat="false" ht="15" hidden="false" customHeight="true" outlineLevel="0" collapsed="false">
      <c r="A1241" s="20" t="s">
        <v>9970</v>
      </c>
      <c r="B1241" s="20" t="str">
        <f aca="false">INDEX(Table2[], MATCH(L1241, Location_ID!$D$2:$D$648, 0), 1)</f>
        <v>73c92d5f-3c9b-479c-bebc-aa118e3c3846</v>
      </c>
      <c r="C1241" s="16" t="s">
        <v>904</v>
      </c>
      <c r="D1241" s="16" t="s">
        <v>354</v>
      </c>
      <c r="E1241" s="20" t="s">
        <v>7134</v>
      </c>
      <c r="F1241" s="20" t="s">
        <v>7135</v>
      </c>
      <c r="G1241" s="20" t="s">
        <v>7591</v>
      </c>
      <c r="H1241" s="20"/>
      <c r="I1241" s="20" t="s">
        <v>9018</v>
      </c>
      <c r="J1241" s="20" t="s">
        <v>9055</v>
      </c>
      <c r="K1241" s="20" t="s">
        <v>7109</v>
      </c>
      <c r="L1241" s="20" t="s">
        <v>2241</v>
      </c>
      <c r="M1241" s="165" t="s">
        <v>7110</v>
      </c>
      <c r="N1241" s="20" t="s">
        <v>9056</v>
      </c>
      <c r="O1241" s="20" t="s">
        <v>9971</v>
      </c>
      <c r="P1241" s="201" t="n">
        <v>44440</v>
      </c>
      <c r="Q1241" s="201" t="n">
        <v>44500</v>
      </c>
      <c r="R1241" s="20" t="n">
        <v>1</v>
      </c>
      <c r="S1241" s="20" t="s">
        <v>7130</v>
      </c>
      <c r="T1241" s="20" t="n">
        <v>18.1156069770762</v>
      </c>
      <c r="U1241" s="20"/>
      <c r="V1241" s="20"/>
      <c r="W1241" s="20" t="s">
        <v>7141</v>
      </c>
      <c r="X1241" s="35" t="s">
        <v>383</v>
      </c>
      <c r="Y1241" s="240"/>
      <c r="Z1241" s="192" t="n">
        <v>0</v>
      </c>
      <c r="AE1241" s="94" t="e">
        <f aca="false" t="array" ref="AE1241:AK1241">_xlfn.torow(_xlfn.unique(_xlfn._xlws.filter(cat_table[Subsector],$E1241=cat_table[Sector],"")))</f>
        <v>#NAME?</v>
      </c>
      <c r="AF1241" s="94" t="e">
        <v>#NAME?</v>
      </c>
      <c r="AG1241" s="94" t="e">
        <v>#NAME?</v>
      </c>
      <c r="AH1241" s="94" t="e">
        <v>#NAME?</v>
      </c>
      <c r="AI1241" s="94" t="e">
        <v>#NAME?</v>
      </c>
      <c r="AJ1241" s="94" t="e">
        <v>#NAME?</v>
      </c>
      <c r="AK1241" s="94" t="e">
        <v>#NAME?</v>
      </c>
      <c r="AO1241" s="94" t="e">
        <f aca="false" t="array" ref="AO1241:AT1241">_xlfn.torow(_xlfn.unique(_xlfn._xlws.filter(cat_table[Sub-subsector],($E1241=cat_table[Sector])*($F1241=cat_table[Subsector]),"")))</f>
        <v>#NAME?</v>
      </c>
      <c r="AP1241" s="94" t="e">
        <v>#NAME?</v>
      </c>
      <c r="AQ1241" s="94" t="e">
        <v>#NAME?</v>
      </c>
      <c r="AR1241" s="94" t="e">
        <v>#NAME?</v>
      </c>
      <c r="AS1241" s="94" t="e">
        <v>#NAME?</v>
      </c>
      <c r="AT1241" s="94" t="e">
        <v>#NAME?</v>
      </c>
    </row>
    <row r="1242" customFormat="false" ht="15" hidden="false" customHeight="true" outlineLevel="0" collapsed="false">
      <c r="A1242" s="20" t="s">
        <v>9972</v>
      </c>
      <c r="B1242" s="20" t="str">
        <f aca="false">INDEX(Table2[], MATCH(L1242, Location_ID!$D$2:$D$648, 0), 1)</f>
        <v>73c92d5f-3c9b-479c-bebc-aa118e3c3846</v>
      </c>
      <c r="C1242" s="16" t="s">
        <v>904</v>
      </c>
      <c r="D1242" s="16" t="s">
        <v>354</v>
      </c>
      <c r="E1242" s="20" t="s">
        <v>7134</v>
      </c>
      <c r="F1242" s="20" t="s">
        <v>7135</v>
      </c>
      <c r="G1242" s="20" t="s">
        <v>7591</v>
      </c>
      <c r="H1242" s="20"/>
      <c r="I1242" s="20" t="s">
        <v>9018</v>
      </c>
      <c r="J1242" s="20" t="s">
        <v>9059</v>
      </c>
      <c r="K1242" s="20" t="s">
        <v>7109</v>
      </c>
      <c r="L1242" s="20" t="s">
        <v>2241</v>
      </c>
      <c r="M1242" s="165" t="s">
        <v>7110</v>
      </c>
      <c r="N1242" s="20" t="s">
        <v>9056</v>
      </c>
      <c r="O1242" s="20" t="s">
        <v>9973</v>
      </c>
      <c r="P1242" s="201" t="n">
        <v>44440</v>
      </c>
      <c r="Q1242" s="201" t="n">
        <v>44500</v>
      </c>
      <c r="R1242" s="20" t="n">
        <v>1</v>
      </c>
      <c r="S1242" s="20" t="s">
        <v>7130</v>
      </c>
      <c r="T1242" s="20" t="n">
        <v>13.245695911192</v>
      </c>
      <c r="U1242" s="20"/>
      <c r="V1242" s="20"/>
      <c r="W1242" s="20" t="s">
        <v>7141</v>
      </c>
      <c r="X1242" s="35" t="s">
        <v>383</v>
      </c>
      <c r="Y1242" s="240"/>
      <c r="Z1242" s="192" t="n">
        <v>0</v>
      </c>
      <c r="AE1242" s="94" t="e">
        <f aca="false" t="array" ref="AE1242:AK1242">_xlfn.torow(_xlfn.unique(_xlfn._xlws.filter(cat_table[Subsector],$E1242=cat_table[Sector],"")))</f>
        <v>#NAME?</v>
      </c>
      <c r="AF1242" s="94" t="e">
        <v>#NAME?</v>
      </c>
      <c r="AG1242" s="94" t="e">
        <v>#NAME?</v>
      </c>
      <c r="AH1242" s="94" t="e">
        <v>#NAME?</v>
      </c>
      <c r="AI1242" s="94" t="e">
        <v>#NAME?</v>
      </c>
      <c r="AJ1242" s="94" t="e">
        <v>#NAME?</v>
      </c>
      <c r="AK1242" s="94" t="e">
        <v>#NAME?</v>
      </c>
      <c r="AO1242" s="94" t="e">
        <f aca="false" t="array" ref="AO1242:AT1242">_xlfn.torow(_xlfn.unique(_xlfn._xlws.filter(cat_table[Sub-subsector],($E1242=cat_table[Sector])*($F1242=cat_table[Subsector]),"")))</f>
        <v>#NAME?</v>
      </c>
      <c r="AP1242" s="94" t="e">
        <v>#NAME?</v>
      </c>
      <c r="AQ1242" s="94" t="e">
        <v>#NAME?</v>
      </c>
      <c r="AR1242" s="94" t="e">
        <v>#NAME?</v>
      </c>
      <c r="AS1242" s="94" t="e">
        <v>#NAME?</v>
      </c>
      <c r="AT1242" s="94" t="e">
        <v>#NAME?</v>
      </c>
    </row>
    <row r="1243" customFormat="false" ht="15" hidden="false" customHeight="true" outlineLevel="0" collapsed="false">
      <c r="A1243" s="20" t="s">
        <v>9974</v>
      </c>
      <c r="B1243" s="20" t="str">
        <f aca="false">INDEX(Table2[], MATCH(L1243, Location_ID!$D$2:$D$648, 0), 1)</f>
        <v>73c92d5f-3c9b-479c-bebc-aa118e3c3846</v>
      </c>
      <c r="C1243" s="16" t="s">
        <v>904</v>
      </c>
      <c r="D1243" s="16" t="s">
        <v>354</v>
      </c>
      <c r="E1243" s="20" t="s">
        <v>7134</v>
      </c>
      <c r="F1243" s="20" t="s">
        <v>7135</v>
      </c>
      <c r="G1243" s="20" t="s">
        <v>7591</v>
      </c>
      <c r="H1243" s="20"/>
      <c r="I1243" s="20" t="s">
        <v>9018</v>
      </c>
      <c r="J1243" s="20" t="s">
        <v>7127</v>
      </c>
      <c r="K1243" s="20" t="s">
        <v>7109</v>
      </c>
      <c r="L1243" s="20" t="s">
        <v>2241</v>
      </c>
      <c r="M1243" s="165" t="s">
        <v>7110</v>
      </c>
      <c r="N1243" s="20" t="s">
        <v>9056</v>
      </c>
      <c r="O1243" s="20" t="s">
        <v>9975</v>
      </c>
      <c r="P1243" s="201" t="n">
        <v>44440</v>
      </c>
      <c r="Q1243" s="201" t="n">
        <v>44500</v>
      </c>
      <c r="R1243" s="20" t="n">
        <v>1</v>
      </c>
      <c r="S1243" s="20" t="s">
        <v>7130</v>
      </c>
      <c r="T1243" s="20" t="n">
        <v>4.1086010104437</v>
      </c>
      <c r="U1243" s="20"/>
      <c r="V1243" s="20"/>
      <c r="W1243" s="20" t="s">
        <v>7141</v>
      </c>
      <c r="X1243" s="35" t="s">
        <v>383</v>
      </c>
      <c r="Y1243" s="240"/>
      <c r="Z1243" s="192" t="n">
        <v>0</v>
      </c>
      <c r="AE1243" s="94" t="e">
        <f aca="false" t="array" ref="AE1243:AK1243">_xlfn.torow(_xlfn.unique(_xlfn._xlws.filter(cat_table[Subsector],$E1243=cat_table[Sector],"")))</f>
        <v>#NAME?</v>
      </c>
      <c r="AF1243" s="94" t="e">
        <v>#NAME?</v>
      </c>
      <c r="AG1243" s="94" t="e">
        <v>#NAME?</v>
      </c>
      <c r="AH1243" s="94" t="e">
        <v>#NAME?</v>
      </c>
      <c r="AI1243" s="94" t="e">
        <v>#NAME?</v>
      </c>
      <c r="AJ1243" s="94" t="e">
        <v>#NAME?</v>
      </c>
      <c r="AK1243" s="94" t="e">
        <v>#NAME?</v>
      </c>
      <c r="AO1243" s="94" t="e">
        <f aca="false" t="array" ref="AO1243:AT1243">_xlfn.torow(_xlfn.unique(_xlfn._xlws.filter(cat_table[Sub-subsector],($E1243=cat_table[Sector])*($F1243=cat_table[Subsector]),"")))</f>
        <v>#NAME?</v>
      </c>
      <c r="AP1243" s="94" t="e">
        <v>#NAME?</v>
      </c>
      <c r="AQ1243" s="94" t="e">
        <v>#NAME?</v>
      </c>
      <c r="AR1243" s="94" t="e">
        <v>#NAME?</v>
      </c>
      <c r="AS1243" s="94" t="e">
        <v>#NAME?</v>
      </c>
      <c r="AT1243" s="94" t="e">
        <v>#NAME?</v>
      </c>
    </row>
    <row r="1244" customFormat="false" ht="15" hidden="false" customHeight="true" outlineLevel="0" collapsed="false">
      <c r="A1244" s="20" t="s">
        <v>9976</v>
      </c>
      <c r="B1244" s="20" t="str">
        <f aca="false">INDEX(Table2[], MATCH(L1244, Location_ID!$D$2:$D$648, 0), 1)</f>
        <v>73c92d5f-3c9b-479c-bebc-aa118e3c3846</v>
      </c>
      <c r="C1244" s="16" t="s">
        <v>904</v>
      </c>
      <c r="D1244" s="16" t="s">
        <v>354</v>
      </c>
      <c r="E1244" s="20" t="s">
        <v>7134</v>
      </c>
      <c r="F1244" s="20" t="s">
        <v>7135</v>
      </c>
      <c r="G1244" s="20" t="s">
        <v>7591</v>
      </c>
      <c r="H1244" s="20"/>
      <c r="I1244" s="20" t="s">
        <v>9018</v>
      </c>
      <c r="J1244" s="20" t="s">
        <v>9097</v>
      </c>
      <c r="K1244" s="20" t="s">
        <v>7109</v>
      </c>
      <c r="L1244" s="20" t="s">
        <v>2241</v>
      </c>
      <c r="M1244" s="165" t="s">
        <v>7110</v>
      </c>
      <c r="N1244" s="20" t="s">
        <v>9056</v>
      </c>
      <c r="O1244" s="20" t="s">
        <v>9977</v>
      </c>
      <c r="P1244" s="201" t="n">
        <v>44440</v>
      </c>
      <c r="Q1244" s="201" t="n">
        <v>44500</v>
      </c>
      <c r="R1244" s="20" t="n">
        <v>1</v>
      </c>
      <c r="S1244" s="20" t="s">
        <v>7130</v>
      </c>
      <c r="T1244" s="20" t="n">
        <v>114.93166614761</v>
      </c>
      <c r="U1244" s="20"/>
      <c r="V1244" s="20"/>
      <c r="W1244" s="20" t="s">
        <v>7141</v>
      </c>
      <c r="X1244" s="35" t="s">
        <v>383</v>
      </c>
      <c r="Y1244" s="240"/>
      <c r="Z1244" s="192" t="n">
        <v>0</v>
      </c>
      <c r="AE1244" s="94" t="e">
        <f aca="false" t="array" ref="AE1244:AK1244">_xlfn.torow(_xlfn.unique(_xlfn._xlws.filter(cat_table[Subsector],$E1244=cat_table[Sector],"")))</f>
        <v>#NAME?</v>
      </c>
      <c r="AF1244" s="94" t="e">
        <v>#NAME?</v>
      </c>
      <c r="AG1244" s="94" t="e">
        <v>#NAME?</v>
      </c>
      <c r="AH1244" s="94" t="e">
        <v>#NAME?</v>
      </c>
      <c r="AI1244" s="94" t="e">
        <v>#NAME?</v>
      </c>
      <c r="AJ1244" s="94" t="e">
        <v>#NAME?</v>
      </c>
      <c r="AK1244" s="94" t="e">
        <v>#NAME?</v>
      </c>
      <c r="AO1244" s="94" t="e">
        <f aca="false" t="array" ref="AO1244:AT1244">_xlfn.torow(_xlfn.unique(_xlfn._xlws.filter(cat_table[Sub-subsector],($E1244=cat_table[Sector])*($F1244=cat_table[Subsector]),"")))</f>
        <v>#NAME?</v>
      </c>
      <c r="AP1244" s="94" t="e">
        <v>#NAME?</v>
      </c>
      <c r="AQ1244" s="94" t="e">
        <v>#NAME?</v>
      </c>
      <c r="AR1244" s="94" t="e">
        <v>#NAME?</v>
      </c>
      <c r="AS1244" s="94" t="e">
        <v>#NAME?</v>
      </c>
      <c r="AT1244" s="94" t="e">
        <v>#NAME?</v>
      </c>
    </row>
    <row r="1245" customFormat="false" ht="15" hidden="false" customHeight="true" outlineLevel="0" collapsed="false">
      <c r="A1245" s="20" t="s">
        <v>9978</v>
      </c>
      <c r="B1245" s="20" t="str">
        <f aca="false">INDEX(Table2[], MATCH(L1245, Location_ID!$D$2:$D$648, 0), 1)</f>
        <v>73c92d5f-3c9b-479c-bebc-aa118e3c3846</v>
      </c>
      <c r="C1245" s="16" t="s">
        <v>904</v>
      </c>
      <c r="D1245" s="16" t="s">
        <v>354</v>
      </c>
      <c r="E1245" s="20" t="s">
        <v>7134</v>
      </c>
      <c r="F1245" s="20" t="s">
        <v>7135</v>
      </c>
      <c r="G1245" s="20" t="s">
        <v>7591</v>
      </c>
      <c r="H1245" s="20"/>
      <c r="I1245" s="20" t="s">
        <v>9018</v>
      </c>
      <c r="J1245" s="20" t="s">
        <v>9097</v>
      </c>
      <c r="K1245" s="20" t="s">
        <v>7109</v>
      </c>
      <c r="L1245" s="20" t="s">
        <v>2241</v>
      </c>
      <c r="M1245" s="165" t="s">
        <v>7110</v>
      </c>
      <c r="N1245" s="20" t="s">
        <v>9056</v>
      </c>
      <c r="O1245" s="20" t="s">
        <v>9979</v>
      </c>
      <c r="P1245" s="201" t="n">
        <v>44440</v>
      </c>
      <c r="Q1245" s="201" t="n">
        <v>44500</v>
      </c>
      <c r="R1245" s="20" t="n">
        <v>1</v>
      </c>
      <c r="S1245" s="20" t="s">
        <v>7130</v>
      </c>
      <c r="T1245" s="20" t="n">
        <v>27.907263349512</v>
      </c>
      <c r="U1245" s="20"/>
      <c r="V1245" s="20"/>
      <c r="W1245" s="20" t="s">
        <v>7141</v>
      </c>
      <c r="X1245" s="35" t="s">
        <v>383</v>
      </c>
      <c r="Y1245" s="240"/>
      <c r="Z1245" s="192" t="n">
        <v>0</v>
      </c>
      <c r="AE1245" s="94" t="e">
        <f aca="false" t="array" ref="AE1245:AK1245">_xlfn.torow(_xlfn.unique(_xlfn._xlws.filter(cat_table[Subsector],$E1245=cat_table[Sector],"")))</f>
        <v>#NAME?</v>
      </c>
      <c r="AF1245" s="94" t="e">
        <v>#NAME?</v>
      </c>
      <c r="AG1245" s="94" t="e">
        <v>#NAME?</v>
      </c>
      <c r="AH1245" s="94" t="e">
        <v>#NAME?</v>
      </c>
      <c r="AI1245" s="94" t="e">
        <v>#NAME?</v>
      </c>
      <c r="AJ1245" s="94" t="e">
        <v>#NAME?</v>
      </c>
      <c r="AK1245" s="94" t="e">
        <v>#NAME?</v>
      </c>
      <c r="AO1245" s="94" t="e">
        <f aca="false" t="array" ref="AO1245:AT1245">_xlfn.torow(_xlfn.unique(_xlfn._xlws.filter(cat_table[Sub-subsector],($E1245=cat_table[Sector])*($F1245=cat_table[Subsector]),"")))</f>
        <v>#NAME?</v>
      </c>
      <c r="AP1245" s="94" t="e">
        <v>#NAME?</v>
      </c>
      <c r="AQ1245" s="94" t="e">
        <v>#NAME?</v>
      </c>
      <c r="AR1245" s="94" t="e">
        <v>#NAME?</v>
      </c>
      <c r="AS1245" s="94" t="e">
        <v>#NAME?</v>
      </c>
      <c r="AT1245" s="94" t="e">
        <v>#NAME?</v>
      </c>
    </row>
    <row r="1246" customFormat="false" ht="15" hidden="false" customHeight="true" outlineLevel="0" collapsed="false">
      <c r="A1246" s="20" t="s">
        <v>9980</v>
      </c>
      <c r="B1246" s="20" t="str">
        <f aca="false">INDEX(Table2[], MATCH(L1246, Location_ID!$D$2:$D$648, 0), 1)</f>
        <v>73c92d5f-3c9b-479c-bebc-aa118e3c3846</v>
      </c>
      <c r="C1246" s="16" t="s">
        <v>904</v>
      </c>
      <c r="D1246" s="16" t="s">
        <v>354</v>
      </c>
      <c r="E1246" s="20" t="s">
        <v>7134</v>
      </c>
      <c r="F1246" s="20" t="s">
        <v>7135</v>
      </c>
      <c r="G1246" s="20" t="s">
        <v>7591</v>
      </c>
      <c r="H1246" s="20"/>
      <c r="I1246" s="20" t="s">
        <v>9018</v>
      </c>
      <c r="J1246" s="20" t="s">
        <v>9072</v>
      </c>
      <c r="K1246" s="20" t="s">
        <v>7109</v>
      </c>
      <c r="L1246" s="20" t="s">
        <v>2241</v>
      </c>
      <c r="M1246" s="165" t="s">
        <v>7110</v>
      </c>
      <c r="N1246" s="20" t="s">
        <v>9056</v>
      </c>
      <c r="O1246" s="20" t="s">
        <v>9981</v>
      </c>
      <c r="P1246" s="201" t="n">
        <v>44440</v>
      </c>
      <c r="Q1246" s="201" t="n">
        <v>44500</v>
      </c>
      <c r="R1246" s="20" t="n">
        <v>1</v>
      </c>
      <c r="S1246" s="20" t="s">
        <v>7130</v>
      </c>
      <c r="T1246" s="20" t="n">
        <v>7.7332047991157</v>
      </c>
      <c r="U1246" s="20"/>
      <c r="V1246" s="20"/>
      <c r="W1246" s="20" t="s">
        <v>7141</v>
      </c>
      <c r="X1246" s="35" t="s">
        <v>383</v>
      </c>
      <c r="Y1246" s="240"/>
      <c r="Z1246" s="192" t="n">
        <v>0</v>
      </c>
      <c r="AE1246" s="94" t="e">
        <f aca="false" t="array" ref="AE1246:AK1246">_xlfn.torow(_xlfn.unique(_xlfn._xlws.filter(cat_table[Subsector],$E1246=cat_table[Sector],"")))</f>
        <v>#NAME?</v>
      </c>
      <c r="AF1246" s="94" t="e">
        <v>#NAME?</v>
      </c>
      <c r="AG1246" s="94" t="e">
        <v>#NAME?</v>
      </c>
      <c r="AH1246" s="94" t="e">
        <v>#NAME?</v>
      </c>
      <c r="AI1246" s="94" t="e">
        <v>#NAME?</v>
      </c>
      <c r="AJ1246" s="94" t="e">
        <v>#NAME?</v>
      </c>
      <c r="AK1246" s="94" t="e">
        <v>#NAME?</v>
      </c>
      <c r="AO1246" s="94" t="e">
        <f aca="false" t="array" ref="AO1246:AT1246">_xlfn.torow(_xlfn.unique(_xlfn._xlws.filter(cat_table[Sub-subsector],($E1246=cat_table[Sector])*($F1246=cat_table[Subsector]),"")))</f>
        <v>#NAME?</v>
      </c>
      <c r="AP1246" s="94" t="e">
        <v>#NAME?</v>
      </c>
      <c r="AQ1246" s="94" t="e">
        <v>#NAME?</v>
      </c>
      <c r="AR1246" s="94" t="e">
        <v>#NAME?</v>
      </c>
      <c r="AS1246" s="94" t="e">
        <v>#NAME?</v>
      </c>
      <c r="AT1246" s="94" t="e">
        <v>#NAME?</v>
      </c>
    </row>
    <row r="1247" customFormat="false" ht="15" hidden="false" customHeight="true" outlineLevel="0" collapsed="false">
      <c r="A1247" s="20" t="s">
        <v>9982</v>
      </c>
      <c r="B1247" s="20" t="str">
        <f aca="false">INDEX(Table2[], MATCH(L1247, Location_ID!$D$2:$D$648, 0), 1)</f>
        <v>73c92d5f-3c9b-479c-bebc-aa118e3c3846</v>
      </c>
      <c r="C1247" s="16" t="s">
        <v>904</v>
      </c>
      <c r="D1247" s="16" t="s">
        <v>354</v>
      </c>
      <c r="E1247" s="20" t="s">
        <v>7134</v>
      </c>
      <c r="F1247" s="20" t="s">
        <v>7135</v>
      </c>
      <c r="G1247" s="20" t="s">
        <v>7591</v>
      </c>
      <c r="H1247" s="20"/>
      <c r="I1247" s="20" t="s">
        <v>9018</v>
      </c>
      <c r="J1247" s="20" t="s">
        <v>9072</v>
      </c>
      <c r="K1247" s="20" t="s">
        <v>7109</v>
      </c>
      <c r="L1247" s="20" t="s">
        <v>2241</v>
      </c>
      <c r="M1247" s="165" t="s">
        <v>7110</v>
      </c>
      <c r="N1247" s="20" t="s">
        <v>9056</v>
      </c>
      <c r="O1247" s="20" t="s">
        <v>9983</v>
      </c>
      <c r="P1247" s="201" t="n">
        <v>44440</v>
      </c>
      <c r="Q1247" s="201" t="n">
        <v>44500</v>
      </c>
      <c r="R1247" s="20" t="n">
        <v>1</v>
      </c>
      <c r="S1247" s="20" t="s">
        <v>7130</v>
      </c>
      <c r="T1247" s="20" t="n">
        <v>21.9151574673494</v>
      </c>
      <c r="U1247" s="20"/>
      <c r="V1247" s="20"/>
      <c r="W1247" s="20" t="s">
        <v>7141</v>
      </c>
      <c r="X1247" s="35" t="s">
        <v>383</v>
      </c>
      <c r="Y1247" s="240"/>
      <c r="Z1247" s="192" t="n">
        <v>0</v>
      </c>
      <c r="AE1247" s="94" t="e">
        <f aca="false" t="array" ref="AE1247:AK1247">_xlfn.torow(_xlfn.unique(_xlfn._xlws.filter(cat_table[Subsector],$E1247=cat_table[Sector],"")))</f>
        <v>#NAME?</v>
      </c>
      <c r="AF1247" s="94" t="e">
        <v>#NAME?</v>
      </c>
      <c r="AG1247" s="94" t="e">
        <v>#NAME?</v>
      </c>
      <c r="AH1247" s="94" t="e">
        <v>#NAME?</v>
      </c>
      <c r="AI1247" s="94" t="e">
        <v>#NAME?</v>
      </c>
      <c r="AJ1247" s="94" t="e">
        <v>#NAME?</v>
      </c>
      <c r="AK1247" s="94" t="e">
        <v>#NAME?</v>
      </c>
      <c r="AO1247" s="94" t="e">
        <f aca="false" t="array" ref="AO1247:AT1247">_xlfn.torow(_xlfn.unique(_xlfn._xlws.filter(cat_table[Sub-subsector],($E1247=cat_table[Sector])*($F1247=cat_table[Subsector]),"")))</f>
        <v>#NAME?</v>
      </c>
      <c r="AP1247" s="94" t="e">
        <v>#NAME?</v>
      </c>
      <c r="AQ1247" s="94" t="e">
        <v>#NAME?</v>
      </c>
      <c r="AR1247" s="94" t="e">
        <v>#NAME?</v>
      </c>
      <c r="AS1247" s="94" t="e">
        <v>#NAME?</v>
      </c>
      <c r="AT1247" s="94" t="e">
        <v>#NAME?</v>
      </c>
    </row>
    <row r="1248" customFormat="false" ht="15" hidden="false" customHeight="true" outlineLevel="0" collapsed="false">
      <c r="A1248" s="20" t="s">
        <v>9984</v>
      </c>
      <c r="B1248" s="20" t="str">
        <f aca="false">INDEX(Table2[], MATCH(L1248, Location_ID!$D$2:$D$648, 0), 1)</f>
        <v>73c92d5f-3c9b-479c-bebc-aa118e3c3846</v>
      </c>
      <c r="C1248" s="16" t="s">
        <v>904</v>
      </c>
      <c r="D1248" s="16" t="s">
        <v>354</v>
      </c>
      <c r="E1248" s="20" t="s">
        <v>7134</v>
      </c>
      <c r="F1248" s="20" t="s">
        <v>7135</v>
      </c>
      <c r="G1248" s="20" t="s">
        <v>7591</v>
      </c>
      <c r="H1248" s="20"/>
      <c r="I1248" s="20" t="s">
        <v>9018</v>
      </c>
      <c r="J1248" s="20" t="s">
        <v>9055</v>
      </c>
      <c r="K1248" s="20" t="s">
        <v>7109</v>
      </c>
      <c r="L1248" s="20" t="s">
        <v>2241</v>
      </c>
      <c r="M1248" s="165" t="s">
        <v>7110</v>
      </c>
      <c r="N1248" s="20" t="s">
        <v>9056</v>
      </c>
      <c r="O1248" s="20" t="s">
        <v>9985</v>
      </c>
      <c r="P1248" s="201" t="n">
        <v>44440</v>
      </c>
      <c r="Q1248" s="201" t="n">
        <v>44500</v>
      </c>
      <c r="R1248" s="20" t="n">
        <v>1</v>
      </c>
      <c r="S1248" s="20" t="s">
        <v>7130</v>
      </c>
      <c r="T1248" s="20" t="n">
        <v>11.3943511812498</v>
      </c>
      <c r="U1248" s="20"/>
      <c r="V1248" s="20"/>
      <c r="W1248" s="20" t="s">
        <v>7141</v>
      </c>
      <c r="X1248" s="35" t="s">
        <v>383</v>
      </c>
      <c r="Y1248" s="240"/>
      <c r="Z1248" s="192" t="n">
        <v>0</v>
      </c>
      <c r="AE1248" s="94" t="e">
        <f aca="false" t="array" ref="AE1248:AK1248">_xlfn.torow(_xlfn.unique(_xlfn._xlws.filter(cat_table[Subsector],$E1248=cat_table[Sector],"")))</f>
        <v>#NAME?</v>
      </c>
      <c r="AF1248" s="94" t="e">
        <v>#NAME?</v>
      </c>
      <c r="AG1248" s="94" t="e">
        <v>#NAME?</v>
      </c>
      <c r="AH1248" s="94" t="e">
        <v>#NAME?</v>
      </c>
      <c r="AI1248" s="94" t="e">
        <v>#NAME?</v>
      </c>
      <c r="AJ1248" s="94" t="e">
        <v>#NAME?</v>
      </c>
      <c r="AK1248" s="94" t="e">
        <v>#NAME?</v>
      </c>
      <c r="AO1248" s="94" t="e">
        <f aca="false" t="array" ref="AO1248:AT1248">_xlfn.torow(_xlfn.unique(_xlfn._xlws.filter(cat_table[Sub-subsector],($E1248=cat_table[Sector])*($F1248=cat_table[Subsector]),"")))</f>
        <v>#NAME?</v>
      </c>
      <c r="AP1248" s="94" t="e">
        <v>#NAME?</v>
      </c>
      <c r="AQ1248" s="94" t="e">
        <v>#NAME?</v>
      </c>
      <c r="AR1248" s="94" t="e">
        <v>#NAME?</v>
      </c>
      <c r="AS1248" s="94" t="e">
        <v>#NAME?</v>
      </c>
      <c r="AT1248" s="94" t="e">
        <v>#NAME?</v>
      </c>
    </row>
    <row r="1249" customFormat="false" ht="15" hidden="false" customHeight="true" outlineLevel="0" collapsed="false">
      <c r="A1249" s="174" t="s">
        <v>9986</v>
      </c>
      <c r="B1249" s="20" t="str">
        <f aca="false">INDEX(Table2[], MATCH(L1249, Location_ID!$D$2:$D$648, 0), 1)</f>
        <v>73c92d5f-3c9b-479c-bebc-aa118e3c3846</v>
      </c>
      <c r="C1249" s="16" t="s">
        <v>904</v>
      </c>
      <c r="D1249" s="16" t="s">
        <v>354</v>
      </c>
      <c r="E1249" s="20" t="s">
        <v>7134</v>
      </c>
      <c r="F1249" s="20" t="s">
        <v>7135</v>
      </c>
      <c r="G1249" s="20" t="s">
        <v>7591</v>
      </c>
      <c r="H1249" s="20"/>
      <c r="I1249" s="20" t="s">
        <v>9018</v>
      </c>
      <c r="J1249" s="20" t="s">
        <v>9064</v>
      </c>
      <c r="K1249" s="20" t="s">
        <v>7109</v>
      </c>
      <c r="L1249" s="20" t="s">
        <v>2241</v>
      </c>
      <c r="M1249" s="165" t="s">
        <v>7110</v>
      </c>
      <c r="N1249" s="20" t="s">
        <v>9056</v>
      </c>
      <c r="O1249" s="20" t="s">
        <v>9987</v>
      </c>
      <c r="P1249" s="201" t="n">
        <v>44440</v>
      </c>
      <c r="Q1249" s="201" t="n">
        <v>44500</v>
      </c>
      <c r="R1249" s="20" t="n">
        <v>1</v>
      </c>
      <c r="S1249" s="20" t="s">
        <v>7130</v>
      </c>
      <c r="T1249" s="20" t="n">
        <v>2.07243049921237</v>
      </c>
      <c r="U1249" s="20"/>
      <c r="V1249" s="20"/>
      <c r="W1249" s="20" t="s">
        <v>7141</v>
      </c>
      <c r="X1249" s="35" t="s">
        <v>383</v>
      </c>
      <c r="Y1249" s="240"/>
      <c r="Z1249" s="192" t="n">
        <v>0</v>
      </c>
      <c r="AE1249" s="94" t="e">
        <f aca="false" t="array" ref="AE1249:AK1249">_xlfn.torow(_xlfn.unique(_xlfn._xlws.filter(cat_table[Subsector],$E1249=cat_table[Sector],"")))</f>
        <v>#NAME?</v>
      </c>
      <c r="AF1249" s="94" t="e">
        <v>#NAME?</v>
      </c>
      <c r="AG1249" s="94" t="e">
        <v>#NAME?</v>
      </c>
      <c r="AH1249" s="94" t="e">
        <v>#NAME?</v>
      </c>
      <c r="AI1249" s="94" t="e">
        <v>#NAME?</v>
      </c>
      <c r="AJ1249" s="94" t="e">
        <v>#NAME?</v>
      </c>
      <c r="AK1249" s="94" t="e">
        <v>#NAME?</v>
      </c>
      <c r="AO1249" s="94" t="e">
        <f aca="false" t="array" ref="AO1249:AT1249">_xlfn.torow(_xlfn.unique(_xlfn._xlws.filter(cat_table[Sub-subsector],($E1249=cat_table[Sector])*($F1249=cat_table[Subsector]),"")))</f>
        <v>#NAME?</v>
      </c>
      <c r="AP1249" s="94" t="e">
        <v>#NAME?</v>
      </c>
      <c r="AQ1249" s="94" t="e">
        <v>#NAME?</v>
      </c>
      <c r="AR1249" s="94" t="e">
        <v>#NAME?</v>
      </c>
      <c r="AS1249" s="94" t="e">
        <v>#NAME?</v>
      </c>
      <c r="AT1249" s="94" t="e">
        <v>#NAME?</v>
      </c>
    </row>
    <row r="1250" customFormat="false" ht="15" hidden="false" customHeight="true" outlineLevel="0" collapsed="false">
      <c r="A1250" s="20" t="s">
        <v>9988</v>
      </c>
      <c r="B1250" s="20" t="str">
        <f aca="false">INDEX(Table2[], MATCH(L1250, Location_ID!$D$2:$D$648, 0), 1)</f>
        <v>73c92d5f-3c9b-479c-bebc-aa118e3c3846</v>
      </c>
      <c r="C1250" s="16" t="s">
        <v>904</v>
      </c>
      <c r="D1250" s="16" t="s">
        <v>354</v>
      </c>
      <c r="E1250" s="20" t="s">
        <v>7134</v>
      </c>
      <c r="F1250" s="20" t="s">
        <v>7135</v>
      </c>
      <c r="G1250" s="20" t="s">
        <v>7591</v>
      </c>
      <c r="H1250" s="20"/>
      <c r="I1250" s="20" t="s">
        <v>9018</v>
      </c>
      <c r="J1250" s="20" t="s">
        <v>9055</v>
      </c>
      <c r="K1250" s="20" t="s">
        <v>7109</v>
      </c>
      <c r="L1250" s="20" t="s">
        <v>2241</v>
      </c>
      <c r="M1250" s="165" t="s">
        <v>7110</v>
      </c>
      <c r="N1250" s="20" t="s">
        <v>9056</v>
      </c>
      <c r="O1250" s="20" t="s">
        <v>9989</v>
      </c>
      <c r="P1250" s="201" t="n">
        <v>44440</v>
      </c>
      <c r="Q1250" s="201" t="n">
        <v>44500</v>
      </c>
      <c r="R1250" s="20" t="n">
        <v>1</v>
      </c>
      <c r="S1250" s="20" t="s">
        <v>7130</v>
      </c>
      <c r="T1250" s="20" t="n">
        <v>1.38698920979731</v>
      </c>
      <c r="U1250" s="20"/>
      <c r="V1250" s="20"/>
      <c r="W1250" s="20" t="s">
        <v>7141</v>
      </c>
      <c r="X1250" s="35" t="s">
        <v>383</v>
      </c>
      <c r="Y1250" s="240"/>
      <c r="Z1250" s="192" t="n">
        <v>0</v>
      </c>
      <c r="AE1250" s="94" t="e">
        <f aca="false" t="array" ref="AE1250:AK1250">_xlfn.torow(_xlfn.unique(_xlfn._xlws.filter(cat_table[Subsector],$E1250=cat_table[Sector],"")))</f>
        <v>#NAME?</v>
      </c>
      <c r="AF1250" s="94" t="e">
        <v>#NAME?</v>
      </c>
      <c r="AG1250" s="94" t="e">
        <v>#NAME?</v>
      </c>
      <c r="AH1250" s="94" t="e">
        <v>#NAME?</v>
      </c>
      <c r="AI1250" s="94" t="e">
        <v>#NAME?</v>
      </c>
      <c r="AJ1250" s="94" t="e">
        <v>#NAME?</v>
      </c>
      <c r="AK1250" s="94" t="e">
        <v>#NAME?</v>
      </c>
      <c r="AO1250" s="94" t="e">
        <f aca="false" t="array" ref="AO1250:AT1250">_xlfn.torow(_xlfn.unique(_xlfn._xlws.filter(cat_table[Sub-subsector],($E1250=cat_table[Sector])*($F1250=cat_table[Subsector]),"")))</f>
        <v>#NAME?</v>
      </c>
      <c r="AP1250" s="94" t="e">
        <v>#NAME?</v>
      </c>
      <c r="AQ1250" s="94" t="e">
        <v>#NAME?</v>
      </c>
      <c r="AR1250" s="94" t="e">
        <v>#NAME?</v>
      </c>
      <c r="AS1250" s="94" t="e">
        <v>#NAME?</v>
      </c>
      <c r="AT1250" s="94" t="e">
        <v>#NAME?</v>
      </c>
    </row>
    <row r="1251" customFormat="false" ht="15" hidden="false" customHeight="true" outlineLevel="0" collapsed="false">
      <c r="A1251" s="20" t="s">
        <v>9990</v>
      </c>
      <c r="B1251" s="20" t="str">
        <f aca="false">INDEX(Table2[], MATCH(L1251, Location_ID!$D$2:$D$648, 0), 1)</f>
        <v>73c92d5f-3c9b-479c-bebc-aa118e3c3846</v>
      </c>
      <c r="C1251" s="16" t="s">
        <v>904</v>
      </c>
      <c r="D1251" s="16" t="s">
        <v>354</v>
      </c>
      <c r="E1251" s="20" t="s">
        <v>7134</v>
      </c>
      <c r="F1251" s="20" t="s">
        <v>7135</v>
      </c>
      <c r="G1251" s="20" t="s">
        <v>7591</v>
      </c>
      <c r="H1251" s="20"/>
      <c r="I1251" s="20" t="s">
        <v>9018</v>
      </c>
      <c r="J1251" s="20" t="s">
        <v>9064</v>
      </c>
      <c r="K1251" s="20" t="s">
        <v>7109</v>
      </c>
      <c r="L1251" s="20" t="s">
        <v>2241</v>
      </c>
      <c r="M1251" s="165" t="s">
        <v>7110</v>
      </c>
      <c r="N1251" s="20" t="s">
        <v>9056</v>
      </c>
      <c r="O1251" s="20" t="s">
        <v>9991</v>
      </c>
      <c r="P1251" s="201" t="n">
        <v>44440</v>
      </c>
      <c r="Q1251" s="201" t="n">
        <v>44500</v>
      </c>
      <c r="R1251" s="20" t="n">
        <v>1</v>
      </c>
      <c r="S1251" s="20" t="s">
        <v>7130</v>
      </c>
      <c r="T1251" s="20" t="n">
        <v>4.66144242359421</v>
      </c>
      <c r="U1251" s="20"/>
      <c r="V1251" s="20"/>
      <c r="W1251" s="20" t="s">
        <v>7141</v>
      </c>
      <c r="X1251" s="35" t="s">
        <v>383</v>
      </c>
      <c r="Y1251" s="240"/>
      <c r="Z1251" s="192" t="n">
        <v>0</v>
      </c>
      <c r="AE1251" s="94" t="e">
        <f aca="false" t="array" ref="AE1251:AK1251">_xlfn.torow(_xlfn.unique(_xlfn._xlws.filter(cat_table[Subsector],$E1251=cat_table[Sector],"")))</f>
        <v>#NAME?</v>
      </c>
      <c r="AF1251" s="94" t="e">
        <v>#NAME?</v>
      </c>
      <c r="AG1251" s="94" t="e">
        <v>#NAME?</v>
      </c>
      <c r="AH1251" s="94" t="e">
        <v>#NAME?</v>
      </c>
      <c r="AI1251" s="94" t="e">
        <v>#NAME?</v>
      </c>
      <c r="AJ1251" s="94" t="e">
        <v>#NAME?</v>
      </c>
      <c r="AK1251" s="94" t="e">
        <v>#NAME?</v>
      </c>
      <c r="AO1251" s="94" t="e">
        <f aca="false" t="array" ref="AO1251:AT1251">_xlfn.torow(_xlfn.unique(_xlfn._xlws.filter(cat_table[Sub-subsector],($E1251=cat_table[Sector])*($F1251=cat_table[Subsector]),"")))</f>
        <v>#NAME?</v>
      </c>
      <c r="AP1251" s="94" t="e">
        <v>#NAME?</v>
      </c>
      <c r="AQ1251" s="94" t="e">
        <v>#NAME?</v>
      </c>
      <c r="AR1251" s="94" t="e">
        <v>#NAME?</v>
      </c>
      <c r="AS1251" s="94" t="e">
        <v>#NAME?</v>
      </c>
      <c r="AT1251" s="94" t="e">
        <v>#NAME?</v>
      </c>
    </row>
    <row r="1252" customFormat="false" ht="15" hidden="false" customHeight="true" outlineLevel="0" collapsed="false">
      <c r="A1252" s="20" t="s">
        <v>9992</v>
      </c>
      <c r="B1252" s="20" t="str">
        <f aca="false">INDEX(Table2[], MATCH(L1252, Location_ID!$D$2:$D$648, 0), 1)</f>
        <v>73c92d5f-3c9b-479c-bebc-aa118e3c3846</v>
      </c>
      <c r="C1252" s="16" t="s">
        <v>904</v>
      </c>
      <c r="D1252" s="16" t="s">
        <v>354</v>
      </c>
      <c r="E1252" s="20" t="s">
        <v>7134</v>
      </c>
      <c r="F1252" s="20" t="s">
        <v>7135</v>
      </c>
      <c r="G1252" s="20" t="s">
        <v>7591</v>
      </c>
      <c r="H1252" s="20"/>
      <c r="I1252" s="20" t="s">
        <v>9018</v>
      </c>
      <c r="J1252" s="20" t="s">
        <v>9064</v>
      </c>
      <c r="K1252" s="20" t="s">
        <v>7109</v>
      </c>
      <c r="L1252" s="20" t="s">
        <v>2241</v>
      </c>
      <c r="M1252" s="165" t="s">
        <v>7110</v>
      </c>
      <c r="N1252" s="20" t="s">
        <v>9056</v>
      </c>
      <c r="O1252" s="20" t="s">
        <v>9993</v>
      </c>
      <c r="P1252" s="201" t="n">
        <v>44440</v>
      </c>
      <c r="Q1252" s="201" t="n">
        <v>44500</v>
      </c>
      <c r="R1252" s="20" t="n">
        <v>1</v>
      </c>
      <c r="S1252" s="20" t="s">
        <v>7130</v>
      </c>
      <c r="T1252" s="20" t="n">
        <v>23.222579556247</v>
      </c>
      <c r="U1252" s="20"/>
      <c r="V1252" s="20"/>
      <c r="W1252" s="20" t="s">
        <v>7141</v>
      </c>
      <c r="X1252" s="35" t="s">
        <v>383</v>
      </c>
      <c r="Y1252" s="240"/>
      <c r="Z1252" s="192" t="n">
        <v>0</v>
      </c>
      <c r="AE1252" s="94" t="e">
        <f aca="false" t="array" ref="AE1252:AK1252">_xlfn.torow(_xlfn.unique(_xlfn._xlws.filter(cat_table[Subsector],$E1252=cat_table[Sector],"")))</f>
        <v>#NAME?</v>
      </c>
      <c r="AF1252" s="94" t="e">
        <v>#NAME?</v>
      </c>
      <c r="AG1252" s="94" t="e">
        <v>#NAME?</v>
      </c>
      <c r="AH1252" s="94" t="e">
        <v>#NAME?</v>
      </c>
      <c r="AI1252" s="94" t="e">
        <v>#NAME?</v>
      </c>
      <c r="AJ1252" s="94" t="e">
        <v>#NAME?</v>
      </c>
      <c r="AK1252" s="94" t="e">
        <v>#NAME?</v>
      </c>
      <c r="AO1252" s="94" t="e">
        <f aca="false" t="array" ref="AO1252:AT1252">_xlfn.torow(_xlfn.unique(_xlfn._xlws.filter(cat_table[Sub-subsector],($E1252=cat_table[Sector])*($F1252=cat_table[Subsector]),"")))</f>
        <v>#NAME?</v>
      </c>
      <c r="AP1252" s="94" t="e">
        <v>#NAME?</v>
      </c>
      <c r="AQ1252" s="94" t="e">
        <v>#NAME?</v>
      </c>
      <c r="AR1252" s="94" t="e">
        <v>#NAME?</v>
      </c>
      <c r="AS1252" s="94" t="e">
        <v>#NAME?</v>
      </c>
      <c r="AT1252" s="94" t="e">
        <v>#NAME?</v>
      </c>
    </row>
    <row r="1253" customFormat="false" ht="15" hidden="false" customHeight="true" outlineLevel="0" collapsed="false">
      <c r="A1253" s="20" t="s">
        <v>9994</v>
      </c>
      <c r="B1253" s="20" t="str">
        <f aca="false">INDEX(Table2[], MATCH(L1253, Location_ID!$D$2:$D$648, 0), 1)</f>
        <v>73c92d5f-3c9b-479c-bebc-aa118e3c3846</v>
      </c>
      <c r="C1253" s="16" t="s">
        <v>904</v>
      </c>
      <c r="D1253" s="16" t="s">
        <v>354</v>
      </c>
      <c r="E1253" s="20" t="s">
        <v>7134</v>
      </c>
      <c r="F1253" s="20" t="s">
        <v>7135</v>
      </c>
      <c r="G1253" s="20" t="s">
        <v>7591</v>
      </c>
      <c r="H1253" s="20"/>
      <c r="I1253" s="20" t="s">
        <v>9018</v>
      </c>
      <c r="J1253" s="20" t="s">
        <v>9097</v>
      </c>
      <c r="K1253" s="20" t="s">
        <v>7109</v>
      </c>
      <c r="L1253" s="20" t="s">
        <v>2241</v>
      </c>
      <c r="M1253" s="165" t="s">
        <v>7110</v>
      </c>
      <c r="N1253" s="20" t="s">
        <v>9056</v>
      </c>
      <c r="O1253" s="20" t="s">
        <v>9995</v>
      </c>
      <c r="P1253" s="201" t="n">
        <v>44440</v>
      </c>
      <c r="Q1253" s="201" t="n">
        <v>44500</v>
      </c>
      <c r="R1253" s="20" t="n">
        <v>1</v>
      </c>
      <c r="S1253" s="20" t="s">
        <v>7130</v>
      </c>
      <c r="T1253" s="20" t="n">
        <v>18.2690005536368</v>
      </c>
      <c r="U1253" s="20"/>
      <c r="V1253" s="20"/>
      <c r="W1253" s="20" t="s">
        <v>7141</v>
      </c>
      <c r="X1253" s="35" t="s">
        <v>383</v>
      </c>
      <c r="Y1253" s="240"/>
      <c r="Z1253" s="192" t="n">
        <v>0</v>
      </c>
      <c r="AE1253" s="94" t="e">
        <f aca="false" t="array" ref="AE1253:AK1253">_xlfn.torow(_xlfn.unique(_xlfn._xlws.filter(cat_table[Subsector],$E1253=cat_table[Sector],"")))</f>
        <v>#NAME?</v>
      </c>
      <c r="AF1253" s="94" t="e">
        <v>#NAME?</v>
      </c>
      <c r="AG1253" s="94" t="e">
        <v>#NAME?</v>
      </c>
      <c r="AH1253" s="94" t="e">
        <v>#NAME?</v>
      </c>
      <c r="AI1253" s="94" t="e">
        <v>#NAME?</v>
      </c>
      <c r="AJ1253" s="94" t="e">
        <v>#NAME?</v>
      </c>
      <c r="AK1253" s="94" t="e">
        <v>#NAME?</v>
      </c>
      <c r="AO1253" s="94" t="e">
        <f aca="false" t="array" ref="AO1253:AT1253">_xlfn.torow(_xlfn.unique(_xlfn._xlws.filter(cat_table[Sub-subsector],($E1253=cat_table[Sector])*($F1253=cat_table[Subsector]),"")))</f>
        <v>#NAME?</v>
      </c>
      <c r="AP1253" s="94" t="e">
        <v>#NAME?</v>
      </c>
      <c r="AQ1253" s="94" t="e">
        <v>#NAME?</v>
      </c>
      <c r="AR1253" s="94" t="e">
        <v>#NAME?</v>
      </c>
      <c r="AS1253" s="94" t="e">
        <v>#NAME?</v>
      </c>
      <c r="AT1253" s="94" t="e">
        <v>#NAME?</v>
      </c>
    </row>
    <row r="1254" customFormat="false" ht="15" hidden="false" customHeight="true" outlineLevel="0" collapsed="false">
      <c r="A1254" s="20" t="s">
        <v>9996</v>
      </c>
      <c r="B1254" s="20" t="str">
        <f aca="false">INDEX(Table2[], MATCH(L1254, Location_ID!$D$2:$D$648, 0), 1)</f>
        <v>73c92d5f-3c9b-479c-bebc-aa118e3c3846</v>
      </c>
      <c r="C1254" s="16" t="s">
        <v>904</v>
      </c>
      <c r="D1254" s="16" t="s">
        <v>354</v>
      </c>
      <c r="E1254" s="20" t="s">
        <v>7134</v>
      </c>
      <c r="F1254" s="20" t="s">
        <v>7135</v>
      </c>
      <c r="G1254" s="20" t="s">
        <v>7591</v>
      </c>
      <c r="H1254" s="20"/>
      <c r="I1254" s="20" t="s">
        <v>9018</v>
      </c>
      <c r="J1254" s="20" t="s">
        <v>9072</v>
      </c>
      <c r="K1254" s="20" t="s">
        <v>7109</v>
      </c>
      <c r="L1254" s="20" t="s">
        <v>2241</v>
      </c>
      <c r="M1254" s="165" t="s">
        <v>7110</v>
      </c>
      <c r="N1254" s="20" t="s">
        <v>9056</v>
      </c>
      <c r="O1254" s="20" t="s">
        <v>9997</v>
      </c>
      <c r="P1254" s="201" t="n">
        <v>44440</v>
      </c>
      <c r="Q1254" s="201" t="n">
        <v>44500</v>
      </c>
      <c r="R1254" s="20" t="n">
        <v>1</v>
      </c>
      <c r="S1254" s="20" t="s">
        <v>7130</v>
      </c>
      <c r="T1254" s="20" t="n">
        <v>32.8735408572966</v>
      </c>
      <c r="U1254" s="20"/>
      <c r="V1254" s="20"/>
      <c r="W1254" s="20" t="s">
        <v>7141</v>
      </c>
      <c r="X1254" s="35" t="s">
        <v>383</v>
      </c>
      <c r="Y1254" s="240"/>
      <c r="Z1254" s="192" t="n">
        <v>0</v>
      </c>
      <c r="AE1254" s="94" t="e">
        <f aca="false" t="array" ref="AE1254:AK1254">_xlfn.torow(_xlfn.unique(_xlfn._xlws.filter(cat_table[Subsector],$E1254=cat_table[Sector],"")))</f>
        <v>#NAME?</v>
      </c>
      <c r="AF1254" s="94" t="e">
        <v>#NAME?</v>
      </c>
      <c r="AG1254" s="94" t="e">
        <v>#NAME?</v>
      </c>
      <c r="AH1254" s="94" t="e">
        <v>#NAME?</v>
      </c>
      <c r="AI1254" s="94" t="e">
        <v>#NAME?</v>
      </c>
      <c r="AJ1254" s="94" t="e">
        <v>#NAME?</v>
      </c>
      <c r="AK1254" s="94" t="e">
        <v>#NAME?</v>
      </c>
      <c r="AO1254" s="94" t="e">
        <f aca="false" t="array" ref="AO1254:AT1254">_xlfn.torow(_xlfn.unique(_xlfn._xlws.filter(cat_table[Sub-subsector],($E1254=cat_table[Sector])*($F1254=cat_table[Subsector]),"")))</f>
        <v>#NAME?</v>
      </c>
      <c r="AP1254" s="94" t="e">
        <v>#NAME?</v>
      </c>
      <c r="AQ1254" s="94" t="e">
        <v>#NAME?</v>
      </c>
      <c r="AR1254" s="94" t="e">
        <v>#NAME?</v>
      </c>
      <c r="AS1254" s="94" t="e">
        <v>#NAME?</v>
      </c>
      <c r="AT1254" s="94" t="e">
        <v>#NAME?</v>
      </c>
    </row>
    <row r="1255" customFormat="false" ht="15" hidden="false" customHeight="true" outlineLevel="0" collapsed="false">
      <c r="A1255" s="20" t="s">
        <v>9998</v>
      </c>
      <c r="B1255" s="20" t="str">
        <f aca="false">INDEX(Table2[], MATCH(L1255, Location_ID!$D$2:$D$648, 0), 1)</f>
        <v>73c92d5f-3c9b-479c-bebc-aa118e3c3846</v>
      </c>
      <c r="C1255" s="16" t="s">
        <v>904</v>
      </c>
      <c r="D1255" s="16" t="s">
        <v>354</v>
      </c>
      <c r="E1255" s="20" t="s">
        <v>7134</v>
      </c>
      <c r="F1255" s="20" t="s">
        <v>7135</v>
      </c>
      <c r="G1255" s="20" t="s">
        <v>7591</v>
      </c>
      <c r="H1255" s="20"/>
      <c r="I1255" s="20" t="s">
        <v>9018</v>
      </c>
      <c r="J1255" s="20" t="s">
        <v>9055</v>
      </c>
      <c r="K1255" s="20" t="s">
        <v>7109</v>
      </c>
      <c r="L1255" s="20" t="s">
        <v>2241</v>
      </c>
      <c r="M1255" s="165" t="s">
        <v>7110</v>
      </c>
      <c r="N1255" s="20" t="s">
        <v>9056</v>
      </c>
      <c r="O1255" s="20" t="s">
        <v>9999</v>
      </c>
      <c r="P1255" s="201" t="n">
        <v>44440</v>
      </c>
      <c r="Q1255" s="201" t="n">
        <v>44500</v>
      </c>
      <c r="R1255" s="20" t="n">
        <v>1</v>
      </c>
      <c r="S1255" s="20" t="s">
        <v>7130</v>
      </c>
      <c r="T1255" s="20" t="n">
        <v>10.1356861215509</v>
      </c>
      <c r="U1255" s="20"/>
      <c r="V1255" s="20"/>
      <c r="W1255" s="20" t="s">
        <v>7141</v>
      </c>
      <c r="X1255" s="35" t="s">
        <v>383</v>
      </c>
      <c r="Y1255" s="240"/>
      <c r="Z1255" s="192" t="n">
        <v>0</v>
      </c>
      <c r="AE1255" s="94" t="e">
        <f aca="false" t="array" ref="AE1255:AK1255">_xlfn.torow(_xlfn.unique(_xlfn._xlws.filter(cat_table[Subsector],$E1255=cat_table[Sector],"")))</f>
        <v>#NAME?</v>
      </c>
      <c r="AF1255" s="94" t="e">
        <v>#NAME?</v>
      </c>
      <c r="AG1255" s="94" t="e">
        <v>#NAME?</v>
      </c>
      <c r="AH1255" s="94" t="e">
        <v>#NAME?</v>
      </c>
      <c r="AI1255" s="94" t="e">
        <v>#NAME?</v>
      </c>
      <c r="AJ1255" s="94" t="e">
        <v>#NAME?</v>
      </c>
      <c r="AK1255" s="94" t="e">
        <v>#NAME?</v>
      </c>
      <c r="AO1255" s="94" t="e">
        <f aca="false" t="array" ref="AO1255:AT1255">_xlfn.torow(_xlfn.unique(_xlfn._xlws.filter(cat_table[Sub-subsector],($E1255=cat_table[Sector])*($F1255=cat_table[Subsector]),"")))</f>
        <v>#NAME?</v>
      </c>
      <c r="AP1255" s="94" t="e">
        <v>#NAME?</v>
      </c>
      <c r="AQ1255" s="94" t="e">
        <v>#NAME?</v>
      </c>
      <c r="AR1255" s="94" t="e">
        <v>#NAME?</v>
      </c>
      <c r="AS1255" s="94" t="e">
        <v>#NAME?</v>
      </c>
      <c r="AT1255" s="94" t="e">
        <v>#NAME?</v>
      </c>
    </row>
    <row r="1256" customFormat="false" ht="15" hidden="false" customHeight="true" outlineLevel="0" collapsed="false">
      <c r="A1256" s="20" t="s">
        <v>10000</v>
      </c>
      <c r="B1256" s="20" t="str">
        <f aca="false">INDEX(Table2[], MATCH(L1256, Location_ID!$D$2:$D$648, 0), 1)</f>
        <v>73c92d5f-3c9b-479c-bebc-aa118e3c3846</v>
      </c>
      <c r="C1256" s="16" t="s">
        <v>904</v>
      </c>
      <c r="D1256" s="16" t="s">
        <v>354</v>
      </c>
      <c r="E1256" s="20" t="s">
        <v>7134</v>
      </c>
      <c r="F1256" s="20" t="s">
        <v>7135</v>
      </c>
      <c r="G1256" s="20" t="s">
        <v>7591</v>
      </c>
      <c r="H1256" s="20"/>
      <c r="I1256" s="20" t="s">
        <v>9018</v>
      </c>
      <c r="J1256" s="20" t="s">
        <v>9055</v>
      </c>
      <c r="K1256" s="20" t="s">
        <v>7109</v>
      </c>
      <c r="L1256" s="20" t="s">
        <v>2241</v>
      </c>
      <c r="M1256" s="165" t="s">
        <v>7110</v>
      </c>
      <c r="N1256" s="20" t="s">
        <v>9056</v>
      </c>
      <c r="O1256" s="20" t="s">
        <v>10001</v>
      </c>
      <c r="P1256" s="201" t="n">
        <v>44440</v>
      </c>
      <c r="Q1256" s="201" t="n">
        <v>44500</v>
      </c>
      <c r="R1256" s="20" t="n">
        <v>1</v>
      </c>
      <c r="S1256" s="20" t="s">
        <v>7130</v>
      </c>
      <c r="T1256" s="20" t="n">
        <v>30.197109393601</v>
      </c>
      <c r="U1256" s="20"/>
      <c r="V1256" s="20"/>
      <c r="W1256" s="20" t="s">
        <v>7141</v>
      </c>
      <c r="X1256" s="35" t="s">
        <v>383</v>
      </c>
      <c r="Y1256" s="240"/>
      <c r="Z1256" s="192" t="n">
        <v>0</v>
      </c>
      <c r="AE1256" s="94" t="e">
        <f aca="false" t="array" ref="AE1256:AK1256">_xlfn.torow(_xlfn.unique(_xlfn._xlws.filter(cat_table[Subsector],$E1256=cat_table[Sector],"")))</f>
        <v>#NAME?</v>
      </c>
      <c r="AF1256" s="94" t="e">
        <v>#NAME?</v>
      </c>
      <c r="AG1256" s="94" t="e">
        <v>#NAME?</v>
      </c>
      <c r="AH1256" s="94" t="e">
        <v>#NAME?</v>
      </c>
      <c r="AI1256" s="94" t="e">
        <v>#NAME?</v>
      </c>
      <c r="AJ1256" s="94" t="e">
        <v>#NAME?</v>
      </c>
      <c r="AK1256" s="94" t="e">
        <v>#NAME?</v>
      </c>
      <c r="AO1256" s="94" t="e">
        <f aca="false" t="array" ref="AO1256:AT1256">_xlfn.torow(_xlfn.unique(_xlfn._xlws.filter(cat_table[Sub-subsector],($E1256=cat_table[Sector])*($F1256=cat_table[Subsector]),"")))</f>
        <v>#NAME?</v>
      </c>
      <c r="AP1256" s="94" t="e">
        <v>#NAME?</v>
      </c>
      <c r="AQ1256" s="94" t="e">
        <v>#NAME?</v>
      </c>
      <c r="AR1256" s="94" t="e">
        <v>#NAME?</v>
      </c>
      <c r="AS1256" s="94" t="e">
        <v>#NAME?</v>
      </c>
      <c r="AT1256" s="94" t="e">
        <v>#NAME?</v>
      </c>
    </row>
    <row r="1257" customFormat="false" ht="15" hidden="false" customHeight="true" outlineLevel="0" collapsed="false">
      <c r="A1257" s="20" t="s">
        <v>10002</v>
      </c>
      <c r="B1257" s="20" t="str">
        <f aca="false">INDEX(Table2[], MATCH(L1257, Location_ID!$D$2:$D$648, 0), 1)</f>
        <v>73c92d5f-3c9b-479c-bebc-aa118e3c3846</v>
      </c>
      <c r="C1257" s="16" t="s">
        <v>904</v>
      </c>
      <c r="D1257" s="16" t="s">
        <v>354</v>
      </c>
      <c r="E1257" s="20" t="s">
        <v>7134</v>
      </c>
      <c r="F1257" s="20" t="s">
        <v>7135</v>
      </c>
      <c r="G1257" s="20" t="s">
        <v>7591</v>
      </c>
      <c r="H1257" s="20"/>
      <c r="I1257" s="20" t="s">
        <v>9018</v>
      </c>
      <c r="J1257" s="20" t="s">
        <v>7127</v>
      </c>
      <c r="K1257" s="20" t="s">
        <v>7109</v>
      </c>
      <c r="L1257" s="20" t="s">
        <v>2241</v>
      </c>
      <c r="M1257" s="165" t="s">
        <v>7110</v>
      </c>
      <c r="N1257" s="20" t="s">
        <v>9056</v>
      </c>
      <c r="O1257" s="20" t="s">
        <v>10003</v>
      </c>
      <c r="P1257" s="201" t="n">
        <v>44440</v>
      </c>
      <c r="Q1257" s="201" t="n">
        <v>44500</v>
      </c>
      <c r="R1257" s="20" t="n">
        <v>1</v>
      </c>
      <c r="S1257" s="20" t="s">
        <v>7130</v>
      </c>
      <c r="T1257" s="20" t="n">
        <v>1.42880589722088</v>
      </c>
      <c r="U1257" s="20"/>
      <c r="V1257" s="20"/>
      <c r="W1257" s="20" t="s">
        <v>7141</v>
      </c>
      <c r="X1257" s="35" t="s">
        <v>383</v>
      </c>
      <c r="Y1257" s="240"/>
      <c r="Z1257" s="192" t="n">
        <v>0</v>
      </c>
      <c r="AE1257" s="94" t="e">
        <f aca="false" t="array" ref="AE1257:AK1257">_xlfn.torow(_xlfn.unique(_xlfn._xlws.filter(cat_table[Subsector],$E1257=cat_table[Sector],"")))</f>
        <v>#NAME?</v>
      </c>
      <c r="AF1257" s="94" t="e">
        <v>#NAME?</v>
      </c>
      <c r="AG1257" s="94" t="e">
        <v>#NAME?</v>
      </c>
      <c r="AH1257" s="94" t="e">
        <v>#NAME?</v>
      </c>
      <c r="AI1257" s="94" t="e">
        <v>#NAME?</v>
      </c>
      <c r="AJ1257" s="94" t="e">
        <v>#NAME?</v>
      </c>
      <c r="AK1257" s="94" t="e">
        <v>#NAME?</v>
      </c>
      <c r="AO1257" s="94" t="e">
        <f aca="false" t="array" ref="AO1257:AT1257">_xlfn.torow(_xlfn.unique(_xlfn._xlws.filter(cat_table[Sub-subsector],($E1257=cat_table[Sector])*($F1257=cat_table[Subsector]),"")))</f>
        <v>#NAME?</v>
      </c>
      <c r="AP1257" s="94" t="e">
        <v>#NAME?</v>
      </c>
      <c r="AQ1257" s="94" t="e">
        <v>#NAME?</v>
      </c>
      <c r="AR1257" s="94" t="e">
        <v>#NAME?</v>
      </c>
      <c r="AS1257" s="94" t="e">
        <v>#NAME?</v>
      </c>
      <c r="AT1257" s="94" t="e">
        <v>#NAME?</v>
      </c>
    </row>
    <row r="1258" customFormat="false" ht="15" hidden="false" customHeight="true" outlineLevel="0" collapsed="false">
      <c r="A1258" s="20" t="s">
        <v>10004</v>
      </c>
      <c r="B1258" s="20" t="str">
        <f aca="false">INDEX(Table2[], MATCH(L1258, Location_ID!$D$2:$D$648, 0), 1)</f>
        <v>73c92d5f-3c9b-479c-bebc-aa118e3c3846</v>
      </c>
      <c r="C1258" s="16" t="s">
        <v>904</v>
      </c>
      <c r="D1258" s="16" t="s">
        <v>354</v>
      </c>
      <c r="E1258" s="20" t="s">
        <v>7134</v>
      </c>
      <c r="F1258" s="20" t="s">
        <v>7135</v>
      </c>
      <c r="G1258" s="20" t="s">
        <v>7591</v>
      </c>
      <c r="H1258" s="20"/>
      <c r="I1258" s="20" t="s">
        <v>9018</v>
      </c>
      <c r="J1258" s="20" t="s">
        <v>9055</v>
      </c>
      <c r="K1258" s="20" t="s">
        <v>7109</v>
      </c>
      <c r="L1258" s="20" t="s">
        <v>2241</v>
      </c>
      <c r="M1258" s="165" t="s">
        <v>7110</v>
      </c>
      <c r="N1258" s="20" t="s">
        <v>9056</v>
      </c>
      <c r="O1258" s="20" t="s">
        <v>10005</v>
      </c>
      <c r="P1258" s="201" t="n">
        <v>44440</v>
      </c>
      <c r="Q1258" s="201" t="n">
        <v>44500</v>
      </c>
      <c r="R1258" s="20" t="n">
        <v>1</v>
      </c>
      <c r="S1258" s="20" t="s">
        <v>7130</v>
      </c>
      <c r="T1258" s="20" t="n">
        <v>8.56231680941579</v>
      </c>
      <c r="U1258" s="20"/>
      <c r="V1258" s="20"/>
      <c r="W1258" s="20" t="s">
        <v>7141</v>
      </c>
      <c r="X1258" s="35" t="s">
        <v>383</v>
      </c>
      <c r="Y1258" s="240"/>
      <c r="Z1258" s="192" t="n">
        <v>0</v>
      </c>
      <c r="AE1258" s="94" t="e">
        <f aca="false" t="array" ref="AE1258:AK1258">_xlfn.torow(_xlfn.unique(_xlfn._xlws.filter(cat_table[Subsector],$E1258=cat_table[Sector],"")))</f>
        <v>#NAME?</v>
      </c>
      <c r="AF1258" s="94" t="e">
        <v>#NAME?</v>
      </c>
      <c r="AG1258" s="94" t="e">
        <v>#NAME?</v>
      </c>
      <c r="AH1258" s="94" t="e">
        <v>#NAME?</v>
      </c>
      <c r="AI1258" s="94" t="e">
        <v>#NAME?</v>
      </c>
      <c r="AJ1258" s="94" t="e">
        <v>#NAME?</v>
      </c>
      <c r="AK1258" s="94" t="e">
        <v>#NAME?</v>
      </c>
      <c r="AO1258" s="94" t="e">
        <f aca="false" t="array" ref="AO1258:AT1258">_xlfn.torow(_xlfn.unique(_xlfn._xlws.filter(cat_table[Sub-subsector],($E1258=cat_table[Sector])*($F1258=cat_table[Subsector]),"")))</f>
        <v>#NAME?</v>
      </c>
      <c r="AP1258" s="94" t="e">
        <v>#NAME?</v>
      </c>
      <c r="AQ1258" s="94" t="e">
        <v>#NAME?</v>
      </c>
      <c r="AR1258" s="94" t="e">
        <v>#NAME?</v>
      </c>
      <c r="AS1258" s="94" t="e">
        <v>#NAME?</v>
      </c>
      <c r="AT1258" s="94" t="e">
        <v>#NAME?</v>
      </c>
    </row>
    <row r="1259" customFormat="false" ht="15" hidden="false" customHeight="true" outlineLevel="0" collapsed="false">
      <c r="A1259" s="20" t="s">
        <v>10006</v>
      </c>
      <c r="B1259" s="20" t="str">
        <f aca="false">INDEX(Table2[], MATCH(L1259, Location_ID!$D$2:$D$648, 0), 1)</f>
        <v>73c92d5f-3c9b-479c-bebc-aa118e3c3846</v>
      </c>
      <c r="C1259" s="16" t="s">
        <v>904</v>
      </c>
      <c r="D1259" s="16" t="s">
        <v>354</v>
      </c>
      <c r="E1259" s="20" t="s">
        <v>7134</v>
      </c>
      <c r="F1259" s="20" t="s">
        <v>7135</v>
      </c>
      <c r="G1259" s="20" t="s">
        <v>7591</v>
      </c>
      <c r="H1259" s="20"/>
      <c r="I1259" s="20" t="s">
        <v>9018</v>
      </c>
      <c r="J1259" s="20" t="s">
        <v>9055</v>
      </c>
      <c r="K1259" s="20" t="s">
        <v>7109</v>
      </c>
      <c r="L1259" s="20" t="s">
        <v>2241</v>
      </c>
      <c r="M1259" s="165" t="s">
        <v>7110</v>
      </c>
      <c r="N1259" s="20" t="s">
        <v>9056</v>
      </c>
      <c r="O1259" s="20" t="s">
        <v>10007</v>
      </c>
      <c r="P1259" s="201" t="n">
        <v>44440</v>
      </c>
      <c r="Q1259" s="201" t="n">
        <v>44500</v>
      </c>
      <c r="R1259" s="20" t="n">
        <v>1</v>
      </c>
      <c r="S1259" s="20" t="s">
        <v>7130</v>
      </c>
      <c r="T1259" s="20" t="n">
        <v>1.04175357407278</v>
      </c>
      <c r="U1259" s="20"/>
      <c r="V1259" s="20"/>
      <c r="W1259" s="20" t="s">
        <v>7141</v>
      </c>
      <c r="X1259" s="35" t="s">
        <v>383</v>
      </c>
      <c r="Y1259" s="240"/>
      <c r="Z1259" s="192" t="n">
        <v>0</v>
      </c>
      <c r="AE1259" s="94" t="e">
        <f aca="false" t="array" ref="AE1259:AK1259">_xlfn.torow(_xlfn.unique(_xlfn._xlws.filter(cat_table[Subsector],$E1259=cat_table[Sector],"")))</f>
        <v>#NAME?</v>
      </c>
      <c r="AF1259" s="94" t="e">
        <v>#NAME?</v>
      </c>
      <c r="AG1259" s="94" t="e">
        <v>#NAME?</v>
      </c>
      <c r="AH1259" s="94" t="e">
        <v>#NAME?</v>
      </c>
      <c r="AI1259" s="94" t="e">
        <v>#NAME?</v>
      </c>
      <c r="AJ1259" s="94" t="e">
        <v>#NAME?</v>
      </c>
      <c r="AK1259" s="94" t="e">
        <v>#NAME?</v>
      </c>
      <c r="AO1259" s="94" t="e">
        <f aca="false" t="array" ref="AO1259:AT1259">_xlfn.torow(_xlfn.unique(_xlfn._xlws.filter(cat_table[Sub-subsector],($E1259=cat_table[Sector])*($F1259=cat_table[Subsector]),"")))</f>
        <v>#NAME?</v>
      </c>
      <c r="AP1259" s="94" t="e">
        <v>#NAME?</v>
      </c>
      <c r="AQ1259" s="94" t="e">
        <v>#NAME?</v>
      </c>
      <c r="AR1259" s="94" t="e">
        <v>#NAME?</v>
      </c>
      <c r="AS1259" s="94" t="e">
        <v>#NAME?</v>
      </c>
      <c r="AT1259" s="94" t="e">
        <v>#NAME?</v>
      </c>
    </row>
    <row r="1260" customFormat="false" ht="15" hidden="false" customHeight="true" outlineLevel="0" collapsed="false">
      <c r="A1260" s="20" t="s">
        <v>10008</v>
      </c>
      <c r="B1260" s="20" t="str">
        <f aca="false">INDEX(Table2[], MATCH(L1260, Location_ID!$D$2:$D$648, 0), 1)</f>
        <v>73c92d5f-3c9b-479c-bebc-aa118e3c3846</v>
      </c>
      <c r="C1260" s="16" t="s">
        <v>904</v>
      </c>
      <c r="D1260" s="16" t="s">
        <v>354</v>
      </c>
      <c r="E1260" s="20" t="s">
        <v>7134</v>
      </c>
      <c r="F1260" s="20" t="s">
        <v>7135</v>
      </c>
      <c r="G1260" s="20" t="s">
        <v>7591</v>
      </c>
      <c r="H1260" s="20"/>
      <c r="I1260" s="20" t="s">
        <v>9018</v>
      </c>
      <c r="J1260" s="20" t="s">
        <v>9079</v>
      </c>
      <c r="K1260" s="20" t="s">
        <v>7109</v>
      </c>
      <c r="L1260" s="20" t="s">
        <v>2241</v>
      </c>
      <c r="M1260" s="165" t="s">
        <v>7110</v>
      </c>
      <c r="N1260" s="20" t="s">
        <v>9056</v>
      </c>
      <c r="O1260" s="20" t="s">
        <v>10009</v>
      </c>
      <c r="P1260" s="201" t="n">
        <v>44440</v>
      </c>
      <c r="Q1260" s="201" t="n">
        <v>44500</v>
      </c>
      <c r="R1260" s="20" t="n">
        <v>1</v>
      </c>
      <c r="S1260" s="20" t="s">
        <v>7130</v>
      </c>
      <c r="T1260" s="20" t="n">
        <v>10.7897064103533</v>
      </c>
      <c r="U1260" s="20"/>
      <c r="V1260" s="20"/>
      <c r="W1260" s="20" t="s">
        <v>7141</v>
      </c>
      <c r="X1260" s="35" t="s">
        <v>383</v>
      </c>
      <c r="Y1260" s="240"/>
      <c r="Z1260" s="192" t="n">
        <v>0</v>
      </c>
      <c r="AE1260" s="94" t="e">
        <f aca="false" t="array" ref="AE1260:AK1260">_xlfn.torow(_xlfn.unique(_xlfn._xlws.filter(cat_table[Subsector],$E1260=cat_table[Sector],"")))</f>
        <v>#NAME?</v>
      </c>
      <c r="AF1260" s="94" t="e">
        <v>#NAME?</v>
      </c>
      <c r="AG1260" s="94" t="e">
        <v>#NAME?</v>
      </c>
      <c r="AH1260" s="94" t="e">
        <v>#NAME?</v>
      </c>
      <c r="AI1260" s="94" t="e">
        <v>#NAME?</v>
      </c>
      <c r="AJ1260" s="94" t="e">
        <v>#NAME?</v>
      </c>
      <c r="AK1260" s="94" t="e">
        <v>#NAME?</v>
      </c>
      <c r="AO1260" s="94" t="e">
        <f aca="false" t="array" ref="AO1260:AT1260">_xlfn.torow(_xlfn.unique(_xlfn._xlws.filter(cat_table[Sub-subsector],($E1260=cat_table[Sector])*($F1260=cat_table[Subsector]),"")))</f>
        <v>#NAME?</v>
      </c>
      <c r="AP1260" s="94" t="e">
        <v>#NAME?</v>
      </c>
      <c r="AQ1260" s="94" t="e">
        <v>#NAME?</v>
      </c>
      <c r="AR1260" s="94" t="e">
        <v>#NAME?</v>
      </c>
      <c r="AS1260" s="94" t="e">
        <v>#NAME?</v>
      </c>
      <c r="AT1260" s="94" t="e">
        <v>#NAME?</v>
      </c>
    </row>
    <row r="1261" customFormat="false" ht="15" hidden="false" customHeight="true" outlineLevel="0" collapsed="false">
      <c r="A1261" s="20" t="s">
        <v>10010</v>
      </c>
      <c r="B1261" s="20" t="str">
        <f aca="false">INDEX(Table2[], MATCH(L1261, Location_ID!$D$2:$D$648, 0), 1)</f>
        <v>73c92d5f-3c9b-479c-bebc-aa118e3c3846</v>
      </c>
      <c r="C1261" s="16" t="s">
        <v>904</v>
      </c>
      <c r="D1261" s="16" t="s">
        <v>354</v>
      </c>
      <c r="E1261" s="20" t="s">
        <v>7134</v>
      </c>
      <c r="F1261" s="20" t="s">
        <v>7135</v>
      </c>
      <c r="G1261" s="20" t="s">
        <v>7591</v>
      </c>
      <c r="H1261" s="20"/>
      <c r="I1261" s="20" t="s">
        <v>9018</v>
      </c>
      <c r="J1261" s="20" t="s">
        <v>7127</v>
      </c>
      <c r="K1261" s="20" t="s">
        <v>7109</v>
      </c>
      <c r="L1261" s="20" t="s">
        <v>2241</v>
      </c>
      <c r="M1261" s="165" t="s">
        <v>7110</v>
      </c>
      <c r="N1261" s="20" t="s">
        <v>9056</v>
      </c>
      <c r="O1261" s="20" t="s">
        <v>10011</v>
      </c>
      <c r="P1261" s="201" t="n">
        <v>44440</v>
      </c>
      <c r="Q1261" s="201" t="n">
        <v>44500</v>
      </c>
      <c r="R1261" s="20" t="n">
        <v>1</v>
      </c>
      <c r="S1261" s="20" t="s">
        <v>7130</v>
      </c>
      <c r="T1261" s="20" t="n">
        <v>7.35592942299755</v>
      </c>
      <c r="U1261" s="20"/>
      <c r="V1261" s="20"/>
      <c r="W1261" s="20" t="s">
        <v>7141</v>
      </c>
      <c r="X1261" s="35" t="s">
        <v>383</v>
      </c>
      <c r="Y1261" s="240"/>
      <c r="Z1261" s="192" t="n">
        <v>0</v>
      </c>
      <c r="AE1261" s="94" t="e">
        <f aca="false" t="array" ref="AE1261:AK1261">_xlfn.torow(_xlfn.unique(_xlfn._xlws.filter(cat_table[Subsector],$E1261=cat_table[Sector],"")))</f>
        <v>#NAME?</v>
      </c>
      <c r="AF1261" s="94" t="e">
        <v>#NAME?</v>
      </c>
      <c r="AG1261" s="94" t="e">
        <v>#NAME?</v>
      </c>
      <c r="AH1261" s="94" t="e">
        <v>#NAME?</v>
      </c>
      <c r="AI1261" s="94" t="e">
        <v>#NAME?</v>
      </c>
      <c r="AJ1261" s="94" t="e">
        <v>#NAME?</v>
      </c>
      <c r="AK1261" s="94" t="e">
        <v>#NAME?</v>
      </c>
      <c r="AO1261" s="94" t="e">
        <f aca="false" t="array" ref="AO1261:AT1261">_xlfn.torow(_xlfn.unique(_xlfn._xlws.filter(cat_table[Sub-subsector],($E1261=cat_table[Sector])*($F1261=cat_table[Subsector]),"")))</f>
        <v>#NAME?</v>
      </c>
      <c r="AP1261" s="94" t="e">
        <v>#NAME?</v>
      </c>
      <c r="AQ1261" s="94" t="e">
        <v>#NAME?</v>
      </c>
      <c r="AR1261" s="94" t="e">
        <v>#NAME?</v>
      </c>
      <c r="AS1261" s="94" t="e">
        <v>#NAME?</v>
      </c>
      <c r="AT1261" s="94" t="e">
        <v>#NAME?</v>
      </c>
    </row>
    <row r="1262" customFormat="false" ht="15" hidden="false" customHeight="true" outlineLevel="0" collapsed="false">
      <c r="A1262" s="20" t="s">
        <v>10012</v>
      </c>
      <c r="B1262" s="20" t="str">
        <f aca="false">INDEX(Table2[], MATCH(L1262, Location_ID!$D$2:$D$648, 0), 1)</f>
        <v>73c92d5f-3c9b-479c-bebc-aa118e3c3846</v>
      </c>
      <c r="C1262" s="16" t="s">
        <v>904</v>
      </c>
      <c r="D1262" s="16" t="s">
        <v>354</v>
      </c>
      <c r="E1262" s="20" t="s">
        <v>7134</v>
      </c>
      <c r="F1262" s="20" t="s">
        <v>7135</v>
      </c>
      <c r="G1262" s="20" t="s">
        <v>7591</v>
      </c>
      <c r="H1262" s="20"/>
      <c r="I1262" s="20" t="s">
        <v>9018</v>
      </c>
      <c r="J1262" s="20" t="s">
        <v>9097</v>
      </c>
      <c r="K1262" s="20" t="s">
        <v>7109</v>
      </c>
      <c r="L1262" s="20" t="s">
        <v>2241</v>
      </c>
      <c r="M1262" s="165" t="s">
        <v>7110</v>
      </c>
      <c r="N1262" s="20" t="s">
        <v>9056</v>
      </c>
      <c r="O1262" s="20" t="s">
        <v>10013</v>
      </c>
      <c r="P1262" s="201" t="n">
        <v>44440</v>
      </c>
      <c r="Q1262" s="201" t="n">
        <v>44500</v>
      </c>
      <c r="R1262" s="20" t="n">
        <v>1</v>
      </c>
      <c r="S1262" s="20" t="s">
        <v>7130</v>
      </c>
      <c r="T1262" s="20" t="n">
        <v>50.0563989132489</v>
      </c>
      <c r="U1262" s="20"/>
      <c r="V1262" s="20"/>
      <c r="W1262" s="20" t="s">
        <v>7141</v>
      </c>
      <c r="X1262" s="35" t="s">
        <v>383</v>
      </c>
      <c r="Y1262" s="240"/>
      <c r="Z1262" s="192" t="n">
        <v>0</v>
      </c>
      <c r="AE1262" s="94" t="e">
        <f aca="false" t="array" ref="AE1262:AK1262">_xlfn.torow(_xlfn.unique(_xlfn._xlws.filter(cat_table[Subsector],$E1262=cat_table[Sector],"")))</f>
        <v>#NAME?</v>
      </c>
      <c r="AF1262" s="94" t="e">
        <v>#NAME?</v>
      </c>
      <c r="AG1262" s="94" t="e">
        <v>#NAME?</v>
      </c>
      <c r="AH1262" s="94" t="e">
        <v>#NAME?</v>
      </c>
      <c r="AI1262" s="94" t="e">
        <v>#NAME?</v>
      </c>
      <c r="AJ1262" s="94" t="e">
        <v>#NAME?</v>
      </c>
      <c r="AK1262" s="94" t="e">
        <v>#NAME?</v>
      </c>
      <c r="AO1262" s="94" t="e">
        <f aca="false" t="array" ref="AO1262:AT1262">_xlfn.torow(_xlfn.unique(_xlfn._xlws.filter(cat_table[Sub-subsector],($E1262=cat_table[Sector])*($F1262=cat_table[Subsector]),"")))</f>
        <v>#NAME?</v>
      </c>
      <c r="AP1262" s="94" t="e">
        <v>#NAME?</v>
      </c>
      <c r="AQ1262" s="94" t="e">
        <v>#NAME?</v>
      </c>
      <c r="AR1262" s="94" t="e">
        <v>#NAME?</v>
      </c>
      <c r="AS1262" s="94" t="e">
        <v>#NAME?</v>
      </c>
      <c r="AT1262" s="94" t="e">
        <v>#NAME?</v>
      </c>
    </row>
    <row r="1263" customFormat="false" ht="15" hidden="false" customHeight="true" outlineLevel="0" collapsed="false">
      <c r="A1263" s="20" t="s">
        <v>10014</v>
      </c>
      <c r="B1263" s="20" t="str">
        <f aca="false">INDEX(Table2[], MATCH(L1263, Location_ID!$D$2:$D$648, 0), 1)</f>
        <v>73c92d5f-3c9b-479c-bebc-aa118e3c3846</v>
      </c>
      <c r="C1263" s="16" t="s">
        <v>904</v>
      </c>
      <c r="D1263" s="16" t="s">
        <v>354</v>
      </c>
      <c r="E1263" s="20" t="s">
        <v>7134</v>
      </c>
      <c r="F1263" s="20" t="s">
        <v>7135</v>
      </c>
      <c r="G1263" s="20" t="s">
        <v>7591</v>
      </c>
      <c r="H1263" s="20"/>
      <c r="I1263" s="20" t="s">
        <v>9018</v>
      </c>
      <c r="J1263" s="20" t="s">
        <v>9079</v>
      </c>
      <c r="K1263" s="20" t="s">
        <v>7109</v>
      </c>
      <c r="L1263" s="20" t="s">
        <v>2241</v>
      </c>
      <c r="M1263" s="165" t="s">
        <v>7110</v>
      </c>
      <c r="N1263" s="20" t="s">
        <v>9056</v>
      </c>
      <c r="O1263" s="20" t="s">
        <v>10015</v>
      </c>
      <c r="P1263" s="201" t="n">
        <v>44440</v>
      </c>
      <c r="Q1263" s="201" t="n">
        <v>44500</v>
      </c>
      <c r="R1263" s="20" t="n">
        <v>1</v>
      </c>
      <c r="S1263" s="20" t="s">
        <v>7130</v>
      </c>
      <c r="T1263" s="20" t="n">
        <v>2.31700611559279</v>
      </c>
      <c r="U1263" s="20"/>
      <c r="V1263" s="20"/>
      <c r="W1263" s="20" t="s">
        <v>7141</v>
      </c>
      <c r="X1263" s="35" t="s">
        <v>383</v>
      </c>
      <c r="Y1263" s="240"/>
      <c r="Z1263" s="192" t="n">
        <v>0</v>
      </c>
      <c r="AE1263" s="94" t="e">
        <f aca="false" t="array" ref="AE1263:AK1263">_xlfn.torow(_xlfn.unique(_xlfn._xlws.filter(cat_table[Subsector],$E1263=cat_table[Sector],"")))</f>
        <v>#NAME?</v>
      </c>
      <c r="AF1263" s="94" t="e">
        <v>#NAME?</v>
      </c>
      <c r="AG1263" s="94" t="e">
        <v>#NAME?</v>
      </c>
      <c r="AH1263" s="94" t="e">
        <v>#NAME?</v>
      </c>
      <c r="AI1263" s="94" t="e">
        <v>#NAME?</v>
      </c>
      <c r="AJ1263" s="94" t="e">
        <v>#NAME?</v>
      </c>
      <c r="AK1263" s="94" t="e">
        <v>#NAME?</v>
      </c>
      <c r="AO1263" s="94" t="e">
        <f aca="false" t="array" ref="AO1263:AT1263">_xlfn.torow(_xlfn.unique(_xlfn._xlws.filter(cat_table[Sub-subsector],($E1263=cat_table[Sector])*($F1263=cat_table[Subsector]),"")))</f>
        <v>#NAME?</v>
      </c>
      <c r="AP1263" s="94" t="e">
        <v>#NAME?</v>
      </c>
      <c r="AQ1263" s="94" t="e">
        <v>#NAME?</v>
      </c>
      <c r="AR1263" s="94" t="e">
        <v>#NAME?</v>
      </c>
      <c r="AS1263" s="94" t="e">
        <v>#NAME?</v>
      </c>
      <c r="AT1263" s="94" t="e">
        <v>#NAME?</v>
      </c>
    </row>
    <row r="1264" customFormat="false" ht="15" hidden="false" customHeight="true" outlineLevel="0" collapsed="false">
      <c r="A1264" s="20" t="s">
        <v>10016</v>
      </c>
      <c r="B1264" s="20" t="str">
        <f aca="false">INDEX(Table2[], MATCH(L1264, Location_ID!$D$2:$D$648, 0), 1)</f>
        <v>73c92d5f-3c9b-479c-bebc-aa118e3c3846</v>
      </c>
      <c r="C1264" s="16" t="s">
        <v>904</v>
      </c>
      <c r="D1264" s="16" t="s">
        <v>354</v>
      </c>
      <c r="E1264" s="20" t="s">
        <v>7134</v>
      </c>
      <c r="F1264" s="20" t="s">
        <v>7135</v>
      </c>
      <c r="G1264" s="20" t="s">
        <v>7591</v>
      </c>
      <c r="H1264" s="20"/>
      <c r="I1264" s="20" t="s">
        <v>9018</v>
      </c>
      <c r="J1264" s="20" t="s">
        <v>7127</v>
      </c>
      <c r="K1264" s="20" t="s">
        <v>7109</v>
      </c>
      <c r="L1264" s="20" t="s">
        <v>2241</v>
      </c>
      <c r="M1264" s="165" t="s">
        <v>7110</v>
      </c>
      <c r="N1264" s="20" t="s">
        <v>9056</v>
      </c>
      <c r="O1264" s="20" t="s">
        <v>10017</v>
      </c>
      <c r="P1264" s="201" t="n">
        <v>44440</v>
      </c>
      <c r="Q1264" s="201" t="n">
        <v>44500</v>
      </c>
      <c r="R1264" s="20" t="n">
        <v>1</v>
      </c>
      <c r="S1264" s="20" t="s">
        <v>7130</v>
      </c>
      <c r="T1264" s="20" t="n">
        <v>3.74765530198411</v>
      </c>
      <c r="U1264" s="20"/>
      <c r="V1264" s="20"/>
      <c r="W1264" s="20" t="s">
        <v>7141</v>
      </c>
      <c r="X1264" s="35" t="s">
        <v>383</v>
      </c>
      <c r="Y1264" s="240"/>
      <c r="Z1264" s="192" t="n">
        <v>0</v>
      </c>
      <c r="AE1264" s="94" t="e">
        <f aca="false" t="array" ref="AE1264:AK1264">_xlfn.torow(_xlfn.unique(_xlfn._xlws.filter(cat_table[Subsector],$E1264=cat_table[Sector],"")))</f>
        <v>#NAME?</v>
      </c>
      <c r="AF1264" s="94" t="e">
        <v>#NAME?</v>
      </c>
      <c r="AG1264" s="94" t="e">
        <v>#NAME?</v>
      </c>
      <c r="AH1264" s="94" t="e">
        <v>#NAME?</v>
      </c>
      <c r="AI1264" s="94" t="e">
        <v>#NAME?</v>
      </c>
      <c r="AJ1264" s="94" t="e">
        <v>#NAME?</v>
      </c>
      <c r="AK1264" s="94" t="e">
        <v>#NAME?</v>
      </c>
      <c r="AO1264" s="94" t="e">
        <f aca="false" t="array" ref="AO1264:AT1264">_xlfn.torow(_xlfn.unique(_xlfn._xlws.filter(cat_table[Sub-subsector],($E1264=cat_table[Sector])*($F1264=cat_table[Subsector]),"")))</f>
        <v>#NAME?</v>
      </c>
      <c r="AP1264" s="94" t="e">
        <v>#NAME?</v>
      </c>
      <c r="AQ1264" s="94" t="e">
        <v>#NAME?</v>
      </c>
      <c r="AR1264" s="94" t="e">
        <v>#NAME?</v>
      </c>
      <c r="AS1264" s="94" t="e">
        <v>#NAME?</v>
      </c>
      <c r="AT1264" s="94" t="e">
        <v>#NAME?</v>
      </c>
    </row>
    <row r="1265" customFormat="false" ht="15" hidden="false" customHeight="true" outlineLevel="0" collapsed="false">
      <c r="A1265" s="20" t="s">
        <v>10018</v>
      </c>
      <c r="B1265" s="20" t="str">
        <f aca="false">INDEX(Table2[], MATCH(L1265, Location_ID!$D$2:$D$648, 0), 1)</f>
        <v>73c92d5f-3c9b-479c-bebc-aa118e3c3846</v>
      </c>
      <c r="C1265" s="16" t="s">
        <v>904</v>
      </c>
      <c r="D1265" s="16" t="s">
        <v>354</v>
      </c>
      <c r="E1265" s="20" t="s">
        <v>7134</v>
      </c>
      <c r="F1265" s="20" t="s">
        <v>7135</v>
      </c>
      <c r="G1265" s="20" t="s">
        <v>7591</v>
      </c>
      <c r="H1265" s="20"/>
      <c r="I1265" s="20" t="s">
        <v>9018</v>
      </c>
      <c r="J1265" s="20" t="s">
        <v>9079</v>
      </c>
      <c r="K1265" s="20" t="s">
        <v>7109</v>
      </c>
      <c r="L1265" s="20" t="s">
        <v>2241</v>
      </c>
      <c r="M1265" s="165" t="s">
        <v>7110</v>
      </c>
      <c r="N1265" s="20" t="s">
        <v>9056</v>
      </c>
      <c r="O1265" s="20" t="s">
        <v>10019</v>
      </c>
      <c r="P1265" s="201" t="n">
        <v>44440</v>
      </c>
      <c r="Q1265" s="201" t="n">
        <v>44500</v>
      </c>
      <c r="R1265" s="20" t="n">
        <v>1</v>
      </c>
      <c r="S1265" s="20" t="s">
        <v>7130</v>
      </c>
      <c r="T1265" s="20" t="n">
        <v>6.62156500487687</v>
      </c>
      <c r="U1265" s="20"/>
      <c r="V1265" s="20"/>
      <c r="W1265" s="20" t="s">
        <v>7141</v>
      </c>
      <c r="X1265" s="35" t="s">
        <v>383</v>
      </c>
      <c r="Y1265" s="240"/>
      <c r="Z1265" s="192" t="n">
        <v>0</v>
      </c>
      <c r="AE1265" s="94" t="e">
        <f aca="false" t="array" ref="AE1265:AK1265">_xlfn.torow(_xlfn.unique(_xlfn._xlws.filter(cat_table[Subsector],$E1265=cat_table[Sector],"")))</f>
        <v>#NAME?</v>
      </c>
      <c r="AF1265" s="94" t="e">
        <v>#NAME?</v>
      </c>
      <c r="AG1265" s="94" t="e">
        <v>#NAME?</v>
      </c>
      <c r="AH1265" s="94" t="e">
        <v>#NAME?</v>
      </c>
      <c r="AI1265" s="94" t="e">
        <v>#NAME?</v>
      </c>
      <c r="AJ1265" s="94" t="e">
        <v>#NAME?</v>
      </c>
      <c r="AK1265" s="94" t="e">
        <v>#NAME?</v>
      </c>
      <c r="AO1265" s="94" t="e">
        <f aca="false" t="array" ref="AO1265:AT1265">_xlfn.torow(_xlfn.unique(_xlfn._xlws.filter(cat_table[Sub-subsector],($E1265=cat_table[Sector])*($F1265=cat_table[Subsector]),"")))</f>
        <v>#NAME?</v>
      </c>
      <c r="AP1265" s="94" t="e">
        <v>#NAME?</v>
      </c>
      <c r="AQ1265" s="94" t="e">
        <v>#NAME?</v>
      </c>
      <c r="AR1265" s="94" t="e">
        <v>#NAME?</v>
      </c>
      <c r="AS1265" s="94" t="e">
        <v>#NAME?</v>
      </c>
      <c r="AT1265" s="94" t="e">
        <v>#NAME?</v>
      </c>
    </row>
    <row r="1266" customFormat="false" ht="15" hidden="false" customHeight="true" outlineLevel="0" collapsed="false">
      <c r="A1266" s="20" t="s">
        <v>10020</v>
      </c>
      <c r="B1266" s="20" t="str">
        <f aca="false">INDEX(Table2[], MATCH(L1266, Location_ID!$D$2:$D$648, 0), 1)</f>
        <v>73c92d5f-3c9b-479c-bebc-aa118e3c3846</v>
      </c>
      <c r="C1266" s="16" t="s">
        <v>904</v>
      </c>
      <c r="D1266" s="16" t="s">
        <v>354</v>
      </c>
      <c r="E1266" s="20" t="s">
        <v>7134</v>
      </c>
      <c r="F1266" s="20" t="s">
        <v>7135</v>
      </c>
      <c r="G1266" s="20" t="s">
        <v>7591</v>
      </c>
      <c r="H1266" s="20"/>
      <c r="I1266" s="20" t="s">
        <v>9018</v>
      </c>
      <c r="J1266" s="20" t="s">
        <v>7127</v>
      </c>
      <c r="K1266" s="20" t="s">
        <v>7109</v>
      </c>
      <c r="L1266" s="20" t="s">
        <v>2241</v>
      </c>
      <c r="M1266" s="165" t="s">
        <v>7110</v>
      </c>
      <c r="N1266" s="20" t="s">
        <v>9056</v>
      </c>
      <c r="O1266" s="20" t="s">
        <v>10021</v>
      </c>
      <c r="P1266" s="201" t="n">
        <v>44440</v>
      </c>
      <c r="Q1266" s="201" t="n">
        <v>44500</v>
      </c>
      <c r="R1266" s="20" t="n">
        <v>1</v>
      </c>
      <c r="S1266" s="20" t="s">
        <v>7130</v>
      </c>
      <c r="T1266" s="20" t="n">
        <v>4.41414674369398</v>
      </c>
      <c r="U1266" s="20"/>
      <c r="V1266" s="20"/>
      <c r="W1266" s="20" t="s">
        <v>7141</v>
      </c>
      <c r="X1266" s="35" t="s">
        <v>383</v>
      </c>
      <c r="Y1266" s="240"/>
      <c r="Z1266" s="192" t="n">
        <v>0</v>
      </c>
      <c r="AE1266" s="94" t="e">
        <f aca="false" t="array" ref="AE1266:AK1266">_xlfn.torow(_xlfn.unique(_xlfn._xlws.filter(cat_table[Subsector],$E1266=cat_table[Sector],"")))</f>
        <v>#NAME?</v>
      </c>
      <c r="AF1266" s="94" t="e">
        <v>#NAME?</v>
      </c>
      <c r="AG1266" s="94" t="e">
        <v>#NAME?</v>
      </c>
      <c r="AH1266" s="94" t="e">
        <v>#NAME?</v>
      </c>
      <c r="AI1266" s="94" t="e">
        <v>#NAME?</v>
      </c>
      <c r="AJ1266" s="94" t="e">
        <v>#NAME?</v>
      </c>
      <c r="AK1266" s="94" t="e">
        <v>#NAME?</v>
      </c>
      <c r="AO1266" s="94" t="e">
        <f aca="false" t="array" ref="AO1266:AT1266">_xlfn.torow(_xlfn.unique(_xlfn._xlws.filter(cat_table[Sub-subsector],($E1266=cat_table[Sector])*($F1266=cat_table[Subsector]),"")))</f>
        <v>#NAME?</v>
      </c>
      <c r="AP1266" s="94" t="e">
        <v>#NAME?</v>
      </c>
      <c r="AQ1266" s="94" t="e">
        <v>#NAME?</v>
      </c>
      <c r="AR1266" s="94" t="e">
        <v>#NAME?</v>
      </c>
      <c r="AS1266" s="94" t="e">
        <v>#NAME?</v>
      </c>
      <c r="AT1266" s="94" t="e">
        <v>#NAME?</v>
      </c>
    </row>
    <row r="1267" customFormat="false" ht="15" hidden="false" customHeight="true" outlineLevel="0" collapsed="false">
      <c r="A1267" s="20" t="s">
        <v>10022</v>
      </c>
      <c r="B1267" s="20" t="str">
        <f aca="false">INDEX(Table2[], MATCH(L1267, Location_ID!$D$2:$D$648, 0), 1)</f>
        <v>73c92d5f-3c9b-479c-bebc-aa118e3c3846</v>
      </c>
      <c r="C1267" s="16" t="s">
        <v>904</v>
      </c>
      <c r="D1267" s="16" t="s">
        <v>354</v>
      </c>
      <c r="E1267" s="20" t="s">
        <v>7134</v>
      </c>
      <c r="F1267" s="20" t="s">
        <v>7135</v>
      </c>
      <c r="G1267" s="20" t="s">
        <v>7591</v>
      </c>
      <c r="H1267" s="20"/>
      <c r="I1267" s="20" t="s">
        <v>9018</v>
      </c>
      <c r="J1267" s="20" t="s">
        <v>9079</v>
      </c>
      <c r="K1267" s="20" t="s">
        <v>7109</v>
      </c>
      <c r="L1267" s="20" t="s">
        <v>2241</v>
      </c>
      <c r="M1267" s="165" t="s">
        <v>7110</v>
      </c>
      <c r="N1267" s="20" t="s">
        <v>9056</v>
      </c>
      <c r="O1267" s="20" t="s">
        <v>10023</v>
      </c>
      <c r="P1267" s="201" t="n">
        <v>44440</v>
      </c>
      <c r="Q1267" s="201" t="n">
        <v>44500</v>
      </c>
      <c r="R1267" s="20" t="n">
        <v>1</v>
      </c>
      <c r="S1267" s="20" t="s">
        <v>7130</v>
      </c>
      <c r="T1267" s="20" t="n">
        <v>5.35174125576528</v>
      </c>
      <c r="U1267" s="20"/>
      <c r="V1267" s="20"/>
      <c r="W1267" s="20" t="s">
        <v>7141</v>
      </c>
      <c r="X1267" s="35" t="s">
        <v>383</v>
      </c>
      <c r="Y1267" s="240"/>
      <c r="Z1267" s="192" t="n">
        <v>0</v>
      </c>
      <c r="AE1267" s="94" t="e">
        <f aca="false" t="array" ref="AE1267:AK1267">_xlfn.torow(_xlfn.unique(_xlfn._xlws.filter(cat_table[Subsector],$E1267=cat_table[Sector],"")))</f>
        <v>#NAME?</v>
      </c>
      <c r="AF1267" s="94" t="e">
        <v>#NAME?</v>
      </c>
      <c r="AG1267" s="94" t="e">
        <v>#NAME?</v>
      </c>
      <c r="AH1267" s="94" t="e">
        <v>#NAME?</v>
      </c>
      <c r="AI1267" s="94" t="e">
        <v>#NAME?</v>
      </c>
      <c r="AJ1267" s="94" t="e">
        <v>#NAME?</v>
      </c>
      <c r="AK1267" s="94" t="e">
        <v>#NAME?</v>
      </c>
      <c r="AO1267" s="94" t="e">
        <f aca="false" t="array" ref="AO1267:AT1267">_xlfn.torow(_xlfn.unique(_xlfn._xlws.filter(cat_table[Sub-subsector],($E1267=cat_table[Sector])*($F1267=cat_table[Subsector]),"")))</f>
        <v>#NAME?</v>
      </c>
      <c r="AP1267" s="94" t="e">
        <v>#NAME?</v>
      </c>
      <c r="AQ1267" s="94" t="e">
        <v>#NAME?</v>
      </c>
      <c r="AR1267" s="94" t="e">
        <v>#NAME?</v>
      </c>
      <c r="AS1267" s="94" t="e">
        <v>#NAME?</v>
      </c>
      <c r="AT1267" s="94" t="e">
        <v>#NAME?</v>
      </c>
    </row>
    <row r="1268" customFormat="false" ht="15" hidden="false" customHeight="true" outlineLevel="0" collapsed="false">
      <c r="A1268" s="20" t="s">
        <v>10024</v>
      </c>
      <c r="B1268" s="20" t="str">
        <f aca="false">INDEX(Table2[], MATCH(L1268, Location_ID!$D$2:$D$648, 0), 1)</f>
        <v>73c92d5f-3c9b-479c-bebc-aa118e3c3846</v>
      </c>
      <c r="C1268" s="16" t="s">
        <v>904</v>
      </c>
      <c r="D1268" s="16" t="s">
        <v>354</v>
      </c>
      <c r="E1268" s="20" t="s">
        <v>7134</v>
      </c>
      <c r="F1268" s="20" t="s">
        <v>7135</v>
      </c>
      <c r="G1268" s="20" t="s">
        <v>7591</v>
      </c>
      <c r="H1268" s="20"/>
      <c r="I1268" s="20" t="s">
        <v>9018</v>
      </c>
      <c r="J1268" s="20" t="s">
        <v>9082</v>
      </c>
      <c r="K1268" s="20" t="s">
        <v>7109</v>
      </c>
      <c r="L1268" s="20" t="s">
        <v>2241</v>
      </c>
      <c r="M1268" s="165" t="s">
        <v>7110</v>
      </c>
      <c r="N1268" s="20" t="s">
        <v>9056</v>
      </c>
      <c r="O1268" s="20" t="s">
        <v>10025</v>
      </c>
      <c r="P1268" s="201" t="n">
        <v>44440</v>
      </c>
      <c r="Q1268" s="201" t="n">
        <v>44500</v>
      </c>
      <c r="R1268" s="20" t="n">
        <v>1</v>
      </c>
      <c r="S1268" s="20" t="s">
        <v>7130</v>
      </c>
      <c r="T1268" s="20" t="n">
        <v>1.95767362592856</v>
      </c>
      <c r="U1268" s="20"/>
      <c r="V1268" s="20"/>
      <c r="W1268" s="20" t="s">
        <v>7141</v>
      </c>
      <c r="X1268" s="35" t="s">
        <v>383</v>
      </c>
      <c r="Y1268" s="240"/>
      <c r="Z1268" s="192" t="n">
        <v>0</v>
      </c>
      <c r="AE1268" s="94" t="e">
        <f aca="false" t="array" ref="AE1268:AK1268">_xlfn.torow(_xlfn.unique(_xlfn._xlws.filter(cat_table[Subsector],$E1268=cat_table[Sector],"")))</f>
        <v>#NAME?</v>
      </c>
      <c r="AF1268" s="94" t="e">
        <v>#NAME?</v>
      </c>
      <c r="AG1268" s="94" t="e">
        <v>#NAME?</v>
      </c>
      <c r="AH1268" s="94" t="e">
        <v>#NAME?</v>
      </c>
      <c r="AI1268" s="94" t="e">
        <v>#NAME?</v>
      </c>
      <c r="AJ1268" s="94" t="e">
        <v>#NAME?</v>
      </c>
      <c r="AK1268" s="94" t="e">
        <v>#NAME?</v>
      </c>
      <c r="AO1268" s="94" t="e">
        <f aca="false" t="array" ref="AO1268:AT1268">_xlfn.torow(_xlfn.unique(_xlfn._xlws.filter(cat_table[Sub-subsector],($E1268=cat_table[Sector])*($F1268=cat_table[Subsector]),"")))</f>
        <v>#NAME?</v>
      </c>
      <c r="AP1268" s="94" t="e">
        <v>#NAME?</v>
      </c>
      <c r="AQ1268" s="94" t="e">
        <v>#NAME?</v>
      </c>
      <c r="AR1268" s="94" t="e">
        <v>#NAME?</v>
      </c>
      <c r="AS1268" s="94" t="e">
        <v>#NAME?</v>
      </c>
      <c r="AT1268" s="94" t="e">
        <v>#NAME?</v>
      </c>
    </row>
    <row r="1269" customFormat="false" ht="15" hidden="false" customHeight="true" outlineLevel="0" collapsed="false">
      <c r="A1269" s="20" t="s">
        <v>10026</v>
      </c>
      <c r="B1269" s="20" t="str">
        <f aca="false">INDEX(Table2[], MATCH(L1269, Location_ID!$D$2:$D$648, 0), 1)</f>
        <v>73c92d5f-3c9b-479c-bebc-aa118e3c3846</v>
      </c>
      <c r="C1269" s="16" t="s">
        <v>904</v>
      </c>
      <c r="D1269" s="16" t="s">
        <v>354</v>
      </c>
      <c r="E1269" s="20" t="s">
        <v>7134</v>
      </c>
      <c r="F1269" s="20" t="s">
        <v>7135</v>
      </c>
      <c r="G1269" s="20" t="s">
        <v>7591</v>
      </c>
      <c r="H1269" s="20"/>
      <c r="I1269" s="20" t="s">
        <v>9018</v>
      </c>
      <c r="J1269" s="20" t="s">
        <v>9172</v>
      </c>
      <c r="K1269" s="20" t="s">
        <v>7109</v>
      </c>
      <c r="L1269" s="20" t="s">
        <v>2241</v>
      </c>
      <c r="M1269" s="165" t="s">
        <v>7110</v>
      </c>
      <c r="N1269" s="20" t="s">
        <v>9056</v>
      </c>
      <c r="O1269" s="20" t="s">
        <v>10027</v>
      </c>
      <c r="P1269" s="201" t="n">
        <v>44440</v>
      </c>
      <c r="Q1269" s="201" t="n">
        <v>44500</v>
      </c>
      <c r="R1269" s="20" t="n">
        <v>1</v>
      </c>
      <c r="S1269" s="20" t="s">
        <v>7130</v>
      </c>
      <c r="T1269" s="20" t="n">
        <v>5.56070366902303</v>
      </c>
      <c r="U1269" s="20"/>
      <c r="V1269" s="20"/>
      <c r="W1269" s="20" t="s">
        <v>7141</v>
      </c>
      <c r="X1269" s="35" t="s">
        <v>383</v>
      </c>
      <c r="Y1269" s="240"/>
      <c r="Z1269" s="192" t="n">
        <v>0</v>
      </c>
      <c r="AE1269" s="94" t="e">
        <f aca="false" t="array" ref="AE1269:AK1269">_xlfn.torow(_xlfn.unique(_xlfn._xlws.filter(cat_table[Subsector],$E1269=cat_table[Sector],"")))</f>
        <v>#NAME?</v>
      </c>
      <c r="AF1269" s="94" t="e">
        <v>#NAME?</v>
      </c>
      <c r="AG1269" s="94" t="e">
        <v>#NAME?</v>
      </c>
      <c r="AH1269" s="94" t="e">
        <v>#NAME?</v>
      </c>
      <c r="AI1269" s="94" t="e">
        <v>#NAME?</v>
      </c>
      <c r="AJ1269" s="94" t="e">
        <v>#NAME?</v>
      </c>
      <c r="AK1269" s="94" t="e">
        <v>#NAME?</v>
      </c>
      <c r="AO1269" s="94" t="e">
        <f aca="false" t="array" ref="AO1269:AT1269">_xlfn.torow(_xlfn.unique(_xlfn._xlws.filter(cat_table[Sub-subsector],($E1269=cat_table[Sector])*($F1269=cat_table[Subsector]),"")))</f>
        <v>#NAME?</v>
      </c>
      <c r="AP1269" s="94" t="e">
        <v>#NAME?</v>
      </c>
      <c r="AQ1269" s="94" t="e">
        <v>#NAME?</v>
      </c>
      <c r="AR1269" s="94" t="e">
        <v>#NAME?</v>
      </c>
      <c r="AS1269" s="94" t="e">
        <v>#NAME?</v>
      </c>
      <c r="AT1269" s="94" t="e">
        <v>#NAME?</v>
      </c>
    </row>
    <row r="1270" customFormat="false" ht="15" hidden="false" customHeight="true" outlineLevel="0" collapsed="false">
      <c r="A1270" s="20" t="s">
        <v>10028</v>
      </c>
      <c r="B1270" s="20" t="str">
        <f aca="false">INDEX(Table2[], MATCH(L1270, Location_ID!$D$2:$D$648, 0), 1)</f>
        <v>73c92d5f-3c9b-479c-bebc-aa118e3c3846</v>
      </c>
      <c r="C1270" s="16" t="s">
        <v>904</v>
      </c>
      <c r="D1270" s="16" t="s">
        <v>354</v>
      </c>
      <c r="E1270" s="20" t="s">
        <v>7134</v>
      </c>
      <c r="F1270" s="20" t="s">
        <v>7135</v>
      </c>
      <c r="G1270" s="20" t="s">
        <v>7591</v>
      </c>
      <c r="H1270" s="20"/>
      <c r="I1270" s="20" t="s">
        <v>9018</v>
      </c>
      <c r="J1270" s="20" t="s">
        <v>7127</v>
      </c>
      <c r="K1270" s="20" t="s">
        <v>7109</v>
      </c>
      <c r="L1270" s="20" t="s">
        <v>2241</v>
      </c>
      <c r="M1270" s="165" t="s">
        <v>7110</v>
      </c>
      <c r="N1270" s="20" t="s">
        <v>9056</v>
      </c>
      <c r="O1270" s="20" t="s">
        <v>10029</v>
      </c>
      <c r="P1270" s="201" t="n">
        <v>44440</v>
      </c>
      <c r="Q1270" s="201" t="n">
        <v>44500</v>
      </c>
      <c r="R1270" s="20" t="n">
        <v>1</v>
      </c>
      <c r="S1270" s="20" t="s">
        <v>7130</v>
      </c>
      <c r="T1270" s="20" t="n">
        <v>1.86473404255519</v>
      </c>
      <c r="U1270" s="20"/>
      <c r="V1270" s="20"/>
      <c r="W1270" s="20" t="s">
        <v>7141</v>
      </c>
      <c r="X1270" s="35" t="s">
        <v>383</v>
      </c>
      <c r="Y1270" s="240"/>
      <c r="Z1270" s="192" t="n">
        <v>0</v>
      </c>
      <c r="AE1270" s="94" t="e">
        <f aca="false" t="array" ref="AE1270:AK1270">_xlfn.torow(_xlfn.unique(_xlfn._xlws.filter(cat_table[Subsector],$E1270=cat_table[Sector],"")))</f>
        <v>#NAME?</v>
      </c>
      <c r="AF1270" s="94" t="e">
        <v>#NAME?</v>
      </c>
      <c r="AG1270" s="94" t="e">
        <v>#NAME?</v>
      </c>
      <c r="AH1270" s="94" t="e">
        <v>#NAME?</v>
      </c>
      <c r="AI1270" s="94" t="e">
        <v>#NAME?</v>
      </c>
      <c r="AJ1270" s="94" t="e">
        <v>#NAME?</v>
      </c>
      <c r="AK1270" s="94" t="e">
        <v>#NAME?</v>
      </c>
      <c r="AO1270" s="94" t="e">
        <f aca="false" t="array" ref="AO1270:AT1270">_xlfn.torow(_xlfn.unique(_xlfn._xlws.filter(cat_table[Sub-subsector],($E1270=cat_table[Sector])*($F1270=cat_table[Subsector]),"")))</f>
        <v>#NAME?</v>
      </c>
      <c r="AP1270" s="94" t="e">
        <v>#NAME?</v>
      </c>
      <c r="AQ1270" s="94" t="e">
        <v>#NAME?</v>
      </c>
      <c r="AR1270" s="94" t="e">
        <v>#NAME?</v>
      </c>
      <c r="AS1270" s="94" t="e">
        <v>#NAME?</v>
      </c>
      <c r="AT1270" s="94" t="e">
        <v>#NAME?</v>
      </c>
    </row>
    <row r="1271" customFormat="false" ht="15" hidden="false" customHeight="true" outlineLevel="0" collapsed="false">
      <c r="A1271" s="20" t="s">
        <v>10030</v>
      </c>
      <c r="B1271" s="20" t="str">
        <f aca="false">INDEX(Table2[], MATCH(L1271, Location_ID!$D$2:$D$648, 0), 1)</f>
        <v>73c92d5f-3c9b-479c-bebc-aa118e3c3846</v>
      </c>
      <c r="C1271" s="16" t="s">
        <v>904</v>
      </c>
      <c r="D1271" s="16" t="s">
        <v>354</v>
      </c>
      <c r="E1271" s="20" t="s">
        <v>7134</v>
      </c>
      <c r="F1271" s="20" t="s">
        <v>7135</v>
      </c>
      <c r="G1271" s="20" t="s">
        <v>7591</v>
      </c>
      <c r="H1271" s="20"/>
      <c r="I1271" s="20" t="s">
        <v>9018</v>
      </c>
      <c r="J1271" s="20" t="s">
        <v>9079</v>
      </c>
      <c r="K1271" s="20" t="s">
        <v>7109</v>
      </c>
      <c r="L1271" s="20" t="s">
        <v>2241</v>
      </c>
      <c r="M1271" s="165" t="s">
        <v>7110</v>
      </c>
      <c r="N1271" s="20" t="s">
        <v>9056</v>
      </c>
      <c r="O1271" s="20" t="s">
        <v>10031</v>
      </c>
      <c r="P1271" s="201" t="n">
        <v>44440</v>
      </c>
      <c r="Q1271" s="201" t="n">
        <v>44500</v>
      </c>
      <c r="R1271" s="20" t="n">
        <v>1</v>
      </c>
      <c r="S1271" s="20" t="s">
        <v>7130</v>
      </c>
      <c r="T1271" s="20" t="n">
        <v>1.8917061218298</v>
      </c>
      <c r="U1271" s="20"/>
      <c r="V1271" s="20"/>
      <c r="W1271" s="20" t="s">
        <v>7141</v>
      </c>
      <c r="X1271" s="35" t="s">
        <v>383</v>
      </c>
      <c r="Y1271" s="240"/>
      <c r="Z1271" s="192" t="n">
        <v>0</v>
      </c>
      <c r="AE1271" s="94" t="e">
        <f aca="false" t="array" ref="AE1271:AK1271">_xlfn.torow(_xlfn.unique(_xlfn._xlws.filter(cat_table[Subsector],$E1271=cat_table[Sector],"")))</f>
        <v>#NAME?</v>
      </c>
      <c r="AF1271" s="94" t="e">
        <v>#NAME?</v>
      </c>
      <c r="AG1271" s="94" t="e">
        <v>#NAME?</v>
      </c>
      <c r="AH1271" s="94" t="e">
        <v>#NAME?</v>
      </c>
      <c r="AI1271" s="94" t="e">
        <v>#NAME?</v>
      </c>
      <c r="AJ1271" s="94" t="e">
        <v>#NAME?</v>
      </c>
      <c r="AK1271" s="94" t="e">
        <v>#NAME?</v>
      </c>
      <c r="AO1271" s="94" t="e">
        <f aca="false" t="array" ref="AO1271:AT1271">_xlfn.torow(_xlfn.unique(_xlfn._xlws.filter(cat_table[Sub-subsector],($E1271=cat_table[Sector])*($F1271=cat_table[Subsector]),"")))</f>
        <v>#NAME?</v>
      </c>
      <c r="AP1271" s="94" t="e">
        <v>#NAME?</v>
      </c>
      <c r="AQ1271" s="94" t="e">
        <v>#NAME?</v>
      </c>
      <c r="AR1271" s="94" t="e">
        <v>#NAME?</v>
      </c>
      <c r="AS1271" s="94" t="e">
        <v>#NAME?</v>
      </c>
      <c r="AT1271" s="94" t="e">
        <v>#NAME?</v>
      </c>
    </row>
    <row r="1272" customFormat="false" ht="15" hidden="false" customHeight="true" outlineLevel="0" collapsed="false">
      <c r="A1272" s="20" t="s">
        <v>10032</v>
      </c>
      <c r="B1272" s="20" t="str">
        <f aca="false">INDEX(Table2[], MATCH(L1272, Location_ID!$D$2:$D$648, 0), 1)</f>
        <v>73c92d5f-3c9b-479c-bebc-aa118e3c3846</v>
      </c>
      <c r="C1272" s="16" t="s">
        <v>904</v>
      </c>
      <c r="D1272" s="16" t="s">
        <v>354</v>
      </c>
      <c r="E1272" s="20" t="s">
        <v>7134</v>
      </c>
      <c r="F1272" s="20" t="s">
        <v>7135</v>
      </c>
      <c r="G1272" s="20" t="s">
        <v>7591</v>
      </c>
      <c r="H1272" s="20"/>
      <c r="I1272" s="20" t="s">
        <v>9018</v>
      </c>
      <c r="J1272" s="20" t="s">
        <v>9079</v>
      </c>
      <c r="K1272" s="20" t="s">
        <v>7109</v>
      </c>
      <c r="L1272" s="20" t="s">
        <v>2241</v>
      </c>
      <c r="M1272" s="165" t="s">
        <v>7110</v>
      </c>
      <c r="N1272" s="20" t="s">
        <v>9056</v>
      </c>
      <c r="O1272" s="20" t="s">
        <v>10033</v>
      </c>
      <c r="P1272" s="201" t="n">
        <v>44440</v>
      </c>
      <c r="Q1272" s="201" t="n">
        <v>44500</v>
      </c>
      <c r="R1272" s="20" t="n">
        <v>1</v>
      </c>
      <c r="S1272" s="20" t="s">
        <v>7130</v>
      </c>
      <c r="T1272" s="20" t="n">
        <v>2.49711786533255</v>
      </c>
      <c r="U1272" s="20"/>
      <c r="V1272" s="20"/>
      <c r="W1272" s="20" t="s">
        <v>7141</v>
      </c>
      <c r="X1272" s="35" t="s">
        <v>383</v>
      </c>
      <c r="Y1272" s="240"/>
      <c r="Z1272" s="192" t="n">
        <v>0</v>
      </c>
      <c r="AE1272" s="94" t="e">
        <f aca="false" t="array" ref="AE1272:AK1272">_xlfn.torow(_xlfn.unique(_xlfn._xlws.filter(cat_table[Subsector],$E1272=cat_table[Sector],"")))</f>
        <v>#NAME?</v>
      </c>
      <c r="AF1272" s="94" t="e">
        <v>#NAME?</v>
      </c>
      <c r="AG1272" s="94" t="e">
        <v>#NAME?</v>
      </c>
      <c r="AH1272" s="94" t="e">
        <v>#NAME?</v>
      </c>
      <c r="AI1272" s="94" t="e">
        <v>#NAME?</v>
      </c>
      <c r="AJ1272" s="94" t="e">
        <v>#NAME?</v>
      </c>
      <c r="AK1272" s="94" t="e">
        <v>#NAME?</v>
      </c>
      <c r="AO1272" s="94" t="e">
        <f aca="false" t="array" ref="AO1272:AT1272">_xlfn.torow(_xlfn.unique(_xlfn._xlws.filter(cat_table[Sub-subsector],($E1272=cat_table[Sector])*($F1272=cat_table[Subsector]),"")))</f>
        <v>#NAME?</v>
      </c>
      <c r="AP1272" s="94" t="e">
        <v>#NAME?</v>
      </c>
      <c r="AQ1272" s="94" t="e">
        <v>#NAME?</v>
      </c>
      <c r="AR1272" s="94" t="e">
        <v>#NAME?</v>
      </c>
      <c r="AS1272" s="94" t="e">
        <v>#NAME?</v>
      </c>
      <c r="AT1272" s="94" t="e">
        <v>#NAME?</v>
      </c>
    </row>
    <row r="1273" customFormat="false" ht="15" hidden="false" customHeight="true" outlineLevel="0" collapsed="false">
      <c r="A1273" s="20" t="s">
        <v>10034</v>
      </c>
      <c r="B1273" s="20" t="str">
        <f aca="false">INDEX(Table2[], MATCH(L1273, Location_ID!$D$2:$D$648, 0), 1)</f>
        <v>73c92d5f-3c9b-479c-bebc-aa118e3c3846</v>
      </c>
      <c r="C1273" s="16" t="s">
        <v>904</v>
      </c>
      <c r="D1273" s="16" t="s">
        <v>354</v>
      </c>
      <c r="E1273" s="20" t="s">
        <v>7134</v>
      </c>
      <c r="F1273" s="20" t="s">
        <v>7135</v>
      </c>
      <c r="G1273" s="20" t="s">
        <v>7591</v>
      </c>
      <c r="H1273" s="20"/>
      <c r="I1273" s="20" t="s">
        <v>9018</v>
      </c>
      <c r="J1273" s="20" t="s">
        <v>9079</v>
      </c>
      <c r="K1273" s="20" t="s">
        <v>7109</v>
      </c>
      <c r="L1273" s="20" t="s">
        <v>2241</v>
      </c>
      <c r="M1273" s="165" t="s">
        <v>7110</v>
      </c>
      <c r="N1273" s="20" t="s">
        <v>9056</v>
      </c>
      <c r="O1273" s="20" t="s">
        <v>10035</v>
      </c>
      <c r="P1273" s="201" t="n">
        <v>44440</v>
      </c>
      <c r="Q1273" s="201" t="n">
        <v>44500</v>
      </c>
      <c r="R1273" s="20" t="n">
        <v>1</v>
      </c>
      <c r="S1273" s="20" t="s">
        <v>7130</v>
      </c>
      <c r="T1273" s="20" t="n">
        <v>2.4716618961718</v>
      </c>
      <c r="U1273" s="20"/>
      <c r="V1273" s="20"/>
      <c r="W1273" s="20" t="s">
        <v>7141</v>
      </c>
      <c r="X1273" s="35" t="s">
        <v>383</v>
      </c>
      <c r="Y1273" s="240"/>
      <c r="Z1273" s="192" t="n">
        <v>0</v>
      </c>
      <c r="AE1273" s="94" t="e">
        <f aca="false" t="array" ref="AE1273:AK1273">_xlfn.torow(_xlfn.unique(_xlfn._xlws.filter(cat_table[Subsector],$E1273=cat_table[Sector],"")))</f>
        <v>#NAME?</v>
      </c>
      <c r="AF1273" s="94" t="e">
        <v>#NAME?</v>
      </c>
      <c r="AG1273" s="94" t="e">
        <v>#NAME?</v>
      </c>
      <c r="AH1273" s="94" t="e">
        <v>#NAME?</v>
      </c>
      <c r="AI1273" s="94" t="e">
        <v>#NAME?</v>
      </c>
      <c r="AJ1273" s="94" t="e">
        <v>#NAME?</v>
      </c>
      <c r="AK1273" s="94" t="e">
        <v>#NAME?</v>
      </c>
      <c r="AO1273" s="94" t="e">
        <f aca="false" t="array" ref="AO1273:AT1273">_xlfn.torow(_xlfn.unique(_xlfn._xlws.filter(cat_table[Sub-subsector],($E1273=cat_table[Sector])*($F1273=cat_table[Subsector]),"")))</f>
        <v>#NAME?</v>
      </c>
      <c r="AP1273" s="94" t="e">
        <v>#NAME?</v>
      </c>
      <c r="AQ1273" s="94" t="e">
        <v>#NAME?</v>
      </c>
      <c r="AR1273" s="94" t="e">
        <v>#NAME?</v>
      </c>
      <c r="AS1273" s="94" t="e">
        <v>#NAME?</v>
      </c>
      <c r="AT1273" s="94" t="e">
        <v>#NAME?</v>
      </c>
    </row>
    <row r="1274" customFormat="false" ht="15" hidden="false" customHeight="true" outlineLevel="0" collapsed="false">
      <c r="A1274" s="20" t="s">
        <v>10036</v>
      </c>
      <c r="B1274" s="20" t="str">
        <f aca="false">INDEX(Table2[], MATCH(L1274, Location_ID!$D$2:$D$648, 0), 1)</f>
        <v>73c92d5f-3c9b-479c-bebc-aa118e3c3846</v>
      </c>
      <c r="C1274" s="16" t="s">
        <v>904</v>
      </c>
      <c r="D1274" s="16" t="s">
        <v>354</v>
      </c>
      <c r="E1274" s="20" t="s">
        <v>7134</v>
      </c>
      <c r="F1274" s="20" t="s">
        <v>7135</v>
      </c>
      <c r="G1274" s="20" t="s">
        <v>7591</v>
      </c>
      <c r="H1274" s="20"/>
      <c r="I1274" s="20" t="s">
        <v>9018</v>
      </c>
      <c r="J1274" s="20" t="s">
        <v>9079</v>
      </c>
      <c r="K1274" s="20" t="s">
        <v>7109</v>
      </c>
      <c r="L1274" s="20" t="s">
        <v>2241</v>
      </c>
      <c r="M1274" s="165" t="s">
        <v>7110</v>
      </c>
      <c r="N1274" s="20" t="s">
        <v>9056</v>
      </c>
      <c r="O1274" s="20" t="s">
        <v>10037</v>
      </c>
      <c r="P1274" s="201" t="n">
        <v>44440</v>
      </c>
      <c r="Q1274" s="201" t="n">
        <v>44500</v>
      </c>
      <c r="R1274" s="20" t="n">
        <v>1</v>
      </c>
      <c r="S1274" s="20" t="s">
        <v>7130</v>
      </c>
      <c r="T1274" s="20" t="n">
        <v>2.46931356539463</v>
      </c>
      <c r="U1274" s="20"/>
      <c r="V1274" s="20"/>
      <c r="W1274" s="20" t="s">
        <v>7141</v>
      </c>
      <c r="X1274" s="35" t="s">
        <v>383</v>
      </c>
      <c r="Y1274" s="240"/>
      <c r="Z1274" s="192" t="n">
        <v>0</v>
      </c>
      <c r="AE1274" s="94" t="e">
        <f aca="false" t="array" ref="AE1274:AK1274">_xlfn.torow(_xlfn.unique(_xlfn._xlws.filter(cat_table[Subsector],$E1274=cat_table[Sector],"")))</f>
        <v>#NAME?</v>
      </c>
      <c r="AF1274" s="94" t="e">
        <v>#NAME?</v>
      </c>
      <c r="AG1274" s="94" t="e">
        <v>#NAME?</v>
      </c>
      <c r="AH1274" s="94" t="e">
        <v>#NAME?</v>
      </c>
      <c r="AI1274" s="94" t="e">
        <v>#NAME?</v>
      </c>
      <c r="AJ1274" s="94" t="e">
        <v>#NAME?</v>
      </c>
      <c r="AK1274" s="94" t="e">
        <v>#NAME?</v>
      </c>
      <c r="AO1274" s="94" t="e">
        <f aca="false" t="array" ref="AO1274:AT1274">_xlfn.torow(_xlfn.unique(_xlfn._xlws.filter(cat_table[Sub-subsector],($E1274=cat_table[Sector])*($F1274=cat_table[Subsector]),"")))</f>
        <v>#NAME?</v>
      </c>
      <c r="AP1274" s="94" t="e">
        <v>#NAME?</v>
      </c>
      <c r="AQ1274" s="94" t="e">
        <v>#NAME?</v>
      </c>
      <c r="AR1274" s="94" t="e">
        <v>#NAME?</v>
      </c>
      <c r="AS1274" s="94" t="e">
        <v>#NAME?</v>
      </c>
      <c r="AT1274" s="94" t="e">
        <v>#NAME?</v>
      </c>
    </row>
    <row r="1275" customFormat="false" ht="15" hidden="false" customHeight="true" outlineLevel="0" collapsed="false">
      <c r="A1275" s="20" t="s">
        <v>10038</v>
      </c>
      <c r="B1275" s="20" t="str">
        <f aca="false">INDEX(Table2[], MATCH(L1275, Location_ID!$D$2:$D$648, 0), 1)</f>
        <v>73c92d5f-3c9b-479c-bebc-aa118e3c3846</v>
      </c>
      <c r="C1275" s="16" t="s">
        <v>904</v>
      </c>
      <c r="D1275" s="16" t="s">
        <v>354</v>
      </c>
      <c r="E1275" s="20" t="s">
        <v>7134</v>
      </c>
      <c r="F1275" s="20" t="s">
        <v>7135</v>
      </c>
      <c r="G1275" s="20" t="s">
        <v>7591</v>
      </c>
      <c r="H1275" s="20"/>
      <c r="I1275" s="20" t="s">
        <v>9018</v>
      </c>
      <c r="J1275" s="20" t="s">
        <v>7127</v>
      </c>
      <c r="K1275" s="20" t="s">
        <v>7109</v>
      </c>
      <c r="L1275" s="20" t="s">
        <v>2241</v>
      </c>
      <c r="M1275" s="165" t="s">
        <v>7110</v>
      </c>
      <c r="N1275" s="20" t="s">
        <v>9056</v>
      </c>
      <c r="O1275" s="20" t="s">
        <v>10039</v>
      </c>
      <c r="P1275" s="201" t="n">
        <v>44440</v>
      </c>
      <c r="Q1275" s="201" t="n">
        <v>44500</v>
      </c>
      <c r="R1275" s="20" t="n">
        <v>1</v>
      </c>
      <c r="S1275" s="20" t="s">
        <v>7130</v>
      </c>
      <c r="T1275" s="20" t="n">
        <v>1.78908293291433</v>
      </c>
      <c r="U1275" s="20"/>
      <c r="V1275" s="20"/>
      <c r="W1275" s="20" t="s">
        <v>7141</v>
      </c>
      <c r="X1275" s="35" t="s">
        <v>383</v>
      </c>
      <c r="Y1275" s="240"/>
      <c r="Z1275" s="192" t="n">
        <v>0</v>
      </c>
      <c r="AE1275" s="94" t="e">
        <f aca="false" t="array" ref="AE1275:AK1275">_xlfn.torow(_xlfn.unique(_xlfn._xlws.filter(cat_table[Subsector],$E1275=cat_table[Sector],"")))</f>
        <v>#NAME?</v>
      </c>
      <c r="AF1275" s="94" t="e">
        <v>#NAME?</v>
      </c>
      <c r="AG1275" s="94" t="e">
        <v>#NAME?</v>
      </c>
      <c r="AH1275" s="94" t="e">
        <v>#NAME?</v>
      </c>
      <c r="AI1275" s="94" t="e">
        <v>#NAME?</v>
      </c>
      <c r="AJ1275" s="94" t="e">
        <v>#NAME?</v>
      </c>
      <c r="AK1275" s="94" t="e">
        <v>#NAME?</v>
      </c>
      <c r="AO1275" s="94" t="e">
        <f aca="false" t="array" ref="AO1275:AT1275">_xlfn.torow(_xlfn.unique(_xlfn._xlws.filter(cat_table[Sub-subsector],($E1275=cat_table[Sector])*($F1275=cat_table[Subsector]),"")))</f>
        <v>#NAME?</v>
      </c>
      <c r="AP1275" s="94" t="e">
        <v>#NAME?</v>
      </c>
      <c r="AQ1275" s="94" t="e">
        <v>#NAME?</v>
      </c>
      <c r="AR1275" s="94" t="e">
        <v>#NAME?</v>
      </c>
      <c r="AS1275" s="94" t="e">
        <v>#NAME?</v>
      </c>
      <c r="AT1275" s="94" t="e">
        <v>#NAME?</v>
      </c>
    </row>
    <row r="1276" customFormat="false" ht="15" hidden="false" customHeight="true" outlineLevel="0" collapsed="false">
      <c r="A1276" s="20" t="s">
        <v>10040</v>
      </c>
      <c r="B1276" s="20" t="str">
        <f aca="false">INDEX(Table2[], MATCH(L1276, Location_ID!$D$2:$D$648, 0), 1)</f>
        <v>73c92d5f-3c9b-479c-bebc-aa118e3c3846</v>
      </c>
      <c r="C1276" s="16" t="s">
        <v>904</v>
      </c>
      <c r="D1276" s="16" t="s">
        <v>354</v>
      </c>
      <c r="E1276" s="20" t="s">
        <v>7134</v>
      </c>
      <c r="F1276" s="20" t="s">
        <v>7135</v>
      </c>
      <c r="G1276" s="20" t="s">
        <v>7591</v>
      </c>
      <c r="H1276" s="20"/>
      <c r="I1276" s="20" t="s">
        <v>9018</v>
      </c>
      <c r="J1276" s="20" t="s">
        <v>9079</v>
      </c>
      <c r="K1276" s="20" t="s">
        <v>7109</v>
      </c>
      <c r="L1276" s="20" t="s">
        <v>2241</v>
      </c>
      <c r="M1276" s="165" t="s">
        <v>7110</v>
      </c>
      <c r="N1276" s="20" t="s">
        <v>9056</v>
      </c>
      <c r="O1276" s="20" t="s">
        <v>10041</v>
      </c>
      <c r="P1276" s="201" t="n">
        <v>44440</v>
      </c>
      <c r="Q1276" s="201" t="n">
        <v>44500</v>
      </c>
      <c r="R1276" s="20" t="n">
        <v>1</v>
      </c>
      <c r="S1276" s="20" t="s">
        <v>7130</v>
      </c>
      <c r="T1276" s="20" t="n">
        <v>1.5767917640144</v>
      </c>
      <c r="U1276" s="20"/>
      <c r="V1276" s="20"/>
      <c r="W1276" s="20" t="s">
        <v>7141</v>
      </c>
      <c r="X1276" s="35" t="s">
        <v>383</v>
      </c>
      <c r="Y1276" s="240"/>
      <c r="Z1276" s="192" t="n">
        <v>0</v>
      </c>
      <c r="AE1276" s="94" t="e">
        <f aca="false" t="array" ref="AE1276:AK1276">_xlfn.torow(_xlfn.unique(_xlfn._xlws.filter(cat_table[Subsector],$E1276=cat_table[Sector],"")))</f>
        <v>#NAME?</v>
      </c>
      <c r="AF1276" s="94" t="e">
        <v>#NAME?</v>
      </c>
      <c r="AG1276" s="94" t="e">
        <v>#NAME?</v>
      </c>
      <c r="AH1276" s="94" t="e">
        <v>#NAME?</v>
      </c>
      <c r="AI1276" s="94" t="e">
        <v>#NAME?</v>
      </c>
      <c r="AJ1276" s="94" t="e">
        <v>#NAME?</v>
      </c>
      <c r="AK1276" s="94" t="e">
        <v>#NAME?</v>
      </c>
      <c r="AO1276" s="94" t="e">
        <f aca="false" t="array" ref="AO1276:AT1276">_xlfn.torow(_xlfn.unique(_xlfn._xlws.filter(cat_table[Sub-subsector],($E1276=cat_table[Sector])*($F1276=cat_table[Subsector]),"")))</f>
        <v>#NAME?</v>
      </c>
      <c r="AP1276" s="94" t="e">
        <v>#NAME?</v>
      </c>
      <c r="AQ1276" s="94" t="e">
        <v>#NAME?</v>
      </c>
      <c r="AR1276" s="94" t="e">
        <v>#NAME?</v>
      </c>
      <c r="AS1276" s="94" t="e">
        <v>#NAME?</v>
      </c>
      <c r="AT1276" s="94" t="e">
        <v>#NAME?</v>
      </c>
    </row>
    <row r="1277" customFormat="false" ht="15" hidden="false" customHeight="true" outlineLevel="0" collapsed="false">
      <c r="A1277" s="20" t="s">
        <v>10042</v>
      </c>
      <c r="B1277" s="20" t="str">
        <f aca="false">INDEX(Table2[], MATCH(L1277, Location_ID!$D$2:$D$648, 0), 1)</f>
        <v>73c92d5f-3c9b-479c-bebc-aa118e3c3846</v>
      </c>
      <c r="C1277" s="16" t="s">
        <v>904</v>
      </c>
      <c r="D1277" s="16" t="s">
        <v>354</v>
      </c>
      <c r="E1277" s="20" t="s">
        <v>7134</v>
      </c>
      <c r="F1277" s="20" t="s">
        <v>7135</v>
      </c>
      <c r="G1277" s="20" t="s">
        <v>7591</v>
      </c>
      <c r="H1277" s="20"/>
      <c r="I1277" s="20" t="s">
        <v>9018</v>
      </c>
      <c r="J1277" s="20" t="s">
        <v>7127</v>
      </c>
      <c r="K1277" s="20" t="s">
        <v>7109</v>
      </c>
      <c r="L1277" s="20" t="s">
        <v>2241</v>
      </c>
      <c r="M1277" s="165" t="s">
        <v>7110</v>
      </c>
      <c r="N1277" s="20" t="s">
        <v>9056</v>
      </c>
      <c r="O1277" s="20" t="s">
        <v>10043</v>
      </c>
      <c r="P1277" s="201" t="n">
        <v>44440</v>
      </c>
      <c r="Q1277" s="201" t="n">
        <v>44500</v>
      </c>
      <c r="R1277" s="20" t="n">
        <v>1</v>
      </c>
      <c r="S1277" s="20" t="s">
        <v>7130</v>
      </c>
      <c r="T1277" s="20" t="n">
        <v>0.598028856304031</v>
      </c>
      <c r="U1277" s="20"/>
      <c r="V1277" s="20"/>
      <c r="W1277" s="20" t="s">
        <v>7141</v>
      </c>
      <c r="X1277" s="35" t="s">
        <v>383</v>
      </c>
      <c r="Y1277" s="240"/>
      <c r="Z1277" s="192" t="n">
        <v>0</v>
      </c>
      <c r="AE1277" s="94" t="e">
        <f aca="false" t="array" ref="AE1277:AK1277">_xlfn.torow(_xlfn.unique(_xlfn._xlws.filter(cat_table[Subsector],$E1277=cat_table[Sector],"")))</f>
        <v>#NAME?</v>
      </c>
      <c r="AF1277" s="94" t="e">
        <v>#NAME?</v>
      </c>
      <c r="AG1277" s="94" t="e">
        <v>#NAME?</v>
      </c>
      <c r="AH1277" s="94" t="e">
        <v>#NAME?</v>
      </c>
      <c r="AI1277" s="94" t="e">
        <v>#NAME?</v>
      </c>
      <c r="AJ1277" s="94" t="e">
        <v>#NAME?</v>
      </c>
      <c r="AK1277" s="94" t="e">
        <v>#NAME?</v>
      </c>
      <c r="AO1277" s="94" t="e">
        <f aca="false" t="array" ref="AO1277:AT1277">_xlfn.torow(_xlfn.unique(_xlfn._xlws.filter(cat_table[Sub-subsector],($E1277=cat_table[Sector])*($F1277=cat_table[Subsector]),"")))</f>
        <v>#NAME?</v>
      </c>
      <c r="AP1277" s="94" t="e">
        <v>#NAME?</v>
      </c>
      <c r="AQ1277" s="94" t="e">
        <v>#NAME?</v>
      </c>
      <c r="AR1277" s="94" t="e">
        <v>#NAME?</v>
      </c>
      <c r="AS1277" s="94" t="e">
        <v>#NAME?</v>
      </c>
      <c r="AT1277" s="94" t="e">
        <v>#NAME?</v>
      </c>
    </row>
    <row r="1278" customFormat="false" ht="15" hidden="false" customHeight="true" outlineLevel="0" collapsed="false">
      <c r="A1278" s="20" t="s">
        <v>10044</v>
      </c>
      <c r="B1278" s="20" t="str">
        <f aca="false">INDEX(Table2[], MATCH(L1278, Location_ID!$D$2:$D$648, 0), 1)</f>
        <v>73c92d5f-3c9b-479c-bebc-aa118e3c3846</v>
      </c>
      <c r="C1278" s="16" t="s">
        <v>904</v>
      </c>
      <c r="D1278" s="16" t="s">
        <v>354</v>
      </c>
      <c r="E1278" s="20" t="s">
        <v>7134</v>
      </c>
      <c r="F1278" s="20" t="s">
        <v>7135</v>
      </c>
      <c r="G1278" s="20" t="s">
        <v>7591</v>
      </c>
      <c r="H1278" s="20"/>
      <c r="I1278" s="20" t="s">
        <v>9018</v>
      </c>
      <c r="J1278" s="20" t="s">
        <v>7127</v>
      </c>
      <c r="K1278" s="20" t="s">
        <v>7109</v>
      </c>
      <c r="L1278" s="20" t="s">
        <v>2241</v>
      </c>
      <c r="M1278" s="165" t="s">
        <v>7110</v>
      </c>
      <c r="N1278" s="20" t="s">
        <v>9056</v>
      </c>
      <c r="O1278" s="20" t="s">
        <v>10045</v>
      </c>
      <c r="P1278" s="201" t="n">
        <v>44440</v>
      </c>
      <c r="Q1278" s="201" t="n">
        <v>44500</v>
      </c>
      <c r="R1278" s="20" t="n">
        <v>1</v>
      </c>
      <c r="S1278" s="20" t="s">
        <v>7130</v>
      </c>
      <c r="T1278" s="20" t="n">
        <v>22.5500558010909</v>
      </c>
      <c r="U1278" s="20"/>
      <c r="V1278" s="20"/>
      <c r="W1278" s="20" t="s">
        <v>7141</v>
      </c>
      <c r="X1278" s="35" t="s">
        <v>383</v>
      </c>
      <c r="Y1278" s="240"/>
      <c r="Z1278" s="192" t="n">
        <v>0</v>
      </c>
      <c r="AE1278" s="94" t="e">
        <f aca="false" t="array" ref="AE1278:AK1278">_xlfn.torow(_xlfn.unique(_xlfn._xlws.filter(cat_table[Subsector],$E1278=cat_table[Sector],"")))</f>
        <v>#NAME?</v>
      </c>
      <c r="AF1278" s="94" t="e">
        <v>#NAME?</v>
      </c>
      <c r="AG1278" s="94" t="e">
        <v>#NAME?</v>
      </c>
      <c r="AH1278" s="94" t="e">
        <v>#NAME?</v>
      </c>
      <c r="AI1278" s="94" t="e">
        <v>#NAME?</v>
      </c>
      <c r="AJ1278" s="94" t="e">
        <v>#NAME?</v>
      </c>
      <c r="AK1278" s="94" t="e">
        <v>#NAME?</v>
      </c>
      <c r="AO1278" s="94" t="e">
        <f aca="false" t="array" ref="AO1278:AT1278">_xlfn.torow(_xlfn.unique(_xlfn._xlws.filter(cat_table[Sub-subsector],($E1278=cat_table[Sector])*($F1278=cat_table[Subsector]),"")))</f>
        <v>#NAME?</v>
      </c>
      <c r="AP1278" s="94" t="e">
        <v>#NAME?</v>
      </c>
      <c r="AQ1278" s="94" t="e">
        <v>#NAME?</v>
      </c>
      <c r="AR1278" s="94" t="e">
        <v>#NAME?</v>
      </c>
      <c r="AS1278" s="94" t="e">
        <v>#NAME?</v>
      </c>
      <c r="AT1278" s="94" t="e">
        <v>#NAME?</v>
      </c>
    </row>
    <row r="1279" customFormat="false" ht="15" hidden="false" customHeight="true" outlineLevel="0" collapsed="false">
      <c r="A1279" s="20" t="s">
        <v>10046</v>
      </c>
      <c r="B1279" s="20" t="str">
        <f aca="false">INDEX(Table2[], MATCH(L1279, Location_ID!$D$2:$D$648, 0), 1)</f>
        <v>73c92d5f-3c9b-479c-bebc-aa118e3c3846</v>
      </c>
      <c r="C1279" s="16" t="s">
        <v>904</v>
      </c>
      <c r="D1279" s="16" t="s">
        <v>354</v>
      </c>
      <c r="E1279" s="20" t="s">
        <v>7134</v>
      </c>
      <c r="F1279" s="20" t="s">
        <v>7135</v>
      </c>
      <c r="G1279" s="20" t="s">
        <v>7591</v>
      </c>
      <c r="H1279" s="20"/>
      <c r="I1279" s="20" t="s">
        <v>9018</v>
      </c>
      <c r="J1279" s="20" t="s">
        <v>9067</v>
      </c>
      <c r="K1279" s="20" t="s">
        <v>7109</v>
      </c>
      <c r="L1279" s="20" t="s">
        <v>2241</v>
      </c>
      <c r="M1279" s="165" t="s">
        <v>7110</v>
      </c>
      <c r="N1279" s="20" t="s">
        <v>9056</v>
      </c>
      <c r="O1279" s="20" t="s">
        <v>10047</v>
      </c>
      <c r="P1279" s="201" t="n">
        <v>44440</v>
      </c>
      <c r="Q1279" s="201" t="n">
        <v>44500</v>
      </c>
      <c r="R1279" s="20" t="n">
        <v>1</v>
      </c>
      <c r="S1279" s="20" t="s">
        <v>7130</v>
      </c>
      <c r="T1279" s="20" t="n">
        <v>5.08138306606131</v>
      </c>
      <c r="U1279" s="20"/>
      <c r="V1279" s="20"/>
      <c r="W1279" s="20" t="s">
        <v>7141</v>
      </c>
      <c r="X1279" s="35" t="s">
        <v>383</v>
      </c>
      <c r="Y1279" s="240"/>
      <c r="Z1279" s="192" t="n">
        <v>0</v>
      </c>
      <c r="AE1279" s="94" t="e">
        <f aca="false" t="array" ref="AE1279:AK1279">_xlfn.torow(_xlfn.unique(_xlfn._xlws.filter(cat_table[Subsector],$E1279=cat_table[Sector],"")))</f>
        <v>#NAME?</v>
      </c>
      <c r="AF1279" s="94" t="e">
        <v>#NAME?</v>
      </c>
      <c r="AG1279" s="94" t="e">
        <v>#NAME?</v>
      </c>
      <c r="AH1279" s="94" t="e">
        <v>#NAME?</v>
      </c>
      <c r="AI1279" s="94" t="e">
        <v>#NAME?</v>
      </c>
      <c r="AJ1279" s="94" t="e">
        <v>#NAME?</v>
      </c>
      <c r="AK1279" s="94" t="e">
        <v>#NAME?</v>
      </c>
      <c r="AO1279" s="94" t="e">
        <f aca="false" t="array" ref="AO1279:AT1279">_xlfn.torow(_xlfn.unique(_xlfn._xlws.filter(cat_table[Sub-subsector],($E1279=cat_table[Sector])*($F1279=cat_table[Subsector]),"")))</f>
        <v>#NAME?</v>
      </c>
      <c r="AP1279" s="94" t="e">
        <v>#NAME?</v>
      </c>
      <c r="AQ1279" s="94" t="e">
        <v>#NAME?</v>
      </c>
      <c r="AR1279" s="94" t="e">
        <v>#NAME?</v>
      </c>
      <c r="AS1279" s="94" t="e">
        <v>#NAME?</v>
      </c>
      <c r="AT1279" s="94" t="e">
        <v>#NAME?</v>
      </c>
    </row>
    <row r="1280" customFormat="false" ht="15" hidden="false" customHeight="true" outlineLevel="0" collapsed="false">
      <c r="A1280" s="20" t="s">
        <v>10048</v>
      </c>
      <c r="B1280" s="20" t="str">
        <f aca="false">INDEX(Table2[], MATCH(L1280, Location_ID!$D$2:$D$648, 0), 1)</f>
        <v>73c92d5f-3c9b-479c-bebc-aa118e3c3846</v>
      </c>
      <c r="C1280" s="16" t="s">
        <v>904</v>
      </c>
      <c r="D1280" s="16" t="s">
        <v>354</v>
      </c>
      <c r="E1280" s="20" t="s">
        <v>7134</v>
      </c>
      <c r="F1280" s="20" t="s">
        <v>7135</v>
      </c>
      <c r="G1280" s="20" t="s">
        <v>7591</v>
      </c>
      <c r="H1280" s="20"/>
      <c r="I1280" s="20" t="s">
        <v>9018</v>
      </c>
      <c r="J1280" s="20" t="s">
        <v>7127</v>
      </c>
      <c r="K1280" s="20" t="s">
        <v>7109</v>
      </c>
      <c r="L1280" s="20" t="s">
        <v>2241</v>
      </c>
      <c r="M1280" s="165" t="s">
        <v>7110</v>
      </c>
      <c r="N1280" s="20" t="s">
        <v>9056</v>
      </c>
      <c r="O1280" s="20" t="s">
        <v>10049</v>
      </c>
      <c r="P1280" s="201" t="n">
        <v>44440</v>
      </c>
      <c r="Q1280" s="201" t="n">
        <v>44500</v>
      </c>
      <c r="R1280" s="20" t="n">
        <v>1</v>
      </c>
      <c r="S1280" s="20" t="s">
        <v>7130</v>
      </c>
      <c r="T1280" s="20" t="n">
        <v>5.42142489329751</v>
      </c>
      <c r="U1280" s="20"/>
      <c r="V1280" s="20"/>
      <c r="W1280" s="20" t="s">
        <v>7141</v>
      </c>
      <c r="X1280" s="35" t="s">
        <v>383</v>
      </c>
      <c r="Y1280" s="240"/>
      <c r="Z1280" s="192" t="n">
        <v>0</v>
      </c>
      <c r="AE1280" s="94" t="e">
        <f aca="false" t="array" ref="AE1280:AK1280">_xlfn.torow(_xlfn.unique(_xlfn._xlws.filter(cat_table[Subsector],$E1280=cat_table[Sector],"")))</f>
        <v>#NAME?</v>
      </c>
      <c r="AF1280" s="94" t="e">
        <v>#NAME?</v>
      </c>
      <c r="AG1280" s="94" t="e">
        <v>#NAME?</v>
      </c>
      <c r="AH1280" s="94" t="e">
        <v>#NAME?</v>
      </c>
      <c r="AI1280" s="94" t="e">
        <v>#NAME?</v>
      </c>
      <c r="AJ1280" s="94" t="e">
        <v>#NAME?</v>
      </c>
      <c r="AK1280" s="94" t="e">
        <v>#NAME?</v>
      </c>
      <c r="AO1280" s="94" t="e">
        <f aca="false" t="array" ref="AO1280:AT1280">_xlfn.torow(_xlfn.unique(_xlfn._xlws.filter(cat_table[Sub-subsector],($E1280=cat_table[Sector])*($F1280=cat_table[Subsector]),"")))</f>
        <v>#NAME?</v>
      </c>
      <c r="AP1280" s="94" t="e">
        <v>#NAME?</v>
      </c>
      <c r="AQ1280" s="94" t="e">
        <v>#NAME?</v>
      </c>
      <c r="AR1280" s="94" t="e">
        <v>#NAME?</v>
      </c>
      <c r="AS1280" s="94" t="e">
        <v>#NAME?</v>
      </c>
      <c r="AT1280" s="94" t="e">
        <v>#NAME?</v>
      </c>
    </row>
    <row r="1281" customFormat="false" ht="15" hidden="false" customHeight="true" outlineLevel="0" collapsed="false">
      <c r="A1281" s="20" t="s">
        <v>10050</v>
      </c>
      <c r="B1281" s="20" t="str">
        <f aca="false">INDEX(Table2[], MATCH(L1281, Location_ID!$D$2:$D$648, 0), 1)</f>
        <v>73c92d5f-3c9b-479c-bebc-aa118e3c3846</v>
      </c>
      <c r="C1281" s="16" t="s">
        <v>904</v>
      </c>
      <c r="D1281" s="16" t="s">
        <v>354</v>
      </c>
      <c r="E1281" s="20" t="s">
        <v>7134</v>
      </c>
      <c r="F1281" s="20" t="s">
        <v>7135</v>
      </c>
      <c r="G1281" s="20" t="s">
        <v>7591</v>
      </c>
      <c r="H1281" s="20"/>
      <c r="I1281" s="20" t="s">
        <v>9018</v>
      </c>
      <c r="J1281" s="20" t="s">
        <v>9079</v>
      </c>
      <c r="K1281" s="20" t="s">
        <v>7109</v>
      </c>
      <c r="L1281" s="20" t="s">
        <v>2241</v>
      </c>
      <c r="M1281" s="165" t="s">
        <v>7110</v>
      </c>
      <c r="N1281" s="20" t="s">
        <v>9056</v>
      </c>
      <c r="O1281" s="20" t="s">
        <v>10051</v>
      </c>
      <c r="P1281" s="201" t="n">
        <v>44440</v>
      </c>
      <c r="Q1281" s="201" t="n">
        <v>44500</v>
      </c>
      <c r="R1281" s="20" t="n">
        <v>1</v>
      </c>
      <c r="S1281" s="20" t="s">
        <v>7130</v>
      </c>
      <c r="T1281" s="20" t="n">
        <v>5.72763944879505</v>
      </c>
      <c r="U1281" s="20"/>
      <c r="V1281" s="20"/>
      <c r="W1281" s="20" t="s">
        <v>7141</v>
      </c>
      <c r="X1281" s="35" t="s">
        <v>383</v>
      </c>
      <c r="Y1281" s="240"/>
      <c r="Z1281" s="192" t="n">
        <v>0</v>
      </c>
      <c r="AE1281" s="94" t="e">
        <f aca="false" t="array" ref="AE1281:AK1281">_xlfn.torow(_xlfn.unique(_xlfn._xlws.filter(cat_table[Subsector],$E1281=cat_table[Sector],"")))</f>
        <v>#NAME?</v>
      </c>
      <c r="AF1281" s="94" t="e">
        <v>#NAME?</v>
      </c>
      <c r="AG1281" s="94" t="e">
        <v>#NAME?</v>
      </c>
      <c r="AH1281" s="94" t="e">
        <v>#NAME?</v>
      </c>
      <c r="AI1281" s="94" t="e">
        <v>#NAME?</v>
      </c>
      <c r="AJ1281" s="94" t="e">
        <v>#NAME?</v>
      </c>
      <c r="AK1281" s="94" t="e">
        <v>#NAME?</v>
      </c>
      <c r="AO1281" s="94" t="e">
        <f aca="false" t="array" ref="AO1281:AT1281">_xlfn.torow(_xlfn.unique(_xlfn._xlws.filter(cat_table[Sub-subsector],($E1281=cat_table[Sector])*($F1281=cat_table[Subsector]),"")))</f>
        <v>#NAME?</v>
      </c>
      <c r="AP1281" s="94" t="e">
        <v>#NAME?</v>
      </c>
      <c r="AQ1281" s="94" t="e">
        <v>#NAME?</v>
      </c>
      <c r="AR1281" s="94" t="e">
        <v>#NAME?</v>
      </c>
      <c r="AS1281" s="94" t="e">
        <v>#NAME?</v>
      </c>
      <c r="AT1281" s="94" t="e">
        <v>#NAME?</v>
      </c>
    </row>
    <row r="1282" customFormat="false" ht="15" hidden="false" customHeight="true" outlineLevel="0" collapsed="false">
      <c r="A1282" s="20" t="s">
        <v>10052</v>
      </c>
      <c r="B1282" s="20" t="str">
        <f aca="false">INDEX(Table2[], MATCH(L1282, Location_ID!$D$2:$D$648, 0), 1)</f>
        <v>73c92d5f-3c9b-479c-bebc-aa118e3c3846</v>
      </c>
      <c r="C1282" s="16" t="s">
        <v>904</v>
      </c>
      <c r="D1282" s="16" t="s">
        <v>354</v>
      </c>
      <c r="E1282" s="20" t="s">
        <v>7134</v>
      </c>
      <c r="F1282" s="20" t="s">
        <v>7135</v>
      </c>
      <c r="G1282" s="20" t="s">
        <v>7591</v>
      </c>
      <c r="H1282" s="20"/>
      <c r="I1282" s="20" t="s">
        <v>9018</v>
      </c>
      <c r="J1282" s="20" t="s">
        <v>9079</v>
      </c>
      <c r="K1282" s="20" t="s">
        <v>7109</v>
      </c>
      <c r="L1282" s="20" t="s">
        <v>2241</v>
      </c>
      <c r="M1282" s="165" t="s">
        <v>7110</v>
      </c>
      <c r="N1282" s="20" t="s">
        <v>9056</v>
      </c>
      <c r="O1282" s="20" t="s">
        <v>10053</v>
      </c>
      <c r="P1282" s="201" t="n">
        <v>44440</v>
      </c>
      <c r="Q1282" s="201" t="n">
        <v>44500</v>
      </c>
      <c r="R1282" s="20" t="n">
        <v>1</v>
      </c>
      <c r="S1282" s="20" t="s">
        <v>7130</v>
      </c>
      <c r="T1282" s="20" t="n">
        <v>3.71316261585543</v>
      </c>
      <c r="U1282" s="20"/>
      <c r="V1282" s="20"/>
      <c r="W1282" s="20" t="s">
        <v>7141</v>
      </c>
      <c r="X1282" s="35" t="s">
        <v>383</v>
      </c>
      <c r="Y1282" s="240"/>
      <c r="Z1282" s="192" t="n">
        <v>0</v>
      </c>
      <c r="AE1282" s="94" t="e">
        <f aca="false" t="array" ref="AE1282:AK1282">_xlfn.torow(_xlfn.unique(_xlfn._xlws.filter(cat_table[Subsector],$E1282=cat_table[Sector],"")))</f>
        <v>#NAME?</v>
      </c>
      <c r="AF1282" s="94" t="e">
        <v>#NAME?</v>
      </c>
      <c r="AG1282" s="94" t="e">
        <v>#NAME?</v>
      </c>
      <c r="AH1282" s="94" t="e">
        <v>#NAME?</v>
      </c>
      <c r="AI1282" s="94" t="e">
        <v>#NAME?</v>
      </c>
      <c r="AJ1282" s="94" t="e">
        <v>#NAME?</v>
      </c>
      <c r="AK1282" s="94" t="e">
        <v>#NAME?</v>
      </c>
      <c r="AO1282" s="94" t="e">
        <f aca="false" t="array" ref="AO1282:AT1282">_xlfn.torow(_xlfn.unique(_xlfn._xlws.filter(cat_table[Sub-subsector],($E1282=cat_table[Sector])*($F1282=cat_table[Subsector]),"")))</f>
        <v>#NAME?</v>
      </c>
      <c r="AP1282" s="94" t="e">
        <v>#NAME?</v>
      </c>
      <c r="AQ1282" s="94" t="e">
        <v>#NAME?</v>
      </c>
      <c r="AR1282" s="94" t="e">
        <v>#NAME?</v>
      </c>
      <c r="AS1282" s="94" t="e">
        <v>#NAME?</v>
      </c>
      <c r="AT1282" s="94" t="e">
        <v>#NAME?</v>
      </c>
    </row>
    <row r="1283" customFormat="false" ht="15" hidden="false" customHeight="true" outlineLevel="0" collapsed="false">
      <c r="A1283" s="20" t="s">
        <v>10054</v>
      </c>
      <c r="B1283" s="20" t="str">
        <f aca="false">INDEX(Table2[], MATCH(L1283, Location_ID!$D$2:$D$648, 0), 1)</f>
        <v>73c92d5f-3c9b-479c-bebc-aa118e3c3846</v>
      </c>
      <c r="C1283" s="16" t="s">
        <v>904</v>
      </c>
      <c r="D1283" s="16" t="s">
        <v>354</v>
      </c>
      <c r="E1283" s="20" t="s">
        <v>7134</v>
      </c>
      <c r="F1283" s="20" t="s">
        <v>7135</v>
      </c>
      <c r="G1283" s="20" t="s">
        <v>7591</v>
      </c>
      <c r="H1283" s="20"/>
      <c r="I1283" s="20" t="s">
        <v>9018</v>
      </c>
      <c r="J1283" s="20" t="s">
        <v>9079</v>
      </c>
      <c r="K1283" s="20" t="s">
        <v>7109</v>
      </c>
      <c r="L1283" s="20" t="s">
        <v>2241</v>
      </c>
      <c r="M1283" s="165" t="s">
        <v>7110</v>
      </c>
      <c r="N1283" s="20" t="s">
        <v>9056</v>
      </c>
      <c r="O1283" s="20" t="s">
        <v>10055</v>
      </c>
      <c r="P1283" s="201" t="n">
        <v>44440</v>
      </c>
      <c r="Q1283" s="201" t="n">
        <v>44500</v>
      </c>
      <c r="R1283" s="20" t="n">
        <v>1</v>
      </c>
      <c r="S1283" s="20" t="s">
        <v>7130</v>
      </c>
      <c r="T1283" s="20" t="n">
        <v>1.91504348678095</v>
      </c>
      <c r="U1283" s="20"/>
      <c r="V1283" s="20"/>
      <c r="W1283" s="20" t="s">
        <v>7141</v>
      </c>
      <c r="X1283" s="35" t="s">
        <v>383</v>
      </c>
      <c r="Y1283" s="240"/>
      <c r="Z1283" s="192" t="n">
        <v>0</v>
      </c>
      <c r="AE1283" s="94" t="e">
        <f aca="false" t="array" ref="AE1283:AK1283">_xlfn.torow(_xlfn.unique(_xlfn._xlws.filter(cat_table[Subsector],$E1283=cat_table[Sector],"")))</f>
        <v>#NAME?</v>
      </c>
      <c r="AF1283" s="94" t="e">
        <v>#NAME?</v>
      </c>
      <c r="AG1283" s="94" t="e">
        <v>#NAME?</v>
      </c>
      <c r="AH1283" s="94" t="e">
        <v>#NAME?</v>
      </c>
      <c r="AI1283" s="94" t="e">
        <v>#NAME?</v>
      </c>
      <c r="AJ1283" s="94" t="e">
        <v>#NAME?</v>
      </c>
      <c r="AK1283" s="94" t="e">
        <v>#NAME?</v>
      </c>
      <c r="AO1283" s="94" t="e">
        <f aca="false" t="array" ref="AO1283:AT1283">_xlfn.torow(_xlfn.unique(_xlfn._xlws.filter(cat_table[Sub-subsector],($E1283=cat_table[Sector])*($F1283=cat_table[Subsector]),"")))</f>
        <v>#NAME?</v>
      </c>
      <c r="AP1283" s="94" t="e">
        <v>#NAME?</v>
      </c>
      <c r="AQ1283" s="94" t="e">
        <v>#NAME?</v>
      </c>
      <c r="AR1283" s="94" t="e">
        <v>#NAME?</v>
      </c>
      <c r="AS1283" s="94" t="e">
        <v>#NAME?</v>
      </c>
      <c r="AT1283" s="94" t="e">
        <v>#NAME?</v>
      </c>
    </row>
    <row r="1284" customFormat="false" ht="15" hidden="false" customHeight="true" outlineLevel="0" collapsed="false">
      <c r="A1284" s="20" t="s">
        <v>10056</v>
      </c>
      <c r="B1284" s="20" t="str">
        <f aca="false">INDEX(Table2[], MATCH(L1284, Location_ID!$D$2:$D$648, 0), 1)</f>
        <v>73c92d5f-3c9b-479c-bebc-aa118e3c3846</v>
      </c>
      <c r="C1284" s="16" t="s">
        <v>904</v>
      </c>
      <c r="D1284" s="16" t="s">
        <v>354</v>
      </c>
      <c r="E1284" s="20" t="s">
        <v>7134</v>
      </c>
      <c r="F1284" s="20" t="s">
        <v>7135</v>
      </c>
      <c r="G1284" s="20" t="s">
        <v>7591</v>
      </c>
      <c r="H1284" s="20"/>
      <c r="I1284" s="20" t="s">
        <v>9018</v>
      </c>
      <c r="J1284" s="20" t="s">
        <v>9079</v>
      </c>
      <c r="K1284" s="20" t="s">
        <v>7109</v>
      </c>
      <c r="L1284" s="20" t="s">
        <v>2241</v>
      </c>
      <c r="M1284" s="165" t="s">
        <v>7110</v>
      </c>
      <c r="N1284" s="20" t="s">
        <v>9056</v>
      </c>
      <c r="O1284" s="20" t="s">
        <v>10057</v>
      </c>
      <c r="P1284" s="201" t="n">
        <v>44440</v>
      </c>
      <c r="Q1284" s="201" t="n">
        <v>44500</v>
      </c>
      <c r="R1284" s="20" t="n">
        <v>1</v>
      </c>
      <c r="S1284" s="20" t="s">
        <v>7130</v>
      </c>
      <c r="T1284" s="20" t="n">
        <v>1.92997647301629</v>
      </c>
      <c r="U1284" s="20"/>
      <c r="V1284" s="20"/>
      <c r="W1284" s="20" t="s">
        <v>7141</v>
      </c>
      <c r="X1284" s="35" t="s">
        <v>383</v>
      </c>
      <c r="Y1284" s="240"/>
      <c r="Z1284" s="192" t="n">
        <v>0</v>
      </c>
      <c r="AE1284" s="94" t="e">
        <f aca="false" t="array" ref="AE1284:AK1284">_xlfn.torow(_xlfn.unique(_xlfn._xlws.filter(cat_table[Subsector],$E1284=cat_table[Sector],"")))</f>
        <v>#NAME?</v>
      </c>
      <c r="AF1284" s="94" t="e">
        <v>#NAME?</v>
      </c>
      <c r="AG1284" s="94" t="e">
        <v>#NAME?</v>
      </c>
      <c r="AH1284" s="94" t="e">
        <v>#NAME?</v>
      </c>
      <c r="AI1284" s="94" t="e">
        <v>#NAME?</v>
      </c>
      <c r="AJ1284" s="94" t="e">
        <v>#NAME?</v>
      </c>
      <c r="AK1284" s="94" t="e">
        <v>#NAME?</v>
      </c>
      <c r="AO1284" s="94" t="e">
        <f aca="false" t="array" ref="AO1284:AT1284">_xlfn.torow(_xlfn.unique(_xlfn._xlws.filter(cat_table[Sub-subsector],($E1284=cat_table[Sector])*($F1284=cat_table[Subsector]),"")))</f>
        <v>#NAME?</v>
      </c>
      <c r="AP1284" s="94" t="e">
        <v>#NAME?</v>
      </c>
      <c r="AQ1284" s="94" t="e">
        <v>#NAME?</v>
      </c>
      <c r="AR1284" s="94" t="e">
        <v>#NAME?</v>
      </c>
      <c r="AS1284" s="94" t="e">
        <v>#NAME?</v>
      </c>
      <c r="AT1284" s="94" t="e">
        <v>#NAME?</v>
      </c>
    </row>
    <row r="1285" customFormat="false" ht="15" hidden="false" customHeight="true" outlineLevel="0" collapsed="false">
      <c r="A1285" s="20" t="s">
        <v>10058</v>
      </c>
      <c r="B1285" s="20" t="str">
        <f aca="false">INDEX(Table2[], MATCH(L1285, Location_ID!$D$2:$D$648, 0), 1)</f>
        <v>73c92d5f-3c9b-479c-bebc-aa118e3c3846</v>
      </c>
      <c r="C1285" s="16" t="s">
        <v>904</v>
      </c>
      <c r="D1285" s="16" t="s">
        <v>354</v>
      </c>
      <c r="E1285" s="20" t="s">
        <v>7134</v>
      </c>
      <c r="F1285" s="20" t="s">
        <v>7135</v>
      </c>
      <c r="G1285" s="20" t="s">
        <v>7591</v>
      </c>
      <c r="H1285" s="20"/>
      <c r="I1285" s="20" t="s">
        <v>9018</v>
      </c>
      <c r="J1285" s="20" t="s">
        <v>9079</v>
      </c>
      <c r="K1285" s="20" t="s">
        <v>7109</v>
      </c>
      <c r="L1285" s="20" t="s">
        <v>2241</v>
      </c>
      <c r="M1285" s="165" t="s">
        <v>7110</v>
      </c>
      <c r="N1285" s="20" t="s">
        <v>9056</v>
      </c>
      <c r="O1285" s="20" t="s">
        <v>10059</v>
      </c>
      <c r="P1285" s="201" t="n">
        <v>44440</v>
      </c>
      <c r="Q1285" s="201" t="n">
        <v>44500</v>
      </c>
      <c r="R1285" s="20" t="n">
        <v>1</v>
      </c>
      <c r="S1285" s="20" t="s">
        <v>7130</v>
      </c>
      <c r="T1285" s="20" t="n">
        <v>2.31164203349745</v>
      </c>
      <c r="U1285" s="20"/>
      <c r="V1285" s="20"/>
      <c r="W1285" s="20" t="s">
        <v>7141</v>
      </c>
      <c r="X1285" s="35" t="s">
        <v>383</v>
      </c>
      <c r="Y1285" s="240"/>
      <c r="Z1285" s="192" t="n">
        <v>0</v>
      </c>
      <c r="AE1285" s="94" t="e">
        <f aca="false" t="array" ref="AE1285:AK1285">_xlfn.torow(_xlfn.unique(_xlfn._xlws.filter(cat_table[Subsector],$E1285=cat_table[Sector],"")))</f>
        <v>#NAME?</v>
      </c>
      <c r="AF1285" s="94" t="e">
        <v>#NAME?</v>
      </c>
      <c r="AG1285" s="94" t="e">
        <v>#NAME?</v>
      </c>
      <c r="AH1285" s="94" t="e">
        <v>#NAME?</v>
      </c>
      <c r="AI1285" s="94" t="e">
        <v>#NAME?</v>
      </c>
      <c r="AJ1285" s="94" t="e">
        <v>#NAME?</v>
      </c>
      <c r="AK1285" s="94" t="e">
        <v>#NAME?</v>
      </c>
      <c r="AO1285" s="94" t="e">
        <f aca="false" t="array" ref="AO1285:AT1285">_xlfn.torow(_xlfn.unique(_xlfn._xlws.filter(cat_table[Sub-subsector],($E1285=cat_table[Sector])*($F1285=cat_table[Subsector]),"")))</f>
        <v>#NAME?</v>
      </c>
      <c r="AP1285" s="94" t="e">
        <v>#NAME?</v>
      </c>
      <c r="AQ1285" s="94" t="e">
        <v>#NAME?</v>
      </c>
      <c r="AR1285" s="94" t="e">
        <v>#NAME?</v>
      </c>
      <c r="AS1285" s="94" t="e">
        <v>#NAME?</v>
      </c>
      <c r="AT1285" s="94" t="e">
        <v>#NAME?</v>
      </c>
    </row>
    <row r="1286" customFormat="false" ht="15" hidden="false" customHeight="true" outlineLevel="0" collapsed="false">
      <c r="A1286" s="20" t="s">
        <v>10060</v>
      </c>
      <c r="B1286" s="20" t="str">
        <f aca="false">INDEX(Table2[], MATCH(L1286, Location_ID!$D$2:$D$648, 0), 1)</f>
        <v>73c92d5f-3c9b-479c-bebc-aa118e3c3846</v>
      </c>
      <c r="C1286" s="16" t="s">
        <v>904</v>
      </c>
      <c r="D1286" s="16" t="s">
        <v>354</v>
      </c>
      <c r="E1286" s="20" t="s">
        <v>7134</v>
      </c>
      <c r="F1286" s="20" t="s">
        <v>7135</v>
      </c>
      <c r="G1286" s="20" t="s">
        <v>7591</v>
      </c>
      <c r="H1286" s="20"/>
      <c r="I1286" s="20" t="s">
        <v>9018</v>
      </c>
      <c r="J1286" s="20" t="s">
        <v>9079</v>
      </c>
      <c r="K1286" s="20" t="s">
        <v>7109</v>
      </c>
      <c r="L1286" s="20" t="s">
        <v>2241</v>
      </c>
      <c r="M1286" s="165" t="s">
        <v>7110</v>
      </c>
      <c r="N1286" s="20" t="s">
        <v>9056</v>
      </c>
      <c r="O1286" s="20" t="s">
        <v>10061</v>
      </c>
      <c r="P1286" s="201" t="n">
        <v>44440</v>
      </c>
      <c r="Q1286" s="201" t="n">
        <v>44500</v>
      </c>
      <c r="R1286" s="20" t="n">
        <v>1</v>
      </c>
      <c r="S1286" s="20" t="s">
        <v>7130</v>
      </c>
      <c r="T1286" s="20" t="n">
        <v>2.31484407401279</v>
      </c>
      <c r="U1286" s="20"/>
      <c r="V1286" s="20"/>
      <c r="W1286" s="20" t="s">
        <v>7141</v>
      </c>
      <c r="X1286" s="35" t="s">
        <v>383</v>
      </c>
      <c r="Y1286" s="240"/>
      <c r="Z1286" s="192" t="n">
        <v>0</v>
      </c>
      <c r="AE1286" s="94" t="e">
        <f aca="false" t="array" ref="AE1286:AK1286">_xlfn.torow(_xlfn.unique(_xlfn._xlws.filter(cat_table[Subsector],$E1286=cat_table[Sector],"")))</f>
        <v>#NAME?</v>
      </c>
      <c r="AF1286" s="94" t="e">
        <v>#NAME?</v>
      </c>
      <c r="AG1286" s="94" t="e">
        <v>#NAME?</v>
      </c>
      <c r="AH1286" s="94" t="e">
        <v>#NAME?</v>
      </c>
      <c r="AI1286" s="94" t="e">
        <v>#NAME?</v>
      </c>
      <c r="AJ1286" s="94" t="e">
        <v>#NAME?</v>
      </c>
      <c r="AK1286" s="94" t="e">
        <v>#NAME?</v>
      </c>
      <c r="AO1286" s="94" t="e">
        <f aca="false" t="array" ref="AO1286:AT1286">_xlfn.torow(_xlfn.unique(_xlfn._xlws.filter(cat_table[Sub-subsector],($E1286=cat_table[Sector])*($F1286=cat_table[Subsector]),"")))</f>
        <v>#NAME?</v>
      </c>
      <c r="AP1286" s="94" t="e">
        <v>#NAME?</v>
      </c>
      <c r="AQ1286" s="94" t="e">
        <v>#NAME?</v>
      </c>
      <c r="AR1286" s="94" t="e">
        <v>#NAME?</v>
      </c>
      <c r="AS1286" s="94" t="e">
        <v>#NAME?</v>
      </c>
      <c r="AT1286" s="94" t="e">
        <v>#NAME?</v>
      </c>
    </row>
    <row r="1287" customFormat="false" ht="15" hidden="false" customHeight="true" outlineLevel="0" collapsed="false">
      <c r="A1287" s="20" t="s">
        <v>10062</v>
      </c>
      <c r="B1287" s="20" t="str">
        <f aca="false">INDEX(Table2[], MATCH(L1287, Location_ID!$D$2:$D$648, 0), 1)</f>
        <v>73c92d5f-3c9b-479c-bebc-aa118e3c3846</v>
      </c>
      <c r="C1287" s="16" t="s">
        <v>904</v>
      </c>
      <c r="D1287" s="16" t="s">
        <v>354</v>
      </c>
      <c r="E1287" s="20" t="s">
        <v>7134</v>
      </c>
      <c r="F1287" s="20" t="s">
        <v>7135</v>
      </c>
      <c r="G1287" s="20" t="s">
        <v>7591</v>
      </c>
      <c r="H1287" s="20"/>
      <c r="I1287" s="20" t="s">
        <v>9018</v>
      </c>
      <c r="J1287" s="20" t="s">
        <v>9079</v>
      </c>
      <c r="K1287" s="20" t="s">
        <v>7109</v>
      </c>
      <c r="L1287" s="20" t="s">
        <v>2241</v>
      </c>
      <c r="M1287" s="165" t="s">
        <v>7110</v>
      </c>
      <c r="N1287" s="20" t="s">
        <v>9056</v>
      </c>
      <c r="O1287" s="20" t="s">
        <v>10063</v>
      </c>
      <c r="P1287" s="201" t="n">
        <v>44440</v>
      </c>
      <c r="Q1287" s="201" t="n">
        <v>44500</v>
      </c>
      <c r="R1287" s="20" t="n">
        <v>1</v>
      </c>
      <c r="S1287" s="20" t="s">
        <v>7130</v>
      </c>
      <c r="T1287" s="20" t="n">
        <v>2.85589386700048</v>
      </c>
      <c r="U1287" s="20"/>
      <c r="V1287" s="20"/>
      <c r="W1287" s="20" t="s">
        <v>7141</v>
      </c>
      <c r="X1287" s="35" t="s">
        <v>383</v>
      </c>
      <c r="Y1287" s="240"/>
      <c r="Z1287" s="192" t="n">
        <v>0</v>
      </c>
      <c r="AE1287" s="94" t="e">
        <f aca="false" t="array" ref="AE1287:AK1287">_xlfn.torow(_xlfn.unique(_xlfn._xlws.filter(cat_table[Subsector],$E1287=cat_table[Sector],"")))</f>
        <v>#NAME?</v>
      </c>
      <c r="AF1287" s="94" t="e">
        <v>#NAME?</v>
      </c>
      <c r="AG1287" s="94" t="e">
        <v>#NAME?</v>
      </c>
      <c r="AH1287" s="94" t="e">
        <v>#NAME?</v>
      </c>
      <c r="AI1287" s="94" t="e">
        <v>#NAME?</v>
      </c>
      <c r="AJ1287" s="94" t="e">
        <v>#NAME?</v>
      </c>
      <c r="AK1287" s="94" t="e">
        <v>#NAME?</v>
      </c>
      <c r="AO1287" s="94" t="e">
        <f aca="false" t="array" ref="AO1287:AT1287">_xlfn.torow(_xlfn.unique(_xlfn._xlws.filter(cat_table[Sub-subsector],($E1287=cat_table[Sector])*($F1287=cat_table[Subsector]),"")))</f>
        <v>#NAME?</v>
      </c>
      <c r="AP1287" s="94" t="e">
        <v>#NAME?</v>
      </c>
      <c r="AQ1287" s="94" t="e">
        <v>#NAME?</v>
      </c>
      <c r="AR1287" s="94" t="e">
        <v>#NAME?</v>
      </c>
      <c r="AS1287" s="94" t="e">
        <v>#NAME?</v>
      </c>
      <c r="AT1287" s="94" t="e">
        <v>#NAME?</v>
      </c>
    </row>
    <row r="1288" customFormat="false" ht="15" hidden="false" customHeight="true" outlineLevel="0" collapsed="false">
      <c r="A1288" s="20" t="s">
        <v>10064</v>
      </c>
      <c r="B1288" s="20" t="str">
        <f aca="false">INDEX(Table2[], MATCH(L1288, Location_ID!$D$2:$D$648, 0), 1)</f>
        <v>73c92d5f-3c9b-479c-bebc-aa118e3c3846</v>
      </c>
      <c r="C1288" s="16" t="s">
        <v>904</v>
      </c>
      <c r="D1288" s="16" t="s">
        <v>354</v>
      </c>
      <c r="E1288" s="20" t="s">
        <v>7134</v>
      </c>
      <c r="F1288" s="20" t="s">
        <v>7135</v>
      </c>
      <c r="G1288" s="20" t="s">
        <v>7591</v>
      </c>
      <c r="H1288" s="20"/>
      <c r="I1288" s="20" t="s">
        <v>9018</v>
      </c>
      <c r="J1288" s="20" t="s">
        <v>9079</v>
      </c>
      <c r="K1288" s="20" t="s">
        <v>7109</v>
      </c>
      <c r="L1288" s="20" t="s">
        <v>2241</v>
      </c>
      <c r="M1288" s="165" t="s">
        <v>7110</v>
      </c>
      <c r="N1288" s="20" t="s">
        <v>9056</v>
      </c>
      <c r="O1288" s="20" t="s">
        <v>10065</v>
      </c>
      <c r="P1288" s="201" t="n">
        <v>44440</v>
      </c>
      <c r="Q1288" s="201" t="n">
        <v>44500</v>
      </c>
      <c r="R1288" s="20" t="n">
        <v>1</v>
      </c>
      <c r="S1288" s="20" t="s">
        <v>7130</v>
      </c>
      <c r="T1288" s="20" t="n">
        <v>3.68846969096718</v>
      </c>
      <c r="U1288" s="20"/>
      <c r="V1288" s="20"/>
      <c r="W1288" s="20" t="s">
        <v>7141</v>
      </c>
      <c r="X1288" s="35" t="s">
        <v>383</v>
      </c>
      <c r="Y1288" s="240"/>
      <c r="Z1288" s="192" t="n">
        <v>0</v>
      </c>
      <c r="AE1288" s="94" t="e">
        <f aca="false" t="array" ref="AE1288:AK1288">_xlfn.torow(_xlfn.unique(_xlfn._xlws.filter(cat_table[Subsector],$E1288=cat_table[Sector],"")))</f>
        <v>#NAME?</v>
      </c>
      <c r="AF1288" s="94" t="e">
        <v>#NAME?</v>
      </c>
      <c r="AG1288" s="94" t="e">
        <v>#NAME?</v>
      </c>
      <c r="AH1288" s="94" t="e">
        <v>#NAME?</v>
      </c>
      <c r="AI1288" s="94" t="e">
        <v>#NAME?</v>
      </c>
      <c r="AJ1288" s="94" t="e">
        <v>#NAME?</v>
      </c>
      <c r="AK1288" s="94" t="e">
        <v>#NAME?</v>
      </c>
      <c r="AO1288" s="94" t="e">
        <f aca="false" t="array" ref="AO1288:AT1288">_xlfn.torow(_xlfn.unique(_xlfn._xlws.filter(cat_table[Sub-subsector],($E1288=cat_table[Sector])*($F1288=cat_table[Subsector]),"")))</f>
        <v>#NAME?</v>
      </c>
      <c r="AP1288" s="94" t="e">
        <v>#NAME?</v>
      </c>
      <c r="AQ1288" s="94" t="e">
        <v>#NAME?</v>
      </c>
      <c r="AR1288" s="94" t="e">
        <v>#NAME?</v>
      </c>
      <c r="AS1288" s="94" t="e">
        <v>#NAME?</v>
      </c>
      <c r="AT1288" s="94" t="e">
        <v>#NAME?</v>
      </c>
    </row>
    <row r="1289" customFormat="false" ht="15" hidden="false" customHeight="true" outlineLevel="0" collapsed="false">
      <c r="A1289" s="20" t="s">
        <v>10066</v>
      </c>
      <c r="B1289" s="20" t="str">
        <f aca="false">INDEX(Table2[], MATCH(L1289, Location_ID!$D$2:$D$648, 0), 1)</f>
        <v>73c92d5f-3c9b-479c-bebc-aa118e3c3846</v>
      </c>
      <c r="C1289" s="16" t="s">
        <v>904</v>
      </c>
      <c r="D1289" s="16" t="s">
        <v>354</v>
      </c>
      <c r="E1289" s="20" t="s">
        <v>7134</v>
      </c>
      <c r="F1289" s="20" t="s">
        <v>7135</v>
      </c>
      <c r="G1289" s="20" t="s">
        <v>7591</v>
      </c>
      <c r="H1289" s="20"/>
      <c r="I1289" s="20" t="s">
        <v>9018</v>
      </c>
      <c r="J1289" s="20" t="s">
        <v>9079</v>
      </c>
      <c r="K1289" s="20" t="s">
        <v>7109</v>
      </c>
      <c r="L1289" s="20" t="s">
        <v>2241</v>
      </c>
      <c r="M1289" s="165" t="s">
        <v>7110</v>
      </c>
      <c r="N1289" s="20" t="s">
        <v>9056</v>
      </c>
      <c r="O1289" s="20" t="s">
        <v>10067</v>
      </c>
      <c r="P1289" s="201" t="n">
        <v>44440</v>
      </c>
      <c r="Q1289" s="201" t="n">
        <v>44500</v>
      </c>
      <c r="R1289" s="20" t="n">
        <v>1</v>
      </c>
      <c r="S1289" s="20" t="s">
        <v>7130</v>
      </c>
      <c r="T1289" s="20" t="n">
        <v>4.43511091598796</v>
      </c>
      <c r="U1289" s="20"/>
      <c r="V1289" s="20"/>
      <c r="W1289" s="20" t="s">
        <v>7141</v>
      </c>
      <c r="X1289" s="35" t="s">
        <v>383</v>
      </c>
      <c r="Y1289" s="240"/>
      <c r="Z1289" s="192" t="n">
        <v>0</v>
      </c>
      <c r="AE1289" s="94" t="e">
        <f aca="false" t="array" ref="AE1289:AK1289">_xlfn.torow(_xlfn.unique(_xlfn._xlws.filter(cat_table[Subsector],$E1289=cat_table[Sector],"")))</f>
        <v>#NAME?</v>
      </c>
      <c r="AF1289" s="94" t="e">
        <v>#NAME?</v>
      </c>
      <c r="AG1289" s="94" t="e">
        <v>#NAME?</v>
      </c>
      <c r="AH1289" s="94" t="e">
        <v>#NAME?</v>
      </c>
      <c r="AI1289" s="94" t="e">
        <v>#NAME?</v>
      </c>
      <c r="AJ1289" s="94" t="e">
        <v>#NAME?</v>
      </c>
      <c r="AK1289" s="94" t="e">
        <v>#NAME?</v>
      </c>
      <c r="AO1289" s="94" t="e">
        <f aca="false" t="array" ref="AO1289:AT1289">_xlfn.torow(_xlfn.unique(_xlfn._xlws.filter(cat_table[Sub-subsector],($E1289=cat_table[Sector])*($F1289=cat_table[Subsector]),"")))</f>
        <v>#NAME?</v>
      </c>
      <c r="AP1289" s="94" t="e">
        <v>#NAME?</v>
      </c>
      <c r="AQ1289" s="94" t="e">
        <v>#NAME?</v>
      </c>
      <c r="AR1289" s="94" t="e">
        <v>#NAME?</v>
      </c>
      <c r="AS1289" s="94" t="e">
        <v>#NAME?</v>
      </c>
      <c r="AT1289" s="94" t="e">
        <v>#NAME?</v>
      </c>
    </row>
    <row r="1290" customFormat="false" ht="15" hidden="false" customHeight="true" outlineLevel="0" collapsed="false">
      <c r="A1290" s="165" t="s">
        <v>10068</v>
      </c>
      <c r="B1290" s="20" t="str">
        <f aca="false">INDEX(Table2[], MATCH(L1290, Location_ID!$D$2:$D$648, 0), 1)</f>
        <v>73c92d5f-3c9b-479c-bebc-aa118e3c3846</v>
      </c>
      <c r="C1290" s="231" t="s">
        <v>904</v>
      </c>
      <c r="D1290" s="231" t="s">
        <v>354</v>
      </c>
      <c r="E1290" s="165" t="s">
        <v>7134</v>
      </c>
      <c r="F1290" s="165" t="s">
        <v>7135</v>
      </c>
      <c r="G1290" s="165" t="s">
        <v>7591</v>
      </c>
      <c r="H1290" s="192"/>
      <c r="I1290" s="165" t="s">
        <v>9018</v>
      </c>
      <c r="J1290" s="165" t="s">
        <v>9079</v>
      </c>
      <c r="K1290" s="165" t="s">
        <v>7109</v>
      </c>
      <c r="L1290" s="165" t="s">
        <v>2241</v>
      </c>
      <c r="M1290" s="165" t="s">
        <v>7110</v>
      </c>
      <c r="N1290" s="165" t="s">
        <v>9056</v>
      </c>
      <c r="O1290" s="165" t="s">
        <v>10069</v>
      </c>
      <c r="P1290" s="191" t="n">
        <v>44440</v>
      </c>
      <c r="Q1290" s="191" t="n">
        <v>44500</v>
      </c>
      <c r="R1290" s="165" t="n">
        <v>1</v>
      </c>
      <c r="S1290" s="20" t="s">
        <v>7130</v>
      </c>
      <c r="T1290" s="165" t="n">
        <v>5.4936021851202</v>
      </c>
      <c r="U1290" s="165"/>
      <c r="V1290" s="165"/>
      <c r="W1290" s="165" t="s">
        <v>7141</v>
      </c>
      <c r="X1290" s="165" t="s">
        <v>383</v>
      </c>
      <c r="Y1290" s="240"/>
      <c r="Z1290" s="192" t="n">
        <v>0</v>
      </c>
      <c r="AE1290" s="94" t="e">
        <f aca="false" t="array" ref="AE1290:AK1290">_xlfn.torow(_xlfn.unique(_xlfn._xlws.filter(cat_table[Subsector],$E1290=cat_table[Sector],"")))</f>
        <v>#NAME?</v>
      </c>
      <c r="AF1290" s="94" t="e">
        <v>#NAME?</v>
      </c>
      <c r="AG1290" s="94" t="e">
        <v>#NAME?</v>
      </c>
      <c r="AH1290" s="94" t="e">
        <v>#NAME?</v>
      </c>
      <c r="AI1290" s="94" t="e">
        <v>#NAME?</v>
      </c>
      <c r="AJ1290" s="94" t="e">
        <v>#NAME?</v>
      </c>
      <c r="AK1290" s="94" t="e">
        <v>#NAME?</v>
      </c>
      <c r="AO1290" s="94" t="e">
        <f aca="false" t="array" ref="AO1290:AT1290">_xlfn.torow(_xlfn.unique(_xlfn._xlws.filter(cat_table[Sub-subsector],($E1290=cat_table[Sector])*($F1290=cat_table[Subsector]),"")))</f>
        <v>#NAME?</v>
      </c>
      <c r="AP1290" s="94" t="e">
        <v>#NAME?</v>
      </c>
      <c r="AQ1290" s="94" t="e">
        <v>#NAME?</v>
      </c>
      <c r="AR1290" s="94" t="e">
        <v>#NAME?</v>
      </c>
      <c r="AS1290" s="94" t="e">
        <v>#NAME?</v>
      </c>
      <c r="AT1290" s="94" t="e">
        <v>#NAME?</v>
      </c>
    </row>
    <row r="1291" customFormat="false" ht="15" hidden="false" customHeight="true" outlineLevel="0" collapsed="false">
      <c r="A1291" s="20" t="s">
        <v>10070</v>
      </c>
      <c r="B1291" s="20" t="str">
        <f aca="false">INDEX(Table2[], MATCH(L1291, Location_ID!$D$2:$D$648, 0), 1)</f>
        <v>73c92d5f-3c9b-479c-bebc-aa118e3c3846</v>
      </c>
      <c r="C1291" s="16" t="s">
        <v>904</v>
      </c>
      <c r="D1291" s="16" t="s">
        <v>354</v>
      </c>
      <c r="E1291" s="20" t="s">
        <v>7134</v>
      </c>
      <c r="F1291" s="20" t="s">
        <v>7135</v>
      </c>
      <c r="G1291" s="20" t="s">
        <v>7591</v>
      </c>
      <c r="H1291" s="20"/>
      <c r="I1291" s="20" t="s">
        <v>9018</v>
      </c>
      <c r="J1291" s="20" t="s">
        <v>9079</v>
      </c>
      <c r="K1291" s="20" t="s">
        <v>7109</v>
      </c>
      <c r="L1291" s="20" t="s">
        <v>2241</v>
      </c>
      <c r="M1291" s="20" t="s">
        <v>7110</v>
      </c>
      <c r="N1291" s="20" t="s">
        <v>9056</v>
      </c>
      <c r="O1291" s="20" t="s">
        <v>10071</v>
      </c>
      <c r="P1291" s="201" t="n">
        <v>44440</v>
      </c>
      <c r="Q1291" s="201" t="n">
        <v>44500</v>
      </c>
      <c r="R1291" s="20" t="n">
        <v>1</v>
      </c>
      <c r="S1291" s="20" t="s">
        <v>7130</v>
      </c>
      <c r="T1291" s="20" t="n">
        <v>7.37877567930338</v>
      </c>
      <c r="U1291" s="20"/>
      <c r="V1291" s="20"/>
      <c r="W1291" s="20" t="s">
        <v>7141</v>
      </c>
      <c r="X1291" s="35" t="s">
        <v>383</v>
      </c>
      <c r="Y1291" s="35"/>
      <c r="Z1291" s="35" t="n">
        <v>0</v>
      </c>
      <c r="AE1291" s="94" t="e">
        <f aca="false" t="array" ref="AE1291:AK1291">_xlfn.torow(_xlfn.unique(_xlfn._xlws.filter(cat_table[Subsector],$E1291=cat_table[Sector],"")))</f>
        <v>#NAME?</v>
      </c>
      <c r="AF1291" s="94" t="e">
        <v>#NAME?</v>
      </c>
      <c r="AG1291" s="94" t="e">
        <v>#NAME?</v>
      </c>
      <c r="AH1291" s="94" t="e">
        <v>#NAME?</v>
      </c>
      <c r="AI1291" s="94" t="e">
        <v>#NAME?</v>
      </c>
      <c r="AJ1291" s="94" t="e">
        <v>#NAME?</v>
      </c>
      <c r="AK1291" s="94" t="e">
        <v>#NAME?</v>
      </c>
      <c r="AO1291" s="94" t="e">
        <f aca="false" t="array" ref="AO1291:AT1291">_xlfn.torow(_xlfn.unique(_xlfn._xlws.filter(cat_table[Sub-subsector],($E1291=cat_table[Sector])*($F1291=cat_table[Subsector]),"")))</f>
        <v>#NAME?</v>
      </c>
      <c r="AP1291" s="94" t="e">
        <v>#NAME?</v>
      </c>
      <c r="AQ1291" s="94" t="e">
        <v>#NAME?</v>
      </c>
      <c r="AR1291" s="94" t="e">
        <v>#NAME?</v>
      </c>
      <c r="AS1291" s="94" t="e">
        <v>#NAME?</v>
      </c>
      <c r="AT1291" s="94" t="e">
        <v>#NAME?</v>
      </c>
    </row>
    <row r="1292" customFormat="false" ht="15" hidden="false" customHeight="true" outlineLevel="0" collapsed="false">
      <c r="A1292" s="20" t="s">
        <v>10072</v>
      </c>
      <c r="B1292" s="20" t="str">
        <f aca="false">INDEX(Table2[], MATCH(L1292, Location_ID!$D$2:$D$648, 0), 1)</f>
        <v>73c92d5f-3c9b-479c-bebc-aa118e3c3846</v>
      </c>
      <c r="C1292" s="16" t="s">
        <v>904</v>
      </c>
      <c r="D1292" s="16" t="s">
        <v>354</v>
      </c>
      <c r="E1292" s="20" t="s">
        <v>7134</v>
      </c>
      <c r="F1292" s="20" t="s">
        <v>7135</v>
      </c>
      <c r="G1292" s="20" t="s">
        <v>7591</v>
      </c>
      <c r="H1292" s="20"/>
      <c r="I1292" s="20" t="s">
        <v>9018</v>
      </c>
      <c r="J1292" s="20" t="s">
        <v>9172</v>
      </c>
      <c r="K1292" s="20" t="s">
        <v>7109</v>
      </c>
      <c r="L1292" s="20" t="s">
        <v>2241</v>
      </c>
      <c r="M1292" s="20" t="s">
        <v>7110</v>
      </c>
      <c r="N1292" s="20" t="s">
        <v>9056</v>
      </c>
      <c r="O1292" s="20" t="s">
        <v>10073</v>
      </c>
      <c r="P1292" s="201" t="n">
        <v>44440</v>
      </c>
      <c r="Q1292" s="201" t="n">
        <v>44500</v>
      </c>
      <c r="R1292" s="20" t="n">
        <v>1</v>
      </c>
      <c r="S1292" s="20" t="s">
        <v>7130</v>
      </c>
      <c r="T1292" s="20" t="n">
        <v>7.79937242926498</v>
      </c>
      <c r="U1292" s="20"/>
      <c r="V1292" s="20"/>
      <c r="W1292" s="20" t="s">
        <v>7141</v>
      </c>
      <c r="X1292" s="35" t="s">
        <v>383</v>
      </c>
      <c r="Y1292" s="35"/>
      <c r="Z1292" s="35" t="n">
        <v>0</v>
      </c>
      <c r="AE1292" s="94" t="e">
        <f aca="false" t="array" ref="AE1292:AK1292">_xlfn.torow(_xlfn.unique(_xlfn._xlws.filter(cat_table[Subsector],$E1292=cat_table[Sector],"")))</f>
        <v>#NAME?</v>
      </c>
      <c r="AF1292" s="94" t="e">
        <v>#NAME?</v>
      </c>
      <c r="AG1292" s="94" t="e">
        <v>#NAME?</v>
      </c>
      <c r="AH1292" s="94" t="e">
        <v>#NAME?</v>
      </c>
      <c r="AI1292" s="94" t="e">
        <v>#NAME?</v>
      </c>
      <c r="AJ1292" s="94" t="e">
        <v>#NAME?</v>
      </c>
      <c r="AK1292" s="94" t="e">
        <v>#NAME?</v>
      </c>
      <c r="AO1292" s="94" t="e">
        <f aca="false" t="array" ref="AO1292:AT1292">_xlfn.torow(_xlfn.unique(_xlfn._xlws.filter(cat_table[Sub-subsector],($E1292=cat_table[Sector])*($F1292=cat_table[Subsector]),"")))</f>
        <v>#NAME?</v>
      </c>
      <c r="AP1292" s="94" t="e">
        <v>#NAME?</v>
      </c>
      <c r="AQ1292" s="94" t="e">
        <v>#NAME?</v>
      </c>
      <c r="AR1292" s="94" t="e">
        <v>#NAME?</v>
      </c>
      <c r="AS1292" s="94" t="e">
        <v>#NAME?</v>
      </c>
      <c r="AT1292" s="94" t="e">
        <v>#NAME?</v>
      </c>
    </row>
    <row r="1293" customFormat="false" ht="15" hidden="false" customHeight="true" outlineLevel="0" collapsed="false">
      <c r="A1293" s="20" t="s">
        <v>10074</v>
      </c>
      <c r="B1293" s="20" t="str">
        <f aca="false">INDEX(Table2[], MATCH(L1293, Location_ID!$D$2:$D$648, 0), 1)</f>
        <v>73c92d5f-3c9b-479c-bebc-aa118e3c3846</v>
      </c>
      <c r="C1293" s="16" t="s">
        <v>904</v>
      </c>
      <c r="D1293" s="16" t="s">
        <v>354</v>
      </c>
      <c r="E1293" s="20" t="s">
        <v>7134</v>
      </c>
      <c r="F1293" s="20" t="s">
        <v>7135</v>
      </c>
      <c r="G1293" s="20" t="s">
        <v>7591</v>
      </c>
      <c r="H1293" s="20"/>
      <c r="I1293" s="20" t="s">
        <v>9018</v>
      </c>
      <c r="J1293" s="20" t="s">
        <v>9072</v>
      </c>
      <c r="K1293" s="20" t="s">
        <v>7109</v>
      </c>
      <c r="L1293" s="20" t="s">
        <v>2241</v>
      </c>
      <c r="M1293" s="20" t="s">
        <v>7110</v>
      </c>
      <c r="N1293" s="20" t="s">
        <v>9056</v>
      </c>
      <c r="O1293" s="20" t="s">
        <v>10075</v>
      </c>
      <c r="P1293" s="201" t="n">
        <v>44440</v>
      </c>
      <c r="Q1293" s="201" t="n">
        <v>44500</v>
      </c>
      <c r="R1293" s="20" t="n">
        <v>1</v>
      </c>
      <c r="S1293" s="20" t="s">
        <v>7130</v>
      </c>
      <c r="T1293" s="20" t="n">
        <v>0.810252546222767</v>
      </c>
      <c r="U1293" s="20"/>
      <c r="V1293" s="20"/>
      <c r="W1293" s="20" t="s">
        <v>7141</v>
      </c>
      <c r="X1293" s="35" t="s">
        <v>383</v>
      </c>
      <c r="Y1293" s="35"/>
      <c r="Z1293" s="35" t="n">
        <v>0</v>
      </c>
      <c r="AE1293" s="94" t="e">
        <f aca="false" t="array" ref="AE1293:AK1293">_xlfn.torow(_xlfn.unique(_xlfn._xlws.filter(cat_table[Subsector],$E1293=cat_table[Sector],"")))</f>
        <v>#NAME?</v>
      </c>
      <c r="AF1293" s="94" t="e">
        <v>#NAME?</v>
      </c>
      <c r="AG1293" s="94" t="e">
        <v>#NAME?</v>
      </c>
      <c r="AH1293" s="94" t="e">
        <v>#NAME?</v>
      </c>
      <c r="AI1293" s="94" t="e">
        <v>#NAME?</v>
      </c>
      <c r="AJ1293" s="94" t="e">
        <v>#NAME?</v>
      </c>
      <c r="AK1293" s="94" t="e">
        <v>#NAME?</v>
      </c>
      <c r="AO1293" s="94" t="e">
        <f aca="false" t="array" ref="AO1293:AT1293">_xlfn.torow(_xlfn.unique(_xlfn._xlws.filter(cat_table[Sub-subsector],($E1293=cat_table[Sector])*($F1293=cat_table[Subsector]),"")))</f>
        <v>#NAME?</v>
      </c>
      <c r="AP1293" s="94" t="e">
        <v>#NAME?</v>
      </c>
      <c r="AQ1293" s="94" t="e">
        <v>#NAME?</v>
      </c>
      <c r="AR1293" s="94" t="e">
        <v>#NAME?</v>
      </c>
      <c r="AS1293" s="94" t="e">
        <v>#NAME?</v>
      </c>
      <c r="AT1293" s="94" t="e">
        <v>#NAME?</v>
      </c>
    </row>
    <row r="1294" customFormat="false" ht="15" hidden="false" customHeight="true" outlineLevel="0" collapsed="false">
      <c r="A1294" s="20" t="s">
        <v>10076</v>
      </c>
      <c r="B1294" s="20" t="str">
        <f aca="false">INDEX(Table2[], MATCH(L1294, Location_ID!$D$2:$D$648, 0), 1)</f>
        <v>73c92d5f-3c9b-479c-bebc-aa118e3c3846</v>
      </c>
      <c r="C1294" s="16" t="s">
        <v>904</v>
      </c>
      <c r="D1294" s="16" t="s">
        <v>354</v>
      </c>
      <c r="E1294" s="20" t="s">
        <v>7134</v>
      </c>
      <c r="F1294" s="20" t="s">
        <v>7135</v>
      </c>
      <c r="G1294" s="20" t="s">
        <v>7591</v>
      </c>
      <c r="H1294" s="20"/>
      <c r="I1294" s="20" t="s">
        <v>9018</v>
      </c>
      <c r="J1294" s="20" t="s">
        <v>9055</v>
      </c>
      <c r="K1294" s="20" t="s">
        <v>7109</v>
      </c>
      <c r="L1294" s="20" t="s">
        <v>2241</v>
      </c>
      <c r="M1294" s="20" t="s">
        <v>7110</v>
      </c>
      <c r="N1294" s="20" t="s">
        <v>9056</v>
      </c>
      <c r="O1294" s="20" t="s">
        <v>10077</v>
      </c>
      <c r="P1294" s="201" t="n">
        <v>44440</v>
      </c>
      <c r="Q1294" s="201" t="n">
        <v>44500</v>
      </c>
      <c r="R1294" s="20" t="n">
        <v>1</v>
      </c>
      <c r="S1294" s="20" t="s">
        <v>7130</v>
      </c>
      <c r="T1294" s="20" t="n">
        <v>6.21667370921874</v>
      </c>
      <c r="U1294" s="20"/>
      <c r="V1294" s="20"/>
      <c r="W1294" s="20" t="s">
        <v>7141</v>
      </c>
      <c r="X1294" s="35" t="s">
        <v>383</v>
      </c>
      <c r="Y1294" s="35"/>
      <c r="Z1294" s="35" t="n">
        <v>0</v>
      </c>
      <c r="AE1294" s="94" t="e">
        <f aca="false" t="array" ref="AE1294:AK1294">_xlfn.torow(_xlfn.unique(_xlfn._xlws.filter(cat_table[Subsector],$E1294=cat_table[Sector],"")))</f>
        <v>#NAME?</v>
      </c>
      <c r="AF1294" s="94" t="e">
        <v>#NAME?</v>
      </c>
      <c r="AG1294" s="94" t="e">
        <v>#NAME?</v>
      </c>
      <c r="AH1294" s="94" t="e">
        <v>#NAME?</v>
      </c>
      <c r="AI1294" s="94" t="e">
        <v>#NAME?</v>
      </c>
      <c r="AJ1294" s="94" t="e">
        <v>#NAME?</v>
      </c>
      <c r="AK1294" s="94" t="e">
        <v>#NAME?</v>
      </c>
      <c r="AO1294" s="94" t="e">
        <f aca="false" t="array" ref="AO1294:AT1294">_xlfn.torow(_xlfn.unique(_xlfn._xlws.filter(cat_table[Sub-subsector],($E1294=cat_table[Sector])*($F1294=cat_table[Subsector]),"")))</f>
        <v>#NAME?</v>
      </c>
      <c r="AP1294" s="94" t="e">
        <v>#NAME?</v>
      </c>
      <c r="AQ1294" s="94" t="e">
        <v>#NAME?</v>
      </c>
      <c r="AR1294" s="94" t="e">
        <v>#NAME?</v>
      </c>
      <c r="AS1294" s="94" t="e">
        <v>#NAME?</v>
      </c>
      <c r="AT1294" s="94" t="e">
        <v>#NAME?</v>
      </c>
    </row>
    <row r="1295" customFormat="false" ht="15" hidden="false" customHeight="true" outlineLevel="0" collapsed="false">
      <c r="A1295" s="20" t="s">
        <v>10078</v>
      </c>
      <c r="B1295" s="20" t="str">
        <f aca="false">INDEX(Table2[], MATCH(L1295, Location_ID!$D$2:$D$648, 0), 1)</f>
        <v>73c92d5f-3c9b-479c-bebc-aa118e3c3846</v>
      </c>
      <c r="C1295" s="16" t="s">
        <v>904</v>
      </c>
      <c r="D1295" s="16" t="s">
        <v>354</v>
      </c>
      <c r="E1295" s="20" t="s">
        <v>7134</v>
      </c>
      <c r="F1295" s="20" t="s">
        <v>7135</v>
      </c>
      <c r="G1295" s="20" t="s">
        <v>7591</v>
      </c>
      <c r="H1295" s="20"/>
      <c r="I1295" s="20" t="s">
        <v>9018</v>
      </c>
      <c r="J1295" s="20" t="s">
        <v>9055</v>
      </c>
      <c r="K1295" s="20" t="s">
        <v>7109</v>
      </c>
      <c r="L1295" s="20" t="s">
        <v>2241</v>
      </c>
      <c r="M1295" s="20" t="s">
        <v>7110</v>
      </c>
      <c r="N1295" s="20" t="s">
        <v>9056</v>
      </c>
      <c r="O1295" s="20" t="s">
        <v>10079</v>
      </c>
      <c r="P1295" s="201" t="n">
        <v>44440</v>
      </c>
      <c r="Q1295" s="201" t="n">
        <v>44500</v>
      </c>
      <c r="R1295" s="20" t="n">
        <v>1</v>
      </c>
      <c r="S1295" s="20" t="s">
        <v>7130</v>
      </c>
      <c r="T1295" s="20" t="n">
        <v>3.77649523835171</v>
      </c>
      <c r="U1295" s="20"/>
      <c r="V1295" s="20"/>
      <c r="W1295" s="20" t="s">
        <v>7141</v>
      </c>
      <c r="X1295" s="35" t="s">
        <v>383</v>
      </c>
      <c r="Y1295" s="35"/>
      <c r="Z1295" s="35" t="n">
        <v>0</v>
      </c>
      <c r="AE1295" s="94" t="e">
        <f aca="false" t="array" ref="AE1295:AK1295">_xlfn.torow(_xlfn.unique(_xlfn._xlws.filter(cat_table[Subsector],$E1295=cat_table[Sector],"")))</f>
        <v>#NAME?</v>
      </c>
      <c r="AF1295" s="94" t="e">
        <v>#NAME?</v>
      </c>
      <c r="AG1295" s="94" t="e">
        <v>#NAME?</v>
      </c>
      <c r="AH1295" s="94" t="e">
        <v>#NAME?</v>
      </c>
      <c r="AI1295" s="94" t="e">
        <v>#NAME?</v>
      </c>
      <c r="AJ1295" s="94" t="e">
        <v>#NAME?</v>
      </c>
      <c r="AK1295" s="94" t="e">
        <v>#NAME?</v>
      </c>
      <c r="AO1295" s="94" t="e">
        <f aca="false" t="array" ref="AO1295:AT1295">_xlfn.torow(_xlfn.unique(_xlfn._xlws.filter(cat_table[Sub-subsector],($E1295=cat_table[Sector])*($F1295=cat_table[Subsector]),"")))</f>
        <v>#NAME?</v>
      </c>
      <c r="AP1295" s="94" t="e">
        <v>#NAME?</v>
      </c>
      <c r="AQ1295" s="94" t="e">
        <v>#NAME?</v>
      </c>
      <c r="AR1295" s="94" t="e">
        <v>#NAME?</v>
      </c>
      <c r="AS1295" s="94" t="e">
        <v>#NAME?</v>
      </c>
      <c r="AT1295" s="94" t="e">
        <v>#NAME?</v>
      </c>
    </row>
    <row r="1296" customFormat="false" ht="15" hidden="false" customHeight="true" outlineLevel="0" collapsed="false">
      <c r="A1296" s="20" t="s">
        <v>10080</v>
      </c>
      <c r="B1296" s="20" t="str">
        <f aca="false">INDEX(Table2[], MATCH(L1296, Location_ID!$D$2:$D$648, 0), 1)</f>
        <v>73c92d5f-3c9b-479c-bebc-aa118e3c3846</v>
      </c>
      <c r="C1296" s="16" t="s">
        <v>904</v>
      </c>
      <c r="D1296" s="16" t="s">
        <v>354</v>
      </c>
      <c r="E1296" s="20" t="s">
        <v>7134</v>
      </c>
      <c r="F1296" s="20" t="s">
        <v>7135</v>
      </c>
      <c r="G1296" s="20" t="s">
        <v>7591</v>
      </c>
      <c r="H1296" s="20"/>
      <c r="I1296" s="20" t="s">
        <v>9018</v>
      </c>
      <c r="J1296" s="20" t="s">
        <v>9055</v>
      </c>
      <c r="K1296" s="20" t="s">
        <v>7109</v>
      </c>
      <c r="L1296" s="20" t="s">
        <v>2241</v>
      </c>
      <c r="M1296" s="20" t="s">
        <v>7110</v>
      </c>
      <c r="N1296" s="20" t="s">
        <v>9056</v>
      </c>
      <c r="O1296" s="20" t="s">
        <v>10081</v>
      </c>
      <c r="P1296" s="201" t="n">
        <v>44440</v>
      </c>
      <c r="Q1296" s="201" t="n">
        <v>44500</v>
      </c>
      <c r="R1296" s="20" t="n">
        <v>1</v>
      </c>
      <c r="S1296" s="20" t="s">
        <v>7130</v>
      </c>
      <c r="T1296" s="20" t="n">
        <v>41.0741018517685</v>
      </c>
      <c r="U1296" s="20"/>
      <c r="V1296" s="20"/>
      <c r="W1296" s="20" t="s">
        <v>7141</v>
      </c>
      <c r="X1296" s="35" t="s">
        <v>383</v>
      </c>
      <c r="Y1296" s="35"/>
      <c r="Z1296" s="35" t="n">
        <v>0</v>
      </c>
      <c r="AE1296" s="94" t="e">
        <f aca="false" t="array" ref="AE1296:AK1296">_xlfn.torow(_xlfn.unique(_xlfn._xlws.filter(cat_table[Subsector],$E1296=cat_table[Sector],"")))</f>
        <v>#NAME?</v>
      </c>
      <c r="AF1296" s="94" t="e">
        <v>#NAME?</v>
      </c>
      <c r="AG1296" s="94" t="e">
        <v>#NAME?</v>
      </c>
      <c r="AH1296" s="94" t="e">
        <v>#NAME?</v>
      </c>
      <c r="AI1296" s="94" t="e">
        <v>#NAME?</v>
      </c>
      <c r="AJ1296" s="94" t="e">
        <v>#NAME?</v>
      </c>
      <c r="AK1296" s="94" t="e">
        <v>#NAME?</v>
      </c>
      <c r="AO1296" s="94" t="e">
        <f aca="false" t="array" ref="AO1296:AT1296">_xlfn.torow(_xlfn.unique(_xlfn._xlws.filter(cat_table[Sub-subsector],($E1296=cat_table[Sector])*($F1296=cat_table[Subsector]),"")))</f>
        <v>#NAME?</v>
      </c>
      <c r="AP1296" s="94" t="e">
        <v>#NAME?</v>
      </c>
      <c r="AQ1296" s="94" t="e">
        <v>#NAME?</v>
      </c>
      <c r="AR1296" s="94" t="e">
        <v>#NAME?</v>
      </c>
      <c r="AS1296" s="94" t="e">
        <v>#NAME?</v>
      </c>
      <c r="AT1296" s="94" t="e">
        <v>#NAME?</v>
      </c>
    </row>
    <row r="1297" customFormat="false" ht="15" hidden="false" customHeight="true" outlineLevel="0" collapsed="false">
      <c r="A1297" s="20" t="s">
        <v>10082</v>
      </c>
      <c r="B1297" s="20" t="str">
        <f aca="false">INDEX(Table2[], MATCH(L1297, Location_ID!$D$2:$D$648, 0), 1)</f>
        <v>73c92d5f-3c9b-479c-bebc-aa118e3c3846</v>
      </c>
      <c r="C1297" s="16" t="s">
        <v>904</v>
      </c>
      <c r="D1297" s="16" t="s">
        <v>354</v>
      </c>
      <c r="E1297" s="20" t="s">
        <v>7134</v>
      </c>
      <c r="F1297" s="20" t="s">
        <v>7135</v>
      </c>
      <c r="G1297" s="20" t="s">
        <v>7591</v>
      </c>
      <c r="H1297" s="20"/>
      <c r="I1297" s="20" t="s">
        <v>9018</v>
      </c>
      <c r="J1297" s="20" t="s">
        <v>9055</v>
      </c>
      <c r="K1297" s="20" t="s">
        <v>7109</v>
      </c>
      <c r="L1297" s="20" t="s">
        <v>2241</v>
      </c>
      <c r="M1297" s="20" t="s">
        <v>7110</v>
      </c>
      <c r="N1297" s="20" t="s">
        <v>9056</v>
      </c>
      <c r="O1297" s="20" t="s">
        <v>10083</v>
      </c>
      <c r="P1297" s="201" t="n">
        <v>44440</v>
      </c>
      <c r="Q1297" s="201" t="n">
        <v>44500</v>
      </c>
      <c r="R1297" s="20" t="n">
        <v>1</v>
      </c>
      <c r="S1297" s="20" t="s">
        <v>7130</v>
      </c>
      <c r="T1297" s="20" t="n">
        <v>20.9144426489917</v>
      </c>
      <c r="U1297" s="20"/>
      <c r="V1297" s="20"/>
      <c r="W1297" s="20" t="s">
        <v>7141</v>
      </c>
      <c r="X1297" s="35" t="s">
        <v>383</v>
      </c>
      <c r="Y1297" s="35"/>
      <c r="Z1297" s="35" t="n">
        <v>0</v>
      </c>
      <c r="AE1297" s="94" t="e">
        <f aca="false" t="array" ref="AE1297:AK1297">_xlfn.torow(_xlfn.unique(_xlfn._xlws.filter(cat_table[Subsector],$E1297=cat_table[Sector],"")))</f>
        <v>#NAME?</v>
      </c>
      <c r="AF1297" s="94" t="e">
        <v>#NAME?</v>
      </c>
      <c r="AG1297" s="94" t="e">
        <v>#NAME?</v>
      </c>
      <c r="AH1297" s="94" t="e">
        <v>#NAME?</v>
      </c>
      <c r="AI1297" s="94" t="e">
        <v>#NAME?</v>
      </c>
      <c r="AJ1297" s="94" t="e">
        <v>#NAME?</v>
      </c>
      <c r="AK1297" s="94" t="e">
        <v>#NAME?</v>
      </c>
      <c r="AO1297" s="94" t="e">
        <f aca="false" t="array" ref="AO1297:AT1297">_xlfn.torow(_xlfn.unique(_xlfn._xlws.filter(cat_table[Sub-subsector],($E1297=cat_table[Sector])*($F1297=cat_table[Subsector]),"")))</f>
        <v>#NAME?</v>
      </c>
      <c r="AP1297" s="94" t="e">
        <v>#NAME?</v>
      </c>
      <c r="AQ1297" s="94" t="e">
        <v>#NAME?</v>
      </c>
      <c r="AR1297" s="94" t="e">
        <v>#NAME?</v>
      </c>
      <c r="AS1297" s="94" t="e">
        <v>#NAME?</v>
      </c>
      <c r="AT1297" s="94" t="e">
        <v>#NAME?</v>
      </c>
    </row>
    <row r="1298" customFormat="false" ht="15" hidden="false" customHeight="true" outlineLevel="0" collapsed="false">
      <c r="A1298" s="20" t="s">
        <v>10084</v>
      </c>
      <c r="B1298" s="20" t="str">
        <f aca="false">INDEX(Table2[], MATCH(L1298, Location_ID!$D$2:$D$648, 0), 1)</f>
        <v>73c92d5f-3c9b-479c-bebc-aa118e3c3846</v>
      </c>
      <c r="C1298" s="16" t="s">
        <v>904</v>
      </c>
      <c r="D1298" s="16" t="s">
        <v>354</v>
      </c>
      <c r="E1298" s="20" t="s">
        <v>7134</v>
      </c>
      <c r="F1298" s="20" t="s">
        <v>7135</v>
      </c>
      <c r="G1298" s="20" t="s">
        <v>7591</v>
      </c>
      <c r="H1298" s="20"/>
      <c r="I1298" s="20" t="s">
        <v>9018</v>
      </c>
      <c r="J1298" s="20" t="s">
        <v>9055</v>
      </c>
      <c r="K1298" s="20" t="s">
        <v>7109</v>
      </c>
      <c r="L1298" s="20" t="s">
        <v>2241</v>
      </c>
      <c r="M1298" s="20" t="s">
        <v>7110</v>
      </c>
      <c r="N1298" s="20" t="s">
        <v>9056</v>
      </c>
      <c r="O1298" s="20" t="s">
        <v>10085</v>
      </c>
      <c r="P1298" s="201" t="n">
        <v>44440</v>
      </c>
      <c r="Q1298" s="201" t="n">
        <v>44500</v>
      </c>
      <c r="R1298" s="20" t="n">
        <v>1</v>
      </c>
      <c r="S1298" s="20" t="s">
        <v>7130</v>
      </c>
      <c r="T1298" s="20" t="n">
        <v>15.1356710338479</v>
      </c>
      <c r="U1298" s="20"/>
      <c r="V1298" s="20"/>
      <c r="W1298" s="20" t="s">
        <v>7141</v>
      </c>
      <c r="X1298" s="35" t="s">
        <v>383</v>
      </c>
      <c r="Y1298" s="35"/>
      <c r="Z1298" s="35" t="n">
        <v>0</v>
      </c>
      <c r="AE1298" s="94" t="e">
        <f aca="false" t="array" ref="AE1298:AK1298">_xlfn.torow(_xlfn.unique(_xlfn._xlws.filter(cat_table[Subsector],$E1298=cat_table[Sector],"")))</f>
        <v>#NAME?</v>
      </c>
      <c r="AF1298" s="94" t="e">
        <v>#NAME?</v>
      </c>
      <c r="AG1298" s="94" t="e">
        <v>#NAME?</v>
      </c>
      <c r="AH1298" s="94" t="e">
        <v>#NAME?</v>
      </c>
      <c r="AI1298" s="94" t="e">
        <v>#NAME?</v>
      </c>
      <c r="AJ1298" s="94" t="e">
        <v>#NAME?</v>
      </c>
      <c r="AK1298" s="94" t="e">
        <v>#NAME?</v>
      </c>
      <c r="AO1298" s="94" t="e">
        <f aca="false" t="array" ref="AO1298:AT1298">_xlfn.torow(_xlfn.unique(_xlfn._xlws.filter(cat_table[Sub-subsector],($E1298=cat_table[Sector])*($F1298=cat_table[Subsector]),"")))</f>
        <v>#NAME?</v>
      </c>
      <c r="AP1298" s="94" t="e">
        <v>#NAME?</v>
      </c>
      <c r="AQ1298" s="94" t="e">
        <v>#NAME?</v>
      </c>
      <c r="AR1298" s="94" t="e">
        <v>#NAME?</v>
      </c>
      <c r="AS1298" s="94" t="e">
        <v>#NAME?</v>
      </c>
      <c r="AT1298" s="94" t="e">
        <v>#NAME?</v>
      </c>
    </row>
    <row r="1299" customFormat="false" ht="15" hidden="false" customHeight="true" outlineLevel="0" collapsed="false">
      <c r="A1299" s="20" t="s">
        <v>10086</v>
      </c>
      <c r="B1299" s="20" t="str">
        <f aca="false">INDEX(Table2[], MATCH(L1299, Location_ID!$D$2:$D$648, 0), 1)</f>
        <v>73c92d5f-3c9b-479c-bebc-aa118e3c3846</v>
      </c>
      <c r="C1299" s="16" t="s">
        <v>904</v>
      </c>
      <c r="D1299" s="16" t="s">
        <v>354</v>
      </c>
      <c r="E1299" s="20" t="s">
        <v>7134</v>
      </c>
      <c r="F1299" s="20" t="s">
        <v>7135</v>
      </c>
      <c r="G1299" s="20" t="s">
        <v>7591</v>
      </c>
      <c r="H1299" s="20"/>
      <c r="I1299" s="20" t="s">
        <v>9018</v>
      </c>
      <c r="J1299" s="20" t="s">
        <v>9064</v>
      </c>
      <c r="K1299" s="20" t="s">
        <v>7109</v>
      </c>
      <c r="L1299" s="20" t="s">
        <v>2241</v>
      </c>
      <c r="M1299" s="20" t="s">
        <v>7110</v>
      </c>
      <c r="N1299" s="20" t="s">
        <v>9056</v>
      </c>
      <c r="O1299" s="20" t="s">
        <v>10087</v>
      </c>
      <c r="P1299" s="201" t="n">
        <v>44440</v>
      </c>
      <c r="Q1299" s="201" t="n">
        <v>44500</v>
      </c>
      <c r="R1299" s="20" t="n">
        <v>1</v>
      </c>
      <c r="S1299" s="20" t="s">
        <v>7130</v>
      </c>
      <c r="T1299" s="20" t="n">
        <v>1.63661691671479</v>
      </c>
      <c r="U1299" s="20"/>
      <c r="V1299" s="20"/>
      <c r="W1299" s="20" t="s">
        <v>7141</v>
      </c>
      <c r="X1299" s="35" t="s">
        <v>383</v>
      </c>
      <c r="Y1299" s="35"/>
      <c r="Z1299" s="35" t="n">
        <v>0</v>
      </c>
      <c r="AE1299" s="94" t="e">
        <f aca="false" t="array" ref="AE1299:AK1299">_xlfn.torow(_xlfn.unique(_xlfn._xlws.filter(cat_table[Subsector],$E1299=cat_table[Sector],"")))</f>
        <v>#NAME?</v>
      </c>
      <c r="AF1299" s="94" t="e">
        <v>#NAME?</v>
      </c>
      <c r="AG1299" s="94" t="e">
        <v>#NAME?</v>
      </c>
      <c r="AH1299" s="94" t="e">
        <v>#NAME?</v>
      </c>
      <c r="AI1299" s="94" t="e">
        <v>#NAME?</v>
      </c>
      <c r="AJ1299" s="94" t="e">
        <v>#NAME?</v>
      </c>
      <c r="AK1299" s="94" t="e">
        <v>#NAME?</v>
      </c>
      <c r="AO1299" s="94" t="e">
        <f aca="false" t="array" ref="AO1299:AT1299">_xlfn.torow(_xlfn.unique(_xlfn._xlws.filter(cat_table[Sub-subsector],($E1299=cat_table[Sector])*($F1299=cat_table[Subsector]),"")))</f>
        <v>#NAME?</v>
      </c>
      <c r="AP1299" s="94" t="e">
        <v>#NAME?</v>
      </c>
      <c r="AQ1299" s="94" t="e">
        <v>#NAME?</v>
      </c>
      <c r="AR1299" s="94" t="e">
        <v>#NAME?</v>
      </c>
      <c r="AS1299" s="94" t="e">
        <v>#NAME?</v>
      </c>
      <c r="AT1299" s="94" t="e">
        <v>#NAME?</v>
      </c>
    </row>
    <row r="1300" customFormat="false" ht="15" hidden="false" customHeight="true" outlineLevel="0" collapsed="false">
      <c r="A1300" s="20" t="s">
        <v>10088</v>
      </c>
      <c r="B1300" s="20" t="str">
        <f aca="false">INDEX(Table2[], MATCH(L1300, Location_ID!$D$2:$D$648, 0), 1)</f>
        <v>73c92d5f-3c9b-479c-bebc-aa118e3c3846</v>
      </c>
      <c r="C1300" s="16" t="s">
        <v>904</v>
      </c>
      <c r="D1300" s="16" t="s">
        <v>354</v>
      </c>
      <c r="E1300" s="20" t="s">
        <v>7134</v>
      </c>
      <c r="F1300" s="20" t="s">
        <v>7135</v>
      </c>
      <c r="G1300" s="20" t="s">
        <v>7591</v>
      </c>
      <c r="H1300" s="20"/>
      <c r="I1300" s="20" t="s">
        <v>9018</v>
      </c>
      <c r="J1300" s="20" t="s">
        <v>9172</v>
      </c>
      <c r="K1300" s="20" t="s">
        <v>7109</v>
      </c>
      <c r="L1300" s="20" t="s">
        <v>2241</v>
      </c>
      <c r="M1300" s="20" t="s">
        <v>7110</v>
      </c>
      <c r="N1300" s="20" t="s">
        <v>9056</v>
      </c>
      <c r="O1300" s="20" t="s">
        <v>10089</v>
      </c>
      <c r="P1300" s="201" t="n">
        <v>44440</v>
      </c>
      <c r="Q1300" s="201" t="n">
        <v>44500</v>
      </c>
      <c r="R1300" s="20" t="n">
        <v>1</v>
      </c>
      <c r="S1300" s="20" t="s">
        <v>7130</v>
      </c>
      <c r="T1300" s="20" t="n">
        <v>0.851650435679209</v>
      </c>
      <c r="U1300" s="20"/>
      <c r="V1300" s="20"/>
      <c r="W1300" s="20" t="s">
        <v>7141</v>
      </c>
      <c r="X1300" s="35" t="s">
        <v>383</v>
      </c>
      <c r="Y1300" s="35"/>
      <c r="Z1300" s="35" t="n">
        <v>0</v>
      </c>
      <c r="AE1300" s="94" t="e">
        <f aca="false" t="array" ref="AE1300:AK1300">_xlfn.torow(_xlfn.unique(_xlfn._xlws.filter(cat_table[Subsector],$E1300=cat_table[Sector],"")))</f>
        <v>#NAME?</v>
      </c>
      <c r="AF1300" s="94" t="e">
        <v>#NAME?</v>
      </c>
      <c r="AG1300" s="94" t="e">
        <v>#NAME?</v>
      </c>
      <c r="AH1300" s="94" t="e">
        <v>#NAME?</v>
      </c>
      <c r="AI1300" s="94" t="e">
        <v>#NAME?</v>
      </c>
      <c r="AJ1300" s="94" t="e">
        <v>#NAME?</v>
      </c>
      <c r="AK1300" s="94" t="e">
        <v>#NAME?</v>
      </c>
      <c r="AO1300" s="94" t="e">
        <f aca="false" t="array" ref="AO1300:AT1300">_xlfn.torow(_xlfn.unique(_xlfn._xlws.filter(cat_table[Sub-subsector],($E1300=cat_table[Sector])*($F1300=cat_table[Subsector]),"")))</f>
        <v>#NAME?</v>
      </c>
      <c r="AP1300" s="94" t="e">
        <v>#NAME?</v>
      </c>
      <c r="AQ1300" s="94" t="e">
        <v>#NAME?</v>
      </c>
      <c r="AR1300" s="94" t="e">
        <v>#NAME?</v>
      </c>
      <c r="AS1300" s="94" t="e">
        <v>#NAME?</v>
      </c>
      <c r="AT1300" s="94" t="e">
        <v>#NAME?</v>
      </c>
    </row>
    <row r="1301" customFormat="false" ht="15" hidden="false" customHeight="true" outlineLevel="0" collapsed="false">
      <c r="A1301" s="20" t="s">
        <v>10090</v>
      </c>
      <c r="B1301" s="20" t="str">
        <f aca="false">INDEX(Table2[], MATCH(L1301, Location_ID!$D$2:$D$648, 0), 1)</f>
        <v>73c92d5f-3c9b-479c-bebc-aa118e3c3846</v>
      </c>
      <c r="C1301" s="16" t="s">
        <v>904</v>
      </c>
      <c r="D1301" s="16" t="s">
        <v>354</v>
      </c>
      <c r="E1301" s="20" t="s">
        <v>7134</v>
      </c>
      <c r="F1301" s="20" t="s">
        <v>7135</v>
      </c>
      <c r="G1301" s="20" t="s">
        <v>7591</v>
      </c>
      <c r="H1301" s="20"/>
      <c r="I1301" s="20" t="s">
        <v>9018</v>
      </c>
      <c r="J1301" s="20" t="s">
        <v>9055</v>
      </c>
      <c r="K1301" s="20" t="s">
        <v>7109</v>
      </c>
      <c r="L1301" s="20" t="s">
        <v>2241</v>
      </c>
      <c r="M1301" s="20" t="s">
        <v>7110</v>
      </c>
      <c r="N1301" s="20" t="s">
        <v>9056</v>
      </c>
      <c r="O1301" s="20" t="s">
        <v>10091</v>
      </c>
      <c r="P1301" s="201" t="n">
        <v>44440</v>
      </c>
      <c r="Q1301" s="201" t="n">
        <v>44500</v>
      </c>
      <c r="R1301" s="20" t="n">
        <v>1</v>
      </c>
      <c r="S1301" s="20" t="s">
        <v>7130</v>
      </c>
      <c r="T1301" s="20" t="n">
        <v>19.212790161912</v>
      </c>
      <c r="U1301" s="20"/>
      <c r="V1301" s="20"/>
      <c r="W1301" s="20" t="s">
        <v>7141</v>
      </c>
      <c r="X1301" s="35" t="s">
        <v>383</v>
      </c>
      <c r="Y1301" s="35"/>
      <c r="Z1301" s="35" t="n">
        <v>0</v>
      </c>
      <c r="AE1301" s="94" t="e">
        <f aca="false" t="array" ref="AE1301:AK1301">_xlfn.torow(_xlfn.unique(_xlfn._xlws.filter(cat_table[Subsector],$E1301=cat_table[Sector],"")))</f>
        <v>#NAME?</v>
      </c>
      <c r="AF1301" s="94" t="e">
        <v>#NAME?</v>
      </c>
      <c r="AG1301" s="94" t="e">
        <v>#NAME?</v>
      </c>
      <c r="AH1301" s="94" t="e">
        <v>#NAME?</v>
      </c>
      <c r="AI1301" s="94" t="e">
        <v>#NAME?</v>
      </c>
      <c r="AJ1301" s="94" t="e">
        <v>#NAME?</v>
      </c>
      <c r="AK1301" s="94" t="e">
        <v>#NAME?</v>
      </c>
      <c r="AO1301" s="94" t="e">
        <f aca="false" t="array" ref="AO1301:AT1301">_xlfn.torow(_xlfn.unique(_xlfn._xlws.filter(cat_table[Sub-subsector],($E1301=cat_table[Sector])*($F1301=cat_table[Subsector]),"")))</f>
        <v>#NAME?</v>
      </c>
      <c r="AP1301" s="94" t="e">
        <v>#NAME?</v>
      </c>
      <c r="AQ1301" s="94" t="e">
        <v>#NAME?</v>
      </c>
      <c r="AR1301" s="94" t="e">
        <v>#NAME?</v>
      </c>
      <c r="AS1301" s="94" t="e">
        <v>#NAME?</v>
      </c>
      <c r="AT1301" s="94" t="e">
        <v>#NAME?</v>
      </c>
    </row>
    <row r="1302" customFormat="false" ht="15" hidden="false" customHeight="true" outlineLevel="0" collapsed="false">
      <c r="A1302" s="20" t="s">
        <v>10092</v>
      </c>
      <c r="B1302" s="20" t="str">
        <f aca="false">INDEX(Table2[], MATCH(L1302, Location_ID!$D$2:$D$648, 0), 1)</f>
        <v>73c92d5f-3c9b-479c-bebc-aa118e3c3846</v>
      </c>
      <c r="C1302" s="16" t="s">
        <v>904</v>
      </c>
      <c r="D1302" s="16" t="s">
        <v>354</v>
      </c>
      <c r="E1302" s="20" t="s">
        <v>7134</v>
      </c>
      <c r="F1302" s="20" t="s">
        <v>7135</v>
      </c>
      <c r="G1302" s="20" t="s">
        <v>7591</v>
      </c>
      <c r="H1302" s="20"/>
      <c r="I1302" s="20" t="s">
        <v>9018</v>
      </c>
      <c r="J1302" s="20" t="s">
        <v>9055</v>
      </c>
      <c r="K1302" s="20" t="s">
        <v>7109</v>
      </c>
      <c r="L1302" s="20" t="s">
        <v>2241</v>
      </c>
      <c r="M1302" s="20" t="s">
        <v>7110</v>
      </c>
      <c r="N1302" s="20" t="s">
        <v>9056</v>
      </c>
      <c r="O1302" s="20" t="s">
        <v>10093</v>
      </c>
      <c r="P1302" s="201" t="n">
        <v>44440</v>
      </c>
      <c r="Q1302" s="201" t="n">
        <v>44500</v>
      </c>
      <c r="R1302" s="20" t="n">
        <v>1</v>
      </c>
      <c r="S1302" s="20" t="s">
        <v>7130</v>
      </c>
      <c r="T1302" s="20" t="n">
        <v>13.7960224178318</v>
      </c>
      <c r="U1302" s="20"/>
      <c r="V1302" s="20"/>
      <c r="W1302" s="20" t="s">
        <v>7141</v>
      </c>
      <c r="X1302" s="35" t="s">
        <v>383</v>
      </c>
      <c r="Y1302" s="35"/>
      <c r="Z1302" s="35" t="n">
        <v>0</v>
      </c>
      <c r="AE1302" s="94" t="e">
        <f aca="false" t="array" ref="AE1302:AK1302">_xlfn.torow(_xlfn.unique(_xlfn._xlws.filter(cat_table[Subsector],$E1302=cat_table[Sector],"")))</f>
        <v>#NAME?</v>
      </c>
      <c r="AF1302" s="94" t="e">
        <v>#NAME?</v>
      </c>
      <c r="AG1302" s="94" t="e">
        <v>#NAME?</v>
      </c>
      <c r="AH1302" s="94" t="e">
        <v>#NAME?</v>
      </c>
      <c r="AI1302" s="94" t="e">
        <v>#NAME?</v>
      </c>
      <c r="AJ1302" s="94" t="e">
        <v>#NAME?</v>
      </c>
      <c r="AK1302" s="94" t="e">
        <v>#NAME?</v>
      </c>
      <c r="AO1302" s="94" t="e">
        <f aca="false" t="array" ref="AO1302:AT1302">_xlfn.torow(_xlfn.unique(_xlfn._xlws.filter(cat_table[Sub-subsector],($E1302=cat_table[Sector])*($F1302=cat_table[Subsector]),"")))</f>
        <v>#NAME?</v>
      </c>
      <c r="AP1302" s="94" t="e">
        <v>#NAME?</v>
      </c>
      <c r="AQ1302" s="94" t="e">
        <v>#NAME?</v>
      </c>
      <c r="AR1302" s="94" t="e">
        <v>#NAME?</v>
      </c>
      <c r="AS1302" s="94" t="e">
        <v>#NAME?</v>
      </c>
      <c r="AT1302" s="94" t="e">
        <v>#NAME?</v>
      </c>
    </row>
    <row r="1303" customFormat="false" ht="15" hidden="false" customHeight="true" outlineLevel="0" collapsed="false">
      <c r="A1303" s="20" t="s">
        <v>10094</v>
      </c>
      <c r="B1303" s="20" t="str">
        <f aca="false">INDEX(Table2[], MATCH(L1303, Location_ID!$D$2:$D$648, 0), 1)</f>
        <v>73c92d5f-3c9b-479c-bebc-aa118e3c3846</v>
      </c>
      <c r="C1303" s="16" t="s">
        <v>904</v>
      </c>
      <c r="D1303" s="16" t="s">
        <v>354</v>
      </c>
      <c r="E1303" s="20" t="s">
        <v>7134</v>
      </c>
      <c r="F1303" s="20" t="s">
        <v>7135</v>
      </c>
      <c r="G1303" s="20" t="s">
        <v>7591</v>
      </c>
      <c r="H1303" s="20"/>
      <c r="I1303" s="20" t="s">
        <v>9018</v>
      </c>
      <c r="J1303" s="20" t="s">
        <v>9055</v>
      </c>
      <c r="K1303" s="20" t="s">
        <v>7109</v>
      </c>
      <c r="L1303" s="20" t="s">
        <v>2241</v>
      </c>
      <c r="M1303" s="20" t="s">
        <v>7110</v>
      </c>
      <c r="N1303" s="20" t="s">
        <v>9056</v>
      </c>
      <c r="O1303" s="20" t="s">
        <v>10095</v>
      </c>
      <c r="P1303" s="201" t="n">
        <v>44440</v>
      </c>
      <c r="Q1303" s="201" t="n">
        <v>44500</v>
      </c>
      <c r="R1303" s="20" t="n">
        <v>1</v>
      </c>
      <c r="S1303" s="20" t="s">
        <v>7130</v>
      </c>
      <c r="T1303" s="20" t="n">
        <v>6.25389207426564</v>
      </c>
      <c r="U1303" s="20"/>
      <c r="V1303" s="20"/>
      <c r="W1303" s="20" t="s">
        <v>7141</v>
      </c>
      <c r="X1303" s="35" t="s">
        <v>383</v>
      </c>
      <c r="Y1303" s="35"/>
      <c r="Z1303" s="35" t="n">
        <v>0</v>
      </c>
      <c r="AE1303" s="94" t="e">
        <f aca="false" t="array" ref="AE1303:AK1303">_xlfn.torow(_xlfn.unique(_xlfn._xlws.filter(cat_table[Subsector],$E1303=cat_table[Sector],"")))</f>
        <v>#NAME?</v>
      </c>
      <c r="AF1303" s="94" t="e">
        <v>#NAME?</v>
      </c>
      <c r="AG1303" s="94" t="e">
        <v>#NAME?</v>
      </c>
      <c r="AH1303" s="94" t="e">
        <v>#NAME?</v>
      </c>
      <c r="AI1303" s="94" t="e">
        <v>#NAME?</v>
      </c>
      <c r="AJ1303" s="94" t="e">
        <v>#NAME?</v>
      </c>
      <c r="AK1303" s="94" t="e">
        <v>#NAME?</v>
      </c>
      <c r="AO1303" s="94" t="e">
        <f aca="false" t="array" ref="AO1303:AT1303">_xlfn.torow(_xlfn.unique(_xlfn._xlws.filter(cat_table[Sub-subsector],($E1303=cat_table[Sector])*($F1303=cat_table[Subsector]),"")))</f>
        <v>#NAME?</v>
      </c>
      <c r="AP1303" s="94" t="e">
        <v>#NAME?</v>
      </c>
      <c r="AQ1303" s="94" t="e">
        <v>#NAME?</v>
      </c>
      <c r="AR1303" s="94" t="e">
        <v>#NAME?</v>
      </c>
      <c r="AS1303" s="94" t="e">
        <v>#NAME?</v>
      </c>
      <c r="AT1303" s="94" t="e">
        <v>#NAME?</v>
      </c>
    </row>
    <row r="1304" customFormat="false" ht="15" hidden="false" customHeight="true" outlineLevel="0" collapsed="false">
      <c r="A1304" s="20" t="s">
        <v>10096</v>
      </c>
      <c r="B1304" s="20" t="str">
        <f aca="false">INDEX(Table2[], MATCH(L1304, Location_ID!$D$2:$D$648, 0), 1)</f>
        <v>73c92d5f-3c9b-479c-bebc-aa118e3c3846</v>
      </c>
      <c r="C1304" s="16" t="s">
        <v>904</v>
      </c>
      <c r="D1304" s="16" t="s">
        <v>354</v>
      </c>
      <c r="E1304" s="20" t="s">
        <v>7134</v>
      </c>
      <c r="F1304" s="20" t="s">
        <v>7135</v>
      </c>
      <c r="G1304" s="20" t="s">
        <v>7591</v>
      </c>
      <c r="H1304" s="20"/>
      <c r="I1304" s="20" t="s">
        <v>9018</v>
      </c>
      <c r="J1304" s="20" t="s">
        <v>9055</v>
      </c>
      <c r="K1304" s="20" t="s">
        <v>7109</v>
      </c>
      <c r="L1304" s="20" t="s">
        <v>2241</v>
      </c>
      <c r="M1304" s="20" t="s">
        <v>7110</v>
      </c>
      <c r="N1304" s="20" t="s">
        <v>9056</v>
      </c>
      <c r="O1304" s="20" t="s">
        <v>10097</v>
      </c>
      <c r="P1304" s="201" t="n">
        <v>44440</v>
      </c>
      <c r="Q1304" s="201" t="n">
        <v>44500</v>
      </c>
      <c r="R1304" s="20" t="n">
        <v>1</v>
      </c>
      <c r="S1304" s="20" t="s">
        <v>7130</v>
      </c>
      <c r="T1304" s="20" t="n">
        <v>6.31088577938059</v>
      </c>
      <c r="U1304" s="20"/>
      <c r="V1304" s="20"/>
      <c r="W1304" s="20" t="s">
        <v>7141</v>
      </c>
      <c r="X1304" s="35" t="s">
        <v>383</v>
      </c>
      <c r="Y1304" s="35"/>
      <c r="Z1304" s="35" t="n">
        <v>0</v>
      </c>
      <c r="AE1304" s="94" t="e">
        <f aca="false" t="array" ref="AE1304:AK1304">_xlfn.torow(_xlfn.unique(_xlfn._xlws.filter(cat_table[Subsector],$E1304=cat_table[Sector],"")))</f>
        <v>#NAME?</v>
      </c>
      <c r="AF1304" s="94" t="e">
        <v>#NAME?</v>
      </c>
      <c r="AG1304" s="94" t="e">
        <v>#NAME?</v>
      </c>
      <c r="AH1304" s="94" t="e">
        <v>#NAME?</v>
      </c>
      <c r="AI1304" s="94" t="e">
        <v>#NAME?</v>
      </c>
      <c r="AJ1304" s="94" t="e">
        <v>#NAME?</v>
      </c>
      <c r="AK1304" s="94" t="e">
        <v>#NAME?</v>
      </c>
      <c r="AO1304" s="94" t="e">
        <f aca="false" t="array" ref="AO1304:AT1304">_xlfn.torow(_xlfn.unique(_xlfn._xlws.filter(cat_table[Sub-subsector],($E1304=cat_table[Sector])*($F1304=cat_table[Subsector]),"")))</f>
        <v>#NAME?</v>
      </c>
      <c r="AP1304" s="94" t="e">
        <v>#NAME?</v>
      </c>
      <c r="AQ1304" s="94" t="e">
        <v>#NAME?</v>
      </c>
      <c r="AR1304" s="94" t="e">
        <v>#NAME?</v>
      </c>
      <c r="AS1304" s="94" t="e">
        <v>#NAME?</v>
      </c>
      <c r="AT1304" s="94" t="e">
        <v>#NAME?</v>
      </c>
    </row>
    <row r="1305" customFormat="false" ht="15" hidden="false" customHeight="true" outlineLevel="0" collapsed="false">
      <c r="A1305" s="20" t="s">
        <v>10098</v>
      </c>
      <c r="B1305" s="20" t="str">
        <f aca="false">INDEX(Table2[], MATCH(L1305, Location_ID!$D$2:$D$648, 0), 1)</f>
        <v>73c92d5f-3c9b-479c-bebc-aa118e3c3846</v>
      </c>
      <c r="C1305" s="16" t="s">
        <v>904</v>
      </c>
      <c r="D1305" s="16" t="s">
        <v>354</v>
      </c>
      <c r="E1305" s="20" t="s">
        <v>7134</v>
      </c>
      <c r="F1305" s="20" t="s">
        <v>7135</v>
      </c>
      <c r="G1305" s="20" t="s">
        <v>7591</v>
      </c>
      <c r="H1305" s="20"/>
      <c r="I1305" s="20" t="s">
        <v>9018</v>
      </c>
      <c r="J1305" s="20" t="s">
        <v>9072</v>
      </c>
      <c r="K1305" s="20" t="s">
        <v>7109</v>
      </c>
      <c r="L1305" s="20" t="s">
        <v>2241</v>
      </c>
      <c r="M1305" s="20" t="s">
        <v>7110</v>
      </c>
      <c r="N1305" s="20" t="s">
        <v>9056</v>
      </c>
      <c r="O1305" s="20" t="s">
        <v>10099</v>
      </c>
      <c r="P1305" s="201" t="n">
        <v>44440</v>
      </c>
      <c r="Q1305" s="201" t="n">
        <v>44500</v>
      </c>
      <c r="R1305" s="20" t="n">
        <v>1</v>
      </c>
      <c r="S1305" s="20" t="s">
        <v>7130</v>
      </c>
      <c r="T1305" s="20" t="n">
        <v>5.84670504015781</v>
      </c>
      <c r="U1305" s="20"/>
      <c r="V1305" s="20"/>
      <c r="W1305" s="20" t="s">
        <v>7141</v>
      </c>
      <c r="X1305" s="35" t="s">
        <v>383</v>
      </c>
      <c r="Y1305" s="35"/>
      <c r="Z1305" s="35" t="n">
        <v>0</v>
      </c>
      <c r="AE1305" s="94" t="e">
        <f aca="false" t="array" ref="AE1305:AK1305">_xlfn.torow(_xlfn.unique(_xlfn._xlws.filter(cat_table[Subsector],$E1305=cat_table[Sector],"")))</f>
        <v>#NAME?</v>
      </c>
      <c r="AF1305" s="94" t="e">
        <v>#NAME?</v>
      </c>
      <c r="AG1305" s="94" t="e">
        <v>#NAME?</v>
      </c>
      <c r="AH1305" s="94" t="e">
        <v>#NAME?</v>
      </c>
      <c r="AI1305" s="94" t="e">
        <v>#NAME?</v>
      </c>
      <c r="AJ1305" s="94" t="e">
        <v>#NAME?</v>
      </c>
      <c r="AK1305" s="94" t="e">
        <v>#NAME?</v>
      </c>
      <c r="AO1305" s="94" t="e">
        <f aca="false" t="array" ref="AO1305:AT1305">_xlfn.torow(_xlfn.unique(_xlfn._xlws.filter(cat_table[Sub-subsector],($E1305=cat_table[Sector])*($F1305=cat_table[Subsector]),"")))</f>
        <v>#NAME?</v>
      </c>
      <c r="AP1305" s="94" t="e">
        <v>#NAME?</v>
      </c>
      <c r="AQ1305" s="94" t="e">
        <v>#NAME?</v>
      </c>
      <c r="AR1305" s="94" t="e">
        <v>#NAME?</v>
      </c>
      <c r="AS1305" s="94" t="e">
        <v>#NAME?</v>
      </c>
      <c r="AT1305" s="94" t="e">
        <v>#NAME?</v>
      </c>
    </row>
    <row r="1306" customFormat="false" ht="15" hidden="false" customHeight="true" outlineLevel="0" collapsed="false">
      <c r="A1306" s="20" t="s">
        <v>10100</v>
      </c>
      <c r="B1306" s="20" t="str">
        <f aca="false">INDEX(Table2[], MATCH(L1306, Location_ID!$D$2:$D$648, 0), 1)</f>
        <v>73c92d5f-3c9b-479c-bebc-aa118e3c3846</v>
      </c>
      <c r="C1306" s="16" t="s">
        <v>904</v>
      </c>
      <c r="D1306" s="16" t="s">
        <v>354</v>
      </c>
      <c r="E1306" s="20" t="s">
        <v>7134</v>
      </c>
      <c r="F1306" s="20" t="s">
        <v>7135</v>
      </c>
      <c r="G1306" s="20" t="s">
        <v>7591</v>
      </c>
      <c r="H1306" s="20"/>
      <c r="I1306" s="20" t="s">
        <v>9018</v>
      </c>
      <c r="J1306" s="20" t="s">
        <v>9055</v>
      </c>
      <c r="K1306" s="20" t="s">
        <v>7109</v>
      </c>
      <c r="L1306" s="20" t="s">
        <v>2241</v>
      </c>
      <c r="M1306" s="20" t="s">
        <v>7110</v>
      </c>
      <c r="N1306" s="20" t="s">
        <v>9056</v>
      </c>
      <c r="O1306" s="20" t="s">
        <v>10101</v>
      </c>
      <c r="P1306" s="201" t="n">
        <v>44440</v>
      </c>
      <c r="Q1306" s="201" t="n">
        <v>44500</v>
      </c>
      <c r="R1306" s="20" t="n">
        <v>1</v>
      </c>
      <c r="S1306" s="20" t="s">
        <v>7130</v>
      </c>
      <c r="T1306" s="20" t="n">
        <v>11.3259011274476</v>
      </c>
      <c r="U1306" s="20"/>
      <c r="V1306" s="20"/>
      <c r="W1306" s="20" t="s">
        <v>7141</v>
      </c>
      <c r="X1306" s="35" t="s">
        <v>383</v>
      </c>
      <c r="Y1306" s="35"/>
      <c r="Z1306" s="35" t="n">
        <v>0</v>
      </c>
      <c r="AE1306" s="94" t="e">
        <f aca="false" t="array" ref="AE1306:AK1306">_xlfn.torow(_xlfn.unique(_xlfn._xlws.filter(cat_table[Subsector],$E1306=cat_table[Sector],"")))</f>
        <v>#NAME?</v>
      </c>
      <c r="AF1306" s="94" t="e">
        <v>#NAME?</v>
      </c>
      <c r="AG1306" s="94" t="e">
        <v>#NAME?</v>
      </c>
      <c r="AH1306" s="94" t="e">
        <v>#NAME?</v>
      </c>
      <c r="AI1306" s="94" t="e">
        <v>#NAME?</v>
      </c>
      <c r="AJ1306" s="94" t="e">
        <v>#NAME?</v>
      </c>
      <c r="AK1306" s="94" t="e">
        <v>#NAME?</v>
      </c>
      <c r="AO1306" s="94" t="e">
        <f aca="false" t="array" ref="AO1306:AT1306">_xlfn.torow(_xlfn.unique(_xlfn._xlws.filter(cat_table[Sub-subsector],($E1306=cat_table[Sector])*($F1306=cat_table[Subsector]),"")))</f>
        <v>#NAME?</v>
      </c>
      <c r="AP1306" s="94" t="e">
        <v>#NAME?</v>
      </c>
      <c r="AQ1306" s="94" t="e">
        <v>#NAME?</v>
      </c>
      <c r="AR1306" s="94" t="e">
        <v>#NAME?</v>
      </c>
      <c r="AS1306" s="94" t="e">
        <v>#NAME?</v>
      </c>
      <c r="AT1306" s="94" t="e">
        <v>#NAME?</v>
      </c>
    </row>
    <row r="1307" customFormat="false" ht="15" hidden="false" customHeight="true" outlineLevel="0" collapsed="false">
      <c r="A1307" s="20" t="s">
        <v>10102</v>
      </c>
      <c r="B1307" s="20" t="str">
        <f aca="false">INDEX(Table2[], MATCH(L1307, Location_ID!$D$2:$D$648, 0), 1)</f>
        <v>73c92d5f-3c9b-479c-bebc-aa118e3c3846</v>
      </c>
      <c r="C1307" s="16" t="s">
        <v>904</v>
      </c>
      <c r="D1307" s="16" t="s">
        <v>354</v>
      </c>
      <c r="E1307" s="20" t="s">
        <v>7134</v>
      </c>
      <c r="F1307" s="20" t="s">
        <v>7135</v>
      </c>
      <c r="G1307" s="20" t="s">
        <v>7591</v>
      </c>
      <c r="H1307" s="20"/>
      <c r="I1307" s="20" t="s">
        <v>9018</v>
      </c>
      <c r="J1307" s="20" t="s">
        <v>9055</v>
      </c>
      <c r="K1307" s="20" t="s">
        <v>7109</v>
      </c>
      <c r="L1307" s="20" t="s">
        <v>2241</v>
      </c>
      <c r="M1307" s="20" t="s">
        <v>7110</v>
      </c>
      <c r="N1307" s="20" t="s">
        <v>9056</v>
      </c>
      <c r="O1307" s="20" t="s">
        <v>10103</v>
      </c>
      <c r="P1307" s="201" t="n">
        <v>44440</v>
      </c>
      <c r="Q1307" s="201" t="n">
        <v>44500</v>
      </c>
      <c r="R1307" s="20" t="n">
        <v>1</v>
      </c>
      <c r="S1307" s="20" t="s">
        <v>7130</v>
      </c>
      <c r="T1307" s="20" t="n">
        <v>14.5382919549865</v>
      </c>
      <c r="U1307" s="20"/>
      <c r="V1307" s="20"/>
      <c r="W1307" s="20" t="s">
        <v>7141</v>
      </c>
      <c r="X1307" s="35" t="s">
        <v>383</v>
      </c>
      <c r="Y1307" s="35"/>
      <c r="Z1307" s="35" t="n">
        <v>0</v>
      </c>
      <c r="AE1307" s="94" t="e">
        <f aca="false" t="array" ref="AE1307:AK1307">_xlfn.torow(_xlfn.unique(_xlfn._xlws.filter(cat_table[Subsector],$E1307=cat_table[Sector],"")))</f>
        <v>#NAME?</v>
      </c>
      <c r="AF1307" s="94" t="e">
        <v>#NAME?</v>
      </c>
      <c r="AG1307" s="94" t="e">
        <v>#NAME?</v>
      </c>
      <c r="AH1307" s="94" t="e">
        <v>#NAME?</v>
      </c>
      <c r="AI1307" s="94" t="e">
        <v>#NAME?</v>
      </c>
      <c r="AJ1307" s="94" t="e">
        <v>#NAME?</v>
      </c>
      <c r="AK1307" s="94" t="e">
        <v>#NAME?</v>
      </c>
      <c r="AO1307" s="94" t="e">
        <f aca="false" t="array" ref="AO1307:AT1307">_xlfn.torow(_xlfn.unique(_xlfn._xlws.filter(cat_table[Sub-subsector],($E1307=cat_table[Sector])*($F1307=cat_table[Subsector]),"")))</f>
        <v>#NAME?</v>
      </c>
      <c r="AP1307" s="94" t="e">
        <v>#NAME?</v>
      </c>
      <c r="AQ1307" s="94" t="e">
        <v>#NAME?</v>
      </c>
      <c r="AR1307" s="94" t="e">
        <v>#NAME?</v>
      </c>
      <c r="AS1307" s="94" t="e">
        <v>#NAME?</v>
      </c>
      <c r="AT1307" s="94" t="e">
        <v>#NAME?</v>
      </c>
    </row>
    <row r="1308" customFormat="false" ht="15" hidden="false" customHeight="true" outlineLevel="0" collapsed="false">
      <c r="A1308" s="20" t="s">
        <v>10104</v>
      </c>
      <c r="B1308" s="20" t="str">
        <f aca="false">INDEX(Table2[], MATCH(L1308, Location_ID!$D$2:$D$648, 0), 1)</f>
        <v>73c92d5f-3c9b-479c-bebc-aa118e3c3846</v>
      </c>
      <c r="C1308" s="16" t="s">
        <v>904</v>
      </c>
      <c r="D1308" s="16" t="s">
        <v>354</v>
      </c>
      <c r="E1308" s="20" t="s">
        <v>7134</v>
      </c>
      <c r="F1308" s="20" t="s">
        <v>7135</v>
      </c>
      <c r="G1308" s="20" t="s">
        <v>7591</v>
      </c>
      <c r="H1308" s="20"/>
      <c r="I1308" s="20" t="s">
        <v>9018</v>
      </c>
      <c r="J1308" s="20" t="s">
        <v>9055</v>
      </c>
      <c r="K1308" s="20" t="s">
        <v>7109</v>
      </c>
      <c r="L1308" s="20" t="s">
        <v>2241</v>
      </c>
      <c r="M1308" s="20" t="s">
        <v>7110</v>
      </c>
      <c r="N1308" s="20" t="s">
        <v>9056</v>
      </c>
      <c r="O1308" s="20" t="s">
        <v>10105</v>
      </c>
      <c r="P1308" s="201" t="n">
        <v>44440</v>
      </c>
      <c r="Q1308" s="201" t="n">
        <v>44500</v>
      </c>
      <c r="R1308" s="20" t="n">
        <v>1</v>
      </c>
      <c r="S1308" s="20" t="s">
        <v>7130</v>
      </c>
      <c r="T1308" s="20" t="n">
        <v>12.1255291710628</v>
      </c>
      <c r="U1308" s="20"/>
      <c r="V1308" s="20"/>
      <c r="W1308" s="20" t="s">
        <v>7141</v>
      </c>
      <c r="X1308" s="35" t="s">
        <v>383</v>
      </c>
      <c r="Y1308" s="35"/>
      <c r="Z1308" s="35" t="n">
        <v>0</v>
      </c>
      <c r="AE1308" s="94" t="e">
        <f aca="false" t="array" ref="AE1308:AK1308">_xlfn.torow(_xlfn.unique(_xlfn._xlws.filter(cat_table[Subsector],$E1308=cat_table[Sector],"")))</f>
        <v>#NAME?</v>
      </c>
      <c r="AF1308" s="94" t="e">
        <v>#NAME?</v>
      </c>
      <c r="AG1308" s="94" t="e">
        <v>#NAME?</v>
      </c>
      <c r="AH1308" s="94" t="e">
        <v>#NAME?</v>
      </c>
      <c r="AI1308" s="94" t="e">
        <v>#NAME?</v>
      </c>
      <c r="AJ1308" s="94" t="e">
        <v>#NAME?</v>
      </c>
      <c r="AK1308" s="94" t="e">
        <v>#NAME?</v>
      </c>
      <c r="AO1308" s="94" t="e">
        <f aca="false" t="array" ref="AO1308:AT1308">_xlfn.torow(_xlfn.unique(_xlfn._xlws.filter(cat_table[Sub-subsector],($E1308=cat_table[Sector])*($F1308=cat_table[Subsector]),"")))</f>
        <v>#NAME?</v>
      </c>
      <c r="AP1308" s="94" t="e">
        <v>#NAME?</v>
      </c>
      <c r="AQ1308" s="94" t="e">
        <v>#NAME?</v>
      </c>
      <c r="AR1308" s="94" t="e">
        <v>#NAME?</v>
      </c>
      <c r="AS1308" s="94" t="e">
        <v>#NAME?</v>
      </c>
      <c r="AT1308" s="94" t="e">
        <v>#NAME?</v>
      </c>
    </row>
    <row r="1309" customFormat="false" ht="15" hidden="false" customHeight="true" outlineLevel="0" collapsed="false">
      <c r="A1309" s="20" t="s">
        <v>10106</v>
      </c>
      <c r="B1309" s="20" t="str">
        <f aca="false">INDEX(Table2[], MATCH(L1309, Location_ID!$D$2:$D$648, 0), 1)</f>
        <v>73c92d5f-3c9b-479c-bebc-aa118e3c3846</v>
      </c>
      <c r="C1309" s="16" t="s">
        <v>904</v>
      </c>
      <c r="D1309" s="16" t="s">
        <v>354</v>
      </c>
      <c r="E1309" s="20" t="s">
        <v>7134</v>
      </c>
      <c r="F1309" s="20" t="s">
        <v>7135</v>
      </c>
      <c r="G1309" s="20" t="s">
        <v>7591</v>
      </c>
      <c r="H1309" s="20"/>
      <c r="I1309" s="20" t="s">
        <v>9018</v>
      </c>
      <c r="J1309" s="20" t="s">
        <v>9055</v>
      </c>
      <c r="K1309" s="20" t="s">
        <v>7109</v>
      </c>
      <c r="L1309" s="20" t="s">
        <v>2241</v>
      </c>
      <c r="M1309" s="20" t="s">
        <v>7110</v>
      </c>
      <c r="N1309" s="20" t="s">
        <v>9056</v>
      </c>
      <c r="O1309" s="20" t="s">
        <v>10107</v>
      </c>
      <c r="P1309" s="201" t="n">
        <v>44440</v>
      </c>
      <c r="Q1309" s="201" t="n">
        <v>44500</v>
      </c>
      <c r="R1309" s="20" t="n">
        <v>1</v>
      </c>
      <c r="S1309" s="20" t="s">
        <v>7130</v>
      </c>
      <c r="T1309" s="20" t="n">
        <v>13.0408200226404</v>
      </c>
      <c r="U1309" s="20"/>
      <c r="V1309" s="20"/>
      <c r="W1309" s="20" t="s">
        <v>7141</v>
      </c>
      <c r="X1309" s="35" t="s">
        <v>383</v>
      </c>
      <c r="Y1309" s="35"/>
      <c r="Z1309" s="35" t="n">
        <v>0</v>
      </c>
      <c r="AE1309" s="94" t="e">
        <f aca="false" t="array" ref="AE1309:AK1309">_xlfn.torow(_xlfn.unique(_xlfn._xlws.filter(cat_table[Subsector],$E1309=cat_table[Sector],"")))</f>
        <v>#NAME?</v>
      </c>
      <c r="AF1309" s="94" t="e">
        <v>#NAME?</v>
      </c>
      <c r="AG1309" s="94" t="e">
        <v>#NAME?</v>
      </c>
      <c r="AH1309" s="94" t="e">
        <v>#NAME?</v>
      </c>
      <c r="AI1309" s="94" t="e">
        <v>#NAME?</v>
      </c>
      <c r="AJ1309" s="94" t="e">
        <v>#NAME?</v>
      </c>
      <c r="AK1309" s="94" t="e">
        <v>#NAME?</v>
      </c>
      <c r="AO1309" s="94" t="e">
        <f aca="false" t="array" ref="AO1309:AT1309">_xlfn.torow(_xlfn.unique(_xlfn._xlws.filter(cat_table[Sub-subsector],($E1309=cat_table[Sector])*($F1309=cat_table[Subsector]),"")))</f>
        <v>#NAME?</v>
      </c>
      <c r="AP1309" s="94" t="e">
        <v>#NAME?</v>
      </c>
      <c r="AQ1309" s="94" t="e">
        <v>#NAME?</v>
      </c>
      <c r="AR1309" s="94" t="e">
        <v>#NAME?</v>
      </c>
      <c r="AS1309" s="94" t="e">
        <v>#NAME?</v>
      </c>
      <c r="AT1309" s="94" t="e">
        <v>#NAME?</v>
      </c>
    </row>
    <row r="1310" customFormat="false" ht="15" hidden="false" customHeight="true" outlineLevel="0" collapsed="false">
      <c r="A1310" s="20" t="s">
        <v>10108</v>
      </c>
      <c r="B1310" s="20" t="str">
        <f aca="false">INDEX(Table2[], MATCH(L1310, Location_ID!$D$2:$D$648, 0), 1)</f>
        <v>73c92d5f-3c9b-479c-bebc-aa118e3c3846</v>
      </c>
      <c r="C1310" s="16" t="s">
        <v>904</v>
      </c>
      <c r="D1310" s="16" t="s">
        <v>354</v>
      </c>
      <c r="E1310" s="20" t="s">
        <v>7134</v>
      </c>
      <c r="F1310" s="20" t="s">
        <v>7135</v>
      </c>
      <c r="G1310" s="20" t="s">
        <v>7591</v>
      </c>
      <c r="H1310" s="20"/>
      <c r="I1310" s="20" t="s">
        <v>9018</v>
      </c>
      <c r="J1310" s="20" t="s">
        <v>9055</v>
      </c>
      <c r="K1310" s="20" t="s">
        <v>7109</v>
      </c>
      <c r="L1310" s="20" t="s">
        <v>2241</v>
      </c>
      <c r="M1310" s="20" t="s">
        <v>7110</v>
      </c>
      <c r="N1310" s="20" t="s">
        <v>9056</v>
      </c>
      <c r="O1310" s="20" t="s">
        <v>10109</v>
      </c>
      <c r="P1310" s="201" t="n">
        <v>44440</v>
      </c>
      <c r="Q1310" s="201" t="n">
        <v>44500</v>
      </c>
      <c r="R1310" s="20" t="n">
        <v>1</v>
      </c>
      <c r="S1310" s="20" t="s">
        <v>7130</v>
      </c>
      <c r="T1310" s="20" t="n">
        <v>4.70777618133639</v>
      </c>
      <c r="U1310" s="20"/>
      <c r="V1310" s="20"/>
      <c r="W1310" s="20" t="s">
        <v>7141</v>
      </c>
      <c r="X1310" s="35" t="s">
        <v>383</v>
      </c>
      <c r="Y1310" s="35"/>
      <c r="Z1310" s="35" t="n">
        <v>0</v>
      </c>
      <c r="AE1310" s="94" t="e">
        <f aca="false" t="array" ref="AE1310:AK1310">_xlfn.torow(_xlfn.unique(_xlfn._xlws.filter(cat_table[Subsector],$E1310=cat_table[Sector],"")))</f>
        <v>#NAME?</v>
      </c>
      <c r="AF1310" s="94" t="e">
        <v>#NAME?</v>
      </c>
      <c r="AG1310" s="94" t="e">
        <v>#NAME?</v>
      </c>
      <c r="AH1310" s="94" t="e">
        <v>#NAME?</v>
      </c>
      <c r="AI1310" s="94" t="e">
        <v>#NAME?</v>
      </c>
      <c r="AJ1310" s="94" t="e">
        <v>#NAME?</v>
      </c>
      <c r="AK1310" s="94" t="e">
        <v>#NAME?</v>
      </c>
      <c r="AO1310" s="94" t="e">
        <f aca="false" t="array" ref="AO1310:AT1310">_xlfn.torow(_xlfn.unique(_xlfn._xlws.filter(cat_table[Sub-subsector],($E1310=cat_table[Sector])*($F1310=cat_table[Subsector]),"")))</f>
        <v>#NAME?</v>
      </c>
      <c r="AP1310" s="94" t="e">
        <v>#NAME?</v>
      </c>
      <c r="AQ1310" s="94" t="e">
        <v>#NAME?</v>
      </c>
      <c r="AR1310" s="94" t="e">
        <v>#NAME?</v>
      </c>
      <c r="AS1310" s="94" t="e">
        <v>#NAME?</v>
      </c>
      <c r="AT1310" s="94" t="e">
        <v>#NAME?</v>
      </c>
    </row>
    <row r="1311" customFormat="false" ht="15" hidden="false" customHeight="true" outlineLevel="0" collapsed="false">
      <c r="A1311" s="20" t="s">
        <v>10110</v>
      </c>
      <c r="B1311" s="20" t="str">
        <f aca="false">INDEX(Table2[], MATCH(L1311, Location_ID!$D$2:$D$648, 0), 1)</f>
        <v>73c92d5f-3c9b-479c-bebc-aa118e3c3846</v>
      </c>
      <c r="C1311" s="16" t="s">
        <v>904</v>
      </c>
      <c r="D1311" s="16" t="s">
        <v>354</v>
      </c>
      <c r="E1311" s="20" t="s">
        <v>7134</v>
      </c>
      <c r="F1311" s="20" t="s">
        <v>7135</v>
      </c>
      <c r="G1311" s="20" t="s">
        <v>7591</v>
      </c>
      <c r="H1311" s="20"/>
      <c r="I1311" s="20" t="s">
        <v>9018</v>
      </c>
      <c r="J1311" s="20" t="s">
        <v>9097</v>
      </c>
      <c r="K1311" s="20" t="s">
        <v>7109</v>
      </c>
      <c r="L1311" s="20" t="s">
        <v>2241</v>
      </c>
      <c r="M1311" s="20" t="s">
        <v>7110</v>
      </c>
      <c r="N1311" s="20" t="s">
        <v>9056</v>
      </c>
      <c r="O1311" s="20" t="s">
        <v>10111</v>
      </c>
      <c r="P1311" s="201" t="n">
        <v>44440</v>
      </c>
      <c r="Q1311" s="201" t="n">
        <v>44500</v>
      </c>
      <c r="R1311" s="20" t="n">
        <v>1</v>
      </c>
      <c r="S1311" s="20" t="s">
        <v>7130</v>
      </c>
      <c r="T1311" s="20" t="n">
        <v>25.8294044418527</v>
      </c>
      <c r="U1311" s="20"/>
      <c r="V1311" s="20"/>
      <c r="W1311" s="20" t="s">
        <v>7141</v>
      </c>
      <c r="X1311" s="35" t="s">
        <v>383</v>
      </c>
      <c r="Y1311" s="35"/>
      <c r="Z1311" s="35" t="n">
        <v>0</v>
      </c>
      <c r="AE1311" s="94" t="e">
        <f aca="false" t="array" ref="AE1311:AK1311">_xlfn.torow(_xlfn.unique(_xlfn._xlws.filter(cat_table[Subsector],$E1311=cat_table[Sector],"")))</f>
        <v>#NAME?</v>
      </c>
      <c r="AF1311" s="94" t="e">
        <v>#NAME?</v>
      </c>
      <c r="AG1311" s="94" t="e">
        <v>#NAME?</v>
      </c>
      <c r="AH1311" s="94" t="e">
        <v>#NAME?</v>
      </c>
      <c r="AI1311" s="94" t="e">
        <v>#NAME?</v>
      </c>
      <c r="AJ1311" s="94" t="e">
        <v>#NAME?</v>
      </c>
      <c r="AK1311" s="94" t="e">
        <v>#NAME?</v>
      </c>
      <c r="AO1311" s="94" t="e">
        <f aca="false" t="array" ref="AO1311:AT1311">_xlfn.torow(_xlfn.unique(_xlfn._xlws.filter(cat_table[Sub-subsector],($E1311=cat_table[Sector])*($F1311=cat_table[Subsector]),"")))</f>
        <v>#NAME?</v>
      </c>
      <c r="AP1311" s="94" t="e">
        <v>#NAME?</v>
      </c>
      <c r="AQ1311" s="94" t="e">
        <v>#NAME?</v>
      </c>
      <c r="AR1311" s="94" t="e">
        <v>#NAME?</v>
      </c>
      <c r="AS1311" s="94" t="e">
        <v>#NAME?</v>
      </c>
      <c r="AT1311" s="94" t="e">
        <v>#NAME?</v>
      </c>
    </row>
    <row r="1312" customFormat="false" ht="15" hidden="false" customHeight="true" outlineLevel="0" collapsed="false">
      <c r="A1312" s="20" t="s">
        <v>10112</v>
      </c>
      <c r="B1312" s="20" t="str">
        <f aca="false">INDEX(Table2[], MATCH(L1312, Location_ID!$D$2:$D$648, 0), 1)</f>
        <v>73c92d5f-3c9b-479c-bebc-aa118e3c3846</v>
      </c>
      <c r="C1312" s="16" t="s">
        <v>904</v>
      </c>
      <c r="D1312" s="16" t="s">
        <v>354</v>
      </c>
      <c r="E1312" s="20" t="s">
        <v>7134</v>
      </c>
      <c r="F1312" s="20" t="s">
        <v>7135</v>
      </c>
      <c r="G1312" s="20" t="s">
        <v>7591</v>
      </c>
      <c r="H1312" s="20"/>
      <c r="I1312" s="20" t="s">
        <v>9018</v>
      </c>
      <c r="J1312" s="20" t="s">
        <v>9079</v>
      </c>
      <c r="K1312" s="20" t="s">
        <v>7109</v>
      </c>
      <c r="L1312" s="20" t="s">
        <v>2241</v>
      </c>
      <c r="M1312" s="20" t="s">
        <v>7110</v>
      </c>
      <c r="N1312" s="20" t="s">
        <v>9056</v>
      </c>
      <c r="O1312" s="20" t="s">
        <v>10113</v>
      </c>
      <c r="P1312" s="201" t="n">
        <v>44440</v>
      </c>
      <c r="Q1312" s="201" t="n">
        <v>44500</v>
      </c>
      <c r="R1312" s="20" t="n">
        <v>1</v>
      </c>
      <c r="S1312" s="20" t="s">
        <v>7130</v>
      </c>
      <c r="T1312" s="20" t="n">
        <v>2.75547893908599</v>
      </c>
      <c r="U1312" s="20"/>
      <c r="V1312" s="20"/>
      <c r="W1312" s="20" t="s">
        <v>7141</v>
      </c>
      <c r="X1312" s="35" t="s">
        <v>383</v>
      </c>
      <c r="Y1312" s="35"/>
      <c r="Z1312" s="35" t="n">
        <v>0</v>
      </c>
      <c r="AE1312" s="94" t="e">
        <f aca="false" t="array" ref="AE1312:AK1312">_xlfn.torow(_xlfn.unique(_xlfn._xlws.filter(cat_table[Subsector],$E1312=cat_table[Sector],"")))</f>
        <v>#NAME?</v>
      </c>
      <c r="AF1312" s="94" t="e">
        <v>#NAME?</v>
      </c>
      <c r="AG1312" s="94" t="e">
        <v>#NAME?</v>
      </c>
      <c r="AH1312" s="94" t="e">
        <v>#NAME?</v>
      </c>
      <c r="AI1312" s="94" t="e">
        <v>#NAME?</v>
      </c>
      <c r="AJ1312" s="94" t="e">
        <v>#NAME?</v>
      </c>
      <c r="AK1312" s="94" t="e">
        <v>#NAME?</v>
      </c>
      <c r="AO1312" s="94" t="e">
        <f aca="false" t="array" ref="AO1312:AT1312">_xlfn.torow(_xlfn.unique(_xlfn._xlws.filter(cat_table[Sub-subsector],($E1312=cat_table[Sector])*($F1312=cat_table[Subsector]),"")))</f>
        <v>#NAME?</v>
      </c>
      <c r="AP1312" s="94" t="e">
        <v>#NAME?</v>
      </c>
      <c r="AQ1312" s="94" t="e">
        <v>#NAME?</v>
      </c>
      <c r="AR1312" s="94" t="e">
        <v>#NAME?</v>
      </c>
      <c r="AS1312" s="94" t="e">
        <v>#NAME?</v>
      </c>
      <c r="AT1312" s="94" t="e">
        <v>#NAME?</v>
      </c>
    </row>
    <row r="1313" customFormat="false" ht="15" hidden="false" customHeight="true" outlineLevel="0" collapsed="false">
      <c r="A1313" s="20" t="s">
        <v>10114</v>
      </c>
      <c r="B1313" s="20" t="str">
        <f aca="false">INDEX(Table2[], MATCH(L1313, Location_ID!$D$2:$D$648, 0), 1)</f>
        <v>73c92d5f-3c9b-479c-bebc-aa118e3c3846</v>
      </c>
      <c r="C1313" s="16" t="s">
        <v>904</v>
      </c>
      <c r="D1313" s="16" t="s">
        <v>354</v>
      </c>
      <c r="E1313" s="20" t="s">
        <v>7134</v>
      </c>
      <c r="F1313" s="20" t="s">
        <v>7135</v>
      </c>
      <c r="G1313" s="20" t="s">
        <v>7591</v>
      </c>
      <c r="H1313" s="20"/>
      <c r="I1313" s="20" t="s">
        <v>9018</v>
      </c>
      <c r="J1313" s="20" t="s">
        <v>9072</v>
      </c>
      <c r="K1313" s="20" t="s">
        <v>7109</v>
      </c>
      <c r="L1313" s="20" t="s">
        <v>2241</v>
      </c>
      <c r="M1313" s="20" t="s">
        <v>7110</v>
      </c>
      <c r="N1313" s="20" t="s">
        <v>9056</v>
      </c>
      <c r="O1313" s="20" t="s">
        <v>10115</v>
      </c>
      <c r="P1313" s="201" t="n">
        <v>44440</v>
      </c>
      <c r="Q1313" s="201" t="n">
        <v>44500</v>
      </c>
      <c r="R1313" s="20" t="n">
        <v>1</v>
      </c>
      <c r="S1313" s="20" t="s">
        <v>7130</v>
      </c>
      <c r="T1313" s="20" t="n">
        <v>5.4554045862702</v>
      </c>
      <c r="U1313" s="20"/>
      <c r="V1313" s="20"/>
      <c r="W1313" s="20" t="s">
        <v>7141</v>
      </c>
      <c r="X1313" s="35" t="s">
        <v>383</v>
      </c>
      <c r="Y1313" s="35"/>
      <c r="Z1313" s="35" t="n">
        <v>0</v>
      </c>
      <c r="AE1313" s="94" t="e">
        <f aca="false" t="array" ref="AE1313:AK1313">_xlfn.torow(_xlfn.unique(_xlfn._xlws.filter(cat_table[Subsector],$E1313=cat_table[Sector],"")))</f>
        <v>#NAME?</v>
      </c>
      <c r="AF1313" s="94" t="e">
        <v>#NAME?</v>
      </c>
      <c r="AG1313" s="94" t="e">
        <v>#NAME?</v>
      </c>
      <c r="AH1313" s="94" t="e">
        <v>#NAME?</v>
      </c>
      <c r="AI1313" s="94" t="e">
        <v>#NAME?</v>
      </c>
      <c r="AJ1313" s="94" t="e">
        <v>#NAME?</v>
      </c>
      <c r="AK1313" s="94" t="e">
        <v>#NAME?</v>
      </c>
      <c r="AO1313" s="94" t="e">
        <f aca="false" t="array" ref="AO1313:AT1313">_xlfn.torow(_xlfn.unique(_xlfn._xlws.filter(cat_table[Sub-subsector],($E1313=cat_table[Sector])*($F1313=cat_table[Subsector]),"")))</f>
        <v>#NAME?</v>
      </c>
      <c r="AP1313" s="94" t="e">
        <v>#NAME?</v>
      </c>
      <c r="AQ1313" s="94" t="e">
        <v>#NAME?</v>
      </c>
      <c r="AR1313" s="94" t="e">
        <v>#NAME?</v>
      </c>
      <c r="AS1313" s="94" t="e">
        <v>#NAME?</v>
      </c>
      <c r="AT1313" s="94" t="e">
        <v>#NAME?</v>
      </c>
    </row>
    <row r="1314" customFormat="false" ht="15" hidden="false" customHeight="true" outlineLevel="0" collapsed="false">
      <c r="A1314" s="20" t="s">
        <v>10116</v>
      </c>
      <c r="B1314" s="20" t="str">
        <f aca="false">INDEX(Table2[], MATCH(L1314, Location_ID!$D$2:$D$648, 0), 1)</f>
        <v>73c92d5f-3c9b-479c-bebc-aa118e3c3846</v>
      </c>
      <c r="C1314" s="16" t="s">
        <v>904</v>
      </c>
      <c r="D1314" s="16" t="s">
        <v>354</v>
      </c>
      <c r="E1314" s="20" t="s">
        <v>7134</v>
      </c>
      <c r="F1314" s="20" t="s">
        <v>7135</v>
      </c>
      <c r="G1314" s="20" t="s">
        <v>7591</v>
      </c>
      <c r="H1314" s="20"/>
      <c r="I1314" s="20" t="s">
        <v>9018</v>
      </c>
      <c r="J1314" s="20" t="s">
        <v>9097</v>
      </c>
      <c r="K1314" s="20" t="s">
        <v>7109</v>
      </c>
      <c r="L1314" s="20" t="s">
        <v>2241</v>
      </c>
      <c r="M1314" s="20" t="s">
        <v>7110</v>
      </c>
      <c r="N1314" s="20" t="s">
        <v>9056</v>
      </c>
      <c r="O1314" s="20" t="s">
        <v>10117</v>
      </c>
      <c r="P1314" s="201" t="n">
        <v>44440</v>
      </c>
      <c r="Q1314" s="201" t="n">
        <v>44500</v>
      </c>
      <c r="R1314" s="20" t="n">
        <v>1</v>
      </c>
      <c r="S1314" s="20" t="s">
        <v>7130</v>
      </c>
      <c r="T1314" s="20" t="n">
        <v>9.55184659639888</v>
      </c>
      <c r="U1314" s="20"/>
      <c r="V1314" s="20"/>
      <c r="W1314" s="20" t="s">
        <v>7141</v>
      </c>
      <c r="X1314" s="35" t="s">
        <v>383</v>
      </c>
      <c r="Y1314" s="35"/>
      <c r="Z1314" s="35" t="n">
        <v>0</v>
      </c>
      <c r="AE1314" s="94" t="e">
        <f aca="false" t="array" ref="AE1314:AK1314">_xlfn.torow(_xlfn.unique(_xlfn._xlws.filter(cat_table[Subsector],$E1314=cat_table[Sector],"")))</f>
        <v>#NAME?</v>
      </c>
      <c r="AF1314" s="94" t="e">
        <v>#NAME?</v>
      </c>
      <c r="AG1314" s="94" t="e">
        <v>#NAME?</v>
      </c>
      <c r="AH1314" s="94" t="e">
        <v>#NAME?</v>
      </c>
      <c r="AI1314" s="94" t="e">
        <v>#NAME?</v>
      </c>
      <c r="AJ1314" s="94" t="e">
        <v>#NAME?</v>
      </c>
      <c r="AK1314" s="94" t="e">
        <v>#NAME?</v>
      </c>
      <c r="AO1314" s="94" t="e">
        <f aca="false" t="array" ref="AO1314:AT1314">_xlfn.torow(_xlfn.unique(_xlfn._xlws.filter(cat_table[Sub-subsector],($E1314=cat_table[Sector])*($F1314=cat_table[Subsector]),"")))</f>
        <v>#NAME?</v>
      </c>
      <c r="AP1314" s="94" t="e">
        <v>#NAME?</v>
      </c>
      <c r="AQ1314" s="94" t="e">
        <v>#NAME?</v>
      </c>
      <c r="AR1314" s="94" t="e">
        <v>#NAME?</v>
      </c>
      <c r="AS1314" s="94" t="e">
        <v>#NAME?</v>
      </c>
      <c r="AT1314" s="94" t="e">
        <v>#NAME?</v>
      </c>
    </row>
    <row r="1315" customFormat="false" ht="15" hidden="false" customHeight="true" outlineLevel="0" collapsed="false">
      <c r="A1315" s="29" t="s">
        <v>10118</v>
      </c>
      <c r="B1315" s="20" t="str">
        <f aca="false">INDEX(Table2[], MATCH(L1315, Location_ID!$D$2:$D$648, 0), 1)</f>
        <v>a9aa9da6-1bb2-4a88-843a-ed6a01ef2fce</v>
      </c>
      <c r="C1315" s="241" t="s">
        <v>910</v>
      </c>
      <c r="D1315" s="25" t="s">
        <v>354</v>
      </c>
      <c r="E1315" s="29" t="s">
        <v>7631</v>
      </c>
      <c r="F1315" s="29" t="s">
        <v>7632</v>
      </c>
      <c r="G1315" s="29" t="s">
        <v>7633</v>
      </c>
      <c r="H1315" s="38"/>
      <c r="I1315" s="29" t="s">
        <v>10119</v>
      </c>
      <c r="J1315" s="29" t="s">
        <v>10120</v>
      </c>
      <c r="K1315" s="29" t="s">
        <v>7120</v>
      </c>
      <c r="L1315" s="29" t="s">
        <v>2243</v>
      </c>
      <c r="M1315" s="29" t="s">
        <v>7132</v>
      </c>
      <c r="N1315" s="29" t="s">
        <v>10121</v>
      </c>
      <c r="O1315" s="29"/>
      <c r="P1315" s="228" t="n">
        <v>34335</v>
      </c>
      <c r="Q1315" s="228" t="n">
        <v>34699</v>
      </c>
      <c r="R1315" s="29" t="n">
        <v>1</v>
      </c>
      <c r="S1315" s="29" t="s">
        <v>7117</v>
      </c>
      <c r="T1315" s="29" t="n">
        <v>5.429</v>
      </c>
      <c r="U1315" s="29"/>
      <c r="V1315" s="29"/>
      <c r="W1315" s="29" t="s">
        <v>8447</v>
      </c>
      <c r="X1315" s="38"/>
      <c r="Y1315" s="38"/>
      <c r="Z1315" s="38" t="n">
        <v>1</v>
      </c>
      <c r="AE1315" s="94" t="e">
        <f aca="false" t="array" ref="AE1315:AI1315">_xlfn.torow(_xlfn.unique(_xlfn._xlws.filter(cat_table[Subsector],$E1315=cat_table[Sector],"")))</f>
        <v>#NAME?</v>
      </c>
      <c r="AF1315" s="94" t="e">
        <v>#NAME?</v>
      </c>
      <c r="AG1315" s="94" t="e">
        <v>#NAME?</v>
      </c>
      <c r="AH1315" s="94" t="e">
        <v>#NAME?</v>
      </c>
      <c r="AI1315" s="94" t="e">
        <v>#NAME?</v>
      </c>
      <c r="AO1315" s="94" t="e">
        <f aca="false" t="array" ref="AO1315:AO1315">_xlfn.torow(_xlfn.unique(_xlfn._xlws.filter(cat_table[Sub-subsector],($E1315=cat_table[Sector])*($F1315=cat_table[Subsector]),"")))</f>
        <v>#NAME?</v>
      </c>
    </row>
    <row r="1316" customFormat="false" ht="15" hidden="false" customHeight="true" outlineLevel="0" collapsed="false">
      <c r="A1316" s="29" t="s">
        <v>10122</v>
      </c>
      <c r="B1316" s="20" t="str">
        <f aca="false">INDEX(Table2[], MATCH(L1316, Location_ID!$D$2:$D$648, 0), 1)</f>
        <v>a9aa9da6-1bb2-4a88-843a-ed6a01ef2fce</v>
      </c>
      <c r="C1316" s="241" t="s">
        <v>910</v>
      </c>
      <c r="D1316" s="25" t="s">
        <v>354</v>
      </c>
      <c r="E1316" s="29" t="s">
        <v>7631</v>
      </c>
      <c r="F1316" s="29" t="s">
        <v>7632</v>
      </c>
      <c r="G1316" s="29" t="s">
        <v>7633</v>
      </c>
      <c r="H1316" s="38"/>
      <c r="I1316" s="29" t="s">
        <v>10119</v>
      </c>
      <c r="J1316" s="29" t="s">
        <v>10120</v>
      </c>
      <c r="K1316" s="29" t="s">
        <v>7120</v>
      </c>
      <c r="L1316" s="29" t="s">
        <v>2243</v>
      </c>
      <c r="M1316" s="29" t="s">
        <v>7132</v>
      </c>
      <c r="N1316" s="29" t="s">
        <v>10121</v>
      </c>
      <c r="O1316" s="29"/>
      <c r="P1316" s="228" t="n">
        <v>34700</v>
      </c>
      <c r="Q1316" s="228" t="n">
        <v>35064</v>
      </c>
      <c r="R1316" s="29" t="n">
        <v>1</v>
      </c>
      <c r="S1316" s="29" t="s">
        <v>7117</v>
      </c>
      <c r="T1316" s="29" t="n">
        <v>13.03</v>
      </c>
      <c r="U1316" s="29"/>
      <c r="V1316" s="29"/>
      <c r="W1316" s="29" t="s">
        <v>8447</v>
      </c>
      <c r="X1316" s="38"/>
      <c r="Y1316" s="38"/>
      <c r="Z1316" s="38" t="n">
        <v>1</v>
      </c>
      <c r="AE1316" s="94" t="e">
        <f aca="false" t="array" ref="AE1316:AI1316">_xlfn.torow(_xlfn.unique(_xlfn._xlws.filter(cat_table[Subsector],$E1316=cat_table[Sector],"")))</f>
        <v>#NAME?</v>
      </c>
      <c r="AF1316" s="94" t="e">
        <v>#NAME?</v>
      </c>
      <c r="AG1316" s="94" t="e">
        <v>#NAME?</v>
      </c>
      <c r="AH1316" s="94" t="e">
        <v>#NAME?</v>
      </c>
      <c r="AI1316" s="94" t="e">
        <v>#NAME?</v>
      </c>
      <c r="AO1316" s="94" t="e">
        <f aca="false" t="array" ref="AO1316:AO1316">_xlfn.torow(_xlfn.unique(_xlfn._xlws.filter(cat_table[Sub-subsector],($E1316=cat_table[Sector])*($F1316=cat_table[Subsector]),"")))</f>
        <v>#NAME?</v>
      </c>
    </row>
    <row r="1317" customFormat="false" ht="15" hidden="false" customHeight="true" outlineLevel="0" collapsed="false">
      <c r="A1317" s="29" t="s">
        <v>10123</v>
      </c>
      <c r="B1317" s="20" t="str">
        <f aca="false">INDEX(Table2[], MATCH(L1317, Location_ID!$D$2:$D$648, 0), 1)</f>
        <v>a9aa9da6-1bb2-4a88-843a-ed6a01ef2fce</v>
      </c>
      <c r="C1317" s="241" t="s">
        <v>910</v>
      </c>
      <c r="D1317" s="25" t="s">
        <v>354</v>
      </c>
      <c r="E1317" s="29" t="s">
        <v>7631</v>
      </c>
      <c r="F1317" s="29" t="s">
        <v>7632</v>
      </c>
      <c r="G1317" s="29" t="s">
        <v>7633</v>
      </c>
      <c r="H1317" s="38"/>
      <c r="I1317" s="29" t="s">
        <v>10119</v>
      </c>
      <c r="J1317" s="29" t="s">
        <v>10120</v>
      </c>
      <c r="K1317" s="29" t="s">
        <v>7120</v>
      </c>
      <c r="L1317" s="29" t="s">
        <v>2243</v>
      </c>
      <c r="M1317" s="29" t="s">
        <v>7132</v>
      </c>
      <c r="N1317" s="29" t="s">
        <v>10121</v>
      </c>
      <c r="O1317" s="29"/>
      <c r="P1317" s="228" t="n">
        <v>35065</v>
      </c>
      <c r="Q1317" s="228" t="n">
        <v>35430</v>
      </c>
      <c r="R1317" s="29" t="n">
        <v>1</v>
      </c>
      <c r="S1317" s="29" t="s">
        <v>7117</v>
      </c>
      <c r="T1317" s="29" t="n">
        <v>13.256</v>
      </c>
      <c r="U1317" s="29"/>
      <c r="V1317" s="29"/>
      <c r="W1317" s="29" t="s">
        <v>8447</v>
      </c>
      <c r="X1317" s="38"/>
      <c r="Y1317" s="38"/>
      <c r="Z1317" s="38" t="n">
        <v>1</v>
      </c>
      <c r="AE1317" s="94" t="e">
        <f aca="false" t="array" ref="AE1317:AI1317">_xlfn.torow(_xlfn.unique(_xlfn._xlws.filter(cat_table[Subsector],$E1317=cat_table[Sector],"")))</f>
        <v>#NAME?</v>
      </c>
      <c r="AF1317" s="94" t="e">
        <v>#NAME?</v>
      </c>
      <c r="AG1317" s="94" t="e">
        <v>#NAME?</v>
      </c>
      <c r="AH1317" s="94" t="e">
        <v>#NAME?</v>
      </c>
      <c r="AI1317" s="94" t="e">
        <v>#NAME?</v>
      </c>
      <c r="AO1317" s="94" t="e">
        <f aca="false" t="array" ref="AO1317:AO1317">_xlfn.torow(_xlfn.unique(_xlfn._xlws.filter(cat_table[Sub-subsector],($E1317=cat_table[Sector])*($F1317=cat_table[Subsector]),"")))</f>
        <v>#NAME?</v>
      </c>
    </row>
    <row r="1318" customFormat="false" ht="15" hidden="false" customHeight="true" outlineLevel="0" collapsed="false">
      <c r="A1318" s="29" t="s">
        <v>10124</v>
      </c>
      <c r="B1318" s="20" t="str">
        <f aca="false">INDEX(Table2[], MATCH(L1318, Location_ID!$D$2:$D$648, 0), 1)</f>
        <v>a9aa9da6-1bb2-4a88-843a-ed6a01ef2fce</v>
      </c>
      <c r="C1318" s="241" t="s">
        <v>910</v>
      </c>
      <c r="D1318" s="25" t="s">
        <v>354</v>
      </c>
      <c r="E1318" s="29" t="s">
        <v>7631</v>
      </c>
      <c r="F1318" s="29" t="s">
        <v>7632</v>
      </c>
      <c r="G1318" s="29" t="s">
        <v>7633</v>
      </c>
      <c r="H1318" s="38"/>
      <c r="I1318" s="29" t="s">
        <v>10119</v>
      </c>
      <c r="J1318" s="29" t="s">
        <v>10120</v>
      </c>
      <c r="K1318" s="29" t="s">
        <v>7120</v>
      </c>
      <c r="L1318" s="29" t="s">
        <v>2243</v>
      </c>
      <c r="M1318" s="29" t="s">
        <v>7132</v>
      </c>
      <c r="N1318" s="29" t="s">
        <v>10121</v>
      </c>
      <c r="O1318" s="29"/>
      <c r="P1318" s="228" t="n">
        <v>35431</v>
      </c>
      <c r="Q1318" s="228" t="n">
        <v>35795</v>
      </c>
      <c r="R1318" s="29" t="n">
        <v>1</v>
      </c>
      <c r="S1318" s="29" t="s">
        <v>7117</v>
      </c>
      <c r="T1318" s="29" t="n">
        <v>13.844</v>
      </c>
      <c r="U1318" s="29"/>
      <c r="V1318" s="29"/>
      <c r="W1318" s="29" t="s">
        <v>8447</v>
      </c>
      <c r="X1318" s="38"/>
      <c r="Y1318" s="38"/>
      <c r="Z1318" s="38" t="n">
        <v>1</v>
      </c>
      <c r="AE1318" s="94" t="e">
        <f aca="false" t="array" ref="AE1318:AI1318">_xlfn.torow(_xlfn.unique(_xlfn._xlws.filter(cat_table[Subsector],$E1318=cat_table[Sector],"")))</f>
        <v>#NAME?</v>
      </c>
      <c r="AF1318" s="94" t="e">
        <v>#NAME?</v>
      </c>
      <c r="AG1318" s="94" t="e">
        <v>#NAME?</v>
      </c>
      <c r="AH1318" s="94" t="e">
        <v>#NAME?</v>
      </c>
      <c r="AI1318" s="94" t="e">
        <v>#NAME?</v>
      </c>
      <c r="AO1318" s="94" t="e">
        <f aca="false" t="array" ref="AO1318:AO1318">_xlfn.torow(_xlfn.unique(_xlfn._xlws.filter(cat_table[Sub-subsector],($E1318=cat_table[Sector])*($F1318=cat_table[Subsector]),"")))</f>
        <v>#NAME?</v>
      </c>
    </row>
    <row r="1319" customFormat="false" ht="15" hidden="false" customHeight="true" outlineLevel="0" collapsed="false">
      <c r="A1319" s="29" t="s">
        <v>10125</v>
      </c>
      <c r="B1319" s="20" t="str">
        <f aca="false">INDEX(Table2[], MATCH(L1319, Location_ID!$D$2:$D$648, 0), 1)</f>
        <v>a9aa9da6-1bb2-4a88-843a-ed6a01ef2fce</v>
      </c>
      <c r="C1319" s="241" t="s">
        <v>910</v>
      </c>
      <c r="D1319" s="25" t="s">
        <v>354</v>
      </c>
      <c r="E1319" s="29" t="s">
        <v>7631</v>
      </c>
      <c r="F1319" s="29" t="s">
        <v>7632</v>
      </c>
      <c r="G1319" s="29" t="s">
        <v>7633</v>
      </c>
      <c r="H1319" s="38"/>
      <c r="I1319" s="29" t="s">
        <v>10119</v>
      </c>
      <c r="J1319" s="29" t="s">
        <v>10120</v>
      </c>
      <c r="K1319" s="29" t="s">
        <v>7120</v>
      </c>
      <c r="L1319" s="29" t="s">
        <v>2243</v>
      </c>
      <c r="M1319" s="29" t="s">
        <v>7132</v>
      </c>
      <c r="N1319" s="29" t="s">
        <v>10121</v>
      </c>
      <c r="O1319" s="29"/>
      <c r="P1319" s="228" t="n">
        <v>35796</v>
      </c>
      <c r="Q1319" s="228" t="n">
        <v>36160</v>
      </c>
      <c r="R1319" s="29" t="n">
        <v>1</v>
      </c>
      <c r="S1319" s="29" t="s">
        <v>7117</v>
      </c>
      <c r="T1319" s="29" t="n">
        <v>15.03</v>
      </c>
      <c r="U1319" s="29"/>
      <c r="V1319" s="29"/>
      <c r="W1319" s="29" t="s">
        <v>8447</v>
      </c>
      <c r="X1319" s="38"/>
      <c r="Y1319" s="38"/>
      <c r="Z1319" s="38" t="n">
        <v>1</v>
      </c>
      <c r="AE1319" s="94" t="e">
        <f aca="false" t="array" ref="AE1319:AI1319">_xlfn.torow(_xlfn.unique(_xlfn._xlws.filter(cat_table[Subsector],$E1319=cat_table[Sector],"")))</f>
        <v>#NAME?</v>
      </c>
      <c r="AF1319" s="94" t="e">
        <v>#NAME?</v>
      </c>
      <c r="AG1319" s="94" t="e">
        <v>#NAME?</v>
      </c>
      <c r="AH1319" s="94" t="e">
        <v>#NAME?</v>
      </c>
      <c r="AI1319" s="94" t="e">
        <v>#NAME?</v>
      </c>
      <c r="AO1319" s="94" t="e">
        <f aca="false" t="array" ref="AO1319:AO1319">_xlfn.torow(_xlfn.unique(_xlfn._xlws.filter(cat_table[Sub-subsector],($E1319=cat_table[Sector])*($F1319=cat_table[Subsector]),"")))</f>
        <v>#NAME?</v>
      </c>
    </row>
    <row r="1320" customFormat="false" ht="15" hidden="false" customHeight="true" outlineLevel="0" collapsed="false">
      <c r="A1320" s="29" t="s">
        <v>10126</v>
      </c>
      <c r="B1320" s="20" t="str">
        <f aca="false">INDEX(Table2[], MATCH(L1320, Location_ID!$D$2:$D$648, 0), 1)</f>
        <v>a9aa9da6-1bb2-4a88-843a-ed6a01ef2fce</v>
      </c>
      <c r="C1320" s="241" t="s">
        <v>910</v>
      </c>
      <c r="D1320" s="25" t="s">
        <v>354</v>
      </c>
      <c r="E1320" s="29" t="s">
        <v>7631</v>
      </c>
      <c r="F1320" s="29" t="s">
        <v>7632</v>
      </c>
      <c r="G1320" s="29" t="s">
        <v>7633</v>
      </c>
      <c r="H1320" s="38"/>
      <c r="I1320" s="29" t="s">
        <v>10119</v>
      </c>
      <c r="J1320" s="29" t="s">
        <v>10120</v>
      </c>
      <c r="K1320" s="29" t="s">
        <v>7120</v>
      </c>
      <c r="L1320" s="29" t="s">
        <v>2243</v>
      </c>
      <c r="M1320" s="29" t="s">
        <v>7132</v>
      </c>
      <c r="N1320" s="29" t="s">
        <v>10121</v>
      </c>
      <c r="O1320" s="29"/>
      <c r="P1320" s="228" t="n">
        <v>36161</v>
      </c>
      <c r="Q1320" s="228" t="n">
        <v>36525</v>
      </c>
      <c r="R1320" s="29" t="n">
        <v>1</v>
      </c>
      <c r="S1320" s="29" t="s">
        <v>7117</v>
      </c>
      <c r="T1320" s="29" t="n">
        <v>13.208</v>
      </c>
      <c r="U1320" s="29"/>
      <c r="V1320" s="29"/>
      <c r="W1320" s="29" t="s">
        <v>8447</v>
      </c>
      <c r="X1320" s="38"/>
      <c r="Y1320" s="38"/>
      <c r="Z1320" s="38" t="n">
        <v>1</v>
      </c>
      <c r="AE1320" s="94" t="e">
        <f aca="false" t="array" ref="AE1320:AI1320">_xlfn.torow(_xlfn.unique(_xlfn._xlws.filter(cat_table[Subsector],$E1320=cat_table[Sector],"")))</f>
        <v>#NAME?</v>
      </c>
      <c r="AF1320" s="94" t="e">
        <v>#NAME?</v>
      </c>
      <c r="AG1320" s="94" t="e">
        <v>#NAME?</v>
      </c>
      <c r="AH1320" s="94" t="e">
        <v>#NAME?</v>
      </c>
      <c r="AI1320" s="94" t="e">
        <v>#NAME?</v>
      </c>
      <c r="AO1320" s="94" t="e">
        <f aca="false" t="array" ref="AO1320:AO1320">_xlfn.torow(_xlfn.unique(_xlfn._xlws.filter(cat_table[Sub-subsector],($E1320=cat_table[Sector])*($F1320=cat_table[Subsector]),"")))</f>
        <v>#NAME?</v>
      </c>
    </row>
    <row r="1321" customFormat="false" ht="15" hidden="false" customHeight="true" outlineLevel="0" collapsed="false">
      <c r="A1321" s="29" t="s">
        <v>10127</v>
      </c>
      <c r="B1321" s="20" t="str">
        <f aca="false">INDEX(Table2[], MATCH(L1321, Location_ID!$D$2:$D$648, 0), 1)</f>
        <v>a9aa9da6-1bb2-4a88-843a-ed6a01ef2fce</v>
      </c>
      <c r="C1321" s="241" t="s">
        <v>910</v>
      </c>
      <c r="D1321" s="25" t="s">
        <v>354</v>
      </c>
      <c r="E1321" s="29" t="s">
        <v>7631</v>
      </c>
      <c r="F1321" s="29" t="s">
        <v>7632</v>
      </c>
      <c r="G1321" s="29" t="s">
        <v>7633</v>
      </c>
      <c r="H1321" s="38"/>
      <c r="I1321" s="29" t="s">
        <v>10119</v>
      </c>
      <c r="J1321" s="29" t="s">
        <v>10120</v>
      </c>
      <c r="K1321" s="29" t="s">
        <v>7120</v>
      </c>
      <c r="L1321" s="29" t="s">
        <v>2243</v>
      </c>
      <c r="M1321" s="29" t="s">
        <v>7132</v>
      </c>
      <c r="N1321" s="29" t="s">
        <v>10121</v>
      </c>
      <c r="O1321" s="29"/>
      <c r="P1321" s="228" t="n">
        <v>36526</v>
      </c>
      <c r="Q1321" s="228" t="n">
        <v>36891</v>
      </c>
      <c r="R1321" s="29" t="n">
        <v>1</v>
      </c>
      <c r="S1321" s="29" t="s">
        <v>7117</v>
      </c>
      <c r="T1321" s="29" t="n">
        <v>14.003</v>
      </c>
      <c r="U1321" s="29"/>
      <c r="V1321" s="29"/>
      <c r="W1321" s="29" t="s">
        <v>8447</v>
      </c>
      <c r="X1321" s="38"/>
      <c r="Y1321" s="38"/>
      <c r="Z1321" s="38" t="n">
        <v>1</v>
      </c>
      <c r="AE1321" s="94" t="e">
        <f aca="false" t="array" ref="AE1321:AI1321">_xlfn.torow(_xlfn.unique(_xlfn._xlws.filter(cat_table[Subsector],$E1321=cat_table[Sector],"")))</f>
        <v>#NAME?</v>
      </c>
      <c r="AF1321" s="94" t="e">
        <v>#NAME?</v>
      </c>
      <c r="AG1321" s="94" t="e">
        <v>#NAME?</v>
      </c>
      <c r="AH1321" s="94" t="e">
        <v>#NAME?</v>
      </c>
      <c r="AI1321" s="94" t="e">
        <v>#NAME?</v>
      </c>
      <c r="AO1321" s="94" t="e">
        <f aca="false" t="array" ref="AO1321:AO1321">_xlfn.torow(_xlfn.unique(_xlfn._xlws.filter(cat_table[Sub-subsector],($E1321=cat_table[Sector])*($F1321=cat_table[Subsector]),"")))</f>
        <v>#NAME?</v>
      </c>
    </row>
    <row r="1322" customFormat="false" ht="15" hidden="false" customHeight="true" outlineLevel="0" collapsed="false">
      <c r="A1322" s="29" t="s">
        <v>10128</v>
      </c>
      <c r="B1322" s="20" t="str">
        <f aca="false">INDEX(Table2[], MATCH(L1322, Location_ID!$D$2:$D$648, 0), 1)</f>
        <v>a9aa9da6-1bb2-4a88-843a-ed6a01ef2fce</v>
      </c>
      <c r="C1322" s="241" t="s">
        <v>910</v>
      </c>
      <c r="D1322" s="25" t="s">
        <v>354</v>
      </c>
      <c r="E1322" s="29" t="s">
        <v>7631</v>
      </c>
      <c r="F1322" s="29" t="s">
        <v>7632</v>
      </c>
      <c r="G1322" s="29" t="s">
        <v>7633</v>
      </c>
      <c r="H1322" s="38"/>
      <c r="I1322" s="29" t="s">
        <v>10119</v>
      </c>
      <c r="J1322" s="29" t="s">
        <v>10120</v>
      </c>
      <c r="K1322" s="29" t="s">
        <v>7120</v>
      </c>
      <c r="L1322" s="29" t="s">
        <v>2243</v>
      </c>
      <c r="M1322" s="29" t="s">
        <v>7132</v>
      </c>
      <c r="N1322" s="29" t="s">
        <v>10121</v>
      </c>
      <c r="O1322" s="29"/>
      <c r="P1322" s="228" t="n">
        <v>36892</v>
      </c>
      <c r="Q1322" s="228" t="n">
        <v>37256</v>
      </c>
      <c r="R1322" s="29" t="n">
        <v>1</v>
      </c>
      <c r="S1322" s="29" t="s">
        <v>7117</v>
      </c>
      <c r="T1322" s="29" t="n">
        <v>14.206</v>
      </c>
      <c r="U1322" s="29"/>
      <c r="V1322" s="29"/>
      <c r="W1322" s="29" t="s">
        <v>8447</v>
      </c>
      <c r="X1322" s="38"/>
      <c r="Y1322" s="38"/>
      <c r="Z1322" s="38" t="n">
        <v>1</v>
      </c>
      <c r="AE1322" s="94" t="e">
        <f aca="false" t="array" ref="AE1322:AI1322">_xlfn.torow(_xlfn.unique(_xlfn._xlws.filter(cat_table[Subsector],$E1322=cat_table[Sector],"")))</f>
        <v>#NAME?</v>
      </c>
      <c r="AF1322" s="94" t="e">
        <v>#NAME?</v>
      </c>
      <c r="AG1322" s="94" t="e">
        <v>#NAME?</v>
      </c>
      <c r="AH1322" s="94" t="e">
        <v>#NAME?</v>
      </c>
      <c r="AI1322" s="94" t="e">
        <v>#NAME?</v>
      </c>
      <c r="AO1322" s="94" t="e">
        <f aca="false" t="array" ref="AO1322:AO1322">_xlfn.torow(_xlfn.unique(_xlfn._xlws.filter(cat_table[Sub-subsector],($E1322=cat_table[Sector])*($F1322=cat_table[Subsector]),"")))</f>
        <v>#NAME?</v>
      </c>
    </row>
    <row r="1323" customFormat="false" ht="15" hidden="false" customHeight="true" outlineLevel="0" collapsed="false">
      <c r="A1323" s="29" t="s">
        <v>10129</v>
      </c>
      <c r="B1323" s="20" t="str">
        <f aca="false">INDEX(Table2[], MATCH(L1323, Location_ID!$D$2:$D$648, 0), 1)</f>
        <v>a9aa9da6-1bb2-4a88-843a-ed6a01ef2fce</v>
      </c>
      <c r="C1323" s="241" t="s">
        <v>910</v>
      </c>
      <c r="D1323" s="25" t="s">
        <v>354</v>
      </c>
      <c r="E1323" s="29" t="s">
        <v>7631</v>
      </c>
      <c r="F1323" s="29" t="s">
        <v>7632</v>
      </c>
      <c r="G1323" s="29" t="s">
        <v>7633</v>
      </c>
      <c r="H1323" s="38"/>
      <c r="I1323" s="29" t="s">
        <v>10119</v>
      </c>
      <c r="J1323" s="29" t="s">
        <v>10120</v>
      </c>
      <c r="K1323" s="29" t="s">
        <v>7120</v>
      </c>
      <c r="L1323" s="29" t="s">
        <v>2243</v>
      </c>
      <c r="M1323" s="29" t="s">
        <v>7132</v>
      </c>
      <c r="N1323" s="29" t="s">
        <v>10121</v>
      </c>
      <c r="O1323" s="29"/>
      <c r="P1323" s="228" t="n">
        <v>34335</v>
      </c>
      <c r="Q1323" s="228" t="n">
        <v>37256</v>
      </c>
      <c r="R1323" s="29" t="n">
        <v>1</v>
      </c>
      <c r="S1323" s="29" t="s">
        <v>7117</v>
      </c>
      <c r="T1323" s="29" t="n">
        <v>102.006</v>
      </c>
      <c r="U1323" s="29"/>
      <c r="V1323" s="29"/>
      <c r="W1323" s="29" t="s">
        <v>10130</v>
      </c>
      <c r="X1323" s="38"/>
      <c r="Y1323" s="38"/>
      <c r="Z1323" s="38" t="n">
        <v>1</v>
      </c>
      <c r="AE1323" s="94" t="e">
        <f aca="false" t="array" ref="AE1323:AI1323">_xlfn.torow(_xlfn.unique(_xlfn._xlws.filter(cat_table[Subsector],$E1323=cat_table[Sector],"")))</f>
        <v>#NAME?</v>
      </c>
      <c r="AF1323" s="94" t="e">
        <v>#NAME?</v>
      </c>
      <c r="AG1323" s="94" t="e">
        <v>#NAME?</v>
      </c>
      <c r="AH1323" s="94" t="e">
        <v>#NAME?</v>
      </c>
      <c r="AI1323" s="94" t="e">
        <v>#NAME?</v>
      </c>
      <c r="AO1323" s="94" t="e">
        <f aca="false" t="array" ref="AO1323:AO1323">_xlfn.torow(_xlfn.unique(_xlfn._xlws.filter(cat_table[Sub-subsector],($E1323=cat_table[Sector])*($F1323=cat_table[Subsector]),"")))</f>
        <v>#NAME?</v>
      </c>
    </row>
    <row r="1324" customFormat="false" ht="15" hidden="false" customHeight="true" outlineLevel="0" collapsed="false">
      <c r="A1324" s="20" t="s">
        <v>10131</v>
      </c>
      <c r="B1324" s="20" t="str">
        <f aca="false">INDEX(Table2[], MATCH(L1324, Location_ID!$D$2:$D$648, 0), 1)</f>
        <v>e3e48e29-b0ea-42dc-b94a-d063c4c3b368</v>
      </c>
      <c r="C1324" s="16" t="s">
        <v>916</v>
      </c>
      <c r="D1324" s="61" t="s">
        <v>354</v>
      </c>
      <c r="E1324" s="20" t="s">
        <v>7631</v>
      </c>
      <c r="F1324" s="20" t="s">
        <v>7926</v>
      </c>
      <c r="G1324" s="20"/>
      <c r="H1324" s="20"/>
      <c r="I1324" s="20" t="s">
        <v>10132</v>
      </c>
      <c r="J1324" s="20" t="s">
        <v>10133</v>
      </c>
      <c r="K1324" s="20" t="s">
        <v>7120</v>
      </c>
      <c r="L1324" s="20" t="s">
        <v>2245</v>
      </c>
      <c r="M1324" s="20" t="s">
        <v>7132</v>
      </c>
      <c r="N1324" s="20" t="s">
        <v>10134</v>
      </c>
      <c r="O1324" s="20" t="s">
        <v>10135</v>
      </c>
      <c r="P1324" s="223" t="n">
        <v>43101</v>
      </c>
      <c r="Q1324" s="223" t="n">
        <v>43465</v>
      </c>
      <c r="R1324" s="20" t="n">
        <v>1</v>
      </c>
      <c r="S1324" s="20" t="s">
        <v>7130</v>
      </c>
      <c r="T1324" s="20" t="n">
        <v>2313899.338</v>
      </c>
      <c r="U1324" s="20"/>
      <c r="V1324" s="20"/>
      <c r="W1324" s="20" t="s">
        <v>7893</v>
      </c>
      <c r="X1324" s="35"/>
      <c r="Y1324" s="35"/>
      <c r="Z1324" s="200" t="n">
        <v>1</v>
      </c>
      <c r="AE1324" s="94" t="e">
        <f aca="false" t="array" ref="AE1324:AI1324">_xlfn.torow(_xlfn.unique(_xlfn._xlws.filter(cat_table[Subsector],$E1324=cat_table[Sector],"")))</f>
        <v>#NAME?</v>
      </c>
      <c r="AF1324" s="94" t="e">
        <v>#NAME?</v>
      </c>
      <c r="AG1324" s="94" t="e">
        <v>#NAME?</v>
      </c>
      <c r="AH1324" s="94" t="e">
        <v>#NAME?</v>
      </c>
      <c r="AI1324" s="94" t="e">
        <v>#NAME?</v>
      </c>
      <c r="AO1324" s="94" t="e">
        <f aca="false" t="array" ref="AO1324:AP1324">_xlfn.torow(_xlfn.unique(_xlfn._xlws.filter(cat_table[Sub-subsector],($E1324=cat_table[Sector])*($F1324=cat_table[Subsector]),"")))</f>
        <v>#NAME?</v>
      </c>
      <c r="AP1324" s="94" t="e">
        <v>#NAME?</v>
      </c>
    </row>
    <row r="1325" customFormat="false" ht="15" hidden="false" customHeight="true" outlineLevel="0" collapsed="false">
      <c r="A1325" s="20" t="s">
        <v>10136</v>
      </c>
      <c r="B1325" s="20" t="str">
        <f aca="false">INDEX(Table2[], MATCH(L1325, Location_ID!$D$2:$D$648, 0), 1)</f>
        <v>da9204ed-e0e0-4827-9d0d-f5701cbf954c</v>
      </c>
      <c r="C1325" s="16" t="s">
        <v>916</v>
      </c>
      <c r="D1325" s="61" t="s">
        <v>354</v>
      </c>
      <c r="E1325" s="20" t="s">
        <v>7631</v>
      </c>
      <c r="F1325" s="20" t="s">
        <v>7926</v>
      </c>
      <c r="G1325" s="20"/>
      <c r="H1325" s="20"/>
      <c r="I1325" s="20" t="s">
        <v>10132</v>
      </c>
      <c r="J1325" s="20" t="s">
        <v>10133</v>
      </c>
      <c r="K1325" s="20" t="s">
        <v>7120</v>
      </c>
      <c r="L1325" s="20" t="s">
        <v>2247</v>
      </c>
      <c r="M1325" s="20" t="s">
        <v>7132</v>
      </c>
      <c r="N1325" s="20" t="s">
        <v>10134</v>
      </c>
      <c r="O1325" s="20" t="s">
        <v>10135</v>
      </c>
      <c r="P1325" s="223" t="n">
        <v>43101</v>
      </c>
      <c r="Q1325" s="223" t="n">
        <v>43465</v>
      </c>
      <c r="R1325" s="20" t="n">
        <v>1</v>
      </c>
      <c r="S1325" s="20" t="s">
        <v>7130</v>
      </c>
      <c r="T1325" s="20" t="n">
        <v>6430323.575</v>
      </c>
      <c r="U1325" s="20"/>
      <c r="V1325" s="20"/>
      <c r="W1325" s="20" t="s">
        <v>7893</v>
      </c>
      <c r="X1325" s="35"/>
      <c r="Y1325" s="35"/>
      <c r="Z1325" s="200" t="n">
        <v>1</v>
      </c>
      <c r="AE1325" s="94" t="e">
        <f aca="false" t="array" ref="AE1325:AI1325">_xlfn.torow(_xlfn.unique(_xlfn._xlws.filter(cat_table[Subsector],$E1325=cat_table[Sector],"")))</f>
        <v>#NAME?</v>
      </c>
      <c r="AF1325" s="94" t="e">
        <v>#NAME?</v>
      </c>
      <c r="AG1325" s="94" t="e">
        <v>#NAME?</v>
      </c>
      <c r="AH1325" s="94" t="e">
        <v>#NAME?</v>
      </c>
      <c r="AI1325" s="94" t="e">
        <v>#NAME?</v>
      </c>
      <c r="AO1325" s="94" t="e">
        <f aca="false" t="array" ref="AO1325:AP1325">_xlfn.torow(_xlfn.unique(_xlfn._xlws.filter(cat_table[Sub-subsector],($E1325=cat_table[Sector])*($F1325=cat_table[Subsector]),"")))</f>
        <v>#NAME?</v>
      </c>
      <c r="AP1325" s="94" t="e">
        <v>#NAME?</v>
      </c>
    </row>
    <row r="1326" customFormat="false" ht="15" hidden="false" customHeight="true" outlineLevel="0" collapsed="false">
      <c r="A1326" s="20" t="s">
        <v>10137</v>
      </c>
      <c r="B1326" s="20" t="str">
        <f aca="false">INDEX(Table2[], MATCH(L1326, Location_ID!$D$2:$D$648, 0), 1)</f>
        <v>dd71f472-0a5e-4223-a1c4-773c19dd45db</v>
      </c>
      <c r="C1326" s="16" t="s">
        <v>916</v>
      </c>
      <c r="D1326" s="61" t="s">
        <v>354</v>
      </c>
      <c r="E1326" s="20" t="s">
        <v>7631</v>
      </c>
      <c r="F1326" s="20" t="s">
        <v>7926</v>
      </c>
      <c r="G1326" s="20"/>
      <c r="H1326" s="20"/>
      <c r="I1326" s="20" t="s">
        <v>10132</v>
      </c>
      <c r="J1326" s="20" t="s">
        <v>10133</v>
      </c>
      <c r="K1326" s="20" t="s">
        <v>7120</v>
      </c>
      <c r="L1326" s="20" t="s">
        <v>2249</v>
      </c>
      <c r="M1326" s="20" t="s">
        <v>7132</v>
      </c>
      <c r="N1326" s="20" t="s">
        <v>10134</v>
      </c>
      <c r="O1326" s="20" t="s">
        <v>10135</v>
      </c>
      <c r="P1326" s="223" t="n">
        <v>43101</v>
      </c>
      <c r="Q1326" s="223" t="n">
        <v>43465</v>
      </c>
      <c r="R1326" s="20" t="n">
        <v>1</v>
      </c>
      <c r="S1326" s="20" t="s">
        <v>7130</v>
      </c>
      <c r="T1326" s="20" t="n">
        <v>4528681.683</v>
      </c>
      <c r="U1326" s="20"/>
      <c r="V1326" s="20"/>
      <c r="W1326" s="20" t="s">
        <v>7893</v>
      </c>
      <c r="X1326" s="35"/>
      <c r="Y1326" s="35"/>
      <c r="Z1326" s="200" t="n">
        <v>1</v>
      </c>
      <c r="AE1326" s="94" t="e">
        <f aca="false" t="array" ref="AE1326:AI1326">_xlfn.torow(_xlfn.unique(_xlfn._xlws.filter(cat_table[Subsector],$E1326=cat_table[Sector],"")))</f>
        <v>#NAME?</v>
      </c>
      <c r="AF1326" s="94" t="e">
        <v>#NAME?</v>
      </c>
      <c r="AG1326" s="94" t="e">
        <v>#NAME?</v>
      </c>
      <c r="AH1326" s="94" t="e">
        <v>#NAME?</v>
      </c>
      <c r="AI1326" s="94" t="e">
        <v>#NAME?</v>
      </c>
      <c r="AO1326" s="94" t="e">
        <f aca="false" t="array" ref="AO1326:AP1326">_xlfn.torow(_xlfn.unique(_xlfn._xlws.filter(cat_table[Sub-subsector],($E1326=cat_table[Sector])*($F1326=cat_table[Subsector]),"")))</f>
        <v>#NAME?</v>
      </c>
      <c r="AP1326" s="94" t="e">
        <v>#NAME?</v>
      </c>
    </row>
    <row r="1327" customFormat="false" ht="15" hidden="false" customHeight="true" outlineLevel="0" collapsed="false">
      <c r="A1327" s="242" t="s">
        <v>10138</v>
      </c>
      <c r="B1327" s="20" t="str">
        <f aca="false">INDEX(Table2[], MATCH(L1327, Location_ID!$D$2:$D$648, 0), 1)</f>
        <v>5abdfc0c-2d94-47e4-ae83-f9f22c667b30</v>
      </c>
      <c r="C1327" s="16" t="s">
        <v>916</v>
      </c>
      <c r="D1327" s="243" t="s">
        <v>354</v>
      </c>
      <c r="E1327" s="242" t="s">
        <v>7631</v>
      </c>
      <c r="F1327" s="20" t="s">
        <v>7926</v>
      </c>
      <c r="G1327" s="239"/>
      <c r="H1327" s="239"/>
      <c r="I1327" s="242" t="s">
        <v>10132</v>
      </c>
      <c r="J1327" s="242" t="s">
        <v>10133</v>
      </c>
      <c r="K1327" s="242" t="s">
        <v>7120</v>
      </c>
      <c r="L1327" s="242" t="s">
        <v>2251</v>
      </c>
      <c r="M1327" s="242" t="s">
        <v>7132</v>
      </c>
      <c r="N1327" s="242" t="s">
        <v>10134</v>
      </c>
      <c r="O1327" s="242" t="s">
        <v>10135</v>
      </c>
      <c r="P1327" s="244" t="n">
        <v>43101</v>
      </c>
      <c r="Q1327" s="244" t="n">
        <v>43465</v>
      </c>
      <c r="R1327" s="242" t="n">
        <v>1</v>
      </c>
      <c r="S1327" s="20" t="s">
        <v>7130</v>
      </c>
      <c r="T1327" s="242" t="n">
        <v>21275581.71</v>
      </c>
      <c r="U1327" s="242"/>
      <c r="V1327" s="242"/>
      <c r="W1327" s="242" t="s">
        <v>7893</v>
      </c>
      <c r="X1327" s="239"/>
      <c r="Y1327" s="239"/>
      <c r="Z1327" s="245" t="n">
        <v>1</v>
      </c>
      <c r="AE1327" s="94" t="e">
        <f aca="false" t="array" ref="AE1327:AI1327">_xlfn.torow(_xlfn.unique(_xlfn._xlws.filter(cat_table[Subsector],$E1327=cat_table[Sector],"")))</f>
        <v>#NAME?</v>
      </c>
      <c r="AF1327" s="94" t="e">
        <v>#NAME?</v>
      </c>
      <c r="AG1327" s="94" t="e">
        <v>#NAME?</v>
      </c>
      <c r="AH1327" s="94" t="e">
        <v>#NAME?</v>
      </c>
      <c r="AI1327" s="94" t="e">
        <v>#NAME?</v>
      </c>
      <c r="AO1327" s="94" t="e">
        <f aca="false" t="array" ref="AO1327:AP1327">_xlfn.torow(_xlfn.unique(_xlfn._xlws.filter(cat_table[Sub-subsector],($E1327=cat_table[Sector])*($F1327=cat_table[Subsector]),"")))</f>
        <v>#NAME?</v>
      </c>
      <c r="AP1327" s="94" t="e">
        <v>#NAME?</v>
      </c>
    </row>
    <row r="1328" customFormat="false" ht="15" hidden="false" customHeight="true" outlineLevel="0" collapsed="false">
      <c r="A1328" s="20" t="s">
        <v>10139</v>
      </c>
      <c r="B1328" s="20" t="str">
        <f aca="false">INDEX(Table2[], MATCH(L1328, Location_ID!$D$2:$D$648, 0), 1)</f>
        <v>2c4ecd72-9db5-4537-8db2-e643fd414d0c</v>
      </c>
      <c r="C1328" s="16" t="s">
        <v>916</v>
      </c>
      <c r="D1328" s="61" t="s">
        <v>354</v>
      </c>
      <c r="E1328" s="20" t="s">
        <v>7631</v>
      </c>
      <c r="F1328" s="20" t="s">
        <v>7926</v>
      </c>
      <c r="G1328" s="20"/>
      <c r="H1328" s="20"/>
      <c r="I1328" s="20" t="s">
        <v>10132</v>
      </c>
      <c r="J1328" s="20" t="s">
        <v>10133</v>
      </c>
      <c r="K1328" s="20" t="s">
        <v>7120</v>
      </c>
      <c r="L1328" s="20" t="s">
        <v>2253</v>
      </c>
      <c r="M1328" s="20" t="s">
        <v>7132</v>
      </c>
      <c r="N1328" s="20" t="s">
        <v>10134</v>
      </c>
      <c r="O1328" s="20" t="s">
        <v>10135</v>
      </c>
      <c r="P1328" s="223" t="n">
        <v>43101</v>
      </c>
      <c r="Q1328" s="223" t="n">
        <v>43465</v>
      </c>
      <c r="R1328" s="20" t="n">
        <v>1</v>
      </c>
      <c r="S1328" s="20" t="s">
        <v>7130</v>
      </c>
      <c r="T1328" s="20" t="n">
        <v>2888094.281</v>
      </c>
      <c r="U1328" s="20"/>
      <c r="V1328" s="20"/>
      <c r="W1328" s="20" t="s">
        <v>7893</v>
      </c>
      <c r="X1328" s="35"/>
      <c r="Y1328" s="35"/>
      <c r="Z1328" s="200" t="n">
        <v>1</v>
      </c>
      <c r="AE1328" s="94" t="e">
        <f aca="false" t="array" ref="AE1328:AI1328">_xlfn.torow(_xlfn.unique(_xlfn._xlws.filter(cat_table[Subsector],$E1328=cat_table[Sector],"")))</f>
        <v>#NAME?</v>
      </c>
      <c r="AF1328" s="94" t="e">
        <v>#NAME?</v>
      </c>
      <c r="AG1328" s="94" t="e">
        <v>#NAME?</v>
      </c>
      <c r="AH1328" s="94" t="e">
        <v>#NAME?</v>
      </c>
      <c r="AI1328" s="94" t="e">
        <v>#NAME?</v>
      </c>
      <c r="AO1328" s="94" t="e">
        <f aca="false" t="array" ref="AO1328:AP1328">_xlfn.torow(_xlfn.unique(_xlfn._xlws.filter(cat_table[Sub-subsector],($E1328=cat_table[Sector])*($F1328=cat_table[Subsector]),"")))</f>
        <v>#NAME?</v>
      </c>
      <c r="AP1328" s="94" t="e">
        <v>#NAME?</v>
      </c>
    </row>
    <row r="1329" customFormat="false" ht="15" hidden="false" customHeight="true" outlineLevel="0" collapsed="false">
      <c r="A1329" s="20" t="s">
        <v>10140</v>
      </c>
      <c r="B1329" s="20" t="str">
        <f aca="false">INDEX(Table2[], MATCH(L1329, Location_ID!$D$2:$D$648, 0), 1)</f>
        <v>2bb744f7-83cd-40ff-a642-55a3328449f2</v>
      </c>
      <c r="C1329" s="16" t="s">
        <v>916</v>
      </c>
      <c r="D1329" s="61" t="s">
        <v>354</v>
      </c>
      <c r="E1329" s="20" t="s">
        <v>7631</v>
      </c>
      <c r="F1329" s="20" t="s">
        <v>7926</v>
      </c>
      <c r="G1329" s="20"/>
      <c r="H1329" s="20"/>
      <c r="I1329" s="20" t="s">
        <v>10132</v>
      </c>
      <c r="J1329" s="20" t="s">
        <v>10133</v>
      </c>
      <c r="K1329" s="20" t="s">
        <v>7120</v>
      </c>
      <c r="L1329" s="20" t="s">
        <v>2255</v>
      </c>
      <c r="M1329" s="20" t="s">
        <v>7132</v>
      </c>
      <c r="N1329" s="20" t="s">
        <v>10134</v>
      </c>
      <c r="O1329" s="20" t="s">
        <v>10135</v>
      </c>
      <c r="P1329" s="223" t="n">
        <v>43101</v>
      </c>
      <c r="Q1329" s="223" t="n">
        <v>43465</v>
      </c>
      <c r="R1329" s="20" t="n">
        <v>1</v>
      </c>
      <c r="S1329" s="20" t="s">
        <v>7130</v>
      </c>
      <c r="T1329" s="20" t="n">
        <v>749212.4904</v>
      </c>
      <c r="U1329" s="20"/>
      <c r="V1329" s="20"/>
      <c r="W1329" s="20" t="s">
        <v>7893</v>
      </c>
      <c r="X1329" s="35"/>
      <c r="Y1329" s="35"/>
      <c r="Z1329" s="200" t="n">
        <v>1</v>
      </c>
      <c r="AE1329" s="94" t="e">
        <f aca="false" t="array" ref="AE1329:AI1329">_xlfn.torow(_xlfn.unique(_xlfn._xlws.filter(cat_table[Subsector],$E1329=cat_table[Sector],"")))</f>
        <v>#NAME?</v>
      </c>
      <c r="AF1329" s="94" t="e">
        <v>#NAME?</v>
      </c>
      <c r="AG1329" s="94" t="e">
        <v>#NAME?</v>
      </c>
      <c r="AH1329" s="94" t="e">
        <v>#NAME?</v>
      </c>
      <c r="AI1329" s="94" t="e">
        <v>#NAME?</v>
      </c>
      <c r="AO1329" s="94" t="e">
        <f aca="false" t="array" ref="AO1329:AP1329">_xlfn.torow(_xlfn.unique(_xlfn._xlws.filter(cat_table[Sub-subsector],($E1329=cat_table[Sector])*($F1329=cat_table[Subsector]),"")))</f>
        <v>#NAME?</v>
      </c>
      <c r="AP1329" s="94" t="e">
        <v>#NAME?</v>
      </c>
    </row>
    <row r="1330" customFormat="false" ht="15" hidden="false" customHeight="true" outlineLevel="0" collapsed="false">
      <c r="A1330" s="20" t="s">
        <v>10141</v>
      </c>
      <c r="B1330" s="20" t="str">
        <f aca="false">INDEX(Table2[], MATCH(L1330, Location_ID!$D$2:$D$648, 0), 1)</f>
        <v>e3e48e29-b0ea-42dc-b94a-d063c4c3b368</v>
      </c>
      <c r="C1330" s="16" t="s">
        <v>916</v>
      </c>
      <c r="D1330" s="61" t="s">
        <v>354</v>
      </c>
      <c r="E1330" s="20" t="s">
        <v>7631</v>
      </c>
      <c r="F1330" s="20" t="s">
        <v>7926</v>
      </c>
      <c r="G1330" s="20"/>
      <c r="H1330" s="20"/>
      <c r="I1330" s="20" t="s">
        <v>10132</v>
      </c>
      <c r="J1330" s="20" t="s">
        <v>10142</v>
      </c>
      <c r="K1330" s="20" t="s">
        <v>7120</v>
      </c>
      <c r="L1330" s="20" t="s">
        <v>2245</v>
      </c>
      <c r="M1330" s="20" t="s">
        <v>7132</v>
      </c>
      <c r="N1330" s="20" t="s">
        <v>10134</v>
      </c>
      <c r="O1330" s="20" t="s">
        <v>10143</v>
      </c>
      <c r="P1330" s="223" t="n">
        <v>43101</v>
      </c>
      <c r="Q1330" s="223" t="n">
        <v>43465</v>
      </c>
      <c r="R1330" s="20" t="n">
        <v>1</v>
      </c>
      <c r="S1330" s="20" t="s">
        <v>7130</v>
      </c>
      <c r="T1330" s="20" t="n">
        <v>925559.735</v>
      </c>
      <c r="U1330" s="20"/>
      <c r="V1330" s="20"/>
      <c r="W1330" s="20" t="s">
        <v>7893</v>
      </c>
      <c r="X1330" s="35"/>
      <c r="Y1330" s="35"/>
      <c r="Z1330" s="200" t="n">
        <v>1</v>
      </c>
      <c r="AE1330" s="94" t="e">
        <f aca="false" t="array" ref="AE1330:AI1330">_xlfn.torow(_xlfn.unique(_xlfn._xlws.filter(cat_table[Subsector],$E1330=cat_table[Sector],"")))</f>
        <v>#NAME?</v>
      </c>
      <c r="AF1330" s="94" t="e">
        <v>#NAME?</v>
      </c>
      <c r="AG1330" s="94" t="e">
        <v>#NAME?</v>
      </c>
      <c r="AH1330" s="94" t="e">
        <v>#NAME?</v>
      </c>
      <c r="AI1330" s="94" t="e">
        <v>#NAME?</v>
      </c>
      <c r="AO1330" s="94" t="e">
        <f aca="false" t="array" ref="AO1330:AP1330">_xlfn.torow(_xlfn.unique(_xlfn._xlws.filter(cat_table[Sub-subsector],($E1330=cat_table[Sector])*($F1330=cat_table[Subsector]),"")))</f>
        <v>#NAME?</v>
      </c>
      <c r="AP1330" s="94" t="e">
        <v>#NAME?</v>
      </c>
    </row>
    <row r="1331" customFormat="false" ht="15" hidden="false" customHeight="true" outlineLevel="0" collapsed="false">
      <c r="A1331" s="20" t="s">
        <v>10144</v>
      </c>
      <c r="B1331" s="20" t="str">
        <f aca="false">INDEX(Table2[], MATCH(L1331, Location_ID!$D$2:$D$648, 0), 1)</f>
        <v>da9204ed-e0e0-4827-9d0d-f5701cbf954c</v>
      </c>
      <c r="C1331" s="16" t="s">
        <v>916</v>
      </c>
      <c r="D1331" s="61" t="s">
        <v>354</v>
      </c>
      <c r="E1331" s="20" t="s">
        <v>7631</v>
      </c>
      <c r="F1331" s="20" t="s">
        <v>7926</v>
      </c>
      <c r="G1331" s="20"/>
      <c r="H1331" s="20"/>
      <c r="I1331" s="20" t="s">
        <v>10132</v>
      </c>
      <c r="J1331" s="20" t="s">
        <v>10142</v>
      </c>
      <c r="K1331" s="20" t="s">
        <v>7120</v>
      </c>
      <c r="L1331" s="20" t="s">
        <v>2247</v>
      </c>
      <c r="M1331" s="20" t="s">
        <v>7132</v>
      </c>
      <c r="N1331" s="20" t="s">
        <v>10134</v>
      </c>
      <c r="O1331" s="20" t="s">
        <v>10143</v>
      </c>
      <c r="P1331" s="223" t="n">
        <v>43101</v>
      </c>
      <c r="Q1331" s="223" t="n">
        <v>43465</v>
      </c>
      <c r="R1331" s="20" t="n">
        <v>1</v>
      </c>
      <c r="S1331" s="20" t="s">
        <v>7130</v>
      </c>
      <c r="T1331" s="20" t="n">
        <v>2572129.43</v>
      </c>
      <c r="U1331" s="20"/>
      <c r="V1331" s="20"/>
      <c r="W1331" s="20" t="s">
        <v>7893</v>
      </c>
      <c r="X1331" s="35"/>
      <c r="Y1331" s="35"/>
      <c r="Z1331" s="200" t="n">
        <v>1</v>
      </c>
      <c r="AE1331" s="94" t="e">
        <f aca="false" t="array" ref="AE1331:AI1331">_xlfn.torow(_xlfn.unique(_xlfn._xlws.filter(cat_table[Subsector],$E1331=cat_table[Sector],"")))</f>
        <v>#NAME?</v>
      </c>
      <c r="AF1331" s="94" t="e">
        <v>#NAME?</v>
      </c>
      <c r="AG1331" s="94" t="e">
        <v>#NAME?</v>
      </c>
      <c r="AH1331" s="94" t="e">
        <v>#NAME?</v>
      </c>
      <c r="AI1331" s="94" t="e">
        <v>#NAME?</v>
      </c>
      <c r="AO1331" s="94" t="e">
        <f aca="false" t="array" ref="AO1331:AP1331">_xlfn.torow(_xlfn.unique(_xlfn._xlws.filter(cat_table[Sub-subsector],($E1331=cat_table[Sector])*($F1331=cat_table[Subsector]),"")))</f>
        <v>#NAME?</v>
      </c>
      <c r="AP1331" s="94" t="e">
        <v>#NAME?</v>
      </c>
    </row>
    <row r="1332" customFormat="false" ht="15" hidden="false" customHeight="true" outlineLevel="0" collapsed="false">
      <c r="A1332" s="20" t="s">
        <v>10145</v>
      </c>
      <c r="B1332" s="20" t="str">
        <f aca="false">INDEX(Table2[], MATCH(L1332, Location_ID!$D$2:$D$648, 0), 1)</f>
        <v>dd71f472-0a5e-4223-a1c4-773c19dd45db</v>
      </c>
      <c r="C1332" s="16" t="s">
        <v>916</v>
      </c>
      <c r="D1332" s="61" t="s">
        <v>354</v>
      </c>
      <c r="E1332" s="20" t="s">
        <v>7631</v>
      </c>
      <c r="F1332" s="20" t="s">
        <v>7926</v>
      </c>
      <c r="G1332" s="20"/>
      <c r="H1332" s="20"/>
      <c r="I1332" s="20" t="s">
        <v>10132</v>
      </c>
      <c r="J1332" s="20" t="s">
        <v>10142</v>
      </c>
      <c r="K1332" s="20" t="s">
        <v>7120</v>
      </c>
      <c r="L1332" s="20" t="s">
        <v>2249</v>
      </c>
      <c r="M1332" s="20" t="s">
        <v>7132</v>
      </c>
      <c r="N1332" s="20" t="s">
        <v>10134</v>
      </c>
      <c r="O1332" s="20" t="s">
        <v>10143</v>
      </c>
      <c r="P1332" s="223" t="n">
        <v>43101</v>
      </c>
      <c r="Q1332" s="223" t="n">
        <v>43465</v>
      </c>
      <c r="R1332" s="20" t="n">
        <v>1</v>
      </c>
      <c r="S1332" s="20" t="s">
        <v>7130</v>
      </c>
      <c r="T1332" s="20" t="n">
        <v>1811472.673</v>
      </c>
      <c r="U1332" s="20"/>
      <c r="V1332" s="20"/>
      <c r="W1332" s="20" t="s">
        <v>7893</v>
      </c>
      <c r="X1332" s="35"/>
      <c r="Y1332" s="35"/>
      <c r="Z1332" s="200" t="n">
        <v>1</v>
      </c>
      <c r="AE1332" s="94" t="e">
        <f aca="false" t="array" ref="AE1332:AI1332">_xlfn.torow(_xlfn.unique(_xlfn._xlws.filter(cat_table[Subsector],$E1332=cat_table[Sector],"")))</f>
        <v>#NAME?</v>
      </c>
      <c r="AF1332" s="94" t="e">
        <v>#NAME?</v>
      </c>
      <c r="AG1332" s="94" t="e">
        <v>#NAME?</v>
      </c>
      <c r="AH1332" s="94" t="e">
        <v>#NAME?</v>
      </c>
      <c r="AI1332" s="94" t="e">
        <v>#NAME?</v>
      </c>
      <c r="AO1332" s="94" t="e">
        <f aca="false" t="array" ref="AO1332:AP1332">_xlfn.torow(_xlfn.unique(_xlfn._xlws.filter(cat_table[Sub-subsector],($E1332=cat_table[Sector])*($F1332=cat_table[Subsector]),"")))</f>
        <v>#NAME?</v>
      </c>
      <c r="AP1332" s="94" t="e">
        <v>#NAME?</v>
      </c>
    </row>
    <row r="1333" customFormat="false" ht="15" hidden="false" customHeight="true" outlineLevel="0" collapsed="false">
      <c r="A1333" s="20" t="s">
        <v>10146</v>
      </c>
      <c r="B1333" s="20" t="str">
        <f aca="false">INDEX(Table2[], MATCH(L1333, Location_ID!$D$2:$D$648, 0), 1)</f>
        <v>5abdfc0c-2d94-47e4-ae83-f9f22c667b30</v>
      </c>
      <c r="C1333" s="16" t="s">
        <v>916</v>
      </c>
      <c r="D1333" s="61" t="s">
        <v>354</v>
      </c>
      <c r="E1333" s="20" t="s">
        <v>7631</v>
      </c>
      <c r="F1333" s="20" t="s">
        <v>7926</v>
      </c>
      <c r="G1333" s="20"/>
      <c r="H1333" s="20"/>
      <c r="I1333" s="20" t="s">
        <v>10132</v>
      </c>
      <c r="J1333" s="20" t="s">
        <v>10142</v>
      </c>
      <c r="K1333" s="20" t="s">
        <v>7120</v>
      </c>
      <c r="L1333" s="20" t="s">
        <v>2251</v>
      </c>
      <c r="M1333" s="20" t="s">
        <v>7132</v>
      </c>
      <c r="N1333" s="20" t="s">
        <v>10134</v>
      </c>
      <c r="O1333" s="20" t="s">
        <v>10143</v>
      </c>
      <c r="P1333" s="223" t="n">
        <v>43101</v>
      </c>
      <c r="Q1333" s="223" t="n">
        <v>43465</v>
      </c>
      <c r="R1333" s="20" t="n">
        <v>1</v>
      </c>
      <c r="S1333" s="20" t="s">
        <v>7130</v>
      </c>
      <c r="T1333" s="20" t="n">
        <v>8510232.685</v>
      </c>
      <c r="U1333" s="20"/>
      <c r="V1333" s="20"/>
      <c r="W1333" s="20" t="s">
        <v>7893</v>
      </c>
      <c r="X1333" s="35"/>
      <c r="Y1333" s="35"/>
      <c r="Z1333" s="200" t="n">
        <v>1</v>
      </c>
      <c r="AE1333" s="94" t="e">
        <f aca="false" t="array" ref="AE1333:AI1333">_xlfn.torow(_xlfn.unique(_xlfn._xlws.filter(cat_table[Subsector],$E1333=cat_table[Sector],"")))</f>
        <v>#NAME?</v>
      </c>
      <c r="AF1333" s="94" t="e">
        <v>#NAME?</v>
      </c>
      <c r="AG1333" s="94" t="e">
        <v>#NAME?</v>
      </c>
      <c r="AH1333" s="94" t="e">
        <v>#NAME?</v>
      </c>
      <c r="AI1333" s="94" t="e">
        <v>#NAME?</v>
      </c>
      <c r="AO1333" s="94" t="e">
        <f aca="false" t="array" ref="AO1333:AP1333">_xlfn.torow(_xlfn.unique(_xlfn._xlws.filter(cat_table[Sub-subsector],($E1333=cat_table[Sector])*($F1333=cat_table[Subsector]),"")))</f>
        <v>#NAME?</v>
      </c>
      <c r="AP1333" s="94" t="e">
        <v>#NAME?</v>
      </c>
    </row>
    <row r="1334" customFormat="false" ht="15" hidden="false" customHeight="true" outlineLevel="0" collapsed="false">
      <c r="A1334" s="20" t="s">
        <v>10147</v>
      </c>
      <c r="B1334" s="20" t="str">
        <f aca="false">INDEX(Table2[], MATCH(L1334, Location_ID!$D$2:$D$648, 0), 1)</f>
        <v>2c4ecd72-9db5-4537-8db2-e643fd414d0c</v>
      </c>
      <c r="C1334" s="16" t="s">
        <v>916</v>
      </c>
      <c r="D1334" s="61" t="s">
        <v>354</v>
      </c>
      <c r="E1334" s="20" t="s">
        <v>7631</v>
      </c>
      <c r="F1334" s="20" t="s">
        <v>7926</v>
      </c>
      <c r="G1334" s="20"/>
      <c r="H1334" s="20"/>
      <c r="I1334" s="20" t="s">
        <v>10132</v>
      </c>
      <c r="J1334" s="20" t="s">
        <v>10142</v>
      </c>
      <c r="K1334" s="20" t="s">
        <v>7120</v>
      </c>
      <c r="L1334" s="20" t="s">
        <v>2253</v>
      </c>
      <c r="M1334" s="20" t="s">
        <v>7132</v>
      </c>
      <c r="N1334" s="20" t="s">
        <v>10134</v>
      </c>
      <c r="O1334" s="20" t="s">
        <v>10143</v>
      </c>
      <c r="P1334" s="223" t="n">
        <v>43101</v>
      </c>
      <c r="Q1334" s="223" t="n">
        <v>43465</v>
      </c>
      <c r="R1334" s="20" t="n">
        <v>1</v>
      </c>
      <c r="S1334" s="20" t="s">
        <v>7130</v>
      </c>
      <c r="T1334" s="20" t="n">
        <v>1155237.713</v>
      </c>
      <c r="U1334" s="20"/>
      <c r="V1334" s="20"/>
      <c r="W1334" s="20" t="s">
        <v>7893</v>
      </c>
      <c r="X1334" s="35"/>
      <c r="Y1334" s="35"/>
      <c r="Z1334" s="200" t="n">
        <v>1</v>
      </c>
      <c r="AE1334" s="94" t="e">
        <f aca="false" t="array" ref="AE1334:AI1334">_xlfn.torow(_xlfn.unique(_xlfn._xlws.filter(cat_table[Subsector],$E1334=cat_table[Sector],"")))</f>
        <v>#NAME?</v>
      </c>
      <c r="AF1334" s="94" t="e">
        <v>#NAME?</v>
      </c>
      <c r="AG1334" s="94" t="e">
        <v>#NAME?</v>
      </c>
      <c r="AH1334" s="94" t="e">
        <v>#NAME?</v>
      </c>
      <c r="AI1334" s="94" t="e">
        <v>#NAME?</v>
      </c>
      <c r="AO1334" s="94" t="e">
        <f aca="false" t="array" ref="AO1334:AP1334">_xlfn.torow(_xlfn.unique(_xlfn._xlws.filter(cat_table[Sub-subsector],($E1334=cat_table[Sector])*($F1334=cat_table[Subsector]),"")))</f>
        <v>#NAME?</v>
      </c>
      <c r="AP1334" s="94" t="e">
        <v>#NAME?</v>
      </c>
    </row>
    <row r="1335" customFormat="false" ht="15" hidden="false" customHeight="true" outlineLevel="0" collapsed="false">
      <c r="A1335" s="20" t="s">
        <v>10148</v>
      </c>
      <c r="B1335" s="20" t="str">
        <f aca="false">INDEX(Table2[], MATCH(L1335, Location_ID!$D$2:$D$648, 0), 1)</f>
        <v>2bb744f7-83cd-40ff-a642-55a3328449f2</v>
      </c>
      <c r="C1335" s="16" t="s">
        <v>916</v>
      </c>
      <c r="D1335" s="61" t="s">
        <v>354</v>
      </c>
      <c r="E1335" s="20" t="s">
        <v>7631</v>
      </c>
      <c r="F1335" s="20" t="s">
        <v>7926</v>
      </c>
      <c r="G1335" s="20"/>
      <c r="H1335" s="20"/>
      <c r="I1335" s="20" t="s">
        <v>10132</v>
      </c>
      <c r="J1335" s="20" t="s">
        <v>10142</v>
      </c>
      <c r="K1335" s="20" t="s">
        <v>7120</v>
      </c>
      <c r="L1335" s="20" t="s">
        <v>2255</v>
      </c>
      <c r="M1335" s="20" t="s">
        <v>7132</v>
      </c>
      <c r="N1335" s="20" t="s">
        <v>10134</v>
      </c>
      <c r="O1335" s="20" t="s">
        <v>10143</v>
      </c>
      <c r="P1335" s="223" t="n">
        <v>43101</v>
      </c>
      <c r="Q1335" s="223" t="n">
        <v>43465</v>
      </c>
      <c r="R1335" s="20" t="n">
        <v>1</v>
      </c>
      <c r="S1335" s="20" t="s">
        <v>7130</v>
      </c>
      <c r="T1335" s="20" t="n">
        <v>299684.9962</v>
      </c>
      <c r="U1335" s="20"/>
      <c r="V1335" s="20"/>
      <c r="W1335" s="20" t="s">
        <v>7893</v>
      </c>
      <c r="X1335" s="35"/>
      <c r="Y1335" s="35"/>
      <c r="Z1335" s="200" t="n">
        <v>1</v>
      </c>
      <c r="AE1335" s="94" t="e">
        <f aca="false" t="array" ref="AE1335:AI1335">_xlfn.torow(_xlfn.unique(_xlfn._xlws.filter(cat_table[Subsector],$E1335=cat_table[Sector],"")))</f>
        <v>#NAME?</v>
      </c>
      <c r="AF1335" s="94" t="e">
        <v>#NAME?</v>
      </c>
      <c r="AG1335" s="94" t="e">
        <v>#NAME?</v>
      </c>
      <c r="AH1335" s="94" t="e">
        <v>#NAME?</v>
      </c>
      <c r="AI1335" s="94" t="e">
        <v>#NAME?</v>
      </c>
      <c r="AO1335" s="94" t="e">
        <f aca="false" t="array" ref="AO1335:AP1335">_xlfn.torow(_xlfn.unique(_xlfn._xlws.filter(cat_table[Sub-subsector],($E1335=cat_table[Sector])*($F1335=cat_table[Subsector]),"")))</f>
        <v>#NAME?</v>
      </c>
      <c r="AP1335" s="94" t="e">
        <v>#NAME?</v>
      </c>
    </row>
    <row r="1336" customFormat="false" ht="15" hidden="false" customHeight="true" outlineLevel="0" collapsed="false">
      <c r="A1336" s="20" t="s">
        <v>10149</v>
      </c>
      <c r="B1336" s="20" t="str">
        <f aca="false">INDEX(Table2[], MATCH(L1336, Location_ID!$D$2:$D$648, 0), 1)</f>
        <v>e3e48e29-b0ea-42dc-b94a-d063c4c3b368</v>
      </c>
      <c r="C1336" s="16" t="s">
        <v>916</v>
      </c>
      <c r="D1336" s="61" t="s">
        <v>354</v>
      </c>
      <c r="E1336" s="20" t="s">
        <v>7631</v>
      </c>
      <c r="F1336" s="20" t="s">
        <v>7926</v>
      </c>
      <c r="G1336" s="20"/>
      <c r="H1336" s="20"/>
      <c r="I1336" s="20" t="s">
        <v>10132</v>
      </c>
      <c r="J1336" s="20" t="s">
        <v>10150</v>
      </c>
      <c r="K1336" s="20" t="s">
        <v>7120</v>
      </c>
      <c r="L1336" s="20" t="s">
        <v>2245</v>
      </c>
      <c r="M1336" s="20" t="s">
        <v>7132</v>
      </c>
      <c r="N1336" s="20" t="s">
        <v>10134</v>
      </c>
      <c r="O1336" s="20" t="s">
        <v>10151</v>
      </c>
      <c r="P1336" s="223" t="n">
        <v>43101</v>
      </c>
      <c r="Q1336" s="223" t="n">
        <v>43465</v>
      </c>
      <c r="R1336" s="20" t="n">
        <v>1</v>
      </c>
      <c r="S1336" s="20" t="s">
        <v>7130</v>
      </c>
      <c r="T1336" s="20" t="n">
        <v>752017.2847</v>
      </c>
      <c r="U1336" s="20"/>
      <c r="V1336" s="20"/>
      <c r="W1336" s="20" t="s">
        <v>7893</v>
      </c>
      <c r="X1336" s="35"/>
      <c r="Y1336" s="35"/>
      <c r="Z1336" s="200" t="n">
        <v>1</v>
      </c>
      <c r="AE1336" s="94" t="e">
        <f aca="false" t="array" ref="AE1336:AI1336">_xlfn.torow(_xlfn.unique(_xlfn._xlws.filter(cat_table[Subsector],$E1336=cat_table[Sector],"")))</f>
        <v>#NAME?</v>
      </c>
      <c r="AF1336" s="94" t="e">
        <v>#NAME?</v>
      </c>
      <c r="AG1336" s="94" t="e">
        <v>#NAME?</v>
      </c>
      <c r="AH1336" s="94" t="e">
        <v>#NAME?</v>
      </c>
      <c r="AI1336" s="94" t="e">
        <v>#NAME?</v>
      </c>
      <c r="AO1336" s="94" t="e">
        <f aca="false" t="array" ref="AO1336:AP1336">_xlfn.torow(_xlfn.unique(_xlfn._xlws.filter(cat_table[Sub-subsector],($E1336=cat_table[Sector])*($F1336=cat_table[Subsector]),"")))</f>
        <v>#NAME?</v>
      </c>
      <c r="AP1336" s="94" t="e">
        <v>#NAME?</v>
      </c>
    </row>
    <row r="1337" customFormat="false" ht="15" hidden="false" customHeight="true" outlineLevel="0" collapsed="false">
      <c r="A1337" s="20" t="s">
        <v>10152</v>
      </c>
      <c r="B1337" s="20" t="str">
        <f aca="false">INDEX(Table2[], MATCH(L1337, Location_ID!$D$2:$D$648, 0), 1)</f>
        <v>da9204ed-e0e0-4827-9d0d-f5701cbf954c</v>
      </c>
      <c r="C1337" s="16" t="s">
        <v>916</v>
      </c>
      <c r="D1337" s="61" t="s">
        <v>354</v>
      </c>
      <c r="E1337" s="20" t="s">
        <v>7631</v>
      </c>
      <c r="F1337" s="20" t="s">
        <v>7926</v>
      </c>
      <c r="G1337" s="20"/>
      <c r="H1337" s="20"/>
      <c r="I1337" s="20" t="s">
        <v>10132</v>
      </c>
      <c r="J1337" s="20" t="s">
        <v>10150</v>
      </c>
      <c r="K1337" s="20" t="s">
        <v>7120</v>
      </c>
      <c r="L1337" s="20" t="s">
        <v>2247</v>
      </c>
      <c r="M1337" s="20" t="s">
        <v>7132</v>
      </c>
      <c r="N1337" s="20" t="s">
        <v>10134</v>
      </c>
      <c r="O1337" s="20" t="s">
        <v>10151</v>
      </c>
      <c r="P1337" s="223" t="n">
        <v>43101</v>
      </c>
      <c r="Q1337" s="223" t="n">
        <v>43465</v>
      </c>
      <c r="R1337" s="20" t="n">
        <v>1</v>
      </c>
      <c r="S1337" s="20" t="s">
        <v>7130</v>
      </c>
      <c r="T1337" s="20" t="n">
        <v>2089855.162</v>
      </c>
      <c r="U1337" s="20"/>
      <c r="V1337" s="20"/>
      <c r="W1337" s="20" t="s">
        <v>7893</v>
      </c>
      <c r="X1337" s="35"/>
      <c r="Y1337" s="35"/>
      <c r="Z1337" s="200" t="n">
        <v>1</v>
      </c>
      <c r="AE1337" s="94" t="e">
        <f aca="false" t="array" ref="AE1337:AI1337">_xlfn.torow(_xlfn.unique(_xlfn._xlws.filter(cat_table[Subsector],$E1337=cat_table[Sector],"")))</f>
        <v>#NAME?</v>
      </c>
      <c r="AF1337" s="94" t="e">
        <v>#NAME?</v>
      </c>
      <c r="AG1337" s="94" t="e">
        <v>#NAME?</v>
      </c>
      <c r="AH1337" s="94" t="e">
        <v>#NAME?</v>
      </c>
      <c r="AI1337" s="94" t="e">
        <v>#NAME?</v>
      </c>
      <c r="AO1337" s="94" t="e">
        <f aca="false" t="array" ref="AO1337:AP1337">_xlfn.torow(_xlfn.unique(_xlfn._xlws.filter(cat_table[Sub-subsector],($E1337=cat_table[Sector])*($F1337=cat_table[Subsector]),"")))</f>
        <v>#NAME?</v>
      </c>
      <c r="AP1337" s="94" t="e">
        <v>#NAME?</v>
      </c>
    </row>
    <row r="1338" customFormat="false" ht="15" hidden="false" customHeight="true" outlineLevel="0" collapsed="false">
      <c r="A1338" s="20" t="s">
        <v>10153</v>
      </c>
      <c r="B1338" s="20" t="str">
        <f aca="false">INDEX(Table2[], MATCH(L1338, Location_ID!$D$2:$D$648, 0), 1)</f>
        <v>dd71f472-0a5e-4223-a1c4-773c19dd45db</v>
      </c>
      <c r="C1338" s="16" t="s">
        <v>916</v>
      </c>
      <c r="D1338" s="61" t="s">
        <v>354</v>
      </c>
      <c r="E1338" s="20" t="s">
        <v>7631</v>
      </c>
      <c r="F1338" s="20" t="s">
        <v>7926</v>
      </c>
      <c r="G1338" s="20"/>
      <c r="H1338" s="20"/>
      <c r="I1338" s="20" t="s">
        <v>10132</v>
      </c>
      <c r="J1338" s="20" t="s">
        <v>10150</v>
      </c>
      <c r="K1338" s="20" t="s">
        <v>7120</v>
      </c>
      <c r="L1338" s="20" t="s">
        <v>2249</v>
      </c>
      <c r="M1338" s="20" t="s">
        <v>7132</v>
      </c>
      <c r="N1338" s="20" t="s">
        <v>10134</v>
      </c>
      <c r="O1338" s="20" t="s">
        <v>10151</v>
      </c>
      <c r="P1338" s="223" t="n">
        <v>43101</v>
      </c>
      <c r="Q1338" s="223" t="n">
        <v>43465</v>
      </c>
      <c r="R1338" s="20" t="n">
        <v>1</v>
      </c>
      <c r="S1338" s="20" t="s">
        <v>7130</v>
      </c>
      <c r="T1338" s="20" t="n">
        <v>1471821.547</v>
      </c>
      <c r="U1338" s="20"/>
      <c r="V1338" s="20"/>
      <c r="W1338" s="20" t="s">
        <v>7893</v>
      </c>
      <c r="X1338" s="35"/>
      <c r="Y1338" s="35"/>
      <c r="Z1338" s="200" t="n">
        <v>1</v>
      </c>
      <c r="AE1338" s="94" t="e">
        <f aca="false" t="array" ref="AE1338:AI1338">_xlfn.torow(_xlfn.unique(_xlfn._xlws.filter(cat_table[Subsector],$E1338=cat_table[Sector],"")))</f>
        <v>#NAME?</v>
      </c>
      <c r="AF1338" s="94" t="e">
        <v>#NAME?</v>
      </c>
      <c r="AG1338" s="94" t="e">
        <v>#NAME?</v>
      </c>
      <c r="AH1338" s="94" t="e">
        <v>#NAME?</v>
      </c>
      <c r="AI1338" s="94" t="e">
        <v>#NAME?</v>
      </c>
      <c r="AO1338" s="94" t="e">
        <f aca="false" t="array" ref="AO1338:AP1338">_xlfn.torow(_xlfn.unique(_xlfn._xlws.filter(cat_table[Sub-subsector],($E1338=cat_table[Sector])*($F1338=cat_table[Subsector]),"")))</f>
        <v>#NAME?</v>
      </c>
      <c r="AP1338" s="94" t="e">
        <v>#NAME?</v>
      </c>
    </row>
    <row r="1339" customFormat="false" ht="15" hidden="false" customHeight="true" outlineLevel="0" collapsed="false">
      <c r="A1339" s="20" t="s">
        <v>10154</v>
      </c>
      <c r="B1339" s="20" t="str">
        <f aca="false">INDEX(Table2[], MATCH(L1339, Location_ID!$D$2:$D$648, 0), 1)</f>
        <v>5abdfc0c-2d94-47e4-ae83-f9f22c667b30</v>
      </c>
      <c r="C1339" s="16" t="s">
        <v>916</v>
      </c>
      <c r="D1339" s="61" t="s">
        <v>354</v>
      </c>
      <c r="E1339" s="20" t="s">
        <v>7631</v>
      </c>
      <c r="F1339" s="20" t="s">
        <v>7926</v>
      </c>
      <c r="G1339" s="20"/>
      <c r="H1339" s="20"/>
      <c r="I1339" s="20" t="s">
        <v>10132</v>
      </c>
      <c r="J1339" s="20" t="s">
        <v>10150</v>
      </c>
      <c r="K1339" s="20" t="s">
        <v>7120</v>
      </c>
      <c r="L1339" s="20" t="s">
        <v>2251</v>
      </c>
      <c r="M1339" s="20" t="s">
        <v>7132</v>
      </c>
      <c r="N1339" s="20" t="s">
        <v>10134</v>
      </c>
      <c r="O1339" s="20" t="s">
        <v>10151</v>
      </c>
      <c r="P1339" s="223" t="n">
        <v>43101</v>
      </c>
      <c r="Q1339" s="223" t="n">
        <v>43465</v>
      </c>
      <c r="R1339" s="20" t="n">
        <v>1</v>
      </c>
      <c r="S1339" s="20" t="s">
        <v>7130</v>
      </c>
      <c r="T1339" s="20" t="n">
        <v>6914564.056</v>
      </c>
      <c r="U1339" s="20"/>
      <c r="V1339" s="20"/>
      <c r="W1339" s="20" t="s">
        <v>7893</v>
      </c>
      <c r="X1339" s="35"/>
      <c r="Y1339" s="35"/>
      <c r="Z1339" s="200" t="n">
        <v>1</v>
      </c>
      <c r="AE1339" s="94" t="e">
        <f aca="false" t="array" ref="AE1339:AI1339">_xlfn.torow(_xlfn.unique(_xlfn._xlws.filter(cat_table[Subsector],$E1339=cat_table[Sector],"")))</f>
        <v>#NAME?</v>
      </c>
      <c r="AF1339" s="94" t="e">
        <v>#NAME?</v>
      </c>
      <c r="AG1339" s="94" t="e">
        <v>#NAME?</v>
      </c>
      <c r="AH1339" s="94" t="e">
        <v>#NAME?</v>
      </c>
      <c r="AI1339" s="94" t="e">
        <v>#NAME?</v>
      </c>
      <c r="AO1339" s="94" t="e">
        <f aca="false" t="array" ref="AO1339:AP1339">_xlfn.torow(_xlfn.unique(_xlfn._xlws.filter(cat_table[Sub-subsector],($E1339=cat_table[Sector])*($F1339=cat_table[Subsector]),"")))</f>
        <v>#NAME?</v>
      </c>
      <c r="AP1339" s="94" t="e">
        <v>#NAME?</v>
      </c>
    </row>
    <row r="1340" customFormat="false" ht="15" hidden="false" customHeight="true" outlineLevel="0" collapsed="false">
      <c r="A1340" s="20" t="s">
        <v>10155</v>
      </c>
      <c r="B1340" s="20" t="str">
        <f aca="false">INDEX(Table2[], MATCH(L1340, Location_ID!$D$2:$D$648, 0), 1)</f>
        <v>2c4ecd72-9db5-4537-8db2-e643fd414d0c</v>
      </c>
      <c r="C1340" s="16" t="s">
        <v>916</v>
      </c>
      <c r="D1340" s="61" t="s">
        <v>354</v>
      </c>
      <c r="E1340" s="20" t="s">
        <v>7631</v>
      </c>
      <c r="F1340" s="20" t="s">
        <v>7926</v>
      </c>
      <c r="G1340" s="20"/>
      <c r="H1340" s="20"/>
      <c r="I1340" s="20" t="s">
        <v>10132</v>
      </c>
      <c r="J1340" s="20" t="s">
        <v>10150</v>
      </c>
      <c r="K1340" s="20" t="s">
        <v>7120</v>
      </c>
      <c r="L1340" s="20" t="s">
        <v>2253</v>
      </c>
      <c r="M1340" s="20" t="s">
        <v>7132</v>
      </c>
      <c r="N1340" s="20" t="s">
        <v>10134</v>
      </c>
      <c r="O1340" s="20" t="s">
        <v>10151</v>
      </c>
      <c r="P1340" s="223" t="n">
        <v>43101</v>
      </c>
      <c r="Q1340" s="223" t="n">
        <v>43465</v>
      </c>
      <c r="R1340" s="20" t="n">
        <v>1</v>
      </c>
      <c r="S1340" s="20" t="s">
        <v>7130</v>
      </c>
      <c r="T1340" s="20" t="n">
        <v>938630.6414</v>
      </c>
      <c r="U1340" s="20"/>
      <c r="V1340" s="20"/>
      <c r="W1340" s="20" t="s">
        <v>7893</v>
      </c>
      <c r="X1340" s="35"/>
      <c r="Y1340" s="35"/>
      <c r="Z1340" s="200" t="n">
        <v>1</v>
      </c>
      <c r="AE1340" s="94" t="e">
        <f aca="false" t="array" ref="AE1340:AI1340">_xlfn.torow(_xlfn.unique(_xlfn._xlws.filter(cat_table[Subsector],$E1340=cat_table[Sector],"")))</f>
        <v>#NAME?</v>
      </c>
      <c r="AF1340" s="94" t="e">
        <v>#NAME?</v>
      </c>
      <c r="AG1340" s="94" t="e">
        <v>#NAME?</v>
      </c>
      <c r="AH1340" s="94" t="e">
        <v>#NAME?</v>
      </c>
      <c r="AI1340" s="94" t="e">
        <v>#NAME?</v>
      </c>
      <c r="AO1340" s="94" t="e">
        <f aca="false" t="array" ref="AO1340:AP1340">_xlfn.torow(_xlfn.unique(_xlfn._xlws.filter(cat_table[Sub-subsector],($E1340=cat_table[Sector])*($F1340=cat_table[Subsector]),"")))</f>
        <v>#NAME?</v>
      </c>
      <c r="AP1340" s="94" t="e">
        <v>#NAME?</v>
      </c>
    </row>
    <row r="1341" customFormat="false" ht="15" hidden="false" customHeight="true" outlineLevel="0" collapsed="false">
      <c r="A1341" s="20" t="s">
        <v>10156</v>
      </c>
      <c r="B1341" s="20" t="str">
        <f aca="false">INDEX(Table2[], MATCH(L1341, Location_ID!$D$2:$D$648, 0), 1)</f>
        <v>2bb744f7-83cd-40ff-a642-55a3328449f2</v>
      </c>
      <c r="C1341" s="16" t="s">
        <v>916</v>
      </c>
      <c r="D1341" s="61" t="s">
        <v>354</v>
      </c>
      <c r="E1341" s="20" t="s">
        <v>7631</v>
      </c>
      <c r="F1341" s="20" t="s">
        <v>7926</v>
      </c>
      <c r="G1341" s="20"/>
      <c r="H1341" s="20"/>
      <c r="I1341" s="20" t="s">
        <v>10132</v>
      </c>
      <c r="J1341" s="20" t="s">
        <v>10150</v>
      </c>
      <c r="K1341" s="20" t="s">
        <v>7120</v>
      </c>
      <c r="L1341" s="20" t="s">
        <v>2255</v>
      </c>
      <c r="M1341" s="20" t="s">
        <v>7132</v>
      </c>
      <c r="N1341" s="20" t="s">
        <v>10134</v>
      </c>
      <c r="O1341" s="20" t="s">
        <v>10151</v>
      </c>
      <c r="P1341" s="223" t="n">
        <v>43101</v>
      </c>
      <c r="Q1341" s="223" t="n">
        <v>43465</v>
      </c>
      <c r="R1341" s="20" t="n">
        <v>1</v>
      </c>
      <c r="S1341" s="20" t="s">
        <v>7130</v>
      </c>
      <c r="T1341" s="20" t="n">
        <v>243494.0594</v>
      </c>
      <c r="U1341" s="20"/>
      <c r="V1341" s="20"/>
      <c r="W1341" s="20" t="s">
        <v>7893</v>
      </c>
      <c r="X1341" s="35"/>
      <c r="Y1341" s="35"/>
      <c r="Z1341" s="200" t="n">
        <v>1</v>
      </c>
      <c r="AE1341" s="94" t="e">
        <f aca="false" t="array" ref="AE1341:AI1341">_xlfn.torow(_xlfn.unique(_xlfn._xlws.filter(cat_table[Subsector],$E1341=cat_table[Sector],"")))</f>
        <v>#NAME?</v>
      </c>
      <c r="AF1341" s="94" t="e">
        <v>#NAME?</v>
      </c>
      <c r="AG1341" s="94" t="e">
        <v>#NAME?</v>
      </c>
      <c r="AH1341" s="94" t="e">
        <v>#NAME?</v>
      </c>
      <c r="AI1341" s="94" t="e">
        <v>#NAME?</v>
      </c>
      <c r="AO1341" s="94" t="e">
        <f aca="false" t="array" ref="AO1341:AP1341">_xlfn.torow(_xlfn.unique(_xlfn._xlws.filter(cat_table[Sub-subsector],($E1341=cat_table[Sector])*($F1341=cat_table[Subsector]),"")))</f>
        <v>#NAME?</v>
      </c>
      <c r="AP1341" s="94" t="e">
        <v>#NAME?</v>
      </c>
    </row>
    <row r="1342" customFormat="false" ht="15" hidden="false" customHeight="true" outlineLevel="0" collapsed="false">
      <c r="A1342" s="29" t="s">
        <v>10157</v>
      </c>
      <c r="B1342" s="20" t="str">
        <f aca="false">INDEX(Table2[], MATCH(L1342, Location_ID!$D$2:$D$648, 0), 1)</f>
        <v>4c082d4b-baea-4b3d-92cf-eb2072ae73c6</v>
      </c>
      <c r="C1342" s="29" t="s">
        <v>921</v>
      </c>
      <c r="D1342" s="25" t="s">
        <v>354</v>
      </c>
      <c r="E1342" s="29" t="s">
        <v>7965</v>
      </c>
      <c r="F1342" s="29" t="s">
        <v>7966</v>
      </c>
      <c r="G1342" s="29" t="s">
        <v>7966</v>
      </c>
      <c r="H1342" s="38"/>
      <c r="I1342" s="29" t="s">
        <v>10158</v>
      </c>
      <c r="J1342" s="29" t="s">
        <v>10159</v>
      </c>
      <c r="K1342" s="29" t="s">
        <v>7128</v>
      </c>
      <c r="L1342" s="29" t="s">
        <v>1780</v>
      </c>
      <c r="M1342" s="29" t="s">
        <v>7132</v>
      </c>
      <c r="N1342" s="29" t="s">
        <v>10160</v>
      </c>
      <c r="O1342" s="29" t="s">
        <v>10161</v>
      </c>
      <c r="P1342" s="228" t="n">
        <v>39083</v>
      </c>
      <c r="Q1342" s="228" t="n">
        <v>39813</v>
      </c>
      <c r="R1342" s="29" t="s">
        <v>7124</v>
      </c>
      <c r="S1342" s="29" t="s">
        <v>7413</v>
      </c>
      <c r="T1342" s="29" t="n">
        <v>33.4</v>
      </c>
      <c r="U1342" s="29" t="n">
        <v>32</v>
      </c>
      <c r="V1342" s="29" t="n">
        <v>34.8</v>
      </c>
      <c r="W1342" s="29" t="s">
        <v>10162</v>
      </c>
      <c r="X1342" s="38"/>
      <c r="Y1342" s="38"/>
      <c r="Z1342" s="38" t="n">
        <v>1</v>
      </c>
      <c r="AE1342" s="94" t="e">
        <f aca="false" t="array" ref="AE1342:AE1342">_xlfn.torow(_xlfn.unique(_xlfn._xlws.filter(cat_table[Subsector],$E1342=cat_table[Sector],"")))</f>
        <v>#NAME?</v>
      </c>
      <c r="AO1342" s="94" t="e">
        <f aca="false" t="array" ref="AO1342:AO1342">_xlfn.torow(_xlfn.unique(_xlfn._xlws.filter(cat_table[Sub-subsector],($E1342=cat_table[Sector])*($F1342=cat_table[Subsector]),"")))</f>
        <v>#NAME?</v>
      </c>
    </row>
    <row r="1343" customFormat="false" ht="15" hidden="false" customHeight="true" outlineLevel="0" collapsed="false">
      <c r="A1343" s="29" t="s">
        <v>10163</v>
      </c>
      <c r="B1343" s="20" t="str">
        <f aca="false">INDEX(Table2[], MATCH(L1343, Location_ID!$D$2:$D$648, 0), 1)</f>
        <v>66005e3c-7f6f-4261-aa2d-9717aab6ec28</v>
      </c>
      <c r="C1343" s="29" t="s">
        <v>921</v>
      </c>
      <c r="D1343" s="25" t="s">
        <v>354</v>
      </c>
      <c r="E1343" s="29" t="s">
        <v>7965</v>
      </c>
      <c r="F1343" s="29" t="s">
        <v>7966</v>
      </c>
      <c r="G1343" s="29" t="s">
        <v>7966</v>
      </c>
      <c r="H1343" s="38"/>
      <c r="I1343" s="29" t="s">
        <v>10164</v>
      </c>
      <c r="J1343" s="29" t="s">
        <v>10159</v>
      </c>
      <c r="K1343" s="29" t="s">
        <v>7124</v>
      </c>
      <c r="L1343" s="29" t="s">
        <v>2257</v>
      </c>
      <c r="M1343" s="29" t="s">
        <v>7132</v>
      </c>
      <c r="N1343" s="29" t="s">
        <v>10160</v>
      </c>
      <c r="O1343" s="29" t="s">
        <v>10165</v>
      </c>
      <c r="P1343" s="228" t="n">
        <v>39083</v>
      </c>
      <c r="Q1343" s="228" t="n">
        <v>39813</v>
      </c>
      <c r="R1343" s="29" t="s">
        <v>7124</v>
      </c>
      <c r="S1343" s="29" t="s">
        <v>7413</v>
      </c>
      <c r="T1343" s="29" t="n">
        <v>8.1</v>
      </c>
      <c r="U1343" s="29" t="n">
        <v>7.14</v>
      </c>
      <c r="V1343" s="29" t="n">
        <v>9.06</v>
      </c>
      <c r="W1343" s="29" t="s">
        <v>10162</v>
      </c>
      <c r="X1343" s="38"/>
      <c r="Y1343" s="38"/>
      <c r="Z1343" s="38" t="n">
        <v>1</v>
      </c>
      <c r="AE1343" s="94" t="e">
        <f aca="false" t="array" ref="AE1343:AE1343">_xlfn.torow(_xlfn.unique(_xlfn._xlws.filter(cat_table[Subsector],$E1343=cat_table[Sector],"")))</f>
        <v>#NAME?</v>
      </c>
      <c r="AO1343" s="94" t="e">
        <f aca="false" t="array" ref="AO1343:AO1343">_xlfn.torow(_xlfn.unique(_xlfn._xlws.filter(cat_table[Sub-subsector],($E1343=cat_table[Sector])*($F1343=cat_table[Subsector]),"")))</f>
        <v>#NAME?</v>
      </c>
    </row>
    <row r="1344" customFormat="false" ht="15" hidden="false" customHeight="true" outlineLevel="0" collapsed="false">
      <c r="A1344" s="29" t="s">
        <v>10166</v>
      </c>
      <c r="B1344" s="20" t="str">
        <f aca="false">INDEX(Table2[], MATCH(L1344, Location_ID!$D$2:$D$648, 0), 1)</f>
        <v>4c082d4b-baea-4b3d-92cf-eb2072ae73c6</v>
      </c>
      <c r="C1344" s="29" t="s">
        <v>921</v>
      </c>
      <c r="D1344" s="25" t="s">
        <v>354</v>
      </c>
      <c r="E1344" s="29" t="s">
        <v>43</v>
      </c>
      <c r="F1344" s="29" t="s">
        <v>7907</v>
      </c>
      <c r="G1344" s="29"/>
      <c r="H1344" s="38"/>
      <c r="I1344" s="29" t="s">
        <v>10167</v>
      </c>
      <c r="J1344" s="29" t="s">
        <v>10159</v>
      </c>
      <c r="K1344" s="29" t="s">
        <v>7128</v>
      </c>
      <c r="L1344" s="29" t="s">
        <v>1780</v>
      </c>
      <c r="M1344" s="29" t="s">
        <v>7132</v>
      </c>
      <c r="N1344" s="29" t="s">
        <v>10160</v>
      </c>
      <c r="O1344" s="29" t="s">
        <v>10168</v>
      </c>
      <c r="P1344" s="228" t="n">
        <v>39083</v>
      </c>
      <c r="Q1344" s="228" t="n">
        <v>39813</v>
      </c>
      <c r="R1344" s="29" t="s">
        <v>7124</v>
      </c>
      <c r="S1344" s="29" t="s">
        <v>7413</v>
      </c>
      <c r="T1344" s="29" t="n">
        <v>12.7</v>
      </c>
      <c r="U1344" s="29" t="n">
        <v>7.7</v>
      </c>
      <c r="V1344" s="29" t="n">
        <v>17.7</v>
      </c>
      <c r="W1344" s="29" t="s">
        <v>10162</v>
      </c>
      <c r="X1344" s="38"/>
      <c r="Y1344" s="38"/>
      <c r="Z1344" s="38" t="n">
        <v>1</v>
      </c>
      <c r="AE1344" s="94" t="e">
        <f aca="false" t="array" ref="AE1344:AN1344">_xlfn.torow(_xlfn.unique(_xlfn._xlws.filter(cat_table[Subsector],$E1344=cat_table[Sector],"")))</f>
        <v>#NAME?</v>
      </c>
      <c r="AF1344" s="94" t="e">
        <v>#NAME?</v>
      </c>
      <c r="AG1344" s="94" t="e">
        <v>#NAME?</v>
      </c>
      <c r="AH1344" s="94" t="e">
        <v>#NAME?</v>
      </c>
      <c r="AI1344" s="94" t="e">
        <v>#NAME?</v>
      </c>
      <c r="AJ1344" s="94" t="e">
        <v>#NAME?</v>
      </c>
      <c r="AK1344" s="94" t="e">
        <v>#NAME?</v>
      </c>
      <c r="AL1344" s="94" t="e">
        <v>#NAME?</v>
      </c>
      <c r="AM1344" s="94" t="e">
        <v>#NAME?</v>
      </c>
      <c r="AN1344" s="94" t="e">
        <v>#NAME?</v>
      </c>
      <c r="AO1344" s="94" t="e">
        <f aca="false" t="array" ref="AO1344:AS1344">_xlfn.torow(_xlfn.unique(_xlfn._xlws.filter(cat_table[Sub-subsector],($E1344=cat_table[Sector])*($F1344=cat_table[Subsector]),"")))</f>
        <v>#NAME?</v>
      </c>
      <c r="AP1344" s="94" t="e">
        <v>#NAME?</v>
      </c>
      <c r="AQ1344" s="94" t="e">
        <v>#NAME?</v>
      </c>
      <c r="AR1344" s="94" t="e">
        <v>#NAME?</v>
      </c>
      <c r="AS1344" s="94" t="e">
        <v>#NAME?</v>
      </c>
    </row>
    <row r="1345" customFormat="false" ht="15" hidden="false" customHeight="true" outlineLevel="0" collapsed="false">
      <c r="A1345" s="185" t="s">
        <v>10169</v>
      </c>
      <c r="B1345" s="20" t="str">
        <f aca="false">INDEX(Table2[], MATCH(L1345, Location_ID!$D$2:$D$648, 0), 1)</f>
        <v>66005e3c-7f6f-4261-aa2d-9717aab6ec28</v>
      </c>
      <c r="C1345" s="185" t="s">
        <v>921</v>
      </c>
      <c r="D1345" s="234" t="s">
        <v>354</v>
      </c>
      <c r="E1345" s="185" t="s">
        <v>7134</v>
      </c>
      <c r="F1345" s="185" t="s">
        <v>7135</v>
      </c>
      <c r="G1345" s="185"/>
      <c r="H1345" s="185"/>
      <c r="I1345" s="185" t="s">
        <v>10170</v>
      </c>
      <c r="J1345" s="185" t="s">
        <v>10159</v>
      </c>
      <c r="K1345" s="185" t="s">
        <v>7124</v>
      </c>
      <c r="L1345" s="185" t="s">
        <v>2257</v>
      </c>
      <c r="M1345" s="185" t="s">
        <v>7132</v>
      </c>
      <c r="N1345" s="185" t="s">
        <v>10160</v>
      </c>
      <c r="O1345" s="185" t="s">
        <v>10171</v>
      </c>
      <c r="P1345" s="188" t="n">
        <v>39083</v>
      </c>
      <c r="Q1345" s="188" t="n">
        <v>39813</v>
      </c>
      <c r="R1345" s="185" t="s">
        <v>7124</v>
      </c>
      <c r="S1345" s="29" t="s">
        <v>7413</v>
      </c>
      <c r="T1345" s="185" t="n">
        <v>3.7</v>
      </c>
      <c r="U1345" s="185" t="n">
        <v>1.7</v>
      </c>
      <c r="V1345" s="185" t="n">
        <v>5.7</v>
      </c>
      <c r="W1345" s="185" t="s">
        <v>10162</v>
      </c>
      <c r="X1345" s="185"/>
      <c r="Y1345" s="189"/>
      <c r="Z1345" s="189" t="n">
        <v>1</v>
      </c>
      <c r="AE1345" s="94" t="e">
        <f aca="false" t="array" ref="AE1345:AK1345">_xlfn.torow(_xlfn.unique(_xlfn._xlws.filter(cat_table[Subsector],$E1345=cat_table[Sector],"")))</f>
        <v>#NAME?</v>
      </c>
      <c r="AF1345" s="94" t="e">
        <v>#NAME?</v>
      </c>
      <c r="AG1345" s="94" t="e">
        <v>#NAME?</v>
      </c>
      <c r="AH1345" s="94" t="e">
        <v>#NAME?</v>
      </c>
      <c r="AI1345" s="94" t="e">
        <v>#NAME?</v>
      </c>
      <c r="AJ1345" s="94" t="e">
        <v>#NAME?</v>
      </c>
      <c r="AK1345" s="94" t="e">
        <v>#NAME?</v>
      </c>
      <c r="AO1345" s="94" t="e">
        <f aca="false" t="array" ref="AO1345:AT1345">_xlfn.torow(_xlfn.unique(_xlfn._xlws.filter(cat_table[Sub-subsector],($E1345=cat_table[Sector])*($F1345=cat_table[Subsector]),"")))</f>
        <v>#NAME?</v>
      </c>
      <c r="AP1345" s="94" t="e">
        <v>#NAME?</v>
      </c>
      <c r="AQ1345" s="94" t="e">
        <v>#NAME?</v>
      </c>
      <c r="AR1345" s="94" t="e">
        <v>#NAME?</v>
      </c>
      <c r="AS1345" s="94" t="e">
        <v>#NAME?</v>
      </c>
      <c r="AT1345" s="94" t="e">
        <v>#NAME?</v>
      </c>
    </row>
    <row r="1346" customFormat="false" ht="15" hidden="false" customHeight="true" outlineLevel="0" collapsed="false">
      <c r="A1346" s="20" t="s">
        <v>10172</v>
      </c>
      <c r="B1346" s="20" t="str">
        <f aca="false">INDEX(Table2[], MATCH(L1346, Location_ID!$D$2:$D$648, 0), 1)</f>
        <v>1e916081-0dba-43ba-a1ec-03b17b7fae9f</v>
      </c>
      <c r="C1346" s="62" t="s">
        <v>926</v>
      </c>
      <c r="D1346" s="61" t="s">
        <v>354</v>
      </c>
      <c r="E1346" s="20" t="s">
        <v>7134</v>
      </c>
      <c r="F1346" s="20" t="s">
        <v>7135</v>
      </c>
      <c r="G1346" s="20" t="s">
        <v>7136</v>
      </c>
      <c r="H1346" s="20"/>
      <c r="I1346" s="20" t="s">
        <v>10173</v>
      </c>
      <c r="J1346" s="20" t="s">
        <v>10174</v>
      </c>
      <c r="K1346" s="20" t="s">
        <v>7124</v>
      </c>
      <c r="L1346" s="20" t="s">
        <v>2259</v>
      </c>
      <c r="M1346" s="20" t="s">
        <v>7110</v>
      </c>
      <c r="N1346" s="20" t="s">
        <v>10175</v>
      </c>
      <c r="O1346" s="20" t="s">
        <v>10176</v>
      </c>
      <c r="P1346" s="201" t="n">
        <v>43191</v>
      </c>
      <c r="Q1346" s="201" t="n">
        <v>43220</v>
      </c>
      <c r="R1346" s="20" t="n">
        <v>15</v>
      </c>
      <c r="S1346" s="20" t="s">
        <v>7122</v>
      </c>
      <c r="T1346" s="20" t="n">
        <v>57.5</v>
      </c>
      <c r="U1346" s="20" t="n">
        <v>54.61</v>
      </c>
      <c r="V1346" s="20" t="n">
        <v>60.39</v>
      </c>
      <c r="W1346" s="20" t="s">
        <v>7141</v>
      </c>
      <c r="X1346" s="35"/>
      <c r="Y1346" s="35"/>
      <c r="Z1346" s="35" t="n">
        <v>1</v>
      </c>
      <c r="AE1346" s="94" t="e">
        <f aca="false" t="array" ref="AE1346:AK1346">_xlfn.torow(_xlfn.unique(_xlfn._xlws.filter(cat_table[Subsector],$E1346=cat_table[Sector],"")))</f>
        <v>#NAME?</v>
      </c>
      <c r="AF1346" s="94" t="e">
        <v>#NAME?</v>
      </c>
      <c r="AG1346" s="94" t="e">
        <v>#NAME?</v>
      </c>
      <c r="AH1346" s="94" t="e">
        <v>#NAME?</v>
      </c>
      <c r="AI1346" s="94" t="e">
        <v>#NAME?</v>
      </c>
      <c r="AJ1346" s="94" t="e">
        <v>#NAME?</v>
      </c>
      <c r="AK1346" s="94" t="e">
        <v>#NAME?</v>
      </c>
      <c r="AO1346" s="94" t="e">
        <f aca="false" t="array" ref="AO1346:AT1346">_xlfn.torow(_xlfn.unique(_xlfn._xlws.filter(cat_table[Sub-subsector],($E1346=cat_table[Sector])*($F1346=cat_table[Subsector]),"")))</f>
        <v>#NAME?</v>
      </c>
      <c r="AP1346" s="94" t="e">
        <v>#NAME?</v>
      </c>
      <c r="AQ1346" s="94" t="e">
        <v>#NAME?</v>
      </c>
      <c r="AR1346" s="94" t="e">
        <v>#NAME?</v>
      </c>
      <c r="AS1346" s="94" t="e">
        <v>#NAME?</v>
      </c>
      <c r="AT1346" s="94" t="e">
        <v>#NAME?</v>
      </c>
    </row>
    <row r="1347" customFormat="false" ht="15" hidden="false" customHeight="true" outlineLevel="0" collapsed="false">
      <c r="A1347" s="20" t="s">
        <v>10177</v>
      </c>
      <c r="B1347" s="20" t="str">
        <f aca="false">INDEX(Table2[], MATCH(L1347, Location_ID!$D$2:$D$648, 0), 1)</f>
        <v>1e916081-0dba-43ba-a1ec-03b17b7fae9f</v>
      </c>
      <c r="C1347" s="62" t="s">
        <v>926</v>
      </c>
      <c r="D1347" s="61" t="s">
        <v>354</v>
      </c>
      <c r="E1347" s="20" t="s">
        <v>7134</v>
      </c>
      <c r="F1347" s="20" t="s">
        <v>7135</v>
      </c>
      <c r="G1347" s="20" t="s">
        <v>7591</v>
      </c>
      <c r="H1347" s="20"/>
      <c r="I1347" s="20" t="s">
        <v>10178</v>
      </c>
      <c r="J1347" s="20" t="s">
        <v>10179</v>
      </c>
      <c r="K1347" s="20" t="s">
        <v>7124</v>
      </c>
      <c r="L1347" s="20" t="s">
        <v>2259</v>
      </c>
      <c r="M1347" s="20" t="s">
        <v>7110</v>
      </c>
      <c r="N1347" s="20" t="s">
        <v>10175</v>
      </c>
      <c r="O1347" s="20" t="s">
        <v>10180</v>
      </c>
      <c r="P1347" s="201" t="n">
        <v>43191</v>
      </c>
      <c r="Q1347" s="201" t="n">
        <v>43220</v>
      </c>
      <c r="R1347" s="20" t="n">
        <v>15</v>
      </c>
      <c r="S1347" s="20" t="s">
        <v>7122</v>
      </c>
      <c r="T1347" s="20" t="n">
        <v>36.843</v>
      </c>
      <c r="U1347" s="20"/>
      <c r="V1347" s="20"/>
      <c r="W1347" s="20" t="s">
        <v>7141</v>
      </c>
      <c r="X1347" s="35"/>
      <c r="Y1347" s="35"/>
      <c r="Z1347" s="35" t="n">
        <v>1</v>
      </c>
      <c r="AE1347" s="94" t="e">
        <f aca="false" t="array" ref="AE1347:AK1347">_xlfn.torow(_xlfn.unique(_xlfn._xlws.filter(cat_table[Subsector],$E1347=cat_table[Sector],"")))</f>
        <v>#NAME?</v>
      </c>
      <c r="AF1347" s="94" t="e">
        <v>#NAME?</v>
      </c>
      <c r="AG1347" s="94" t="e">
        <v>#NAME?</v>
      </c>
      <c r="AH1347" s="94" t="e">
        <v>#NAME?</v>
      </c>
      <c r="AI1347" s="94" t="e">
        <v>#NAME?</v>
      </c>
      <c r="AJ1347" s="94" t="e">
        <v>#NAME?</v>
      </c>
      <c r="AK1347" s="94" t="e">
        <v>#NAME?</v>
      </c>
      <c r="AO1347" s="94" t="e">
        <f aca="false" t="array" ref="AO1347:AT1347">_xlfn.torow(_xlfn.unique(_xlfn._xlws.filter(cat_table[Sub-subsector],($E1347=cat_table[Sector])*($F1347=cat_table[Subsector]),"")))</f>
        <v>#NAME?</v>
      </c>
      <c r="AP1347" s="94" t="e">
        <v>#NAME?</v>
      </c>
      <c r="AQ1347" s="94" t="e">
        <v>#NAME?</v>
      </c>
      <c r="AR1347" s="94" t="e">
        <v>#NAME?</v>
      </c>
      <c r="AS1347" s="94" t="e">
        <v>#NAME?</v>
      </c>
      <c r="AT1347" s="94" t="e">
        <v>#NAME?</v>
      </c>
    </row>
    <row r="1348" customFormat="false" ht="15" hidden="false" customHeight="true" outlineLevel="0" collapsed="false">
      <c r="A1348" s="20" t="s">
        <v>10181</v>
      </c>
      <c r="B1348" s="20" t="str">
        <f aca="false">INDEX(Table2[], MATCH(L1348, Location_ID!$D$2:$D$648, 0), 1)</f>
        <v>1e916081-0dba-43ba-a1ec-03b17b7fae9f</v>
      </c>
      <c r="C1348" s="62" t="s">
        <v>926</v>
      </c>
      <c r="D1348" s="61" t="s">
        <v>354</v>
      </c>
      <c r="E1348" s="20" t="s">
        <v>7134</v>
      </c>
      <c r="F1348" s="20" t="s">
        <v>7135</v>
      </c>
      <c r="G1348" s="20" t="s">
        <v>7591</v>
      </c>
      <c r="H1348" s="20"/>
      <c r="I1348" s="20" t="s">
        <v>10182</v>
      </c>
      <c r="J1348" s="20" t="s">
        <v>10183</v>
      </c>
      <c r="K1348" s="20" t="s">
        <v>7124</v>
      </c>
      <c r="L1348" s="20" t="s">
        <v>2259</v>
      </c>
      <c r="M1348" s="20" t="s">
        <v>7110</v>
      </c>
      <c r="N1348" s="20" t="s">
        <v>10175</v>
      </c>
      <c r="O1348" s="20" t="s">
        <v>10180</v>
      </c>
      <c r="P1348" s="201" t="n">
        <v>43191</v>
      </c>
      <c r="Q1348" s="201" t="n">
        <v>43220</v>
      </c>
      <c r="R1348" s="20" t="n">
        <v>15</v>
      </c>
      <c r="S1348" s="20" t="s">
        <v>7122</v>
      </c>
      <c r="T1348" s="20" t="n">
        <v>14.302</v>
      </c>
      <c r="U1348" s="20"/>
      <c r="V1348" s="20"/>
      <c r="W1348" s="20" t="s">
        <v>7141</v>
      </c>
      <c r="X1348" s="35"/>
      <c r="Y1348" s="35"/>
      <c r="Z1348" s="35" t="n">
        <v>1</v>
      </c>
      <c r="AE1348" s="94" t="e">
        <f aca="false" t="array" ref="AE1348:AK1348">_xlfn.torow(_xlfn.unique(_xlfn._xlws.filter(cat_table[Subsector],$E1348=cat_table[Sector],"")))</f>
        <v>#NAME?</v>
      </c>
      <c r="AF1348" s="94" t="e">
        <v>#NAME?</v>
      </c>
      <c r="AG1348" s="94" t="e">
        <v>#NAME?</v>
      </c>
      <c r="AH1348" s="94" t="e">
        <v>#NAME?</v>
      </c>
      <c r="AI1348" s="94" t="e">
        <v>#NAME?</v>
      </c>
      <c r="AJ1348" s="94" t="e">
        <v>#NAME?</v>
      </c>
      <c r="AK1348" s="94" t="e">
        <v>#NAME?</v>
      </c>
      <c r="AO1348" s="94" t="e">
        <f aca="false" t="array" ref="AO1348:AT1348">_xlfn.torow(_xlfn.unique(_xlfn._xlws.filter(cat_table[Sub-subsector],($E1348=cat_table[Sector])*($F1348=cat_table[Subsector]),"")))</f>
        <v>#NAME?</v>
      </c>
      <c r="AP1348" s="94" t="e">
        <v>#NAME?</v>
      </c>
      <c r="AQ1348" s="94" t="e">
        <v>#NAME?</v>
      </c>
      <c r="AR1348" s="94" t="e">
        <v>#NAME?</v>
      </c>
      <c r="AS1348" s="94" t="e">
        <v>#NAME?</v>
      </c>
      <c r="AT1348" s="94" t="e">
        <v>#NAME?</v>
      </c>
    </row>
    <row r="1349" customFormat="false" ht="15" hidden="false" customHeight="true" outlineLevel="0" collapsed="false">
      <c r="A1349" s="20" t="s">
        <v>10184</v>
      </c>
      <c r="B1349" s="20" t="str">
        <f aca="false">INDEX(Table2[], MATCH(L1349, Location_ID!$D$2:$D$648, 0), 1)</f>
        <v>1e916081-0dba-43ba-a1ec-03b17b7fae9f</v>
      </c>
      <c r="C1349" s="62" t="s">
        <v>926</v>
      </c>
      <c r="D1349" s="61" t="s">
        <v>354</v>
      </c>
      <c r="E1349" s="20" t="s">
        <v>7134</v>
      </c>
      <c r="F1349" s="20" t="s">
        <v>7135</v>
      </c>
      <c r="G1349" s="20" t="s">
        <v>7591</v>
      </c>
      <c r="H1349" s="20"/>
      <c r="I1349" s="20" t="s">
        <v>10185</v>
      </c>
      <c r="J1349" s="20" t="s">
        <v>10186</v>
      </c>
      <c r="K1349" s="20" t="s">
        <v>7120</v>
      </c>
      <c r="L1349" s="20" t="s">
        <v>2259</v>
      </c>
      <c r="M1349" s="20" t="s">
        <v>7110</v>
      </c>
      <c r="N1349" s="20" t="s">
        <v>10175</v>
      </c>
      <c r="O1349" s="20" t="s">
        <v>10187</v>
      </c>
      <c r="P1349" s="201" t="n">
        <v>43191</v>
      </c>
      <c r="Q1349" s="201" t="n">
        <v>43220</v>
      </c>
      <c r="R1349" s="20" t="n">
        <v>1</v>
      </c>
      <c r="S1349" s="20" t="s">
        <v>7130</v>
      </c>
      <c r="T1349" s="20" t="n">
        <v>10.52</v>
      </c>
      <c r="U1349" s="20"/>
      <c r="V1349" s="20"/>
      <c r="W1349" s="20" t="s">
        <v>7141</v>
      </c>
      <c r="X1349" s="35"/>
      <c r="Y1349" s="35"/>
      <c r="Z1349" s="35" t="n">
        <v>0</v>
      </c>
      <c r="AE1349" s="94" t="e">
        <f aca="false" t="array" ref="AE1349:AK1349">_xlfn.torow(_xlfn.unique(_xlfn._xlws.filter(cat_table[Subsector],$E1349=cat_table[Sector],"")))</f>
        <v>#NAME?</v>
      </c>
      <c r="AF1349" s="94" t="e">
        <v>#NAME?</v>
      </c>
      <c r="AG1349" s="94" t="e">
        <v>#NAME?</v>
      </c>
      <c r="AH1349" s="94" t="e">
        <v>#NAME?</v>
      </c>
      <c r="AI1349" s="94" t="e">
        <v>#NAME?</v>
      </c>
      <c r="AJ1349" s="94" t="e">
        <v>#NAME?</v>
      </c>
      <c r="AK1349" s="94" t="e">
        <v>#NAME?</v>
      </c>
      <c r="AO1349" s="94" t="e">
        <f aca="false" t="array" ref="AO1349:AT1349">_xlfn.torow(_xlfn.unique(_xlfn._xlws.filter(cat_table[Sub-subsector],($E1349=cat_table[Sector])*($F1349=cat_table[Subsector]),"")))</f>
        <v>#NAME?</v>
      </c>
      <c r="AP1349" s="94" t="e">
        <v>#NAME?</v>
      </c>
      <c r="AQ1349" s="94" t="e">
        <v>#NAME?</v>
      </c>
      <c r="AR1349" s="94" t="e">
        <v>#NAME?</v>
      </c>
      <c r="AS1349" s="94" t="e">
        <v>#NAME?</v>
      </c>
      <c r="AT1349" s="94" t="e">
        <v>#NAME?</v>
      </c>
    </row>
    <row r="1350" customFormat="false" ht="15" hidden="false" customHeight="true" outlineLevel="0" collapsed="false">
      <c r="A1350" s="20" t="s">
        <v>10188</v>
      </c>
      <c r="B1350" s="20" t="str">
        <f aca="false">INDEX(Table2[], MATCH(L1350, Location_ID!$D$2:$D$648, 0), 1)</f>
        <v>1e916081-0dba-43ba-a1ec-03b17b7fae9f</v>
      </c>
      <c r="C1350" s="62" t="s">
        <v>926</v>
      </c>
      <c r="D1350" s="61" t="s">
        <v>354</v>
      </c>
      <c r="E1350" s="20" t="s">
        <v>7134</v>
      </c>
      <c r="F1350" s="20" t="s">
        <v>7135</v>
      </c>
      <c r="G1350" s="20" t="s">
        <v>7591</v>
      </c>
      <c r="H1350" s="20"/>
      <c r="I1350" s="20" t="s">
        <v>10189</v>
      </c>
      <c r="J1350" s="20" t="s">
        <v>10186</v>
      </c>
      <c r="K1350" s="20" t="s">
        <v>7120</v>
      </c>
      <c r="L1350" s="20" t="s">
        <v>2259</v>
      </c>
      <c r="M1350" s="20" t="s">
        <v>7110</v>
      </c>
      <c r="N1350" s="20" t="s">
        <v>10175</v>
      </c>
      <c r="O1350" s="20" t="s">
        <v>10190</v>
      </c>
      <c r="P1350" s="201" t="n">
        <v>43191</v>
      </c>
      <c r="Q1350" s="201" t="n">
        <v>43220</v>
      </c>
      <c r="R1350" s="20" t="n">
        <v>1</v>
      </c>
      <c r="S1350" s="20" t="s">
        <v>7130</v>
      </c>
      <c r="T1350" s="20" t="n">
        <v>7.638</v>
      </c>
      <c r="U1350" s="20"/>
      <c r="V1350" s="20"/>
      <c r="W1350" s="20" t="s">
        <v>7141</v>
      </c>
      <c r="X1350" s="35"/>
      <c r="Y1350" s="35"/>
      <c r="Z1350" s="35" t="n">
        <v>0</v>
      </c>
      <c r="AE1350" s="94" t="e">
        <f aca="false" t="array" ref="AE1350:AK1350">_xlfn.torow(_xlfn.unique(_xlfn._xlws.filter(cat_table[Subsector],$E1350=cat_table[Sector],"")))</f>
        <v>#NAME?</v>
      </c>
      <c r="AF1350" s="94" t="e">
        <v>#NAME?</v>
      </c>
      <c r="AG1350" s="94" t="e">
        <v>#NAME?</v>
      </c>
      <c r="AH1350" s="94" t="e">
        <v>#NAME?</v>
      </c>
      <c r="AI1350" s="94" t="e">
        <v>#NAME?</v>
      </c>
      <c r="AJ1350" s="94" t="e">
        <v>#NAME?</v>
      </c>
      <c r="AK1350" s="94" t="e">
        <v>#NAME?</v>
      </c>
      <c r="AO1350" s="94" t="e">
        <f aca="false" t="array" ref="AO1350:AT1350">_xlfn.torow(_xlfn.unique(_xlfn._xlws.filter(cat_table[Sub-subsector],($E1350=cat_table[Sector])*($F1350=cat_table[Subsector]),"")))</f>
        <v>#NAME?</v>
      </c>
      <c r="AP1350" s="94" t="e">
        <v>#NAME?</v>
      </c>
      <c r="AQ1350" s="94" t="e">
        <v>#NAME?</v>
      </c>
      <c r="AR1350" s="94" t="e">
        <v>#NAME?</v>
      </c>
      <c r="AS1350" s="94" t="e">
        <v>#NAME?</v>
      </c>
      <c r="AT1350" s="94" t="e">
        <v>#NAME?</v>
      </c>
    </row>
    <row r="1351" customFormat="false" ht="15" hidden="false" customHeight="true" outlineLevel="0" collapsed="false">
      <c r="A1351" s="20" t="s">
        <v>10191</v>
      </c>
      <c r="B1351" s="20" t="str">
        <f aca="false">INDEX(Table2[], MATCH(L1351, Location_ID!$D$2:$D$648, 0), 1)</f>
        <v>1e916081-0dba-43ba-a1ec-03b17b7fae9f</v>
      </c>
      <c r="C1351" s="62" t="s">
        <v>926</v>
      </c>
      <c r="D1351" s="61" t="s">
        <v>354</v>
      </c>
      <c r="E1351" s="20" t="s">
        <v>7134</v>
      </c>
      <c r="F1351" s="20" t="s">
        <v>7135</v>
      </c>
      <c r="G1351" s="20" t="s">
        <v>7591</v>
      </c>
      <c r="H1351" s="20"/>
      <c r="I1351" s="20" t="s">
        <v>10192</v>
      </c>
      <c r="J1351" s="20" t="s">
        <v>10186</v>
      </c>
      <c r="K1351" s="20" t="s">
        <v>7120</v>
      </c>
      <c r="L1351" s="20" t="s">
        <v>2259</v>
      </c>
      <c r="M1351" s="20" t="s">
        <v>7110</v>
      </c>
      <c r="N1351" s="20" t="s">
        <v>10175</v>
      </c>
      <c r="O1351" s="20" t="s">
        <v>10193</v>
      </c>
      <c r="P1351" s="201" t="n">
        <v>43191</v>
      </c>
      <c r="Q1351" s="201" t="n">
        <v>43220</v>
      </c>
      <c r="R1351" s="20" t="n">
        <v>1</v>
      </c>
      <c r="S1351" s="20" t="s">
        <v>7130</v>
      </c>
      <c r="T1351" s="20" t="n">
        <v>0.598</v>
      </c>
      <c r="U1351" s="20"/>
      <c r="V1351" s="20"/>
      <c r="W1351" s="20" t="s">
        <v>7141</v>
      </c>
      <c r="X1351" s="35"/>
      <c r="Y1351" s="35"/>
      <c r="Z1351" s="35" t="n">
        <v>0</v>
      </c>
      <c r="AE1351" s="94" t="e">
        <f aca="false" t="array" ref="AE1351:AK1351">_xlfn.torow(_xlfn.unique(_xlfn._xlws.filter(cat_table[Subsector],$E1351=cat_table[Sector],"")))</f>
        <v>#NAME?</v>
      </c>
      <c r="AF1351" s="94" t="e">
        <v>#NAME?</v>
      </c>
      <c r="AG1351" s="94" t="e">
        <v>#NAME?</v>
      </c>
      <c r="AH1351" s="94" t="e">
        <v>#NAME?</v>
      </c>
      <c r="AI1351" s="94" t="e">
        <v>#NAME?</v>
      </c>
      <c r="AJ1351" s="94" t="e">
        <v>#NAME?</v>
      </c>
      <c r="AK1351" s="94" t="e">
        <v>#NAME?</v>
      </c>
      <c r="AO1351" s="94" t="e">
        <f aca="false" t="array" ref="AO1351:AT1351">_xlfn.torow(_xlfn.unique(_xlfn._xlws.filter(cat_table[Sub-subsector],($E1351=cat_table[Sector])*($F1351=cat_table[Subsector]),"")))</f>
        <v>#NAME?</v>
      </c>
      <c r="AP1351" s="94" t="e">
        <v>#NAME?</v>
      </c>
      <c r="AQ1351" s="94" t="e">
        <v>#NAME?</v>
      </c>
      <c r="AR1351" s="94" t="e">
        <v>#NAME?</v>
      </c>
      <c r="AS1351" s="94" t="e">
        <v>#NAME?</v>
      </c>
      <c r="AT1351" s="94" t="e">
        <v>#NAME?</v>
      </c>
    </row>
    <row r="1352" customFormat="false" ht="15" hidden="false" customHeight="true" outlineLevel="0" collapsed="false">
      <c r="A1352" s="20" t="s">
        <v>10194</v>
      </c>
      <c r="B1352" s="20" t="str">
        <f aca="false">INDEX(Table2[], MATCH(L1352, Location_ID!$D$2:$D$648, 0), 1)</f>
        <v>1e916081-0dba-43ba-a1ec-03b17b7fae9f</v>
      </c>
      <c r="C1352" s="62" t="s">
        <v>926</v>
      </c>
      <c r="D1352" s="61" t="s">
        <v>354</v>
      </c>
      <c r="E1352" s="20" t="s">
        <v>7134</v>
      </c>
      <c r="F1352" s="20" t="s">
        <v>7135</v>
      </c>
      <c r="G1352" s="20" t="s">
        <v>7591</v>
      </c>
      <c r="H1352" s="20"/>
      <c r="I1352" s="20" t="s">
        <v>10195</v>
      </c>
      <c r="J1352" s="20" t="s">
        <v>10186</v>
      </c>
      <c r="K1352" s="20" t="s">
        <v>7120</v>
      </c>
      <c r="L1352" s="20" t="s">
        <v>2259</v>
      </c>
      <c r="M1352" s="20" t="s">
        <v>7110</v>
      </c>
      <c r="N1352" s="20" t="s">
        <v>10175</v>
      </c>
      <c r="O1352" s="20" t="s">
        <v>10196</v>
      </c>
      <c r="P1352" s="201" t="n">
        <v>43191</v>
      </c>
      <c r="Q1352" s="201" t="n">
        <v>43220</v>
      </c>
      <c r="R1352" s="20" t="n">
        <v>1</v>
      </c>
      <c r="S1352" s="20" t="s">
        <v>7130</v>
      </c>
      <c r="T1352" s="20" t="n">
        <v>7.568</v>
      </c>
      <c r="U1352" s="20"/>
      <c r="V1352" s="20"/>
      <c r="W1352" s="20" t="s">
        <v>7141</v>
      </c>
      <c r="X1352" s="35"/>
      <c r="Y1352" s="35"/>
      <c r="Z1352" s="35" t="n">
        <v>0</v>
      </c>
      <c r="AE1352" s="94" t="e">
        <f aca="false" t="array" ref="AE1352:AK1352">_xlfn.torow(_xlfn.unique(_xlfn._xlws.filter(cat_table[Subsector],$E1352=cat_table[Sector],"")))</f>
        <v>#NAME?</v>
      </c>
      <c r="AF1352" s="94" t="e">
        <v>#NAME?</v>
      </c>
      <c r="AG1352" s="94" t="e">
        <v>#NAME?</v>
      </c>
      <c r="AH1352" s="94" t="e">
        <v>#NAME?</v>
      </c>
      <c r="AI1352" s="94" t="e">
        <v>#NAME?</v>
      </c>
      <c r="AJ1352" s="94" t="e">
        <v>#NAME?</v>
      </c>
      <c r="AK1352" s="94" t="e">
        <v>#NAME?</v>
      </c>
      <c r="AO1352" s="94" t="e">
        <f aca="false" t="array" ref="AO1352:AT1352">_xlfn.torow(_xlfn.unique(_xlfn._xlws.filter(cat_table[Sub-subsector],($E1352=cat_table[Sector])*($F1352=cat_table[Subsector]),"")))</f>
        <v>#NAME?</v>
      </c>
      <c r="AP1352" s="94" t="e">
        <v>#NAME?</v>
      </c>
      <c r="AQ1352" s="94" t="e">
        <v>#NAME?</v>
      </c>
      <c r="AR1352" s="94" t="e">
        <v>#NAME?</v>
      </c>
      <c r="AS1352" s="94" t="e">
        <v>#NAME?</v>
      </c>
      <c r="AT1352" s="94" t="e">
        <v>#NAME?</v>
      </c>
    </row>
    <row r="1353" customFormat="false" ht="15" hidden="false" customHeight="true" outlineLevel="0" collapsed="false">
      <c r="A1353" s="174" t="s">
        <v>10197</v>
      </c>
      <c r="B1353" s="20" t="str">
        <f aca="false">INDEX(Table2[], MATCH(L1353, Location_ID!$D$2:$D$648, 0), 1)</f>
        <v>1e916081-0dba-43ba-a1ec-03b17b7fae9f</v>
      </c>
      <c r="C1353" s="62" t="s">
        <v>926</v>
      </c>
      <c r="D1353" s="61" t="s">
        <v>354</v>
      </c>
      <c r="E1353" s="20" t="s">
        <v>7134</v>
      </c>
      <c r="F1353" s="20" t="s">
        <v>7135</v>
      </c>
      <c r="G1353" s="20" t="s">
        <v>7591</v>
      </c>
      <c r="H1353" s="20"/>
      <c r="I1353" s="20" t="s">
        <v>10198</v>
      </c>
      <c r="J1353" s="20" t="s">
        <v>10186</v>
      </c>
      <c r="K1353" s="20" t="s">
        <v>7120</v>
      </c>
      <c r="L1353" s="20" t="s">
        <v>2259</v>
      </c>
      <c r="M1353" s="20" t="s">
        <v>7110</v>
      </c>
      <c r="N1353" s="20" t="s">
        <v>10175</v>
      </c>
      <c r="O1353" s="20" t="s">
        <v>10199</v>
      </c>
      <c r="P1353" s="201" t="n">
        <v>43191</v>
      </c>
      <c r="Q1353" s="201" t="n">
        <v>43220</v>
      </c>
      <c r="R1353" s="20" t="n">
        <v>1</v>
      </c>
      <c r="S1353" s="20" t="s">
        <v>7130</v>
      </c>
      <c r="T1353" s="20" t="n">
        <v>3.288</v>
      </c>
      <c r="U1353" s="20"/>
      <c r="V1353" s="20"/>
      <c r="W1353" s="20" t="s">
        <v>7141</v>
      </c>
      <c r="X1353" s="35"/>
      <c r="Y1353" s="35"/>
      <c r="Z1353" s="35" t="n">
        <v>0</v>
      </c>
      <c r="AE1353" s="94" t="e">
        <f aca="false" t="array" ref="AE1353:AK1353">_xlfn.torow(_xlfn.unique(_xlfn._xlws.filter(cat_table[Subsector],$E1353=cat_table[Sector],"")))</f>
        <v>#NAME?</v>
      </c>
      <c r="AF1353" s="94" t="e">
        <v>#NAME?</v>
      </c>
      <c r="AG1353" s="94" t="e">
        <v>#NAME?</v>
      </c>
      <c r="AH1353" s="94" t="e">
        <v>#NAME?</v>
      </c>
      <c r="AI1353" s="94" t="e">
        <v>#NAME?</v>
      </c>
      <c r="AJ1353" s="94" t="e">
        <v>#NAME?</v>
      </c>
      <c r="AK1353" s="94" t="e">
        <v>#NAME?</v>
      </c>
      <c r="AO1353" s="94" t="e">
        <f aca="false" t="array" ref="AO1353:AT1353">_xlfn.torow(_xlfn.unique(_xlfn._xlws.filter(cat_table[Sub-subsector],($E1353=cat_table[Sector])*($F1353=cat_table[Subsector]),"")))</f>
        <v>#NAME?</v>
      </c>
      <c r="AP1353" s="94" t="e">
        <v>#NAME?</v>
      </c>
      <c r="AQ1353" s="94" t="e">
        <v>#NAME?</v>
      </c>
      <c r="AR1353" s="94" t="e">
        <v>#NAME?</v>
      </c>
      <c r="AS1353" s="94" t="e">
        <v>#NAME?</v>
      </c>
      <c r="AT1353" s="94" t="e">
        <v>#NAME?</v>
      </c>
    </row>
    <row r="1354" customFormat="false" ht="15" hidden="false" customHeight="true" outlineLevel="0" collapsed="false">
      <c r="A1354" s="20" t="s">
        <v>10200</v>
      </c>
      <c r="B1354" s="20" t="str">
        <f aca="false">INDEX(Table2[], MATCH(L1354, Location_ID!$D$2:$D$648, 0), 1)</f>
        <v>1e916081-0dba-43ba-a1ec-03b17b7fae9f</v>
      </c>
      <c r="C1354" s="62" t="s">
        <v>926</v>
      </c>
      <c r="D1354" s="61" t="s">
        <v>354</v>
      </c>
      <c r="E1354" s="20" t="s">
        <v>7134</v>
      </c>
      <c r="F1354" s="20" t="s">
        <v>7135</v>
      </c>
      <c r="G1354" s="20" t="s">
        <v>7591</v>
      </c>
      <c r="H1354" s="20"/>
      <c r="I1354" s="20" t="s">
        <v>10201</v>
      </c>
      <c r="J1354" s="20" t="s">
        <v>10186</v>
      </c>
      <c r="K1354" s="20" t="s">
        <v>7120</v>
      </c>
      <c r="L1354" s="20" t="s">
        <v>2259</v>
      </c>
      <c r="M1354" s="20" t="s">
        <v>7110</v>
      </c>
      <c r="N1354" s="20" t="s">
        <v>10175</v>
      </c>
      <c r="O1354" s="20" t="s">
        <v>10202</v>
      </c>
      <c r="P1354" s="201" t="n">
        <v>43191</v>
      </c>
      <c r="Q1354" s="201" t="n">
        <v>43220</v>
      </c>
      <c r="R1354" s="20" t="n">
        <v>1</v>
      </c>
      <c r="S1354" s="20" t="s">
        <v>7130</v>
      </c>
      <c r="T1354" s="20" t="n">
        <v>0.464</v>
      </c>
      <c r="U1354" s="20"/>
      <c r="V1354" s="20"/>
      <c r="W1354" s="20" t="s">
        <v>7141</v>
      </c>
      <c r="X1354" s="35"/>
      <c r="Y1354" s="35"/>
      <c r="Z1354" s="35" t="n">
        <v>0</v>
      </c>
      <c r="AE1354" s="94" t="e">
        <f aca="false" t="array" ref="AE1354:AK1354">_xlfn.torow(_xlfn.unique(_xlfn._xlws.filter(cat_table[Subsector],$E1354=cat_table[Sector],"")))</f>
        <v>#NAME?</v>
      </c>
      <c r="AF1354" s="94" t="e">
        <v>#NAME?</v>
      </c>
      <c r="AG1354" s="94" t="e">
        <v>#NAME?</v>
      </c>
      <c r="AH1354" s="94" t="e">
        <v>#NAME?</v>
      </c>
      <c r="AI1354" s="94" t="e">
        <v>#NAME?</v>
      </c>
      <c r="AJ1354" s="94" t="e">
        <v>#NAME?</v>
      </c>
      <c r="AK1354" s="94" t="e">
        <v>#NAME?</v>
      </c>
      <c r="AO1354" s="94" t="e">
        <f aca="false" t="array" ref="AO1354:AT1354">_xlfn.torow(_xlfn.unique(_xlfn._xlws.filter(cat_table[Sub-subsector],($E1354=cat_table[Sector])*($F1354=cat_table[Subsector]),"")))</f>
        <v>#NAME?</v>
      </c>
      <c r="AP1354" s="94" t="e">
        <v>#NAME?</v>
      </c>
      <c r="AQ1354" s="94" t="e">
        <v>#NAME?</v>
      </c>
      <c r="AR1354" s="94" t="e">
        <v>#NAME?</v>
      </c>
      <c r="AS1354" s="94" t="e">
        <v>#NAME?</v>
      </c>
      <c r="AT1354" s="94" t="e">
        <v>#NAME?</v>
      </c>
    </row>
    <row r="1355" customFormat="false" ht="15" hidden="false" customHeight="true" outlineLevel="0" collapsed="false">
      <c r="A1355" s="20" t="s">
        <v>10203</v>
      </c>
      <c r="B1355" s="20" t="str">
        <f aca="false">INDEX(Table2[], MATCH(L1355, Location_ID!$D$2:$D$648, 0), 1)</f>
        <v>1e916081-0dba-43ba-a1ec-03b17b7fae9f</v>
      </c>
      <c r="C1355" s="62" t="s">
        <v>926</v>
      </c>
      <c r="D1355" s="61" t="s">
        <v>354</v>
      </c>
      <c r="E1355" s="20" t="s">
        <v>7134</v>
      </c>
      <c r="F1355" s="20" t="s">
        <v>7135</v>
      </c>
      <c r="G1355" s="20" t="s">
        <v>7591</v>
      </c>
      <c r="H1355" s="20"/>
      <c r="I1355" s="20" t="s">
        <v>10204</v>
      </c>
      <c r="J1355" s="20" t="s">
        <v>10186</v>
      </c>
      <c r="K1355" s="20" t="s">
        <v>7120</v>
      </c>
      <c r="L1355" s="20" t="s">
        <v>2259</v>
      </c>
      <c r="M1355" s="20" t="s">
        <v>7110</v>
      </c>
      <c r="N1355" s="20" t="s">
        <v>10175</v>
      </c>
      <c r="O1355" s="20" t="s">
        <v>10205</v>
      </c>
      <c r="P1355" s="201" t="n">
        <v>43191</v>
      </c>
      <c r="Q1355" s="201" t="n">
        <v>43220</v>
      </c>
      <c r="R1355" s="20" t="n">
        <v>1</v>
      </c>
      <c r="S1355" s="20" t="s">
        <v>7130</v>
      </c>
      <c r="T1355" s="20" t="n">
        <v>0.358</v>
      </c>
      <c r="U1355" s="20"/>
      <c r="V1355" s="20"/>
      <c r="W1355" s="20" t="s">
        <v>7141</v>
      </c>
      <c r="X1355" s="35"/>
      <c r="Y1355" s="35"/>
      <c r="Z1355" s="35" t="n">
        <v>0</v>
      </c>
      <c r="AE1355" s="94" t="e">
        <f aca="false" t="array" ref="AE1355:AK1355">_xlfn.torow(_xlfn.unique(_xlfn._xlws.filter(cat_table[Subsector],$E1355=cat_table[Sector],"")))</f>
        <v>#NAME?</v>
      </c>
      <c r="AF1355" s="94" t="e">
        <v>#NAME?</v>
      </c>
      <c r="AG1355" s="94" t="e">
        <v>#NAME?</v>
      </c>
      <c r="AH1355" s="94" t="e">
        <v>#NAME?</v>
      </c>
      <c r="AI1355" s="94" t="e">
        <v>#NAME?</v>
      </c>
      <c r="AJ1355" s="94" t="e">
        <v>#NAME?</v>
      </c>
      <c r="AK1355" s="94" t="e">
        <v>#NAME?</v>
      </c>
      <c r="AO1355" s="94" t="e">
        <f aca="false" t="array" ref="AO1355:AT1355">_xlfn.torow(_xlfn.unique(_xlfn._xlws.filter(cat_table[Sub-subsector],($E1355=cat_table[Sector])*($F1355=cat_table[Subsector]),"")))</f>
        <v>#NAME?</v>
      </c>
      <c r="AP1355" s="94" t="e">
        <v>#NAME?</v>
      </c>
      <c r="AQ1355" s="94" t="e">
        <v>#NAME?</v>
      </c>
      <c r="AR1355" s="94" t="e">
        <v>#NAME?</v>
      </c>
      <c r="AS1355" s="94" t="e">
        <v>#NAME?</v>
      </c>
      <c r="AT1355" s="94" t="e">
        <v>#NAME?</v>
      </c>
    </row>
    <row r="1356" customFormat="false" ht="15" hidden="false" customHeight="true" outlineLevel="0" collapsed="false">
      <c r="A1356" s="20" t="s">
        <v>10206</v>
      </c>
      <c r="B1356" s="20" t="str">
        <f aca="false">INDEX(Table2[], MATCH(L1356, Location_ID!$D$2:$D$648, 0), 1)</f>
        <v>1e916081-0dba-43ba-a1ec-03b17b7fae9f</v>
      </c>
      <c r="C1356" s="62" t="s">
        <v>926</v>
      </c>
      <c r="D1356" s="61" t="s">
        <v>354</v>
      </c>
      <c r="E1356" s="20" t="s">
        <v>7134</v>
      </c>
      <c r="F1356" s="20" t="s">
        <v>7135</v>
      </c>
      <c r="G1356" s="20" t="s">
        <v>7591</v>
      </c>
      <c r="H1356" s="20"/>
      <c r="I1356" s="20" t="s">
        <v>10207</v>
      </c>
      <c r="J1356" s="20" t="s">
        <v>10186</v>
      </c>
      <c r="K1356" s="20" t="s">
        <v>7120</v>
      </c>
      <c r="L1356" s="20" t="s">
        <v>2259</v>
      </c>
      <c r="M1356" s="20" t="s">
        <v>7110</v>
      </c>
      <c r="N1356" s="20" t="s">
        <v>10175</v>
      </c>
      <c r="O1356" s="20" t="s">
        <v>10208</v>
      </c>
      <c r="P1356" s="201" t="n">
        <v>43191</v>
      </c>
      <c r="Q1356" s="201" t="n">
        <v>43220</v>
      </c>
      <c r="R1356" s="20" t="n">
        <v>1</v>
      </c>
      <c r="S1356" s="20" t="s">
        <v>7130</v>
      </c>
      <c r="T1356" s="20" t="n">
        <v>10.042</v>
      </c>
      <c r="U1356" s="20"/>
      <c r="V1356" s="20"/>
      <c r="W1356" s="20" t="s">
        <v>7141</v>
      </c>
      <c r="X1356" s="35"/>
      <c r="Y1356" s="35"/>
      <c r="Z1356" s="35" t="n">
        <v>0</v>
      </c>
      <c r="AE1356" s="94" t="e">
        <f aca="false" t="array" ref="AE1356:AK1356">_xlfn.torow(_xlfn.unique(_xlfn._xlws.filter(cat_table[Subsector],$E1356=cat_table[Sector],"")))</f>
        <v>#NAME?</v>
      </c>
      <c r="AF1356" s="94" t="e">
        <v>#NAME?</v>
      </c>
      <c r="AG1356" s="94" t="e">
        <v>#NAME?</v>
      </c>
      <c r="AH1356" s="94" t="e">
        <v>#NAME?</v>
      </c>
      <c r="AI1356" s="94" t="e">
        <v>#NAME?</v>
      </c>
      <c r="AJ1356" s="94" t="e">
        <v>#NAME?</v>
      </c>
      <c r="AK1356" s="94" t="e">
        <v>#NAME?</v>
      </c>
      <c r="AO1356" s="94" t="e">
        <f aca="false" t="array" ref="AO1356:AT1356">_xlfn.torow(_xlfn.unique(_xlfn._xlws.filter(cat_table[Sub-subsector],($E1356=cat_table[Sector])*($F1356=cat_table[Subsector]),"")))</f>
        <v>#NAME?</v>
      </c>
      <c r="AP1356" s="94" t="e">
        <v>#NAME?</v>
      </c>
      <c r="AQ1356" s="94" t="e">
        <v>#NAME?</v>
      </c>
      <c r="AR1356" s="94" t="e">
        <v>#NAME?</v>
      </c>
      <c r="AS1356" s="94" t="e">
        <v>#NAME?</v>
      </c>
      <c r="AT1356" s="94" t="e">
        <v>#NAME?</v>
      </c>
    </row>
    <row r="1357" customFormat="false" ht="15" hidden="false" customHeight="true" outlineLevel="0" collapsed="false">
      <c r="A1357" s="20" t="s">
        <v>10209</v>
      </c>
      <c r="B1357" s="20" t="str">
        <f aca="false">INDEX(Table2[], MATCH(L1357, Location_ID!$D$2:$D$648, 0), 1)</f>
        <v>1e916081-0dba-43ba-a1ec-03b17b7fae9f</v>
      </c>
      <c r="C1357" s="62" t="s">
        <v>926</v>
      </c>
      <c r="D1357" s="61" t="s">
        <v>354</v>
      </c>
      <c r="E1357" s="20" t="s">
        <v>7134</v>
      </c>
      <c r="F1357" s="20" t="s">
        <v>7135</v>
      </c>
      <c r="G1357" s="20" t="s">
        <v>7591</v>
      </c>
      <c r="H1357" s="20"/>
      <c r="I1357" s="20" t="s">
        <v>10210</v>
      </c>
      <c r="J1357" s="20" t="s">
        <v>10186</v>
      </c>
      <c r="K1357" s="20" t="s">
        <v>7120</v>
      </c>
      <c r="L1357" s="20" t="s">
        <v>2259</v>
      </c>
      <c r="M1357" s="20" t="s">
        <v>7110</v>
      </c>
      <c r="N1357" s="20" t="s">
        <v>10175</v>
      </c>
      <c r="O1357" s="20" t="s">
        <v>10211</v>
      </c>
      <c r="P1357" s="201" t="n">
        <v>43191</v>
      </c>
      <c r="Q1357" s="201" t="n">
        <v>43220</v>
      </c>
      <c r="R1357" s="20" t="n">
        <v>1</v>
      </c>
      <c r="S1357" s="20" t="s">
        <v>7130</v>
      </c>
      <c r="T1357" s="20" t="n">
        <v>3.191</v>
      </c>
      <c r="U1357" s="20"/>
      <c r="V1357" s="20"/>
      <c r="W1357" s="20" t="s">
        <v>7141</v>
      </c>
      <c r="X1357" s="35"/>
      <c r="Y1357" s="35"/>
      <c r="Z1357" s="35" t="n">
        <v>0</v>
      </c>
      <c r="AE1357" s="94" t="e">
        <f aca="false" t="array" ref="AE1357:AK1357">_xlfn.torow(_xlfn.unique(_xlfn._xlws.filter(cat_table[Subsector],$E1357=cat_table[Sector],"")))</f>
        <v>#NAME?</v>
      </c>
      <c r="AF1357" s="94" t="e">
        <v>#NAME?</v>
      </c>
      <c r="AG1357" s="94" t="e">
        <v>#NAME?</v>
      </c>
      <c r="AH1357" s="94" t="e">
        <v>#NAME?</v>
      </c>
      <c r="AI1357" s="94" t="e">
        <v>#NAME?</v>
      </c>
      <c r="AJ1357" s="94" t="e">
        <v>#NAME?</v>
      </c>
      <c r="AK1357" s="94" t="e">
        <v>#NAME?</v>
      </c>
      <c r="AO1357" s="94" t="e">
        <f aca="false" t="array" ref="AO1357:AT1357">_xlfn.torow(_xlfn.unique(_xlfn._xlws.filter(cat_table[Sub-subsector],($E1357=cat_table[Sector])*($F1357=cat_table[Subsector]),"")))</f>
        <v>#NAME?</v>
      </c>
      <c r="AP1357" s="94" t="e">
        <v>#NAME?</v>
      </c>
      <c r="AQ1357" s="94" t="e">
        <v>#NAME?</v>
      </c>
      <c r="AR1357" s="94" t="e">
        <v>#NAME?</v>
      </c>
      <c r="AS1357" s="94" t="e">
        <v>#NAME?</v>
      </c>
      <c r="AT1357" s="94" t="e">
        <v>#NAME?</v>
      </c>
    </row>
    <row r="1358" customFormat="false" ht="15" hidden="false" customHeight="true" outlineLevel="0" collapsed="false">
      <c r="A1358" s="20" t="s">
        <v>10212</v>
      </c>
      <c r="B1358" s="20" t="str">
        <f aca="false">INDEX(Table2[], MATCH(L1358, Location_ID!$D$2:$D$648, 0), 1)</f>
        <v>1e916081-0dba-43ba-a1ec-03b17b7fae9f</v>
      </c>
      <c r="C1358" s="62" t="s">
        <v>926</v>
      </c>
      <c r="D1358" s="61" t="s">
        <v>354</v>
      </c>
      <c r="E1358" s="20" t="s">
        <v>7134</v>
      </c>
      <c r="F1358" s="20" t="s">
        <v>7135</v>
      </c>
      <c r="G1358" s="20" t="s">
        <v>7591</v>
      </c>
      <c r="H1358" s="20"/>
      <c r="I1358" s="20" t="s">
        <v>10213</v>
      </c>
      <c r="J1358" s="20" t="s">
        <v>10186</v>
      </c>
      <c r="K1358" s="20" t="s">
        <v>7120</v>
      </c>
      <c r="L1358" s="20" t="s">
        <v>2259</v>
      </c>
      <c r="M1358" s="20" t="s">
        <v>7110</v>
      </c>
      <c r="N1358" s="20" t="s">
        <v>10175</v>
      </c>
      <c r="O1358" s="20" t="s">
        <v>10214</v>
      </c>
      <c r="P1358" s="201" t="n">
        <v>43191</v>
      </c>
      <c r="Q1358" s="201" t="n">
        <v>43220</v>
      </c>
      <c r="R1358" s="20" t="n">
        <v>1</v>
      </c>
      <c r="S1358" s="20" t="s">
        <v>7130</v>
      </c>
      <c r="T1358" s="20" t="n">
        <v>4.813</v>
      </c>
      <c r="U1358" s="20"/>
      <c r="V1358" s="20"/>
      <c r="W1358" s="20" t="s">
        <v>7141</v>
      </c>
      <c r="X1358" s="35"/>
      <c r="Y1358" s="35"/>
      <c r="Z1358" s="35" t="n">
        <v>0</v>
      </c>
      <c r="AE1358" s="94" t="e">
        <f aca="false" t="array" ref="AE1358:AK1358">_xlfn.torow(_xlfn.unique(_xlfn._xlws.filter(cat_table[Subsector],$E1358=cat_table[Sector],"")))</f>
        <v>#NAME?</v>
      </c>
      <c r="AF1358" s="94" t="e">
        <v>#NAME?</v>
      </c>
      <c r="AG1358" s="94" t="e">
        <v>#NAME?</v>
      </c>
      <c r="AH1358" s="94" t="e">
        <v>#NAME?</v>
      </c>
      <c r="AI1358" s="94" t="e">
        <v>#NAME?</v>
      </c>
      <c r="AJ1358" s="94" t="e">
        <v>#NAME?</v>
      </c>
      <c r="AK1358" s="94" t="e">
        <v>#NAME?</v>
      </c>
      <c r="AO1358" s="94" t="e">
        <f aca="false" t="array" ref="AO1358:AT1358">_xlfn.torow(_xlfn.unique(_xlfn._xlws.filter(cat_table[Sub-subsector],($E1358=cat_table[Sector])*($F1358=cat_table[Subsector]),"")))</f>
        <v>#NAME?</v>
      </c>
      <c r="AP1358" s="94" t="e">
        <v>#NAME?</v>
      </c>
      <c r="AQ1358" s="94" t="e">
        <v>#NAME?</v>
      </c>
      <c r="AR1358" s="94" t="e">
        <v>#NAME?</v>
      </c>
      <c r="AS1358" s="94" t="e">
        <v>#NAME?</v>
      </c>
      <c r="AT1358" s="94" t="e">
        <v>#NAME?</v>
      </c>
    </row>
    <row r="1359" customFormat="false" ht="15" hidden="false" customHeight="true" outlineLevel="0" collapsed="false">
      <c r="A1359" s="20" t="s">
        <v>10215</v>
      </c>
      <c r="B1359" s="20" t="str">
        <f aca="false">INDEX(Table2[], MATCH(L1359, Location_ID!$D$2:$D$648, 0), 1)</f>
        <v>1e916081-0dba-43ba-a1ec-03b17b7fae9f</v>
      </c>
      <c r="C1359" s="62" t="s">
        <v>926</v>
      </c>
      <c r="D1359" s="61" t="s">
        <v>354</v>
      </c>
      <c r="E1359" s="20" t="s">
        <v>7134</v>
      </c>
      <c r="F1359" s="20" t="s">
        <v>7135</v>
      </c>
      <c r="G1359" s="20" t="s">
        <v>7591</v>
      </c>
      <c r="H1359" s="20"/>
      <c r="I1359" s="20" t="s">
        <v>10216</v>
      </c>
      <c r="J1359" s="20" t="s">
        <v>10186</v>
      </c>
      <c r="K1359" s="20" t="s">
        <v>7120</v>
      </c>
      <c r="L1359" s="20" t="s">
        <v>2259</v>
      </c>
      <c r="M1359" s="20" t="s">
        <v>7110</v>
      </c>
      <c r="N1359" s="20" t="s">
        <v>10175</v>
      </c>
      <c r="O1359" s="20" t="s">
        <v>10217</v>
      </c>
      <c r="P1359" s="201" t="n">
        <v>43191</v>
      </c>
      <c r="Q1359" s="201" t="n">
        <v>43220</v>
      </c>
      <c r="R1359" s="20" t="n">
        <v>1</v>
      </c>
      <c r="S1359" s="20" t="s">
        <v>7130</v>
      </c>
      <c r="T1359" s="20" t="n">
        <v>1.115</v>
      </c>
      <c r="U1359" s="20"/>
      <c r="V1359" s="20"/>
      <c r="W1359" s="20" t="s">
        <v>7141</v>
      </c>
      <c r="X1359" s="35"/>
      <c r="Y1359" s="35"/>
      <c r="Z1359" s="35" t="n">
        <v>0</v>
      </c>
      <c r="AE1359" s="94" t="e">
        <f aca="false" t="array" ref="AE1359:AK1359">_xlfn.torow(_xlfn.unique(_xlfn._xlws.filter(cat_table[Subsector],$E1359=cat_table[Sector],"")))</f>
        <v>#NAME?</v>
      </c>
      <c r="AF1359" s="94" t="e">
        <v>#NAME?</v>
      </c>
      <c r="AG1359" s="94" t="e">
        <v>#NAME?</v>
      </c>
      <c r="AH1359" s="94" t="e">
        <v>#NAME?</v>
      </c>
      <c r="AI1359" s="94" t="e">
        <v>#NAME?</v>
      </c>
      <c r="AJ1359" s="94" t="e">
        <v>#NAME?</v>
      </c>
      <c r="AK1359" s="94" t="e">
        <v>#NAME?</v>
      </c>
      <c r="AO1359" s="94" t="e">
        <f aca="false" t="array" ref="AO1359:AT1359">_xlfn.torow(_xlfn.unique(_xlfn._xlws.filter(cat_table[Sub-subsector],($E1359=cat_table[Sector])*($F1359=cat_table[Subsector]),"")))</f>
        <v>#NAME?</v>
      </c>
      <c r="AP1359" s="94" t="e">
        <v>#NAME?</v>
      </c>
      <c r="AQ1359" s="94" t="e">
        <v>#NAME?</v>
      </c>
      <c r="AR1359" s="94" t="e">
        <v>#NAME?</v>
      </c>
      <c r="AS1359" s="94" t="e">
        <v>#NAME?</v>
      </c>
      <c r="AT1359" s="94" t="e">
        <v>#NAME?</v>
      </c>
    </row>
    <row r="1360" customFormat="false" ht="15" hidden="false" customHeight="true" outlineLevel="0" collapsed="false">
      <c r="A1360" s="20" t="s">
        <v>10218</v>
      </c>
      <c r="B1360" s="20" t="str">
        <f aca="false">INDEX(Table2[], MATCH(L1360, Location_ID!$D$2:$D$648, 0), 1)</f>
        <v>1e916081-0dba-43ba-a1ec-03b17b7fae9f</v>
      </c>
      <c r="C1360" s="62" t="s">
        <v>926</v>
      </c>
      <c r="D1360" s="61" t="s">
        <v>354</v>
      </c>
      <c r="E1360" s="20" t="s">
        <v>7134</v>
      </c>
      <c r="F1360" s="20" t="s">
        <v>7135</v>
      </c>
      <c r="G1360" s="20" t="s">
        <v>7591</v>
      </c>
      <c r="H1360" s="20"/>
      <c r="I1360" s="20" t="s">
        <v>10219</v>
      </c>
      <c r="J1360" s="20" t="s">
        <v>10186</v>
      </c>
      <c r="K1360" s="20" t="s">
        <v>7120</v>
      </c>
      <c r="L1360" s="20" t="s">
        <v>2259</v>
      </c>
      <c r="M1360" s="20" t="s">
        <v>7110</v>
      </c>
      <c r="N1360" s="20" t="s">
        <v>10175</v>
      </c>
      <c r="O1360" s="20" t="s">
        <v>10220</v>
      </c>
      <c r="P1360" s="201" t="n">
        <v>43191</v>
      </c>
      <c r="Q1360" s="201" t="n">
        <v>43220</v>
      </c>
      <c r="R1360" s="20" t="n">
        <v>1</v>
      </c>
      <c r="S1360" s="20" t="s">
        <v>7130</v>
      </c>
      <c r="T1360" s="20" t="n">
        <v>5.304</v>
      </c>
      <c r="U1360" s="20"/>
      <c r="V1360" s="20"/>
      <c r="W1360" s="20" t="s">
        <v>7141</v>
      </c>
      <c r="X1360" s="35"/>
      <c r="Y1360" s="35"/>
      <c r="Z1360" s="35" t="n">
        <v>0</v>
      </c>
      <c r="AE1360" s="94" t="e">
        <f aca="false" t="array" ref="AE1360:AK1360">_xlfn.torow(_xlfn.unique(_xlfn._xlws.filter(cat_table[Subsector],$E1360=cat_table[Sector],"")))</f>
        <v>#NAME?</v>
      </c>
      <c r="AF1360" s="94" t="e">
        <v>#NAME?</v>
      </c>
      <c r="AG1360" s="94" t="e">
        <v>#NAME?</v>
      </c>
      <c r="AH1360" s="94" t="e">
        <v>#NAME?</v>
      </c>
      <c r="AI1360" s="94" t="e">
        <v>#NAME?</v>
      </c>
      <c r="AJ1360" s="94" t="e">
        <v>#NAME?</v>
      </c>
      <c r="AK1360" s="94" t="e">
        <v>#NAME?</v>
      </c>
      <c r="AO1360" s="94" t="e">
        <f aca="false" t="array" ref="AO1360:AT1360">_xlfn.torow(_xlfn.unique(_xlfn._xlws.filter(cat_table[Sub-subsector],($E1360=cat_table[Sector])*($F1360=cat_table[Subsector]),"")))</f>
        <v>#NAME?</v>
      </c>
      <c r="AP1360" s="94" t="e">
        <v>#NAME?</v>
      </c>
      <c r="AQ1360" s="94" t="e">
        <v>#NAME?</v>
      </c>
      <c r="AR1360" s="94" t="e">
        <v>#NAME?</v>
      </c>
      <c r="AS1360" s="94" t="e">
        <v>#NAME?</v>
      </c>
      <c r="AT1360" s="94" t="e">
        <v>#NAME?</v>
      </c>
    </row>
    <row r="1361" customFormat="false" ht="15" hidden="false" customHeight="true" outlineLevel="0" collapsed="false">
      <c r="A1361" s="20" t="s">
        <v>10221</v>
      </c>
      <c r="B1361" s="20" t="str">
        <f aca="false">INDEX(Table2[], MATCH(L1361, Location_ID!$D$2:$D$648, 0), 1)</f>
        <v>1e916081-0dba-43ba-a1ec-03b17b7fae9f</v>
      </c>
      <c r="C1361" s="62" t="s">
        <v>926</v>
      </c>
      <c r="D1361" s="61" t="s">
        <v>354</v>
      </c>
      <c r="E1361" s="20" t="s">
        <v>7134</v>
      </c>
      <c r="F1361" s="20" t="s">
        <v>7135</v>
      </c>
      <c r="G1361" s="20" t="s">
        <v>7591</v>
      </c>
      <c r="H1361" s="20"/>
      <c r="I1361" s="20" t="s">
        <v>10222</v>
      </c>
      <c r="J1361" s="20" t="s">
        <v>10186</v>
      </c>
      <c r="K1361" s="20" t="s">
        <v>7120</v>
      </c>
      <c r="L1361" s="20" t="s">
        <v>2259</v>
      </c>
      <c r="M1361" s="20" t="s">
        <v>7110</v>
      </c>
      <c r="N1361" s="20" t="s">
        <v>10175</v>
      </c>
      <c r="O1361" s="20" t="s">
        <v>10223</v>
      </c>
      <c r="P1361" s="201" t="n">
        <v>43191</v>
      </c>
      <c r="Q1361" s="201" t="n">
        <v>43220</v>
      </c>
      <c r="R1361" s="20" t="n">
        <v>1</v>
      </c>
      <c r="S1361" s="20" t="s">
        <v>7130</v>
      </c>
      <c r="T1361" s="20" t="n">
        <v>0.655</v>
      </c>
      <c r="U1361" s="20"/>
      <c r="V1361" s="20"/>
      <c r="W1361" s="20" t="s">
        <v>7141</v>
      </c>
      <c r="X1361" s="35"/>
      <c r="Y1361" s="35"/>
      <c r="Z1361" s="35" t="n">
        <v>0</v>
      </c>
      <c r="AE1361" s="94" t="e">
        <f aca="false" t="array" ref="AE1361:AK1361">_xlfn.torow(_xlfn.unique(_xlfn._xlws.filter(cat_table[Subsector],$E1361=cat_table[Sector],"")))</f>
        <v>#NAME?</v>
      </c>
      <c r="AF1361" s="94" t="e">
        <v>#NAME?</v>
      </c>
      <c r="AG1361" s="94" t="e">
        <v>#NAME?</v>
      </c>
      <c r="AH1361" s="94" t="e">
        <v>#NAME?</v>
      </c>
      <c r="AI1361" s="94" t="e">
        <v>#NAME?</v>
      </c>
      <c r="AJ1361" s="94" t="e">
        <v>#NAME?</v>
      </c>
      <c r="AK1361" s="94" t="e">
        <v>#NAME?</v>
      </c>
      <c r="AO1361" s="94" t="e">
        <f aca="false" t="array" ref="AO1361:AT1361">_xlfn.torow(_xlfn.unique(_xlfn._xlws.filter(cat_table[Sub-subsector],($E1361=cat_table[Sector])*($F1361=cat_table[Subsector]),"")))</f>
        <v>#NAME?</v>
      </c>
      <c r="AP1361" s="94" t="e">
        <v>#NAME?</v>
      </c>
      <c r="AQ1361" s="94" t="e">
        <v>#NAME?</v>
      </c>
      <c r="AR1361" s="94" t="e">
        <v>#NAME?</v>
      </c>
      <c r="AS1361" s="94" t="e">
        <v>#NAME?</v>
      </c>
      <c r="AT1361" s="94" t="e">
        <v>#NAME?</v>
      </c>
    </row>
    <row r="1362" customFormat="false" ht="15" hidden="false" customHeight="true" outlineLevel="0" collapsed="false">
      <c r="A1362" s="20" t="s">
        <v>10224</v>
      </c>
      <c r="B1362" s="20" t="str">
        <f aca="false">INDEX(Table2[], MATCH(L1362, Location_ID!$D$2:$D$648, 0), 1)</f>
        <v>1e916081-0dba-43ba-a1ec-03b17b7fae9f</v>
      </c>
      <c r="C1362" s="62" t="s">
        <v>926</v>
      </c>
      <c r="D1362" s="61" t="s">
        <v>354</v>
      </c>
      <c r="E1362" s="20" t="s">
        <v>7134</v>
      </c>
      <c r="F1362" s="20" t="s">
        <v>7135</v>
      </c>
      <c r="G1362" s="20" t="s">
        <v>7591</v>
      </c>
      <c r="H1362" s="20"/>
      <c r="I1362" s="20" t="s">
        <v>10225</v>
      </c>
      <c r="J1362" s="20" t="s">
        <v>10186</v>
      </c>
      <c r="K1362" s="20" t="s">
        <v>7120</v>
      </c>
      <c r="L1362" s="20" t="s">
        <v>2259</v>
      </c>
      <c r="M1362" s="20" t="s">
        <v>7110</v>
      </c>
      <c r="N1362" s="20" t="s">
        <v>10175</v>
      </c>
      <c r="O1362" s="20" t="s">
        <v>10226</v>
      </c>
      <c r="P1362" s="201" t="n">
        <v>43191</v>
      </c>
      <c r="Q1362" s="201" t="n">
        <v>43220</v>
      </c>
      <c r="R1362" s="20" t="n">
        <v>1</v>
      </c>
      <c r="S1362" s="20" t="s">
        <v>7130</v>
      </c>
      <c r="T1362" s="20" t="n">
        <v>1.32</v>
      </c>
      <c r="U1362" s="20"/>
      <c r="V1362" s="20"/>
      <c r="W1362" s="20" t="s">
        <v>7141</v>
      </c>
      <c r="X1362" s="35"/>
      <c r="Y1362" s="35"/>
      <c r="Z1362" s="35" t="n">
        <v>0</v>
      </c>
      <c r="AE1362" s="94" t="e">
        <f aca="false" t="array" ref="AE1362:AK1362">_xlfn.torow(_xlfn.unique(_xlfn._xlws.filter(cat_table[Subsector],$E1362=cat_table[Sector],"")))</f>
        <v>#NAME?</v>
      </c>
      <c r="AF1362" s="94" t="e">
        <v>#NAME?</v>
      </c>
      <c r="AG1362" s="94" t="e">
        <v>#NAME?</v>
      </c>
      <c r="AH1362" s="94" t="e">
        <v>#NAME?</v>
      </c>
      <c r="AI1362" s="94" t="e">
        <v>#NAME?</v>
      </c>
      <c r="AJ1362" s="94" t="e">
        <v>#NAME?</v>
      </c>
      <c r="AK1362" s="94" t="e">
        <v>#NAME?</v>
      </c>
      <c r="AO1362" s="94" t="e">
        <f aca="false" t="array" ref="AO1362:AT1362">_xlfn.torow(_xlfn.unique(_xlfn._xlws.filter(cat_table[Sub-subsector],($E1362=cat_table[Sector])*($F1362=cat_table[Subsector]),"")))</f>
        <v>#NAME?</v>
      </c>
      <c r="AP1362" s="94" t="e">
        <v>#NAME?</v>
      </c>
      <c r="AQ1362" s="94" t="e">
        <v>#NAME?</v>
      </c>
      <c r="AR1362" s="94" t="e">
        <v>#NAME?</v>
      </c>
      <c r="AS1362" s="94" t="e">
        <v>#NAME?</v>
      </c>
      <c r="AT1362" s="94" t="e">
        <v>#NAME?</v>
      </c>
    </row>
    <row r="1363" customFormat="false" ht="15" hidden="false" customHeight="true" outlineLevel="0" collapsed="false">
      <c r="A1363" s="165" t="s">
        <v>10227</v>
      </c>
      <c r="B1363" s="20" t="str">
        <f aca="false">INDEX(Table2[], MATCH(L1363, Location_ID!$D$2:$D$648, 0), 1)</f>
        <v>1e916081-0dba-43ba-a1ec-03b17b7fae9f</v>
      </c>
      <c r="C1363" s="129" t="s">
        <v>926</v>
      </c>
      <c r="D1363" s="246" t="s">
        <v>354</v>
      </c>
      <c r="E1363" s="165" t="s">
        <v>7134</v>
      </c>
      <c r="F1363" s="165" t="s">
        <v>7135</v>
      </c>
      <c r="G1363" s="20" t="s">
        <v>7591</v>
      </c>
      <c r="H1363" s="192"/>
      <c r="I1363" s="165" t="s">
        <v>10228</v>
      </c>
      <c r="J1363" s="165" t="s">
        <v>10186</v>
      </c>
      <c r="K1363" s="165" t="s">
        <v>7120</v>
      </c>
      <c r="L1363" s="165" t="s">
        <v>2259</v>
      </c>
      <c r="M1363" s="20" t="s">
        <v>7110</v>
      </c>
      <c r="N1363" s="165" t="s">
        <v>10175</v>
      </c>
      <c r="O1363" s="165" t="s">
        <v>10229</v>
      </c>
      <c r="P1363" s="191" t="n">
        <v>43191</v>
      </c>
      <c r="Q1363" s="191" t="n">
        <v>43220</v>
      </c>
      <c r="R1363" s="165" t="n">
        <v>1</v>
      </c>
      <c r="S1363" s="165" t="s">
        <v>7130</v>
      </c>
      <c r="T1363" s="165" t="n">
        <v>0.794</v>
      </c>
      <c r="U1363" s="165"/>
      <c r="V1363" s="165"/>
      <c r="W1363" s="165" t="s">
        <v>7141</v>
      </c>
      <c r="X1363" s="165"/>
      <c r="Y1363" s="192"/>
      <c r="Z1363" s="192" t="n">
        <v>0</v>
      </c>
      <c r="AE1363" s="94" t="e">
        <f aca="false" t="array" ref="AE1363:AK1363">_xlfn.torow(_xlfn.unique(_xlfn._xlws.filter(cat_table[Subsector],$E1363=cat_table[Sector],"")))</f>
        <v>#NAME?</v>
      </c>
      <c r="AF1363" s="94" t="e">
        <v>#NAME?</v>
      </c>
      <c r="AG1363" s="94" t="e">
        <v>#NAME?</v>
      </c>
      <c r="AH1363" s="94" t="e">
        <v>#NAME?</v>
      </c>
      <c r="AI1363" s="94" t="e">
        <v>#NAME?</v>
      </c>
      <c r="AJ1363" s="94" t="e">
        <v>#NAME?</v>
      </c>
      <c r="AK1363" s="94" t="e">
        <v>#NAME?</v>
      </c>
      <c r="AO1363" s="94" t="e">
        <f aca="false" t="array" ref="AO1363:AT1363">_xlfn.torow(_xlfn.unique(_xlfn._xlws.filter(cat_table[Sub-subsector],($E1363=cat_table[Sector])*($F1363=cat_table[Subsector]),"")))</f>
        <v>#NAME?</v>
      </c>
      <c r="AP1363" s="94" t="e">
        <v>#NAME?</v>
      </c>
      <c r="AQ1363" s="94" t="e">
        <v>#NAME?</v>
      </c>
      <c r="AR1363" s="94" t="e">
        <v>#NAME?</v>
      </c>
      <c r="AS1363" s="94" t="e">
        <v>#NAME?</v>
      </c>
      <c r="AT1363" s="94" t="e">
        <v>#NAME?</v>
      </c>
    </row>
    <row r="1364" customFormat="false" ht="15" hidden="false" customHeight="true" outlineLevel="0" collapsed="false">
      <c r="A1364" s="29" t="s">
        <v>10230</v>
      </c>
      <c r="B1364" s="20" t="str">
        <f aca="false">INDEX(Table2[], MATCH(L1364, Location_ID!$D$2:$D$648, 0), 1)</f>
        <v>3fe464d6-cbe8-405c-a853-2e798fb22855</v>
      </c>
      <c r="C1364" s="29" t="s">
        <v>931</v>
      </c>
      <c r="D1364" s="247" t="s">
        <v>354</v>
      </c>
      <c r="E1364" s="29" t="s">
        <v>7631</v>
      </c>
      <c r="F1364" s="29" t="s">
        <v>7632</v>
      </c>
      <c r="G1364" s="29" t="s">
        <v>7633</v>
      </c>
      <c r="H1364" s="38"/>
      <c r="I1364" s="29" t="s">
        <v>10231</v>
      </c>
      <c r="J1364" s="29" t="s">
        <v>10232</v>
      </c>
      <c r="K1364" s="29" t="s">
        <v>7120</v>
      </c>
      <c r="L1364" s="29" t="s">
        <v>2261</v>
      </c>
      <c r="M1364" s="29" t="s">
        <v>7127</v>
      </c>
      <c r="N1364" s="29" t="s">
        <v>10233</v>
      </c>
      <c r="O1364" s="29" t="s">
        <v>10234</v>
      </c>
      <c r="P1364" s="228" t="n">
        <v>34582</v>
      </c>
      <c r="Q1364" s="228" t="n">
        <v>34584</v>
      </c>
      <c r="R1364" s="29" t="n">
        <v>1</v>
      </c>
      <c r="S1364" s="29" t="s">
        <v>7130</v>
      </c>
      <c r="T1364" s="29" t="n">
        <v>16.4</v>
      </c>
      <c r="U1364" s="29"/>
      <c r="V1364" s="28"/>
      <c r="W1364" s="28" t="s">
        <v>10235</v>
      </c>
      <c r="X1364" s="38"/>
      <c r="Y1364" s="38"/>
      <c r="Z1364" s="38" t="n">
        <v>1</v>
      </c>
      <c r="AE1364" s="94" t="e">
        <f aca="false" t="array" ref="AE1364:AI1364">_xlfn.torow(_xlfn.unique(_xlfn._xlws.filter(cat_table[Subsector],$E1364=cat_table[Sector],"")))</f>
        <v>#NAME?</v>
      </c>
      <c r="AF1364" s="94" t="e">
        <v>#NAME?</v>
      </c>
      <c r="AG1364" s="94" t="e">
        <v>#NAME?</v>
      </c>
      <c r="AH1364" s="94" t="e">
        <v>#NAME?</v>
      </c>
      <c r="AI1364" s="94" t="e">
        <v>#NAME?</v>
      </c>
      <c r="AO1364" s="94" t="e">
        <f aca="false" t="array" ref="AO1364:AO1364">_xlfn.torow(_xlfn.unique(_xlfn._xlws.filter(cat_table[Sub-subsector],($E1364=cat_table[Sector])*($F1364=cat_table[Subsector]),"")))</f>
        <v>#NAME?</v>
      </c>
    </row>
    <row r="1365" customFormat="false" ht="15" hidden="false" customHeight="true" outlineLevel="0" collapsed="false">
      <c r="A1365" s="185" t="s">
        <v>10236</v>
      </c>
      <c r="B1365" s="20" t="str">
        <f aca="false">INDEX(Table2[], MATCH(L1365, Location_ID!$D$2:$D$648, 0), 1)</f>
        <v>3fe464d6-cbe8-405c-a853-2e798fb22855</v>
      </c>
      <c r="C1365" s="185" t="s">
        <v>931</v>
      </c>
      <c r="D1365" s="248" t="s">
        <v>354</v>
      </c>
      <c r="E1365" s="185" t="s">
        <v>7631</v>
      </c>
      <c r="F1365" s="185" t="s">
        <v>10237</v>
      </c>
      <c r="G1365" s="185" t="s">
        <v>7633</v>
      </c>
      <c r="H1365" s="185"/>
      <c r="I1365" s="185" t="s">
        <v>10238</v>
      </c>
      <c r="J1365" s="185" t="s">
        <v>10239</v>
      </c>
      <c r="K1365" s="185" t="s">
        <v>7120</v>
      </c>
      <c r="L1365" s="185" t="s">
        <v>2261</v>
      </c>
      <c r="M1365" s="185" t="s">
        <v>7127</v>
      </c>
      <c r="N1365" s="185" t="s">
        <v>10240</v>
      </c>
      <c r="O1365" s="185" t="s">
        <v>10241</v>
      </c>
      <c r="P1365" s="188" t="n">
        <v>34608</v>
      </c>
      <c r="Q1365" s="188" t="n">
        <v>34668</v>
      </c>
      <c r="R1365" s="185" t="n">
        <v>1</v>
      </c>
      <c r="S1365" s="185" t="s">
        <v>7130</v>
      </c>
      <c r="T1365" s="185" t="n">
        <v>17.8</v>
      </c>
      <c r="U1365" s="185"/>
      <c r="V1365" s="187"/>
      <c r="W1365" s="187" t="s">
        <v>10235</v>
      </c>
      <c r="X1365" s="38"/>
      <c r="Y1365" s="38"/>
      <c r="Z1365" s="38" t="n">
        <v>1</v>
      </c>
      <c r="AE1365" s="94" t="e">
        <f aca="false" t="array" ref="AE1365:AI1365">_xlfn.torow(_xlfn.unique(_xlfn._xlws.filter(cat_table[Subsector],$E1365=cat_table[Sector],"")))</f>
        <v>#NAME?</v>
      </c>
      <c r="AF1365" s="94" t="e">
        <v>#NAME?</v>
      </c>
      <c r="AG1365" s="94" t="e">
        <v>#NAME?</v>
      </c>
      <c r="AH1365" s="94" t="e">
        <v>#NAME?</v>
      </c>
      <c r="AI1365" s="94" t="e">
        <v>#NAME?</v>
      </c>
      <c r="AO1365" s="94" t="e">
        <f aca="false" t="array" ref="AO1365:AO1365">_xlfn.torow(_xlfn.unique(_xlfn._xlws.filter(cat_table[Sub-subsector],($E1365=cat_table[Sector])*($F1365=cat_table[Subsector]),"")))</f>
        <v>#NAME?</v>
      </c>
    </row>
    <row r="1366" customFormat="false" ht="15" hidden="false" customHeight="true" outlineLevel="0" collapsed="false">
      <c r="A1366" s="62" t="s">
        <v>10242</v>
      </c>
      <c r="B1366" s="20" t="e">
        <f aca="false">INDEX(Table2[], MATCH(L1366, Location_ID!$D$2:$D$648, 0), 1)</f>
        <v>#N/A</v>
      </c>
      <c r="C1366" s="62" t="s">
        <v>937</v>
      </c>
      <c r="D1366" s="249" t="s">
        <v>354</v>
      </c>
      <c r="E1366" s="62" t="s">
        <v>7134</v>
      </c>
      <c r="F1366" s="62" t="s">
        <v>7135</v>
      </c>
      <c r="G1366" s="62" t="s">
        <v>7136</v>
      </c>
      <c r="H1366" s="200"/>
      <c r="I1366" s="62" t="s">
        <v>10243</v>
      </c>
      <c r="J1366" s="62" t="s">
        <v>10244</v>
      </c>
      <c r="K1366" s="62" t="s">
        <v>7124</v>
      </c>
      <c r="L1366" s="62" t="s">
        <v>10245</v>
      </c>
      <c r="M1366" s="62" t="s">
        <v>7127</v>
      </c>
      <c r="N1366" s="62" t="s">
        <v>10246</v>
      </c>
      <c r="O1366" s="62" t="s">
        <v>10247</v>
      </c>
      <c r="P1366" s="223" t="n">
        <v>44367</v>
      </c>
      <c r="Q1366" s="223" t="n">
        <v>44371</v>
      </c>
      <c r="R1366" s="62" t="n">
        <v>8</v>
      </c>
      <c r="S1366" s="62" t="s">
        <v>7112</v>
      </c>
      <c r="T1366" s="62" t="n">
        <v>1081</v>
      </c>
      <c r="U1366" s="62"/>
      <c r="V1366" s="250"/>
      <c r="W1366" s="250" t="s">
        <v>10248</v>
      </c>
      <c r="X1366" s="200"/>
      <c r="Y1366" s="35"/>
      <c r="Z1366" s="35" t="n">
        <v>1</v>
      </c>
      <c r="AE1366" s="94" t="e">
        <f aca="false" t="array" ref="AE1366:AK1366">_xlfn.torow(_xlfn.unique(_xlfn._xlws.filter(cat_table[Subsector],$E1366=cat_table[Sector],"")))</f>
        <v>#NAME?</v>
      </c>
      <c r="AF1366" s="94" t="e">
        <v>#NAME?</v>
      </c>
      <c r="AG1366" s="94" t="e">
        <v>#NAME?</v>
      </c>
      <c r="AH1366" s="94" t="e">
        <v>#NAME?</v>
      </c>
      <c r="AI1366" s="94" t="e">
        <v>#NAME?</v>
      </c>
      <c r="AJ1366" s="94" t="e">
        <v>#NAME?</v>
      </c>
      <c r="AK1366" s="94" t="e">
        <v>#NAME?</v>
      </c>
      <c r="AO1366" s="94" t="e">
        <f aca="false" t="array" ref="AO1366:AT1366">_xlfn.torow(_xlfn.unique(_xlfn._xlws.filter(cat_table[Sub-subsector],($E1366=cat_table[Sector])*($F1366=cat_table[Subsector]),"")))</f>
        <v>#NAME?</v>
      </c>
      <c r="AP1366" s="94" t="e">
        <v>#NAME?</v>
      </c>
      <c r="AQ1366" s="94" t="e">
        <v>#NAME?</v>
      </c>
      <c r="AR1366" s="94" t="e">
        <v>#NAME?</v>
      </c>
      <c r="AS1366" s="94" t="e">
        <v>#NAME?</v>
      </c>
      <c r="AT1366" s="94" t="e">
        <v>#NAME?</v>
      </c>
    </row>
    <row r="1367" customFormat="false" ht="15" hidden="false" customHeight="true" outlineLevel="0" collapsed="false">
      <c r="A1367" s="62" t="s">
        <v>10249</v>
      </c>
      <c r="B1367" s="20" t="e">
        <f aca="false">INDEX(Table2[], MATCH(L1367, Location_ID!$D$2:$D$648, 0), 1)</f>
        <v>#N/A</v>
      </c>
      <c r="C1367" s="62" t="s">
        <v>937</v>
      </c>
      <c r="D1367" s="249" t="s">
        <v>354</v>
      </c>
      <c r="E1367" s="62" t="s">
        <v>7134</v>
      </c>
      <c r="F1367" s="62" t="s">
        <v>7135</v>
      </c>
      <c r="G1367" s="62" t="s">
        <v>7591</v>
      </c>
      <c r="H1367" s="200"/>
      <c r="I1367" s="62" t="s">
        <v>10243</v>
      </c>
      <c r="J1367" s="62" t="s">
        <v>10244</v>
      </c>
      <c r="K1367" s="62" t="s">
        <v>7124</v>
      </c>
      <c r="L1367" s="62" t="s">
        <v>10245</v>
      </c>
      <c r="M1367" s="62" t="s">
        <v>7127</v>
      </c>
      <c r="N1367" s="62" t="s">
        <v>10246</v>
      </c>
      <c r="O1367" s="62" t="s">
        <v>10250</v>
      </c>
      <c r="P1367" s="223" t="n">
        <v>44403</v>
      </c>
      <c r="Q1367" s="223" t="n">
        <v>44411</v>
      </c>
      <c r="R1367" s="62" t="n">
        <v>5</v>
      </c>
      <c r="S1367" s="62" t="s">
        <v>7112</v>
      </c>
      <c r="T1367" s="62" t="n">
        <v>473</v>
      </c>
      <c r="U1367" s="62"/>
      <c r="V1367" s="250"/>
      <c r="W1367" s="250" t="s">
        <v>10248</v>
      </c>
      <c r="X1367" s="200"/>
      <c r="Y1367" s="35"/>
      <c r="Z1367" s="35" t="n">
        <v>1</v>
      </c>
      <c r="AE1367" s="94" t="e">
        <f aca="false" t="array" ref="AE1367:AK1367">_xlfn.torow(_xlfn.unique(_xlfn._xlws.filter(cat_table[Subsector],$E1367=cat_table[Sector],"")))</f>
        <v>#NAME?</v>
      </c>
      <c r="AF1367" s="94" t="e">
        <v>#NAME?</v>
      </c>
      <c r="AG1367" s="94" t="e">
        <v>#NAME?</v>
      </c>
      <c r="AH1367" s="94" t="e">
        <v>#NAME?</v>
      </c>
      <c r="AI1367" s="94" t="e">
        <v>#NAME?</v>
      </c>
      <c r="AJ1367" s="94" t="e">
        <v>#NAME?</v>
      </c>
      <c r="AK1367" s="94" t="e">
        <v>#NAME?</v>
      </c>
      <c r="AO1367" s="94" t="e">
        <f aca="false" t="array" ref="AO1367:AT1367">_xlfn.torow(_xlfn.unique(_xlfn._xlws.filter(cat_table[Sub-subsector],($E1367=cat_table[Sector])*($F1367=cat_table[Subsector]),"")))</f>
        <v>#NAME?</v>
      </c>
      <c r="AP1367" s="94" t="e">
        <v>#NAME?</v>
      </c>
      <c r="AQ1367" s="94" t="e">
        <v>#NAME?</v>
      </c>
      <c r="AR1367" s="94" t="e">
        <v>#NAME?</v>
      </c>
      <c r="AS1367" s="94" t="e">
        <v>#NAME?</v>
      </c>
      <c r="AT1367" s="94" t="e">
        <v>#NAME?</v>
      </c>
    </row>
    <row r="1368" customFormat="false" ht="15" hidden="false" customHeight="true" outlineLevel="0" collapsed="false">
      <c r="A1368" s="62" t="s">
        <v>10251</v>
      </c>
      <c r="B1368" s="20" t="e">
        <f aca="false">INDEX(Table2[], MATCH(L1368, Location_ID!$D$2:$D$648, 0), 1)</f>
        <v>#N/A</v>
      </c>
      <c r="C1368" s="62" t="s">
        <v>937</v>
      </c>
      <c r="D1368" s="249" t="s">
        <v>354</v>
      </c>
      <c r="E1368" s="62" t="s">
        <v>7134</v>
      </c>
      <c r="F1368" s="62" t="s">
        <v>7135</v>
      </c>
      <c r="G1368" s="62" t="s">
        <v>7591</v>
      </c>
      <c r="H1368" s="200"/>
      <c r="I1368" s="62" t="s">
        <v>10243</v>
      </c>
      <c r="J1368" s="62" t="s">
        <v>10244</v>
      </c>
      <c r="K1368" s="62" t="s">
        <v>7124</v>
      </c>
      <c r="L1368" s="62" t="s">
        <v>10245</v>
      </c>
      <c r="M1368" s="62" t="s">
        <v>7127</v>
      </c>
      <c r="N1368" s="62" t="s">
        <v>10246</v>
      </c>
      <c r="O1368" s="62" t="s">
        <v>10252</v>
      </c>
      <c r="P1368" s="223" t="n">
        <v>44431</v>
      </c>
      <c r="Q1368" s="223" t="n">
        <v>44434</v>
      </c>
      <c r="R1368" s="62" t="n">
        <v>25</v>
      </c>
      <c r="S1368" s="62" t="s">
        <v>7112</v>
      </c>
      <c r="T1368" s="62" t="n">
        <v>373</v>
      </c>
      <c r="U1368" s="62"/>
      <c r="V1368" s="250"/>
      <c r="W1368" s="250" t="s">
        <v>10248</v>
      </c>
      <c r="X1368" s="200"/>
      <c r="Y1368" s="35"/>
      <c r="Z1368" s="35" t="n">
        <v>1</v>
      </c>
      <c r="AE1368" s="94" t="e">
        <f aca="false" t="array" ref="AE1368:AK1368">_xlfn.torow(_xlfn.unique(_xlfn._xlws.filter(cat_table[Subsector],$E1368=cat_table[Sector],"")))</f>
        <v>#NAME?</v>
      </c>
      <c r="AF1368" s="94" t="e">
        <v>#NAME?</v>
      </c>
      <c r="AG1368" s="94" t="e">
        <v>#NAME?</v>
      </c>
      <c r="AH1368" s="94" t="e">
        <v>#NAME?</v>
      </c>
      <c r="AI1368" s="94" t="e">
        <v>#NAME?</v>
      </c>
      <c r="AJ1368" s="94" t="e">
        <v>#NAME?</v>
      </c>
      <c r="AK1368" s="94" t="e">
        <v>#NAME?</v>
      </c>
      <c r="AO1368" s="94" t="e">
        <f aca="false" t="array" ref="AO1368:AT1368">_xlfn.torow(_xlfn.unique(_xlfn._xlws.filter(cat_table[Sub-subsector],($E1368=cat_table[Sector])*($F1368=cat_table[Subsector]),"")))</f>
        <v>#NAME?</v>
      </c>
      <c r="AP1368" s="94" t="e">
        <v>#NAME?</v>
      </c>
      <c r="AQ1368" s="94" t="e">
        <v>#NAME?</v>
      </c>
      <c r="AR1368" s="94" t="e">
        <v>#NAME?</v>
      </c>
      <c r="AS1368" s="94" t="e">
        <v>#NAME?</v>
      </c>
      <c r="AT1368" s="94" t="e">
        <v>#NAME?</v>
      </c>
    </row>
    <row r="1369" customFormat="false" ht="15" hidden="false" customHeight="true" outlineLevel="0" collapsed="false">
      <c r="A1369" s="62" t="s">
        <v>10253</v>
      </c>
      <c r="B1369" s="20" t="e">
        <f aca="false">INDEX(Table2[], MATCH(L1369, Location_ID!$D$2:$D$648, 0), 1)</f>
        <v>#N/A</v>
      </c>
      <c r="C1369" s="62" t="s">
        <v>937</v>
      </c>
      <c r="D1369" s="249" t="s">
        <v>354</v>
      </c>
      <c r="E1369" s="62" t="s">
        <v>7134</v>
      </c>
      <c r="F1369" s="62" t="s">
        <v>7135</v>
      </c>
      <c r="G1369" s="62" t="s">
        <v>7591</v>
      </c>
      <c r="H1369" s="200"/>
      <c r="I1369" s="62" t="s">
        <v>10254</v>
      </c>
      <c r="J1369" s="62" t="s">
        <v>10255</v>
      </c>
      <c r="K1369" s="62" t="s">
        <v>7124</v>
      </c>
      <c r="L1369" s="62" t="s">
        <v>10245</v>
      </c>
      <c r="M1369" s="62" t="s">
        <v>7127</v>
      </c>
      <c r="N1369" s="62" t="s">
        <v>10246</v>
      </c>
      <c r="O1369" s="62" t="s">
        <v>10256</v>
      </c>
      <c r="P1369" s="223" t="n">
        <v>44367</v>
      </c>
      <c r="Q1369" s="223" t="n">
        <v>44371</v>
      </c>
      <c r="R1369" s="62" t="n">
        <v>8</v>
      </c>
      <c r="S1369" s="62" t="s">
        <v>7112</v>
      </c>
      <c r="T1369" s="62" t="n">
        <v>597</v>
      </c>
      <c r="U1369" s="62"/>
      <c r="V1369" s="250"/>
      <c r="W1369" s="250" t="s">
        <v>10248</v>
      </c>
      <c r="X1369" s="200"/>
      <c r="Y1369" s="35"/>
      <c r="Z1369" s="35" t="n">
        <v>1</v>
      </c>
      <c r="AE1369" s="94" t="e">
        <f aca="false" t="array" ref="AE1369:AK1369">_xlfn.torow(_xlfn.unique(_xlfn._xlws.filter(cat_table[Subsector],$E1369=cat_table[Sector],"")))</f>
        <v>#NAME?</v>
      </c>
      <c r="AF1369" s="94" t="e">
        <v>#NAME?</v>
      </c>
      <c r="AG1369" s="94" t="e">
        <v>#NAME?</v>
      </c>
      <c r="AH1369" s="94" t="e">
        <v>#NAME?</v>
      </c>
      <c r="AI1369" s="94" t="e">
        <v>#NAME?</v>
      </c>
      <c r="AJ1369" s="94" t="e">
        <v>#NAME?</v>
      </c>
      <c r="AK1369" s="94" t="e">
        <v>#NAME?</v>
      </c>
      <c r="AO1369" s="94" t="e">
        <f aca="false" t="array" ref="AO1369:AT1369">_xlfn.torow(_xlfn.unique(_xlfn._xlws.filter(cat_table[Sub-subsector],($E1369=cat_table[Sector])*($F1369=cat_table[Subsector]),"")))</f>
        <v>#NAME?</v>
      </c>
      <c r="AP1369" s="94" t="e">
        <v>#NAME?</v>
      </c>
      <c r="AQ1369" s="94" t="e">
        <v>#NAME?</v>
      </c>
      <c r="AR1369" s="94" t="e">
        <v>#NAME?</v>
      </c>
      <c r="AS1369" s="94" t="e">
        <v>#NAME?</v>
      </c>
      <c r="AT1369" s="94" t="e">
        <v>#NAME?</v>
      </c>
    </row>
    <row r="1370" customFormat="false" ht="15" hidden="false" customHeight="true" outlineLevel="0" collapsed="false">
      <c r="A1370" s="125" t="s">
        <v>10257</v>
      </c>
      <c r="B1370" s="20" t="e">
        <f aca="false">INDEX(Table2[], MATCH(L1370, Location_ID!$D$2:$D$648, 0), 1)</f>
        <v>#N/A</v>
      </c>
      <c r="C1370" s="62" t="s">
        <v>937</v>
      </c>
      <c r="D1370" s="249" t="s">
        <v>354</v>
      </c>
      <c r="E1370" s="125" t="s">
        <v>7134</v>
      </c>
      <c r="F1370" s="125" t="s">
        <v>7135</v>
      </c>
      <c r="G1370" s="62" t="s">
        <v>7591</v>
      </c>
      <c r="H1370" s="125"/>
      <c r="I1370" s="125" t="s">
        <v>10254</v>
      </c>
      <c r="J1370" s="125" t="s">
        <v>10255</v>
      </c>
      <c r="K1370" s="125" t="s">
        <v>7124</v>
      </c>
      <c r="L1370" s="62" t="s">
        <v>10245</v>
      </c>
      <c r="M1370" s="125" t="s">
        <v>7127</v>
      </c>
      <c r="N1370" s="129" t="s">
        <v>10246</v>
      </c>
      <c r="O1370" s="129" t="s">
        <v>10258</v>
      </c>
      <c r="P1370" s="183" t="n">
        <v>44403</v>
      </c>
      <c r="Q1370" s="183" t="n">
        <v>44411</v>
      </c>
      <c r="R1370" s="129" t="n">
        <v>5</v>
      </c>
      <c r="S1370" s="125" t="s">
        <v>7112</v>
      </c>
      <c r="T1370" s="129" t="n">
        <v>239</v>
      </c>
      <c r="U1370" s="129"/>
      <c r="V1370" s="182"/>
      <c r="W1370" s="182" t="s">
        <v>10248</v>
      </c>
      <c r="X1370" s="200"/>
      <c r="Y1370" s="35"/>
      <c r="Z1370" s="35" t="n">
        <v>1</v>
      </c>
      <c r="AE1370" s="94" t="e">
        <f aca="false" t="array" ref="AE1370:AK1370">_xlfn.torow(_xlfn.unique(_xlfn._xlws.filter(cat_table[Subsector],$E1370=cat_table[Sector],"")))</f>
        <v>#NAME?</v>
      </c>
      <c r="AF1370" s="94" t="e">
        <v>#NAME?</v>
      </c>
      <c r="AG1370" s="94" t="e">
        <v>#NAME?</v>
      </c>
      <c r="AH1370" s="94" t="e">
        <v>#NAME?</v>
      </c>
      <c r="AI1370" s="94" t="e">
        <v>#NAME?</v>
      </c>
      <c r="AJ1370" s="94" t="e">
        <v>#NAME?</v>
      </c>
      <c r="AK1370" s="94" t="e">
        <v>#NAME?</v>
      </c>
      <c r="AO1370" s="94" t="e">
        <f aca="false" t="array" ref="AO1370:AT1370">_xlfn.torow(_xlfn.unique(_xlfn._xlws.filter(cat_table[Sub-subsector],($E1370=cat_table[Sector])*($F1370=cat_table[Subsector]),"")))</f>
        <v>#NAME?</v>
      </c>
      <c r="AP1370" s="94" t="e">
        <v>#NAME?</v>
      </c>
      <c r="AQ1370" s="94" t="e">
        <v>#NAME?</v>
      </c>
      <c r="AR1370" s="94" t="e">
        <v>#NAME?</v>
      </c>
      <c r="AS1370" s="94" t="e">
        <v>#NAME?</v>
      </c>
      <c r="AT1370" s="94" t="e">
        <v>#NAME?</v>
      </c>
    </row>
    <row r="1371" customFormat="false" ht="15" hidden="false" customHeight="true" outlineLevel="0" collapsed="false">
      <c r="A1371" s="20" t="s">
        <v>10259</v>
      </c>
      <c r="B1371" s="20" t="e">
        <f aca="false">INDEX(Table2[], MATCH(L1371, Location_ID!$D$2:$D$648, 0), 1)</f>
        <v>#N/A</v>
      </c>
      <c r="C1371" s="62" t="s">
        <v>937</v>
      </c>
      <c r="D1371" s="249" t="s">
        <v>354</v>
      </c>
      <c r="E1371" s="20" t="s">
        <v>7134</v>
      </c>
      <c r="F1371" s="20" t="s">
        <v>7135</v>
      </c>
      <c r="G1371" s="62" t="s">
        <v>7591</v>
      </c>
      <c r="H1371" s="200"/>
      <c r="I1371" s="20" t="s">
        <v>10260</v>
      </c>
      <c r="J1371" s="20" t="s">
        <v>10261</v>
      </c>
      <c r="K1371" s="20" t="s">
        <v>7120</v>
      </c>
      <c r="L1371" s="62" t="s">
        <v>10245</v>
      </c>
      <c r="M1371" s="20" t="s">
        <v>7127</v>
      </c>
      <c r="N1371" s="20" t="s">
        <v>10262</v>
      </c>
      <c r="O1371" s="20" t="s">
        <v>10263</v>
      </c>
      <c r="P1371" s="201" t="n">
        <v>44371</v>
      </c>
      <c r="Q1371" s="201" t="n">
        <v>44371</v>
      </c>
      <c r="R1371" s="20" t="n">
        <v>1</v>
      </c>
      <c r="S1371" s="20" t="s">
        <v>7130</v>
      </c>
      <c r="T1371" s="20" t="n">
        <v>359.5</v>
      </c>
      <c r="U1371" s="20"/>
      <c r="V1371" s="19"/>
      <c r="W1371" s="19" t="s">
        <v>10248</v>
      </c>
      <c r="X1371" s="35" t="s">
        <v>383</v>
      </c>
      <c r="Y1371" s="35"/>
      <c r="Z1371" s="35" t="n">
        <v>0</v>
      </c>
      <c r="AE1371" s="94" t="e">
        <f aca="false" t="array" ref="AE1371:AK1371">_xlfn.torow(_xlfn.unique(_xlfn._xlws.filter(cat_table[Subsector],$E1371=cat_table[Sector],"")))</f>
        <v>#NAME?</v>
      </c>
      <c r="AF1371" s="94" t="e">
        <v>#NAME?</v>
      </c>
      <c r="AG1371" s="94" t="e">
        <v>#NAME?</v>
      </c>
      <c r="AH1371" s="94" t="e">
        <v>#NAME?</v>
      </c>
      <c r="AI1371" s="94" t="e">
        <v>#NAME?</v>
      </c>
      <c r="AJ1371" s="94" t="e">
        <v>#NAME?</v>
      </c>
      <c r="AK1371" s="94" t="e">
        <v>#NAME?</v>
      </c>
      <c r="AO1371" s="94" t="e">
        <f aca="false" t="array" ref="AO1371:AT1371">_xlfn.torow(_xlfn.unique(_xlfn._xlws.filter(cat_table[Sub-subsector],($E1371=cat_table[Sector])*($F1371=cat_table[Subsector]),"")))</f>
        <v>#NAME?</v>
      </c>
      <c r="AP1371" s="94" t="e">
        <v>#NAME?</v>
      </c>
      <c r="AQ1371" s="94" t="e">
        <v>#NAME?</v>
      </c>
      <c r="AR1371" s="94" t="e">
        <v>#NAME?</v>
      </c>
      <c r="AS1371" s="94" t="e">
        <v>#NAME?</v>
      </c>
      <c r="AT1371" s="94" t="e">
        <v>#NAME?</v>
      </c>
    </row>
    <row r="1372" customFormat="false" ht="15" hidden="false" customHeight="true" outlineLevel="0" collapsed="false">
      <c r="A1372" s="20" t="s">
        <v>10264</v>
      </c>
      <c r="B1372" s="20" t="e">
        <f aca="false">INDEX(Table2[], MATCH(L1372, Location_ID!$D$2:$D$648, 0), 1)</f>
        <v>#N/A</v>
      </c>
      <c r="C1372" s="62" t="s">
        <v>937</v>
      </c>
      <c r="D1372" s="249" t="s">
        <v>354</v>
      </c>
      <c r="E1372" s="20" t="s">
        <v>7134</v>
      </c>
      <c r="F1372" s="20" t="s">
        <v>7135</v>
      </c>
      <c r="G1372" s="62" t="s">
        <v>7591</v>
      </c>
      <c r="H1372" s="200"/>
      <c r="I1372" s="20" t="s">
        <v>10260</v>
      </c>
      <c r="J1372" s="20" t="s">
        <v>10261</v>
      </c>
      <c r="K1372" s="20" t="s">
        <v>7120</v>
      </c>
      <c r="L1372" s="62" t="s">
        <v>10245</v>
      </c>
      <c r="M1372" s="20" t="s">
        <v>7127</v>
      </c>
      <c r="N1372" s="20" t="s">
        <v>10265</v>
      </c>
      <c r="O1372" s="20" t="s">
        <v>10263</v>
      </c>
      <c r="P1372" s="201" t="n">
        <v>44371</v>
      </c>
      <c r="Q1372" s="201" t="n">
        <v>44371</v>
      </c>
      <c r="R1372" s="20" t="n">
        <v>1</v>
      </c>
      <c r="S1372" s="20" t="s">
        <v>7130</v>
      </c>
      <c r="T1372" s="20" t="n">
        <v>916.5</v>
      </c>
      <c r="U1372" s="20"/>
      <c r="V1372" s="19"/>
      <c r="W1372" s="19" t="s">
        <v>10248</v>
      </c>
      <c r="X1372" s="35" t="s">
        <v>383</v>
      </c>
      <c r="Y1372" s="35"/>
      <c r="Z1372" s="35" t="n">
        <v>0</v>
      </c>
      <c r="AE1372" s="94" t="e">
        <f aca="false" t="array" ref="AE1372:AK1372">_xlfn.torow(_xlfn.unique(_xlfn._xlws.filter(cat_table[Subsector],$E1372=cat_table[Sector],"")))</f>
        <v>#NAME?</v>
      </c>
      <c r="AF1372" s="94" t="e">
        <v>#NAME?</v>
      </c>
      <c r="AG1372" s="94" t="e">
        <v>#NAME?</v>
      </c>
      <c r="AH1372" s="94" t="e">
        <v>#NAME?</v>
      </c>
      <c r="AI1372" s="94" t="e">
        <v>#NAME?</v>
      </c>
      <c r="AJ1372" s="94" t="e">
        <v>#NAME?</v>
      </c>
      <c r="AK1372" s="94" t="e">
        <v>#NAME?</v>
      </c>
      <c r="AO1372" s="94" t="e">
        <f aca="false" t="array" ref="AO1372:AT1372">_xlfn.torow(_xlfn.unique(_xlfn._xlws.filter(cat_table[Sub-subsector],($E1372=cat_table[Sector])*($F1372=cat_table[Subsector]),"")))</f>
        <v>#NAME?</v>
      </c>
      <c r="AP1372" s="94" t="e">
        <v>#NAME?</v>
      </c>
      <c r="AQ1372" s="94" t="e">
        <v>#NAME?</v>
      </c>
      <c r="AR1372" s="94" t="e">
        <v>#NAME?</v>
      </c>
      <c r="AS1372" s="94" t="e">
        <v>#NAME?</v>
      </c>
      <c r="AT1372" s="94" t="e">
        <v>#NAME?</v>
      </c>
    </row>
    <row r="1373" customFormat="false" ht="15" hidden="false" customHeight="true" outlineLevel="0" collapsed="false">
      <c r="A1373" s="20" t="s">
        <v>10266</v>
      </c>
      <c r="B1373" s="20" t="e">
        <f aca="false">INDEX(Table2[], MATCH(L1373, Location_ID!$D$2:$D$648, 0), 1)</f>
        <v>#N/A</v>
      </c>
      <c r="C1373" s="62" t="s">
        <v>937</v>
      </c>
      <c r="D1373" s="249" t="s">
        <v>354</v>
      </c>
      <c r="E1373" s="20" t="s">
        <v>7134</v>
      </c>
      <c r="F1373" s="20" t="s">
        <v>7135</v>
      </c>
      <c r="G1373" s="62" t="s">
        <v>7591</v>
      </c>
      <c r="H1373" s="200"/>
      <c r="I1373" s="20" t="s">
        <v>10260</v>
      </c>
      <c r="J1373" s="20" t="s">
        <v>10261</v>
      </c>
      <c r="K1373" s="20" t="s">
        <v>7120</v>
      </c>
      <c r="L1373" s="62" t="s">
        <v>10245</v>
      </c>
      <c r="M1373" s="20" t="s">
        <v>7127</v>
      </c>
      <c r="N1373" s="20" t="s">
        <v>10262</v>
      </c>
      <c r="O1373" s="20" t="s">
        <v>10263</v>
      </c>
      <c r="P1373" s="201" t="n">
        <v>44370</v>
      </c>
      <c r="Q1373" s="201" t="n">
        <v>44370</v>
      </c>
      <c r="R1373" s="20" t="n">
        <v>1</v>
      </c>
      <c r="S1373" s="20" t="s">
        <v>7130</v>
      </c>
      <c r="T1373" s="20" t="n">
        <v>773</v>
      </c>
      <c r="U1373" s="20"/>
      <c r="V1373" s="19"/>
      <c r="W1373" s="19" t="s">
        <v>10248</v>
      </c>
      <c r="X1373" s="35" t="s">
        <v>383</v>
      </c>
      <c r="Y1373" s="35"/>
      <c r="Z1373" s="35" t="n">
        <v>0</v>
      </c>
      <c r="AE1373" s="94" t="e">
        <f aca="false" t="array" ref="AE1373:AK1373">_xlfn.torow(_xlfn.unique(_xlfn._xlws.filter(cat_table[Subsector],$E1373=cat_table[Sector],"")))</f>
        <v>#NAME?</v>
      </c>
      <c r="AF1373" s="94" t="e">
        <v>#NAME?</v>
      </c>
      <c r="AG1373" s="94" t="e">
        <v>#NAME?</v>
      </c>
      <c r="AH1373" s="94" t="e">
        <v>#NAME?</v>
      </c>
      <c r="AI1373" s="94" t="e">
        <v>#NAME?</v>
      </c>
      <c r="AJ1373" s="94" t="e">
        <v>#NAME?</v>
      </c>
      <c r="AK1373" s="94" t="e">
        <v>#NAME?</v>
      </c>
      <c r="AO1373" s="94" t="e">
        <f aca="false" t="array" ref="AO1373:AT1373">_xlfn.torow(_xlfn.unique(_xlfn._xlws.filter(cat_table[Sub-subsector],($E1373=cat_table[Sector])*($F1373=cat_table[Subsector]),"")))</f>
        <v>#NAME?</v>
      </c>
      <c r="AP1373" s="94" t="e">
        <v>#NAME?</v>
      </c>
      <c r="AQ1373" s="94" t="e">
        <v>#NAME?</v>
      </c>
      <c r="AR1373" s="94" t="e">
        <v>#NAME?</v>
      </c>
      <c r="AS1373" s="94" t="e">
        <v>#NAME?</v>
      </c>
      <c r="AT1373" s="94" t="e">
        <v>#NAME?</v>
      </c>
    </row>
    <row r="1374" customFormat="false" ht="15" hidden="false" customHeight="true" outlineLevel="0" collapsed="false">
      <c r="A1374" s="20" t="s">
        <v>10267</v>
      </c>
      <c r="B1374" s="20" t="e">
        <f aca="false">INDEX(Table2[], MATCH(L1374, Location_ID!$D$2:$D$648, 0), 1)</f>
        <v>#N/A</v>
      </c>
      <c r="C1374" s="62" t="s">
        <v>937</v>
      </c>
      <c r="D1374" s="249" t="s">
        <v>354</v>
      </c>
      <c r="E1374" s="20" t="s">
        <v>7134</v>
      </c>
      <c r="F1374" s="20" t="s">
        <v>7135</v>
      </c>
      <c r="G1374" s="62" t="s">
        <v>7591</v>
      </c>
      <c r="H1374" s="200"/>
      <c r="I1374" s="20" t="s">
        <v>10260</v>
      </c>
      <c r="J1374" s="20" t="s">
        <v>10261</v>
      </c>
      <c r="K1374" s="20" t="s">
        <v>7120</v>
      </c>
      <c r="L1374" s="62" t="s">
        <v>10245</v>
      </c>
      <c r="M1374" s="20" t="s">
        <v>7127</v>
      </c>
      <c r="N1374" s="20" t="s">
        <v>10265</v>
      </c>
      <c r="O1374" s="20" t="s">
        <v>10263</v>
      </c>
      <c r="P1374" s="201" t="n">
        <v>44370</v>
      </c>
      <c r="Q1374" s="201" t="n">
        <v>44370</v>
      </c>
      <c r="R1374" s="20" t="n">
        <v>1</v>
      </c>
      <c r="S1374" s="20" t="s">
        <v>7130</v>
      </c>
      <c r="T1374" s="20" t="n">
        <v>272.5</v>
      </c>
      <c r="U1374" s="20"/>
      <c r="V1374" s="19"/>
      <c r="W1374" s="19" t="s">
        <v>10248</v>
      </c>
      <c r="X1374" s="35" t="s">
        <v>383</v>
      </c>
      <c r="Y1374" s="35"/>
      <c r="Z1374" s="35" t="n">
        <v>0</v>
      </c>
      <c r="AE1374" s="94" t="e">
        <f aca="false" t="array" ref="AE1374:AK1374">_xlfn.torow(_xlfn.unique(_xlfn._xlws.filter(cat_table[Subsector],$E1374=cat_table[Sector],"")))</f>
        <v>#NAME?</v>
      </c>
      <c r="AF1374" s="94" t="e">
        <v>#NAME?</v>
      </c>
      <c r="AG1374" s="94" t="e">
        <v>#NAME?</v>
      </c>
      <c r="AH1374" s="94" t="e">
        <v>#NAME?</v>
      </c>
      <c r="AI1374" s="94" t="e">
        <v>#NAME?</v>
      </c>
      <c r="AJ1374" s="94" t="e">
        <v>#NAME?</v>
      </c>
      <c r="AK1374" s="94" t="e">
        <v>#NAME?</v>
      </c>
      <c r="AO1374" s="94" t="e">
        <f aca="false" t="array" ref="AO1374:AT1374">_xlfn.torow(_xlfn.unique(_xlfn._xlws.filter(cat_table[Sub-subsector],($E1374=cat_table[Sector])*($F1374=cat_table[Subsector]),"")))</f>
        <v>#NAME?</v>
      </c>
      <c r="AP1374" s="94" t="e">
        <v>#NAME?</v>
      </c>
      <c r="AQ1374" s="94" t="e">
        <v>#NAME?</v>
      </c>
      <c r="AR1374" s="94" t="e">
        <v>#NAME?</v>
      </c>
      <c r="AS1374" s="94" t="e">
        <v>#NAME?</v>
      </c>
      <c r="AT1374" s="94" t="e">
        <v>#NAME?</v>
      </c>
    </row>
    <row r="1375" customFormat="false" ht="15" hidden="false" customHeight="true" outlineLevel="0" collapsed="false">
      <c r="A1375" s="20" t="s">
        <v>10268</v>
      </c>
      <c r="B1375" s="20" t="e">
        <f aca="false">INDEX(Table2[], MATCH(L1375, Location_ID!$D$2:$D$648, 0), 1)</f>
        <v>#N/A</v>
      </c>
      <c r="C1375" s="62" t="s">
        <v>937</v>
      </c>
      <c r="D1375" s="249" t="s">
        <v>354</v>
      </c>
      <c r="E1375" s="20" t="s">
        <v>7134</v>
      </c>
      <c r="F1375" s="20" t="s">
        <v>7135</v>
      </c>
      <c r="G1375" s="62" t="s">
        <v>7591</v>
      </c>
      <c r="H1375" s="200"/>
      <c r="I1375" s="20" t="s">
        <v>10260</v>
      </c>
      <c r="J1375" s="20" t="s">
        <v>10261</v>
      </c>
      <c r="K1375" s="20" t="s">
        <v>7120</v>
      </c>
      <c r="L1375" s="62" t="s">
        <v>10245</v>
      </c>
      <c r="M1375" s="20" t="s">
        <v>7127</v>
      </c>
      <c r="N1375" s="20" t="s">
        <v>10262</v>
      </c>
      <c r="O1375" s="20" t="s">
        <v>10263</v>
      </c>
      <c r="P1375" s="201" t="n">
        <v>44369</v>
      </c>
      <c r="Q1375" s="201" t="n">
        <v>44369</v>
      </c>
      <c r="R1375" s="20" t="n">
        <v>1</v>
      </c>
      <c r="S1375" s="20" t="s">
        <v>7130</v>
      </c>
      <c r="T1375" s="20" t="n">
        <v>1098.5</v>
      </c>
      <c r="U1375" s="20"/>
      <c r="V1375" s="19"/>
      <c r="W1375" s="19" t="s">
        <v>10248</v>
      </c>
      <c r="X1375" s="35" t="s">
        <v>383</v>
      </c>
      <c r="Y1375" s="35"/>
      <c r="Z1375" s="35" t="n">
        <v>0</v>
      </c>
      <c r="AE1375" s="94" t="e">
        <f aca="false" t="array" ref="AE1375:AK1375">_xlfn.torow(_xlfn.unique(_xlfn._xlws.filter(cat_table[Subsector],$E1375=cat_table[Sector],"")))</f>
        <v>#NAME?</v>
      </c>
      <c r="AF1375" s="94" t="e">
        <v>#NAME?</v>
      </c>
      <c r="AG1375" s="94" t="e">
        <v>#NAME?</v>
      </c>
      <c r="AH1375" s="94" t="e">
        <v>#NAME?</v>
      </c>
      <c r="AI1375" s="94" t="e">
        <v>#NAME?</v>
      </c>
      <c r="AJ1375" s="94" t="e">
        <v>#NAME?</v>
      </c>
      <c r="AK1375" s="94" t="e">
        <v>#NAME?</v>
      </c>
      <c r="AO1375" s="94" t="e">
        <f aca="false" t="array" ref="AO1375:AT1375">_xlfn.torow(_xlfn.unique(_xlfn._xlws.filter(cat_table[Sub-subsector],($E1375=cat_table[Sector])*($F1375=cat_table[Subsector]),"")))</f>
        <v>#NAME?</v>
      </c>
      <c r="AP1375" s="94" t="e">
        <v>#NAME?</v>
      </c>
      <c r="AQ1375" s="94" t="e">
        <v>#NAME?</v>
      </c>
      <c r="AR1375" s="94" t="e">
        <v>#NAME?</v>
      </c>
      <c r="AS1375" s="94" t="e">
        <v>#NAME?</v>
      </c>
      <c r="AT1375" s="94" t="e">
        <v>#NAME?</v>
      </c>
    </row>
    <row r="1376" customFormat="false" ht="15" hidden="false" customHeight="true" outlineLevel="0" collapsed="false">
      <c r="A1376" s="20" t="s">
        <v>10269</v>
      </c>
      <c r="B1376" s="20" t="e">
        <f aca="false">INDEX(Table2[], MATCH(L1376, Location_ID!$D$2:$D$648, 0), 1)</f>
        <v>#N/A</v>
      </c>
      <c r="C1376" s="62" t="s">
        <v>937</v>
      </c>
      <c r="D1376" s="249" t="s">
        <v>354</v>
      </c>
      <c r="E1376" s="20" t="s">
        <v>7134</v>
      </c>
      <c r="F1376" s="20" t="s">
        <v>7135</v>
      </c>
      <c r="G1376" s="62" t="s">
        <v>7591</v>
      </c>
      <c r="H1376" s="200"/>
      <c r="I1376" s="20" t="s">
        <v>10260</v>
      </c>
      <c r="J1376" s="20" t="s">
        <v>10261</v>
      </c>
      <c r="K1376" s="20" t="s">
        <v>7120</v>
      </c>
      <c r="L1376" s="62" t="s">
        <v>10245</v>
      </c>
      <c r="M1376" s="20" t="s">
        <v>7127</v>
      </c>
      <c r="N1376" s="20" t="s">
        <v>10265</v>
      </c>
      <c r="O1376" s="20" t="s">
        <v>10263</v>
      </c>
      <c r="P1376" s="201" t="n">
        <v>44369</v>
      </c>
      <c r="Q1376" s="201" t="n">
        <v>44369</v>
      </c>
      <c r="R1376" s="20" t="n">
        <v>1</v>
      </c>
      <c r="S1376" s="20" t="s">
        <v>7130</v>
      </c>
      <c r="T1376" s="20" t="n">
        <v>1982.5</v>
      </c>
      <c r="U1376" s="20"/>
      <c r="V1376" s="19"/>
      <c r="W1376" s="19" t="s">
        <v>10248</v>
      </c>
      <c r="X1376" s="35" t="s">
        <v>383</v>
      </c>
      <c r="Y1376" s="35"/>
      <c r="Z1376" s="35" t="n">
        <v>0</v>
      </c>
      <c r="AE1376" s="94" t="e">
        <f aca="false" t="array" ref="AE1376:AK1376">_xlfn.torow(_xlfn.unique(_xlfn._xlws.filter(cat_table[Subsector],$E1376=cat_table[Sector],"")))</f>
        <v>#NAME?</v>
      </c>
      <c r="AF1376" s="94" t="e">
        <v>#NAME?</v>
      </c>
      <c r="AG1376" s="94" t="e">
        <v>#NAME?</v>
      </c>
      <c r="AH1376" s="94" t="e">
        <v>#NAME?</v>
      </c>
      <c r="AI1376" s="94" t="e">
        <v>#NAME?</v>
      </c>
      <c r="AJ1376" s="94" t="e">
        <v>#NAME?</v>
      </c>
      <c r="AK1376" s="94" t="e">
        <v>#NAME?</v>
      </c>
      <c r="AO1376" s="94" t="e">
        <f aca="false" t="array" ref="AO1376:AT1376">_xlfn.torow(_xlfn.unique(_xlfn._xlws.filter(cat_table[Sub-subsector],($E1376=cat_table[Sector])*($F1376=cat_table[Subsector]),"")))</f>
        <v>#NAME?</v>
      </c>
      <c r="AP1376" s="94" t="e">
        <v>#NAME?</v>
      </c>
      <c r="AQ1376" s="94" t="e">
        <v>#NAME?</v>
      </c>
      <c r="AR1376" s="94" t="e">
        <v>#NAME?</v>
      </c>
      <c r="AS1376" s="94" t="e">
        <v>#NAME?</v>
      </c>
      <c r="AT1376" s="94" t="e">
        <v>#NAME?</v>
      </c>
    </row>
    <row r="1377" customFormat="false" ht="15" hidden="false" customHeight="true" outlineLevel="0" collapsed="false">
      <c r="A1377" s="20" t="s">
        <v>10270</v>
      </c>
      <c r="B1377" s="20" t="e">
        <f aca="false">INDEX(Table2[], MATCH(L1377, Location_ID!$D$2:$D$648, 0), 1)</f>
        <v>#N/A</v>
      </c>
      <c r="C1377" s="62" t="s">
        <v>937</v>
      </c>
      <c r="D1377" s="249" t="s">
        <v>354</v>
      </c>
      <c r="E1377" s="20" t="s">
        <v>7134</v>
      </c>
      <c r="F1377" s="20" t="s">
        <v>7135</v>
      </c>
      <c r="G1377" s="62" t="s">
        <v>7591</v>
      </c>
      <c r="H1377" s="200"/>
      <c r="I1377" s="20" t="s">
        <v>10260</v>
      </c>
      <c r="J1377" s="20" t="s">
        <v>10261</v>
      </c>
      <c r="K1377" s="20" t="s">
        <v>7120</v>
      </c>
      <c r="L1377" s="62" t="s">
        <v>10245</v>
      </c>
      <c r="M1377" s="20" t="s">
        <v>7127</v>
      </c>
      <c r="N1377" s="20" t="s">
        <v>10271</v>
      </c>
      <c r="O1377" s="20" t="s">
        <v>10263</v>
      </c>
      <c r="P1377" s="201" t="n">
        <v>44369</v>
      </c>
      <c r="Q1377" s="201" t="n">
        <v>44369</v>
      </c>
      <c r="R1377" s="20" t="n">
        <v>1</v>
      </c>
      <c r="S1377" s="20" t="s">
        <v>7130</v>
      </c>
      <c r="T1377" s="20" t="n">
        <v>1059</v>
      </c>
      <c r="U1377" s="20"/>
      <c r="V1377" s="19"/>
      <c r="W1377" s="19" t="s">
        <v>10248</v>
      </c>
      <c r="X1377" s="35" t="s">
        <v>383</v>
      </c>
      <c r="Y1377" s="35"/>
      <c r="Z1377" s="35" t="n">
        <v>0</v>
      </c>
      <c r="AE1377" s="94" t="e">
        <f aca="false" t="array" ref="AE1377:AK1377">_xlfn.torow(_xlfn.unique(_xlfn._xlws.filter(cat_table[Subsector],$E1377=cat_table[Sector],"")))</f>
        <v>#NAME?</v>
      </c>
      <c r="AF1377" s="94" t="e">
        <v>#NAME?</v>
      </c>
      <c r="AG1377" s="94" t="e">
        <v>#NAME?</v>
      </c>
      <c r="AH1377" s="94" t="e">
        <v>#NAME?</v>
      </c>
      <c r="AI1377" s="94" t="e">
        <v>#NAME?</v>
      </c>
      <c r="AJ1377" s="94" t="e">
        <v>#NAME?</v>
      </c>
      <c r="AK1377" s="94" t="e">
        <v>#NAME?</v>
      </c>
      <c r="AO1377" s="94" t="e">
        <f aca="false" t="array" ref="AO1377:AT1377">_xlfn.torow(_xlfn.unique(_xlfn._xlws.filter(cat_table[Sub-subsector],($E1377=cat_table[Sector])*($F1377=cat_table[Subsector]),"")))</f>
        <v>#NAME?</v>
      </c>
      <c r="AP1377" s="94" t="e">
        <v>#NAME?</v>
      </c>
      <c r="AQ1377" s="94" t="e">
        <v>#NAME?</v>
      </c>
      <c r="AR1377" s="94" t="e">
        <v>#NAME?</v>
      </c>
      <c r="AS1377" s="94" t="e">
        <v>#NAME?</v>
      </c>
      <c r="AT1377" s="94" t="e">
        <v>#NAME?</v>
      </c>
    </row>
    <row r="1378" customFormat="false" ht="15" hidden="false" customHeight="true" outlineLevel="0" collapsed="false">
      <c r="A1378" s="20" t="s">
        <v>10272</v>
      </c>
      <c r="B1378" s="20" t="e">
        <f aca="false">INDEX(Table2[], MATCH(L1378, Location_ID!$D$2:$D$648, 0), 1)</f>
        <v>#N/A</v>
      </c>
      <c r="C1378" s="62" t="s">
        <v>937</v>
      </c>
      <c r="D1378" s="249" t="s">
        <v>354</v>
      </c>
      <c r="E1378" s="20" t="s">
        <v>7134</v>
      </c>
      <c r="F1378" s="20" t="s">
        <v>7135</v>
      </c>
      <c r="G1378" s="62" t="s">
        <v>7591</v>
      </c>
      <c r="H1378" s="200"/>
      <c r="I1378" s="20" t="s">
        <v>10260</v>
      </c>
      <c r="J1378" s="20" t="s">
        <v>10261</v>
      </c>
      <c r="K1378" s="20" t="s">
        <v>7120</v>
      </c>
      <c r="L1378" s="62" t="s">
        <v>10245</v>
      </c>
      <c r="M1378" s="20" t="s">
        <v>7127</v>
      </c>
      <c r="N1378" s="20" t="s">
        <v>10262</v>
      </c>
      <c r="O1378" s="20" t="s">
        <v>10263</v>
      </c>
      <c r="P1378" s="201" t="n">
        <v>44368</v>
      </c>
      <c r="Q1378" s="201" t="n">
        <v>44368</v>
      </c>
      <c r="R1378" s="20" t="n">
        <v>1</v>
      </c>
      <c r="S1378" s="20" t="s">
        <v>7130</v>
      </c>
      <c r="T1378" s="20" t="n">
        <v>584.5</v>
      </c>
      <c r="U1378" s="20"/>
      <c r="V1378" s="19"/>
      <c r="W1378" s="19" t="s">
        <v>10248</v>
      </c>
      <c r="X1378" s="35" t="s">
        <v>383</v>
      </c>
      <c r="Y1378" s="35"/>
      <c r="Z1378" s="35" t="n">
        <v>0</v>
      </c>
      <c r="AE1378" s="94" t="e">
        <f aca="false" t="array" ref="AE1378:AK1378">_xlfn.torow(_xlfn.unique(_xlfn._xlws.filter(cat_table[Subsector],$E1378=cat_table[Sector],"")))</f>
        <v>#NAME?</v>
      </c>
      <c r="AF1378" s="94" t="e">
        <v>#NAME?</v>
      </c>
      <c r="AG1378" s="94" t="e">
        <v>#NAME?</v>
      </c>
      <c r="AH1378" s="94" t="e">
        <v>#NAME?</v>
      </c>
      <c r="AI1378" s="94" t="e">
        <v>#NAME?</v>
      </c>
      <c r="AJ1378" s="94" t="e">
        <v>#NAME?</v>
      </c>
      <c r="AK1378" s="94" t="e">
        <v>#NAME?</v>
      </c>
      <c r="AO1378" s="94" t="e">
        <f aca="false" t="array" ref="AO1378:AT1378">_xlfn.torow(_xlfn.unique(_xlfn._xlws.filter(cat_table[Sub-subsector],($E1378=cat_table[Sector])*($F1378=cat_table[Subsector]),"")))</f>
        <v>#NAME?</v>
      </c>
      <c r="AP1378" s="94" t="e">
        <v>#NAME?</v>
      </c>
      <c r="AQ1378" s="94" t="e">
        <v>#NAME?</v>
      </c>
      <c r="AR1378" s="94" t="e">
        <v>#NAME?</v>
      </c>
      <c r="AS1378" s="94" t="e">
        <v>#NAME?</v>
      </c>
      <c r="AT1378" s="94" t="e">
        <v>#NAME?</v>
      </c>
    </row>
    <row r="1379" customFormat="false" ht="15" hidden="false" customHeight="true" outlineLevel="0" collapsed="false">
      <c r="A1379" s="20" t="s">
        <v>10273</v>
      </c>
      <c r="B1379" s="20" t="e">
        <f aca="false">INDEX(Table2[], MATCH(L1379, Location_ID!$D$2:$D$648, 0), 1)</f>
        <v>#N/A</v>
      </c>
      <c r="C1379" s="62" t="s">
        <v>937</v>
      </c>
      <c r="D1379" s="249" t="s">
        <v>354</v>
      </c>
      <c r="E1379" s="20" t="s">
        <v>7134</v>
      </c>
      <c r="F1379" s="20" t="s">
        <v>7135</v>
      </c>
      <c r="G1379" s="62" t="s">
        <v>7591</v>
      </c>
      <c r="H1379" s="200"/>
      <c r="I1379" s="20" t="s">
        <v>10260</v>
      </c>
      <c r="J1379" s="20" t="s">
        <v>10261</v>
      </c>
      <c r="K1379" s="20" t="s">
        <v>7120</v>
      </c>
      <c r="L1379" s="62" t="s">
        <v>10245</v>
      </c>
      <c r="M1379" s="20" t="s">
        <v>7127</v>
      </c>
      <c r="N1379" s="20" t="s">
        <v>10265</v>
      </c>
      <c r="O1379" s="20" t="s">
        <v>10263</v>
      </c>
      <c r="P1379" s="201" t="n">
        <v>44368</v>
      </c>
      <c r="Q1379" s="201" t="n">
        <v>44368</v>
      </c>
      <c r="R1379" s="20" t="n">
        <v>1</v>
      </c>
      <c r="S1379" s="20" t="s">
        <v>7130</v>
      </c>
      <c r="T1379" s="20" t="n">
        <v>468</v>
      </c>
      <c r="U1379" s="20"/>
      <c r="V1379" s="19"/>
      <c r="W1379" s="19" t="s">
        <v>10248</v>
      </c>
      <c r="X1379" s="35" t="s">
        <v>383</v>
      </c>
      <c r="Y1379" s="35"/>
      <c r="Z1379" s="35" t="n">
        <v>0</v>
      </c>
      <c r="AE1379" s="94" t="e">
        <f aca="false" t="array" ref="AE1379:AK1379">_xlfn.torow(_xlfn.unique(_xlfn._xlws.filter(cat_table[Subsector],$E1379=cat_table[Sector],"")))</f>
        <v>#NAME?</v>
      </c>
      <c r="AF1379" s="94" t="e">
        <v>#NAME?</v>
      </c>
      <c r="AG1379" s="94" t="e">
        <v>#NAME?</v>
      </c>
      <c r="AH1379" s="94" t="e">
        <v>#NAME?</v>
      </c>
      <c r="AI1379" s="94" t="e">
        <v>#NAME?</v>
      </c>
      <c r="AJ1379" s="94" t="e">
        <v>#NAME?</v>
      </c>
      <c r="AK1379" s="94" t="e">
        <v>#NAME?</v>
      </c>
      <c r="AO1379" s="94" t="e">
        <f aca="false" t="array" ref="AO1379:AT1379">_xlfn.torow(_xlfn.unique(_xlfn._xlws.filter(cat_table[Sub-subsector],($E1379=cat_table[Sector])*($F1379=cat_table[Subsector]),"")))</f>
        <v>#NAME?</v>
      </c>
      <c r="AP1379" s="94" t="e">
        <v>#NAME?</v>
      </c>
      <c r="AQ1379" s="94" t="e">
        <v>#NAME?</v>
      </c>
      <c r="AR1379" s="94" t="e">
        <v>#NAME?</v>
      </c>
      <c r="AS1379" s="94" t="e">
        <v>#NAME?</v>
      </c>
      <c r="AT1379" s="94" t="e">
        <v>#NAME?</v>
      </c>
    </row>
    <row r="1380" customFormat="false" ht="15" hidden="false" customHeight="true" outlineLevel="0" collapsed="false">
      <c r="A1380" s="20" t="s">
        <v>10274</v>
      </c>
      <c r="B1380" s="20" t="e">
        <f aca="false">INDEX(Table2[], MATCH(L1380, Location_ID!$D$2:$D$648, 0), 1)</f>
        <v>#N/A</v>
      </c>
      <c r="C1380" s="62" t="s">
        <v>937</v>
      </c>
      <c r="D1380" s="249" t="s">
        <v>354</v>
      </c>
      <c r="E1380" s="20" t="s">
        <v>7134</v>
      </c>
      <c r="F1380" s="20" t="s">
        <v>7135</v>
      </c>
      <c r="G1380" s="62" t="s">
        <v>7591</v>
      </c>
      <c r="H1380" s="200"/>
      <c r="I1380" s="20" t="s">
        <v>10260</v>
      </c>
      <c r="J1380" s="20" t="s">
        <v>10261</v>
      </c>
      <c r="K1380" s="20" t="s">
        <v>7120</v>
      </c>
      <c r="L1380" s="62" t="s">
        <v>10245</v>
      </c>
      <c r="M1380" s="20" t="s">
        <v>7127</v>
      </c>
      <c r="N1380" s="20" t="s">
        <v>10262</v>
      </c>
      <c r="O1380" s="20" t="s">
        <v>10263</v>
      </c>
      <c r="P1380" s="201" t="n">
        <v>44367</v>
      </c>
      <c r="Q1380" s="201" t="n">
        <v>44367</v>
      </c>
      <c r="R1380" s="20" t="n">
        <v>1</v>
      </c>
      <c r="S1380" s="20" t="s">
        <v>7130</v>
      </c>
      <c r="T1380" s="20" t="n">
        <v>559</v>
      </c>
      <c r="U1380" s="20"/>
      <c r="V1380" s="19"/>
      <c r="W1380" s="19" t="s">
        <v>10248</v>
      </c>
      <c r="X1380" s="35" t="s">
        <v>383</v>
      </c>
      <c r="Y1380" s="35"/>
      <c r="Z1380" s="35" t="n">
        <v>0</v>
      </c>
      <c r="AE1380" s="94" t="e">
        <f aca="false" t="array" ref="AE1380:AK1380">_xlfn.torow(_xlfn.unique(_xlfn._xlws.filter(cat_table[Subsector],$E1380=cat_table[Sector],"")))</f>
        <v>#NAME?</v>
      </c>
      <c r="AF1380" s="94" t="e">
        <v>#NAME?</v>
      </c>
      <c r="AG1380" s="94" t="e">
        <v>#NAME?</v>
      </c>
      <c r="AH1380" s="94" t="e">
        <v>#NAME?</v>
      </c>
      <c r="AI1380" s="94" t="e">
        <v>#NAME?</v>
      </c>
      <c r="AJ1380" s="94" t="e">
        <v>#NAME?</v>
      </c>
      <c r="AK1380" s="94" t="e">
        <v>#NAME?</v>
      </c>
      <c r="AO1380" s="94" t="e">
        <f aca="false" t="array" ref="AO1380:AT1380">_xlfn.torow(_xlfn.unique(_xlfn._xlws.filter(cat_table[Sub-subsector],($E1380=cat_table[Sector])*($F1380=cat_table[Subsector]),"")))</f>
        <v>#NAME?</v>
      </c>
      <c r="AP1380" s="94" t="e">
        <v>#NAME?</v>
      </c>
      <c r="AQ1380" s="94" t="e">
        <v>#NAME?</v>
      </c>
      <c r="AR1380" s="94" t="e">
        <v>#NAME?</v>
      </c>
      <c r="AS1380" s="94" t="e">
        <v>#NAME?</v>
      </c>
      <c r="AT1380" s="94" t="e">
        <v>#NAME?</v>
      </c>
    </row>
    <row r="1381" customFormat="false" ht="15" hidden="false" customHeight="true" outlineLevel="0" collapsed="false">
      <c r="A1381" s="20" t="s">
        <v>10275</v>
      </c>
      <c r="B1381" s="20" t="e">
        <f aca="false">INDEX(Table2[], MATCH(L1381, Location_ID!$D$2:$D$648, 0), 1)</f>
        <v>#N/A</v>
      </c>
      <c r="C1381" s="62" t="s">
        <v>937</v>
      </c>
      <c r="D1381" s="249" t="s">
        <v>354</v>
      </c>
      <c r="E1381" s="20" t="s">
        <v>7134</v>
      </c>
      <c r="F1381" s="20" t="s">
        <v>7135</v>
      </c>
      <c r="G1381" s="62" t="s">
        <v>7591</v>
      </c>
      <c r="H1381" s="200"/>
      <c r="I1381" s="20" t="s">
        <v>10260</v>
      </c>
      <c r="J1381" s="20" t="s">
        <v>10261</v>
      </c>
      <c r="K1381" s="20" t="s">
        <v>7120</v>
      </c>
      <c r="L1381" s="62" t="s">
        <v>10245</v>
      </c>
      <c r="M1381" s="20" t="s">
        <v>7127</v>
      </c>
      <c r="N1381" s="20" t="s">
        <v>10262</v>
      </c>
      <c r="O1381" s="20" t="s">
        <v>10276</v>
      </c>
      <c r="P1381" s="201" t="n">
        <v>44371</v>
      </c>
      <c r="Q1381" s="201" t="n">
        <v>44371</v>
      </c>
      <c r="R1381" s="20" t="n">
        <v>1</v>
      </c>
      <c r="S1381" s="20" t="s">
        <v>7130</v>
      </c>
      <c r="T1381" s="20" t="n">
        <v>0</v>
      </c>
      <c r="U1381" s="20"/>
      <c r="V1381" s="19"/>
      <c r="W1381" s="19" t="s">
        <v>10248</v>
      </c>
      <c r="X1381" s="35" t="s">
        <v>383</v>
      </c>
      <c r="Y1381" s="35"/>
      <c r="Z1381" s="35" t="n">
        <v>0</v>
      </c>
      <c r="AE1381" s="94" t="e">
        <f aca="false" t="array" ref="AE1381:AK1381">_xlfn.torow(_xlfn.unique(_xlfn._xlws.filter(cat_table[Subsector],$E1381=cat_table[Sector],"")))</f>
        <v>#NAME?</v>
      </c>
      <c r="AF1381" s="94" t="e">
        <v>#NAME?</v>
      </c>
      <c r="AG1381" s="94" t="e">
        <v>#NAME?</v>
      </c>
      <c r="AH1381" s="94" t="e">
        <v>#NAME?</v>
      </c>
      <c r="AI1381" s="94" t="e">
        <v>#NAME?</v>
      </c>
      <c r="AJ1381" s="94" t="e">
        <v>#NAME?</v>
      </c>
      <c r="AK1381" s="94" t="e">
        <v>#NAME?</v>
      </c>
      <c r="AO1381" s="94" t="e">
        <f aca="false" t="array" ref="AO1381:AT1381">_xlfn.torow(_xlfn.unique(_xlfn._xlws.filter(cat_table[Sub-subsector],($E1381=cat_table[Sector])*($F1381=cat_table[Subsector]),"")))</f>
        <v>#NAME?</v>
      </c>
      <c r="AP1381" s="94" t="e">
        <v>#NAME?</v>
      </c>
      <c r="AQ1381" s="94" t="e">
        <v>#NAME?</v>
      </c>
      <c r="AR1381" s="94" t="e">
        <v>#NAME?</v>
      </c>
      <c r="AS1381" s="94" t="e">
        <v>#NAME?</v>
      </c>
      <c r="AT1381" s="94" t="e">
        <v>#NAME?</v>
      </c>
    </row>
    <row r="1382" customFormat="false" ht="15" hidden="false" customHeight="true" outlineLevel="0" collapsed="false">
      <c r="A1382" s="20" t="s">
        <v>10277</v>
      </c>
      <c r="B1382" s="20" t="e">
        <f aca="false">INDEX(Table2[], MATCH(L1382, Location_ID!$D$2:$D$648, 0), 1)</f>
        <v>#N/A</v>
      </c>
      <c r="C1382" s="62" t="s">
        <v>937</v>
      </c>
      <c r="D1382" s="249" t="s">
        <v>354</v>
      </c>
      <c r="E1382" s="20" t="s">
        <v>7134</v>
      </c>
      <c r="F1382" s="20" t="s">
        <v>7135</v>
      </c>
      <c r="G1382" s="62" t="s">
        <v>7591</v>
      </c>
      <c r="H1382" s="200"/>
      <c r="I1382" s="20" t="s">
        <v>10260</v>
      </c>
      <c r="J1382" s="20" t="s">
        <v>10261</v>
      </c>
      <c r="K1382" s="20" t="s">
        <v>7120</v>
      </c>
      <c r="L1382" s="62" t="s">
        <v>10245</v>
      </c>
      <c r="M1382" s="20" t="s">
        <v>7127</v>
      </c>
      <c r="N1382" s="20" t="s">
        <v>10265</v>
      </c>
      <c r="O1382" s="20" t="s">
        <v>10276</v>
      </c>
      <c r="P1382" s="201" t="n">
        <v>44371</v>
      </c>
      <c r="Q1382" s="201" t="n">
        <v>44371</v>
      </c>
      <c r="R1382" s="20" t="n">
        <v>1</v>
      </c>
      <c r="S1382" s="20" t="s">
        <v>7130</v>
      </c>
      <c r="T1382" s="20" t="n">
        <v>132</v>
      </c>
      <c r="U1382" s="20"/>
      <c r="V1382" s="19"/>
      <c r="W1382" s="19" t="s">
        <v>10248</v>
      </c>
      <c r="X1382" s="35" t="s">
        <v>383</v>
      </c>
      <c r="Y1382" s="35"/>
      <c r="Z1382" s="35" t="n">
        <v>0</v>
      </c>
      <c r="AE1382" s="94" t="e">
        <f aca="false" t="array" ref="AE1382:AK1382">_xlfn.torow(_xlfn.unique(_xlfn._xlws.filter(cat_table[Subsector],$E1382=cat_table[Sector],"")))</f>
        <v>#NAME?</v>
      </c>
      <c r="AF1382" s="94" t="e">
        <v>#NAME?</v>
      </c>
      <c r="AG1382" s="94" t="e">
        <v>#NAME?</v>
      </c>
      <c r="AH1382" s="94" t="e">
        <v>#NAME?</v>
      </c>
      <c r="AI1382" s="94" t="e">
        <v>#NAME?</v>
      </c>
      <c r="AJ1382" s="94" t="e">
        <v>#NAME?</v>
      </c>
      <c r="AK1382" s="94" t="e">
        <v>#NAME?</v>
      </c>
      <c r="AO1382" s="94" t="e">
        <f aca="false" t="array" ref="AO1382:AT1382">_xlfn.torow(_xlfn.unique(_xlfn._xlws.filter(cat_table[Sub-subsector],($E1382=cat_table[Sector])*($F1382=cat_table[Subsector]),"")))</f>
        <v>#NAME?</v>
      </c>
      <c r="AP1382" s="94" t="e">
        <v>#NAME?</v>
      </c>
      <c r="AQ1382" s="94" t="e">
        <v>#NAME?</v>
      </c>
      <c r="AR1382" s="94" t="e">
        <v>#NAME?</v>
      </c>
      <c r="AS1382" s="94" t="e">
        <v>#NAME?</v>
      </c>
      <c r="AT1382" s="94" t="e">
        <v>#NAME?</v>
      </c>
    </row>
    <row r="1383" customFormat="false" ht="15" hidden="false" customHeight="true" outlineLevel="0" collapsed="false">
      <c r="A1383" s="20" t="s">
        <v>10278</v>
      </c>
      <c r="B1383" s="20" t="e">
        <f aca="false">INDEX(Table2[], MATCH(L1383, Location_ID!$D$2:$D$648, 0), 1)</f>
        <v>#N/A</v>
      </c>
      <c r="C1383" s="62" t="s">
        <v>937</v>
      </c>
      <c r="D1383" s="249" t="s">
        <v>354</v>
      </c>
      <c r="E1383" s="20" t="s">
        <v>7134</v>
      </c>
      <c r="F1383" s="20" t="s">
        <v>7135</v>
      </c>
      <c r="G1383" s="62" t="s">
        <v>7591</v>
      </c>
      <c r="H1383" s="200"/>
      <c r="I1383" s="20" t="s">
        <v>10260</v>
      </c>
      <c r="J1383" s="20" t="s">
        <v>10261</v>
      </c>
      <c r="K1383" s="20" t="s">
        <v>7120</v>
      </c>
      <c r="L1383" s="62" t="s">
        <v>10245</v>
      </c>
      <c r="M1383" s="20" t="s">
        <v>7127</v>
      </c>
      <c r="N1383" s="20" t="s">
        <v>10271</v>
      </c>
      <c r="O1383" s="20" t="s">
        <v>10276</v>
      </c>
      <c r="P1383" s="201" t="n">
        <v>44371</v>
      </c>
      <c r="Q1383" s="201" t="n">
        <v>44371</v>
      </c>
      <c r="R1383" s="20" t="n">
        <v>1</v>
      </c>
      <c r="S1383" s="20" t="s">
        <v>7130</v>
      </c>
      <c r="T1383" s="20" t="n">
        <v>10</v>
      </c>
      <c r="U1383" s="20"/>
      <c r="V1383" s="19"/>
      <c r="W1383" s="19" t="s">
        <v>10248</v>
      </c>
      <c r="X1383" s="35" t="s">
        <v>383</v>
      </c>
      <c r="Y1383" s="35"/>
      <c r="Z1383" s="35" t="n">
        <v>0</v>
      </c>
      <c r="AE1383" s="94" t="e">
        <f aca="false" t="array" ref="AE1383:AK1383">_xlfn.torow(_xlfn.unique(_xlfn._xlws.filter(cat_table[Subsector],$E1383=cat_table[Sector],"")))</f>
        <v>#NAME?</v>
      </c>
      <c r="AF1383" s="94" t="e">
        <v>#NAME?</v>
      </c>
      <c r="AG1383" s="94" t="e">
        <v>#NAME?</v>
      </c>
      <c r="AH1383" s="94" t="e">
        <v>#NAME?</v>
      </c>
      <c r="AI1383" s="94" t="e">
        <v>#NAME?</v>
      </c>
      <c r="AJ1383" s="94" t="e">
        <v>#NAME?</v>
      </c>
      <c r="AK1383" s="94" t="e">
        <v>#NAME?</v>
      </c>
      <c r="AO1383" s="94" t="e">
        <f aca="false" t="array" ref="AO1383:AT1383">_xlfn.torow(_xlfn.unique(_xlfn._xlws.filter(cat_table[Sub-subsector],($E1383=cat_table[Sector])*($F1383=cat_table[Subsector]),"")))</f>
        <v>#NAME?</v>
      </c>
      <c r="AP1383" s="94" t="e">
        <v>#NAME?</v>
      </c>
      <c r="AQ1383" s="94" t="e">
        <v>#NAME?</v>
      </c>
      <c r="AR1383" s="94" t="e">
        <v>#NAME?</v>
      </c>
      <c r="AS1383" s="94" t="e">
        <v>#NAME?</v>
      </c>
      <c r="AT1383" s="94" t="e">
        <v>#NAME?</v>
      </c>
    </row>
    <row r="1384" customFormat="false" ht="15" hidden="false" customHeight="true" outlineLevel="0" collapsed="false">
      <c r="A1384" s="20" t="s">
        <v>10279</v>
      </c>
      <c r="B1384" s="20" t="e">
        <f aca="false">INDEX(Table2[], MATCH(L1384, Location_ID!$D$2:$D$648, 0), 1)</f>
        <v>#N/A</v>
      </c>
      <c r="C1384" s="62" t="s">
        <v>937</v>
      </c>
      <c r="D1384" s="249" t="s">
        <v>354</v>
      </c>
      <c r="E1384" s="20" t="s">
        <v>7134</v>
      </c>
      <c r="F1384" s="20" t="s">
        <v>7135</v>
      </c>
      <c r="G1384" s="62" t="s">
        <v>7591</v>
      </c>
      <c r="H1384" s="200"/>
      <c r="I1384" s="20" t="s">
        <v>10260</v>
      </c>
      <c r="J1384" s="20" t="s">
        <v>10261</v>
      </c>
      <c r="K1384" s="20" t="s">
        <v>7120</v>
      </c>
      <c r="L1384" s="62" t="s">
        <v>10245</v>
      </c>
      <c r="M1384" s="20" t="s">
        <v>7127</v>
      </c>
      <c r="N1384" s="20" t="s">
        <v>10262</v>
      </c>
      <c r="O1384" s="20" t="s">
        <v>10276</v>
      </c>
      <c r="P1384" s="201" t="n">
        <v>44370</v>
      </c>
      <c r="Q1384" s="201" t="n">
        <v>44370</v>
      </c>
      <c r="R1384" s="20" t="n">
        <v>1</v>
      </c>
      <c r="S1384" s="20" t="s">
        <v>7130</v>
      </c>
      <c r="T1384" s="20" t="n">
        <v>107</v>
      </c>
      <c r="U1384" s="20"/>
      <c r="V1384" s="19"/>
      <c r="W1384" s="19" t="s">
        <v>10248</v>
      </c>
      <c r="X1384" s="35" t="s">
        <v>383</v>
      </c>
      <c r="Y1384" s="35"/>
      <c r="Z1384" s="35" t="n">
        <v>0</v>
      </c>
      <c r="AE1384" s="94" t="e">
        <f aca="false" t="array" ref="AE1384:AK1384">_xlfn.torow(_xlfn.unique(_xlfn._xlws.filter(cat_table[Subsector],$E1384=cat_table[Sector],"")))</f>
        <v>#NAME?</v>
      </c>
      <c r="AF1384" s="94" t="e">
        <v>#NAME?</v>
      </c>
      <c r="AG1384" s="94" t="e">
        <v>#NAME?</v>
      </c>
      <c r="AH1384" s="94" t="e">
        <v>#NAME?</v>
      </c>
      <c r="AI1384" s="94" t="e">
        <v>#NAME?</v>
      </c>
      <c r="AJ1384" s="94" t="e">
        <v>#NAME?</v>
      </c>
      <c r="AK1384" s="94" t="e">
        <v>#NAME?</v>
      </c>
      <c r="AO1384" s="94" t="e">
        <f aca="false" t="array" ref="AO1384:AT1384">_xlfn.torow(_xlfn.unique(_xlfn._xlws.filter(cat_table[Sub-subsector],($E1384=cat_table[Sector])*($F1384=cat_table[Subsector]),"")))</f>
        <v>#NAME?</v>
      </c>
      <c r="AP1384" s="94" t="e">
        <v>#NAME?</v>
      </c>
      <c r="AQ1384" s="94" t="e">
        <v>#NAME?</v>
      </c>
      <c r="AR1384" s="94" t="e">
        <v>#NAME?</v>
      </c>
      <c r="AS1384" s="94" t="e">
        <v>#NAME?</v>
      </c>
      <c r="AT1384" s="94" t="e">
        <v>#NAME?</v>
      </c>
    </row>
    <row r="1385" customFormat="false" ht="15" hidden="false" customHeight="true" outlineLevel="0" collapsed="false">
      <c r="A1385" s="20" t="s">
        <v>10280</v>
      </c>
      <c r="B1385" s="20" t="e">
        <f aca="false">INDEX(Table2[], MATCH(L1385, Location_ID!$D$2:$D$648, 0), 1)</f>
        <v>#N/A</v>
      </c>
      <c r="C1385" s="62" t="s">
        <v>937</v>
      </c>
      <c r="D1385" s="249" t="s">
        <v>354</v>
      </c>
      <c r="E1385" s="20" t="s">
        <v>7134</v>
      </c>
      <c r="F1385" s="20" t="s">
        <v>7135</v>
      </c>
      <c r="G1385" s="62" t="s">
        <v>7591</v>
      </c>
      <c r="H1385" s="200"/>
      <c r="I1385" s="20" t="s">
        <v>10260</v>
      </c>
      <c r="J1385" s="20" t="s">
        <v>10261</v>
      </c>
      <c r="K1385" s="20" t="s">
        <v>7120</v>
      </c>
      <c r="L1385" s="62" t="s">
        <v>10245</v>
      </c>
      <c r="M1385" s="20" t="s">
        <v>7127</v>
      </c>
      <c r="N1385" s="20" t="s">
        <v>10265</v>
      </c>
      <c r="O1385" s="20" t="s">
        <v>10276</v>
      </c>
      <c r="P1385" s="201" t="n">
        <v>44370</v>
      </c>
      <c r="Q1385" s="201" t="n">
        <v>44370</v>
      </c>
      <c r="R1385" s="20" t="n">
        <v>1</v>
      </c>
      <c r="S1385" s="20" t="s">
        <v>7130</v>
      </c>
      <c r="T1385" s="20" t="n">
        <v>0</v>
      </c>
      <c r="U1385" s="20"/>
      <c r="V1385" s="19"/>
      <c r="W1385" s="19" t="s">
        <v>10248</v>
      </c>
      <c r="X1385" s="35" t="s">
        <v>383</v>
      </c>
      <c r="Y1385" s="35"/>
      <c r="Z1385" s="35" t="n">
        <v>0</v>
      </c>
      <c r="AE1385" s="94" t="e">
        <f aca="false" t="array" ref="AE1385:AK1385">_xlfn.torow(_xlfn.unique(_xlfn._xlws.filter(cat_table[Subsector],$E1385=cat_table[Sector],"")))</f>
        <v>#NAME?</v>
      </c>
      <c r="AF1385" s="94" t="e">
        <v>#NAME?</v>
      </c>
      <c r="AG1385" s="94" t="e">
        <v>#NAME?</v>
      </c>
      <c r="AH1385" s="94" t="e">
        <v>#NAME?</v>
      </c>
      <c r="AI1385" s="94" t="e">
        <v>#NAME?</v>
      </c>
      <c r="AJ1385" s="94" t="e">
        <v>#NAME?</v>
      </c>
      <c r="AK1385" s="94" t="e">
        <v>#NAME?</v>
      </c>
      <c r="AO1385" s="94" t="e">
        <f aca="false" t="array" ref="AO1385:AT1385">_xlfn.torow(_xlfn.unique(_xlfn._xlws.filter(cat_table[Sub-subsector],($E1385=cat_table[Sector])*($F1385=cat_table[Subsector]),"")))</f>
        <v>#NAME?</v>
      </c>
      <c r="AP1385" s="94" t="e">
        <v>#NAME?</v>
      </c>
      <c r="AQ1385" s="94" t="e">
        <v>#NAME?</v>
      </c>
      <c r="AR1385" s="94" t="e">
        <v>#NAME?</v>
      </c>
      <c r="AS1385" s="94" t="e">
        <v>#NAME?</v>
      </c>
      <c r="AT1385" s="94" t="e">
        <v>#NAME?</v>
      </c>
    </row>
    <row r="1386" customFormat="false" ht="15" hidden="false" customHeight="true" outlineLevel="0" collapsed="false">
      <c r="A1386" s="20" t="s">
        <v>10281</v>
      </c>
      <c r="B1386" s="20" t="e">
        <f aca="false">INDEX(Table2[], MATCH(L1386, Location_ID!$D$2:$D$648, 0), 1)</f>
        <v>#N/A</v>
      </c>
      <c r="C1386" s="62" t="s">
        <v>937</v>
      </c>
      <c r="D1386" s="249" t="s">
        <v>354</v>
      </c>
      <c r="E1386" s="20" t="s">
        <v>7134</v>
      </c>
      <c r="F1386" s="20" t="s">
        <v>7135</v>
      </c>
      <c r="G1386" s="62" t="s">
        <v>7591</v>
      </c>
      <c r="H1386" s="200"/>
      <c r="I1386" s="20" t="s">
        <v>10260</v>
      </c>
      <c r="J1386" s="20" t="s">
        <v>10261</v>
      </c>
      <c r="K1386" s="20" t="s">
        <v>7120</v>
      </c>
      <c r="L1386" s="62" t="s">
        <v>10245</v>
      </c>
      <c r="M1386" s="20" t="s">
        <v>7127</v>
      </c>
      <c r="N1386" s="20" t="s">
        <v>10262</v>
      </c>
      <c r="O1386" s="20" t="s">
        <v>10276</v>
      </c>
      <c r="P1386" s="201" t="n">
        <v>44369</v>
      </c>
      <c r="Q1386" s="201" t="n">
        <v>44369</v>
      </c>
      <c r="R1386" s="20" t="n">
        <v>1</v>
      </c>
      <c r="S1386" s="20" t="s">
        <v>7130</v>
      </c>
      <c r="T1386" s="20" t="n">
        <v>0</v>
      </c>
      <c r="U1386" s="20"/>
      <c r="V1386" s="19"/>
      <c r="W1386" s="19" t="s">
        <v>10248</v>
      </c>
      <c r="X1386" s="35" t="s">
        <v>383</v>
      </c>
      <c r="Y1386" s="35"/>
      <c r="Z1386" s="35" t="n">
        <v>0</v>
      </c>
      <c r="AE1386" s="94" t="e">
        <f aca="false" t="array" ref="AE1386:AK1386">_xlfn.torow(_xlfn.unique(_xlfn._xlws.filter(cat_table[Subsector],$E1386=cat_table[Sector],"")))</f>
        <v>#NAME?</v>
      </c>
      <c r="AF1386" s="94" t="e">
        <v>#NAME?</v>
      </c>
      <c r="AG1386" s="94" t="e">
        <v>#NAME?</v>
      </c>
      <c r="AH1386" s="94" t="e">
        <v>#NAME?</v>
      </c>
      <c r="AI1386" s="94" t="e">
        <v>#NAME?</v>
      </c>
      <c r="AJ1386" s="94" t="e">
        <v>#NAME?</v>
      </c>
      <c r="AK1386" s="94" t="e">
        <v>#NAME?</v>
      </c>
      <c r="AO1386" s="94" t="e">
        <f aca="false" t="array" ref="AO1386:AT1386">_xlfn.torow(_xlfn.unique(_xlfn._xlws.filter(cat_table[Sub-subsector],($E1386=cat_table[Sector])*($F1386=cat_table[Subsector]),"")))</f>
        <v>#NAME?</v>
      </c>
      <c r="AP1386" s="94" t="e">
        <v>#NAME?</v>
      </c>
      <c r="AQ1386" s="94" t="e">
        <v>#NAME?</v>
      </c>
      <c r="AR1386" s="94" t="e">
        <v>#NAME?</v>
      </c>
      <c r="AS1386" s="94" t="e">
        <v>#NAME?</v>
      </c>
      <c r="AT1386" s="94" t="e">
        <v>#NAME?</v>
      </c>
    </row>
    <row r="1387" customFormat="false" ht="15" hidden="false" customHeight="true" outlineLevel="0" collapsed="false">
      <c r="A1387" s="20" t="s">
        <v>10282</v>
      </c>
      <c r="B1387" s="20" t="e">
        <f aca="false">INDEX(Table2[], MATCH(L1387, Location_ID!$D$2:$D$648, 0), 1)</f>
        <v>#N/A</v>
      </c>
      <c r="C1387" s="62" t="s">
        <v>937</v>
      </c>
      <c r="D1387" s="249" t="s">
        <v>354</v>
      </c>
      <c r="E1387" s="20" t="s">
        <v>7134</v>
      </c>
      <c r="F1387" s="20" t="s">
        <v>7135</v>
      </c>
      <c r="G1387" s="62" t="s">
        <v>7591</v>
      </c>
      <c r="H1387" s="200"/>
      <c r="I1387" s="20" t="s">
        <v>10260</v>
      </c>
      <c r="J1387" s="20" t="s">
        <v>10261</v>
      </c>
      <c r="K1387" s="20" t="s">
        <v>7120</v>
      </c>
      <c r="L1387" s="62" t="s">
        <v>10245</v>
      </c>
      <c r="M1387" s="20" t="s">
        <v>7127</v>
      </c>
      <c r="N1387" s="20" t="s">
        <v>10265</v>
      </c>
      <c r="O1387" s="20" t="s">
        <v>10276</v>
      </c>
      <c r="P1387" s="201" t="n">
        <v>44369</v>
      </c>
      <c r="Q1387" s="201" t="n">
        <v>44369</v>
      </c>
      <c r="R1387" s="20" t="n">
        <v>1</v>
      </c>
      <c r="S1387" s="20" t="s">
        <v>7130</v>
      </c>
      <c r="T1387" s="20" t="n">
        <v>0</v>
      </c>
      <c r="U1387" s="20"/>
      <c r="V1387" s="19"/>
      <c r="W1387" s="19" t="s">
        <v>10248</v>
      </c>
      <c r="X1387" s="35" t="s">
        <v>383</v>
      </c>
      <c r="Y1387" s="35"/>
      <c r="Z1387" s="35" t="n">
        <v>0</v>
      </c>
      <c r="AE1387" s="94" t="e">
        <f aca="false" t="array" ref="AE1387:AK1387">_xlfn.torow(_xlfn.unique(_xlfn._xlws.filter(cat_table[Subsector],$E1387=cat_table[Sector],"")))</f>
        <v>#NAME?</v>
      </c>
      <c r="AF1387" s="94" t="e">
        <v>#NAME?</v>
      </c>
      <c r="AG1387" s="94" t="e">
        <v>#NAME?</v>
      </c>
      <c r="AH1387" s="94" t="e">
        <v>#NAME?</v>
      </c>
      <c r="AI1387" s="94" t="e">
        <v>#NAME?</v>
      </c>
      <c r="AJ1387" s="94" t="e">
        <v>#NAME?</v>
      </c>
      <c r="AK1387" s="94" t="e">
        <v>#NAME?</v>
      </c>
      <c r="AO1387" s="94" t="e">
        <f aca="false" t="array" ref="AO1387:AT1387">_xlfn.torow(_xlfn.unique(_xlfn._xlws.filter(cat_table[Sub-subsector],($E1387=cat_table[Sector])*($F1387=cat_table[Subsector]),"")))</f>
        <v>#NAME?</v>
      </c>
      <c r="AP1387" s="94" t="e">
        <v>#NAME?</v>
      </c>
      <c r="AQ1387" s="94" t="e">
        <v>#NAME?</v>
      </c>
      <c r="AR1387" s="94" t="e">
        <v>#NAME?</v>
      </c>
      <c r="AS1387" s="94" t="e">
        <v>#NAME?</v>
      </c>
      <c r="AT1387" s="94" t="e">
        <v>#NAME?</v>
      </c>
    </row>
    <row r="1388" customFormat="false" ht="15" hidden="false" customHeight="true" outlineLevel="0" collapsed="false">
      <c r="A1388" s="20" t="s">
        <v>10283</v>
      </c>
      <c r="B1388" s="20" t="e">
        <f aca="false">INDEX(Table2[], MATCH(L1388, Location_ID!$D$2:$D$648, 0), 1)</f>
        <v>#N/A</v>
      </c>
      <c r="C1388" s="62" t="s">
        <v>937</v>
      </c>
      <c r="D1388" s="249" t="s">
        <v>354</v>
      </c>
      <c r="E1388" s="20" t="s">
        <v>7134</v>
      </c>
      <c r="F1388" s="20" t="s">
        <v>7135</v>
      </c>
      <c r="G1388" s="62" t="s">
        <v>7591</v>
      </c>
      <c r="H1388" s="200"/>
      <c r="I1388" s="20" t="s">
        <v>10260</v>
      </c>
      <c r="J1388" s="20" t="s">
        <v>10261</v>
      </c>
      <c r="K1388" s="20" t="s">
        <v>7120</v>
      </c>
      <c r="L1388" s="62" t="s">
        <v>10245</v>
      </c>
      <c r="M1388" s="20" t="s">
        <v>7127</v>
      </c>
      <c r="N1388" s="20" t="s">
        <v>10271</v>
      </c>
      <c r="O1388" s="20" t="s">
        <v>10276</v>
      </c>
      <c r="P1388" s="201" t="n">
        <v>44369</v>
      </c>
      <c r="Q1388" s="201" t="n">
        <v>44369</v>
      </c>
      <c r="R1388" s="20" t="n">
        <v>1</v>
      </c>
      <c r="S1388" s="20" t="s">
        <v>7130</v>
      </c>
      <c r="T1388" s="20" t="n">
        <v>15</v>
      </c>
      <c r="U1388" s="20"/>
      <c r="V1388" s="19"/>
      <c r="W1388" s="19" t="s">
        <v>10248</v>
      </c>
      <c r="X1388" s="35" t="s">
        <v>383</v>
      </c>
      <c r="Y1388" s="35"/>
      <c r="Z1388" s="35" t="n">
        <v>0</v>
      </c>
      <c r="AE1388" s="94" t="e">
        <f aca="false" t="array" ref="AE1388:AK1388">_xlfn.torow(_xlfn.unique(_xlfn._xlws.filter(cat_table[Subsector],$E1388=cat_table[Sector],"")))</f>
        <v>#NAME?</v>
      </c>
      <c r="AF1388" s="94" t="e">
        <v>#NAME?</v>
      </c>
      <c r="AG1388" s="94" t="e">
        <v>#NAME?</v>
      </c>
      <c r="AH1388" s="94" t="e">
        <v>#NAME?</v>
      </c>
      <c r="AI1388" s="94" t="e">
        <v>#NAME?</v>
      </c>
      <c r="AJ1388" s="94" t="e">
        <v>#NAME?</v>
      </c>
      <c r="AK1388" s="94" t="e">
        <v>#NAME?</v>
      </c>
      <c r="AO1388" s="94" t="e">
        <f aca="false" t="array" ref="AO1388:AT1388">_xlfn.torow(_xlfn.unique(_xlfn._xlws.filter(cat_table[Sub-subsector],($E1388=cat_table[Sector])*($F1388=cat_table[Subsector]),"")))</f>
        <v>#NAME?</v>
      </c>
      <c r="AP1388" s="94" t="e">
        <v>#NAME?</v>
      </c>
      <c r="AQ1388" s="94" t="e">
        <v>#NAME?</v>
      </c>
      <c r="AR1388" s="94" t="e">
        <v>#NAME?</v>
      </c>
      <c r="AS1388" s="94" t="e">
        <v>#NAME?</v>
      </c>
      <c r="AT1388" s="94" t="e">
        <v>#NAME?</v>
      </c>
    </row>
    <row r="1389" customFormat="false" ht="15" hidden="false" customHeight="true" outlineLevel="0" collapsed="false">
      <c r="A1389" s="20" t="s">
        <v>10284</v>
      </c>
      <c r="B1389" s="20" t="e">
        <f aca="false">INDEX(Table2[], MATCH(L1389, Location_ID!$D$2:$D$648, 0), 1)</f>
        <v>#N/A</v>
      </c>
      <c r="C1389" s="62" t="s">
        <v>937</v>
      </c>
      <c r="D1389" s="249" t="s">
        <v>354</v>
      </c>
      <c r="E1389" s="20" t="s">
        <v>7134</v>
      </c>
      <c r="F1389" s="20" t="s">
        <v>7135</v>
      </c>
      <c r="G1389" s="62" t="s">
        <v>7591</v>
      </c>
      <c r="H1389" s="200"/>
      <c r="I1389" s="20" t="s">
        <v>10260</v>
      </c>
      <c r="J1389" s="20" t="s">
        <v>10261</v>
      </c>
      <c r="K1389" s="20" t="s">
        <v>7120</v>
      </c>
      <c r="L1389" s="62" t="s">
        <v>10245</v>
      </c>
      <c r="M1389" s="20" t="s">
        <v>7127</v>
      </c>
      <c r="N1389" s="20" t="s">
        <v>10262</v>
      </c>
      <c r="O1389" s="20" t="s">
        <v>10276</v>
      </c>
      <c r="P1389" s="201" t="n">
        <v>44368</v>
      </c>
      <c r="Q1389" s="201" t="n">
        <v>44368</v>
      </c>
      <c r="R1389" s="20" t="n">
        <v>1</v>
      </c>
      <c r="S1389" s="20" t="s">
        <v>7130</v>
      </c>
      <c r="T1389" s="20" t="n">
        <v>0</v>
      </c>
      <c r="U1389" s="20"/>
      <c r="V1389" s="19"/>
      <c r="W1389" s="19" t="s">
        <v>10248</v>
      </c>
      <c r="X1389" s="35" t="s">
        <v>383</v>
      </c>
      <c r="Y1389" s="35"/>
      <c r="Z1389" s="35" t="n">
        <v>0</v>
      </c>
      <c r="AE1389" s="94" t="e">
        <f aca="false" t="array" ref="AE1389:AK1389">_xlfn.torow(_xlfn.unique(_xlfn._xlws.filter(cat_table[Subsector],$E1389=cat_table[Sector],"")))</f>
        <v>#NAME?</v>
      </c>
      <c r="AF1389" s="94" t="e">
        <v>#NAME?</v>
      </c>
      <c r="AG1389" s="94" t="e">
        <v>#NAME?</v>
      </c>
      <c r="AH1389" s="94" t="e">
        <v>#NAME?</v>
      </c>
      <c r="AI1389" s="94" t="e">
        <v>#NAME?</v>
      </c>
      <c r="AJ1389" s="94" t="e">
        <v>#NAME?</v>
      </c>
      <c r="AK1389" s="94" t="e">
        <v>#NAME?</v>
      </c>
      <c r="AO1389" s="94" t="e">
        <f aca="false" t="array" ref="AO1389:AT1389">_xlfn.torow(_xlfn.unique(_xlfn._xlws.filter(cat_table[Sub-subsector],($E1389=cat_table[Sector])*($F1389=cat_table[Subsector]),"")))</f>
        <v>#NAME?</v>
      </c>
      <c r="AP1389" s="94" t="e">
        <v>#NAME?</v>
      </c>
      <c r="AQ1389" s="94" t="e">
        <v>#NAME?</v>
      </c>
      <c r="AR1389" s="94" t="e">
        <v>#NAME?</v>
      </c>
      <c r="AS1389" s="94" t="e">
        <v>#NAME?</v>
      </c>
      <c r="AT1389" s="94" t="e">
        <v>#NAME?</v>
      </c>
    </row>
    <row r="1390" customFormat="false" ht="15" hidden="false" customHeight="true" outlineLevel="0" collapsed="false">
      <c r="A1390" s="20" t="s">
        <v>10285</v>
      </c>
      <c r="B1390" s="20" t="e">
        <f aca="false">INDEX(Table2[], MATCH(L1390, Location_ID!$D$2:$D$648, 0), 1)</f>
        <v>#N/A</v>
      </c>
      <c r="C1390" s="62" t="s">
        <v>937</v>
      </c>
      <c r="D1390" s="249" t="s">
        <v>354</v>
      </c>
      <c r="E1390" s="20" t="s">
        <v>7134</v>
      </c>
      <c r="F1390" s="20" t="s">
        <v>7135</v>
      </c>
      <c r="G1390" s="62" t="s">
        <v>7591</v>
      </c>
      <c r="H1390" s="200"/>
      <c r="I1390" s="20" t="s">
        <v>10260</v>
      </c>
      <c r="J1390" s="20" t="s">
        <v>10261</v>
      </c>
      <c r="K1390" s="20" t="s">
        <v>7120</v>
      </c>
      <c r="L1390" s="62" t="s">
        <v>10245</v>
      </c>
      <c r="M1390" s="20" t="s">
        <v>7127</v>
      </c>
      <c r="N1390" s="20" t="s">
        <v>10265</v>
      </c>
      <c r="O1390" s="20" t="s">
        <v>10276</v>
      </c>
      <c r="P1390" s="201" t="n">
        <v>44368</v>
      </c>
      <c r="Q1390" s="201" t="n">
        <v>44368</v>
      </c>
      <c r="R1390" s="20" t="n">
        <v>1</v>
      </c>
      <c r="S1390" s="20" t="s">
        <v>7130</v>
      </c>
      <c r="T1390" s="20" t="n">
        <v>0</v>
      </c>
      <c r="U1390" s="20"/>
      <c r="V1390" s="19"/>
      <c r="W1390" s="19" t="s">
        <v>10248</v>
      </c>
      <c r="X1390" s="35" t="s">
        <v>383</v>
      </c>
      <c r="Y1390" s="35"/>
      <c r="Z1390" s="35" t="n">
        <v>0</v>
      </c>
      <c r="AE1390" s="94" t="e">
        <f aca="false" t="array" ref="AE1390:AK1390">_xlfn.torow(_xlfn.unique(_xlfn._xlws.filter(cat_table[Subsector],$E1390=cat_table[Sector],"")))</f>
        <v>#NAME?</v>
      </c>
      <c r="AF1390" s="94" t="e">
        <v>#NAME?</v>
      </c>
      <c r="AG1390" s="94" t="e">
        <v>#NAME?</v>
      </c>
      <c r="AH1390" s="94" t="e">
        <v>#NAME?</v>
      </c>
      <c r="AI1390" s="94" t="e">
        <v>#NAME?</v>
      </c>
      <c r="AJ1390" s="94" t="e">
        <v>#NAME?</v>
      </c>
      <c r="AK1390" s="94" t="e">
        <v>#NAME?</v>
      </c>
      <c r="AO1390" s="94" t="e">
        <f aca="false" t="array" ref="AO1390:AT1390">_xlfn.torow(_xlfn.unique(_xlfn._xlws.filter(cat_table[Sub-subsector],($E1390=cat_table[Sector])*($F1390=cat_table[Subsector]),"")))</f>
        <v>#NAME?</v>
      </c>
      <c r="AP1390" s="94" t="e">
        <v>#NAME?</v>
      </c>
      <c r="AQ1390" s="94" t="e">
        <v>#NAME?</v>
      </c>
      <c r="AR1390" s="94" t="e">
        <v>#NAME?</v>
      </c>
      <c r="AS1390" s="94" t="e">
        <v>#NAME?</v>
      </c>
      <c r="AT1390" s="94" t="e">
        <v>#NAME?</v>
      </c>
    </row>
    <row r="1391" customFormat="false" ht="15" hidden="false" customHeight="true" outlineLevel="0" collapsed="false">
      <c r="A1391" s="20" t="s">
        <v>10286</v>
      </c>
      <c r="B1391" s="20" t="e">
        <f aca="false">INDEX(Table2[], MATCH(L1391, Location_ID!$D$2:$D$648, 0), 1)</f>
        <v>#N/A</v>
      </c>
      <c r="C1391" s="62" t="s">
        <v>937</v>
      </c>
      <c r="D1391" s="249" t="s">
        <v>354</v>
      </c>
      <c r="E1391" s="20" t="s">
        <v>7134</v>
      </c>
      <c r="F1391" s="20" t="s">
        <v>7135</v>
      </c>
      <c r="G1391" s="62" t="s">
        <v>7591</v>
      </c>
      <c r="H1391" s="200"/>
      <c r="I1391" s="20" t="s">
        <v>10260</v>
      </c>
      <c r="J1391" s="20" t="s">
        <v>10261</v>
      </c>
      <c r="K1391" s="20" t="s">
        <v>7120</v>
      </c>
      <c r="L1391" s="62" t="s">
        <v>10245</v>
      </c>
      <c r="M1391" s="20" t="s">
        <v>7127</v>
      </c>
      <c r="N1391" s="20" t="s">
        <v>10262</v>
      </c>
      <c r="O1391" s="20" t="s">
        <v>10276</v>
      </c>
      <c r="P1391" s="201" t="n">
        <v>44367</v>
      </c>
      <c r="Q1391" s="201" t="n">
        <v>44367</v>
      </c>
      <c r="R1391" s="20" t="n">
        <v>1</v>
      </c>
      <c r="S1391" s="20" t="s">
        <v>7130</v>
      </c>
      <c r="T1391" s="20" t="n">
        <v>0</v>
      </c>
      <c r="U1391" s="20"/>
      <c r="V1391" s="19"/>
      <c r="W1391" s="19" t="s">
        <v>10248</v>
      </c>
      <c r="X1391" s="35" t="s">
        <v>383</v>
      </c>
      <c r="Y1391" s="35"/>
      <c r="Z1391" s="35" t="n">
        <v>0</v>
      </c>
      <c r="AE1391" s="94" t="e">
        <f aca="false" t="array" ref="AE1391:AK1391">_xlfn.torow(_xlfn.unique(_xlfn._xlws.filter(cat_table[Subsector],$E1391=cat_table[Sector],"")))</f>
        <v>#NAME?</v>
      </c>
      <c r="AF1391" s="94" t="e">
        <v>#NAME?</v>
      </c>
      <c r="AG1391" s="94" t="e">
        <v>#NAME?</v>
      </c>
      <c r="AH1391" s="94" t="e">
        <v>#NAME?</v>
      </c>
      <c r="AI1391" s="94" t="e">
        <v>#NAME?</v>
      </c>
      <c r="AJ1391" s="94" t="e">
        <v>#NAME?</v>
      </c>
      <c r="AK1391" s="94" t="e">
        <v>#NAME?</v>
      </c>
      <c r="AO1391" s="94" t="e">
        <f aca="false" t="array" ref="AO1391:AT1391">_xlfn.torow(_xlfn.unique(_xlfn._xlws.filter(cat_table[Sub-subsector],($E1391=cat_table[Sector])*($F1391=cat_table[Subsector]),"")))</f>
        <v>#NAME?</v>
      </c>
      <c r="AP1391" s="94" t="e">
        <v>#NAME?</v>
      </c>
      <c r="AQ1391" s="94" t="e">
        <v>#NAME?</v>
      </c>
      <c r="AR1391" s="94" t="e">
        <v>#NAME?</v>
      </c>
      <c r="AS1391" s="94" t="e">
        <v>#NAME?</v>
      </c>
      <c r="AT1391" s="94" t="e">
        <v>#NAME?</v>
      </c>
    </row>
    <row r="1392" customFormat="false" ht="15" hidden="false" customHeight="true" outlineLevel="0" collapsed="false">
      <c r="A1392" s="20" t="s">
        <v>10287</v>
      </c>
      <c r="B1392" s="20" t="e">
        <f aca="false">INDEX(Table2[], MATCH(L1392, Location_ID!$D$2:$D$648, 0), 1)</f>
        <v>#N/A</v>
      </c>
      <c r="C1392" s="62" t="s">
        <v>937</v>
      </c>
      <c r="D1392" s="249" t="s">
        <v>354</v>
      </c>
      <c r="E1392" s="20" t="s">
        <v>7134</v>
      </c>
      <c r="F1392" s="20" t="s">
        <v>7135</v>
      </c>
      <c r="G1392" s="62" t="s">
        <v>7591</v>
      </c>
      <c r="H1392" s="200"/>
      <c r="I1392" s="20" t="s">
        <v>10260</v>
      </c>
      <c r="J1392" s="20" t="s">
        <v>10261</v>
      </c>
      <c r="K1392" s="20" t="s">
        <v>7120</v>
      </c>
      <c r="L1392" s="62" t="s">
        <v>10245</v>
      </c>
      <c r="M1392" s="20" t="s">
        <v>7127</v>
      </c>
      <c r="N1392" s="20" t="s">
        <v>10262</v>
      </c>
      <c r="O1392" s="20" t="s">
        <v>10288</v>
      </c>
      <c r="P1392" s="201" t="n">
        <v>44371</v>
      </c>
      <c r="Q1392" s="201" t="n">
        <v>44371</v>
      </c>
      <c r="R1392" s="20" t="n">
        <v>1</v>
      </c>
      <c r="S1392" s="20" t="s">
        <v>7130</v>
      </c>
      <c r="T1392" s="20" t="n">
        <v>0</v>
      </c>
      <c r="U1392" s="20"/>
      <c r="V1392" s="19"/>
      <c r="W1392" s="19" t="s">
        <v>10248</v>
      </c>
      <c r="X1392" s="35" t="s">
        <v>383</v>
      </c>
      <c r="Y1392" s="35"/>
      <c r="Z1392" s="35" t="n">
        <v>0</v>
      </c>
      <c r="AE1392" s="94" t="e">
        <f aca="false" t="array" ref="AE1392:AK1392">_xlfn.torow(_xlfn.unique(_xlfn._xlws.filter(cat_table[Subsector],$E1392=cat_table[Sector],"")))</f>
        <v>#NAME?</v>
      </c>
      <c r="AF1392" s="94" t="e">
        <v>#NAME?</v>
      </c>
      <c r="AG1392" s="94" t="e">
        <v>#NAME?</v>
      </c>
      <c r="AH1392" s="94" t="e">
        <v>#NAME?</v>
      </c>
      <c r="AI1392" s="94" t="e">
        <v>#NAME?</v>
      </c>
      <c r="AJ1392" s="94" t="e">
        <v>#NAME?</v>
      </c>
      <c r="AK1392" s="94" t="e">
        <v>#NAME?</v>
      </c>
      <c r="AO1392" s="94" t="e">
        <f aca="false" t="array" ref="AO1392:AT1392">_xlfn.torow(_xlfn.unique(_xlfn._xlws.filter(cat_table[Sub-subsector],($E1392=cat_table[Sector])*($F1392=cat_table[Subsector]),"")))</f>
        <v>#NAME?</v>
      </c>
      <c r="AP1392" s="94" t="e">
        <v>#NAME?</v>
      </c>
      <c r="AQ1392" s="94" t="e">
        <v>#NAME?</v>
      </c>
      <c r="AR1392" s="94" t="e">
        <v>#NAME?</v>
      </c>
      <c r="AS1392" s="94" t="e">
        <v>#NAME?</v>
      </c>
      <c r="AT1392" s="94" t="e">
        <v>#NAME?</v>
      </c>
    </row>
    <row r="1393" customFormat="false" ht="15" hidden="false" customHeight="true" outlineLevel="0" collapsed="false">
      <c r="A1393" s="20" t="s">
        <v>10289</v>
      </c>
      <c r="B1393" s="20" t="e">
        <f aca="false">INDEX(Table2[], MATCH(L1393, Location_ID!$D$2:$D$648, 0), 1)</f>
        <v>#N/A</v>
      </c>
      <c r="C1393" s="62" t="s">
        <v>937</v>
      </c>
      <c r="D1393" s="249" t="s">
        <v>354</v>
      </c>
      <c r="E1393" s="20" t="s">
        <v>7134</v>
      </c>
      <c r="F1393" s="20" t="s">
        <v>7135</v>
      </c>
      <c r="G1393" s="62" t="s">
        <v>7591</v>
      </c>
      <c r="H1393" s="200"/>
      <c r="I1393" s="20" t="s">
        <v>10260</v>
      </c>
      <c r="J1393" s="20" t="s">
        <v>10261</v>
      </c>
      <c r="K1393" s="20" t="s">
        <v>7120</v>
      </c>
      <c r="L1393" s="62" t="s">
        <v>10245</v>
      </c>
      <c r="M1393" s="20" t="s">
        <v>7127</v>
      </c>
      <c r="N1393" s="20" t="s">
        <v>10265</v>
      </c>
      <c r="O1393" s="20" t="s">
        <v>10288</v>
      </c>
      <c r="P1393" s="201" t="n">
        <v>44371</v>
      </c>
      <c r="Q1393" s="201" t="n">
        <v>44371</v>
      </c>
      <c r="R1393" s="20" t="n">
        <v>1</v>
      </c>
      <c r="S1393" s="20" t="s">
        <v>7130</v>
      </c>
      <c r="T1393" s="20" t="n">
        <v>0</v>
      </c>
      <c r="U1393" s="20"/>
      <c r="V1393" s="19"/>
      <c r="W1393" s="19" t="s">
        <v>10248</v>
      </c>
      <c r="X1393" s="35" t="s">
        <v>383</v>
      </c>
      <c r="Y1393" s="35"/>
      <c r="Z1393" s="35" t="n">
        <v>0</v>
      </c>
      <c r="AE1393" s="94" t="e">
        <f aca="false" t="array" ref="AE1393:AK1393">_xlfn.torow(_xlfn.unique(_xlfn._xlws.filter(cat_table[Subsector],$E1393=cat_table[Sector],"")))</f>
        <v>#NAME?</v>
      </c>
      <c r="AF1393" s="94" t="e">
        <v>#NAME?</v>
      </c>
      <c r="AG1393" s="94" t="e">
        <v>#NAME?</v>
      </c>
      <c r="AH1393" s="94" t="e">
        <v>#NAME?</v>
      </c>
      <c r="AI1393" s="94" t="e">
        <v>#NAME?</v>
      </c>
      <c r="AJ1393" s="94" t="e">
        <v>#NAME?</v>
      </c>
      <c r="AK1393" s="94" t="e">
        <v>#NAME?</v>
      </c>
      <c r="AO1393" s="94" t="e">
        <f aca="false" t="array" ref="AO1393:AT1393">_xlfn.torow(_xlfn.unique(_xlfn._xlws.filter(cat_table[Sub-subsector],($E1393=cat_table[Sector])*($F1393=cat_table[Subsector]),"")))</f>
        <v>#NAME?</v>
      </c>
      <c r="AP1393" s="94" t="e">
        <v>#NAME?</v>
      </c>
      <c r="AQ1393" s="94" t="e">
        <v>#NAME?</v>
      </c>
      <c r="AR1393" s="94" t="e">
        <v>#NAME?</v>
      </c>
      <c r="AS1393" s="94" t="e">
        <v>#NAME?</v>
      </c>
      <c r="AT1393" s="94" t="e">
        <v>#NAME?</v>
      </c>
    </row>
    <row r="1394" customFormat="false" ht="15" hidden="false" customHeight="true" outlineLevel="0" collapsed="false">
      <c r="A1394" s="20" t="s">
        <v>10290</v>
      </c>
      <c r="B1394" s="20" t="e">
        <f aca="false">INDEX(Table2[], MATCH(L1394, Location_ID!$D$2:$D$648, 0), 1)</f>
        <v>#N/A</v>
      </c>
      <c r="C1394" s="62" t="s">
        <v>937</v>
      </c>
      <c r="D1394" s="249" t="s">
        <v>354</v>
      </c>
      <c r="E1394" s="20" t="s">
        <v>7134</v>
      </c>
      <c r="F1394" s="20" t="s">
        <v>7135</v>
      </c>
      <c r="G1394" s="62" t="s">
        <v>7591</v>
      </c>
      <c r="H1394" s="200"/>
      <c r="I1394" s="20" t="s">
        <v>10260</v>
      </c>
      <c r="J1394" s="20" t="s">
        <v>10261</v>
      </c>
      <c r="K1394" s="20" t="s">
        <v>7120</v>
      </c>
      <c r="L1394" s="62" t="s">
        <v>10245</v>
      </c>
      <c r="M1394" s="20" t="s">
        <v>7127</v>
      </c>
      <c r="N1394" s="20" t="s">
        <v>10291</v>
      </c>
      <c r="O1394" s="20" t="s">
        <v>10288</v>
      </c>
      <c r="P1394" s="201" t="n">
        <v>44371</v>
      </c>
      <c r="Q1394" s="201" t="n">
        <v>44371</v>
      </c>
      <c r="R1394" s="20" t="n">
        <v>1</v>
      </c>
      <c r="S1394" s="20" t="s">
        <v>7130</v>
      </c>
      <c r="T1394" s="20" t="n">
        <v>0</v>
      </c>
      <c r="U1394" s="20"/>
      <c r="V1394" s="19"/>
      <c r="W1394" s="19" t="s">
        <v>10248</v>
      </c>
      <c r="X1394" s="35" t="s">
        <v>383</v>
      </c>
      <c r="Y1394" s="35"/>
      <c r="Z1394" s="35" t="n">
        <v>0</v>
      </c>
      <c r="AE1394" s="94" t="e">
        <f aca="false" t="array" ref="AE1394:AK1394">_xlfn.torow(_xlfn.unique(_xlfn._xlws.filter(cat_table[Subsector],$E1394=cat_table[Sector],"")))</f>
        <v>#NAME?</v>
      </c>
      <c r="AF1394" s="94" t="e">
        <v>#NAME?</v>
      </c>
      <c r="AG1394" s="94" t="e">
        <v>#NAME?</v>
      </c>
      <c r="AH1394" s="94" t="e">
        <v>#NAME?</v>
      </c>
      <c r="AI1394" s="94" t="e">
        <v>#NAME?</v>
      </c>
      <c r="AJ1394" s="94" t="e">
        <v>#NAME?</v>
      </c>
      <c r="AK1394" s="94" t="e">
        <v>#NAME?</v>
      </c>
      <c r="AO1394" s="94" t="e">
        <f aca="false" t="array" ref="AO1394:AT1394">_xlfn.torow(_xlfn.unique(_xlfn._xlws.filter(cat_table[Sub-subsector],($E1394=cat_table[Sector])*($F1394=cat_table[Subsector]),"")))</f>
        <v>#NAME?</v>
      </c>
      <c r="AP1394" s="94" t="e">
        <v>#NAME?</v>
      </c>
      <c r="AQ1394" s="94" t="e">
        <v>#NAME?</v>
      </c>
      <c r="AR1394" s="94" t="e">
        <v>#NAME?</v>
      </c>
      <c r="AS1394" s="94" t="e">
        <v>#NAME?</v>
      </c>
      <c r="AT1394" s="94" t="e">
        <v>#NAME?</v>
      </c>
    </row>
    <row r="1395" customFormat="false" ht="15" hidden="false" customHeight="true" outlineLevel="0" collapsed="false">
      <c r="A1395" s="20" t="s">
        <v>10292</v>
      </c>
      <c r="B1395" s="20" t="e">
        <f aca="false">INDEX(Table2[], MATCH(L1395, Location_ID!$D$2:$D$648, 0), 1)</f>
        <v>#N/A</v>
      </c>
      <c r="C1395" s="62" t="s">
        <v>937</v>
      </c>
      <c r="D1395" s="249" t="s">
        <v>354</v>
      </c>
      <c r="E1395" s="20" t="s">
        <v>7134</v>
      </c>
      <c r="F1395" s="20" t="s">
        <v>7135</v>
      </c>
      <c r="G1395" s="62" t="s">
        <v>7591</v>
      </c>
      <c r="H1395" s="200"/>
      <c r="I1395" s="20" t="s">
        <v>10260</v>
      </c>
      <c r="J1395" s="20" t="s">
        <v>10261</v>
      </c>
      <c r="K1395" s="20" t="s">
        <v>7120</v>
      </c>
      <c r="L1395" s="62" t="s">
        <v>10245</v>
      </c>
      <c r="M1395" s="20" t="s">
        <v>7127</v>
      </c>
      <c r="N1395" s="20" t="s">
        <v>10262</v>
      </c>
      <c r="O1395" s="20" t="s">
        <v>10288</v>
      </c>
      <c r="P1395" s="201" t="n">
        <v>44370</v>
      </c>
      <c r="Q1395" s="201" t="n">
        <v>44370</v>
      </c>
      <c r="R1395" s="20" t="n">
        <v>1</v>
      </c>
      <c r="S1395" s="20" t="s">
        <v>7130</v>
      </c>
      <c r="T1395" s="20" t="n">
        <v>298</v>
      </c>
      <c r="U1395" s="20"/>
      <c r="V1395" s="19"/>
      <c r="W1395" s="19" t="s">
        <v>10248</v>
      </c>
      <c r="X1395" s="35" t="s">
        <v>383</v>
      </c>
      <c r="Y1395" s="35"/>
      <c r="Z1395" s="35" t="n">
        <v>0</v>
      </c>
      <c r="AE1395" s="94" t="e">
        <f aca="false" t="array" ref="AE1395:AK1395">_xlfn.torow(_xlfn.unique(_xlfn._xlws.filter(cat_table[Subsector],$E1395=cat_table[Sector],"")))</f>
        <v>#NAME?</v>
      </c>
      <c r="AF1395" s="94" t="e">
        <v>#NAME?</v>
      </c>
      <c r="AG1395" s="94" t="e">
        <v>#NAME?</v>
      </c>
      <c r="AH1395" s="94" t="e">
        <v>#NAME?</v>
      </c>
      <c r="AI1395" s="94" t="e">
        <v>#NAME?</v>
      </c>
      <c r="AJ1395" s="94" t="e">
        <v>#NAME?</v>
      </c>
      <c r="AK1395" s="94" t="e">
        <v>#NAME?</v>
      </c>
      <c r="AO1395" s="94" t="e">
        <f aca="false" t="array" ref="AO1395:AT1395">_xlfn.torow(_xlfn.unique(_xlfn._xlws.filter(cat_table[Sub-subsector],($E1395=cat_table[Sector])*($F1395=cat_table[Subsector]),"")))</f>
        <v>#NAME?</v>
      </c>
      <c r="AP1395" s="94" t="e">
        <v>#NAME?</v>
      </c>
      <c r="AQ1395" s="94" t="e">
        <v>#NAME?</v>
      </c>
      <c r="AR1395" s="94" t="e">
        <v>#NAME?</v>
      </c>
      <c r="AS1395" s="94" t="e">
        <v>#NAME?</v>
      </c>
      <c r="AT1395" s="94" t="e">
        <v>#NAME?</v>
      </c>
    </row>
    <row r="1396" customFormat="false" ht="15" hidden="false" customHeight="true" outlineLevel="0" collapsed="false">
      <c r="A1396" s="20" t="s">
        <v>10293</v>
      </c>
      <c r="B1396" s="20" t="e">
        <f aca="false">INDEX(Table2[], MATCH(L1396, Location_ID!$D$2:$D$648, 0), 1)</f>
        <v>#N/A</v>
      </c>
      <c r="C1396" s="62" t="s">
        <v>937</v>
      </c>
      <c r="D1396" s="249" t="s">
        <v>354</v>
      </c>
      <c r="E1396" s="20" t="s">
        <v>7134</v>
      </c>
      <c r="F1396" s="20" t="s">
        <v>7135</v>
      </c>
      <c r="G1396" s="62" t="s">
        <v>7591</v>
      </c>
      <c r="H1396" s="200"/>
      <c r="I1396" s="20" t="s">
        <v>10260</v>
      </c>
      <c r="J1396" s="20" t="s">
        <v>10261</v>
      </c>
      <c r="K1396" s="20" t="s">
        <v>7120</v>
      </c>
      <c r="L1396" s="62" t="s">
        <v>10245</v>
      </c>
      <c r="M1396" s="20" t="s">
        <v>7127</v>
      </c>
      <c r="N1396" s="20" t="s">
        <v>10265</v>
      </c>
      <c r="O1396" s="20" t="s">
        <v>10288</v>
      </c>
      <c r="P1396" s="201" t="n">
        <v>44370</v>
      </c>
      <c r="Q1396" s="201" t="n">
        <v>44370</v>
      </c>
      <c r="R1396" s="20" t="n">
        <v>1</v>
      </c>
      <c r="S1396" s="20" t="s">
        <v>7130</v>
      </c>
      <c r="T1396" s="20" t="n">
        <v>0</v>
      </c>
      <c r="U1396" s="20"/>
      <c r="V1396" s="19"/>
      <c r="W1396" s="19" t="s">
        <v>10248</v>
      </c>
      <c r="X1396" s="35" t="s">
        <v>383</v>
      </c>
      <c r="Y1396" s="35"/>
      <c r="Z1396" s="35" t="n">
        <v>0</v>
      </c>
      <c r="AE1396" s="94" t="e">
        <f aca="false" t="array" ref="AE1396:AK1396">_xlfn.torow(_xlfn.unique(_xlfn._xlws.filter(cat_table[Subsector],$E1396=cat_table[Sector],"")))</f>
        <v>#NAME?</v>
      </c>
      <c r="AF1396" s="94" t="e">
        <v>#NAME?</v>
      </c>
      <c r="AG1396" s="94" t="e">
        <v>#NAME?</v>
      </c>
      <c r="AH1396" s="94" t="e">
        <v>#NAME?</v>
      </c>
      <c r="AI1396" s="94" t="e">
        <v>#NAME?</v>
      </c>
      <c r="AJ1396" s="94" t="e">
        <v>#NAME?</v>
      </c>
      <c r="AK1396" s="94" t="e">
        <v>#NAME?</v>
      </c>
      <c r="AO1396" s="94" t="e">
        <f aca="false" t="array" ref="AO1396:AT1396">_xlfn.torow(_xlfn.unique(_xlfn._xlws.filter(cat_table[Sub-subsector],($E1396=cat_table[Sector])*($F1396=cat_table[Subsector]),"")))</f>
        <v>#NAME?</v>
      </c>
      <c r="AP1396" s="94" t="e">
        <v>#NAME?</v>
      </c>
      <c r="AQ1396" s="94" t="e">
        <v>#NAME?</v>
      </c>
      <c r="AR1396" s="94" t="e">
        <v>#NAME?</v>
      </c>
      <c r="AS1396" s="94" t="e">
        <v>#NAME?</v>
      </c>
      <c r="AT1396" s="94" t="e">
        <v>#NAME?</v>
      </c>
    </row>
    <row r="1397" customFormat="false" ht="15" hidden="false" customHeight="true" outlineLevel="0" collapsed="false">
      <c r="A1397" s="20" t="s">
        <v>10294</v>
      </c>
      <c r="B1397" s="20" t="e">
        <f aca="false">INDEX(Table2[], MATCH(L1397, Location_ID!$D$2:$D$648, 0), 1)</f>
        <v>#N/A</v>
      </c>
      <c r="C1397" s="62" t="s">
        <v>937</v>
      </c>
      <c r="D1397" s="249" t="s">
        <v>354</v>
      </c>
      <c r="E1397" s="20" t="s">
        <v>7134</v>
      </c>
      <c r="F1397" s="20" t="s">
        <v>7135</v>
      </c>
      <c r="G1397" s="62" t="s">
        <v>7591</v>
      </c>
      <c r="H1397" s="200"/>
      <c r="I1397" s="20" t="s">
        <v>10260</v>
      </c>
      <c r="J1397" s="20" t="s">
        <v>10261</v>
      </c>
      <c r="K1397" s="20" t="s">
        <v>7120</v>
      </c>
      <c r="L1397" s="62" t="s">
        <v>10245</v>
      </c>
      <c r="M1397" s="20" t="s">
        <v>7127</v>
      </c>
      <c r="N1397" s="20" t="s">
        <v>10291</v>
      </c>
      <c r="O1397" s="20" t="s">
        <v>10288</v>
      </c>
      <c r="P1397" s="201" t="n">
        <v>44370</v>
      </c>
      <c r="Q1397" s="201" t="n">
        <v>44370</v>
      </c>
      <c r="R1397" s="20" t="n">
        <v>1</v>
      </c>
      <c r="S1397" s="20" t="s">
        <v>7130</v>
      </c>
      <c r="T1397" s="20" t="n">
        <v>140</v>
      </c>
      <c r="U1397" s="20"/>
      <c r="V1397" s="19"/>
      <c r="W1397" s="19" t="s">
        <v>10248</v>
      </c>
      <c r="X1397" s="35" t="s">
        <v>383</v>
      </c>
      <c r="Y1397" s="35"/>
      <c r="Z1397" s="35" t="n">
        <v>0</v>
      </c>
      <c r="AE1397" s="94" t="e">
        <f aca="false" t="array" ref="AE1397:AK1397">_xlfn.torow(_xlfn.unique(_xlfn._xlws.filter(cat_table[Subsector],$E1397=cat_table[Sector],"")))</f>
        <v>#NAME?</v>
      </c>
      <c r="AF1397" s="94" t="e">
        <v>#NAME?</v>
      </c>
      <c r="AG1397" s="94" t="e">
        <v>#NAME?</v>
      </c>
      <c r="AH1397" s="94" t="e">
        <v>#NAME?</v>
      </c>
      <c r="AI1397" s="94" t="e">
        <v>#NAME?</v>
      </c>
      <c r="AJ1397" s="94" t="e">
        <v>#NAME?</v>
      </c>
      <c r="AK1397" s="94" t="e">
        <v>#NAME?</v>
      </c>
      <c r="AO1397" s="94" t="e">
        <f aca="false" t="array" ref="AO1397:AT1397">_xlfn.torow(_xlfn.unique(_xlfn._xlws.filter(cat_table[Sub-subsector],($E1397=cat_table[Sector])*($F1397=cat_table[Subsector]),"")))</f>
        <v>#NAME?</v>
      </c>
      <c r="AP1397" s="94" t="e">
        <v>#NAME?</v>
      </c>
      <c r="AQ1397" s="94" t="e">
        <v>#NAME?</v>
      </c>
      <c r="AR1397" s="94" t="e">
        <v>#NAME?</v>
      </c>
      <c r="AS1397" s="94" t="e">
        <v>#NAME?</v>
      </c>
      <c r="AT1397" s="94" t="e">
        <v>#NAME?</v>
      </c>
    </row>
    <row r="1398" customFormat="false" ht="15" hidden="false" customHeight="true" outlineLevel="0" collapsed="false">
      <c r="A1398" s="20" t="s">
        <v>10295</v>
      </c>
      <c r="B1398" s="20" t="e">
        <f aca="false">INDEX(Table2[], MATCH(L1398, Location_ID!$D$2:$D$648, 0), 1)</f>
        <v>#N/A</v>
      </c>
      <c r="C1398" s="62" t="s">
        <v>937</v>
      </c>
      <c r="D1398" s="249" t="s">
        <v>354</v>
      </c>
      <c r="E1398" s="20" t="s">
        <v>7134</v>
      </c>
      <c r="F1398" s="20" t="s">
        <v>7135</v>
      </c>
      <c r="G1398" s="62" t="s">
        <v>7591</v>
      </c>
      <c r="H1398" s="200"/>
      <c r="I1398" s="20" t="s">
        <v>10260</v>
      </c>
      <c r="J1398" s="20" t="s">
        <v>10261</v>
      </c>
      <c r="K1398" s="20" t="s">
        <v>7120</v>
      </c>
      <c r="L1398" s="62" t="s">
        <v>10245</v>
      </c>
      <c r="M1398" s="20" t="s">
        <v>7127</v>
      </c>
      <c r="N1398" s="20" t="s">
        <v>10296</v>
      </c>
      <c r="O1398" s="20" t="s">
        <v>10288</v>
      </c>
      <c r="P1398" s="201" t="n">
        <v>44370</v>
      </c>
      <c r="Q1398" s="201" t="n">
        <v>44370</v>
      </c>
      <c r="R1398" s="20" t="n">
        <v>1</v>
      </c>
      <c r="S1398" s="20" t="s">
        <v>7130</v>
      </c>
      <c r="T1398" s="20" t="n">
        <v>212</v>
      </c>
      <c r="U1398" s="20"/>
      <c r="V1398" s="19"/>
      <c r="W1398" s="19" t="s">
        <v>10248</v>
      </c>
      <c r="X1398" s="35" t="s">
        <v>383</v>
      </c>
      <c r="Y1398" s="35"/>
      <c r="Z1398" s="35" t="n">
        <v>0</v>
      </c>
      <c r="AE1398" s="94" t="e">
        <f aca="false" t="array" ref="AE1398:AK1398">_xlfn.torow(_xlfn.unique(_xlfn._xlws.filter(cat_table[Subsector],$E1398=cat_table[Sector],"")))</f>
        <v>#NAME?</v>
      </c>
      <c r="AF1398" s="94" t="e">
        <v>#NAME?</v>
      </c>
      <c r="AG1398" s="94" t="e">
        <v>#NAME?</v>
      </c>
      <c r="AH1398" s="94" t="e">
        <v>#NAME?</v>
      </c>
      <c r="AI1398" s="94" t="e">
        <v>#NAME?</v>
      </c>
      <c r="AJ1398" s="94" t="e">
        <v>#NAME?</v>
      </c>
      <c r="AK1398" s="94" t="e">
        <v>#NAME?</v>
      </c>
      <c r="AO1398" s="94" t="e">
        <f aca="false" t="array" ref="AO1398:AT1398">_xlfn.torow(_xlfn.unique(_xlfn._xlws.filter(cat_table[Sub-subsector],($E1398=cat_table[Sector])*($F1398=cat_table[Subsector]),"")))</f>
        <v>#NAME?</v>
      </c>
      <c r="AP1398" s="94" t="e">
        <v>#NAME?</v>
      </c>
      <c r="AQ1398" s="94" t="e">
        <v>#NAME?</v>
      </c>
      <c r="AR1398" s="94" t="e">
        <v>#NAME?</v>
      </c>
      <c r="AS1398" s="94" t="e">
        <v>#NAME?</v>
      </c>
      <c r="AT1398" s="94" t="e">
        <v>#NAME?</v>
      </c>
    </row>
    <row r="1399" customFormat="false" ht="15" hidden="false" customHeight="true" outlineLevel="0" collapsed="false">
      <c r="A1399" s="20" t="s">
        <v>10297</v>
      </c>
      <c r="B1399" s="20" t="e">
        <f aca="false">INDEX(Table2[], MATCH(L1399, Location_ID!$D$2:$D$648, 0), 1)</f>
        <v>#N/A</v>
      </c>
      <c r="C1399" s="62" t="s">
        <v>937</v>
      </c>
      <c r="D1399" s="249" t="s">
        <v>354</v>
      </c>
      <c r="E1399" s="20" t="s">
        <v>7134</v>
      </c>
      <c r="F1399" s="20" t="s">
        <v>7135</v>
      </c>
      <c r="G1399" s="62" t="s">
        <v>7591</v>
      </c>
      <c r="H1399" s="200"/>
      <c r="I1399" s="20" t="s">
        <v>10260</v>
      </c>
      <c r="J1399" s="20" t="s">
        <v>10261</v>
      </c>
      <c r="K1399" s="20" t="s">
        <v>7120</v>
      </c>
      <c r="L1399" s="62" t="s">
        <v>10245</v>
      </c>
      <c r="M1399" s="20" t="s">
        <v>7127</v>
      </c>
      <c r="N1399" s="20" t="s">
        <v>10262</v>
      </c>
      <c r="O1399" s="20" t="s">
        <v>10288</v>
      </c>
      <c r="P1399" s="201" t="n">
        <v>44369</v>
      </c>
      <c r="Q1399" s="201" t="n">
        <v>44369</v>
      </c>
      <c r="R1399" s="20" t="n">
        <v>1</v>
      </c>
      <c r="S1399" s="20" t="s">
        <v>7130</v>
      </c>
      <c r="T1399" s="20" t="n">
        <v>0</v>
      </c>
      <c r="U1399" s="20"/>
      <c r="V1399" s="19"/>
      <c r="W1399" s="19" t="s">
        <v>10248</v>
      </c>
      <c r="X1399" s="35" t="s">
        <v>383</v>
      </c>
      <c r="Y1399" s="35"/>
      <c r="Z1399" s="35" t="n">
        <v>0</v>
      </c>
      <c r="AE1399" s="94" t="e">
        <f aca="false" t="array" ref="AE1399:AK1399">_xlfn.torow(_xlfn.unique(_xlfn._xlws.filter(cat_table[Subsector],$E1399=cat_table[Sector],"")))</f>
        <v>#NAME?</v>
      </c>
      <c r="AF1399" s="94" t="e">
        <v>#NAME?</v>
      </c>
      <c r="AG1399" s="94" t="e">
        <v>#NAME?</v>
      </c>
      <c r="AH1399" s="94" t="e">
        <v>#NAME?</v>
      </c>
      <c r="AI1399" s="94" t="e">
        <v>#NAME?</v>
      </c>
      <c r="AJ1399" s="94" t="e">
        <v>#NAME?</v>
      </c>
      <c r="AK1399" s="94" t="e">
        <v>#NAME?</v>
      </c>
      <c r="AO1399" s="94" t="e">
        <f aca="false" t="array" ref="AO1399:AT1399">_xlfn.torow(_xlfn.unique(_xlfn._xlws.filter(cat_table[Sub-subsector],($E1399=cat_table[Sector])*($F1399=cat_table[Subsector]),"")))</f>
        <v>#NAME?</v>
      </c>
      <c r="AP1399" s="94" t="e">
        <v>#NAME?</v>
      </c>
      <c r="AQ1399" s="94" t="e">
        <v>#NAME?</v>
      </c>
      <c r="AR1399" s="94" t="e">
        <v>#NAME?</v>
      </c>
      <c r="AS1399" s="94" t="e">
        <v>#NAME?</v>
      </c>
      <c r="AT1399" s="94" t="e">
        <v>#NAME?</v>
      </c>
    </row>
    <row r="1400" customFormat="false" ht="15" hidden="false" customHeight="true" outlineLevel="0" collapsed="false">
      <c r="A1400" s="20" t="s">
        <v>10298</v>
      </c>
      <c r="B1400" s="20" t="e">
        <f aca="false">INDEX(Table2[], MATCH(L1400, Location_ID!$D$2:$D$648, 0), 1)</f>
        <v>#N/A</v>
      </c>
      <c r="C1400" s="62" t="s">
        <v>937</v>
      </c>
      <c r="D1400" s="249" t="s">
        <v>354</v>
      </c>
      <c r="E1400" s="20" t="s">
        <v>7134</v>
      </c>
      <c r="F1400" s="20" t="s">
        <v>7135</v>
      </c>
      <c r="G1400" s="62" t="s">
        <v>7591</v>
      </c>
      <c r="H1400" s="200"/>
      <c r="I1400" s="20" t="s">
        <v>10260</v>
      </c>
      <c r="J1400" s="20" t="s">
        <v>10261</v>
      </c>
      <c r="K1400" s="20" t="s">
        <v>7120</v>
      </c>
      <c r="L1400" s="62" t="s">
        <v>10245</v>
      </c>
      <c r="M1400" s="20" t="s">
        <v>7127</v>
      </c>
      <c r="N1400" s="20" t="s">
        <v>10265</v>
      </c>
      <c r="O1400" s="20" t="s">
        <v>10288</v>
      </c>
      <c r="P1400" s="201" t="n">
        <v>44369</v>
      </c>
      <c r="Q1400" s="201" t="n">
        <v>44369</v>
      </c>
      <c r="R1400" s="20" t="n">
        <v>1</v>
      </c>
      <c r="S1400" s="20" t="s">
        <v>7130</v>
      </c>
      <c r="T1400" s="20" t="n">
        <v>0</v>
      </c>
      <c r="U1400" s="20"/>
      <c r="V1400" s="19"/>
      <c r="W1400" s="19" t="s">
        <v>10248</v>
      </c>
      <c r="X1400" s="35" t="s">
        <v>383</v>
      </c>
      <c r="Y1400" s="35"/>
      <c r="Z1400" s="35" t="n">
        <v>0</v>
      </c>
      <c r="AE1400" s="94" t="e">
        <f aca="false" t="array" ref="AE1400:AK1400">_xlfn.torow(_xlfn.unique(_xlfn._xlws.filter(cat_table[Subsector],$E1400=cat_table[Sector],"")))</f>
        <v>#NAME?</v>
      </c>
      <c r="AF1400" s="94" t="e">
        <v>#NAME?</v>
      </c>
      <c r="AG1400" s="94" t="e">
        <v>#NAME?</v>
      </c>
      <c r="AH1400" s="94" t="e">
        <v>#NAME?</v>
      </c>
      <c r="AI1400" s="94" t="e">
        <v>#NAME?</v>
      </c>
      <c r="AJ1400" s="94" t="e">
        <v>#NAME?</v>
      </c>
      <c r="AK1400" s="94" t="e">
        <v>#NAME?</v>
      </c>
      <c r="AO1400" s="94" t="e">
        <f aca="false" t="array" ref="AO1400:AT1400">_xlfn.torow(_xlfn.unique(_xlfn._xlws.filter(cat_table[Sub-subsector],($E1400=cat_table[Sector])*($F1400=cat_table[Subsector]),"")))</f>
        <v>#NAME?</v>
      </c>
      <c r="AP1400" s="94" t="e">
        <v>#NAME?</v>
      </c>
      <c r="AQ1400" s="94" t="e">
        <v>#NAME?</v>
      </c>
      <c r="AR1400" s="94" t="e">
        <v>#NAME?</v>
      </c>
      <c r="AS1400" s="94" t="e">
        <v>#NAME?</v>
      </c>
      <c r="AT1400" s="94" t="e">
        <v>#NAME?</v>
      </c>
    </row>
    <row r="1401" customFormat="false" ht="15" hidden="false" customHeight="true" outlineLevel="0" collapsed="false">
      <c r="A1401" s="20" t="s">
        <v>10299</v>
      </c>
      <c r="B1401" s="20" t="e">
        <f aca="false">INDEX(Table2[], MATCH(L1401, Location_ID!$D$2:$D$648, 0), 1)</f>
        <v>#N/A</v>
      </c>
      <c r="C1401" s="62" t="s">
        <v>937</v>
      </c>
      <c r="D1401" s="249" t="s">
        <v>354</v>
      </c>
      <c r="E1401" s="20" t="s">
        <v>7134</v>
      </c>
      <c r="F1401" s="20" t="s">
        <v>7135</v>
      </c>
      <c r="G1401" s="62" t="s">
        <v>7591</v>
      </c>
      <c r="H1401" s="200"/>
      <c r="I1401" s="20" t="s">
        <v>10260</v>
      </c>
      <c r="J1401" s="20" t="s">
        <v>10261</v>
      </c>
      <c r="K1401" s="20" t="s">
        <v>7120</v>
      </c>
      <c r="L1401" s="62" t="s">
        <v>10245</v>
      </c>
      <c r="M1401" s="20" t="s">
        <v>7127</v>
      </c>
      <c r="N1401" s="20" t="s">
        <v>10262</v>
      </c>
      <c r="O1401" s="20" t="s">
        <v>10288</v>
      </c>
      <c r="P1401" s="201" t="n">
        <v>44368</v>
      </c>
      <c r="Q1401" s="201" t="n">
        <v>44368</v>
      </c>
      <c r="R1401" s="20" t="n">
        <v>1</v>
      </c>
      <c r="S1401" s="20" t="s">
        <v>7130</v>
      </c>
      <c r="T1401" s="20" t="n">
        <v>346</v>
      </c>
      <c r="U1401" s="20"/>
      <c r="V1401" s="19"/>
      <c r="W1401" s="19" t="s">
        <v>10248</v>
      </c>
      <c r="X1401" s="35" t="s">
        <v>383</v>
      </c>
      <c r="Y1401" s="35"/>
      <c r="Z1401" s="35" t="n">
        <v>0</v>
      </c>
      <c r="AE1401" s="94" t="e">
        <f aca="false" t="array" ref="AE1401:AK1401">_xlfn.torow(_xlfn.unique(_xlfn._xlws.filter(cat_table[Subsector],$E1401=cat_table[Sector],"")))</f>
        <v>#NAME?</v>
      </c>
      <c r="AF1401" s="94" t="e">
        <v>#NAME?</v>
      </c>
      <c r="AG1401" s="94" t="e">
        <v>#NAME?</v>
      </c>
      <c r="AH1401" s="94" t="e">
        <v>#NAME?</v>
      </c>
      <c r="AI1401" s="94" t="e">
        <v>#NAME?</v>
      </c>
      <c r="AJ1401" s="94" t="e">
        <v>#NAME?</v>
      </c>
      <c r="AK1401" s="94" t="e">
        <v>#NAME?</v>
      </c>
      <c r="AO1401" s="94" t="e">
        <f aca="false" t="array" ref="AO1401:AT1401">_xlfn.torow(_xlfn.unique(_xlfn._xlws.filter(cat_table[Sub-subsector],($E1401=cat_table[Sector])*($F1401=cat_table[Subsector]),"")))</f>
        <v>#NAME?</v>
      </c>
      <c r="AP1401" s="94" t="e">
        <v>#NAME?</v>
      </c>
      <c r="AQ1401" s="94" t="e">
        <v>#NAME?</v>
      </c>
      <c r="AR1401" s="94" t="e">
        <v>#NAME?</v>
      </c>
      <c r="AS1401" s="94" t="e">
        <v>#NAME?</v>
      </c>
      <c r="AT1401" s="94" t="e">
        <v>#NAME?</v>
      </c>
    </row>
    <row r="1402" customFormat="false" ht="15" hidden="false" customHeight="true" outlineLevel="0" collapsed="false">
      <c r="A1402" s="20" t="s">
        <v>10300</v>
      </c>
      <c r="B1402" s="20" t="e">
        <f aca="false">INDEX(Table2[], MATCH(L1402, Location_ID!$D$2:$D$648, 0), 1)</f>
        <v>#N/A</v>
      </c>
      <c r="C1402" s="62" t="s">
        <v>937</v>
      </c>
      <c r="D1402" s="249" t="s">
        <v>354</v>
      </c>
      <c r="E1402" s="20" t="s">
        <v>7134</v>
      </c>
      <c r="F1402" s="20" t="s">
        <v>7135</v>
      </c>
      <c r="G1402" s="62" t="s">
        <v>7591</v>
      </c>
      <c r="H1402" s="200"/>
      <c r="I1402" s="20" t="s">
        <v>10260</v>
      </c>
      <c r="J1402" s="20" t="s">
        <v>10261</v>
      </c>
      <c r="K1402" s="20" t="s">
        <v>7120</v>
      </c>
      <c r="L1402" s="62" t="s">
        <v>10245</v>
      </c>
      <c r="M1402" s="20" t="s">
        <v>7127</v>
      </c>
      <c r="N1402" s="20" t="s">
        <v>10265</v>
      </c>
      <c r="O1402" s="20" t="s">
        <v>10288</v>
      </c>
      <c r="P1402" s="201" t="n">
        <v>44368</v>
      </c>
      <c r="Q1402" s="201" t="n">
        <v>44368</v>
      </c>
      <c r="R1402" s="20" t="n">
        <v>1</v>
      </c>
      <c r="S1402" s="20" t="s">
        <v>7130</v>
      </c>
      <c r="T1402" s="20" t="n">
        <v>0</v>
      </c>
      <c r="U1402" s="20"/>
      <c r="V1402" s="19"/>
      <c r="W1402" s="19" t="s">
        <v>10248</v>
      </c>
      <c r="X1402" s="35" t="s">
        <v>383</v>
      </c>
      <c r="Y1402" s="35"/>
      <c r="Z1402" s="35" t="n">
        <v>0</v>
      </c>
      <c r="AE1402" s="94" t="e">
        <f aca="false" t="array" ref="AE1402:AK1402">_xlfn.torow(_xlfn.unique(_xlfn._xlws.filter(cat_table[Subsector],$E1402=cat_table[Sector],"")))</f>
        <v>#NAME?</v>
      </c>
      <c r="AF1402" s="94" t="e">
        <v>#NAME?</v>
      </c>
      <c r="AG1402" s="94" t="e">
        <v>#NAME?</v>
      </c>
      <c r="AH1402" s="94" t="e">
        <v>#NAME?</v>
      </c>
      <c r="AI1402" s="94" t="e">
        <v>#NAME?</v>
      </c>
      <c r="AJ1402" s="94" t="e">
        <v>#NAME?</v>
      </c>
      <c r="AK1402" s="94" t="e">
        <v>#NAME?</v>
      </c>
      <c r="AO1402" s="94" t="e">
        <f aca="false" t="array" ref="AO1402:AT1402">_xlfn.torow(_xlfn.unique(_xlfn._xlws.filter(cat_table[Sub-subsector],($E1402=cat_table[Sector])*($F1402=cat_table[Subsector]),"")))</f>
        <v>#NAME?</v>
      </c>
      <c r="AP1402" s="94" t="e">
        <v>#NAME?</v>
      </c>
      <c r="AQ1402" s="94" t="e">
        <v>#NAME?</v>
      </c>
      <c r="AR1402" s="94" t="e">
        <v>#NAME?</v>
      </c>
      <c r="AS1402" s="94" t="e">
        <v>#NAME?</v>
      </c>
      <c r="AT1402" s="94" t="e">
        <v>#NAME?</v>
      </c>
    </row>
    <row r="1403" customFormat="false" ht="15" hidden="false" customHeight="true" outlineLevel="0" collapsed="false">
      <c r="A1403" s="20" t="s">
        <v>10301</v>
      </c>
      <c r="B1403" s="20" t="e">
        <f aca="false">INDEX(Table2[], MATCH(L1403, Location_ID!$D$2:$D$648, 0), 1)</f>
        <v>#N/A</v>
      </c>
      <c r="C1403" s="62" t="s">
        <v>937</v>
      </c>
      <c r="D1403" s="249" t="s">
        <v>354</v>
      </c>
      <c r="E1403" s="20" t="s">
        <v>7134</v>
      </c>
      <c r="F1403" s="20" t="s">
        <v>7135</v>
      </c>
      <c r="G1403" s="62" t="s">
        <v>7591</v>
      </c>
      <c r="H1403" s="200"/>
      <c r="I1403" s="20" t="s">
        <v>10260</v>
      </c>
      <c r="J1403" s="20" t="s">
        <v>10261</v>
      </c>
      <c r="K1403" s="20" t="s">
        <v>7120</v>
      </c>
      <c r="L1403" s="62" t="s">
        <v>10245</v>
      </c>
      <c r="M1403" s="20" t="s">
        <v>7127</v>
      </c>
      <c r="N1403" s="20" t="s">
        <v>10271</v>
      </c>
      <c r="O1403" s="20" t="s">
        <v>10288</v>
      </c>
      <c r="P1403" s="201" t="n">
        <v>44368</v>
      </c>
      <c r="Q1403" s="201" t="n">
        <v>44368</v>
      </c>
      <c r="R1403" s="20" t="n">
        <v>1</v>
      </c>
      <c r="S1403" s="20" t="s">
        <v>7130</v>
      </c>
      <c r="T1403" s="20" t="n">
        <v>135</v>
      </c>
      <c r="U1403" s="20"/>
      <c r="V1403" s="19"/>
      <c r="W1403" s="19" t="s">
        <v>10248</v>
      </c>
      <c r="X1403" s="35" t="s">
        <v>383</v>
      </c>
      <c r="Y1403" s="35"/>
      <c r="Z1403" s="35" t="n">
        <v>0</v>
      </c>
      <c r="AE1403" s="94" t="e">
        <f aca="false" t="array" ref="AE1403:AK1403">_xlfn.torow(_xlfn.unique(_xlfn._xlws.filter(cat_table[Subsector],$E1403=cat_table[Sector],"")))</f>
        <v>#NAME?</v>
      </c>
      <c r="AF1403" s="94" t="e">
        <v>#NAME?</v>
      </c>
      <c r="AG1403" s="94" t="e">
        <v>#NAME?</v>
      </c>
      <c r="AH1403" s="94" t="e">
        <v>#NAME?</v>
      </c>
      <c r="AI1403" s="94" t="e">
        <v>#NAME?</v>
      </c>
      <c r="AJ1403" s="94" t="e">
        <v>#NAME?</v>
      </c>
      <c r="AK1403" s="94" t="e">
        <v>#NAME?</v>
      </c>
      <c r="AO1403" s="94" t="e">
        <f aca="false" t="array" ref="AO1403:AT1403">_xlfn.torow(_xlfn.unique(_xlfn._xlws.filter(cat_table[Sub-subsector],($E1403=cat_table[Sector])*($F1403=cat_table[Subsector]),"")))</f>
        <v>#NAME?</v>
      </c>
      <c r="AP1403" s="94" t="e">
        <v>#NAME?</v>
      </c>
      <c r="AQ1403" s="94" t="e">
        <v>#NAME?</v>
      </c>
      <c r="AR1403" s="94" t="e">
        <v>#NAME?</v>
      </c>
      <c r="AS1403" s="94" t="e">
        <v>#NAME?</v>
      </c>
      <c r="AT1403" s="94" t="e">
        <v>#NAME?</v>
      </c>
    </row>
    <row r="1404" customFormat="false" ht="15" hidden="false" customHeight="true" outlineLevel="0" collapsed="false">
      <c r="A1404" s="20" t="s">
        <v>10302</v>
      </c>
      <c r="B1404" s="20" t="e">
        <f aca="false">INDEX(Table2[], MATCH(L1404, Location_ID!$D$2:$D$648, 0), 1)</f>
        <v>#N/A</v>
      </c>
      <c r="C1404" s="62" t="s">
        <v>937</v>
      </c>
      <c r="D1404" s="249" t="s">
        <v>354</v>
      </c>
      <c r="E1404" s="20" t="s">
        <v>7134</v>
      </c>
      <c r="F1404" s="20" t="s">
        <v>7135</v>
      </c>
      <c r="G1404" s="62" t="s">
        <v>7591</v>
      </c>
      <c r="H1404" s="200"/>
      <c r="I1404" s="20" t="s">
        <v>10260</v>
      </c>
      <c r="J1404" s="20" t="s">
        <v>10261</v>
      </c>
      <c r="K1404" s="20" t="s">
        <v>7120</v>
      </c>
      <c r="L1404" s="62" t="s">
        <v>10245</v>
      </c>
      <c r="M1404" s="20" t="s">
        <v>7127</v>
      </c>
      <c r="N1404" s="20" t="s">
        <v>10262</v>
      </c>
      <c r="O1404" s="20" t="s">
        <v>10288</v>
      </c>
      <c r="P1404" s="201" t="n">
        <v>44367</v>
      </c>
      <c r="Q1404" s="201" t="n">
        <v>44367</v>
      </c>
      <c r="R1404" s="20" t="n">
        <v>1</v>
      </c>
      <c r="S1404" s="20" t="s">
        <v>7130</v>
      </c>
      <c r="T1404" s="20" t="n">
        <v>0</v>
      </c>
      <c r="U1404" s="20"/>
      <c r="V1404" s="19"/>
      <c r="W1404" s="19" t="s">
        <v>10248</v>
      </c>
      <c r="X1404" s="35" t="s">
        <v>383</v>
      </c>
      <c r="Y1404" s="35"/>
      <c r="Z1404" s="35" t="n">
        <v>0</v>
      </c>
      <c r="AE1404" s="94" t="e">
        <f aca="false" t="array" ref="AE1404:AK1404">_xlfn.torow(_xlfn.unique(_xlfn._xlws.filter(cat_table[Subsector],$E1404=cat_table[Sector],"")))</f>
        <v>#NAME?</v>
      </c>
      <c r="AF1404" s="94" t="e">
        <v>#NAME?</v>
      </c>
      <c r="AG1404" s="94" t="e">
        <v>#NAME?</v>
      </c>
      <c r="AH1404" s="94" t="e">
        <v>#NAME?</v>
      </c>
      <c r="AI1404" s="94" t="e">
        <v>#NAME?</v>
      </c>
      <c r="AJ1404" s="94" t="e">
        <v>#NAME?</v>
      </c>
      <c r="AK1404" s="94" t="e">
        <v>#NAME?</v>
      </c>
      <c r="AO1404" s="94" t="e">
        <f aca="false" t="array" ref="AO1404:AT1404">_xlfn.torow(_xlfn.unique(_xlfn._xlws.filter(cat_table[Sub-subsector],($E1404=cat_table[Sector])*($F1404=cat_table[Subsector]),"")))</f>
        <v>#NAME?</v>
      </c>
      <c r="AP1404" s="94" t="e">
        <v>#NAME?</v>
      </c>
      <c r="AQ1404" s="94" t="e">
        <v>#NAME?</v>
      </c>
      <c r="AR1404" s="94" t="e">
        <v>#NAME?</v>
      </c>
      <c r="AS1404" s="94" t="e">
        <v>#NAME?</v>
      </c>
      <c r="AT1404" s="94" t="e">
        <v>#NAME?</v>
      </c>
    </row>
    <row r="1405" customFormat="false" ht="15" hidden="false" customHeight="true" outlineLevel="0" collapsed="false">
      <c r="A1405" s="20" t="s">
        <v>10303</v>
      </c>
      <c r="B1405" s="20" t="e">
        <f aca="false">INDEX(Table2[], MATCH(L1405, Location_ID!$D$2:$D$648, 0), 1)</f>
        <v>#N/A</v>
      </c>
      <c r="C1405" s="62" t="s">
        <v>937</v>
      </c>
      <c r="D1405" s="249" t="s">
        <v>354</v>
      </c>
      <c r="E1405" s="20" t="s">
        <v>7134</v>
      </c>
      <c r="F1405" s="20" t="s">
        <v>7135</v>
      </c>
      <c r="G1405" s="62" t="s">
        <v>7591</v>
      </c>
      <c r="H1405" s="200"/>
      <c r="I1405" s="20" t="s">
        <v>10260</v>
      </c>
      <c r="J1405" s="20" t="s">
        <v>10261</v>
      </c>
      <c r="K1405" s="20" t="s">
        <v>7120</v>
      </c>
      <c r="L1405" s="62" t="s">
        <v>10245</v>
      </c>
      <c r="M1405" s="20" t="s">
        <v>7127</v>
      </c>
      <c r="N1405" s="20" t="s">
        <v>10262</v>
      </c>
      <c r="O1405" s="20" t="s">
        <v>10304</v>
      </c>
      <c r="P1405" s="201" t="n">
        <v>44371</v>
      </c>
      <c r="Q1405" s="201" t="n">
        <v>44371</v>
      </c>
      <c r="R1405" s="20" t="n">
        <v>1</v>
      </c>
      <c r="S1405" s="20" t="s">
        <v>7130</v>
      </c>
      <c r="T1405" s="20" t="n">
        <v>524.5</v>
      </c>
      <c r="U1405" s="20"/>
      <c r="V1405" s="19"/>
      <c r="W1405" s="19" t="s">
        <v>10248</v>
      </c>
      <c r="X1405" s="35" t="s">
        <v>383</v>
      </c>
      <c r="Y1405" s="35"/>
      <c r="Z1405" s="35" t="n">
        <v>0</v>
      </c>
      <c r="AE1405" s="94" t="e">
        <f aca="false" t="array" ref="AE1405:AK1405">_xlfn.torow(_xlfn.unique(_xlfn._xlws.filter(cat_table[Subsector],$E1405=cat_table[Sector],"")))</f>
        <v>#NAME?</v>
      </c>
      <c r="AF1405" s="94" t="e">
        <v>#NAME?</v>
      </c>
      <c r="AG1405" s="94" t="e">
        <v>#NAME?</v>
      </c>
      <c r="AH1405" s="94" t="e">
        <v>#NAME?</v>
      </c>
      <c r="AI1405" s="94" t="e">
        <v>#NAME?</v>
      </c>
      <c r="AJ1405" s="94" t="e">
        <v>#NAME?</v>
      </c>
      <c r="AK1405" s="94" t="e">
        <v>#NAME?</v>
      </c>
      <c r="AO1405" s="94" t="e">
        <f aca="false" t="array" ref="AO1405:AT1405">_xlfn.torow(_xlfn.unique(_xlfn._xlws.filter(cat_table[Sub-subsector],($E1405=cat_table[Sector])*($F1405=cat_table[Subsector]),"")))</f>
        <v>#NAME?</v>
      </c>
      <c r="AP1405" s="94" t="e">
        <v>#NAME?</v>
      </c>
      <c r="AQ1405" s="94" t="e">
        <v>#NAME?</v>
      </c>
      <c r="AR1405" s="94" t="e">
        <v>#NAME?</v>
      </c>
      <c r="AS1405" s="94" t="e">
        <v>#NAME?</v>
      </c>
      <c r="AT1405" s="94" t="e">
        <v>#NAME?</v>
      </c>
    </row>
    <row r="1406" customFormat="false" ht="15" hidden="false" customHeight="true" outlineLevel="0" collapsed="false">
      <c r="A1406" s="20" t="s">
        <v>10305</v>
      </c>
      <c r="B1406" s="20" t="e">
        <f aca="false">INDEX(Table2[], MATCH(L1406, Location_ID!$D$2:$D$648, 0), 1)</f>
        <v>#N/A</v>
      </c>
      <c r="C1406" s="62" t="s">
        <v>937</v>
      </c>
      <c r="D1406" s="249" t="s">
        <v>354</v>
      </c>
      <c r="E1406" s="20" t="s">
        <v>7134</v>
      </c>
      <c r="F1406" s="20" t="s">
        <v>7135</v>
      </c>
      <c r="G1406" s="62" t="s">
        <v>7591</v>
      </c>
      <c r="H1406" s="200"/>
      <c r="I1406" s="20" t="s">
        <v>10260</v>
      </c>
      <c r="J1406" s="20" t="s">
        <v>10261</v>
      </c>
      <c r="K1406" s="20" t="s">
        <v>7120</v>
      </c>
      <c r="L1406" s="62" t="s">
        <v>10245</v>
      </c>
      <c r="M1406" s="20" t="s">
        <v>7127</v>
      </c>
      <c r="N1406" s="20" t="s">
        <v>10265</v>
      </c>
      <c r="O1406" s="20" t="s">
        <v>10304</v>
      </c>
      <c r="P1406" s="201" t="n">
        <v>44371</v>
      </c>
      <c r="Q1406" s="201" t="n">
        <v>44371</v>
      </c>
      <c r="R1406" s="20" t="n">
        <v>1</v>
      </c>
      <c r="S1406" s="20" t="s">
        <v>7130</v>
      </c>
      <c r="T1406" s="20" t="n">
        <v>852</v>
      </c>
      <c r="U1406" s="20"/>
      <c r="V1406" s="19"/>
      <c r="W1406" s="19" t="s">
        <v>10248</v>
      </c>
      <c r="X1406" s="35" t="s">
        <v>383</v>
      </c>
      <c r="Y1406" s="35"/>
      <c r="Z1406" s="35" t="n">
        <v>0</v>
      </c>
      <c r="AE1406" s="94" t="e">
        <f aca="false" t="array" ref="AE1406:AK1406">_xlfn.torow(_xlfn.unique(_xlfn._xlws.filter(cat_table[Subsector],$E1406=cat_table[Sector],"")))</f>
        <v>#NAME?</v>
      </c>
      <c r="AF1406" s="94" t="e">
        <v>#NAME?</v>
      </c>
      <c r="AG1406" s="94" t="e">
        <v>#NAME?</v>
      </c>
      <c r="AH1406" s="94" t="e">
        <v>#NAME?</v>
      </c>
      <c r="AI1406" s="94" t="e">
        <v>#NAME?</v>
      </c>
      <c r="AJ1406" s="94" t="e">
        <v>#NAME?</v>
      </c>
      <c r="AK1406" s="94" t="e">
        <v>#NAME?</v>
      </c>
      <c r="AO1406" s="94" t="e">
        <f aca="false" t="array" ref="AO1406:AT1406">_xlfn.torow(_xlfn.unique(_xlfn._xlws.filter(cat_table[Sub-subsector],($E1406=cat_table[Sector])*($F1406=cat_table[Subsector]),"")))</f>
        <v>#NAME?</v>
      </c>
      <c r="AP1406" s="94" t="e">
        <v>#NAME?</v>
      </c>
      <c r="AQ1406" s="94" t="e">
        <v>#NAME?</v>
      </c>
      <c r="AR1406" s="94" t="e">
        <v>#NAME?</v>
      </c>
      <c r="AS1406" s="94" t="e">
        <v>#NAME?</v>
      </c>
      <c r="AT1406" s="94" t="e">
        <v>#NAME?</v>
      </c>
    </row>
    <row r="1407" customFormat="false" ht="15" hidden="false" customHeight="true" outlineLevel="0" collapsed="false">
      <c r="A1407" s="20" t="s">
        <v>10306</v>
      </c>
      <c r="B1407" s="20" t="e">
        <f aca="false">INDEX(Table2[], MATCH(L1407, Location_ID!$D$2:$D$648, 0), 1)</f>
        <v>#N/A</v>
      </c>
      <c r="C1407" s="62" t="s">
        <v>937</v>
      </c>
      <c r="D1407" s="249" t="s">
        <v>354</v>
      </c>
      <c r="E1407" s="20" t="s">
        <v>7134</v>
      </c>
      <c r="F1407" s="20" t="s">
        <v>7135</v>
      </c>
      <c r="G1407" s="62" t="s">
        <v>7591</v>
      </c>
      <c r="H1407" s="200"/>
      <c r="I1407" s="20" t="s">
        <v>10260</v>
      </c>
      <c r="J1407" s="20" t="s">
        <v>10261</v>
      </c>
      <c r="K1407" s="20" t="s">
        <v>7120</v>
      </c>
      <c r="L1407" s="62" t="s">
        <v>10245</v>
      </c>
      <c r="M1407" s="20" t="s">
        <v>7127</v>
      </c>
      <c r="N1407" s="20" t="s">
        <v>10271</v>
      </c>
      <c r="O1407" s="20" t="s">
        <v>10304</v>
      </c>
      <c r="P1407" s="201" t="n">
        <v>44371</v>
      </c>
      <c r="Q1407" s="201" t="n">
        <v>44371</v>
      </c>
      <c r="R1407" s="20" t="n">
        <v>1</v>
      </c>
      <c r="S1407" s="20" t="s">
        <v>7130</v>
      </c>
      <c r="T1407" s="20" t="n">
        <v>569</v>
      </c>
      <c r="U1407" s="20"/>
      <c r="V1407" s="19"/>
      <c r="W1407" s="19" t="s">
        <v>10248</v>
      </c>
      <c r="X1407" s="35" t="s">
        <v>383</v>
      </c>
      <c r="Y1407" s="35"/>
      <c r="Z1407" s="35" t="n">
        <v>0</v>
      </c>
      <c r="AE1407" s="94" t="e">
        <f aca="false" t="array" ref="AE1407:AK1407">_xlfn.torow(_xlfn.unique(_xlfn._xlws.filter(cat_table[Subsector],$E1407=cat_table[Sector],"")))</f>
        <v>#NAME?</v>
      </c>
      <c r="AF1407" s="94" t="e">
        <v>#NAME?</v>
      </c>
      <c r="AG1407" s="94" t="e">
        <v>#NAME?</v>
      </c>
      <c r="AH1407" s="94" t="e">
        <v>#NAME?</v>
      </c>
      <c r="AI1407" s="94" t="e">
        <v>#NAME?</v>
      </c>
      <c r="AJ1407" s="94" t="e">
        <v>#NAME?</v>
      </c>
      <c r="AK1407" s="94" t="e">
        <v>#NAME?</v>
      </c>
      <c r="AO1407" s="94" t="e">
        <f aca="false" t="array" ref="AO1407:AT1407">_xlfn.torow(_xlfn.unique(_xlfn._xlws.filter(cat_table[Sub-subsector],($E1407=cat_table[Sector])*($F1407=cat_table[Subsector]),"")))</f>
        <v>#NAME?</v>
      </c>
      <c r="AP1407" s="94" t="e">
        <v>#NAME?</v>
      </c>
      <c r="AQ1407" s="94" t="e">
        <v>#NAME?</v>
      </c>
      <c r="AR1407" s="94" t="e">
        <v>#NAME?</v>
      </c>
      <c r="AS1407" s="94" t="e">
        <v>#NAME?</v>
      </c>
      <c r="AT1407" s="94" t="e">
        <v>#NAME?</v>
      </c>
    </row>
    <row r="1408" customFormat="false" ht="15" hidden="false" customHeight="true" outlineLevel="0" collapsed="false">
      <c r="A1408" s="20" t="s">
        <v>10307</v>
      </c>
      <c r="B1408" s="20" t="e">
        <f aca="false">INDEX(Table2[], MATCH(L1408, Location_ID!$D$2:$D$648, 0), 1)</f>
        <v>#N/A</v>
      </c>
      <c r="C1408" s="62" t="s">
        <v>937</v>
      </c>
      <c r="D1408" s="249" t="s">
        <v>354</v>
      </c>
      <c r="E1408" s="20" t="s">
        <v>7134</v>
      </c>
      <c r="F1408" s="20" t="s">
        <v>7135</v>
      </c>
      <c r="G1408" s="62" t="s">
        <v>7591</v>
      </c>
      <c r="H1408" s="200"/>
      <c r="I1408" s="20" t="s">
        <v>10260</v>
      </c>
      <c r="J1408" s="20" t="s">
        <v>10261</v>
      </c>
      <c r="K1408" s="20" t="s">
        <v>7120</v>
      </c>
      <c r="L1408" s="62" t="s">
        <v>10245</v>
      </c>
      <c r="M1408" s="20" t="s">
        <v>7127</v>
      </c>
      <c r="N1408" s="20" t="s">
        <v>10262</v>
      </c>
      <c r="O1408" s="20" t="s">
        <v>10304</v>
      </c>
      <c r="P1408" s="201" t="n">
        <v>44370</v>
      </c>
      <c r="Q1408" s="201" t="n">
        <v>44370</v>
      </c>
      <c r="R1408" s="20" t="n">
        <v>1</v>
      </c>
      <c r="S1408" s="20" t="s">
        <v>7130</v>
      </c>
      <c r="T1408" s="20" t="n">
        <v>1508</v>
      </c>
      <c r="U1408" s="20"/>
      <c r="V1408" s="19"/>
      <c r="W1408" s="19" t="s">
        <v>10248</v>
      </c>
      <c r="X1408" s="35" t="s">
        <v>383</v>
      </c>
      <c r="Y1408" s="35"/>
      <c r="Z1408" s="35" t="n">
        <v>0</v>
      </c>
      <c r="AE1408" s="94" t="e">
        <f aca="false" t="array" ref="AE1408:AK1408">_xlfn.torow(_xlfn.unique(_xlfn._xlws.filter(cat_table[Subsector],$E1408=cat_table[Sector],"")))</f>
        <v>#NAME?</v>
      </c>
      <c r="AF1408" s="94" t="e">
        <v>#NAME?</v>
      </c>
      <c r="AG1408" s="94" t="e">
        <v>#NAME?</v>
      </c>
      <c r="AH1408" s="94" t="e">
        <v>#NAME?</v>
      </c>
      <c r="AI1408" s="94" t="e">
        <v>#NAME?</v>
      </c>
      <c r="AJ1408" s="94" t="e">
        <v>#NAME?</v>
      </c>
      <c r="AK1408" s="94" t="e">
        <v>#NAME?</v>
      </c>
      <c r="AO1408" s="94" t="e">
        <f aca="false" t="array" ref="AO1408:AT1408">_xlfn.torow(_xlfn.unique(_xlfn._xlws.filter(cat_table[Sub-subsector],($E1408=cat_table[Sector])*($F1408=cat_table[Subsector]),"")))</f>
        <v>#NAME?</v>
      </c>
      <c r="AP1408" s="94" t="e">
        <v>#NAME?</v>
      </c>
      <c r="AQ1408" s="94" t="e">
        <v>#NAME?</v>
      </c>
      <c r="AR1408" s="94" t="e">
        <v>#NAME?</v>
      </c>
      <c r="AS1408" s="94" t="e">
        <v>#NAME?</v>
      </c>
      <c r="AT1408" s="94" t="e">
        <v>#NAME?</v>
      </c>
    </row>
    <row r="1409" customFormat="false" ht="15" hidden="false" customHeight="true" outlineLevel="0" collapsed="false">
      <c r="A1409" s="20" t="s">
        <v>10308</v>
      </c>
      <c r="B1409" s="20" t="e">
        <f aca="false">INDEX(Table2[], MATCH(L1409, Location_ID!$D$2:$D$648, 0), 1)</f>
        <v>#N/A</v>
      </c>
      <c r="C1409" s="62" t="s">
        <v>937</v>
      </c>
      <c r="D1409" s="249" t="s">
        <v>354</v>
      </c>
      <c r="E1409" s="20" t="s">
        <v>7134</v>
      </c>
      <c r="F1409" s="20" t="s">
        <v>7135</v>
      </c>
      <c r="G1409" s="62" t="s">
        <v>7591</v>
      </c>
      <c r="H1409" s="200"/>
      <c r="I1409" s="20" t="s">
        <v>10260</v>
      </c>
      <c r="J1409" s="20" t="s">
        <v>10261</v>
      </c>
      <c r="K1409" s="20" t="s">
        <v>7120</v>
      </c>
      <c r="L1409" s="62" t="s">
        <v>10245</v>
      </c>
      <c r="M1409" s="20" t="s">
        <v>7127</v>
      </c>
      <c r="N1409" s="20" t="s">
        <v>10265</v>
      </c>
      <c r="O1409" s="20" t="s">
        <v>10304</v>
      </c>
      <c r="P1409" s="201" t="n">
        <v>44370</v>
      </c>
      <c r="Q1409" s="201" t="n">
        <v>44370</v>
      </c>
      <c r="R1409" s="20" t="n">
        <v>1</v>
      </c>
      <c r="S1409" s="20" t="s">
        <v>7130</v>
      </c>
      <c r="T1409" s="20" t="n">
        <v>389</v>
      </c>
      <c r="U1409" s="20"/>
      <c r="V1409" s="19"/>
      <c r="W1409" s="19" t="s">
        <v>10248</v>
      </c>
      <c r="X1409" s="35" t="s">
        <v>383</v>
      </c>
      <c r="Y1409" s="35"/>
      <c r="Z1409" s="35" t="n">
        <v>0</v>
      </c>
      <c r="AE1409" s="94" t="e">
        <f aca="false" t="array" ref="AE1409:AK1409">_xlfn.torow(_xlfn.unique(_xlfn._xlws.filter(cat_table[Subsector],$E1409=cat_table[Sector],"")))</f>
        <v>#NAME?</v>
      </c>
      <c r="AF1409" s="94" t="e">
        <v>#NAME?</v>
      </c>
      <c r="AG1409" s="94" t="e">
        <v>#NAME?</v>
      </c>
      <c r="AH1409" s="94" t="e">
        <v>#NAME?</v>
      </c>
      <c r="AI1409" s="94" t="e">
        <v>#NAME?</v>
      </c>
      <c r="AJ1409" s="94" t="e">
        <v>#NAME?</v>
      </c>
      <c r="AK1409" s="94" t="e">
        <v>#NAME?</v>
      </c>
      <c r="AO1409" s="94" t="e">
        <f aca="false" t="array" ref="AO1409:AT1409">_xlfn.torow(_xlfn.unique(_xlfn._xlws.filter(cat_table[Sub-subsector],($E1409=cat_table[Sector])*($F1409=cat_table[Subsector]),"")))</f>
        <v>#NAME?</v>
      </c>
      <c r="AP1409" s="94" t="e">
        <v>#NAME?</v>
      </c>
      <c r="AQ1409" s="94" t="e">
        <v>#NAME?</v>
      </c>
      <c r="AR1409" s="94" t="e">
        <v>#NAME?</v>
      </c>
      <c r="AS1409" s="94" t="e">
        <v>#NAME?</v>
      </c>
      <c r="AT1409" s="94" t="e">
        <v>#NAME?</v>
      </c>
    </row>
    <row r="1410" customFormat="false" ht="15" hidden="false" customHeight="true" outlineLevel="0" collapsed="false">
      <c r="A1410" s="20" t="s">
        <v>10309</v>
      </c>
      <c r="B1410" s="20" t="e">
        <f aca="false">INDEX(Table2[], MATCH(L1410, Location_ID!$D$2:$D$648, 0), 1)</f>
        <v>#N/A</v>
      </c>
      <c r="C1410" s="62" t="s">
        <v>937</v>
      </c>
      <c r="D1410" s="249" t="s">
        <v>354</v>
      </c>
      <c r="E1410" s="20" t="s">
        <v>7134</v>
      </c>
      <c r="F1410" s="20" t="s">
        <v>7135</v>
      </c>
      <c r="G1410" s="62" t="s">
        <v>7591</v>
      </c>
      <c r="H1410" s="200"/>
      <c r="I1410" s="20" t="s">
        <v>10260</v>
      </c>
      <c r="J1410" s="20" t="s">
        <v>10261</v>
      </c>
      <c r="K1410" s="20" t="s">
        <v>7120</v>
      </c>
      <c r="L1410" s="62" t="s">
        <v>10245</v>
      </c>
      <c r="M1410" s="20" t="s">
        <v>7127</v>
      </c>
      <c r="N1410" s="20" t="s">
        <v>10262</v>
      </c>
      <c r="O1410" s="20" t="s">
        <v>10304</v>
      </c>
      <c r="P1410" s="201" t="n">
        <v>44369</v>
      </c>
      <c r="Q1410" s="201" t="n">
        <v>44369</v>
      </c>
      <c r="R1410" s="20" t="n">
        <v>1</v>
      </c>
      <c r="S1410" s="20" t="s">
        <v>7130</v>
      </c>
      <c r="T1410" s="20" t="n">
        <v>625.5</v>
      </c>
      <c r="U1410" s="20"/>
      <c r="V1410" s="19"/>
      <c r="W1410" s="19" t="s">
        <v>10248</v>
      </c>
      <c r="X1410" s="35" t="s">
        <v>383</v>
      </c>
      <c r="Y1410" s="35"/>
      <c r="Z1410" s="35" t="n">
        <v>0</v>
      </c>
      <c r="AE1410" s="94" t="e">
        <f aca="false" t="array" ref="AE1410:AK1410">_xlfn.torow(_xlfn.unique(_xlfn._xlws.filter(cat_table[Subsector],$E1410=cat_table[Sector],"")))</f>
        <v>#NAME?</v>
      </c>
      <c r="AF1410" s="94" t="e">
        <v>#NAME?</v>
      </c>
      <c r="AG1410" s="94" t="e">
        <v>#NAME?</v>
      </c>
      <c r="AH1410" s="94" t="e">
        <v>#NAME?</v>
      </c>
      <c r="AI1410" s="94" t="e">
        <v>#NAME?</v>
      </c>
      <c r="AJ1410" s="94" t="e">
        <v>#NAME?</v>
      </c>
      <c r="AK1410" s="94" t="e">
        <v>#NAME?</v>
      </c>
      <c r="AO1410" s="94" t="e">
        <f aca="false" t="array" ref="AO1410:AT1410">_xlfn.torow(_xlfn.unique(_xlfn._xlws.filter(cat_table[Sub-subsector],($E1410=cat_table[Sector])*($F1410=cat_table[Subsector]),"")))</f>
        <v>#NAME?</v>
      </c>
      <c r="AP1410" s="94" t="e">
        <v>#NAME?</v>
      </c>
      <c r="AQ1410" s="94" t="e">
        <v>#NAME?</v>
      </c>
      <c r="AR1410" s="94" t="e">
        <v>#NAME?</v>
      </c>
      <c r="AS1410" s="94" t="e">
        <v>#NAME?</v>
      </c>
      <c r="AT1410" s="94" t="e">
        <v>#NAME?</v>
      </c>
    </row>
    <row r="1411" customFormat="false" ht="15" hidden="false" customHeight="true" outlineLevel="0" collapsed="false">
      <c r="A1411" s="20" t="s">
        <v>10310</v>
      </c>
      <c r="B1411" s="20" t="e">
        <f aca="false">INDEX(Table2[], MATCH(L1411, Location_ID!$D$2:$D$648, 0), 1)</f>
        <v>#N/A</v>
      </c>
      <c r="C1411" s="62" t="s">
        <v>937</v>
      </c>
      <c r="D1411" s="249" t="s">
        <v>354</v>
      </c>
      <c r="E1411" s="20" t="s">
        <v>7134</v>
      </c>
      <c r="F1411" s="20" t="s">
        <v>7135</v>
      </c>
      <c r="G1411" s="62" t="s">
        <v>7591</v>
      </c>
      <c r="H1411" s="200"/>
      <c r="I1411" s="20" t="s">
        <v>10260</v>
      </c>
      <c r="J1411" s="20" t="s">
        <v>10261</v>
      </c>
      <c r="K1411" s="20" t="s">
        <v>7120</v>
      </c>
      <c r="L1411" s="62" t="s">
        <v>10245</v>
      </c>
      <c r="M1411" s="20" t="s">
        <v>7127</v>
      </c>
      <c r="N1411" s="20" t="s">
        <v>10265</v>
      </c>
      <c r="O1411" s="20" t="s">
        <v>10304</v>
      </c>
      <c r="P1411" s="201" t="n">
        <v>44369</v>
      </c>
      <c r="Q1411" s="201" t="n">
        <v>44369</v>
      </c>
      <c r="R1411" s="20" t="n">
        <v>1</v>
      </c>
      <c r="S1411" s="20" t="s">
        <v>7130</v>
      </c>
      <c r="T1411" s="20" t="n">
        <v>433</v>
      </c>
      <c r="U1411" s="20"/>
      <c r="V1411" s="19"/>
      <c r="W1411" s="19" t="s">
        <v>10248</v>
      </c>
      <c r="X1411" s="35" t="s">
        <v>383</v>
      </c>
      <c r="Y1411" s="35"/>
      <c r="Z1411" s="35" t="n">
        <v>0</v>
      </c>
      <c r="AE1411" s="94" t="e">
        <f aca="false" t="array" ref="AE1411:AK1411">_xlfn.torow(_xlfn.unique(_xlfn._xlws.filter(cat_table[Subsector],$E1411=cat_table[Sector],"")))</f>
        <v>#NAME?</v>
      </c>
      <c r="AF1411" s="94" t="e">
        <v>#NAME?</v>
      </c>
      <c r="AG1411" s="94" t="e">
        <v>#NAME?</v>
      </c>
      <c r="AH1411" s="94" t="e">
        <v>#NAME?</v>
      </c>
      <c r="AI1411" s="94" t="e">
        <v>#NAME?</v>
      </c>
      <c r="AJ1411" s="94" t="e">
        <v>#NAME?</v>
      </c>
      <c r="AK1411" s="94" t="e">
        <v>#NAME?</v>
      </c>
      <c r="AO1411" s="94" t="e">
        <f aca="false" t="array" ref="AO1411:AT1411">_xlfn.torow(_xlfn.unique(_xlfn._xlws.filter(cat_table[Sub-subsector],($E1411=cat_table[Sector])*($F1411=cat_table[Subsector]),"")))</f>
        <v>#NAME?</v>
      </c>
      <c r="AP1411" s="94" t="e">
        <v>#NAME?</v>
      </c>
      <c r="AQ1411" s="94" t="e">
        <v>#NAME?</v>
      </c>
      <c r="AR1411" s="94" t="e">
        <v>#NAME?</v>
      </c>
      <c r="AS1411" s="94" t="e">
        <v>#NAME?</v>
      </c>
      <c r="AT1411" s="94" t="e">
        <v>#NAME?</v>
      </c>
    </row>
    <row r="1412" customFormat="false" ht="15" hidden="false" customHeight="true" outlineLevel="0" collapsed="false">
      <c r="A1412" s="20" t="s">
        <v>10311</v>
      </c>
      <c r="B1412" s="20" t="e">
        <f aca="false">INDEX(Table2[], MATCH(L1412, Location_ID!$D$2:$D$648, 0), 1)</f>
        <v>#N/A</v>
      </c>
      <c r="C1412" s="62" t="s">
        <v>937</v>
      </c>
      <c r="D1412" s="249" t="s">
        <v>354</v>
      </c>
      <c r="E1412" s="20" t="s">
        <v>7134</v>
      </c>
      <c r="F1412" s="20" t="s">
        <v>7135</v>
      </c>
      <c r="G1412" s="62" t="s">
        <v>7591</v>
      </c>
      <c r="H1412" s="200"/>
      <c r="I1412" s="20" t="s">
        <v>10260</v>
      </c>
      <c r="J1412" s="20" t="s">
        <v>10261</v>
      </c>
      <c r="K1412" s="20" t="s">
        <v>7120</v>
      </c>
      <c r="L1412" s="62" t="s">
        <v>10245</v>
      </c>
      <c r="M1412" s="20" t="s">
        <v>7127</v>
      </c>
      <c r="N1412" s="20" t="s">
        <v>10271</v>
      </c>
      <c r="O1412" s="20" t="s">
        <v>10304</v>
      </c>
      <c r="P1412" s="201" t="n">
        <v>44369</v>
      </c>
      <c r="Q1412" s="201" t="n">
        <v>44369</v>
      </c>
      <c r="R1412" s="20" t="n">
        <v>1</v>
      </c>
      <c r="S1412" s="20" t="s">
        <v>7130</v>
      </c>
      <c r="T1412" s="20" t="n">
        <v>671</v>
      </c>
      <c r="U1412" s="20"/>
      <c r="V1412" s="19"/>
      <c r="W1412" s="19" t="s">
        <v>10248</v>
      </c>
      <c r="X1412" s="35" t="s">
        <v>383</v>
      </c>
      <c r="Y1412" s="35"/>
      <c r="Z1412" s="35" t="n">
        <v>0</v>
      </c>
      <c r="AE1412" s="94" t="e">
        <f aca="false" t="array" ref="AE1412:AK1412">_xlfn.torow(_xlfn.unique(_xlfn._xlws.filter(cat_table[Subsector],$E1412=cat_table[Sector],"")))</f>
        <v>#NAME?</v>
      </c>
      <c r="AF1412" s="94" t="e">
        <v>#NAME?</v>
      </c>
      <c r="AG1412" s="94" t="e">
        <v>#NAME?</v>
      </c>
      <c r="AH1412" s="94" t="e">
        <v>#NAME?</v>
      </c>
      <c r="AI1412" s="94" t="e">
        <v>#NAME?</v>
      </c>
      <c r="AJ1412" s="94" t="e">
        <v>#NAME?</v>
      </c>
      <c r="AK1412" s="94" t="e">
        <v>#NAME?</v>
      </c>
      <c r="AO1412" s="94" t="e">
        <f aca="false" t="array" ref="AO1412:AT1412">_xlfn.torow(_xlfn.unique(_xlfn._xlws.filter(cat_table[Sub-subsector],($E1412=cat_table[Sector])*($F1412=cat_table[Subsector]),"")))</f>
        <v>#NAME?</v>
      </c>
      <c r="AP1412" s="94" t="e">
        <v>#NAME?</v>
      </c>
      <c r="AQ1412" s="94" t="e">
        <v>#NAME?</v>
      </c>
      <c r="AR1412" s="94" t="e">
        <v>#NAME?</v>
      </c>
      <c r="AS1412" s="94" t="e">
        <v>#NAME?</v>
      </c>
      <c r="AT1412" s="94" t="e">
        <v>#NAME?</v>
      </c>
    </row>
    <row r="1413" customFormat="false" ht="15" hidden="false" customHeight="true" outlineLevel="0" collapsed="false">
      <c r="A1413" s="20" t="s">
        <v>10312</v>
      </c>
      <c r="B1413" s="20" t="e">
        <f aca="false">INDEX(Table2[], MATCH(L1413, Location_ID!$D$2:$D$648, 0), 1)</f>
        <v>#N/A</v>
      </c>
      <c r="C1413" s="62" t="s">
        <v>937</v>
      </c>
      <c r="D1413" s="249" t="s">
        <v>354</v>
      </c>
      <c r="E1413" s="20" t="s">
        <v>7134</v>
      </c>
      <c r="F1413" s="20" t="s">
        <v>7135</v>
      </c>
      <c r="G1413" s="62" t="s">
        <v>7591</v>
      </c>
      <c r="H1413" s="200"/>
      <c r="I1413" s="20" t="s">
        <v>10260</v>
      </c>
      <c r="J1413" s="20" t="s">
        <v>10261</v>
      </c>
      <c r="K1413" s="20" t="s">
        <v>7120</v>
      </c>
      <c r="L1413" s="62" t="s">
        <v>10245</v>
      </c>
      <c r="M1413" s="20" t="s">
        <v>7127</v>
      </c>
      <c r="N1413" s="20" t="s">
        <v>10262</v>
      </c>
      <c r="O1413" s="20" t="s">
        <v>10304</v>
      </c>
      <c r="P1413" s="201" t="n">
        <v>44368</v>
      </c>
      <c r="Q1413" s="201" t="n">
        <v>44368</v>
      </c>
      <c r="R1413" s="20" t="n">
        <v>1</v>
      </c>
      <c r="S1413" s="20" t="s">
        <v>7130</v>
      </c>
      <c r="T1413" s="20" t="n">
        <v>902.5</v>
      </c>
      <c r="U1413" s="20"/>
      <c r="V1413" s="19"/>
      <c r="W1413" s="19" t="s">
        <v>10248</v>
      </c>
      <c r="X1413" s="35" t="s">
        <v>383</v>
      </c>
      <c r="Y1413" s="35"/>
      <c r="Z1413" s="35" t="n">
        <v>0</v>
      </c>
      <c r="AE1413" s="94" t="e">
        <f aca="false" t="array" ref="AE1413:AK1413">_xlfn.torow(_xlfn.unique(_xlfn._xlws.filter(cat_table[Subsector],$E1413=cat_table[Sector],"")))</f>
        <v>#NAME?</v>
      </c>
      <c r="AF1413" s="94" t="e">
        <v>#NAME?</v>
      </c>
      <c r="AG1413" s="94" t="e">
        <v>#NAME?</v>
      </c>
      <c r="AH1413" s="94" t="e">
        <v>#NAME?</v>
      </c>
      <c r="AI1413" s="94" t="e">
        <v>#NAME?</v>
      </c>
      <c r="AJ1413" s="94" t="e">
        <v>#NAME?</v>
      </c>
      <c r="AK1413" s="94" t="e">
        <v>#NAME?</v>
      </c>
      <c r="AO1413" s="94" t="e">
        <f aca="false" t="array" ref="AO1413:AT1413">_xlfn.torow(_xlfn.unique(_xlfn._xlws.filter(cat_table[Sub-subsector],($E1413=cat_table[Sector])*($F1413=cat_table[Subsector]),"")))</f>
        <v>#NAME?</v>
      </c>
      <c r="AP1413" s="94" t="e">
        <v>#NAME?</v>
      </c>
      <c r="AQ1413" s="94" t="e">
        <v>#NAME?</v>
      </c>
      <c r="AR1413" s="94" t="e">
        <v>#NAME?</v>
      </c>
      <c r="AS1413" s="94" t="e">
        <v>#NAME?</v>
      </c>
      <c r="AT1413" s="94" t="e">
        <v>#NAME?</v>
      </c>
    </row>
    <row r="1414" customFormat="false" ht="15" hidden="false" customHeight="true" outlineLevel="0" collapsed="false">
      <c r="A1414" s="20" t="s">
        <v>10313</v>
      </c>
      <c r="B1414" s="20" t="e">
        <f aca="false">INDEX(Table2[], MATCH(L1414, Location_ID!$D$2:$D$648, 0), 1)</f>
        <v>#N/A</v>
      </c>
      <c r="C1414" s="62" t="s">
        <v>937</v>
      </c>
      <c r="D1414" s="249" t="s">
        <v>354</v>
      </c>
      <c r="E1414" s="20" t="s">
        <v>7134</v>
      </c>
      <c r="F1414" s="20" t="s">
        <v>7135</v>
      </c>
      <c r="G1414" s="62" t="s">
        <v>7591</v>
      </c>
      <c r="H1414" s="200"/>
      <c r="I1414" s="20" t="s">
        <v>10260</v>
      </c>
      <c r="J1414" s="20" t="s">
        <v>10261</v>
      </c>
      <c r="K1414" s="20" t="s">
        <v>7120</v>
      </c>
      <c r="L1414" s="62" t="s">
        <v>10245</v>
      </c>
      <c r="M1414" s="20" t="s">
        <v>7127</v>
      </c>
      <c r="N1414" s="20" t="s">
        <v>10265</v>
      </c>
      <c r="O1414" s="20" t="s">
        <v>10304</v>
      </c>
      <c r="P1414" s="201" t="n">
        <v>44368</v>
      </c>
      <c r="Q1414" s="201" t="n">
        <v>44368</v>
      </c>
      <c r="R1414" s="20" t="n">
        <v>1</v>
      </c>
      <c r="S1414" s="20" t="s">
        <v>7130</v>
      </c>
      <c r="T1414" s="20" t="n">
        <v>526</v>
      </c>
      <c r="U1414" s="20"/>
      <c r="V1414" s="19"/>
      <c r="W1414" s="19" t="s">
        <v>10248</v>
      </c>
      <c r="X1414" s="35" t="s">
        <v>383</v>
      </c>
      <c r="Y1414" s="35"/>
      <c r="Z1414" s="35" t="n">
        <v>0</v>
      </c>
      <c r="AE1414" s="94" t="e">
        <f aca="false" t="array" ref="AE1414:AK1414">_xlfn.torow(_xlfn.unique(_xlfn._xlws.filter(cat_table[Subsector],$E1414=cat_table[Sector],"")))</f>
        <v>#NAME?</v>
      </c>
      <c r="AF1414" s="94" t="e">
        <v>#NAME?</v>
      </c>
      <c r="AG1414" s="94" t="e">
        <v>#NAME?</v>
      </c>
      <c r="AH1414" s="94" t="e">
        <v>#NAME?</v>
      </c>
      <c r="AI1414" s="94" t="e">
        <v>#NAME?</v>
      </c>
      <c r="AJ1414" s="94" t="e">
        <v>#NAME?</v>
      </c>
      <c r="AK1414" s="94" t="e">
        <v>#NAME?</v>
      </c>
      <c r="AO1414" s="94" t="e">
        <f aca="false" t="array" ref="AO1414:AT1414">_xlfn.torow(_xlfn.unique(_xlfn._xlws.filter(cat_table[Sub-subsector],($E1414=cat_table[Sector])*($F1414=cat_table[Subsector]),"")))</f>
        <v>#NAME?</v>
      </c>
      <c r="AP1414" s="94" t="e">
        <v>#NAME?</v>
      </c>
      <c r="AQ1414" s="94" t="e">
        <v>#NAME?</v>
      </c>
      <c r="AR1414" s="94" t="e">
        <v>#NAME?</v>
      </c>
      <c r="AS1414" s="94" t="e">
        <v>#NAME?</v>
      </c>
      <c r="AT1414" s="94" t="e">
        <v>#NAME?</v>
      </c>
    </row>
    <row r="1415" customFormat="false" ht="15" hidden="false" customHeight="true" outlineLevel="0" collapsed="false">
      <c r="A1415" s="20" t="s">
        <v>10314</v>
      </c>
      <c r="B1415" s="20" t="e">
        <f aca="false">INDEX(Table2[], MATCH(L1415, Location_ID!$D$2:$D$648, 0), 1)</f>
        <v>#N/A</v>
      </c>
      <c r="C1415" s="62" t="s">
        <v>937</v>
      </c>
      <c r="D1415" s="249" t="s">
        <v>354</v>
      </c>
      <c r="E1415" s="20" t="s">
        <v>7134</v>
      </c>
      <c r="F1415" s="20" t="s">
        <v>7135</v>
      </c>
      <c r="G1415" s="62" t="s">
        <v>7591</v>
      </c>
      <c r="H1415" s="200"/>
      <c r="I1415" s="20" t="s">
        <v>10260</v>
      </c>
      <c r="J1415" s="20" t="s">
        <v>10261</v>
      </c>
      <c r="K1415" s="20" t="s">
        <v>7120</v>
      </c>
      <c r="L1415" s="62" t="s">
        <v>10245</v>
      </c>
      <c r="M1415" s="20" t="s">
        <v>7127</v>
      </c>
      <c r="N1415" s="20" t="s">
        <v>10262</v>
      </c>
      <c r="O1415" s="20" t="s">
        <v>10304</v>
      </c>
      <c r="P1415" s="201" t="n">
        <v>44367</v>
      </c>
      <c r="Q1415" s="201" t="n">
        <v>44367</v>
      </c>
      <c r="R1415" s="20" t="n">
        <v>1</v>
      </c>
      <c r="S1415" s="20" t="s">
        <v>7130</v>
      </c>
      <c r="T1415" s="20" t="n">
        <v>1048</v>
      </c>
      <c r="U1415" s="20"/>
      <c r="V1415" s="19"/>
      <c r="W1415" s="19" t="s">
        <v>10248</v>
      </c>
      <c r="X1415" s="35" t="s">
        <v>383</v>
      </c>
      <c r="Y1415" s="35"/>
      <c r="Z1415" s="35" t="n">
        <v>0</v>
      </c>
      <c r="AE1415" s="94" t="e">
        <f aca="false" t="array" ref="AE1415:AK1415">_xlfn.torow(_xlfn.unique(_xlfn._xlws.filter(cat_table[Subsector],$E1415=cat_table[Sector],"")))</f>
        <v>#NAME?</v>
      </c>
      <c r="AF1415" s="94" t="e">
        <v>#NAME?</v>
      </c>
      <c r="AG1415" s="94" t="e">
        <v>#NAME?</v>
      </c>
      <c r="AH1415" s="94" t="e">
        <v>#NAME?</v>
      </c>
      <c r="AI1415" s="94" t="e">
        <v>#NAME?</v>
      </c>
      <c r="AJ1415" s="94" t="e">
        <v>#NAME?</v>
      </c>
      <c r="AK1415" s="94" t="e">
        <v>#NAME?</v>
      </c>
      <c r="AO1415" s="94" t="e">
        <f aca="false" t="array" ref="AO1415:AT1415">_xlfn.torow(_xlfn.unique(_xlfn._xlws.filter(cat_table[Sub-subsector],($E1415=cat_table[Sector])*($F1415=cat_table[Subsector]),"")))</f>
        <v>#NAME?</v>
      </c>
      <c r="AP1415" s="94" t="e">
        <v>#NAME?</v>
      </c>
      <c r="AQ1415" s="94" t="e">
        <v>#NAME?</v>
      </c>
      <c r="AR1415" s="94" t="e">
        <v>#NAME?</v>
      </c>
      <c r="AS1415" s="94" t="e">
        <v>#NAME?</v>
      </c>
      <c r="AT1415" s="94" t="e">
        <v>#NAME?</v>
      </c>
    </row>
    <row r="1416" customFormat="false" ht="15" hidden="false" customHeight="true" outlineLevel="0" collapsed="false">
      <c r="A1416" s="20" t="s">
        <v>10315</v>
      </c>
      <c r="B1416" s="20" t="e">
        <f aca="false">INDEX(Table2[], MATCH(L1416, Location_ID!$D$2:$D$648, 0), 1)</f>
        <v>#N/A</v>
      </c>
      <c r="C1416" s="62" t="s">
        <v>937</v>
      </c>
      <c r="D1416" s="249" t="s">
        <v>354</v>
      </c>
      <c r="E1416" s="20" t="s">
        <v>7134</v>
      </c>
      <c r="F1416" s="20" t="s">
        <v>7135</v>
      </c>
      <c r="G1416" s="62" t="s">
        <v>7591</v>
      </c>
      <c r="H1416" s="200"/>
      <c r="I1416" s="20" t="s">
        <v>10260</v>
      </c>
      <c r="J1416" s="20" t="s">
        <v>10261</v>
      </c>
      <c r="K1416" s="20" t="s">
        <v>7120</v>
      </c>
      <c r="L1416" s="62" t="s">
        <v>10245</v>
      </c>
      <c r="M1416" s="20" t="s">
        <v>7127</v>
      </c>
      <c r="N1416" s="20" t="s">
        <v>10262</v>
      </c>
      <c r="O1416" s="20" t="s">
        <v>10316</v>
      </c>
      <c r="P1416" s="201" t="n">
        <v>44371</v>
      </c>
      <c r="Q1416" s="201" t="n">
        <v>44371</v>
      </c>
      <c r="R1416" s="20" t="n">
        <v>1</v>
      </c>
      <c r="S1416" s="20" t="s">
        <v>7130</v>
      </c>
      <c r="T1416" s="20" t="n">
        <v>1698</v>
      </c>
      <c r="U1416" s="20"/>
      <c r="V1416" s="19"/>
      <c r="W1416" s="19" t="s">
        <v>10248</v>
      </c>
      <c r="X1416" s="35" t="s">
        <v>383</v>
      </c>
      <c r="Y1416" s="35"/>
      <c r="Z1416" s="35" t="n">
        <v>0</v>
      </c>
      <c r="AE1416" s="94" t="e">
        <f aca="false" t="array" ref="AE1416:AK1416">_xlfn.torow(_xlfn.unique(_xlfn._xlws.filter(cat_table[Subsector],$E1416=cat_table[Sector],"")))</f>
        <v>#NAME?</v>
      </c>
      <c r="AF1416" s="94" t="e">
        <v>#NAME?</v>
      </c>
      <c r="AG1416" s="94" t="e">
        <v>#NAME?</v>
      </c>
      <c r="AH1416" s="94" t="e">
        <v>#NAME?</v>
      </c>
      <c r="AI1416" s="94" t="e">
        <v>#NAME?</v>
      </c>
      <c r="AJ1416" s="94" t="e">
        <v>#NAME?</v>
      </c>
      <c r="AK1416" s="94" t="e">
        <v>#NAME?</v>
      </c>
      <c r="AO1416" s="94" t="e">
        <f aca="false" t="array" ref="AO1416:AT1416">_xlfn.torow(_xlfn.unique(_xlfn._xlws.filter(cat_table[Sub-subsector],($E1416=cat_table[Sector])*($F1416=cat_table[Subsector]),"")))</f>
        <v>#NAME?</v>
      </c>
      <c r="AP1416" s="94" t="e">
        <v>#NAME?</v>
      </c>
      <c r="AQ1416" s="94" t="e">
        <v>#NAME?</v>
      </c>
      <c r="AR1416" s="94" t="e">
        <v>#NAME?</v>
      </c>
      <c r="AS1416" s="94" t="e">
        <v>#NAME?</v>
      </c>
      <c r="AT1416" s="94" t="e">
        <v>#NAME?</v>
      </c>
    </row>
    <row r="1417" customFormat="false" ht="15" hidden="false" customHeight="true" outlineLevel="0" collapsed="false">
      <c r="A1417" s="20" t="s">
        <v>10317</v>
      </c>
      <c r="B1417" s="20" t="e">
        <f aca="false">INDEX(Table2[], MATCH(L1417, Location_ID!$D$2:$D$648, 0), 1)</f>
        <v>#N/A</v>
      </c>
      <c r="C1417" s="62" t="s">
        <v>937</v>
      </c>
      <c r="D1417" s="249" t="s">
        <v>354</v>
      </c>
      <c r="E1417" s="20" t="s">
        <v>7134</v>
      </c>
      <c r="F1417" s="20" t="s">
        <v>7135</v>
      </c>
      <c r="G1417" s="62" t="s">
        <v>7591</v>
      </c>
      <c r="H1417" s="200"/>
      <c r="I1417" s="20" t="s">
        <v>10260</v>
      </c>
      <c r="J1417" s="20" t="s">
        <v>10261</v>
      </c>
      <c r="K1417" s="20" t="s">
        <v>7120</v>
      </c>
      <c r="L1417" s="62" t="s">
        <v>10245</v>
      </c>
      <c r="M1417" s="20" t="s">
        <v>7127</v>
      </c>
      <c r="N1417" s="20" t="s">
        <v>10265</v>
      </c>
      <c r="O1417" s="20" t="s">
        <v>10316</v>
      </c>
      <c r="P1417" s="201" t="n">
        <v>44371</v>
      </c>
      <c r="Q1417" s="201" t="n">
        <v>44371</v>
      </c>
      <c r="R1417" s="20" t="n">
        <v>1</v>
      </c>
      <c r="S1417" s="20" t="s">
        <v>7130</v>
      </c>
      <c r="T1417" s="20" t="n">
        <v>2913</v>
      </c>
      <c r="U1417" s="20"/>
      <c r="V1417" s="19"/>
      <c r="W1417" s="19" t="s">
        <v>10248</v>
      </c>
      <c r="X1417" s="35" t="s">
        <v>383</v>
      </c>
      <c r="Y1417" s="35"/>
      <c r="Z1417" s="35" t="n">
        <v>0</v>
      </c>
      <c r="AE1417" s="94" t="e">
        <f aca="false" t="array" ref="AE1417:AK1417">_xlfn.torow(_xlfn.unique(_xlfn._xlws.filter(cat_table[Subsector],$E1417=cat_table[Sector],"")))</f>
        <v>#NAME?</v>
      </c>
      <c r="AF1417" s="94" t="e">
        <v>#NAME?</v>
      </c>
      <c r="AG1417" s="94" t="e">
        <v>#NAME?</v>
      </c>
      <c r="AH1417" s="94" t="e">
        <v>#NAME?</v>
      </c>
      <c r="AI1417" s="94" t="e">
        <v>#NAME?</v>
      </c>
      <c r="AJ1417" s="94" t="e">
        <v>#NAME?</v>
      </c>
      <c r="AK1417" s="94" t="e">
        <v>#NAME?</v>
      </c>
      <c r="AO1417" s="94" t="e">
        <f aca="false" t="array" ref="AO1417:AT1417">_xlfn.torow(_xlfn.unique(_xlfn._xlws.filter(cat_table[Sub-subsector],($E1417=cat_table[Sector])*($F1417=cat_table[Subsector]),"")))</f>
        <v>#NAME?</v>
      </c>
      <c r="AP1417" s="94" t="e">
        <v>#NAME?</v>
      </c>
      <c r="AQ1417" s="94" t="e">
        <v>#NAME?</v>
      </c>
      <c r="AR1417" s="94" t="e">
        <v>#NAME?</v>
      </c>
      <c r="AS1417" s="94" t="e">
        <v>#NAME?</v>
      </c>
      <c r="AT1417" s="94" t="e">
        <v>#NAME?</v>
      </c>
    </row>
    <row r="1418" customFormat="false" ht="15" hidden="false" customHeight="true" outlineLevel="0" collapsed="false">
      <c r="A1418" s="20" t="s">
        <v>10318</v>
      </c>
      <c r="B1418" s="20" t="e">
        <f aca="false">INDEX(Table2[], MATCH(L1418, Location_ID!$D$2:$D$648, 0), 1)</f>
        <v>#N/A</v>
      </c>
      <c r="C1418" s="62" t="s">
        <v>937</v>
      </c>
      <c r="D1418" s="249" t="s">
        <v>354</v>
      </c>
      <c r="E1418" s="20" t="s">
        <v>7134</v>
      </c>
      <c r="F1418" s="20" t="s">
        <v>7135</v>
      </c>
      <c r="G1418" s="62" t="s">
        <v>7591</v>
      </c>
      <c r="H1418" s="200"/>
      <c r="I1418" s="20" t="s">
        <v>10260</v>
      </c>
      <c r="J1418" s="20" t="s">
        <v>10261</v>
      </c>
      <c r="K1418" s="20" t="s">
        <v>7120</v>
      </c>
      <c r="L1418" s="62" t="s">
        <v>10245</v>
      </c>
      <c r="M1418" s="20" t="s">
        <v>7127</v>
      </c>
      <c r="N1418" s="20" t="s">
        <v>10262</v>
      </c>
      <c r="O1418" s="20" t="s">
        <v>10316</v>
      </c>
      <c r="P1418" s="201" t="n">
        <v>44370</v>
      </c>
      <c r="Q1418" s="201" t="n">
        <v>44370</v>
      </c>
      <c r="R1418" s="20" t="n">
        <v>1</v>
      </c>
      <c r="S1418" s="20" t="s">
        <v>7130</v>
      </c>
      <c r="T1418" s="20" t="n">
        <v>2007</v>
      </c>
      <c r="U1418" s="20"/>
      <c r="V1418" s="19"/>
      <c r="W1418" s="19" t="s">
        <v>10248</v>
      </c>
      <c r="X1418" s="35" t="s">
        <v>383</v>
      </c>
      <c r="Y1418" s="35"/>
      <c r="Z1418" s="35" t="n">
        <v>0</v>
      </c>
      <c r="AE1418" s="94" t="e">
        <f aca="false" t="array" ref="AE1418:AK1418">_xlfn.torow(_xlfn.unique(_xlfn._xlws.filter(cat_table[Subsector],$E1418=cat_table[Sector],"")))</f>
        <v>#NAME?</v>
      </c>
      <c r="AF1418" s="94" t="e">
        <v>#NAME?</v>
      </c>
      <c r="AG1418" s="94" t="e">
        <v>#NAME?</v>
      </c>
      <c r="AH1418" s="94" t="e">
        <v>#NAME?</v>
      </c>
      <c r="AI1418" s="94" t="e">
        <v>#NAME?</v>
      </c>
      <c r="AJ1418" s="94" t="e">
        <v>#NAME?</v>
      </c>
      <c r="AK1418" s="94" t="e">
        <v>#NAME?</v>
      </c>
      <c r="AO1418" s="94" t="e">
        <f aca="false" t="array" ref="AO1418:AT1418">_xlfn.torow(_xlfn.unique(_xlfn._xlws.filter(cat_table[Sub-subsector],($E1418=cat_table[Sector])*($F1418=cat_table[Subsector]),"")))</f>
        <v>#NAME?</v>
      </c>
      <c r="AP1418" s="94" t="e">
        <v>#NAME?</v>
      </c>
      <c r="AQ1418" s="94" t="e">
        <v>#NAME?</v>
      </c>
      <c r="AR1418" s="94" t="e">
        <v>#NAME?</v>
      </c>
      <c r="AS1418" s="94" t="e">
        <v>#NAME?</v>
      </c>
      <c r="AT1418" s="94" t="e">
        <v>#NAME?</v>
      </c>
    </row>
    <row r="1419" customFormat="false" ht="15" hidden="false" customHeight="true" outlineLevel="0" collapsed="false">
      <c r="A1419" s="20" t="s">
        <v>10319</v>
      </c>
      <c r="B1419" s="20" t="e">
        <f aca="false">INDEX(Table2[], MATCH(L1419, Location_ID!$D$2:$D$648, 0), 1)</f>
        <v>#N/A</v>
      </c>
      <c r="C1419" s="62" t="s">
        <v>937</v>
      </c>
      <c r="D1419" s="249" t="s">
        <v>354</v>
      </c>
      <c r="E1419" s="20" t="s">
        <v>7134</v>
      </c>
      <c r="F1419" s="20" t="s">
        <v>7135</v>
      </c>
      <c r="G1419" s="62" t="s">
        <v>7591</v>
      </c>
      <c r="H1419" s="200"/>
      <c r="I1419" s="20" t="s">
        <v>10260</v>
      </c>
      <c r="J1419" s="20" t="s">
        <v>10261</v>
      </c>
      <c r="K1419" s="20" t="s">
        <v>7120</v>
      </c>
      <c r="L1419" s="62" t="s">
        <v>10245</v>
      </c>
      <c r="M1419" s="20" t="s">
        <v>7127</v>
      </c>
      <c r="N1419" s="20" t="s">
        <v>10265</v>
      </c>
      <c r="O1419" s="20" t="s">
        <v>10316</v>
      </c>
      <c r="P1419" s="201" t="n">
        <v>44370</v>
      </c>
      <c r="Q1419" s="201" t="n">
        <v>44370</v>
      </c>
      <c r="R1419" s="20" t="n">
        <v>1</v>
      </c>
      <c r="S1419" s="20" t="s">
        <v>7130</v>
      </c>
      <c r="T1419" s="20" t="n">
        <v>1631</v>
      </c>
      <c r="U1419" s="20"/>
      <c r="V1419" s="19"/>
      <c r="W1419" s="19" t="s">
        <v>10248</v>
      </c>
      <c r="X1419" s="35" t="s">
        <v>383</v>
      </c>
      <c r="Y1419" s="35"/>
      <c r="Z1419" s="35" t="n">
        <v>0</v>
      </c>
      <c r="AE1419" s="94" t="e">
        <f aca="false" t="array" ref="AE1419:AK1419">_xlfn.torow(_xlfn.unique(_xlfn._xlws.filter(cat_table[Subsector],$E1419=cat_table[Sector],"")))</f>
        <v>#NAME?</v>
      </c>
      <c r="AF1419" s="94" t="e">
        <v>#NAME?</v>
      </c>
      <c r="AG1419" s="94" t="e">
        <v>#NAME?</v>
      </c>
      <c r="AH1419" s="94" t="e">
        <v>#NAME?</v>
      </c>
      <c r="AI1419" s="94" t="e">
        <v>#NAME?</v>
      </c>
      <c r="AJ1419" s="94" t="e">
        <v>#NAME?</v>
      </c>
      <c r="AK1419" s="94" t="e">
        <v>#NAME?</v>
      </c>
      <c r="AO1419" s="94" t="e">
        <f aca="false" t="array" ref="AO1419:AT1419">_xlfn.torow(_xlfn.unique(_xlfn._xlws.filter(cat_table[Sub-subsector],($E1419=cat_table[Sector])*($F1419=cat_table[Subsector]),"")))</f>
        <v>#NAME?</v>
      </c>
      <c r="AP1419" s="94" t="e">
        <v>#NAME?</v>
      </c>
      <c r="AQ1419" s="94" t="e">
        <v>#NAME?</v>
      </c>
      <c r="AR1419" s="94" t="e">
        <v>#NAME?</v>
      </c>
      <c r="AS1419" s="94" t="e">
        <v>#NAME?</v>
      </c>
      <c r="AT1419" s="94" t="e">
        <v>#NAME?</v>
      </c>
    </row>
    <row r="1420" customFormat="false" ht="15" hidden="false" customHeight="true" outlineLevel="0" collapsed="false">
      <c r="A1420" s="20" t="s">
        <v>10320</v>
      </c>
      <c r="B1420" s="20" t="e">
        <f aca="false">INDEX(Table2[], MATCH(L1420, Location_ID!$D$2:$D$648, 0), 1)</f>
        <v>#N/A</v>
      </c>
      <c r="C1420" s="62" t="s">
        <v>937</v>
      </c>
      <c r="D1420" s="249" t="s">
        <v>354</v>
      </c>
      <c r="E1420" s="20" t="s">
        <v>7134</v>
      </c>
      <c r="F1420" s="20" t="s">
        <v>7135</v>
      </c>
      <c r="G1420" s="62" t="s">
        <v>7591</v>
      </c>
      <c r="H1420" s="200"/>
      <c r="I1420" s="20" t="s">
        <v>10260</v>
      </c>
      <c r="J1420" s="20" t="s">
        <v>10261</v>
      </c>
      <c r="K1420" s="20" t="s">
        <v>7120</v>
      </c>
      <c r="L1420" s="62" t="s">
        <v>10245</v>
      </c>
      <c r="M1420" s="20" t="s">
        <v>7127</v>
      </c>
      <c r="N1420" s="20" t="s">
        <v>10262</v>
      </c>
      <c r="O1420" s="20" t="s">
        <v>10316</v>
      </c>
      <c r="P1420" s="201" t="n">
        <v>44369</v>
      </c>
      <c r="Q1420" s="201" t="n">
        <v>44369</v>
      </c>
      <c r="R1420" s="20" t="n">
        <v>1</v>
      </c>
      <c r="S1420" s="20" t="s">
        <v>7130</v>
      </c>
      <c r="T1420" s="20" t="n">
        <v>8202</v>
      </c>
      <c r="U1420" s="20"/>
      <c r="V1420" s="19"/>
      <c r="W1420" s="19" t="s">
        <v>10248</v>
      </c>
      <c r="X1420" s="35" t="s">
        <v>383</v>
      </c>
      <c r="Y1420" s="35"/>
      <c r="Z1420" s="35" t="n">
        <v>0</v>
      </c>
      <c r="AE1420" s="94" t="e">
        <f aca="false" t="array" ref="AE1420:AK1420">_xlfn.torow(_xlfn.unique(_xlfn._xlws.filter(cat_table[Subsector],$E1420=cat_table[Sector],"")))</f>
        <v>#NAME?</v>
      </c>
      <c r="AF1420" s="94" t="e">
        <v>#NAME?</v>
      </c>
      <c r="AG1420" s="94" t="e">
        <v>#NAME?</v>
      </c>
      <c r="AH1420" s="94" t="e">
        <v>#NAME?</v>
      </c>
      <c r="AI1420" s="94" t="e">
        <v>#NAME?</v>
      </c>
      <c r="AJ1420" s="94" t="e">
        <v>#NAME?</v>
      </c>
      <c r="AK1420" s="94" t="e">
        <v>#NAME?</v>
      </c>
      <c r="AO1420" s="94" t="e">
        <f aca="false" t="array" ref="AO1420:AT1420">_xlfn.torow(_xlfn.unique(_xlfn._xlws.filter(cat_table[Sub-subsector],($E1420=cat_table[Sector])*($F1420=cat_table[Subsector]),"")))</f>
        <v>#NAME?</v>
      </c>
      <c r="AP1420" s="94" t="e">
        <v>#NAME?</v>
      </c>
      <c r="AQ1420" s="94" t="e">
        <v>#NAME?</v>
      </c>
      <c r="AR1420" s="94" t="e">
        <v>#NAME?</v>
      </c>
      <c r="AS1420" s="94" t="e">
        <v>#NAME?</v>
      </c>
      <c r="AT1420" s="94" t="e">
        <v>#NAME?</v>
      </c>
    </row>
    <row r="1421" customFormat="false" ht="15" hidden="false" customHeight="true" outlineLevel="0" collapsed="false">
      <c r="A1421" s="20" t="s">
        <v>10321</v>
      </c>
      <c r="B1421" s="20" t="e">
        <f aca="false">INDEX(Table2[], MATCH(L1421, Location_ID!$D$2:$D$648, 0), 1)</f>
        <v>#N/A</v>
      </c>
      <c r="C1421" s="62" t="s">
        <v>937</v>
      </c>
      <c r="D1421" s="249" t="s">
        <v>354</v>
      </c>
      <c r="E1421" s="20" t="s">
        <v>7134</v>
      </c>
      <c r="F1421" s="20" t="s">
        <v>7135</v>
      </c>
      <c r="G1421" s="62" t="s">
        <v>7591</v>
      </c>
      <c r="H1421" s="200"/>
      <c r="I1421" s="20" t="s">
        <v>10260</v>
      </c>
      <c r="J1421" s="20" t="s">
        <v>10261</v>
      </c>
      <c r="K1421" s="20" t="s">
        <v>7120</v>
      </c>
      <c r="L1421" s="62" t="s">
        <v>10245</v>
      </c>
      <c r="M1421" s="20" t="s">
        <v>7127</v>
      </c>
      <c r="N1421" s="20" t="s">
        <v>10265</v>
      </c>
      <c r="O1421" s="20" t="s">
        <v>10316</v>
      </c>
      <c r="P1421" s="201" t="n">
        <v>44369</v>
      </c>
      <c r="Q1421" s="201" t="n">
        <v>44369</v>
      </c>
      <c r="R1421" s="20" t="n">
        <v>1</v>
      </c>
      <c r="S1421" s="20" t="s">
        <v>7130</v>
      </c>
      <c r="T1421" s="20" t="n">
        <v>2040</v>
      </c>
      <c r="U1421" s="20"/>
      <c r="V1421" s="19"/>
      <c r="W1421" s="19" t="s">
        <v>10248</v>
      </c>
      <c r="X1421" s="35" t="s">
        <v>383</v>
      </c>
      <c r="Y1421" s="35"/>
      <c r="Z1421" s="35" t="n">
        <v>0</v>
      </c>
      <c r="AE1421" s="94" t="e">
        <f aca="false" t="array" ref="AE1421:AK1421">_xlfn.torow(_xlfn.unique(_xlfn._xlws.filter(cat_table[Subsector],$E1421=cat_table[Sector],"")))</f>
        <v>#NAME?</v>
      </c>
      <c r="AF1421" s="94" t="e">
        <v>#NAME?</v>
      </c>
      <c r="AG1421" s="94" t="e">
        <v>#NAME?</v>
      </c>
      <c r="AH1421" s="94" t="e">
        <v>#NAME?</v>
      </c>
      <c r="AI1421" s="94" t="e">
        <v>#NAME?</v>
      </c>
      <c r="AJ1421" s="94" t="e">
        <v>#NAME?</v>
      </c>
      <c r="AK1421" s="94" t="e">
        <v>#NAME?</v>
      </c>
      <c r="AO1421" s="94" t="e">
        <f aca="false" t="array" ref="AO1421:AT1421">_xlfn.torow(_xlfn.unique(_xlfn._xlws.filter(cat_table[Sub-subsector],($E1421=cat_table[Sector])*($F1421=cat_table[Subsector]),"")))</f>
        <v>#NAME?</v>
      </c>
      <c r="AP1421" s="94" t="e">
        <v>#NAME?</v>
      </c>
      <c r="AQ1421" s="94" t="e">
        <v>#NAME?</v>
      </c>
      <c r="AR1421" s="94" t="e">
        <v>#NAME?</v>
      </c>
      <c r="AS1421" s="94" t="e">
        <v>#NAME?</v>
      </c>
      <c r="AT1421" s="94" t="e">
        <v>#NAME?</v>
      </c>
    </row>
    <row r="1422" customFormat="false" ht="15" hidden="false" customHeight="true" outlineLevel="0" collapsed="false">
      <c r="A1422" s="20" t="s">
        <v>10322</v>
      </c>
      <c r="B1422" s="20" t="e">
        <f aca="false">INDEX(Table2[], MATCH(L1422, Location_ID!$D$2:$D$648, 0), 1)</f>
        <v>#N/A</v>
      </c>
      <c r="C1422" s="62" t="s">
        <v>937</v>
      </c>
      <c r="D1422" s="249" t="s">
        <v>354</v>
      </c>
      <c r="E1422" s="20" t="s">
        <v>7134</v>
      </c>
      <c r="F1422" s="20" t="s">
        <v>7135</v>
      </c>
      <c r="G1422" s="62" t="s">
        <v>7591</v>
      </c>
      <c r="H1422" s="200"/>
      <c r="I1422" s="20" t="s">
        <v>10260</v>
      </c>
      <c r="J1422" s="20" t="s">
        <v>10261</v>
      </c>
      <c r="K1422" s="20" t="s">
        <v>7120</v>
      </c>
      <c r="L1422" s="62" t="s">
        <v>10245</v>
      </c>
      <c r="M1422" s="20" t="s">
        <v>7127</v>
      </c>
      <c r="N1422" s="20" t="s">
        <v>10271</v>
      </c>
      <c r="O1422" s="20" t="s">
        <v>10316</v>
      </c>
      <c r="P1422" s="201" t="n">
        <v>44369</v>
      </c>
      <c r="Q1422" s="201" t="n">
        <v>44369</v>
      </c>
      <c r="R1422" s="20" t="n">
        <v>1</v>
      </c>
      <c r="S1422" s="20" t="s">
        <v>7130</v>
      </c>
      <c r="T1422" s="20" t="n">
        <v>2477</v>
      </c>
      <c r="U1422" s="20"/>
      <c r="V1422" s="19"/>
      <c r="W1422" s="19" t="s">
        <v>10248</v>
      </c>
      <c r="X1422" s="35" t="s">
        <v>383</v>
      </c>
      <c r="Y1422" s="35"/>
      <c r="Z1422" s="35" t="n">
        <v>0</v>
      </c>
      <c r="AE1422" s="94" t="e">
        <f aca="false" t="array" ref="AE1422:AK1422">_xlfn.torow(_xlfn.unique(_xlfn._xlws.filter(cat_table[Subsector],$E1422=cat_table[Sector],"")))</f>
        <v>#NAME?</v>
      </c>
      <c r="AF1422" s="94" t="e">
        <v>#NAME?</v>
      </c>
      <c r="AG1422" s="94" t="e">
        <v>#NAME?</v>
      </c>
      <c r="AH1422" s="94" t="e">
        <v>#NAME?</v>
      </c>
      <c r="AI1422" s="94" t="e">
        <v>#NAME?</v>
      </c>
      <c r="AJ1422" s="94" t="e">
        <v>#NAME?</v>
      </c>
      <c r="AK1422" s="94" t="e">
        <v>#NAME?</v>
      </c>
      <c r="AO1422" s="94" t="e">
        <f aca="false" t="array" ref="AO1422:AT1422">_xlfn.torow(_xlfn.unique(_xlfn._xlws.filter(cat_table[Sub-subsector],($E1422=cat_table[Sector])*($F1422=cat_table[Subsector]),"")))</f>
        <v>#NAME?</v>
      </c>
      <c r="AP1422" s="94" t="e">
        <v>#NAME?</v>
      </c>
      <c r="AQ1422" s="94" t="e">
        <v>#NAME?</v>
      </c>
      <c r="AR1422" s="94" t="e">
        <v>#NAME?</v>
      </c>
      <c r="AS1422" s="94" t="e">
        <v>#NAME?</v>
      </c>
      <c r="AT1422" s="94" t="e">
        <v>#NAME?</v>
      </c>
    </row>
    <row r="1423" customFormat="false" ht="15" hidden="false" customHeight="true" outlineLevel="0" collapsed="false">
      <c r="A1423" s="20" t="s">
        <v>10323</v>
      </c>
      <c r="B1423" s="20" t="e">
        <f aca="false">INDEX(Table2[], MATCH(L1423, Location_ID!$D$2:$D$648, 0), 1)</f>
        <v>#N/A</v>
      </c>
      <c r="C1423" s="62" t="s">
        <v>937</v>
      </c>
      <c r="D1423" s="249" t="s">
        <v>354</v>
      </c>
      <c r="E1423" s="20" t="s">
        <v>7134</v>
      </c>
      <c r="F1423" s="20" t="s">
        <v>7135</v>
      </c>
      <c r="G1423" s="62" t="s">
        <v>7591</v>
      </c>
      <c r="H1423" s="200"/>
      <c r="I1423" s="20" t="s">
        <v>10260</v>
      </c>
      <c r="J1423" s="20" t="s">
        <v>10261</v>
      </c>
      <c r="K1423" s="20" t="s">
        <v>7120</v>
      </c>
      <c r="L1423" s="62" t="s">
        <v>10245</v>
      </c>
      <c r="M1423" s="20" t="s">
        <v>7127</v>
      </c>
      <c r="N1423" s="20" t="s">
        <v>10262</v>
      </c>
      <c r="O1423" s="20" t="s">
        <v>10316</v>
      </c>
      <c r="P1423" s="201" t="n">
        <v>44368</v>
      </c>
      <c r="Q1423" s="201" t="n">
        <v>44368</v>
      </c>
      <c r="R1423" s="20" t="n">
        <v>1</v>
      </c>
      <c r="S1423" s="20" t="s">
        <v>7130</v>
      </c>
      <c r="T1423" s="20" t="n">
        <v>11077.5</v>
      </c>
      <c r="U1423" s="20"/>
      <c r="V1423" s="19"/>
      <c r="W1423" s="19" t="s">
        <v>10248</v>
      </c>
      <c r="X1423" s="35" t="s">
        <v>383</v>
      </c>
      <c r="Y1423" s="35"/>
      <c r="Z1423" s="35" t="n">
        <v>0</v>
      </c>
      <c r="AE1423" s="94" t="e">
        <f aca="false" t="array" ref="AE1423:AK1423">_xlfn.torow(_xlfn.unique(_xlfn._xlws.filter(cat_table[Subsector],$E1423=cat_table[Sector],"")))</f>
        <v>#NAME?</v>
      </c>
      <c r="AF1423" s="94" t="e">
        <v>#NAME?</v>
      </c>
      <c r="AG1423" s="94" t="e">
        <v>#NAME?</v>
      </c>
      <c r="AH1423" s="94" t="e">
        <v>#NAME?</v>
      </c>
      <c r="AI1423" s="94" t="e">
        <v>#NAME?</v>
      </c>
      <c r="AJ1423" s="94" t="e">
        <v>#NAME?</v>
      </c>
      <c r="AK1423" s="94" t="e">
        <v>#NAME?</v>
      </c>
      <c r="AO1423" s="94" t="e">
        <f aca="false" t="array" ref="AO1423:AT1423">_xlfn.torow(_xlfn.unique(_xlfn._xlws.filter(cat_table[Sub-subsector],($E1423=cat_table[Sector])*($F1423=cat_table[Subsector]),"")))</f>
        <v>#NAME?</v>
      </c>
      <c r="AP1423" s="94" t="e">
        <v>#NAME?</v>
      </c>
      <c r="AQ1423" s="94" t="e">
        <v>#NAME?</v>
      </c>
      <c r="AR1423" s="94" t="e">
        <v>#NAME?</v>
      </c>
      <c r="AS1423" s="94" t="e">
        <v>#NAME?</v>
      </c>
      <c r="AT1423" s="94" t="e">
        <v>#NAME?</v>
      </c>
    </row>
    <row r="1424" customFormat="false" ht="15" hidden="false" customHeight="true" outlineLevel="0" collapsed="false">
      <c r="A1424" s="20" t="s">
        <v>10324</v>
      </c>
      <c r="B1424" s="20" t="e">
        <f aca="false">INDEX(Table2[], MATCH(L1424, Location_ID!$D$2:$D$648, 0), 1)</f>
        <v>#N/A</v>
      </c>
      <c r="C1424" s="62" t="s">
        <v>937</v>
      </c>
      <c r="D1424" s="249" t="s">
        <v>354</v>
      </c>
      <c r="E1424" s="20" t="s">
        <v>7134</v>
      </c>
      <c r="F1424" s="20" t="s">
        <v>7135</v>
      </c>
      <c r="G1424" s="62" t="s">
        <v>7591</v>
      </c>
      <c r="H1424" s="200"/>
      <c r="I1424" s="20" t="s">
        <v>10260</v>
      </c>
      <c r="J1424" s="20" t="s">
        <v>10261</v>
      </c>
      <c r="K1424" s="20" t="s">
        <v>7120</v>
      </c>
      <c r="L1424" s="62" t="s">
        <v>10245</v>
      </c>
      <c r="M1424" s="20" t="s">
        <v>7127</v>
      </c>
      <c r="N1424" s="20" t="s">
        <v>10265</v>
      </c>
      <c r="O1424" s="20" t="s">
        <v>10316</v>
      </c>
      <c r="P1424" s="201" t="n">
        <v>44368</v>
      </c>
      <c r="Q1424" s="201" t="n">
        <v>44368</v>
      </c>
      <c r="R1424" s="20" t="n">
        <v>1</v>
      </c>
      <c r="S1424" s="20" t="s">
        <v>7130</v>
      </c>
      <c r="T1424" s="20" t="n">
        <v>1112</v>
      </c>
      <c r="U1424" s="20"/>
      <c r="V1424" s="19"/>
      <c r="W1424" s="19" t="s">
        <v>10248</v>
      </c>
      <c r="X1424" s="35" t="s">
        <v>383</v>
      </c>
      <c r="Y1424" s="35"/>
      <c r="Z1424" s="35" t="n">
        <v>0</v>
      </c>
      <c r="AE1424" s="94" t="e">
        <f aca="false" t="array" ref="AE1424:AK1424">_xlfn.torow(_xlfn.unique(_xlfn._xlws.filter(cat_table[Subsector],$E1424=cat_table[Sector],"")))</f>
        <v>#NAME?</v>
      </c>
      <c r="AF1424" s="94" t="e">
        <v>#NAME?</v>
      </c>
      <c r="AG1424" s="94" t="e">
        <v>#NAME?</v>
      </c>
      <c r="AH1424" s="94" t="e">
        <v>#NAME?</v>
      </c>
      <c r="AI1424" s="94" t="e">
        <v>#NAME?</v>
      </c>
      <c r="AJ1424" s="94" t="e">
        <v>#NAME?</v>
      </c>
      <c r="AK1424" s="94" t="e">
        <v>#NAME?</v>
      </c>
      <c r="AO1424" s="94" t="e">
        <f aca="false" t="array" ref="AO1424:AT1424">_xlfn.torow(_xlfn.unique(_xlfn._xlws.filter(cat_table[Sub-subsector],($E1424=cat_table[Sector])*($F1424=cat_table[Subsector]),"")))</f>
        <v>#NAME?</v>
      </c>
      <c r="AP1424" s="94" t="e">
        <v>#NAME?</v>
      </c>
      <c r="AQ1424" s="94" t="e">
        <v>#NAME?</v>
      </c>
      <c r="AR1424" s="94" t="e">
        <v>#NAME?</v>
      </c>
      <c r="AS1424" s="94" t="e">
        <v>#NAME?</v>
      </c>
      <c r="AT1424" s="94" t="e">
        <v>#NAME?</v>
      </c>
    </row>
    <row r="1425" customFormat="false" ht="15" hidden="false" customHeight="true" outlineLevel="0" collapsed="false">
      <c r="A1425" s="20" t="s">
        <v>10325</v>
      </c>
      <c r="B1425" s="20" t="e">
        <f aca="false">INDEX(Table2[], MATCH(L1425, Location_ID!$D$2:$D$648, 0), 1)</f>
        <v>#N/A</v>
      </c>
      <c r="C1425" s="62" t="s">
        <v>937</v>
      </c>
      <c r="D1425" s="249" t="s">
        <v>354</v>
      </c>
      <c r="E1425" s="20" t="s">
        <v>7134</v>
      </c>
      <c r="F1425" s="20" t="s">
        <v>7135</v>
      </c>
      <c r="G1425" s="62" t="s">
        <v>7591</v>
      </c>
      <c r="H1425" s="200"/>
      <c r="I1425" s="20" t="s">
        <v>10260</v>
      </c>
      <c r="J1425" s="20" t="s">
        <v>10261</v>
      </c>
      <c r="K1425" s="20" t="s">
        <v>7120</v>
      </c>
      <c r="L1425" s="62" t="s">
        <v>10245</v>
      </c>
      <c r="M1425" s="20" t="s">
        <v>7127</v>
      </c>
      <c r="N1425" s="20" t="s">
        <v>10262</v>
      </c>
      <c r="O1425" s="20" t="s">
        <v>10316</v>
      </c>
      <c r="P1425" s="201" t="n">
        <v>44367</v>
      </c>
      <c r="Q1425" s="201" t="n">
        <v>44367</v>
      </c>
      <c r="R1425" s="20" t="n">
        <v>1</v>
      </c>
      <c r="S1425" s="20" t="s">
        <v>7130</v>
      </c>
      <c r="T1425" s="20" t="n">
        <v>3454</v>
      </c>
      <c r="U1425" s="20"/>
      <c r="V1425" s="19"/>
      <c r="W1425" s="19" t="s">
        <v>10248</v>
      </c>
      <c r="X1425" s="35" t="s">
        <v>383</v>
      </c>
      <c r="Y1425" s="35"/>
      <c r="Z1425" s="35" t="n">
        <v>0</v>
      </c>
      <c r="AE1425" s="94" t="e">
        <f aca="false" t="array" ref="AE1425:AK1425">_xlfn.torow(_xlfn.unique(_xlfn._xlws.filter(cat_table[Subsector],$E1425=cat_table[Sector],"")))</f>
        <v>#NAME?</v>
      </c>
      <c r="AF1425" s="94" t="e">
        <v>#NAME?</v>
      </c>
      <c r="AG1425" s="94" t="e">
        <v>#NAME?</v>
      </c>
      <c r="AH1425" s="94" t="e">
        <v>#NAME?</v>
      </c>
      <c r="AI1425" s="94" t="e">
        <v>#NAME?</v>
      </c>
      <c r="AJ1425" s="94" t="e">
        <v>#NAME?</v>
      </c>
      <c r="AK1425" s="94" t="e">
        <v>#NAME?</v>
      </c>
      <c r="AO1425" s="94" t="e">
        <f aca="false" t="array" ref="AO1425:AT1425">_xlfn.torow(_xlfn.unique(_xlfn._xlws.filter(cat_table[Sub-subsector],($E1425=cat_table[Sector])*($F1425=cat_table[Subsector]),"")))</f>
        <v>#NAME?</v>
      </c>
      <c r="AP1425" s="94" t="e">
        <v>#NAME?</v>
      </c>
      <c r="AQ1425" s="94" t="e">
        <v>#NAME?</v>
      </c>
      <c r="AR1425" s="94" t="e">
        <v>#NAME?</v>
      </c>
      <c r="AS1425" s="94" t="e">
        <v>#NAME?</v>
      </c>
      <c r="AT1425" s="94" t="e">
        <v>#NAME?</v>
      </c>
    </row>
    <row r="1426" customFormat="false" ht="15" hidden="false" customHeight="true" outlineLevel="0" collapsed="false">
      <c r="A1426" s="20" t="s">
        <v>10326</v>
      </c>
      <c r="B1426" s="20" t="e">
        <f aca="false">INDEX(Table2[], MATCH(L1426, Location_ID!$D$2:$D$648, 0), 1)</f>
        <v>#N/A</v>
      </c>
      <c r="C1426" s="62" t="s">
        <v>937</v>
      </c>
      <c r="D1426" s="249" t="s">
        <v>354</v>
      </c>
      <c r="E1426" s="20" t="s">
        <v>7134</v>
      </c>
      <c r="F1426" s="20" t="s">
        <v>7135</v>
      </c>
      <c r="G1426" s="62" t="s">
        <v>7591</v>
      </c>
      <c r="H1426" s="200"/>
      <c r="I1426" s="20" t="s">
        <v>10260</v>
      </c>
      <c r="J1426" s="20" t="s">
        <v>10261</v>
      </c>
      <c r="K1426" s="20" t="s">
        <v>7120</v>
      </c>
      <c r="L1426" s="62" t="s">
        <v>10245</v>
      </c>
      <c r="M1426" s="20" t="s">
        <v>7127</v>
      </c>
      <c r="N1426" s="20" t="s">
        <v>10262</v>
      </c>
      <c r="O1426" s="20" t="s">
        <v>10327</v>
      </c>
      <c r="P1426" s="201" t="n">
        <v>44371</v>
      </c>
      <c r="Q1426" s="201" t="n">
        <v>44371</v>
      </c>
      <c r="R1426" s="20" t="n">
        <v>1</v>
      </c>
      <c r="S1426" s="20" t="s">
        <v>7130</v>
      </c>
      <c r="T1426" s="20" t="n">
        <v>0</v>
      </c>
      <c r="U1426" s="20"/>
      <c r="V1426" s="19"/>
      <c r="W1426" s="19" t="s">
        <v>10248</v>
      </c>
      <c r="X1426" s="35" t="s">
        <v>383</v>
      </c>
      <c r="Y1426" s="35"/>
      <c r="Z1426" s="35" t="n">
        <v>0</v>
      </c>
      <c r="AE1426" s="94" t="e">
        <f aca="false" t="array" ref="AE1426:AK1426">_xlfn.torow(_xlfn.unique(_xlfn._xlws.filter(cat_table[Subsector],$E1426=cat_table[Sector],"")))</f>
        <v>#NAME?</v>
      </c>
      <c r="AF1426" s="94" t="e">
        <v>#NAME?</v>
      </c>
      <c r="AG1426" s="94" t="e">
        <v>#NAME?</v>
      </c>
      <c r="AH1426" s="94" t="e">
        <v>#NAME?</v>
      </c>
      <c r="AI1426" s="94" t="e">
        <v>#NAME?</v>
      </c>
      <c r="AJ1426" s="94" t="e">
        <v>#NAME?</v>
      </c>
      <c r="AK1426" s="94" t="e">
        <v>#NAME?</v>
      </c>
      <c r="AO1426" s="94" t="e">
        <f aca="false" t="array" ref="AO1426:AT1426">_xlfn.torow(_xlfn.unique(_xlfn._xlws.filter(cat_table[Sub-subsector],($E1426=cat_table[Sector])*($F1426=cat_table[Subsector]),"")))</f>
        <v>#NAME?</v>
      </c>
      <c r="AP1426" s="94" t="e">
        <v>#NAME?</v>
      </c>
      <c r="AQ1426" s="94" t="e">
        <v>#NAME?</v>
      </c>
      <c r="AR1426" s="94" t="e">
        <v>#NAME?</v>
      </c>
      <c r="AS1426" s="94" t="e">
        <v>#NAME?</v>
      </c>
      <c r="AT1426" s="94" t="e">
        <v>#NAME?</v>
      </c>
    </row>
    <row r="1427" customFormat="false" ht="15" hidden="false" customHeight="true" outlineLevel="0" collapsed="false">
      <c r="A1427" s="20" t="s">
        <v>10328</v>
      </c>
      <c r="B1427" s="20" t="e">
        <f aca="false">INDEX(Table2[], MATCH(L1427, Location_ID!$D$2:$D$648, 0), 1)</f>
        <v>#N/A</v>
      </c>
      <c r="C1427" s="62" t="s">
        <v>937</v>
      </c>
      <c r="D1427" s="249" t="s">
        <v>354</v>
      </c>
      <c r="E1427" s="20" t="s">
        <v>7134</v>
      </c>
      <c r="F1427" s="20" t="s">
        <v>7135</v>
      </c>
      <c r="G1427" s="62" t="s">
        <v>7591</v>
      </c>
      <c r="H1427" s="200"/>
      <c r="I1427" s="20" t="s">
        <v>10260</v>
      </c>
      <c r="J1427" s="20" t="s">
        <v>10261</v>
      </c>
      <c r="K1427" s="20" t="s">
        <v>7120</v>
      </c>
      <c r="L1427" s="62" t="s">
        <v>10245</v>
      </c>
      <c r="M1427" s="20" t="s">
        <v>7127</v>
      </c>
      <c r="N1427" s="20" t="s">
        <v>10265</v>
      </c>
      <c r="O1427" s="20" t="s">
        <v>10327</v>
      </c>
      <c r="P1427" s="201" t="n">
        <v>44371</v>
      </c>
      <c r="Q1427" s="201" t="n">
        <v>44371</v>
      </c>
      <c r="R1427" s="20" t="n">
        <v>1</v>
      </c>
      <c r="S1427" s="20" t="s">
        <v>7130</v>
      </c>
      <c r="T1427" s="20" t="n">
        <v>0</v>
      </c>
      <c r="U1427" s="20"/>
      <c r="V1427" s="19"/>
      <c r="W1427" s="19" t="s">
        <v>10248</v>
      </c>
      <c r="X1427" s="35" t="s">
        <v>383</v>
      </c>
      <c r="Y1427" s="35"/>
      <c r="Z1427" s="35" t="n">
        <v>0</v>
      </c>
      <c r="AE1427" s="94" t="e">
        <f aca="false" t="array" ref="AE1427:AK1427">_xlfn.torow(_xlfn.unique(_xlfn._xlws.filter(cat_table[Subsector],$E1427=cat_table[Sector],"")))</f>
        <v>#NAME?</v>
      </c>
      <c r="AF1427" s="94" t="e">
        <v>#NAME?</v>
      </c>
      <c r="AG1427" s="94" t="e">
        <v>#NAME?</v>
      </c>
      <c r="AH1427" s="94" t="e">
        <v>#NAME?</v>
      </c>
      <c r="AI1427" s="94" t="e">
        <v>#NAME?</v>
      </c>
      <c r="AJ1427" s="94" t="e">
        <v>#NAME?</v>
      </c>
      <c r="AK1427" s="94" t="e">
        <v>#NAME?</v>
      </c>
      <c r="AO1427" s="94" t="e">
        <f aca="false" t="array" ref="AO1427:AT1427">_xlfn.torow(_xlfn.unique(_xlfn._xlws.filter(cat_table[Sub-subsector],($E1427=cat_table[Sector])*($F1427=cat_table[Subsector]),"")))</f>
        <v>#NAME?</v>
      </c>
      <c r="AP1427" s="94" t="e">
        <v>#NAME?</v>
      </c>
      <c r="AQ1427" s="94" t="e">
        <v>#NAME?</v>
      </c>
      <c r="AR1427" s="94" t="e">
        <v>#NAME?</v>
      </c>
      <c r="AS1427" s="94" t="e">
        <v>#NAME?</v>
      </c>
      <c r="AT1427" s="94" t="e">
        <v>#NAME?</v>
      </c>
    </row>
    <row r="1428" customFormat="false" ht="15" hidden="false" customHeight="true" outlineLevel="0" collapsed="false">
      <c r="A1428" s="20" t="s">
        <v>10329</v>
      </c>
      <c r="B1428" s="20" t="e">
        <f aca="false">INDEX(Table2[], MATCH(L1428, Location_ID!$D$2:$D$648, 0), 1)</f>
        <v>#N/A</v>
      </c>
      <c r="C1428" s="62" t="s">
        <v>937</v>
      </c>
      <c r="D1428" s="249" t="s">
        <v>354</v>
      </c>
      <c r="E1428" s="20" t="s">
        <v>7134</v>
      </c>
      <c r="F1428" s="20" t="s">
        <v>7135</v>
      </c>
      <c r="G1428" s="62" t="s">
        <v>7591</v>
      </c>
      <c r="H1428" s="200"/>
      <c r="I1428" s="20" t="s">
        <v>10260</v>
      </c>
      <c r="J1428" s="20" t="s">
        <v>10261</v>
      </c>
      <c r="K1428" s="20" t="s">
        <v>7120</v>
      </c>
      <c r="L1428" s="62" t="s">
        <v>10245</v>
      </c>
      <c r="M1428" s="20" t="s">
        <v>7127</v>
      </c>
      <c r="N1428" s="20" t="s">
        <v>10291</v>
      </c>
      <c r="O1428" s="20" t="s">
        <v>10327</v>
      </c>
      <c r="P1428" s="201" t="n">
        <v>44371</v>
      </c>
      <c r="Q1428" s="201" t="n">
        <v>44371</v>
      </c>
      <c r="R1428" s="20" t="n">
        <v>1</v>
      </c>
      <c r="S1428" s="20" t="s">
        <v>7130</v>
      </c>
      <c r="T1428" s="20" t="n">
        <v>0</v>
      </c>
      <c r="U1428" s="20"/>
      <c r="V1428" s="19"/>
      <c r="W1428" s="19" t="s">
        <v>10248</v>
      </c>
      <c r="X1428" s="35" t="s">
        <v>383</v>
      </c>
      <c r="Y1428" s="35"/>
      <c r="Z1428" s="35" t="n">
        <v>0</v>
      </c>
      <c r="AE1428" s="94" t="e">
        <f aca="false" t="array" ref="AE1428:AK1428">_xlfn.torow(_xlfn.unique(_xlfn._xlws.filter(cat_table[Subsector],$E1428=cat_table[Sector],"")))</f>
        <v>#NAME?</v>
      </c>
      <c r="AF1428" s="94" t="e">
        <v>#NAME?</v>
      </c>
      <c r="AG1428" s="94" t="e">
        <v>#NAME?</v>
      </c>
      <c r="AH1428" s="94" t="e">
        <v>#NAME?</v>
      </c>
      <c r="AI1428" s="94" t="e">
        <v>#NAME?</v>
      </c>
      <c r="AJ1428" s="94" t="e">
        <v>#NAME?</v>
      </c>
      <c r="AK1428" s="94" t="e">
        <v>#NAME?</v>
      </c>
      <c r="AO1428" s="94" t="e">
        <f aca="false" t="array" ref="AO1428:AT1428">_xlfn.torow(_xlfn.unique(_xlfn._xlws.filter(cat_table[Sub-subsector],($E1428=cat_table[Sector])*($F1428=cat_table[Subsector]),"")))</f>
        <v>#NAME?</v>
      </c>
      <c r="AP1428" s="94" t="e">
        <v>#NAME?</v>
      </c>
      <c r="AQ1428" s="94" t="e">
        <v>#NAME?</v>
      </c>
      <c r="AR1428" s="94" t="e">
        <v>#NAME?</v>
      </c>
      <c r="AS1428" s="94" t="e">
        <v>#NAME?</v>
      </c>
      <c r="AT1428" s="94" t="e">
        <v>#NAME?</v>
      </c>
    </row>
    <row r="1429" customFormat="false" ht="15" hidden="false" customHeight="true" outlineLevel="0" collapsed="false">
      <c r="A1429" s="20" t="s">
        <v>10330</v>
      </c>
      <c r="B1429" s="20" t="e">
        <f aca="false">INDEX(Table2[], MATCH(L1429, Location_ID!$D$2:$D$648, 0), 1)</f>
        <v>#N/A</v>
      </c>
      <c r="C1429" s="62" t="s">
        <v>937</v>
      </c>
      <c r="D1429" s="249" t="s">
        <v>354</v>
      </c>
      <c r="E1429" s="20" t="s">
        <v>7134</v>
      </c>
      <c r="F1429" s="20" t="s">
        <v>7135</v>
      </c>
      <c r="G1429" s="62" t="s">
        <v>7591</v>
      </c>
      <c r="H1429" s="200"/>
      <c r="I1429" s="20" t="s">
        <v>10260</v>
      </c>
      <c r="J1429" s="20" t="s">
        <v>10261</v>
      </c>
      <c r="K1429" s="20" t="s">
        <v>7120</v>
      </c>
      <c r="L1429" s="62" t="s">
        <v>10245</v>
      </c>
      <c r="M1429" s="20" t="s">
        <v>7127</v>
      </c>
      <c r="N1429" s="20" t="s">
        <v>10262</v>
      </c>
      <c r="O1429" s="20" t="s">
        <v>10327</v>
      </c>
      <c r="P1429" s="201" t="n">
        <v>44370</v>
      </c>
      <c r="Q1429" s="201" t="n">
        <v>44370</v>
      </c>
      <c r="R1429" s="20" t="n">
        <v>1</v>
      </c>
      <c r="S1429" s="20" t="s">
        <v>7130</v>
      </c>
      <c r="T1429" s="20" t="n">
        <v>842</v>
      </c>
      <c r="U1429" s="20"/>
      <c r="V1429" s="19"/>
      <c r="W1429" s="19" t="s">
        <v>10248</v>
      </c>
      <c r="X1429" s="35" t="s">
        <v>383</v>
      </c>
      <c r="Y1429" s="35"/>
      <c r="Z1429" s="35" t="n">
        <v>0</v>
      </c>
      <c r="AE1429" s="94" t="e">
        <f aca="false" t="array" ref="AE1429:AK1429">_xlfn.torow(_xlfn.unique(_xlfn._xlws.filter(cat_table[Subsector],$E1429=cat_table[Sector],"")))</f>
        <v>#NAME?</v>
      </c>
      <c r="AF1429" s="94" t="e">
        <v>#NAME?</v>
      </c>
      <c r="AG1429" s="94" t="e">
        <v>#NAME?</v>
      </c>
      <c r="AH1429" s="94" t="e">
        <v>#NAME?</v>
      </c>
      <c r="AI1429" s="94" t="e">
        <v>#NAME?</v>
      </c>
      <c r="AJ1429" s="94" t="e">
        <v>#NAME?</v>
      </c>
      <c r="AK1429" s="94" t="e">
        <v>#NAME?</v>
      </c>
      <c r="AO1429" s="94" t="e">
        <f aca="false" t="array" ref="AO1429:AT1429">_xlfn.torow(_xlfn.unique(_xlfn._xlws.filter(cat_table[Sub-subsector],($E1429=cat_table[Sector])*($F1429=cat_table[Subsector]),"")))</f>
        <v>#NAME?</v>
      </c>
      <c r="AP1429" s="94" t="e">
        <v>#NAME?</v>
      </c>
      <c r="AQ1429" s="94" t="e">
        <v>#NAME?</v>
      </c>
      <c r="AR1429" s="94" t="e">
        <v>#NAME?</v>
      </c>
      <c r="AS1429" s="94" t="e">
        <v>#NAME?</v>
      </c>
      <c r="AT1429" s="94" t="e">
        <v>#NAME?</v>
      </c>
    </row>
    <row r="1430" customFormat="false" ht="15" hidden="false" customHeight="true" outlineLevel="0" collapsed="false">
      <c r="A1430" s="20" t="s">
        <v>10331</v>
      </c>
      <c r="B1430" s="20" t="e">
        <f aca="false">INDEX(Table2[], MATCH(L1430, Location_ID!$D$2:$D$648, 0), 1)</f>
        <v>#N/A</v>
      </c>
      <c r="C1430" s="62" t="s">
        <v>937</v>
      </c>
      <c r="D1430" s="249" t="s">
        <v>354</v>
      </c>
      <c r="E1430" s="20" t="s">
        <v>7134</v>
      </c>
      <c r="F1430" s="20" t="s">
        <v>7135</v>
      </c>
      <c r="G1430" s="62" t="s">
        <v>7591</v>
      </c>
      <c r="H1430" s="200"/>
      <c r="I1430" s="20" t="s">
        <v>10260</v>
      </c>
      <c r="J1430" s="20" t="s">
        <v>10261</v>
      </c>
      <c r="K1430" s="20" t="s">
        <v>7120</v>
      </c>
      <c r="L1430" s="62" t="s">
        <v>10245</v>
      </c>
      <c r="M1430" s="20" t="s">
        <v>7127</v>
      </c>
      <c r="N1430" s="20" t="s">
        <v>10265</v>
      </c>
      <c r="O1430" s="20" t="s">
        <v>10327</v>
      </c>
      <c r="P1430" s="201" t="n">
        <v>44370</v>
      </c>
      <c r="Q1430" s="201" t="n">
        <v>44370</v>
      </c>
      <c r="R1430" s="20" t="n">
        <v>1</v>
      </c>
      <c r="S1430" s="20" t="s">
        <v>7130</v>
      </c>
      <c r="T1430" s="20" t="n">
        <v>370</v>
      </c>
      <c r="U1430" s="20"/>
      <c r="V1430" s="19"/>
      <c r="W1430" s="19" t="s">
        <v>10248</v>
      </c>
      <c r="X1430" s="35" t="s">
        <v>383</v>
      </c>
      <c r="Y1430" s="35"/>
      <c r="Z1430" s="35" t="n">
        <v>0</v>
      </c>
      <c r="AE1430" s="94" t="e">
        <f aca="false" t="array" ref="AE1430:AK1430">_xlfn.torow(_xlfn.unique(_xlfn._xlws.filter(cat_table[Subsector],$E1430=cat_table[Sector],"")))</f>
        <v>#NAME?</v>
      </c>
      <c r="AF1430" s="94" t="e">
        <v>#NAME?</v>
      </c>
      <c r="AG1430" s="94" t="e">
        <v>#NAME?</v>
      </c>
      <c r="AH1430" s="94" t="e">
        <v>#NAME?</v>
      </c>
      <c r="AI1430" s="94" t="e">
        <v>#NAME?</v>
      </c>
      <c r="AJ1430" s="94" t="e">
        <v>#NAME?</v>
      </c>
      <c r="AK1430" s="94" t="e">
        <v>#NAME?</v>
      </c>
      <c r="AO1430" s="94" t="e">
        <f aca="false" t="array" ref="AO1430:AT1430">_xlfn.torow(_xlfn.unique(_xlfn._xlws.filter(cat_table[Sub-subsector],($E1430=cat_table[Sector])*($F1430=cat_table[Subsector]),"")))</f>
        <v>#NAME?</v>
      </c>
      <c r="AP1430" s="94" t="e">
        <v>#NAME?</v>
      </c>
      <c r="AQ1430" s="94" t="e">
        <v>#NAME?</v>
      </c>
      <c r="AR1430" s="94" t="e">
        <v>#NAME?</v>
      </c>
      <c r="AS1430" s="94" t="e">
        <v>#NAME?</v>
      </c>
      <c r="AT1430" s="94" t="e">
        <v>#NAME?</v>
      </c>
    </row>
    <row r="1431" customFormat="false" ht="15" hidden="false" customHeight="true" outlineLevel="0" collapsed="false">
      <c r="A1431" s="20" t="s">
        <v>10332</v>
      </c>
      <c r="B1431" s="20" t="e">
        <f aca="false">INDEX(Table2[], MATCH(L1431, Location_ID!$D$2:$D$648, 0), 1)</f>
        <v>#N/A</v>
      </c>
      <c r="C1431" s="62" t="s">
        <v>937</v>
      </c>
      <c r="D1431" s="249" t="s">
        <v>354</v>
      </c>
      <c r="E1431" s="20" t="s">
        <v>7134</v>
      </c>
      <c r="F1431" s="20" t="s">
        <v>7135</v>
      </c>
      <c r="G1431" s="62" t="s">
        <v>7591</v>
      </c>
      <c r="H1431" s="200"/>
      <c r="I1431" s="20" t="s">
        <v>10260</v>
      </c>
      <c r="J1431" s="20" t="s">
        <v>10261</v>
      </c>
      <c r="K1431" s="20" t="s">
        <v>7120</v>
      </c>
      <c r="L1431" s="62" t="s">
        <v>10245</v>
      </c>
      <c r="M1431" s="20" t="s">
        <v>7127</v>
      </c>
      <c r="N1431" s="20" t="s">
        <v>10271</v>
      </c>
      <c r="O1431" s="20" t="s">
        <v>10327</v>
      </c>
      <c r="P1431" s="201" t="n">
        <v>44370</v>
      </c>
      <c r="Q1431" s="201" t="n">
        <v>44370</v>
      </c>
      <c r="R1431" s="20" t="n">
        <v>1</v>
      </c>
      <c r="S1431" s="20" t="s">
        <v>7130</v>
      </c>
      <c r="T1431" s="20" t="n">
        <v>519</v>
      </c>
      <c r="U1431" s="20"/>
      <c r="V1431" s="19"/>
      <c r="W1431" s="19" t="s">
        <v>10248</v>
      </c>
      <c r="X1431" s="35" t="s">
        <v>383</v>
      </c>
      <c r="Y1431" s="35"/>
      <c r="Z1431" s="35" t="n">
        <v>0</v>
      </c>
      <c r="AE1431" s="94" t="e">
        <f aca="false" t="array" ref="AE1431:AK1431">_xlfn.torow(_xlfn.unique(_xlfn._xlws.filter(cat_table[Subsector],$E1431=cat_table[Sector],"")))</f>
        <v>#NAME?</v>
      </c>
      <c r="AF1431" s="94" t="e">
        <v>#NAME?</v>
      </c>
      <c r="AG1431" s="94" t="e">
        <v>#NAME?</v>
      </c>
      <c r="AH1431" s="94" t="e">
        <v>#NAME?</v>
      </c>
      <c r="AI1431" s="94" t="e">
        <v>#NAME?</v>
      </c>
      <c r="AJ1431" s="94" t="e">
        <v>#NAME?</v>
      </c>
      <c r="AK1431" s="94" t="e">
        <v>#NAME?</v>
      </c>
      <c r="AO1431" s="94" t="e">
        <f aca="false" t="array" ref="AO1431:AT1431">_xlfn.torow(_xlfn.unique(_xlfn._xlws.filter(cat_table[Sub-subsector],($E1431=cat_table[Sector])*($F1431=cat_table[Subsector]),"")))</f>
        <v>#NAME?</v>
      </c>
      <c r="AP1431" s="94" t="e">
        <v>#NAME?</v>
      </c>
      <c r="AQ1431" s="94" t="e">
        <v>#NAME?</v>
      </c>
      <c r="AR1431" s="94" t="e">
        <v>#NAME?</v>
      </c>
      <c r="AS1431" s="94" t="e">
        <v>#NAME?</v>
      </c>
      <c r="AT1431" s="94" t="e">
        <v>#NAME?</v>
      </c>
    </row>
    <row r="1432" customFormat="false" ht="15" hidden="false" customHeight="true" outlineLevel="0" collapsed="false">
      <c r="A1432" s="20" t="s">
        <v>10333</v>
      </c>
      <c r="B1432" s="20" t="e">
        <f aca="false">INDEX(Table2[], MATCH(L1432, Location_ID!$D$2:$D$648, 0), 1)</f>
        <v>#N/A</v>
      </c>
      <c r="C1432" s="62" t="s">
        <v>937</v>
      </c>
      <c r="D1432" s="249" t="s">
        <v>354</v>
      </c>
      <c r="E1432" s="20" t="s">
        <v>7134</v>
      </c>
      <c r="F1432" s="20" t="s">
        <v>7135</v>
      </c>
      <c r="G1432" s="62" t="s">
        <v>7591</v>
      </c>
      <c r="H1432" s="200"/>
      <c r="I1432" s="20" t="s">
        <v>10260</v>
      </c>
      <c r="J1432" s="20" t="s">
        <v>10261</v>
      </c>
      <c r="K1432" s="20" t="s">
        <v>7120</v>
      </c>
      <c r="L1432" s="62" t="s">
        <v>10245</v>
      </c>
      <c r="M1432" s="20" t="s">
        <v>7127</v>
      </c>
      <c r="N1432" s="20" t="s">
        <v>10262</v>
      </c>
      <c r="O1432" s="20" t="s">
        <v>10327</v>
      </c>
      <c r="P1432" s="201" t="n">
        <v>44369</v>
      </c>
      <c r="Q1432" s="201" t="n">
        <v>44369</v>
      </c>
      <c r="R1432" s="20" t="n">
        <v>1</v>
      </c>
      <c r="S1432" s="20" t="s">
        <v>7130</v>
      </c>
      <c r="T1432" s="20" t="n">
        <v>283</v>
      </c>
      <c r="U1432" s="20"/>
      <c r="V1432" s="19"/>
      <c r="W1432" s="19" t="s">
        <v>10248</v>
      </c>
      <c r="X1432" s="35" t="s">
        <v>383</v>
      </c>
      <c r="Y1432" s="35"/>
      <c r="Z1432" s="35" t="n">
        <v>0</v>
      </c>
      <c r="AE1432" s="94" t="e">
        <f aca="false" t="array" ref="AE1432:AK1432">_xlfn.torow(_xlfn.unique(_xlfn._xlws.filter(cat_table[Subsector],$E1432=cat_table[Sector],"")))</f>
        <v>#NAME?</v>
      </c>
      <c r="AF1432" s="94" t="e">
        <v>#NAME?</v>
      </c>
      <c r="AG1432" s="94" t="e">
        <v>#NAME?</v>
      </c>
      <c r="AH1432" s="94" t="e">
        <v>#NAME?</v>
      </c>
      <c r="AI1432" s="94" t="e">
        <v>#NAME?</v>
      </c>
      <c r="AJ1432" s="94" t="e">
        <v>#NAME?</v>
      </c>
      <c r="AK1432" s="94" t="e">
        <v>#NAME?</v>
      </c>
      <c r="AO1432" s="94" t="e">
        <f aca="false" t="array" ref="AO1432:AT1432">_xlfn.torow(_xlfn.unique(_xlfn._xlws.filter(cat_table[Sub-subsector],($E1432=cat_table[Sector])*($F1432=cat_table[Subsector]),"")))</f>
        <v>#NAME?</v>
      </c>
      <c r="AP1432" s="94" t="e">
        <v>#NAME?</v>
      </c>
      <c r="AQ1432" s="94" t="e">
        <v>#NAME?</v>
      </c>
      <c r="AR1432" s="94" t="e">
        <v>#NAME?</v>
      </c>
      <c r="AS1432" s="94" t="e">
        <v>#NAME?</v>
      </c>
      <c r="AT1432" s="94" t="e">
        <v>#NAME?</v>
      </c>
    </row>
    <row r="1433" customFormat="false" ht="15" hidden="false" customHeight="true" outlineLevel="0" collapsed="false">
      <c r="A1433" s="20" t="s">
        <v>10334</v>
      </c>
      <c r="B1433" s="20" t="e">
        <f aca="false">INDEX(Table2[], MATCH(L1433, Location_ID!$D$2:$D$648, 0), 1)</f>
        <v>#N/A</v>
      </c>
      <c r="C1433" s="62" t="s">
        <v>937</v>
      </c>
      <c r="D1433" s="249" t="s">
        <v>354</v>
      </c>
      <c r="E1433" s="20" t="s">
        <v>7134</v>
      </c>
      <c r="F1433" s="20" t="s">
        <v>7135</v>
      </c>
      <c r="G1433" s="62" t="s">
        <v>7591</v>
      </c>
      <c r="H1433" s="200"/>
      <c r="I1433" s="20" t="s">
        <v>10260</v>
      </c>
      <c r="J1433" s="20" t="s">
        <v>10261</v>
      </c>
      <c r="K1433" s="20" t="s">
        <v>7120</v>
      </c>
      <c r="L1433" s="62" t="s">
        <v>10245</v>
      </c>
      <c r="M1433" s="20" t="s">
        <v>7127</v>
      </c>
      <c r="N1433" s="20" t="s">
        <v>10265</v>
      </c>
      <c r="O1433" s="20" t="s">
        <v>10327</v>
      </c>
      <c r="P1433" s="201" t="n">
        <v>44369</v>
      </c>
      <c r="Q1433" s="201" t="n">
        <v>44369</v>
      </c>
      <c r="R1433" s="20" t="n">
        <v>1</v>
      </c>
      <c r="S1433" s="20" t="s">
        <v>7130</v>
      </c>
      <c r="T1433" s="20" t="n">
        <v>0</v>
      </c>
      <c r="U1433" s="20"/>
      <c r="V1433" s="19"/>
      <c r="W1433" s="19" t="s">
        <v>10248</v>
      </c>
      <c r="X1433" s="35" t="s">
        <v>383</v>
      </c>
      <c r="Y1433" s="35"/>
      <c r="Z1433" s="35" t="n">
        <v>0</v>
      </c>
      <c r="AE1433" s="94" t="e">
        <f aca="false" t="array" ref="AE1433:AK1433">_xlfn.torow(_xlfn.unique(_xlfn._xlws.filter(cat_table[Subsector],$E1433=cat_table[Sector],"")))</f>
        <v>#NAME?</v>
      </c>
      <c r="AF1433" s="94" t="e">
        <v>#NAME?</v>
      </c>
      <c r="AG1433" s="94" t="e">
        <v>#NAME?</v>
      </c>
      <c r="AH1433" s="94" t="e">
        <v>#NAME?</v>
      </c>
      <c r="AI1433" s="94" t="e">
        <v>#NAME?</v>
      </c>
      <c r="AJ1433" s="94" t="e">
        <v>#NAME?</v>
      </c>
      <c r="AK1433" s="94" t="e">
        <v>#NAME?</v>
      </c>
      <c r="AO1433" s="94" t="e">
        <f aca="false" t="array" ref="AO1433:AT1433">_xlfn.torow(_xlfn.unique(_xlfn._xlws.filter(cat_table[Sub-subsector],($E1433=cat_table[Sector])*($F1433=cat_table[Subsector]),"")))</f>
        <v>#NAME?</v>
      </c>
      <c r="AP1433" s="94" t="e">
        <v>#NAME?</v>
      </c>
      <c r="AQ1433" s="94" t="e">
        <v>#NAME?</v>
      </c>
      <c r="AR1433" s="94" t="e">
        <v>#NAME?</v>
      </c>
      <c r="AS1433" s="94" t="e">
        <v>#NAME?</v>
      </c>
      <c r="AT1433" s="94" t="e">
        <v>#NAME?</v>
      </c>
    </row>
    <row r="1434" customFormat="false" ht="15" hidden="false" customHeight="true" outlineLevel="0" collapsed="false">
      <c r="A1434" s="20" t="s">
        <v>10335</v>
      </c>
      <c r="B1434" s="20" t="e">
        <f aca="false">INDEX(Table2[], MATCH(L1434, Location_ID!$D$2:$D$648, 0), 1)</f>
        <v>#N/A</v>
      </c>
      <c r="C1434" s="62" t="s">
        <v>937</v>
      </c>
      <c r="D1434" s="249" t="s">
        <v>354</v>
      </c>
      <c r="E1434" s="20" t="s">
        <v>7134</v>
      </c>
      <c r="F1434" s="20" t="s">
        <v>7135</v>
      </c>
      <c r="G1434" s="62" t="s">
        <v>7591</v>
      </c>
      <c r="H1434" s="200"/>
      <c r="I1434" s="20" t="s">
        <v>10260</v>
      </c>
      <c r="J1434" s="20" t="s">
        <v>10261</v>
      </c>
      <c r="K1434" s="20" t="s">
        <v>7120</v>
      </c>
      <c r="L1434" s="62" t="s">
        <v>10245</v>
      </c>
      <c r="M1434" s="20" t="s">
        <v>7127</v>
      </c>
      <c r="N1434" s="20" t="s">
        <v>10262</v>
      </c>
      <c r="O1434" s="20" t="s">
        <v>10327</v>
      </c>
      <c r="P1434" s="201" t="n">
        <v>44368</v>
      </c>
      <c r="Q1434" s="201" t="n">
        <v>44368</v>
      </c>
      <c r="R1434" s="20" t="n">
        <v>1</v>
      </c>
      <c r="S1434" s="20" t="s">
        <v>7130</v>
      </c>
      <c r="T1434" s="20" t="n">
        <v>66</v>
      </c>
      <c r="U1434" s="20"/>
      <c r="V1434" s="19"/>
      <c r="W1434" s="19" t="s">
        <v>10248</v>
      </c>
      <c r="X1434" s="35" t="s">
        <v>383</v>
      </c>
      <c r="Y1434" s="35"/>
      <c r="Z1434" s="35" t="n">
        <v>0</v>
      </c>
      <c r="AE1434" s="94" t="e">
        <f aca="false" t="array" ref="AE1434:AK1434">_xlfn.torow(_xlfn.unique(_xlfn._xlws.filter(cat_table[Subsector],$E1434=cat_table[Sector],"")))</f>
        <v>#NAME?</v>
      </c>
      <c r="AF1434" s="94" t="e">
        <v>#NAME?</v>
      </c>
      <c r="AG1434" s="94" t="e">
        <v>#NAME?</v>
      </c>
      <c r="AH1434" s="94" t="e">
        <v>#NAME?</v>
      </c>
      <c r="AI1434" s="94" t="e">
        <v>#NAME?</v>
      </c>
      <c r="AJ1434" s="94" t="e">
        <v>#NAME?</v>
      </c>
      <c r="AK1434" s="94" t="e">
        <v>#NAME?</v>
      </c>
      <c r="AO1434" s="94" t="e">
        <f aca="false" t="array" ref="AO1434:AT1434">_xlfn.torow(_xlfn.unique(_xlfn._xlws.filter(cat_table[Sub-subsector],($E1434=cat_table[Sector])*($F1434=cat_table[Subsector]),"")))</f>
        <v>#NAME?</v>
      </c>
      <c r="AP1434" s="94" t="e">
        <v>#NAME?</v>
      </c>
      <c r="AQ1434" s="94" t="e">
        <v>#NAME?</v>
      </c>
      <c r="AR1434" s="94" t="e">
        <v>#NAME?</v>
      </c>
      <c r="AS1434" s="94" t="e">
        <v>#NAME?</v>
      </c>
      <c r="AT1434" s="94" t="e">
        <v>#NAME?</v>
      </c>
    </row>
    <row r="1435" customFormat="false" ht="15" hidden="false" customHeight="true" outlineLevel="0" collapsed="false">
      <c r="A1435" s="20" t="s">
        <v>10336</v>
      </c>
      <c r="B1435" s="20" t="e">
        <f aca="false">INDEX(Table2[], MATCH(L1435, Location_ID!$D$2:$D$648, 0), 1)</f>
        <v>#N/A</v>
      </c>
      <c r="C1435" s="62" t="s">
        <v>937</v>
      </c>
      <c r="D1435" s="249" t="s">
        <v>354</v>
      </c>
      <c r="E1435" s="20" t="s">
        <v>7134</v>
      </c>
      <c r="F1435" s="20" t="s">
        <v>7135</v>
      </c>
      <c r="G1435" s="62" t="s">
        <v>7591</v>
      </c>
      <c r="H1435" s="200"/>
      <c r="I1435" s="20" t="s">
        <v>10260</v>
      </c>
      <c r="J1435" s="20" t="s">
        <v>10261</v>
      </c>
      <c r="K1435" s="20" t="s">
        <v>7120</v>
      </c>
      <c r="L1435" s="62" t="s">
        <v>10245</v>
      </c>
      <c r="M1435" s="20" t="s">
        <v>7127</v>
      </c>
      <c r="N1435" s="20" t="s">
        <v>10265</v>
      </c>
      <c r="O1435" s="20" t="s">
        <v>10327</v>
      </c>
      <c r="P1435" s="201" t="n">
        <v>44368</v>
      </c>
      <c r="Q1435" s="201" t="n">
        <v>44368</v>
      </c>
      <c r="R1435" s="20" t="n">
        <v>1</v>
      </c>
      <c r="S1435" s="20" t="s">
        <v>7130</v>
      </c>
      <c r="T1435" s="20" t="n">
        <v>4021</v>
      </c>
      <c r="U1435" s="20"/>
      <c r="V1435" s="19"/>
      <c r="W1435" s="19" t="s">
        <v>10248</v>
      </c>
      <c r="X1435" s="35" t="s">
        <v>383</v>
      </c>
      <c r="Y1435" s="35"/>
      <c r="Z1435" s="35" t="n">
        <v>0</v>
      </c>
      <c r="AE1435" s="94" t="e">
        <f aca="false" t="array" ref="AE1435:AK1435">_xlfn.torow(_xlfn.unique(_xlfn._xlws.filter(cat_table[Subsector],$E1435=cat_table[Sector],"")))</f>
        <v>#NAME?</v>
      </c>
      <c r="AF1435" s="94" t="e">
        <v>#NAME?</v>
      </c>
      <c r="AG1435" s="94" t="e">
        <v>#NAME?</v>
      </c>
      <c r="AH1435" s="94" t="e">
        <v>#NAME?</v>
      </c>
      <c r="AI1435" s="94" t="e">
        <v>#NAME?</v>
      </c>
      <c r="AJ1435" s="94" t="e">
        <v>#NAME?</v>
      </c>
      <c r="AK1435" s="94" t="e">
        <v>#NAME?</v>
      </c>
      <c r="AO1435" s="94" t="e">
        <f aca="false" t="array" ref="AO1435:AT1435">_xlfn.torow(_xlfn.unique(_xlfn._xlws.filter(cat_table[Sub-subsector],($E1435=cat_table[Sector])*($F1435=cat_table[Subsector]),"")))</f>
        <v>#NAME?</v>
      </c>
      <c r="AP1435" s="94" t="e">
        <v>#NAME?</v>
      </c>
      <c r="AQ1435" s="94" t="e">
        <v>#NAME?</v>
      </c>
      <c r="AR1435" s="94" t="e">
        <v>#NAME?</v>
      </c>
      <c r="AS1435" s="94" t="e">
        <v>#NAME?</v>
      </c>
      <c r="AT1435" s="94" t="e">
        <v>#NAME?</v>
      </c>
    </row>
    <row r="1436" customFormat="false" ht="15" hidden="false" customHeight="true" outlineLevel="0" collapsed="false">
      <c r="A1436" s="20" t="s">
        <v>10337</v>
      </c>
      <c r="B1436" s="20" t="e">
        <f aca="false">INDEX(Table2[], MATCH(L1436, Location_ID!$D$2:$D$648, 0), 1)</f>
        <v>#N/A</v>
      </c>
      <c r="C1436" s="62" t="s">
        <v>937</v>
      </c>
      <c r="D1436" s="249" t="s">
        <v>354</v>
      </c>
      <c r="E1436" s="20" t="s">
        <v>7134</v>
      </c>
      <c r="F1436" s="20" t="s">
        <v>7135</v>
      </c>
      <c r="G1436" s="62" t="s">
        <v>7591</v>
      </c>
      <c r="H1436" s="200"/>
      <c r="I1436" s="20" t="s">
        <v>10260</v>
      </c>
      <c r="J1436" s="20" t="s">
        <v>10261</v>
      </c>
      <c r="K1436" s="20" t="s">
        <v>7120</v>
      </c>
      <c r="L1436" s="62" t="s">
        <v>10245</v>
      </c>
      <c r="M1436" s="20" t="s">
        <v>7127</v>
      </c>
      <c r="N1436" s="20" t="s">
        <v>10291</v>
      </c>
      <c r="O1436" s="20" t="s">
        <v>10327</v>
      </c>
      <c r="P1436" s="201" t="n">
        <v>44368</v>
      </c>
      <c r="Q1436" s="201" t="n">
        <v>44368</v>
      </c>
      <c r="R1436" s="20" t="n">
        <v>1</v>
      </c>
      <c r="S1436" s="20" t="s">
        <v>7130</v>
      </c>
      <c r="T1436" s="20" t="n">
        <v>465</v>
      </c>
      <c r="U1436" s="20"/>
      <c r="V1436" s="19"/>
      <c r="W1436" s="19" t="s">
        <v>10248</v>
      </c>
      <c r="X1436" s="35" t="s">
        <v>383</v>
      </c>
      <c r="Y1436" s="35"/>
      <c r="Z1436" s="35" t="n">
        <v>0</v>
      </c>
      <c r="AE1436" s="94" t="e">
        <f aca="false" t="array" ref="AE1436:AK1436">_xlfn.torow(_xlfn.unique(_xlfn._xlws.filter(cat_table[Subsector],$E1436=cat_table[Sector],"")))</f>
        <v>#NAME?</v>
      </c>
      <c r="AF1436" s="94" t="e">
        <v>#NAME?</v>
      </c>
      <c r="AG1436" s="94" t="e">
        <v>#NAME?</v>
      </c>
      <c r="AH1436" s="94" t="e">
        <v>#NAME?</v>
      </c>
      <c r="AI1436" s="94" t="e">
        <v>#NAME?</v>
      </c>
      <c r="AJ1436" s="94" t="e">
        <v>#NAME?</v>
      </c>
      <c r="AK1436" s="94" t="e">
        <v>#NAME?</v>
      </c>
      <c r="AO1436" s="94" t="e">
        <f aca="false" t="array" ref="AO1436:AT1436">_xlfn.torow(_xlfn.unique(_xlfn._xlws.filter(cat_table[Sub-subsector],($E1436=cat_table[Sector])*($F1436=cat_table[Subsector]),"")))</f>
        <v>#NAME?</v>
      </c>
      <c r="AP1436" s="94" t="e">
        <v>#NAME?</v>
      </c>
      <c r="AQ1436" s="94" t="e">
        <v>#NAME?</v>
      </c>
      <c r="AR1436" s="94" t="e">
        <v>#NAME?</v>
      </c>
      <c r="AS1436" s="94" t="e">
        <v>#NAME?</v>
      </c>
      <c r="AT1436" s="94" t="e">
        <v>#NAME?</v>
      </c>
    </row>
    <row r="1437" customFormat="false" ht="15" hidden="false" customHeight="true" outlineLevel="0" collapsed="false">
      <c r="A1437" s="20" t="s">
        <v>10338</v>
      </c>
      <c r="B1437" s="20" t="e">
        <f aca="false">INDEX(Table2[], MATCH(L1437, Location_ID!$D$2:$D$648, 0), 1)</f>
        <v>#N/A</v>
      </c>
      <c r="C1437" s="62" t="s">
        <v>937</v>
      </c>
      <c r="D1437" s="249" t="s">
        <v>354</v>
      </c>
      <c r="E1437" s="20" t="s">
        <v>7134</v>
      </c>
      <c r="F1437" s="20" t="s">
        <v>7135</v>
      </c>
      <c r="G1437" s="62" t="s">
        <v>7591</v>
      </c>
      <c r="H1437" s="200"/>
      <c r="I1437" s="20" t="s">
        <v>10260</v>
      </c>
      <c r="J1437" s="20" t="s">
        <v>10261</v>
      </c>
      <c r="K1437" s="20" t="s">
        <v>7120</v>
      </c>
      <c r="L1437" s="62" t="s">
        <v>10245</v>
      </c>
      <c r="M1437" s="20" t="s">
        <v>7127</v>
      </c>
      <c r="N1437" s="20" t="s">
        <v>10296</v>
      </c>
      <c r="O1437" s="20" t="s">
        <v>10327</v>
      </c>
      <c r="P1437" s="201" t="n">
        <v>44368</v>
      </c>
      <c r="Q1437" s="201" t="n">
        <v>44368</v>
      </c>
      <c r="R1437" s="20" t="n">
        <v>1</v>
      </c>
      <c r="S1437" s="20" t="s">
        <v>7130</v>
      </c>
      <c r="T1437" s="20" t="n">
        <v>467</v>
      </c>
      <c r="U1437" s="20"/>
      <c r="V1437" s="19"/>
      <c r="W1437" s="19" t="s">
        <v>10248</v>
      </c>
      <c r="X1437" s="35" t="s">
        <v>383</v>
      </c>
      <c r="Y1437" s="35"/>
      <c r="Z1437" s="35" t="n">
        <v>0</v>
      </c>
      <c r="AE1437" s="94" t="e">
        <f aca="false" t="array" ref="AE1437:AK1437">_xlfn.torow(_xlfn.unique(_xlfn._xlws.filter(cat_table[Subsector],$E1437=cat_table[Sector],"")))</f>
        <v>#NAME?</v>
      </c>
      <c r="AF1437" s="94" t="e">
        <v>#NAME?</v>
      </c>
      <c r="AG1437" s="94" t="e">
        <v>#NAME?</v>
      </c>
      <c r="AH1437" s="94" t="e">
        <v>#NAME?</v>
      </c>
      <c r="AI1437" s="94" t="e">
        <v>#NAME?</v>
      </c>
      <c r="AJ1437" s="94" t="e">
        <v>#NAME?</v>
      </c>
      <c r="AK1437" s="94" t="e">
        <v>#NAME?</v>
      </c>
      <c r="AO1437" s="94" t="e">
        <f aca="false" t="array" ref="AO1437:AT1437">_xlfn.torow(_xlfn.unique(_xlfn._xlws.filter(cat_table[Sub-subsector],($E1437=cat_table[Sector])*($F1437=cat_table[Subsector]),"")))</f>
        <v>#NAME?</v>
      </c>
      <c r="AP1437" s="94" t="e">
        <v>#NAME?</v>
      </c>
      <c r="AQ1437" s="94" t="e">
        <v>#NAME?</v>
      </c>
      <c r="AR1437" s="94" t="e">
        <v>#NAME?</v>
      </c>
      <c r="AS1437" s="94" t="e">
        <v>#NAME?</v>
      </c>
      <c r="AT1437" s="94" t="e">
        <v>#NAME?</v>
      </c>
    </row>
    <row r="1438" customFormat="false" ht="15" hidden="false" customHeight="true" outlineLevel="0" collapsed="false">
      <c r="A1438" s="20" t="s">
        <v>10339</v>
      </c>
      <c r="B1438" s="20" t="e">
        <f aca="false">INDEX(Table2[], MATCH(L1438, Location_ID!$D$2:$D$648, 0), 1)</f>
        <v>#N/A</v>
      </c>
      <c r="C1438" s="62" t="s">
        <v>937</v>
      </c>
      <c r="D1438" s="249" t="s">
        <v>354</v>
      </c>
      <c r="E1438" s="20" t="s">
        <v>7134</v>
      </c>
      <c r="F1438" s="20" t="s">
        <v>7135</v>
      </c>
      <c r="G1438" s="62" t="s">
        <v>7591</v>
      </c>
      <c r="H1438" s="200"/>
      <c r="I1438" s="20" t="s">
        <v>10260</v>
      </c>
      <c r="J1438" s="20" t="s">
        <v>10261</v>
      </c>
      <c r="K1438" s="20" t="s">
        <v>7120</v>
      </c>
      <c r="L1438" s="62" t="s">
        <v>10245</v>
      </c>
      <c r="M1438" s="20" t="s">
        <v>7127</v>
      </c>
      <c r="N1438" s="20" t="s">
        <v>10262</v>
      </c>
      <c r="O1438" s="20" t="s">
        <v>10327</v>
      </c>
      <c r="P1438" s="201" t="n">
        <v>44367</v>
      </c>
      <c r="Q1438" s="201" t="n">
        <v>44367</v>
      </c>
      <c r="R1438" s="20" t="n">
        <v>1</v>
      </c>
      <c r="S1438" s="20" t="s">
        <v>7130</v>
      </c>
      <c r="T1438" s="20" t="n">
        <v>420</v>
      </c>
      <c r="U1438" s="20"/>
      <c r="V1438" s="19"/>
      <c r="W1438" s="19" t="s">
        <v>10248</v>
      </c>
      <c r="X1438" s="35" t="s">
        <v>383</v>
      </c>
      <c r="Y1438" s="35"/>
      <c r="Z1438" s="35" t="n">
        <v>0</v>
      </c>
      <c r="AE1438" s="94" t="e">
        <f aca="false" t="array" ref="AE1438:AK1438">_xlfn.torow(_xlfn.unique(_xlfn._xlws.filter(cat_table[Subsector],$E1438=cat_table[Sector],"")))</f>
        <v>#NAME?</v>
      </c>
      <c r="AF1438" s="94" t="e">
        <v>#NAME?</v>
      </c>
      <c r="AG1438" s="94" t="e">
        <v>#NAME?</v>
      </c>
      <c r="AH1438" s="94" t="e">
        <v>#NAME?</v>
      </c>
      <c r="AI1438" s="94" t="e">
        <v>#NAME?</v>
      </c>
      <c r="AJ1438" s="94" t="e">
        <v>#NAME?</v>
      </c>
      <c r="AK1438" s="94" t="e">
        <v>#NAME?</v>
      </c>
      <c r="AO1438" s="94" t="e">
        <f aca="false" t="array" ref="AO1438:AT1438">_xlfn.torow(_xlfn.unique(_xlfn._xlws.filter(cat_table[Sub-subsector],($E1438=cat_table[Sector])*($F1438=cat_table[Subsector]),"")))</f>
        <v>#NAME?</v>
      </c>
      <c r="AP1438" s="94" t="e">
        <v>#NAME?</v>
      </c>
      <c r="AQ1438" s="94" t="e">
        <v>#NAME?</v>
      </c>
      <c r="AR1438" s="94" t="e">
        <v>#NAME?</v>
      </c>
      <c r="AS1438" s="94" t="e">
        <v>#NAME?</v>
      </c>
      <c r="AT1438" s="94" t="e">
        <v>#NAME?</v>
      </c>
    </row>
    <row r="1439" customFormat="false" ht="15" hidden="false" customHeight="true" outlineLevel="0" collapsed="false">
      <c r="A1439" s="20" t="s">
        <v>10340</v>
      </c>
      <c r="B1439" s="20" t="e">
        <f aca="false">INDEX(Table2[], MATCH(L1439, Location_ID!$D$2:$D$648, 0), 1)</f>
        <v>#N/A</v>
      </c>
      <c r="C1439" s="62" t="s">
        <v>937</v>
      </c>
      <c r="D1439" s="249" t="s">
        <v>354</v>
      </c>
      <c r="E1439" s="20" t="s">
        <v>7134</v>
      </c>
      <c r="F1439" s="20" t="s">
        <v>7135</v>
      </c>
      <c r="G1439" s="62" t="s">
        <v>7591</v>
      </c>
      <c r="H1439" s="200"/>
      <c r="I1439" s="20" t="s">
        <v>10260</v>
      </c>
      <c r="J1439" s="20" t="s">
        <v>10261</v>
      </c>
      <c r="K1439" s="20" t="s">
        <v>7120</v>
      </c>
      <c r="L1439" s="62" t="s">
        <v>10245</v>
      </c>
      <c r="M1439" s="20" t="s">
        <v>7127</v>
      </c>
      <c r="N1439" s="20" t="s">
        <v>10262</v>
      </c>
      <c r="O1439" s="20" t="s">
        <v>10341</v>
      </c>
      <c r="P1439" s="201" t="n">
        <v>44371</v>
      </c>
      <c r="Q1439" s="201" t="n">
        <v>44371</v>
      </c>
      <c r="R1439" s="20" t="n">
        <v>1</v>
      </c>
      <c r="S1439" s="20" t="s">
        <v>7130</v>
      </c>
      <c r="T1439" s="20" t="n">
        <v>201</v>
      </c>
      <c r="U1439" s="20"/>
      <c r="V1439" s="19"/>
      <c r="W1439" s="19" t="s">
        <v>10248</v>
      </c>
      <c r="X1439" s="35" t="s">
        <v>383</v>
      </c>
      <c r="Y1439" s="35"/>
      <c r="Z1439" s="35" t="n">
        <v>0</v>
      </c>
      <c r="AE1439" s="94" t="e">
        <f aca="false" t="array" ref="AE1439:AK1439">_xlfn.torow(_xlfn.unique(_xlfn._xlws.filter(cat_table[Subsector],$E1439=cat_table[Sector],"")))</f>
        <v>#NAME?</v>
      </c>
      <c r="AF1439" s="94" t="e">
        <v>#NAME?</v>
      </c>
      <c r="AG1439" s="94" t="e">
        <v>#NAME?</v>
      </c>
      <c r="AH1439" s="94" t="e">
        <v>#NAME?</v>
      </c>
      <c r="AI1439" s="94" t="e">
        <v>#NAME?</v>
      </c>
      <c r="AJ1439" s="94" t="e">
        <v>#NAME?</v>
      </c>
      <c r="AK1439" s="94" t="e">
        <v>#NAME?</v>
      </c>
      <c r="AO1439" s="94" t="e">
        <f aca="false" t="array" ref="AO1439:AT1439">_xlfn.torow(_xlfn.unique(_xlfn._xlws.filter(cat_table[Sub-subsector],($E1439=cat_table[Sector])*($F1439=cat_table[Subsector]),"")))</f>
        <v>#NAME?</v>
      </c>
      <c r="AP1439" s="94" t="e">
        <v>#NAME?</v>
      </c>
      <c r="AQ1439" s="94" t="e">
        <v>#NAME?</v>
      </c>
      <c r="AR1439" s="94" t="e">
        <v>#NAME?</v>
      </c>
      <c r="AS1439" s="94" t="e">
        <v>#NAME?</v>
      </c>
      <c r="AT1439" s="94" t="e">
        <v>#NAME?</v>
      </c>
    </row>
    <row r="1440" customFormat="false" ht="15" hidden="false" customHeight="true" outlineLevel="0" collapsed="false">
      <c r="A1440" s="20" t="s">
        <v>10342</v>
      </c>
      <c r="B1440" s="20" t="e">
        <f aca="false">INDEX(Table2[], MATCH(L1440, Location_ID!$D$2:$D$648, 0), 1)</f>
        <v>#N/A</v>
      </c>
      <c r="C1440" s="62" t="s">
        <v>937</v>
      </c>
      <c r="D1440" s="249" t="s">
        <v>354</v>
      </c>
      <c r="E1440" s="20" t="s">
        <v>7134</v>
      </c>
      <c r="F1440" s="20" t="s">
        <v>7135</v>
      </c>
      <c r="G1440" s="62" t="s">
        <v>7591</v>
      </c>
      <c r="H1440" s="200"/>
      <c r="I1440" s="20" t="s">
        <v>10260</v>
      </c>
      <c r="J1440" s="20" t="s">
        <v>10261</v>
      </c>
      <c r="K1440" s="20" t="s">
        <v>7120</v>
      </c>
      <c r="L1440" s="62" t="s">
        <v>10245</v>
      </c>
      <c r="M1440" s="20" t="s">
        <v>7127</v>
      </c>
      <c r="N1440" s="20" t="s">
        <v>10265</v>
      </c>
      <c r="O1440" s="20" t="s">
        <v>10341</v>
      </c>
      <c r="P1440" s="201" t="n">
        <v>44371</v>
      </c>
      <c r="Q1440" s="201" t="n">
        <v>44371</v>
      </c>
      <c r="R1440" s="20" t="n">
        <v>1</v>
      </c>
      <c r="S1440" s="20" t="s">
        <v>7130</v>
      </c>
      <c r="T1440" s="20" t="n">
        <v>256</v>
      </c>
      <c r="U1440" s="20"/>
      <c r="V1440" s="19"/>
      <c r="W1440" s="19" t="s">
        <v>10248</v>
      </c>
      <c r="X1440" s="35" t="s">
        <v>383</v>
      </c>
      <c r="Y1440" s="35"/>
      <c r="Z1440" s="35" t="n">
        <v>0</v>
      </c>
      <c r="AE1440" s="94" t="e">
        <f aca="false" t="array" ref="AE1440:AK1440">_xlfn.torow(_xlfn.unique(_xlfn._xlws.filter(cat_table[Subsector],$E1440=cat_table[Sector],"")))</f>
        <v>#NAME?</v>
      </c>
      <c r="AF1440" s="94" t="e">
        <v>#NAME?</v>
      </c>
      <c r="AG1440" s="94" t="e">
        <v>#NAME?</v>
      </c>
      <c r="AH1440" s="94" t="e">
        <v>#NAME?</v>
      </c>
      <c r="AI1440" s="94" t="e">
        <v>#NAME?</v>
      </c>
      <c r="AJ1440" s="94" t="e">
        <v>#NAME?</v>
      </c>
      <c r="AK1440" s="94" t="e">
        <v>#NAME?</v>
      </c>
      <c r="AO1440" s="94" t="e">
        <f aca="false" t="array" ref="AO1440:AT1440">_xlfn.torow(_xlfn.unique(_xlfn._xlws.filter(cat_table[Sub-subsector],($E1440=cat_table[Sector])*($F1440=cat_table[Subsector]),"")))</f>
        <v>#NAME?</v>
      </c>
      <c r="AP1440" s="94" t="e">
        <v>#NAME?</v>
      </c>
      <c r="AQ1440" s="94" t="e">
        <v>#NAME?</v>
      </c>
      <c r="AR1440" s="94" t="e">
        <v>#NAME?</v>
      </c>
      <c r="AS1440" s="94" t="e">
        <v>#NAME?</v>
      </c>
      <c r="AT1440" s="94" t="e">
        <v>#NAME?</v>
      </c>
    </row>
    <row r="1441" customFormat="false" ht="15" hidden="false" customHeight="true" outlineLevel="0" collapsed="false">
      <c r="A1441" s="20" t="s">
        <v>10343</v>
      </c>
      <c r="B1441" s="20" t="e">
        <f aca="false">INDEX(Table2[], MATCH(L1441, Location_ID!$D$2:$D$648, 0), 1)</f>
        <v>#N/A</v>
      </c>
      <c r="C1441" s="62" t="s">
        <v>937</v>
      </c>
      <c r="D1441" s="249" t="s">
        <v>354</v>
      </c>
      <c r="E1441" s="20" t="s">
        <v>7134</v>
      </c>
      <c r="F1441" s="20" t="s">
        <v>7135</v>
      </c>
      <c r="G1441" s="62" t="s">
        <v>7591</v>
      </c>
      <c r="H1441" s="200"/>
      <c r="I1441" s="20" t="s">
        <v>10260</v>
      </c>
      <c r="J1441" s="20" t="s">
        <v>10261</v>
      </c>
      <c r="K1441" s="20" t="s">
        <v>7120</v>
      </c>
      <c r="L1441" s="62" t="s">
        <v>10245</v>
      </c>
      <c r="M1441" s="20" t="s">
        <v>7127</v>
      </c>
      <c r="N1441" s="20" t="s">
        <v>10271</v>
      </c>
      <c r="O1441" s="20" t="s">
        <v>10341</v>
      </c>
      <c r="P1441" s="201" t="n">
        <v>44371</v>
      </c>
      <c r="Q1441" s="201" t="n">
        <v>44371</v>
      </c>
      <c r="R1441" s="20" t="n">
        <v>1</v>
      </c>
      <c r="S1441" s="20" t="s">
        <v>7130</v>
      </c>
      <c r="T1441" s="20" t="n">
        <v>68</v>
      </c>
      <c r="U1441" s="20"/>
      <c r="V1441" s="19"/>
      <c r="W1441" s="19" t="s">
        <v>10248</v>
      </c>
      <c r="X1441" s="35" t="s">
        <v>383</v>
      </c>
      <c r="Y1441" s="35"/>
      <c r="Z1441" s="35" t="n">
        <v>0</v>
      </c>
      <c r="AE1441" s="94" t="e">
        <f aca="false" t="array" ref="AE1441:AK1441">_xlfn.torow(_xlfn.unique(_xlfn._xlws.filter(cat_table[Subsector],$E1441=cat_table[Sector],"")))</f>
        <v>#NAME?</v>
      </c>
      <c r="AF1441" s="94" t="e">
        <v>#NAME?</v>
      </c>
      <c r="AG1441" s="94" t="e">
        <v>#NAME?</v>
      </c>
      <c r="AH1441" s="94" t="e">
        <v>#NAME?</v>
      </c>
      <c r="AI1441" s="94" t="e">
        <v>#NAME?</v>
      </c>
      <c r="AJ1441" s="94" t="e">
        <v>#NAME?</v>
      </c>
      <c r="AK1441" s="94" t="e">
        <v>#NAME?</v>
      </c>
      <c r="AO1441" s="94" t="e">
        <f aca="false" t="array" ref="AO1441:AT1441">_xlfn.torow(_xlfn.unique(_xlfn._xlws.filter(cat_table[Sub-subsector],($E1441=cat_table[Sector])*($F1441=cat_table[Subsector]),"")))</f>
        <v>#NAME?</v>
      </c>
      <c r="AP1441" s="94" t="e">
        <v>#NAME?</v>
      </c>
      <c r="AQ1441" s="94" t="e">
        <v>#NAME?</v>
      </c>
      <c r="AR1441" s="94" t="e">
        <v>#NAME?</v>
      </c>
      <c r="AS1441" s="94" t="e">
        <v>#NAME?</v>
      </c>
      <c r="AT1441" s="94" t="e">
        <v>#NAME?</v>
      </c>
    </row>
    <row r="1442" customFormat="false" ht="15" hidden="false" customHeight="true" outlineLevel="0" collapsed="false">
      <c r="A1442" s="20" t="s">
        <v>10344</v>
      </c>
      <c r="B1442" s="20" t="e">
        <f aca="false">INDEX(Table2[], MATCH(L1442, Location_ID!$D$2:$D$648, 0), 1)</f>
        <v>#N/A</v>
      </c>
      <c r="C1442" s="62" t="s">
        <v>937</v>
      </c>
      <c r="D1442" s="249" t="s">
        <v>354</v>
      </c>
      <c r="E1442" s="20" t="s">
        <v>7134</v>
      </c>
      <c r="F1442" s="20" t="s">
        <v>7135</v>
      </c>
      <c r="G1442" s="62" t="s">
        <v>7591</v>
      </c>
      <c r="H1442" s="200"/>
      <c r="I1442" s="20" t="s">
        <v>10260</v>
      </c>
      <c r="J1442" s="20" t="s">
        <v>10261</v>
      </c>
      <c r="K1442" s="20" t="s">
        <v>7120</v>
      </c>
      <c r="L1442" s="62" t="s">
        <v>10245</v>
      </c>
      <c r="M1442" s="20" t="s">
        <v>7127</v>
      </c>
      <c r="N1442" s="20" t="s">
        <v>10262</v>
      </c>
      <c r="O1442" s="20" t="s">
        <v>10341</v>
      </c>
      <c r="P1442" s="201" t="n">
        <v>44370</v>
      </c>
      <c r="Q1442" s="201" t="n">
        <v>44370</v>
      </c>
      <c r="R1442" s="20" t="n">
        <v>1</v>
      </c>
      <c r="S1442" s="20" t="s">
        <v>7130</v>
      </c>
      <c r="T1442" s="20" t="n">
        <v>148</v>
      </c>
      <c r="U1442" s="20"/>
      <c r="V1442" s="19"/>
      <c r="W1442" s="19" t="s">
        <v>10248</v>
      </c>
      <c r="X1442" s="35" t="s">
        <v>383</v>
      </c>
      <c r="Y1442" s="35"/>
      <c r="Z1442" s="35" t="n">
        <v>0</v>
      </c>
      <c r="AE1442" s="94" t="e">
        <f aca="false" t="array" ref="AE1442:AK1442">_xlfn.torow(_xlfn.unique(_xlfn._xlws.filter(cat_table[Subsector],$E1442=cat_table[Sector],"")))</f>
        <v>#NAME?</v>
      </c>
      <c r="AF1442" s="94" t="e">
        <v>#NAME?</v>
      </c>
      <c r="AG1442" s="94" t="e">
        <v>#NAME?</v>
      </c>
      <c r="AH1442" s="94" t="e">
        <v>#NAME?</v>
      </c>
      <c r="AI1442" s="94" t="e">
        <v>#NAME?</v>
      </c>
      <c r="AJ1442" s="94" t="e">
        <v>#NAME?</v>
      </c>
      <c r="AK1442" s="94" t="e">
        <v>#NAME?</v>
      </c>
      <c r="AO1442" s="94" t="e">
        <f aca="false" t="array" ref="AO1442:AT1442">_xlfn.torow(_xlfn.unique(_xlfn._xlws.filter(cat_table[Sub-subsector],($E1442=cat_table[Sector])*($F1442=cat_table[Subsector]),"")))</f>
        <v>#NAME?</v>
      </c>
      <c r="AP1442" s="94" t="e">
        <v>#NAME?</v>
      </c>
      <c r="AQ1442" s="94" t="e">
        <v>#NAME?</v>
      </c>
      <c r="AR1442" s="94" t="e">
        <v>#NAME?</v>
      </c>
      <c r="AS1442" s="94" t="e">
        <v>#NAME?</v>
      </c>
      <c r="AT1442" s="94" t="e">
        <v>#NAME?</v>
      </c>
    </row>
    <row r="1443" customFormat="false" ht="15" hidden="false" customHeight="true" outlineLevel="0" collapsed="false">
      <c r="A1443" s="20" t="s">
        <v>10345</v>
      </c>
      <c r="B1443" s="20" t="e">
        <f aca="false">INDEX(Table2[], MATCH(L1443, Location_ID!$D$2:$D$648, 0), 1)</f>
        <v>#N/A</v>
      </c>
      <c r="C1443" s="62" t="s">
        <v>937</v>
      </c>
      <c r="D1443" s="249" t="s">
        <v>354</v>
      </c>
      <c r="E1443" s="20" t="s">
        <v>7134</v>
      </c>
      <c r="F1443" s="20" t="s">
        <v>7135</v>
      </c>
      <c r="G1443" s="62" t="s">
        <v>7591</v>
      </c>
      <c r="H1443" s="200"/>
      <c r="I1443" s="20" t="s">
        <v>10260</v>
      </c>
      <c r="J1443" s="20" t="s">
        <v>10261</v>
      </c>
      <c r="K1443" s="20" t="s">
        <v>7120</v>
      </c>
      <c r="L1443" s="62" t="s">
        <v>10245</v>
      </c>
      <c r="M1443" s="20" t="s">
        <v>7127</v>
      </c>
      <c r="N1443" s="20" t="s">
        <v>10265</v>
      </c>
      <c r="O1443" s="20" t="s">
        <v>10341</v>
      </c>
      <c r="P1443" s="201" t="n">
        <v>44370</v>
      </c>
      <c r="Q1443" s="201" t="n">
        <v>44370</v>
      </c>
      <c r="R1443" s="20" t="n">
        <v>1</v>
      </c>
      <c r="S1443" s="20" t="s">
        <v>7130</v>
      </c>
      <c r="T1443" s="20" t="n">
        <v>82</v>
      </c>
      <c r="U1443" s="20"/>
      <c r="V1443" s="19"/>
      <c r="W1443" s="19" t="s">
        <v>10248</v>
      </c>
      <c r="X1443" s="35" t="s">
        <v>383</v>
      </c>
      <c r="Y1443" s="35"/>
      <c r="Z1443" s="35" t="n">
        <v>0</v>
      </c>
      <c r="AE1443" s="94" t="e">
        <f aca="false" t="array" ref="AE1443:AK1443">_xlfn.torow(_xlfn.unique(_xlfn._xlws.filter(cat_table[Subsector],$E1443=cat_table[Sector],"")))</f>
        <v>#NAME?</v>
      </c>
      <c r="AF1443" s="94" t="e">
        <v>#NAME?</v>
      </c>
      <c r="AG1443" s="94" t="e">
        <v>#NAME?</v>
      </c>
      <c r="AH1443" s="94" t="e">
        <v>#NAME?</v>
      </c>
      <c r="AI1443" s="94" t="e">
        <v>#NAME?</v>
      </c>
      <c r="AJ1443" s="94" t="e">
        <v>#NAME?</v>
      </c>
      <c r="AK1443" s="94" t="e">
        <v>#NAME?</v>
      </c>
      <c r="AO1443" s="94" t="e">
        <f aca="false" t="array" ref="AO1443:AT1443">_xlfn.torow(_xlfn.unique(_xlfn._xlws.filter(cat_table[Sub-subsector],($E1443=cat_table[Sector])*($F1443=cat_table[Subsector]),"")))</f>
        <v>#NAME?</v>
      </c>
      <c r="AP1443" s="94" t="e">
        <v>#NAME?</v>
      </c>
      <c r="AQ1443" s="94" t="e">
        <v>#NAME?</v>
      </c>
      <c r="AR1443" s="94" t="e">
        <v>#NAME?</v>
      </c>
      <c r="AS1443" s="94" t="e">
        <v>#NAME?</v>
      </c>
      <c r="AT1443" s="94" t="e">
        <v>#NAME?</v>
      </c>
    </row>
    <row r="1444" customFormat="false" ht="15" hidden="false" customHeight="true" outlineLevel="0" collapsed="false">
      <c r="A1444" s="20" t="s">
        <v>10346</v>
      </c>
      <c r="B1444" s="20" t="e">
        <f aca="false">INDEX(Table2[], MATCH(L1444, Location_ID!$D$2:$D$648, 0), 1)</f>
        <v>#N/A</v>
      </c>
      <c r="C1444" s="62" t="s">
        <v>937</v>
      </c>
      <c r="D1444" s="249" t="s">
        <v>354</v>
      </c>
      <c r="E1444" s="20" t="s">
        <v>7134</v>
      </c>
      <c r="F1444" s="20" t="s">
        <v>7135</v>
      </c>
      <c r="G1444" s="62" t="s">
        <v>7591</v>
      </c>
      <c r="H1444" s="200"/>
      <c r="I1444" s="20" t="s">
        <v>10260</v>
      </c>
      <c r="J1444" s="20" t="s">
        <v>10261</v>
      </c>
      <c r="K1444" s="20" t="s">
        <v>7120</v>
      </c>
      <c r="L1444" s="62" t="s">
        <v>10245</v>
      </c>
      <c r="M1444" s="20" t="s">
        <v>7127</v>
      </c>
      <c r="N1444" s="20" t="s">
        <v>10262</v>
      </c>
      <c r="O1444" s="20" t="s">
        <v>10341</v>
      </c>
      <c r="P1444" s="201" t="n">
        <v>44369</v>
      </c>
      <c r="Q1444" s="201" t="n">
        <v>44369</v>
      </c>
      <c r="R1444" s="20" t="n">
        <v>1</v>
      </c>
      <c r="S1444" s="20" t="s">
        <v>7130</v>
      </c>
      <c r="T1444" s="20" t="n">
        <v>930</v>
      </c>
      <c r="U1444" s="20"/>
      <c r="V1444" s="19"/>
      <c r="W1444" s="19" t="s">
        <v>10248</v>
      </c>
      <c r="X1444" s="35" t="s">
        <v>383</v>
      </c>
      <c r="Y1444" s="35"/>
      <c r="Z1444" s="35" t="n">
        <v>0</v>
      </c>
      <c r="AE1444" s="94" t="e">
        <f aca="false" t="array" ref="AE1444:AK1444">_xlfn.torow(_xlfn.unique(_xlfn._xlws.filter(cat_table[Subsector],$E1444=cat_table[Sector],"")))</f>
        <v>#NAME?</v>
      </c>
      <c r="AF1444" s="94" t="e">
        <v>#NAME?</v>
      </c>
      <c r="AG1444" s="94" t="e">
        <v>#NAME?</v>
      </c>
      <c r="AH1444" s="94" t="e">
        <v>#NAME?</v>
      </c>
      <c r="AI1444" s="94" t="e">
        <v>#NAME?</v>
      </c>
      <c r="AJ1444" s="94" t="e">
        <v>#NAME?</v>
      </c>
      <c r="AK1444" s="94" t="e">
        <v>#NAME?</v>
      </c>
      <c r="AO1444" s="94" t="e">
        <f aca="false" t="array" ref="AO1444:AT1444">_xlfn.torow(_xlfn.unique(_xlfn._xlws.filter(cat_table[Sub-subsector],($E1444=cat_table[Sector])*($F1444=cat_table[Subsector]),"")))</f>
        <v>#NAME?</v>
      </c>
      <c r="AP1444" s="94" t="e">
        <v>#NAME?</v>
      </c>
      <c r="AQ1444" s="94" t="e">
        <v>#NAME?</v>
      </c>
      <c r="AR1444" s="94" t="e">
        <v>#NAME?</v>
      </c>
      <c r="AS1444" s="94" t="e">
        <v>#NAME?</v>
      </c>
      <c r="AT1444" s="94" t="e">
        <v>#NAME?</v>
      </c>
    </row>
    <row r="1445" customFormat="false" ht="15" hidden="false" customHeight="true" outlineLevel="0" collapsed="false">
      <c r="A1445" s="20" t="s">
        <v>10347</v>
      </c>
      <c r="B1445" s="20" t="e">
        <f aca="false">INDEX(Table2[], MATCH(L1445, Location_ID!$D$2:$D$648, 0), 1)</f>
        <v>#N/A</v>
      </c>
      <c r="C1445" s="62" t="s">
        <v>937</v>
      </c>
      <c r="D1445" s="249" t="s">
        <v>354</v>
      </c>
      <c r="E1445" s="20" t="s">
        <v>7134</v>
      </c>
      <c r="F1445" s="20" t="s">
        <v>7135</v>
      </c>
      <c r="G1445" s="62" t="s">
        <v>7591</v>
      </c>
      <c r="H1445" s="200"/>
      <c r="I1445" s="20" t="s">
        <v>10260</v>
      </c>
      <c r="J1445" s="20" t="s">
        <v>10261</v>
      </c>
      <c r="K1445" s="20" t="s">
        <v>7120</v>
      </c>
      <c r="L1445" s="62" t="s">
        <v>10245</v>
      </c>
      <c r="M1445" s="20" t="s">
        <v>7127</v>
      </c>
      <c r="N1445" s="20" t="s">
        <v>10265</v>
      </c>
      <c r="O1445" s="20" t="s">
        <v>10341</v>
      </c>
      <c r="P1445" s="201" t="n">
        <v>44369</v>
      </c>
      <c r="Q1445" s="201" t="n">
        <v>44369</v>
      </c>
      <c r="R1445" s="20" t="n">
        <v>1</v>
      </c>
      <c r="S1445" s="20" t="s">
        <v>7130</v>
      </c>
      <c r="T1445" s="20" t="n">
        <v>77</v>
      </c>
      <c r="U1445" s="20"/>
      <c r="V1445" s="19"/>
      <c r="W1445" s="19" t="s">
        <v>10248</v>
      </c>
      <c r="X1445" s="35" t="s">
        <v>383</v>
      </c>
      <c r="Y1445" s="35"/>
      <c r="Z1445" s="35" t="n">
        <v>0</v>
      </c>
      <c r="AE1445" s="94" t="e">
        <f aca="false" t="array" ref="AE1445:AK1445">_xlfn.torow(_xlfn.unique(_xlfn._xlws.filter(cat_table[Subsector],$E1445=cat_table[Sector],"")))</f>
        <v>#NAME?</v>
      </c>
      <c r="AF1445" s="94" t="e">
        <v>#NAME?</v>
      </c>
      <c r="AG1445" s="94" t="e">
        <v>#NAME?</v>
      </c>
      <c r="AH1445" s="94" t="e">
        <v>#NAME?</v>
      </c>
      <c r="AI1445" s="94" t="e">
        <v>#NAME?</v>
      </c>
      <c r="AJ1445" s="94" t="e">
        <v>#NAME?</v>
      </c>
      <c r="AK1445" s="94" t="e">
        <v>#NAME?</v>
      </c>
      <c r="AO1445" s="94" t="e">
        <f aca="false" t="array" ref="AO1445:AT1445">_xlfn.torow(_xlfn.unique(_xlfn._xlws.filter(cat_table[Sub-subsector],($E1445=cat_table[Sector])*($F1445=cat_table[Subsector]),"")))</f>
        <v>#NAME?</v>
      </c>
      <c r="AP1445" s="94" t="e">
        <v>#NAME?</v>
      </c>
      <c r="AQ1445" s="94" t="e">
        <v>#NAME?</v>
      </c>
      <c r="AR1445" s="94" t="e">
        <v>#NAME?</v>
      </c>
      <c r="AS1445" s="94" t="e">
        <v>#NAME?</v>
      </c>
      <c r="AT1445" s="94" t="e">
        <v>#NAME?</v>
      </c>
    </row>
    <row r="1446" customFormat="false" ht="15" hidden="false" customHeight="true" outlineLevel="0" collapsed="false">
      <c r="A1446" s="20" t="s">
        <v>10348</v>
      </c>
      <c r="B1446" s="20" t="e">
        <f aca="false">INDEX(Table2[], MATCH(L1446, Location_ID!$D$2:$D$648, 0), 1)</f>
        <v>#N/A</v>
      </c>
      <c r="C1446" s="62" t="s">
        <v>937</v>
      </c>
      <c r="D1446" s="249" t="s">
        <v>354</v>
      </c>
      <c r="E1446" s="20" t="s">
        <v>7134</v>
      </c>
      <c r="F1446" s="20" t="s">
        <v>7135</v>
      </c>
      <c r="G1446" s="62" t="s">
        <v>7591</v>
      </c>
      <c r="H1446" s="200"/>
      <c r="I1446" s="20" t="s">
        <v>10260</v>
      </c>
      <c r="J1446" s="20" t="s">
        <v>10261</v>
      </c>
      <c r="K1446" s="20" t="s">
        <v>7120</v>
      </c>
      <c r="L1446" s="62" t="s">
        <v>10245</v>
      </c>
      <c r="M1446" s="20" t="s">
        <v>7127</v>
      </c>
      <c r="N1446" s="20" t="s">
        <v>10271</v>
      </c>
      <c r="O1446" s="20" t="s">
        <v>10341</v>
      </c>
      <c r="P1446" s="201" t="n">
        <v>44369</v>
      </c>
      <c r="Q1446" s="201" t="n">
        <v>44369</v>
      </c>
      <c r="R1446" s="20" t="n">
        <v>1</v>
      </c>
      <c r="S1446" s="20" t="s">
        <v>7130</v>
      </c>
      <c r="T1446" s="20" t="n">
        <v>151</v>
      </c>
      <c r="U1446" s="20"/>
      <c r="V1446" s="19"/>
      <c r="W1446" s="19" t="s">
        <v>10248</v>
      </c>
      <c r="X1446" s="35" t="s">
        <v>383</v>
      </c>
      <c r="Y1446" s="35"/>
      <c r="Z1446" s="35" t="n">
        <v>0</v>
      </c>
      <c r="AE1446" s="94" t="e">
        <f aca="false" t="array" ref="AE1446:AK1446">_xlfn.torow(_xlfn.unique(_xlfn._xlws.filter(cat_table[Subsector],$E1446=cat_table[Sector],"")))</f>
        <v>#NAME?</v>
      </c>
      <c r="AF1446" s="94" t="e">
        <v>#NAME?</v>
      </c>
      <c r="AG1446" s="94" t="e">
        <v>#NAME?</v>
      </c>
      <c r="AH1446" s="94" t="e">
        <v>#NAME?</v>
      </c>
      <c r="AI1446" s="94" t="e">
        <v>#NAME?</v>
      </c>
      <c r="AJ1446" s="94" t="e">
        <v>#NAME?</v>
      </c>
      <c r="AK1446" s="94" t="e">
        <v>#NAME?</v>
      </c>
      <c r="AO1446" s="94" t="e">
        <f aca="false" t="array" ref="AO1446:AT1446">_xlfn.torow(_xlfn.unique(_xlfn._xlws.filter(cat_table[Sub-subsector],($E1446=cat_table[Sector])*($F1446=cat_table[Subsector]),"")))</f>
        <v>#NAME?</v>
      </c>
      <c r="AP1446" s="94" t="e">
        <v>#NAME?</v>
      </c>
      <c r="AQ1446" s="94" t="e">
        <v>#NAME?</v>
      </c>
      <c r="AR1446" s="94" t="e">
        <v>#NAME?</v>
      </c>
      <c r="AS1446" s="94" t="e">
        <v>#NAME?</v>
      </c>
      <c r="AT1446" s="94" t="e">
        <v>#NAME?</v>
      </c>
    </row>
    <row r="1447" customFormat="false" ht="15" hidden="false" customHeight="true" outlineLevel="0" collapsed="false">
      <c r="A1447" s="20" t="s">
        <v>10349</v>
      </c>
      <c r="B1447" s="20" t="e">
        <f aca="false">INDEX(Table2[], MATCH(L1447, Location_ID!$D$2:$D$648, 0), 1)</f>
        <v>#N/A</v>
      </c>
      <c r="C1447" s="62" t="s">
        <v>937</v>
      </c>
      <c r="D1447" s="249" t="s">
        <v>354</v>
      </c>
      <c r="E1447" s="20" t="s">
        <v>7134</v>
      </c>
      <c r="F1447" s="20" t="s">
        <v>7135</v>
      </c>
      <c r="G1447" s="62" t="s">
        <v>7591</v>
      </c>
      <c r="H1447" s="200"/>
      <c r="I1447" s="20" t="s">
        <v>10260</v>
      </c>
      <c r="J1447" s="20" t="s">
        <v>10261</v>
      </c>
      <c r="K1447" s="20" t="s">
        <v>7120</v>
      </c>
      <c r="L1447" s="62" t="s">
        <v>10245</v>
      </c>
      <c r="M1447" s="20" t="s">
        <v>7127</v>
      </c>
      <c r="N1447" s="20" t="s">
        <v>10262</v>
      </c>
      <c r="O1447" s="20" t="s">
        <v>10341</v>
      </c>
      <c r="P1447" s="201" t="n">
        <v>44368</v>
      </c>
      <c r="Q1447" s="201" t="n">
        <v>44368</v>
      </c>
      <c r="R1447" s="20" t="n">
        <v>1</v>
      </c>
      <c r="S1447" s="20" t="s">
        <v>7130</v>
      </c>
      <c r="T1447" s="20" t="n">
        <v>466</v>
      </c>
      <c r="U1447" s="20"/>
      <c r="V1447" s="19"/>
      <c r="W1447" s="19" t="s">
        <v>10248</v>
      </c>
      <c r="X1447" s="35" t="s">
        <v>383</v>
      </c>
      <c r="Y1447" s="35"/>
      <c r="Z1447" s="35" t="n">
        <v>0</v>
      </c>
      <c r="AE1447" s="94" t="e">
        <f aca="false" t="array" ref="AE1447:AK1447">_xlfn.torow(_xlfn.unique(_xlfn._xlws.filter(cat_table[Subsector],$E1447=cat_table[Sector],"")))</f>
        <v>#NAME?</v>
      </c>
      <c r="AF1447" s="94" t="e">
        <v>#NAME?</v>
      </c>
      <c r="AG1447" s="94" t="e">
        <v>#NAME?</v>
      </c>
      <c r="AH1447" s="94" t="e">
        <v>#NAME?</v>
      </c>
      <c r="AI1447" s="94" t="e">
        <v>#NAME?</v>
      </c>
      <c r="AJ1447" s="94" t="e">
        <v>#NAME?</v>
      </c>
      <c r="AK1447" s="94" t="e">
        <v>#NAME?</v>
      </c>
      <c r="AO1447" s="94" t="e">
        <f aca="false" t="array" ref="AO1447:AT1447">_xlfn.torow(_xlfn.unique(_xlfn._xlws.filter(cat_table[Sub-subsector],($E1447=cat_table[Sector])*($F1447=cat_table[Subsector]),"")))</f>
        <v>#NAME?</v>
      </c>
      <c r="AP1447" s="94" t="e">
        <v>#NAME?</v>
      </c>
      <c r="AQ1447" s="94" t="e">
        <v>#NAME?</v>
      </c>
      <c r="AR1447" s="94" t="e">
        <v>#NAME?</v>
      </c>
      <c r="AS1447" s="94" t="e">
        <v>#NAME?</v>
      </c>
      <c r="AT1447" s="94" t="e">
        <v>#NAME?</v>
      </c>
    </row>
    <row r="1448" customFormat="false" ht="15" hidden="false" customHeight="true" outlineLevel="0" collapsed="false">
      <c r="A1448" s="20" t="s">
        <v>10350</v>
      </c>
      <c r="B1448" s="20" t="e">
        <f aca="false">INDEX(Table2[], MATCH(L1448, Location_ID!$D$2:$D$648, 0), 1)</f>
        <v>#N/A</v>
      </c>
      <c r="C1448" s="62" t="s">
        <v>937</v>
      </c>
      <c r="D1448" s="249" t="s">
        <v>354</v>
      </c>
      <c r="E1448" s="20" t="s">
        <v>7134</v>
      </c>
      <c r="F1448" s="20" t="s">
        <v>7135</v>
      </c>
      <c r="G1448" s="62" t="s">
        <v>7591</v>
      </c>
      <c r="H1448" s="200"/>
      <c r="I1448" s="20" t="s">
        <v>10260</v>
      </c>
      <c r="J1448" s="20" t="s">
        <v>10261</v>
      </c>
      <c r="K1448" s="20" t="s">
        <v>7120</v>
      </c>
      <c r="L1448" s="62" t="s">
        <v>10245</v>
      </c>
      <c r="M1448" s="20" t="s">
        <v>7127</v>
      </c>
      <c r="N1448" s="20" t="s">
        <v>10265</v>
      </c>
      <c r="O1448" s="20" t="s">
        <v>10341</v>
      </c>
      <c r="P1448" s="201" t="n">
        <v>44368</v>
      </c>
      <c r="Q1448" s="201" t="n">
        <v>44368</v>
      </c>
      <c r="R1448" s="20" t="n">
        <v>1</v>
      </c>
      <c r="S1448" s="20" t="s">
        <v>7130</v>
      </c>
      <c r="T1448" s="20" t="n">
        <v>404</v>
      </c>
      <c r="U1448" s="20"/>
      <c r="V1448" s="19"/>
      <c r="W1448" s="19" t="s">
        <v>10248</v>
      </c>
      <c r="X1448" s="35" t="s">
        <v>383</v>
      </c>
      <c r="Y1448" s="35"/>
      <c r="Z1448" s="35" t="n">
        <v>0</v>
      </c>
      <c r="AE1448" s="94" t="e">
        <f aca="false" t="array" ref="AE1448:AK1448">_xlfn.torow(_xlfn.unique(_xlfn._xlws.filter(cat_table[Subsector],$E1448=cat_table[Sector],"")))</f>
        <v>#NAME?</v>
      </c>
      <c r="AF1448" s="94" t="e">
        <v>#NAME?</v>
      </c>
      <c r="AG1448" s="94" t="e">
        <v>#NAME?</v>
      </c>
      <c r="AH1448" s="94" t="e">
        <v>#NAME?</v>
      </c>
      <c r="AI1448" s="94" t="e">
        <v>#NAME?</v>
      </c>
      <c r="AJ1448" s="94" t="e">
        <v>#NAME?</v>
      </c>
      <c r="AK1448" s="94" t="e">
        <v>#NAME?</v>
      </c>
      <c r="AO1448" s="94" t="e">
        <f aca="false" t="array" ref="AO1448:AT1448">_xlfn.torow(_xlfn.unique(_xlfn._xlws.filter(cat_table[Sub-subsector],($E1448=cat_table[Sector])*($F1448=cat_table[Subsector]),"")))</f>
        <v>#NAME?</v>
      </c>
      <c r="AP1448" s="94" t="e">
        <v>#NAME?</v>
      </c>
      <c r="AQ1448" s="94" t="e">
        <v>#NAME?</v>
      </c>
      <c r="AR1448" s="94" t="e">
        <v>#NAME?</v>
      </c>
      <c r="AS1448" s="94" t="e">
        <v>#NAME?</v>
      </c>
      <c r="AT1448" s="94" t="e">
        <v>#NAME?</v>
      </c>
    </row>
    <row r="1449" customFormat="false" ht="15" hidden="false" customHeight="true" outlineLevel="0" collapsed="false">
      <c r="A1449" s="20" t="s">
        <v>10351</v>
      </c>
      <c r="B1449" s="20" t="e">
        <f aca="false">INDEX(Table2[], MATCH(L1449, Location_ID!$D$2:$D$648, 0), 1)</f>
        <v>#N/A</v>
      </c>
      <c r="C1449" s="62" t="s">
        <v>937</v>
      </c>
      <c r="D1449" s="249" t="s">
        <v>354</v>
      </c>
      <c r="E1449" s="20" t="s">
        <v>7134</v>
      </c>
      <c r="F1449" s="20" t="s">
        <v>7135</v>
      </c>
      <c r="G1449" s="62" t="s">
        <v>7591</v>
      </c>
      <c r="H1449" s="200"/>
      <c r="I1449" s="20" t="s">
        <v>10260</v>
      </c>
      <c r="J1449" s="20" t="s">
        <v>10261</v>
      </c>
      <c r="K1449" s="20" t="s">
        <v>7120</v>
      </c>
      <c r="L1449" s="62" t="s">
        <v>10245</v>
      </c>
      <c r="M1449" s="20" t="s">
        <v>7127</v>
      </c>
      <c r="N1449" s="20" t="s">
        <v>10262</v>
      </c>
      <c r="O1449" s="20" t="s">
        <v>10341</v>
      </c>
      <c r="P1449" s="201" t="n">
        <v>44367</v>
      </c>
      <c r="Q1449" s="201" t="n">
        <v>44367</v>
      </c>
      <c r="R1449" s="20" t="n">
        <v>1</v>
      </c>
      <c r="S1449" s="20" t="s">
        <v>7130</v>
      </c>
      <c r="T1449" s="20" t="n">
        <v>460</v>
      </c>
      <c r="U1449" s="20"/>
      <c r="V1449" s="19"/>
      <c r="W1449" s="19" t="s">
        <v>10248</v>
      </c>
      <c r="X1449" s="35" t="s">
        <v>383</v>
      </c>
      <c r="Y1449" s="35"/>
      <c r="Z1449" s="35" t="n">
        <v>0</v>
      </c>
      <c r="AE1449" s="94" t="e">
        <f aca="false" t="array" ref="AE1449:AK1449">_xlfn.torow(_xlfn.unique(_xlfn._xlws.filter(cat_table[Subsector],$E1449=cat_table[Sector],"")))</f>
        <v>#NAME?</v>
      </c>
      <c r="AF1449" s="94" t="e">
        <v>#NAME?</v>
      </c>
      <c r="AG1449" s="94" t="e">
        <v>#NAME?</v>
      </c>
      <c r="AH1449" s="94" t="e">
        <v>#NAME?</v>
      </c>
      <c r="AI1449" s="94" t="e">
        <v>#NAME?</v>
      </c>
      <c r="AJ1449" s="94" t="e">
        <v>#NAME?</v>
      </c>
      <c r="AK1449" s="94" t="e">
        <v>#NAME?</v>
      </c>
      <c r="AO1449" s="94" t="e">
        <f aca="false" t="array" ref="AO1449:AT1449">_xlfn.torow(_xlfn.unique(_xlfn._xlws.filter(cat_table[Sub-subsector],($E1449=cat_table[Sector])*($F1449=cat_table[Subsector]),"")))</f>
        <v>#NAME?</v>
      </c>
      <c r="AP1449" s="94" t="e">
        <v>#NAME?</v>
      </c>
      <c r="AQ1449" s="94" t="e">
        <v>#NAME?</v>
      </c>
      <c r="AR1449" s="94" t="e">
        <v>#NAME?</v>
      </c>
      <c r="AS1449" s="94" t="e">
        <v>#NAME?</v>
      </c>
      <c r="AT1449" s="94" t="e">
        <v>#NAME?</v>
      </c>
    </row>
    <row r="1450" customFormat="false" ht="15" hidden="false" customHeight="true" outlineLevel="0" collapsed="false">
      <c r="A1450" s="20" t="s">
        <v>10352</v>
      </c>
      <c r="B1450" s="20" t="e">
        <f aca="false">INDEX(Table2[], MATCH(L1450, Location_ID!$D$2:$D$648, 0), 1)</f>
        <v>#N/A</v>
      </c>
      <c r="C1450" s="62" t="s">
        <v>937</v>
      </c>
      <c r="D1450" s="249" t="s">
        <v>354</v>
      </c>
      <c r="E1450" s="20" t="s">
        <v>7134</v>
      </c>
      <c r="F1450" s="20" t="s">
        <v>7135</v>
      </c>
      <c r="G1450" s="62" t="s">
        <v>7591</v>
      </c>
      <c r="H1450" s="200"/>
      <c r="I1450" s="20" t="s">
        <v>10260</v>
      </c>
      <c r="J1450" s="20" t="s">
        <v>10261</v>
      </c>
      <c r="K1450" s="20" t="s">
        <v>7120</v>
      </c>
      <c r="L1450" s="62" t="s">
        <v>10245</v>
      </c>
      <c r="M1450" s="20" t="s">
        <v>7127</v>
      </c>
      <c r="N1450" s="20" t="s">
        <v>10262</v>
      </c>
      <c r="O1450" s="20" t="s">
        <v>10353</v>
      </c>
      <c r="P1450" s="201" t="n">
        <v>44371</v>
      </c>
      <c r="Q1450" s="201" t="n">
        <v>44371</v>
      </c>
      <c r="R1450" s="20" t="n">
        <v>1</v>
      </c>
      <c r="S1450" s="20" t="s">
        <v>7130</v>
      </c>
      <c r="T1450" s="20" t="n">
        <v>486</v>
      </c>
      <c r="U1450" s="20"/>
      <c r="V1450" s="19"/>
      <c r="W1450" s="19" t="s">
        <v>10248</v>
      </c>
      <c r="X1450" s="35" t="s">
        <v>383</v>
      </c>
      <c r="Y1450" s="35"/>
      <c r="Z1450" s="35" t="n">
        <v>0</v>
      </c>
      <c r="AE1450" s="94" t="e">
        <f aca="false" t="array" ref="AE1450:AK1450">_xlfn.torow(_xlfn.unique(_xlfn._xlws.filter(cat_table[Subsector],$E1450=cat_table[Sector],"")))</f>
        <v>#NAME?</v>
      </c>
      <c r="AF1450" s="94" t="e">
        <v>#NAME?</v>
      </c>
      <c r="AG1450" s="94" t="e">
        <v>#NAME?</v>
      </c>
      <c r="AH1450" s="94" t="e">
        <v>#NAME?</v>
      </c>
      <c r="AI1450" s="94" t="e">
        <v>#NAME?</v>
      </c>
      <c r="AJ1450" s="94" t="e">
        <v>#NAME?</v>
      </c>
      <c r="AK1450" s="94" t="e">
        <v>#NAME?</v>
      </c>
      <c r="AO1450" s="94" t="e">
        <f aca="false" t="array" ref="AO1450:AT1450">_xlfn.torow(_xlfn.unique(_xlfn._xlws.filter(cat_table[Sub-subsector],($E1450=cat_table[Sector])*($F1450=cat_table[Subsector]),"")))</f>
        <v>#NAME?</v>
      </c>
      <c r="AP1450" s="94" t="e">
        <v>#NAME?</v>
      </c>
      <c r="AQ1450" s="94" t="e">
        <v>#NAME?</v>
      </c>
      <c r="AR1450" s="94" t="e">
        <v>#NAME?</v>
      </c>
      <c r="AS1450" s="94" t="e">
        <v>#NAME?</v>
      </c>
      <c r="AT1450" s="94" t="e">
        <v>#NAME?</v>
      </c>
    </row>
    <row r="1451" customFormat="false" ht="15" hidden="false" customHeight="true" outlineLevel="0" collapsed="false">
      <c r="A1451" s="20" t="s">
        <v>10354</v>
      </c>
      <c r="B1451" s="20" t="e">
        <f aca="false">INDEX(Table2[], MATCH(L1451, Location_ID!$D$2:$D$648, 0), 1)</f>
        <v>#N/A</v>
      </c>
      <c r="C1451" s="62" t="s">
        <v>937</v>
      </c>
      <c r="D1451" s="249" t="s">
        <v>354</v>
      </c>
      <c r="E1451" s="20" t="s">
        <v>7134</v>
      </c>
      <c r="F1451" s="20" t="s">
        <v>7135</v>
      </c>
      <c r="G1451" s="62" t="s">
        <v>7591</v>
      </c>
      <c r="H1451" s="200"/>
      <c r="I1451" s="20" t="s">
        <v>10260</v>
      </c>
      <c r="J1451" s="20" t="s">
        <v>10261</v>
      </c>
      <c r="K1451" s="20" t="s">
        <v>7120</v>
      </c>
      <c r="L1451" s="62" t="s">
        <v>10245</v>
      </c>
      <c r="M1451" s="20" t="s">
        <v>7127</v>
      </c>
      <c r="N1451" s="20" t="s">
        <v>10265</v>
      </c>
      <c r="O1451" s="20" t="s">
        <v>10353</v>
      </c>
      <c r="P1451" s="201" t="n">
        <v>44371</v>
      </c>
      <c r="Q1451" s="201" t="n">
        <v>44371</v>
      </c>
      <c r="R1451" s="20" t="n">
        <v>1</v>
      </c>
      <c r="S1451" s="20" t="s">
        <v>7130</v>
      </c>
      <c r="T1451" s="20" t="n">
        <v>798</v>
      </c>
      <c r="U1451" s="20"/>
      <c r="V1451" s="19"/>
      <c r="W1451" s="19" t="s">
        <v>10248</v>
      </c>
      <c r="X1451" s="35" t="s">
        <v>383</v>
      </c>
      <c r="Y1451" s="35"/>
      <c r="Z1451" s="35" t="n">
        <v>0</v>
      </c>
      <c r="AE1451" s="94" t="e">
        <f aca="false" t="array" ref="AE1451:AK1451">_xlfn.torow(_xlfn.unique(_xlfn._xlws.filter(cat_table[Subsector],$E1451=cat_table[Sector],"")))</f>
        <v>#NAME?</v>
      </c>
      <c r="AF1451" s="94" t="e">
        <v>#NAME?</v>
      </c>
      <c r="AG1451" s="94" t="e">
        <v>#NAME?</v>
      </c>
      <c r="AH1451" s="94" t="e">
        <v>#NAME?</v>
      </c>
      <c r="AI1451" s="94" t="e">
        <v>#NAME?</v>
      </c>
      <c r="AJ1451" s="94" t="e">
        <v>#NAME?</v>
      </c>
      <c r="AK1451" s="94" t="e">
        <v>#NAME?</v>
      </c>
      <c r="AO1451" s="94" t="e">
        <f aca="false" t="array" ref="AO1451:AT1451">_xlfn.torow(_xlfn.unique(_xlfn._xlws.filter(cat_table[Sub-subsector],($E1451=cat_table[Sector])*($F1451=cat_table[Subsector]),"")))</f>
        <v>#NAME?</v>
      </c>
      <c r="AP1451" s="94" t="e">
        <v>#NAME?</v>
      </c>
      <c r="AQ1451" s="94" t="e">
        <v>#NAME?</v>
      </c>
      <c r="AR1451" s="94" t="e">
        <v>#NAME?</v>
      </c>
      <c r="AS1451" s="94" t="e">
        <v>#NAME?</v>
      </c>
      <c r="AT1451" s="94" t="e">
        <v>#NAME?</v>
      </c>
    </row>
    <row r="1452" customFormat="false" ht="15" hidden="false" customHeight="true" outlineLevel="0" collapsed="false">
      <c r="A1452" s="20" t="s">
        <v>10355</v>
      </c>
      <c r="B1452" s="20" t="e">
        <f aca="false">INDEX(Table2[], MATCH(L1452, Location_ID!$D$2:$D$648, 0), 1)</f>
        <v>#N/A</v>
      </c>
      <c r="C1452" s="62" t="s">
        <v>937</v>
      </c>
      <c r="D1452" s="249" t="s">
        <v>354</v>
      </c>
      <c r="E1452" s="20" t="s">
        <v>7134</v>
      </c>
      <c r="F1452" s="20" t="s">
        <v>7135</v>
      </c>
      <c r="G1452" s="62" t="s">
        <v>7591</v>
      </c>
      <c r="H1452" s="200"/>
      <c r="I1452" s="20" t="s">
        <v>10260</v>
      </c>
      <c r="J1452" s="20" t="s">
        <v>10261</v>
      </c>
      <c r="K1452" s="20" t="s">
        <v>7120</v>
      </c>
      <c r="L1452" s="62" t="s">
        <v>10245</v>
      </c>
      <c r="M1452" s="20" t="s">
        <v>7127</v>
      </c>
      <c r="N1452" s="20" t="s">
        <v>10262</v>
      </c>
      <c r="O1452" s="20" t="s">
        <v>10353</v>
      </c>
      <c r="P1452" s="201" t="n">
        <v>44370</v>
      </c>
      <c r="Q1452" s="201" t="n">
        <v>44370</v>
      </c>
      <c r="R1452" s="20" t="n">
        <v>1</v>
      </c>
      <c r="S1452" s="20" t="s">
        <v>7130</v>
      </c>
      <c r="T1452" s="20" t="n">
        <v>805</v>
      </c>
      <c r="U1452" s="20"/>
      <c r="V1452" s="19"/>
      <c r="W1452" s="19" t="s">
        <v>10248</v>
      </c>
      <c r="X1452" s="35" t="s">
        <v>383</v>
      </c>
      <c r="Y1452" s="35"/>
      <c r="Z1452" s="35" t="n">
        <v>0</v>
      </c>
      <c r="AE1452" s="94" t="e">
        <f aca="false" t="array" ref="AE1452:AK1452">_xlfn.torow(_xlfn.unique(_xlfn._xlws.filter(cat_table[Subsector],$E1452=cat_table[Sector],"")))</f>
        <v>#NAME?</v>
      </c>
      <c r="AF1452" s="94" t="e">
        <v>#NAME?</v>
      </c>
      <c r="AG1452" s="94" t="e">
        <v>#NAME?</v>
      </c>
      <c r="AH1452" s="94" t="e">
        <v>#NAME?</v>
      </c>
      <c r="AI1452" s="94" t="e">
        <v>#NAME?</v>
      </c>
      <c r="AJ1452" s="94" t="e">
        <v>#NAME?</v>
      </c>
      <c r="AK1452" s="94" t="e">
        <v>#NAME?</v>
      </c>
      <c r="AO1452" s="94" t="e">
        <f aca="false" t="array" ref="AO1452:AT1452">_xlfn.torow(_xlfn.unique(_xlfn._xlws.filter(cat_table[Sub-subsector],($E1452=cat_table[Sector])*($F1452=cat_table[Subsector]),"")))</f>
        <v>#NAME?</v>
      </c>
      <c r="AP1452" s="94" t="e">
        <v>#NAME?</v>
      </c>
      <c r="AQ1452" s="94" t="e">
        <v>#NAME?</v>
      </c>
      <c r="AR1452" s="94" t="e">
        <v>#NAME?</v>
      </c>
      <c r="AS1452" s="94" t="e">
        <v>#NAME?</v>
      </c>
      <c r="AT1452" s="94" t="e">
        <v>#NAME?</v>
      </c>
    </row>
    <row r="1453" customFormat="false" ht="15" hidden="false" customHeight="true" outlineLevel="0" collapsed="false">
      <c r="A1453" s="20" t="s">
        <v>10356</v>
      </c>
      <c r="B1453" s="20" t="e">
        <f aca="false">INDEX(Table2[], MATCH(L1453, Location_ID!$D$2:$D$648, 0), 1)</f>
        <v>#N/A</v>
      </c>
      <c r="C1453" s="62" t="s">
        <v>937</v>
      </c>
      <c r="D1453" s="249" t="s">
        <v>354</v>
      </c>
      <c r="E1453" s="20" t="s">
        <v>7134</v>
      </c>
      <c r="F1453" s="20" t="s">
        <v>7135</v>
      </c>
      <c r="G1453" s="62" t="s">
        <v>7591</v>
      </c>
      <c r="H1453" s="200"/>
      <c r="I1453" s="20" t="s">
        <v>10260</v>
      </c>
      <c r="J1453" s="20" t="s">
        <v>10261</v>
      </c>
      <c r="K1453" s="20" t="s">
        <v>7120</v>
      </c>
      <c r="L1453" s="62" t="s">
        <v>10245</v>
      </c>
      <c r="M1453" s="20" t="s">
        <v>7127</v>
      </c>
      <c r="N1453" s="20" t="s">
        <v>10265</v>
      </c>
      <c r="O1453" s="20" t="s">
        <v>10353</v>
      </c>
      <c r="P1453" s="201" t="n">
        <v>44370</v>
      </c>
      <c r="Q1453" s="201" t="n">
        <v>44370</v>
      </c>
      <c r="R1453" s="20" t="n">
        <v>1</v>
      </c>
      <c r="S1453" s="20" t="s">
        <v>7130</v>
      </c>
      <c r="T1453" s="20" t="n">
        <v>189</v>
      </c>
      <c r="U1453" s="20"/>
      <c r="V1453" s="19"/>
      <c r="W1453" s="19" t="s">
        <v>10248</v>
      </c>
      <c r="X1453" s="35" t="s">
        <v>383</v>
      </c>
      <c r="Y1453" s="35"/>
      <c r="Z1453" s="35" t="n">
        <v>0</v>
      </c>
      <c r="AE1453" s="94" t="e">
        <f aca="false" t="array" ref="AE1453:AK1453">_xlfn.torow(_xlfn.unique(_xlfn._xlws.filter(cat_table[Subsector],$E1453=cat_table[Sector],"")))</f>
        <v>#NAME?</v>
      </c>
      <c r="AF1453" s="94" t="e">
        <v>#NAME?</v>
      </c>
      <c r="AG1453" s="94" t="e">
        <v>#NAME?</v>
      </c>
      <c r="AH1453" s="94" t="e">
        <v>#NAME?</v>
      </c>
      <c r="AI1453" s="94" t="e">
        <v>#NAME?</v>
      </c>
      <c r="AJ1453" s="94" t="e">
        <v>#NAME?</v>
      </c>
      <c r="AK1453" s="94" t="e">
        <v>#NAME?</v>
      </c>
      <c r="AO1453" s="94" t="e">
        <f aca="false" t="array" ref="AO1453:AT1453">_xlfn.torow(_xlfn.unique(_xlfn._xlws.filter(cat_table[Sub-subsector],($E1453=cat_table[Sector])*($F1453=cat_table[Subsector]),"")))</f>
        <v>#NAME?</v>
      </c>
      <c r="AP1453" s="94" t="e">
        <v>#NAME?</v>
      </c>
      <c r="AQ1453" s="94" t="e">
        <v>#NAME?</v>
      </c>
      <c r="AR1453" s="94" t="e">
        <v>#NAME?</v>
      </c>
      <c r="AS1453" s="94" t="e">
        <v>#NAME?</v>
      </c>
      <c r="AT1453" s="94" t="e">
        <v>#NAME?</v>
      </c>
    </row>
    <row r="1454" customFormat="false" ht="15" hidden="false" customHeight="true" outlineLevel="0" collapsed="false">
      <c r="A1454" s="20" t="s">
        <v>10357</v>
      </c>
      <c r="B1454" s="20" t="e">
        <f aca="false">INDEX(Table2[], MATCH(L1454, Location_ID!$D$2:$D$648, 0), 1)</f>
        <v>#N/A</v>
      </c>
      <c r="C1454" s="62" t="s">
        <v>937</v>
      </c>
      <c r="D1454" s="249" t="s">
        <v>354</v>
      </c>
      <c r="E1454" s="20" t="s">
        <v>7134</v>
      </c>
      <c r="F1454" s="20" t="s">
        <v>7135</v>
      </c>
      <c r="G1454" s="62" t="s">
        <v>7591</v>
      </c>
      <c r="H1454" s="200"/>
      <c r="I1454" s="20" t="s">
        <v>10260</v>
      </c>
      <c r="J1454" s="20" t="s">
        <v>10261</v>
      </c>
      <c r="K1454" s="20" t="s">
        <v>7120</v>
      </c>
      <c r="L1454" s="62" t="s">
        <v>10245</v>
      </c>
      <c r="M1454" s="20" t="s">
        <v>7127</v>
      </c>
      <c r="N1454" s="20" t="s">
        <v>10271</v>
      </c>
      <c r="O1454" s="20" t="s">
        <v>10353</v>
      </c>
      <c r="P1454" s="201" t="n">
        <v>44370</v>
      </c>
      <c r="Q1454" s="201" t="n">
        <v>44370</v>
      </c>
      <c r="R1454" s="20" t="n">
        <v>1</v>
      </c>
      <c r="S1454" s="20" t="s">
        <v>7130</v>
      </c>
      <c r="T1454" s="20" t="n">
        <v>884</v>
      </c>
      <c r="U1454" s="20"/>
      <c r="V1454" s="19"/>
      <c r="W1454" s="19" t="s">
        <v>10248</v>
      </c>
      <c r="X1454" s="35" t="s">
        <v>383</v>
      </c>
      <c r="Y1454" s="35"/>
      <c r="Z1454" s="35" t="n">
        <v>0</v>
      </c>
      <c r="AE1454" s="94" t="e">
        <f aca="false" t="array" ref="AE1454:AK1454">_xlfn.torow(_xlfn.unique(_xlfn._xlws.filter(cat_table[Subsector],$E1454=cat_table[Sector],"")))</f>
        <v>#NAME?</v>
      </c>
      <c r="AF1454" s="94" t="e">
        <v>#NAME?</v>
      </c>
      <c r="AG1454" s="94" t="e">
        <v>#NAME?</v>
      </c>
      <c r="AH1454" s="94" t="e">
        <v>#NAME?</v>
      </c>
      <c r="AI1454" s="94" t="e">
        <v>#NAME?</v>
      </c>
      <c r="AJ1454" s="94" t="e">
        <v>#NAME?</v>
      </c>
      <c r="AK1454" s="94" t="e">
        <v>#NAME?</v>
      </c>
      <c r="AO1454" s="94" t="e">
        <f aca="false" t="array" ref="AO1454:AT1454">_xlfn.torow(_xlfn.unique(_xlfn._xlws.filter(cat_table[Sub-subsector],($E1454=cat_table[Sector])*($F1454=cat_table[Subsector]),"")))</f>
        <v>#NAME?</v>
      </c>
      <c r="AP1454" s="94" t="e">
        <v>#NAME?</v>
      </c>
      <c r="AQ1454" s="94" t="e">
        <v>#NAME?</v>
      </c>
      <c r="AR1454" s="94" t="e">
        <v>#NAME?</v>
      </c>
      <c r="AS1454" s="94" t="e">
        <v>#NAME?</v>
      </c>
      <c r="AT1454" s="94" t="e">
        <v>#NAME?</v>
      </c>
    </row>
    <row r="1455" customFormat="false" ht="15" hidden="false" customHeight="true" outlineLevel="0" collapsed="false">
      <c r="A1455" s="20" t="s">
        <v>10358</v>
      </c>
      <c r="B1455" s="20" t="e">
        <f aca="false">INDEX(Table2[], MATCH(L1455, Location_ID!$D$2:$D$648, 0), 1)</f>
        <v>#N/A</v>
      </c>
      <c r="C1455" s="62" t="s">
        <v>937</v>
      </c>
      <c r="D1455" s="249" t="s">
        <v>354</v>
      </c>
      <c r="E1455" s="20" t="s">
        <v>7134</v>
      </c>
      <c r="F1455" s="20" t="s">
        <v>7135</v>
      </c>
      <c r="G1455" s="62" t="s">
        <v>7591</v>
      </c>
      <c r="H1455" s="200"/>
      <c r="I1455" s="20" t="s">
        <v>10260</v>
      </c>
      <c r="J1455" s="20" t="s">
        <v>10261</v>
      </c>
      <c r="K1455" s="20" t="s">
        <v>7120</v>
      </c>
      <c r="L1455" s="62" t="s">
        <v>10245</v>
      </c>
      <c r="M1455" s="20" t="s">
        <v>7127</v>
      </c>
      <c r="N1455" s="20" t="s">
        <v>10262</v>
      </c>
      <c r="O1455" s="20" t="s">
        <v>10353</v>
      </c>
      <c r="P1455" s="201" t="n">
        <v>44369</v>
      </c>
      <c r="Q1455" s="201" t="n">
        <v>44369</v>
      </c>
      <c r="R1455" s="20" t="n">
        <v>1</v>
      </c>
      <c r="S1455" s="20" t="s">
        <v>7130</v>
      </c>
      <c r="T1455" s="20" t="n">
        <v>0</v>
      </c>
      <c r="U1455" s="20"/>
      <c r="V1455" s="19"/>
      <c r="W1455" s="19" t="s">
        <v>10248</v>
      </c>
      <c r="X1455" s="35" t="s">
        <v>383</v>
      </c>
      <c r="Y1455" s="35"/>
      <c r="Z1455" s="35" t="n">
        <v>0</v>
      </c>
      <c r="AE1455" s="94" t="e">
        <f aca="false" t="array" ref="AE1455:AK1455">_xlfn.torow(_xlfn.unique(_xlfn._xlws.filter(cat_table[Subsector],$E1455=cat_table[Sector],"")))</f>
        <v>#NAME?</v>
      </c>
      <c r="AF1455" s="94" t="e">
        <v>#NAME?</v>
      </c>
      <c r="AG1455" s="94" t="e">
        <v>#NAME?</v>
      </c>
      <c r="AH1455" s="94" t="e">
        <v>#NAME?</v>
      </c>
      <c r="AI1455" s="94" t="e">
        <v>#NAME?</v>
      </c>
      <c r="AJ1455" s="94" t="e">
        <v>#NAME?</v>
      </c>
      <c r="AK1455" s="94" t="e">
        <v>#NAME?</v>
      </c>
      <c r="AO1455" s="94" t="e">
        <f aca="false" t="array" ref="AO1455:AT1455">_xlfn.torow(_xlfn.unique(_xlfn._xlws.filter(cat_table[Sub-subsector],($E1455=cat_table[Sector])*($F1455=cat_table[Subsector]),"")))</f>
        <v>#NAME?</v>
      </c>
      <c r="AP1455" s="94" t="e">
        <v>#NAME?</v>
      </c>
      <c r="AQ1455" s="94" t="e">
        <v>#NAME?</v>
      </c>
      <c r="AR1455" s="94" t="e">
        <v>#NAME?</v>
      </c>
      <c r="AS1455" s="94" t="e">
        <v>#NAME?</v>
      </c>
      <c r="AT1455" s="94" t="e">
        <v>#NAME?</v>
      </c>
    </row>
    <row r="1456" customFormat="false" ht="15" hidden="false" customHeight="true" outlineLevel="0" collapsed="false">
      <c r="A1456" s="20" t="s">
        <v>10359</v>
      </c>
      <c r="B1456" s="20" t="e">
        <f aca="false">INDEX(Table2[], MATCH(L1456, Location_ID!$D$2:$D$648, 0), 1)</f>
        <v>#N/A</v>
      </c>
      <c r="C1456" s="62" t="s">
        <v>937</v>
      </c>
      <c r="D1456" s="249" t="s">
        <v>354</v>
      </c>
      <c r="E1456" s="20" t="s">
        <v>7134</v>
      </c>
      <c r="F1456" s="20" t="s">
        <v>7135</v>
      </c>
      <c r="G1456" s="62" t="s">
        <v>7591</v>
      </c>
      <c r="H1456" s="200"/>
      <c r="I1456" s="20" t="s">
        <v>10260</v>
      </c>
      <c r="J1456" s="20" t="s">
        <v>10261</v>
      </c>
      <c r="K1456" s="20" t="s">
        <v>7120</v>
      </c>
      <c r="L1456" s="62" t="s">
        <v>10245</v>
      </c>
      <c r="M1456" s="20" t="s">
        <v>7127</v>
      </c>
      <c r="N1456" s="20" t="s">
        <v>10265</v>
      </c>
      <c r="O1456" s="20" t="s">
        <v>10353</v>
      </c>
      <c r="P1456" s="201" t="n">
        <v>44369</v>
      </c>
      <c r="Q1456" s="201" t="n">
        <v>44369</v>
      </c>
      <c r="R1456" s="20" t="n">
        <v>1</v>
      </c>
      <c r="S1456" s="20" t="s">
        <v>7130</v>
      </c>
      <c r="T1456" s="20" t="n">
        <v>835.5</v>
      </c>
      <c r="U1456" s="20"/>
      <c r="V1456" s="19"/>
      <c r="W1456" s="19" t="s">
        <v>10248</v>
      </c>
      <c r="X1456" s="35" t="s">
        <v>383</v>
      </c>
      <c r="Y1456" s="35"/>
      <c r="Z1456" s="35" t="n">
        <v>0</v>
      </c>
      <c r="AE1456" s="94" t="e">
        <f aca="false" t="array" ref="AE1456:AK1456">_xlfn.torow(_xlfn.unique(_xlfn._xlws.filter(cat_table[Subsector],$E1456=cat_table[Sector],"")))</f>
        <v>#NAME?</v>
      </c>
      <c r="AF1456" s="94" t="e">
        <v>#NAME?</v>
      </c>
      <c r="AG1456" s="94" t="e">
        <v>#NAME?</v>
      </c>
      <c r="AH1456" s="94" t="e">
        <v>#NAME?</v>
      </c>
      <c r="AI1456" s="94" t="e">
        <v>#NAME?</v>
      </c>
      <c r="AJ1456" s="94" t="e">
        <v>#NAME?</v>
      </c>
      <c r="AK1456" s="94" t="e">
        <v>#NAME?</v>
      </c>
      <c r="AO1456" s="94" t="e">
        <f aca="false" t="array" ref="AO1456:AT1456">_xlfn.torow(_xlfn.unique(_xlfn._xlws.filter(cat_table[Sub-subsector],($E1456=cat_table[Sector])*($F1456=cat_table[Subsector]),"")))</f>
        <v>#NAME?</v>
      </c>
      <c r="AP1456" s="94" t="e">
        <v>#NAME?</v>
      </c>
      <c r="AQ1456" s="94" t="e">
        <v>#NAME?</v>
      </c>
      <c r="AR1456" s="94" t="e">
        <v>#NAME?</v>
      </c>
      <c r="AS1456" s="94" t="e">
        <v>#NAME?</v>
      </c>
      <c r="AT1456" s="94" t="e">
        <v>#NAME?</v>
      </c>
    </row>
    <row r="1457" customFormat="false" ht="15" hidden="false" customHeight="true" outlineLevel="0" collapsed="false">
      <c r="A1457" s="20" t="s">
        <v>10360</v>
      </c>
      <c r="B1457" s="20" t="e">
        <f aca="false">INDEX(Table2[], MATCH(L1457, Location_ID!$D$2:$D$648, 0), 1)</f>
        <v>#N/A</v>
      </c>
      <c r="C1457" s="62" t="s">
        <v>937</v>
      </c>
      <c r="D1457" s="249" t="s">
        <v>354</v>
      </c>
      <c r="E1457" s="20" t="s">
        <v>7134</v>
      </c>
      <c r="F1457" s="20" t="s">
        <v>7135</v>
      </c>
      <c r="G1457" s="62" t="s">
        <v>7591</v>
      </c>
      <c r="H1457" s="200"/>
      <c r="I1457" s="20" t="s">
        <v>10260</v>
      </c>
      <c r="J1457" s="20" t="s">
        <v>10261</v>
      </c>
      <c r="K1457" s="20" t="s">
        <v>7120</v>
      </c>
      <c r="L1457" s="62" t="s">
        <v>10245</v>
      </c>
      <c r="M1457" s="20" t="s">
        <v>7127</v>
      </c>
      <c r="N1457" s="20" t="s">
        <v>10262</v>
      </c>
      <c r="O1457" s="20" t="s">
        <v>10353</v>
      </c>
      <c r="P1457" s="201" t="n">
        <v>44368</v>
      </c>
      <c r="Q1457" s="201" t="n">
        <v>44368</v>
      </c>
      <c r="R1457" s="20" t="n">
        <v>1</v>
      </c>
      <c r="S1457" s="20" t="s">
        <v>7130</v>
      </c>
      <c r="T1457" s="20" t="n">
        <v>1601.5</v>
      </c>
      <c r="U1457" s="20"/>
      <c r="V1457" s="19"/>
      <c r="W1457" s="19" t="s">
        <v>10248</v>
      </c>
      <c r="X1457" s="35" t="s">
        <v>383</v>
      </c>
      <c r="Y1457" s="35"/>
      <c r="Z1457" s="35" t="n">
        <v>0</v>
      </c>
      <c r="AE1457" s="94" t="e">
        <f aca="false" t="array" ref="AE1457:AK1457">_xlfn.torow(_xlfn.unique(_xlfn._xlws.filter(cat_table[Subsector],$E1457=cat_table[Sector],"")))</f>
        <v>#NAME?</v>
      </c>
      <c r="AF1457" s="94" t="e">
        <v>#NAME?</v>
      </c>
      <c r="AG1457" s="94" t="e">
        <v>#NAME?</v>
      </c>
      <c r="AH1457" s="94" t="e">
        <v>#NAME?</v>
      </c>
      <c r="AI1457" s="94" t="e">
        <v>#NAME?</v>
      </c>
      <c r="AJ1457" s="94" t="e">
        <v>#NAME?</v>
      </c>
      <c r="AK1457" s="94" t="e">
        <v>#NAME?</v>
      </c>
      <c r="AO1457" s="94" t="e">
        <f aca="false" t="array" ref="AO1457:AT1457">_xlfn.torow(_xlfn.unique(_xlfn._xlws.filter(cat_table[Sub-subsector],($E1457=cat_table[Sector])*($F1457=cat_table[Subsector]),"")))</f>
        <v>#NAME?</v>
      </c>
      <c r="AP1457" s="94" t="e">
        <v>#NAME?</v>
      </c>
      <c r="AQ1457" s="94" t="e">
        <v>#NAME?</v>
      </c>
      <c r="AR1457" s="94" t="e">
        <v>#NAME?</v>
      </c>
      <c r="AS1457" s="94" t="e">
        <v>#NAME?</v>
      </c>
      <c r="AT1457" s="94" t="e">
        <v>#NAME?</v>
      </c>
    </row>
    <row r="1458" customFormat="false" ht="15" hidden="false" customHeight="true" outlineLevel="0" collapsed="false">
      <c r="A1458" s="20" t="s">
        <v>10361</v>
      </c>
      <c r="B1458" s="20" t="e">
        <f aca="false">INDEX(Table2[], MATCH(L1458, Location_ID!$D$2:$D$648, 0), 1)</f>
        <v>#N/A</v>
      </c>
      <c r="C1458" s="62" t="s">
        <v>937</v>
      </c>
      <c r="D1458" s="249" t="s">
        <v>354</v>
      </c>
      <c r="E1458" s="20" t="s">
        <v>7134</v>
      </c>
      <c r="F1458" s="20" t="s">
        <v>7135</v>
      </c>
      <c r="G1458" s="62" t="s">
        <v>7591</v>
      </c>
      <c r="H1458" s="200"/>
      <c r="I1458" s="20" t="s">
        <v>10260</v>
      </c>
      <c r="J1458" s="20" t="s">
        <v>10261</v>
      </c>
      <c r="K1458" s="20" t="s">
        <v>7120</v>
      </c>
      <c r="L1458" s="62" t="s">
        <v>10245</v>
      </c>
      <c r="M1458" s="20" t="s">
        <v>7127</v>
      </c>
      <c r="N1458" s="20" t="s">
        <v>10265</v>
      </c>
      <c r="O1458" s="20" t="s">
        <v>10353</v>
      </c>
      <c r="P1458" s="201" t="n">
        <v>44368</v>
      </c>
      <c r="Q1458" s="201" t="n">
        <v>44368</v>
      </c>
      <c r="R1458" s="20" t="n">
        <v>1</v>
      </c>
      <c r="S1458" s="20" t="s">
        <v>7130</v>
      </c>
      <c r="T1458" s="20" t="n">
        <v>20748</v>
      </c>
      <c r="U1458" s="20"/>
      <c r="V1458" s="19"/>
      <c r="W1458" s="19" t="s">
        <v>10248</v>
      </c>
      <c r="X1458" s="35" t="s">
        <v>383</v>
      </c>
      <c r="Y1458" s="35"/>
      <c r="Z1458" s="35" t="n">
        <v>0</v>
      </c>
      <c r="AE1458" s="94" t="e">
        <f aca="false" t="array" ref="AE1458:AK1458">_xlfn.torow(_xlfn.unique(_xlfn._xlws.filter(cat_table[Subsector],$E1458=cat_table[Sector],"")))</f>
        <v>#NAME?</v>
      </c>
      <c r="AF1458" s="94" t="e">
        <v>#NAME?</v>
      </c>
      <c r="AG1458" s="94" t="e">
        <v>#NAME?</v>
      </c>
      <c r="AH1458" s="94" t="e">
        <v>#NAME?</v>
      </c>
      <c r="AI1458" s="94" t="e">
        <v>#NAME?</v>
      </c>
      <c r="AJ1458" s="94" t="e">
        <v>#NAME?</v>
      </c>
      <c r="AK1458" s="94" t="e">
        <v>#NAME?</v>
      </c>
      <c r="AO1458" s="94" t="e">
        <f aca="false" t="array" ref="AO1458:AT1458">_xlfn.torow(_xlfn.unique(_xlfn._xlws.filter(cat_table[Sub-subsector],($E1458=cat_table[Sector])*($F1458=cat_table[Subsector]),"")))</f>
        <v>#NAME?</v>
      </c>
      <c r="AP1458" s="94" t="e">
        <v>#NAME?</v>
      </c>
      <c r="AQ1458" s="94" t="e">
        <v>#NAME?</v>
      </c>
      <c r="AR1458" s="94" t="e">
        <v>#NAME?</v>
      </c>
      <c r="AS1458" s="94" t="e">
        <v>#NAME?</v>
      </c>
      <c r="AT1458" s="94" t="e">
        <v>#NAME?</v>
      </c>
    </row>
    <row r="1459" customFormat="false" ht="15" hidden="false" customHeight="true" outlineLevel="0" collapsed="false">
      <c r="A1459" s="20" t="s">
        <v>10362</v>
      </c>
      <c r="B1459" s="20" t="e">
        <f aca="false">INDEX(Table2[], MATCH(L1459, Location_ID!$D$2:$D$648, 0), 1)</f>
        <v>#N/A</v>
      </c>
      <c r="C1459" s="62" t="s">
        <v>937</v>
      </c>
      <c r="D1459" s="249" t="s">
        <v>354</v>
      </c>
      <c r="E1459" s="20" t="s">
        <v>7134</v>
      </c>
      <c r="F1459" s="20" t="s">
        <v>7135</v>
      </c>
      <c r="G1459" s="62" t="s">
        <v>7591</v>
      </c>
      <c r="H1459" s="200"/>
      <c r="I1459" s="20" t="s">
        <v>10260</v>
      </c>
      <c r="J1459" s="20" t="s">
        <v>10261</v>
      </c>
      <c r="K1459" s="20" t="s">
        <v>7120</v>
      </c>
      <c r="L1459" s="62" t="s">
        <v>10245</v>
      </c>
      <c r="M1459" s="20" t="s">
        <v>7127</v>
      </c>
      <c r="N1459" s="20" t="s">
        <v>10271</v>
      </c>
      <c r="O1459" s="20" t="s">
        <v>10353</v>
      </c>
      <c r="P1459" s="201" t="n">
        <v>44368</v>
      </c>
      <c r="Q1459" s="201" t="n">
        <v>44368</v>
      </c>
      <c r="R1459" s="20" t="n">
        <v>1</v>
      </c>
      <c r="S1459" s="20" t="s">
        <v>7130</v>
      </c>
      <c r="T1459" s="20" t="n">
        <v>365</v>
      </c>
      <c r="U1459" s="20"/>
      <c r="V1459" s="19"/>
      <c r="W1459" s="19" t="s">
        <v>10248</v>
      </c>
      <c r="X1459" s="35" t="s">
        <v>383</v>
      </c>
      <c r="Y1459" s="35"/>
      <c r="Z1459" s="35" t="n">
        <v>0</v>
      </c>
      <c r="AE1459" s="94" t="e">
        <f aca="false" t="array" ref="AE1459:AK1459">_xlfn.torow(_xlfn.unique(_xlfn._xlws.filter(cat_table[Subsector],$E1459=cat_table[Sector],"")))</f>
        <v>#NAME?</v>
      </c>
      <c r="AF1459" s="94" t="e">
        <v>#NAME?</v>
      </c>
      <c r="AG1459" s="94" t="e">
        <v>#NAME?</v>
      </c>
      <c r="AH1459" s="94" t="e">
        <v>#NAME?</v>
      </c>
      <c r="AI1459" s="94" t="e">
        <v>#NAME?</v>
      </c>
      <c r="AJ1459" s="94" t="e">
        <v>#NAME?</v>
      </c>
      <c r="AK1459" s="94" t="e">
        <v>#NAME?</v>
      </c>
      <c r="AO1459" s="94" t="e">
        <f aca="false" t="array" ref="AO1459:AT1459">_xlfn.torow(_xlfn.unique(_xlfn._xlws.filter(cat_table[Sub-subsector],($E1459=cat_table[Sector])*($F1459=cat_table[Subsector]),"")))</f>
        <v>#NAME?</v>
      </c>
      <c r="AP1459" s="94" t="e">
        <v>#NAME?</v>
      </c>
      <c r="AQ1459" s="94" t="e">
        <v>#NAME?</v>
      </c>
      <c r="AR1459" s="94" t="e">
        <v>#NAME?</v>
      </c>
      <c r="AS1459" s="94" t="e">
        <v>#NAME?</v>
      </c>
      <c r="AT1459" s="94" t="e">
        <v>#NAME?</v>
      </c>
    </row>
    <row r="1460" customFormat="false" ht="15" hidden="false" customHeight="true" outlineLevel="0" collapsed="false">
      <c r="A1460" s="20" t="s">
        <v>10363</v>
      </c>
      <c r="B1460" s="20" t="e">
        <f aca="false">INDEX(Table2[], MATCH(L1460, Location_ID!$D$2:$D$648, 0), 1)</f>
        <v>#N/A</v>
      </c>
      <c r="C1460" s="62" t="s">
        <v>937</v>
      </c>
      <c r="D1460" s="249" t="s">
        <v>354</v>
      </c>
      <c r="E1460" s="20" t="s">
        <v>7134</v>
      </c>
      <c r="F1460" s="20" t="s">
        <v>7135</v>
      </c>
      <c r="G1460" s="62" t="s">
        <v>7591</v>
      </c>
      <c r="H1460" s="200"/>
      <c r="I1460" s="20" t="s">
        <v>10260</v>
      </c>
      <c r="J1460" s="20" t="s">
        <v>10261</v>
      </c>
      <c r="K1460" s="20" t="s">
        <v>7120</v>
      </c>
      <c r="L1460" s="62" t="s">
        <v>10245</v>
      </c>
      <c r="M1460" s="20" t="s">
        <v>7127</v>
      </c>
      <c r="N1460" s="20" t="s">
        <v>10262</v>
      </c>
      <c r="O1460" s="20" t="s">
        <v>10353</v>
      </c>
      <c r="P1460" s="201" t="n">
        <v>44367</v>
      </c>
      <c r="Q1460" s="201" t="n">
        <v>44367</v>
      </c>
      <c r="R1460" s="20" t="n">
        <v>1</v>
      </c>
      <c r="S1460" s="20" t="s">
        <v>7130</v>
      </c>
      <c r="T1460" s="20" t="n">
        <v>413.5</v>
      </c>
      <c r="U1460" s="20"/>
      <c r="V1460" s="19"/>
      <c r="W1460" s="19" t="s">
        <v>10248</v>
      </c>
      <c r="X1460" s="35" t="s">
        <v>383</v>
      </c>
      <c r="Y1460" s="35"/>
      <c r="Z1460" s="35" t="n">
        <v>0</v>
      </c>
      <c r="AE1460" s="94" t="e">
        <f aca="false" t="array" ref="AE1460:AK1460">_xlfn.torow(_xlfn.unique(_xlfn._xlws.filter(cat_table[Subsector],$E1460=cat_table[Sector],"")))</f>
        <v>#NAME?</v>
      </c>
      <c r="AF1460" s="94" t="e">
        <v>#NAME?</v>
      </c>
      <c r="AG1460" s="94" t="e">
        <v>#NAME?</v>
      </c>
      <c r="AH1460" s="94" t="e">
        <v>#NAME?</v>
      </c>
      <c r="AI1460" s="94" t="e">
        <v>#NAME?</v>
      </c>
      <c r="AJ1460" s="94" t="e">
        <v>#NAME?</v>
      </c>
      <c r="AK1460" s="94" t="e">
        <v>#NAME?</v>
      </c>
      <c r="AO1460" s="94" t="e">
        <f aca="false" t="array" ref="AO1460:AT1460">_xlfn.torow(_xlfn.unique(_xlfn._xlws.filter(cat_table[Sub-subsector],($E1460=cat_table[Sector])*($F1460=cat_table[Subsector]),"")))</f>
        <v>#NAME?</v>
      </c>
      <c r="AP1460" s="94" t="e">
        <v>#NAME?</v>
      </c>
      <c r="AQ1460" s="94" t="e">
        <v>#NAME?</v>
      </c>
      <c r="AR1460" s="94" t="e">
        <v>#NAME?</v>
      </c>
      <c r="AS1460" s="94" t="e">
        <v>#NAME?</v>
      </c>
      <c r="AT1460" s="94" t="e">
        <v>#NAME?</v>
      </c>
    </row>
    <row r="1461" customFormat="false" ht="15" hidden="false" customHeight="true" outlineLevel="0" collapsed="false">
      <c r="A1461" s="20" t="s">
        <v>10364</v>
      </c>
      <c r="B1461" s="20" t="e">
        <f aca="false">INDEX(Table2[], MATCH(L1461, Location_ID!$D$2:$D$648, 0), 1)</f>
        <v>#N/A</v>
      </c>
      <c r="C1461" s="62" t="s">
        <v>937</v>
      </c>
      <c r="D1461" s="249" t="s">
        <v>354</v>
      </c>
      <c r="E1461" s="20" t="s">
        <v>7134</v>
      </c>
      <c r="F1461" s="20" t="s">
        <v>7135</v>
      </c>
      <c r="G1461" s="62" t="s">
        <v>7591</v>
      </c>
      <c r="H1461" s="200"/>
      <c r="I1461" s="20" t="s">
        <v>10260</v>
      </c>
      <c r="J1461" s="20" t="s">
        <v>10261</v>
      </c>
      <c r="K1461" s="20" t="s">
        <v>7120</v>
      </c>
      <c r="L1461" s="62" t="s">
        <v>10245</v>
      </c>
      <c r="M1461" s="20" t="s">
        <v>7127</v>
      </c>
      <c r="N1461" s="20" t="s">
        <v>10262</v>
      </c>
      <c r="O1461" s="20" t="s">
        <v>10365</v>
      </c>
      <c r="P1461" s="201" t="n">
        <v>44411</v>
      </c>
      <c r="Q1461" s="201" t="n">
        <v>44411</v>
      </c>
      <c r="R1461" s="20" t="n">
        <v>1</v>
      </c>
      <c r="S1461" s="20" t="s">
        <v>7130</v>
      </c>
      <c r="T1461" s="20" t="n">
        <v>205</v>
      </c>
      <c r="U1461" s="20"/>
      <c r="V1461" s="19"/>
      <c r="W1461" s="19" t="s">
        <v>10248</v>
      </c>
      <c r="X1461" s="35" t="s">
        <v>383</v>
      </c>
      <c r="Y1461" s="35"/>
      <c r="Z1461" s="35" t="n">
        <v>0</v>
      </c>
      <c r="AE1461" s="94" t="e">
        <f aca="false" t="array" ref="AE1461:AK1461">_xlfn.torow(_xlfn.unique(_xlfn._xlws.filter(cat_table[Subsector],$E1461=cat_table[Sector],"")))</f>
        <v>#NAME?</v>
      </c>
      <c r="AF1461" s="94" t="e">
        <v>#NAME?</v>
      </c>
      <c r="AG1461" s="94" t="e">
        <v>#NAME?</v>
      </c>
      <c r="AH1461" s="94" t="e">
        <v>#NAME?</v>
      </c>
      <c r="AI1461" s="94" t="e">
        <v>#NAME?</v>
      </c>
      <c r="AJ1461" s="94" t="e">
        <v>#NAME?</v>
      </c>
      <c r="AK1461" s="94" t="e">
        <v>#NAME?</v>
      </c>
      <c r="AO1461" s="94" t="e">
        <f aca="false" t="array" ref="AO1461:AT1461">_xlfn.torow(_xlfn.unique(_xlfn._xlws.filter(cat_table[Sub-subsector],($E1461=cat_table[Sector])*($F1461=cat_table[Subsector]),"")))</f>
        <v>#NAME?</v>
      </c>
      <c r="AP1461" s="94" t="e">
        <v>#NAME?</v>
      </c>
      <c r="AQ1461" s="94" t="e">
        <v>#NAME?</v>
      </c>
      <c r="AR1461" s="94" t="e">
        <v>#NAME?</v>
      </c>
      <c r="AS1461" s="94" t="e">
        <v>#NAME?</v>
      </c>
      <c r="AT1461" s="94" t="e">
        <v>#NAME?</v>
      </c>
    </row>
    <row r="1462" customFormat="false" ht="15" hidden="false" customHeight="true" outlineLevel="0" collapsed="false">
      <c r="A1462" s="20" t="s">
        <v>10366</v>
      </c>
      <c r="B1462" s="20" t="e">
        <f aca="false">INDEX(Table2[], MATCH(L1462, Location_ID!$D$2:$D$648, 0), 1)</f>
        <v>#N/A</v>
      </c>
      <c r="C1462" s="62" t="s">
        <v>937</v>
      </c>
      <c r="D1462" s="249" t="s">
        <v>354</v>
      </c>
      <c r="E1462" s="20" t="s">
        <v>7134</v>
      </c>
      <c r="F1462" s="20" t="s">
        <v>7135</v>
      </c>
      <c r="G1462" s="62" t="s">
        <v>7591</v>
      </c>
      <c r="H1462" s="200"/>
      <c r="I1462" s="20" t="s">
        <v>10260</v>
      </c>
      <c r="J1462" s="20" t="s">
        <v>10261</v>
      </c>
      <c r="K1462" s="20" t="s">
        <v>7120</v>
      </c>
      <c r="L1462" s="62" t="s">
        <v>10245</v>
      </c>
      <c r="M1462" s="20" t="s">
        <v>7127</v>
      </c>
      <c r="N1462" s="20" t="s">
        <v>10262</v>
      </c>
      <c r="O1462" s="20" t="s">
        <v>10365</v>
      </c>
      <c r="P1462" s="201" t="n">
        <v>44405</v>
      </c>
      <c r="Q1462" s="201" t="n">
        <v>44405</v>
      </c>
      <c r="R1462" s="20" t="n">
        <v>1</v>
      </c>
      <c r="S1462" s="20" t="s">
        <v>7130</v>
      </c>
      <c r="T1462" s="20" t="n">
        <v>327.5</v>
      </c>
      <c r="U1462" s="20"/>
      <c r="V1462" s="19"/>
      <c r="W1462" s="19" t="s">
        <v>10248</v>
      </c>
      <c r="X1462" s="35" t="s">
        <v>383</v>
      </c>
      <c r="Y1462" s="35"/>
      <c r="Z1462" s="35" t="n">
        <v>0</v>
      </c>
      <c r="AE1462" s="94" t="e">
        <f aca="false" t="array" ref="AE1462:AK1462">_xlfn.torow(_xlfn.unique(_xlfn._xlws.filter(cat_table[Subsector],$E1462=cat_table[Sector],"")))</f>
        <v>#NAME?</v>
      </c>
      <c r="AF1462" s="94" t="e">
        <v>#NAME?</v>
      </c>
      <c r="AG1462" s="94" t="e">
        <v>#NAME?</v>
      </c>
      <c r="AH1462" s="94" t="e">
        <v>#NAME?</v>
      </c>
      <c r="AI1462" s="94" t="e">
        <v>#NAME?</v>
      </c>
      <c r="AJ1462" s="94" t="e">
        <v>#NAME?</v>
      </c>
      <c r="AK1462" s="94" t="e">
        <v>#NAME?</v>
      </c>
      <c r="AO1462" s="94" t="e">
        <f aca="false" t="array" ref="AO1462:AT1462">_xlfn.torow(_xlfn.unique(_xlfn._xlws.filter(cat_table[Sub-subsector],($E1462=cat_table[Sector])*($F1462=cat_table[Subsector]),"")))</f>
        <v>#NAME?</v>
      </c>
      <c r="AP1462" s="94" t="e">
        <v>#NAME?</v>
      </c>
      <c r="AQ1462" s="94" t="e">
        <v>#NAME?</v>
      </c>
      <c r="AR1462" s="94" t="e">
        <v>#NAME?</v>
      </c>
      <c r="AS1462" s="94" t="e">
        <v>#NAME?</v>
      </c>
      <c r="AT1462" s="94" t="e">
        <v>#NAME?</v>
      </c>
    </row>
    <row r="1463" customFormat="false" ht="15" hidden="false" customHeight="true" outlineLevel="0" collapsed="false">
      <c r="A1463" s="20" t="s">
        <v>10367</v>
      </c>
      <c r="B1463" s="20" t="e">
        <f aca="false">INDEX(Table2[], MATCH(L1463, Location_ID!$D$2:$D$648, 0), 1)</f>
        <v>#N/A</v>
      </c>
      <c r="C1463" s="62" t="s">
        <v>937</v>
      </c>
      <c r="D1463" s="249" t="s">
        <v>354</v>
      </c>
      <c r="E1463" s="20" t="s">
        <v>7134</v>
      </c>
      <c r="F1463" s="20" t="s">
        <v>7135</v>
      </c>
      <c r="G1463" s="62" t="s">
        <v>7591</v>
      </c>
      <c r="H1463" s="200"/>
      <c r="I1463" s="20" t="s">
        <v>10260</v>
      </c>
      <c r="J1463" s="20" t="s">
        <v>10261</v>
      </c>
      <c r="K1463" s="20" t="s">
        <v>7120</v>
      </c>
      <c r="L1463" s="62" t="s">
        <v>10245</v>
      </c>
      <c r="M1463" s="20" t="s">
        <v>7127</v>
      </c>
      <c r="N1463" s="20" t="s">
        <v>10265</v>
      </c>
      <c r="O1463" s="20" t="s">
        <v>10365</v>
      </c>
      <c r="P1463" s="201" t="n">
        <v>44405</v>
      </c>
      <c r="Q1463" s="201" t="n">
        <v>44405</v>
      </c>
      <c r="R1463" s="20" t="n">
        <v>1</v>
      </c>
      <c r="S1463" s="20" t="s">
        <v>7130</v>
      </c>
      <c r="T1463" s="20" t="n">
        <v>1288.5</v>
      </c>
      <c r="U1463" s="20"/>
      <c r="V1463" s="19"/>
      <c r="W1463" s="19" t="s">
        <v>10248</v>
      </c>
      <c r="X1463" s="35" t="s">
        <v>383</v>
      </c>
      <c r="Y1463" s="35"/>
      <c r="Z1463" s="35" t="n">
        <v>0</v>
      </c>
      <c r="AE1463" s="94" t="e">
        <f aca="false" t="array" ref="AE1463:AK1463">_xlfn.torow(_xlfn.unique(_xlfn._xlws.filter(cat_table[Subsector],$E1463=cat_table[Sector],"")))</f>
        <v>#NAME?</v>
      </c>
      <c r="AF1463" s="94" t="e">
        <v>#NAME?</v>
      </c>
      <c r="AG1463" s="94" t="e">
        <v>#NAME?</v>
      </c>
      <c r="AH1463" s="94" t="e">
        <v>#NAME?</v>
      </c>
      <c r="AI1463" s="94" t="e">
        <v>#NAME?</v>
      </c>
      <c r="AJ1463" s="94" t="e">
        <v>#NAME?</v>
      </c>
      <c r="AK1463" s="94" t="e">
        <v>#NAME?</v>
      </c>
      <c r="AO1463" s="94" t="e">
        <f aca="false" t="array" ref="AO1463:AT1463">_xlfn.torow(_xlfn.unique(_xlfn._xlws.filter(cat_table[Sub-subsector],($E1463=cat_table[Sector])*($F1463=cat_table[Subsector]),"")))</f>
        <v>#NAME?</v>
      </c>
      <c r="AP1463" s="94" t="e">
        <v>#NAME?</v>
      </c>
      <c r="AQ1463" s="94" t="e">
        <v>#NAME?</v>
      </c>
      <c r="AR1463" s="94" t="e">
        <v>#NAME?</v>
      </c>
      <c r="AS1463" s="94" t="e">
        <v>#NAME?</v>
      </c>
      <c r="AT1463" s="94" t="e">
        <v>#NAME?</v>
      </c>
    </row>
    <row r="1464" customFormat="false" ht="15" hidden="false" customHeight="true" outlineLevel="0" collapsed="false">
      <c r="A1464" s="20" t="s">
        <v>10368</v>
      </c>
      <c r="B1464" s="20" t="e">
        <f aca="false">INDEX(Table2[], MATCH(L1464, Location_ID!$D$2:$D$648, 0), 1)</f>
        <v>#N/A</v>
      </c>
      <c r="C1464" s="62" t="s">
        <v>937</v>
      </c>
      <c r="D1464" s="249" t="s">
        <v>354</v>
      </c>
      <c r="E1464" s="20" t="s">
        <v>7134</v>
      </c>
      <c r="F1464" s="20" t="s">
        <v>7135</v>
      </c>
      <c r="G1464" s="62" t="s">
        <v>7591</v>
      </c>
      <c r="H1464" s="200"/>
      <c r="I1464" s="20" t="s">
        <v>10260</v>
      </c>
      <c r="J1464" s="20" t="s">
        <v>10261</v>
      </c>
      <c r="K1464" s="20" t="s">
        <v>7120</v>
      </c>
      <c r="L1464" s="62" t="s">
        <v>10245</v>
      </c>
      <c r="M1464" s="20" t="s">
        <v>7127</v>
      </c>
      <c r="N1464" s="20" t="s">
        <v>10271</v>
      </c>
      <c r="O1464" s="20" t="s">
        <v>10365</v>
      </c>
      <c r="P1464" s="201" t="n">
        <v>44405</v>
      </c>
      <c r="Q1464" s="201" t="n">
        <v>44405</v>
      </c>
      <c r="R1464" s="20" t="n">
        <v>1</v>
      </c>
      <c r="S1464" s="20" t="s">
        <v>7130</v>
      </c>
      <c r="T1464" s="20" t="n">
        <v>1141</v>
      </c>
      <c r="U1464" s="20"/>
      <c r="V1464" s="19"/>
      <c r="W1464" s="19" t="s">
        <v>10248</v>
      </c>
      <c r="X1464" s="35" t="s">
        <v>383</v>
      </c>
      <c r="Y1464" s="35"/>
      <c r="Z1464" s="35" t="n">
        <v>0</v>
      </c>
      <c r="AE1464" s="94" t="e">
        <f aca="false" t="array" ref="AE1464:AK1464">_xlfn.torow(_xlfn.unique(_xlfn._xlws.filter(cat_table[Subsector],$E1464=cat_table[Sector],"")))</f>
        <v>#NAME?</v>
      </c>
      <c r="AF1464" s="94" t="e">
        <v>#NAME?</v>
      </c>
      <c r="AG1464" s="94" t="e">
        <v>#NAME?</v>
      </c>
      <c r="AH1464" s="94" t="e">
        <v>#NAME?</v>
      </c>
      <c r="AI1464" s="94" t="e">
        <v>#NAME?</v>
      </c>
      <c r="AJ1464" s="94" t="e">
        <v>#NAME?</v>
      </c>
      <c r="AK1464" s="94" t="e">
        <v>#NAME?</v>
      </c>
      <c r="AO1464" s="94" t="e">
        <f aca="false" t="array" ref="AO1464:AT1464">_xlfn.torow(_xlfn.unique(_xlfn._xlws.filter(cat_table[Sub-subsector],($E1464=cat_table[Sector])*($F1464=cat_table[Subsector]),"")))</f>
        <v>#NAME?</v>
      </c>
      <c r="AP1464" s="94" t="e">
        <v>#NAME?</v>
      </c>
      <c r="AQ1464" s="94" t="e">
        <v>#NAME?</v>
      </c>
      <c r="AR1464" s="94" t="e">
        <v>#NAME?</v>
      </c>
      <c r="AS1464" s="94" t="e">
        <v>#NAME?</v>
      </c>
      <c r="AT1464" s="94" t="e">
        <v>#NAME?</v>
      </c>
    </row>
    <row r="1465" customFormat="false" ht="15" hidden="false" customHeight="true" outlineLevel="0" collapsed="false">
      <c r="A1465" s="20" t="s">
        <v>10369</v>
      </c>
      <c r="B1465" s="20" t="e">
        <f aca="false">INDEX(Table2[], MATCH(L1465, Location_ID!$D$2:$D$648, 0), 1)</f>
        <v>#N/A</v>
      </c>
      <c r="C1465" s="62" t="s">
        <v>937</v>
      </c>
      <c r="D1465" s="249" t="s">
        <v>354</v>
      </c>
      <c r="E1465" s="20" t="s">
        <v>7134</v>
      </c>
      <c r="F1465" s="20" t="s">
        <v>7135</v>
      </c>
      <c r="G1465" s="62" t="s">
        <v>7591</v>
      </c>
      <c r="H1465" s="200"/>
      <c r="I1465" s="20" t="s">
        <v>10260</v>
      </c>
      <c r="J1465" s="20" t="s">
        <v>10261</v>
      </c>
      <c r="K1465" s="20" t="s">
        <v>7120</v>
      </c>
      <c r="L1465" s="62" t="s">
        <v>10245</v>
      </c>
      <c r="M1465" s="20" t="s">
        <v>7127</v>
      </c>
      <c r="N1465" s="20" t="s">
        <v>10262</v>
      </c>
      <c r="O1465" s="20" t="s">
        <v>10365</v>
      </c>
      <c r="P1465" s="201" t="n">
        <v>44404</v>
      </c>
      <c r="Q1465" s="201" t="n">
        <v>44404</v>
      </c>
      <c r="R1465" s="20" t="n">
        <v>1</v>
      </c>
      <c r="S1465" s="20" t="s">
        <v>7130</v>
      </c>
      <c r="T1465" s="20" t="n">
        <v>534</v>
      </c>
      <c r="U1465" s="20"/>
      <c r="V1465" s="19"/>
      <c r="W1465" s="19" t="s">
        <v>10248</v>
      </c>
      <c r="X1465" s="35" t="s">
        <v>383</v>
      </c>
      <c r="Y1465" s="35"/>
      <c r="Z1465" s="35" t="n">
        <v>0</v>
      </c>
      <c r="AE1465" s="94" t="e">
        <f aca="false" t="array" ref="AE1465:AK1465">_xlfn.torow(_xlfn.unique(_xlfn._xlws.filter(cat_table[Subsector],$E1465=cat_table[Sector],"")))</f>
        <v>#NAME?</v>
      </c>
      <c r="AF1465" s="94" t="e">
        <v>#NAME?</v>
      </c>
      <c r="AG1465" s="94" t="e">
        <v>#NAME?</v>
      </c>
      <c r="AH1465" s="94" t="e">
        <v>#NAME?</v>
      </c>
      <c r="AI1465" s="94" t="e">
        <v>#NAME?</v>
      </c>
      <c r="AJ1465" s="94" t="e">
        <v>#NAME?</v>
      </c>
      <c r="AK1465" s="94" t="e">
        <v>#NAME?</v>
      </c>
      <c r="AO1465" s="94" t="e">
        <f aca="false" t="array" ref="AO1465:AT1465">_xlfn.torow(_xlfn.unique(_xlfn._xlws.filter(cat_table[Sub-subsector],($E1465=cat_table[Sector])*($F1465=cat_table[Subsector]),"")))</f>
        <v>#NAME?</v>
      </c>
      <c r="AP1465" s="94" t="e">
        <v>#NAME?</v>
      </c>
      <c r="AQ1465" s="94" t="e">
        <v>#NAME?</v>
      </c>
      <c r="AR1465" s="94" t="e">
        <v>#NAME?</v>
      </c>
      <c r="AS1465" s="94" t="e">
        <v>#NAME?</v>
      </c>
      <c r="AT1465" s="94" t="e">
        <v>#NAME?</v>
      </c>
    </row>
    <row r="1466" customFormat="false" ht="15" hidden="false" customHeight="true" outlineLevel="0" collapsed="false">
      <c r="A1466" s="20" t="s">
        <v>10370</v>
      </c>
      <c r="B1466" s="20" t="e">
        <f aca="false">INDEX(Table2[], MATCH(L1466, Location_ID!$D$2:$D$648, 0), 1)</f>
        <v>#N/A</v>
      </c>
      <c r="C1466" s="62" t="s">
        <v>937</v>
      </c>
      <c r="D1466" s="249" t="s">
        <v>354</v>
      </c>
      <c r="E1466" s="20" t="s">
        <v>7134</v>
      </c>
      <c r="F1466" s="20" t="s">
        <v>7135</v>
      </c>
      <c r="G1466" s="62" t="s">
        <v>7591</v>
      </c>
      <c r="H1466" s="200"/>
      <c r="I1466" s="20" t="s">
        <v>10260</v>
      </c>
      <c r="J1466" s="20" t="s">
        <v>10261</v>
      </c>
      <c r="K1466" s="20" t="s">
        <v>7120</v>
      </c>
      <c r="L1466" s="62" t="s">
        <v>10245</v>
      </c>
      <c r="M1466" s="20" t="s">
        <v>7127</v>
      </c>
      <c r="N1466" s="20" t="s">
        <v>10265</v>
      </c>
      <c r="O1466" s="20" t="s">
        <v>10365</v>
      </c>
      <c r="P1466" s="201" t="n">
        <v>44404</v>
      </c>
      <c r="Q1466" s="201" t="n">
        <v>44404</v>
      </c>
      <c r="R1466" s="20" t="n">
        <v>1</v>
      </c>
      <c r="S1466" s="20" t="s">
        <v>7130</v>
      </c>
      <c r="T1466" s="20" t="n">
        <v>452</v>
      </c>
      <c r="U1466" s="20"/>
      <c r="V1466" s="19"/>
      <c r="W1466" s="19" t="s">
        <v>10248</v>
      </c>
      <c r="X1466" s="35" t="s">
        <v>383</v>
      </c>
      <c r="Y1466" s="35"/>
      <c r="Z1466" s="35" t="n">
        <v>0</v>
      </c>
      <c r="AE1466" s="94" t="e">
        <f aca="false" t="array" ref="AE1466:AK1466">_xlfn.torow(_xlfn.unique(_xlfn._xlws.filter(cat_table[Subsector],$E1466=cat_table[Sector],"")))</f>
        <v>#NAME?</v>
      </c>
      <c r="AF1466" s="94" t="e">
        <v>#NAME?</v>
      </c>
      <c r="AG1466" s="94" t="e">
        <v>#NAME?</v>
      </c>
      <c r="AH1466" s="94" t="e">
        <v>#NAME?</v>
      </c>
      <c r="AI1466" s="94" t="e">
        <v>#NAME?</v>
      </c>
      <c r="AJ1466" s="94" t="e">
        <v>#NAME?</v>
      </c>
      <c r="AK1466" s="94" t="e">
        <v>#NAME?</v>
      </c>
      <c r="AO1466" s="94" t="e">
        <f aca="false" t="array" ref="AO1466:AT1466">_xlfn.torow(_xlfn.unique(_xlfn._xlws.filter(cat_table[Sub-subsector],($E1466=cat_table[Sector])*($F1466=cat_table[Subsector]),"")))</f>
        <v>#NAME?</v>
      </c>
      <c r="AP1466" s="94" t="e">
        <v>#NAME?</v>
      </c>
      <c r="AQ1466" s="94" t="e">
        <v>#NAME?</v>
      </c>
      <c r="AR1466" s="94" t="e">
        <v>#NAME?</v>
      </c>
      <c r="AS1466" s="94" t="e">
        <v>#NAME?</v>
      </c>
      <c r="AT1466" s="94" t="e">
        <v>#NAME?</v>
      </c>
    </row>
    <row r="1467" customFormat="false" ht="15" hidden="false" customHeight="true" outlineLevel="0" collapsed="false">
      <c r="A1467" s="20" t="s">
        <v>10371</v>
      </c>
      <c r="B1467" s="20" t="e">
        <f aca="false">INDEX(Table2[], MATCH(L1467, Location_ID!$D$2:$D$648, 0), 1)</f>
        <v>#N/A</v>
      </c>
      <c r="C1467" s="62" t="s">
        <v>937</v>
      </c>
      <c r="D1467" s="249" t="s">
        <v>354</v>
      </c>
      <c r="E1467" s="20" t="s">
        <v>7134</v>
      </c>
      <c r="F1467" s="20" t="s">
        <v>7135</v>
      </c>
      <c r="G1467" s="62" t="s">
        <v>7591</v>
      </c>
      <c r="H1467" s="200"/>
      <c r="I1467" s="20" t="s">
        <v>10260</v>
      </c>
      <c r="J1467" s="20" t="s">
        <v>10261</v>
      </c>
      <c r="K1467" s="20" t="s">
        <v>7120</v>
      </c>
      <c r="L1467" s="62" t="s">
        <v>10245</v>
      </c>
      <c r="M1467" s="20" t="s">
        <v>7127</v>
      </c>
      <c r="N1467" s="20" t="s">
        <v>10262</v>
      </c>
      <c r="O1467" s="20" t="s">
        <v>10365</v>
      </c>
      <c r="P1467" s="201" t="n">
        <v>44403</v>
      </c>
      <c r="Q1467" s="201" t="n">
        <v>44403</v>
      </c>
      <c r="R1467" s="20" t="n">
        <v>1</v>
      </c>
      <c r="S1467" s="20" t="s">
        <v>7130</v>
      </c>
      <c r="T1467" s="20" t="n">
        <v>260</v>
      </c>
      <c r="U1467" s="20"/>
      <c r="V1467" s="19"/>
      <c r="W1467" s="19" t="s">
        <v>10248</v>
      </c>
      <c r="X1467" s="35" t="s">
        <v>383</v>
      </c>
      <c r="Y1467" s="35"/>
      <c r="Z1467" s="35" t="n">
        <v>0</v>
      </c>
      <c r="AE1467" s="94" t="e">
        <f aca="false" t="array" ref="AE1467:AK1467">_xlfn.torow(_xlfn.unique(_xlfn._xlws.filter(cat_table[Subsector],$E1467=cat_table[Sector],"")))</f>
        <v>#NAME?</v>
      </c>
      <c r="AF1467" s="94" t="e">
        <v>#NAME?</v>
      </c>
      <c r="AG1467" s="94" t="e">
        <v>#NAME?</v>
      </c>
      <c r="AH1467" s="94" t="e">
        <v>#NAME?</v>
      </c>
      <c r="AI1467" s="94" t="e">
        <v>#NAME?</v>
      </c>
      <c r="AJ1467" s="94" t="e">
        <v>#NAME?</v>
      </c>
      <c r="AK1467" s="94" t="e">
        <v>#NAME?</v>
      </c>
      <c r="AO1467" s="94" t="e">
        <f aca="false" t="array" ref="AO1467:AT1467">_xlfn.torow(_xlfn.unique(_xlfn._xlws.filter(cat_table[Sub-subsector],($E1467=cat_table[Sector])*($F1467=cat_table[Subsector]),"")))</f>
        <v>#NAME?</v>
      </c>
      <c r="AP1467" s="94" t="e">
        <v>#NAME?</v>
      </c>
      <c r="AQ1467" s="94" t="e">
        <v>#NAME?</v>
      </c>
      <c r="AR1467" s="94" t="e">
        <v>#NAME?</v>
      </c>
      <c r="AS1467" s="94" t="e">
        <v>#NAME?</v>
      </c>
      <c r="AT1467" s="94" t="e">
        <v>#NAME?</v>
      </c>
    </row>
    <row r="1468" customFormat="false" ht="15" hidden="false" customHeight="true" outlineLevel="0" collapsed="false">
      <c r="A1468" s="20" t="s">
        <v>10372</v>
      </c>
      <c r="B1468" s="20" t="e">
        <f aca="false">INDEX(Table2[], MATCH(L1468, Location_ID!$D$2:$D$648, 0), 1)</f>
        <v>#N/A</v>
      </c>
      <c r="C1468" s="62" t="s">
        <v>937</v>
      </c>
      <c r="D1468" s="249" t="s">
        <v>354</v>
      </c>
      <c r="E1468" s="20" t="s">
        <v>7134</v>
      </c>
      <c r="F1468" s="20" t="s">
        <v>7135</v>
      </c>
      <c r="G1468" s="62" t="s">
        <v>7591</v>
      </c>
      <c r="H1468" s="200"/>
      <c r="I1468" s="20" t="s">
        <v>10260</v>
      </c>
      <c r="J1468" s="20" t="s">
        <v>10261</v>
      </c>
      <c r="K1468" s="20" t="s">
        <v>7120</v>
      </c>
      <c r="L1468" s="62" t="s">
        <v>10245</v>
      </c>
      <c r="M1468" s="20" t="s">
        <v>7127</v>
      </c>
      <c r="N1468" s="20" t="s">
        <v>10265</v>
      </c>
      <c r="O1468" s="20" t="s">
        <v>10365</v>
      </c>
      <c r="P1468" s="201" t="n">
        <v>44403</v>
      </c>
      <c r="Q1468" s="201" t="n">
        <v>44403</v>
      </c>
      <c r="R1468" s="20" t="n">
        <v>1</v>
      </c>
      <c r="S1468" s="20" t="s">
        <v>7130</v>
      </c>
      <c r="T1468" s="20" t="n">
        <v>314</v>
      </c>
      <c r="U1468" s="20"/>
      <c r="V1468" s="19"/>
      <c r="W1468" s="19" t="s">
        <v>10248</v>
      </c>
      <c r="X1468" s="35" t="s">
        <v>383</v>
      </c>
      <c r="Y1468" s="35"/>
      <c r="Z1468" s="35" t="n">
        <v>0</v>
      </c>
      <c r="AE1468" s="94" t="e">
        <f aca="false" t="array" ref="AE1468:AK1468">_xlfn.torow(_xlfn.unique(_xlfn._xlws.filter(cat_table[Subsector],$E1468=cat_table[Sector],"")))</f>
        <v>#NAME?</v>
      </c>
      <c r="AF1468" s="94" t="e">
        <v>#NAME?</v>
      </c>
      <c r="AG1468" s="94" t="e">
        <v>#NAME?</v>
      </c>
      <c r="AH1468" s="94" t="e">
        <v>#NAME?</v>
      </c>
      <c r="AI1468" s="94" t="e">
        <v>#NAME?</v>
      </c>
      <c r="AJ1468" s="94" t="e">
        <v>#NAME?</v>
      </c>
      <c r="AK1468" s="94" t="e">
        <v>#NAME?</v>
      </c>
      <c r="AO1468" s="94" t="e">
        <f aca="false" t="array" ref="AO1468:AT1468">_xlfn.torow(_xlfn.unique(_xlfn._xlws.filter(cat_table[Sub-subsector],($E1468=cat_table[Sector])*($F1468=cat_table[Subsector]),"")))</f>
        <v>#NAME?</v>
      </c>
      <c r="AP1468" s="94" t="e">
        <v>#NAME?</v>
      </c>
      <c r="AQ1468" s="94" t="e">
        <v>#NAME?</v>
      </c>
      <c r="AR1468" s="94" t="e">
        <v>#NAME?</v>
      </c>
      <c r="AS1468" s="94" t="e">
        <v>#NAME?</v>
      </c>
      <c r="AT1468" s="94" t="e">
        <v>#NAME?</v>
      </c>
    </row>
    <row r="1469" customFormat="false" ht="15" hidden="false" customHeight="true" outlineLevel="0" collapsed="false">
      <c r="A1469" s="20" t="s">
        <v>10373</v>
      </c>
      <c r="B1469" s="20" t="e">
        <f aca="false">INDEX(Table2[], MATCH(L1469, Location_ID!$D$2:$D$648, 0), 1)</f>
        <v>#N/A</v>
      </c>
      <c r="C1469" s="62" t="s">
        <v>937</v>
      </c>
      <c r="D1469" s="249" t="s">
        <v>354</v>
      </c>
      <c r="E1469" s="20" t="s">
        <v>7134</v>
      </c>
      <c r="F1469" s="20" t="s">
        <v>7135</v>
      </c>
      <c r="G1469" s="62" t="s">
        <v>7591</v>
      </c>
      <c r="H1469" s="200"/>
      <c r="I1469" s="20" t="s">
        <v>10260</v>
      </c>
      <c r="J1469" s="20" t="s">
        <v>10261</v>
      </c>
      <c r="K1469" s="20" t="s">
        <v>7120</v>
      </c>
      <c r="L1469" s="62" t="s">
        <v>10245</v>
      </c>
      <c r="M1469" s="20" t="s">
        <v>7127</v>
      </c>
      <c r="N1469" s="20" t="s">
        <v>10262</v>
      </c>
      <c r="O1469" s="20" t="s">
        <v>10374</v>
      </c>
      <c r="P1469" s="201" t="n">
        <v>44411</v>
      </c>
      <c r="Q1469" s="201" t="n">
        <v>44411</v>
      </c>
      <c r="R1469" s="20" t="n">
        <v>1</v>
      </c>
      <c r="S1469" s="20" t="s">
        <v>7130</v>
      </c>
      <c r="T1469" s="20" t="n">
        <v>814</v>
      </c>
      <c r="U1469" s="20"/>
      <c r="V1469" s="19"/>
      <c r="W1469" s="19" t="s">
        <v>10248</v>
      </c>
      <c r="X1469" s="35" t="s">
        <v>383</v>
      </c>
      <c r="Y1469" s="35"/>
      <c r="Z1469" s="35" t="n">
        <v>0</v>
      </c>
      <c r="AE1469" s="94" t="e">
        <f aca="false" t="array" ref="AE1469:AK1469">_xlfn.torow(_xlfn.unique(_xlfn._xlws.filter(cat_table[Subsector],$E1469=cat_table[Sector],"")))</f>
        <v>#NAME?</v>
      </c>
      <c r="AF1469" s="94" t="e">
        <v>#NAME?</v>
      </c>
      <c r="AG1469" s="94" t="e">
        <v>#NAME?</v>
      </c>
      <c r="AH1469" s="94" t="e">
        <v>#NAME?</v>
      </c>
      <c r="AI1469" s="94" t="e">
        <v>#NAME?</v>
      </c>
      <c r="AJ1469" s="94" t="e">
        <v>#NAME?</v>
      </c>
      <c r="AK1469" s="94" t="e">
        <v>#NAME?</v>
      </c>
      <c r="AO1469" s="94" t="e">
        <f aca="false" t="array" ref="AO1469:AT1469">_xlfn.torow(_xlfn.unique(_xlfn._xlws.filter(cat_table[Sub-subsector],($E1469=cat_table[Sector])*($F1469=cat_table[Subsector]),"")))</f>
        <v>#NAME?</v>
      </c>
      <c r="AP1469" s="94" t="e">
        <v>#NAME?</v>
      </c>
      <c r="AQ1469" s="94" t="e">
        <v>#NAME?</v>
      </c>
      <c r="AR1469" s="94" t="e">
        <v>#NAME?</v>
      </c>
      <c r="AS1469" s="94" t="e">
        <v>#NAME?</v>
      </c>
      <c r="AT1469" s="94" t="e">
        <v>#NAME?</v>
      </c>
    </row>
    <row r="1470" customFormat="false" ht="15" hidden="false" customHeight="true" outlineLevel="0" collapsed="false">
      <c r="A1470" s="20" t="s">
        <v>10375</v>
      </c>
      <c r="B1470" s="20" t="e">
        <f aca="false">INDEX(Table2[], MATCH(L1470, Location_ID!$D$2:$D$648, 0), 1)</f>
        <v>#N/A</v>
      </c>
      <c r="C1470" s="62" t="s">
        <v>937</v>
      </c>
      <c r="D1470" s="249" t="s">
        <v>354</v>
      </c>
      <c r="E1470" s="20" t="s">
        <v>7134</v>
      </c>
      <c r="F1470" s="20" t="s">
        <v>7135</v>
      </c>
      <c r="G1470" s="62" t="s">
        <v>7591</v>
      </c>
      <c r="H1470" s="200"/>
      <c r="I1470" s="20" t="s">
        <v>10260</v>
      </c>
      <c r="J1470" s="20" t="s">
        <v>10261</v>
      </c>
      <c r="K1470" s="20" t="s">
        <v>7120</v>
      </c>
      <c r="L1470" s="62" t="s">
        <v>10245</v>
      </c>
      <c r="M1470" s="20" t="s">
        <v>7127</v>
      </c>
      <c r="N1470" s="20" t="s">
        <v>10262</v>
      </c>
      <c r="O1470" s="20" t="s">
        <v>10374</v>
      </c>
      <c r="P1470" s="201" t="n">
        <v>44405</v>
      </c>
      <c r="Q1470" s="201" t="n">
        <v>44405</v>
      </c>
      <c r="R1470" s="20" t="n">
        <v>1</v>
      </c>
      <c r="S1470" s="20" t="s">
        <v>7130</v>
      </c>
      <c r="T1470" s="20" t="n">
        <v>300</v>
      </c>
      <c r="U1470" s="20"/>
      <c r="V1470" s="19"/>
      <c r="W1470" s="19" t="s">
        <v>10248</v>
      </c>
      <c r="X1470" s="35" t="s">
        <v>383</v>
      </c>
      <c r="Y1470" s="35"/>
      <c r="Z1470" s="35" t="n">
        <v>0</v>
      </c>
      <c r="AE1470" s="94" t="e">
        <f aca="false" t="array" ref="AE1470:AK1470">_xlfn.torow(_xlfn.unique(_xlfn._xlws.filter(cat_table[Subsector],$E1470=cat_table[Sector],"")))</f>
        <v>#NAME?</v>
      </c>
      <c r="AF1470" s="94" t="e">
        <v>#NAME?</v>
      </c>
      <c r="AG1470" s="94" t="e">
        <v>#NAME?</v>
      </c>
      <c r="AH1470" s="94" t="e">
        <v>#NAME?</v>
      </c>
      <c r="AI1470" s="94" t="e">
        <v>#NAME?</v>
      </c>
      <c r="AJ1470" s="94" t="e">
        <v>#NAME?</v>
      </c>
      <c r="AK1470" s="94" t="e">
        <v>#NAME?</v>
      </c>
      <c r="AO1470" s="94" t="e">
        <f aca="false" t="array" ref="AO1470:AT1470">_xlfn.torow(_xlfn.unique(_xlfn._xlws.filter(cat_table[Sub-subsector],($E1470=cat_table[Sector])*($F1470=cat_table[Subsector]),"")))</f>
        <v>#NAME?</v>
      </c>
      <c r="AP1470" s="94" t="e">
        <v>#NAME?</v>
      </c>
      <c r="AQ1470" s="94" t="e">
        <v>#NAME?</v>
      </c>
      <c r="AR1470" s="94" t="e">
        <v>#NAME?</v>
      </c>
      <c r="AS1470" s="94" t="e">
        <v>#NAME?</v>
      </c>
      <c r="AT1470" s="94" t="e">
        <v>#NAME?</v>
      </c>
    </row>
    <row r="1471" customFormat="false" ht="15" hidden="false" customHeight="true" outlineLevel="0" collapsed="false">
      <c r="A1471" s="20" t="s">
        <v>10376</v>
      </c>
      <c r="B1471" s="20" t="e">
        <f aca="false">INDEX(Table2[], MATCH(L1471, Location_ID!$D$2:$D$648, 0), 1)</f>
        <v>#N/A</v>
      </c>
      <c r="C1471" s="62" t="s">
        <v>937</v>
      </c>
      <c r="D1471" s="249" t="s">
        <v>354</v>
      </c>
      <c r="E1471" s="20" t="s">
        <v>7134</v>
      </c>
      <c r="F1471" s="20" t="s">
        <v>7135</v>
      </c>
      <c r="G1471" s="62" t="s">
        <v>7591</v>
      </c>
      <c r="H1471" s="200"/>
      <c r="I1471" s="20" t="s">
        <v>10260</v>
      </c>
      <c r="J1471" s="20" t="s">
        <v>10261</v>
      </c>
      <c r="K1471" s="20" t="s">
        <v>7120</v>
      </c>
      <c r="L1471" s="62" t="s">
        <v>10245</v>
      </c>
      <c r="M1471" s="20" t="s">
        <v>7127</v>
      </c>
      <c r="N1471" s="20" t="s">
        <v>10262</v>
      </c>
      <c r="O1471" s="20" t="s">
        <v>10374</v>
      </c>
      <c r="P1471" s="201" t="n">
        <v>44404</v>
      </c>
      <c r="Q1471" s="201" t="n">
        <v>44404</v>
      </c>
      <c r="R1471" s="20" t="n">
        <v>1</v>
      </c>
      <c r="S1471" s="20" t="s">
        <v>7130</v>
      </c>
      <c r="T1471" s="20" t="n">
        <v>243</v>
      </c>
      <c r="U1471" s="20"/>
      <c r="V1471" s="19"/>
      <c r="W1471" s="19" t="s">
        <v>10248</v>
      </c>
      <c r="X1471" s="35" t="s">
        <v>383</v>
      </c>
      <c r="Y1471" s="35"/>
      <c r="Z1471" s="35" t="n">
        <v>0</v>
      </c>
      <c r="AE1471" s="94" t="e">
        <f aca="false" t="array" ref="AE1471:AK1471">_xlfn.torow(_xlfn.unique(_xlfn._xlws.filter(cat_table[Subsector],$E1471=cat_table[Sector],"")))</f>
        <v>#NAME?</v>
      </c>
      <c r="AF1471" s="94" t="e">
        <v>#NAME?</v>
      </c>
      <c r="AG1471" s="94" t="e">
        <v>#NAME?</v>
      </c>
      <c r="AH1471" s="94" t="e">
        <v>#NAME?</v>
      </c>
      <c r="AI1471" s="94" t="e">
        <v>#NAME?</v>
      </c>
      <c r="AJ1471" s="94" t="e">
        <v>#NAME?</v>
      </c>
      <c r="AK1471" s="94" t="e">
        <v>#NAME?</v>
      </c>
      <c r="AO1471" s="94" t="e">
        <f aca="false" t="array" ref="AO1471:AT1471">_xlfn.torow(_xlfn.unique(_xlfn._xlws.filter(cat_table[Sub-subsector],($E1471=cat_table[Sector])*($F1471=cat_table[Subsector]),"")))</f>
        <v>#NAME?</v>
      </c>
      <c r="AP1471" s="94" t="e">
        <v>#NAME?</v>
      </c>
      <c r="AQ1471" s="94" t="e">
        <v>#NAME?</v>
      </c>
      <c r="AR1471" s="94" t="e">
        <v>#NAME?</v>
      </c>
      <c r="AS1471" s="94" t="e">
        <v>#NAME?</v>
      </c>
      <c r="AT1471" s="94" t="e">
        <v>#NAME?</v>
      </c>
    </row>
    <row r="1472" customFormat="false" ht="15" hidden="false" customHeight="true" outlineLevel="0" collapsed="false">
      <c r="A1472" s="20" t="s">
        <v>10377</v>
      </c>
      <c r="B1472" s="20" t="e">
        <f aca="false">INDEX(Table2[], MATCH(L1472, Location_ID!$D$2:$D$648, 0), 1)</f>
        <v>#N/A</v>
      </c>
      <c r="C1472" s="62" t="s">
        <v>937</v>
      </c>
      <c r="D1472" s="249" t="s">
        <v>354</v>
      </c>
      <c r="E1472" s="20" t="s">
        <v>7134</v>
      </c>
      <c r="F1472" s="20" t="s">
        <v>7135</v>
      </c>
      <c r="G1472" s="62" t="s">
        <v>7591</v>
      </c>
      <c r="H1472" s="200"/>
      <c r="I1472" s="20" t="s">
        <v>10260</v>
      </c>
      <c r="J1472" s="20" t="s">
        <v>10261</v>
      </c>
      <c r="K1472" s="20" t="s">
        <v>7120</v>
      </c>
      <c r="L1472" s="62" t="s">
        <v>10245</v>
      </c>
      <c r="M1472" s="20" t="s">
        <v>7127</v>
      </c>
      <c r="N1472" s="20" t="s">
        <v>10265</v>
      </c>
      <c r="O1472" s="20" t="s">
        <v>10374</v>
      </c>
      <c r="P1472" s="201" t="n">
        <v>44404</v>
      </c>
      <c r="Q1472" s="201" t="n">
        <v>44404</v>
      </c>
      <c r="R1472" s="20" t="n">
        <v>1</v>
      </c>
      <c r="S1472" s="20" t="s">
        <v>7130</v>
      </c>
      <c r="T1472" s="20" t="n">
        <v>583</v>
      </c>
      <c r="U1472" s="20"/>
      <c r="V1472" s="19"/>
      <c r="W1472" s="19" t="s">
        <v>10248</v>
      </c>
      <c r="X1472" s="35" t="s">
        <v>383</v>
      </c>
      <c r="Y1472" s="35"/>
      <c r="Z1472" s="35" t="n">
        <v>0</v>
      </c>
      <c r="AE1472" s="94" t="e">
        <f aca="false" t="array" ref="AE1472:AK1472">_xlfn.torow(_xlfn.unique(_xlfn._xlws.filter(cat_table[Subsector],$E1472=cat_table[Sector],"")))</f>
        <v>#NAME?</v>
      </c>
      <c r="AF1472" s="94" t="e">
        <v>#NAME?</v>
      </c>
      <c r="AG1472" s="94" t="e">
        <v>#NAME?</v>
      </c>
      <c r="AH1472" s="94" t="e">
        <v>#NAME?</v>
      </c>
      <c r="AI1472" s="94" t="e">
        <v>#NAME?</v>
      </c>
      <c r="AJ1472" s="94" t="e">
        <v>#NAME?</v>
      </c>
      <c r="AK1472" s="94" t="e">
        <v>#NAME?</v>
      </c>
      <c r="AO1472" s="94" t="e">
        <f aca="false" t="array" ref="AO1472:AT1472">_xlfn.torow(_xlfn.unique(_xlfn._xlws.filter(cat_table[Sub-subsector],($E1472=cat_table[Sector])*($F1472=cat_table[Subsector]),"")))</f>
        <v>#NAME?</v>
      </c>
      <c r="AP1472" s="94" t="e">
        <v>#NAME?</v>
      </c>
      <c r="AQ1472" s="94" t="e">
        <v>#NAME?</v>
      </c>
      <c r="AR1472" s="94" t="e">
        <v>#NAME?</v>
      </c>
      <c r="AS1472" s="94" t="e">
        <v>#NAME?</v>
      </c>
      <c r="AT1472" s="94" t="e">
        <v>#NAME?</v>
      </c>
    </row>
    <row r="1473" customFormat="false" ht="15" hidden="false" customHeight="true" outlineLevel="0" collapsed="false">
      <c r="A1473" s="20" t="s">
        <v>10378</v>
      </c>
      <c r="B1473" s="20" t="e">
        <f aca="false">INDEX(Table2[], MATCH(L1473, Location_ID!$D$2:$D$648, 0), 1)</f>
        <v>#N/A</v>
      </c>
      <c r="C1473" s="62" t="s">
        <v>937</v>
      </c>
      <c r="D1473" s="249" t="s">
        <v>354</v>
      </c>
      <c r="E1473" s="20" t="s">
        <v>7134</v>
      </c>
      <c r="F1473" s="20" t="s">
        <v>7135</v>
      </c>
      <c r="G1473" s="62" t="s">
        <v>7591</v>
      </c>
      <c r="H1473" s="200"/>
      <c r="I1473" s="20" t="s">
        <v>10260</v>
      </c>
      <c r="J1473" s="20" t="s">
        <v>10261</v>
      </c>
      <c r="K1473" s="20" t="s">
        <v>7120</v>
      </c>
      <c r="L1473" s="62" t="s">
        <v>10245</v>
      </c>
      <c r="M1473" s="20" t="s">
        <v>7127</v>
      </c>
      <c r="N1473" s="20" t="s">
        <v>10271</v>
      </c>
      <c r="O1473" s="20" t="s">
        <v>10374</v>
      </c>
      <c r="P1473" s="201" t="n">
        <v>44404</v>
      </c>
      <c r="Q1473" s="201" t="n">
        <v>44404</v>
      </c>
      <c r="R1473" s="20" t="n">
        <v>1</v>
      </c>
      <c r="S1473" s="20" t="s">
        <v>7130</v>
      </c>
      <c r="T1473" s="20" t="n">
        <v>520</v>
      </c>
      <c r="U1473" s="20"/>
      <c r="V1473" s="19"/>
      <c r="W1473" s="19" t="s">
        <v>10248</v>
      </c>
      <c r="X1473" s="35" t="s">
        <v>383</v>
      </c>
      <c r="Y1473" s="35"/>
      <c r="Z1473" s="35" t="n">
        <v>0</v>
      </c>
      <c r="AE1473" s="94" t="e">
        <f aca="false" t="array" ref="AE1473:AK1473">_xlfn.torow(_xlfn.unique(_xlfn._xlws.filter(cat_table[Subsector],$E1473=cat_table[Sector],"")))</f>
        <v>#NAME?</v>
      </c>
      <c r="AF1473" s="94" t="e">
        <v>#NAME?</v>
      </c>
      <c r="AG1473" s="94" t="e">
        <v>#NAME?</v>
      </c>
      <c r="AH1473" s="94" t="e">
        <v>#NAME?</v>
      </c>
      <c r="AI1473" s="94" t="e">
        <v>#NAME?</v>
      </c>
      <c r="AJ1473" s="94" t="e">
        <v>#NAME?</v>
      </c>
      <c r="AK1473" s="94" t="e">
        <v>#NAME?</v>
      </c>
      <c r="AO1473" s="94" t="e">
        <f aca="false" t="array" ref="AO1473:AT1473">_xlfn.torow(_xlfn.unique(_xlfn._xlws.filter(cat_table[Sub-subsector],($E1473=cat_table[Sector])*($F1473=cat_table[Subsector]),"")))</f>
        <v>#NAME?</v>
      </c>
      <c r="AP1473" s="94" t="e">
        <v>#NAME?</v>
      </c>
      <c r="AQ1473" s="94" t="e">
        <v>#NAME?</v>
      </c>
      <c r="AR1473" s="94" t="e">
        <v>#NAME?</v>
      </c>
      <c r="AS1473" s="94" t="e">
        <v>#NAME?</v>
      </c>
      <c r="AT1473" s="94" t="e">
        <v>#NAME?</v>
      </c>
    </row>
    <row r="1474" customFormat="false" ht="15" hidden="false" customHeight="true" outlineLevel="0" collapsed="false">
      <c r="A1474" s="20" t="s">
        <v>10379</v>
      </c>
      <c r="B1474" s="20" t="e">
        <f aca="false">INDEX(Table2[], MATCH(L1474, Location_ID!$D$2:$D$648, 0), 1)</f>
        <v>#N/A</v>
      </c>
      <c r="C1474" s="62" t="s">
        <v>937</v>
      </c>
      <c r="D1474" s="249" t="s">
        <v>354</v>
      </c>
      <c r="E1474" s="20" t="s">
        <v>7134</v>
      </c>
      <c r="F1474" s="20" t="s">
        <v>7135</v>
      </c>
      <c r="G1474" s="62" t="s">
        <v>7591</v>
      </c>
      <c r="H1474" s="200"/>
      <c r="I1474" s="20" t="s">
        <v>10260</v>
      </c>
      <c r="J1474" s="20" t="s">
        <v>10261</v>
      </c>
      <c r="K1474" s="20" t="s">
        <v>7120</v>
      </c>
      <c r="L1474" s="62" t="s">
        <v>10245</v>
      </c>
      <c r="M1474" s="20" t="s">
        <v>7127</v>
      </c>
      <c r="N1474" s="20" t="s">
        <v>10262</v>
      </c>
      <c r="O1474" s="20" t="s">
        <v>10374</v>
      </c>
      <c r="P1474" s="201" t="n">
        <v>44403</v>
      </c>
      <c r="Q1474" s="201" t="n">
        <v>44403</v>
      </c>
      <c r="R1474" s="20" t="n">
        <v>1</v>
      </c>
      <c r="S1474" s="20" t="s">
        <v>7130</v>
      </c>
      <c r="T1474" s="20" t="n">
        <v>628</v>
      </c>
      <c r="U1474" s="20"/>
      <c r="V1474" s="19"/>
      <c r="W1474" s="19" t="s">
        <v>10248</v>
      </c>
      <c r="X1474" s="35" t="s">
        <v>383</v>
      </c>
      <c r="Y1474" s="35"/>
      <c r="Z1474" s="35" t="n">
        <v>0</v>
      </c>
      <c r="AE1474" s="94" t="e">
        <f aca="false" t="array" ref="AE1474:AK1474">_xlfn.torow(_xlfn.unique(_xlfn._xlws.filter(cat_table[Subsector],$E1474=cat_table[Sector],"")))</f>
        <v>#NAME?</v>
      </c>
      <c r="AF1474" s="94" t="e">
        <v>#NAME?</v>
      </c>
      <c r="AG1474" s="94" t="e">
        <v>#NAME?</v>
      </c>
      <c r="AH1474" s="94" t="e">
        <v>#NAME?</v>
      </c>
      <c r="AI1474" s="94" t="e">
        <v>#NAME?</v>
      </c>
      <c r="AJ1474" s="94" t="e">
        <v>#NAME?</v>
      </c>
      <c r="AK1474" s="94" t="e">
        <v>#NAME?</v>
      </c>
      <c r="AO1474" s="94" t="e">
        <f aca="false" t="array" ref="AO1474:AT1474">_xlfn.torow(_xlfn.unique(_xlfn._xlws.filter(cat_table[Sub-subsector],($E1474=cat_table[Sector])*($F1474=cat_table[Subsector]),"")))</f>
        <v>#NAME?</v>
      </c>
      <c r="AP1474" s="94" t="e">
        <v>#NAME?</v>
      </c>
      <c r="AQ1474" s="94" t="e">
        <v>#NAME?</v>
      </c>
      <c r="AR1474" s="94" t="e">
        <v>#NAME?</v>
      </c>
      <c r="AS1474" s="94" t="e">
        <v>#NAME?</v>
      </c>
      <c r="AT1474" s="94" t="e">
        <v>#NAME?</v>
      </c>
    </row>
    <row r="1475" customFormat="false" ht="15" hidden="false" customHeight="true" outlineLevel="0" collapsed="false">
      <c r="A1475" s="20" t="s">
        <v>10380</v>
      </c>
      <c r="B1475" s="20" t="e">
        <f aca="false">INDEX(Table2[], MATCH(L1475, Location_ID!$D$2:$D$648, 0), 1)</f>
        <v>#N/A</v>
      </c>
      <c r="C1475" s="62" t="s">
        <v>937</v>
      </c>
      <c r="D1475" s="249" t="s">
        <v>354</v>
      </c>
      <c r="E1475" s="20" t="s">
        <v>7134</v>
      </c>
      <c r="F1475" s="20" t="s">
        <v>7135</v>
      </c>
      <c r="G1475" s="62" t="s">
        <v>7591</v>
      </c>
      <c r="H1475" s="200"/>
      <c r="I1475" s="20" t="s">
        <v>10260</v>
      </c>
      <c r="J1475" s="20" t="s">
        <v>10261</v>
      </c>
      <c r="K1475" s="20" t="s">
        <v>7120</v>
      </c>
      <c r="L1475" s="62" t="s">
        <v>10245</v>
      </c>
      <c r="M1475" s="20" t="s">
        <v>7127</v>
      </c>
      <c r="N1475" s="20" t="s">
        <v>10265</v>
      </c>
      <c r="O1475" s="20" t="s">
        <v>10374</v>
      </c>
      <c r="P1475" s="201" t="n">
        <v>44403</v>
      </c>
      <c r="Q1475" s="201" t="n">
        <v>44403</v>
      </c>
      <c r="R1475" s="20" t="n">
        <v>1</v>
      </c>
      <c r="S1475" s="20" t="s">
        <v>7130</v>
      </c>
      <c r="T1475" s="20" t="n">
        <v>190</v>
      </c>
      <c r="U1475" s="20"/>
      <c r="V1475" s="19"/>
      <c r="W1475" s="19" t="s">
        <v>10248</v>
      </c>
      <c r="X1475" s="35" t="s">
        <v>383</v>
      </c>
      <c r="Y1475" s="35"/>
      <c r="Z1475" s="35" t="n">
        <v>0</v>
      </c>
      <c r="AE1475" s="94" t="e">
        <f aca="false" t="array" ref="AE1475:AK1475">_xlfn.torow(_xlfn.unique(_xlfn._xlws.filter(cat_table[Subsector],$E1475=cat_table[Sector],"")))</f>
        <v>#NAME?</v>
      </c>
      <c r="AF1475" s="94" t="e">
        <v>#NAME?</v>
      </c>
      <c r="AG1475" s="94" t="e">
        <v>#NAME?</v>
      </c>
      <c r="AH1475" s="94" t="e">
        <v>#NAME?</v>
      </c>
      <c r="AI1475" s="94" t="e">
        <v>#NAME?</v>
      </c>
      <c r="AJ1475" s="94" t="e">
        <v>#NAME?</v>
      </c>
      <c r="AK1475" s="94" t="e">
        <v>#NAME?</v>
      </c>
      <c r="AO1475" s="94" t="e">
        <f aca="false" t="array" ref="AO1475:AT1475">_xlfn.torow(_xlfn.unique(_xlfn._xlws.filter(cat_table[Sub-subsector],($E1475=cat_table[Sector])*($F1475=cat_table[Subsector]),"")))</f>
        <v>#NAME?</v>
      </c>
      <c r="AP1475" s="94" t="e">
        <v>#NAME?</v>
      </c>
      <c r="AQ1475" s="94" t="e">
        <v>#NAME?</v>
      </c>
      <c r="AR1475" s="94" t="e">
        <v>#NAME?</v>
      </c>
      <c r="AS1475" s="94" t="e">
        <v>#NAME?</v>
      </c>
      <c r="AT1475" s="94" t="e">
        <v>#NAME?</v>
      </c>
    </row>
    <row r="1476" customFormat="false" ht="15" hidden="false" customHeight="true" outlineLevel="0" collapsed="false">
      <c r="A1476" s="20" t="s">
        <v>10381</v>
      </c>
      <c r="B1476" s="20" t="e">
        <f aca="false">INDEX(Table2[], MATCH(L1476, Location_ID!$D$2:$D$648, 0), 1)</f>
        <v>#N/A</v>
      </c>
      <c r="C1476" s="62" t="s">
        <v>937</v>
      </c>
      <c r="D1476" s="249" t="s">
        <v>354</v>
      </c>
      <c r="E1476" s="20" t="s">
        <v>7134</v>
      </c>
      <c r="F1476" s="20" t="s">
        <v>7135</v>
      </c>
      <c r="G1476" s="62" t="s">
        <v>7591</v>
      </c>
      <c r="H1476" s="200"/>
      <c r="I1476" s="20" t="s">
        <v>10260</v>
      </c>
      <c r="J1476" s="20" t="s">
        <v>10261</v>
      </c>
      <c r="K1476" s="20" t="s">
        <v>7120</v>
      </c>
      <c r="L1476" s="62" t="s">
        <v>10245</v>
      </c>
      <c r="M1476" s="20" t="s">
        <v>7127</v>
      </c>
      <c r="N1476" s="20" t="s">
        <v>10262</v>
      </c>
      <c r="O1476" s="20" t="s">
        <v>10382</v>
      </c>
      <c r="P1476" s="201" t="n">
        <v>44411</v>
      </c>
      <c r="Q1476" s="201" t="n">
        <v>44411</v>
      </c>
      <c r="R1476" s="20" t="n">
        <v>1</v>
      </c>
      <c r="S1476" s="20" t="s">
        <v>7130</v>
      </c>
      <c r="T1476" s="20" t="n">
        <v>352.5</v>
      </c>
      <c r="U1476" s="20"/>
      <c r="V1476" s="19"/>
      <c r="W1476" s="19" t="s">
        <v>10248</v>
      </c>
      <c r="X1476" s="35" t="s">
        <v>383</v>
      </c>
      <c r="Y1476" s="35"/>
      <c r="Z1476" s="35" t="n">
        <v>0</v>
      </c>
      <c r="AE1476" s="94" t="e">
        <f aca="false" t="array" ref="AE1476:AK1476">_xlfn.torow(_xlfn.unique(_xlfn._xlws.filter(cat_table[Subsector],$E1476=cat_table[Sector],"")))</f>
        <v>#NAME?</v>
      </c>
      <c r="AF1476" s="94" t="e">
        <v>#NAME?</v>
      </c>
      <c r="AG1476" s="94" t="e">
        <v>#NAME?</v>
      </c>
      <c r="AH1476" s="94" t="e">
        <v>#NAME?</v>
      </c>
      <c r="AI1476" s="94" t="e">
        <v>#NAME?</v>
      </c>
      <c r="AJ1476" s="94" t="e">
        <v>#NAME?</v>
      </c>
      <c r="AK1476" s="94" t="e">
        <v>#NAME?</v>
      </c>
      <c r="AO1476" s="94" t="e">
        <f aca="false" t="array" ref="AO1476:AT1476">_xlfn.torow(_xlfn.unique(_xlfn._xlws.filter(cat_table[Sub-subsector],($E1476=cat_table[Sector])*($F1476=cat_table[Subsector]),"")))</f>
        <v>#NAME?</v>
      </c>
      <c r="AP1476" s="94" t="e">
        <v>#NAME?</v>
      </c>
      <c r="AQ1476" s="94" t="e">
        <v>#NAME?</v>
      </c>
      <c r="AR1476" s="94" t="e">
        <v>#NAME?</v>
      </c>
      <c r="AS1476" s="94" t="e">
        <v>#NAME?</v>
      </c>
      <c r="AT1476" s="94" t="e">
        <v>#NAME?</v>
      </c>
    </row>
    <row r="1477" customFormat="false" ht="15" hidden="false" customHeight="true" outlineLevel="0" collapsed="false">
      <c r="A1477" s="20" t="s">
        <v>10383</v>
      </c>
      <c r="B1477" s="20" t="e">
        <f aca="false">INDEX(Table2[], MATCH(L1477, Location_ID!$D$2:$D$648, 0), 1)</f>
        <v>#N/A</v>
      </c>
      <c r="C1477" s="62" t="s">
        <v>937</v>
      </c>
      <c r="D1477" s="249" t="s">
        <v>354</v>
      </c>
      <c r="E1477" s="20" t="s">
        <v>7134</v>
      </c>
      <c r="F1477" s="20" t="s">
        <v>7135</v>
      </c>
      <c r="G1477" s="62" t="s">
        <v>7591</v>
      </c>
      <c r="H1477" s="200"/>
      <c r="I1477" s="20" t="s">
        <v>10260</v>
      </c>
      <c r="J1477" s="20" t="s">
        <v>10261</v>
      </c>
      <c r="K1477" s="20" t="s">
        <v>7120</v>
      </c>
      <c r="L1477" s="62" t="s">
        <v>10245</v>
      </c>
      <c r="M1477" s="20" t="s">
        <v>7127</v>
      </c>
      <c r="N1477" s="20" t="s">
        <v>10262</v>
      </c>
      <c r="O1477" s="20" t="s">
        <v>10382</v>
      </c>
      <c r="P1477" s="201" t="n">
        <v>44405</v>
      </c>
      <c r="Q1477" s="201" t="n">
        <v>44405</v>
      </c>
      <c r="R1477" s="20" t="n">
        <v>1</v>
      </c>
      <c r="S1477" s="20" t="s">
        <v>7130</v>
      </c>
      <c r="T1477" s="20" t="n">
        <v>1274</v>
      </c>
      <c r="U1477" s="20"/>
      <c r="V1477" s="19"/>
      <c r="W1477" s="19" t="s">
        <v>10248</v>
      </c>
      <c r="X1477" s="35" t="s">
        <v>383</v>
      </c>
      <c r="Y1477" s="35"/>
      <c r="Z1477" s="35" t="n">
        <v>0</v>
      </c>
      <c r="AE1477" s="94" t="e">
        <f aca="false" t="array" ref="AE1477:AK1477">_xlfn.torow(_xlfn.unique(_xlfn._xlws.filter(cat_table[Subsector],$E1477=cat_table[Sector],"")))</f>
        <v>#NAME?</v>
      </c>
      <c r="AF1477" s="94" t="e">
        <v>#NAME?</v>
      </c>
      <c r="AG1477" s="94" t="e">
        <v>#NAME?</v>
      </c>
      <c r="AH1477" s="94" t="e">
        <v>#NAME?</v>
      </c>
      <c r="AI1477" s="94" t="e">
        <v>#NAME?</v>
      </c>
      <c r="AJ1477" s="94" t="e">
        <v>#NAME?</v>
      </c>
      <c r="AK1477" s="94" t="e">
        <v>#NAME?</v>
      </c>
      <c r="AO1477" s="94" t="e">
        <f aca="false" t="array" ref="AO1477:AT1477">_xlfn.torow(_xlfn.unique(_xlfn._xlws.filter(cat_table[Sub-subsector],($E1477=cat_table[Sector])*($F1477=cat_table[Subsector]),"")))</f>
        <v>#NAME?</v>
      </c>
      <c r="AP1477" s="94" t="e">
        <v>#NAME?</v>
      </c>
      <c r="AQ1477" s="94" t="e">
        <v>#NAME?</v>
      </c>
      <c r="AR1477" s="94" t="e">
        <v>#NAME?</v>
      </c>
      <c r="AS1477" s="94" t="e">
        <v>#NAME?</v>
      </c>
      <c r="AT1477" s="94" t="e">
        <v>#NAME?</v>
      </c>
    </row>
    <row r="1478" customFormat="false" ht="15" hidden="false" customHeight="true" outlineLevel="0" collapsed="false">
      <c r="A1478" s="20" t="s">
        <v>10384</v>
      </c>
      <c r="B1478" s="20" t="e">
        <f aca="false">INDEX(Table2[], MATCH(L1478, Location_ID!$D$2:$D$648, 0), 1)</f>
        <v>#N/A</v>
      </c>
      <c r="C1478" s="62" t="s">
        <v>937</v>
      </c>
      <c r="D1478" s="249" t="s">
        <v>354</v>
      </c>
      <c r="E1478" s="20" t="s">
        <v>7134</v>
      </c>
      <c r="F1478" s="20" t="s">
        <v>7135</v>
      </c>
      <c r="G1478" s="62" t="s">
        <v>7591</v>
      </c>
      <c r="H1478" s="200"/>
      <c r="I1478" s="20" t="s">
        <v>10260</v>
      </c>
      <c r="J1478" s="20" t="s">
        <v>10261</v>
      </c>
      <c r="K1478" s="20" t="s">
        <v>7120</v>
      </c>
      <c r="L1478" s="62" t="s">
        <v>10245</v>
      </c>
      <c r="M1478" s="20" t="s">
        <v>7127</v>
      </c>
      <c r="N1478" s="20" t="s">
        <v>10262</v>
      </c>
      <c r="O1478" s="20" t="s">
        <v>10382</v>
      </c>
      <c r="P1478" s="201" t="n">
        <v>44404</v>
      </c>
      <c r="Q1478" s="201" t="n">
        <v>44404</v>
      </c>
      <c r="R1478" s="20" t="n">
        <v>1</v>
      </c>
      <c r="S1478" s="20" t="s">
        <v>7130</v>
      </c>
      <c r="T1478" s="20" t="n">
        <v>1037</v>
      </c>
      <c r="U1478" s="20"/>
      <c r="V1478" s="19"/>
      <c r="W1478" s="19" t="s">
        <v>10248</v>
      </c>
      <c r="X1478" s="35" t="s">
        <v>383</v>
      </c>
      <c r="Y1478" s="35"/>
      <c r="Z1478" s="35" t="n">
        <v>0</v>
      </c>
      <c r="AE1478" s="94" t="e">
        <f aca="false" t="array" ref="AE1478:AK1478">_xlfn.torow(_xlfn.unique(_xlfn._xlws.filter(cat_table[Subsector],$E1478=cat_table[Sector],"")))</f>
        <v>#NAME?</v>
      </c>
      <c r="AF1478" s="94" t="e">
        <v>#NAME?</v>
      </c>
      <c r="AG1478" s="94" t="e">
        <v>#NAME?</v>
      </c>
      <c r="AH1478" s="94" t="e">
        <v>#NAME?</v>
      </c>
      <c r="AI1478" s="94" t="e">
        <v>#NAME?</v>
      </c>
      <c r="AJ1478" s="94" t="e">
        <v>#NAME?</v>
      </c>
      <c r="AK1478" s="94" t="e">
        <v>#NAME?</v>
      </c>
      <c r="AO1478" s="94" t="e">
        <f aca="false" t="array" ref="AO1478:AT1478">_xlfn.torow(_xlfn.unique(_xlfn._xlws.filter(cat_table[Sub-subsector],($E1478=cat_table[Sector])*($F1478=cat_table[Subsector]),"")))</f>
        <v>#NAME?</v>
      </c>
      <c r="AP1478" s="94" t="e">
        <v>#NAME?</v>
      </c>
      <c r="AQ1478" s="94" t="e">
        <v>#NAME?</v>
      </c>
      <c r="AR1478" s="94" t="e">
        <v>#NAME?</v>
      </c>
      <c r="AS1478" s="94" t="e">
        <v>#NAME?</v>
      </c>
      <c r="AT1478" s="94" t="e">
        <v>#NAME?</v>
      </c>
    </row>
    <row r="1479" customFormat="false" ht="15" hidden="false" customHeight="true" outlineLevel="0" collapsed="false">
      <c r="A1479" s="20" t="s">
        <v>10385</v>
      </c>
      <c r="B1479" s="20" t="e">
        <f aca="false">INDEX(Table2[], MATCH(L1479, Location_ID!$D$2:$D$648, 0), 1)</f>
        <v>#N/A</v>
      </c>
      <c r="C1479" s="62" t="s">
        <v>937</v>
      </c>
      <c r="D1479" s="249" t="s">
        <v>354</v>
      </c>
      <c r="E1479" s="20" t="s">
        <v>7134</v>
      </c>
      <c r="F1479" s="20" t="s">
        <v>7135</v>
      </c>
      <c r="G1479" s="62" t="s">
        <v>7591</v>
      </c>
      <c r="H1479" s="200"/>
      <c r="I1479" s="20" t="s">
        <v>10260</v>
      </c>
      <c r="J1479" s="20" t="s">
        <v>10261</v>
      </c>
      <c r="K1479" s="20" t="s">
        <v>7120</v>
      </c>
      <c r="L1479" s="62" t="s">
        <v>10245</v>
      </c>
      <c r="M1479" s="20" t="s">
        <v>7127</v>
      </c>
      <c r="N1479" s="20" t="s">
        <v>10265</v>
      </c>
      <c r="O1479" s="20" t="s">
        <v>10382</v>
      </c>
      <c r="P1479" s="201" t="n">
        <v>44404</v>
      </c>
      <c r="Q1479" s="201" t="n">
        <v>44404</v>
      </c>
      <c r="R1479" s="20" t="n">
        <v>1</v>
      </c>
      <c r="S1479" s="20" t="s">
        <v>7130</v>
      </c>
      <c r="T1479" s="20" t="n">
        <v>2588</v>
      </c>
      <c r="U1479" s="20"/>
      <c r="V1479" s="19"/>
      <c r="W1479" s="19" t="s">
        <v>10248</v>
      </c>
      <c r="X1479" s="35" t="s">
        <v>383</v>
      </c>
      <c r="Y1479" s="35"/>
      <c r="Z1479" s="35" t="n">
        <v>0</v>
      </c>
      <c r="AE1479" s="94" t="e">
        <f aca="false" t="array" ref="AE1479:AK1479">_xlfn.torow(_xlfn.unique(_xlfn._xlws.filter(cat_table[Subsector],$E1479=cat_table[Sector],"")))</f>
        <v>#NAME?</v>
      </c>
      <c r="AF1479" s="94" t="e">
        <v>#NAME?</v>
      </c>
      <c r="AG1479" s="94" t="e">
        <v>#NAME?</v>
      </c>
      <c r="AH1479" s="94" t="e">
        <v>#NAME?</v>
      </c>
      <c r="AI1479" s="94" t="e">
        <v>#NAME?</v>
      </c>
      <c r="AJ1479" s="94" t="e">
        <v>#NAME?</v>
      </c>
      <c r="AK1479" s="94" t="e">
        <v>#NAME?</v>
      </c>
      <c r="AO1479" s="94" t="e">
        <f aca="false" t="array" ref="AO1479:AT1479">_xlfn.torow(_xlfn.unique(_xlfn._xlws.filter(cat_table[Sub-subsector],($E1479=cat_table[Sector])*($F1479=cat_table[Subsector]),"")))</f>
        <v>#NAME?</v>
      </c>
      <c r="AP1479" s="94" t="e">
        <v>#NAME?</v>
      </c>
      <c r="AQ1479" s="94" t="e">
        <v>#NAME?</v>
      </c>
      <c r="AR1479" s="94" t="e">
        <v>#NAME?</v>
      </c>
      <c r="AS1479" s="94" t="e">
        <v>#NAME?</v>
      </c>
      <c r="AT1479" s="94" t="e">
        <v>#NAME?</v>
      </c>
    </row>
    <row r="1480" customFormat="false" ht="15" hidden="false" customHeight="true" outlineLevel="0" collapsed="false">
      <c r="A1480" s="20" t="s">
        <v>10386</v>
      </c>
      <c r="B1480" s="20" t="e">
        <f aca="false">INDEX(Table2[], MATCH(L1480, Location_ID!$D$2:$D$648, 0), 1)</f>
        <v>#N/A</v>
      </c>
      <c r="C1480" s="62" t="s">
        <v>937</v>
      </c>
      <c r="D1480" s="249" t="s">
        <v>354</v>
      </c>
      <c r="E1480" s="20" t="s">
        <v>7134</v>
      </c>
      <c r="F1480" s="20" t="s">
        <v>7135</v>
      </c>
      <c r="G1480" s="62" t="s">
        <v>7591</v>
      </c>
      <c r="H1480" s="200"/>
      <c r="I1480" s="20" t="s">
        <v>10260</v>
      </c>
      <c r="J1480" s="20" t="s">
        <v>10261</v>
      </c>
      <c r="K1480" s="20" t="s">
        <v>7120</v>
      </c>
      <c r="L1480" s="62" t="s">
        <v>10245</v>
      </c>
      <c r="M1480" s="20" t="s">
        <v>7127</v>
      </c>
      <c r="N1480" s="20" t="s">
        <v>10262</v>
      </c>
      <c r="O1480" s="20" t="s">
        <v>10382</v>
      </c>
      <c r="P1480" s="201" t="n">
        <v>44403</v>
      </c>
      <c r="Q1480" s="201" t="n">
        <v>44403</v>
      </c>
      <c r="R1480" s="20" t="n">
        <v>1</v>
      </c>
      <c r="S1480" s="20" t="s">
        <v>7130</v>
      </c>
      <c r="T1480" s="20" t="n">
        <v>533</v>
      </c>
      <c r="U1480" s="20"/>
      <c r="V1480" s="19"/>
      <c r="W1480" s="19" t="s">
        <v>10248</v>
      </c>
      <c r="X1480" s="35" t="s">
        <v>383</v>
      </c>
      <c r="Y1480" s="35"/>
      <c r="Z1480" s="35" t="n">
        <v>0</v>
      </c>
      <c r="AE1480" s="94" t="e">
        <f aca="false" t="array" ref="AE1480:AK1480">_xlfn.torow(_xlfn.unique(_xlfn._xlws.filter(cat_table[Subsector],$E1480=cat_table[Sector],"")))</f>
        <v>#NAME?</v>
      </c>
      <c r="AF1480" s="94" t="e">
        <v>#NAME?</v>
      </c>
      <c r="AG1480" s="94" t="e">
        <v>#NAME?</v>
      </c>
      <c r="AH1480" s="94" t="e">
        <v>#NAME?</v>
      </c>
      <c r="AI1480" s="94" t="e">
        <v>#NAME?</v>
      </c>
      <c r="AJ1480" s="94" t="e">
        <v>#NAME?</v>
      </c>
      <c r="AK1480" s="94" t="e">
        <v>#NAME?</v>
      </c>
      <c r="AO1480" s="94" t="e">
        <f aca="false" t="array" ref="AO1480:AT1480">_xlfn.torow(_xlfn.unique(_xlfn._xlws.filter(cat_table[Sub-subsector],($E1480=cat_table[Sector])*($F1480=cat_table[Subsector]),"")))</f>
        <v>#NAME?</v>
      </c>
      <c r="AP1480" s="94" t="e">
        <v>#NAME?</v>
      </c>
      <c r="AQ1480" s="94" t="e">
        <v>#NAME?</v>
      </c>
      <c r="AR1480" s="94" t="e">
        <v>#NAME?</v>
      </c>
      <c r="AS1480" s="94" t="e">
        <v>#NAME?</v>
      </c>
      <c r="AT1480" s="94" t="e">
        <v>#NAME?</v>
      </c>
    </row>
    <row r="1481" customFormat="false" ht="15" hidden="false" customHeight="true" outlineLevel="0" collapsed="false">
      <c r="A1481" s="20" t="s">
        <v>10387</v>
      </c>
      <c r="B1481" s="20" t="e">
        <f aca="false">INDEX(Table2[], MATCH(L1481, Location_ID!$D$2:$D$648, 0), 1)</f>
        <v>#N/A</v>
      </c>
      <c r="C1481" s="62" t="s">
        <v>937</v>
      </c>
      <c r="D1481" s="249" t="s">
        <v>354</v>
      </c>
      <c r="E1481" s="20" t="s">
        <v>7134</v>
      </c>
      <c r="F1481" s="20" t="s">
        <v>7135</v>
      </c>
      <c r="G1481" s="62" t="s">
        <v>7591</v>
      </c>
      <c r="H1481" s="200"/>
      <c r="I1481" s="20" t="s">
        <v>10260</v>
      </c>
      <c r="J1481" s="20" t="s">
        <v>10261</v>
      </c>
      <c r="K1481" s="20" t="s">
        <v>7120</v>
      </c>
      <c r="L1481" s="62" t="s">
        <v>10245</v>
      </c>
      <c r="M1481" s="20" t="s">
        <v>7127</v>
      </c>
      <c r="N1481" s="20" t="s">
        <v>10265</v>
      </c>
      <c r="O1481" s="20" t="s">
        <v>10382</v>
      </c>
      <c r="P1481" s="201" t="n">
        <v>44403</v>
      </c>
      <c r="Q1481" s="201" t="n">
        <v>44403</v>
      </c>
      <c r="R1481" s="20" t="n">
        <v>1</v>
      </c>
      <c r="S1481" s="20" t="s">
        <v>7130</v>
      </c>
      <c r="T1481" s="20" t="n">
        <v>212</v>
      </c>
      <c r="U1481" s="20"/>
      <c r="V1481" s="19"/>
      <c r="W1481" s="19" t="s">
        <v>10248</v>
      </c>
      <c r="X1481" s="35" t="s">
        <v>383</v>
      </c>
      <c r="Y1481" s="35"/>
      <c r="Z1481" s="35" t="n">
        <v>0</v>
      </c>
      <c r="AE1481" s="94" t="e">
        <f aca="false" t="array" ref="AE1481:AK1481">_xlfn.torow(_xlfn.unique(_xlfn._xlws.filter(cat_table[Subsector],$E1481=cat_table[Sector],"")))</f>
        <v>#NAME?</v>
      </c>
      <c r="AF1481" s="94" t="e">
        <v>#NAME?</v>
      </c>
      <c r="AG1481" s="94" t="e">
        <v>#NAME?</v>
      </c>
      <c r="AH1481" s="94" t="e">
        <v>#NAME?</v>
      </c>
      <c r="AI1481" s="94" t="e">
        <v>#NAME?</v>
      </c>
      <c r="AJ1481" s="94" t="e">
        <v>#NAME?</v>
      </c>
      <c r="AK1481" s="94" t="e">
        <v>#NAME?</v>
      </c>
      <c r="AO1481" s="94" t="e">
        <f aca="false" t="array" ref="AO1481:AT1481">_xlfn.torow(_xlfn.unique(_xlfn._xlws.filter(cat_table[Sub-subsector],($E1481=cat_table[Sector])*($F1481=cat_table[Subsector]),"")))</f>
        <v>#NAME?</v>
      </c>
      <c r="AP1481" s="94" t="e">
        <v>#NAME?</v>
      </c>
      <c r="AQ1481" s="94" t="e">
        <v>#NAME?</v>
      </c>
      <c r="AR1481" s="94" t="e">
        <v>#NAME?</v>
      </c>
      <c r="AS1481" s="94" t="e">
        <v>#NAME?</v>
      </c>
      <c r="AT1481" s="94" t="e">
        <v>#NAME?</v>
      </c>
    </row>
    <row r="1482" customFormat="false" ht="15" hidden="false" customHeight="true" outlineLevel="0" collapsed="false">
      <c r="A1482" s="20" t="s">
        <v>10388</v>
      </c>
      <c r="B1482" s="20" t="e">
        <f aca="false">INDEX(Table2[], MATCH(L1482, Location_ID!$D$2:$D$648, 0), 1)</f>
        <v>#N/A</v>
      </c>
      <c r="C1482" s="62" t="s">
        <v>937</v>
      </c>
      <c r="D1482" s="249" t="s">
        <v>354</v>
      </c>
      <c r="E1482" s="20" t="s">
        <v>7134</v>
      </c>
      <c r="F1482" s="20" t="s">
        <v>7135</v>
      </c>
      <c r="G1482" s="62" t="s">
        <v>7591</v>
      </c>
      <c r="H1482" s="200"/>
      <c r="I1482" s="20" t="s">
        <v>10260</v>
      </c>
      <c r="J1482" s="20" t="s">
        <v>10261</v>
      </c>
      <c r="K1482" s="20" t="s">
        <v>7120</v>
      </c>
      <c r="L1482" s="62" t="s">
        <v>10245</v>
      </c>
      <c r="M1482" s="20" t="s">
        <v>7127</v>
      </c>
      <c r="N1482" s="20" t="s">
        <v>10271</v>
      </c>
      <c r="O1482" s="20" t="s">
        <v>10382</v>
      </c>
      <c r="P1482" s="201" t="n">
        <v>44403</v>
      </c>
      <c r="Q1482" s="201" t="n">
        <v>44403</v>
      </c>
      <c r="R1482" s="20" t="n">
        <v>1</v>
      </c>
      <c r="S1482" s="20" t="s">
        <v>7130</v>
      </c>
      <c r="T1482" s="20" t="n">
        <v>1266</v>
      </c>
      <c r="U1482" s="20"/>
      <c r="V1482" s="19"/>
      <c r="W1482" s="19" t="s">
        <v>10248</v>
      </c>
      <c r="X1482" s="35" t="s">
        <v>383</v>
      </c>
      <c r="Y1482" s="35"/>
      <c r="Z1482" s="35" t="n">
        <v>0</v>
      </c>
      <c r="AE1482" s="94" t="e">
        <f aca="false" t="array" ref="AE1482:AK1482">_xlfn.torow(_xlfn.unique(_xlfn._xlws.filter(cat_table[Subsector],$E1482=cat_table[Sector],"")))</f>
        <v>#NAME?</v>
      </c>
      <c r="AF1482" s="94" t="e">
        <v>#NAME?</v>
      </c>
      <c r="AG1482" s="94" t="e">
        <v>#NAME?</v>
      </c>
      <c r="AH1482" s="94" t="e">
        <v>#NAME?</v>
      </c>
      <c r="AI1482" s="94" t="e">
        <v>#NAME?</v>
      </c>
      <c r="AJ1482" s="94" t="e">
        <v>#NAME?</v>
      </c>
      <c r="AK1482" s="94" t="e">
        <v>#NAME?</v>
      </c>
      <c r="AO1482" s="94" t="e">
        <f aca="false" t="array" ref="AO1482:AT1482">_xlfn.torow(_xlfn.unique(_xlfn._xlws.filter(cat_table[Sub-subsector],($E1482=cat_table[Sector])*($F1482=cat_table[Subsector]),"")))</f>
        <v>#NAME?</v>
      </c>
      <c r="AP1482" s="94" t="e">
        <v>#NAME?</v>
      </c>
      <c r="AQ1482" s="94" t="e">
        <v>#NAME?</v>
      </c>
      <c r="AR1482" s="94" t="e">
        <v>#NAME?</v>
      </c>
      <c r="AS1482" s="94" t="e">
        <v>#NAME?</v>
      </c>
      <c r="AT1482" s="94" t="e">
        <v>#NAME?</v>
      </c>
    </row>
    <row r="1483" customFormat="false" ht="15" hidden="false" customHeight="true" outlineLevel="0" collapsed="false">
      <c r="A1483" s="20" t="s">
        <v>10389</v>
      </c>
      <c r="B1483" s="20" t="e">
        <f aca="false">INDEX(Table2[], MATCH(L1483, Location_ID!$D$2:$D$648, 0), 1)</f>
        <v>#N/A</v>
      </c>
      <c r="C1483" s="62" t="s">
        <v>937</v>
      </c>
      <c r="D1483" s="249" t="s">
        <v>354</v>
      </c>
      <c r="E1483" s="20" t="s">
        <v>7134</v>
      </c>
      <c r="F1483" s="20" t="s">
        <v>7135</v>
      </c>
      <c r="G1483" s="62" t="s">
        <v>7591</v>
      </c>
      <c r="H1483" s="200"/>
      <c r="I1483" s="20" t="s">
        <v>10260</v>
      </c>
      <c r="J1483" s="20" t="s">
        <v>10261</v>
      </c>
      <c r="K1483" s="20" t="s">
        <v>7120</v>
      </c>
      <c r="L1483" s="62" t="s">
        <v>10245</v>
      </c>
      <c r="M1483" s="20" t="s">
        <v>7127</v>
      </c>
      <c r="N1483" s="20" t="s">
        <v>10262</v>
      </c>
      <c r="O1483" s="20" t="s">
        <v>10390</v>
      </c>
      <c r="P1483" s="201" t="n">
        <v>44411</v>
      </c>
      <c r="Q1483" s="201" t="n">
        <v>44411</v>
      </c>
      <c r="R1483" s="20" t="n">
        <v>1</v>
      </c>
      <c r="S1483" s="20" t="s">
        <v>7130</v>
      </c>
      <c r="T1483" s="20" t="n">
        <v>1062</v>
      </c>
      <c r="U1483" s="20"/>
      <c r="V1483" s="19"/>
      <c r="W1483" s="19" t="s">
        <v>10248</v>
      </c>
      <c r="X1483" s="35" t="s">
        <v>383</v>
      </c>
      <c r="Y1483" s="35"/>
      <c r="Z1483" s="35" t="n">
        <v>0</v>
      </c>
      <c r="AE1483" s="94" t="e">
        <f aca="false" t="array" ref="AE1483:AK1483">_xlfn.torow(_xlfn.unique(_xlfn._xlws.filter(cat_table[Subsector],$E1483=cat_table[Sector],"")))</f>
        <v>#NAME?</v>
      </c>
      <c r="AF1483" s="94" t="e">
        <v>#NAME?</v>
      </c>
      <c r="AG1483" s="94" t="e">
        <v>#NAME?</v>
      </c>
      <c r="AH1483" s="94" t="e">
        <v>#NAME?</v>
      </c>
      <c r="AI1483" s="94" t="e">
        <v>#NAME?</v>
      </c>
      <c r="AJ1483" s="94" t="e">
        <v>#NAME?</v>
      </c>
      <c r="AK1483" s="94" t="e">
        <v>#NAME?</v>
      </c>
      <c r="AO1483" s="94" t="e">
        <f aca="false" t="array" ref="AO1483:AT1483">_xlfn.torow(_xlfn.unique(_xlfn._xlws.filter(cat_table[Sub-subsector],($E1483=cat_table[Sector])*($F1483=cat_table[Subsector]),"")))</f>
        <v>#NAME?</v>
      </c>
      <c r="AP1483" s="94" t="e">
        <v>#NAME?</v>
      </c>
      <c r="AQ1483" s="94" t="e">
        <v>#NAME?</v>
      </c>
      <c r="AR1483" s="94" t="e">
        <v>#NAME?</v>
      </c>
      <c r="AS1483" s="94" t="e">
        <v>#NAME?</v>
      </c>
      <c r="AT1483" s="94" t="e">
        <v>#NAME?</v>
      </c>
    </row>
    <row r="1484" customFormat="false" ht="15" hidden="false" customHeight="true" outlineLevel="0" collapsed="false">
      <c r="A1484" s="20" t="s">
        <v>10391</v>
      </c>
      <c r="B1484" s="20" t="e">
        <f aca="false">INDEX(Table2[], MATCH(L1484, Location_ID!$D$2:$D$648, 0), 1)</f>
        <v>#N/A</v>
      </c>
      <c r="C1484" s="62" t="s">
        <v>937</v>
      </c>
      <c r="D1484" s="249" t="s">
        <v>354</v>
      </c>
      <c r="E1484" s="20" t="s">
        <v>7134</v>
      </c>
      <c r="F1484" s="20" t="s">
        <v>7135</v>
      </c>
      <c r="G1484" s="62" t="s">
        <v>7591</v>
      </c>
      <c r="H1484" s="200"/>
      <c r="I1484" s="20" t="s">
        <v>10260</v>
      </c>
      <c r="J1484" s="20" t="s">
        <v>10261</v>
      </c>
      <c r="K1484" s="20" t="s">
        <v>7120</v>
      </c>
      <c r="L1484" s="62" t="s">
        <v>10245</v>
      </c>
      <c r="M1484" s="20" t="s">
        <v>7127</v>
      </c>
      <c r="N1484" s="20" t="s">
        <v>10262</v>
      </c>
      <c r="O1484" s="20" t="s">
        <v>10390</v>
      </c>
      <c r="P1484" s="201" t="n">
        <v>44405</v>
      </c>
      <c r="Q1484" s="201" t="n">
        <v>44405</v>
      </c>
      <c r="R1484" s="20" t="n">
        <v>1</v>
      </c>
      <c r="S1484" s="20" t="s">
        <v>7130</v>
      </c>
      <c r="T1484" s="20" t="n">
        <v>51</v>
      </c>
      <c r="U1484" s="20"/>
      <c r="V1484" s="19"/>
      <c r="W1484" s="19" t="s">
        <v>10248</v>
      </c>
      <c r="X1484" s="35" t="s">
        <v>383</v>
      </c>
      <c r="Y1484" s="35"/>
      <c r="Z1484" s="35" t="n">
        <v>0</v>
      </c>
      <c r="AE1484" s="94" t="e">
        <f aca="false" t="array" ref="AE1484:AK1484">_xlfn.torow(_xlfn.unique(_xlfn._xlws.filter(cat_table[Subsector],$E1484=cat_table[Sector],"")))</f>
        <v>#NAME?</v>
      </c>
      <c r="AF1484" s="94" t="e">
        <v>#NAME?</v>
      </c>
      <c r="AG1484" s="94" t="e">
        <v>#NAME?</v>
      </c>
      <c r="AH1484" s="94" t="e">
        <v>#NAME?</v>
      </c>
      <c r="AI1484" s="94" t="e">
        <v>#NAME?</v>
      </c>
      <c r="AJ1484" s="94" t="e">
        <v>#NAME?</v>
      </c>
      <c r="AK1484" s="94" t="e">
        <v>#NAME?</v>
      </c>
      <c r="AO1484" s="94" t="e">
        <f aca="false" t="array" ref="AO1484:AT1484">_xlfn.torow(_xlfn.unique(_xlfn._xlws.filter(cat_table[Sub-subsector],($E1484=cat_table[Sector])*($F1484=cat_table[Subsector]),"")))</f>
        <v>#NAME?</v>
      </c>
      <c r="AP1484" s="94" t="e">
        <v>#NAME?</v>
      </c>
      <c r="AQ1484" s="94" t="e">
        <v>#NAME?</v>
      </c>
      <c r="AR1484" s="94" t="e">
        <v>#NAME?</v>
      </c>
      <c r="AS1484" s="94" t="e">
        <v>#NAME?</v>
      </c>
      <c r="AT1484" s="94" t="e">
        <v>#NAME?</v>
      </c>
    </row>
    <row r="1485" customFormat="false" ht="15" hidden="false" customHeight="true" outlineLevel="0" collapsed="false">
      <c r="A1485" s="20" t="s">
        <v>10392</v>
      </c>
      <c r="B1485" s="20" t="e">
        <f aca="false">INDEX(Table2[], MATCH(L1485, Location_ID!$D$2:$D$648, 0), 1)</f>
        <v>#N/A</v>
      </c>
      <c r="C1485" s="62" t="s">
        <v>937</v>
      </c>
      <c r="D1485" s="249" t="s">
        <v>354</v>
      </c>
      <c r="E1485" s="20" t="s">
        <v>7134</v>
      </c>
      <c r="F1485" s="20" t="s">
        <v>7135</v>
      </c>
      <c r="G1485" s="62" t="s">
        <v>7591</v>
      </c>
      <c r="H1485" s="200"/>
      <c r="I1485" s="20" t="s">
        <v>10260</v>
      </c>
      <c r="J1485" s="20" t="s">
        <v>10261</v>
      </c>
      <c r="K1485" s="20" t="s">
        <v>7120</v>
      </c>
      <c r="L1485" s="62" t="s">
        <v>10245</v>
      </c>
      <c r="M1485" s="20" t="s">
        <v>7127</v>
      </c>
      <c r="N1485" s="20" t="s">
        <v>10262</v>
      </c>
      <c r="O1485" s="20" t="s">
        <v>10390</v>
      </c>
      <c r="P1485" s="201" t="n">
        <v>44404</v>
      </c>
      <c r="Q1485" s="201" t="n">
        <v>44404</v>
      </c>
      <c r="R1485" s="20" t="n">
        <v>1</v>
      </c>
      <c r="S1485" s="20" t="s">
        <v>7130</v>
      </c>
      <c r="T1485" s="20" t="n">
        <v>96</v>
      </c>
      <c r="U1485" s="20"/>
      <c r="V1485" s="19"/>
      <c r="W1485" s="19" t="s">
        <v>10248</v>
      </c>
      <c r="X1485" s="35" t="s">
        <v>383</v>
      </c>
      <c r="Y1485" s="35"/>
      <c r="Z1485" s="35" t="n">
        <v>0</v>
      </c>
      <c r="AE1485" s="94" t="e">
        <f aca="false" t="array" ref="AE1485:AK1485">_xlfn.torow(_xlfn.unique(_xlfn._xlws.filter(cat_table[Subsector],$E1485=cat_table[Sector],"")))</f>
        <v>#NAME?</v>
      </c>
      <c r="AF1485" s="94" t="e">
        <v>#NAME?</v>
      </c>
      <c r="AG1485" s="94" t="e">
        <v>#NAME?</v>
      </c>
      <c r="AH1485" s="94" t="e">
        <v>#NAME?</v>
      </c>
      <c r="AI1485" s="94" t="e">
        <v>#NAME?</v>
      </c>
      <c r="AJ1485" s="94" t="e">
        <v>#NAME?</v>
      </c>
      <c r="AK1485" s="94" t="e">
        <v>#NAME?</v>
      </c>
      <c r="AO1485" s="94" t="e">
        <f aca="false" t="array" ref="AO1485:AT1485">_xlfn.torow(_xlfn.unique(_xlfn._xlws.filter(cat_table[Sub-subsector],($E1485=cat_table[Sector])*($F1485=cat_table[Subsector]),"")))</f>
        <v>#NAME?</v>
      </c>
      <c r="AP1485" s="94" t="e">
        <v>#NAME?</v>
      </c>
      <c r="AQ1485" s="94" t="e">
        <v>#NAME?</v>
      </c>
      <c r="AR1485" s="94" t="e">
        <v>#NAME?</v>
      </c>
      <c r="AS1485" s="94" t="e">
        <v>#NAME?</v>
      </c>
      <c r="AT1485" s="94" t="e">
        <v>#NAME?</v>
      </c>
    </row>
    <row r="1486" customFormat="false" ht="15" hidden="false" customHeight="true" outlineLevel="0" collapsed="false">
      <c r="A1486" s="20" t="s">
        <v>10393</v>
      </c>
      <c r="B1486" s="20" t="e">
        <f aca="false">INDEX(Table2[], MATCH(L1486, Location_ID!$D$2:$D$648, 0), 1)</f>
        <v>#N/A</v>
      </c>
      <c r="C1486" s="62" t="s">
        <v>937</v>
      </c>
      <c r="D1486" s="249" t="s">
        <v>354</v>
      </c>
      <c r="E1486" s="20" t="s">
        <v>7134</v>
      </c>
      <c r="F1486" s="20" t="s">
        <v>7135</v>
      </c>
      <c r="G1486" s="62" t="s">
        <v>7591</v>
      </c>
      <c r="H1486" s="200"/>
      <c r="I1486" s="20" t="s">
        <v>10260</v>
      </c>
      <c r="J1486" s="20" t="s">
        <v>10261</v>
      </c>
      <c r="K1486" s="20" t="s">
        <v>7120</v>
      </c>
      <c r="L1486" s="62" t="s">
        <v>10245</v>
      </c>
      <c r="M1486" s="20" t="s">
        <v>7127</v>
      </c>
      <c r="N1486" s="20" t="s">
        <v>10265</v>
      </c>
      <c r="O1486" s="20" t="s">
        <v>10390</v>
      </c>
      <c r="P1486" s="201" t="n">
        <v>44404</v>
      </c>
      <c r="Q1486" s="201" t="n">
        <v>44404</v>
      </c>
      <c r="R1486" s="20" t="n">
        <v>1</v>
      </c>
      <c r="S1486" s="20" t="s">
        <v>7130</v>
      </c>
      <c r="T1486" s="20" t="n">
        <v>72</v>
      </c>
      <c r="U1486" s="20"/>
      <c r="V1486" s="19"/>
      <c r="W1486" s="19" t="s">
        <v>10248</v>
      </c>
      <c r="X1486" s="35" t="s">
        <v>383</v>
      </c>
      <c r="Y1486" s="35"/>
      <c r="Z1486" s="35" t="n">
        <v>0</v>
      </c>
      <c r="AE1486" s="94" t="e">
        <f aca="false" t="array" ref="AE1486:AK1486">_xlfn.torow(_xlfn.unique(_xlfn._xlws.filter(cat_table[Subsector],$E1486=cat_table[Sector],"")))</f>
        <v>#NAME?</v>
      </c>
      <c r="AF1486" s="94" t="e">
        <v>#NAME?</v>
      </c>
      <c r="AG1486" s="94" t="e">
        <v>#NAME?</v>
      </c>
      <c r="AH1486" s="94" t="e">
        <v>#NAME?</v>
      </c>
      <c r="AI1486" s="94" t="e">
        <v>#NAME?</v>
      </c>
      <c r="AJ1486" s="94" t="e">
        <v>#NAME?</v>
      </c>
      <c r="AK1486" s="94" t="e">
        <v>#NAME?</v>
      </c>
      <c r="AO1486" s="94" t="e">
        <f aca="false" t="array" ref="AO1486:AT1486">_xlfn.torow(_xlfn.unique(_xlfn._xlws.filter(cat_table[Sub-subsector],($E1486=cat_table[Sector])*($F1486=cat_table[Subsector]),"")))</f>
        <v>#NAME?</v>
      </c>
      <c r="AP1486" s="94" t="e">
        <v>#NAME?</v>
      </c>
      <c r="AQ1486" s="94" t="e">
        <v>#NAME?</v>
      </c>
      <c r="AR1486" s="94" t="e">
        <v>#NAME?</v>
      </c>
      <c r="AS1486" s="94" t="e">
        <v>#NAME?</v>
      </c>
      <c r="AT1486" s="94" t="e">
        <v>#NAME?</v>
      </c>
    </row>
    <row r="1487" customFormat="false" ht="15" hidden="false" customHeight="true" outlineLevel="0" collapsed="false">
      <c r="A1487" s="20" t="s">
        <v>10394</v>
      </c>
      <c r="B1487" s="20" t="e">
        <f aca="false">INDEX(Table2[], MATCH(L1487, Location_ID!$D$2:$D$648, 0), 1)</f>
        <v>#N/A</v>
      </c>
      <c r="C1487" s="62" t="s">
        <v>937</v>
      </c>
      <c r="D1487" s="249" t="s">
        <v>354</v>
      </c>
      <c r="E1487" s="20" t="s">
        <v>7134</v>
      </c>
      <c r="F1487" s="20" t="s">
        <v>7135</v>
      </c>
      <c r="G1487" s="62" t="s">
        <v>7591</v>
      </c>
      <c r="H1487" s="200"/>
      <c r="I1487" s="20" t="s">
        <v>10260</v>
      </c>
      <c r="J1487" s="20" t="s">
        <v>10261</v>
      </c>
      <c r="K1487" s="20" t="s">
        <v>7120</v>
      </c>
      <c r="L1487" s="62" t="s">
        <v>10245</v>
      </c>
      <c r="M1487" s="20" t="s">
        <v>7127</v>
      </c>
      <c r="N1487" s="20" t="s">
        <v>10262</v>
      </c>
      <c r="O1487" s="20" t="s">
        <v>10390</v>
      </c>
      <c r="P1487" s="201" t="n">
        <v>44403</v>
      </c>
      <c r="Q1487" s="201" t="n">
        <v>44403</v>
      </c>
      <c r="R1487" s="20" t="n">
        <v>1</v>
      </c>
      <c r="S1487" s="20" t="s">
        <v>7130</v>
      </c>
      <c r="T1487" s="20" t="n">
        <v>330</v>
      </c>
      <c r="U1487" s="20"/>
      <c r="V1487" s="19"/>
      <c r="W1487" s="19" t="s">
        <v>10248</v>
      </c>
      <c r="X1487" s="35" t="s">
        <v>383</v>
      </c>
      <c r="Y1487" s="35"/>
      <c r="Z1487" s="35" t="n">
        <v>0</v>
      </c>
      <c r="AE1487" s="94" t="e">
        <f aca="false" t="array" ref="AE1487:AK1487">_xlfn.torow(_xlfn.unique(_xlfn._xlws.filter(cat_table[Subsector],$E1487=cat_table[Sector],"")))</f>
        <v>#NAME?</v>
      </c>
      <c r="AF1487" s="94" t="e">
        <v>#NAME?</v>
      </c>
      <c r="AG1487" s="94" t="e">
        <v>#NAME?</v>
      </c>
      <c r="AH1487" s="94" t="e">
        <v>#NAME?</v>
      </c>
      <c r="AI1487" s="94" t="e">
        <v>#NAME?</v>
      </c>
      <c r="AJ1487" s="94" t="e">
        <v>#NAME?</v>
      </c>
      <c r="AK1487" s="94" t="e">
        <v>#NAME?</v>
      </c>
      <c r="AO1487" s="94" t="e">
        <f aca="false" t="array" ref="AO1487:AT1487">_xlfn.torow(_xlfn.unique(_xlfn._xlws.filter(cat_table[Sub-subsector],($E1487=cat_table[Sector])*($F1487=cat_table[Subsector]),"")))</f>
        <v>#NAME?</v>
      </c>
      <c r="AP1487" s="94" t="e">
        <v>#NAME?</v>
      </c>
      <c r="AQ1487" s="94" t="e">
        <v>#NAME?</v>
      </c>
      <c r="AR1487" s="94" t="e">
        <v>#NAME?</v>
      </c>
      <c r="AS1487" s="94" t="e">
        <v>#NAME?</v>
      </c>
      <c r="AT1487" s="94" t="e">
        <v>#NAME?</v>
      </c>
    </row>
    <row r="1488" customFormat="false" ht="15" hidden="false" customHeight="true" outlineLevel="0" collapsed="false">
      <c r="A1488" s="20" t="s">
        <v>10395</v>
      </c>
      <c r="B1488" s="20" t="e">
        <f aca="false">INDEX(Table2[], MATCH(L1488, Location_ID!$D$2:$D$648, 0), 1)</f>
        <v>#N/A</v>
      </c>
      <c r="C1488" s="62" t="s">
        <v>937</v>
      </c>
      <c r="D1488" s="249" t="s">
        <v>354</v>
      </c>
      <c r="E1488" s="20" t="s">
        <v>7134</v>
      </c>
      <c r="F1488" s="20" t="s">
        <v>7135</v>
      </c>
      <c r="G1488" s="62" t="s">
        <v>7591</v>
      </c>
      <c r="H1488" s="200"/>
      <c r="I1488" s="20" t="s">
        <v>10260</v>
      </c>
      <c r="J1488" s="20" t="s">
        <v>10261</v>
      </c>
      <c r="K1488" s="20" t="s">
        <v>7120</v>
      </c>
      <c r="L1488" s="62" t="s">
        <v>10245</v>
      </c>
      <c r="M1488" s="20" t="s">
        <v>7127</v>
      </c>
      <c r="N1488" s="20" t="s">
        <v>10265</v>
      </c>
      <c r="O1488" s="20" t="s">
        <v>10390</v>
      </c>
      <c r="P1488" s="201" t="n">
        <v>44403</v>
      </c>
      <c r="Q1488" s="201" t="n">
        <v>44403</v>
      </c>
      <c r="R1488" s="20" t="n">
        <v>1</v>
      </c>
      <c r="S1488" s="20" t="s">
        <v>7130</v>
      </c>
      <c r="T1488" s="20" t="n">
        <v>174</v>
      </c>
      <c r="U1488" s="20"/>
      <c r="V1488" s="19"/>
      <c r="W1488" s="19" t="s">
        <v>10248</v>
      </c>
      <c r="X1488" s="35" t="s">
        <v>383</v>
      </c>
      <c r="Y1488" s="35"/>
      <c r="Z1488" s="35" t="n">
        <v>0</v>
      </c>
      <c r="AE1488" s="94" t="e">
        <f aca="false" t="array" ref="AE1488:AK1488">_xlfn.torow(_xlfn.unique(_xlfn._xlws.filter(cat_table[Subsector],$E1488=cat_table[Sector],"")))</f>
        <v>#NAME?</v>
      </c>
      <c r="AF1488" s="94" t="e">
        <v>#NAME?</v>
      </c>
      <c r="AG1488" s="94" t="e">
        <v>#NAME?</v>
      </c>
      <c r="AH1488" s="94" t="e">
        <v>#NAME?</v>
      </c>
      <c r="AI1488" s="94" t="e">
        <v>#NAME?</v>
      </c>
      <c r="AJ1488" s="94" t="e">
        <v>#NAME?</v>
      </c>
      <c r="AK1488" s="94" t="e">
        <v>#NAME?</v>
      </c>
      <c r="AO1488" s="94" t="e">
        <f aca="false" t="array" ref="AO1488:AT1488">_xlfn.torow(_xlfn.unique(_xlfn._xlws.filter(cat_table[Sub-subsector],($E1488=cat_table[Sector])*($F1488=cat_table[Subsector]),"")))</f>
        <v>#NAME?</v>
      </c>
      <c r="AP1488" s="94" t="e">
        <v>#NAME?</v>
      </c>
      <c r="AQ1488" s="94" t="e">
        <v>#NAME?</v>
      </c>
      <c r="AR1488" s="94" t="e">
        <v>#NAME?</v>
      </c>
      <c r="AS1488" s="94" t="e">
        <v>#NAME?</v>
      </c>
      <c r="AT1488" s="94" t="e">
        <v>#NAME?</v>
      </c>
    </row>
    <row r="1489" customFormat="false" ht="15" hidden="false" customHeight="true" outlineLevel="0" collapsed="false">
      <c r="A1489" s="20" t="s">
        <v>10396</v>
      </c>
      <c r="B1489" s="20" t="e">
        <f aca="false">INDEX(Table2[], MATCH(L1489, Location_ID!$D$2:$D$648, 0), 1)</f>
        <v>#N/A</v>
      </c>
      <c r="C1489" s="62" t="s">
        <v>937</v>
      </c>
      <c r="D1489" s="249" t="s">
        <v>354</v>
      </c>
      <c r="E1489" s="20" t="s">
        <v>7134</v>
      </c>
      <c r="F1489" s="20" t="s">
        <v>7135</v>
      </c>
      <c r="G1489" s="62" t="s">
        <v>7591</v>
      </c>
      <c r="H1489" s="200"/>
      <c r="I1489" s="20" t="s">
        <v>10260</v>
      </c>
      <c r="J1489" s="20" t="s">
        <v>10261</v>
      </c>
      <c r="K1489" s="20" t="s">
        <v>7120</v>
      </c>
      <c r="L1489" s="62" t="s">
        <v>10245</v>
      </c>
      <c r="M1489" s="20" t="s">
        <v>7127</v>
      </c>
      <c r="N1489" s="20" t="s">
        <v>10271</v>
      </c>
      <c r="O1489" s="20" t="s">
        <v>10390</v>
      </c>
      <c r="P1489" s="201" t="n">
        <v>44403</v>
      </c>
      <c r="Q1489" s="201" t="n">
        <v>44403</v>
      </c>
      <c r="R1489" s="20" t="n">
        <v>1</v>
      </c>
      <c r="S1489" s="20" t="s">
        <v>7130</v>
      </c>
      <c r="T1489" s="20" t="n">
        <v>117</v>
      </c>
      <c r="U1489" s="20"/>
      <c r="V1489" s="19"/>
      <c r="W1489" s="19" t="s">
        <v>10248</v>
      </c>
      <c r="X1489" s="35" t="s">
        <v>383</v>
      </c>
      <c r="Y1489" s="35"/>
      <c r="Z1489" s="35" t="n">
        <v>0</v>
      </c>
      <c r="AE1489" s="94" t="e">
        <f aca="false" t="array" ref="AE1489:AK1489">_xlfn.torow(_xlfn.unique(_xlfn._xlws.filter(cat_table[Subsector],$E1489=cat_table[Sector],"")))</f>
        <v>#NAME?</v>
      </c>
      <c r="AF1489" s="94" t="e">
        <v>#NAME?</v>
      </c>
      <c r="AG1489" s="94" t="e">
        <v>#NAME?</v>
      </c>
      <c r="AH1489" s="94" t="e">
        <v>#NAME?</v>
      </c>
      <c r="AI1489" s="94" t="e">
        <v>#NAME?</v>
      </c>
      <c r="AJ1489" s="94" t="e">
        <v>#NAME?</v>
      </c>
      <c r="AK1489" s="94" t="e">
        <v>#NAME?</v>
      </c>
      <c r="AO1489" s="94" t="e">
        <f aca="false" t="array" ref="AO1489:AT1489">_xlfn.torow(_xlfn.unique(_xlfn._xlws.filter(cat_table[Sub-subsector],($E1489=cat_table[Sector])*($F1489=cat_table[Subsector]),"")))</f>
        <v>#NAME?</v>
      </c>
      <c r="AP1489" s="94" t="e">
        <v>#NAME?</v>
      </c>
      <c r="AQ1489" s="94" t="e">
        <v>#NAME?</v>
      </c>
      <c r="AR1489" s="94" t="e">
        <v>#NAME?</v>
      </c>
      <c r="AS1489" s="94" t="e">
        <v>#NAME?</v>
      </c>
      <c r="AT1489" s="94" t="e">
        <v>#NAME?</v>
      </c>
    </row>
    <row r="1490" customFormat="false" ht="15" hidden="false" customHeight="true" outlineLevel="0" collapsed="false">
      <c r="A1490" s="20" t="s">
        <v>10397</v>
      </c>
      <c r="B1490" s="20" t="e">
        <f aca="false">INDEX(Table2[], MATCH(L1490, Location_ID!$D$2:$D$648, 0), 1)</f>
        <v>#N/A</v>
      </c>
      <c r="C1490" s="62" t="s">
        <v>937</v>
      </c>
      <c r="D1490" s="249" t="s">
        <v>354</v>
      </c>
      <c r="E1490" s="20" t="s">
        <v>7134</v>
      </c>
      <c r="F1490" s="20" t="s">
        <v>7135</v>
      </c>
      <c r="G1490" s="62" t="s">
        <v>7591</v>
      </c>
      <c r="H1490" s="200"/>
      <c r="I1490" s="20" t="s">
        <v>10260</v>
      </c>
      <c r="J1490" s="20" t="s">
        <v>10261</v>
      </c>
      <c r="K1490" s="20" t="s">
        <v>7120</v>
      </c>
      <c r="L1490" s="62" t="s">
        <v>10245</v>
      </c>
      <c r="M1490" s="20" t="s">
        <v>7127</v>
      </c>
      <c r="N1490" s="20" t="s">
        <v>10262</v>
      </c>
      <c r="O1490" s="20" t="s">
        <v>10398</v>
      </c>
      <c r="P1490" s="201" t="n">
        <v>44411</v>
      </c>
      <c r="Q1490" s="201" t="n">
        <v>44411</v>
      </c>
      <c r="R1490" s="20" t="n">
        <v>1</v>
      </c>
      <c r="S1490" s="20" t="s">
        <v>7130</v>
      </c>
      <c r="T1490" s="20" t="n">
        <v>0</v>
      </c>
      <c r="U1490" s="20"/>
      <c r="V1490" s="19"/>
      <c r="W1490" s="19" t="s">
        <v>10248</v>
      </c>
      <c r="X1490" s="35" t="s">
        <v>383</v>
      </c>
      <c r="Y1490" s="35"/>
      <c r="Z1490" s="35" t="n">
        <v>0</v>
      </c>
      <c r="AE1490" s="94" t="e">
        <f aca="false" t="array" ref="AE1490:AK1490">_xlfn.torow(_xlfn.unique(_xlfn._xlws.filter(cat_table[Subsector],$E1490=cat_table[Sector],"")))</f>
        <v>#NAME?</v>
      </c>
      <c r="AF1490" s="94" t="e">
        <v>#NAME?</v>
      </c>
      <c r="AG1490" s="94" t="e">
        <v>#NAME?</v>
      </c>
      <c r="AH1490" s="94" t="e">
        <v>#NAME?</v>
      </c>
      <c r="AI1490" s="94" t="e">
        <v>#NAME?</v>
      </c>
      <c r="AJ1490" s="94" t="e">
        <v>#NAME?</v>
      </c>
      <c r="AK1490" s="94" t="e">
        <v>#NAME?</v>
      </c>
      <c r="AO1490" s="94" t="e">
        <f aca="false" t="array" ref="AO1490:AT1490">_xlfn.torow(_xlfn.unique(_xlfn._xlws.filter(cat_table[Sub-subsector],($E1490=cat_table[Sector])*($F1490=cat_table[Subsector]),"")))</f>
        <v>#NAME?</v>
      </c>
      <c r="AP1490" s="94" t="e">
        <v>#NAME?</v>
      </c>
      <c r="AQ1490" s="94" t="e">
        <v>#NAME?</v>
      </c>
      <c r="AR1490" s="94" t="e">
        <v>#NAME?</v>
      </c>
      <c r="AS1490" s="94" t="e">
        <v>#NAME?</v>
      </c>
      <c r="AT1490" s="94" t="e">
        <v>#NAME?</v>
      </c>
    </row>
    <row r="1491" customFormat="false" ht="15" hidden="false" customHeight="true" outlineLevel="0" collapsed="false">
      <c r="A1491" s="20" t="s">
        <v>10399</v>
      </c>
      <c r="B1491" s="20" t="e">
        <f aca="false">INDEX(Table2[], MATCH(L1491, Location_ID!$D$2:$D$648, 0), 1)</f>
        <v>#N/A</v>
      </c>
      <c r="C1491" s="62" t="s">
        <v>937</v>
      </c>
      <c r="D1491" s="249" t="s">
        <v>354</v>
      </c>
      <c r="E1491" s="20" t="s">
        <v>7134</v>
      </c>
      <c r="F1491" s="20" t="s">
        <v>7135</v>
      </c>
      <c r="G1491" s="62" t="s">
        <v>7591</v>
      </c>
      <c r="H1491" s="200"/>
      <c r="I1491" s="20" t="s">
        <v>10260</v>
      </c>
      <c r="J1491" s="20" t="s">
        <v>10261</v>
      </c>
      <c r="K1491" s="20" t="s">
        <v>7120</v>
      </c>
      <c r="L1491" s="62" t="s">
        <v>10245</v>
      </c>
      <c r="M1491" s="20" t="s">
        <v>7127</v>
      </c>
      <c r="N1491" s="20" t="s">
        <v>10262</v>
      </c>
      <c r="O1491" s="20" t="s">
        <v>10398</v>
      </c>
      <c r="P1491" s="201" t="n">
        <v>44405</v>
      </c>
      <c r="Q1491" s="201" t="n">
        <v>44405</v>
      </c>
      <c r="R1491" s="20" t="n">
        <v>1</v>
      </c>
      <c r="S1491" s="20" t="s">
        <v>7130</v>
      </c>
      <c r="T1491" s="20" t="n">
        <v>0</v>
      </c>
      <c r="U1491" s="20"/>
      <c r="V1491" s="19"/>
      <c r="W1491" s="19" t="s">
        <v>10248</v>
      </c>
      <c r="X1491" s="35" t="s">
        <v>383</v>
      </c>
      <c r="Y1491" s="35"/>
      <c r="Z1491" s="35" t="n">
        <v>0</v>
      </c>
      <c r="AE1491" s="94" t="e">
        <f aca="false" t="array" ref="AE1491:AK1491">_xlfn.torow(_xlfn.unique(_xlfn._xlws.filter(cat_table[Subsector],$E1491=cat_table[Sector],"")))</f>
        <v>#NAME?</v>
      </c>
      <c r="AF1491" s="94" t="e">
        <v>#NAME?</v>
      </c>
      <c r="AG1491" s="94" t="e">
        <v>#NAME?</v>
      </c>
      <c r="AH1491" s="94" t="e">
        <v>#NAME?</v>
      </c>
      <c r="AI1491" s="94" t="e">
        <v>#NAME?</v>
      </c>
      <c r="AJ1491" s="94" t="e">
        <v>#NAME?</v>
      </c>
      <c r="AK1491" s="94" t="e">
        <v>#NAME?</v>
      </c>
      <c r="AO1491" s="94" t="e">
        <f aca="false" t="array" ref="AO1491:AT1491">_xlfn.torow(_xlfn.unique(_xlfn._xlws.filter(cat_table[Sub-subsector],($E1491=cat_table[Sector])*($F1491=cat_table[Subsector]),"")))</f>
        <v>#NAME?</v>
      </c>
      <c r="AP1491" s="94" t="e">
        <v>#NAME?</v>
      </c>
      <c r="AQ1491" s="94" t="e">
        <v>#NAME?</v>
      </c>
      <c r="AR1491" s="94" t="e">
        <v>#NAME?</v>
      </c>
      <c r="AS1491" s="94" t="e">
        <v>#NAME?</v>
      </c>
      <c r="AT1491" s="94" t="e">
        <v>#NAME?</v>
      </c>
    </row>
    <row r="1492" customFormat="false" ht="15" hidden="false" customHeight="true" outlineLevel="0" collapsed="false">
      <c r="A1492" s="20" t="s">
        <v>10400</v>
      </c>
      <c r="B1492" s="20" t="e">
        <f aca="false">INDEX(Table2[], MATCH(L1492, Location_ID!$D$2:$D$648, 0), 1)</f>
        <v>#N/A</v>
      </c>
      <c r="C1492" s="62" t="s">
        <v>937</v>
      </c>
      <c r="D1492" s="249" t="s">
        <v>354</v>
      </c>
      <c r="E1492" s="20" t="s">
        <v>7134</v>
      </c>
      <c r="F1492" s="20" t="s">
        <v>7135</v>
      </c>
      <c r="G1492" s="62" t="s">
        <v>7591</v>
      </c>
      <c r="H1492" s="200"/>
      <c r="I1492" s="20" t="s">
        <v>10260</v>
      </c>
      <c r="J1492" s="20" t="s">
        <v>10261</v>
      </c>
      <c r="K1492" s="20" t="s">
        <v>7120</v>
      </c>
      <c r="L1492" s="62" t="s">
        <v>10245</v>
      </c>
      <c r="M1492" s="20" t="s">
        <v>7127</v>
      </c>
      <c r="N1492" s="20" t="s">
        <v>10262</v>
      </c>
      <c r="O1492" s="20" t="s">
        <v>10398</v>
      </c>
      <c r="P1492" s="201" t="n">
        <v>44404</v>
      </c>
      <c r="Q1492" s="201" t="n">
        <v>44404</v>
      </c>
      <c r="R1492" s="20" t="n">
        <v>1</v>
      </c>
      <c r="S1492" s="20" t="s">
        <v>7130</v>
      </c>
      <c r="T1492" s="20" t="n">
        <v>0</v>
      </c>
      <c r="U1492" s="20"/>
      <c r="V1492" s="19"/>
      <c r="W1492" s="19" t="s">
        <v>10248</v>
      </c>
      <c r="X1492" s="35" t="s">
        <v>383</v>
      </c>
      <c r="Y1492" s="35"/>
      <c r="Z1492" s="35" t="n">
        <v>0</v>
      </c>
      <c r="AE1492" s="94" t="e">
        <f aca="false" t="array" ref="AE1492:AK1492">_xlfn.torow(_xlfn.unique(_xlfn._xlws.filter(cat_table[Subsector],$E1492=cat_table[Sector],"")))</f>
        <v>#NAME?</v>
      </c>
      <c r="AF1492" s="94" t="e">
        <v>#NAME?</v>
      </c>
      <c r="AG1492" s="94" t="e">
        <v>#NAME?</v>
      </c>
      <c r="AH1492" s="94" t="e">
        <v>#NAME?</v>
      </c>
      <c r="AI1492" s="94" t="e">
        <v>#NAME?</v>
      </c>
      <c r="AJ1492" s="94" t="e">
        <v>#NAME?</v>
      </c>
      <c r="AK1492" s="94" t="e">
        <v>#NAME?</v>
      </c>
      <c r="AO1492" s="94" t="e">
        <f aca="false" t="array" ref="AO1492:AT1492">_xlfn.torow(_xlfn.unique(_xlfn._xlws.filter(cat_table[Sub-subsector],($E1492=cat_table[Sector])*($F1492=cat_table[Subsector]),"")))</f>
        <v>#NAME?</v>
      </c>
      <c r="AP1492" s="94" t="e">
        <v>#NAME?</v>
      </c>
      <c r="AQ1492" s="94" t="e">
        <v>#NAME?</v>
      </c>
      <c r="AR1492" s="94" t="e">
        <v>#NAME?</v>
      </c>
      <c r="AS1492" s="94" t="e">
        <v>#NAME?</v>
      </c>
      <c r="AT1492" s="94" t="e">
        <v>#NAME?</v>
      </c>
    </row>
    <row r="1493" customFormat="false" ht="15" hidden="false" customHeight="true" outlineLevel="0" collapsed="false">
      <c r="A1493" s="20" t="s">
        <v>10401</v>
      </c>
      <c r="B1493" s="20" t="e">
        <f aca="false">INDEX(Table2[], MATCH(L1493, Location_ID!$D$2:$D$648, 0), 1)</f>
        <v>#N/A</v>
      </c>
      <c r="C1493" s="62" t="s">
        <v>937</v>
      </c>
      <c r="D1493" s="249" t="s">
        <v>354</v>
      </c>
      <c r="E1493" s="20" t="s">
        <v>7134</v>
      </c>
      <c r="F1493" s="20" t="s">
        <v>7135</v>
      </c>
      <c r="G1493" s="62" t="s">
        <v>7591</v>
      </c>
      <c r="H1493" s="200"/>
      <c r="I1493" s="20" t="s">
        <v>10260</v>
      </c>
      <c r="J1493" s="20" t="s">
        <v>10261</v>
      </c>
      <c r="K1493" s="20" t="s">
        <v>7120</v>
      </c>
      <c r="L1493" s="62" t="s">
        <v>10245</v>
      </c>
      <c r="M1493" s="20" t="s">
        <v>7127</v>
      </c>
      <c r="N1493" s="20" t="s">
        <v>10265</v>
      </c>
      <c r="O1493" s="20" t="s">
        <v>10398</v>
      </c>
      <c r="P1493" s="201" t="n">
        <v>44404</v>
      </c>
      <c r="Q1493" s="201" t="n">
        <v>44404</v>
      </c>
      <c r="R1493" s="20" t="n">
        <v>1</v>
      </c>
      <c r="S1493" s="20" t="s">
        <v>7130</v>
      </c>
      <c r="T1493" s="20" t="n">
        <v>0</v>
      </c>
      <c r="U1493" s="20"/>
      <c r="V1493" s="19"/>
      <c r="W1493" s="19" t="s">
        <v>10248</v>
      </c>
      <c r="X1493" s="35" t="s">
        <v>383</v>
      </c>
      <c r="Y1493" s="35"/>
      <c r="Z1493" s="35" t="n">
        <v>0</v>
      </c>
      <c r="AE1493" s="94" t="e">
        <f aca="false" t="array" ref="AE1493:AK1493">_xlfn.torow(_xlfn.unique(_xlfn._xlws.filter(cat_table[Subsector],$E1493=cat_table[Sector],"")))</f>
        <v>#NAME?</v>
      </c>
      <c r="AF1493" s="94" t="e">
        <v>#NAME?</v>
      </c>
      <c r="AG1493" s="94" t="e">
        <v>#NAME?</v>
      </c>
      <c r="AH1493" s="94" t="e">
        <v>#NAME?</v>
      </c>
      <c r="AI1493" s="94" t="e">
        <v>#NAME?</v>
      </c>
      <c r="AJ1493" s="94" t="e">
        <v>#NAME?</v>
      </c>
      <c r="AK1493" s="94" t="e">
        <v>#NAME?</v>
      </c>
      <c r="AO1493" s="94" t="e">
        <f aca="false" t="array" ref="AO1493:AT1493">_xlfn.torow(_xlfn.unique(_xlfn._xlws.filter(cat_table[Sub-subsector],($E1493=cat_table[Sector])*($F1493=cat_table[Subsector]),"")))</f>
        <v>#NAME?</v>
      </c>
      <c r="AP1493" s="94" t="e">
        <v>#NAME?</v>
      </c>
      <c r="AQ1493" s="94" t="e">
        <v>#NAME?</v>
      </c>
      <c r="AR1493" s="94" t="e">
        <v>#NAME?</v>
      </c>
      <c r="AS1493" s="94" t="e">
        <v>#NAME?</v>
      </c>
      <c r="AT1493" s="94" t="e">
        <v>#NAME?</v>
      </c>
    </row>
    <row r="1494" customFormat="false" ht="15" hidden="false" customHeight="true" outlineLevel="0" collapsed="false">
      <c r="A1494" s="20" t="s">
        <v>10402</v>
      </c>
      <c r="B1494" s="20" t="e">
        <f aca="false">INDEX(Table2[], MATCH(L1494, Location_ID!$D$2:$D$648, 0), 1)</f>
        <v>#N/A</v>
      </c>
      <c r="C1494" s="62" t="s">
        <v>937</v>
      </c>
      <c r="D1494" s="249" t="s">
        <v>354</v>
      </c>
      <c r="E1494" s="20" t="s">
        <v>7134</v>
      </c>
      <c r="F1494" s="20" t="s">
        <v>7135</v>
      </c>
      <c r="G1494" s="62" t="s">
        <v>7591</v>
      </c>
      <c r="H1494" s="200"/>
      <c r="I1494" s="20" t="s">
        <v>10260</v>
      </c>
      <c r="J1494" s="20" t="s">
        <v>10261</v>
      </c>
      <c r="K1494" s="20" t="s">
        <v>7120</v>
      </c>
      <c r="L1494" s="62" t="s">
        <v>10245</v>
      </c>
      <c r="M1494" s="20" t="s">
        <v>7127</v>
      </c>
      <c r="N1494" s="20" t="s">
        <v>10271</v>
      </c>
      <c r="O1494" s="20" t="s">
        <v>10398</v>
      </c>
      <c r="P1494" s="201" t="n">
        <v>44404</v>
      </c>
      <c r="Q1494" s="201" t="n">
        <v>44404</v>
      </c>
      <c r="R1494" s="20" t="n">
        <v>1</v>
      </c>
      <c r="S1494" s="20" t="s">
        <v>7130</v>
      </c>
      <c r="T1494" s="20" t="n">
        <v>144</v>
      </c>
      <c r="U1494" s="20"/>
      <c r="V1494" s="19"/>
      <c r="W1494" s="19" t="s">
        <v>10248</v>
      </c>
      <c r="X1494" s="35" t="s">
        <v>383</v>
      </c>
      <c r="Y1494" s="35"/>
      <c r="Z1494" s="35" t="n">
        <v>0</v>
      </c>
      <c r="AE1494" s="94" t="e">
        <f aca="false" t="array" ref="AE1494:AK1494">_xlfn.torow(_xlfn.unique(_xlfn._xlws.filter(cat_table[Subsector],$E1494=cat_table[Sector],"")))</f>
        <v>#NAME?</v>
      </c>
      <c r="AF1494" s="94" t="e">
        <v>#NAME?</v>
      </c>
      <c r="AG1494" s="94" t="e">
        <v>#NAME?</v>
      </c>
      <c r="AH1494" s="94" t="e">
        <v>#NAME?</v>
      </c>
      <c r="AI1494" s="94" t="e">
        <v>#NAME?</v>
      </c>
      <c r="AJ1494" s="94" t="e">
        <v>#NAME?</v>
      </c>
      <c r="AK1494" s="94" t="e">
        <v>#NAME?</v>
      </c>
      <c r="AO1494" s="94" t="e">
        <f aca="false" t="array" ref="AO1494:AT1494">_xlfn.torow(_xlfn.unique(_xlfn._xlws.filter(cat_table[Sub-subsector],($E1494=cat_table[Sector])*($F1494=cat_table[Subsector]),"")))</f>
        <v>#NAME?</v>
      </c>
      <c r="AP1494" s="94" t="e">
        <v>#NAME?</v>
      </c>
      <c r="AQ1494" s="94" t="e">
        <v>#NAME?</v>
      </c>
      <c r="AR1494" s="94" t="e">
        <v>#NAME?</v>
      </c>
      <c r="AS1494" s="94" t="e">
        <v>#NAME?</v>
      </c>
      <c r="AT1494" s="94" t="e">
        <v>#NAME?</v>
      </c>
    </row>
    <row r="1495" customFormat="false" ht="15" hidden="false" customHeight="true" outlineLevel="0" collapsed="false">
      <c r="A1495" s="20" t="s">
        <v>10403</v>
      </c>
      <c r="B1495" s="20" t="e">
        <f aca="false">INDEX(Table2[], MATCH(L1495, Location_ID!$D$2:$D$648, 0), 1)</f>
        <v>#N/A</v>
      </c>
      <c r="C1495" s="62" t="s">
        <v>937</v>
      </c>
      <c r="D1495" s="249" t="s">
        <v>354</v>
      </c>
      <c r="E1495" s="20" t="s">
        <v>7134</v>
      </c>
      <c r="F1495" s="20" t="s">
        <v>7135</v>
      </c>
      <c r="G1495" s="62" t="s">
        <v>7591</v>
      </c>
      <c r="H1495" s="200"/>
      <c r="I1495" s="20" t="s">
        <v>10260</v>
      </c>
      <c r="J1495" s="20" t="s">
        <v>10261</v>
      </c>
      <c r="K1495" s="20" t="s">
        <v>7120</v>
      </c>
      <c r="L1495" s="62" t="s">
        <v>10245</v>
      </c>
      <c r="M1495" s="20" t="s">
        <v>7127</v>
      </c>
      <c r="N1495" s="20" t="s">
        <v>10262</v>
      </c>
      <c r="O1495" s="20" t="s">
        <v>10398</v>
      </c>
      <c r="P1495" s="201" t="n">
        <v>44403</v>
      </c>
      <c r="Q1495" s="201" t="n">
        <v>44403</v>
      </c>
      <c r="R1495" s="20" t="n">
        <v>1</v>
      </c>
      <c r="S1495" s="20" t="s">
        <v>7130</v>
      </c>
      <c r="T1495" s="20" t="n">
        <v>0</v>
      </c>
      <c r="U1495" s="20"/>
      <c r="V1495" s="19"/>
      <c r="W1495" s="19" t="s">
        <v>10248</v>
      </c>
      <c r="X1495" s="35" t="s">
        <v>383</v>
      </c>
      <c r="Y1495" s="35"/>
      <c r="Z1495" s="35" t="n">
        <v>0</v>
      </c>
      <c r="AE1495" s="94" t="e">
        <f aca="false" t="array" ref="AE1495:AK1495">_xlfn.torow(_xlfn.unique(_xlfn._xlws.filter(cat_table[Subsector],$E1495=cat_table[Sector],"")))</f>
        <v>#NAME?</v>
      </c>
      <c r="AF1495" s="94" t="e">
        <v>#NAME?</v>
      </c>
      <c r="AG1495" s="94" t="e">
        <v>#NAME?</v>
      </c>
      <c r="AH1495" s="94" t="e">
        <v>#NAME?</v>
      </c>
      <c r="AI1495" s="94" t="e">
        <v>#NAME?</v>
      </c>
      <c r="AJ1495" s="94" t="e">
        <v>#NAME?</v>
      </c>
      <c r="AK1495" s="94" t="e">
        <v>#NAME?</v>
      </c>
      <c r="AO1495" s="94" t="e">
        <f aca="false" t="array" ref="AO1495:AT1495">_xlfn.torow(_xlfn.unique(_xlfn._xlws.filter(cat_table[Sub-subsector],($E1495=cat_table[Sector])*($F1495=cat_table[Subsector]),"")))</f>
        <v>#NAME?</v>
      </c>
      <c r="AP1495" s="94" t="e">
        <v>#NAME?</v>
      </c>
      <c r="AQ1495" s="94" t="e">
        <v>#NAME?</v>
      </c>
      <c r="AR1495" s="94" t="e">
        <v>#NAME?</v>
      </c>
      <c r="AS1495" s="94" t="e">
        <v>#NAME?</v>
      </c>
      <c r="AT1495" s="94" t="e">
        <v>#NAME?</v>
      </c>
    </row>
    <row r="1496" customFormat="false" ht="15" hidden="false" customHeight="true" outlineLevel="0" collapsed="false">
      <c r="A1496" s="20" t="s">
        <v>10404</v>
      </c>
      <c r="B1496" s="20" t="e">
        <f aca="false">INDEX(Table2[], MATCH(L1496, Location_ID!$D$2:$D$648, 0), 1)</f>
        <v>#N/A</v>
      </c>
      <c r="C1496" s="62" t="s">
        <v>937</v>
      </c>
      <c r="D1496" s="249" t="s">
        <v>354</v>
      </c>
      <c r="E1496" s="20" t="s">
        <v>7134</v>
      </c>
      <c r="F1496" s="20" t="s">
        <v>7135</v>
      </c>
      <c r="G1496" s="62" t="s">
        <v>7591</v>
      </c>
      <c r="H1496" s="200"/>
      <c r="I1496" s="20" t="s">
        <v>10260</v>
      </c>
      <c r="J1496" s="20" t="s">
        <v>10261</v>
      </c>
      <c r="K1496" s="20" t="s">
        <v>7120</v>
      </c>
      <c r="L1496" s="62" t="s">
        <v>10245</v>
      </c>
      <c r="M1496" s="20" t="s">
        <v>7127</v>
      </c>
      <c r="N1496" s="20" t="s">
        <v>10265</v>
      </c>
      <c r="O1496" s="20" t="s">
        <v>10398</v>
      </c>
      <c r="P1496" s="201" t="n">
        <v>44403</v>
      </c>
      <c r="Q1496" s="201" t="n">
        <v>44403</v>
      </c>
      <c r="R1496" s="20" t="n">
        <v>1</v>
      </c>
      <c r="S1496" s="20" t="s">
        <v>7130</v>
      </c>
      <c r="T1496" s="20" t="n">
        <v>0</v>
      </c>
      <c r="U1496" s="20"/>
      <c r="V1496" s="19"/>
      <c r="W1496" s="19" t="s">
        <v>10248</v>
      </c>
      <c r="X1496" s="35" t="s">
        <v>383</v>
      </c>
      <c r="Y1496" s="35"/>
      <c r="Z1496" s="35" t="n">
        <v>0</v>
      </c>
      <c r="AE1496" s="94" t="e">
        <f aca="false" t="array" ref="AE1496:AK1496">_xlfn.torow(_xlfn.unique(_xlfn._xlws.filter(cat_table[Subsector],$E1496=cat_table[Sector],"")))</f>
        <v>#NAME?</v>
      </c>
      <c r="AF1496" s="94" t="e">
        <v>#NAME?</v>
      </c>
      <c r="AG1496" s="94" t="e">
        <v>#NAME?</v>
      </c>
      <c r="AH1496" s="94" t="e">
        <v>#NAME?</v>
      </c>
      <c r="AI1496" s="94" t="e">
        <v>#NAME?</v>
      </c>
      <c r="AJ1496" s="94" t="e">
        <v>#NAME?</v>
      </c>
      <c r="AK1496" s="94" t="e">
        <v>#NAME?</v>
      </c>
      <c r="AO1496" s="94" t="e">
        <f aca="false" t="array" ref="AO1496:AT1496">_xlfn.torow(_xlfn.unique(_xlfn._xlws.filter(cat_table[Sub-subsector],($E1496=cat_table[Sector])*($F1496=cat_table[Subsector]),"")))</f>
        <v>#NAME?</v>
      </c>
      <c r="AP1496" s="94" t="e">
        <v>#NAME?</v>
      </c>
      <c r="AQ1496" s="94" t="e">
        <v>#NAME?</v>
      </c>
      <c r="AR1496" s="94" t="e">
        <v>#NAME?</v>
      </c>
      <c r="AS1496" s="94" t="e">
        <v>#NAME?</v>
      </c>
      <c r="AT1496" s="94" t="e">
        <v>#NAME?</v>
      </c>
    </row>
    <row r="1497" customFormat="false" ht="15" hidden="false" customHeight="true" outlineLevel="0" collapsed="false">
      <c r="A1497" s="20" t="s">
        <v>10405</v>
      </c>
      <c r="B1497" s="20" t="e">
        <f aca="false">INDEX(Table2[], MATCH(L1497, Location_ID!$D$2:$D$648, 0), 1)</f>
        <v>#N/A</v>
      </c>
      <c r="C1497" s="62" t="s">
        <v>937</v>
      </c>
      <c r="D1497" s="249" t="s">
        <v>354</v>
      </c>
      <c r="E1497" s="20" t="s">
        <v>7134</v>
      </c>
      <c r="F1497" s="20" t="s">
        <v>7135</v>
      </c>
      <c r="G1497" s="62" t="s">
        <v>7591</v>
      </c>
      <c r="H1497" s="200"/>
      <c r="I1497" s="20" t="s">
        <v>10260</v>
      </c>
      <c r="J1497" s="20" t="s">
        <v>10261</v>
      </c>
      <c r="K1497" s="20" t="s">
        <v>7120</v>
      </c>
      <c r="L1497" s="62" t="s">
        <v>10245</v>
      </c>
      <c r="M1497" s="20" t="s">
        <v>7127</v>
      </c>
      <c r="N1497" s="20" t="s">
        <v>10262</v>
      </c>
      <c r="O1497" s="20" t="s">
        <v>10406</v>
      </c>
      <c r="P1497" s="201" t="n">
        <v>44434</v>
      </c>
      <c r="Q1497" s="201" t="n">
        <v>44434</v>
      </c>
      <c r="R1497" s="20" t="n">
        <v>1</v>
      </c>
      <c r="S1497" s="20" t="s">
        <v>7130</v>
      </c>
      <c r="T1497" s="20" t="n">
        <v>0</v>
      </c>
      <c r="U1497" s="20"/>
      <c r="V1497" s="19"/>
      <c r="W1497" s="19" t="s">
        <v>10248</v>
      </c>
      <c r="X1497" s="35" t="s">
        <v>383</v>
      </c>
      <c r="Y1497" s="35"/>
      <c r="Z1497" s="35" t="n">
        <v>0</v>
      </c>
      <c r="AE1497" s="94" t="e">
        <f aca="false" t="array" ref="AE1497:AK1497">_xlfn.torow(_xlfn.unique(_xlfn._xlws.filter(cat_table[Subsector],$E1497=cat_table[Sector],"")))</f>
        <v>#NAME?</v>
      </c>
      <c r="AF1497" s="94" t="e">
        <v>#NAME?</v>
      </c>
      <c r="AG1497" s="94" t="e">
        <v>#NAME?</v>
      </c>
      <c r="AH1497" s="94" t="e">
        <v>#NAME?</v>
      </c>
      <c r="AI1497" s="94" t="e">
        <v>#NAME?</v>
      </c>
      <c r="AJ1497" s="94" t="e">
        <v>#NAME?</v>
      </c>
      <c r="AK1497" s="94" t="e">
        <v>#NAME?</v>
      </c>
      <c r="AO1497" s="94" t="e">
        <f aca="false" t="array" ref="AO1497:AT1497">_xlfn.torow(_xlfn.unique(_xlfn._xlws.filter(cat_table[Sub-subsector],($E1497=cat_table[Sector])*($F1497=cat_table[Subsector]),"")))</f>
        <v>#NAME?</v>
      </c>
      <c r="AP1497" s="94" t="e">
        <v>#NAME?</v>
      </c>
      <c r="AQ1497" s="94" t="e">
        <v>#NAME?</v>
      </c>
      <c r="AR1497" s="94" t="e">
        <v>#NAME?</v>
      </c>
      <c r="AS1497" s="94" t="e">
        <v>#NAME?</v>
      </c>
      <c r="AT1497" s="94" t="e">
        <v>#NAME?</v>
      </c>
    </row>
    <row r="1498" customFormat="false" ht="15" hidden="false" customHeight="true" outlineLevel="0" collapsed="false">
      <c r="A1498" s="20" t="s">
        <v>10407</v>
      </c>
      <c r="B1498" s="20" t="e">
        <f aca="false">INDEX(Table2[], MATCH(L1498, Location_ID!$D$2:$D$648, 0), 1)</f>
        <v>#N/A</v>
      </c>
      <c r="C1498" s="62" t="s">
        <v>937</v>
      </c>
      <c r="D1498" s="249" t="s">
        <v>354</v>
      </c>
      <c r="E1498" s="20" t="s">
        <v>7134</v>
      </c>
      <c r="F1498" s="20" t="s">
        <v>7135</v>
      </c>
      <c r="G1498" s="62" t="s">
        <v>7591</v>
      </c>
      <c r="H1498" s="200"/>
      <c r="I1498" s="20" t="s">
        <v>10260</v>
      </c>
      <c r="J1498" s="20" t="s">
        <v>10261</v>
      </c>
      <c r="K1498" s="20" t="s">
        <v>7120</v>
      </c>
      <c r="L1498" s="62" t="s">
        <v>10245</v>
      </c>
      <c r="M1498" s="20" t="s">
        <v>7127</v>
      </c>
      <c r="N1498" s="20" t="s">
        <v>10265</v>
      </c>
      <c r="O1498" s="20" t="s">
        <v>10406</v>
      </c>
      <c r="P1498" s="201" t="n">
        <v>44434</v>
      </c>
      <c r="Q1498" s="201" t="n">
        <v>44434</v>
      </c>
      <c r="R1498" s="20" t="n">
        <v>1</v>
      </c>
      <c r="S1498" s="20" t="s">
        <v>7130</v>
      </c>
      <c r="T1498" s="20" t="n">
        <v>0</v>
      </c>
      <c r="U1498" s="20"/>
      <c r="V1498" s="19"/>
      <c r="W1498" s="19" t="s">
        <v>10248</v>
      </c>
      <c r="X1498" s="35" t="s">
        <v>383</v>
      </c>
      <c r="Y1498" s="35"/>
      <c r="Z1498" s="35" t="n">
        <v>0</v>
      </c>
      <c r="AE1498" s="94" t="e">
        <f aca="false" t="array" ref="AE1498:AK1498">_xlfn.torow(_xlfn.unique(_xlfn._xlws.filter(cat_table[Subsector],$E1498=cat_table[Sector],"")))</f>
        <v>#NAME?</v>
      </c>
      <c r="AF1498" s="94" t="e">
        <v>#NAME?</v>
      </c>
      <c r="AG1498" s="94" t="e">
        <v>#NAME?</v>
      </c>
      <c r="AH1498" s="94" t="e">
        <v>#NAME?</v>
      </c>
      <c r="AI1498" s="94" t="e">
        <v>#NAME?</v>
      </c>
      <c r="AJ1498" s="94" t="e">
        <v>#NAME?</v>
      </c>
      <c r="AK1498" s="94" t="e">
        <v>#NAME?</v>
      </c>
      <c r="AO1498" s="94" t="e">
        <f aca="false" t="array" ref="AO1498:AT1498">_xlfn.torow(_xlfn.unique(_xlfn._xlws.filter(cat_table[Sub-subsector],($E1498=cat_table[Sector])*($F1498=cat_table[Subsector]),"")))</f>
        <v>#NAME?</v>
      </c>
      <c r="AP1498" s="94" t="e">
        <v>#NAME?</v>
      </c>
      <c r="AQ1498" s="94" t="e">
        <v>#NAME?</v>
      </c>
      <c r="AR1498" s="94" t="e">
        <v>#NAME?</v>
      </c>
      <c r="AS1498" s="94" t="e">
        <v>#NAME?</v>
      </c>
      <c r="AT1498" s="94" t="e">
        <v>#NAME?</v>
      </c>
    </row>
    <row r="1499" customFormat="false" ht="15" hidden="false" customHeight="true" outlineLevel="0" collapsed="false">
      <c r="A1499" s="20" t="s">
        <v>10408</v>
      </c>
      <c r="B1499" s="20" t="e">
        <f aca="false">INDEX(Table2[], MATCH(L1499, Location_ID!$D$2:$D$648, 0), 1)</f>
        <v>#N/A</v>
      </c>
      <c r="C1499" s="62" t="s">
        <v>937</v>
      </c>
      <c r="D1499" s="249" t="s">
        <v>354</v>
      </c>
      <c r="E1499" s="20" t="s">
        <v>7134</v>
      </c>
      <c r="F1499" s="20" t="s">
        <v>7135</v>
      </c>
      <c r="G1499" s="62" t="s">
        <v>7591</v>
      </c>
      <c r="H1499" s="200"/>
      <c r="I1499" s="20" t="s">
        <v>10260</v>
      </c>
      <c r="J1499" s="20" t="s">
        <v>10261</v>
      </c>
      <c r="K1499" s="20" t="s">
        <v>7120</v>
      </c>
      <c r="L1499" s="62" t="s">
        <v>10245</v>
      </c>
      <c r="M1499" s="20" t="s">
        <v>7127</v>
      </c>
      <c r="N1499" s="20" t="s">
        <v>10262</v>
      </c>
      <c r="O1499" s="20" t="s">
        <v>10406</v>
      </c>
      <c r="P1499" s="201" t="n">
        <v>44433</v>
      </c>
      <c r="Q1499" s="201" t="n">
        <v>44433</v>
      </c>
      <c r="R1499" s="20" t="n">
        <v>1</v>
      </c>
      <c r="S1499" s="20" t="s">
        <v>7130</v>
      </c>
      <c r="T1499" s="20" t="n">
        <v>127</v>
      </c>
      <c r="U1499" s="20"/>
      <c r="V1499" s="19"/>
      <c r="W1499" s="19" t="s">
        <v>10248</v>
      </c>
      <c r="X1499" s="35" t="s">
        <v>383</v>
      </c>
      <c r="Y1499" s="35"/>
      <c r="Z1499" s="35" t="n">
        <v>0</v>
      </c>
      <c r="AE1499" s="94" t="e">
        <f aca="false" t="array" ref="AE1499:AK1499">_xlfn.torow(_xlfn.unique(_xlfn._xlws.filter(cat_table[Subsector],$E1499=cat_table[Sector],"")))</f>
        <v>#NAME?</v>
      </c>
      <c r="AF1499" s="94" t="e">
        <v>#NAME?</v>
      </c>
      <c r="AG1499" s="94" t="e">
        <v>#NAME?</v>
      </c>
      <c r="AH1499" s="94" t="e">
        <v>#NAME?</v>
      </c>
      <c r="AI1499" s="94" t="e">
        <v>#NAME?</v>
      </c>
      <c r="AJ1499" s="94" t="e">
        <v>#NAME?</v>
      </c>
      <c r="AK1499" s="94" t="e">
        <v>#NAME?</v>
      </c>
      <c r="AO1499" s="94" t="e">
        <f aca="false" t="array" ref="AO1499:AT1499">_xlfn.torow(_xlfn.unique(_xlfn._xlws.filter(cat_table[Sub-subsector],($E1499=cat_table[Sector])*($F1499=cat_table[Subsector]),"")))</f>
        <v>#NAME?</v>
      </c>
      <c r="AP1499" s="94" t="e">
        <v>#NAME?</v>
      </c>
      <c r="AQ1499" s="94" t="e">
        <v>#NAME?</v>
      </c>
      <c r="AR1499" s="94" t="e">
        <v>#NAME?</v>
      </c>
      <c r="AS1499" s="94" t="e">
        <v>#NAME?</v>
      </c>
      <c r="AT1499" s="94" t="e">
        <v>#NAME?</v>
      </c>
    </row>
    <row r="1500" customFormat="false" ht="15" hidden="false" customHeight="true" outlineLevel="0" collapsed="false">
      <c r="A1500" s="174" t="s">
        <v>10409</v>
      </c>
      <c r="B1500" s="20" t="e">
        <f aca="false">INDEX(Table2[], MATCH(L1500, Location_ID!$D$2:$D$648, 0), 1)</f>
        <v>#N/A</v>
      </c>
      <c r="C1500" s="62" t="s">
        <v>937</v>
      </c>
      <c r="D1500" s="249" t="s">
        <v>354</v>
      </c>
      <c r="E1500" s="20" t="s">
        <v>7134</v>
      </c>
      <c r="F1500" s="20" t="s">
        <v>7135</v>
      </c>
      <c r="G1500" s="62" t="s">
        <v>7591</v>
      </c>
      <c r="H1500" s="200"/>
      <c r="I1500" s="20" t="s">
        <v>10260</v>
      </c>
      <c r="J1500" s="20" t="s">
        <v>10261</v>
      </c>
      <c r="K1500" s="20" t="s">
        <v>7120</v>
      </c>
      <c r="L1500" s="62" t="s">
        <v>10245</v>
      </c>
      <c r="M1500" s="20" t="s">
        <v>7127</v>
      </c>
      <c r="N1500" s="20" t="s">
        <v>10265</v>
      </c>
      <c r="O1500" s="20" t="s">
        <v>10406</v>
      </c>
      <c r="P1500" s="201" t="n">
        <v>44433</v>
      </c>
      <c r="Q1500" s="201" t="n">
        <v>44433</v>
      </c>
      <c r="R1500" s="20" t="n">
        <v>1</v>
      </c>
      <c r="S1500" s="20" t="s">
        <v>7130</v>
      </c>
      <c r="T1500" s="20" t="n">
        <v>0</v>
      </c>
      <c r="U1500" s="20"/>
      <c r="V1500" s="19"/>
      <c r="W1500" s="19" t="s">
        <v>10248</v>
      </c>
      <c r="X1500" s="35" t="s">
        <v>383</v>
      </c>
      <c r="Y1500" s="35"/>
      <c r="Z1500" s="35" t="n">
        <v>0</v>
      </c>
      <c r="AE1500" s="94" t="e">
        <f aca="false" t="array" ref="AE1500:AK1500">_xlfn.torow(_xlfn.unique(_xlfn._xlws.filter(cat_table[Subsector],$E1500=cat_table[Sector],"")))</f>
        <v>#NAME?</v>
      </c>
      <c r="AF1500" s="94" t="e">
        <v>#NAME?</v>
      </c>
      <c r="AG1500" s="94" t="e">
        <v>#NAME?</v>
      </c>
      <c r="AH1500" s="94" t="e">
        <v>#NAME?</v>
      </c>
      <c r="AI1500" s="94" t="e">
        <v>#NAME?</v>
      </c>
      <c r="AJ1500" s="94" t="e">
        <v>#NAME?</v>
      </c>
      <c r="AK1500" s="94" t="e">
        <v>#NAME?</v>
      </c>
      <c r="AO1500" s="94" t="e">
        <f aca="false" t="array" ref="AO1500:AT1500">_xlfn.torow(_xlfn.unique(_xlfn._xlws.filter(cat_table[Sub-subsector],($E1500=cat_table[Sector])*($F1500=cat_table[Subsector]),"")))</f>
        <v>#NAME?</v>
      </c>
      <c r="AP1500" s="94" t="e">
        <v>#NAME?</v>
      </c>
      <c r="AQ1500" s="94" t="e">
        <v>#NAME?</v>
      </c>
      <c r="AR1500" s="94" t="e">
        <v>#NAME?</v>
      </c>
      <c r="AS1500" s="94" t="e">
        <v>#NAME?</v>
      </c>
      <c r="AT1500" s="94" t="e">
        <v>#NAME?</v>
      </c>
    </row>
    <row r="1501" customFormat="false" ht="15" hidden="false" customHeight="true" outlineLevel="0" collapsed="false">
      <c r="A1501" s="20" t="s">
        <v>10410</v>
      </c>
      <c r="B1501" s="20" t="e">
        <f aca="false">INDEX(Table2[], MATCH(L1501, Location_ID!$D$2:$D$648, 0), 1)</f>
        <v>#N/A</v>
      </c>
      <c r="C1501" s="62" t="s">
        <v>937</v>
      </c>
      <c r="D1501" s="249" t="s">
        <v>354</v>
      </c>
      <c r="E1501" s="20" t="s">
        <v>7134</v>
      </c>
      <c r="F1501" s="20" t="s">
        <v>7135</v>
      </c>
      <c r="G1501" s="62" t="s">
        <v>7591</v>
      </c>
      <c r="H1501" s="200"/>
      <c r="I1501" s="20" t="s">
        <v>10260</v>
      </c>
      <c r="J1501" s="20" t="s">
        <v>10261</v>
      </c>
      <c r="K1501" s="20" t="s">
        <v>7120</v>
      </c>
      <c r="L1501" s="62" t="s">
        <v>10245</v>
      </c>
      <c r="M1501" s="20" t="s">
        <v>7127</v>
      </c>
      <c r="N1501" s="20" t="s">
        <v>10262</v>
      </c>
      <c r="O1501" s="20" t="s">
        <v>10406</v>
      </c>
      <c r="P1501" s="201" t="n">
        <v>44432</v>
      </c>
      <c r="Q1501" s="201" t="n">
        <v>44432</v>
      </c>
      <c r="R1501" s="20" t="n">
        <v>1</v>
      </c>
      <c r="S1501" s="20" t="s">
        <v>7130</v>
      </c>
      <c r="T1501" s="20" t="n">
        <v>212</v>
      </c>
      <c r="U1501" s="20"/>
      <c r="V1501" s="19"/>
      <c r="W1501" s="19" t="s">
        <v>10248</v>
      </c>
      <c r="X1501" s="35" t="s">
        <v>383</v>
      </c>
      <c r="Y1501" s="35"/>
      <c r="Z1501" s="35" t="n">
        <v>0</v>
      </c>
      <c r="AE1501" s="94" t="e">
        <f aca="false" t="array" ref="AE1501:AK1501">_xlfn.torow(_xlfn.unique(_xlfn._xlws.filter(cat_table[Subsector],$E1501=cat_table[Sector],"")))</f>
        <v>#NAME?</v>
      </c>
      <c r="AF1501" s="94" t="e">
        <v>#NAME?</v>
      </c>
      <c r="AG1501" s="94" t="e">
        <v>#NAME?</v>
      </c>
      <c r="AH1501" s="94" t="e">
        <v>#NAME?</v>
      </c>
      <c r="AI1501" s="94" t="e">
        <v>#NAME?</v>
      </c>
      <c r="AJ1501" s="94" t="e">
        <v>#NAME?</v>
      </c>
      <c r="AK1501" s="94" t="e">
        <v>#NAME?</v>
      </c>
      <c r="AO1501" s="94" t="e">
        <f aca="false" t="array" ref="AO1501:AT1501">_xlfn.torow(_xlfn.unique(_xlfn._xlws.filter(cat_table[Sub-subsector],($E1501=cat_table[Sector])*($F1501=cat_table[Subsector]),"")))</f>
        <v>#NAME?</v>
      </c>
      <c r="AP1501" s="94" t="e">
        <v>#NAME?</v>
      </c>
      <c r="AQ1501" s="94" t="e">
        <v>#NAME?</v>
      </c>
      <c r="AR1501" s="94" t="e">
        <v>#NAME?</v>
      </c>
      <c r="AS1501" s="94" t="e">
        <v>#NAME?</v>
      </c>
      <c r="AT1501" s="94" t="e">
        <v>#NAME?</v>
      </c>
    </row>
    <row r="1502" customFormat="false" ht="15" hidden="false" customHeight="true" outlineLevel="0" collapsed="false">
      <c r="A1502" s="20" t="s">
        <v>10411</v>
      </c>
      <c r="B1502" s="20" t="e">
        <f aca="false">INDEX(Table2[], MATCH(L1502, Location_ID!$D$2:$D$648, 0), 1)</f>
        <v>#N/A</v>
      </c>
      <c r="C1502" s="62" t="s">
        <v>937</v>
      </c>
      <c r="D1502" s="249" t="s">
        <v>354</v>
      </c>
      <c r="E1502" s="20" t="s">
        <v>7134</v>
      </c>
      <c r="F1502" s="20" t="s">
        <v>7135</v>
      </c>
      <c r="G1502" s="62" t="s">
        <v>7591</v>
      </c>
      <c r="H1502" s="200"/>
      <c r="I1502" s="20" t="s">
        <v>10260</v>
      </c>
      <c r="J1502" s="20" t="s">
        <v>10261</v>
      </c>
      <c r="K1502" s="20" t="s">
        <v>7120</v>
      </c>
      <c r="L1502" s="62" t="s">
        <v>10245</v>
      </c>
      <c r="M1502" s="20" t="s">
        <v>7127</v>
      </c>
      <c r="N1502" s="20" t="s">
        <v>10265</v>
      </c>
      <c r="O1502" s="20" t="s">
        <v>10406</v>
      </c>
      <c r="P1502" s="201" t="n">
        <v>44432</v>
      </c>
      <c r="Q1502" s="201" t="n">
        <v>44432</v>
      </c>
      <c r="R1502" s="20" t="n">
        <v>1</v>
      </c>
      <c r="S1502" s="20" t="s">
        <v>7130</v>
      </c>
      <c r="T1502" s="20" t="n">
        <v>0</v>
      </c>
      <c r="U1502" s="20"/>
      <c r="V1502" s="19"/>
      <c r="W1502" s="19" t="s">
        <v>10248</v>
      </c>
      <c r="X1502" s="35" t="s">
        <v>383</v>
      </c>
      <c r="Y1502" s="35"/>
      <c r="Z1502" s="35" t="n">
        <v>0</v>
      </c>
      <c r="AE1502" s="94" t="e">
        <f aca="false" t="array" ref="AE1502:AK1502">_xlfn.torow(_xlfn.unique(_xlfn._xlws.filter(cat_table[Subsector],$E1502=cat_table[Sector],"")))</f>
        <v>#NAME?</v>
      </c>
      <c r="AF1502" s="94" t="e">
        <v>#NAME?</v>
      </c>
      <c r="AG1502" s="94" t="e">
        <v>#NAME?</v>
      </c>
      <c r="AH1502" s="94" t="e">
        <v>#NAME?</v>
      </c>
      <c r="AI1502" s="94" t="e">
        <v>#NAME?</v>
      </c>
      <c r="AJ1502" s="94" t="e">
        <v>#NAME?</v>
      </c>
      <c r="AK1502" s="94" t="e">
        <v>#NAME?</v>
      </c>
      <c r="AO1502" s="94" t="e">
        <f aca="false" t="array" ref="AO1502:AT1502">_xlfn.torow(_xlfn.unique(_xlfn._xlws.filter(cat_table[Sub-subsector],($E1502=cat_table[Sector])*($F1502=cat_table[Subsector]),"")))</f>
        <v>#NAME?</v>
      </c>
      <c r="AP1502" s="94" t="e">
        <v>#NAME?</v>
      </c>
      <c r="AQ1502" s="94" t="e">
        <v>#NAME?</v>
      </c>
      <c r="AR1502" s="94" t="e">
        <v>#NAME?</v>
      </c>
      <c r="AS1502" s="94" t="e">
        <v>#NAME?</v>
      </c>
      <c r="AT1502" s="94" t="e">
        <v>#NAME?</v>
      </c>
    </row>
    <row r="1503" customFormat="false" ht="15" hidden="false" customHeight="true" outlineLevel="0" collapsed="false">
      <c r="A1503" s="20" t="s">
        <v>10412</v>
      </c>
      <c r="B1503" s="20" t="e">
        <f aca="false">INDEX(Table2[], MATCH(L1503, Location_ID!$D$2:$D$648, 0), 1)</f>
        <v>#N/A</v>
      </c>
      <c r="C1503" s="62" t="s">
        <v>937</v>
      </c>
      <c r="D1503" s="249" t="s">
        <v>354</v>
      </c>
      <c r="E1503" s="20" t="s">
        <v>7134</v>
      </c>
      <c r="F1503" s="20" t="s">
        <v>7135</v>
      </c>
      <c r="G1503" s="62" t="s">
        <v>7591</v>
      </c>
      <c r="H1503" s="200"/>
      <c r="I1503" s="20" t="s">
        <v>10260</v>
      </c>
      <c r="J1503" s="20" t="s">
        <v>10261</v>
      </c>
      <c r="K1503" s="20" t="s">
        <v>7120</v>
      </c>
      <c r="L1503" s="62" t="s">
        <v>10245</v>
      </c>
      <c r="M1503" s="20" t="s">
        <v>7127</v>
      </c>
      <c r="N1503" s="20" t="s">
        <v>10262</v>
      </c>
      <c r="O1503" s="20" t="s">
        <v>10406</v>
      </c>
      <c r="P1503" s="201" t="n">
        <v>44431</v>
      </c>
      <c r="Q1503" s="201" t="n">
        <v>44431</v>
      </c>
      <c r="R1503" s="20" t="n">
        <v>1</v>
      </c>
      <c r="S1503" s="20" t="s">
        <v>7130</v>
      </c>
      <c r="T1503" s="20" t="n">
        <v>47</v>
      </c>
      <c r="U1503" s="20"/>
      <c r="V1503" s="19"/>
      <c r="W1503" s="19" t="s">
        <v>10248</v>
      </c>
      <c r="X1503" s="35" t="s">
        <v>383</v>
      </c>
      <c r="Y1503" s="35"/>
      <c r="Z1503" s="35" t="n">
        <v>0</v>
      </c>
      <c r="AE1503" s="94" t="e">
        <f aca="false" t="array" ref="AE1503:AK1503">_xlfn.torow(_xlfn.unique(_xlfn._xlws.filter(cat_table[Subsector],$E1503=cat_table[Sector],"")))</f>
        <v>#NAME?</v>
      </c>
      <c r="AF1503" s="94" t="e">
        <v>#NAME?</v>
      </c>
      <c r="AG1503" s="94" t="e">
        <v>#NAME?</v>
      </c>
      <c r="AH1503" s="94" t="e">
        <v>#NAME?</v>
      </c>
      <c r="AI1503" s="94" t="e">
        <v>#NAME?</v>
      </c>
      <c r="AJ1503" s="94" t="e">
        <v>#NAME?</v>
      </c>
      <c r="AK1503" s="94" t="e">
        <v>#NAME?</v>
      </c>
      <c r="AO1503" s="94" t="e">
        <f aca="false" t="array" ref="AO1503:AT1503">_xlfn.torow(_xlfn.unique(_xlfn._xlws.filter(cat_table[Sub-subsector],($E1503=cat_table[Sector])*($F1503=cat_table[Subsector]),"")))</f>
        <v>#NAME?</v>
      </c>
      <c r="AP1503" s="94" t="e">
        <v>#NAME?</v>
      </c>
      <c r="AQ1503" s="94" t="e">
        <v>#NAME?</v>
      </c>
      <c r="AR1503" s="94" t="e">
        <v>#NAME?</v>
      </c>
      <c r="AS1503" s="94" t="e">
        <v>#NAME?</v>
      </c>
      <c r="AT1503" s="94" t="e">
        <v>#NAME?</v>
      </c>
    </row>
    <row r="1504" customFormat="false" ht="15" hidden="false" customHeight="true" outlineLevel="0" collapsed="false">
      <c r="A1504" s="20" t="s">
        <v>10413</v>
      </c>
      <c r="B1504" s="20" t="e">
        <f aca="false">INDEX(Table2[], MATCH(L1504, Location_ID!$D$2:$D$648, 0), 1)</f>
        <v>#N/A</v>
      </c>
      <c r="C1504" s="62" t="s">
        <v>937</v>
      </c>
      <c r="D1504" s="249" t="s">
        <v>354</v>
      </c>
      <c r="E1504" s="20" t="s">
        <v>7134</v>
      </c>
      <c r="F1504" s="20" t="s">
        <v>7135</v>
      </c>
      <c r="G1504" s="62" t="s">
        <v>7591</v>
      </c>
      <c r="H1504" s="200"/>
      <c r="I1504" s="20" t="s">
        <v>10260</v>
      </c>
      <c r="J1504" s="20" t="s">
        <v>10261</v>
      </c>
      <c r="K1504" s="20" t="s">
        <v>7120</v>
      </c>
      <c r="L1504" s="62" t="s">
        <v>10245</v>
      </c>
      <c r="M1504" s="20" t="s">
        <v>7127</v>
      </c>
      <c r="N1504" s="20" t="s">
        <v>10265</v>
      </c>
      <c r="O1504" s="20" t="s">
        <v>10406</v>
      </c>
      <c r="P1504" s="201" t="n">
        <v>44431</v>
      </c>
      <c r="Q1504" s="201" t="n">
        <v>44431</v>
      </c>
      <c r="R1504" s="20" t="n">
        <v>1</v>
      </c>
      <c r="S1504" s="20" t="s">
        <v>7130</v>
      </c>
      <c r="T1504" s="20" t="n">
        <v>0</v>
      </c>
      <c r="U1504" s="20"/>
      <c r="V1504" s="19"/>
      <c r="W1504" s="19" t="s">
        <v>10248</v>
      </c>
      <c r="X1504" s="35" t="s">
        <v>383</v>
      </c>
      <c r="Y1504" s="35"/>
      <c r="Z1504" s="35" t="n">
        <v>0</v>
      </c>
      <c r="AE1504" s="94" t="e">
        <f aca="false" t="array" ref="AE1504:AK1504">_xlfn.torow(_xlfn.unique(_xlfn._xlws.filter(cat_table[Subsector],$E1504=cat_table[Sector],"")))</f>
        <v>#NAME?</v>
      </c>
      <c r="AF1504" s="94" t="e">
        <v>#NAME?</v>
      </c>
      <c r="AG1504" s="94" t="e">
        <v>#NAME?</v>
      </c>
      <c r="AH1504" s="94" t="e">
        <v>#NAME?</v>
      </c>
      <c r="AI1504" s="94" t="e">
        <v>#NAME?</v>
      </c>
      <c r="AJ1504" s="94" t="e">
        <v>#NAME?</v>
      </c>
      <c r="AK1504" s="94" t="e">
        <v>#NAME?</v>
      </c>
      <c r="AO1504" s="94" t="e">
        <f aca="false" t="array" ref="AO1504:AT1504">_xlfn.torow(_xlfn.unique(_xlfn._xlws.filter(cat_table[Sub-subsector],($E1504=cat_table[Sector])*($F1504=cat_table[Subsector]),"")))</f>
        <v>#NAME?</v>
      </c>
      <c r="AP1504" s="94" t="e">
        <v>#NAME?</v>
      </c>
      <c r="AQ1504" s="94" t="e">
        <v>#NAME?</v>
      </c>
      <c r="AR1504" s="94" t="e">
        <v>#NAME?</v>
      </c>
      <c r="AS1504" s="94" t="e">
        <v>#NAME?</v>
      </c>
      <c r="AT1504" s="94" t="e">
        <v>#NAME?</v>
      </c>
    </row>
    <row r="1505" customFormat="false" ht="15" hidden="false" customHeight="true" outlineLevel="0" collapsed="false">
      <c r="A1505" s="20" t="s">
        <v>10414</v>
      </c>
      <c r="B1505" s="20" t="e">
        <f aca="false">INDEX(Table2[], MATCH(L1505, Location_ID!$D$2:$D$648, 0), 1)</f>
        <v>#N/A</v>
      </c>
      <c r="C1505" s="62" t="s">
        <v>937</v>
      </c>
      <c r="D1505" s="249" t="s">
        <v>354</v>
      </c>
      <c r="E1505" s="20" t="s">
        <v>7134</v>
      </c>
      <c r="F1505" s="20" t="s">
        <v>7135</v>
      </c>
      <c r="G1505" s="62" t="s">
        <v>7591</v>
      </c>
      <c r="H1505" s="200"/>
      <c r="I1505" s="20" t="s">
        <v>10260</v>
      </c>
      <c r="J1505" s="20" t="s">
        <v>10261</v>
      </c>
      <c r="K1505" s="20" t="s">
        <v>7120</v>
      </c>
      <c r="L1505" s="62" t="s">
        <v>10245</v>
      </c>
      <c r="M1505" s="20" t="s">
        <v>7127</v>
      </c>
      <c r="N1505" s="20" t="s">
        <v>10271</v>
      </c>
      <c r="O1505" s="20" t="s">
        <v>10406</v>
      </c>
      <c r="P1505" s="201" t="n">
        <v>44431</v>
      </c>
      <c r="Q1505" s="201" t="n">
        <v>44431</v>
      </c>
      <c r="R1505" s="20" t="n">
        <v>1</v>
      </c>
      <c r="S1505" s="20" t="s">
        <v>7130</v>
      </c>
      <c r="T1505" s="20" t="n">
        <v>1126</v>
      </c>
      <c r="U1505" s="20"/>
      <c r="V1505" s="19"/>
      <c r="W1505" s="19" t="s">
        <v>10248</v>
      </c>
      <c r="X1505" s="35" t="s">
        <v>383</v>
      </c>
      <c r="Y1505" s="35"/>
      <c r="Z1505" s="35" t="n">
        <v>0</v>
      </c>
      <c r="AE1505" s="94" t="e">
        <f aca="false" t="array" ref="AE1505:AK1505">_xlfn.torow(_xlfn.unique(_xlfn._xlws.filter(cat_table[Subsector],$E1505=cat_table[Sector],"")))</f>
        <v>#NAME?</v>
      </c>
      <c r="AF1505" s="94" t="e">
        <v>#NAME?</v>
      </c>
      <c r="AG1505" s="94" t="e">
        <v>#NAME?</v>
      </c>
      <c r="AH1505" s="94" t="e">
        <v>#NAME?</v>
      </c>
      <c r="AI1505" s="94" t="e">
        <v>#NAME?</v>
      </c>
      <c r="AJ1505" s="94" t="e">
        <v>#NAME?</v>
      </c>
      <c r="AK1505" s="94" t="e">
        <v>#NAME?</v>
      </c>
      <c r="AO1505" s="94" t="e">
        <f aca="false" t="array" ref="AO1505:AT1505">_xlfn.torow(_xlfn.unique(_xlfn._xlws.filter(cat_table[Sub-subsector],($E1505=cat_table[Sector])*($F1505=cat_table[Subsector]),"")))</f>
        <v>#NAME?</v>
      </c>
      <c r="AP1505" s="94" t="e">
        <v>#NAME?</v>
      </c>
      <c r="AQ1505" s="94" t="e">
        <v>#NAME?</v>
      </c>
      <c r="AR1505" s="94" t="e">
        <v>#NAME?</v>
      </c>
      <c r="AS1505" s="94" t="e">
        <v>#NAME?</v>
      </c>
      <c r="AT1505" s="94" t="e">
        <v>#NAME?</v>
      </c>
    </row>
    <row r="1506" customFormat="false" ht="15" hidden="false" customHeight="true" outlineLevel="0" collapsed="false">
      <c r="A1506" s="20" t="s">
        <v>10415</v>
      </c>
      <c r="B1506" s="20" t="e">
        <f aca="false">INDEX(Table2[], MATCH(L1506, Location_ID!$D$2:$D$648, 0), 1)</f>
        <v>#N/A</v>
      </c>
      <c r="C1506" s="62" t="s">
        <v>937</v>
      </c>
      <c r="D1506" s="249" t="s">
        <v>354</v>
      </c>
      <c r="E1506" s="20" t="s">
        <v>7134</v>
      </c>
      <c r="F1506" s="20" t="s">
        <v>7135</v>
      </c>
      <c r="G1506" s="62" t="s">
        <v>7591</v>
      </c>
      <c r="H1506" s="200"/>
      <c r="I1506" s="20" t="s">
        <v>10260</v>
      </c>
      <c r="J1506" s="20" t="s">
        <v>10261</v>
      </c>
      <c r="K1506" s="20" t="s">
        <v>7120</v>
      </c>
      <c r="L1506" s="62" t="s">
        <v>10245</v>
      </c>
      <c r="M1506" s="20" t="s">
        <v>7127</v>
      </c>
      <c r="N1506" s="20" t="s">
        <v>10262</v>
      </c>
      <c r="O1506" s="20" t="s">
        <v>10416</v>
      </c>
      <c r="P1506" s="201" t="n">
        <v>44434</v>
      </c>
      <c r="Q1506" s="201" t="n">
        <v>44434</v>
      </c>
      <c r="R1506" s="20" t="n">
        <v>1</v>
      </c>
      <c r="S1506" s="20" t="s">
        <v>7130</v>
      </c>
      <c r="T1506" s="20" t="n">
        <v>54</v>
      </c>
      <c r="U1506" s="20"/>
      <c r="V1506" s="19"/>
      <c r="W1506" s="19" t="s">
        <v>10248</v>
      </c>
      <c r="X1506" s="35" t="s">
        <v>383</v>
      </c>
      <c r="Y1506" s="35"/>
      <c r="Z1506" s="35" t="n">
        <v>0</v>
      </c>
      <c r="AE1506" s="94" t="e">
        <f aca="false" t="array" ref="AE1506:AK1506">_xlfn.torow(_xlfn.unique(_xlfn._xlws.filter(cat_table[Subsector],$E1506=cat_table[Sector],"")))</f>
        <v>#NAME?</v>
      </c>
      <c r="AF1506" s="94" t="e">
        <v>#NAME?</v>
      </c>
      <c r="AG1506" s="94" t="e">
        <v>#NAME?</v>
      </c>
      <c r="AH1506" s="94" t="e">
        <v>#NAME?</v>
      </c>
      <c r="AI1506" s="94" t="e">
        <v>#NAME?</v>
      </c>
      <c r="AJ1506" s="94" t="e">
        <v>#NAME?</v>
      </c>
      <c r="AK1506" s="94" t="e">
        <v>#NAME?</v>
      </c>
      <c r="AO1506" s="94" t="e">
        <f aca="false" t="array" ref="AO1506:AT1506">_xlfn.torow(_xlfn.unique(_xlfn._xlws.filter(cat_table[Sub-subsector],($E1506=cat_table[Sector])*($F1506=cat_table[Subsector]),"")))</f>
        <v>#NAME?</v>
      </c>
      <c r="AP1506" s="94" t="e">
        <v>#NAME?</v>
      </c>
      <c r="AQ1506" s="94" t="e">
        <v>#NAME?</v>
      </c>
      <c r="AR1506" s="94" t="e">
        <v>#NAME?</v>
      </c>
      <c r="AS1506" s="94" t="e">
        <v>#NAME?</v>
      </c>
      <c r="AT1506" s="94" t="e">
        <v>#NAME?</v>
      </c>
    </row>
    <row r="1507" customFormat="false" ht="15" hidden="false" customHeight="true" outlineLevel="0" collapsed="false">
      <c r="A1507" s="20" t="s">
        <v>10417</v>
      </c>
      <c r="B1507" s="20" t="e">
        <f aca="false">INDEX(Table2[], MATCH(L1507, Location_ID!$D$2:$D$648, 0), 1)</f>
        <v>#N/A</v>
      </c>
      <c r="C1507" s="62" t="s">
        <v>937</v>
      </c>
      <c r="D1507" s="249" t="s">
        <v>354</v>
      </c>
      <c r="E1507" s="20" t="s">
        <v>7134</v>
      </c>
      <c r="F1507" s="20" t="s">
        <v>7135</v>
      </c>
      <c r="G1507" s="62" t="s">
        <v>7591</v>
      </c>
      <c r="H1507" s="200"/>
      <c r="I1507" s="20" t="s">
        <v>10260</v>
      </c>
      <c r="J1507" s="20" t="s">
        <v>10261</v>
      </c>
      <c r="K1507" s="20" t="s">
        <v>7120</v>
      </c>
      <c r="L1507" s="62" t="s">
        <v>10245</v>
      </c>
      <c r="M1507" s="20" t="s">
        <v>7127</v>
      </c>
      <c r="N1507" s="20" t="s">
        <v>10265</v>
      </c>
      <c r="O1507" s="20" t="s">
        <v>10416</v>
      </c>
      <c r="P1507" s="201" t="n">
        <v>44434</v>
      </c>
      <c r="Q1507" s="201" t="n">
        <v>44434</v>
      </c>
      <c r="R1507" s="20" t="n">
        <v>1</v>
      </c>
      <c r="S1507" s="20" t="s">
        <v>7130</v>
      </c>
      <c r="T1507" s="20" t="n">
        <v>0</v>
      </c>
      <c r="U1507" s="20"/>
      <c r="V1507" s="19"/>
      <c r="W1507" s="19" t="s">
        <v>10248</v>
      </c>
      <c r="X1507" s="35" t="s">
        <v>383</v>
      </c>
      <c r="Y1507" s="35"/>
      <c r="Z1507" s="35" t="n">
        <v>0</v>
      </c>
      <c r="AE1507" s="94" t="e">
        <f aca="false" t="array" ref="AE1507:AK1507">_xlfn.torow(_xlfn.unique(_xlfn._xlws.filter(cat_table[Subsector],$E1507=cat_table[Sector],"")))</f>
        <v>#NAME?</v>
      </c>
      <c r="AF1507" s="94" t="e">
        <v>#NAME?</v>
      </c>
      <c r="AG1507" s="94" t="e">
        <v>#NAME?</v>
      </c>
      <c r="AH1507" s="94" t="e">
        <v>#NAME?</v>
      </c>
      <c r="AI1507" s="94" t="e">
        <v>#NAME?</v>
      </c>
      <c r="AJ1507" s="94" t="e">
        <v>#NAME?</v>
      </c>
      <c r="AK1507" s="94" t="e">
        <v>#NAME?</v>
      </c>
      <c r="AO1507" s="94" t="e">
        <f aca="false" t="array" ref="AO1507:AT1507">_xlfn.torow(_xlfn.unique(_xlfn._xlws.filter(cat_table[Sub-subsector],($E1507=cat_table[Sector])*($F1507=cat_table[Subsector]),"")))</f>
        <v>#NAME?</v>
      </c>
      <c r="AP1507" s="94" t="e">
        <v>#NAME?</v>
      </c>
      <c r="AQ1507" s="94" t="e">
        <v>#NAME?</v>
      </c>
      <c r="AR1507" s="94" t="e">
        <v>#NAME?</v>
      </c>
      <c r="AS1507" s="94" t="e">
        <v>#NAME?</v>
      </c>
      <c r="AT1507" s="94" t="e">
        <v>#NAME?</v>
      </c>
    </row>
    <row r="1508" customFormat="false" ht="15" hidden="false" customHeight="true" outlineLevel="0" collapsed="false">
      <c r="A1508" s="20" t="s">
        <v>10418</v>
      </c>
      <c r="B1508" s="20" t="e">
        <f aca="false">INDEX(Table2[], MATCH(L1508, Location_ID!$D$2:$D$648, 0), 1)</f>
        <v>#N/A</v>
      </c>
      <c r="C1508" s="62" t="s">
        <v>937</v>
      </c>
      <c r="D1508" s="249" t="s">
        <v>354</v>
      </c>
      <c r="E1508" s="20" t="s">
        <v>7134</v>
      </c>
      <c r="F1508" s="20" t="s">
        <v>7135</v>
      </c>
      <c r="G1508" s="62" t="s">
        <v>7591</v>
      </c>
      <c r="H1508" s="200"/>
      <c r="I1508" s="20" t="s">
        <v>10260</v>
      </c>
      <c r="J1508" s="20" t="s">
        <v>10261</v>
      </c>
      <c r="K1508" s="20" t="s">
        <v>7120</v>
      </c>
      <c r="L1508" s="62" t="s">
        <v>10245</v>
      </c>
      <c r="M1508" s="20" t="s">
        <v>7127</v>
      </c>
      <c r="N1508" s="20" t="s">
        <v>10262</v>
      </c>
      <c r="O1508" s="20" t="s">
        <v>10416</v>
      </c>
      <c r="P1508" s="201" t="n">
        <v>44433</v>
      </c>
      <c r="Q1508" s="201" t="n">
        <v>44433</v>
      </c>
      <c r="R1508" s="20" t="n">
        <v>1</v>
      </c>
      <c r="S1508" s="20" t="s">
        <v>7130</v>
      </c>
      <c r="T1508" s="20" t="n">
        <v>41</v>
      </c>
      <c r="U1508" s="20"/>
      <c r="V1508" s="19"/>
      <c r="W1508" s="19" t="s">
        <v>10248</v>
      </c>
      <c r="X1508" s="35" t="s">
        <v>383</v>
      </c>
      <c r="Y1508" s="35"/>
      <c r="Z1508" s="35" t="n">
        <v>0</v>
      </c>
      <c r="AE1508" s="94" t="e">
        <f aca="false" t="array" ref="AE1508:AK1508">_xlfn.torow(_xlfn.unique(_xlfn._xlws.filter(cat_table[Subsector],$E1508=cat_table[Sector],"")))</f>
        <v>#NAME?</v>
      </c>
      <c r="AF1508" s="94" t="e">
        <v>#NAME?</v>
      </c>
      <c r="AG1508" s="94" t="e">
        <v>#NAME?</v>
      </c>
      <c r="AH1508" s="94" t="e">
        <v>#NAME?</v>
      </c>
      <c r="AI1508" s="94" t="e">
        <v>#NAME?</v>
      </c>
      <c r="AJ1508" s="94" t="e">
        <v>#NAME?</v>
      </c>
      <c r="AK1508" s="94" t="e">
        <v>#NAME?</v>
      </c>
      <c r="AO1508" s="94" t="e">
        <f aca="false" t="array" ref="AO1508:AT1508">_xlfn.torow(_xlfn.unique(_xlfn._xlws.filter(cat_table[Sub-subsector],($E1508=cat_table[Sector])*($F1508=cat_table[Subsector]),"")))</f>
        <v>#NAME?</v>
      </c>
      <c r="AP1508" s="94" t="e">
        <v>#NAME?</v>
      </c>
      <c r="AQ1508" s="94" t="e">
        <v>#NAME?</v>
      </c>
      <c r="AR1508" s="94" t="e">
        <v>#NAME?</v>
      </c>
      <c r="AS1508" s="94" t="e">
        <v>#NAME?</v>
      </c>
      <c r="AT1508" s="94" t="e">
        <v>#NAME?</v>
      </c>
    </row>
    <row r="1509" customFormat="false" ht="15" hidden="false" customHeight="true" outlineLevel="0" collapsed="false">
      <c r="A1509" s="20" t="s">
        <v>10419</v>
      </c>
      <c r="B1509" s="20" t="e">
        <f aca="false">INDEX(Table2[], MATCH(L1509, Location_ID!$D$2:$D$648, 0), 1)</f>
        <v>#N/A</v>
      </c>
      <c r="C1509" s="62" t="s">
        <v>937</v>
      </c>
      <c r="D1509" s="249" t="s">
        <v>354</v>
      </c>
      <c r="E1509" s="20" t="s">
        <v>7134</v>
      </c>
      <c r="F1509" s="20" t="s">
        <v>7135</v>
      </c>
      <c r="G1509" s="62" t="s">
        <v>7591</v>
      </c>
      <c r="H1509" s="200"/>
      <c r="I1509" s="20" t="s">
        <v>10260</v>
      </c>
      <c r="J1509" s="20" t="s">
        <v>10261</v>
      </c>
      <c r="K1509" s="20" t="s">
        <v>7120</v>
      </c>
      <c r="L1509" s="62" t="s">
        <v>10245</v>
      </c>
      <c r="M1509" s="20" t="s">
        <v>7127</v>
      </c>
      <c r="N1509" s="20" t="s">
        <v>10265</v>
      </c>
      <c r="O1509" s="20" t="s">
        <v>10416</v>
      </c>
      <c r="P1509" s="201" t="n">
        <v>44433</v>
      </c>
      <c r="Q1509" s="201" t="n">
        <v>44433</v>
      </c>
      <c r="R1509" s="20" t="n">
        <v>1</v>
      </c>
      <c r="S1509" s="20" t="s">
        <v>7130</v>
      </c>
      <c r="T1509" s="20" t="n">
        <v>0</v>
      </c>
      <c r="U1509" s="20"/>
      <c r="V1509" s="19"/>
      <c r="W1509" s="19" t="s">
        <v>10248</v>
      </c>
      <c r="X1509" s="35" t="s">
        <v>383</v>
      </c>
      <c r="Y1509" s="35"/>
      <c r="Z1509" s="35" t="n">
        <v>0</v>
      </c>
      <c r="AE1509" s="94" t="e">
        <f aca="false" t="array" ref="AE1509:AK1509">_xlfn.torow(_xlfn.unique(_xlfn._xlws.filter(cat_table[Subsector],$E1509=cat_table[Sector],"")))</f>
        <v>#NAME?</v>
      </c>
      <c r="AF1509" s="94" t="e">
        <v>#NAME?</v>
      </c>
      <c r="AG1509" s="94" t="e">
        <v>#NAME?</v>
      </c>
      <c r="AH1509" s="94" t="e">
        <v>#NAME?</v>
      </c>
      <c r="AI1509" s="94" t="e">
        <v>#NAME?</v>
      </c>
      <c r="AJ1509" s="94" t="e">
        <v>#NAME?</v>
      </c>
      <c r="AK1509" s="94" t="e">
        <v>#NAME?</v>
      </c>
      <c r="AO1509" s="94" t="e">
        <f aca="false" t="array" ref="AO1509:AT1509">_xlfn.torow(_xlfn.unique(_xlfn._xlws.filter(cat_table[Sub-subsector],($E1509=cat_table[Sector])*($F1509=cat_table[Subsector]),"")))</f>
        <v>#NAME?</v>
      </c>
      <c r="AP1509" s="94" t="e">
        <v>#NAME?</v>
      </c>
      <c r="AQ1509" s="94" t="e">
        <v>#NAME?</v>
      </c>
      <c r="AR1509" s="94" t="e">
        <v>#NAME?</v>
      </c>
      <c r="AS1509" s="94" t="e">
        <v>#NAME?</v>
      </c>
      <c r="AT1509" s="94" t="e">
        <v>#NAME?</v>
      </c>
    </row>
    <row r="1510" customFormat="false" ht="15" hidden="false" customHeight="true" outlineLevel="0" collapsed="false">
      <c r="A1510" s="20" t="s">
        <v>10420</v>
      </c>
      <c r="B1510" s="20" t="e">
        <f aca="false">INDEX(Table2[], MATCH(L1510, Location_ID!$D$2:$D$648, 0), 1)</f>
        <v>#N/A</v>
      </c>
      <c r="C1510" s="62" t="s">
        <v>937</v>
      </c>
      <c r="D1510" s="249" t="s">
        <v>354</v>
      </c>
      <c r="E1510" s="20" t="s">
        <v>7134</v>
      </c>
      <c r="F1510" s="20" t="s">
        <v>7135</v>
      </c>
      <c r="G1510" s="62" t="s">
        <v>7591</v>
      </c>
      <c r="H1510" s="200"/>
      <c r="I1510" s="20" t="s">
        <v>10260</v>
      </c>
      <c r="J1510" s="20" t="s">
        <v>10261</v>
      </c>
      <c r="K1510" s="20" t="s">
        <v>7120</v>
      </c>
      <c r="L1510" s="62" t="s">
        <v>10245</v>
      </c>
      <c r="M1510" s="20" t="s">
        <v>7127</v>
      </c>
      <c r="N1510" s="20" t="s">
        <v>10262</v>
      </c>
      <c r="O1510" s="20" t="s">
        <v>10416</v>
      </c>
      <c r="P1510" s="201" t="n">
        <v>44432</v>
      </c>
      <c r="Q1510" s="201" t="n">
        <v>44432</v>
      </c>
      <c r="R1510" s="20" t="n">
        <v>1</v>
      </c>
      <c r="S1510" s="20" t="s">
        <v>7130</v>
      </c>
      <c r="T1510" s="20" t="n">
        <v>0</v>
      </c>
      <c r="U1510" s="20"/>
      <c r="V1510" s="19"/>
      <c r="W1510" s="19" t="s">
        <v>10248</v>
      </c>
      <c r="X1510" s="35" t="s">
        <v>383</v>
      </c>
      <c r="Y1510" s="35"/>
      <c r="Z1510" s="35" t="n">
        <v>0</v>
      </c>
      <c r="AE1510" s="94" t="e">
        <f aca="false" t="array" ref="AE1510:AK1510">_xlfn.torow(_xlfn.unique(_xlfn._xlws.filter(cat_table[Subsector],$E1510=cat_table[Sector],"")))</f>
        <v>#NAME?</v>
      </c>
      <c r="AF1510" s="94" t="e">
        <v>#NAME?</v>
      </c>
      <c r="AG1510" s="94" t="e">
        <v>#NAME?</v>
      </c>
      <c r="AH1510" s="94" t="e">
        <v>#NAME?</v>
      </c>
      <c r="AI1510" s="94" t="e">
        <v>#NAME?</v>
      </c>
      <c r="AJ1510" s="94" t="e">
        <v>#NAME?</v>
      </c>
      <c r="AK1510" s="94" t="e">
        <v>#NAME?</v>
      </c>
      <c r="AO1510" s="94" t="e">
        <f aca="false" t="array" ref="AO1510:AT1510">_xlfn.torow(_xlfn.unique(_xlfn._xlws.filter(cat_table[Sub-subsector],($E1510=cat_table[Sector])*($F1510=cat_table[Subsector]),"")))</f>
        <v>#NAME?</v>
      </c>
      <c r="AP1510" s="94" t="e">
        <v>#NAME?</v>
      </c>
      <c r="AQ1510" s="94" t="e">
        <v>#NAME?</v>
      </c>
      <c r="AR1510" s="94" t="e">
        <v>#NAME?</v>
      </c>
      <c r="AS1510" s="94" t="e">
        <v>#NAME?</v>
      </c>
      <c r="AT1510" s="94" t="e">
        <v>#NAME?</v>
      </c>
    </row>
    <row r="1511" customFormat="false" ht="15" hidden="false" customHeight="true" outlineLevel="0" collapsed="false">
      <c r="A1511" s="20" t="s">
        <v>10421</v>
      </c>
      <c r="B1511" s="20" t="e">
        <f aca="false">INDEX(Table2[], MATCH(L1511, Location_ID!$D$2:$D$648, 0), 1)</f>
        <v>#N/A</v>
      </c>
      <c r="C1511" s="62" t="s">
        <v>937</v>
      </c>
      <c r="D1511" s="249" t="s">
        <v>354</v>
      </c>
      <c r="E1511" s="20" t="s">
        <v>7134</v>
      </c>
      <c r="F1511" s="20" t="s">
        <v>7135</v>
      </c>
      <c r="G1511" s="62" t="s">
        <v>7591</v>
      </c>
      <c r="H1511" s="200"/>
      <c r="I1511" s="20" t="s">
        <v>10260</v>
      </c>
      <c r="J1511" s="20" t="s">
        <v>10261</v>
      </c>
      <c r="K1511" s="20" t="s">
        <v>7120</v>
      </c>
      <c r="L1511" s="62" t="s">
        <v>10245</v>
      </c>
      <c r="M1511" s="20" t="s">
        <v>7127</v>
      </c>
      <c r="N1511" s="20" t="s">
        <v>10265</v>
      </c>
      <c r="O1511" s="20" t="s">
        <v>10416</v>
      </c>
      <c r="P1511" s="201" t="n">
        <v>44432</v>
      </c>
      <c r="Q1511" s="201" t="n">
        <v>44432</v>
      </c>
      <c r="R1511" s="20" t="n">
        <v>1</v>
      </c>
      <c r="S1511" s="20" t="s">
        <v>7130</v>
      </c>
      <c r="T1511" s="20" t="n">
        <v>0</v>
      </c>
      <c r="U1511" s="20"/>
      <c r="V1511" s="19"/>
      <c r="W1511" s="19" t="s">
        <v>10248</v>
      </c>
      <c r="X1511" s="35" t="s">
        <v>383</v>
      </c>
      <c r="Y1511" s="35"/>
      <c r="Z1511" s="35" t="n">
        <v>0</v>
      </c>
      <c r="AE1511" s="94" t="e">
        <f aca="false" t="array" ref="AE1511:AK1511">_xlfn.torow(_xlfn.unique(_xlfn._xlws.filter(cat_table[Subsector],$E1511=cat_table[Sector],"")))</f>
        <v>#NAME?</v>
      </c>
      <c r="AF1511" s="94" t="e">
        <v>#NAME?</v>
      </c>
      <c r="AG1511" s="94" t="e">
        <v>#NAME?</v>
      </c>
      <c r="AH1511" s="94" t="e">
        <v>#NAME?</v>
      </c>
      <c r="AI1511" s="94" t="e">
        <v>#NAME?</v>
      </c>
      <c r="AJ1511" s="94" t="e">
        <v>#NAME?</v>
      </c>
      <c r="AK1511" s="94" t="e">
        <v>#NAME?</v>
      </c>
      <c r="AO1511" s="94" t="e">
        <f aca="false" t="array" ref="AO1511:AT1511">_xlfn.torow(_xlfn.unique(_xlfn._xlws.filter(cat_table[Sub-subsector],($E1511=cat_table[Sector])*($F1511=cat_table[Subsector]),"")))</f>
        <v>#NAME?</v>
      </c>
      <c r="AP1511" s="94" t="e">
        <v>#NAME?</v>
      </c>
      <c r="AQ1511" s="94" t="e">
        <v>#NAME?</v>
      </c>
      <c r="AR1511" s="94" t="e">
        <v>#NAME?</v>
      </c>
      <c r="AS1511" s="94" t="e">
        <v>#NAME?</v>
      </c>
      <c r="AT1511" s="94" t="e">
        <v>#NAME?</v>
      </c>
    </row>
    <row r="1512" customFormat="false" ht="15" hidden="false" customHeight="true" outlineLevel="0" collapsed="false">
      <c r="A1512" s="20" t="s">
        <v>10422</v>
      </c>
      <c r="B1512" s="20" t="e">
        <f aca="false">INDEX(Table2[], MATCH(L1512, Location_ID!$D$2:$D$648, 0), 1)</f>
        <v>#N/A</v>
      </c>
      <c r="C1512" s="62" t="s">
        <v>937</v>
      </c>
      <c r="D1512" s="249" t="s">
        <v>354</v>
      </c>
      <c r="E1512" s="20" t="s">
        <v>7134</v>
      </c>
      <c r="F1512" s="20" t="s">
        <v>7135</v>
      </c>
      <c r="G1512" s="62" t="s">
        <v>7591</v>
      </c>
      <c r="H1512" s="200"/>
      <c r="I1512" s="20" t="s">
        <v>10260</v>
      </c>
      <c r="J1512" s="20" t="s">
        <v>10261</v>
      </c>
      <c r="K1512" s="20" t="s">
        <v>7120</v>
      </c>
      <c r="L1512" s="62" t="s">
        <v>10245</v>
      </c>
      <c r="M1512" s="20" t="s">
        <v>7127</v>
      </c>
      <c r="N1512" s="20" t="s">
        <v>10262</v>
      </c>
      <c r="O1512" s="20" t="s">
        <v>10416</v>
      </c>
      <c r="P1512" s="201" t="n">
        <v>44431</v>
      </c>
      <c r="Q1512" s="201" t="n">
        <v>44431</v>
      </c>
      <c r="R1512" s="20" t="n">
        <v>1</v>
      </c>
      <c r="S1512" s="20" t="s">
        <v>7130</v>
      </c>
      <c r="T1512" s="20" t="n">
        <v>0</v>
      </c>
      <c r="U1512" s="20"/>
      <c r="V1512" s="19"/>
      <c r="W1512" s="19" t="s">
        <v>10248</v>
      </c>
      <c r="X1512" s="35" t="s">
        <v>383</v>
      </c>
      <c r="Y1512" s="35"/>
      <c r="Z1512" s="35" t="n">
        <v>0</v>
      </c>
      <c r="AE1512" s="94" t="e">
        <f aca="false" t="array" ref="AE1512:AK1512">_xlfn.torow(_xlfn.unique(_xlfn._xlws.filter(cat_table[Subsector],$E1512=cat_table[Sector],"")))</f>
        <v>#NAME?</v>
      </c>
      <c r="AF1512" s="94" t="e">
        <v>#NAME?</v>
      </c>
      <c r="AG1512" s="94" t="e">
        <v>#NAME?</v>
      </c>
      <c r="AH1512" s="94" t="e">
        <v>#NAME?</v>
      </c>
      <c r="AI1512" s="94" t="e">
        <v>#NAME?</v>
      </c>
      <c r="AJ1512" s="94" t="e">
        <v>#NAME?</v>
      </c>
      <c r="AK1512" s="94" t="e">
        <v>#NAME?</v>
      </c>
      <c r="AO1512" s="94" t="e">
        <f aca="false" t="array" ref="AO1512:AT1512">_xlfn.torow(_xlfn.unique(_xlfn._xlws.filter(cat_table[Sub-subsector],($E1512=cat_table[Sector])*($F1512=cat_table[Subsector]),"")))</f>
        <v>#NAME?</v>
      </c>
      <c r="AP1512" s="94" t="e">
        <v>#NAME?</v>
      </c>
      <c r="AQ1512" s="94" t="e">
        <v>#NAME?</v>
      </c>
      <c r="AR1512" s="94" t="e">
        <v>#NAME?</v>
      </c>
      <c r="AS1512" s="94" t="e">
        <v>#NAME?</v>
      </c>
      <c r="AT1512" s="94" t="e">
        <v>#NAME?</v>
      </c>
    </row>
    <row r="1513" customFormat="false" ht="15" hidden="false" customHeight="true" outlineLevel="0" collapsed="false">
      <c r="A1513" s="20" t="s">
        <v>10423</v>
      </c>
      <c r="B1513" s="20" t="e">
        <f aca="false">INDEX(Table2[], MATCH(L1513, Location_ID!$D$2:$D$648, 0), 1)</f>
        <v>#N/A</v>
      </c>
      <c r="C1513" s="62" t="s">
        <v>937</v>
      </c>
      <c r="D1513" s="249" t="s">
        <v>354</v>
      </c>
      <c r="E1513" s="20" t="s">
        <v>7134</v>
      </c>
      <c r="F1513" s="20" t="s">
        <v>7135</v>
      </c>
      <c r="G1513" s="62" t="s">
        <v>7591</v>
      </c>
      <c r="H1513" s="200"/>
      <c r="I1513" s="20" t="s">
        <v>10260</v>
      </c>
      <c r="J1513" s="20" t="s">
        <v>10261</v>
      </c>
      <c r="K1513" s="20" t="s">
        <v>7120</v>
      </c>
      <c r="L1513" s="62" t="s">
        <v>10245</v>
      </c>
      <c r="M1513" s="20" t="s">
        <v>7127</v>
      </c>
      <c r="N1513" s="20" t="s">
        <v>10265</v>
      </c>
      <c r="O1513" s="20" t="s">
        <v>10416</v>
      </c>
      <c r="P1513" s="201" t="n">
        <v>44431</v>
      </c>
      <c r="Q1513" s="201" t="n">
        <v>44431</v>
      </c>
      <c r="R1513" s="20" t="n">
        <v>1</v>
      </c>
      <c r="S1513" s="20" t="s">
        <v>7130</v>
      </c>
      <c r="T1513" s="20" t="n">
        <v>0</v>
      </c>
      <c r="U1513" s="20"/>
      <c r="V1513" s="19"/>
      <c r="W1513" s="19" t="s">
        <v>10248</v>
      </c>
      <c r="X1513" s="35" t="s">
        <v>383</v>
      </c>
      <c r="Y1513" s="35"/>
      <c r="Z1513" s="35" t="n">
        <v>0</v>
      </c>
      <c r="AE1513" s="94" t="e">
        <f aca="false" t="array" ref="AE1513:AK1513">_xlfn.torow(_xlfn.unique(_xlfn._xlws.filter(cat_table[Subsector],$E1513=cat_table[Sector],"")))</f>
        <v>#NAME?</v>
      </c>
      <c r="AF1513" s="94" t="e">
        <v>#NAME?</v>
      </c>
      <c r="AG1513" s="94" t="e">
        <v>#NAME?</v>
      </c>
      <c r="AH1513" s="94" t="e">
        <v>#NAME?</v>
      </c>
      <c r="AI1513" s="94" t="e">
        <v>#NAME?</v>
      </c>
      <c r="AJ1513" s="94" t="e">
        <v>#NAME?</v>
      </c>
      <c r="AK1513" s="94" t="e">
        <v>#NAME?</v>
      </c>
      <c r="AO1513" s="94" t="e">
        <f aca="false" t="array" ref="AO1513:AT1513">_xlfn.torow(_xlfn.unique(_xlfn._xlws.filter(cat_table[Sub-subsector],($E1513=cat_table[Sector])*($F1513=cat_table[Subsector]),"")))</f>
        <v>#NAME?</v>
      </c>
      <c r="AP1513" s="94" t="e">
        <v>#NAME?</v>
      </c>
      <c r="AQ1513" s="94" t="e">
        <v>#NAME?</v>
      </c>
      <c r="AR1513" s="94" t="e">
        <v>#NAME?</v>
      </c>
      <c r="AS1513" s="94" t="e">
        <v>#NAME?</v>
      </c>
      <c r="AT1513" s="94" t="e">
        <v>#NAME?</v>
      </c>
    </row>
    <row r="1514" customFormat="false" ht="15" hidden="false" customHeight="true" outlineLevel="0" collapsed="false">
      <c r="A1514" s="20" t="s">
        <v>10424</v>
      </c>
      <c r="B1514" s="20" t="e">
        <f aca="false">INDEX(Table2[], MATCH(L1514, Location_ID!$D$2:$D$648, 0), 1)</f>
        <v>#N/A</v>
      </c>
      <c r="C1514" s="62" t="s">
        <v>937</v>
      </c>
      <c r="D1514" s="249" t="s">
        <v>354</v>
      </c>
      <c r="E1514" s="20" t="s">
        <v>7134</v>
      </c>
      <c r="F1514" s="20" t="s">
        <v>7135</v>
      </c>
      <c r="G1514" s="62" t="s">
        <v>7591</v>
      </c>
      <c r="H1514" s="200"/>
      <c r="I1514" s="20" t="s">
        <v>10260</v>
      </c>
      <c r="J1514" s="20" t="s">
        <v>10261</v>
      </c>
      <c r="K1514" s="20" t="s">
        <v>7120</v>
      </c>
      <c r="L1514" s="62" t="s">
        <v>10245</v>
      </c>
      <c r="M1514" s="20" t="s">
        <v>7127</v>
      </c>
      <c r="N1514" s="20" t="s">
        <v>10271</v>
      </c>
      <c r="O1514" s="20" t="s">
        <v>10416</v>
      </c>
      <c r="P1514" s="201" t="n">
        <v>44431</v>
      </c>
      <c r="Q1514" s="201" t="n">
        <v>44431</v>
      </c>
      <c r="R1514" s="20" t="n">
        <v>1</v>
      </c>
      <c r="S1514" s="20" t="s">
        <v>7130</v>
      </c>
      <c r="T1514" s="20" t="n">
        <v>178</v>
      </c>
      <c r="U1514" s="20"/>
      <c r="V1514" s="19"/>
      <c r="W1514" s="19" t="s">
        <v>10248</v>
      </c>
      <c r="X1514" s="35" t="s">
        <v>383</v>
      </c>
      <c r="Y1514" s="35"/>
      <c r="Z1514" s="35" t="n">
        <v>0</v>
      </c>
      <c r="AE1514" s="94" t="e">
        <f aca="false" t="array" ref="AE1514:AK1514">_xlfn.torow(_xlfn.unique(_xlfn._xlws.filter(cat_table[Subsector],$E1514=cat_table[Sector],"")))</f>
        <v>#NAME?</v>
      </c>
      <c r="AF1514" s="94" t="e">
        <v>#NAME?</v>
      </c>
      <c r="AG1514" s="94" t="e">
        <v>#NAME?</v>
      </c>
      <c r="AH1514" s="94" t="e">
        <v>#NAME?</v>
      </c>
      <c r="AI1514" s="94" t="e">
        <v>#NAME?</v>
      </c>
      <c r="AJ1514" s="94" t="e">
        <v>#NAME?</v>
      </c>
      <c r="AK1514" s="94" t="e">
        <v>#NAME?</v>
      </c>
      <c r="AO1514" s="94" t="e">
        <f aca="false" t="array" ref="AO1514:AT1514">_xlfn.torow(_xlfn.unique(_xlfn._xlws.filter(cat_table[Sub-subsector],($E1514=cat_table[Sector])*($F1514=cat_table[Subsector]),"")))</f>
        <v>#NAME?</v>
      </c>
      <c r="AP1514" s="94" t="e">
        <v>#NAME?</v>
      </c>
      <c r="AQ1514" s="94" t="e">
        <v>#NAME?</v>
      </c>
      <c r="AR1514" s="94" t="e">
        <v>#NAME?</v>
      </c>
      <c r="AS1514" s="94" t="e">
        <v>#NAME?</v>
      </c>
      <c r="AT1514" s="94" t="e">
        <v>#NAME?</v>
      </c>
    </row>
    <row r="1515" customFormat="false" ht="15" hidden="false" customHeight="true" outlineLevel="0" collapsed="false">
      <c r="A1515" s="20" t="s">
        <v>10425</v>
      </c>
      <c r="B1515" s="20" t="e">
        <f aca="false">INDEX(Table2[], MATCH(L1515, Location_ID!$D$2:$D$648, 0), 1)</f>
        <v>#N/A</v>
      </c>
      <c r="C1515" s="62" t="s">
        <v>937</v>
      </c>
      <c r="D1515" s="249" t="s">
        <v>354</v>
      </c>
      <c r="E1515" s="20" t="s">
        <v>7134</v>
      </c>
      <c r="F1515" s="20" t="s">
        <v>7135</v>
      </c>
      <c r="G1515" s="62" t="s">
        <v>7591</v>
      </c>
      <c r="H1515" s="200"/>
      <c r="I1515" s="20" t="s">
        <v>10260</v>
      </c>
      <c r="J1515" s="20" t="s">
        <v>10261</v>
      </c>
      <c r="K1515" s="20" t="s">
        <v>7120</v>
      </c>
      <c r="L1515" s="62" t="s">
        <v>10245</v>
      </c>
      <c r="M1515" s="20" t="s">
        <v>7127</v>
      </c>
      <c r="N1515" s="20" t="s">
        <v>10262</v>
      </c>
      <c r="O1515" s="20" t="s">
        <v>10426</v>
      </c>
      <c r="P1515" s="201" t="n">
        <v>44434</v>
      </c>
      <c r="Q1515" s="201" t="n">
        <v>44434</v>
      </c>
      <c r="R1515" s="20" t="n">
        <v>1</v>
      </c>
      <c r="S1515" s="20" t="s">
        <v>7130</v>
      </c>
      <c r="T1515" s="20" t="n">
        <v>0</v>
      </c>
      <c r="U1515" s="20"/>
      <c r="V1515" s="19"/>
      <c r="W1515" s="19" t="s">
        <v>10248</v>
      </c>
      <c r="X1515" s="35" t="s">
        <v>383</v>
      </c>
      <c r="Y1515" s="35"/>
      <c r="Z1515" s="35" t="n">
        <v>0</v>
      </c>
      <c r="AE1515" s="94" t="e">
        <f aca="false" t="array" ref="AE1515:AK1515">_xlfn.torow(_xlfn.unique(_xlfn._xlws.filter(cat_table[Subsector],$E1515=cat_table[Sector],"")))</f>
        <v>#NAME?</v>
      </c>
      <c r="AF1515" s="94" t="e">
        <v>#NAME?</v>
      </c>
      <c r="AG1515" s="94" t="e">
        <v>#NAME?</v>
      </c>
      <c r="AH1515" s="94" t="e">
        <v>#NAME?</v>
      </c>
      <c r="AI1515" s="94" t="e">
        <v>#NAME?</v>
      </c>
      <c r="AJ1515" s="94" t="e">
        <v>#NAME?</v>
      </c>
      <c r="AK1515" s="94" t="e">
        <v>#NAME?</v>
      </c>
      <c r="AO1515" s="94" t="e">
        <f aca="false" t="array" ref="AO1515:AT1515">_xlfn.torow(_xlfn.unique(_xlfn._xlws.filter(cat_table[Sub-subsector],($E1515=cat_table[Sector])*($F1515=cat_table[Subsector]),"")))</f>
        <v>#NAME?</v>
      </c>
      <c r="AP1515" s="94" t="e">
        <v>#NAME?</v>
      </c>
      <c r="AQ1515" s="94" t="e">
        <v>#NAME?</v>
      </c>
      <c r="AR1515" s="94" t="e">
        <v>#NAME?</v>
      </c>
      <c r="AS1515" s="94" t="e">
        <v>#NAME?</v>
      </c>
      <c r="AT1515" s="94" t="e">
        <v>#NAME?</v>
      </c>
    </row>
    <row r="1516" customFormat="false" ht="15" hidden="false" customHeight="true" outlineLevel="0" collapsed="false">
      <c r="A1516" s="20" t="s">
        <v>10427</v>
      </c>
      <c r="B1516" s="20" t="e">
        <f aca="false">INDEX(Table2[], MATCH(L1516, Location_ID!$D$2:$D$648, 0), 1)</f>
        <v>#N/A</v>
      </c>
      <c r="C1516" s="62" t="s">
        <v>937</v>
      </c>
      <c r="D1516" s="249" t="s">
        <v>354</v>
      </c>
      <c r="E1516" s="20" t="s">
        <v>7134</v>
      </c>
      <c r="F1516" s="20" t="s">
        <v>7135</v>
      </c>
      <c r="G1516" s="62" t="s">
        <v>7591</v>
      </c>
      <c r="H1516" s="200"/>
      <c r="I1516" s="20" t="s">
        <v>10260</v>
      </c>
      <c r="J1516" s="20" t="s">
        <v>10261</v>
      </c>
      <c r="K1516" s="20" t="s">
        <v>7120</v>
      </c>
      <c r="L1516" s="62" t="s">
        <v>10245</v>
      </c>
      <c r="M1516" s="20" t="s">
        <v>7127</v>
      </c>
      <c r="N1516" s="20" t="s">
        <v>10265</v>
      </c>
      <c r="O1516" s="20" t="s">
        <v>10426</v>
      </c>
      <c r="P1516" s="201" t="n">
        <v>44434</v>
      </c>
      <c r="Q1516" s="201" t="n">
        <v>44434</v>
      </c>
      <c r="R1516" s="20" t="n">
        <v>1</v>
      </c>
      <c r="S1516" s="20" t="s">
        <v>7130</v>
      </c>
      <c r="T1516" s="20" t="n">
        <v>0</v>
      </c>
      <c r="U1516" s="20"/>
      <c r="V1516" s="19"/>
      <c r="W1516" s="19" t="s">
        <v>10248</v>
      </c>
      <c r="X1516" s="35" t="s">
        <v>383</v>
      </c>
      <c r="Y1516" s="35"/>
      <c r="Z1516" s="35" t="n">
        <v>0</v>
      </c>
      <c r="AE1516" s="94" t="e">
        <f aca="false" t="array" ref="AE1516:AK1516">_xlfn.torow(_xlfn.unique(_xlfn._xlws.filter(cat_table[Subsector],$E1516=cat_table[Sector],"")))</f>
        <v>#NAME?</v>
      </c>
      <c r="AF1516" s="94" t="e">
        <v>#NAME?</v>
      </c>
      <c r="AG1516" s="94" t="e">
        <v>#NAME?</v>
      </c>
      <c r="AH1516" s="94" t="e">
        <v>#NAME?</v>
      </c>
      <c r="AI1516" s="94" t="e">
        <v>#NAME?</v>
      </c>
      <c r="AJ1516" s="94" t="e">
        <v>#NAME?</v>
      </c>
      <c r="AK1516" s="94" t="e">
        <v>#NAME?</v>
      </c>
      <c r="AO1516" s="94" t="e">
        <f aca="false" t="array" ref="AO1516:AT1516">_xlfn.torow(_xlfn.unique(_xlfn._xlws.filter(cat_table[Sub-subsector],($E1516=cat_table[Sector])*($F1516=cat_table[Subsector]),"")))</f>
        <v>#NAME?</v>
      </c>
      <c r="AP1516" s="94" t="e">
        <v>#NAME?</v>
      </c>
      <c r="AQ1516" s="94" t="e">
        <v>#NAME?</v>
      </c>
      <c r="AR1516" s="94" t="e">
        <v>#NAME?</v>
      </c>
      <c r="AS1516" s="94" t="e">
        <v>#NAME?</v>
      </c>
      <c r="AT1516" s="94" t="e">
        <v>#NAME?</v>
      </c>
    </row>
    <row r="1517" customFormat="false" ht="15" hidden="false" customHeight="true" outlineLevel="0" collapsed="false">
      <c r="A1517" s="20" t="s">
        <v>10428</v>
      </c>
      <c r="B1517" s="20" t="e">
        <f aca="false">INDEX(Table2[], MATCH(L1517, Location_ID!$D$2:$D$648, 0), 1)</f>
        <v>#N/A</v>
      </c>
      <c r="C1517" s="62" t="s">
        <v>937</v>
      </c>
      <c r="D1517" s="249" t="s">
        <v>354</v>
      </c>
      <c r="E1517" s="20" t="s">
        <v>7134</v>
      </c>
      <c r="F1517" s="20" t="s">
        <v>7135</v>
      </c>
      <c r="G1517" s="62" t="s">
        <v>7591</v>
      </c>
      <c r="H1517" s="200"/>
      <c r="I1517" s="20" t="s">
        <v>10260</v>
      </c>
      <c r="J1517" s="20" t="s">
        <v>10261</v>
      </c>
      <c r="K1517" s="20" t="s">
        <v>7120</v>
      </c>
      <c r="L1517" s="62" t="s">
        <v>10245</v>
      </c>
      <c r="M1517" s="20" t="s">
        <v>7127</v>
      </c>
      <c r="N1517" s="20" t="s">
        <v>10262</v>
      </c>
      <c r="O1517" s="20" t="s">
        <v>10426</v>
      </c>
      <c r="P1517" s="201" t="n">
        <v>44433</v>
      </c>
      <c r="Q1517" s="201" t="n">
        <v>44433</v>
      </c>
      <c r="R1517" s="20" t="n">
        <v>1</v>
      </c>
      <c r="S1517" s="20" t="s">
        <v>7130</v>
      </c>
      <c r="T1517" s="20" t="n">
        <v>0</v>
      </c>
      <c r="U1517" s="20"/>
      <c r="V1517" s="19"/>
      <c r="W1517" s="19" t="s">
        <v>10248</v>
      </c>
      <c r="X1517" s="35" t="s">
        <v>383</v>
      </c>
      <c r="Y1517" s="35"/>
      <c r="Z1517" s="35" t="n">
        <v>0</v>
      </c>
      <c r="AE1517" s="94" t="e">
        <f aca="false" t="array" ref="AE1517:AK1517">_xlfn.torow(_xlfn.unique(_xlfn._xlws.filter(cat_table[Subsector],$E1517=cat_table[Sector],"")))</f>
        <v>#NAME?</v>
      </c>
      <c r="AF1517" s="94" t="e">
        <v>#NAME?</v>
      </c>
      <c r="AG1517" s="94" t="e">
        <v>#NAME?</v>
      </c>
      <c r="AH1517" s="94" t="e">
        <v>#NAME?</v>
      </c>
      <c r="AI1517" s="94" t="e">
        <v>#NAME?</v>
      </c>
      <c r="AJ1517" s="94" t="e">
        <v>#NAME?</v>
      </c>
      <c r="AK1517" s="94" t="e">
        <v>#NAME?</v>
      </c>
      <c r="AO1517" s="94" t="e">
        <f aca="false" t="array" ref="AO1517:AT1517">_xlfn.torow(_xlfn.unique(_xlfn._xlws.filter(cat_table[Sub-subsector],($E1517=cat_table[Sector])*($F1517=cat_table[Subsector]),"")))</f>
        <v>#NAME?</v>
      </c>
      <c r="AP1517" s="94" t="e">
        <v>#NAME?</v>
      </c>
      <c r="AQ1517" s="94" t="e">
        <v>#NAME?</v>
      </c>
      <c r="AR1517" s="94" t="e">
        <v>#NAME?</v>
      </c>
      <c r="AS1517" s="94" t="e">
        <v>#NAME?</v>
      </c>
      <c r="AT1517" s="94" t="e">
        <v>#NAME?</v>
      </c>
    </row>
    <row r="1518" customFormat="false" ht="15" hidden="false" customHeight="true" outlineLevel="0" collapsed="false">
      <c r="A1518" s="20" t="s">
        <v>10429</v>
      </c>
      <c r="B1518" s="20" t="e">
        <f aca="false">INDEX(Table2[], MATCH(L1518, Location_ID!$D$2:$D$648, 0), 1)</f>
        <v>#N/A</v>
      </c>
      <c r="C1518" s="62" t="s">
        <v>937</v>
      </c>
      <c r="D1518" s="249" t="s">
        <v>354</v>
      </c>
      <c r="E1518" s="20" t="s">
        <v>7134</v>
      </c>
      <c r="F1518" s="20" t="s">
        <v>7135</v>
      </c>
      <c r="G1518" s="62" t="s">
        <v>7591</v>
      </c>
      <c r="H1518" s="200"/>
      <c r="I1518" s="20" t="s">
        <v>10260</v>
      </c>
      <c r="J1518" s="20" t="s">
        <v>10261</v>
      </c>
      <c r="K1518" s="20" t="s">
        <v>7120</v>
      </c>
      <c r="L1518" s="62" t="s">
        <v>10245</v>
      </c>
      <c r="M1518" s="20" t="s">
        <v>7127</v>
      </c>
      <c r="N1518" s="20" t="s">
        <v>10265</v>
      </c>
      <c r="O1518" s="20" t="s">
        <v>10426</v>
      </c>
      <c r="P1518" s="201" t="n">
        <v>44433</v>
      </c>
      <c r="Q1518" s="201" t="n">
        <v>44433</v>
      </c>
      <c r="R1518" s="20" t="n">
        <v>1</v>
      </c>
      <c r="S1518" s="20" t="s">
        <v>7130</v>
      </c>
      <c r="T1518" s="20" t="n">
        <v>0</v>
      </c>
      <c r="U1518" s="20"/>
      <c r="V1518" s="19"/>
      <c r="W1518" s="19" t="s">
        <v>10248</v>
      </c>
      <c r="X1518" s="35" t="s">
        <v>383</v>
      </c>
      <c r="Y1518" s="35"/>
      <c r="Z1518" s="35" t="n">
        <v>0</v>
      </c>
      <c r="AE1518" s="94" t="e">
        <f aca="false" t="array" ref="AE1518:AK1518">_xlfn.torow(_xlfn.unique(_xlfn._xlws.filter(cat_table[Subsector],$E1518=cat_table[Sector],"")))</f>
        <v>#NAME?</v>
      </c>
      <c r="AF1518" s="94" t="e">
        <v>#NAME?</v>
      </c>
      <c r="AG1518" s="94" t="e">
        <v>#NAME?</v>
      </c>
      <c r="AH1518" s="94" t="e">
        <v>#NAME?</v>
      </c>
      <c r="AI1518" s="94" t="e">
        <v>#NAME?</v>
      </c>
      <c r="AJ1518" s="94" t="e">
        <v>#NAME?</v>
      </c>
      <c r="AK1518" s="94" t="e">
        <v>#NAME?</v>
      </c>
      <c r="AO1518" s="94" t="e">
        <f aca="false" t="array" ref="AO1518:AT1518">_xlfn.torow(_xlfn.unique(_xlfn._xlws.filter(cat_table[Sub-subsector],($E1518=cat_table[Sector])*($F1518=cat_table[Subsector]),"")))</f>
        <v>#NAME?</v>
      </c>
      <c r="AP1518" s="94" t="e">
        <v>#NAME?</v>
      </c>
      <c r="AQ1518" s="94" t="e">
        <v>#NAME?</v>
      </c>
      <c r="AR1518" s="94" t="e">
        <v>#NAME?</v>
      </c>
      <c r="AS1518" s="94" t="e">
        <v>#NAME?</v>
      </c>
      <c r="AT1518" s="94" t="e">
        <v>#NAME?</v>
      </c>
    </row>
    <row r="1519" customFormat="false" ht="15" hidden="false" customHeight="true" outlineLevel="0" collapsed="false">
      <c r="A1519" s="20" t="s">
        <v>10430</v>
      </c>
      <c r="B1519" s="20" t="e">
        <f aca="false">INDEX(Table2[], MATCH(L1519, Location_ID!$D$2:$D$648, 0), 1)</f>
        <v>#N/A</v>
      </c>
      <c r="C1519" s="62" t="s">
        <v>937</v>
      </c>
      <c r="D1519" s="249" t="s">
        <v>354</v>
      </c>
      <c r="E1519" s="20" t="s">
        <v>7134</v>
      </c>
      <c r="F1519" s="20" t="s">
        <v>7135</v>
      </c>
      <c r="G1519" s="62" t="s">
        <v>7591</v>
      </c>
      <c r="H1519" s="200"/>
      <c r="I1519" s="20" t="s">
        <v>10260</v>
      </c>
      <c r="J1519" s="20" t="s">
        <v>10261</v>
      </c>
      <c r="K1519" s="20" t="s">
        <v>7120</v>
      </c>
      <c r="L1519" s="62" t="s">
        <v>10245</v>
      </c>
      <c r="M1519" s="20" t="s">
        <v>7127</v>
      </c>
      <c r="N1519" s="20" t="s">
        <v>10262</v>
      </c>
      <c r="O1519" s="20" t="s">
        <v>10426</v>
      </c>
      <c r="P1519" s="201" t="n">
        <v>44432</v>
      </c>
      <c r="Q1519" s="201" t="n">
        <v>44432</v>
      </c>
      <c r="R1519" s="20" t="n">
        <v>1</v>
      </c>
      <c r="S1519" s="20" t="s">
        <v>7130</v>
      </c>
      <c r="T1519" s="20" t="n">
        <v>0</v>
      </c>
      <c r="U1519" s="20"/>
      <c r="V1519" s="19"/>
      <c r="W1519" s="19" t="s">
        <v>10248</v>
      </c>
      <c r="X1519" s="35" t="s">
        <v>383</v>
      </c>
      <c r="Y1519" s="35"/>
      <c r="Z1519" s="35" t="n">
        <v>0</v>
      </c>
      <c r="AE1519" s="94" t="e">
        <f aca="false" t="array" ref="AE1519:AK1519">_xlfn.torow(_xlfn.unique(_xlfn._xlws.filter(cat_table[Subsector],$E1519=cat_table[Sector],"")))</f>
        <v>#NAME?</v>
      </c>
      <c r="AF1519" s="94" t="e">
        <v>#NAME?</v>
      </c>
      <c r="AG1519" s="94" t="e">
        <v>#NAME?</v>
      </c>
      <c r="AH1519" s="94" t="e">
        <v>#NAME?</v>
      </c>
      <c r="AI1519" s="94" t="e">
        <v>#NAME?</v>
      </c>
      <c r="AJ1519" s="94" t="e">
        <v>#NAME?</v>
      </c>
      <c r="AK1519" s="94" t="e">
        <v>#NAME?</v>
      </c>
      <c r="AO1519" s="94" t="e">
        <f aca="false" t="array" ref="AO1519:AT1519">_xlfn.torow(_xlfn.unique(_xlfn._xlws.filter(cat_table[Sub-subsector],($E1519=cat_table[Sector])*($F1519=cat_table[Subsector]),"")))</f>
        <v>#NAME?</v>
      </c>
      <c r="AP1519" s="94" t="e">
        <v>#NAME?</v>
      </c>
      <c r="AQ1519" s="94" t="e">
        <v>#NAME?</v>
      </c>
      <c r="AR1519" s="94" t="e">
        <v>#NAME?</v>
      </c>
      <c r="AS1519" s="94" t="e">
        <v>#NAME?</v>
      </c>
      <c r="AT1519" s="94" t="e">
        <v>#NAME?</v>
      </c>
    </row>
    <row r="1520" customFormat="false" ht="15" hidden="false" customHeight="true" outlineLevel="0" collapsed="false">
      <c r="A1520" s="20" t="s">
        <v>10431</v>
      </c>
      <c r="B1520" s="20" t="e">
        <f aca="false">INDEX(Table2[], MATCH(L1520, Location_ID!$D$2:$D$648, 0), 1)</f>
        <v>#N/A</v>
      </c>
      <c r="C1520" s="62" t="s">
        <v>937</v>
      </c>
      <c r="D1520" s="249" t="s">
        <v>354</v>
      </c>
      <c r="E1520" s="20" t="s">
        <v>7134</v>
      </c>
      <c r="F1520" s="20" t="s">
        <v>7135</v>
      </c>
      <c r="G1520" s="62" t="s">
        <v>7591</v>
      </c>
      <c r="H1520" s="200"/>
      <c r="I1520" s="20" t="s">
        <v>10260</v>
      </c>
      <c r="J1520" s="20" t="s">
        <v>10261</v>
      </c>
      <c r="K1520" s="20" t="s">
        <v>7120</v>
      </c>
      <c r="L1520" s="62" t="s">
        <v>10245</v>
      </c>
      <c r="M1520" s="20" t="s">
        <v>7127</v>
      </c>
      <c r="N1520" s="20" t="s">
        <v>10265</v>
      </c>
      <c r="O1520" s="20" t="s">
        <v>10426</v>
      </c>
      <c r="P1520" s="201" t="n">
        <v>44432</v>
      </c>
      <c r="Q1520" s="201" t="n">
        <v>44432</v>
      </c>
      <c r="R1520" s="20" t="n">
        <v>1</v>
      </c>
      <c r="S1520" s="20" t="s">
        <v>7130</v>
      </c>
      <c r="T1520" s="20" t="n">
        <v>0</v>
      </c>
      <c r="U1520" s="20"/>
      <c r="V1520" s="19"/>
      <c r="W1520" s="19" t="s">
        <v>10248</v>
      </c>
      <c r="X1520" s="35" t="s">
        <v>383</v>
      </c>
      <c r="Y1520" s="35"/>
      <c r="Z1520" s="35" t="n">
        <v>0</v>
      </c>
      <c r="AE1520" s="94" t="e">
        <f aca="false" t="array" ref="AE1520:AK1520">_xlfn.torow(_xlfn.unique(_xlfn._xlws.filter(cat_table[Subsector],$E1520=cat_table[Sector],"")))</f>
        <v>#NAME?</v>
      </c>
      <c r="AF1520" s="94" t="e">
        <v>#NAME?</v>
      </c>
      <c r="AG1520" s="94" t="e">
        <v>#NAME?</v>
      </c>
      <c r="AH1520" s="94" t="e">
        <v>#NAME?</v>
      </c>
      <c r="AI1520" s="94" t="e">
        <v>#NAME?</v>
      </c>
      <c r="AJ1520" s="94" t="e">
        <v>#NAME?</v>
      </c>
      <c r="AK1520" s="94" t="e">
        <v>#NAME?</v>
      </c>
      <c r="AO1520" s="94" t="e">
        <f aca="false" t="array" ref="AO1520:AT1520">_xlfn.torow(_xlfn.unique(_xlfn._xlws.filter(cat_table[Sub-subsector],($E1520=cat_table[Sector])*($F1520=cat_table[Subsector]),"")))</f>
        <v>#NAME?</v>
      </c>
      <c r="AP1520" s="94" t="e">
        <v>#NAME?</v>
      </c>
      <c r="AQ1520" s="94" t="e">
        <v>#NAME?</v>
      </c>
      <c r="AR1520" s="94" t="e">
        <v>#NAME?</v>
      </c>
      <c r="AS1520" s="94" t="e">
        <v>#NAME?</v>
      </c>
      <c r="AT1520" s="94" t="e">
        <v>#NAME?</v>
      </c>
    </row>
    <row r="1521" customFormat="false" ht="15" hidden="false" customHeight="true" outlineLevel="0" collapsed="false">
      <c r="A1521" s="20" t="s">
        <v>10432</v>
      </c>
      <c r="B1521" s="20" t="e">
        <f aca="false">INDEX(Table2[], MATCH(L1521, Location_ID!$D$2:$D$648, 0), 1)</f>
        <v>#N/A</v>
      </c>
      <c r="C1521" s="62" t="s">
        <v>937</v>
      </c>
      <c r="D1521" s="249" t="s">
        <v>354</v>
      </c>
      <c r="E1521" s="20" t="s">
        <v>7134</v>
      </c>
      <c r="F1521" s="20" t="s">
        <v>7135</v>
      </c>
      <c r="G1521" s="62" t="s">
        <v>7591</v>
      </c>
      <c r="H1521" s="200"/>
      <c r="I1521" s="20" t="s">
        <v>10260</v>
      </c>
      <c r="J1521" s="20" t="s">
        <v>10261</v>
      </c>
      <c r="K1521" s="20" t="s">
        <v>7120</v>
      </c>
      <c r="L1521" s="62" t="s">
        <v>10245</v>
      </c>
      <c r="M1521" s="20" t="s">
        <v>7127</v>
      </c>
      <c r="N1521" s="20" t="s">
        <v>10262</v>
      </c>
      <c r="O1521" s="20" t="s">
        <v>10426</v>
      </c>
      <c r="P1521" s="201" t="n">
        <v>44431</v>
      </c>
      <c r="Q1521" s="201" t="n">
        <v>44431</v>
      </c>
      <c r="R1521" s="20" t="n">
        <v>1</v>
      </c>
      <c r="S1521" s="20" t="s">
        <v>7130</v>
      </c>
      <c r="T1521" s="20" t="n">
        <v>0</v>
      </c>
      <c r="U1521" s="20"/>
      <c r="V1521" s="19"/>
      <c r="W1521" s="19" t="s">
        <v>10248</v>
      </c>
      <c r="X1521" s="35" t="s">
        <v>383</v>
      </c>
      <c r="Y1521" s="35"/>
      <c r="Z1521" s="35" t="n">
        <v>0</v>
      </c>
      <c r="AE1521" s="94" t="e">
        <f aca="false" t="array" ref="AE1521:AK1521">_xlfn.torow(_xlfn.unique(_xlfn._xlws.filter(cat_table[Subsector],$E1521=cat_table[Sector],"")))</f>
        <v>#NAME?</v>
      </c>
      <c r="AF1521" s="94" t="e">
        <v>#NAME?</v>
      </c>
      <c r="AG1521" s="94" t="e">
        <v>#NAME?</v>
      </c>
      <c r="AH1521" s="94" t="e">
        <v>#NAME?</v>
      </c>
      <c r="AI1521" s="94" t="e">
        <v>#NAME?</v>
      </c>
      <c r="AJ1521" s="94" t="e">
        <v>#NAME?</v>
      </c>
      <c r="AK1521" s="94" t="e">
        <v>#NAME?</v>
      </c>
      <c r="AO1521" s="94" t="e">
        <f aca="false" t="array" ref="AO1521:AT1521">_xlfn.torow(_xlfn.unique(_xlfn._xlws.filter(cat_table[Sub-subsector],($E1521=cat_table[Sector])*($F1521=cat_table[Subsector]),"")))</f>
        <v>#NAME?</v>
      </c>
      <c r="AP1521" s="94" t="e">
        <v>#NAME?</v>
      </c>
      <c r="AQ1521" s="94" t="e">
        <v>#NAME?</v>
      </c>
      <c r="AR1521" s="94" t="e">
        <v>#NAME?</v>
      </c>
      <c r="AS1521" s="94" t="e">
        <v>#NAME?</v>
      </c>
      <c r="AT1521" s="94" t="e">
        <v>#NAME?</v>
      </c>
    </row>
    <row r="1522" customFormat="false" ht="15" hidden="false" customHeight="true" outlineLevel="0" collapsed="false">
      <c r="A1522" s="20" t="s">
        <v>10433</v>
      </c>
      <c r="B1522" s="20" t="e">
        <f aca="false">INDEX(Table2[], MATCH(L1522, Location_ID!$D$2:$D$648, 0), 1)</f>
        <v>#N/A</v>
      </c>
      <c r="C1522" s="62" t="s">
        <v>937</v>
      </c>
      <c r="D1522" s="249" t="s">
        <v>354</v>
      </c>
      <c r="E1522" s="20" t="s">
        <v>7134</v>
      </c>
      <c r="F1522" s="20" t="s">
        <v>7135</v>
      </c>
      <c r="G1522" s="62" t="s">
        <v>7591</v>
      </c>
      <c r="H1522" s="200"/>
      <c r="I1522" s="20" t="s">
        <v>10260</v>
      </c>
      <c r="J1522" s="20" t="s">
        <v>10261</v>
      </c>
      <c r="K1522" s="20" t="s">
        <v>7120</v>
      </c>
      <c r="L1522" s="62" t="s">
        <v>10245</v>
      </c>
      <c r="M1522" s="20" t="s">
        <v>7127</v>
      </c>
      <c r="N1522" s="20" t="s">
        <v>10265</v>
      </c>
      <c r="O1522" s="20" t="s">
        <v>10426</v>
      </c>
      <c r="P1522" s="201" t="n">
        <v>44431</v>
      </c>
      <c r="Q1522" s="201" t="n">
        <v>44431</v>
      </c>
      <c r="R1522" s="20" t="n">
        <v>1</v>
      </c>
      <c r="S1522" s="20" t="s">
        <v>7130</v>
      </c>
      <c r="T1522" s="20" t="n">
        <v>0</v>
      </c>
      <c r="U1522" s="20"/>
      <c r="V1522" s="19"/>
      <c r="W1522" s="19" t="s">
        <v>10248</v>
      </c>
      <c r="X1522" s="35" t="s">
        <v>383</v>
      </c>
      <c r="Y1522" s="35"/>
      <c r="Z1522" s="35" t="n">
        <v>0</v>
      </c>
      <c r="AE1522" s="94" t="e">
        <f aca="false" t="array" ref="AE1522:AK1522">_xlfn.torow(_xlfn.unique(_xlfn._xlws.filter(cat_table[Subsector],$E1522=cat_table[Sector],"")))</f>
        <v>#NAME?</v>
      </c>
      <c r="AF1522" s="94" t="e">
        <v>#NAME?</v>
      </c>
      <c r="AG1522" s="94" t="e">
        <v>#NAME?</v>
      </c>
      <c r="AH1522" s="94" t="e">
        <v>#NAME?</v>
      </c>
      <c r="AI1522" s="94" t="e">
        <v>#NAME?</v>
      </c>
      <c r="AJ1522" s="94" t="e">
        <v>#NAME?</v>
      </c>
      <c r="AK1522" s="94" t="e">
        <v>#NAME?</v>
      </c>
      <c r="AO1522" s="94" t="e">
        <f aca="false" t="array" ref="AO1522:AT1522">_xlfn.torow(_xlfn.unique(_xlfn._xlws.filter(cat_table[Sub-subsector],($E1522=cat_table[Sector])*($F1522=cat_table[Subsector]),"")))</f>
        <v>#NAME?</v>
      </c>
      <c r="AP1522" s="94" t="e">
        <v>#NAME?</v>
      </c>
      <c r="AQ1522" s="94" t="e">
        <v>#NAME?</v>
      </c>
      <c r="AR1522" s="94" t="e">
        <v>#NAME?</v>
      </c>
      <c r="AS1522" s="94" t="e">
        <v>#NAME?</v>
      </c>
      <c r="AT1522" s="94" t="e">
        <v>#NAME?</v>
      </c>
    </row>
    <row r="1523" customFormat="false" ht="15" hidden="false" customHeight="true" outlineLevel="0" collapsed="false">
      <c r="A1523" s="20" t="s">
        <v>10434</v>
      </c>
      <c r="B1523" s="20" t="e">
        <f aca="false">INDEX(Table2[], MATCH(L1523, Location_ID!$D$2:$D$648, 0), 1)</f>
        <v>#N/A</v>
      </c>
      <c r="C1523" s="62" t="s">
        <v>937</v>
      </c>
      <c r="D1523" s="249" t="s">
        <v>354</v>
      </c>
      <c r="E1523" s="20" t="s">
        <v>7134</v>
      </c>
      <c r="F1523" s="20" t="s">
        <v>7135</v>
      </c>
      <c r="G1523" s="62" t="s">
        <v>7591</v>
      </c>
      <c r="H1523" s="200"/>
      <c r="I1523" s="20" t="s">
        <v>10260</v>
      </c>
      <c r="J1523" s="20" t="s">
        <v>10261</v>
      </c>
      <c r="K1523" s="20" t="s">
        <v>7120</v>
      </c>
      <c r="L1523" s="62" t="s">
        <v>10245</v>
      </c>
      <c r="M1523" s="20" t="s">
        <v>7127</v>
      </c>
      <c r="N1523" s="20" t="s">
        <v>10271</v>
      </c>
      <c r="O1523" s="20" t="s">
        <v>10426</v>
      </c>
      <c r="P1523" s="201" t="n">
        <v>44431</v>
      </c>
      <c r="Q1523" s="201" t="n">
        <v>44431</v>
      </c>
      <c r="R1523" s="20" t="n">
        <v>1</v>
      </c>
      <c r="S1523" s="20" t="s">
        <v>7130</v>
      </c>
      <c r="T1523" s="20" t="n">
        <v>0</v>
      </c>
      <c r="U1523" s="20"/>
      <c r="V1523" s="19"/>
      <c r="W1523" s="19" t="s">
        <v>10248</v>
      </c>
      <c r="X1523" s="35" t="s">
        <v>383</v>
      </c>
      <c r="Y1523" s="35"/>
      <c r="Z1523" s="35" t="n">
        <v>0</v>
      </c>
      <c r="AE1523" s="94" t="e">
        <f aca="false" t="array" ref="AE1523:AK1523">_xlfn.torow(_xlfn.unique(_xlfn._xlws.filter(cat_table[Subsector],$E1523=cat_table[Sector],"")))</f>
        <v>#NAME?</v>
      </c>
      <c r="AF1523" s="94" t="e">
        <v>#NAME?</v>
      </c>
      <c r="AG1523" s="94" t="e">
        <v>#NAME?</v>
      </c>
      <c r="AH1523" s="94" t="e">
        <v>#NAME?</v>
      </c>
      <c r="AI1523" s="94" t="e">
        <v>#NAME?</v>
      </c>
      <c r="AJ1523" s="94" t="e">
        <v>#NAME?</v>
      </c>
      <c r="AK1523" s="94" t="e">
        <v>#NAME?</v>
      </c>
      <c r="AO1523" s="94" t="e">
        <f aca="false" t="array" ref="AO1523:AT1523">_xlfn.torow(_xlfn.unique(_xlfn._xlws.filter(cat_table[Sub-subsector],($E1523=cat_table[Sector])*($F1523=cat_table[Subsector]),"")))</f>
        <v>#NAME?</v>
      </c>
      <c r="AP1523" s="94" t="e">
        <v>#NAME?</v>
      </c>
      <c r="AQ1523" s="94" t="e">
        <v>#NAME?</v>
      </c>
      <c r="AR1523" s="94" t="e">
        <v>#NAME?</v>
      </c>
      <c r="AS1523" s="94" t="e">
        <v>#NAME?</v>
      </c>
      <c r="AT1523" s="94" t="e">
        <v>#NAME?</v>
      </c>
    </row>
    <row r="1524" customFormat="false" ht="15" hidden="false" customHeight="true" outlineLevel="0" collapsed="false">
      <c r="A1524" s="20" t="s">
        <v>10435</v>
      </c>
      <c r="B1524" s="20" t="e">
        <f aca="false">INDEX(Table2[], MATCH(L1524, Location_ID!$D$2:$D$648, 0), 1)</f>
        <v>#N/A</v>
      </c>
      <c r="C1524" s="62" t="s">
        <v>937</v>
      </c>
      <c r="D1524" s="249" t="s">
        <v>354</v>
      </c>
      <c r="E1524" s="20" t="s">
        <v>7134</v>
      </c>
      <c r="F1524" s="20" t="s">
        <v>7135</v>
      </c>
      <c r="G1524" s="62" t="s">
        <v>7591</v>
      </c>
      <c r="H1524" s="200"/>
      <c r="I1524" s="20" t="s">
        <v>10260</v>
      </c>
      <c r="J1524" s="20" t="s">
        <v>10261</v>
      </c>
      <c r="K1524" s="20" t="s">
        <v>7120</v>
      </c>
      <c r="L1524" s="62" t="s">
        <v>10245</v>
      </c>
      <c r="M1524" s="20" t="s">
        <v>7127</v>
      </c>
      <c r="N1524" s="20" t="s">
        <v>10262</v>
      </c>
      <c r="O1524" s="20" t="s">
        <v>10436</v>
      </c>
      <c r="P1524" s="201" t="n">
        <v>44434</v>
      </c>
      <c r="Q1524" s="201" t="n">
        <v>44434</v>
      </c>
      <c r="R1524" s="20" t="n">
        <v>1</v>
      </c>
      <c r="S1524" s="20" t="s">
        <v>7130</v>
      </c>
      <c r="T1524" s="20" t="n">
        <v>247</v>
      </c>
      <c r="U1524" s="20"/>
      <c r="V1524" s="19"/>
      <c r="W1524" s="19" t="s">
        <v>10248</v>
      </c>
      <c r="X1524" s="35" t="s">
        <v>383</v>
      </c>
      <c r="Y1524" s="35"/>
      <c r="Z1524" s="35" t="n">
        <v>0</v>
      </c>
      <c r="AE1524" s="94" t="e">
        <f aca="false" t="array" ref="AE1524:AK1524">_xlfn.torow(_xlfn.unique(_xlfn._xlws.filter(cat_table[Subsector],$E1524=cat_table[Sector],"")))</f>
        <v>#NAME?</v>
      </c>
      <c r="AF1524" s="94" t="e">
        <v>#NAME?</v>
      </c>
      <c r="AG1524" s="94" t="e">
        <v>#NAME?</v>
      </c>
      <c r="AH1524" s="94" t="e">
        <v>#NAME?</v>
      </c>
      <c r="AI1524" s="94" t="e">
        <v>#NAME?</v>
      </c>
      <c r="AJ1524" s="94" t="e">
        <v>#NAME?</v>
      </c>
      <c r="AK1524" s="94" t="e">
        <v>#NAME?</v>
      </c>
      <c r="AO1524" s="94" t="e">
        <f aca="false" t="array" ref="AO1524:AT1524">_xlfn.torow(_xlfn.unique(_xlfn._xlws.filter(cat_table[Sub-subsector],($E1524=cat_table[Sector])*($F1524=cat_table[Subsector]),"")))</f>
        <v>#NAME?</v>
      </c>
      <c r="AP1524" s="94" t="e">
        <v>#NAME?</v>
      </c>
      <c r="AQ1524" s="94" t="e">
        <v>#NAME?</v>
      </c>
      <c r="AR1524" s="94" t="e">
        <v>#NAME?</v>
      </c>
      <c r="AS1524" s="94" t="e">
        <v>#NAME?</v>
      </c>
      <c r="AT1524" s="94" t="e">
        <v>#NAME?</v>
      </c>
    </row>
    <row r="1525" customFormat="false" ht="15" hidden="false" customHeight="true" outlineLevel="0" collapsed="false">
      <c r="A1525" s="20" t="s">
        <v>10437</v>
      </c>
      <c r="B1525" s="20" t="e">
        <f aca="false">INDEX(Table2[], MATCH(L1525, Location_ID!$D$2:$D$648, 0), 1)</f>
        <v>#N/A</v>
      </c>
      <c r="C1525" s="62" t="s">
        <v>937</v>
      </c>
      <c r="D1525" s="249" t="s">
        <v>354</v>
      </c>
      <c r="E1525" s="20" t="s">
        <v>7134</v>
      </c>
      <c r="F1525" s="20" t="s">
        <v>7135</v>
      </c>
      <c r="G1525" s="62" t="s">
        <v>7591</v>
      </c>
      <c r="H1525" s="200"/>
      <c r="I1525" s="20" t="s">
        <v>10260</v>
      </c>
      <c r="J1525" s="20" t="s">
        <v>10261</v>
      </c>
      <c r="K1525" s="20" t="s">
        <v>7120</v>
      </c>
      <c r="L1525" s="62" t="s">
        <v>10245</v>
      </c>
      <c r="M1525" s="20" t="s">
        <v>7127</v>
      </c>
      <c r="N1525" s="20" t="s">
        <v>10265</v>
      </c>
      <c r="O1525" s="20" t="s">
        <v>10436</v>
      </c>
      <c r="P1525" s="201" t="n">
        <v>44434</v>
      </c>
      <c r="Q1525" s="201" t="n">
        <v>44434</v>
      </c>
      <c r="R1525" s="20" t="n">
        <v>1</v>
      </c>
      <c r="S1525" s="20" t="s">
        <v>7130</v>
      </c>
      <c r="T1525" s="20" t="n">
        <v>223</v>
      </c>
      <c r="U1525" s="20"/>
      <c r="V1525" s="19"/>
      <c r="W1525" s="19" t="s">
        <v>10248</v>
      </c>
      <c r="X1525" s="35" t="s">
        <v>383</v>
      </c>
      <c r="Y1525" s="35"/>
      <c r="Z1525" s="35" t="n">
        <v>0</v>
      </c>
      <c r="AE1525" s="94" t="e">
        <f aca="false" t="array" ref="AE1525:AK1525">_xlfn.torow(_xlfn.unique(_xlfn._xlws.filter(cat_table[Subsector],$E1525=cat_table[Sector],"")))</f>
        <v>#NAME?</v>
      </c>
      <c r="AF1525" s="94" t="e">
        <v>#NAME?</v>
      </c>
      <c r="AG1525" s="94" t="e">
        <v>#NAME?</v>
      </c>
      <c r="AH1525" s="94" t="e">
        <v>#NAME?</v>
      </c>
      <c r="AI1525" s="94" t="e">
        <v>#NAME?</v>
      </c>
      <c r="AJ1525" s="94" t="e">
        <v>#NAME?</v>
      </c>
      <c r="AK1525" s="94" t="e">
        <v>#NAME?</v>
      </c>
      <c r="AO1525" s="94" t="e">
        <f aca="false" t="array" ref="AO1525:AT1525">_xlfn.torow(_xlfn.unique(_xlfn._xlws.filter(cat_table[Sub-subsector],($E1525=cat_table[Sector])*($F1525=cat_table[Subsector]),"")))</f>
        <v>#NAME?</v>
      </c>
      <c r="AP1525" s="94" t="e">
        <v>#NAME?</v>
      </c>
      <c r="AQ1525" s="94" t="e">
        <v>#NAME?</v>
      </c>
      <c r="AR1525" s="94" t="e">
        <v>#NAME?</v>
      </c>
      <c r="AS1525" s="94" t="e">
        <v>#NAME?</v>
      </c>
      <c r="AT1525" s="94" t="e">
        <v>#NAME?</v>
      </c>
    </row>
    <row r="1526" customFormat="false" ht="15" hidden="false" customHeight="true" outlineLevel="0" collapsed="false">
      <c r="A1526" s="20" t="s">
        <v>10438</v>
      </c>
      <c r="B1526" s="20" t="e">
        <f aca="false">INDEX(Table2[], MATCH(L1526, Location_ID!$D$2:$D$648, 0), 1)</f>
        <v>#N/A</v>
      </c>
      <c r="C1526" s="62" t="s">
        <v>937</v>
      </c>
      <c r="D1526" s="249" t="s">
        <v>354</v>
      </c>
      <c r="E1526" s="20" t="s">
        <v>7134</v>
      </c>
      <c r="F1526" s="20" t="s">
        <v>7135</v>
      </c>
      <c r="G1526" s="62" t="s">
        <v>7591</v>
      </c>
      <c r="H1526" s="200"/>
      <c r="I1526" s="20" t="s">
        <v>10260</v>
      </c>
      <c r="J1526" s="20" t="s">
        <v>10261</v>
      </c>
      <c r="K1526" s="20" t="s">
        <v>7120</v>
      </c>
      <c r="L1526" s="62" t="s">
        <v>10245</v>
      </c>
      <c r="M1526" s="20" t="s">
        <v>7127</v>
      </c>
      <c r="N1526" s="20" t="s">
        <v>10262</v>
      </c>
      <c r="O1526" s="20" t="s">
        <v>10436</v>
      </c>
      <c r="P1526" s="201" t="n">
        <v>44433</v>
      </c>
      <c r="Q1526" s="201" t="n">
        <v>44433</v>
      </c>
      <c r="R1526" s="20" t="n">
        <v>1</v>
      </c>
      <c r="S1526" s="20" t="s">
        <v>7130</v>
      </c>
      <c r="T1526" s="20" t="n">
        <v>304</v>
      </c>
      <c r="U1526" s="20"/>
      <c r="V1526" s="19"/>
      <c r="W1526" s="19" t="s">
        <v>10248</v>
      </c>
      <c r="X1526" s="35" t="s">
        <v>383</v>
      </c>
      <c r="Y1526" s="35"/>
      <c r="Z1526" s="35" t="n">
        <v>0</v>
      </c>
      <c r="AE1526" s="94" t="e">
        <f aca="false" t="array" ref="AE1526:AK1526">_xlfn.torow(_xlfn.unique(_xlfn._xlws.filter(cat_table[Subsector],$E1526=cat_table[Sector],"")))</f>
        <v>#NAME?</v>
      </c>
      <c r="AF1526" s="94" t="e">
        <v>#NAME?</v>
      </c>
      <c r="AG1526" s="94" t="e">
        <v>#NAME?</v>
      </c>
      <c r="AH1526" s="94" t="e">
        <v>#NAME?</v>
      </c>
      <c r="AI1526" s="94" t="e">
        <v>#NAME?</v>
      </c>
      <c r="AJ1526" s="94" t="e">
        <v>#NAME?</v>
      </c>
      <c r="AK1526" s="94" t="e">
        <v>#NAME?</v>
      </c>
      <c r="AO1526" s="94" t="e">
        <f aca="false" t="array" ref="AO1526:AT1526">_xlfn.torow(_xlfn.unique(_xlfn._xlws.filter(cat_table[Sub-subsector],($E1526=cat_table[Sector])*($F1526=cat_table[Subsector]),"")))</f>
        <v>#NAME?</v>
      </c>
      <c r="AP1526" s="94" t="e">
        <v>#NAME?</v>
      </c>
      <c r="AQ1526" s="94" t="e">
        <v>#NAME?</v>
      </c>
      <c r="AR1526" s="94" t="e">
        <v>#NAME?</v>
      </c>
      <c r="AS1526" s="94" t="e">
        <v>#NAME?</v>
      </c>
      <c r="AT1526" s="94" t="e">
        <v>#NAME?</v>
      </c>
    </row>
    <row r="1527" customFormat="false" ht="15" hidden="false" customHeight="true" outlineLevel="0" collapsed="false">
      <c r="A1527" s="20" t="s">
        <v>10439</v>
      </c>
      <c r="B1527" s="20" t="e">
        <f aca="false">INDEX(Table2[], MATCH(L1527, Location_ID!$D$2:$D$648, 0), 1)</f>
        <v>#N/A</v>
      </c>
      <c r="C1527" s="62" t="s">
        <v>937</v>
      </c>
      <c r="D1527" s="249" t="s">
        <v>354</v>
      </c>
      <c r="E1527" s="20" t="s">
        <v>7134</v>
      </c>
      <c r="F1527" s="20" t="s">
        <v>7135</v>
      </c>
      <c r="G1527" s="62" t="s">
        <v>7591</v>
      </c>
      <c r="H1527" s="200"/>
      <c r="I1527" s="20" t="s">
        <v>10260</v>
      </c>
      <c r="J1527" s="20" t="s">
        <v>10261</v>
      </c>
      <c r="K1527" s="20" t="s">
        <v>7120</v>
      </c>
      <c r="L1527" s="62" t="s">
        <v>10245</v>
      </c>
      <c r="M1527" s="20" t="s">
        <v>7127</v>
      </c>
      <c r="N1527" s="20" t="s">
        <v>10265</v>
      </c>
      <c r="O1527" s="20" t="s">
        <v>10436</v>
      </c>
      <c r="P1527" s="201" t="n">
        <v>44433</v>
      </c>
      <c r="Q1527" s="201" t="n">
        <v>44433</v>
      </c>
      <c r="R1527" s="20" t="n">
        <v>1</v>
      </c>
      <c r="S1527" s="20" t="s">
        <v>7130</v>
      </c>
      <c r="T1527" s="20" t="n">
        <v>312</v>
      </c>
      <c r="U1527" s="20"/>
      <c r="V1527" s="19"/>
      <c r="W1527" s="19" t="s">
        <v>10248</v>
      </c>
      <c r="X1527" s="35" t="s">
        <v>383</v>
      </c>
      <c r="Y1527" s="35"/>
      <c r="Z1527" s="35" t="n">
        <v>0</v>
      </c>
      <c r="AE1527" s="94" t="e">
        <f aca="false" t="array" ref="AE1527:AK1527">_xlfn.torow(_xlfn.unique(_xlfn._xlws.filter(cat_table[Subsector],$E1527=cat_table[Sector],"")))</f>
        <v>#NAME?</v>
      </c>
      <c r="AF1527" s="94" t="e">
        <v>#NAME?</v>
      </c>
      <c r="AG1527" s="94" t="e">
        <v>#NAME?</v>
      </c>
      <c r="AH1527" s="94" t="e">
        <v>#NAME?</v>
      </c>
      <c r="AI1527" s="94" t="e">
        <v>#NAME?</v>
      </c>
      <c r="AJ1527" s="94" t="e">
        <v>#NAME?</v>
      </c>
      <c r="AK1527" s="94" t="e">
        <v>#NAME?</v>
      </c>
      <c r="AO1527" s="94" t="e">
        <f aca="false" t="array" ref="AO1527:AT1527">_xlfn.torow(_xlfn.unique(_xlfn._xlws.filter(cat_table[Sub-subsector],($E1527=cat_table[Sector])*($F1527=cat_table[Subsector]),"")))</f>
        <v>#NAME?</v>
      </c>
      <c r="AP1527" s="94" t="e">
        <v>#NAME?</v>
      </c>
      <c r="AQ1527" s="94" t="e">
        <v>#NAME?</v>
      </c>
      <c r="AR1527" s="94" t="e">
        <v>#NAME?</v>
      </c>
      <c r="AS1527" s="94" t="e">
        <v>#NAME?</v>
      </c>
      <c r="AT1527" s="94" t="e">
        <v>#NAME?</v>
      </c>
    </row>
    <row r="1528" customFormat="false" ht="15" hidden="false" customHeight="true" outlineLevel="0" collapsed="false">
      <c r="A1528" s="20" t="s">
        <v>10440</v>
      </c>
      <c r="B1528" s="20" t="e">
        <f aca="false">INDEX(Table2[], MATCH(L1528, Location_ID!$D$2:$D$648, 0), 1)</f>
        <v>#N/A</v>
      </c>
      <c r="C1528" s="62" t="s">
        <v>937</v>
      </c>
      <c r="D1528" s="249" t="s">
        <v>354</v>
      </c>
      <c r="E1528" s="20" t="s">
        <v>7134</v>
      </c>
      <c r="F1528" s="20" t="s">
        <v>7135</v>
      </c>
      <c r="G1528" s="62" t="s">
        <v>7591</v>
      </c>
      <c r="H1528" s="200"/>
      <c r="I1528" s="20" t="s">
        <v>10260</v>
      </c>
      <c r="J1528" s="20" t="s">
        <v>10261</v>
      </c>
      <c r="K1528" s="20" t="s">
        <v>7120</v>
      </c>
      <c r="L1528" s="62" t="s">
        <v>10245</v>
      </c>
      <c r="M1528" s="20" t="s">
        <v>7127</v>
      </c>
      <c r="N1528" s="20" t="s">
        <v>10262</v>
      </c>
      <c r="O1528" s="20" t="s">
        <v>10436</v>
      </c>
      <c r="P1528" s="201" t="n">
        <v>44432</v>
      </c>
      <c r="Q1528" s="201" t="n">
        <v>44432</v>
      </c>
      <c r="R1528" s="20" t="n">
        <v>1</v>
      </c>
      <c r="S1528" s="20" t="s">
        <v>7130</v>
      </c>
      <c r="T1528" s="20" t="n">
        <v>386</v>
      </c>
      <c r="U1528" s="20"/>
      <c r="V1528" s="19"/>
      <c r="W1528" s="19" t="s">
        <v>10248</v>
      </c>
      <c r="X1528" s="35" t="s">
        <v>383</v>
      </c>
      <c r="Y1528" s="35"/>
      <c r="Z1528" s="35" t="n">
        <v>0</v>
      </c>
      <c r="AE1528" s="94" t="e">
        <f aca="false" t="array" ref="AE1528:AK1528">_xlfn.torow(_xlfn.unique(_xlfn._xlws.filter(cat_table[Subsector],$E1528=cat_table[Sector],"")))</f>
        <v>#NAME?</v>
      </c>
      <c r="AF1528" s="94" t="e">
        <v>#NAME?</v>
      </c>
      <c r="AG1528" s="94" t="e">
        <v>#NAME?</v>
      </c>
      <c r="AH1528" s="94" t="e">
        <v>#NAME?</v>
      </c>
      <c r="AI1528" s="94" t="e">
        <v>#NAME?</v>
      </c>
      <c r="AJ1528" s="94" t="e">
        <v>#NAME?</v>
      </c>
      <c r="AK1528" s="94" t="e">
        <v>#NAME?</v>
      </c>
      <c r="AO1528" s="94" t="e">
        <f aca="false" t="array" ref="AO1528:AT1528">_xlfn.torow(_xlfn.unique(_xlfn._xlws.filter(cat_table[Sub-subsector],($E1528=cat_table[Sector])*($F1528=cat_table[Subsector]),"")))</f>
        <v>#NAME?</v>
      </c>
      <c r="AP1528" s="94" t="e">
        <v>#NAME?</v>
      </c>
      <c r="AQ1528" s="94" t="e">
        <v>#NAME?</v>
      </c>
      <c r="AR1528" s="94" t="e">
        <v>#NAME?</v>
      </c>
      <c r="AS1528" s="94" t="e">
        <v>#NAME?</v>
      </c>
      <c r="AT1528" s="94" t="e">
        <v>#NAME?</v>
      </c>
    </row>
    <row r="1529" customFormat="false" ht="15" hidden="false" customHeight="true" outlineLevel="0" collapsed="false">
      <c r="A1529" s="20" t="s">
        <v>10441</v>
      </c>
      <c r="B1529" s="20" t="e">
        <f aca="false">INDEX(Table2[], MATCH(L1529, Location_ID!$D$2:$D$648, 0), 1)</f>
        <v>#N/A</v>
      </c>
      <c r="C1529" s="62" t="s">
        <v>937</v>
      </c>
      <c r="D1529" s="249" t="s">
        <v>354</v>
      </c>
      <c r="E1529" s="20" t="s">
        <v>7134</v>
      </c>
      <c r="F1529" s="20" t="s">
        <v>7135</v>
      </c>
      <c r="G1529" s="62" t="s">
        <v>7591</v>
      </c>
      <c r="H1529" s="200"/>
      <c r="I1529" s="20" t="s">
        <v>10260</v>
      </c>
      <c r="J1529" s="20" t="s">
        <v>10261</v>
      </c>
      <c r="K1529" s="20" t="s">
        <v>7120</v>
      </c>
      <c r="L1529" s="62" t="s">
        <v>10245</v>
      </c>
      <c r="M1529" s="20" t="s">
        <v>7127</v>
      </c>
      <c r="N1529" s="20" t="s">
        <v>10265</v>
      </c>
      <c r="O1529" s="20" t="s">
        <v>10436</v>
      </c>
      <c r="P1529" s="201" t="n">
        <v>44432</v>
      </c>
      <c r="Q1529" s="201" t="n">
        <v>44432</v>
      </c>
      <c r="R1529" s="20" t="n">
        <v>1</v>
      </c>
      <c r="S1529" s="20" t="s">
        <v>7130</v>
      </c>
      <c r="T1529" s="20" t="n">
        <v>419</v>
      </c>
      <c r="U1529" s="20"/>
      <c r="V1529" s="19"/>
      <c r="W1529" s="19" t="s">
        <v>10248</v>
      </c>
      <c r="X1529" s="35" t="s">
        <v>383</v>
      </c>
      <c r="Y1529" s="35"/>
      <c r="Z1529" s="35" t="n">
        <v>0</v>
      </c>
      <c r="AE1529" s="94" t="e">
        <f aca="false" t="array" ref="AE1529:AK1529">_xlfn.torow(_xlfn.unique(_xlfn._xlws.filter(cat_table[Subsector],$E1529=cat_table[Sector],"")))</f>
        <v>#NAME?</v>
      </c>
      <c r="AF1529" s="94" t="e">
        <v>#NAME?</v>
      </c>
      <c r="AG1529" s="94" t="e">
        <v>#NAME?</v>
      </c>
      <c r="AH1529" s="94" t="e">
        <v>#NAME?</v>
      </c>
      <c r="AI1529" s="94" t="e">
        <v>#NAME?</v>
      </c>
      <c r="AJ1529" s="94" t="e">
        <v>#NAME?</v>
      </c>
      <c r="AK1529" s="94" t="e">
        <v>#NAME?</v>
      </c>
      <c r="AO1529" s="94" t="e">
        <f aca="false" t="array" ref="AO1529:AT1529">_xlfn.torow(_xlfn.unique(_xlfn._xlws.filter(cat_table[Sub-subsector],($E1529=cat_table[Sector])*($F1529=cat_table[Subsector]),"")))</f>
        <v>#NAME?</v>
      </c>
      <c r="AP1529" s="94" t="e">
        <v>#NAME?</v>
      </c>
      <c r="AQ1529" s="94" t="e">
        <v>#NAME?</v>
      </c>
      <c r="AR1529" s="94" t="e">
        <v>#NAME?</v>
      </c>
      <c r="AS1529" s="94" t="e">
        <v>#NAME?</v>
      </c>
      <c r="AT1529" s="94" t="e">
        <v>#NAME?</v>
      </c>
    </row>
    <row r="1530" customFormat="false" ht="15" hidden="false" customHeight="true" outlineLevel="0" collapsed="false">
      <c r="A1530" s="20" t="s">
        <v>10442</v>
      </c>
      <c r="B1530" s="20" t="e">
        <f aca="false">INDEX(Table2[], MATCH(L1530, Location_ID!$D$2:$D$648, 0), 1)</f>
        <v>#N/A</v>
      </c>
      <c r="C1530" s="62" t="s">
        <v>937</v>
      </c>
      <c r="D1530" s="249" t="s">
        <v>354</v>
      </c>
      <c r="E1530" s="20" t="s">
        <v>7134</v>
      </c>
      <c r="F1530" s="20" t="s">
        <v>7135</v>
      </c>
      <c r="G1530" s="62" t="s">
        <v>7591</v>
      </c>
      <c r="H1530" s="200"/>
      <c r="I1530" s="20" t="s">
        <v>10260</v>
      </c>
      <c r="J1530" s="20" t="s">
        <v>10261</v>
      </c>
      <c r="K1530" s="20" t="s">
        <v>7120</v>
      </c>
      <c r="L1530" s="62" t="s">
        <v>10245</v>
      </c>
      <c r="M1530" s="20" t="s">
        <v>7127</v>
      </c>
      <c r="N1530" s="20" t="s">
        <v>10271</v>
      </c>
      <c r="O1530" s="20" t="s">
        <v>10436</v>
      </c>
      <c r="P1530" s="201" t="n">
        <v>44432</v>
      </c>
      <c r="Q1530" s="201" t="n">
        <v>44432</v>
      </c>
      <c r="R1530" s="20" t="n">
        <v>1</v>
      </c>
      <c r="S1530" s="20" t="s">
        <v>7130</v>
      </c>
      <c r="T1530" s="20" t="n">
        <v>676</v>
      </c>
      <c r="U1530" s="20"/>
      <c r="V1530" s="19"/>
      <c r="W1530" s="19" t="s">
        <v>10248</v>
      </c>
      <c r="X1530" s="35" t="s">
        <v>383</v>
      </c>
      <c r="Y1530" s="35"/>
      <c r="Z1530" s="35" t="n">
        <v>0</v>
      </c>
      <c r="AE1530" s="94" t="e">
        <f aca="false" t="array" ref="AE1530:AK1530">_xlfn.torow(_xlfn.unique(_xlfn._xlws.filter(cat_table[Subsector],$E1530=cat_table[Sector],"")))</f>
        <v>#NAME?</v>
      </c>
      <c r="AF1530" s="94" t="e">
        <v>#NAME?</v>
      </c>
      <c r="AG1530" s="94" t="e">
        <v>#NAME?</v>
      </c>
      <c r="AH1530" s="94" t="e">
        <v>#NAME?</v>
      </c>
      <c r="AI1530" s="94" t="e">
        <v>#NAME?</v>
      </c>
      <c r="AJ1530" s="94" t="e">
        <v>#NAME?</v>
      </c>
      <c r="AK1530" s="94" t="e">
        <v>#NAME?</v>
      </c>
      <c r="AO1530" s="94" t="e">
        <f aca="false" t="array" ref="AO1530:AT1530">_xlfn.torow(_xlfn.unique(_xlfn._xlws.filter(cat_table[Sub-subsector],($E1530=cat_table[Sector])*($F1530=cat_table[Subsector]),"")))</f>
        <v>#NAME?</v>
      </c>
      <c r="AP1530" s="94" t="e">
        <v>#NAME?</v>
      </c>
      <c r="AQ1530" s="94" t="e">
        <v>#NAME?</v>
      </c>
      <c r="AR1530" s="94" t="e">
        <v>#NAME?</v>
      </c>
      <c r="AS1530" s="94" t="e">
        <v>#NAME?</v>
      </c>
      <c r="AT1530" s="94" t="e">
        <v>#NAME?</v>
      </c>
    </row>
    <row r="1531" customFormat="false" ht="15" hidden="false" customHeight="true" outlineLevel="0" collapsed="false">
      <c r="A1531" s="20" t="s">
        <v>10443</v>
      </c>
      <c r="B1531" s="20" t="e">
        <f aca="false">INDEX(Table2[], MATCH(L1531, Location_ID!$D$2:$D$648, 0), 1)</f>
        <v>#N/A</v>
      </c>
      <c r="C1531" s="62" t="s">
        <v>937</v>
      </c>
      <c r="D1531" s="249" t="s">
        <v>354</v>
      </c>
      <c r="E1531" s="20" t="s">
        <v>7134</v>
      </c>
      <c r="F1531" s="20" t="s">
        <v>7135</v>
      </c>
      <c r="G1531" s="62" t="s">
        <v>7591</v>
      </c>
      <c r="H1531" s="200"/>
      <c r="I1531" s="20" t="s">
        <v>10260</v>
      </c>
      <c r="J1531" s="20" t="s">
        <v>10261</v>
      </c>
      <c r="K1531" s="20" t="s">
        <v>7120</v>
      </c>
      <c r="L1531" s="62" t="s">
        <v>10245</v>
      </c>
      <c r="M1531" s="20" t="s">
        <v>7127</v>
      </c>
      <c r="N1531" s="20" t="s">
        <v>10262</v>
      </c>
      <c r="O1531" s="20" t="s">
        <v>10436</v>
      </c>
      <c r="P1531" s="201" t="n">
        <v>44431</v>
      </c>
      <c r="Q1531" s="201" t="n">
        <v>44431</v>
      </c>
      <c r="R1531" s="20" t="n">
        <v>1</v>
      </c>
      <c r="S1531" s="20" t="s">
        <v>7130</v>
      </c>
      <c r="T1531" s="20" t="n">
        <v>577</v>
      </c>
      <c r="U1531" s="20"/>
      <c r="V1531" s="19"/>
      <c r="W1531" s="19" t="s">
        <v>10248</v>
      </c>
      <c r="X1531" s="35" t="s">
        <v>383</v>
      </c>
      <c r="Y1531" s="35"/>
      <c r="Z1531" s="35" t="n">
        <v>0</v>
      </c>
      <c r="AE1531" s="94" t="e">
        <f aca="false" t="array" ref="AE1531:AK1531">_xlfn.torow(_xlfn.unique(_xlfn._xlws.filter(cat_table[Subsector],$E1531=cat_table[Sector],"")))</f>
        <v>#NAME?</v>
      </c>
      <c r="AF1531" s="94" t="e">
        <v>#NAME?</v>
      </c>
      <c r="AG1531" s="94" t="e">
        <v>#NAME?</v>
      </c>
      <c r="AH1531" s="94" t="e">
        <v>#NAME?</v>
      </c>
      <c r="AI1531" s="94" t="e">
        <v>#NAME?</v>
      </c>
      <c r="AJ1531" s="94" t="e">
        <v>#NAME?</v>
      </c>
      <c r="AK1531" s="94" t="e">
        <v>#NAME?</v>
      </c>
      <c r="AO1531" s="94" t="e">
        <f aca="false" t="array" ref="AO1531:AT1531">_xlfn.torow(_xlfn.unique(_xlfn._xlws.filter(cat_table[Sub-subsector],($E1531=cat_table[Sector])*($F1531=cat_table[Subsector]),"")))</f>
        <v>#NAME?</v>
      </c>
      <c r="AP1531" s="94" t="e">
        <v>#NAME?</v>
      </c>
      <c r="AQ1531" s="94" t="e">
        <v>#NAME?</v>
      </c>
      <c r="AR1531" s="94" t="e">
        <v>#NAME?</v>
      </c>
      <c r="AS1531" s="94" t="e">
        <v>#NAME?</v>
      </c>
      <c r="AT1531" s="94" t="e">
        <v>#NAME?</v>
      </c>
    </row>
    <row r="1532" customFormat="false" ht="15" hidden="false" customHeight="true" outlineLevel="0" collapsed="false">
      <c r="A1532" s="20" t="s">
        <v>10444</v>
      </c>
      <c r="B1532" s="20" t="e">
        <f aca="false">INDEX(Table2[], MATCH(L1532, Location_ID!$D$2:$D$648, 0), 1)</f>
        <v>#N/A</v>
      </c>
      <c r="C1532" s="62" t="s">
        <v>937</v>
      </c>
      <c r="D1532" s="249" t="s">
        <v>354</v>
      </c>
      <c r="E1532" s="20" t="s">
        <v>7134</v>
      </c>
      <c r="F1532" s="20" t="s">
        <v>7135</v>
      </c>
      <c r="G1532" s="62" t="s">
        <v>7591</v>
      </c>
      <c r="H1532" s="200"/>
      <c r="I1532" s="20" t="s">
        <v>10260</v>
      </c>
      <c r="J1532" s="20" t="s">
        <v>10261</v>
      </c>
      <c r="K1532" s="20" t="s">
        <v>7120</v>
      </c>
      <c r="L1532" s="62" t="s">
        <v>10245</v>
      </c>
      <c r="M1532" s="20" t="s">
        <v>7127</v>
      </c>
      <c r="N1532" s="20" t="s">
        <v>10265</v>
      </c>
      <c r="O1532" s="20" t="s">
        <v>10436</v>
      </c>
      <c r="P1532" s="201" t="n">
        <v>44431</v>
      </c>
      <c r="Q1532" s="201" t="n">
        <v>44431</v>
      </c>
      <c r="R1532" s="20" t="n">
        <v>1</v>
      </c>
      <c r="S1532" s="20" t="s">
        <v>7130</v>
      </c>
      <c r="T1532" s="20" t="n">
        <v>492.5</v>
      </c>
      <c r="U1532" s="20"/>
      <c r="V1532" s="19"/>
      <c r="W1532" s="19" t="s">
        <v>10248</v>
      </c>
      <c r="X1532" s="35" t="s">
        <v>383</v>
      </c>
      <c r="Y1532" s="35"/>
      <c r="Z1532" s="35" t="n">
        <v>0</v>
      </c>
      <c r="AE1532" s="94" t="e">
        <f aca="false" t="array" ref="AE1532:AK1532">_xlfn.torow(_xlfn.unique(_xlfn._xlws.filter(cat_table[Subsector],$E1532=cat_table[Sector],"")))</f>
        <v>#NAME?</v>
      </c>
      <c r="AF1532" s="94" t="e">
        <v>#NAME?</v>
      </c>
      <c r="AG1532" s="94" t="e">
        <v>#NAME?</v>
      </c>
      <c r="AH1532" s="94" t="e">
        <v>#NAME?</v>
      </c>
      <c r="AI1532" s="94" t="e">
        <v>#NAME?</v>
      </c>
      <c r="AJ1532" s="94" t="e">
        <v>#NAME?</v>
      </c>
      <c r="AK1532" s="94" t="e">
        <v>#NAME?</v>
      </c>
      <c r="AO1532" s="94" t="e">
        <f aca="false" t="array" ref="AO1532:AT1532">_xlfn.torow(_xlfn.unique(_xlfn._xlws.filter(cat_table[Sub-subsector],($E1532=cat_table[Sector])*($F1532=cat_table[Subsector]),"")))</f>
        <v>#NAME?</v>
      </c>
      <c r="AP1532" s="94" t="e">
        <v>#NAME?</v>
      </c>
      <c r="AQ1532" s="94" t="e">
        <v>#NAME?</v>
      </c>
      <c r="AR1532" s="94" t="e">
        <v>#NAME?</v>
      </c>
      <c r="AS1532" s="94" t="e">
        <v>#NAME?</v>
      </c>
      <c r="AT1532" s="94" t="e">
        <v>#NAME?</v>
      </c>
    </row>
    <row r="1533" customFormat="false" ht="15" hidden="false" customHeight="true" outlineLevel="0" collapsed="false">
      <c r="A1533" s="20" t="s">
        <v>10445</v>
      </c>
      <c r="B1533" s="20" t="e">
        <f aca="false">INDEX(Table2[], MATCH(L1533, Location_ID!$D$2:$D$648, 0), 1)</f>
        <v>#N/A</v>
      </c>
      <c r="C1533" s="62" t="s">
        <v>937</v>
      </c>
      <c r="D1533" s="249" t="s">
        <v>354</v>
      </c>
      <c r="E1533" s="20" t="s">
        <v>7134</v>
      </c>
      <c r="F1533" s="20" t="s">
        <v>7135</v>
      </c>
      <c r="G1533" s="62" t="s">
        <v>7591</v>
      </c>
      <c r="H1533" s="200"/>
      <c r="I1533" s="20" t="s">
        <v>10260</v>
      </c>
      <c r="J1533" s="20" t="s">
        <v>10261</v>
      </c>
      <c r="K1533" s="20" t="s">
        <v>7120</v>
      </c>
      <c r="L1533" s="62" t="s">
        <v>10245</v>
      </c>
      <c r="M1533" s="20" t="s">
        <v>7127</v>
      </c>
      <c r="N1533" s="20" t="s">
        <v>10262</v>
      </c>
      <c r="O1533" s="20" t="s">
        <v>10446</v>
      </c>
      <c r="P1533" s="201" t="n">
        <v>44434</v>
      </c>
      <c r="Q1533" s="201" t="n">
        <v>44434</v>
      </c>
      <c r="R1533" s="20" t="n">
        <v>1</v>
      </c>
      <c r="S1533" s="20" t="s">
        <v>7130</v>
      </c>
      <c r="T1533" s="20" t="n">
        <v>5792.5</v>
      </c>
      <c r="U1533" s="20"/>
      <c r="V1533" s="19"/>
      <c r="W1533" s="19" t="s">
        <v>10248</v>
      </c>
      <c r="X1533" s="35" t="s">
        <v>383</v>
      </c>
      <c r="Y1533" s="35"/>
      <c r="Z1533" s="35" t="n">
        <v>0</v>
      </c>
      <c r="AE1533" s="94" t="e">
        <f aca="false" t="array" ref="AE1533:AK1533">_xlfn.torow(_xlfn.unique(_xlfn._xlws.filter(cat_table[Subsector],$E1533=cat_table[Sector],"")))</f>
        <v>#NAME?</v>
      </c>
      <c r="AF1533" s="94" t="e">
        <v>#NAME?</v>
      </c>
      <c r="AG1533" s="94" t="e">
        <v>#NAME?</v>
      </c>
      <c r="AH1533" s="94" t="e">
        <v>#NAME?</v>
      </c>
      <c r="AI1533" s="94" t="e">
        <v>#NAME?</v>
      </c>
      <c r="AJ1533" s="94" t="e">
        <v>#NAME?</v>
      </c>
      <c r="AK1533" s="94" t="e">
        <v>#NAME?</v>
      </c>
      <c r="AO1533" s="94" t="e">
        <f aca="false" t="array" ref="AO1533:AT1533">_xlfn.torow(_xlfn.unique(_xlfn._xlws.filter(cat_table[Sub-subsector],($E1533=cat_table[Sector])*($F1533=cat_table[Subsector]),"")))</f>
        <v>#NAME?</v>
      </c>
      <c r="AP1533" s="94" t="e">
        <v>#NAME?</v>
      </c>
      <c r="AQ1533" s="94" t="e">
        <v>#NAME?</v>
      </c>
      <c r="AR1533" s="94" t="e">
        <v>#NAME?</v>
      </c>
      <c r="AS1533" s="94" t="e">
        <v>#NAME?</v>
      </c>
      <c r="AT1533" s="94" t="e">
        <v>#NAME?</v>
      </c>
    </row>
    <row r="1534" customFormat="false" ht="15" hidden="false" customHeight="true" outlineLevel="0" collapsed="false">
      <c r="A1534" s="20" t="s">
        <v>10447</v>
      </c>
      <c r="B1534" s="20" t="e">
        <f aca="false">INDEX(Table2[], MATCH(L1534, Location_ID!$D$2:$D$648, 0), 1)</f>
        <v>#N/A</v>
      </c>
      <c r="C1534" s="62" t="s">
        <v>937</v>
      </c>
      <c r="D1534" s="249" t="s">
        <v>354</v>
      </c>
      <c r="E1534" s="20" t="s">
        <v>7134</v>
      </c>
      <c r="F1534" s="20" t="s">
        <v>7135</v>
      </c>
      <c r="G1534" s="62" t="s">
        <v>7591</v>
      </c>
      <c r="H1534" s="200"/>
      <c r="I1534" s="20" t="s">
        <v>10260</v>
      </c>
      <c r="J1534" s="20" t="s">
        <v>10261</v>
      </c>
      <c r="K1534" s="20" t="s">
        <v>7120</v>
      </c>
      <c r="L1534" s="62" t="s">
        <v>10245</v>
      </c>
      <c r="M1534" s="20" t="s">
        <v>7127</v>
      </c>
      <c r="N1534" s="20" t="s">
        <v>10265</v>
      </c>
      <c r="O1534" s="20" t="s">
        <v>10446</v>
      </c>
      <c r="P1534" s="201" t="n">
        <v>44434</v>
      </c>
      <c r="Q1534" s="201" t="n">
        <v>44434</v>
      </c>
      <c r="R1534" s="20" t="n">
        <v>1</v>
      </c>
      <c r="S1534" s="20" t="s">
        <v>7130</v>
      </c>
      <c r="T1534" s="20" t="n">
        <v>3603.5</v>
      </c>
      <c r="U1534" s="20"/>
      <c r="V1534" s="19"/>
      <c r="W1534" s="19" t="s">
        <v>10248</v>
      </c>
      <c r="X1534" s="35" t="s">
        <v>383</v>
      </c>
      <c r="Y1534" s="35"/>
      <c r="Z1534" s="35" t="n">
        <v>0</v>
      </c>
      <c r="AE1534" s="94" t="e">
        <f aca="false" t="array" ref="AE1534:AK1534">_xlfn.torow(_xlfn.unique(_xlfn._xlws.filter(cat_table[Subsector],$E1534=cat_table[Sector],"")))</f>
        <v>#NAME?</v>
      </c>
      <c r="AF1534" s="94" t="e">
        <v>#NAME?</v>
      </c>
      <c r="AG1534" s="94" t="e">
        <v>#NAME?</v>
      </c>
      <c r="AH1534" s="94" t="e">
        <v>#NAME?</v>
      </c>
      <c r="AI1534" s="94" t="e">
        <v>#NAME?</v>
      </c>
      <c r="AJ1534" s="94" t="e">
        <v>#NAME?</v>
      </c>
      <c r="AK1534" s="94" t="e">
        <v>#NAME?</v>
      </c>
      <c r="AO1534" s="94" t="e">
        <f aca="false" t="array" ref="AO1534:AT1534">_xlfn.torow(_xlfn.unique(_xlfn._xlws.filter(cat_table[Sub-subsector],($E1534=cat_table[Sector])*($F1534=cat_table[Subsector]),"")))</f>
        <v>#NAME?</v>
      </c>
      <c r="AP1534" s="94" t="e">
        <v>#NAME?</v>
      </c>
      <c r="AQ1534" s="94" t="e">
        <v>#NAME?</v>
      </c>
      <c r="AR1534" s="94" t="e">
        <v>#NAME?</v>
      </c>
      <c r="AS1534" s="94" t="e">
        <v>#NAME?</v>
      </c>
      <c r="AT1534" s="94" t="e">
        <v>#NAME?</v>
      </c>
    </row>
    <row r="1535" customFormat="false" ht="15" hidden="false" customHeight="true" outlineLevel="0" collapsed="false">
      <c r="A1535" s="20" t="s">
        <v>10448</v>
      </c>
      <c r="B1535" s="20" t="e">
        <f aca="false">INDEX(Table2[], MATCH(L1535, Location_ID!$D$2:$D$648, 0), 1)</f>
        <v>#N/A</v>
      </c>
      <c r="C1535" s="62" t="s">
        <v>937</v>
      </c>
      <c r="D1535" s="249" t="s">
        <v>354</v>
      </c>
      <c r="E1535" s="20" t="s">
        <v>7134</v>
      </c>
      <c r="F1535" s="20" t="s">
        <v>7135</v>
      </c>
      <c r="G1535" s="62" t="s">
        <v>7591</v>
      </c>
      <c r="H1535" s="200"/>
      <c r="I1535" s="20" t="s">
        <v>10260</v>
      </c>
      <c r="J1535" s="20" t="s">
        <v>10261</v>
      </c>
      <c r="K1535" s="20" t="s">
        <v>7120</v>
      </c>
      <c r="L1535" s="62" t="s">
        <v>10245</v>
      </c>
      <c r="M1535" s="20" t="s">
        <v>7127</v>
      </c>
      <c r="N1535" s="20" t="s">
        <v>10262</v>
      </c>
      <c r="O1535" s="20" t="s">
        <v>10446</v>
      </c>
      <c r="P1535" s="201" t="n">
        <v>44433</v>
      </c>
      <c r="Q1535" s="201" t="n">
        <v>44433</v>
      </c>
      <c r="R1535" s="20" t="n">
        <v>1</v>
      </c>
      <c r="S1535" s="20" t="s">
        <v>7130</v>
      </c>
      <c r="T1535" s="20" t="n">
        <v>1080.5</v>
      </c>
      <c r="U1535" s="20"/>
      <c r="V1535" s="19"/>
      <c r="W1535" s="19" t="s">
        <v>10248</v>
      </c>
      <c r="X1535" s="35" t="s">
        <v>383</v>
      </c>
      <c r="Y1535" s="35"/>
      <c r="Z1535" s="35" t="n">
        <v>0</v>
      </c>
      <c r="AE1535" s="94" t="e">
        <f aca="false" t="array" ref="AE1535:AK1535">_xlfn.torow(_xlfn.unique(_xlfn._xlws.filter(cat_table[Subsector],$E1535=cat_table[Sector],"")))</f>
        <v>#NAME?</v>
      </c>
      <c r="AF1535" s="94" t="e">
        <v>#NAME?</v>
      </c>
      <c r="AG1535" s="94" t="e">
        <v>#NAME?</v>
      </c>
      <c r="AH1535" s="94" t="e">
        <v>#NAME?</v>
      </c>
      <c r="AI1535" s="94" t="e">
        <v>#NAME?</v>
      </c>
      <c r="AJ1535" s="94" t="e">
        <v>#NAME?</v>
      </c>
      <c r="AK1535" s="94" t="e">
        <v>#NAME?</v>
      </c>
      <c r="AO1535" s="94" t="e">
        <f aca="false" t="array" ref="AO1535:AT1535">_xlfn.torow(_xlfn.unique(_xlfn._xlws.filter(cat_table[Sub-subsector],($E1535=cat_table[Sector])*($F1535=cat_table[Subsector]),"")))</f>
        <v>#NAME?</v>
      </c>
      <c r="AP1535" s="94" t="e">
        <v>#NAME?</v>
      </c>
      <c r="AQ1535" s="94" t="e">
        <v>#NAME?</v>
      </c>
      <c r="AR1535" s="94" t="e">
        <v>#NAME?</v>
      </c>
      <c r="AS1535" s="94" t="e">
        <v>#NAME?</v>
      </c>
      <c r="AT1535" s="94" t="e">
        <v>#NAME?</v>
      </c>
    </row>
    <row r="1536" customFormat="false" ht="15" hidden="false" customHeight="true" outlineLevel="0" collapsed="false">
      <c r="A1536" s="20" t="s">
        <v>10449</v>
      </c>
      <c r="B1536" s="20" t="e">
        <f aca="false">INDEX(Table2[], MATCH(L1536, Location_ID!$D$2:$D$648, 0), 1)</f>
        <v>#N/A</v>
      </c>
      <c r="C1536" s="62" t="s">
        <v>937</v>
      </c>
      <c r="D1536" s="249" t="s">
        <v>354</v>
      </c>
      <c r="E1536" s="20" t="s">
        <v>7134</v>
      </c>
      <c r="F1536" s="20" t="s">
        <v>7135</v>
      </c>
      <c r="G1536" s="62" t="s">
        <v>7591</v>
      </c>
      <c r="H1536" s="200"/>
      <c r="I1536" s="20" t="s">
        <v>10260</v>
      </c>
      <c r="J1536" s="20" t="s">
        <v>10261</v>
      </c>
      <c r="K1536" s="20" t="s">
        <v>7120</v>
      </c>
      <c r="L1536" s="62" t="s">
        <v>10245</v>
      </c>
      <c r="M1536" s="20" t="s">
        <v>7127</v>
      </c>
      <c r="N1536" s="20" t="s">
        <v>10265</v>
      </c>
      <c r="O1536" s="20" t="s">
        <v>10446</v>
      </c>
      <c r="P1536" s="201" t="n">
        <v>44433</v>
      </c>
      <c r="Q1536" s="201" t="n">
        <v>44433</v>
      </c>
      <c r="R1536" s="20" t="n">
        <v>1</v>
      </c>
      <c r="S1536" s="20" t="s">
        <v>7130</v>
      </c>
      <c r="T1536" s="20" t="n">
        <v>2460</v>
      </c>
      <c r="U1536" s="20"/>
      <c r="V1536" s="19"/>
      <c r="W1536" s="19" t="s">
        <v>10248</v>
      </c>
      <c r="X1536" s="35" t="s">
        <v>383</v>
      </c>
      <c r="Y1536" s="35"/>
      <c r="Z1536" s="35" t="n">
        <v>0</v>
      </c>
      <c r="AE1536" s="94" t="e">
        <f aca="false" t="array" ref="AE1536:AK1536">_xlfn.torow(_xlfn.unique(_xlfn._xlws.filter(cat_table[Subsector],$E1536=cat_table[Sector],"")))</f>
        <v>#NAME?</v>
      </c>
      <c r="AF1536" s="94" t="e">
        <v>#NAME?</v>
      </c>
      <c r="AG1536" s="94" t="e">
        <v>#NAME?</v>
      </c>
      <c r="AH1536" s="94" t="e">
        <v>#NAME?</v>
      </c>
      <c r="AI1536" s="94" t="e">
        <v>#NAME?</v>
      </c>
      <c r="AJ1536" s="94" t="e">
        <v>#NAME?</v>
      </c>
      <c r="AK1536" s="94" t="e">
        <v>#NAME?</v>
      </c>
      <c r="AO1536" s="94" t="e">
        <f aca="false" t="array" ref="AO1536:AT1536">_xlfn.torow(_xlfn.unique(_xlfn._xlws.filter(cat_table[Sub-subsector],($E1536=cat_table[Sector])*($F1536=cat_table[Subsector]),"")))</f>
        <v>#NAME?</v>
      </c>
      <c r="AP1536" s="94" t="e">
        <v>#NAME?</v>
      </c>
      <c r="AQ1536" s="94" t="e">
        <v>#NAME?</v>
      </c>
      <c r="AR1536" s="94" t="e">
        <v>#NAME?</v>
      </c>
      <c r="AS1536" s="94" t="e">
        <v>#NAME?</v>
      </c>
      <c r="AT1536" s="94" t="e">
        <v>#NAME?</v>
      </c>
    </row>
    <row r="1537" customFormat="false" ht="15" hidden="false" customHeight="true" outlineLevel="0" collapsed="false">
      <c r="A1537" s="20" t="s">
        <v>10450</v>
      </c>
      <c r="B1537" s="20" t="e">
        <f aca="false">INDEX(Table2[], MATCH(L1537, Location_ID!$D$2:$D$648, 0), 1)</f>
        <v>#N/A</v>
      </c>
      <c r="C1537" s="62" t="s">
        <v>937</v>
      </c>
      <c r="D1537" s="249" t="s">
        <v>354</v>
      </c>
      <c r="E1537" s="20" t="s">
        <v>7134</v>
      </c>
      <c r="F1537" s="20" t="s">
        <v>7135</v>
      </c>
      <c r="G1537" s="62" t="s">
        <v>7591</v>
      </c>
      <c r="H1537" s="200"/>
      <c r="I1537" s="20" t="s">
        <v>10260</v>
      </c>
      <c r="J1537" s="20" t="s">
        <v>10261</v>
      </c>
      <c r="K1537" s="20" t="s">
        <v>7120</v>
      </c>
      <c r="L1537" s="62" t="s">
        <v>10245</v>
      </c>
      <c r="M1537" s="20" t="s">
        <v>7127</v>
      </c>
      <c r="N1537" s="20" t="s">
        <v>10271</v>
      </c>
      <c r="O1537" s="20" t="s">
        <v>10446</v>
      </c>
      <c r="P1537" s="201" t="n">
        <v>44433</v>
      </c>
      <c r="Q1537" s="201" t="n">
        <v>44433</v>
      </c>
      <c r="R1537" s="20" t="n">
        <v>1</v>
      </c>
      <c r="S1537" s="20" t="s">
        <v>7130</v>
      </c>
      <c r="T1537" s="20" t="n">
        <v>264</v>
      </c>
      <c r="U1537" s="20"/>
      <c r="V1537" s="19"/>
      <c r="W1537" s="19" t="s">
        <v>10248</v>
      </c>
      <c r="X1537" s="35" t="s">
        <v>383</v>
      </c>
      <c r="Y1537" s="35"/>
      <c r="Z1537" s="35" t="n">
        <v>0</v>
      </c>
      <c r="AE1537" s="94" t="e">
        <f aca="false" t="array" ref="AE1537:AK1537">_xlfn.torow(_xlfn.unique(_xlfn._xlws.filter(cat_table[Subsector],$E1537=cat_table[Sector],"")))</f>
        <v>#NAME?</v>
      </c>
      <c r="AF1537" s="94" t="e">
        <v>#NAME?</v>
      </c>
      <c r="AG1537" s="94" t="e">
        <v>#NAME?</v>
      </c>
      <c r="AH1537" s="94" t="e">
        <v>#NAME?</v>
      </c>
      <c r="AI1537" s="94" t="e">
        <v>#NAME?</v>
      </c>
      <c r="AJ1537" s="94" t="e">
        <v>#NAME?</v>
      </c>
      <c r="AK1537" s="94" t="e">
        <v>#NAME?</v>
      </c>
      <c r="AO1537" s="94" t="e">
        <f aca="false" t="array" ref="AO1537:AT1537">_xlfn.torow(_xlfn.unique(_xlfn._xlws.filter(cat_table[Sub-subsector],($E1537=cat_table[Sector])*($F1537=cat_table[Subsector]),"")))</f>
        <v>#NAME?</v>
      </c>
      <c r="AP1537" s="94" t="e">
        <v>#NAME?</v>
      </c>
      <c r="AQ1537" s="94" t="e">
        <v>#NAME?</v>
      </c>
      <c r="AR1537" s="94" t="e">
        <v>#NAME?</v>
      </c>
      <c r="AS1537" s="94" t="e">
        <v>#NAME?</v>
      </c>
      <c r="AT1537" s="94" t="e">
        <v>#NAME?</v>
      </c>
    </row>
    <row r="1538" customFormat="false" ht="15" hidden="false" customHeight="true" outlineLevel="0" collapsed="false">
      <c r="A1538" s="20" t="s">
        <v>10451</v>
      </c>
      <c r="B1538" s="20" t="e">
        <f aca="false">INDEX(Table2[], MATCH(L1538, Location_ID!$D$2:$D$648, 0), 1)</f>
        <v>#N/A</v>
      </c>
      <c r="C1538" s="62" t="s">
        <v>937</v>
      </c>
      <c r="D1538" s="249" t="s">
        <v>354</v>
      </c>
      <c r="E1538" s="20" t="s">
        <v>7134</v>
      </c>
      <c r="F1538" s="20" t="s">
        <v>7135</v>
      </c>
      <c r="G1538" s="62" t="s">
        <v>7591</v>
      </c>
      <c r="H1538" s="200"/>
      <c r="I1538" s="20" t="s">
        <v>10260</v>
      </c>
      <c r="J1538" s="20" t="s">
        <v>10261</v>
      </c>
      <c r="K1538" s="20" t="s">
        <v>7120</v>
      </c>
      <c r="L1538" s="62" t="s">
        <v>10245</v>
      </c>
      <c r="M1538" s="20" t="s">
        <v>7127</v>
      </c>
      <c r="N1538" s="20" t="s">
        <v>10262</v>
      </c>
      <c r="O1538" s="20" t="s">
        <v>10446</v>
      </c>
      <c r="P1538" s="201" t="n">
        <v>44432</v>
      </c>
      <c r="Q1538" s="201" t="n">
        <v>44432</v>
      </c>
      <c r="R1538" s="20" t="n">
        <v>1</v>
      </c>
      <c r="S1538" s="20" t="s">
        <v>7130</v>
      </c>
      <c r="T1538" s="20" t="n">
        <v>9521</v>
      </c>
      <c r="U1538" s="20"/>
      <c r="V1538" s="19"/>
      <c r="W1538" s="19" t="s">
        <v>10248</v>
      </c>
      <c r="X1538" s="35" t="s">
        <v>383</v>
      </c>
      <c r="Y1538" s="35"/>
      <c r="Z1538" s="35" t="n">
        <v>0</v>
      </c>
      <c r="AE1538" s="94" t="e">
        <f aca="false" t="array" ref="AE1538:AK1538">_xlfn.torow(_xlfn.unique(_xlfn._xlws.filter(cat_table[Subsector],$E1538=cat_table[Sector],"")))</f>
        <v>#NAME?</v>
      </c>
      <c r="AF1538" s="94" t="e">
        <v>#NAME?</v>
      </c>
      <c r="AG1538" s="94" t="e">
        <v>#NAME?</v>
      </c>
      <c r="AH1538" s="94" t="e">
        <v>#NAME?</v>
      </c>
      <c r="AI1538" s="94" t="e">
        <v>#NAME?</v>
      </c>
      <c r="AJ1538" s="94" t="e">
        <v>#NAME?</v>
      </c>
      <c r="AK1538" s="94" t="e">
        <v>#NAME?</v>
      </c>
      <c r="AO1538" s="94" t="e">
        <f aca="false" t="array" ref="AO1538:AT1538">_xlfn.torow(_xlfn.unique(_xlfn._xlws.filter(cat_table[Sub-subsector],($E1538=cat_table[Sector])*($F1538=cat_table[Subsector]),"")))</f>
        <v>#NAME?</v>
      </c>
      <c r="AP1538" s="94" t="e">
        <v>#NAME?</v>
      </c>
      <c r="AQ1538" s="94" t="e">
        <v>#NAME?</v>
      </c>
      <c r="AR1538" s="94" t="e">
        <v>#NAME?</v>
      </c>
      <c r="AS1538" s="94" t="e">
        <v>#NAME?</v>
      </c>
      <c r="AT1538" s="94" t="e">
        <v>#NAME?</v>
      </c>
    </row>
    <row r="1539" customFormat="false" ht="15" hidden="false" customHeight="true" outlineLevel="0" collapsed="false">
      <c r="A1539" s="20" t="s">
        <v>10452</v>
      </c>
      <c r="B1539" s="20" t="e">
        <f aca="false">INDEX(Table2[], MATCH(L1539, Location_ID!$D$2:$D$648, 0), 1)</f>
        <v>#N/A</v>
      </c>
      <c r="C1539" s="62" t="s">
        <v>937</v>
      </c>
      <c r="D1539" s="249" t="s">
        <v>354</v>
      </c>
      <c r="E1539" s="20" t="s">
        <v>7134</v>
      </c>
      <c r="F1539" s="20" t="s">
        <v>7135</v>
      </c>
      <c r="G1539" s="62" t="s">
        <v>7591</v>
      </c>
      <c r="H1539" s="200"/>
      <c r="I1539" s="20" t="s">
        <v>10260</v>
      </c>
      <c r="J1539" s="20" t="s">
        <v>10261</v>
      </c>
      <c r="K1539" s="20" t="s">
        <v>7120</v>
      </c>
      <c r="L1539" s="62" t="s">
        <v>10245</v>
      </c>
      <c r="M1539" s="20" t="s">
        <v>7127</v>
      </c>
      <c r="N1539" s="20" t="s">
        <v>10265</v>
      </c>
      <c r="O1539" s="20" t="s">
        <v>10446</v>
      </c>
      <c r="P1539" s="201" t="n">
        <v>44432</v>
      </c>
      <c r="Q1539" s="201" t="n">
        <v>44432</v>
      </c>
      <c r="R1539" s="20" t="n">
        <v>1</v>
      </c>
      <c r="S1539" s="20" t="s">
        <v>7130</v>
      </c>
      <c r="T1539" s="20" t="n">
        <v>5773</v>
      </c>
      <c r="U1539" s="20"/>
      <c r="V1539" s="19"/>
      <c r="W1539" s="19" t="s">
        <v>10248</v>
      </c>
      <c r="X1539" s="35" t="s">
        <v>383</v>
      </c>
      <c r="Y1539" s="35"/>
      <c r="Z1539" s="35" t="n">
        <v>0</v>
      </c>
      <c r="AE1539" s="94" t="e">
        <f aca="false" t="array" ref="AE1539:AK1539">_xlfn.torow(_xlfn.unique(_xlfn._xlws.filter(cat_table[Subsector],$E1539=cat_table[Sector],"")))</f>
        <v>#NAME?</v>
      </c>
      <c r="AF1539" s="94" t="e">
        <v>#NAME?</v>
      </c>
      <c r="AG1539" s="94" t="e">
        <v>#NAME?</v>
      </c>
      <c r="AH1539" s="94" t="e">
        <v>#NAME?</v>
      </c>
      <c r="AI1539" s="94" t="e">
        <v>#NAME?</v>
      </c>
      <c r="AJ1539" s="94" t="e">
        <v>#NAME?</v>
      </c>
      <c r="AK1539" s="94" t="e">
        <v>#NAME?</v>
      </c>
      <c r="AO1539" s="94" t="e">
        <f aca="false" t="array" ref="AO1539:AT1539">_xlfn.torow(_xlfn.unique(_xlfn._xlws.filter(cat_table[Sub-subsector],($E1539=cat_table[Sector])*($F1539=cat_table[Subsector]),"")))</f>
        <v>#NAME?</v>
      </c>
      <c r="AP1539" s="94" t="e">
        <v>#NAME?</v>
      </c>
      <c r="AQ1539" s="94" t="e">
        <v>#NAME?</v>
      </c>
      <c r="AR1539" s="94" t="e">
        <v>#NAME?</v>
      </c>
      <c r="AS1539" s="94" t="e">
        <v>#NAME?</v>
      </c>
      <c r="AT1539" s="94" t="e">
        <v>#NAME?</v>
      </c>
    </row>
    <row r="1540" customFormat="false" ht="15" hidden="false" customHeight="true" outlineLevel="0" collapsed="false">
      <c r="A1540" s="20" t="s">
        <v>10453</v>
      </c>
      <c r="B1540" s="20" t="e">
        <f aca="false">INDEX(Table2[], MATCH(L1540, Location_ID!$D$2:$D$648, 0), 1)</f>
        <v>#N/A</v>
      </c>
      <c r="C1540" s="62" t="s">
        <v>937</v>
      </c>
      <c r="D1540" s="249" t="s">
        <v>354</v>
      </c>
      <c r="E1540" s="20" t="s">
        <v>7134</v>
      </c>
      <c r="F1540" s="20" t="s">
        <v>7135</v>
      </c>
      <c r="G1540" s="62" t="s">
        <v>7591</v>
      </c>
      <c r="H1540" s="200"/>
      <c r="I1540" s="20" t="s">
        <v>10260</v>
      </c>
      <c r="J1540" s="20" t="s">
        <v>10261</v>
      </c>
      <c r="K1540" s="20" t="s">
        <v>7120</v>
      </c>
      <c r="L1540" s="62" t="s">
        <v>10245</v>
      </c>
      <c r="M1540" s="20" t="s">
        <v>7127</v>
      </c>
      <c r="N1540" s="20" t="s">
        <v>10262</v>
      </c>
      <c r="O1540" s="20" t="s">
        <v>10446</v>
      </c>
      <c r="P1540" s="201" t="n">
        <v>44431</v>
      </c>
      <c r="Q1540" s="201" t="n">
        <v>44431</v>
      </c>
      <c r="R1540" s="20" t="n">
        <v>1</v>
      </c>
      <c r="S1540" s="20" t="s">
        <v>7130</v>
      </c>
      <c r="T1540" s="20" t="n">
        <v>10780</v>
      </c>
      <c r="U1540" s="20"/>
      <c r="V1540" s="19"/>
      <c r="W1540" s="19" t="s">
        <v>10248</v>
      </c>
      <c r="X1540" s="35" t="s">
        <v>383</v>
      </c>
      <c r="Y1540" s="35"/>
      <c r="Z1540" s="35" t="n">
        <v>0</v>
      </c>
      <c r="AE1540" s="94" t="e">
        <f aca="false" t="array" ref="AE1540:AK1540">_xlfn.torow(_xlfn.unique(_xlfn._xlws.filter(cat_table[Subsector],$E1540=cat_table[Sector],"")))</f>
        <v>#NAME?</v>
      </c>
      <c r="AF1540" s="94" t="e">
        <v>#NAME?</v>
      </c>
      <c r="AG1540" s="94" t="e">
        <v>#NAME?</v>
      </c>
      <c r="AH1540" s="94" t="e">
        <v>#NAME?</v>
      </c>
      <c r="AI1540" s="94" t="e">
        <v>#NAME?</v>
      </c>
      <c r="AJ1540" s="94" t="e">
        <v>#NAME?</v>
      </c>
      <c r="AK1540" s="94" t="e">
        <v>#NAME?</v>
      </c>
      <c r="AO1540" s="94" t="e">
        <f aca="false" t="array" ref="AO1540:AT1540">_xlfn.torow(_xlfn.unique(_xlfn._xlws.filter(cat_table[Sub-subsector],($E1540=cat_table[Sector])*($F1540=cat_table[Subsector]),"")))</f>
        <v>#NAME?</v>
      </c>
      <c r="AP1540" s="94" t="e">
        <v>#NAME?</v>
      </c>
      <c r="AQ1540" s="94" t="e">
        <v>#NAME?</v>
      </c>
      <c r="AR1540" s="94" t="e">
        <v>#NAME?</v>
      </c>
      <c r="AS1540" s="94" t="e">
        <v>#NAME?</v>
      </c>
      <c r="AT1540" s="94" t="e">
        <v>#NAME?</v>
      </c>
    </row>
    <row r="1541" customFormat="false" ht="15" hidden="false" customHeight="true" outlineLevel="0" collapsed="false">
      <c r="A1541" s="20" t="s">
        <v>10454</v>
      </c>
      <c r="B1541" s="20" t="e">
        <f aca="false">INDEX(Table2[], MATCH(L1541, Location_ID!$D$2:$D$648, 0), 1)</f>
        <v>#N/A</v>
      </c>
      <c r="C1541" s="62" t="s">
        <v>937</v>
      </c>
      <c r="D1541" s="249" t="s">
        <v>354</v>
      </c>
      <c r="E1541" s="20" t="s">
        <v>7134</v>
      </c>
      <c r="F1541" s="20" t="s">
        <v>7135</v>
      </c>
      <c r="G1541" s="62" t="s">
        <v>7591</v>
      </c>
      <c r="H1541" s="200"/>
      <c r="I1541" s="20" t="s">
        <v>10260</v>
      </c>
      <c r="J1541" s="20" t="s">
        <v>10261</v>
      </c>
      <c r="K1541" s="20" t="s">
        <v>7120</v>
      </c>
      <c r="L1541" s="62" t="s">
        <v>10245</v>
      </c>
      <c r="M1541" s="20" t="s">
        <v>7127</v>
      </c>
      <c r="N1541" s="20" t="s">
        <v>10265</v>
      </c>
      <c r="O1541" s="20" t="s">
        <v>10446</v>
      </c>
      <c r="P1541" s="201" t="n">
        <v>44431</v>
      </c>
      <c r="Q1541" s="201" t="n">
        <v>44431</v>
      </c>
      <c r="R1541" s="20" t="n">
        <v>1</v>
      </c>
      <c r="S1541" s="20" t="s">
        <v>7130</v>
      </c>
      <c r="T1541" s="20" t="n">
        <v>8753.5</v>
      </c>
      <c r="U1541" s="20"/>
      <c r="V1541" s="19"/>
      <c r="W1541" s="19" t="s">
        <v>10248</v>
      </c>
      <c r="X1541" s="35" t="s">
        <v>383</v>
      </c>
      <c r="Y1541" s="35"/>
      <c r="Z1541" s="35" t="n">
        <v>0</v>
      </c>
      <c r="AE1541" s="94" t="e">
        <f aca="false" t="array" ref="AE1541:AK1541">_xlfn.torow(_xlfn.unique(_xlfn._xlws.filter(cat_table[Subsector],$E1541=cat_table[Sector],"")))</f>
        <v>#NAME?</v>
      </c>
      <c r="AF1541" s="94" t="e">
        <v>#NAME?</v>
      </c>
      <c r="AG1541" s="94" t="e">
        <v>#NAME?</v>
      </c>
      <c r="AH1541" s="94" t="e">
        <v>#NAME?</v>
      </c>
      <c r="AI1541" s="94" t="e">
        <v>#NAME?</v>
      </c>
      <c r="AJ1541" s="94" t="e">
        <v>#NAME?</v>
      </c>
      <c r="AK1541" s="94" t="e">
        <v>#NAME?</v>
      </c>
      <c r="AO1541" s="94" t="e">
        <f aca="false" t="array" ref="AO1541:AT1541">_xlfn.torow(_xlfn.unique(_xlfn._xlws.filter(cat_table[Sub-subsector],($E1541=cat_table[Sector])*($F1541=cat_table[Subsector]),"")))</f>
        <v>#NAME?</v>
      </c>
      <c r="AP1541" s="94" t="e">
        <v>#NAME?</v>
      </c>
      <c r="AQ1541" s="94" t="e">
        <v>#NAME?</v>
      </c>
      <c r="AR1541" s="94" t="e">
        <v>#NAME?</v>
      </c>
      <c r="AS1541" s="94" t="e">
        <v>#NAME?</v>
      </c>
      <c r="AT1541" s="94" t="e">
        <v>#NAME?</v>
      </c>
    </row>
    <row r="1542" customFormat="false" ht="15" hidden="false" customHeight="true" outlineLevel="0" collapsed="false">
      <c r="A1542" s="20" t="s">
        <v>10455</v>
      </c>
      <c r="B1542" s="20" t="e">
        <f aca="false">INDEX(Table2[], MATCH(L1542, Location_ID!$D$2:$D$648, 0), 1)</f>
        <v>#N/A</v>
      </c>
      <c r="C1542" s="62" t="s">
        <v>937</v>
      </c>
      <c r="D1542" s="249" t="s">
        <v>354</v>
      </c>
      <c r="E1542" s="20" t="s">
        <v>7134</v>
      </c>
      <c r="F1542" s="20" t="s">
        <v>7135</v>
      </c>
      <c r="G1542" s="62" t="s">
        <v>7591</v>
      </c>
      <c r="H1542" s="200"/>
      <c r="I1542" s="20" t="s">
        <v>10260</v>
      </c>
      <c r="J1542" s="20" t="s">
        <v>10261</v>
      </c>
      <c r="K1542" s="20" t="s">
        <v>7120</v>
      </c>
      <c r="L1542" s="62" t="s">
        <v>10245</v>
      </c>
      <c r="M1542" s="20" t="s">
        <v>7127</v>
      </c>
      <c r="N1542" s="20" t="s">
        <v>10456</v>
      </c>
      <c r="O1542" s="20" t="s">
        <v>10457</v>
      </c>
      <c r="P1542" s="201" t="n">
        <v>44434</v>
      </c>
      <c r="Q1542" s="201" t="n">
        <v>44434</v>
      </c>
      <c r="R1542" s="20" t="n">
        <v>1</v>
      </c>
      <c r="S1542" s="20" t="s">
        <v>7130</v>
      </c>
      <c r="T1542" s="20" t="n">
        <v>0</v>
      </c>
      <c r="U1542" s="20"/>
      <c r="V1542" s="19"/>
      <c r="W1542" s="19" t="s">
        <v>10248</v>
      </c>
      <c r="X1542" s="35" t="s">
        <v>383</v>
      </c>
      <c r="Y1542" s="35"/>
      <c r="Z1542" s="35" t="n">
        <v>0</v>
      </c>
      <c r="AE1542" s="94" t="e">
        <f aca="false" t="array" ref="AE1542:AK1542">_xlfn.torow(_xlfn.unique(_xlfn._xlws.filter(cat_table[Subsector],$E1542=cat_table[Sector],"")))</f>
        <v>#NAME?</v>
      </c>
      <c r="AF1542" s="94" t="e">
        <v>#NAME?</v>
      </c>
      <c r="AG1542" s="94" t="e">
        <v>#NAME?</v>
      </c>
      <c r="AH1542" s="94" t="e">
        <v>#NAME?</v>
      </c>
      <c r="AI1542" s="94" t="e">
        <v>#NAME?</v>
      </c>
      <c r="AJ1542" s="94" t="e">
        <v>#NAME?</v>
      </c>
      <c r="AK1542" s="94" t="e">
        <v>#NAME?</v>
      </c>
      <c r="AO1542" s="94" t="e">
        <f aca="false" t="array" ref="AO1542:AT1542">_xlfn.torow(_xlfn.unique(_xlfn._xlws.filter(cat_table[Sub-subsector],($E1542=cat_table[Sector])*($F1542=cat_table[Subsector]),"")))</f>
        <v>#NAME?</v>
      </c>
      <c r="AP1542" s="94" t="e">
        <v>#NAME?</v>
      </c>
      <c r="AQ1542" s="94" t="e">
        <v>#NAME?</v>
      </c>
      <c r="AR1542" s="94" t="e">
        <v>#NAME?</v>
      </c>
      <c r="AS1542" s="94" t="e">
        <v>#NAME?</v>
      </c>
      <c r="AT1542" s="94" t="e">
        <v>#NAME?</v>
      </c>
    </row>
    <row r="1543" customFormat="false" ht="15" hidden="false" customHeight="true" outlineLevel="0" collapsed="false">
      <c r="A1543" s="20" t="s">
        <v>10458</v>
      </c>
      <c r="B1543" s="20" t="e">
        <f aca="false">INDEX(Table2[], MATCH(L1543, Location_ID!$D$2:$D$648, 0), 1)</f>
        <v>#N/A</v>
      </c>
      <c r="C1543" s="62" t="s">
        <v>937</v>
      </c>
      <c r="D1543" s="249" t="s">
        <v>354</v>
      </c>
      <c r="E1543" s="20" t="s">
        <v>7134</v>
      </c>
      <c r="F1543" s="20" t="s">
        <v>7135</v>
      </c>
      <c r="G1543" s="62" t="s">
        <v>7591</v>
      </c>
      <c r="H1543" s="200"/>
      <c r="I1543" s="20" t="s">
        <v>10260</v>
      </c>
      <c r="J1543" s="20" t="s">
        <v>10261</v>
      </c>
      <c r="K1543" s="20" t="s">
        <v>7120</v>
      </c>
      <c r="L1543" s="62" t="s">
        <v>10245</v>
      </c>
      <c r="M1543" s="20" t="s">
        <v>7127</v>
      </c>
      <c r="N1543" s="20" t="s">
        <v>10262</v>
      </c>
      <c r="O1543" s="20" t="s">
        <v>10459</v>
      </c>
      <c r="P1543" s="201" t="n">
        <v>44434</v>
      </c>
      <c r="Q1543" s="201" t="n">
        <v>44434</v>
      </c>
      <c r="R1543" s="20" t="n">
        <v>1</v>
      </c>
      <c r="S1543" s="20" t="s">
        <v>7130</v>
      </c>
      <c r="T1543" s="20" t="n">
        <v>0</v>
      </c>
      <c r="U1543" s="20"/>
      <c r="V1543" s="19"/>
      <c r="W1543" s="19" t="s">
        <v>10248</v>
      </c>
      <c r="X1543" s="35" t="s">
        <v>383</v>
      </c>
      <c r="Y1543" s="35"/>
      <c r="Z1543" s="35" t="n">
        <v>0</v>
      </c>
      <c r="AE1543" s="94" t="e">
        <f aca="false" t="array" ref="AE1543:AK1543">_xlfn.torow(_xlfn.unique(_xlfn._xlws.filter(cat_table[Subsector],$E1543=cat_table[Sector],"")))</f>
        <v>#NAME?</v>
      </c>
      <c r="AF1543" s="94" t="e">
        <v>#NAME?</v>
      </c>
      <c r="AG1543" s="94" t="e">
        <v>#NAME?</v>
      </c>
      <c r="AH1543" s="94" t="e">
        <v>#NAME?</v>
      </c>
      <c r="AI1543" s="94" t="e">
        <v>#NAME?</v>
      </c>
      <c r="AJ1543" s="94" t="e">
        <v>#NAME?</v>
      </c>
      <c r="AK1543" s="94" t="e">
        <v>#NAME?</v>
      </c>
      <c r="AO1543" s="94" t="e">
        <f aca="false" t="array" ref="AO1543:AT1543">_xlfn.torow(_xlfn.unique(_xlfn._xlws.filter(cat_table[Sub-subsector],($E1543=cat_table[Sector])*($F1543=cat_table[Subsector]),"")))</f>
        <v>#NAME?</v>
      </c>
      <c r="AP1543" s="94" t="e">
        <v>#NAME?</v>
      </c>
      <c r="AQ1543" s="94" t="e">
        <v>#NAME?</v>
      </c>
      <c r="AR1543" s="94" t="e">
        <v>#NAME?</v>
      </c>
      <c r="AS1543" s="94" t="e">
        <v>#NAME?</v>
      </c>
      <c r="AT1543" s="94" t="e">
        <v>#NAME?</v>
      </c>
    </row>
    <row r="1544" customFormat="false" ht="15" hidden="false" customHeight="true" outlineLevel="0" collapsed="false">
      <c r="A1544" s="20" t="s">
        <v>10460</v>
      </c>
      <c r="B1544" s="20" t="e">
        <f aca="false">INDEX(Table2[], MATCH(L1544, Location_ID!$D$2:$D$648, 0), 1)</f>
        <v>#N/A</v>
      </c>
      <c r="C1544" s="62" t="s">
        <v>937</v>
      </c>
      <c r="D1544" s="249" t="s">
        <v>354</v>
      </c>
      <c r="E1544" s="20" t="s">
        <v>7134</v>
      </c>
      <c r="F1544" s="20" t="s">
        <v>7135</v>
      </c>
      <c r="G1544" s="62" t="s">
        <v>7591</v>
      </c>
      <c r="H1544" s="200"/>
      <c r="I1544" s="20" t="s">
        <v>10260</v>
      </c>
      <c r="J1544" s="20" t="s">
        <v>10261</v>
      </c>
      <c r="K1544" s="20" t="s">
        <v>7120</v>
      </c>
      <c r="L1544" s="62" t="s">
        <v>10245</v>
      </c>
      <c r="M1544" s="20" t="s">
        <v>7127</v>
      </c>
      <c r="N1544" s="20" t="s">
        <v>10265</v>
      </c>
      <c r="O1544" s="20" t="s">
        <v>10459</v>
      </c>
      <c r="P1544" s="201" t="n">
        <v>44434</v>
      </c>
      <c r="Q1544" s="201" t="n">
        <v>44434</v>
      </c>
      <c r="R1544" s="20" t="n">
        <v>1</v>
      </c>
      <c r="S1544" s="20" t="s">
        <v>7130</v>
      </c>
      <c r="T1544" s="20" t="n">
        <v>0</v>
      </c>
      <c r="U1544" s="20"/>
      <c r="V1544" s="19"/>
      <c r="W1544" s="19" t="s">
        <v>10248</v>
      </c>
      <c r="X1544" s="35" t="s">
        <v>383</v>
      </c>
      <c r="Y1544" s="35"/>
      <c r="Z1544" s="35" t="n">
        <v>0</v>
      </c>
      <c r="AE1544" s="94" t="e">
        <f aca="false" t="array" ref="AE1544:AK1544">_xlfn.torow(_xlfn.unique(_xlfn._xlws.filter(cat_table[Subsector],$E1544=cat_table[Sector],"")))</f>
        <v>#NAME?</v>
      </c>
      <c r="AF1544" s="94" t="e">
        <v>#NAME?</v>
      </c>
      <c r="AG1544" s="94" t="e">
        <v>#NAME?</v>
      </c>
      <c r="AH1544" s="94" t="e">
        <v>#NAME?</v>
      </c>
      <c r="AI1544" s="94" t="e">
        <v>#NAME?</v>
      </c>
      <c r="AJ1544" s="94" t="e">
        <v>#NAME?</v>
      </c>
      <c r="AK1544" s="94" t="e">
        <v>#NAME?</v>
      </c>
      <c r="AO1544" s="94" t="e">
        <f aca="false" t="array" ref="AO1544:AT1544">_xlfn.torow(_xlfn.unique(_xlfn._xlws.filter(cat_table[Sub-subsector],($E1544=cat_table[Sector])*($F1544=cat_table[Subsector]),"")))</f>
        <v>#NAME?</v>
      </c>
      <c r="AP1544" s="94" t="e">
        <v>#NAME?</v>
      </c>
      <c r="AQ1544" s="94" t="e">
        <v>#NAME?</v>
      </c>
      <c r="AR1544" s="94" t="e">
        <v>#NAME?</v>
      </c>
      <c r="AS1544" s="94" t="e">
        <v>#NAME?</v>
      </c>
      <c r="AT1544" s="94" t="e">
        <v>#NAME?</v>
      </c>
    </row>
    <row r="1545" customFormat="false" ht="15" hidden="false" customHeight="true" outlineLevel="0" collapsed="false">
      <c r="A1545" s="20" t="s">
        <v>10461</v>
      </c>
      <c r="B1545" s="20" t="e">
        <f aca="false">INDEX(Table2[], MATCH(L1545, Location_ID!$D$2:$D$648, 0), 1)</f>
        <v>#N/A</v>
      </c>
      <c r="C1545" s="62" t="s">
        <v>937</v>
      </c>
      <c r="D1545" s="249" t="s">
        <v>354</v>
      </c>
      <c r="E1545" s="20" t="s">
        <v>7134</v>
      </c>
      <c r="F1545" s="20" t="s">
        <v>7135</v>
      </c>
      <c r="G1545" s="62" t="s">
        <v>7591</v>
      </c>
      <c r="H1545" s="200"/>
      <c r="I1545" s="20" t="s">
        <v>10260</v>
      </c>
      <c r="J1545" s="20" t="s">
        <v>10261</v>
      </c>
      <c r="K1545" s="20" t="s">
        <v>7120</v>
      </c>
      <c r="L1545" s="62" t="s">
        <v>10245</v>
      </c>
      <c r="M1545" s="20" t="s">
        <v>7127</v>
      </c>
      <c r="N1545" s="20" t="s">
        <v>10271</v>
      </c>
      <c r="O1545" s="20" t="s">
        <v>10459</v>
      </c>
      <c r="P1545" s="201" t="n">
        <v>44434</v>
      </c>
      <c r="Q1545" s="201" t="n">
        <v>44434</v>
      </c>
      <c r="R1545" s="20" t="n">
        <v>1</v>
      </c>
      <c r="S1545" s="20" t="s">
        <v>7130</v>
      </c>
      <c r="T1545" s="20" t="n">
        <v>13</v>
      </c>
      <c r="U1545" s="20"/>
      <c r="V1545" s="19"/>
      <c r="W1545" s="19" t="s">
        <v>10248</v>
      </c>
      <c r="X1545" s="35" t="s">
        <v>383</v>
      </c>
      <c r="Y1545" s="35"/>
      <c r="Z1545" s="35" t="n">
        <v>0</v>
      </c>
      <c r="AE1545" s="94" t="e">
        <f aca="false" t="array" ref="AE1545:AK1545">_xlfn.torow(_xlfn.unique(_xlfn._xlws.filter(cat_table[Subsector],$E1545=cat_table[Sector],"")))</f>
        <v>#NAME?</v>
      </c>
      <c r="AF1545" s="94" t="e">
        <v>#NAME?</v>
      </c>
      <c r="AG1545" s="94" t="e">
        <v>#NAME?</v>
      </c>
      <c r="AH1545" s="94" t="e">
        <v>#NAME?</v>
      </c>
      <c r="AI1545" s="94" t="e">
        <v>#NAME?</v>
      </c>
      <c r="AJ1545" s="94" t="e">
        <v>#NAME?</v>
      </c>
      <c r="AK1545" s="94" t="e">
        <v>#NAME?</v>
      </c>
      <c r="AO1545" s="94" t="e">
        <f aca="false" t="array" ref="AO1545:AT1545">_xlfn.torow(_xlfn.unique(_xlfn._xlws.filter(cat_table[Sub-subsector],($E1545=cat_table[Sector])*($F1545=cat_table[Subsector]),"")))</f>
        <v>#NAME?</v>
      </c>
      <c r="AP1545" s="94" t="e">
        <v>#NAME?</v>
      </c>
      <c r="AQ1545" s="94" t="e">
        <v>#NAME?</v>
      </c>
      <c r="AR1545" s="94" t="e">
        <v>#NAME?</v>
      </c>
      <c r="AS1545" s="94" t="e">
        <v>#NAME?</v>
      </c>
      <c r="AT1545" s="94" t="e">
        <v>#NAME?</v>
      </c>
    </row>
    <row r="1546" customFormat="false" ht="15" hidden="false" customHeight="true" outlineLevel="0" collapsed="false">
      <c r="A1546" s="20" t="s">
        <v>10462</v>
      </c>
      <c r="B1546" s="20" t="e">
        <f aca="false">INDEX(Table2[], MATCH(L1546, Location_ID!$D$2:$D$648, 0), 1)</f>
        <v>#N/A</v>
      </c>
      <c r="C1546" s="62" t="s">
        <v>937</v>
      </c>
      <c r="D1546" s="249" t="s">
        <v>354</v>
      </c>
      <c r="E1546" s="20" t="s">
        <v>7134</v>
      </c>
      <c r="F1546" s="20" t="s">
        <v>7135</v>
      </c>
      <c r="G1546" s="62" t="s">
        <v>7591</v>
      </c>
      <c r="H1546" s="200"/>
      <c r="I1546" s="20" t="s">
        <v>10260</v>
      </c>
      <c r="J1546" s="20" t="s">
        <v>10261</v>
      </c>
      <c r="K1546" s="20" t="s">
        <v>7120</v>
      </c>
      <c r="L1546" s="62" t="s">
        <v>10245</v>
      </c>
      <c r="M1546" s="20" t="s">
        <v>7127</v>
      </c>
      <c r="N1546" s="20" t="s">
        <v>10262</v>
      </c>
      <c r="O1546" s="20" t="s">
        <v>10459</v>
      </c>
      <c r="P1546" s="201" t="n">
        <v>44433</v>
      </c>
      <c r="Q1546" s="201" t="n">
        <v>44433</v>
      </c>
      <c r="R1546" s="20" t="n">
        <v>1</v>
      </c>
      <c r="S1546" s="20" t="s">
        <v>7130</v>
      </c>
      <c r="T1546" s="20" t="n">
        <v>0</v>
      </c>
      <c r="U1546" s="20"/>
      <c r="V1546" s="19"/>
      <c r="W1546" s="19" t="s">
        <v>10248</v>
      </c>
      <c r="X1546" s="35" t="s">
        <v>383</v>
      </c>
      <c r="Y1546" s="35"/>
      <c r="Z1546" s="35" t="n">
        <v>0</v>
      </c>
      <c r="AE1546" s="94" t="e">
        <f aca="false" t="array" ref="AE1546:AK1546">_xlfn.torow(_xlfn.unique(_xlfn._xlws.filter(cat_table[Subsector],$E1546=cat_table[Sector],"")))</f>
        <v>#NAME?</v>
      </c>
      <c r="AF1546" s="94" t="e">
        <v>#NAME?</v>
      </c>
      <c r="AG1546" s="94" t="e">
        <v>#NAME?</v>
      </c>
      <c r="AH1546" s="94" t="e">
        <v>#NAME?</v>
      </c>
      <c r="AI1546" s="94" t="e">
        <v>#NAME?</v>
      </c>
      <c r="AJ1546" s="94" t="e">
        <v>#NAME?</v>
      </c>
      <c r="AK1546" s="94" t="e">
        <v>#NAME?</v>
      </c>
      <c r="AO1546" s="94" t="e">
        <f aca="false" t="array" ref="AO1546:AT1546">_xlfn.torow(_xlfn.unique(_xlfn._xlws.filter(cat_table[Sub-subsector],($E1546=cat_table[Sector])*($F1546=cat_table[Subsector]),"")))</f>
        <v>#NAME?</v>
      </c>
      <c r="AP1546" s="94" t="e">
        <v>#NAME?</v>
      </c>
      <c r="AQ1546" s="94" t="e">
        <v>#NAME?</v>
      </c>
      <c r="AR1546" s="94" t="e">
        <v>#NAME?</v>
      </c>
      <c r="AS1546" s="94" t="e">
        <v>#NAME?</v>
      </c>
      <c r="AT1546" s="94" t="e">
        <v>#NAME?</v>
      </c>
    </row>
    <row r="1547" customFormat="false" ht="15" hidden="false" customHeight="true" outlineLevel="0" collapsed="false">
      <c r="A1547" s="20" t="s">
        <v>10463</v>
      </c>
      <c r="B1547" s="20" t="e">
        <f aca="false">INDEX(Table2[], MATCH(L1547, Location_ID!$D$2:$D$648, 0), 1)</f>
        <v>#N/A</v>
      </c>
      <c r="C1547" s="62" t="s">
        <v>937</v>
      </c>
      <c r="D1547" s="249" t="s">
        <v>354</v>
      </c>
      <c r="E1547" s="20" t="s">
        <v>7134</v>
      </c>
      <c r="F1547" s="20" t="s">
        <v>7135</v>
      </c>
      <c r="G1547" s="62" t="s">
        <v>7591</v>
      </c>
      <c r="H1547" s="200"/>
      <c r="I1547" s="20" t="s">
        <v>10260</v>
      </c>
      <c r="J1547" s="20" t="s">
        <v>10261</v>
      </c>
      <c r="K1547" s="20" t="s">
        <v>7120</v>
      </c>
      <c r="L1547" s="62" t="s">
        <v>10245</v>
      </c>
      <c r="M1547" s="20" t="s">
        <v>7127</v>
      </c>
      <c r="N1547" s="20" t="s">
        <v>10265</v>
      </c>
      <c r="O1547" s="20" t="s">
        <v>10459</v>
      </c>
      <c r="P1547" s="201" t="n">
        <v>44433</v>
      </c>
      <c r="Q1547" s="201" t="n">
        <v>44433</v>
      </c>
      <c r="R1547" s="20" t="n">
        <v>1</v>
      </c>
      <c r="S1547" s="20" t="s">
        <v>7130</v>
      </c>
      <c r="T1547" s="20" t="n">
        <v>0</v>
      </c>
      <c r="U1547" s="20"/>
      <c r="V1547" s="19"/>
      <c r="W1547" s="19" t="s">
        <v>10248</v>
      </c>
      <c r="X1547" s="35" t="s">
        <v>383</v>
      </c>
      <c r="Y1547" s="35"/>
      <c r="Z1547" s="35" t="n">
        <v>0</v>
      </c>
      <c r="AE1547" s="94" t="e">
        <f aca="false" t="array" ref="AE1547:AK1547">_xlfn.torow(_xlfn.unique(_xlfn._xlws.filter(cat_table[Subsector],$E1547=cat_table[Sector],"")))</f>
        <v>#NAME?</v>
      </c>
      <c r="AF1547" s="94" t="e">
        <v>#NAME?</v>
      </c>
      <c r="AG1547" s="94" t="e">
        <v>#NAME?</v>
      </c>
      <c r="AH1547" s="94" t="e">
        <v>#NAME?</v>
      </c>
      <c r="AI1547" s="94" t="e">
        <v>#NAME?</v>
      </c>
      <c r="AJ1547" s="94" t="e">
        <v>#NAME?</v>
      </c>
      <c r="AK1547" s="94" t="e">
        <v>#NAME?</v>
      </c>
      <c r="AO1547" s="94" t="e">
        <f aca="false" t="array" ref="AO1547:AT1547">_xlfn.torow(_xlfn.unique(_xlfn._xlws.filter(cat_table[Sub-subsector],($E1547=cat_table[Sector])*($F1547=cat_table[Subsector]),"")))</f>
        <v>#NAME?</v>
      </c>
      <c r="AP1547" s="94" t="e">
        <v>#NAME?</v>
      </c>
      <c r="AQ1547" s="94" t="e">
        <v>#NAME?</v>
      </c>
      <c r="AR1547" s="94" t="e">
        <v>#NAME?</v>
      </c>
      <c r="AS1547" s="94" t="e">
        <v>#NAME?</v>
      </c>
      <c r="AT1547" s="94" t="e">
        <v>#NAME?</v>
      </c>
    </row>
    <row r="1548" customFormat="false" ht="15" hidden="false" customHeight="true" outlineLevel="0" collapsed="false">
      <c r="A1548" s="20" t="s">
        <v>10464</v>
      </c>
      <c r="B1548" s="20" t="e">
        <f aca="false">INDEX(Table2[], MATCH(L1548, Location_ID!$D$2:$D$648, 0), 1)</f>
        <v>#N/A</v>
      </c>
      <c r="C1548" s="62" t="s">
        <v>937</v>
      </c>
      <c r="D1548" s="249" t="s">
        <v>354</v>
      </c>
      <c r="E1548" s="20" t="s">
        <v>7134</v>
      </c>
      <c r="F1548" s="20" t="s">
        <v>7135</v>
      </c>
      <c r="G1548" s="62" t="s">
        <v>7591</v>
      </c>
      <c r="H1548" s="200"/>
      <c r="I1548" s="20" t="s">
        <v>10260</v>
      </c>
      <c r="J1548" s="20" t="s">
        <v>10261</v>
      </c>
      <c r="K1548" s="20" t="s">
        <v>7120</v>
      </c>
      <c r="L1548" s="62" t="s">
        <v>10245</v>
      </c>
      <c r="M1548" s="20" t="s">
        <v>7127</v>
      </c>
      <c r="N1548" s="20" t="s">
        <v>10262</v>
      </c>
      <c r="O1548" s="20" t="s">
        <v>10459</v>
      </c>
      <c r="P1548" s="201" t="n">
        <v>44432</v>
      </c>
      <c r="Q1548" s="201" t="n">
        <v>44432</v>
      </c>
      <c r="R1548" s="20" t="n">
        <v>1</v>
      </c>
      <c r="S1548" s="20" t="s">
        <v>7130</v>
      </c>
      <c r="T1548" s="20" t="n">
        <v>0</v>
      </c>
      <c r="U1548" s="20"/>
      <c r="V1548" s="19"/>
      <c r="W1548" s="19" t="s">
        <v>10248</v>
      </c>
      <c r="X1548" s="35" t="s">
        <v>383</v>
      </c>
      <c r="Y1548" s="35"/>
      <c r="Z1548" s="35" t="n">
        <v>0</v>
      </c>
      <c r="AE1548" s="94" t="e">
        <f aca="false" t="array" ref="AE1548:AK1548">_xlfn.torow(_xlfn.unique(_xlfn._xlws.filter(cat_table[Subsector],$E1548=cat_table[Sector],"")))</f>
        <v>#NAME?</v>
      </c>
      <c r="AF1548" s="94" t="e">
        <v>#NAME?</v>
      </c>
      <c r="AG1548" s="94" t="e">
        <v>#NAME?</v>
      </c>
      <c r="AH1548" s="94" t="e">
        <v>#NAME?</v>
      </c>
      <c r="AI1548" s="94" t="e">
        <v>#NAME?</v>
      </c>
      <c r="AJ1548" s="94" t="e">
        <v>#NAME?</v>
      </c>
      <c r="AK1548" s="94" t="e">
        <v>#NAME?</v>
      </c>
      <c r="AO1548" s="94" t="e">
        <f aca="false" t="array" ref="AO1548:AT1548">_xlfn.torow(_xlfn.unique(_xlfn._xlws.filter(cat_table[Sub-subsector],($E1548=cat_table[Sector])*($F1548=cat_table[Subsector]),"")))</f>
        <v>#NAME?</v>
      </c>
      <c r="AP1548" s="94" t="e">
        <v>#NAME?</v>
      </c>
      <c r="AQ1548" s="94" t="e">
        <v>#NAME?</v>
      </c>
      <c r="AR1548" s="94" t="e">
        <v>#NAME?</v>
      </c>
      <c r="AS1548" s="94" t="e">
        <v>#NAME?</v>
      </c>
      <c r="AT1548" s="94" t="e">
        <v>#NAME?</v>
      </c>
    </row>
    <row r="1549" customFormat="false" ht="15" hidden="false" customHeight="true" outlineLevel="0" collapsed="false">
      <c r="A1549" s="20" t="s">
        <v>10465</v>
      </c>
      <c r="B1549" s="20" t="e">
        <f aca="false">INDEX(Table2[], MATCH(L1549, Location_ID!$D$2:$D$648, 0), 1)</f>
        <v>#N/A</v>
      </c>
      <c r="C1549" s="62" t="s">
        <v>937</v>
      </c>
      <c r="D1549" s="249" t="s">
        <v>354</v>
      </c>
      <c r="E1549" s="20" t="s">
        <v>7134</v>
      </c>
      <c r="F1549" s="20" t="s">
        <v>7135</v>
      </c>
      <c r="G1549" s="62" t="s">
        <v>7591</v>
      </c>
      <c r="H1549" s="200"/>
      <c r="I1549" s="20" t="s">
        <v>10260</v>
      </c>
      <c r="J1549" s="20" t="s">
        <v>10261</v>
      </c>
      <c r="K1549" s="20" t="s">
        <v>7120</v>
      </c>
      <c r="L1549" s="62" t="s">
        <v>10245</v>
      </c>
      <c r="M1549" s="20" t="s">
        <v>7127</v>
      </c>
      <c r="N1549" s="20" t="s">
        <v>10265</v>
      </c>
      <c r="O1549" s="20" t="s">
        <v>10459</v>
      </c>
      <c r="P1549" s="201" t="n">
        <v>44432</v>
      </c>
      <c r="Q1549" s="201" t="n">
        <v>44432</v>
      </c>
      <c r="R1549" s="20" t="n">
        <v>1</v>
      </c>
      <c r="S1549" s="20" t="s">
        <v>7130</v>
      </c>
      <c r="T1549" s="20" t="n">
        <v>0</v>
      </c>
      <c r="U1549" s="20"/>
      <c r="V1549" s="19"/>
      <c r="W1549" s="19" t="s">
        <v>10248</v>
      </c>
      <c r="X1549" s="35" t="s">
        <v>383</v>
      </c>
      <c r="Y1549" s="35"/>
      <c r="Z1549" s="35" t="n">
        <v>0</v>
      </c>
      <c r="AE1549" s="94" t="e">
        <f aca="false" t="array" ref="AE1549:AK1549">_xlfn.torow(_xlfn.unique(_xlfn._xlws.filter(cat_table[Subsector],$E1549=cat_table[Sector],"")))</f>
        <v>#NAME?</v>
      </c>
      <c r="AF1549" s="94" t="e">
        <v>#NAME?</v>
      </c>
      <c r="AG1549" s="94" t="e">
        <v>#NAME?</v>
      </c>
      <c r="AH1549" s="94" t="e">
        <v>#NAME?</v>
      </c>
      <c r="AI1549" s="94" t="e">
        <v>#NAME?</v>
      </c>
      <c r="AJ1549" s="94" t="e">
        <v>#NAME?</v>
      </c>
      <c r="AK1549" s="94" t="e">
        <v>#NAME?</v>
      </c>
      <c r="AO1549" s="94" t="e">
        <f aca="false" t="array" ref="AO1549:AT1549">_xlfn.torow(_xlfn.unique(_xlfn._xlws.filter(cat_table[Sub-subsector],($E1549=cat_table[Sector])*($F1549=cat_table[Subsector]),"")))</f>
        <v>#NAME?</v>
      </c>
      <c r="AP1549" s="94" t="e">
        <v>#NAME?</v>
      </c>
      <c r="AQ1549" s="94" t="e">
        <v>#NAME?</v>
      </c>
      <c r="AR1549" s="94" t="e">
        <v>#NAME?</v>
      </c>
      <c r="AS1549" s="94" t="e">
        <v>#NAME?</v>
      </c>
      <c r="AT1549" s="94" t="e">
        <v>#NAME?</v>
      </c>
    </row>
    <row r="1550" customFormat="false" ht="15" hidden="false" customHeight="true" outlineLevel="0" collapsed="false">
      <c r="A1550" s="20" t="s">
        <v>10466</v>
      </c>
      <c r="B1550" s="20" t="e">
        <f aca="false">INDEX(Table2[], MATCH(L1550, Location_ID!$D$2:$D$648, 0), 1)</f>
        <v>#N/A</v>
      </c>
      <c r="C1550" s="62" t="s">
        <v>937</v>
      </c>
      <c r="D1550" s="249" t="s">
        <v>354</v>
      </c>
      <c r="E1550" s="20" t="s">
        <v>7134</v>
      </c>
      <c r="F1550" s="20" t="s">
        <v>7135</v>
      </c>
      <c r="G1550" s="62" t="s">
        <v>7591</v>
      </c>
      <c r="H1550" s="200"/>
      <c r="I1550" s="20" t="s">
        <v>10260</v>
      </c>
      <c r="J1550" s="20" t="s">
        <v>10261</v>
      </c>
      <c r="K1550" s="20" t="s">
        <v>7120</v>
      </c>
      <c r="L1550" s="62" t="s">
        <v>10245</v>
      </c>
      <c r="M1550" s="20" t="s">
        <v>7127</v>
      </c>
      <c r="N1550" s="20" t="s">
        <v>10262</v>
      </c>
      <c r="O1550" s="20" t="s">
        <v>10459</v>
      </c>
      <c r="P1550" s="201" t="n">
        <v>44431</v>
      </c>
      <c r="Q1550" s="201" t="n">
        <v>44431</v>
      </c>
      <c r="R1550" s="20" t="n">
        <v>1</v>
      </c>
      <c r="S1550" s="20" t="s">
        <v>7130</v>
      </c>
      <c r="T1550" s="20" t="n">
        <v>0</v>
      </c>
      <c r="U1550" s="20"/>
      <c r="V1550" s="19"/>
      <c r="W1550" s="19" t="s">
        <v>10248</v>
      </c>
      <c r="X1550" s="35" t="s">
        <v>383</v>
      </c>
      <c r="Y1550" s="35"/>
      <c r="Z1550" s="35" t="n">
        <v>0</v>
      </c>
      <c r="AE1550" s="94" t="e">
        <f aca="false" t="array" ref="AE1550:AK1550">_xlfn.torow(_xlfn.unique(_xlfn._xlws.filter(cat_table[Subsector],$E1550=cat_table[Sector],"")))</f>
        <v>#NAME?</v>
      </c>
      <c r="AF1550" s="94" t="e">
        <v>#NAME?</v>
      </c>
      <c r="AG1550" s="94" t="e">
        <v>#NAME?</v>
      </c>
      <c r="AH1550" s="94" t="e">
        <v>#NAME?</v>
      </c>
      <c r="AI1550" s="94" t="e">
        <v>#NAME?</v>
      </c>
      <c r="AJ1550" s="94" t="e">
        <v>#NAME?</v>
      </c>
      <c r="AK1550" s="94" t="e">
        <v>#NAME?</v>
      </c>
      <c r="AO1550" s="94" t="e">
        <f aca="false" t="array" ref="AO1550:AT1550">_xlfn.torow(_xlfn.unique(_xlfn._xlws.filter(cat_table[Sub-subsector],($E1550=cat_table[Sector])*($F1550=cat_table[Subsector]),"")))</f>
        <v>#NAME?</v>
      </c>
      <c r="AP1550" s="94" t="e">
        <v>#NAME?</v>
      </c>
      <c r="AQ1550" s="94" t="e">
        <v>#NAME?</v>
      </c>
      <c r="AR1550" s="94" t="e">
        <v>#NAME?</v>
      </c>
      <c r="AS1550" s="94" t="e">
        <v>#NAME?</v>
      </c>
      <c r="AT1550" s="94" t="e">
        <v>#NAME?</v>
      </c>
    </row>
    <row r="1551" customFormat="false" ht="15" hidden="false" customHeight="true" outlineLevel="0" collapsed="false">
      <c r="A1551" s="20" t="s">
        <v>10467</v>
      </c>
      <c r="B1551" s="20" t="e">
        <f aca="false">INDEX(Table2[], MATCH(L1551, Location_ID!$D$2:$D$648, 0), 1)</f>
        <v>#N/A</v>
      </c>
      <c r="C1551" s="62" t="s">
        <v>937</v>
      </c>
      <c r="D1551" s="249" t="s">
        <v>354</v>
      </c>
      <c r="E1551" s="20" t="s">
        <v>7134</v>
      </c>
      <c r="F1551" s="20" t="s">
        <v>7135</v>
      </c>
      <c r="G1551" s="62" t="s">
        <v>7591</v>
      </c>
      <c r="H1551" s="200"/>
      <c r="I1551" s="20" t="s">
        <v>10260</v>
      </c>
      <c r="J1551" s="20" t="s">
        <v>10261</v>
      </c>
      <c r="K1551" s="20" t="s">
        <v>7120</v>
      </c>
      <c r="L1551" s="62" t="s">
        <v>10245</v>
      </c>
      <c r="M1551" s="20" t="s">
        <v>7127</v>
      </c>
      <c r="N1551" s="20" t="s">
        <v>10265</v>
      </c>
      <c r="O1551" s="20" t="s">
        <v>10459</v>
      </c>
      <c r="P1551" s="201" t="n">
        <v>44431</v>
      </c>
      <c r="Q1551" s="201" t="n">
        <v>44431</v>
      </c>
      <c r="R1551" s="20" t="n">
        <v>1</v>
      </c>
      <c r="S1551" s="20" t="s">
        <v>7130</v>
      </c>
      <c r="T1551" s="20" t="n">
        <v>0</v>
      </c>
      <c r="U1551" s="20"/>
      <c r="V1551" s="19"/>
      <c r="W1551" s="19" t="s">
        <v>10248</v>
      </c>
      <c r="X1551" s="35" t="s">
        <v>383</v>
      </c>
      <c r="Y1551" s="35"/>
      <c r="Z1551" s="35" t="n">
        <v>0</v>
      </c>
      <c r="AE1551" s="94" t="e">
        <f aca="false" t="array" ref="AE1551:AK1551">_xlfn.torow(_xlfn.unique(_xlfn._xlws.filter(cat_table[Subsector],$E1551=cat_table[Sector],"")))</f>
        <v>#NAME?</v>
      </c>
      <c r="AF1551" s="94" t="e">
        <v>#NAME?</v>
      </c>
      <c r="AG1551" s="94" t="e">
        <v>#NAME?</v>
      </c>
      <c r="AH1551" s="94" t="e">
        <v>#NAME?</v>
      </c>
      <c r="AI1551" s="94" t="e">
        <v>#NAME?</v>
      </c>
      <c r="AJ1551" s="94" t="e">
        <v>#NAME?</v>
      </c>
      <c r="AK1551" s="94" t="e">
        <v>#NAME?</v>
      </c>
      <c r="AO1551" s="94" t="e">
        <f aca="false" t="array" ref="AO1551:AT1551">_xlfn.torow(_xlfn.unique(_xlfn._xlws.filter(cat_table[Sub-subsector],($E1551=cat_table[Sector])*($F1551=cat_table[Subsector]),"")))</f>
        <v>#NAME?</v>
      </c>
      <c r="AP1551" s="94" t="e">
        <v>#NAME?</v>
      </c>
      <c r="AQ1551" s="94" t="e">
        <v>#NAME?</v>
      </c>
      <c r="AR1551" s="94" t="e">
        <v>#NAME?</v>
      </c>
      <c r="AS1551" s="94" t="e">
        <v>#NAME?</v>
      </c>
      <c r="AT1551" s="94" t="e">
        <v>#NAME?</v>
      </c>
    </row>
    <row r="1552" customFormat="false" ht="15" hidden="false" customHeight="true" outlineLevel="0" collapsed="false">
      <c r="A1552" s="20" t="s">
        <v>10468</v>
      </c>
      <c r="B1552" s="20" t="e">
        <f aca="false">INDEX(Table2[], MATCH(L1552, Location_ID!$D$2:$D$648, 0), 1)</f>
        <v>#N/A</v>
      </c>
      <c r="C1552" s="62" t="s">
        <v>937</v>
      </c>
      <c r="D1552" s="249" t="s">
        <v>354</v>
      </c>
      <c r="E1552" s="20" t="s">
        <v>7134</v>
      </c>
      <c r="F1552" s="20" t="s">
        <v>7135</v>
      </c>
      <c r="G1552" s="62" t="s">
        <v>7591</v>
      </c>
      <c r="H1552" s="200"/>
      <c r="I1552" s="20" t="s">
        <v>10260</v>
      </c>
      <c r="J1552" s="20" t="s">
        <v>10261</v>
      </c>
      <c r="K1552" s="20" t="s">
        <v>7120</v>
      </c>
      <c r="L1552" s="62" t="s">
        <v>10245</v>
      </c>
      <c r="M1552" s="20" t="s">
        <v>7127</v>
      </c>
      <c r="N1552" s="20" t="s">
        <v>10262</v>
      </c>
      <c r="O1552" s="20" t="s">
        <v>10469</v>
      </c>
      <c r="P1552" s="201" t="n">
        <v>44434</v>
      </c>
      <c r="Q1552" s="201" t="n">
        <v>44434</v>
      </c>
      <c r="R1552" s="20" t="n">
        <v>1</v>
      </c>
      <c r="S1552" s="20" t="s">
        <v>7130</v>
      </c>
      <c r="T1552" s="20" t="n">
        <v>0</v>
      </c>
      <c r="U1552" s="20"/>
      <c r="V1552" s="19"/>
      <c r="W1552" s="19" t="s">
        <v>10248</v>
      </c>
      <c r="X1552" s="35" t="s">
        <v>383</v>
      </c>
      <c r="Y1552" s="35"/>
      <c r="Z1552" s="35" t="n">
        <v>0</v>
      </c>
      <c r="AE1552" s="94" t="e">
        <f aca="false" t="array" ref="AE1552:AK1552">_xlfn.torow(_xlfn.unique(_xlfn._xlws.filter(cat_table[Subsector],$E1552=cat_table[Sector],"")))</f>
        <v>#NAME?</v>
      </c>
      <c r="AF1552" s="94" t="e">
        <v>#NAME?</v>
      </c>
      <c r="AG1552" s="94" t="e">
        <v>#NAME?</v>
      </c>
      <c r="AH1552" s="94" t="e">
        <v>#NAME?</v>
      </c>
      <c r="AI1552" s="94" t="e">
        <v>#NAME?</v>
      </c>
      <c r="AJ1552" s="94" t="e">
        <v>#NAME?</v>
      </c>
      <c r="AK1552" s="94" t="e">
        <v>#NAME?</v>
      </c>
      <c r="AO1552" s="94" t="e">
        <f aca="false" t="array" ref="AO1552:AT1552">_xlfn.torow(_xlfn.unique(_xlfn._xlws.filter(cat_table[Sub-subsector],($E1552=cat_table[Sector])*($F1552=cat_table[Subsector]),"")))</f>
        <v>#NAME?</v>
      </c>
      <c r="AP1552" s="94" t="e">
        <v>#NAME?</v>
      </c>
      <c r="AQ1552" s="94" t="e">
        <v>#NAME?</v>
      </c>
      <c r="AR1552" s="94" t="e">
        <v>#NAME?</v>
      </c>
      <c r="AS1552" s="94" t="e">
        <v>#NAME?</v>
      </c>
      <c r="AT1552" s="94" t="e">
        <v>#NAME?</v>
      </c>
    </row>
    <row r="1553" customFormat="false" ht="15" hidden="false" customHeight="true" outlineLevel="0" collapsed="false">
      <c r="A1553" s="20" t="s">
        <v>10470</v>
      </c>
      <c r="B1553" s="20" t="e">
        <f aca="false">INDEX(Table2[], MATCH(L1553, Location_ID!$D$2:$D$648, 0), 1)</f>
        <v>#N/A</v>
      </c>
      <c r="C1553" s="62" t="s">
        <v>937</v>
      </c>
      <c r="D1553" s="249" t="s">
        <v>354</v>
      </c>
      <c r="E1553" s="20" t="s">
        <v>7134</v>
      </c>
      <c r="F1553" s="20" t="s">
        <v>7135</v>
      </c>
      <c r="G1553" s="62" t="s">
        <v>7591</v>
      </c>
      <c r="H1553" s="200"/>
      <c r="I1553" s="20" t="s">
        <v>10260</v>
      </c>
      <c r="J1553" s="20" t="s">
        <v>10261</v>
      </c>
      <c r="K1553" s="20" t="s">
        <v>7120</v>
      </c>
      <c r="L1553" s="62" t="s">
        <v>10245</v>
      </c>
      <c r="M1553" s="20" t="s">
        <v>7127</v>
      </c>
      <c r="N1553" s="20" t="s">
        <v>10265</v>
      </c>
      <c r="O1553" s="20" t="s">
        <v>10469</v>
      </c>
      <c r="P1553" s="201" t="n">
        <v>44434</v>
      </c>
      <c r="Q1553" s="201" t="n">
        <v>44434</v>
      </c>
      <c r="R1553" s="20" t="n">
        <v>1</v>
      </c>
      <c r="S1553" s="20" t="s">
        <v>7130</v>
      </c>
      <c r="T1553" s="20" t="n">
        <v>0</v>
      </c>
      <c r="U1553" s="20"/>
      <c r="V1553" s="19"/>
      <c r="W1553" s="19" t="s">
        <v>10248</v>
      </c>
      <c r="X1553" s="35" t="s">
        <v>383</v>
      </c>
      <c r="Y1553" s="35"/>
      <c r="Z1553" s="35" t="n">
        <v>0</v>
      </c>
      <c r="AE1553" s="94" t="e">
        <f aca="false" t="array" ref="AE1553:AK1553">_xlfn.torow(_xlfn.unique(_xlfn._xlws.filter(cat_table[Subsector],$E1553=cat_table[Sector],"")))</f>
        <v>#NAME?</v>
      </c>
      <c r="AF1553" s="94" t="e">
        <v>#NAME?</v>
      </c>
      <c r="AG1553" s="94" t="e">
        <v>#NAME?</v>
      </c>
      <c r="AH1553" s="94" t="e">
        <v>#NAME?</v>
      </c>
      <c r="AI1553" s="94" t="e">
        <v>#NAME?</v>
      </c>
      <c r="AJ1553" s="94" t="e">
        <v>#NAME?</v>
      </c>
      <c r="AK1553" s="94" t="e">
        <v>#NAME?</v>
      </c>
      <c r="AO1553" s="94" t="e">
        <f aca="false" t="array" ref="AO1553:AT1553">_xlfn.torow(_xlfn.unique(_xlfn._xlws.filter(cat_table[Sub-subsector],($E1553=cat_table[Sector])*($F1553=cat_table[Subsector]),"")))</f>
        <v>#NAME?</v>
      </c>
      <c r="AP1553" s="94" t="e">
        <v>#NAME?</v>
      </c>
      <c r="AQ1553" s="94" t="e">
        <v>#NAME?</v>
      </c>
      <c r="AR1553" s="94" t="e">
        <v>#NAME?</v>
      </c>
      <c r="AS1553" s="94" t="e">
        <v>#NAME?</v>
      </c>
      <c r="AT1553" s="94" t="e">
        <v>#NAME?</v>
      </c>
    </row>
    <row r="1554" customFormat="false" ht="15" hidden="false" customHeight="true" outlineLevel="0" collapsed="false">
      <c r="A1554" s="20" t="s">
        <v>10471</v>
      </c>
      <c r="B1554" s="20" t="e">
        <f aca="false">INDEX(Table2[], MATCH(L1554, Location_ID!$D$2:$D$648, 0), 1)</f>
        <v>#N/A</v>
      </c>
      <c r="C1554" s="62" t="s">
        <v>937</v>
      </c>
      <c r="D1554" s="249" t="s">
        <v>354</v>
      </c>
      <c r="E1554" s="20" t="s">
        <v>7134</v>
      </c>
      <c r="F1554" s="20" t="s">
        <v>7135</v>
      </c>
      <c r="G1554" s="62" t="s">
        <v>7591</v>
      </c>
      <c r="H1554" s="200"/>
      <c r="I1554" s="20" t="s">
        <v>10260</v>
      </c>
      <c r="J1554" s="20" t="s">
        <v>10261</v>
      </c>
      <c r="K1554" s="20" t="s">
        <v>7120</v>
      </c>
      <c r="L1554" s="62" t="s">
        <v>10245</v>
      </c>
      <c r="M1554" s="20" t="s">
        <v>7127</v>
      </c>
      <c r="N1554" s="20" t="s">
        <v>10262</v>
      </c>
      <c r="O1554" s="20" t="s">
        <v>10469</v>
      </c>
      <c r="P1554" s="201" t="n">
        <v>44433</v>
      </c>
      <c r="Q1554" s="201" t="n">
        <v>44433</v>
      </c>
      <c r="R1554" s="20" t="n">
        <v>1</v>
      </c>
      <c r="S1554" s="20" t="s">
        <v>7130</v>
      </c>
      <c r="T1554" s="20" t="n">
        <v>0</v>
      </c>
      <c r="U1554" s="20"/>
      <c r="V1554" s="19"/>
      <c r="W1554" s="19" t="s">
        <v>10248</v>
      </c>
      <c r="X1554" s="35" t="s">
        <v>383</v>
      </c>
      <c r="Y1554" s="35"/>
      <c r="Z1554" s="35" t="n">
        <v>0</v>
      </c>
      <c r="AE1554" s="94" t="e">
        <f aca="false" t="array" ref="AE1554:AK1554">_xlfn.torow(_xlfn.unique(_xlfn._xlws.filter(cat_table[Subsector],$E1554=cat_table[Sector],"")))</f>
        <v>#NAME?</v>
      </c>
      <c r="AF1554" s="94" t="e">
        <v>#NAME?</v>
      </c>
      <c r="AG1554" s="94" t="e">
        <v>#NAME?</v>
      </c>
      <c r="AH1554" s="94" t="e">
        <v>#NAME?</v>
      </c>
      <c r="AI1554" s="94" t="e">
        <v>#NAME?</v>
      </c>
      <c r="AJ1554" s="94" t="e">
        <v>#NAME?</v>
      </c>
      <c r="AK1554" s="94" t="e">
        <v>#NAME?</v>
      </c>
      <c r="AO1554" s="94" t="e">
        <f aca="false" t="array" ref="AO1554:AT1554">_xlfn.torow(_xlfn.unique(_xlfn._xlws.filter(cat_table[Sub-subsector],($E1554=cat_table[Sector])*($F1554=cat_table[Subsector]),"")))</f>
        <v>#NAME?</v>
      </c>
      <c r="AP1554" s="94" t="e">
        <v>#NAME?</v>
      </c>
      <c r="AQ1554" s="94" t="e">
        <v>#NAME?</v>
      </c>
      <c r="AR1554" s="94" t="e">
        <v>#NAME?</v>
      </c>
      <c r="AS1554" s="94" t="e">
        <v>#NAME?</v>
      </c>
      <c r="AT1554" s="94" t="e">
        <v>#NAME?</v>
      </c>
    </row>
    <row r="1555" customFormat="false" ht="15" hidden="false" customHeight="true" outlineLevel="0" collapsed="false">
      <c r="A1555" s="20" t="s">
        <v>10472</v>
      </c>
      <c r="B1555" s="20" t="e">
        <f aca="false">INDEX(Table2[], MATCH(L1555, Location_ID!$D$2:$D$648, 0), 1)</f>
        <v>#N/A</v>
      </c>
      <c r="C1555" s="62" t="s">
        <v>937</v>
      </c>
      <c r="D1555" s="249" t="s">
        <v>354</v>
      </c>
      <c r="E1555" s="20" t="s">
        <v>7134</v>
      </c>
      <c r="F1555" s="20" t="s">
        <v>7135</v>
      </c>
      <c r="G1555" s="62" t="s">
        <v>7591</v>
      </c>
      <c r="H1555" s="200"/>
      <c r="I1555" s="20" t="s">
        <v>10260</v>
      </c>
      <c r="J1555" s="20" t="s">
        <v>10261</v>
      </c>
      <c r="K1555" s="20" t="s">
        <v>7120</v>
      </c>
      <c r="L1555" s="62" t="s">
        <v>10245</v>
      </c>
      <c r="M1555" s="20" t="s">
        <v>7127</v>
      </c>
      <c r="N1555" s="20" t="s">
        <v>10265</v>
      </c>
      <c r="O1555" s="20" t="s">
        <v>10469</v>
      </c>
      <c r="P1555" s="201" t="n">
        <v>44433</v>
      </c>
      <c r="Q1555" s="201" t="n">
        <v>44433</v>
      </c>
      <c r="R1555" s="20" t="n">
        <v>1</v>
      </c>
      <c r="S1555" s="20" t="s">
        <v>7130</v>
      </c>
      <c r="T1555" s="20" t="n">
        <v>0</v>
      </c>
      <c r="U1555" s="20"/>
      <c r="V1555" s="19"/>
      <c r="W1555" s="19" t="s">
        <v>10248</v>
      </c>
      <c r="X1555" s="35" t="s">
        <v>383</v>
      </c>
      <c r="Y1555" s="35"/>
      <c r="Z1555" s="35" t="n">
        <v>0</v>
      </c>
      <c r="AE1555" s="94" t="e">
        <f aca="false" t="array" ref="AE1555:AK1555">_xlfn.torow(_xlfn.unique(_xlfn._xlws.filter(cat_table[Subsector],$E1555=cat_table[Sector],"")))</f>
        <v>#NAME?</v>
      </c>
      <c r="AF1555" s="94" t="e">
        <v>#NAME?</v>
      </c>
      <c r="AG1555" s="94" t="e">
        <v>#NAME?</v>
      </c>
      <c r="AH1555" s="94" t="e">
        <v>#NAME?</v>
      </c>
      <c r="AI1555" s="94" t="e">
        <v>#NAME?</v>
      </c>
      <c r="AJ1555" s="94" t="e">
        <v>#NAME?</v>
      </c>
      <c r="AK1555" s="94" t="e">
        <v>#NAME?</v>
      </c>
      <c r="AO1555" s="94" t="e">
        <f aca="false" t="array" ref="AO1555:AT1555">_xlfn.torow(_xlfn.unique(_xlfn._xlws.filter(cat_table[Sub-subsector],($E1555=cat_table[Sector])*($F1555=cat_table[Subsector]),"")))</f>
        <v>#NAME?</v>
      </c>
      <c r="AP1555" s="94" t="e">
        <v>#NAME?</v>
      </c>
      <c r="AQ1555" s="94" t="e">
        <v>#NAME?</v>
      </c>
      <c r="AR1555" s="94" t="e">
        <v>#NAME?</v>
      </c>
      <c r="AS1555" s="94" t="e">
        <v>#NAME?</v>
      </c>
      <c r="AT1555" s="94" t="e">
        <v>#NAME?</v>
      </c>
    </row>
    <row r="1556" customFormat="false" ht="15" hidden="false" customHeight="true" outlineLevel="0" collapsed="false">
      <c r="A1556" s="20" t="s">
        <v>10473</v>
      </c>
      <c r="B1556" s="20" t="e">
        <f aca="false">INDEX(Table2[], MATCH(L1556, Location_ID!$D$2:$D$648, 0), 1)</f>
        <v>#N/A</v>
      </c>
      <c r="C1556" s="62" t="s">
        <v>937</v>
      </c>
      <c r="D1556" s="249" t="s">
        <v>354</v>
      </c>
      <c r="E1556" s="20" t="s">
        <v>7134</v>
      </c>
      <c r="F1556" s="20" t="s">
        <v>7135</v>
      </c>
      <c r="G1556" s="62" t="s">
        <v>7591</v>
      </c>
      <c r="H1556" s="200"/>
      <c r="I1556" s="20" t="s">
        <v>10260</v>
      </c>
      <c r="J1556" s="20" t="s">
        <v>10261</v>
      </c>
      <c r="K1556" s="20" t="s">
        <v>7120</v>
      </c>
      <c r="L1556" s="62" t="s">
        <v>10245</v>
      </c>
      <c r="M1556" s="20" t="s">
        <v>7127</v>
      </c>
      <c r="N1556" s="20" t="s">
        <v>10271</v>
      </c>
      <c r="O1556" s="20" t="s">
        <v>10469</v>
      </c>
      <c r="P1556" s="201" t="n">
        <v>44433</v>
      </c>
      <c r="Q1556" s="201" t="n">
        <v>44433</v>
      </c>
      <c r="R1556" s="20" t="n">
        <v>1</v>
      </c>
      <c r="S1556" s="20" t="s">
        <v>7130</v>
      </c>
      <c r="T1556" s="20" t="n">
        <v>4</v>
      </c>
      <c r="U1556" s="20"/>
      <c r="V1556" s="19"/>
      <c r="W1556" s="19" t="s">
        <v>10248</v>
      </c>
      <c r="X1556" s="35" t="s">
        <v>383</v>
      </c>
      <c r="Y1556" s="35"/>
      <c r="Z1556" s="35" t="n">
        <v>0</v>
      </c>
      <c r="AE1556" s="94" t="e">
        <f aca="false" t="array" ref="AE1556:AK1556">_xlfn.torow(_xlfn.unique(_xlfn._xlws.filter(cat_table[Subsector],$E1556=cat_table[Sector],"")))</f>
        <v>#NAME?</v>
      </c>
      <c r="AF1556" s="94" t="e">
        <v>#NAME?</v>
      </c>
      <c r="AG1556" s="94" t="e">
        <v>#NAME?</v>
      </c>
      <c r="AH1556" s="94" t="e">
        <v>#NAME?</v>
      </c>
      <c r="AI1556" s="94" t="e">
        <v>#NAME?</v>
      </c>
      <c r="AJ1556" s="94" t="e">
        <v>#NAME?</v>
      </c>
      <c r="AK1556" s="94" t="e">
        <v>#NAME?</v>
      </c>
      <c r="AO1556" s="94" t="e">
        <f aca="false" t="array" ref="AO1556:AT1556">_xlfn.torow(_xlfn.unique(_xlfn._xlws.filter(cat_table[Sub-subsector],($E1556=cat_table[Sector])*($F1556=cat_table[Subsector]),"")))</f>
        <v>#NAME?</v>
      </c>
      <c r="AP1556" s="94" t="e">
        <v>#NAME?</v>
      </c>
      <c r="AQ1556" s="94" t="e">
        <v>#NAME?</v>
      </c>
      <c r="AR1556" s="94" t="e">
        <v>#NAME?</v>
      </c>
      <c r="AS1556" s="94" t="e">
        <v>#NAME?</v>
      </c>
      <c r="AT1556" s="94" t="e">
        <v>#NAME?</v>
      </c>
    </row>
    <row r="1557" customFormat="false" ht="15" hidden="false" customHeight="true" outlineLevel="0" collapsed="false">
      <c r="A1557" s="20" t="s">
        <v>10474</v>
      </c>
      <c r="B1557" s="20" t="e">
        <f aca="false">INDEX(Table2[], MATCH(L1557, Location_ID!$D$2:$D$648, 0), 1)</f>
        <v>#N/A</v>
      </c>
      <c r="C1557" s="62" t="s">
        <v>937</v>
      </c>
      <c r="D1557" s="249" t="s">
        <v>354</v>
      </c>
      <c r="E1557" s="20" t="s">
        <v>7134</v>
      </c>
      <c r="F1557" s="20" t="s">
        <v>7135</v>
      </c>
      <c r="G1557" s="62" t="s">
        <v>7591</v>
      </c>
      <c r="H1557" s="200"/>
      <c r="I1557" s="20" t="s">
        <v>10260</v>
      </c>
      <c r="J1557" s="20" t="s">
        <v>10261</v>
      </c>
      <c r="K1557" s="20" t="s">
        <v>7120</v>
      </c>
      <c r="L1557" s="62" t="s">
        <v>10245</v>
      </c>
      <c r="M1557" s="20" t="s">
        <v>7127</v>
      </c>
      <c r="N1557" s="20" t="s">
        <v>10262</v>
      </c>
      <c r="O1557" s="20" t="s">
        <v>10469</v>
      </c>
      <c r="P1557" s="201" t="n">
        <v>44432</v>
      </c>
      <c r="Q1557" s="201" t="n">
        <v>44432</v>
      </c>
      <c r="R1557" s="20" t="n">
        <v>1</v>
      </c>
      <c r="S1557" s="20" t="s">
        <v>7130</v>
      </c>
      <c r="T1557" s="20" t="n">
        <v>0</v>
      </c>
      <c r="U1557" s="20"/>
      <c r="V1557" s="19"/>
      <c r="W1557" s="19" t="s">
        <v>10248</v>
      </c>
      <c r="X1557" s="35" t="s">
        <v>383</v>
      </c>
      <c r="Y1557" s="35"/>
      <c r="Z1557" s="35" t="n">
        <v>0</v>
      </c>
      <c r="AE1557" s="94" t="e">
        <f aca="false" t="array" ref="AE1557:AK1557">_xlfn.torow(_xlfn.unique(_xlfn._xlws.filter(cat_table[Subsector],$E1557=cat_table[Sector],"")))</f>
        <v>#NAME?</v>
      </c>
      <c r="AF1557" s="94" t="e">
        <v>#NAME?</v>
      </c>
      <c r="AG1557" s="94" t="e">
        <v>#NAME?</v>
      </c>
      <c r="AH1557" s="94" t="e">
        <v>#NAME?</v>
      </c>
      <c r="AI1557" s="94" t="e">
        <v>#NAME?</v>
      </c>
      <c r="AJ1557" s="94" t="e">
        <v>#NAME?</v>
      </c>
      <c r="AK1557" s="94" t="e">
        <v>#NAME?</v>
      </c>
      <c r="AO1557" s="94" t="e">
        <f aca="false" t="array" ref="AO1557:AT1557">_xlfn.torow(_xlfn.unique(_xlfn._xlws.filter(cat_table[Sub-subsector],($E1557=cat_table[Sector])*($F1557=cat_table[Subsector]),"")))</f>
        <v>#NAME?</v>
      </c>
      <c r="AP1557" s="94" t="e">
        <v>#NAME?</v>
      </c>
      <c r="AQ1557" s="94" t="e">
        <v>#NAME?</v>
      </c>
      <c r="AR1557" s="94" t="e">
        <v>#NAME?</v>
      </c>
      <c r="AS1557" s="94" t="e">
        <v>#NAME?</v>
      </c>
      <c r="AT1557" s="94" t="e">
        <v>#NAME?</v>
      </c>
    </row>
    <row r="1558" customFormat="false" ht="15" hidden="false" customHeight="true" outlineLevel="0" collapsed="false">
      <c r="A1558" s="20" t="s">
        <v>10475</v>
      </c>
      <c r="B1558" s="20" t="e">
        <f aca="false">INDEX(Table2[], MATCH(L1558, Location_ID!$D$2:$D$648, 0), 1)</f>
        <v>#N/A</v>
      </c>
      <c r="C1558" s="62" t="s">
        <v>937</v>
      </c>
      <c r="D1558" s="249" t="s">
        <v>354</v>
      </c>
      <c r="E1558" s="20" t="s">
        <v>7134</v>
      </c>
      <c r="F1558" s="20" t="s">
        <v>7135</v>
      </c>
      <c r="G1558" s="62" t="s">
        <v>7591</v>
      </c>
      <c r="H1558" s="200"/>
      <c r="I1558" s="20" t="s">
        <v>10260</v>
      </c>
      <c r="J1558" s="20" t="s">
        <v>10261</v>
      </c>
      <c r="K1558" s="20" t="s">
        <v>7120</v>
      </c>
      <c r="L1558" s="62" t="s">
        <v>10245</v>
      </c>
      <c r="M1558" s="20" t="s">
        <v>7127</v>
      </c>
      <c r="N1558" s="20" t="s">
        <v>10265</v>
      </c>
      <c r="O1558" s="20" t="s">
        <v>10469</v>
      </c>
      <c r="P1558" s="201" t="n">
        <v>44432</v>
      </c>
      <c r="Q1558" s="201" t="n">
        <v>44432</v>
      </c>
      <c r="R1558" s="20" t="n">
        <v>1</v>
      </c>
      <c r="S1558" s="20" t="s">
        <v>7130</v>
      </c>
      <c r="T1558" s="20" t="n">
        <v>0</v>
      </c>
      <c r="U1558" s="20"/>
      <c r="V1558" s="19"/>
      <c r="W1558" s="19" t="s">
        <v>10248</v>
      </c>
      <c r="X1558" s="35" t="s">
        <v>383</v>
      </c>
      <c r="Y1558" s="35"/>
      <c r="Z1558" s="35" t="n">
        <v>0</v>
      </c>
      <c r="AE1558" s="94" t="e">
        <f aca="false" t="array" ref="AE1558:AK1558">_xlfn.torow(_xlfn.unique(_xlfn._xlws.filter(cat_table[Subsector],$E1558=cat_table[Sector],"")))</f>
        <v>#NAME?</v>
      </c>
      <c r="AF1558" s="94" t="e">
        <v>#NAME?</v>
      </c>
      <c r="AG1558" s="94" t="e">
        <v>#NAME?</v>
      </c>
      <c r="AH1558" s="94" t="e">
        <v>#NAME?</v>
      </c>
      <c r="AI1558" s="94" t="e">
        <v>#NAME?</v>
      </c>
      <c r="AJ1558" s="94" t="e">
        <v>#NAME?</v>
      </c>
      <c r="AK1558" s="94" t="e">
        <v>#NAME?</v>
      </c>
      <c r="AO1558" s="94" t="e">
        <f aca="false" t="array" ref="AO1558:AT1558">_xlfn.torow(_xlfn.unique(_xlfn._xlws.filter(cat_table[Sub-subsector],($E1558=cat_table[Sector])*($F1558=cat_table[Subsector]),"")))</f>
        <v>#NAME?</v>
      </c>
      <c r="AP1558" s="94" t="e">
        <v>#NAME?</v>
      </c>
      <c r="AQ1558" s="94" t="e">
        <v>#NAME?</v>
      </c>
      <c r="AR1558" s="94" t="e">
        <v>#NAME?</v>
      </c>
      <c r="AS1558" s="94" t="e">
        <v>#NAME?</v>
      </c>
      <c r="AT1558" s="94" t="e">
        <v>#NAME?</v>
      </c>
    </row>
    <row r="1559" customFormat="false" ht="15" hidden="false" customHeight="true" outlineLevel="0" collapsed="false">
      <c r="A1559" s="20" t="s">
        <v>10476</v>
      </c>
      <c r="B1559" s="20" t="e">
        <f aca="false">INDEX(Table2[], MATCH(L1559, Location_ID!$D$2:$D$648, 0), 1)</f>
        <v>#N/A</v>
      </c>
      <c r="C1559" s="62" t="s">
        <v>937</v>
      </c>
      <c r="D1559" s="249" t="s">
        <v>354</v>
      </c>
      <c r="E1559" s="20" t="s">
        <v>7134</v>
      </c>
      <c r="F1559" s="20" t="s">
        <v>7135</v>
      </c>
      <c r="G1559" s="62" t="s">
        <v>7591</v>
      </c>
      <c r="H1559" s="200"/>
      <c r="I1559" s="20" t="s">
        <v>10260</v>
      </c>
      <c r="J1559" s="20" t="s">
        <v>10261</v>
      </c>
      <c r="K1559" s="20" t="s">
        <v>7120</v>
      </c>
      <c r="L1559" s="62" t="s">
        <v>10245</v>
      </c>
      <c r="M1559" s="20" t="s">
        <v>7127</v>
      </c>
      <c r="N1559" s="20" t="s">
        <v>10262</v>
      </c>
      <c r="O1559" s="20" t="s">
        <v>10469</v>
      </c>
      <c r="P1559" s="201" t="n">
        <v>44431</v>
      </c>
      <c r="Q1559" s="201" t="n">
        <v>44431</v>
      </c>
      <c r="R1559" s="20" t="n">
        <v>1</v>
      </c>
      <c r="S1559" s="20" t="s">
        <v>7130</v>
      </c>
      <c r="T1559" s="20" t="n">
        <v>0</v>
      </c>
      <c r="U1559" s="20"/>
      <c r="V1559" s="19"/>
      <c r="W1559" s="19" t="s">
        <v>10248</v>
      </c>
      <c r="X1559" s="35" t="s">
        <v>383</v>
      </c>
      <c r="Y1559" s="35"/>
      <c r="Z1559" s="35" t="n">
        <v>0</v>
      </c>
      <c r="AE1559" s="94" t="e">
        <f aca="false" t="array" ref="AE1559:AK1559">_xlfn.torow(_xlfn.unique(_xlfn._xlws.filter(cat_table[Subsector],$E1559=cat_table[Sector],"")))</f>
        <v>#NAME?</v>
      </c>
      <c r="AF1559" s="94" t="e">
        <v>#NAME?</v>
      </c>
      <c r="AG1559" s="94" t="e">
        <v>#NAME?</v>
      </c>
      <c r="AH1559" s="94" t="e">
        <v>#NAME?</v>
      </c>
      <c r="AI1559" s="94" t="e">
        <v>#NAME?</v>
      </c>
      <c r="AJ1559" s="94" t="e">
        <v>#NAME?</v>
      </c>
      <c r="AK1559" s="94" t="e">
        <v>#NAME?</v>
      </c>
      <c r="AO1559" s="94" t="e">
        <f aca="false" t="array" ref="AO1559:AT1559">_xlfn.torow(_xlfn.unique(_xlfn._xlws.filter(cat_table[Sub-subsector],($E1559=cat_table[Sector])*($F1559=cat_table[Subsector]),"")))</f>
        <v>#NAME?</v>
      </c>
      <c r="AP1559" s="94" t="e">
        <v>#NAME?</v>
      </c>
      <c r="AQ1559" s="94" t="e">
        <v>#NAME?</v>
      </c>
      <c r="AR1559" s="94" t="e">
        <v>#NAME?</v>
      </c>
      <c r="AS1559" s="94" t="e">
        <v>#NAME?</v>
      </c>
      <c r="AT1559" s="94" t="e">
        <v>#NAME?</v>
      </c>
    </row>
    <row r="1560" customFormat="false" ht="15" hidden="false" customHeight="true" outlineLevel="0" collapsed="false">
      <c r="A1560" s="20" t="s">
        <v>10477</v>
      </c>
      <c r="B1560" s="20" t="e">
        <f aca="false">INDEX(Table2[], MATCH(L1560, Location_ID!$D$2:$D$648, 0), 1)</f>
        <v>#N/A</v>
      </c>
      <c r="C1560" s="62" t="s">
        <v>937</v>
      </c>
      <c r="D1560" s="249" t="s">
        <v>354</v>
      </c>
      <c r="E1560" s="20" t="s">
        <v>7134</v>
      </c>
      <c r="F1560" s="20" t="s">
        <v>7135</v>
      </c>
      <c r="G1560" s="62" t="s">
        <v>7591</v>
      </c>
      <c r="H1560" s="200"/>
      <c r="I1560" s="20" t="s">
        <v>10260</v>
      </c>
      <c r="J1560" s="20" t="s">
        <v>10261</v>
      </c>
      <c r="K1560" s="20" t="s">
        <v>7120</v>
      </c>
      <c r="L1560" s="62" t="s">
        <v>10245</v>
      </c>
      <c r="M1560" s="20" t="s">
        <v>7127</v>
      </c>
      <c r="N1560" s="20" t="s">
        <v>10265</v>
      </c>
      <c r="O1560" s="20" t="s">
        <v>10469</v>
      </c>
      <c r="P1560" s="201" t="n">
        <v>44431</v>
      </c>
      <c r="Q1560" s="201" t="n">
        <v>44431</v>
      </c>
      <c r="R1560" s="20" t="n">
        <v>1</v>
      </c>
      <c r="S1560" s="20" t="s">
        <v>7130</v>
      </c>
      <c r="T1560" s="20" t="n">
        <v>0</v>
      </c>
      <c r="U1560" s="20"/>
      <c r="V1560" s="19"/>
      <c r="W1560" s="19" t="s">
        <v>10248</v>
      </c>
      <c r="X1560" s="35" t="s">
        <v>383</v>
      </c>
      <c r="Y1560" s="35"/>
      <c r="Z1560" s="35" t="n">
        <v>0</v>
      </c>
      <c r="AE1560" s="94" t="e">
        <f aca="false" t="array" ref="AE1560:AK1560">_xlfn.torow(_xlfn.unique(_xlfn._xlws.filter(cat_table[Subsector],$E1560=cat_table[Sector],"")))</f>
        <v>#NAME?</v>
      </c>
      <c r="AF1560" s="94" t="e">
        <v>#NAME?</v>
      </c>
      <c r="AG1560" s="94" t="e">
        <v>#NAME?</v>
      </c>
      <c r="AH1560" s="94" t="e">
        <v>#NAME?</v>
      </c>
      <c r="AI1560" s="94" t="e">
        <v>#NAME?</v>
      </c>
      <c r="AJ1560" s="94" t="e">
        <v>#NAME?</v>
      </c>
      <c r="AK1560" s="94" t="e">
        <v>#NAME?</v>
      </c>
      <c r="AO1560" s="94" t="e">
        <f aca="false" t="array" ref="AO1560:AT1560">_xlfn.torow(_xlfn.unique(_xlfn._xlws.filter(cat_table[Sub-subsector],($E1560=cat_table[Sector])*($F1560=cat_table[Subsector]),"")))</f>
        <v>#NAME?</v>
      </c>
      <c r="AP1560" s="94" t="e">
        <v>#NAME?</v>
      </c>
      <c r="AQ1560" s="94" t="e">
        <v>#NAME?</v>
      </c>
      <c r="AR1560" s="94" t="e">
        <v>#NAME?</v>
      </c>
      <c r="AS1560" s="94" t="e">
        <v>#NAME?</v>
      </c>
      <c r="AT1560" s="94" t="e">
        <v>#NAME?</v>
      </c>
    </row>
    <row r="1561" customFormat="false" ht="15" hidden="false" customHeight="true" outlineLevel="0" collapsed="false">
      <c r="A1561" s="20" t="s">
        <v>10478</v>
      </c>
      <c r="B1561" s="20" t="e">
        <f aca="false">INDEX(Table2[], MATCH(L1561, Location_ID!$D$2:$D$648, 0), 1)</f>
        <v>#N/A</v>
      </c>
      <c r="C1561" s="62" t="s">
        <v>937</v>
      </c>
      <c r="D1561" s="249" t="s">
        <v>354</v>
      </c>
      <c r="E1561" s="20" t="s">
        <v>7134</v>
      </c>
      <c r="F1561" s="20" t="s">
        <v>7135</v>
      </c>
      <c r="G1561" s="62" t="s">
        <v>7591</v>
      </c>
      <c r="H1561" s="200"/>
      <c r="I1561" s="20" t="s">
        <v>10260</v>
      </c>
      <c r="J1561" s="20" t="s">
        <v>10261</v>
      </c>
      <c r="K1561" s="20" t="s">
        <v>7120</v>
      </c>
      <c r="L1561" s="62" t="s">
        <v>10245</v>
      </c>
      <c r="M1561" s="20" t="s">
        <v>7127</v>
      </c>
      <c r="N1561" s="20" t="s">
        <v>10262</v>
      </c>
      <c r="O1561" s="20" t="s">
        <v>10479</v>
      </c>
      <c r="P1561" s="201" t="n">
        <v>44434</v>
      </c>
      <c r="Q1561" s="201" t="n">
        <v>44434</v>
      </c>
      <c r="R1561" s="20" t="n">
        <v>1</v>
      </c>
      <c r="S1561" s="20" t="s">
        <v>7130</v>
      </c>
      <c r="T1561" s="20" t="n">
        <v>0</v>
      </c>
      <c r="U1561" s="20"/>
      <c r="V1561" s="19"/>
      <c r="W1561" s="19" t="s">
        <v>10248</v>
      </c>
      <c r="X1561" s="35" t="s">
        <v>383</v>
      </c>
      <c r="Y1561" s="35"/>
      <c r="Z1561" s="35" t="n">
        <v>0</v>
      </c>
      <c r="AE1561" s="94" t="e">
        <f aca="false" t="array" ref="AE1561:AK1561">_xlfn.torow(_xlfn.unique(_xlfn._xlws.filter(cat_table[Subsector],$E1561=cat_table[Sector],"")))</f>
        <v>#NAME?</v>
      </c>
      <c r="AF1561" s="94" t="e">
        <v>#NAME?</v>
      </c>
      <c r="AG1561" s="94" t="e">
        <v>#NAME?</v>
      </c>
      <c r="AH1561" s="94" t="e">
        <v>#NAME?</v>
      </c>
      <c r="AI1561" s="94" t="e">
        <v>#NAME?</v>
      </c>
      <c r="AJ1561" s="94" t="e">
        <v>#NAME?</v>
      </c>
      <c r="AK1561" s="94" t="e">
        <v>#NAME?</v>
      </c>
      <c r="AO1561" s="94" t="e">
        <f aca="false" t="array" ref="AO1561:AT1561">_xlfn.torow(_xlfn.unique(_xlfn._xlws.filter(cat_table[Sub-subsector],($E1561=cat_table[Sector])*($F1561=cat_table[Subsector]),"")))</f>
        <v>#NAME?</v>
      </c>
      <c r="AP1561" s="94" t="e">
        <v>#NAME?</v>
      </c>
      <c r="AQ1561" s="94" t="e">
        <v>#NAME?</v>
      </c>
      <c r="AR1561" s="94" t="e">
        <v>#NAME?</v>
      </c>
      <c r="AS1561" s="94" t="e">
        <v>#NAME?</v>
      </c>
      <c r="AT1561" s="94" t="e">
        <v>#NAME?</v>
      </c>
    </row>
    <row r="1562" customFormat="false" ht="15" hidden="false" customHeight="true" outlineLevel="0" collapsed="false">
      <c r="A1562" s="20" t="s">
        <v>10480</v>
      </c>
      <c r="B1562" s="20" t="e">
        <f aca="false">INDEX(Table2[], MATCH(L1562, Location_ID!$D$2:$D$648, 0), 1)</f>
        <v>#N/A</v>
      </c>
      <c r="C1562" s="62" t="s">
        <v>937</v>
      </c>
      <c r="D1562" s="249" t="s">
        <v>354</v>
      </c>
      <c r="E1562" s="20" t="s">
        <v>7134</v>
      </c>
      <c r="F1562" s="20" t="s">
        <v>7135</v>
      </c>
      <c r="G1562" s="62" t="s">
        <v>7591</v>
      </c>
      <c r="H1562" s="200"/>
      <c r="I1562" s="20" t="s">
        <v>10260</v>
      </c>
      <c r="J1562" s="20" t="s">
        <v>10261</v>
      </c>
      <c r="K1562" s="20" t="s">
        <v>7120</v>
      </c>
      <c r="L1562" s="62" t="s">
        <v>10245</v>
      </c>
      <c r="M1562" s="20" t="s">
        <v>7127</v>
      </c>
      <c r="N1562" s="20" t="s">
        <v>10265</v>
      </c>
      <c r="O1562" s="20" t="s">
        <v>10479</v>
      </c>
      <c r="P1562" s="201" t="n">
        <v>44434</v>
      </c>
      <c r="Q1562" s="201" t="n">
        <v>44434</v>
      </c>
      <c r="R1562" s="20" t="n">
        <v>1</v>
      </c>
      <c r="S1562" s="20" t="s">
        <v>7130</v>
      </c>
      <c r="T1562" s="20" t="n">
        <v>0</v>
      </c>
      <c r="U1562" s="20"/>
      <c r="V1562" s="19"/>
      <c r="W1562" s="19" t="s">
        <v>10248</v>
      </c>
      <c r="X1562" s="35" t="s">
        <v>383</v>
      </c>
      <c r="Y1562" s="35"/>
      <c r="Z1562" s="35" t="n">
        <v>0</v>
      </c>
      <c r="AE1562" s="94" t="e">
        <f aca="false" t="array" ref="AE1562:AK1562">_xlfn.torow(_xlfn.unique(_xlfn._xlws.filter(cat_table[Subsector],$E1562=cat_table[Sector],"")))</f>
        <v>#NAME?</v>
      </c>
      <c r="AF1562" s="94" t="e">
        <v>#NAME?</v>
      </c>
      <c r="AG1562" s="94" t="e">
        <v>#NAME?</v>
      </c>
      <c r="AH1562" s="94" t="e">
        <v>#NAME?</v>
      </c>
      <c r="AI1562" s="94" t="e">
        <v>#NAME?</v>
      </c>
      <c r="AJ1562" s="94" t="e">
        <v>#NAME?</v>
      </c>
      <c r="AK1562" s="94" t="e">
        <v>#NAME?</v>
      </c>
      <c r="AO1562" s="94" t="e">
        <f aca="false" t="array" ref="AO1562:AT1562">_xlfn.torow(_xlfn.unique(_xlfn._xlws.filter(cat_table[Sub-subsector],($E1562=cat_table[Sector])*($F1562=cat_table[Subsector]),"")))</f>
        <v>#NAME?</v>
      </c>
      <c r="AP1562" s="94" t="e">
        <v>#NAME?</v>
      </c>
      <c r="AQ1562" s="94" t="e">
        <v>#NAME?</v>
      </c>
      <c r="AR1562" s="94" t="e">
        <v>#NAME?</v>
      </c>
      <c r="AS1562" s="94" t="e">
        <v>#NAME?</v>
      </c>
      <c r="AT1562" s="94" t="e">
        <v>#NAME?</v>
      </c>
    </row>
    <row r="1563" customFormat="false" ht="15" hidden="false" customHeight="true" outlineLevel="0" collapsed="false">
      <c r="A1563" s="20" t="s">
        <v>10481</v>
      </c>
      <c r="B1563" s="20" t="e">
        <f aca="false">INDEX(Table2[], MATCH(L1563, Location_ID!$D$2:$D$648, 0), 1)</f>
        <v>#N/A</v>
      </c>
      <c r="C1563" s="62" t="s">
        <v>937</v>
      </c>
      <c r="D1563" s="249" t="s">
        <v>354</v>
      </c>
      <c r="E1563" s="20" t="s">
        <v>7134</v>
      </c>
      <c r="F1563" s="20" t="s">
        <v>7135</v>
      </c>
      <c r="G1563" s="62" t="s">
        <v>7591</v>
      </c>
      <c r="H1563" s="200"/>
      <c r="I1563" s="20" t="s">
        <v>10260</v>
      </c>
      <c r="J1563" s="20" t="s">
        <v>10261</v>
      </c>
      <c r="K1563" s="20" t="s">
        <v>7120</v>
      </c>
      <c r="L1563" s="62" t="s">
        <v>10245</v>
      </c>
      <c r="M1563" s="20" t="s">
        <v>7127</v>
      </c>
      <c r="N1563" s="20" t="s">
        <v>10262</v>
      </c>
      <c r="O1563" s="20" t="s">
        <v>10479</v>
      </c>
      <c r="P1563" s="201" t="n">
        <v>44433</v>
      </c>
      <c r="Q1563" s="201" t="n">
        <v>44433</v>
      </c>
      <c r="R1563" s="20" t="n">
        <v>1</v>
      </c>
      <c r="S1563" s="20" t="s">
        <v>7130</v>
      </c>
      <c r="T1563" s="20" t="n">
        <v>0</v>
      </c>
      <c r="U1563" s="20"/>
      <c r="V1563" s="19"/>
      <c r="W1563" s="19" t="s">
        <v>10248</v>
      </c>
      <c r="X1563" s="35" t="s">
        <v>383</v>
      </c>
      <c r="Y1563" s="35"/>
      <c r="Z1563" s="35" t="n">
        <v>0</v>
      </c>
      <c r="AE1563" s="94" t="e">
        <f aca="false" t="array" ref="AE1563:AK1563">_xlfn.torow(_xlfn.unique(_xlfn._xlws.filter(cat_table[Subsector],$E1563=cat_table[Sector],"")))</f>
        <v>#NAME?</v>
      </c>
      <c r="AF1563" s="94" t="e">
        <v>#NAME?</v>
      </c>
      <c r="AG1563" s="94" t="e">
        <v>#NAME?</v>
      </c>
      <c r="AH1563" s="94" t="e">
        <v>#NAME?</v>
      </c>
      <c r="AI1563" s="94" t="e">
        <v>#NAME?</v>
      </c>
      <c r="AJ1563" s="94" t="e">
        <v>#NAME?</v>
      </c>
      <c r="AK1563" s="94" t="e">
        <v>#NAME?</v>
      </c>
      <c r="AO1563" s="94" t="e">
        <f aca="false" t="array" ref="AO1563:AT1563">_xlfn.torow(_xlfn.unique(_xlfn._xlws.filter(cat_table[Sub-subsector],($E1563=cat_table[Sector])*($F1563=cat_table[Subsector]),"")))</f>
        <v>#NAME?</v>
      </c>
      <c r="AP1563" s="94" t="e">
        <v>#NAME?</v>
      </c>
      <c r="AQ1563" s="94" t="e">
        <v>#NAME?</v>
      </c>
      <c r="AR1563" s="94" t="e">
        <v>#NAME?</v>
      </c>
      <c r="AS1563" s="94" t="e">
        <v>#NAME?</v>
      </c>
      <c r="AT1563" s="94" t="e">
        <v>#NAME?</v>
      </c>
    </row>
    <row r="1564" customFormat="false" ht="15" hidden="false" customHeight="true" outlineLevel="0" collapsed="false">
      <c r="A1564" s="20" t="s">
        <v>10482</v>
      </c>
      <c r="B1564" s="20" t="e">
        <f aca="false">INDEX(Table2[], MATCH(L1564, Location_ID!$D$2:$D$648, 0), 1)</f>
        <v>#N/A</v>
      </c>
      <c r="C1564" s="62" t="s">
        <v>937</v>
      </c>
      <c r="D1564" s="249" t="s">
        <v>354</v>
      </c>
      <c r="E1564" s="20" t="s">
        <v>7134</v>
      </c>
      <c r="F1564" s="20" t="s">
        <v>7135</v>
      </c>
      <c r="G1564" s="62" t="s">
        <v>7591</v>
      </c>
      <c r="H1564" s="200"/>
      <c r="I1564" s="20" t="s">
        <v>10260</v>
      </c>
      <c r="J1564" s="20" t="s">
        <v>10261</v>
      </c>
      <c r="K1564" s="20" t="s">
        <v>7120</v>
      </c>
      <c r="L1564" s="62" t="s">
        <v>10245</v>
      </c>
      <c r="M1564" s="20" t="s">
        <v>7127</v>
      </c>
      <c r="N1564" s="20" t="s">
        <v>10265</v>
      </c>
      <c r="O1564" s="20" t="s">
        <v>10479</v>
      </c>
      <c r="P1564" s="201" t="n">
        <v>44433</v>
      </c>
      <c r="Q1564" s="201" t="n">
        <v>44433</v>
      </c>
      <c r="R1564" s="20" t="n">
        <v>1</v>
      </c>
      <c r="S1564" s="20" t="s">
        <v>7130</v>
      </c>
      <c r="T1564" s="20" t="n">
        <v>0</v>
      </c>
      <c r="U1564" s="20"/>
      <c r="V1564" s="19"/>
      <c r="W1564" s="19" t="s">
        <v>10248</v>
      </c>
      <c r="X1564" s="35" t="s">
        <v>383</v>
      </c>
      <c r="Y1564" s="35"/>
      <c r="Z1564" s="35" t="n">
        <v>0</v>
      </c>
      <c r="AE1564" s="94" t="e">
        <f aca="false" t="array" ref="AE1564:AK1564">_xlfn.torow(_xlfn.unique(_xlfn._xlws.filter(cat_table[Subsector],$E1564=cat_table[Sector],"")))</f>
        <v>#NAME?</v>
      </c>
      <c r="AF1564" s="94" t="e">
        <v>#NAME?</v>
      </c>
      <c r="AG1564" s="94" t="e">
        <v>#NAME?</v>
      </c>
      <c r="AH1564" s="94" t="e">
        <v>#NAME?</v>
      </c>
      <c r="AI1564" s="94" t="e">
        <v>#NAME?</v>
      </c>
      <c r="AJ1564" s="94" t="e">
        <v>#NAME?</v>
      </c>
      <c r="AK1564" s="94" t="e">
        <v>#NAME?</v>
      </c>
      <c r="AO1564" s="94" t="e">
        <f aca="false" t="array" ref="AO1564:AT1564">_xlfn.torow(_xlfn.unique(_xlfn._xlws.filter(cat_table[Sub-subsector],($E1564=cat_table[Sector])*($F1564=cat_table[Subsector]),"")))</f>
        <v>#NAME?</v>
      </c>
      <c r="AP1564" s="94" t="e">
        <v>#NAME?</v>
      </c>
      <c r="AQ1564" s="94" t="e">
        <v>#NAME?</v>
      </c>
      <c r="AR1564" s="94" t="e">
        <v>#NAME?</v>
      </c>
      <c r="AS1564" s="94" t="e">
        <v>#NAME?</v>
      </c>
      <c r="AT1564" s="94" t="e">
        <v>#NAME?</v>
      </c>
    </row>
    <row r="1565" customFormat="false" ht="15" hidden="false" customHeight="true" outlineLevel="0" collapsed="false">
      <c r="A1565" s="20" t="s">
        <v>10483</v>
      </c>
      <c r="B1565" s="20" t="e">
        <f aca="false">INDEX(Table2[], MATCH(L1565, Location_ID!$D$2:$D$648, 0), 1)</f>
        <v>#N/A</v>
      </c>
      <c r="C1565" s="62" t="s">
        <v>937</v>
      </c>
      <c r="D1565" s="249" t="s">
        <v>354</v>
      </c>
      <c r="E1565" s="20" t="s">
        <v>7134</v>
      </c>
      <c r="F1565" s="20" t="s">
        <v>7135</v>
      </c>
      <c r="G1565" s="62" t="s">
        <v>7591</v>
      </c>
      <c r="H1565" s="200"/>
      <c r="I1565" s="20" t="s">
        <v>10260</v>
      </c>
      <c r="J1565" s="20" t="s">
        <v>10261</v>
      </c>
      <c r="K1565" s="20" t="s">
        <v>7120</v>
      </c>
      <c r="L1565" s="62" t="s">
        <v>10245</v>
      </c>
      <c r="M1565" s="20" t="s">
        <v>7127</v>
      </c>
      <c r="N1565" s="20" t="s">
        <v>10271</v>
      </c>
      <c r="O1565" s="20" t="s">
        <v>10479</v>
      </c>
      <c r="P1565" s="201" t="n">
        <v>44433</v>
      </c>
      <c r="Q1565" s="201" t="n">
        <v>44433</v>
      </c>
      <c r="R1565" s="20" t="n">
        <v>1</v>
      </c>
      <c r="S1565" s="20" t="s">
        <v>7130</v>
      </c>
      <c r="T1565" s="20" t="n">
        <v>325</v>
      </c>
      <c r="U1565" s="20"/>
      <c r="V1565" s="19"/>
      <c r="W1565" s="19" t="s">
        <v>10248</v>
      </c>
      <c r="X1565" s="35" t="s">
        <v>383</v>
      </c>
      <c r="Y1565" s="35"/>
      <c r="Z1565" s="35" t="n">
        <v>0</v>
      </c>
      <c r="AE1565" s="94" t="e">
        <f aca="false" t="array" ref="AE1565:AK1565">_xlfn.torow(_xlfn.unique(_xlfn._xlws.filter(cat_table[Subsector],$E1565=cat_table[Sector],"")))</f>
        <v>#NAME?</v>
      </c>
      <c r="AF1565" s="94" t="e">
        <v>#NAME?</v>
      </c>
      <c r="AG1565" s="94" t="e">
        <v>#NAME?</v>
      </c>
      <c r="AH1565" s="94" t="e">
        <v>#NAME?</v>
      </c>
      <c r="AI1565" s="94" t="e">
        <v>#NAME?</v>
      </c>
      <c r="AJ1565" s="94" t="e">
        <v>#NAME?</v>
      </c>
      <c r="AK1565" s="94" t="e">
        <v>#NAME?</v>
      </c>
      <c r="AO1565" s="94" t="e">
        <f aca="false" t="array" ref="AO1565:AT1565">_xlfn.torow(_xlfn.unique(_xlfn._xlws.filter(cat_table[Sub-subsector],($E1565=cat_table[Sector])*($F1565=cat_table[Subsector]),"")))</f>
        <v>#NAME?</v>
      </c>
      <c r="AP1565" s="94" t="e">
        <v>#NAME?</v>
      </c>
      <c r="AQ1565" s="94" t="e">
        <v>#NAME?</v>
      </c>
      <c r="AR1565" s="94" t="e">
        <v>#NAME?</v>
      </c>
      <c r="AS1565" s="94" t="e">
        <v>#NAME?</v>
      </c>
      <c r="AT1565" s="94" t="e">
        <v>#NAME?</v>
      </c>
    </row>
    <row r="1566" customFormat="false" ht="15" hidden="false" customHeight="true" outlineLevel="0" collapsed="false">
      <c r="A1566" s="20" t="s">
        <v>10484</v>
      </c>
      <c r="B1566" s="20" t="e">
        <f aca="false">INDEX(Table2[], MATCH(L1566, Location_ID!$D$2:$D$648, 0), 1)</f>
        <v>#N/A</v>
      </c>
      <c r="C1566" s="62" t="s">
        <v>937</v>
      </c>
      <c r="D1566" s="249" t="s">
        <v>354</v>
      </c>
      <c r="E1566" s="20" t="s">
        <v>7134</v>
      </c>
      <c r="F1566" s="20" t="s">
        <v>7135</v>
      </c>
      <c r="G1566" s="62" t="s">
        <v>7591</v>
      </c>
      <c r="H1566" s="200"/>
      <c r="I1566" s="20" t="s">
        <v>10260</v>
      </c>
      <c r="J1566" s="20" t="s">
        <v>10261</v>
      </c>
      <c r="K1566" s="20" t="s">
        <v>7120</v>
      </c>
      <c r="L1566" s="62" t="s">
        <v>10245</v>
      </c>
      <c r="M1566" s="20" t="s">
        <v>7127</v>
      </c>
      <c r="N1566" s="20" t="s">
        <v>10262</v>
      </c>
      <c r="O1566" s="20" t="s">
        <v>10479</v>
      </c>
      <c r="P1566" s="201" t="n">
        <v>44432</v>
      </c>
      <c r="Q1566" s="201" t="n">
        <v>44432</v>
      </c>
      <c r="R1566" s="20" t="n">
        <v>1</v>
      </c>
      <c r="S1566" s="20" t="s">
        <v>7130</v>
      </c>
      <c r="T1566" s="20" t="n">
        <v>0</v>
      </c>
      <c r="U1566" s="20"/>
      <c r="V1566" s="19"/>
      <c r="W1566" s="19" t="s">
        <v>10248</v>
      </c>
      <c r="X1566" s="35" t="s">
        <v>383</v>
      </c>
      <c r="Y1566" s="35"/>
      <c r="Z1566" s="35" t="n">
        <v>0</v>
      </c>
      <c r="AE1566" s="94" t="e">
        <f aca="false" t="array" ref="AE1566:AK1566">_xlfn.torow(_xlfn.unique(_xlfn._xlws.filter(cat_table[Subsector],$E1566=cat_table[Sector],"")))</f>
        <v>#NAME?</v>
      </c>
      <c r="AF1566" s="94" t="e">
        <v>#NAME?</v>
      </c>
      <c r="AG1566" s="94" t="e">
        <v>#NAME?</v>
      </c>
      <c r="AH1566" s="94" t="e">
        <v>#NAME?</v>
      </c>
      <c r="AI1566" s="94" t="e">
        <v>#NAME?</v>
      </c>
      <c r="AJ1566" s="94" t="e">
        <v>#NAME?</v>
      </c>
      <c r="AK1566" s="94" t="e">
        <v>#NAME?</v>
      </c>
      <c r="AO1566" s="94" t="e">
        <f aca="false" t="array" ref="AO1566:AT1566">_xlfn.torow(_xlfn.unique(_xlfn._xlws.filter(cat_table[Sub-subsector],($E1566=cat_table[Sector])*($F1566=cat_table[Subsector]),"")))</f>
        <v>#NAME?</v>
      </c>
      <c r="AP1566" s="94" t="e">
        <v>#NAME?</v>
      </c>
      <c r="AQ1566" s="94" t="e">
        <v>#NAME?</v>
      </c>
      <c r="AR1566" s="94" t="e">
        <v>#NAME?</v>
      </c>
      <c r="AS1566" s="94" t="e">
        <v>#NAME?</v>
      </c>
      <c r="AT1566" s="94" t="e">
        <v>#NAME?</v>
      </c>
    </row>
    <row r="1567" customFormat="false" ht="15" hidden="false" customHeight="true" outlineLevel="0" collapsed="false">
      <c r="A1567" s="20" t="s">
        <v>10485</v>
      </c>
      <c r="B1567" s="20" t="e">
        <f aca="false">INDEX(Table2[], MATCH(L1567, Location_ID!$D$2:$D$648, 0), 1)</f>
        <v>#N/A</v>
      </c>
      <c r="C1567" s="62" t="s">
        <v>937</v>
      </c>
      <c r="D1567" s="249" t="s">
        <v>354</v>
      </c>
      <c r="E1567" s="20" t="s">
        <v>7134</v>
      </c>
      <c r="F1567" s="20" t="s">
        <v>7135</v>
      </c>
      <c r="G1567" s="62" t="s">
        <v>7591</v>
      </c>
      <c r="H1567" s="200"/>
      <c r="I1567" s="20" t="s">
        <v>10260</v>
      </c>
      <c r="J1567" s="20" t="s">
        <v>10261</v>
      </c>
      <c r="K1567" s="20" t="s">
        <v>7120</v>
      </c>
      <c r="L1567" s="62" t="s">
        <v>10245</v>
      </c>
      <c r="M1567" s="20" t="s">
        <v>7127</v>
      </c>
      <c r="N1567" s="20" t="s">
        <v>10265</v>
      </c>
      <c r="O1567" s="20" t="s">
        <v>10479</v>
      </c>
      <c r="P1567" s="201" t="n">
        <v>44432</v>
      </c>
      <c r="Q1567" s="201" t="n">
        <v>44432</v>
      </c>
      <c r="R1567" s="20" t="n">
        <v>1</v>
      </c>
      <c r="S1567" s="20" t="s">
        <v>7130</v>
      </c>
      <c r="T1567" s="20" t="n">
        <v>0</v>
      </c>
      <c r="U1567" s="20"/>
      <c r="V1567" s="19"/>
      <c r="W1567" s="19" t="s">
        <v>10248</v>
      </c>
      <c r="X1567" s="35" t="s">
        <v>383</v>
      </c>
      <c r="Y1567" s="35"/>
      <c r="Z1567" s="35" t="n">
        <v>0</v>
      </c>
      <c r="AE1567" s="94" t="e">
        <f aca="false" t="array" ref="AE1567:AK1567">_xlfn.torow(_xlfn.unique(_xlfn._xlws.filter(cat_table[Subsector],$E1567=cat_table[Sector],"")))</f>
        <v>#NAME?</v>
      </c>
      <c r="AF1567" s="94" t="e">
        <v>#NAME?</v>
      </c>
      <c r="AG1567" s="94" t="e">
        <v>#NAME?</v>
      </c>
      <c r="AH1567" s="94" t="e">
        <v>#NAME?</v>
      </c>
      <c r="AI1567" s="94" t="e">
        <v>#NAME?</v>
      </c>
      <c r="AJ1567" s="94" t="e">
        <v>#NAME?</v>
      </c>
      <c r="AK1567" s="94" t="e">
        <v>#NAME?</v>
      </c>
      <c r="AO1567" s="94" t="e">
        <f aca="false" t="array" ref="AO1567:AT1567">_xlfn.torow(_xlfn.unique(_xlfn._xlws.filter(cat_table[Sub-subsector],($E1567=cat_table[Sector])*($F1567=cat_table[Subsector]),"")))</f>
        <v>#NAME?</v>
      </c>
      <c r="AP1567" s="94" t="e">
        <v>#NAME?</v>
      </c>
      <c r="AQ1567" s="94" t="e">
        <v>#NAME?</v>
      </c>
      <c r="AR1567" s="94" t="e">
        <v>#NAME?</v>
      </c>
      <c r="AS1567" s="94" t="e">
        <v>#NAME?</v>
      </c>
      <c r="AT1567" s="94" t="e">
        <v>#NAME?</v>
      </c>
    </row>
    <row r="1568" customFormat="false" ht="15" hidden="false" customHeight="true" outlineLevel="0" collapsed="false">
      <c r="A1568" s="20" t="s">
        <v>10486</v>
      </c>
      <c r="B1568" s="20" t="e">
        <f aca="false">INDEX(Table2[], MATCH(L1568, Location_ID!$D$2:$D$648, 0), 1)</f>
        <v>#N/A</v>
      </c>
      <c r="C1568" s="62" t="s">
        <v>937</v>
      </c>
      <c r="D1568" s="249" t="s">
        <v>354</v>
      </c>
      <c r="E1568" s="20" t="s">
        <v>7134</v>
      </c>
      <c r="F1568" s="20" t="s">
        <v>7135</v>
      </c>
      <c r="G1568" s="62" t="s">
        <v>7591</v>
      </c>
      <c r="H1568" s="200"/>
      <c r="I1568" s="20" t="s">
        <v>10260</v>
      </c>
      <c r="J1568" s="20" t="s">
        <v>10261</v>
      </c>
      <c r="K1568" s="20" t="s">
        <v>7120</v>
      </c>
      <c r="L1568" s="62" t="s">
        <v>10245</v>
      </c>
      <c r="M1568" s="20" t="s">
        <v>7127</v>
      </c>
      <c r="N1568" s="20" t="s">
        <v>10262</v>
      </c>
      <c r="O1568" s="20" t="s">
        <v>10479</v>
      </c>
      <c r="P1568" s="201" t="n">
        <v>44431</v>
      </c>
      <c r="Q1568" s="201" t="n">
        <v>44431</v>
      </c>
      <c r="R1568" s="20" t="n">
        <v>1</v>
      </c>
      <c r="S1568" s="20" t="s">
        <v>7130</v>
      </c>
      <c r="T1568" s="20" t="n">
        <v>0</v>
      </c>
      <c r="U1568" s="20"/>
      <c r="V1568" s="19"/>
      <c r="W1568" s="19" t="s">
        <v>10248</v>
      </c>
      <c r="X1568" s="35" t="s">
        <v>383</v>
      </c>
      <c r="Y1568" s="35"/>
      <c r="Z1568" s="35" t="n">
        <v>0</v>
      </c>
      <c r="AE1568" s="94" t="e">
        <f aca="false" t="array" ref="AE1568:AK1568">_xlfn.torow(_xlfn.unique(_xlfn._xlws.filter(cat_table[Subsector],$E1568=cat_table[Sector],"")))</f>
        <v>#NAME?</v>
      </c>
      <c r="AF1568" s="94" t="e">
        <v>#NAME?</v>
      </c>
      <c r="AG1568" s="94" t="e">
        <v>#NAME?</v>
      </c>
      <c r="AH1568" s="94" t="e">
        <v>#NAME?</v>
      </c>
      <c r="AI1568" s="94" t="e">
        <v>#NAME?</v>
      </c>
      <c r="AJ1568" s="94" t="e">
        <v>#NAME?</v>
      </c>
      <c r="AK1568" s="94" t="e">
        <v>#NAME?</v>
      </c>
      <c r="AO1568" s="94" t="e">
        <f aca="false" t="array" ref="AO1568:AT1568">_xlfn.torow(_xlfn.unique(_xlfn._xlws.filter(cat_table[Sub-subsector],($E1568=cat_table[Sector])*($F1568=cat_table[Subsector]),"")))</f>
        <v>#NAME?</v>
      </c>
      <c r="AP1568" s="94" t="e">
        <v>#NAME?</v>
      </c>
      <c r="AQ1568" s="94" t="e">
        <v>#NAME?</v>
      </c>
      <c r="AR1568" s="94" t="e">
        <v>#NAME?</v>
      </c>
      <c r="AS1568" s="94" t="e">
        <v>#NAME?</v>
      </c>
      <c r="AT1568" s="94" t="e">
        <v>#NAME?</v>
      </c>
    </row>
    <row r="1569" customFormat="false" ht="15" hidden="false" customHeight="true" outlineLevel="0" collapsed="false">
      <c r="A1569" s="20" t="s">
        <v>10487</v>
      </c>
      <c r="B1569" s="20" t="e">
        <f aca="false">INDEX(Table2[], MATCH(L1569, Location_ID!$D$2:$D$648, 0), 1)</f>
        <v>#N/A</v>
      </c>
      <c r="C1569" s="62" t="s">
        <v>937</v>
      </c>
      <c r="D1569" s="249" t="s">
        <v>354</v>
      </c>
      <c r="E1569" s="20" t="s">
        <v>7134</v>
      </c>
      <c r="F1569" s="20" t="s">
        <v>7135</v>
      </c>
      <c r="G1569" s="62" t="s">
        <v>7591</v>
      </c>
      <c r="H1569" s="200"/>
      <c r="I1569" s="20" t="s">
        <v>10260</v>
      </c>
      <c r="J1569" s="20" t="s">
        <v>10261</v>
      </c>
      <c r="K1569" s="20" t="s">
        <v>7120</v>
      </c>
      <c r="L1569" s="62" t="s">
        <v>10245</v>
      </c>
      <c r="M1569" s="20" t="s">
        <v>7127</v>
      </c>
      <c r="N1569" s="20" t="s">
        <v>10265</v>
      </c>
      <c r="O1569" s="20" t="s">
        <v>10479</v>
      </c>
      <c r="P1569" s="201" t="n">
        <v>44431</v>
      </c>
      <c r="Q1569" s="201" t="n">
        <v>44431</v>
      </c>
      <c r="R1569" s="20" t="n">
        <v>1</v>
      </c>
      <c r="S1569" s="20" t="s">
        <v>7130</v>
      </c>
      <c r="T1569" s="20" t="n">
        <v>0</v>
      </c>
      <c r="U1569" s="20"/>
      <c r="V1569" s="19"/>
      <c r="W1569" s="19" t="s">
        <v>10248</v>
      </c>
      <c r="X1569" s="35" t="s">
        <v>383</v>
      </c>
      <c r="Y1569" s="35"/>
      <c r="Z1569" s="35" t="n">
        <v>0</v>
      </c>
      <c r="AE1569" s="94" t="e">
        <f aca="false" t="array" ref="AE1569:AK1569">_xlfn.torow(_xlfn.unique(_xlfn._xlws.filter(cat_table[Subsector],$E1569=cat_table[Sector],"")))</f>
        <v>#NAME?</v>
      </c>
      <c r="AF1569" s="94" t="e">
        <v>#NAME?</v>
      </c>
      <c r="AG1569" s="94" t="e">
        <v>#NAME?</v>
      </c>
      <c r="AH1569" s="94" t="e">
        <v>#NAME?</v>
      </c>
      <c r="AI1569" s="94" t="e">
        <v>#NAME?</v>
      </c>
      <c r="AJ1569" s="94" t="e">
        <v>#NAME?</v>
      </c>
      <c r="AK1569" s="94" t="e">
        <v>#NAME?</v>
      </c>
      <c r="AO1569" s="94" t="e">
        <f aca="false" t="array" ref="AO1569:AT1569">_xlfn.torow(_xlfn.unique(_xlfn._xlws.filter(cat_table[Sub-subsector],($E1569=cat_table[Sector])*($F1569=cat_table[Subsector]),"")))</f>
        <v>#NAME?</v>
      </c>
      <c r="AP1569" s="94" t="e">
        <v>#NAME?</v>
      </c>
      <c r="AQ1569" s="94" t="e">
        <v>#NAME?</v>
      </c>
      <c r="AR1569" s="94" t="e">
        <v>#NAME?</v>
      </c>
      <c r="AS1569" s="94" t="e">
        <v>#NAME?</v>
      </c>
      <c r="AT1569" s="94" t="e">
        <v>#NAME?</v>
      </c>
    </row>
    <row r="1570" customFormat="false" ht="15" hidden="false" customHeight="true" outlineLevel="0" collapsed="false">
      <c r="A1570" s="20" t="s">
        <v>10488</v>
      </c>
      <c r="B1570" s="20" t="e">
        <f aca="false">INDEX(Table2[], MATCH(L1570, Location_ID!$D$2:$D$648, 0), 1)</f>
        <v>#N/A</v>
      </c>
      <c r="C1570" s="62" t="s">
        <v>937</v>
      </c>
      <c r="D1570" s="249" t="s">
        <v>354</v>
      </c>
      <c r="E1570" s="20" t="s">
        <v>7134</v>
      </c>
      <c r="F1570" s="20" t="s">
        <v>7135</v>
      </c>
      <c r="G1570" s="62" t="s">
        <v>7591</v>
      </c>
      <c r="H1570" s="200"/>
      <c r="I1570" s="20" t="s">
        <v>10260</v>
      </c>
      <c r="J1570" s="20" t="s">
        <v>10261</v>
      </c>
      <c r="K1570" s="20" t="s">
        <v>7120</v>
      </c>
      <c r="L1570" s="62" t="s">
        <v>10245</v>
      </c>
      <c r="M1570" s="20" t="s">
        <v>7127</v>
      </c>
      <c r="N1570" s="20" t="s">
        <v>10456</v>
      </c>
      <c r="O1570" s="20" t="s">
        <v>10489</v>
      </c>
      <c r="P1570" s="201" t="n">
        <v>44433</v>
      </c>
      <c r="Q1570" s="201" t="n">
        <v>44433</v>
      </c>
      <c r="R1570" s="20" t="n">
        <v>1</v>
      </c>
      <c r="S1570" s="20" t="s">
        <v>7130</v>
      </c>
      <c r="T1570" s="20" t="n">
        <v>60</v>
      </c>
      <c r="U1570" s="20"/>
      <c r="V1570" s="19"/>
      <c r="W1570" s="19" t="s">
        <v>10248</v>
      </c>
      <c r="X1570" s="35" t="s">
        <v>383</v>
      </c>
      <c r="Y1570" s="35"/>
      <c r="Z1570" s="35" t="n">
        <v>0</v>
      </c>
      <c r="AE1570" s="94" t="e">
        <f aca="false" t="array" ref="AE1570:AK1570">_xlfn.torow(_xlfn.unique(_xlfn._xlws.filter(cat_table[Subsector],$E1570=cat_table[Sector],"")))</f>
        <v>#NAME?</v>
      </c>
      <c r="AF1570" s="94" t="e">
        <v>#NAME?</v>
      </c>
      <c r="AG1570" s="94" t="e">
        <v>#NAME?</v>
      </c>
      <c r="AH1570" s="94" t="e">
        <v>#NAME?</v>
      </c>
      <c r="AI1570" s="94" t="e">
        <v>#NAME?</v>
      </c>
      <c r="AJ1570" s="94" t="e">
        <v>#NAME?</v>
      </c>
      <c r="AK1570" s="94" t="e">
        <v>#NAME?</v>
      </c>
      <c r="AO1570" s="94" t="e">
        <f aca="false" t="array" ref="AO1570:AT1570">_xlfn.torow(_xlfn.unique(_xlfn._xlws.filter(cat_table[Sub-subsector],($E1570=cat_table[Sector])*($F1570=cat_table[Subsector]),"")))</f>
        <v>#NAME?</v>
      </c>
      <c r="AP1570" s="94" t="e">
        <v>#NAME?</v>
      </c>
      <c r="AQ1570" s="94" t="e">
        <v>#NAME?</v>
      </c>
      <c r="AR1570" s="94" t="e">
        <v>#NAME?</v>
      </c>
      <c r="AS1570" s="94" t="e">
        <v>#NAME?</v>
      </c>
      <c r="AT1570" s="94" t="e">
        <v>#NAME?</v>
      </c>
    </row>
    <row r="1571" customFormat="false" ht="15" hidden="false" customHeight="true" outlineLevel="0" collapsed="false">
      <c r="A1571" s="20" t="s">
        <v>10490</v>
      </c>
      <c r="B1571" s="20" t="e">
        <f aca="false">INDEX(Table2[], MATCH(L1571, Location_ID!$D$2:$D$648, 0), 1)</f>
        <v>#N/A</v>
      </c>
      <c r="C1571" s="62" t="s">
        <v>937</v>
      </c>
      <c r="D1571" s="249" t="s">
        <v>354</v>
      </c>
      <c r="E1571" s="20" t="s">
        <v>7134</v>
      </c>
      <c r="F1571" s="20" t="s">
        <v>7135</v>
      </c>
      <c r="G1571" s="62" t="s">
        <v>7591</v>
      </c>
      <c r="H1571" s="200"/>
      <c r="I1571" s="20" t="s">
        <v>10260</v>
      </c>
      <c r="J1571" s="20" t="s">
        <v>10261</v>
      </c>
      <c r="K1571" s="20" t="s">
        <v>7120</v>
      </c>
      <c r="L1571" s="62" t="s">
        <v>10245</v>
      </c>
      <c r="M1571" s="20" t="s">
        <v>7127</v>
      </c>
      <c r="N1571" s="20" t="s">
        <v>10262</v>
      </c>
      <c r="O1571" s="20" t="s">
        <v>10491</v>
      </c>
      <c r="P1571" s="201" t="n">
        <v>44434</v>
      </c>
      <c r="Q1571" s="201" t="n">
        <v>44434</v>
      </c>
      <c r="R1571" s="20" t="n">
        <v>1</v>
      </c>
      <c r="S1571" s="20" t="s">
        <v>7130</v>
      </c>
      <c r="T1571" s="20" t="n">
        <v>77</v>
      </c>
      <c r="U1571" s="20"/>
      <c r="V1571" s="19"/>
      <c r="W1571" s="19" t="s">
        <v>10248</v>
      </c>
      <c r="X1571" s="35" t="s">
        <v>383</v>
      </c>
      <c r="Y1571" s="35"/>
      <c r="Z1571" s="35" t="n">
        <v>0</v>
      </c>
      <c r="AE1571" s="94" t="e">
        <f aca="false" t="array" ref="AE1571:AK1571">_xlfn.torow(_xlfn.unique(_xlfn._xlws.filter(cat_table[Subsector],$E1571=cat_table[Sector],"")))</f>
        <v>#NAME?</v>
      </c>
      <c r="AF1571" s="94" t="e">
        <v>#NAME?</v>
      </c>
      <c r="AG1571" s="94" t="e">
        <v>#NAME?</v>
      </c>
      <c r="AH1571" s="94" t="e">
        <v>#NAME?</v>
      </c>
      <c r="AI1571" s="94" t="e">
        <v>#NAME?</v>
      </c>
      <c r="AJ1571" s="94" t="e">
        <v>#NAME?</v>
      </c>
      <c r="AK1571" s="94" t="e">
        <v>#NAME?</v>
      </c>
      <c r="AO1571" s="94" t="e">
        <f aca="false" t="array" ref="AO1571:AT1571">_xlfn.torow(_xlfn.unique(_xlfn._xlws.filter(cat_table[Sub-subsector],($E1571=cat_table[Sector])*($F1571=cat_table[Subsector]),"")))</f>
        <v>#NAME?</v>
      </c>
      <c r="AP1571" s="94" t="e">
        <v>#NAME?</v>
      </c>
      <c r="AQ1571" s="94" t="e">
        <v>#NAME?</v>
      </c>
      <c r="AR1571" s="94" t="e">
        <v>#NAME?</v>
      </c>
      <c r="AS1571" s="94" t="e">
        <v>#NAME?</v>
      </c>
      <c r="AT1571" s="94" t="e">
        <v>#NAME?</v>
      </c>
    </row>
    <row r="1572" customFormat="false" ht="15" hidden="false" customHeight="true" outlineLevel="0" collapsed="false">
      <c r="A1572" s="20" t="s">
        <v>10492</v>
      </c>
      <c r="B1572" s="20" t="e">
        <f aca="false">INDEX(Table2[], MATCH(L1572, Location_ID!$D$2:$D$648, 0), 1)</f>
        <v>#N/A</v>
      </c>
      <c r="C1572" s="62" t="s">
        <v>937</v>
      </c>
      <c r="D1572" s="249" t="s">
        <v>354</v>
      </c>
      <c r="E1572" s="20" t="s">
        <v>7134</v>
      </c>
      <c r="F1572" s="20" t="s">
        <v>7135</v>
      </c>
      <c r="G1572" s="62" t="s">
        <v>7591</v>
      </c>
      <c r="H1572" s="200"/>
      <c r="I1572" s="20" t="s">
        <v>10260</v>
      </c>
      <c r="J1572" s="20" t="s">
        <v>10261</v>
      </c>
      <c r="K1572" s="20" t="s">
        <v>7120</v>
      </c>
      <c r="L1572" s="62" t="s">
        <v>10245</v>
      </c>
      <c r="M1572" s="20" t="s">
        <v>7127</v>
      </c>
      <c r="N1572" s="20" t="s">
        <v>10265</v>
      </c>
      <c r="O1572" s="20" t="s">
        <v>10491</v>
      </c>
      <c r="P1572" s="201" t="n">
        <v>44434</v>
      </c>
      <c r="Q1572" s="201" t="n">
        <v>44434</v>
      </c>
      <c r="R1572" s="20" t="n">
        <v>1</v>
      </c>
      <c r="S1572" s="20" t="s">
        <v>7130</v>
      </c>
      <c r="T1572" s="20" t="n">
        <v>0</v>
      </c>
      <c r="U1572" s="20"/>
      <c r="V1572" s="19"/>
      <c r="W1572" s="19" t="s">
        <v>10248</v>
      </c>
      <c r="X1572" s="35" t="s">
        <v>383</v>
      </c>
      <c r="Y1572" s="35"/>
      <c r="Z1572" s="35" t="n">
        <v>0</v>
      </c>
      <c r="AE1572" s="94" t="e">
        <f aca="false" t="array" ref="AE1572:AK1572">_xlfn.torow(_xlfn.unique(_xlfn._xlws.filter(cat_table[Subsector],$E1572=cat_table[Sector],"")))</f>
        <v>#NAME?</v>
      </c>
      <c r="AF1572" s="94" t="e">
        <v>#NAME?</v>
      </c>
      <c r="AG1572" s="94" t="e">
        <v>#NAME?</v>
      </c>
      <c r="AH1572" s="94" t="e">
        <v>#NAME?</v>
      </c>
      <c r="AI1572" s="94" t="e">
        <v>#NAME?</v>
      </c>
      <c r="AJ1572" s="94" t="e">
        <v>#NAME?</v>
      </c>
      <c r="AK1572" s="94" t="e">
        <v>#NAME?</v>
      </c>
      <c r="AO1572" s="94" t="e">
        <f aca="false" t="array" ref="AO1572:AT1572">_xlfn.torow(_xlfn.unique(_xlfn._xlws.filter(cat_table[Sub-subsector],($E1572=cat_table[Sector])*($F1572=cat_table[Subsector]),"")))</f>
        <v>#NAME?</v>
      </c>
      <c r="AP1572" s="94" t="e">
        <v>#NAME?</v>
      </c>
      <c r="AQ1572" s="94" t="e">
        <v>#NAME?</v>
      </c>
      <c r="AR1572" s="94" t="e">
        <v>#NAME?</v>
      </c>
      <c r="AS1572" s="94" t="e">
        <v>#NAME?</v>
      </c>
      <c r="AT1572" s="94" t="e">
        <v>#NAME?</v>
      </c>
    </row>
    <row r="1573" customFormat="false" ht="15" hidden="false" customHeight="true" outlineLevel="0" collapsed="false">
      <c r="A1573" s="20" t="s">
        <v>10493</v>
      </c>
      <c r="B1573" s="20" t="e">
        <f aca="false">INDEX(Table2[], MATCH(L1573, Location_ID!$D$2:$D$648, 0), 1)</f>
        <v>#N/A</v>
      </c>
      <c r="C1573" s="62" t="s">
        <v>937</v>
      </c>
      <c r="D1573" s="249" t="s">
        <v>354</v>
      </c>
      <c r="E1573" s="20" t="s">
        <v>7134</v>
      </c>
      <c r="F1573" s="20" t="s">
        <v>7135</v>
      </c>
      <c r="G1573" s="62" t="s">
        <v>7591</v>
      </c>
      <c r="H1573" s="200"/>
      <c r="I1573" s="20" t="s">
        <v>10260</v>
      </c>
      <c r="J1573" s="20" t="s">
        <v>10261</v>
      </c>
      <c r="K1573" s="20" t="s">
        <v>7120</v>
      </c>
      <c r="L1573" s="62" t="s">
        <v>10245</v>
      </c>
      <c r="M1573" s="20" t="s">
        <v>7127</v>
      </c>
      <c r="N1573" s="20" t="s">
        <v>10271</v>
      </c>
      <c r="O1573" s="20" t="s">
        <v>10491</v>
      </c>
      <c r="P1573" s="201" t="n">
        <v>44434</v>
      </c>
      <c r="Q1573" s="201" t="n">
        <v>44434</v>
      </c>
      <c r="R1573" s="20" t="n">
        <v>1</v>
      </c>
      <c r="S1573" s="20" t="s">
        <v>7130</v>
      </c>
      <c r="T1573" s="20" t="n">
        <v>0</v>
      </c>
      <c r="U1573" s="20"/>
      <c r="V1573" s="19"/>
      <c r="W1573" s="19" t="s">
        <v>10248</v>
      </c>
      <c r="X1573" s="35" t="s">
        <v>383</v>
      </c>
      <c r="Y1573" s="35"/>
      <c r="Z1573" s="35" t="n">
        <v>0</v>
      </c>
      <c r="AE1573" s="94" t="e">
        <f aca="false" t="array" ref="AE1573:AK1573">_xlfn.torow(_xlfn.unique(_xlfn._xlws.filter(cat_table[Subsector],$E1573=cat_table[Sector],"")))</f>
        <v>#NAME?</v>
      </c>
      <c r="AF1573" s="94" t="e">
        <v>#NAME?</v>
      </c>
      <c r="AG1573" s="94" t="e">
        <v>#NAME?</v>
      </c>
      <c r="AH1573" s="94" t="e">
        <v>#NAME?</v>
      </c>
      <c r="AI1573" s="94" t="e">
        <v>#NAME?</v>
      </c>
      <c r="AJ1573" s="94" t="e">
        <v>#NAME?</v>
      </c>
      <c r="AK1573" s="94" t="e">
        <v>#NAME?</v>
      </c>
      <c r="AO1573" s="94" t="e">
        <f aca="false" t="array" ref="AO1573:AT1573">_xlfn.torow(_xlfn.unique(_xlfn._xlws.filter(cat_table[Sub-subsector],($E1573=cat_table[Sector])*($F1573=cat_table[Subsector]),"")))</f>
        <v>#NAME?</v>
      </c>
      <c r="AP1573" s="94" t="e">
        <v>#NAME?</v>
      </c>
      <c r="AQ1573" s="94" t="e">
        <v>#NAME?</v>
      </c>
      <c r="AR1573" s="94" t="e">
        <v>#NAME?</v>
      </c>
      <c r="AS1573" s="94" t="e">
        <v>#NAME?</v>
      </c>
      <c r="AT1573" s="94" t="e">
        <v>#NAME?</v>
      </c>
    </row>
    <row r="1574" customFormat="false" ht="15" hidden="false" customHeight="true" outlineLevel="0" collapsed="false">
      <c r="A1574" s="20" t="s">
        <v>10494</v>
      </c>
      <c r="B1574" s="20" t="e">
        <f aca="false">INDEX(Table2[], MATCH(L1574, Location_ID!$D$2:$D$648, 0), 1)</f>
        <v>#N/A</v>
      </c>
      <c r="C1574" s="62" t="s">
        <v>937</v>
      </c>
      <c r="D1574" s="249" t="s">
        <v>354</v>
      </c>
      <c r="E1574" s="20" t="s">
        <v>7134</v>
      </c>
      <c r="F1574" s="20" t="s">
        <v>7135</v>
      </c>
      <c r="G1574" s="62" t="s">
        <v>7591</v>
      </c>
      <c r="H1574" s="200"/>
      <c r="I1574" s="20" t="s">
        <v>10260</v>
      </c>
      <c r="J1574" s="20" t="s">
        <v>10261</v>
      </c>
      <c r="K1574" s="20" t="s">
        <v>7120</v>
      </c>
      <c r="L1574" s="62" t="s">
        <v>10245</v>
      </c>
      <c r="M1574" s="20" t="s">
        <v>7127</v>
      </c>
      <c r="N1574" s="20" t="s">
        <v>10262</v>
      </c>
      <c r="O1574" s="20" t="s">
        <v>10491</v>
      </c>
      <c r="P1574" s="201" t="n">
        <v>44433</v>
      </c>
      <c r="Q1574" s="201" t="n">
        <v>44433</v>
      </c>
      <c r="R1574" s="20" t="n">
        <v>1</v>
      </c>
      <c r="S1574" s="20" t="s">
        <v>7130</v>
      </c>
      <c r="T1574" s="20" t="n">
        <v>413</v>
      </c>
      <c r="U1574" s="20"/>
      <c r="V1574" s="19"/>
      <c r="W1574" s="19" t="s">
        <v>10248</v>
      </c>
      <c r="X1574" s="35" t="s">
        <v>383</v>
      </c>
      <c r="Y1574" s="35"/>
      <c r="Z1574" s="35" t="n">
        <v>0</v>
      </c>
      <c r="AE1574" s="94" t="e">
        <f aca="false" t="array" ref="AE1574:AK1574">_xlfn.torow(_xlfn.unique(_xlfn._xlws.filter(cat_table[Subsector],$E1574=cat_table[Sector],"")))</f>
        <v>#NAME?</v>
      </c>
      <c r="AF1574" s="94" t="e">
        <v>#NAME?</v>
      </c>
      <c r="AG1574" s="94" t="e">
        <v>#NAME?</v>
      </c>
      <c r="AH1574" s="94" t="e">
        <v>#NAME?</v>
      </c>
      <c r="AI1574" s="94" t="e">
        <v>#NAME?</v>
      </c>
      <c r="AJ1574" s="94" t="e">
        <v>#NAME?</v>
      </c>
      <c r="AK1574" s="94" t="e">
        <v>#NAME?</v>
      </c>
      <c r="AO1574" s="94" t="e">
        <f aca="false" t="array" ref="AO1574:AT1574">_xlfn.torow(_xlfn.unique(_xlfn._xlws.filter(cat_table[Sub-subsector],($E1574=cat_table[Sector])*($F1574=cat_table[Subsector]),"")))</f>
        <v>#NAME?</v>
      </c>
      <c r="AP1574" s="94" t="e">
        <v>#NAME?</v>
      </c>
      <c r="AQ1574" s="94" t="e">
        <v>#NAME?</v>
      </c>
      <c r="AR1574" s="94" t="e">
        <v>#NAME?</v>
      </c>
      <c r="AS1574" s="94" t="e">
        <v>#NAME?</v>
      </c>
      <c r="AT1574" s="94" t="e">
        <v>#NAME?</v>
      </c>
    </row>
    <row r="1575" customFormat="false" ht="15" hidden="false" customHeight="true" outlineLevel="0" collapsed="false">
      <c r="A1575" s="20" t="s">
        <v>10495</v>
      </c>
      <c r="B1575" s="20" t="e">
        <f aca="false">INDEX(Table2[], MATCH(L1575, Location_ID!$D$2:$D$648, 0), 1)</f>
        <v>#N/A</v>
      </c>
      <c r="C1575" s="62" t="s">
        <v>937</v>
      </c>
      <c r="D1575" s="249" t="s">
        <v>354</v>
      </c>
      <c r="E1575" s="20" t="s">
        <v>7134</v>
      </c>
      <c r="F1575" s="20" t="s">
        <v>7135</v>
      </c>
      <c r="G1575" s="62" t="s">
        <v>7591</v>
      </c>
      <c r="H1575" s="200"/>
      <c r="I1575" s="20" t="s">
        <v>10260</v>
      </c>
      <c r="J1575" s="20" t="s">
        <v>10261</v>
      </c>
      <c r="K1575" s="20" t="s">
        <v>7120</v>
      </c>
      <c r="L1575" s="62" t="s">
        <v>10245</v>
      </c>
      <c r="M1575" s="20" t="s">
        <v>7127</v>
      </c>
      <c r="N1575" s="20" t="s">
        <v>10265</v>
      </c>
      <c r="O1575" s="20" t="s">
        <v>10491</v>
      </c>
      <c r="P1575" s="201" t="n">
        <v>44433</v>
      </c>
      <c r="Q1575" s="201" t="n">
        <v>44433</v>
      </c>
      <c r="R1575" s="20" t="n">
        <v>1</v>
      </c>
      <c r="S1575" s="20" t="s">
        <v>7130</v>
      </c>
      <c r="T1575" s="20" t="n">
        <v>425</v>
      </c>
      <c r="U1575" s="20"/>
      <c r="V1575" s="19"/>
      <c r="W1575" s="19" t="s">
        <v>10248</v>
      </c>
      <c r="X1575" s="35" t="s">
        <v>383</v>
      </c>
      <c r="Y1575" s="35"/>
      <c r="Z1575" s="35" t="n">
        <v>0</v>
      </c>
      <c r="AE1575" s="94" t="e">
        <f aca="false" t="array" ref="AE1575:AK1575">_xlfn.torow(_xlfn.unique(_xlfn._xlws.filter(cat_table[Subsector],$E1575=cat_table[Sector],"")))</f>
        <v>#NAME?</v>
      </c>
      <c r="AF1575" s="94" t="e">
        <v>#NAME?</v>
      </c>
      <c r="AG1575" s="94" t="e">
        <v>#NAME?</v>
      </c>
      <c r="AH1575" s="94" t="e">
        <v>#NAME?</v>
      </c>
      <c r="AI1575" s="94" t="e">
        <v>#NAME?</v>
      </c>
      <c r="AJ1575" s="94" t="e">
        <v>#NAME?</v>
      </c>
      <c r="AK1575" s="94" t="e">
        <v>#NAME?</v>
      </c>
      <c r="AO1575" s="94" t="e">
        <f aca="false" t="array" ref="AO1575:AT1575">_xlfn.torow(_xlfn.unique(_xlfn._xlws.filter(cat_table[Sub-subsector],($E1575=cat_table[Sector])*($F1575=cat_table[Subsector]),"")))</f>
        <v>#NAME?</v>
      </c>
      <c r="AP1575" s="94" t="e">
        <v>#NAME?</v>
      </c>
      <c r="AQ1575" s="94" t="e">
        <v>#NAME?</v>
      </c>
      <c r="AR1575" s="94" t="e">
        <v>#NAME?</v>
      </c>
      <c r="AS1575" s="94" t="e">
        <v>#NAME?</v>
      </c>
      <c r="AT1575" s="94" t="e">
        <v>#NAME?</v>
      </c>
    </row>
    <row r="1576" customFormat="false" ht="15" hidden="false" customHeight="true" outlineLevel="0" collapsed="false">
      <c r="A1576" s="20" t="s">
        <v>10496</v>
      </c>
      <c r="B1576" s="20" t="e">
        <f aca="false">INDEX(Table2[], MATCH(L1576, Location_ID!$D$2:$D$648, 0), 1)</f>
        <v>#N/A</v>
      </c>
      <c r="C1576" s="62" t="s">
        <v>937</v>
      </c>
      <c r="D1576" s="249" t="s">
        <v>354</v>
      </c>
      <c r="E1576" s="20" t="s">
        <v>7134</v>
      </c>
      <c r="F1576" s="20" t="s">
        <v>7135</v>
      </c>
      <c r="G1576" s="62" t="s">
        <v>7591</v>
      </c>
      <c r="H1576" s="200"/>
      <c r="I1576" s="20" t="s">
        <v>10260</v>
      </c>
      <c r="J1576" s="20" t="s">
        <v>10261</v>
      </c>
      <c r="K1576" s="20" t="s">
        <v>7120</v>
      </c>
      <c r="L1576" s="62" t="s">
        <v>10245</v>
      </c>
      <c r="M1576" s="20" t="s">
        <v>7127</v>
      </c>
      <c r="N1576" s="20" t="s">
        <v>10262</v>
      </c>
      <c r="O1576" s="20" t="s">
        <v>10491</v>
      </c>
      <c r="P1576" s="201" t="n">
        <v>44432</v>
      </c>
      <c r="Q1576" s="201" t="n">
        <v>44432</v>
      </c>
      <c r="R1576" s="20" t="n">
        <v>1</v>
      </c>
      <c r="S1576" s="20" t="s">
        <v>7130</v>
      </c>
      <c r="T1576" s="20" t="n">
        <v>838.5</v>
      </c>
      <c r="U1576" s="20"/>
      <c r="V1576" s="19"/>
      <c r="W1576" s="19" t="s">
        <v>10248</v>
      </c>
      <c r="X1576" s="35" t="s">
        <v>383</v>
      </c>
      <c r="Y1576" s="35"/>
      <c r="Z1576" s="35" t="n">
        <v>0</v>
      </c>
      <c r="AE1576" s="94" t="e">
        <f aca="false" t="array" ref="AE1576:AK1576">_xlfn.torow(_xlfn.unique(_xlfn._xlws.filter(cat_table[Subsector],$E1576=cat_table[Sector],"")))</f>
        <v>#NAME?</v>
      </c>
      <c r="AF1576" s="94" t="e">
        <v>#NAME?</v>
      </c>
      <c r="AG1576" s="94" t="e">
        <v>#NAME?</v>
      </c>
      <c r="AH1576" s="94" t="e">
        <v>#NAME?</v>
      </c>
      <c r="AI1576" s="94" t="e">
        <v>#NAME?</v>
      </c>
      <c r="AJ1576" s="94" t="e">
        <v>#NAME?</v>
      </c>
      <c r="AK1576" s="94" t="e">
        <v>#NAME?</v>
      </c>
      <c r="AO1576" s="94" t="e">
        <f aca="false" t="array" ref="AO1576:AT1576">_xlfn.torow(_xlfn.unique(_xlfn._xlws.filter(cat_table[Sub-subsector],($E1576=cat_table[Sector])*($F1576=cat_table[Subsector]),"")))</f>
        <v>#NAME?</v>
      </c>
      <c r="AP1576" s="94" t="e">
        <v>#NAME?</v>
      </c>
      <c r="AQ1576" s="94" t="e">
        <v>#NAME?</v>
      </c>
      <c r="AR1576" s="94" t="e">
        <v>#NAME?</v>
      </c>
      <c r="AS1576" s="94" t="e">
        <v>#NAME?</v>
      </c>
      <c r="AT1576" s="94" t="e">
        <v>#NAME?</v>
      </c>
    </row>
    <row r="1577" customFormat="false" ht="15" hidden="false" customHeight="true" outlineLevel="0" collapsed="false">
      <c r="A1577" s="20" t="s">
        <v>10497</v>
      </c>
      <c r="B1577" s="20" t="e">
        <f aca="false">INDEX(Table2[], MATCH(L1577, Location_ID!$D$2:$D$648, 0), 1)</f>
        <v>#N/A</v>
      </c>
      <c r="C1577" s="62" t="s">
        <v>937</v>
      </c>
      <c r="D1577" s="249" t="s">
        <v>354</v>
      </c>
      <c r="E1577" s="20" t="s">
        <v>7134</v>
      </c>
      <c r="F1577" s="20" t="s">
        <v>7135</v>
      </c>
      <c r="G1577" s="62" t="s">
        <v>7591</v>
      </c>
      <c r="H1577" s="200"/>
      <c r="I1577" s="20" t="s">
        <v>10260</v>
      </c>
      <c r="J1577" s="20" t="s">
        <v>10261</v>
      </c>
      <c r="K1577" s="20" t="s">
        <v>7120</v>
      </c>
      <c r="L1577" s="62" t="s">
        <v>10245</v>
      </c>
      <c r="M1577" s="20" t="s">
        <v>7127</v>
      </c>
      <c r="N1577" s="20" t="s">
        <v>10265</v>
      </c>
      <c r="O1577" s="20" t="s">
        <v>10491</v>
      </c>
      <c r="P1577" s="201" t="n">
        <v>44432</v>
      </c>
      <c r="Q1577" s="201" t="n">
        <v>44432</v>
      </c>
      <c r="R1577" s="20" t="n">
        <v>1</v>
      </c>
      <c r="S1577" s="20" t="s">
        <v>7130</v>
      </c>
      <c r="T1577" s="20" t="n">
        <v>186</v>
      </c>
      <c r="U1577" s="20"/>
      <c r="V1577" s="19"/>
      <c r="W1577" s="19" t="s">
        <v>10248</v>
      </c>
      <c r="X1577" s="35" t="s">
        <v>383</v>
      </c>
      <c r="Y1577" s="35"/>
      <c r="Z1577" s="35" t="n">
        <v>0</v>
      </c>
      <c r="AE1577" s="94" t="e">
        <f aca="false" t="array" ref="AE1577:AK1577">_xlfn.torow(_xlfn.unique(_xlfn._xlws.filter(cat_table[Subsector],$E1577=cat_table[Sector],"")))</f>
        <v>#NAME?</v>
      </c>
      <c r="AF1577" s="94" t="e">
        <v>#NAME?</v>
      </c>
      <c r="AG1577" s="94" t="e">
        <v>#NAME?</v>
      </c>
      <c r="AH1577" s="94" t="e">
        <v>#NAME?</v>
      </c>
      <c r="AI1577" s="94" t="e">
        <v>#NAME?</v>
      </c>
      <c r="AJ1577" s="94" t="e">
        <v>#NAME?</v>
      </c>
      <c r="AK1577" s="94" t="e">
        <v>#NAME?</v>
      </c>
      <c r="AO1577" s="94" t="e">
        <f aca="false" t="array" ref="AO1577:AT1577">_xlfn.torow(_xlfn.unique(_xlfn._xlws.filter(cat_table[Sub-subsector],($E1577=cat_table[Sector])*($F1577=cat_table[Subsector]),"")))</f>
        <v>#NAME?</v>
      </c>
      <c r="AP1577" s="94" t="e">
        <v>#NAME?</v>
      </c>
      <c r="AQ1577" s="94" t="e">
        <v>#NAME?</v>
      </c>
      <c r="AR1577" s="94" t="e">
        <v>#NAME?</v>
      </c>
      <c r="AS1577" s="94" t="e">
        <v>#NAME?</v>
      </c>
      <c r="AT1577" s="94" t="e">
        <v>#NAME?</v>
      </c>
    </row>
    <row r="1578" customFormat="false" ht="15" hidden="false" customHeight="true" outlineLevel="0" collapsed="false">
      <c r="A1578" s="20" t="s">
        <v>10498</v>
      </c>
      <c r="B1578" s="20" t="e">
        <f aca="false">INDEX(Table2[], MATCH(L1578, Location_ID!$D$2:$D$648, 0), 1)</f>
        <v>#N/A</v>
      </c>
      <c r="C1578" s="62" t="s">
        <v>937</v>
      </c>
      <c r="D1578" s="249" t="s">
        <v>354</v>
      </c>
      <c r="E1578" s="20" t="s">
        <v>7134</v>
      </c>
      <c r="F1578" s="20" t="s">
        <v>7135</v>
      </c>
      <c r="G1578" s="62" t="s">
        <v>7591</v>
      </c>
      <c r="H1578" s="200"/>
      <c r="I1578" s="20" t="s">
        <v>10260</v>
      </c>
      <c r="J1578" s="20" t="s">
        <v>10261</v>
      </c>
      <c r="K1578" s="20" t="s">
        <v>7120</v>
      </c>
      <c r="L1578" s="62" t="s">
        <v>10245</v>
      </c>
      <c r="M1578" s="20" t="s">
        <v>7127</v>
      </c>
      <c r="N1578" s="20" t="s">
        <v>10262</v>
      </c>
      <c r="O1578" s="20" t="s">
        <v>10491</v>
      </c>
      <c r="P1578" s="201" t="n">
        <v>44431</v>
      </c>
      <c r="Q1578" s="201" t="n">
        <v>44431</v>
      </c>
      <c r="R1578" s="20" t="n">
        <v>1</v>
      </c>
      <c r="S1578" s="20" t="s">
        <v>7130</v>
      </c>
      <c r="T1578" s="20" t="n">
        <v>823</v>
      </c>
      <c r="U1578" s="20"/>
      <c r="V1578" s="19"/>
      <c r="W1578" s="19" t="s">
        <v>10248</v>
      </c>
      <c r="X1578" s="35" t="s">
        <v>383</v>
      </c>
      <c r="Y1578" s="35"/>
      <c r="Z1578" s="35" t="n">
        <v>0</v>
      </c>
      <c r="AE1578" s="94" t="e">
        <f aca="false" t="array" ref="AE1578:AK1578">_xlfn.torow(_xlfn.unique(_xlfn._xlws.filter(cat_table[Subsector],$E1578=cat_table[Sector],"")))</f>
        <v>#NAME?</v>
      </c>
      <c r="AF1578" s="94" t="e">
        <v>#NAME?</v>
      </c>
      <c r="AG1578" s="94" t="e">
        <v>#NAME?</v>
      </c>
      <c r="AH1578" s="94" t="e">
        <v>#NAME?</v>
      </c>
      <c r="AI1578" s="94" t="e">
        <v>#NAME?</v>
      </c>
      <c r="AJ1578" s="94" t="e">
        <v>#NAME?</v>
      </c>
      <c r="AK1578" s="94" t="e">
        <v>#NAME?</v>
      </c>
      <c r="AO1578" s="94" t="e">
        <f aca="false" t="array" ref="AO1578:AT1578">_xlfn.torow(_xlfn.unique(_xlfn._xlws.filter(cat_table[Sub-subsector],($E1578=cat_table[Sector])*($F1578=cat_table[Subsector]),"")))</f>
        <v>#NAME?</v>
      </c>
      <c r="AP1578" s="94" t="e">
        <v>#NAME?</v>
      </c>
      <c r="AQ1578" s="94" t="e">
        <v>#NAME?</v>
      </c>
      <c r="AR1578" s="94" t="e">
        <v>#NAME?</v>
      </c>
      <c r="AS1578" s="94" t="e">
        <v>#NAME?</v>
      </c>
      <c r="AT1578" s="94" t="e">
        <v>#NAME?</v>
      </c>
    </row>
    <row r="1579" customFormat="false" ht="15" hidden="false" customHeight="true" outlineLevel="0" collapsed="false">
      <c r="A1579" s="20" t="s">
        <v>10499</v>
      </c>
      <c r="B1579" s="20" t="e">
        <f aca="false">INDEX(Table2[], MATCH(L1579, Location_ID!$D$2:$D$648, 0), 1)</f>
        <v>#N/A</v>
      </c>
      <c r="C1579" s="62" t="s">
        <v>937</v>
      </c>
      <c r="D1579" s="249" t="s">
        <v>354</v>
      </c>
      <c r="E1579" s="20" t="s">
        <v>7134</v>
      </c>
      <c r="F1579" s="20" t="s">
        <v>7135</v>
      </c>
      <c r="G1579" s="62" t="s">
        <v>7591</v>
      </c>
      <c r="H1579" s="200"/>
      <c r="I1579" s="20" t="s">
        <v>10260</v>
      </c>
      <c r="J1579" s="20" t="s">
        <v>10261</v>
      </c>
      <c r="K1579" s="20" t="s">
        <v>7120</v>
      </c>
      <c r="L1579" s="62" t="s">
        <v>10245</v>
      </c>
      <c r="M1579" s="20" t="s">
        <v>7127</v>
      </c>
      <c r="N1579" s="20" t="s">
        <v>10265</v>
      </c>
      <c r="O1579" s="20" t="s">
        <v>10491</v>
      </c>
      <c r="P1579" s="201" t="n">
        <v>44431</v>
      </c>
      <c r="Q1579" s="201" t="n">
        <v>44431</v>
      </c>
      <c r="R1579" s="20" t="n">
        <v>1</v>
      </c>
      <c r="S1579" s="20" t="s">
        <v>7130</v>
      </c>
      <c r="T1579" s="20" t="n">
        <v>192</v>
      </c>
      <c r="U1579" s="20"/>
      <c r="V1579" s="19"/>
      <c r="W1579" s="19" t="s">
        <v>10248</v>
      </c>
      <c r="X1579" s="35" t="s">
        <v>383</v>
      </c>
      <c r="Y1579" s="35"/>
      <c r="Z1579" s="35" t="n">
        <v>0</v>
      </c>
      <c r="AE1579" s="94" t="e">
        <f aca="false" t="array" ref="AE1579:AK1579">_xlfn.torow(_xlfn.unique(_xlfn._xlws.filter(cat_table[Subsector],$E1579=cat_table[Sector],"")))</f>
        <v>#NAME?</v>
      </c>
      <c r="AF1579" s="94" t="e">
        <v>#NAME?</v>
      </c>
      <c r="AG1579" s="94" t="e">
        <v>#NAME?</v>
      </c>
      <c r="AH1579" s="94" t="e">
        <v>#NAME?</v>
      </c>
      <c r="AI1579" s="94" t="e">
        <v>#NAME?</v>
      </c>
      <c r="AJ1579" s="94" t="e">
        <v>#NAME?</v>
      </c>
      <c r="AK1579" s="94" t="e">
        <v>#NAME?</v>
      </c>
      <c r="AO1579" s="94" t="e">
        <f aca="false" t="array" ref="AO1579:AT1579">_xlfn.torow(_xlfn.unique(_xlfn._xlws.filter(cat_table[Sub-subsector],($E1579=cat_table[Sector])*($F1579=cat_table[Subsector]),"")))</f>
        <v>#NAME?</v>
      </c>
      <c r="AP1579" s="94" t="e">
        <v>#NAME?</v>
      </c>
      <c r="AQ1579" s="94" t="e">
        <v>#NAME?</v>
      </c>
      <c r="AR1579" s="94" t="e">
        <v>#NAME?</v>
      </c>
      <c r="AS1579" s="94" t="e">
        <v>#NAME?</v>
      </c>
      <c r="AT1579" s="94" t="e">
        <v>#NAME?</v>
      </c>
    </row>
    <row r="1580" customFormat="false" ht="15" hidden="false" customHeight="true" outlineLevel="0" collapsed="false">
      <c r="A1580" s="20" t="s">
        <v>10500</v>
      </c>
      <c r="B1580" s="20" t="e">
        <f aca="false">INDEX(Table2[], MATCH(L1580, Location_ID!$D$2:$D$648, 0), 1)</f>
        <v>#N/A</v>
      </c>
      <c r="C1580" s="62" t="s">
        <v>937</v>
      </c>
      <c r="D1580" s="249" t="s">
        <v>354</v>
      </c>
      <c r="E1580" s="20" t="s">
        <v>7134</v>
      </c>
      <c r="F1580" s="20" t="s">
        <v>7135</v>
      </c>
      <c r="G1580" s="62" t="s">
        <v>7591</v>
      </c>
      <c r="H1580" s="200"/>
      <c r="I1580" s="20" t="s">
        <v>10260</v>
      </c>
      <c r="J1580" s="20" t="s">
        <v>10261</v>
      </c>
      <c r="K1580" s="20" t="s">
        <v>7120</v>
      </c>
      <c r="L1580" s="62" t="s">
        <v>10245</v>
      </c>
      <c r="M1580" s="20" t="s">
        <v>7127</v>
      </c>
      <c r="N1580" s="20" t="s">
        <v>10262</v>
      </c>
      <c r="O1580" s="20" t="s">
        <v>10501</v>
      </c>
      <c r="P1580" s="201" t="n">
        <v>44434</v>
      </c>
      <c r="Q1580" s="201" t="n">
        <v>44434</v>
      </c>
      <c r="R1580" s="20" t="n">
        <v>1</v>
      </c>
      <c r="S1580" s="20" t="s">
        <v>7130</v>
      </c>
      <c r="T1580" s="20" t="n">
        <v>0</v>
      </c>
      <c r="U1580" s="20"/>
      <c r="V1580" s="19"/>
      <c r="W1580" s="19" t="s">
        <v>10248</v>
      </c>
      <c r="X1580" s="35" t="s">
        <v>383</v>
      </c>
      <c r="Y1580" s="35"/>
      <c r="Z1580" s="35" t="n">
        <v>0</v>
      </c>
      <c r="AE1580" s="94" t="e">
        <f aca="false" t="array" ref="AE1580:AK1580">_xlfn.torow(_xlfn.unique(_xlfn._xlws.filter(cat_table[Subsector],$E1580=cat_table[Sector],"")))</f>
        <v>#NAME?</v>
      </c>
      <c r="AF1580" s="94" t="e">
        <v>#NAME?</v>
      </c>
      <c r="AG1580" s="94" t="e">
        <v>#NAME?</v>
      </c>
      <c r="AH1580" s="94" t="e">
        <v>#NAME?</v>
      </c>
      <c r="AI1580" s="94" t="e">
        <v>#NAME?</v>
      </c>
      <c r="AJ1580" s="94" t="e">
        <v>#NAME?</v>
      </c>
      <c r="AK1580" s="94" t="e">
        <v>#NAME?</v>
      </c>
      <c r="AO1580" s="94" t="e">
        <f aca="false" t="array" ref="AO1580:AT1580">_xlfn.torow(_xlfn.unique(_xlfn._xlws.filter(cat_table[Sub-subsector],($E1580=cat_table[Sector])*($F1580=cat_table[Subsector]),"")))</f>
        <v>#NAME?</v>
      </c>
      <c r="AP1580" s="94" t="e">
        <v>#NAME?</v>
      </c>
      <c r="AQ1580" s="94" t="e">
        <v>#NAME?</v>
      </c>
      <c r="AR1580" s="94" t="e">
        <v>#NAME?</v>
      </c>
      <c r="AS1580" s="94" t="e">
        <v>#NAME?</v>
      </c>
      <c r="AT1580" s="94" t="e">
        <v>#NAME?</v>
      </c>
    </row>
    <row r="1581" customFormat="false" ht="15" hidden="false" customHeight="true" outlineLevel="0" collapsed="false">
      <c r="A1581" s="20" t="s">
        <v>10502</v>
      </c>
      <c r="B1581" s="20" t="e">
        <f aca="false">INDEX(Table2[], MATCH(L1581, Location_ID!$D$2:$D$648, 0), 1)</f>
        <v>#N/A</v>
      </c>
      <c r="C1581" s="62" t="s">
        <v>937</v>
      </c>
      <c r="D1581" s="249" t="s">
        <v>354</v>
      </c>
      <c r="E1581" s="20" t="s">
        <v>7134</v>
      </c>
      <c r="F1581" s="20" t="s">
        <v>7135</v>
      </c>
      <c r="G1581" s="62" t="s">
        <v>7591</v>
      </c>
      <c r="H1581" s="200"/>
      <c r="I1581" s="20" t="s">
        <v>10260</v>
      </c>
      <c r="J1581" s="20" t="s">
        <v>10261</v>
      </c>
      <c r="K1581" s="20" t="s">
        <v>7120</v>
      </c>
      <c r="L1581" s="62" t="s">
        <v>10245</v>
      </c>
      <c r="M1581" s="20" t="s">
        <v>7127</v>
      </c>
      <c r="N1581" s="20" t="s">
        <v>10265</v>
      </c>
      <c r="O1581" s="20" t="s">
        <v>10501</v>
      </c>
      <c r="P1581" s="201" t="n">
        <v>44434</v>
      </c>
      <c r="Q1581" s="201" t="n">
        <v>44434</v>
      </c>
      <c r="R1581" s="20" t="n">
        <v>1</v>
      </c>
      <c r="S1581" s="20" t="s">
        <v>7130</v>
      </c>
      <c r="T1581" s="20" t="n">
        <v>0</v>
      </c>
      <c r="U1581" s="20"/>
      <c r="V1581" s="19"/>
      <c r="W1581" s="19" t="s">
        <v>10248</v>
      </c>
      <c r="X1581" s="35" t="s">
        <v>383</v>
      </c>
      <c r="Y1581" s="35"/>
      <c r="Z1581" s="35" t="n">
        <v>0</v>
      </c>
      <c r="AE1581" s="94" t="e">
        <f aca="false" t="array" ref="AE1581:AK1581">_xlfn.torow(_xlfn.unique(_xlfn._xlws.filter(cat_table[Subsector],$E1581=cat_table[Sector],"")))</f>
        <v>#NAME?</v>
      </c>
      <c r="AF1581" s="94" t="e">
        <v>#NAME?</v>
      </c>
      <c r="AG1581" s="94" t="e">
        <v>#NAME?</v>
      </c>
      <c r="AH1581" s="94" t="e">
        <v>#NAME?</v>
      </c>
      <c r="AI1581" s="94" t="e">
        <v>#NAME?</v>
      </c>
      <c r="AJ1581" s="94" t="e">
        <v>#NAME?</v>
      </c>
      <c r="AK1581" s="94" t="e">
        <v>#NAME?</v>
      </c>
      <c r="AO1581" s="94" t="e">
        <f aca="false" t="array" ref="AO1581:AT1581">_xlfn.torow(_xlfn.unique(_xlfn._xlws.filter(cat_table[Sub-subsector],($E1581=cat_table[Sector])*($F1581=cat_table[Subsector]),"")))</f>
        <v>#NAME?</v>
      </c>
      <c r="AP1581" s="94" t="e">
        <v>#NAME?</v>
      </c>
      <c r="AQ1581" s="94" t="e">
        <v>#NAME?</v>
      </c>
      <c r="AR1581" s="94" t="e">
        <v>#NAME?</v>
      </c>
      <c r="AS1581" s="94" t="e">
        <v>#NAME?</v>
      </c>
      <c r="AT1581" s="94" t="e">
        <v>#NAME?</v>
      </c>
    </row>
    <row r="1582" customFormat="false" ht="15" hidden="false" customHeight="true" outlineLevel="0" collapsed="false">
      <c r="A1582" s="20" t="s">
        <v>10503</v>
      </c>
      <c r="B1582" s="20" t="e">
        <f aca="false">INDEX(Table2[], MATCH(L1582, Location_ID!$D$2:$D$648, 0), 1)</f>
        <v>#N/A</v>
      </c>
      <c r="C1582" s="62" t="s">
        <v>937</v>
      </c>
      <c r="D1582" s="249" t="s">
        <v>354</v>
      </c>
      <c r="E1582" s="20" t="s">
        <v>7134</v>
      </c>
      <c r="F1582" s="20" t="s">
        <v>7135</v>
      </c>
      <c r="G1582" s="62" t="s">
        <v>7591</v>
      </c>
      <c r="H1582" s="200"/>
      <c r="I1582" s="20" t="s">
        <v>10260</v>
      </c>
      <c r="J1582" s="20" t="s">
        <v>10261</v>
      </c>
      <c r="K1582" s="20" t="s">
        <v>7120</v>
      </c>
      <c r="L1582" s="62" t="s">
        <v>10245</v>
      </c>
      <c r="M1582" s="20" t="s">
        <v>7127</v>
      </c>
      <c r="N1582" s="20" t="s">
        <v>10271</v>
      </c>
      <c r="O1582" s="20" t="s">
        <v>10501</v>
      </c>
      <c r="P1582" s="201" t="n">
        <v>44434</v>
      </c>
      <c r="Q1582" s="201" t="n">
        <v>44434</v>
      </c>
      <c r="R1582" s="20" t="n">
        <v>1</v>
      </c>
      <c r="S1582" s="20" t="s">
        <v>7130</v>
      </c>
      <c r="T1582" s="20" t="n">
        <v>37</v>
      </c>
      <c r="U1582" s="20"/>
      <c r="V1582" s="19"/>
      <c r="W1582" s="19" t="s">
        <v>10248</v>
      </c>
      <c r="X1582" s="35" t="s">
        <v>383</v>
      </c>
      <c r="Y1582" s="35"/>
      <c r="Z1582" s="35" t="n">
        <v>0</v>
      </c>
      <c r="AE1582" s="94" t="e">
        <f aca="false" t="array" ref="AE1582:AK1582">_xlfn.torow(_xlfn.unique(_xlfn._xlws.filter(cat_table[Subsector],$E1582=cat_table[Sector],"")))</f>
        <v>#NAME?</v>
      </c>
      <c r="AF1582" s="94" t="e">
        <v>#NAME?</v>
      </c>
      <c r="AG1582" s="94" t="e">
        <v>#NAME?</v>
      </c>
      <c r="AH1582" s="94" t="e">
        <v>#NAME?</v>
      </c>
      <c r="AI1582" s="94" t="e">
        <v>#NAME?</v>
      </c>
      <c r="AJ1582" s="94" t="e">
        <v>#NAME?</v>
      </c>
      <c r="AK1582" s="94" t="e">
        <v>#NAME?</v>
      </c>
      <c r="AO1582" s="94" t="e">
        <f aca="false" t="array" ref="AO1582:AT1582">_xlfn.torow(_xlfn.unique(_xlfn._xlws.filter(cat_table[Sub-subsector],($E1582=cat_table[Sector])*($F1582=cat_table[Subsector]),"")))</f>
        <v>#NAME?</v>
      </c>
      <c r="AP1582" s="94" t="e">
        <v>#NAME?</v>
      </c>
      <c r="AQ1582" s="94" t="e">
        <v>#NAME?</v>
      </c>
      <c r="AR1582" s="94" t="e">
        <v>#NAME?</v>
      </c>
      <c r="AS1582" s="94" t="e">
        <v>#NAME?</v>
      </c>
      <c r="AT1582" s="94" t="e">
        <v>#NAME?</v>
      </c>
    </row>
    <row r="1583" customFormat="false" ht="15" hidden="false" customHeight="true" outlineLevel="0" collapsed="false">
      <c r="A1583" s="20" t="s">
        <v>10504</v>
      </c>
      <c r="B1583" s="20" t="e">
        <f aca="false">INDEX(Table2[], MATCH(L1583, Location_ID!$D$2:$D$648, 0), 1)</f>
        <v>#N/A</v>
      </c>
      <c r="C1583" s="62" t="s">
        <v>937</v>
      </c>
      <c r="D1583" s="249" t="s">
        <v>354</v>
      </c>
      <c r="E1583" s="20" t="s">
        <v>7134</v>
      </c>
      <c r="F1583" s="20" t="s">
        <v>7135</v>
      </c>
      <c r="G1583" s="62" t="s">
        <v>7591</v>
      </c>
      <c r="H1583" s="200"/>
      <c r="I1583" s="20" t="s">
        <v>10260</v>
      </c>
      <c r="J1583" s="20" t="s">
        <v>10261</v>
      </c>
      <c r="K1583" s="20" t="s">
        <v>7120</v>
      </c>
      <c r="L1583" s="62" t="s">
        <v>10245</v>
      </c>
      <c r="M1583" s="20" t="s">
        <v>7127</v>
      </c>
      <c r="N1583" s="20" t="s">
        <v>10262</v>
      </c>
      <c r="O1583" s="20" t="s">
        <v>10501</v>
      </c>
      <c r="P1583" s="201" t="n">
        <v>44433</v>
      </c>
      <c r="Q1583" s="201" t="n">
        <v>44433</v>
      </c>
      <c r="R1583" s="20" t="n">
        <v>1</v>
      </c>
      <c r="S1583" s="20" t="s">
        <v>7130</v>
      </c>
      <c r="T1583" s="20" t="n">
        <v>239</v>
      </c>
      <c r="U1583" s="20"/>
      <c r="V1583" s="19"/>
      <c r="W1583" s="19" t="s">
        <v>10248</v>
      </c>
      <c r="X1583" s="35" t="s">
        <v>383</v>
      </c>
      <c r="Y1583" s="35"/>
      <c r="Z1583" s="35" t="n">
        <v>0</v>
      </c>
      <c r="AE1583" s="94" t="e">
        <f aca="false" t="array" ref="AE1583:AK1583">_xlfn.torow(_xlfn.unique(_xlfn._xlws.filter(cat_table[Subsector],$E1583=cat_table[Sector],"")))</f>
        <v>#NAME?</v>
      </c>
      <c r="AF1583" s="94" t="e">
        <v>#NAME?</v>
      </c>
      <c r="AG1583" s="94" t="e">
        <v>#NAME?</v>
      </c>
      <c r="AH1583" s="94" t="e">
        <v>#NAME?</v>
      </c>
      <c r="AI1583" s="94" t="e">
        <v>#NAME?</v>
      </c>
      <c r="AJ1583" s="94" t="e">
        <v>#NAME?</v>
      </c>
      <c r="AK1583" s="94" t="e">
        <v>#NAME?</v>
      </c>
      <c r="AO1583" s="94" t="e">
        <f aca="false" t="array" ref="AO1583:AT1583">_xlfn.torow(_xlfn.unique(_xlfn._xlws.filter(cat_table[Sub-subsector],($E1583=cat_table[Sector])*($F1583=cat_table[Subsector]),"")))</f>
        <v>#NAME?</v>
      </c>
      <c r="AP1583" s="94" t="e">
        <v>#NAME?</v>
      </c>
      <c r="AQ1583" s="94" t="e">
        <v>#NAME?</v>
      </c>
      <c r="AR1583" s="94" t="e">
        <v>#NAME?</v>
      </c>
      <c r="AS1583" s="94" t="e">
        <v>#NAME?</v>
      </c>
      <c r="AT1583" s="94" t="e">
        <v>#NAME?</v>
      </c>
    </row>
    <row r="1584" customFormat="false" ht="15" hidden="false" customHeight="true" outlineLevel="0" collapsed="false">
      <c r="A1584" s="20" t="s">
        <v>10505</v>
      </c>
      <c r="B1584" s="20" t="e">
        <f aca="false">INDEX(Table2[], MATCH(L1584, Location_ID!$D$2:$D$648, 0), 1)</f>
        <v>#N/A</v>
      </c>
      <c r="C1584" s="62" t="s">
        <v>937</v>
      </c>
      <c r="D1584" s="249" t="s">
        <v>354</v>
      </c>
      <c r="E1584" s="20" t="s">
        <v>7134</v>
      </c>
      <c r="F1584" s="20" t="s">
        <v>7135</v>
      </c>
      <c r="G1584" s="62" t="s">
        <v>7591</v>
      </c>
      <c r="H1584" s="200"/>
      <c r="I1584" s="20" t="s">
        <v>10260</v>
      </c>
      <c r="J1584" s="20" t="s">
        <v>10261</v>
      </c>
      <c r="K1584" s="20" t="s">
        <v>7120</v>
      </c>
      <c r="L1584" s="62" t="s">
        <v>10245</v>
      </c>
      <c r="M1584" s="20" t="s">
        <v>7127</v>
      </c>
      <c r="N1584" s="20" t="s">
        <v>10265</v>
      </c>
      <c r="O1584" s="20" t="s">
        <v>10501</v>
      </c>
      <c r="P1584" s="201" t="n">
        <v>44433</v>
      </c>
      <c r="Q1584" s="201" t="n">
        <v>44433</v>
      </c>
      <c r="R1584" s="20" t="n">
        <v>1</v>
      </c>
      <c r="S1584" s="20" t="s">
        <v>7130</v>
      </c>
      <c r="T1584" s="20" t="n">
        <v>0</v>
      </c>
      <c r="U1584" s="20"/>
      <c r="V1584" s="19"/>
      <c r="W1584" s="19" t="s">
        <v>10248</v>
      </c>
      <c r="X1584" s="35" t="s">
        <v>383</v>
      </c>
      <c r="Y1584" s="35"/>
      <c r="Z1584" s="35" t="n">
        <v>0</v>
      </c>
      <c r="AE1584" s="94" t="e">
        <f aca="false" t="array" ref="AE1584:AK1584">_xlfn.torow(_xlfn.unique(_xlfn._xlws.filter(cat_table[Subsector],$E1584=cat_table[Sector],"")))</f>
        <v>#NAME?</v>
      </c>
      <c r="AF1584" s="94" t="e">
        <v>#NAME?</v>
      </c>
      <c r="AG1584" s="94" t="e">
        <v>#NAME?</v>
      </c>
      <c r="AH1584" s="94" t="e">
        <v>#NAME?</v>
      </c>
      <c r="AI1584" s="94" t="e">
        <v>#NAME?</v>
      </c>
      <c r="AJ1584" s="94" t="e">
        <v>#NAME?</v>
      </c>
      <c r="AK1584" s="94" t="e">
        <v>#NAME?</v>
      </c>
      <c r="AO1584" s="94" t="e">
        <f aca="false" t="array" ref="AO1584:AT1584">_xlfn.torow(_xlfn.unique(_xlfn._xlws.filter(cat_table[Sub-subsector],($E1584=cat_table[Sector])*($F1584=cat_table[Subsector]),"")))</f>
        <v>#NAME?</v>
      </c>
      <c r="AP1584" s="94" t="e">
        <v>#NAME?</v>
      </c>
      <c r="AQ1584" s="94" t="e">
        <v>#NAME?</v>
      </c>
      <c r="AR1584" s="94" t="e">
        <v>#NAME?</v>
      </c>
      <c r="AS1584" s="94" t="e">
        <v>#NAME?</v>
      </c>
      <c r="AT1584" s="94" t="e">
        <v>#NAME?</v>
      </c>
    </row>
    <row r="1585" customFormat="false" ht="15" hidden="false" customHeight="true" outlineLevel="0" collapsed="false">
      <c r="A1585" s="20" t="s">
        <v>10506</v>
      </c>
      <c r="B1585" s="20" t="e">
        <f aca="false">INDEX(Table2[], MATCH(L1585, Location_ID!$D$2:$D$648, 0), 1)</f>
        <v>#N/A</v>
      </c>
      <c r="C1585" s="62" t="s">
        <v>937</v>
      </c>
      <c r="D1585" s="249" t="s">
        <v>354</v>
      </c>
      <c r="E1585" s="20" t="s">
        <v>7134</v>
      </c>
      <c r="F1585" s="20" t="s">
        <v>7135</v>
      </c>
      <c r="G1585" s="62" t="s">
        <v>7591</v>
      </c>
      <c r="H1585" s="200"/>
      <c r="I1585" s="20" t="s">
        <v>10260</v>
      </c>
      <c r="J1585" s="20" t="s">
        <v>10261</v>
      </c>
      <c r="K1585" s="20" t="s">
        <v>7120</v>
      </c>
      <c r="L1585" s="62" t="s">
        <v>10245</v>
      </c>
      <c r="M1585" s="20" t="s">
        <v>7127</v>
      </c>
      <c r="N1585" s="20" t="s">
        <v>10262</v>
      </c>
      <c r="O1585" s="20" t="s">
        <v>10501</v>
      </c>
      <c r="P1585" s="201" t="n">
        <v>44432</v>
      </c>
      <c r="Q1585" s="201" t="n">
        <v>44432</v>
      </c>
      <c r="R1585" s="20" t="n">
        <v>1</v>
      </c>
      <c r="S1585" s="20" t="s">
        <v>7130</v>
      </c>
      <c r="T1585" s="20" t="n">
        <v>0</v>
      </c>
      <c r="U1585" s="20"/>
      <c r="V1585" s="19"/>
      <c r="W1585" s="19" t="s">
        <v>10248</v>
      </c>
      <c r="X1585" s="35" t="s">
        <v>383</v>
      </c>
      <c r="Y1585" s="35"/>
      <c r="Z1585" s="35" t="n">
        <v>0</v>
      </c>
      <c r="AE1585" s="94" t="e">
        <f aca="false" t="array" ref="AE1585:AK1585">_xlfn.torow(_xlfn.unique(_xlfn._xlws.filter(cat_table[Subsector],$E1585=cat_table[Sector],"")))</f>
        <v>#NAME?</v>
      </c>
      <c r="AF1585" s="94" t="e">
        <v>#NAME?</v>
      </c>
      <c r="AG1585" s="94" t="e">
        <v>#NAME?</v>
      </c>
      <c r="AH1585" s="94" t="e">
        <v>#NAME?</v>
      </c>
      <c r="AI1585" s="94" t="e">
        <v>#NAME?</v>
      </c>
      <c r="AJ1585" s="94" t="e">
        <v>#NAME?</v>
      </c>
      <c r="AK1585" s="94" t="e">
        <v>#NAME?</v>
      </c>
      <c r="AO1585" s="94" t="e">
        <f aca="false" t="array" ref="AO1585:AT1585">_xlfn.torow(_xlfn.unique(_xlfn._xlws.filter(cat_table[Sub-subsector],($E1585=cat_table[Sector])*($F1585=cat_table[Subsector]),"")))</f>
        <v>#NAME?</v>
      </c>
      <c r="AP1585" s="94" t="e">
        <v>#NAME?</v>
      </c>
      <c r="AQ1585" s="94" t="e">
        <v>#NAME?</v>
      </c>
      <c r="AR1585" s="94" t="e">
        <v>#NAME?</v>
      </c>
      <c r="AS1585" s="94" t="e">
        <v>#NAME?</v>
      </c>
      <c r="AT1585" s="94" t="e">
        <v>#NAME?</v>
      </c>
    </row>
    <row r="1586" customFormat="false" ht="15" hidden="false" customHeight="true" outlineLevel="0" collapsed="false">
      <c r="A1586" s="20" t="s">
        <v>10507</v>
      </c>
      <c r="B1586" s="20" t="e">
        <f aca="false">INDEX(Table2[], MATCH(L1586, Location_ID!$D$2:$D$648, 0), 1)</f>
        <v>#N/A</v>
      </c>
      <c r="C1586" s="62" t="s">
        <v>937</v>
      </c>
      <c r="D1586" s="249" t="s">
        <v>354</v>
      </c>
      <c r="E1586" s="20" t="s">
        <v>7134</v>
      </c>
      <c r="F1586" s="20" t="s">
        <v>7135</v>
      </c>
      <c r="G1586" s="62" t="s">
        <v>7591</v>
      </c>
      <c r="H1586" s="200"/>
      <c r="I1586" s="20" t="s">
        <v>10260</v>
      </c>
      <c r="J1586" s="20" t="s">
        <v>10261</v>
      </c>
      <c r="K1586" s="20" t="s">
        <v>7120</v>
      </c>
      <c r="L1586" s="62" t="s">
        <v>10245</v>
      </c>
      <c r="M1586" s="20" t="s">
        <v>7127</v>
      </c>
      <c r="N1586" s="20" t="s">
        <v>10265</v>
      </c>
      <c r="O1586" s="20" t="s">
        <v>10501</v>
      </c>
      <c r="P1586" s="201" t="n">
        <v>44432</v>
      </c>
      <c r="Q1586" s="201" t="n">
        <v>44432</v>
      </c>
      <c r="R1586" s="20" t="n">
        <v>1</v>
      </c>
      <c r="S1586" s="20" t="s">
        <v>7130</v>
      </c>
      <c r="T1586" s="20" t="n">
        <v>0</v>
      </c>
      <c r="U1586" s="20"/>
      <c r="V1586" s="19"/>
      <c r="W1586" s="19" t="s">
        <v>10248</v>
      </c>
      <c r="X1586" s="35" t="s">
        <v>383</v>
      </c>
      <c r="Y1586" s="35"/>
      <c r="Z1586" s="35" t="n">
        <v>0</v>
      </c>
      <c r="AE1586" s="94" t="e">
        <f aca="false" t="array" ref="AE1586:AK1586">_xlfn.torow(_xlfn.unique(_xlfn._xlws.filter(cat_table[Subsector],$E1586=cat_table[Sector],"")))</f>
        <v>#NAME?</v>
      </c>
      <c r="AF1586" s="94" t="e">
        <v>#NAME?</v>
      </c>
      <c r="AG1586" s="94" t="e">
        <v>#NAME?</v>
      </c>
      <c r="AH1586" s="94" t="e">
        <v>#NAME?</v>
      </c>
      <c r="AI1586" s="94" t="e">
        <v>#NAME?</v>
      </c>
      <c r="AJ1586" s="94" t="e">
        <v>#NAME?</v>
      </c>
      <c r="AK1586" s="94" t="e">
        <v>#NAME?</v>
      </c>
      <c r="AO1586" s="94" t="e">
        <f aca="false" t="array" ref="AO1586:AT1586">_xlfn.torow(_xlfn.unique(_xlfn._xlws.filter(cat_table[Sub-subsector],($E1586=cat_table[Sector])*($F1586=cat_table[Subsector]),"")))</f>
        <v>#NAME?</v>
      </c>
      <c r="AP1586" s="94" t="e">
        <v>#NAME?</v>
      </c>
      <c r="AQ1586" s="94" t="e">
        <v>#NAME?</v>
      </c>
      <c r="AR1586" s="94" t="e">
        <v>#NAME?</v>
      </c>
      <c r="AS1586" s="94" t="e">
        <v>#NAME?</v>
      </c>
      <c r="AT1586" s="94" t="e">
        <v>#NAME?</v>
      </c>
    </row>
    <row r="1587" customFormat="false" ht="15" hidden="false" customHeight="true" outlineLevel="0" collapsed="false">
      <c r="A1587" s="20" t="s">
        <v>10508</v>
      </c>
      <c r="B1587" s="20" t="e">
        <f aca="false">INDEX(Table2[], MATCH(L1587, Location_ID!$D$2:$D$648, 0), 1)</f>
        <v>#N/A</v>
      </c>
      <c r="C1587" s="62" t="s">
        <v>937</v>
      </c>
      <c r="D1587" s="249" t="s">
        <v>354</v>
      </c>
      <c r="E1587" s="20" t="s">
        <v>7134</v>
      </c>
      <c r="F1587" s="20" t="s">
        <v>7135</v>
      </c>
      <c r="G1587" s="62" t="s">
        <v>7591</v>
      </c>
      <c r="H1587" s="200"/>
      <c r="I1587" s="20" t="s">
        <v>10260</v>
      </c>
      <c r="J1587" s="20" t="s">
        <v>10261</v>
      </c>
      <c r="K1587" s="20" t="s">
        <v>7120</v>
      </c>
      <c r="L1587" s="62" t="s">
        <v>10245</v>
      </c>
      <c r="M1587" s="20" t="s">
        <v>7127</v>
      </c>
      <c r="N1587" s="20" t="s">
        <v>10262</v>
      </c>
      <c r="O1587" s="20" t="s">
        <v>10501</v>
      </c>
      <c r="P1587" s="201" t="n">
        <v>44431</v>
      </c>
      <c r="Q1587" s="201" t="n">
        <v>44431</v>
      </c>
      <c r="R1587" s="20" t="n">
        <v>1</v>
      </c>
      <c r="S1587" s="20" t="s">
        <v>7130</v>
      </c>
      <c r="T1587" s="20" t="n">
        <v>0</v>
      </c>
      <c r="U1587" s="20"/>
      <c r="V1587" s="19"/>
      <c r="W1587" s="19" t="s">
        <v>10248</v>
      </c>
      <c r="X1587" s="35" t="s">
        <v>383</v>
      </c>
      <c r="Y1587" s="35"/>
      <c r="Z1587" s="35" t="n">
        <v>0</v>
      </c>
      <c r="AE1587" s="94" t="e">
        <f aca="false" t="array" ref="AE1587:AK1587">_xlfn.torow(_xlfn.unique(_xlfn._xlws.filter(cat_table[Subsector],$E1587=cat_table[Sector],"")))</f>
        <v>#NAME?</v>
      </c>
      <c r="AF1587" s="94" t="e">
        <v>#NAME?</v>
      </c>
      <c r="AG1587" s="94" t="e">
        <v>#NAME?</v>
      </c>
      <c r="AH1587" s="94" t="e">
        <v>#NAME?</v>
      </c>
      <c r="AI1587" s="94" t="e">
        <v>#NAME?</v>
      </c>
      <c r="AJ1587" s="94" t="e">
        <v>#NAME?</v>
      </c>
      <c r="AK1587" s="94" t="e">
        <v>#NAME?</v>
      </c>
      <c r="AO1587" s="94" t="e">
        <f aca="false" t="array" ref="AO1587:AT1587">_xlfn.torow(_xlfn.unique(_xlfn._xlws.filter(cat_table[Sub-subsector],($E1587=cat_table[Sector])*($F1587=cat_table[Subsector]),"")))</f>
        <v>#NAME?</v>
      </c>
      <c r="AP1587" s="94" t="e">
        <v>#NAME?</v>
      </c>
      <c r="AQ1587" s="94" t="e">
        <v>#NAME?</v>
      </c>
      <c r="AR1587" s="94" t="e">
        <v>#NAME?</v>
      </c>
      <c r="AS1587" s="94" t="e">
        <v>#NAME?</v>
      </c>
      <c r="AT1587" s="94" t="e">
        <v>#NAME?</v>
      </c>
    </row>
    <row r="1588" customFormat="false" ht="15" hidden="false" customHeight="true" outlineLevel="0" collapsed="false">
      <c r="A1588" s="20" t="s">
        <v>10509</v>
      </c>
      <c r="B1588" s="20" t="e">
        <f aca="false">INDEX(Table2[], MATCH(L1588, Location_ID!$D$2:$D$648, 0), 1)</f>
        <v>#N/A</v>
      </c>
      <c r="C1588" s="62" t="s">
        <v>937</v>
      </c>
      <c r="D1588" s="249" t="s">
        <v>354</v>
      </c>
      <c r="E1588" s="20" t="s">
        <v>7134</v>
      </c>
      <c r="F1588" s="20" t="s">
        <v>7135</v>
      </c>
      <c r="G1588" s="62" t="s">
        <v>7591</v>
      </c>
      <c r="H1588" s="200"/>
      <c r="I1588" s="20" t="s">
        <v>10260</v>
      </c>
      <c r="J1588" s="20" t="s">
        <v>10261</v>
      </c>
      <c r="K1588" s="20" t="s">
        <v>7120</v>
      </c>
      <c r="L1588" s="62" t="s">
        <v>10245</v>
      </c>
      <c r="M1588" s="20" t="s">
        <v>7127</v>
      </c>
      <c r="N1588" s="20" t="s">
        <v>10265</v>
      </c>
      <c r="O1588" s="20" t="s">
        <v>10501</v>
      </c>
      <c r="P1588" s="201" t="n">
        <v>44431</v>
      </c>
      <c r="Q1588" s="201" t="n">
        <v>44431</v>
      </c>
      <c r="R1588" s="20" t="n">
        <v>1</v>
      </c>
      <c r="S1588" s="20" t="s">
        <v>7130</v>
      </c>
      <c r="T1588" s="20" t="n">
        <v>0</v>
      </c>
      <c r="U1588" s="20"/>
      <c r="V1588" s="19"/>
      <c r="W1588" s="19" t="s">
        <v>10248</v>
      </c>
      <c r="X1588" s="35" t="s">
        <v>383</v>
      </c>
      <c r="Y1588" s="35"/>
      <c r="Z1588" s="35" t="n">
        <v>0</v>
      </c>
      <c r="AE1588" s="94" t="e">
        <f aca="false" t="array" ref="AE1588:AK1588">_xlfn.torow(_xlfn.unique(_xlfn._xlws.filter(cat_table[Subsector],$E1588=cat_table[Sector],"")))</f>
        <v>#NAME?</v>
      </c>
      <c r="AF1588" s="94" t="e">
        <v>#NAME?</v>
      </c>
      <c r="AG1588" s="94" t="e">
        <v>#NAME?</v>
      </c>
      <c r="AH1588" s="94" t="e">
        <v>#NAME?</v>
      </c>
      <c r="AI1588" s="94" t="e">
        <v>#NAME?</v>
      </c>
      <c r="AJ1588" s="94" t="e">
        <v>#NAME?</v>
      </c>
      <c r="AK1588" s="94" t="e">
        <v>#NAME?</v>
      </c>
      <c r="AO1588" s="94" t="e">
        <f aca="false" t="array" ref="AO1588:AT1588">_xlfn.torow(_xlfn.unique(_xlfn._xlws.filter(cat_table[Sub-subsector],($E1588=cat_table[Sector])*($F1588=cat_table[Subsector]),"")))</f>
        <v>#NAME?</v>
      </c>
      <c r="AP1588" s="94" t="e">
        <v>#NAME?</v>
      </c>
      <c r="AQ1588" s="94" t="e">
        <v>#NAME?</v>
      </c>
      <c r="AR1588" s="94" t="e">
        <v>#NAME?</v>
      </c>
      <c r="AS1588" s="94" t="e">
        <v>#NAME?</v>
      </c>
      <c r="AT1588" s="94" t="e">
        <v>#NAME?</v>
      </c>
    </row>
    <row r="1589" customFormat="false" ht="15" hidden="false" customHeight="true" outlineLevel="0" collapsed="false">
      <c r="A1589" s="20" t="s">
        <v>10510</v>
      </c>
      <c r="B1589" s="20" t="e">
        <f aca="false">INDEX(Table2[], MATCH(L1589, Location_ID!$D$2:$D$648, 0), 1)</f>
        <v>#N/A</v>
      </c>
      <c r="C1589" s="62" t="s">
        <v>937</v>
      </c>
      <c r="D1589" s="249" t="s">
        <v>354</v>
      </c>
      <c r="E1589" s="20" t="s">
        <v>7134</v>
      </c>
      <c r="F1589" s="20" t="s">
        <v>7135</v>
      </c>
      <c r="G1589" s="62" t="s">
        <v>7591</v>
      </c>
      <c r="H1589" s="200"/>
      <c r="I1589" s="20" t="s">
        <v>10260</v>
      </c>
      <c r="J1589" s="20" t="s">
        <v>10261</v>
      </c>
      <c r="K1589" s="20" t="s">
        <v>7120</v>
      </c>
      <c r="L1589" s="62" t="s">
        <v>10245</v>
      </c>
      <c r="M1589" s="20" t="s">
        <v>7127</v>
      </c>
      <c r="N1589" s="20" t="s">
        <v>10262</v>
      </c>
      <c r="O1589" s="20" t="s">
        <v>10511</v>
      </c>
      <c r="P1589" s="201" t="n">
        <v>44434</v>
      </c>
      <c r="Q1589" s="201" t="n">
        <v>44434</v>
      </c>
      <c r="R1589" s="20" t="n">
        <v>1</v>
      </c>
      <c r="S1589" s="20" t="s">
        <v>7130</v>
      </c>
      <c r="T1589" s="20" t="n">
        <v>88</v>
      </c>
      <c r="U1589" s="20"/>
      <c r="V1589" s="19"/>
      <c r="W1589" s="19" t="s">
        <v>10248</v>
      </c>
      <c r="X1589" s="35" t="s">
        <v>383</v>
      </c>
      <c r="Y1589" s="35"/>
      <c r="Z1589" s="35" t="n">
        <v>0</v>
      </c>
      <c r="AE1589" s="94" t="e">
        <f aca="false" t="array" ref="AE1589:AK1589">_xlfn.torow(_xlfn.unique(_xlfn._xlws.filter(cat_table[Subsector],$E1589=cat_table[Sector],"")))</f>
        <v>#NAME?</v>
      </c>
      <c r="AF1589" s="94" t="e">
        <v>#NAME?</v>
      </c>
      <c r="AG1589" s="94" t="e">
        <v>#NAME?</v>
      </c>
      <c r="AH1589" s="94" t="e">
        <v>#NAME?</v>
      </c>
      <c r="AI1589" s="94" t="e">
        <v>#NAME?</v>
      </c>
      <c r="AJ1589" s="94" t="e">
        <v>#NAME?</v>
      </c>
      <c r="AK1589" s="94" t="e">
        <v>#NAME?</v>
      </c>
      <c r="AO1589" s="94" t="e">
        <f aca="false" t="array" ref="AO1589:AT1589">_xlfn.torow(_xlfn.unique(_xlfn._xlws.filter(cat_table[Sub-subsector],($E1589=cat_table[Sector])*($F1589=cat_table[Subsector]),"")))</f>
        <v>#NAME?</v>
      </c>
      <c r="AP1589" s="94" t="e">
        <v>#NAME?</v>
      </c>
      <c r="AQ1589" s="94" t="e">
        <v>#NAME?</v>
      </c>
      <c r="AR1589" s="94" t="e">
        <v>#NAME?</v>
      </c>
      <c r="AS1589" s="94" t="e">
        <v>#NAME?</v>
      </c>
      <c r="AT1589" s="94" t="e">
        <v>#NAME?</v>
      </c>
    </row>
    <row r="1590" customFormat="false" ht="15" hidden="false" customHeight="true" outlineLevel="0" collapsed="false">
      <c r="A1590" s="20" t="s">
        <v>10512</v>
      </c>
      <c r="B1590" s="20" t="e">
        <f aca="false">INDEX(Table2[], MATCH(L1590, Location_ID!$D$2:$D$648, 0), 1)</f>
        <v>#N/A</v>
      </c>
      <c r="C1590" s="62" t="s">
        <v>937</v>
      </c>
      <c r="D1590" s="249" t="s">
        <v>354</v>
      </c>
      <c r="E1590" s="20" t="s">
        <v>7134</v>
      </c>
      <c r="F1590" s="20" t="s">
        <v>7135</v>
      </c>
      <c r="G1590" s="62" t="s">
        <v>7591</v>
      </c>
      <c r="H1590" s="200"/>
      <c r="I1590" s="20" t="s">
        <v>10260</v>
      </c>
      <c r="J1590" s="20" t="s">
        <v>10261</v>
      </c>
      <c r="K1590" s="20" t="s">
        <v>7120</v>
      </c>
      <c r="L1590" s="62" t="s">
        <v>10245</v>
      </c>
      <c r="M1590" s="20" t="s">
        <v>7127</v>
      </c>
      <c r="N1590" s="20" t="s">
        <v>10265</v>
      </c>
      <c r="O1590" s="20" t="s">
        <v>10511</v>
      </c>
      <c r="P1590" s="201" t="n">
        <v>44434</v>
      </c>
      <c r="Q1590" s="201" t="n">
        <v>44434</v>
      </c>
      <c r="R1590" s="20" t="n">
        <v>1</v>
      </c>
      <c r="S1590" s="20" t="s">
        <v>7130</v>
      </c>
      <c r="T1590" s="20" t="n">
        <v>0</v>
      </c>
      <c r="U1590" s="20"/>
      <c r="V1590" s="19"/>
      <c r="W1590" s="19" t="s">
        <v>10248</v>
      </c>
      <c r="X1590" s="35" t="s">
        <v>383</v>
      </c>
      <c r="Y1590" s="35"/>
      <c r="Z1590" s="35" t="n">
        <v>0</v>
      </c>
      <c r="AE1590" s="94" t="e">
        <f aca="false" t="array" ref="AE1590:AK1590">_xlfn.torow(_xlfn.unique(_xlfn._xlws.filter(cat_table[Subsector],$E1590=cat_table[Sector],"")))</f>
        <v>#NAME?</v>
      </c>
      <c r="AF1590" s="94" t="e">
        <v>#NAME?</v>
      </c>
      <c r="AG1590" s="94" t="e">
        <v>#NAME?</v>
      </c>
      <c r="AH1590" s="94" t="e">
        <v>#NAME?</v>
      </c>
      <c r="AI1590" s="94" t="e">
        <v>#NAME?</v>
      </c>
      <c r="AJ1590" s="94" t="e">
        <v>#NAME?</v>
      </c>
      <c r="AK1590" s="94" t="e">
        <v>#NAME?</v>
      </c>
      <c r="AO1590" s="94" t="e">
        <f aca="false" t="array" ref="AO1590:AT1590">_xlfn.torow(_xlfn.unique(_xlfn._xlws.filter(cat_table[Sub-subsector],($E1590=cat_table[Sector])*($F1590=cat_table[Subsector]),"")))</f>
        <v>#NAME?</v>
      </c>
      <c r="AP1590" s="94" t="e">
        <v>#NAME?</v>
      </c>
      <c r="AQ1590" s="94" t="e">
        <v>#NAME?</v>
      </c>
      <c r="AR1590" s="94" t="e">
        <v>#NAME?</v>
      </c>
      <c r="AS1590" s="94" t="e">
        <v>#NAME?</v>
      </c>
      <c r="AT1590" s="94" t="e">
        <v>#NAME?</v>
      </c>
    </row>
    <row r="1591" customFormat="false" ht="15" hidden="false" customHeight="true" outlineLevel="0" collapsed="false">
      <c r="A1591" s="20" t="s">
        <v>10513</v>
      </c>
      <c r="B1591" s="20" t="e">
        <f aca="false">INDEX(Table2[], MATCH(L1591, Location_ID!$D$2:$D$648, 0), 1)</f>
        <v>#N/A</v>
      </c>
      <c r="C1591" s="62" t="s">
        <v>937</v>
      </c>
      <c r="D1591" s="249" t="s">
        <v>354</v>
      </c>
      <c r="E1591" s="20" t="s">
        <v>7134</v>
      </c>
      <c r="F1591" s="20" t="s">
        <v>7135</v>
      </c>
      <c r="G1591" s="62" t="s">
        <v>7591</v>
      </c>
      <c r="H1591" s="200"/>
      <c r="I1591" s="20" t="s">
        <v>10260</v>
      </c>
      <c r="J1591" s="20" t="s">
        <v>10261</v>
      </c>
      <c r="K1591" s="20" t="s">
        <v>7120</v>
      </c>
      <c r="L1591" s="62" t="s">
        <v>10245</v>
      </c>
      <c r="M1591" s="20" t="s">
        <v>7127</v>
      </c>
      <c r="N1591" s="20" t="s">
        <v>10271</v>
      </c>
      <c r="O1591" s="20" t="s">
        <v>10511</v>
      </c>
      <c r="P1591" s="201" t="n">
        <v>44434</v>
      </c>
      <c r="Q1591" s="201" t="n">
        <v>44434</v>
      </c>
      <c r="R1591" s="20" t="n">
        <v>1</v>
      </c>
      <c r="S1591" s="20" t="s">
        <v>7130</v>
      </c>
      <c r="T1591" s="20" t="n">
        <v>143</v>
      </c>
      <c r="U1591" s="20"/>
      <c r="V1591" s="19"/>
      <c r="W1591" s="19" t="s">
        <v>10248</v>
      </c>
      <c r="X1591" s="35" t="s">
        <v>383</v>
      </c>
      <c r="Y1591" s="35"/>
      <c r="Z1591" s="35" t="n">
        <v>0</v>
      </c>
      <c r="AE1591" s="94" t="e">
        <f aca="false" t="array" ref="AE1591:AK1591">_xlfn.torow(_xlfn.unique(_xlfn._xlws.filter(cat_table[Subsector],$E1591=cat_table[Sector],"")))</f>
        <v>#NAME?</v>
      </c>
      <c r="AF1591" s="94" t="e">
        <v>#NAME?</v>
      </c>
      <c r="AG1591" s="94" t="e">
        <v>#NAME?</v>
      </c>
      <c r="AH1591" s="94" t="e">
        <v>#NAME?</v>
      </c>
      <c r="AI1591" s="94" t="e">
        <v>#NAME?</v>
      </c>
      <c r="AJ1591" s="94" t="e">
        <v>#NAME?</v>
      </c>
      <c r="AK1591" s="94" t="e">
        <v>#NAME?</v>
      </c>
      <c r="AO1591" s="94" t="e">
        <f aca="false" t="array" ref="AO1591:AT1591">_xlfn.torow(_xlfn.unique(_xlfn._xlws.filter(cat_table[Sub-subsector],($E1591=cat_table[Sector])*($F1591=cat_table[Subsector]),"")))</f>
        <v>#NAME?</v>
      </c>
      <c r="AP1591" s="94" t="e">
        <v>#NAME?</v>
      </c>
      <c r="AQ1591" s="94" t="e">
        <v>#NAME?</v>
      </c>
      <c r="AR1591" s="94" t="e">
        <v>#NAME?</v>
      </c>
      <c r="AS1591" s="94" t="e">
        <v>#NAME?</v>
      </c>
      <c r="AT1591" s="94" t="e">
        <v>#NAME?</v>
      </c>
    </row>
    <row r="1592" customFormat="false" ht="15" hidden="false" customHeight="true" outlineLevel="0" collapsed="false">
      <c r="A1592" s="20" t="s">
        <v>10514</v>
      </c>
      <c r="B1592" s="20" t="e">
        <f aca="false">INDEX(Table2[], MATCH(L1592, Location_ID!$D$2:$D$648, 0), 1)</f>
        <v>#N/A</v>
      </c>
      <c r="C1592" s="62" t="s">
        <v>937</v>
      </c>
      <c r="D1592" s="249" t="s">
        <v>354</v>
      </c>
      <c r="E1592" s="20" t="s">
        <v>7134</v>
      </c>
      <c r="F1592" s="20" t="s">
        <v>7135</v>
      </c>
      <c r="G1592" s="62" t="s">
        <v>7591</v>
      </c>
      <c r="H1592" s="200"/>
      <c r="I1592" s="20" t="s">
        <v>10260</v>
      </c>
      <c r="J1592" s="20" t="s">
        <v>10261</v>
      </c>
      <c r="K1592" s="20" t="s">
        <v>7120</v>
      </c>
      <c r="L1592" s="62" t="s">
        <v>10245</v>
      </c>
      <c r="M1592" s="20" t="s">
        <v>7127</v>
      </c>
      <c r="N1592" s="20" t="s">
        <v>10262</v>
      </c>
      <c r="O1592" s="20" t="s">
        <v>10511</v>
      </c>
      <c r="P1592" s="201" t="n">
        <v>44433</v>
      </c>
      <c r="Q1592" s="201" t="n">
        <v>44433</v>
      </c>
      <c r="R1592" s="20" t="n">
        <v>1</v>
      </c>
      <c r="S1592" s="20" t="s">
        <v>7130</v>
      </c>
      <c r="T1592" s="20" t="n">
        <v>0</v>
      </c>
      <c r="U1592" s="20"/>
      <c r="V1592" s="19"/>
      <c r="W1592" s="19" t="s">
        <v>10248</v>
      </c>
      <c r="X1592" s="35" t="s">
        <v>383</v>
      </c>
      <c r="Y1592" s="35"/>
      <c r="Z1592" s="35" t="n">
        <v>0</v>
      </c>
      <c r="AE1592" s="94" t="e">
        <f aca="false" t="array" ref="AE1592:AK1592">_xlfn.torow(_xlfn.unique(_xlfn._xlws.filter(cat_table[Subsector],$E1592=cat_table[Sector],"")))</f>
        <v>#NAME?</v>
      </c>
      <c r="AF1592" s="94" t="e">
        <v>#NAME?</v>
      </c>
      <c r="AG1592" s="94" t="e">
        <v>#NAME?</v>
      </c>
      <c r="AH1592" s="94" t="e">
        <v>#NAME?</v>
      </c>
      <c r="AI1592" s="94" t="e">
        <v>#NAME?</v>
      </c>
      <c r="AJ1592" s="94" t="e">
        <v>#NAME?</v>
      </c>
      <c r="AK1592" s="94" t="e">
        <v>#NAME?</v>
      </c>
      <c r="AO1592" s="94" t="e">
        <f aca="false" t="array" ref="AO1592:AT1592">_xlfn.torow(_xlfn.unique(_xlfn._xlws.filter(cat_table[Sub-subsector],($E1592=cat_table[Sector])*($F1592=cat_table[Subsector]),"")))</f>
        <v>#NAME?</v>
      </c>
      <c r="AP1592" s="94" t="e">
        <v>#NAME?</v>
      </c>
      <c r="AQ1592" s="94" t="e">
        <v>#NAME?</v>
      </c>
      <c r="AR1592" s="94" t="e">
        <v>#NAME?</v>
      </c>
      <c r="AS1592" s="94" t="e">
        <v>#NAME?</v>
      </c>
      <c r="AT1592" s="94" t="e">
        <v>#NAME?</v>
      </c>
    </row>
    <row r="1593" customFormat="false" ht="15" hidden="false" customHeight="true" outlineLevel="0" collapsed="false">
      <c r="A1593" s="20" t="s">
        <v>10515</v>
      </c>
      <c r="B1593" s="20" t="e">
        <f aca="false">INDEX(Table2[], MATCH(L1593, Location_ID!$D$2:$D$648, 0), 1)</f>
        <v>#N/A</v>
      </c>
      <c r="C1593" s="62" t="s">
        <v>937</v>
      </c>
      <c r="D1593" s="249" t="s">
        <v>354</v>
      </c>
      <c r="E1593" s="20" t="s">
        <v>7134</v>
      </c>
      <c r="F1593" s="20" t="s">
        <v>7135</v>
      </c>
      <c r="G1593" s="62" t="s">
        <v>7591</v>
      </c>
      <c r="H1593" s="200"/>
      <c r="I1593" s="20" t="s">
        <v>10260</v>
      </c>
      <c r="J1593" s="20" t="s">
        <v>10261</v>
      </c>
      <c r="K1593" s="20" t="s">
        <v>7120</v>
      </c>
      <c r="L1593" s="62" t="s">
        <v>10245</v>
      </c>
      <c r="M1593" s="20" t="s">
        <v>7127</v>
      </c>
      <c r="N1593" s="20" t="s">
        <v>10265</v>
      </c>
      <c r="O1593" s="20" t="s">
        <v>10511</v>
      </c>
      <c r="P1593" s="201" t="n">
        <v>44433</v>
      </c>
      <c r="Q1593" s="201" t="n">
        <v>44433</v>
      </c>
      <c r="R1593" s="20" t="n">
        <v>1</v>
      </c>
      <c r="S1593" s="20" t="s">
        <v>7130</v>
      </c>
      <c r="T1593" s="20" t="n">
        <v>0</v>
      </c>
      <c r="U1593" s="20"/>
      <c r="V1593" s="19"/>
      <c r="W1593" s="19" t="s">
        <v>10248</v>
      </c>
      <c r="X1593" s="35" t="s">
        <v>383</v>
      </c>
      <c r="Y1593" s="35"/>
      <c r="Z1593" s="35" t="n">
        <v>0</v>
      </c>
      <c r="AE1593" s="94" t="e">
        <f aca="false" t="array" ref="AE1593:AK1593">_xlfn.torow(_xlfn.unique(_xlfn._xlws.filter(cat_table[Subsector],$E1593=cat_table[Sector],"")))</f>
        <v>#NAME?</v>
      </c>
      <c r="AF1593" s="94" t="e">
        <v>#NAME?</v>
      </c>
      <c r="AG1593" s="94" t="e">
        <v>#NAME?</v>
      </c>
      <c r="AH1593" s="94" t="e">
        <v>#NAME?</v>
      </c>
      <c r="AI1593" s="94" t="e">
        <v>#NAME?</v>
      </c>
      <c r="AJ1593" s="94" t="e">
        <v>#NAME?</v>
      </c>
      <c r="AK1593" s="94" t="e">
        <v>#NAME?</v>
      </c>
      <c r="AO1593" s="94" t="e">
        <f aca="false" t="array" ref="AO1593:AT1593">_xlfn.torow(_xlfn.unique(_xlfn._xlws.filter(cat_table[Sub-subsector],($E1593=cat_table[Sector])*($F1593=cat_table[Subsector]),"")))</f>
        <v>#NAME?</v>
      </c>
      <c r="AP1593" s="94" t="e">
        <v>#NAME?</v>
      </c>
      <c r="AQ1593" s="94" t="e">
        <v>#NAME?</v>
      </c>
      <c r="AR1593" s="94" t="e">
        <v>#NAME?</v>
      </c>
      <c r="AS1593" s="94" t="e">
        <v>#NAME?</v>
      </c>
      <c r="AT1593" s="94" t="e">
        <v>#NAME?</v>
      </c>
    </row>
    <row r="1594" customFormat="false" ht="15" hidden="false" customHeight="true" outlineLevel="0" collapsed="false">
      <c r="A1594" s="20" t="s">
        <v>10516</v>
      </c>
      <c r="B1594" s="20" t="e">
        <f aca="false">INDEX(Table2[], MATCH(L1594, Location_ID!$D$2:$D$648, 0), 1)</f>
        <v>#N/A</v>
      </c>
      <c r="C1594" s="62" t="s">
        <v>937</v>
      </c>
      <c r="D1594" s="249" t="s">
        <v>354</v>
      </c>
      <c r="E1594" s="20" t="s">
        <v>7134</v>
      </c>
      <c r="F1594" s="20" t="s">
        <v>7135</v>
      </c>
      <c r="G1594" s="62" t="s">
        <v>7591</v>
      </c>
      <c r="H1594" s="200"/>
      <c r="I1594" s="20" t="s">
        <v>10260</v>
      </c>
      <c r="J1594" s="20" t="s">
        <v>10261</v>
      </c>
      <c r="K1594" s="20" t="s">
        <v>7120</v>
      </c>
      <c r="L1594" s="62" t="s">
        <v>10245</v>
      </c>
      <c r="M1594" s="20" t="s">
        <v>7127</v>
      </c>
      <c r="N1594" s="20" t="s">
        <v>10262</v>
      </c>
      <c r="O1594" s="20" t="s">
        <v>10511</v>
      </c>
      <c r="P1594" s="201" t="n">
        <v>44432</v>
      </c>
      <c r="Q1594" s="201" t="n">
        <v>44432</v>
      </c>
      <c r="R1594" s="20" t="n">
        <v>1</v>
      </c>
      <c r="S1594" s="20" t="s">
        <v>7130</v>
      </c>
      <c r="T1594" s="20" t="n">
        <v>0</v>
      </c>
      <c r="U1594" s="20"/>
      <c r="V1594" s="19"/>
      <c r="W1594" s="19" t="s">
        <v>10248</v>
      </c>
      <c r="X1594" s="35" t="s">
        <v>383</v>
      </c>
      <c r="Y1594" s="35"/>
      <c r="Z1594" s="35" t="n">
        <v>0</v>
      </c>
      <c r="AE1594" s="94" t="e">
        <f aca="false" t="array" ref="AE1594:AK1594">_xlfn.torow(_xlfn.unique(_xlfn._xlws.filter(cat_table[Subsector],$E1594=cat_table[Sector],"")))</f>
        <v>#NAME?</v>
      </c>
      <c r="AF1594" s="94" t="e">
        <v>#NAME?</v>
      </c>
      <c r="AG1594" s="94" t="e">
        <v>#NAME?</v>
      </c>
      <c r="AH1594" s="94" t="e">
        <v>#NAME?</v>
      </c>
      <c r="AI1594" s="94" t="e">
        <v>#NAME?</v>
      </c>
      <c r="AJ1594" s="94" t="e">
        <v>#NAME?</v>
      </c>
      <c r="AK1594" s="94" t="e">
        <v>#NAME?</v>
      </c>
      <c r="AO1594" s="94" t="e">
        <f aca="false" t="array" ref="AO1594:AT1594">_xlfn.torow(_xlfn.unique(_xlfn._xlws.filter(cat_table[Sub-subsector],($E1594=cat_table[Sector])*($F1594=cat_table[Subsector]),"")))</f>
        <v>#NAME?</v>
      </c>
      <c r="AP1594" s="94" t="e">
        <v>#NAME?</v>
      </c>
      <c r="AQ1594" s="94" t="e">
        <v>#NAME?</v>
      </c>
      <c r="AR1594" s="94" t="e">
        <v>#NAME?</v>
      </c>
      <c r="AS1594" s="94" t="e">
        <v>#NAME?</v>
      </c>
      <c r="AT1594" s="94" t="e">
        <v>#NAME?</v>
      </c>
    </row>
    <row r="1595" customFormat="false" ht="15" hidden="false" customHeight="true" outlineLevel="0" collapsed="false">
      <c r="A1595" s="20" t="s">
        <v>10517</v>
      </c>
      <c r="B1595" s="20" t="e">
        <f aca="false">INDEX(Table2[], MATCH(L1595, Location_ID!$D$2:$D$648, 0), 1)</f>
        <v>#N/A</v>
      </c>
      <c r="C1595" s="62" t="s">
        <v>937</v>
      </c>
      <c r="D1595" s="249" t="s">
        <v>354</v>
      </c>
      <c r="E1595" s="20" t="s">
        <v>7134</v>
      </c>
      <c r="F1595" s="20" t="s">
        <v>7135</v>
      </c>
      <c r="G1595" s="62" t="s">
        <v>7591</v>
      </c>
      <c r="H1595" s="200"/>
      <c r="I1595" s="20" t="s">
        <v>10260</v>
      </c>
      <c r="J1595" s="20" t="s">
        <v>10261</v>
      </c>
      <c r="K1595" s="20" t="s">
        <v>7120</v>
      </c>
      <c r="L1595" s="62" t="s">
        <v>10245</v>
      </c>
      <c r="M1595" s="20" t="s">
        <v>7127</v>
      </c>
      <c r="N1595" s="20" t="s">
        <v>10265</v>
      </c>
      <c r="O1595" s="20" t="s">
        <v>10511</v>
      </c>
      <c r="P1595" s="201" t="n">
        <v>44432</v>
      </c>
      <c r="Q1595" s="201" t="n">
        <v>44432</v>
      </c>
      <c r="R1595" s="20" t="n">
        <v>1</v>
      </c>
      <c r="S1595" s="20" t="s">
        <v>7130</v>
      </c>
      <c r="T1595" s="20" t="n">
        <v>0</v>
      </c>
      <c r="U1595" s="20"/>
      <c r="V1595" s="19"/>
      <c r="W1595" s="19" t="s">
        <v>10248</v>
      </c>
      <c r="X1595" s="35" t="s">
        <v>383</v>
      </c>
      <c r="Y1595" s="35"/>
      <c r="Z1595" s="35" t="n">
        <v>0</v>
      </c>
      <c r="AE1595" s="94" t="e">
        <f aca="false" t="array" ref="AE1595:AK1595">_xlfn.torow(_xlfn.unique(_xlfn._xlws.filter(cat_table[Subsector],$E1595=cat_table[Sector],"")))</f>
        <v>#NAME?</v>
      </c>
      <c r="AF1595" s="94" t="e">
        <v>#NAME?</v>
      </c>
      <c r="AG1595" s="94" t="e">
        <v>#NAME?</v>
      </c>
      <c r="AH1595" s="94" t="e">
        <v>#NAME?</v>
      </c>
      <c r="AI1595" s="94" t="e">
        <v>#NAME?</v>
      </c>
      <c r="AJ1595" s="94" t="e">
        <v>#NAME?</v>
      </c>
      <c r="AK1595" s="94" t="e">
        <v>#NAME?</v>
      </c>
      <c r="AO1595" s="94" t="e">
        <f aca="false" t="array" ref="AO1595:AT1595">_xlfn.torow(_xlfn.unique(_xlfn._xlws.filter(cat_table[Sub-subsector],($E1595=cat_table[Sector])*($F1595=cat_table[Subsector]),"")))</f>
        <v>#NAME?</v>
      </c>
      <c r="AP1595" s="94" t="e">
        <v>#NAME?</v>
      </c>
      <c r="AQ1595" s="94" t="e">
        <v>#NAME?</v>
      </c>
      <c r="AR1595" s="94" t="e">
        <v>#NAME?</v>
      </c>
      <c r="AS1595" s="94" t="e">
        <v>#NAME?</v>
      </c>
      <c r="AT1595" s="94" t="e">
        <v>#NAME?</v>
      </c>
    </row>
    <row r="1596" customFormat="false" ht="15" hidden="false" customHeight="true" outlineLevel="0" collapsed="false">
      <c r="A1596" s="20" t="s">
        <v>10518</v>
      </c>
      <c r="B1596" s="20" t="e">
        <f aca="false">INDEX(Table2[], MATCH(L1596, Location_ID!$D$2:$D$648, 0), 1)</f>
        <v>#N/A</v>
      </c>
      <c r="C1596" s="62" t="s">
        <v>937</v>
      </c>
      <c r="D1596" s="249" t="s">
        <v>354</v>
      </c>
      <c r="E1596" s="20" t="s">
        <v>7134</v>
      </c>
      <c r="F1596" s="20" t="s">
        <v>7135</v>
      </c>
      <c r="G1596" s="62" t="s">
        <v>7591</v>
      </c>
      <c r="H1596" s="200"/>
      <c r="I1596" s="20" t="s">
        <v>10260</v>
      </c>
      <c r="J1596" s="20" t="s">
        <v>10261</v>
      </c>
      <c r="K1596" s="20" t="s">
        <v>7120</v>
      </c>
      <c r="L1596" s="62" t="s">
        <v>10245</v>
      </c>
      <c r="M1596" s="20" t="s">
        <v>7127</v>
      </c>
      <c r="N1596" s="20" t="s">
        <v>10262</v>
      </c>
      <c r="O1596" s="20" t="s">
        <v>10511</v>
      </c>
      <c r="P1596" s="201" t="n">
        <v>44431</v>
      </c>
      <c r="Q1596" s="201" t="n">
        <v>44431</v>
      </c>
      <c r="R1596" s="20" t="n">
        <v>1</v>
      </c>
      <c r="S1596" s="20" t="s">
        <v>7130</v>
      </c>
      <c r="T1596" s="20" t="n">
        <v>0</v>
      </c>
      <c r="U1596" s="20"/>
      <c r="V1596" s="19"/>
      <c r="W1596" s="19" t="s">
        <v>10248</v>
      </c>
      <c r="X1596" s="35" t="s">
        <v>383</v>
      </c>
      <c r="Y1596" s="35"/>
      <c r="Z1596" s="35" t="n">
        <v>0</v>
      </c>
      <c r="AE1596" s="94" t="e">
        <f aca="false" t="array" ref="AE1596:AK1596">_xlfn.torow(_xlfn.unique(_xlfn._xlws.filter(cat_table[Subsector],$E1596=cat_table[Sector],"")))</f>
        <v>#NAME?</v>
      </c>
      <c r="AF1596" s="94" t="e">
        <v>#NAME?</v>
      </c>
      <c r="AG1596" s="94" t="e">
        <v>#NAME?</v>
      </c>
      <c r="AH1596" s="94" t="e">
        <v>#NAME?</v>
      </c>
      <c r="AI1596" s="94" t="e">
        <v>#NAME?</v>
      </c>
      <c r="AJ1596" s="94" t="e">
        <v>#NAME?</v>
      </c>
      <c r="AK1596" s="94" t="e">
        <v>#NAME?</v>
      </c>
      <c r="AO1596" s="94" t="e">
        <f aca="false" t="array" ref="AO1596:AT1596">_xlfn.torow(_xlfn.unique(_xlfn._xlws.filter(cat_table[Sub-subsector],($E1596=cat_table[Sector])*($F1596=cat_table[Subsector]),"")))</f>
        <v>#NAME?</v>
      </c>
      <c r="AP1596" s="94" t="e">
        <v>#NAME?</v>
      </c>
      <c r="AQ1596" s="94" t="e">
        <v>#NAME?</v>
      </c>
      <c r="AR1596" s="94" t="e">
        <v>#NAME?</v>
      </c>
      <c r="AS1596" s="94" t="e">
        <v>#NAME?</v>
      </c>
      <c r="AT1596" s="94" t="e">
        <v>#NAME?</v>
      </c>
    </row>
    <row r="1597" customFormat="false" ht="15" hidden="false" customHeight="true" outlineLevel="0" collapsed="false">
      <c r="A1597" s="20" t="s">
        <v>10519</v>
      </c>
      <c r="B1597" s="20" t="e">
        <f aca="false">INDEX(Table2[], MATCH(L1597, Location_ID!$D$2:$D$648, 0), 1)</f>
        <v>#N/A</v>
      </c>
      <c r="C1597" s="62" t="s">
        <v>937</v>
      </c>
      <c r="D1597" s="249" t="s">
        <v>354</v>
      </c>
      <c r="E1597" s="20" t="s">
        <v>7134</v>
      </c>
      <c r="F1597" s="20" t="s">
        <v>7135</v>
      </c>
      <c r="G1597" s="62" t="s">
        <v>7591</v>
      </c>
      <c r="H1597" s="200"/>
      <c r="I1597" s="20" t="s">
        <v>10260</v>
      </c>
      <c r="J1597" s="20" t="s">
        <v>10261</v>
      </c>
      <c r="K1597" s="20" t="s">
        <v>7120</v>
      </c>
      <c r="L1597" s="62" t="s">
        <v>10245</v>
      </c>
      <c r="M1597" s="20" t="s">
        <v>7127</v>
      </c>
      <c r="N1597" s="20" t="s">
        <v>10265</v>
      </c>
      <c r="O1597" s="20" t="s">
        <v>10511</v>
      </c>
      <c r="P1597" s="201" t="n">
        <v>44431</v>
      </c>
      <c r="Q1597" s="201" t="n">
        <v>44431</v>
      </c>
      <c r="R1597" s="20" t="n">
        <v>1</v>
      </c>
      <c r="S1597" s="20" t="s">
        <v>7130</v>
      </c>
      <c r="T1597" s="20" t="n">
        <v>0</v>
      </c>
      <c r="U1597" s="20"/>
      <c r="V1597" s="19"/>
      <c r="W1597" s="19" t="s">
        <v>10248</v>
      </c>
      <c r="X1597" s="35" t="s">
        <v>383</v>
      </c>
      <c r="Y1597" s="35"/>
      <c r="Z1597" s="35" t="n">
        <v>0</v>
      </c>
      <c r="AE1597" s="94" t="e">
        <f aca="false" t="array" ref="AE1597:AK1597">_xlfn.torow(_xlfn.unique(_xlfn._xlws.filter(cat_table[Subsector],$E1597=cat_table[Sector],"")))</f>
        <v>#NAME?</v>
      </c>
      <c r="AF1597" s="94" t="e">
        <v>#NAME?</v>
      </c>
      <c r="AG1597" s="94" t="e">
        <v>#NAME?</v>
      </c>
      <c r="AH1597" s="94" t="e">
        <v>#NAME?</v>
      </c>
      <c r="AI1597" s="94" t="e">
        <v>#NAME?</v>
      </c>
      <c r="AJ1597" s="94" t="e">
        <v>#NAME?</v>
      </c>
      <c r="AK1597" s="94" t="e">
        <v>#NAME?</v>
      </c>
      <c r="AO1597" s="94" t="e">
        <f aca="false" t="array" ref="AO1597:AT1597">_xlfn.torow(_xlfn.unique(_xlfn._xlws.filter(cat_table[Sub-subsector],($E1597=cat_table[Sector])*($F1597=cat_table[Subsector]),"")))</f>
        <v>#NAME?</v>
      </c>
      <c r="AP1597" s="94" t="e">
        <v>#NAME?</v>
      </c>
      <c r="AQ1597" s="94" t="e">
        <v>#NAME?</v>
      </c>
      <c r="AR1597" s="94" t="e">
        <v>#NAME?</v>
      </c>
      <c r="AS1597" s="94" t="e">
        <v>#NAME?</v>
      </c>
      <c r="AT1597" s="94" t="e">
        <v>#NAME?</v>
      </c>
    </row>
    <row r="1598" customFormat="false" ht="15" hidden="false" customHeight="true" outlineLevel="0" collapsed="false">
      <c r="A1598" s="20" t="s">
        <v>10520</v>
      </c>
      <c r="B1598" s="20" t="e">
        <f aca="false">INDEX(Table2[], MATCH(L1598, Location_ID!$D$2:$D$648, 0), 1)</f>
        <v>#N/A</v>
      </c>
      <c r="C1598" s="62" t="s">
        <v>937</v>
      </c>
      <c r="D1598" s="249" t="s">
        <v>354</v>
      </c>
      <c r="E1598" s="20" t="s">
        <v>7134</v>
      </c>
      <c r="F1598" s="20" t="s">
        <v>7135</v>
      </c>
      <c r="G1598" s="62" t="s">
        <v>7591</v>
      </c>
      <c r="H1598" s="200"/>
      <c r="I1598" s="20" t="s">
        <v>10260</v>
      </c>
      <c r="J1598" s="20" t="s">
        <v>10261</v>
      </c>
      <c r="K1598" s="20" t="s">
        <v>7120</v>
      </c>
      <c r="L1598" s="62" t="s">
        <v>10245</v>
      </c>
      <c r="M1598" s="20" t="s">
        <v>7127</v>
      </c>
      <c r="N1598" s="20" t="s">
        <v>10262</v>
      </c>
      <c r="O1598" s="20" t="s">
        <v>10521</v>
      </c>
      <c r="P1598" s="201" t="n">
        <v>44434</v>
      </c>
      <c r="Q1598" s="201" t="n">
        <v>44434</v>
      </c>
      <c r="R1598" s="20" t="n">
        <v>1</v>
      </c>
      <c r="S1598" s="20" t="s">
        <v>7130</v>
      </c>
      <c r="T1598" s="20" t="n">
        <v>240.3</v>
      </c>
      <c r="U1598" s="20"/>
      <c r="V1598" s="19"/>
      <c r="W1598" s="19" t="s">
        <v>10248</v>
      </c>
      <c r="X1598" s="35" t="s">
        <v>383</v>
      </c>
      <c r="Y1598" s="35"/>
      <c r="Z1598" s="35" t="n">
        <v>0</v>
      </c>
      <c r="AE1598" s="94" t="e">
        <f aca="false" t="array" ref="AE1598:AK1598">_xlfn.torow(_xlfn.unique(_xlfn._xlws.filter(cat_table[Subsector],$E1598=cat_table[Sector],"")))</f>
        <v>#NAME?</v>
      </c>
      <c r="AF1598" s="94" t="e">
        <v>#NAME?</v>
      </c>
      <c r="AG1598" s="94" t="e">
        <v>#NAME?</v>
      </c>
      <c r="AH1598" s="94" t="e">
        <v>#NAME?</v>
      </c>
      <c r="AI1598" s="94" t="e">
        <v>#NAME?</v>
      </c>
      <c r="AJ1598" s="94" t="e">
        <v>#NAME?</v>
      </c>
      <c r="AK1598" s="94" t="e">
        <v>#NAME?</v>
      </c>
      <c r="AO1598" s="94" t="e">
        <f aca="false" t="array" ref="AO1598:AT1598">_xlfn.torow(_xlfn.unique(_xlfn._xlws.filter(cat_table[Sub-subsector],($E1598=cat_table[Sector])*($F1598=cat_table[Subsector]),"")))</f>
        <v>#NAME?</v>
      </c>
      <c r="AP1598" s="94" t="e">
        <v>#NAME?</v>
      </c>
      <c r="AQ1598" s="94" t="e">
        <v>#NAME?</v>
      </c>
      <c r="AR1598" s="94" t="e">
        <v>#NAME?</v>
      </c>
      <c r="AS1598" s="94" t="e">
        <v>#NAME?</v>
      </c>
      <c r="AT1598" s="94" t="e">
        <v>#NAME?</v>
      </c>
    </row>
    <row r="1599" customFormat="false" ht="15" hidden="false" customHeight="true" outlineLevel="0" collapsed="false">
      <c r="A1599" s="20" t="s">
        <v>10522</v>
      </c>
      <c r="B1599" s="20" t="e">
        <f aca="false">INDEX(Table2[], MATCH(L1599, Location_ID!$D$2:$D$648, 0), 1)</f>
        <v>#N/A</v>
      </c>
      <c r="C1599" s="62" t="s">
        <v>937</v>
      </c>
      <c r="D1599" s="249" t="s">
        <v>354</v>
      </c>
      <c r="E1599" s="20" t="s">
        <v>7134</v>
      </c>
      <c r="F1599" s="20" t="s">
        <v>7135</v>
      </c>
      <c r="G1599" s="62" t="s">
        <v>7591</v>
      </c>
      <c r="H1599" s="200"/>
      <c r="I1599" s="20" t="s">
        <v>10260</v>
      </c>
      <c r="J1599" s="20" t="s">
        <v>10261</v>
      </c>
      <c r="K1599" s="20" t="s">
        <v>7120</v>
      </c>
      <c r="L1599" s="62" t="s">
        <v>10245</v>
      </c>
      <c r="M1599" s="20" t="s">
        <v>7127</v>
      </c>
      <c r="N1599" s="20" t="s">
        <v>10265</v>
      </c>
      <c r="O1599" s="20" t="s">
        <v>10521</v>
      </c>
      <c r="P1599" s="201" t="n">
        <v>44434</v>
      </c>
      <c r="Q1599" s="201" t="n">
        <v>44434</v>
      </c>
      <c r="R1599" s="20" t="n">
        <v>1</v>
      </c>
      <c r="S1599" s="20" t="s">
        <v>7130</v>
      </c>
      <c r="T1599" s="20" t="n">
        <v>0</v>
      </c>
      <c r="U1599" s="20"/>
      <c r="V1599" s="19"/>
      <c r="W1599" s="19" t="s">
        <v>10248</v>
      </c>
      <c r="X1599" s="35" t="s">
        <v>383</v>
      </c>
      <c r="Y1599" s="35"/>
      <c r="Z1599" s="35" t="n">
        <v>0</v>
      </c>
      <c r="AE1599" s="94" t="e">
        <f aca="false" t="array" ref="AE1599:AK1599">_xlfn.torow(_xlfn.unique(_xlfn._xlws.filter(cat_table[Subsector],$E1599=cat_table[Sector],"")))</f>
        <v>#NAME?</v>
      </c>
      <c r="AF1599" s="94" t="e">
        <v>#NAME?</v>
      </c>
      <c r="AG1599" s="94" t="e">
        <v>#NAME?</v>
      </c>
      <c r="AH1599" s="94" t="e">
        <v>#NAME?</v>
      </c>
      <c r="AI1599" s="94" t="e">
        <v>#NAME?</v>
      </c>
      <c r="AJ1599" s="94" t="e">
        <v>#NAME?</v>
      </c>
      <c r="AK1599" s="94" t="e">
        <v>#NAME?</v>
      </c>
      <c r="AO1599" s="94" t="e">
        <f aca="false" t="array" ref="AO1599:AT1599">_xlfn.torow(_xlfn.unique(_xlfn._xlws.filter(cat_table[Sub-subsector],($E1599=cat_table[Sector])*($F1599=cat_table[Subsector]),"")))</f>
        <v>#NAME?</v>
      </c>
      <c r="AP1599" s="94" t="e">
        <v>#NAME?</v>
      </c>
      <c r="AQ1599" s="94" t="e">
        <v>#NAME?</v>
      </c>
      <c r="AR1599" s="94" t="e">
        <v>#NAME?</v>
      </c>
      <c r="AS1599" s="94" t="e">
        <v>#NAME?</v>
      </c>
      <c r="AT1599" s="94" t="e">
        <v>#NAME?</v>
      </c>
    </row>
    <row r="1600" customFormat="false" ht="15" hidden="false" customHeight="true" outlineLevel="0" collapsed="false">
      <c r="A1600" s="20" t="s">
        <v>10523</v>
      </c>
      <c r="B1600" s="20" t="e">
        <f aca="false">INDEX(Table2[], MATCH(L1600, Location_ID!$D$2:$D$648, 0), 1)</f>
        <v>#N/A</v>
      </c>
      <c r="C1600" s="62" t="s">
        <v>937</v>
      </c>
      <c r="D1600" s="249" t="s">
        <v>354</v>
      </c>
      <c r="E1600" s="20" t="s">
        <v>7134</v>
      </c>
      <c r="F1600" s="20" t="s">
        <v>7135</v>
      </c>
      <c r="G1600" s="62" t="s">
        <v>7591</v>
      </c>
      <c r="H1600" s="200"/>
      <c r="I1600" s="20" t="s">
        <v>10260</v>
      </c>
      <c r="J1600" s="20" t="s">
        <v>10261</v>
      </c>
      <c r="K1600" s="20" t="s">
        <v>7120</v>
      </c>
      <c r="L1600" s="62" t="s">
        <v>10245</v>
      </c>
      <c r="M1600" s="20" t="s">
        <v>7127</v>
      </c>
      <c r="N1600" s="20" t="s">
        <v>10262</v>
      </c>
      <c r="O1600" s="20" t="s">
        <v>10521</v>
      </c>
      <c r="P1600" s="201" t="n">
        <v>44433</v>
      </c>
      <c r="Q1600" s="201" t="n">
        <v>44433</v>
      </c>
      <c r="R1600" s="20" t="n">
        <v>1</v>
      </c>
      <c r="S1600" s="20" t="s">
        <v>7130</v>
      </c>
      <c r="T1600" s="20" t="n">
        <v>302</v>
      </c>
      <c r="U1600" s="20"/>
      <c r="V1600" s="19"/>
      <c r="W1600" s="19" t="s">
        <v>10248</v>
      </c>
      <c r="X1600" s="35" t="s">
        <v>383</v>
      </c>
      <c r="Y1600" s="35"/>
      <c r="Z1600" s="35" t="n">
        <v>0</v>
      </c>
      <c r="AE1600" s="94" t="e">
        <f aca="false" t="array" ref="AE1600:AK1600">_xlfn.torow(_xlfn.unique(_xlfn._xlws.filter(cat_table[Subsector],$E1600=cat_table[Sector],"")))</f>
        <v>#NAME?</v>
      </c>
      <c r="AF1600" s="94" t="e">
        <v>#NAME?</v>
      </c>
      <c r="AG1600" s="94" t="e">
        <v>#NAME?</v>
      </c>
      <c r="AH1600" s="94" t="e">
        <v>#NAME?</v>
      </c>
      <c r="AI1600" s="94" t="e">
        <v>#NAME?</v>
      </c>
      <c r="AJ1600" s="94" t="e">
        <v>#NAME?</v>
      </c>
      <c r="AK1600" s="94" t="e">
        <v>#NAME?</v>
      </c>
      <c r="AO1600" s="94" t="e">
        <f aca="false" t="array" ref="AO1600:AT1600">_xlfn.torow(_xlfn.unique(_xlfn._xlws.filter(cat_table[Sub-subsector],($E1600=cat_table[Sector])*($F1600=cat_table[Subsector]),"")))</f>
        <v>#NAME?</v>
      </c>
      <c r="AP1600" s="94" t="e">
        <v>#NAME?</v>
      </c>
      <c r="AQ1600" s="94" t="e">
        <v>#NAME?</v>
      </c>
      <c r="AR1600" s="94" t="e">
        <v>#NAME?</v>
      </c>
      <c r="AS1600" s="94" t="e">
        <v>#NAME?</v>
      </c>
      <c r="AT1600" s="94" t="e">
        <v>#NAME?</v>
      </c>
    </row>
    <row r="1601" customFormat="false" ht="15" hidden="false" customHeight="true" outlineLevel="0" collapsed="false">
      <c r="A1601" s="20" t="s">
        <v>10524</v>
      </c>
      <c r="B1601" s="20" t="e">
        <f aca="false">INDEX(Table2[], MATCH(L1601, Location_ID!$D$2:$D$648, 0), 1)</f>
        <v>#N/A</v>
      </c>
      <c r="C1601" s="62" t="s">
        <v>937</v>
      </c>
      <c r="D1601" s="249" t="s">
        <v>354</v>
      </c>
      <c r="E1601" s="20" t="s">
        <v>7134</v>
      </c>
      <c r="F1601" s="20" t="s">
        <v>7135</v>
      </c>
      <c r="G1601" s="62" t="s">
        <v>7591</v>
      </c>
      <c r="H1601" s="200"/>
      <c r="I1601" s="20" t="s">
        <v>10260</v>
      </c>
      <c r="J1601" s="20" t="s">
        <v>10261</v>
      </c>
      <c r="K1601" s="20" t="s">
        <v>7120</v>
      </c>
      <c r="L1601" s="62" t="s">
        <v>10245</v>
      </c>
      <c r="M1601" s="20" t="s">
        <v>7127</v>
      </c>
      <c r="N1601" s="20" t="s">
        <v>10265</v>
      </c>
      <c r="O1601" s="20" t="s">
        <v>10521</v>
      </c>
      <c r="P1601" s="201" t="n">
        <v>44433</v>
      </c>
      <c r="Q1601" s="201" t="n">
        <v>44433</v>
      </c>
      <c r="R1601" s="20" t="n">
        <v>1</v>
      </c>
      <c r="S1601" s="20" t="s">
        <v>7130</v>
      </c>
      <c r="T1601" s="20" t="n">
        <v>0</v>
      </c>
      <c r="U1601" s="20"/>
      <c r="V1601" s="19"/>
      <c r="W1601" s="19" t="s">
        <v>10248</v>
      </c>
      <c r="X1601" s="35" t="s">
        <v>383</v>
      </c>
      <c r="Y1601" s="35"/>
      <c r="Z1601" s="35" t="n">
        <v>0</v>
      </c>
      <c r="AE1601" s="94" t="e">
        <f aca="false" t="array" ref="AE1601:AK1601">_xlfn.torow(_xlfn.unique(_xlfn._xlws.filter(cat_table[Subsector],$E1601=cat_table[Sector],"")))</f>
        <v>#NAME?</v>
      </c>
      <c r="AF1601" s="94" t="e">
        <v>#NAME?</v>
      </c>
      <c r="AG1601" s="94" t="e">
        <v>#NAME?</v>
      </c>
      <c r="AH1601" s="94" t="e">
        <v>#NAME?</v>
      </c>
      <c r="AI1601" s="94" t="e">
        <v>#NAME?</v>
      </c>
      <c r="AJ1601" s="94" t="e">
        <v>#NAME?</v>
      </c>
      <c r="AK1601" s="94" t="e">
        <v>#NAME?</v>
      </c>
      <c r="AO1601" s="94" t="e">
        <f aca="false" t="array" ref="AO1601:AT1601">_xlfn.torow(_xlfn.unique(_xlfn._xlws.filter(cat_table[Sub-subsector],($E1601=cat_table[Sector])*($F1601=cat_table[Subsector]),"")))</f>
        <v>#NAME?</v>
      </c>
      <c r="AP1601" s="94" t="e">
        <v>#NAME?</v>
      </c>
      <c r="AQ1601" s="94" t="e">
        <v>#NAME?</v>
      </c>
      <c r="AR1601" s="94" t="e">
        <v>#NAME?</v>
      </c>
      <c r="AS1601" s="94" t="e">
        <v>#NAME?</v>
      </c>
      <c r="AT1601" s="94" t="e">
        <v>#NAME?</v>
      </c>
    </row>
    <row r="1602" customFormat="false" ht="15" hidden="false" customHeight="true" outlineLevel="0" collapsed="false">
      <c r="A1602" s="20" t="s">
        <v>10525</v>
      </c>
      <c r="B1602" s="20" t="e">
        <f aca="false">INDEX(Table2[], MATCH(L1602, Location_ID!$D$2:$D$648, 0), 1)</f>
        <v>#N/A</v>
      </c>
      <c r="C1602" s="62" t="s">
        <v>937</v>
      </c>
      <c r="D1602" s="249" t="s">
        <v>354</v>
      </c>
      <c r="E1602" s="20" t="s">
        <v>7134</v>
      </c>
      <c r="F1602" s="20" t="s">
        <v>7135</v>
      </c>
      <c r="G1602" s="62" t="s">
        <v>7591</v>
      </c>
      <c r="H1602" s="200"/>
      <c r="I1602" s="20" t="s">
        <v>10260</v>
      </c>
      <c r="J1602" s="20" t="s">
        <v>10261</v>
      </c>
      <c r="K1602" s="20" t="s">
        <v>7120</v>
      </c>
      <c r="L1602" s="62" t="s">
        <v>10245</v>
      </c>
      <c r="M1602" s="20" t="s">
        <v>7127</v>
      </c>
      <c r="N1602" s="20" t="s">
        <v>10271</v>
      </c>
      <c r="O1602" s="20" t="s">
        <v>10521</v>
      </c>
      <c r="P1602" s="201" t="n">
        <v>44433</v>
      </c>
      <c r="Q1602" s="201" t="n">
        <v>44433</v>
      </c>
      <c r="R1602" s="20" t="n">
        <v>1</v>
      </c>
      <c r="S1602" s="20" t="s">
        <v>7130</v>
      </c>
      <c r="T1602" s="20" t="n">
        <v>92</v>
      </c>
      <c r="U1602" s="20"/>
      <c r="V1602" s="19"/>
      <c r="W1602" s="19" t="s">
        <v>10248</v>
      </c>
      <c r="X1602" s="35" t="s">
        <v>383</v>
      </c>
      <c r="Y1602" s="35"/>
      <c r="Z1602" s="35" t="n">
        <v>0</v>
      </c>
      <c r="AE1602" s="94" t="e">
        <f aca="false" t="array" ref="AE1602:AK1602">_xlfn.torow(_xlfn.unique(_xlfn._xlws.filter(cat_table[Subsector],$E1602=cat_table[Sector],"")))</f>
        <v>#NAME?</v>
      </c>
      <c r="AF1602" s="94" t="e">
        <v>#NAME?</v>
      </c>
      <c r="AG1602" s="94" t="e">
        <v>#NAME?</v>
      </c>
      <c r="AH1602" s="94" t="e">
        <v>#NAME?</v>
      </c>
      <c r="AI1602" s="94" t="e">
        <v>#NAME?</v>
      </c>
      <c r="AJ1602" s="94" t="e">
        <v>#NAME?</v>
      </c>
      <c r="AK1602" s="94" t="e">
        <v>#NAME?</v>
      </c>
      <c r="AO1602" s="94" t="e">
        <f aca="false" t="array" ref="AO1602:AT1602">_xlfn.torow(_xlfn.unique(_xlfn._xlws.filter(cat_table[Sub-subsector],($E1602=cat_table[Sector])*($F1602=cat_table[Subsector]),"")))</f>
        <v>#NAME?</v>
      </c>
      <c r="AP1602" s="94" t="e">
        <v>#NAME?</v>
      </c>
      <c r="AQ1602" s="94" t="e">
        <v>#NAME?</v>
      </c>
      <c r="AR1602" s="94" t="e">
        <v>#NAME?</v>
      </c>
      <c r="AS1602" s="94" t="e">
        <v>#NAME?</v>
      </c>
      <c r="AT1602" s="94" t="e">
        <v>#NAME?</v>
      </c>
    </row>
    <row r="1603" customFormat="false" ht="15" hidden="false" customHeight="true" outlineLevel="0" collapsed="false">
      <c r="A1603" s="20" t="s">
        <v>10526</v>
      </c>
      <c r="B1603" s="20" t="e">
        <f aca="false">INDEX(Table2[], MATCH(L1603, Location_ID!$D$2:$D$648, 0), 1)</f>
        <v>#N/A</v>
      </c>
      <c r="C1603" s="62" t="s">
        <v>937</v>
      </c>
      <c r="D1603" s="249" t="s">
        <v>354</v>
      </c>
      <c r="E1603" s="20" t="s">
        <v>7134</v>
      </c>
      <c r="F1603" s="20" t="s">
        <v>7135</v>
      </c>
      <c r="G1603" s="62" t="s">
        <v>7591</v>
      </c>
      <c r="H1603" s="200"/>
      <c r="I1603" s="20" t="s">
        <v>10260</v>
      </c>
      <c r="J1603" s="20" t="s">
        <v>10261</v>
      </c>
      <c r="K1603" s="20" t="s">
        <v>7120</v>
      </c>
      <c r="L1603" s="62" t="s">
        <v>10245</v>
      </c>
      <c r="M1603" s="20" t="s">
        <v>7127</v>
      </c>
      <c r="N1603" s="20" t="s">
        <v>10262</v>
      </c>
      <c r="O1603" s="20" t="s">
        <v>10521</v>
      </c>
      <c r="P1603" s="201" t="n">
        <v>44432</v>
      </c>
      <c r="Q1603" s="201" t="n">
        <v>44432</v>
      </c>
      <c r="R1603" s="20" t="n">
        <v>1</v>
      </c>
      <c r="S1603" s="20" t="s">
        <v>7130</v>
      </c>
      <c r="T1603" s="20" t="n">
        <v>85</v>
      </c>
      <c r="U1603" s="20"/>
      <c r="V1603" s="19"/>
      <c r="W1603" s="19" t="s">
        <v>10248</v>
      </c>
      <c r="X1603" s="35" t="s">
        <v>383</v>
      </c>
      <c r="Y1603" s="35"/>
      <c r="Z1603" s="35" t="n">
        <v>0</v>
      </c>
      <c r="AE1603" s="94" t="e">
        <f aca="false" t="array" ref="AE1603:AK1603">_xlfn.torow(_xlfn.unique(_xlfn._xlws.filter(cat_table[Subsector],$E1603=cat_table[Sector],"")))</f>
        <v>#NAME?</v>
      </c>
      <c r="AF1603" s="94" t="e">
        <v>#NAME?</v>
      </c>
      <c r="AG1603" s="94" t="e">
        <v>#NAME?</v>
      </c>
      <c r="AH1603" s="94" t="e">
        <v>#NAME?</v>
      </c>
      <c r="AI1603" s="94" t="e">
        <v>#NAME?</v>
      </c>
      <c r="AJ1603" s="94" t="e">
        <v>#NAME?</v>
      </c>
      <c r="AK1603" s="94" t="e">
        <v>#NAME?</v>
      </c>
      <c r="AO1603" s="94" t="e">
        <f aca="false" t="array" ref="AO1603:AT1603">_xlfn.torow(_xlfn.unique(_xlfn._xlws.filter(cat_table[Sub-subsector],($E1603=cat_table[Sector])*($F1603=cat_table[Subsector]),"")))</f>
        <v>#NAME?</v>
      </c>
      <c r="AP1603" s="94" t="e">
        <v>#NAME?</v>
      </c>
      <c r="AQ1603" s="94" t="e">
        <v>#NAME?</v>
      </c>
      <c r="AR1603" s="94" t="e">
        <v>#NAME?</v>
      </c>
      <c r="AS1603" s="94" t="e">
        <v>#NAME?</v>
      </c>
      <c r="AT1603" s="94" t="e">
        <v>#NAME?</v>
      </c>
    </row>
    <row r="1604" customFormat="false" ht="15" hidden="false" customHeight="true" outlineLevel="0" collapsed="false">
      <c r="A1604" s="20" t="s">
        <v>10527</v>
      </c>
      <c r="B1604" s="20" t="e">
        <f aca="false">INDEX(Table2[], MATCH(L1604, Location_ID!$D$2:$D$648, 0), 1)</f>
        <v>#N/A</v>
      </c>
      <c r="C1604" s="62" t="s">
        <v>937</v>
      </c>
      <c r="D1604" s="249" t="s">
        <v>354</v>
      </c>
      <c r="E1604" s="20" t="s">
        <v>7134</v>
      </c>
      <c r="F1604" s="20" t="s">
        <v>7135</v>
      </c>
      <c r="G1604" s="62" t="s">
        <v>7591</v>
      </c>
      <c r="H1604" s="200"/>
      <c r="I1604" s="20" t="s">
        <v>10260</v>
      </c>
      <c r="J1604" s="20" t="s">
        <v>10261</v>
      </c>
      <c r="K1604" s="20" t="s">
        <v>7120</v>
      </c>
      <c r="L1604" s="62" t="s">
        <v>10245</v>
      </c>
      <c r="M1604" s="20" t="s">
        <v>7127</v>
      </c>
      <c r="N1604" s="20" t="s">
        <v>10265</v>
      </c>
      <c r="O1604" s="20" t="s">
        <v>10521</v>
      </c>
      <c r="P1604" s="201" t="n">
        <v>44432</v>
      </c>
      <c r="Q1604" s="201" t="n">
        <v>44432</v>
      </c>
      <c r="R1604" s="20" t="n">
        <v>1</v>
      </c>
      <c r="S1604" s="20" t="s">
        <v>7130</v>
      </c>
      <c r="T1604" s="20" t="n">
        <v>0</v>
      </c>
      <c r="U1604" s="20"/>
      <c r="V1604" s="19"/>
      <c r="W1604" s="19" t="s">
        <v>10248</v>
      </c>
      <c r="X1604" s="35" t="s">
        <v>383</v>
      </c>
      <c r="Y1604" s="35"/>
      <c r="Z1604" s="35" t="n">
        <v>0</v>
      </c>
      <c r="AE1604" s="94" t="e">
        <f aca="false" t="array" ref="AE1604:AK1604">_xlfn.torow(_xlfn.unique(_xlfn._xlws.filter(cat_table[Subsector],$E1604=cat_table[Sector],"")))</f>
        <v>#NAME?</v>
      </c>
      <c r="AF1604" s="94" t="e">
        <v>#NAME?</v>
      </c>
      <c r="AG1604" s="94" t="e">
        <v>#NAME?</v>
      </c>
      <c r="AH1604" s="94" t="e">
        <v>#NAME?</v>
      </c>
      <c r="AI1604" s="94" t="e">
        <v>#NAME?</v>
      </c>
      <c r="AJ1604" s="94" t="e">
        <v>#NAME?</v>
      </c>
      <c r="AK1604" s="94" t="e">
        <v>#NAME?</v>
      </c>
      <c r="AO1604" s="94" t="e">
        <f aca="false" t="array" ref="AO1604:AT1604">_xlfn.torow(_xlfn.unique(_xlfn._xlws.filter(cat_table[Sub-subsector],($E1604=cat_table[Sector])*($F1604=cat_table[Subsector]),"")))</f>
        <v>#NAME?</v>
      </c>
      <c r="AP1604" s="94" t="e">
        <v>#NAME?</v>
      </c>
      <c r="AQ1604" s="94" t="e">
        <v>#NAME?</v>
      </c>
      <c r="AR1604" s="94" t="e">
        <v>#NAME?</v>
      </c>
      <c r="AS1604" s="94" t="e">
        <v>#NAME?</v>
      </c>
      <c r="AT1604" s="94" t="e">
        <v>#NAME?</v>
      </c>
    </row>
    <row r="1605" customFormat="false" ht="15" hidden="false" customHeight="true" outlineLevel="0" collapsed="false">
      <c r="A1605" s="20" t="s">
        <v>10528</v>
      </c>
      <c r="B1605" s="20" t="e">
        <f aca="false">INDEX(Table2[], MATCH(L1605, Location_ID!$D$2:$D$648, 0), 1)</f>
        <v>#N/A</v>
      </c>
      <c r="C1605" s="62" t="s">
        <v>937</v>
      </c>
      <c r="D1605" s="249" t="s">
        <v>354</v>
      </c>
      <c r="E1605" s="20" t="s">
        <v>7134</v>
      </c>
      <c r="F1605" s="20" t="s">
        <v>7135</v>
      </c>
      <c r="G1605" s="62" t="s">
        <v>7591</v>
      </c>
      <c r="H1605" s="200"/>
      <c r="I1605" s="20" t="s">
        <v>10260</v>
      </c>
      <c r="J1605" s="20" t="s">
        <v>10261</v>
      </c>
      <c r="K1605" s="20" t="s">
        <v>7120</v>
      </c>
      <c r="L1605" s="62" t="s">
        <v>10245</v>
      </c>
      <c r="M1605" s="20" t="s">
        <v>7127</v>
      </c>
      <c r="N1605" s="20" t="s">
        <v>10262</v>
      </c>
      <c r="O1605" s="20" t="s">
        <v>10521</v>
      </c>
      <c r="P1605" s="201" t="n">
        <v>44431</v>
      </c>
      <c r="Q1605" s="201" t="n">
        <v>44431</v>
      </c>
      <c r="R1605" s="20" t="n">
        <v>1</v>
      </c>
      <c r="S1605" s="20" t="s">
        <v>7130</v>
      </c>
      <c r="T1605" s="20" t="n">
        <v>157.5</v>
      </c>
      <c r="U1605" s="20"/>
      <c r="V1605" s="19"/>
      <c r="W1605" s="19" t="s">
        <v>10248</v>
      </c>
      <c r="X1605" s="35" t="s">
        <v>383</v>
      </c>
      <c r="Y1605" s="35"/>
      <c r="Z1605" s="35" t="n">
        <v>0</v>
      </c>
      <c r="AE1605" s="94" t="e">
        <f aca="false" t="array" ref="AE1605:AK1605">_xlfn.torow(_xlfn.unique(_xlfn._xlws.filter(cat_table[Subsector],$E1605=cat_table[Sector],"")))</f>
        <v>#NAME?</v>
      </c>
      <c r="AF1605" s="94" t="e">
        <v>#NAME?</v>
      </c>
      <c r="AG1605" s="94" t="e">
        <v>#NAME?</v>
      </c>
      <c r="AH1605" s="94" t="e">
        <v>#NAME?</v>
      </c>
      <c r="AI1605" s="94" t="e">
        <v>#NAME?</v>
      </c>
      <c r="AJ1605" s="94" t="e">
        <v>#NAME?</v>
      </c>
      <c r="AK1605" s="94" t="e">
        <v>#NAME?</v>
      </c>
      <c r="AO1605" s="94" t="e">
        <f aca="false" t="array" ref="AO1605:AT1605">_xlfn.torow(_xlfn.unique(_xlfn._xlws.filter(cat_table[Sub-subsector],($E1605=cat_table[Sector])*($F1605=cat_table[Subsector]),"")))</f>
        <v>#NAME?</v>
      </c>
      <c r="AP1605" s="94" t="e">
        <v>#NAME?</v>
      </c>
      <c r="AQ1605" s="94" t="e">
        <v>#NAME?</v>
      </c>
      <c r="AR1605" s="94" t="e">
        <v>#NAME?</v>
      </c>
      <c r="AS1605" s="94" t="e">
        <v>#NAME?</v>
      </c>
      <c r="AT1605" s="94" t="e">
        <v>#NAME?</v>
      </c>
    </row>
    <row r="1606" customFormat="false" ht="15" hidden="false" customHeight="true" outlineLevel="0" collapsed="false">
      <c r="A1606" s="20" t="s">
        <v>10529</v>
      </c>
      <c r="B1606" s="20" t="e">
        <f aca="false">INDEX(Table2[], MATCH(L1606, Location_ID!$D$2:$D$648, 0), 1)</f>
        <v>#N/A</v>
      </c>
      <c r="C1606" s="62" t="s">
        <v>937</v>
      </c>
      <c r="D1606" s="249" t="s">
        <v>354</v>
      </c>
      <c r="E1606" s="20" t="s">
        <v>7134</v>
      </c>
      <c r="F1606" s="20" t="s">
        <v>7135</v>
      </c>
      <c r="G1606" s="62" t="s">
        <v>7591</v>
      </c>
      <c r="H1606" s="200"/>
      <c r="I1606" s="20" t="s">
        <v>10260</v>
      </c>
      <c r="J1606" s="20" t="s">
        <v>10261</v>
      </c>
      <c r="K1606" s="20" t="s">
        <v>7120</v>
      </c>
      <c r="L1606" s="62" t="s">
        <v>10245</v>
      </c>
      <c r="M1606" s="20" t="s">
        <v>7127</v>
      </c>
      <c r="N1606" s="20" t="s">
        <v>10265</v>
      </c>
      <c r="O1606" s="20" t="s">
        <v>10521</v>
      </c>
      <c r="P1606" s="201" t="n">
        <v>44431</v>
      </c>
      <c r="Q1606" s="201" t="n">
        <v>44431</v>
      </c>
      <c r="R1606" s="20" t="n">
        <v>1</v>
      </c>
      <c r="S1606" s="20" t="s">
        <v>7130</v>
      </c>
      <c r="T1606" s="20" t="n">
        <v>0</v>
      </c>
      <c r="U1606" s="20"/>
      <c r="V1606" s="19"/>
      <c r="W1606" s="19" t="s">
        <v>10248</v>
      </c>
      <c r="X1606" s="35" t="s">
        <v>383</v>
      </c>
      <c r="Y1606" s="35"/>
      <c r="Z1606" s="35" t="n">
        <v>0</v>
      </c>
      <c r="AE1606" s="94" t="e">
        <f aca="false" t="array" ref="AE1606:AK1606">_xlfn.torow(_xlfn.unique(_xlfn._xlws.filter(cat_table[Subsector],$E1606=cat_table[Sector],"")))</f>
        <v>#NAME?</v>
      </c>
      <c r="AF1606" s="94" t="e">
        <v>#NAME?</v>
      </c>
      <c r="AG1606" s="94" t="e">
        <v>#NAME?</v>
      </c>
      <c r="AH1606" s="94" t="e">
        <v>#NAME?</v>
      </c>
      <c r="AI1606" s="94" t="e">
        <v>#NAME?</v>
      </c>
      <c r="AJ1606" s="94" t="e">
        <v>#NAME?</v>
      </c>
      <c r="AK1606" s="94" t="e">
        <v>#NAME?</v>
      </c>
      <c r="AO1606" s="94" t="e">
        <f aca="false" t="array" ref="AO1606:AT1606">_xlfn.torow(_xlfn.unique(_xlfn._xlws.filter(cat_table[Sub-subsector],($E1606=cat_table[Sector])*($F1606=cat_table[Subsector]),"")))</f>
        <v>#NAME?</v>
      </c>
      <c r="AP1606" s="94" t="e">
        <v>#NAME?</v>
      </c>
      <c r="AQ1606" s="94" t="e">
        <v>#NAME?</v>
      </c>
      <c r="AR1606" s="94" t="e">
        <v>#NAME?</v>
      </c>
      <c r="AS1606" s="94" t="e">
        <v>#NAME?</v>
      </c>
      <c r="AT1606" s="94" t="e">
        <v>#NAME?</v>
      </c>
    </row>
    <row r="1607" customFormat="false" ht="15" hidden="false" customHeight="true" outlineLevel="0" collapsed="false">
      <c r="A1607" s="20" t="s">
        <v>10530</v>
      </c>
      <c r="B1607" s="20" t="e">
        <f aca="false">INDEX(Table2[], MATCH(L1607, Location_ID!$D$2:$D$648, 0), 1)</f>
        <v>#N/A</v>
      </c>
      <c r="C1607" s="62" t="s">
        <v>937</v>
      </c>
      <c r="D1607" s="249" t="s">
        <v>354</v>
      </c>
      <c r="E1607" s="20" t="s">
        <v>7134</v>
      </c>
      <c r="F1607" s="20" t="s">
        <v>7135</v>
      </c>
      <c r="G1607" s="62" t="s">
        <v>7591</v>
      </c>
      <c r="H1607" s="200"/>
      <c r="I1607" s="20" t="s">
        <v>10260</v>
      </c>
      <c r="J1607" s="20" t="s">
        <v>10261</v>
      </c>
      <c r="K1607" s="20" t="s">
        <v>7120</v>
      </c>
      <c r="L1607" s="62" t="s">
        <v>10245</v>
      </c>
      <c r="M1607" s="20" t="s">
        <v>7127</v>
      </c>
      <c r="N1607" s="20" t="s">
        <v>10262</v>
      </c>
      <c r="O1607" s="20" t="s">
        <v>10531</v>
      </c>
      <c r="P1607" s="201" t="n">
        <v>44434</v>
      </c>
      <c r="Q1607" s="201" t="n">
        <v>44434</v>
      </c>
      <c r="R1607" s="20" t="n">
        <v>1</v>
      </c>
      <c r="S1607" s="20" t="s">
        <v>7130</v>
      </c>
      <c r="T1607" s="20" t="n">
        <v>192</v>
      </c>
      <c r="U1607" s="20"/>
      <c r="V1607" s="19"/>
      <c r="W1607" s="19" t="s">
        <v>10248</v>
      </c>
      <c r="X1607" s="35" t="s">
        <v>383</v>
      </c>
      <c r="Y1607" s="35"/>
      <c r="Z1607" s="35" t="n">
        <v>0</v>
      </c>
      <c r="AE1607" s="94" t="e">
        <f aca="false" t="array" ref="AE1607:AK1607">_xlfn.torow(_xlfn.unique(_xlfn._xlws.filter(cat_table[Subsector],$E1607=cat_table[Sector],"")))</f>
        <v>#NAME?</v>
      </c>
      <c r="AF1607" s="94" t="e">
        <v>#NAME?</v>
      </c>
      <c r="AG1607" s="94" t="e">
        <v>#NAME?</v>
      </c>
      <c r="AH1607" s="94" t="e">
        <v>#NAME?</v>
      </c>
      <c r="AI1607" s="94" t="e">
        <v>#NAME?</v>
      </c>
      <c r="AJ1607" s="94" t="e">
        <v>#NAME?</v>
      </c>
      <c r="AK1607" s="94" t="e">
        <v>#NAME?</v>
      </c>
      <c r="AO1607" s="94" t="e">
        <f aca="false" t="array" ref="AO1607:AT1607">_xlfn.torow(_xlfn.unique(_xlfn._xlws.filter(cat_table[Sub-subsector],($E1607=cat_table[Sector])*($F1607=cat_table[Subsector]),"")))</f>
        <v>#NAME?</v>
      </c>
      <c r="AP1607" s="94" t="e">
        <v>#NAME?</v>
      </c>
      <c r="AQ1607" s="94" t="e">
        <v>#NAME?</v>
      </c>
      <c r="AR1607" s="94" t="e">
        <v>#NAME?</v>
      </c>
      <c r="AS1607" s="94" t="e">
        <v>#NAME?</v>
      </c>
      <c r="AT1607" s="94" t="e">
        <v>#NAME?</v>
      </c>
    </row>
    <row r="1608" customFormat="false" ht="15" hidden="false" customHeight="true" outlineLevel="0" collapsed="false">
      <c r="A1608" s="20" t="s">
        <v>10532</v>
      </c>
      <c r="B1608" s="20" t="e">
        <f aca="false">INDEX(Table2[], MATCH(L1608, Location_ID!$D$2:$D$648, 0), 1)</f>
        <v>#N/A</v>
      </c>
      <c r="C1608" s="62" t="s">
        <v>937</v>
      </c>
      <c r="D1608" s="249" t="s">
        <v>354</v>
      </c>
      <c r="E1608" s="20" t="s">
        <v>7134</v>
      </c>
      <c r="F1608" s="20" t="s">
        <v>7135</v>
      </c>
      <c r="G1608" s="62" t="s">
        <v>7591</v>
      </c>
      <c r="H1608" s="200"/>
      <c r="I1608" s="20" t="s">
        <v>10260</v>
      </c>
      <c r="J1608" s="20" t="s">
        <v>10261</v>
      </c>
      <c r="K1608" s="20" t="s">
        <v>7120</v>
      </c>
      <c r="L1608" s="62" t="s">
        <v>10245</v>
      </c>
      <c r="M1608" s="20" t="s">
        <v>7127</v>
      </c>
      <c r="N1608" s="20" t="s">
        <v>10265</v>
      </c>
      <c r="O1608" s="20" t="s">
        <v>10531</v>
      </c>
      <c r="P1608" s="201" t="n">
        <v>44434</v>
      </c>
      <c r="Q1608" s="201" t="n">
        <v>44434</v>
      </c>
      <c r="R1608" s="20" t="n">
        <v>1</v>
      </c>
      <c r="S1608" s="20" t="s">
        <v>7130</v>
      </c>
      <c r="T1608" s="20" t="n">
        <v>0</v>
      </c>
      <c r="U1608" s="20"/>
      <c r="V1608" s="19"/>
      <c r="W1608" s="19" t="s">
        <v>10248</v>
      </c>
      <c r="X1608" s="35" t="s">
        <v>383</v>
      </c>
      <c r="Y1608" s="35"/>
      <c r="Z1608" s="35" t="n">
        <v>0</v>
      </c>
      <c r="AE1608" s="94" t="e">
        <f aca="false" t="array" ref="AE1608:AK1608">_xlfn.torow(_xlfn.unique(_xlfn._xlws.filter(cat_table[Subsector],$E1608=cat_table[Sector],"")))</f>
        <v>#NAME?</v>
      </c>
      <c r="AF1608" s="94" t="e">
        <v>#NAME?</v>
      </c>
      <c r="AG1608" s="94" t="e">
        <v>#NAME?</v>
      </c>
      <c r="AH1608" s="94" t="e">
        <v>#NAME?</v>
      </c>
      <c r="AI1608" s="94" t="e">
        <v>#NAME?</v>
      </c>
      <c r="AJ1608" s="94" t="e">
        <v>#NAME?</v>
      </c>
      <c r="AK1608" s="94" t="e">
        <v>#NAME?</v>
      </c>
      <c r="AO1608" s="94" t="e">
        <f aca="false" t="array" ref="AO1608:AT1608">_xlfn.torow(_xlfn.unique(_xlfn._xlws.filter(cat_table[Sub-subsector],($E1608=cat_table[Sector])*($F1608=cat_table[Subsector]),"")))</f>
        <v>#NAME?</v>
      </c>
      <c r="AP1608" s="94" t="e">
        <v>#NAME?</v>
      </c>
      <c r="AQ1608" s="94" t="e">
        <v>#NAME?</v>
      </c>
      <c r="AR1608" s="94" t="e">
        <v>#NAME?</v>
      </c>
      <c r="AS1608" s="94" t="e">
        <v>#NAME?</v>
      </c>
      <c r="AT1608" s="94" t="e">
        <v>#NAME?</v>
      </c>
    </row>
    <row r="1609" customFormat="false" ht="15" hidden="false" customHeight="true" outlineLevel="0" collapsed="false">
      <c r="A1609" s="20" t="s">
        <v>10533</v>
      </c>
      <c r="B1609" s="20" t="e">
        <f aca="false">INDEX(Table2[], MATCH(L1609, Location_ID!$D$2:$D$648, 0), 1)</f>
        <v>#N/A</v>
      </c>
      <c r="C1609" s="62" t="s">
        <v>937</v>
      </c>
      <c r="D1609" s="249" t="s">
        <v>354</v>
      </c>
      <c r="E1609" s="20" t="s">
        <v>7134</v>
      </c>
      <c r="F1609" s="20" t="s">
        <v>7135</v>
      </c>
      <c r="G1609" s="62" t="s">
        <v>7591</v>
      </c>
      <c r="H1609" s="200"/>
      <c r="I1609" s="20" t="s">
        <v>10260</v>
      </c>
      <c r="J1609" s="20" t="s">
        <v>10261</v>
      </c>
      <c r="K1609" s="20" t="s">
        <v>7120</v>
      </c>
      <c r="L1609" s="62" t="s">
        <v>10245</v>
      </c>
      <c r="M1609" s="20" t="s">
        <v>7127</v>
      </c>
      <c r="N1609" s="20" t="s">
        <v>10262</v>
      </c>
      <c r="O1609" s="20" t="s">
        <v>10531</v>
      </c>
      <c r="P1609" s="201" t="n">
        <v>44433</v>
      </c>
      <c r="Q1609" s="201" t="n">
        <v>44433</v>
      </c>
      <c r="R1609" s="20" t="n">
        <v>1</v>
      </c>
      <c r="S1609" s="20" t="s">
        <v>7130</v>
      </c>
      <c r="T1609" s="20" t="n">
        <v>556</v>
      </c>
      <c r="U1609" s="20"/>
      <c r="V1609" s="19"/>
      <c r="W1609" s="19" t="s">
        <v>10248</v>
      </c>
      <c r="X1609" s="35" t="s">
        <v>383</v>
      </c>
      <c r="Y1609" s="35"/>
      <c r="Z1609" s="35" t="n">
        <v>0</v>
      </c>
      <c r="AE1609" s="94" t="e">
        <f aca="false" t="array" ref="AE1609:AK1609">_xlfn.torow(_xlfn.unique(_xlfn._xlws.filter(cat_table[Subsector],$E1609=cat_table[Sector],"")))</f>
        <v>#NAME?</v>
      </c>
      <c r="AF1609" s="94" t="e">
        <v>#NAME?</v>
      </c>
      <c r="AG1609" s="94" t="e">
        <v>#NAME?</v>
      </c>
      <c r="AH1609" s="94" t="e">
        <v>#NAME?</v>
      </c>
      <c r="AI1609" s="94" t="e">
        <v>#NAME?</v>
      </c>
      <c r="AJ1609" s="94" t="e">
        <v>#NAME?</v>
      </c>
      <c r="AK1609" s="94" t="e">
        <v>#NAME?</v>
      </c>
      <c r="AO1609" s="94" t="e">
        <f aca="false" t="array" ref="AO1609:AT1609">_xlfn.torow(_xlfn.unique(_xlfn._xlws.filter(cat_table[Sub-subsector],($E1609=cat_table[Sector])*($F1609=cat_table[Subsector]),"")))</f>
        <v>#NAME?</v>
      </c>
      <c r="AP1609" s="94" t="e">
        <v>#NAME?</v>
      </c>
      <c r="AQ1609" s="94" t="e">
        <v>#NAME?</v>
      </c>
      <c r="AR1609" s="94" t="e">
        <v>#NAME?</v>
      </c>
      <c r="AS1609" s="94" t="e">
        <v>#NAME?</v>
      </c>
      <c r="AT1609" s="94" t="e">
        <v>#NAME?</v>
      </c>
    </row>
    <row r="1610" customFormat="false" ht="15" hidden="false" customHeight="true" outlineLevel="0" collapsed="false">
      <c r="A1610" s="20" t="s">
        <v>10534</v>
      </c>
      <c r="B1610" s="20" t="e">
        <f aca="false">INDEX(Table2[], MATCH(L1610, Location_ID!$D$2:$D$648, 0), 1)</f>
        <v>#N/A</v>
      </c>
      <c r="C1610" s="62" t="s">
        <v>937</v>
      </c>
      <c r="D1610" s="249" t="s">
        <v>354</v>
      </c>
      <c r="E1610" s="20" t="s">
        <v>7134</v>
      </c>
      <c r="F1610" s="20" t="s">
        <v>7135</v>
      </c>
      <c r="G1610" s="62" t="s">
        <v>7591</v>
      </c>
      <c r="H1610" s="200"/>
      <c r="I1610" s="20" t="s">
        <v>10260</v>
      </c>
      <c r="J1610" s="20" t="s">
        <v>10261</v>
      </c>
      <c r="K1610" s="20" t="s">
        <v>7120</v>
      </c>
      <c r="L1610" s="62" t="s">
        <v>10245</v>
      </c>
      <c r="M1610" s="20" t="s">
        <v>7127</v>
      </c>
      <c r="N1610" s="20" t="s">
        <v>10265</v>
      </c>
      <c r="O1610" s="20" t="s">
        <v>10531</v>
      </c>
      <c r="P1610" s="201" t="n">
        <v>44433</v>
      </c>
      <c r="Q1610" s="201" t="n">
        <v>44433</v>
      </c>
      <c r="R1610" s="20" t="n">
        <v>1</v>
      </c>
      <c r="S1610" s="20" t="s">
        <v>7130</v>
      </c>
      <c r="T1610" s="20" t="n">
        <v>0</v>
      </c>
      <c r="U1610" s="20"/>
      <c r="V1610" s="19"/>
      <c r="W1610" s="19" t="s">
        <v>10248</v>
      </c>
      <c r="X1610" s="35" t="s">
        <v>383</v>
      </c>
      <c r="Y1610" s="35"/>
      <c r="Z1610" s="35" t="n">
        <v>0</v>
      </c>
      <c r="AE1610" s="94" t="e">
        <f aca="false" t="array" ref="AE1610:AK1610">_xlfn.torow(_xlfn.unique(_xlfn._xlws.filter(cat_table[Subsector],$E1610=cat_table[Sector],"")))</f>
        <v>#NAME?</v>
      </c>
      <c r="AF1610" s="94" t="e">
        <v>#NAME?</v>
      </c>
      <c r="AG1610" s="94" t="e">
        <v>#NAME?</v>
      </c>
      <c r="AH1610" s="94" t="e">
        <v>#NAME?</v>
      </c>
      <c r="AI1610" s="94" t="e">
        <v>#NAME?</v>
      </c>
      <c r="AJ1610" s="94" t="e">
        <v>#NAME?</v>
      </c>
      <c r="AK1610" s="94" t="e">
        <v>#NAME?</v>
      </c>
      <c r="AO1610" s="94" t="e">
        <f aca="false" t="array" ref="AO1610:AT1610">_xlfn.torow(_xlfn.unique(_xlfn._xlws.filter(cat_table[Sub-subsector],($E1610=cat_table[Sector])*($F1610=cat_table[Subsector]),"")))</f>
        <v>#NAME?</v>
      </c>
      <c r="AP1610" s="94" t="e">
        <v>#NAME?</v>
      </c>
      <c r="AQ1610" s="94" t="e">
        <v>#NAME?</v>
      </c>
      <c r="AR1610" s="94" t="e">
        <v>#NAME?</v>
      </c>
      <c r="AS1610" s="94" t="e">
        <v>#NAME?</v>
      </c>
      <c r="AT1610" s="94" t="e">
        <v>#NAME?</v>
      </c>
    </row>
    <row r="1611" customFormat="false" ht="15" hidden="false" customHeight="true" outlineLevel="0" collapsed="false">
      <c r="A1611" s="20" t="s">
        <v>10535</v>
      </c>
      <c r="B1611" s="20" t="e">
        <f aca="false">INDEX(Table2[], MATCH(L1611, Location_ID!$D$2:$D$648, 0), 1)</f>
        <v>#N/A</v>
      </c>
      <c r="C1611" s="62" t="s">
        <v>937</v>
      </c>
      <c r="D1611" s="249" t="s">
        <v>354</v>
      </c>
      <c r="E1611" s="20" t="s">
        <v>7134</v>
      </c>
      <c r="F1611" s="20" t="s">
        <v>7135</v>
      </c>
      <c r="G1611" s="62" t="s">
        <v>7591</v>
      </c>
      <c r="H1611" s="200"/>
      <c r="I1611" s="20" t="s">
        <v>10260</v>
      </c>
      <c r="J1611" s="20" t="s">
        <v>10261</v>
      </c>
      <c r="K1611" s="20" t="s">
        <v>7120</v>
      </c>
      <c r="L1611" s="62" t="s">
        <v>10245</v>
      </c>
      <c r="M1611" s="20" t="s">
        <v>7127</v>
      </c>
      <c r="N1611" s="20" t="s">
        <v>10271</v>
      </c>
      <c r="O1611" s="20" t="s">
        <v>10531</v>
      </c>
      <c r="P1611" s="201" t="n">
        <v>44433</v>
      </c>
      <c r="Q1611" s="201" t="n">
        <v>44433</v>
      </c>
      <c r="R1611" s="20" t="n">
        <v>1</v>
      </c>
      <c r="S1611" s="20" t="s">
        <v>7130</v>
      </c>
      <c r="T1611" s="20" t="n">
        <v>73</v>
      </c>
      <c r="U1611" s="20"/>
      <c r="V1611" s="19"/>
      <c r="W1611" s="19" t="s">
        <v>10248</v>
      </c>
      <c r="X1611" s="35" t="s">
        <v>383</v>
      </c>
      <c r="Y1611" s="35"/>
      <c r="Z1611" s="35" t="n">
        <v>0</v>
      </c>
      <c r="AE1611" s="94" t="e">
        <f aca="false" t="array" ref="AE1611:AK1611">_xlfn.torow(_xlfn.unique(_xlfn._xlws.filter(cat_table[Subsector],$E1611=cat_table[Sector],"")))</f>
        <v>#NAME?</v>
      </c>
      <c r="AF1611" s="94" t="e">
        <v>#NAME?</v>
      </c>
      <c r="AG1611" s="94" t="e">
        <v>#NAME?</v>
      </c>
      <c r="AH1611" s="94" t="e">
        <v>#NAME?</v>
      </c>
      <c r="AI1611" s="94" t="e">
        <v>#NAME?</v>
      </c>
      <c r="AJ1611" s="94" t="e">
        <v>#NAME?</v>
      </c>
      <c r="AK1611" s="94" t="e">
        <v>#NAME?</v>
      </c>
      <c r="AO1611" s="94" t="e">
        <f aca="false" t="array" ref="AO1611:AT1611">_xlfn.torow(_xlfn.unique(_xlfn._xlws.filter(cat_table[Sub-subsector],($E1611=cat_table[Sector])*($F1611=cat_table[Subsector]),"")))</f>
        <v>#NAME?</v>
      </c>
      <c r="AP1611" s="94" t="e">
        <v>#NAME?</v>
      </c>
      <c r="AQ1611" s="94" t="e">
        <v>#NAME?</v>
      </c>
      <c r="AR1611" s="94" t="e">
        <v>#NAME?</v>
      </c>
      <c r="AS1611" s="94" t="e">
        <v>#NAME?</v>
      </c>
      <c r="AT1611" s="94" t="e">
        <v>#NAME?</v>
      </c>
    </row>
    <row r="1612" customFormat="false" ht="15" hidden="false" customHeight="true" outlineLevel="0" collapsed="false">
      <c r="A1612" s="20" t="s">
        <v>10536</v>
      </c>
      <c r="B1612" s="20" t="e">
        <f aca="false">INDEX(Table2[], MATCH(L1612, Location_ID!$D$2:$D$648, 0), 1)</f>
        <v>#N/A</v>
      </c>
      <c r="C1612" s="62" t="s">
        <v>937</v>
      </c>
      <c r="D1612" s="249" t="s">
        <v>354</v>
      </c>
      <c r="E1612" s="20" t="s">
        <v>7134</v>
      </c>
      <c r="F1612" s="20" t="s">
        <v>7135</v>
      </c>
      <c r="G1612" s="62" t="s">
        <v>7591</v>
      </c>
      <c r="H1612" s="200"/>
      <c r="I1612" s="20" t="s">
        <v>10260</v>
      </c>
      <c r="J1612" s="20" t="s">
        <v>10261</v>
      </c>
      <c r="K1612" s="20" t="s">
        <v>7120</v>
      </c>
      <c r="L1612" s="62" t="s">
        <v>10245</v>
      </c>
      <c r="M1612" s="20" t="s">
        <v>7127</v>
      </c>
      <c r="N1612" s="20" t="s">
        <v>10262</v>
      </c>
      <c r="O1612" s="20" t="s">
        <v>10531</v>
      </c>
      <c r="P1612" s="201" t="n">
        <v>44432</v>
      </c>
      <c r="Q1612" s="201" t="n">
        <v>44432</v>
      </c>
      <c r="R1612" s="20" t="n">
        <v>1</v>
      </c>
      <c r="S1612" s="20" t="s">
        <v>7130</v>
      </c>
      <c r="T1612" s="20" t="n">
        <v>224</v>
      </c>
      <c r="U1612" s="20"/>
      <c r="V1612" s="19"/>
      <c r="W1612" s="19" t="s">
        <v>10248</v>
      </c>
      <c r="X1612" s="35" t="s">
        <v>383</v>
      </c>
      <c r="Y1612" s="35"/>
      <c r="Z1612" s="35" t="n">
        <v>0</v>
      </c>
      <c r="AE1612" s="94" t="e">
        <f aca="false" t="array" ref="AE1612:AK1612">_xlfn.torow(_xlfn.unique(_xlfn._xlws.filter(cat_table[Subsector],$E1612=cat_table[Sector],"")))</f>
        <v>#NAME?</v>
      </c>
      <c r="AF1612" s="94" t="e">
        <v>#NAME?</v>
      </c>
      <c r="AG1612" s="94" t="e">
        <v>#NAME?</v>
      </c>
      <c r="AH1612" s="94" t="e">
        <v>#NAME?</v>
      </c>
      <c r="AI1612" s="94" t="e">
        <v>#NAME?</v>
      </c>
      <c r="AJ1612" s="94" t="e">
        <v>#NAME?</v>
      </c>
      <c r="AK1612" s="94" t="e">
        <v>#NAME?</v>
      </c>
      <c r="AO1612" s="94" t="e">
        <f aca="false" t="array" ref="AO1612:AT1612">_xlfn.torow(_xlfn.unique(_xlfn._xlws.filter(cat_table[Sub-subsector],($E1612=cat_table[Sector])*($F1612=cat_table[Subsector]),"")))</f>
        <v>#NAME?</v>
      </c>
      <c r="AP1612" s="94" t="e">
        <v>#NAME?</v>
      </c>
      <c r="AQ1612" s="94" t="e">
        <v>#NAME?</v>
      </c>
      <c r="AR1612" s="94" t="e">
        <v>#NAME?</v>
      </c>
      <c r="AS1612" s="94" t="e">
        <v>#NAME?</v>
      </c>
      <c r="AT1612" s="94" t="e">
        <v>#NAME?</v>
      </c>
    </row>
    <row r="1613" customFormat="false" ht="15" hidden="false" customHeight="true" outlineLevel="0" collapsed="false">
      <c r="A1613" s="20" t="s">
        <v>10537</v>
      </c>
      <c r="B1613" s="20" t="e">
        <f aca="false">INDEX(Table2[], MATCH(L1613, Location_ID!$D$2:$D$648, 0), 1)</f>
        <v>#N/A</v>
      </c>
      <c r="C1613" s="62" t="s">
        <v>937</v>
      </c>
      <c r="D1613" s="249" t="s">
        <v>354</v>
      </c>
      <c r="E1613" s="20" t="s">
        <v>7134</v>
      </c>
      <c r="F1613" s="20" t="s">
        <v>7135</v>
      </c>
      <c r="G1613" s="62" t="s">
        <v>7591</v>
      </c>
      <c r="H1613" s="200"/>
      <c r="I1613" s="20" t="s">
        <v>10260</v>
      </c>
      <c r="J1613" s="20" t="s">
        <v>10261</v>
      </c>
      <c r="K1613" s="20" t="s">
        <v>7120</v>
      </c>
      <c r="L1613" s="62" t="s">
        <v>10245</v>
      </c>
      <c r="M1613" s="20" t="s">
        <v>7127</v>
      </c>
      <c r="N1613" s="20" t="s">
        <v>10265</v>
      </c>
      <c r="O1613" s="20" t="s">
        <v>10531</v>
      </c>
      <c r="P1613" s="201" t="n">
        <v>44432</v>
      </c>
      <c r="Q1613" s="201" t="n">
        <v>44432</v>
      </c>
      <c r="R1613" s="20" t="n">
        <v>1</v>
      </c>
      <c r="S1613" s="20" t="s">
        <v>7130</v>
      </c>
      <c r="T1613" s="20" t="n">
        <v>0</v>
      </c>
      <c r="U1613" s="20"/>
      <c r="V1613" s="19"/>
      <c r="W1613" s="19" t="s">
        <v>10248</v>
      </c>
      <c r="X1613" s="35" t="s">
        <v>383</v>
      </c>
      <c r="Y1613" s="35"/>
      <c r="Z1613" s="35" t="n">
        <v>0</v>
      </c>
      <c r="AE1613" s="94" t="e">
        <f aca="false" t="array" ref="AE1613:AK1613">_xlfn.torow(_xlfn.unique(_xlfn._xlws.filter(cat_table[Subsector],$E1613=cat_table[Sector],"")))</f>
        <v>#NAME?</v>
      </c>
      <c r="AF1613" s="94" t="e">
        <v>#NAME?</v>
      </c>
      <c r="AG1613" s="94" t="e">
        <v>#NAME?</v>
      </c>
      <c r="AH1613" s="94" t="e">
        <v>#NAME?</v>
      </c>
      <c r="AI1613" s="94" t="e">
        <v>#NAME?</v>
      </c>
      <c r="AJ1613" s="94" t="e">
        <v>#NAME?</v>
      </c>
      <c r="AK1613" s="94" t="e">
        <v>#NAME?</v>
      </c>
      <c r="AO1613" s="94" t="e">
        <f aca="false" t="array" ref="AO1613:AT1613">_xlfn.torow(_xlfn.unique(_xlfn._xlws.filter(cat_table[Sub-subsector],($E1613=cat_table[Sector])*($F1613=cat_table[Subsector]),"")))</f>
        <v>#NAME?</v>
      </c>
      <c r="AP1613" s="94" t="e">
        <v>#NAME?</v>
      </c>
      <c r="AQ1613" s="94" t="e">
        <v>#NAME?</v>
      </c>
      <c r="AR1613" s="94" t="e">
        <v>#NAME?</v>
      </c>
      <c r="AS1613" s="94" t="e">
        <v>#NAME?</v>
      </c>
      <c r="AT1613" s="94" t="e">
        <v>#NAME?</v>
      </c>
    </row>
    <row r="1614" customFormat="false" ht="15" hidden="false" customHeight="true" outlineLevel="0" collapsed="false">
      <c r="A1614" s="20" t="s">
        <v>10538</v>
      </c>
      <c r="B1614" s="20" t="e">
        <f aca="false">INDEX(Table2[], MATCH(L1614, Location_ID!$D$2:$D$648, 0), 1)</f>
        <v>#N/A</v>
      </c>
      <c r="C1614" s="62" t="s">
        <v>937</v>
      </c>
      <c r="D1614" s="249" t="s">
        <v>354</v>
      </c>
      <c r="E1614" s="20" t="s">
        <v>7134</v>
      </c>
      <c r="F1614" s="20" t="s">
        <v>7135</v>
      </c>
      <c r="G1614" s="62" t="s">
        <v>7591</v>
      </c>
      <c r="H1614" s="200"/>
      <c r="I1614" s="20" t="s">
        <v>10260</v>
      </c>
      <c r="J1614" s="20" t="s">
        <v>10261</v>
      </c>
      <c r="K1614" s="20" t="s">
        <v>7120</v>
      </c>
      <c r="L1614" s="62" t="s">
        <v>10245</v>
      </c>
      <c r="M1614" s="20" t="s">
        <v>7127</v>
      </c>
      <c r="N1614" s="20" t="s">
        <v>10262</v>
      </c>
      <c r="O1614" s="20" t="s">
        <v>10531</v>
      </c>
      <c r="P1614" s="201" t="n">
        <v>44431</v>
      </c>
      <c r="Q1614" s="201" t="n">
        <v>44431</v>
      </c>
      <c r="R1614" s="20" t="n">
        <v>1</v>
      </c>
      <c r="S1614" s="20" t="s">
        <v>7130</v>
      </c>
      <c r="T1614" s="20" t="n">
        <v>348</v>
      </c>
      <c r="U1614" s="20"/>
      <c r="V1614" s="19"/>
      <c r="W1614" s="19" t="s">
        <v>10248</v>
      </c>
      <c r="X1614" s="35" t="s">
        <v>383</v>
      </c>
      <c r="Y1614" s="35"/>
      <c r="Z1614" s="35" t="n">
        <v>0</v>
      </c>
      <c r="AE1614" s="94" t="e">
        <f aca="false" t="array" ref="AE1614:AK1614">_xlfn.torow(_xlfn.unique(_xlfn._xlws.filter(cat_table[Subsector],$E1614=cat_table[Sector],"")))</f>
        <v>#NAME?</v>
      </c>
      <c r="AF1614" s="94" t="e">
        <v>#NAME?</v>
      </c>
      <c r="AG1614" s="94" t="e">
        <v>#NAME?</v>
      </c>
      <c r="AH1614" s="94" t="e">
        <v>#NAME?</v>
      </c>
      <c r="AI1614" s="94" t="e">
        <v>#NAME?</v>
      </c>
      <c r="AJ1614" s="94" t="e">
        <v>#NAME?</v>
      </c>
      <c r="AK1614" s="94" t="e">
        <v>#NAME?</v>
      </c>
      <c r="AO1614" s="94" t="e">
        <f aca="false" t="array" ref="AO1614:AT1614">_xlfn.torow(_xlfn.unique(_xlfn._xlws.filter(cat_table[Sub-subsector],($E1614=cat_table[Sector])*($F1614=cat_table[Subsector]),"")))</f>
        <v>#NAME?</v>
      </c>
      <c r="AP1614" s="94" t="e">
        <v>#NAME?</v>
      </c>
      <c r="AQ1614" s="94" t="e">
        <v>#NAME?</v>
      </c>
      <c r="AR1614" s="94" t="e">
        <v>#NAME?</v>
      </c>
      <c r="AS1614" s="94" t="e">
        <v>#NAME?</v>
      </c>
      <c r="AT1614" s="94" t="e">
        <v>#NAME?</v>
      </c>
    </row>
    <row r="1615" customFormat="false" ht="15" hidden="false" customHeight="true" outlineLevel="0" collapsed="false">
      <c r="A1615" s="20" t="s">
        <v>10539</v>
      </c>
      <c r="B1615" s="20" t="e">
        <f aca="false">INDEX(Table2[], MATCH(L1615, Location_ID!$D$2:$D$648, 0), 1)</f>
        <v>#N/A</v>
      </c>
      <c r="C1615" s="62" t="s">
        <v>937</v>
      </c>
      <c r="D1615" s="249" t="s">
        <v>354</v>
      </c>
      <c r="E1615" s="20" t="s">
        <v>7134</v>
      </c>
      <c r="F1615" s="20" t="s">
        <v>7135</v>
      </c>
      <c r="G1615" s="62" t="s">
        <v>7591</v>
      </c>
      <c r="H1615" s="200"/>
      <c r="I1615" s="20" t="s">
        <v>10260</v>
      </c>
      <c r="J1615" s="20" t="s">
        <v>10261</v>
      </c>
      <c r="K1615" s="20" t="s">
        <v>7120</v>
      </c>
      <c r="L1615" s="62" t="s">
        <v>10245</v>
      </c>
      <c r="M1615" s="20" t="s">
        <v>7127</v>
      </c>
      <c r="N1615" s="20" t="s">
        <v>10265</v>
      </c>
      <c r="O1615" s="20" t="s">
        <v>10531</v>
      </c>
      <c r="P1615" s="201" t="n">
        <v>44431</v>
      </c>
      <c r="Q1615" s="201" t="n">
        <v>44431</v>
      </c>
      <c r="R1615" s="20" t="n">
        <v>1</v>
      </c>
      <c r="S1615" s="20" t="s">
        <v>7130</v>
      </c>
      <c r="T1615" s="20" t="n">
        <v>383</v>
      </c>
      <c r="U1615" s="20"/>
      <c r="V1615" s="19"/>
      <c r="W1615" s="19" t="s">
        <v>10248</v>
      </c>
      <c r="X1615" s="35" t="s">
        <v>383</v>
      </c>
      <c r="Y1615" s="35"/>
      <c r="Z1615" s="35" t="n">
        <v>0</v>
      </c>
      <c r="AE1615" s="94" t="e">
        <f aca="false" t="array" ref="AE1615:AK1615">_xlfn.torow(_xlfn.unique(_xlfn._xlws.filter(cat_table[Subsector],$E1615=cat_table[Sector],"")))</f>
        <v>#NAME?</v>
      </c>
      <c r="AF1615" s="94" t="e">
        <v>#NAME?</v>
      </c>
      <c r="AG1615" s="94" t="e">
        <v>#NAME?</v>
      </c>
      <c r="AH1615" s="94" t="e">
        <v>#NAME?</v>
      </c>
      <c r="AI1615" s="94" t="e">
        <v>#NAME?</v>
      </c>
      <c r="AJ1615" s="94" t="e">
        <v>#NAME?</v>
      </c>
      <c r="AK1615" s="94" t="e">
        <v>#NAME?</v>
      </c>
      <c r="AO1615" s="94" t="e">
        <f aca="false" t="array" ref="AO1615:AT1615">_xlfn.torow(_xlfn.unique(_xlfn._xlws.filter(cat_table[Sub-subsector],($E1615=cat_table[Sector])*($F1615=cat_table[Subsector]),"")))</f>
        <v>#NAME?</v>
      </c>
      <c r="AP1615" s="94" t="e">
        <v>#NAME?</v>
      </c>
      <c r="AQ1615" s="94" t="e">
        <v>#NAME?</v>
      </c>
      <c r="AR1615" s="94" t="e">
        <v>#NAME?</v>
      </c>
      <c r="AS1615" s="94" t="e">
        <v>#NAME?</v>
      </c>
      <c r="AT1615" s="94" t="e">
        <v>#NAME?</v>
      </c>
    </row>
    <row r="1616" customFormat="false" ht="15" hidden="false" customHeight="true" outlineLevel="0" collapsed="false">
      <c r="A1616" s="20" t="s">
        <v>10540</v>
      </c>
      <c r="B1616" s="20" t="e">
        <f aca="false">INDEX(Table2[], MATCH(L1616, Location_ID!$D$2:$D$648, 0), 1)</f>
        <v>#N/A</v>
      </c>
      <c r="C1616" s="62" t="s">
        <v>937</v>
      </c>
      <c r="D1616" s="249" t="s">
        <v>354</v>
      </c>
      <c r="E1616" s="20" t="s">
        <v>7134</v>
      </c>
      <c r="F1616" s="20" t="s">
        <v>7135</v>
      </c>
      <c r="G1616" s="62" t="s">
        <v>7591</v>
      </c>
      <c r="H1616" s="200"/>
      <c r="I1616" s="20" t="s">
        <v>10260</v>
      </c>
      <c r="J1616" s="20" t="s">
        <v>10261</v>
      </c>
      <c r="K1616" s="20" t="s">
        <v>7120</v>
      </c>
      <c r="L1616" s="62" t="s">
        <v>10245</v>
      </c>
      <c r="M1616" s="20" t="s">
        <v>7127</v>
      </c>
      <c r="N1616" s="20" t="s">
        <v>10262</v>
      </c>
      <c r="O1616" s="20" t="s">
        <v>10541</v>
      </c>
      <c r="P1616" s="201" t="n">
        <v>44434</v>
      </c>
      <c r="Q1616" s="201" t="n">
        <v>44434</v>
      </c>
      <c r="R1616" s="20" t="n">
        <v>1</v>
      </c>
      <c r="S1616" s="20" t="s">
        <v>7130</v>
      </c>
      <c r="T1616" s="20" t="n">
        <v>223.5</v>
      </c>
      <c r="U1616" s="20"/>
      <c r="V1616" s="19"/>
      <c r="W1616" s="19" t="s">
        <v>10248</v>
      </c>
      <c r="X1616" s="35" t="s">
        <v>383</v>
      </c>
      <c r="Y1616" s="35"/>
      <c r="Z1616" s="35" t="n">
        <v>0</v>
      </c>
      <c r="AE1616" s="94" t="e">
        <f aca="false" t="array" ref="AE1616:AK1616">_xlfn.torow(_xlfn.unique(_xlfn._xlws.filter(cat_table[Subsector],$E1616=cat_table[Sector],"")))</f>
        <v>#NAME?</v>
      </c>
      <c r="AF1616" s="94" t="e">
        <v>#NAME?</v>
      </c>
      <c r="AG1616" s="94" t="e">
        <v>#NAME?</v>
      </c>
      <c r="AH1616" s="94" t="e">
        <v>#NAME?</v>
      </c>
      <c r="AI1616" s="94" t="e">
        <v>#NAME?</v>
      </c>
      <c r="AJ1616" s="94" t="e">
        <v>#NAME?</v>
      </c>
      <c r="AK1616" s="94" t="e">
        <v>#NAME?</v>
      </c>
      <c r="AO1616" s="94" t="e">
        <f aca="false" t="array" ref="AO1616:AT1616">_xlfn.torow(_xlfn.unique(_xlfn._xlws.filter(cat_table[Sub-subsector],($E1616=cat_table[Sector])*($F1616=cat_table[Subsector]),"")))</f>
        <v>#NAME?</v>
      </c>
      <c r="AP1616" s="94" t="e">
        <v>#NAME?</v>
      </c>
      <c r="AQ1616" s="94" t="e">
        <v>#NAME?</v>
      </c>
      <c r="AR1616" s="94" t="e">
        <v>#NAME?</v>
      </c>
      <c r="AS1616" s="94" t="e">
        <v>#NAME?</v>
      </c>
      <c r="AT1616" s="94" t="e">
        <v>#NAME?</v>
      </c>
    </row>
    <row r="1617" customFormat="false" ht="15" hidden="false" customHeight="true" outlineLevel="0" collapsed="false">
      <c r="A1617" s="20" t="s">
        <v>10542</v>
      </c>
      <c r="B1617" s="20" t="e">
        <f aca="false">INDEX(Table2[], MATCH(L1617, Location_ID!$D$2:$D$648, 0), 1)</f>
        <v>#N/A</v>
      </c>
      <c r="C1617" s="62" t="s">
        <v>937</v>
      </c>
      <c r="D1617" s="249" t="s">
        <v>354</v>
      </c>
      <c r="E1617" s="20" t="s">
        <v>7134</v>
      </c>
      <c r="F1617" s="20" t="s">
        <v>7135</v>
      </c>
      <c r="G1617" s="62" t="s">
        <v>7591</v>
      </c>
      <c r="H1617" s="200"/>
      <c r="I1617" s="20" t="s">
        <v>10260</v>
      </c>
      <c r="J1617" s="20" t="s">
        <v>10261</v>
      </c>
      <c r="K1617" s="20" t="s">
        <v>7120</v>
      </c>
      <c r="L1617" s="62" t="s">
        <v>10245</v>
      </c>
      <c r="M1617" s="20" t="s">
        <v>7127</v>
      </c>
      <c r="N1617" s="20" t="s">
        <v>10265</v>
      </c>
      <c r="O1617" s="20" t="s">
        <v>10541</v>
      </c>
      <c r="P1617" s="201" t="n">
        <v>44434</v>
      </c>
      <c r="Q1617" s="201" t="n">
        <v>44434</v>
      </c>
      <c r="R1617" s="20" t="n">
        <v>1</v>
      </c>
      <c r="S1617" s="20" t="s">
        <v>7130</v>
      </c>
      <c r="T1617" s="20" t="n">
        <v>160.5</v>
      </c>
      <c r="U1617" s="20"/>
      <c r="V1617" s="19"/>
      <c r="W1617" s="19" t="s">
        <v>10248</v>
      </c>
      <c r="X1617" s="35" t="s">
        <v>383</v>
      </c>
      <c r="Y1617" s="35"/>
      <c r="Z1617" s="35" t="n">
        <v>0</v>
      </c>
      <c r="AE1617" s="94" t="e">
        <f aca="false" t="array" ref="AE1617:AK1617">_xlfn.torow(_xlfn.unique(_xlfn._xlws.filter(cat_table[Subsector],$E1617=cat_table[Sector],"")))</f>
        <v>#NAME?</v>
      </c>
      <c r="AF1617" s="94" t="e">
        <v>#NAME?</v>
      </c>
      <c r="AG1617" s="94" t="e">
        <v>#NAME?</v>
      </c>
      <c r="AH1617" s="94" t="e">
        <v>#NAME?</v>
      </c>
      <c r="AI1617" s="94" t="e">
        <v>#NAME?</v>
      </c>
      <c r="AJ1617" s="94" t="e">
        <v>#NAME?</v>
      </c>
      <c r="AK1617" s="94" t="e">
        <v>#NAME?</v>
      </c>
      <c r="AO1617" s="94" t="e">
        <f aca="false" t="array" ref="AO1617:AT1617">_xlfn.torow(_xlfn.unique(_xlfn._xlws.filter(cat_table[Sub-subsector],($E1617=cat_table[Sector])*($F1617=cat_table[Subsector]),"")))</f>
        <v>#NAME?</v>
      </c>
      <c r="AP1617" s="94" t="e">
        <v>#NAME?</v>
      </c>
      <c r="AQ1617" s="94" t="e">
        <v>#NAME?</v>
      </c>
      <c r="AR1617" s="94" t="e">
        <v>#NAME?</v>
      </c>
      <c r="AS1617" s="94" t="e">
        <v>#NAME?</v>
      </c>
      <c r="AT1617" s="94" t="e">
        <v>#NAME?</v>
      </c>
    </row>
    <row r="1618" customFormat="false" ht="15" hidden="false" customHeight="true" outlineLevel="0" collapsed="false">
      <c r="A1618" s="20" t="s">
        <v>10543</v>
      </c>
      <c r="B1618" s="20" t="e">
        <f aca="false">INDEX(Table2[], MATCH(L1618, Location_ID!$D$2:$D$648, 0), 1)</f>
        <v>#N/A</v>
      </c>
      <c r="C1618" s="62" t="s">
        <v>937</v>
      </c>
      <c r="D1618" s="249" t="s">
        <v>354</v>
      </c>
      <c r="E1618" s="20" t="s">
        <v>7134</v>
      </c>
      <c r="F1618" s="20" t="s">
        <v>7135</v>
      </c>
      <c r="G1618" s="62" t="s">
        <v>7591</v>
      </c>
      <c r="H1618" s="200"/>
      <c r="I1618" s="20" t="s">
        <v>10260</v>
      </c>
      <c r="J1618" s="20" t="s">
        <v>10261</v>
      </c>
      <c r="K1618" s="20" t="s">
        <v>7120</v>
      </c>
      <c r="L1618" s="62" t="s">
        <v>10245</v>
      </c>
      <c r="M1618" s="20" t="s">
        <v>7127</v>
      </c>
      <c r="N1618" s="20" t="s">
        <v>10262</v>
      </c>
      <c r="O1618" s="20" t="s">
        <v>10541</v>
      </c>
      <c r="P1618" s="201" t="n">
        <v>44433</v>
      </c>
      <c r="Q1618" s="201" t="n">
        <v>44433</v>
      </c>
      <c r="R1618" s="20" t="n">
        <v>1</v>
      </c>
      <c r="S1618" s="20" t="s">
        <v>7130</v>
      </c>
      <c r="T1618" s="20" t="n">
        <v>567.3</v>
      </c>
      <c r="U1618" s="20"/>
      <c r="V1618" s="19"/>
      <c r="W1618" s="19" t="s">
        <v>10248</v>
      </c>
      <c r="X1618" s="35" t="s">
        <v>383</v>
      </c>
      <c r="Y1618" s="35"/>
      <c r="Z1618" s="35" t="n">
        <v>0</v>
      </c>
      <c r="AE1618" s="94" t="e">
        <f aca="false" t="array" ref="AE1618:AK1618">_xlfn.torow(_xlfn.unique(_xlfn._xlws.filter(cat_table[Subsector],$E1618=cat_table[Sector],"")))</f>
        <v>#NAME?</v>
      </c>
      <c r="AF1618" s="94" t="e">
        <v>#NAME?</v>
      </c>
      <c r="AG1618" s="94" t="e">
        <v>#NAME?</v>
      </c>
      <c r="AH1618" s="94" t="e">
        <v>#NAME?</v>
      </c>
      <c r="AI1618" s="94" t="e">
        <v>#NAME?</v>
      </c>
      <c r="AJ1618" s="94" t="e">
        <v>#NAME?</v>
      </c>
      <c r="AK1618" s="94" t="e">
        <v>#NAME?</v>
      </c>
      <c r="AO1618" s="94" t="e">
        <f aca="false" t="array" ref="AO1618:AT1618">_xlfn.torow(_xlfn.unique(_xlfn._xlws.filter(cat_table[Sub-subsector],($E1618=cat_table[Sector])*($F1618=cat_table[Subsector]),"")))</f>
        <v>#NAME?</v>
      </c>
      <c r="AP1618" s="94" t="e">
        <v>#NAME?</v>
      </c>
      <c r="AQ1618" s="94" t="e">
        <v>#NAME?</v>
      </c>
      <c r="AR1618" s="94" t="e">
        <v>#NAME?</v>
      </c>
      <c r="AS1618" s="94" t="e">
        <v>#NAME?</v>
      </c>
      <c r="AT1618" s="94" t="e">
        <v>#NAME?</v>
      </c>
    </row>
    <row r="1619" customFormat="false" ht="15" hidden="false" customHeight="true" outlineLevel="0" collapsed="false">
      <c r="A1619" s="20" t="s">
        <v>10544</v>
      </c>
      <c r="B1619" s="20" t="e">
        <f aca="false">INDEX(Table2[], MATCH(L1619, Location_ID!$D$2:$D$648, 0), 1)</f>
        <v>#N/A</v>
      </c>
      <c r="C1619" s="62" t="s">
        <v>937</v>
      </c>
      <c r="D1619" s="249" t="s">
        <v>354</v>
      </c>
      <c r="E1619" s="20" t="s">
        <v>7134</v>
      </c>
      <c r="F1619" s="20" t="s">
        <v>7135</v>
      </c>
      <c r="G1619" s="62" t="s">
        <v>7591</v>
      </c>
      <c r="H1619" s="200"/>
      <c r="I1619" s="20" t="s">
        <v>10260</v>
      </c>
      <c r="J1619" s="20" t="s">
        <v>10261</v>
      </c>
      <c r="K1619" s="20" t="s">
        <v>7120</v>
      </c>
      <c r="L1619" s="62" t="s">
        <v>10245</v>
      </c>
      <c r="M1619" s="20" t="s">
        <v>7127</v>
      </c>
      <c r="N1619" s="20" t="s">
        <v>10265</v>
      </c>
      <c r="O1619" s="20" t="s">
        <v>10541</v>
      </c>
      <c r="P1619" s="201" t="n">
        <v>44433</v>
      </c>
      <c r="Q1619" s="201" t="n">
        <v>44433</v>
      </c>
      <c r="R1619" s="20" t="n">
        <v>1</v>
      </c>
      <c r="S1619" s="20" t="s">
        <v>7130</v>
      </c>
      <c r="T1619" s="20" t="n">
        <v>262.5</v>
      </c>
      <c r="U1619" s="20"/>
      <c r="V1619" s="19"/>
      <c r="W1619" s="19" t="s">
        <v>10248</v>
      </c>
      <c r="X1619" s="35" t="s">
        <v>383</v>
      </c>
      <c r="Y1619" s="35"/>
      <c r="Z1619" s="35" t="n">
        <v>0</v>
      </c>
      <c r="AE1619" s="94" t="e">
        <f aca="false" t="array" ref="AE1619:AK1619">_xlfn.torow(_xlfn.unique(_xlfn._xlws.filter(cat_table[Subsector],$E1619=cat_table[Sector],"")))</f>
        <v>#NAME?</v>
      </c>
      <c r="AF1619" s="94" t="e">
        <v>#NAME?</v>
      </c>
      <c r="AG1619" s="94" t="e">
        <v>#NAME?</v>
      </c>
      <c r="AH1619" s="94" t="e">
        <v>#NAME?</v>
      </c>
      <c r="AI1619" s="94" t="e">
        <v>#NAME?</v>
      </c>
      <c r="AJ1619" s="94" t="e">
        <v>#NAME?</v>
      </c>
      <c r="AK1619" s="94" t="e">
        <v>#NAME?</v>
      </c>
      <c r="AO1619" s="94" t="e">
        <f aca="false" t="array" ref="AO1619:AT1619">_xlfn.torow(_xlfn.unique(_xlfn._xlws.filter(cat_table[Sub-subsector],($E1619=cat_table[Sector])*($F1619=cat_table[Subsector]),"")))</f>
        <v>#NAME?</v>
      </c>
      <c r="AP1619" s="94" t="e">
        <v>#NAME?</v>
      </c>
      <c r="AQ1619" s="94" t="e">
        <v>#NAME?</v>
      </c>
      <c r="AR1619" s="94" t="e">
        <v>#NAME?</v>
      </c>
      <c r="AS1619" s="94" t="e">
        <v>#NAME?</v>
      </c>
      <c r="AT1619" s="94" t="e">
        <v>#NAME?</v>
      </c>
    </row>
    <row r="1620" customFormat="false" ht="15" hidden="false" customHeight="true" outlineLevel="0" collapsed="false">
      <c r="A1620" s="20" t="s">
        <v>10545</v>
      </c>
      <c r="B1620" s="20" t="e">
        <f aca="false">INDEX(Table2[], MATCH(L1620, Location_ID!$D$2:$D$648, 0), 1)</f>
        <v>#N/A</v>
      </c>
      <c r="C1620" s="62" t="s">
        <v>937</v>
      </c>
      <c r="D1620" s="249" t="s">
        <v>354</v>
      </c>
      <c r="E1620" s="20" t="s">
        <v>7134</v>
      </c>
      <c r="F1620" s="20" t="s">
        <v>7135</v>
      </c>
      <c r="G1620" s="62" t="s">
        <v>7591</v>
      </c>
      <c r="H1620" s="200"/>
      <c r="I1620" s="20" t="s">
        <v>10260</v>
      </c>
      <c r="J1620" s="20" t="s">
        <v>10261</v>
      </c>
      <c r="K1620" s="20" t="s">
        <v>7120</v>
      </c>
      <c r="L1620" s="62" t="s">
        <v>10245</v>
      </c>
      <c r="M1620" s="20" t="s">
        <v>7127</v>
      </c>
      <c r="N1620" s="20" t="s">
        <v>10271</v>
      </c>
      <c r="O1620" s="20" t="s">
        <v>10541</v>
      </c>
      <c r="P1620" s="201" t="n">
        <v>44433</v>
      </c>
      <c r="Q1620" s="201" t="n">
        <v>44433</v>
      </c>
      <c r="R1620" s="20" t="n">
        <v>1</v>
      </c>
      <c r="S1620" s="20" t="s">
        <v>7130</v>
      </c>
      <c r="T1620" s="20" t="n">
        <v>129</v>
      </c>
      <c r="U1620" s="20"/>
      <c r="V1620" s="19"/>
      <c r="W1620" s="19" t="s">
        <v>10248</v>
      </c>
      <c r="X1620" s="35" t="s">
        <v>383</v>
      </c>
      <c r="Y1620" s="35"/>
      <c r="Z1620" s="35" t="n">
        <v>0</v>
      </c>
      <c r="AE1620" s="94" t="e">
        <f aca="false" t="array" ref="AE1620:AK1620">_xlfn.torow(_xlfn.unique(_xlfn._xlws.filter(cat_table[Subsector],$E1620=cat_table[Sector],"")))</f>
        <v>#NAME?</v>
      </c>
      <c r="AF1620" s="94" t="e">
        <v>#NAME?</v>
      </c>
      <c r="AG1620" s="94" t="e">
        <v>#NAME?</v>
      </c>
      <c r="AH1620" s="94" t="e">
        <v>#NAME?</v>
      </c>
      <c r="AI1620" s="94" t="e">
        <v>#NAME?</v>
      </c>
      <c r="AJ1620" s="94" t="e">
        <v>#NAME?</v>
      </c>
      <c r="AK1620" s="94" t="e">
        <v>#NAME?</v>
      </c>
      <c r="AO1620" s="94" t="e">
        <f aca="false" t="array" ref="AO1620:AT1620">_xlfn.torow(_xlfn.unique(_xlfn._xlws.filter(cat_table[Sub-subsector],($E1620=cat_table[Sector])*($F1620=cat_table[Subsector]),"")))</f>
        <v>#NAME?</v>
      </c>
      <c r="AP1620" s="94" t="e">
        <v>#NAME?</v>
      </c>
      <c r="AQ1620" s="94" t="e">
        <v>#NAME?</v>
      </c>
      <c r="AR1620" s="94" t="e">
        <v>#NAME?</v>
      </c>
      <c r="AS1620" s="94" t="e">
        <v>#NAME?</v>
      </c>
      <c r="AT1620" s="94" t="e">
        <v>#NAME?</v>
      </c>
    </row>
    <row r="1621" customFormat="false" ht="15" hidden="false" customHeight="true" outlineLevel="0" collapsed="false">
      <c r="A1621" s="20" t="s">
        <v>10546</v>
      </c>
      <c r="B1621" s="20" t="e">
        <f aca="false">INDEX(Table2[], MATCH(L1621, Location_ID!$D$2:$D$648, 0), 1)</f>
        <v>#N/A</v>
      </c>
      <c r="C1621" s="62" t="s">
        <v>937</v>
      </c>
      <c r="D1621" s="249" t="s">
        <v>354</v>
      </c>
      <c r="E1621" s="20" t="s">
        <v>7134</v>
      </c>
      <c r="F1621" s="20" t="s">
        <v>7135</v>
      </c>
      <c r="G1621" s="62" t="s">
        <v>7591</v>
      </c>
      <c r="H1621" s="200"/>
      <c r="I1621" s="20" t="s">
        <v>10260</v>
      </c>
      <c r="J1621" s="20" t="s">
        <v>10261</v>
      </c>
      <c r="K1621" s="20" t="s">
        <v>7120</v>
      </c>
      <c r="L1621" s="62" t="s">
        <v>10245</v>
      </c>
      <c r="M1621" s="20" t="s">
        <v>7127</v>
      </c>
      <c r="N1621" s="20" t="s">
        <v>10262</v>
      </c>
      <c r="O1621" s="20" t="s">
        <v>10541</v>
      </c>
      <c r="P1621" s="201" t="n">
        <v>44432</v>
      </c>
      <c r="Q1621" s="201" t="n">
        <v>44432</v>
      </c>
      <c r="R1621" s="20" t="n">
        <v>1</v>
      </c>
      <c r="S1621" s="20" t="s">
        <v>7130</v>
      </c>
      <c r="T1621" s="20" t="n">
        <v>612.5</v>
      </c>
      <c r="U1621" s="20"/>
      <c r="V1621" s="19"/>
      <c r="W1621" s="19" t="s">
        <v>10248</v>
      </c>
      <c r="X1621" s="35" t="s">
        <v>383</v>
      </c>
      <c r="Y1621" s="35"/>
      <c r="Z1621" s="35" t="n">
        <v>0</v>
      </c>
      <c r="AE1621" s="94" t="e">
        <f aca="false" t="array" ref="AE1621:AK1621">_xlfn.torow(_xlfn.unique(_xlfn._xlws.filter(cat_table[Subsector],$E1621=cat_table[Sector],"")))</f>
        <v>#NAME?</v>
      </c>
      <c r="AF1621" s="94" t="e">
        <v>#NAME?</v>
      </c>
      <c r="AG1621" s="94" t="e">
        <v>#NAME?</v>
      </c>
      <c r="AH1621" s="94" t="e">
        <v>#NAME?</v>
      </c>
      <c r="AI1621" s="94" t="e">
        <v>#NAME?</v>
      </c>
      <c r="AJ1621" s="94" t="e">
        <v>#NAME?</v>
      </c>
      <c r="AK1621" s="94" t="e">
        <v>#NAME?</v>
      </c>
      <c r="AO1621" s="94" t="e">
        <f aca="false" t="array" ref="AO1621:AT1621">_xlfn.torow(_xlfn.unique(_xlfn._xlws.filter(cat_table[Sub-subsector],($E1621=cat_table[Sector])*($F1621=cat_table[Subsector]),"")))</f>
        <v>#NAME?</v>
      </c>
      <c r="AP1621" s="94" t="e">
        <v>#NAME?</v>
      </c>
      <c r="AQ1621" s="94" t="e">
        <v>#NAME?</v>
      </c>
      <c r="AR1621" s="94" t="e">
        <v>#NAME?</v>
      </c>
      <c r="AS1621" s="94" t="e">
        <v>#NAME?</v>
      </c>
      <c r="AT1621" s="94" t="e">
        <v>#NAME?</v>
      </c>
    </row>
    <row r="1622" customFormat="false" ht="15" hidden="false" customHeight="true" outlineLevel="0" collapsed="false">
      <c r="A1622" s="20" t="s">
        <v>10547</v>
      </c>
      <c r="B1622" s="20" t="e">
        <f aca="false">INDEX(Table2[], MATCH(L1622, Location_ID!$D$2:$D$648, 0), 1)</f>
        <v>#N/A</v>
      </c>
      <c r="C1622" s="62" t="s">
        <v>937</v>
      </c>
      <c r="D1622" s="249" t="s">
        <v>354</v>
      </c>
      <c r="E1622" s="20" t="s">
        <v>7134</v>
      </c>
      <c r="F1622" s="20" t="s">
        <v>7135</v>
      </c>
      <c r="G1622" s="62" t="s">
        <v>7591</v>
      </c>
      <c r="H1622" s="200"/>
      <c r="I1622" s="20" t="s">
        <v>10260</v>
      </c>
      <c r="J1622" s="20" t="s">
        <v>10261</v>
      </c>
      <c r="K1622" s="20" t="s">
        <v>7120</v>
      </c>
      <c r="L1622" s="62" t="s">
        <v>10245</v>
      </c>
      <c r="M1622" s="20" t="s">
        <v>7127</v>
      </c>
      <c r="N1622" s="20" t="s">
        <v>10265</v>
      </c>
      <c r="O1622" s="20" t="s">
        <v>10541</v>
      </c>
      <c r="P1622" s="201" t="n">
        <v>44432</v>
      </c>
      <c r="Q1622" s="201" t="n">
        <v>44432</v>
      </c>
      <c r="R1622" s="20" t="n">
        <v>1</v>
      </c>
      <c r="S1622" s="20" t="s">
        <v>7130</v>
      </c>
      <c r="T1622" s="20" t="n">
        <v>412</v>
      </c>
      <c r="U1622" s="20"/>
      <c r="V1622" s="19"/>
      <c r="W1622" s="19" t="s">
        <v>10248</v>
      </c>
      <c r="X1622" s="35" t="s">
        <v>383</v>
      </c>
      <c r="Y1622" s="35"/>
      <c r="Z1622" s="35" t="n">
        <v>0</v>
      </c>
      <c r="AE1622" s="94" t="e">
        <f aca="false" t="array" ref="AE1622:AK1622">_xlfn.torow(_xlfn.unique(_xlfn._xlws.filter(cat_table[Subsector],$E1622=cat_table[Sector],"")))</f>
        <v>#NAME?</v>
      </c>
      <c r="AF1622" s="94" t="e">
        <v>#NAME?</v>
      </c>
      <c r="AG1622" s="94" t="e">
        <v>#NAME?</v>
      </c>
      <c r="AH1622" s="94" t="e">
        <v>#NAME?</v>
      </c>
      <c r="AI1622" s="94" t="e">
        <v>#NAME?</v>
      </c>
      <c r="AJ1622" s="94" t="e">
        <v>#NAME?</v>
      </c>
      <c r="AK1622" s="94" t="e">
        <v>#NAME?</v>
      </c>
      <c r="AO1622" s="94" t="e">
        <f aca="false" t="array" ref="AO1622:AT1622">_xlfn.torow(_xlfn.unique(_xlfn._xlws.filter(cat_table[Sub-subsector],($E1622=cat_table[Sector])*($F1622=cat_table[Subsector]),"")))</f>
        <v>#NAME?</v>
      </c>
      <c r="AP1622" s="94" t="e">
        <v>#NAME?</v>
      </c>
      <c r="AQ1622" s="94" t="e">
        <v>#NAME?</v>
      </c>
      <c r="AR1622" s="94" t="e">
        <v>#NAME?</v>
      </c>
      <c r="AS1622" s="94" t="e">
        <v>#NAME?</v>
      </c>
      <c r="AT1622" s="94" t="e">
        <v>#NAME?</v>
      </c>
    </row>
    <row r="1623" customFormat="false" ht="15" hidden="false" customHeight="true" outlineLevel="0" collapsed="false">
      <c r="A1623" s="20" t="s">
        <v>10548</v>
      </c>
      <c r="B1623" s="20" t="e">
        <f aca="false">INDEX(Table2[], MATCH(L1623, Location_ID!$D$2:$D$648, 0), 1)</f>
        <v>#N/A</v>
      </c>
      <c r="C1623" s="62" t="s">
        <v>937</v>
      </c>
      <c r="D1623" s="249" t="s">
        <v>354</v>
      </c>
      <c r="E1623" s="20" t="s">
        <v>7134</v>
      </c>
      <c r="F1623" s="20" t="s">
        <v>7135</v>
      </c>
      <c r="G1623" s="62" t="s">
        <v>7591</v>
      </c>
      <c r="H1623" s="200"/>
      <c r="I1623" s="20" t="s">
        <v>10260</v>
      </c>
      <c r="J1623" s="20" t="s">
        <v>10261</v>
      </c>
      <c r="K1623" s="20" t="s">
        <v>7120</v>
      </c>
      <c r="L1623" s="62" t="s">
        <v>10245</v>
      </c>
      <c r="M1623" s="20" t="s">
        <v>7127</v>
      </c>
      <c r="N1623" s="20" t="s">
        <v>10262</v>
      </c>
      <c r="O1623" s="20" t="s">
        <v>10541</v>
      </c>
      <c r="P1623" s="201" t="n">
        <v>44431</v>
      </c>
      <c r="Q1623" s="201" t="n">
        <v>44431</v>
      </c>
      <c r="R1623" s="20" t="n">
        <v>1</v>
      </c>
      <c r="S1623" s="20" t="s">
        <v>7130</v>
      </c>
      <c r="T1623" s="20" t="n">
        <v>1209</v>
      </c>
      <c r="U1623" s="20"/>
      <c r="V1623" s="19"/>
      <c r="W1623" s="19" t="s">
        <v>10248</v>
      </c>
      <c r="X1623" s="35" t="s">
        <v>383</v>
      </c>
      <c r="Y1623" s="35"/>
      <c r="Z1623" s="35" t="n">
        <v>0</v>
      </c>
      <c r="AE1623" s="94" t="e">
        <f aca="false" t="array" ref="AE1623:AK1623">_xlfn.torow(_xlfn.unique(_xlfn._xlws.filter(cat_table[Subsector],$E1623=cat_table[Sector],"")))</f>
        <v>#NAME?</v>
      </c>
      <c r="AF1623" s="94" t="e">
        <v>#NAME?</v>
      </c>
      <c r="AG1623" s="94" t="e">
        <v>#NAME?</v>
      </c>
      <c r="AH1623" s="94" t="e">
        <v>#NAME?</v>
      </c>
      <c r="AI1623" s="94" t="e">
        <v>#NAME?</v>
      </c>
      <c r="AJ1623" s="94" t="e">
        <v>#NAME?</v>
      </c>
      <c r="AK1623" s="94" t="e">
        <v>#NAME?</v>
      </c>
      <c r="AO1623" s="94" t="e">
        <f aca="false" t="array" ref="AO1623:AT1623">_xlfn.torow(_xlfn.unique(_xlfn._xlws.filter(cat_table[Sub-subsector],($E1623=cat_table[Sector])*($F1623=cat_table[Subsector]),"")))</f>
        <v>#NAME?</v>
      </c>
      <c r="AP1623" s="94" t="e">
        <v>#NAME?</v>
      </c>
      <c r="AQ1623" s="94" t="e">
        <v>#NAME?</v>
      </c>
      <c r="AR1623" s="94" t="e">
        <v>#NAME?</v>
      </c>
      <c r="AS1623" s="94" t="e">
        <v>#NAME?</v>
      </c>
      <c r="AT1623" s="94" t="e">
        <v>#NAME?</v>
      </c>
    </row>
    <row r="1624" customFormat="false" ht="15" hidden="false" customHeight="true" outlineLevel="0" collapsed="false">
      <c r="A1624" s="20" t="s">
        <v>10549</v>
      </c>
      <c r="B1624" s="20" t="e">
        <f aca="false">INDEX(Table2[], MATCH(L1624, Location_ID!$D$2:$D$648, 0), 1)</f>
        <v>#N/A</v>
      </c>
      <c r="C1624" s="62" t="s">
        <v>937</v>
      </c>
      <c r="D1624" s="249" t="s">
        <v>354</v>
      </c>
      <c r="E1624" s="20" t="s">
        <v>7134</v>
      </c>
      <c r="F1624" s="20" t="s">
        <v>7135</v>
      </c>
      <c r="G1624" s="62" t="s">
        <v>7591</v>
      </c>
      <c r="H1624" s="200"/>
      <c r="I1624" s="20" t="s">
        <v>10260</v>
      </c>
      <c r="J1624" s="20" t="s">
        <v>10261</v>
      </c>
      <c r="K1624" s="20" t="s">
        <v>7120</v>
      </c>
      <c r="L1624" s="62" t="s">
        <v>10245</v>
      </c>
      <c r="M1624" s="20" t="s">
        <v>7127</v>
      </c>
      <c r="N1624" s="20" t="s">
        <v>10265</v>
      </c>
      <c r="O1624" s="20" t="s">
        <v>10541</v>
      </c>
      <c r="P1624" s="201" t="n">
        <v>44431</v>
      </c>
      <c r="Q1624" s="201" t="n">
        <v>44431</v>
      </c>
      <c r="R1624" s="20" t="n">
        <v>1</v>
      </c>
      <c r="S1624" s="20" t="s">
        <v>7130</v>
      </c>
      <c r="T1624" s="20" t="n">
        <v>367</v>
      </c>
      <c r="U1624" s="20"/>
      <c r="V1624" s="19"/>
      <c r="W1624" s="19" t="s">
        <v>10248</v>
      </c>
      <c r="X1624" s="35" t="s">
        <v>383</v>
      </c>
      <c r="Y1624" s="35"/>
      <c r="Z1624" s="35" t="n">
        <v>0</v>
      </c>
      <c r="AE1624" s="94" t="e">
        <f aca="false" t="array" ref="AE1624:AK1624">_xlfn.torow(_xlfn.unique(_xlfn._xlws.filter(cat_table[Subsector],$E1624=cat_table[Sector],"")))</f>
        <v>#NAME?</v>
      </c>
      <c r="AF1624" s="94" t="e">
        <v>#NAME?</v>
      </c>
      <c r="AG1624" s="94" t="e">
        <v>#NAME?</v>
      </c>
      <c r="AH1624" s="94" t="e">
        <v>#NAME?</v>
      </c>
      <c r="AI1624" s="94" t="e">
        <v>#NAME?</v>
      </c>
      <c r="AJ1624" s="94" t="e">
        <v>#NAME?</v>
      </c>
      <c r="AK1624" s="94" t="e">
        <v>#NAME?</v>
      </c>
      <c r="AO1624" s="94" t="e">
        <f aca="false" t="array" ref="AO1624:AT1624">_xlfn.torow(_xlfn.unique(_xlfn._xlws.filter(cat_table[Sub-subsector],($E1624=cat_table[Sector])*($F1624=cat_table[Subsector]),"")))</f>
        <v>#NAME?</v>
      </c>
      <c r="AP1624" s="94" t="e">
        <v>#NAME?</v>
      </c>
      <c r="AQ1624" s="94" t="e">
        <v>#NAME?</v>
      </c>
      <c r="AR1624" s="94" t="e">
        <v>#NAME?</v>
      </c>
      <c r="AS1624" s="94" t="e">
        <v>#NAME?</v>
      </c>
      <c r="AT1624" s="94" t="e">
        <v>#NAME?</v>
      </c>
    </row>
    <row r="1625" customFormat="false" ht="15" hidden="false" customHeight="true" outlineLevel="0" collapsed="false">
      <c r="A1625" s="20" t="s">
        <v>10550</v>
      </c>
      <c r="B1625" s="20" t="e">
        <f aca="false">INDEX(Table2[], MATCH(L1625, Location_ID!$D$2:$D$648, 0), 1)</f>
        <v>#N/A</v>
      </c>
      <c r="C1625" s="62" t="s">
        <v>937</v>
      </c>
      <c r="D1625" s="249" t="s">
        <v>354</v>
      </c>
      <c r="E1625" s="20" t="s">
        <v>7134</v>
      </c>
      <c r="F1625" s="20" t="s">
        <v>7135</v>
      </c>
      <c r="G1625" s="62" t="s">
        <v>7591</v>
      </c>
      <c r="H1625" s="200"/>
      <c r="I1625" s="20" t="s">
        <v>10260</v>
      </c>
      <c r="J1625" s="20" t="s">
        <v>10261</v>
      </c>
      <c r="K1625" s="20" t="s">
        <v>7120</v>
      </c>
      <c r="L1625" s="62" t="s">
        <v>10245</v>
      </c>
      <c r="M1625" s="20" t="s">
        <v>7127</v>
      </c>
      <c r="N1625" s="20" t="s">
        <v>10262</v>
      </c>
      <c r="O1625" s="20" t="s">
        <v>10551</v>
      </c>
      <c r="P1625" s="201" t="n">
        <v>44434</v>
      </c>
      <c r="Q1625" s="201" t="n">
        <v>44434</v>
      </c>
      <c r="R1625" s="20" t="n">
        <v>1</v>
      </c>
      <c r="S1625" s="20" t="s">
        <v>7130</v>
      </c>
      <c r="T1625" s="20" t="n">
        <v>0</v>
      </c>
      <c r="U1625" s="20"/>
      <c r="V1625" s="19"/>
      <c r="W1625" s="19" t="s">
        <v>10248</v>
      </c>
      <c r="X1625" s="35" t="s">
        <v>383</v>
      </c>
      <c r="Y1625" s="35"/>
      <c r="Z1625" s="35" t="n">
        <v>0</v>
      </c>
      <c r="AE1625" s="94" t="e">
        <f aca="false" t="array" ref="AE1625:AK1625">_xlfn.torow(_xlfn.unique(_xlfn._xlws.filter(cat_table[Subsector],$E1625=cat_table[Sector],"")))</f>
        <v>#NAME?</v>
      </c>
      <c r="AF1625" s="94" t="e">
        <v>#NAME?</v>
      </c>
      <c r="AG1625" s="94" t="e">
        <v>#NAME?</v>
      </c>
      <c r="AH1625" s="94" t="e">
        <v>#NAME?</v>
      </c>
      <c r="AI1625" s="94" t="e">
        <v>#NAME?</v>
      </c>
      <c r="AJ1625" s="94" t="e">
        <v>#NAME?</v>
      </c>
      <c r="AK1625" s="94" t="e">
        <v>#NAME?</v>
      </c>
      <c r="AO1625" s="94" t="e">
        <f aca="false" t="array" ref="AO1625:AT1625">_xlfn.torow(_xlfn.unique(_xlfn._xlws.filter(cat_table[Sub-subsector],($E1625=cat_table[Sector])*($F1625=cat_table[Subsector]),"")))</f>
        <v>#NAME?</v>
      </c>
      <c r="AP1625" s="94" t="e">
        <v>#NAME?</v>
      </c>
      <c r="AQ1625" s="94" t="e">
        <v>#NAME?</v>
      </c>
      <c r="AR1625" s="94" t="e">
        <v>#NAME?</v>
      </c>
      <c r="AS1625" s="94" t="e">
        <v>#NAME?</v>
      </c>
      <c r="AT1625" s="94" t="e">
        <v>#NAME?</v>
      </c>
    </row>
    <row r="1626" customFormat="false" ht="15" hidden="false" customHeight="true" outlineLevel="0" collapsed="false">
      <c r="A1626" s="20" t="s">
        <v>10552</v>
      </c>
      <c r="B1626" s="20" t="e">
        <f aca="false">INDEX(Table2[], MATCH(L1626, Location_ID!$D$2:$D$648, 0), 1)</f>
        <v>#N/A</v>
      </c>
      <c r="C1626" s="62" t="s">
        <v>937</v>
      </c>
      <c r="D1626" s="249" t="s">
        <v>354</v>
      </c>
      <c r="E1626" s="20" t="s">
        <v>7134</v>
      </c>
      <c r="F1626" s="20" t="s">
        <v>7135</v>
      </c>
      <c r="G1626" s="62" t="s">
        <v>7591</v>
      </c>
      <c r="H1626" s="200"/>
      <c r="I1626" s="20" t="s">
        <v>10260</v>
      </c>
      <c r="J1626" s="20" t="s">
        <v>10261</v>
      </c>
      <c r="K1626" s="20" t="s">
        <v>7120</v>
      </c>
      <c r="L1626" s="62" t="s">
        <v>10245</v>
      </c>
      <c r="M1626" s="20" t="s">
        <v>7127</v>
      </c>
      <c r="N1626" s="20" t="s">
        <v>10265</v>
      </c>
      <c r="O1626" s="20" t="s">
        <v>10551</v>
      </c>
      <c r="P1626" s="201" t="n">
        <v>44434</v>
      </c>
      <c r="Q1626" s="201" t="n">
        <v>44434</v>
      </c>
      <c r="R1626" s="20" t="n">
        <v>1</v>
      </c>
      <c r="S1626" s="20" t="s">
        <v>7130</v>
      </c>
      <c r="T1626" s="20" t="n">
        <v>0</v>
      </c>
      <c r="U1626" s="20"/>
      <c r="V1626" s="19"/>
      <c r="W1626" s="19" t="s">
        <v>10248</v>
      </c>
      <c r="X1626" s="35" t="s">
        <v>383</v>
      </c>
      <c r="Y1626" s="35"/>
      <c r="Z1626" s="35" t="n">
        <v>0</v>
      </c>
      <c r="AE1626" s="94" t="e">
        <f aca="false" t="array" ref="AE1626:AK1626">_xlfn.torow(_xlfn.unique(_xlfn._xlws.filter(cat_table[Subsector],$E1626=cat_table[Sector],"")))</f>
        <v>#NAME?</v>
      </c>
      <c r="AF1626" s="94" t="e">
        <v>#NAME?</v>
      </c>
      <c r="AG1626" s="94" t="e">
        <v>#NAME?</v>
      </c>
      <c r="AH1626" s="94" t="e">
        <v>#NAME?</v>
      </c>
      <c r="AI1626" s="94" t="e">
        <v>#NAME?</v>
      </c>
      <c r="AJ1626" s="94" t="e">
        <v>#NAME?</v>
      </c>
      <c r="AK1626" s="94" t="e">
        <v>#NAME?</v>
      </c>
      <c r="AO1626" s="94" t="e">
        <f aca="false" t="array" ref="AO1626:AT1626">_xlfn.torow(_xlfn.unique(_xlfn._xlws.filter(cat_table[Sub-subsector],($E1626=cat_table[Sector])*($F1626=cat_table[Subsector]),"")))</f>
        <v>#NAME?</v>
      </c>
      <c r="AP1626" s="94" t="e">
        <v>#NAME?</v>
      </c>
      <c r="AQ1626" s="94" t="e">
        <v>#NAME?</v>
      </c>
      <c r="AR1626" s="94" t="e">
        <v>#NAME?</v>
      </c>
      <c r="AS1626" s="94" t="e">
        <v>#NAME?</v>
      </c>
      <c r="AT1626" s="94" t="e">
        <v>#NAME?</v>
      </c>
    </row>
    <row r="1627" customFormat="false" ht="15" hidden="false" customHeight="true" outlineLevel="0" collapsed="false">
      <c r="A1627" s="20" t="s">
        <v>10553</v>
      </c>
      <c r="B1627" s="20" t="e">
        <f aca="false">INDEX(Table2[], MATCH(L1627, Location_ID!$D$2:$D$648, 0), 1)</f>
        <v>#N/A</v>
      </c>
      <c r="C1627" s="62" t="s">
        <v>937</v>
      </c>
      <c r="D1627" s="249" t="s">
        <v>354</v>
      </c>
      <c r="E1627" s="20" t="s">
        <v>7134</v>
      </c>
      <c r="F1627" s="20" t="s">
        <v>7135</v>
      </c>
      <c r="G1627" s="62" t="s">
        <v>7591</v>
      </c>
      <c r="H1627" s="200"/>
      <c r="I1627" s="20" t="s">
        <v>10260</v>
      </c>
      <c r="J1627" s="20" t="s">
        <v>10261</v>
      </c>
      <c r="K1627" s="20" t="s">
        <v>7120</v>
      </c>
      <c r="L1627" s="62" t="s">
        <v>10245</v>
      </c>
      <c r="M1627" s="20" t="s">
        <v>7127</v>
      </c>
      <c r="N1627" s="20" t="s">
        <v>10262</v>
      </c>
      <c r="O1627" s="20" t="s">
        <v>10551</v>
      </c>
      <c r="P1627" s="201" t="n">
        <v>44433</v>
      </c>
      <c r="Q1627" s="201" t="n">
        <v>44433</v>
      </c>
      <c r="R1627" s="20" t="n">
        <v>1</v>
      </c>
      <c r="S1627" s="20" t="s">
        <v>7130</v>
      </c>
      <c r="T1627" s="20" t="n">
        <v>0</v>
      </c>
      <c r="U1627" s="20"/>
      <c r="V1627" s="19"/>
      <c r="W1627" s="19" t="s">
        <v>10248</v>
      </c>
      <c r="X1627" s="35" t="s">
        <v>383</v>
      </c>
      <c r="Y1627" s="35"/>
      <c r="Z1627" s="35" t="n">
        <v>0</v>
      </c>
      <c r="AE1627" s="94" t="e">
        <f aca="false" t="array" ref="AE1627:AK1627">_xlfn.torow(_xlfn.unique(_xlfn._xlws.filter(cat_table[Subsector],$E1627=cat_table[Sector],"")))</f>
        <v>#NAME?</v>
      </c>
      <c r="AF1627" s="94" t="e">
        <v>#NAME?</v>
      </c>
      <c r="AG1627" s="94" t="e">
        <v>#NAME?</v>
      </c>
      <c r="AH1627" s="94" t="e">
        <v>#NAME?</v>
      </c>
      <c r="AI1627" s="94" t="e">
        <v>#NAME?</v>
      </c>
      <c r="AJ1627" s="94" t="e">
        <v>#NAME?</v>
      </c>
      <c r="AK1627" s="94" t="e">
        <v>#NAME?</v>
      </c>
      <c r="AO1627" s="94" t="e">
        <f aca="false" t="array" ref="AO1627:AT1627">_xlfn.torow(_xlfn.unique(_xlfn._xlws.filter(cat_table[Sub-subsector],($E1627=cat_table[Sector])*($F1627=cat_table[Subsector]),"")))</f>
        <v>#NAME?</v>
      </c>
      <c r="AP1627" s="94" t="e">
        <v>#NAME?</v>
      </c>
      <c r="AQ1627" s="94" t="e">
        <v>#NAME?</v>
      </c>
      <c r="AR1627" s="94" t="e">
        <v>#NAME?</v>
      </c>
      <c r="AS1627" s="94" t="e">
        <v>#NAME?</v>
      </c>
      <c r="AT1627" s="94" t="e">
        <v>#NAME?</v>
      </c>
    </row>
    <row r="1628" customFormat="false" ht="15" hidden="false" customHeight="true" outlineLevel="0" collapsed="false">
      <c r="A1628" s="20" t="s">
        <v>10554</v>
      </c>
      <c r="B1628" s="20" t="e">
        <f aca="false">INDEX(Table2[], MATCH(L1628, Location_ID!$D$2:$D$648, 0), 1)</f>
        <v>#N/A</v>
      </c>
      <c r="C1628" s="62" t="s">
        <v>937</v>
      </c>
      <c r="D1628" s="249" t="s">
        <v>354</v>
      </c>
      <c r="E1628" s="20" t="s">
        <v>7134</v>
      </c>
      <c r="F1628" s="20" t="s">
        <v>7135</v>
      </c>
      <c r="G1628" s="62" t="s">
        <v>7591</v>
      </c>
      <c r="H1628" s="200"/>
      <c r="I1628" s="20" t="s">
        <v>10260</v>
      </c>
      <c r="J1628" s="20" t="s">
        <v>10261</v>
      </c>
      <c r="K1628" s="20" t="s">
        <v>7120</v>
      </c>
      <c r="L1628" s="62" t="s">
        <v>10245</v>
      </c>
      <c r="M1628" s="20" t="s">
        <v>7127</v>
      </c>
      <c r="N1628" s="20" t="s">
        <v>10265</v>
      </c>
      <c r="O1628" s="20" t="s">
        <v>10551</v>
      </c>
      <c r="P1628" s="201" t="n">
        <v>44433</v>
      </c>
      <c r="Q1628" s="201" t="n">
        <v>44433</v>
      </c>
      <c r="R1628" s="20" t="n">
        <v>1</v>
      </c>
      <c r="S1628" s="20" t="s">
        <v>7130</v>
      </c>
      <c r="T1628" s="20" t="n">
        <v>0</v>
      </c>
      <c r="U1628" s="20"/>
      <c r="V1628" s="19"/>
      <c r="W1628" s="19" t="s">
        <v>10248</v>
      </c>
      <c r="X1628" s="35" t="s">
        <v>383</v>
      </c>
      <c r="Y1628" s="35"/>
      <c r="Z1628" s="35" t="n">
        <v>0</v>
      </c>
      <c r="AE1628" s="94" t="e">
        <f aca="false" t="array" ref="AE1628:AK1628">_xlfn.torow(_xlfn.unique(_xlfn._xlws.filter(cat_table[Subsector],$E1628=cat_table[Sector],"")))</f>
        <v>#NAME?</v>
      </c>
      <c r="AF1628" s="94" t="e">
        <v>#NAME?</v>
      </c>
      <c r="AG1628" s="94" t="e">
        <v>#NAME?</v>
      </c>
      <c r="AH1628" s="94" t="e">
        <v>#NAME?</v>
      </c>
      <c r="AI1628" s="94" t="e">
        <v>#NAME?</v>
      </c>
      <c r="AJ1628" s="94" t="e">
        <v>#NAME?</v>
      </c>
      <c r="AK1628" s="94" t="e">
        <v>#NAME?</v>
      </c>
      <c r="AO1628" s="94" t="e">
        <f aca="false" t="array" ref="AO1628:AT1628">_xlfn.torow(_xlfn.unique(_xlfn._xlws.filter(cat_table[Sub-subsector],($E1628=cat_table[Sector])*($F1628=cat_table[Subsector]),"")))</f>
        <v>#NAME?</v>
      </c>
      <c r="AP1628" s="94" t="e">
        <v>#NAME?</v>
      </c>
      <c r="AQ1628" s="94" t="e">
        <v>#NAME?</v>
      </c>
      <c r="AR1628" s="94" t="e">
        <v>#NAME?</v>
      </c>
      <c r="AS1628" s="94" t="e">
        <v>#NAME?</v>
      </c>
      <c r="AT1628" s="94" t="e">
        <v>#NAME?</v>
      </c>
    </row>
    <row r="1629" customFormat="false" ht="15" hidden="false" customHeight="true" outlineLevel="0" collapsed="false">
      <c r="A1629" s="20" t="s">
        <v>10555</v>
      </c>
      <c r="B1629" s="20" t="e">
        <f aca="false">INDEX(Table2[], MATCH(L1629, Location_ID!$D$2:$D$648, 0), 1)</f>
        <v>#N/A</v>
      </c>
      <c r="C1629" s="62" t="s">
        <v>937</v>
      </c>
      <c r="D1629" s="249" t="s">
        <v>354</v>
      </c>
      <c r="E1629" s="20" t="s">
        <v>7134</v>
      </c>
      <c r="F1629" s="20" t="s">
        <v>7135</v>
      </c>
      <c r="G1629" s="62" t="s">
        <v>7591</v>
      </c>
      <c r="H1629" s="200"/>
      <c r="I1629" s="20" t="s">
        <v>10260</v>
      </c>
      <c r="J1629" s="20" t="s">
        <v>10261</v>
      </c>
      <c r="K1629" s="20" t="s">
        <v>7120</v>
      </c>
      <c r="L1629" s="62" t="s">
        <v>10245</v>
      </c>
      <c r="M1629" s="20" t="s">
        <v>7127</v>
      </c>
      <c r="N1629" s="20" t="s">
        <v>10271</v>
      </c>
      <c r="O1629" s="20" t="s">
        <v>10551</v>
      </c>
      <c r="P1629" s="201" t="n">
        <v>44433</v>
      </c>
      <c r="Q1629" s="201" t="n">
        <v>44433</v>
      </c>
      <c r="R1629" s="20" t="n">
        <v>1</v>
      </c>
      <c r="S1629" s="20" t="s">
        <v>7130</v>
      </c>
      <c r="T1629" s="20" t="n">
        <v>174</v>
      </c>
      <c r="U1629" s="20"/>
      <c r="V1629" s="19"/>
      <c r="W1629" s="19" t="s">
        <v>10248</v>
      </c>
      <c r="X1629" s="35" t="s">
        <v>383</v>
      </c>
      <c r="Y1629" s="35"/>
      <c r="Z1629" s="35" t="n">
        <v>0</v>
      </c>
      <c r="AE1629" s="94" t="e">
        <f aca="false" t="array" ref="AE1629:AK1629">_xlfn.torow(_xlfn.unique(_xlfn._xlws.filter(cat_table[Subsector],$E1629=cat_table[Sector],"")))</f>
        <v>#NAME?</v>
      </c>
      <c r="AF1629" s="94" t="e">
        <v>#NAME?</v>
      </c>
      <c r="AG1629" s="94" t="e">
        <v>#NAME?</v>
      </c>
      <c r="AH1629" s="94" t="e">
        <v>#NAME?</v>
      </c>
      <c r="AI1629" s="94" t="e">
        <v>#NAME?</v>
      </c>
      <c r="AJ1629" s="94" t="e">
        <v>#NAME?</v>
      </c>
      <c r="AK1629" s="94" t="e">
        <v>#NAME?</v>
      </c>
      <c r="AO1629" s="94" t="e">
        <f aca="false" t="array" ref="AO1629:AT1629">_xlfn.torow(_xlfn.unique(_xlfn._xlws.filter(cat_table[Sub-subsector],($E1629=cat_table[Sector])*($F1629=cat_table[Subsector]),"")))</f>
        <v>#NAME?</v>
      </c>
      <c r="AP1629" s="94" t="e">
        <v>#NAME?</v>
      </c>
      <c r="AQ1629" s="94" t="e">
        <v>#NAME?</v>
      </c>
      <c r="AR1629" s="94" t="e">
        <v>#NAME?</v>
      </c>
      <c r="AS1629" s="94" t="e">
        <v>#NAME?</v>
      </c>
      <c r="AT1629" s="94" t="e">
        <v>#NAME?</v>
      </c>
    </row>
    <row r="1630" customFormat="false" ht="15" hidden="false" customHeight="true" outlineLevel="0" collapsed="false">
      <c r="A1630" s="20" t="s">
        <v>10556</v>
      </c>
      <c r="B1630" s="20" t="e">
        <f aca="false">INDEX(Table2[], MATCH(L1630, Location_ID!$D$2:$D$648, 0), 1)</f>
        <v>#N/A</v>
      </c>
      <c r="C1630" s="62" t="s">
        <v>937</v>
      </c>
      <c r="D1630" s="249" t="s">
        <v>354</v>
      </c>
      <c r="E1630" s="20" t="s">
        <v>7134</v>
      </c>
      <c r="F1630" s="20" t="s">
        <v>7135</v>
      </c>
      <c r="G1630" s="62" t="s">
        <v>7591</v>
      </c>
      <c r="H1630" s="200"/>
      <c r="I1630" s="20" t="s">
        <v>10260</v>
      </c>
      <c r="J1630" s="20" t="s">
        <v>10261</v>
      </c>
      <c r="K1630" s="20" t="s">
        <v>7120</v>
      </c>
      <c r="L1630" s="62" t="s">
        <v>10245</v>
      </c>
      <c r="M1630" s="20" t="s">
        <v>7127</v>
      </c>
      <c r="N1630" s="20" t="s">
        <v>10262</v>
      </c>
      <c r="O1630" s="20" t="s">
        <v>10551</v>
      </c>
      <c r="P1630" s="201" t="n">
        <v>44432</v>
      </c>
      <c r="Q1630" s="201" t="n">
        <v>44432</v>
      </c>
      <c r="R1630" s="20" t="n">
        <v>1</v>
      </c>
      <c r="S1630" s="20" t="s">
        <v>7130</v>
      </c>
      <c r="T1630" s="20" t="n">
        <v>0</v>
      </c>
      <c r="U1630" s="20"/>
      <c r="V1630" s="19"/>
      <c r="W1630" s="19" t="s">
        <v>10248</v>
      </c>
      <c r="X1630" s="35" t="s">
        <v>383</v>
      </c>
      <c r="Y1630" s="35"/>
      <c r="Z1630" s="35" t="n">
        <v>0</v>
      </c>
      <c r="AE1630" s="94" t="e">
        <f aca="false" t="array" ref="AE1630:AK1630">_xlfn.torow(_xlfn.unique(_xlfn._xlws.filter(cat_table[Subsector],$E1630=cat_table[Sector],"")))</f>
        <v>#NAME?</v>
      </c>
      <c r="AF1630" s="94" t="e">
        <v>#NAME?</v>
      </c>
      <c r="AG1630" s="94" t="e">
        <v>#NAME?</v>
      </c>
      <c r="AH1630" s="94" t="e">
        <v>#NAME?</v>
      </c>
      <c r="AI1630" s="94" t="e">
        <v>#NAME?</v>
      </c>
      <c r="AJ1630" s="94" t="e">
        <v>#NAME?</v>
      </c>
      <c r="AK1630" s="94" t="e">
        <v>#NAME?</v>
      </c>
      <c r="AO1630" s="94" t="e">
        <f aca="false" t="array" ref="AO1630:AT1630">_xlfn.torow(_xlfn.unique(_xlfn._xlws.filter(cat_table[Sub-subsector],($E1630=cat_table[Sector])*($F1630=cat_table[Subsector]),"")))</f>
        <v>#NAME?</v>
      </c>
      <c r="AP1630" s="94" t="e">
        <v>#NAME?</v>
      </c>
      <c r="AQ1630" s="94" t="e">
        <v>#NAME?</v>
      </c>
      <c r="AR1630" s="94" t="e">
        <v>#NAME?</v>
      </c>
      <c r="AS1630" s="94" t="e">
        <v>#NAME?</v>
      </c>
      <c r="AT1630" s="94" t="e">
        <v>#NAME?</v>
      </c>
    </row>
    <row r="1631" customFormat="false" ht="15" hidden="false" customHeight="true" outlineLevel="0" collapsed="false">
      <c r="A1631" s="20" t="s">
        <v>10557</v>
      </c>
      <c r="B1631" s="20" t="e">
        <f aca="false">INDEX(Table2[], MATCH(L1631, Location_ID!$D$2:$D$648, 0), 1)</f>
        <v>#N/A</v>
      </c>
      <c r="C1631" s="62" t="s">
        <v>937</v>
      </c>
      <c r="D1631" s="249" t="s">
        <v>354</v>
      </c>
      <c r="E1631" s="20" t="s">
        <v>7134</v>
      </c>
      <c r="F1631" s="20" t="s">
        <v>7135</v>
      </c>
      <c r="G1631" s="62" t="s">
        <v>7591</v>
      </c>
      <c r="H1631" s="200"/>
      <c r="I1631" s="20" t="s">
        <v>10260</v>
      </c>
      <c r="J1631" s="20" t="s">
        <v>10261</v>
      </c>
      <c r="K1631" s="20" t="s">
        <v>7120</v>
      </c>
      <c r="L1631" s="62" t="s">
        <v>10245</v>
      </c>
      <c r="M1631" s="20" t="s">
        <v>7127</v>
      </c>
      <c r="N1631" s="20" t="s">
        <v>10265</v>
      </c>
      <c r="O1631" s="20" t="s">
        <v>10551</v>
      </c>
      <c r="P1631" s="201" t="n">
        <v>44432</v>
      </c>
      <c r="Q1631" s="201" t="n">
        <v>44432</v>
      </c>
      <c r="R1631" s="20" t="n">
        <v>1</v>
      </c>
      <c r="S1631" s="20" t="s">
        <v>7130</v>
      </c>
      <c r="T1631" s="20" t="n">
        <v>0</v>
      </c>
      <c r="U1631" s="20"/>
      <c r="V1631" s="19"/>
      <c r="W1631" s="19" t="s">
        <v>10248</v>
      </c>
      <c r="X1631" s="35" t="s">
        <v>383</v>
      </c>
      <c r="Y1631" s="35"/>
      <c r="Z1631" s="35" t="n">
        <v>0</v>
      </c>
      <c r="AE1631" s="94" t="e">
        <f aca="false" t="array" ref="AE1631:AK1631">_xlfn.torow(_xlfn.unique(_xlfn._xlws.filter(cat_table[Subsector],$E1631=cat_table[Sector],"")))</f>
        <v>#NAME?</v>
      </c>
      <c r="AF1631" s="94" t="e">
        <v>#NAME?</v>
      </c>
      <c r="AG1631" s="94" t="e">
        <v>#NAME?</v>
      </c>
      <c r="AH1631" s="94" t="e">
        <v>#NAME?</v>
      </c>
      <c r="AI1631" s="94" t="e">
        <v>#NAME?</v>
      </c>
      <c r="AJ1631" s="94" t="e">
        <v>#NAME?</v>
      </c>
      <c r="AK1631" s="94" t="e">
        <v>#NAME?</v>
      </c>
      <c r="AO1631" s="94" t="e">
        <f aca="false" t="array" ref="AO1631:AT1631">_xlfn.torow(_xlfn.unique(_xlfn._xlws.filter(cat_table[Sub-subsector],($E1631=cat_table[Sector])*($F1631=cat_table[Subsector]),"")))</f>
        <v>#NAME?</v>
      </c>
      <c r="AP1631" s="94" t="e">
        <v>#NAME?</v>
      </c>
      <c r="AQ1631" s="94" t="e">
        <v>#NAME?</v>
      </c>
      <c r="AR1631" s="94" t="e">
        <v>#NAME?</v>
      </c>
      <c r="AS1631" s="94" t="e">
        <v>#NAME?</v>
      </c>
      <c r="AT1631" s="94" t="e">
        <v>#NAME?</v>
      </c>
    </row>
    <row r="1632" customFormat="false" ht="15" hidden="false" customHeight="true" outlineLevel="0" collapsed="false">
      <c r="A1632" s="20" t="s">
        <v>10558</v>
      </c>
      <c r="B1632" s="20" t="e">
        <f aca="false">INDEX(Table2[], MATCH(L1632, Location_ID!$D$2:$D$648, 0), 1)</f>
        <v>#N/A</v>
      </c>
      <c r="C1632" s="62" t="s">
        <v>937</v>
      </c>
      <c r="D1632" s="249" t="s">
        <v>354</v>
      </c>
      <c r="E1632" s="20" t="s">
        <v>7134</v>
      </c>
      <c r="F1632" s="20" t="s">
        <v>7135</v>
      </c>
      <c r="G1632" s="62" t="s">
        <v>7591</v>
      </c>
      <c r="H1632" s="200"/>
      <c r="I1632" s="20" t="s">
        <v>10260</v>
      </c>
      <c r="J1632" s="20" t="s">
        <v>10261</v>
      </c>
      <c r="K1632" s="20" t="s">
        <v>7120</v>
      </c>
      <c r="L1632" s="62" t="s">
        <v>10245</v>
      </c>
      <c r="M1632" s="20" t="s">
        <v>7127</v>
      </c>
      <c r="N1632" s="20" t="s">
        <v>10262</v>
      </c>
      <c r="O1632" s="20" t="s">
        <v>10551</v>
      </c>
      <c r="P1632" s="201" t="n">
        <v>44431</v>
      </c>
      <c r="Q1632" s="201" t="n">
        <v>44431</v>
      </c>
      <c r="R1632" s="20" t="n">
        <v>1</v>
      </c>
      <c r="S1632" s="20" t="s">
        <v>7130</v>
      </c>
      <c r="T1632" s="20" t="n">
        <v>0</v>
      </c>
      <c r="U1632" s="20"/>
      <c r="V1632" s="19"/>
      <c r="W1632" s="19" t="s">
        <v>10248</v>
      </c>
      <c r="X1632" s="35" t="s">
        <v>383</v>
      </c>
      <c r="Y1632" s="35"/>
      <c r="Z1632" s="35" t="n">
        <v>0</v>
      </c>
      <c r="AE1632" s="94" t="e">
        <f aca="false" t="array" ref="AE1632:AK1632">_xlfn.torow(_xlfn.unique(_xlfn._xlws.filter(cat_table[Subsector],$E1632=cat_table[Sector],"")))</f>
        <v>#NAME?</v>
      </c>
      <c r="AF1632" s="94" t="e">
        <v>#NAME?</v>
      </c>
      <c r="AG1632" s="94" t="e">
        <v>#NAME?</v>
      </c>
      <c r="AH1632" s="94" t="e">
        <v>#NAME?</v>
      </c>
      <c r="AI1632" s="94" t="e">
        <v>#NAME?</v>
      </c>
      <c r="AJ1632" s="94" t="e">
        <v>#NAME?</v>
      </c>
      <c r="AK1632" s="94" t="e">
        <v>#NAME?</v>
      </c>
      <c r="AO1632" s="94" t="e">
        <f aca="false" t="array" ref="AO1632:AT1632">_xlfn.torow(_xlfn.unique(_xlfn._xlws.filter(cat_table[Sub-subsector],($E1632=cat_table[Sector])*($F1632=cat_table[Subsector]),"")))</f>
        <v>#NAME?</v>
      </c>
      <c r="AP1632" s="94" t="e">
        <v>#NAME?</v>
      </c>
      <c r="AQ1632" s="94" t="e">
        <v>#NAME?</v>
      </c>
      <c r="AR1632" s="94" t="e">
        <v>#NAME?</v>
      </c>
      <c r="AS1632" s="94" t="e">
        <v>#NAME?</v>
      </c>
      <c r="AT1632" s="94" t="e">
        <v>#NAME?</v>
      </c>
    </row>
    <row r="1633" customFormat="false" ht="15" hidden="false" customHeight="true" outlineLevel="0" collapsed="false">
      <c r="A1633" s="20" t="s">
        <v>10559</v>
      </c>
      <c r="B1633" s="20" t="e">
        <f aca="false">INDEX(Table2[], MATCH(L1633, Location_ID!$D$2:$D$648, 0), 1)</f>
        <v>#N/A</v>
      </c>
      <c r="C1633" s="62" t="s">
        <v>937</v>
      </c>
      <c r="D1633" s="249" t="s">
        <v>354</v>
      </c>
      <c r="E1633" s="20" t="s">
        <v>7134</v>
      </c>
      <c r="F1633" s="20" t="s">
        <v>7135</v>
      </c>
      <c r="G1633" s="62" t="s">
        <v>7591</v>
      </c>
      <c r="H1633" s="200"/>
      <c r="I1633" s="20" t="s">
        <v>10260</v>
      </c>
      <c r="J1633" s="20" t="s">
        <v>10261</v>
      </c>
      <c r="K1633" s="20" t="s">
        <v>7120</v>
      </c>
      <c r="L1633" s="62" t="s">
        <v>10245</v>
      </c>
      <c r="M1633" s="20" t="s">
        <v>7127</v>
      </c>
      <c r="N1633" s="20" t="s">
        <v>10265</v>
      </c>
      <c r="O1633" s="20" t="s">
        <v>10551</v>
      </c>
      <c r="P1633" s="201" t="n">
        <v>44431</v>
      </c>
      <c r="Q1633" s="201" t="n">
        <v>44431</v>
      </c>
      <c r="R1633" s="20" t="n">
        <v>1</v>
      </c>
      <c r="S1633" s="20" t="s">
        <v>7130</v>
      </c>
      <c r="T1633" s="20" t="n">
        <v>0</v>
      </c>
      <c r="U1633" s="20"/>
      <c r="V1633" s="19"/>
      <c r="W1633" s="19" t="s">
        <v>10248</v>
      </c>
      <c r="X1633" s="35" t="s">
        <v>383</v>
      </c>
      <c r="Y1633" s="35"/>
      <c r="Z1633" s="35" t="n">
        <v>0</v>
      </c>
      <c r="AE1633" s="94" t="e">
        <f aca="false" t="array" ref="AE1633:AK1633">_xlfn.torow(_xlfn.unique(_xlfn._xlws.filter(cat_table[Subsector],$E1633=cat_table[Sector],"")))</f>
        <v>#NAME?</v>
      </c>
      <c r="AF1633" s="94" t="e">
        <v>#NAME?</v>
      </c>
      <c r="AG1633" s="94" t="e">
        <v>#NAME?</v>
      </c>
      <c r="AH1633" s="94" t="e">
        <v>#NAME?</v>
      </c>
      <c r="AI1633" s="94" t="e">
        <v>#NAME?</v>
      </c>
      <c r="AJ1633" s="94" t="e">
        <v>#NAME?</v>
      </c>
      <c r="AK1633" s="94" t="e">
        <v>#NAME?</v>
      </c>
      <c r="AO1633" s="94" t="e">
        <f aca="false" t="array" ref="AO1633:AT1633">_xlfn.torow(_xlfn.unique(_xlfn._xlws.filter(cat_table[Sub-subsector],($E1633=cat_table[Sector])*($F1633=cat_table[Subsector]),"")))</f>
        <v>#NAME?</v>
      </c>
      <c r="AP1633" s="94" t="e">
        <v>#NAME?</v>
      </c>
      <c r="AQ1633" s="94" t="e">
        <v>#NAME?</v>
      </c>
      <c r="AR1633" s="94" t="e">
        <v>#NAME?</v>
      </c>
      <c r="AS1633" s="94" t="e">
        <v>#NAME?</v>
      </c>
      <c r="AT1633" s="94" t="e">
        <v>#NAME?</v>
      </c>
    </row>
    <row r="1634" customFormat="false" ht="15" hidden="false" customHeight="true" outlineLevel="0" collapsed="false">
      <c r="A1634" s="20" t="s">
        <v>10560</v>
      </c>
      <c r="B1634" s="20" t="e">
        <f aca="false">INDEX(Table2[], MATCH(L1634, Location_ID!$D$2:$D$648, 0), 1)</f>
        <v>#N/A</v>
      </c>
      <c r="C1634" s="62" t="s">
        <v>937</v>
      </c>
      <c r="D1634" s="249" t="s">
        <v>354</v>
      </c>
      <c r="E1634" s="20" t="s">
        <v>7134</v>
      </c>
      <c r="F1634" s="20" t="s">
        <v>7135</v>
      </c>
      <c r="G1634" s="62" t="s">
        <v>7591</v>
      </c>
      <c r="H1634" s="200"/>
      <c r="I1634" s="20" t="s">
        <v>10260</v>
      </c>
      <c r="J1634" s="20" t="s">
        <v>10261</v>
      </c>
      <c r="K1634" s="20" t="s">
        <v>7120</v>
      </c>
      <c r="L1634" s="62" t="s">
        <v>10245</v>
      </c>
      <c r="M1634" s="20" t="s">
        <v>7127</v>
      </c>
      <c r="N1634" s="20" t="s">
        <v>10262</v>
      </c>
      <c r="O1634" s="20" t="s">
        <v>10561</v>
      </c>
      <c r="P1634" s="201" t="n">
        <v>44434</v>
      </c>
      <c r="Q1634" s="201" t="n">
        <v>44434</v>
      </c>
      <c r="R1634" s="20" t="n">
        <v>1</v>
      </c>
      <c r="S1634" s="20" t="s">
        <v>7130</v>
      </c>
      <c r="T1634" s="20" t="n">
        <v>164</v>
      </c>
      <c r="U1634" s="20"/>
      <c r="V1634" s="19"/>
      <c r="W1634" s="19" t="s">
        <v>10248</v>
      </c>
      <c r="X1634" s="35" t="s">
        <v>383</v>
      </c>
      <c r="Y1634" s="35"/>
      <c r="Z1634" s="35" t="n">
        <v>0</v>
      </c>
      <c r="AE1634" s="94" t="e">
        <f aca="false" t="array" ref="AE1634:AK1634">_xlfn.torow(_xlfn.unique(_xlfn._xlws.filter(cat_table[Subsector],$E1634=cat_table[Sector],"")))</f>
        <v>#NAME?</v>
      </c>
      <c r="AF1634" s="94" t="e">
        <v>#NAME?</v>
      </c>
      <c r="AG1634" s="94" t="e">
        <v>#NAME?</v>
      </c>
      <c r="AH1634" s="94" t="e">
        <v>#NAME?</v>
      </c>
      <c r="AI1634" s="94" t="e">
        <v>#NAME?</v>
      </c>
      <c r="AJ1634" s="94" t="e">
        <v>#NAME?</v>
      </c>
      <c r="AK1634" s="94" t="e">
        <v>#NAME?</v>
      </c>
      <c r="AO1634" s="94" t="e">
        <f aca="false" t="array" ref="AO1634:AT1634">_xlfn.torow(_xlfn.unique(_xlfn._xlws.filter(cat_table[Sub-subsector],($E1634=cat_table[Sector])*($F1634=cat_table[Subsector]),"")))</f>
        <v>#NAME?</v>
      </c>
      <c r="AP1634" s="94" t="e">
        <v>#NAME?</v>
      </c>
      <c r="AQ1634" s="94" t="e">
        <v>#NAME?</v>
      </c>
      <c r="AR1634" s="94" t="e">
        <v>#NAME?</v>
      </c>
      <c r="AS1634" s="94" t="e">
        <v>#NAME?</v>
      </c>
      <c r="AT1634" s="94" t="e">
        <v>#NAME?</v>
      </c>
    </row>
    <row r="1635" customFormat="false" ht="15" hidden="false" customHeight="true" outlineLevel="0" collapsed="false">
      <c r="A1635" s="20" t="s">
        <v>10562</v>
      </c>
      <c r="B1635" s="20" t="e">
        <f aca="false">INDEX(Table2[], MATCH(L1635, Location_ID!$D$2:$D$648, 0), 1)</f>
        <v>#N/A</v>
      </c>
      <c r="C1635" s="62" t="s">
        <v>937</v>
      </c>
      <c r="D1635" s="249" t="s">
        <v>354</v>
      </c>
      <c r="E1635" s="20" t="s">
        <v>7134</v>
      </c>
      <c r="F1635" s="20" t="s">
        <v>7135</v>
      </c>
      <c r="G1635" s="62" t="s">
        <v>7591</v>
      </c>
      <c r="H1635" s="200"/>
      <c r="I1635" s="20" t="s">
        <v>10260</v>
      </c>
      <c r="J1635" s="20" t="s">
        <v>10261</v>
      </c>
      <c r="K1635" s="20" t="s">
        <v>7120</v>
      </c>
      <c r="L1635" s="62" t="s">
        <v>10245</v>
      </c>
      <c r="M1635" s="20" t="s">
        <v>7127</v>
      </c>
      <c r="N1635" s="20" t="s">
        <v>10265</v>
      </c>
      <c r="O1635" s="20" t="s">
        <v>10561</v>
      </c>
      <c r="P1635" s="201" t="n">
        <v>44434</v>
      </c>
      <c r="Q1635" s="201" t="n">
        <v>44434</v>
      </c>
      <c r="R1635" s="20" t="n">
        <v>1</v>
      </c>
      <c r="S1635" s="20" t="s">
        <v>7130</v>
      </c>
      <c r="T1635" s="20" t="n">
        <v>89</v>
      </c>
      <c r="U1635" s="20"/>
      <c r="V1635" s="19"/>
      <c r="W1635" s="19" t="s">
        <v>10248</v>
      </c>
      <c r="X1635" s="35" t="s">
        <v>383</v>
      </c>
      <c r="Y1635" s="35"/>
      <c r="Z1635" s="35" t="n">
        <v>0</v>
      </c>
      <c r="AE1635" s="94" t="e">
        <f aca="false" t="array" ref="AE1635:AK1635">_xlfn.torow(_xlfn.unique(_xlfn._xlws.filter(cat_table[Subsector],$E1635=cat_table[Sector],"")))</f>
        <v>#NAME?</v>
      </c>
      <c r="AF1635" s="94" t="e">
        <v>#NAME?</v>
      </c>
      <c r="AG1635" s="94" t="e">
        <v>#NAME?</v>
      </c>
      <c r="AH1635" s="94" t="e">
        <v>#NAME?</v>
      </c>
      <c r="AI1635" s="94" t="e">
        <v>#NAME?</v>
      </c>
      <c r="AJ1635" s="94" t="e">
        <v>#NAME?</v>
      </c>
      <c r="AK1635" s="94" t="e">
        <v>#NAME?</v>
      </c>
      <c r="AO1635" s="94" t="e">
        <f aca="false" t="array" ref="AO1635:AT1635">_xlfn.torow(_xlfn.unique(_xlfn._xlws.filter(cat_table[Sub-subsector],($E1635=cat_table[Sector])*($F1635=cat_table[Subsector]),"")))</f>
        <v>#NAME?</v>
      </c>
      <c r="AP1635" s="94" t="e">
        <v>#NAME?</v>
      </c>
      <c r="AQ1635" s="94" t="e">
        <v>#NAME?</v>
      </c>
      <c r="AR1635" s="94" t="e">
        <v>#NAME?</v>
      </c>
      <c r="AS1635" s="94" t="e">
        <v>#NAME?</v>
      </c>
      <c r="AT1635" s="94" t="e">
        <v>#NAME?</v>
      </c>
    </row>
    <row r="1636" customFormat="false" ht="15" hidden="false" customHeight="true" outlineLevel="0" collapsed="false">
      <c r="A1636" s="20" t="s">
        <v>10563</v>
      </c>
      <c r="B1636" s="20" t="e">
        <f aca="false">INDEX(Table2[], MATCH(L1636, Location_ID!$D$2:$D$648, 0), 1)</f>
        <v>#N/A</v>
      </c>
      <c r="C1636" s="62" t="s">
        <v>937</v>
      </c>
      <c r="D1636" s="249" t="s">
        <v>354</v>
      </c>
      <c r="E1636" s="20" t="s">
        <v>7134</v>
      </c>
      <c r="F1636" s="20" t="s">
        <v>7135</v>
      </c>
      <c r="G1636" s="62" t="s">
        <v>7591</v>
      </c>
      <c r="H1636" s="200"/>
      <c r="I1636" s="20" t="s">
        <v>10260</v>
      </c>
      <c r="J1636" s="20" t="s">
        <v>10261</v>
      </c>
      <c r="K1636" s="20" t="s">
        <v>7120</v>
      </c>
      <c r="L1636" s="62" t="s">
        <v>10245</v>
      </c>
      <c r="M1636" s="20" t="s">
        <v>7127</v>
      </c>
      <c r="N1636" s="20" t="s">
        <v>10262</v>
      </c>
      <c r="O1636" s="20" t="s">
        <v>10561</v>
      </c>
      <c r="P1636" s="201" t="n">
        <v>44433</v>
      </c>
      <c r="Q1636" s="201" t="n">
        <v>44433</v>
      </c>
      <c r="R1636" s="20" t="n">
        <v>1</v>
      </c>
      <c r="S1636" s="20" t="s">
        <v>7130</v>
      </c>
      <c r="T1636" s="20" t="n">
        <v>236</v>
      </c>
      <c r="U1636" s="20"/>
      <c r="V1636" s="19"/>
      <c r="W1636" s="19" t="s">
        <v>10248</v>
      </c>
      <c r="X1636" s="35" t="s">
        <v>383</v>
      </c>
      <c r="Y1636" s="35"/>
      <c r="Z1636" s="35" t="n">
        <v>0</v>
      </c>
      <c r="AE1636" s="94" t="e">
        <f aca="false" t="array" ref="AE1636:AK1636">_xlfn.torow(_xlfn.unique(_xlfn._xlws.filter(cat_table[Subsector],$E1636=cat_table[Sector],"")))</f>
        <v>#NAME?</v>
      </c>
      <c r="AF1636" s="94" t="e">
        <v>#NAME?</v>
      </c>
      <c r="AG1636" s="94" t="e">
        <v>#NAME?</v>
      </c>
      <c r="AH1636" s="94" t="e">
        <v>#NAME?</v>
      </c>
      <c r="AI1636" s="94" t="e">
        <v>#NAME?</v>
      </c>
      <c r="AJ1636" s="94" t="e">
        <v>#NAME?</v>
      </c>
      <c r="AK1636" s="94" t="e">
        <v>#NAME?</v>
      </c>
      <c r="AO1636" s="94" t="e">
        <f aca="false" t="array" ref="AO1636:AT1636">_xlfn.torow(_xlfn.unique(_xlfn._xlws.filter(cat_table[Sub-subsector],($E1636=cat_table[Sector])*($F1636=cat_table[Subsector]),"")))</f>
        <v>#NAME?</v>
      </c>
      <c r="AP1636" s="94" t="e">
        <v>#NAME?</v>
      </c>
      <c r="AQ1636" s="94" t="e">
        <v>#NAME?</v>
      </c>
      <c r="AR1636" s="94" t="e">
        <v>#NAME?</v>
      </c>
      <c r="AS1636" s="94" t="e">
        <v>#NAME?</v>
      </c>
      <c r="AT1636" s="94" t="e">
        <v>#NAME?</v>
      </c>
    </row>
    <row r="1637" customFormat="false" ht="15" hidden="false" customHeight="true" outlineLevel="0" collapsed="false">
      <c r="A1637" s="20" t="s">
        <v>10564</v>
      </c>
      <c r="B1637" s="20" t="e">
        <f aca="false">INDEX(Table2[], MATCH(L1637, Location_ID!$D$2:$D$648, 0), 1)</f>
        <v>#N/A</v>
      </c>
      <c r="C1637" s="62" t="s">
        <v>937</v>
      </c>
      <c r="D1637" s="249" t="s">
        <v>354</v>
      </c>
      <c r="E1637" s="20" t="s">
        <v>7134</v>
      </c>
      <c r="F1637" s="20" t="s">
        <v>7135</v>
      </c>
      <c r="G1637" s="62" t="s">
        <v>7591</v>
      </c>
      <c r="H1637" s="200"/>
      <c r="I1637" s="20" t="s">
        <v>10260</v>
      </c>
      <c r="J1637" s="20" t="s">
        <v>10261</v>
      </c>
      <c r="K1637" s="20" t="s">
        <v>7120</v>
      </c>
      <c r="L1637" s="62" t="s">
        <v>10245</v>
      </c>
      <c r="M1637" s="20" t="s">
        <v>7127</v>
      </c>
      <c r="N1637" s="20" t="s">
        <v>10265</v>
      </c>
      <c r="O1637" s="20" t="s">
        <v>10561</v>
      </c>
      <c r="P1637" s="201" t="n">
        <v>44433</v>
      </c>
      <c r="Q1637" s="201" t="n">
        <v>44433</v>
      </c>
      <c r="R1637" s="20" t="n">
        <v>1</v>
      </c>
      <c r="S1637" s="20" t="s">
        <v>7130</v>
      </c>
      <c r="T1637" s="20" t="n">
        <v>83.5</v>
      </c>
      <c r="U1637" s="20"/>
      <c r="V1637" s="19"/>
      <c r="W1637" s="19" t="s">
        <v>10248</v>
      </c>
      <c r="X1637" s="35" t="s">
        <v>383</v>
      </c>
      <c r="Y1637" s="35"/>
      <c r="Z1637" s="35" t="n">
        <v>0</v>
      </c>
      <c r="AE1637" s="94" t="e">
        <f aca="false" t="array" ref="AE1637:AK1637">_xlfn.torow(_xlfn.unique(_xlfn._xlws.filter(cat_table[Subsector],$E1637=cat_table[Sector],"")))</f>
        <v>#NAME?</v>
      </c>
      <c r="AF1637" s="94" t="e">
        <v>#NAME?</v>
      </c>
      <c r="AG1637" s="94" t="e">
        <v>#NAME?</v>
      </c>
      <c r="AH1637" s="94" t="e">
        <v>#NAME?</v>
      </c>
      <c r="AI1637" s="94" t="e">
        <v>#NAME?</v>
      </c>
      <c r="AJ1637" s="94" t="e">
        <v>#NAME?</v>
      </c>
      <c r="AK1637" s="94" t="e">
        <v>#NAME?</v>
      </c>
      <c r="AO1637" s="94" t="e">
        <f aca="false" t="array" ref="AO1637:AT1637">_xlfn.torow(_xlfn.unique(_xlfn._xlws.filter(cat_table[Sub-subsector],($E1637=cat_table[Sector])*($F1637=cat_table[Subsector]),"")))</f>
        <v>#NAME?</v>
      </c>
      <c r="AP1637" s="94" t="e">
        <v>#NAME?</v>
      </c>
      <c r="AQ1637" s="94" t="e">
        <v>#NAME?</v>
      </c>
      <c r="AR1637" s="94" t="e">
        <v>#NAME?</v>
      </c>
      <c r="AS1637" s="94" t="e">
        <v>#NAME?</v>
      </c>
      <c r="AT1637" s="94" t="e">
        <v>#NAME?</v>
      </c>
    </row>
    <row r="1638" customFormat="false" ht="15" hidden="false" customHeight="true" outlineLevel="0" collapsed="false">
      <c r="A1638" s="20" t="s">
        <v>10565</v>
      </c>
      <c r="B1638" s="20" t="e">
        <f aca="false">INDEX(Table2[], MATCH(L1638, Location_ID!$D$2:$D$648, 0), 1)</f>
        <v>#N/A</v>
      </c>
      <c r="C1638" s="62" t="s">
        <v>937</v>
      </c>
      <c r="D1638" s="249" t="s">
        <v>354</v>
      </c>
      <c r="E1638" s="20" t="s">
        <v>7134</v>
      </c>
      <c r="F1638" s="20" t="s">
        <v>7135</v>
      </c>
      <c r="G1638" s="62" t="s">
        <v>7591</v>
      </c>
      <c r="H1638" s="200"/>
      <c r="I1638" s="20" t="s">
        <v>10260</v>
      </c>
      <c r="J1638" s="20" t="s">
        <v>10261</v>
      </c>
      <c r="K1638" s="20" t="s">
        <v>7120</v>
      </c>
      <c r="L1638" s="62" t="s">
        <v>10245</v>
      </c>
      <c r="M1638" s="20" t="s">
        <v>7127</v>
      </c>
      <c r="N1638" s="20" t="s">
        <v>10262</v>
      </c>
      <c r="O1638" s="20" t="s">
        <v>10561</v>
      </c>
      <c r="P1638" s="201" t="n">
        <v>44432</v>
      </c>
      <c r="Q1638" s="201" t="n">
        <v>44432</v>
      </c>
      <c r="R1638" s="20" t="n">
        <v>1</v>
      </c>
      <c r="S1638" s="20" t="s">
        <v>7130</v>
      </c>
      <c r="T1638" s="20" t="n">
        <v>284</v>
      </c>
      <c r="U1638" s="20"/>
      <c r="V1638" s="19"/>
      <c r="W1638" s="19" t="s">
        <v>10248</v>
      </c>
      <c r="X1638" s="35" t="s">
        <v>383</v>
      </c>
      <c r="Y1638" s="35"/>
      <c r="Z1638" s="35" t="n">
        <v>0</v>
      </c>
      <c r="AE1638" s="94" t="e">
        <f aca="false" t="array" ref="AE1638:AK1638">_xlfn.torow(_xlfn.unique(_xlfn._xlws.filter(cat_table[Subsector],$E1638=cat_table[Sector],"")))</f>
        <v>#NAME?</v>
      </c>
      <c r="AF1638" s="94" t="e">
        <v>#NAME?</v>
      </c>
      <c r="AG1638" s="94" t="e">
        <v>#NAME?</v>
      </c>
      <c r="AH1638" s="94" t="e">
        <v>#NAME?</v>
      </c>
      <c r="AI1638" s="94" t="e">
        <v>#NAME?</v>
      </c>
      <c r="AJ1638" s="94" t="e">
        <v>#NAME?</v>
      </c>
      <c r="AK1638" s="94" t="e">
        <v>#NAME?</v>
      </c>
      <c r="AO1638" s="94" t="e">
        <f aca="false" t="array" ref="AO1638:AT1638">_xlfn.torow(_xlfn.unique(_xlfn._xlws.filter(cat_table[Sub-subsector],($E1638=cat_table[Sector])*($F1638=cat_table[Subsector]),"")))</f>
        <v>#NAME?</v>
      </c>
      <c r="AP1638" s="94" t="e">
        <v>#NAME?</v>
      </c>
      <c r="AQ1638" s="94" t="e">
        <v>#NAME?</v>
      </c>
      <c r="AR1638" s="94" t="e">
        <v>#NAME?</v>
      </c>
      <c r="AS1638" s="94" t="e">
        <v>#NAME?</v>
      </c>
      <c r="AT1638" s="94" t="e">
        <v>#NAME?</v>
      </c>
    </row>
    <row r="1639" customFormat="false" ht="15" hidden="false" customHeight="true" outlineLevel="0" collapsed="false">
      <c r="A1639" s="20" t="s">
        <v>10566</v>
      </c>
      <c r="B1639" s="20" t="e">
        <f aca="false">INDEX(Table2[], MATCH(L1639, Location_ID!$D$2:$D$648, 0), 1)</f>
        <v>#N/A</v>
      </c>
      <c r="C1639" s="62" t="s">
        <v>937</v>
      </c>
      <c r="D1639" s="249" t="s">
        <v>354</v>
      </c>
      <c r="E1639" s="20" t="s">
        <v>7134</v>
      </c>
      <c r="F1639" s="20" t="s">
        <v>7135</v>
      </c>
      <c r="G1639" s="62" t="s">
        <v>7591</v>
      </c>
      <c r="H1639" s="200"/>
      <c r="I1639" s="20" t="s">
        <v>10260</v>
      </c>
      <c r="J1639" s="20" t="s">
        <v>10261</v>
      </c>
      <c r="K1639" s="20" t="s">
        <v>7120</v>
      </c>
      <c r="L1639" s="62" t="s">
        <v>10245</v>
      </c>
      <c r="M1639" s="20" t="s">
        <v>7127</v>
      </c>
      <c r="N1639" s="20" t="s">
        <v>10265</v>
      </c>
      <c r="O1639" s="20" t="s">
        <v>10561</v>
      </c>
      <c r="P1639" s="201" t="n">
        <v>44432</v>
      </c>
      <c r="Q1639" s="201" t="n">
        <v>44432</v>
      </c>
      <c r="R1639" s="20" t="n">
        <v>1</v>
      </c>
      <c r="S1639" s="20" t="s">
        <v>7130</v>
      </c>
      <c r="T1639" s="20" t="n">
        <v>136</v>
      </c>
      <c r="U1639" s="20"/>
      <c r="V1639" s="19"/>
      <c r="W1639" s="19" t="s">
        <v>10248</v>
      </c>
      <c r="X1639" s="35" t="s">
        <v>383</v>
      </c>
      <c r="Y1639" s="35"/>
      <c r="Z1639" s="35" t="n">
        <v>0</v>
      </c>
      <c r="AE1639" s="94" t="e">
        <f aca="false" t="array" ref="AE1639:AK1639">_xlfn.torow(_xlfn.unique(_xlfn._xlws.filter(cat_table[Subsector],$E1639=cat_table[Sector],"")))</f>
        <v>#NAME?</v>
      </c>
      <c r="AF1639" s="94" t="e">
        <v>#NAME?</v>
      </c>
      <c r="AG1639" s="94" t="e">
        <v>#NAME?</v>
      </c>
      <c r="AH1639" s="94" t="e">
        <v>#NAME?</v>
      </c>
      <c r="AI1639" s="94" t="e">
        <v>#NAME?</v>
      </c>
      <c r="AJ1639" s="94" t="e">
        <v>#NAME?</v>
      </c>
      <c r="AK1639" s="94" t="e">
        <v>#NAME?</v>
      </c>
      <c r="AO1639" s="94" t="e">
        <f aca="false" t="array" ref="AO1639:AT1639">_xlfn.torow(_xlfn.unique(_xlfn._xlws.filter(cat_table[Sub-subsector],($E1639=cat_table[Sector])*($F1639=cat_table[Subsector]),"")))</f>
        <v>#NAME?</v>
      </c>
      <c r="AP1639" s="94" t="e">
        <v>#NAME?</v>
      </c>
      <c r="AQ1639" s="94" t="e">
        <v>#NAME?</v>
      </c>
      <c r="AR1639" s="94" t="e">
        <v>#NAME?</v>
      </c>
      <c r="AS1639" s="94" t="e">
        <v>#NAME?</v>
      </c>
      <c r="AT1639" s="94" t="e">
        <v>#NAME?</v>
      </c>
    </row>
    <row r="1640" customFormat="false" ht="15" hidden="false" customHeight="true" outlineLevel="0" collapsed="false">
      <c r="A1640" s="20" t="s">
        <v>10567</v>
      </c>
      <c r="B1640" s="20" t="e">
        <f aca="false">INDEX(Table2[], MATCH(L1640, Location_ID!$D$2:$D$648, 0), 1)</f>
        <v>#N/A</v>
      </c>
      <c r="C1640" s="62" t="s">
        <v>937</v>
      </c>
      <c r="D1640" s="249" t="s">
        <v>354</v>
      </c>
      <c r="E1640" s="20" t="s">
        <v>7134</v>
      </c>
      <c r="F1640" s="20" t="s">
        <v>7135</v>
      </c>
      <c r="G1640" s="62" t="s">
        <v>7591</v>
      </c>
      <c r="H1640" s="200"/>
      <c r="I1640" s="20" t="s">
        <v>10260</v>
      </c>
      <c r="J1640" s="20" t="s">
        <v>10261</v>
      </c>
      <c r="K1640" s="20" t="s">
        <v>7120</v>
      </c>
      <c r="L1640" s="62" t="s">
        <v>10245</v>
      </c>
      <c r="M1640" s="20" t="s">
        <v>7127</v>
      </c>
      <c r="N1640" s="20" t="s">
        <v>10271</v>
      </c>
      <c r="O1640" s="20" t="s">
        <v>10561</v>
      </c>
      <c r="P1640" s="201" t="n">
        <v>44432</v>
      </c>
      <c r="Q1640" s="201" t="n">
        <v>44432</v>
      </c>
      <c r="R1640" s="20" t="n">
        <v>1</v>
      </c>
      <c r="S1640" s="20" t="s">
        <v>7130</v>
      </c>
      <c r="T1640" s="20" t="n">
        <v>197</v>
      </c>
      <c r="U1640" s="20"/>
      <c r="V1640" s="19"/>
      <c r="W1640" s="19" t="s">
        <v>10248</v>
      </c>
      <c r="X1640" s="35" t="s">
        <v>383</v>
      </c>
      <c r="Y1640" s="35"/>
      <c r="Z1640" s="35" t="n">
        <v>0</v>
      </c>
      <c r="AE1640" s="94" t="e">
        <f aca="false" t="array" ref="AE1640:AK1640">_xlfn.torow(_xlfn.unique(_xlfn._xlws.filter(cat_table[Subsector],$E1640=cat_table[Sector],"")))</f>
        <v>#NAME?</v>
      </c>
      <c r="AF1640" s="94" t="e">
        <v>#NAME?</v>
      </c>
      <c r="AG1640" s="94" t="e">
        <v>#NAME?</v>
      </c>
      <c r="AH1640" s="94" t="e">
        <v>#NAME?</v>
      </c>
      <c r="AI1640" s="94" t="e">
        <v>#NAME?</v>
      </c>
      <c r="AJ1640" s="94" t="e">
        <v>#NAME?</v>
      </c>
      <c r="AK1640" s="94" t="e">
        <v>#NAME?</v>
      </c>
      <c r="AO1640" s="94" t="e">
        <f aca="false" t="array" ref="AO1640:AT1640">_xlfn.torow(_xlfn.unique(_xlfn._xlws.filter(cat_table[Sub-subsector],($E1640=cat_table[Sector])*($F1640=cat_table[Subsector]),"")))</f>
        <v>#NAME?</v>
      </c>
      <c r="AP1640" s="94" t="e">
        <v>#NAME?</v>
      </c>
      <c r="AQ1640" s="94" t="e">
        <v>#NAME?</v>
      </c>
      <c r="AR1640" s="94" t="e">
        <v>#NAME?</v>
      </c>
      <c r="AS1640" s="94" t="e">
        <v>#NAME?</v>
      </c>
      <c r="AT1640" s="94" t="e">
        <v>#NAME?</v>
      </c>
    </row>
    <row r="1641" customFormat="false" ht="15" hidden="false" customHeight="true" outlineLevel="0" collapsed="false">
      <c r="A1641" s="20" t="s">
        <v>10568</v>
      </c>
      <c r="B1641" s="20" t="e">
        <f aca="false">INDEX(Table2[], MATCH(L1641, Location_ID!$D$2:$D$648, 0), 1)</f>
        <v>#N/A</v>
      </c>
      <c r="C1641" s="62" t="s">
        <v>937</v>
      </c>
      <c r="D1641" s="249" t="s">
        <v>354</v>
      </c>
      <c r="E1641" s="20" t="s">
        <v>7134</v>
      </c>
      <c r="F1641" s="20" t="s">
        <v>7135</v>
      </c>
      <c r="G1641" s="62" t="s">
        <v>7591</v>
      </c>
      <c r="H1641" s="200"/>
      <c r="I1641" s="20" t="s">
        <v>10260</v>
      </c>
      <c r="J1641" s="20" t="s">
        <v>10261</v>
      </c>
      <c r="K1641" s="20" t="s">
        <v>7120</v>
      </c>
      <c r="L1641" s="62" t="s">
        <v>10245</v>
      </c>
      <c r="M1641" s="20" t="s">
        <v>7127</v>
      </c>
      <c r="N1641" s="20" t="s">
        <v>10262</v>
      </c>
      <c r="O1641" s="20" t="s">
        <v>10561</v>
      </c>
      <c r="P1641" s="201" t="n">
        <v>44431</v>
      </c>
      <c r="Q1641" s="201" t="n">
        <v>44431</v>
      </c>
      <c r="R1641" s="20" t="n">
        <v>1</v>
      </c>
      <c r="S1641" s="20" t="s">
        <v>7130</v>
      </c>
      <c r="T1641" s="20" t="n">
        <v>687.4</v>
      </c>
      <c r="U1641" s="20"/>
      <c r="V1641" s="19"/>
      <c r="W1641" s="19" t="s">
        <v>10248</v>
      </c>
      <c r="X1641" s="35" t="s">
        <v>383</v>
      </c>
      <c r="Y1641" s="35"/>
      <c r="Z1641" s="35" t="n">
        <v>0</v>
      </c>
      <c r="AE1641" s="94" t="e">
        <f aca="false" t="array" ref="AE1641:AK1641">_xlfn.torow(_xlfn.unique(_xlfn._xlws.filter(cat_table[Subsector],$E1641=cat_table[Sector],"")))</f>
        <v>#NAME?</v>
      </c>
      <c r="AF1641" s="94" t="e">
        <v>#NAME?</v>
      </c>
      <c r="AG1641" s="94" t="e">
        <v>#NAME?</v>
      </c>
      <c r="AH1641" s="94" t="e">
        <v>#NAME?</v>
      </c>
      <c r="AI1641" s="94" t="e">
        <v>#NAME?</v>
      </c>
      <c r="AJ1641" s="94" t="e">
        <v>#NAME?</v>
      </c>
      <c r="AK1641" s="94" t="e">
        <v>#NAME?</v>
      </c>
      <c r="AO1641" s="94" t="e">
        <f aca="false" t="array" ref="AO1641:AT1641">_xlfn.torow(_xlfn.unique(_xlfn._xlws.filter(cat_table[Sub-subsector],($E1641=cat_table[Sector])*($F1641=cat_table[Subsector]),"")))</f>
        <v>#NAME?</v>
      </c>
      <c r="AP1641" s="94" t="e">
        <v>#NAME?</v>
      </c>
      <c r="AQ1641" s="94" t="e">
        <v>#NAME?</v>
      </c>
      <c r="AR1641" s="94" t="e">
        <v>#NAME?</v>
      </c>
      <c r="AS1641" s="94" t="e">
        <v>#NAME?</v>
      </c>
      <c r="AT1641" s="94" t="e">
        <v>#NAME?</v>
      </c>
    </row>
    <row r="1642" customFormat="false" ht="15" hidden="false" customHeight="true" outlineLevel="0" collapsed="false">
      <c r="A1642" s="20" t="s">
        <v>10569</v>
      </c>
      <c r="B1642" s="20" t="e">
        <f aca="false">INDEX(Table2[], MATCH(L1642, Location_ID!$D$2:$D$648, 0), 1)</f>
        <v>#N/A</v>
      </c>
      <c r="C1642" s="62" t="s">
        <v>937</v>
      </c>
      <c r="D1642" s="249" t="s">
        <v>354</v>
      </c>
      <c r="E1642" s="20" t="s">
        <v>7134</v>
      </c>
      <c r="F1642" s="20" t="s">
        <v>7135</v>
      </c>
      <c r="G1642" s="62" t="s">
        <v>7591</v>
      </c>
      <c r="H1642" s="200"/>
      <c r="I1642" s="20" t="s">
        <v>10260</v>
      </c>
      <c r="J1642" s="20" t="s">
        <v>10261</v>
      </c>
      <c r="K1642" s="20" t="s">
        <v>7120</v>
      </c>
      <c r="L1642" s="62" t="s">
        <v>10245</v>
      </c>
      <c r="M1642" s="20" t="s">
        <v>7127</v>
      </c>
      <c r="N1642" s="20" t="s">
        <v>10265</v>
      </c>
      <c r="O1642" s="20" t="s">
        <v>10561</v>
      </c>
      <c r="P1642" s="201" t="n">
        <v>44431</v>
      </c>
      <c r="Q1642" s="201" t="n">
        <v>44431</v>
      </c>
      <c r="R1642" s="20" t="n">
        <v>1</v>
      </c>
      <c r="S1642" s="20" t="s">
        <v>7130</v>
      </c>
      <c r="T1642" s="20" t="n">
        <v>209</v>
      </c>
      <c r="U1642" s="20"/>
      <c r="V1642" s="19"/>
      <c r="W1642" s="19" t="s">
        <v>10248</v>
      </c>
      <c r="X1642" s="35" t="s">
        <v>383</v>
      </c>
      <c r="Y1642" s="35"/>
      <c r="Z1642" s="35" t="n">
        <v>0</v>
      </c>
      <c r="AE1642" s="94" t="e">
        <f aca="false" t="array" ref="AE1642:AK1642">_xlfn.torow(_xlfn.unique(_xlfn._xlws.filter(cat_table[Subsector],$E1642=cat_table[Sector],"")))</f>
        <v>#NAME?</v>
      </c>
      <c r="AF1642" s="94" t="e">
        <v>#NAME?</v>
      </c>
      <c r="AG1642" s="94" t="e">
        <v>#NAME?</v>
      </c>
      <c r="AH1642" s="94" t="e">
        <v>#NAME?</v>
      </c>
      <c r="AI1642" s="94" t="e">
        <v>#NAME?</v>
      </c>
      <c r="AJ1642" s="94" t="e">
        <v>#NAME?</v>
      </c>
      <c r="AK1642" s="94" t="e">
        <v>#NAME?</v>
      </c>
      <c r="AO1642" s="94" t="e">
        <f aca="false" t="array" ref="AO1642:AT1642">_xlfn.torow(_xlfn.unique(_xlfn._xlws.filter(cat_table[Sub-subsector],($E1642=cat_table[Sector])*($F1642=cat_table[Subsector]),"")))</f>
        <v>#NAME?</v>
      </c>
      <c r="AP1642" s="94" t="e">
        <v>#NAME?</v>
      </c>
      <c r="AQ1642" s="94" t="e">
        <v>#NAME?</v>
      </c>
      <c r="AR1642" s="94" t="e">
        <v>#NAME?</v>
      </c>
      <c r="AS1642" s="94" t="e">
        <v>#NAME?</v>
      </c>
      <c r="AT1642" s="94" t="e">
        <v>#NAME?</v>
      </c>
    </row>
    <row r="1643" customFormat="false" ht="15" hidden="false" customHeight="true" outlineLevel="0" collapsed="false">
      <c r="A1643" s="20" t="s">
        <v>10570</v>
      </c>
      <c r="B1643" s="20" t="e">
        <f aca="false">INDEX(Table2[], MATCH(L1643, Location_ID!$D$2:$D$648, 0), 1)</f>
        <v>#N/A</v>
      </c>
      <c r="C1643" s="62" t="s">
        <v>937</v>
      </c>
      <c r="D1643" s="249" t="s">
        <v>354</v>
      </c>
      <c r="E1643" s="20" t="s">
        <v>7134</v>
      </c>
      <c r="F1643" s="20" t="s">
        <v>7135</v>
      </c>
      <c r="G1643" s="62" t="s">
        <v>7591</v>
      </c>
      <c r="H1643" s="200"/>
      <c r="I1643" s="20" t="s">
        <v>10260</v>
      </c>
      <c r="J1643" s="20" t="s">
        <v>10261</v>
      </c>
      <c r="K1643" s="20" t="s">
        <v>7120</v>
      </c>
      <c r="L1643" s="62" t="s">
        <v>10245</v>
      </c>
      <c r="M1643" s="20" t="s">
        <v>7127</v>
      </c>
      <c r="N1643" s="20" t="s">
        <v>10262</v>
      </c>
      <c r="O1643" s="20" t="s">
        <v>10571</v>
      </c>
      <c r="P1643" s="201" t="n">
        <v>44434</v>
      </c>
      <c r="Q1643" s="201" t="n">
        <v>44434</v>
      </c>
      <c r="R1643" s="20" t="n">
        <v>1</v>
      </c>
      <c r="S1643" s="20" t="s">
        <v>7130</v>
      </c>
      <c r="T1643" s="20" t="n">
        <v>253.3</v>
      </c>
      <c r="U1643" s="20"/>
      <c r="V1643" s="19"/>
      <c r="W1643" s="19" t="s">
        <v>10248</v>
      </c>
      <c r="X1643" s="35" t="s">
        <v>383</v>
      </c>
      <c r="Y1643" s="35"/>
      <c r="Z1643" s="35" t="n">
        <v>0</v>
      </c>
      <c r="AE1643" s="94" t="e">
        <f aca="false" t="array" ref="AE1643:AK1643">_xlfn.torow(_xlfn.unique(_xlfn._xlws.filter(cat_table[Subsector],$E1643=cat_table[Sector],"")))</f>
        <v>#NAME?</v>
      </c>
      <c r="AF1643" s="94" t="e">
        <v>#NAME?</v>
      </c>
      <c r="AG1643" s="94" t="e">
        <v>#NAME?</v>
      </c>
      <c r="AH1643" s="94" t="e">
        <v>#NAME?</v>
      </c>
      <c r="AI1643" s="94" t="e">
        <v>#NAME?</v>
      </c>
      <c r="AJ1643" s="94" t="e">
        <v>#NAME?</v>
      </c>
      <c r="AK1643" s="94" t="e">
        <v>#NAME?</v>
      </c>
      <c r="AO1643" s="94" t="e">
        <f aca="false" t="array" ref="AO1643:AT1643">_xlfn.torow(_xlfn.unique(_xlfn._xlws.filter(cat_table[Sub-subsector],($E1643=cat_table[Sector])*($F1643=cat_table[Subsector]),"")))</f>
        <v>#NAME?</v>
      </c>
      <c r="AP1643" s="94" t="e">
        <v>#NAME?</v>
      </c>
      <c r="AQ1643" s="94" t="e">
        <v>#NAME?</v>
      </c>
      <c r="AR1643" s="94" t="e">
        <v>#NAME?</v>
      </c>
      <c r="AS1643" s="94" t="e">
        <v>#NAME?</v>
      </c>
      <c r="AT1643" s="94" t="e">
        <v>#NAME?</v>
      </c>
    </row>
    <row r="1644" customFormat="false" ht="15" hidden="false" customHeight="true" outlineLevel="0" collapsed="false">
      <c r="A1644" s="20" t="s">
        <v>10572</v>
      </c>
      <c r="B1644" s="20" t="e">
        <f aca="false">INDEX(Table2[], MATCH(L1644, Location_ID!$D$2:$D$648, 0), 1)</f>
        <v>#N/A</v>
      </c>
      <c r="C1644" s="62" t="s">
        <v>937</v>
      </c>
      <c r="D1644" s="249" t="s">
        <v>354</v>
      </c>
      <c r="E1644" s="20" t="s">
        <v>7134</v>
      </c>
      <c r="F1644" s="20" t="s">
        <v>7135</v>
      </c>
      <c r="G1644" s="62" t="s">
        <v>7591</v>
      </c>
      <c r="H1644" s="200"/>
      <c r="I1644" s="20" t="s">
        <v>10260</v>
      </c>
      <c r="J1644" s="20" t="s">
        <v>10261</v>
      </c>
      <c r="K1644" s="20" t="s">
        <v>7120</v>
      </c>
      <c r="L1644" s="62" t="s">
        <v>10245</v>
      </c>
      <c r="M1644" s="20" t="s">
        <v>7127</v>
      </c>
      <c r="N1644" s="20" t="s">
        <v>10265</v>
      </c>
      <c r="O1644" s="20" t="s">
        <v>10571</v>
      </c>
      <c r="P1644" s="201" t="n">
        <v>44434</v>
      </c>
      <c r="Q1644" s="201" t="n">
        <v>44434</v>
      </c>
      <c r="R1644" s="20" t="n">
        <v>1</v>
      </c>
      <c r="S1644" s="20" t="s">
        <v>7130</v>
      </c>
      <c r="T1644" s="20" t="n">
        <v>106</v>
      </c>
      <c r="U1644" s="20"/>
      <c r="V1644" s="19"/>
      <c r="W1644" s="19" t="s">
        <v>10248</v>
      </c>
      <c r="X1644" s="35" t="s">
        <v>383</v>
      </c>
      <c r="Y1644" s="35"/>
      <c r="Z1644" s="35" t="n">
        <v>0</v>
      </c>
      <c r="AE1644" s="94" t="e">
        <f aca="false" t="array" ref="AE1644:AK1644">_xlfn.torow(_xlfn.unique(_xlfn._xlws.filter(cat_table[Subsector],$E1644=cat_table[Sector],"")))</f>
        <v>#NAME?</v>
      </c>
      <c r="AF1644" s="94" t="e">
        <v>#NAME?</v>
      </c>
      <c r="AG1644" s="94" t="e">
        <v>#NAME?</v>
      </c>
      <c r="AH1644" s="94" t="e">
        <v>#NAME?</v>
      </c>
      <c r="AI1644" s="94" t="e">
        <v>#NAME?</v>
      </c>
      <c r="AJ1644" s="94" t="e">
        <v>#NAME?</v>
      </c>
      <c r="AK1644" s="94" t="e">
        <v>#NAME?</v>
      </c>
      <c r="AO1644" s="94" t="e">
        <f aca="false" t="array" ref="AO1644:AT1644">_xlfn.torow(_xlfn.unique(_xlfn._xlws.filter(cat_table[Sub-subsector],($E1644=cat_table[Sector])*($F1644=cat_table[Subsector]),"")))</f>
        <v>#NAME?</v>
      </c>
      <c r="AP1644" s="94" t="e">
        <v>#NAME?</v>
      </c>
      <c r="AQ1644" s="94" t="e">
        <v>#NAME?</v>
      </c>
      <c r="AR1644" s="94" t="e">
        <v>#NAME?</v>
      </c>
      <c r="AS1644" s="94" t="e">
        <v>#NAME?</v>
      </c>
      <c r="AT1644" s="94" t="e">
        <v>#NAME?</v>
      </c>
    </row>
    <row r="1645" customFormat="false" ht="15" hidden="false" customHeight="true" outlineLevel="0" collapsed="false">
      <c r="A1645" s="20" t="s">
        <v>10573</v>
      </c>
      <c r="B1645" s="20" t="e">
        <f aca="false">INDEX(Table2[], MATCH(L1645, Location_ID!$D$2:$D$648, 0), 1)</f>
        <v>#N/A</v>
      </c>
      <c r="C1645" s="62" t="s">
        <v>937</v>
      </c>
      <c r="D1645" s="249" t="s">
        <v>354</v>
      </c>
      <c r="E1645" s="20" t="s">
        <v>7134</v>
      </c>
      <c r="F1645" s="20" t="s">
        <v>7135</v>
      </c>
      <c r="G1645" s="62" t="s">
        <v>7591</v>
      </c>
      <c r="H1645" s="200"/>
      <c r="I1645" s="20" t="s">
        <v>10260</v>
      </c>
      <c r="J1645" s="20" t="s">
        <v>10261</v>
      </c>
      <c r="K1645" s="20" t="s">
        <v>7120</v>
      </c>
      <c r="L1645" s="62" t="s">
        <v>10245</v>
      </c>
      <c r="M1645" s="20" t="s">
        <v>7127</v>
      </c>
      <c r="N1645" s="20" t="s">
        <v>10262</v>
      </c>
      <c r="O1645" s="20" t="s">
        <v>10571</v>
      </c>
      <c r="P1645" s="201" t="n">
        <v>44433</v>
      </c>
      <c r="Q1645" s="201" t="n">
        <v>44433</v>
      </c>
      <c r="R1645" s="20" t="n">
        <v>1</v>
      </c>
      <c r="S1645" s="20" t="s">
        <v>7130</v>
      </c>
      <c r="T1645" s="20" t="n">
        <v>717</v>
      </c>
      <c r="U1645" s="20"/>
      <c r="V1645" s="19"/>
      <c r="W1645" s="19" t="s">
        <v>10248</v>
      </c>
      <c r="X1645" s="35" t="s">
        <v>383</v>
      </c>
      <c r="Y1645" s="35"/>
      <c r="Z1645" s="35" t="n">
        <v>0</v>
      </c>
      <c r="AE1645" s="94" t="e">
        <f aca="false" t="array" ref="AE1645:AK1645">_xlfn.torow(_xlfn.unique(_xlfn._xlws.filter(cat_table[Subsector],$E1645=cat_table[Sector],"")))</f>
        <v>#NAME?</v>
      </c>
      <c r="AF1645" s="94" t="e">
        <v>#NAME?</v>
      </c>
      <c r="AG1645" s="94" t="e">
        <v>#NAME?</v>
      </c>
      <c r="AH1645" s="94" t="e">
        <v>#NAME?</v>
      </c>
      <c r="AI1645" s="94" t="e">
        <v>#NAME?</v>
      </c>
      <c r="AJ1645" s="94" t="e">
        <v>#NAME?</v>
      </c>
      <c r="AK1645" s="94" t="e">
        <v>#NAME?</v>
      </c>
      <c r="AO1645" s="94" t="e">
        <f aca="false" t="array" ref="AO1645:AT1645">_xlfn.torow(_xlfn.unique(_xlfn._xlws.filter(cat_table[Sub-subsector],($E1645=cat_table[Sector])*($F1645=cat_table[Subsector]),"")))</f>
        <v>#NAME?</v>
      </c>
      <c r="AP1645" s="94" t="e">
        <v>#NAME?</v>
      </c>
      <c r="AQ1645" s="94" t="e">
        <v>#NAME?</v>
      </c>
      <c r="AR1645" s="94" t="e">
        <v>#NAME?</v>
      </c>
      <c r="AS1645" s="94" t="e">
        <v>#NAME?</v>
      </c>
      <c r="AT1645" s="94" t="e">
        <v>#NAME?</v>
      </c>
    </row>
    <row r="1646" customFormat="false" ht="15" hidden="false" customHeight="true" outlineLevel="0" collapsed="false">
      <c r="A1646" s="20" t="s">
        <v>10574</v>
      </c>
      <c r="B1646" s="20" t="e">
        <f aca="false">INDEX(Table2[], MATCH(L1646, Location_ID!$D$2:$D$648, 0), 1)</f>
        <v>#N/A</v>
      </c>
      <c r="C1646" s="62" t="s">
        <v>937</v>
      </c>
      <c r="D1646" s="249" t="s">
        <v>354</v>
      </c>
      <c r="E1646" s="20" t="s">
        <v>7134</v>
      </c>
      <c r="F1646" s="20" t="s">
        <v>7135</v>
      </c>
      <c r="G1646" s="62" t="s">
        <v>7591</v>
      </c>
      <c r="H1646" s="200"/>
      <c r="I1646" s="20" t="s">
        <v>10260</v>
      </c>
      <c r="J1646" s="20" t="s">
        <v>10261</v>
      </c>
      <c r="K1646" s="20" t="s">
        <v>7120</v>
      </c>
      <c r="L1646" s="62" t="s">
        <v>10245</v>
      </c>
      <c r="M1646" s="20" t="s">
        <v>7127</v>
      </c>
      <c r="N1646" s="20" t="s">
        <v>10265</v>
      </c>
      <c r="O1646" s="20" t="s">
        <v>10571</v>
      </c>
      <c r="P1646" s="201" t="n">
        <v>44433</v>
      </c>
      <c r="Q1646" s="201" t="n">
        <v>44433</v>
      </c>
      <c r="R1646" s="20" t="n">
        <v>1</v>
      </c>
      <c r="S1646" s="20" t="s">
        <v>7130</v>
      </c>
      <c r="T1646" s="20" t="n">
        <v>210</v>
      </c>
      <c r="U1646" s="20"/>
      <c r="V1646" s="19"/>
      <c r="W1646" s="19" t="s">
        <v>10248</v>
      </c>
      <c r="X1646" s="35" t="s">
        <v>383</v>
      </c>
      <c r="Y1646" s="35"/>
      <c r="Z1646" s="35" t="n">
        <v>0</v>
      </c>
      <c r="AE1646" s="94" t="e">
        <f aca="false" t="array" ref="AE1646:AK1646">_xlfn.torow(_xlfn.unique(_xlfn._xlws.filter(cat_table[Subsector],$E1646=cat_table[Sector],"")))</f>
        <v>#NAME?</v>
      </c>
      <c r="AF1646" s="94" t="e">
        <v>#NAME?</v>
      </c>
      <c r="AG1646" s="94" t="e">
        <v>#NAME?</v>
      </c>
      <c r="AH1646" s="94" t="e">
        <v>#NAME?</v>
      </c>
      <c r="AI1646" s="94" t="e">
        <v>#NAME?</v>
      </c>
      <c r="AJ1646" s="94" t="e">
        <v>#NAME?</v>
      </c>
      <c r="AK1646" s="94" t="e">
        <v>#NAME?</v>
      </c>
      <c r="AO1646" s="94" t="e">
        <f aca="false" t="array" ref="AO1646:AT1646">_xlfn.torow(_xlfn.unique(_xlfn._xlws.filter(cat_table[Sub-subsector],($E1646=cat_table[Sector])*($F1646=cat_table[Subsector]),"")))</f>
        <v>#NAME?</v>
      </c>
      <c r="AP1646" s="94" t="e">
        <v>#NAME?</v>
      </c>
      <c r="AQ1646" s="94" t="e">
        <v>#NAME?</v>
      </c>
      <c r="AR1646" s="94" t="e">
        <v>#NAME?</v>
      </c>
      <c r="AS1646" s="94" t="e">
        <v>#NAME?</v>
      </c>
      <c r="AT1646" s="94" t="e">
        <v>#NAME?</v>
      </c>
    </row>
    <row r="1647" customFormat="false" ht="15" hidden="false" customHeight="true" outlineLevel="0" collapsed="false">
      <c r="A1647" s="20" t="s">
        <v>10575</v>
      </c>
      <c r="B1647" s="20" t="e">
        <f aca="false">INDEX(Table2[], MATCH(L1647, Location_ID!$D$2:$D$648, 0), 1)</f>
        <v>#N/A</v>
      </c>
      <c r="C1647" s="62" t="s">
        <v>937</v>
      </c>
      <c r="D1647" s="249" t="s">
        <v>354</v>
      </c>
      <c r="E1647" s="20" t="s">
        <v>7134</v>
      </c>
      <c r="F1647" s="20" t="s">
        <v>7135</v>
      </c>
      <c r="G1647" s="62" t="s">
        <v>7591</v>
      </c>
      <c r="H1647" s="200"/>
      <c r="I1647" s="20" t="s">
        <v>10260</v>
      </c>
      <c r="J1647" s="20" t="s">
        <v>10261</v>
      </c>
      <c r="K1647" s="20" t="s">
        <v>7120</v>
      </c>
      <c r="L1647" s="62" t="s">
        <v>10245</v>
      </c>
      <c r="M1647" s="20" t="s">
        <v>7127</v>
      </c>
      <c r="N1647" s="20" t="s">
        <v>10262</v>
      </c>
      <c r="O1647" s="20" t="s">
        <v>10571</v>
      </c>
      <c r="P1647" s="201" t="n">
        <v>44432</v>
      </c>
      <c r="Q1647" s="201" t="n">
        <v>44432</v>
      </c>
      <c r="R1647" s="20" t="n">
        <v>1</v>
      </c>
      <c r="S1647" s="20" t="s">
        <v>7130</v>
      </c>
      <c r="T1647" s="20" t="n">
        <v>363</v>
      </c>
      <c r="U1647" s="20"/>
      <c r="V1647" s="19"/>
      <c r="W1647" s="19" t="s">
        <v>10248</v>
      </c>
      <c r="X1647" s="35" t="s">
        <v>383</v>
      </c>
      <c r="Y1647" s="35"/>
      <c r="Z1647" s="35" t="n">
        <v>0</v>
      </c>
      <c r="AE1647" s="94" t="e">
        <f aca="false" t="array" ref="AE1647:AK1647">_xlfn.torow(_xlfn.unique(_xlfn._xlws.filter(cat_table[Subsector],$E1647=cat_table[Sector],"")))</f>
        <v>#NAME?</v>
      </c>
      <c r="AF1647" s="94" t="e">
        <v>#NAME?</v>
      </c>
      <c r="AG1647" s="94" t="e">
        <v>#NAME?</v>
      </c>
      <c r="AH1647" s="94" t="e">
        <v>#NAME?</v>
      </c>
      <c r="AI1647" s="94" t="e">
        <v>#NAME?</v>
      </c>
      <c r="AJ1647" s="94" t="e">
        <v>#NAME?</v>
      </c>
      <c r="AK1647" s="94" t="e">
        <v>#NAME?</v>
      </c>
      <c r="AO1647" s="94" t="e">
        <f aca="false" t="array" ref="AO1647:AT1647">_xlfn.torow(_xlfn.unique(_xlfn._xlws.filter(cat_table[Sub-subsector],($E1647=cat_table[Sector])*($F1647=cat_table[Subsector]),"")))</f>
        <v>#NAME?</v>
      </c>
      <c r="AP1647" s="94" t="e">
        <v>#NAME?</v>
      </c>
      <c r="AQ1647" s="94" t="e">
        <v>#NAME?</v>
      </c>
      <c r="AR1647" s="94" t="e">
        <v>#NAME?</v>
      </c>
      <c r="AS1647" s="94" t="e">
        <v>#NAME?</v>
      </c>
      <c r="AT1647" s="94" t="e">
        <v>#NAME?</v>
      </c>
    </row>
    <row r="1648" customFormat="false" ht="15" hidden="false" customHeight="true" outlineLevel="0" collapsed="false">
      <c r="A1648" s="20" t="s">
        <v>10576</v>
      </c>
      <c r="B1648" s="20" t="e">
        <f aca="false">INDEX(Table2[], MATCH(L1648, Location_ID!$D$2:$D$648, 0), 1)</f>
        <v>#N/A</v>
      </c>
      <c r="C1648" s="62" t="s">
        <v>937</v>
      </c>
      <c r="D1648" s="249" t="s">
        <v>354</v>
      </c>
      <c r="E1648" s="20" t="s">
        <v>7134</v>
      </c>
      <c r="F1648" s="20" t="s">
        <v>7135</v>
      </c>
      <c r="G1648" s="62" t="s">
        <v>7591</v>
      </c>
      <c r="H1648" s="200"/>
      <c r="I1648" s="20" t="s">
        <v>10260</v>
      </c>
      <c r="J1648" s="20" t="s">
        <v>10261</v>
      </c>
      <c r="K1648" s="20" t="s">
        <v>7120</v>
      </c>
      <c r="L1648" s="62" t="s">
        <v>10245</v>
      </c>
      <c r="M1648" s="20" t="s">
        <v>7127</v>
      </c>
      <c r="N1648" s="20" t="s">
        <v>10265</v>
      </c>
      <c r="O1648" s="20" t="s">
        <v>10571</v>
      </c>
      <c r="P1648" s="201" t="n">
        <v>44432</v>
      </c>
      <c r="Q1648" s="201" t="n">
        <v>44432</v>
      </c>
      <c r="R1648" s="20" t="n">
        <v>1</v>
      </c>
      <c r="S1648" s="20" t="s">
        <v>7130</v>
      </c>
      <c r="T1648" s="20" t="n">
        <v>134</v>
      </c>
      <c r="U1648" s="20"/>
      <c r="V1648" s="19"/>
      <c r="W1648" s="19" t="s">
        <v>10248</v>
      </c>
      <c r="X1648" s="35" t="s">
        <v>383</v>
      </c>
      <c r="Y1648" s="35"/>
      <c r="Z1648" s="35" t="n">
        <v>0</v>
      </c>
      <c r="AE1648" s="94" t="e">
        <f aca="false" t="array" ref="AE1648:AK1648">_xlfn.torow(_xlfn.unique(_xlfn._xlws.filter(cat_table[Subsector],$E1648=cat_table[Sector],"")))</f>
        <v>#NAME?</v>
      </c>
      <c r="AF1648" s="94" t="e">
        <v>#NAME?</v>
      </c>
      <c r="AG1648" s="94" t="e">
        <v>#NAME?</v>
      </c>
      <c r="AH1648" s="94" t="e">
        <v>#NAME?</v>
      </c>
      <c r="AI1648" s="94" t="e">
        <v>#NAME?</v>
      </c>
      <c r="AJ1648" s="94" t="e">
        <v>#NAME?</v>
      </c>
      <c r="AK1648" s="94" t="e">
        <v>#NAME?</v>
      </c>
      <c r="AO1648" s="94" t="e">
        <f aca="false" t="array" ref="AO1648:AT1648">_xlfn.torow(_xlfn.unique(_xlfn._xlws.filter(cat_table[Sub-subsector],($E1648=cat_table[Sector])*($F1648=cat_table[Subsector]),"")))</f>
        <v>#NAME?</v>
      </c>
      <c r="AP1648" s="94" t="e">
        <v>#NAME?</v>
      </c>
      <c r="AQ1648" s="94" t="e">
        <v>#NAME?</v>
      </c>
      <c r="AR1648" s="94" t="e">
        <v>#NAME?</v>
      </c>
      <c r="AS1648" s="94" t="e">
        <v>#NAME?</v>
      </c>
      <c r="AT1648" s="94" t="e">
        <v>#NAME?</v>
      </c>
    </row>
    <row r="1649" customFormat="false" ht="15" hidden="false" customHeight="true" outlineLevel="0" collapsed="false">
      <c r="A1649" s="20" t="s">
        <v>10577</v>
      </c>
      <c r="B1649" s="20" t="e">
        <f aca="false">INDEX(Table2[], MATCH(L1649, Location_ID!$D$2:$D$648, 0), 1)</f>
        <v>#N/A</v>
      </c>
      <c r="C1649" s="62" t="s">
        <v>937</v>
      </c>
      <c r="D1649" s="249" t="s">
        <v>354</v>
      </c>
      <c r="E1649" s="20" t="s">
        <v>7134</v>
      </c>
      <c r="F1649" s="20" t="s">
        <v>7135</v>
      </c>
      <c r="G1649" s="62" t="s">
        <v>7591</v>
      </c>
      <c r="H1649" s="200"/>
      <c r="I1649" s="20" t="s">
        <v>10260</v>
      </c>
      <c r="J1649" s="20" t="s">
        <v>10261</v>
      </c>
      <c r="K1649" s="20" t="s">
        <v>7120</v>
      </c>
      <c r="L1649" s="62" t="s">
        <v>10245</v>
      </c>
      <c r="M1649" s="20" t="s">
        <v>7127</v>
      </c>
      <c r="N1649" s="20" t="s">
        <v>10271</v>
      </c>
      <c r="O1649" s="20" t="s">
        <v>10571</v>
      </c>
      <c r="P1649" s="201" t="n">
        <v>44432</v>
      </c>
      <c r="Q1649" s="201" t="n">
        <v>44432</v>
      </c>
      <c r="R1649" s="20" t="n">
        <v>1</v>
      </c>
      <c r="S1649" s="20" t="s">
        <v>7130</v>
      </c>
      <c r="T1649" s="20" t="n">
        <v>174</v>
      </c>
      <c r="U1649" s="20"/>
      <c r="V1649" s="19"/>
      <c r="W1649" s="19" t="s">
        <v>10248</v>
      </c>
      <c r="X1649" s="35" t="s">
        <v>383</v>
      </c>
      <c r="Y1649" s="35"/>
      <c r="Z1649" s="35" t="n">
        <v>0</v>
      </c>
      <c r="AE1649" s="94" t="e">
        <f aca="false" t="array" ref="AE1649:AK1649">_xlfn.torow(_xlfn.unique(_xlfn._xlws.filter(cat_table[Subsector],$E1649=cat_table[Sector],"")))</f>
        <v>#NAME?</v>
      </c>
      <c r="AF1649" s="94" t="e">
        <v>#NAME?</v>
      </c>
      <c r="AG1649" s="94" t="e">
        <v>#NAME?</v>
      </c>
      <c r="AH1649" s="94" t="e">
        <v>#NAME?</v>
      </c>
      <c r="AI1649" s="94" t="e">
        <v>#NAME?</v>
      </c>
      <c r="AJ1649" s="94" t="e">
        <v>#NAME?</v>
      </c>
      <c r="AK1649" s="94" t="e">
        <v>#NAME?</v>
      </c>
      <c r="AO1649" s="94" t="e">
        <f aca="false" t="array" ref="AO1649:AT1649">_xlfn.torow(_xlfn.unique(_xlfn._xlws.filter(cat_table[Sub-subsector],($E1649=cat_table[Sector])*($F1649=cat_table[Subsector]),"")))</f>
        <v>#NAME?</v>
      </c>
      <c r="AP1649" s="94" t="e">
        <v>#NAME?</v>
      </c>
      <c r="AQ1649" s="94" t="e">
        <v>#NAME?</v>
      </c>
      <c r="AR1649" s="94" t="e">
        <v>#NAME?</v>
      </c>
      <c r="AS1649" s="94" t="e">
        <v>#NAME?</v>
      </c>
      <c r="AT1649" s="94" t="e">
        <v>#NAME?</v>
      </c>
    </row>
    <row r="1650" customFormat="false" ht="15" hidden="false" customHeight="true" outlineLevel="0" collapsed="false">
      <c r="A1650" s="20" t="s">
        <v>10578</v>
      </c>
      <c r="B1650" s="20" t="e">
        <f aca="false">INDEX(Table2[], MATCH(L1650, Location_ID!$D$2:$D$648, 0), 1)</f>
        <v>#N/A</v>
      </c>
      <c r="C1650" s="62" t="s">
        <v>937</v>
      </c>
      <c r="D1650" s="249" t="s">
        <v>354</v>
      </c>
      <c r="E1650" s="20" t="s">
        <v>7134</v>
      </c>
      <c r="F1650" s="20" t="s">
        <v>7135</v>
      </c>
      <c r="G1650" s="62" t="s">
        <v>7591</v>
      </c>
      <c r="H1650" s="200"/>
      <c r="I1650" s="20" t="s">
        <v>10260</v>
      </c>
      <c r="J1650" s="20" t="s">
        <v>10261</v>
      </c>
      <c r="K1650" s="20" t="s">
        <v>7120</v>
      </c>
      <c r="L1650" s="62" t="s">
        <v>10245</v>
      </c>
      <c r="M1650" s="20" t="s">
        <v>7127</v>
      </c>
      <c r="N1650" s="20" t="s">
        <v>10262</v>
      </c>
      <c r="O1650" s="20" t="s">
        <v>10571</v>
      </c>
      <c r="P1650" s="201" t="n">
        <v>44431</v>
      </c>
      <c r="Q1650" s="201" t="n">
        <v>44431</v>
      </c>
      <c r="R1650" s="20" t="n">
        <v>1</v>
      </c>
      <c r="S1650" s="20" t="s">
        <v>7130</v>
      </c>
      <c r="T1650" s="20" t="n">
        <v>667</v>
      </c>
      <c r="U1650" s="20"/>
      <c r="V1650" s="19"/>
      <c r="W1650" s="19" t="s">
        <v>10248</v>
      </c>
      <c r="X1650" s="35" t="s">
        <v>383</v>
      </c>
      <c r="Y1650" s="35"/>
      <c r="Z1650" s="35" t="n">
        <v>0</v>
      </c>
      <c r="AE1650" s="94" t="e">
        <f aca="false" t="array" ref="AE1650:AK1650">_xlfn.torow(_xlfn.unique(_xlfn._xlws.filter(cat_table[Subsector],$E1650=cat_table[Sector],"")))</f>
        <v>#NAME?</v>
      </c>
      <c r="AF1650" s="94" t="e">
        <v>#NAME?</v>
      </c>
      <c r="AG1650" s="94" t="e">
        <v>#NAME?</v>
      </c>
      <c r="AH1650" s="94" t="e">
        <v>#NAME?</v>
      </c>
      <c r="AI1650" s="94" t="e">
        <v>#NAME?</v>
      </c>
      <c r="AJ1650" s="94" t="e">
        <v>#NAME?</v>
      </c>
      <c r="AK1650" s="94" t="e">
        <v>#NAME?</v>
      </c>
      <c r="AO1650" s="94" t="e">
        <f aca="false" t="array" ref="AO1650:AT1650">_xlfn.torow(_xlfn.unique(_xlfn._xlws.filter(cat_table[Sub-subsector],($E1650=cat_table[Sector])*($F1650=cat_table[Subsector]),"")))</f>
        <v>#NAME?</v>
      </c>
      <c r="AP1650" s="94" t="e">
        <v>#NAME?</v>
      </c>
      <c r="AQ1650" s="94" t="e">
        <v>#NAME?</v>
      </c>
      <c r="AR1650" s="94" t="e">
        <v>#NAME?</v>
      </c>
      <c r="AS1650" s="94" t="e">
        <v>#NAME?</v>
      </c>
      <c r="AT1650" s="94" t="e">
        <v>#NAME?</v>
      </c>
    </row>
    <row r="1651" customFormat="false" ht="15" hidden="false" customHeight="true" outlineLevel="0" collapsed="false">
      <c r="A1651" s="20" t="s">
        <v>10579</v>
      </c>
      <c r="B1651" s="20" t="e">
        <f aca="false">INDEX(Table2[], MATCH(L1651, Location_ID!$D$2:$D$648, 0), 1)</f>
        <v>#N/A</v>
      </c>
      <c r="C1651" s="62" t="s">
        <v>937</v>
      </c>
      <c r="D1651" s="249" t="s">
        <v>354</v>
      </c>
      <c r="E1651" s="20" t="s">
        <v>7134</v>
      </c>
      <c r="F1651" s="20" t="s">
        <v>7135</v>
      </c>
      <c r="G1651" s="62" t="s">
        <v>7591</v>
      </c>
      <c r="H1651" s="200"/>
      <c r="I1651" s="20" t="s">
        <v>10260</v>
      </c>
      <c r="J1651" s="20" t="s">
        <v>10261</v>
      </c>
      <c r="K1651" s="20" t="s">
        <v>7120</v>
      </c>
      <c r="L1651" s="62" t="s">
        <v>10245</v>
      </c>
      <c r="M1651" s="20" t="s">
        <v>7127</v>
      </c>
      <c r="N1651" s="20" t="s">
        <v>10265</v>
      </c>
      <c r="O1651" s="20" t="s">
        <v>10571</v>
      </c>
      <c r="P1651" s="201" t="n">
        <v>44431</v>
      </c>
      <c r="Q1651" s="201" t="n">
        <v>44431</v>
      </c>
      <c r="R1651" s="20" t="n">
        <v>1</v>
      </c>
      <c r="S1651" s="20" t="s">
        <v>7130</v>
      </c>
      <c r="T1651" s="20" t="n">
        <v>325</v>
      </c>
      <c r="U1651" s="20"/>
      <c r="V1651" s="19"/>
      <c r="W1651" s="19" t="s">
        <v>10248</v>
      </c>
      <c r="X1651" s="35" t="s">
        <v>383</v>
      </c>
      <c r="Y1651" s="35"/>
      <c r="Z1651" s="35" t="n">
        <v>0</v>
      </c>
      <c r="AE1651" s="94" t="e">
        <f aca="false" t="array" ref="AE1651:AK1651">_xlfn.torow(_xlfn.unique(_xlfn._xlws.filter(cat_table[Subsector],$E1651=cat_table[Sector],"")))</f>
        <v>#NAME?</v>
      </c>
      <c r="AF1651" s="94" t="e">
        <v>#NAME?</v>
      </c>
      <c r="AG1651" s="94" t="e">
        <v>#NAME?</v>
      </c>
      <c r="AH1651" s="94" t="e">
        <v>#NAME?</v>
      </c>
      <c r="AI1651" s="94" t="e">
        <v>#NAME?</v>
      </c>
      <c r="AJ1651" s="94" t="e">
        <v>#NAME?</v>
      </c>
      <c r="AK1651" s="94" t="e">
        <v>#NAME?</v>
      </c>
      <c r="AO1651" s="94" t="e">
        <f aca="false" t="array" ref="AO1651:AT1651">_xlfn.torow(_xlfn.unique(_xlfn._xlws.filter(cat_table[Sub-subsector],($E1651=cat_table[Sector])*($F1651=cat_table[Subsector]),"")))</f>
        <v>#NAME?</v>
      </c>
      <c r="AP1651" s="94" t="e">
        <v>#NAME?</v>
      </c>
      <c r="AQ1651" s="94" t="e">
        <v>#NAME?</v>
      </c>
      <c r="AR1651" s="94" t="e">
        <v>#NAME?</v>
      </c>
      <c r="AS1651" s="94" t="e">
        <v>#NAME?</v>
      </c>
      <c r="AT1651" s="94" t="e">
        <v>#NAME?</v>
      </c>
    </row>
    <row r="1652" customFormat="false" ht="15" hidden="false" customHeight="true" outlineLevel="0" collapsed="false">
      <c r="A1652" s="20" t="s">
        <v>10580</v>
      </c>
      <c r="B1652" s="20" t="e">
        <f aca="false">INDEX(Table2[], MATCH(L1652, Location_ID!$D$2:$D$648, 0), 1)</f>
        <v>#N/A</v>
      </c>
      <c r="C1652" s="62" t="s">
        <v>937</v>
      </c>
      <c r="D1652" s="249" t="s">
        <v>354</v>
      </c>
      <c r="E1652" s="20" t="s">
        <v>7134</v>
      </c>
      <c r="F1652" s="20" t="s">
        <v>7135</v>
      </c>
      <c r="G1652" s="62" t="s">
        <v>7591</v>
      </c>
      <c r="H1652" s="200"/>
      <c r="I1652" s="20" t="s">
        <v>10260</v>
      </c>
      <c r="J1652" s="20" t="s">
        <v>10261</v>
      </c>
      <c r="K1652" s="20" t="s">
        <v>7120</v>
      </c>
      <c r="L1652" s="62" t="s">
        <v>10245</v>
      </c>
      <c r="M1652" s="20" t="s">
        <v>7127</v>
      </c>
      <c r="N1652" s="20" t="s">
        <v>10262</v>
      </c>
      <c r="O1652" s="20" t="s">
        <v>10581</v>
      </c>
      <c r="P1652" s="201" t="n">
        <v>44434</v>
      </c>
      <c r="Q1652" s="201" t="n">
        <v>44434</v>
      </c>
      <c r="R1652" s="20" t="n">
        <v>1</v>
      </c>
      <c r="S1652" s="20" t="s">
        <v>7130</v>
      </c>
      <c r="T1652" s="20" t="n">
        <v>570</v>
      </c>
      <c r="U1652" s="20"/>
      <c r="V1652" s="19"/>
      <c r="W1652" s="19" t="s">
        <v>10248</v>
      </c>
      <c r="X1652" s="35" t="s">
        <v>383</v>
      </c>
      <c r="Y1652" s="35"/>
      <c r="Z1652" s="35" t="n">
        <v>0</v>
      </c>
      <c r="AE1652" s="94" t="e">
        <f aca="false" t="array" ref="AE1652:AK1652">_xlfn.torow(_xlfn.unique(_xlfn._xlws.filter(cat_table[Subsector],$E1652=cat_table[Sector],"")))</f>
        <v>#NAME?</v>
      </c>
      <c r="AF1652" s="94" t="e">
        <v>#NAME?</v>
      </c>
      <c r="AG1652" s="94" t="e">
        <v>#NAME?</v>
      </c>
      <c r="AH1652" s="94" t="e">
        <v>#NAME?</v>
      </c>
      <c r="AI1652" s="94" t="e">
        <v>#NAME?</v>
      </c>
      <c r="AJ1652" s="94" t="e">
        <v>#NAME?</v>
      </c>
      <c r="AK1652" s="94" t="e">
        <v>#NAME?</v>
      </c>
      <c r="AO1652" s="94" t="e">
        <f aca="false" t="array" ref="AO1652:AT1652">_xlfn.torow(_xlfn.unique(_xlfn._xlws.filter(cat_table[Sub-subsector],($E1652=cat_table[Sector])*($F1652=cat_table[Subsector]),"")))</f>
        <v>#NAME?</v>
      </c>
      <c r="AP1652" s="94" t="e">
        <v>#NAME?</v>
      </c>
      <c r="AQ1652" s="94" t="e">
        <v>#NAME?</v>
      </c>
      <c r="AR1652" s="94" t="e">
        <v>#NAME?</v>
      </c>
      <c r="AS1652" s="94" t="e">
        <v>#NAME?</v>
      </c>
      <c r="AT1652" s="94" t="e">
        <v>#NAME?</v>
      </c>
    </row>
    <row r="1653" customFormat="false" ht="15" hidden="false" customHeight="true" outlineLevel="0" collapsed="false">
      <c r="A1653" s="20" t="s">
        <v>10582</v>
      </c>
      <c r="B1653" s="20" t="e">
        <f aca="false">INDEX(Table2[], MATCH(L1653, Location_ID!$D$2:$D$648, 0), 1)</f>
        <v>#N/A</v>
      </c>
      <c r="C1653" s="62" t="s">
        <v>937</v>
      </c>
      <c r="D1653" s="249" t="s">
        <v>354</v>
      </c>
      <c r="E1653" s="20" t="s">
        <v>7134</v>
      </c>
      <c r="F1653" s="20" t="s">
        <v>7135</v>
      </c>
      <c r="G1653" s="62" t="s">
        <v>7591</v>
      </c>
      <c r="H1653" s="200"/>
      <c r="I1653" s="20" t="s">
        <v>10260</v>
      </c>
      <c r="J1653" s="20" t="s">
        <v>10261</v>
      </c>
      <c r="K1653" s="20" t="s">
        <v>7120</v>
      </c>
      <c r="L1653" s="62" t="s">
        <v>10245</v>
      </c>
      <c r="M1653" s="20" t="s">
        <v>7127</v>
      </c>
      <c r="N1653" s="20" t="s">
        <v>10265</v>
      </c>
      <c r="O1653" s="20" t="s">
        <v>10581</v>
      </c>
      <c r="P1653" s="201" t="n">
        <v>44434</v>
      </c>
      <c r="Q1653" s="201" t="n">
        <v>44434</v>
      </c>
      <c r="R1653" s="20" t="n">
        <v>1</v>
      </c>
      <c r="S1653" s="20" t="s">
        <v>7130</v>
      </c>
      <c r="T1653" s="20" t="n">
        <v>341.5</v>
      </c>
      <c r="U1653" s="20"/>
      <c r="V1653" s="19"/>
      <c r="W1653" s="19" t="s">
        <v>10248</v>
      </c>
      <c r="X1653" s="35" t="s">
        <v>383</v>
      </c>
      <c r="Y1653" s="35"/>
      <c r="Z1653" s="35" t="n">
        <v>0</v>
      </c>
      <c r="AE1653" s="94" t="e">
        <f aca="false" t="array" ref="AE1653:AK1653">_xlfn.torow(_xlfn.unique(_xlfn._xlws.filter(cat_table[Subsector],$E1653=cat_table[Sector],"")))</f>
        <v>#NAME?</v>
      </c>
      <c r="AF1653" s="94" t="e">
        <v>#NAME?</v>
      </c>
      <c r="AG1653" s="94" t="e">
        <v>#NAME?</v>
      </c>
      <c r="AH1653" s="94" t="e">
        <v>#NAME?</v>
      </c>
      <c r="AI1653" s="94" t="e">
        <v>#NAME?</v>
      </c>
      <c r="AJ1653" s="94" t="e">
        <v>#NAME?</v>
      </c>
      <c r="AK1653" s="94" t="e">
        <v>#NAME?</v>
      </c>
      <c r="AO1653" s="94" t="e">
        <f aca="false" t="array" ref="AO1653:AT1653">_xlfn.torow(_xlfn.unique(_xlfn._xlws.filter(cat_table[Sub-subsector],($E1653=cat_table[Sector])*($F1653=cat_table[Subsector]),"")))</f>
        <v>#NAME?</v>
      </c>
      <c r="AP1653" s="94" t="e">
        <v>#NAME?</v>
      </c>
      <c r="AQ1653" s="94" t="e">
        <v>#NAME?</v>
      </c>
      <c r="AR1653" s="94" t="e">
        <v>#NAME?</v>
      </c>
      <c r="AS1653" s="94" t="e">
        <v>#NAME?</v>
      </c>
      <c r="AT1653" s="94" t="e">
        <v>#NAME?</v>
      </c>
    </row>
    <row r="1654" customFormat="false" ht="15" hidden="false" customHeight="true" outlineLevel="0" collapsed="false">
      <c r="A1654" s="174" t="s">
        <v>10583</v>
      </c>
      <c r="B1654" s="20" t="e">
        <f aca="false">INDEX(Table2[], MATCH(L1654, Location_ID!$D$2:$D$648, 0), 1)</f>
        <v>#N/A</v>
      </c>
      <c r="C1654" s="62" t="s">
        <v>937</v>
      </c>
      <c r="D1654" s="249" t="s">
        <v>354</v>
      </c>
      <c r="E1654" s="20" t="s">
        <v>7134</v>
      </c>
      <c r="F1654" s="20" t="s">
        <v>7135</v>
      </c>
      <c r="G1654" s="62" t="s">
        <v>7591</v>
      </c>
      <c r="H1654" s="200"/>
      <c r="I1654" s="20" t="s">
        <v>10260</v>
      </c>
      <c r="J1654" s="20" t="s">
        <v>10261</v>
      </c>
      <c r="K1654" s="20" t="s">
        <v>7120</v>
      </c>
      <c r="L1654" s="62" t="s">
        <v>10245</v>
      </c>
      <c r="M1654" s="20" t="s">
        <v>7127</v>
      </c>
      <c r="N1654" s="20" t="s">
        <v>10271</v>
      </c>
      <c r="O1654" s="20" t="s">
        <v>10581</v>
      </c>
      <c r="P1654" s="201" t="n">
        <v>44434</v>
      </c>
      <c r="Q1654" s="201" t="n">
        <v>44434</v>
      </c>
      <c r="R1654" s="20" t="n">
        <v>1</v>
      </c>
      <c r="S1654" s="20" t="s">
        <v>7130</v>
      </c>
      <c r="T1654" s="20" t="n">
        <v>237</v>
      </c>
      <c r="U1654" s="20"/>
      <c r="V1654" s="19"/>
      <c r="W1654" s="19" t="s">
        <v>10248</v>
      </c>
      <c r="X1654" s="35" t="s">
        <v>383</v>
      </c>
      <c r="Y1654" s="35"/>
      <c r="Z1654" s="35" t="n">
        <v>0</v>
      </c>
      <c r="AE1654" s="94" t="e">
        <f aca="false" t="array" ref="AE1654:AK1654">_xlfn.torow(_xlfn.unique(_xlfn._xlws.filter(cat_table[Subsector],$E1654=cat_table[Sector],"")))</f>
        <v>#NAME?</v>
      </c>
      <c r="AF1654" s="94" t="e">
        <v>#NAME?</v>
      </c>
      <c r="AG1654" s="94" t="e">
        <v>#NAME?</v>
      </c>
      <c r="AH1654" s="94" t="e">
        <v>#NAME?</v>
      </c>
      <c r="AI1654" s="94" t="e">
        <v>#NAME?</v>
      </c>
      <c r="AJ1654" s="94" t="e">
        <v>#NAME?</v>
      </c>
      <c r="AK1654" s="94" t="e">
        <v>#NAME?</v>
      </c>
      <c r="AO1654" s="94" t="e">
        <f aca="false" t="array" ref="AO1654:AT1654">_xlfn.torow(_xlfn.unique(_xlfn._xlws.filter(cat_table[Sub-subsector],($E1654=cat_table[Sector])*($F1654=cat_table[Subsector]),"")))</f>
        <v>#NAME?</v>
      </c>
      <c r="AP1654" s="94" t="e">
        <v>#NAME?</v>
      </c>
      <c r="AQ1654" s="94" t="e">
        <v>#NAME?</v>
      </c>
      <c r="AR1654" s="94" t="e">
        <v>#NAME?</v>
      </c>
      <c r="AS1654" s="94" t="e">
        <v>#NAME?</v>
      </c>
      <c r="AT1654" s="94" t="e">
        <v>#NAME?</v>
      </c>
    </row>
    <row r="1655" customFormat="false" ht="15" hidden="false" customHeight="true" outlineLevel="0" collapsed="false">
      <c r="A1655" s="20" t="s">
        <v>10584</v>
      </c>
      <c r="B1655" s="20" t="e">
        <f aca="false">INDEX(Table2[], MATCH(L1655, Location_ID!$D$2:$D$648, 0), 1)</f>
        <v>#N/A</v>
      </c>
      <c r="C1655" s="62" t="s">
        <v>937</v>
      </c>
      <c r="D1655" s="249" t="s">
        <v>354</v>
      </c>
      <c r="E1655" s="20" t="s">
        <v>7134</v>
      </c>
      <c r="F1655" s="20" t="s">
        <v>7135</v>
      </c>
      <c r="G1655" s="62" t="s">
        <v>7591</v>
      </c>
      <c r="H1655" s="200"/>
      <c r="I1655" s="20" t="s">
        <v>10260</v>
      </c>
      <c r="J1655" s="20" t="s">
        <v>10261</v>
      </c>
      <c r="K1655" s="20" t="s">
        <v>7120</v>
      </c>
      <c r="L1655" s="62" t="s">
        <v>10245</v>
      </c>
      <c r="M1655" s="20" t="s">
        <v>7127</v>
      </c>
      <c r="N1655" s="20" t="s">
        <v>10262</v>
      </c>
      <c r="O1655" s="20" t="s">
        <v>10581</v>
      </c>
      <c r="P1655" s="201" t="n">
        <v>44433</v>
      </c>
      <c r="Q1655" s="201" t="n">
        <v>44433</v>
      </c>
      <c r="R1655" s="20" t="n">
        <v>1</v>
      </c>
      <c r="S1655" s="20" t="s">
        <v>7130</v>
      </c>
      <c r="T1655" s="20" t="n">
        <v>580</v>
      </c>
      <c r="U1655" s="20"/>
      <c r="V1655" s="19"/>
      <c r="W1655" s="19" t="s">
        <v>10248</v>
      </c>
      <c r="X1655" s="35" t="s">
        <v>383</v>
      </c>
      <c r="Y1655" s="35"/>
      <c r="Z1655" s="35" t="n">
        <v>0</v>
      </c>
      <c r="AE1655" s="94" t="e">
        <f aca="false" t="array" ref="AE1655:AK1655">_xlfn.torow(_xlfn.unique(_xlfn._xlws.filter(cat_table[Subsector],$E1655=cat_table[Sector],"")))</f>
        <v>#NAME?</v>
      </c>
      <c r="AF1655" s="94" t="e">
        <v>#NAME?</v>
      </c>
      <c r="AG1655" s="94" t="e">
        <v>#NAME?</v>
      </c>
      <c r="AH1655" s="94" t="e">
        <v>#NAME?</v>
      </c>
      <c r="AI1655" s="94" t="e">
        <v>#NAME?</v>
      </c>
      <c r="AJ1655" s="94" t="e">
        <v>#NAME?</v>
      </c>
      <c r="AK1655" s="94" t="e">
        <v>#NAME?</v>
      </c>
      <c r="AO1655" s="94" t="e">
        <f aca="false" t="array" ref="AO1655:AT1655">_xlfn.torow(_xlfn.unique(_xlfn._xlws.filter(cat_table[Sub-subsector],($E1655=cat_table[Sector])*($F1655=cat_table[Subsector]),"")))</f>
        <v>#NAME?</v>
      </c>
      <c r="AP1655" s="94" t="e">
        <v>#NAME?</v>
      </c>
      <c r="AQ1655" s="94" t="e">
        <v>#NAME?</v>
      </c>
      <c r="AR1655" s="94" t="e">
        <v>#NAME?</v>
      </c>
      <c r="AS1655" s="94" t="e">
        <v>#NAME?</v>
      </c>
      <c r="AT1655" s="94" t="e">
        <v>#NAME?</v>
      </c>
    </row>
    <row r="1656" customFormat="false" ht="15" hidden="false" customHeight="true" outlineLevel="0" collapsed="false">
      <c r="A1656" s="20" t="s">
        <v>10585</v>
      </c>
      <c r="B1656" s="20" t="e">
        <f aca="false">INDEX(Table2[], MATCH(L1656, Location_ID!$D$2:$D$648, 0), 1)</f>
        <v>#N/A</v>
      </c>
      <c r="C1656" s="62" t="s">
        <v>937</v>
      </c>
      <c r="D1656" s="249" t="s">
        <v>354</v>
      </c>
      <c r="E1656" s="20" t="s">
        <v>7134</v>
      </c>
      <c r="F1656" s="20" t="s">
        <v>7135</v>
      </c>
      <c r="G1656" s="62" t="s">
        <v>7591</v>
      </c>
      <c r="H1656" s="200"/>
      <c r="I1656" s="20" t="s">
        <v>10260</v>
      </c>
      <c r="J1656" s="20" t="s">
        <v>10261</v>
      </c>
      <c r="K1656" s="20" t="s">
        <v>7120</v>
      </c>
      <c r="L1656" s="62" t="s">
        <v>10245</v>
      </c>
      <c r="M1656" s="20" t="s">
        <v>7127</v>
      </c>
      <c r="N1656" s="20" t="s">
        <v>10265</v>
      </c>
      <c r="O1656" s="20" t="s">
        <v>10581</v>
      </c>
      <c r="P1656" s="201" t="n">
        <v>44433</v>
      </c>
      <c r="Q1656" s="201" t="n">
        <v>44433</v>
      </c>
      <c r="R1656" s="20" t="n">
        <v>1</v>
      </c>
      <c r="S1656" s="20" t="s">
        <v>7130</v>
      </c>
      <c r="T1656" s="20" t="n">
        <v>186.5</v>
      </c>
      <c r="U1656" s="20"/>
      <c r="V1656" s="19"/>
      <c r="W1656" s="19" t="s">
        <v>10248</v>
      </c>
      <c r="X1656" s="35" t="s">
        <v>383</v>
      </c>
      <c r="Y1656" s="35"/>
      <c r="Z1656" s="35" t="n">
        <v>0</v>
      </c>
      <c r="AE1656" s="94" t="e">
        <f aca="false" t="array" ref="AE1656:AK1656">_xlfn.torow(_xlfn.unique(_xlfn._xlws.filter(cat_table[Subsector],$E1656=cat_table[Sector],"")))</f>
        <v>#NAME?</v>
      </c>
      <c r="AF1656" s="94" t="e">
        <v>#NAME?</v>
      </c>
      <c r="AG1656" s="94" t="e">
        <v>#NAME?</v>
      </c>
      <c r="AH1656" s="94" t="e">
        <v>#NAME?</v>
      </c>
      <c r="AI1656" s="94" t="e">
        <v>#NAME?</v>
      </c>
      <c r="AJ1656" s="94" t="e">
        <v>#NAME?</v>
      </c>
      <c r="AK1656" s="94" t="e">
        <v>#NAME?</v>
      </c>
      <c r="AO1656" s="94" t="e">
        <f aca="false" t="array" ref="AO1656:AT1656">_xlfn.torow(_xlfn.unique(_xlfn._xlws.filter(cat_table[Sub-subsector],($E1656=cat_table[Sector])*($F1656=cat_table[Subsector]),"")))</f>
        <v>#NAME?</v>
      </c>
      <c r="AP1656" s="94" t="e">
        <v>#NAME?</v>
      </c>
      <c r="AQ1656" s="94" t="e">
        <v>#NAME?</v>
      </c>
      <c r="AR1656" s="94" t="e">
        <v>#NAME?</v>
      </c>
      <c r="AS1656" s="94" t="e">
        <v>#NAME?</v>
      </c>
      <c r="AT1656" s="94" t="e">
        <v>#NAME?</v>
      </c>
    </row>
    <row r="1657" customFormat="false" ht="15" hidden="false" customHeight="true" outlineLevel="0" collapsed="false">
      <c r="A1657" s="20" t="s">
        <v>10586</v>
      </c>
      <c r="B1657" s="20" t="e">
        <f aca="false">INDEX(Table2[], MATCH(L1657, Location_ID!$D$2:$D$648, 0), 1)</f>
        <v>#N/A</v>
      </c>
      <c r="C1657" s="62" t="s">
        <v>937</v>
      </c>
      <c r="D1657" s="249" t="s">
        <v>354</v>
      </c>
      <c r="E1657" s="20" t="s">
        <v>7134</v>
      </c>
      <c r="F1657" s="20" t="s">
        <v>7135</v>
      </c>
      <c r="G1657" s="62" t="s">
        <v>7591</v>
      </c>
      <c r="H1657" s="200"/>
      <c r="I1657" s="20" t="s">
        <v>10260</v>
      </c>
      <c r="J1657" s="20" t="s">
        <v>10261</v>
      </c>
      <c r="K1657" s="20" t="s">
        <v>7120</v>
      </c>
      <c r="L1657" s="62" t="s">
        <v>10245</v>
      </c>
      <c r="M1657" s="20" t="s">
        <v>7127</v>
      </c>
      <c r="N1657" s="20" t="s">
        <v>10262</v>
      </c>
      <c r="O1657" s="20" t="s">
        <v>10581</v>
      </c>
      <c r="P1657" s="201" t="n">
        <v>44432</v>
      </c>
      <c r="Q1657" s="201" t="n">
        <v>44432</v>
      </c>
      <c r="R1657" s="20" t="n">
        <v>1</v>
      </c>
      <c r="S1657" s="20" t="s">
        <v>7130</v>
      </c>
      <c r="T1657" s="20" t="n">
        <v>444</v>
      </c>
      <c r="U1657" s="20"/>
      <c r="V1657" s="19"/>
      <c r="W1657" s="19" t="s">
        <v>10248</v>
      </c>
      <c r="X1657" s="35" t="s">
        <v>383</v>
      </c>
      <c r="Y1657" s="35"/>
      <c r="Z1657" s="35" t="n">
        <v>0</v>
      </c>
      <c r="AE1657" s="94" t="e">
        <f aca="false" t="array" ref="AE1657:AK1657">_xlfn.torow(_xlfn.unique(_xlfn._xlws.filter(cat_table[Subsector],$E1657=cat_table[Sector],"")))</f>
        <v>#NAME?</v>
      </c>
      <c r="AF1657" s="94" t="e">
        <v>#NAME?</v>
      </c>
      <c r="AG1657" s="94" t="e">
        <v>#NAME?</v>
      </c>
      <c r="AH1657" s="94" t="e">
        <v>#NAME?</v>
      </c>
      <c r="AI1657" s="94" t="e">
        <v>#NAME?</v>
      </c>
      <c r="AJ1657" s="94" t="e">
        <v>#NAME?</v>
      </c>
      <c r="AK1657" s="94" t="e">
        <v>#NAME?</v>
      </c>
      <c r="AO1657" s="94" t="e">
        <f aca="false" t="array" ref="AO1657:AT1657">_xlfn.torow(_xlfn.unique(_xlfn._xlws.filter(cat_table[Sub-subsector],($E1657=cat_table[Sector])*($F1657=cat_table[Subsector]),"")))</f>
        <v>#NAME?</v>
      </c>
      <c r="AP1657" s="94" t="e">
        <v>#NAME?</v>
      </c>
      <c r="AQ1657" s="94" t="e">
        <v>#NAME?</v>
      </c>
      <c r="AR1657" s="94" t="e">
        <v>#NAME?</v>
      </c>
      <c r="AS1657" s="94" t="e">
        <v>#NAME?</v>
      </c>
      <c r="AT1657" s="94" t="e">
        <v>#NAME?</v>
      </c>
    </row>
    <row r="1658" customFormat="false" ht="15" hidden="false" customHeight="true" outlineLevel="0" collapsed="false">
      <c r="A1658" s="20" t="s">
        <v>10587</v>
      </c>
      <c r="B1658" s="20" t="e">
        <f aca="false">INDEX(Table2[], MATCH(L1658, Location_ID!$D$2:$D$648, 0), 1)</f>
        <v>#N/A</v>
      </c>
      <c r="C1658" s="62" t="s">
        <v>937</v>
      </c>
      <c r="D1658" s="249" t="s">
        <v>354</v>
      </c>
      <c r="E1658" s="20" t="s">
        <v>7134</v>
      </c>
      <c r="F1658" s="20" t="s">
        <v>7135</v>
      </c>
      <c r="G1658" s="62" t="s">
        <v>7591</v>
      </c>
      <c r="H1658" s="200"/>
      <c r="I1658" s="20" t="s">
        <v>10260</v>
      </c>
      <c r="J1658" s="20" t="s">
        <v>10261</v>
      </c>
      <c r="K1658" s="20" t="s">
        <v>7120</v>
      </c>
      <c r="L1658" s="62" t="s">
        <v>10245</v>
      </c>
      <c r="M1658" s="20" t="s">
        <v>7127</v>
      </c>
      <c r="N1658" s="20" t="s">
        <v>10265</v>
      </c>
      <c r="O1658" s="20" t="s">
        <v>10581</v>
      </c>
      <c r="P1658" s="201" t="n">
        <v>44432</v>
      </c>
      <c r="Q1658" s="201" t="n">
        <v>44432</v>
      </c>
      <c r="R1658" s="20" t="n">
        <v>1</v>
      </c>
      <c r="S1658" s="20" t="s">
        <v>7130</v>
      </c>
      <c r="T1658" s="20" t="n">
        <v>226</v>
      </c>
      <c r="U1658" s="20"/>
      <c r="V1658" s="19"/>
      <c r="W1658" s="19" t="s">
        <v>10248</v>
      </c>
      <c r="X1658" s="35" t="s">
        <v>383</v>
      </c>
      <c r="Y1658" s="35"/>
      <c r="Z1658" s="35" t="n">
        <v>0</v>
      </c>
      <c r="AE1658" s="94" t="e">
        <f aca="false" t="array" ref="AE1658:AK1658">_xlfn.torow(_xlfn.unique(_xlfn._xlws.filter(cat_table[Subsector],$E1658=cat_table[Sector],"")))</f>
        <v>#NAME?</v>
      </c>
      <c r="AF1658" s="94" t="e">
        <v>#NAME?</v>
      </c>
      <c r="AG1658" s="94" t="e">
        <v>#NAME?</v>
      </c>
      <c r="AH1658" s="94" t="e">
        <v>#NAME?</v>
      </c>
      <c r="AI1658" s="94" t="e">
        <v>#NAME?</v>
      </c>
      <c r="AJ1658" s="94" t="e">
        <v>#NAME?</v>
      </c>
      <c r="AK1658" s="94" t="e">
        <v>#NAME?</v>
      </c>
      <c r="AO1658" s="94" t="e">
        <f aca="false" t="array" ref="AO1658:AT1658">_xlfn.torow(_xlfn.unique(_xlfn._xlws.filter(cat_table[Sub-subsector],($E1658=cat_table[Sector])*($F1658=cat_table[Subsector]),"")))</f>
        <v>#NAME?</v>
      </c>
      <c r="AP1658" s="94" t="e">
        <v>#NAME?</v>
      </c>
      <c r="AQ1658" s="94" t="e">
        <v>#NAME?</v>
      </c>
      <c r="AR1658" s="94" t="e">
        <v>#NAME?</v>
      </c>
      <c r="AS1658" s="94" t="e">
        <v>#NAME?</v>
      </c>
      <c r="AT1658" s="94" t="e">
        <v>#NAME?</v>
      </c>
    </row>
    <row r="1659" customFormat="false" ht="15" hidden="false" customHeight="true" outlineLevel="0" collapsed="false">
      <c r="A1659" s="20" t="s">
        <v>10588</v>
      </c>
      <c r="B1659" s="20" t="e">
        <f aca="false">INDEX(Table2[], MATCH(L1659, Location_ID!$D$2:$D$648, 0), 1)</f>
        <v>#N/A</v>
      </c>
      <c r="C1659" s="62" t="s">
        <v>937</v>
      </c>
      <c r="D1659" s="249" t="s">
        <v>354</v>
      </c>
      <c r="E1659" s="20" t="s">
        <v>7134</v>
      </c>
      <c r="F1659" s="20" t="s">
        <v>7135</v>
      </c>
      <c r="G1659" s="62" t="s">
        <v>7591</v>
      </c>
      <c r="H1659" s="200"/>
      <c r="I1659" s="20" t="s">
        <v>10260</v>
      </c>
      <c r="J1659" s="20" t="s">
        <v>10261</v>
      </c>
      <c r="K1659" s="20" t="s">
        <v>7120</v>
      </c>
      <c r="L1659" s="62" t="s">
        <v>10245</v>
      </c>
      <c r="M1659" s="20" t="s">
        <v>7127</v>
      </c>
      <c r="N1659" s="20" t="s">
        <v>10262</v>
      </c>
      <c r="O1659" s="20" t="s">
        <v>10581</v>
      </c>
      <c r="P1659" s="201" t="n">
        <v>44431</v>
      </c>
      <c r="Q1659" s="201" t="n">
        <v>44431</v>
      </c>
      <c r="R1659" s="20" t="n">
        <v>1</v>
      </c>
      <c r="S1659" s="20" t="s">
        <v>7130</v>
      </c>
      <c r="T1659" s="20" t="n">
        <v>985.5</v>
      </c>
      <c r="U1659" s="20"/>
      <c r="V1659" s="19"/>
      <c r="W1659" s="19" t="s">
        <v>10248</v>
      </c>
      <c r="X1659" s="35" t="s">
        <v>383</v>
      </c>
      <c r="Y1659" s="35"/>
      <c r="Z1659" s="35" t="n">
        <v>0</v>
      </c>
      <c r="AE1659" s="94" t="e">
        <f aca="false" t="array" ref="AE1659:AK1659">_xlfn.torow(_xlfn.unique(_xlfn._xlws.filter(cat_table[Subsector],$E1659=cat_table[Sector],"")))</f>
        <v>#NAME?</v>
      </c>
      <c r="AF1659" s="94" t="e">
        <v>#NAME?</v>
      </c>
      <c r="AG1659" s="94" t="e">
        <v>#NAME?</v>
      </c>
      <c r="AH1659" s="94" t="e">
        <v>#NAME?</v>
      </c>
      <c r="AI1659" s="94" t="e">
        <v>#NAME?</v>
      </c>
      <c r="AJ1659" s="94" t="e">
        <v>#NAME?</v>
      </c>
      <c r="AK1659" s="94" t="e">
        <v>#NAME?</v>
      </c>
      <c r="AO1659" s="94" t="e">
        <f aca="false" t="array" ref="AO1659:AT1659">_xlfn.torow(_xlfn.unique(_xlfn._xlws.filter(cat_table[Sub-subsector],($E1659=cat_table[Sector])*($F1659=cat_table[Subsector]),"")))</f>
        <v>#NAME?</v>
      </c>
      <c r="AP1659" s="94" t="e">
        <v>#NAME?</v>
      </c>
      <c r="AQ1659" s="94" t="e">
        <v>#NAME?</v>
      </c>
      <c r="AR1659" s="94" t="e">
        <v>#NAME?</v>
      </c>
      <c r="AS1659" s="94" t="e">
        <v>#NAME?</v>
      </c>
      <c r="AT1659" s="94" t="e">
        <v>#NAME?</v>
      </c>
    </row>
    <row r="1660" customFormat="false" ht="15" hidden="false" customHeight="true" outlineLevel="0" collapsed="false">
      <c r="A1660" s="20" t="s">
        <v>10589</v>
      </c>
      <c r="B1660" s="20" t="e">
        <f aca="false">INDEX(Table2[], MATCH(L1660, Location_ID!$D$2:$D$648, 0), 1)</f>
        <v>#N/A</v>
      </c>
      <c r="C1660" s="62" t="s">
        <v>937</v>
      </c>
      <c r="D1660" s="249" t="s">
        <v>354</v>
      </c>
      <c r="E1660" s="20" t="s">
        <v>7134</v>
      </c>
      <c r="F1660" s="20" t="s">
        <v>7135</v>
      </c>
      <c r="G1660" s="62" t="s">
        <v>7591</v>
      </c>
      <c r="H1660" s="200"/>
      <c r="I1660" s="20" t="s">
        <v>10260</v>
      </c>
      <c r="J1660" s="20" t="s">
        <v>10261</v>
      </c>
      <c r="K1660" s="20" t="s">
        <v>7120</v>
      </c>
      <c r="L1660" s="62" t="s">
        <v>10245</v>
      </c>
      <c r="M1660" s="20" t="s">
        <v>7127</v>
      </c>
      <c r="N1660" s="20" t="s">
        <v>10265</v>
      </c>
      <c r="O1660" s="20" t="s">
        <v>10581</v>
      </c>
      <c r="P1660" s="201" t="n">
        <v>44431</v>
      </c>
      <c r="Q1660" s="201" t="n">
        <v>44431</v>
      </c>
      <c r="R1660" s="20" t="n">
        <v>1</v>
      </c>
      <c r="S1660" s="20" t="s">
        <v>7130</v>
      </c>
      <c r="T1660" s="20" t="n">
        <v>333</v>
      </c>
      <c r="U1660" s="20"/>
      <c r="V1660" s="19"/>
      <c r="W1660" s="19" t="s">
        <v>10248</v>
      </c>
      <c r="X1660" s="35" t="s">
        <v>383</v>
      </c>
      <c r="Y1660" s="35"/>
      <c r="Z1660" s="35" t="n">
        <v>0</v>
      </c>
      <c r="AE1660" s="94" t="e">
        <f aca="false" t="array" ref="AE1660:AK1660">_xlfn.torow(_xlfn.unique(_xlfn._xlws.filter(cat_table[Subsector],$E1660=cat_table[Sector],"")))</f>
        <v>#NAME?</v>
      </c>
      <c r="AF1660" s="94" t="e">
        <v>#NAME?</v>
      </c>
      <c r="AG1660" s="94" t="e">
        <v>#NAME?</v>
      </c>
      <c r="AH1660" s="94" t="e">
        <v>#NAME?</v>
      </c>
      <c r="AI1660" s="94" t="e">
        <v>#NAME?</v>
      </c>
      <c r="AJ1660" s="94" t="e">
        <v>#NAME?</v>
      </c>
      <c r="AK1660" s="94" t="e">
        <v>#NAME?</v>
      </c>
      <c r="AO1660" s="94" t="e">
        <f aca="false" t="array" ref="AO1660:AT1660">_xlfn.torow(_xlfn.unique(_xlfn._xlws.filter(cat_table[Sub-subsector],($E1660=cat_table[Sector])*($F1660=cat_table[Subsector]),"")))</f>
        <v>#NAME?</v>
      </c>
      <c r="AP1660" s="94" t="e">
        <v>#NAME?</v>
      </c>
      <c r="AQ1660" s="94" t="e">
        <v>#NAME?</v>
      </c>
      <c r="AR1660" s="94" t="e">
        <v>#NAME?</v>
      </c>
      <c r="AS1660" s="94" t="e">
        <v>#NAME?</v>
      </c>
      <c r="AT1660" s="94" t="e">
        <v>#NAME?</v>
      </c>
    </row>
    <row r="1661" customFormat="false" ht="15" hidden="false" customHeight="true" outlineLevel="0" collapsed="false">
      <c r="A1661" s="20" t="s">
        <v>10590</v>
      </c>
      <c r="B1661" s="20" t="e">
        <f aca="false">INDEX(Table2[], MATCH(L1661, Location_ID!$D$2:$D$648, 0), 1)</f>
        <v>#N/A</v>
      </c>
      <c r="C1661" s="62" t="s">
        <v>937</v>
      </c>
      <c r="D1661" s="249" t="s">
        <v>354</v>
      </c>
      <c r="E1661" s="20" t="s">
        <v>7134</v>
      </c>
      <c r="F1661" s="20" t="s">
        <v>7135</v>
      </c>
      <c r="G1661" s="62" t="s">
        <v>7591</v>
      </c>
      <c r="H1661" s="200"/>
      <c r="I1661" s="20" t="s">
        <v>10260</v>
      </c>
      <c r="J1661" s="20" t="s">
        <v>10261</v>
      </c>
      <c r="K1661" s="20" t="s">
        <v>7120</v>
      </c>
      <c r="L1661" s="62" t="s">
        <v>10245</v>
      </c>
      <c r="M1661" s="20" t="s">
        <v>7127</v>
      </c>
      <c r="N1661" s="20" t="s">
        <v>10262</v>
      </c>
      <c r="O1661" s="20" t="s">
        <v>10591</v>
      </c>
      <c r="P1661" s="201" t="n">
        <v>44434</v>
      </c>
      <c r="Q1661" s="201" t="n">
        <v>44434</v>
      </c>
      <c r="R1661" s="20" t="n">
        <v>1</v>
      </c>
      <c r="S1661" s="20" t="s">
        <v>7130</v>
      </c>
      <c r="T1661" s="20" t="n">
        <v>0</v>
      </c>
      <c r="U1661" s="20"/>
      <c r="V1661" s="19"/>
      <c r="W1661" s="19" t="s">
        <v>10248</v>
      </c>
      <c r="X1661" s="35" t="s">
        <v>383</v>
      </c>
      <c r="Y1661" s="35"/>
      <c r="Z1661" s="35" t="n">
        <v>0</v>
      </c>
      <c r="AE1661" s="94" t="e">
        <f aca="false" t="array" ref="AE1661:AK1661">_xlfn.torow(_xlfn.unique(_xlfn._xlws.filter(cat_table[Subsector],$E1661=cat_table[Sector],"")))</f>
        <v>#NAME?</v>
      </c>
      <c r="AF1661" s="94" t="e">
        <v>#NAME?</v>
      </c>
      <c r="AG1661" s="94" t="e">
        <v>#NAME?</v>
      </c>
      <c r="AH1661" s="94" t="e">
        <v>#NAME?</v>
      </c>
      <c r="AI1661" s="94" t="e">
        <v>#NAME?</v>
      </c>
      <c r="AJ1661" s="94" t="e">
        <v>#NAME?</v>
      </c>
      <c r="AK1661" s="94" t="e">
        <v>#NAME?</v>
      </c>
      <c r="AO1661" s="94" t="e">
        <f aca="false" t="array" ref="AO1661:AT1661">_xlfn.torow(_xlfn.unique(_xlfn._xlws.filter(cat_table[Sub-subsector],($E1661=cat_table[Sector])*($F1661=cat_table[Subsector]),"")))</f>
        <v>#NAME?</v>
      </c>
      <c r="AP1661" s="94" t="e">
        <v>#NAME?</v>
      </c>
      <c r="AQ1661" s="94" t="e">
        <v>#NAME?</v>
      </c>
      <c r="AR1661" s="94" t="e">
        <v>#NAME?</v>
      </c>
      <c r="AS1661" s="94" t="e">
        <v>#NAME?</v>
      </c>
      <c r="AT1661" s="94" t="e">
        <v>#NAME?</v>
      </c>
    </row>
    <row r="1662" customFormat="false" ht="15" hidden="false" customHeight="true" outlineLevel="0" collapsed="false">
      <c r="A1662" s="20" t="s">
        <v>10592</v>
      </c>
      <c r="B1662" s="20" t="e">
        <f aca="false">INDEX(Table2[], MATCH(L1662, Location_ID!$D$2:$D$648, 0), 1)</f>
        <v>#N/A</v>
      </c>
      <c r="C1662" s="62" t="s">
        <v>937</v>
      </c>
      <c r="D1662" s="249" t="s">
        <v>354</v>
      </c>
      <c r="E1662" s="20" t="s">
        <v>7134</v>
      </c>
      <c r="F1662" s="20" t="s">
        <v>7135</v>
      </c>
      <c r="G1662" s="62" t="s">
        <v>7591</v>
      </c>
      <c r="H1662" s="200"/>
      <c r="I1662" s="20" t="s">
        <v>10260</v>
      </c>
      <c r="J1662" s="20" t="s">
        <v>10261</v>
      </c>
      <c r="K1662" s="20" t="s">
        <v>7120</v>
      </c>
      <c r="L1662" s="62" t="s">
        <v>10245</v>
      </c>
      <c r="M1662" s="20" t="s">
        <v>7127</v>
      </c>
      <c r="N1662" s="20" t="s">
        <v>10265</v>
      </c>
      <c r="O1662" s="20" t="s">
        <v>10591</v>
      </c>
      <c r="P1662" s="201" t="n">
        <v>44434</v>
      </c>
      <c r="Q1662" s="201" t="n">
        <v>44434</v>
      </c>
      <c r="R1662" s="20" t="n">
        <v>1</v>
      </c>
      <c r="S1662" s="20" t="s">
        <v>7130</v>
      </c>
      <c r="T1662" s="20" t="n">
        <v>0</v>
      </c>
      <c r="U1662" s="20"/>
      <c r="V1662" s="19"/>
      <c r="W1662" s="19" t="s">
        <v>10248</v>
      </c>
      <c r="X1662" s="35" t="s">
        <v>383</v>
      </c>
      <c r="Y1662" s="35"/>
      <c r="Z1662" s="35" t="n">
        <v>0</v>
      </c>
      <c r="AE1662" s="94" t="e">
        <f aca="false" t="array" ref="AE1662:AK1662">_xlfn.torow(_xlfn.unique(_xlfn._xlws.filter(cat_table[Subsector],$E1662=cat_table[Sector],"")))</f>
        <v>#NAME?</v>
      </c>
      <c r="AF1662" s="94" t="e">
        <v>#NAME?</v>
      </c>
      <c r="AG1662" s="94" t="e">
        <v>#NAME?</v>
      </c>
      <c r="AH1662" s="94" t="e">
        <v>#NAME?</v>
      </c>
      <c r="AI1662" s="94" t="e">
        <v>#NAME?</v>
      </c>
      <c r="AJ1662" s="94" t="e">
        <v>#NAME?</v>
      </c>
      <c r="AK1662" s="94" t="e">
        <v>#NAME?</v>
      </c>
      <c r="AO1662" s="94" t="e">
        <f aca="false" t="array" ref="AO1662:AT1662">_xlfn.torow(_xlfn.unique(_xlfn._xlws.filter(cat_table[Sub-subsector],($E1662=cat_table[Sector])*($F1662=cat_table[Subsector]),"")))</f>
        <v>#NAME?</v>
      </c>
      <c r="AP1662" s="94" t="e">
        <v>#NAME?</v>
      </c>
      <c r="AQ1662" s="94" t="e">
        <v>#NAME?</v>
      </c>
      <c r="AR1662" s="94" t="e">
        <v>#NAME?</v>
      </c>
      <c r="AS1662" s="94" t="e">
        <v>#NAME?</v>
      </c>
      <c r="AT1662" s="94" t="e">
        <v>#NAME?</v>
      </c>
    </row>
    <row r="1663" customFormat="false" ht="15" hidden="false" customHeight="true" outlineLevel="0" collapsed="false">
      <c r="A1663" s="20" t="s">
        <v>10593</v>
      </c>
      <c r="B1663" s="20" t="e">
        <f aca="false">INDEX(Table2[], MATCH(L1663, Location_ID!$D$2:$D$648, 0), 1)</f>
        <v>#N/A</v>
      </c>
      <c r="C1663" s="62" t="s">
        <v>937</v>
      </c>
      <c r="D1663" s="249" t="s">
        <v>354</v>
      </c>
      <c r="E1663" s="20" t="s">
        <v>7134</v>
      </c>
      <c r="F1663" s="20" t="s">
        <v>7135</v>
      </c>
      <c r="G1663" s="62" t="s">
        <v>7591</v>
      </c>
      <c r="H1663" s="200"/>
      <c r="I1663" s="20" t="s">
        <v>10260</v>
      </c>
      <c r="J1663" s="20" t="s">
        <v>10261</v>
      </c>
      <c r="K1663" s="20" t="s">
        <v>7120</v>
      </c>
      <c r="L1663" s="62" t="s">
        <v>10245</v>
      </c>
      <c r="M1663" s="20" t="s">
        <v>7127</v>
      </c>
      <c r="N1663" s="20" t="s">
        <v>10262</v>
      </c>
      <c r="O1663" s="20" t="s">
        <v>10591</v>
      </c>
      <c r="P1663" s="201" t="n">
        <v>44433</v>
      </c>
      <c r="Q1663" s="201" t="n">
        <v>44433</v>
      </c>
      <c r="R1663" s="20" t="n">
        <v>1</v>
      </c>
      <c r="S1663" s="20" t="s">
        <v>7130</v>
      </c>
      <c r="T1663" s="20" t="n">
        <v>0</v>
      </c>
      <c r="U1663" s="20"/>
      <c r="V1663" s="19"/>
      <c r="W1663" s="19" t="s">
        <v>10248</v>
      </c>
      <c r="X1663" s="35" t="s">
        <v>383</v>
      </c>
      <c r="Y1663" s="35"/>
      <c r="Z1663" s="35" t="n">
        <v>0</v>
      </c>
      <c r="AE1663" s="94" t="e">
        <f aca="false" t="array" ref="AE1663:AK1663">_xlfn.torow(_xlfn.unique(_xlfn._xlws.filter(cat_table[Subsector],$E1663=cat_table[Sector],"")))</f>
        <v>#NAME?</v>
      </c>
      <c r="AF1663" s="94" t="e">
        <v>#NAME?</v>
      </c>
      <c r="AG1663" s="94" t="e">
        <v>#NAME?</v>
      </c>
      <c r="AH1663" s="94" t="e">
        <v>#NAME?</v>
      </c>
      <c r="AI1663" s="94" t="e">
        <v>#NAME?</v>
      </c>
      <c r="AJ1663" s="94" t="e">
        <v>#NAME?</v>
      </c>
      <c r="AK1663" s="94" t="e">
        <v>#NAME?</v>
      </c>
      <c r="AO1663" s="94" t="e">
        <f aca="false" t="array" ref="AO1663:AT1663">_xlfn.torow(_xlfn.unique(_xlfn._xlws.filter(cat_table[Sub-subsector],($E1663=cat_table[Sector])*($F1663=cat_table[Subsector]),"")))</f>
        <v>#NAME?</v>
      </c>
      <c r="AP1663" s="94" t="e">
        <v>#NAME?</v>
      </c>
      <c r="AQ1663" s="94" t="e">
        <v>#NAME?</v>
      </c>
      <c r="AR1663" s="94" t="e">
        <v>#NAME?</v>
      </c>
      <c r="AS1663" s="94" t="e">
        <v>#NAME?</v>
      </c>
      <c r="AT1663" s="94" t="e">
        <v>#NAME?</v>
      </c>
    </row>
    <row r="1664" customFormat="false" ht="15" hidden="false" customHeight="true" outlineLevel="0" collapsed="false">
      <c r="A1664" s="20" t="s">
        <v>10594</v>
      </c>
      <c r="B1664" s="20" t="e">
        <f aca="false">INDEX(Table2[], MATCH(L1664, Location_ID!$D$2:$D$648, 0), 1)</f>
        <v>#N/A</v>
      </c>
      <c r="C1664" s="62" t="s">
        <v>937</v>
      </c>
      <c r="D1664" s="249" t="s">
        <v>354</v>
      </c>
      <c r="E1664" s="20" t="s">
        <v>7134</v>
      </c>
      <c r="F1664" s="20" t="s">
        <v>7135</v>
      </c>
      <c r="G1664" s="62" t="s">
        <v>7591</v>
      </c>
      <c r="H1664" s="200"/>
      <c r="I1664" s="20" t="s">
        <v>10260</v>
      </c>
      <c r="J1664" s="20" t="s">
        <v>10261</v>
      </c>
      <c r="K1664" s="20" t="s">
        <v>7120</v>
      </c>
      <c r="L1664" s="62" t="s">
        <v>10245</v>
      </c>
      <c r="M1664" s="20" t="s">
        <v>7127</v>
      </c>
      <c r="N1664" s="20" t="s">
        <v>10265</v>
      </c>
      <c r="O1664" s="20" t="s">
        <v>10591</v>
      </c>
      <c r="P1664" s="201" t="n">
        <v>44433</v>
      </c>
      <c r="Q1664" s="201" t="n">
        <v>44433</v>
      </c>
      <c r="R1664" s="20" t="n">
        <v>1</v>
      </c>
      <c r="S1664" s="20" t="s">
        <v>7130</v>
      </c>
      <c r="T1664" s="20" t="n">
        <v>0</v>
      </c>
      <c r="U1664" s="20"/>
      <c r="V1664" s="19"/>
      <c r="W1664" s="19" t="s">
        <v>10248</v>
      </c>
      <c r="X1664" s="35" t="s">
        <v>383</v>
      </c>
      <c r="Y1664" s="35"/>
      <c r="Z1664" s="35" t="n">
        <v>0</v>
      </c>
      <c r="AE1664" s="94" t="e">
        <f aca="false" t="array" ref="AE1664:AK1664">_xlfn.torow(_xlfn.unique(_xlfn._xlws.filter(cat_table[Subsector],$E1664=cat_table[Sector],"")))</f>
        <v>#NAME?</v>
      </c>
      <c r="AF1664" s="94" t="e">
        <v>#NAME?</v>
      </c>
      <c r="AG1664" s="94" t="e">
        <v>#NAME?</v>
      </c>
      <c r="AH1664" s="94" t="e">
        <v>#NAME?</v>
      </c>
      <c r="AI1664" s="94" t="e">
        <v>#NAME?</v>
      </c>
      <c r="AJ1664" s="94" t="e">
        <v>#NAME?</v>
      </c>
      <c r="AK1664" s="94" t="e">
        <v>#NAME?</v>
      </c>
      <c r="AO1664" s="94" t="e">
        <f aca="false" t="array" ref="AO1664:AT1664">_xlfn.torow(_xlfn.unique(_xlfn._xlws.filter(cat_table[Sub-subsector],($E1664=cat_table[Sector])*($F1664=cat_table[Subsector]),"")))</f>
        <v>#NAME?</v>
      </c>
      <c r="AP1664" s="94" t="e">
        <v>#NAME?</v>
      </c>
      <c r="AQ1664" s="94" t="e">
        <v>#NAME?</v>
      </c>
      <c r="AR1664" s="94" t="e">
        <v>#NAME?</v>
      </c>
      <c r="AS1664" s="94" t="e">
        <v>#NAME?</v>
      </c>
      <c r="AT1664" s="94" t="e">
        <v>#NAME?</v>
      </c>
    </row>
    <row r="1665" customFormat="false" ht="15" hidden="false" customHeight="true" outlineLevel="0" collapsed="false">
      <c r="A1665" s="20" t="s">
        <v>10595</v>
      </c>
      <c r="B1665" s="20" t="e">
        <f aca="false">INDEX(Table2[], MATCH(L1665, Location_ID!$D$2:$D$648, 0), 1)</f>
        <v>#N/A</v>
      </c>
      <c r="C1665" s="62" t="s">
        <v>937</v>
      </c>
      <c r="D1665" s="249" t="s">
        <v>354</v>
      </c>
      <c r="E1665" s="20" t="s">
        <v>7134</v>
      </c>
      <c r="F1665" s="20" t="s">
        <v>7135</v>
      </c>
      <c r="G1665" s="62" t="s">
        <v>7591</v>
      </c>
      <c r="H1665" s="200"/>
      <c r="I1665" s="20" t="s">
        <v>10260</v>
      </c>
      <c r="J1665" s="20" t="s">
        <v>10261</v>
      </c>
      <c r="K1665" s="20" t="s">
        <v>7120</v>
      </c>
      <c r="L1665" s="62" t="s">
        <v>10245</v>
      </c>
      <c r="M1665" s="20" t="s">
        <v>7127</v>
      </c>
      <c r="N1665" s="20" t="s">
        <v>10262</v>
      </c>
      <c r="O1665" s="20" t="s">
        <v>10591</v>
      </c>
      <c r="P1665" s="201" t="n">
        <v>44432</v>
      </c>
      <c r="Q1665" s="201" t="n">
        <v>44432</v>
      </c>
      <c r="R1665" s="20" t="n">
        <v>1</v>
      </c>
      <c r="S1665" s="20" t="s">
        <v>7130</v>
      </c>
      <c r="T1665" s="20" t="n">
        <v>0</v>
      </c>
      <c r="U1665" s="20"/>
      <c r="V1665" s="19"/>
      <c r="W1665" s="19" t="s">
        <v>10248</v>
      </c>
      <c r="X1665" s="35" t="s">
        <v>383</v>
      </c>
      <c r="Y1665" s="35"/>
      <c r="Z1665" s="35" t="n">
        <v>0</v>
      </c>
      <c r="AE1665" s="94" t="e">
        <f aca="false" t="array" ref="AE1665:AK1665">_xlfn.torow(_xlfn.unique(_xlfn._xlws.filter(cat_table[Subsector],$E1665=cat_table[Sector],"")))</f>
        <v>#NAME?</v>
      </c>
      <c r="AF1665" s="94" t="e">
        <v>#NAME?</v>
      </c>
      <c r="AG1665" s="94" t="e">
        <v>#NAME?</v>
      </c>
      <c r="AH1665" s="94" t="e">
        <v>#NAME?</v>
      </c>
      <c r="AI1665" s="94" t="e">
        <v>#NAME?</v>
      </c>
      <c r="AJ1665" s="94" t="e">
        <v>#NAME?</v>
      </c>
      <c r="AK1665" s="94" t="e">
        <v>#NAME?</v>
      </c>
      <c r="AO1665" s="94" t="e">
        <f aca="false" t="array" ref="AO1665:AT1665">_xlfn.torow(_xlfn.unique(_xlfn._xlws.filter(cat_table[Sub-subsector],($E1665=cat_table[Sector])*($F1665=cat_table[Subsector]),"")))</f>
        <v>#NAME?</v>
      </c>
      <c r="AP1665" s="94" t="e">
        <v>#NAME?</v>
      </c>
      <c r="AQ1665" s="94" t="e">
        <v>#NAME?</v>
      </c>
      <c r="AR1665" s="94" t="e">
        <v>#NAME?</v>
      </c>
      <c r="AS1665" s="94" t="e">
        <v>#NAME?</v>
      </c>
      <c r="AT1665" s="94" t="e">
        <v>#NAME?</v>
      </c>
    </row>
    <row r="1666" customFormat="false" ht="15" hidden="false" customHeight="true" outlineLevel="0" collapsed="false">
      <c r="A1666" s="20" t="s">
        <v>10596</v>
      </c>
      <c r="B1666" s="20" t="e">
        <f aca="false">INDEX(Table2[], MATCH(L1666, Location_ID!$D$2:$D$648, 0), 1)</f>
        <v>#N/A</v>
      </c>
      <c r="C1666" s="62" t="s">
        <v>937</v>
      </c>
      <c r="D1666" s="249" t="s">
        <v>354</v>
      </c>
      <c r="E1666" s="20" t="s">
        <v>7134</v>
      </c>
      <c r="F1666" s="20" t="s">
        <v>7135</v>
      </c>
      <c r="G1666" s="62" t="s">
        <v>7591</v>
      </c>
      <c r="H1666" s="200"/>
      <c r="I1666" s="20" t="s">
        <v>10260</v>
      </c>
      <c r="J1666" s="20" t="s">
        <v>10261</v>
      </c>
      <c r="K1666" s="20" t="s">
        <v>7120</v>
      </c>
      <c r="L1666" s="62" t="s">
        <v>10245</v>
      </c>
      <c r="M1666" s="20" t="s">
        <v>7127</v>
      </c>
      <c r="N1666" s="20" t="s">
        <v>10265</v>
      </c>
      <c r="O1666" s="20" t="s">
        <v>10591</v>
      </c>
      <c r="P1666" s="201" t="n">
        <v>44432</v>
      </c>
      <c r="Q1666" s="201" t="n">
        <v>44432</v>
      </c>
      <c r="R1666" s="20" t="n">
        <v>1</v>
      </c>
      <c r="S1666" s="20" t="s">
        <v>7130</v>
      </c>
      <c r="T1666" s="20" t="n">
        <v>0</v>
      </c>
      <c r="U1666" s="20"/>
      <c r="V1666" s="19"/>
      <c r="W1666" s="19" t="s">
        <v>10248</v>
      </c>
      <c r="X1666" s="35" t="s">
        <v>383</v>
      </c>
      <c r="Y1666" s="35"/>
      <c r="Z1666" s="35" t="n">
        <v>0</v>
      </c>
      <c r="AE1666" s="94" t="e">
        <f aca="false" t="array" ref="AE1666:AK1666">_xlfn.torow(_xlfn.unique(_xlfn._xlws.filter(cat_table[Subsector],$E1666=cat_table[Sector],"")))</f>
        <v>#NAME?</v>
      </c>
      <c r="AF1666" s="94" t="e">
        <v>#NAME?</v>
      </c>
      <c r="AG1666" s="94" t="e">
        <v>#NAME?</v>
      </c>
      <c r="AH1666" s="94" t="e">
        <v>#NAME?</v>
      </c>
      <c r="AI1666" s="94" t="e">
        <v>#NAME?</v>
      </c>
      <c r="AJ1666" s="94" t="e">
        <v>#NAME?</v>
      </c>
      <c r="AK1666" s="94" t="e">
        <v>#NAME?</v>
      </c>
      <c r="AO1666" s="94" t="e">
        <f aca="false" t="array" ref="AO1666:AT1666">_xlfn.torow(_xlfn.unique(_xlfn._xlws.filter(cat_table[Sub-subsector],($E1666=cat_table[Sector])*($F1666=cat_table[Subsector]),"")))</f>
        <v>#NAME?</v>
      </c>
      <c r="AP1666" s="94" t="e">
        <v>#NAME?</v>
      </c>
      <c r="AQ1666" s="94" t="e">
        <v>#NAME?</v>
      </c>
      <c r="AR1666" s="94" t="e">
        <v>#NAME?</v>
      </c>
      <c r="AS1666" s="94" t="e">
        <v>#NAME?</v>
      </c>
      <c r="AT1666" s="94" t="e">
        <v>#NAME?</v>
      </c>
    </row>
    <row r="1667" customFormat="false" ht="15" hidden="false" customHeight="true" outlineLevel="0" collapsed="false">
      <c r="A1667" s="20" t="s">
        <v>10597</v>
      </c>
      <c r="B1667" s="20" t="e">
        <f aca="false">INDEX(Table2[], MATCH(L1667, Location_ID!$D$2:$D$648, 0), 1)</f>
        <v>#N/A</v>
      </c>
      <c r="C1667" s="62" t="s">
        <v>937</v>
      </c>
      <c r="D1667" s="249" t="s">
        <v>354</v>
      </c>
      <c r="E1667" s="20" t="s">
        <v>7134</v>
      </c>
      <c r="F1667" s="20" t="s">
        <v>7135</v>
      </c>
      <c r="G1667" s="62" t="s">
        <v>7591</v>
      </c>
      <c r="H1667" s="200"/>
      <c r="I1667" s="20" t="s">
        <v>10260</v>
      </c>
      <c r="J1667" s="20" t="s">
        <v>10261</v>
      </c>
      <c r="K1667" s="20" t="s">
        <v>7120</v>
      </c>
      <c r="L1667" s="62" t="s">
        <v>10245</v>
      </c>
      <c r="M1667" s="20" t="s">
        <v>7127</v>
      </c>
      <c r="N1667" s="20" t="s">
        <v>10271</v>
      </c>
      <c r="O1667" s="20" t="s">
        <v>10591</v>
      </c>
      <c r="P1667" s="201" t="n">
        <v>44432</v>
      </c>
      <c r="Q1667" s="201" t="n">
        <v>44432</v>
      </c>
      <c r="R1667" s="20" t="n">
        <v>1</v>
      </c>
      <c r="S1667" s="20" t="s">
        <v>7130</v>
      </c>
      <c r="T1667" s="20" t="n">
        <v>0</v>
      </c>
      <c r="U1667" s="20"/>
      <c r="V1667" s="19"/>
      <c r="W1667" s="19" t="s">
        <v>10248</v>
      </c>
      <c r="X1667" s="35" t="s">
        <v>383</v>
      </c>
      <c r="Y1667" s="35"/>
      <c r="Z1667" s="35" t="n">
        <v>0</v>
      </c>
      <c r="AE1667" s="94" t="e">
        <f aca="false" t="array" ref="AE1667:AK1667">_xlfn.torow(_xlfn.unique(_xlfn._xlws.filter(cat_table[Subsector],$E1667=cat_table[Sector],"")))</f>
        <v>#NAME?</v>
      </c>
      <c r="AF1667" s="94" t="e">
        <v>#NAME?</v>
      </c>
      <c r="AG1667" s="94" t="e">
        <v>#NAME?</v>
      </c>
      <c r="AH1667" s="94" t="e">
        <v>#NAME?</v>
      </c>
      <c r="AI1667" s="94" t="e">
        <v>#NAME?</v>
      </c>
      <c r="AJ1667" s="94" t="e">
        <v>#NAME?</v>
      </c>
      <c r="AK1667" s="94" t="e">
        <v>#NAME?</v>
      </c>
      <c r="AO1667" s="94" t="e">
        <f aca="false" t="array" ref="AO1667:AT1667">_xlfn.torow(_xlfn.unique(_xlfn._xlws.filter(cat_table[Sub-subsector],($E1667=cat_table[Sector])*($F1667=cat_table[Subsector]),"")))</f>
        <v>#NAME?</v>
      </c>
      <c r="AP1667" s="94" t="e">
        <v>#NAME?</v>
      </c>
      <c r="AQ1667" s="94" t="e">
        <v>#NAME?</v>
      </c>
      <c r="AR1667" s="94" t="e">
        <v>#NAME?</v>
      </c>
      <c r="AS1667" s="94" t="e">
        <v>#NAME?</v>
      </c>
      <c r="AT1667" s="94" t="e">
        <v>#NAME?</v>
      </c>
    </row>
    <row r="1668" customFormat="false" ht="15" hidden="false" customHeight="true" outlineLevel="0" collapsed="false">
      <c r="A1668" s="20" t="s">
        <v>10598</v>
      </c>
      <c r="B1668" s="20" t="e">
        <f aca="false">INDEX(Table2[], MATCH(L1668, Location_ID!$D$2:$D$648, 0), 1)</f>
        <v>#N/A</v>
      </c>
      <c r="C1668" s="62" t="s">
        <v>937</v>
      </c>
      <c r="D1668" s="249" t="s">
        <v>354</v>
      </c>
      <c r="E1668" s="20" t="s">
        <v>7134</v>
      </c>
      <c r="F1668" s="20" t="s">
        <v>7135</v>
      </c>
      <c r="G1668" s="62" t="s">
        <v>7591</v>
      </c>
      <c r="H1668" s="200"/>
      <c r="I1668" s="20" t="s">
        <v>10260</v>
      </c>
      <c r="J1668" s="20" t="s">
        <v>10261</v>
      </c>
      <c r="K1668" s="20" t="s">
        <v>7120</v>
      </c>
      <c r="L1668" s="62" t="s">
        <v>10245</v>
      </c>
      <c r="M1668" s="20" t="s">
        <v>7127</v>
      </c>
      <c r="N1668" s="20" t="s">
        <v>10262</v>
      </c>
      <c r="O1668" s="20" t="s">
        <v>10591</v>
      </c>
      <c r="P1668" s="201" t="n">
        <v>44431</v>
      </c>
      <c r="Q1668" s="201" t="n">
        <v>44431</v>
      </c>
      <c r="R1668" s="20" t="n">
        <v>1</v>
      </c>
      <c r="S1668" s="20" t="s">
        <v>7130</v>
      </c>
      <c r="T1668" s="20" t="n">
        <v>0</v>
      </c>
      <c r="U1668" s="20"/>
      <c r="V1668" s="19"/>
      <c r="W1668" s="19" t="s">
        <v>10248</v>
      </c>
      <c r="X1668" s="35" t="s">
        <v>383</v>
      </c>
      <c r="Y1668" s="35"/>
      <c r="Z1668" s="35" t="n">
        <v>0</v>
      </c>
      <c r="AE1668" s="94" t="e">
        <f aca="false" t="array" ref="AE1668:AK1668">_xlfn.torow(_xlfn.unique(_xlfn._xlws.filter(cat_table[Subsector],$E1668=cat_table[Sector],"")))</f>
        <v>#NAME?</v>
      </c>
      <c r="AF1668" s="94" t="e">
        <v>#NAME?</v>
      </c>
      <c r="AG1668" s="94" t="e">
        <v>#NAME?</v>
      </c>
      <c r="AH1668" s="94" t="e">
        <v>#NAME?</v>
      </c>
      <c r="AI1668" s="94" t="e">
        <v>#NAME?</v>
      </c>
      <c r="AJ1668" s="94" t="e">
        <v>#NAME?</v>
      </c>
      <c r="AK1668" s="94" t="e">
        <v>#NAME?</v>
      </c>
      <c r="AO1668" s="94" t="e">
        <f aca="false" t="array" ref="AO1668:AT1668">_xlfn.torow(_xlfn.unique(_xlfn._xlws.filter(cat_table[Sub-subsector],($E1668=cat_table[Sector])*($F1668=cat_table[Subsector]),"")))</f>
        <v>#NAME?</v>
      </c>
      <c r="AP1668" s="94" t="e">
        <v>#NAME?</v>
      </c>
      <c r="AQ1668" s="94" t="e">
        <v>#NAME?</v>
      </c>
      <c r="AR1668" s="94" t="e">
        <v>#NAME?</v>
      </c>
      <c r="AS1668" s="94" t="e">
        <v>#NAME?</v>
      </c>
      <c r="AT1668" s="94" t="e">
        <v>#NAME?</v>
      </c>
    </row>
    <row r="1669" customFormat="false" ht="15" hidden="false" customHeight="true" outlineLevel="0" collapsed="false">
      <c r="A1669" s="20" t="s">
        <v>10599</v>
      </c>
      <c r="B1669" s="20" t="e">
        <f aca="false">INDEX(Table2[], MATCH(L1669, Location_ID!$D$2:$D$648, 0), 1)</f>
        <v>#N/A</v>
      </c>
      <c r="C1669" s="62" t="s">
        <v>937</v>
      </c>
      <c r="D1669" s="249" t="s">
        <v>354</v>
      </c>
      <c r="E1669" s="20" t="s">
        <v>7134</v>
      </c>
      <c r="F1669" s="20" t="s">
        <v>7135</v>
      </c>
      <c r="G1669" s="62" t="s">
        <v>7591</v>
      </c>
      <c r="H1669" s="200"/>
      <c r="I1669" s="20" t="s">
        <v>10260</v>
      </c>
      <c r="J1669" s="20" t="s">
        <v>10261</v>
      </c>
      <c r="K1669" s="20" t="s">
        <v>7120</v>
      </c>
      <c r="L1669" s="62" t="s">
        <v>10245</v>
      </c>
      <c r="M1669" s="20" t="s">
        <v>7127</v>
      </c>
      <c r="N1669" s="20" t="s">
        <v>10265</v>
      </c>
      <c r="O1669" s="20" t="s">
        <v>10591</v>
      </c>
      <c r="P1669" s="201" t="n">
        <v>44431</v>
      </c>
      <c r="Q1669" s="201" t="n">
        <v>44431</v>
      </c>
      <c r="R1669" s="20" t="n">
        <v>1</v>
      </c>
      <c r="S1669" s="20" t="s">
        <v>7130</v>
      </c>
      <c r="T1669" s="20" t="n">
        <v>0</v>
      </c>
      <c r="U1669" s="20"/>
      <c r="V1669" s="19"/>
      <c r="W1669" s="19" t="s">
        <v>10248</v>
      </c>
      <c r="X1669" s="35" t="s">
        <v>383</v>
      </c>
      <c r="Y1669" s="35"/>
      <c r="Z1669" s="35" t="n">
        <v>0</v>
      </c>
      <c r="AE1669" s="94" t="e">
        <f aca="false" t="array" ref="AE1669:AK1669">_xlfn.torow(_xlfn.unique(_xlfn._xlws.filter(cat_table[Subsector],$E1669=cat_table[Sector],"")))</f>
        <v>#NAME?</v>
      </c>
      <c r="AF1669" s="94" t="e">
        <v>#NAME?</v>
      </c>
      <c r="AG1669" s="94" t="e">
        <v>#NAME?</v>
      </c>
      <c r="AH1669" s="94" t="e">
        <v>#NAME?</v>
      </c>
      <c r="AI1669" s="94" t="e">
        <v>#NAME?</v>
      </c>
      <c r="AJ1669" s="94" t="e">
        <v>#NAME?</v>
      </c>
      <c r="AK1669" s="94" t="e">
        <v>#NAME?</v>
      </c>
      <c r="AO1669" s="94" t="e">
        <f aca="false" t="array" ref="AO1669:AT1669">_xlfn.torow(_xlfn.unique(_xlfn._xlws.filter(cat_table[Sub-subsector],($E1669=cat_table[Sector])*($F1669=cat_table[Subsector]),"")))</f>
        <v>#NAME?</v>
      </c>
      <c r="AP1669" s="94" t="e">
        <v>#NAME?</v>
      </c>
      <c r="AQ1669" s="94" t="e">
        <v>#NAME?</v>
      </c>
      <c r="AR1669" s="94" t="e">
        <v>#NAME?</v>
      </c>
      <c r="AS1669" s="94" t="e">
        <v>#NAME?</v>
      </c>
      <c r="AT1669" s="94" t="e">
        <v>#NAME?</v>
      </c>
    </row>
    <row r="1670" customFormat="false" ht="15" hidden="false" customHeight="true" outlineLevel="0" collapsed="false">
      <c r="A1670" s="20" t="s">
        <v>10600</v>
      </c>
      <c r="B1670" s="20" t="e">
        <f aca="false">INDEX(Table2[], MATCH(L1670, Location_ID!$D$2:$D$648, 0), 1)</f>
        <v>#N/A</v>
      </c>
      <c r="C1670" s="62" t="s">
        <v>937</v>
      </c>
      <c r="D1670" s="249" t="s">
        <v>354</v>
      </c>
      <c r="E1670" s="20" t="s">
        <v>7134</v>
      </c>
      <c r="F1670" s="20" t="s">
        <v>7135</v>
      </c>
      <c r="G1670" s="62" t="s">
        <v>7591</v>
      </c>
      <c r="H1670" s="200"/>
      <c r="I1670" s="20" t="s">
        <v>10260</v>
      </c>
      <c r="J1670" s="20" t="s">
        <v>10261</v>
      </c>
      <c r="K1670" s="20" t="s">
        <v>7120</v>
      </c>
      <c r="L1670" s="62" t="s">
        <v>10245</v>
      </c>
      <c r="M1670" s="20" t="s">
        <v>7127</v>
      </c>
      <c r="N1670" s="20" t="s">
        <v>10262</v>
      </c>
      <c r="O1670" s="20" t="s">
        <v>10601</v>
      </c>
      <c r="P1670" s="201" t="n">
        <v>44434</v>
      </c>
      <c r="Q1670" s="201" t="n">
        <v>44434</v>
      </c>
      <c r="R1670" s="20" t="n">
        <v>1</v>
      </c>
      <c r="S1670" s="20" t="s">
        <v>7130</v>
      </c>
      <c r="T1670" s="20" t="n">
        <v>0</v>
      </c>
      <c r="U1670" s="20"/>
      <c r="V1670" s="19"/>
      <c r="W1670" s="19" t="s">
        <v>10248</v>
      </c>
      <c r="X1670" s="35" t="s">
        <v>383</v>
      </c>
      <c r="Y1670" s="35"/>
      <c r="Z1670" s="35" t="n">
        <v>0</v>
      </c>
      <c r="AE1670" s="94" t="e">
        <f aca="false" t="array" ref="AE1670:AK1670">_xlfn.torow(_xlfn.unique(_xlfn._xlws.filter(cat_table[Subsector],$E1670=cat_table[Sector],"")))</f>
        <v>#NAME?</v>
      </c>
      <c r="AF1670" s="94" t="e">
        <v>#NAME?</v>
      </c>
      <c r="AG1670" s="94" t="e">
        <v>#NAME?</v>
      </c>
      <c r="AH1670" s="94" t="e">
        <v>#NAME?</v>
      </c>
      <c r="AI1670" s="94" t="e">
        <v>#NAME?</v>
      </c>
      <c r="AJ1670" s="94" t="e">
        <v>#NAME?</v>
      </c>
      <c r="AK1670" s="94" t="e">
        <v>#NAME?</v>
      </c>
      <c r="AO1670" s="94" t="e">
        <f aca="false" t="array" ref="AO1670:AT1670">_xlfn.torow(_xlfn.unique(_xlfn._xlws.filter(cat_table[Sub-subsector],($E1670=cat_table[Sector])*($F1670=cat_table[Subsector]),"")))</f>
        <v>#NAME?</v>
      </c>
      <c r="AP1670" s="94" t="e">
        <v>#NAME?</v>
      </c>
      <c r="AQ1670" s="94" t="e">
        <v>#NAME?</v>
      </c>
      <c r="AR1670" s="94" t="e">
        <v>#NAME?</v>
      </c>
      <c r="AS1670" s="94" t="e">
        <v>#NAME?</v>
      </c>
      <c r="AT1670" s="94" t="e">
        <v>#NAME?</v>
      </c>
    </row>
    <row r="1671" customFormat="false" ht="15" hidden="false" customHeight="true" outlineLevel="0" collapsed="false">
      <c r="A1671" s="20" t="s">
        <v>10602</v>
      </c>
      <c r="B1671" s="20" t="e">
        <f aca="false">INDEX(Table2[], MATCH(L1671, Location_ID!$D$2:$D$648, 0), 1)</f>
        <v>#N/A</v>
      </c>
      <c r="C1671" s="62" t="s">
        <v>937</v>
      </c>
      <c r="D1671" s="249" t="s">
        <v>354</v>
      </c>
      <c r="E1671" s="20" t="s">
        <v>7134</v>
      </c>
      <c r="F1671" s="20" t="s">
        <v>7135</v>
      </c>
      <c r="G1671" s="62" t="s">
        <v>7591</v>
      </c>
      <c r="H1671" s="200"/>
      <c r="I1671" s="20" t="s">
        <v>10260</v>
      </c>
      <c r="J1671" s="20" t="s">
        <v>10261</v>
      </c>
      <c r="K1671" s="20" t="s">
        <v>7120</v>
      </c>
      <c r="L1671" s="62" t="s">
        <v>10245</v>
      </c>
      <c r="M1671" s="20" t="s">
        <v>7127</v>
      </c>
      <c r="N1671" s="20" t="s">
        <v>10265</v>
      </c>
      <c r="O1671" s="20" t="s">
        <v>10601</v>
      </c>
      <c r="P1671" s="201" t="n">
        <v>44434</v>
      </c>
      <c r="Q1671" s="201" t="n">
        <v>44434</v>
      </c>
      <c r="R1671" s="20" t="n">
        <v>1</v>
      </c>
      <c r="S1671" s="20" t="s">
        <v>7130</v>
      </c>
      <c r="T1671" s="20" t="n">
        <v>0</v>
      </c>
      <c r="U1671" s="20"/>
      <c r="V1671" s="19"/>
      <c r="W1671" s="19" t="s">
        <v>10248</v>
      </c>
      <c r="X1671" s="35" t="s">
        <v>383</v>
      </c>
      <c r="Y1671" s="35"/>
      <c r="Z1671" s="35" t="n">
        <v>0</v>
      </c>
      <c r="AE1671" s="94" t="e">
        <f aca="false" t="array" ref="AE1671:AK1671">_xlfn.torow(_xlfn.unique(_xlfn._xlws.filter(cat_table[Subsector],$E1671=cat_table[Sector],"")))</f>
        <v>#NAME?</v>
      </c>
      <c r="AF1671" s="94" t="e">
        <v>#NAME?</v>
      </c>
      <c r="AG1671" s="94" t="e">
        <v>#NAME?</v>
      </c>
      <c r="AH1671" s="94" t="e">
        <v>#NAME?</v>
      </c>
      <c r="AI1671" s="94" t="e">
        <v>#NAME?</v>
      </c>
      <c r="AJ1671" s="94" t="e">
        <v>#NAME?</v>
      </c>
      <c r="AK1671" s="94" t="e">
        <v>#NAME?</v>
      </c>
      <c r="AO1671" s="94" t="e">
        <f aca="false" t="array" ref="AO1671:AT1671">_xlfn.torow(_xlfn.unique(_xlfn._xlws.filter(cat_table[Sub-subsector],($E1671=cat_table[Sector])*($F1671=cat_table[Subsector]),"")))</f>
        <v>#NAME?</v>
      </c>
      <c r="AP1671" s="94" t="e">
        <v>#NAME?</v>
      </c>
      <c r="AQ1671" s="94" t="e">
        <v>#NAME?</v>
      </c>
      <c r="AR1671" s="94" t="e">
        <v>#NAME?</v>
      </c>
      <c r="AS1671" s="94" t="e">
        <v>#NAME?</v>
      </c>
      <c r="AT1671" s="94" t="e">
        <v>#NAME?</v>
      </c>
    </row>
    <row r="1672" customFormat="false" ht="15" hidden="false" customHeight="true" outlineLevel="0" collapsed="false">
      <c r="A1672" s="20" t="s">
        <v>10603</v>
      </c>
      <c r="B1672" s="20" t="e">
        <f aca="false">INDEX(Table2[], MATCH(L1672, Location_ID!$D$2:$D$648, 0), 1)</f>
        <v>#N/A</v>
      </c>
      <c r="C1672" s="62" t="s">
        <v>937</v>
      </c>
      <c r="D1672" s="249" t="s">
        <v>354</v>
      </c>
      <c r="E1672" s="20" t="s">
        <v>7134</v>
      </c>
      <c r="F1672" s="20" t="s">
        <v>7135</v>
      </c>
      <c r="G1672" s="62" t="s">
        <v>7591</v>
      </c>
      <c r="H1672" s="200"/>
      <c r="I1672" s="20" t="s">
        <v>10260</v>
      </c>
      <c r="J1672" s="20" t="s">
        <v>10261</v>
      </c>
      <c r="K1672" s="20" t="s">
        <v>7120</v>
      </c>
      <c r="L1672" s="62" t="s">
        <v>10245</v>
      </c>
      <c r="M1672" s="20" t="s">
        <v>7127</v>
      </c>
      <c r="N1672" s="20" t="s">
        <v>10271</v>
      </c>
      <c r="O1672" s="20" t="s">
        <v>10601</v>
      </c>
      <c r="P1672" s="201" t="n">
        <v>44434</v>
      </c>
      <c r="Q1672" s="201" t="n">
        <v>44434</v>
      </c>
      <c r="R1672" s="20" t="n">
        <v>1</v>
      </c>
      <c r="S1672" s="20" t="s">
        <v>7130</v>
      </c>
      <c r="T1672" s="20" t="n">
        <v>0</v>
      </c>
      <c r="U1672" s="20"/>
      <c r="V1672" s="19"/>
      <c r="W1672" s="19" t="s">
        <v>10248</v>
      </c>
      <c r="X1672" s="35" t="s">
        <v>383</v>
      </c>
      <c r="Y1672" s="35"/>
      <c r="Z1672" s="35" t="n">
        <v>0</v>
      </c>
      <c r="AE1672" s="94" t="e">
        <f aca="false" t="array" ref="AE1672:AK1672">_xlfn.torow(_xlfn.unique(_xlfn._xlws.filter(cat_table[Subsector],$E1672=cat_table[Sector],"")))</f>
        <v>#NAME?</v>
      </c>
      <c r="AF1672" s="94" t="e">
        <v>#NAME?</v>
      </c>
      <c r="AG1672" s="94" t="e">
        <v>#NAME?</v>
      </c>
      <c r="AH1672" s="94" t="e">
        <v>#NAME?</v>
      </c>
      <c r="AI1672" s="94" t="e">
        <v>#NAME?</v>
      </c>
      <c r="AJ1672" s="94" t="e">
        <v>#NAME?</v>
      </c>
      <c r="AK1672" s="94" t="e">
        <v>#NAME?</v>
      </c>
      <c r="AO1672" s="94" t="e">
        <f aca="false" t="array" ref="AO1672:AT1672">_xlfn.torow(_xlfn.unique(_xlfn._xlws.filter(cat_table[Sub-subsector],($E1672=cat_table[Sector])*($F1672=cat_table[Subsector]),"")))</f>
        <v>#NAME?</v>
      </c>
      <c r="AP1672" s="94" t="e">
        <v>#NAME?</v>
      </c>
      <c r="AQ1672" s="94" t="e">
        <v>#NAME?</v>
      </c>
      <c r="AR1672" s="94" t="e">
        <v>#NAME?</v>
      </c>
      <c r="AS1672" s="94" t="e">
        <v>#NAME?</v>
      </c>
      <c r="AT1672" s="94" t="e">
        <v>#NAME?</v>
      </c>
    </row>
    <row r="1673" customFormat="false" ht="15" hidden="false" customHeight="true" outlineLevel="0" collapsed="false">
      <c r="A1673" s="20" t="s">
        <v>10604</v>
      </c>
      <c r="B1673" s="20" t="e">
        <f aca="false">INDEX(Table2[], MATCH(L1673, Location_ID!$D$2:$D$648, 0), 1)</f>
        <v>#N/A</v>
      </c>
      <c r="C1673" s="62" t="s">
        <v>937</v>
      </c>
      <c r="D1673" s="249" t="s">
        <v>354</v>
      </c>
      <c r="E1673" s="20" t="s">
        <v>7134</v>
      </c>
      <c r="F1673" s="20" t="s">
        <v>7135</v>
      </c>
      <c r="G1673" s="62" t="s">
        <v>7591</v>
      </c>
      <c r="H1673" s="200"/>
      <c r="I1673" s="20" t="s">
        <v>10260</v>
      </c>
      <c r="J1673" s="20" t="s">
        <v>10261</v>
      </c>
      <c r="K1673" s="20" t="s">
        <v>7120</v>
      </c>
      <c r="L1673" s="62" t="s">
        <v>10245</v>
      </c>
      <c r="M1673" s="20" t="s">
        <v>7127</v>
      </c>
      <c r="N1673" s="20" t="s">
        <v>10262</v>
      </c>
      <c r="O1673" s="20" t="s">
        <v>10601</v>
      </c>
      <c r="P1673" s="201" t="n">
        <v>44433</v>
      </c>
      <c r="Q1673" s="201" t="n">
        <v>44433</v>
      </c>
      <c r="R1673" s="20" t="n">
        <v>1</v>
      </c>
      <c r="S1673" s="20" t="s">
        <v>7130</v>
      </c>
      <c r="T1673" s="20" t="n">
        <v>0</v>
      </c>
      <c r="U1673" s="20"/>
      <c r="V1673" s="19"/>
      <c r="W1673" s="19" t="s">
        <v>10248</v>
      </c>
      <c r="X1673" s="35" t="s">
        <v>383</v>
      </c>
      <c r="Y1673" s="35"/>
      <c r="Z1673" s="35" t="n">
        <v>0</v>
      </c>
      <c r="AE1673" s="94" t="e">
        <f aca="false" t="array" ref="AE1673:AK1673">_xlfn.torow(_xlfn.unique(_xlfn._xlws.filter(cat_table[Subsector],$E1673=cat_table[Sector],"")))</f>
        <v>#NAME?</v>
      </c>
      <c r="AF1673" s="94" t="e">
        <v>#NAME?</v>
      </c>
      <c r="AG1673" s="94" t="e">
        <v>#NAME?</v>
      </c>
      <c r="AH1673" s="94" t="e">
        <v>#NAME?</v>
      </c>
      <c r="AI1673" s="94" t="e">
        <v>#NAME?</v>
      </c>
      <c r="AJ1673" s="94" t="e">
        <v>#NAME?</v>
      </c>
      <c r="AK1673" s="94" t="e">
        <v>#NAME?</v>
      </c>
      <c r="AO1673" s="94" t="e">
        <f aca="false" t="array" ref="AO1673:AT1673">_xlfn.torow(_xlfn.unique(_xlfn._xlws.filter(cat_table[Sub-subsector],($E1673=cat_table[Sector])*($F1673=cat_table[Subsector]),"")))</f>
        <v>#NAME?</v>
      </c>
      <c r="AP1673" s="94" t="e">
        <v>#NAME?</v>
      </c>
      <c r="AQ1673" s="94" t="e">
        <v>#NAME?</v>
      </c>
      <c r="AR1673" s="94" t="e">
        <v>#NAME?</v>
      </c>
      <c r="AS1673" s="94" t="e">
        <v>#NAME?</v>
      </c>
      <c r="AT1673" s="94" t="e">
        <v>#NAME?</v>
      </c>
    </row>
    <row r="1674" customFormat="false" ht="15" hidden="false" customHeight="true" outlineLevel="0" collapsed="false">
      <c r="A1674" s="174" t="s">
        <v>10605</v>
      </c>
      <c r="B1674" s="20" t="e">
        <f aca="false">INDEX(Table2[], MATCH(L1674, Location_ID!$D$2:$D$648, 0), 1)</f>
        <v>#N/A</v>
      </c>
      <c r="C1674" s="62" t="s">
        <v>937</v>
      </c>
      <c r="D1674" s="249" t="s">
        <v>354</v>
      </c>
      <c r="E1674" s="20" t="s">
        <v>7134</v>
      </c>
      <c r="F1674" s="20" t="s">
        <v>7135</v>
      </c>
      <c r="G1674" s="62" t="s">
        <v>7591</v>
      </c>
      <c r="H1674" s="200"/>
      <c r="I1674" s="20" t="s">
        <v>10260</v>
      </c>
      <c r="J1674" s="20" t="s">
        <v>10261</v>
      </c>
      <c r="K1674" s="20" t="s">
        <v>7120</v>
      </c>
      <c r="L1674" s="62" t="s">
        <v>10245</v>
      </c>
      <c r="M1674" s="20" t="s">
        <v>7127</v>
      </c>
      <c r="N1674" s="20" t="s">
        <v>10265</v>
      </c>
      <c r="O1674" s="20" t="s">
        <v>10601</v>
      </c>
      <c r="P1674" s="201" t="n">
        <v>44433</v>
      </c>
      <c r="Q1674" s="201" t="n">
        <v>44433</v>
      </c>
      <c r="R1674" s="20" t="n">
        <v>1</v>
      </c>
      <c r="S1674" s="20" t="s">
        <v>7130</v>
      </c>
      <c r="T1674" s="20" t="n">
        <v>0</v>
      </c>
      <c r="U1674" s="20"/>
      <c r="V1674" s="19"/>
      <c r="W1674" s="19" t="s">
        <v>10248</v>
      </c>
      <c r="X1674" s="35" t="s">
        <v>383</v>
      </c>
      <c r="Y1674" s="35"/>
      <c r="Z1674" s="35" t="n">
        <v>0</v>
      </c>
      <c r="AE1674" s="94" t="e">
        <f aca="false" t="array" ref="AE1674:AK1674">_xlfn.torow(_xlfn.unique(_xlfn._xlws.filter(cat_table[Subsector],$E1674=cat_table[Sector],"")))</f>
        <v>#NAME?</v>
      </c>
      <c r="AF1674" s="94" t="e">
        <v>#NAME?</v>
      </c>
      <c r="AG1674" s="94" t="e">
        <v>#NAME?</v>
      </c>
      <c r="AH1674" s="94" t="e">
        <v>#NAME?</v>
      </c>
      <c r="AI1674" s="94" t="e">
        <v>#NAME?</v>
      </c>
      <c r="AJ1674" s="94" t="e">
        <v>#NAME?</v>
      </c>
      <c r="AK1674" s="94" t="e">
        <v>#NAME?</v>
      </c>
      <c r="AO1674" s="94" t="e">
        <f aca="false" t="array" ref="AO1674:AT1674">_xlfn.torow(_xlfn.unique(_xlfn._xlws.filter(cat_table[Sub-subsector],($E1674=cat_table[Sector])*($F1674=cat_table[Subsector]),"")))</f>
        <v>#NAME?</v>
      </c>
      <c r="AP1674" s="94" t="e">
        <v>#NAME?</v>
      </c>
      <c r="AQ1674" s="94" t="e">
        <v>#NAME?</v>
      </c>
      <c r="AR1674" s="94" t="e">
        <v>#NAME?</v>
      </c>
      <c r="AS1674" s="94" t="e">
        <v>#NAME?</v>
      </c>
      <c r="AT1674" s="94" t="e">
        <v>#NAME?</v>
      </c>
    </row>
    <row r="1675" customFormat="false" ht="15" hidden="false" customHeight="true" outlineLevel="0" collapsed="false">
      <c r="A1675" s="20" t="s">
        <v>10606</v>
      </c>
      <c r="B1675" s="20" t="e">
        <f aca="false">INDEX(Table2[], MATCH(L1675, Location_ID!$D$2:$D$648, 0), 1)</f>
        <v>#N/A</v>
      </c>
      <c r="C1675" s="62" t="s">
        <v>937</v>
      </c>
      <c r="D1675" s="249" t="s">
        <v>354</v>
      </c>
      <c r="E1675" s="20" t="s">
        <v>7134</v>
      </c>
      <c r="F1675" s="20" t="s">
        <v>7135</v>
      </c>
      <c r="G1675" s="62" t="s">
        <v>7591</v>
      </c>
      <c r="H1675" s="200"/>
      <c r="I1675" s="20" t="s">
        <v>10260</v>
      </c>
      <c r="J1675" s="20" t="s">
        <v>10261</v>
      </c>
      <c r="K1675" s="20" t="s">
        <v>7120</v>
      </c>
      <c r="L1675" s="62" t="s">
        <v>10245</v>
      </c>
      <c r="M1675" s="20" t="s">
        <v>7127</v>
      </c>
      <c r="N1675" s="20" t="s">
        <v>10262</v>
      </c>
      <c r="O1675" s="20" t="s">
        <v>10601</v>
      </c>
      <c r="P1675" s="201" t="n">
        <v>44432</v>
      </c>
      <c r="Q1675" s="201" t="n">
        <v>44432</v>
      </c>
      <c r="R1675" s="20" t="n">
        <v>1</v>
      </c>
      <c r="S1675" s="20" t="s">
        <v>7130</v>
      </c>
      <c r="T1675" s="20" t="n">
        <v>0</v>
      </c>
      <c r="U1675" s="20"/>
      <c r="V1675" s="19"/>
      <c r="W1675" s="19" t="s">
        <v>10248</v>
      </c>
      <c r="X1675" s="35" t="s">
        <v>383</v>
      </c>
      <c r="Y1675" s="35"/>
      <c r="Z1675" s="35" t="n">
        <v>0</v>
      </c>
      <c r="AE1675" s="94" t="e">
        <f aca="false" t="array" ref="AE1675:AK1675">_xlfn.torow(_xlfn.unique(_xlfn._xlws.filter(cat_table[Subsector],$E1675=cat_table[Sector],"")))</f>
        <v>#NAME?</v>
      </c>
      <c r="AF1675" s="94" t="e">
        <v>#NAME?</v>
      </c>
      <c r="AG1675" s="94" t="e">
        <v>#NAME?</v>
      </c>
      <c r="AH1675" s="94" t="e">
        <v>#NAME?</v>
      </c>
      <c r="AI1675" s="94" t="e">
        <v>#NAME?</v>
      </c>
      <c r="AJ1675" s="94" t="e">
        <v>#NAME?</v>
      </c>
      <c r="AK1675" s="94" t="e">
        <v>#NAME?</v>
      </c>
      <c r="AO1675" s="94" t="e">
        <f aca="false" t="array" ref="AO1675:AT1675">_xlfn.torow(_xlfn.unique(_xlfn._xlws.filter(cat_table[Sub-subsector],($E1675=cat_table[Sector])*($F1675=cat_table[Subsector]),"")))</f>
        <v>#NAME?</v>
      </c>
      <c r="AP1675" s="94" t="e">
        <v>#NAME?</v>
      </c>
      <c r="AQ1675" s="94" t="e">
        <v>#NAME?</v>
      </c>
      <c r="AR1675" s="94" t="e">
        <v>#NAME?</v>
      </c>
      <c r="AS1675" s="94" t="e">
        <v>#NAME?</v>
      </c>
      <c r="AT1675" s="94" t="e">
        <v>#NAME?</v>
      </c>
    </row>
    <row r="1676" customFormat="false" ht="15" hidden="false" customHeight="true" outlineLevel="0" collapsed="false">
      <c r="A1676" s="20" t="s">
        <v>10607</v>
      </c>
      <c r="B1676" s="20" t="e">
        <f aca="false">INDEX(Table2[], MATCH(L1676, Location_ID!$D$2:$D$648, 0), 1)</f>
        <v>#N/A</v>
      </c>
      <c r="C1676" s="62" t="s">
        <v>937</v>
      </c>
      <c r="D1676" s="249" t="s">
        <v>354</v>
      </c>
      <c r="E1676" s="20" t="s">
        <v>7134</v>
      </c>
      <c r="F1676" s="20" t="s">
        <v>7135</v>
      </c>
      <c r="G1676" s="62" t="s">
        <v>7591</v>
      </c>
      <c r="H1676" s="200"/>
      <c r="I1676" s="20" t="s">
        <v>10260</v>
      </c>
      <c r="J1676" s="20" t="s">
        <v>10261</v>
      </c>
      <c r="K1676" s="20" t="s">
        <v>7120</v>
      </c>
      <c r="L1676" s="62" t="s">
        <v>10245</v>
      </c>
      <c r="M1676" s="20" t="s">
        <v>7127</v>
      </c>
      <c r="N1676" s="20" t="s">
        <v>10265</v>
      </c>
      <c r="O1676" s="20" t="s">
        <v>10601</v>
      </c>
      <c r="P1676" s="201" t="n">
        <v>44432</v>
      </c>
      <c r="Q1676" s="201" t="n">
        <v>44432</v>
      </c>
      <c r="R1676" s="20" t="n">
        <v>1</v>
      </c>
      <c r="S1676" s="20" t="s">
        <v>7130</v>
      </c>
      <c r="T1676" s="20" t="n">
        <v>0</v>
      </c>
      <c r="U1676" s="20"/>
      <c r="V1676" s="19"/>
      <c r="W1676" s="19" t="s">
        <v>10248</v>
      </c>
      <c r="X1676" s="35" t="s">
        <v>383</v>
      </c>
      <c r="Y1676" s="35"/>
      <c r="Z1676" s="35" t="n">
        <v>0</v>
      </c>
      <c r="AE1676" s="94" t="e">
        <f aca="false" t="array" ref="AE1676:AK1676">_xlfn.torow(_xlfn.unique(_xlfn._xlws.filter(cat_table[Subsector],$E1676=cat_table[Sector],"")))</f>
        <v>#NAME?</v>
      </c>
      <c r="AF1676" s="94" t="e">
        <v>#NAME?</v>
      </c>
      <c r="AG1676" s="94" t="e">
        <v>#NAME?</v>
      </c>
      <c r="AH1676" s="94" t="e">
        <v>#NAME?</v>
      </c>
      <c r="AI1676" s="94" t="e">
        <v>#NAME?</v>
      </c>
      <c r="AJ1676" s="94" t="e">
        <v>#NAME?</v>
      </c>
      <c r="AK1676" s="94" t="e">
        <v>#NAME?</v>
      </c>
      <c r="AO1676" s="94" t="e">
        <f aca="false" t="array" ref="AO1676:AT1676">_xlfn.torow(_xlfn.unique(_xlfn._xlws.filter(cat_table[Sub-subsector],($E1676=cat_table[Sector])*($F1676=cat_table[Subsector]),"")))</f>
        <v>#NAME?</v>
      </c>
      <c r="AP1676" s="94" t="e">
        <v>#NAME?</v>
      </c>
      <c r="AQ1676" s="94" t="e">
        <v>#NAME?</v>
      </c>
      <c r="AR1676" s="94" t="e">
        <v>#NAME?</v>
      </c>
      <c r="AS1676" s="94" t="e">
        <v>#NAME?</v>
      </c>
      <c r="AT1676" s="94" t="e">
        <v>#NAME?</v>
      </c>
    </row>
    <row r="1677" customFormat="false" ht="15" hidden="false" customHeight="true" outlineLevel="0" collapsed="false">
      <c r="A1677" s="20" t="s">
        <v>10608</v>
      </c>
      <c r="B1677" s="20" t="e">
        <f aca="false">INDEX(Table2[], MATCH(L1677, Location_ID!$D$2:$D$648, 0), 1)</f>
        <v>#N/A</v>
      </c>
      <c r="C1677" s="62" t="s">
        <v>937</v>
      </c>
      <c r="D1677" s="249" t="s">
        <v>354</v>
      </c>
      <c r="E1677" s="20" t="s">
        <v>7134</v>
      </c>
      <c r="F1677" s="20" t="s">
        <v>7135</v>
      </c>
      <c r="G1677" s="62" t="s">
        <v>7591</v>
      </c>
      <c r="H1677" s="200"/>
      <c r="I1677" s="20" t="s">
        <v>10260</v>
      </c>
      <c r="J1677" s="20" t="s">
        <v>10261</v>
      </c>
      <c r="K1677" s="20" t="s">
        <v>7120</v>
      </c>
      <c r="L1677" s="62" t="s">
        <v>10245</v>
      </c>
      <c r="M1677" s="20" t="s">
        <v>7127</v>
      </c>
      <c r="N1677" s="20" t="s">
        <v>10262</v>
      </c>
      <c r="O1677" s="20" t="s">
        <v>10601</v>
      </c>
      <c r="P1677" s="201" t="n">
        <v>44431</v>
      </c>
      <c r="Q1677" s="201" t="n">
        <v>44431</v>
      </c>
      <c r="R1677" s="20" t="n">
        <v>1</v>
      </c>
      <c r="S1677" s="20" t="s">
        <v>7130</v>
      </c>
      <c r="T1677" s="20" t="n">
        <v>0</v>
      </c>
      <c r="U1677" s="20"/>
      <c r="V1677" s="19"/>
      <c r="W1677" s="19" t="s">
        <v>10248</v>
      </c>
      <c r="X1677" s="35" t="s">
        <v>383</v>
      </c>
      <c r="Y1677" s="35"/>
      <c r="Z1677" s="35" t="n">
        <v>0</v>
      </c>
      <c r="AE1677" s="94" t="e">
        <f aca="false" t="array" ref="AE1677:AK1677">_xlfn.torow(_xlfn.unique(_xlfn._xlws.filter(cat_table[Subsector],$E1677=cat_table[Sector],"")))</f>
        <v>#NAME?</v>
      </c>
      <c r="AF1677" s="94" t="e">
        <v>#NAME?</v>
      </c>
      <c r="AG1677" s="94" t="e">
        <v>#NAME?</v>
      </c>
      <c r="AH1677" s="94" t="e">
        <v>#NAME?</v>
      </c>
      <c r="AI1677" s="94" t="e">
        <v>#NAME?</v>
      </c>
      <c r="AJ1677" s="94" t="e">
        <v>#NAME?</v>
      </c>
      <c r="AK1677" s="94" t="e">
        <v>#NAME?</v>
      </c>
      <c r="AO1677" s="94" t="e">
        <f aca="false" t="array" ref="AO1677:AT1677">_xlfn.torow(_xlfn.unique(_xlfn._xlws.filter(cat_table[Sub-subsector],($E1677=cat_table[Sector])*($F1677=cat_table[Subsector]),"")))</f>
        <v>#NAME?</v>
      </c>
      <c r="AP1677" s="94" t="e">
        <v>#NAME?</v>
      </c>
      <c r="AQ1677" s="94" t="e">
        <v>#NAME?</v>
      </c>
      <c r="AR1677" s="94" t="e">
        <v>#NAME?</v>
      </c>
      <c r="AS1677" s="94" t="e">
        <v>#NAME?</v>
      </c>
      <c r="AT1677" s="94" t="e">
        <v>#NAME?</v>
      </c>
    </row>
    <row r="1678" customFormat="false" ht="15" hidden="false" customHeight="true" outlineLevel="0" collapsed="false">
      <c r="A1678" s="20" t="s">
        <v>10609</v>
      </c>
      <c r="B1678" s="20" t="e">
        <f aca="false">INDEX(Table2[], MATCH(L1678, Location_ID!$D$2:$D$648, 0), 1)</f>
        <v>#N/A</v>
      </c>
      <c r="C1678" s="62" t="s">
        <v>937</v>
      </c>
      <c r="D1678" s="249" t="s">
        <v>354</v>
      </c>
      <c r="E1678" s="20" t="s">
        <v>7134</v>
      </c>
      <c r="F1678" s="20" t="s">
        <v>7135</v>
      </c>
      <c r="G1678" s="62" t="s">
        <v>7591</v>
      </c>
      <c r="H1678" s="200"/>
      <c r="I1678" s="20" t="s">
        <v>10260</v>
      </c>
      <c r="J1678" s="20" t="s">
        <v>10261</v>
      </c>
      <c r="K1678" s="20" t="s">
        <v>7120</v>
      </c>
      <c r="L1678" s="62" t="s">
        <v>10245</v>
      </c>
      <c r="M1678" s="20" t="s">
        <v>7127</v>
      </c>
      <c r="N1678" s="20" t="s">
        <v>10265</v>
      </c>
      <c r="O1678" s="20" t="s">
        <v>10601</v>
      </c>
      <c r="P1678" s="201" t="n">
        <v>44431</v>
      </c>
      <c r="Q1678" s="201" t="n">
        <v>44431</v>
      </c>
      <c r="R1678" s="20" t="n">
        <v>1</v>
      </c>
      <c r="S1678" s="20" t="s">
        <v>7130</v>
      </c>
      <c r="T1678" s="20" t="n">
        <v>0</v>
      </c>
      <c r="U1678" s="20"/>
      <c r="V1678" s="19"/>
      <c r="W1678" s="19" t="s">
        <v>10248</v>
      </c>
      <c r="X1678" s="35" t="s">
        <v>383</v>
      </c>
      <c r="Y1678" s="35"/>
      <c r="Z1678" s="35" t="n">
        <v>0</v>
      </c>
      <c r="AE1678" s="94" t="e">
        <f aca="false" t="array" ref="AE1678:AK1678">_xlfn.torow(_xlfn.unique(_xlfn._xlws.filter(cat_table[Subsector],$E1678=cat_table[Sector],"")))</f>
        <v>#NAME?</v>
      </c>
      <c r="AF1678" s="94" t="e">
        <v>#NAME?</v>
      </c>
      <c r="AG1678" s="94" t="e">
        <v>#NAME?</v>
      </c>
      <c r="AH1678" s="94" t="e">
        <v>#NAME?</v>
      </c>
      <c r="AI1678" s="94" t="e">
        <v>#NAME?</v>
      </c>
      <c r="AJ1678" s="94" t="e">
        <v>#NAME?</v>
      </c>
      <c r="AK1678" s="94" t="e">
        <v>#NAME?</v>
      </c>
      <c r="AO1678" s="94" t="e">
        <f aca="false" t="array" ref="AO1678:AT1678">_xlfn.torow(_xlfn.unique(_xlfn._xlws.filter(cat_table[Sub-subsector],($E1678=cat_table[Sector])*($F1678=cat_table[Subsector]),"")))</f>
        <v>#NAME?</v>
      </c>
      <c r="AP1678" s="94" t="e">
        <v>#NAME?</v>
      </c>
      <c r="AQ1678" s="94" t="e">
        <v>#NAME?</v>
      </c>
      <c r="AR1678" s="94" t="e">
        <v>#NAME?</v>
      </c>
      <c r="AS1678" s="94" t="e">
        <v>#NAME?</v>
      </c>
      <c r="AT1678" s="94" t="e">
        <v>#NAME?</v>
      </c>
    </row>
    <row r="1679" customFormat="false" ht="15" hidden="false" customHeight="true" outlineLevel="0" collapsed="false">
      <c r="A1679" s="20" t="s">
        <v>10610</v>
      </c>
      <c r="B1679" s="20" t="e">
        <f aca="false">INDEX(Table2[], MATCH(L1679, Location_ID!$D$2:$D$648, 0), 1)</f>
        <v>#N/A</v>
      </c>
      <c r="C1679" s="62" t="s">
        <v>937</v>
      </c>
      <c r="D1679" s="249" t="s">
        <v>354</v>
      </c>
      <c r="E1679" s="20" t="s">
        <v>7134</v>
      </c>
      <c r="F1679" s="20" t="s">
        <v>7135</v>
      </c>
      <c r="G1679" s="62" t="s">
        <v>7591</v>
      </c>
      <c r="H1679" s="200"/>
      <c r="I1679" s="20" t="s">
        <v>10260</v>
      </c>
      <c r="J1679" s="20" t="s">
        <v>10261</v>
      </c>
      <c r="K1679" s="20" t="s">
        <v>7120</v>
      </c>
      <c r="L1679" s="62" t="s">
        <v>10245</v>
      </c>
      <c r="M1679" s="20" t="s">
        <v>7127</v>
      </c>
      <c r="N1679" s="20" t="s">
        <v>10262</v>
      </c>
      <c r="O1679" s="20" t="s">
        <v>10611</v>
      </c>
      <c r="P1679" s="201" t="n">
        <v>44434</v>
      </c>
      <c r="Q1679" s="201" t="n">
        <v>44434</v>
      </c>
      <c r="R1679" s="20" t="n">
        <v>1</v>
      </c>
      <c r="S1679" s="20" t="s">
        <v>7130</v>
      </c>
      <c r="T1679" s="20" t="n">
        <v>627</v>
      </c>
      <c r="U1679" s="20"/>
      <c r="V1679" s="19"/>
      <c r="W1679" s="19" t="s">
        <v>10248</v>
      </c>
      <c r="X1679" s="35" t="s">
        <v>383</v>
      </c>
      <c r="Y1679" s="35"/>
      <c r="Z1679" s="35" t="n">
        <v>0</v>
      </c>
      <c r="AE1679" s="94" t="e">
        <f aca="false" t="array" ref="AE1679:AK1679">_xlfn.torow(_xlfn.unique(_xlfn._xlws.filter(cat_table[Subsector],$E1679=cat_table[Sector],"")))</f>
        <v>#NAME?</v>
      </c>
      <c r="AF1679" s="94" t="e">
        <v>#NAME?</v>
      </c>
      <c r="AG1679" s="94" t="e">
        <v>#NAME?</v>
      </c>
      <c r="AH1679" s="94" t="e">
        <v>#NAME?</v>
      </c>
      <c r="AI1679" s="94" t="e">
        <v>#NAME?</v>
      </c>
      <c r="AJ1679" s="94" t="e">
        <v>#NAME?</v>
      </c>
      <c r="AK1679" s="94" t="e">
        <v>#NAME?</v>
      </c>
      <c r="AO1679" s="94" t="e">
        <f aca="false" t="array" ref="AO1679:AT1679">_xlfn.torow(_xlfn.unique(_xlfn._xlws.filter(cat_table[Sub-subsector],($E1679=cat_table[Sector])*($F1679=cat_table[Subsector]),"")))</f>
        <v>#NAME?</v>
      </c>
      <c r="AP1679" s="94" t="e">
        <v>#NAME?</v>
      </c>
      <c r="AQ1679" s="94" t="e">
        <v>#NAME?</v>
      </c>
      <c r="AR1679" s="94" t="e">
        <v>#NAME?</v>
      </c>
      <c r="AS1679" s="94" t="e">
        <v>#NAME?</v>
      </c>
      <c r="AT1679" s="94" t="e">
        <v>#NAME?</v>
      </c>
    </row>
    <row r="1680" customFormat="false" ht="15" hidden="false" customHeight="true" outlineLevel="0" collapsed="false">
      <c r="A1680" s="20" t="s">
        <v>10612</v>
      </c>
      <c r="B1680" s="20" t="e">
        <f aca="false">INDEX(Table2[], MATCH(L1680, Location_ID!$D$2:$D$648, 0), 1)</f>
        <v>#N/A</v>
      </c>
      <c r="C1680" s="62" t="s">
        <v>937</v>
      </c>
      <c r="D1680" s="249" t="s">
        <v>354</v>
      </c>
      <c r="E1680" s="20" t="s">
        <v>7134</v>
      </c>
      <c r="F1680" s="20" t="s">
        <v>7135</v>
      </c>
      <c r="G1680" s="62" t="s">
        <v>7591</v>
      </c>
      <c r="H1680" s="200"/>
      <c r="I1680" s="20" t="s">
        <v>10260</v>
      </c>
      <c r="J1680" s="20" t="s">
        <v>10261</v>
      </c>
      <c r="K1680" s="20" t="s">
        <v>7120</v>
      </c>
      <c r="L1680" s="62" t="s">
        <v>10245</v>
      </c>
      <c r="M1680" s="20" t="s">
        <v>7127</v>
      </c>
      <c r="N1680" s="20" t="s">
        <v>10265</v>
      </c>
      <c r="O1680" s="20" t="s">
        <v>10611</v>
      </c>
      <c r="P1680" s="201" t="n">
        <v>44434</v>
      </c>
      <c r="Q1680" s="201" t="n">
        <v>44434</v>
      </c>
      <c r="R1680" s="20" t="n">
        <v>1</v>
      </c>
      <c r="S1680" s="20" t="s">
        <v>7130</v>
      </c>
      <c r="T1680" s="20" t="n">
        <v>645</v>
      </c>
      <c r="U1680" s="20"/>
      <c r="V1680" s="19"/>
      <c r="W1680" s="19" t="s">
        <v>10248</v>
      </c>
      <c r="X1680" s="35" t="s">
        <v>383</v>
      </c>
      <c r="Y1680" s="35"/>
      <c r="Z1680" s="35" t="n">
        <v>0</v>
      </c>
      <c r="AE1680" s="94" t="e">
        <f aca="false" t="array" ref="AE1680:AK1680">_xlfn.torow(_xlfn.unique(_xlfn._xlws.filter(cat_table[Subsector],$E1680=cat_table[Sector],"")))</f>
        <v>#NAME?</v>
      </c>
      <c r="AF1680" s="94" t="e">
        <v>#NAME?</v>
      </c>
      <c r="AG1680" s="94" t="e">
        <v>#NAME?</v>
      </c>
      <c r="AH1680" s="94" t="e">
        <v>#NAME?</v>
      </c>
      <c r="AI1680" s="94" t="e">
        <v>#NAME?</v>
      </c>
      <c r="AJ1680" s="94" t="e">
        <v>#NAME?</v>
      </c>
      <c r="AK1680" s="94" t="e">
        <v>#NAME?</v>
      </c>
      <c r="AO1680" s="94" t="e">
        <f aca="false" t="array" ref="AO1680:AT1680">_xlfn.torow(_xlfn.unique(_xlfn._xlws.filter(cat_table[Sub-subsector],($E1680=cat_table[Sector])*($F1680=cat_table[Subsector]),"")))</f>
        <v>#NAME?</v>
      </c>
      <c r="AP1680" s="94" t="e">
        <v>#NAME?</v>
      </c>
      <c r="AQ1680" s="94" t="e">
        <v>#NAME?</v>
      </c>
      <c r="AR1680" s="94" t="e">
        <v>#NAME?</v>
      </c>
      <c r="AS1680" s="94" t="e">
        <v>#NAME?</v>
      </c>
      <c r="AT1680" s="94" t="e">
        <v>#NAME?</v>
      </c>
    </row>
    <row r="1681" customFormat="false" ht="15" hidden="false" customHeight="true" outlineLevel="0" collapsed="false">
      <c r="A1681" s="20" t="s">
        <v>10613</v>
      </c>
      <c r="B1681" s="20" t="e">
        <f aca="false">INDEX(Table2[], MATCH(L1681, Location_ID!$D$2:$D$648, 0), 1)</f>
        <v>#N/A</v>
      </c>
      <c r="C1681" s="62" t="s">
        <v>937</v>
      </c>
      <c r="D1681" s="249" t="s">
        <v>354</v>
      </c>
      <c r="E1681" s="20" t="s">
        <v>7134</v>
      </c>
      <c r="F1681" s="20" t="s">
        <v>7135</v>
      </c>
      <c r="G1681" s="62" t="s">
        <v>7591</v>
      </c>
      <c r="H1681" s="200"/>
      <c r="I1681" s="20" t="s">
        <v>10260</v>
      </c>
      <c r="J1681" s="20" t="s">
        <v>10261</v>
      </c>
      <c r="K1681" s="20" t="s">
        <v>7120</v>
      </c>
      <c r="L1681" s="62" t="s">
        <v>10245</v>
      </c>
      <c r="M1681" s="20" t="s">
        <v>7127</v>
      </c>
      <c r="N1681" s="20" t="s">
        <v>10262</v>
      </c>
      <c r="O1681" s="20" t="s">
        <v>10611</v>
      </c>
      <c r="P1681" s="201" t="n">
        <v>44433</v>
      </c>
      <c r="Q1681" s="201" t="n">
        <v>44433</v>
      </c>
      <c r="R1681" s="20" t="n">
        <v>1</v>
      </c>
      <c r="S1681" s="20" t="s">
        <v>7130</v>
      </c>
      <c r="T1681" s="20" t="n">
        <v>630</v>
      </c>
      <c r="U1681" s="20"/>
      <c r="V1681" s="19"/>
      <c r="W1681" s="19" t="s">
        <v>10248</v>
      </c>
      <c r="X1681" s="35" t="s">
        <v>383</v>
      </c>
      <c r="Y1681" s="35"/>
      <c r="Z1681" s="35" t="n">
        <v>0</v>
      </c>
      <c r="AE1681" s="94" t="e">
        <f aca="false" t="array" ref="AE1681:AK1681">_xlfn.torow(_xlfn.unique(_xlfn._xlws.filter(cat_table[Subsector],$E1681=cat_table[Sector],"")))</f>
        <v>#NAME?</v>
      </c>
      <c r="AF1681" s="94" t="e">
        <v>#NAME?</v>
      </c>
      <c r="AG1681" s="94" t="e">
        <v>#NAME?</v>
      </c>
      <c r="AH1681" s="94" t="e">
        <v>#NAME?</v>
      </c>
      <c r="AI1681" s="94" t="e">
        <v>#NAME?</v>
      </c>
      <c r="AJ1681" s="94" t="e">
        <v>#NAME?</v>
      </c>
      <c r="AK1681" s="94" t="e">
        <v>#NAME?</v>
      </c>
      <c r="AO1681" s="94" t="e">
        <f aca="false" t="array" ref="AO1681:AT1681">_xlfn.torow(_xlfn.unique(_xlfn._xlws.filter(cat_table[Sub-subsector],($E1681=cat_table[Sector])*($F1681=cat_table[Subsector]),"")))</f>
        <v>#NAME?</v>
      </c>
      <c r="AP1681" s="94" t="e">
        <v>#NAME?</v>
      </c>
      <c r="AQ1681" s="94" t="e">
        <v>#NAME?</v>
      </c>
      <c r="AR1681" s="94" t="e">
        <v>#NAME?</v>
      </c>
      <c r="AS1681" s="94" t="e">
        <v>#NAME?</v>
      </c>
      <c r="AT1681" s="94" t="e">
        <v>#NAME?</v>
      </c>
    </row>
    <row r="1682" customFormat="false" ht="15" hidden="false" customHeight="true" outlineLevel="0" collapsed="false">
      <c r="A1682" s="174" t="s">
        <v>10614</v>
      </c>
      <c r="B1682" s="20" t="e">
        <f aca="false">INDEX(Table2[], MATCH(L1682, Location_ID!$D$2:$D$648, 0), 1)</f>
        <v>#N/A</v>
      </c>
      <c r="C1682" s="62" t="s">
        <v>937</v>
      </c>
      <c r="D1682" s="249" t="s">
        <v>354</v>
      </c>
      <c r="E1682" s="20" t="s">
        <v>7134</v>
      </c>
      <c r="F1682" s="20" t="s">
        <v>7135</v>
      </c>
      <c r="G1682" s="62" t="s">
        <v>7591</v>
      </c>
      <c r="H1682" s="200"/>
      <c r="I1682" s="20" t="s">
        <v>10260</v>
      </c>
      <c r="J1682" s="20" t="s">
        <v>10261</v>
      </c>
      <c r="K1682" s="20" t="s">
        <v>7120</v>
      </c>
      <c r="L1682" s="62" t="s">
        <v>10245</v>
      </c>
      <c r="M1682" s="20" t="s">
        <v>7127</v>
      </c>
      <c r="N1682" s="20" t="s">
        <v>10265</v>
      </c>
      <c r="O1682" s="20" t="s">
        <v>10611</v>
      </c>
      <c r="P1682" s="201" t="n">
        <v>44433</v>
      </c>
      <c r="Q1682" s="201" t="n">
        <v>44433</v>
      </c>
      <c r="R1682" s="20" t="n">
        <v>1</v>
      </c>
      <c r="S1682" s="20" t="s">
        <v>7130</v>
      </c>
      <c r="T1682" s="20" t="n">
        <v>569</v>
      </c>
      <c r="U1682" s="20"/>
      <c r="V1682" s="19"/>
      <c r="W1682" s="19" t="s">
        <v>10248</v>
      </c>
      <c r="X1682" s="35" t="s">
        <v>383</v>
      </c>
      <c r="Y1682" s="35"/>
      <c r="Z1682" s="35" t="n">
        <v>0</v>
      </c>
      <c r="AE1682" s="94" t="e">
        <f aca="false" t="array" ref="AE1682:AK1682">_xlfn.torow(_xlfn.unique(_xlfn._xlws.filter(cat_table[Subsector],$E1682=cat_table[Sector],"")))</f>
        <v>#NAME?</v>
      </c>
      <c r="AF1682" s="94" t="e">
        <v>#NAME?</v>
      </c>
      <c r="AG1682" s="94" t="e">
        <v>#NAME?</v>
      </c>
      <c r="AH1682" s="94" t="e">
        <v>#NAME?</v>
      </c>
      <c r="AI1682" s="94" t="e">
        <v>#NAME?</v>
      </c>
      <c r="AJ1682" s="94" t="e">
        <v>#NAME?</v>
      </c>
      <c r="AK1682" s="94" t="e">
        <v>#NAME?</v>
      </c>
      <c r="AO1682" s="94" t="e">
        <f aca="false" t="array" ref="AO1682:AT1682">_xlfn.torow(_xlfn.unique(_xlfn._xlws.filter(cat_table[Sub-subsector],($E1682=cat_table[Sector])*($F1682=cat_table[Subsector]),"")))</f>
        <v>#NAME?</v>
      </c>
      <c r="AP1682" s="94" t="e">
        <v>#NAME?</v>
      </c>
      <c r="AQ1682" s="94" t="e">
        <v>#NAME?</v>
      </c>
      <c r="AR1682" s="94" t="e">
        <v>#NAME?</v>
      </c>
      <c r="AS1682" s="94" t="e">
        <v>#NAME?</v>
      </c>
      <c r="AT1682" s="94" t="e">
        <v>#NAME?</v>
      </c>
    </row>
    <row r="1683" customFormat="false" ht="15" hidden="false" customHeight="true" outlineLevel="0" collapsed="false">
      <c r="A1683" s="20" t="s">
        <v>10615</v>
      </c>
      <c r="B1683" s="20" t="e">
        <f aca="false">INDEX(Table2[], MATCH(L1683, Location_ID!$D$2:$D$648, 0), 1)</f>
        <v>#N/A</v>
      </c>
      <c r="C1683" s="62" t="s">
        <v>937</v>
      </c>
      <c r="D1683" s="249" t="s">
        <v>354</v>
      </c>
      <c r="E1683" s="20" t="s">
        <v>7134</v>
      </c>
      <c r="F1683" s="20" t="s">
        <v>7135</v>
      </c>
      <c r="G1683" s="62" t="s">
        <v>7591</v>
      </c>
      <c r="H1683" s="200"/>
      <c r="I1683" s="20" t="s">
        <v>10260</v>
      </c>
      <c r="J1683" s="20" t="s">
        <v>10261</v>
      </c>
      <c r="K1683" s="20" t="s">
        <v>7120</v>
      </c>
      <c r="L1683" s="62" t="s">
        <v>10245</v>
      </c>
      <c r="M1683" s="20" t="s">
        <v>7127</v>
      </c>
      <c r="N1683" s="20" t="s">
        <v>10262</v>
      </c>
      <c r="O1683" s="20" t="s">
        <v>10611</v>
      </c>
      <c r="P1683" s="201" t="n">
        <v>44432</v>
      </c>
      <c r="Q1683" s="201" t="n">
        <v>44432</v>
      </c>
      <c r="R1683" s="20" t="n">
        <v>1</v>
      </c>
      <c r="S1683" s="20" t="s">
        <v>7130</v>
      </c>
      <c r="T1683" s="20" t="n">
        <v>1426</v>
      </c>
      <c r="U1683" s="20"/>
      <c r="V1683" s="19"/>
      <c r="W1683" s="19" t="s">
        <v>10248</v>
      </c>
      <c r="X1683" s="35" t="s">
        <v>383</v>
      </c>
      <c r="Y1683" s="35"/>
      <c r="Z1683" s="35" t="n">
        <v>0</v>
      </c>
      <c r="AE1683" s="94" t="e">
        <f aca="false" t="array" ref="AE1683:AK1683">_xlfn.torow(_xlfn.unique(_xlfn._xlws.filter(cat_table[Subsector],$E1683=cat_table[Sector],"")))</f>
        <v>#NAME?</v>
      </c>
      <c r="AF1683" s="94" t="e">
        <v>#NAME?</v>
      </c>
      <c r="AG1683" s="94" t="e">
        <v>#NAME?</v>
      </c>
      <c r="AH1683" s="94" t="e">
        <v>#NAME?</v>
      </c>
      <c r="AI1683" s="94" t="e">
        <v>#NAME?</v>
      </c>
      <c r="AJ1683" s="94" t="e">
        <v>#NAME?</v>
      </c>
      <c r="AK1683" s="94" t="e">
        <v>#NAME?</v>
      </c>
      <c r="AO1683" s="94" t="e">
        <f aca="false" t="array" ref="AO1683:AT1683">_xlfn.torow(_xlfn.unique(_xlfn._xlws.filter(cat_table[Sub-subsector],($E1683=cat_table[Sector])*($F1683=cat_table[Subsector]),"")))</f>
        <v>#NAME?</v>
      </c>
      <c r="AP1683" s="94" t="e">
        <v>#NAME?</v>
      </c>
      <c r="AQ1683" s="94" t="e">
        <v>#NAME?</v>
      </c>
      <c r="AR1683" s="94" t="e">
        <v>#NAME?</v>
      </c>
      <c r="AS1683" s="94" t="e">
        <v>#NAME?</v>
      </c>
      <c r="AT1683" s="94" t="e">
        <v>#NAME?</v>
      </c>
    </row>
    <row r="1684" customFormat="false" ht="15" hidden="false" customHeight="true" outlineLevel="0" collapsed="false">
      <c r="A1684" s="20" t="s">
        <v>10616</v>
      </c>
      <c r="B1684" s="20" t="e">
        <f aca="false">INDEX(Table2[], MATCH(L1684, Location_ID!$D$2:$D$648, 0), 1)</f>
        <v>#N/A</v>
      </c>
      <c r="C1684" s="62" t="s">
        <v>937</v>
      </c>
      <c r="D1684" s="249" t="s">
        <v>354</v>
      </c>
      <c r="E1684" s="20" t="s">
        <v>7134</v>
      </c>
      <c r="F1684" s="20" t="s">
        <v>7135</v>
      </c>
      <c r="G1684" s="62" t="s">
        <v>7591</v>
      </c>
      <c r="H1684" s="200"/>
      <c r="I1684" s="20" t="s">
        <v>10260</v>
      </c>
      <c r="J1684" s="20" t="s">
        <v>10261</v>
      </c>
      <c r="K1684" s="20" t="s">
        <v>7120</v>
      </c>
      <c r="L1684" s="62" t="s">
        <v>10245</v>
      </c>
      <c r="M1684" s="20" t="s">
        <v>7127</v>
      </c>
      <c r="N1684" s="20" t="s">
        <v>10265</v>
      </c>
      <c r="O1684" s="20" t="s">
        <v>10611</v>
      </c>
      <c r="P1684" s="201" t="n">
        <v>44432</v>
      </c>
      <c r="Q1684" s="201" t="n">
        <v>44432</v>
      </c>
      <c r="R1684" s="20" t="n">
        <v>1</v>
      </c>
      <c r="S1684" s="20" t="s">
        <v>7130</v>
      </c>
      <c r="T1684" s="20" t="n">
        <v>1052</v>
      </c>
      <c r="U1684" s="20"/>
      <c r="V1684" s="19"/>
      <c r="W1684" s="19" t="s">
        <v>10248</v>
      </c>
      <c r="X1684" s="35" t="s">
        <v>383</v>
      </c>
      <c r="Y1684" s="35"/>
      <c r="Z1684" s="35" t="n">
        <v>0</v>
      </c>
      <c r="AE1684" s="94" t="e">
        <f aca="false" t="array" ref="AE1684:AK1684">_xlfn.torow(_xlfn.unique(_xlfn._xlws.filter(cat_table[Subsector],$E1684=cat_table[Sector],"")))</f>
        <v>#NAME?</v>
      </c>
      <c r="AF1684" s="94" t="e">
        <v>#NAME?</v>
      </c>
      <c r="AG1684" s="94" t="e">
        <v>#NAME?</v>
      </c>
      <c r="AH1684" s="94" t="e">
        <v>#NAME?</v>
      </c>
      <c r="AI1684" s="94" t="e">
        <v>#NAME?</v>
      </c>
      <c r="AJ1684" s="94" t="e">
        <v>#NAME?</v>
      </c>
      <c r="AK1684" s="94" t="e">
        <v>#NAME?</v>
      </c>
      <c r="AO1684" s="94" t="e">
        <f aca="false" t="array" ref="AO1684:AT1684">_xlfn.torow(_xlfn.unique(_xlfn._xlws.filter(cat_table[Sub-subsector],($E1684=cat_table[Sector])*($F1684=cat_table[Subsector]),"")))</f>
        <v>#NAME?</v>
      </c>
      <c r="AP1684" s="94" t="e">
        <v>#NAME?</v>
      </c>
      <c r="AQ1684" s="94" t="e">
        <v>#NAME?</v>
      </c>
      <c r="AR1684" s="94" t="e">
        <v>#NAME?</v>
      </c>
      <c r="AS1684" s="94" t="e">
        <v>#NAME?</v>
      </c>
      <c r="AT1684" s="94" t="e">
        <v>#NAME?</v>
      </c>
    </row>
    <row r="1685" customFormat="false" ht="15" hidden="false" customHeight="true" outlineLevel="0" collapsed="false">
      <c r="A1685" s="20" t="s">
        <v>10617</v>
      </c>
      <c r="B1685" s="20" t="e">
        <f aca="false">INDEX(Table2[], MATCH(L1685, Location_ID!$D$2:$D$648, 0), 1)</f>
        <v>#N/A</v>
      </c>
      <c r="C1685" s="62" t="s">
        <v>937</v>
      </c>
      <c r="D1685" s="249" t="s">
        <v>354</v>
      </c>
      <c r="E1685" s="20" t="s">
        <v>7134</v>
      </c>
      <c r="F1685" s="20" t="s">
        <v>7135</v>
      </c>
      <c r="G1685" s="62" t="s">
        <v>7591</v>
      </c>
      <c r="H1685" s="200"/>
      <c r="I1685" s="20" t="s">
        <v>10260</v>
      </c>
      <c r="J1685" s="20" t="s">
        <v>10261</v>
      </c>
      <c r="K1685" s="20" t="s">
        <v>7120</v>
      </c>
      <c r="L1685" s="62" t="s">
        <v>10245</v>
      </c>
      <c r="M1685" s="20" t="s">
        <v>7127</v>
      </c>
      <c r="N1685" s="20" t="s">
        <v>10271</v>
      </c>
      <c r="O1685" s="20" t="s">
        <v>10611</v>
      </c>
      <c r="P1685" s="201" t="n">
        <v>44432</v>
      </c>
      <c r="Q1685" s="201" t="n">
        <v>44432</v>
      </c>
      <c r="R1685" s="20" t="n">
        <v>1</v>
      </c>
      <c r="S1685" s="20" t="s">
        <v>7130</v>
      </c>
      <c r="T1685" s="20" t="n">
        <v>267</v>
      </c>
      <c r="U1685" s="20"/>
      <c r="V1685" s="19"/>
      <c r="W1685" s="19" t="s">
        <v>10248</v>
      </c>
      <c r="X1685" s="35" t="s">
        <v>383</v>
      </c>
      <c r="Y1685" s="35"/>
      <c r="Z1685" s="35" t="n">
        <v>0</v>
      </c>
      <c r="AE1685" s="94" t="e">
        <f aca="false" t="array" ref="AE1685:AK1685">_xlfn.torow(_xlfn.unique(_xlfn._xlws.filter(cat_table[Subsector],$E1685=cat_table[Sector],"")))</f>
        <v>#NAME?</v>
      </c>
      <c r="AF1685" s="94" t="e">
        <v>#NAME?</v>
      </c>
      <c r="AG1685" s="94" t="e">
        <v>#NAME?</v>
      </c>
      <c r="AH1685" s="94" t="e">
        <v>#NAME?</v>
      </c>
      <c r="AI1685" s="94" t="e">
        <v>#NAME?</v>
      </c>
      <c r="AJ1685" s="94" t="e">
        <v>#NAME?</v>
      </c>
      <c r="AK1685" s="94" t="e">
        <v>#NAME?</v>
      </c>
      <c r="AO1685" s="94" t="e">
        <f aca="false" t="array" ref="AO1685:AT1685">_xlfn.torow(_xlfn.unique(_xlfn._xlws.filter(cat_table[Sub-subsector],($E1685=cat_table[Sector])*($F1685=cat_table[Subsector]),"")))</f>
        <v>#NAME?</v>
      </c>
      <c r="AP1685" s="94" t="e">
        <v>#NAME?</v>
      </c>
      <c r="AQ1685" s="94" t="e">
        <v>#NAME?</v>
      </c>
      <c r="AR1685" s="94" t="e">
        <v>#NAME?</v>
      </c>
      <c r="AS1685" s="94" t="e">
        <v>#NAME?</v>
      </c>
      <c r="AT1685" s="94" t="e">
        <v>#NAME?</v>
      </c>
    </row>
    <row r="1686" customFormat="false" ht="15" hidden="false" customHeight="true" outlineLevel="0" collapsed="false">
      <c r="A1686" s="20" t="s">
        <v>10618</v>
      </c>
      <c r="B1686" s="20" t="e">
        <f aca="false">INDEX(Table2[], MATCH(L1686, Location_ID!$D$2:$D$648, 0), 1)</f>
        <v>#N/A</v>
      </c>
      <c r="C1686" s="62" t="s">
        <v>937</v>
      </c>
      <c r="D1686" s="249" t="s">
        <v>354</v>
      </c>
      <c r="E1686" s="20" t="s">
        <v>7134</v>
      </c>
      <c r="F1686" s="20" t="s">
        <v>7135</v>
      </c>
      <c r="G1686" s="62" t="s">
        <v>7591</v>
      </c>
      <c r="H1686" s="200"/>
      <c r="I1686" s="20" t="s">
        <v>10260</v>
      </c>
      <c r="J1686" s="20" t="s">
        <v>10261</v>
      </c>
      <c r="K1686" s="20" t="s">
        <v>7120</v>
      </c>
      <c r="L1686" s="62" t="s">
        <v>10245</v>
      </c>
      <c r="M1686" s="20" t="s">
        <v>7127</v>
      </c>
      <c r="N1686" s="20" t="s">
        <v>10262</v>
      </c>
      <c r="O1686" s="20" t="s">
        <v>10611</v>
      </c>
      <c r="P1686" s="201" t="n">
        <v>44431</v>
      </c>
      <c r="Q1686" s="201" t="n">
        <v>44431</v>
      </c>
      <c r="R1686" s="20" t="n">
        <v>1</v>
      </c>
      <c r="S1686" s="20" t="s">
        <v>7130</v>
      </c>
      <c r="T1686" s="20" t="n">
        <v>1250</v>
      </c>
      <c r="U1686" s="20"/>
      <c r="V1686" s="19"/>
      <c r="W1686" s="19" t="s">
        <v>10248</v>
      </c>
      <c r="X1686" s="35" t="s">
        <v>383</v>
      </c>
      <c r="Y1686" s="35"/>
      <c r="Z1686" s="35" t="n">
        <v>0</v>
      </c>
      <c r="AE1686" s="94" t="e">
        <f aca="false" t="array" ref="AE1686:AK1686">_xlfn.torow(_xlfn.unique(_xlfn._xlws.filter(cat_table[Subsector],$E1686=cat_table[Sector],"")))</f>
        <v>#NAME?</v>
      </c>
      <c r="AF1686" s="94" t="e">
        <v>#NAME?</v>
      </c>
      <c r="AG1686" s="94" t="e">
        <v>#NAME?</v>
      </c>
      <c r="AH1686" s="94" t="e">
        <v>#NAME?</v>
      </c>
      <c r="AI1686" s="94" t="e">
        <v>#NAME?</v>
      </c>
      <c r="AJ1686" s="94" t="e">
        <v>#NAME?</v>
      </c>
      <c r="AK1686" s="94" t="e">
        <v>#NAME?</v>
      </c>
      <c r="AO1686" s="94" t="e">
        <f aca="false" t="array" ref="AO1686:AT1686">_xlfn.torow(_xlfn.unique(_xlfn._xlws.filter(cat_table[Sub-subsector],($E1686=cat_table[Sector])*($F1686=cat_table[Subsector]),"")))</f>
        <v>#NAME?</v>
      </c>
      <c r="AP1686" s="94" t="e">
        <v>#NAME?</v>
      </c>
      <c r="AQ1686" s="94" t="e">
        <v>#NAME?</v>
      </c>
      <c r="AR1686" s="94" t="e">
        <v>#NAME?</v>
      </c>
      <c r="AS1686" s="94" t="e">
        <v>#NAME?</v>
      </c>
      <c r="AT1686" s="94" t="e">
        <v>#NAME?</v>
      </c>
    </row>
    <row r="1687" customFormat="false" ht="15" hidden="false" customHeight="true" outlineLevel="0" collapsed="false">
      <c r="A1687" s="20" t="s">
        <v>10619</v>
      </c>
      <c r="B1687" s="20" t="e">
        <f aca="false">INDEX(Table2[], MATCH(L1687, Location_ID!$D$2:$D$648, 0), 1)</f>
        <v>#N/A</v>
      </c>
      <c r="C1687" s="62" t="s">
        <v>937</v>
      </c>
      <c r="D1687" s="249" t="s">
        <v>354</v>
      </c>
      <c r="E1687" s="20" t="s">
        <v>7134</v>
      </c>
      <c r="F1687" s="20" t="s">
        <v>7135</v>
      </c>
      <c r="G1687" s="62" t="s">
        <v>7591</v>
      </c>
      <c r="H1687" s="200"/>
      <c r="I1687" s="20" t="s">
        <v>10260</v>
      </c>
      <c r="J1687" s="20" t="s">
        <v>10261</v>
      </c>
      <c r="K1687" s="20" t="s">
        <v>7120</v>
      </c>
      <c r="L1687" s="62" t="s">
        <v>10245</v>
      </c>
      <c r="M1687" s="20" t="s">
        <v>7127</v>
      </c>
      <c r="N1687" s="20" t="s">
        <v>10265</v>
      </c>
      <c r="O1687" s="20" t="s">
        <v>10611</v>
      </c>
      <c r="P1687" s="201" t="n">
        <v>44431</v>
      </c>
      <c r="Q1687" s="201" t="n">
        <v>44431</v>
      </c>
      <c r="R1687" s="20" t="n">
        <v>1</v>
      </c>
      <c r="S1687" s="20" t="s">
        <v>7130</v>
      </c>
      <c r="T1687" s="20" t="n">
        <v>1935.5</v>
      </c>
      <c r="U1687" s="20"/>
      <c r="V1687" s="19"/>
      <c r="W1687" s="19" t="s">
        <v>10248</v>
      </c>
      <c r="X1687" s="35" t="s">
        <v>383</v>
      </c>
      <c r="Y1687" s="35"/>
      <c r="Z1687" s="35" t="n">
        <v>0</v>
      </c>
      <c r="AE1687" s="94" t="e">
        <f aca="false" t="array" ref="AE1687:AK1687">_xlfn.torow(_xlfn.unique(_xlfn._xlws.filter(cat_table[Subsector],$E1687=cat_table[Sector],"")))</f>
        <v>#NAME?</v>
      </c>
      <c r="AF1687" s="94" t="e">
        <v>#NAME?</v>
      </c>
      <c r="AG1687" s="94" t="e">
        <v>#NAME?</v>
      </c>
      <c r="AH1687" s="94" t="e">
        <v>#NAME?</v>
      </c>
      <c r="AI1687" s="94" t="e">
        <v>#NAME?</v>
      </c>
      <c r="AJ1687" s="94" t="e">
        <v>#NAME?</v>
      </c>
      <c r="AK1687" s="94" t="e">
        <v>#NAME?</v>
      </c>
      <c r="AO1687" s="94" t="e">
        <f aca="false" t="array" ref="AO1687:AT1687">_xlfn.torow(_xlfn.unique(_xlfn._xlws.filter(cat_table[Sub-subsector],($E1687=cat_table[Sector])*($F1687=cat_table[Subsector]),"")))</f>
        <v>#NAME?</v>
      </c>
      <c r="AP1687" s="94" t="e">
        <v>#NAME?</v>
      </c>
      <c r="AQ1687" s="94" t="e">
        <v>#NAME?</v>
      </c>
      <c r="AR1687" s="94" t="e">
        <v>#NAME?</v>
      </c>
      <c r="AS1687" s="94" t="e">
        <v>#NAME?</v>
      </c>
      <c r="AT1687" s="94" t="e">
        <v>#NAME?</v>
      </c>
    </row>
    <row r="1688" customFormat="false" ht="15" hidden="false" customHeight="true" outlineLevel="0" collapsed="false">
      <c r="A1688" s="20" t="s">
        <v>10620</v>
      </c>
      <c r="B1688" s="20" t="e">
        <f aca="false">INDEX(Table2[], MATCH(L1688, Location_ID!$D$2:$D$648, 0), 1)</f>
        <v>#N/A</v>
      </c>
      <c r="C1688" s="62" t="s">
        <v>937</v>
      </c>
      <c r="D1688" s="249" t="s">
        <v>354</v>
      </c>
      <c r="E1688" s="20" t="s">
        <v>7134</v>
      </c>
      <c r="F1688" s="20" t="s">
        <v>7135</v>
      </c>
      <c r="G1688" s="62" t="s">
        <v>7591</v>
      </c>
      <c r="H1688" s="200"/>
      <c r="I1688" s="20" t="s">
        <v>10260</v>
      </c>
      <c r="J1688" s="20" t="s">
        <v>10261</v>
      </c>
      <c r="K1688" s="20" t="s">
        <v>7120</v>
      </c>
      <c r="L1688" s="62" t="s">
        <v>10245</v>
      </c>
      <c r="M1688" s="20" t="s">
        <v>7127</v>
      </c>
      <c r="N1688" s="20" t="s">
        <v>10262</v>
      </c>
      <c r="O1688" s="20" t="s">
        <v>10621</v>
      </c>
      <c r="P1688" s="201" t="n">
        <v>44434</v>
      </c>
      <c r="Q1688" s="201" t="n">
        <v>44434</v>
      </c>
      <c r="R1688" s="20" t="n">
        <v>1</v>
      </c>
      <c r="S1688" s="20" t="s">
        <v>7130</v>
      </c>
      <c r="T1688" s="20" t="n">
        <v>59</v>
      </c>
      <c r="U1688" s="20"/>
      <c r="V1688" s="19"/>
      <c r="W1688" s="19" t="s">
        <v>10248</v>
      </c>
      <c r="X1688" s="35" t="s">
        <v>383</v>
      </c>
      <c r="Y1688" s="35"/>
      <c r="Z1688" s="35" t="n">
        <v>0</v>
      </c>
      <c r="AE1688" s="94" t="e">
        <f aca="false" t="array" ref="AE1688:AK1688">_xlfn.torow(_xlfn.unique(_xlfn._xlws.filter(cat_table[Subsector],$E1688=cat_table[Sector],"")))</f>
        <v>#NAME?</v>
      </c>
      <c r="AF1688" s="94" t="e">
        <v>#NAME?</v>
      </c>
      <c r="AG1688" s="94" t="e">
        <v>#NAME?</v>
      </c>
      <c r="AH1688" s="94" t="e">
        <v>#NAME?</v>
      </c>
      <c r="AI1688" s="94" t="e">
        <v>#NAME?</v>
      </c>
      <c r="AJ1688" s="94" t="e">
        <v>#NAME?</v>
      </c>
      <c r="AK1688" s="94" t="e">
        <v>#NAME?</v>
      </c>
      <c r="AO1688" s="94" t="e">
        <f aca="false" t="array" ref="AO1688:AT1688">_xlfn.torow(_xlfn.unique(_xlfn._xlws.filter(cat_table[Sub-subsector],($E1688=cat_table[Sector])*($F1688=cat_table[Subsector]),"")))</f>
        <v>#NAME?</v>
      </c>
      <c r="AP1688" s="94" t="e">
        <v>#NAME?</v>
      </c>
      <c r="AQ1688" s="94" t="e">
        <v>#NAME?</v>
      </c>
      <c r="AR1688" s="94" t="e">
        <v>#NAME?</v>
      </c>
      <c r="AS1688" s="94" t="e">
        <v>#NAME?</v>
      </c>
      <c r="AT1688" s="94" t="e">
        <v>#NAME?</v>
      </c>
    </row>
    <row r="1689" customFormat="false" ht="15" hidden="false" customHeight="true" outlineLevel="0" collapsed="false">
      <c r="A1689" s="20" t="s">
        <v>10622</v>
      </c>
      <c r="B1689" s="20" t="e">
        <f aca="false">INDEX(Table2[], MATCH(L1689, Location_ID!$D$2:$D$648, 0), 1)</f>
        <v>#N/A</v>
      </c>
      <c r="C1689" s="62" t="s">
        <v>937</v>
      </c>
      <c r="D1689" s="249" t="s">
        <v>354</v>
      </c>
      <c r="E1689" s="20" t="s">
        <v>7134</v>
      </c>
      <c r="F1689" s="20" t="s">
        <v>7135</v>
      </c>
      <c r="G1689" s="62" t="s">
        <v>7591</v>
      </c>
      <c r="H1689" s="200"/>
      <c r="I1689" s="20" t="s">
        <v>10260</v>
      </c>
      <c r="J1689" s="20" t="s">
        <v>10261</v>
      </c>
      <c r="K1689" s="20" t="s">
        <v>7120</v>
      </c>
      <c r="L1689" s="62" t="s">
        <v>10245</v>
      </c>
      <c r="M1689" s="20" t="s">
        <v>7127</v>
      </c>
      <c r="N1689" s="20" t="s">
        <v>10265</v>
      </c>
      <c r="O1689" s="20" t="s">
        <v>10621</v>
      </c>
      <c r="P1689" s="201" t="n">
        <v>44434</v>
      </c>
      <c r="Q1689" s="201" t="n">
        <v>44434</v>
      </c>
      <c r="R1689" s="20" t="n">
        <v>1</v>
      </c>
      <c r="S1689" s="20" t="s">
        <v>7130</v>
      </c>
      <c r="T1689" s="20" t="n">
        <v>81.5</v>
      </c>
      <c r="U1689" s="20"/>
      <c r="V1689" s="19"/>
      <c r="W1689" s="19" t="s">
        <v>10248</v>
      </c>
      <c r="X1689" s="35" t="s">
        <v>383</v>
      </c>
      <c r="Y1689" s="35"/>
      <c r="Z1689" s="35" t="n">
        <v>0</v>
      </c>
      <c r="AE1689" s="94" t="e">
        <f aca="false" t="array" ref="AE1689:AK1689">_xlfn.torow(_xlfn.unique(_xlfn._xlws.filter(cat_table[Subsector],$E1689=cat_table[Sector],"")))</f>
        <v>#NAME?</v>
      </c>
      <c r="AF1689" s="94" t="e">
        <v>#NAME?</v>
      </c>
      <c r="AG1689" s="94" t="e">
        <v>#NAME?</v>
      </c>
      <c r="AH1689" s="94" t="e">
        <v>#NAME?</v>
      </c>
      <c r="AI1689" s="94" t="e">
        <v>#NAME?</v>
      </c>
      <c r="AJ1689" s="94" t="e">
        <v>#NAME?</v>
      </c>
      <c r="AK1689" s="94" t="e">
        <v>#NAME?</v>
      </c>
      <c r="AO1689" s="94" t="e">
        <f aca="false" t="array" ref="AO1689:AT1689">_xlfn.torow(_xlfn.unique(_xlfn._xlws.filter(cat_table[Sub-subsector],($E1689=cat_table[Sector])*($F1689=cat_table[Subsector]),"")))</f>
        <v>#NAME?</v>
      </c>
      <c r="AP1689" s="94" t="e">
        <v>#NAME?</v>
      </c>
      <c r="AQ1689" s="94" t="e">
        <v>#NAME?</v>
      </c>
      <c r="AR1689" s="94" t="e">
        <v>#NAME?</v>
      </c>
      <c r="AS1689" s="94" t="e">
        <v>#NAME?</v>
      </c>
      <c r="AT1689" s="94" t="e">
        <v>#NAME?</v>
      </c>
    </row>
    <row r="1690" customFormat="false" ht="15" hidden="false" customHeight="true" outlineLevel="0" collapsed="false">
      <c r="A1690" s="174" t="s">
        <v>10623</v>
      </c>
      <c r="B1690" s="20" t="e">
        <f aca="false">INDEX(Table2[], MATCH(L1690, Location_ID!$D$2:$D$648, 0), 1)</f>
        <v>#N/A</v>
      </c>
      <c r="C1690" s="62" t="s">
        <v>937</v>
      </c>
      <c r="D1690" s="249" t="s">
        <v>354</v>
      </c>
      <c r="E1690" s="20" t="s">
        <v>7134</v>
      </c>
      <c r="F1690" s="20" t="s">
        <v>7135</v>
      </c>
      <c r="G1690" s="62" t="s">
        <v>7591</v>
      </c>
      <c r="H1690" s="200"/>
      <c r="I1690" s="20" t="s">
        <v>10260</v>
      </c>
      <c r="J1690" s="20" t="s">
        <v>10261</v>
      </c>
      <c r="K1690" s="20" t="s">
        <v>7120</v>
      </c>
      <c r="L1690" s="62" t="s">
        <v>10245</v>
      </c>
      <c r="M1690" s="20" t="s">
        <v>7127</v>
      </c>
      <c r="N1690" s="20" t="s">
        <v>10262</v>
      </c>
      <c r="O1690" s="20" t="s">
        <v>10621</v>
      </c>
      <c r="P1690" s="201" t="n">
        <v>44433</v>
      </c>
      <c r="Q1690" s="201" t="n">
        <v>44433</v>
      </c>
      <c r="R1690" s="20" t="n">
        <v>1</v>
      </c>
      <c r="S1690" s="20" t="s">
        <v>7130</v>
      </c>
      <c r="T1690" s="20" t="n">
        <v>206</v>
      </c>
      <c r="U1690" s="20"/>
      <c r="V1690" s="19"/>
      <c r="W1690" s="19" t="s">
        <v>10248</v>
      </c>
      <c r="X1690" s="35" t="s">
        <v>383</v>
      </c>
      <c r="Y1690" s="35"/>
      <c r="Z1690" s="35" t="n">
        <v>0</v>
      </c>
      <c r="AE1690" s="94" t="e">
        <f aca="false" t="array" ref="AE1690:AK1690">_xlfn.torow(_xlfn.unique(_xlfn._xlws.filter(cat_table[Subsector],$E1690=cat_table[Sector],"")))</f>
        <v>#NAME?</v>
      </c>
      <c r="AF1690" s="94" t="e">
        <v>#NAME?</v>
      </c>
      <c r="AG1690" s="94" t="e">
        <v>#NAME?</v>
      </c>
      <c r="AH1690" s="94" t="e">
        <v>#NAME?</v>
      </c>
      <c r="AI1690" s="94" t="e">
        <v>#NAME?</v>
      </c>
      <c r="AJ1690" s="94" t="e">
        <v>#NAME?</v>
      </c>
      <c r="AK1690" s="94" t="e">
        <v>#NAME?</v>
      </c>
      <c r="AO1690" s="94" t="e">
        <f aca="false" t="array" ref="AO1690:AT1690">_xlfn.torow(_xlfn.unique(_xlfn._xlws.filter(cat_table[Sub-subsector],($E1690=cat_table[Sector])*($F1690=cat_table[Subsector]),"")))</f>
        <v>#NAME?</v>
      </c>
      <c r="AP1690" s="94" t="e">
        <v>#NAME?</v>
      </c>
      <c r="AQ1690" s="94" t="e">
        <v>#NAME?</v>
      </c>
      <c r="AR1690" s="94" t="e">
        <v>#NAME?</v>
      </c>
      <c r="AS1690" s="94" t="e">
        <v>#NAME?</v>
      </c>
      <c r="AT1690" s="94" t="e">
        <v>#NAME?</v>
      </c>
    </row>
    <row r="1691" customFormat="false" ht="15" hidden="false" customHeight="true" outlineLevel="0" collapsed="false">
      <c r="A1691" s="20" t="s">
        <v>10624</v>
      </c>
      <c r="B1691" s="20" t="e">
        <f aca="false">INDEX(Table2[], MATCH(L1691, Location_ID!$D$2:$D$648, 0), 1)</f>
        <v>#N/A</v>
      </c>
      <c r="C1691" s="62" t="s">
        <v>937</v>
      </c>
      <c r="D1691" s="249" t="s">
        <v>354</v>
      </c>
      <c r="E1691" s="20" t="s">
        <v>7134</v>
      </c>
      <c r="F1691" s="20" t="s">
        <v>7135</v>
      </c>
      <c r="G1691" s="62" t="s">
        <v>7591</v>
      </c>
      <c r="H1691" s="200"/>
      <c r="I1691" s="20" t="s">
        <v>10260</v>
      </c>
      <c r="J1691" s="20" t="s">
        <v>10261</v>
      </c>
      <c r="K1691" s="20" t="s">
        <v>7120</v>
      </c>
      <c r="L1691" s="62" t="s">
        <v>10245</v>
      </c>
      <c r="M1691" s="20" t="s">
        <v>7127</v>
      </c>
      <c r="N1691" s="20" t="s">
        <v>10265</v>
      </c>
      <c r="O1691" s="20" t="s">
        <v>10621</v>
      </c>
      <c r="P1691" s="201" t="n">
        <v>44433</v>
      </c>
      <c r="Q1691" s="201" t="n">
        <v>44433</v>
      </c>
      <c r="R1691" s="20" t="n">
        <v>1</v>
      </c>
      <c r="S1691" s="20" t="s">
        <v>7130</v>
      </c>
      <c r="T1691" s="20" t="n">
        <v>223</v>
      </c>
      <c r="U1691" s="20"/>
      <c r="V1691" s="19"/>
      <c r="W1691" s="19" t="s">
        <v>10248</v>
      </c>
      <c r="X1691" s="35" t="s">
        <v>383</v>
      </c>
      <c r="Y1691" s="35"/>
      <c r="Z1691" s="35" t="n">
        <v>0</v>
      </c>
      <c r="AE1691" s="94" t="e">
        <f aca="false" t="array" ref="AE1691:AK1691">_xlfn.torow(_xlfn.unique(_xlfn._xlws.filter(cat_table[Subsector],$E1691=cat_table[Sector],"")))</f>
        <v>#NAME?</v>
      </c>
      <c r="AF1691" s="94" t="e">
        <v>#NAME?</v>
      </c>
      <c r="AG1691" s="94" t="e">
        <v>#NAME?</v>
      </c>
      <c r="AH1691" s="94" t="e">
        <v>#NAME?</v>
      </c>
      <c r="AI1691" s="94" t="e">
        <v>#NAME?</v>
      </c>
      <c r="AJ1691" s="94" t="e">
        <v>#NAME?</v>
      </c>
      <c r="AK1691" s="94" t="e">
        <v>#NAME?</v>
      </c>
      <c r="AO1691" s="94" t="e">
        <f aca="false" t="array" ref="AO1691:AT1691">_xlfn.torow(_xlfn.unique(_xlfn._xlws.filter(cat_table[Sub-subsector],($E1691=cat_table[Sector])*($F1691=cat_table[Subsector]),"")))</f>
        <v>#NAME?</v>
      </c>
      <c r="AP1691" s="94" t="e">
        <v>#NAME?</v>
      </c>
      <c r="AQ1691" s="94" t="e">
        <v>#NAME?</v>
      </c>
      <c r="AR1691" s="94" t="e">
        <v>#NAME?</v>
      </c>
      <c r="AS1691" s="94" t="e">
        <v>#NAME?</v>
      </c>
      <c r="AT1691" s="94" t="e">
        <v>#NAME?</v>
      </c>
    </row>
    <row r="1692" customFormat="false" ht="15" hidden="false" customHeight="true" outlineLevel="0" collapsed="false">
      <c r="A1692" s="20" t="s">
        <v>10625</v>
      </c>
      <c r="B1692" s="20" t="e">
        <f aca="false">INDEX(Table2[], MATCH(L1692, Location_ID!$D$2:$D$648, 0), 1)</f>
        <v>#N/A</v>
      </c>
      <c r="C1692" s="62" t="s">
        <v>937</v>
      </c>
      <c r="D1692" s="249" t="s">
        <v>354</v>
      </c>
      <c r="E1692" s="20" t="s">
        <v>7134</v>
      </c>
      <c r="F1692" s="20" t="s">
        <v>7135</v>
      </c>
      <c r="G1692" s="62" t="s">
        <v>7591</v>
      </c>
      <c r="H1692" s="200"/>
      <c r="I1692" s="20" t="s">
        <v>10260</v>
      </c>
      <c r="J1692" s="20" t="s">
        <v>10261</v>
      </c>
      <c r="K1692" s="20" t="s">
        <v>7120</v>
      </c>
      <c r="L1692" s="62" t="s">
        <v>10245</v>
      </c>
      <c r="M1692" s="20" t="s">
        <v>7127</v>
      </c>
      <c r="N1692" s="20" t="s">
        <v>10262</v>
      </c>
      <c r="O1692" s="20" t="s">
        <v>10621</v>
      </c>
      <c r="P1692" s="201" t="n">
        <v>44432</v>
      </c>
      <c r="Q1692" s="201" t="n">
        <v>44432</v>
      </c>
      <c r="R1692" s="20" t="n">
        <v>1</v>
      </c>
      <c r="S1692" s="20" t="s">
        <v>7130</v>
      </c>
      <c r="T1692" s="20" t="n">
        <v>531.5</v>
      </c>
      <c r="U1692" s="20"/>
      <c r="V1692" s="19"/>
      <c r="W1692" s="19" t="s">
        <v>10248</v>
      </c>
      <c r="X1692" s="35" t="s">
        <v>383</v>
      </c>
      <c r="Y1692" s="35"/>
      <c r="Z1692" s="35" t="n">
        <v>0</v>
      </c>
      <c r="AE1692" s="94" t="e">
        <f aca="false" t="array" ref="AE1692:AK1692">_xlfn.torow(_xlfn.unique(_xlfn._xlws.filter(cat_table[Subsector],$E1692=cat_table[Sector],"")))</f>
        <v>#NAME?</v>
      </c>
      <c r="AF1692" s="94" t="e">
        <v>#NAME?</v>
      </c>
      <c r="AG1692" s="94" t="e">
        <v>#NAME?</v>
      </c>
      <c r="AH1692" s="94" t="e">
        <v>#NAME?</v>
      </c>
      <c r="AI1692" s="94" t="e">
        <v>#NAME?</v>
      </c>
      <c r="AJ1692" s="94" t="e">
        <v>#NAME?</v>
      </c>
      <c r="AK1692" s="94" t="e">
        <v>#NAME?</v>
      </c>
      <c r="AO1692" s="94" t="e">
        <f aca="false" t="array" ref="AO1692:AT1692">_xlfn.torow(_xlfn.unique(_xlfn._xlws.filter(cat_table[Sub-subsector],($E1692=cat_table[Sector])*($F1692=cat_table[Subsector]),"")))</f>
        <v>#NAME?</v>
      </c>
      <c r="AP1692" s="94" t="e">
        <v>#NAME?</v>
      </c>
      <c r="AQ1692" s="94" t="e">
        <v>#NAME?</v>
      </c>
      <c r="AR1692" s="94" t="e">
        <v>#NAME?</v>
      </c>
      <c r="AS1692" s="94" t="e">
        <v>#NAME?</v>
      </c>
      <c r="AT1692" s="94" t="e">
        <v>#NAME?</v>
      </c>
    </row>
    <row r="1693" customFormat="false" ht="15" hidden="false" customHeight="true" outlineLevel="0" collapsed="false">
      <c r="A1693" s="20" t="s">
        <v>10626</v>
      </c>
      <c r="B1693" s="20" t="e">
        <f aca="false">INDEX(Table2[], MATCH(L1693, Location_ID!$D$2:$D$648, 0), 1)</f>
        <v>#N/A</v>
      </c>
      <c r="C1693" s="62" t="s">
        <v>937</v>
      </c>
      <c r="D1693" s="249" t="s">
        <v>354</v>
      </c>
      <c r="E1693" s="20" t="s">
        <v>7134</v>
      </c>
      <c r="F1693" s="20" t="s">
        <v>7135</v>
      </c>
      <c r="G1693" s="62" t="s">
        <v>7591</v>
      </c>
      <c r="H1693" s="200"/>
      <c r="I1693" s="20" t="s">
        <v>10260</v>
      </c>
      <c r="J1693" s="20" t="s">
        <v>10261</v>
      </c>
      <c r="K1693" s="20" t="s">
        <v>7120</v>
      </c>
      <c r="L1693" s="62" t="s">
        <v>10245</v>
      </c>
      <c r="M1693" s="20" t="s">
        <v>7127</v>
      </c>
      <c r="N1693" s="20" t="s">
        <v>10265</v>
      </c>
      <c r="O1693" s="20" t="s">
        <v>10621</v>
      </c>
      <c r="P1693" s="201" t="n">
        <v>44432</v>
      </c>
      <c r="Q1693" s="201" t="n">
        <v>44432</v>
      </c>
      <c r="R1693" s="20" t="n">
        <v>1</v>
      </c>
      <c r="S1693" s="20" t="s">
        <v>7130</v>
      </c>
      <c r="T1693" s="20" t="n">
        <v>225</v>
      </c>
      <c r="U1693" s="20"/>
      <c r="V1693" s="19"/>
      <c r="W1693" s="19" t="s">
        <v>10248</v>
      </c>
      <c r="X1693" s="35" t="s">
        <v>383</v>
      </c>
      <c r="Y1693" s="35"/>
      <c r="Z1693" s="35" t="n">
        <v>0</v>
      </c>
      <c r="AE1693" s="94" t="e">
        <f aca="false" t="array" ref="AE1693:AK1693">_xlfn.torow(_xlfn.unique(_xlfn._xlws.filter(cat_table[Subsector],$E1693=cat_table[Sector],"")))</f>
        <v>#NAME?</v>
      </c>
      <c r="AF1693" s="94" t="e">
        <v>#NAME?</v>
      </c>
      <c r="AG1693" s="94" t="e">
        <v>#NAME?</v>
      </c>
      <c r="AH1693" s="94" t="e">
        <v>#NAME?</v>
      </c>
      <c r="AI1693" s="94" t="e">
        <v>#NAME?</v>
      </c>
      <c r="AJ1693" s="94" t="e">
        <v>#NAME?</v>
      </c>
      <c r="AK1693" s="94" t="e">
        <v>#NAME?</v>
      </c>
      <c r="AO1693" s="94" t="e">
        <f aca="false" t="array" ref="AO1693:AT1693">_xlfn.torow(_xlfn.unique(_xlfn._xlws.filter(cat_table[Sub-subsector],($E1693=cat_table[Sector])*($F1693=cat_table[Subsector]),"")))</f>
        <v>#NAME?</v>
      </c>
      <c r="AP1693" s="94" t="e">
        <v>#NAME?</v>
      </c>
      <c r="AQ1693" s="94" t="e">
        <v>#NAME?</v>
      </c>
      <c r="AR1693" s="94" t="e">
        <v>#NAME?</v>
      </c>
      <c r="AS1693" s="94" t="e">
        <v>#NAME?</v>
      </c>
      <c r="AT1693" s="94" t="e">
        <v>#NAME?</v>
      </c>
    </row>
    <row r="1694" customFormat="false" ht="15" hidden="false" customHeight="true" outlineLevel="0" collapsed="false">
      <c r="A1694" s="20" t="s">
        <v>10627</v>
      </c>
      <c r="B1694" s="20" t="e">
        <f aca="false">INDEX(Table2[], MATCH(L1694, Location_ID!$D$2:$D$648, 0), 1)</f>
        <v>#N/A</v>
      </c>
      <c r="C1694" s="62" t="s">
        <v>937</v>
      </c>
      <c r="D1694" s="249" t="s">
        <v>354</v>
      </c>
      <c r="E1694" s="20" t="s">
        <v>7134</v>
      </c>
      <c r="F1694" s="20" t="s">
        <v>7135</v>
      </c>
      <c r="G1694" s="62" t="s">
        <v>7591</v>
      </c>
      <c r="H1694" s="200"/>
      <c r="I1694" s="20" t="s">
        <v>10260</v>
      </c>
      <c r="J1694" s="20" t="s">
        <v>10261</v>
      </c>
      <c r="K1694" s="20" t="s">
        <v>7120</v>
      </c>
      <c r="L1694" s="62" t="s">
        <v>10245</v>
      </c>
      <c r="M1694" s="20" t="s">
        <v>7127</v>
      </c>
      <c r="N1694" s="20" t="s">
        <v>10262</v>
      </c>
      <c r="O1694" s="20" t="s">
        <v>10621</v>
      </c>
      <c r="P1694" s="201" t="n">
        <v>44431</v>
      </c>
      <c r="Q1694" s="201" t="n">
        <v>44431</v>
      </c>
      <c r="R1694" s="20" t="n">
        <v>1</v>
      </c>
      <c r="S1694" s="20" t="s">
        <v>7130</v>
      </c>
      <c r="T1694" s="20" t="n">
        <v>335</v>
      </c>
      <c r="U1694" s="20"/>
      <c r="V1694" s="19"/>
      <c r="W1694" s="19" t="s">
        <v>10248</v>
      </c>
      <c r="X1694" s="35" t="s">
        <v>383</v>
      </c>
      <c r="Y1694" s="35"/>
      <c r="Z1694" s="35" t="n">
        <v>0</v>
      </c>
      <c r="AE1694" s="94" t="e">
        <f aca="false" t="array" ref="AE1694:AK1694">_xlfn.torow(_xlfn.unique(_xlfn._xlws.filter(cat_table[Subsector],$E1694=cat_table[Sector],"")))</f>
        <v>#NAME?</v>
      </c>
      <c r="AF1694" s="94" t="e">
        <v>#NAME?</v>
      </c>
      <c r="AG1694" s="94" t="e">
        <v>#NAME?</v>
      </c>
      <c r="AH1694" s="94" t="e">
        <v>#NAME?</v>
      </c>
      <c r="AI1694" s="94" t="e">
        <v>#NAME?</v>
      </c>
      <c r="AJ1694" s="94" t="e">
        <v>#NAME?</v>
      </c>
      <c r="AK1694" s="94" t="e">
        <v>#NAME?</v>
      </c>
      <c r="AO1694" s="94" t="e">
        <f aca="false" t="array" ref="AO1694:AT1694">_xlfn.torow(_xlfn.unique(_xlfn._xlws.filter(cat_table[Sub-subsector],($E1694=cat_table[Sector])*($F1694=cat_table[Subsector]),"")))</f>
        <v>#NAME?</v>
      </c>
      <c r="AP1694" s="94" t="e">
        <v>#NAME?</v>
      </c>
      <c r="AQ1694" s="94" t="e">
        <v>#NAME?</v>
      </c>
      <c r="AR1694" s="94" t="e">
        <v>#NAME?</v>
      </c>
      <c r="AS1694" s="94" t="e">
        <v>#NAME?</v>
      </c>
      <c r="AT1694" s="94" t="e">
        <v>#NAME?</v>
      </c>
    </row>
    <row r="1695" customFormat="false" ht="15" hidden="false" customHeight="true" outlineLevel="0" collapsed="false">
      <c r="A1695" s="174" t="s">
        <v>10628</v>
      </c>
      <c r="B1695" s="20" t="e">
        <f aca="false">INDEX(Table2[], MATCH(L1695, Location_ID!$D$2:$D$648, 0), 1)</f>
        <v>#N/A</v>
      </c>
      <c r="C1695" s="62" t="s">
        <v>937</v>
      </c>
      <c r="D1695" s="249" t="s">
        <v>354</v>
      </c>
      <c r="E1695" s="20" t="s">
        <v>7134</v>
      </c>
      <c r="F1695" s="20" t="s">
        <v>7135</v>
      </c>
      <c r="G1695" s="62" t="s">
        <v>7591</v>
      </c>
      <c r="H1695" s="200"/>
      <c r="I1695" s="20" t="s">
        <v>10260</v>
      </c>
      <c r="J1695" s="20" t="s">
        <v>10261</v>
      </c>
      <c r="K1695" s="20" t="s">
        <v>7120</v>
      </c>
      <c r="L1695" s="62" t="s">
        <v>10245</v>
      </c>
      <c r="M1695" s="20" t="s">
        <v>7127</v>
      </c>
      <c r="N1695" s="20" t="s">
        <v>10265</v>
      </c>
      <c r="O1695" s="20" t="s">
        <v>10621</v>
      </c>
      <c r="P1695" s="201" t="n">
        <v>44431</v>
      </c>
      <c r="Q1695" s="201" t="n">
        <v>44431</v>
      </c>
      <c r="R1695" s="20" t="n">
        <v>1</v>
      </c>
      <c r="S1695" s="20" t="s">
        <v>7130</v>
      </c>
      <c r="T1695" s="20" t="n">
        <v>277</v>
      </c>
      <c r="U1695" s="20"/>
      <c r="V1695" s="19"/>
      <c r="W1695" s="19" t="s">
        <v>10248</v>
      </c>
      <c r="X1695" s="35" t="s">
        <v>383</v>
      </c>
      <c r="Y1695" s="35"/>
      <c r="Z1695" s="35" t="n">
        <v>0</v>
      </c>
      <c r="AE1695" s="94" t="e">
        <f aca="false" t="array" ref="AE1695:AK1695">_xlfn.torow(_xlfn.unique(_xlfn._xlws.filter(cat_table[Subsector],$E1695=cat_table[Sector],"")))</f>
        <v>#NAME?</v>
      </c>
      <c r="AF1695" s="94" t="e">
        <v>#NAME?</v>
      </c>
      <c r="AG1695" s="94" t="e">
        <v>#NAME?</v>
      </c>
      <c r="AH1695" s="94" t="e">
        <v>#NAME?</v>
      </c>
      <c r="AI1695" s="94" t="e">
        <v>#NAME?</v>
      </c>
      <c r="AJ1695" s="94" t="e">
        <v>#NAME?</v>
      </c>
      <c r="AK1695" s="94" t="e">
        <v>#NAME?</v>
      </c>
      <c r="AO1695" s="94" t="e">
        <f aca="false" t="array" ref="AO1695:AT1695">_xlfn.torow(_xlfn.unique(_xlfn._xlws.filter(cat_table[Sub-subsector],($E1695=cat_table[Sector])*($F1695=cat_table[Subsector]),"")))</f>
        <v>#NAME?</v>
      </c>
      <c r="AP1695" s="94" t="e">
        <v>#NAME?</v>
      </c>
      <c r="AQ1695" s="94" t="e">
        <v>#NAME?</v>
      </c>
      <c r="AR1695" s="94" t="e">
        <v>#NAME?</v>
      </c>
      <c r="AS1695" s="94" t="e">
        <v>#NAME?</v>
      </c>
      <c r="AT1695" s="94" t="e">
        <v>#NAME?</v>
      </c>
    </row>
    <row r="1696" customFormat="false" ht="15" hidden="false" customHeight="true" outlineLevel="0" collapsed="false">
      <c r="A1696" s="20" t="s">
        <v>10629</v>
      </c>
      <c r="B1696" s="20" t="e">
        <f aca="false">INDEX(Table2[], MATCH(L1696, Location_ID!$D$2:$D$648, 0), 1)</f>
        <v>#N/A</v>
      </c>
      <c r="C1696" s="62" t="s">
        <v>937</v>
      </c>
      <c r="D1696" s="249" t="s">
        <v>354</v>
      </c>
      <c r="E1696" s="20" t="s">
        <v>7134</v>
      </c>
      <c r="F1696" s="20" t="s">
        <v>7135</v>
      </c>
      <c r="G1696" s="62" t="s">
        <v>7591</v>
      </c>
      <c r="H1696" s="200"/>
      <c r="I1696" s="20" t="s">
        <v>10260</v>
      </c>
      <c r="J1696" s="20" t="s">
        <v>10261</v>
      </c>
      <c r="K1696" s="20" t="s">
        <v>7120</v>
      </c>
      <c r="L1696" s="62" t="s">
        <v>10245</v>
      </c>
      <c r="M1696" s="20" t="s">
        <v>7127</v>
      </c>
      <c r="N1696" s="20" t="s">
        <v>10271</v>
      </c>
      <c r="O1696" s="20" t="s">
        <v>10621</v>
      </c>
      <c r="P1696" s="201" t="n">
        <v>44431</v>
      </c>
      <c r="Q1696" s="201" t="n">
        <v>44431</v>
      </c>
      <c r="R1696" s="20" t="n">
        <v>1</v>
      </c>
      <c r="S1696" s="20" t="s">
        <v>7130</v>
      </c>
      <c r="T1696" s="20" t="n">
        <v>113</v>
      </c>
      <c r="U1696" s="20"/>
      <c r="V1696" s="19"/>
      <c r="W1696" s="19" t="s">
        <v>10248</v>
      </c>
      <c r="X1696" s="35" t="s">
        <v>383</v>
      </c>
      <c r="Y1696" s="35"/>
      <c r="Z1696" s="35" t="n">
        <v>0</v>
      </c>
      <c r="AE1696" s="94" t="e">
        <f aca="false" t="array" ref="AE1696:AK1696">_xlfn.torow(_xlfn.unique(_xlfn._xlws.filter(cat_table[Subsector],$E1696=cat_table[Sector],"")))</f>
        <v>#NAME?</v>
      </c>
      <c r="AF1696" s="94" t="e">
        <v>#NAME?</v>
      </c>
      <c r="AG1696" s="94" t="e">
        <v>#NAME?</v>
      </c>
      <c r="AH1696" s="94" t="e">
        <v>#NAME?</v>
      </c>
      <c r="AI1696" s="94" t="e">
        <v>#NAME?</v>
      </c>
      <c r="AJ1696" s="94" t="e">
        <v>#NAME?</v>
      </c>
      <c r="AK1696" s="94" t="e">
        <v>#NAME?</v>
      </c>
      <c r="AO1696" s="94" t="e">
        <f aca="false" t="array" ref="AO1696:AT1696">_xlfn.torow(_xlfn.unique(_xlfn._xlws.filter(cat_table[Sub-subsector],($E1696=cat_table[Sector])*($F1696=cat_table[Subsector]),"")))</f>
        <v>#NAME?</v>
      </c>
      <c r="AP1696" s="94" t="e">
        <v>#NAME?</v>
      </c>
      <c r="AQ1696" s="94" t="e">
        <v>#NAME?</v>
      </c>
      <c r="AR1696" s="94" t="e">
        <v>#NAME?</v>
      </c>
      <c r="AS1696" s="94" t="e">
        <v>#NAME?</v>
      </c>
      <c r="AT1696" s="94" t="e">
        <v>#NAME?</v>
      </c>
    </row>
    <row r="1697" customFormat="false" ht="15" hidden="false" customHeight="true" outlineLevel="0" collapsed="false">
      <c r="A1697" s="20" t="s">
        <v>10630</v>
      </c>
      <c r="B1697" s="20" t="e">
        <f aca="false">INDEX(Table2[], MATCH(L1697, Location_ID!$D$2:$D$648, 0), 1)</f>
        <v>#N/A</v>
      </c>
      <c r="C1697" s="62" t="s">
        <v>937</v>
      </c>
      <c r="D1697" s="249" t="s">
        <v>354</v>
      </c>
      <c r="E1697" s="20" t="s">
        <v>7134</v>
      </c>
      <c r="F1697" s="20" t="s">
        <v>7135</v>
      </c>
      <c r="G1697" s="62" t="s">
        <v>7591</v>
      </c>
      <c r="H1697" s="200"/>
      <c r="I1697" s="20" t="s">
        <v>10260</v>
      </c>
      <c r="J1697" s="20" t="s">
        <v>10261</v>
      </c>
      <c r="K1697" s="20" t="s">
        <v>7120</v>
      </c>
      <c r="L1697" s="62" t="s">
        <v>10245</v>
      </c>
      <c r="M1697" s="20" t="s">
        <v>7127</v>
      </c>
      <c r="N1697" s="20" t="s">
        <v>10262</v>
      </c>
      <c r="O1697" s="20" t="s">
        <v>10631</v>
      </c>
      <c r="P1697" s="201" t="n">
        <v>44434</v>
      </c>
      <c r="Q1697" s="201" t="n">
        <v>44434</v>
      </c>
      <c r="R1697" s="20" t="n">
        <v>1</v>
      </c>
      <c r="S1697" s="20" t="s">
        <v>7130</v>
      </c>
      <c r="T1697" s="20" t="n">
        <v>0</v>
      </c>
      <c r="U1697" s="20"/>
      <c r="V1697" s="19"/>
      <c r="W1697" s="19" t="s">
        <v>10248</v>
      </c>
      <c r="X1697" s="35" t="s">
        <v>383</v>
      </c>
      <c r="Y1697" s="35"/>
      <c r="Z1697" s="35" t="n">
        <v>0</v>
      </c>
      <c r="AE1697" s="94" t="e">
        <f aca="false" t="array" ref="AE1697:AK1697">_xlfn.torow(_xlfn.unique(_xlfn._xlws.filter(cat_table[Subsector],$E1697=cat_table[Sector],"")))</f>
        <v>#NAME?</v>
      </c>
      <c r="AF1697" s="94" t="e">
        <v>#NAME?</v>
      </c>
      <c r="AG1697" s="94" t="e">
        <v>#NAME?</v>
      </c>
      <c r="AH1697" s="94" t="e">
        <v>#NAME?</v>
      </c>
      <c r="AI1697" s="94" t="e">
        <v>#NAME?</v>
      </c>
      <c r="AJ1697" s="94" t="e">
        <v>#NAME?</v>
      </c>
      <c r="AK1697" s="94" t="e">
        <v>#NAME?</v>
      </c>
      <c r="AO1697" s="94" t="e">
        <f aca="false" t="array" ref="AO1697:AT1697">_xlfn.torow(_xlfn.unique(_xlfn._xlws.filter(cat_table[Sub-subsector],($E1697=cat_table[Sector])*($F1697=cat_table[Subsector]),"")))</f>
        <v>#NAME?</v>
      </c>
      <c r="AP1697" s="94" t="e">
        <v>#NAME?</v>
      </c>
      <c r="AQ1697" s="94" t="e">
        <v>#NAME?</v>
      </c>
      <c r="AR1697" s="94" t="e">
        <v>#NAME?</v>
      </c>
      <c r="AS1697" s="94" t="e">
        <v>#NAME?</v>
      </c>
      <c r="AT1697" s="94" t="e">
        <v>#NAME?</v>
      </c>
    </row>
    <row r="1698" customFormat="false" ht="15" hidden="false" customHeight="true" outlineLevel="0" collapsed="false">
      <c r="A1698" s="20" t="s">
        <v>10632</v>
      </c>
      <c r="B1698" s="20" t="e">
        <f aca="false">INDEX(Table2[], MATCH(L1698, Location_ID!$D$2:$D$648, 0), 1)</f>
        <v>#N/A</v>
      </c>
      <c r="C1698" s="62" t="s">
        <v>937</v>
      </c>
      <c r="D1698" s="249" t="s">
        <v>354</v>
      </c>
      <c r="E1698" s="20" t="s">
        <v>7134</v>
      </c>
      <c r="F1698" s="20" t="s">
        <v>7135</v>
      </c>
      <c r="G1698" s="62" t="s">
        <v>7591</v>
      </c>
      <c r="H1698" s="200"/>
      <c r="I1698" s="20" t="s">
        <v>10260</v>
      </c>
      <c r="J1698" s="20" t="s">
        <v>10261</v>
      </c>
      <c r="K1698" s="20" t="s">
        <v>7120</v>
      </c>
      <c r="L1698" s="62" t="s">
        <v>10245</v>
      </c>
      <c r="M1698" s="20" t="s">
        <v>7127</v>
      </c>
      <c r="N1698" s="20" t="s">
        <v>10265</v>
      </c>
      <c r="O1698" s="20" t="s">
        <v>10631</v>
      </c>
      <c r="P1698" s="201" t="n">
        <v>44434</v>
      </c>
      <c r="Q1698" s="201" t="n">
        <v>44434</v>
      </c>
      <c r="R1698" s="20" t="n">
        <v>1</v>
      </c>
      <c r="S1698" s="20" t="s">
        <v>7130</v>
      </c>
      <c r="T1698" s="20" t="n">
        <v>0</v>
      </c>
      <c r="U1698" s="20"/>
      <c r="V1698" s="19"/>
      <c r="W1698" s="19" t="s">
        <v>10248</v>
      </c>
      <c r="X1698" s="35" t="s">
        <v>383</v>
      </c>
      <c r="Y1698" s="35"/>
      <c r="Z1698" s="35" t="n">
        <v>0</v>
      </c>
      <c r="AE1698" s="94" t="e">
        <f aca="false" t="array" ref="AE1698:AK1698">_xlfn.torow(_xlfn.unique(_xlfn._xlws.filter(cat_table[Subsector],$E1698=cat_table[Sector],"")))</f>
        <v>#NAME?</v>
      </c>
      <c r="AF1698" s="94" t="e">
        <v>#NAME?</v>
      </c>
      <c r="AG1698" s="94" t="e">
        <v>#NAME?</v>
      </c>
      <c r="AH1698" s="94" t="e">
        <v>#NAME?</v>
      </c>
      <c r="AI1698" s="94" t="e">
        <v>#NAME?</v>
      </c>
      <c r="AJ1698" s="94" t="e">
        <v>#NAME?</v>
      </c>
      <c r="AK1698" s="94" t="e">
        <v>#NAME?</v>
      </c>
      <c r="AO1698" s="94" t="e">
        <f aca="false" t="array" ref="AO1698:AT1698">_xlfn.torow(_xlfn.unique(_xlfn._xlws.filter(cat_table[Sub-subsector],($E1698=cat_table[Sector])*($F1698=cat_table[Subsector]),"")))</f>
        <v>#NAME?</v>
      </c>
      <c r="AP1698" s="94" t="e">
        <v>#NAME?</v>
      </c>
      <c r="AQ1698" s="94" t="e">
        <v>#NAME?</v>
      </c>
      <c r="AR1698" s="94" t="e">
        <v>#NAME?</v>
      </c>
      <c r="AS1698" s="94" t="e">
        <v>#NAME?</v>
      </c>
      <c r="AT1698" s="94" t="e">
        <v>#NAME?</v>
      </c>
    </row>
    <row r="1699" customFormat="false" ht="15" hidden="false" customHeight="true" outlineLevel="0" collapsed="false">
      <c r="A1699" s="20" t="s">
        <v>10633</v>
      </c>
      <c r="B1699" s="20" t="e">
        <f aca="false">INDEX(Table2[], MATCH(L1699, Location_ID!$D$2:$D$648, 0), 1)</f>
        <v>#N/A</v>
      </c>
      <c r="C1699" s="62" t="s">
        <v>937</v>
      </c>
      <c r="D1699" s="249" t="s">
        <v>354</v>
      </c>
      <c r="E1699" s="20" t="s">
        <v>7134</v>
      </c>
      <c r="F1699" s="20" t="s">
        <v>7135</v>
      </c>
      <c r="G1699" s="62" t="s">
        <v>7591</v>
      </c>
      <c r="H1699" s="200"/>
      <c r="I1699" s="20" t="s">
        <v>10260</v>
      </c>
      <c r="J1699" s="20" t="s">
        <v>10261</v>
      </c>
      <c r="K1699" s="20" t="s">
        <v>7120</v>
      </c>
      <c r="L1699" s="62" t="s">
        <v>10245</v>
      </c>
      <c r="M1699" s="20" t="s">
        <v>7127</v>
      </c>
      <c r="N1699" s="20" t="s">
        <v>10262</v>
      </c>
      <c r="O1699" s="20" t="s">
        <v>10631</v>
      </c>
      <c r="P1699" s="201" t="n">
        <v>44433</v>
      </c>
      <c r="Q1699" s="201" t="n">
        <v>44433</v>
      </c>
      <c r="R1699" s="20" t="n">
        <v>1</v>
      </c>
      <c r="S1699" s="20" t="s">
        <v>7130</v>
      </c>
      <c r="T1699" s="20" t="n">
        <v>0</v>
      </c>
      <c r="U1699" s="20"/>
      <c r="V1699" s="19"/>
      <c r="W1699" s="19" t="s">
        <v>10248</v>
      </c>
      <c r="X1699" s="35" t="s">
        <v>383</v>
      </c>
      <c r="Y1699" s="35"/>
      <c r="Z1699" s="35" t="n">
        <v>0</v>
      </c>
      <c r="AE1699" s="94" t="e">
        <f aca="false" t="array" ref="AE1699:AK1699">_xlfn.torow(_xlfn.unique(_xlfn._xlws.filter(cat_table[Subsector],$E1699=cat_table[Sector],"")))</f>
        <v>#NAME?</v>
      </c>
      <c r="AF1699" s="94" t="e">
        <v>#NAME?</v>
      </c>
      <c r="AG1699" s="94" t="e">
        <v>#NAME?</v>
      </c>
      <c r="AH1699" s="94" t="e">
        <v>#NAME?</v>
      </c>
      <c r="AI1699" s="94" t="e">
        <v>#NAME?</v>
      </c>
      <c r="AJ1699" s="94" t="e">
        <v>#NAME?</v>
      </c>
      <c r="AK1699" s="94" t="e">
        <v>#NAME?</v>
      </c>
      <c r="AO1699" s="94" t="e">
        <f aca="false" t="array" ref="AO1699:AT1699">_xlfn.torow(_xlfn.unique(_xlfn._xlws.filter(cat_table[Sub-subsector],($E1699=cat_table[Sector])*($F1699=cat_table[Subsector]),"")))</f>
        <v>#NAME?</v>
      </c>
      <c r="AP1699" s="94" t="e">
        <v>#NAME?</v>
      </c>
      <c r="AQ1699" s="94" t="e">
        <v>#NAME?</v>
      </c>
      <c r="AR1699" s="94" t="e">
        <v>#NAME?</v>
      </c>
      <c r="AS1699" s="94" t="e">
        <v>#NAME?</v>
      </c>
      <c r="AT1699" s="94" t="e">
        <v>#NAME?</v>
      </c>
    </row>
    <row r="1700" customFormat="false" ht="15" hidden="false" customHeight="true" outlineLevel="0" collapsed="false">
      <c r="A1700" s="20" t="s">
        <v>10634</v>
      </c>
      <c r="B1700" s="20" t="e">
        <f aca="false">INDEX(Table2[], MATCH(L1700, Location_ID!$D$2:$D$648, 0), 1)</f>
        <v>#N/A</v>
      </c>
      <c r="C1700" s="62" t="s">
        <v>937</v>
      </c>
      <c r="D1700" s="249" t="s">
        <v>354</v>
      </c>
      <c r="E1700" s="20" t="s">
        <v>7134</v>
      </c>
      <c r="F1700" s="20" t="s">
        <v>7135</v>
      </c>
      <c r="G1700" s="62" t="s">
        <v>7591</v>
      </c>
      <c r="H1700" s="200"/>
      <c r="I1700" s="20" t="s">
        <v>10260</v>
      </c>
      <c r="J1700" s="20" t="s">
        <v>10261</v>
      </c>
      <c r="K1700" s="20" t="s">
        <v>7120</v>
      </c>
      <c r="L1700" s="62" t="s">
        <v>10245</v>
      </c>
      <c r="M1700" s="20" t="s">
        <v>7127</v>
      </c>
      <c r="N1700" s="20" t="s">
        <v>10265</v>
      </c>
      <c r="O1700" s="20" t="s">
        <v>10631</v>
      </c>
      <c r="P1700" s="201" t="n">
        <v>44433</v>
      </c>
      <c r="Q1700" s="201" t="n">
        <v>44433</v>
      </c>
      <c r="R1700" s="20" t="n">
        <v>1</v>
      </c>
      <c r="S1700" s="20" t="s">
        <v>7130</v>
      </c>
      <c r="T1700" s="20" t="n">
        <v>0</v>
      </c>
      <c r="U1700" s="20"/>
      <c r="V1700" s="19"/>
      <c r="W1700" s="19" t="s">
        <v>10248</v>
      </c>
      <c r="X1700" s="35" t="s">
        <v>383</v>
      </c>
      <c r="Y1700" s="35"/>
      <c r="Z1700" s="35" t="n">
        <v>0</v>
      </c>
      <c r="AE1700" s="94" t="e">
        <f aca="false" t="array" ref="AE1700:AK1700">_xlfn.torow(_xlfn.unique(_xlfn._xlws.filter(cat_table[Subsector],$E1700=cat_table[Sector],"")))</f>
        <v>#NAME?</v>
      </c>
      <c r="AF1700" s="94" t="e">
        <v>#NAME?</v>
      </c>
      <c r="AG1700" s="94" t="e">
        <v>#NAME?</v>
      </c>
      <c r="AH1700" s="94" t="e">
        <v>#NAME?</v>
      </c>
      <c r="AI1700" s="94" t="e">
        <v>#NAME?</v>
      </c>
      <c r="AJ1700" s="94" t="e">
        <v>#NAME?</v>
      </c>
      <c r="AK1700" s="94" t="e">
        <v>#NAME?</v>
      </c>
      <c r="AO1700" s="94" t="e">
        <f aca="false" t="array" ref="AO1700:AT1700">_xlfn.torow(_xlfn.unique(_xlfn._xlws.filter(cat_table[Sub-subsector],($E1700=cat_table[Sector])*($F1700=cat_table[Subsector]),"")))</f>
        <v>#NAME?</v>
      </c>
      <c r="AP1700" s="94" t="e">
        <v>#NAME?</v>
      </c>
      <c r="AQ1700" s="94" t="e">
        <v>#NAME?</v>
      </c>
      <c r="AR1700" s="94" t="e">
        <v>#NAME?</v>
      </c>
      <c r="AS1700" s="94" t="e">
        <v>#NAME?</v>
      </c>
      <c r="AT1700" s="94" t="e">
        <v>#NAME?</v>
      </c>
    </row>
    <row r="1701" customFormat="false" ht="15" hidden="false" customHeight="true" outlineLevel="0" collapsed="false">
      <c r="A1701" s="20" t="s">
        <v>10635</v>
      </c>
      <c r="B1701" s="20" t="e">
        <f aca="false">INDEX(Table2[], MATCH(L1701, Location_ID!$D$2:$D$648, 0), 1)</f>
        <v>#N/A</v>
      </c>
      <c r="C1701" s="62" t="s">
        <v>937</v>
      </c>
      <c r="D1701" s="249" t="s">
        <v>354</v>
      </c>
      <c r="E1701" s="20" t="s">
        <v>7134</v>
      </c>
      <c r="F1701" s="20" t="s">
        <v>7135</v>
      </c>
      <c r="G1701" s="62" t="s">
        <v>7591</v>
      </c>
      <c r="H1701" s="200"/>
      <c r="I1701" s="20" t="s">
        <v>10260</v>
      </c>
      <c r="J1701" s="20" t="s">
        <v>10261</v>
      </c>
      <c r="K1701" s="20" t="s">
        <v>7120</v>
      </c>
      <c r="L1701" s="62" t="s">
        <v>10245</v>
      </c>
      <c r="M1701" s="20" t="s">
        <v>7127</v>
      </c>
      <c r="N1701" s="20" t="s">
        <v>10262</v>
      </c>
      <c r="O1701" s="20" t="s">
        <v>10631</v>
      </c>
      <c r="P1701" s="201" t="n">
        <v>44432</v>
      </c>
      <c r="Q1701" s="201" t="n">
        <v>44432</v>
      </c>
      <c r="R1701" s="20" t="n">
        <v>1</v>
      </c>
      <c r="S1701" s="20" t="s">
        <v>7130</v>
      </c>
      <c r="T1701" s="20" t="n">
        <v>0</v>
      </c>
      <c r="U1701" s="20"/>
      <c r="V1701" s="19"/>
      <c r="W1701" s="19" t="s">
        <v>10248</v>
      </c>
      <c r="X1701" s="35" t="s">
        <v>383</v>
      </c>
      <c r="Y1701" s="35"/>
      <c r="Z1701" s="35" t="n">
        <v>0</v>
      </c>
      <c r="AE1701" s="94" t="e">
        <f aca="false" t="array" ref="AE1701:AK1701">_xlfn.torow(_xlfn.unique(_xlfn._xlws.filter(cat_table[Subsector],$E1701=cat_table[Sector],"")))</f>
        <v>#NAME?</v>
      </c>
      <c r="AF1701" s="94" t="e">
        <v>#NAME?</v>
      </c>
      <c r="AG1701" s="94" t="e">
        <v>#NAME?</v>
      </c>
      <c r="AH1701" s="94" t="e">
        <v>#NAME?</v>
      </c>
      <c r="AI1701" s="94" t="e">
        <v>#NAME?</v>
      </c>
      <c r="AJ1701" s="94" t="e">
        <v>#NAME?</v>
      </c>
      <c r="AK1701" s="94" t="e">
        <v>#NAME?</v>
      </c>
      <c r="AO1701" s="94" t="e">
        <f aca="false" t="array" ref="AO1701:AT1701">_xlfn.torow(_xlfn.unique(_xlfn._xlws.filter(cat_table[Sub-subsector],($E1701=cat_table[Sector])*($F1701=cat_table[Subsector]),"")))</f>
        <v>#NAME?</v>
      </c>
      <c r="AP1701" s="94" t="e">
        <v>#NAME?</v>
      </c>
      <c r="AQ1701" s="94" t="e">
        <v>#NAME?</v>
      </c>
      <c r="AR1701" s="94" t="e">
        <v>#NAME?</v>
      </c>
      <c r="AS1701" s="94" t="e">
        <v>#NAME?</v>
      </c>
      <c r="AT1701" s="94" t="e">
        <v>#NAME?</v>
      </c>
    </row>
    <row r="1702" customFormat="false" ht="15" hidden="false" customHeight="true" outlineLevel="0" collapsed="false">
      <c r="A1702" s="20" t="s">
        <v>10636</v>
      </c>
      <c r="B1702" s="20" t="e">
        <f aca="false">INDEX(Table2[], MATCH(L1702, Location_ID!$D$2:$D$648, 0), 1)</f>
        <v>#N/A</v>
      </c>
      <c r="C1702" s="62" t="s">
        <v>937</v>
      </c>
      <c r="D1702" s="249" t="s">
        <v>354</v>
      </c>
      <c r="E1702" s="20" t="s">
        <v>7134</v>
      </c>
      <c r="F1702" s="20" t="s">
        <v>7135</v>
      </c>
      <c r="G1702" s="62" t="s">
        <v>7591</v>
      </c>
      <c r="H1702" s="200"/>
      <c r="I1702" s="20" t="s">
        <v>10260</v>
      </c>
      <c r="J1702" s="20" t="s">
        <v>10261</v>
      </c>
      <c r="K1702" s="20" t="s">
        <v>7120</v>
      </c>
      <c r="L1702" s="62" t="s">
        <v>10245</v>
      </c>
      <c r="M1702" s="20" t="s">
        <v>7127</v>
      </c>
      <c r="N1702" s="20" t="s">
        <v>10265</v>
      </c>
      <c r="O1702" s="20" t="s">
        <v>10631</v>
      </c>
      <c r="P1702" s="201" t="n">
        <v>44432</v>
      </c>
      <c r="Q1702" s="201" t="n">
        <v>44432</v>
      </c>
      <c r="R1702" s="20" t="n">
        <v>1</v>
      </c>
      <c r="S1702" s="20" t="s">
        <v>7130</v>
      </c>
      <c r="T1702" s="20" t="n">
        <v>0</v>
      </c>
      <c r="U1702" s="20"/>
      <c r="V1702" s="19"/>
      <c r="W1702" s="19" t="s">
        <v>10248</v>
      </c>
      <c r="X1702" s="35" t="s">
        <v>383</v>
      </c>
      <c r="Y1702" s="35"/>
      <c r="Z1702" s="35" t="n">
        <v>0</v>
      </c>
      <c r="AE1702" s="94" t="e">
        <f aca="false" t="array" ref="AE1702:AK1702">_xlfn.torow(_xlfn.unique(_xlfn._xlws.filter(cat_table[Subsector],$E1702=cat_table[Sector],"")))</f>
        <v>#NAME?</v>
      </c>
      <c r="AF1702" s="94" t="e">
        <v>#NAME?</v>
      </c>
      <c r="AG1702" s="94" t="e">
        <v>#NAME?</v>
      </c>
      <c r="AH1702" s="94" t="e">
        <v>#NAME?</v>
      </c>
      <c r="AI1702" s="94" t="e">
        <v>#NAME?</v>
      </c>
      <c r="AJ1702" s="94" t="e">
        <v>#NAME?</v>
      </c>
      <c r="AK1702" s="94" t="e">
        <v>#NAME?</v>
      </c>
      <c r="AO1702" s="94" t="e">
        <f aca="false" t="array" ref="AO1702:AT1702">_xlfn.torow(_xlfn.unique(_xlfn._xlws.filter(cat_table[Sub-subsector],($E1702=cat_table[Sector])*($F1702=cat_table[Subsector]),"")))</f>
        <v>#NAME?</v>
      </c>
      <c r="AP1702" s="94" t="e">
        <v>#NAME?</v>
      </c>
      <c r="AQ1702" s="94" t="e">
        <v>#NAME?</v>
      </c>
      <c r="AR1702" s="94" t="e">
        <v>#NAME?</v>
      </c>
      <c r="AS1702" s="94" t="e">
        <v>#NAME?</v>
      </c>
      <c r="AT1702" s="94" t="e">
        <v>#NAME?</v>
      </c>
    </row>
    <row r="1703" customFormat="false" ht="15" hidden="false" customHeight="true" outlineLevel="0" collapsed="false">
      <c r="A1703" s="20" t="s">
        <v>10637</v>
      </c>
      <c r="B1703" s="20" t="e">
        <f aca="false">INDEX(Table2[], MATCH(L1703, Location_ID!$D$2:$D$648, 0), 1)</f>
        <v>#N/A</v>
      </c>
      <c r="C1703" s="62" t="s">
        <v>937</v>
      </c>
      <c r="D1703" s="249" t="s">
        <v>354</v>
      </c>
      <c r="E1703" s="20" t="s">
        <v>7134</v>
      </c>
      <c r="F1703" s="20" t="s">
        <v>7135</v>
      </c>
      <c r="G1703" s="62" t="s">
        <v>7591</v>
      </c>
      <c r="H1703" s="200"/>
      <c r="I1703" s="20" t="s">
        <v>10260</v>
      </c>
      <c r="J1703" s="20" t="s">
        <v>10261</v>
      </c>
      <c r="K1703" s="20" t="s">
        <v>7120</v>
      </c>
      <c r="L1703" s="62" t="s">
        <v>10245</v>
      </c>
      <c r="M1703" s="20" t="s">
        <v>7127</v>
      </c>
      <c r="N1703" s="20" t="s">
        <v>10271</v>
      </c>
      <c r="O1703" s="20" t="s">
        <v>10631</v>
      </c>
      <c r="P1703" s="201" t="n">
        <v>44432</v>
      </c>
      <c r="Q1703" s="201" t="n">
        <v>44432</v>
      </c>
      <c r="R1703" s="20" t="n">
        <v>1</v>
      </c>
      <c r="S1703" s="20" t="s">
        <v>7130</v>
      </c>
      <c r="T1703" s="20" t="n">
        <v>0</v>
      </c>
      <c r="U1703" s="20"/>
      <c r="V1703" s="19"/>
      <c r="W1703" s="19" t="s">
        <v>10248</v>
      </c>
      <c r="X1703" s="35" t="s">
        <v>383</v>
      </c>
      <c r="Y1703" s="35"/>
      <c r="Z1703" s="35" t="n">
        <v>0</v>
      </c>
      <c r="AE1703" s="94" t="e">
        <f aca="false" t="array" ref="AE1703:AK1703">_xlfn.torow(_xlfn.unique(_xlfn._xlws.filter(cat_table[Subsector],$E1703=cat_table[Sector],"")))</f>
        <v>#NAME?</v>
      </c>
      <c r="AF1703" s="94" t="e">
        <v>#NAME?</v>
      </c>
      <c r="AG1703" s="94" t="e">
        <v>#NAME?</v>
      </c>
      <c r="AH1703" s="94" t="e">
        <v>#NAME?</v>
      </c>
      <c r="AI1703" s="94" t="e">
        <v>#NAME?</v>
      </c>
      <c r="AJ1703" s="94" t="e">
        <v>#NAME?</v>
      </c>
      <c r="AK1703" s="94" t="e">
        <v>#NAME?</v>
      </c>
      <c r="AO1703" s="94" t="e">
        <f aca="false" t="array" ref="AO1703:AT1703">_xlfn.torow(_xlfn.unique(_xlfn._xlws.filter(cat_table[Sub-subsector],($E1703=cat_table[Sector])*($F1703=cat_table[Subsector]),"")))</f>
        <v>#NAME?</v>
      </c>
      <c r="AP1703" s="94" t="e">
        <v>#NAME?</v>
      </c>
      <c r="AQ1703" s="94" t="e">
        <v>#NAME?</v>
      </c>
      <c r="AR1703" s="94" t="e">
        <v>#NAME?</v>
      </c>
      <c r="AS1703" s="94" t="e">
        <v>#NAME?</v>
      </c>
      <c r="AT1703" s="94" t="e">
        <v>#NAME?</v>
      </c>
    </row>
    <row r="1704" customFormat="false" ht="15" hidden="false" customHeight="true" outlineLevel="0" collapsed="false">
      <c r="A1704" s="20" t="s">
        <v>10638</v>
      </c>
      <c r="B1704" s="20" t="e">
        <f aca="false">INDEX(Table2[], MATCH(L1704, Location_ID!$D$2:$D$648, 0), 1)</f>
        <v>#N/A</v>
      </c>
      <c r="C1704" s="62" t="s">
        <v>937</v>
      </c>
      <c r="D1704" s="249" t="s">
        <v>354</v>
      </c>
      <c r="E1704" s="20" t="s">
        <v>7134</v>
      </c>
      <c r="F1704" s="20" t="s">
        <v>7135</v>
      </c>
      <c r="G1704" s="62" t="s">
        <v>7591</v>
      </c>
      <c r="H1704" s="200"/>
      <c r="I1704" s="20" t="s">
        <v>10260</v>
      </c>
      <c r="J1704" s="20" t="s">
        <v>10261</v>
      </c>
      <c r="K1704" s="20" t="s">
        <v>7120</v>
      </c>
      <c r="L1704" s="62" t="s">
        <v>10245</v>
      </c>
      <c r="M1704" s="20" t="s">
        <v>7127</v>
      </c>
      <c r="N1704" s="20" t="s">
        <v>10262</v>
      </c>
      <c r="O1704" s="20" t="s">
        <v>10631</v>
      </c>
      <c r="P1704" s="201" t="n">
        <v>44431</v>
      </c>
      <c r="Q1704" s="201" t="n">
        <v>44431</v>
      </c>
      <c r="R1704" s="20" t="n">
        <v>1</v>
      </c>
      <c r="S1704" s="20" t="s">
        <v>7130</v>
      </c>
      <c r="T1704" s="20" t="n">
        <v>0</v>
      </c>
      <c r="U1704" s="20"/>
      <c r="V1704" s="19"/>
      <c r="W1704" s="19" t="s">
        <v>10248</v>
      </c>
      <c r="X1704" s="35" t="s">
        <v>383</v>
      </c>
      <c r="Y1704" s="35"/>
      <c r="Z1704" s="35" t="n">
        <v>0</v>
      </c>
      <c r="AE1704" s="94" t="e">
        <f aca="false" t="array" ref="AE1704:AK1704">_xlfn.torow(_xlfn.unique(_xlfn._xlws.filter(cat_table[Subsector],$E1704=cat_table[Sector],"")))</f>
        <v>#NAME?</v>
      </c>
      <c r="AF1704" s="94" t="e">
        <v>#NAME?</v>
      </c>
      <c r="AG1704" s="94" t="e">
        <v>#NAME?</v>
      </c>
      <c r="AH1704" s="94" t="e">
        <v>#NAME?</v>
      </c>
      <c r="AI1704" s="94" t="e">
        <v>#NAME?</v>
      </c>
      <c r="AJ1704" s="94" t="e">
        <v>#NAME?</v>
      </c>
      <c r="AK1704" s="94" t="e">
        <v>#NAME?</v>
      </c>
      <c r="AO1704" s="94" t="e">
        <f aca="false" t="array" ref="AO1704:AT1704">_xlfn.torow(_xlfn.unique(_xlfn._xlws.filter(cat_table[Sub-subsector],($E1704=cat_table[Sector])*($F1704=cat_table[Subsector]),"")))</f>
        <v>#NAME?</v>
      </c>
      <c r="AP1704" s="94" t="e">
        <v>#NAME?</v>
      </c>
      <c r="AQ1704" s="94" t="e">
        <v>#NAME?</v>
      </c>
      <c r="AR1704" s="94" t="e">
        <v>#NAME?</v>
      </c>
      <c r="AS1704" s="94" t="e">
        <v>#NAME?</v>
      </c>
      <c r="AT1704" s="94" t="e">
        <v>#NAME?</v>
      </c>
    </row>
    <row r="1705" customFormat="false" ht="15" hidden="false" customHeight="true" outlineLevel="0" collapsed="false">
      <c r="A1705" s="165" t="s">
        <v>10639</v>
      </c>
      <c r="B1705" s="20" t="e">
        <f aca="false">INDEX(Table2[], MATCH(L1705, Location_ID!$D$2:$D$648, 0), 1)</f>
        <v>#N/A</v>
      </c>
      <c r="C1705" s="129" t="s">
        <v>937</v>
      </c>
      <c r="D1705" s="249" t="s">
        <v>354</v>
      </c>
      <c r="E1705" s="165" t="s">
        <v>7134</v>
      </c>
      <c r="F1705" s="165" t="s">
        <v>7135</v>
      </c>
      <c r="G1705" s="62" t="s">
        <v>7591</v>
      </c>
      <c r="H1705" s="125"/>
      <c r="I1705" s="165" t="s">
        <v>10260</v>
      </c>
      <c r="J1705" s="165" t="s">
        <v>10261</v>
      </c>
      <c r="K1705" s="165" t="s">
        <v>7120</v>
      </c>
      <c r="L1705" s="129" t="s">
        <v>10245</v>
      </c>
      <c r="M1705" s="165" t="s">
        <v>7127</v>
      </c>
      <c r="N1705" s="165" t="s">
        <v>10265</v>
      </c>
      <c r="O1705" s="165" t="s">
        <v>10631</v>
      </c>
      <c r="P1705" s="191" t="n">
        <v>44431</v>
      </c>
      <c r="Q1705" s="191" t="n">
        <v>44431</v>
      </c>
      <c r="R1705" s="165" t="n">
        <v>1</v>
      </c>
      <c r="S1705" s="165" t="s">
        <v>7130</v>
      </c>
      <c r="T1705" s="165" t="n">
        <v>0</v>
      </c>
      <c r="U1705" s="165"/>
      <c r="V1705" s="169"/>
      <c r="W1705" s="169" t="s">
        <v>10248</v>
      </c>
      <c r="X1705" s="165" t="s">
        <v>383</v>
      </c>
      <c r="Y1705" s="192"/>
      <c r="Z1705" s="192" t="n">
        <v>0</v>
      </c>
      <c r="AE1705" s="94" t="e">
        <f aca="false" t="array" ref="AE1705:AK1705">_xlfn.torow(_xlfn.unique(_xlfn._xlws.filter(cat_table[Subsector],$E1705=cat_table[Sector],"")))</f>
        <v>#NAME?</v>
      </c>
      <c r="AF1705" s="94" t="e">
        <v>#NAME?</v>
      </c>
      <c r="AG1705" s="94" t="e">
        <v>#NAME?</v>
      </c>
      <c r="AH1705" s="94" t="e">
        <v>#NAME?</v>
      </c>
      <c r="AI1705" s="94" t="e">
        <v>#NAME?</v>
      </c>
      <c r="AJ1705" s="94" t="e">
        <v>#NAME?</v>
      </c>
      <c r="AK1705" s="94" t="e">
        <v>#NAME?</v>
      </c>
      <c r="AO1705" s="94" t="e">
        <f aca="false" t="array" ref="AO1705:AT1705">_xlfn.torow(_xlfn.unique(_xlfn._xlws.filter(cat_table[Sub-subsector],($E1705=cat_table[Sector])*($F1705=cat_table[Subsector]),"")))</f>
        <v>#NAME?</v>
      </c>
      <c r="AP1705" s="94" t="e">
        <v>#NAME?</v>
      </c>
      <c r="AQ1705" s="94" t="e">
        <v>#NAME?</v>
      </c>
      <c r="AR1705" s="94" t="e">
        <v>#NAME?</v>
      </c>
      <c r="AS1705" s="94" t="e">
        <v>#NAME?</v>
      </c>
      <c r="AT1705" s="94" t="e">
        <v>#NAME?</v>
      </c>
    </row>
    <row r="1706" customFormat="false" ht="15" hidden="false" customHeight="true" outlineLevel="0" collapsed="false">
      <c r="A1706" s="29" t="s">
        <v>10640</v>
      </c>
      <c r="B1706" s="20" t="str">
        <f aca="false">INDEX(Table2[], MATCH(L1706, Location_ID!$D$2:$D$648, 0), 1)</f>
        <v>4c082d4b-baea-4b3d-92cf-eb2072ae73c6</v>
      </c>
      <c r="C1706" s="29" t="s">
        <v>943</v>
      </c>
      <c r="D1706" s="248" t="s">
        <v>354</v>
      </c>
      <c r="E1706" s="29" t="s">
        <v>7134</v>
      </c>
      <c r="F1706" s="29" t="s">
        <v>7135</v>
      </c>
      <c r="G1706" s="29" t="s">
        <v>7591</v>
      </c>
      <c r="H1706" s="38"/>
      <c r="I1706" s="29" t="s">
        <v>10641</v>
      </c>
      <c r="J1706" s="29" t="s">
        <v>10642</v>
      </c>
      <c r="K1706" s="29" t="s">
        <v>7128</v>
      </c>
      <c r="L1706" s="29" t="s">
        <v>1780</v>
      </c>
      <c r="M1706" s="29" t="s">
        <v>7132</v>
      </c>
      <c r="N1706" s="29" t="s">
        <v>10643</v>
      </c>
      <c r="O1706" s="29" t="s">
        <v>10644</v>
      </c>
      <c r="P1706" s="228" t="n">
        <v>40909</v>
      </c>
      <c r="Q1706" s="228" t="n">
        <v>41274</v>
      </c>
      <c r="R1706" s="29"/>
      <c r="S1706" s="29" t="s">
        <v>10645</v>
      </c>
      <c r="T1706" s="29" t="n">
        <v>1697</v>
      </c>
      <c r="U1706" s="29" t="n">
        <v>1512</v>
      </c>
      <c r="V1706" s="29" t="n">
        <v>1886</v>
      </c>
      <c r="W1706" s="29" t="s">
        <v>8447</v>
      </c>
      <c r="X1706" s="38"/>
      <c r="Y1706" s="38"/>
      <c r="Z1706" s="38" t="n">
        <v>1</v>
      </c>
      <c r="AE1706" s="94" t="e">
        <f aca="false" t="array" ref="AE1706:AK1706">_xlfn.torow(_xlfn.unique(_xlfn._xlws.filter(cat_table[Subsector],$E1706=cat_table[Sector],"")))</f>
        <v>#NAME?</v>
      </c>
      <c r="AF1706" s="94" t="e">
        <v>#NAME?</v>
      </c>
      <c r="AG1706" s="94" t="e">
        <v>#NAME?</v>
      </c>
      <c r="AH1706" s="94" t="e">
        <v>#NAME?</v>
      </c>
      <c r="AI1706" s="94" t="e">
        <v>#NAME?</v>
      </c>
      <c r="AJ1706" s="94" t="e">
        <v>#NAME?</v>
      </c>
      <c r="AK1706" s="94" t="e">
        <v>#NAME?</v>
      </c>
      <c r="AO1706" s="94" t="e">
        <f aca="false" t="array" ref="AO1706:AT1706">_xlfn.torow(_xlfn.unique(_xlfn._xlws.filter(cat_table[Sub-subsector],($E1706=cat_table[Sector])*($F1706=cat_table[Subsector]),"")))</f>
        <v>#NAME?</v>
      </c>
      <c r="AP1706" s="94" t="e">
        <v>#NAME?</v>
      </c>
      <c r="AQ1706" s="94" t="e">
        <v>#NAME?</v>
      </c>
      <c r="AR1706" s="94" t="e">
        <v>#NAME?</v>
      </c>
      <c r="AS1706" s="94" t="e">
        <v>#NAME?</v>
      </c>
      <c r="AT1706" s="94" t="e">
        <v>#NAME?</v>
      </c>
    </row>
    <row r="1707" customFormat="false" ht="15" hidden="false" customHeight="true" outlineLevel="0" collapsed="false">
      <c r="A1707" s="29" t="s">
        <v>10646</v>
      </c>
      <c r="B1707" s="20" t="str">
        <f aca="false">INDEX(Table2[], MATCH(L1707, Location_ID!$D$2:$D$648, 0), 1)</f>
        <v>4c082d4b-baea-4b3d-92cf-eb2072ae73c6</v>
      </c>
      <c r="C1707" s="29" t="s">
        <v>943</v>
      </c>
      <c r="D1707" s="248" t="s">
        <v>354</v>
      </c>
      <c r="E1707" s="29" t="s">
        <v>7134</v>
      </c>
      <c r="F1707" s="29" t="s">
        <v>7135</v>
      </c>
      <c r="G1707" s="29" t="s">
        <v>7591</v>
      </c>
      <c r="H1707" s="38"/>
      <c r="I1707" s="29" t="s">
        <v>10641</v>
      </c>
      <c r="J1707" s="29" t="s">
        <v>10647</v>
      </c>
      <c r="K1707" s="29" t="s">
        <v>7128</v>
      </c>
      <c r="L1707" s="29" t="s">
        <v>1780</v>
      </c>
      <c r="M1707" s="29" t="s">
        <v>7132</v>
      </c>
      <c r="N1707" s="29" t="s">
        <v>10643</v>
      </c>
      <c r="O1707" s="29" t="s">
        <v>10648</v>
      </c>
      <c r="P1707" s="228" t="n">
        <v>40909</v>
      </c>
      <c r="Q1707" s="228" t="n">
        <v>41274</v>
      </c>
      <c r="R1707" s="29"/>
      <c r="S1707" s="29" t="s">
        <v>10645</v>
      </c>
      <c r="T1707" s="29" t="n">
        <v>506</v>
      </c>
      <c r="U1707" s="29" t="n">
        <v>454</v>
      </c>
      <c r="V1707" s="29" t="n">
        <v>561</v>
      </c>
      <c r="W1707" s="29" t="s">
        <v>8447</v>
      </c>
      <c r="X1707" s="38"/>
      <c r="Y1707" s="38"/>
      <c r="Z1707" s="38" t="n">
        <v>1</v>
      </c>
      <c r="AE1707" s="94" t="e">
        <f aca="false" t="array" ref="AE1707:AK1707">_xlfn.torow(_xlfn.unique(_xlfn._xlws.filter(cat_table[Subsector],$E1707=cat_table[Sector],"")))</f>
        <v>#NAME?</v>
      </c>
      <c r="AF1707" s="94" t="e">
        <v>#NAME?</v>
      </c>
      <c r="AG1707" s="94" t="e">
        <v>#NAME?</v>
      </c>
      <c r="AH1707" s="94" t="e">
        <v>#NAME?</v>
      </c>
      <c r="AI1707" s="94" t="e">
        <v>#NAME?</v>
      </c>
      <c r="AJ1707" s="94" t="e">
        <v>#NAME?</v>
      </c>
      <c r="AK1707" s="94" t="e">
        <v>#NAME?</v>
      </c>
      <c r="AO1707" s="94" t="e">
        <f aca="false" t="array" ref="AO1707:AT1707">_xlfn.torow(_xlfn.unique(_xlfn._xlws.filter(cat_table[Sub-subsector],($E1707=cat_table[Sector])*($F1707=cat_table[Subsector]),"")))</f>
        <v>#NAME?</v>
      </c>
      <c r="AP1707" s="94" t="e">
        <v>#NAME?</v>
      </c>
      <c r="AQ1707" s="94" t="e">
        <v>#NAME?</v>
      </c>
      <c r="AR1707" s="94" t="e">
        <v>#NAME?</v>
      </c>
      <c r="AS1707" s="94" t="e">
        <v>#NAME?</v>
      </c>
      <c r="AT1707" s="94" t="e">
        <v>#NAME?</v>
      </c>
    </row>
    <row r="1708" customFormat="false" ht="15" hidden="false" customHeight="true" outlineLevel="0" collapsed="false">
      <c r="A1708" s="29" t="s">
        <v>10649</v>
      </c>
      <c r="B1708" s="20" t="str">
        <f aca="false">INDEX(Table2[], MATCH(L1708, Location_ID!$D$2:$D$648, 0), 1)</f>
        <v>b99a440a-e23c-465d-abf5-41defb2996db</v>
      </c>
      <c r="C1708" s="29" t="s">
        <v>943</v>
      </c>
      <c r="D1708" s="248" t="s">
        <v>354</v>
      </c>
      <c r="E1708" s="29" t="s">
        <v>7134</v>
      </c>
      <c r="F1708" s="29" t="s">
        <v>7135</v>
      </c>
      <c r="G1708" s="29" t="s">
        <v>7591</v>
      </c>
      <c r="H1708" s="38"/>
      <c r="I1708" s="29" t="s">
        <v>10641</v>
      </c>
      <c r="J1708" s="29" t="s">
        <v>10650</v>
      </c>
      <c r="K1708" s="29" t="s">
        <v>7124</v>
      </c>
      <c r="L1708" s="29" t="s">
        <v>2229</v>
      </c>
      <c r="M1708" s="29" t="s">
        <v>7132</v>
      </c>
      <c r="N1708" s="29" t="s">
        <v>10643</v>
      </c>
      <c r="O1708" s="29" t="s">
        <v>10651</v>
      </c>
      <c r="P1708" s="228" t="n">
        <v>40909</v>
      </c>
      <c r="Q1708" s="228" t="n">
        <v>41274</v>
      </c>
      <c r="R1708" s="29"/>
      <c r="S1708" s="29" t="s">
        <v>10645</v>
      </c>
      <c r="T1708" s="29" t="n">
        <v>53</v>
      </c>
      <c r="U1708" s="29" t="n">
        <v>28</v>
      </c>
      <c r="V1708" s="29" t="n">
        <v>73</v>
      </c>
      <c r="W1708" s="29" t="s">
        <v>8447</v>
      </c>
      <c r="X1708" s="38"/>
      <c r="Y1708" s="38"/>
      <c r="Z1708" s="38" t="n">
        <v>1</v>
      </c>
      <c r="AE1708" s="94" t="e">
        <f aca="false" t="array" ref="AE1708:AK1708">_xlfn.torow(_xlfn.unique(_xlfn._xlws.filter(cat_table[Subsector],$E1708=cat_table[Sector],"")))</f>
        <v>#NAME?</v>
      </c>
      <c r="AF1708" s="94" t="e">
        <v>#NAME?</v>
      </c>
      <c r="AG1708" s="94" t="e">
        <v>#NAME?</v>
      </c>
      <c r="AH1708" s="94" t="e">
        <v>#NAME?</v>
      </c>
      <c r="AI1708" s="94" t="e">
        <v>#NAME?</v>
      </c>
      <c r="AJ1708" s="94" t="e">
        <v>#NAME?</v>
      </c>
      <c r="AK1708" s="94" t="e">
        <v>#NAME?</v>
      </c>
      <c r="AO1708" s="94" t="e">
        <f aca="false" t="array" ref="AO1708:AT1708">_xlfn.torow(_xlfn.unique(_xlfn._xlws.filter(cat_table[Sub-subsector],($E1708=cat_table[Sector])*($F1708=cat_table[Subsector]),"")))</f>
        <v>#NAME?</v>
      </c>
      <c r="AP1708" s="94" t="e">
        <v>#NAME?</v>
      </c>
      <c r="AQ1708" s="94" t="e">
        <v>#NAME?</v>
      </c>
      <c r="AR1708" s="94" t="e">
        <v>#NAME?</v>
      </c>
      <c r="AS1708" s="94" t="e">
        <v>#NAME?</v>
      </c>
      <c r="AT1708" s="94" t="e">
        <v>#NAME?</v>
      </c>
    </row>
    <row r="1709" customFormat="false" ht="15" hidden="false" customHeight="true" outlineLevel="0" collapsed="false">
      <c r="A1709" s="29" t="s">
        <v>10652</v>
      </c>
      <c r="B1709" s="20" t="str">
        <f aca="false">INDEX(Table2[], MATCH(L1709, Location_ID!$D$2:$D$648, 0), 1)</f>
        <v>ca24cf21-095b-49d9-9edf-c55cae553206</v>
      </c>
      <c r="C1709" s="29" t="s">
        <v>943</v>
      </c>
      <c r="D1709" s="248" t="s">
        <v>354</v>
      </c>
      <c r="E1709" s="29" t="s">
        <v>7134</v>
      </c>
      <c r="F1709" s="29" t="s">
        <v>7135</v>
      </c>
      <c r="G1709" s="29" t="s">
        <v>7591</v>
      </c>
      <c r="H1709" s="38"/>
      <c r="I1709" s="29" t="s">
        <v>10641</v>
      </c>
      <c r="J1709" s="29" t="s">
        <v>10650</v>
      </c>
      <c r="K1709" s="29" t="s">
        <v>7124</v>
      </c>
      <c r="L1709" s="29" t="s">
        <v>2223</v>
      </c>
      <c r="M1709" s="29" t="s">
        <v>7132</v>
      </c>
      <c r="N1709" s="29" t="s">
        <v>10643</v>
      </c>
      <c r="O1709" s="29" t="s">
        <v>10651</v>
      </c>
      <c r="P1709" s="228" t="n">
        <v>40909</v>
      </c>
      <c r="Q1709" s="228" t="n">
        <v>41274</v>
      </c>
      <c r="R1709" s="29"/>
      <c r="S1709" s="29" t="s">
        <v>10645</v>
      </c>
      <c r="T1709" s="29" t="n">
        <v>69</v>
      </c>
      <c r="U1709" s="29" t="n">
        <v>48</v>
      </c>
      <c r="V1709" s="29" t="n">
        <v>94</v>
      </c>
      <c r="W1709" s="29" t="s">
        <v>8447</v>
      </c>
      <c r="X1709" s="38"/>
      <c r="Y1709" s="38"/>
      <c r="Z1709" s="38" t="n">
        <v>1</v>
      </c>
      <c r="AE1709" s="94" t="e">
        <f aca="false" t="array" ref="AE1709:AK1709">_xlfn.torow(_xlfn.unique(_xlfn._xlws.filter(cat_table[Subsector],$E1709=cat_table[Sector],"")))</f>
        <v>#NAME?</v>
      </c>
      <c r="AF1709" s="94" t="e">
        <v>#NAME?</v>
      </c>
      <c r="AG1709" s="94" t="e">
        <v>#NAME?</v>
      </c>
      <c r="AH1709" s="94" t="e">
        <v>#NAME?</v>
      </c>
      <c r="AI1709" s="94" t="e">
        <v>#NAME?</v>
      </c>
      <c r="AJ1709" s="94" t="e">
        <v>#NAME?</v>
      </c>
      <c r="AK1709" s="94" t="e">
        <v>#NAME?</v>
      </c>
      <c r="AO1709" s="94" t="e">
        <f aca="false" t="array" ref="AO1709:AT1709">_xlfn.torow(_xlfn.unique(_xlfn._xlws.filter(cat_table[Sub-subsector],($E1709=cat_table[Sector])*($F1709=cat_table[Subsector]),"")))</f>
        <v>#NAME?</v>
      </c>
      <c r="AP1709" s="94" t="e">
        <v>#NAME?</v>
      </c>
      <c r="AQ1709" s="94" t="e">
        <v>#NAME?</v>
      </c>
      <c r="AR1709" s="94" t="e">
        <v>#NAME?</v>
      </c>
      <c r="AS1709" s="94" t="e">
        <v>#NAME?</v>
      </c>
      <c r="AT1709" s="94" t="e">
        <v>#NAME?</v>
      </c>
    </row>
    <row r="1710" customFormat="false" ht="15" hidden="false" customHeight="true" outlineLevel="0" collapsed="false">
      <c r="A1710" s="29" t="s">
        <v>10653</v>
      </c>
      <c r="B1710" s="20" t="str">
        <f aca="false">INDEX(Table2[], MATCH(L1710, Location_ID!$D$2:$D$648, 0), 1)</f>
        <v>d001430b-ea3b-4492-b0d0-6a9d93be5707</v>
      </c>
      <c r="C1710" s="29" t="s">
        <v>943</v>
      </c>
      <c r="D1710" s="248" t="s">
        <v>354</v>
      </c>
      <c r="E1710" s="29" t="s">
        <v>7134</v>
      </c>
      <c r="F1710" s="29" t="s">
        <v>7135</v>
      </c>
      <c r="G1710" s="29" t="s">
        <v>7591</v>
      </c>
      <c r="H1710" s="38"/>
      <c r="I1710" s="29" t="s">
        <v>10641</v>
      </c>
      <c r="J1710" s="29" t="s">
        <v>10650</v>
      </c>
      <c r="K1710" s="29" t="s">
        <v>7124</v>
      </c>
      <c r="L1710" s="29" t="s">
        <v>2237</v>
      </c>
      <c r="M1710" s="29" t="s">
        <v>7132</v>
      </c>
      <c r="N1710" s="29" t="s">
        <v>10643</v>
      </c>
      <c r="O1710" s="29" t="s">
        <v>10651</v>
      </c>
      <c r="P1710" s="228" t="n">
        <v>40909</v>
      </c>
      <c r="Q1710" s="228" t="n">
        <v>41274</v>
      </c>
      <c r="R1710" s="29"/>
      <c r="S1710" s="29" t="s">
        <v>10645</v>
      </c>
      <c r="T1710" s="29" t="n">
        <v>104</v>
      </c>
      <c r="U1710" s="29" t="n">
        <v>68</v>
      </c>
      <c r="V1710" s="29" t="n">
        <v>146</v>
      </c>
      <c r="W1710" s="29" t="s">
        <v>8447</v>
      </c>
      <c r="X1710" s="38"/>
      <c r="Y1710" s="38"/>
      <c r="Z1710" s="38" t="n">
        <v>1</v>
      </c>
      <c r="AE1710" s="94" t="e">
        <f aca="false" t="array" ref="AE1710:AK1710">_xlfn.torow(_xlfn.unique(_xlfn._xlws.filter(cat_table[Subsector],$E1710=cat_table[Sector],"")))</f>
        <v>#NAME?</v>
      </c>
      <c r="AF1710" s="94" t="e">
        <v>#NAME?</v>
      </c>
      <c r="AG1710" s="94" t="e">
        <v>#NAME?</v>
      </c>
      <c r="AH1710" s="94" t="e">
        <v>#NAME?</v>
      </c>
      <c r="AI1710" s="94" t="e">
        <v>#NAME?</v>
      </c>
      <c r="AJ1710" s="94" t="e">
        <v>#NAME?</v>
      </c>
      <c r="AK1710" s="94" t="e">
        <v>#NAME?</v>
      </c>
      <c r="AO1710" s="94" t="e">
        <f aca="false" t="array" ref="AO1710:AT1710">_xlfn.torow(_xlfn.unique(_xlfn._xlws.filter(cat_table[Sub-subsector],($E1710=cat_table[Sector])*($F1710=cat_table[Subsector]),"")))</f>
        <v>#NAME?</v>
      </c>
      <c r="AP1710" s="94" t="e">
        <v>#NAME?</v>
      </c>
      <c r="AQ1710" s="94" t="e">
        <v>#NAME?</v>
      </c>
      <c r="AR1710" s="94" t="e">
        <v>#NAME?</v>
      </c>
      <c r="AS1710" s="94" t="e">
        <v>#NAME?</v>
      </c>
      <c r="AT1710" s="94" t="e">
        <v>#NAME?</v>
      </c>
    </row>
    <row r="1711" customFormat="false" ht="15" hidden="false" customHeight="true" outlineLevel="0" collapsed="false">
      <c r="A1711" s="29" t="s">
        <v>10654</v>
      </c>
      <c r="B1711" s="20" t="str">
        <f aca="false">INDEX(Table2[], MATCH(L1711, Location_ID!$D$2:$D$648, 0), 1)</f>
        <v>db51c99f-ed80-4a0c-a1ec-e62bd1a435ea</v>
      </c>
      <c r="C1711" s="29" t="s">
        <v>943</v>
      </c>
      <c r="D1711" s="248" t="s">
        <v>354</v>
      </c>
      <c r="E1711" s="29" t="s">
        <v>7134</v>
      </c>
      <c r="F1711" s="29" t="s">
        <v>7135</v>
      </c>
      <c r="G1711" s="29" t="s">
        <v>7591</v>
      </c>
      <c r="H1711" s="38"/>
      <c r="I1711" s="29" t="s">
        <v>10641</v>
      </c>
      <c r="J1711" s="29" t="s">
        <v>10650</v>
      </c>
      <c r="K1711" s="29" t="s">
        <v>7124</v>
      </c>
      <c r="L1711" s="29" t="s">
        <v>2221</v>
      </c>
      <c r="M1711" s="29" t="s">
        <v>7132</v>
      </c>
      <c r="N1711" s="29" t="s">
        <v>10643</v>
      </c>
      <c r="O1711" s="29" t="s">
        <v>10651</v>
      </c>
      <c r="P1711" s="228" t="n">
        <v>40909</v>
      </c>
      <c r="Q1711" s="228" t="n">
        <v>41274</v>
      </c>
      <c r="R1711" s="29"/>
      <c r="S1711" s="29" t="s">
        <v>10645</v>
      </c>
      <c r="T1711" s="29" t="n">
        <v>96</v>
      </c>
      <c r="U1711" s="29" t="n">
        <v>63</v>
      </c>
      <c r="V1711" s="29" t="n">
        <v>136</v>
      </c>
      <c r="W1711" s="29" t="s">
        <v>8447</v>
      </c>
      <c r="X1711" s="38"/>
      <c r="Y1711" s="38"/>
      <c r="Z1711" s="38" t="n">
        <v>1</v>
      </c>
      <c r="AE1711" s="94" t="e">
        <f aca="false" t="array" ref="AE1711:AK1711">_xlfn.torow(_xlfn.unique(_xlfn._xlws.filter(cat_table[Subsector],$E1711=cat_table[Sector],"")))</f>
        <v>#NAME?</v>
      </c>
      <c r="AF1711" s="94" t="e">
        <v>#NAME?</v>
      </c>
      <c r="AG1711" s="94" t="e">
        <v>#NAME?</v>
      </c>
      <c r="AH1711" s="94" t="e">
        <v>#NAME?</v>
      </c>
      <c r="AI1711" s="94" t="e">
        <v>#NAME?</v>
      </c>
      <c r="AJ1711" s="94" t="e">
        <v>#NAME?</v>
      </c>
      <c r="AK1711" s="94" t="e">
        <v>#NAME?</v>
      </c>
      <c r="AO1711" s="94" t="e">
        <f aca="false" t="array" ref="AO1711:AT1711">_xlfn.torow(_xlfn.unique(_xlfn._xlws.filter(cat_table[Sub-subsector],($E1711=cat_table[Sector])*($F1711=cat_table[Subsector]),"")))</f>
        <v>#NAME?</v>
      </c>
      <c r="AP1711" s="94" t="e">
        <v>#NAME?</v>
      </c>
      <c r="AQ1711" s="94" t="e">
        <v>#NAME?</v>
      </c>
      <c r="AR1711" s="94" t="e">
        <v>#NAME?</v>
      </c>
      <c r="AS1711" s="94" t="e">
        <v>#NAME?</v>
      </c>
      <c r="AT1711" s="94" t="e">
        <v>#NAME?</v>
      </c>
    </row>
    <row r="1712" customFormat="false" ht="15" hidden="false" customHeight="true" outlineLevel="0" collapsed="false">
      <c r="A1712" s="29" t="s">
        <v>10655</v>
      </c>
      <c r="B1712" s="20" t="str">
        <f aca="false">INDEX(Table2[], MATCH(L1712, Location_ID!$D$2:$D$648, 0), 1)</f>
        <v>89be9604-582d-4c24-9693-6699a5b6027b</v>
      </c>
      <c r="C1712" s="29" t="s">
        <v>943</v>
      </c>
      <c r="D1712" s="248" t="s">
        <v>354</v>
      </c>
      <c r="E1712" s="29" t="s">
        <v>7134</v>
      </c>
      <c r="F1712" s="29" t="s">
        <v>7135</v>
      </c>
      <c r="G1712" s="29" t="s">
        <v>7591</v>
      </c>
      <c r="H1712" s="38"/>
      <c r="I1712" s="29" t="s">
        <v>10641</v>
      </c>
      <c r="J1712" s="29" t="s">
        <v>10650</v>
      </c>
      <c r="K1712" s="29" t="s">
        <v>7124</v>
      </c>
      <c r="L1712" s="29" t="s">
        <v>2227</v>
      </c>
      <c r="M1712" s="29" t="s">
        <v>7132</v>
      </c>
      <c r="N1712" s="29" t="s">
        <v>10643</v>
      </c>
      <c r="O1712" s="29" t="s">
        <v>10651</v>
      </c>
      <c r="P1712" s="228" t="n">
        <v>40909</v>
      </c>
      <c r="Q1712" s="228" t="n">
        <v>41274</v>
      </c>
      <c r="R1712" s="29"/>
      <c r="S1712" s="29" t="s">
        <v>10645</v>
      </c>
      <c r="T1712" s="29" t="n">
        <v>322</v>
      </c>
      <c r="U1712" s="29" t="n">
        <v>270</v>
      </c>
      <c r="V1712" s="29" t="n">
        <v>378</v>
      </c>
      <c r="W1712" s="29" t="s">
        <v>8447</v>
      </c>
      <c r="X1712" s="38"/>
      <c r="Y1712" s="38"/>
      <c r="Z1712" s="38" t="n">
        <v>1</v>
      </c>
      <c r="AE1712" s="94" t="e">
        <f aca="false" t="array" ref="AE1712:AK1712">_xlfn.torow(_xlfn.unique(_xlfn._xlws.filter(cat_table[Subsector],$E1712=cat_table[Sector],"")))</f>
        <v>#NAME?</v>
      </c>
      <c r="AF1712" s="94" t="e">
        <v>#NAME?</v>
      </c>
      <c r="AG1712" s="94" t="e">
        <v>#NAME?</v>
      </c>
      <c r="AH1712" s="94" t="e">
        <v>#NAME?</v>
      </c>
      <c r="AI1712" s="94" t="e">
        <v>#NAME?</v>
      </c>
      <c r="AJ1712" s="94" t="e">
        <v>#NAME?</v>
      </c>
      <c r="AK1712" s="94" t="e">
        <v>#NAME?</v>
      </c>
      <c r="AO1712" s="94" t="e">
        <f aca="false" t="array" ref="AO1712:AT1712">_xlfn.torow(_xlfn.unique(_xlfn._xlws.filter(cat_table[Sub-subsector],($E1712=cat_table[Sector])*($F1712=cat_table[Subsector]),"")))</f>
        <v>#NAME?</v>
      </c>
      <c r="AP1712" s="94" t="e">
        <v>#NAME?</v>
      </c>
      <c r="AQ1712" s="94" t="e">
        <v>#NAME?</v>
      </c>
      <c r="AR1712" s="94" t="e">
        <v>#NAME?</v>
      </c>
      <c r="AS1712" s="94" t="e">
        <v>#NAME?</v>
      </c>
      <c r="AT1712" s="94" t="e">
        <v>#NAME?</v>
      </c>
    </row>
    <row r="1713" customFormat="false" ht="15" hidden="false" customHeight="true" outlineLevel="0" collapsed="false">
      <c r="A1713" s="29" t="s">
        <v>10656</v>
      </c>
      <c r="B1713" s="20" t="str">
        <f aca="false">INDEX(Table2[], MATCH(L1713, Location_ID!$D$2:$D$648, 0), 1)</f>
        <v>cce3c04e-85b3-496d-9404-332b30ef7136</v>
      </c>
      <c r="C1713" s="29" t="s">
        <v>943</v>
      </c>
      <c r="D1713" s="248" t="s">
        <v>354</v>
      </c>
      <c r="E1713" s="29" t="s">
        <v>7134</v>
      </c>
      <c r="F1713" s="29" t="s">
        <v>7135</v>
      </c>
      <c r="G1713" s="29" t="s">
        <v>7591</v>
      </c>
      <c r="H1713" s="38"/>
      <c r="I1713" s="29" t="s">
        <v>10641</v>
      </c>
      <c r="J1713" s="29" t="s">
        <v>10650</v>
      </c>
      <c r="K1713" s="29" t="s">
        <v>7124</v>
      </c>
      <c r="L1713" s="29" t="s">
        <v>2219</v>
      </c>
      <c r="M1713" s="29" t="s">
        <v>7132</v>
      </c>
      <c r="N1713" s="29" t="s">
        <v>10643</v>
      </c>
      <c r="O1713" s="29" t="s">
        <v>10651</v>
      </c>
      <c r="P1713" s="228" t="n">
        <v>40909</v>
      </c>
      <c r="Q1713" s="228" t="n">
        <v>41274</v>
      </c>
      <c r="R1713" s="29"/>
      <c r="S1713" s="29" t="s">
        <v>10645</v>
      </c>
      <c r="T1713" s="29" t="n">
        <v>70</v>
      </c>
      <c r="U1713" s="29" t="n">
        <v>56</v>
      </c>
      <c r="V1713" s="29" t="n">
        <v>86</v>
      </c>
      <c r="W1713" s="29" t="s">
        <v>8447</v>
      </c>
      <c r="X1713" s="38"/>
      <c r="Y1713" s="38"/>
      <c r="Z1713" s="38" t="n">
        <v>1</v>
      </c>
      <c r="AE1713" s="94" t="e">
        <f aca="false" t="array" ref="AE1713:AK1713">_xlfn.torow(_xlfn.unique(_xlfn._xlws.filter(cat_table[Subsector],$E1713=cat_table[Sector],"")))</f>
        <v>#NAME?</v>
      </c>
      <c r="AF1713" s="94" t="e">
        <v>#NAME?</v>
      </c>
      <c r="AG1713" s="94" t="e">
        <v>#NAME?</v>
      </c>
      <c r="AH1713" s="94" t="e">
        <v>#NAME?</v>
      </c>
      <c r="AI1713" s="94" t="e">
        <v>#NAME?</v>
      </c>
      <c r="AJ1713" s="94" t="e">
        <v>#NAME?</v>
      </c>
      <c r="AK1713" s="94" t="e">
        <v>#NAME?</v>
      </c>
      <c r="AO1713" s="94" t="e">
        <f aca="false" t="array" ref="AO1713:AT1713">_xlfn.torow(_xlfn.unique(_xlfn._xlws.filter(cat_table[Sub-subsector],($E1713=cat_table[Sector])*($F1713=cat_table[Subsector]),"")))</f>
        <v>#NAME?</v>
      </c>
      <c r="AP1713" s="94" t="e">
        <v>#NAME?</v>
      </c>
      <c r="AQ1713" s="94" t="e">
        <v>#NAME?</v>
      </c>
      <c r="AR1713" s="94" t="e">
        <v>#NAME?</v>
      </c>
      <c r="AS1713" s="94" t="e">
        <v>#NAME?</v>
      </c>
      <c r="AT1713" s="94" t="e">
        <v>#NAME?</v>
      </c>
    </row>
    <row r="1714" customFormat="false" ht="15" hidden="false" customHeight="true" outlineLevel="0" collapsed="false">
      <c r="A1714" s="29" t="s">
        <v>10657</v>
      </c>
      <c r="B1714" s="20" t="str">
        <f aca="false">INDEX(Table2[], MATCH(L1714, Location_ID!$D$2:$D$648, 0), 1)</f>
        <v>f062fcf6-e79d-430f-9657-b46b59bd2d81</v>
      </c>
      <c r="C1714" s="29" t="s">
        <v>943</v>
      </c>
      <c r="D1714" s="248" t="s">
        <v>354</v>
      </c>
      <c r="E1714" s="29" t="s">
        <v>7134</v>
      </c>
      <c r="F1714" s="29" t="s">
        <v>7135</v>
      </c>
      <c r="G1714" s="29" t="s">
        <v>7591</v>
      </c>
      <c r="H1714" s="38"/>
      <c r="I1714" s="29" t="s">
        <v>10641</v>
      </c>
      <c r="J1714" s="29" t="s">
        <v>10650</v>
      </c>
      <c r="K1714" s="29" t="s">
        <v>7124</v>
      </c>
      <c r="L1714" s="29" t="s">
        <v>2213</v>
      </c>
      <c r="M1714" s="29" t="s">
        <v>7132</v>
      </c>
      <c r="N1714" s="29" t="s">
        <v>10643</v>
      </c>
      <c r="O1714" s="29" t="s">
        <v>10651</v>
      </c>
      <c r="P1714" s="228" t="n">
        <v>40909</v>
      </c>
      <c r="Q1714" s="228" t="n">
        <v>41274</v>
      </c>
      <c r="R1714" s="29"/>
      <c r="S1714" s="29" t="s">
        <v>10645</v>
      </c>
      <c r="T1714" s="29" t="n">
        <v>616</v>
      </c>
      <c r="U1714" s="29" t="n">
        <v>498</v>
      </c>
      <c r="V1714" s="29" t="n">
        <v>740</v>
      </c>
      <c r="W1714" s="29" t="s">
        <v>8447</v>
      </c>
      <c r="X1714" s="38"/>
      <c r="Y1714" s="38"/>
      <c r="Z1714" s="38" t="n">
        <v>1</v>
      </c>
      <c r="AE1714" s="94" t="e">
        <f aca="false" t="array" ref="AE1714:AK1714">_xlfn.torow(_xlfn.unique(_xlfn._xlws.filter(cat_table[Subsector],$E1714=cat_table[Sector],"")))</f>
        <v>#NAME?</v>
      </c>
      <c r="AF1714" s="94" t="e">
        <v>#NAME?</v>
      </c>
      <c r="AG1714" s="94" t="e">
        <v>#NAME?</v>
      </c>
      <c r="AH1714" s="94" t="e">
        <v>#NAME?</v>
      </c>
      <c r="AI1714" s="94" t="e">
        <v>#NAME?</v>
      </c>
      <c r="AJ1714" s="94" t="e">
        <v>#NAME?</v>
      </c>
      <c r="AK1714" s="94" t="e">
        <v>#NAME?</v>
      </c>
      <c r="AO1714" s="94" t="e">
        <f aca="false" t="array" ref="AO1714:AT1714">_xlfn.torow(_xlfn.unique(_xlfn._xlws.filter(cat_table[Sub-subsector],($E1714=cat_table[Sector])*($F1714=cat_table[Subsector]),"")))</f>
        <v>#NAME?</v>
      </c>
      <c r="AP1714" s="94" t="e">
        <v>#NAME?</v>
      </c>
      <c r="AQ1714" s="94" t="e">
        <v>#NAME?</v>
      </c>
      <c r="AR1714" s="94" t="e">
        <v>#NAME?</v>
      </c>
      <c r="AS1714" s="94" t="e">
        <v>#NAME?</v>
      </c>
      <c r="AT1714" s="94" t="e">
        <v>#NAME?</v>
      </c>
    </row>
    <row r="1715" customFormat="false" ht="15" hidden="false" customHeight="true" outlineLevel="0" collapsed="false">
      <c r="A1715" s="29" t="s">
        <v>10658</v>
      </c>
      <c r="B1715" s="20" t="str">
        <f aca="false">INDEX(Table2[], MATCH(L1715, Location_ID!$D$2:$D$648, 0), 1)</f>
        <v>1614e516-3327-405c-8e6c-1e7528186673</v>
      </c>
      <c r="C1715" s="29" t="s">
        <v>943</v>
      </c>
      <c r="D1715" s="248" t="s">
        <v>354</v>
      </c>
      <c r="E1715" s="29" t="s">
        <v>7134</v>
      </c>
      <c r="F1715" s="29" t="s">
        <v>7135</v>
      </c>
      <c r="G1715" s="29" t="s">
        <v>7591</v>
      </c>
      <c r="H1715" s="38"/>
      <c r="I1715" s="29" t="s">
        <v>10641</v>
      </c>
      <c r="J1715" s="29" t="s">
        <v>10650</v>
      </c>
      <c r="K1715" s="29" t="s">
        <v>7124</v>
      </c>
      <c r="L1715" s="29" t="s">
        <v>2217</v>
      </c>
      <c r="M1715" s="29" t="s">
        <v>7132</v>
      </c>
      <c r="N1715" s="29" t="s">
        <v>10643</v>
      </c>
      <c r="O1715" s="29" t="s">
        <v>10651</v>
      </c>
      <c r="P1715" s="228" t="n">
        <v>40909</v>
      </c>
      <c r="Q1715" s="228" t="n">
        <v>41274</v>
      </c>
      <c r="R1715" s="29"/>
      <c r="S1715" s="29" t="s">
        <v>10645</v>
      </c>
      <c r="T1715" s="29" t="n">
        <v>86</v>
      </c>
      <c r="U1715" s="29" t="n">
        <v>64</v>
      </c>
      <c r="V1715" s="29" t="n">
        <v>111</v>
      </c>
      <c r="W1715" s="29" t="s">
        <v>8447</v>
      </c>
      <c r="X1715" s="38"/>
      <c r="Y1715" s="38"/>
      <c r="Z1715" s="38" t="n">
        <v>1</v>
      </c>
      <c r="AE1715" s="94" t="e">
        <f aca="false" t="array" ref="AE1715:AK1715">_xlfn.torow(_xlfn.unique(_xlfn._xlws.filter(cat_table[Subsector],$E1715=cat_table[Sector],"")))</f>
        <v>#NAME?</v>
      </c>
      <c r="AF1715" s="94" t="e">
        <v>#NAME?</v>
      </c>
      <c r="AG1715" s="94" t="e">
        <v>#NAME?</v>
      </c>
      <c r="AH1715" s="94" t="e">
        <v>#NAME?</v>
      </c>
      <c r="AI1715" s="94" t="e">
        <v>#NAME?</v>
      </c>
      <c r="AJ1715" s="94" t="e">
        <v>#NAME?</v>
      </c>
      <c r="AK1715" s="94" t="e">
        <v>#NAME?</v>
      </c>
      <c r="AO1715" s="94" t="e">
        <f aca="false" t="array" ref="AO1715:AT1715">_xlfn.torow(_xlfn.unique(_xlfn._xlws.filter(cat_table[Sub-subsector],($E1715=cat_table[Sector])*($F1715=cat_table[Subsector]),"")))</f>
        <v>#NAME?</v>
      </c>
      <c r="AP1715" s="94" t="e">
        <v>#NAME?</v>
      </c>
      <c r="AQ1715" s="94" t="e">
        <v>#NAME?</v>
      </c>
      <c r="AR1715" s="94" t="e">
        <v>#NAME?</v>
      </c>
      <c r="AS1715" s="94" t="e">
        <v>#NAME?</v>
      </c>
      <c r="AT1715" s="94" t="e">
        <v>#NAME?</v>
      </c>
    </row>
    <row r="1716" customFormat="false" ht="15" hidden="false" customHeight="true" outlineLevel="0" collapsed="false">
      <c r="A1716" s="29" t="s">
        <v>10659</v>
      </c>
      <c r="B1716" s="20" t="str">
        <f aca="false">INDEX(Table2[], MATCH(L1716, Location_ID!$D$2:$D$648, 0), 1)</f>
        <v>4c082d4b-baea-4b3d-92cf-eb2072ae73c6</v>
      </c>
      <c r="C1716" s="29" t="s">
        <v>943</v>
      </c>
      <c r="D1716" s="248" t="s">
        <v>354</v>
      </c>
      <c r="E1716" s="29" t="s">
        <v>7134</v>
      </c>
      <c r="F1716" s="29" t="s">
        <v>7135</v>
      </c>
      <c r="G1716" s="29" t="s">
        <v>7591</v>
      </c>
      <c r="H1716" s="38"/>
      <c r="I1716" s="29" t="s">
        <v>10660</v>
      </c>
      <c r="J1716" s="29" t="s">
        <v>10661</v>
      </c>
      <c r="K1716" s="29" t="s">
        <v>7128</v>
      </c>
      <c r="L1716" s="29" t="s">
        <v>1780</v>
      </c>
      <c r="M1716" s="29" t="s">
        <v>7132</v>
      </c>
      <c r="N1716" s="29" t="s">
        <v>10662</v>
      </c>
      <c r="O1716" s="29" t="s">
        <v>10663</v>
      </c>
      <c r="P1716" s="228" t="n">
        <v>40909</v>
      </c>
      <c r="Q1716" s="228" t="n">
        <v>41274</v>
      </c>
      <c r="R1716" s="29"/>
      <c r="S1716" s="29" t="s">
        <v>7112</v>
      </c>
      <c r="T1716" s="29" t="n">
        <v>105</v>
      </c>
      <c r="U1716" s="29" t="n">
        <v>95</v>
      </c>
      <c r="V1716" s="29" t="n">
        <v>116</v>
      </c>
      <c r="W1716" s="29" t="s">
        <v>7141</v>
      </c>
      <c r="X1716" s="38"/>
      <c r="Y1716" s="38"/>
      <c r="Z1716" s="38" t="n">
        <v>1</v>
      </c>
      <c r="AE1716" s="94" t="e">
        <f aca="false" t="array" ref="AE1716:AK1716">_xlfn.torow(_xlfn.unique(_xlfn._xlws.filter(cat_table[Subsector],$E1716=cat_table[Sector],"")))</f>
        <v>#NAME?</v>
      </c>
      <c r="AF1716" s="94" t="e">
        <v>#NAME?</v>
      </c>
      <c r="AG1716" s="94" t="e">
        <v>#NAME?</v>
      </c>
      <c r="AH1716" s="94" t="e">
        <v>#NAME?</v>
      </c>
      <c r="AI1716" s="94" t="e">
        <v>#NAME?</v>
      </c>
      <c r="AJ1716" s="94" t="e">
        <v>#NAME?</v>
      </c>
      <c r="AK1716" s="94" t="e">
        <v>#NAME?</v>
      </c>
      <c r="AO1716" s="94" t="e">
        <f aca="false" t="array" ref="AO1716:AT1716">_xlfn.torow(_xlfn.unique(_xlfn._xlws.filter(cat_table[Sub-subsector],($E1716=cat_table[Sector])*($F1716=cat_table[Subsector]),"")))</f>
        <v>#NAME?</v>
      </c>
      <c r="AP1716" s="94" t="e">
        <v>#NAME?</v>
      </c>
      <c r="AQ1716" s="94" t="e">
        <v>#NAME?</v>
      </c>
      <c r="AR1716" s="94" t="e">
        <v>#NAME?</v>
      </c>
      <c r="AS1716" s="94" t="e">
        <v>#NAME?</v>
      </c>
      <c r="AT1716" s="94" t="e">
        <v>#NAME?</v>
      </c>
    </row>
    <row r="1717" customFormat="false" ht="15" hidden="false" customHeight="true" outlineLevel="0" collapsed="false">
      <c r="A1717" s="185" t="s">
        <v>10664</v>
      </c>
      <c r="B1717" s="20" t="str">
        <f aca="false">INDEX(Table2[], MATCH(L1717, Location_ID!$D$2:$D$648, 0), 1)</f>
        <v>4c082d4b-baea-4b3d-92cf-eb2072ae73c6</v>
      </c>
      <c r="C1717" s="29" t="s">
        <v>943</v>
      </c>
      <c r="D1717" s="248" t="s">
        <v>354</v>
      </c>
      <c r="E1717" s="185" t="s">
        <v>7134</v>
      </c>
      <c r="F1717" s="185" t="s">
        <v>7135</v>
      </c>
      <c r="G1717" s="185" t="s">
        <v>7591</v>
      </c>
      <c r="H1717" s="185"/>
      <c r="I1717" s="185" t="s">
        <v>10660</v>
      </c>
      <c r="J1717" s="185" t="s">
        <v>10665</v>
      </c>
      <c r="K1717" s="185" t="s">
        <v>7128</v>
      </c>
      <c r="L1717" s="185" t="s">
        <v>1780</v>
      </c>
      <c r="M1717" s="185" t="s">
        <v>7132</v>
      </c>
      <c r="N1717" s="185" t="s">
        <v>10662</v>
      </c>
      <c r="O1717" s="185" t="s">
        <v>10666</v>
      </c>
      <c r="P1717" s="188" t="n">
        <v>40909</v>
      </c>
      <c r="Q1717" s="188" t="n">
        <v>41274</v>
      </c>
      <c r="R1717" s="185"/>
      <c r="S1717" s="185" t="s">
        <v>7112</v>
      </c>
      <c r="T1717" s="185" t="n">
        <v>43</v>
      </c>
      <c r="U1717" s="185" t="n">
        <v>35</v>
      </c>
      <c r="V1717" s="185" t="n">
        <v>53</v>
      </c>
      <c r="W1717" s="185" t="s">
        <v>7141</v>
      </c>
      <c r="X1717" s="185"/>
      <c r="Y1717" s="189"/>
      <c r="Z1717" s="189" t="n">
        <v>1</v>
      </c>
      <c r="AE1717" s="94" t="e">
        <f aca="false" t="array" ref="AE1717:AK1717">_xlfn.torow(_xlfn.unique(_xlfn._xlws.filter(cat_table[Subsector],$E1717=cat_table[Sector],"")))</f>
        <v>#NAME?</v>
      </c>
      <c r="AF1717" s="94" t="e">
        <v>#NAME?</v>
      </c>
      <c r="AG1717" s="94" t="e">
        <v>#NAME?</v>
      </c>
      <c r="AH1717" s="94" t="e">
        <v>#NAME?</v>
      </c>
      <c r="AI1717" s="94" t="e">
        <v>#NAME?</v>
      </c>
      <c r="AJ1717" s="94" t="e">
        <v>#NAME?</v>
      </c>
      <c r="AK1717" s="94" t="e">
        <v>#NAME?</v>
      </c>
      <c r="AO1717" s="94" t="e">
        <f aca="false" t="array" ref="AO1717:AT1717">_xlfn.torow(_xlfn.unique(_xlfn._xlws.filter(cat_table[Sub-subsector],($E1717=cat_table[Sector])*($F1717=cat_table[Subsector]),"")))</f>
        <v>#NAME?</v>
      </c>
      <c r="AP1717" s="94" t="e">
        <v>#NAME?</v>
      </c>
      <c r="AQ1717" s="94" t="e">
        <v>#NAME?</v>
      </c>
      <c r="AR1717" s="94" t="e">
        <v>#NAME?</v>
      </c>
      <c r="AS1717" s="94" t="e">
        <v>#NAME?</v>
      </c>
      <c r="AT1717" s="94" t="e">
        <v>#NAME?</v>
      </c>
    </row>
    <row r="1718" customFormat="false" ht="15" hidden="false" customHeight="true" outlineLevel="0" collapsed="false">
      <c r="A1718" s="129" t="s">
        <v>10667</v>
      </c>
      <c r="B1718" s="20" t="str">
        <f aca="false">INDEX(Table2[], MATCH(L1718, Location_ID!$D$2:$D$648, 0), 1)</f>
        <v>4c082d4b-baea-4b3d-92cf-eb2072ae73c6</v>
      </c>
      <c r="C1718" s="165" t="s">
        <v>949</v>
      </c>
      <c r="D1718" s="232" t="s">
        <v>354</v>
      </c>
      <c r="E1718" s="165" t="s">
        <v>7134</v>
      </c>
      <c r="F1718" s="165" t="s">
        <v>7135</v>
      </c>
      <c r="G1718" s="165"/>
      <c r="H1718" s="192"/>
      <c r="I1718" s="165" t="s">
        <v>10668</v>
      </c>
      <c r="J1718" s="165" t="s">
        <v>10669</v>
      </c>
      <c r="K1718" s="165" t="s">
        <v>7128</v>
      </c>
      <c r="L1718" s="165" t="s">
        <v>1780</v>
      </c>
      <c r="M1718" s="165" t="s">
        <v>7110</v>
      </c>
      <c r="N1718" s="165" t="s">
        <v>10670</v>
      </c>
      <c r="O1718" s="165" t="s">
        <v>10671</v>
      </c>
      <c r="P1718" s="191" t="n">
        <v>42005</v>
      </c>
      <c r="Q1718" s="191" t="n">
        <v>42369</v>
      </c>
      <c r="R1718" s="165"/>
      <c r="S1718" s="165" t="s">
        <v>7117</v>
      </c>
      <c r="T1718" s="165" t="n">
        <v>13</v>
      </c>
      <c r="U1718" s="165" t="n">
        <v>11.4</v>
      </c>
      <c r="V1718" s="165" t="n">
        <v>15.1</v>
      </c>
      <c r="W1718" s="165" t="s">
        <v>7502</v>
      </c>
      <c r="X1718" s="165"/>
      <c r="Y1718" s="192"/>
      <c r="Z1718" s="192" t="n">
        <v>1</v>
      </c>
      <c r="AE1718" s="94" t="e">
        <f aca="false" t="array" ref="AE1718:AK1718">_xlfn.torow(_xlfn.unique(_xlfn._xlws.filter(cat_table[Subsector],$E1718=cat_table[Sector],"")))</f>
        <v>#NAME?</v>
      </c>
      <c r="AF1718" s="94" t="e">
        <v>#NAME?</v>
      </c>
      <c r="AG1718" s="94" t="e">
        <v>#NAME?</v>
      </c>
      <c r="AH1718" s="94" t="e">
        <v>#NAME?</v>
      </c>
      <c r="AI1718" s="94" t="e">
        <v>#NAME?</v>
      </c>
      <c r="AJ1718" s="94" t="e">
        <v>#NAME?</v>
      </c>
      <c r="AK1718" s="94" t="e">
        <v>#NAME?</v>
      </c>
      <c r="AO1718" s="94" t="e">
        <f aca="false" t="array" ref="AO1718:AT1718">_xlfn.torow(_xlfn.unique(_xlfn._xlws.filter(cat_table[Sub-subsector],($E1718=cat_table[Sector])*($F1718=cat_table[Subsector]),"")))</f>
        <v>#NAME?</v>
      </c>
      <c r="AP1718" s="94" t="e">
        <v>#NAME?</v>
      </c>
      <c r="AQ1718" s="94" t="e">
        <v>#NAME?</v>
      </c>
      <c r="AR1718" s="94" t="e">
        <v>#NAME?</v>
      </c>
      <c r="AS1718" s="94" t="e">
        <v>#NAME?</v>
      </c>
      <c r="AT1718" s="94" t="e">
        <v>#NAME?</v>
      </c>
    </row>
    <row r="1719" customFormat="false" ht="15" hidden="false" customHeight="true" outlineLevel="0" collapsed="false">
      <c r="A1719" s="62" t="s">
        <v>10672</v>
      </c>
      <c r="B1719" s="20" t="str">
        <f aca="false">INDEX(Table2[], MATCH(L1719, Location_ID!$D$2:$D$648, 0), 1)</f>
        <v>4c082d4b-baea-4b3d-92cf-eb2072ae73c6</v>
      </c>
      <c r="C1719" s="20" t="s">
        <v>949</v>
      </c>
      <c r="D1719" s="230" t="s">
        <v>354</v>
      </c>
      <c r="E1719" s="20" t="s">
        <v>7134</v>
      </c>
      <c r="F1719" s="20" t="s">
        <v>7135</v>
      </c>
      <c r="G1719" s="20"/>
      <c r="H1719" s="20"/>
      <c r="I1719" s="20" t="s">
        <v>10673</v>
      </c>
      <c r="J1719" s="20" t="s">
        <v>10674</v>
      </c>
      <c r="K1719" s="20" t="s">
        <v>7128</v>
      </c>
      <c r="L1719" s="20" t="s">
        <v>1780</v>
      </c>
      <c r="M1719" s="20" t="s">
        <v>7110</v>
      </c>
      <c r="N1719" s="20" t="s">
        <v>10670</v>
      </c>
      <c r="O1719" s="20" t="s">
        <v>10673</v>
      </c>
      <c r="P1719" s="201" t="n">
        <v>42005</v>
      </c>
      <c r="Q1719" s="201" t="n">
        <v>42369</v>
      </c>
      <c r="R1719" s="20"/>
      <c r="S1719" s="20" t="s">
        <v>7117</v>
      </c>
      <c r="T1719" s="20" t="n">
        <v>7.6</v>
      </c>
      <c r="U1719" s="20" t="n">
        <v>6</v>
      </c>
      <c r="V1719" s="20" t="n">
        <v>8.5</v>
      </c>
      <c r="W1719" s="20" t="s">
        <v>7502</v>
      </c>
      <c r="X1719" s="35"/>
      <c r="Y1719" s="35"/>
      <c r="Z1719" s="35" t="n">
        <v>1</v>
      </c>
      <c r="AE1719" s="94" t="e">
        <f aca="false" t="array" ref="AE1719:AK1719">_xlfn.torow(_xlfn.unique(_xlfn._xlws.filter(cat_table[Subsector],$E1719=cat_table[Sector],"")))</f>
        <v>#NAME?</v>
      </c>
      <c r="AF1719" s="94" t="e">
        <v>#NAME?</v>
      </c>
      <c r="AG1719" s="94" t="e">
        <v>#NAME?</v>
      </c>
      <c r="AH1719" s="94" t="e">
        <v>#NAME?</v>
      </c>
      <c r="AI1719" s="94" t="e">
        <v>#NAME?</v>
      </c>
      <c r="AJ1719" s="94" t="e">
        <v>#NAME?</v>
      </c>
      <c r="AK1719" s="94" t="e">
        <v>#NAME?</v>
      </c>
      <c r="AO1719" s="94" t="e">
        <f aca="false" t="array" ref="AO1719:AT1719">_xlfn.torow(_xlfn.unique(_xlfn._xlws.filter(cat_table[Sub-subsector],($E1719=cat_table[Sector])*($F1719=cat_table[Subsector]),"")))</f>
        <v>#NAME?</v>
      </c>
      <c r="AP1719" s="94" t="e">
        <v>#NAME?</v>
      </c>
      <c r="AQ1719" s="94" t="e">
        <v>#NAME?</v>
      </c>
      <c r="AR1719" s="94" t="e">
        <v>#NAME?</v>
      </c>
      <c r="AS1719" s="94" t="e">
        <v>#NAME?</v>
      </c>
      <c r="AT1719" s="94" t="e">
        <v>#NAME?</v>
      </c>
    </row>
    <row r="1720" customFormat="false" ht="15" hidden="false" customHeight="true" outlineLevel="0" collapsed="false">
      <c r="A1720" s="62" t="s">
        <v>10675</v>
      </c>
      <c r="B1720" s="20" t="str">
        <f aca="false">INDEX(Table2[], MATCH(L1720, Location_ID!$D$2:$D$648, 0), 1)</f>
        <v>4c082d4b-baea-4b3d-92cf-eb2072ae73c6</v>
      </c>
      <c r="C1720" s="20" t="s">
        <v>949</v>
      </c>
      <c r="D1720" s="230" t="s">
        <v>354</v>
      </c>
      <c r="E1720" s="20" t="s">
        <v>7134</v>
      </c>
      <c r="F1720" s="20" t="s">
        <v>7135</v>
      </c>
      <c r="G1720" s="20"/>
      <c r="H1720" s="20"/>
      <c r="I1720" s="20" t="s">
        <v>10676</v>
      </c>
      <c r="J1720" s="20" t="s">
        <v>10674</v>
      </c>
      <c r="K1720" s="20" t="s">
        <v>7128</v>
      </c>
      <c r="L1720" s="20" t="s">
        <v>1780</v>
      </c>
      <c r="M1720" s="20" t="s">
        <v>7110</v>
      </c>
      <c r="N1720" s="20" t="s">
        <v>10670</v>
      </c>
      <c r="O1720" s="20" t="s">
        <v>10676</v>
      </c>
      <c r="P1720" s="201" t="n">
        <v>42005</v>
      </c>
      <c r="Q1720" s="201" t="n">
        <v>42369</v>
      </c>
      <c r="R1720" s="20"/>
      <c r="S1720" s="20" t="s">
        <v>7117</v>
      </c>
      <c r="T1720" s="20" t="n">
        <v>2.6</v>
      </c>
      <c r="U1720" s="20" t="n">
        <v>2.42</v>
      </c>
      <c r="V1720" s="20" t="n">
        <v>3.19</v>
      </c>
      <c r="W1720" s="20" t="s">
        <v>7502</v>
      </c>
      <c r="X1720" s="35"/>
      <c r="Y1720" s="35"/>
      <c r="Z1720" s="35" t="n">
        <v>1</v>
      </c>
      <c r="AE1720" s="94" t="e">
        <f aca="false" t="array" ref="AE1720:AK1720">_xlfn.torow(_xlfn.unique(_xlfn._xlws.filter(cat_table[Subsector],$E1720=cat_table[Sector],"")))</f>
        <v>#NAME?</v>
      </c>
      <c r="AF1720" s="94" t="e">
        <v>#NAME?</v>
      </c>
      <c r="AG1720" s="94" t="e">
        <v>#NAME?</v>
      </c>
      <c r="AH1720" s="94" t="e">
        <v>#NAME?</v>
      </c>
      <c r="AI1720" s="94" t="e">
        <v>#NAME?</v>
      </c>
      <c r="AJ1720" s="94" t="e">
        <v>#NAME?</v>
      </c>
      <c r="AK1720" s="94" t="e">
        <v>#NAME?</v>
      </c>
      <c r="AO1720" s="94" t="e">
        <f aca="false" t="array" ref="AO1720:AT1720">_xlfn.torow(_xlfn.unique(_xlfn._xlws.filter(cat_table[Sub-subsector],($E1720=cat_table[Sector])*($F1720=cat_table[Subsector]),"")))</f>
        <v>#NAME?</v>
      </c>
      <c r="AP1720" s="94" t="e">
        <v>#NAME?</v>
      </c>
      <c r="AQ1720" s="94" t="e">
        <v>#NAME?</v>
      </c>
      <c r="AR1720" s="94" t="e">
        <v>#NAME?</v>
      </c>
      <c r="AS1720" s="94" t="e">
        <v>#NAME?</v>
      </c>
      <c r="AT1720" s="94" t="e">
        <v>#NAME?</v>
      </c>
    </row>
    <row r="1721" customFormat="false" ht="15" hidden="false" customHeight="true" outlineLevel="0" collapsed="false">
      <c r="A1721" s="62" t="s">
        <v>10677</v>
      </c>
      <c r="B1721" s="20" t="str">
        <f aca="false">INDEX(Table2[], MATCH(L1721, Location_ID!$D$2:$D$648, 0), 1)</f>
        <v>4c082d4b-baea-4b3d-92cf-eb2072ae73c6</v>
      </c>
      <c r="C1721" s="20" t="s">
        <v>949</v>
      </c>
      <c r="D1721" s="230" t="s">
        <v>354</v>
      </c>
      <c r="E1721" s="20" t="s">
        <v>7134</v>
      </c>
      <c r="F1721" s="20" t="s">
        <v>7135</v>
      </c>
      <c r="G1721" s="20"/>
      <c r="H1721" s="20"/>
      <c r="I1721" s="20" t="s">
        <v>10678</v>
      </c>
      <c r="J1721" s="20" t="s">
        <v>10674</v>
      </c>
      <c r="K1721" s="20" t="s">
        <v>7128</v>
      </c>
      <c r="L1721" s="20" t="s">
        <v>1780</v>
      </c>
      <c r="M1721" s="20" t="s">
        <v>7110</v>
      </c>
      <c r="N1721" s="20" t="s">
        <v>10670</v>
      </c>
      <c r="O1721" s="20" t="s">
        <v>10678</v>
      </c>
      <c r="P1721" s="201" t="n">
        <v>42005</v>
      </c>
      <c r="Q1721" s="201" t="n">
        <v>42369</v>
      </c>
      <c r="R1721" s="20"/>
      <c r="S1721" s="20" t="s">
        <v>7117</v>
      </c>
      <c r="T1721" s="20" t="n">
        <v>0.72</v>
      </c>
      <c r="U1721" s="20" t="n">
        <v>0.713</v>
      </c>
      <c r="V1721" s="20" t="n">
        <v>0.92</v>
      </c>
      <c r="W1721" s="20" t="s">
        <v>7502</v>
      </c>
      <c r="X1721" s="35"/>
      <c r="Y1721" s="35"/>
      <c r="Z1721" s="35" t="n">
        <v>1</v>
      </c>
      <c r="AE1721" s="94" t="e">
        <f aca="false" t="array" ref="AE1721:AK1721">_xlfn.torow(_xlfn.unique(_xlfn._xlws.filter(cat_table[Subsector],$E1721=cat_table[Sector],"")))</f>
        <v>#NAME?</v>
      </c>
      <c r="AF1721" s="94" t="e">
        <v>#NAME?</v>
      </c>
      <c r="AG1721" s="94" t="e">
        <v>#NAME?</v>
      </c>
      <c r="AH1721" s="94" t="e">
        <v>#NAME?</v>
      </c>
      <c r="AI1721" s="94" t="e">
        <v>#NAME?</v>
      </c>
      <c r="AJ1721" s="94" t="e">
        <v>#NAME?</v>
      </c>
      <c r="AK1721" s="94" t="e">
        <v>#NAME?</v>
      </c>
      <c r="AO1721" s="94" t="e">
        <f aca="false" t="array" ref="AO1721:AT1721">_xlfn.torow(_xlfn.unique(_xlfn._xlws.filter(cat_table[Sub-subsector],($E1721=cat_table[Sector])*($F1721=cat_table[Subsector]),"")))</f>
        <v>#NAME?</v>
      </c>
      <c r="AP1721" s="94" t="e">
        <v>#NAME?</v>
      </c>
      <c r="AQ1721" s="94" t="e">
        <v>#NAME?</v>
      </c>
      <c r="AR1721" s="94" t="e">
        <v>#NAME?</v>
      </c>
      <c r="AS1721" s="94" t="e">
        <v>#NAME?</v>
      </c>
      <c r="AT1721" s="94" t="e">
        <v>#NAME?</v>
      </c>
    </row>
    <row r="1722" customFormat="false" ht="15" hidden="false" customHeight="true" outlineLevel="0" collapsed="false">
      <c r="A1722" s="62" t="s">
        <v>10679</v>
      </c>
      <c r="B1722" s="20" t="str">
        <f aca="false">INDEX(Table2[], MATCH(L1722, Location_ID!$D$2:$D$648, 0), 1)</f>
        <v>4c082d4b-baea-4b3d-92cf-eb2072ae73c6</v>
      </c>
      <c r="C1722" s="20" t="s">
        <v>949</v>
      </c>
      <c r="D1722" s="230" t="s">
        <v>354</v>
      </c>
      <c r="E1722" s="20" t="s">
        <v>7134</v>
      </c>
      <c r="F1722" s="20" t="s">
        <v>7135</v>
      </c>
      <c r="G1722" s="20"/>
      <c r="H1722" s="20"/>
      <c r="I1722" s="20" t="s">
        <v>10680</v>
      </c>
      <c r="J1722" s="20" t="s">
        <v>10674</v>
      </c>
      <c r="K1722" s="20" t="s">
        <v>7128</v>
      </c>
      <c r="L1722" s="20" t="s">
        <v>1780</v>
      </c>
      <c r="M1722" s="20" t="s">
        <v>7110</v>
      </c>
      <c r="N1722" s="20" t="s">
        <v>10670</v>
      </c>
      <c r="O1722" s="20" t="s">
        <v>10680</v>
      </c>
      <c r="P1722" s="201" t="n">
        <v>42005</v>
      </c>
      <c r="Q1722" s="201" t="n">
        <v>42369</v>
      </c>
      <c r="R1722" s="20"/>
      <c r="S1722" s="20" t="s">
        <v>7117</v>
      </c>
      <c r="T1722" s="20" t="n">
        <v>1.8</v>
      </c>
      <c r="U1722" s="20" t="n">
        <v>1.58</v>
      </c>
      <c r="V1722" s="20" t="n">
        <v>2.15</v>
      </c>
      <c r="W1722" s="20" t="s">
        <v>7502</v>
      </c>
      <c r="X1722" s="35"/>
      <c r="Y1722" s="35"/>
      <c r="Z1722" s="35" t="n">
        <v>1</v>
      </c>
      <c r="AE1722" s="94" t="e">
        <f aca="false" t="array" ref="AE1722:AK1722">_xlfn.torow(_xlfn.unique(_xlfn._xlws.filter(cat_table[Subsector],$E1722=cat_table[Sector],"")))</f>
        <v>#NAME?</v>
      </c>
      <c r="AF1722" s="94" t="e">
        <v>#NAME?</v>
      </c>
      <c r="AG1722" s="94" t="e">
        <v>#NAME?</v>
      </c>
      <c r="AH1722" s="94" t="e">
        <v>#NAME?</v>
      </c>
      <c r="AI1722" s="94" t="e">
        <v>#NAME?</v>
      </c>
      <c r="AJ1722" s="94" t="e">
        <v>#NAME?</v>
      </c>
      <c r="AK1722" s="94" t="e">
        <v>#NAME?</v>
      </c>
      <c r="AO1722" s="94" t="e">
        <f aca="false" t="array" ref="AO1722:AT1722">_xlfn.torow(_xlfn.unique(_xlfn._xlws.filter(cat_table[Sub-subsector],($E1722=cat_table[Sector])*($F1722=cat_table[Subsector]),"")))</f>
        <v>#NAME?</v>
      </c>
      <c r="AP1722" s="94" t="e">
        <v>#NAME?</v>
      </c>
      <c r="AQ1722" s="94" t="e">
        <v>#NAME?</v>
      </c>
      <c r="AR1722" s="94" t="e">
        <v>#NAME?</v>
      </c>
      <c r="AS1722" s="94" t="e">
        <v>#NAME?</v>
      </c>
      <c r="AT1722" s="94" t="e">
        <v>#NAME?</v>
      </c>
    </row>
    <row r="1723" customFormat="false" ht="15" hidden="false" customHeight="true" outlineLevel="0" collapsed="false">
      <c r="A1723" s="62" t="s">
        <v>10681</v>
      </c>
      <c r="B1723" s="20" t="str">
        <f aca="false">INDEX(Table2[], MATCH(L1723, Location_ID!$D$2:$D$648, 0), 1)</f>
        <v>4c082d4b-baea-4b3d-92cf-eb2072ae73c6</v>
      </c>
      <c r="C1723" s="20" t="s">
        <v>949</v>
      </c>
      <c r="D1723" s="230" t="s">
        <v>354</v>
      </c>
      <c r="E1723" s="20" t="s">
        <v>7134</v>
      </c>
      <c r="F1723" s="20" t="s">
        <v>7135</v>
      </c>
      <c r="G1723" s="20"/>
      <c r="H1723" s="20"/>
      <c r="I1723" s="20" t="s">
        <v>10682</v>
      </c>
      <c r="J1723" s="20" t="s">
        <v>10674</v>
      </c>
      <c r="K1723" s="20" t="s">
        <v>7128</v>
      </c>
      <c r="L1723" s="20" t="s">
        <v>1780</v>
      </c>
      <c r="M1723" s="20" t="s">
        <v>7110</v>
      </c>
      <c r="N1723" s="20" t="s">
        <v>10670</v>
      </c>
      <c r="O1723" s="20" t="s">
        <v>10682</v>
      </c>
      <c r="P1723" s="201" t="n">
        <v>42005</v>
      </c>
      <c r="Q1723" s="201" t="n">
        <v>42369</v>
      </c>
      <c r="R1723" s="20"/>
      <c r="S1723" s="20" t="s">
        <v>7117</v>
      </c>
      <c r="T1723" s="20" t="n">
        <v>0.44</v>
      </c>
      <c r="U1723" s="20" t="n">
        <v>0.22</v>
      </c>
      <c r="V1723" s="20" t="n">
        <v>0.95</v>
      </c>
      <c r="W1723" s="20" t="s">
        <v>7502</v>
      </c>
      <c r="X1723" s="35"/>
      <c r="Y1723" s="35"/>
      <c r="Z1723" s="35" t="n">
        <v>1</v>
      </c>
      <c r="AE1723" s="94" t="e">
        <f aca="false" t="array" ref="AE1723:AK1723">_xlfn.torow(_xlfn.unique(_xlfn._xlws.filter(cat_table[Subsector],$E1723=cat_table[Sector],"")))</f>
        <v>#NAME?</v>
      </c>
      <c r="AF1723" s="94" t="e">
        <v>#NAME?</v>
      </c>
      <c r="AG1723" s="94" t="e">
        <v>#NAME?</v>
      </c>
      <c r="AH1723" s="94" t="e">
        <v>#NAME?</v>
      </c>
      <c r="AI1723" s="94" t="e">
        <v>#NAME?</v>
      </c>
      <c r="AJ1723" s="94" t="e">
        <v>#NAME?</v>
      </c>
      <c r="AK1723" s="94" t="e">
        <v>#NAME?</v>
      </c>
      <c r="AO1723" s="94" t="e">
        <f aca="false" t="array" ref="AO1723:AT1723">_xlfn.torow(_xlfn.unique(_xlfn._xlws.filter(cat_table[Sub-subsector],($E1723=cat_table[Sector])*($F1723=cat_table[Subsector]),"")))</f>
        <v>#NAME?</v>
      </c>
      <c r="AP1723" s="94" t="e">
        <v>#NAME?</v>
      </c>
      <c r="AQ1723" s="94" t="e">
        <v>#NAME?</v>
      </c>
      <c r="AR1723" s="94" t="e">
        <v>#NAME?</v>
      </c>
      <c r="AS1723" s="94" t="e">
        <v>#NAME?</v>
      </c>
      <c r="AT1723" s="94" t="e">
        <v>#NAME?</v>
      </c>
    </row>
    <row r="1724" customFormat="false" ht="15" hidden="false" customHeight="true" outlineLevel="0" collapsed="false">
      <c r="A1724" s="62" t="s">
        <v>10683</v>
      </c>
      <c r="B1724" s="20" t="str">
        <f aca="false">INDEX(Table2[], MATCH(L1724, Location_ID!$D$2:$D$648, 0), 1)</f>
        <v>4c082d4b-baea-4b3d-92cf-eb2072ae73c6</v>
      </c>
      <c r="C1724" s="20" t="s">
        <v>949</v>
      </c>
      <c r="D1724" s="230" t="s">
        <v>354</v>
      </c>
      <c r="E1724" s="20" t="s">
        <v>7134</v>
      </c>
      <c r="F1724" s="20" t="s">
        <v>7135</v>
      </c>
      <c r="G1724" s="20"/>
      <c r="H1724" s="20"/>
      <c r="I1724" s="20" t="s">
        <v>10684</v>
      </c>
      <c r="J1724" s="20" t="s">
        <v>10674</v>
      </c>
      <c r="K1724" s="20" t="s">
        <v>7128</v>
      </c>
      <c r="L1724" s="20" t="s">
        <v>1780</v>
      </c>
      <c r="M1724" s="20" t="s">
        <v>7110</v>
      </c>
      <c r="N1724" s="20" t="s">
        <v>10670</v>
      </c>
      <c r="O1724" s="20" t="s">
        <v>10684</v>
      </c>
      <c r="P1724" s="201" t="n">
        <v>42005</v>
      </c>
      <c r="Q1724" s="201" t="n">
        <v>42369</v>
      </c>
      <c r="R1724" s="20"/>
      <c r="S1724" s="20" t="s">
        <v>7117</v>
      </c>
      <c r="T1724" s="20" t="n">
        <v>0.034</v>
      </c>
      <c r="U1724" s="20" t="n">
        <v>0.0332</v>
      </c>
      <c r="V1724" s="20" t="n">
        <v>0.084</v>
      </c>
      <c r="W1724" s="20" t="s">
        <v>7502</v>
      </c>
      <c r="X1724" s="35"/>
      <c r="Y1724" s="35"/>
      <c r="Z1724" s="35" t="n">
        <v>1</v>
      </c>
      <c r="AE1724" s="94" t="e">
        <f aca="false" t="array" ref="AE1724:AK1724">_xlfn.torow(_xlfn.unique(_xlfn._xlws.filter(cat_table[Subsector],$E1724=cat_table[Sector],"")))</f>
        <v>#NAME?</v>
      </c>
      <c r="AF1724" s="94" t="e">
        <v>#NAME?</v>
      </c>
      <c r="AG1724" s="94" t="e">
        <v>#NAME?</v>
      </c>
      <c r="AH1724" s="94" t="e">
        <v>#NAME?</v>
      </c>
      <c r="AI1724" s="94" t="e">
        <v>#NAME?</v>
      </c>
      <c r="AJ1724" s="94" t="e">
        <v>#NAME?</v>
      </c>
      <c r="AK1724" s="94" t="e">
        <v>#NAME?</v>
      </c>
      <c r="AO1724" s="94" t="e">
        <f aca="false" t="array" ref="AO1724:AT1724">_xlfn.torow(_xlfn.unique(_xlfn._xlws.filter(cat_table[Sub-subsector],($E1724=cat_table[Sector])*($F1724=cat_table[Subsector]),"")))</f>
        <v>#NAME?</v>
      </c>
      <c r="AP1724" s="94" t="e">
        <v>#NAME?</v>
      </c>
      <c r="AQ1724" s="94" t="e">
        <v>#NAME?</v>
      </c>
      <c r="AR1724" s="94" t="e">
        <v>#NAME?</v>
      </c>
      <c r="AS1724" s="94" t="e">
        <v>#NAME?</v>
      </c>
      <c r="AT1724" s="94" t="e">
        <v>#NAME?</v>
      </c>
    </row>
    <row r="1725" customFormat="false" ht="15" hidden="false" customHeight="true" outlineLevel="0" collapsed="false">
      <c r="A1725" s="62" t="s">
        <v>10685</v>
      </c>
      <c r="B1725" s="20" t="str">
        <f aca="false">INDEX(Table2[], MATCH(L1725, Location_ID!$D$2:$D$648, 0), 1)</f>
        <v>4c082d4b-baea-4b3d-92cf-eb2072ae73c6</v>
      </c>
      <c r="C1725" s="20" t="s">
        <v>949</v>
      </c>
      <c r="D1725" s="230" t="s">
        <v>354</v>
      </c>
      <c r="E1725" s="20" t="s">
        <v>7134</v>
      </c>
      <c r="F1725" s="20" t="s">
        <v>7135</v>
      </c>
      <c r="G1725" s="20"/>
      <c r="H1725" s="20"/>
      <c r="I1725" s="20" t="s">
        <v>10686</v>
      </c>
      <c r="J1725" s="20" t="s">
        <v>10687</v>
      </c>
      <c r="K1725" s="20" t="s">
        <v>7128</v>
      </c>
      <c r="L1725" s="20" t="s">
        <v>1780</v>
      </c>
      <c r="M1725" s="20" t="s">
        <v>7110</v>
      </c>
      <c r="N1725" s="20" t="s">
        <v>10688</v>
      </c>
      <c r="O1725" s="20" t="s">
        <v>10687</v>
      </c>
      <c r="P1725" s="201" t="n">
        <v>42005</v>
      </c>
      <c r="Q1725" s="201" t="n">
        <v>42369</v>
      </c>
      <c r="R1725" s="20"/>
      <c r="S1725" s="20" t="s">
        <v>7117</v>
      </c>
      <c r="T1725" s="20" t="n">
        <v>1100</v>
      </c>
      <c r="U1725" s="20" t="n">
        <v>1100</v>
      </c>
      <c r="V1725" s="20" t="n">
        <v>1200</v>
      </c>
      <c r="W1725" s="20" t="s">
        <v>8447</v>
      </c>
      <c r="X1725" s="35" t="s">
        <v>383</v>
      </c>
      <c r="Y1725" s="35"/>
      <c r="Z1725" s="35" t="n">
        <v>0</v>
      </c>
      <c r="AE1725" s="94" t="e">
        <f aca="false" t="array" ref="AE1725:AK1725">_xlfn.torow(_xlfn.unique(_xlfn._xlws.filter(cat_table[Subsector],$E1725=cat_table[Sector],"")))</f>
        <v>#NAME?</v>
      </c>
      <c r="AF1725" s="94" t="e">
        <v>#NAME?</v>
      </c>
      <c r="AG1725" s="94" t="e">
        <v>#NAME?</v>
      </c>
      <c r="AH1725" s="94" t="e">
        <v>#NAME?</v>
      </c>
      <c r="AI1725" s="94" t="e">
        <v>#NAME?</v>
      </c>
      <c r="AJ1725" s="94" t="e">
        <v>#NAME?</v>
      </c>
      <c r="AK1725" s="94" t="e">
        <v>#NAME?</v>
      </c>
      <c r="AO1725" s="94" t="e">
        <f aca="false" t="array" ref="AO1725:AT1725">_xlfn.torow(_xlfn.unique(_xlfn._xlws.filter(cat_table[Sub-subsector],($E1725=cat_table[Sector])*($F1725=cat_table[Subsector]),"")))</f>
        <v>#NAME?</v>
      </c>
      <c r="AP1725" s="94" t="e">
        <v>#NAME?</v>
      </c>
      <c r="AQ1725" s="94" t="e">
        <v>#NAME?</v>
      </c>
      <c r="AR1725" s="94" t="e">
        <v>#NAME?</v>
      </c>
      <c r="AS1725" s="94" t="e">
        <v>#NAME?</v>
      </c>
      <c r="AT1725" s="94" t="e">
        <v>#NAME?</v>
      </c>
    </row>
    <row r="1726" customFormat="false" ht="15" hidden="false" customHeight="true" outlineLevel="0" collapsed="false">
      <c r="A1726" s="62" t="s">
        <v>10689</v>
      </c>
      <c r="B1726" s="20" t="str">
        <f aca="false">INDEX(Table2[], MATCH(L1726, Location_ID!$D$2:$D$648, 0), 1)</f>
        <v>4c082d4b-baea-4b3d-92cf-eb2072ae73c6</v>
      </c>
      <c r="C1726" s="20" t="s">
        <v>949</v>
      </c>
      <c r="D1726" s="230" t="s">
        <v>354</v>
      </c>
      <c r="E1726" s="20" t="s">
        <v>7134</v>
      </c>
      <c r="F1726" s="20" t="s">
        <v>7135</v>
      </c>
      <c r="G1726" s="20"/>
      <c r="H1726" s="20"/>
      <c r="I1726" s="20" t="s">
        <v>10686</v>
      </c>
      <c r="J1726" s="20" t="s">
        <v>10690</v>
      </c>
      <c r="K1726" s="20" t="s">
        <v>7128</v>
      </c>
      <c r="L1726" s="20" t="s">
        <v>1780</v>
      </c>
      <c r="M1726" s="20" t="s">
        <v>7110</v>
      </c>
      <c r="N1726" s="20" t="s">
        <v>10688</v>
      </c>
      <c r="O1726" s="20" t="s">
        <v>10690</v>
      </c>
      <c r="P1726" s="201" t="n">
        <v>42005</v>
      </c>
      <c r="Q1726" s="201" t="n">
        <v>42369</v>
      </c>
      <c r="R1726" s="20"/>
      <c r="S1726" s="20" t="s">
        <v>7117</v>
      </c>
      <c r="T1726" s="20" t="n">
        <v>620</v>
      </c>
      <c r="U1726" s="20" t="n">
        <v>570</v>
      </c>
      <c r="V1726" s="20" t="n">
        <v>670</v>
      </c>
      <c r="W1726" s="20" t="s">
        <v>8447</v>
      </c>
      <c r="X1726" s="35" t="s">
        <v>383</v>
      </c>
      <c r="Y1726" s="35"/>
      <c r="Z1726" s="35" t="n">
        <v>0</v>
      </c>
      <c r="AE1726" s="94" t="e">
        <f aca="false" t="array" ref="AE1726:AK1726">_xlfn.torow(_xlfn.unique(_xlfn._xlws.filter(cat_table[Subsector],$E1726=cat_table[Sector],"")))</f>
        <v>#NAME?</v>
      </c>
      <c r="AF1726" s="94" t="e">
        <v>#NAME?</v>
      </c>
      <c r="AG1726" s="94" t="e">
        <v>#NAME?</v>
      </c>
      <c r="AH1726" s="94" t="e">
        <v>#NAME?</v>
      </c>
      <c r="AI1726" s="94" t="e">
        <v>#NAME?</v>
      </c>
      <c r="AJ1726" s="94" t="e">
        <v>#NAME?</v>
      </c>
      <c r="AK1726" s="94" t="e">
        <v>#NAME?</v>
      </c>
      <c r="AO1726" s="94" t="e">
        <f aca="false" t="array" ref="AO1726:AT1726">_xlfn.torow(_xlfn.unique(_xlfn._xlws.filter(cat_table[Sub-subsector],($E1726=cat_table[Sector])*($F1726=cat_table[Subsector]),"")))</f>
        <v>#NAME?</v>
      </c>
      <c r="AP1726" s="94" t="e">
        <v>#NAME?</v>
      </c>
      <c r="AQ1726" s="94" t="e">
        <v>#NAME?</v>
      </c>
      <c r="AR1726" s="94" t="e">
        <v>#NAME?</v>
      </c>
      <c r="AS1726" s="94" t="e">
        <v>#NAME?</v>
      </c>
      <c r="AT1726" s="94" t="e">
        <v>#NAME?</v>
      </c>
    </row>
    <row r="1727" customFormat="false" ht="15" hidden="false" customHeight="true" outlineLevel="0" collapsed="false">
      <c r="A1727" s="62" t="s">
        <v>10691</v>
      </c>
      <c r="B1727" s="20" t="str">
        <f aca="false">INDEX(Table2[], MATCH(L1727, Location_ID!$D$2:$D$648, 0), 1)</f>
        <v>4c082d4b-baea-4b3d-92cf-eb2072ae73c6</v>
      </c>
      <c r="C1727" s="20" t="s">
        <v>949</v>
      </c>
      <c r="D1727" s="230" t="s">
        <v>354</v>
      </c>
      <c r="E1727" s="20" t="s">
        <v>7134</v>
      </c>
      <c r="F1727" s="20" t="s">
        <v>7135</v>
      </c>
      <c r="G1727" s="20"/>
      <c r="H1727" s="20"/>
      <c r="I1727" s="20" t="s">
        <v>10686</v>
      </c>
      <c r="J1727" s="20" t="s">
        <v>10692</v>
      </c>
      <c r="K1727" s="20" t="s">
        <v>7128</v>
      </c>
      <c r="L1727" s="20" t="s">
        <v>1780</v>
      </c>
      <c r="M1727" s="20" t="s">
        <v>7121</v>
      </c>
      <c r="N1727" s="20" t="s">
        <v>10693</v>
      </c>
      <c r="O1727" s="20" t="s">
        <v>10692</v>
      </c>
      <c r="P1727" s="201" t="n">
        <v>42005</v>
      </c>
      <c r="Q1727" s="201" t="n">
        <v>42369</v>
      </c>
      <c r="R1727" s="20"/>
      <c r="S1727" s="20" t="s">
        <v>7117</v>
      </c>
      <c r="T1727" s="20" t="n">
        <v>170</v>
      </c>
      <c r="U1727" s="20" t="n">
        <v>170</v>
      </c>
      <c r="V1727" s="20" t="n">
        <v>200</v>
      </c>
      <c r="W1727" s="20" t="s">
        <v>8447</v>
      </c>
      <c r="X1727" s="35" t="s">
        <v>383</v>
      </c>
      <c r="Y1727" s="35"/>
      <c r="Z1727" s="35" t="n">
        <v>0</v>
      </c>
      <c r="AE1727" s="94" t="e">
        <f aca="false" t="array" ref="AE1727:AK1727">_xlfn.torow(_xlfn.unique(_xlfn._xlws.filter(cat_table[Subsector],$E1727=cat_table[Sector],"")))</f>
        <v>#NAME?</v>
      </c>
      <c r="AF1727" s="94" t="e">
        <v>#NAME?</v>
      </c>
      <c r="AG1727" s="94" t="e">
        <v>#NAME?</v>
      </c>
      <c r="AH1727" s="94" t="e">
        <v>#NAME?</v>
      </c>
      <c r="AI1727" s="94" t="e">
        <v>#NAME?</v>
      </c>
      <c r="AJ1727" s="94" t="e">
        <v>#NAME?</v>
      </c>
      <c r="AK1727" s="94" t="e">
        <v>#NAME?</v>
      </c>
      <c r="AO1727" s="94" t="e">
        <f aca="false" t="array" ref="AO1727:AT1727">_xlfn.torow(_xlfn.unique(_xlfn._xlws.filter(cat_table[Sub-subsector],($E1727=cat_table[Sector])*($F1727=cat_table[Subsector]),"")))</f>
        <v>#NAME?</v>
      </c>
      <c r="AP1727" s="94" t="e">
        <v>#NAME?</v>
      </c>
      <c r="AQ1727" s="94" t="e">
        <v>#NAME?</v>
      </c>
      <c r="AR1727" s="94" t="e">
        <v>#NAME?</v>
      </c>
      <c r="AS1727" s="94" t="e">
        <v>#NAME?</v>
      </c>
      <c r="AT1727" s="94" t="e">
        <v>#NAME?</v>
      </c>
    </row>
    <row r="1728" customFormat="false" ht="15" hidden="false" customHeight="true" outlineLevel="0" collapsed="false">
      <c r="A1728" s="62" t="s">
        <v>10694</v>
      </c>
      <c r="B1728" s="20" t="str">
        <f aca="false">INDEX(Table2[], MATCH(L1728, Location_ID!$D$2:$D$648, 0), 1)</f>
        <v>4c082d4b-baea-4b3d-92cf-eb2072ae73c6</v>
      </c>
      <c r="C1728" s="20" t="s">
        <v>949</v>
      </c>
      <c r="D1728" s="230" t="s">
        <v>354</v>
      </c>
      <c r="E1728" s="20" t="s">
        <v>7134</v>
      </c>
      <c r="F1728" s="20" t="s">
        <v>7135</v>
      </c>
      <c r="G1728" s="20"/>
      <c r="H1728" s="20"/>
      <c r="I1728" s="20" t="s">
        <v>10686</v>
      </c>
      <c r="J1728" s="20" t="s">
        <v>10695</v>
      </c>
      <c r="K1728" s="20" t="s">
        <v>7128</v>
      </c>
      <c r="L1728" s="20" t="s">
        <v>1780</v>
      </c>
      <c r="M1728" s="20" t="s">
        <v>7110</v>
      </c>
      <c r="N1728" s="20" t="s">
        <v>10688</v>
      </c>
      <c r="O1728" s="20" t="s">
        <v>10695</v>
      </c>
      <c r="P1728" s="201" t="n">
        <v>42005</v>
      </c>
      <c r="Q1728" s="201" t="n">
        <v>42369</v>
      </c>
      <c r="R1728" s="20"/>
      <c r="S1728" s="20" t="s">
        <v>7117</v>
      </c>
      <c r="T1728" s="20" t="n">
        <v>190</v>
      </c>
      <c r="U1728" s="20" t="n">
        <v>180</v>
      </c>
      <c r="V1728" s="20" t="n">
        <v>200</v>
      </c>
      <c r="W1728" s="20" t="s">
        <v>8447</v>
      </c>
      <c r="X1728" s="35" t="s">
        <v>383</v>
      </c>
      <c r="Y1728" s="35"/>
      <c r="Z1728" s="35" t="n">
        <v>0</v>
      </c>
      <c r="AE1728" s="94" t="e">
        <f aca="false" t="array" ref="AE1728:AK1728">_xlfn.torow(_xlfn.unique(_xlfn._xlws.filter(cat_table[Subsector],$E1728=cat_table[Sector],"")))</f>
        <v>#NAME?</v>
      </c>
      <c r="AF1728" s="94" t="e">
        <v>#NAME?</v>
      </c>
      <c r="AG1728" s="94" t="e">
        <v>#NAME?</v>
      </c>
      <c r="AH1728" s="94" t="e">
        <v>#NAME?</v>
      </c>
      <c r="AI1728" s="94" t="e">
        <v>#NAME?</v>
      </c>
      <c r="AJ1728" s="94" t="e">
        <v>#NAME?</v>
      </c>
      <c r="AK1728" s="94" t="e">
        <v>#NAME?</v>
      </c>
      <c r="AO1728" s="94" t="e">
        <f aca="false" t="array" ref="AO1728:AT1728">_xlfn.torow(_xlfn.unique(_xlfn._xlws.filter(cat_table[Sub-subsector],($E1728=cat_table[Sector])*($F1728=cat_table[Subsector]),"")))</f>
        <v>#NAME?</v>
      </c>
      <c r="AP1728" s="94" t="e">
        <v>#NAME?</v>
      </c>
      <c r="AQ1728" s="94" t="e">
        <v>#NAME?</v>
      </c>
      <c r="AR1728" s="94" t="e">
        <v>#NAME?</v>
      </c>
      <c r="AS1728" s="94" t="e">
        <v>#NAME?</v>
      </c>
      <c r="AT1728" s="94" t="e">
        <v>#NAME?</v>
      </c>
    </row>
    <row r="1729" customFormat="false" ht="15" hidden="false" customHeight="true" outlineLevel="0" collapsed="false">
      <c r="A1729" s="62" t="s">
        <v>10696</v>
      </c>
      <c r="B1729" s="20" t="str">
        <f aca="false">INDEX(Table2[], MATCH(L1729, Location_ID!$D$2:$D$648, 0), 1)</f>
        <v>4c082d4b-baea-4b3d-92cf-eb2072ae73c6</v>
      </c>
      <c r="C1729" s="20" t="s">
        <v>949</v>
      </c>
      <c r="D1729" s="230" t="s">
        <v>354</v>
      </c>
      <c r="E1729" s="20" t="s">
        <v>7134</v>
      </c>
      <c r="F1729" s="20" t="s">
        <v>7135</v>
      </c>
      <c r="G1729" s="20"/>
      <c r="H1729" s="20"/>
      <c r="I1729" s="20" t="s">
        <v>10686</v>
      </c>
      <c r="J1729" s="20" t="s">
        <v>10697</v>
      </c>
      <c r="K1729" s="20" t="s">
        <v>7128</v>
      </c>
      <c r="L1729" s="20" t="s">
        <v>1780</v>
      </c>
      <c r="M1729" s="20" t="s">
        <v>7121</v>
      </c>
      <c r="N1729" s="20" t="s">
        <v>10693</v>
      </c>
      <c r="O1729" s="20" t="s">
        <v>10697</v>
      </c>
      <c r="P1729" s="201" t="n">
        <v>42005</v>
      </c>
      <c r="Q1729" s="201" t="n">
        <v>42369</v>
      </c>
      <c r="R1729" s="20"/>
      <c r="S1729" s="20" t="s">
        <v>7117</v>
      </c>
      <c r="T1729" s="20" t="n">
        <v>100</v>
      </c>
      <c r="U1729" s="20" t="n">
        <v>97</v>
      </c>
      <c r="V1729" s="20" t="n">
        <v>120</v>
      </c>
      <c r="W1729" s="20" t="s">
        <v>8447</v>
      </c>
      <c r="X1729" s="35" t="s">
        <v>383</v>
      </c>
      <c r="Y1729" s="35"/>
      <c r="Z1729" s="35" t="n">
        <v>0</v>
      </c>
      <c r="AE1729" s="94" t="e">
        <f aca="false" t="array" ref="AE1729:AK1729">_xlfn.torow(_xlfn.unique(_xlfn._xlws.filter(cat_table[Subsector],$E1729=cat_table[Sector],"")))</f>
        <v>#NAME?</v>
      </c>
      <c r="AF1729" s="94" t="e">
        <v>#NAME?</v>
      </c>
      <c r="AG1729" s="94" t="e">
        <v>#NAME?</v>
      </c>
      <c r="AH1729" s="94" t="e">
        <v>#NAME?</v>
      </c>
      <c r="AI1729" s="94" t="e">
        <v>#NAME?</v>
      </c>
      <c r="AJ1729" s="94" t="e">
        <v>#NAME?</v>
      </c>
      <c r="AK1729" s="94" t="e">
        <v>#NAME?</v>
      </c>
      <c r="AO1729" s="94" t="e">
        <f aca="false" t="array" ref="AO1729:AT1729">_xlfn.torow(_xlfn.unique(_xlfn._xlws.filter(cat_table[Sub-subsector],($E1729=cat_table[Sector])*($F1729=cat_table[Subsector]),"")))</f>
        <v>#NAME?</v>
      </c>
      <c r="AP1729" s="94" t="e">
        <v>#NAME?</v>
      </c>
      <c r="AQ1729" s="94" t="e">
        <v>#NAME?</v>
      </c>
      <c r="AR1729" s="94" t="e">
        <v>#NAME?</v>
      </c>
      <c r="AS1729" s="94" t="e">
        <v>#NAME?</v>
      </c>
      <c r="AT1729" s="94" t="e">
        <v>#NAME?</v>
      </c>
    </row>
    <row r="1730" customFormat="false" ht="15" hidden="false" customHeight="true" outlineLevel="0" collapsed="false">
      <c r="A1730" s="62" t="s">
        <v>10698</v>
      </c>
      <c r="B1730" s="20" t="str">
        <f aca="false">INDEX(Table2[], MATCH(L1730, Location_ID!$D$2:$D$648, 0), 1)</f>
        <v>4c082d4b-baea-4b3d-92cf-eb2072ae73c6</v>
      </c>
      <c r="C1730" s="20" t="s">
        <v>949</v>
      </c>
      <c r="D1730" s="230" t="s">
        <v>354</v>
      </c>
      <c r="E1730" s="20" t="s">
        <v>7134</v>
      </c>
      <c r="F1730" s="20" t="s">
        <v>7135</v>
      </c>
      <c r="G1730" s="20"/>
      <c r="H1730" s="20"/>
      <c r="I1730" s="20" t="s">
        <v>10686</v>
      </c>
      <c r="J1730" s="20" t="s">
        <v>10699</v>
      </c>
      <c r="K1730" s="20" t="s">
        <v>7128</v>
      </c>
      <c r="L1730" s="20" t="s">
        <v>1780</v>
      </c>
      <c r="M1730" s="20" t="s">
        <v>7121</v>
      </c>
      <c r="N1730" s="20" t="s">
        <v>10693</v>
      </c>
      <c r="O1730" s="20" t="s">
        <v>10699</v>
      </c>
      <c r="P1730" s="201" t="n">
        <v>42005</v>
      </c>
      <c r="Q1730" s="201" t="n">
        <v>42369</v>
      </c>
      <c r="R1730" s="20"/>
      <c r="S1730" s="20" t="s">
        <v>7117</v>
      </c>
      <c r="T1730" s="20" t="n">
        <v>360</v>
      </c>
      <c r="U1730" s="20" t="n">
        <v>340</v>
      </c>
      <c r="V1730" s="20" t="n">
        <v>380</v>
      </c>
      <c r="W1730" s="20" t="s">
        <v>8447</v>
      </c>
      <c r="X1730" s="35" t="s">
        <v>383</v>
      </c>
      <c r="Y1730" s="35"/>
      <c r="Z1730" s="35" t="n">
        <v>0</v>
      </c>
      <c r="AE1730" s="94" t="e">
        <f aca="false" t="array" ref="AE1730:AK1730">_xlfn.torow(_xlfn.unique(_xlfn._xlws.filter(cat_table[Subsector],$E1730=cat_table[Sector],"")))</f>
        <v>#NAME?</v>
      </c>
      <c r="AF1730" s="94" t="e">
        <v>#NAME?</v>
      </c>
      <c r="AG1730" s="94" t="e">
        <v>#NAME?</v>
      </c>
      <c r="AH1730" s="94" t="e">
        <v>#NAME?</v>
      </c>
      <c r="AI1730" s="94" t="e">
        <v>#NAME?</v>
      </c>
      <c r="AJ1730" s="94" t="e">
        <v>#NAME?</v>
      </c>
      <c r="AK1730" s="94" t="e">
        <v>#NAME?</v>
      </c>
      <c r="AO1730" s="94" t="e">
        <f aca="false" t="array" ref="AO1730:AT1730">_xlfn.torow(_xlfn.unique(_xlfn._xlws.filter(cat_table[Sub-subsector],($E1730=cat_table[Sector])*($F1730=cat_table[Subsector]),"")))</f>
        <v>#NAME?</v>
      </c>
      <c r="AP1730" s="94" t="e">
        <v>#NAME?</v>
      </c>
      <c r="AQ1730" s="94" t="e">
        <v>#NAME?</v>
      </c>
      <c r="AR1730" s="94" t="e">
        <v>#NAME?</v>
      </c>
      <c r="AS1730" s="94" t="e">
        <v>#NAME?</v>
      </c>
      <c r="AT1730" s="94" t="e">
        <v>#NAME?</v>
      </c>
    </row>
    <row r="1731" customFormat="false" ht="15" hidden="false" customHeight="true" outlineLevel="0" collapsed="false">
      <c r="A1731" s="62" t="s">
        <v>10700</v>
      </c>
      <c r="B1731" s="20" t="str">
        <f aca="false">INDEX(Table2[], MATCH(L1731, Location_ID!$D$2:$D$648, 0), 1)</f>
        <v>4c082d4b-baea-4b3d-92cf-eb2072ae73c6</v>
      </c>
      <c r="C1731" s="20" t="s">
        <v>949</v>
      </c>
      <c r="D1731" s="230" t="s">
        <v>354</v>
      </c>
      <c r="E1731" s="20" t="s">
        <v>7134</v>
      </c>
      <c r="F1731" s="20" t="s">
        <v>7135</v>
      </c>
      <c r="G1731" s="20"/>
      <c r="H1731" s="20"/>
      <c r="I1731" s="20" t="s">
        <v>10686</v>
      </c>
      <c r="J1731" s="20" t="s">
        <v>10701</v>
      </c>
      <c r="K1731" s="20" t="s">
        <v>7128</v>
      </c>
      <c r="L1731" s="20" t="s">
        <v>1780</v>
      </c>
      <c r="M1731" s="20" t="s">
        <v>7127</v>
      </c>
      <c r="N1731" s="20" t="s">
        <v>10702</v>
      </c>
      <c r="O1731" s="20" t="s">
        <v>10701</v>
      </c>
      <c r="P1731" s="201" t="n">
        <v>42005</v>
      </c>
      <c r="Q1731" s="201" t="n">
        <v>42369</v>
      </c>
      <c r="R1731" s="20"/>
      <c r="S1731" s="20" t="s">
        <v>7117</v>
      </c>
      <c r="T1731" s="20" t="n">
        <v>98</v>
      </c>
      <c r="U1731" s="20" t="n">
        <v>91</v>
      </c>
      <c r="V1731" s="20" t="n">
        <v>210</v>
      </c>
      <c r="W1731" s="20" t="s">
        <v>8447</v>
      </c>
      <c r="X1731" s="35" t="s">
        <v>383</v>
      </c>
      <c r="Y1731" s="35"/>
      <c r="Z1731" s="35" t="n">
        <v>0</v>
      </c>
      <c r="AE1731" s="94" t="e">
        <f aca="false" t="array" ref="AE1731:AK1731">_xlfn.torow(_xlfn.unique(_xlfn._xlws.filter(cat_table[Subsector],$E1731=cat_table[Sector],"")))</f>
        <v>#NAME?</v>
      </c>
      <c r="AF1731" s="94" t="e">
        <v>#NAME?</v>
      </c>
      <c r="AG1731" s="94" t="e">
        <v>#NAME?</v>
      </c>
      <c r="AH1731" s="94" t="e">
        <v>#NAME?</v>
      </c>
      <c r="AI1731" s="94" t="e">
        <v>#NAME?</v>
      </c>
      <c r="AJ1731" s="94" t="e">
        <v>#NAME?</v>
      </c>
      <c r="AK1731" s="94" t="e">
        <v>#NAME?</v>
      </c>
      <c r="AO1731" s="94" t="e">
        <f aca="false" t="array" ref="AO1731:AT1731">_xlfn.torow(_xlfn.unique(_xlfn._xlws.filter(cat_table[Sub-subsector],($E1731=cat_table[Sector])*($F1731=cat_table[Subsector]),"")))</f>
        <v>#NAME?</v>
      </c>
      <c r="AP1731" s="94" t="e">
        <v>#NAME?</v>
      </c>
      <c r="AQ1731" s="94" t="e">
        <v>#NAME?</v>
      </c>
      <c r="AR1731" s="94" t="e">
        <v>#NAME?</v>
      </c>
      <c r="AS1731" s="94" t="e">
        <v>#NAME?</v>
      </c>
      <c r="AT1731" s="94" t="e">
        <v>#NAME?</v>
      </c>
    </row>
    <row r="1732" customFormat="false" ht="15" hidden="false" customHeight="true" outlineLevel="0" collapsed="false">
      <c r="A1732" s="62" t="s">
        <v>10703</v>
      </c>
      <c r="B1732" s="20" t="str">
        <f aca="false">INDEX(Table2[], MATCH(L1732, Location_ID!$D$2:$D$648, 0), 1)</f>
        <v>4c082d4b-baea-4b3d-92cf-eb2072ae73c6</v>
      </c>
      <c r="C1732" s="20" t="s">
        <v>949</v>
      </c>
      <c r="D1732" s="230" t="s">
        <v>354</v>
      </c>
      <c r="E1732" s="20" t="s">
        <v>7134</v>
      </c>
      <c r="F1732" s="20" t="s">
        <v>7135</v>
      </c>
      <c r="G1732" s="20"/>
      <c r="H1732" s="20"/>
      <c r="I1732" s="20" t="s">
        <v>10686</v>
      </c>
      <c r="J1732" s="20" t="s">
        <v>10704</v>
      </c>
      <c r="K1732" s="20" t="s">
        <v>7128</v>
      </c>
      <c r="L1732" s="20" t="s">
        <v>1780</v>
      </c>
      <c r="M1732" s="20" t="s">
        <v>7127</v>
      </c>
      <c r="N1732" s="20" t="s">
        <v>10702</v>
      </c>
      <c r="O1732" s="20" t="s">
        <v>10704</v>
      </c>
      <c r="P1732" s="201" t="n">
        <v>42005</v>
      </c>
      <c r="Q1732" s="201" t="n">
        <v>42369</v>
      </c>
      <c r="R1732" s="20"/>
      <c r="S1732" s="20" t="s">
        <v>7117</v>
      </c>
      <c r="T1732" s="20" t="n">
        <v>71</v>
      </c>
      <c r="U1732" s="20" t="n">
        <v>69</v>
      </c>
      <c r="V1732" s="20" t="n">
        <v>86</v>
      </c>
      <c r="W1732" s="20" t="s">
        <v>8447</v>
      </c>
      <c r="X1732" s="35" t="s">
        <v>383</v>
      </c>
      <c r="Y1732" s="35"/>
      <c r="Z1732" s="35" t="n">
        <v>0</v>
      </c>
      <c r="AE1732" s="94" t="e">
        <f aca="false" t="array" ref="AE1732:AK1732">_xlfn.torow(_xlfn.unique(_xlfn._xlws.filter(cat_table[Subsector],$E1732=cat_table[Sector],"")))</f>
        <v>#NAME?</v>
      </c>
      <c r="AF1732" s="94" t="e">
        <v>#NAME?</v>
      </c>
      <c r="AG1732" s="94" t="e">
        <v>#NAME?</v>
      </c>
      <c r="AH1732" s="94" t="e">
        <v>#NAME?</v>
      </c>
      <c r="AI1732" s="94" t="e">
        <v>#NAME?</v>
      </c>
      <c r="AJ1732" s="94" t="e">
        <v>#NAME?</v>
      </c>
      <c r="AK1732" s="94" t="e">
        <v>#NAME?</v>
      </c>
      <c r="AO1732" s="94" t="e">
        <f aca="false" t="array" ref="AO1732:AT1732">_xlfn.torow(_xlfn.unique(_xlfn._xlws.filter(cat_table[Sub-subsector],($E1732=cat_table[Sector])*($F1732=cat_table[Subsector]),"")))</f>
        <v>#NAME?</v>
      </c>
      <c r="AP1732" s="94" t="e">
        <v>#NAME?</v>
      </c>
      <c r="AQ1732" s="94" t="e">
        <v>#NAME?</v>
      </c>
      <c r="AR1732" s="94" t="e">
        <v>#NAME?</v>
      </c>
      <c r="AS1732" s="94" t="e">
        <v>#NAME?</v>
      </c>
      <c r="AT1732" s="94" t="e">
        <v>#NAME?</v>
      </c>
    </row>
    <row r="1733" customFormat="false" ht="15" hidden="false" customHeight="true" outlineLevel="0" collapsed="false">
      <c r="A1733" s="62" t="s">
        <v>10705</v>
      </c>
      <c r="B1733" s="20" t="str">
        <f aca="false">INDEX(Table2[], MATCH(L1733, Location_ID!$D$2:$D$648, 0), 1)</f>
        <v>4c082d4b-baea-4b3d-92cf-eb2072ae73c6</v>
      </c>
      <c r="C1733" s="20" t="s">
        <v>949</v>
      </c>
      <c r="D1733" s="230" t="s">
        <v>354</v>
      </c>
      <c r="E1733" s="20" t="s">
        <v>7134</v>
      </c>
      <c r="F1733" s="20" t="s">
        <v>7135</v>
      </c>
      <c r="G1733" s="20"/>
      <c r="H1733" s="20"/>
      <c r="I1733" s="20" t="s">
        <v>10686</v>
      </c>
      <c r="J1733" s="20" t="s">
        <v>10706</v>
      </c>
      <c r="K1733" s="20" t="s">
        <v>7128</v>
      </c>
      <c r="L1733" s="20" t="s">
        <v>1780</v>
      </c>
      <c r="M1733" s="20" t="s">
        <v>7127</v>
      </c>
      <c r="N1733" s="20" t="s">
        <v>10702</v>
      </c>
      <c r="O1733" s="20" t="s">
        <v>10706</v>
      </c>
      <c r="P1733" s="201" t="n">
        <v>42005</v>
      </c>
      <c r="Q1733" s="201" t="n">
        <v>42369</v>
      </c>
      <c r="R1733" s="20"/>
      <c r="S1733" s="20" t="s">
        <v>7117</v>
      </c>
      <c r="T1733" s="20" t="n">
        <v>60</v>
      </c>
      <c r="U1733" s="20" t="n">
        <v>58</v>
      </c>
      <c r="V1733" s="20" t="n">
        <v>68</v>
      </c>
      <c r="W1733" s="20" t="s">
        <v>8447</v>
      </c>
      <c r="X1733" s="35" t="s">
        <v>383</v>
      </c>
      <c r="Y1733" s="35"/>
      <c r="Z1733" s="35" t="n">
        <v>0</v>
      </c>
      <c r="AE1733" s="94" t="e">
        <f aca="false" t="array" ref="AE1733:AK1733">_xlfn.torow(_xlfn.unique(_xlfn._xlws.filter(cat_table[Subsector],$E1733=cat_table[Sector],"")))</f>
        <v>#NAME?</v>
      </c>
      <c r="AF1733" s="94" t="e">
        <v>#NAME?</v>
      </c>
      <c r="AG1733" s="94" t="e">
        <v>#NAME?</v>
      </c>
      <c r="AH1733" s="94" t="e">
        <v>#NAME?</v>
      </c>
      <c r="AI1733" s="94" t="e">
        <v>#NAME?</v>
      </c>
      <c r="AJ1733" s="94" t="e">
        <v>#NAME?</v>
      </c>
      <c r="AK1733" s="94" t="e">
        <v>#NAME?</v>
      </c>
      <c r="AO1733" s="94" t="e">
        <f aca="false" t="array" ref="AO1733:AT1733">_xlfn.torow(_xlfn.unique(_xlfn._xlws.filter(cat_table[Sub-subsector],($E1733=cat_table[Sector])*($F1733=cat_table[Subsector]),"")))</f>
        <v>#NAME?</v>
      </c>
      <c r="AP1733" s="94" t="e">
        <v>#NAME?</v>
      </c>
      <c r="AQ1733" s="94" t="e">
        <v>#NAME?</v>
      </c>
      <c r="AR1733" s="94" t="e">
        <v>#NAME?</v>
      </c>
      <c r="AS1733" s="94" t="e">
        <v>#NAME?</v>
      </c>
      <c r="AT1733" s="94" t="e">
        <v>#NAME?</v>
      </c>
    </row>
    <row r="1734" customFormat="false" ht="15" hidden="false" customHeight="true" outlineLevel="0" collapsed="false">
      <c r="A1734" s="62" t="s">
        <v>10707</v>
      </c>
      <c r="B1734" s="20" t="str">
        <f aca="false">INDEX(Table2[], MATCH(L1734, Location_ID!$D$2:$D$648, 0), 1)</f>
        <v>4c082d4b-baea-4b3d-92cf-eb2072ae73c6</v>
      </c>
      <c r="C1734" s="20" t="s">
        <v>949</v>
      </c>
      <c r="D1734" s="230" t="s">
        <v>354</v>
      </c>
      <c r="E1734" s="20" t="s">
        <v>7134</v>
      </c>
      <c r="F1734" s="20" t="s">
        <v>7135</v>
      </c>
      <c r="G1734" s="20"/>
      <c r="H1734" s="20"/>
      <c r="I1734" s="20" t="s">
        <v>10686</v>
      </c>
      <c r="J1734" s="20" t="s">
        <v>10708</v>
      </c>
      <c r="K1734" s="20" t="s">
        <v>7128</v>
      </c>
      <c r="L1734" s="20" t="s">
        <v>1780</v>
      </c>
      <c r="M1734" s="20" t="s">
        <v>7127</v>
      </c>
      <c r="N1734" s="20" t="s">
        <v>10702</v>
      </c>
      <c r="O1734" s="20" t="s">
        <v>10708</v>
      </c>
      <c r="P1734" s="201" t="n">
        <v>42005</v>
      </c>
      <c r="Q1734" s="201" t="n">
        <v>42369</v>
      </c>
      <c r="R1734" s="20"/>
      <c r="S1734" s="20" t="s">
        <v>7117</v>
      </c>
      <c r="T1734" s="20" t="n">
        <v>86</v>
      </c>
      <c r="U1734" s="20" t="n">
        <v>80</v>
      </c>
      <c r="V1734" s="20" t="n">
        <v>120</v>
      </c>
      <c r="W1734" s="20" t="s">
        <v>8447</v>
      </c>
      <c r="X1734" s="35" t="s">
        <v>383</v>
      </c>
      <c r="Y1734" s="35"/>
      <c r="Z1734" s="35" t="n">
        <v>0</v>
      </c>
      <c r="AE1734" s="94" t="e">
        <f aca="false" t="array" ref="AE1734:AK1734">_xlfn.torow(_xlfn.unique(_xlfn._xlws.filter(cat_table[Subsector],$E1734=cat_table[Sector],"")))</f>
        <v>#NAME?</v>
      </c>
      <c r="AF1734" s="94" t="e">
        <v>#NAME?</v>
      </c>
      <c r="AG1734" s="94" t="e">
        <v>#NAME?</v>
      </c>
      <c r="AH1734" s="94" t="e">
        <v>#NAME?</v>
      </c>
      <c r="AI1734" s="94" t="e">
        <v>#NAME?</v>
      </c>
      <c r="AJ1734" s="94" t="e">
        <v>#NAME?</v>
      </c>
      <c r="AK1734" s="94" t="e">
        <v>#NAME?</v>
      </c>
      <c r="AO1734" s="94" t="e">
        <f aca="false" t="array" ref="AO1734:AT1734">_xlfn.torow(_xlfn.unique(_xlfn._xlws.filter(cat_table[Sub-subsector],($E1734=cat_table[Sector])*($F1734=cat_table[Subsector]),"")))</f>
        <v>#NAME?</v>
      </c>
      <c r="AP1734" s="94" t="e">
        <v>#NAME?</v>
      </c>
      <c r="AQ1734" s="94" t="e">
        <v>#NAME?</v>
      </c>
      <c r="AR1734" s="94" t="e">
        <v>#NAME?</v>
      </c>
      <c r="AS1734" s="94" t="e">
        <v>#NAME?</v>
      </c>
      <c r="AT1734" s="94" t="e">
        <v>#NAME?</v>
      </c>
    </row>
    <row r="1735" customFormat="false" ht="15" hidden="false" customHeight="true" outlineLevel="0" collapsed="false">
      <c r="A1735" s="62" t="s">
        <v>10709</v>
      </c>
      <c r="B1735" s="20" t="str">
        <f aca="false">INDEX(Table2[], MATCH(L1735, Location_ID!$D$2:$D$648, 0), 1)</f>
        <v>4c082d4b-baea-4b3d-92cf-eb2072ae73c6</v>
      </c>
      <c r="C1735" s="20" t="s">
        <v>949</v>
      </c>
      <c r="D1735" s="230" t="s">
        <v>354</v>
      </c>
      <c r="E1735" s="20" t="s">
        <v>7134</v>
      </c>
      <c r="F1735" s="20" t="s">
        <v>7135</v>
      </c>
      <c r="G1735" s="20" t="s">
        <v>10710</v>
      </c>
      <c r="H1735" s="20"/>
      <c r="I1735" s="20" t="s">
        <v>10686</v>
      </c>
      <c r="J1735" s="20" t="s">
        <v>10711</v>
      </c>
      <c r="K1735" s="20" t="s">
        <v>7128</v>
      </c>
      <c r="L1735" s="20" t="s">
        <v>1780</v>
      </c>
      <c r="M1735" s="20" t="s">
        <v>7127</v>
      </c>
      <c r="N1735" s="20" t="s">
        <v>10702</v>
      </c>
      <c r="O1735" s="20" t="s">
        <v>10711</v>
      </c>
      <c r="P1735" s="201" t="n">
        <v>42005</v>
      </c>
      <c r="Q1735" s="201" t="n">
        <v>42369</v>
      </c>
      <c r="R1735" s="20"/>
      <c r="S1735" s="20" t="s">
        <v>7117</v>
      </c>
      <c r="T1735" s="20" t="n">
        <v>61</v>
      </c>
      <c r="U1735" s="20" t="n">
        <v>59</v>
      </c>
      <c r="V1735" s="20" t="n">
        <v>360</v>
      </c>
      <c r="W1735" s="20" t="s">
        <v>8447</v>
      </c>
      <c r="X1735" s="35" t="s">
        <v>383</v>
      </c>
      <c r="Y1735" s="35"/>
      <c r="Z1735" s="35" t="n">
        <v>0</v>
      </c>
      <c r="AE1735" s="94" t="e">
        <f aca="false" t="array" ref="AE1735:AK1735">_xlfn.torow(_xlfn.unique(_xlfn._xlws.filter(cat_table[Subsector],$E1735=cat_table[Sector],"")))</f>
        <v>#NAME?</v>
      </c>
      <c r="AF1735" s="94" t="e">
        <v>#NAME?</v>
      </c>
      <c r="AG1735" s="94" t="e">
        <v>#NAME?</v>
      </c>
      <c r="AH1735" s="94" t="e">
        <v>#NAME?</v>
      </c>
      <c r="AI1735" s="94" t="e">
        <v>#NAME?</v>
      </c>
      <c r="AJ1735" s="94" t="e">
        <v>#NAME?</v>
      </c>
      <c r="AK1735" s="94" t="e">
        <v>#NAME?</v>
      </c>
      <c r="AO1735" s="94" t="e">
        <f aca="false" t="array" ref="AO1735:AT1735">_xlfn.torow(_xlfn.unique(_xlfn._xlws.filter(cat_table[Sub-subsector],($E1735=cat_table[Sector])*($F1735=cat_table[Subsector]),"")))</f>
        <v>#NAME?</v>
      </c>
      <c r="AP1735" s="94" t="e">
        <v>#NAME?</v>
      </c>
      <c r="AQ1735" s="94" t="e">
        <v>#NAME?</v>
      </c>
      <c r="AR1735" s="94" t="e">
        <v>#NAME?</v>
      </c>
      <c r="AS1735" s="94" t="e">
        <v>#NAME?</v>
      </c>
      <c r="AT1735" s="94" t="e">
        <v>#NAME?</v>
      </c>
    </row>
    <row r="1736" customFormat="false" ht="15" hidden="false" customHeight="true" outlineLevel="0" collapsed="false">
      <c r="A1736" s="62" t="s">
        <v>10712</v>
      </c>
      <c r="B1736" s="20" t="str">
        <f aca="false">INDEX(Table2[], MATCH(L1736, Location_ID!$D$2:$D$648, 0), 1)</f>
        <v>4c082d4b-baea-4b3d-92cf-eb2072ae73c6</v>
      </c>
      <c r="C1736" s="20" t="s">
        <v>949</v>
      </c>
      <c r="D1736" s="230" t="s">
        <v>354</v>
      </c>
      <c r="E1736" s="20" t="s">
        <v>7134</v>
      </c>
      <c r="F1736" s="20" t="s">
        <v>7135</v>
      </c>
      <c r="G1736" s="20"/>
      <c r="H1736" s="20"/>
      <c r="I1736" s="20" t="s">
        <v>10686</v>
      </c>
      <c r="J1736" s="20" t="s">
        <v>10713</v>
      </c>
      <c r="K1736" s="20" t="s">
        <v>7128</v>
      </c>
      <c r="L1736" s="20" t="s">
        <v>1780</v>
      </c>
      <c r="M1736" s="20" t="s">
        <v>7127</v>
      </c>
      <c r="N1736" s="20" t="s">
        <v>10714</v>
      </c>
      <c r="O1736" s="20" t="s">
        <v>10713</v>
      </c>
      <c r="P1736" s="201" t="n">
        <v>42005</v>
      </c>
      <c r="Q1736" s="201" t="n">
        <v>42369</v>
      </c>
      <c r="R1736" s="20"/>
      <c r="S1736" s="20" t="s">
        <v>7117</v>
      </c>
      <c r="T1736" s="20" t="n">
        <v>300</v>
      </c>
      <c r="U1736" s="20" t="n">
        <v>240</v>
      </c>
      <c r="V1736" s="20" t="n">
        <v>380</v>
      </c>
      <c r="W1736" s="20" t="s">
        <v>8447</v>
      </c>
      <c r="X1736" s="35" t="s">
        <v>383</v>
      </c>
      <c r="Y1736" s="35"/>
      <c r="Z1736" s="35" t="n">
        <v>0</v>
      </c>
      <c r="AE1736" s="94" t="e">
        <f aca="false" t="array" ref="AE1736:AK1736">_xlfn.torow(_xlfn.unique(_xlfn._xlws.filter(cat_table[Subsector],$E1736=cat_table[Sector],"")))</f>
        <v>#NAME?</v>
      </c>
      <c r="AF1736" s="94" t="e">
        <v>#NAME?</v>
      </c>
      <c r="AG1736" s="94" t="e">
        <v>#NAME?</v>
      </c>
      <c r="AH1736" s="94" t="e">
        <v>#NAME?</v>
      </c>
      <c r="AI1736" s="94" t="e">
        <v>#NAME?</v>
      </c>
      <c r="AJ1736" s="94" t="e">
        <v>#NAME?</v>
      </c>
      <c r="AK1736" s="94" t="e">
        <v>#NAME?</v>
      </c>
      <c r="AO1736" s="94" t="e">
        <f aca="false" t="array" ref="AO1736:AT1736">_xlfn.torow(_xlfn.unique(_xlfn._xlws.filter(cat_table[Sub-subsector],($E1736=cat_table[Sector])*($F1736=cat_table[Subsector]),"")))</f>
        <v>#NAME?</v>
      </c>
      <c r="AP1736" s="94" t="e">
        <v>#NAME?</v>
      </c>
      <c r="AQ1736" s="94" t="e">
        <v>#NAME?</v>
      </c>
      <c r="AR1736" s="94" t="e">
        <v>#NAME?</v>
      </c>
      <c r="AS1736" s="94" t="e">
        <v>#NAME?</v>
      </c>
      <c r="AT1736" s="94" t="e">
        <v>#NAME?</v>
      </c>
    </row>
    <row r="1737" customFormat="false" ht="15" hidden="false" customHeight="true" outlineLevel="0" collapsed="false">
      <c r="A1737" s="62" t="s">
        <v>10715</v>
      </c>
      <c r="B1737" s="20" t="str">
        <f aca="false">INDEX(Table2[], MATCH(L1737, Location_ID!$D$2:$D$648, 0), 1)</f>
        <v>4c082d4b-baea-4b3d-92cf-eb2072ae73c6</v>
      </c>
      <c r="C1737" s="20" t="s">
        <v>949</v>
      </c>
      <c r="D1737" s="230" t="s">
        <v>354</v>
      </c>
      <c r="E1737" s="20" t="s">
        <v>7134</v>
      </c>
      <c r="F1737" s="20" t="s">
        <v>7135</v>
      </c>
      <c r="G1737" s="20"/>
      <c r="H1737" s="20"/>
      <c r="I1737" s="20" t="s">
        <v>10686</v>
      </c>
      <c r="J1737" s="20" t="s">
        <v>10716</v>
      </c>
      <c r="K1737" s="20" t="s">
        <v>7128</v>
      </c>
      <c r="L1737" s="20" t="s">
        <v>1780</v>
      </c>
      <c r="M1737" s="20" t="s">
        <v>7121</v>
      </c>
      <c r="N1737" s="20" t="s">
        <v>10693</v>
      </c>
      <c r="O1737" s="20" t="s">
        <v>10716</v>
      </c>
      <c r="P1737" s="201" t="n">
        <v>42005</v>
      </c>
      <c r="Q1737" s="201" t="n">
        <v>42369</v>
      </c>
      <c r="R1737" s="20"/>
      <c r="S1737" s="20" t="s">
        <v>7117</v>
      </c>
      <c r="T1737" s="20" t="n">
        <v>2100</v>
      </c>
      <c r="U1737" s="20" t="n">
        <v>2100</v>
      </c>
      <c r="V1737" s="20" t="n">
        <v>2200</v>
      </c>
      <c r="W1737" s="20" t="s">
        <v>8447</v>
      </c>
      <c r="X1737" s="35" t="s">
        <v>383</v>
      </c>
      <c r="Y1737" s="35"/>
      <c r="Z1737" s="35" t="n">
        <v>0</v>
      </c>
      <c r="AE1737" s="94" t="e">
        <f aca="false" t="array" ref="AE1737:AK1737">_xlfn.torow(_xlfn.unique(_xlfn._xlws.filter(cat_table[Subsector],$E1737=cat_table[Sector],"")))</f>
        <v>#NAME?</v>
      </c>
      <c r="AF1737" s="94" t="e">
        <v>#NAME?</v>
      </c>
      <c r="AG1737" s="94" t="e">
        <v>#NAME?</v>
      </c>
      <c r="AH1737" s="94" t="e">
        <v>#NAME?</v>
      </c>
      <c r="AI1737" s="94" t="e">
        <v>#NAME?</v>
      </c>
      <c r="AJ1737" s="94" t="e">
        <v>#NAME?</v>
      </c>
      <c r="AK1737" s="94" t="e">
        <v>#NAME?</v>
      </c>
      <c r="AO1737" s="94" t="e">
        <f aca="false" t="array" ref="AO1737:AT1737">_xlfn.torow(_xlfn.unique(_xlfn._xlws.filter(cat_table[Sub-subsector],($E1737=cat_table[Sector])*($F1737=cat_table[Subsector]),"")))</f>
        <v>#NAME?</v>
      </c>
      <c r="AP1737" s="94" t="e">
        <v>#NAME?</v>
      </c>
      <c r="AQ1737" s="94" t="e">
        <v>#NAME?</v>
      </c>
      <c r="AR1737" s="94" t="e">
        <v>#NAME?</v>
      </c>
      <c r="AS1737" s="94" t="e">
        <v>#NAME?</v>
      </c>
      <c r="AT1737" s="94" t="e">
        <v>#NAME?</v>
      </c>
    </row>
    <row r="1738" customFormat="false" ht="15" hidden="false" customHeight="true" outlineLevel="0" collapsed="false">
      <c r="A1738" s="62" t="s">
        <v>10717</v>
      </c>
      <c r="B1738" s="20" t="str">
        <f aca="false">INDEX(Table2[], MATCH(L1738, Location_ID!$D$2:$D$648, 0), 1)</f>
        <v>4c082d4b-baea-4b3d-92cf-eb2072ae73c6</v>
      </c>
      <c r="C1738" s="20" t="s">
        <v>949</v>
      </c>
      <c r="D1738" s="230" t="s">
        <v>354</v>
      </c>
      <c r="E1738" s="20" t="s">
        <v>7134</v>
      </c>
      <c r="F1738" s="20" t="s">
        <v>7135</v>
      </c>
      <c r="G1738" s="20"/>
      <c r="H1738" s="20"/>
      <c r="I1738" s="20" t="s">
        <v>10686</v>
      </c>
      <c r="J1738" s="20" t="s">
        <v>10718</v>
      </c>
      <c r="K1738" s="20" t="s">
        <v>7128</v>
      </c>
      <c r="L1738" s="20" t="s">
        <v>1780</v>
      </c>
      <c r="M1738" s="20" t="s">
        <v>7127</v>
      </c>
      <c r="N1738" s="20" t="s">
        <v>10702</v>
      </c>
      <c r="O1738" s="20" t="s">
        <v>10718</v>
      </c>
      <c r="P1738" s="201" t="n">
        <v>42005</v>
      </c>
      <c r="Q1738" s="201" t="n">
        <v>42369</v>
      </c>
      <c r="R1738" s="20"/>
      <c r="S1738" s="20" t="s">
        <v>7117</v>
      </c>
      <c r="T1738" s="20" t="n">
        <v>170</v>
      </c>
      <c r="U1738" s="20" t="n">
        <v>7</v>
      </c>
      <c r="V1738" s="20" t="n">
        <v>750</v>
      </c>
      <c r="W1738" s="20" t="s">
        <v>8447</v>
      </c>
      <c r="X1738" s="35" t="s">
        <v>383</v>
      </c>
      <c r="Y1738" s="35"/>
      <c r="Z1738" s="35" t="n">
        <v>0</v>
      </c>
      <c r="AE1738" s="94" t="e">
        <f aca="false" t="array" ref="AE1738:AK1738">_xlfn.torow(_xlfn.unique(_xlfn._xlws.filter(cat_table[Subsector],$E1738=cat_table[Sector],"")))</f>
        <v>#NAME?</v>
      </c>
      <c r="AF1738" s="94" t="e">
        <v>#NAME?</v>
      </c>
      <c r="AG1738" s="94" t="e">
        <v>#NAME?</v>
      </c>
      <c r="AH1738" s="94" t="e">
        <v>#NAME?</v>
      </c>
      <c r="AI1738" s="94" t="e">
        <v>#NAME?</v>
      </c>
      <c r="AJ1738" s="94" t="e">
        <v>#NAME?</v>
      </c>
      <c r="AK1738" s="94" t="e">
        <v>#NAME?</v>
      </c>
      <c r="AO1738" s="94" t="e">
        <f aca="false" t="array" ref="AO1738:AT1738">_xlfn.torow(_xlfn.unique(_xlfn._xlws.filter(cat_table[Sub-subsector],($E1738=cat_table[Sector])*($F1738=cat_table[Subsector]),"")))</f>
        <v>#NAME?</v>
      </c>
      <c r="AP1738" s="94" t="e">
        <v>#NAME?</v>
      </c>
      <c r="AQ1738" s="94" t="e">
        <v>#NAME?</v>
      </c>
      <c r="AR1738" s="94" t="e">
        <v>#NAME?</v>
      </c>
      <c r="AS1738" s="94" t="e">
        <v>#NAME?</v>
      </c>
      <c r="AT1738" s="94" t="e">
        <v>#NAME?</v>
      </c>
    </row>
    <row r="1739" customFormat="false" ht="15" hidden="false" customHeight="true" outlineLevel="0" collapsed="false">
      <c r="A1739" s="62" t="s">
        <v>10719</v>
      </c>
      <c r="B1739" s="20" t="str">
        <f aca="false">INDEX(Table2[], MATCH(L1739, Location_ID!$D$2:$D$648, 0), 1)</f>
        <v>4c082d4b-baea-4b3d-92cf-eb2072ae73c6</v>
      </c>
      <c r="C1739" s="20" t="s">
        <v>949</v>
      </c>
      <c r="D1739" s="230" t="s">
        <v>354</v>
      </c>
      <c r="E1739" s="20" t="s">
        <v>7134</v>
      </c>
      <c r="F1739" s="20" t="s">
        <v>7135</v>
      </c>
      <c r="G1739" s="20"/>
      <c r="H1739" s="20"/>
      <c r="I1739" s="20" t="s">
        <v>10686</v>
      </c>
      <c r="J1739" s="20" t="s">
        <v>10720</v>
      </c>
      <c r="K1739" s="20" t="s">
        <v>7128</v>
      </c>
      <c r="L1739" s="20" t="s">
        <v>1780</v>
      </c>
      <c r="M1739" s="20" t="s">
        <v>7127</v>
      </c>
      <c r="N1739" s="20" t="s">
        <v>10714</v>
      </c>
      <c r="O1739" s="20" t="s">
        <v>10720</v>
      </c>
      <c r="P1739" s="201" t="n">
        <v>42005</v>
      </c>
      <c r="Q1739" s="201" t="n">
        <v>42369</v>
      </c>
      <c r="R1739" s="20"/>
      <c r="S1739" s="20" t="s">
        <v>7117</v>
      </c>
      <c r="T1739" s="20" t="n">
        <v>310</v>
      </c>
      <c r="U1739" s="20" t="n">
        <v>300</v>
      </c>
      <c r="V1739" s="20" t="n">
        <v>330</v>
      </c>
      <c r="W1739" s="20" t="s">
        <v>8447</v>
      </c>
      <c r="X1739" s="35" t="s">
        <v>383</v>
      </c>
      <c r="Y1739" s="35"/>
      <c r="Z1739" s="35" t="n">
        <v>0</v>
      </c>
      <c r="AE1739" s="94" t="e">
        <f aca="false" t="array" ref="AE1739:AK1739">_xlfn.torow(_xlfn.unique(_xlfn._xlws.filter(cat_table[Subsector],$E1739=cat_table[Sector],"")))</f>
        <v>#NAME?</v>
      </c>
      <c r="AF1739" s="94" t="e">
        <v>#NAME?</v>
      </c>
      <c r="AG1739" s="94" t="e">
        <v>#NAME?</v>
      </c>
      <c r="AH1739" s="94" t="e">
        <v>#NAME?</v>
      </c>
      <c r="AI1739" s="94" t="e">
        <v>#NAME?</v>
      </c>
      <c r="AJ1739" s="94" t="e">
        <v>#NAME?</v>
      </c>
      <c r="AK1739" s="94" t="e">
        <v>#NAME?</v>
      </c>
      <c r="AO1739" s="94" t="e">
        <f aca="false" t="array" ref="AO1739:AT1739">_xlfn.torow(_xlfn.unique(_xlfn._xlws.filter(cat_table[Sub-subsector],($E1739=cat_table[Sector])*($F1739=cat_table[Subsector]),"")))</f>
        <v>#NAME?</v>
      </c>
      <c r="AP1739" s="94" t="e">
        <v>#NAME?</v>
      </c>
      <c r="AQ1739" s="94" t="e">
        <v>#NAME?</v>
      </c>
      <c r="AR1739" s="94" t="e">
        <v>#NAME?</v>
      </c>
      <c r="AS1739" s="94" t="e">
        <v>#NAME?</v>
      </c>
      <c r="AT1739" s="94" t="e">
        <v>#NAME?</v>
      </c>
    </row>
    <row r="1740" customFormat="false" ht="15" hidden="false" customHeight="true" outlineLevel="0" collapsed="false">
      <c r="A1740" s="62" t="s">
        <v>10721</v>
      </c>
      <c r="B1740" s="20" t="str">
        <f aca="false">INDEX(Table2[], MATCH(L1740, Location_ID!$D$2:$D$648, 0), 1)</f>
        <v>4c082d4b-baea-4b3d-92cf-eb2072ae73c6</v>
      </c>
      <c r="C1740" s="20" t="s">
        <v>949</v>
      </c>
      <c r="D1740" s="230" t="s">
        <v>354</v>
      </c>
      <c r="E1740" s="20" t="s">
        <v>7134</v>
      </c>
      <c r="F1740" s="20" t="s">
        <v>7135</v>
      </c>
      <c r="G1740" s="20"/>
      <c r="H1740" s="20"/>
      <c r="I1740" s="20" t="s">
        <v>10686</v>
      </c>
      <c r="J1740" s="20" t="s">
        <v>10722</v>
      </c>
      <c r="K1740" s="20" t="s">
        <v>7128</v>
      </c>
      <c r="L1740" s="20" t="s">
        <v>1780</v>
      </c>
      <c r="M1740" s="20" t="s">
        <v>7127</v>
      </c>
      <c r="N1740" s="20" t="s">
        <v>10702</v>
      </c>
      <c r="O1740" s="20" t="s">
        <v>10722</v>
      </c>
      <c r="P1740" s="201" t="n">
        <v>42005</v>
      </c>
      <c r="Q1740" s="201" t="n">
        <v>42369</v>
      </c>
      <c r="R1740" s="20"/>
      <c r="S1740" s="20" t="s">
        <v>7117</v>
      </c>
      <c r="T1740" s="20" t="n">
        <v>680</v>
      </c>
      <c r="U1740" s="20" t="n">
        <v>610</v>
      </c>
      <c r="V1740" s="20" t="n">
        <v>880</v>
      </c>
      <c r="W1740" s="20" t="s">
        <v>8447</v>
      </c>
      <c r="X1740" s="35" t="s">
        <v>383</v>
      </c>
      <c r="Y1740" s="35"/>
      <c r="Z1740" s="35" t="n">
        <v>0</v>
      </c>
      <c r="AE1740" s="94" t="e">
        <f aca="false" t="array" ref="AE1740:AK1740">_xlfn.torow(_xlfn.unique(_xlfn._xlws.filter(cat_table[Subsector],$E1740=cat_table[Sector],"")))</f>
        <v>#NAME?</v>
      </c>
      <c r="AF1740" s="94" t="e">
        <v>#NAME?</v>
      </c>
      <c r="AG1740" s="94" t="e">
        <v>#NAME?</v>
      </c>
      <c r="AH1740" s="94" t="e">
        <v>#NAME?</v>
      </c>
      <c r="AI1740" s="94" t="e">
        <v>#NAME?</v>
      </c>
      <c r="AJ1740" s="94" t="e">
        <v>#NAME?</v>
      </c>
      <c r="AK1740" s="94" t="e">
        <v>#NAME?</v>
      </c>
      <c r="AO1740" s="94" t="e">
        <f aca="false" t="array" ref="AO1740:AT1740">_xlfn.torow(_xlfn.unique(_xlfn._xlws.filter(cat_table[Sub-subsector],($E1740=cat_table[Sector])*($F1740=cat_table[Subsector]),"")))</f>
        <v>#NAME?</v>
      </c>
      <c r="AP1740" s="94" t="e">
        <v>#NAME?</v>
      </c>
      <c r="AQ1740" s="94" t="e">
        <v>#NAME?</v>
      </c>
      <c r="AR1740" s="94" t="e">
        <v>#NAME?</v>
      </c>
      <c r="AS1740" s="94" t="e">
        <v>#NAME?</v>
      </c>
      <c r="AT1740" s="94" t="e">
        <v>#NAME?</v>
      </c>
    </row>
    <row r="1741" customFormat="false" ht="15" hidden="false" customHeight="true" outlineLevel="0" collapsed="false">
      <c r="A1741" s="62" t="s">
        <v>10723</v>
      </c>
      <c r="B1741" s="20" t="str">
        <f aca="false">INDEX(Table2[], MATCH(L1741, Location_ID!$D$2:$D$648, 0), 1)</f>
        <v>4c082d4b-baea-4b3d-92cf-eb2072ae73c6</v>
      </c>
      <c r="C1741" s="20" t="s">
        <v>949</v>
      </c>
      <c r="D1741" s="230" t="s">
        <v>354</v>
      </c>
      <c r="E1741" s="20" t="s">
        <v>7134</v>
      </c>
      <c r="F1741" s="20" t="s">
        <v>7135</v>
      </c>
      <c r="G1741" s="20"/>
      <c r="H1741" s="20"/>
      <c r="I1741" s="20" t="s">
        <v>10686</v>
      </c>
      <c r="J1741" s="20" t="s">
        <v>10724</v>
      </c>
      <c r="K1741" s="20" t="s">
        <v>7128</v>
      </c>
      <c r="L1741" s="20" t="s">
        <v>1780</v>
      </c>
      <c r="M1741" s="20" t="s">
        <v>7127</v>
      </c>
      <c r="N1741" s="20" t="s">
        <v>10702</v>
      </c>
      <c r="O1741" s="20" t="s">
        <v>10724</v>
      </c>
      <c r="P1741" s="201" t="n">
        <v>42005</v>
      </c>
      <c r="Q1741" s="201" t="n">
        <v>42369</v>
      </c>
      <c r="R1741" s="20"/>
      <c r="S1741" s="20" t="s">
        <v>7117</v>
      </c>
      <c r="T1741" s="20" t="n">
        <v>36</v>
      </c>
      <c r="U1741" s="20" t="n">
        <v>29</v>
      </c>
      <c r="V1741" s="20" t="n">
        <v>46</v>
      </c>
      <c r="W1741" s="20" t="s">
        <v>8447</v>
      </c>
      <c r="X1741" s="35" t="s">
        <v>383</v>
      </c>
      <c r="Y1741" s="35"/>
      <c r="Z1741" s="35" t="n">
        <v>0</v>
      </c>
      <c r="AE1741" s="94" t="e">
        <f aca="false" t="array" ref="AE1741:AK1741">_xlfn.torow(_xlfn.unique(_xlfn._xlws.filter(cat_table[Subsector],$E1741=cat_table[Sector],"")))</f>
        <v>#NAME?</v>
      </c>
      <c r="AF1741" s="94" t="e">
        <v>#NAME?</v>
      </c>
      <c r="AG1741" s="94" t="e">
        <v>#NAME?</v>
      </c>
      <c r="AH1741" s="94" t="e">
        <v>#NAME?</v>
      </c>
      <c r="AI1741" s="94" t="e">
        <v>#NAME?</v>
      </c>
      <c r="AJ1741" s="94" t="e">
        <v>#NAME?</v>
      </c>
      <c r="AK1741" s="94" t="e">
        <v>#NAME?</v>
      </c>
      <c r="AO1741" s="94" t="e">
        <f aca="false" t="array" ref="AO1741:AT1741">_xlfn.torow(_xlfn.unique(_xlfn._xlws.filter(cat_table[Sub-subsector],($E1741=cat_table[Sector])*($F1741=cat_table[Subsector]),"")))</f>
        <v>#NAME?</v>
      </c>
      <c r="AP1741" s="94" t="e">
        <v>#NAME?</v>
      </c>
      <c r="AQ1741" s="94" t="e">
        <v>#NAME?</v>
      </c>
      <c r="AR1741" s="94" t="e">
        <v>#NAME?</v>
      </c>
      <c r="AS1741" s="94" t="e">
        <v>#NAME?</v>
      </c>
      <c r="AT1741" s="94" t="e">
        <v>#NAME?</v>
      </c>
    </row>
    <row r="1742" customFormat="false" ht="15" hidden="false" customHeight="true" outlineLevel="0" collapsed="false">
      <c r="A1742" s="62" t="s">
        <v>10725</v>
      </c>
      <c r="B1742" s="20" t="str">
        <f aca="false">INDEX(Table2[], MATCH(L1742, Location_ID!$D$2:$D$648, 0), 1)</f>
        <v>4c082d4b-baea-4b3d-92cf-eb2072ae73c6</v>
      </c>
      <c r="C1742" s="20" t="s">
        <v>949</v>
      </c>
      <c r="D1742" s="230" t="s">
        <v>354</v>
      </c>
      <c r="E1742" s="20" t="s">
        <v>7134</v>
      </c>
      <c r="F1742" s="20" t="s">
        <v>7135</v>
      </c>
      <c r="G1742" s="20"/>
      <c r="H1742" s="20"/>
      <c r="I1742" s="20" t="s">
        <v>10686</v>
      </c>
      <c r="J1742" s="20" t="s">
        <v>10726</v>
      </c>
      <c r="K1742" s="20" t="s">
        <v>7128</v>
      </c>
      <c r="L1742" s="20" t="s">
        <v>1780</v>
      </c>
      <c r="M1742" s="20" t="s">
        <v>7121</v>
      </c>
      <c r="N1742" s="20" t="s">
        <v>10727</v>
      </c>
      <c r="O1742" s="20" t="s">
        <v>10726</v>
      </c>
      <c r="P1742" s="201" t="n">
        <v>42005</v>
      </c>
      <c r="Q1742" s="201" t="n">
        <v>42369</v>
      </c>
      <c r="R1742" s="20"/>
      <c r="S1742" s="20" t="s">
        <v>7117</v>
      </c>
      <c r="T1742" s="20" t="n">
        <v>1100</v>
      </c>
      <c r="U1742" s="20" t="n">
        <v>860</v>
      </c>
      <c r="V1742" s="20" t="n">
        <v>1400</v>
      </c>
      <c r="W1742" s="20" t="s">
        <v>8447</v>
      </c>
      <c r="X1742" s="35" t="s">
        <v>383</v>
      </c>
      <c r="Y1742" s="35"/>
      <c r="Z1742" s="35" t="n">
        <v>0</v>
      </c>
      <c r="AE1742" s="94" t="e">
        <f aca="false" t="array" ref="AE1742:AK1742">_xlfn.torow(_xlfn.unique(_xlfn._xlws.filter(cat_table[Subsector],$E1742=cat_table[Sector],"")))</f>
        <v>#NAME?</v>
      </c>
      <c r="AF1742" s="94" t="e">
        <v>#NAME?</v>
      </c>
      <c r="AG1742" s="94" t="e">
        <v>#NAME?</v>
      </c>
      <c r="AH1742" s="94" t="e">
        <v>#NAME?</v>
      </c>
      <c r="AI1742" s="94" t="e">
        <v>#NAME?</v>
      </c>
      <c r="AJ1742" s="94" t="e">
        <v>#NAME?</v>
      </c>
      <c r="AK1742" s="94" t="e">
        <v>#NAME?</v>
      </c>
      <c r="AO1742" s="94" t="e">
        <f aca="false" t="array" ref="AO1742:AT1742">_xlfn.torow(_xlfn.unique(_xlfn._xlws.filter(cat_table[Sub-subsector],($E1742=cat_table[Sector])*($F1742=cat_table[Subsector]),"")))</f>
        <v>#NAME?</v>
      </c>
      <c r="AP1742" s="94" t="e">
        <v>#NAME?</v>
      </c>
      <c r="AQ1742" s="94" t="e">
        <v>#NAME?</v>
      </c>
      <c r="AR1742" s="94" t="e">
        <v>#NAME?</v>
      </c>
      <c r="AS1742" s="94" t="e">
        <v>#NAME?</v>
      </c>
      <c r="AT1742" s="94" t="e">
        <v>#NAME?</v>
      </c>
    </row>
    <row r="1743" customFormat="false" ht="15" hidden="false" customHeight="true" outlineLevel="0" collapsed="false">
      <c r="A1743" s="62" t="s">
        <v>10728</v>
      </c>
      <c r="B1743" s="20" t="str">
        <f aca="false">INDEX(Table2[], MATCH(L1743, Location_ID!$D$2:$D$648, 0), 1)</f>
        <v>4c082d4b-baea-4b3d-92cf-eb2072ae73c6</v>
      </c>
      <c r="C1743" s="20" t="s">
        <v>949</v>
      </c>
      <c r="D1743" s="230" t="s">
        <v>354</v>
      </c>
      <c r="E1743" s="20" t="s">
        <v>7134</v>
      </c>
      <c r="F1743" s="20" t="s">
        <v>7135</v>
      </c>
      <c r="G1743" s="20"/>
      <c r="H1743" s="20"/>
      <c r="I1743" s="20" t="s">
        <v>10686</v>
      </c>
      <c r="J1743" s="20" t="s">
        <v>10729</v>
      </c>
      <c r="K1743" s="20" t="s">
        <v>7128</v>
      </c>
      <c r="L1743" s="20" t="s">
        <v>1780</v>
      </c>
      <c r="M1743" s="20" t="s">
        <v>7121</v>
      </c>
      <c r="N1743" s="20" t="s">
        <v>10727</v>
      </c>
      <c r="O1743" s="20" t="s">
        <v>10729</v>
      </c>
      <c r="P1743" s="201" t="n">
        <v>42005</v>
      </c>
      <c r="Q1743" s="201" t="n">
        <v>42369</v>
      </c>
      <c r="R1743" s="20"/>
      <c r="S1743" s="20" t="s">
        <v>7117</v>
      </c>
      <c r="T1743" s="20" t="n">
        <v>440</v>
      </c>
      <c r="U1743" s="20" t="n">
        <v>350</v>
      </c>
      <c r="V1743" s="20" t="n">
        <v>570</v>
      </c>
      <c r="W1743" s="20" t="s">
        <v>8447</v>
      </c>
      <c r="X1743" s="35" t="s">
        <v>383</v>
      </c>
      <c r="Y1743" s="35"/>
      <c r="Z1743" s="35" t="n">
        <v>0</v>
      </c>
      <c r="AE1743" s="94" t="e">
        <f aca="false" t="array" ref="AE1743:AK1743">_xlfn.torow(_xlfn.unique(_xlfn._xlws.filter(cat_table[Subsector],$E1743=cat_table[Sector],"")))</f>
        <v>#NAME?</v>
      </c>
      <c r="AF1743" s="94" t="e">
        <v>#NAME?</v>
      </c>
      <c r="AG1743" s="94" t="e">
        <v>#NAME?</v>
      </c>
      <c r="AH1743" s="94" t="e">
        <v>#NAME?</v>
      </c>
      <c r="AI1743" s="94" t="e">
        <v>#NAME?</v>
      </c>
      <c r="AJ1743" s="94" t="e">
        <v>#NAME?</v>
      </c>
      <c r="AK1743" s="94" t="e">
        <v>#NAME?</v>
      </c>
      <c r="AO1743" s="94" t="e">
        <f aca="false" t="array" ref="AO1743:AT1743">_xlfn.torow(_xlfn.unique(_xlfn._xlws.filter(cat_table[Sub-subsector],($E1743=cat_table[Sector])*($F1743=cat_table[Subsector]),"")))</f>
        <v>#NAME?</v>
      </c>
      <c r="AP1743" s="94" t="e">
        <v>#NAME?</v>
      </c>
      <c r="AQ1743" s="94" t="e">
        <v>#NAME?</v>
      </c>
      <c r="AR1743" s="94" t="e">
        <v>#NAME?</v>
      </c>
      <c r="AS1743" s="94" t="e">
        <v>#NAME?</v>
      </c>
      <c r="AT1743" s="94" t="e">
        <v>#NAME?</v>
      </c>
    </row>
    <row r="1744" customFormat="false" ht="15" hidden="false" customHeight="true" outlineLevel="0" collapsed="false">
      <c r="A1744" s="62" t="s">
        <v>10730</v>
      </c>
      <c r="B1744" s="20" t="str">
        <f aca="false">INDEX(Table2[], MATCH(L1744, Location_ID!$D$2:$D$648, 0), 1)</f>
        <v>4c082d4b-baea-4b3d-92cf-eb2072ae73c6</v>
      </c>
      <c r="C1744" s="20" t="s">
        <v>949</v>
      </c>
      <c r="D1744" s="230" t="s">
        <v>354</v>
      </c>
      <c r="E1744" s="20" t="s">
        <v>7134</v>
      </c>
      <c r="F1744" s="20" t="s">
        <v>7135</v>
      </c>
      <c r="G1744" s="20"/>
      <c r="H1744" s="20"/>
      <c r="I1744" s="20" t="s">
        <v>10686</v>
      </c>
      <c r="J1744" s="20" t="s">
        <v>10731</v>
      </c>
      <c r="K1744" s="20" t="s">
        <v>7128</v>
      </c>
      <c r="L1744" s="20" t="s">
        <v>1780</v>
      </c>
      <c r="M1744" s="20" t="s">
        <v>7127</v>
      </c>
      <c r="N1744" s="20" t="s">
        <v>10714</v>
      </c>
      <c r="O1744" s="20" t="s">
        <v>10731</v>
      </c>
      <c r="P1744" s="201" t="n">
        <v>42005</v>
      </c>
      <c r="Q1744" s="201" t="n">
        <v>42369</v>
      </c>
      <c r="R1744" s="20"/>
      <c r="S1744" s="20" t="s">
        <v>7117</v>
      </c>
      <c r="T1744" s="20" t="n">
        <v>220</v>
      </c>
      <c r="U1744" s="20" t="n">
        <v>180</v>
      </c>
      <c r="V1744" s="20" t="n">
        <v>290</v>
      </c>
      <c r="W1744" s="20" t="s">
        <v>8447</v>
      </c>
      <c r="X1744" s="35" t="s">
        <v>383</v>
      </c>
      <c r="Y1744" s="35"/>
      <c r="Z1744" s="35" t="n">
        <v>0</v>
      </c>
      <c r="AE1744" s="94" t="e">
        <f aca="false" t="array" ref="AE1744:AK1744">_xlfn.torow(_xlfn.unique(_xlfn._xlws.filter(cat_table[Subsector],$E1744=cat_table[Sector],"")))</f>
        <v>#NAME?</v>
      </c>
      <c r="AF1744" s="94" t="e">
        <v>#NAME?</v>
      </c>
      <c r="AG1744" s="94" t="e">
        <v>#NAME?</v>
      </c>
      <c r="AH1744" s="94" t="e">
        <v>#NAME?</v>
      </c>
      <c r="AI1744" s="94" t="e">
        <v>#NAME?</v>
      </c>
      <c r="AJ1744" s="94" t="e">
        <v>#NAME?</v>
      </c>
      <c r="AK1744" s="94" t="e">
        <v>#NAME?</v>
      </c>
      <c r="AO1744" s="94" t="e">
        <f aca="false" t="array" ref="AO1744:AT1744">_xlfn.torow(_xlfn.unique(_xlfn._xlws.filter(cat_table[Sub-subsector],($E1744=cat_table[Sector])*($F1744=cat_table[Subsector]),"")))</f>
        <v>#NAME?</v>
      </c>
      <c r="AP1744" s="94" t="e">
        <v>#NAME?</v>
      </c>
      <c r="AQ1744" s="94" t="e">
        <v>#NAME?</v>
      </c>
      <c r="AR1744" s="94" t="e">
        <v>#NAME?</v>
      </c>
      <c r="AS1744" s="94" t="e">
        <v>#NAME?</v>
      </c>
      <c r="AT1744" s="94" t="e">
        <v>#NAME?</v>
      </c>
    </row>
    <row r="1745" customFormat="false" ht="15" hidden="false" customHeight="true" outlineLevel="0" collapsed="false">
      <c r="A1745" s="62" t="s">
        <v>10732</v>
      </c>
      <c r="B1745" s="20" t="str">
        <f aca="false">INDEX(Table2[], MATCH(L1745, Location_ID!$D$2:$D$648, 0), 1)</f>
        <v>4c082d4b-baea-4b3d-92cf-eb2072ae73c6</v>
      </c>
      <c r="C1745" s="20" t="s">
        <v>949</v>
      </c>
      <c r="D1745" s="230" t="s">
        <v>354</v>
      </c>
      <c r="E1745" s="20" t="s">
        <v>7134</v>
      </c>
      <c r="F1745" s="20" t="s">
        <v>7135</v>
      </c>
      <c r="G1745" s="20"/>
      <c r="H1745" s="20"/>
      <c r="I1745" s="20" t="s">
        <v>10686</v>
      </c>
      <c r="J1745" s="20" t="s">
        <v>10733</v>
      </c>
      <c r="K1745" s="20" t="s">
        <v>7128</v>
      </c>
      <c r="L1745" s="20" t="s">
        <v>1780</v>
      </c>
      <c r="M1745" s="20" t="s">
        <v>7121</v>
      </c>
      <c r="N1745" s="20" t="s">
        <v>10727</v>
      </c>
      <c r="O1745" s="20" t="s">
        <v>10733</v>
      </c>
      <c r="P1745" s="201" t="n">
        <v>42005</v>
      </c>
      <c r="Q1745" s="201" t="n">
        <v>42369</v>
      </c>
      <c r="R1745" s="20"/>
      <c r="S1745" s="20" t="s">
        <v>7117</v>
      </c>
      <c r="T1745" s="20" t="n">
        <v>67</v>
      </c>
      <c r="U1745" s="20" t="n">
        <v>54</v>
      </c>
      <c r="V1745" s="20" t="n">
        <v>87</v>
      </c>
      <c r="W1745" s="20" t="s">
        <v>8447</v>
      </c>
      <c r="X1745" s="35" t="s">
        <v>383</v>
      </c>
      <c r="Y1745" s="35"/>
      <c r="Z1745" s="35" t="n">
        <v>0</v>
      </c>
      <c r="AE1745" s="94" t="e">
        <f aca="false" t="array" ref="AE1745:AK1745">_xlfn.torow(_xlfn.unique(_xlfn._xlws.filter(cat_table[Subsector],$E1745=cat_table[Sector],"")))</f>
        <v>#NAME?</v>
      </c>
      <c r="AF1745" s="94" t="e">
        <v>#NAME?</v>
      </c>
      <c r="AG1745" s="94" t="e">
        <v>#NAME?</v>
      </c>
      <c r="AH1745" s="94" t="e">
        <v>#NAME?</v>
      </c>
      <c r="AI1745" s="94" t="e">
        <v>#NAME?</v>
      </c>
      <c r="AJ1745" s="94" t="e">
        <v>#NAME?</v>
      </c>
      <c r="AK1745" s="94" t="e">
        <v>#NAME?</v>
      </c>
      <c r="AO1745" s="94" t="e">
        <f aca="false" t="array" ref="AO1745:AT1745">_xlfn.torow(_xlfn.unique(_xlfn._xlws.filter(cat_table[Sub-subsector],($E1745=cat_table[Sector])*($F1745=cat_table[Subsector]),"")))</f>
        <v>#NAME?</v>
      </c>
      <c r="AP1745" s="94" t="e">
        <v>#NAME?</v>
      </c>
      <c r="AQ1745" s="94" t="e">
        <v>#NAME?</v>
      </c>
      <c r="AR1745" s="94" t="e">
        <v>#NAME?</v>
      </c>
      <c r="AS1745" s="94" t="e">
        <v>#NAME?</v>
      </c>
      <c r="AT1745" s="94" t="e">
        <v>#NAME?</v>
      </c>
    </row>
    <row r="1746" customFormat="false" ht="15" hidden="false" customHeight="true" outlineLevel="0" collapsed="false">
      <c r="A1746" s="62" t="s">
        <v>10734</v>
      </c>
      <c r="B1746" s="20" t="str">
        <f aca="false">INDEX(Table2[], MATCH(L1746, Location_ID!$D$2:$D$648, 0), 1)</f>
        <v>4c082d4b-baea-4b3d-92cf-eb2072ae73c6</v>
      </c>
      <c r="C1746" s="20" t="s">
        <v>949</v>
      </c>
      <c r="D1746" s="230" t="s">
        <v>354</v>
      </c>
      <c r="E1746" s="20" t="s">
        <v>7134</v>
      </c>
      <c r="F1746" s="20" t="s">
        <v>7135</v>
      </c>
      <c r="G1746" s="20"/>
      <c r="H1746" s="20"/>
      <c r="I1746" s="20" t="s">
        <v>10686</v>
      </c>
      <c r="J1746" s="20" t="s">
        <v>10735</v>
      </c>
      <c r="K1746" s="20" t="s">
        <v>7128</v>
      </c>
      <c r="L1746" s="20" t="s">
        <v>1780</v>
      </c>
      <c r="M1746" s="20" t="s">
        <v>7121</v>
      </c>
      <c r="N1746" s="20" t="s">
        <v>10727</v>
      </c>
      <c r="O1746" s="20" t="s">
        <v>10735</v>
      </c>
      <c r="P1746" s="201" t="n">
        <v>42005</v>
      </c>
      <c r="Q1746" s="201" t="n">
        <v>42369</v>
      </c>
      <c r="R1746" s="20"/>
      <c r="S1746" s="20" t="s">
        <v>7117</v>
      </c>
      <c r="T1746" s="20" t="n">
        <v>440</v>
      </c>
      <c r="U1746" s="20" t="n">
        <v>220</v>
      </c>
      <c r="V1746" s="20" t="n">
        <v>950</v>
      </c>
      <c r="W1746" s="20" t="s">
        <v>8447</v>
      </c>
      <c r="X1746" s="35" t="s">
        <v>383</v>
      </c>
      <c r="Y1746" s="35"/>
      <c r="Z1746" s="35" t="n">
        <v>0</v>
      </c>
      <c r="AE1746" s="94" t="e">
        <f aca="false" t="array" ref="AE1746:AK1746">_xlfn.torow(_xlfn.unique(_xlfn._xlws.filter(cat_table[Subsector],$E1746=cat_table[Sector],"")))</f>
        <v>#NAME?</v>
      </c>
      <c r="AF1746" s="94" t="e">
        <v>#NAME?</v>
      </c>
      <c r="AG1746" s="94" t="e">
        <v>#NAME?</v>
      </c>
      <c r="AH1746" s="94" t="e">
        <v>#NAME?</v>
      </c>
      <c r="AI1746" s="94" t="e">
        <v>#NAME?</v>
      </c>
      <c r="AJ1746" s="94" t="e">
        <v>#NAME?</v>
      </c>
      <c r="AK1746" s="94" t="e">
        <v>#NAME?</v>
      </c>
      <c r="AO1746" s="94" t="e">
        <f aca="false" t="array" ref="AO1746:AT1746">_xlfn.torow(_xlfn.unique(_xlfn._xlws.filter(cat_table[Sub-subsector],($E1746=cat_table[Sector])*($F1746=cat_table[Subsector]),"")))</f>
        <v>#NAME?</v>
      </c>
      <c r="AP1746" s="94" t="e">
        <v>#NAME?</v>
      </c>
      <c r="AQ1746" s="94" t="e">
        <v>#NAME?</v>
      </c>
      <c r="AR1746" s="94" t="e">
        <v>#NAME?</v>
      </c>
      <c r="AS1746" s="94" t="e">
        <v>#NAME?</v>
      </c>
      <c r="AT1746" s="94" t="e">
        <v>#NAME?</v>
      </c>
    </row>
    <row r="1747" customFormat="false" ht="15" hidden="false" customHeight="true" outlineLevel="0" collapsed="false">
      <c r="A1747" s="62" t="s">
        <v>10736</v>
      </c>
      <c r="B1747" s="20" t="str">
        <f aca="false">INDEX(Table2[], MATCH(L1747, Location_ID!$D$2:$D$648, 0), 1)</f>
        <v>4c082d4b-baea-4b3d-92cf-eb2072ae73c6</v>
      </c>
      <c r="C1747" s="20" t="s">
        <v>949</v>
      </c>
      <c r="D1747" s="230" t="s">
        <v>354</v>
      </c>
      <c r="E1747" s="20" t="s">
        <v>7134</v>
      </c>
      <c r="F1747" s="20" t="s">
        <v>7458</v>
      </c>
      <c r="G1747" s="20"/>
      <c r="H1747" s="20"/>
      <c r="I1747" s="20" t="s">
        <v>10686</v>
      </c>
      <c r="J1747" s="20" t="s">
        <v>10737</v>
      </c>
      <c r="K1747" s="20" t="s">
        <v>7128</v>
      </c>
      <c r="L1747" s="20" t="s">
        <v>1780</v>
      </c>
      <c r="M1747" s="20" t="s">
        <v>7127</v>
      </c>
      <c r="N1747" s="20" t="s">
        <v>10702</v>
      </c>
      <c r="O1747" s="20" t="s">
        <v>10737</v>
      </c>
      <c r="P1747" s="201" t="n">
        <v>42005</v>
      </c>
      <c r="Q1747" s="201" t="n">
        <v>42369</v>
      </c>
      <c r="R1747" s="20"/>
      <c r="S1747" s="20" t="s">
        <v>7117</v>
      </c>
      <c r="T1747" s="20" t="n">
        <v>34</v>
      </c>
      <c r="U1747" s="20" t="n">
        <v>26</v>
      </c>
      <c r="V1747" s="20" t="n">
        <v>84</v>
      </c>
      <c r="W1747" s="20" t="s">
        <v>8447</v>
      </c>
      <c r="X1747" s="35" t="s">
        <v>383</v>
      </c>
      <c r="Y1747" s="35"/>
      <c r="Z1747" s="35" t="n">
        <v>0</v>
      </c>
      <c r="AE1747" s="94" t="e">
        <f aca="false" t="array" ref="AE1747:AK1747">_xlfn.torow(_xlfn.unique(_xlfn._xlws.filter(cat_table[Subsector],$E1747=cat_table[Sector],"")))</f>
        <v>#NAME?</v>
      </c>
      <c r="AF1747" s="94" t="e">
        <v>#NAME?</v>
      </c>
      <c r="AG1747" s="94" t="e">
        <v>#NAME?</v>
      </c>
      <c r="AH1747" s="94" t="e">
        <v>#NAME?</v>
      </c>
      <c r="AI1747" s="94" t="e">
        <v>#NAME?</v>
      </c>
      <c r="AJ1747" s="94" t="e">
        <v>#NAME?</v>
      </c>
      <c r="AK1747" s="94" t="e">
        <v>#NAME?</v>
      </c>
      <c r="AO1747" s="94" t="e">
        <f aca="false" t="array" ref="AO1747:AR1747">_xlfn.torow(_xlfn.unique(_xlfn._xlws.filter(cat_table[Sub-subsector],($E1747=cat_table[Sector])*($F1747=cat_table[Subsector]),"")))</f>
        <v>#NAME?</v>
      </c>
      <c r="AP1747" s="94" t="e">
        <v>#NAME?</v>
      </c>
      <c r="AQ1747" s="94" t="e">
        <v>#NAME?</v>
      </c>
      <c r="AR1747" s="94" t="e">
        <v>#NAME?</v>
      </c>
    </row>
    <row r="1748" customFormat="false" ht="15" hidden="false" customHeight="true" outlineLevel="0" collapsed="false">
      <c r="A1748" s="62" t="s">
        <v>10738</v>
      </c>
      <c r="B1748" s="20" t="str">
        <f aca="false">INDEX(Table2[], MATCH(L1748, Location_ID!$D$2:$D$648, 0), 1)</f>
        <v>4c082d4b-baea-4b3d-92cf-eb2072ae73c6</v>
      </c>
      <c r="C1748" s="20" t="s">
        <v>949</v>
      </c>
      <c r="D1748" s="230" t="s">
        <v>354</v>
      </c>
      <c r="E1748" s="20" t="s">
        <v>7134</v>
      </c>
      <c r="F1748" s="20" t="s">
        <v>7135</v>
      </c>
      <c r="G1748" s="20"/>
      <c r="H1748" s="20"/>
      <c r="I1748" s="20" t="s">
        <v>10686</v>
      </c>
      <c r="J1748" s="20" t="s">
        <v>10739</v>
      </c>
      <c r="K1748" s="20" t="s">
        <v>7128</v>
      </c>
      <c r="L1748" s="20" t="s">
        <v>1780</v>
      </c>
      <c r="M1748" s="20" t="s">
        <v>7132</v>
      </c>
      <c r="N1748" s="20" t="s">
        <v>10740</v>
      </c>
      <c r="O1748" s="20" t="s">
        <v>10739</v>
      </c>
      <c r="P1748" s="201" t="n">
        <v>42005</v>
      </c>
      <c r="Q1748" s="201" t="n">
        <v>42369</v>
      </c>
      <c r="R1748" s="20"/>
      <c r="S1748" s="20" t="s">
        <v>7117</v>
      </c>
      <c r="T1748" s="20" t="n">
        <v>8800</v>
      </c>
      <c r="U1748" s="20" t="n">
        <v>8400</v>
      </c>
      <c r="V1748" s="20" t="n">
        <v>9700</v>
      </c>
      <c r="W1748" s="20" t="s">
        <v>8447</v>
      </c>
      <c r="X1748" s="35" t="s">
        <v>383</v>
      </c>
      <c r="Y1748" s="35"/>
      <c r="Z1748" s="35" t="n">
        <v>0</v>
      </c>
      <c r="AE1748" s="94" t="e">
        <f aca="false" t="array" ref="AE1748:AK1748">_xlfn.torow(_xlfn.unique(_xlfn._xlws.filter(cat_table[Subsector],$E1748=cat_table[Sector],"")))</f>
        <v>#NAME?</v>
      </c>
      <c r="AF1748" s="94" t="e">
        <v>#NAME?</v>
      </c>
      <c r="AG1748" s="94" t="e">
        <v>#NAME?</v>
      </c>
      <c r="AH1748" s="94" t="e">
        <v>#NAME?</v>
      </c>
      <c r="AI1748" s="94" t="e">
        <v>#NAME?</v>
      </c>
      <c r="AJ1748" s="94" t="e">
        <v>#NAME?</v>
      </c>
      <c r="AK1748" s="94" t="e">
        <v>#NAME?</v>
      </c>
      <c r="AO1748" s="94" t="e">
        <f aca="false" t="array" ref="AO1748:AT1748">_xlfn.torow(_xlfn.unique(_xlfn._xlws.filter(cat_table[Sub-subsector],($E1748=cat_table[Sector])*($F1748=cat_table[Subsector]),"")))</f>
        <v>#NAME?</v>
      </c>
      <c r="AP1748" s="94" t="e">
        <v>#NAME?</v>
      </c>
      <c r="AQ1748" s="94" t="e">
        <v>#NAME?</v>
      </c>
      <c r="AR1748" s="94" t="e">
        <v>#NAME?</v>
      </c>
      <c r="AS1748" s="94" t="e">
        <v>#NAME?</v>
      </c>
      <c r="AT1748" s="94" t="e">
        <v>#NAME?</v>
      </c>
    </row>
    <row r="1749" customFormat="false" ht="15" hidden="false" customHeight="true" outlineLevel="0" collapsed="false">
      <c r="A1749" s="62" t="s">
        <v>10741</v>
      </c>
      <c r="B1749" s="20" t="str">
        <f aca="false">INDEX(Table2[], MATCH(L1749, Location_ID!$D$2:$D$648, 0), 1)</f>
        <v>4c082d4b-baea-4b3d-92cf-eb2072ae73c6</v>
      </c>
      <c r="C1749" s="20" t="s">
        <v>949</v>
      </c>
      <c r="D1749" s="230" t="s">
        <v>354</v>
      </c>
      <c r="E1749" s="20" t="s">
        <v>7134</v>
      </c>
      <c r="F1749" s="20" t="s">
        <v>7135</v>
      </c>
      <c r="G1749" s="20"/>
      <c r="H1749" s="20"/>
      <c r="I1749" s="20" t="s">
        <v>10742</v>
      </c>
      <c r="J1749" s="20" t="s">
        <v>10743</v>
      </c>
      <c r="K1749" s="20" t="s">
        <v>7128</v>
      </c>
      <c r="L1749" s="20" t="s">
        <v>1780</v>
      </c>
      <c r="M1749" s="20" t="s">
        <v>7110</v>
      </c>
      <c r="N1749" s="20" t="s">
        <v>10744</v>
      </c>
      <c r="O1749" s="20" t="s">
        <v>10743</v>
      </c>
      <c r="P1749" s="201" t="n">
        <v>42005</v>
      </c>
      <c r="Q1749" s="201" t="n">
        <v>42369</v>
      </c>
      <c r="R1749" s="20"/>
      <c r="S1749" s="20" t="s">
        <v>7117</v>
      </c>
      <c r="T1749" s="20" t="n">
        <v>6700</v>
      </c>
      <c r="U1749" s="20" t="n">
        <v>5100</v>
      </c>
      <c r="V1749" s="20" t="n">
        <v>8600</v>
      </c>
      <c r="W1749" s="20" t="s">
        <v>8447</v>
      </c>
      <c r="X1749" s="35" t="s">
        <v>383</v>
      </c>
      <c r="Y1749" s="35"/>
      <c r="Z1749" s="35" t="n">
        <v>0</v>
      </c>
      <c r="AE1749" s="94" t="e">
        <f aca="false" t="array" ref="AE1749:AK1749">_xlfn.torow(_xlfn.unique(_xlfn._xlws.filter(cat_table[Subsector],$E1749=cat_table[Sector],"")))</f>
        <v>#NAME?</v>
      </c>
      <c r="AF1749" s="94" t="e">
        <v>#NAME?</v>
      </c>
      <c r="AG1749" s="94" t="e">
        <v>#NAME?</v>
      </c>
      <c r="AH1749" s="94" t="e">
        <v>#NAME?</v>
      </c>
      <c r="AI1749" s="94" t="e">
        <v>#NAME?</v>
      </c>
      <c r="AJ1749" s="94" t="e">
        <v>#NAME?</v>
      </c>
      <c r="AK1749" s="94" t="e">
        <v>#NAME?</v>
      </c>
      <c r="AO1749" s="94" t="e">
        <f aca="false" t="array" ref="AO1749:AT1749">_xlfn.torow(_xlfn.unique(_xlfn._xlws.filter(cat_table[Sub-subsector],($E1749=cat_table[Sector])*($F1749=cat_table[Subsector]),"")))</f>
        <v>#NAME?</v>
      </c>
      <c r="AP1749" s="94" t="e">
        <v>#NAME?</v>
      </c>
      <c r="AQ1749" s="94" t="e">
        <v>#NAME?</v>
      </c>
      <c r="AR1749" s="94" t="e">
        <v>#NAME?</v>
      </c>
      <c r="AS1749" s="94" t="e">
        <v>#NAME?</v>
      </c>
      <c r="AT1749" s="94" t="e">
        <v>#NAME?</v>
      </c>
    </row>
    <row r="1750" customFormat="false" ht="15" hidden="false" customHeight="true" outlineLevel="0" collapsed="false">
      <c r="A1750" s="62" t="s">
        <v>10745</v>
      </c>
      <c r="B1750" s="20" t="str">
        <f aca="false">INDEX(Table2[], MATCH(L1750, Location_ID!$D$2:$D$648, 0), 1)</f>
        <v>4c082d4b-baea-4b3d-92cf-eb2072ae73c6</v>
      </c>
      <c r="C1750" s="20" t="s">
        <v>949</v>
      </c>
      <c r="D1750" s="230" t="s">
        <v>354</v>
      </c>
      <c r="E1750" s="20" t="s">
        <v>7134</v>
      </c>
      <c r="F1750" s="20" t="s">
        <v>7135</v>
      </c>
      <c r="G1750" s="20"/>
      <c r="H1750" s="20"/>
      <c r="I1750" s="20" t="s">
        <v>10742</v>
      </c>
      <c r="J1750" s="20" t="s">
        <v>10746</v>
      </c>
      <c r="K1750" s="20" t="s">
        <v>7128</v>
      </c>
      <c r="L1750" s="20" t="s">
        <v>1780</v>
      </c>
      <c r="M1750" s="20" t="s">
        <v>7121</v>
      </c>
      <c r="N1750" s="20" t="s">
        <v>10747</v>
      </c>
      <c r="O1750" s="20" t="s">
        <v>10746</v>
      </c>
      <c r="P1750" s="201" t="n">
        <v>42005</v>
      </c>
      <c r="Q1750" s="201" t="n">
        <v>42369</v>
      </c>
      <c r="R1750" s="20"/>
      <c r="S1750" s="20" t="s">
        <v>7117</v>
      </c>
      <c r="T1750" s="20" t="n">
        <v>20</v>
      </c>
      <c r="U1750" s="20"/>
      <c r="V1750" s="20"/>
      <c r="W1750" s="20" t="s">
        <v>8447</v>
      </c>
      <c r="X1750" s="35" t="s">
        <v>383</v>
      </c>
      <c r="Y1750" s="35"/>
      <c r="Z1750" s="35" t="n">
        <v>0</v>
      </c>
      <c r="AE1750" s="94" t="e">
        <f aca="false" t="array" ref="AE1750:AK1750">_xlfn.torow(_xlfn.unique(_xlfn._xlws.filter(cat_table[Subsector],$E1750=cat_table[Sector],"")))</f>
        <v>#NAME?</v>
      </c>
      <c r="AF1750" s="94" t="e">
        <v>#NAME?</v>
      </c>
      <c r="AG1750" s="94" t="e">
        <v>#NAME?</v>
      </c>
      <c r="AH1750" s="94" t="e">
        <v>#NAME?</v>
      </c>
      <c r="AI1750" s="94" t="e">
        <v>#NAME?</v>
      </c>
      <c r="AJ1750" s="94" t="e">
        <v>#NAME?</v>
      </c>
      <c r="AK1750" s="94" t="e">
        <v>#NAME?</v>
      </c>
      <c r="AO1750" s="94" t="e">
        <f aca="false" t="array" ref="AO1750:AT1750">_xlfn.torow(_xlfn.unique(_xlfn._xlws.filter(cat_table[Sub-subsector],($E1750=cat_table[Sector])*($F1750=cat_table[Subsector]),"")))</f>
        <v>#NAME?</v>
      </c>
      <c r="AP1750" s="94" t="e">
        <v>#NAME?</v>
      </c>
      <c r="AQ1750" s="94" t="e">
        <v>#NAME?</v>
      </c>
      <c r="AR1750" s="94" t="e">
        <v>#NAME?</v>
      </c>
      <c r="AS1750" s="94" t="e">
        <v>#NAME?</v>
      </c>
      <c r="AT1750" s="94" t="e">
        <v>#NAME?</v>
      </c>
    </row>
    <row r="1751" customFormat="false" ht="15" hidden="false" customHeight="true" outlineLevel="0" collapsed="false">
      <c r="A1751" s="62" t="s">
        <v>10748</v>
      </c>
      <c r="B1751" s="20" t="str">
        <f aca="false">INDEX(Table2[], MATCH(L1751, Location_ID!$D$2:$D$648, 0), 1)</f>
        <v>4c082d4b-baea-4b3d-92cf-eb2072ae73c6</v>
      </c>
      <c r="C1751" s="20" t="s">
        <v>949</v>
      </c>
      <c r="D1751" s="230" t="s">
        <v>354</v>
      </c>
      <c r="E1751" s="20" t="s">
        <v>7134</v>
      </c>
      <c r="F1751" s="20" t="s">
        <v>7135</v>
      </c>
      <c r="G1751" s="20"/>
      <c r="H1751" s="20"/>
      <c r="I1751" s="20" t="s">
        <v>10742</v>
      </c>
      <c r="J1751" s="20" t="s">
        <v>10749</v>
      </c>
      <c r="K1751" s="20" t="s">
        <v>7128</v>
      </c>
      <c r="L1751" s="20" t="s">
        <v>1780</v>
      </c>
      <c r="M1751" s="20" t="s">
        <v>7121</v>
      </c>
      <c r="N1751" s="20" t="s">
        <v>10747</v>
      </c>
      <c r="O1751" s="20" t="s">
        <v>10749</v>
      </c>
      <c r="P1751" s="201" t="n">
        <v>42005</v>
      </c>
      <c r="Q1751" s="201" t="n">
        <v>42369</v>
      </c>
      <c r="R1751" s="20"/>
      <c r="S1751" s="20" t="s">
        <v>7117</v>
      </c>
      <c r="T1751" s="20" t="n">
        <v>42</v>
      </c>
      <c r="U1751" s="20"/>
      <c r="V1751" s="20"/>
      <c r="W1751" s="20" t="s">
        <v>8447</v>
      </c>
      <c r="X1751" s="35" t="s">
        <v>383</v>
      </c>
      <c r="Y1751" s="35"/>
      <c r="Z1751" s="35" t="n">
        <v>0</v>
      </c>
      <c r="AE1751" s="94" t="e">
        <f aca="false" t="array" ref="AE1751:AK1751">_xlfn.torow(_xlfn.unique(_xlfn._xlws.filter(cat_table[Subsector],$E1751=cat_table[Sector],"")))</f>
        <v>#NAME?</v>
      </c>
      <c r="AF1751" s="94" t="e">
        <v>#NAME?</v>
      </c>
      <c r="AG1751" s="94" t="e">
        <v>#NAME?</v>
      </c>
      <c r="AH1751" s="94" t="e">
        <v>#NAME?</v>
      </c>
      <c r="AI1751" s="94" t="e">
        <v>#NAME?</v>
      </c>
      <c r="AJ1751" s="94" t="e">
        <v>#NAME?</v>
      </c>
      <c r="AK1751" s="94" t="e">
        <v>#NAME?</v>
      </c>
      <c r="AO1751" s="94" t="e">
        <f aca="false" t="array" ref="AO1751:AT1751">_xlfn.torow(_xlfn.unique(_xlfn._xlws.filter(cat_table[Sub-subsector],($E1751=cat_table[Sector])*($F1751=cat_table[Subsector]),"")))</f>
        <v>#NAME?</v>
      </c>
      <c r="AP1751" s="94" t="e">
        <v>#NAME?</v>
      </c>
      <c r="AQ1751" s="94" t="e">
        <v>#NAME?</v>
      </c>
      <c r="AR1751" s="94" t="e">
        <v>#NAME?</v>
      </c>
      <c r="AS1751" s="94" t="e">
        <v>#NAME?</v>
      </c>
      <c r="AT1751" s="94" t="e">
        <v>#NAME?</v>
      </c>
    </row>
    <row r="1752" customFormat="false" ht="15" hidden="false" customHeight="true" outlineLevel="0" collapsed="false">
      <c r="A1752" s="62" t="s">
        <v>10750</v>
      </c>
      <c r="B1752" s="20" t="str">
        <f aca="false">INDEX(Table2[], MATCH(L1752, Location_ID!$D$2:$D$648, 0), 1)</f>
        <v>4c082d4b-baea-4b3d-92cf-eb2072ae73c6</v>
      </c>
      <c r="C1752" s="20" t="s">
        <v>949</v>
      </c>
      <c r="D1752" s="230" t="s">
        <v>354</v>
      </c>
      <c r="E1752" s="20" t="s">
        <v>7134</v>
      </c>
      <c r="F1752" s="20" t="s">
        <v>7135</v>
      </c>
      <c r="G1752" s="20" t="s">
        <v>7136</v>
      </c>
      <c r="H1752" s="20"/>
      <c r="I1752" s="20" t="s">
        <v>10742</v>
      </c>
      <c r="J1752" s="20" t="s">
        <v>10751</v>
      </c>
      <c r="K1752" s="20" t="s">
        <v>7128</v>
      </c>
      <c r="L1752" s="20" t="s">
        <v>1780</v>
      </c>
      <c r="M1752" s="20" t="s">
        <v>7121</v>
      </c>
      <c r="N1752" s="20" t="s">
        <v>10752</v>
      </c>
      <c r="O1752" s="20" t="s">
        <v>10751</v>
      </c>
      <c r="P1752" s="201" t="n">
        <v>42005</v>
      </c>
      <c r="Q1752" s="201" t="n">
        <v>42369</v>
      </c>
      <c r="R1752" s="20"/>
      <c r="S1752" s="20" t="s">
        <v>7117</v>
      </c>
      <c r="T1752" s="20" t="n">
        <v>430</v>
      </c>
      <c r="U1752" s="20" t="n">
        <v>210</v>
      </c>
      <c r="V1752" s="20" t="n">
        <v>640</v>
      </c>
      <c r="W1752" s="20" t="s">
        <v>8447</v>
      </c>
      <c r="X1752" s="35" t="s">
        <v>383</v>
      </c>
      <c r="Y1752" s="35"/>
      <c r="Z1752" s="35" t="n">
        <v>0</v>
      </c>
      <c r="AE1752" s="94" t="e">
        <f aca="false" t="array" ref="AE1752:AK1752">_xlfn.torow(_xlfn.unique(_xlfn._xlws.filter(cat_table[Subsector],$E1752=cat_table[Sector],"")))</f>
        <v>#NAME?</v>
      </c>
      <c r="AF1752" s="94" t="e">
        <v>#NAME?</v>
      </c>
      <c r="AG1752" s="94" t="e">
        <v>#NAME?</v>
      </c>
      <c r="AH1752" s="94" t="e">
        <v>#NAME?</v>
      </c>
      <c r="AI1752" s="94" t="e">
        <v>#NAME?</v>
      </c>
      <c r="AJ1752" s="94" t="e">
        <v>#NAME?</v>
      </c>
      <c r="AK1752" s="94" t="e">
        <v>#NAME?</v>
      </c>
      <c r="AO1752" s="94" t="e">
        <f aca="false" t="array" ref="AO1752:AT1752">_xlfn.torow(_xlfn.unique(_xlfn._xlws.filter(cat_table[Sub-subsector],($E1752=cat_table[Sector])*($F1752=cat_table[Subsector]),"")))</f>
        <v>#NAME?</v>
      </c>
      <c r="AP1752" s="94" t="e">
        <v>#NAME?</v>
      </c>
      <c r="AQ1752" s="94" t="e">
        <v>#NAME?</v>
      </c>
      <c r="AR1752" s="94" t="e">
        <v>#NAME?</v>
      </c>
      <c r="AS1752" s="94" t="e">
        <v>#NAME?</v>
      </c>
      <c r="AT1752" s="94" t="e">
        <v>#NAME?</v>
      </c>
    </row>
    <row r="1753" customFormat="false" ht="15" hidden="false" customHeight="true" outlineLevel="0" collapsed="false">
      <c r="A1753" s="62" t="s">
        <v>10753</v>
      </c>
      <c r="B1753" s="20" t="str">
        <f aca="false">INDEX(Table2[], MATCH(L1753, Location_ID!$D$2:$D$648, 0), 1)</f>
        <v>4c082d4b-baea-4b3d-92cf-eb2072ae73c6</v>
      </c>
      <c r="C1753" s="20" t="s">
        <v>949</v>
      </c>
      <c r="D1753" s="230" t="s">
        <v>354</v>
      </c>
      <c r="E1753" s="20" t="s">
        <v>7134</v>
      </c>
      <c r="F1753" s="20" t="s">
        <v>7135</v>
      </c>
      <c r="G1753" s="20"/>
      <c r="H1753" s="20"/>
      <c r="I1753" s="20" t="s">
        <v>10742</v>
      </c>
      <c r="J1753" s="20" t="s">
        <v>10754</v>
      </c>
      <c r="K1753" s="20" t="s">
        <v>7128</v>
      </c>
      <c r="L1753" s="20" t="s">
        <v>1780</v>
      </c>
      <c r="M1753" s="20" t="s">
        <v>7132</v>
      </c>
      <c r="N1753" s="20" t="s">
        <v>10740</v>
      </c>
      <c r="O1753" s="20" t="s">
        <v>10754</v>
      </c>
      <c r="P1753" s="201" t="n">
        <v>42005</v>
      </c>
      <c r="Q1753" s="201" t="n">
        <v>42369</v>
      </c>
      <c r="R1753" s="20"/>
      <c r="S1753" s="20" t="s">
        <v>7117</v>
      </c>
      <c r="T1753" s="20" t="n">
        <v>7200</v>
      </c>
      <c r="U1753" s="20" t="n">
        <v>5600</v>
      </c>
      <c r="V1753" s="20" t="n">
        <v>9100</v>
      </c>
      <c r="W1753" s="20" t="s">
        <v>8447</v>
      </c>
      <c r="X1753" s="35" t="s">
        <v>383</v>
      </c>
      <c r="Y1753" s="35"/>
      <c r="Z1753" s="35" t="n">
        <v>0</v>
      </c>
      <c r="AE1753" s="94" t="e">
        <f aca="false" t="array" ref="AE1753:AK1753">_xlfn.torow(_xlfn.unique(_xlfn._xlws.filter(cat_table[Subsector],$E1753=cat_table[Sector],"")))</f>
        <v>#NAME?</v>
      </c>
      <c r="AF1753" s="94" t="e">
        <v>#NAME?</v>
      </c>
      <c r="AG1753" s="94" t="e">
        <v>#NAME?</v>
      </c>
      <c r="AH1753" s="94" t="e">
        <v>#NAME?</v>
      </c>
      <c r="AI1753" s="94" t="e">
        <v>#NAME?</v>
      </c>
      <c r="AJ1753" s="94" t="e">
        <v>#NAME?</v>
      </c>
      <c r="AK1753" s="94" t="e">
        <v>#NAME?</v>
      </c>
      <c r="AO1753" s="94" t="e">
        <f aca="false" t="array" ref="AO1753:AT1753">_xlfn.torow(_xlfn.unique(_xlfn._xlws.filter(cat_table[Sub-subsector],($E1753=cat_table[Sector])*($F1753=cat_table[Subsector]),"")))</f>
        <v>#NAME?</v>
      </c>
      <c r="AP1753" s="94" t="e">
        <v>#NAME?</v>
      </c>
      <c r="AQ1753" s="94" t="e">
        <v>#NAME?</v>
      </c>
      <c r="AR1753" s="94" t="e">
        <v>#NAME?</v>
      </c>
      <c r="AS1753" s="94" t="e">
        <v>#NAME?</v>
      </c>
      <c r="AT1753" s="94" t="e">
        <v>#NAME?</v>
      </c>
    </row>
    <row r="1754" customFormat="false" ht="15" hidden="false" customHeight="true" outlineLevel="0" collapsed="false">
      <c r="A1754" s="62" t="s">
        <v>10755</v>
      </c>
      <c r="B1754" s="20" t="str">
        <f aca="false">INDEX(Table2[], MATCH(L1754, Location_ID!$D$2:$D$648, 0), 1)</f>
        <v>4c082d4b-baea-4b3d-92cf-eb2072ae73c6</v>
      </c>
      <c r="C1754" s="20" t="s">
        <v>949</v>
      </c>
      <c r="D1754" s="230" t="s">
        <v>354</v>
      </c>
      <c r="E1754" s="20" t="s">
        <v>7134</v>
      </c>
      <c r="F1754" s="20" t="s">
        <v>7135</v>
      </c>
      <c r="G1754" s="20"/>
      <c r="H1754" s="20"/>
      <c r="I1754" s="20" t="s">
        <v>10742</v>
      </c>
      <c r="J1754" s="20" t="s">
        <v>10756</v>
      </c>
      <c r="K1754" s="20" t="s">
        <v>7128</v>
      </c>
      <c r="L1754" s="20" t="s">
        <v>1780</v>
      </c>
      <c r="M1754" s="20" t="s">
        <v>7121</v>
      </c>
      <c r="N1754" s="20" t="s">
        <v>10747</v>
      </c>
      <c r="O1754" s="20" t="s">
        <v>10756</v>
      </c>
      <c r="P1754" s="201" t="n">
        <v>42005</v>
      </c>
      <c r="Q1754" s="201" t="n">
        <v>42369</v>
      </c>
      <c r="R1754" s="20"/>
      <c r="S1754" s="20" t="s">
        <v>7117</v>
      </c>
      <c r="T1754" s="20" t="n">
        <v>86</v>
      </c>
      <c r="U1754" s="20" t="n">
        <v>80</v>
      </c>
      <c r="V1754" s="20" t="n">
        <v>120</v>
      </c>
      <c r="W1754" s="20" t="s">
        <v>8447</v>
      </c>
      <c r="X1754" s="35" t="s">
        <v>383</v>
      </c>
      <c r="Y1754" s="35"/>
      <c r="Z1754" s="35" t="n">
        <v>0</v>
      </c>
      <c r="AE1754" s="94" t="e">
        <f aca="false" t="array" ref="AE1754:AK1754">_xlfn.torow(_xlfn.unique(_xlfn._xlws.filter(cat_table[Subsector],$E1754=cat_table[Sector],"")))</f>
        <v>#NAME?</v>
      </c>
      <c r="AF1754" s="94" t="e">
        <v>#NAME?</v>
      </c>
      <c r="AG1754" s="94" t="e">
        <v>#NAME?</v>
      </c>
      <c r="AH1754" s="94" t="e">
        <v>#NAME?</v>
      </c>
      <c r="AI1754" s="94" t="e">
        <v>#NAME?</v>
      </c>
      <c r="AJ1754" s="94" t="e">
        <v>#NAME?</v>
      </c>
      <c r="AK1754" s="94" t="e">
        <v>#NAME?</v>
      </c>
      <c r="AO1754" s="94" t="e">
        <f aca="false" t="array" ref="AO1754:AT1754">_xlfn.torow(_xlfn.unique(_xlfn._xlws.filter(cat_table[Sub-subsector],($E1754=cat_table[Sector])*($F1754=cat_table[Subsector]),"")))</f>
        <v>#NAME?</v>
      </c>
      <c r="AP1754" s="94" t="e">
        <v>#NAME?</v>
      </c>
      <c r="AQ1754" s="94" t="e">
        <v>#NAME?</v>
      </c>
      <c r="AR1754" s="94" t="e">
        <v>#NAME?</v>
      </c>
      <c r="AS1754" s="94" t="e">
        <v>#NAME?</v>
      </c>
      <c r="AT1754" s="94" t="e">
        <v>#NAME?</v>
      </c>
    </row>
    <row r="1755" customFormat="false" ht="15" hidden="false" customHeight="true" outlineLevel="0" collapsed="false">
      <c r="A1755" s="62" t="s">
        <v>10757</v>
      </c>
      <c r="B1755" s="20" t="str">
        <f aca="false">INDEX(Table2[], MATCH(L1755, Location_ID!$D$2:$D$648, 0), 1)</f>
        <v>4c082d4b-baea-4b3d-92cf-eb2072ae73c6</v>
      </c>
      <c r="C1755" s="20" t="s">
        <v>949</v>
      </c>
      <c r="D1755" s="230" t="s">
        <v>354</v>
      </c>
      <c r="E1755" s="20" t="s">
        <v>7134</v>
      </c>
      <c r="F1755" s="20" t="s">
        <v>7135</v>
      </c>
      <c r="G1755" s="20" t="s">
        <v>10710</v>
      </c>
      <c r="H1755" s="20"/>
      <c r="I1755" s="20" t="s">
        <v>10742</v>
      </c>
      <c r="J1755" s="20" t="s">
        <v>10758</v>
      </c>
      <c r="K1755" s="20" t="s">
        <v>7128</v>
      </c>
      <c r="L1755" s="20" t="s">
        <v>1780</v>
      </c>
      <c r="M1755" s="20" t="s">
        <v>7121</v>
      </c>
      <c r="N1755" s="20" t="s">
        <v>10759</v>
      </c>
      <c r="O1755" s="20" t="s">
        <v>10758</v>
      </c>
      <c r="P1755" s="201" t="n">
        <v>42005</v>
      </c>
      <c r="Q1755" s="201" t="n">
        <v>42369</v>
      </c>
      <c r="R1755" s="20"/>
      <c r="S1755" s="20" t="s">
        <v>7117</v>
      </c>
      <c r="T1755" s="20" t="n">
        <v>61</v>
      </c>
      <c r="U1755" s="20" t="n">
        <v>59</v>
      </c>
      <c r="V1755" s="20" t="n">
        <v>360</v>
      </c>
      <c r="W1755" s="20" t="s">
        <v>8447</v>
      </c>
      <c r="X1755" s="35" t="s">
        <v>383</v>
      </c>
      <c r="Y1755" s="35"/>
      <c r="Z1755" s="35" t="n">
        <v>0</v>
      </c>
      <c r="AE1755" s="94" t="e">
        <f aca="false" t="array" ref="AE1755:AK1755">_xlfn.torow(_xlfn.unique(_xlfn._xlws.filter(cat_table[Subsector],$E1755=cat_table[Sector],"")))</f>
        <v>#NAME?</v>
      </c>
      <c r="AF1755" s="94" t="e">
        <v>#NAME?</v>
      </c>
      <c r="AG1755" s="94" t="e">
        <v>#NAME?</v>
      </c>
      <c r="AH1755" s="94" t="e">
        <v>#NAME?</v>
      </c>
      <c r="AI1755" s="94" t="e">
        <v>#NAME?</v>
      </c>
      <c r="AJ1755" s="94" t="e">
        <v>#NAME?</v>
      </c>
      <c r="AK1755" s="94" t="e">
        <v>#NAME?</v>
      </c>
      <c r="AO1755" s="94" t="e">
        <f aca="false" t="array" ref="AO1755:AT1755">_xlfn.torow(_xlfn.unique(_xlfn._xlws.filter(cat_table[Sub-subsector],($E1755=cat_table[Sector])*($F1755=cat_table[Subsector]),"")))</f>
        <v>#NAME?</v>
      </c>
      <c r="AP1755" s="94" t="e">
        <v>#NAME?</v>
      </c>
      <c r="AQ1755" s="94" t="e">
        <v>#NAME?</v>
      </c>
      <c r="AR1755" s="94" t="e">
        <v>#NAME?</v>
      </c>
      <c r="AS1755" s="94" t="e">
        <v>#NAME?</v>
      </c>
      <c r="AT1755" s="94" t="e">
        <v>#NAME?</v>
      </c>
    </row>
    <row r="1756" customFormat="false" ht="15" hidden="false" customHeight="true" outlineLevel="0" collapsed="false">
      <c r="A1756" s="62" t="s">
        <v>10760</v>
      </c>
      <c r="B1756" s="20" t="str">
        <f aca="false">INDEX(Table2[], MATCH(L1756, Location_ID!$D$2:$D$648, 0), 1)</f>
        <v>4c082d4b-baea-4b3d-92cf-eb2072ae73c6</v>
      </c>
      <c r="C1756" s="20" t="s">
        <v>949</v>
      </c>
      <c r="D1756" s="230" t="s">
        <v>354</v>
      </c>
      <c r="E1756" s="20" t="s">
        <v>7134</v>
      </c>
      <c r="F1756" s="20" t="s">
        <v>7135</v>
      </c>
      <c r="G1756" s="20"/>
      <c r="H1756" s="20"/>
      <c r="I1756" s="20" t="s">
        <v>10742</v>
      </c>
      <c r="J1756" s="20" t="s">
        <v>10761</v>
      </c>
      <c r="K1756" s="20" t="s">
        <v>7128</v>
      </c>
      <c r="L1756" s="20" t="s">
        <v>1780</v>
      </c>
      <c r="M1756" s="20" t="s">
        <v>7132</v>
      </c>
      <c r="N1756" s="20" t="s">
        <v>10740</v>
      </c>
      <c r="O1756" s="20" t="s">
        <v>10761</v>
      </c>
      <c r="P1756" s="201" t="n">
        <v>42005</v>
      </c>
      <c r="Q1756" s="201" t="n">
        <v>42369</v>
      </c>
      <c r="R1756" s="20"/>
      <c r="S1756" s="20" t="s">
        <v>7117</v>
      </c>
      <c r="T1756" s="20" t="n">
        <v>7300</v>
      </c>
      <c r="U1756" s="20" t="n">
        <v>5700</v>
      </c>
      <c r="V1756" s="20" t="n">
        <v>9300</v>
      </c>
      <c r="W1756" s="20" t="s">
        <v>8447</v>
      </c>
      <c r="X1756" s="35" t="s">
        <v>383</v>
      </c>
      <c r="Y1756" s="35"/>
      <c r="Z1756" s="35" t="n">
        <v>0</v>
      </c>
      <c r="AE1756" s="94" t="e">
        <f aca="false" t="array" ref="AE1756:AK1756">_xlfn.torow(_xlfn.unique(_xlfn._xlws.filter(cat_table[Subsector],$E1756=cat_table[Sector],"")))</f>
        <v>#NAME?</v>
      </c>
      <c r="AF1756" s="94" t="e">
        <v>#NAME?</v>
      </c>
      <c r="AG1756" s="94" t="e">
        <v>#NAME?</v>
      </c>
      <c r="AH1756" s="94" t="e">
        <v>#NAME?</v>
      </c>
      <c r="AI1756" s="94" t="e">
        <v>#NAME?</v>
      </c>
      <c r="AJ1756" s="94" t="e">
        <v>#NAME?</v>
      </c>
      <c r="AK1756" s="94" t="e">
        <v>#NAME?</v>
      </c>
      <c r="AO1756" s="94" t="e">
        <f aca="false" t="array" ref="AO1756:AT1756">_xlfn.torow(_xlfn.unique(_xlfn._xlws.filter(cat_table[Sub-subsector],($E1756=cat_table[Sector])*($F1756=cat_table[Subsector]),"")))</f>
        <v>#NAME?</v>
      </c>
      <c r="AP1756" s="94" t="e">
        <v>#NAME?</v>
      </c>
      <c r="AQ1756" s="94" t="e">
        <v>#NAME?</v>
      </c>
      <c r="AR1756" s="94" t="e">
        <v>#NAME?</v>
      </c>
      <c r="AS1756" s="94" t="e">
        <v>#NAME?</v>
      </c>
      <c r="AT1756" s="94" t="e">
        <v>#NAME?</v>
      </c>
    </row>
    <row r="1757" customFormat="false" ht="15" hidden="false" customHeight="true" outlineLevel="0" collapsed="false">
      <c r="A1757" s="234" t="s">
        <v>955</v>
      </c>
      <c r="B1757" s="20" t="str">
        <f aca="false">INDEX(Table2[], MATCH(L1757, Location_ID!$D$2:$D$648, 0), 1)</f>
        <v>d9321156-1201-4a93-8973-e3b8136391bc</v>
      </c>
      <c r="C1757" s="185" t="s">
        <v>955</v>
      </c>
      <c r="D1757" s="248" t="s">
        <v>354</v>
      </c>
      <c r="E1757" s="185" t="s">
        <v>7134</v>
      </c>
      <c r="F1757" s="185" t="s">
        <v>7135</v>
      </c>
      <c r="G1757" s="185" t="s">
        <v>7591</v>
      </c>
      <c r="H1757" s="185"/>
      <c r="I1757" s="185" t="s">
        <v>10762</v>
      </c>
      <c r="J1757" s="185" t="s">
        <v>10763</v>
      </c>
      <c r="K1757" s="185" t="s">
        <v>7124</v>
      </c>
      <c r="L1757" s="185" t="s">
        <v>1746</v>
      </c>
      <c r="M1757" s="185" t="s">
        <v>7110</v>
      </c>
      <c r="N1757" s="185" t="s">
        <v>10764</v>
      </c>
      <c r="O1757" s="185"/>
      <c r="P1757" s="188" t="n">
        <v>42586</v>
      </c>
      <c r="Q1757" s="188" t="n">
        <v>42614</v>
      </c>
      <c r="R1757" s="185"/>
      <c r="S1757" s="185" t="s">
        <v>7413</v>
      </c>
      <c r="T1757" s="185" t="n">
        <v>8</v>
      </c>
      <c r="U1757" s="185" t="n">
        <v>6</v>
      </c>
      <c r="V1757" s="185" t="n">
        <v>10</v>
      </c>
      <c r="W1757" s="185" t="s">
        <v>10765</v>
      </c>
      <c r="X1757" s="185"/>
      <c r="Y1757" s="189"/>
      <c r="Z1757" s="189" t="n">
        <v>1</v>
      </c>
      <c r="AE1757" s="94" t="e">
        <f aca="false" t="array" ref="AE1757:AK1757">_xlfn.torow(_xlfn.unique(_xlfn._xlws.filter(cat_table[Subsector],$E1757=cat_table[Sector],"")))</f>
        <v>#NAME?</v>
      </c>
      <c r="AF1757" s="94" t="e">
        <v>#NAME?</v>
      </c>
      <c r="AG1757" s="94" t="e">
        <v>#NAME?</v>
      </c>
      <c r="AH1757" s="94" t="e">
        <v>#NAME?</v>
      </c>
      <c r="AI1757" s="94" t="e">
        <v>#NAME?</v>
      </c>
      <c r="AJ1757" s="94" t="e">
        <v>#NAME?</v>
      </c>
      <c r="AK1757" s="94" t="e">
        <v>#NAME?</v>
      </c>
      <c r="AO1757" s="94" t="e">
        <f aca="false" t="array" ref="AO1757:AT1757">_xlfn.torow(_xlfn.unique(_xlfn._xlws.filter(cat_table[Sub-subsector],($E1757=cat_table[Sector])*($F1757=cat_table[Subsector]),"")))</f>
        <v>#NAME?</v>
      </c>
      <c r="AP1757" s="94" t="e">
        <v>#NAME?</v>
      </c>
      <c r="AQ1757" s="94" t="e">
        <v>#NAME?</v>
      </c>
      <c r="AR1757" s="94" t="e">
        <v>#NAME?</v>
      </c>
      <c r="AS1757" s="94" t="e">
        <v>#NAME?</v>
      </c>
      <c r="AT1757" s="94" t="e">
        <v>#NAME?</v>
      </c>
    </row>
    <row r="1758" customFormat="false" ht="15" hidden="false" customHeight="true" outlineLevel="0" collapsed="false">
      <c r="A1758" s="20" t="s">
        <v>10766</v>
      </c>
      <c r="B1758" s="20" t="str">
        <f aca="false">INDEX(Table2[], MATCH(L1758, Location_ID!$D$2:$D$648, 0), 1)</f>
        <v>643c74ba-173d-41e9-82df-2cd224813199</v>
      </c>
      <c r="C1758" s="16" t="s">
        <v>961</v>
      </c>
      <c r="D1758" s="230" t="s">
        <v>354</v>
      </c>
      <c r="E1758" s="20" t="s">
        <v>7127</v>
      </c>
      <c r="F1758" s="20" t="s">
        <v>7610</v>
      </c>
      <c r="G1758" s="20" t="s">
        <v>7611</v>
      </c>
      <c r="H1758" s="20"/>
      <c r="I1758" s="20" t="s">
        <v>10767</v>
      </c>
      <c r="J1758" s="20" t="s">
        <v>10768</v>
      </c>
      <c r="K1758" s="20" t="s">
        <v>7124</v>
      </c>
      <c r="L1758" s="20" t="s">
        <v>2267</v>
      </c>
      <c r="M1758" s="20" t="s">
        <v>7121</v>
      </c>
      <c r="N1758" s="20" t="s">
        <v>10769</v>
      </c>
      <c r="O1758" s="20" t="s">
        <v>10770</v>
      </c>
      <c r="P1758" s="201" t="n">
        <v>39448</v>
      </c>
      <c r="Q1758" s="201" t="n">
        <v>42004</v>
      </c>
      <c r="R1758" s="20"/>
      <c r="S1758" s="20" t="s">
        <v>10645</v>
      </c>
      <c r="T1758" s="20" t="n">
        <v>41.3</v>
      </c>
      <c r="U1758" s="20" t="n">
        <v>29.7</v>
      </c>
      <c r="V1758" s="20" t="n">
        <v>52.9</v>
      </c>
      <c r="W1758" s="20" t="s">
        <v>8447</v>
      </c>
      <c r="X1758" s="35"/>
      <c r="Y1758" s="35"/>
      <c r="Z1758" s="35" t="n">
        <v>1</v>
      </c>
      <c r="AE1758" s="94" t="e">
        <f aca="false" t="array" ref="AE1758:AG1758">_xlfn.torow(_xlfn.unique(_xlfn._xlws.filter(cat_table[Subsector],$E1758=cat_table[Sector],"")))</f>
        <v>#NAME?</v>
      </c>
      <c r="AF1758" s="94" t="e">
        <v>#NAME?</v>
      </c>
      <c r="AG1758" s="94" t="e">
        <v>#NAME?</v>
      </c>
      <c r="AO1758" s="94" t="e">
        <f aca="false" t="array" ref="AO1758:AO1758">_xlfn.torow(_xlfn.unique(_xlfn._xlws.filter(cat_table[Sub-subsector],($E1758=cat_table[Sector])*($F1758=cat_table[Subsector]),"")))</f>
        <v>#NAME?</v>
      </c>
    </row>
    <row r="1759" customFormat="false" ht="15" hidden="false" customHeight="true" outlineLevel="0" collapsed="false">
      <c r="A1759" s="20" t="s">
        <v>10771</v>
      </c>
      <c r="B1759" s="20" t="str">
        <f aca="false">INDEX(Table2[], MATCH(L1759, Location_ID!$D$2:$D$648, 0), 1)</f>
        <v>643c74ba-173d-41e9-82df-2cd224813199</v>
      </c>
      <c r="C1759" s="16" t="s">
        <v>961</v>
      </c>
      <c r="D1759" s="230" t="s">
        <v>354</v>
      </c>
      <c r="E1759" s="20" t="s">
        <v>7127</v>
      </c>
      <c r="F1759" s="20" t="s">
        <v>7610</v>
      </c>
      <c r="G1759" s="20" t="s">
        <v>7611</v>
      </c>
      <c r="H1759" s="20"/>
      <c r="I1759" s="20" t="s">
        <v>10772</v>
      </c>
      <c r="J1759" s="20" t="s">
        <v>10773</v>
      </c>
      <c r="K1759" s="20" t="s">
        <v>7124</v>
      </c>
      <c r="L1759" s="20" t="s">
        <v>2267</v>
      </c>
      <c r="M1759" s="20" t="s">
        <v>7121</v>
      </c>
      <c r="N1759" s="20" t="s">
        <v>10774</v>
      </c>
      <c r="O1759" s="20" t="s">
        <v>10775</v>
      </c>
      <c r="P1759" s="201" t="n">
        <v>39448</v>
      </c>
      <c r="Q1759" s="201" t="n">
        <v>42004</v>
      </c>
      <c r="R1759" s="20"/>
      <c r="S1759" s="20" t="s">
        <v>10645</v>
      </c>
      <c r="T1759" s="20" t="n">
        <v>81.9</v>
      </c>
      <c r="U1759" s="20" t="n">
        <v>71.3</v>
      </c>
      <c r="V1759" s="20" t="n">
        <v>92.5</v>
      </c>
      <c r="W1759" s="20" t="s">
        <v>8447</v>
      </c>
      <c r="X1759" s="35"/>
      <c r="Y1759" s="35"/>
      <c r="Z1759" s="35" t="n">
        <v>0</v>
      </c>
      <c r="AE1759" s="94" t="e">
        <f aca="false" t="array" ref="AE1759:AG1759">_xlfn.torow(_xlfn.unique(_xlfn._xlws.filter(cat_table[Subsector],$E1759=cat_table[Sector],"")))</f>
        <v>#NAME?</v>
      </c>
      <c r="AF1759" s="94" t="e">
        <v>#NAME?</v>
      </c>
      <c r="AG1759" s="94" t="e">
        <v>#NAME?</v>
      </c>
      <c r="AO1759" s="94" t="e">
        <f aca="false" t="array" ref="AO1759:AO1759">_xlfn.torow(_xlfn.unique(_xlfn._xlws.filter(cat_table[Sub-subsector],($E1759=cat_table[Sector])*($F1759=cat_table[Subsector]),"")))</f>
        <v>#NAME?</v>
      </c>
    </row>
    <row r="1760" customFormat="false" ht="15" hidden="false" customHeight="true" outlineLevel="0" collapsed="false">
      <c r="A1760" s="20" t="s">
        <v>10776</v>
      </c>
      <c r="B1760" s="20" t="str">
        <f aca="false">INDEX(Table2[], MATCH(L1760, Location_ID!$D$2:$D$648, 0), 1)</f>
        <v>643c74ba-173d-41e9-82df-2cd224813199</v>
      </c>
      <c r="C1760" s="16" t="s">
        <v>961</v>
      </c>
      <c r="D1760" s="230" t="s">
        <v>354</v>
      </c>
      <c r="E1760" s="20" t="s">
        <v>7127</v>
      </c>
      <c r="F1760" s="20" t="s">
        <v>7610</v>
      </c>
      <c r="G1760" s="20" t="s">
        <v>7611</v>
      </c>
      <c r="H1760" s="20"/>
      <c r="I1760" s="20" t="s">
        <v>10777</v>
      </c>
      <c r="J1760" s="20" t="s">
        <v>10778</v>
      </c>
      <c r="K1760" s="20" t="s">
        <v>7124</v>
      </c>
      <c r="L1760" s="20" t="s">
        <v>2267</v>
      </c>
      <c r="M1760" s="20" t="s">
        <v>7132</v>
      </c>
      <c r="N1760" s="20" t="s">
        <v>10779</v>
      </c>
      <c r="O1760" s="20" t="s">
        <v>10780</v>
      </c>
      <c r="P1760" s="201" t="n">
        <v>39448</v>
      </c>
      <c r="Q1760" s="201" t="n">
        <v>42004</v>
      </c>
      <c r="R1760" s="20"/>
      <c r="S1760" s="20" t="s">
        <v>7117</v>
      </c>
      <c r="T1760" s="20" t="n">
        <v>28.9</v>
      </c>
      <c r="U1760" s="20"/>
      <c r="V1760" s="20"/>
      <c r="W1760" s="20" t="s">
        <v>8447</v>
      </c>
      <c r="X1760" s="165"/>
      <c r="Y1760" s="192"/>
      <c r="Z1760" s="192" t="n">
        <v>0</v>
      </c>
      <c r="AE1760" s="94" t="e">
        <f aca="false" t="array" ref="AE1760:AG1760">_xlfn.torow(_xlfn.unique(_xlfn._xlws.filter(cat_table[Subsector],$E1760=cat_table[Sector],"")))</f>
        <v>#NAME?</v>
      </c>
      <c r="AF1760" s="94" t="e">
        <v>#NAME?</v>
      </c>
      <c r="AG1760" s="94" t="e">
        <v>#NAME?</v>
      </c>
      <c r="AO1760" s="94" t="e">
        <f aca="false" t="array" ref="AO1760:AO1760">_xlfn.torow(_xlfn.unique(_xlfn._xlws.filter(cat_table[Sub-subsector],($E1760=cat_table[Sector])*($F1760=cat_table[Subsector]),"")))</f>
        <v>#NAME?</v>
      </c>
    </row>
    <row r="1761" customFormat="false" ht="15" hidden="false" customHeight="true" outlineLevel="0" collapsed="false">
      <c r="A1761" s="20" t="s">
        <v>10781</v>
      </c>
      <c r="B1761" s="20" t="str">
        <f aca="false">INDEX(Table2[], MATCH(L1761, Location_ID!$D$2:$D$648, 0), 1)</f>
        <v>643c74ba-173d-41e9-82df-2cd224813199</v>
      </c>
      <c r="C1761" s="16" t="s">
        <v>961</v>
      </c>
      <c r="D1761" s="230" t="s">
        <v>354</v>
      </c>
      <c r="E1761" s="20" t="s">
        <v>7127</v>
      </c>
      <c r="F1761" s="20" t="s">
        <v>7610</v>
      </c>
      <c r="G1761" s="20" t="s">
        <v>7611</v>
      </c>
      <c r="H1761" s="20"/>
      <c r="I1761" s="20" t="s">
        <v>10782</v>
      </c>
      <c r="J1761" s="20" t="s">
        <v>10783</v>
      </c>
      <c r="K1761" s="20" t="s">
        <v>7124</v>
      </c>
      <c r="L1761" s="20" t="s">
        <v>2267</v>
      </c>
      <c r="M1761" s="20" t="s">
        <v>7121</v>
      </c>
      <c r="N1761" s="20"/>
      <c r="O1761" s="20" t="s">
        <v>10784</v>
      </c>
      <c r="P1761" s="201" t="n">
        <v>39448</v>
      </c>
      <c r="Q1761" s="201" t="n">
        <v>42004</v>
      </c>
      <c r="R1761" s="20"/>
      <c r="S1761" s="20" t="s">
        <v>10645</v>
      </c>
      <c r="T1761" s="20" t="n">
        <v>21.5</v>
      </c>
      <c r="U1761" s="20"/>
      <c r="V1761" s="20"/>
      <c r="W1761" s="20" t="s">
        <v>8447</v>
      </c>
      <c r="X1761" s="35"/>
      <c r="Y1761" s="35"/>
      <c r="Z1761" s="35" t="n">
        <v>0</v>
      </c>
      <c r="AE1761" s="94" t="e">
        <f aca="false" t="array" ref="AE1761:AG1761">_xlfn.torow(_xlfn.unique(_xlfn._xlws.filter(cat_table[Subsector],$E1761=cat_table[Sector],"")))</f>
        <v>#NAME?</v>
      </c>
      <c r="AF1761" s="94" t="e">
        <v>#NAME?</v>
      </c>
      <c r="AG1761" s="94" t="e">
        <v>#NAME?</v>
      </c>
      <c r="AO1761" s="94" t="e">
        <f aca="false" t="array" ref="AO1761:AO1761">_xlfn.torow(_xlfn.unique(_xlfn._xlws.filter(cat_table[Sub-subsector],($E1761=cat_table[Sector])*($F1761=cat_table[Subsector]),"")))</f>
        <v>#NAME?</v>
      </c>
    </row>
    <row r="1762" customFormat="false" ht="15" hidden="false" customHeight="true" outlineLevel="0" collapsed="false">
      <c r="A1762" s="165" t="s">
        <v>10785</v>
      </c>
      <c r="B1762" s="20" t="str">
        <f aca="false">INDEX(Table2[], MATCH(L1762, Location_ID!$D$2:$D$648, 0), 1)</f>
        <v>643c74ba-173d-41e9-82df-2cd224813199</v>
      </c>
      <c r="C1762" s="16" t="s">
        <v>961</v>
      </c>
      <c r="D1762" s="232" t="s">
        <v>354</v>
      </c>
      <c r="E1762" s="165" t="s">
        <v>7127</v>
      </c>
      <c r="F1762" s="165" t="s">
        <v>7610</v>
      </c>
      <c r="G1762" s="165" t="s">
        <v>7611</v>
      </c>
      <c r="H1762" s="192"/>
      <c r="I1762" s="165" t="s">
        <v>10786</v>
      </c>
      <c r="J1762" s="165" t="s">
        <v>10787</v>
      </c>
      <c r="K1762" s="165" t="s">
        <v>7124</v>
      </c>
      <c r="L1762" s="165" t="s">
        <v>2267</v>
      </c>
      <c r="M1762" s="165" t="s">
        <v>7121</v>
      </c>
      <c r="N1762" s="165"/>
      <c r="O1762" s="165" t="s">
        <v>10784</v>
      </c>
      <c r="P1762" s="191" t="n">
        <v>39448</v>
      </c>
      <c r="Q1762" s="191" t="n">
        <v>42004</v>
      </c>
      <c r="R1762" s="165"/>
      <c r="S1762" s="165" t="s">
        <v>10645</v>
      </c>
      <c r="T1762" s="165" t="n">
        <v>42.4</v>
      </c>
      <c r="U1762" s="165"/>
      <c r="V1762" s="165"/>
      <c r="W1762" s="20" t="s">
        <v>8447</v>
      </c>
      <c r="X1762" s="35"/>
      <c r="Y1762" s="35"/>
      <c r="Z1762" s="35" t="n">
        <v>0</v>
      </c>
      <c r="AE1762" s="94" t="e">
        <f aca="false" t="array" ref="AE1762:AG1762">_xlfn.torow(_xlfn.unique(_xlfn._xlws.filter(cat_table[Subsector],$E1762=cat_table[Sector],"")))</f>
        <v>#NAME?</v>
      </c>
      <c r="AF1762" s="94" t="e">
        <v>#NAME?</v>
      </c>
      <c r="AG1762" s="94" t="e">
        <v>#NAME?</v>
      </c>
      <c r="AO1762" s="94" t="e">
        <f aca="false" t="array" ref="AO1762:AO1762">_xlfn.torow(_xlfn.unique(_xlfn._xlws.filter(cat_table[Sub-subsector],($E1762=cat_table[Sector])*($F1762=cat_table[Subsector]),"")))</f>
        <v>#NAME?</v>
      </c>
    </row>
    <row r="1763" customFormat="false" ht="15" hidden="false" customHeight="true" outlineLevel="0" collapsed="false">
      <c r="A1763" s="20" t="s">
        <v>10788</v>
      </c>
      <c r="B1763" s="20" t="str">
        <f aca="false">INDEX(Table2[], MATCH(L1763, Location_ID!$D$2:$D$648, 0), 1)</f>
        <v>643c74ba-173d-41e9-82df-2cd224813199</v>
      </c>
      <c r="C1763" s="16" t="s">
        <v>961</v>
      </c>
      <c r="D1763" s="230" t="s">
        <v>354</v>
      </c>
      <c r="E1763" s="20" t="s">
        <v>7134</v>
      </c>
      <c r="F1763" s="20" t="s">
        <v>7135</v>
      </c>
      <c r="G1763" s="20" t="s">
        <v>7591</v>
      </c>
      <c r="H1763" s="20"/>
      <c r="I1763" s="20" t="s">
        <v>10789</v>
      </c>
      <c r="J1763" s="20" t="s">
        <v>10790</v>
      </c>
      <c r="K1763" s="20" t="s">
        <v>7109</v>
      </c>
      <c r="L1763" s="165" t="s">
        <v>2267</v>
      </c>
      <c r="M1763" s="20" t="s">
        <v>7110</v>
      </c>
      <c r="N1763" s="20" t="s">
        <v>10791</v>
      </c>
      <c r="O1763" s="20" t="s">
        <v>10792</v>
      </c>
      <c r="P1763" s="201" t="n">
        <v>41426</v>
      </c>
      <c r="Q1763" s="201" t="n">
        <v>41455</v>
      </c>
      <c r="R1763" s="20" t="n">
        <v>14</v>
      </c>
      <c r="S1763" s="20" t="s">
        <v>7122</v>
      </c>
      <c r="T1763" s="20" t="n">
        <v>34.2</v>
      </c>
      <c r="U1763" s="20"/>
      <c r="V1763" s="19"/>
      <c r="W1763" s="19" t="s">
        <v>10793</v>
      </c>
      <c r="X1763" s="35"/>
      <c r="Y1763" s="35"/>
      <c r="Z1763" s="35" t="n">
        <v>0</v>
      </c>
      <c r="AE1763" s="94" t="e">
        <f aca="false" t="array" ref="AE1763:AK1763">_xlfn.torow(_xlfn.unique(_xlfn._xlws.filter(cat_table[Subsector],$E1763=cat_table[Sector],"")))</f>
        <v>#NAME?</v>
      </c>
      <c r="AF1763" s="94" t="e">
        <v>#NAME?</v>
      </c>
      <c r="AG1763" s="94" t="e">
        <v>#NAME?</v>
      </c>
      <c r="AH1763" s="94" t="e">
        <v>#NAME?</v>
      </c>
      <c r="AI1763" s="94" t="e">
        <v>#NAME?</v>
      </c>
      <c r="AJ1763" s="94" t="e">
        <v>#NAME?</v>
      </c>
      <c r="AK1763" s="94" t="e">
        <v>#NAME?</v>
      </c>
      <c r="AO1763" s="94" t="e">
        <f aca="false" t="array" ref="AO1763:AT1763">_xlfn.torow(_xlfn.unique(_xlfn._xlws.filter(cat_table[Sub-subsector],($E1763=cat_table[Sector])*($F1763=cat_table[Subsector]),"")))</f>
        <v>#NAME?</v>
      </c>
      <c r="AP1763" s="94" t="e">
        <v>#NAME?</v>
      </c>
      <c r="AQ1763" s="94" t="e">
        <v>#NAME?</v>
      </c>
      <c r="AR1763" s="94" t="e">
        <v>#NAME?</v>
      </c>
      <c r="AS1763" s="94" t="e">
        <v>#NAME?</v>
      </c>
      <c r="AT1763" s="94" t="e">
        <v>#NAME?</v>
      </c>
    </row>
    <row r="1764" customFormat="false" ht="15" hidden="false" customHeight="true" outlineLevel="0" collapsed="false">
      <c r="A1764" s="20" t="s">
        <v>10794</v>
      </c>
      <c r="B1764" s="20" t="str">
        <f aca="false">INDEX(Table2[], MATCH(L1764, Location_ID!$D$2:$D$648, 0), 1)</f>
        <v>643c74ba-173d-41e9-82df-2cd224813199</v>
      </c>
      <c r="C1764" s="16" t="s">
        <v>961</v>
      </c>
      <c r="D1764" s="230" t="s">
        <v>354</v>
      </c>
      <c r="E1764" s="20" t="s">
        <v>7134</v>
      </c>
      <c r="F1764" s="20" t="s">
        <v>7135</v>
      </c>
      <c r="G1764" s="20" t="s">
        <v>7591</v>
      </c>
      <c r="H1764" s="20"/>
      <c r="I1764" s="20" t="s">
        <v>10789</v>
      </c>
      <c r="J1764" s="20" t="s">
        <v>10790</v>
      </c>
      <c r="K1764" s="20" t="s">
        <v>7109</v>
      </c>
      <c r="L1764" s="165" t="s">
        <v>2267</v>
      </c>
      <c r="M1764" s="20" t="s">
        <v>7110</v>
      </c>
      <c r="N1764" s="20" t="s">
        <v>10795</v>
      </c>
      <c r="O1764" s="20" t="s">
        <v>10792</v>
      </c>
      <c r="P1764" s="201" t="n">
        <v>41426</v>
      </c>
      <c r="Q1764" s="201" t="n">
        <v>41455</v>
      </c>
      <c r="R1764" s="20" t="n">
        <v>14</v>
      </c>
      <c r="S1764" s="20" t="s">
        <v>7112</v>
      </c>
      <c r="T1764" s="20" t="n">
        <v>2.4</v>
      </c>
      <c r="U1764" s="20"/>
      <c r="V1764" s="19"/>
      <c r="W1764" s="19" t="s">
        <v>10793</v>
      </c>
      <c r="X1764" s="35"/>
      <c r="Y1764" s="35"/>
      <c r="Z1764" s="35" t="n">
        <v>0</v>
      </c>
    </row>
    <row r="1765" customFormat="false" ht="15" hidden="false" customHeight="true" outlineLevel="0" collapsed="false">
      <c r="A1765" s="20" t="s">
        <v>10796</v>
      </c>
      <c r="B1765" s="20" t="str">
        <f aca="false">INDEX(Table2[], MATCH(L1765, Location_ID!$D$2:$D$648, 0), 1)</f>
        <v>643c74ba-173d-41e9-82df-2cd224813199</v>
      </c>
      <c r="C1765" s="16" t="s">
        <v>961</v>
      </c>
      <c r="D1765" s="230" t="s">
        <v>354</v>
      </c>
      <c r="E1765" s="20" t="s">
        <v>7134</v>
      </c>
      <c r="F1765" s="20" t="s">
        <v>7135</v>
      </c>
      <c r="G1765" s="20" t="s">
        <v>7591</v>
      </c>
      <c r="H1765" s="20"/>
      <c r="I1765" s="20" t="s">
        <v>10797</v>
      </c>
      <c r="J1765" s="20" t="s">
        <v>10798</v>
      </c>
      <c r="K1765" s="20" t="s">
        <v>7109</v>
      </c>
      <c r="L1765" s="165" t="s">
        <v>2267</v>
      </c>
      <c r="M1765" s="20" t="s">
        <v>7121</v>
      </c>
      <c r="N1765" s="20" t="s">
        <v>10799</v>
      </c>
      <c r="O1765" s="20" t="s">
        <v>10800</v>
      </c>
      <c r="P1765" s="201" t="n">
        <v>41426</v>
      </c>
      <c r="Q1765" s="201" t="n">
        <v>41455</v>
      </c>
      <c r="R1765" s="20" t="n">
        <v>1</v>
      </c>
      <c r="S1765" s="20" t="s">
        <v>7130</v>
      </c>
      <c r="T1765" s="20" t="n">
        <v>22.3</v>
      </c>
      <c r="U1765" s="20"/>
      <c r="V1765" s="19"/>
      <c r="W1765" s="19" t="s">
        <v>10793</v>
      </c>
      <c r="X1765" s="35"/>
      <c r="Y1765" s="35"/>
      <c r="Z1765" s="35" t="n">
        <v>0</v>
      </c>
      <c r="AE1765" s="94" t="e">
        <f aca="false" t="array" ref="AE1765:AK1765">_xlfn.torow(_xlfn.unique(_xlfn._xlws.filter(cat_table[Subsector],$E1765=cat_table[Sector],"")))</f>
        <v>#NAME?</v>
      </c>
      <c r="AF1765" s="94" t="e">
        <v>#NAME?</v>
      </c>
      <c r="AG1765" s="94" t="e">
        <v>#NAME?</v>
      </c>
      <c r="AH1765" s="94" t="e">
        <v>#NAME?</v>
      </c>
      <c r="AI1765" s="94" t="e">
        <v>#NAME?</v>
      </c>
      <c r="AJ1765" s="94" t="e">
        <v>#NAME?</v>
      </c>
      <c r="AK1765" s="94" t="e">
        <v>#NAME?</v>
      </c>
      <c r="AO1765" s="94" t="e">
        <f aca="false" t="array" ref="AO1765:AT1765">_xlfn.torow(_xlfn.unique(_xlfn._xlws.filter(cat_table[Sub-subsector],($E1765=cat_table[Sector])*($F1765=cat_table[Subsector]),"")))</f>
        <v>#NAME?</v>
      </c>
      <c r="AP1765" s="94" t="e">
        <v>#NAME?</v>
      </c>
      <c r="AQ1765" s="94" t="e">
        <v>#NAME?</v>
      </c>
      <c r="AR1765" s="94" t="e">
        <v>#NAME?</v>
      </c>
      <c r="AS1765" s="94" t="e">
        <v>#NAME?</v>
      </c>
      <c r="AT1765" s="94" t="e">
        <v>#NAME?</v>
      </c>
    </row>
    <row r="1766" customFormat="false" ht="15" hidden="false" customHeight="true" outlineLevel="0" collapsed="false">
      <c r="A1766" s="20" t="s">
        <v>10801</v>
      </c>
      <c r="B1766" s="20" t="str">
        <f aca="false">INDEX(Table2[], MATCH(L1766, Location_ID!$D$2:$D$648, 0), 1)</f>
        <v>643c74ba-173d-41e9-82df-2cd224813199</v>
      </c>
      <c r="C1766" s="16" t="s">
        <v>961</v>
      </c>
      <c r="D1766" s="230" t="s">
        <v>354</v>
      </c>
      <c r="E1766" s="20" t="s">
        <v>7134</v>
      </c>
      <c r="F1766" s="20" t="s">
        <v>7135</v>
      </c>
      <c r="G1766" s="20" t="s">
        <v>7591</v>
      </c>
      <c r="H1766" s="20"/>
      <c r="I1766" s="20" t="s">
        <v>10802</v>
      </c>
      <c r="J1766" s="20" t="s">
        <v>10803</v>
      </c>
      <c r="K1766" s="20" t="s">
        <v>7120</v>
      </c>
      <c r="L1766" s="165" t="s">
        <v>2267</v>
      </c>
      <c r="M1766" s="20" t="s">
        <v>7110</v>
      </c>
      <c r="N1766" s="20" t="s">
        <v>10804</v>
      </c>
      <c r="O1766" s="20" t="s">
        <v>10805</v>
      </c>
      <c r="P1766" s="201" t="n">
        <v>41426</v>
      </c>
      <c r="Q1766" s="201" t="n">
        <v>41455</v>
      </c>
      <c r="R1766" s="20" t="n">
        <v>23</v>
      </c>
      <c r="S1766" s="20" t="s">
        <v>7122</v>
      </c>
      <c r="T1766" s="20" t="n">
        <v>34.5</v>
      </c>
      <c r="U1766" s="20"/>
      <c r="V1766" s="19"/>
      <c r="W1766" s="19" t="s">
        <v>10793</v>
      </c>
      <c r="X1766" s="35"/>
      <c r="Y1766" s="35"/>
      <c r="Z1766" s="35" t="n">
        <v>0</v>
      </c>
      <c r="AE1766" s="94" t="e">
        <f aca="false" t="array" ref="AE1766:AK1766">_xlfn.torow(_xlfn.unique(_xlfn._xlws.filter(cat_table[Subsector],$E1766=cat_table[Sector],"")))</f>
        <v>#NAME?</v>
      </c>
      <c r="AF1766" s="94" t="e">
        <v>#NAME?</v>
      </c>
      <c r="AG1766" s="94" t="e">
        <v>#NAME?</v>
      </c>
      <c r="AH1766" s="94" t="e">
        <v>#NAME?</v>
      </c>
      <c r="AI1766" s="94" t="e">
        <v>#NAME?</v>
      </c>
      <c r="AJ1766" s="94" t="e">
        <v>#NAME?</v>
      </c>
      <c r="AK1766" s="94" t="e">
        <v>#NAME?</v>
      </c>
      <c r="AO1766" s="94" t="e">
        <f aca="false" t="array" ref="AO1766:AT1766">_xlfn.torow(_xlfn.unique(_xlfn._xlws.filter(cat_table[Sub-subsector],($E1766=cat_table[Sector])*($F1766=cat_table[Subsector]),"")))</f>
        <v>#NAME?</v>
      </c>
      <c r="AP1766" s="94" t="e">
        <v>#NAME?</v>
      </c>
      <c r="AQ1766" s="94" t="e">
        <v>#NAME?</v>
      </c>
      <c r="AR1766" s="94" t="e">
        <v>#NAME?</v>
      </c>
      <c r="AS1766" s="94" t="e">
        <v>#NAME?</v>
      </c>
      <c r="AT1766" s="94" t="e">
        <v>#NAME?</v>
      </c>
    </row>
    <row r="1767" customFormat="false" ht="15" hidden="false" customHeight="true" outlineLevel="0" collapsed="false">
      <c r="A1767" s="20" t="s">
        <v>10806</v>
      </c>
      <c r="B1767" s="20" t="str">
        <f aca="false">INDEX(Table2[], MATCH(L1767, Location_ID!$D$2:$D$648, 0), 1)</f>
        <v>643c74ba-173d-41e9-82df-2cd224813199</v>
      </c>
      <c r="C1767" s="16" t="s">
        <v>961</v>
      </c>
      <c r="D1767" s="230" t="s">
        <v>354</v>
      </c>
      <c r="E1767" s="20" t="s">
        <v>7134</v>
      </c>
      <c r="F1767" s="20" t="s">
        <v>7135</v>
      </c>
      <c r="G1767" s="20" t="s">
        <v>7591</v>
      </c>
      <c r="H1767" s="20"/>
      <c r="I1767" s="20" t="s">
        <v>10807</v>
      </c>
      <c r="J1767" s="20" t="s">
        <v>10808</v>
      </c>
      <c r="K1767" s="20" t="s">
        <v>7120</v>
      </c>
      <c r="L1767" s="165" t="s">
        <v>2267</v>
      </c>
      <c r="M1767" s="20" t="s">
        <v>7121</v>
      </c>
      <c r="N1767" s="20" t="s">
        <v>10809</v>
      </c>
      <c r="O1767" s="20" t="s">
        <v>10810</v>
      </c>
      <c r="P1767" s="201" t="n">
        <v>41426</v>
      </c>
      <c r="Q1767" s="201" t="n">
        <v>41455</v>
      </c>
      <c r="R1767" s="20" t="n">
        <v>1</v>
      </c>
      <c r="S1767" s="20" t="s">
        <v>7130</v>
      </c>
      <c r="T1767" s="20" t="n">
        <v>49.9</v>
      </c>
      <c r="U1767" s="20"/>
      <c r="V1767" s="19"/>
      <c r="W1767" s="19" t="s">
        <v>10793</v>
      </c>
      <c r="X1767" s="35"/>
      <c r="Y1767" s="35"/>
      <c r="Z1767" s="35" t="n">
        <v>0</v>
      </c>
      <c r="AE1767" s="94" t="e">
        <f aca="false" t="array" ref="AE1767:AK1767">_xlfn.torow(_xlfn.unique(_xlfn._xlws.filter(cat_table[Subsector],$E1767=cat_table[Sector],"")))</f>
        <v>#NAME?</v>
      </c>
      <c r="AF1767" s="94" t="e">
        <v>#NAME?</v>
      </c>
      <c r="AG1767" s="94" t="e">
        <v>#NAME?</v>
      </c>
      <c r="AH1767" s="94" t="e">
        <v>#NAME?</v>
      </c>
      <c r="AI1767" s="94" t="e">
        <v>#NAME?</v>
      </c>
      <c r="AJ1767" s="94" t="e">
        <v>#NAME?</v>
      </c>
      <c r="AK1767" s="94" t="e">
        <v>#NAME?</v>
      </c>
      <c r="AO1767" s="94" t="e">
        <f aca="false" t="array" ref="AO1767:AT1767">_xlfn.torow(_xlfn.unique(_xlfn._xlws.filter(cat_table[Sub-subsector],($E1767=cat_table[Sector])*($F1767=cat_table[Subsector]),"")))</f>
        <v>#NAME?</v>
      </c>
      <c r="AP1767" s="94" t="e">
        <v>#NAME?</v>
      </c>
      <c r="AQ1767" s="94" t="e">
        <v>#NAME?</v>
      </c>
      <c r="AR1767" s="94" t="e">
        <v>#NAME?</v>
      </c>
      <c r="AS1767" s="94" t="e">
        <v>#NAME?</v>
      </c>
      <c r="AT1767" s="94" t="e">
        <v>#NAME?</v>
      </c>
    </row>
    <row r="1768" customFormat="false" ht="15" hidden="false" customHeight="true" outlineLevel="0" collapsed="false">
      <c r="A1768" s="20" t="s">
        <v>10811</v>
      </c>
      <c r="B1768" s="20" t="str">
        <f aca="false">INDEX(Table2[], MATCH(L1768, Location_ID!$D$2:$D$648, 0), 1)</f>
        <v>643c74ba-173d-41e9-82df-2cd224813199</v>
      </c>
      <c r="C1768" s="16" t="s">
        <v>961</v>
      </c>
      <c r="D1768" s="230" t="s">
        <v>354</v>
      </c>
      <c r="E1768" s="20" t="s">
        <v>7134</v>
      </c>
      <c r="F1768" s="20" t="s">
        <v>7135</v>
      </c>
      <c r="G1768" s="20" t="s">
        <v>7591</v>
      </c>
      <c r="H1768" s="20"/>
      <c r="I1768" s="20" t="s">
        <v>10812</v>
      </c>
      <c r="J1768" s="20" t="s">
        <v>10813</v>
      </c>
      <c r="K1768" s="20" t="s">
        <v>7120</v>
      </c>
      <c r="L1768" s="165" t="s">
        <v>2267</v>
      </c>
      <c r="M1768" s="20" t="s">
        <v>7110</v>
      </c>
      <c r="N1768" s="20" t="s">
        <v>10814</v>
      </c>
      <c r="O1768" s="20" t="s">
        <v>10815</v>
      </c>
      <c r="P1768" s="201" t="n">
        <v>41426</v>
      </c>
      <c r="Q1768" s="201" t="n">
        <v>41455</v>
      </c>
      <c r="R1768" s="20" t="n">
        <v>1</v>
      </c>
      <c r="S1768" s="20" t="s">
        <v>7130</v>
      </c>
      <c r="T1768" s="20" t="n">
        <v>37.8</v>
      </c>
      <c r="U1768" s="20"/>
      <c r="V1768" s="19"/>
      <c r="W1768" s="19" t="s">
        <v>10793</v>
      </c>
      <c r="X1768" s="35"/>
      <c r="Y1768" s="35"/>
      <c r="Z1768" s="35" t="n">
        <v>0</v>
      </c>
      <c r="AE1768" s="94" t="e">
        <f aca="false" t="array" ref="AE1768:AK1768">_xlfn.torow(_xlfn.unique(_xlfn._xlws.filter(cat_table[Subsector],$E1768=cat_table[Sector],"")))</f>
        <v>#NAME?</v>
      </c>
      <c r="AF1768" s="94" t="e">
        <v>#NAME?</v>
      </c>
      <c r="AG1768" s="94" t="e">
        <v>#NAME?</v>
      </c>
      <c r="AH1768" s="94" t="e">
        <v>#NAME?</v>
      </c>
      <c r="AI1768" s="94" t="e">
        <v>#NAME?</v>
      </c>
      <c r="AJ1768" s="94" t="e">
        <v>#NAME?</v>
      </c>
      <c r="AK1768" s="94" t="e">
        <v>#NAME?</v>
      </c>
      <c r="AO1768" s="94" t="e">
        <f aca="false" t="array" ref="AO1768:AT1768">_xlfn.torow(_xlfn.unique(_xlfn._xlws.filter(cat_table[Sub-subsector],($E1768=cat_table[Sector])*($F1768=cat_table[Subsector]),"")))</f>
        <v>#NAME?</v>
      </c>
      <c r="AP1768" s="94" t="e">
        <v>#NAME?</v>
      </c>
      <c r="AQ1768" s="94" t="e">
        <v>#NAME?</v>
      </c>
      <c r="AR1768" s="94" t="e">
        <v>#NAME?</v>
      </c>
      <c r="AS1768" s="94" t="e">
        <v>#NAME?</v>
      </c>
      <c r="AT1768" s="94" t="e">
        <v>#NAME?</v>
      </c>
    </row>
    <row r="1769" customFormat="false" ht="15" hidden="false" customHeight="true" outlineLevel="0" collapsed="false">
      <c r="A1769" s="20" t="s">
        <v>10816</v>
      </c>
      <c r="B1769" s="20" t="str">
        <f aca="false">INDEX(Table2[], MATCH(L1769, Location_ID!$D$2:$D$648, 0), 1)</f>
        <v>643c74ba-173d-41e9-82df-2cd224813199</v>
      </c>
      <c r="C1769" s="16" t="s">
        <v>961</v>
      </c>
      <c r="D1769" s="230" t="s">
        <v>354</v>
      </c>
      <c r="E1769" s="20" t="s">
        <v>7134</v>
      </c>
      <c r="F1769" s="20" t="s">
        <v>7135</v>
      </c>
      <c r="G1769" s="20" t="s">
        <v>7591</v>
      </c>
      <c r="H1769" s="20"/>
      <c r="I1769" s="20" t="s">
        <v>10817</v>
      </c>
      <c r="J1769" s="20" t="s">
        <v>10818</v>
      </c>
      <c r="K1769" s="20" t="s">
        <v>7120</v>
      </c>
      <c r="L1769" s="165" t="s">
        <v>2267</v>
      </c>
      <c r="M1769" s="20" t="s">
        <v>7121</v>
      </c>
      <c r="N1769" s="20" t="s">
        <v>10819</v>
      </c>
      <c r="O1769" s="20" t="s">
        <v>10820</v>
      </c>
      <c r="P1769" s="201" t="n">
        <v>41426</v>
      </c>
      <c r="Q1769" s="201" t="n">
        <v>41455</v>
      </c>
      <c r="R1769" s="20" t="n">
        <v>1</v>
      </c>
      <c r="S1769" s="20" t="s">
        <v>7130</v>
      </c>
      <c r="T1769" s="20" t="n">
        <v>1260</v>
      </c>
      <c r="U1769" s="20"/>
      <c r="V1769" s="19"/>
      <c r="W1769" s="19" t="s">
        <v>10793</v>
      </c>
      <c r="X1769" s="35"/>
      <c r="Y1769" s="35"/>
      <c r="Z1769" s="35" t="n">
        <v>0</v>
      </c>
      <c r="AE1769" s="94" t="e">
        <f aca="false" t="array" ref="AE1769:AK1769">_xlfn.torow(_xlfn.unique(_xlfn._xlws.filter(cat_table[Subsector],$E1769=cat_table[Sector],"")))</f>
        <v>#NAME?</v>
      </c>
      <c r="AF1769" s="94" t="e">
        <v>#NAME?</v>
      </c>
      <c r="AG1769" s="94" t="e">
        <v>#NAME?</v>
      </c>
      <c r="AH1769" s="94" t="e">
        <v>#NAME?</v>
      </c>
      <c r="AI1769" s="94" t="e">
        <v>#NAME?</v>
      </c>
      <c r="AJ1769" s="94" t="e">
        <v>#NAME?</v>
      </c>
      <c r="AK1769" s="94" t="e">
        <v>#NAME?</v>
      </c>
      <c r="AO1769" s="94" t="e">
        <f aca="false" t="array" ref="AO1769:AT1769">_xlfn.torow(_xlfn.unique(_xlfn._xlws.filter(cat_table[Sub-subsector],($E1769=cat_table[Sector])*($F1769=cat_table[Subsector]),"")))</f>
        <v>#NAME?</v>
      </c>
      <c r="AP1769" s="94" t="e">
        <v>#NAME?</v>
      </c>
      <c r="AQ1769" s="94" t="e">
        <v>#NAME?</v>
      </c>
      <c r="AR1769" s="94" t="e">
        <v>#NAME?</v>
      </c>
      <c r="AS1769" s="94" t="e">
        <v>#NAME?</v>
      </c>
      <c r="AT1769" s="94" t="e">
        <v>#NAME?</v>
      </c>
    </row>
    <row r="1770" customFormat="false" ht="15" hidden="false" customHeight="true" outlineLevel="0" collapsed="false">
      <c r="A1770" s="20" t="s">
        <v>10821</v>
      </c>
      <c r="B1770" s="20" t="str">
        <f aca="false">INDEX(Table2[], MATCH(L1770, Location_ID!$D$2:$D$648, 0), 1)</f>
        <v>643c74ba-173d-41e9-82df-2cd224813199</v>
      </c>
      <c r="C1770" s="16" t="s">
        <v>961</v>
      </c>
      <c r="D1770" s="230" t="s">
        <v>354</v>
      </c>
      <c r="E1770" s="20" t="s">
        <v>7631</v>
      </c>
      <c r="F1770" s="20" t="s">
        <v>7926</v>
      </c>
      <c r="G1770" s="20" t="s">
        <v>7927</v>
      </c>
      <c r="H1770" s="20"/>
      <c r="I1770" s="20" t="s">
        <v>10822</v>
      </c>
      <c r="J1770" s="20" t="s">
        <v>10823</v>
      </c>
      <c r="K1770" s="20" t="s">
        <v>7120</v>
      </c>
      <c r="L1770" s="165" t="s">
        <v>2267</v>
      </c>
      <c r="M1770" s="20" t="s">
        <v>7121</v>
      </c>
      <c r="N1770" s="20" t="s">
        <v>10824</v>
      </c>
      <c r="O1770" s="20" t="s">
        <v>10825</v>
      </c>
      <c r="P1770" s="201" t="n">
        <v>41444</v>
      </c>
      <c r="Q1770" s="201" t="n">
        <v>41445</v>
      </c>
      <c r="R1770" s="20" t="n">
        <v>1</v>
      </c>
      <c r="S1770" s="20" t="s">
        <v>7130</v>
      </c>
      <c r="T1770" s="20" t="n">
        <v>1720</v>
      </c>
      <c r="U1770" s="20"/>
      <c r="V1770" s="19"/>
      <c r="W1770" s="19" t="s">
        <v>10793</v>
      </c>
      <c r="X1770" s="35"/>
      <c r="Y1770" s="35"/>
      <c r="Z1770" s="35" t="n">
        <v>0</v>
      </c>
      <c r="AE1770" s="94" t="e">
        <f aca="false" t="array" ref="AE1770:AI1770">_xlfn.torow(_xlfn.unique(_xlfn._xlws.filter(cat_table[Subsector],$E1770=cat_table[Sector],"")))</f>
        <v>#NAME?</v>
      </c>
      <c r="AF1770" s="94" t="e">
        <v>#NAME?</v>
      </c>
      <c r="AG1770" s="94" t="e">
        <v>#NAME?</v>
      </c>
      <c r="AH1770" s="94" t="e">
        <v>#NAME?</v>
      </c>
      <c r="AI1770" s="94" t="e">
        <v>#NAME?</v>
      </c>
      <c r="AO1770" s="94" t="e">
        <f aca="false" t="array" ref="AO1770:AP1770">_xlfn.torow(_xlfn.unique(_xlfn._xlws.filter(cat_table[Sub-subsector],($E1770=cat_table[Sector])*($F1770=cat_table[Subsector]),"")))</f>
        <v>#NAME?</v>
      </c>
      <c r="AP1770" s="94" t="e">
        <v>#NAME?</v>
      </c>
    </row>
    <row r="1771" customFormat="false" ht="15" hidden="false" customHeight="true" outlineLevel="0" collapsed="false">
      <c r="A1771" s="165" t="s">
        <v>10826</v>
      </c>
      <c r="B1771" s="20" t="str">
        <f aca="false">INDEX(Table2[], MATCH(L1771, Location_ID!$D$2:$D$648, 0), 1)</f>
        <v>643c74ba-173d-41e9-82df-2cd224813199</v>
      </c>
      <c r="C1771" s="16" t="s">
        <v>961</v>
      </c>
      <c r="D1771" s="232" t="s">
        <v>354</v>
      </c>
      <c r="E1771" s="165" t="s">
        <v>7631</v>
      </c>
      <c r="F1771" s="165" t="s">
        <v>7632</v>
      </c>
      <c r="G1771" s="165" t="s">
        <v>7633</v>
      </c>
      <c r="H1771" s="192"/>
      <c r="I1771" s="165" t="s">
        <v>10827</v>
      </c>
      <c r="J1771" s="165" t="s">
        <v>10828</v>
      </c>
      <c r="K1771" s="165" t="s">
        <v>7120</v>
      </c>
      <c r="L1771" s="165" t="s">
        <v>2267</v>
      </c>
      <c r="M1771" s="165" t="s">
        <v>7121</v>
      </c>
      <c r="N1771" s="165" t="s">
        <v>10829</v>
      </c>
      <c r="O1771" s="165" t="s">
        <v>10830</v>
      </c>
      <c r="P1771" s="191" t="n">
        <v>41446</v>
      </c>
      <c r="Q1771" s="191" t="n">
        <v>41446</v>
      </c>
      <c r="R1771" s="165" t="n">
        <v>1</v>
      </c>
      <c r="S1771" s="165" t="s">
        <v>7130</v>
      </c>
      <c r="T1771" s="165" t="n">
        <v>30.3</v>
      </c>
      <c r="U1771" s="165"/>
      <c r="V1771" s="169"/>
      <c r="W1771" s="169" t="s">
        <v>10831</v>
      </c>
      <c r="X1771" s="165"/>
      <c r="Y1771" s="192"/>
      <c r="Z1771" s="192" t="n">
        <v>0</v>
      </c>
      <c r="AE1771" s="94" t="e">
        <f aca="false" t="array" ref="AE1771:AI1771">_xlfn.torow(_xlfn.unique(_xlfn._xlws.filter(cat_table[Subsector],$E1771=cat_table[Sector],"")))</f>
        <v>#NAME?</v>
      </c>
      <c r="AF1771" s="94" t="e">
        <v>#NAME?</v>
      </c>
      <c r="AG1771" s="94" t="e">
        <v>#NAME?</v>
      </c>
      <c r="AH1771" s="94" t="e">
        <v>#NAME?</v>
      </c>
      <c r="AI1771" s="94" t="e">
        <v>#NAME?</v>
      </c>
      <c r="AO1771" s="94" t="e">
        <f aca="false" t="array" ref="AO1771:AO1771">_xlfn.torow(_xlfn.unique(_xlfn._xlws.filter(cat_table[Sub-subsector],($E1771=cat_table[Sector])*($F1771=cat_table[Subsector]),"")))</f>
        <v>#NAME?</v>
      </c>
    </row>
    <row r="1772" customFormat="false" ht="15" hidden="false" customHeight="true" outlineLevel="0" collapsed="false">
      <c r="A1772" s="241" t="s">
        <v>10832</v>
      </c>
      <c r="B1772" s="20" t="str">
        <f aca="false">INDEX(Table2[], MATCH(L1772, Location_ID!$D$2:$D$648, 0), 1)</f>
        <v>43bad6d5-4f7a-4f61-ac21-73b359718a41</v>
      </c>
      <c r="C1772" s="241" t="s">
        <v>967</v>
      </c>
      <c r="D1772" s="247" t="s">
        <v>354</v>
      </c>
      <c r="E1772" s="29" t="s">
        <v>7134</v>
      </c>
      <c r="F1772" s="29" t="s">
        <v>7135</v>
      </c>
      <c r="G1772" s="29" t="s">
        <v>7591</v>
      </c>
      <c r="H1772" s="38"/>
      <c r="I1772" s="29" t="s">
        <v>10833</v>
      </c>
      <c r="J1772" s="29" t="s">
        <v>10834</v>
      </c>
      <c r="K1772" s="29" t="s">
        <v>7120</v>
      </c>
      <c r="L1772" s="251" t="s">
        <v>2269</v>
      </c>
      <c r="M1772" s="29" t="s">
        <v>7121</v>
      </c>
      <c r="N1772" s="29" t="s">
        <v>10835</v>
      </c>
      <c r="O1772" s="29" t="s">
        <v>10836</v>
      </c>
      <c r="P1772" s="228" t="n">
        <v>42675</v>
      </c>
      <c r="Q1772" s="228" t="n">
        <v>42681</v>
      </c>
      <c r="R1772" s="29" t="n">
        <v>25</v>
      </c>
      <c r="S1772" s="29" t="s">
        <v>7112</v>
      </c>
      <c r="T1772" s="29" t="n">
        <v>2.2</v>
      </c>
      <c r="U1772" s="29" t="n">
        <v>1</v>
      </c>
      <c r="V1772" s="29" t="n">
        <v>5.4</v>
      </c>
      <c r="W1772" s="29" t="s">
        <v>7141</v>
      </c>
      <c r="X1772" s="38"/>
      <c r="Y1772" s="38"/>
      <c r="Z1772" s="38" t="n">
        <v>0</v>
      </c>
      <c r="AE1772" s="94" t="e">
        <f aca="false" t="array" ref="AE1772:AK1772">_xlfn.torow(_xlfn.unique(_xlfn._xlws.filter(cat_table[Subsector],$E1772=cat_table[Sector],"")))</f>
        <v>#NAME?</v>
      </c>
      <c r="AF1772" s="94" t="e">
        <v>#NAME?</v>
      </c>
      <c r="AG1772" s="94" t="e">
        <v>#NAME?</v>
      </c>
      <c r="AH1772" s="94" t="e">
        <v>#NAME?</v>
      </c>
      <c r="AI1772" s="94" t="e">
        <v>#NAME?</v>
      </c>
      <c r="AJ1772" s="94" t="e">
        <v>#NAME?</v>
      </c>
      <c r="AK1772" s="94" t="e">
        <v>#NAME?</v>
      </c>
      <c r="AO1772" s="94" t="e">
        <f aca="false" t="array" ref="AO1772:AT1772">_xlfn.torow(_xlfn.unique(_xlfn._xlws.filter(cat_table[Sub-subsector],($E1772=cat_table[Sector])*($F1772=cat_table[Subsector]),"")))</f>
        <v>#NAME?</v>
      </c>
      <c r="AP1772" s="94" t="e">
        <v>#NAME?</v>
      </c>
      <c r="AQ1772" s="94" t="e">
        <v>#NAME?</v>
      </c>
      <c r="AR1772" s="94" t="e">
        <v>#NAME?</v>
      </c>
      <c r="AS1772" s="94" t="e">
        <v>#NAME?</v>
      </c>
      <c r="AT1772" s="94" t="e">
        <v>#NAME?</v>
      </c>
    </row>
    <row r="1773" customFormat="false" ht="15" hidden="false" customHeight="true" outlineLevel="0" collapsed="false">
      <c r="A1773" s="29" t="s">
        <v>10837</v>
      </c>
      <c r="B1773" s="20" t="str">
        <f aca="false">INDEX(Table2[], MATCH(L1773, Location_ID!$D$2:$D$648, 0), 1)</f>
        <v>43bad6d5-4f7a-4f61-ac21-73b359718a41</v>
      </c>
      <c r="C1773" s="241" t="s">
        <v>967</v>
      </c>
      <c r="D1773" s="247" t="s">
        <v>354</v>
      </c>
      <c r="E1773" s="29" t="s">
        <v>7134</v>
      </c>
      <c r="F1773" s="29" t="s">
        <v>7135</v>
      </c>
      <c r="G1773" s="29" t="s">
        <v>7591</v>
      </c>
      <c r="H1773" s="38"/>
      <c r="I1773" s="29" t="s">
        <v>10838</v>
      </c>
      <c r="J1773" s="29" t="s">
        <v>10839</v>
      </c>
      <c r="K1773" s="29" t="s">
        <v>7120</v>
      </c>
      <c r="L1773" s="251" t="s">
        <v>2269</v>
      </c>
      <c r="M1773" s="29" t="s">
        <v>7110</v>
      </c>
      <c r="N1773" s="29" t="s">
        <v>10840</v>
      </c>
      <c r="O1773" s="29" t="s">
        <v>10841</v>
      </c>
      <c r="P1773" s="228" t="n">
        <v>42675</v>
      </c>
      <c r="Q1773" s="228" t="n">
        <v>42681</v>
      </c>
      <c r="R1773" s="29" t="n">
        <v>60</v>
      </c>
      <c r="S1773" s="29" t="s">
        <v>7112</v>
      </c>
      <c r="T1773" s="29" t="n">
        <v>2.9</v>
      </c>
      <c r="U1773" s="29" t="n">
        <v>1.3</v>
      </c>
      <c r="V1773" s="29" t="n">
        <v>6.8</v>
      </c>
      <c r="W1773" s="29" t="s">
        <v>7141</v>
      </c>
      <c r="X1773" s="38"/>
      <c r="Y1773" s="38"/>
      <c r="Z1773" s="38" t="n">
        <v>0</v>
      </c>
      <c r="AE1773" s="94" t="e">
        <f aca="false" t="array" ref="AE1773:AK1773">_xlfn.torow(_xlfn.unique(_xlfn._xlws.filter(cat_table[Subsector],$E1773=cat_table[Sector],"")))</f>
        <v>#NAME?</v>
      </c>
      <c r="AF1773" s="94" t="e">
        <v>#NAME?</v>
      </c>
      <c r="AG1773" s="94" t="e">
        <v>#NAME?</v>
      </c>
      <c r="AH1773" s="94" t="e">
        <v>#NAME?</v>
      </c>
      <c r="AI1773" s="94" t="e">
        <v>#NAME?</v>
      </c>
      <c r="AJ1773" s="94" t="e">
        <v>#NAME?</v>
      </c>
      <c r="AK1773" s="94" t="e">
        <v>#NAME?</v>
      </c>
      <c r="AO1773" s="94" t="e">
        <f aca="false" t="array" ref="AO1773:AT1773">_xlfn.torow(_xlfn.unique(_xlfn._xlws.filter(cat_table[Sub-subsector],($E1773=cat_table[Sector])*($F1773=cat_table[Subsector]),"")))</f>
        <v>#NAME?</v>
      </c>
      <c r="AP1773" s="94" t="e">
        <v>#NAME?</v>
      </c>
      <c r="AQ1773" s="94" t="e">
        <v>#NAME?</v>
      </c>
      <c r="AR1773" s="94" t="e">
        <v>#NAME?</v>
      </c>
      <c r="AS1773" s="94" t="e">
        <v>#NAME?</v>
      </c>
      <c r="AT1773" s="94" t="e">
        <v>#NAME?</v>
      </c>
    </row>
    <row r="1774" customFormat="false" ht="15" hidden="false" customHeight="true" outlineLevel="0" collapsed="false">
      <c r="A1774" s="29" t="s">
        <v>10842</v>
      </c>
      <c r="B1774" s="20" t="str">
        <f aca="false">INDEX(Table2[], MATCH(L1774, Location_ID!$D$2:$D$648, 0), 1)</f>
        <v>43bad6d5-4f7a-4f61-ac21-73b359718a41</v>
      </c>
      <c r="C1774" s="241" t="s">
        <v>967</v>
      </c>
      <c r="D1774" s="247" t="s">
        <v>354</v>
      </c>
      <c r="E1774" s="29" t="s">
        <v>7134</v>
      </c>
      <c r="F1774" s="29" t="s">
        <v>7135</v>
      </c>
      <c r="G1774" s="29" t="s">
        <v>7591</v>
      </c>
      <c r="H1774" s="38"/>
      <c r="I1774" s="29" t="s">
        <v>10843</v>
      </c>
      <c r="J1774" s="29" t="s">
        <v>10844</v>
      </c>
      <c r="K1774" s="29" t="s">
        <v>7120</v>
      </c>
      <c r="L1774" s="251" t="s">
        <v>2269</v>
      </c>
      <c r="M1774" s="29" t="s">
        <v>7110</v>
      </c>
      <c r="N1774" s="29" t="s">
        <v>10845</v>
      </c>
      <c r="O1774" s="29" t="s">
        <v>10846</v>
      </c>
      <c r="P1774" s="228" t="n">
        <v>42675</v>
      </c>
      <c r="Q1774" s="228" t="n">
        <v>42681</v>
      </c>
      <c r="R1774" s="29" t="n">
        <v>60</v>
      </c>
      <c r="S1774" s="29" t="s">
        <v>7117</v>
      </c>
      <c r="T1774" s="29" t="n">
        <v>2.6</v>
      </c>
      <c r="U1774" s="29" t="n">
        <v>0.84</v>
      </c>
      <c r="V1774" s="29" t="n">
        <v>4.3</v>
      </c>
      <c r="W1774" s="29" t="s">
        <v>7141</v>
      </c>
      <c r="X1774" s="38"/>
      <c r="Y1774" s="38"/>
      <c r="Z1774" s="38" t="n">
        <v>0</v>
      </c>
      <c r="AE1774" s="94" t="e">
        <f aca="false" t="array" ref="AE1774:AK1774">_xlfn.torow(_xlfn.unique(_xlfn._xlws.filter(cat_table[Subsector],$E1774=cat_table[Sector],"")))</f>
        <v>#NAME?</v>
      </c>
      <c r="AF1774" s="94" t="e">
        <v>#NAME?</v>
      </c>
      <c r="AG1774" s="94" t="e">
        <v>#NAME?</v>
      </c>
      <c r="AH1774" s="94" t="e">
        <v>#NAME?</v>
      </c>
      <c r="AI1774" s="94" t="e">
        <v>#NAME?</v>
      </c>
      <c r="AJ1774" s="94" t="e">
        <v>#NAME?</v>
      </c>
      <c r="AK1774" s="94" t="e">
        <v>#NAME?</v>
      </c>
      <c r="AO1774" s="94" t="e">
        <f aca="false" t="array" ref="AO1774:AT1774">_xlfn.torow(_xlfn.unique(_xlfn._xlws.filter(cat_table[Sub-subsector],($E1774=cat_table[Sector])*($F1774=cat_table[Subsector]),"")))</f>
        <v>#NAME?</v>
      </c>
      <c r="AP1774" s="94" t="e">
        <v>#NAME?</v>
      </c>
      <c r="AQ1774" s="94" t="e">
        <v>#NAME?</v>
      </c>
      <c r="AR1774" s="94" t="e">
        <v>#NAME?</v>
      </c>
      <c r="AS1774" s="94" t="e">
        <v>#NAME?</v>
      </c>
      <c r="AT1774" s="94" t="e">
        <v>#NAME?</v>
      </c>
    </row>
    <row r="1775" customFormat="false" ht="15" hidden="false" customHeight="true" outlineLevel="0" collapsed="false">
      <c r="A1775" s="29" t="s">
        <v>10847</v>
      </c>
      <c r="B1775" s="20" t="str">
        <f aca="false">INDEX(Table2[], MATCH(L1775, Location_ID!$D$2:$D$648, 0), 1)</f>
        <v>43bad6d5-4f7a-4f61-ac21-73b359718a41</v>
      </c>
      <c r="C1775" s="241" t="s">
        <v>967</v>
      </c>
      <c r="D1775" s="247" t="s">
        <v>354</v>
      </c>
      <c r="E1775" s="29" t="s">
        <v>7134</v>
      </c>
      <c r="F1775" s="29" t="s">
        <v>7135</v>
      </c>
      <c r="G1775" s="29" t="s">
        <v>7591</v>
      </c>
      <c r="H1775" s="38"/>
      <c r="I1775" s="29" t="s">
        <v>10848</v>
      </c>
      <c r="J1775" s="29" t="s">
        <v>10849</v>
      </c>
      <c r="K1775" s="29" t="s">
        <v>7124</v>
      </c>
      <c r="L1775" s="251" t="s">
        <v>2269</v>
      </c>
      <c r="M1775" s="29" t="s">
        <v>7121</v>
      </c>
      <c r="N1775" s="29" t="s">
        <v>10850</v>
      </c>
      <c r="O1775" s="29" t="s">
        <v>10851</v>
      </c>
      <c r="P1775" s="228" t="n">
        <v>42675</v>
      </c>
      <c r="Q1775" s="228" t="n">
        <v>42681</v>
      </c>
      <c r="R1775" s="29" t="n">
        <v>25</v>
      </c>
      <c r="S1775" s="29" t="s">
        <v>7122</v>
      </c>
      <c r="T1775" s="29" t="n">
        <v>49</v>
      </c>
      <c r="U1775" s="29"/>
      <c r="V1775" s="29"/>
      <c r="W1775" s="29" t="s">
        <v>7141</v>
      </c>
      <c r="X1775" s="38"/>
      <c r="Y1775" s="38"/>
      <c r="Z1775" s="38" t="n">
        <v>0</v>
      </c>
      <c r="AE1775" s="94" t="e">
        <f aca="false" t="array" ref="AE1775:AK1775">_xlfn.torow(_xlfn.unique(_xlfn._xlws.filter(cat_table[Subsector],$E1775=cat_table[Sector],"")))</f>
        <v>#NAME?</v>
      </c>
      <c r="AF1775" s="94" t="e">
        <v>#NAME?</v>
      </c>
      <c r="AG1775" s="94" t="e">
        <v>#NAME?</v>
      </c>
      <c r="AH1775" s="94" t="e">
        <v>#NAME?</v>
      </c>
      <c r="AI1775" s="94" t="e">
        <v>#NAME?</v>
      </c>
      <c r="AJ1775" s="94" t="e">
        <v>#NAME?</v>
      </c>
      <c r="AK1775" s="94" t="e">
        <v>#NAME?</v>
      </c>
      <c r="AO1775" s="94" t="e">
        <f aca="false" t="array" ref="AO1775:AT1775">_xlfn.torow(_xlfn.unique(_xlfn._xlws.filter(cat_table[Sub-subsector],($E1775=cat_table[Sector])*($F1775=cat_table[Subsector]),"")))</f>
        <v>#NAME?</v>
      </c>
      <c r="AP1775" s="94" t="e">
        <v>#NAME?</v>
      </c>
      <c r="AQ1775" s="94" t="e">
        <v>#NAME?</v>
      </c>
      <c r="AR1775" s="94" t="e">
        <v>#NAME?</v>
      </c>
      <c r="AS1775" s="94" t="e">
        <v>#NAME?</v>
      </c>
      <c r="AT1775" s="94" t="e">
        <v>#NAME?</v>
      </c>
    </row>
    <row r="1776" customFormat="false" ht="15" hidden="false" customHeight="true" outlineLevel="0" collapsed="false">
      <c r="A1776" s="29" t="s">
        <v>10852</v>
      </c>
      <c r="B1776" s="20" t="str">
        <f aca="false">INDEX(Table2[], MATCH(L1776, Location_ID!$D$2:$D$648, 0), 1)</f>
        <v>43bad6d5-4f7a-4f61-ac21-73b359718a41</v>
      </c>
      <c r="C1776" s="241" t="s">
        <v>967</v>
      </c>
      <c r="D1776" s="247" t="s">
        <v>354</v>
      </c>
      <c r="E1776" s="29" t="s">
        <v>7134</v>
      </c>
      <c r="F1776" s="29" t="s">
        <v>7135</v>
      </c>
      <c r="G1776" s="29" t="s">
        <v>7591</v>
      </c>
      <c r="H1776" s="38"/>
      <c r="I1776" s="29" t="s">
        <v>10853</v>
      </c>
      <c r="J1776" s="29" t="s">
        <v>10854</v>
      </c>
      <c r="K1776" s="29" t="s">
        <v>7124</v>
      </c>
      <c r="L1776" s="251" t="s">
        <v>2269</v>
      </c>
      <c r="M1776" s="29" t="s">
        <v>7121</v>
      </c>
      <c r="N1776" s="29" t="s">
        <v>10855</v>
      </c>
      <c r="O1776" s="29" t="s">
        <v>10856</v>
      </c>
      <c r="P1776" s="228" t="n">
        <v>42675</v>
      </c>
      <c r="Q1776" s="228" t="n">
        <v>42681</v>
      </c>
      <c r="R1776" s="29" t="n">
        <v>35</v>
      </c>
      <c r="S1776" s="29" t="s">
        <v>7122</v>
      </c>
      <c r="T1776" s="29" t="n">
        <v>280</v>
      </c>
      <c r="U1776" s="29"/>
      <c r="V1776" s="29"/>
      <c r="W1776" s="29" t="s">
        <v>7141</v>
      </c>
      <c r="X1776" s="38"/>
      <c r="Y1776" s="38"/>
      <c r="Z1776" s="38" t="n">
        <v>0</v>
      </c>
      <c r="AE1776" s="94" t="e">
        <f aca="false" t="array" ref="AE1776:AK1776">_xlfn.torow(_xlfn.unique(_xlfn._xlws.filter(cat_table[Subsector],$E1776=cat_table[Sector],"")))</f>
        <v>#NAME?</v>
      </c>
      <c r="AF1776" s="94" t="e">
        <v>#NAME?</v>
      </c>
      <c r="AG1776" s="94" t="e">
        <v>#NAME?</v>
      </c>
      <c r="AH1776" s="94" t="e">
        <v>#NAME?</v>
      </c>
      <c r="AI1776" s="94" t="e">
        <v>#NAME?</v>
      </c>
      <c r="AJ1776" s="94" t="e">
        <v>#NAME?</v>
      </c>
      <c r="AK1776" s="94" t="e">
        <v>#NAME?</v>
      </c>
      <c r="AO1776" s="94" t="e">
        <f aca="false" t="array" ref="AO1776:AT1776">_xlfn.torow(_xlfn.unique(_xlfn._xlws.filter(cat_table[Sub-subsector],($E1776=cat_table[Sector])*($F1776=cat_table[Subsector]),"")))</f>
        <v>#NAME?</v>
      </c>
      <c r="AP1776" s="94" t="e">
        <v>#NAME?</v>
      </c>
      <c r="AQ1776" s="94" t="e">
        <v>#NAME?</v>
      </c>
      <c r="AR1776" s="94" t="e">
        <v>#NAME?</v>
      </c>
      <c r="AS1776" s="94" t="e">
        <v>#NAME?</v>
      </c>
      <c r="AT1776" s="94" t="e">
        <v>#NAME?</v>
      </c>
    </row>
    <row r="1777" customFormat="false" ht="15" hidden="false" customHeight="true" outlineLevel="0" collapsed="false">
      <c r="A1777" s="29" t="s">
        <v>10857</v>
      </c>
      <c r="B1777" s="20" t="str">
        <f aca="false">INDEX(Table2[], MATCH(L1777, Location_ID!$D$2:$D$648, 0), 1)</f>
        <v>43bad6d5-4f7a-4f61-ac21-73b359718a41</v>
      </c>
      <c r="C1777" s="241" t="s">
        <v>967</v>
      </c>
      <c r="D1777" s="247" t="s">
        <v>354</v>
      </c>
      <c r="E1777" s="29" t="s">
        <v>7134</v>
      </c>
      <c r="F1777" s="29" t="s">
        <v>7135</v>
      </c>
      <c r="G1777" s="29" t="s">
        <v>7591</v>
      </c>
      <c r="H1777" s="38"/>
      <c r="I1777" s="29" t="s">
        <v>10858</v>
      </c>
      <c r="J1777" s="29" t="s">
        <v>10859</v>
      </c>
      <c r="K1777" s="29" t="s">
        <v>7124</v>
      </c>
      <c r="L1777" s="251" t="s">
        <v>2269</v>
      </c>
      <c r="M1777" s="29" t="s">
        <v>7110</v>
      </c>
      <c r="N1777" s="29" t="s">
        <v>10860</v>
      </c>
      <c r="O1777" s="29" t="s">
        <v>10861</v>
      </c>
      <c r="P1777" s="228" t="n">
        <v>42675</v>
      </c>
      <c r="Q1777" s="228" t="n">
        <v>42681</v>
      </c>
      <c r="R1777" s="29" t="n">
        <v>1845</v>
      </c>
      <c r="S1777" s="29" t="s">
        <v>10645</v>
      </c>
      <c r="T1777" s="29" t="n">
        <v>4800</v>
      </c>
      <c r="U1777" s="29" t="n">
        <v>1500</v>
      </c>
      <c r="V1777" s="29" t="n">
        <v>7900</v>
      </c>
      <c r="W1777" s="29" t="s">
        <v>7141</v>
      </c>
      <c r="X1777" s="38"/>
      <c r="Y1777" s="38"/>
      <c r="Z1777" s="38" t="n">
        <v>1</v>
      </c>
      <c r="AE1777" s="94" t="e">
        <f aca="false" t="array" ref="AE1777:AK1777">_xlfn.torow(_xlfn.unique(_xlfn._xlws.filter(cat_table[Subsector],$E1777=cat_table[Sector],"")))</f>
        <v>#NAME?</v>
      </c>
      <c r="AF1777" s="94" t="e">
        <v>#NAME?</v>
      </c>
      <c r="AG1777" s="94" t="e">
        <v>#NAME?</v>
      </c>
      <c r="AH1777" s="94" t="e">
        <v>#NAME?</v>
      </c>
      <c r="AI1777" s="94" t="e">
        <v>#NAME?</v>
      </c>
      <c r="AJ1777" s="94" t="e">
        <v>#NAME?</v>
      </c>
      <c r="AK1777" s="94" t="e">
        <v>#NAME?</v>
      </c>
      <c r="AO1777" s="94" t="e">
        <f aca="false" t="array" ref="AO1777:AT1777">_xlfn.torow(_xlfn.unique(_xlfn._xlws.filter(cat_table[Sub-subsector],($E1777=cat_table[Sector])*($F1777=cat_table[Subsector]),"")))</f>
        <v>#NAME?</v>
      </c>
      <c r="AP1777" s="94" t="e">
        <v>#NAME?</v>
      </c>
      <c r="AQ1777" s="94" t="e">
        <v>#NAME?</v>
      </c>
      <c r="AR1777" s="94" t="e">
        <v>#NAME?</v>
      </c>
      <c r="AS1777" s="94" t="e">
        <v>#NAME?</v>
      </c>
      <c r="AT1777" s="94" t="e">
        <v>#NAME?</v>
      </c>
    </row>
    <row r="1778" customFormat="false" ht="15" hidden="false" customHeight="true" outlineLevel="0" collapsed="false">
      <c r="A1778" s="29" t="s">
        <v>10862</v>
      </c>
      <c r="B1778" s="20" t="str">
        <f aca="false">INDEX(Table2[], MATCH(L1778, Location_ID!$D$2:$D$648, 0), 1)</f>
        <v>43bad6d5-4f7a-4f61-ac21-73b359718a41</v>
      </c>
      <c r="C1778" s="241" t="s">
        <v>967</v>
      </c>
      <c r="D1778" s="247" t="s">
        <v>354</v>
      </c>
      <c r="E1778" s="29" t="s">
        <v>7134</v>
      </c>
      <c r="F1778" s="29" t="s">
        <v>7135</v>
      </c>
      <c r="G1778" s="29" t="s">
        <v>7591</v>
      </c>
      <c r="H1778" s="38"/>
      <c r="I1778" s="29" t="s">
        <v>10863</v>
      </c>
      <c r="J1778" s="29" t="s">
        <v>10864</v>
      </c>
      <c r="K1778" s="29" t="s">
        <v>7124</v>
      </c>
      <c r="L1778" s="251" t="s">
        <v>2269</v>
      </c>
      <c r="M1778" s="29" t="s">
        <v>7121</v>
      </c>
      <c r="N1778" s="29" t="s">
        <v>10865</v>
      </c>
      <c r="O1778" s="29" t="s">
        <v>10866</v>
      </c>
      <c r="P1778" s="228" t="n">
        <v>42675</v>
      </c>
      <c r="Q1778" s="228" t="n">
        <v>42681</v>
      </c>
      <c r="R1778" s="29"/>
      <c r="S1778" s="29" t="s">
        <v>10645</v>
      </c>
      <c r="T1778" s="29" t="n">
        <v>3100</v>
      </c>
      <c r="U1778" s="29" t="n">
        <v>900</v>
      </c>
      <c r="V1778" s="29" t="n">
        <v>5300</v>
      </c>
      <c r="W1778" s="29" t="s">
        <v>7141</v>
      </c>
      <c r="X1778" s="38"/>
      <c r="Y1778" s="38"/>
      <c r="Z1778" s="38" t="n">
        <v>0</v>
      </c>
      <c r="AE1778" s="94" t="e">
        <f aca="false" t="array" ref="AE1778:AK1778">_xlfn.torow(_xlfn.unique(_xlfn._xlws.filter(cat_table[Subsector],$E1778=cat_table[Sector],"")))</f>
        <v>#NAME?</v>
      </c>
      <c r="AF1778" s="94" t="e">
        <v>#NAME?</v>
      </c>
      <c r="AG1778" s="94" t="e">
        <v>#NAME?</v>
      </c>
      <c r="AH1778" s="94" t="e">
        <v>#NAME?</v>
      </c>
      <c r="AI1778" s="94" t="e">
        <v>#NAME?</v>
      </c>
      <c r="AJ1778" s="94" t="e">
        <v>#NAME?</v>
      </c>
      <c r="AK1778" s="94" t="e">
        <v>#NAME?</v>
      </c>
      <c r="AO1778" s="94" t="e">
        <f aca="false" t="array" ref="AO1778:AT1778">_xlfn.torow(_xlfn.unique(_xlfn._xlws.filter(cat_table[Sub-subsector],($E1778=cat_table[Sector])*($F1778=cat_table[Subsector]),"")))</f>
        <v>#NAME?</v>
      </c>
      <c r="AP1778" s="94" t="e">
        <v>#NAME?</v>
      </c>
      <c r="AQ1778" s="94" t="e">
        <v>#NAME?</v>
      </c>
      <c r="AR1778" s="94" t="e">
        <v>#NAME?</v>
      </c>
      <c r="AS1778" s="94" t="e">
        <v>#NAME?</v>
      </c>
      <c r="AT1778" s="94" t="e">
        <v>#NAME?</v>
      </c>
    </row>
    <row r="1779" customFormat="false" ht="15" hidden="false" customHeight="true" outlineLevel="0" collapsed="false">
      <c r="A1779" s="29" t="s">
        <v>10867</v>
      </c>
      <c r="B1779" s="20" t="str">
        <f aca="false">INDEX(Table2[], MATCH(L1779, Location_ID!$D$2:$D$648, 0), 1)</f>
        <v>43bad6d5-4f7a-4f61-ac21-73b359718a41</v>
      </c>
      <c r="C1779" s="241" t="s">
        <v>967</v>
      </c>
      <c r="D1779" s="247" t="s">
        <v>354</v>
      </c>
      <c r="E1779" s="29" t="s">
        <v>7134</v>
      </c>
      <c r="F1779" s="29" t="s">
        <v>7135</v>
      </c>
      <c r="G1779" s="29" t="s">
        <v>7591</v>
      </c>
      <c r="H1779" s="38"/>
      <c r="I1779" s="29" t="s">
        <v>10868</v>
      </c>
      <c r="J1779" s="29" t="s">
        <v>10869</v>
      </c>
      <c r="K1779" s="29" t="s">
        <v>7120</v>
      </c>
      <c r="L1779" s="251" t="s">
        <v>2269</v>
      </c>
      <c r="M1779" s="29" t="s">
        <v>7121</v>
      </c>
      <c r="N1779" s="29" t="s">
        <v>10870</v>
      </c>
      <c r="O1779" s="29" t="s">
        <v>10871</v>
      </c>
      <c r="P1779" s="228" t="n">
        <v>42675</v>
      </c>
      <c r="Q1779" s="228" t="n">
        <v>42681</v>
      </c>
      <c r="R1779" s="29" t="n">
        <v>1</v>
      </c>
      <c r="S1779" s="29" t="s">
        <v>7130</v>
      </c>
      <c r="T1779" s="29" t="n">
        <v>0.05</v>
      </c>
      <c r="U1779" s="29"/>
      <c r="V1779" s="29"/>
      <c r="W1779" s="29" t="s">
        <v>7141</v>
      </c>
      <c r="X1779" s="38" t="s">
        <v>383</v>
      </c>
      <c r="Y1779" s="38"/>
      <c r="Z1779" s="38" t="n">
        <v>0</v>
      </c>
      <c r="AE1779" s="94" t="e">
        <f aca="false" t="array" ref="AE1779:AK1779">_xlfn.torow(_xlfn.unique(_xlfn._xlws.filter(cat_table[Subsector],$E1779=cat_table[Sector],"")))</f>
        <v>#NAME?</v>
      </c>
      <c r="AF1779" s="94" t="e">
        <v>#NAME?</v>
      </c>
      <c r="AG1779" s="94" t="e">
        <v>#NAME?</v>
      </c>
      <c r="AH1779" s="94" t="e">
        <v>#NAME?</v>
      </c>
      <c r="AI1779" s="94" t="e">
        <v>#NAME?</v>
      </c>
      <c r="AJ1779" s="94" t="e">
        <v>#NAME?</v>
      </c>
      <c r="AK1779" s="94" t="e">
        <v>#NAME?</v>
      </c>
      <c r="AO1779" s="94" t="e">
        <f aca="false" t="array" ref="AO1779:AT1779">_xlfn.torow(_xlfn.unique(_xlfn._xlws.filter(cat_table[Sub-subsector],($E1779=cat_table[Sector])*($F1779=cat_table[Subsector]),"")))</f>
        <v>#NAME?</v>
      </c>
      <c r="AP1779" s="94" t="e">
        <v>#NAME?</v>
      </c>
      <c r="AQ1779" s="94" t="e">
        <v>#NAME?</v>
      </c>
      <c r="AR1779" s="94" t="e">
        <v>#NAME?</v>
      </c>
      <c r="AS1779" s="94" t="e">
        <v>#NAME?</v>
      </c>
      <c r="AT1779" s="94" t="e">
        <v>#NAME?</v>
      </c>
    </row>
    <row r="1780" customFormat="false" ht="15" hidden="false" customHeight="true" outlineLevel="0" collapsed="false">
      <c r="A1780" s="29" t="s">
        <v>10872</v>
      </c>
      <c r="B1780" s="20" t="str">
        <f aca="false">INDEX(Table2[], MATCH(L1780, Location_ID!$D$2:$D$648, 0), 1)</f>
        <v>43bad6d5-4f7a-4f61-ac21-73b359718a41</v>
      </c>
      <c r="C1780" s="241" t="s">
        <v>967</v>
      </c>
      <c r="D1780" s="247" t="s">
        <v>354</v>
      </c>
      <c r="E1780" s="29" t="s">
        <v>7134</v>
      </c>
      <c r="F1780" s="29" t="s">
        <v>7135</v>
      </c>
      <c r="G1780" s="29" t="s">
        <v>7591</v>
      </c>
      <c r="H1780" s="38"/>
      <c r="I1780" s="29" t="s">
        <v>10868</v>
      </c>
      <c r="J1780" s="29" t="s">
        <v>10869</v>
      </c>
      <c r="K1780" s="29" t="s">
        <v>7120</v>
      </c>
      <c r="L1780" s="251" t="s">
        <v>2269</v>
      </c>
      <c r="M1780" s="29" t="s">
        <v>7121</v>
      </c>
      <c r="N1780" s="29" t="s">
        <v>10870</v>
      </c>
      <c r="O1780" s="29" t="s">
        <v>10871</v>
      </c>
      <c r="P1780" s="228" t="n">
        <v>42675</v>
      </c>
      <c r="Q1780" s="228" t="n">
        <v>42681</v>
      </c>
      <c r="R1780" s="29" t="n">
        <v>1</v>
      </c>
      <c r="S1780" s="29" t="s">
        <v>7130</v>
      </c>
      <c r="T1780" s="29" t="n">
        <v>0.75</v>
      </c>
      <c r="U1780" s="29"/>
      <c r="V1780" s="29"/>
      <c r="W1780" s="29" t="s">
        <v>7141</v>
      </c>
      <c r="X1780" s="38" t="s">
        <v>383</v>
      </c>
      <c r="Y1780" s="38"/>
      <c r="Z1780" s="38" t="n">
        <v>0</v>
      </c>
      <c r="AE1780" s="94" t="e">
        <f aca="false" t="array" ref="AE1780:AK1780">_xlfn.torow(_xlfn.unique(_xlfn._xlws.filter(cat_table[Subsector],$E1780=cat_table[Sector],"")))</f>
        <v>#NAME?</v>
      </c>
      <c r="AF1780" s="94" t="e">
        <v>#NAME?</v>
      </c>
      <c r="AG1780" s="94" t="e">
        <v>#NAME?</v>
      </c>
      <c r="AH1780" s="94" t="e">
        <v>#NAME?</v>
      </c>
      <c r="AI1780" s="94" t="e">
        <v>#NAME?</v>
      </c>
      <c r="AJ1780" s="94" t="e">
        <v>#NAME?</v>
      </c>
      <c r="AK1780" s="94" t="e">
        <v>#NAME?</v>
      </c>
      <c r="AO1780" s="94" t="e">
        <f aca="false" t="array" ref="AO1780:AT1780">_xlfn.torow(_xlfn.unique(_xlfn._xlws.filter(cat_table[Sub-subsector],($E1780=cat_table[Sector])*($F1780=cat_table[Subsector]),"")))</f>
        <v>#NAME?</v>
      </c>
      <c r="AP1780" s="94" t="e">
        <v>#NAME?</v>
      </c>
      <c r="AQ1780" s="94" t="e">
        <v>#NAME?</v>
      </c>
      <c r="AR1780" s="94" t="e">
        <v>#NAME?</v>
      </c>
      <c r="AS1780" s="94" t="e">
        <v>#NAME?</v>
      </c>
      <c r="AT1780" s="94" t="e">
        <v>#NAME?</v>
      </c>
    </row>
    <row r="1781" customFormat="false" ht="15" hidden="false" customHeight="true" outlineLevel="0" collapsed="false">
      <c r="A1781" s="29" t="s">
        <v>10873</v>
      </c>
      <c r="B1781" s="20" t="str">
        <f aca="false">INDEX(Table2[], MATCH(L1781, Location_ID!$D$2:$D$648, 0), 1)</f>
        <v>43bad6d5-4f7a-4f61-ac21-73b359718a41</v>
      </c>
      <c r="C1781" s="241" t="s">
        <v>967</v>
      </c>
      <c r="D1781" s="247" t="s">
        <v>354</v>
      </c>
      <c r="E1781" s="29" t="s">
        <v>7134</v>
      </c>
      <c r="F1781" s="29" t="s">
        <v>7135</v>
      </c>
      <c r="G1781" s="29" t="s">
        <v>7591</v>
      </c>
      <c r="H1781" s="38"/>
      <c r="I1781" s="29" t="s">
        <v>10868</v>
      </c>
      <c r="J1781" s="29" t="s">
        <v>10869</v>
      </c>
      <c r="K1781" s="29" t="s">
        <v>7120</v>
      </c>
      <c r="L1781" s="251" t="s">
        <v>2269</v>
      </c>
      <c r="M1781" s="29" t="s">
        <v>7121</v>
      </c>
      <c r="N1781" s="29" t="s">
        <v>10870</v>
      </c>
      <c r="O1781" s="29" t="s">
        <v>10871</v>
      </c>
      <c r="P1781" s="228" t="n">
        <v>42675</v>
      </c>
      <c r="Q1781" s="228" t="n">
        <v>42681</v>
      </c>
      <c r="R1781" s="29" t="n">
        <v>1</v>
      </c>
      <c r="S1781" s="29" t="s">
        <v>7130</v>
      </c>
      <c r="T1781" s="29" t="n">
        <v>0.29</v>
      </c>
      <c r="U1781" s="29"/>
      <c r="V1781" s="29"/>
      <c r="W1781" s="29" t="s">
        <v>7141</v>
      </c>
      <c r="X1781" s="38" t="s">
        <v>383</v>
      </c>
      <c r="Y1781" s="38"/>
      <c r="Z1781" s="38" t="n">
        <v>0</v>
      </c>
      <c r="AE1781" s="94" t="e">
        <f aca="false" t="array" ref="AE1781:AK1781">_xlfn.torow(_xlfn.unique(_xlfn._xlws.filter(cat_table[Subsector],$E1781=cat_table[Sector],"")))</f>
        <v>#NAME?</v>
      </c>
      <c r="AF1781" s="94" t="e">
        <v>#NAME?</v>
      </c>
      <c r="AG1781" s="94" t="e">
        <v>#NAME?</v>
      </c>
      <c r="AH1781" s="94" t="e">
        <v>#NAME?</v>
      </c>
      <c r="AI1781" s="94" t="e">
        <v>#NAME?</v>
      </c>
      <c r="AJ1781" s="94" t="e">
        <v>#NAME?</v>
      </c>
      <c r="AK1781" s="94" t="e">
        <v>#NAME?</v>
      </c>
      <c r="AO1781" s="94" t="e">
        <f aca="false" t="array" ref="AO1781:AT1781">_xlfn.torow(_xlfn.unique(_xlfn._xlws.filter(cat_table[Sub-subsector],($E1781=cat_table[Sector])*($F1781=cat_table[Subsector]),"")))</f>
        <v>#NAME?</v>
      </c>
      <c r="AP1781" s="94" t="e">
        <v>#NAME?</v>
      </c>
      <c r="AQ1781" s="94" t="e">
        <v>#NAME?</v>
      </c>
      <c r="AR1781" s="94" t="e">
        <v>#NAME?</v>
      </c>
      <c r="AS1781" s="94" t="e">
        <v>#NAME?</v>
      </c>
      <c r="AT1781" s="94" t="e">
        <v>#NAME?</v>
      </c>
    </row>
    <row r="1782" customFormat="false" ht="15" hidden="false" customHeight="true" outlineLevel="0" collapsed="false">
      <c r="A1782" s="29" t="s">
        <v>10874</v>
      </c>
      <c r="B1782" s="20" t="str">
        <f aca="false">INDEX(Table2[], MATCH(L1782, Location_ID!$D$2:$D$648, 0), 1)</f>
        <v>43bad6d5-4f7a-4f61-ac21-73b359718a41</v>
      </c>
      <c r="C1782" s="241" t="s">
        <v>967</v>
      </c>
      <c r="D1782" s="247" t="s">
        <v>354</v>
      </c>
      <c r="E1782" s="29" t="s">
        <v>7134</v>
      </c>
      <c r="F1782" s="29" t="s">
        <v>7135</v>
      </c>
      <c r="G1782" s="29" t="s">
        <v>7591</v>
      </c>
      <c r="H1782" s="38"/>
      <c r="I1782" s="29" t="s">
        <v>10868</v>
      </c>
      <c r="J1782" s="29" t="s">
        <v>10869</v>
      </c>
      <c r="K1782" s="29" t="s">
        <v>7120</v>
      </c>
      <c r="L1782" s="251" t="s">
        <v>2269</v>
      </c>
      <c r="M1782" s="29" t="s">
        <v>7121</v>
      </c>
      <c r="N1782" s="29" t="s">
        <v>10870</v>
      </c>
      <c r="O1782" s="29" t="s">
        <v>10875</v>
      </c>
      <c r="P1782" s="228" t="n">
        <v>42675</v>
      </c>
      <c r="Q1782" s="228" t="n">
        <v>42681</v>
      </c>
      <c r="R1782" s="29" t="n">
        <v>1</v>
      </c>
      <c r="S1782" s="29" t="s">
        <v>7130</v>
      </c>
      <c r="T1782" s="29" t="n">
        <v>0.02</v>
      </c>
      <c r="U1782" s="29"/>
      <c r="V1782" s="29"/>
      <c r="W1782" s="29" t="s">
        <v>7141</v>
      </c>
      <c r="X1782" s="38" t="s">
        <v>383</v>
      </c>
      <c r="Y1782" s="38"/>
      <c r="Z1782" s="38" t="n">
        <v>0</v>
      </c>
      <c r="AE1782" s="94" t="e">
        <f aca="false" t="array" ref="AE1782:AK1782">_xlfn.torow(_xlfn.unique(_xlfn._xlws.filter(cat_table[Subsector],$E1782=cat_table[Sector],"")))</f>
        <v>#NAME?</v>
      </c>
      <c r="AF1782" s="94" t="e">
        <v>#NAME?</v>
      </c>
      <c r="AG1782" s="94" t="e">
        <v>#NAME?</v>
      </c>
      <c r="AH1782" s="94" t="e">
        <v>#NAME?</v>
      </c>
      <c r="AI1782" s="94" t="e">
        <v>#NAME?</v>
      </c>
      <c r="AJ1782" s="94" t="e">
        <v>#NAME?</v>
      </c>
      <c r="AK1782" s="94" t="e">
        <v>#NAME?</v>
      </c>
      <c r="AO1782" s="94" t="e">
        <f aca="false" t="array" ref="AO1782:AT1782">_xlfn.torow(_xlfn.unique(_xlfn._xlws.filter(cat_table[Sub-subsector],($E1782=cat_table[Sector])*($F1782=cat_table[Subsector]),"")))</f>
        <v>#NAME?</v>
      </c>
      <c r="AP1782" s="94" t="e">
        <v>#NAME?</v>
      </c>
      <c r="AQ1782" s="94" t="e">
        <v>#NAME?</v>
      </c>
      <c r="AR1782" s="94" t="e">
        <v>#NAME?</v>
      </c>
      <c r="AS1782" s="94" t="e">
        <v>#NAME?</v>
      </c>
      <c r="AT1782" s="94" t="e">
        <v>#NAME?</v>
      </c>
    </row>
    <row r="1783" customFormat="false" ht="15" hidden="false" customHeight="true" outlineLevel="0" collapsed="false">
      <c r="A1783" s="29" t="s">
        <v>10876</v>
      </c>
      <c r="B1783" s="20" t="str">
        <f aca="false">INDEX(Table2[], MATCH(L1783, Location_ID!$D$2:$D$648, 0), 1)</f>
        <v>43bad6d5-4f7a-4f61-ac21-73b359718a41</v>
      </c>
      <c r="C1783" s="241" t="s">
        <v>967</v>
      </c>
      <c r="D1783" s="247" t="s">
        <v>354</v>
      </c>
      <c r="E1783" s="29" t="s">
        <v>7134</v>
      </c>
      <c r="F1783" s="29" t="s">
        <v>7135</v>
      </c>
      <c r="G1783" s="29" t="s">
        <v>7591</v>
      </c>
      <c r="H1783" s="38"/>
      <c r="I1783" s="29" t="s">
        <v>10868</v>
      </c>
      <c r="J1783" s="29" t="s">
        <v>10869</v>
      </c>
      <c r="K1783" s="29" t="s">
        <v>7120</v>
      </c>
      <c r="L1783" s="251" t="s">
        <v>2269</v>
      </c>
      <c r="M1783" s="29" t="s">
        <v>7121</v>
      </c>
      <c r="N1783" s="29" t="s">
        <v>10870</v>
      </c>
      <c r="O1783" s="29" t="s">
        <v>10871</v>
      </c>
      <c r="P1783" s="228" t="n">
        <v>42675</v>
      </c>
      <c r="Q1783" s="228" t="n">
        <v>42681</v>
      </c>
      <c r="R1783" s="29" t="n">
        <v>1</v>
      </c>
      <c r="S1783" s="29" t="s">
        <v>7130</v>
      </c>
      <c r="T1783" s="29" t="n">
        <v>0.18</v>
      </c>
      <c r="U1783" s="29"/>
      <c r="V1783" s="29"/>
      <c r="W1783" s="29" t="s">
        <v>7141</v>
      </c>
      <c r="X1783" s="38" t="s">
        <v>383</v>
      </c>
      <c r="Y1783" s="38"/>
      <c r="Z1783" s="38" t="n">
        <v>0</v>
      </c>
      <c r="AE1783" s="94" t="e">
        <f aca="false" t="array" ref="AE1783:AK1783">_xlfn.torow(_xlfn.unique(_xlfn._xlws.filter(cat_table[Subsector],$E1783=cat_table[Sector],"")))</f>
        <v>#NAME?</v>
      </c>
      <c r="AF1783" s="94" t="e">
        <v>#NAME?</v>
      </c>
      <c r="AG1783" s="94" t="e">
        <v>#NAME?</v>
      </c>
      <c r="AH1783" s="94" t="e">
        <v>#NAME?</v>
      </c>
      <c r="AI1783" s="94" t="e">
        <v>#NAME?</v>
      </c>
      <c r="AJ1783" s="94" t="e">
        <v>#NAME?</v>
      </c>
      <c r="AK1783" s="94" t="e">
        <v>#NAME?</v>
      </c>
      <c r="AO1783" s="94" t="e">
        <f aca="false" t="array" ref="AO1783:AT1783">_xlfn.torow(_xlfn.unique(_xlfn._xlws.filter(cat_table[Sub-subsector],($E1783=cat_table[Sector])*($F1783=cat_table[Subsector]),"")))</f>
        <v>#NAME?</v>
      </c>
      <c r="AP1783" s="94" t="e">
        <v>#NAME?</v>
      </c>
      <c r="AQ1783" s="94" t="e">
        <v>#NAME?</v>
      </c>
      <c r="AR1783" s="94" t="e">
        <v>#NAME?</v>
      </c>
      <c r="AS1783" s="94" t="e">
        <v>#NAME?</v>
      </c>
      <c r="AT1783" s="94" t="e">
        <v>#NAME?</v>
      </c>
    </row>
    <row r="1784" customFormat="false" ht="15" hidden="false" customHeight="true" outlineLevel="0" collapsed="false">
      <c r="A1784" s="29" t="s">
        <v>10877</v>
      </c>
      <c r="B1784" s="20" t="str">
        <f aca="false">INDEX(Table2[], MATCH(L1784, Location_ID!$D$2:$D$648, 0), 1)</f>
        <v>43bad6d5-4f7a-4f61-ac21-73b359718a41</v>
      </c>
      <c r="C1784" s="241" t="s">
        <v>967</v>
      </c>
      <c r="D1784" s="247" t="s">
        <v>354</v>
      </c>
      <c r="E1784" s="29" t="s">
        <v>7134</v>
      </c>
      <c r="F1784" s="29" t="s">
        <v>7135</v>
      </c>
      <c r="G1784" s="29" t="s">
        <v>7591</v>
      </c>
      <c r="H1784" s="38"/>
      <c r="I1784" s="29" t="s">
        <v>10868</v>
      </c>
      <c r="J1784" s="29" t="s">
        <v>10869</v>
      </c>
      <c r="K1784" s="29" t="s">
        <v>7120</v>
      </c>
      <c r="L1784" s="251" t="s">
        <v>2269</v>
      </c>
      <c r="M1784" s="29" t="s">
        <v>7121</v>
      </c>
      <c r="N1784" s="29" t="s">
        <v>10870</v>
      </c>
      <c r="O1784" s="29" t="s">
        <v>10875</v>
      </c>
      <c r="P1784" s="228" t="n">
        <v>42675</v>
      </c>
      <c r="Q1784" s="228" t="n">
        <v>42681</v>
      </c>
      <c r="R1784" s="29" t="n">
        <v>1</v>
      </c>
      <c r="S1784" s="29" t="s">
        <v>7130</v>
      </c>
      <c r="T1784" s="29" t="n">
        <v>0.66</v>
      </c>
      <c r="U1784" s="29"/>
      <c r="V1784" s="29"/>
      <c r="W1784" s="29" t="s">
        <v>7141</v>
      </c>
      <c r="X1784" s="38" t="s">
        <v>383</v>
      </c>
      <c r="Y1784" s="38"/>
      <c r="Z1784" s="38" t="n">
        <v>0</v>
      </c>
      <c r="AE1784" s="94" t="e">
        <f aca="false" t="array" ref="AE1784:AK1784">_xlfn.torow(_xlfn.unique(_xlfn._xlws.filter(cat_table[Subsector],$E1784=cat_table[Sector],"")))</f>
        <v>#NAME?</v>
      </c>
      <c r="AF1784" s="94" t="e">
        <v>#NAME?</v>
      </c>
      <c r="AG1784" s="94" t="e">
        <v>#NAME?</v>
      </c>
      <c r="AH1784" s="94" t="e">
        <v>#NAME?</v>
      </c>
      <c r="AI1784" s="94" t="e">
        <v>#NAME?</v>
      </c>
      <c r="AJ1784" s="94" t="e">
        <v>#NAME?</v>
      </c>
      <c r="AK1784" s="94" t="e">
        <v>#NAME?</v>
      </c>
      <c r="AO1784" s="94" t="e">
        <f aca="false" t="array" ref="AO1784:AT1784">_xlfn.torow(_xlfn.unique(_xlfn._xlws.filter(cat_table[Sub-subsector],($E1784=cat_table[Sector])*($F1784=cat_table[Subsector]),"")))</f>
        <v>#NAME?</v>
      </c>
      <c r="AP1784" s="94" t="e">
        <v>#NAME?</v>
      </c>
      <c r="AQ1784" s="94" t="e">
        <v>#NAME?</v>
      </c>
      <c r="AR1784" s="94" t="e">
        <v>#NAME?</v>
      </c>
      <c r="AS1784" s="94" t="e">
        <v>#NAME?</v>
      </c>
      <c r="AT1784" s="94" t="e">
        <v>#NAME?</v>
      </c>
    </row>
    <row r="1785" customFormat="false" ht="15" hidden="false" customHeight="true" outlineLevel="0" collapsed="false">
      <c r="A1785" s="29" t="s">
        <v>10878</v>
      </c>
      <c r="B1785" s="20" t="str">
        <f aca="false">INDEX(Table2[], MATCH(L1785, Location_ID!$D$2:$D$648, 0), 1)</f>
        <v>43bad6d5-4f7a-4f61-ac21-73b359718a41</v>
      </c>
      <c r="C1785" s="241" t="s">
        <v>967</v>
      </c>
      <c r="D1785" s="247" t="s">
        <v>354</v>
      </c>
      <c r="E1785" s="29" t="s">
        <v>7134</v>
      </c>
      <c r="F1785" s="29" t="s">
        <v>7135</v>
      </c>
      <c r="G1785" s="29" t="s">
        <v>7591</v>
      </c>
      <c r="H1785" s="38"/>
      <c r="I1785" s="29" t="s">
        <v>10868</v>
      </c>
      <c r="J1785" s="29" t="s">
        <v>10869</v>
      </c>
      <c r="K1785" s="29" t="s">
        <v>7120</v>
      </c>
      <c r="L1785" s="251" t="s">
        <v>2269</v>
      </c>
      <c r="M1785" s="29" t="s">
        <v>7121</v>
      </c>
      <c r="N1785" s="29" t="s">
        <v>10870</v>
      </c>
      <c r="O1785" s="29" t="s">
        <v>10871</v>
      </c>
      <c r="P1785" s="228" t="n">
        <v>42675</v>
      </c>
      <c r="Q1785" s="228" t="n">
        <v>42681</v>
      </c>
      <c r="R1785" s="29" t="n">
        <v>1</v>
      </c>
      <c r="S1785" s="29" t="s">
        <v>7130</v>
      </c>
      <c r="T1785" s="29" t="n">
        <v>0.22</v>
      </c>
      <c r="U1785" s="29"/>
      <c r="V1785" s="29"/>
      <c r="W1785" s="29" t="s">
        <v>7141</v>
      </c>
      <c r="X1785" s="38" t="s">
        <v>383</v>
      </c>
      <c r="Y1785" s="38"/>
      <c r="Z1785" s="38" t="n">
        <v>0</v>
      </c>
      <c r="AE1785" s="94" t="e">
        <f aca="false" t="array" ref="AE1785:AK1785">_xlfn.torow(_xlfn.unique(_xlfn._xlws.filter(cat_table[Subsector],$E1785=cat_table[Sector],"")))</f>
        <v>#NAME?</v>
      </c>
      <c r="AF1785" s="94" t="e">
        <v>#NAME?</v>
      </c>
      <c r="AG1785" s="94" t="e">
        <v>#NAME?</v>
      </c>
      <c r="AH1785" s="94" t="e">
        <v>#NAME?</v>
      </c>
      <c r="AI1785" s="94" t="e">
        <v>#NAME?</v>
      </c>
      <c r="AJ1785" s="94" t="e">
        <v>#NAME?</v>
      </c>
      <c r="AK1785" s="94" t="e">
        <v>#NAME?</v>
      </c>
      <c r="AO1785" s="94" t="e">
        <f aca="false" t="array" ref="AO1785:AT1785">_xlfn.torow(_xlfn.unique(_xlfn._xlws.filter(cat_table[Sub-subsector],($E1785=cat_table[Sector])*($F1785=cat_table[Subsector]),"")))</f>
        <v>#NAME?</v>
      </c>
      <c r="AP1785" s="94" t="e">
        <v>#NAME?</v>
      </c>
      <c r="AQ1785" s="94" t="e">
        <v>#NAME?</v>
      </c>
      <c r="AR1785" s="94" t="e">
        <v>#NAME?</v>
      </c>
      <c r="AS1785" s="94" t="e">
        <v>#NAME?</v>
      </c>
      <c r="AT1785" s="94" t="e">
        <v>#NAME?</v>
      </c>
    </row>
    <row r="1786" customFormat="false" ht="15" hidden="false" customHeight="true" outlineLevel="0" collapsed="false">
      <c r="A1786" s="29" t="s">
        <v>10879</v>
      </c>
      <c r="B1786" s="20" t="str">
        <f aca="false">INDEX(Table2[], MATCH(L1786, Location_ID!$D$2:$D$648, 0), 1)</f>
        <v>43bad6d5-4f7a-4f61-ac21-73b359718a41</v>
      </c>
      <c r="C1786" s="241" t="s">
        <v>967</v>
      </c>
      <c r="D1786" s="247" t="s">
        <v>354</v>
      </c>
      <c r="E1786" s="29" t="s">
        <v>7134</v>
      </c>
      <c r="F1786" s="29" t="s">
        <v>7135</v>
      </c>
      <c r="G1786" s="29" t="s">
        <v>7591</v>
      </c>
      <c r="H1786" s="38"/>
      <c r="I1786" s="29" t="s">
        <v>10868</v>
      </c>
      <c r="J1786" s="29" t="s">
        <v>10869</v>
      </c>
      <c r="K1786" s="29" t="s">
        <v>7120</v>
      </c>
      <c r="L1786" s="251" t="s">
        <v>2269</v>
      </c>
      <c r="M1786" s="29" t="s">
        <v>7121</v>
      </c>
      <c r="N1786" s="29" t="s">
        <v>10870</v>
      </c>
      <c r="O1786" s="29" t="s">
        <v>10871</v>
      </c>
      <c r="P1786" s="228" t="n">
        <v>42675</v>
      </c>
      <c r="Q1786" s="228" t="n">
        <v>42681</v>
      </c>
      <c r="R1786" s="29" t="n">
        <v>1</v>
      </c>
      <c r="S1786" s="29" t="s">
        <v>7130</v>
      </c>
      <c r="T1786" s="29" t="n">
        <v>0.13</v>
      </c>
      <c r="U1786" s="29"/>
      <c r="V1786" s="29"/>
      <c r="W1786" s="29" t="s">
        <v>7141</v>
      </c>
      <c r="X1786" s="38" t="s">
        <v>383</v>
      </c>
      <c r="Y1786" s="38"/>
      <c r="Z1786" s="38" t="n">
        <v>0</v>
      </c>
      <c r="AE1786" s="94" t="e">
        <f aca="false" t="array" ref="AE1786:AK1786">_xlfn.torow(_xlfn.unique(_xlfn._xlws.filter(cat_table[Subsector],$E1786=cat_table[Sector],"")))</f>
        <v>#NAME?</v>
      </c>
      <c r="AF1786" s="94" t="e">
        <v>#NAME?</v>
      </c>
      <c r="AG1786" s="94" t="e">
        <v>#NAME?</v>
      </c>
      <c r="AH1786" s="94" t="e">
        <v>#NAME?</v>
      </c>
      <c r="AI1786" s="94" t="e">
        <v>#NAME?</v>
      </c>
      <c r="AJ1786" s="94" t="e">
        <v>#NAME?</v>
      </c>
      <c r="AK1786" s="94" t="e">
        <v>#NAME?</v>
      </c>
      <c r="AO1786" s="94" t="e">
        <f aca="false" t="array" ref="AO1786:AT1786">_xlfn.torow(_xlfn.unique(_xlfn._xlws.filter(cat_table[Sub-subsector],($E1786=cat_table[Sector])*($F1786=cat_table[Subsector]),"")))</f>
        <v>#NAME?</v>
      </c>
      <c r="AP1786" s="94" t="e">
        <v>#NAME?</v>
      </c>
      <c r="AQ1786" s="94" t="e">
        <v>#NAME?</v>
      </c>
      <c r="AR1786" s="94" t="e">
        <v>#NAME?</v>
      </c>
      <c r="AS1786" s="94" t="e">
        <v>#NAME?</v>
      </c>
      <c r="AT1786" s="94" t="e">
        <v>#NAME?</v>
      </c>
    </row>
    <row r="1787" customFormat="false" ht="15" hidden="false" customHeight="true" outlineLevel="0" collapsed="false">
      <c r="A1787" s="29" t="s">
        <v>10880</v>
      </c>
      <c r="B1787" s="20" t="str">
        <f aca="false">INDEX(Table2[], MATCH(L1787, Location_ID!$D$2:$D$648, 0), 1)</f>
        <v>43bad6d5-4f7a-4f61-ac21-73b359718a41</v>
      </c>
      <c r="C1787" s="241" t="s">
        <v>967</v>
      </c>
      <c r="D1787" s="247" t="s">
        <v>354</v>
      </c>
      <c r="E1787" s="29" t="s">
        <v>7134</v>
      </c>
      <c r="F1787" s="29" t="s">
        <v>7135</v>
      </c>
      <c r="G1787" s="29" t="s">
        <v>7591</v>
      </c>
      <c r="H1787" s="38"/>
      <c r="I1787" s="29" t="s">
        <v>10868</v>
      </c>
      <c r="J1787" s="29" t="s">
        <v>10869</v>
      </c>
      <c r="K1787" s="29" t="s">
        <v>7120</v>
      </c>
      <c r="L1787" s="251" t="s">
        <v>2269</v>
      </c>
      <c r="M1787" s="29" t="s">
        <v>7121</v>
      </c>
      <c r="N1787" s="29" t="s">
        <v>10870</v>
      </c>
      <c r="O1787" s="29" t="s">
        <v>10871</v>
      </c>
      <c r="P1787" s="228" t="n">
        <v>42675</v>
      </c>
      <c r="Q1787" s="228" t="n">
        <v>42681</v>
      </c>
      <c r="R1787" s="29" t="n">
        <v>1</v>
      </c>
      <c r="S1787" s="29" t="s">
        <v>7130</v>
      </c>
      <c r="T1787" s="29" t="n">
        <v>0.23</v>
      </c>
      <c r="U1787" s="29"/>
      <c r="V1787" s="29"/>
      <c r="W1787" s="29" t="s">
        <v>7141</v>
      </c>
      <c r="X1787" s="38" t="s">
        <v>383</v>
      </c>
      <c r="Y1787" s="38"/>
      <c r="Z1787" s="38" t="n">
        <v>0</v>
      </c>
      <c r="AE1787" s="94" t="e">
        <f aca="false" t="array" ref="AE1787:AK1787">_xlfn.torow(_xlfn.unique(_xlfn._xlws.filter(cat_table[Subsector],$E1787=cat_table[Sector],"")))</f>
        <v>#NAME?</v>
      </c>
      <c r="AF1787" s="94" t="e">
        <v>#NAME?</v>
      </c>
      <c r="AG1787" s="94" t="e">
        <v>#NAME?</v>
      </c>
      <c r="AH1787" s="94" t="e">
        <v>#NAME?</v>
      </c>
      <c r="AI1787" s="94" t="e">
        <v>#NAME?</v>
      </c>
      <c r="AJ1787" s="94" t="e">
        <v>#NAME?</v>
      </c>
      <c r="AK1787" s="94" t="e">
        <v>#NAME?</v>
      </c>
      <c r="AO1787" s="94" t="e">
        <f aca="false" t="array" ref="AO1787:AT1787">_xlfn.torow(_xlfn.unique(_xlfn._xlws.filter(cat_table[Sub-subsector],($E1787=cat_table[Sector])*($F1787=cat_table[Subsector]),"")))</f>
        <v>#NAME?</v>
      </c>
      <c r="AP1787" s="94" t="e">
        <v>#NAME?</v>
      </c>
      <c r="AQ1787" s="94" t="e">
        <v>#NAME?</v>
      </c>
      <c r="AR1787" s="94" t="e">
        <v>#NAME?</v>
      </c>
      <c r="AS1787" s="94" t="e">
        <v>#NAME?</v>
      </c>
      <c r="AT1787" s="94" t="e">
        <v>#NAME?</v>
      </c>
    </row>
    <row r="1788" customFormat="false" ht="15" hidden="false" customHeight="true" outlineLevel="0" collapsed="false">
      <c r="A1788" s="29" t="s">
        <v>10881</v>
      </c>
      <c r="B1788" s="20" t="str">
        <f aca="false">INDEX(Table2[], MATCH(L1788, Location_ID!$D$2:$D$648, 0), 1)</f>
        <v>43bad6d5-4f7a-4f61-ac21-73b359718a41</v>
      </c>
      <c r="C1788" s="241" t="s">
        <v>967</v>
      </c>
      <c r="D1788" s="247" t="s">
        <v>354</v>
      </c>
      <c r="E1788" s="29" t="s">
        <v>7134</v>
      </c>
      <c r="F1788" s="29" t="s">
        <v>7135</v>
      </c>
      <c r="G1788" s="29" t="s">
        <v>7591</v>
      </c>
      <c r="H1788" s="38"/>
      <c r="I1788" s="29" t="s">
        <v>10868</v>
      </c>
      <c r="J1788" s="29" t="s">
        <v>10869</v>
      </c>
      <c r="K1788" s="29" t="s">
        <v>7120</v>
      </c>
      <c r="L1788" s="251" t="s">
        <v>2269</v>
      </c>
      <c r="M1788" s="29" t="s">
        <v>7121</v>
      </c>
      <c r="N1788" s="29" t="s">
        <v>10870</v>
      </c>
      <c r="O1788" s="29" t="s">
        <v>10875</v>
      </c>
      <c r="P1788" s="228" t="n">
        <v>42675</v>
      </c>
      <c r="Q1788" s="228" t="n">
        <v>42681</v>
      </c>
      <c r="R1788" s="29" t="n">
        <v>1</v>
      </c>
      <c r="S1788" s="29" t="s">
        <v>7130</v>
      </c>
      <c r="T1788" s="29" t="n">
        <v>0.12</v>
      </c>
      <c r="U1788" s="29"/>
      <c r="V1788" s="29"/>
      <c r="W1788" s="29" t="s">
        <v>7141</v>
      </c>
      <c r="X1788" s="38" t="s">
        <v>383</v>
      </c>
      <c r="Y1788" s="38"/>
      <c r="Z1788" s="38" t="n">
        <v>0</v>
      </c>
      <c r="AE1788" s="94" t="e">
        <f aca="false" t="array" ref="AE1788:AK1788">_xlfn.torow(_xlfn.unique(_xlfn._xlws.filter(cat_table[Subsector],$E1788=cat_table[Sector],"")))</f>
        <v>#NAME?</v>
      </c>
      <c r="AF1788" s="94" t="e">
        <v>#NAME?</v>
      </c>
      <c r="AG1788" s="94" t="e">
        <v>#NAME?</v>
      </c>
      <c r="AH1788" s="94" t="e">
        <v>#NAME?</v>
      </c>
      <c r="AI1788" s="94" t="e">
        <v>#NAME?</v>
      </c>
      <c r="AJ1788" s="94" t="e">
        <v>#NAME?</v>
      </c>
      <c r="AK1788" s="94" t="e">
        <v>#NAME?</v>
      </c>
      <c r="AO1788" s="94" t="e">
        <f aca="false" t="array" ref="AO1788:AT1788">_xlfn.torow(_xlfn.unique(_xlfn._xlws.filter(cat_table[Sub-subsector],($E1788=cat_table[Sector])*($F1788=cat_table[Subsector]),"")))</f>
        <v>#NAME?</v>
      </c>
      <c r="AP1788" s="94" t="e">
        <v>#NAME?</v>
      </c>
      <c r="AQ1788" s="94" t="e">
        <v>#NAME?</v>
      </c>
      <c r="AR1788" s="94" t="e">
        <v>#NAME?</v>
      </c>
      <c r="AS1788" s="94" t="e">
        <v>#NAME?</v>
      </c>
      <c r="AT1788" s="94" t="e">
        <v>#NAME?</v>
      </c>
    </row>
    <row r="1789" customFormat="false" ht="15" hidden="false" customHeight="true" outlineLevel="0" collapsed="false">
      <c r="A1789" s="29" t="s">
        <v>10882</v>
      </c>
      <c r="B1789" s="20" t="str">
        <f aca="false">INDEX(Table2[], MATCH(L1789, Location_ID!$D$2:$D$648, 0), 1)</f>
        <v>43bad6d5-4f7a-4f61-ac21-73b359718a41</v>
      </c>
      <c r="C1789" s="241" t="s">
        <v>967</v>
      </c>
      <c r="D1789" s="247" t="s">
        <v>354</v>
      </c>
      <c r="E1789" s="29" t="s">
        <v>7134</v>
      </c>
      <c r="F1789" s="29" t="s">
        <v>7135</v>
      </c>
      <c r="G1789" s="29" t="s">
        <v>7591</v>
      </c>
      <c r="H1789" s="38"/>
      <c r="I1789" s="29" t="s">
        <v>10868</v>
      </c>
      <c r="J1789" s="29" t="s">
        <v>10869</v>
      </c>
      <c r="K1789" s="29" t="s">
        <v>7120</v>
      </c>
      <c r="L1789" s="251" t="s">
        <v>2269</v>
      </c>
      <c r="M1789" s="29" t="s">
        <v>7121</v>
      </c>
      <c r="N1789" s="29" t="s">
        <v>10870</v>
      </c>
      <c r="O1789" s="29" t="s">
        <v>10875</v>
      </c>
      <c r="P1789" s="228" t="n">
        <v>42675</v>
      </c>
      <c r="Q1789" s="228" t="n">
        <v>42681</v>
      </c>
      <c r="R1789" s="29" t="n">
        <v>1</v>
      </c>
      <c r="S1789" s="29" t="s">
        <v>7130</v>
      </c>
      <c r="T1789" s="29" t="n">
        <v>0.63</v>
      </c>
      <c r="U1789" s="29"/>
      <c r="V1789" s="29"/>
      <c r="W1789" s="29" t="s">
        <v>7141</v>
      </c>
      <c r="X1789" s="38" t="s">
        <v>383</v>
      </c>
      <c r="Y1789" s="38"/>
      <c r="Z1789" s="38" t="n">
        <v>0</v>
      </c>
      <c r="AE1789" s="94" t="e">
        <f aca="false" t="array" ref="AE1789:AK1789">_xlfn.torow(_xlfn.unique(_xlfn._xlws.filter(cat_table[Subsector],$E1789=cat_table[Sector],"")))</f>
        <v>#NAME?</v>
      </c>
      <c r="AF1789" s="94" t="e">
        <v>#NAME?</v>
      </c>
      <c r="AG1789" s="94" t="e">
        <v>#NAME?</v>
      </c>
      <c r="AH1789" s="94" t="e">
        <v>#NAME?</v>
      </c>
      <c r="AI1789" s="94" t="e">
        <v>#NAME?</v>
      </c>
      <c r="AJ1789" s="94" t="e">
        <v>#NAME?</v>
      </c>
      <c r="AK1789" s="94" t="e">
        <v>#NAME?</v>
      </c>
      <c r="AO1789" s="94" t="e">
        <f aca="false" t="array" ref="AO1789:AT1789">_xlfn.torow(_xlfn.unique(_xlfn._xlws.filter(cat_table[Sub-subsector],($E1789=cat_table[Sector])*($F1789=cat_table[Subsector]),"")))</f>
        <v>#NAME?</v>
      </c>
      <c r="AP1789" s="94" t="e">
        <v>#NAME?</v>
      </c>
      <c r="AQ1789" s="94" t="e">
        <v>#NAME?</v>
      </c>
      <c r="AR1789" s="94" t="e">
        <v>#NAME?</v>
      </c>
      <c r="AS1789" s="94" t="e">
        <v>#NAME?</v>
      </c>
      <c r="AT1789" s="94" t="e">
        <v>#NAME?</v>
      </c>
    </row>
    <row r="1790" customFormat="false" ht="15" hidden="false" customHeight="true" outlineLevel="0" collapsed="false">
      <c r="A1790" s="29" t="s">
        <v>10883</v>
      </c>
      <c r="B1790" s="20" t="str">
        <f aca="false">INDEX(Table2[], MATCH(L1790, Location_ID!$D$2:$D$648, 0), 1)</f>
        <v>43bad6d5-4f7a-4f61-ac21-73b359718a41</v>
      </c>
      <c r="C1790" s="241" t="s">
        <v>967</v>
      </c>
      <c r="D1790" s="247" t="s">
        <v>354</v>
      </c>
      <c r="E1790" s="29" t="s">
        <v>7134</v>
      </c>
      <c r="F1790" s="29" t="s">
        <v>7135</v>
      </c>
      <c r="G1790" s="29" t="s">
        <v>7591</v>
      </c>
      <c r="H1790" s="38"/>
      <c r="I1790" s="29" t="s">
        <v>10868</v>
      </c>
      <c r="J1790" s="29" t="s">
        <v>10869</v>
      </c>
      <c r="K1790" s="29" t="s">
        <v>7120</v>
      </c>
      <c r="L1790" s="251" t="s">
        <v>2269</v>
      </c>
      <c r="M1790" s="29" t="s">
        <v>7121</v>
      </c>
      <c r="N1790" s="29" t="s">
        <v>10870</v>
      </c>
      <c r="O1790" s="29" t="s">
        <v>10875</v>
      </c>
      <c r="P1790" s="228" t="n">
        <v>42675</v>
      </c>
      <c r="Q1790" s="228" t="n">
        <v>42681</v>
      </c>
      <c r="R1790" s="29" t="n">
        <v>1</v>
      </c>
      <c r="S1790" s="29" t="s">
        <v>7130</v>
      </c>
      <c r="T1790" s="29" t="n">
        <v>0.14</v>
      </c>
      <c r="U1790" s="29"/>
      <c r="V1790" s="29"/>
      <c r="W1790" s="29" t="s">
        <v>7141</v>
      </c>
      <c r="X1790" s="38" t="s">
        <v>383</v>
      </c>
      <c r="Y1790" s="38"/>
      <c r="Z1790" s="38" t="n">
        <v>0</v>
      </c>
      <c r="AE1790" s="94" t="e">
        <f aca="false" t="array" ref="AE1790:AK1790">_xlfn.torow(_xlfn.unique(_xlfn._xlws.filter(cat_table[Subsector],$E1790=cat_table[Sector],"")))</f>
        <v>#NAME?</v>
      </c>
      <c r="AF1790" s="94" t="e">
        <v>#NAME?</v>
      </c>
      <c r="AG1790" s="94" t="e">
        <v>#NAME?</v>
      </c>
      <c r="AH1790" s="94" t="e">
        <v>#NAME?</v>
      </c>
      <c r="AI1790" s="94" t="e">
        <v>#NAME?</v>
      </c>
      <c r="AJ1790" s="94" t="e">
        <v>#NAME?</v>
      </c>
      <c r="AK1790" s="94" t="e">
        <v>#NAME?</v>
      </c>
      <c r="AO1790" s="94" t="e">
        <f aca="false" t="array" ref="AO1790:AT1790">_xlfn.torow(_xlfn.unique(_xlfn._xlws.filter(cat_table[Sub-subsector],($E1790=cat_table[Sector])*($F1790=cat_table[Subsector]),"")))</f>
        <v>#NAME?</v>
      </c>
      <c r="AP1790" s="94" t="e">
        <v>#NAME?</v>
      </c>
      <c r="AQ1790" s="94" t="e">
        <v>#NAME?</v>
      </c>
      <c r="AR1790" s="94" t="e">
        <v>#NAME?</v>
      </c>
      <c r="AS1790" s="94" t="e">
        <v>#NAME?</v>
      </c>
      <c r="AT1790" s="94" t="e">
        <v>#NAME?</v>
      </c>
    </row>
    <row r="1791" customFormat="false" ht="15" hidden="false" customHeight="true" outlineLevel="0" collapsed="false">
      <c r="A1791" s="29" t="s">
        <v>10884</v>
      </c>
      <c r="B1791" s="20" t="str">
        <f aca="false">INDEX(Table2[], MATCH(L1791, Location_ID!$D$2:$D$648, 0), 1)</f>
        <v>43bad6d5-4f7a-4f61-ac21-73b359718a41</v>
      </c>
      <c r="C1791" s="241" t="s">
        <v>967</v>
      </c>
      <c r="D1791" s="247" t="s">
        <v>354</v>
      </c>
      <c r="E1791" s="29" t="s">
        <v>7134</v>
      </c>
      <c r="F1791" s="29" t="s">
        <v>7135</v>
      </c>
      <c r="G1791" s="29" t="s">
        <v>7591</v>
      </c>
      <c r="H1791" s="38"/>
      <c r="I1791" s="29" t="s">
        <v>10868</v>
      </c>
      <c r="J1791" s="29" t="s">
        <v>10869</v>
      </c>
      <c r="K1791" s="29" t="s">
        <v>7120</v>
      </c>
      <c r="L1791" s="251" t="s">
        <v>2269</v>
      </c>
      <c r="M1791" s="29" t="s">
        <v>7121</v>
      </c>
      <c r="N1791" s="29" t="s">
        <v>10870</v>
      </c>
      <c r="O1791" s="29" t="s">
        <v>10875</v>
      </c>
      <c r="P1791" s="228" t="n">
        <v>42675</v>
      </c>
      <c r="Q1791" s="228" t="n">
        <v>42681</v>
      </c>
      <c r="R1791" s="29" t="n">
        <v>1</v>
      </c>
      <c r="S1791" s="29" t="s">
        <v>7130</v>
      </c>
      <c r="T1791" s="29" t="n">
        <v>79.99</v>
      </c>
      <c r="U1791" s="29"/>
      <c r="V1791" s="29"/>
      <c r="W1791" s="29" t="s">
        <v>7141</v>
      </c>
      <c r="X1791" s="38" t="s">
        <v>383</v>
      </c>
      <c r="Y1791" s="38"/>
      <c r="Z1791" s="38" t="n">
        <v>0</v>
      </c>
      <c r="AE1791" s="94" t="e">
        <f aca="false" t="array" ref="AE1791:AK1791">_xlfn.torow(_xlfn.unique(_xlfn._xlws.filter(cat_table[Subsector],$E1791=cat_table[Sector],"")))</f>
        <v>#NAME?</v>
      </c>
      <c r="AF1791" s="94" t="e">
        <v>#NAME?</v>
      </c>
      <c r="AG1791" s="94" t="e">
        <v>#NAME?</v>
      </c>
      <c r="AH1791" s="94" t="e">
        <v>#NAME?</v>
      </c>
      <c r="AI1791" s="94" t="e">
        <v>#NAME?</v>
      </c>
      <c r="AJ1791" s="94" t="e">
        <v>#NAME?</v>
      </c>
      <c r="AK1791" s="94" t="e">
        <v>#NAME?</v>
      </c>
      <c r="AO1791" s="94" t="e">
        <f aca="false" t="array" ref="AO1791:AT1791">_xlfn.torow(_xlfn.unique(_xlfn._xlws.filter(cat_table[Sub-subsector],($E1791=cat_table[Sector])*($F1791=cat_table[Subsector]),"")))</f>
        <v>#NAME?</v>
      </c>
      <c r="AP1791" s="94" t="e">
        <v>#NAME?</v>
      </c>
      <c r="AQ1791" s="94" t="e">
        <v>#NAME?</v>
      </c>
      <c r="AR1791" s="94" t="e">
        <v>#NAME?</v>
      </c>
      <c r="AS1791" s="94" t="e">
        <v>#NAME?</v>
      </c>
      <c r="AT1791" s="94" t="e">
        <v>#NAME?</v>
      </c>
    </row>
    <row r="1792" customFormat="false" ht="15" hidden="false" customHeight="true" outlineLevel="0" collapsed="false">
      <c r="A1792" s="29" t="s">
        <v>10885</v>
      </c>
      <c r="B1792" s="20" t="str">
        <f aca="false">INDEX(Table2[], MATCH(L1792, Location_ID!$D$2:$D$648, 0), 1)</f>
        <v>43bad6d5-4f7a-4f61-ac21-73b359718a41</v>
      </c>
      <c r="C1792" s="241" t="s">
        <v>967</v>
      </c>
      <c r="D1792" s="247" t="s">
        <v>354</v>
      </c>
      <c r="E1792" s="29" t="s">
        <v>7134</v>
      </c>
      <c r="F1792" s="29" t="s">
        <v>7135</v>
      </c>
      <c r="G1792" s="29" t="s">
        <v>7591</v>
      </c>
      <c r="H1792" s="38"/>
      <c r="I1792" s="29" t="s">
        <v>10868</v>
      </c>
      <c r="J1792" s="29" t="s">
        <v>10869</v>
      </c>
      <c r="K1792" s="29" t="s">
        <v>7120</v>
      </c>
      <c r="L1792" s="251" t="s">
        <v>2269</v>
      </c>
      <c r="M1792" s="29" t="s">
        <v>7121</v>
      </c>
      <c r="N1792" s="29" t="s">
        <v>10870</v>
      </c>
      <c r="O1792" s="29" t="s">
        <v>10875</v>
      </c>
      <c r="P1792" s="228" t="n">
        <v>42675</v>
      </c>
      <c r="Q1792" s="228" t="n">
        <v>42681</v>
      </c>
      <c r="R1792" s="29" t="n">
        <v>1</v>
      </c>
      <c r="S1792" s="29" t="s">
        <v>7130</v>
      </c>
      <c r="T1792" s="29" t="n">
        <v>0.55</v>
      </c>
      <c r="U1792" s="29"/>
      <c r="V1792" s="29"/>
      <c r="W1792" s="29" t="s">
        <v>7141</v>
      </c>
      <c r="X1792" s="38" t="s">
        <v>383</v>
      </c>
      <c r="Y1792" s="38"/>
      <c r="Z1792" s="38" t="n">
        <v>0</v>
      </c>
      <c r="AE1792" s="94" t="e">
        <f aca="false" t="array" ref="AE1792:AK1792">_xlfn.torow(_xlfn.unique(_xlfn._xlws.filter(cat_table[Subsector],$E1792=cat_table[Sector],"")))</f>
        <v>#NAME?</v>
      </c>
      <c r="AF1792" s="94" t="e">
        <v>#NAME?</v>
      </c>
      <c r="AG1792" s="94" t="e">
        <v>#NAME?</v>
      </c>
      <c r="AH1792" s="94" t="e">
        <v>#NAME?</v>
      </c>
      <c r="AI1792" s="94" t="e">
        <v>#NAME?</v>
      </c>
      <c r="AJ1792" s="94" t="e">
        <v>#NAME?</v>
      </c>
      <c r="AK1792" s="94" t="e">
        <v>#NAME?</v>
      </c>
      <c r="AO1792" s="94" t="e">
        <f aca="false" t="array" ref="AO1792:AT1792">_xlfn.torow(_xlfn.unique(_xlfn._xlws.filter(cat_table[Sub-subsector],($E1792=cat_table[Sector])*($F1792=cat_table[Subsector]),"")))</f>
        <v>#NAME?</v>
      </c>
      <c r="AP1792" s="94" t="e">
        <v>#NAME?</v>
      </c>
      <c r="AQ1792" s="94" t="e">
        <v>#NAME?</v>
      </c>
      <c r="AR1792" s="94" t="e">
        <v>#NAME?</v>
      </c>
      <c r="AS1792" s="94" t="e">
        <v>#NAME?</v>
      </c>
      <c r="AT1792" s="94" t="e">
        <v>#NAME?</v>
      </c>
    </row>
    <row r="1793" customFormat="false" ht="15" hidden="false" customHeight="true" outlineLevel="0" collapsed="false">
      <c r="A1793" s="29" t="s">
        <v>10886</v>
      </c>
      <c r="B1793" s="20" t="str">
        <f aca="false">INDEX(Table2[], MATCH(L1793, Location_ID!$D$2:$D$648, 0), 1)</f>
        <v>43bad6d5-4f7a-4f61-ac21-73b359718a41</v>
      </c>
      <c r="C1793" s="241" t="s">
        <v>967</v>
      </c>
      <c r="D1793" s="247" t="s">
        <v>354</v>
      </c>
      <c r="E1793" s="29" t="s">
        <v>7134</v>
      </c>
      <c r="F1793" s="29" t="s">
        <v>7135</v>
      </c>
      <c r="G1793" s="29" t="s">
        <v>7591</v>
      </c>
      <c r="H1793" s="38"/>
      <c r="I1793" s="29" t="s">
        <v>10868</v>
      </c>
      <c r="J1793" s="29" t="s">
        <v>10869</v>
      </c>
      <c r="K1793" s="29" t="s">
        <v>7120</v>
      </c>
      <c r="L1793" s="251" t="s">
        <v>2269</v>
      </c>
      <c r="M1793" s="29" t="s">
        <v>7121</v>
      </c>
      <c r="N1793" s="29" t="s">
        <v>10870</v>
      </c>
      <c r="O1793" s="29" t="s">
        <v>10875</v>
      </c>
      <c r="P1793" s="228" t="n">
        <v>42675</v>
      </c>
      <c r="Q1793" s="228" t="n">
        <v>42681</v>
      </c>
      <c r="R1793" s="29" t="n">
        <v>1</v>
      </c>
      <c r="S1793" s="29" t="s">
        <v>7130</v>
      </c>
      <c r="T1793" s="29" t="n">
        <v>3.77</v>
      </c>
      <c r="U1793" s="29"/>
      <c r="V1793" s="29"/>
      <c r="W1793" s="29" t="s">
        <v>7141</v>
      </c>
      <c r="X1793" s="38" t="s">
        <v>383</v>
      </c>
      <c r="Y1793" s="38"/>
      <c r="Z1793" s="38" t="n">
        <v>0</v>
      </c>
      <c r="AE1793" s="94" t="e">
        <f aca="false" t="array" ref="AE1793:AK1793">_xlfn.torow(_xlfn.unique(_xlfn._xlws.filter(cat_table[Subsector],$E1793=cat_table[Sector],"")))</f>
        <v>#NAME?</v>
      </c>
      <c r="AF1793" s="94" t="e">
        <v>#NAME?</v>
      </c>
      <c r="AG1793" s="94" t="e">
        <v>#NAME?</v>
      </c>
      <c r="AH1793" s="94" t="e">
        <v>#NAME?</v>
      </c>
      <c r="AI1793" s="94" t="e">
        <v>#NAME?</v>
      </c>
      <c r="AJ1793" s="94" t="e">
        <v>#NAME?</v>
      </c>
      <c r="AK1793" s="94" t="e">
        <v>#NAME?</v>
      </c>
      <c r="AO1793" s="94" t="e">
        <f aca="false" t="array" ref="AO1793:AT1793">_xlfn.torow(_xlfn.unique(_xlfn._xlws.filter(cat_table[Sub-subsector],($E1793=cat_table[Sector])*($F1793=cat_table[Subsector]),"")))</f>
        <v>#NAME?</v>
      </c>
      <c r="AP1793" s="94" t="e">
        <v>#NAME?</v>
      </c>
      <c r="AQ1793" s="94" t="e">
        <v>#NAME?</v>
      </c>
      <c r="AR1793" s="94" t="e">
        <v>#NAME?</v>
      </c>
      <c r="AS1793" s="94" t="e">
        <v>#NAME?</v>
      </c>
      <c r="AT1793" s="94" t="e">
        <v>#NAME?</v>
      </c>
    </row>
    <row r="1794" customFormat="false" ht="15" hidden="false" customHeight="true" outlineLevel="0" collapsed="false">
      <c r="A1794" s="29" t="s">
        <v>10887</v>
      </c>
      <c r="B1794" s="20" t="str">
        <f aca="false">INDEX(Table2[], MATCH(L1794, Location_ID!$D$2:$D$648, 0), 1)</f>
        <v>43bad6d5-4f7a-4f61-ac21-73b359718a41</v>
      </c>
      <c r="C1794" s="241" t="s">
        <v>967</v>
      </c>
      <c r="D1794" s="247" t="s">
        <v>354</v>
      </c>
      <c r="E1794" s="29" t="s">
        <v>7134</v>
      </c>
      <c r="F1794" s="29" t="s">
        <v>7135</v>
      </c>
      <c r="G1794" s="29" t="s">
        <v>7591</v>
      </c>
      <c r="H1794" s="38"/>
      <c r="I1794" s="29" t="s">
        <v>10868</v>
      </c>
      <c r="J1794" s="29" t="s">
        <v>10869</v>
      </c>
      <c r="K1794" s="29" t="s">
        <v>7120</v>
      </c>
      <c r="L1794" s="251" t="s">
        <v>2269</v>
      </c>
      <c r="M1794" s="29" t="s">
        <v>7121</v>
      </c>
      <c r="N1794" s="29" t="s">
        <v>10870</v>
      </c>
      <c r="O1794" s="29" t="s">
        <v>10875</v>
      </c>
      <c r="P1794" s="228" t="n">
        <v>42675</v>
      </c>
      <c r="Q1794" s="228" t="n">
        <v>42681</v>
      </c>
      <c r="R1794" s="29" t="n">
        <v>1</v>
      </c>
      <c r="S1794" s="29" t="s">
        <v>7130</v>
      </c>
      <c r="T1794" s="29" t="n">
        <v>0.54</v>
      </c>
      <c r="U1794" s="29"/>
      <c r="V1794" s="29"/>
      <c r="W1794" s="29" t="s">
        <v>7141</v>
      </c>
      <c r="X1794" s="38" t="s">
        <v>383</v>
      </c>
      <c r="Y1794" s="38"/>
      <c r="Z1794" s="38" t="n">
        <v>0</v>
      </c>
      <c r="AE1794" s="94" t="e">
        <f aca="false" t="array" ref="AE1794:AK1794">_xlfn.torow(_xlfn.unique(_xlfn._xlws.filter(cat_table[Subsector],$E1794=cat_table[Sector],"")))</f>
        <v>#NAME?</v>
      </c>
      <c r="AF1794" s="94" t="e">
        <v>#NAME?</v>
      </c>
      <c r="AG1794" s="94" t="e">
        <v>#NAME?</v>
      </c>
      <c r="AH1794" s="94" t="e">
        <v>#NAME?</v>
      </c>
      <c r="AI1794" s="94" t="e">
        <v>#NAME?</v>
      </c>
      <c r="AJ1794" s="94" t="e">
        <v>#NAME?</v>
      </c>
      <c r="AK1794" s="94" t="e">
        <v>#NAME?</v>
      </c>
      <c r="AO1794" s="94" t="e">
        <f aca="false" t="array" ref="AO1794:AT1794">_xlfn.torow(_xlfn.unique(_xlfn._xlws.filter(cat_table[Sub-subsector],($E1794=cat_table[Sector])*($F1794=cat_table[Subsector]),"")))</f>
        <v>#NAME?</v>
      </c>
      <c r="AP1794" s="94" t="e">
        <v>#NAME?</v>
      </c>
      <c r="AQ1794" s="94" t="e">
        <v>#NAME?</v>
      </c>
      <c r="AR1794" s="94" t="e">
        <v>#NAME?</v>
      </c>
      <c r="AS1794" s="94" t="e">
        <v>#NAME?</v>
      </c>
      <c r="AT1794" s="94" t="e">
        <v>#NAME?</v>
      </c>
    </row>
    <row r="1795" customFormat="false" ht="15" hidden="false" customHeight="true" outlineLevel="0" collapsed="false">
      <c r="A1795" s="29" t="s">
        <v>10888</v>
      </c>
      <c r="B1795" s="20" t="str">
        <f aca="false">INDEX(Table2[], MATCH(L1795, Location_ID!$D$2:$D$648, 0), 1)</f>
        <v>43bad6d5-4f7a-4f61-ac21-73b359718a41</v>
      </c>
      <c r="C1795" s="241" t="s">
        <v>967</v>
      </c>
      <c r="D1795" s="247" t="s">
        <v>354</v>
      </c>
      <c r="E1795" s="29" t="s">
        <v>7134</v>
      </c>
      <c r="F1795" s="29" t="s">
        <v>7135</v>
      </c>
      <c r="G1795" s="29" t="s">
        <v>7591</v>
      </c>
      <c r="H1795" s="38"/>
      <c r="I1795" s="29" t="s">
        <v>10868</v>
      </c>
      <c r="J1795" s="29" t="s">
        <v>10869</v>
      </c>
      <c r="K1795" s="29" t="s">
        <v>7120</v>
      </c>
      <c r="L1795" s="251" t="s">
        <v>2269</v>
      </c>
      <c r="M1795" s="29" t="s">
        <v>7121</v>
      </c>
      <c r="N1795" s="29" t="s">
        <v>10870</v>
      </c>
      <c r="O1795" s="29" t="s">
        <v>10875</v>
      </c>
      <c r="P1795" s="228" t="n">
        <v>42675</v>
      </c>
      <c r="Q1795" s="228" t="n">
        <v>42681</v>
      </c>
      <c r="R1795" s="29" t="n">
        <v>1</v>
      </c>
      <c r="S1795" s="29" t="s">
        <v>7130</v>
      </c>
      <c r="T1795" s="29" t="n">
        <v>3.32</v>
      </c>
      <c r="U1795" s="29"/>
      <c r="V1795" s="29"/>
      <c r="W1795" s="29" t="s">
        <v>7141</v>
      </c>
      <c r="X1795" s="38" t="s">
        <v>383</v>
      </c>
      <c r="Y1795" s="38"/>
      <c r="Z1795" s="38" t="n">
        <v>0</v>
      </c>
      <c r="AE1795" s="94" t="e">
        <f aca="false" t="array" ref="AE1795:AK1795">_xlfn.torow(_xlfn.unique(_xlfn._xlws.filter(cat_table[Subsector],$E1795=cat_table[Sector],"")))</f>
        <v>#NAME?</v>
      </c>
      <c r="AF1795" s="94" t="e">
        <v>#NAME?</v>
      </c>
      <c r="AG1795" s="94" t="e">
        <v>#NAME?</v>
      </c>
      <c r="AH1795" s="94" t="e">
        <v>#NAME?</v>
      </c>
      <c r="AI1795" s="94" t="e">
        <v>#NAME?</v>
      </c>
      <c r="AJ1795" s="94" t="e">
        <v>#NAME?</v>
      </c>
      <c r="AK1795" s="94" t="e">
        <v>#NAME?</v>
      </c>
      <c r="AO1795" s="94" t="e">
        <f aca="false" t="array" ref="AO1795:AT1795">_xlfn.torow(_xlfn.unique(_xlfn._xlws.filter(cat_table[Sub-subsector],($E1795=cat_table[Sector])*($F1795=cat_table[Subsector]),"")))</f>
        <v>#NAME?</v>
      </c>
      <c r="AP1795" s="94" t="e">
        <v>#NAME?</v>
      </c>
      <c r="AQ1795" s="94" t="e">
        <v>#NAME?</v>
      </c>
      <c r="AR1795" s="94" t="e">
        <v>#NAME?</v>
      </c>
      <c r="AS1795" s="94" t="e">
        <v>#NAME?</v>
      </c>
      <c r="AT1795" s="94" t="e">
        <v>#NAME?</v>
      </c>
    </row>
    <row r="1796" customFormat="false" ht="15" hidden="false" customHeight="true" outlineLevel="0" collapsed="false">
      <c r="A1796" s="29" t="s">
        <v>10889</v>
      </c>
      <c r="B1796" s="20" t="str">
        <f aca="false">INDEX(Table2[], MATCH(L1796, Location_ID!$D$2:$D$648, 0), 1)</f>
        <v>43bad6d5-4f7a-4f61-ac21-73b359718a41</v>
      </c>
      <c r="C1796" s="241" t="s">
        <v>967</v>
      </c>
      <c r="D1796" s="247" t="s">
        <v>354</v>
      </c>
      <c r="E1796" s="29" t="s">
        <v>7134</v>
      </c>
      <c r="F1796" s="29" t="s">
        <v>7135</v>
      </c>
      <c r="G1796" s="29" t="s">
        <v>7591</v>
      </c>
      <c r="H1796" s="38"/>
      <c r="I1796" s="29" t="s">
        <v>10868</v>
      </c>
      <c r="J1796" s="29" t="s">
        <v>10869</v>
      </c>
      <c r="K1796" s="29" t="s">
        <v>7120</v>
      </c>
      <c r="L1796" s="251" t="s">
        <v>2269</v>
      </c>
      <c r="M1796" s="29" t="s">
        <v>7121</v>
      </c>
      <c r="N1796" s="29" t="s">
        <v>10870</v>
      </c>
      <c r="O1796" s="29" t="s">
        <v>10875</v>
      </c>
      <c r="P1796" s="228" t="n">
        <v>42675</v>
      </c>
      <c r="Q1796" s="228" t="n">
        <v>42681</v>
      </c>
      <c r="R1796" s="29" t="n">
        <v>1</v>
      </c>
      <c r="S1796" s="29" t="s">
        <v>7130</v>
      </c>
      <c r="T1796" s="29" t="n">
        <v>37.79</v>
      </c>
      <c r="U1796" s="29"/>
      <c r="V1796" s="29"/>
      <c r="W1796" s="29" t="s">
        <v>7141</v>
      </c>
      <c r="X1796" s="38" t="s">
        <v>383</v>
      </c>
      <c r="Y1796" s="38"/>
      <c r="Z1796" s="38" t="n">
        <v>0</v>
      </c>
      <c r="AE1796" s="94" t="e">
        <f aca="false" t="array" ref="AE1796:AK1796">_xlfn.torow(_xlfn.unique(_xlfn._xlws.filter(cat_table[Subsector],$E1796=cat_table[Sector],"")))</f>
        <v>#NAME?</v>
      </c>
      <c r="AF1796" s="94" t="e">
        <v>#NAME?</v>
      </c>
      <c r="AG1796" s="94" t="e">
        <v>#NAME?</v>
      </c>
      <c r="AH1796" s="94" t="e">
        <v>#NAME?</v>
      </c>
      <c r="AI1796" s="94" t="e">
        <v>#NAME?</v>
      </c>
      <c r="AJ1796" s="94" t="e">
        <v>#NAME?</v>
      </c>
      <c r="AK1796" s="94" t="e">
        <v>#NAME?</v>
      </c>
      <c r="AO1796" s="94" t="e">
        <f aca="false" t="array" ref="AO1796:AT1796">_xlfn.torow(_xlfn.unique(_xlfn._xlws.filter(cat_table[Sub-subsector],($E1796=cat_table[Sector])*($F1796=cat_table[Subsector]),"")))</f>
        <v>#NAME?</v>
      </c>
      <c r="AP1796" s="94" t="e">
        <v>#NAME?</v>
      </c>
      <c r="AQ1796" s="94" t="e">
        <v>#NAME?</v>
      </c>
      <c r="AR1796" s="94" t="e">
        <v>#NAME?</v>
      </c>
      <c r="AS1796" s="94" t="e">
        <v>#NAME?</v>
      </c>
      <c r="AT1796" s="94" t="e">
        <v>#NAME?</v>
      </c>
    </row>
    <row r="1797" customFormat="false" ht="15" hidden="false" customHeight="true" outlineLevel="0" collapsed="false">
      <c r="A1797" s="29" t="s">
        <v>10890</v>
      </c>
      <c r="B1797" s="20" t="str">
        <f aca="false">INDEX(Table2[], MATCH(L1797, Location_ID!$D$2:$D$648, 0), 1)</f>
        <v>43bad6d5-4f7a-4f61-ac21-73b359718a41</v>
      </c>
      <c r="C1797" s="241" t="s">
        <v>967</v>
      </c>
      <c r="D1797" s="247" t="s">
        <v>354</v>
      </c>
      <c r="E1797" s="29" t="s">
        <v>7134</v>
      </c>
      <c r="F1797" s="29" t="s">
        <v>7135</v>
      </c>
      <c r="G1797" s="29" t="s">
        <v>7591</v>
      </c>
      <c r="H1797" s="38"/>
      <c r="I1797" s="29" t="s">
        <v>10868</v>
      </c>
      <c r="J1797" s="29" t="s">
        <v>10869</v>
      </c>
      <c r="K1797" s="29" t="s">
        <v>7120</v>
      </c>
      <c r="L1797" s="251" t="s">
        <v>2269</v>
      </c>
      <c r="M1797" s="29" t="s">
        <v>7121</v>
      </c>
      <c r="N1797" s="29" t="s">
        <v>10870</v>
      </c>
      <c r="O1797" s="29" t="s">
        <v>10875</v>
      </c>
      <c r="P1797" s="228" t="n">
        <v>42675</v>
      </c>
      <c r="Q1797" s="228" t="n">
        <v>42681</v>
      </c>
      <c r="R1797" s="29" t="n">
        <v>1</v>
      </c>
      <c r="S1797" s="29" t="s">
        <v>7130</v>
      </c>
      <c r="T1797" s="29" t="n">
        <v>5.6</v>
      </c>
      <c r="U1797" s="29"/>
      <c r="V1797" s="29"/>
      <c r="W1797" s="29" t="s">
        <v>7141</v>
      </c>
      <c r="X1797" s="38" t="s">
        <v>383</v>
      </c>
      <c r="Y1797" s="38"/>
      <c r="Z1797" s="38" t="n">
        <v>0</v>
      </c>
      <c r="AE1797" s="94" t="e">
        <f aca="false" t="array" ref="AE1797:AK1797">_xlfn.torow(_xlfn.unique(_xlfn._xlws.filter(cat_table[Subsector],$E1797=cat_table[Sector],"")))</f>
        <v>#NAME?</v>
      </c>
      <c r="AF1797" s="94" t="e">
        <v>#NAME?</v>
      </c>
      <c r="AG1797" s="94" t="e">
        <v>#NAME?</v>
      </c>
      <c r="AH1797" s="94" t="e">
        <v>#NAME?</v>
      </c>
      <c r="AI1797" s="94" t="e">
        <v>#NAME?</v>
      </c>
      <c r="AJ1797" s="94" t="e">
        <v>#NAME?</v>
      </c>
      <c r="AK1797" s="94" t="e">
        <v>#NAME?</v>
      </c>
      <c r="AO1797" s="94" t="e">
        <f aca="false" t="array" ref="AO1797:AT1797">_xlfn.torow(_xlfn.unique(_xlfn._xlws.filter(cat_table[Sub-subsector],($E1797=cat_table[Sector])*($F1797=cat_table[Subsector]),"")))</f>
        <v>#NAME?</v>
      </c>
      <c r="AP1797" s="94" t="e">
        <v>#NAME?</v>
      </c>
      <c r="AQ1797" s="94" t="e">
        <v>#NAME?</v>
      </c>
      <c r="AR1797" s="94" t="e">
        <v>#NAME?</v>
      </c>
      <c r="AS1797" s="94" t="e">
        <v>#NAME?</v>
      </c>
      <c r="AT1797" s="94" t="e">
        <v>#NAME?</v>
      </c>
    </row>
    <row r="1798" customFormat="false" ht="15" hidden="false" customHeight="true" outlineLevel="0" collapsed="false">
      <c r="A1798" s="29" t="s">
        <v>10891</v>
      </c>
      <c r="B1798" s="20" t="str">
        <f aca="false">INDEX(Table2[], MATCH(L1798, Location_ID!$D$2:$D$648, 0), 1)</f>
        <v>43bad6d5-4f7a-4f61-ac21-73b359718a41</v>
      </c>
      <c r="C1798" s="241" t="s">
        <v>967</v>
      </c>
      <c r="D1798" s="247" t="s">
        <v>354</v>
      </c>
      <c r="E1798" s="29" t="s">
        <v>7134</v>
      </c>
      <c r="F1798" s="29" t="s">
        <v>7135</v>
      </c>
      <c r="G1798" s="29" t="s">
        <v>7591</v>
      </c>
      <c r="H1798" s="38"/>
      <c r="I1798" s="29" t="s">
        <v>10868</v>
      </c>
      <c r="J1798" s="29" t="s">
        <v>10869</v>
      </c>
      <c r="K1798" s="29" t="s">
        <v>7120</v>
      </c>
      <c r="L1798" s="251" t="s">
        <v>2269</v>
      </c>
      <c r="M1798" s="29" t="s">
        <v>7121</v>
      </c>
      <c r="N1798" s="29" t="s">
        <v>10870</v>
      </c>
      <c r="O1798" s="29" t="s">
        <v>10871</v>
      </c>
      <c r="P1798" s="228" t="n">
        <v>42675</v>
      </c>
      <c r="Q1798" s="228" t="n">
        <v>42681</v>
      </c>
      <c r="R1798" s="29" t="n">
        <v>1</v>
      </c>
      <c r="S1798" s="29" t="s">
        <v>7130</v>
      </c>
      <c r="T1798" s="29" t="n">
        <v>0.21</v>
      </c>
      <c r="U1798" s="29"/>
      <c r="V1798" s="29"/>
      <c r="W1798" s="29" t="s">
        <v>7141</v>
      </c>
      <c r="X1798" s="38" t="s">
        <v>383</v>
      </c>
      <c r="Y1798" s="38"/>
      <c r="Z1798" s="38" t="n">
        <v>0</v>
      </c>
      <c r="AE1798" s="94" t="e">
        <f aca="false" t="array" ref="AE1798:AK1798">_xlfn.torow(_xlfn.unique(_xlfn._xlws.filter(cat_table[Subsector],$E1798=cat_table[Sector],"")))</f>
        <v>#NAME?</v>
      </c>
      <c r="AF1798" s="94" t="e">
        <v>#NAME?</v>
      </c>
      <c r="AG1798" s="94" t="e">
        <v>#NAME?</v>
      </c>
      <c r="AH1798" s="94" t="e">
        <v>#NAME?</v>
      </c>
      <c r="AI1798" s="94" t="e">
        <v>#NAME?</v>
      </c>
      <c r="AJ1798" s="94" t="e">
        <v>#NAME?</v>
      </c>
      <c r="AK1798" s="94" t="e">
        <v>#NAME?</v>
      </c>
      <c r="AO1798" s="94" t="e">
        <f aca="false" t="array" ref="AO1798:AT1798">_xlfn.torow(_xlfn.unique(_xlfn._xlws.filter(cat_table[Sub-subsector],($E1798=cat_table[Sector])*($F1798=cat_table[Subsector]),"")))</f>
        <v>#NAME?</v>
      </c>
      <c r="AP1798" s="94" t="e">
        <v>#NAME?</v>
      </c>
      <c r="AQ1798" s="94" t="e">
        <v>#NAME?</v>
      </c>
      <c r="AR1798" s="94" t="e">
        <v>#NAME?</v>
      </c>
      <c r="AS1798" s="94" t="e">
        <v>#NAME?</v>
      </c>
      <c r="AT1798" s="94" t="e">
        <v>#NAME?</v>
      </c>
    </row>
    <row r="1799" customFormat="false" ht="15" hidden="false" customHeight="true" outlineLevel="0" collapsed="false">
      <c r="A1799" s="29" t="s">
        <v>10892</v>
      </c>
      <c r="B1799" s="20" t="str">
        <f aca="false">INDEX(Table2[], MATCH(L1799, Location_ID!$D$2:$D$648, 0), 1)</f>
        <v>43bad6d5-4f7a-4f61-ac21-73b359718a41</v>
      </c>
      <c r="C1799" s="241" t="s">
        <v>967</v>
      </c>
      <c r="D1799" s="247" t="s">
        <v>354</v>
      </c>
      <c r="E1799" s="29" t="s">
        <v>7134</v>
      </c>
      <c r="F1799" s="29" t="s">
        <v>7135</v>
      </c>
      <c r="G1799" s="29" t="s">
        <v>7591</v>
      </c>
      <c r="H1799" s="38"/>
      <c r="I1799" s="29" t="s">
        <v>10868</v>
      </c>
      <c r="J1799" s="29" t="s">
        <v>10869</v>
      </c>
      <c r="K1799" s="29" t="s">
        <v>7120</v>
      </c>
      <c r="L1799" s="251" t="s">
        <v>2269</v>
      </c>
      <c r="M1799" s="29" t="s">
        <v>7121</v>
      </c>
      <c r="N1799" s="29" t="s">
        <v>10870</v>
      </c>
      <c r="O1799" s="29" t="s">
        <v>10871</v>
      </c>
      <c r="P1799" s="228" t="n">
        <v>42675</v>
      </c>
      <c r="Q1799" s="228" t="n">
        <v>42681</v>
      </c>
      <c r="R1799" s="29" t="n">
        <v>1</v>
      </c>
      <c r="S1799" s="29" t="s">
        <v>7130</v>
      </c>
      <c r="T1799" s="29" t="n">
        <v>0.06</v>
      </c>
      <c r="U1799" s="29"/>
      <c r="V1799" s="29"/>
      <c r="W1799" s="29" t="s">
        <v>7141</v>
      </c>
      <c r="X1799" s="38" t="s">
        <v>383</v>
      </c>
      <c r="Y1799" s="38"/>
      <c r="Z1799" s="38" t="n">
        <v>0</v>
      </c>
      <c r="AE1799" s="94" t="e">
        <f aca="false" t="array" ref="AE1799:AK1799">_xlfn.torow(_xlfn.unique(_xlfn._xlws.filter(cat_table[Subsector],$E1799=cat_table[Sector],"")))</f>
        <v>#NAME?</v>
      </c>
      <c r="AF1799" s="94" t="e">
        <v>#NAME?</v>
      </c>
      <c r="AG1799" s="94" t="e">
        <v>#NAME?</v>
      </c>
      <c r="AH1799" s="94" t="e">
        <v>#NAME?</v>
      </c>
      <c r="AI1799" s="94" t="e">
        <v>#NAME?</v>
      </c>
      <c r="AJ1799" s="94" t="e">
        <v>#NAME?</v>
      </c>
      <c r="AK1799" s="94" t="e">
        <v>#NAME?</v>
      </c>
      <c r="AO1799" s="94" t="e">
        <f aca="false" t="array" ref="AO1799:AT1799">_xlfn.torow(_xlfn.unique(_xlfn._xlws.filter(cat_table[Sub-subsector],($E1799=cat_table[Sector])*($F1799=cat_table[Subsector]),"")))</f>
        <v>#NAME?</v>
      </c>
      <c r="AP1799" s="94" t="e">
        <v>#NAME?</v>
      </c>
      <c r="AQ1799" s="94" t="e">
        <v>#NAME?</v>
      </c>
      <c r="AR1799" s="94" t="e">
        <v>#NAME?</v>
      </c>
      <c r="AS1799" s="94" t="e">
        <v>#NAME?</v>
      </c>
      <c r="AT1799" s="94" t="e">
        <v>#NAME?</v>
      </c>
    </row>
    <row r="1800" customFormat="false" ht="15" hidden="false" customHeight="true" outlineLevel="0" collapsed="false">
      <c r="A1800" s="29" t="s">
        <v>10893</v>
      </c>
      <c r="B1800" s="20" t="str">
        <f aca="false">INDEX(Table2[], MATCH(L1800, Location_ID!$D$2:$D$648, 0), 1)</f>
        <v>43bad6d5-4f7a-4f61-ac21-73b359718a41</v>
      </c>
      <c r="C1800" s="241" t="s">
        <v>967</v>
      </c>
      <c r="D1800" s="247" t="s">
        <v>354</v>
      </c>
      <c r="E1800" s="29" t="s">
        <v>7134</v>
      </c>
      <c r="F1800" s="29" t="s">
        <v>7135</v>
      </c>
      <c r="G1800" s="29" t="s">
        <v>7591</v>
      </c>
      <c r="H1800" s="38"/>
      <c r="I1800" s="29" t="s">
        <v>10868</v>
      </c>
      <c r="J1800" s="29" t="s">
        <v>10869</v>
      </c>
      <c r="K1800" s="29" t="s">
        <v>7120</v>
      </c>
      <c r="L1800" s="251" t="s">
        <v>2269</v>
      </c>
      <c r="M1800" s="29" t="s">
        <v>7121</v>
      </c>
      <c r="N1800" s="29" t="s">
        <v>10870</v>
      </c>
      <c r="O1800" s="29" t="s">
        <v>10875</v>
      </c>
      <c r="P1800" s="228" t="n">
        <v>42675</v>
      </c>
      <c r="Q1800" s="228" t="n">
        <v>42681</v>
      </c>
      <c r="R1800" s="29" t="n">
        <v>1</v>
      </c>
      <c r="S1800" s="29" t="s">
        <v>7130</v>
      </c>
      <c r="T1800" s="29" t="n">
        <v>1.83</v>
      </c>
      <c r="U1800" s="29"/>
      <c r="V1800" s="29"/>
      <c r="W1800" s="29" t="s">
        <v>7141</v>
      </c>
      <c r="X1800" s="38" t="s">
        <v>383</v>
      </c>
      <c r="Y1800" s="38"/>
      <c r="Z1800" s="38" t="n">
        <v>0</v>
      </c>
      <c r="AE1800" s="94" t="e">
        <f aca="false" t="array" ref="AE1800:AK1800">_xlfn.torow(_xlfn.unique(_xlfn._xlws.filter(cat_table[Subsector],$E1800=cat_table[Sector],"")))</f>
        <v>#NAME?</v>
      </c>
      <c r="AF1800" s="94" t="e">
        <v>#NAME?</v>
      </c>
      <c r="AG1800" s="94" t="e">
        <v>#NAME?</v>
      </c>
      <c r="AH1800" s="94" t="e">
        <v>#NAME?</v>
      </c>
      <c r="AI1800" s="94" t="e">
        <v>#NAME?</v>
      </c>
      <c r="AJ1800" s="94" t="e">
        <v>#NAME?</v>
      </c>
      <c r="AK1800" s="94" t="e">
        <v>#NAME?</v>
      </c>
      <c r="AO1800" s="94" t="e">
        <f aca="false" t="array" ref="AO1800:AT1800">_xlfn.torow(_xlfn.unique(_xlfn._xlws.filter(cat_table[Sub-subsector],($E1800=cat_table[Sector])*($F1800=cat_table[Subsector]),"")))</f>
        <v>#NAME?</v>
      </c>
      <c r="AP1800" s="94" t="e">
        <v>#NAME?</v>
      </c>
      <c r="AQ1800" s="94" t="e">
        <v>#NAME?</v>
      </c>
      <c r="AR1800" s="94" t="e">
        <v>#NAME?</v>
      </c>
      <c r="AS1800" s="94" t="e">
        <v>#NAME?</v>
      </c>
      <c r="AT1800" s="94" t="e">
        <v>#NAME?</v>
      </c>
    </row>
    <row r="1801" customFormat="false" ht="15" hidden="false" customHeight="true" outlineLevel="0" collapsed="false">
      <c r="A1801" s="29" t="s">
        <v>10894</v>
      </c>
      <c r="B1801" s="20" t="str">
        <f aca="false">INDEX(Table2[], MATCH(L1801, Location_ID!$D$2:$D$648, 0), 1)</f>
        <v>43bad6d5-4f7a-4f61-ac21-73b359718a41</v>
      </c>
      <c r="C1801" s="241" t="s">
        <v>967</v>
      </c>
      <c r="D1801" s="247" t="s">
        <v>354</v>
      </c>
      <c r="E1801" s="29" t="s">
        <v>7134</v>
      </c>
      <c r="F1801" s="29" t="s">
        <v>7135</v>
      </c>
      <c r="G1801" s="29" t="s">
        <v>7591</v>
      </c>
      <c r="H1801" s="38"/>
      <c r="I1801" s="29" t="s">
        <v>10868</v>
      </c>
      <c r="J1801" s="29" t="s">
        <v>10869</v>
      </c>
      <c r="K1801" s="29" t="s">
        <v>7120</v>
      </c>
      <c r="L1801" s="251" t="s">
        <v>2269</v>
      </c>
      <c r="M1801" s="29" t="s">
        <v>7121</v>
      </c>
      <c r="N1801" s="29" t="s">
        <v>10870</v>
      </c>
      <c r="O1801" s="29" t="s">
        <v>10871</v>
      </c>
      <c r="P1801" s="228" t="n">
        <v>42675</v>
      </c>
      <c r="Q1801" s="228" t="n">
        <v>42681</v>
      </c>
      <c r="R1801" s="29" t="n">
        <v>1</v>
      </c>
      <c r="S1801" s="29" t="s">
        <v>7130</v>
      </c>
      <c r="T1801" s="29" t="n">
        <v>1.75</v>
      </c>
      <c r="U1801" s="29"/>
      <c r="V1801" s="29"/>
      <c r="W1801" s="29" t="s">
        <v>7141</v>
      </c>
      <c r="X1801" s="38" t="s">
        <v>383</v>
      </c>
      <c r="Y1801" s="38"/>
      <c r="Z1801" s="38" t="n">
        <v>0</v>
      </c>
      <c r="AE1801" s="94" t="e">
        <f aca="false" t="array" ref="AE1801:AK1801">_xlfn.torow(_xlfn.unique(_xlfn._xlws.filter(cat_table[Subsector],$E1801=cat_table[Sector],"")))</f>
        <v>#NAME?</v>
      </c>
      <c r="AF1801" s="94" t="e">
        <v>#NAME?</v>
      </c>
      <c r="AG1801" s="94" t="e">
        <v>#NAME?</v>
      </c>
      <c r="AH1801" s="94" t="e">
        <v>#NAME?</v>
      </c>
      <c r="AI1801" s="94" t="e">
        <v>#NAME?</v>
      </c>
      <c r="AJ1801" s="94" t="e">
        <v>#NAME?</v>
      </c>
      <c r="AK1801" s="94" t="e">
        <v>#NAME?</v>
      </c>
      <c r="AO1801" s="94" t="e">
        <f aca="false" t="array" ref="AO1801:AT1801">_xlfn.torow(_xlfn.unique(_xlfn._xlws.filter(cat_table[Sub-subsector],($E1801=cat_table[Sector])*($F1801=cat_table[Subsector]),"")))</f>
        <v>#NAME?</v>
      </c>
      <c r="AP1801" s="94" t="e">
        <v>#NAME?</v>
      </c>
      <c r="AQ1801" s="94" t="e">
        <v>#NAME?</v>
      </c>
      <c r="AR1801" s="94" t="e">
        <v>#NAME?</v>
      </c>
      <c r="AS1801" s="94" t="e">
        <v>#NAME?</v>
      </c>
      <c r="AT1801" s="94" t="e">
        <v>#NAME?</v>
      </c>
    </row>
    <row r="1802" customFormat="false" ht="15" hidden="false" customHeight="true" outlineLevel="0" collapsed="false">
      <c r="A1802" s="29" t="s">
        <v>10895</v>
      </c>
      <c r="B1802" s="20" t="str">
        <f aca="false">INDEX(Table2[], MATCH(L1802, Location_ID!$D$2:$D$648, 0), 1)</f>
        <v>43bad6d5-4f7a-4f61-ac21-73b359718a41</v>
      </c>
      <c r="C1802" s="241" t="s">
        <v>967</v>
      </c>
      <c r="D1802" s="247" t="s">
        <v>354</v>
      </c>
      <c r="E1802" s="29" t="s">
        <v>7134</v>
      </c>
      <c r="F1802" s="29" t="s">
        <v>7135</v>
      </c>
      <c r="G1802" s="29" t="s">
        <v>7591</v>
      </c>
      <c r="H1802" s="38"/>
      <c r="I1802" s="29" t="s">
        <v>10868</v>
      </c>
      <c r="J1802" s="29" t="s">
        <v>10869</v>
      </c>
      <c r="K1802" s="29" t="s">
        <v>7120</v>
      </c>
      <c r="L1802" s="251" t="s">
        <v>2269</v>
      </c>
      <c r="M1802" s="29" t="s">
        <v>7121</v>
      </c>
      <c r="N1802" s="29" t="s">
        <v>10870</v>
      </c>
      <c r="O1802" s="29" t="s">
        <v>10871</v>
      </c>
      <c r="P1802" s="228" t="n">
        <v>42675</v>
      </c>
      <c r="Q1802" s="228" t="n">
        <v>42681</v>
      </c>
      <c r="R1802" s="29" t="n">
        <v>1</v>
      </c>
      <c r="S1802" s="29" t="s">
        <v>7130</v>
      </c>
      <c r="T1802" s="29" t="n">
        <v>0.29</v>
      </c>
      <c r="U1802" s="29"/>
      <c r="V1802" s="29"/>
      <c r="W1802" s="29" t="s">
        <v>7141</v>
      </c>
      <c r="X1802" s="38" t="s">
        <v>383</v>
      </c>
      <c r="Y1802" s="38"/>
      <c r="Z1802" s="38" t="n">
        <v>0</v>
      </c>
      <c r="AE1802" s="94" t="e">
        <f aca="false" t="array" ref="AE1802:AK1802">_xlfn.torow(_xlfn.unique(_xlfn._xlws.filter(cat_table[Subsector],$E1802=cat_table[Sector],"")))</f>
        <v>#NAME?</v>
      </c>
      <c r="AF1802" s="94" t="e">
        <v>#NAME?</v>
      </c>
      <c r="AG1802" s="94" t="e">
        <v>#NAME?</v>
      </c>
      <c r="AH1802" s="94" t="e">
        <v>#NAME?</v>
      </c>
      <c r="AI1802" s="94" t="e">
        <v>#NAME?</v>
      </c>
      <c r="AJ1802" s="94" t="e">
        <v>#NAME?</v>
      </c>
      <c r="AK1802" s="94" t="e">
        <v>#NAME?</v>
      </c>
      <c r="AO1802" s="94" t="e">
        <f aca="false" t="array" ref="AO1802:AT1802">_xlfn.torow(_xlfn.unique(_xlfn._xlws.filter(cat_table[Sub-subsector],($E1802=cat_table[Sector])*($F1802=cat_table[Subsector]),"")))</f>
        <v>#NAME?</v>
      </c>
      <c r="AP1802" s="94" t="e">
        <v>#NAME?</v>
      </c>
      <c r="AQ1802" s="94" t="e">
        <v>#NAME?</v>
      </c>
      <c r="AR1802" s="94" t="e">
        <v>#NAME?</v>
      </c>
      <c r="AS1802" s="94" t="e">
        <v>#NAME?</v>
      </c>
      <c r="AT1802" s="94" t="e">
        <v>#NAME?</v>
      </c>
    </row>
    <row r="1803" customFormat="false" ht="15" hidden="false" customHeight="true" outlineLevel="0" collapsed="false">
      <c r="A1803" s="29" t="s">
        <v>10896</v>
      </c>
      <c r="B1803" s="20" t="str">
        <f aca="false">INDEX(Table2[], MATCH(L1803, Location_ID!$D$2:$D$648, 0), 1)</f>
        <v>43bad6d5-4f7a-4f61-ac21-73b359718a41</v>
      </c>
      <c r="C1803" s="241" t="s">
        <v>967</v>
      </c>
      <c r="D1803" s="247" t="s">
        <v>354</v>
      </c>
      <c r="E1803" s="29" t="s">
        <v>7134</v>
      </c>
      <c r="F1803" s="29" t="s">
        <v>7135</v>
      </c>
      <c r="G1803" s="29" t="s">
        <v>7591</v>
      </c>
      <c r="H1803" s="38"/>
      <c r="I1803" s="29" t="s">
        <v>10868</v>
      </c>
      <c r="J1803" s="29" t="s">
        <v>10869</v>
      </c>
      <c r="K1803" s="29" t="s">
        <v>7120</v>
      </c>
      <c r="L1803" s="251" t="s">
        <v>2269</v>
      </c>
      <c r="M1803" s="29" t="s">
        <v>7121</v>
      </c>
      <c r="N1803" s="29" t="s">
        <v>10870</v>
      </c>
      <c r="O1803" s="29" t="s">
        <v>10871</v>
      </c>
      <c r="P1803" s="228" t="n">
        <v>42675</v>
      </c>
      <c r="Q1803" s="228" t="n">
        <v>42681</v>
      </c>
      <c r="R1803" s="29" t="n">
        <v>1</v>
      </c>
      <c r="S1803" s="29" t="s">
        <v>7130</v>
      </c>
      <c r="T1803" s="29" t="n">
        <v>0.25</v>
      </c>
      <c r="U1803" s="29"/>
      <c r="V1803" s="29"/>
      <c r="W1803" s="29" t="s">
        <v>7141</v>
      </c>
      <c r="X1803" s="38" t="s">
        <v>383</v>
      </c>
      <c r="Y1803" s="38"/>
      <c r="Z1803" s="38" t="n">
        <v>0</v>
      </c>
      <c r="AE1803" s="94" t="e">
        <f aca="false" t="array" ref="AE1803:AK1803">_xlfn.torow(_xlfn.unique(_xlfn._xlws.filter(cat_table[Subsector],$E1803=cat_table[Sector],"")))</f>
        <v>#NAME?</v>
      </c>
      <c r="AF1803" s="94" t="e">
        <v>#NAME?</v>
      </c>
      <c r="AG1803" s="94" t="e">
        <v>#NAME?</v>
      </c>
      <c r="AH1803" s="94" t="e">
        <v>#NAME?</v>
      </c>
      <c r="AI1803" s="94" t="e">
        <v>#NAME?</v>
      </c>
      <c r="AJ1803" s="94" t="e">
        <v>#NAME?</v>
      </c>
      <c r="AK1803" s="94" t="e">
        <v>#NAME?</v>
      </c>
      <c r="AO1803" s="94" t="e">
        <f aca="false" t="array" ref="AO1803:AT1803">_xlfn.torow(_xlfn.unique(_xlfn._xlws.filter(cat_table[Sub-subsector],($E1803=cat_table[Sector])*($F1803=cat_table[Subsector]),"")))</f>
        <v>#NAME?</v>
      </c>
      <c r="AP1803" s="94" t="e">
        <v>#NAME?</v>
      </c>
      <c r="AQ1803" s="94" t="e">
        <v>#NAME?</v>
      </c>
      <c r="AR1803" s="94" t="e">
        <v>#NAME?</v>
      </c>
      <c r="AS1803" s="94" t="e">
        <v>#NAME?</v>
      </c>
      <c r="AT1803" s="94" t="e">
        <v>#NAME?</v>
      </c>
    </row>
    <row r="1804" customFormat="false" ht="15" hidden="false" customHeight="true" outlineLevel="0" collapsed="false">
      <c r="A1804" s="29" t="s">
        <v>10897</v>
      </c>
      <c r="B1804" s="20" t="str">
        <f aca="false">INDEX(Table2[], MATCH(L1804, Location_ID!$D$2:$D$648, 0), 1)</f>
        <v>43bad6d5-4f7a-4f61-ac21-73b359718a41</v>
      </c>
      <c r="C1804" s="241" t="s">
        <v>967</v>
      </c>
      <c r="D1804" s="247" t="s">
        <v>354</v>
      </c>
      <c r="E1804" s="29" t="s">
        <v>7134</v>
      </c>
      <c r="F1804" s="29" t="s">
        <v>7135</v>
      </c>
      <c r="G1804" s="29" t="s">
        <v>7591</v>
      </c>
      <c r="H1804" s="38"/>
      <c r="I1804" s="29" t="s">
        <v>10868</v>
      </c>
      <c r="J1804" s="29" t="s">
        <v>10869</v>
      </c>
      <c r="K1804" s="29" t="s">
        <v>7120</v>
      </c>
      <c r="L1804" s="251" t="s">
        <v>2269</v>
      </c>
      <c r="M1804" s="29" t="s">
        <v>7121</v>
      </c>
      <c r="N1804" s="29" t="s">
        <v>10870</v>
      </c>
      <c r="O1804" s="29" t="s">
        <v>10871</v>
      </c>
      <c r="P1804" s="228" t="n">
        <v>42675</v>
      </c>
      <c r="Q1804" s="228" t="n">
        <v>42681</v>
      </c>
      <c r="R1804" s="29" t="n">
        <v>1</v>
      </c>
      <c r="S1804" s="29" t="s">
        <v>7130</v>
      </c>
      <c r="T1804" s="29" t="n">
        <v>1.17</v>
      </c>
      <c r="U1804" s="29"/>
      <c r="V1804" s="29"/>
      <c r="W1804" s="29" t="s">
        <v>7141</v>
      </c>
      <c r="X1804" s="38" t="s">
        <v>383</v>
      </c>
      <c r="Y1804" s="38"/>
      <c r="Z1804" s="38" t="n">
        <v>0</v>
      </c>
      <c r="AE1804" s="94" t="e">
        <f aca="false" t="array" ref="AE1804:AK1804">_xlfn.torow(_xlfn.unique(_xlfn._xlws.filter(cat_table[Subsector],$E1804=cat_table[Sector],"")))</f>
        <v>#NAME?</v>
      </c>
      <c r="AF1804" s="94" t="e">
        <v>#NAME?</v>
      </c>
      <c r="AG1804" s="94" t="e">
        <v>#NAME?</v>
      </c>
      <c r="AH1804" s="94" t="e">
        <v>#NAME?</v>
      </c>
      <c r="AI1804" s="94" t="e">
        <v>#NAME?</v>
      </c>
      <c r="AJ1804" s="94" t="e">
        <v>#NAME?</v>
      </c>
      <c r="AK1804" s="94" t="e">
        <v>#NAME?</v>
      </c>
      <c r="AO1804" s="94" t="e">
        <f aca="false" t="array" ref="AO1804:AT1804">_xlfn.torow(_xlfn.unique(_xlfn._xlws.filter(cat_table[Sub-subsector],($E1804=cat_table[Sector])*($F1804=cat_table[Subsector]),"")))</f>
        <v>#NAME?</v>
      </c>
      <c r="AP1804" s="94" t="e">
        <v>#NAME?</v>
      </c>
      <c r="AQ1804" s="94" t="e">
        <v>#NAME?</v>
      </c>
      <c r="AR1804" s="94" t="e">
        <v>#NAME?</v>
      </c>
      <c r="AS1804" s="94" t="e">
        <v>#NAME?</v>
      </c>
      <c r="AT1804" s="94" t="e">
        <v>#NAME?</v>
      </c>
    </row>
    <row r="1805" customFormat="false" ht="15" hidden="false" customHeight="true" outlineLevel="0" collapsed="false">
      <c r="A1805" s="29" t="s">
        <v>10898</v>
      </c>
      <c r="B1805" s="20" t="str">
        <f aca="false">INDEX(Table2[], MATCH(L1805, Location_ID!$D$2:$D$648, 0), 1)</f>
        <v>43bad6d5-4f7a-4f61-ac21-73b359718a41</v>
      </c>
      <c r="C1805" s="241" t="s">
        <v>967</v>
      </c>
      <c r="D1805" s="247" t="s">
        <v>354</v>
      </c>
      <c r="E1805" s="29" t="s">
        <v>7134</v>
      </c>
      <c r="F1805" s="29" t="s">
        <v>7135</v>
      </c>
      <c r="G1805" s="29" t="s">
        <v>7591</v>
      </c>
      <c r="H1805" s="38"/>
      <c r="I1805" s="29" t="s">
        <v>10868</v>
      </c>
      <c r="J1805" s="29" t="s">
        <v>10869</v>
      </c>
      <c r="K1805" s="29" t="s">
        <v>7120</v>
      </c>
      <c r="L1805" s="251" t="s">
        <v>2269</v>
      </c>
      <c r="M1805" s="29" t="s">
        <v>7121</v>
      </c>
      <c r="N1805" s="29" t="s">
        <v>10870</v>
      </c>
      <c r="O1805" s="29" t="s">
        <v>10871</v>
      </c>
      <c r="P1805" s="228" t="n">
        <v>42675</v>
      </c>
      <c r="Q1805" s="228" t="n">
        <v>42681</v>
      </c>
      <c r="R1805" s="29" t="n">
        <v>1</v>
      </c>
      <c r="S1805" s="29" t="s">
        <v>7130</v>
      </c>
      <c r="T1805" s="29" t="n">
        <v>9.6</v>
      </c>
      <c r="U1805" s="29"/>
      <c r="V1805" s="29"/>
      <c r="W1805" s="29" t="s">
        <v>7141</v>
      </c>
      <c r="X1805" s="38" t="s">
        <v>383</v>
      </c>
      <c r="Y1805" s="38"/>
      <c r="Z1805" s="38" t="n">
        <v>0</v>
      </c>
      <c r="AE1805" s="94" t="e">
        <f aca="false" t="array" ref="AE1805:AK1805">_xlfn.torow(_xlfn.unique(_xlfn._xlws.filter(cat_table[Subsector],$E1805=cat_table[Sector],"")))</f>
        <v>#NAME?</v>
      </c>
      <c r="AF1805" s="94" t="e">
        <v>#NAME?</v>
      </c>
      <c r="AG1805" s="94" t="e">
        <v>#NAME?</v>
      </c>
      <c r="AH1805" s="94" t="e">
        <v>#NAME?</v>
      </c>
      <c r="AI1805" s="94" t="e">
        <v>#NAME?</v>
      </c>
      <c r="AJ1805" s="94" t="e">
        <v>#NAME?</v>
      </c>
      <c r="AK1805" s="94" t="e">
        <v>#NAME?</v>
      </c>
      <c r="AO1805" s="94" t="e">
        <f aca="false" t="array" ref="AO1805:AT1805">_xlfn.torow(_xlfn.unique(_xlfn._xlws.filter(cat_table[Sub-subsector],($E1805=cat_table[Sector])*($F1805=cat_table[Subsector]),"")))</f>
        <v>#NAME?</v>
      </c>
      <c r="AP1805" s="94" t="e">
        <v>#NAME?</v>
      </c>
      <c r="AQ1805" s="94" t="e">
        <v>#NAME?</v>
      </c>
      <c r="AR1805" s="94" t="e">
        <v>#NAME?</v>
      </c>
      <c r="AS1805" s="94" t="e">
        <v>#NAME?</v>
      </c>
      <c r="AT1805" s="94" t="e">
        <v>#NAME?</v>
      </c>
    </row>
    <row r="1806" customFormat="false" ht="15" hidden="false" customHeight="true" outlineLevel="0" collapsed="false">
      <c r="A1806" s="29" t="s">
        <v>10899</v>
      </c>
      <c r="B1806" s="20" t="str">
        <f aca="false">INDEX(Table2[], MATCH(L1806, Location_ID!$D$2:$D$648, 0), 1)</f>
        <v>43bad6d5-4f7a-4f61-ac21-73b359718a41</v>
      </c>
      <c r="C1806" s="241" t="s">
        <v>967</v>
      </c>
      <c r="D1806" s="247" t="s">
        <v>354</v>
      </c>
      <c r="E1806" s="29" t="s">
        <v>7134</v>
      </c>
      <c r="F1806" s="29" t="s">
        <v>7135</v>
      </c>
      <c r="G1806" s="29" t="s">
        <v>7591</v>
      </c>
      <c r="H1806" s="38"/>
      <c r="I1806" s="29" t="s">
        <v>10868</v>
      </c>
      <c r="J1806" s="29" t="s">
        <v>10869</v>
      </c>
      <c r="K1806" s="29" t="s">
        <v>7120</v>
      </c>
      <c r="L1806" s="251" t="s">
        <v>2269</v>
      </c>
      <c r="M1806" s="29" t="s">
        <v>7121</v>
      </c>
      <c r="N1806" s="29" t="s">
        <v>10870</v>
      </c>
      <c r="O1806" s="29" t="s">
        <v>10875</v>
      </c>
      <c r="P1806" s="228" t="n">
        <v>42675</v>
      </c>
      <c r="Q1806" s="228" t="n">
        <v>42681</v>
      </c>
      <c r="R1806" s="29" t="n">
        <v>1</v>
      </c>
      <c r="S1806" s="29" t="s">
        <v>7130</v>
      </c>
      <c r="T1806" s="29" t="n">
        <v>0.79</v>
      </c>
      <c r="U1806" s="29"/>
      <c r="V1806" s="29"/>
      <c r="W1806" s="29" t="s">
        <v>7141</v>
      </c>
      <c r="X1806" s="38" t="s">
        <v>383</v>
      </c>
      <c r="Y1806" s="38"/>
      <c r="Z1806" s="38" t="n">
        <v>0</v>
      </c>
      <c r="AE1806" s="94" t="e">
        <f aca="false" t="array" ref="AE1806:AK1806">_xlfn.torow(_xlfn.unique(_xlfn._xlws.filter(cat_table[Subsector],$E1806=cat_table[Sector],"")))</f>
        <v>#NAME?</v>
      </c>
      <c r="AF1806" s="94" t="e">
        <v>#NAME?</v>
      </c>
      <c r="AG1806" s="94" t="e">
        <v>#NAME?</v>
      </c>
      <c r="AH1806" s="94" t="e">
        <v>#NAME?</v>
      </c>
      <c r="AI1806" s="94" t="e">
        <v>#NAME?</v>
      </c>
      <c r="AJ1806" s="94" t="e">
        <v>#NAME?</v>
      </c>
      <c r="AK1806" s="94" t="e">
        <v>#NAME?</v>
      </c>
      <c r="AO1806" s="94" t="e">
        <f aca="false" t="array" ref="AO1806:AT1806">_xlfn.torow(_xlfn.unique(_xlfn._xlws.filter(cat_table[Sub-subsector],($E1806=cat_table[Sector])*($F1806=cat_table[Subsector]),"")))</f>
        <v>#NAME?</v>
      </c>
      <c r="AP1806" s="94" t="e">
        <v>#NAME?</v>
      </c>
      <c r="AQ1806" s="94" t="e">
        <v>#NAME?</v>
      </c>
      <c r="AR1806" s="94" t="e">
        <v>#NAME?</v>
      </c>
      <c r="AS1806" s="94" t="e">
        <v>#NAME?</v>
      </c>
      <c r="AT1806" s="94" t="e">
        <v>#NAME?</v>
      </c>
    </row>
    <row r="1807" customFormat="false" ht="15" hidden="false" customHeight="true" outlineLevel="0" collapsed="false">
      <c r="A1807" s="29" t="s">
        <v>10900</v>
      </c>
      <c r="B1807" s="20" t="str">
        <f aca="false">INDEX(Table2[], MATCH(L1807, Location_ID!$D$2:$D$648, 0), 1)</f>
        <v>43bad6d5-4f7a-4f61-ac21-73b359718a41</v>
      </c>
      <c r="C1807" s="241" t="s">
        <v>967</v>
      </c>
      <c r="D1807" s="247" t="s">
        <v>354</v>
      </c>
      <c r="E1807" s="29" t="s">
        <v>7134</v>
      </c>
      <c r="F1807" s="29" t="s">
        <v>7135</v>
      </c>
      <c r="G1807" s="29" t="s">
        <v>7591</v>
      </c>
      <c r="H1807" s="38"/>
      <c r="I1807" s="29" t="s">
        <v>10868</v>
      </c>
      <c r="J1807" s="29" t="s">
        <v>10869</v>
      </c>
      <c r="K1807" s="29" t="s">
        <v>7120</v>
      </c>
      <c r="L1807" s="251" t="s">
        <v>2269</v>
      </c>
      <c r="M1807" s="29" t="s">
        <v>7121</v>
      </c>
      <c r="N1807" s="29" t="s">
        <v>10870</v>
      </c>
      <c r="O1807" s="29" t="s">
        <v>10871</v>
      </c>
      <c r="P1807" s="228" t="n">
        <v>42675</v>
      </c>
      <c r="Q1807" s="228" t="n">
        <v>42681</v>
      </c>
      <c r="R1807" s="29" t="n">
        <v>1</v>
      </c>
      <c r="S1807" s="29" t="s">
        <v>7130</v>
      </c>
      <c r="T1807" s="29" t="n">
        <v>0.61</v>
      </c>
      <c r="U1807" s="29"/>
      <c r="V1807" s="29"/>
      <c r="W1807" s="29" t="s">
        <v>7141</v>
      </c>
      <c r="X1807" s="38" t="s">
        <v>383</v>
      </c>
      <c r="Y1807" s="38"/>
      <c r="Z1807" s="38" t="n">
        <v>0</v>
      </c>
      <c r="AE1807" s="94" t="e">
        <f aca="false" t="array" ref="AE1807:AK1807">_xlfn.torow(_xlfn.unique(_xlfn._xlws.filter(cat_table[Subsector],$E1807=cat_table[Sector],"")))</f>
        <v>#NAME?</v>
      </c>
      <c r="AF1807" s="94" t="e">
        <v>#NAME?</v>
      </c>
      <c r="AG1807" s="94" t="e">
        <v>#NAME?</v>
      </c>
      <c r="AH1807" s="94" t="e">
        <v>#NAME?</v>
      </c>
      <c r="AI1807" s="94" t="e">
        <v>#NAME?</v>
      </c>
      <c r="AJ1807" s="94" t="e">
        <v>#NAME?</v>
      </c>
      <c r="AK1807" s="94" t="e">
        <v>#NAME?</v>
      </c>
      <c r="AO1807" s="94" t="e">
        <f aca="false" t="array" ref="AO1807:AT1807">_xlfn.torow(_xlfn.unique(_xlfn._xlws.filter(cat_table[Sub-subsector],($E1807=cat_table[Sector])*($F1807=cat_table[Subsector]),"")))</f>
        <v>#NAME?</v>
      </c>
      <c r="AP1807" s="94" t="e">
        <v>#NAME?</v>
      </c>
      <c r="AQ1807" s="94" t="e">
        <v>#NAME?</v>
      </c>
      <c r="AR1807" s="94" t="e">
        <v>#NAME?</v>
      </c>
      <c r="AS1807" s="94" t="e">
        <v>#NAME?</v>
      </c>
      <c r="AT1807" s="94" t="e">
        <v>#NAME?</v>
      </c>
    </row>
    <row r="1808" customFormat="false" ht="15" hidden="false" customHeight="true" outlineLevel="0" collapsed="false">
      <c r="A1808" s="29" t="s">
        <v>10901</v>
      </c>
      <c r="B1808" s="20" t="str">
        <f aca="false">INDEX(Table2[], MATCH(L1808, Location_ID!$D$2:$D$648, 0), 1)</f>
        <v>43bad6d5-4f7a-4f61-ac21-73b359718a41</v>
      </c>
      <c r="C1808" s="241" t="s">
        <v>967</v>
      </c>
      <c r="D1808" s="247" t="s">
        <v>354</v>
      </c>
      <c r="E1808" s="29" t="s">
        <v>7134</v>
      </c>
      <c r="F1808" s="29" t="s">
        <v>7135</v>
      </c>
      <c r="G1808" s="29" t="s">
        <v>7591</v>
      </c>
      <c r="H1808" s="38"/>
      <c r="I1808" s="29" t="s">
        <v>10868</v>
      </c>
      <c r="J1808" s="29" t="s">
        <v>10869</v>
      </c>
      <c r="K1808" s="29" t="s">
        <v>7120</v>
      </c>
      <c r="L1808" s="251" t="s">
        <v>2269</v>
      </c>
      <c r="M1808" s="29" t="s">
        <v>7121</v>
      </c>
      <c r="N1808" s="29" t="s">
        <v>10870</v>
      </c>
      <c r="O1808" s="29" t="s">
        <v>10875</v>
      </c>
      <c r="P1808" s="228" t="n">
        <v>42675</v>
      </c>
      <c r="Q1808" s="228" t="n">
        <v>42681</v>
      </c>
      <c r="R1808" s="29" t="n">
        <v>1</v>
      </c>
      <c r="S1808" s="29" t="s">
        <v>7130</v>
      </c>
      <c r="T1808" s="29" t="n">
        <v>13.66</v>
      </c>
      <c r="U1808" s="29"/>
      <c r="V1808" s="29"/>
      <c r="W1808" s="29" t="s">
        <v>7141</v>
      </c>
      <c r="X1808" s="38" t="s">
        <v>383</v>
      </c>
      <c r="Y1808" s="38"/>
      <c r="Z1808" s="38" t="n">
        <v>0</v>
      </c>
      <c r="AE1808" s="94" t="e">
        <f aca="false" t="array" ref="AE1808:AK1808">_xlfn.torow(_xlfn.unique(_xlfn._xlws.filter(cat_table[Subsector],$E1808=cat_table[Sector],"")))</f>
        <v>#NAME?</v>
      </c>
      <c r="AF1808" s="94" t="e">
        <v>#NAME?</v>
      </c>
      <c r="AG1808" s="94" t="e">
        <v>#NAME?</v>
      </c>
      <c r="AH1808" s="94" t="e">
        <v>#NAME?</v>
      </c>
      <c r="AI1808" s="94" t="e">
        <v>#NAME?</v>
      </c>
      <c r="AJ1808" s="94" t="e">
        <v>#NAME?</v>
      </c>
      <c r="AK1808" s="94" t="e">
        <v>#NAME?</v>
      </c>
      <c r="AO1808" s="94" t="e">
        <f aca="false" t="array" ref="AO1808:AT1808">_xlfn.torow(_xlfn.unique(_xlfn._xlws.filter(cat_table[Sub-subsector],($E1808=cat_table[Sector])*($F1808=cat_table[Subsector]),"")))</f>
        <v>#NAME?</v>
      </c>
      <c r="AP1808" s="94" t="e">
        <v>#NAME?</v>
      </c>
      <c r="AQ1808" s="94" t="e">
        <v>#NAME?</v>
      </c>
      <c r="AR1808" s="94" t="e">
        <v>#NAME?</v>
      </c>
      <c r="AS1808" s="94" t="e">
        <v>#NAME?</v>
      </c>
      <c r="AT1808" s="94" t="e">
        <v>#NAME?</v>
      </c>
    </row>
    <row r="1809" customFormat="false" ht="15" hidden="false" customHeight="true" outlineLevel="0" collapsed="false">
      <c r="A1809" s="29" t="s">
        <v>10902</v>
      </c>
      <c r="B1809" s="20" t="str">
        <f aca="false">INDEX(Table2[], MATCH(L1809, Location_ID!$D$2:$D$648, 0), 1)</f>
        <v>43bad6d5-4f7a-4f61-ac21-73b359718a41</v>
      </c>
      <c r="C1809" s="241" t="s">
        <v>967</v>
      </c>
      <c r="D1809" s="247" t="s">
        <v>354</v>
      </c>
      <c r="E1809" s="29" t="s">
        <v>7134</v>
      </c>
      <c r="F1809" s="29" t="s">
        <v>7135</v>
      </c>
      <c r="G1809" s="29" t="s">
        <v>7591</v>
      </c>
      <c r="H1809" s="38"/>
      <c r="I1809" s="29" t="s">
        <v>10868</v>
      </c>
      <c r="J1809" s="29" t="s">
        <v>10869</v>
      </c>
      <c r="K1809" s="29" t="s">
        <v>7120</v>
      </c>
      <c r="L1809" s="251" t="s">
        <v>2269</v>
      </c>
      <c r="M1809" s="29" t="s">
        <v>7121</v>
      </c>
      <c r="N1809" s="29" t="s">
        <v>10870</v>
      </c>
      <c r="O1809" s="29" t="s">
        <v>10871</v>
      </c>
      <c r="P1809" s="228" t="n">
        <v>42675</v>
      </c>
      <c r="Q1809" s="228" t="n">
        <v>42681</v>
      </c>
      <c r="R1809" s="29" t="n">
        <v>1</v>
      </c>
      <c r="S1809" s="29" t="s">
        <v>7130</v>
      </c>
      <c r="T1809" s="29" t="n">
        <v>3.46</v>
      </c>
      <c r="U1809" s="29"/>
      <c r="V1809" s="29"/>
      <c r="W1809" s="29" t="s">
        <v>7141</v>
      </c>
      <c r="X1809" s="38" t="s">
        <v>383</v>
      </c>
      <c r="Y1809" s="38"/>
      <c r="Z1809" s="38" t="n">
        <v>0</v>
      </c>
      <c r="AE1809" s="94" t="e">
        <f aca="false" t="array" ref="AE1809:AK1809">_xlfn.torow(_xlfn.unique(_xlfn._xlws.filter(cat_table[Subsector],$E1809=cat_table[Sector],"")))</f>
        <v>#NAME?</v>
      </c>
      <c r="AF1809" s="94" t="e">
        <v>#NAME?</v>
      </c>
      <c r="AG1809" s="94" t="e">
        <v>#NAME?</v>
      </c>
      <c r="AH1809" s="94" t="e">
        <v>#NAME?</v>
      </c>
      <c r="AI1809" s="94" t="e">
        <v>#NAME?</v>
      </c>
      <c r="AJ1809" s="94" t="e">
        <v>#NAME?</v>
      </c>
      <c r="AK1809" s="94" t="e">
        <v>#NAME?</v>
      </c>
      <c r="AO1809" s="94" t="e">
        <f aca="false" t="array" ref="AO1809:AT1809">_xlfn.torow(_xlfn.unique(_xlfn._xlws.filter(cat_table[Sub-subsector],($E1809=cat_table[Sector])*($F1809=cat_table[Subsector]),"")))</f>
        <v>#NAME?</v>
      </c>
      <c r="AP1809" s="94" t="e">
        <v>#NAME?</v>
      </c>
      <c r="AQ1809" s="94" t="e">
        <v>#NAME?</v>
      </c>
      <c r="AR1809" s="94" t="e">
        <v>#NAME?</v>
      </c>
      <c r="AS1809" s="94" t="e">
        <v>#NAME?</v>
      </c>
      <c r="AT1809" s="94" t="e">
        <v>#NAME?</v>
      </c>
    </row>
    <row r="1810" customFormat="false" ht="15" hidden="false" customHeight="true" outlineLevel="0" collapsed="false">
      <c r="A1810" s="29" t="s">
        <v>10903</v>
      </c>
      <c r="B1810" s="20" t="str">
        <f aca="false">INDEX(Table2[], MATCH(L1810, Location_ID!$D$2:$D$648, 0), 1)</f>
        <v>43bad6d5-4f7a-4f61-ac21-73b359718a41</v>
      </c>
      <c r="C1810" s="241" t="s">
        <v>967</v>
      </c>
      <c r="D1810" s="247" t="s">
        <v>354</v>
      </c>
      <c r="E1810" s="29" t="s">
        <v>7134</v>
      </c>
      <c r="F1810" s="29" t="s">
        <v>7135</v>
      </c>
      <c r="G1810" s="29" t="s">
        <v>7591</v>
      </c>
      <c r="H1810" s="38"/>
      <c r="I1810" s="29" t="s">
        <v>10868</v>
      </c>
      <c r="J1810" s="29" t="s">
        <v>10869</v>
      </c>
      <c r="K1810" s="29" t="s">
        <v>7120</v>
      </c>
      <c r="L1810" s="251" t="s">
        <v>2269</v>
      </c>
      <c r="M1810" s="29" t="s">
        <v>7121</v>
      </c>
      <c r="N1810" s="29" t="s">
        <v>10870</v>
      </c>
      <c r="O1810" s="29" t="s">
        <v>10875</v>
      </c>
      <c r="P1810" s="228" t="n">
        <v>42675</v>
      </c>
      <c r="Q1810" s="228" t="n">
        <v>42681</v>
      </c>
      <c r="R1810" s="29" t="n">
        <v>1</v>
      </c>
      <c r="S1810" s="29" t="s">
        <v>7130</v>
      </c>
      <c r="T1810" s="29" t="n">
        <v>17.27</v>
      </c>
      <c r="U1810" s="29"/>
      <c r="V1810" s="29"/>
      <c r="W1810" s="29" t="s">
        <v>7141</v>
      </c>
      <c r="X1810" s="38" t="s">
        <v>383</v>
      </c>
      <c r="Y1810" s="38"/>
      <c r="Z1810" s="38" t="n">
        <v>0</v>
      </c>
      <c r="AE1810" s="94" t="e">
        <f aca="false" t="array" ref="AE1810:AK1810">_xlfn.torow(_xlfn.unique(_xlfn._xlws.filter(cat_table[Subsector],$E1810=cat_table[Sector],"")))</f>
        <v>#NAME?</v>
      </c>
      <c r="AF1810" s="94" t="e">
        <v>#NAME?</v>
      </c>
      <c r="AG1810" s="94" t="e">
        <v>#NAME?</v>
      </c>
      <c r="AH1810" s="94" t="e">
        <v>#NAME?</v>
      </c>
      <c r="AI1810" s="94" t="e">
        <v>#NAME?</v>
      </c>
      <c r="AJ1810" s="94" t="e">
        <v>#NAME?</v>
      </c>
      <c r="AK1810" s="94" t="e">
        <v>#NAME?</v>
      </c>
      <c r="AO1810" s="94" t="e">
        <f aca="false" t="array" ref="AO1810:AT1810">_xlfn.torow(_xlfn.unique(_xlfn._xlws.filter(cat_table[Sub-subsector],($E1810=cat_table[Sector])*($F1810=cat_table[Subsector]),"")))</f>
        <v>#NAME?</v>
      </c>
      <c r="AP1810" s="94" t="e">
        <v>#NAME?</v>
      </c>
      <c r="AQ1810" s="94" t="e">
        <v>#NAME?</v>
      </c>
      <c r="AR1810" s="94" t="e">
        <v>#NAME?</v>
      </c>
      <c r="AS1810" s="94" t="e">
        <v>#NAME?</v>
      </c>
      <c r="AT1810" s="94" t="e">
        <v>#NAME?</v>
      </c>
    </row>
    <row r="1811" customFormat="false" ht="15" hidden="false" customHeight="true" outlineLevel="0" collapsed="false">
      <c r="A1811" s="29" t="s">
        <v>10904</v>
      </c>
      <c r="B1811" s="20" t="str">
        <f aca="false">INDEX(Table2[], MATCH(L1811, Location_ID!$D$2:$D$648, 0), 1)</f>
        <v>43bad6d5-4f7a-4f61-ac21-73b359718a41</v>
      </c>
      <c r="C1811" s="241" t="s">
        <v>967</v>
      </c>
      <c r="D1811" s="247" t="s">
        <v>354</v>
      </c>
      <c r="E1811" s="29" t="s">
        <v>7134</v>
      </c>
      <c r="F1811" s="29" t="s">
        <v>7135</v>
      </c>
      <c r="G1811" s="29" t="s">
        <v>7591</v>
      </c>
      <c r="H1811" s="38"/>
      <c r="I1811" s="29" t="s">
        <v>10868</v>
      </c>
      <c r="J1811" s="29" t="s">
        <v>10869</v>
      </c>
      <c r="K1811" s="29" t="s">
        <v>7120</v>
      </c>
      <c r="L1811" s="251" t="s">
        <v>2269</v>
      </c>
      <c r="M1811" s="29" t="s">
        <v>7121</v>
      </c>
      <c r="N1811" s="29" t="s">
        <v>10870</v>
      </c>
      <c r="O1811" s="29" t="s">
        <v>10871</v>
      </c>
      <c r="P1811" s="228" t="n">
        <v>42675</v>
      </c>
      <c r="Q1811" s="228" t="n">
        <v>42681</v>
      </c>
      <c r="R1811" s="29" t="n">
        <v>1</v>
      </c>
      <c r="S1811" s="29" t="s">
        <v>7130</v>
      </c>
      <c r="T1811" s="29" t="n">
        <v>10.35</v>
      </c>
      <c r="U1811" s="29"/>
      <c r="V1811" s="29"/>
      <c r="W1811" s="29" t="s">
        <v>7141</v>
      </c>
      <c r="X1811" s="38" t="s">
        <v>383</v>
      </c>
      <c r="Y1811" s="38"/>
      <c r="Z1811" s="38" t="n">
        <v>0</v>
      </c>
      <c r="AE1811" s="94" t="e">
        <f aca="false" t="array" ref="AE1811:AK1811">_xlfn.torow(_xlfn.unique(_xlfn._xlws.filter(cat_table[Subsector],$E1811=cat_table[Sector],"")))</f>
        <v>#NAME?</v>
      </c>
      <c r="AF1811" s="94" t="e">
        <v>#NAME?</v>
      </c>
      <c r="AG1811" s="94" t="e">
        <v>#NAME?</v>
      </c>
      <c r="AH1811" s="94" t="e">
        <v>#NAME?</v>
      </c>
      <c r="AI1811" s="94" t="e">
        <v>#NAME?</v>
      </c>
      <c r="AJ1811" s="94" t="e">
        <v>#NAME?</v>
      </c>
      <c r="AK1811" s="94" t="e">
        <v>#NAME?</v>
      </c>
      <c r="AO1811" s="94" t="e">
        <f aca="false" t="array" ref="AO1811:AT1811">_xlfn.torow(_xlfn.unique(_xlfn._xlws.filter(cat_table[Sub-subsector],($E1811=cat_table[Sector])*($F1811=cat_table[Subsector]),"")))</f>
        <v>#NAME?</v>
      </c>
      <c r="AP1811" s="94" t="e">
        <v>#NAME?</v>
      </c>
      <c r="AQ1811" s="94" t="e">
        <v>#NAME?</v>
      </c>
      <c r="AR1811" s="94" t="e">
        <v>#NAME?</v>
      </c>
      <c r="AS1811" s="94" t="e">
        <v>#NAME?</v>
      </c>
      <c r="AT1811" s="94" t="e">
        <v>#NAME?</v>
      </c>
    </row>
    <row r="1812" customFormat="false" ht="15" hidden="false" customHeight="true" outlineLevel="0" collapsed="false">
      <c r="A1812" s="29" t="s">
        <v>10905</v>
      </c>
      <c r="B1812" s="20" t="str">
        <f aca="false">INDEX(Table2[], MATCH(L1812, Location_ID!$D$2:$D$648, 0), 1)</f>
        <v>43bad6d5-4f7a-4f61-ac21-73b359718a41</v>
      </c>
      <c r="C1812" s="241" t="s">
        <v>967</v>
      </c>
      <c r="D1812" s="247" t="s">
        <v>354</v>
      </c>
      <c r="E1812" s="29" t="s">
        <v>7134</v>
      </c>
      <c r="F1812" s="29" t="s">
        <v>7135</v>
      </c>
      <c r="G1812" s="29" t="s">
        <v>7591</v>
      </c>
      <c r="H1812" s="38"/>
      <c r="I1812" s="29" t="s">
        <v>10868</v>
      </c>
      <c r="J1812" s="29" t="s">
        <v>10869</v>
      </c>
      <c r="K1812" s="29" t="s">
        <v>7120</v>
      </c>
      <c r="L1812" s="251" t="s">
        <v>2269</v>
      </c>
      <c r="M1812" s="29" t="s">
        <v>7121</v>
      </c>
      <c r="N1812" s="29" t="s">
        <v>10870</v>
      </c>
      <c r="O1812" s="29" t="s">
        <v>10875</v>
      </c>
      <c r="P1812" s="228" t="n">
        <v>42675</v>
      </c>
      <c r="Q1812" s="228" t="n">
        <v>42681</v>
      </c>
      <c r="R1812" s="29" t="n">
        <v>1</v>
      </c>
      <c r="S1812" s="29" t="s">
        <v>7130</v>
      </c>
      <c r="T1812" s="29" t="n">
        <v>14.42</v>
      </c>
      <c r="U1812" s="29"/>
      <c r="V1812" s="29"/>
      <c r="W1812" s="29" t="s">
        <v>7141</v>
      </c>
      <c r="X1812" s="38" t="s">
        <v>383</v>
      </c>
      <c r="Y1812" s="38"/>
      <c r="Z1812" s="38" t="n">
        <v>0</v>
      </c>
      <c r="AE1812" s="94" t="e">
        <f aca="false" t="array" ref="AE1812:AK1812">_xlfn.torow(_xlfn.unique(_xlfn._xlws.filter(cat_table[Subsector],$E1812=cat_table[Sector],"")))</f>
        <v>#NAME?</v>
      </c>
      <c r="AF1812" s="94" t="e">
        <v>#NAME?</v>
      </c>
      <c r="AG1812" s="94" t="e">
        <v>#NAME?</v>
      </c>
      <c r="AH1812" s="94" t="e">
        <v>#NAME?</v>
      </c>
      <c r="AI1812" s="94" t="e">
        <v>#NAME?</v>
      </c>
      <c r="AJ1812" s="94" t="e">
        <v>#NAME?</v>
      </c>
      <c r="AK1812" s="94" t="e">
        <v>#NAME?</v>
      </c>
      <c r="AO1812" s="94" t="e">
        <f aca="false" t="array" ref="AO1812:AT1812">_xlfn.torow(_xlfn.unique(_xlfn._xlws.filter(cat_table[Sub-subsector],($E1812=cat_table[Sector])*($F1812=cat_table[Subsector]),"")))</f>
        <v>#NAME?</v>
      </c>
      <c r="AP1812" s="94" t="e">
        <v>#NAME?</v>
      </c>
      <c r="AQ1812" s="94" t="e">
        <v>#NAME?</v>
      </c>
      <c r="AR1812" s="94" t="e">
        <v>#NAME?</v>
      </c>
      <c r="AS1812" s="94" t="e">
        <v>#NAME?</v>
      </c>
      <c r="AT1812" s="94" t="e">
        <v>#NAME?</v>
      </c>
    </row>
    <row r="1813" customFormat="false" ht="15" hidden="false" customHeight="true" outlineLevel="0" collapsed="false">
      <c r="A1813" s="29" t="s">
        <v>10906</v>
      </c>
      <c r="B1813" s="20" t="str">
        <f aca="false">INDEX(Table2[], MATCH(L1813, Location_ID!$D$2:$D$648, 0), 1)</f>
        <v>43bad6d5-4f7a-4f61-ac21-73b359718a41</v>
      </c>
      <c r="C1813" s="241" t="s">
        <v>967</v>
      </c>
      <c r="D1813" s="247" t="s">
        <v>354</v>
      </c>
      <c r="E1813" s="29" t="s">
        <v>7134</v>
      </c>
      <c r="F1813" s="29" t="s">
        <v>7135</v>
      </c>
      <c r="G1813" s="29" t="s">
        <v>7591</v>
      </c>
      <c r="H1813" s="38"/>
      <c r="I1813" s="29" t="s">
        <v>10868</v>
      </c>
      <c r="J1813" s="29" t="s">
        <v>10869</v>
      </c>
      <c r="K1813" s="29" t="s">
        <v>7120</v>
      </c>
      <c r="L1813" s="251" t="s">
        <v>2269</v>
      </c>
      <c r="M1813" s="29" t="s">
        <v>7121</v>
      </c>
      <c r="N1813" s="29" t="s">
        <v>10870</v>
      </c>
      <c r="O1813" s="29" t="s">
        <v>10875</v>
      </c>
      <c r="P1813" s="228" t="n">
        <v>42675</v>
      </c>
      <c r="Q1813" s="228" t="n">
        <v>42681</v>
      </c>
      <c r="R1813" s="29" t="n">
        <v>1</v>
      </c>
      <c r="S1813" s="29" t="s">
        <v>7130</v>
      </c>
      <c r="T1813" s="29" t="n">
        <v>3.86</v>
      </c>
      <c r="U1813" s="29"/>
      <c r="V1813" s="29"/>
      <c r="W1813" s="29" t="s">
        <v>7141</v>
      </c>
      <c r="X1813" s="38" t="s">
        <v>383</v>
      </c>
      <c r="Y1813" s="38"/>
      <c r="Z1813" s="38" t="n">
        <v>0</v>
      </c>
      <c r="AE1813" s="94" t="e">
        <f aca="false" t="array" ref="AE1813:AK1813">_xlfn.torow(_xlfn.unique(_xlfn._xlws.filter(cat_table[Subsector],$E1813=cat_table[Sector],"")))</f>
        <v>#NAME?</v>
      </c>
      <c r="AF1813" s="94" t="e">
        <v>#NAME?</v>
      </c>
      <c r="AG1813" s="94" t="e">
        <v>#NAME?</v>
      </c>
      <c r="AH1813" s="94" t="e">
        <v>#NAME?</v>
      </c>
      <c r="AI1813" s="94" t="e">
        <v>#NAME?</v>
      </c>
      <c r="AJ1813" s="94" t="e">
        <v>#NAME?</v>
      </c>
      <c r="AK1813" s="94" t="e">
        <v>#NAME?</v>
      </c>
      <c r="AO1813" s="94" t="e">
        <f aca="false" t="array" ref="AO1813:AT1813">_xlfn.torow(_xlfn.unique(_xlfn._xlws.filter(cat_table[Sub-subsector],($E1813=cat_table[Sector])*($F1813=cat_table[Subsector]),"")))</f>
        <v>#NAME?</v>
      </c>
      <c r="AP1813" s="94" t="e">
        <v>#NAME?</v>
      </c>
      <c r="AQ1813" s="94" t="e">
        <v>#NAME?</v>
      </c>
      <c r="AR1813" s="94" t="e">
        <v>#NAME?</v>
      </c>
      <c r="AS1813" s="94" t="e">
        <v>#NAME?</v>
      </c>
      <c r="AT1813" s="94" t="e">
        <v>#NAME?</v>
      </c>
    </row>
    <row r="1814" customFormat="false" ht="15" hidden="false" customHeight="true" outlineLevel="0" collapsed="false">
      <c r="A1814" s="29" t="s">
        <v>10907</v>
      </c>
      <c r="B1814" s="20" t="str">
        <f aca="false">INDEX(Table2[], MATCH(L1814, Location_ID!$D$2:$D$648, 0), 1)</f>
        <v>43bad6d5-4f7a-4f61-ac21-73b359718a41</v>
      </c>
      <c r="C1814" s="241" t="s">
        <v>967</v>
      </c>
      <c r="D1814" s="247" t="s">
        <v>354</v>
      </c>
      <c r="E1814" s="29" t="s">
        <v>7134</v>
      </c>
      <c r="F1814" s="29" t="s">
        <v>7135</v>
      </c>
      <c r="G1814" s="29" t="s">
        <v>7591</v>
      </c>
      <c r="H1814" s="38"/>
      <c r="I1814" s="29" t="s">
        <v>10868</v>
      </c>
      <c r="J1814" s="29" t="s">
        <v>10869</v>
      </c>
      <c r="K1814" s="29" t="s">
        <v>7120</v>
      </c>
      <c r="L1814" s="251" t="s">
        <v>2269</v>
      </c>
      <c r="M1814" s="29" t="s">
        <v>7121</v>
      </c>
      <c r="N1814" s="29" t="s">
        <v>10870</v>
      </c>
      <c r="O1814" s="29" t="s">
        <v>10875</v>
      </c>
      <c r="P1814" s="228" t="n">
        <v>42675</v>
      </c>
      <c r="Q1814" s="228" t="n">
        <v>42681</v>
      </c>
      <c r="R1814" s="29" t="n">
        <v>1</v>
      </c>
      <c r="S1814" s="29" t="s">
        <v>7130</v>
      </c>
      <c r="T1814" s="29" t="n">
        <v>5.08</v>
      </c>
      <c r="U1814" s="29"/>
      <c r="V1814" s="29"/>
      <c r="W1814" s="29" t="s">
        <v>7141</v>
      </c>
      <c r="X1814" s="38" t="s">
        <v>383</v>
      </c>
      <c r="Y1814" s="38"/>
      <c r="Z1814" s="38" t="n">
        <v>0</v>
      </c>
      <c r="AE1814" s="94" t="e">
        <f aca="false" t="array" ref="AE1814:AK1814">_xlfn.torow(_xlfn.unique(_xlfn._xlws.filter(cat_table[Subsector],$E1814=cat_table[Sector],"")))</f>
        <v>#NAME?</v>
      </c>
      <c r="AF1814" s="94" t="e">
        <v>#NAME?</v>
      </c>
      <c r="AG1814" s="94" t="e">
        <v>#NAME?</v>
      </c>
      <c r="AH1814" s="94" t="e">
        <v>#NAME?</v>
      </c>
      <c r="AI1814" s="94" t="e">
        <v>#NAME?</v>
      </c>
      <c r="AJ1814" s="94" t="e">
        <v>#NAME?</v>
      </c>
      <c r="AK1814" s="94" t="e">
        <v>#NAME?</v>
      </c>
      <c r="AO1814" s="94" t="e">
        <f aca="false" t="array" ref="AO1814:AT1814">_xlfn.torow(_xlfn.unique(_xlfn._xlws.filter(cat_table[Sub-subsector],($E1814=cat_table[Sector])*($F1814=cat_table[Subsector]),"")))</f>
        <v>#NAME?</v>
      </c>
      <c r="AP1814" s="94" t="e">
        <v>#NAME?</v>
      </c>
      <c r="AQ1814" s="94" t="e">
        <v>#NAME?</v>
      </c>
      <c r="AR1814" s="94" t="e">
        <v>#NAME?</v>
      </c>
      <c r="AS1814" s="94" t="e">
        <v>#NAME?</v>
      </c>
      <c r="AT1814" s="94" t="e">
        <v>#NAME?</v>
      </c>
    </row>
    <row r="1815" customFormat="false" ht="15" hidden="false" customHeight="true" outlineLevel="0" collapsed="false">
      <c r="A1815" s="29" t="s">
        <v>10908</v>
      </c>
      <c r="B1815" s="20" t="str">
        <f aca="false">INDEX(Table2[], MATCH(L1815, Location_ID!$D$2:$D$648, 0), 1)</f>
        <v>43bad6d5-4f7a-4f61-ac21-73b359718a41</v>
      </c>
      <c r="C1815" s="241" t="s">
        <v>967</v>
      </c>
      <c r="D1815" s="247" t="s">
        <v>354</v>
      </c>
      <c r="E1815" s="29" t="s">
        <v>7134</v>
      </c>
      <c r="F1815" s="29" t="s">
        <v>7135</v>
      </c>
      <c r="G1815" s="29" t="s">
        <v>7591</v>
      </c>
      <c r="H1815" s="38"/>
      <c r="I1815" s="29" t="s">
        <v>10868</v>
      </c>
      <c r="J1815" s="29" t="s">
        <v>10869</v>
      </c>
      <c r="K1815" s="29" t="s">
        <v>7120</v>
      </c>
      <c r="L1815" s="251" t="s">
        <v>2269</v>
      </c>
      <c r="M1815" s="29" t="s">
        <v>7121</v>
      </c>
      <c r="N1815" s="29" t="s">
        <v>10870</v>
      </c>
      <c r="O1815" s="29" t="s">
        <v>10875</v>
      </c>
      <c r="P1815" s="228" t="n">
        <v>42675</v>
      </c>
      <c r="Q1815" s="228" t="n">
        <v>42681</v>
      </c>
      <c r="R1815" s="29" t="n">
        <v>1</v>
      </c>
      <c r="S1815" s="29" t="s">
        <v>7130</v>
      </c>
      <c r="T1815" s="29" t="n">
        <v>3.13</v>
      </c>
      <c r="U1815" s="29"/>
      <c r="V1815" s="29"/>
      <c r="W1815" s="29" t="s">
        <v>7141</v>
      </c>
      <c r="X1815" s="38" t="s">
        <v>383</v>
      </c>
      <c r="Y1815" s="38"/>
      <c r="Z1815" s="38" t="n">
        <v>0</v>
      </c>
      <c r="AE1815" s="94" t="e">
        <f aca="false" t="array" ref="AE1815:AK1815">_xlfn.torow(_xlfn.unique(_xlfn._xlws.filter(cat_table[Subsector],$E1815=cat_table[Sector],"")))</f>
        <v>#NAME?</v>
      </c>
      <c r="AF1815" s="94" t="e">
        <v>#NAME?</v>
      </c>
      <c r="AG1815" s="94" t="e">
        <v>#NAME?</v>
      </c>
      <c r="AH1815" s="94" t="e">
        <v>#NAME?</v>
      </c>
      <c r="AI1815" s="94" t="e">
        <v>#NAME?</v>
      </c>
      <c r="AJ1815" s="94" t="e">
        <v>#NAME?</v>
      </c>
      <c r="AK1815" s="94" t="e">
        <v>#NAME?</v>
      </c>
      <c r="AO1815" s="94" t="e">
        <f aca="false" t="array" ref="AO1815:AT1815">_xlfn.torow(_xlfn.unique(_xlfn._xlws.filter(cat_table[Sub-subsector],($E1815=cat_table[Sector])*($F1815=cat_table[Subsector]),"")))</f>
        <v>#NAME?</v>
      </c>
      <c r="AP1815" s="94" t="e">
        <v>#NAME?</v>
      </c>
      <c r="AQ1815" s="94" t="e">
        <v>#NAME?</v>
      </c>
      <c r="AR1815" s="94" t="e">
        <v>#NAME?</v>
      </c>
      <c r="AS1815" s="94" t="e">
        <v>#NAME?</v>
      </c>
      <c r="AT1815" s="94" t="e">
        <v>#NAME?</v>
      </c>
    </row>
    <row r="1816" customFormat="false" ht="15" hidden="false" customHeight="true" outlineLevel="0" collapsed="false">
      <c r="A1816" s="29" t="s">
        <v>10909</v>
      </c>
      <c r="B1816" s="20" t="str">
        <f aca="false">INDEX(Table2[], MATCH(L1816, Location_ID!$D$2:$D$648, 0), 1)</f>
        <v>43bad6d5-4f7a-4f61-ac21-73b359718a41</v>
      </c>
      <c r="C1816" s="241" t="s">
        <v>967</v>
      </c>
      <c r="D1816" s="247" t="s">
        <v>354</v>
      </c>
      <c r="E1816" s="29" t="s">
        <v>7134</v>
      </c>
      <c r="F1816" s="29" t="s">
        <v>7135</v>
      </c>
      <c r="G1816" s="29" t="s">
        <v>7591</v>
      </c>
      <c r="H1816" s="38"/>
      <c r="I1816" s="29" t="s">
        <v>10868</v>
      </c>
      <c r="J1816" s="29" t="s">
        <v>10869</v>
      </c>
      <c r="K1816" s="29" t="s">
        <v>7120</v>
      </c>
      <c r="L1816" s="251" t="s">
        <v>2269</v>
      </c>
      <c r="M1816" s="29" t="s">
        <v>7121</v>
      </c>
      <c r="N1816" s="29" t="s">
        <v>10870</v>
      </c>
      <c r="O1816" s="29" t="s">
        <v>10875</v>
      </c>
      <c r="P1816" s="228" t="n">
        <v>42675</v>
      </c>
      <c r="Q1816" s="228" t="n">
        <v>42681</v>
      </c>
      <c r="R1816" s="29" t="n">
        <v>1</v>
      </c>
      <c r="S1816" s="29" t="s">
        <v>7130</v>
      </c>
      <c r="T1816" s="29" t="n">
        <v>2.5</v>
      </c>
      <c r="U1816" s="29"/>
      <c r="V1816" s="29"/>
      <c r="W1816" s="29" t="s">
        <v>7141</v>
      </c>
      <c r="X1816" s="38" t="s">
        <v>383</v>
      </c>
      <c r="Y1816" s="38"/>
      <c r="Z1816" s="38" t="n">
        <v>0</v>
      </c>
      <c r="AE1816" s="94" t="e">
        <f aca="false" t="array" ref="AE1816:AK1816">_xlfn.torow(_xlfn.unique(_xlfn._xlws.filter(cat_table[Subsector],$E1816=cat_table[Sector],"")))</f>
        <v>#NAME?</v>
      </c>
      <c r="AF1816" s="94" t="e">
        <v>#NAME?</v>
      </c>
      <c r="AG1816" s="94" t="e">
        <v>#NAME?</v>
      </c>
      <c r="AH1816" s="94" t="e">
        <v>#NAME?</v>
      </c>
      <c r="AI1816" s="94" t="e">
        <v>#NAME?</v>
      </c>
      <c r="AJ1816" s="94" t="e">
        <v>#NAME?</v>
      </c>
      <c r="AK1816" s="94" t="e">
        <v>#NAME?</v>
      </c>
      <c r="AO1816" s="94" t="e">
        <f aca="false" t="array" ref="AO1816:AT1816">_xlfn.torow(_xlfn.unique(_xlfn._xlws.filter(cat_table[Sub-subsector],($E1816=cat_table[Sector])*($F1816=cat_table[Subsector]),"")))</f>
        <v>#NAME?</v>
      </c>
      <c r="AP1816" s="94" t="e">
        <v>#NAME?</v>
      </c>
      <c r="AQ1816" s="94" t="e">
        <v>#NAME?</v>
      </c>
      <c r="AR1816" s="94" t="e">
        <v>#NAME?</v>
      </c>
      <c r="AS1816" s="94" t="e">
        <v>#NAME?</v>
      </c>
      <c r="AT1816" s="94" t="e">
        <v>#NAME?</v>
      </c>
    </row>
    <row r="1817" customFormat="false" ht="15" hidden="false" customHeight="true" outlineLevel="0" collapsed="false">
      <c r="A1817" s="29" t="s">
        <v>10910</v>
      </c>
      <c r="B1817" s="20" t="str">
        <f aca="false">INDEX(Table2[], MATCH(L1817, Location_ID!$D$2:$D$648, 0), 1)</f>
        <v>43bad6d5-4f7a-4f61-ac21-73b359718a41</v>
      </c>
      <c r="C1817" s="241" t="s">
        <v>967</v>
      </c>
      <c r="D1817" s="247" t="s">
        <v>354</v>
      </c>
      <c r="E1817" s="29" t="s">
        <v>7134</v>
      </c>
      <c r="F1817" s="29" t="s">
        <v>7135</v>
      </c>
      <c r="G1817" s="29" t="s">
        <v>7591</v>
      </c>
      <c r="H1817" s="38"/>
      <c r="I1817" s="29" t="s">
        <v>10868</v>
      </c>
      <c r="J1817" s="29" t="s">
        <v>10869</v>
      </c>
      <c r="K1817" s="29" t="s">
        <v>7120</v>
      </c>
      <c r="L1817" s="251" t="s">
        <v>2269</v>
      </c>
      <c r="M1817" s="29" t="s">
        <v>7121</v>
      </c>
      <c r="N1817" s="29" t="s">
        <v>10870</v>
      </c>
      <c r="O1817" s="29" t="s">
        <v>10875</v>
      </c>
      <c r="P1817" s="228" t="n">
        <v>42675</v>
      </c>
      <c r="Q1817" s="228" t="n">
        <v>42681</v>
      </c>
      <c r="R1817" s="29" t="n">
        <v>1</v>
      </c>
      <c r="S1817" s="29" t="s">
        <v>7130</v>
      </c>
      <c r="T1817" s="29" t="n">
        <v>22.03</v>
      </c>
      <c r="U1817" s="29"/>
      <c r="V1817" s="29"/>
      <c r="W1817" s="29" t="s">
        <v>7141</v>
      </c>
      <c r="X1817" s="38" t="s">
        <v>383</v>
      </c>
      <c r="Y1817" s="38"/>
      <c r="Z1817" s="38" t="n">
        <v>0</v>
      </c>
      <c r="AE1817" s="94" t="e">
        <f aca="false" t="array" ref="AE1817:AK1817">_xlfn.torow(_xlfn.unique(_xlfn._xlws.filter(cat_table[Subsector],$E1817=cat_table[Sector],"")))</f>
        <v>#NAME?</v>
      </c>
      <c r="AF1817" s="94" t="e">
        <v>#NAME?</v>
      </c>
      <c r="AG1817" s="94" t="e">
        <v>#NAME?</v>
      </c>
      <c r="AH1817" s="94" t="e">
        <v>#NAME?</v>
      </c>
      <c r="AI1817" s="94" t="e">
        <v>#NAME?</v>
      </c>
      <c r="AJ1817" s="94" t="e">
        <v>#NAME?</v>
      </c>
      <c r="AK1817" s="94" t="e">
        <v>#NAME?</v>
      </c>
      <c r="AO1817" s="94" t="e">
        <f aca="false" t="array" ref="AO1817:AT1817">_xlfn.torow(_xlfn.unique(_xlfn._xlws.filter(cat_table[Sub-subsector],($E1817=cat_table[Sector])*($F1817=cat_table[Subsector]),"")))</f>
        <v>#NAME?</v>
      </c>
      <c r="AP1817" s="94" t="e">
        <v>#NAME?</v>
      </c>
      <c r="AQ1817" s="94" t="e">
        <v>#NAME?</v>
      </c>
      <c r="AR1817" s="94" t="e">
        <v>#NAME?</v>
      </c>
      <c r="AS1817" s="94" t="e">
        <v>#NAME?</v>
      </c>
      <c r="AT1817" s="94" t="e">
        <v>#NAME?</v>
      </c>
    </row>
    <row r="1818" customFormat="false" ht="15" hidden="false" customHeight="true" outlineLevel="0" collapsed="false">
      <c r="A1818" s="229" t="s">
        <v>10911</v>
      </c>
      <c r="B1818" s="20" t="str">
        <f aca="false">INDEX(Table2[], MATCH(L1818, Location_ID!$D$2:$D$648, 0), 1)</f>
        <v>43bad6d5-4f7a-4f61-ac21-73b359718a41</v>
      </c>
      <c r="C1818" s="241" t="s">
        <v>967</v>
      </c>
      <c r="D1818" s="247" t="s">
        <v>354</v>
      </c>
      <c r="E1818" s="29" t="s">
        <v>7134</v>
      </c>
      <c r="F1818" s="29" t="s">
        <v>7135</v>
      </c>
      <c r="G1818" s="29" t="s">
        <v>7591</v>
      </c>
      <c r="H1818" s="38"/>
      <c r="I1818" s="29" t="s">
        <v>10868</v>
      </c>
      <c r="J1818" s="29" t="s">
        <v>10869</v>
      </c>
      <c r="K1818" s="29" t="s">
        <v>7120</v>
      </c>
      <c r="L1818" s="251" t="s">
        <v>2269</v>
      </c>
      <c r="M1818" s="29" t="s">
        <v>7121</v>
      </c>
      <c r="N1818" s="29" t="s">
        <v>10870</v>
      </c>
      <c r="O1818" s="29" t="s">
        <v>10871</v>
      </c>
      <c r="P1818" s="228" t="n">
        <v>42675</v>
      </c>
      <c r="Q1818" s="228" t="n">
        <v>42681</v>
      </c>
      <c r="R1818" s="29" t="n">
        <v>1</v>
      </c>
      <c r="S1818" s="29" t="s">
        <v>7130</v>
      </c>
      <c r="T1818" s="29" t="n">
        <v>0.58</v>
      </c>
      <c r="U1818" s="29"/>
      <c r="V1818" s="29"/>
      <c r="W1818" s="29" t="s">
        <v>7141</v>
      </c>
      <c r="X1818" s="38" t="s">
        <v>383</v>
      </c>
      <c r="Y1818" s="38"/>
      <c r="Z1818" s="38" t="n">
        <v>0</v>
      </c>
      <c r="AE1818" s="94" t="e">
        <f aca="false" t="array" ref="AE1818:AK1818">_xlfn.torow(_xlfn.unique(_xlfn._xlws.filter(cat_table[Subsector],$E1818=cat_table[Sector],"")))</f>
        <v>#NAME?</v>
      </c>
      <c r="AF1818" s="94" t="e">
        <v>#NAME?</v>
      </c>
      <c r="AG1818" s="94" t="e">
        <v>#NAME?</v>
      </c>
      <c r="AH1818" s="94" t="e">
        <v>#NAME?</v>
      </c>
      <c r="AI1818" s="94" t="e">
        <v>#NAME?</v>
      </c>
      <c r="AJ1818" s="94" t="e">
        <v>#NAME?</v>
      </c>
      <c r="AK1818" s="94" t="e">
        <v>#NAME?</v>
      </c>
      <c r="AO1818" s="94" t="e">
        <f aca="false" t="array" ref="AO1818:AT1818">_xlfn.torow(_xlfn.unique(_xlfn._xlws.filter(cat_table[Sub-subsector],($E1818=cat_table[Sector])*($F1818=cat_table[Subsector]),"")))</f>
        <v>#NAME?</v>
      </c>
      <c r="AP1818" s="94" t="e">
        <v>#NAME?</v>
      </c>
      <c r="AQ1818" s="94" t="e">
        <v>#NAME?</v>
      </c>
      <c r="AR1818" s="94" t="e">
        <v>#NAME?</v>
      </c>
      <c r="AS1818" s="94" t="e">
        <v>#NAME?</v>
      </c>
      <c r="AT1818" s="94" t="e">
        <v>#NAME?</v>
      </c>
    </row>
    <row r="1819" customFormat="false" ht="15" hidden="false" customHeight="true" outlineLevel="0" collapsed="false">
      <c r="A1819" s="29" t="s">
        <v>10912</v>
      </c>
      <c r="B1819" s="20" t="str">
        <f aca="false">INDEX(Table2[], MATCH(L1819, Location_ID!$D$2:$D$648, 0), 1)</f>
        <v>43bad6d5-4f7a-4f61-ac21-73b359718a41</v>
      </c>
      <c r="C1819" s="241" t="s">
        <v>967</v>
      </c>
      <c r="D1819" s="247" t="s">
        <v>354</v>
      </c>
      <c r="E1819" s="29" t="s">
        <v>7134</v>
      </c>
      <c r="F1819" s="29" t="s">
        <v>7135</v>
      </c>
      <c r="G1819" s="29" t="s">
        <v>7591</v>
      </c>
      <c r="H1819" s="38"/>
      <c r="I1819" s="29" t="s">
        <v>10868</v>
      </c>
      <c r="J1819" s="29" t="s">
        <v>10869</v>
      </c>
      <c r="K1819" s="29" t="s">
        <v>7120</v>
      </c>
      <c r="L1819" s="251" t="s">
        <v>2269</v>
      </c>
      <c r="M1819" s="29" t="s">
        <v>7121</v>
      </c>
      <c r="N1819" s="29" t="s">
        <v>10870</v>
      </c>
      <c r="O1819" s="29" t="s">
        <v>10875</v>
      </c>
      <c r="P1819" s="228" t="n">
        <v>42675</v>
      </c>
      <c r="Q1819" s="228" t="n">
        <v>42681</v>
      </c>
      <c r="R1819" s="29" t="n">
        <v>1</v>
      </c>
      <c r="S1819" s="29" t="s">
        <v>7130</v>
      </c>
      <c r="T1819" s="29" t="n">
        <v>13.69</v>
      </c>
      <c r="U1819" s="29"/>
      <c r="V1819" s="29"/>
      <c r="W1819" s="29" t="s">
        <v>7141</v>
      </c>
      <c r="X1819" s="38" t="s">
        <v>383</v>
      </c>
      <c r="Y1819" s="38"/>
      <c r="Z1819" s="38" t="n">
        <v>0</v>
      </c>
      <c r="AE1819" s="94" t="e">
        <f aca="false" t="array" ref="AE1819:AK1819">_xlfn.torow(_xlfn.unique(_xlfn._xlws.filter(cat_table[Subsector],$E1819=cat_table[Sector],"")))</f>
        <v>#NAME?</v>
      </c>
      <c r="AF1819" s="94" t="e">
        <v>#NAME?</v>
      </c>
      <c r="AG1819" s="94" t="e">
        <v>#NAME?</v>
      </c>
      <c r="AH1819" s="94" t="e">
        <v>#NAME?</v>
      </c>
      <c r="AI1819" s="94" t="e">
        <v>#NAME?</v>
      </c>
      <c r="AJ1819" s="94" t="e">
        <v>#NAME?</v>
      </c>
      <c r="AK1819" s="94" t="e">
        <v>#NAME?</v>
      </c>
      <c r="AO1819" s="94" t="e">
        <f aca="false" t="array" ref="AO1819:AT1819">_xlfn.torow(_xlfn.unique(_xlfn._xlws.filter(cat_table[Sub-subsector],($E1819=cat_table[Sector])*($F1819=cat_table[Subsector]),"")))</f>
        <v>#NAME?</v>
      </c>
      <c r="AP1819" s="94" t="e">
        <v>#NAME?</v>
      </c>
      <c r="AQ1819" s="94" t="e">
        <v>#NAME?</v>
      </c>
      <c r="AR1819" s="94" t="e">
        <v>#NAME?</v>
      </c>
      <c r="AS1819" s="94" t="e">
        <v>#NAME?</v>
      </c>
      <c r="AT1819" s="94" t="e">
        <v>#NAME?</v>
      </c>
    </row>
    <row r="1820" customFormat="false" ht="15" hidden="false" customHeight="true" outlineLevel="0" collapsed="false">
      <c r="A1820" s="29" t="s">
        <v>10913</v>
      </c>
      <c r="B1820" s="20" t="str">
        <f aca="false">INDEX(Table2[], MATCH(L1820, Location_ID!$D$2:$D$648, 0), 1)</f>
        <v>43bad6d5-4f7a-4f61-ac21-73b359718a41</v>
      </c>
      <c r="C1820" s="241" t="s">
        <v>967</v>
      </c>
      <c r="D1820" s="247" t="s">
        <v>354</v>
      </c>
      <c r="E1820" s="29" t="s">
        <v>7134</v>
      </c>
      <c r="F1820" s="29" t="s">
        <v>7135</v>
      </c>
      <c r="G1820" s="29" t="s">
        <v>7591</v>
      </c>
      <c r="H1820" s="38"/>
      <c r="I1820" s="29" t="s">
        <v>10868</v>
      </c>
      <c r="J1820" s="29" t="s">
        <v>10869</v>
      </c>
      <c r="K1820" s="29" t="s">
        <v>7120</v>
      </c>
      <c r="L1820" s="251" t="s">
        <v>2269</v>
      </c>
      <c r="M1820" s="29" t="s">
        <v>7121</v>
      </c>
      <c r="N1820" s="29" t="s">
        <v>10870</v>
      </c>
      <c r="O1820" s="29" t="s">
        <v>10871</v>
      </c>
      <c r="P1820" s="228" t="n">
        <v>42675</v>
      </c>
      <c r="Q1820" s="228" t="n">
        <v>42681</v>
      </c>
      <c r="R1820" s="29" t="n">
        <v>1</v>
      </c>
      <c r="S1820" s="29" t="s">
        <v>7130</v>
      </c>
      <c r="T1820" s="29" t="n">
        <v>2.53</v>
      </c>
      <c r="U1820" s="29"/>
      <c r="V1820" s="29"/>
      <c r="W1820" s="29" t="s">
        <v>7141</v>
      </c>
      <c r="X1820" s="38" t="s">
        <v>383</v>
      </c>
      <c r="Y1820" s="38"/>
      <c r="Z1820" s="38" t="n">
        <v>0</v>
      </c>
      <c r="AE1820" s="94" t="e">
        <f aca="false" t="array" ref="AE1820:AK1820">_xlfn.torow(_xlfn.unique(_xlfn._xlws.filter(cat_table[Subsector],$E1820=cat_table[Sector],"")))</f>
        <v>#NAME?</v>
      </c>
      <c r="AF1820" s="94" t="e">
        <v>#NAME?</v>
      </c>
      <c r="AG1820" s="94" t="e">
        <v>#NAME?</v>
      </c>
      <c r="AH1820" s="94" t="e">
        <v>#NAME?</v>
      </c>
      <c r="AI1820" s="94" t="e">
        <v>#NAME?</v>
      </c>
      <c r="AJ1820" s="94" t="e">
        <v>#NAME?</v>
      </c>
      <c r="AK1820" s="94" t="e">
        <v>#NAME?</v>
      </c>
      <c r="AO1820" s="94" t="e">
        <f aca="false" t="array" ref="AO1820:AT1820">_xlfn.torow(_xlfn.unique(_xlfn._xlws.filter(cat_table[Sub-subsector],($E1820=cat_table[Sector])*($F1820=cat_table[Subsector]),"")))</f>
        <v>#NAME?</v>
      </c>
      <c r="AP1820" s="94" t="e">
        <v>#NAME?</v>
      </c>
      <c r="AQ1820" s="94" t="e">
        <v>#NAME?</v>
      </c>
      <c r="AR1820" s="94" t="e">
        <v>#NAME?</v>
      </c>
      <c r="AS1820" s="94" t="e">
        <v>#NAME?</v>
      </c>
      <c r="AT1820" s="94" t="e">
        <v>#NAME?</v>
      </c>
    </row>
    <row r="1821" customFormat="false" ht="15" hidden="false" customHeight="true" outlineLevel="0" collapsed="false">
      <c r="A1821" s="29" t="s">
        <v>10914</v>
      </c>
      <c r="B1821" s="20" t="str">
        <f aca="false">INDEX(Table2[], MATCH(L1821, Location_ID!$D$2:$D$648, 0), 1)</f>
        <v>43bad6d5-4f7a-4f61-ac21-73b359718a41</v>
      </c>
      <c r="C1821" s="241" t="s">
        <v>967</v>
      </c>
      <c r="D1821" s="247" t="s">
        <v>354</v>
      </c>
      <c r="E1821" s="29" t="s">
        <v>7134</v>
      </c>
      <c r="F1821" s="29" t="s">
        <v>7135</v>
      </c>
      <c r="G1821" s="29" t="s">
        <v>7591</v>
      </c>
      <c r="H1821" s="38"/>
      <c r="I1821" s="29" t="s">
        <v>10868</v>
      </c>
      <c r="J1821" s="29" t="s">
        <v>10869</v>
      </c>
      <c r="K1821" s="29" t="s">
        <v>7120</v>
      </c>
      <c r="L1821" s="251" t="s">
        <v>2269</v>
      </c>
      <c r="M1821" s="29" t="s">
        <v>7121</v>
      </c>
      <c r="N1821" s="29" t="s">
        <v>10870</v>
      </c>
      <c r="O1821" s="29" t="s">
        <v>10875</v>
      </c>
      <c r="P1821" s="228" t="n">
        <v>42675</v>
      </c>
      <c r="Q1821" s="228" t="n">
        <v>42681</v>
      </c>
      <c r="R1821" s="29" t="n">
        <v>1</v>
      </c>
      <c r="S1821" s="29" t="s">
        <v>7130</v>
      </c>
      <c r="T1821" s="29" t="n">
        <v>0.97</v>
      </c>
      <c r="U1821" s="29"/>
      <c r="V1821" s="29"/>
      <c r="W1821" s="29" t="s">
        <v>7141</v>
      </c>
      <c r="X1821" s="38" t="s">
        <v>383</v>
      </c>
      <c r="Y1821" s="38"/>
      <c r="Z1821" s="38" t="n">
        <v>0</v>
      </c>
      <c r="AE1821" s="94" t="e">
        <f aca="false" t="array" ref="AE1821:AK1821">_xlfn.torow(_xlfn.unique(_xlfn._xlws.filter(cat_table[Subsector],$E1821=cat_table[Sector],"")))</f>
        <v>#NAME?</v>
      </c>
      <c r="AF1821" s="94" t="e">
        <v>#NAME?</v>
      </c>
      <c r="AG1821" s="94" t="e">
        <v>#NAME?</v>
      </c>
      <c r="AH1821" s="94" t="e">
        <v>#NAME?</v>
      </c>
      <c r="AI1821" s="94" t="e">
        <v>#NAME?</v>
      </c>
      <c r="AJ1821" s="94" t="e">
        <v>#NAME?</v>
      </c>
      <c r="AK1821" s="94" t="e">
        <v>#NAME?</v>
      </c>
      <c r="AO1821" s="94" t="e">
        <f aca="false" t="array" ref="AO1821:AT1821">_xlfn.torow(_xlfn.unique(_xlfn._xlws.filter(cat_table[Sub-subsector],($E1821=cat_table[Sector])*($F1821=cat_table[Subsector]),"")))</f>
        <v>#NAME?</v>
      </c>
      <c r="AP1821" s="94" t="e">
        <v>#NAME?</v>
      </c>
      <c r="AQ1821" s="94" t="e">
        <v>#NAME?</v>
      </c>
      <c r="AR1821" s="94" t="e">
        <v>#NAME?</v>
      </c>
      <c r="AS1821" s="94" t="e">
        <v>#NAME?</v>
      </c>
      <c r="AT1821" s="94" t="e">
        <v>#NAME?</v>
      </c>
    </row>
    <row r="1822" customFormat="false" ht="15" hidden="false" customHeight="true" outlineLevel="0" collapsed="false">
      <c r="A1822" s="29" t="s">
        <v>10915</v>
      </c>
      <c r="B1822" s="20" t="str">
        <f aca="false">INDEX(Table2[], MATCH(L1822, Location_ID!$D$2:$D$648, 0), 1)</f>
        <v>43bad6d5-4f7a-4f61-ac21-73b359718a41</v>
      </c>
      <c r="C1822" s="241" t="s">
        <v>967</v>
      </c>
      <c r="D1822" s="247" t="s">
        <v>354</v>
      </c>
      <c r="E1822" s="29" t="s">
        <v>7134</v>
      </c>
      <c r="F1822" s="29" t="s">
        <v>7135</v>
      </c>
      <c r="G1822" s="29" t="s">
        <v>7591</v>
      </c>
      <c r="H1822" s="38"/>
      <c r="I1822" s="29" t="s">
        <v>10868</v>
      </c>
      <c r="J1822" s="29" t="s">
        <v>10869</v>
      </c>
      <c r="K1822" s="29" t="s">
        <v>7120</v>
      </c>
      <c r="L1822" s="251" t="s">
        <v>2269</v>
      </c>
      <c r="M1822" s="29" t="s">
        <v>7121</v>
      </c>
      <c r="N1822" s="29" t="s">
        <v>10870</v>
      </c>
      <c r="O1822" s="29" t="s">
        <v>10871</v>
      </c>
      <c r="P1822" s="228" t="n">
        <v>42675</v>
      </c>
      <c r="Q1822" s="228" t="n">
        <v>42681</v>
      </c>
      <c r="R1822" s="29" t="n">
        <v>1</v>
      </c>
      <c r="S1822" s="29" t="s">
        <v>7130</v>
      </c>
      <c r="T1822" s="29" t="n">
        <v>3.06</v>
      </c>
      <c r="U1822" s="29"/>
      <c r="V1822" s="29"/>
      <c r="W1822" s="29" t="s">
        <v>7141</v>
      </c>
      <c r="X1822" s="38" t="s">
        <v>383</v>
      </c>
      <c r="Y1822" s="38"/>
      <c r="Z1822" s="38" t="n">
        <v>0</v>
      </c>
      <c r="AE1822" s="94" t="e">
        <f aca="false" t="array" ref="AE1822:AK1822">_xlfn.torow(_xlfn.unique(_xlfn._xlws.filter(cat_table[Subsector],$E1822=cat_table[Sector],"")))</f>
        <v>#NAME?</v>
      </c>
      <c r="AF1822" s="94" t="e">
        <v>#NAME?</v>
      </c>
      <c r="AG1822" s="94" t="e">
        <v>#NAME?</v>
      </c>
      <c r="AH1822" s="94" t="e">
        <v>#NAME?</v>
      </c>
      <c r="AI1822" s="94" t="e">
        <v>#NAME?</v>
      </c>
      <c r="AJ1822" s="94" t="e">
        <v>#NAME?</v>
      </c>
      <c r="AK1822" s="94" t="e">
        <v>#NAME?</v>
      </c>
      <c r="AO1822" s="94" t="e">
        <f aca="false" t="array" ref="AO1822:AT1822">_xlfn.torow(_xlfn.unique(_xlfn._xlws.filter(cat_table[Sub-subsector],($E1822=cat_table[Sector])*($F1822=cat_table[Subsector]),"")))</f>
        <v>#NAME?</v>
      </c>
      <c r="AP1822" s="94" t="e">
        <v>#NAME?</v>
      </c>
      <c r="AQ1822" s="94" t="e">
        <v>#NAME?</v>
      </c>
      <c r="AR1822" s="94" t="e">
        <v>#NAME?</v>
      </c>
      <c r="AS1822" s="94" t="e">
        <v>#NAME?</v>
      </c>
      <c r="AT1822" s="94" t="e">
        <v>#NAME?</v>
      </c>
    </row>
    <row r="1823" customFormat="false" ht="15" hidden="false" customHeight="true" outlineLevel="0" collapsed="false">
      <c r="A1823" s="29" t="s">
        <v>10916</v>
      </c>
      <c r="B1823" s="20" t="str">
        <f aca="false">INDEX(Table2[], MATCH(L1823, Location_ID!$D$2:$D$648, 0), 1)</f>
        <v>43bad6d5-4f7a-4f61-ac21-73b359718a41</v>
      </c>
      <c r="C1823" s="241" t="s">
        <v>967</v>
      </c>
      <c r="D1823" s="247" t="s">
        <v>354</v>
      </c>
      <c r="E1823" s="29" t="s">
        <v>7134</v>
      </c>
      <c r="F1823" s="29" t="s">
        <v>7135</v>
      </c>
      <c r="G1823" s="29" t="s">
        <v>7591</v>
      </c>
      <c r="H1823" s="38"/>
      <c r="I1823" s="29" t="s">
        <v>10868</v>
      </c>
      <c r="J1823" s="29" t="s">
        <v>10869</v>
      </c>
      <c r="K1823" s="29" t="s">
        <v>7120</v>
      </c>
      <c r="L1823" s="251" t="s">
        <v>2269</v>
      </c>
      <c r="M1823" s="29" t="s">
        <v>7121</v>
      </c>
      <c r="N1823" s="29" t="s">
        <v>10870</v>
      </c>
      <c r="O1823" s="29" t="s">
        <v>10875</v>
      </c>
      <c r="P1823" s="228" t="n">
        <v>42675</v>
      </c>
      <c r="Q1823" s="228" t="n">
        <v>42681</v>
      </c>
      <c r="R1823" s="29" t="n">
        <v>1</v>
      </c>
      <c r="S1823" s="29" t="s">
        <v>7130</v>
      </c>
      <c r="T1823" s="29" t="n">
        <v>0.87</v>
      </c>
      <c r="U1823" s="29"/>
      <c r="V1823" s="29"/>
      <c r="W1823" s="29" t="s">
        <v>7141</v>
      </c>
      <c r="X1823" s="38" t="s">
        <v>383</v>
      </c>
      <c r="Y1823" s="38"/>
      <c r="Z1823" s="38" t="n">
        <v>0</v>
      </c>
      <c r="AE1823" s="94" t="e">
        <f aca="false" t="array" ref="AE1823:AK1823">_xlfn.torow(_xlfn.unique(_xlfn._xlws.filter(cat_table[Subsector],$E1823=cat_table[Sector],"")))</f>
        <v>#NAME?</v>
      </c>
      <c r="AF1823" s="94" t="e">
        <v>#NAME?</v>
      </c>
      <c r="AG1823" s="94" t="e">
        <v>#NAME?</v>
      </c>
      <c r="AH1823" s="94" t="e">
        <v>#NAME?</v>
      </c>
      <c r="AI1823" s="94" t="e">
        <v>#NAME?</v>
      </c>
      <c r="AJ1823" s="94" t="e">
        <v>#NAME?</v>
      </c>
      <c r="AK1823" s="94" t="e">
        <v>#NAME?</v>
      </c>
      <c r="AO1823" s="94" t="e">
        <f aca="false" t="array" ref="AO1823:AT1823">_xlfn.torow(_xlfn.unique(_xlfn._xlws.filter(cat_table[Sub-subsector],($E1823=cat_table[Sector])*($F1823=cat_table[Subsector]),"")))</f>
        <v>#NAME?</v>
      </c>
      <c r="AP1823" s="94" t="e">
        <v>#NAME?</v>
      </c>
      <c r="AQ1823" s="94" t="e">
        <v>#NAME?</v>
      </c>
      <c r="AR1823" s="94" t="e">
        <v>#NAME?</v>
      </c>
      <c r="AS1823" s="94" t="e">
        <v>#NAME?</v>
      </c>
      <c r="AT1823" s="94" t="e">
        <v>#NAME?</v>
      </c>
    </row>
    <row r="1824" customFormat="false" ht="15" hidden="false" customHeight="true" outlineLevel="0" collapsed="false">
      <c r="A1824" s="29" t="s">
        <v>10917</v>
      </c>
      <c r="B1824" s="20" t="str">
        <f aca="false">INDEX(Table2[], MATCH(L1824, Location_ID!$D$2:$D$648, 0), 1)</f>
        <v>43bad6d5-4f7a-4f61-ac21-73b359718a41</v>
      </c>
      <c r="C1824" s="241" t="s">
        <v>967</v>
      </c>
      <c r="D1824" s="247" t="s">
        <v>354</v>
      </c>
      <c r="E1824" s="29" t="s">
        <v>7134</v>
      </c>
      <c r="F1824" s="29" t="s">
        <v>7135</v>
      </c>
      <c r="G1824" s="29" t="s">
        <v>7591</v>
      </c>
      <c r="H1824" s="38"/>
      <c r="I1824" s="29" t="s">
        <v>10868</v>
      </c>
      <c r="J1824" s="29" t="s">
        <v>10869</v>
      </c>
      <c r="K1824" s="29" t="s">
        <v>7120</v>
      </c>
      <c r="L1824" s="251" t="s">
        <v>2269</v>
      </c>
      <c r="M1824" s="29" t="s">
        <v>7121</v>
      </c>
      <c r="N1824" s="29" t="s">
        <v>10870</v>
      </c>
      <c r="O1824" s="29" t="s">
        <v>10871</v>
      </c>
      <c r="P1824" s="228" t="n">
        <v>42675</v>
      </c>
      <c r="Q1824" s="228" t="n">
        <v>42681</v>
      </c>
      <c r="R1824" s="29" t="n">
        <v>1</v>
      </c>
      <c r="S1824" s="29" t="s">
        <v>7130</v>
      </c>
      <c r="T1824" s="29" t="n">
        <v>3.23</v>
      </c>
      <c r="U1824" s="29"/>
      <c r="V1824" s="29"/>
      <c r="W1824" s="29" t="s">
        <v>7141</v>
      </c>
      <c r="X1824" s="38" t="s">
        <v>383</v>
      </c>
      <c r="Y1824" s="38"/>
      <c r="Z1824" s="38" t="n">
        <v>0</v>
      </c>
      <c r="AE1824" s="94" t="e">
        <f aca="false" t="array" ref="AE1824:AK1824">_xlfn.torow(_xlfn.unique(_xlfn._xlws.filter(cat_table[Subsector],$E1824=cat_table[Sector],"")))</f>
        <v>#NAME?</v>
      </c>
      <c r="AF1824" s="94" t="e">
        <v>#NAME?</v>
      </c>
      <c r="AG1824" s="94" t="e">
        <v>#NAME?</v>
      </c>
      <c r="AH1824" s="94" t="e">
        <v>#NAME?</v>
      </c>
      <c r="AI1824" s="94" t="e">
        <v>#NAME?</v>
      </c>
      <c r="AJ1824" s="94" t="e">
        <v>#NAME?</v>
      </c>
      <c r="AK1824" s="94" t="e">
        <v>#NAME?</v>
      </c>
      <c r="AO1824" s="94" t="e">
        <f aca="false" t="array" ref="AO1824:AT1824">_xlfn.torow(_xlfn.unique(_xlfn._xlws.filter(cat_table[Sub-subsector],($E1824=cat_table[Sector])*($F1824=cat_table[Subsector]),"")))</f>
        <v>#NAME?</v>
      </c>
      <c r="AP1824" s="94" t="e">
        <v>#NAME?</v>
      </c>
      <c r="AQ1824" s="94" t="e">
        <v>#NAME?</v>
      </c>
      <c r="AR1824" s="94" t="e">
        <v>#NAME?</v>
      </c>
      <c r="AS1824" s="94" t="e">
        <v>#NAME?</v>
      </c>
      <c r="AT1824" s="94" t="e">
        <v>#NAME?</v>
      </c>
    </row>
    <row r="1825" customFormat="false" ht="15" hidden="false" customHeight="true" outlineLevel="0" collapsed="false">
      <c r="A1825" s="29" t="s">
        <v>10918</v>
      </c>
      <c r="B1825" s="20" t="str">
        <f aca="false">INDEX(Table2[], MATCH(L1825, Location_ID!$D$2:$D$648, 0), 1)</f>
        <v>43bad6d5-4f7a-4f61-ac21-73b359718a41</v>
      </c>
      <c r="C1825" s="241" t="s">
        <v>967</v>
      </c>
      <c r="D1825" s="247" t="s">
        <v>354</v>
      </c>
      <c r="E1825" s="29" t="s">
        <v>7134</v>
      </c>
      <c r="F1825" s="29" t="s">
        <v>7135</v>
      </c>
      <c r="G1825" s="29" t="s">
        <v>7591</v>
      </c>
      <c r="H1825" s="38"/>
      <c r="I1825" s="29" t="s">
        <v>10868</v>
      </c>
      <c r="J1825" s="29" t="s">
        <v>10869</v>
      </c>
      <c r="K1825" s="29" t="s">
        <v>7120</v>
      </c>
      <c r="L1825" s="251" t="s">
        <v>2269</v>
      </c>
      <c r="M1825" s="29" t="s">
        <v>7121</v>
      </c>
      <c r="N1825" s="29" t="s">
        <v>10870</v>
      </c>
      <c r="O1825" s="29" t="s">
        <v>10875</v>
      </c>
      <c r="P1825" s="228" t="n">
        <v>42675</v>
      </c>
      <c r="Q1825" s="228" t="n">
        <v>42681</v>
      </c>
      <c r="R1825" s="29" t="n">
        <v>1</v>
      </c>
      <c r="S1825" s="29" t="s">
        <v>7130</v>
      </c>
      <c r="T1825" s="29" t="n">
        <v>3.73</v>
      </c>
      <c r="U1825" s="29"/>
      <c r="V1825" s="29"/>
      <c r="W1825" s="29" t="s">
        <v>7141</v>
      </c>
      <c r="X1825" s="38" t="s">
        <v>383</v>
      </c>
      <c r="Y1825" s="38"/>
      <c r="Z1825" s="38" t="n">
        <v>0</v>
      </c>
      <c r="AE1825" s="94" t="e">
        <f aca="false" t="array" ref="AE1825:AK1825">_xlfn.torow(_xlfn.unique(_xlfn._xlws.filter(cat_table[Subsector],$E1825=cat_table[Sector],"")))</f>
        <v>#NAME?</v>
      </c>
      <c r="AF1825" s="94" t="e">
        <v>#NAME?</v>
      </c>
      <c r="AG1825" s="94" t="e">
        <v>#NAME?</v>
      </c>
      <c r="AH1825" s="94" t="e">
        <v>#NAME?</v>
      </c>
      <c r="AI1825" s="94" t="e">
        <v>#NAME?</v>
      </c>
      <c r="AJ1825" s="94" t="e">
        <v>#NAME?</v>
      </c>
      <c r="AK1825" s="94" t="e">
        <v>#NAME?</v>
      </c>
      <c r="AO1825" s="94" t="e">
        <f aca="false" t="array" ref="AO1825:AT1825">_xlfn.torow(_xlfn.unique(_xlfn._xlws.filter(cat_table[Sub-subsector],($E1825=cat_table[Sector])*($F1825=cat_table[Subsector]),"")))</f>
        <v>#NAME?</v>
      </c>
      <c r="AP1825" s="94" t="e">
        <v>#NAME?</v>
      </c>
      <c r="AQ1825" s="94" t="e">
        <v>#NAME?</v>
      </c>
      <c r="AR1825" s="94" t="e">
        <v>#NAME?</v>
      </c>
      <c r="AS1825" s="94" t="e">
        <v>#NAME?</v>
      </c>
      <c r="AT1825" s="94" t="e">
        <v>#NAME?</v>
      </c>
    </row>
    <row r="1826" customFormat="false" ht="15" hidden="false" customHeight="true" outlineLevel="0" collapsed="false">
      <c r="A1826" s="29" t="s">
        <v>10919</v>
      </c>
      <c r="B1826" s="20" t="str">
        <f aca="false">INDEX(Table2[], MATCH(L1826, Location_ID!$D$2:$D$648, 0), 1)</f>
        <v>43bad6d5-4f7a-4f61-ac21-73b359718a41</v>
      </c>
      <c r="C1826" s="241" t="s">
        <v>967</v>
      </c>
      <c r="D1826" s="247" t="s">
        <v>354</v>
      </c>
      <c r="E1826" s="29" t="s">
        <v>7134</v>
      </c>
      <c r="F1826" s="29" t="s">
        <v>7135</v>
      </c>
      <c r="G1826" s="29" t="s">
        <v>7591</v>
      </c>
      <c r="H1826" s="38"/>
      <c r="I1826" s="29" t="s">
        <v>10868</v>
      </c>
      <c r="J1826" s="29" t="s">
        <v>10869</v>
      </c>
      <c r="K1826" s="29" t="s">
        <v>7120</v>
      </c>
      <c r="L1826" s="251" t="s">
        <v>2269</v>
      </c>
      <c r="M1826" s="29" t="s">
        <v>7121</v>
      </c>
      <c r="N1826" s="29" t="s">
        <v>10870</v>
      </c>
      <c r="O1826" s="29" t="s">
        <v>10871</v>
      </c>
      <c r="P1826" s="228" t="n">
        <v>42675</v>
      </c>
      <c r="Q1826" s="228" t="n">
        <v>42681</v>
      </c>
      <c r="R1826" s="29" t="n">
        <v>1</v>
      </c>
      <c r="S1826" s="29" t="s">
        <v>7130</v>
      </c>
      <c r="T1826" s="29" t="n">
        <v>1.48</v>
      </c>
      <c r="U1826" s="29"/>
      <c r="V1826" s="29"/>
      <c r="W1826" s="29" t="s">
        <v>7141</v>
      </c>
      <c r="X1826" s="38" t="s">
        <v>383</v>
      </c>
      <c r="Y1826" s="38"/>
      <c r="Z1826" s="38" t="n">
        <v>0</v>
      </c>
      <c r="AE1826" s="94" t="e">
        <f aca="false" t="array" ref="AE1826:AK1826">_xlfn.torow(_xlfn.unique(_xlfn._xlws.filter(cat_table[Subsector],$E1826=cat_table[Sector],"")))</f>
        <v>#NAME?</v>
      </c>
      <c r="AF1826" s="94" t="e">
        <v>#NAME?</v>
      </c>
      <c r="AG1826" s="94" t="e">
        <v>#NAME?</v>
      </c>
      <c r="AH1826" s="94" t="e">
        <v>#NAME?</v>
      </c>
      <c r="AI1826" s="94" t="e">
        <v>#NAME?</v>
      </c>
      <c r="AJ1826" s="94" t="e">
        <v>#NAME?</v>
      </c>
      <c r="AK1826" s="94" t="e">
        <v>#NAME?</v>
      </c>
      <c r="AO1826" s="94" t="e">
        <f aca="false" t="array" ref="AO1826:AT1826">_xlfn.torow(_xlfn.unique(_xlfn._xlws.filter(cat_table[Sub-subsector],($E1826=cat_table[Sector])*($F1826=cat_table[Subsector]),"")))</f>
        <v>#NAME?</v>
      </c>
      <c r="AP1826" s="94" t="e">
        <v>#NAME?</v>
      </c>
      <c r="AQ1826" s="94" t="e">
        <v>#NAME?</v>
      </c>
      <c r="AR1826" s="94" t="e">
        <v>#NAME?</v>
      </c>
      <c r="AS1826" s="94" t="e">
        <v>#NAME?</v>
      </c>
      <c r="AT1826" s="94" t="e">
        <v>#NAME?</v>
      </c>
    </row>
    <row r="1827" customFormat="false" ht="15" hidden="false" customHeight="true" outlineLevel="0" collapsed="false">
      <c r="A1827" s="29" t="s">
        <v>10920</v>
      </c>
      <c r="B1827" s="20" t="str">
        <f aca="false">INDEX(Table2[], MATCH(L1827, Location_ID!$D$2:$D$648, 0), 1)</f>
        <v>43bad6d5-4f7a-4f61-ac21-73b359718a41</v>
      </c>
      <c r="C1827" s="241" t="s">
        <v>967</v>
      </c>
      <c r="D1827" s="247" t="s">
        <v>354</v>
      </c>
      <c r="E1827" s="29" t="s">
        <v>7134</v>
      </c>
      <c r="F1827" s="29" t="s">
        <v>7135</v>
      </c>
      <c r="G1827" s="29" t="s">
        <v>7591</v>
      </c>
      <c r="H1827" s="38"/>
      <c r="I1827" s="29" t="s">
        <v>10868</v>
      </c>
      <c r="J1827" s="29" t="s">
        <v>10869</v>
      </c>
      <c r="K1827" s="29" t="s">
        <v>7120</v>
      </c>
      <c r="L1827" s="251" t="s">
        <v>2269</v>
      </c>
      <c r="M1827" s="29" t="s">
        <v>7121</v>
      </c>
      <c r="N1827" s="29" t="s">
        <v>10870</v>
      </c>
      <c r="O1827" s="29" t="s">
        <v>10875</v>
      </c>
      <c r="P1827" s="228" t="n">
        <v>42675</v>
      </c>
      <c r="Q1827" s="228" t="n">
        <v>42681</v>
      </c>
      <c r="R1827" s="29" t="n">
        <v>1</v>
      </c>
      <c r="S1827" s="29" t="s">
        <v>7130</v>
      </c>
      <c r="T1827" s="29" t="n">
        <v>0.84</v>
      </c>
      <c r="U1827" s="29"/>
      <c r="V1827" s="29"/>
      <c r="W1827" s="29" t="s">
        <v>7141</v>
      </c>
      <c r="X1827" s="38" t="s">
        <v>383</v>
      </c>
      <c r="Y1827" s="38"/>
      <c r="Z1827" s="38" t="n">
        <v>0</v>
      </c>
      <c r="AE1827" s="94" t="e">
        <f aca="false" t="array" ref="AE1827:AK1827">_xlfn.torow(_xlfn.unique(_xlfn._xlws.filter(cat_table[Subsector],$E1827=cat_table[Sector],"")))</f>
        <v>#NAME?</v>
      </c>
      <c r="AF1827" s="94" t="e">
        <v>#NAME?</v>
      </c>
      <c r="AG1827" s="94" t="e">
        <v>#NAME?</v>
      </c>
      <c r="AH1827" s="94" t="e">
        <v>#NAME?</v>
      </c>
      <c r="AI1827" s="94" t="e">
        <v>#NAME?</v>
      </c>
      <c r="AJ1827" s="94" t="e">
        <v>#NAME?</v>
      </c>
      <c r="AK1827" s="94" t="e">
        <v>#NAME?</v>
      </c>
      <c r="AO1827" s="94" t="e">
        <f aca="false" t="array" ref="AO1827:AT1827">_xlfn.torow(_xlfn.unique(_xlfn._xlws.filter(cat_table[Sub-subsector],($E1827=cat_table[Sector])*($F1827=cat_table[Subsector]),"")))</f>
        <v>#NAME?</v>
      </c>
      <c r="AP1827" s="94" t="e">
        <v>#NAME?</v>
      </c>
      <c r="AQ1827" s="94" t="e">
        <v>#NAME?</v>
      </c>
      <c r="AR1827" s="94" t="e">
        <v>#NAME?</v>
      </c>
      <c r="AS1827" s="94" t="e">
        <v>#NAME?</v>
      </c>
      <c r="AT1827" s="94" t="e">
        <v>#NAME?</v>
      </c>
    </row>
    <row r="1828" customFormat="false" ht="15" hidden="false" customHeight="true" outlineLevel="0" collapsed="false">
      <c r="A1828" s="29" t="s">
        <v>10921</v>
      </c>
      <c r="B1828" s="20" t="str">
        <f aca="false">INDEX(Table2[], MATCH(L1828, Location_ID!$D$2:$D$648, 0), 1)</f>
        <v>43bad6d5-4f7a-4f61-ac21-73b359718a41</v>
      </c>
      <c r="C1828" s="241" t="s">
        <v>967</v>
      </c>
      <c r="D1828" s="247" t="s">
        <v>354</v>
      </c>
      <c r="E1828" s="29" t="s">
        <v>7134</v>
      </c>
      <c r="F1828" s="29" t="s">
        <v>7135</v>
      </c>
      <c r="G1828" s="29" t="s">
        <v>7591</v>
      </c>
      <c r="H1828" s="38"/>
      <c r="I1828" s="29" t="s">
        <v>10868</v>
      </c>
      <c r="J1828" s="29" t="s">
        <v>10869</v>
      </c>
      <c r="K1828" s="29" t="s">
        <v>7120</v>
      </c>
      <c r="L1828" s="251" t="s">
        <v>2269</v>
      </c>
      <c r="M1828" s="29" t="s">
        <v>7121</v>
      </c>
      <c r="N1828" s="29" t="s">
        <v>10870</v>
      </c>
      <c r="O1828" s="29" t="s">
        <v>10875</v>
      </c>
      <c r="P1828" s="228" t="n">
        <v>42675</v>
      </c>
      <c r="Q1828" s="228" t="n">
        <v>42681</v>
      </c>
      <c r="R1828" s="29" t="n">
        <v>1</v>
      </c>
      <c r="S1828" s="29" t="s">
        <v>7130</v>
      </c>
      <c r="T1828" s="29" t="n">
        <v>1.34</v>
      </c>
      <c r="U1828" s="29"/>
      <c r="V1828" s="29"/>
      <c r="W1828" s="29" t="s">
        <v>7141</v>
      </c>
      <c r="X1828" s="38" t="s">
        <v>383</v>
      </c>
      <c r="Y1828" s="38"/>
      <c r="Z1828" s="38" t="n">
        <v>0</v>
      </c>
      <c r="AE1828" s="94" t="e">
        <f aca="false" t="array" ref="AE1828:AK1828">_xlfn.torow(_xlfn.unique(_xlfn._xlws.filter(cat_table[Subsector],$E1828=cat_table[Sector],"")))</f>
        <v>#NAME?</v>
      </c>
      <c r="AF1828" s="94" t="e">
        <v>#NAME?</v>
      </c>
      <c r="AG1828" s="94" t="e">
        <v>#NAME?</v>
      </c>
      <c r="AH1828" s="94" t="e">
        <v>#NAME?</v>
      </c>
      <c r="AI1828" s="94" t="e">
        <v>#NAME?</v>
      </c>
      <c r="AJ1828" s="94" t="e">
        <v>#NAME?</v>
      </c>
      <c r="AK1828" s="94" t="e">
        <v>#NAME?</v>
      </c>
      <c r="AO1828" s="94" t="e">
        <f aca="false" t="array" ref="AO1828:AT1828">_xlfn.torow(_xlfn.unique(_xlfn._xlws.filter(cat_table[Sub-subsector],($E1828=cat_table[Sector])*($F1828=cat_table[Subsector]),"")))</f>
        <v>#NAME?</v>
      </c>
      <c r="AP1828" s="94" t="e">
        <v>#NAME?</v>
      </c>
      <c r="AQ1828" s="94" t="e">
        <v>#NAME?</v>
      </c>
      <c r="AR1828" s="94" t="e">
        <v>#NAME?</v>
      </c>
      <c r="AS1828" s="94" t="e">
        <v>#NAME?</v>
      </c>
      <c r="AT1828" s="94" t="e">
        <v>#NAME?</v>
      </c>
    </row>
    <row r="1829" customFormat="false" ht="15" hidden="false" customHeight="true" outlineLevel="0" collapsed="false">
      <c r="A1829" s="29" t="s">
        <v>10922</v>
      </c>
      <c r="B1829" s="20" t="str">
        <f aca="false">INDEX(Table2[], MATCH(L1829, Location_ID!$D$2:$D$648, 0), 1)</f>
        <v>43bad6d5-4f7a-4f61-ac21-73b359718a41</v>
      </c>
      <c r="C1829" s="241" t="s">
        <v>967</v>
      </c>
      <c r="D1829" s="247" t="s">
        <v>354</v>
      </c>
      <c r="E1829" s="29" t="s">
        <v>7134</v>
      </c>
      <c r="F1829" s="29" t="s">
        <v>7135</v>
      </c>
      <c r="G1829" s="29" t="s">
        <v>7591</v>
      </c>
      <c r="H1829" s="38"/>
      <c r="I1829" s="29" t="s">
        <v>10868</v>
      </c>
      <c r="J1829" s="29" t="s">
        <v>10869</v>
      </c>
      <c r="K1829" s="29" t="s">
        <v>7120</v>
      </c>
      <c r="L1829" s="251" t="s">
        <v>2269</v>
      </c>
      <c r="M1829" s="29" t="s">
        <v>7121</v>
      </c>
      <c r="N1829" s="29" t="s">
        <v>10870</v>
      </c>
      <c r="O1829" s="29" t="s">
        <v>10875</v>
      </c>
      <c r="P1829" s="228" t="n">
        <v>42675</v>
      </c>
      <c r="Q1829" s="228" t="n">
        <v>42681</v>
      </c>
      <c r="R1829" s="29" t="n">
        <v>1</v>
      </c>
      <c r="S1829" s="29" t="s">
        <v>7130</v>
      </c>
      <c r="T1829" s="29" t="n">
        <v>0.29</v>
      </c>
      <c r="U1829" s="29"/>
      <c r="V1829" s="29"/>
      <c r="W1829" s="29" t="s">
        <v>7141</v>
      </c>
      <c r="X1829" s="38" t="s">
        <v>383</v>
      </c>
      <c r="Y1829" s="38"/>
      <c r="Z1829" s="38" t="n">
        <v>0</v>
      </c>
      <c r="AE1829" s="94" t="e">
        <f aca="false" t="array" ref="AE1829:AK1829">_xlfn.torow(_xlfn.unique(_xlfn._xlws.filter(cat_table[Subsector],$E1829=cat_table[Sector],"")))</f>
        <v>#NAME?</v>
      </c>
      <c r="AF1829" s="94" t="e">
        <v>#NAME?</v>
      </c>
      <c r="AG1829" s="94" t="e">
        <v>#NAME?</v>
      </c>
      <c r="AH1829" s="94" t="e">
        <v>#NAME?</v>
      </c>
      <c r="AI1829" s="94" t="e">
        <v>#NAME?</v>
      </c>
      <c r="AJ1829" s="94" t="e">
        <v>#NAME?</v>
      </c>
      <c r="AK1829" s="94" t="e">
        <v>#NAME?</v>
      </c>
      <c r="AO1829" s="94" t="e">
        <f aca="false" t="array" ref="AO1829:AT1829">_xlfn.torow(_xlfn.unique(_xlfn._xlws.filter(cat_table[Sub-subsector],($E1829=cat_table[Sector])*($F1829=cat_table[Subsector]),"")))</f>
        <v>#NAME?</v>
      </c>
      <c r="AP1829" s="94" t="e">
        <v>#NAME?</v>
      </c>
      <c r="AQ1829" s="94" t="e">
        <v>#NAME?</v>
      </c>
      <c r="AR1829" s="94" t="e">
        <v>#NAME?</v>
      </c>
      <c r="AS1829" s="94" t="e">
        <v>#NAME?</v>
      </c>
      <c r="AT1829" s="94" t="e">
        <v>#NAME?</v>
      </c>
    </row>
    <row r="1830" customFormat="false" ht="15" hidden="false" customHeight="true" outlineLevel="0" collapsed="false">
      <c r="A1830" s="29" t="s">
        <v>10923</v>
      </c>
      <c r="B1830" s="20" t="str">
        <f aca="false">INDEX(Table2[], MATCH(L1830, Location_ID!$D$2:$D$648, 0), 1)</f>
        <v>43bad6d5-4f7a-4f61-ac21-73b359718a41</v>
      </c>
      <c r="C1830" s="241" t="s">
        <v>967</v>
      </c>
      <c r="D1830" s="247" t="s">
        <v>354</v>
      </c>
      <c r="E1830" s="29" t="s">
        <v>7134</v>
      </c>
      <c r="F1830" s="29" t="s">
        <v>7135</v>
      </c>
      <c r="G1830" s="29" t="s">
        <v>7591</v>
      </c>
      <c r="H1830" s="38"/>
      <c r="I1830" s="29" t="s">
        <v>10868</v>
      </c>
      <c r="J1830" s="29" t="s">
        <v>10869</v>
      </c>
      <c r="K1830" s="29" t="s">
        <v>7120</v>
      </c>
      <c r="L1830" s="251" t="s">
        <v>2269</v>
      </c>
      <c r="M1830" s="29" t="s">
        <v>7121</v>
      </c>
      <c r="N1830" s="29" t="s">
        <v>10870</v>
      </c>
      <c r="O1830" s="29" t="s">
        <v>10871</v>
      </c>
      <c r="P1830" s="228" t="n">
        <v>42675</v>
      </c>
      <c r="Q1830" s="228" t="n">
        <v>42681</v>
      </c>
      <c r="R1830" s="29" t="n">
        <v>1</v>
      </c>
      <c r="S1830" s="29" t="s">
        <v>7130</v>
      </c>
      <c r="T1830" s="29" t="n">
        <v>0.41</v>
      </c>
      <c r="U1830" s="29"/>
      <c r="V1830" s="29"/>
      <c r="W1830" s="29" t="s">
        <v>7141</v>
      </c>
      <c r="X1830" s="38" t="s">
        <v>383</v>
      </c>
      <c r="Y1830" s="38"/>
      <c r="Z1830" s="38" t="n">
        <v>0</v>
      </c>
      <c r="AE1830" s="94" t="e">
        <f aca="false" t="array" ref="AE1830:AK1830">_xlfn.torow(_xlfn.unique(_xlfn._xlws.filter(cat_table[Subsector],$E1830=cat_table[Sector],"")))</f>
        <v>#NAME?</v>
      </c>
      <c r="AF1830" s="94" t="e">
        <v>#NAME?</v>
      </c>
      <c r="AG1830" s="94" t="e">
        <v>#NAME?</v>
      </c>
      <c r="AH1830" s="94" t="e">
        <v>#NAME?</v>
      </c>
      <c r="AI1830" s="94" t="e">
        <v>#NAME?</v>
      </c>
      <c r="AJ1830" s="94" t="e">
        <v>#NAME?</v>
      </c>
      <c r="AK1830" s="94" t="e">
        <v>#NAME?</v>
      </c>
      <c r="AO1830" s="94" t="e">
        <f aca="false" t="array" ref="AO1830:AT1830">_xlfn.torow(_xlfn.unique(_xlfn._xlws.filter(cat_table[Sub-subsector],($E1830=cat_table[Sector])*($F1830=cat_table[Subsector]),"")))</f>
        <v>#NAME?</v>
      </c>
      <c r="AP1830" s="94" t="e">
        <v>#NAME?</v>
      </c>
      <c r="AQ1830" s="94" t="e">
        <v>#NAME?</v>
      </c>
      <c r="AR1830" s="94" t="e">
        <v>#NAME?</v>
      </c>
      <c r="AS1830" s="94" t="e">
        <v>#NAME?</v>
      </c>
      <c r="AT1830" s="94" t="e">
        <v>#NAME?</v>
      </c>
    </row>
    <row r="1831" customFormat="false" ht="15" hidden="false" customHeight="true" outlineLevel="0" collapsed="false">
      <c r="A1831" s="29" t="s">
        <v>10924</v>
      </c>
      <c r="B1831" s="20" t="str">
        <f aca="false">INDEX(Table2[], MATCH(L1831, Location_ID!$D$2:$D$648, 0), 1)</f>
        <v>43bad6d5-4f7a-4f61-ac21-73b359718a41</v>
      </c>
      <c r="C1831" s="241" t="s">
        <v>967</v>
      </c>
      <c r="D1831" s="247" t="s">
        <v>354</v>
      </c>
      <c r="E1831" s="29" t="s">
        <v>7134</v>
      </c>
      <c r="F1831" s="29" t="s">
        <v>7135</v>
      </c>
      <c r="G1831" s="29" t="s">
        <v>7591</v>
      </c>
      <c r="H1831" s="38"/>
      <c r="I1831" s="29" t="s">
        <v>10868</v>
      </c>
      <c r="J1831" s="29" t="s">
        <v>10869</v>
      </c>
      <c r="K1831" s="29" t="s">
        <v>7120</v>
      </c>
      <c r="L1831" s="251" t="s">
        <v>2269</v>
      </c>
      <c r="M1831" s="29" t="s">
        <v>7121</v>
      </c>
      <c r="N1831" s="29" t="s">
        <v>10870</v>
      </c>
      <c r="O1831" s="29" t="s">
        <v>10875</v>
      </c>
      <c r="P1831" s="228" t="n">
        <v>42675</v>
      </c>
      <c r="Q1831" s="228" t="n">
        <v>42681</v>
      </c>
      <c r="R1831" s="29" t="n">
        <v>1</v>
      </c>
      <c r="S1831" s="29" t="s">
        <v>7130</v>
      </c>
      <c r="T1831" s="29" t="n">
        <v>4.16</v>
      </c>
      <c r="U1831" s="29"/>
      <c r="V1831" s="29"/>
      <c r="W1831" s="29" t="s">
        <v>7141</v>
      </c>
      <c r="X1831" s="38" t="s">
        <v>383</v>
      </c>
      <c r="Y1831" s="38"/>
      <c r="Z1831" s="38" t="n">
        <v>0</v>
      </c>
      <c r="AE1831" s="94" t="e">
        <f aca="false" t="array" ref="AE1831:AK1831">_xlfn.torow(_xlfn.unique(_xlfn._xlws.filter(cat_table[Subsector],$E1831=cat_table[Sector],"")))</f>
        <v>#NAME?</v>
      </c>
      <c r="AF1831" s="94" t="e">
        <v>#NAME?</v>
      </c>
      <c r="AG1831" s="94" t="e">
        <v>#NAME?</v>
      </c>
      <c r="AH1831" s="94" t="e">
        <v>#NAME?</v>
      </c>
      <c r="AI1831" s="94" t="e">
        <v>#NAME?</v>
      </c>
      <c r="AJ1831" s="94" t="e">
        <v>#NAME?</v>
      </c>
      <c r="AK1831" s="94" t="e">
        <v>#NAME?</v>
      </c>
      <c r="AO1831" s="94" t="e">
        <f aca="false" t="array" ref="AO1831:AT1831">_xlfn.torow(_xlfn.unique(_xlfn._xlws.filter(cat_table[Sub-subsector],($E1831=cat_table[Sector])*($F1831=cat_table[Subsector]),"")))</f>
        <v>#NAME?</v>
      </c>
      <c r="AP1831" s="94" t="e">
        <v>#NAME?</v>
      </c>
      <c r="AQ1831" s="94" t="e">
        <v>#NAME?</v>
      </c>
      <c r="AR1831" s="94" t="e">
        <v>#NAME?</v>
      </c>
      <c r="AS1831" s="94" t="e">
        <v>#NAME?</v>
      </c>
      <c r="AT1831" s="94" t="e">
        <v>#NAME?</v>
      </c>
    </row>
    <row r="1832" customFormat="false" ht="15" hidden="false" customHeight="true" outlineLevel="0" collapsed="false">
      <c r="A1832" s="29" t="s">
        <v>10925</v>
      </c>
      <c r="B1832" s="20" t="str">
        <f aca="false">INDEX(Table2[], MATCH(L1832, Location_ID!$D$2:$D$648, 0), 1)</f>
        <v>43bad6d5-4f7a-4f61-ac21-73b359718a41</v>
      </c>
      <c r="C1832" s="241" t="s">
        <v>967</v>
      </c>
      <c r="D1832" s="247" t="s">
        <v>354</v>
      </c>
      <c r="E1832" s="29" t="s">
        <v>7134</v>
      </c>
      <c r="F1832" s="29" t="s">
        <v>7135</v>
      </c>
      <c r="G1832" s="29" t="s">
        <v>7591</v>
      </c>
      <c r="H1832" s="38"/>
      <c r="I1832" s="29" t="s">
        <v>10868</v>
      </c>
      <c r="J1832" s="29" t="s">
        <v>10869</v>
      </c>
      <c r="K1832" s="29" t="s">
        <v>7120</v>
      </c>
      <c r="L1832" s="251" t="s">
        <v>2269</v>
      </c>
      <c r="M1832" s="29" t="s">
        <v>7121</v>
      </c>
      <c r="N1832" s="29" t="s">
        <v>10870</v>
      </c>
      <c r="O1832" s="29" t="s">
        <v>10875</v>
      </c>
      <c r="P1832" s="228" t="n">
        <v>42675</v>
      </c>
      <c r="Q1832" s="228" t="n">
        <v>42681</v>
      </c>
      <c r="R1832" s="29" t="n">
        <v>1</v>
      </c>
      <c r="S1832" s="29" t="s">
        <v>7130</v>
      </c>
      <c r="T1832" s="29" t="n">
        <v>21.3</v>
      </c>
      <c r="U1832" s="29"/>
      <c r="V1832" s="29"/>
      <c r="W1832" s="29" t="s">
        <v>7141</v>
      </c>
      <c r="X1832" s="38" t="s">
        <v>383</v>
      </c>
      <c r="Y1832" s="38"/>
      <c r="Z1832" s="38" t="n">
        <v>0</v>
      </c>
      <c r="AE1832" s="94" t="e">
        <f aca="false" t="array" ref="AE1832:AK1832">_xlfn.torow(_xlfn.unique(_xlfn._xlws.filter(cat_table[Subsector],$E1832=cat_table[Sector],"")))</f>
        <v>#NAME?</v>
      </c>
      <c r="AF1832" s="94" t="e">
        <v>#NAME?</v>
      </c>
      <c r="AG1832" s="94" t="e">
        <v>#NAME?</v>
      </c>
      <c r="AH1832" s="94" t="e">
        <v>#NAME?</v>
      </c>
      <c r="AI1832" s="94" t="e">
        <v>#NAME?</v>
      </c>
      <c r="AJ1832" s="94" t="e">
        <v>#NAME?</v>
      </c>
      <c r="AK1832" s="94" t="e">
        <v>#NAME?</v>
      </c>
      <c r="AO1832" s="94" t="e">
        <f aca="false" t="array" ref="AO1832:AT1832">_xlfn.torow(_xlfn.unique(_xlfn._xlws.filter(cat_table[Sub-subsector],($E1832=cat_table[Sector])*($F1832=cat_table[Subsector]),"")))</f>
        <v>#NAME?</v>
      </c>
      <c r="AP1832" s="94" t="e">
        <v>#NAME?</v>
      </c>
      <c r="AQ1832" s="94" t="e">
        <v>#NAME?</v>
      </c>
      <c r="AR1832" s="94" t="e">
        <v>#NAME?</v>
      </c>
      <c r="AS1832" s="94" t="e">
        <v>#NAME?</v>
      </c>
      <c r="AT1832" s="94" t="e">
        <v>#NAME?</v>
      </c>
    </row>
    <row r="1833" customFormat="false" ht="15" hidden="false" customHeight="true" outlineLevel="0" collapsed="false">
      <c r="A1833" s="29" t="s">
        <v>10926</v>
      </c>
      <c r="B1833" s="20" t="str">
        <f aca="false">INDEX(Table2[], MATCH(L1833, Location_ID!$D$2:$D$648, 0), 1)</f>
        <v>43bad6d5-4f7a-4f61-ac21-73b359718a41</v>
      </c>
      <c r="C1833" s="241" t="s">
        <v>967</v>
      </c>
      <c r="D1833" s="247" t="s">
        <v>354</v>
      </c>
      <c r="E1833" s="29" t="s">
        <v>7134</v>
      </c>
      <c r="F1833" s="29" t="s">
        <v>7135</v>
      </c>
      <c r="G1833" s="29" t="s">
        <v>7591</v>
      </c>
      <c r="H1833" s="38"/>
      <c r="I1833" s="29" t="s">
        <v>10868</v>
      </c>
      <c r="J1833" s="29" t="s">
        <v>10869</v>
      </c>
      <c r="K1833" s="29" t="s">
        <v>7120</v>
      </c>
      <c r="L1833" s="251" t="s">
        <v>2269</v>
      </c>
      <c r="M1833" s="29" t="s">
        <v>7121</v>
      </c>
      <c r="N1833" s="29" t="s">
        <v>10870</v>
      </c>
      <c r="O1833" s="29" t="s">
        <v>10875</v>
      </c>
      <c r="P1833" s="228" t="n">
        <v>42675</v>
      </c>
      <c r="Q1833" s="228" t="n">
        <v>42681</v>
      </c>
      <c r="R1833" s="29" t="n">
        <v>1</v>
      </c>
      <c r="S1833" s="29" t="s">
        <v>7130</v>
      </c>
      <c r="T1833" s="29" t="n">
        <v>0.83</v>
      </c>
      <c r="U1833" s="29"/>
      <c r="V1833" s="29"/>
      <c r="W1833" s="29" t="s">
        <v>7141</v>
      </c>
      <c r="X1833" s="38" t="s">
        <v>383</v>
      </c>
      <c r="Y1833" s="38"/>
      <c r="Z1833" s="38" t="n">
        <v>0</v>
      </c>
      <c r="AE1833" s="94" t="e">
        <f aca="false" t="array" ref="AE1833:AK1833">_xlfn.torow(_xlfn.unique(_xlfn._xlws.filter(cat_table[Subsector],$E1833=cat_table[Sector],"")))</f>
        <v>#NAME?</v>
      </c>
      <c r="AF1833" s="94" t="e">
        <v>#NAME?</v>
      </c>
      <c r="AG1833" s="94" t="e">
        <v>#NAME?</v>
      </c>
      <c r="AH1833" s="94" t="e">
        <v>#NAME?</v>
      </c>
      <c r="AI1833" s="94" t="e">
        <v>#NAME?</v>
      </c>
      <c r="AJ1833" s="94" t="e">
        <v>#NAME?</v>
      </c>
      <c r="AK1833" s="94" t="e">
        <v>#NAME?</v>
      </c>
      <c r="AO1833" s="94" t="e">
        <f aca="false" t="array" ref="AO1833:AT1833">_xlfn.torow(_xlfn.unique(_xlfn._xlws.filter(cat_table[Sub-subsector],($E1833=cat_table[Sector])*($F1833=cat_table[Subsector]),"")))</f>
        <v>#NAME?</v>
      </c>
      <c r="AP1833" s="94" t="e">
        <v>#NAME?</v>
      </c>
      <c r="AQ1833" s="94" t="e">
        <v>#NAME?</v>
      </c>
      <c r="AR1833" s="94" t="e">
        <v>#NAME?</v>
      </c>
      <c r="AS1833" s="94" t="e">
        <v>#NAME?</v>
      </c>
      <c r="AT1833" s="94" t="e">
        <v>#NAME?</v>
      </c>
    </row>
    <row r="1834" customFormat="false" ht="15" hidden="false" customHeight="true" outlineLevel="0" collapsed="false">
      <c r="A1834" s="29" t="s">
        <v>10927</v>
      </c>
      <c r="B1834" s="20" t="str">
        <f aca="false">INDEX(Table2[], MATCH(L1834, Location_ID!$D$2:$D$648, 0), 1)</f>
        <v>43bad6d5-4f7a-4f61-ac21-73b359718a41</v>
      </c>
      <c r="C1834" s="241" t="s">
        <v>967</v>
      </c>
      <c r="D1834" s="247" t="s">
        <v>354</v>
      </c>
      <c r="E1834" s="29" t="s">
        <v>7134</v>
      </c>
      <c r="F1834" s="29" t="s">
        <v>7135</v>
      </c>
      <c r="G1834" s="29" t="s">
        <v>7591</v>
      </c>
      <c r="H1834" s="38"/>
      <c r="I1834" s="29" t="s">
        <v>10868</v>
      </c>
      <c r="J1834" s="29" t="s">
        <v>10869</v>
      </c>
      <c r="K1834" s="29" t="s">
        <v>7120</v>
      </c>
      <c r="L1834" s="251" t="s">
        <v>2269</v>
      </c>
      <c r="M1834" s="29" t="s">
        <v>7121</v>
      </c>
      <c r="N1834" s="29" t="s">
        <v>10870</v>
      </c>
      <c r="O1834" s="29" t="s">
        <v>10875</v>
      </c>
      <c r="P1834" s="228" t="n">
        <v>42675</v>
      </c>
      <c r="Q1834" s="228" t="n">
        <v>42681</v>
      </c>
      <c r="R1834" s="29" t="n">
        <v>1</v>
      </c>
      <c r="S1834" s="29" t="s">
        <v>7130</v>
      </c>
      <c r="T1834" s="29" t="n">
        <v>0.21</v>
      </c>
      <c r="U1834" s="29"/>
      <c r="V1834" s="29"/>
      <c r="W1834" s="29" t="s">
        <v>7141</v>
      </c>
      <c r="X1834" s="38" t="s">
        <v>383</v>
      </c>
      <c r="Y1834" s="38"/>
      <c r="Z1834" s="38" t="n">
        <v>0</v>
      </c>
      <c r="AE1834" s="94" t="e">
        <f aca="false" t="array" ref="AE1834:AK1834">_xlfn.torow(_xlfn.unique(_xlfn._xlws.filter(cat_table[Subsector],$E1834=cat_table[Sector],"")))</f>
        <v>#NAME?</v>
      </c>
      <c r="AF1834" s="94" t="e">
        <v>#NAME?</v>
      </c>
      <c r="AG1834" s="94" t="e">
        <v>#NAME?</v>
      </c>
      <c r="AH1834" s="94" t="e">
        <v>#NAME?</v>
      </c>
      <c r="AI1834" s="94" t="e">
        <v>#NAME?</v>
      </c>
      <c r="AJ1834" s="94" t="e">
        <v>#NAME?</v>
      </c>
      <c r="AK1834" s="94" t="e">
        <v>#NAME?</v>
      </c>
      <c r="AO1834" s="94" t="e">
        <f aca="false" t="array" ref="AO1834:AT1834">_xlfn.torow(_xlfn.unique(_xlfn._xlws.filter(cat_table[Sub-subsector],($E1834=cat_table[Sector])*($F1834=cat_table[Subsector]),"")))</f>
        <v>#NAME?</v>
      </c>
      <c r="AP1834" s="94" t="e">
        <v>#NAME?</v>
      </c>
      <c r="AQ1834" s="94" t="e">
        <v>#NAME?</v>
      </c>
      <c r="AR1834" s="94" t="e">
        <v>#NAME?</v>
      </c>
      <c r="AS1834" s="94" t="e">
        <v>#NAME?</v>
      </c>
      <c r="AT1834" s="94" t="e">
        <v>#NAME?</v>
      </c>
    </row>
    <row r="1835" customFormat="false" ht="15" hidden="false" customHeight="true" outlineLevel="0" collapsed="false">
      <c r="A1835" s="29" t="s">
        <v>10928</v>
      </c>
      <c r="B1835" s="20" t="str">
        <f aca="false">INDEX(Table2[], MATCH(L1835, Location_ID!$D$2:$D$648, 0), 1)</f>
        <v>43bad6d5-4f7a-4f61-ac21-73b359718a41</v>
      </c>
      <c r="C1835" s="241" t="s">
        <v>967</v>
      </c>
      <c r="D1835" s="247" t="s">
        <v>354</v>
      </c>
      <c r="E1835" s="29" t="s">
        <v>7134</v>
      </c>
      <c r="F1835" s="29" t="s">
        <v>7135</v>
      </c>
      <c r="G1835" s="29" t="s">
        <v>7591</v>
      </c>
      <c r="H1835" s="38"/>
      <c r="I1835" s="29" t="s">
        <v>10868</v>
      </c>
      <c r="J1835" s="29" t="s">
        <v>10869</v>
      </c>
      <c r="K1835" s="29" t="s">
        <v>7120</v>
      </c>
      <c r="L1835" s="251" t="s">
        <v>2269</v>
      </c>
      <c r="M1835" s="29" t="s">
        <v>7121</v>
      </c>
      <c r="N1835" s="29" t="s">
        <v>10870</v>
      </c>
      <c r="O1835" s="29" t="s">
        <v>10875</v>
      </c>
      <c r="P1835" s="228" t="n">
        <v>42675</v>
      </c>
      <c r="Q1835" s="228" t="n">
        <v>42681</v>
      </c>
      <c r="R1835" s="29" t="n">
        <v>1</v>
      </c>
      <c r="S1835" s="29" t="s">
        <v>7130</v>
      </c>
      <c r="T1835" s="29" t="n">
        <v>8.6</v>
      </c>
      <c r="U1835" s="29"/>
      <c r="V1835" s="29"/>
      <c r="W1835" s="29" t="s">
        <v>7141</v>
      </c>
      <c r="X1835" s="38" t="s">
        <v>383</v>
      </c>
      <c r="Y1835" s="38"/>
      <c r="Z1835" s="38" t="n">
        <v>0</v>
      </c>
      <c r="AE1835" s="94" t="e">
        <f aca="false" t="array" ref="AE1835:AK1835">_xlfn.torow(_xlfn.unique(_xlfn._xlws.filter(cat_table[Subsector],$E1835=cat_table[Sector],"")))</f>
        <v>#NAME?</v>
      </c>
      <c r="AF1835" s="94" t="e">
        <v>#NAME?</v>
      </c>
      <c r="AG1835" s="94" t="e">
        <v>#NAME?</v>
      </c>
      <c r="AH1835" s="94" t="e">
        <v>#NAME?</v>
      </c>
      <c r="AI1835" s="94" t="e">
        <v>#NAME?</v>
      </c>
      <c r="AJ1835" s="94" t="e">
        <v>#NAME?</v>
      </c>
      <c r="AK1835" s="94" t="e">
        <v>#NAME?</v>
      </c>
      <c r="AO1835" s="94" t="e">
        <f aca="false" t="array" ref="AO1835:AT1835">_xlfn.torow(_xlfn.unique(_xlfn._xlws.filter(cat_table[Sub-subsector],($E1835=cat_table[Sector])*($F1835=cat_table[Subsector]),"")))</f>
        <v>#NAME?</v>
      </c>
      <c r="AP1835" s="94" t="e">
        <v>#NAME?</v>
      </c>
      <c r="AQ1835" s="94" t="e">
        <v>#NAME?</v>
      </c>
      <c r="AR1835" s="94" t="e">
        <v>#NAME?</v>
      </c>
      <c r="AS1835" s="94" t="e">
        <v>#NAME?</v>
      </c>
      <c r="AT1835" s="94" t="e">
        <v>#NAME?</v>
      </c>
    </row>
    <row r="1836" customFormat="false" ht="15" hidden="false" customHeight="true" outlineLevel="0" collapsed="false">
      <c r="A1836" s="29" t="s">
        <v>10929</v>
      </c>
      <c r="B1836" s="20" t="str">
        <f aca="false">INDEX(Table2[], MATCH(L1836, Location_ID!$D$2:$D$648, 0), 1)</f>
        <v>43bad6d5-4f7a-4f61-ac21-73b359718a41</v>
      </c>
      <c r="C1836" s="241" t="s">
        <v>967</v>
      </c>
      <c r="D1836" s="247" t="s">
        <v>354</v>
      </c>
      <c r="E1836" s="29" t="s">
        <v>7134</v>
      </c>
      <c r="F1836" s="29" t="s">
        <v>7135</v>
      </c>
      <c r="G1836" s="29" t="s">
        <v>7591</v>
      </c>
      <c r="H1836" s="38"/>
      <c r="I1836" s="29" t="s">
        <v>10868</v>
      </c>
      <c r="J1836" s="29" t="s">
        <v>10869</v>
      </c>
      <c r="K1836" s="29" t="s">
        <v>7120</v>
      </c>
      <c r="L1836" s="251" t="s">
        <v>2269</v>
      </c>
      <c r="M1836" s="29" t="s">
        <v>7121</v>
      </c>
      <c r="N1836" s="29" t="s">
        <v>10870</v>
      </c>
      <c r="O1836" s="29" t="s">
        <v>10871</v>
      </c>
      <c r="P1836" s="228" t="n">
        <v>42675</v>
      </c>
      <c r="Q1836" s="228" t="n">
        <v>42681</v>
      </c>
      <c r="R1836" s="29" t="n">
        <v>1</v>
      </c>
      <c r="S1836" s="29" t="s">
        <v>7130</v>
      </c>
      <c r="T1836" s="29" t="n">
        <v>1.57</v>
      </c>
      <c r="U1836" s="29"/>
      <c r="V1836" s="29"/>
      <c r="W1836" s="29" t="s">
        <v>7141</v>
      </c>
      <c r="X1836" s="38" t="s">
        <v>383</v>
      </c>
      <c r="Y1836" s="38"/>
      <c r="Z1836" s="38" t="n">
        <v>0</v>
      </c>
      <c r="AE1836" s="94" t="e">
        <f aca="false" t="array" ref="AE1836:AK1836">_xlfn.torow(_xlfn.unique(_xlfn._xlws.filter(cat_table[Subsector],$E1836=cat_table[Sector],"")))</f>
        <v>#NAME?</v>
      </c>
      <c r="AF1836" s="94" t="e">
        <v>#NAME?</v>
      </c>
      <c r="AG1836" s="94" t="e">
        <v>#NAME?</v>
      </c>
      <c r="AH1836" s="94" t="e">
        <v>#NAME?</v>
      </c>
      <c r="AI1836" s="94" t="e">
        <v>#NAME?</v>
      </c>
      <c r="AJ1836" s="94" t="e">
        <v>#NAME?</v>
      </c>
      <c r="AK1836" s="94" t="e">
        <v>#NAME?</v>
      </c>
      <c r="AO1836" s="94" t="e">
        <f aca="false" t="array" ref="AO1836:AT1836">_xlfn.torow(_xlfn.unique(_xlfn._xlws.filter(cat_table[Sub-subsector],($E1836=cat_table[Sector])*($F1836=cat_table[Subsector]),"")))</f>
        <v>#NAME?</v>
      </c>
      <c r="AP1836" s="94" t="e">
        <v>#NAME?</v>
      </c>
      <c r="AQ1836" s="94" t="e">
        <v>#NAME?</v>
      </c>
      <c r="AR1836" s="94" t="e">
        <v>#NAME?</v>
      </c>
      <c r="AS1836" s="94" t="e">
        <v>#NAME?</v>
      </c>
      <c r="AT1836" s="94" t="e">
        <v>#NAME?</v>
      </c>
    </row>
    <row r="1837" customFormat="false" ht="15" hidden="false" customHeight="true" outlineLevel="0" collapsed="false">
      <c r="A1837" s="29" t="s">
        <v>10930</v>
      </c>
      <c r="B1837" s="20" t="str">
        <f aca="false">INDEX(Table2[], MATCH(L1837, Location_ID!$D$2:$D$648, 0), 1)</f>
        <v>43bad6d5-4f7a-4f61-ac21-73b359718a41</v>
      </c>
      <c r="C1837" s="241" t="s">
        <v>967</v>
      </c>
      <c r="D1837" s="247" t="s">
        <v>354</v>
      </c>
      <c r="E1837" s="29" t="s">
        <v>7134</v>
      </c>
      <c r="F1837" s="29" t="s">
        <v>7135</v>
      </c>
      <c r="G1837" s="29" t="s">
        <v>7591</v>
      </c>
      <c r="H1837" s="38"/>
      <c r="I1837" s="29" t="s">
        <v>10868</v>
      </c>
      <c r="J1837" s="29" t="s">
        <v>10869</v>
      </c>
      <c r="K1837" s="29" t="s">
        <v>7120</v>
      </c>
      <c r="L1837" s="251" t="s">
        <v>2269</v>
      </c>
      <c r="M1837" s="29" t="s">
        <v>7121</v>
      </c>
      <c r="N1837" s="29" t="s">
        <v>10870</v>
      </c>
      <c r="O1837" s="29" t="s">
        <v>10871</v>
      </c>
      <c r="P1837" s="228" t="n">
        <v>42675</v>
      </c>
      <c r="Q1837" s="228" t="n">
        <v>42681</v>
      </c>
      <c r="R1837" s="29" t="n">
        <v>1</v>
      </c>
      <c r="S1837" s="29" t="s">
        <v>7130</v>
      </c>
      <c r="T1837" s="29" t="n">
        <v>6.33</v>
      </c>
      <c r="U1837" s="29"/>
      <c r="V1837" s="29"/>
      <c r="W1837" s="29" t="s">
        <v>7141</v>
      </c>
      <c r="X1837" s="38" t="s">
        <v>383</v>
      </c>
      <c r="Y1837" s="38"/>
      <c r="Z1837" s="38" t="n">
        <v>0</v>
      </c>
      <c r="AE1837" s="94" t="e">
        <f aca="false" t="array" ref="AE1837:AK1837">_xlfn.torow(_xlfn.unique(_xlfn._xlws.filter(cat_table[Subsector],$E1837=cat_table[Sector],"")))</f>
        <v>#NAME?</v>
      </c>
      <c r="AF1837" s="94" t="e">
        <v>#NAME?</v>
      </c>
      <c r="AG1837" s="94" t="e">
        <v>#NAME?</v>
      </c>
      <c r="AH1837" s="94" t="e">
        <v>#NAME?</v>
      </c>
      <c r="AI1837" s="94" t="e">
        <v>#NAME?</v>
      </c>
      <c r="AJ1837" s="94" t="e">
        <v>#NAME?</v>
      </c>
      <c r="AK1837" s="94" t="e">
        <v>#NAME?</v>
      </c>
      <c r="AO1837" s="94" t="e">
        <f aca="false" t="array" ref="AO1837:AT1837">_xlfn.torow(_xlfn.unique(_xlfn._xlws.filter(cat_table[Sub-subsector],($E1837=cat_table[Sector])*($F1837=cat_table[Subsector]),"")))</f>
        <v>#NAME?</v>
      </c>
      <c r="AP1837" s="94" t="e">
        <v>#NAME?</v>
      </c>
      <c r="AQ1837" s="94" t="e">
        <v>#NAME?</v>
      </c>
      <c r="AR1837" s="94" t="e">
        <v>#NAME?</v>
      </c>
      <c r="AS1837" s="94" t="e">
        <v>#NAME?</v>
      </c>
      <c r="AT1837" s="94" t="e">
        <v>#NAME?</v>
      </c>
    </row>
    <row r="1838" customFormat="false" ht="15" hidden="false" customHeight="true" outlineLevel="0" collapsed="false">
      <c r="A1838" s="29" t="s">
        <v>10931</v>
      </c>
      <c r="B1838" s="20" t="str">
        <f aca="false">INDEX(Table2[], MATCH(L1838, Location_ID!$D$2:$D$648, 0), 1)</f>
        <v>43bad6d5-4f7a-4f61-ac21-73b359718a41</v>
      </c>
      <c r="C1838" s="241" t="s">
        <v>967</v>
      </c>
      <c r="D1838" s="247" t="s">
        <v>354</v>
      </c>
      <c r="E1838" s="29" t="s">
        <v>7134</v>
      </c>
      <c r="F1838" s="29" t="s">
        <v>7135</v>
      </c>
      <c r="G1838" s="29" t="s">
        <v>7591</v>
      </c>
      <c r="H1838" s="38"/>
      <c r="I1838" s="29" t="s">
        <v>10868</v>
      </c>
      <c r="J1838" s="29" t="s">
        <v>10869</v>
      </c>
      <c r="K1838" s="29" t="s">
        <v>7120</v>
      </c>
      <c r="L1838" s="251" t="s">
        <v>2269</v>
      </c>
      <c r="M1838" s="29" t="s">
        <v>7121</v>
      </c>
      <c r="N1838" s="29" t="s">
        <v>10870</v>
      </c>
      <c r="O1838" s="29" t="s">
        <v>10875</v>
      </c>
      <c r="P1838" s="228" t="n">
        <v>42675</v>
      </c>
      <c r="Q1838" s="228" t="n">
        <v>42681</v>
      </c>
      <c r="R1838" s="29" t="n">
        <v>1</v>
      </c>
      <c r="S1838" s="29" t="s">
        <v>7130</v>
      </c>
      <c r="T1838" s="29" t="n">
        <v>5.48</v>
      </c>
      <c r="U1838" s="29"/>
      <c r="V1838" s="29"/>
      <c r="W1838" s="29" t="s">
        <v>7141</v>
      </c>
      <c r="X1838" s="38" t="s">
        <v>383</v>
      </c>
      <c r="Y1838" s="38"/>
      <c r="Z1838" s="38" t="n">
        <v>0</v>
      </c>
      <c r="AE1838" s="94" t="e">
        <f aca="false" t="array" ref="AE1838:AK1838">_xlfn.torow(_xlfn.unique(_xlfn._xlws.filter(cat_table[Subsector],$E1838=cat_table[Sector],"")))</f>
        <v>#NAME?</v>
      </c>
      <c r="AF1838" s="94" t="e">
        <v>#NAME?</v>
      </c>
      <c r="AG1838" s="94" t="e">
        <v>#NAME?</v>
      </c>
      <c r="AH1838" s="94" t="e">
        <v>#NAME?</v>
      </c>
      <c r="AI1838" s="94" t="e">
        <v>#NAME?</v>
      </c>
      <c r="AJ1838" s="94" t="e">
        <v>#NAME?</v>
      </c>
      <c r="AK1838" s="94" t="e">
        <v>#NAME?</v>
      </c>
      <c r="AO1838" s="94" t="e">
        <f aca="false" t="array" ref="AO1838:AT1838">_xlfn.torow(_xlfn.unique(_xlfn._xlws.filter(cat_table[Sub-subsector],($E1838=cat_table[Sector])*($F1838=cat_table[Subsector]),"")))</f>
        <v>#NAME?</v>
      </c>
      <c r="AP1838" s="94" t="e">
        <v>#NAME?</v>
      </c>
      <c r="AQ1838" s="94" t="e">
        <v>#NAME?</v>
      </c>
      <c r="AR1838" s="94" t="e">
        <v>#NAME?</v>
      </c>
      <c r="AS1838" s="94" t="e">
        <v>#NAME?</v>
      </c>
      <c r="AT1838" s="94" t="e">
        <v>#NAME?</v>
      </c>
    </row>
    <row r="1839" customFormat="false" ht="15" hidden="false" customHeight="true" outlineLevel="0" collapsed="false">
      <c r="A1839" s="20" t="s">
        <v>10932</v>
      </c>
      <c r="B1839" s="20" t="e">
        <f aca="false">INDEX(Table2[], MATCH(L1839, Location_ID!$D$2:$D$648, 0), 1)</f>
        <v>#N/A</v>
      </c>
      <c r="C1839" s="20" t="s">
        <v>973</v>
      </c>
      <c r="D1839" s="230" t="s">
        <v>354</v>
      </c>
      <c r="E1839" s="20" t="s">
        <v>7134</v>
      </c>
      <c r="F1839" s="20" t="s">
        <v>7135</v>
      </c>
      <c r="G1839" s="20" t="s">
        <v>7591</v>
      </c>
      <c r="H1839" s="20"/>
      <c r="I1839" s="20" t="s">
        <v>10933</v>
      </c>
      <c r="J1839" s="20" t="s">
        <v>10934</v>
      </c>
      <c r="K1839" s="20" t="s">
        <v>7120</v>
      </c>
      <c r="L1839" s="20" t="s">
        <v>10935</v>
      </c>
      <c r="M1839" s="20" t="s">
        <v>7110</v>
      </c>
      <c r="N1839" s="20" t="s">
        <v>10936</v>
      </c>
      <c r="O1839" s="20" t="s">
        <v>10937</v>
      </c>
      <c r="P1839" s="201" t="n">
        <v>41548</v>
      </c>
      <c r="Q1839" s="201" t="n">
        <v>41759</v>
      </c>
      <c r="R1839" s="20" t="n">
        <v>1</v>
      </c>
      <c r="S1839" s="20" t="s">
        <v>7130</v>
      </c>
      <c r="T1839" s="252" t="n">
        <v>3.4</v>
      </c>
      <c r="U1839" s="20"/>
      <c r="V1839" s="20"/>
      <c r="W1839" s="20" t="s">
        <v>7141</v>
      </c>
      <c r="X1839" s="35"/>
      <c r="Y1839" s="35"/>
      <c r="Z1839" s="35" t="n">
        <v>0</v>
      </c>
      <c r="AE1839" s="94" t="e">
        <f aca="false" t="array" ref="AE1839:AK1839">_xlfn.torow(_xlfn.unique(_xlfn._xlws.filter(cat_table[Subsector],$E1839=cat_table[Sector],"")))</f>
        <v>#NAME?</v>
      </c>
      <c r="AF1839" s="94" t="e">
        <v>#NAME?</v>
      </c>
      <c r="AG1839" s="94" t="e">
        <v>#NAME?</v>
      </c>
      <c r="AH1839" s="94" t="e">
        <v>#NAME?</v>
      </c>
      <c r="AI1839" s="94" t="e">
        <v>#NAME?</v>
      </c>
      <c r="AJ1839" s="94" t="e">
        <v>#NAME?</v>
      </c>
      <c r="AK1839" s="94" t="e">
        <v>#NAME?</v>
      </c>
      <c r="AO1839" s="94" t="e">
        <f aca="false" t="array" ref="AO1839:AT1839">_xlfn.torow(_xlfn.unique(_xlfn._xlws.filter(cat_table[Sub-subsector],($E1839=cat_table[Sector])*($F1839=cat_table[Subsector]),"")))</f>
        <v>#NAME?</v>
      </c>
      <c r="AP1839" s="94" t="e">
        <v>#NAME?</v>
      </c>
      <c r="AQ1839" s="94" t="e">
        <v>#NAME?</v>
      </c>
      <c r="AR1839" s="94" t="e">
        <v>#NAME?</v>
      </c>
      <c r="AS1839" s="94" t="e">
        <v>#NAME?</v>
      </c>
      <c r="AT1839" s="94" t="e">
        <v>#NAME?</v>
      </c>
    </row>
    <row r="1840" customFormat="false" ht="15" hidden="false" customHeight="true" outlineLevel="0" collapsed="false">
      <c r="A1840" s="20" t="s">
        <v>10938</v>
      </c>
      <c r="B1840" s="20" t="e">
        <f aca="false">INDEX(Table2[], MATCH(L1840, Location_ID!$D$2:$D$648, 0), 1)</f>
        <v>#N/A</v>
      </c>
      <c r="C1840" s="20" t="s">
        <v>973</v>
      </c>
      <c r="D1840" s="230" t="s">
        <v>354</v>
      </c>
      <c r="E1840" s="20" t="s">
        <v>7134</v>
      </c>
      <c r="F1840" s="20" t="s">
        <v>7135</v>
      </c>
      <c r="G1840" s="20" t="s">
        <v>7591</v>
      </c>
      <c r="H1840" s="20"/>
      <c r="I1840" s="20" t="s">
        <v>10939</v>
      </c>
      <c r="J1840" s="20" t="s">
        <v>10934</v>
      </c>
      <c r="K1840" s="20" t="s">
        <v>7120</v>
      </c>
      <c r="L1840" s="20" t="s">
        <v>10935</v>
      </c>
      <c r="M1840" s="20" t="s">
        <v>7110</v>
      </c>
      <c r="N1840" s="20" t="s">
        <v>10936</v>
      </c>
      <c r="O1840" s="20" t="s">
        <v>10940</v>
      </c>
      <c r="P1840" s="201" t="n">
        <v>41548</v>
      </c>
      <c r="Q1840" s="201" t="n">
        <v>41759</v>
      </c>
      <c r="R1840" s="20" t="n">
        <v>1</v>
      </c>
      <c r="S1840" s="20" t="s">
        <v>7130</v>
      </c>
      <c r="T1840" s="252" t="n">
        <v>3.1</v>
      </c>
      <c r="U1840" s="20"/>
      <c r="V1840" s="20"/>
      <c r="W1840" s="20" t="s">
        <v>7141</v>
      </c>
      <c r="X1840" s="35"/>
      <c r="Y1840" s="35"/>
      <c r="Z1840" s="35" t="n">
        <v>0</v>
      </c>
      <c r="AE1840" s="94" t="e">
        <f aca="false" t="array" ref="AE1840:AK1840">_xlfn.torow(_xlfn.unique(_xlfn._xlws.filter(cat_table[Subsector],$E1840=cat_table[Sector],"")))</f>
        <v>#NAME?</v>
      </c>
      <c r="AF1840" s="94" t="e">
        <v>#NAME?</v>
      </c>
      <c r="AG1840" s="94" t="e">
        <v>#NAME?</v>
      </c>
      <c r="AH1840" s="94" t="e">
        <v>#NAME?</v>
      </c>
      <c r="AI1840" s="94" t="e">
        <v>#NAME?</v>
      </c>
      <c r="AJ1840" s="94" t="e">
        <v>#NAME?</v>
      </c>
      <c r="AK1840" s="94" t="e">
        <v>#NAME?</v>
      </c>
      <c r="AO1840" s="94" t="e">
        <f aca="false" t="array" ref="AO1840:AT1840">_xlfn.torow(_xlfn.unique(_xlfn._xlws.filter(cat_table[Sub-subsector],($E1840=cat_table[Sector])*($F1840=cat_table[Subsector]),"")))</f>
        <v>#NAME?</v>
      </c>
      <c r="AP1840" s="94" t="e">
        <v>#NAME?</v>
      </c>
      <c r="AQ1840" s="94" t="e">
        <v>#NAME?</v>
      </c>
      <c r="AR1840" s="94" t="e">
        <v>#NAME?</v>
      </c>
      <c r="AS1840" s="94" t="e">
        <v>#NAME?</v>
      </c>
      <c r="AT1840" s="94" t="e">
        <v>#NAME?</v>
      </c>
    </row>
    <row r="1841" customFormat="false" ht="15" hidden="false" customHeight="true" outlineLevel="0" collapsed="false">
      <c r="A1841" s="20" t="s">
        <v>10941</v>
      </c>
      <c r="B1841" s="20" t="e">
        <f aca="false">INDEX(Table2[], MATCH(L1841, Location_ID!$D$2:$D$648, 0), 1)</f>
        <v>#N/A</v>
      </c>
      <c r="C1841" s="20" t="s">
        <v>973</v>
      </c>
      <c r="D1841" s="230" t="s">
        <v>354</v>
      </c>
      <c r="E1841" s="20" t="s">
        <v>7134</v>
      </c>
      <c r="F1841" s="20" t="s">
        <v>7135</v>
      </c>
      <c r="G1841" s="20" t="s">
        <v>7591</v>
      </c>
      <c r="H1841" s="20"/>
      <c r="I1841" s="20" t="s">
        <v>10942</v>
      </c>
      <c r="J1841" s="20" t="s">
        <v>10934</v>
      </c>
      <c r="K1841" s="20" t="s">
        <v>7120</v>
      </c>
      <c r="L1841" s="20" t="s">
        <v>10935</v>
      </c>
      <c r="M1841" s="20" t="s">
        <v>7110</v>
      </c>
      <c r="N1841" s="20" t="s">
        <v>10936</v>
      </c>
      <c r="O1841" s="20" t="s">
        <v>10943</v>
      </c>
      <c r="P1841" s="201" t="n">
        <v>41548</v>
      </c>
      <c r="Q1841" s="201" t="n">
        <v>41759</v>
      </c>
      <c r="R1841" s="20" t="n">
        <v>1</v>
      </c>
      <c r="S1841" s="20" t="s">
        <v>7130</v>
      </c>
      <c r="T1841" s="252" t="n">
        <v>8.1</v>
      </c>
      <c r="U1841" s="20"/>
      <c r="V1841" s="20"/>
      <c r="W1841" s="20" t="s">
        <v>7141</v>
      </c>
      <c r="X1841" s="35"/>
      <c r="Y1841" s="35"/>
      <c r="Z1841" s="35" t="n">
        <v>0</v>
      </c>
      <c r="AE1841" s="94" t="e">
        <f aca="false" t="array" ref="AE1841:AK1841">_xlfn.torow(_xlfn.unique(_xlfn._xlws.filter(cat_table[Subsector],$E1841=cat_table[Sector],"")))</f>
        <v>#NAME?</v>
      </c>
      <c r="AF1841" s="94" t="e">
        <v>#NAME?</v>
      </c>
      <c r="AG1841" s="94" t="e">
        <v>#NAME?</v>
      </c>
      <c r="AH1841" s="94" t="e">
        <v>#NAME?</v>
      </c>
      <c r="AI1841" s="94" t="e">
        <v>#NAME?</v>
      </c>
      <c r="AJ1841" s="94" t="e">
        <v>#NAME?</v>
      </c>
      <c r="AK1841" s="94" t="e">
        <v>#NAME?</v>
      </c>
      <c r="AO1841" s="94" t="e">
        <f aca="false" t="array" ref="AO1841:AT1841">_xlfn.torow(_xlfn.unique(_xlfn._xlws.filter(cat_table[Sub-subsector],($E1841=cat_table[Sector])*($F1841=cat_table[Subsector]),"")))</f>
        <v>#NAME?</v>
      </c>
      <c r="AP1841" s="94" t="e">
        <v>#NAME?</v>
      </c>
      <c r="AQ1841" s="94" t="e">
        <v>#NAME?</v>
      </c>
      <c r="AR1841" s="94" t="e">
        <v>#NAME?</v>
      </c>
      <c r="AS1841" s="94" t="e">
        <v>#NAME?</v>
      </c>
      <c r="AT1841" s="94" t="e">
        <v>#NAME?</v>
      </c>
    </row>
    <row r="1842" customFormat="false" ht="15" hidden="false" customHeight="true" outlineLevel="0" collapsed="false">
      <c r="A1842" s="20" t="s">
        <v>10944</v>
      </c>
      <c r="B1842" s="20" t="e">
        <f aca="false">INDEX(Table2[], MATCH(L1842, Location_ID!$D$2:$D$648, 0), 1)</f>
        <v>#N/A</v>
      </c>
      <c r="C1842" s="20" t="s">
        <v>973</v>
      </c>
      <c r="D1842" s="230" t="s">
        <v>354</v>
      </c>
      <c r="E1842" s="20" t="s">
        <v>7134</v>
      </c>
      <c r="F1842" s="20" t="s">
        <v>7135</v>
      </c>
      <c r="G1842" s="20" t="s">
        <v>7591</v>
      </c>
      <c r="H1842" s="20"/>
      <c r="I1842" s="20" t="s">
        <v>10945</v>
      </c>
      <c r="J1842" s="20" t="s">
        <v>10934</v>
      </c>
      <c r="K1842" s="20" t="s">
        <v>7120</v>
      </c>
      <c r="L1842" s="20" t="s">
        <v>10935</v>
      </c>
      <c r="M1842" s="20" t="s">
        <v>7110</v>
      </c>
      <c r="N1842" s="20" t="s">
        <v>10936</v>
      </c>
      <c r="O1842" s="20" t="s">
        <v>10946</v>
      </c>
      <c r="P1842" s="201" t="n">
        <v>41548</v>
      </c>
      <c r="Q1842" s="201" t="n">
        <v>41759</v>
      </c>
      <c r="R1842" s="20" t="n">
        <v>1</v>
      </c>
      <c r="S1842" s="20" t="s">
        <v>7130</v>
      </c>
      <c r="T1842" s="252" t="n">
        <v>56.1</v>
      </c>
      <c r="U1842" s="20"/>
      <c r="V1842" s="20"/>
      <c r="W1842" s="20" t="s">
        <v>7141</v>
      </c>
      <c r="X1842" s="35"/>
      <c r="Y1842" s="35"/>
      <c r="Z1842" s="35" t="n">
        <v>0</v>
      </c>
      <c r="AE1842" s="94" t="e">
        <f aca="false" t="array" ref="AE1842:AK1842">_xlfn.torow(_xlfn.unique(_xlfn._xlws.filter(cat_table[Subsector],$E1842=cat_table[Sector],"")))</f>
        <v>#NAME?</v>
      </c>
      <c r="AF1842" s="94" t="e">
        <v>#NAME?</v>
      </c>
      <c r="AG1842" s="94" t="e">
        <v>#NAME?</v>
      </c>
      <c r="AH1842" s="94" t="e">
        <v>#NAME?</v>
      </c>
      <c r="AI1842" s="94" t="e">
        <v>#NAME?</v>
      </c>
      <c r="AJ1842" s="94" t="e">
        <v>#NAME?</v>
      </c>
      <c r="AK1842" s="94" t="e">
        <v>#NAME?</v>
      </c>
      <c r="AO1842" s="94" t="e">
        <f aca="false" t="array" ref="AO1842:AT1842">_xlfn.torow(_xlfn.unique(_xlfn._xlws.filter(cat_table[Sub-subsector],($E1842=cat_table[Sector])*($F1842=cat_table[Subsector]),"")))</f>
        <v>#NAME?</v>
      </c>
      <c r="AP1842" s="94" t="e">
        <v>#NAME?</v>
      </c>
      <c r="AQ1842" s="94" t="e">
        <v>#NAME?</v>
      </c>
      <c r="AR1842" s="94" t="e">
        <v>#NAME?</v>
      </c>
      <c r="AS1842" s="94" t="e">
        <v>#NAME?</v>
      </c>
      <c r="AT1842" s="94" t="e">
        <v>#NAME?</v>
      </c>
    </row>
    <row r="1843" customFormat="false" ht="15" hidden="false" customHeight="true" outlineLevel="0" collapsed="false">
      <c r="A1843" s="20" t="s">
        <v>10947</v>
      </c>
      <c r="B1843" s="20" t="e">
        <f aca="false">INDEX(Table2[], MATCH(L1843, Location_ID!$D$2:$D$648, 0), 1)</f>
        <v>#N/A</v>
      </c>
      <c r="C1843" s="20" t="s">
        <v>973</v>
      </c>
      <c r="D1843" s="230" t="s">
        <v>354</v>
      </c>
      <c r="E1843" s="20" t="s">
        <v>7134</v>
      </c>
      <c r="F1843" s="20" t="s">
        <v>7135</v>
      </c>
      <c r="G1843" s="20" t="s">
        <v>7591</v>
      </c>
      <c r="H1843" s="20"/>
      <c r="I1843" s="20" t="s">
        <v>10948</v>
      </c>
      <c r="J1843" s="20" t="s">
        <v>10949</v>
      </c>
      <c r="K1843" s="20" t="s">
        <v>7120</v>
      </c>
      <c r="L1843" s="20" t="s">
        <v>10935</v>
      </c>
      <c r="M1843" s="20" t="s">
        <v>7110</v>
      </c>
      <c r="N1843" s="20" t="s">
        <v>10936</v>
      </c>
      <c r="O1843" s="20" t="s">
        <v>10950</v>
      </c>
      <c r="P1843" s="201" t="n">
        <v>41548</v>
      </c>
      <c r="Q1843" s="201" t="n">
        <v>41759</v>
      </c>
      <c r="R1843" s="20" t="n">
        <v>1</v>
      </c>
      <c r="S1843" s="20" t="s">
        <v>7130</v>
      </c>
      <c r="T1843" s="252" t="n">
        <v>43.8</v>
      </c>
      <c r="U1843" s="252" t="n">
        <v>35.4</v>
      </c>
      <c r="V1843" s="252" t="n">
        <v>52.2</v>
      </c>
      <c r="W1843" s="20" t="s">
        <v>7141</v>
      </c>
      <c r="X1843" s="35"/>
      <c r="Y1843" s="35"/>
      <c r="Z1843" s="35" t="n">
        <v>0</v>
      </c>
      <c r="AE1843" s="94" t="e">
        <f aca="false" t="array" ref="AE1843:AK1843">_xlfn.torow(_xlfn.unique(_xlfn._xlws.filter(cat_table[Subsector],$E1843=cat_table[Sector],"")))</f>
        <v>#NAME?</v>
      </c>
      <c r="AF1843" s="94" t="e">
        <v>#NAME?</v>
      </c>
      <c r="AG1843" s="94" t="e">
        <v>#NAME?</v>
      </c>
      <c r="AH1843" s="94" t="e">
        <v>#NAME?</v>
      </c>
      <c r="AI1843" s="94" t="e">
        <v>#NAME?</v>
      </c>
      <c r="AJ1843" s="94" t="e">
        <v>#NAME?</v>
      </c>
      <c r="AK1843" s="94" t="e">
        <v>#NAME?</v>
      </c>
      <c r="AO1843" s="94" t="e">
        <f aca="false" t="array" ref="AO1843:AT1843">_xlfn.torow(_xlfn.unique(_xlfn._xlws.filter(cat_table[Sub-subsector],($E1843=cat_table[Sector])*($F1843=cat_table[Subsector]),"")))</f>
        <v>#NAME?</v>
      </c>
      <c r="AP1843" s="94" t="e">
        <v>#NAME?</v>
      </c>
      <c r="AQ1843" s="94" t="e">
        <v>#NAME?</v>
      </c>
      <c r="AR1843" s="94" t="e">
        <v>#NAME?</v>
      </c>
      <c r="AS1843" s="94" t="e">
        <v>#NAME?</v>
      </c>
      <c r="AT1843" s="94" t="e">
        <v>#NAME?</v>
      </c>
    </row>
    <row r="1844" customFormat="false" ht="15" hidden="false" customHeight="true" outlineLevel="0" collapsed="false">
      <c r="A1844" s="20" t="s">
        <v>10951</v>
      </c>
      <c r="B1844" s="20" t="e">
        <f aca="false">INDEX(Table2[], MATCH(L1844, Location_ID!$D$2:$D$648, 0), 1)</f>
        <v>#N/A</v>
      </c>
      <c r="C1844" s="20" t="s">
        <v>973</v>
      </c>
      <c r="D1844" s="230" t="s">
        <v>354</v>
      </c>
      <c r="E1844" s="20" t="s">
        <v>7134</v>
      </c>
      <c r="F1844" s="20" t="s">
        <v>7135</v>
      </c>
      <c r="G1844" s="20" t="s">
        <v>7591</v>
      </c>
      <c r="H1844" s="20"/>
      <c r="I1844" s="20" t="s">
        <v>10952</v>
      </c>
      <c r="J1844" s="20" t="s">
        <v>10953</v>
      </c>
      <c r="K1844" s="20" t="s">
        <v>7120</v>
      </c>
      <c r="L1844" s="20" t="s">
        <v>10935</v>
      </c>
      <c r="M1844" s="20" t="s">
        <v>7110</v>
      </c>
      <c r="N1844" s="20" t="s">
        <v>10936</v>
      </c>
      <c r="O1844" s="20" t="s">
        <v>10954</v>
      </c>
      <c r="P1844" s="201" t="n">
        <v>41548</v>
      </c>
      <c r="Q1844" s="201" t="n">
        <v>41759</v>
      </c>
      <c r="R1844" s="20" t="n">
        <v>1</v>
      </c>
      <c r="S1844" s="20" t="s">
        <v>7130</v>
      </c>
      <c r="T1844" s="252" t="n">
        <v>48</v>
      </c>
      <c r="U1844" s="252" t="n">
        <v>26</v>
      </c>
      <c r="V1844" s="252" t="n">
        <v>70</v>
      </c>
      <c r="W1844" s="20" t="s">
        <v>7141</v>
      </c>
      <c r="X1844" s="35"/>
      <c r="Y1844" s="35"/>
      <c r="Z1844" s="35" t="n">
        <v>0</v>
      </c>
      <c r="AE1844" s="94" t="e">
        <f aca="false" t="array" ref="AE1844:AK1844">_xlfn.torow(_xlfn.unique(_xlfn._xlws.filter(cat_table[Subsector],$E1844=cat_table[Sector],"")))</f>
        <v>#NAME?</v>
      </c>
      <c r="AF1844" s="94" t="e">
        <v>#NAME?</v>
      </c>
      <c r="AG1844" s="94" t="e">
        <v>#NAME?</v>
      </c>
      <c r="AH1844" s="94" t="e">
        <v>#NAME?</v>
      </c>
      <c r="AI1844" s="94" t="e">
        <v>#NAME?</v>
      </c>
      <c r="AJ1844" s="94" t="e">
        <v>#NAME?</v>
      </c>
      <c r="AK1844" s="94" t="e">
        <v>#NAME?</v>
      </c>
      <c r="AO1844" s="94" t="e">
        <f aca="false" t="array" ref="AO1844:AT1844">_xlfn.torow(_xlfn.unique(_xlfn._xlws.filter(cat_table[Sub-subsector],($E1844=cat_table[Sector])*($F1844=cat_table[Subsector]),"")))</f>
        <v>#NAME?</v>
      </c>
      <c r="AP1844" s="94" t="e">
        <v>#NAME?</v>
      </c>
      <c r="AQ1844" s="94" t="e">
        <v>#NAME?</v>
      </c>
      <c r="AR1844" s="94" t="e">
        <v>#NAME?</v>
      </c>
      <c r="AS1844" s="94" t="e">
        <v>#NAME?</v>
      </c>
      <c r="AT1844" s="94" t="e">
        <v>#NAME?</v>
      </c>
    </row>
    <row r="1845" customFormat="false" ht="15" hidden="false" customHeight="true" outlineLevel="0" collapsed="false">
      <c r="A1845" s="20" t="s">
        <v>10955</v>
      </c>
      <c r="B1845" s="20" t="e">
        <f aca="false">INDEX(Table2[], MATCH(L1845, Location_ID!$D$2:$D$648, 0), 1)</f>
        <v>#N/A</v>
      </c>
      <c r="C1845" s="20" t="s">
        <v>973</v>
      </c>
      <c r="D1845" s="230" t="s">
        <v>354</v>
      </c>
      <c r="E1845" s="20" t="s">
        <v>7134</v>
      </c>
      <c r="F1845" s="20" t="s">
        <v>7135</v>
      </c>
      <c r="G1845" s="20" t="s">
        <v>7591</v>
      </c>
      <c r="H1845" s="20"/>
      <c r="I1845" s="20" t="s">
        <v>10956</v>
      </c>
      <c r="J1845" s="20" t="s">
        <v>10957</v>
      </c>
      <c r="K1845" s="20" t="s">
        <v>7120</v>
      </c>
      <c r="L1845" s="20" t="s">
        <v>10935</v>
      </c>
      <c r="M1845" s="20" t="s">
        <v>7110</v>
      </c>
      <c r="N1845" s="20" t="s">
        <v>10936</v>
      </c>
      <c r="O1845" s="20" t="s">
        <v>10958</v>
      </c>
      <c r="P1845" s="201" t="n">
        <v>41548</v>
      </c>
      <c r="Q1845" s="201" t="n">
        <v>41759</v>
      </c>
      <c r="R1845" s="20" t="n">
        <v>1</v>
      </c>
      <c r="S1845" s="20" t="s">
        <v>7130</v>
      </c>
      <c r="T1845" s="252" t="n">
        <v>142</v>
      </c>
      <c r="U1845" s="252" t="n">
        <v>92</v>
      </c>
      <c r="V1845" s="252" t="n">
        <v>192</v>
      </c>
      <c r="W1845" s="20" t="s">
        <v>7141</v>
      </c>
      <c r="X1845" s="35"/>
      <c r="Y1845" s="35"/>
      <c r="Z1845" s="35" t="n">
        <v>0</v>
      </c>
      <c r="AE1845" s="94" t="e">
        <f aca="false" t="array" ref="AE1845:AK1845">_xlfn.torow(_xlfn.unique(_xlfn._xlws.filter(cat_table[Subsector],$E1845=cat_table[Sector],"")))</f>
        <v>#NAME?</v>
      </c>
      <c r="AF1845" s="94" t="e">
        <v>#NAME?</v>
      </c>
      <c r="AG1845" s="94" t="e">
        <v>#NAME?</v>
      </c>
      <c r="AH1845" s="94" t="e">
        <v>#NAME?</v>
      </c>
      <c r="AI1845" s="94" t="e">
        <v>#NAME?</v>
      </c>
      <c r="AJ1845" s="94" t="e">
        <v>#NAME?</v>
      </c>
      <c r="AK1845" s="94" t="e">
        <v>#NAME?</v>
      </c>
      <c r="AO1845" s="94" t="e">
        <f aca="false" t="array" ref="AO1845:AT1845">_xlfn.torow(_xlfn.unique(_xlfn._xlws.filter(cat_table[Sub-subsector],($E1845=cat_table[Sector])*($F1845=cat_table[Subsector]),"")))</f>
        <v>#NAME?</v>
      </c>
      <c r="AP1845" s="94" t="e">
        <v>#NAME?</v>
      </c>
      <c r="AQ1845" s="94" t="e">
        <v>#NAME?</v>
      </c>
      <c r="AR1845" s="94" t="e">
        <v>#NAME?</v>
      </c>
      <c r="AS1845" s="94" t="e">
        <v>#NAME?</v>
      </c>
      <c r="AT1845" s="94" t="e">
        <v>#NAME?</v>
      </c>
    </row>
    <row r="1846" customFormat="false" ht="15" hidden="false" customHeight="true" outlineLevel="0" collapsed="false">
      <c r="A1846" s="20" t="s">
        <v>10959</v>
      </c>
      <c r="B1846" s="20" t="e">
        <f aca="false">INDEX(Table2[], MATCH(L1846, Location_ID!$D$2:$D$648, 0), 1)</f>
        <v>#N/A</v>
      </c>
      <c r="C1846" s="20" t="s">
        <v>973</v>
      </c>
      <c r="D1846" s="230" t="s">
        <v>354</v>
      </c>
      <c r="E1846" s="20" t="s">
        <v>7134</v>
      </c>
      <c r="F1846" s="20" t="s">
        <v>7135</v>
      </c>
      <c r="G1846" s="20" t="s">
        <v>7591</v>
      </c>
      <c r="H1846" s="20"/>
      <c r="I1846" s="20" t="s">
        <v>10960</v>
      </c>
      <c r="J1846" s="20" t="s">
        <v>10961</v>
      </c>
      <c r="K1846" s="20" t="s">
        <v>7120</v>
      </c>
      <c r="L1846" s="20" t="s">
        <v>10935</v>
      </c>
      <c r="M1846" s="20" t="s">
        <v>7110</v>
      </c>
      <c r="N1846" s="20" t="s">
        <v>10936</v>
      </c>
      <c r="O1846" s="20" t="s">
        <v>10962</v>
      </c>
      <c r="P1846" s="201" t="n">
        <v>41548</v>
      </c>
      <c r="Q1846" s="201" t="n">
        <v>41759</v>
      </c>
      <c r="R1846" s="20" t="n">
        <v>1</v>
      </c>
      <c r="S1846" s="20" t="s">
        <v>7130</v>
      </c>
      <c r="T1846" s="252" t="n">
        <v>128</v>
      </c>
      <c r="U1846" s="252" t="n">
        <v>62</v>
      </c>
      <c r="V1846" s="252" t="n">
        <v>194</v>
      </c>
      <c r="W1846" s="20" t="s">
        <v>7141</v>
      </c>
      <c r="X1846" s="35"/>
      <c r="Y1846" s="35"/>
      <c r="Z1846" s="35" t="n">
        <v>0</v>
      </c>
      <c r="AE1846" s="94" t="e">
        <f aca="false" t="array" ref="AE1846:AK1846">_xlfn.torow(_xlfn.unique(_xlfn._xlws.filter(cat_table[Subsector],$E1846=cat_table[Sector],"")))</f>
        <v>#NAME?</v>
      </c>
      <c r="AF1846" s="94" t="e">
        <v>#NAME?</v>
      </c>
      <c r="AG1846" s="94" t="e">
        <v>#NAME?</v>
      </c>
      <c r="AH1846" s="94" t="e">
        <v>#NAME?</v>
      </c>
      <c r="AI1846" s="94" t="e">
        <v>#NAME?</v>
      </c>
      <c r="AJ1846" s="94" t="e">
        <v>#NAME?</v>
      </c>
      <c r="AK1846" s="94" t="e">
        <v>#NAME?</v>
      </c>
      <c r="AO1846" s="94" t="e">
        <f aca="false" t="array" ref="AO1846:AT1846">_xlfn.torow(_xlfn.unique(_xlfn._xlws.filter(cat_table[Sub-subsector],($E1846=cat_table[Sector])*($F1846=cat_table[Subsector]),"")))</f>
        <v>#NAME?</v>
      </c>
      <c r="AP1846" s="94" t="e">
        <v>#NAME?</v>
      </c>
      <c r="AQ1846" s="94" t="e">
        <v>#NAME?</v>
      </c>
      <c r="AR1846" s="94" t="e">
        <v>#NAME?</v>
      </c>
      <c r="AS1846" s="94" t="e">
        <v>#NAME?</v>
      </c>
      <c r="AT1846" s="94" t="e">
        <v>#NAME?</v>
      </c>
    </row>
    <row r="1847" customFormat="false" ht="15" hidden="false" customHeight="true" outlineLevel="0" collapsed="false">
      <c r="A1847" s="20" t="s">
        <v>10963</v>
      </c>
      <c r="B1847" s="20" t="str">
        <f aca="false">INDEX(Table2[], MATCH(L1847, Location_ID!$D$2:$D$648, 0), 1)</f>
        <v>b2d90c21-1147-4118-913f-a4ccc92519fc</v>
      </c>
      <c r="C1847" s="16" t="s">
        <v>979</v>
      </c>
      <c r="D1847" s="230" t="s">
        <v>354</v>
      </c>
      <c r="E1847" s="20" t="s">
        <v>43</v>
      </c>
      <c r="F1847" s="20" t="s">
        <v>7907</v>
      </c>
      <c r="G1847" s="20" t="s">
        <v>7913</v>
      </c>
      <c r="H1847" s="20"/>
      <c r="I1847" s="20" t="s">
        <v>10964</v>
      </c>
      <c r="J1847" s="20" t="s">
        <v>10965</v>
      </c>
      <c r="K1847" s="20" t="s">
        <v>7109</v>
      </c>
      <c r="L1847" s="20" t="s">
        <v>2271</v>
      </c>
      <c r="M1847" s="20" t="s">
        <v>7110</v>
      </c>
      <c r="N1847" s="20" t="s">
        <v>10966</v>
      </c>
      <c r="O1847" s="20"/>
      <c r="P1847" s="201" t="n">
        <v>42535</v>
      </c>
      <c r="Q1847" s="201" t="n">
        <v>42550</v>
      </c>
      <c r="R1847" s="20" t="n">
        <v>1</v>
      </c>
      <c r="S1847" s="20" t="s">
        <v>7112</v>
      </c>
      <c r="T1847" s="253" t="n">
        <v>2330</v>
      </c>
      <c r="U1847" s="252" t="n">
        <v>1864</v>
      </c>
      <c r="V1847" s="252" t="n">
        <v>2796</v>
      </c>
      <c r="W1847" s="20" t="s">
        <v>7642</v>
      </c>
      <c r="X1847" s="35"/>
      <c r="Y1847" s="35"/>
      <c r="Z1847" s="35" t="n">
        <v>0</v>
      </c>
      <c r="AE1847" s="94" t="e">
        <f aca="false" t="array" ref="AE1847:AN1847">_xlfn.torow(_xlfn.unique(_xlfn._xlws.filter(cat_table[Subsector],$E1847=cat_table[Sector],"")))</f>
        <v>#NAME?</v>
      </c>
      <c r="AF1847" s="94" t="e">
        <v>#NAME?</v>
      </c>
      <c r="AG1847" s="94" t="e">
        <v>#NAME?</v>
      </c>
      <c r="AH1847" s="94" t="e">
        <v>#NAME?</v>
      </c>
      <c r="AI1847" s="94" t="e">
        <v>#NAME?</v>
      </c>
      <c r="AJ1847" s="94" t="e">
        <v>#NAME?</v>
      </c>
      <c r="AK1847" s="94" t="e">
        <v>#NAME?</v>
      </c>
      <c r="AL1847" s="94" t="e">
        <v>#NAME?</v>
      </c>
      <c r="AM1847" s="94" t="e">
        <v>#NAME?</v>
      </c>
      <c r="AN1847" s="94" t="e">
        <v>#NAME?</v>
      </c>
      <c r="AO1847" s="94" t="e">
        <f aca="false" t="array" ref="AO1847:AS1847">_xlfn.torow(_xlfn.unique(_xlfn._xlws.filter(cat_table[Sub-subsector],($E1847=cat_table[Sector])*($F1847=cat_table[Subsector]),"")))</f>
        <v>#NAME?</v>
      </c>
      <c r="AP1847" s="94" t="e">
        <v>#NAME?</v>
      </c>
      <c r="AQ1847" s="94" t="e">
        <v>#NAME?</v>
      </c>
      <c r="AR1847" s="94" t="e">
        <v>#NAME?</v>
      </c>
      <c r="AS1847" s="94" t="e">
        <v>#NAME?</v>
      </c>
    </row>
    <row r="1848" customFormat="false" ht="15" hidden="false" customHeight="true" outlineLevel="0" collapsed="false">
      <c r="A1848" s="20" t="s">
        <v>10967</v>
      </c>
      <c r="B1848" s="20" t="str">
        <f aca="false">INDEX(Table2[], MATCH(L1848, Location_ID!$D$2:$D$648, 0), 1)</f>
        <v>b2d90c21-1147-4118-913f-a4ccc92519fc</v>
      </c>
      <c r="C1848" s="16" t="s">
        <v>979</v>
      </c>
      <c r="D1848" s="230" t="s">
        <v>354</v>
      </c>
      <c r="E1848" s="20" t="s">
        <v>43</v>
      </c>
      <c r="F1848" s="20" t="s">
        <v>7915</v>
      </c>
      <c r="G1848" s="20" t="s">
        <v>10968</v>
      </c>
      <c r="H1848" s="20"/>
      <c r="I1848" s="20" t="s">
        <v>10964</v>
      </c>
      <c r="J1848" s="20" t="s">
        <v>10969</v>
      </c>
      <c r="K1848" s="20" t="s">
        <v>7109</v>
      </c>
      <c r="L1848" s="20" t="s">
        <v>2271</v>
      </c>
      <c r="M1848" s="20" t="s">
        <v>7110</v>
      </c>
      <c r="N1848" s="20" t="s">
        <v>10966</v>
      </c>
      <c r="O1848" s="20"/>
      <c r="P1848" s="201" t="n">
        <v>42535</v>
      </c>
      <c r="Q1848" s="201" t="n">
        <v>42550</v>
      </c>
      <c r="R1848" s="20" t="n">
        <v>1</v>
      </c>
      <c r="S1848" s="20" t="s">
        <v>7112</v>
      </c>
      <c r="T1848" s="253" t="n">
        <v>5732</v>
      </c>
      <c r="U1848" s="253" t="n">
        <v>5266</v>
      </c>
      <c r="V1848" s="253" t="n">
        <v>6198</v>
      </c>
      <c r="W1848" s="20" t="s">
        <v>7642</v>
      </c>
      <c r="X1848" s="35"/>
      <c r="Y1848" s="35"/>
      <c r="Z1848" s="35" t="n">
        <v>0</v>
      </c>
      <c r="AE1848" s="94" t="e">
        <f aca="false" t="array" ref="AE1848:AN1848">_xlfn.torow(_xlfn.unique(_xlfn._xlws.filter(cat_table[Subsector],$E1848=cat_table[Sector],"")))</f>
        <v>#NAME?</v>
      </c>
      <c r="AF1848" s="94" t="e">
        <v>#NAME?</v>
      </c>
      <c r="AG1848" s="94" t="e">
        <v>#NAME?</v>
      </c>
      <c r="AH1848" s="94" t="e">
        <v>#NAME?</v>
      </c>
      <c r="AI1848" s="94" t="e">
        <v>#NAME?</v>
      </c>
      <c r="AJ1848" s="94" t="e">
        <v>#NAME?</v>
      </c>
      <c r="AK1848" s="94" t="e">
        <v>#NAME?</v>
      </c>
      <c r="AL1848" s="94" t="e">
        <v>#NAME?</v>
      </c>
      <c r="AM1848" s="94" t="e">
        <v>#NAME?</v>
      </c>
      <c r="AN1848" s="94" t="e">
        <v>#NAME?</v>
      </c>
      <c r="AO1848" s="94" t="e">
        <f aca="false" t="array" ref="AO1848:AQ1848">_xlfn.torow(_xlfn.unique(_xlfn._xlws.filter(cat_table[Sub-subsector],($E1848=cat_table[Sector])*($F1848=cat_table[Subsector]),"")))</f>
        <v>#NAME?</v>
      </c>
      <c r="AP1848" s="94" t="e">
        <v>#NAME?</v>
      </c>
      <c r="AQ1848" s="94" t="e">
        <v>#NAME?</v>
      </c>
    </row>
    <row r="1849" customFormat="false" ht="15" hidden="false" customHeight="true" outlineLevel="0" collapsed="false">
      <c r="A1849" s="20" t="s">
        <v>10970</v>
      </c>
      <c r="B1849" s="20" t="str">
        <f aca="false">INDEX(Table2[], MATCH(L1849, Location_ID!$D$2:$D$648, 0), 1)</f>
        <v>b2d90c21-1147-4118-913f-a4ccc92519fc</v>
      </c>
      <c r="C1849" s="16" t="s">
        <v>979</v>
      </c>
      <c r="D1849" s="230" t="s">
        <v>354</v>
      </c>
      <c r="E1849" s="20" t="s">
        <v>43</v>
      </c>
      <c r="F1849" s="20" t="s">
        <v>7915</v>
      </c>
      <c r="G1849" s="20" t="s">
        <v>10971</v>
      </c>
      <c r="H1849" s="20"/>
      <c r="I1849" s="20" t="s">
        <v>10964</v>
      </c>
      <c r="J1849" s="20" t="s">
        <v>10972</v>
      </c>
      <c r="K1849" s="20" t="s">
        <v>7109</v>
      </c>
      <c r="L1849" s="20" t="s">
        <v>2271</v>
      </c>
      <c r="M1849" s="20" t="s">
        <v>7110</v>
      </c>
      <c r="N1849" s="20" t="s">
        <v>10966</v>
      </c>
      <c r="O1849" s="20"/>
      <c r="P1849" s="201" t="n">
        <v>42535</v>
      </c>
      <c r="Q1849" s="201" t="n">
        <v>42550</v>
      </c>
      <c r="R1849" s="20" t="n">
        <v>1</v>
      </c>
      <c r="S1849" s="20" t="s">
        <v>7112</v>
      </c>
      <c r="T1849" s="253" t="n">
        <v>1566</v>
      </c>
      <c r="U1849" s="253" t="n">
        <v>1253</v>
      </c>
      <c r="V1849" s="253" t="n">
        <v>1879</v>
      </c>
      <c r="W1849" s="20" t="s">
        <v>7642</v>
      </c>
      <c r="X1849" s="35"/>
      <c r="Y1849" s="35"/>
      <c r="Z1849" s="35" t="n">
        <v>0</v>
      </c>
      <c r="AE1849" s="94" t="e">
        <f aca="false" t="array" ref="AE1849:AN1849">_xlfn.torow(_xlfn.unique(_xlfn._xlws.filter(cat_table[Subsector],$E1849=cat_table[Sector],"")))</f>
        <v>#NAME?</v>
      </c>
      <c r="AF1849" s="94" t="e">
        <v>#NAME?</v>
      </c>
      <c r="AG1849" s="94" t="e">
        <v>#NAME?</v>
      </c>
      <c r="AH1849" s="94" t="e">
        <v>#NAME?</v>
      </c>
      <c r="AI1849" s="94" t="e">
        <v>#NAME?</v>
      </c>
      <c r="AJ1849" s="94" t="e">
        <v>#NAME?</v>
      </c>
      <c r="AK1849" s="94" t="e">
        <v>#NAME?</v>
      </c>
      <c r="AL1849" s="94" t="e">
        <v>#NAME?</v>
      </c>
      <c r="AM1849" s="94" t="e">
        <v>#NAME?</v>
      </c>
      <c r="AN1849" s="94" t="e">
        <v>#NAME?</v>
      </c>
      <c r="AO1849" s="94" t="e">
        <f aca="false" t="array" ref="AO1849:AQ1849">_xlfn.torow(_xlfn.unique(_xlfn._xlws.filter(cat_table[Sub-subsector],($E1849=cat_table[Sector])*($F1849=cat_table[Subsector]),"")))</f>
        <v>#NAME?</v>
      </c>
      <c r="AP1849" s="94" t="e">
        <v>#NAME?</v>
      </c>
      <c r="AQ1849" s="94" t="e">
        <v>#NAME?</v>
      </c>
    </row>
    <row r="1850" customFormat="false" ht="15" hidden="false" customHeight="true" outlineLevel="0" collapsed="false">
      <c r="A1850" s="20" t="s">
        <v>10973</v>
      </c>
      <c r="B1850" s="20" t="str">
        <f aca="false">INDEX(Table2[], MATCH(L1850, Location_ID!$D$2:$D$648, 0), 1)</f>
        <v>b2d90c21-1147-4118-913f-a4ccc92519fc</v>
      </c>
      <c r="C1850" s="16" t="s">
        <v>979</v>
      </c>
      <c r="D1850" s="230" t="s">
        <v>354</v>
      </c>
      <c r="E1850" s="20" t="s">
        <v>43</v>
      </c>
      <c r="F1850" s="20" t="s">
        <v>7915</v>
      </c>
      <c r="G1850" s="20" t="s">
        <v>10968</v>
      </c>
      <c r="H1850" s="20"/>
      <c r="I1850" s="20" t="s">
        <v>10964</v>
      </c>
      <c r="J1850" s="20" t="s">
        <v>10974</v>
      </c>
      <c r="K1850" s="20" t="s">
        <v>7109</v>
      </c>
      <c r="L1850" s="20" t="s">
        <v>2271</v>
      </c>
      <c r="M1850" s="20" t="s">
        <v>7110</v>
      </c>
      <c r="N1850" s="20" t="s">
        <v>10966</v>
      </c>
      <c r="O1850" s="20"/>
      <c r="P1850" s="201" t="n">
        <v>42535</v>
      </c>
      <c r="Q1850" s="201" t="n">
        <v>42550</v>
      </c>
      <c r="R1850" s="20" t="n">
        <v>1</v>
      </c>
      <c r="S1850" s="20" t="s">
        <v>7112</v>
      </c>
      <c r="T1850" s="253" t="n">
        <v>4166</v>
      </c>
      <c r="U1850" s="253" t="n">
        <v>3333</v>
      </c>
      <c r="V1850" s="253" t="n">
        <v>4999</v>
      </c>
      <c r="W1850" s="20" t="s">
        <v>7642</v>
      </c>
      <c r="X1850" s="35"/>
      <c r="Y1850" s="35"/>
      <c r="Z1850" s="35" t="n">
        <v>0</v>
      </c>
      <c r="AE1850" s="94" t="e">
        <f aca="false" t="array" ref="AE1850:AN1850">_xlfn.torow(_xlfn.unique(_xlfn._xlws.filter(cat_table[Subsector],$E1850=cat_table[Sector],"")))</f>
        <v>#NAME?</v>
      </c>
      <c r="AF1850" s="94" t="e">
        <v>#NAME?</v>
      </c>
      <c r="AG1850" s="94" t="e">
        <v>#NAME?</v>
      </c>
      <c r="AH1850" s="94" t="e">
        <v>#NAME?</v>
      </c>
      <c r="AI1850" s="94" t="e">
        <v>#NAME?</v>
      </c>
      <c r="AJ1850" s="94" t="e">
        <v>#NAME?</v>
      </c>
      <c r="AK1850" s="94" t="e">
        <v>#NAME?</v>
      </c>
      <c r="AL1850" s="94" t="e">
        <v>#NAME?</v>
      </c>
      <c r="AM1850" s="94" t="e">
        <v>#NAME?</v>
      </c>
      <c r="AN1850" s="94" t="e">
        <v>#NAME?</v>
      </c>
      <c r="AO1850" s="94" t="e">
        <f aca="false" t="array" ref="AO1850:AQ1850">_xlfn.torow(_xlfn.unique(_xlfn._xlws.filter(cat_table[Sub-subsector],($E1850=cat_table[Sector])*($F1850=cat_table[Subsector]),"")))</f>
        <v>#NAME?</v>
      </c>
      <c r="AP1850" s="94" t="e">
        <v>#NAME?</v>
      </c>
      <c r="AQ1850" s="94" t="e">
        <v>#NAME?</v>
      </c>
    </row>
    <row r="1851" customFormat="false" ht="15" hidden="false" customHeight="true" outlineLevel="0" collapsed="false">
      <c r="A1851" s="20" t="s">
        <v>10975</v>
      </c>
      <c r="B1851" s="20" t="str">
        <f aca="false">INDEX(Table2[], MATCH(L1851, Location_ID!$D$2:$D$648, 0), 1)</f>
        <v>b2d90c21-1147-4118-913f-a4ccc92519fc</v>
      </c>
      <c r="C1851" s="16" t="s">
        <v>979</v>
      </c>
      <c r="D1851" s="230" t="s">
        <v>354</v>
      </c>
      <c r="E1851" s="20" t="s">
        <v>43</v>
      </c>
      <c r="F1851" s="20" t="s">
        <v>7907</v>
      </c>
      <c r="G1851" s="20" t="s">
        <v>7913</v>
      </c>
      <c r="H1851" s="20"/>
      <c r="I1851" s="20" t="s">
        <v>10964</v>
      </c>
      <c r="J1851" s="20" t="s">
        <v>10976</v>
      </c>
      <c r="K1851" s="20" t="s">
        <v>7109</v>
      </c>
      <c r="L1851" s="20" t="s">
        <v>2271</v>
      </c>
      <c r="M1851" s="20" t="s">
        <v>7110</v>
      </c>
      <c r="N1851" s="20" t="s">
        <v>10966</v>
      </c>
      <c r="O1851" s="20"/>
      <c r="P1851" s="201" t="n">
        <v>42535</v>
      </c>
      <c r="Q1851" s="201" t="n">
        <v>42550</v>
      </c>
      <c r="R1851" s="20" t="n">
        <v>1</v>
      </c>
      <c r="S1851" s="20" t="s">
        <v>7112</v>
      </c>
      <c r="T1851" s="253" t="n">
        <v>1275</v>
      </c>
      <c r="U1851" s="253" t="n">
        <v>1020</v>
      </c>
      <c r="V1851" s="253" t="n">
        <v>1530</v>
      </c>
      <c r="W1851" s="20" t="s">
        <v>7642</v>
      </c>
      <c r="X1851" s="35"/>
      <c r="Y1851" s="35"/>
      <c r="Z1851" s="35" t="n">
        <v>0</v>
      </c>
      <c r="AE1851" s="94" t="e">
        <f aca="false" t="array" ref="AE1851:AN1851">_xlfn.torow(_xlfn.unique(_xlfn._xlws.filter(cat_table[Subsector],$E1851=cat_table[Sector],"")))</f>
        <v>#NAME?</v>
      </c>
      <c r="AF1851" s="94" t="e">
        <v>#NAME?</v>
      </c>
      <c r="AG1851" s="94" t="e">
        <v>#NAME?</v>
      </c>
      <c r="AH1851" s="94" t="e">
        <v>#NAME?</v>
      </c>
      <c r="AI1851" s="94" t="e">
        <v>#NAME?</v>
      </c>
      <c r="AJ1851" s="94" t="e">
        <v>#NAME?</v>
      </c>
      <c r="AK1851" s="94" t="e">
        <v>#NAME?</v>
      </c>
      <c r="AL1851" s="94" t="e">
        <v>#NAME?</v>
      </c>
      <c r="AM1851" s="94" t="e">
        <v>#NAME?</v>
      </c>
      <c r="AN1851" s="94" t="e">
        <v>#NAME?</v>
      </c>
      <c r="AO1851" s="94" t="e">
        <f aca="false" t="array" ref="AO1851:AS1851">_xlfn.torow(_xlfn.unique(_xlfn._xlws.filter(cat_table[Sub-subsector],($E1851=cat_table[Sector])*($F1851=cat_table[Subsector]),"")))</f>
        <v>#NAME?</v>
      </c>
      <c r="AP1851" s="94" t="e">
        <v>#NAME?</v>
      </c>
      <c r="AQ1851" s="94" t="e">
        <v>#NAME?</v>
      </c>
      <c r="AR1851" s="94" t="e">
        <v>#NAME?</v>
      </c>
      <c r="AS1851" s="94" t="e">
        <v>#NAME?</v>
      </c>
    </row>
    <row r="1852" customFormat="false" ht="15" hidden="false" customHeight="true" outlineLevel="0" collapsed="false">
      <c r="A1852" s="20" t="s">
        <v>10977</v>
      </c>
      <c r="B1852" s="20" t="str">
        <f aca="false">INDEX(Table2[], MATCH(L1852, Location_ID!$D$2:$D$648, 0), 1)</f>
        <v>b2d90c21-1147-4118-913f-a4ccc92519fc</v>
      </c>
      <c r="C1852" s="16" t="s">
        <v>979</v>
      </c>
      <c r="D1852" s="230" t="s">
        <v>354</v>
      </c>
      <c r="E1852" s="20" t="s">
        <v>43</v>
      </c>
      <c r="F1852" s="20" t="s">
        <v>7915</v>
      </c>
      <c r="G1852" s="20" t="s">
        <v>10968</v>
      </c>
      <c r="H1852" s="20"/>
      <c r="I1852" s="20" t="s">
        <v>10964</v>
      </c>
      <c r="J1852" s="20" t="s">
        <v>10969</v>
      </c>
      <c r="K1852" s="20" t="s">
        <v>7109</v>
      </c>
      <c r="L1852" s="20" t="s">
        <v>2271</v>
      </c>
      <c r="M1852" s="20" t="s">
        <v>7110</v>
      </c>
      <c r="N1852" s="20" t="s">
        <v>10966</v>
      </c>
      <c r="O1852" s="20"/>
      <c r="P1852" s="201" t="n">
        <v>42535</v>
      </c>
      <c r="Q1852" s="201" t="n">
        <v>42550</v>
      </c>
      <c r="R1852" s="20" t="n">
        <v>1</v>
      </c>
      <c r="S1852" s="20" t="s">
        <v>7112</v>
      </c>
      <c r="T1852" s="253" t="n">
        <v>2550</v>
      </c>
      <c r="U1852" s="253" t="n">
        <v>2040</v>
      </c>
      <c r="V1852" s="253" t="n">
        <v>3060</v>
      </c>
      <c r="W1852" s="20" t="s">
        <v>7642</v>
      </c>
      <c r="X1852" s="35"/>
      <c r="Y1852" s="35"/>
      <c r="Z1852" s="35" t="n">
        <v>0</v>
      </c>
      <c r="AE1852" s="94" t="e">
        <f aca="false" t="array" ref="AE1852:AN1852">_xlfn.torow(_xlfn.unique(_xlfn._xlws.filter(cat_table[Subsector],$E1852=cat_table[Sector],"")))</f>
        <v>#NAME?</v>
      </c>
      <c r="AF1852" s="94" t="e">
        <v>#NAME?</v>
      </c>
      <c r="AG1852" s="94" t="e">
        <v>#NAME?</v>
      </c>
      <c r="AH1852" s="94" t="e">
        <v>#NAME?</v>
      </c>
      <c r="AI1852" s="94" t="e">
        <v>#NAME?</v>
      </c>
      <c r="AJ1852" s="94" t="e">
        <v>#NAME?</v>
      </c>
      <c r="AK1852" s="94" t="e">
        <v>#NAME?</v>
      </c>
      <c r="AL1852" s="94" t="e">
        <v>#NAME?</v>
      </c>
      <c r="AM1852" s="94" t="e">
        <v>#NAME?</v>
      </c>
      <c r="AN1852" s="94" t="e">
        <v>#NAME?</v>
      </c>
      <c r="AO1852" s="94" t="e">
        <f aca="false" t="array" ref="AO1852:AQ1852">_xlfn.torow(_xlfn.unique(_xlfn._xlws.filter(cat_table[Sub-subsector],($E1852=cat_table[Sector])*($F1852=cat_table[Subsector]),"")))</f>
        <v>#NAME?</v>
      </c>
      <c r="AP1852" s="94" t="e">
        <v>#NAME?</v>
      </c>
      <c r="AQ1852" s="94" t="e">
        <v>#NAME?</v>
      </c>
    </row>
    <row r="1853" customFormat="false" ht="15" hidden="false" customHeight="true" outlineLevel="0" collapsed="false">
      <c r="A1853" s="20" t="s">
        <v>10978</v>
      </c>
      <c r="B1853" s="20" t="str">
        <f aca="false">INDEX(Table2[], MATCH(L1853, Location_ID!$D$2:$D$648, 0), 1)</f>
        <v>b2d90c21-1147-4118-913f-a4ccc92519fc</v>
      </c>
      <c r="C1853" s="16" t="s">
        <v>979</v>
      </c>
      <c r="D1853" s="230" t="s">
        <v>354</v>
      </c>
      <c r="E1853" s="20" t="s">
        <v>43</v>
      </c>
      <c r="F1853" s="20" t="s">
        <v>7915</v>
      </c>
      <c r="G1853" s="20" t="s">
        <v>10971</v>
      </c>
      <c r="H1853" s="20"/>
      <c r="I1853" s="20" t="s">
        <v>10964</v>
      </c>
      <c r="J1853" s="20" t="s">
        <v>10972</v>
      </c>
      <c r="K1853" s="20" t="s">
        <v>7109</v>
      </c>
      <c r="L1853" s="20" t="s">
        <v>2271</v>
      </c>
      <c r="M1853" s="20" t="s">
        <v>7110</v>
      </c>
      <c r="N1853" s="20" t="s">
        <v>10966</v>
      </c>
      <c r="O1853" s="20"/>
      <c r="P1853" s="201" t="n">
        <v>42535</v>
      </c>
      <c r="Q1853" s="201" t="n">
        <v>42550</v>
      </c>
      <c r="R1853" s="20" t="n">
        <v>1</v>
      </c>
      <c r="S1853" s="20" t="s">
        <v>7112</v>
      </c>
      <c r="T1853" s="253" t="n">
        <v>220</v>
      </c>
      <c r="U1853" s="253" t="n">
        <v>176</v>
      </c>
      <c r="V1853" s="253" t="n">
        <v>264</v>
      </c>
      <c r="W1853" s="20" t="s">
        <v>7642</v>
      </c>
      <c r="X1853" s="35"/>
      <c r="Y1853" s="35"/>
      <c r="Z1853" s="35" t="n">
        <v>0</v>
      </c>
      <c r="AE1853" s="94" t="e">
        <f aca="false" t="array" ref="AE1853:AN1853">_xlfn.torow(_xlfn.unique(_xlfn._xlws.filter(cat_table[Subsector],$E1853=cat_table[Sector],"")))</f>
        <v>#NAME?</v>
      </c>
      <c r="AF1853" s="94" t="e">
        <v>#NAME?</v>
      </c>
      <c r="AG1853" s="94" t="e">
        <v>#NAME?</v>
      </c>
      <c r="AH1853" s="94" t="e">
        <v>#NAME?</v>
      </c>
      <c r="AI1853" s="94" t="e">
        <v>#NAME?</v>
      </c>
      <c r="AJ1853" s="94" t="e">
        <v>#NAME?</v>
      </c>
      <c r="AK1853" s="94" t="e">
        <v>#NAME?</v>
      </c>
      <c r="AL1853" s="94" t="e">
        <v>#NAME?</v>
      </c>
      <c r="AM1853" s="94" t="e">
        <v>#NAME?</v>
      </c>
      <c r="AN1853" s="94" t="e">
        <v>#NAME?</v>
      </c>
      <c r="AO1853" s="94" t="e">
        <f aca="false" t="array" ref="AO1853:AQ1853">_xlfn.torow(_xlfn.unique(_xlfn._xlws.filter(cat_table[Sub-subsector],($E1853=cat_table[Sector])*($F1853=cat_table[Subsector]),"")))</f>
        <v>#NAME?</v>
      </c>
      <c r="AP1853" s="94" t="e">
        <v>#NAME?</v>
      </c>
      <c r="AQ1853" s="94" t="e">
        <v>#NAME?</v>
      </c>
    </row>
    <row r="1854" customFormat="false" ht="15" hidden="false" customHeight="true" outlineLevel="0" collapsed="false">
      <c r="A1854" s="20" t="s">
        <v>10979</v>
      </c>
      <c r="B1854" s="20" t="str">
        <f aca="false">INDEX(Table2[], MATCH(L1854, Location_ID!$D$2:$D$648, 0), 1)</f>
        <v>b2d90c21-1147-4118-913f-a4ccc92519fc</v>
      </c>
      <c r="C1854" s="16" t="s">
        <v>979</v>
      </c>
      <c r="D1854" s="230" t="s">
        <v>354</v>
      </c>
      <c r="E1854" s="20" t="s">
        <v>43</v>
      </c>
      <c r="F1854" s="20" t="s">
        <v>7915</v>
      </c>
      <c r="G1854" s="20" t="s">
        <v>10968</v>
      </c>
      <c r="H1854" s="20"/>
      <c r="I1854" s="20" t="s">
        <v>10964</v>
      </c>
      <c r="J1854" s="20" t="s">
        <v>10974</v>
      </c>
      <c r="K1854" s="20" t="s">
        <v>7109</v>
      </c>
      <c r="L1854" s="20" t="s">
        <v>2271</v>
      </c>
      <c r="M1854" s="20" t="s">
        <v>7110</v>
      </c>
      <c r="N1854" s="20" t="s">
        <v>10966</v>
      </c>
      <c r="O1854" s="20"/>
      <c r="P1854" s="201" t="n">
        <v>42535</v>
      </c>
      <c r="Q1854" s="201" t="n">
        <v>42550</v>
      </c>
      <c r="R1854" s="20" t="n">
        <v>1</v>
      </c>
      <c r="S1854" s="20" t="s">
        <v>7112</v>
      </c>
      <c r="T1854" s="253" t="n">
        <v>2219</v>
      </c>
      <c r="U1854" s="253" t="n">
        <v>1775</v>
      </c>
      <c r="V1854" s="253" t="n">
        <v>2663</v>
      </c>
      <c r="W1854" s="20" t="s">
        <v>7642</v>
      </c>
      <c r="X1854" s="35"/>
      <c r="Y1854" s="35"/>
      <c r="Z1854" s="35" t="n">
        <v>0</v>
      </c>
      <c r="AE1854" s="94" t="e">
        <f aca="false" t="array" ref="AE1854:AN1854">_xlfn.torow(_xlfn.unique(_xlfn._xlws.filter(cat_table[Subsector],$E1854=cat_table[Sector],"")))</f>
        <v>#NAME?</v>
      </c>
      <c r="AF1854" s="94" t="e">
        <v>#NAME?</v>
      </c>
      <c r="AG1854" s="94" t="e">
        <v>#NAME?</v>
      </c>
      <c r="AH1854" s="94" t="e">
        <v>#NAME?</v>
      </c>
      <c r="AI1854" s="94" t="e">
        <v>#NAME?</v>
      </c>
      <c r="AJ1854" s="94" t="e">
        <v>#NAME?</v>
      </c>
      <c r="AK1854" s="94" t="e">
        <v>#NAME?</v>
      </c>
      <c r="AL1854" s="94" t="e">
        <v>#NAME?</v>
      </c>
      <c r="AM1854" s="94" t="e">
        <v>#NAME?</v>
      </c>
      <c r="AN1854" s="94" t="e">
        <v>#NAME?</v>
      </c>
      <c r="AO1854" s="94" t="e">
        <f aca="false" t="array" ref="AO1854:AQ1854">_xlfn.torow(_xlfn.unique(_xlfn._xlws.filter(cat_table[Sub-subsector],($E1854=cat_table[Sector])*($F1854=cat_table[Subsector]),"")))</f>
        <v>#NAME?</v>
      </c>
      <c r="AP1854" s="94" t="e">
        <v>#NAME?</v>
      </c>
      <c r="AQ1854" s="94" t="e">
        <v>#NAME?</v>
      </c>
    </row>
    <row r="1855" customFormat="false" ht="15" hidden="false" customHeight="true" outlineLevel="0" collapsed="false">
      <c r="A1855" s="174" t="s">
        <v>10980</v>
      </c>
      <c r="B1855" s="20" t="str">
        <f aca="false">INDEX(Table2[], MATCH(L1855, Location_ID!$D$2:$D$648, 0), 1)</f>
        <v>b2d90c21-1147-4118-913f-a4ccc92519fc</v>
      </c>
      <c r="C1855" s="16" t="s">
        <v>979</v>
      </c>
      <c r="D1855" s="230" t="s">
        <v>354</v>
      </c>
      <c r="E1855" s="20" t="s">
        <v>43</v>
      </c>
      <c r="F1855" s="20" t="s">
        <v>7907</v>
      </c>
      <c r="G1855" s="20" t="s">
        <v>7913</v>
      </c>
      <c r="H1855" s="20"/>
      <c r="I1855" s="20" t="s">
        <v>10964</v>
      </c>
      <c r="J1855" s="20" t="s">
        <v>10976</v>
      </c>
      <c r="K1855" s="20" t="s">
        <v>7109</v>
      </c>
      <c r="L1855" s="20" t="s">
        <v>2271</v>
      </c>
      <c r="M1855" s="20" t="s">
        <v>7110</v>
      </c>
      <c r="N1855" s="20" t="s">
        <v>10966</v>
      </c>
      <c r="O1855" s="20"/>
      <c r="P1855" s="201" t="n">
        <v>42535</v>
      </c>
      <c r="Q1855" s="201" t="n">
        <v>42550</v>
      </c>
      <c r="R1855" s="20" t="n">
        <v>1</v>
      </c>
      <c r="S1855" s="20" t="s">
        <v>7112</v>
      </c>
      <c r="T1855" s="253" t="n">
        <v>2601</v>
      </c>
      <c r="U1855" s="253" t="n">
        <v>1790</v>
      </c>
      <c r="V1855" s="253" t="n">
        <v>3412</v>
      </c>
      <c r="W1855" s="20" t="s">
        <v>7642</v>
      </c>
      <c r="X1855" s="35"/>
      <c r="Y1855" s="35"/>
      <c r="Z1855" s="35" t="n">
        <v>0</v>
      </c>
      <c r="AE1855" s="94" t="e">
        <f aca="false" t="array" ref="AE1855:AN1855">_xlfn.torow(_xlfn.unique(_xlfn._xlws.filter(cat_table[Subsector],$E1855=cat_table[Sector],"")))</f>
        <v>#NAME?</v>
      </c>
      <c r="AF1855" s="94" t="e">
        <v>#NAME?</v>
      </c>
      <c r="AG1855" s="94" t="e">
        <v>#NAME?</v>
      </c>
      <c r="AH1855" s="94" t="e">
        <v>#NAME?</v>
      </c>
      <c r="AI1855" s="94" t="e">
        <v>#NAME?</v>
      </c>
      <c r="AJ1855" s="94" t="e">
        <v>#NAME?</v>
      </c>
      <c r="AK1855" s="94" t="e">
        <v>#NAME?</v>
      </c>
      <c r="AL1855" s="94" t="e">
        <v>#NAME?</v>
      </c>
      <c r="AM1855" s="94" t="e">
        <v>#NAME?</v>
      </c>
      <c r="AN1855" s="94" t="e">
        <v>#NAME?</v>
      </c>
      <c r="AO1855" s="94" t="e">
        <f aca="false" t="array" ref="AO1855:AS1855">_xlfn.torow(_xlfn.unique(_xlfn._xlws.filter(cat_table[Sub-subsector],($E1855=cat_table[Sector])*($F1855=cat_table[Subsector]),"")))</f>
        <v>#NAME?</v>
      </c>
      <c r="AP1855" s="94" t="e">
        <v>#NAME?</v>
      </c>
      <c r="AQ1855" s="94" t="e">
        <v>#NAME?</v>
      </c>
      <c r="AR1855" s="94" t="e">
        <v>#NAME?</v>
      </c>
      <c r="AS1855" s="94" t="e">
        <v>#NAME?</v>
      </c>
    </row>
    <row r="1856" customFormat="false" ht="15" hidden="false" customHeight="true" outlineLevel="0" collapsed="false">
      <c r="A1856" s="20" t="s">
        <v>10981</v>
      </c>
      <c r="B1856" s="20" t="str">
        <f aca="false">INDEX(Table2[], MATCH(L1856, Location_ID!$D$2:$D$648, 0), 1)</f>
        <v>b2d90c21-1147-4118-913f-a4ccc92519fc</v>
      </c>
      <c r="C1856" s="16" t="s">
        <v>979</v>
      </c>
      <c r="D1856" s="230" t="s">
        <v>354</v>
      </c>
      <c r="E1856" s="20" t="s">
        <v>43</v>
      </c>
      <c r="F1856" s="20" t="s">
        <v>7915</v>
      </c>
      <c r="G1856" s="20" t="s">
        <v>10968</v>
      </c>
      <c r="H1856" s="20"/>
      <c r="I1856" s="20" t="s">
        <v>10964</v>
      </c>
      <c r="J1856" s="20" t="s">
        <v>10969</v>
      </c>
      <c r="K1856" s="20" t="s">
        <v>7109</v>
      </c>
      <c r="L1856" s="20" t="s">
        <v>2271</v>
      </c>
      <c r="M1856" s="20" t="s">
        <v>7110</v>
      </c>
      <c r="N1856" s="20" t="s">
        <v>10966</v>
      </c>
      <c r="O1856" s="20"/>
      <c r="P1856" s="201" t="n">
        <v>42535</v>
      </c>
      <c r="Q1856" s="201" t="n">
        <v>42550</v>
      </c>
      <c r="R1856" s="20" t="n">
        <v>1</v>
      </c>
      <c r="S1856" s="20" t="s">
        <v>7112</v>
      </c>
      <c r="T1856" s="253" t="n">
        <v>5994</v>
      </c>
      <c r="U1856" s="253" t="n">
        <v>5415</v>
      </c>
      <c r="V1856" s="253" t="n">
        <v>6573</v>
      </c>
      <c r="W1856" s="20" t="s">
        <v>7642</v>
      </c>
      <c r="X1856" s="35"/>
      <c r="Y1856" s="35"/>
      <c r="Z1856" s="35" t="n">
        <v>0</v>
      </c>
      <c r="AE1856" s="94" t="e">
        <f aca="false" t="array" ref="AE1856:AN1856">_xlfn.torow(_xlfn.unique(_xlfn._xlws.filter(cat_table[Subsector],$E1856=cat_table[Sector],"")))</f>
        <v>#NAME?</v>
      </c>
      <c r="AF1856" s="94" t="e">
        <v>#NAME?</v>
      </c>
      <c r="AG1856" s="94" t="e">
        <v>#NAME?</v>
      </c>
      <c r="AH1856" s="94" t="e">
        <v>#NAME?</v>
      </c>
      <c r="AI1856" s="94" t="e">
        <v>#NAME?</v>
      </c>
      <c r="AJ1856" s="94" t="e">
        <v>#NAME?</v>
      </c>
      <c r="AK1856" s="94" t="e">
        <v>#NAME?</v>
      </c>
      <c r="AL1856" s="94" t="e">
        <v>#NAME?</v>
      </c>
      <c r="AM1856" s="94" t="e">
        <v>#NAME?</v>
      </c>
      <c r="AN1856" s="94" t="e">
        <v>#NAME?</v>
      </c>
      <c r="AO1856" s="94" t="e">
        <f aca="false" t="array" ref="AO1856:AQ1856">_xlfn.torow(_xlfn.unique(_xlfn._xlws.filter(cat_table[Sub-subsector],($E1856=cat_table[Sector])*($F1856=cat_table[Subsector]),"")))</f>
        <v>#NAME?</v>
      </c>
      <c r="AP1856" s="94" t="e">
        <v>#NAME?</v>
      </c>
      <c r="AQ1856" s="94" t="e">
        <v>#NAME?</v>
      </c>
    </row>
    <row r="1857" customFormat="false" ht="15" hidden="false" customHeight="true" outlineLevel="0" collapsed="false">
      <c r="A1857" s="20" t="s">
        <v>10982</v>
      </c>
      <c r="B1857" s="20" t="str">
        <f aca="false">INDEX(Table2[], MATCH(L1857, Location_ID!$D$2:$D$648, 0), 1)</f>
        <v>b2d90c21-1147-4118-913f-a4ccc92519fc</v>
      </c>
      <c r="C1857" s="16" t="s">
        <v>979</v>
      </c>
      <c r="D1857" s="230" t="s">
        <v>354</v>
      </c>
      <c r="E1857" s="20" t="s">
        <v>43</v>
      </c>
      <c r="F1857" s="20" t="s">
        <v>7907</v>
      </c>
      <c r="G1857" s="20" t="s">
        <v>7913</v>
      </c>
      <c r="H1857" s="20"/>
      <c r="I1857" s="20" t="s">
        <v>10964</v>
      </c>
      <c r="J1857" s="20" t="s">
        <v>10976</v>
      </c>
      <c r="K1857" s="20" t="s">
        <v>7109</v>
      </c>
      <c r="L1857" s="20" t="s">
        <v>2271</v>
      </c>
      <c r="M1857" s="20" t="s">
        <v>7110</v>
      </c>
      <c r="N1857" s="20" t="s">
        <v>10966</v>
      </c>
      <c r="O1857" s="20"/>
      <c r="P1857" s="201" t="n">
        <v>42535</v>
      </c>
      <c r="Q1857" s="201" t="n">
        <v>42550</v>
      </c>
      <c r="R1857" s="20" t="n">
        <v>1</v>
      </c>
      <c r="S1857" s="20" t="s">
        <v>7112</v>
      </c>
      <c r="T1857" s="253" t="n">
        <v>1636</v>
      </c>
      <c r="U1857" s="253" t="n">
        <v>1123</v>
      </c>
      <c r="V1857" s="253" t="n">
        <v>2149</v>
      </c>
      <c r="W1857" s="20" t="s">
        <v>7642</v>
      </c>
      <c r="X1857" s="35"/>
      <c r="Y1857" s="35"/>
      <c r="Z1857" s="35" t="n">
        <v>0</v>
      </c>
      <c r="AE1857" s="94" t="e">
        <f aca="false" t="array" ref="AE1857:AN1857">_xlfn.torow(_xlfn.unique(_xlfn._xlws.filter(cat_table[Subsector],$E1857=cat_table[Sector],"")))</f>
        <v>#NAME?</v>
      </c>
      <c r="AF1857" s="94" t="e">
        <v>#NAME?</v>
      </c>
      <c r="AG1857" s="94" t="e">
        <v>#NAME?</v>
      </c>
      <c r="AH1857" s="94" t="e">
        <v>#NAME?</v>
      </c>
      <c r="AI1857" s="94" t="e">
        <v>#NAME?</v>
      </c>
      <c r="AJ1857" s="94" t="e">
        <v>#NAME?</v>
      </c>
      <c r="AK1857" s="94" t="e">
        <v>#NAME?</v>
      </c>
      <c r="AL1857" s="94" t="e">
        <v>#NAME?</v>
      </c>
      <c r="AM1857" s="94" t="e">
        <v>#NAME?</v>
      </c>
      <c r="AN1857" s="94" t="e">
        <v>#NAME?</v>
      </c>
      <c r="AO1857" s="94" t="e">
        <f aca="false" t="array" ref="AO1857:AS1857">_xlfn.torow(_xlfn.unique(_xlfn._xlws.filter(cat_table[Sub-subsector],($E1857=cat_table[Sector])*($F1857=cat_table[Subsector]),"")))</f>
        <v>#NAME?</v>
      </c>
      <c r="AP1857" s="94" t="e">
        <v>#NAME?</v>
      </c>
      <c r="AQ1857" s="94" t="e">
        <v>#NAME?</v>
      </c>
      <c r="AR1857" s="94" t="e">
        <v>#NAME?</v>
      </c>
      <c r="AS1857" s="94" t="e">
        <v>#NAME?</v>
      </c>
    </row>
    <row r="1858" customFormat="false" ht="15" hidden="false" customHeight="true" outlineLevel="0" collapsed="false">
      <c r="A1858" s="165" t="s">
        <v>10983</v>
      </c>
      <c r="B1858" s="20" t="str">
        <f aca="false">INDEX(Table2[], MATCH(L1858, Location_ID!$D$2:$D$648, 0), 1)</f>
        <v>b2d90c21-1147-4118-913f-a4ccc92519fc</v>
      </c>
      <c r="C1858" s="231" t="s">
        <v>979</v>
      </c>
      <c r="D1858" s="232" t="s">
        <v>354</v>
      </c>
      <c r="E1858" s="165" t="s">
        <v>43</v>
      </c>
      <c r="F1858" s="165" t="s">
        <v>7915</v>
      </c>
      <c r="G1858" s="165" t="s">
        <v>10968</v>
      </c>
      <c r="H1858" s="192"/>
      <c r="I1858" s="165" t="s">
        <v>10964</v>
      </c>
      <c r="J1858" s="165" t="s">
        <v>10974</v>
      </c>
      <c r="K1858" s="165" t="s">
        <v>7109</v>
      </c>
      <c r="L1858" s="165" t="s">
        <v>2271</v>
      </c>
      <c r="M1858" s="165" t="s">
        <v>7110</v>
      </c>
      <c r="N1858" s="165" t="s">
        <v>10966</v>
      </c>
      <c r="O1858" s="165"/>
      <c r="P1858" s="191" t="n">
        <v>42535</v>
      </c>
      <c r="Q1858" s="191" t="n">
        <v>42550</v>
      </c>
      <c r="R1858" s="165" t="n">
        <v>1</v>
      </c>
      <c r="S1858" s="165" t="s">
        <v>7112</v>
      </c>
      <c r="T1858" s="254" t="n">
        <v>2141</v>
      </c>
      <c r="U1858" s="254" t="n">
        <v>1504</v>
      </c>
      <c r="V1858" s="254" t="n">
        <v>2778</v>
      </c>
      <c r="W1858" s="165" t="s">
        <v>7642</v>
      </c>
      <c r="X1858" s="165"/>
      <c r="Y1858" s="192"/>
      <c r="Z1858" s="192" t="n">
        <v>0</v>
      </c>
      <c r="AE1858" s="94" t="e">
        <f aca="false" t="array" ref="AE1858:AN1858">_xlfn.torow(_xlfn.unique(_xlfn._xlws.filter(cat_table[Subsector],$E1858=cat_table[Sector],"")))</f>
        <v>#NAME?</v>
      </c>
      <c r="AF1858" s="94" t="e">
        <v>#NAME?</v>
      </c>
      <c r="AG1858" s="94" t="e">
        <v>#NAME?</v>
      </c>
      <c r="AH1858" s="94" t="e">
        <v>#NAME?</v>
      </c>
      <c r="AI1858" s="94" t="e">
        <v>#NAME?</v>
      </c>
      <c r="AJ1858" s="94" t="e">
        <v>#NAME?</v>
      </c>
      <c r="AK1858" s="94" t="e">
        <v>#NAME?</v>
      </c>
      <c r="AL1858" s="94" t="e">
        <v>#NAME?</v>
      </c>
      <c r="AM1858" s="94" t="e">
        <v>#NAME?</v>
      </c>
      <c r="AN1858" s="94" t="e">
        <v>#NAME?</v>
      </c>
      <c r="AO1858" s="94" t="e">
        <f aca="false" t="array" ref="AO1858:AQ1858">_xlfn.torow(_xlfn.unique(_xlfn._xlws.filter(cat_table[Sub-subsector],($E1858=cat_table[Sector])*($F1858=cat_table[Subsector]),"")))</f>
        <v>#NAME?</v>
      </c>
      <c r="AP1858" s="94" t="e">
        <v>#NAME?</v>
      </c>
      <c r="AQ1858" s="94" t="e">
        <v>#NAME?</v>
      </c>
    </row>
    <row r="1859" customFormat="false" ht="15" hidden="false" customHeight="true" outlineLevel="0" collapsed="false">
      <c r="A1859" s="20" t="s">
        <v>10984</v>
      </c>
      <c r="B1859" s="20" t="str">
        <f aca="false">INDEX(Table2[], MATCH(L1859, Location_ID!$D$2:$D$648, 0), 1)</f>
        <v>b2d90c21-1147-4118-913f-a4ccc92519fc</v>
      </c>
      <c r="C1859" s="16" t="s">
        <v>979</v>
      </c>
      <c r="D1859" s="230" t="s">
        <v>354</v>
      </c>
      <c r="E1859" s="20" t="s">
        <v>43</v>
      </c>
      <c r="F1859" s="20" t="s">
        <v>7907</v>
      </c>
      <c r="G1859" s="20" t="s">
        <v>7913</v>
      </c>
      <c r="H1859" s="20"/>
      <c r="I1859" s="20" t="s">
        <v>10985</v>
      </c>
      <c r="J1859" s="20" t="s">
        <v>10986</v>
      </c>
      <c r="K1859" s="20" t="s">
        <v>7120</v>
      </c>
      <c r="L1859" s="20" t="s">
        <v>2271</v>
      </c>
      <c r="M1859" s="20" t="s">
        <v>7110</v>
      </c>
      <c r="N1859" s="20" t="s">
        <v>10987</v>
      </c>
      <c r="O1859" s="20" t="s">
        <v>10988</v>
      </c>
      <c r="P1859" s="201" t="n">
        <v>42535</v>
      </c>
      <c r="Q1859" s="201" t="n">
        <v>42550</v>
      </c>
      <c r="R1859" s="20" t="n">
        <v>1</v>
      </c>
      <c r="S1859" s="20" t="s">
        <v>7112</v>
      </c>
      <c r="T1859" s="253" t="n">
        <v>7219</v>
      </c>
      <c r="U1859" s="253" t="n">
        <v>6592</v>
      </c>
      <c r="V1859" s="253" t="n">
        <v>7857</v>
      </c>
      <c r="W1859" s="20" t="s">
        <v>7642</v>
      </c>
      <c r="X1859" s="35"/>
      <c r="Y1859" s="35"/>
      <c r="Z1859" s="35" t="n">
        <v>0</v>
      </c>
      <c r="AE1859" s="94" t="e">
        <f aca="false" t="array" ref="AE1859:AN1859">_xlfn.torow(_xlfn.unique(_xlfn._xlws.filter(cat_table[Subsector],$E1859=cat_table[Sector],"")))</f>
        <v>#NAME?</v>
      </c>
      <c r="AF1859" s="94" t="e">
        <v>#NAME?</v>
      </c>
      <c r="AG1859" s="94" t="e">
        <v>#NAME?</v>
      </c>
      <c r="AH1859" s="94" t="e">
        <v>#NAME?</v>
      </c>
      <c r="AI1859" s="94" t="e">
        <v>#NAME?</v>
      </c>
      <c r="AJ1859" s="94" t="e">
        <v>#NAME?</v>
      </c>
      <c r="AK1859" s="94" t="e">
        <v>#NAME?</v>
      </c>
      <c r="AL1859" s="94" t="e">
        <v>#NAME?</v>
      </c>
      <c r="AM1859" s="94" t="e">
        <v>#NAME?</v>
      </c>
      <c r="AN1859" s="94" t="e">
        <v>#NAME?</v>
      </c>
      <c r="AO1859" s="94" t="e">
        <f aca="false" t="array" ref="AO1859:AS1859">_xlfn.torow(_xlfn.unique(_xlfn._xlws.filter(cat_table[Sub-subsector],($E1859=cat_table[Sector])*($F1859=cat_table[Subsector]),"")))</f>
        <v>#NAME?</v>
      </c>
      <c r="AP1859" s="94" t="e">
        <v>#NAME?</v>
      </c>
      <c r="AQ1859" s="94" t="e">
        <v>#NAME?</v>
      </c>
      <c r="AR1859" s="94" t="e">
        <v>#NAME?</v>
      </c>
      <c r="AS1859" s="94" t="e">
        <v>#NAME?</v>
      </c>
    </row>
    <row r="1860" customFormat="false" ht="15" hidden="false" customHeight="true" outlineLevel="0" collapsed="false">
      <c r="A1860" s="20" t="s">
        <v>10989</v>
      </c>
      <c r="B1860" s="20" t="str">
        <f aca="false">INDEX(Table2[], MATCH(L1860, Location_ID!$D$2:$D$648, 0), 1)</f>
        <v>b2d90c21-1147-4118-913f-a4ccc92519fc</v>
      </c>
      <c r="C1860" s="16" t="s">
        <v>979</v>
      </c>
      <c r="D1860" s="230" t="s">
        <v>354</v>
      </c>
      <c r="E1860" s="20" t="s">
        <v>43</v>
      </c>
      <c r="F1860" s="20" t="s">
        <v>7907</v>
      </c>
      <c r="G1860" s="20" t="s">
        <v>7913</v>
      </c>
      <c r="H1860" s="20"/>
      <c r="I1860" s="20" t="s">
        <v>10990</v>
      </c>
      <c r="J1860" s="20" t="s">
        <v>10986</v>
      </c>
      <c r="K1860" s="20" t="s">
        <v>7120</v>
      </c>
      <c r="L1860" s="20" t="s">
        <v>2271</v>
      </c>
      <c r="M1860" s="20" t="s">
        <v>7110</v>
      </c>
      <c r="N1860" s="20" t="s">
        <v>10987</v>
      </c>
      <c r="O1860" s="20" t="s">
        <v>10991</v>
      </c>
      <c r="P1860" s="201" t="n">
        <v>42767</v>
      </c>
      <c r="Q1860" s="201" t="n">
        <v>42794</v>
      </c>
      <c r="R1860" s="20" t="n">
        <v>1</v>
      </c>
      <c r="S1860" s="20" t="s">
        <v>7112</v>
      </c>
      <c r="T1860" s="253" t="n">
        <v>3491</v>
      </c>
      <c r="U1860" s="253" t="n">
        <v>3250</v>
      </c>
      <c r="V1860" s="253" t="n">
        <v>3732</v>
      </c>
      <c r="W1860" s="20" t="s">
        <v>7642</v>
      </c>
      <c r="X1860" s="35"/>
      <c r="Y1860" s="35"/>
      <c r="Z1860" s="35" t="n">
        <v>0</v>
      </c>
      <c r="AE1860" s="94" t="e">
        <f aca="false" t="array" ref="AE1860:AN1860">_xlfn.torow(_xlfn.unique(_xlfn._xlws.filter(cat_table[Subsector],$E1860=cat_table[Sector],"")))</f>
        <v>#NAME?</v>
      </c>
      <c r="AF1860" s="94" t="e">
        <v>#NAME?</v>
      </c>
      <c r="AG1860" s="94" t="e">
        <v>#NAME?</v>
      </c>
      <c r="AH1860" s="94" t="e">
        <v>#NAME?</v>
      </c>
      <c r="AI1860" s="94" t="e">
        <v>#NAME?</v>
      </c>
      <c r="AJ1860" s="94" t="e">
        <v>#NAME?</v>
      </c>
      <c r="AK1860" s="94" t="e">
        <v>#NAME?</v>
      </c>
      <c r="AL1860" s="94" t="e">
        <v>#NAME?</v>
      </c>
      <c r="AM1860" s="94" t="e">
        <v>#NAME?</v>
      </c>
      <c r="AN1860" s="94" t="e">
        <v>#NAME?</v>
      </c>
      <c r="AO1860" s="94" t="e">
        <f aca="false" t="array" ref="AO1860:AS1860">_xlfn.torow(_xlfn.unique(_xlfn._xlws.filter(cat_table[Sub-subsector],($E1860=cat_table[Sector])*($F1860=cat_table[Subsector]),"")))</f>
        <v>#NAME?</v>
      </c>
      <c r="AP1860" s="94" t="e">
        <v>#NAME?</v>
      </c>
      <c r="AQ1860" s="94" t="e">
        <v>#NAME?</v>
      </c>
      <c r="AR1860" s="94" t="e">
        <v>#NAME?</v>
      </c>
      <c r="AS1860" s="94" t="e">
        <v>#NAME?</v>
      </c>
    </row>
    <row r="1861" customFormat="false" ht="15" hidden="false" customHeight="true" outlineLevel="0" collapsed="false">
      <c r="A1861" s="20" t="s">
        <v>10992</v>
      </c>
      <c r="B1861" s="20" t="str">
        <f aca="false">INDEX(Table2[], MATCH(L1861, Location_ID!$D$2:$D$648, 0), 1)</f>
        <v>b2d90c21-1147-4118-913f-a4ccc92519fc</v>
      </c>
      <c r="C1861" s="16" t="s">
        <v>979</v>
      </c>
      <c r="D1861" s="230" t="s">
        <v>354</v>
      </c>
      <c r="E1861" s="20" t="s">
        <v>43</v>
      </c>
      <c r="F1861" s="20" t="s">
        <v>7907</v>
      </c>
      <c r="G1861" s="20" t="s">
        <v>7913</v>
      </c>
      <c r="H1861" s="20"/>
      <c r="I1861" s="20" t="s">
        <v>10985</v>
      </c>
      <c r="J1861" s="20" t="s">
        <v>10993</v>
      </c>
      <c r="K1861" s="20" t="s">
        <v>7109</v>
      </c>
      <c r="L1861" s="20" t="s">
        <v>2271</v>
      </c>
      <c r="M1861" s="20" t="s">
        <v>7110</v>
      </c>
      <c r="N1861" s="20" t="s">
        <v>10987</v>
      </c>
      <c r="O1861" s="20" t="s">
        <v>10988</v>
      </c>
      <c r="P1861" s="201" t="n">
        <v>42535</v>
      </c>
      <c r="Q1861" s="201" t="n">
        <v>42550</v>
      </c>
      <c r="R1861" s="20" t="n">
        <v>1</v>
      </c>
      <c r="S1861" s="20" t="s">
        <v>7112</v>
      </c>
      <c r="T1861" s="253" t="n">
        <v>1487</v>
      </c>
      <c r="U1861" s="253" t="n">
        <v>1393</v>
      </c>
      <c r="V1861" s="253" t="n">
        <v>1583</v>
      </c>
      <c r="W1861" s="20" t="s">
        <v>7642</v>
      </c>
      <c r="X1861" s="35"/>
      <c r="Y1861" s="35"/>
      <c r="Z1861" s="35" t="n">
        <v>0</v>
      </c>
      <c r="AE1861" s="94" t="e">
        <f aca="false" t="array" ref="AE1861:AN1861">_xlfn.torow(_xlfn.unique(_xlfn._xlws.filter(cat_table[Subsector],$E1861=cat_table[Sector],"")))</f>
        <v>#NAME?</v>
      </c>
      <c r="AF1861" s="94" t="e">
        <v>#NAME?</v>
      </c>
      <c r="AG1861" s="94" t="e">
        <v>#NAME?</v>
      </c>
      <c r="AH1861" s="94" t="e">
        <v>#NAME?</v>
      </c>
      <c r="AI1861" s="94" t="e">
        <v>#NAME?</v>
      </c>
      <c r="AJ1861" s="94" t="e">
        <v>#NAME?</v>
      </c>
      <c r="AK1861" s="94" t="e">
        <v>#NAME?</v>
      </c>
      <c r="AL1861" s="94" t="e">
        <v>#NAME?</v>
      </c>
      <c r="AM1861" s="94" t="e">
        <v>#NAME?</v>
      </c>
      <c r="AN1861" s="94" t="e">
        <v>#NAME?</v>
      </c>
      <c r="AO1861" s="94" t="e">
        <f aca="false" t="array" ref="AO1861:AS1861">_xlfn.torow(_xlfn.unique(_xlfn._xlws.filter(cat_table[Sub-subsector],($E1861=cat_table[Sector])*($F1861=cat_table[Subsector]),"")))</f>
        <v>#NAME?</v>
      </c>
      <c r="AP1861" s="94" t="e">
        <v>#NAME?</v>
      </c>
      <c r="AQ1861" s="94" t="e">
        <v>#NAME?</v>
      </c>
      <c r="AR1861" s="94" t="e">
        <v>#NAME?</v>
      </c>
      <c r="AS1861" s="94" t="e">
        <v>#NAME?</v>
      </c>
    </row>
    <row r="1862" customFormat="false" ht="15" hidden="false" customHeight="true" outlineLevel="0" collapsed="false">
      <c r="A1862" s="20" t="s">
        <v>10994</v>
      </c>
      <c r="B1862" s="20" t="str">
        <f aca="false">INDEX(Table2[], MATCH(L1862, Location_ID!$D$2:$D$648, 0), 1)</f>
        <v>b2d90c21-1147-4118-913f-a4ccc92519fc</v>
      </c>
      <c r="C1862" s="16" t="s">
        <v>979</v>
      </c>
      <c r="D1862" s="230" t="s">
        <v>354</v>
      </c>
      <c r="E1862" s="20" t="s">
        <v>43</v>
      </c>
      <c r="F1862" s="20" t="s">
        <v>7907</v>
      </c>
      <c r="G1862" s="20" t="s">
        <v>7913</v>
      </c>
      <c r="H1862" s="20"/>
      <c r="I1862" s="20" t="s">
        <v>10990</v>
      </c>
      <c r="J1862" s="20" t="s">
        <v>10993</v>
      </c>
      <c r="K1862" s="20" t="s">
        <v>7109</v>
      </c>
      <c r="L1862" s="20" t="s">
        <v>2271</v>
      </c>
      <c r="M1862" s="20" t="s">
        <v>7110</v>
      </c>
      <c r="N1862" s="20" t="s">
        <v>10987</v>
      </c>
      <c r="O1862" s="20" t="s">
        <v>10991</v>
      </c>
      <c r="P1862" s="201" t="n">
        <v>42767</v>
      </c>
      <c r="Q1862" s="201" t="n">
        <v>42794</v>
      </c>
      <c r="R1862" s="20" t="n">
        <v>1</v>
      </c>
      <c r="S1862" s="20" t="s">
        <v>7112</v>
      </c>
      <c r="T1862" s="253" t="n">
        <v>1594</v>
      </c>
      <c r="U1862" s="253" t="n">
        <v>1510</v>
      </c>
      <c r="V1862" s="253" t="n">
        <v>1679</v>
      </c>
      <c r="W1862" s="20" t="s">
        <v>7642</v>
      </c>
      <c r="X1862" s="35"/>
      <c r="Y1862" s="35"/>
      <c r="Z1862" s="35" t="n">
        <v>0</v>
      </c>
      <c r="AE1862" s="94" t="e">
        <f aca="false" t="array" ref="AE1862:AN1862">_xlfn.torow(_xlfn.unique(_xlfn._xlws.filter(cat_table[Subsector],$E1862=cat_table[Sector],"")))</f>
        <v>#NAME?</v>
      </c>
      <c r="AF1862" s="94" t="e">
        <v>#NAME?</v>
      </c>
      <c r="AG1862" s="94" t="e">
        <v>#NAME?</v>
      </c>
      <c r="AH1862" s="94" t="e">
        <v>#NAME?</v>
      </c>
      <c r="AI1862" s="94" t="e">
        <v>#NAME?</v>
      </c>
      <c r="AJ1862" s="94" t="e">
        <v>#NAME?</v>
      </c>
      <c r="AK1862" s="94" t="e">
        <v>#NAME?</v>
      </c>
      <c r="AL1862" s="94" t="e">
        <v>#NAME?</v>
      </c>
      <c r="AM1862" s="94" t="e">
        <v>#NAME?</v>
      </c>
      <c r="AN1862" s="94" t="e">
        <v>#NAME?</v>
      </c>
      <c r="AO1862" s="94" t="e">
        <f aca="false" t="array" ref="AO1862:AS1862">_xlfn.torow(_xlfn.unique(_xlfn._xlws.filter(cat_table[Sub-subsector],($E1862=cat_table[Sector])*($F1862=cat_table[Subsector]),"")))</f>
        <v>#NAME?</v>
      </c>
      <c r="AP1862" s="94" t="e">
        <v>#NAME?</v>
      </c>
      <c r="AQ1862" s="94" t="e">
        <v>#NAME?</v>
      </c>
      <c r="AR1862" s="94" t="e">
        <v>#NAME?</v>
      </c>
      <c r="AS1862" s="94" t="e">
        <v>#NAME?</v>
      </c>
    </row>
    <row r="1863" customFormat="false" ht="15" hidden="false" customHeight="true" outlineLevel="0" collapsed="false">
      <c r="A1863" s="20" t="s">
        <v>10995</v>
      </c>
      <c r="B1863" s="20" t="str">
        <f aca="false">INDEX(Table2[], MATCH(L1863, Location_ID!$D$2:$D$648, 0), 1)</f>
        <v>b2d90c21-1147-4118-913f-a4ccc92519fc</v>
      </c>
      <c r="C1863" s="16" t="s">
        <v>979</v>
      </c>
      <c r="D1863" s="230" t="s">
        <v>354</v>
      </c>
      <c r="E1863" s="20" t="s">
        <v>43</v>
      </c>
      <c r="F1863" s="20" t="s">
        <v>7915</v>
      </c>
      <c r="G1863" s="20" t="s">
        <v>10968</v>
      </c>
      <c r="H1863" s="20"/>
      <c r="I1863" s="20" t="s">
        <v>10985</v>
      </c>
      <c r="J1863" s="20" t="s">
        <v>10996</v>
      </c>
      <c r="K1863" s="20" t="s">
        <v>7109</v>
      </c>
      <c r="L1863" s="20" t="s">
        <v>2271</v>
      </c>
      <c r="M1863" s="20" t="s">
        <v>7110</v>
      </c>
      <c r="N1863" s="20" t="s">
        <v>10987</v>
      </c>
      <c r="O1863" s="20" t="s">
        <v>10988</v>
      </c>
      <c r="P1863" s="201" t="n">
        <v>42535</v>
      </c>
      <c r="Q1863" s="201" t="n">
        <v>42550</v>
      </c>
      <c r="R1863" s="20" t="n">
        <v>1</v>
      </c>
      <c r="S1863" s="20" t="s">
        <v>7112</v>
      </c>
      <c r="T1863" s="253" t="n">
        <v>5732</v>
      </c>
      <c r="U1863" s="253" t="n">
        <v>5198</v>
      </c>
      <c r="V1863" s="253" t="n">
        <v>6275</v>
      </c>
      <c r="W1863" s="20" t="s">
        <v>7642</v>
      </c>
      <c r="X1863" s="35"/>
      <c r="Y1863" s="35"/>
      <c r="Z1863" s="35" t="n">
        <v>0</v>
      </c>
      <c r="AE1863" s="94" t="e">
        <f aca="false" t="array" ref="AE1863:AN1863">_xlfn.torow(_xlfn.unique(_xlfn._xlws.filter(cat_table[Subsector],$E1863=cat_table[Sector],"")))</f>
        <v>#NAME?</v>
      </c>
      <c r="AF1863" s="94" t="e">
        <v>#NAME?</v>
      </c>
      <c r="AG1863" s="94" t="e">
        <v>#NAME?</v>
      </c>
      <c r="AH1863" s="94" t="e">
        <v>#NAME?</v>
      </c>
      <c r="AI1863" s="94" t="e">
        <v>#NAME?</v>
      </c>
      <c r="AJ1863" s="94" t="e">
        <v>#NAME?</v>
      </c>
      <c r="AK1863" s="94" t="e">
        <v>#NAME?</v>
      </c>
      <c r="AL1863" s="94" t="e">
        <v>#NAME?</v>
      </c>
      <c r="AM1863" s="94" t="e">
        <v>#NAME?</v>
      </c>
      <c r="AN1863" s="94" t="e">
        <v>#NAME?</v>
      </c>
      <c r="AO1863" s="94" t="e">
        <f aca="false" t="array" ref="AO1863:AQ1863">_xlfn.torow(_xlfn.unique(_xlfn._xlws.filter(cat_table[Sub-subsector],($E1863=cat_table[Sector])*($F1863=cat_table[Subsector]),"")))</f>
        <v>#NAME?</v>
      </c>
      <c r="AP1863" s="94" t="e">
        <v>#NAME?</v>
      </c>
      <c r="AQ1863" s="94" t="e">
        <v>#NAME?</v>
      </c>
    </row>
    <row r="1864" customFormat="false" ht="15" hidden="false" customHeight="true" outlineLevel="0" collapsed="false">
      <c r="A1864" s="20" t="s">
        <v>10997</v>
      </c>
      <c r="B1864" s="20" t="str">
        <f aca="false">INDEX(Table2[], MATCH(L1864, Location_ID!$D$2:$D$648, 0), 1)</f>
        <v>b2d90c21-1147-4118-913f-a4ccc92519fc</v>
      </c>
      <c r="C1864" s="16" t="s">
        <v>979</v>
      </c>
      <c r="D1864" s="230" t="s">
        <v>354</v>
      </c>
      <c r="E1864" s="20" t="s">
        <v>43</v>
      </c>
      <c r="F1864" s="20" t="s">
        <v>7915</v>
      </c>
      <c r="G1864" s="20" t="s">
        <v>10968</v>
      </c>
      <c r="H1864" s="20"/>
      <c r="I1864" s="20" t="s">
        <v>10990</v>
      </c>
      <c r="J1864" s="20" t="s">
        <v>10996</v>
      </c>
      <c r="K1864" s="20" t="s">
        <v>7109</v>
      </c>
      <c r="L1864" s="20" t="s">
        <v>2271</v>
      </c>
      <c r="M1864" s="20" t="s">
        <v>7110</v>
      </c>
      <c r="N1864" s="20" t="s">
        <v>10987</v>
      </c>
      <c r="O1864" s="20" t="s">
        <v>10991</v>
      </c>
      <c r="P1864" s="201" t="n">
        <v>42767</v>
      </c>
      <c r="Q1864" s="201" t="n">
        <v>42794</v>
      </c>
      <c r="R1864" s="20" t="n">
        <v>1</v>
      </c>
      <c r="S1864" s="20" t="s">
        <v>7112</v>
      </c>
      <c r="T1864" s="253" t="n">
        <v>1897</v>
      </c>
      <c r="U1864" s="253" t="n">
        <v>1740</v>
      </c>
      <c r="V1864" s="253" t="n">
        <v>2053</v>
      </c>
      <c r="W1864" s="20" t="s">
        <v>7642</v>
      </c>
      <c r="X1864" s="35"/>
      <c r="Y1864" s="35"/>
      <c r="Z1864" s="35" t="n">
        <v>0</v>
      </c>
      <c r="AE1864" s="94" t="e">
        <f aca="false" t="array" ref="AE1864:AN1864">_xlfn.torow(_xlfn.unique(_xlfn._xlws.filter(cat_table[Subsector],$E1864=cat_table[Sector],"")))</f>
        <v>#NAME?</v>
      </c>
      <c r="AF1864" s="94" t="e">
        <v>#NAME?</v>
      </c>
      <c r="AG1864" s="94" t="e">
        <v>#NAME?</v>
      </c>
      <c r="AH1864" s="94" t="e">
        <v>#NAME?</v>
      </c>
      <c r="AI1864" s="94" t="e">
        <v>#NAME?</v>
      </c>
      <c r="AJ1864" s="94" t="e">
        <v>#NAME?</v>
      </c>
      <c r="AK1864" s="94" t="e">
        <v>#NAME?</v>
      </c>
      <c r="AL1864" s="94" t="e">
        <v>#NAME?</v>
      </c>
      <c r="AM1864" s="94" t="e">
        <v>#NAME?</v>
      </c>
      <c r="AN1864" s="94" t="e">
        <v>#NAME?</v>
      </c>
      <c r="AO1864" s="94" t="e">
        <f aca="false" t="array" ref="AO1864:AQ1864">_xlfn.torow(_xlfn.unique(_xlfn._xlws.filter(cat_table[Sub-subsector],($E1864=cat_table[Sector])*($F1864=cat_table[Subsector]),"")))</f>
        <v>#NAME?</v>
      </c>
      <c r="AP1864" s="94" t="e">
        <v>#NAME?</v>
      </c>
      <c r="AQ1864" s="94" t="e">
        <v>#NAME?</v>
      </c>
    </row>
    <row r="1865" customFormat="false" ht="15" hidden="false" customHeight="true" outlineLevel="0" collapsed="false">
      <c r="A1865" s="20" t="s">
        <v>10998</v>
      </c>
      <c r="B1865" s="20" t="str">
        <f aca="false">INDEX(Table2[], MATCH(L1865, Location_ID!$D$2:$D$648, 0), 1)</f>
        <v>b2d90c21-1147-4118-913f-a4ccc92519fc</v>
      </c>
      <c r="C1865" s="16" t="s">
        <v>979</v>
      </c>
      <c r="D1865" s="230" t="s">
        <v>354</v>
      </c>
      <c r="E1865" s="20" t="s">
        <v>43</v>
      </c>
      <c r="F1865" s="20" t="s">
        <v>7907</v>
      </c>
      <c r="G1865" s="20" t="s">
        <v>7913</v>
      </c>
      <c r="H1865" s="20"/>
      <c r="I1865" s="20" t="s">
        <v>10999</v>
      </c>
      <c r="J1865" s="20"/>
      <c r="K1865" s="20" t="s">
        <v>7120</v>
      </c>
      <c r="L1865" s="20" t="s">
        <v>2271</v>
      </c>
      <c r="M1865" s="20" t="s">
        <v>7110</v>
      </c>
      <c r="N1865" s="20" t="s">
        <v>10987</v>
      </c>
      <c r="O1865" s="20" t="s">
        <v>11000</v>
      </c>
      <c r="P1865" s="201" t="n">
        <v>42542</v>
      </c>
      <c r="Q1865" s="201" t="n">
        <v>42544</v>
      </c>
      <c r="R1865" s="20" t="n">
        <v>1</v>
      </c>
      <c r="S1865" s="20" t="s">
        <v>7112</v>
      </c>
      <c r="T1865" s="253" t="n">
        <v>3715</v>
      </c>
      <c r="U1865" s="253" t="n">
        <v>3336</v>
      </c>
      <c r="V1865" s="253" t="n">
        <v>4123</v>
      </c>
      <c r="W1865" s="20" t="s">
        <v>7642</v>
      </c>
      <c r="X1865" s="35"/>
      <c r="Y1865" s="35"/>
      <c r="Z1865" s="35" t="n">
        <v>0</v>
      </c>
      <c r="AE1865" s="94" t="e">
        <f aca="false" t="array" ref="AE1865:AN1865">_xlfn.torow(_xlfn.unique(_xlfn._xlws.filter(cat_table[Subsector],$E1865=cat_table[Sector],"")))</f>
        <v>#NAME?</v>
      </c>
      <c r="AF1865" s="94" t="e">
        <v>#NAME?</v>
      </c>
      <c r="AG1865" s="94" t="e">
        <v>#NAME?</v>
      </c>
      <c r="AH1865" s="94" t="e">
        <v>#NAME?</v>
      </c>
      <c r="AI1865" s="94" t="e">
        <v>#NAME?</v>
      </c>
      <c r="AJ1865" s="94" t="e">
        <v>#NAME?</v>
      </c>
      <c r="AK1865" s="94" t="e">
        <v>#NAME?</v>
      </c>
      <c r="AL1865" s="94" t="e">
        <v>#NAME?</v>
      </c>
      <c r="AM1865" s="94" t="e">
        <v>#NAME?</v>
      </c>
      <c r="AN1865" s="94" t="e">
        <v>#NAME?</v>
      </c>
      <c r="AO1865" s="94" t="e">
        <f aca="false" t="array" ref="AO1865:AS1865">_xlfn.torow(_xlfn.unique(_xlfn._xlws.filter(cat_table[Sub-subsector],($E1865=cat_table[Sector])*($F1865=cat_table[Subsector]),"")))</f>
        <v>#NAME?</v>
      </c>
      <c r="AP1865" s="94" t="e">
        <v>#NAME?</v>
      </c>
      <c r="AQ1865" s="94" t="e">
        <v>#NAME?</v>
      </c>
      <c r="AR1865" s="94" t="e">
        <v>#NAME?</v>
      </c>
      <c r="AS1865" s="94" t="e">
        <v>#NAME?</v>
      </c>
    </row>
    <row r="1866" customFormat="false" ht="15" hidden="false" customHeight="true" outlineLevel="0" collapsed="false">
      <c r="A1866" s="20" t="s">
        <v>11001</v>
      </c>
      <c r="B1866" s="20" t="str">
        <f aca="false">INDEX(Table2[], MATCH(L1866, Location_ID!$D$2:$D$648, 0), 1)</f>
        <v>b2d90c21-1147-4118-913f-a4ccc92519fc</v>
      </c>
      <c r="C1866" s="16" t="s">
        <v>979</v>
      </c>
      <c r="D1866" s="230" t="s">
        <v>354</v>
      </c>
      <c r="E1866" s="20" t="s">
        <v>43</v>
      </c>
      <c r="F1866" s="20" t="s">
        <v>7907</v>
      </c>
      <c r="G1866" s="20" t="s">
        <v>7913</v>
      </c>
      <c r="H1866" s="20"/>
      <c r="I1866" s="20" t="s">
        <v>11002</v>
      </c>
      <c r="J1866" s="20"/>
      <c r="K1866" s="20" t="s">
        <v>7120</v>
      </c>
      <c r="L1866" s="20" t="s">
        <v>2271</v>
      </c>
      <c r="M1866" s="20" t="s">
        <v>7110</v>
      </c>
      <c r="N1866" s="20" t="s">
        <v>10987</v>
      </c>
      <c r="O1866" s="20" t="s">
        <v>11003</v>
      </c>
      <c r="P1866" s="201" t="n">
        <v>42767</v>
      </c>
      <c r="Q1866" s="201" t="n">
        <v>42794</v>
      </c>
      <c r="R1866" s="20" t="n">
        <v>1</v>
      </c>
      <c r="S1866" s="20" t="s">
        <v>7112</v>
      </c>
      <c r="T1866" s="253" t="n">
        <v>1585</v>
      </c>
      <c r="U1866" s="253" t="n">
        <v>1399</v>
      </c>
      <c r="V1866" s="253" t="n">
        <v>1779</v>
      </c>
      <c r="W1866" s="20" t="s">
        <v>7642</v>
      </c>
      <c r="X1866" s="35"/>
      <c r="Y1866" s="35"/>
      <c r="Z1866" s="35" t="n">
        <v>0</v>
      </c>
      <c r="AE1866" s="94" t="e">
        <f aca="false" t="array" ref="AE1866:AN1866">_xlfn.torow(_xlfn.unique(_xlfn._xlws.filter(cat_table[Subsector],$E1866=cat_table[Sector],"")))</f>
        <v>#NAME?</v>
      </c>
      <c r="AF1866" s="94" t="e">
        <v>#NAME?</v>
      </c>
      <c r="AG1866" s="94" t="e">
        <v>#NAME?</v>
      </c>
      <c r="AH1866" s="94" t="e">
        <v>#NAME?</v>
      </c>
      <c r="AI1866" s="94" t="e">
        <v>#NAME?</v>
      </c>
      <c r="AJ1866" s="94" t="e">
        <v>#NAME?</v>
      </c>
      <c r="AK1866" s="94" t="e">
        <v>#NAME?</v>
      </c>
      <c r="AL1866" s="94" t="e">
        <v>#NAME?</v>
      </c>
      <c r="AM1866" s="94" t="e">
        <v>#NAME?</v>
      </c>
      <c r="AN1866" s="94" t="e">
        <v>#NAME?</v>
      </c>
      <c r="AO1866" s="94" t="e">
        <f aca="false" t="array" ref="AO1866:AS1866">_xlfn.torow(_xlfn.unique(_xlfn._xlws.filter(cat_table[Sub-subsector],($E1866=cat_table[Sector])*($F1866=cat_table[Subsector]),"")))</f>
        <v>#NAME?</v>
      </c>
      <c r="AP1866" s="94" t="e">
        <v>#NAME?</v>
      </c>
      <c r="AQ1866" s="94" t="e">
        <v>#NAME?</v>
      </c>
      <c r="AR1866" s="94" t="e">
        <v>#NAME?</v>
      </c>
      <c r="AS1866" s="94" t="e">
        <v>#NAME?</v>
      </c>
    </row>
    <row r="1867" customFormat="false" ht="15" hidden="false" customHeight="true" outlineLevel="0" collapsed="false">
      <c r="A1867" s="20" t="s">
        <v>11004</v>
      </c>
      <c r="B1867" s="20" t="str">
        <f aca="false">INDEX(Table2[], MATCH(L1867, Location_ID!$D$2:$D$648, 0), 1)</f>
        <v>b2d90c21-1147-4118-913f-a4ccc92519fc</v>
      </c>
      <c r="C1867" s="16" t="s">
        <v>979</v>
      </c>
      <c r="D1867" s="230" t="s">
        <v>354</v>
      </c>
      <c r="E1867" s="20" t="s">
        <v>43</v>
      </c>
      <c r="F1867" s="20" t="s">
        <v>7907</v>
      </c>
      <c r="G1867" s="20" t="s">
        <v>7913</v>
      </c>
      <c r="H1867" s="20"/>
      <c r="I1867" s="20" t="s">
        <v>10999</v>
      </c>
      <c r="J1867" s="20"/>
      <c r="K1867" s="20" t="s">
        <v>7109</v>
      </c>
      <c r="L1867" s="20" t="s">
        <v>2271</v>
      </c>
      <c r="M1867" s="20" t="s">
        <v>7110</v>
      </c>
      <c r="N1867" s="20" t="s">
        <v>10987</v>
      </c>
      <c r="O1867" s="20" t="s">
        <v>11000</v>
      </c>
      <c r="P1867" s="201" t="n">
        <v>42542</v>
      </c>
      <c r="Q1867" s="201" t="n">
        <v>42544</v>
      </c>
      <c r="R1867" s="20" t="n">
        <v>1</v>
      </c>
      <c r="S1867" s="20" t="s">
        <v>7112</v>
      </c>
      <c r="T1867" s="253" t="n">
        <v>1164</v>
      </c>
      <c r="U1867" s="253" t="n">
        <v>1092</v>
      </c>
      <c r="V1867" s="253" t="n">
        <v>1236</v>
      </c>
      <c r="W1867" s="20" t="s">
        <v>7642</v>
      </c>
      <c r="X1867" s="35"/>
      <c r="Y1867" s="35"/>
      <c r="Z1867" s="35" t="n">
        <v>0</v>
      </c>
      <c r="AE1867" s="94" t="e">
        <f aca="false" t="array" ref="AE1867:AN1867">_xlfn.torow(_xlfn.unique(_xlfn._xlws.filter(cat_table[Subsector],$E1867=cat_table[Sector],"")))</f>
        <v>#NAME?</v>
      </c>
      <c r="AF1867" s="94" t="e">
        <v>#NAME?</v>
      </c>
      <c r="AG1867" s="94" t="e">
        <v>#NAME?</v>
      </c>
      <c r="AH1867" s="94" t="e">
        <v>#NAME?</v>
      </c>
      <c r="AI1867" s="94" t="e">
        <v>#NAME?</v>
      </c>
      <c r="AJ1867" s="94" t="e">
        <v>#NAME?</v>
      </c>
      <c r="AK1867" s="94" t="e">
        <v>#NAME?</v>
      </c>
      <c r="AL1867" s="94" t="e">
        <v>#NAME?</v>
      </c>
      <c r="AM1867" s="94" t="e">
        <v>#NAME?</v>
      </c>
      <c r="AN1867" s="94" t="e">
        <v>#NAME?</v>
      </c>
      <c r="AO1867" s="94" t="e">
        <f aca="false" t="array" ref="AO1867:AS1867">_xlfn.torow(_xlfn.unique(_xlfn._xlws.filter(cat_table[Sub-subsector],($E1867=cat_table[Sector])*($F1867=cat_table[Subsector]),"")))</f>
        <v>#NAME?</v>
      </c>
      <c r="AP1867" s="94" t="e">
        <v>#NAME?</v>
      </c>
      <c r="AQ1867" s="94" t="e">
        <v>#NAME?</v>
      </c>
      <c r="AR1867" s="94" t="e">
        <v>#NAME?</v>
      </c>
      <c r="AS1867" s="94" t="e">
        <v>#NAME?</v>
      </c>
    </row>
    <row r="1868" customFormat="false" ht="15" hidden="false" customHeight="true" outlineLevel="0" collapsed="false">
      <c r="A1868" s="20" t="s">
        <v>11005</v>
      </c>
      <c r="B1868" s="20" t="str">
        <f aca="false">INDEX(Table2[], MATCH(L1868, Location_ID!$D$2:$D$648, 0), 1)</f>
        <v>b2d90c21-1147-4118-913f-a4ccc92519fc</v>
      </c>
      <c r="C1868" s="16" t="s">
        <v>979</v>
      </c>
      <c r="D1868" s="230" t="s">
        <v>354</v>
      </c>
      <c r="E1868" s="20" t="s">
        <v>43</v>
      </c>
      <c r="F1868" s="20" t="s">
        <v>7907</v>
      </c>
      <c r="G1868" s="20" t="s">
        <v>7913</v>
      </c>
      <c r="H1868" s="20"/>
      <c r="I1868" s="20" t="s">
        <v>11002</v>
      </c>
      <c r="J1868" s="20"/>
      <c r="K1868" s="20" t="s">
        <v>7109</v>
      </c>
      <c r="L1868" s="20" t="s">
        <v>2271</v>
      </c>
      <c r="M1868" s="20" t="s">
        <v>7110</v>
      </c>
      <c r="N1868" s="20" t="s">
        <v>10987</v>
      </c>
      <c r="O1868" s="20" t="s">
        <v>11003</v>
      </c>
      <c r="P1868" s="201" t="n">
        <v>42767</v>
      </c>
      <c r="Q1868" s="201" t="n">
        <v>42794</v>
      </c>
      <c r="R1868" s="20" t="n">
        <v>1</v>
      </c>
      <c r="S1868" s="20" t="s">
        <v>7112</v>
      </c>
      <c r="T1868" s="253" t="n">
        <v>1177</v>
      </c>
      <c r="U1868" s="253" t="n">
        <v>1026</v>
      </c>
      <c r="V1868" s="253" t="n">
        <v>1336</v>
      </c>
      <c r="W1868" s="20" t="s">
        <v>7642</v>
      </c>
      <c r="X1868" s="35"/>
      <c r="Y1868" s="35"/>
      <c r="Z1868" s="35" t="n">
        <v>0</v>
      </c>
      <c r="AE1868" s="94" t="e">
        <f aca="false" t="array" ref="AE1868:AN1868">_xlfn.torow(_xlfn.unique(_xlfn._xlws.filter(cat_table[Subsector],$E1868=cat_table[Sector],"")))</f>
        <v>#NAME?</v>
      </c>
      <c r="AF1868" s="94" t="e">
        <v>#NAME?</v>
      </c>
      <c r="AG1868" s="94" t="e">
        <v>#NAME?</v>
      </c>
      <c r="AH1868" s="94" t="e">
        <v>#NAME?</v>
      </c>
      <c r="AI1868" s="94" t="e">
        <v>#NAME?</v>
      </c>
      <c r="AJ1868" s="94" t="e">
        <v>#NAME?</v>
      </c>
      <c r="AK1868" s="94" t="e">
        <v>#NAME?</v>
      </c>
      <c r="AL1868" s="94" t="e">
        <v>#NAME?</v>
      </c>
      <c r="AM1868" s="94" t="e">
        <v>#NAME?</v>
      </c>
      <c r="AN1868" s="94" t="e">
        <v>#NAME?</v>
      </c>
      <c r="AO1868" s="94" t="e">
        <f aca="false" t="array" ref="AO1868:AS1868">_xlfn.torow(_xlfn.unique(_xlfn._xlws.filter(cat_table[Sub-subsector],($E1868=cat_table[Sector])*($F1868=cat_table[Subsector]),"")))</f>
        <v>#NAME?</v>
      </c>
      <c r="AP1868" s="94" t="e">
        <v>#NAME?</v>
      </c>
      <c r="AQ1868" s="94" t="e">
        <v>#NAME?</v>
      </c>
      <c r="AR1868" s="94" t="e">
        <v>#NAME?</v>
      </c>
      <c r="AS1868" s="94" t="e">
        <v>#NAME?</v>
      </c>
    </row>
    <row r="1869" customFormat="false" ht="15" hidden="false" customHeight="true" outlineLevel="0" collapsed="false">
      <c r="A1869" s="20" t="s">
        <v>11006</v>
      </c>
      <c r="B1869" s="20" t="str">
        <f aca="false">INDEX(Table2[], MATCH(L1869, Location_ID!$D$2:$D$648, 0), 1)</f>
        <v>b2d90c21-1147-4118-913f-a4ccc92519fc</v>
      </c>
      <c r="C1869" s="16" t="s">
        <v>979</v>
      </c>
      <c r="D1869" s="230" t="s">
        <v>354</v>
      </c>
      <c r="E1869" s="20" t="s">
        <v>43</v>
      </c>
      <c r="F1869" s="20" t="s">
        <v>7915</v>
      </c>
      <c r="G1869" s="20" t="s">
        <v>10968</v>
      </c>
      <c r="H1869" s="20"/>
      <c r="I1869" s="20" t="s">
        <v>10999</v>
      </c>
      <c r="J1869" s="20"/>
      <c r="K1869" s="20" t="s">
        <v>7109</v>
      </c>
      <c r="L1869" s="20" t="s">
        <v>2271</v>
      </c>
      <c r="M1869" s="20" t="s">
        <v>7110</v>
      </c>
      <c r="N1869" s="20" t="s">
        <v>10987</v>
      </c>
      <c r="O1869" s="20" t="s">
        <v>11000</v>
      </c>
      <c r="P1869" s="201" t="n">
        <v>42542</v>
      </c>
      <c r="Q1869" s="201" t="n">
        <v>42544</v>
      </c>
      <c r="R1869" s="20" t="n">
        <v>1</v>
      </c>
      <c r="S1869" s="20" t="s">
        <v>7112</v>
      </c>
      <c r="T1869" s="253" t="n">
        <v>2551</v>
      </c>
      <c r="U1869" s="253" t="n">
        <v>2245</v>
      </c>
      <c r="V1869" s="253" t="n">
        <v>2886</v>
      </c>
      <c r="W1869" s="20" t="s">
        <v>7642</v>
      </c>
      <c r="X1869" s="35"/>
      <c r="Y1869" s="35"/>
      <c r="Z1869" s="35" t="n">
        <v>0</v>
      </c>
      <c r="AE1869" s="94" t="e">
        <f aca="false" t="array" ref="AE1869:AN1869">_xlfn.torow(_xlfn.unique(_xlfn._xlws.filter(cat_table[Subsector],$E1869=cat_table[Sector],"")))</f>
        <v>#NAME?</v>
      </c>
      <c r="AF1869" s="94" t="e">
        <v>#NAME?</v>
      </c>
      <c r="AG1869" s="94" t="e">
        <v>#NAME?</v>
      </c>
      <c r="AH1869" s="94" t="e">
        <v>#NAME?</v>
      </c>
      <c r="AI1869" s="94" t="e">
        <v>#NAME?</v>
      </c>
      <c r="AJ1869" s="94" t="e">
        <v>#NAME?</v>
      </c>
      <c r="AK1869" s="94" t="e">
        <v>#NAME?</v>
      </c>
      <c r="AL1869" s="94" t="e">
        <v>#NAME?</v>
      </c>
      <c r="AM1869" s="94" t="e">
        <v>#NAME?</v>
      </c>
      <c r="AN1869" s="94" t="e">
        <v>#NAME?</v>
      </c>
      <c r="AO1869" s="94" t="e">
        <f aca="false" t="array" ref="AO1869:AQ1869">_xlfn.torow(_xlfn.unique(_xlfn._xlws.filter(cat_table[Sub-subsector],($E1869=cat_table[Sector])*($F1869=cat_table[Subsector]),"")))</f>
        <v>#NAME?</v>
      </c>
      <c r="AP1869" s="94" t="e">
        <v>#NAME?</v>
      </c>
      <c r="AQ1869" s="94" t="e">
        <v>#NAME?</v>
      </c>
    </row>
    <row r="1870" customFormat="false" ht="15" hidden="false" customHeight="true" outlineLevel="0" collapsed="false">
      <c r="A1870" s="20" t="s">
        <v>11007</v>
      </c>
      <c r="B1870" s="20" t="str">
        <f aca="false">INDEX(Table2[], MATCH(L1870, Location_ID!$D$2:$D$648, 0), 1)</f>
        <v>b2d90c21-1147-4118-913f-a4ccc92519fc</v>
      </c>
      <c r="C1870" s="16" t="s">
        <v>979</v>
      </c>
      <c r="D1870" s="230" t="s">
        <v>354</v>
      </c>
      <c r="E1870" s="20" t="s">
        <v>43</v>
      </c>
      <c r="F1870" s="20" t="s">
        <v>7915</v>
      </c>
      <c r="G1870" s="20" t="s">
        <v>10968</v>
      </c>
      <c r="H1870" s="20"/>
      <c r="I1870" s="20" t="s">
        <v>11002</v>
      </c>
      <c r="J1870" s="20"/>
      <c r="K1870" s="20" t="s">
        <v>7109</v>
      </c>
      <c r="L1870" s="20" t="s">
        <v>2271</v>
      </c>
      <c r="M1870" s="20" t="s">
        <v>7110</v>
      </c>
      <c r="N1870" s="20" t="s">
        <v>10987</v>
      </c>
      <c r="O1870" s="20" t="s">
        <v>11003</v>
      </c>
      <c r="P1870" s="201" t="n">
        <v>42767</v>
      </c>
      <c r="Q1870" s="201" t="n">
        <v>42794</v>
      </c>
      <c r="R1870" s="20" t="n">
        <v>1</v>
      </c>
      <c r="S1870" s="20" t="s">
        <v>7112</v>
      </c>
      <c r="T1870" s="253" t="n">
        <v>408</v>
      </c>
      <c r="U1870" s="253" t="n">
        <v>373</v>
      </c>
      <c r="V1870" s="253" t="n">
        <v>443</v>
      </c>
      <c r="W1870" s="20" t="s">
        <v>7642</v>
      </c>
      <c r="X1870" s="35"/>
      <c r="Y1870" s="35"/>
      <c r="Z1870" s="35" t="n">
        <v>0</v>
      </c>
      <c r="AE1870" s="94" t="e">
        <f aca="false" t="array" ref="AE1870:AN1870">_xlfn.torow(_xlfn.unique(_xlfn._xlws.filter(cat_table[Subsector],$E1870=cat_table[Sector],"")))</f>
        <v>#NAME?</v>
      </c>
      <c r="AF1870" s="94" t="e">
        <v>#NAME?</v>
      </c>
      <c r="AG1870" s="94" t="e">
        <v>#NAME?</v>
      </c>
      <c r="AH1870" s="94" t="e">
        <v>#NAME?</v>
      </c>
      <c r="AI1870" s="94" t="e">
        <v>#NAME?</v>
      </c>
      <c r="AJ1870" s="94" t="e">
        <v>#NAME?</v>
      </c>
      <c r="AK1870" s="94" t="e">
        <v>#NAME?</v>
      </c>
      <c r="AL1870" s="94" t="e">
        <v>#NAME?</v>
      </c>
      <c r="AM1870" s="94" t="e">
        <v>#NAME?</v>
      </c>
      <c r="AN1870" s="94" t="e">
        <v>#NAME?</v>
      </c>
      <c r="AO1870" s="94" t="e">
        <f aca="false" t="array" ref="AO1870:AQ1870">_xlfn.torow(_xlfn.unique(_xlfn._xlws.filter(cat_table[Sub-subsector],($E1870=cat_table[Sector])*($F1870=cat_table[Subsector]),"")))</f>
        <v>#NAME?</v>
      </c>
      <c r="AP1870" s="94" t="e">
        <v>#NAME?</v>
      </c>
      <c r="AQ1870" s="94" t="e">
        <v>#NAME?</v>
      </c>
    </row>
    <row r="1871" customFormat="false" ht="15" hidden="false" customHeight="true" outlineLevel="0" collapsed="false">
      <c r="A1871" s="29" t="s">
        <v>11008</v>
      </c>
      <c r="B1871" s="20" t="str">
        <f aca="false">INDEX(Table2[], MATCH(L1871, Location_ID!$D$2:$D$648, 0), 1)</f>
        <v>0964b2f3-c1fd-4c2a-9631-b9cb6d2902eb</v>
      </c>
      <c r="C1871" s="29" t="s">
        <v>990</v>
      </c>
      <c r="D1871" s="247" t="s">
        <v>354</v>
      </c>
      <c r="E1871" s="29" t="s">
        <v>43</v>
      </c>
      <c r="F1871" s="29"/>
      <c r="G1871" s="29"/>
      <c r="H1871" s="38"/>
      <c r="I1871" s="29" t="s">
        <v>11009</v>
      </c>
      <c r="J1871" s="29" t="s">
        <v>11010</v>
      </c>
      <c r="K1871" s="29" t="s">
        <v>7124</v>
      </c>
      <c r="L1871" s="29" t="s">
        <v>2274</v>
      </c>
      <c r="M1871" s="29" t="s">
        <v>7110</v>
      </c>
      <c r="N1871" s="29" t="s">
        <v>11011</v>
      </c>
      <c r="O1871" s="29" t="s">
        <v>11012</v>
      </c>
      <c r="P1871" s="228" t="n">
        <v>39988</v>
      </c>
      <c r="Q1871" s="228" t="n">
        <v>40416</v>
      </c>
      <c r="R1871" s="29"/>
      <c r="S1871" s="29" t="s">
        <v>7112</v>
      </c>
      <c r="T1871" s="29" t="n">
        <v>0.43</v>
      </c>
      <c r="U1871" s="29" t="n">
        <v>0.28</v>
      </c>
      <c r="V1871" s="29" t="n">
        <v>0.62</v>
      </c>
      <c r="W1871" s="29" t="s">
        <v>11013</v>
      </c>
      <c r="X1871" s="38"/>
      <c r="Y1871" s="38"/>
      <c r="Z1871" s="38" t="n">
        <v>1</v>
      </c>
      <c r="AE1871" s="94" t="e">
        <f aca="false" t="array" ref="AE1871:AN1871">_xlfn.torow(_xlfn.unique(_xlfn._xlws.filter(cat_table[Subsector],$E1871=cat_table[Sector],"")))</f>
        <v>#NAME?</v>
      </c>
      <c r="AF1871" s="94" t="e">
        <v>#NAME?</v>
      </c>
      <c r="AG1871" s="94" t="e">
        <v>#NAME?</v>
      </c>
      <c r="AH1871" s="94" t="e">
        <v>#NAME?</v>
      </c>
      <c r="AI1871" s="94" t="e">
        <v>#NAME?</v>
      </c>
      <c r="AJ1871" s="94" t="e">
        <v>#NAME?</v>
      </c>
      <c r="AK1871" s="94" t="e">
        <v>#NAME?</v>
      </c>
      <c r="AL1871" s="94" t="e">
        <v>#NAME?</v>
      </c>
      <c r="AM1871" s="94" t="e">
        <v>#NAME?</v>
      </c>
      <c r="AN1871" s="94" t="e">
        <v>#NAME?</v>
      </c>
      <c r="AO1871" s="94" t="e">
        <f aca="false" t="array" ref="AO1871:AO1871">_xlfn.torow(_xlfn.unique(_xlfn._xlws.filter(cat_table[Sub-subsector],($E1871=cat_table[Sector])*($F1871=cat_table[Subsector]),"")))</f>
        <v>#NAME?</v>
      </c>
    </row>
    <row r="1872" customFormat="false" ht="15" hidden="false" customHeight="true" outlineLevel="0" collapsed="false">
      <c r="A1872" s="29" t="s">
        <v>11014</v>
      </c>
      <c r="B1872" s="20" t="str">
        <f aca="false">INDEX(Table2[], MATCH(L1872, Location_ID!$D$2:$D$648, 0), 1)</f>
        <v>0964b2f3-c1fd-4c2a-9631-b9cb6d2902eb</v>
      </c>
      <c r="C1872" s="29" t="s">
        <v>990</v>
      </c>
      <c r="D1872" s="247" t="s">
        <v>354</v>
      </c>
      <c r="E1872" s="29" t="s">
        <v>43</v>
      </c>
      <c r="F1872" s="29"/>
      <c r="G1872" s="29"/>
      <c r="H1872" s="38"/>
      <c r="I1872" s="29" t="s">
        <v>11009</v>
      </c>
      <c r="J1872" s="29" t="s">
        <v>11015</v>
      </c>
      <c r="K1872" s="29" t="s">
        <v>7124</v>
      </c>
      <c r="L1872" s="29" t="s">
        <v>2274</v>
      </c>
      <c r="M1872" s="29" t="s">
        <v>7110</v>
      </c>
      <c r="N1872" s="29" t="s">
        <v>11011</v>
      </c>
      <c r="O1872" s="29" t="s">
        <v>11016</v>
      </c>
      <c r="P1872" s="228" t="n">
        <v>39988</v>
      </c>
      <c r="Q1872" s="228" t="n">
        <v>40416</v>
      </c>
      <c r="R1872" s="29"/>
      <c r="S1872" s="29" t="s">
        <v>7112</v>
      </c>
      <c r="T1872" s="29" t="n">
        <v>0.84</v>
      </c>
      <c r="U1872" s="29" t="n">
        <v>-0.5</v>
      </c>
      <c r="V1872" s="29" t="n">
        <v>2.89</v>
      </c>
      <c r="W1872" s="29" t="s">
        <v>11013</v>
      </c>
      <c r="X1872" s="38"/>
      <c r="Y1872" s="38"/>
      <c r="Z1872" s="38" t="n">
        <v>1</v>
      </c>
      <c r="AE1872" s="94" t="e">
        <f aca="false" t="array" ref="AE1872:AN1872">_xlfn.torow(_xlfn.unique(_xlfn._xlws.filter(cat_table[Subsector],$E1872=cat_table[Sector],"")))</f>
        <v>#NAME?</v>
      </c>
      <c r="AF1872" s="94" t="e">
        <v>#NAME?</v>
      </c>
      <c r="AG1872" s="94" t="e">
        <v>#NAME?</v>
      </c>
      <c r="AH1872" s="94" t="e">
        <v>#NAME?</v>
      </c>
      <c r="AI1872" s="94" t="e">
        <v>#NAME?</v>
      </c>
      <c r="AJ1872" s="94" t="e">
        <v>#NAME?</v>
      </c>
      <c r="AK1872" s="94" t="e">
        <v>#NAME?</v>
      </c>
      <c r="AL1872" s="94" t="e">
        <v>#NAME?</v>
      </c>
      <c r="AM1872" s="94" t="e">
        <v>#NAME?</v>
      </c>
      <c r="AN1872" s="94" t="e">
        <v>#NAME?</v>
      </c>
      <c r="AO1872" s="94" t="e">
        <f aca="false" t="array" ref="AO1872:AO1872">_xlfn.torow(_xlfn.unique(_xlfn._xlws.filter(cat_table[Sub-subsector],($E1872=cat_table[Sector])*($F1872=cat_table[Subsector]),"")))</f>
        <v>#NAME?</v>
      </c>
    </row>
    <row r="1873" customFormat="false" ht="15" hidden="false" customHeight="true" outlineLevel="0" collapsed="false">
      <c r="A1873" s="29" t="s">
        <v>11017</v>
      </c>
      <c r="B1873" s="20" t="str">
        <f aca="false">INDEX(Table2[], MATCH(L1873, Location_ID!$D$2:$D$648, 0), 1)</f>
        <v>0964b2f3-c1fd-4c2a-9631-b9cb6d2902eb</v>
      </c>
      <c r="C1873" s="29" t="s">
        <v>990</v>
      </c>
      <c r="D1873" s="247" t="s">
        <v>354</v>
      </c>
      <c r="E1873" s="29" t="s">
        <v>43</v>
      </c>
      <c r="F1873" s="29"/>
      <c r="G1873" s="29"/>
      <c r="H1873" s="38"/>
      <c r="I1873" s="29" t="s">
        <v>11009</v>
      </c>
      <c r="J1873" s="29" t="s">
        <v>11018</v>
      </c>
      <c r="K1873" s="29" t="s">
        <v>7124</v>
      </c>
      <c r="L1873" s="29" t="s">
        <v>2274</v>
      </c>
      <c r="M1873" s="29" t="s">
        <v>7110</v>
      </c>
      <c r="N1873" s="29" t="s">
        <v>11011</v>
      </c>
      <c r="O1873" s="29" t="s">
        <v>11019</v>
      </c>
      <c r="P1873" s="228" t="n">
        <v>39988</v>
      </c>
      <c r="Q1873" s="228" t="n">
        <v>40416</v>
      </c>
      <c r="R1873" s="29"/>
      <c r="S1873" s="29" t="s">
        <v>7112</v>
      </c>
      <c r="T1873" s="29" t="n">
        <v>1.61</v>
      </c>
      <c r="U1873" s="29" t="n">
        <v>-1.57</v>
      </c>
      <c r="V1873" s="29" t="n">
        <v>8.14</v>
      </c>
      <c r="W1873" s="29" t="s">
        <v>11013</v>
      </c>
      <c r="X1873" s="38"/>
      <c r="Y1873" s="38"/>
      <c r="Z1873" s="38" t="n">
        <v>1</v>
      </c>
      <c r="AE1873" s="94" t="e">
        <f aca="false" t="array" ref="AE1873:AN1873">_xlfn.torow(_xlfn.unique(_xlfn._xlws.filter(cat_table[Subsector],$E1873=cat_table[Sector],"")))</f>
        <v>#NAME?</v>
      </c>
      <c r="AF1873" s="94" t="e">
        <v>#NAME?</v>
      </c>
      <c r="AG1873" s="94" t="e">
        <v>#NAME?</v>
      </c>
      <c r="AH1873" s="94" t="e">
        <v>#NAME?</v>
      </c>
      <c r="AI1873" s="94" t="e">
        <v>#NAME?</v>
      </c>
      <c r="AJ1873" s="94" t="e">
        <v>#NAME?</v>
      </c>
      <c r="AK1873" s="94" t="e">
        <v>#NAME?</v>
      </c>
      <c r="AL1873" s="94" t="e">
        <v>#NAME?</v>
      </c>
      <c r="AM1873" s="94" t="e">
        <v>#NAME?</v>
      </c>
      <c r="AN1873" s="94" t="e">
        <v>#NAME?</v>
      </c>
      <c r="AO1873" s="94" t="e">
        <f aca="false" t="array" ref="AO1873:AO1873">_xlfn.torow(_xlfn.unique(_xlfn._xlws.filter(cat_table[Sub-subsector],($E1873=cat_table[Sector])*($F1873=cat_table[Subsector]),"")))</f>
        <v>#NAME?</v>
      </c>
    </row>
    <row r="1874" customFormat="false" ht="15" hidden="false" customHeight="true" outlineLevel="0" collapsed="false">
      <c r="A1874" s="20" t="s">
        <v>11020</v>
      </c>
      <c r="B1874" s="20" t="str">
        <f aca="false">INDEX(Table2[], MATCH(L1874, Location_ID!$D$2:$D$648, 0), 1)</f>
        <v>b2d90c21-1147-4118-913f-a4ccc92519fc</v>
      </c>
      <c r="C1874" s="16" t="s">
        <v>985</v>
      </c>
      <c r="D1874" s="230" t="s">
        <v>354</v>
      </c>
      <c r="E1874" s="20" t="s">
        <v>7537</v>
      </c>
      <c r="F1874" s="20"/>
      <c r="G1874" s="20"/>
      <c r="H1874" s="20"/>
      <c r="I1874" s="20" t="s">
        <v>11021</v>
      </c>
      <c r="J1874" s="20" t="s">
        <v>11022</v>
      </c>
      <c r="K1874" s="20" t="s">
        <v>7124</v>
      </c>
      <c r="L1874" s="20" t="s">
        <v>2271</v>
      </c>
      <c r="M1874" s="20" t="s">
        <v>7110</v>
      </c>
      <c r="N1874" s="20" t="s">
        <v>11023</v>
      </c>
      <c r="O1874" s="20" t="s">
        <v>7782</v>
      </c>
      <c r="P1874" s="201" t="n">
        <v>42583</v>
      </c>
      <c r="Q1874" s="201" t="n">
        <v>43404</v>
      </c>
      <c r="R1874" s="20" t="n">
        <v>564</v>
      </c>
      <c r="S1874" s="20" t="s">
        <v>7122</v>
      </c>
      <c r="T1874" s="20" t="n">
        <v>0.511</v>
      </c>
      <c r="U1874" s="20" t="n">
        <v>0.433</v>
      </c>
      <c r="V1874" s="20" t="n">
        <v>0.601</v>
      </c>
      <c r="W1874" s="20" t="s">
        <v>7502</v>
      </c>
      <c r="X1874" s="35"/>
      <c r="Y1874" s="35"/>
      <c r="Z1874" s="35" t="n">
        <v>1</v>
      </c>
      <c r="AE1874" s="94" t="e">
        <f aca="false" t="array" ref="AE1874:AE1874">_xlfn.torow(_xlfn.unique(_xlfn._xlws.filter(cat_table[Subsector],$E1874=cat_table[Sector],"")))</f>
        <v>#NAME?</v>
      </c>
      <c r="AO1874" s="94" t="e">
        <f aca="false" t="array" ref="AO1874:AO1874">_xlfn.torow(_xlfn.unique(_xlfn._xlws.filter(cat_table[Sub-subsector],($E1874=cat_table[Sector])*($F1874=cat_table[Subsector]),"")))</f>
        <v>#NAME?</v>
      </c>
    </row>
    <row r="1875" customFormat="false" ht="15" hidden="false" customHeight="true" outlineLevel="0" collapsed="false">
      <c r="A1875" s="20" t="s">
        <v>11024</v>
      </c>
      <c r="B1875" s="20" t="str">
        <f aca="false">INDEX(Table2[], MATCH(L1875, Location_ID!$D$2:$D$648, 0), 1)</f>
        <v>b2d90c21-1147-4118-913f-a4ccc92519fc</v>
      </c>
      <c r="C1875" s="16" t="s">
        <v>985</v>
      </c>
      <c r="D1875" s="230" t="s">
        <v>354</v>
      </c>
      <c r="E1875" s="20" t="s">
        <v>7134</v>
      </c>
      <c r="F1875" s="20" t="s">
        <v>7899</v>
      </c>
      <c r="G1875" s="20" t="s">
        <v>11025</v>
      </c>
      <c r="H1875" s="20"/>
      <c r="I1875" s="20"/>
      <c r="J1875" s="20" t="s">
        <v>11026</v>
      </c>
      <c r="K1875" s="20" t="s">
        <v>7124</v>
      </c>
      <c r="L1875" s="20" t="s">
        <v>2271</v>
      </c>
      <c r="M1875" s="20" t="s">
        <v>7110</v>
      </c>
      <c r="N1875" s="20" t="s">
        <v>11023</v>
      </c>
      <c r="O1875" s="20" t="s">
        <v>11026</v>
      </c>
      <c r="P1875" s="201" t="n">
        <v>42583</v>
      </c>
      <c r="Q1875" s="201" t="n">
        <v>43404</v>
      </c>
      <c r="R1875" s="20"/>
      <c r="S1875" s="20" t="s">
        <v>7122</v>
      </c>
      <c r="T1875" s="20" t="n">
        <v>0.007</v>
      </c>
      <c r="U1875" s="20"/>
      <c r="V1875" s="20"/>
      <c r="W1875" s="20" t="s">
        <v>7502</v>
      </c>
      <c r="X1875" s="35"/>
      <c r="Y1875" s="35"/>
      <c r="Z1875" s="35" t="n">
        <v>1</v>
      </c>
      <c r="AE1875" s="94" t="e">
        <f aca="false" t="array" ref="AE1875:AK1875">_xlfn.torow(_xlfn.unique(_xlfn._xlws.filter(cat_table[Subsector],$E1875=cat_table[Sector],"")))</f>
        <v>#NAME?</v>
      </c>
      <c r="AF1875" s="94" t="e">
        <v>#NAME?</v>
      </c>
      <c r="AG1875" s="94" t="e">
        <v>#NAME?</v>
      </c>
      <c r="AH1875" s="94" t="e">
        <v>#NAME?</v>
      </c>
      <c r="AI1875" s="94" t="e">
        <v>#NAME?</v>
      </c>
      <c r="AJ1875" s="94" t="e">
        <v>#NAME?</v>
      </c>
      <c r="AK1875" s="94" t="e">
        <v>#NAME?</v>
      </c>
      <c r="AO1875" s="94" t="e">
        <f aca="false" t="array" ref="AO1875:AQ1875">_xlfn.torow(_xlfn.unique(_xlfn._xlws.filter(cat_table[Sub-subsector],($E1875=cat_table[Sector])*($F1875=cat_table[Subsector]),"")))</f>
        <v>#NAME?</v>
      </c>
      <c r="AP1875" s="94" t="e">
        <v>#NAME?</v>
      </c>
      <c r="AQ1875" s="94" t="e">
        <v>#NAME?</v>
      </c>
    </row>
    <row r="1876" customFormat="false" ht="15" hidden="false" customHeight="true" outlineLevel="0" collapsed="false">
      <c r="A1876" s="20" t="s">
        <v>11027</v>
      </c>
      <c r="B1876" s="20" t="str">
        <f aca="false">INDEX(Table2[], MATCH(L1876, Location_ID!$D$2:$D$648, 0), 1)</f>
        <v>b2d90c21-1147-4118-913f-a4ccc92519fc</v>
      </c>
      <c r="C1876" s="16" t="s">
        <v>985</v>
      </c>
      <c r="D1876" s="230" t="s">
        <v>354</v>
      </c>
      <c r="E1876" s="20" t="s">
        <v>7134</v>
      </c>
      <c r="F1876" s="20" t="s">
        <v>7899</v>
      </c>
      <c r="G1876" s="20" t="s">
        <v>7998</v>
      </c>
      <c r="H1876" s="20"/>
      <c r="I1876" s="20"/>
      <c r="J1876" s="20" t="s">
        <v>11028</v>
      </c>
      <c r="K1876" s="20" t="s">
        <v>7124</v>
      </c>
      <c r="L1876" s="20" t="s">
        <v>2271</v>
      </c>
      <c r="M1876" s="20" t="s">
        <v>7110</v>
      </c>
      <c r="N1876" s="20" t="s">
        <v>11023</v>
      </c>
      <c r="O1876" s="20" t="s">
        <v>11028</v>
      </c>
      <c r="P1876" s="201" t="n">
        <v>42583</v>
      </c>
      <c r="Q1876" s="201" t="n">
        <v>43404</v>
      </c>
      <c r="R1876" s="20"/>
      <c r="S1876" s="20" t="s">
        <v>7122</v>
      </c>
      <c r="T1876" s="20" t="n">
        <v>0.015</v>
      </c>
      <c r="U1876" s="20"/>
      <c r="V1876" s="20"/>
      <c r="W1876" s="20" t="s">
        <v>7502</v>
      </c>
      <c r="X1876" s="35"/>
      <c r="Y1876" s="35"/>
      <c r="Z1876" s="35" t="n">
        <v>1</v>
      </c>
      <c r="AE1876" s="94" t="e">
        <f aca="false" t="array" ref="AE1876:AK1876">_xlfn.torow(_xlfn.unique(_xlfn._xlws.filter(cat_table[Subsector],$E1876=cat_table[Sector],"")))</f>
        <v>#NAME?</v>
      </c>
      <c r="AF1876" s="94" t="e">
        <v>#NAME?</v>
      </c>
      <c r="AG1876" s="94" t="e">
        <v>#NAME?</v>
      </c>
      <c r="AH1876" s="94" t="e">
        <v>#NAME?</v>
      </c>
      <c r="AI1876" s="94" t="e">
        <v>#NAME?</v>
      </c>
      <c r="AJ1876" s="94" t="e">
        <v>#NAME?</v>
      </c>
      <c r="AK1876" s="94" t="e">
        <v>#NAME?</v>
      </c>
      <c r="AO1876" s="94" t="e">
        <f aca="false" t="array" ref="AO1876:AQ1876">_xlfn.torow(_xlfn.unique(_xlfn._xlws.filter(cat_table[Sub-subsector],($E1876=cat_table[Sector])*($F1876=cat_table[Subsector]),"")))</f>
        <v>#NAME?</v>
      </c>
      <c r="AP1876" s="94" t="e">
        <v>#NAME?</v>
      </c>
      <c r="AQ1876" s="94" t="e">
        <v>#NAME?</v>
      </c>
    </row>
    <row r="1877" customFormat="false" ht="15" hidden="false" customHeight="true" outlineLevel="0" collapsed="false">
      <c r="A1877" s="20" t="s">
        <v>11029</v>
      </c>
      <c r="B1877" s="20" t="str">
        <f aca="false">INDEX(Table2[], MATCH(L1877, Location_ID!$D$2:$D$648, 0), 1)</f>
        <v>b2d90c21-1147-4118-913f-a4ccc92519fc</v>
      </c>
      <c r="C1877" s="16" t="s">
        <v>985</v>
      </c>
      <c r="D1877" s="230" t="s">
        <v>354</v>
      </c>
      <c r="E1877" s="20" t="s">
        <v>7134</v>
      </c>
      <c r="F1877" s="20" t="s">
        <v>7899</v>
      </c>
      <c r="G1877" s="20" t="s">
        <v>7998</v>
      </c>
      <c r="H1877" s="20"/>
      <c r="I1877" s="20"/>
      <c r="J1877" s="20" t="s">
        <v>11030</v>
      </c>
      <c r="K1877" s="20" t="s">
        <v>7124</v>
      </c>
      <c r="L1877" s="20" t="s">
        <v>2271</v>
      </c>
      <c r="M1877" s="20" t="s">
        <v>7110</v>
      </c>
      <c r="N1877" s="20" t="s">
        <v>11023</v>
      </c>
      <c r="O1877" s="20" t="s">
        <v>11030</v>
      </c>
      <c r="P1877" s="201" t="n">
        <v>42583</v>
      </c>
      <c r="Q1877" s="201" t="n">
        <v>43404</v>
      </c>
      <c r="R1877" s="20"/>
      <c r="S1877" s="20" t="s">
        <v>7122</v>
      </c>
      <c r="T1877" s="20" t="n">
        <v>0.022</v>
      </c>
      <c r="U1877" s="20"/>
      <c r="V1877" s="20"/>
      <c r="W1877" s="20" t="s">
        <v>7502</v>
      </c>
      <c r="X1877" s="35"/>
      <c r="Y1877" s="35"/>
      <c r="Z1877" s="35" t="n">
        <v>1</v>
      </c>
      <c r="AE1877" s="94" t="e">
        <f aca="false" t="array" ref="AE1877:AK1877">_xlfn.torow(_xlfn.unique(_xlfn._xlws.filter(cat_table[Subsector],$E1877=cat_table[Sector],"")))</f>
        <v>#NAME?</v>
      </c>
      <c r="AF1877" s="94" t="e">
        <v>#NAME?</v>
      </c>
      <c r="AG1877" s="94" t="e">
        <v>#NAME?</v>
      </c>
      <c r="AH1877" s="94" t="e">
        <v>#NAME?</v>
      </c>
      <c r="AI1877" s="94" t="e">
        <v>#NAME?</v>
      </c>
      <c r="AJ1877" s="94" t="e">
        <v>#NAME?</v>
      </c>
      <c r="AK1877" s="94" t="e">
        <v>#NAME?</v>
      </c>
      <c r="AO1877" s="94" t="e">
        <f aca="false" t="array" ref="AO1877:AQ1877">_xlfn.torow(_xlfn.unique(_xlfn._xlws.filter(cat_table[Sub-subsector],($E1877=cat_table[Sector])*($F1877=cat_table[Subsector]),"")))</f>
        <v>#NAME?</v>
      </c>
      <c r="AP1877" s="94" t="e">
        <v>#NAME?</v>
      </c>
      <c r="AQ1877" s="94" t="e">
        <v>#NAME?</v>
      </c>
    </row>
    <row r="1878" customFormat="false" ht="15" hidden="false" customHeight="true" outlineLevel="0" collapsed="false">
      <c r="A1878" s="20" t="s">
        <v>11031</v>
      </c>
      <c r="B1878" s="20" t="str">
        <f aca="false">INDEX(Table2[], MATCH(L1878, Location_ID!$D$2:$D$648, 0), 1)</f>
        <v>b2d90c21-1147-4118-913f-a4ccc92519fc</v>
      </c>
      <c r="C1878" s="16" t="s">
        <v>985</v>
      </c>
      <c r="D1878" s="230" t="s">
        <v>354</v>
      </c>
      <c r="E1878" s="20" t="s">
        <v>7134</v>
      </c>
      <c r="F1878" s="20" t="s">
        <v>7458</v>
      </c>
      <c r="G1878" s="20" t="s">
        <v>7459</v>
      </c>
      <c r="H1878" s="20"/>
      <c r="I1878" s="20"/>
      <c r="J1878" s="20" t="s">
        <v>11032</v>
      </c>
      <c r="K1878" s="20" t="s">
        <v>7124</v>
      </c>
      <c r="L1878" s="20" t="s">
        <v>2271</v>
      </c>
      <c r="M1878" s="20" t="s">
        <v>7110</v>
      </c>
      <c r="N1878" s="20" t="s">
        <v>11023</v>
      </c>
      <c r="O1878" s="20" t="s">
        <v>11032</v>
      </c>
      <c r="P1878" s="201" t="n">
        <v>42583</v>
      </c>
      <c r="Q1878" s="201" t="n">
        <v>43404</v>
      </c>
      <c r="R1878" s="20"/>
      <c r="S1878" s="20" t="s">
        <v>7122</v>
      </c>
      <c r="T1878" s="20" t="n">
        <v>0.002</v>
      </c>
      <c r="U1878" s="20"/>
      <c r="V1878" s="20"/>
      <c r="W1878" s="20" t="s">
        <v>7502</v>
      </c>
      <c r="X1878" s="35"/>
      <c r="Y1878" s="35"/>
      <c r="Z1878" s="35" t="n">
        <v>1</v>
      </c>
      <c r="AE1878" s="94" t="e">
        <f aca="false" t="array" ref="AE1878:AK1878">_xlfn.torow(_xlfn.unique(_xlfn._xlws.filter(cat_table[Subsector],$E1878=cat_table[Sector],"")))</f>
        <v>#NAME?</v>
      </c>
      <c r="AF1878" s="94" t="e">
        <v>#NAME?</v>
      </c>
      <c r="AG1878" s="94" t="e">
        <v>#NAME?</v>
      </c>
      <c r="AH1878" s="94" t="e">
        <v>#NAME?</v>
      </c>
      <c r="AI1878" s="94" t="e">
        <v>#NAME?</v>
      </c>
      <c r="AJ1878" s="94" t="e">
        <v>#NAME?</v>
      </c>
      <c r="AK1878" s="94" t="e">
        <v>#NAME?</v>
      </c>
      <c r="AO1878" s="94" t="e">
        <f aca="false" t="array" ref="AO1878:AR1878">_xlfn.torow(_xlfn.unique(_xlfn._xlws.filter(cat_table[Sub-subsector],($E1878=cat_table[Sector])*($F1878=cat_table[Subsector]),"")))</f>
        <v>#NAME?</v>
      </c>
      <c r="AP1878" s="94" t="e">
        <v>#NAME?</v>
      </c>
      <c r="AQ1878" s="94" t="e">
        <v>#NAME?</v>
      </c>
      <c r="AR1878" s="94" t="e">
        <v>#NAME?</v>
      </c>
    </row>
    <row r="1879" customFormat="false" ht="15" hidden="false" customHeight="true" outlineLevel="0" collapsed="false">
      <c r="A1879" s="20" t="s">
        <v>11033</v>
      </c>
      <c r="B1879" s="20" t="str">
        <f aca="false">INDEX(Table2[], MATCH(L1879, Location_ID!$D$2:$D$648, 0), 1)</f>
        <v>b2d90c21-1147-4118-913f-a4ccc92519fc</v>
      </c>
      <c r="C1879" s="16" t="s">
        <v>985</v>
      </c>
      <c r="D1879" s="230" t="s">
        <v>354</v>
      </c>
      <c r="E1879" s="20" t="s">
        <v>7134</v>
      </c>
      <c r="F1879" s="20" t="s">
        <v>7458</v>
      </c>
      <c r="G1879" s="20" t="s">
        <v>7459</v>
      </c>
      <c r="H1879" s="20"/>
      <c r="I1879" s="20"/>
      <c r="J1879" s="20" t="s">
        <v>11034</v>
      </c>
      <c r="K1879" s="20" t="s">
        <v>7124</v>
      </c>
      <c r="L1879" s="20" t="s">
        <v>2271</v>
      </c>
      <c r="M1879" s="20" t="s">
        <v>7110</v>
      </c>
      <c r="N1879" s="20" t="s">
        <v>11023</v>
      </c>
      <c r="O1879" s="20" t="s">
        <v>11034</v>
      </c>
      <c r="P1879" s="201" t="n">
        <v>42583</v>
      </c>
      <c r="Q1879" s="201" t="n">
        <v>43404</v>
      </c>
      <c r="R1879" s="20"/>
      <c r="S1879" s="20" t="s">
        <v>7122</v>
      </c>
      <c r="T1879" s="20" t="n">
        <v>0.005</v>
      </c>
      <c r="U1879" s="20"/>
      <c r="V1879" s="20"/>
      <c r="W1879" s="20" t="s">
        <v>7502</v>
      </c>
      <c r="X1879" s="35"/>
      <c r="Y1879" s="35"/>
      <c r="Z1879" s="35" t="n">
        <v>1</v>
      </c>
      <c r="AE1879" s="94" t="e">
        <f aca="false" t="array" ref="AE1879:AK1879">_xlfn.torow(_xlfn.unique(_xlfn._xlws.filter(cat_table[Subsector],$E1879=cat_table[Sector],"")))</f>
        <v>#NAME?</v>
      </c>
      <c r="AF1879" s="94" t="e">
        <v>#NAME?</v>
      </c>
      <c r="AG1879" s="94" t="e">
        <v>#NAME?</v>
      </c>
      <c r="AH1879" s="94" t="e">
        <v>#NAME?</v>
      </c>
      <c r="AI1879" s="94" t="e">
        <v>#NAME?</v>
      </c>
      <c r="AJ1879" s="94" t="e">
        <v>#NAME?</v>
      </c>
      <c r="AK1879" s="94" t="e">
        <v>#NAME?</v>
      </c>
      <c r="AO1879" s="94" t="e">
        <f aca="false" t="array" ref="AO1879:AR1879">_xlfn.torow(_xlfn.unique(_xlfn._xlws.filter(cat_table[Sub-subsector],($E1879=cat_table[Sector])*($F1879=cat_table[Subsector]),"")))</f>
        <v>#NAME?</v>
      </c>
      <c r="AP1879" s="94" t="e">
        <v>#NAME?</v>
      </c>
      <c r="AQ1879" s="94" t="e">
        <v>#NAME?</v>
      </c>
      <c r="AR1879" s="94" t="e">
        <v>#NAME?</v>
      </c>
    </row>
    <row r="1880" customFormat="false" ht="15" hidden="false" customHeight="true" outlineLevel="0" collapsed="false">
      <c r="A1880" s="20" t="s">
        <v>11035</v>
      </c>
      <c r="B1880" s="20" t="str">
        <f aca="false">INDEX(Table2[], MATCH(L1880, Location_ID!$D$2:$D$648, 0), 1)</f>
        <v>b2d90c21-1147-4118-913f-a4ccc92519fc</v>
      </c>
      <c r="C1880" s="16" t="s">
        <v>985</v>
      </c>
      <c r="D1880" s="230" t="s">
        <v>354</v>
      </c>
      <c r="E1880" s="20" t="s">
        <v>7134</v>
      </c>
      <c r="F1880" s="20" t="s">
        <v>7458</v>
      </c>
      <c r="G1880" s="20" t="s">
        <v>7459</v>
      </c>
      <c r="H1880" s="20"/>
      <c r="I1880" s="20"/>
      <c r="J1880" s="20" t="s">
        <v>11036</v>
      </c>
      <c r="K1880" s="20" t="s">
        <v>7124</v>
      </c>
      <c r="L1880" s="20" t="s">
        <v>2271</v>
      </c>
      <c r="M1880" s="20" t="s">
        <v>7110</v>
      </c>
      <c r="N1880" s="20" t="s">
        <v>11023</v>
      </c>
      <c r="O1880" s="20" t="s">
        <v>11036</v>
      </c>
      <c r="P1880" s="201" t="n">
        <v>42583</v>
      </c>
      <c r="Q1880" s="201" t="n">
        <v>43404</v>
      </c>
      <c r="R1880" s="20"/>
      <c r="S1880" s="20" t="s">
        <v>7122</v>
      </c>
      <c r="T1880" s="20" t="n">
        <v>0.004</v>
      </c>
      <c r="U1880" s="20"/>
      <c r="V1880" s="20"/>
      <c r="W1880" s="20" t="s">
        <v>7502</v>
      </c>
      <c r="X1880" s="35"/>
      <c r="Y1880" s="35"/>
      <c r="Z1880" s="35" t="n">
        <v>1</v>
      </c>
      <c r="AE1880" s="94" t="e">
        <f aca="false" t="array" ref="AE1880:AK1880">_xlfn.torow(_xlfn.unique(_xlfn._xlws.filter(cat_table[Subsector],$E1880=cat_table[Sector],"")))</f>
        <v>#NAME?</v>
      </c>
      <c r="AF1880" s="94" t="e">
        <v>#NAME?</v>
      </c>
      <c r="AG1880" s="94" t="e">
        <v>#NAME?</v>
      </c>
      <c r="AH1880" s="94" t="e">
        <v>#NAME?</v>
      </c>
      <c r="AI1880" s="94" t="e">
        <v>#NAME?</v>
      </c>
      <c r="AJ1880" s="94" t="e">
        <v>#NAME?</v>
      </c>
      <c r="AK1880" s="94" t="e">
        <v>#NAME?</v>
      </c>
      <c r="AO1880" s="94" t="e">
        <f aca="false" t="array" ref="AO1880:AR1880">_xlfn.torow(_xlfn.unique(_xlfn._xlws.filter(cat_table[Sub-subsector],($E1880=cat_table[Sector])*($F1880=cat_table[Subsector]),"")))</f>
        <v>#NAME?</v>
      </c>
      <c r="AP1880" s="94" t="e">
        <v>#NAME?</v>
      </c>
      <c r="AQ1880" s="94" t="e">
        <v>#NAME?</v>
      </c>
      <c r="AR1880" s="94" t="e">
        <v>#NAME?</v>
      </c>
    </row>
    <row r="1881" customFormat="false" ht="15" hidden="false" customHeight="true" outlineLevel="0" collapsed="false">
      <c r="A1881" s="20" t="s">
        <v>11037</v>
      </c>
      <c r="B1881" s="20" t="str">
        <f aca="false">INDEX(Table2[], MATCH(L1881, Location_ID!$D$2:$D$648, 0), 1)</f>
        <v>b2d90c21-1147-4118-913f-a4ccc92519fc</v>
      </c>
      <c r="C1881" s="16" t="s">
        <v>985</v>
      </c>
      <c r="D1881" s="230" t="s">
        <v>354</v>
      </c>
      <c r="E1881" s="20" t="s">
        <v>7134</v>
      </c>
      <c r="F1881" s="20" t="s">
        <v>7135</v>
      </c>
      <c r="G1881" s="20" t="s">
        <v>7591</v>
      </c>
      <c r="H1881" s="20"/>
      <c r="I1881" s="20"/>
      <c r="J1881" s="20" t="s">
        <v>11038</v>
      </c>
      <c r="K1881" s="20" t="s">
        <v>7124</v>
      </c>
      <c r="L1881" s="20" t="s">
        <v>2271</v>
      </c>
      <c r="M1881" s="20" t="s">
        <v>7110</v>
      </c>
      <c r="N1881" s="20" t="s">
        <v>11023</v>
      </c>
      <c r="O1881" s="20" t="s">
        <v>11038</v>
      </c>
      <c r="P1881" s="201" t="n">
        <v>42583</v>
      </c>
      <c r="Q1881" s="201" t="n">
        <v>43404</v>
      </c>
      <c r="R1881" s="20"/>
      <c r="S1881" s="20" t="s">
        <v>7122</v>
      </c>
      <c r="T1881" s="20" t="n">
        <v>0.004</v>
      </c>
      <c r="U1881" s="20"/>
      <c r="V1881" s="20"/>
      <c r="W1881" s="20" t="s">
        <v>7502</v>
      </c>
      <c r="X1881" s="35"/>
      <c r="Y1881" s="35"/>
      <c r="Z1881" s="35" t="n">
        <v>1</v>
      </c>
      <c r="AE1881" s="94" t="e">
        <f aca="false" t="array" ref="AE1881:AK1881">_xlfn.torow(_xlfn.unique(_xlfn._xlws.filter(cat_table[Subsector],$E1881=cat_table[Sector],"")))</f>
        <v>#NAME?</v>
      </c>
      <c r="AF1881" s="94" t="e">
        <v>#NAME?</v>
      </c>
      <c r="AG1881" s="94" t="e">
        <v>#NAME?</v>
      </c>
      <c r="AH1881" s="94" t="e">
        <v>#NAME?</v>
      </c>
      <c r="AI1881" s="94" t="e">
        <v>#NAME?</v>
      </c>
      <c r="AJ1881" s="94" t="e">
        <v>#NAME?</v>
      </c>
      <c r="AK1881" s="94" t="e">
        <v>#NAME?</v>
      </c>
      <c r="AO1881" s="94" t="e">
        <f aca="false" t="array" ref="AO1881:AT1881">_xlfn.torow(_xlfn.unique(_xlfn._xlws.filter(cat_table[Sub-subsector],($E1881=cat_table[Sector])*($F1881=cat_table[Subsector]),"")))</f>
        <v>#NAME?</v>
      </c>
      <c r="AP1881" s="94" t="e">
        <v>#NAME?</v>
      </c>
      <c r="AQ1881" s="94" t="e">
        <v>#NAME?</v>
      </c>
      <c r="AR1881" s="94" t="e">
        <v>#NAME?</v>
      </c>
      <c r="AS1881" s="94" t="e">
        <v>#NAME?</v>
      </c>
      <c r="AT1881" s="94" t="e">
        <v>#NAME?</v>
      </c>
    </row>
    <row r="1882" customFormat="false" ht="15" hidden="false" customHeight="true" outlineLevel="0" collapsed="false">
      <c r="A1882" s="20" t="s">
        <v>11039</v>
      </c>
      <c r="B1882" s="20" t="str">
        <f aca="false">INDEX(Table2[], MATCH(L1882, Location_ID!$D$2:$D$648, 0), 1)</f>
        <v>b2d90c21-1147-4118-913f-a4ccc92519fc</v>
      </c>
      <c r="C1882" s="16" t="s">
        <v>985</v>
      </c>
      <c r="D1882" s="230" t="s">
        <v>354</v>
      </c>
      <c r="E1882" s="20" t="s">
        <v>7134</v>
      </c>
      <c r="F1882" s="20" t="s">
        <v>7135</v>
      </c>
      <c r="G1882" s="20" t="s">
        <v>7591</v>
      </c>
      <c r="H1882" s="20"/>
      <c r="I1882" s="20"/>
      <c r="J1882" s="20" t="s">
        <v>11040</v>
      </c>
      <c r="K1882" s="20" t="s">
        <v>7124</v>
      </c>
      <c r="L1882" s="20" t="s">
        <v>2271</v>
      </c>
      <c r="M1882" s="20" t="s">
        <v>7110</v>
      </c>
      <c r="N1882" s="20" t="s">
        <v>11023</v>
      </c>
      <c r="O1882" s="20" t="s">
        <v>11040</v>
      </c>
      <c r="P1882" s="201" t="n">
        <v>42583</v>
      </c>
      <c r="Q1882" s="201" t="n">
        <v>43404</v>
      </c>
      <c r="R1882" s="20"/>
      <c r="S1882" s="20" t="s">
        <v>7122</v>
      </c>
      <c r="T1882" s="20" t="n">
        <v>0.009</v>
      </c>
      <c r="U1882" s="20"/>
      <c r="V1882" s="20"/>
      <c r="W1882" s="20" t="s">
        <v>7502</v>
      </c>
      <c r="X1882" s="35"/>
      <c r="Y1882" s="35"/>
      <c r="Z1882" s="35" t="n">
        <v>1</v>
      </c>
      <c r="AE1882" s="94" t="e">
        <f aca="false" t="array" ref="AE1882:AK1882">_xlfn.torow(_xlfn.unique(_xlfn._xlws.filter(cat_table[Subsector],$E1882=cat_table[Sector],"")))</f>
        <v>#NAME?</v>
      </c>
      <c r="AF1882" s="94" t="e">
        <v>#NAME?</v>
      </c>
      <c r="AG1882" s="94" t="e">
        <v>#NAME?</v>
      </c>
      <c r="AH1882" s="94" t="e">
        <v>#NAME?</v>
      </c>
      <c r="AI1882" s="94" t="e">
        <v>#NAME?</v>
      </c>
      <c r="AJ1882" s="94" t="e">
        <v>#NAME?</v>
      </c>
      <c r="AK1882" s="94" t="e">
        <v>#NAME?</v>
      </c>
      <c r="AO1882" s="94" t="e">
        <f aca="false" t="array" ref="AO1882:AT1882">_xlfn.torow(_xlfn.unique(_xlfn._xlws.filter(cat_table[Sub-subsector],($E1882=cat_table[Sector])*($F1882=cat_table[Subsector]),"")))</f>
        <v>#NAME?</v>
      </c>
      <c r="AP1882" s="94" t="e">
        <v>#NAME?</v>
      </c>
      <c r="AQ1882" s="94" t="e">
        <v>#NAME?</v>
      </c>
      <c r="AR1882" s="94" t="e">
        <v>#NAME?</v>
      </c>
      <c r="AS1882" s="94" t="e">
        <v>#NAME?</v>
      </c>
      <c r="AT1882" s="94" t="e">
        <v>#NAME?</v>
      </c>
    </row>
    <row r="1883" customFormat="false" ht="15" hidden="false" customHeight="true" outlineLevel="0" collapsed="false">
      <c r="A1883" s="20" t="s">
        <v>11041</v>
      </c>
      <c r="B1883" s="20" t="str">
        <f aca="false">INDEX(Table2[], MATCH(L1883, Location_ID!$D$2:$D$648, 0), 1)</f>
        <v>b2d90c21-1147-4118-913f-a4ccc92519fc</v>
      </c>
      <c r="C1883" s="16" t="s">
        <v>985</v>
      </c>
      <c r="D1883" s="230" t="s">
        <v>354</v>
      </c>
      <c r="E1883" s="20" t="s">
        <v>7134</v>
      </c>
      <c r="F1883" s="20" t="s">
        <v>7135</v>
      </c>
      <c r="G1883" s="20" t="s">
        <v>7136</v>
      </c>
      <c r="H1883" s="20"/>
      <c r="I1883" s="20"/>
      <c r="J1883" s="20" t="s">
        <v>11042</v>
      </c>
      <c r="K1883" s="20" t="s">
        <v>7124</v>
      </c>
      <c r="L1883" s="20" t="s">
        <v>2271</v>
      </c>
      <c r="M1883" s="20" t="s">
        <v>7110</v>
      </c>
      <c r="N1883" s="20" t="s">
        <v>11023</v>
      </c>
      <c r="O1883" s="20" t="s">
        <v>11042</v>
      </c>
      <c r="P1883" s="201" t="n">
        <v>42583</v>
      </c>
      <c r="Q1883" s="201" t="n">
        <v>43404</v>
      </c>
      <c r="R1883" s="20"/>
      <c r="S1883" s="20" t="s">
        <v>7122</v>
      </c>
      <c r="T1883" s="20" t="n">
        <v>0.048</v>
      </c>
      <c r="U1883" s="20"/>
      <c r="V1883" s="20"/>
      <c r="W1883" s="20" t="s">
        <v>7502</v>
      </c>
      <c r="X1883" s="35"/>
      <c r="Y1883" s="35"/>
      <c r="Z1883" s="35" t="n">
        <v>1</v>
      </c>
      <c r="AE1883" s="94" t="e">
        <f aca="false" t="array" ref="AE1883:AK1883">_xlfn.torow(_xlfn.unique(_xlfn._xlws.filter(cat_table[Subsector],$E1883=cat_table[Sector],"")))</f>
        <v>#NAME?</v>
      </c>
      <c r="AF1883" s="94" t="e">
        <v>#NAME?</v>
      </c>
      <c r="AG1883" s="94" t="e">
        <v>#NAME?</v>
      </c>
      <c r="AH1883" s="94" t="e">
        <v>#NAME?</v>
      </c>
      <c r="AI1883" s="94" t="e">
        <v>#NAME?</v>
      </c>
      <c r="AJ1883" s="94" t="e">
        <v>#NAME?</v>
      </c>
      <c r="AK1883" s="94" t="e">
        <v>#NAME?</v>
      </c>
      <c r="AO1883" s="94" t="e">
        <f aca="false" t="array" ref="AO1883:AT1883">_xlfn.torow(_xlfn.unique(_xlfn._xlws.filter(cat_table[Sub-subsector],($E1883=cat_table[Sector])*($F1883=cat_table[Subsector]),"")))</f>
        <v>#NAME?</v>
      </c>
      <c r="AP1883" s="94" t="e">
        <v>#NAME?</v>
      </c>
      <c r="AQ1883" s="94" t="e">
        <v>#NAME?</v>
      </c>
      <c r="AR1883" s="94" t="e">
        <v>#NAME?</v>
      </c>
      <c r="AS1883" s="94" t="e">
        <v>#NAME?</v>
      </c>
      <c r="AT1883" s="94" t="e">
        <v>#NAME?</v>
      </c>
    </row>
    <row r="1884" customFormat="false" ht="15" hidden="false" customHeight="true" outlineLevel="0" collapsed="false">
      <c r="A1884" s="20" t="s">
        <v>11043</v>
      </c>
      <c r="B1884" s="20" t="str">
        <f aca="false">INDEX(Table2[], MATCH(L1884, Location_ID!$D$2:$D$648, 0), 1)</f>
        <v>b2d90c21-1147-4118-913f-a4ccc92519fc</v>
      </c>
      <c r="C1884" s="16" t="s">
        <v>985</v>
      </c>
      <c r="D1884" s="230" t="s">
        <v>354</v>
      </c>
      <c r="E1884" s="20" t="s">
        <v>7134</v>
      </c>
      <c r="F1884" s="20" t="s">
        <v>7135</v>
      </c>
      <c r="G1884" s="20" t="s">
        <v>7136</v>
      </c>
      <c r="H1884" s="20"/>
      <c r="I1884" s="20"/>
      <c r="J1884" s="20" t="s">
        <v>11044</v>
      </c>
      <c r="K1884" s="20" t="s">
        <v>7124</v>
      </c>
      <c r="L1884" s="20" t="s">
        <v>2271</v>
      </c>
      <c r="M1884" s="20" t="s">
        <v>7110</v>
      </c>
      <c r="N1884" s="20" t="s">
        <v>11023</v>
      </c>
      <c r="O1884" s="20" t="s">
        <v>11044</v>
      </c>
      <c r="P1884" s="201" t="n">
        <v>42583</v>
      </c>
      <c r="Q1884" s="201" t="n">
        <v>43404</v>
      </c>
      <c r="R1884" s="20"/>
      <c r="S1884" s="20" t="s">
        <v>7122</v>
      </c>
      <c r="T1884" s="20" t="n">
        <v>0.066</v>
      </c>
      <c r="U1884" s="20"/>
      <c r="V1884" s="20"/>
      <c r="W1884" s="20" t="s">
        <v>7502</v>
      </c>
      <c r="X1884" s="35"/>
      <c r="Y1884" s="35"/>
      <c r="Z1884" s="35" t="n">
        <v>1</v>
      </c>
      <c r="AE1884" s="94" t="e">
        <f aca="false" t="array" ref="AE1884:AK1884">_xlfn.torow(_xlfn.unique(_xlfn._xlws.filter(cat_table[Subsector],$E1884=cat_table[Sector],"")))</f>
        <v>#NAME?</v>
      </c>
      <c r="AF1884" s="94" t="e">
        <v>#NAME?</v>
      </c>
      <c r="AG1884" s="94" t="e">
        <v>#NAME?</v>
      </c>
      <c r="AH1884" s="94" t="e">
        <v>#NAME?</v>
      </c>
      <c r="AI1884" s="94" t="e">
        <v>#NAME?</v>
      </c>
      <c r="AJ1884" s="94" t="e">
        <v>#NAME?</v>
      </c>
      <c r="AK1884" s="94" t="e">
        <v>#NAME?</v>
      </c>
      <c r="AO1884" s="94" t="e">
        <f aca="false" t="array" ref="AO1884:AT1884">_xlfn.torow(_xlfn.unique(_xlfn._xlws.filter(cat_table[Sub-subsector],($E1884=cat_table[Sector])*($F1884=cat_table[Subsector]),"")))</f>
        <v>#NAME?</v>
      </c>
      <c r="AP1884" s="94" t="e">
        <v>#NAME?</v>
      </c>
      <c r="AQ1884" s="94" t="e">
        <v>#NAME?</v>
      </c>
      <c r="AR1884" s="94" t="e">
        <v>#NAME?</v>
      </c>
      <c r="AS1884" s="94" t="e">
        <v>#NAME?</v>
      </c>
      <c r="AT1884" s="94" t="e">
        <v>#NAME?</v>
      </c>
    </row>
    <row r="1885" customFormat="false" ht="15" hidden="false" customHeight="true" outlineLevel="0" collapsed="false">
      <c r="A1885" s="20" t="s">
        <v>11045</v>
      </c>
      <c r="B1885" s="20" t="str">
        <f aca="false">INDEX(Table2[], MATCH(L1885, Location_ID!$D$2:$D$648, 0), 1)</f>
        <v>b2d90c21-1147-4118-913f-a4ccc92519fc</v>
      </c>
      <c r="C1885" s="16" t="s">
        <v>985</v>
      </c>
      <c r="D1885" s="230" t="s">
        <v>354</v>
      </c>
      <c r="E1885" s="20" t="s">
        <v>7134</v>
      </c>
      <c r="F1885" s="20" t="s">
        <v>7135</v>
      </c>
      <c r="G1885" s="20"/>
      <c r="H1885" s="20"/>
      <c r="I1885" s="20"/>
      <c r="J1885" s="20" t="s">
        <v>11046</v>
      </c>
      <c r="K1885" s="20" t="s">
        <v>7124</v>
      </c>
      <c r="L1885" s="20" t="s">
        <v>2271</v>
      </c>
      <c r="M1885" s="20" t="s">
        <v>7110</v>
      </c>
      <c r="N1885" s="20" t="s">
        <v>11023</v>
      </c>
      <c r="O1885" s="20" t="s">
        <v>11046</v>
      </c>
      <c r="P1885" s="201" t="n">
        <v>42583</v>
      </c>
      <c r="Q1885" s="201" t="n">
        <v>43404</v>
      </c>
      <c r="R1885" s="20"/>
      <c r="S1885" s="20" t="s">
        <v>7122</v>
      </c>
      <c r="T1885" s="20" t="n">
        <v>0.137</v>
      </c>
      <c r="U1885" s="20"/>
      <c r="V1885" s="20"/>
      <c r="W1885" s="20" t="s">
        <v>7502</v>
      </c>
      <c r="X1885" s="35"/>
      <c r="Y1885" s="35"/>
      <c r="Z1885" s="35" t="n">
        <v>1</v>
      </c>
      <c r="AE1885" s="94" t="e">
        <f aca="false" t="array" ref="AE1885:AK1885">_xlfn.torow(_xlfn.unique(_xlfn._xlws.filter(cat_table[Subsector],$E1885=cat_table[Sector],"")))</f>
        <v>#NAME?</v>
      </c>
      <c r="AF1885" s="94" t="e">
        <v>#NAME?</v>
      </c>
      <c r="AG1885" s="94" t="e">
        <v>#NAME?</v>
      </c>
      <c r="AH1885" s="94" t="e">
        <v>#NAME?</v>
      </c>
      <c r="AI1885" s="94" t="e">
        <v>#NAME?</v>
      </c>
      <c r="AJ1885" s="94" t="e">
        <v>#NAME?</v>
      </c>
      <c r="AK1885" s="94" t="e">
        <v>#NAME?</v>
      </c>
      <c r="AO1885" s="94" t="e">
        <f aca="false" t="array" ref="AO1885:AT1885">_xlfn.torow(_xlfn.unique(_xlfn._xlws.filter(cat_table[Sub-subsector],($E1885=cat_table[Sector])*($F1885=cat_table[Subsector]),"")))</f>
        <v>#NAME?</v>
      </c>
      <c r="AP1885" s="94" t="e">
        <v>#NAME?</v>
      </c>
      <c r="AQ1885" s="94" t="e">
        <v>#NAME?</v>
      </c>
      <c r="AR1885" s="94" t="e">
        <v>#NAME?</v>
      </c>
      <c r="AS1885" s="94" t="e">
        <v>#NAME?</v>
      </c>
      <c r="AT1885" s="94" t="e">
        <v>#NAME?</v>
      </c>
    </row>
    <row r="1886" customFormat="false" ht="15" hidden="false" customHeight="true" outlineLevel="0" collapsed="false">
      <c r="A1886" s="20" t="s">
        <v>11047</v>
      </c>
      <c r="B1886" s="20" t="str">
        <f aca="false">INDEX(Table2[], MATCH(L1886, Location_ID!$D$2:$D$648, 0), 1)</f>
        <v>b2d90c21-1147-4118-913f-a4ccc92519fc</v>
      </c>
      <c r="C1886" s="16" t="s">
        <v>985</v>
      </c>
      <c r="D1886" s="230" t="s">
        <v>354</v>
      </c>
      <c r="E1886" s="20" t="s">
        <v>43</v>
      </c>
      <c r="F1886" s="20" t="s">
        <v>7915</v>
      </c>
      <c r="G1886" s="20" t="s">
        <v>10971</v>
      </c>
      <c r="H1886" s="20"/>
      <c r="I1886" s="20"/>
      <c r="J1886" s="20" t="s">
        <v>11048</v>
      </c>
      <c r="K1886" s="20" t="s">
        <v>7124</v>
      </c>
      <c r="L1886" s="20" t="s">
        <v>2271</v>
      </c>
      <c r="M1886" s="20" t="s">
        <v>7110</v>
      </c>
      <c r="N1886" s="20" t="s">
        <v>11023</v>
      </c>
      <c r="O1886" s="20" t="s">
        <v>11048</v>
      </c>
      <c r="P1886" s="201" t="n">
        <v>42583</v>
      </c>
      <c r="Q1886" s="201" t="n">
        <v>43404</v>
      </c>
      <c r="R1886" s="20"/>
      <c r="S1886" s="20" t="s">
        <v>7122</v>
      </c>
      <c r="T1886" s="20" t="n">
        <v>0.115</v>
      </c>
      <c r="U1886" s="20"/>
      <c r="V1886" s="20"/>
      <c r="W1886" s="20" t="s">
        <v>7502</v>
      </c>
      <c r="X1886" s="35"/>
      <c r="Y1886" s="35"/>
      <c r="Z1886" s="35" t="n">
        <v>1</v>
      </c>
      <c r="AE1886" s="94" t="e">
        <f aca="false" t="array" ref="AE1886:AN1886">_xlfn.torow(_xlfn.unique(_xlfn._xlws.filter(cat_table[Subsector],$E1886=cat_table[Sector],"")))</f>
        <v>#NAME?</v>
      </c>
      <c r="AF1886" s="94" t="e">
        <v>#NAME?</v>
      </c>
      <c r="AG1886" s="94" t="e">
        <v>#NAME?</v>
      </c>
      <c r="AH1886" s="94" t="e">
        <v>#NAME?</v>
      </c>
      <c r="AI1886" s="94" t="e">
        <v>#NAME?</v>
      </c>
      <c r="AJ1886" s="94" t="e">
        <v>#NAME?</v>
      </c>
      <c r="AK1886" s="94" t="e">
        <v>#NAME?</v>
      </c>
      <c r="AL1886" s="94" t="e">
        <v>#NAME?</v>
      </c>
      <c r="AM1886" s="94" t="e">
        <v>#NAME?</v>
      </c>
      <c r="AN1886" s="94" t="e">
        <v>#NAME?</v>
      </c>
      <c r="AO1886" s="94" t="e">
        <f aca="false" t="array" ref="AO1886:AQ1886">_xlfn.torow(_xlfn.unique(_xlfn._xlws.filter(cat_table[Sub-subsector],($E1886=cat_table[Sector])*($F1886=cat_table[Subsector]),"")))</f>
        <v>#NAME?</v>
      </c>
      <c r="AP1886" s="94" t="e">
        <v>#NAME?</v>
      </c>
      <c r="AQ1886" s="94" t="e">
        <v>#NAME?</v>
      </c>
    </row>
    <row r="1887" customFormat="false" ht="15" hidden="false" customHeight="true" outlineLevel="0" collapsed="false">
      <c r="A1887" s="20" t="s">
        <v>11049</v>
      </c>
      <c r="B1887" s="20" t="str">
        <f aca="false">INDEX(Table2[], MATCH(L1887, Location_ID!$D$2:$D$648, 0), 1)</f>
        <v>b2d90c21-1147-4118-913f-a4ccc92519fc</v>
      </c>
      <c r="C1887" s="16" t="s">
        <v>985</v>
      </c>
      <c r="D1887" s="230" t="s">
        <v>354</v>
      </c>
      <c r="E1887" s="20" t="s">
        <v>7631</v>
      </c>
      <c r="F1887" s="20" t="s">
        <v>7632</v>
      </c>
      <c r="G1887" s="20" t="s">
        <v>7633</v>
      </c>
      <c r="H1887" s="20"/>
      <c r="I1887" s="20"/>
      <c r="J1887" s="20" t="s">
        <v>11050</v>
      </c>
      <c r="K1887" s="20" t="s">
        <v>7124</v>
      </c>
      <c r="L1887" s="20" t="s">
        <v>2271</v>
      </c>
      <c r="M1887" s="20" t="s">
        <v>7110</v>
      </c>
      <c r="N1887" s="20" t="s">
        <v>11023</v>
      </c>
      <c r="O1887" s="20" t="s">
        <v>11050</v>
      </c>
      <c r="P1887" s="201" t="n">
        <v>42583</v>
      </c>
      <c r="Q1887" s="201" t="n">
        <v>43404</v>
      </c>
      <c r="R1887" s="20"/>
      <c r="S1887" s="20" t="s">
        <v>7122</v>
      </c>
      <c r="T1887" s="20" t="n">
        <v>0.229</v>
      </c>
      <c r="U1887" s="20"/>
      <c r="V1887" s="20"/>
      <c r="W1887" s="20" t="s">
        <v>7502</v>
      </c>
      <c r="X1887" s="35"/>
      <c r="Y1887" s="35"/>
      <c r="Z1887" s="35" t="n">
        <v>1</v>
      </c>
      <c r="AE1887" s="94" t="e">
        <f aca="false" t="array" ref="AE1887:AI1887">_xlfn.torow(_xlfn.unique(_xlfn._xlws.filter(cat_table[Subsector],$E1887=cat_table[Sector],"")))</f>
        <v>#NAME?</v>
      </c>
      <c r="AF1887" s="94" t="e">
        <v>#NAME?</v>
      </c>
      <c r="AG1887" s="94" t="e">
        <v>#NAME?</v>
      </c>
      <c r="AH1887" s="94" t="e">
        <v>#NAME?</v>
      </c>
      <c r="AI1887" s="94" t="e">
        <v>#NAME?</v>
      </c>
      <c r="AO1887" s="94" t="e">
        <f aca="false" t="array" ref="AO1887:AO1887">_xlfn.torow(_xlfn.unique(_xlfn._xlws.filter(cat_table[Sub-subsector],($E1887=cat_table[Sector])*($F1887=cat_table[Subsector]),"")))</f>
        <v>#NAME?</v>
      </c>
    </row>
    <row r="1888" customFormat="false" ht="15" hidden="false" customHeight="true" outlineLevel="0" collapsed="false">
      <c r="A1888" s="20" t="s">
        <v>11051</v>
      </c>
      <c r="B1888" s="20" t="str">
        <f aca="false">INDEX(Table2[], MATCH(L1888, Location_ID!$D$2:$D$648, 0), 1)</f>
        <v>b2d90c21-1147-4118-913f-a4ccc92519fc</v>
      </c>
      <c r="C1888" s="16" t="s">
        <v>985</v>
      </c>
      <c r="D1888" s="230" t="s">
        <v>354</v>
      </c>
      <c r="E1888" s="20" t="s">
        <v>7631</v>
      </c>
      <c r="F1888" s="20" t="s">
        <v>7926</v>
      </c>
      <c r="G1888" s="20" t="s">
        <v>7927</v>
      </c>
      <c r="H1888" s="20"/>
      <c r="I1888" s="20"/>
      <c r="J1888" s="20" t="s">
        <v>11052</v>
      </c>
      <c r="K1888" s="20" t="s">
        <v>7124</v>
      </c>
      <c r="L1888" s="20" t="s">
        <v>2271</v>
      </c>
      <c r="M1888" s="20" t="s">
        <v>7110</v>
      </c>
      <c r="N1888" s="20" t="s">
        <v>11023</v>
      </c>
      <c r="O1888" s="20" t="s">
        <v>11052</v>
      </c>
      <c r="P1888" s="201" t="n">
        <v>42583</v>
      </c>
      <c r="Q1888" s="201" t="n">
        <v>43404</v>
      </c>
      <c r="R1888" s="20"/>
      <c r="S1888" s="20" t="s">
        <v>7122</v>
      </c>
      <c r="T1888" s="20" t="n">
        <v>0.004</v>
      </c>
      <c r="U1888" s="20"/>
      <c r="V1888" s="20"/>
      <c r="W1888" s="20" t="s">
        <v>7502</v>
      </c>
      <c r="X1888" s="35"/>
      <c r="Y1888" s="35"/>
      <c r="Z1888" s="35" t="n">
        <v>1</v>
      </c>
      <c r="AE1888" s="94" t="e">
        <f aca="false" t="array" ref="AE1888:AI1888">_xlfn.torow(_xlfn.unique(_xlfn._xlws.filter(cat_table[Subsector],$E1888=cat_table[Sector],"")))</f>
        <v>#NAME?</v>
      </c>
      <c r="AF1888" s="94" t="e">
        <v>#NAME?</v>
      </c>
      <c r="AG1888" s="94" t="e">
        <v>#NAME?</v>
      </c>
      <c r="AH1888" s="94" t="e">
        <v>#NAME?</v>
      </c>
      <c r="AI1888" s="94" t="e">
        <v>#NAME?</v>
      </c>
      <c r="AO1888" s="94" t="e">
        <f aca="false" t="array" ref="AO1888:AP1888">_xlfn.torow(_xlfn.unique(_xlfn._xlws.filter(cat_table[Sub-subsector],($E1888=cat_table[Sector])*($F1888=cat_table[Subsector]),"")))</f>
        <v>#NAME?</v>
      </c>
      <c r="AP1888" s="94" t="e">
        <v>#NAME?</v>
      </c>
    </row>
    <row r="1889" customFormat="false" ht="15" hidden="false" customHeight="true" outlineLevel="0" collapsed="false">
      <c r="A1889" s="20" t="s">
        <v>11053</v>
      </c>
      <c r="B1889" s="20" t="str">
        <f aca="false">INDEX(Table2[], MATCH(L1889, Location_ID!$D$2:$D$648, 0), 1)</f>
        <v>b2d90c21-1147-4118-913f-a4ccc92519fc</v>
      </c>
      <c r="C1889" s="16" t="s">
        <v>985</v>
      </c>
      <c r="D1889" s="230" t="s">
        <v>354</v>
      </c>
      <c r="E1889" s="20" t="s">
        <v>7631</v>
      </c>
      <c r="F1889" s="20" t="s">
        <v>7926</v>
      </c>
      <c r="G1889" s="20" t="s">
        <v>11054</v>
      </c>
      <c r="H1889" s="20"/>
      <c r="I1889" s="20"/>
      <c r="J1889" s="20" t="s">
        <v>11055</v>
      </c>
      <c r="K1889" s="20" t="s">
        <v>7124</v>
      </c>
      <c r="L1889" s="20" t="s">
        <v>2271</v>
      </c>
      <c r="M1889" s="20" t="s">
        <v>7110</v>
      </c>
      <c r="N1889" s="20" t="s">
        <v>11023</v>
      </c>
      <c r="O1889" s="20" t="s">
        <v>11055</v>
      </c>
      <c r="P1889" s="201" t="n">
        <v>42583</v>
      </c>
      <c r="Q1889" s="201" t="n">
        <v>43404</v>
      </c>
      <c r="R1889" s="20"/>
      <c r="S1889" s="20" t="s">
        <v>7122</v>
      </c>
      <c r="T1889" s="20" t="n">
        <v>0.004</v>
      </c>
      <c r="U1889" s="20"/>
      <c r="V1889" s="20"/>
      <c r="W1889" s="20" t="s">
        <v>7502</v>
      </c>
      <c r="X1889" s="35"/>
      <c r="Y1889" s="35"/>
      <c r="Z1889" s="35" t="n">
        <v>1</v>
      </c>
      <c r="AE1889" s="94" t="e">
        <f aca="false" t="array" ref="AE1889:AI1889">_xlfn.torow(_xlfn.unique(_xlfn._xlws.filter(cat_table[Subsector],$E1889=cat_table[Sector],"")))</f>
        <v>#NAME?</v>
      </c>
      <c r="AF1889" s="94" t="e">
        <v>#NAME?</v>
      </c>
      <c r="AG1889" s="94" t="e">
        <v>#NAME?</v>
      </c>
      <c r="AH1889" s="94" t="e">
        <v>#NAME?</v>
      </c>
      <c r="AI1889" s="94" t="e">
        <v>#NAME?</v>
      </c>
      <c r="AO1889" s="94" t="e">
        <f aca="false" t="array" ref="AO1889:AP1889">_xlfn.torow(_xlfn.unique(_xlfn._xlws.filter(cat_table[Sub-subsector],($E1889=cat_table[Sector])*($F1889=cat_table[Subsector]),"")))</f>
        <v>#NAME?</v>
      </c>
      <c r="AP1889" s="94" t="e">
        <v>#NAME?</v>
      </c>
    </row>
    <row r="1890" customFormat="false" ht="15" hidden="false" customHeight="true" outlineLevel="0" collapsed="false">
      <c r="A1890" s="29" t="s">
        <v>11056</v>
      </c>
      <c r="B1890" s="20" t="str">
        <f aca="false">INDEX(Table2[], MATCH(L1890, Location_ID!$D$2:$D$648, 0), 1)</f>
        <v>3bf37970-0b41-4ce3-b565-21c7c41152a0</v>
      </c>
      <c r="C1890" s="29" t="s">
        <v>996</v>
      </c>
      <c r="D1890" s="247" t="s">
        <v>354</v>
      </c>
      <c r="E1890" s="29" t="s">
        <v>43</v>
      </c>
      <c r="F1890" s="29" t="s">
        <v>7907</v>
      </c>
      <c r="G1890" s="29" t="s">
        <v>7913</v>
      </c>
      <c r="H1890" s="38"/>
      <c r="I1890" s="29" t="s">
        <v>11057</v>
      </c>
      <c r="J1890" s="29" t="s">
        <v>11058</v>
      </c>
      <c r="K1890" s="29" t="s">
        <v>7120</v>
      </c>
      <c r="L1890" s="29" t="s">
        <v>2276</v>
      </c>
      <c r="M1890" s="29" t="s">
        <v>7110</v>
      </c>
      <c r="N1890" s="29" t="s">
        <v>11059</v>
      </c>
      <c r="O1890" s="29" t="s">
        <v>11060</v>
      </c>
      <c r="P1890" s="29" t="s">
        <v>11061</v>
      </c>
      <c r="Q1890" s="29" t="s">
        <v>11061</v>
      </c>
      <c r="R1890" s="29" t="n">
        <v>1</v>
      </c>
      <c r="S1890" s="29" t="s">
        <v>7117</v>
      </c>
      <c r="T1890" s="29" t="n">
        <v>2.1</v>
      </c>
      <c r="U1890" s="29" t="n">
        <v>0.2</v>
      </c>
      <c r="V1890" s="29" t="n">
        <v>4</v>
      </c>
      <c r="W1890" s="29" t="s">
        <v>11062</v>
      </c>
      <c r="X1890" s="38"/>
      <c r="Y1890" s="38"/>
      <c r="Z1890" s="38" t="n">
        <v>1</v>
      </c>
      <c r="AE1890" s="94" t="e">
        <f aca="false" t="array" ref="AE1890:AN1890">_xlfn.torow(_xlfn.unique(_xlfn._xlws.filter(cat_table[Subsector],$E1890=cat_table[Sector],"")))</f>
        <v>#NAME?</v>
      </c>
      <c r="AF1890" s="94" t="e">
        <v>#NAME?</v>
      </c>
      <c r="AG1890" s="94" t="e">
        <v>#NAME?</v>
      </c>
      <c r="AH1890" s="94" t="e">
        <v>#NAME?</v>
      </c>
      <c r="AI1890" s="94" t="e">
        <v>#NAME?</v>
      </c>
      <c r="AJ1890" s="94" t="e">
        <v>#NAME?</v>
      </c>
      <c r="AK1890" s="94" t="e">
        <v>#NAME?</v>
      </c>
      <c r="AL1890" s="94" t="e">
        <v>#NAME?</v>
      </c>
      <c r="AM1890" s="94" t="e">
        <v>#NAME?</v>
      </c>
      <c r="AN1890" s="94" t="e">
        <v>#NAME?</v>
      </c>
      <c r="AO1890" s="94" t="e">
        <f aca="false" t="array" ref="AO1890:AS1890">_xlfn.torow(_xlfn.unique(_xlfn._xlws.filter(cat_table[Sub-subsector],($E1890=cat_table[Sector])*($F1890=cat_table[Subsector]),"")))</f>
        <v>#NAME?</v>
      </c>
      <c r="AP1890" s="94" t="e">
        <v>#NAME?</v>
      </c>
      <c r="AQ1890" s="94" t="e">
        <v>#NAME?</v>
      </c>
      <c r="AR1890" s="94" t="e">
        <v>#NAME?</v>
      </c>
      <c r="AS1890" s="94" t="e">
        <v>#NAME?</v>
      </c>
    </row>
    <row r="1891" customFormat="false" ht="15" hidden="false" customHeight="true" outlineLevel="0" collapsed="false">
      <c r="A1891" s="29" t="s">
        <v>11063</v>
      </c>
      <c r="B1891" s="20" t="str">
        <f aca="false">INDEX(Table2[], MATCH(L1891, Location_ID!$D$2:$D$648, 0), 1)</f>
        <v>3bf37970-0b41-4ce3-b565-21c7c41152a0</v>
      </c>
      <c r="C1891" s="29" t="s">
        <v>996</v>
      </c>
      <c r="D1891" s="247" t="s">
        <v>354</v>
      </c>
      <c r="E1891" s="29" t="s">
        <v>43</v>
      </c>
      <c r="F1891" s="29" t="s">
        <v>7907</v>
      </c>
      <c r="G1891" s="29" t="s">
        <v>7913</v>
      </c>
      <c r="H1891" s="38"/>
      <c r="I1891" s="29" t="s">
        <v>11057</v>
      </c>
      <c r="J1891" s="29" t="s">
        <v>11058</v>
      </c>
      <c r="K1891" s="29" t="s">
        <v>7120</v>
      </c>
      <c r="L1891" s="29" t="s">
        <v>2276</v>
      </c>
      <c r="M1891" s="29" t="s">
        <v>7110</v>
      </c>
      <c r="N1891" s="29" t="s">
        <v>11059</v>
      </c>
      <c r="O1891" s="29" t="s">
        <v>11060</v>
      </c>
      <c r="P1891" s="29" t="s">
        <v>11064</v>
      </c>
      <c r="Q1891" s="29" t="s">
        <v>11064</v>
      </c>
      <c r="R1891" s="29" t="n">
        <v>1</v>
      </c>
      <c r="S1891" s="29" t="s">
        <v>7117</v>
      </c>
      <c r="T1891" s="29" t="n">
        <v>1.7</v>
      </c>
      <c r="U1891" s="29" t="n">
        <v>0.9</v>
      </c>
      <c r="V1891" s="29" t="n">
        <v>2.5</v>
      </c>
      <c r="W1891" s="29" t="s">
        <v>11062</v>
      </c>
      <c r="X1891" s="38"/>
      <c r="Y1891" s="38"/>
      <c r="Z1891" s="38" t="n">
        <v>1</v>
      </c>
      <c r="AE1891" s="94" t="e">
        <f aca="false" t="array" ref="AE1891:AN1891">_xlfn.torow(_xlfn.unique(_xlfn._xlws.filter(cat_table[Subsector],$E1891=cat_table[Sector],"")))</f>
        <v>#NAME?</v>
      </c>
      <c r="AF1891" s="94" t="e">
        <v>#NAME?</v>
      </c>
      <c r="AG1891" s="94" t="e">
        <v>#NAME?</v>
      </c>
      <c r="AH1891" s="94" t="e">
        <v>#NAME?</v>
      </c>
      <c r="AI1891" s="94" t="e">
        <v>#NAME?</v>
      </c>
      <c r="AJ1891" s="94" t="e">
        <v>#NAME?</v>
      </c>
      <c r="AK1891" s="94" t="e">
        <v>#NAME?</v>
      </c>
      <c r="AL1891" s="94" t="e">
        <v>#NAME?</v>
      </c>
      <c r="AM1891" s="94" t="e">
        <v>#NAME?</v>
      </c>
      <c r="AN1891" s="94" t="e">
        <v>#NAME?</v>
      </c>
      <c r="AO1891" s="94" t="e">
        <f aca="false" t="array" ref="AO1891:AS1891">_xlfn.torow(_xlfn.unique(_xlfn._xlws.filter(cat_table[Sub-subsector],($E1891=cat_table[Sector])*($F1891=cat_table[Subsector]),"")))</f>
        <v>#NAME?</v>
      </c>
      <c r="AP1891" s="94" t="e">
        <v>#NAME?</v>
      </c>
      <c r="AQ1891" s="94" t="e">
        <v>#NAME?</v>
      </c>
      <c r="AR1891" s="94" t="e">
        <v>#NAME?</v>
      </c>
      <c r="AS1891" s="94" t="e">
        <v>#NAME?</v>
      </c>
    </row>
    <row r="1892" customFormat="false" ht="15" hidden="false" customHeight="true" outlineLevel="0" collapsed="false">
      <c r="A1892" s="29" t="s">
        <v>11065</v>
      </c>
      <c r="B1892" s="20" t="str">
        <f aca="false">INDEX(Table2[], MATCH(L1892, Location_ID!$D$2:$D$648, 0), 1)</f>
        <v>3bf37970-0b41-4ce3-b565-21c7c41152a0</v>
      </c>
      <c r="C1892" s="29" t="s">
        <v>996</v>
      </c>
      <c r="D1892" s="247" t="s">
        <v>354</v>
      </c>
      <c r="E1892" s="29" t="s">
        <v>43</v>
      </c>
      <c r="F1892" s="29" t="s">
        <v>7907</v>
      </c>
      <c r="G1892" s="29" t="s">
        <v>7913</v>
      </c>
      <c r="H1892" s="38"/>
      <c r="I1892" s="29" t="s">
        <v>11057</v>
      </c>
      <c r="J1892" s="29" t="s">
        <v>11058</v>
      </c>
      <c r="K1892" s="29" t="s">
        <v>7120</v>
      </c>
      <c r="L1892" s="29" t="s">
        <v>2276</v>
      </c>
      <c r="M1892" s="29" t="s">
        <v>7110</v>
      </c>
      <c r="N1892" s="29" t="s">
        <v>11059</v>
      </c>
      <c r="O1892" s="29" t="s">
        <v>11060</v>
      </c>
      <c r="P1892" s="29" t="s">
        <v>11066</v>
      </c>
      <c r="Q1892" s="29" t="s">
        <v>11066</v>
      </c>
      <c r="R1892" s="29" t="n">
        <v>1</v>
      </c>
      <c r="S1892" s="29" t="s">
        <v>7117</v>
      </c>
      <c r="T1892" s="29" t="n">
        <v>2.4</v>
      </c>
      <c r="U1892" s="29" t="n">
        <v>0.9</v>
      </c>
      <c r="V1892" s="29" t="n">
        <v>3.9</v>
      </c>
      <c r="W1892" s="29" t="s">
        <v>11062</v>
      </c>
      <c r="X1892" s="38"/>
      <c r="Y1892" s="38"/>
      <c r="Z1892" s="38" t="n">
        <v>1</v>
      </c>
      <c r="AE1892" s="94" t="e">
        <f aca="false" t="array" ref="AE1892:AN1892">_xlfn.torow(_xlfn.unique(_xlfn._xlws.filter(cat_table[Subsector],$E1892=cat_table[Sector],"")))</f>
        <v>#NAME?</v>
      </c>
      <c r="AF1892" s="94" t="e">
        <v>#NAME?</v>
      </c>
      <c r="AG1892" s="94" t="e">
        <v>#NAME?</v>
      </c>
      <c r="AH1892" s="94" t="e">
        <v>#NAME?</v>
      </c>
      <c r="AI1892" s="94" t="e">
        <v>#NAME?</v>
      </c>
      <c r="AJ1892" s="94" t="e">
        <v>#NAME?</v>
      </c>
      <c r="AK1892" s="94" t="e">
        <v>#NAME?</v>
      </c>
      <c r="AL1892" s="94" t="e">
        <v>#NAME?</v>
      </c>
      <c r="AM1892" s="94" t="e">
        <v>#NAME?</v>
      </c>
      <c r="AN1892" s="94" t="e">
        <v>#NAME?</v>
      </c>
      <c r="AO1892" s="94" t="e">
        <f aca="false" t="array" ref="AO1892:AS1892">_xlfn.torow(_xlfn.unique(_xlfn._xlws.filter(cat_table[Sub-subsector],($E1892=cat_table[Sector])*($F1892=cat_table[Subsector]),"")))</f>
        <v>#NAME?</v>
      </c>
      <c r="AP1892" s="94" t="e">
        <v>#NAME?</v>
      </c>
      <c r="AQ1892" s="94" t="e">
        <v>#NAME?</v>
      </c>
      <c r="AR1892" s="94" t="e">
        <v>#NAME?</v>
      </c>
      <c r="AS1892" s="94" t="e">
        <v>#NAME?</v>
      </c>
    </row>
    <row r="1893" customFormat="false" ht="15" hidden="false" customHeight="true" outlineLevel="0" collapsed="false">
      <c r="A1893" s="29" t="s">
        <v>11067</v>
      </c>
      <c r="B1893" s="20" t="str">
        <f aca="false">INDEX(Table2[], MATCH(L1893, Location_ID!$D$2:$D$648, 0), 1)</f>
        <v>3bf37970-0b41-4ce3-b565-21c7c41152a0</v>
      </c>
      <c r="C1893" s="29" t="s">
        <v>996</v>
      </c>
      <c r="D1893" s="247" t="s">
        <v>354</v>
      </c>
      <c r="E1893" s="29" t="s">
        <v>43</v>
      </c>
      <c r="F1893" s="29" t="s">
        <v>7907</v>
      </c>
      <c r="G1893" s="29" t="s">
        <v>7913</v>
      </c>
      <c r="H1893" s="38"/>
      <c r="I1893" s="29" t="s">
        <v>11057</v>
      </c>
      <c r="J1893" s="29" t="s">
        <v>11058</v>
      </c>
      <c r="K1893" s="29" t="s">
        <v>7120</v>
      </c>
      <c r="L1893" s="29" t="s">
        <v>2276</v>
      </c>
      <c r="M1893" s="29" t="s">
        <v>7110</v>
      </c>
      <c r="N1893" s="29" t="s">
        <v>11059</v>
      </c>
      <c r="O1893" s="29" t="s">
        <v>11068</v>
      </c>
      <c r="P1893" s="228" t="n">
        <v>43553</v>
      </c>
      <c r="Q1893" s="228" t="n">
        <v>43553</v>
      </c>
      <c r="R1893" s="29" t="n">
        <v>1</v>
      </c>
      <c r="S1893" s="29" t="s">
        <v>7117</v>
      </c>
      <c r="T1893" s="29" t="n">
        <v>1.3</v>
      </c>
      <c r="U1893" s="29" t="n">
        <v>0.9</v>
      </c>
      <c r="V1893" s="29" t="n">
        <v>1.7</v>
      </c>
      <c r="W1893" s="29" t="s">
        <v>11062</v>
      </c>
      <c r="X1893" s="38"/>
      <c r="Y1893" s="38"/>
      <c r="Z1893" s="38" t="n">
        <v>1</v>
      </c>
      <c r="AE1893" s="94" t="e">
        <f aca="false" t="array" ref="AE1893:AN1893">_xlfn.torow(_xlfn.unique(_xlfn._xlws.filter(cat_table[Subsector],$E1893=cat_table[Sector],"")))</f>
        <v>#NAME?</v>
      </c>
      <c r="AF1893" s="94" t="e">
        <v>#NAME?</v>
      </c>
      <c r="AG1893" s="94" t="e">
        <v>#NAME?</v>
      </c>
      <c r="AH1893" s="94" t="e">
        <v>#NAME?</v>
      </c>
      <c r="AI1893" s="94" t="e">
        <v>#NAME?</v>
      </c>
      <c r="AJ1893" s="94" t="e">
        <v>#NAME?</v>
      </c>
      <c r="AK1893" s="94" t="e">
        <v>#NAME?</v>
      </c>
      <c r="AL1893" s="94" t="e">
        <v>#NAME?</v>
      </c>
      <c r="AM1893" s="94" t="e">
        <v>#NAME?</v>
      </c>
      <c r="AN1893" s="94" t="e">
        <v>#NAME?</v>
      </c>
      <c r="AO1893" s="94" t="e">
        <f aca="false" t="array" ref="AO1893:AS1893">_xlfn.torow(_xlfn.unique(_xlfn._xlws.filter(cat_table[Sub-subsector],($E1893=cat_table[Sector])*($F1893=cat_table[Subsector]),"")))</f>
        <v>#NAME?</v>
      </c>
      <c r="AP1893" s="94" t="e">
        <v>#NAME?</v>
      </c>
      <c r="AQ1893" s="94" t="e">
        <v>#NAME?</v>
      </c>
      <c r="AR1893" s="94" t="e">
        <v>#NAME?</v>
      </c>
      <c r="AS1893" s="94" t="e">
        <v>#NAME?</v>
      </c>
    </row>
    <row r="1894" customFormat="false" ht="15" hidden="false" customHeight="true" outlineLevel="0" collapsed="false">
      <c r="A1894" s="29" t="s">
        <v>11069</v>
      </c>
      <c r="B1894" s="20" t="str">
        <f aca="false">INDEX(Table2[], MATCH(L1894, Location_ID!$D$2:$D$648, 0), 1)</f>
        <v>3bf37970-0b41-4ce3-b565-21c7c41152a0</v>
      </c>
      <c r="C1894" s="29" t="s">
        <v>996</v>
      </c>
      <c r="D1894" s="247" t="s">
        <v>354</v>
      </c>
      <c r="E1894" s="29" t="s">
        <v>43</v>
      </c>
      <c r="F1894" s="29" t="s">
        <v>7907</v>
      </c>
      <c r="G1894" s="29" t="s">
        <v>7913</v>
      </c>
      <c r="H1894" s="38"/>
      <c r="I1894" s="29" t="s">
        <v>11057</v>
      </c>
      <c r="J1894" s="29" t="s">
        <v>11058</v>
      </c>
      <c r="K1894" s="29" t="s">
        <v>7120</v>
      </c>
      <c r="L1894" s="29" t="s">
        <v>2276</v>
      </c>
      <c r="M1894" s="29" t="s">
        <v>7110</v>
      </c>
      <c r="N1894" s="29" t="s">
        <v>11059</v>
      </c>
      <c r="O1894" s="29" t="s">
        <v>11070</v>
      </c>
      <c r="P1894" s="228" t="n">
        <v>43553</v>
      </c>
      <c r="Q1894" s="228" t="n">
        <v>43553</v>
      </c>
      <c r="R1894" s="29" t="n">
        <v>1</v>
      </c>
      <c r="S1894" s="29" t="s">
        <v>7117</v>
      </c>
      <c r="T1894" s="29" t="n">
        <v>1.1</v>
      </c>
      <c r="U1894" s="29" t="n">
        <v>0.7</v>
      </c>
      <c r="V1894" s="29" t="n">
        <v>1.5</v>
      </c>
      <c r="W1894" s="29" t="s">
        <v>11062</v>
      </c>
      <c r="X1894" s="38"/>
      <c r="Y1894" s="38"/>
      <c r="Z1894" s="38" t="n">
        <v>1</v>
      </c>
      <c r="AE1894" s="94" t="e">
        <f aca="false" t="array" ref="AE1894:AN1894">_xlfn.torow(_xlfn.unique(_xlfn._xlws.filter(cat_table[Subsector],$E1894=cat_table[Sector],"")))</f>
        <v>#NAME?</v>
      </c>
      <c r="AF1894" s="94" t="e">
        <v>#NAME?</v>
      </c>
      <c r="AG1894" s="94" t="e">
        <v>#NAME?</v>
      </c>
      <c r="AH1894" s="94" t="e">
        <v>#NAME?</v>
      </c>
      <c r="AI1894" s="94" t="e">
        <v>#NAME?</v>
      </c>
      <c r="AJ1894" s="94" t="e">
        <v>#NAME?</v>
      </c>
      <c r="AK1894" s="94" t="e">
        <v>#NAME?</v>
      </c>
      <c r="AL1894" s="94" t="e">
        <v>#NAME?</v>
      </c>
      <c r="AM1894" s="94" t="e">
        <v>#NAME?</v>
      </c>
      <c r="AN1894" s="94" t="e">
        <v>#NAME?</v>
      </c>
      <c r="AO1894" s="94" t="e">
        <f aca="false" t="array" ref="AO1894:AS1894">_xlfn.torow(_xlfn.unique(_xlfn._xlws.filter(cat_table[Sub-subsector],($E1894=cat_table[Sector])*($F1894=cat_table[Subsector]),"")))</f>
        <v>#NAME?</v>
      </c>
      <c r="AP1894" s="94" t="e">
        <v>#NAME?</v>
      </c>
      <c r="AQ1894" s="94" t="e">
        <v>#NAME?</v>
      </c>
      <c r="AR1894" s="94" t="e">
        <v>#NAME?</v>
      </c>
      <c r="AS1894" s="94" t="e">
        <v>#NAME?</v>
      </c>
    </row>
    <row r="1895" customFormat="false" ht="15" hidden="false" customHeight="true" outlineLevel="0" collapsed="false">
      <c r="A1895" s="20" t="s">
        <v>11071</v>
      </c>
      <c r="B1895" s="20" t="str">
        <f aca="false">INDEX(Table2[], MATCH(L1895, Location_ID!$D$2:$D$648, 0), 1)</f>
        <v>20f46f01-ddaa-4c0f-a9a3-708628ff049b</v>
      </c>
      <c r="C1895" s="20" t="s">
        <v>1002</v>
      </c>
      <c r="D1895" s="230" t="s">
        <v>354</v>
      </c>
      <c r="E1895" s="20" t="s">
        <v>7537</v>
      </c>
      <c r="F1895" s="20" t="s">
        <v>7538</v>
      </c>
      <c r="G1895" s="20" t="s">
        <v>7539</v>
      </c>
      <c r="H1895" s="20"/>
      <c r="I1895" s="20" t="s">
        <v>11072</v>
      </c>
      <c r="J1895" s="20" t="s">
        <v>11073</v>
      </c>
      <c r="K1895" s="20" t="s">
        <v>7124</v>
      </c>
      <c r="L1895" s="20" t="s">
        <v>2278</v>
      </c>
      <c r="M1895" s="20" t="s">
        <v>7110</v>
      </c>
      <c r="N1895" s="20" t="s">
        <v>11074</v>
      </c>
      <c r="O1895" s="20" t="s">
        <v>11075</v>
      </c>
      <c r="P1895" s="201" t="n">
        <v>40641</v>
      </c>
      <c r="Q1895" s="201" t="n">
        <v>40675</v>
      </c>
      <c r="R1895" s="20"/>
      <c r="S1895" s="20" t="s">
        <v>7112</v>
      </c>
      <c r="T1895" s="20" t="n">
        <v>17</v>
      </c>
      <c r="U1895" s="20" t="n">
        <v>13</v>
      </c>
      <c r="V1895" s="20" t="n">
        <v>21</v>
      </c>
      <c r="W1895" s="20" t="s">
        <v>11076</v>
      </c>
      <c r="X1895" s="35"/>
      <c r="Y1895" s="35"/>
      <c r="Z1895" s="35" t="n">
        <v>1</v>
      </c>
      <c r="AE1895" s="94" t="e">
        <f aca="false" t="array" ref="AE1895:AE1895">_xlfn.torow(_xlfn.unique(_xlfn._xlws.filter(cat_table[Subsector],$E1895=cat_table[Sector],"")))</f>
        <v>#NAME?</v>
      </c>
      <c r="AO1895" s="94" t="e">
        <f aca="false" t="array" ref="AO1895:AO1895">_xlfn.torow(_xlfn.unique(_xlfn._xlws.filter(cat_table[Sub-subsector],($E1895=cat_table[Sector])*($F1895=cat_table[Subsector]),"")))</f>
        <v>#NAME?</v>
      </c>
    </row>
    <row r="1896" customFormat="false" ht="15" hidden="false" customHeight="true" outlineLevel="0" collapsed="false">
      <c r="A1896" s="20" t="s">
        <v>11077</v>
      </c>
      <c r="B1896" s="20" t="str">
        <f aca="false">INDEX(Table2[], MATCH(L1896, Location_ID!$D$2:$D$648, 0), 1)</f>
        <v>20f46f01-ddaa-4c0f-a9a3-708628ff049b</v>
      </c>
      <c r="C1896" s="20" t="s">
        <v>1002</v>
      </c>
      <c r="D1896" s="230" t="s">
        <v>354</v>
      </c>
      <c r="E1896" s="20" t="s">
        <v>7537</v>
      </c>
      <c r="F1896" s="20" t="s">
        <v>7538</v>
      </c>
      <c r="G1896" s="20" t="s">
        <v>7539</v>
      </c>
      <c r="H1896" s="20"/>
      <c r="I1896" s="20" t="s">
        <v>11072</v>
      </c>
      <c r="J1896" s="20" t="s">
        <v>11078</v>
      </c>
      <c r="K1896" s="20" t="s">
        <v>7124</v>
      </c>
      <c r="L1896" s="20" t="s">
        <v>2278</v>
      </c>
      <c r="M1896" s="20" t="s">
        <v>7110</v>
      </c>
      <c r="N1896" s="20" t="s">
        <v>11074</v>
      </c>
      <c r="O1896" s="20" t="s">
        <v>11075</v>
      </c>
      <c r="P1896" s="201" t="n">
        <v>40641</v>
      </c>
      <c r="Q1896" s="201" t="n">
        <v>40675</v>
      </c>
      <c r="R1896" s="20"/>
      <c r="S1896" s="20" t="s">
        <v>7112</v>
      </c>
      <c r="T1896" s="20" t="n">
        <v>19</v>
      </c>
      <c r="U1896" s="20" t="n">
        <v>16</v>
      </c>
      <c r="V1896" s="20" t="n">
        <v>22</v>
      </c>
      <c r="W1896" s="20" t="s">
        <v>11076</v>
      </c>
      <c r="X1896" s="35"/>
      <c r="Y1896" s="35"/>
      <c r="Z1896" s="35" t="n">
        <v>1</v>
      </c>
      <c r="AE1896" s="94" t="e">
        <f aca="false" t="array" ref="AE1896:AE1896">_xlfn.torow(_xlfn.unique(_xlfn._xlws.filter(cat_table[Subsector],$E1896=cat_table[Sector],"")))</f>
        <v>#NAME?</v>
      </c>
      <c r="AO1896" s="94" t="e">
        <f aca="false" t="array" ref="AO1896:AO1896">_xlfn.torow(_xlfn.unique(_xlfn._xlws.filter(cat_table[Sub-subsector],($E1896=cat_table[Sector])*($F1896=cat_table[Subsector]),"")))</f>
        <v>#NAME?</v>
      </c>
    </row>
    <row r="1897" customFormat="false" ht="15" hidden="false" customHeight="true" outlineLevel="0" collapsed="false">
      <c r="A1897" s="20" t="s">
        <v>11079</v>
      </c>
      <c r="B1897" s="20" t="str">
        <f aca="false">INDEX(Table2[], MATCH(L1897, Location_ID!$D$2:$D$648, 0), 1)</f>
        <v>20f46f01-ddaa-4c0f-a9a3-708628ff049b</v>
      </c>
      <c r="C1897" s="20" t="s">
        <v>1002</v>
      </c>
      <c r="D1897" s="230" t="s">
        <v>354</v>
      </c>
      <c r="E1897" s="20" t="s">
        <v>7537</v>
      </c>
      <c r="F1897" s="20" t="s">
        <v>7538</v>
      </c>
      <c r="G1897" s="20" t="s">
        <v>7539</v>
      </c>
      <c r="H1897" s="20"/>
      <c r="I1897" s="20" t="s">
        <v>11072</v>
      </c>
      <c r="J1897" s="20" t="s">
        <v>11080</v>
      </c>
      <c r="K1897" s="20" t="s">
        <v>7124</v>
      </c>
      <c r="L1897" s="20" t="s">
        <v>2278</v>
      </c>
      <c r="M1897" s="20" t="s">
        <v>7110</v>
      </c>
      <c r="N1897" s="20" t="s">
        <v>11074</v>
      </c>
      <c r="O1897" s="20" t="s">
        <v>11075</v>
      </c>
      <c r="P1897" s="201" t="n">
        <v>40641</v>
      </c>
      <c r="Q1897" s="201" t="n">
        <v>40675</v>
      </c>
      <c r="R1897" s="20"/>
      <c r="S1897" s="20" t="s">
        <v>7112</v>
      </c>
      <c r="T1897" s="20" t="n">
        <v>16</v>
      </c>
      <c r="U1897" s="20" t="n">
        <v>13</v>
      </c>
      <c r="V1897" s="20" t="n">
        <v>19</v>
      </c>
      <c r="W1897" s="20" t="s">
        <v>11076</v>
      </c>
      <c r="X1897" s="35"/>
      <c r="Y1897" s="35"/>
      <c r="Z1897" s="35" t="n">
        <v>1</v>
      </c>
      <c r="AE1897" s="94" t="e">
        <f aca="false" t="array" ref="AE1897:AE1897">_xlfn.torow(_xlfn.unique(_xlfn._xlws.filter(cat_table[Subsector],$E1897=cat_table[Sector],"")))</f>
        <v>#NAME?</v>
      </c>
      <c r="AO1897" s="94" t="e">
        <f aca="false" t="array" ref="AO1897:AO1897">_xlfn.torow(_xlfn.unique(_xlfn._xlws.filter(cat_table[Sub-subsector],($E1897=cat_table[Sector])*($F1897=cat_table[Subsector]),"")))</f>
        <v>#NAME?</v>
      </c>
    </row>
    <row r="1898" customFormat="false" ht="15" hidden="false" customHeight="true" outlineLevel="0" collapsed="false">
      <c r="A1898" s="29" t="s">
        <v>11081</v>
      </c>
      <c r="B1898" s="20" t="str">
        <f aca="false">INDEX(Table2[], MATCH(L1898, Location_ID!$D$2:$D$648, 0), 1)</f>
        <v>f549ce57-44be-4adf-9106-a78d75394ad0</v>
      </c>
      <c r="C1898" s="25" t="s">
        <v>1008</v>
      </c>
      <c r="D1898" s="247" t="s">
        <v>354</v>
      </c>
      <c r="E1898" s="29" t="s">
        <v>7127</v>
      </c>
      <c r="F1898" s="29" t="s">
        <v>7683</v>
      </c>
      <c r="G1898" s="29" t="s">
        <v>7991</v>
      </c>
      <c r="H1898" s="38"/>
      <c r="I1898" s="29" t="s">
        <v>11082</v>
      </c>
      <c r="J1898" s="29" t="s">
        <v>7991</v>
      </c>
      <c r="K1898" s="29" t="s">
        <v>7124</v>
      </c>
      <c r="L1898" s="29" t="s">
        <v>2280</v>
      </c>
      <c r="M1898" s="29" t="s">
        <v>7110</v>
      </c>
      <c r="N1898" s="29" t="s">
        <v>11083</v>
      </c>
      <c r="O1898" s="29"/>
      <c r="P1898" s="29" t="s">
        <v>11084</v>
      </c>
      <c r="Q1898" s="29" t="s">
        <v>11085</v>
      </c>
      <c r="R1898" s="29"/>
      <c r="S1898" s="29" t="s">
        <v>7117</v>
      </c>
      <c r="T1898" s="29" t="n">
        <v>20</v>
      </c>
      <c r="U1898" s="29" t="n">
        <v>16</v>
      </c>
      <c r="V1898" s="29" t="n">
        <v>23</v>
      </c>
      <c r="W1898" s="29" t="s">
        <v>11086</v>
      </c>
      <c r="X1898" s="38"/>
      <c r="Y1898" s="38"/>
      <c r="Z1898" s="38" t="n">
        <v>1</v>
      </c>
      <c r="AE1898" s="94" t="e">
        <f aca="false" t="array" ref="AE1898:AG1898">_xlfn.torow(_xlfn.unique(_xlfn._xlws.filter(cat_table[Subsector],$E1898=cat_table[Sector],"")))</f>
        <v>#NAME?</v>
      </c>
      <c r="AF1898" s="94" t="e">
        <v>#NAME?</v>
      </c>
      <c r="AG1898" s="94" t="e">
        <v>#NAME?</v>
      </c>
      <c r="AO1898" s="94" t="e">
        <f aca="false" t="array" ref="AO1898:AP1898">_xlfn.torow(_xlfn.unique(_xlfn._xlws.filter(cat_table[Sub-subsector],($E1898=cat_table[Sector])*($F1898=cat_table[Subsector]),"")))</f>
        <v>#NAME?</v>
      </c>
      <c r="AP1898" s="94" t="e">
        <v>#NAME?</v>
      </c>
    </row>
    <row r="1899" customFormat="false" ht="15" hidden="false" customHeight="true" outlineLevel="0" collapsed="false">
      <c r="A1899" s="29" t="s">
        <v>11087</v>
      </c>
      <c r="B1899" s="20" t="str">
        <f aca="false">INDEX(Table2[], MATCH(L1899, Location_ID!$D$2:$D$648, 0), 1)</f>
        <v>f549ce57-44be-4adf-9106-a78d75394ad0</v>
      </c>
      <c r="C1899" s="25" t="s">
        <v>1008</v>
      </c>
      <c r="D1899" s="247" t="s">
        <v>354</v>
      </c>
      <c r="E1899" s="29" t="s">
        <v>43</v>
      </c>
      <c r="F1899" s="29" t="s">
        <v>7907</v>
      </c>
      <c r="G1899" s="29" t="s">
        <v>7913</v>
      </c>
      <c r="H1899" s="38"/>
      <c r="I1899" s="29" t="s">
        <v>11082</v>
      </c>
      <c r="J1899" s="29" t="s">
        <v>11088</v>
      </c>
      <c r="K1899" s="29" t="s">
        <v>7124</v>
      </c>
      <c r="L1899" s="29" t="s">
        <v>2280</v>
      </c>
      <c r="M1899" s="29" t="s">
        <v>7110</v>
      </c>
      <c r="N1899" s="29" t="s">
        <v>11083</v>
      </c>
      <c r="O1899" s="29"/>
      <c r="P1899" s="29" t="s">
        <v>11084</v>
      </c>
      <c r="Q1899" s="29" t="s">
        <v>11085</v>
      </c>
      <c r="R1899" s="29"/>
      <c r="S1899" s="29" t="s">
        <v>7117</v>
      </c>
      <c r="T1899" s="29" t="n">
        <v>15</v>
      </c>
      <c r="U1899" s="29" t="n">
        <v>14</v>
      </c>
      <c r="V1899" s="29" t="n">
        <v>17</v>
      </c>
      <c r="W1899" s="29" t="s">
        <v>11086</v>
      </c>
      <c r="X1899" s="38"/>
      <c r="Y1899" s="38"/>
      <c r="Z1899" s="38" t="n">
        <v>1</v>
      </c>
      <c r="AE1899" s="94" t="e">
        <f aca="false" t="array" ref="AE1899:AN1899">_xlfn.torow(_xlfn.unique(_xlfn._xlws.filter(cat_table[Subsector],$E1899=cat_table[Sector],"")))</f>
        <v>#NAME?</v>
      </c>
      <c r="AF1899" s="94" t="e">
        <v>#NAME?</v>
      </c>
      <c r="AG1899" s="94" t="e">
        <v>#NAME?</v>
      </c>
      <c r="AH1899" s="94" t="e">
        <v>#NAME?</v>
      </c>
      <c r="AI1899" s="94" t="e">
        <v>#NAME?</v>
      </c>
      <c r="AJ1899" s="94" t="e">
        <v>#NAME?</v>
      </c>
      <c r="AK1899" s="94" t="e">
        <v>#NAME?</v>
      </c>
      <c r="AL1899" s="94" t="e">
        <v>#NAME?</v>
      </c>
      <c r="AM1899" s="94" t="e">
        <v>#NAME?</v>
      </c>
      <c r="AN1899" s="94" t="e">
        <v>#NAME?</v>
      </c>
      <c r="AO1899" s="94" t="e">
        <f aca="false" t="array" ref="AO1899:AS1899">_xlfn.torow(_xlfn.unique(_xlfn._xlws.filter(cat_table[Sub-subsector],($E1899=cat_table[Sector])*($F1899=cat_table[Subsector]),"")))</f>
        <v>#NAME?</v>
      </c>
      <c r="AP1899" s="94" t="e">
        <v>#NAME?</v>
      </c>
      <c r="AQ1899" s="94" t="e">
        <v>#NAME?</v>
      </c>
      <c r="AR1899" s="94" t="e">
        <v>#NAME?</v>
      </c>
      <c r="AS1899" s="94" t="e">
        <v>#NAME?</v>
      </c>
    </row>
    <row r="1900" customFormat="false" ht="15" hidden="false" customHeight="true" outlineLevel="0" collapsed="false">
      <c r="A1900" s="29" t="s">
        <v>11089</v>
      </c>
      <c r="B1900" s="20" t="str">
        <f aca="false">INDEX(Table2[], MATCH(L1900, Location_ID!$D$2:$D$648, 0), 1)</f>
        <v>f549ce57-44be-4adf-9106-a78d75394ad0</v>
      </c>
      <c r="C1900" s="25" t="s">
        <v>1008</v>
      </c>
      <c r="D1900" s="247" t="s">
        <v>354</v>
      </c>
      <c r="E1900" s="29" t="s">
        <v>7134</v>
      </c>
      <c r="F1900" s="29" t="s">
        <v>7135</v>
      </c>
      <c r="G1900" s="29"/>
      <c r="H1900" s="38"/>
      <c r="I1900" s="29" t="s">
        <v>11082</v>
      </c>
      <c r="J1900" s="29" t="s">
        <v>11090</v>
      </c>
      <c r="K1900" s="29" t="s">
        <v>7124</v>
      </c>
      <c r="L1900" s="29" t="s">
        <v>2280</v>
      </c>
      <c r="M1900" s="29" t="s">
        <v>7110</v>
      </c>
      <c r="N1900" s="29" t="s">
        <v>11083</v>
      </c>
      <c r="O1900" s="29"/>
      <c r="P1900" s="29" t="s">
        <v>11084</v>
      </c>
      <c r="Q1900" s="29" t="s">
        <v>11085</v>
      </c>
      <c r="R1900" s="29"/>
      <c r="S1900" s="29" t="s">
        <v>7117</v>
      </c>
      <c r="T1900" s="29" t="n">
        <v>10</v>
      </c>
      <c r="U1900" s="29" t="n">
        <v>9</v>
      </c>
      <c r="V1900" s="29" t="n">
        <v>11</v>
      </c>
      <c r="W1900" s="29" t="s">
        <v>11086</v>
      </c>
      <c r="X1900" s="38"/>
      <c r="Y1900" s="38"/>
      <c r="Z1900" s="38" t="n">
        <v>1</v>
      </c>
      <c r="AE1900" s="94" t="e">
        <f aca="false" t="array" ref="AE1900:AK1900">_xlfn.torow(_xlfn.unique(_xlfn._xlws.filter(cat_table[Subsector],$E1900=cat_table[Sector],"")))</f>
        <v>#NAME?</v>
      </c>
      <c r="AF1900" s="94" t="e">
        <v>#NAME?</v>
      </c>
      <c r="AG1900" s="94" t="e">
        <v>#NAME?</v>
      </c>
      <c r="AH1900" s="94" t="e">
        <v>#NAME?</v>
      </c>
      <c r="AI1900" s="94" t="e">
        <v>#NAME?</v>
      </c>
      <c r="AJ1900" s="94" t="e">
        <v>#NAME?</v>
      </c>
      <c r="AK1900" s="94" t="e">
        <v>#NAME?</v>
      </c>
      <c r="AO1900" s="94" t="e">
        <f aca="false" t="array" ref="AO1900:AT1900">_xlfn.torow(_xlfn.unique(_xlfn._xlws.filter(cat_table[Sub-subsector],($E1900=cat_table[Sector])*($F1900=cat_table[Subsector]),"")))</f>
        <v>#NAME?</v>
      </c>
      <c r="AP1900" s="94" t="e">
        <v>#NAME?</v>
      </c>
      <c r="AQ1900" s="94" t="e">
        <v>#NAME?</v>
      </c>
      <c r="AR1900" s="94" t="e">
        <v>#NAME?</v>
      </c>
      <c r="AS1900" s="94" t="e">
        <v>#NAME?</v>
      </c>
      <c r="AT1900" s="94" t="e">
        <v>#NAME?</v>
      </c>
    </row>
    <row r="1901" customFormat="false" ht="15" hidden="false" customHeight="true" outlineLevel="0" collapsed="false">
      <c r="A1901" s="29" t="s">
        <v>11091</v>
      </c>
      <c r="B1901" s="20" t="str">
        <f aca="false">INDEX(Table2[], MATCH(L1901, Location_ID!$D$2:$D$648, 0), 1)</f>
        <v>f549ce57-44be-4adf-9106-a78d75394ad0</v>
      </c>
      <c r="C1901" s="25" t="s">
        <v>1008</v>
      </c>
      <c r="D1901" s="247" t="s">
        <v>354</v>
      </c>
      <c r="E1901" s="29" t="s">
        <v>7631</v>
      </c>
      <c r="F1901" s="29" t="s">
        <v>7632</v>
      </c>
      <c r="G1901" s="29"/>
      <c r="H1901" s="38"/>
      <c r="I1901" s="29" t="s">
        <v>11082</v>
      </c>
      <c r="J1901" s="29" t="s">
        <v>11092</v>
      </c>
      <c r="K1901" s="29" t="s">
        <v>7124</v>
      </c>
      <c r="L1901" s="29" t="s">
        <v>2280</v>
      </c>
      <c r="M1901" s="29" t="s">
        <v>7110</v>
      </c>
      <c r="N1901" s="29" t="s">
        <v>11083</v>
      </c>
      <c r="O1901" s="29"/>
      <c r="P1901" s="29" t="s">
        <v>11084</v>
      </c>
      <c r="Q1901" s="29" t="s">
        <v>11085</v>
      </c>
      <c r="R1901" s="29"/>
      <c r="S1901" s="29" t="s">
        <v>7117</v>
      </c>
      <c r="T1901" s="29" t="n">
        <v>8</v>
      </c>
      <c r="U1901" s="29" t="n">
        <v>7</v>
      </c>
      <c r="V1901" s="29" t="n">
        <v>8</v>
      </c>
      <c r="W1901" s="29" t="s">
        <v>11086</v>
      </c>
      <c r="X1901" s="38"/>
      <c r="Y1901" s="38"/>
      <c r="Z1901" s="38" t="n">
        <v>1</v>
      </c>
      <c r="AE1901" s="94" t="e">
        <f aca="false" t="array" ref="AE1901:AI1901">_xlfn.torow(_xlfn.unique(_xlfn._xlws.filter(cat_table[Subsector],$E1901=cat_table[Sector],"")))</f>
        <v>#NAME?</v>
      </c>
      <c r="AF1901" s="94" t="e">
        <v>#NAME?</v>
      </c>
      <c r="AG1901" s="94" t="e">
        <v>#NAME?</v>
      </c>
      <c r="AH1901" s="94" t="e">
        <v>#NAME?</v>
      </c>
      <c r="AI1901" s="94" t="e">
        <v>#NAME?</v>
      </c>
      <c r="AO1901" s="94" t="e">
        <f aca="false" t="array" ref="AO1901:AO1901">_xlfn.torow(_xlfn.unique(_xlfn._xlws.filter(cat_table[Sub-subsector],($E1901=cat_table[Sector])*($F1901=cat_table[Subsector]),"")))</f>
        <v>#NAME?</v>
      </c>
    </row>
    <row r="1902" customFormat="false" ht="15" hidden="false" customHeight="true" outlineLevel="0" collapsed="false">
      <c r="A1902" s="185" t="s">
        <v>11093</v>
      </c>
      <c r="B1902" s="20" t="str">
        <f aca="false">INDEX(Table2[], MATCH(L1902, Location_ID!$D$2:$D$648, 0), 1)</f>
        <v>f549ce57-44be-4adf-9106-a78d75394ad0</v>
      </c>
      <c r="C1902" s="25" t="s">
        <v>1008</v>
      </c>
      <c r="D1902" s="248" t="s">
        <v>354</v>
      </c>
      <c r="E1902" s="185" t="s">
        <v>7134</v>
      </c>
      <c r="F1902" s="185" t="s">
        <v>7135</v>
      </c>
      <c r="G1902" s="185" t="s">
        <v>7895</v>
      </c>
      <c r="H1902" s="185"/>
      <c r="I1902" s="185" t="s">
        <v>11082</v>
      </c>
      <c r="J1902" s="185" t="s">
        <v>11094</v>
      </c>
      <c r="K1902" s="185" t="s">
        <v>7124</v>
      </c>
      <c r="L1902" s="185" t="s">
        <v>2280</v>
      </c>
      <c r="M1902" s="185" t="s">
        <v>7110</v>
      </c>
      <c r="N1902" s="185" t="s">
        <v>11083</v>
      </c>
      <c r="O1902" s="185"/>
      <c r="P1902" s="185" t="s">
        <v>11084</v>
      </c>
      <c r="Q1902" s="185" t="s">
        <v>11085</v>
      </c>
      <c r="R1902" s="185"/>
      <c r="S1902" s="185" t="s">
        <v>7117</v>
      </c>
      <c r="T1902" s="185" t="n">
        <v>6</v>
      </c>
      <c r="U1902" s="185" t="n">
        <v>5</v>
      </c>
      <c r="V1902" s="185" t="n">
        <v>7</v>
      </c>
      <c r="W1902" s="185" t="s">
        <v>11086</v>
      </c>
      <c r="X1902" s="185"/>
      <c r="Y1902" s="189"/>
      <c r="Z1902" s="189" t="n">
        <v>1</v>
      </c>
      <c r="AE1902" s="94" t="e">
        <f aca="false" t="array" ref="AE1902:AK1902">_xlfn.torow(_xlfn.unique(_xlfn._xlws.filter(cat_table[Subsector],$E1902=cat_table[Sector],"")))</f>
        <v>#NAME?</v>
      </c>
      <c r="AF1902" s="94" t="e">
        <v>#NAME?</v>
      </c>
      <c r="AG1902" s="94" t="e">
        <v>#NAME?</v>
      </c>
      <c r="AH1902" s="94" t="e">
        <v>#NAME?</v>
      </c>
      <c r="AI1902" s="94" t="e">
        <v>#NAME?</v>
      </c>
      <c r="AJ1902" s="94" t="e">
        <v>#NAME?</v>
      </c>
      <c r="AK1902" s="94" t="e">
        <v>#NAME?</v>
      </c>
      <c r="AO1902" s="94" t="e">
        <f aca="false" t="array" ref="AO1902:AT1902">_xlfn.torow(_xlfn.unique(_xlfn._xlws.filter(cat_table[Sub-subsector],($E1902=cat_table[Sector])*($F1902=cat_table[Subsector]),"")))</f>
        <v>#NAME?</v>
      </c>
      <c r="AP1902" s="94" t="e">
        <v>#NAME?</v>
      </c>
      <c r="AQ1902" s="94" t="e">
        <v>#NAME?</v>
      </c>
      <c r="AR1902" s="94" t="e">
        <v>#NAME?</v>
      </c>
      <c r="AS1902" s="94" t="e">
        <v>#NAME?</v>
      </c>
      <c r="AT1902" s="94" t="e">
        <v>#NAME?</v>
      </c>
    </row>
    <row r="1903" customFormat="false" ht="15" hidden="false" customHeight="true" outlineLevel="0" collapsed="false">
      <c r="A1903" s="20" t="s">
        <v>11095</v>
      </c>
      <c r="B1903" s="20" t="str">
        <f aca="false">INDEX(Table2[], MATCH(L1903, Location_ID!$D$2:$D$648, 0), 1)</f>
        <v>5cf1aa45-db9e-439f-80fb-e237e782a63c</v>
      </c>
      <c r="C1903" s="16" t="s">
        <v>1014</v>
      </c>
      <c r="D1903" s="16" t="s">
        <v>354</v>
      </c>
      <c r="E1903" s="62" t="s">
        <v>43</v>
      </c>
      <c r="F1903" s="62" t="s">
        <v>7907</v>
      </c>
      <c r="G1903" s="62" t="s">
        <v>7913</v>
      </c>
      <c r="H1903" s="200"/>
      <c r="I1903" s="62" t="s">
        <v>11096</v>
      </c>
      <c r="J1903" s="62" t="s">
        <v>11097</v>
      </c>
      <c r="K1903" s="62" t="s">
        <v>7120</v>
      </c>
      <c r="L1903" s="62" t="s">
        <v>2282</v>
      </c>
      <c r="M1903" s="62" t="s">
        <v>7110</v>
      </c>
      <c r="N1903" s="62" t="s">
        <v>11098</v>
      </c>
      <c r="O1903" s="62" t="s">
        <v>11099</v>
      </c>
      <c r="P1903" s="223" t="n">
        <v>42180</v>
      </c>
      <c r="Q1903" s="223" t="n">
        <v>42180</v>
      </c>
      <c r="R1903" s="62"/>
      <c r="S1903" s="62" t="s">
        <v>7130</v>
      </c>
      <c r="T1903" s="62" t="n">
        <v>2</v>
      </c>
      <c r="U1903" s="62"/>
      <c r="V1903" s="62"/>
      <c r="W1903" s="62" t="s">
        <v>11100</v>
      </c>
      <c r="X1903" s="200"/>
      <c r="Y1903" s="200"/>
      <c r="Z1903" s="200" t="n">
        <v>0</v>
      </c>
      <c r="AE1903" s="94" t="e">
        <f aca="false" t="array" ref="AE1903:AN1903">_xlfn.torow(_xlfn.unique(_xlfn._xlws.filter(cat_table[Subsector],$E1903=cat_table[Sector],"")))</f>
        <v>#NAME?</v>
      </c>
      <c r="AF1903" s="94" t="e">
        <v>#NAME?</v>
      </c>
      <c r="AG1903" s="94" t="e">
        <v>#NAME?</v>
      </c>
      <c r="AH1903" s="94" t="e">
        <v>#NAME?</v>
      </c>
      <c r="AI1903" s="94" t="e">
        <v>#NAME?</v>
      </c>
      <c r="AJ1903" s="94" t="e">
        <v>#NAME?</v>
      </c>
      <c r="AK1903" s="94" t="e">
        <v>#NAME?</v>
      </c>
      <c r="AL1903" s="94" t="e">
        <v>#NAME?</v>
      </c>
      <c r="AM1903" s="94" t="e">
        <v>#NAME?</v>
      </c>
      <c r="AN1903" s="94" t="e">
        <v>#NAME?</v>
      </c>
      <c r="AO1903" s="94" t="e">
        <f aca="false" t="array" ref="AO1903:AS1903">_xlfn.torow(_xlfn.unique(_xlfn._xlws.filter(cat_table[Sub-subsector],($E1903=cat_table[Sector])*($F1903=cat_table[Subsector]),"")))</f>
        <v>#NAME?</v>
      </c>
      <c r="AP1903" s="94" t="e">
        <v>#NAME?</v>
      </c>
      <c r="AQ1903" s="94" t="e">
        <v>#NAME?</v>
      </c>
      <c r="AR1903" s="94" t="e">
        <v>#NAME?</v>
      </c>
      <c r="AS1903" s="94" t="e">
        <v>#NAME?</v>
      </c>
    </row>
    <row r="1904" customFormat="false" ht="15" hidden="false" customHeight="true" outlineLevel="0" collapsed="false">
      <c r="A1904" s="20" t="s">
        <v>11101</v>
      </c>
      <c r="B1904" s="20" t="str">
        <f aca="false">INDEX(Table2[], MATCH(L1904, Location_ID!$D$2:$D$648, 0), 1)</f>
        <v>5cf1aa45-db9e-439f-80fb-e237e782a63c</v>
      </c>
      <c r="C1904" s="16" t="s">
        <v>1014</v>
      </c>
      <c r="D1904" s="16" t="s">
        <v>354</v>
      </c>
      <c r="E1904" s="62" t="s">
        <v>43</v>
      </c>
      <c r="F1904" s="62" t="s">
        <v>7907</v>
      </c>
      <c r="G1904" s="62" t="s">
        <v>7913</v>
      </c>
      <c r="H1904" s="200"/>
      <c r="I1904" s="62" t="s">
        <v>11096</v>
      </c>
      <c r="J1904" s="62" t="s">
        <v>11097</v>
      </c>
      <c r="K1904" s="62" t="s">
        <v>7120</v>
      </c>
      <c r="L1904" s="62" t="s">
        <v>2282</v>
      </c>
      <c r="M1904" s="62" t="s">
        <v>7110</v>
      </c>
      <c r="N1904" s="62" t="s">
        <v>11098</v>
      </c>
      <c r="O1904" s="62" t="s">
        <v>11102</v>
      </c>
      <c r="P1904" s="223" t="n">
        <v>42180</v>
      </c>
      <c r="Q1904" s="223" t="n">
        <v>42180</v>
      </c>
      <c r="R1904" s="62"/>
      <c r="S1904" s="62" t="s">
        <v>7130</v>
      </c>
      <c r="T1904" s="20" t="n">
        <v>2</v>
      </c>
      <c r="U1904" s="20"/>
      <c r="V1904" s="20"/>
      <c r="W1904" s="62" t="s">
        <v>11100</v>
      </c>
      <c r="X1904" s="35"/>
      <c r="Y1904" s="35"/>
      <c r="Z1904" s="200" t="n">
        <v>0</v>
      </c>
      <c r="AE1904" s="94" t="e">
        <f aca="false" t="array" ref="AE1904:AN1904">_xlfn.torow(_xlfn.unique(_xlfn._xlws.filter(cat_table[Subsector],$E1904=cat_table[Sector],"")))</f>
        <v>#NAME?</v>
      </c>
      <c r="AF1904" s="94" t="e">
        <v>#NAME?</v>
      </c>
      <c r="AG1904" s="94" t="e">
        <v>#NAME?</v>
      </c>
      <c r="AH1904" s="94" t="e">
        <v>#NAME?</v>
      </c>
      <c r="AI1904" s="94" t="e">
        <v>#NAME?</v>
      </c>
      <c r="AJ1904" s="94" t="e">
        <v>#NAME?</v>
      </c>
      <c r="AK1904" s="94" t="e">
        <v>#NAME?</v>
      </c>
      <c r="AL1904" s="94" t="e">
        <v>#NAME?</v>
      </c>
      <c r="AM1904" s="94" t="e">
        <v>#NAME?</v>
      </c>
      <c r="AN1904" s="94" t="e">
        <v>#NAME?</v>
      </c>
      <c r="AO1904" s="94" t="e">
        <f aca="false" t="array" ref="AO1904:AS1904">_xlfn.torow(_xlfn.unique(_xlfn._xlws.filter(cat_table[Sub-subsector],($E1904=cat_table[Sector])*($F1904=cat_table[Subsector]),"")))</f>
        <v>#NAME?</v>
      </c>
      <c r="AP1904" s="94" t="e">
        <v>#NAME?</v>
      </c>
      <c r="AQ1904" s="94" t="e">
        <v>#NAME?</v>
      </c>
      <c r="AR1904" s="94" t="e">
        <v>#NAME?</v>
      </c>
      <c r="AS1904" s="94" t="e">
        <v>#NAME?</v>
      </c>
    </row>
    <row r="1905" customFormat="false" ht="15" hidden="false" customHeight="true" outlineLevel="0" collapsed="false">
      <c r="A1905" s="20" t="s">
        <v>11103</v>
      </c>
      <c r="B1905" s="20" t="str">
        <f aca="false">INDEX(Table2[], MATCH(L1905, Location_ID!$D$2:$D$648, 0), 1)</f>
        <v>5cf1aa45-db9e-439f-80fb-e237e782a63c</v>
      </c>
      <c r="C1905" s="16" t="s">
        <v>1014</v>
      </c>
      <c r="D1905" s="16" t="s">
        <v>354</v>
      </c>
      <c r="E1905" s="62" t="s">
        <v>43</v>
      </c>
      <c r="F1905" s="62" t="s">
        <v>7907</v>
      </c>
      <c r="G1905" s="62" t="s">
        <v>7913</v>
      </c>
      <c r="H1905" s="200"/>
      <c r="I1905" s="62" t="s">
        <v>11096</v>
      </c>
      <c r="J1905" s="62" t="s">
        <v>11097</v>
      </c>
      <c r="K1905" s="62" t="s">
        <v>7120</v>
      </c>
      <c r="L1905" s="62" t="s">
        <v>2282</v>
      </c>
      <c r="M1905" s="62" t="s">
        <v>7110</v>
      </c>
      <c r="N1905" s="62" t="s">
        <v>11098</v>
      </c>
      <c r="O1905" s="62" t="s">
        <v>11104</v>
      </c>
      <c r="P1905" s="223" t="n">
        <v>42180</v>
      </c>
      <c r="Q1905" s="223" t="n">
        <v>42180</v>
      </c>
      <c r="R1905" s="62"/>
      <c r="S1905" s="62" t="s">
        <v>7130</v>
      </c>
      <c r="T1905" s="20" t="n">
        <v>12</v>
      </c>
      <c r="U1905" s="20"/>
      <c r="V1905" s="20"/>
      <c r="W1905" s="62" t="s">
        <v>11100</v>
      </c>
      <c r="X1905" s="35"/>
      <c r="Y1905" s="35"/>
      <c r="Z1905" s="200" t="n">
        <v>0</v>
      </c>
      <c r="AE1905" s="94" t="e">
        <f aca="false" t="array" ref="AE1905:AN1905">_xlfn.torow(_xlfn.unique(_xlfn._xlws.filter(cat_table[Subsector],$E1905=cat_table[Sector],"")))</f>
        <v>#NAME?</v>
      </c>
      <c r="AF1905" s="94" t="e">
        <v>#NAME?</v>
      </c>
      <c r="AG1905" s="94" t="e">
        <v>#NAME?</v>
      </c>
      <c r="AH1905" s="94" t="e">
        <v>#NAME?</v>
      </c>
      <c r="AI1905" s="94" t="e">
        <v>#NAME?</v>
      </c>
      <c r="AJ1905" s="94" t="e">
        <v>#NAME?</v>
      </c>
      <c r="AK1905" s="94" t="e">
        <v>#NAME?</v>
      </c>
      <c r="AL1905" s="94" t="e">
        <v>#NAME?</v>
      </c>
      <c r="AM1905" s="94" t="e">
        <v>#NAME?</v>
      </c>
      <c r="AN1905" s="94" t="e">
        <v>#NAME?</v>
      </c>
      <c r="AO1905" s="94" t="e">
        <f aca="false" t="array" ref="AO1905:AS1905">_xlfn.torow(_xlfn.unique(_xlfn._xlws.filter(cat_table[Sub-subsector],($E1905=cat_table[Sector])*($F1905=cat_table[Subsector]),"")))</f>
        <v>#NAME?</v>
      </c>
      <c r="AP1905" s="94" t="e">
        <v>#NAME?</v>
      </c>
      <c r="AQ1905" s="94" t="e">
        <v>#NAME?</v>
      </c>
      <c r="AR1905" s="94" t="e">
        <v>#NAME?</v>
      </c>
      <c r="AS1905" s="94" t="e">
        <v>#NAME?</v>
      </c>
    </row>
    <row r="1906" customFormat="false" ht="15" hidden="false" customHeight="true" outlineLevel="0" collapsed="false">
      <c r="A1906" s="20" t="s">
        <v>11105</v>
      </c>
      <c r="B1906" s="20" t="str">
        <f aca="false">INDEX(Table2[], MATCH(L1906, Location_ID!$D$2:$D$648, 0), 1)</f>
        <v>5cf1aa45-db9e-439f-80fb-e237e782a63c</v>
      </c>
      <c r="C1906" s="16" t="s">
        <v>1014</v>
      </c>
      <c r="D1906" s="16" t="s">
        <v>354</v>
      </c>
      <c r="E1906" s="62" t="s">
        <v>43</v>
      </c>
      <c r="F1906" s="62" t="s">
        <v>7907</v>
      </c>
      <c r="G1906" s="62" t="s">
        <v>7913</v>
      </c>
      <c r="H1906" s="200"/>
      <c r="I1906" s="62" t="s">
        <v>11096</v>
      </c>
      <c r="J1906" s="62" t="s">
        <v>11097</v>
      </c>
      <c r="K1906" s="62" t="s">
        <v>7120</v>
      </c>
      <c r="L1906" s="62" t="s">
        <v>2282</v>
      </c>
      <c r="M1906" s="62" t="s">
        <v>7110</v>
      </c>
      <c r="N1906" s="62" t="s">
        <v>11098</v>
      </c>
      <c r="O1906" s="62" t="s">
        <v>11106</v>
      </c>
      <c r="P1906" s="223" t="n">
        <v>42180</v>
      </c>
      <c r="Q1906" s="223" t="n">
        <v>42180</v>
      </c>
      <c r="R1906" s="62"/>
      <c r="S1906" s="62" t="s">
        <v>7130</v>
      </c>
      <c r="T1906" s="20" t="n">
        <v>38</v>
      </c>
      <c r="U1906" s="20"/>
      <c r="V1906" s="20"/>
      <c r="W1906" s="62" t="s">
        <v>11100</v>
      </c>
      <c r="X1906" s="35"/>
      <c r="Y1906" s="35"/>
      <c r="Z1906" s="200" t="n">
        <v>0</v>
      </c>
      <c r="AE1906" s="94" t="e">
        <f aca="false" t="array" ref="AE1906:AN1906">_xlfn.torow(_xlfn.unique(_xlfn._xlws.filter(cat_table[Subsector],$E1906=cat_table[Sector],"")))</f>
        <v>#NAME?</v>
      </c>
      <c r="AF1906" s="94" t="e">
        <v>#NAME?</v>
      </c>
      <c r="AG1906" s="94" t="e">
        <v>#NAME?</v>
      </c>
      <c r="AH1906" s="94" t="e">
        <v>#NAME?</v>
      </c>
      <c r="AI1906" s="94" t="e">
        <v>#NAME?</v>
      </c>
      <c r="AJ1906" s="94" t="e">
        <v>#NAME?</v>
      </c>
      <c r="AK1906" s="94" t="e">
        <v>#NAME?</v>
      </c>
      <c r="AL1906" s="94" t="e">
        <v>#NAME?</v>
      </c>
      <c r="AM1906" s="94" t="e">
        <v>#NAME?</v>
      </c>
      <c r="AN1906" s="94" t="e">
        <v>#NAME?</v>
      </c>
      <c r="AO1906" s="94" t="e">
        <f aca="false" t="array" ref="AO1906:AS1906">_xlfn.torow(_xlfn.unique(_xlfn._xlws.filter(cat_table[Sub-subsector],($E1906=cat_table[Sector])*($F1906=cat_table[Subsector]),"")))</f>
        <v>#NAME?</v>
      </c>
      <c r="AP1906" s="94" t="e">
        <v>#NAME?</v>
      </c>
      <c r="AQ1906" s="94" t="e">
        <v>#NAME?</v>
      </c>
      <c r="AR1906" s="94" t="e">
        <v>#NAME?</v>
      </c>
      <c r="AS1906" s="94" t="e">
        <v>#NAME?</v>
      </c>
    </row>
    <row r="1907" customFormat="false" ht="15" hidden="false" customHeight="true" outlineLevel="0" collapsed="false">
      <c r="A1907" s="20" t="s">
        <v>11107</v>
      </c>
      <c r="B1907" s="20" t="str">
        <f aca="false">INDEX(Table2[], MATCH(L1907, Location_ID!$D$2:$D$648, 0), 1)</f>
        <v>5cf1aa45-db9e-439f-80fb-e237e782a63c</v>
      </c>
      <c r="C1907" s="16" t="s">
        <v>1014</v>
      </c>
      <c r="D1907" s="16" t="s">
        <v>354</v>
      </c>
      <c r="E1907" s="62" t="s">
        <v>43</v>
      </c>
      <c r="F1907" s="62" t="s">
        <v>7907</v>
      </c>
      <c r="G1907" s="62" t="s">
        <v>7913</v>
      </c>
      <c r="H1907" s="200"/>
      <c r="I1907" s="62" t="s">
        <v>11096</v>
      </c>
      <c r="J1907" s="62" t="s">
        <v>11097</v>
      </c>
      <c r="K1907" s="62" t="s">
        <v>7120</v>
      </c>
      <c r="L1907" s="62" t="s">
        <v>2282</v>
      </c>
      <c r="M1907" s="62" t="s">
        <v>7110</v>
      </c>
      <c r="N1907" s="62" t="s">
        <v>11098</v>
      </c>
      <c r="O1907" s="62" t="s">
        <v>11108</v>
      </c>
      <c r="P1907" s="223" t="n">
        <v>42180</v>
      </c>
      <c r="Q1907" s="223" t="n">
        <v>42180</v>
      </c>
      <c r="R1907" s="62"/>
      <c r="S1907" s="62" t="s">
        <v>7130</v>
      </c>
      <c r="T1907" s="20" t="n">
        <v>15</v>
      </c>
      <c r="U1907" s="20"/>
      <c r="V1907" s="20"/>
      <c r="W1907" s="62" t="s">
        <v>11100</v>
      </c>
      <c r="X1907" s="35"/>
      <c r="Y1907" s="35"/>
      <c r="Z1907" s="200" t="n">
        <v>0</v>
      </c>
      <c r="AE1907" s="94" t="e">
        <f aca="false" t="array" ref="AE1907:AN1907">_xlfn.torow(_xlfn.unique(_xlfn._xlws.filter(cat_table[Subsector],$E1907=cat_table[Sector],"")))</f>
        <v>#NAME?</v>
      </c>
      <c r="AF1907" s="94" t="e">
        <v>#NAME?</v>
      </c>
      <c r="AG1907" s="94" t="e">
        <v>#NAME?</v>
      </c>
      <c r="AH1907" s="94" t="e">
        <v>#NAME?</v>
      </c>
      <c r="AI1907" s="94" t="e">
        <v>#NAME?</v>
      </c>
      <c r="AJ1907" s="94" t="e">
        <v>#NAME?</v>
      </c>
      <c r="AK1907" s="94" t="e">
        <v>#NAME?</v>
      </c>
      <c r="AL1907" s="94" t="e">
        <v>#NAME?</v>
      </c>
      <c r="AM1907" s="94" t="e">
        <v>#NAME?</v>
      </c>
      <c r="AN1907" s="94" t="e">
        <v>#NAME?</v>
      </c>
      <c r="AO1907" s="94" t="e">
        <f aca="false" t="array" ref="AO1907:AS1907">_xlfn.torow(_xlfn.unique(_xlfn._xlws.filter(cat_table[Sub-subsector],($E1907=cat_table[Sector])*($F1907=cat_table[Subsector]),"")))</f>
        <v>#NAME?</v>
      </c>
      <c r="AP1907" s="94" t="e">
        <v>#NAME?</v>
      </c>
      <c r="AQ1907" s="94" t="e">
        <v>#NAME?</v>
      </c>
      <c r="AR1907" s="94" t="e">
        <v>#NAME?</v>
      </c>
      <c r="AS1907" s="94" t="e">
        <v>#NAME?</v>
      </c>
    </row>
    <row r="1908" customFormat="false" ht="15" hidden="false" customHeight="true" outlineLevel="0" collapsed="false">
      <c r="A1908" s="20" t="s">
        <v>11109</v>
      </c>
      <c r="B1908" s="20" t="str">
        <f aca="false">INDEX(Table2[], MATCH(L1908, Location_ID!$D$2:$D$648, 0), 1)</f>
        <v>5cf1aa45-db9e-439f-80fb-e237e782a63c</v>
      </c>
      <c r="C1908" s="16" t="s">
        <v>1014</v>
      </c>
      <c r="D1908" s="16" t="s">
        <v>354</v>
      </c>
      <c r="E1908" s="62" t="s">
        <v>43</v>
      </c>
      <c r="F1908" s="62" t="s">
        <v>7907</v>
      </c>
      <c r="G1908" s="62" t="s">
        <v>7913</v>
      </c>
      <c r="H1908" s="200"/>
      <c r="I1908" s="62" t="s">
        <v>11096</v>
      </c>
      <c r="J1908" s="62" t="s">
        <v>11097</v>
      </c>
      <c r="K1908" s="62" t="s">
        <v>7120</v>
      </c>
      <c r="L1908" s="62" t="s">
        <v>2282</v>
      </c>
      <c r="M1908" s="62" t="s">
        <v>7110</v>
      </c>
      <c r="N1908" s="62" t="s">
        <v>11098</v>
      </c>
      <c r="O1908" s="62" t="s">
        <v>11110</v>
      </c>
      <c r="P1908" s="223" t="n">
        <v>42180</v>
      </c>
      <c r="Q1908" s="223" t="n">
        <v>42180</v>
      </c>
      <c r="R1908" s="62"/>
      <c r="S1908" s="62" t="s">
        <v>7130</v>
      </c>
      <c r="T1908" s="20" t="n">
        <v>1</v>
      </c>
      <c r="U1908" s="20"/>
      <c r="V1908" s="20"/>
      <c r="W1908" s="62" t="s">
        <v>11100</v>
      </c>
      <c r="X1908" s="35"/>
      <c r="Y1908" s="35"/>
      <c r="Z1908" s="200" t="n">
        <v>0</v>
      </c>
      <c r="AE1908" s="94" t="e">
        <f aca="false" t="array" ref="AE1908:AN1908">_xlfn.torow(_xlfn.unique(_xlfn._xlws.filter(cat_table[Subsector],$E1908=cat_table[Sector],"")))</f>
        <v>#NAME?</v>
      </c>
      <c r="AF1908" s="94" t="e">
        <v>#NAME?</v>
      </c>
      <c r="AG1908" s="94" t="e">
        <v>#NAME?</v>
      </c>
      <c r="AH1908" s="94" t="e">
        <v>#NAME?</v>
      </c>
      <c r="AI1908" s="94" t="e">
        <v>#NAME?</v>
      </c>
      <c r="AJ1908" s="94" t="e">
        <v>#NAME?</v>
      </c>
      <c r="AK1908" s="94" t="e">
        <v>#NAME?</v>
      </c>
      <c r="AL1908" s="94" t="e">
        <v>#NAME?</v>
      </c>
      <c r="AM1908" s="94" t="e">
        <v>#NAME?</v>
      </c>
      <c r="AN1908" s="94" t="e">
        <v>#NAME?</v>
      </c>
      <c r="AO1908" s="94" t="e">
        <f aca="false" t="array" ref="AO1908:AS1908">_xlfn.torow(_xlfn.unique(_xlfn._xlws.filter(cat_table[Sub-subsector],($E1908=cat_table[Sector])*($F1908=cat_table[Subsector]),"")))</f>
        <v>#NAME?</v>
      </c>
      <c r="AP1908" s="94" t="e">
        <v>#NAME?</v>
      </c>
      <c r="AQ1908" s="94" t="e">
        <v>#NAME?</v>
      </c>
      <c r="AR1908" s="94" t="e">
        <v>#NAME?</v>
      </c>
      <c r="AS1908" s="94" t="e">
        <v>#NAME?</v>
      </c>
    </row>
    <row r="1909" customFormat="false" ht="15" hidden="false" customHeight="true" outlineLevel="0" collapsed="false">
      <c r="A1909" s="20" t="s">
        <v>11111</v>
      </c>
      <c r="B1909" s="20" t="str">
        <f aca="false">INDEX(Table2[], MATCH(L1909, Location_ID!$D$2:$D$648, 0), 1)</f>
        <v>5cf1aa45-db9e-439f-80fb-e237e782a63c</v>
      </c>
      <c r="C1909" s="16" t="s">
        <v>1014</v>
      </c>
      <c r="D1909" s="16" t="s">
        <v>354</v>
      </c>
      <c r="E1909" s="62" t="s">
        <v>43</v>
      </c>
      <c r="F1909" s="62" t="s">
        <v>7907</v>
      </c>
      <c r="G1909" s="62" t="s">
        <v>7913</v>
      </c>
      <c r="H1909" s="200"/>
      <c r="I1909" s="62" t="s">
        <v>11096</v>
      </c>
      <c r="J1909" s="62" t="s">
        <v>11097</v>
      </c>
      <c r="K1909" s="62" t="s">
        <v>7120</v>
      </c>
      <c r="L1909" s="62" t="s">
        <v>2282</v>
      </c>
      <c r="M1909" s="62" t="s">
        <v>7110</v>
      </c>
      <c r="N1909" s="62" t="s">
        <v>11098</v>
      </c>
      <c r="O1909" s="62" t="s">
        <v>11112</v>
      </c>
      <c r="P1909" s="223" t="n">
        <v>42180</v>
      </c>
      <c r="Q1909" s="223" t="n">
        <v>42180</v>
      </c>
      <c r="R1909" s="62"/>
      <c r="S1909" s="62" t="s">
        <v>7130</v>
      </c>
      <c r="T1909" s="20" t="n">
        <v>21</v>
      </c>
      <c r="U1909" s="20"/>
      <c r="V1909" s="20"/>
      <c r="W1909" s="62" t="s">
        <v>11100</v>
      </c>
      <c r="X1909" s="35"/>
      <c r="Y1909" s="35"/>
      <c r="Z1909" s="200" t="n">
        <v>0</v>
      </c>
      <c r="AE1909" s="94" t="e">
        <f aca="false" t="array" ref="AE1909:AN1909">_xlfn.torow(_xlfn.unique(_xlfn._xlws.filter(cat_table[Subsector],$E1909=cat_table[Sector],"")))</f>
        <v>#NAME?</v>
      </c>
      <c r="AF1909" s="94" t="e">
        <v>#NAME?</v>
      </c>
      <c r="AG1909" s="94" t="e">
        <v>#NAME?</v>
      </c>
      <c r="AH1909" s="94" t="e">
        <v>#NAME?</v>
      </c>
      <c r="AI1909" s="94" t="e">
        <v>#NAME?</v>
      </c>
      <c r="AJ1909" s="94" t="e">
        <v>#NAME?</v>
      </c>
      <c r="AK1909" s="94" t="e">
        <v>#NAME?</v>
      </c>
      <c r="AL1909" s="94" t="e">
        <v>#NAME?</v>
      </c>
      <c r="AM1909" s="94" t="e">
        <v>#NAME?</v>
      </c>
      <c r="AN1909" s="94" t="e">
        <v>#NAME?</v>
      </c>
      <c r="AO1909" s="94" t="e">
        <f aca="false" t="array" ref="AO1909:AS1909">_xlfn.torow(_xlfn.unique(_xlfn._xlws.filter(cat_table[Sub-subsector],($E1909=cat_table[Sector])*($F1909=cat_table[Subsector]),"")))</f>
        <v>#NAME?</v>
      </c>
      <c r="AP1909" s="94" t="e">
        <v>#NAME?</v>
      </c>
      <c r="AQ1909" s="94" t="e">
        <v>#NAME?</v>
      </c>
      <c r="AR1909" s="94" t="e">
        <v>#NAME?</v>
      </c>
      <c r="AS1909" s="94" t="e">
        <v>#NAME?</v>
      </c>
    </row>
    <row r="1910" customFormat="false" ht="15" hidden="false" customHeight="true" outlineLevel="0" collapsed="false">
      <c r="A1910" s="165" t="s">
        <v>11113</v>
      </c>
      <c r="B1910" s="20" t="str">
        <f aca="false">INDEX(Table2[], MATCH(L1910, Location_ID!$D$2:$D$648, 0), 1)</f>
        <v>5cf1aa45-db9e-439f-80fb-e237e782a63c</v>
      </c>
      <c r="C1910" s="16" t="s">
        <v>1014</v>
      </c>
      <c r="D1910" s="231" t="s">
        <v>354</v>
      </c>
      <c r="E1910" s="125" t="s">
        <v>43</v>
      </c>
      <c r="F1910" s="125" t="s">
        <v>7907</v>
      </c>
      <c r="G1910" s="125" t="s">
        <v>7913</v>
      </c>
      <c r="H1910" s="125"/>
      <c r="I1910" s="125" t="s">
        <v>11096</v>
      </c>
      <c r="J1910" s="125" t="s">
        <v>11097</v>
      </c>
      <c r="K1910" s="125" t="s">
        <v>7120</v>
      </c>
      <c r="L1910" s="129" t="s">
        <v>2282</v>
      </c>
      <c r="M1910" s="125" t="s">
        <v>7110</v>
      </c>
      <c r="N1910" s="129" t="s">
        <v>11098</v>
      </c>
      <c r="O1910" s="129" t="s">
        <v>10761</v>
      </c>
      <c r="P1910" s="183" t="n">
        <v>42180</v>
      </c>
      <c r="Q1910" s="183" t="n">
        <v>42180</v>
      </c>
      <c r="R1910" s="129"/>
      <c r="S1910" s="125" t="s">
        <v>7122</v>
      </c>
      <c r="T1910" s="165" t="n">
        <v>91</v>
      </c>
      <c r="U1910" s="165"/>
      <c r="V1910" s="165"/>
      <c r="W1910" s="129" t="s">
        <v>11100</v>
      </c>
      <c r="X1910" s="165"/>
      <c r="Y1910" s="192"/>
      <c r="Z1910" s="129" t="n">
        <v>1</v>
      </c>
      <c r="AE1910" s="94" t="e">
        <f aca="false" t="array" ref="AE1910:AN1910">_xlfn.torow(_xlfn.unique(_xlfn._xlws.filter(cat_table[Subsector],$E1910=cat_table[Sector],"")))</f>
        <v>#NAME?</v>
      </c>
      <c r="AF1910" s="94" t="e">
        <v>#NAME?</v>
      </c>
      <c r="AG1910" s="94" t="e">
        <v>#NAME?</v>
      </c>
      <c r="AH1910" s="94" t="e">
        <v>#NAME?</v>
      </c>
      <c r="AI1910" s="94" t="e">
        <v>#NAME?</v>
      </c>
      <c r="AJ1910" s="94" t="e">
        <v>#NAME?</v>
      </c>
      <c r="AK1910" s="94" t="e">
        <v>#NAME?</v>
      </c>
      <c r="AL1910" s="94" t="e">
        <v>#NAME?</v>
      </c>
      <c r="AM1910" s="94" t="e">
        <v>#NAME?</v>
      </c>
      <c r="AN1910" s="94" t="e">
        <v>#NAME?</v>
      </c>
      <c r="AO1910" s="94" t="e">
        <f aca="false" t="array" ref="AO1910:AS1910">_xlfn.torow(_xlfn.unique(_xlfn._xlws.filter(cat_table[Sub-subsector],($E1910=cat_table[Sector])*($F1910=cat_table[Subsector]),"")))</f>
        <v>#NAME?</v>
      </c>
      <c r="AP1910" s="94" t="e">
        <v>#NAME?</v>
      </c>
      <c r="AQ1910" s="94" t="e">
        <v>#NAME?</v>
      </c>
      <c r="AR1910" s="94" t="e">
        <v>#NAME?</v>
      </c>
      <c r="AS1910" s="94" t="e">
        <v>#NAME?</v>
      </c>
    </row>
    <row r="1911" customFormat="false" ht="15" hidden="false" customHeight="true" outlineLevel="0" collapsed="false">
      <c r="A1911" s="29" t="s">
        <v>11114</v>
      </c>
      <c r="B1911" s="20" t="str">
        <f aca="false">INDEX(Table2[], MATCH(L1911, Location_ID!$D$2:$D$648, 0), 1)</f>
        <v>6e539701-5183-42b4-9332-c0808b3d8070</v>
      </c>
      <c r="C1911" s="29" t="s">
        <v>1020</v>
      </c>
      <c r="D1911" s="247" t="s">
        <v>354</v>
      </c>
      <c r="E1911" s="29" t="s">
        <v>43</v>
      </c>
      <c r="F1911" s="29"/>
      <c r="G1911" s="29"/>
      <c r="H1911" s="38"/>
      <c r="I1911" s="29" t="s">
        <v>11115</v>
      </c>
      <c r="J1911" s="29" t="s">
        <v>11116</v>
      </c>
      <c r="K1911" s="29" t="s">
        <v>7128</v>
      </c>
      <c r="L1911" s="29" t="s">
        <v>2284</v>
      </c>
      <c r="M1911" s="29" t="s">
        <v>7110</v>
      </c>
      <c r="N1911" s="29" t="s">
        <v>11117</v>
      </c>
      <c r="O1911" s="29" t="s">
        <v>11118</v>
      </c>
      <c r="P1911" s="228" t="n">
        <v>41275</v>
      </c>
      <c r="Q1911" s="228" t="n">
        <v>43830</v>
      </c>
      <c r="R1911" s="29"/>
      <c r="S1911" s="29" t="s">
        <v>7112</v>
      </c>
      <c r="T1911" s="29" t="n">
        <v>1.01</v>
      </c>
      <c r="U1911" s="29" t="n">
        <v>0.91</v>
      </c>
      <c r="V1911" s="29" t="n">
        <v>1.11</v>
      </c>
      <c r="W1911" s="29" t="s">
        <v>11119</v>
      </c>
      <c r="X1911" s="38"/>
      <c r="Y1911" s="38"/>
      <c r="Z1911" s="38" t="n">
        <v>1</v>
      </c>
      <c r="AE1911" s="94" t="e">
        <f aca="false" t="array" ref="AE1911:AN1911">_xlfn.torow(_xlfn.unique(_xlfn._xlws.filter(cat_table[Subsector],$E1911=cat_table[Sector],"")))</f>
        <v>#NAME?</v>
      </c>
      <c r="AF1911" s="94" t="e">
        <v>#NAME?</v>
      </c>
      <c r="AG1911" s="94" t="e">
        <v>#NAME?</v>
      </c>
      <c r="AH1911" s="94" t="e">
        <v>#NAME?</v>
      </c>
      <c r="AI1911" s="94" t="e">
        <v>#NAME?</v>
      </c>
      <c r="AJ1911" s="94" t="e">
        <v>#NAME?</v>
      </c>
      <c r="AK1911" s="94" t="e">
        <v>#NAME?</v>
      </c>
      <c r="AL1911" s="94" t="e">
        <v>#NAME?</v>
      </c>
      <c r="AM1911" s="94" t="e">
        <v>#NAME?</v>
      </c>
      <c r="AN1911" s="94" t="e">
        <v>#NAME?</v>
      </c>
      <c r="AO1911" s="94" t="e">
        <f aca="false" t="array" ref="AO1911:AO1911">_xlfn.torow(_xlfn.unique(_xlfn._xlws.filter(cat_table[Sub-subsector],($E1911=cat_table[Sector])*($F1911=cat_table[Subsector]),"")))</f>
        <v>#NAME?</v>
      </c>
    </row>
    <row r="1912" customFormat="false" ht="15" hidden="false" customHeight="true" outlineLevel="0" collapsed="false">
      <c r="A1912" s="29" t="s">
        <v>11120</v>
      </c>
      <c r="B1912" s="20" t="str">
        <f aca="false">INDEX(Table2[], MATCH(L1912, Location_ID!$D$2:$D$648, 0), 1)</f>
        <v>6e539701-5183-42b4-9332-c0808b3d8070</v>
      </c>
      <c r="C1912" s="29" t="s">
        <v>1020</v>
      </c>
      <c r="D1912" s="247" t="s">
        <v>354</v>
      </c>
      <c r="E1912" s="29" t="s">
        <v>7537</v>
      </c>
      <c r="F1912" s="29" t="s">
        <v>7538</v>
      </c>
      <c r="G1912" s="29" t="s">
        <v>7539</v>
      </c>
      <c r="H1912" s="38"/>
      <c r="I1912" s="29" t="s">
        <v>11121</v>
      </c>
      <c r="J1912" s="29" t="s">
        <v>11122</v>
      </c>
      <c r="K1912" s="29" t="s">
        <v>7128</v>
      </c>
      <c r="L1912" s="29" t="s">
        <v>2284</v>
      </c>
      <c r="M1912" s="29" t="s">
        <v>7110</v>
      </c>
      <c r="N1912" s="29" t="s">
        <v>11117</v>
      </c>
      <c r="O1912" s="29" t="s">
        <v>11123</v>
      </c>
      <c r="P1912" s="228" t="n">
        <v>41275</v>
      </c>
      <c r="Q1912" s="228" t="n">
        <v>44196</v>
      </c>
      <c r="R1912" s="29"/>
      <c r="S1912" s="29" t="s">
        <v>7112</v>
      </c>
      <c r="T1912" s="29" t="n">
        <v>2.1</v>
      </c>
      <c r="U1912" s="29" t="n">
        <v>2.01</v>
      </c>
      <c r="V1912" s="29" t="n">
        <v>2.19</v>
      </c>
      <c r="W1912" s="29" t="s">
        <v>11119</v>
      </c>
      <c r="X1912" s="38"/>
      <c r="Y1912" s="38"/>
      <c r="Z1912" s="38" t="n">
        <v>1</v>
      </c>
      <c r="AE1912" s="94" t="e">
        <f aca="false" t="array" ref="AE1912:AE1912">_xlfn.torow(_xlfn.unique(_xlfn._xlws.filter(cat_table[Subsector],$E1912=cat_table[Sector],"")))</f>
        <v>#NAME?</v>
      </c>
      <c r="AO1912" s="94" t="e">
        <f aca="false" t="array" ref="AO1912:AO1912">_xlfn.torow(_xlfn.unique(_xlfn._xlws.filter(cat_table[Sub-subsector],($E1912=cat_table[Sector])*($F1912=cat_table[Subsector]),"")))</f>
        <v>#NAME?</v>
      </c>
    </row>
    <row r="1913" customFormat="false" ht="15" hidden="false" customHeight="true" outlineLevel="0" collapsed="false">
      <c r="A1913" s="29" t="s">
        <v>11124</v>
      </c>
      <c r="B1913" s="20" t="str">
        <f aca="false">INDEX(Table2[], MATCH(L1913, Location_ID!$D$2:$D$648, 0), 1)</f>
        <v>6e539701-5183-42b4-9332-c0808b3d8070</v>
      </c>
      <c r="C1913" s="29" t="s">
        <v>1020</v>
      </c>
      <c r="D1913" s="247" t="s">
        <v>354</v>
      </c>
      <c r="E1913" s="29" t="s">
        <v>7537</v>
      </c>
      <c r="F1913" s="29" t="s">
        <v>7538</v>
      </c>
      <c r="G1913" s="29" t="s">
        <v>7539</v>
      </c>
      <c r="H1913" s="38"/>
      <c r="I1913" s="29" t="s">
        <v>11121</v>
      </c>
      <c r="J1913" s="29" t="s">
        <v>11125</v>
      </c>
      <c r="K1913" s="29" t="s">
        <v>7128</v>
      </c>
      <c r="L1913" s="29" t="s">
        <v>2284</v>
      </c>
      <c r="M1913" s="29" t="s">
        <v>7110</v>
      </c>
      <c r="N1913" s="29" t="s">
        <v>11117</v>
      </c>
      <c r="O1913" s="29" t="s">
        <v>11123</v>
      </c>
      <c r="P1913" s="228" t="n">
        <v>41275</v>
      </c>
      <c r="Q1913" s="228" t="n">
        <v>44196</v>
      </c>
      <c r="R1913" s="29"/>
      <c r="S1913" s="29" t="s">
        <v>7112</v>
      </c>
      <c r="T1913" s="29" t="n">
        <v>2.12</v>
      </c>
      <c r="U1913" s="29" t="n">
        <v>1.86</v>
      </c>
      <c r="V1913" s="29" t="n">
        <v>2.38</v>
      </c>
      <c r="W1913" s="29" t="s">
        <v>11119</v>
      </c>
      <c r="X1913" s="38"/>
      <c r="Y1913" s="38"/>
      <c r="Z1913" s="38" t="n">
        <v>1</v>
      </c>
      <c r="AE1913" s="94" t="e">
        <f aca="false" t="array" ref="AE1913:AE1913">_xlfn.torow(_xlfn.unique(_xlfn._xlws.filter(cat_table[Subsector],$E1913=cat_table[Sector],"")))</f>
        <v>#NAME?</v>
      </c>
      <c r="AO1913" s="94" t="e">
        <f aca="false" t="array" ref="AO1913:AO1913">_xlfn.torow(_xlfn.unique(_xlfn._xlws.filter(cat_table[Sub-subsector],($E1913=cat_table[Sector])*($F1913=cat_table[Subsector]),"")))</f>
        <v>#NAME?</v>
      </c>
    </row>
    <row r="1914" customFormat="false" ht="15" hidden="false" customHeight="true" outlineLevel="0" collapsed="false">
      <c r="A1914" s="29" t="s">
        <v>11126</v>
      </c>
      <c r="B1914" s="20" t="str">
        <f aca="false">INDEX(Table2[], MATCH(L1914, Location_ID!$D$2:$D$648, 0), 1)</f>
        <v>6e539701-5183-42b4-9332-c0808b3d8070</v>
      </c>
      <c r="C1914" s="29" t="s">
        <v>1020</v>
      </c>
      <c r="D1914" s="247" t="s">
        <v>354</v>
      </c>
      <c r="E1914" s="29" t="s">
        <v>7537</v>
      </c>
      <c r="F1914" s="29" t="s">
        <v>7538</v>
      </c>
      <c r="G1914" s="29" t="s">
        <v>7539</v>
      </c>
      <c r="H1914" s="38"/>
      <c r="I1914" s="29" t="s">
        <v>11127</v>
      </c>
      <c r="J1914" s="29" t="s">
        <v>11128</v>
      </c>
      <c r="K1914" s="29" t="s">
        <v>7128</v>
      </c>
      <c r="L1914" s="29" t="s">
        <v>2284</v>
      </c>
      <c r="M1914" s="29" t="s">
        <v>7110</v>
      </c>
      <c r="N1914" s="29" t="s">
        <v>11117</v>
      </c>
      <c r="O1914" s="29" t="s">
        <v>11129</v>
      </c>
      <c r="P1914" s="228" t="n">
        <v>43831</v>
      </c>
      <c r="Q1914" s="228" t="n">
        <v>44196</v>
      </c>
      <c r="R1914" s="29"/>
      <c r="S1914" s="29" t="s">
        <v>7112</v>
      </c>
      <c r="T1914" s="29" t="n">
        <v>1.89</v>
      </c>
      <c r="U1914" s="29" t="n">
        <v>1.09</v>
      </c>
      <c r="V1914" s="29" t="n">
        <v>2.69</v>
      </c>
      <c r="W1914" s="29" t="s">
        <v>11119</v>
      </c>
      <c r="X1914" s="38"/>
      <c r="Y1914" s="38"/>
      <c r="Z1914" s="38" t="n">
        <v>1</v>
      </c>
      <c r="AE1914" s="94" t="e">
        <f aca="false" t="array" ref="AE1914:AE1914">_xlfn.torow(_xlfn.unique(_xlfn._xlws.filter(cat_table[Subsector],$E1914=cat_table[Sector],"")))</f>
        <v>#NAME?</v>
      </c>
      <c r="AO1914" s="94" t="e">
        <f aca="false" t="array" ref="AO1914:AO1914">_xlfn.torow(_xlfn.unique(_xlfn._xlws.filter(cat_table[Sub-subsector],($E1914=cat_table[Sector])*($F1914=cat_table[Subsector]),"")))</f>
        <v>#NAME?</v>
      </c>
    </row>
    <row r="1915" customFormat="false" ht="15" hidden="false" customHeight="true" outlineLevel="0" collapsed="false">
      <c r="A1915" s="29" t="s">
        <v>11130</v>
      </c>
      <c r="B1915" s="20" t="str">
        <f aca="false">INDEX(Table2[], MATCH(L1915, Location_ID!$D$2:$D$648, 0), 1)</f>
        <v>6e539701-5183-42b4-9332-c0808b3d8070</v>
      </c>
      <c r="C1915" s="29" t="s">
        <v>1020</v>
      </c>
      <c r="D1915" s="247" t="s">
        <v>354</v>
      </c>
      <c r="E1915" s="29" t="s">
        <v>7537</v>
      </c>
      <c r="F1915" s="29" t="s">
        <v>7538</v>
      </c>
      <c r="G1915" s="29" t="s">
        <v>7539</v>
      </c>
      <c r="H1915" s="38"/>
      <c r="I1915" s="29" t="s">
        <v>11127</v>
      </c>
      <c r="J1915" s="29" t="s">
        <v>11131</v>
      </c>
      <c r="K1915" s="29" t="s">
        <v>7128</v>
      </c>
      <c r="L1915" s="29" t="s">
        <v>2284</v>
      </c>
      <c r="M1915" s="29" t="s">
        <v>7110</v>
      </c>
      <c r="N1915" s="29" t="s">
        <v>11117</v>
      </c>
      <c r="O1915" s="29" t="s">
        <v>11132</v>
      </c>
      <c r="P1915" s="228" t="n">
        <v>43831</v>
      </c>
      <c r="Q1915" s="228" t="n">
        <v>44196</v>
      </c>
      <c r="R1915" s="29"/>
      <c r="S1915" s="29" t="s">
        <v>7112</v>
      </c>
      <c r="T1915" s="29" t="n">
        <v>1.93</v>
      </c>
      <c r="U1915" s="29" t="n">
        <v>1.7</v>
      </c>
      <c r="V1915" s="29" t="n">
        <v>2.16</v>
      </c>
      <c r="W1915" s="29" t="s">
        <v>11119</v>
      </c>
      <c r="X1915" s="38"/>
      <c r="Y1915" s="38"/>
      <c r="Z1915" s="38" t="n">
        <v>1</v>
      </c>
      <c r="AE1915" s="94" t="e">
        <f aca="false" t="array" ref="AE1915:AE1915">_xlfn.torow(_xlfn.unique(_xlfn._xlws.filter(cat_table[Subsector],$E1915=cat_table[Sector],"")))</f>
        <v>#NAME?</v>
      </c>
      <c r="AO1915" s="94" t="e">
        <f aca="false" t="array" ref="AO1915:AO1915">_xlfn.torow(_xlfn.unique(_xlfn._xlws.filter(cat_table[Sub-subsector],($E1915=cat_table[Sector])*($F1915=cat_table[Subsector]),"")))</f>
        <v>#NAME?</v>
      </c>
    </row>
    <row r="1916" customFormat="false" ht="15" hidden="false" customHeight="true" outlineLevel="0" collapsed="false">
      <c r="A1916" s="94" t="s">
        <v>11133</v>
      </c>
      <c r="B1916" s="20" t="str">
        <f aca="false">INDEX(Table2[], MATCH(L1916, Location_ID!$D$2:$D$648, 0), 1)</f>
        <v>39fec2b0-70da-4247-a7db-bb4ff8fcd44f</v>
      </c>
      <c r="C1916" s="175" t="s">
        <v>1025</v>
      </c>
      <c r="D1916" s="176" t="s">
        <v>354</v>
      </c>
      <c r="E1916" s="255" t="s">
        <v>43</v>
      </c>
      <c r="F1916" s="255" t="s">
        <v>7907</v>
      </c>
      <c r="G1916" s="255" t="s">
        <v>7913</v>
      </c>
      <c r="I1916" s="255" t="s">
        <v>11134</v>
      </c>
      <c r="J1916" s="255" t="s">
        <v>11135</v>
      </c>
      <c r="K1916" s="255" t="s">
        <v>7120</v>
      </c>
      <c r="L1916" s="175" t="s">
        <v>2286</v>
      </c>
      <c r="M1916" s="255" t="s">
        <v>7110</v>
      </c>
      <c r="N1916" s="175" t="s">
        <v>11136</v>
      </c>
      <c r="O1916" s="175" t="s">
        <v>11135</v>
      </c>
      <c r="P1916" s="256" t="n">
        <v>42948</v>
      </c>
      <c r="Q1916" s="256" t="n">
        <v>42978</v>
      </c>
      <c r="R1916" s="175" t="n">
        <v>1</v>
      </c>
      <c r="S1916" s="255" t="s">
        <v>7112</v>
      </c>
      <c r="T1916" s="175" t="n">
        <v>98</v>
      </c>
      <c r="U1916" s="175" t="n">
        <v>53</v>
      </c>
      <c r="V1916" s="175" t="n">
        <v>144</v>
      </c>
      <c r="W1916" s="175" t="s">
        <v>8720</v>
      </c>
      <c r="Z1916" s="175" t="n">
        <v>0</v>
      </c>
      <c r="AE1916" s="94" t="e">
        <f aca="false" t="array" ref="AE1916:AN1916">_xlfn.torow(_xlfn.unique(_xlfn._xlws.filter(cat_table[Subsector],$E1916=cat_table[Sector],"")))</f>
        <v>#NAME?</v>
      </c>
      <c r="AF1916" s="94" t="e">
        <v>#NAME?</v>
      </c>
      <c r="AG1916" s="94" t="e">
        <v>#NAME?</v>
      </c>
      <c r="AH1916" s="94" t="e">
        <v>#NAME?</v>
      </c>
      <c r="AI1916" s="94" t="e">
        <v>#NAME?</v>
      </c>
      <c r="AJ1916" s="94" t="e">
        <v>#NAME?</v>
      </c>
      <c r="AK1916" s="94" t="e">
        <v>#NAME?</v>
      </c>
      <c r="AL1916" s="94" t="e">
        <v>#NAME?</v>
      </c>
      <c r="AM1916" s="94" t="e">
        <v>#NAME?</v>
      </c>
      <c r="AN1916" s="94" t="e">
        <v>#NAME?</v>
      </c>
      <c r="AO1916" s="94" t="e">
        <f aca="false" t="array" ref="AO1916:AS1916">_xlfn.torow(_xlfn.unique(_xlfn._xlws.filter(cat_table[Sub-subsector],($E1916=cat_table[Sector])*($F1916=cat_table[Subsector]),"")))</f>
        <v>#NAME?</v>
      </c>
      <c r="AP1916" s="94" t="e">
        <v>#NAME?</v>
      </c>
      <c r="AQ1916" s="94" t="e">
        <v>#NAME?</v>
      </c>
      <c r="AR1916" s="94" t="e">
        <v>#NAME?</v>
      </c>
      <c r="AS1916" s="94" t="e">
        <v>#NAME?</v>
      </c>
    </row>
    <row r="1917" customFormat="false" ht="15" hidden="false" customHeight="true" outlineLevel="0" collapsed="false">
      <c r="A1917" s="175" t="s">
        <v>11137</v>
      </c>
      <c r="B1917" s="20" t="str">
        <f aca="false">INDEX(Table2[], MATCH(L1917, Location_ID!$D$2:$D$648, 0), 1)</f>
        <v>39fec2b0-70da-4247-a7db-bb4ff8fcd44f</v>
      </c>
      <c r="C1917" s="175" t="s">
        <v>1025</v>
      </c>
      <c r="D1917" s="176" t="s">
        <v>354</v>
      </c>
      <c r="E1917" s="255" t="s">
        <v>43</v>
      </c>
      <c r="F1917" s="255" t="s">
        <v>7907</v>
      </c>
      <c r="G1917" s="255" t="s">
        <v>7913</v>
      </c>
      <c r="I1917" s="255" t="s">
        <v>11138</v>
      </c>
      <c r="J1917" s="255" t="s">
        <v>11135</v>
      </c>
      <c r="K1917" s="255" t="s">
        <v>7120</v>
      </c>
      <c r="L1917" s="175" t="s">
        <v>2286</v>
      </c>
      <c r="M1917" s="255" t="s">
        <v>7110</v>
      </c>
      <c r="N1917" s="175" t="s">
        <v>11136</v>
      </c>
      <c r="O1917" s="175" t="s">
        <v>11135</v>
      </c>
      <c r="P1917" s="256" t="n">
        <v>43101</v>
      </c>
      <c r="Q1917" s="256" t="n">
        <v>43131</v>
      </c>
      <c r="R1917" s="175" t="n">
        <v>1</v>
      </c>
      <c r="S1917" s="255" t="s">
        <v>7112</v>
      </c>
      <c r="T1917" s="175" t="n">
        <v>118</v>
      </c>
      <c r="U1917" s="175" t="n">
        <v>96</v>
      </c>
      <c r="V1917" s="175" t="n">
        <v>139</v>
      </c>
      <c r="W1917" s="175" t="s">
        <v>8720</v>
      </c>
      <c r="Z1917" s="175" t="n">
        <v>0</v>
      </c>
      <c r="AE1917" s="94" t="e">
        <f aca="false" t="array" ref="AE1917:AN1917">_xlfn.torow(_xlfn.unique(_xlfn._xlws.filter(cat_table[Subsector],$E1917=cat_table[Sector],"")))</f>
        <v>#NAME?</v>
      </c>
      <c r="AF1917" s="94" t="e">
        <v>#NAME?</v>
      </c>
      <c r="AG1917" s="94" t="e">
        <v>#NAME?</v>
      </c>
      <c r="AH1917" s="94" t="e">
        <v>#NAME?</v>
      </c>
      <c r="AI1917" s="94" t="e">
        <v>#NAME?</v>
      </c>
      <c r="AJ1917" s="94" t="e">
        <v>#NAME?</v>
      </c>
      <c r="AK1917" s="94" t="e">
        <v>#NAME?</v>
      </c>
      <c r="AL1917" s="94" t="e">
        <v>#NAME?</v>
      </c>
      <c r="AM1917" s="94" t="e">
        <v>#NAME?</v>
      </c>
      <c r="AN1917" s="94" t="e">
        <v>#NAME?</v>
      </c>
      <c r="AO1917" s="94" t="e">
        <f aca="false" t="array" ref="AO1917:AS1917">_xlfn.torow(_xlfn.unique(_xlfn._xlws.filter(cat_table[Sub-subsector],($E1917=cat_table[Sector])*($F1917=cat_table[Subsector]),"")))</f>
        <v>#NAME?</v>
      </c>
      <c r="AP1917" s="94" t="e">
        <v>#NAME?</v>
      </c>
      <c r="AQ1917" s="94" t="e">
        <v>#NAME?</v>
      </c>
      <c r="AR1917" s="94" t="e">
        <v>#NAME?</v>
      </c>
      <c r="AS1917" s="94" t="e">
        <v>#NAME?</v>
      </c>
    </row>
    <row r="1918" customFormat="false" ht="15" hidden="false" customHeight="true" outlineLevel="0" collapsed="false">
      <c r="A1918" s="175" t="s">
        <v>11139</v>
      </c>
      <c r="B1918" s="20" t="str">
        <f aca="false">INDEX(Table2[], MATCH(L1918, Location_ID!$D$2:$D$648, 0), 1)</f>
        <v>39fec2b0-70da-4247-a7db-bb4ff8fcd44f</v>
      </c>
      <c r="C1918" s="175" t="s">
        <v>1025</v>
      </c>
      <c r="D1918" s="176" t="s">
        <v>354</v>
      </c>
      <c r="E1918" s="255" t="s">
        <v>43</v>
      </c>
      <c r="F1918" s="255" t="s">
        <v>7907</v>
      </c>
      <c r="G1918" s="255" t="s">
        <v>7913</v>
      </c>
      <c r="I1918" s="255" t="s">
        <v>11140</v>
      </c>
      <c r="J1918" s="255" t="s">
        <v>11135</v>
      </c>
      <c r="K1918" s="255" t="s">
        <v>7120</v>
      </c>
      <c r="L1918" s="175" t="s">
        <v>2286</v>
      </c>
      <c r="M1918" s="255" t="s">
        <v>7110</v>
      </c>
      <c r="N1918" s="175" t="s">
        <v>11136</v>
      </c>
      <c r="O1918" s="175" t="s">
        <v>11135</v>
      </c>
      <c r="P1918" s="256" t="n">
        <v>43221</v>
      </c>
      <c r="Q1918" s="256" t="n">
        <v>43281</v>
      </c>
      <c r="R1918" s="175" t="n">
        <v>1</v>
      </c>
      <c r="S1918" s="255" t="s">
        <v>7112</v>
      </c>
      <c r="T1918" s="175" t="n">
        <v>171</v>
      </c>
      <c r="U1918" s="175" t="n">
        <v>146</v>
      </c>
      <c r="V1918" s="175" t="n">
        <v>202</v>
      </c>
      <c r="W1918" s="175" t="s">
        <v>8720</v>
      </c>
      <c r="Z1918" s="175" t="n">
        <v>0</v>
      </c>
      <c r="AE1918" s="94" t="e">
        <f aca="false" t="array" ref="AE1918:AN1918">_xlfn.torow(_xlfn.unique(_xlfn._xlws.filter(cat_table[Subsector],$E1918=cat_table[Sector],"")))</f>
        <v>#NAME?</v>
      </c>
      <c r="AF1918" s="94" t="e">
        <v>#NAME?</v>
      </c>
      <c r="AG1918" s="94" t="e">
        <v>#NAME?</v>
      </c>
      <c r="AH1918" s="94" t="e">
        <v>#NAME?</v>
      </c>
      <c r="AI1918" s="94" t="e">
        <v>#NAME?</v>
      </c>
      <c r="AJ1918" s="94" t="e">
        <v>#NAME?</v>
      </c>
      <c r="AK1918" s="94" t="e">
        <v>#NAME?</v>
      </c>
      <c r="AL1918" s="94" t="e">
        <v>#NAME?</v>
      </c>
      <c r="AM1918" s="94" t="e">
        <v>#NAME?</v>
      </c>
      <c r="AN1918" s="94" t="e">
        <v>#NAME?</v>
      </c>
      <c r="AO1918" s="94" t="e">
        <f aca="false" t="array" ref="AO1918:AS1918">_xlfn.torow(_xlfn.unique(_xlfn._xlws.filter(cat_table[Sub-subsector],($E1918=cat_table[Sector])*($F1918=cat_table[Subsector]),"")))</f>
        <v>#NAME?</v>
      </c>
      <c r="AP1918" s="94" t="e">
        <v>#NAME?</v>
      </c>
      <c r="AQ1918" s="94" t="e">
        <v>#NAME?</v>
      </c>
      <c r="AR1918" s="94" t="e">
        <v>#NAME?</v>
      </c>
      <c r="AS1918" s="94" t="e">
        <v>#NAME?</v>
      </c>
    </row>
    <row r="1919" customFormat="false" ht="15" hidden="false" customHeight="true" outlineLevel="0" collapsed="false">
      <c r="A1919" s="175" t="s">
        <v>11141</v>
      </c>
      <c r="B1919" s="20" t="str">
        <f aca="false">INDEX(Table2[], MATCH(L1919, Location_ID!$D$2:$D$648, 0), 1)</f>
        <v>39fec2b0-70da-4247-a7db-bb4ff8fcd44f</v>
      </c>
      <c r="C1919" s="175" t="s">
        <v>1025</v>
      </c>
      <c r="D1919" s="176" t="s">
        <v>354</v>
      </c>
      <c r="E1919" s="255" t="s">
        <v>43</v>
      </c>
      <c r="F1919" s="255" t="s">
        <v>7907</v>
      </c>
      <c r="G1919" s="255" t="s">
        <v>7913</v>
      </c>
      <c r="I1919" s="255" t="s">
        <v>11134</v>
      </c>
      <c r="J1919" s="255" t="s">
        <v>11142</v>
      </c>
      <c r="K1919" s="255" t="s">
        <v>7120</v>
      </c>
      <c r="L1919" s="175" t="s">
        <v>2286</v>
      </c>
      <c r="M1919" s="255" t="s">
        <v>7110</v>
      </c>
      <c r="N1919" s="175" t="s">
        <v>11136</v>
      </c>
      <c r="O1919" s="175" t="s">
        <v>11142</v>
      </c>
      <c r="P1919" s="256" t="n">
        <v>42948</v>
      </c>
      <c r="Q1919" s="256" t="n">
        <v>42978</v>
      </c>
      <c r="R1919" s="175" t="n">
        <v>1</v>
      </c>
      <c r="S1919" s="255" t="s">
        <v>7112</v>
      </c>
      <c r="T1919" s="175" t="n">
        <v>28</v>
      </c>
      <c r="U1919" s="175" t="n">
        <v>11</v>
      </c>
      <c r="V1919" s="175" t="n">
        <v>120</v>
      </c>
      <c r="W1919" s="175" t="s">
        <v>8720</v>
      </c>
      <c r="Z1919" s="175" t="n">
        <v>0</v>
      </c>
      <c r="AE1919" s="94" t="e">
        <f aca="false" t="array" ref="AE1919:AN1919">_xlfn.torow(_xlfn.unique(_xlfn._xlws.filter(cat_table[Subsector],$E1919=cat_table[Sector],"")))</f>
        <v>#NAME?</v>
      </c>
      <c r="AF1919" s="94" t="e">
        <v>#NAME?</v>
      </c>
      <c r="AG1919" s="94" t="e">
        <v>#NAME?</v>
      </c>
      <c r="AH1919" s="94" t="e">
        <v>#NAME?</v>
      </c>
      <c r="AI1919" s="94" t="e">
        <v>#NAME?</v>
      </c>
      <c r="AJ1919" s="94" t="e">
        <v>#NAME?</v>
      </c>
      <c r="AK1919" s="94" t="e">
        <v>#NAME?</v>
      </c>
      <c r="AL1919" s="94" t="e">
        <v>#NAME?</v>
      </c>
      <c r="AM1919" s="94" t="e">
        <v>#NAME?</v>
      </c>
      <c r="AN1919" s="94" t="e">
        <v>#NAME?</v>
      </c>
      <c r="AO1919" s="94" t="e">
        <f aca="false" t="array" ref="AO1919:AS1919">_xlfn.torow(_xlfn.unique(_xlfn._xlws.filter(cat_table[Sub-subsector],($E1919=cat_table[Sector])*($F1919=cat_table[Subsector]),"")))</f>
        <v>#NAME?</v>
      </c>
      <c r="AP1919" s="94" t="e">
        <v>#NAME?</v>
      </c>
      <c r="AQ1919" s="94" t="e">
        <v>#NAME?</v>
      </c>
      <c r="AR1919" s="94" t="e">
        <v>#NAME?</v>
      </c>
      <c r="AS1919" s="94" t="e">
        <v>#NAME?</v>
      </c>
    </row>
    <row r="1920" customFormat="false" ht="15" hidden="false" customHeight="true" outlineLevel="0" collapsed="false">
      <c r="A1920" s="175" t="s">
        <v>11143</v>
      </c>
      <c r="B1920" s="20" t="str">
        <f aca="false">INDEX(Table2[], MATCH(L1920, Location_ID!$D$2:$D$648, 0), 1)</f>
        <v>39fec2b0-70da-4247-a7db-bb4ff8fcd44f</v>
      </c>
      <c r="C1920" s="175" t="s">
        <v>1025</v>
      </c>
      <c r="D1920" s="176" t="s">
        <v>354</v>
      </c>
      <c r="E1920" s="255" t="s">
        <v>43</v>
      </c>
      <c r="F1920" s="255" t="s">
        <v>7907</v>
      </c>
      <c r="G1920" s="255" t="s">
        <v>7913</v>
      </c>
      <c r="I1920" s="255" t="s">
        <v>11138</v>
      </c>
      <c r="J1920" s="255" t="s">
        <v>11142</v>
      </c>
      <c r="K1920" s="255" t="s">
        <v>7120</v>
      </c>
      <c r="L1920" s="175" t="s">
        <v>2286</v>
      </c>
      <c r="M1920" s="255" t="s">
        <v>7110</v>
      </c>
      <c r="N1920" s="175" t="s">
        <v>11136</v>
      </c>
      <c r="O1920" s="175" t="s">
        <v>11142</v>
      </c>
      <c r="P1920" s="256" t="n">
        <v>43101</v>
      </c>
      <c r="Q1920" s="256" t="n">
        <v>43131</v>
      </c>
      <c r="R1920" s="175" t="n">
        <v>1</v>
      </c>
      <c r="S1920" s="255" t="s">
        <v>7112</v>
      </c>
      <c r="T1920" s="175" t="n">
        <v>78</v>
      </c>
      <c r="U1920" s="175" t="n">
        <v>64</v>
      </c>
      <c r="V1920" s="175" t="n">
        <v>89</v>
      </c>
      <c r="W1920" s="175" t="s">
        <v>8720</v>
      </c>
      <c r="Z1920" s="175" t="n">
        <v>0</v>
      </c>
      <c r="AE1920" s="94" t="e">
        <f aca="false" t="array" ref="AE1920:AN1920">_xlfn.torow(_xlfn.unique(_xlfn._xlws.filter(cat_table[Subsector],$E1920=cat_table[Sector],"")))</f>
        <v>#NAME?</v>
      </c>
      <c r="AF1920" s="94" t="e">
        <v>#NAME?</v>
      </c>
      <c r="AG1920" s="94" t="e">
        <v>#NAME?</v>
      </c>
      <c r="AH1920" s="94" t="e">
        <v>#NAME?</v>
      </c>
      <c r="AI1920" s="94" t="e">
        <v>#NAME?</v>
      </c>
      <c r="AJ1920" s="94" t="e">
        <v>#NAME?</v>
      </c>
      <c r="AK1920" s="94" t="e">
        <v>#NAME?</v>
      </c>
      <c r="AL1920" s="94" t="e">
        <v>#NAME?</v>
      </c>
      <c r="AM1920" s="94" t="e">
        <v>#NAME?</v>
      </c>
      <c r="AN1920" s="94" t="e">
        <v>#NAME?</v>
      </c>
      <c r="AO1920" s="94" t="e">
        <f aca="false" t="array" ref="AO1920:AS1920">_xlfn.torow(_xlfn.unique(_xlfn._xlws.filter(cat_table[Sub-subsector],($E1920=cat_table[Sector])*($F1920=cat_table[Subsector]),"")))</f>
        <v>#NAME?</v>
      </c>
      <c r="AP1920" s="94" t="e">
        <v>#NAME?</v>
      </c>
      <c r="AQ1920" s="94" t="e">
        <v>#NAME?</v>
      </c>
      <c r="AR1920" s="94" t="e">
        <v>#NAME?</v>
      </c>
      <c r="AS1920" s="94" t="e">
        <v>#NAME?</v>
      </c>
    </row>
    <row r="1921" customFormat="false" ht="15" hidden="false" customHeight="true" outlineLevel="0" collapsed="false">
      <c r="A1921" s="175" t="s">
        <v>11144</v>
      </c>
      <c r="B1921" s="20" t="str">
        <f aca="false">INDEX(Table2[], MATCH(L1921, Location_ID!$D$2:$D$648, 0), 1)</f>
        <v>39fec2b0-70da-4247-a7db-bb4ff8fcd44f</v>
      </c>
      <c r="C1921" s="175" t="s">
        <v>1025</v>
      </c>
      <c r="D1921" s="176" t="s">
        <v>354</v>
      </c>
      <c r="E1921" s="255" t="s">
        <v>43</v>
      </c>
      <c r="F1921" s="255" t="s">
        <v>7907</v>
      </c>
      <c r="G1921" s="255" t="s">
        <v>7913</v>
      </c>
      <c r="I1921" s="255" t="s">
        <v>11140</v>
      </c>
      <c r="J1921" s="255" t="s">
        <v>11142</v>
      </c>
      <c r="K1921" s="255" t="s">
        <v>7120</v>
      </c>
      <c r="L1921" s="175" t="s">
        <v>2286</v>
      </c>
      <c r="M1921" s="255" t="s">
        <v>7110</v>
      </c>
      <c r="N1921" s="175" t="s">
        <v>11136</v>
      </c>
      <c r="O1921" s="175" t="s">
        <v>11142</v>
      </c>
      <c r="P1921" s="256" t="n">
        <v>43221</v>
      </c>
      <c r="Q1921" s="256" t="n">
        <v>43281</v>
      </c>
      <c r="R1921" s="175" t="n">
        <v>1</v>
      </c>
      <c r="S1921" s="255" t="s">
        <v>7112</v>
      </c>
      <c r="T1921" s="175" t="n">
        <v>108</v>
      </c>
      <c r="U1921" s="175" t="n">
        <v>72</v>
      </c>
      <c r="V1921" s="175" t="n">
        <v>143</v>
      </c>
      <c r="W1921" s="175" t="s">
        <v>8720</v>
      </c>
      <c r="Z1921" s="175" t="n">
        <v>0</v>
      </c>
      <c r="AE1921" s="94" t="e">
        <f aca="false" t="array" ref="AE1921:AN1921">_xlfn.torow(_xlfn.unique(_xlfn._xlws.filter(cat_table[Subsector],$E1921=cat_table[Sector],"")))</f>
        <v>#NAME?</v>
      </c>
      <c r="AF1921" s="94" t="e">
        <v>#NAME?</v>
      </c>
      <c r="AG1921" s="94" t="e">
        <v>#NAME?</v>
      </c>
      <c r="AH1921" s="94" t="e">
        <v>#NAME?</v>
      </c>
      <c r="AI1921" s="94" t="e">
        <v>#NAME?</v>
      </c>
      <c r="AJ1921" s="94" t="e">
        <v>#NAME?</v>
      </c>
      <c r="AK1921" s="94" t="e">
        <v>#NAME?</v>
      </c>
      <c r="AL1921" s="94" t="e">
        <v>#NAME?</v>
      </c>
      <c r="AM1921" s="94" t="e">
        <v>#NAME?</v>
      </c>
      <c r="AN1921" s="94" t="e">
        <v>#NAME?</v>
      </c>
      <c r="AO1921" s="94" t="e">
        <f aca="false" t="array" ref="AO1921:AS1921">_xlfn.torow(_xlfn.unique(_xlfn._xlws.filter(cat_table[Sub-subsector],($E1921=cat_table[Sector])*($F1921=cat_table[Subsector]),"")))</f>
        <v>#NAME?</v>
      </c>
      <c r="AP1921" s="94" t="e">
        <v>#NAME?</v>
      </c>
      <c r="AQ1921" s="94" t="e">
        <v>#NAME?</v>
      </c>
      <c r="AR1921" s="94" t="e">
        <v>#NAME?</v>
      </c>
      <c r="AS1921" s="94" t="e">
        <v>#NAME?</v>
      </c>
    </row>
    <row r="1922" customFormat="false" ht="15" hidden="false" customHeight="true" outlineLevel="0" collapsed="false">
      <c r="A1922" s="175" t="s">
        <v>11145</v>
      </c>
      <c r="B1922" s="20" t="str">
        <f aca="false">INDEX(Table2[], MATCH(L1922, Location_ID!$D$2:$D$648, 0), 1)</f>
        <v>39fec2b0-70da-4247-a7db-bb4ff8fcd44f</v>
      </c>
      <c r="C1922" s="175" t="s">
        <v>1025</v>
      </c>
      <c r="D1922" s="176" t="s">
        <v>354</v>
      </c>
      <c r="E1922" s="255" t="s">
        <v>43</v>
      </c>
      <c r="F1922" s="255" t="s">
        <v>7907</v>
      </c>
      <c r="G1922" s="255" t="s">
        <v>7913</v>
      </c>
      <c r="I1922" s="255" t="s">
        <v>11134</v>
      </c>
      <c r="J1922" s="255" t="s">
        <v>11146</v>
      </c>
      <c r="K1922" s="255" t="s">
        <v>7120</v>
      </c>
      <c r="L1922" s="175" t="s">
        <v>2286</v>
      </c>
      <c r="M1922" s="255" t="s">
        <v>7110</v>
      </c>
      <c r="N1922" s="175" t="s">
        <v>11136</v>
      </c>
      <c r="O1922" s="175" t="s">
        <v>11146</v>
      </c>
      <c r="P1922" s="256" t="n">
        <v>42948</v>
      </c>
      <c r="Q1922" s="256" t="n">
        <v>42978</v>
      </c>
      <c r="R1922" s="175" t="n">
        <v>1</v>
      </c>
      <c r="S1922" s="255" t="s">
        <v>7112</v>
      </c>
      <c r="T1922" s="175" t="n">
        <v>26</v>
      </c>
      <c r="U1922" s="175" t="n">
        <v>23</v>
      </c>
      <c r="V1922" s="175" t="n">
        <v>32</v>
      </c>
      <c r="W1922" s="175" t="s">
        <v>8720</v>
      </c>
      <c r="Z1922" s="175" t="n">
        <v>0</v>
      </c>
      <c r="AE1922" s="94" t="e">
        <f aca="false" t="array" ref="AE1922:AN1922">_xlfn.torow(_xlfn.unique(_xlfn._xlws.filter(cat_table[Subsector],$E1922=cat_table[Sector],"")))</f>
        <v>#NAME?</v>
      </c>
      <c r="AF1922" s="94" t="e">
        <v>#NAME?</v>
      </c>
      <c r="AG1922" s="94" t="e">
        <v>#NAME?</v>
      </c>
      <c r="AH1922" s="94" t="e">
        <v>#NAME?</v>
      </c>
      <c r="AI1922" s="94" t="e">
        <v>#NAME?</v>
      </c>
      <c r="AJ1922" s="94" t="e">
        <v>#NAME?</v>
      </c>
      <c r="AK1922" s="94" t="e">
        <v>#NAME?</v>
      </c>
      <c r="AL1922" s="94" t="e">
        <v>#NAME?</v>
      </c>
      <c r="AM1922" s="94" t="e">
        <v>#NAME?</v>
      </c>
      <c r="AN1922" s="94" t="e">
        <v>#NAME?</v>
      </c>
      <c r="AO1922" s="94" t="e">
        <f aca="false" t="array" ref="AO1922:AS1922">_xlfn.torow(_xlfn.unique(_xlfn._xlws.filter(cat_table[Sub-subsector],($E1922=cat_table[Sector])*($F1922=cat_table[Subsector]),"")))</f>
        <v>#NAME?</v>
      </c>
      <c r="AP1922" s="94" t="e">
        <v>#NAME?</v>
      </c>
      <c r="AQ1922" s="94" t="e">
        <v>#NAME?</v>
      </c>
      <c r="AR1922" s="94" t="e">
        <v>#NAME?</v>
      </c>
      <c r="AS1922" s="94" t="e">
        <v>#NAME?</v>
      </c>
    </row>
    <row r="1923" customFormat="false" ht="15" hidden="false" customHeight="true" outlineLevel="0" collapsed="false">
      <c r="A1923" s="175" t="s">
        <v>11147</v>
      </c>
      <c r="B1923" s="20" t="str">
        <f aca="false">INDEX(Table2[], MATCH(L1923, Location_ID!$D$2:$D$648, 0), 1)</f>
        <v>39fec2b0-70da-4247-a7db-bb4ff8fcd44f</v>
      </c>
      <c r="C1923" s="175" t="s">
        <v>1025</v>
      </c>
      <c r="D1923" s="176" t="s">
        <v>354</v>
      </c>
      <c r="E1923" s="255" t="s">
        <v>43</v>
      </c>
      <c r="F1923" s="255" t="s">
        <v>7907</v>
      </c>
      <c r="G1923" s="255" t="s">
        <v>7913</v>
      </c>
      <c r="I1923" s="255" t="s">
        <v>11138</v>
      </c>
      <c r="J1923" s="255" t="s">
        <v>11146</v>
      </c>
      <c r="K1923" s="255" t="s">
        <v>7120</v>
      </c>
      <c r="L1923" s="175" t="s">
        <v>2286</v>
      </c>
      <c r="M1923" s="255" t="s">
        <v>7110</v>
      </c>
      <c r="N1923" s="175" t="s">
        <v>11136</v>
      </c>
      <c r="O1923" s="175" t="s">
        <v>11146</v>
      </c>
      <c r="P1923" s="256" t="n">
        <v>43101</v>
      </c>
      <c r="Q1923" s="256" t="n">
        <v>43131</v>
      </c>
      <c r="R1923" s="175" t="n">
        <v>1</v>
      </c>
      <c r="S1923" s="255" t="s">
        <v>7112</v>
      </c>
      <c r="T1923" s="175" t="n">
        <v>130</v>
      </c>
      <c r="U1923" s="175" t="n">
        <v>113</v>
      </c>
      <c r="V1923" s="175" t="n">
        <v>145</v>
      </c>
      <c r="W1923" s="175" t="s">
        <v>8720</v>
      </c>
      <c r="Z1923" s="175" t="n">
        <v>0</v>
      </c>
      <c r="AE1923" s="94" t="e">
        <f aca="false" t="array" ref="AE1923:AN1923">_xlfn.torow(_xlfn.unique(_xlfn._xlws.filter(cat_table[Subsector],$E1923=cat_table[Sector],"")))</f>
        <v>#NAME?</v>
      </c>
      <c r="AF1923" s="94" t="e">
        <v>#NAME?</v>
      </c>
      <c r="AG1923" s="94" t="e">
        <v>#NAME?</v>
      </c>
      <c r="AH1923" s="94" t="e">
        <v>#NAME?</v>
      </c>
      <c r="AI1923" s="94" t="e">
        <v>#NAME?</v>
      </c>
      <c r="AJ1923" s="94" t="e">
        <v>#NAME?</v>
      </c>
      <c r="AK1923" s="94" t="e">
        <v>#NAME?</v>
      </c>
      <c r="AL1923" s="94" t="e">
        <v>#NAME?</v>
      </c>
      <c r="AM1923" s="94" t="e">
        <v>#NAME?</v>
      </c>
      <c r="AN1923" s="94" t="e">
        <v>#NAME?</v>
      </c>
      <c r="AO1923" s="94" t="e">
        <f aca="false" t="array" ref="AO1923:AS1923">_xlfn.torow(_xlfn.unique(_xlfn._xlws.filter(cat_table[Sub-subsector],($E1923=cat_table[Sector])*($F1923=cat_table[Subsector]),"")))</f>
        <v>#NAME?</v>
      </c>
      <c r="AP1923" s="94" t="e">
        <v>#NAME?</v>
      </c>
      <c r="AQ1923" s="94" t="e">
        <v>#NAME?</v>
      </c>
      <c r="AR1923" s="94" t="e">
        <v>#NAME?</v>
      </c>
      <c r="AS1923" s="94" t="e">
        <v>#NAME?</v>
      </c>
    </row>
    <row r="1924" customFormat="false" ht="15" hidden="false" customHeight="true" outlineLevel="0" collapsed="false">
      <c r="A1924" s="175" t="s">
        <v>11148</v>
      </c>
      <c r="B1924" s="20" t="str">
        <f aca="false">INDEX(Table2[], MATCH(L1924, Location_ID!$D$2:$D$648, 0), 1)</f>
        <v>39fec2b0-70da-4247-a7db-bb4ff8fcd44f</v>
      </c>
      <c r="C1924" s="175" t="s">
        <v>1025</v>
      </c>
      <c r="D1924" s="176" t="s">
        <v>354</v>
      </c>
      <c r="E1924" s="255" t="s">
        <v>43</v>
      </c>
      <c r="F1924" s="255" t="s">
        <v>7907</v>
      </c>
      <c r="G1924" s="255" t="s">
        <v>7913</v>
      </c>
      <c r="I1924" s="255" t="s">
        <v>11140</v>
      </c>
      <c r="J1924" s="255" t="s">
        <v>11146</v>
      </c>
      <c r="K1924" s="255" t="s">
        <v>7120</v>
      </c>
      <c r="L1924" s="175" t="s">
        <v>2286</v>
      </c>
      <c r="M1924" s="255" t="s">
        <v>7110</v>
      </c>
      <c r="N1924" s="175" t="s">
        <v>11136</v>
      </c>
      <c r="O1924" s="175" t="s">
        <v>11146</v>
      </c>
      <c r="P1924" s="256" t="n">
        <v>43221</v>
      </c>
      <c r="Q1924" s="256" t="n">
        <v>43281</v>
      </c>
      <c r="R1924" s="175" t="n">
        <v>1</v>
      </c>
      <c r="S1924" s="255" t="s">
        <v>7112</v>
      </c>
      <c r="T1924" s="175" t="n">
        <v>77</v>
      </c>
      <c r="U1924" s="175" t="n">
        <v>47</v>
      </c>
      <c r="V1924" s="175" t="n">
        <v>107</v>
      </c>
      <c r="W1924" s="175" t="s">
        <v>8720</v>
      </c>
      <c r="Z1924" s="175" t="n">
        <v>0</v>
      </c>
      <c r="AE1924" s="94" t="e">
        <f aca="false" t="array" ref="AE1924:AN1924">_xlfn.torow(_xlfn.unique(_xlfn._xlws.filter(cat_table[Subsector],$E1924=cat_table[Sector],"")))</f>
        <v>#NAME?</v>
      </c>
      <c r="AF1924" s="94" t="e">
        <v>#NAME?</v>
      </c>
      <c r="AG1924" s="94" t="e">
        <v>#NAME?</v>
      </c>
      <c r="AH1924" s="94" t="e">
        <v>#NAME?</v>
      </c>
      <c r="AI1924" s="94" t="e">
        <v>#NAME?</v>
      </c>
      <c r="AJ1924" s="94" t="e">
        <v>#NAME?</v>
      </c>
      <c r="AK1924" s="94" t="e">
        <v>#NAME?</v>
      </c>
      <c r="AL1924" s="94" t="e">
        <v>#NAME?</v>
      </c>
      <c r="AM1924" s="94" t="e">
        <v>#NAME?</v>
      </c>
      <c r="AN1924" s="94" t="e">
        <v>#NAME?</v>
      </c>
      <c r="AO1924" s="94" t="e">
        <f aca="false" t="array" ref="AO1924:AS1924">_xlfn.torow(_xlfn.unique(_xlfn._xlws.filter(cat_table[Sub-subsector],($E1924=cat_table[Sector])*($F1924=cat_table[Subsector]),"")))</f>
        <v>#NAME?</v>
      </c>
      <c r="AP1924" s="94" t="e">
        <v>#NAME?</v>
      </c>
      <c r="AQ1924" s="94" t="e">
        <v>#NAME?</v>
      </c>
      <c r="AR1924" s="94" t="e">
        <v>#NAME?</v>
      </c>
      <c r="AS1924" s="94" t="e">
        <v>#NAME?</v>
      </c>
    </row>
    <row r="1925" customFormat="false" ht="15" hidden="false" customHeight="true" outlineLevel="0" collapsed="false">
      <c r="A1925" s="175" t="s">
        <v>11149</v>
      </c>
      <c r="B1925" s="20" t="str">
        <f aca="false">INDEX(Table2[], MATCH(L1925, Location_ID!$D$2:$D$648, 0), 1)</f>
        <v>39fec2b0-70da-4247-a7db-bb4ff8fcd44f</v>
      </c>
      <c r="C1925" s="175" t="s">
        <v>1025</v>
      </c>
      <c r="D1925" s="176" t="s">
        <v>354</v>
      </c>
      <c r="E1925" s="255" t="s">
        <v>43</v>
      </c>
      <c r="F1925" s="255" t="s">
        <v>7907</v>
      </c>
      <c r="G1925" s="255" t="s">
        <v>7913</v>
      </c>
      <c r="I1925" s="255" t="s">
        <v>11134</v>
      </c>
      <c r="J1925" s="255" t="s">
        <v>11150</v>
      </c>
      <c r="K1925" s="255" t="s">
        <v>7120</v>
      </c>
      <c r="L1925" s="175" t="s">
        <v>2286</v>
      </c>
      <c r="M1925" s="255" t="s">
        <v>7110</v>
      </c>
      <c r="N1925" s="175" t="s">
        <v>11136</v>
      </c>
      <c r="O1925" s="175" t="s">
        <v>11150</v>
      </c>
      <c r="P1925" s="256" t="n">
        <v>42948</v>
      </c>
      <c r="Q1925" s="256" t="n">
        <v>42978</v>
      </c>
      <c r="R1925" s="175" t="n">
        <v>1</v>
      </c>
      <c r="S1925" s="255" t="s">
        <v>7112</v>
      </c>
      <c r="T1925" s="175" t="n">
        <v>78</v>
      </c>
      <c r="U1925" s="175" t="n">
        <v>61</v>
      </c>
      <c r="V1925" s="175" t="n">
        <v>95</v>
      </c>
      <c r="W1925" s="175" t="s">
        <v>8720</v>
      </c>
      <c r="Z1925" s="175" t="n">
        <v>0</v>
      </c>
      <c r="AE1925" s="94" t="e">
        <f aca="false" t="array" ref="AE1925:AN1925">_xlfn.torow(_xlfn.unique(_xlfn._xlws.filter(cat_table[Subsector],$E1925=cat_table[Sector],"")))</f>
        <v>#NAME?</v>
      </c>
      <c r="AF1925" s="94" t="e">
        <v>#NAME?</v>
      </c>
      <c r="AG1925" s="94" t="e">
        <v>#NAME?</v>
      </c>
      <c r="AH1925" s="94" t="e">
        <v>#NAME?</v>
      </c>
      <c r="AI1925" s="94" t="e">
        <v>#NAME?</v>
      </c>
      <c r="AJ1925" s="94" t="e">
        <v>#NAME?</v>
      </c>
      <c r="AK1925" s="94" t="e">
        <v>#NAME?</v>
      </c>
      <c r="AL1925" s="94" t="e">
        <v>#NAME?</v>
      </c>
      <c r="AM1925" s="94" t="e">
        <v>#NAME?</v>
      </c>
      <c r="AN1925" s="94" t="e">
        <v>#NAME?</v>
      </c>
      <c r="AO1925" s="94" t="e">
        <f aca="false" t="array" ref="AO1925:AS1925">_xlfn.torow(_xlfn.unique(_xlfn._xlws.filter(cat_table[Sub-subsector],($E1925=cat_table[Sector])*($F1925=cat_table[Subsector]),"")))</f>
        <v>#NAME?</v>
      </c>
      <c r="AP1925" s="94" t="e">
        <v>#NAME?</v>
      </c>
      <c r="AQ1925" s="94" t="e">
        <v>#NAME?</v>
      </c>
      <c r="AR1925" s="94" t="e">
        <v>#NAME?</v>
      </c>
      <c r="AS1925" s="94" t="e">
        <v>#NAME?</v>
      </c>
    </row>
    <row r="1926" customFormat="false" ht="15" hidden="false" customHeight="true" outlineLevel="0" collapsed="false">
      <c r="A1926" s="175" t="s">
        <v>11151</v>
      </c>
      <c r="B1926" s="20" t="str">
        <f aca="false">INDEX(Table2[], MATCH(L1926, Location_ID!$D$2:$D$648, 0), 1)</f>
        <v>39fec2b0-70da-4247-a7db-bb4ff8fcd44f</v>
      </c>
      <c r="C1926" s="175" t="s">
        <v>1025</v>
      </c>
      <c r="D1926" s="176" t="s">
        <v>354</v>
      </c>
      <c r="E1926" s="255" t="s">
        <v>43</v>
      </c>
      <c r="F1926" s="255" t="s">
        <v>7907</v>
      </c>
      <c r="G1926" s="255" t="s">
        <v>7913</v>
      </c>
      <c r="I1926" s="255" t="s">
        <v>11138</v>
      </c>
      <c r="J1926" s="255" t="s">
        <v>11150</v>
      </c>
      <c r="K1926" s="255" t="s">
        <v>7120</v>
      </c>
      <c r="L1926" s="175" t="s">
        <v>2286</v>
      </c>
      <c r="M1926" s="255" t="s">
        <v>7110</v>
      </c>
      <c r="N1926" s="175" t="s">
        <v>11136</v>
      </c>
      <c r="O1926" s="175" t="s">
        <v>11150</v>
      </c>
      <c r="P1926" s="256" t="n">
        <v>43101</v>
      </c>
      <c r="Q1926" s="256" t="n">
        <v>43131</v>
      </c>
      <c r="R1926" s="175" t="n">
        <v>1</v>
      </c>
      <c r="S1926" s="255" t="s">
        <v>7112</v>
      </c>
      <c r="T1926" s="175" t="n">
        <v>132</v>
      </c>
      <c r="U1926" s="175" t="n">
        <v>105</v>
      </c>
      <c r="V1926" s="175" t="n">
        <v>148</v>
      </c>
      <c r="W1926" s="175" t="s">
        <v>8720</v>
      </c>
      <c r="Z1926" s="175" t="n">
        <v>0</v>
      </c>
      <c r="AE1926" s="94" t="e">
        <f aca="false" t="array" ref="AE1926:AN1926">_xlfn.torow(_xlfn.unique(_xlfn._xlws.filter(cat_table[Subsector],$E1926=cat_table[Sector],"")))</f>
        <v>#NAME?</v>
      </c>
      <c r="AF1926" s="94" t="e">
        <v>#NAME?</v>
      </c>
      <c r="AG1926" s="94" t="e">
        <v>#NAME?</v>
      </c>
      <c r="AH1926" s="94" t="e">
        <v>#NAME?</v>
      </c>
      <c r="AI1926" s="94" t="e">
        <v>#NAME?</v>
      </c>
      <c r="AJ1926" s="94" t="e">
        <v>#NAME?</v>
      </c>
      <c r="AK1926" s="94" t="e">
        <v>#NAME?</v>
      </c>
      <c r="AL1926" s="94" t="e">
        <v>#NAME?</v>
      </c>
      <c r="AM1926" s="94" t="e">
        <v>#NAME?</v>
      </c>
      <c r="AN1926" s="94" t="e">
        <v>#NAME?</v>
      </c>
      <c r="AO1926" s="94" t="e">
        <f aca="false" t="array" ref="AO1926:AS1926">_xlfn.torow(_xlfn.unique(_xlfn._xlws.filter(cat_table[Sub-subsector],($E1926=cat_table[Sector])*($F1926=cat_table[Subsector]),"")))</f>
        <v>#NAME?</v>
      </c>
      <c r="AP1926" s="94" t="e">
        <v>#NAME?</v>
      </c>
      <c r="AQ1926" s="94" t="e">
        <v>#NAME?</v>
      </c>
      <c r="AR1926" s="94" t="e">
        <v>#NAME?</v>
      </c>
      <c r="AS1926" s="94" t="e">
        <v>#NAME?</v>
      </c>
    </row>
    <row r="1927" customFormat="false" ht="15" hidden="false" customHeight="true" outlineLevel="0" collapsed="false">
      <c r="A1927" s="175" t="s">
        <v>11152</v>
      </c>
      <c r="B1927" s="20" t="str">
        <f aca="false">INDEX(Table2[], MATCH(L1927, Location_ID!$D$2:$D$648, 0), 1)</f>
        <v>39fec2b0-70da-4247-a7db-bb4ff8fcd44f</v>
      </c>
      <c r="C1927" s="175" t="s">
        <v>1025</v>
      </c>
      <c r="D1927" s="176" t="s">
        <v>354</v>
      </c>
      <c r="E1927" s="255" t="s">
        <v>43</v>
      </c>
      <c r="F1927" s="255" t="s">
        <v>7907</v>
      </c>
      <c r="G1927" s="255" t="s">
        <v>7913</v>
      </c>
      <c r="I1927" s="255" t="s">
        <v>11140</v>
      </c>
      <c r="J1927" s="255" t="s">
        <v>11150</v>
      </c>
      <c r="K1927" s="255" t="s">
        <v>7120</v>
      </c>
      <c r="L1927" s="175" t="s">
        <v>2286</v>
      </c>
      <c r="M1927" s="255" t="s">
        <v>7110</v>
      </c>
      <c r="N1927" s="175" t="s">
        <v>11136</v>
      </c>
      <c r="O1927" s="175" t="s">
        <v>11150</v>
      </c>
      <c r="P1927" s="256" t="n">
        <v>43221</v>
      </c>
      <c r="Q1927" s="256" t="n">
        <v>43281</v>
      </c>
      <c r="R1927" s="175" t="n">
        <v>1</v>
      </c>
      <c r="S1927" s="255" t="s">
        <v>7112</v>
      </c>
      <c r="T1927" s="175" t="n">
        <v>91</v>
      </c>
      <c r="U1927" s="175" t="n">
        <v>63</v>
      </c>
      <c r="V1927" s="175" t="n">
        <v>113</v>
      </c>
      <c r="W1927" s="175" t="s">
        <v>8720</v>
      </c>
      <c r="Z1927" s="175" t="n">
        <v>0</v>
      </c>
      <c r="AE1927" s="94" t="e">
        <f aca="false" t="array" ref="AE1927:AN1927">_xlfn.torow(_xlfn.unique(_xlfn._xlws.filter(cat_table[Subsector],$E1927=cat_table[Sector],"")))</f>
        <v>#NAME?</v>
      </c>
      <c r="AF1927" s="94" t="e">
        <v>#NAME?</v>
      </c>
      <c r="AG1927" s="94" t="e">
        <v>#NAME?</v>
      </c>
      <c r="AH1927" s="94" t="e">
        <v>#NAME?</v>
      </c>
      <c r="AI1927" s="94" t="e">
        <v>#NAME?</v>
      </c>
      <c r="AJ1927" s="94" t="e">
        <v>#NAME?</v>
      </c>
      <c r="AK1927" s="94" t="e">
        <v>#NAME?</v>
      </c>
      <c r="AL1927" s="94" t="e">
        <v>#NAME?</v>
      </c>
      <c r="AM1927" s="94" t="e">
        <v>#NAME?</v>
      </c>
      <c r="AN1927" s="94" t="e">
        <v>#NAME?</v>
      </c>
      <c r="AO1927" s="94" t="e">
        <f aca="false" t="array" ref="AO1927:AS1927">_xlfn.torow(_xlfn.unique(_xlfn._xlws.filter(cat_table[Sub-subsector],($E1927=cat_table[Sector])*($F1927=cat_table[Subsector]),"")))</f>
        <v>#NAME?</v>
      </c>
      <c r="AP1927" s="94" t="e">
        <v>#NAME?</v>
      </c>
      <c r="AQ1927" s="94" t="e">
        <v>#NAME?</v>
      </c>
      <c r="AR1927" s="94" t="e">
        <v>#NAME?</v>
      </c>
      <c r="AS1927" s="94" t="e">
        <v>#NAME?</v>
      </c>
    </row>
    <row r="1928" customFormat="false" ht="15" hidden="false" customHeight="true" outlineLevel="0" collapsed="false">
      <c r="A1928" s="175" t="s">
        <v>11153</v>
      </c>
      <c r="B1928" s="20" t="str">
        <f aca="false">INDEX(Table2[], MATCH(L1928, Location_ID!$D$2:$D$648, 0), 1)</f>
        <v>39fec2b0-70da-4247-a7db-bb4ff8fcd44f</v>
      </c>
      <c r="C1928" s="175" t="s">
        <v>1025</v>
      </c>
      <c r="D1928" s="176" t="s">
        <v>354</v>
      </c>
      <c r="E1928" s="255" t="s">
        <v>43</v>
      </c>
      <c r="F1928" s="255" t="s">
        <v>7907</v>
      </c>
      <c r="G1928" s="255" t="s">
        <v>7913</v>
      </c>
      <c r="I1928" s="255" t="s">
        <v>11138</v>
      </c>
      <c r="J1928" s="255" t="s">
        <v>11154</v>
      </c>
      <c r="K1928" s="255" t="s">
        <v>7120</v>
      </c>
      <c r="L1928" s="175" t="s">
        <v>2286</v>
      </c>
      <c r="M1928" s="255" t="s">
        <v>7110</v>
      </c>
      <c r="N1928" s="175" t="s">
        <v>11136</v>
      </c>
      <c r="O1928" s="175" t="s">
        <v>11154</v>
      </c>
      <c r="P1928" s="256" t="n">
        <v>43101</v>
      </c>
      <c r="Q1928" s="256" t="n">
        <v>43131</v>
      </c>
      <c r="R1928" s="175" t="n">
        <v>1</v>
      </c>
      <c r="S1928" s="255" t="s">
        <v>7112</v>
      </c>
      <c r="T1928" s="175" t="n">
        <v>82</v>
      </c>
      <c r="U1928" s="175" t="n">
        <v>55</v>
      </c>
      <c r="V1928" s="175" t="n">
        <v>98</v>
      </c>
      <c r="W1928" s="175" t="s">
        <v>8720</v>
      </c>
      <c r="Z1928" s="175" t="n">
        <v>0</v>
      </c>
      <c r="AE1928" s="94" t="e">
        <f aca="false" t="array" ref="AE1928:AN1928">_xlfn.torow(_xlfn.unique(_xlfn._xlws.filter(cat_table[Subsector],$E1928=cat_table[Sector],"")))</f>
        <v>#NAME?</v>
      </c>
      <c r="AF1928" s="94" t="e">
        <v>#NAME?</v>
      </c>
      <c r="AG1928" s="94" t="e">
        <v>#NAME?</v>
      </c>
      <c r="AH1928" s="94" t="e">
        <v>#NAME?</v>
      </c>
      <c r="AI1928" s="94" t="e">
        <v>#NAME?</v>
      </c>
      <c r="AJ1928" s="94" t="e">
        <v>#NAME?</v>
      </c>
      <c r="AK1928" s="94" t="e">
        <v>#NAME?</v>
      </c>
      <c r="AL1928" s="94" t="e">
        <v>#NAME?</v>
      </c>
      <c r="AM1928" s="94" t="e">
        <v>#NAME?</v>
      </c>
      <c r="AN1928" s="94" t="e">
        <v>#NAME?</v>
      </c>
      <c r="AO1928" s="94" t="e">
        <f aca="false" t="array" ref="AO1928:AS1928">_xlfn.torow(_xlfn.unique(_xlfn._xlws.filter(cat_table[Sub-subsector],($E1928=cat_table[Sector])*($F1928=cat_table[Subsector]),"")))</f>
        <v>#NAME?</v>
      </c>
      <c r="AP1928" s="94" t="e">
        <v>#NAME?</v>
      </c>
      <c r="AQ1928" s="94" t="e">
        <v>#NAME?</v>
      </c>
      <c r="AR1928" s="94" t="e">
        <v>#NAME?</v>
      </c>
      <c r="AS1928" s="94" t="e">
        <v>#NAME?</v>
      </c>
    </row>
    <row r="1929" customFormat="false" ht="15" hidden="false" customHeight="true" outlineLevel="0" collapsed="false">
      <c r="A1929" s="175" t="s">
        <v>11155</v>
      </c>
      <c r="B1929" s="20" t="str">
        <f aca="false">INDEX(Table2[], MATCH(L1929, Location_ID!$D$2:$D$648, 0), 1)</f>
        <v>39fec2b0-70da-4247-a7db-bb4ff8fcd44f</v>
      </c>
      <c r="C1929" s="175" t="s">
        <v>1025</v>
      </c>
      <c r="D1929" s="176" t="s">
        <v>354</v>
      </c>
      <c r="E1929" s="255" t="s">
        <v>43</v>
      </c>
      <c r="F1929" s="255" t="s">
        <v>7907</v>
      </c>
      <c r="G1929" s="255" t="s">
        <v>7913</v>
      </c>
      <c r="I1929" s="255" t="s">
        <v>11140</v>
      </c>
      <c r="J1929" s="255" t="s">
        <v>11154</v>
      </c>
      <c r="K1929" s="255" t="s">
        <v>7120</v>
      </c>
      <c r="L1929" s="175" t="s">
        <v>2286</v>
      </c>
      <c r="M1929" s="255" t="s">
        <v>7110</v>
      </c>
      <c r="N1929" s="175" t="s">
        <v>11136</v>
      </c>
      <c r="O1929" s="175" t="s">
        <v>11154</v>
      </c>
      <c r="P1929" s="256" t="n">
        <v>43221</v>
      </c>
      <c r="Q1929" s="256" t="n">
        <v>43281</v>
      </c>
      <c r="R1929" s="175" t="n">
        <v>1</v>
      </c>
      <c r="S1929" s="255" t="s">
        <v>7112</v>
      </c>
      <c r="T1929" s="175" t="n">
        <v>124</v>
      </c>
      <c r="U1929" s="175" t="n">
        <v>90</v>
      </c>
      <c r="V1929" s="175" t="n">
        <v>160</v>
      </c>
      <c r="W1929" s="175" t="s">
        <v>8720</v>
      </c>
      <c r="Z1929" s="175" t="n">
        <v>0</v>
      </c>
      <c r="AE1929" s="94" t="e">
        <f aca="false" t="array" ref="AE1929:AN1929">_xlfn.torow(_xlfn.unique(_xlfn._xlws.filter(cat_table[Subsector],$E1929=cat_table[Sector],"")))</f>
        <v>#NAME?</v>
      </c>
      <c r="AF1929" s="94" t="e">
        <v>#NAME?</v>
      </c>
      <c r="AG1929" s="94" t="e">
        <v>#NAME?</v>
      </c>
      <c r="AH1929" s="94" t="e">
        <v>#NAME?</v>
      </c>
      <c r="AI1929" s="94" t="e">
        <v>#NAME?</v>
      </c>
      <c r="AJ1929" s="94" t="e">
        <v>#NAME?</v>
      </c>
      <c r="AK1929" s="94" t="e">
        <v>#NAME?</v>
      </c>
      <c r="AL1929" s="94" t="e">
        <v>#NAME?</v>
      </c>
      <c r="AM1929" s="94" t="e">
        <v>#NAME?</v>
      </c>
      <c r="AN1929" s="94" t="e">
        <v>#NAME?</v>
      </c>
      <c r="AO1929" s="94" t="e">
        <f aca="false" t="array" ref="AO1929:AS1929">_xlfn.torow(_xlfn.unique(_xlfn._xlws.filter(cat_table[Sub-subsector],($E1929=cat_table[Sector])*($F1929=cat_table[Subsector]),"")))</f>
        <v>#NAME?</v>
      </c>
      <c r="AP1929" s="94" t="e">
        <v>#NAME?</v>
      </c>
      <c r="AQ1929" s="94" t="e">
        <v>#NAME?</v>
      </c>
      <c r="AR1929" s="94" t="e">
        <v>#NAME?</v>
      </c>
      <c r="AS1929" s="94" t="e">
        <v>#NAME?</v>
      </c>
    </row>
    <row r="1930" customFormat="false" ht="15" hidden="false" customHeight="true" outlineLevel="0" collapsed="false">
      <c r="A1930" s="175" t="s">
        <v>11156</v>
      </c>
      <c r="B1930" s="20" t="str">
        <f aca="false">INDEX(Table2[], MATCH(L1930, Location_ID!$D$2:$D$648, 0), 1)</f>
        <v>39fec2b0-70da-4247-a7db-bb4ff8fcd44f</v>
      </c>
      <c r="C1930" s="175" t="s">
        <v>1025</v>
      </c>
      <c r="D1930" s="176" t="s">
        <v>354</v>
      </c>
      <c r="E1930" s="255" t="s">
        <v>43</v>
      </c>
      <c r="F1930" s="255" t="s">
        <v>7907</v>
      </c>
      <c r="G1930" s="255" t="s">
        <v>7908</v>
      </c>
      <c r="I1930" s="255" t="s">
        <v>11138</v>
      </c>
      <c r="J1930" s="255" t="s">
        <v>11157</v>
      </c>
      <c r="K1930" s="255" t="s">
        <v>7120</v>
      </c>
      <c r="L1930" s="175" t="s">
        <v>2286</v>
      </c>
      <c r="M1930" s="255" t="s">
        <v>7110</v>
      </c>
      <c r="N1930" s="175" t="s">
        <v>11136</v>
      </c>
      <c r="O1930" s="175" t="s">
        <v>11157</v>
      </c>
      <c r="P1930" s="256" t="n">
        <v>43101</v>
      </c>
      <c r="Q1930" s="256" t="n">
        <v>43131</v>
      </c>
      <c r="R1930" s="175" t="n">
        <v>1</v>
      </c>
      <c r="S1930" s="255" t="s">
        <v>7112</v>
      </c>
      <c r="T1930" s="175" t="n">
        <v>53</v>
      </c>
      <c r="U1930" s="175" t="n">
        <v>40</v>
      </c>
      <c r="V1930" s="175" t="n">
        <v>65</v>
      </c>
      <c r="W1930" s="175" t="s">
        <v>8720</v>
      </c>
      <c r="Z1930" s="175" t="n">
        <v>0</v>
      </c>
      <c r="AE1930" s="94" t="e">
        <f aca="false" t="array" ref="AE1930:AN1930">_xlfn.torow(_xlfn.unique(_xlfn._xlws.filter(cat_table[Subsector],$E1930=cat_table[Sector],"")))</f>
        <v>#NAME?</v>
      </c>
      <c r="AF1930" s="94" t="e">
        <v>#NAME?</v>
      </c>
      <c r="AG1930" s="94" t="e">
        <v>#NAME?</v>
      </c>
      <c r="AH1930" s="94" t="e">
        <v>#NAME?</v>
      </c>
      <c r="AI1930" s="94" t="e">
        <v>#NAME?</v>
      </c>
      <c r="AJ1930" s="94" t="e">
        <v>#NAME?</v>
      </c>
      <c r="AK1930" s="94" t="e">
        <v>#NAME?</v>
      </c>
      <c r="AL1930" s="94" t="e">
        <v>#NAME?</v>
      </c>
      <c r="AM1930" s="94" t="e">
        <v>#NAME?</v>
      </c>
      <c r="AN1930" s="94" t="e">
        <v>#NAME?</v>
      </c>
      <c r="AO1930" s="94" t="e">
        <f aca="false" t="array" ref="AO1930:AS1930">_xlfn.torow(_xlfn.unique(_xlfn._xlws.filter(cat_table[Sub-subsector],($E1930=cat_table[Sector])*($F1930=cat_table[Subsector]),"")))</f>
        <v>#NAME?</v>
      </c>
      <c r="AP1930" s="94" t="e">
        <v>#NAME?</v>
      </c>
      <c r="AQ1930" s="94" t="e">
        <v>#NAME?</v>
      </c>
      <c r="AR1930" s="94" t="e">
        <v>#NAME?</v>
      </c>
      <c r="AS1930" s="94" t="e">
        <v>#NAME?</v>
      </c>
    </row>
    <row r="1931" customFormat="false" ht="15" hidden="false" customHeight="true" outlineLevel="0" collapsed="false">
      <c r="A1931" s="175" t="s">
        <v>11158</v>
      </c>
      <c r="B1931" s="20" t="str">
        <f aca="false">INDEX(Table2[], MATCH(L1931, Location_ID!$D$2:$D$648, 0), 1)</f>
        <v>39fec2b0-70da-4247-a7db-bb4ff8fcd44f</v>
      </c>
      <c r="C1931" s="175" t="s">
        <v>1025</v>
      </c>
      <c r="D1931" s="176" t="s">
        <v>354</v>
      </c>
      <c r="E1931" s="255" t="s">
        <v>43</v>
      </c>
      <c r="F1931" s="255" t="s">
        <v>7907</v>
      </c>
      <c r="G1931" s="255" t="s">
        <v>7908</v>
      </c>
      <c r="I1931" s="255" t="s">
        <v>11140</v>
      </c>
      <c r="J1931" s="255" t="s">
        <v>11157</v>
      </c>
      <c r="K1931" s="255" t="s">
        <v>7120</v>
      </c>
      <c r="L1931" s="175" t="s">
        <v>2286</v>
      </c>
      <c r="M1931" s="255" t="s">
        <v>7110</v>
      </c>
      <c r="N1931" s="175" t="s">
        <v>11136</v>
      </c>
      <c r="O1931" s="175" t="s">
        <v>11157</v>
      </c>
      <c r="P1931" s="256" t="n">
        <v>43221</v>
      </c>
      <c r="Q1931" s="256" t="n">
        <v>43281</v>
      </c>
      <c r="R1931" s="175" t="n">
        <v>1</v>
      </c>
      <c r="S1931" s="255" t="s">
        <v>7112</v>
      </c>
      <c r="T1931" s="175" t="n">
        <v>74</v>
      </c>
      <c r="U1931" s="175" t="n">
        <v>63</v>
      </c>
      <c r="V1931" s="175" t="n">
        <v>83</v>
      </c>
      <c r="W1931" s="175" t="s">
        <v>8720</v>
      </c>
      <c r="Z1931" s="175" t="n">
        <v>0</v>
      </c>
      <c r="AE1931" s="94" t="e">
        <f aca="false" t="array" ref="AE1931:AN1931">_xlfn.torow(_xlfn.unique(_xlfn._xlws.filter(cat_table[Subsector],$E1931=cat_table[Sector],"")))</f>
        <v>#NAME?</v>
      </c>
      <c r="AF1931" s="94" t="e">
        <v>#NAME?</v>
      </c>
      <c r="AG1931" s="94" t="e">
        <v>#NAME?</v>
      </c>
      <c r="AH1931" s="94" t="e">
        <v>#NAME?</v>
      </c>
      <c r="AI1931" s="94" t="e">
        <v>#NAME?</v>
      </c>
      <c r="AJ1931" s="94" t="e">
        <v>#NAME?</v>
      </c>
      <c r="AK1931" s="94" t="e">
        <v>#NAME?</v>
      </c>
      <c r="AL1931" s="94" t="e">
        <v>#NAME?</v>
      </c>
      <c r="AM1931" s="94" t="e">
        <v>#NAME?</v>
      </c>
      <c r="AN1931" s="94" t="e">
        <v>#NAME?</v>
      </c>
      <c r="AO1931" s="94" t="e">
        <f aca="false" t="array" ref="AO1931:AS1931">_xlfn.torow(_xlfn.unique(_xlfn._xlws.filter(cat_table[Sub-subsector],($E1931=cat_table[Sector])*($F1931=cat_table[Subsector]),"")))</f>
        <v>#NAME?</v>
      </c>
      <c r="AP1931" s="94" t="e">
        <v>#NAME?</v>
      </c>
      <c r="AQ1931" s="94" t="e">
        <v>#NAME?</v>
      </c>
      <c r="AR1931" s="94" t="e">
        <v>#NAME?</v>
      </c>
      <c r="AS1931" s="94" t="e">
        <v>#NAME?</v>
      </c>
    </row>
    <row r="1932" customFormat="false" ht="15" hidden="false" customHeight="true" outlineLevel="0" collapsed="false">
      <c r="A1932" s="175" t="s">
        <v>11159</v>
      </c>
      <c r="B1932" s="20" t="str">
        <f aca="false">INDEX(Table2[], MATCH(L1932, Location_ID!$D$2:$D$648, 0), 1)</f>
        <v>39fec2b0-70da-4247-a7db-bb4ff8fcd44f</v>
      </c>
      <c r="C1932" s="175" t="s">
        <v>1025</v>
      </c>
      <c r="D1932" s="176" t="s">
        <v>354</v>
      </c>
      <c r="E1932" s="255" t="s">
        <v>43</v>
      </c>
      <c r="F1932" s="255" t="s">
        <v>7907</v>
      </c>
      <c r="G1932" s="255" t="s">
        <v>7908</v>
      </c>
      <c r="I1932" s="255" t="s">
        <v>11134</v>
      </c>
      <c r="J1932" s="255" t="s">
        <v>11160</v>
      </c>
      <c r="K1932" s="255" t="s">
        <v>7120</v>
      </c>
      <c r="L1932" s="175" t="s">
        <v>2286</v>
      </c>
      <c r="M1932" s="255" t="s">
        <v>7110</v>
      </c>
      <c r="N1932" s="175" t="s">
        <v>11136</v>
      </c>
      <c r="O1932" s="175" t="s">
        <v>11160</v>
      </c>
      <c r="P1932" s="256" t="n">
        <v>42948</v>
      </c>
      <c r="Q1932" s="256" t="n">
        <v>42978</v>
      </c>
      <c r="R1932" s="175" t="n">
        <v>1</v>
      </c>
      <c r="S1932" s="255" t="s">
        <v>7112</v>
      </c>
      <c r="T1932" s="175" t="n">
        <v>26</v>
      </c>
      <c r="U1932" s="175" t="n">
        <v>-13</v>
      </c>
      <c r="V1932" s="175" t="n">
        <v>76</v>
      </c>
      <c r="W1932" s="175" t="s">
        <v>8720</v>
      </c>
      <c r="Z1932" s="175" t="n">
        <v>0</v>
      </c>
      <c r="AE1932" s="94" t="e">
        <f aca="false" t="array" ref="AE1932:AN1932">_xlfn.torow(_xlfn.unique(_xlfn._xlws.filter(cat_table[Subsector],$E1932=cat_table[Sector],"")))</f>
        <v>#NAME?</v>
      </c>
      <c r="AF1932" s="94" t="e">
        <v>#NAME?</v>
      </c>
      <c r="AG1932" s="94" t="e">
        <v>#NAME?</v>
      </c>
      <c r="AH1932" s="94" t="e">
        <v>#NAME?</v>
      </c>
      <c r="AI1932" s="94" t="e">
        <v>#NAME?</v>
      </c>
      <c r="AJ1932" s="94" t="e">
        <v>#NAME?</v>
      </c>
      <c r="AK1932" s="94" t="e">
        <v>#NAME?</v>
      </c>
      <c r="AL1932" s="94" t="e">
        <v>#NAME?</v>
      </c>
      <c r="AM1932" s="94" t="e">
        <v>#NAME?</v>
      </c>
      <c r="AN1932" s="94" t="e">
        <v>#NAME?</v>
      </c>
      <c r="AO1932" s="94" t="e">
        <f aca="false" t="array" ref="AO1932:AS1932">_xlfn.torow(_xlfn.unique(_xlfn._xlws.filter(cat_table[Sub-subsector],($E1932=cat_table[Sector])*($F1932=cat_table[Subsector]),"")))</f>
        <v>#NAME?</v>
      </c>
      <c r="AP1932" s="94" t="e">
        <v>#NAME?</v>
      </c>
      <c r="AQ1932" s="94" t="e">
        <v>#NAME?</v>
      </c>
      <c r="AR1932" s="94" t="e">
        <v>#NAME?</v>
      </c>
      <c r="AS1932" s="94" t="e">
        <v>#NAME?</v>
      </c>
    </row>
    <row r="1933" customFormat="false" ht="15" hidden="false" customHeight="true" outlineLevel="0" collapsed="false">
      <c r="A1933" s="175" t="s">
        <v>11161</v>
      </c>
      <c r="B1933" s="20" t="str">
        <f aca="false">INDEX(Table2[], MATCH(L1933, Location_ID!$D$2:$D$648, 0), 1)</f>
        <v>39fec2b0-70da-4247-a7db-bb4ff8fcd44f</v>
      </c>
      <c r="C1933" s="175" t="s">
        <v>1025</v>
      </c>
      <c r="D1933" s="176" t="s">
        <v>354</v>
      </c>
      <c r="E1933" s="255" t="s">
        <v>43</v>
      </c>
      <c r="F1933" s="255" t="s">
        <v>7907</v>
      </c>
      <c r="G1933" s="255" t="s">
        <v>7908</v>
      </c>
      <c r="I1933" s="255" t="s">
        <v>11138</v>
      </c>
      <c r="J1933" s="255" t="s">
        <v>11160</v>
      </c>
      <c r="K1933" s="255" t="s">
        <v>7120</v>
      </c>
      <c r="L1933" s="175" t="s">
        <v>2286</v>
      </c>
      <c r="M1933" s="255" t="s">
        <v>7110</v>
      </c>
      <c r="N1933" s="175" t="s">
        <v>11136</v>
      </c>
      <c r="O1933" s="175" t="s">
        <v>11160</v>
      </c>
      <c r="P1933" s="256" t="n">
        <v>43101</v>
      </c>
      <c r="Q1933" s="256" t="n">
        <v>43131</v>
      </c>
      <c r="R1933" s="175" t="n">
        <v>1</v>
      </c>
      <c r="S1933" s="255" t="s">
        <v>7112</v>
      </c>
      <c r="T1933" s="175" t="n">
        <v>38</v>
      </c>
      <c r="U1933" s="175" t="n">
        <v>19</v>
      </c>
      <c r="V1933" s="175" t="n">
        <v>64</v>
      </c>
      <c r="W1933" s="175" t="s">
        <v>8720</v>
      </c>
      <c r="Z1933" s="175" t="n">
        <v>0</v>
      </c>
      <c r="AE1933" s="94" t="e">
        <f aca="false" t="array" ref="AE1933:AN1933">_xlfn.torow(_xlfn.unique(_xlfn._xlws.filter(cat_table[Subsector],$E1933=cat_table[Sector],"")))</f>
        <v>#NAME?</v>
      </c>
      <c r="AF1933" s="94" t="e">
        <v>#NAME?</v>
      </c>
      <c r="AG1933" s="94" t="e">
        <v>#NAME?</v>
      </c>
      <c r="AH1933" s="94" t="e">
        <v>#NAME?</v>
      </c>
      <c r="AI1933" s="94" t="e">
        <v>#NAME?</v>
      </c>
      <c r="AJ1933" s="94" t="e">
        <v>#NAME?</v>
      </c>
      <c r="AK1933" s="94" t="e">
        <v>#NAME?</v>
      </c>
      <c r="AL1933" s="94" t="e">
        <v>#NAME?</v>
      </c>
      <c r="AM1933" s="94" t="e">
        <v>#NAME?</v>
      </c>
      <c r="AN1933" s="94" t="e">
        <v>#NAME?</v>
      </c>
      <c r="AO1933" s="94" t="e">
        <f aca="false" t="array" ref="AO1933:AS1933">_xlfn.torow(_xlfn.unique(_xlfn._xlws.filter(cat_table[Sub-subsector],($E1933=cat_table[Sector])*($F1933=cat_table[Subsector]),"")))</f>
        <v>#NAME?</v>
      </c>
      <c r="AP1933" s="94" t="e">
        <v>#NAME?</v>
      </c>
      <c r="AQ1933" s="94" t="e">
        <v>#NAME?</v>
      </c>
      <c r="AR1933" s="94" t="e">
        <v>#NAME?</v>
      </c>
      <c r="AS1933" s="94" t="e">
        <v>#NAME?</v>
      </c>
    </row>
    <row r="1934" customFormat="false" ht="15" hidden="false" customHeight="true" outlineLevel="0" collapsed="false">
      <c r="A1934" s="175" t="s">
        <v>11162</v>
      </c>
      <c r="B1934" s="20" t="str">
        <f aca="false">INDEX(Table2[], MATCH(L1934, Location_ID!$D$2:$D$648, 0), 1)</f>
        <v>39fec2b0-70da-4247-a7db-bb4ff8fcd44f</v>
      </c>
      <c r="C1934" s="175" t="s">
        <v>1025</v>
      </c>
      <c r="D1934" s="176" t="s">
        <v>354</v>
      </c>
      <c r="E1934" s="255" t="s">
        <v>43</v>
      </c>
      <c r="F1934" s="255"/>
      <c r="G1934" s="255"/>
      <c r="I1934" s="255" t="s">
        <v>11140</v>
      </c>
      <c r="J1934" s="255" t="s">
        <v>11160</v>
      </c>
      <c r="K1934" s="255" t="s">
        <v>7120</v>
      </c>
      <c r="L1934" s="175" t="s">
        <v>2286</v>
      </c>
      <c r="M1934" s="255" t="s">
        <v>7110</v>
      </c>
      <c r="N1934" s="175" t="s">
        <v>11136</v>
      </c>
      <c r="O1934" s="175" t="s">
        <v>11160</v>
      </c>
      <c r="P1934" s="256" t="n">
        <v>43221</v>
      </c>
      <c r="Q1934" s="256" t="n">
        <v>43281</v>
      </c>
      <c r="R1934" s="175" t="n">
        <v>1</v>
      </c>
      <c r="S1934" s="255" t="s">
        <v>7112</v>
      </c>
      <c r="T1934" s="175" t="n">
        <v>110</v>
      </c>
      <c r="U1934" s="175" t="n">
        <v>90</v>
      </c>
      <c r="V1934" s="175" t="n">
        <v>133</v>
      </c>
      <c r="W1934" s="175" t="s">
        <v>8720</v>
      </c>
      <c r="Z1934" s="175" t="n">
        <v>0</v>
      </c>
      <c r="AE1934" s="94" t="e">
        <f aca="false" t="array" ref="AE1934:AN1934">_xlfn.torow(_xlfn.unique(_xlfn._xlws.filter(cat_table[Subsector],$E1934=cat_table[Sector],"")))</f>
        <v>#NAME?</v>
      </c>
      <c r="AF1934" s="94" t="e">
        <v>#NAME?</v>
      </c>
      <c r="AG1934" s="94" t="e">
        <v>#NAME?</v>
      </c>
      <c r="AH1934" s="94" t="e">
        <v>#NAME?</v>
      </c>
      <c r="AI1934" s="94" t="e">
        <v>#NAME?</v>
      </c>
      <c r="AJ1934" s="94" t="e">
        <v>#NAME?</v>
      </c>
      <c r="AK1934" s="94" t="e">
        <v>#NAME?</v>
      </c>
      <c r="AL1934" s="94" t="e">
        <v>#NAME?</v>
      </c>
      <c r="AM1934" s="94" t="e">
        <v>#NAME?</v>
      </c>
      <c r="AN1934" s="94" t="e">
        <v>#NAME?</v>
      </c>
      <c r="AO1934" s="94" t="e">
        <f aca="false" t="array" ref="AO1934:AO1934">_xlfn.torow(_xlfn.unique(_xlfn._xlws.filter(cat_table[Sub-subsector],($E1934=cat_table[Sector])*($F1934=cat_table[Subsector]),"")))</f>
        <v>#NAME?</v>
      </c>
    </row>
    <row r="1935" customFormat="false" ht="15" hidden="false" customHeight="true" outlineLevel="0" collapsed="false">
      <c r="A1935" s="175" t="s">
        <v>11163</v>
      </c>
      <c r="B1935" s="20" t="str">
        <f aca="false">INDEX(Table2[], MATCH(L1935, Location_ID!$D$2:$D$648, 0), 1)</f>
        <v>39fec2b0-70da-4247-a7db-bb4ff8fcd44f</v>
      </c>
      <c r="C1935" s="175" t="s">
        <v>1025</v>
      </c>
      <c r="D1935" s="176" t="s">
        <v>354</v>
      </c>
      <c r="E1935" s="255" t="s">
        <v>43</v>
      </c>
      <c r="F1935" s="255"/>
      <c r="G1935" s="255"/>
      <c r="I1935" s="255" t="s">
        <v>11140</v>
      </c>
      <c r="J1935" s="255" t="s">
        <v>11164</v>
      </c>
      <c r="K1935" s="255" t="s">
        <v>7120</v>
      </c>
      <c r="L1935" s="175" t="s">
        <v>2286</v>
      </c>
      <c r="M1935" s="255" t="s">
        <v>7110</v>
      </c>
      <c r="N1935" s="175" t="s">
        <v>11136</v>
      </c>
      <c r="O1935" s="175" t="s">
        <v>11164</v>
      </c>
      <c r="P1935" s="256" t="n">
        <v>43221</v>
      </c>
      <c r="Q1935" s="256" t="n">
        <v>43281</v>
      </c>
      <c r="R1935" s="175" t="n">
        <v>1</v>
      </c>
      <c r="S1935" s="255" t="s">
        <v>7112</v>
      </c>
      <c r="T1935" s="175" t="n">
        <v>162</v>
      </c>
      <c r="U1935" s="175" t="n">
        <v>14</v>
      </c>
      <c r="V1935" s="175" t="n">
        <v>182</v>
      </c>
      <c r="W1935" s="175" t="s">
        <v>8720</v>
      </c>
      <c r="Z1935" s="175" t="n">
        <v>0</v>
      </c>
      <c r="AE1935" s="94" t="e">
        <f aca="false" t="array" ref="AE1935:AN1935">_xlfn.torow(_xlfn.unique(_xlfn._xlws.filter(cat_table[Subsector],$E1935=cat_table[Sector],"")))</f>
        <v>#NAME?</v>
      </c>
      <c r="AF1935" s="94" t="e">
        <v>#NAME?</v>
      </c>
      <c r="AG1935" s="94" t="e">
        <v>#NAME?</v>
      </c>
      <c r="AH1935" s="94" t="e">
        <v>#NAME?</v>
      </c>
      <c r="AI1935" s="94" t="e">
        <v>#NAME?</v>
      </c>
      <c r="AJ1935" s="94" t="e">
        <v>#NAME?</v>
      </c>
      <c r="AK1935" s="94" t="e">
        <v>#NAME?</v>
      </c>
      <c r="AL1935" s="94" t="e">
        <v>#NAME?</v>
      </c>
      <c r="AM1935" s="94" t="e">
        <v>#NAME?</v>
      </c>
      <c r="AN1935" s="94" t="e">
        <v>#NAME?</v>
      </c>
      <c r="AO1935" s="94" t="e">
        <f aca="false" t="array" ref="AO1935:AO1935">_xlfn.torow(_xlfn.unique(_xlfn._xlws.filter(cat_table[Sub-subsector],($E1935=cat_table[Sector])*($F1935=cat_table[Subsector]),"")))</f>
        <v>#NAME?</v>
      </c>
    </row>
    <row r="1936" customFormat="false" ht="15" hidden="false" customHeight="true" outlineLevel="0" collapsed="false">
      <c r="A1936" s="175" t="s">
        <v>11165</v>
      </c>
      <c r="B1936" s="20" t="str">
        <f aca="false">INDEX(Table2[], MATCH(L1936, Location_ID!$D$2:$D$648, 0), 1)</f>
        <v>39fec2b0-70da-4247-a7db-bb4ff8fcd44f</v>
      </c>
      <c r="C1936" s="175" t="s">
        <v>1025</v>
      </c>
      <c r="D1936" s="176" t="s">
        <v>354</v>
      </c>
      <c r="E1936" s="255" t="s">
        <v>43</v>
      </c>
      <c r="F1936" s="255"/>
      <c r="G1936" s="255"/>
      <c r="I1936" s="255" t="s">
        <v>11140</v>
      </c>
      <c r="J1936" s="255" t="s">
        <v>11166</v>
      </c>
      <c r="K1936" s="255" t="s">
        <v>7120</v>
      </c>
      <c r="L1936" s="175" t="s">
        <v>2286</v>
      </c>
      <c r="M1936" s="255" t="s">
        <v>7110</v>
      </c>
      <c r="N1936" s="175" t="s">
        <v>11136</v>
      </c>
      <c r="O1936" s="175" t="s">
        <v>11166</v>
      </c>
      <c r="P1936" s="256" t="n">
        <v>43221</v>
      </c>
      <c r="Q1936" s="256" t="n">
        <v>43281</v>
      </c>
      <c r="R1936" s="175" t="n">
        <v>1</v>
      </c>
      <c r="S1936" s="255" t="s">
        <v>7112</v>
      </c>
      <c r="T1936" s="175" t="n">
        <v>6</v>
      </c>
      <c r="U1936" s="175" t="n">
        <v>-12</v>
      </c>
      <c r="V1936" s="175" t="n">
        <v>37</v>
      </c>
      <c r="W1936" s="175" t="s">
        <v>8720</v>
      </c>
      <c r="Z1936" s="175" t="n">
        <v>0</v>
      </c>
      <c r="AE1936" s="94" t="e">
        <f aca="false" t="array" ref="AE1936:AN1936">_xlfn.torow(_xlfn.unique(_xlfn._xlws.filter(cat_table[Subsector],$E1936=cat_table[Sector],"")))</f>
        <v>#NAME?</v>
      </c>
      <c r="AF1936" s="94" t="e">
        <v>#NAME?</v>
      </c>
      <c r="AG1936" s="94" t="e">
        <v>#NAME?</v>
      </c>
      <c r="AH1936" s="94" t="e">
        <v>#NAME?</v>
      </c>
      <c r="AI1936" s="94" t="e">
        <v>#NAME?</v>
      </c>
      <c r="AJ1936" s="94" t="e">
        <v>#NAME?</v>
      </c>
      <c r="AK1936" s="94" t="e">
        <v>#NAME?</v>
      </c>
      <c r="AL1936" s="94" t="e">
        <v>#NAME?</v>
      </c>
      <c r="AM1936" s="94" t="e">
        <v>#NAME?</v>
      </c>
      <c r="AN1936" s="94" t="e">
        <v>#NAME?</v>
      </c>
      <c r="AO1936" s="94" t="e">
        <f aca="false" t="array" ref="AO1936:AO1936">_xlfn.torow(_xlfn.unique(_xlfn._xlws.filter(cat_table[Sub-subsector],($E1936=cat_table[Sector])*($F1936=cat_table[Subsector]),"")))</f>
        <v>#NAME?</v>
      </c>
    </row>
    <row r="1937" customFormat="false" ht="15" hidden="false" customHeight="true" outlineLevel="0" collapsed="false">
      <c r="A1937" s="175" t="s">
        <v>11167</v>
      </c>
      <c r="B1937" s="20" t="str">
        <f aca="false">INDEX(Table2[], MATCH(L1937, Location_ID!$D$2:$D$648, 0), 1)</f>
        <v>39fec2b0-70da-4247-a7db-bb4ff8fcd44f</v>
      </c>
      <c r="C1937" s="175" t="s">
        <v>1025</v>
      </c>
      <c r="D1937" s="176" t="s">
        <v>354</v>
      </c>
      <c r="E1937" s="255" t="s">
        <v>7631</v>
      </c>
      <c r="F1937" s="255" t="s">
        <v>7632</v>
      </c>
      <c r="G1937" s="255"/>
      <c r="I1937" s="255" t="s">
        <v>11134</v>
      </c>
      <c r="J1937" s="255" t="s">
        <v>11168</v>
      </c>
      <c r="K1937" s="255" t="s">
        <v>7120</v>
      </c>
      <c r="L1937" s="175" t="s">
        <v>2286</v>
      </c>
      <c r="M1937" s="255" t="s">
        <v>7110</v>
      </c>
      <c r="N1937" s="175" t="s">
        <v>11136</v>
      </c>
      <c r="O1937" s="175" t="s">
        <v>11169</v>
      </c>
      <c r="P1937" s="256" t="n">
        <v>42948</v>
      </c>
      <c r="Q1937" s="256" t="n">
        <v>42978</v>
      </c>
      <c r="R1937" s="175" t="n">
        <v>1</v>
      </c>
      <c r="S1937" s="255" t="s">
        <v>7112</v>
      </c>
      <c r="T1937" s="175" t="n">
        <v>146</v>
      </c>
      <c r="U1937" s="175" t="n">
        <v>128</v>
      </c>
      <c r="V1937" s="175" t="n">
        <v>160</v>
      </c>
      <c r="W1937" s="175" t="s">
        <v>8720</v>
      </c>
      <c r="Z1937" s="175" t="n">
        <v>0</v>
      </c>
      <c r="AE1937" s="94" t="e">
        <f aca="false" t="array" ref="AE1937:AI1937">_xlfn.torow(_xlfn.unique(_xlfn._xlws.filter(cat_table[Subsector],$E1937=cat_table[Sector],"")))</f>
        <v>#NAME?</v>
      </c>
      <c r="AF1937" s="94" t="e">
        <v>#NAME?</v>
      </c>
      <c r="AG1937" s="94" t="e">
        <v>#NAME?</v>
      </c>
      <c r="AH1937" s="94" t="e">
        <v>#NAME?</v>
      </c>
      <c r="AI1937" s="94" t="e">
        <v>#NAME?</v>
      </c>
      <c r="AO1937" s="94" t="e">
        <f aca="false" t="array" ref="AO1937:AO1937">_xlfn.torow(_xlfn.unique(_xlfn._xlws.filter(cat_table[Sub-subsector],($E1937=cat_table[Sector])*($F1937=cat_table[Subsector]),"")))</f>
        <v>#NAME?</v>
      </c>
    </row>
    <row r="1938" customFormat="false" ht="15" hidden="false" customHeight="true" outlineLevel="0" collapsed="false">
      <c r="A1938" s="175" t="s">
        <v>11170</v>
      </c>
      <c r="B1938" s="20" t="str">
        <f aca="false">INDEX(Table2[], MATCH(L1938, Location_ID!$D$2:$D$648, 0), 1)</f>
        <v>39fec2b0-70da-4247-a7db-bb4ff8fcd44f</v>
      </c>
      <c r="C1938" s="175" t="s">
        <v>1025</v>
      </c>
      <c r="D1938" s="176" t="s">
        <v>354</v>
      </c>
      <c r="E1938" s="255" t="s">
        <v>7631</v>
      </c>
      <c r="F1938" s="255" t="s">
        <v>7632</v>
      </c>
      <c r="G1938" s="255"/>
      <c r="I1938" s="255" t="s">
        <v>11138</v>
      </c>
      <c r="J1938" s="255" t="s">
        <v>11168</v>
      </c>
      <c r="K1938" s="255" t="s">
        <v>7120</v>
      </c>
      <c r="L1938" s="175" t="s">
        <v>2286</v>
      </c>
      <c r="M1938" s="255" t="s">
        <v>7110</v>
      </c>
      <c r="N1938" s="175" t="s">
        <v>11136</v>
      </c>
      <c r="O1938" s="175" t="s">
        <v>11169</v>
      </c>
      <c r="P1938" s="256" t="n">
        <v>43101</v>
      </c>
      <c r="Q1938" s="256" t="n">
        <v>43131</v>
      </c>
      <c r="R1938" s="175" t="n">
        <v>1</v>
      </c>
      <c r="S1938" s="255" t="s">
        <v>7112</v>
      </c>
      <c r="T1938" s="175" t="n">
        <v>38</v>
      </c>
      <c r="U1938" s="175" t="n">
        <v>-11</v>
      </c>
      <c r="V1938" s="175" t="n">
        <v>96</v>
      </c>
      <c r="W1938" s="175" t="s">
        <v>8720</v>
      </c>
      <c r="Z1938" s="175" t="n">
        <v>0</v>
      </c>
      <c r="AE1938" s="94" t="e">
        <f aca="false" t="array" ref="AE1938:AI1938">_xlfn.torow(_xlfn.unique(_xlfn._xlws.filter(cat_table[Subsector],$E1938=cat_table[Sector],"")))</f>
        <v>#NAME?</v>
      </c>
      <c r="AF1938" s="94" t="e">
        <v>#NAME?</v>
      </c>
      <c r="AG1938" s="94" t="e">
        <v>#NAME?</v>
      </c>
      <c r="AH1938" s="94" t="e">
        <v>#NAME?</v>
      </c>
      <c r="AI1938" s="94" t="e">
        <v>#NAME?</v>
      </c>
      <c r="AO1938" s="94" t="e">
        <f aca="false" t="array" ref="AO1938:AO1938">_xlfn.torow(_xlfn.unique(_xlfn._xlws.filter(cat_table[Sub-subsector],($E1938=cat_table[Sector])*($F1938=cat_table[Subsector]),"")))</f>
        <v>#NAME?</v>
      </c>
    </row>
    <row r="1939" customFormat="false" ht="15" hidden="false" customHeight="true" outlineLevel="0" collapsed="false">
      <c r="A1939" s="175" t="s">
        <v>11171</v>
      </c>
      <c r="B1939" s="20" t="str">
        <f aca="false">INDEX(Table2[], MATCH(L1939, Location_ID!$D$2:$D$648, 0), 1)</f>
        <v>39fec2b0-70da-4247-a7db-bb4ff8fcd44f</v>
      </c>
      <c r="C1939" s="175" t="s">
        <v>1025</v>
      </c>
      <c r="D1939" s="176" t="s">
        <v>354</v>
      </c>
      <c r="E1939" s="255" t="s">
        <v>7631</v>
      </c>
      <c r="F1939" s="255" t="s">
        <v>7632</v>
      </c>
      <c r="G1939" s="255"/>
      <c r="I1939" s="255" t="s">
        <v>11140</v>
      </c>
      <c r="J1939" s="255" t="s">
        <v>11168</v>
      </c>
      <c r="K1939" s="255" t="s">
        <v>7120</v>
      </c>
      <c r="L1939" s="175" t="s">
        <v>2286</v>
      </c>
      <c r="M1939" s="255" t="s">
        <v>7110</v>
      </c>
      <c r="N1939" s="175" t="s">
        <v>11136</v>
      </c>
      <c r="O1939" s="175" t="s">
        <v>11169</v>
      </c>
      <c r="P1939" s="256" t="n">
        <v>43221</v>
      </c>
      <c r="Q1939" s="256" t="n">
        <v>43281</v>
      </c>
      <c r="R1939" s="175" t="n">
        <v>1</v>
      </c>
      <c r="S1939" s="255" t="s">
        <v>7112</v>
      </c>
      <c r="T1939" s="175" t="n">
        <v>161</v>
      </c>
      <c r="U1939" s="175" t="n">
        <v>126</v>
      </c>
      <c r="V1939" s="175" t="n">
        <v>198</v>
      </c>
      <c r="W1939" s="175" t="s">
        <v>8720</v>
      </c>
      <c r="Z1939" s="175" t="n">
        <v>0</v>
      </c>
      <c r="AE1939" s="94" t="e">
        <f aca="false" t="array" ref="AE1939:AI1939">_xlfn.torow(_xlfn.unique(_xlfn._xlws.filter(cat_table[Subsector],$E1939=cat_table[Sector],"")))</f>
        <v>#NAME?</v>
      </c>
      <c r="AF1939" s="94" t="e">
        <v>#NAME?</v>
      </c>
      <c r="AG1939" s="94" t="e">
        <v>#NAME?</v>
      </c>
      <c r="AH1939" s="94" t="e">
        <v>#NAME?</v>
      </c>
      <c r="AI1939" s="94" t="e">
        <v>#NAME?</v>
      </c>
      <c r="AO1939" s="94" t="e">
        <f aca="false" t="array" ref="AO1939:AO1939">_xlfn.torow(_xlfn.unique(_xlfn._xlws.filter(cat_table[Sub-subsector],($E1939=cat_table[Sector])*($F1939=cat_table[Subsector]),"")))</f>
        <v>#NAME?</v>
      </c>
    </row>
    <row r="1940" customFormat="false" ht="15" hidden="false" customHeight="true" outlineLevel="0" collapsed="false">
      <c r="A1940" s="175" t="s">
        <v>11172</v>
      </c>
      <c r="B1940" s="20" t="str">
        <f aca="false">INDEX(Table2[], MATCH(L1940, Location_ID!$D$2:$D$648, 0), 1)</f>
        <v>39fec2b0-70da-4247-a7db-bb4ff8fcd44f</v>
      </c>
      <c r="C1940" s="175" t="s">
        <v>1025</v>
      </c>
      <c r="D1940" s="176" t="s">
        <v>354</v>
      </c>
      <c r="E1940" s="255" t="s">
        <v>7631</v>
      </c>
      <c r="F1940" s="255" t="s">
        <v>7632</v>
      </c>
      <c r="G1940" s="255"/>
      <c r="I1940" s="255" t="s">
        <v>11138</v>
      </c>
      <c r="J1940" s="255" t="s">
        <v>11168</v>
      </c>
      <c r="K1940" s="255" t="s">
        <v>7120</v>
      </c>
      <c r="L1940" s="175" t="s">
        <v>2286</v>
      </c>
      <c r="M1940" s="255" t="s">
        <v>7110</v>
      </c>
      <c r="N1940" s="175" t="s">
        <v>11136</v>
      </c>
      <c r="O1940" s="175" t="s">
        <v>11173</v>
      </c>
      <c r="P1940" s="256" t="n">
        <v>43101</v>
      </c>
      <c r="Q1940" s="256" t="n">
        <v>43131</v>
      </c>
      <c r="R1940" s="175" t="n">
        <v>1</v>
      </c>
      <c r="S1940" s="255" t="s">
        <v>7112</v>
      </c>
      <c r="T1940" s="175" t="n">
        <v>41</v>
      </c>
      <c r="U1940" s="175" t="n">
        <v>31</v>
      </c>
      <c r="V1940" s="175" t="n">
        <v>53</v>
      </c>
      <c r="W1940" s="175" t="s">
        <v>8720</v>
      </c>
      <c r="Z1940" s="175" t="n">
        <v>0</v>
      </c>
      <c r="AE1940" s="94" t="e">
        <f aca="false" t="array" ref="AE1940:AI1940">_xlfn.torow(_xlfn.unique(_xlfn._xlws.filter(cat_table[Subsector],$E1940=cat_table[Sector],"")))</f>
        <v>#NAME?</v>
      </c>
      <c r="AF1940" s="94" t="e">
        <v>#NAME?</v>
      </c>
      <c r="AG1940" s="94" t="e">
        <v>#NAME?</v>
      </c>
      <c r="AH1940" s="94" t="e">
        <v>#NAME?</v>
      </c>
      <c r="AI1940" s="94" t="e">
        <v>#NAME?</v>
      </c>
      <c r="AO1940" s="94" t="e">
        <f aca="false" t="array" ref="AO1940:AO1940">_xlfn.torow(_xlfn.unique(_xlfn._xlws.filter(cat_table[Sub-subsector],($E1940=cat_table[Sector])*($F1940=cat_table[Subsector]),"")))</f>
        <v>#NAME?</v>
      </c>
    </row>
    <row r="1941" customFormat="false" ht="15" hidden="false" customHeight="true" outlineLevel="0" collapsed="false">
      <c r="A1941" s="29" t="s">
        <v>11174</v>
      </c>
      <c r="B1941" s="20" t="str">
        <f aca="false">INDEX(Table2[], MATCH(L1941, Location_ID!$D$2:$D$648, 0), 1)</f>
        <v>ec24937f-8d65-4f6f-9aed-22e2f87e8138</v>
      </c>
      <c r="C1941" s="29" t="s">
        <v>1030</v>
      </c>
      <c r="D1941" s="247" t="s">
        <v>354</v>
      </c>
      <c r="E1941" s="29" t="s">
        <v>43</v>
      </c>
      <c r="F1941" s="29"/>
      <c r="G1941" s="29"/>
      <c r="H1941" s="38"/>
      <c r="I1941" s="29" t="s">
        <v>11175</v>
      </c>
      <c r="J1941" s="29" t="s">
        <v>11176</v>
      </c>
      <c r="K1941" s="29" t="s">
        <v>7120</v>
      </c>
      <c r="L1941" s="29" t="s">
        <v>2211</v>
      </c>
      <c r="M1941" s="29" t="s">
        <v>7110</v>
      </c>
      <c r="N1941" s="29" t="s">
        <v>11177</v>
      </c>
      <c r="O1941" s="29" t="s">
        <v>11178</v>
      </c>
      <c r="P1941" s="228" t="n">
        <v>43532</v>
      </c>
      <c r="Q1941" s="228" t="n">
        <v>43532</v>
      </c>
      <c r="R1941" s="29" t="n">
        <v>1</v>
      </c>
      <c r="S1941" s="29" t="s">
        <v>7130</v>
      </c>
      <c r="T1941" s="29" t="n">
        <v>4.7</v>
      </c>
      <c r="U1941" s="29" t="n">
        <v>4.2</v>
      </c>
      <c r="V1941" s="29" t="n">
        <v>5.2</v>
      </c>
      <c r="W1941" s="29" t="s">
        <v>7141</v>
      </c>
      <c r="X1941" s="38"/>
      <c r="Y1941" s="38"/>
      <c r="Z1941" s="38" t="n">
        <v>0</v>
      </c>
      <c r="AE1941" s="94" t="e">
        <f aca="false" t="array" ref="AE1941:AN1941">_xlfn.torow(_xlfn.unique(_xlfn._xlws.filter(cat_table[Subsector],$E1941=cat_table[Sector],"")))</f>
        <v>#NAME?</v>
      </c>
      <c r="AF1941" s="94" t="e">
        <v>#NAME?</v>
      </c>
      <c r="AG1941" s="94" t="e">
        <v>#NAME?</v>
      </c>
      <c r="AH1941" s="94" t="e">
        <v>#NAME?</v>
      </c>
      <c r="AI1941" s="94" t="e">
        <v>#NAME?</v>
      </c>
      <c r="AJ1941" s="94" t="e">
        <v>#NAME?</v>
      </c>
      <c r="AK1941" s="94" t="e">
        <v>#NAME?</v>
      </c>
      <c r="AL1941" s="94" t="e">
        <v>#NAME?</v>
      </c>
      <c r="AM1941" s="94" t="e">
        <v>#NAME?</v>
      </c>
      <c r="AN1941" s="94" t="e">
        <v>#NAME?</v>
      </c>
      <c r="AO1941" s="94" t="e">
        <f aca="false" t="array" ref="AO1941:AO1941">_xlfn.torow(_xlfn.unique(_xlfn._xlws.filter(cat_table[Sub-subsector],($E1941=cat_table[Sector])*($F1941=cat_table[Subsector]),"")))</f>
        <v>#NAME?</v>
      </c>
    </row>
    <row r="1942" customFormat="false" ht="15" hidden="false" customHeight="true" outlineLevel="0" collapsed="false">
      <c r="A1942" s="29" t="s">
        <v>11179</v>
      </c>
      <c r="B1942" s="20" t="str">
        <f aca="false">INDEX(Table2[], MATCH(L1942, Location_ID!$D$2:$D$648, 0), 1)</f>
        <v>ec24937f-8d65-4f6f-9aed-22e2f87e8138</v>
      </c>
      <c r="C1942" s="29" t="s">
        <v>1030</v>
      </c>
      <c r="D1942" s="247" t="s">
        <v>354</v>
      </c>
      <c r="E1942" s="29" t="s">
        <v>43</v>
      </c>
      <c r="F1942" s="29"/>
      <c r="G1942" s="29"/>
      <c r="H1942" s="38"/>
      <c r="I1942" s="29" t="s">
        <v>11175</v>
      </c>
      <c r="J1942" s="29" t="s">
        <v>11176</v>
      </c>
      <c r="K1942" s="29" t="s">
        <v>7120</v>
      </c>
      <c r="L1942" s="29" t="s">
        <v>2211</v>
      </c>
      <c r="M1942" s="29" t="s">
        <v>7110</v>
      </c>
      <c r="N1942" s="29" t="s">
        <v>11177</v>
      </c>
      <c r="O1942" s="29" t="s">
        <v>11178</v>
      </c>
      <c r="P1942" s="228" t="n">
        <v>43644</v>
      </c>
      <c r="Q1942" s="228" t="n">
        <v>43644</v>
      </c>
      <c r="R1942" s="29" t="n">
        <v>1</v>
      </c>
      <c r="S1942" s="29" t="s">
        <v>7130</v>
      </c>
      <c r="T1942" s="29" t="n">
        <v>4.1</v>
      </c>
      <c r="U1942" s="29" t="n">
        <v>3.7</v>
      </c>
      <c r="V1942" s="29" t="n">
        <v>4.5</v>
      </c>
      <c r="W1942" s="29" t="s">
        <v>7141</v>
      </c>
      <c r="X1942" s="38"/>
      <c r="Y1942" s="38"/>
      <c r="Z1942" s="38" t="n">
        <v>0</v>
      </c>
      <c r="AE1942" s="94" t="e">
        <f aca="false" t="array" ref="AE1942:AN1942">_xlfn.torow(_xlfn.unique(_xlfn._xlws.filter(cat_table[Subsector],$E1942=cat_table[Sector],"")))</f>
        <v>#NAME?</v>
      </c>
      <c r="AF1942" s="94" t="e">
        <v>#NAME?</v>
      </c>
      <c r="AG1942" s="94" t="e">
        <v>#NAME?</v>
      </c>
      <c r="AH1942" s="94" t="e">
        <v>#NAME?</v>
      </c>
      <c r="AI1942" s="94" t="e">
        <v>#NAME?</v>
      </c>
      <c r="AJ1942" s="94" t="e">
        <v>#NAME?</v>
      </c>
      <c r="AK1942" s="94" t="e">
        <v>#NAME?</v>
      </c>
      <c r="AL1942" s="94" t="e">
        <v>#NAME?</v>
      </c>
      <c r="AM1942" s="94" t="e">
        <v>#NAME?</v>
      </c>
      <c r="AN1942" s="94" t="e">
        <v>#NAME?</v>
      </c>
      <c r="AO1942" s="94" t="e">
        <f aca="false" t="array" ref="AO1942:AO1942">_xlfn.torow(_xlfn.unique(_xlfn._xlws.filter(cat_table[Sub-subsector],($E1942=cat_table[Sector])*($F1942=cat_table[Subsector]),"")))</f>
        <v>#NAME?</v>
      </c>
    </row>
    <row r="1943" customFormat="false" ht="15" hidden="false" customHeight="true" outlineLevel="0" collapsed="false">
      <c r="A1943" s="29" t="s">
        <v>11180</v>
      </c>
      <c r="B1943" s="20" t="str">
        <f aca="false">INDEX(Table2[], MATCH(L1943, Location_ID!$D$2:$D$648, 0), 1)</f>
        <v>ec24937f-8d65-4f6f-9aed-22e2f87e8138</v>
      </c>
      <c r="C1943" s="29" t="s">
        <v>1030</v>
      </c>
      <c r="D1943" s="247" t="s">
        <v>354</v>
      </c>
      <c r="E1943" s="29" t="s">
        <v>43</v>
      </c>
      <c r="F1943" s="29"/>
      <c r="G1943" s="29"/>
      <c r="H1943" s="38"/>
      <c r="I1943" s="29" t="s">
        <v>11175</v>
      </c>
      <c r="J1943" s="29" t="s">
        <v>11176</v>
      </c>
      <c r="K1943" s="29" t="s">
        <v>7120</v>
      </c>
      <c r="L1943" s="29" t="s">
        <v>2211</v>
      </c>
      <c r="M1943" s="29" t="s">
        <v>7110</v>
      </c>
      <c r="N1943" s="29" t="s">
        <v>11177</v>
      </c>
      <c r="O1943" s="29" t="s">
        <v>11178</v>
      </c>
      <c r="P1943" s="228" t="n">
        <v>43712</v>
      </c>
      <c r="Q1943" s="228" t="n">
        <v>43712</v>
      </c>
      <c r="R1943" s="29" t="n">
        <v>1</v>
      </c>
      <c r="S1943" s="29" t="s">
        <v>7130</v>
      </c>
      <c r="T1943" s="29" t="n">
        <v>10</v>
      </c>
      <c r="U1943" s="29" t="n">
        <v>9</v>
      </c>
      <c r="V1943" s="29" t="n">
        <v>11</v>
      </c>
      <c r="W1943" s="29" t="s">
        <v>7141</v>
      </c>
      <c r="X1943" s="38"/>
      <c r="Y1943" s="38"/>
      <c r="Z1943" s="38" t="n">
        <v>0</v>
      </c>
      <c r="AE1943" s="94" t="e">
        <f aca="false" t="array" ref="AE1943:AN1943">_xlfn.torow(_xlfn.unique(_xlfn._xlws.filter(cat_table[Subsector],$E1943=cat_table[Sector],"")))</f>
        <v>#NAME?</v>
      </c>
      <c r="AF1943" s="94" t="e">
        <v>#NAME?</v>
      </c>
      <c r="AG1943" s="94" t="e">
        <v>#NAME?</v>
      </c>
      <c r="AH1943" s="94" t="e">
        <v>#NAME?</v>
      </c>
      <c r="AI1943" s="94" t="e">
        <v>#NAME?</v>
      </c>
      <c r="AJ1943" s="94" t="e">
        <v>#NAME?</v>
      </c>
      <c r="AK1943" s="94" t="e">
        <v>#NAME?</v>
      </c>
      <c r="AL1943" s="94" t="e">
        <v>#NAME?</v>
      </c>
      <c r="AM1943" s="94" t="e">
        <v>#NAME?</v>
      </c>
      <c r="AN1943" s="94" t="e">
        <v>#NAME?</v>
      </c>
      <c r="AO1943" s="94" t="e">
        <f aca="false" t="array" ref="AO1943:AO1943">_xlfn.torow(_xlfn.unique(_xlfn._xlws.filter(cat_table[Sub-subsector],($E1943=cat_table[Sector])*($F1943=cat_table[Subsector]),"")))</f>
        <v>#NAME?</v>
      </c>
    </row>
    <row r="1944" customFormat="false" ht="15" hidden="false" customHeight="true" outlineLevel="0" collapsed="false">
      <c r="A1944" s="29" t="s">
        <v>11181</v>
      </c>
      <c r="B1944" s="20" t="str">
        <f aca="false">INDEX(Table2[], MATCH(L1944, Location_ID!$D$2:$D$648, 0), 1)</f>
        <v>ec24937f-8d65-4f6f-9aed-22e2f87e8138</v>
      </c>
      <c r="C1944" s="29" t="s">
        <v>1030</v>
      </c>
      <c r="D1944" s="247" t="s">
        <v>354</v>
      </c>
      <c r="E1944" s="29" t="s">
        <v>43</v>
      </c>
      <c r="F1944" s="29"/>
      <c r="G1944" s="29"/>
      <c r="H1944" s="38"/>
      <c r="I1944" s="29" t="s">
        <v>11175</v>
      </c>
      <c r="J1944" s="29" t="s">
        <v>11176</v>
      </c>
      <c r="K1944" s="29" t="s">
        <v>7120</v>
      </c>
      <c r="L1944" s="29" t="s">
        <v>2211</v>
      </c>
      <c r="M1944" s="29" t="s">
        <v>7110</v>
      </c>
      <c r="N1944" s="29" t="s">
        <v>11177</v>
      </c>
      <c r="O1944" s="29" t="s">
        <v>11178</v>
      </c>
      <c r="P1944" s="228" t="n">
        <v>43783</v>
      </c>
      <c r="Q1944" s="228" t="n">
        <v>43783</v>
      </c>
      <c r="R1944" s="29" t="n">
        <v>1</v>
      </c>
      <c r="S1944" s="29" t="s">
        <v>7130</v>
      </c>
      <c r="T1944" s="29" t="n">
        <v>9</v>
      </c>
      <c r="U1944" s="29" t="n">
        <v>7.5</v>
      </c>
      <c r="V1944" s="29" t="n">
        <v>10.5</v>
      </c>
      <c r="W1944" s="29" t="s">
        <v>7141</v>
      </c>
      <c r="X1944" s="38"/>
      <c r="Y1944" s="38"/>
      <c r="Z1944" s="38" t="n">
        <v>0</v>
      </c>
      <c r="AE1944" s="94" t="e">
        <f aca="false" t="array" ref="AE1944:AN1944">_xlfn.torow(_xlfn.unique(_xlfn._xlws.filter(cat_table[Subsector],$E1944=cat_table[Sector],"")))</f>
        <v>#NAME?</v>
      </c>
      <c r="AF1944" s="94" t="e">
        <v>#NAME?</v>
      </c>
      <c r="AG1944" s="94" t="e">
        <v>#NAME?</v>
      </c>
      <c r="AH1944" s="94" t="e">
        <v>#NAME?</v>
      </c>
      <c r="AI1944" s="94" t="e">
        <v>#NAME?</v>
      </c>
      <c r="AJ1944" s="94" t="e">
        <v>#NAME?</v>
      </c>
      <c r="AK1944" s="94" t="e">
        <v>#NAME?</v>
      </c>
      <c r="AL1944" s="94" t="e">
        <v>#NAME?</v>
      </c>
      <c r="AM1944" s="94" t="e">
        <v>#NAME?</v>
      </c>
      <c r="AN1944" s="94" t="e">
        <v>#NAME?</v>
      </c>
      <c r="AO1944" s="94" t="e">
        <f aca="false" t="array" ref="AO1944:AO1944">_xlfn.torow(_xlfn.unique(_xlfn._xlws.filter(cat_table[Sub-subsector],($E1944=cat_table[Sector])*($F1944=cat_table[Subsector]),"")))</f>
        <v>#NAME?</v>
      </c>
    </row>
    <row r="1945" customFormat="false" ht="15" hidden="false" customHeight="true" outlineLevel="0" collapsed="false">
      <c r="A1945" s="29" t="s">
        <v>11182</v>
      </c>
      <c r="B1945" s="20" t="str">
        <f aca="false">INDEX(Table2[], MATCH(L1945, Location_ID!$D$2:$D$648, 0), 1)</f>
        <v>ec24937f-8d65-4f6f-9aed-22e2f87e8138</v>
      </c>
      <c r="C1945" s="29" t="s">
        <v>1030</v>
      </c>
      <c r="D1945" s="247" t="s">
        <v>354</v>
      </c>
      <c r="E1945" s="29" t="s">
        <v>43</v>
      </c>
      <c r="F1945" s="29"/>
      <c r="G1945" s="29"/>
      <c r="H1945" s="38"/>
      <c r="I1945" s="29" t="s">
        <v>11175</v>
      </c>
      <c r="J1945" s="29" t="s">
        <v>11176</v>
      </c>
      <c r="K1945" s="29" t="s">
        <v>7120</v>
      </c>
      <c r="L1945" s="29" t="s">
        <v>2211</v>
      </c>
      <c r="M1945" s="29" t="s">
        <v>7110</v>
      </c>
      <c r="N1945" s="29" t="s">
        <v>11177</v>
      </c>
      <c r="O1945" s="29" t="s">
        <v>11178</v>
      </c>
      <c r="P1945" s="228" t="n">
        <v>43852</v>
      </c>
      <c r="Q1945" s="228" t="n">
        <v>43852</v>
      </c>
      <c r="R1945" s="29" t="n">
        <v>1</v>
      </c>
      <c r="S1945" s="29" t="s">
        <v>7130</v>
      </c>
      <c r="T1945" s="29" t="n">
        <v>4.8</v>
      </c>
      <c r="U1945" s="29" t="n">
        <v>4</v>
      </c>
      <c r="V1945" s="29" t="n">
        <v>5.6</v>
      </c>
      <c r="W1945" s="29" t="s">
        <v>7141</v>
      </c>
      <c r="X1945" s="38"/>
      <c r="Y1945" s="38"/>
      <c r="Z1945" s="38" t="n">
        <v>0</v>
      </c>
      <c r="AE1945" s="94" t="e">
        <f aca="false" t="array" ref="AE1945:AN1945">_xlfn.torow(_xlfn.unique(_xlfn._xlws.filter(cat_table[Subsector],$E1945=cat_table[Sector],"")))</f>
        <v>#NAME?</v>
      </c>
      <c r="AF1945" s="94" t="e">
        <v>#NAME?</v>
      </c>
      <c r="AG1945" s="94" t="e">
        <v>#NAME?</v>
      </c>
      <c r="AH1945" s="94" t="e">
        <v>#NAME?</v>
      </c>
      <c r="AI1945" s="94" t="e">
        <v>#NAME?</v>
      </c>
      <c r="AJ1945" s="94" t="e">
        <v>#NAME?</v>
      </c>
      <c r="AK1945" s="94" t="e">
        <v>#NAME?</v>
      </c>
      <c r="AL1945" s="94" t="e">
        <v>#NAME?</v>
      </c>
      <c r="AM1945" s="94" t="e">
        <v>#NAME?</v>
      </c>
      <c r="AN1945" s="94" t="e">
        <v>#NAME?</v>
      </c>
      <c r="AO1945" s="94" t="e">
        <f aca="false" t="array" ref="AO1945:AO1945">_xlfn.torow(_xlfn.unique(_xlfn._xlws.filter(cat_table[Sub-subsector],($E1945=cat_table[Sector])*($F1945=cat_table[Subsector]),"")))</f>
        <v>#NAME?</v>
      </c>
    </row>
    <row r="1946" customFormat="false" ht="15" hidden="false" customHeight="true" outlineLevel="0" collapsed="false">
      <c r="A1946" s="29" t="s">
        <v>11183</v>
      </c>
      <c r="B1946" s="20" t="str">
        <f aca="false">INDEX(Table2[], MATCH(L1946, Location_ID!$D$2:$D$648, 0), 1)</f>
        <v>ec24937f-8d65-4f6f-9aed-22e2f87e8138</v>
      </c>
      <c r="C1946" s="29" t="s">
        <v>1030</v>
      </c>
      <c r="D1946" s="247" t="s">
        <v>354</v>
      </c>
      <c r="E1946" s="29" t="s">
        <v>43</v>
      </c>
      <c r="F1946" s="29"/>
      <c r="G1946" s="29"/>
      <c r="H1946" s="38"/>
      <c r="I1946" s="29" t="s">
        <v>11175</v>
      </c>
      <c r="J1946" s="29" t="s">
        <v>11176</v>
      </c>
      <c r="K1946" s="29" t="s">
        <v>7120</v>
      </c>
      <c r="L1946" s="29" t="s">
        <v>2211</v>
      </c>
      <c r="M1946" s="29" t="s">
        <v>7110</v>
      </c>
      <c r="N1946" s="29" t="s">
        <v>11177</v>
      </c>
      <c r="O1946" s="29" t="s">
        <v>11178</v>
      </c>
      <c r="P1946" s="228" t="n">
        <v>43950</v>
      </c>
      <c r="Q1946" s="228" t="n">
        <v>43950</v>
      </c>
      <c r="R1946" s="29" t="n">
        <v>1</v>
      </c>
      <c r="S1946" s="29" t="s">
        <v>7130</v>
      </c>
      <c r="T1946" s="29" t="n">
        <v>2.4</v>
      </c>
      <c r="U1946" s="29" t="n">
        <v>1.9</v>
      </c>
      <c r="V1946" s="29" t="n">
        <v>2.9</v>
      </c>
      <c r="W1946" s="29" t="s">
        <v>7141</v>
      </c>
      <c r="X1946" s="38"/>
      <c r="Y1946" s="38"/>
      <c r="Z1946" s="38" t="n">
        <v>0</v>
      </c>
      <c r="AE1946" s="94" t="e">
        <f aca="false" t="array" ref="AE1946:AN1946">_xlfn.torow(_xlfn.unique(_xlfn._xlws.filter(cat_table[Subsector],$E1946=cat_table[Sector],"")))</f>
        <v>#NAME?</v>
      </c>
      <c r="AF1946" s="94" t="e">
        <v>#NAME?</v>
      </c>
      <c r="AG1946" s="94" t="e">
        <v>#NAME?</v>
      </c>
      <c r="AH1946" s="94" t="e">
        <v>#NAME?</v>
      </c>
      <c r="AI1946" s="94" t="e">
        <v>#NAME?</v>
      </c>
      <c r="AJ1946" s="94" t="e">
        <v>#NAME?</v>
      </c>
      <c r="AK1946" s="94" t="e">
        <v>#NAME?</v>
      </c>
      <c r="AL1946" s="94" t="e">
        <v>#NAME?</v>
      </c>
      <c r="AM1946" s="94" t="e">
        <v>#NAME?</v>
      </c>
      <c r="AN1946" s="94" t="e">
        <v>#NAME?</v>
      </c>
      <c r="AO1946" s="94" t="e">
        <f aca="false" t="array" ref="AO1946:AO1946">_xlfn.torow(_xlfn.unique(_xlfn._xlws.filter(cat_table[Sub-subsector],($E1946=cat_table[Sector])*($F1946=cat_table[Subsector]),"")))</f>
        <v>#NAME?</v>
      </c>
    </row>
    <row r="1947" customFormat="false" ht="15" hidden="false" customHeight="true" outlineLevel="0" collapsed="false">
      <c r="A1947" s="29" t="s">
        <v>11184</v>
      </c>
      <c r="B1947" s="20" t="str">
        <f aca="false">INDEX(Table2[], MATCH(L1947, Location_ID!$D$2:$D$648, 0), 1)</f>
        <v>ec24937f-8d65-4f6f-9aed-22e2f87e8138</v>
      </c>
      <c r="C1947" s="29" t="s">
        <v>1030</v>
      </c>
      <c r="D1947" s="247" t="s">
        <v>354</v>
      </c>
      <c r="E1947" s="29" t="s">
        <v>43</v>
      </c>
      <c r="F1947" s="29"/>
      <c r="G1947" s="29"/>
      <c r="H1947" s="38"/>
      <c r="I1947" s="29" t="s">
        <v>11175</v>
      </c>
      <c r="J1947" s="29" t="s">
        <v>11176</v>
      </c>
      <c r="K1947" s="29" t="s">
        <v>7120</v>
      </c>
      <c r="L1947" s="29" t="s">
        <v>2211</v>
      </c>
      <c r="M1947" s="29" t="s">
        <v>7110</v>
      </c>
      <c r="N1947" s="29" t="s">
        <v>11177</v>
      </c>
      <c r="O1947" s="29" t="s">
        <v>11178</v>
      </c>
      <c r="P1947" s="228" t="n">
        <v>44018</v>
      </c>
      <c r="Q1947" s="228" t="n">
        <v>44018</v>
      </c>
      <c r="R1947" s="29" t="n">
        <v>1</v>
      </c>
      <c r="S1947" s="29" t="s">
        <v>7130</v>
      </c>
      <c r="T1947" s="29" t="n">
        <v>6.8</v>
      </c>
      <c r="U1947" s="29" t="n">
        <v>6.3</v>
      </c>
      <c r="V1947" s="29" t="n">
        <v>7.3</v>
      </c>
      <c r="W1947" s="29" t="s">
        <v>7141</v>
      </c>
      <c r="X1947" s="38"/>
      <c r="Y1947" s="38"/>
      <c r="Z1947" s="38" t="n">
        <v>0</v>
      </c>
      <c r="AE1947" s="94" t="e">
        <f aca="false" t="array" ref="AE1947:AN1947">_xlfn.torow(_xlfn.unique(_xlfn._xlws.filter(cat_table[Subsector],$E1947=cat_table[Sector],"")))</f>
        <v>#NAME?</v>
      </c>
      <c r="AF1947" s="94" t="e">
        <v>#NAME?</v>
      </c>
      <c r="AG1947" s="94" t="e">
        <v>#NAME?</v>
      </c>
      <c r="AH1947" s="94" t="e">
        <v>#NAME?</v>
      </c>
      <c r="AI1947" s="94" t="e">
        <v>#NAME?</v>
      </c>
      <c r="AJ1947" s="94" t="e">
        <v>#NAME?</v>
      </c>
      <c r="AK1947" s="94" t="e">
        <v>#NAME?</v>
      </c>
      <c r="AL1947" s="94" t="e">
        <v>#NAME?</v>
      </c>
      <c r="AM1947" s="94" t="e">
        <v>#NAME?</v>
      </c>
      <c r="AN1947" s="94" t="e">
        <v>#NAME?</v>
      </c>
      <c r="AO1947" s="94" t="e">
        <f aca="false" t="array" ref="AO1947:AO1947">_xlfn.torow(_xlfn.unique(_xlfn._xlws.filter(cat_table[Sub-subsector],($E1947=cat_table[Sector])*($F1947=cat_table[Subsector]),"")))</f>
        <v>#NAME?</v>
      </c>
    </row>
    <row r="1948" customFormat="false" ht="15" hidden="false" customHeight="true" outlineLevel="0" collapsed="false">
      <c r="A1948" s="29" t="s">
        <v>11185</v>
      </c>
      <c r="B1948" s="20" t="str">
        <f aca="false">INDEX(Table2[], MATCH(L1948, Location_ID!$D$2:$D$648, 0), 1)</f>
        <v>ec24937f-8d65-4f6f-9aed-22e2f87e8138</v>
      </c>
      <c r="C1948" s="29" t="s">
        <v>1030</v>
      </c>
      <c r="D1948" s="247" t="s">
        <v>354</v>
      </c>
      <c r="E1948" s="29" t="s">
        <v>43</v>
      </c>
      <c r="F1948" s="29"/>
      <c r="G1948" s="29"/>
      <c r="H1948" s="38"/>
      <c r="I1948" s="29" t="s">
        <v>11175</v>
      </c>
      <c r="J1948" s="29" t="s">
        <v>11186</v>
      </c>
      <c r="K1948" s="29" t="s">
        <v>7120</v>
      </c>
      <c r="L1948" s="29" t="s">
        <v>2211</v>
      </c>
      <c r="M1948" s="29" t="s">
        <v>7110</v>
      </c>
      <c r="N1948" s="29" t="s">
        <v>11177</v>
      </c>
      <c r="O1948" s="29" t="s">
        <v>11178</v>
      </c>
      <c r="P1948" s="228" t="n">
        <v>43780</v>
      </c>
      <c r="Q1948" s="228" t="n">
        <v>43780</v>
      </c>
      <c r="R1948" s="29" t="n">
        <v>1</v>
      </c>
      <c r="S1948" s="29" t="s">
        <v>7130</v>
      </c>
      <c r="T1948" s="29" t="n">
        <v>20</v>
      </c>
      <c r="U1948" s="29" t="n">
        <v>16.7</v>
      </c>
      <c r="V1948" s="29" t="n">
        <v>23.3</v>
      </c>
      <c r="W1948" s="29" t="s">
        <v>7141</v>
      </c>
      <c r="X1948" s="38"/>
      <c r="Y1948" s="38"/>
      <c r="Z1948" s="38" t="n">
        <v>0</v>
      </c>
      <c r="AE1948" s="94" t="e">
        <f aca="false" t="array" ref="AE1948:AN1948">_xlfn.torow(_xlfn.unique(_xlfn._xlws.filter(cat_table[Subsector],$E1948=cat_table[Sector],"")))</f>
        <v>#NAME?</v>
      </c>
      <c r="AF1948" s="94" t="e">
        <v>#NAME?</v>
      </c>
      <c r="AG1948" s="94" t="e">
        <v>#NAME?</v>
      </c>
      <c r="AH1948" s="94" t="e">
        <v>#NAME?</v>
      </c>
      <c r="AI1948" s="94" t="e">
        <v>#NAME?</v>
      </c>
      <c r="AJ1948" s="94" t="e">
        <v>#NAME?</v>
      </c>
      <c r="AK1948" s="94" t="e">
        <v>#NAME?</v>
      </c>
      <c r="AL1948" s="94" t="e">
        <v>#NAME?</v>
      </c>
      <c r="AM1948" s="94" t="e">
        <v>#NAME?</v>
      </c>
      <c r="AN1948" s="94" t="e">
        <v>#NAME?</v>
      </c>
      <c r="AO1948" s="94" t="e">
        <f aca="false" t="array" ref="AO1948:AO1948">_xlfn.torow(_xlfn.unique(_xlfn._xlws.filter(cat_table[Sub-subsector],($E1948=cat_table[Sector])*($F1948=cat_table[Subsector]),"")))</f>
        <v>#NAME?</v>
      </c>
    </row>
    <row r="1949" customFormat="false" ht="15" hidden="false" customHeight="true" outlineLevel="0" collapsed="false">
      <c r="A1949" s="29" t="s">
        <v>11187</v>
      </c>
      <c r="B1949" s="20" t="str">
        <f aca="false">INDEX(Table2[], MATCH(L1949, Location_ID!$D$2:$D$648, 0), 1)</f>
        <v>ec24937f-8d65-4f6f-9aed-22e2f87e8138</v>
      </c>
      <c r="C1949" s="29" t="s">
        <v>1030</v>
      </c>
      <c r="D1949" s="247" t="s">
        <v>354</v>
      </c>
      <c r="E1949" s="29" t="s">
        <v>43</v>
      </c>
      <c r="F1949" s="29"/>
      <c r="G1949" s="29"/>
      <c r="H1949" s="38"/>
      <c r="I1949" s="29" t="s">
        <v>11175</v>
      </c>
      <c r="J1949" s="29" t="s">
        <v>11186</v>
      </c>
      <c r="K1949" s="29" t="s">
        <v>7120</v>
      </c>
      <c r="L1949" s="29" t="s">
        <v>2211</v>
      </c>
      <c r="M1949" s="29" t="s">
        <v>7110</v>
      </c>
      <c r="N1949" s="29" t="s">
        <v>11177</v>
      </c>
      <c r="O1949" s="29" t="s">
        <v>11178</v>
      </c>
      <c r="P1949" s="228" t="n">
        <v>43858</v>
      </c>
      <c r="Q1949" s="228" t="n">
        <v>43858</v>
      </c>
      <c r="R1949" s="29" t="n">
        <v>1</v>
      </c>
      <c r="S1949" s="29" t="s">
        <v>7130</v>
      </c>
      <c r="T1949" s="29" t="n">
        <v>15.3</v>
      </c>
      <c r="U1949" s="29" t="n">
        <v>12.4</v>
      </c>
      <c r="V1949" s="29" t="n">
        <v>18.2</v>
      </c>
      <c r="W1949" s="29" t="s">
        <v>7141</v>
      </c>
      <c r="X1949" s="38"/>
      <c r="Y1949" s="38"/>
      <c r="Z1949" s="38" t="n">
        <v>0</v>
      </c>
      <c r="AE1949" s="94" t="e">
        <f aca="false" t="array" ref="AE1949:AN1949">_xlfn.torow(_xlfn.unique(_xlfn._xlws.filter(cat_table[Subsector],$E1949=cat_table[Sector],"")))</f>
        <v>#NAME?</v>
      </c>
      <c r="AF1949" s="94" t="e">
        <v>#NAME?</v>
      </c>
      <c r="AG1949" s="94" t="e">
        <v>#NAME?</v>
      </c>
      <c r="AH1949" s="94" t="e">
        <v>#NAME?</v>
      </c>
      <c r="AI1949" s="94" t="e">
        <v>#NAME?</v>
      </c>
      <c r="AJ1949" s="94" t="e">
        <v>#NAME?</v>
      </c>
      <c r="AK1949" s="94" t="e">
        <v>#NAME?</v>
      </c>
      <c r="AL1949" s="94" t="e">
        <v>#NAME?</v>
      </c>
      <c r="AM1949" s="94" t="e">
        <v>#NAME?</v>
      </c>
      <c r="AN1949" s="94" t="e">
        <v>#NAME?</v>
      </c>
      <c r="AO1949" s="94" t="e">
        <f aca="false" t="array" ref="AO1949:AO1949">_xlfn.torow(_xlfn.unique(_xlfn._xlws.filter(cat_table[Sub-subsector],($E1949=cat_table[Sector])*($F1949=cat_table[Subsector]),"")))</f>
        <v>#NAME?</v>
      </c>
    </row>
    <row r="1950" customFormat="false" ht="15" hidden="false" customHeight="true" outlineLevel="0" collapsed="false">
      <c r="A1950" s="29" t="s">
        <v>11188</v>
      </c>
      <c r="B1950" s="20" t="str">
        <f aca="false">INDEX(Table2[], MATCH(L1950, Location_ID!$D$2:$D$648, 0), 1)</f>
        <v>ec24937f-8d65-4f6f-9aed-22e2f87e8138</v>
      </c>
      <c r="C1950" s="29" t="s">
        <v>1030</v>
      </c>
      <c r="D1950" s="247" t="s">
        <v>354</v>
      </c>
      <c r="E1950" s="29" t="s">
        <v>43</v>
      </c>
      <c r="F1950" s="29"/>
      <c r="G1950" s="29"/>
      <c r="H1950" s="38"/>
      <c r="I1950" s="29" t="s">
        <v>11175</v>
      </c>
      <c r="J1950" s="29" t="s">
        <v>11186</v>
      </c>
      <c r="K1950" s="29" t="s">
        <v>7120</v>
      </c>
      <c r="L1950" s="29" t="s">
        <v>2211</v>
      </c>
      <c r="M1950" s="29" t="s">
        <v>7110</v>
      </c>
      <c r="N1950" s="29" t="s">
        <v>11177</v>
      </c>
      <c r="O1950" s="29" t="s">
        <v>11178</v>
      </c>
      <c r="P1950" s="228" t="n">
        <v>43862</v>
      </c>
      <c r="Q1950" s="228" t="n">
        <v>43862</v>
      </c>
      <c r="R1950" s="29" t="n">
        <v>1</v>
      </c>
      <c r="S1950" s="29" t="s">
        <v>7130</v>
      </c>
      <c r="T1950" s="29" t="n">
        <v>7.5</v>
      </c>
      <c r="U1950" s="29" t="n">
        <v>5.9</v>
      </c>
      <c r="V1950" s="29" t="n">
        <v>9.1</v>
      </c>
      <c r="W1950" s="29" t="s">
        <v>7141</v>
      </c>
      <c r="X1950" s="38"/>
      <c r="Y1950" s="38"/>
      <c r="Z1950" s="38" t="n">
        <v>0</v>
      </c>
      <c r="AE1950" s="94" t="e">
        <f aca="false" t="array" ref="AE1950:AN1950">_xlfn.torow(_xlfn.unique(_xlfn._xlws.filter(cat_table[Subsector],$E1950=cat_table[Sector],"")))</f>
        <v>#NAME?</v>
      </c>
      <c r="AF1950" s="94" t="e">
        <v>#NAME?</v>
      </c>
      <c r="AG1950" s="94" t="e">
        <v>#NAME?</v>
      </c>
      <c r="AH1950" s="94" t="e">
        <v>#NAME?</v>
      </c>
      <c r="AI1950" s="94" t="e">
        <v>#NAME?</v>
      </c>
      <c r="AJ1950" s="94" t="e">
        <v>#NAME?</v>
      </c>
      <c r="AK1950" s="94" t="e">
        <v>#NAME?</v>
      </c>
      <c r="AL1950" s="94" t="e">
        <v>#NAME?</v>
      </c>
      <c r="AM1950" s="94" t="e">
        <v>#NAME?</v>
      </c>
      <c r="AN1950" s="94" t="e">
        <v>#NAME?</v>
      </c>
      <c r="AO1950" s="94" t="e">
        <f aca="false" t="array" ref="AO1950:AO1950">_xlfn.torow(_xlfn.unique(_xlfn._xlws.filter(cat_table[Sub-subsector],($E1950=cat_table[Sector])*($F1950=cat_table[Subsector]),"")))</f>
        <v>#NAME?</v>
      </c>
    </row>
    <row r="1951" customFormat="false" ht="15" hidden="false" customHeight="true" outlineLevel="0" collapsed="false">
      <c r="A1951" s="229" t="s">
        <v>11189</v>
      </c>
      <c r="B1951" s="20" t="str">
        <f aca="false">INDEX(Table2[], MATCH(L1951, Location_ID!$D$2:$D$648, 0), 1)</f>
        <v>ec24937f-8d65-4f6f-9aed-22e2f87e8138</v>
      </c>
      <c r="C1951" s="29" t="s">
        <v>1030</v>
      </c>
      <c r="D1951" s="247" t="s">
        <v>354</v>
      </c>
      <c r="E1951" s="29" t="s">
        <v>43</v>
      </c>
      <c r="F1951" s="29"/>
      <c r="G1951" s="29"/>
      <c r="H1951" s="38"/>
      <c r="I1951" s="29" t="s">
        <v>11175</v>
      </c>
      <c r="J1951" s="29" t="s">
        <v>11186</v>
      </c>
      <c r="K1951" s="29" t="s">
        <v>7120</v>
      </c>
      <c r="L1951" s="29" t="s">
        <v>2211</v>
      </c>
      <c r="M1951" s="29" t="s">
        <v>7110</v>
      </c>
      <c r="N1951" s="29" t="s">
        <v>11177</v>
      </c>
      <c r="O1951" s="29" t="s">
        <v>11190</v>
      </c>
      <c r="P1951" s="228" t="n">
        <v>43895</v>
      </c>
      <c r="Q1951" s="228" t="n">
        <v>43895</v>
      </c>
      <c r="R1951" s="29" t="n">
        <v>1</v>
      </c>
      <c r="S1951" s="29" t="s">
        <v>7130</v>
      </c>
      <c r="T1951" s="29" t="n">
        <v>4.7</v>
      </c>
      <c r="U1951" s="29" t="n">
        <v>4.4</v>
      </c>
      <c r="V1951" s="29" t="n">
        <v>5</v>
      </c>
      <c r="W1951" s="29" t="s">
        <v>7141</v>
      </c>
      <c r="X1951" s="38"/>
      <c r="Y1951" s="38"/>
      <c r="Z1951" s="38" t="n">
        <v>0</v>
      </c>
      <c r="AE1951" s="94" t="e">
        <f aca="false" t="array" ref="AE1951:AN1951">_xlfn.torow(_xlfn.unique(_xlfn._xlws.filter(cat_table[Subsector],$E1951=cat_table[Sector],"")))</f>
        <v>#NAME?</v>
      </c>
      <c r="AF1951" s="94" t="e">
        <v>#NAME?</v>
      </c>
      <c r="AG1951" s="94" t="e">
        <v>#NAME?</v>
      </c>
      <c r="AH1951" s="94" t="e">
        <v>#NAME?</v>
      </c>
      <c r="AI1951" s="94" t="e">
        <v>#NAME?</v>
      </c>
      <c r="AJ1951" s="94" t="e">
        <v>#NAME?</v>
      </c>
      <c r="AK1951" s="94" t="e">
        <v>#NAME?</v>
      </c>
      <c r="AL1951" s="94" t="e">
        <v>#NAME?</v>
      </c>
      <c r="AM1951" s="94" t="e">
        <v>#NAME?</v>
      </c>
      <c r="AN1951" s="94" t="e">
        <v>#NAME?</v>
      </c>
      <c r="AO1951" s="94" t="e">
        <f aca="false" t="array" ref="AO1951:AO1951">_xlfn.torow(_xlfn.unique(_xlfn._xlws.filter(cat_table[Sub-subsector],($E1951=cat_table[Sector])*($F1951=cat_table[Subsector]),"")))</f>
        <v>#NAME?</v>
      </c>
    </row>
    <row r="1952" customFormat="false" ht="15" hidden="false" customHeight="true" outlineLevel="0" collapsed="false">
      <c r="A1952" s="29" t="s">
        <v>11191</v>
      </c>
      <c r="B1952" s="20" t="str">
        <f aca="false">INDEX(Table2[], MATCH(L1952, Location_ID!$D$2:$D$648, 0), 1)</f>
        <v>ec24937f-8d65-4f6f-9aed-22e2f87e8138</v>
      </c>
      <c r="C1952" s="29" t="s">
        <v>1030</v>
      </c>
      <c r="D1952" s="247" t="s">
        <v>354</v>
      </c>
      <c r="E1952" s="29" t="s">
        <v>43</v>
      </c>
      <c r="F1952" s="29"/>
      <c r="G1952" s="29"/>
      <c r="H1952" s="38"/>
      <c r="I1952" s="29" t="s">
        <v>11175</v>
      </c>
      <c r="J1952" s="29" t="s">
        <v>11186</v>
      </c>
      <c r="K1952" s="29" t="s">
        <v>7120</v>
      </c>
      <c r="L1952" s="29" t="s">
        <v>2211</v>
      </c>
      <c r="M1952" s="29" t="s">
        <v>7110</v>
      </c>
      <c r="N1952" s="29" t="s">
        <v>11177</v>
      </c>
      <c r="O1952" s="29" t="s">
        <v>11190</v>
      </c>
      <c r="P1952" s="228" t="n">
        <v>44026</v>
      </c>
      <c r="Q1952" s="228" t="n">
        <v>44026</v>
      </c>
      <c r="R1952" s="29" t="n">
        <v>1</v>
      </c>
      <c r="S1952" s="29" t="s">
        <v>7130</v>
      </c>
      <c r="T1952" s="29" t="n">
        <v>20</v>
      </c>
      <c r="U1952" s="29" t="n">
        <v>17.9</v>
      </c>
      <c r="V1952" s="29" t="n">
        <v>22.1</v>
      </c>
      <c r="W1952" s="29" t="s">
        <v>7141</v>
      </c>
      <c r="X1952" s="38"/>
      <c r="Y1952" s="38"/>
      <c r="Z1952" s="38" t="n">
        <v>0</v>
      </c>
      <c r="AE1952" s="94" t="e">
        <f aca="false" t="array" ref="AE1952:AN1952">_xlfn.torow(_xlfn.unique(_xlfn._xlws.filter(cat_table[Subsector],$E1952=cat_table[Sector],"")))</f>
        <v>#NAME?</v>
      </c>
      <c r="AF1952" s="94" t="e">
        <v>#NAME?</v>
      </c>
      <c r="AG1952" s="94" t="e">
        <v>#NAME?</v>
      </c>
      <c r="AH1952" s="94" t="e">
        <v>#NAME?</v>
      </c>
      <c r="AI1952" s="94" t="e">
        <v>#NAME?</v>
      </c>
      <c r="AJ1952" s="94" t="e">
        <v>#NAME?</v>
      </c>
      <c r="AK1952" s="94" t="e">
        <v>#NAME?</v>
      </c>
      <c r="AL1952" s="94" t="e">
        <v>#NAME?</v>
      </c>
      <c r="AM1952" s="94" t="e">
        <v>#NAME?</v>
      </c>
      <c r="AN1952" s="94" t="e">
        <v>#NAME?</v>
      </c>
      <c r="AO1952" s="94" t="e">
        <f aca="false" t="array" ref="AO1952:AO1952">_xlfn.torow(_xlfn.unique(_xlfn._xlws.filter(cat_table[Sub-subsector],($E1952=cat_table[Sector])*($F1952=cat_table[Subsector]),"")))</f>
        <v>#NAME?</v>
      </c>
    </row>
    <row r="1953" customFormat="false" ht="15" hidden="false" customHeight="true" outlineLevel="0" collapsed="false">
      <c r="A1953" s="29" t="s">
        <v>11192</v>
      </c>
      <c r="B1953" s="20" t="str">
        <f aca="false">INDEX(Table2[], MATCH(L1953, Location_ID!$D$2:$D$648, 0), 1)</f>
        <v>ec24937f-8d65-4f6f-9aed-22e2f87e8138</v>
      </c>
      <c r="C1953" s="29" t="s">
        <v>1030</v>
      </c>
      <c r="D1953" s="247" t="s">
        <v>354</v>
      </c>
      <c r="E1953" s="29" t="s">
        <v>43</v>
      </c>
      <c r="F1953" s="29"/>
      <c r="G1953" s="29"/>
      <c r="H1953" s="38"/>
      <c r="I1953" s="29" t="s">
        <v>11175</v>
      </c>
      <c r="J1953" s="29" t="s">
        <v>11186</v>
      </c>
      <c r="K1953" s="29" t="s">
        <v>7120</v>
      </c>
      <c r="L1953" s="29" t="s">
        <v>2211</v>
      </c>
      <c r="M1953" s="29" t="s">
        <v>7110</v>
      </c>
      <c r="N1953" s="29" t="s">
        <v>11177</v>
      </c>
      <c r="O1953" s="29" t="s">
        <v>11190</v>
      </c>
      <c r="P1953" s="228" t="n">
        <v>44041</v>
      </c>
      <c r="Q1953" s="228" t="n">
        <v>44041</v>
      </c>
      <c r="R1953" s="29" t="n">
        <v>1</v>
      </c>
      <c r="S1953" s="29" t="s">
        <v>7130</v>
      </c>
      <c r="T1953" s="29" t="n">
        <v>10.4</v>
      </c>
      <c r="U1953" s="29" t="n">
        <v>9.4</v>
      </c>
      <c r="V1953" s="29" t="n">
        <v>11.4</v>
      </c>
      <c r="W1953" s="29" t="s">
        <v>7141</v>
      </c>
      <c r="X1953" s="38"/>
      <c r="Y1953" s="38"/>
      <c r="Z1953" s="38" t="n">
        <v>0</v>
      </c>
      <c r="AE1953" s="94" t="e">
        <f aca="false" t="array" ref="AE1953:AN1953">_xlfn.torow(_xlfn.unique(_xlfn._xlws.filter(cat_table[Subsector],$E1953=cat_table[Sector],"")))</f>
        <v>#NAME?</v>
      </c>
      <c r="AF1953" s="94" t="e">
        <v>#NAME?</v>
      </c>
      <c r="AG1953" s="94" t="e">
        <v>#NAME?</v>
      </c>
      <c r="AH1953" s="94" t="e">
        <v>#NAME?</v>
      </c>
      <c r="AI1953" s="94" t="e">
        <v>#NAME?</v>
      </c>
      <c r="AJ1953" s="94" t="e">
        <v>#NAME?</v>
      </c>
      <c r="AK1953" s="94" t="e">
        <v>#NAME?</v>
      </c>
      <c r="AL1953" s="94" t="e">
        <v>#NAME?</v>
      </c>
      <c r="AM1953" s="94" t="e">
        <v>#NAME?</v>
      </c>
      <c r="AN1953" s="94" t="e">
        <v>#NAME?</v>
      </c>
      <c r="AO1953" s="94" t="e">
        <f aca="false" t="array" ref="AO1953:AO1953">_xlfn.torow(_xlfn.unique(_xlfn._xlws.filter(cat_table[Sub-subsector],($E1953=cat_table[Sector])*($F1953=cat_table[Subsector]),"")))</f>
        <v>#NAME?</v>
      </c>
    </row>
    <row r="1954" customFormat="false" ht="15" hidden="false" customHeight="true" outlineLevel="0" collapsed="false">
      <c r="A1954" s="29" t="s">
        <v>11193</v>
      </c>
      <c r="B1954" s="20" t="str">
        <f aca="false">INDEX(Table2[], MATCH(L1954, Location_ID!$D$2:$D$648, 0), 1)</f>
        <v>ec24937f-8d65-4f6f-9aed-22e2f87e8138</v>
      </c>
      <c r="C1954" s="29" t="s">
        <v>1030</v>
      </c>
      <c r="D1954" s="247" t="s">
        <v>354</v>
      </c>
      <c r="E1954" s="29" t="s">
        <v>43</v>
      </c>
      <c r="F1954" s="29"/>
      <c r="G1954" s="29"/>
      <c r="H1954" s="38"/>
      <c r="I1954" s="29" t="s">
        <v>11175</v>
      </c>
      <c r="J1954" s="29" t="s">
        <v>11186</v>
      </c>
      <c r="K1954" s="29" t="s">
        <v>7120</v>
      </c>
      <c r="L1954" s="29" t="s">
        <v>2211</v>
      </c>
      <c r="M1954" s="29" t="s">
        <v>7110</v>
      </c>
      <c r="N1954" s="29" t="s">
        <v>11177</v>
      </c>
      <c r="O1954" s="29" t="s">
        <v>11190</v>
      </c>
      <c r="P1954" s="228" t="n">
        <v>44158</v>
      </c>
      <c r="Q1954" s="228" t="n">
        <v>44158</v>
      </c>
      <c r="R1954" s="29" t="n">
        <v>1</v>
      </c>
      <c r="S1954" s="29" t="s">
        <v>7130</v>
      </c>
      <c r="T1954" s="29" t="n">
        <v>6.7</v>
      </c>
      <c r="U1954" s="29" t="n">
        <v>5.4</v>
      </c>
      <c r="V1954" s="29" t="n">
        <v>8</v>
      </c>
      <c r="W1954" s="29" t="s">
        <v>7141</v>
      </c>
      <c r="X1954" s="38"/>
      <c r="Y1954" s="38"/>
      <c r="Z1954" s="38" t="n">
        <v>0</v>
      </c>
      <c r="AE1954" s="94" t="e">
        <f aca="false" t="array" ref="AE1954:AN1954">_xlfn.torow(_xlfn.unique(_xlfn._xlws.filter(cat_table[Subsector],$E1954=cat_table[Sector],"")))</f>
        <v>#NAME?</v>
      </c>
      <c r="AF1954" s="94" t="e">
        <v>#NAME?</v>
      </c>
      <c r="AG1954" s="94" t="e">
        <v>#NAME?</v>
      </c>
      <c r="AH1954" s="94" t="e">
        <v>#NAME?</v>
      </c>
      <c r="AI1954" s="94" t="e">
        <v>#NAME?</v>
      </c>
      <c r="AJ1954" s="94" t="e">
        <v>#NAME?</v>
      </c>
      <c r="AK1954" s="94" t="e">
        <v>#NAME?</v>
      </c>
      <c r="AL1954" s="94" t="e">
        <v>#NAME?</v>
      </c>
      <c r="AM1954" s="94" t="e">
        <v>#NAME?</v>
      </c>
      <c r="AN1954" s="94" t="e">
        <v>#NAME?</v>
      </c>
      <c r="AO1954" s="94" t="e">
        <f aca="false" t="array" ref="AO1954:AO1954">_xlfn.torow(_xlfn.unique(_xlfn._xlws.filter(cat_table[Sub-subsector],($E1954=cat_table[Sector])*($F1954=cat_table[Subsector]),"")))</f>
        <v>#NAME?</v>
      </c>
    </row>
    <row r="1955" customFormat="false" ht="15" hidden="false" customHeight="true" outlineLevel="0" collapsed="false">
      <c r="A1955" s="29" t="s">
        <v>11194</v>
      </c>
      <c r="B1955" s="20" t="str">
        <f aca="false">INDEX(Table2[], MATCH(L1955, Location_ID!$D$2:$D$648, 0), 1)</f>
        <v>ec24937f-8d65-4f6f-9aed-22e2f87e8138</v>
      </c>
      <c r="C1955" s="29" t="s">
        <v>1030</v>
      </c>
      <c r="D1955" s="247" t="s">
        <v>354</v>
      </c>
      <c r="E1955" s="29" t="s">
        <v>43</v>
      </c>
      <c r="F1955" s="29"/>
      <c r="G1955" s="29"/>
      <c r="H1955" s="38"/>
      <c r="I1955" s="29" t="s">
        <v>11175</v>
      </c>
      <c r="J1955" s="29" t="s">
        <v>11186</v>
      </c>
      <c r="K1955" s="29" t="s">
        <v>7120</v>
      </c>
      <c r="L1955" s="29" t="s">
        <v>2211</v>
      </c>
      <c r="M1955" s="29" t="s">
        <v>7110</v>
      </c>
      <c r="N1955" s="29" t="s">
        <v>11177</v>
      </c>
      <c r="O1955" s="29" t="s">
        <v>11190</v>
      </c>
      <c r="P1955" s="228" t="n">
        <v>44219</v>
      </c>
      <c r="Q1955" s="228" t="n">
        <v>44219</v>
      </c>
      <c r="R1955" s="29" t="n">
        <v>1</v>
      </c>
      <c r="S1955" s="29" t="s">
        <v>7130</v>
      </c>
      <c r="T1955" s="29" t="n">
        <v>2.9</v>
      </c>
      <c r="U1955" s="29" t="n">
        <v>2</v>
      </c>
      <c r="V1955" s="29" t="n">
        <v>3.8</v>
      </c>
      <c r="W1955" s="29" t="s">
        <v>7141</v>
      </c>
      <c r="X1955" s="38"/>
      <c r="Y1955" s="38"/>
      <c r="Z1955" s="38" t="n">
        <v>0</v>
      </c>
      <c r="AE1955" s="94" t="e">
        <f aca="false" t="array" ref="AE1955:AN1955">_xlfn.torow(_xlfn.unique(_xlfn._xlws.filter(cat_table[Subsector],$E1955=cat_table[Sector],"")))</f>
        <v>#NAME?</v>
      </c>
      <c r="AF1955" s="94" t="e">
        <v>#NAME?</v>
      </c>
      <c r="AG1955" s="94" t="e">
        <v>#NAME?</v>
      </c>
      <c r="AH1955" s="94" t="e">
        <v>#NAME?</v>
      </c>
      <c r="AI1955" s="94" t="e">
        <v>#NAME?</v>
      </c>
      <c r="AJ1955" s="94" t="e">
        <v>#NAME?</v>
      </c>
      <c r="AK1955" s="94" t="e">
        <v>#NAME?</v>
      </c>
      <c r="AL1955" s="94" t="e">
        <v>#NAME?</v>
      </c>
      <c r="AM1955" s="94" t="e">
        <v>#NAME?</v>
      </c>
      <c r="AN1955" s="94" t="e">
        <v>#NAME?</v>
      </c>
      <c r="AO1955" s="94" t="e">
        <f aca="false" t="array" ref="AO1955:AO1955">_xlfn.torow(_xlfn.unique(_xlfn._xlws.filter(cat_table[Sub-subsector],($E1955=cat_table[Sector])*($F1955=cat_table[Subsector]),"")))</f>
        <v>#NAME?</v>
      </c>
    </row>
    <row r="1956" customFormat="false" ht="15" hidden="false" customHeight="true" outlineLevel="0" collapsed="false">
      <c r="A1956" s="29" t="s">
        <v>11195</v>
      </c>
      <c r="B1956" s="20" t="str">
        <f aca="false">INDEX(Table2[], MATCH(L1956, Location_ID!$D$2:$D$648, 0), 1)</f>
        <v>ec24937f-8d65-4f6f-9aed-22e2f87e8138</v>
      </c>
      <c r="C1956" s="29" t="s">
        <v>1030</v>
      </c>
      <c r="D1956" s="247" t="s">
        <v>354</v>
      </c>
      <c r="E1956" s="29" t="s">
        <v>43</v>
      </c>
      <c r="F1956" s="29"/>
      <c r="G1956" s="29"/>
      <c r="H1956" s="38"/>
      <c r="I1956" s="29" t="s">
        <v>11175</v>
      </c>
      <c r="J1956" s="29" t="s">
        <v>11186</v>
      </c>
      <c r="K1956" s="29" t="s">
        <v>7120</v>
      </c>
      <c r="L1956" s="29" t="s">
        <v>2211</v>
      </c>
      <c r="M1956" s="29" t="s">
        <v>7110</v>
      </c>
      <c r="N1956" s="29" t="s">
        <v>11177</v>
      </c>
      <c r="O1956" s="29" t="s">
        <v>11190</v>
      </c>
      <c r="P1956" s="228" t="n">
        <v>44259</v>
      </c>
      <c r="Q1956" s="228" t="n">
        <v>44259</v>
      </c>
      <c r="R1956" s="29" t="n">
        <v>1</v>
      </c>
      <c r="S1956" s="29" t="s">
        <v>7130</v>
      </c>
      <c r="T1956" s="29" t="n">
        <v>13.1</v>
      </c>
      <c r="U1956" s="29" t="n">
        <v>12.8</v>
      </c>
      <c r="V1956" s="29" t="n">
        <v>13.4</v>
      </c>
      <c r="W1956" s="29" t="s">
        <v>7141</v>
      </c>
      <c r="X1956" s="38"/>
      <c r="Y1956" s="38"/>
      <c r="Z1956" s="38" t="n">
        <v>0</v>
      </c>
      <c r="AE1956" s="94" t="e">
        <f aca="false" t="array" ref="AE1956:AN1956">_xlfn.torow(_xlfn.unique(_xlfn._xlws.filter(cat_table[Subsector],$E1956=cat_table[Sector],"")))</f>
        <v>#NAME?</v>
      </c>
      <c r="AF1956" s="94" t="e">
        <v>#NAME?</v>
      </c>
      <c r="AG1956" s="94" t="e">
        <v>#NAME?</v>
      </c>
      <c r="AH1956" s="94" t="e">
        <v>#NAME?</v>
      </c>
      <c r="AI1956" s="94" t="e">
        <v>#NAME?</v>
      </c>
      <c r="AJ1956" s="94" t="e">
        <v>#NAME?</v>
      </c>
      <c r="AK1956" s="94" t="e">
        <v>#NAME?</v>
      </c>
      <c r="AL1956" s="94" t="e">
        <v>#NAME?</v>
      </c>
      <c r="AM1956" s="94" t="e">
        <v>#NAME?</v>
      </c>
      <c r="AN1956" s="94" t="e">
        <v>#NAME?</v>
      </c>
      <c r="AO1956" s="94" t="e">
        <f aca="false" t="array" ref="AO1956:AO1956">_xlfn.torow(_xlfn.unique(_xlfn._xlws.filter(cat_table[Sub-subsector],($E1956=cat_table[Sector])*($F1956=cat_table[Subsector]),"")))</f>
        <v>#NAME?</v>
      </c>
    </row>
    <row r="1957" customFormat="false" ht="15" hidden="false" customHeight="true" outlineLevel="0" collapsed="false">
      <c r="A1957" s="29" t="s">
        <v>11196</v>
      </c>
      <c r="B1957" s="20" t="str">
        <f aca="false">INDEX(Table2[], MATCH(L1957, Location_ID!$D$2:$D$648, 0), 1)</f>
        <v>ec24937f-8d65-4f6f-9aed-22e2f87e8138</v>
      </c>
      <c r="C1957" s="29" t="s">
        <v>1030</v>
      </c>
      <c r="D1957" s="247" t="s">
        <v>354</v>
      </c>
      <c r="E1957" s="29" t="s">
        <v>43</v>
      </c>
      <c r="F1957" s="29"/>
      <c r="G1957" s="29"/>
      <c r="H1957" s="38"/>
      <c r="I1957" s="29" t="s">
        <v>11175</v>
      </c>
      <c r="J1957" s="29" t="s">
        <v>11186</v>
      </c>
      <c r="K1957" s="29" t="s">
        <v>7120</v>
      </c>
      <c r="L1957" s="29" t="s">
        <v>2211</v>
      </c>
      <c r="M1957" s="29" t="s">
        <v>7110</v>
      </c>
      <c r="N1957" s="29" t="s">
        <v>11177</v>
      </c>
      <c r="O1957" s="29" t="s">
        <v>11190</v>
      </c>
      <c r="P1957" s="228" t="n">
        <v>44292</v>
      </c>
      <c r="Q1957" s="228" t="n">
        <v>44292</v>
      </c>
      <c r="R1957" s="29" t="n">
        <v>1</v>
      </c>
      <c r="S1957" s="29" t="s">
        <v>7130</v>
      </c>
      <c r="T1957" s="29" t="n">
        <v>4.1</v>
      </c>
      <c r="U1957" s="29" t="n">
        <v>3.5</v>
      </c>
      <c r="V1957" s="29" t="n">
        <v>4.7</v>
      </c>
      <c r="W1957" s="29" t="s">
        <v>7141</v>
      </c>
      <c r="X1957" s="38"/>
      <c r="Y1957" s="38"/>
      <c r="Z1957" s="38" t="n">
        <v>0</v>
      </c>
      <c r="AE1957" s="94" t="e">
        <f aca="false" t="array" ref="AE1957:AN1957">_xlfn.torow(_xlfn.unique(_xlfn._xlws.filter(cat_table[Subsector],$E1957=cat_table[Sector],"")))</f>
        <v>#NAME?</v>
      </c>
      <c r="AF1957" s="94" t="e">
        <v>#NAME?</v>
      </c>
      <c r="AG1957" s="94" t="e">
        <v>#NAME?</v>
      </c>
      <c r="AH1957" s="94" t="e">
        <v>#NAME?</v>
      </c>
      <c r="AI1957" s="94" t="e">
        <v>#NAME?</v>
      </c>
      <c r="AJ1957" s="94" t="e">
        <v>#NAME?</v>
      </c>
      <c r="AK1957" s="94" t="e">
        <v>#NAME?</v>
      </c>
      <c r="AL1957" s="94" t="e">
        <v>#NAME?</v>
      </c>
      <c r="AM1957" s="94" t="e">
        <v>#NAME?</v>
      </c>
      <c r="AN1957" s="94" t="e">
        <v>#NAME?</v>
      </c>
      <c r="AO1957" s="94" t="e">
        <f aca="false" t="array" ref="AO1957:AO1957">_xlfn.torow(_xlfn.unique(_xlfn._xlws.filter(cat_table[Sub-subsector],($E1957=cat_table[Sector])*($F1957=cat_table[Subsector]),"")))</f>
        <v>#NAME?</v>
      </c>
    </row>
    <row r="1958" customFormat="false" ht="15" hidden="false" customHeight="true" outlineLevel="0" collapsed="false">
      <c r="A1958" s="29" t="s">
        <v>11197</v>
      </c>
      <c r="B1958" s="20" t="str">
        <f aca="false">INDEX(Table2[], MATCH(L1958, Location_ID!$D$2:$D$648, 0), 1)</f>
        <v>ec24937f-8d65-4f6f-9aed-22e2f87e8138</v>
      </c>
      <c r="C1958" s="29" t="s">
        <v>1030</v>
      </c>
      <c r="D1958" s="247" t="s">
        <v>354</v>
      </c>
      <c r="E1958" s="29" t="s">
        <v>43</v>
      </c>
      <c r="F1958" s="29"/>
      <c r="G1958" s="29"/>
      <c r="H1958" s="38"/>
      <c r="I1958" s="29" t="s">
        <v>11175</v>
      </c>
      <c r="J1958" s="29" t="s">
        <v>11186</v>
      </c>
      <c r="K1958" s="29" t="s">
        <v>7120</v>
      </c>
      <c r="L1958" s="29" t="s">
        <v>2211</v>
      </c>
      <c r="M1958" s="29" t="s">
        <v>7110</v>
      </c>
      <c r="N1958" s="29" t="s">
        <v>11177</v>
      </c>
      <c r="O1958" s="29" t="s">
        <v>11190</v>
      </c>
      <c r="P1958" s="228" t="n">
        <v>44391</v>
      </c>
      <c r="Q1958" s="228" t="n">
        <v>44391</v>
      </c>
      <c r="R1958" s="29" t="n">
        <v>1</v>
      </c>
      <c r="S1958" s="29" t="s">
        <v>7130</v>
      </c>
      <c r="T1958" s="29" t="n">
        <v>3.7</v>
      </c>
      <c r="U1958" s="29" t="n">
        <v>3.2</v>
      </c>
      <c r="V1958" s="29" t="n">
        <v>4.2</v>
      </c>
      <c r="W1958" s="29" t="s">
        <v>7141</v>
      </c>
      <c r="X1958" s="38"/>
      <c r="Y1958" s="38"/>
      <c r="Z1958" s="38" t="n">
        <v>0</v>
      </c>
      <c r="AE1958" s="94" t="e">
        <f aca="false" t="array" ref="AE1958:AN1958">_xlfn.torow(_xlfn.unique(_xlfn._xlws.filter(cat_table[Subsector],$E1958=cat_table[Sector],"")))</f>
        <v>#NAME?</v>
      </c>
      <c r="AF1958" s="94" t="e">
        <v>#NAME?</v>
      </c>
      <c r="AG1958" s="94" t="e">
        <v>#NAME?</v>
      </c>
      <c r="AH1958" s="94" t="e">
        <v>#NAME?</v>
      </c>
      <c r="AI1958" s="94" t="e">
        <v>#NAME?</v>
      </c>
      <c r="AJ1958" s="94" t="e">
        <v>#NAME?</v>
      </c>
      <c r="AK1958" s="94" t="e">
        <v>#NAME?</v>
      </c>
      <c r="AL1958" s="94" t="e">
        <v>#NAME?</v>
      </c>
      <c r="AM1958" s="94" t="e">
        <v>#NAME?</v>
      </c>
      <c r="AN1958" s="94" t="e">
        <v>#NAME?</v>
      </c>
      <c r="AO1958" s="94" t="e">
        <f aca="false" t="array" ref="AO1958:AO1958">_xlfn.torow(_xlfn.unique(_xlfn._xlws.filter(cat_table[Sub-subsector],($E1958=cat_table[Sector])*($F1958=cat_table[Subsector]),"")))</f>
        <v>#NAME?</v>
      </c>
    </row>
    <row r="1959" customFormat="false" ht="15" hidden="false" customHeight="true" outlineLevel="0" collapsed="false">
      <c r="A1959" s="29" t="s">
        <v>11198</v>
      </c>
      <c r="B1959" s="20" t="str">
        <f aca="false">INDEX(Table2[], MATCH(L1959, Location_ID!$D$2:$D$648, 0), 1)</f>
        <v>ec24937f-8d65-4f6f-9aed-22e2f87e8138</v>
      </c>
      <c r="C1959" s="29" t="s">
        <v>1030</v>
      </c>
      <c r="D1959" s="247" t="s">
        <v>354</v>
      </c>
      <c r="E1959" s="29" t="s">
        <v>43</v>
      </c>
      <c r="F1959" s="29"/>
      <c r="G1959" s="29"/>
      <c r="H1959" s="38"/>
      <c r="I1959" s="29" t="s">
        <v>11175</v>
      </c>
      <c r="J1959" s="29" t="s">
        <v>11199</v>
      </c>
      <c r="K1959" s="29" t="s">
        <v>7120</v>
      </c>
      <c r="L1959" s="29" t="s">
        <v>2211</v>
      </c>
      <c r="M1959" s="29" t="s">
        <v>7110</v>
      </c>
      <c r="N1959" s="29" t="s">
        <v>11177</v>
      </c>
      <c r="O1959" s="29" t="s">
        <v>11200</v>
      </c>
      <c r="P1959" s="228" t="n">
        <v>43722</v>
      </c>
      <c r="Q1959" s="228" t="n">
        <v>43722</v>
      </c>
      <c r="R1959" s="29" t="n">
        <v>1</v>
      </c>
      <c r="S1959" s="29" t="s">
        <v>7130</v>
      </c>
      <c r="T1959" s="29" t="n">
        <v>7.5</v>
      </c>
      <c r="U1959" s="29" t="n">
        <v>6.5</v>
      </c>
      <c r="V1959" s="29" t="n">
        <v>8.5</v>
      </c>
      <c r="W1959" s="29" t="s">
        <v>7141</v>
      </c>
      <c r="X1959" s="38"/>
      <c r="Y1959" s="38"/>
      <c r="Z1959" s="38" t="n">
        <v>0</v>
      </c>
      <c r="AE1959" s="94" t="e">
        <f aca="false" t="array" ref="AE1959:AN1959">_xlfn.torow(_xlfn.unique(_xlfn._xlws.filter(cat_table[Subsector],$E1959=cat_table[Sector],"")))</f>
        <v>#NAME?</v>
      </c>
      <c r="AF1959" s="94" t="e">
        <v>#NAME?</v>
      </c>
      <c r="AG1959" s="94" t="e">
        <v>#NAME?</v>
      </c>
      <c r="AH1959" s="94" t="e">
        <v>#NAME?</v>
      </c>
      <c r="AI1959" s="94" t="e">
        <v>#NAME?</v>
      </c>
      <c r="AJ1959" s="94" t="e">
        <v>#NAME?</v>
      </c>
      <c r="AK1959" s="94" t="e">
        <v>#NAME?</v>
      </c>
      <c r="AL1959" s="94" t="e">
        <v>#NAME?</v>
      </c>
      <c r="AM1959" s="94" t="e">
        <v>#NAME?</v>
      </c>
      <c r="AN1959" s="94" t="e">
        <v>#NAME?</v>
      </c>
      <c r="AO1959" s="94" t="e">
        <f aca="false" t="array" ref="AO1959:AO1959">_xlfn.torow(_xlfn.unique(_xlfn._xlws.filter(cat_table[Sub-subsector],($E1959=cat_table[Sector])*($F1959=cat_table[Subsector]),"")))</f>
        <v>#NAME?</v>
      </c>
    </row>
    <row r="1960" customFormat="false" ht="15" hidden="false" customHeight="true" outlineLevel="0" collapsed="false">
      <c r="A1960" s="29" t="s">
        <v>11201</v>
      </c>
      <c r="B1960" s="20" t="str">
        <f aca="false">INDEX(Table2[], MATCH(L1960, Location_ID!$D$2:$D$648, 0), 1)</f>
        <v>ec24937f-8d65-4f6f-9aed-22e2f87e8138</v>
      </c>
      <c r="C1960" s="29" t="s">
        <v>1030</v>
      </c>
      <c r="D1960" s="247" t="s">
        <v>354</v>
      </c>
      <c r="E1960" s="29" t="s">
        <v>43</v>
      </c>
      <c r="F1960" s="29"/>
      <c r="G1960" s="29"/>
      <c r="H1960" s="38"/>
      <c r="I1960" s="29" t="s">
        <v>11175</v>
      </c>
      <c r="J1960" s="29" t="s">
        <v>11199</v>
      </c>
      <c r="K1960" s="29" t="s">
        <v>7120</v>
      </c>
      <c r="L1960" s="29" t="s">
        <v>2211</v>
      </c>
      <c r="M1960" s="29" t="s">
        <v>7110</v>
      </c>
      <c r="N1960" s="29" t="s">
        <v>11177</v>
      </c>
      <c r="O1960" s="29" t="s">
        <v>11200</v>
      </c>
      <c r="P1960" s="228" t="n">
        <v>43732</v>
      </c>
      <c r="Q1960" s="228" t="n">
        <v>43732</v>
      </c>
      <c r="R1960" s="29" t="n">
        <v>1</v>
      </c>
      <c r="S1960" s="29" t="s">
        <v>7130</v>
      </c>
      <c r="T1960" s="29" t="n">
        <v>10</v>
      </c>
      <c r="U1960" s="29" t="n">
        <v>8.8</v>
      </c>
      <c r="V1960" s="29" t="n">
        <v>11.2</v>
      </c>
      <c r="W1960" s="29" t="s">
        <v>7141</v>
      </c>
      <c r="X1960" s="38"/>
      <c r="Y1960" s="38"/>
      <c r="Z1960" s="38" t="n">
        <v>0</v>
      </c>
      <c r="AE1960" s="94" t="e">
        <f aca="false" t="array" ref="AE1960:AN1960">_xlfn.torow(_xlfn.unique(_xlfn._xlws.filter(cat_table[Subsector],$E1960=cat_table[Sector],"")))</f>
        <v>#NAME?</v>
      </c>
      <c r="AF1960" s="94" t="e">
        <v>#NAME?</v>
      </c>
      <c r="AG1960" s="94" t="e">
        <v>#NAME?</v>
      </c>
      <c r="AH1960" s="94" t="e">
        <v>#NAME?</v>
      </c>
      <c r="AI1960" s="94" t="e">
        <v>#NAME?</v>
      </c>
      <c r="AJ1960" s="94" t="e">
        <v>#NAME?</v>
      </c>
      <c r="AK1960" s="94" t="e">
        <v>#NAME?</v>
      </c>
      <c r="AL1960" s="94" t="e">
        <v>#NAME?</v>
      </c>
      <c r="AM1960" s="94" t="e">
        <v>#NAME?</v>
      </c>
      <c r="AN1960" s="94" t="e">
        <v>#NAME?</v>
      </c>
      <c r="AO1960" s="94" t="e">
        <f aca="false" t="array" ref="AO1960:AO1960">_xlfn.torow(_xlfn.unique(_xlfn._xlws.filter(cat_table[Sub-subsector],($E1960=cat_table[Sector])*($F1960=cat_table[Subsector]),"")))</f>
        <v>#NAME?</v>
      </c>
    </row>
    <row r="1961" customFormat="false" ht="15" hidden="false" customHeight="true" outlineLevel="0" collapsed="false">
      <c r="A1961" s="29" t="s">
        <v>11202</v>
      </c>
      <c r="B1961" s="20" t="str">
        <f aca="false">INDEX(Table2[], MATCH(L1961, Location_ID!$D$2:$D$648, 0), 1)</f>
        <v>ec24937f-8d65-4f6f-9aed-22e2f87e8138</v>
      </c>
      <c r="C1961" s="29" t="s">
        <v>1030</v>
      </c>
      <c r="D1961" s="247" t="s">
        <v>354</v>
      </c>
      <c r="E1961" s="29" t="s">
        <v>43</v>
      </c>
      <c r="F1961" s="29"/>
      <c r="G1961" s="29"/>
      <c r="H1961" s="38"/>
      <c r="I1961" s="29" t="s">
        <v>11175</v>
      </c>
      <c r="J1961" s="29" t="s">
        <v>11199</v>
      </c>
      <c r="K1961" s="29" t="s">
        <v>7120</v>
      </c>
      <c r="L1961" s="29" t="s">
        <v>2211</v>
      </c>
      <c r="M1961" s="29" t="s">
        <v>7110</v>
      </c>
      <c r="N1961" s="29" t="s">
        <v>11177</v>
      </c>
      <c r="O1961" s="29" t="s">
        <v>11200</v>
      </c>
      <c r="P1961" s="228" t="n">
        <v>43844</v>
      </c>
      <c r="Q1961" s="228" t="n">
        <v>43844</v>
      </c>
      <c r="R1961" s="29" t="n">
        <v>1</v>
      </c>
      <c r="S1961" s="29" t="s">
        <v>7130</v>
      </c>
      <c r="T1961" s="29" t="n">
        <v>7.8</v>
      </c>
      <c r="U1961" s="29" t="n">
        <v>6.6</v>
      </c>
      <c r="V1961" s="29" t="n">
        <v>9</v>
      </c>
      <c r="W1961" s="29" t="s">
        <v>7141</v>
      </c>
      <c r="X1961" s="38"/>
      <c r="Y1961" s="38"/>
      <c r="Z1961" s="38" t="n">
        <v>0</v>
      </c>
      <c r="AE1961" s="94" t="e">
        <f aca="false" t="array" ref="AE1961:AN1961">_xlfn.torow(_xlfn.unique(_xlfn._xlws.filter(cat_table[Subsector],$E1961=cat_table[Sector],"")))</f>
        <v>#NAME?</v>
      </c>
      <c r="AF1961" s="94" t="e">
        <v>#NAME?</v>
      </c>
      <c r="AG1961" s="94" t="e">
        <v>#NAME?</v>
      </c>
      <c r="AH1961" s="94" t="e">
        <v>#NAME?</v>
      </c>
      <c r="AI1961" s="94" t="e">
        <v>#NAME?</v>
      </c>
      <c r="AJ1961" s="94" t="e">
        <v>#NAME?</v>
      </c>
      <c r="AK1961" s="94" t="e">
        <v>#NAME?</v>
      </c>
      <c r="AL1961" s="94" t="e">
        <v>#NAME?</v>
      </c>
      <c r="AM1961" s="94" t="e">
        <v>#NAME?</v>
      </c>
      <c r="AN1961" s="94" t="e">
        <v>#NAME?</v>
      </c>
      <c r="AO1961" s="94" t="e">
        <f aca="false" t="array" ref="AO1961:AO1961">_xlfn.torow(_xlfn.unique(_xlfn._xlws.filter(cat_table[Sub-subsector],($E1961=cat_table[Sector])*($F1961=cat_table[Subsector]),"")))</f>
        <v>#NAME?</v>
      </c>
    </row>
    <row r="1962" customFormat="false" ht="15" hidden="false" customHeight="true" outlineLevel="0" collapsed="false">
      <c r="A1962" s="29" t="s">
        <v>11203</v>
      </c>
      <c r="B1962" s="20" t="str">
        <f aca="false">INDEX(Table2[], MATCH(L1962, Location_ID!$D$2:$D$648, 0), 1)</f>
        <v>ec24937f-8d65-4f6f-9aed-22e2f87e8138</v>
      </c>
      <c r="C1962" s="29" t="s">
        <v>1030</v>
      </c>
      <c r="D1962" s="247" t="s">
        <v>354</v>
      </c>
      <c r="E1962" s="29" t="s">
        <v>43</v>
      </c>
      <c r="F1962" s="29"/>
      <c r="G1962" s="29"/>
      <c r="H1962" s="38"/>
      <c r="I1962" s="29" t="s">
        <v>11175</v>
      </c>
      <c r="J1962" s="29" t="s">
        <v>11199</v>
      </c>
      <c r="K1962" s="29" t="s">
        <v>7120</v>
      </c>
      <c r="L1962" s="29" t="s">
        <v>2211</v>
      </c>
      <c r="M1962" s="29" t="s">
        <v>7110</v>
      </c>
      <c r="N1962" s="29" t="s">
        <v>11177</v>
      </c>
      <c r="O1962" s="29" t="s">
        <v>11200</v>
      </c>
      <c r="P1962" s="228" t="n">
        <v>43959</v>
      </c>
      <c r="Q1962" s="228" t="n">
        <v>43959</v>
      </c>
      <c r="R1962" s="29" t="n">
        <v>1</v>
      </c>
      <c r="S1962" s="29" t="s">
        <v>7130</v>
      </c>
      <c r="T1962" s="29" t="n">
        <v>10.4</v>
      </c>
      <c r="U1962" s="29" t="n">
        <v>8.9</v>
      </c>
      <c r="V1962" s="29" t="n">
        <v>11.9</v>
      </c>
      <c r="W1962" s="29" t="s">
        <v>7141</v>
      </c>
      <c r="X1962" s="38"/>
      <c r="Y1962" s="38"/>
      <c r="Z1962" s="38" t="n">
        <v>0</v>
      </c>
      <c r="AE1962" s="94" t="e">
        <f aca="false" t="array" ref="AE1962:AN1962">_xlfn.torow(_xlfn.unique(_xlfn._xlws.filter(cat_table[Subsector],$E1962=cat_table[Sector],"")))</f>
        <v>#NAME?</v>
      </c>
      <c r="AF1962" s="94" t="e">
        <v>#NAME?</v>
      </c>
      <c r="AG1962" s="94" t="e">
        <v>#NAME?</v>
      </c>
      <c r="AH1962" s="94" t="e">
        <v>#NAME?</v>
      </c>
      <c r="AI1962" s="94" t="e">
        <v>#NAME?</v>
      </c>
      <c r="AJ1962" s="94" t="e">
        <v>#NAME?</v>
      </c>
      <c r="AK1962" s="94" t="e">
        <v>#NAME?</v>
      </c>
      <c r="AL1962" s="94" t="e">
        <v>#NAME?</v>
      </c>
      <c r="AM1962" s="94" t="e">
        <v>#NAME?</v>
      </c>
      <c r="AN1962" s="94" t="e">
        <v>#NAME?</v>
      </c>
      <c r="AO1962" s="94" t="e">
        <f aca="false" t="array" ref="AO1962:AO1962">_xlfn.torow(_xlfn.unique(_xlfn._xlws.filter(cat_table[Sub-subsector],($E1962=cat_table[Sector])*($F1962=cat_table[Subsector]),"")))</f>
        <v>#NAME?</v>
      </c>
    </row>
    <row r="1963" customFormat="false" ht="15" hidden="false" customHeight="true" outlineLevel="0" collapsed="false">
      <c r="A1963" s="29" t="s">
        <v>11204</v>
      </c>
      <c r="B1963" s="20" t="str">
        <f aca="false">INDEX(Table2[], MATCH(L1963, Location_ID!$D$2:$D$648, 0), 1)</f>
        <v>ec24937f-8d65-4f6f-9aed-22e2f87e8138</v>
      </c>
      <c r="C1963" s="29" t="s">
        <v>1030</v>
      </c>
      <c r="D1963" s="247" t="s">
        <v>354</v>
      </c>
      <c r="E1963" s="29" t="s">
        <v>43</v>
      </c>
      <c r="F1963" s="29"/>
      <c r="G1963" s="29"/>
      <c r="H1963" s="38"/>
      <c r="I1963" s="29" t="s">
        <v>11175</v>
      </c>
      <c r="J1963" s="29" t="s">
        <v>11199</v>
      </c>
      <c r="K1963" s="29" t="s">
        <v>7120</v>
      </c>
      <c r="L1963" s="29" t="s">
        <v>2211</v>
      </c>
      <c r="M1963" s="29" t="s">
        <v>7110</v>
      </c>
      <c r="N1963" s="29" t="s">
        <v>11177</v>
      </c>
      <c r="O1963" s="29" t="s">
        <v>11200</v>
      </c>
      <c r="P1963" s="228" t="n">
        <v>44009</v>
      </c>
      <c r="Q1963" s="228" t="n">
        <v>44009</v>
      </c>
      <c r="R1963" s="29" t="n">
        <v>1</v>
      </c>
      <c r="S1963" s="29" t="s">
        <v>7130</v>
      </c>
      <c r="T1963" s="29" t="n">
        <v>2.7</v>
      </c>
      <c r="U1963" s="29" t="n">
        <v>2.1</v>
      </c>
      <c r="V1963" s="29" t="n">
        <v>3.3</v>
      </c>
      <c r="W1963" s="29" t="s">
        <v>7141</v>
      </c>
      <c r="X1963" s="38"/>
      <c r="Y1963" s="38"/>
      <c r="Z1963" s="38" t="n">
        <v>0</v>
      </c>
      <c r="AE1963" s="94" t="e">
        <f aca="false" t="array" ref="AE1963:AN1963">_xlfn.torow(_xlfn.unique(_xlfn._xlws.filter(cat_table[Subsector],$E1963=cat_table[Sector],"")))</f>
        <v>#NAME?</v>
      </c>
      <c r="AF1963" s="94" t="e">
        <v>#NAME?</v>
      </c>
      <c r="AG1963" s="94" t="e">
        <v>#NAME?</v>
      </c>
      <c r="AH1963" s="94" t="e">
        <v>#NAME?</v>
      </c>
      <c r="AI1963" s="94" t="e">
        <v>#NAME?</v>
      </c>
      <c r="AJ1963" s="94" t="e">
        <v>#NAME?</v>
      </c>
      <c r="AK1963" s="94" t="e">
        <v>#NAME?</v>
      </c>
      <c r="AL1963" s="94" t="e">
        <v>#NAME?</v>
      </c>
      <c r="AM1963" s="94" t="e">
        <v>#NAME?</v>
      </c>
      <c r="AN1963" s="94" t="e">
        <v>#NAME?</v>
      </c>
      <c r="AO1963" s="94" t="e">
        <f aca="false" t="array" ref="AO1963:AO1963">_xlfn.torow(_xlfn.unique(_xlfn._xlws.filter(cat_table[Sub-subsector],($E1963=cat_table[Sector])*($F1963=cat_table[Subsector]),"")))</f>
        <v>#NAME?</v>
      </c>
    </row>
    <row r="1964" customFormat="false" ht="15" hidden="false" customHeight="true" outlineLevel="0" collapsed="false">
      <c r="A1964" s="29" t="s">
        <v>11205</v>
      </c>
      <c r="B1964" s="20" t="str">
        <f aca="false">INDEX(Table2[], MATCH(L1964, Location_ID!$D$2:$D$648, 0), 1)</f>
        <v>ec24937f-8d65-4f6f-9aed-22e2f87e8138</v>
      </c>
      <c r="C1964" s="29" t="s">
        <v>1030</v>
      </c>
      <c r="D1964" s="247" t="s">
        <v>354</v>
      </c>
      <c r="E1964" s="29" t="s">
        <v>43</v>
      </c>
      <c r="F1964" s="29"/>
      <c r="G1964" s="29"/>
      <c r="H1964" s="38"/>
      <c r="I1964" s="29" t="s">
        <v>11175</v>
      </c>
      <c r="J1964" s="29" t="s">
        <v>11199</v>
      </c>
      <c r="K1964" s="29" t="s">
        <v>7120</v>
      </c>
      <c r="L1964" s="29" t="s">
        <v>2211</v>
      </c>
      <c r="M1964" s="29" t="s">
        <v>7110</v>
      </c>
      <c r="N1964" s="29" t="s">
        <v>11177</v>
      </c>
      <c r="O1964" s="29" t="s">
        <v>11200</v>
      </c>
      <c r="P1964" s="228" t="n">
        <v>44029</v>
      </c>
      <c r="Q1964" s="228" t="n">
        <v>44029</v>
      </c>
      <c r="R1964" s="29" t="n">
        <v>1</v>
      </c>
      <c r="S1964" s="29" t="s">
        <v>7130</v>
      </c>
      <c r="T1964" s="29" t="n">
        <v>1.1</v>
      </c>
      <c r="U1964" s="29" t="n">
        <v>0.9</v>
      </c>
      <c r="V1964" s="29" t="n">
        <v>1.3</v>
      </c>
      <c r="W1964" s="29" t="s">
        <v>7141</v>
      </c>
      <c r="X1964" s="38"/>
      <c r="Y1964" s="38"/>
      <c r="Z1964" s="38" t="n">
        <v>0</v>
      </c>
      <c r="AE1964" s="94" t="e">
        <f aca="false" t="array" ref="AE1964:AN1964">_xlfn.torow(_xlfn.unique(_xlfn._xlws.filter(cat_table[Subsector],$E1964=cat_table[Sector],"")))</f>
        <v>#NAME?</v>
      </c>
      <c r="AF1964" s="94" t="e">
        <v>#NAME?</v>
      </c>
      <c r="AG1964" s="94" t="e">
        <v>#NAME?</v>
      </c>
      <c r="AH1964" s="94" t="e">
        <v>#NAME?</v>
      </c>
      <c r="AI1964" s="94" t="e">
        <v>#NAME?</v>
      </c>
      <c r="AJ1964" s="94" t="e">
        <v>#NAME?</v>
      </c>
      <c r="AK1964" s="94" t="e">
        <v>#NAME?</v>
      </c>
      <c r="AL1964" s="94" t="e">
        <v>#NAME?</v>
      </c>
      <c r="AM1964" s="94" t="e">
        <v>#NAME?</v>
      </c>
      <c r="AN1964" s="94" t="e">
        <v>#NAME?</v>
      </c>
      <c r="AO1964" s="94" t="e">
        <f aca="false" t="array" ref="AO1964:AO1964">_xlfn.torow(_xlfn.unique(_xlfn._xlws.filter(cat_table[Sub-subsector],($E1964=cat_table[Sector])*($F1964=cat_table[Subsector]),"")))</f>
        <v>#NAME?</v>
      </c>
    </row>
    <row r="1965" customFormat="false" ht="15" hidden="false" customHeight="true" outlineLevel="0" collapsed="false">
      <c r="A1965" s="29" t="s">
        <v>11206</v>
      </c>
      <c r="B1965" s="20" t="str">
        <f aca="false">INDEX(Table2[], MATCH(L1965, Location_ID!$D$2:$D$648, 0), 1)</f>
        <v>ec24937f-8d65-4f6f-9aed-22e2f87e8138</v>
      </c>
      <c r="C1965" s="29" t="s">
        <v>1030</v>
      </c>
      <c r="D1965" s="247" t="s">
        <v>354</v>
      </c>
      <c r="E1965" s="29" t="s">
        <v>43</v>
      </c>
      <c r="F1965" s="29"/>
      <c r="G1965" s="29"/>
      <c r="H1965" s="38"/>
      <c r="I1965" s="29" t="s">
        <v>11175</v>
      </c>
      <c r="J1965" s="29" t="s">
        <v>11199</v>
      </c>
      <c r="K1965" s="29" t="s">
        <v>7120</v>
      </c>
      <c r="L1965" s="29" t="s">
        <v>2211</v>
      </c>
      <c r="M1965" s="29" t="s">
        <v>7110</v>
      </c>
      <c r="N1965" s="29" t="s">
        <v>11177</v>
      </c>
      <c r="O1965" s="29" t="s">
        <v>11200</v>
      </c>
      <c r="P1965" s="228" t="n">
        <v>44078</v>
      </c>
      <c r="Q1965" s="228" t="n">
        <v>44078</v>
      </c>
      <c r="R1965" s="29" t="n">
        <v>1</v>
      </c>
      <c r="S1965" s="29" t="s">
        <v>7130</v>
      </c>
      <c r="T1965" s="29" t="n">
        <v>14.1</v>
      </c>
      <c r="U1965" s="29" t="n">
        <v>12.9</v>
      </c>
      <c r="V1965" s="29" t="n">
        <v>15.3</v>
      </c>
      <c r="W1965" s="29" t="s">
        <v>7141</v>
      </c>
      <c r="X1965" s="38"/>
      <c r="Y1965" s="38"/>
      <c r="Z1965" s="38" t="n">
        <v>0</v>
      </c>
      <c r="AE1965" s="94" t="e">
        <f aca="false" t="array" ref="AE1965:AN1965">_xlfn.torow(_xlfn.unique(_xlfn._xlws.filter(cat_table[Subsector],$E1965=cat_table[Sector],"")))</f>
        <v>#NAME?</v>
      </c>
      <c r="AF1965" s="94" t="e">
        <v>#NAME?</v>
      </c>
      <c r="AG1965" s="94" t="e">
        <v>#NAME?</v>
      </c>
      <c r="AH1965" s="94" t="e">
        <v>#NAME?</v>
      </c>
      <c r="AI1965" s="94" t="e">
        <v>#NAME?</v>
      </c>
      <c r="AJ1965" s="94" t="e">
        <v>#NAME?</v>
      </c>
      <c r="AK1965" s="94" t="e">
        <v>#NAME?</v>
      </c>
      <c r="AL1965" s="94" t="e">
        <v>#NAME?</v>
      </c>
      <c r="AM1965" s="94" t="e">
        <v>#NAME?</v>
      </c>
      <c r="AN1965" s="94" t="e">
        <v>#NAME?</v>
      </c>
      <c r="AO1965" s="94" t="e">
        <f aca="false" t="array" ref="AO1965:AO1965">_xlfn.torow(_xlfn.unique(_xlfn._xlws.filter(cat_table[Sub-subsector],($E1965=cat_table[Sector])*($F1965=cat_table[Subsector]),"")))</f>
        <v>#NAME?</v>
      </c>
    </row>
    <row r="1966" customFormat="false" ht="15" hidden="false" customHeight="true" outlineLevel="0" collapsed="false">
      <c r="A1966" s="29" t="s">
        <v>11207</v>
      </c>
      <c r="B1966" s="20" t="str">
        <f aca="false">INDEX(Table2[], MATCH(L1966, Location_ID!$D$2:$D$648, 0), 1)</f>
        <v>ec24937f-8d65-4f6f-9aed-22e2f87e8138</v>
      </c>
      <c r="C1966" s="29" t="s">
        <v>1030</v>
      </c>
      <c r="D1966" s="247" t="s">
        <v>354</v>
      </c>
      <c r="E1966" s="29" t="s">
        <v>43</v>
      </c>
      <c r="F1966" s="29"/>
      <c r="G1966" s="29"/>
      <c r="H1966" s="38"/>
      <c r="I1966" s="29" t="s">
        <v>11175</v>
      </c>
      <c r="J1966" s="29" t="s">
        <v>11199</v>
      </c>
      <c r="K1966" s="29" t="s">
        <v>7120</v>
      </c>
      <c r="L1966" s="29" t="s">
        <v>2211</v>
      </c>
      <c r="M1966" s="29" t="s">
        <v>7110</v>
      </c>
      <c r="N1966" s="29" t="s">
        <v>11177</v>
      </c>
      <c r="O1966" s="29" t="s">
        <v>11200</v>
      </c>
      <c r="P1966" s="228" t="n">
        <v>43895</v>
      </c>
      <c r="Q1966" s="228" t="n">
        <v>43895</v>
      </c>
      <c r="R1966" s="29" t="n">
        <v>1</v>
      </c>
      <c r="S1966" s="29" t="s">
        <v>7130</v>
      </c>
      <c r="T1966" s="29" t="n">
        <v>0.6</v>
      </c>
      <c r="U1966" s="29" t="n">
        <v>0.5</v>
      </c>
      <c r="V1966" s="29" t="n">
        <v>0.7</v>
      </c>
      <c r="W1966" s="29" t="s">
        <v>7141</v>
      </c>
      <c r="X1966" s="38"/>
      <c r="Y1966" s="38"/>
      <c r="Z1966" s="38" t="n">
        <v>0</v>
      </c>
      <c r="AE1966" s="94" t="e">
        <f aca="false" t="array" ref="AE1966:AN1966">_xlfn.torow(_xlfn.unique(_xlfn._xlws.filter(cat_table[Subsector],$E1966=cat_table[Sector],"")))</f>
        <v>#NAME?</v>
      </c>
      <c r="AF1966" s="94" t="e">
        <v>#NAME?</v>
      </c>
      <c r="AG1966" s="94" t="e">
        <v>#NAME?</v>
      </c>
      <c r="AH1966" s="94" t="e">
        <v>#NAME?</v>
      </c>
      <c r="AI1966" s="94" t="e">
        <v>#NAME?</v>
      </c>
      <c r="AJ1966" s="94" t="e">
        <v>#NAME?</v>
      </c>
      <c r="AK1966" s="94" t="e">
        <v>#NAME?</v>
      </c>
      <c r="AL1966" s="94" t="e">
        <v>#NAME?</v>
      </c>
      <c r="AM1966" s="94" t="e">
        <v>#NAME?</v>
      </c>
      <c r="AN1966" s="94" t="e">
        <v>#NAME?</v>
      </c>
      <c r="AO1966" s="94" t="e">
        <f aca="false" t="array" ref="AO1966:AO1966">_xlfn.torow(_xlfn.unique(_xlfn._xlws.filter(cat_table[Sub-subsector],($E1966=cat_table[Sector])*($F1966=cat_table[Subsector]),"")))</f>
        <v>#NAME?</v>
      </c>
    </row>
    <row r="1967" customFormat="false" ht="15" hidden="false" customHeight="true" outlineLevel="0" collapsed="false">
      <c r="A1967" s="29" t="s">
        <v>11208</v>
      </c>
      <c r="B1967" s="20" t="str">
        <f aca="false">INDEX(Table2[], MATCH(L1967, Location_ID!$D$2:$D$648, 0), 1)</f>
        <v>ec24937f-8d65-4f6f-9aed-22e2f87e8138</v>
      </c>
      <c r="C1967" s="29" t="s">
        <v>1030</v>
      </c>
      <c r="D1967" s="247" t="s">
        <v>354</v>
      </c>
      <c r="E1967" s="29" t="s">
        <v>43</v>
      </c>
      <c r="F1967" s="29"/>
      <c r="G1967" s="29"/>
      <c r="H1967" s="38"/>
      <c r="I1967" s="29" t="s">
        <v>11175</v>
      </c>
      <c r="J1967" s="29" t="s">
        <v>11209</v>
      </c>
      <c r="K1967" s="29" t="s">
        <v>7120</v>
      </c>
      <c r="L1967" s="29" t="s">
        <v>2211</v>
      </c>
      <c r="M1967" s="29" t="s">
        <v>7110</v>
      </c>
      <c r="N1967" s="29" t="s">
        <v>11177</v>
      </c>
      <c r="O1967" s="29" t="s">
        <v>7432</v>
      </c>
      <c r="P1967" s="228" t="n">
        <v>43917</v>
      </c>
      <c r="Q1967" s="228" t="n">
        <v>43917</v>
      </c>
      <c r="R1967" s="29" t="n">
        <v>1</v>
      </c>
      <c r="S1967" s="29" t="s">
        <v>7130</v>
      </c>
      <c r="T1967" s="29" t="n">
        <v>1.1</v>
      </c>
      <c r="U1967" s="29" t="n">
        <v>0.9</v>
      </c>
      <c r="V1967" s="29" t="n">
        <v>1.3</v>
      </c>
      <c r="W1967" s="29" t="s">
        <v>7141</v>
      </c>
      <c r="X1967" s="38"/>
      <c r="Y1967" s="38"/>
      <c r="Z1967" s="38" t="n">
        <v>0</v>
      </c>
      <c r="AE1967" s="94" t="e">
        <f aca="false" t="array" ref="AE1967:AN1967">_xlfn.torow(_xlfn.unique(_xlfn._xlws.filter(cat_table[Subsector],$E1967=cat_table[Sector],"")))</f>
        <v>#NAME?</v>
      </c>
      <c r="AF1967" s="94" t="e">
        <v>#NAME?</v>
      </c>
      <c r="AG1967" s="94" t="e">
        <v>#NAME?</v>
      </c>
      <c r="AH1967" s="94" t="e">
        <v>#NAME?</v>
      </c>
      <c r="AI1967" s="94" t="e">
        <v>#NAME?</v>
      </c>
      <c r="AJ1967" s="94" t="e">
        <v>#NAME?</v>
      </c>
      <c r="AK1967" s="94" t="e">
        <v>#NAME?</v>
      </c>
      <c r="AL1967" s="94" t="e">
        <v>#NAME?</v>
      </c>
      <c r="AM1967" s="94" t="e">
        <v>#NAME?</v>
      </c>
      <c r="AN1967" s="94" t="e">
        <v>#NAME?</v>
      </c>
      <c r="AO1967" s="94" t="e">
        <f aca="false" t="array" ref="AO1967:AO1967">_xlfn.torow(_xlfn.unique(_xlfn._xlws.filter(cat_table[Sub-subsector],($E1967=cat_table[Sector])*($F1967=cat_table[Subsector]),"")))</f>
        <v>#NAME?</v>
      </c>
    </row>
    <row r="1968" customFormat="false" ht="15" hidden="false" customHeight="true" outlineLevel="0" collapsed="false">
      <c r="A1968" s="29" t="s">
        <v>11210</v>
      </c>
      <c r="B1968" s="20" t="str">
        <f aca="false">INDEX(Table2[], MATCH(L1968, Location_ID!$D$2:$D$648, 0), 1)</f>
        <v>ec24937f-8d65-4f6f-9aed-22e2f87e8138</v>
      </c>
      <c r="C1968" s="29" t="s">
        <v>1030</v>
      </c>
      <c r="D1968" s="247" t="s">
        <v>354</v>
      </c>
      <c r="E1968" s="29" t="s">
        <v>43</v>
      </c>
      <c r="F1968" s="29"/>
      <c r="G1968" s="29"/>
      <c r="H1968" s="38"/>
      <c r="I1968" s="29" t="s">
        <v>11175</v>
      </c>
      <c r="J1968" s="29" t="s">
        <v>11209</v>
      </c>
      <c r="K1968" s="29" t="s">
        <v>7120</v>
      </c>
      <c r="L1968" s="29" t="s">
        <v>2211</v>
      </c>
      <c r="M1968" s="29" t="s">
        <v>7110</v>
      </c>
      <c r="N1968" s="29" t="s">
        <v>11177</v>
      </c>
      <c r="O1968" s="29" t="s">
        <v>7432</v>
      </c>
      <c r="P1968" s="228" t="n">
        <v>44085</v>
      </c>
      <c r="Q1968" s="228" t="n">
        <v>44085</v>
      </c>
      <c r="R1968" s="29" t="n">
        <v>1</v>
      </c>
      <c r="S1968" s="29" t="s">
        <v>7130</v>
      </c>
      <c r="T1968" s="29" t="n">
        <v>0.7</v>
      </c>
      <c r="U1968" s="29" t="n">
        <v>0.5</v>
      </c>
      <c r="V1968" s="29" t="n">
        <v>0.9</v>
      </c>
      <c r="W1968" s="29" t="s">
        <v>7141</v>
      </c>
      <c r="X1968" s="38"/>
      <c r="Y1968" s="38"/>
      <c r="Z1968" s="38" t="n">
        <v>0</v>
      </c>
      <c r="AE1968" s="94" t="e">
        <f aca="false" t="array" ref="AE1968:AN1968">_xlfn.torow(_xlfn.unique(_xlfn._xlws.filter(cat_table[Subsector],$E1968=cat_table[Sector],"")))</f>
        <v>#NAME?</v>
      </c>
      <c r="AF1968" s="94" t="e">
        <v>#NAME?</v>
      </c>
      <c r="AG1968" s="94" t="e">
        <v>#NAME?</v>
      </c>
      <c r="AH1968" s="94" t="e">
        <v>#NAME?</v>
      </c>
      <c r="AI1968" s="94" t="e">
        <v>#NAME?</v>
      </c>
      <c r="AJ1968" s="94" t="e">
        <v>#NAME?</v>
      </c>
      <c r="AK1968" s="94" t="e">
        <v>#NAME?</v>
      </c>
      <c r="AL1968" s="94" t="e">
        <v>#NAME?</v>
      </c>
      <c r="AM1968" s="94" t="e">
        <v>#NAME?</v>
      </c>
      <c r="AN1968" s="94" t="e">
        <v>#NAME?</v>
      </c>
      <c r="AO1968" s="94" t="e">
        <f aca="false" t="array" ref="AO1968:AO1968">_xlfn.torow(_xlfn.unique(_xlfn._xlws.filter(cat_table[Sub-subsector],($E1968=cat_table[Sector])*($F1968=cat_table[Subsector]),"")))</f>
        <v>#NAME?</v>
      </c>
    </row>
    <row r="1969" customFormat="false" ht="15" hidden="false" customHeight="true" outlineLevel="0" collapsed="false">
      <c r="A1969" s="29" t="s">
        <v>11211</v>
      </c>
      <c r="B1969" s="20" t="str">
        <f aca="false">INDEX(Table2[], MATCH(L1969, Location_ID!$D$2:$D$648, 0), 1)</f>
        <v>ec24937f-8d65-4f6f-9aed-22e2f87e8138</v>
      </c>
      <c r="C1969" s="29" t="s">
        <v>1030</v>
      </c>
      <c r="D1969" s="247" t="s">
        <v>354</v>
      </c>
      <c r="E1969" s="29" t="s">
        <v>43</v>
      </c>
      <c r="F1969" s="29"/>
      <c r="G1969" s="29"/>
      <c r="H1969" s="38"/>
      <c r="I1969" s="29" t="s">
        <v>11175</v>
      </c>
      <c r="J1969" s="29" t="s">
        <v>11209</v>
      </c>
      <c r="K1969" s="29" t="s">
        <v>7120</v>
      </c>
      <c r="L1969" s="29" t="s">
        <v>2211</v>
      </c>
      <c r="M1969" s="29" t="s">
        <v>7110</v>
      </c>
      <c r="N1969" s="29" t="s">
        <v>11177</v>
      </c>
      <c r="O1969" s="29" t="s">
        <v>7432</v>
      </c>
      <c r="P1969" s="228" t="n">
        <v>44138</v>
      </c>
      <c r="Q1969" s="228" t="n">
        <v>44138</v>
      </c>
      <c r="R1969" s="29" t="n">
        <v>1</v>
      </c>
      <c r="S1969" s="29" t="s">
        <v>7130</v>
      </c>
      <c r="T1969" s="29" t="n">
        <v>1.5</v>
      </c>
      <c r="U1969" s="29" t="n">
        <v>1.4</v>
      </c>
      <c r="V1969" s="29" t="n">
        <v>1.6</v>
      </c>
      <c r="W1969" s="29" t="s">
        <v>7141</v>
      </c>
      <c r="X1969" s="38"/>
      <c r="Y1969" s="38"/>
      <c r="Z1969" s="38" t="n">
        <v>0</v>
      </c>
      <c r="AE1969" s="94" t="e">
        <f aca="false" t="array" ref="AE1969:AN1969">_xlfn.torow(_xlfn.unique(_xlfn._xlws.filter(cat_table[Subsector],$E1969=cat_table[Sector],"")))</f>
        <v>#NAME?</v>
      </c>
      <c r="AF1969" s="94" t="e">
        <v>#NAME?</v>
      </c>
      <c r="AG1969" s="94" t="e">
        <v>#NAME?</v>
      </c>
      <c r="AH1969" s="94" t="e">
        <v>#NAME?</v>
      </c>
      <c r="AI1969" s="94" t="e">
        <v>#NAME?</v>
      </c>
      <c r="AJ1969" s="94" t="e">
        <v>#NAME?</v>
      </c>
      <c r="AK1969" s="94" t="e">
        <v>#NAME?</v>
      </c>
      <c r="AL1969" s="94" t="e">
        <v>#NAME?</v>
      </c>
      <c r="AM1969" s="94" t="e">
        <v>#NAME?</v>
      </c>
      <c r="AN1969" s="94" t="e">
        <v>#NAME?</v>
      </c>
      <c r="AO1969" s="94" t="e">
        <f aca="false" t="array" ref="AO1969:AO1969">_xlfn.torow(_xlfn.unique(_xlfn._xlws.filter(cat_table[Sub-subsector],($E1969=cat_table[Sector])*($F1969=cat_table[Subsector]),"")))</f>
        <v>#NAME?</v>
      </c>
    </row>
    <row r="1970" customFormat="false" ht="15" hidden="false" customHeight="true" outlineLevel="0" collapsed="false">
      <c r="A1970" s="29" t="s">
        <v>11212</v>
      </c>
      <c r="B1970" s="20" t="str">
        <f aca="false">INDEX(Table2[], MATCH(L1970, Location_ID!$D$2:$D$648, 0), 1)</f>
        <v>ec24937f-8d65-4f6f-9aed-22e2f87e8138</v>
      </c>
      <c r="C1970" s="29" t="s">
        <v>1030</v>
      </c>
      <c r="D1970" s="247" t="s">
        <v>354</v>
      </c>
      <c r="E1970" s="29" t="s">
        <v>43</v>
      </c>
      <c r="F1970" s="29"/>
      <c r="G1970" s="29"/>
      <c r="H1970" s="38"/>
      <c r="I1970" s="29" t="s">
        <v>11175</v>
      </c>
      <c r="J1970" s="29" t="s">
        <v>11209</v>
      </c>
      <c r="K1970" s="29" t="s">
        <v>7120</v>
      </c>
      <c r="L1970" s="29" t="s">
        <v>2211</v>
      </c>
      <c r="M1970" s="29" t="s">
        <v>7110</v>
      </c>
      <c r="N1970" s="29" t="s">
        <v>11177</v>
      </c>
      <c r="O1970" s="29" t="s">
        <v>7432</v>
      </c>
      <c r="P1970" s="228" t="n">
        <v>44252</v>
      </c>
      <c r="Q1970" s="228" t="n">
        <v>44252</v>
      </c>
      <c r="R1970" s="29" t="n">
        <v>1</v>
      </c>
      <c r="S1970" s="29" t="s">
        <v>7130</v>
      </c>
      <c r="T1970" s="29" t="n">
        <v>2.7</v>
      </c>
      <c r="U1970" s="29" t="n">
        <v>2.1</v>
      </c>
      <c r="V1970" s="29" t="n">
        <v>3.3</v>
      </c>
      <c r="W1970" s="29" t="s">
        <v>7141</v>
      </c>
      <c r="X1970" s="38"/>
      <c r="Y1970" s="38"/>
      <c r="Z1970" s="38" t="n">
        <v>0</v>
      </c>
      <c r="AE1970" s="94" t="e">
        <f aca="false" t="array" ref="AE1970:AN1970">_xlfn.torow(_xlfn.unique(_xlfn._xlws.filter(cat_table[Subsector],$E1970=cat_table[Sector],"")))</f>
        <v>#NAME?</v>
      </c>
      <c r="AF1970" s="94" t="e">
        <v>#NAME?</v>
      </c>
      <c r="AG1970" s="94" t="e">
        <v>#NAME?</v>
      </c>
      <c r="AH1970" s="94" t="e">
        <v>#NAME?</v>
      </c>
      <c r="AI1970" s="94" t="e">
        <v>#NAME?</v>
      </c>
      <c r="AJ1970" s="94" t="e">
        <v>#NAME?</v>
      </c>
      <c r="AK1970" s="94" t="e">
        <v>#NAME?</v>
      </c>
      <c r="AL1970" s="94" t="e">
        <v>#NAME?</v>
      </c>
      <c r="AM1970" s="94" t="e">
        <v>#NAME?</v>
      </c>
      <c r="AN1970" s="94" t="e">
        <v>#NAME?</v>
      </c>
      <c r="AO1970" s="94" t="e">
        <f aca="false" t="array" ref="AO1970:AO1970">_xlfn.torow(_xlfn.unique(_xlfn._xlws.filter(cat_table[Sub-subsector],($E1970=cat_table[Sector])*($F1970=cat_table[Subsector]),"")))</f>
        <v>#NAME?</v>
      </c>
    </row>
    <row r="1971" customFormat="false" ht="15" hidden="false" customHeight="true" outlineLevel="0" collapsed="false">
      <c r="A1971" s="29" t="s">
        <v>11213</v>
      </c>
      <c r="B1971" s="20" t="str">
        <f aca="false">INDEX(Table2[], MATCH(L1971, Location_ID!$D$2:$D$648, 0), 1)</f>
        <v>ec24937f-8d65-4f6f-9aed-22e2f87e8138</v>
      </c>
      <c r="C1971" s="29" t="s">
        <v>1030</v>
      </c>
      <c r="D1971" s="247" t="s">
        <v>354</v>
      </c>
      <c r="E1971" s="29" t="s">
        <v>43</v>
      </c>
      <c r="F1971" s="29"/>
      <c r="G1971" s="29"/>
      <c r="H1971" s="38"/>
      <c r="I1971" s="29" t="s">
        <v>11175</v>
      </c>
      <c r="J1971" s="29" t="s">
        <v>11214</v>
      </c>
      <c r="K1971" s="29" t="s">
        <v>7120</v>
      </c>
      <c r="L1971" s="29" t="s">
        <v>2211</v>
      </c>
      <c r="M1971" s="29" t="s">
        <v>7110</v>
      </c>
      <c r="N1971" s="29" t="s">
        <v>11177</v>
      </c>
      <c r="O1971" s="29" t="s">
        <v>11215</v>
      </c>
      <c r="P1971" s="228" t="n">
        <v>43719</v>
      </c>
      <c r="Q1971" s="228" t="n">
        <v>43719</v>
      </c>
      <c r="R1971" s="29" t="n">
        <v>1</v>
      </c>
      <c r="S1971" s="29" t="s">
        <v>7130</v>
      </c>
      <c r="T1971" s="29" t="n">
        <v>2.3</v>
      </c>
      <c r="U1971" s="29" t="n">
        <v>1.8</v>
      </c>
      <c r="V1971" s="29" t="n">
        <v>2.8</v>
      </c>
      <c r="W1971" s="29" t="s">
        <v>7141</v>
      </c>
      <c r="X1971" s="38"/>
      <c r="Y1971" s="38"/>
      <c r="Z1971" s="38" t="n">
        <v>0</v>
      </c>
      <c r="AE1971" s="94" t="e">
        <f aca="false" t="array" ref="AE1971:AN1971">_xlfn.torow(_xlfn.unique(_xlfn._xlws.filter(cat_table[Subsector],$E1971=cat_table[Sector],"")))</f>
        <v>#NAME?</v>
      </c>
      <c r="AF1971" s="94" t="e">
        <v>#NAME?</v>
      </c>
      <c r="AG1971" s="94" t="e">
        <v>#NAME?</v>
      </c>
      <c r="AH1971" s="94" t="e">
        <v>#NAME?</v>
      </c>
      <c r="AI1971" s="94" t="e">
        <v>#NAME?</v>
      </c>
      <c r="AJ1971" s="94" t="e">
        <v>#NAME?</v>
      </c>
      <c r="AK1971" s="94" t="e">
        <v>#NAME?</v>
      </c>
      <c r="AL1971" s="94" t="e">
        <v>#NAME?</v>
      </c>
      <c r="AM1971" s="94" t="e">
        <v>#NAME?</v>
      </c>
      <c r="AN1971" s="94" t="e">
        <v>#NAME?</v>
      </c>
      <c r="AO1971" s="94" t="e">
        <f aca="false" t="array" ref="AO1971:AO1971">_xlfn.torow(_xlfn.unique(_xlfn._xlws.filter(cat_table[Sub-subsector],($E1971=cat_table[Sector])*($F1971=cat_table[Subsector]),"")))</f>
        <v>#NAME?</v>
      </c>
    </row>
    <row r="1972" customFormat="false" ht="15" hidden="false" customHeight="true" outlineLevel="0" collapsed="false">
      <c r="A1972" s="29" t="s">
        <v>11216</v>
      </c>
      <c r="B1972" s="20" t="str">
        <f aca="false">INDEX(Table2[], MATCH(L1972, Location_ID!$D$2:$D$648, 0), 1)</f>
        <v>ec24937f-8d65-4f6f-9aed-22e2f87e8138</v>
      </c>
      <c r="C1972" s="29" t="s">
        <v>1030</v>
      </c>
      <c r="D1972" s="247" t="s">
        <v>354</v>
      </c>
      <c r="E1972" s="29" t="s">
        <v>43</v>
      </c>
      <c r="F1972" s="29"/>
      <c r="G1972" s="29"/>
      <c r="H1972" s="38"/>
      <c r="I1972" s="29" t="s">
        <v>11175</v>
      </c>
      <c r="J1972" s="29" t="s">
        <v>11214</v>
      </c>
      <c r="K1972" s="29" t="s">
        <v>7120</v>
      </c>
      <c r="L1972" s="29" t="s">
        <v>2211</v>
      </c>
      <c r="M1972" s="29" t="s">
        <v>7110</v>
      </c>
      <c r="N1972" s="29" t="s">
        <v>11177</v>
      </c>
      <c r="O1972" s="29" t="s">
        <v>11215</v>
      </c>
      <c r="P1972" s="228" t="n">
        <v>43866</v>
      </c>
      <c r="Q1972" s="228" t="n">
        <v>43866</v>
      </c>
      <c r="R1972" s="29" t="n">
        <v>1</v>
      </c>
      <c r="S1972" s="29" t="s">
        <v>7130</v>
      </c>
      <c r="T1972" s="29" t="n">
        <v>0.2</v>
      </c>
      <c r="U1972" s="29" t="n">
        <v>0.1</v>
      </c>
      <c r="V1972" s="29" t="n">
        <v>0.3</v>
      </c>
      <c r="W1972" s="29" t="s">
        <v>7141</v>
      </c>
      <c r="X1972" s="38"/>
      <c r="Y1972" s="38"/>
      <c r="Z1972" s="38" t="n">
        <v>0</v>
      </c>
      <c r="AE1972" s="94" t="e">
        <f aca="false" t="array" ref="AE1972:AN1972">_xlfn.torow(_xlfn.unique(_xlfn._xlws.filter(cat_table[Subsector],$E1972=cat_table[Sector],"")))</f>
        <v>#NAME?</v>
      </c>
      <c r="AF1972" s="94" t="e">
        <v>#NAME?</v>
      </c>
      <c r="AG1972" s="94" t="e">
        <v>#NAME?</v>
      </c>
      <c r="AH1972" s="94" t="e">
        <v>#NAME?</v>
      </c>
      <c r="AI1972" s="94" t="e">
        <v>#NAME?</v>
      </c>
      <c r="AJ1972" s="94" t="e">
        <v>#NAME?</v>
      </c>
      <c r="AK1972" s="94" t="e">
        <v>#NAME?</v>
      </c>
      <c r="AL1972" s="94" t="e">
        <v>#NAME?</v>
      </c>
      <c r="AM1972" s="94" t="e">
        <v>#NAME?</v>
      </c>
      <c r="AN1972" s="94" t="e">
        <v>#NAME?</v>
      </c>
      <c r="AO1972" s="94" t="e">
        <f aca="false" t="array" ref="AO1972:AO1972">_xlfn.torow(_xlfn.unique(_xlfn._xlws.filter(cat_table[Sub-subsector],($E1972=cat_table[Sector])*($F1972=cat_table[Subsector]),"")))</f>
        <v>#NAME?</v>
      </c>
    </row>
    <row r="1973" customFormat="false" ht="15" hidden="false" customHeight="true" outlineLevel="0" collapsed="false">
      <c r="A1973" s="29" t="s">
        <v>11217</v>
      </c>
      <c r="B1973" s="20" t="str">
        <f aca="false">INDEX(Table2[], MATCH(L1973, Location_ID!$D$2:$D$648, 0), 1)</f>
        <v>ec24937f-8d65-4f6f-9aed-22e2f87e8138</v>
      </c>
      <c r="C1973" s="29" t="s">
        <v>1030</v>
      </c>
      <c r="D1973" s="247" t="s">
        <v>354</v>
      </c>
      <c r="E1973" s="29" t="s">
        <v>43</v>
      </c>
      <c r="F1973" s="29"/>
      <c r="G1973" s="29"/>
      <c r="H1973" s="38"/>
      <c r="I1973" s="29" t="s">
        <v>11175</v>
      </c>
      <c r="J1973" s="29" t="s">
        <v>11214</v>
      </c>
      <c r="K1973" s="29" t="s">
        <v>7120</v>
      </c>
      <c r="L1973" s="29" t="s">
        <v>2211</v>
      </c>
      <c r="M1973" s="29" t="s">
        <v>7110</v>
      </c>
      <c r="N1973" s="29" t="s">
        <v>11177</v>
      </c>
      <c r="O1973" s="29" t="s">
        <v>11215</v>
      </c>
      <c r="P1973" s="228" t="n">
        <v>43886</v>
      </c>
      <c r="Q1973" s="228" t="n">
        <v>43886</v>
      </c>
      <c r="R1973" s="29" t="n">
        <v>1</v>
      </c>
      <c r="S1973" s="29" t="s">
        <v>7130</v>
      </c>
      <c r="T1973" s="29" t="n">
        <v>1.6</v>
      </c>
      <c r="U1973" s="29" t="n">
        <v>1.2</v>
      </c>
      <c r="V1973" s="29" t="n">
        <v>2</v>
      </c>
      <c r="W1973" s="29" t="s">
        <v>7141</v>
      </c>
      <c r="X1973" s="38"/>
      <c r="Y1973" s="38"/>
      <c r="Z1973" s="38" t="n">
        <v>0</v>
      </c>
      <c r="AE1973" s="94" t="e">
        <f aca="false" t="array" ref="AE1973:AN1973">_xlfn.torow(_xlfn.unique(_xlfn._xlws.filter(cat_table[Subsector],$E1973=cat_table[Sector],"")))</f>
        <v>#NAME?</v>
      </c>
      <c r="AF1973" s="94" t="e">
        <v>#NAME?</v>
      </c>
      <c r="AG1973" s="94" t="e">
        <v>#NAME?</v>
      </c>
      <c r="AH1973" s="94" t="e">
        <v>#NAME?</v>
      </c>
      <c r="AI1973" s="94" t="e">
        <v>#NAME?</v>
      </c>
      <c r="AJ1973" s="94" t="e">
        <v>#NAME?</v>
      </c>
      <c r="AK1973" s="94" t="e">
        <v>#NAME?</v>
      </c>
      <c r="AL1973" s="94" t="e">
        <v>#NAME?</v>
      </c>
      <c r="AM1973" s="94" t="e">
        <v>#NAME?</v>
      </c>
      <c r="AN1973" s="94" t="e">
        <v>#NAME?</v>
      </c>
      <c r="AO1973" s="94" t="e">
        <f aca="false" t="array" ref="AO1973:AO1973">_xlfn.torow(_xlfn.unique(_xlfn._xlws.filter(cat_table[Sub-subsector],($E1973=cat_table[Sector])*($F1973=cat_table[Subsector]),"")))</f>
        <v>#NAME?</v>
      </c>
    </row>
    <row r="1974" customFormat="false" ht="15" hidden="false" customHeight="true" outlineLevel="0" collapsed="false">
      <c r="A1974" s="29" t="s">
        <v>11218</v>
      </c>
      <c r="B1974" s="20" t="str">
        <f aca="false">INDEX(Table2[], MATCH(L1974, Location_ID!$D$2:$D$648, 0), 1)</f>
        <v>ec24937f-8d65-4f6f-9aed-22e2f87e8138</v>
      </c>
      <c r="C1974" s="29" t="s">
        <v>1030</v>
      </c>
      <c r="D1974" s="247" t="s">
        <v>354</v>
      </c>
      <c r="E1974" s="29" t="s">
        <v>43</v>
      </c>
      <c r="F1974" s="29"/>
      <c r="G1974" s="29"/>
      <c r="H1974" s="38"/>
      <c r="I1974" s="29" t="s">
        <v>11175</v>
      </c>
      <c r="J1974" s="29" t="s">
        <v>11214</v>
      </c>
      <c r="K1974" s="29" t="s">
        <v>7120</v>
      </c>
      <c r="L1974" s="29" t="s">
        <v>2211</v>
      </c>
      <c r="M1974" s="29" t="s">
        <v>7110</v>
      </c>
      <c r="N1974" s="29" t="s">
        <v>11177</v>
      </c>
      <c r="O1974" s="29" t="s">
        <v>11215</v>
      </c>
      <c r="P1974" s="228" t="n">
        <v>43917</v>
      </c>
      <c r="Q1974" s="228" t="n">
        <v>43917</v>
      </c>
      <c r="R1974" s="29" t="n">
        <v>1</v>
      </c>
      <c r="S1974" s="29" t="s">
        <v>7130</v>
      </c>
      <c r="T1974" s="29" t="n">
        <v>0.2</v>
      </c>
      <c r="U1974" s="29" t="n">
        <v>0.1</v>
      </c>
      <c r="V1974" s="29" t="n">
        <v>0.3</v>
      </c>
      <c r="W1974" s="29" t="s">
        <v>7141</v>
      </c>
      <c r="X1974" s="38"/>
      <c r="Y1974" s="38"/>
      <c r="Z1974" s="38" t="n">
        <v>0</v>
      </c>
      <c r="AE1974" s="94" t="e">
        <f aca="false" t="array" ref="AE1974:AN1974">_xlfn.torow(_xlfn.unique(_xlfn._xlws.filter(cat_table[Subsector],$E1974=cat_table[Sector],"")))</f>
        <v>#NAME?</v>
      </c>
      <c r="AF1974" s="94" t="e">
        <v>#NAME?</v>
      </c>
      <c r="AG1974" s="94" t="e">
        <v>#NAME?</v>
      </c>
      <c r="AH1974" s="94" t="e">
        <v>#NAME?</v>
      </c>
      <c r="AI1974" s="94" t="e">
        <v>#NAME?</v>
      </c>
      <c r="AJ1974" s="94" t="e">
        <v>#NAME?</v>
      </c>
      <c r="AK1974" s="94" t="e">
        <v>#NAME?</v>
      </c>
      <c r="AL1974" s="94" t="e">
        <v>#NAME?</v>
      </c>
      <c r="AM1974" s="94" t="e">
        <v>#NAME?</v>
      </c>
      <c r="AN1974" s="94" t="e">
        <v>#NAME?</v>
      </c>
      <c r="AO1974" s="94" t="e">
        <f aca="false" t="array" ref="AO1974:AO1974">_xlfn.torow(_xlfn.unique(_xlfn._xlws.filter(cat_table[Sub-subsector],($E1974=cat_table[Sector])*($F1974=cat_table[Subsector]),"")))</f>
        <v>#NAME?</v>
      </c>
    </row>
    <row r="1975" customFormat="false" ht="15" hidden="false" customHeight="true" outlineLevel="0" collapsed="false">
      <c r="A1975" s="29" t="s">
        <v>11219</v>
      </c>
      <c r="B1975" s="20" t="str">
        <f aca="false">INDEX(Table2[], MATCH(L1975, Location_ID!$D$2:$D$648, 0), 1)</f>
        <v>ec24937f-8d65-4f6f-9aed-22e2f87e8138</v>
      </c>
      <c r="C1975" s="29" t="s">
        <v>1030</v>
      </c>
      <c r="D1975" s="247" t="s">
        <v>354</v>
      </c>
      <c r="E1975" s="29" t="s">
        <v>43</v>
      </c>
      <c r="F1975" s="29"/>
      <c r="G1975" s="29"/>
      <c r="H1975" s="38"/>
      <c r="I1975" s="29" t="s">
        <v>11175</v>
      </c>
      <c r="J1975" s="29" t="s">
        <v>11214</v>
      </c>
      <c r="K1975" s="29" t="s">
        <v>7120</v>
      </c>
      <c r="L1975" s="29" t="s">
        <v>2211</v>
      </c>
      <c r="M1975" s="29" t="s">
        <v>7110</v>
      </c>
      <c r="N1975" s="29" t="s">
        <v>11177</v>
      </c>
      <c r="O1975" s="29" t="s">
        <v>11215</v>
      </c>
      <c r="P1975" s="228" t="n">
        <v>44034</v>
      </c>
      <c r="Q1975" s="228" t="n">
        <v>44034</v>
      </c>
      <c r="R1975" s="29" t="n">
        <v>1</v>
      </c>
      <c r="S1975" s="29" t="s">
        <v>7130</v>
      </c>
      <c r="T1975" s="29" t="n">
        <v>1.4</v>
      </c>
      <c r="U1975" s="29" t="n">
        <v>1.2</v>
      </c>
      <c r="V1975" s="29" t="n">
        <v>1.6</v>
      </c>
      <c r="W1975" s="29" t="s">
        <v>7141</v>
      </c>
      <c r="X1975" s="38"/>
      <c r="Y1975" s="38"/>
      <c r="Z1975" s="38" t="n">
        <v>0</v>
      </c>
      <c r="AE1975" s="94" t="e">
        <f aca="false" t="array" ref="AE1975:AN1975">_xlfn.torow(_xlfn.unique(_xlfn._xlws.filter(cat_table[Subsector],$E1975=cat_table[Sector],"")))</f>
        <v>#NAME?</v>
      </c>
      <c r="AF1975" s="94" t="e">
        <v>#NAME?</v>
      </c>
      <c r="AG1975" s="94" t="e">
        <v>#NAME?</v>
      </c>
      <c r="AH1975" s="94" t="e">
        <v>#NAME?</v>
      </c>
      <c r="AI1975" s="94" t="e">
        <v>#NAME?</v>
      </c>
      <c r="AJ1975" s="94" t="e">
        <v>#NAME?</v>
      </c>
      <c r="AK1975" s="94" t="e">
        <v>#NAME?</v>
      </c>
      <c r="AL1975" s="94" t="e">
        <v>#NAME?</v>
      </c>
      <c r="AM1975" s="94" t="e">
        <v>#NAME?</v>
      </c>
      <c r="AN1975" s="94" t="e">
        <v>#NAME?</v>
      </c>
      <c r="AO1975" s="94" t="e">
        <f aca="false" t="array" ref="AO1975:AO1975">_xlfn.torow(_xlfn.unique(_xlfn._xlws.filter(cat_table[Sub-subsector],($E1975=cat_table[Sector])*($F1975=cat_table[Subsector]),"")))</f>
        <v>#NAME?</v>
      </c>
    </row>
    <row r="1976" customFormat="false" ht="15" hidden="false" customHeight="true" outlineLevel="0" collapsed="false">
      <c r="A1976" s="29" t="s">
        <v>11220</v>
      </c>
      <c r="B1976" s="20" t="str">
        <f aca="false">INDEX(Table2[], MATCH(L1976, Location_ID!$D$2:$D$648, 0), 1)</f>
        <v>ec24937f-8d65-4f6f-9aed-22e2f87e8138</v>
      </c>
      <c r="C1976" s="29" t="s">
        <v>1030</v>
      </c>
      <c r="D1976" s="247" t="s">
        <v>354</v>
      </c>
      <c r="E1976" s="29" t="s">
        <v>43</v>
      </c>
      <c r="F1976" s="29"/>
      <c r="G1976" s="29"/>
      <c r="H1976" s="38"/>
      <c r="I1976" s="29" t="s">
        <v>11175</v>
      </c>
      <c r="J1976" s="29" t="s">
        <v>11214</v>
      </c>
      <c r="K1976" s="29" t="s">
        <v>7120</v>
      </c>
      <c r="L1976" s="29" t="s">
        <v>2211</v>
      </c>
      <c r="M1976" s="29" t="s">
        <v>7110</v>
      </c>
      <c r="N1976" s="29" t="s">
        <v>11177</v>
      </c>
      <c r="O1976" s="29" t="s">
        <v>11215</v>
      </c>
      <c r="P1976" s="228" t="n">
        <v>44138</v>
      </c>
      <c r="Q1976" s="228" t="n">
        <v>44138</v>
      </c>
      <c r="R1976" s="29" t="n">
        <v>1</v>
      </c>
      <c r="S1976" s="29" t="s">
        <v>7130</v>
      </c>
      <c r="T1976" s="29" t="n">
        <v>1.5</v>
      </c>
      <c r="U1976" s="29" t="n">
        <v>1.4</v>
      </c>
      <c r="V1976" s="29" t="n">
        <v>1.6</v>
      </c>
      <c r="W1976" s="29" t="s">
        <v>7141</v>
      </c>
      <c r="X1976" s="38"/>
      <c r="Y1976" s="38"/>
      <c r="Z1976" s="38" t="n">
        <v>0</v>
      </c>
      <c r="AE1976" s="94" t="e">
        <f aca="false" t="array" ref="AE1976:AN1976">_xlfn.torow(_xlfn.unique(_xlfn._xlws.filter(cat_table[Subsector],$E1976=cat_table[Sector],"")))</f>
        <v>#NAME?</v>
      </c>
      <c r="AF1976" s="94" t="e">
        <v>#NAME?</v>
      </c>
      <c r="AG1976" s="94" t="e">
        <v>#NAME?</v>
      </c>
      <c r="AH1976" s="94" t="e">
        <v>#NAME?</v>
      </c>
      <c r="AI1976" s="94" t="e">
        <v>#NAME?</v>
      </c>
      <c r="AJ1976" s="94" t="e">
        <v>#NAME?</v>
      </c>
      <c r="AK1976" s="94" t="e">
        <v>#NAME?</v>
      </c>
      <c r="AL1976" s="94" t="e">
        <v>#NAME?</v>
      </c>
      <c r="AM1976" s="94" t="e">
        <v>#NAME?</v>
      </c>
      <c r="AN1976" s="94" t="e">
        <v>#NAME?</v>
      </c>
      <c r="AO1976" s="94" t="e">
        <f aca="false" t="array" ref="AO1976:AO1976">_xlfn.torow(_xlfn.unique(_xlfn._xlws.filter(cat_table[Sub-subsector],($E1976=cat_table[Sector])*($F1976=cat_table[Subsector]),"")))</f>
        <v>#NAME?</v>
      </c>
    </row>
    <row r="1977" customFormat="false" ht="15" hidden="false" customHeight="true" outlineLevel="0" collapsed="false">
      <c r="A1977" s="29" t="s">
        <v>11221</v>
      </c>
      <c r="B1977" s="20" t="str">
        <f aca="false">INDEX(Table2[], MATCH(L1977, Location_ID!$D$2:$D$648, 0), 1)</f>
        <v>ec24937f-8d65-4f6f-9aed-22e2f87e8138</v>
      </c>
      <c r="C1977" s="29" t="s">
        <v>1030</v>
      </c>
      <c r="D1977" s="247" t="s">
        <v>354</v>
      </c>
      <c r="E1977" s="29" t="s">
        <v>43</v>
      </c>
      <c r="F1977" s="29"/>
      <c r="G1977" s="29"/>
      <c r="H1977" s="38"/>
      <c r="I1977" s="29" t="s">
        <v>11175</v>
      </c>
      <c r="J1977" s="29" t="s">
        <v>11222</v>
      </c>
      <c r="K1977" s="29" t="s">
        <v>7120</v>
      </c>
      <c r="L1977" s="29" t="s">
        <v>2211</v>
      </c>
      <c r="M1977" s="29" t="s">
        <v>7110</v>
      </c>
      <c r="N1977" s="29" t="s">
        <v>11177</v>
      </c>
      <c r="O1977" s="29" t="s">
        <v>11223</v>
      </c>
      <c r="P1977" s="228" t="n">
        <v>43532</v>
      </c>
      <c r="Q1977" s="228" t="n">
        <v>44138</v>
      </c>
      <c r="R1977" s="29" t="n">
        <v>1</v>
      </c>
      <c r="S1977" s="29" t="s">
        <v>7112</v>
      </c>
      <c r="T1977" s="29" t="n">
        <v>14</v>
      </c>
      <c r="U1977" s="29" t="n">
        <v>8</v>
      </c>
      <c r="V1977" s="29" t="n">
        <v>20</v>
      </c>
      <c r="W1977" s="29" t="s">
        <v>11224</v>
      </c>
      <c r="X1977" s="38"/>
      <c r="Y1977" s="38"/>
      <c r="Z1977" s="38" t="n">
        <v>1</v>
      </c>
      <c r="AE1977" s="94" t="e">
        <f aca="false" t="array" ref="AE1977:AN1977">_xlfn.torow(_xlfn.unique(_xlfn._xlws.filter(cat_table[Subsector],$E1977=cat_table[Sector],"")))</f>
        <v>#NAME?</v>
      </c>
      <c r="AF1977" s="94" t="e">
        <v>#NAME?</v>
      </c>
      <c r="AG1977" s="94" t="e">
        <v>#NAME?</v>
      </c>
      <c r="AH1977" s="94" t="e">
        <v>#NAME?</v>
      </c>
      <c r="AI1977" s="94" t="e">
        <v>#NAME?</v>
      </c>
      <c r="AJ1977" s="94" t="e">
        <v>#NAME?</v>
      </c>
      <c r="AK1977" s="94" t="e">
        <v>#NAME?</v>
      </c>
      <c r="AL1977" s="94" t="e">
        <v>#NAME?</v>
      </c>
      <c r="AM1977" s="94" t="e">
        <v>#NAME?</v>
      </c>
      <c r="AN1977" s="94" t="e">
        <v>#NAME?</v>
      </c>
      <c r="AO1977" s="94" t="e">
        <f aca="false" t="array" ref="AO1977:AO1977">_xlfn.torow(_xlfn.unique(_xlfn._xlws.filter(cat_table[Sub-subsector],($E1977=cat_table[Sector])*($F1977=cat_table[Subsector]),"")))</f>
        <v>#NAME?</v>
      </c>
    </row>
    <row r="1978" customFormat="false" ht="15" hidden="false" customHeight="true" outlineLevel="0" collapsed="false">
      <c r="A1978" s="29" t="s">
        <v>11225</v>
      </c>
      <c r="B1978" s="20" t="str">
        <f aca="false">INDEX(Table2[], MATCH(L1978, Location_ID!$D$2:$D$648, 0), 1)</f>
        <v>ec24937f-8d65-4f6f-9aed-22e2f87e8138</v>
      </c>
      <c r="C1978" s="29" t="s">
        <v>1030</v>
      </c>
      <c r="D1978" s="247" t="s">
        <v>354</v>
      </c>
      <c r="E1978" s="29" t="s">
        <v>43</v>
      </c>
      <c r="F1978" s="29"/>
      <c r="G1978" s="29"/>
      <c r="H1978" s="38"/>
      <c r="I1978" s="29" t="s">
        <v>11175</v>
      </c>
      <c r="J1978" s="29" t="s">
        <v>11226</v>
      </c>
      <c r="K1978" s="29" t="s">
        <v>7120</v>
      </c>
      <c r="L1978" s="29" t="s">
        <v>2211</v>
      </c>
      <c r="M1978" s="29" t="s">
        <v>7110</v>
      </c>
      <c r="N1978" s="29" t="s">
        <v>11177</v>
      </c>
      <c r="O1978" s="29" t="s">
        <v>11226</v>
      </c>
      <c r="P1978" s="228" t="n">
        <v>43532</v>
      </c>
      <c r="Q1978" s="228" t="n">
        <v>44138</v>
      </c>
      <c r="R1978" s="29" t="n">
        <v>1</v>
      </c>
      <c r="S1978" s="29" t="s">
        <v>7112</v>
      </c>
      <c r="T1978" s="29" t="n">
        <v>18</v>
      </c>
      <c r="U1978" s="29" t="n">
        <v>9</v>
      </c>
      <c r="V1978" s="29" t="n">
        <v>27</v>
      </c>
      <c r="W1978" s="29" t="s">
        <v>11224</v>
      </c>
      <c r="X1978" s="38"/>
      <c r="Y1978" s="38"/>
      <c r="Z1978" s="38" t="n">
        <v>1</v>
      </c>
      <c r="AE1978" s="94" t="e">
        <f aca="false" t="array" ref="AE1978:AN1978">_xlfn.torow(_xlfn.unique(_xlfn._xlws.filter(cat_table[Subsector],$E1978=cat_table[Sector],"")))</f>
        <v>#NAME?</v>
      </c>
      <c r="AF1978" s="94" t="e">
        <v>#NAME?</v>
      </c>
      <c r="AG1978" s="94" t="e">
        <v>#NAME?</v>
      </c>
      <c r="AH1978" s="94" t="e">
        <v>#NAME?</v>
      </c>
      <c r="AI1978" s="94" t="e">
        <v>#NAME?</v>
      </c>
      <c r="AJ1978" s="94" t="e">
        <v>#NAME?</v>
      </c>
      <c r="AK1978" s="94" t="e">
        <v>#NAME?</v>
      </c>
      <c r="AL1978" s="94" t="e">
        <v>#NAME?</v>
      </c>
      <c r="AM1978" s="94" t="e">
        <v>#NAME?</v>
      </c>
      <c r="AN1978" s="94" t="e">
        <v>#NAME?</v>
      </c>
      <c r="AO1978" s="94" t="e">
        <f aca="false" t="array" ref="AO1978:AO1978">_xlfn.torow(_xlfn.unique(_xlfn._xlws.filter(cat_table[Sub-subsector],($E1978=cat_table[Sector])*($F1978=cat_table[Subsector]),"")))</f>
        <v>#NAME?</v>
      </c>
    </row>
    <row r="1979" customFormat="false" ht="15" hidden="false" customHeight="true" outlineLevel="0" collapsed="false">
      <c r="A1979" s="29" t="s">
        <v>11227</v>
      </c>
      <c r="B1979" s="20" t="str">
        <f aca="false">INDEX(Table2[], MATCH(L1979, Location_ID!$D$2:$D$648, 0), 1)</f>
        <v>ec24937f-8d65-4f6f-9aed-22e2f87e8138</v>
      </c>
      <c r="C1979" s="29" t="s">
        <v>1030</v>
      </c>
      <c r="D1979" s="247" t="s">
        <v>354</v>
      </c>
      <c r="E1979" s="29" t="s">
        <v>43</v>
      </c>
      <c r="F1979" s="29"/>
      <c r="G1979" s="29"/>
      <c r="H1979" s="38"/>
      <c r="I1979" s="29" t="s">
        <v>11175</v>
      </c>
      <c r="J1979" s="29" t="s">
        <v>11228</v>
      </c>
      <c r="K1979" s="29" t="s">
        <v>7120</v>
      </c>
      <c r="L1979" s="29" t="s">
        <v>2211</v>
      </c>
      <c r="M1979" s="29" t="s">
        <v>7110</v>
      </c>
      <c r="N1979" s="29" t="s">
        <v>11177</v>
      </c>
      <c r="O1979" s="29" t="s">
        <v>11228</v>
      </c>
      <c r="P1979" s="228" t="n">
        <v>43532</v>
      </c>
      <c r="Q1979" s="228" t="n">
        <v>44138</v>
      </c>
      <c r="R1979" s="29" t="n">
        <v>1</v>
      </c>
      <c r="S1979" s="29" t="s">
        <v>7112</v>
      </c>
      <c r="T1979" s="29" t="n">
        <v>8</v>
      </c>
      <c r="U1979" s="29" t="n">
        <v>1</v>
      </c>
      <c r="V1979" s="29" t="n">
        <v>15</v>
      </c>
      <c r="W1979" s="29" t="s">
        <v>11224</v>
      </c>
      <c r="X1979" s="38"/>
      <c r="Y1979" s="38"/>
      <c r="Z1979" s="38" t="n">
        <v>1</v>
      </c>
      <c r="AE1979" s="94" t="e">
        <f aca="false" t="array" ref="AE1979:AN1979">_xlfn.torow(_xlfn.unique(_xlfn._xlws.filter(cat_table[Subsector],$E1979=cat_table[Sector],"")))</f>
        <v>#NAME?</v>
      </c>
      <c r="AF1979" s="94" t="e">
        <v>#NAME?</v>
      </c>
      <c r="AG1979" s="94" t="e">
        <v>#NAME?</v>
      </c>
      <c r="AH1979" s="94" t="e">
        <v>#NAME?</v>
      </c>
      <c r="AI1979" s="94" t="e">
        <v>#NAME?</v>
      </c>
      <c r="AJ1979" s="94" t="e">
        <v>#NAME?</v>
      </c>
      <c r="AK1979" s="94" t="e">
        <v>#NAME?</v>
      </c>
      <c r="AL1979" s="94" t="e">
        <v>#NAME?</v>
      </c>
      <c r="AM1979" s="94" t="e">
        <v>#NAME?</v>
      </c>
      <c r="AN1979" s="94" t="e">
        <v>#NAME?</v>
      </c>
      <c r="AO1979" s="94" t="e">
        <f aca="false" t="array" ref="AO1979:AO1979">_xlfn.torow(_xlfn.unique(_xlfn._xlws.filter(cat_table[Sub-subsector],($E1979=cat_table[Sector])*($F1979=cat_table[Subsector]),"")))</f>
        <v>#NAME?</v>
      </c>
    </row>
    <row r="1980" customFormat="false" ht="15" hidden="false" customHeight="true" outlineLevel="0" collapsed="false">
      <c r="A1980" s="29" t="s">
        <v>11229</v>
      </c>
      <c r="B1980" s="20" t="str">
        <f aca="false">INDEX(Table2[], MATCH(L1980, Location_ID!$D$2:$D$648, 0), 1)</f>
        <v>ec24937f-8d65-4f6f-9aed-22e2f87e8138</v>
      </c>
      <c r="C1980" s="29" t="s">
        <v>1030</v>
      </c>
      <c r="D1980" s="247" t="s">
        <v>354</v>
      </c>
      <c r="E1980" s="29" t="s">
        <v>43</v>
      </c>
      <c r="F1980" s="29"/>
      <c r="G1980" s="29"/>
      <c r="H1980" s="38"/>
      <c r="I1980" s="29" t="s">
        <v>11175</v>
      </c>
      <c r="J1980" s="29" t="s">
        <v>11230</v>
      </c>
      <c r="K1980" s="29" t="s">
        <v>7120</v>
      </c>
      <c r="L1980" s="29" t="s">
        <v>2211</v>
      </c>
      <c r="M1980" s="29" t="s">
        <v>7110</v>
      </c>
      <c r="N1980" s="29" t="s">
        <v>11177</v>
      </c>
      <c r="O1980" s="29" t="s">
        <v>11230</v>
      </c>
      <c r="P1980" s="228" t="n">
        <v>43532</v>
      </c>
      <c r="Q1980" s="228" t="n">
        <v>44138</v>
      </c>
      <c r="R1980" s="29" t="n">
        <v>1</v>
      </c>
      <c r="S1980" s="29" t="s">
        <v>7112</v>
      </c>
      <c r="T1980" s="29" t="n">
        <v>2</v>
      </c>
      <c r="U1980" s="29" t="n">
        <v>1</v>
      </c>
      <c r="V1980" s="29" t="n">
        <v>3</v>
      </c>
      <c r="W1980" s="29" t="s">
        <v>11224</v>
      </c>
      <c r="X1980" s="38"/>
      <c r="Y1980" s="38"/>
      <c r="Z1980" s="38" t="n">
        <v>1</v>
      </c>
      <c r="AE1980" s="94" t="e">
        <f aca="false" t="array" ref="AE1980:AN1980">_xlfn.torow(_xlfn.unique(_xlfn._xlws.filter(cat_table[Subsector],$E1980=cat_table[Sector],"")))</f>
        <v>#NAME?</v>
      </c>
      <c r="AF1980" s="94" t="e">
        <v>#NAME?</v>
      </c>
      <c r="AG1980" s="94" t="e">
        <v>#NAME?</v>
      </c>
      <c r="AH1980" s="94" t="e">
        <v>#NAME?</v>
      </c>
      <c r="AI1980" s="94" t="e">
        <v>#NAME?</v>
      </c>
      <c r="AJ1980" s="94" t="e">
        <v>#NAME?</v>
      </c>
      <c r="AK1980" s="94" t="e">
        <v>#NAME?</v>
      </c>
      <c r="AL1980" s="94" t="e">
        <v>#NAME?</v>
      </c>
      <c r="AM1980" s="94" t="e">
        <v>#NAME?</v>
      </c>
      <c r="AN1980" s="94" t="e">
        <v>#NAME?</v>
      </c>
      <c r="AO1980" s="94" t="e">
        <f aca="false" t="array" ref="AO1980:AO1980">_xlfn.torow(_xlfn.unique(_xlfn._xlws.filter(cat_table[Sub-subsector],($E1980=cat_table[Sector])*($F1980=cat_table[Subsector]),"")))</f>
        <v>#NAME?</v>
      </c>
    </row>
    <row r="1981" customFormat="false" ht="15" hidden="false" customHeight="true" outlineLevel="0" collapsed="false">
      <c r="A1981" s="29" t="s">
        <v>11231</v>
      </c>
      <c r="B1981" s="20" t="str">
        <f aca="false">INDEX(Table2[], MATCH(L1981, Location_ID!$D$2:$D$648, 0), 1)</f>
        <v>ec24937f-8d65-4f6f-9aed-22e2f87e8138</v>
      </c>
      <c r="C1981" s="29" t="s">
        <v>1030</v>
      </c>
      <c r="D1981" s="247" t="s">
        <v>354</v>
      </c>
      <c r="E1981" s="29" t="s">
        <v>43</v>
      </c>
      <c r="F1981" s="29"/>
      <c r="G1981" s="29"/>
      <c r="H1981" s="38"/>
      <c r="I1981" s="29" t="s">
        <v>11175</v>
      </c>
      <c r="J1981" s="29" t="s">
        <v>11232</v>
      </c>
      <c r="K1981" s="29" t="s">
        <v>7120</v>
      </c>
      <c r="L1981" s="29" t="s">
        <v>2211</v>
      </c>
      <c r="M1981" s="29" t="s">
        <v>7110</v>
      </c>
      <c r="N1981" s="29" t="s">
        <v>11177</v>
      </c>
      <c r="O1981" s="185" t="s">
        <v>11232</v>
      </c>
      <c r="P1981" s="188" t="n">
        <v>43532</v>
      </c>
      <c r="Q1981" s="188" t="n">
        <v>44138</v>
      </c>
      <c r="R1981" s="185" t="n">
        <v>1</v>
      </c>
      <c r="S1981" s="185" t="s">
        <v>7112</v>
      </c>
      <c r="T1981" s="185" t="n">
        <v>1</v>
      </c>
      <c r="U1981" s="185" t="n">
        <v>0</v>
      </c>
      <c r="V1981" s="185" t="n">
        <v>2</v>
      </c>
      <c r="W1981" s="185" t="s">
        <v>11224</v>
      </c>
      <c r="X1981" s="185"/>
      <c r="Y1981" s="189"/>
      <c r="Z1981" s="189" t="n">
        <v>1</v>
      </c>
      <c r="AE1981" s="94" t="e">
        <f aca="false" t="array" ref="AE1981:AN1981">_xlfn.torow(_xlfn.unique(_xlfn._xlws.filter(cat_table[Subsector],$E1981=cat_table[Sector],"")))</f>
        <v>#NAME?</v>
      </c>
      <c r="AF1981" s="94" t="e">
        <v>#NAME?</v>
      </c>
      <c r="AG1981" s="94" t="e">
        <v>#NAME?</v>
      </c>
      <c r="AH1981" s="94" t="e">
        <v>#NAME?</v>
      </c>
      <c r="AI1981" s="94" t="e">
        <v>#NAME?</v>
      </c>
      <c r="AJ1981" s="94" t="e">
        <v>#NAME?</v>
      </c>
      <c r="AK1981" s="94" t="e">
        <v>#NAME?</v>
      </c>
      <c r="AL1981" s="94" t="e">
        <v>#NAME?</v>
      </c>
      <c r="AM1981" s="94" t="e">
        <v>#NAME?</v>
      </c>
      <c r="AN1981" s="94" t="e">
        <v>#NAME?</v>
      </c>
      <c r="AO1981" s="94" t="e">
        <f aca="false" t="array" ref="AO1981:AO1981">_xlfn.torow(_xlfn.unique(_xlfn._xlws.filter(cat_table[Sub-subsector],($E1981=cat_table[Sector])*($F1981=cat_table[Subsector]),"")))</f>
        <v>#NAME?</v>
      </c>
    </row>
    <row r="1982" customFormat="false" ht="15" hidden="false" customHeight="true" outlineLevel="0" collapsed="false">
      <c r="A1982" s="125" t="s">
        <v>11233</v>
      </c>
      <c r="B1982" s="20" t="str">
        <f aca="false">INDEX(Table2[], MATCH(L1982, Location_ID!$D$2:$D$648, 0), 1)</f>
        <v>ec24937f-8d65-4f6f-9aed-22e2f87e8138</v>
      </c>
      <c r="C1982" s="129" t="s">
        <v>1036</v>
      </c>
      <c r="D1982" s="249" t="s">
        <v>354</v>
      </c>
      <c r="E1982" s="125" t="s">
        <v>43</v>
      </c>
      <c r="F1982" s="125" t="s">
        <v>7907</v>
      </c>
      <c r="G1982" s="125" t="s">
        <v>7913</v>
      </c>
      <c r="H1982" s="125"/>
      <c r="I1982" s="125" t="s">
        <v>11234</v>
      </c>
      <c r="J1982" s="125" t="s">
        <v>11235</v>
      </c>
      <c r="K1982" s="125" t="s">
        <v>7120</v>
      </c>
      <c r="L1982" s="129" t="s">
        <v>2211</v>
      </c>
      <c r="M1982" s="125" t="s">
        <v>7110</v>
      </c>
      <c r="N1982" s="182" t="s">
        <v>11236</v>
      </c>
      <c r="O1982" s="129" t="s">
        <v>11237</v>
      </c>
      <c r="P1982" s="183" t="n">
        <v>43503</v>
      </c>
      <c r="Q1982" s="183" t="n">
        <v>43503</v>
      </c>
      <c r="R1982" s="129" t="n">
        <v>1</v>
      </c>
      <c r="S1982" s="125" t="s">
        <v>7130</v>
      </c>
      <c r="T1982" s="129" t="n">
        <v>15.3</v>
      </c>
      <c r="U1982" s="129" t="n">
        <v>11</v>
      </c>
      <c r="V1982" s="129" t="n">
        <v>19.6</v>
      </c>
      <c r="W1982" s="129" t="s">
        <v>7141</v>
      </c>
      <c r="X1982" s="129"/>
      <c r="Y1982" s="129"/>
      <c r="Z1982" s="129" t="n">
        <v>0</v>
      </c>
      <c r="AE1982" s="94" t="e">
        <f aca="false" t="array" ref="AE1982:AN1982">_xlfn.torow(_xlfn.unique(_xlfn._xlws.filter(cat_table[Subsector],$E1982=cat_table[Sector],"")))</f>
        <v>#NAME?</v>
      </c>
      <c r="AF1982" s="94" t="e">
        <v>#NAME?</v>
      </c>
      <c r="AG1982" s="94" t="e">
        <v>#NAME?</v>
      </c>
      <c r="AH1982" s="94" t="e">
        <v>#NAME?</v>
      </c>
      <c r="AI1982" s="94" t="e">
        <v>#NAME?</v>
      </c>
      <c r="AJ1982" s="94" t="e">
        <v>#NAME?</v>
      </c>
      <c r="AK1982" s="94" t="e">
        <v>#NAME?</v>
      </c>
      <c r="AL1982" s="94" t="e">
        <v>#NAME?</v>
      </c>
      <c r="AM1982" s="94" t="e">
        <v>#NAME?</v>
      </c>
      <c r="AN1982" s="94" t="e">
        <v>#NAME?</v>
      </c>
      <c r="AO1982" s="94" t="e">
        <f aca="false" t="array" ref="AO1982:AS1982">_xlfn.torow(_xlfn.unique(_xlfn._xlws.filter(cat_table[Sub-subsector],($E1982=cat_table[Sector])*($F1982=cat_table[Subsector]),"")))</f>
        <v>#NAME?</v>
      </c>
      <c r="AP1982" s="94" t="e">
        <v>#NAME?</v>
      </c>
      <c r="AQ1982" s="94" t="e">
        <v>#NAME?</v>
      </c>
      <c r="AR1982" s="94" t="e">
        <v>#NAME?</v>
      </c>
      <c r="AS1982" s="94" t="e">
        <v>#NAME?</v>
      </c>
    </row>
    <row r="1983" customFormat="false" ht="15" hidden="false" customHeight="true" outlineLevel="0" collapsed="false">
      <c r="A1983" s="62" t="s">
        <v>11238</v>
      </c>
      <c r="B1983" s="20" t="str">
        <f aca="false">INDEX(Table2[], MATCH(L1983, Location_ID!$D$2:$D$648, 0), 1)</f>
        <v>ec24937f-8d65-4f6f-9aed-22e2f87e8138</v>
      </c>
      <c r="C1983" s="62" t="s">
        <v>1036</v>
      </c>
      <c r="D1983" s="257" t="s">
        <v>354</v>
      </c>
      <c r="E1983" s="62" t="s">
        <v>43</v>
      </c>
      <c r="F1983" s="62" t="s">
        <v>7907</v>
      </c>
      <c r="G1983" s="62" t="s">
        <v>7913</v>
      </c>
      <c r="H1983" s="200"/>
      <c r="I1983" s="62" t="s">
        <v>11234</v>
      </c>
      <c r="J1983" s="62" t="s">
        <v>11235</v>
      </c>
      <c r="K1983" s="62" t="s">
        <v>7120</v>
      </c>
      <c r="L1983" s="62" t="s">
        <v>2211</v>
      </c>
      <c r="M1983" s="62" t="s">
        <v>7110</v>
      </c>
      <c r="N1983" s="62" t="s">
        <v>11236</v>
      </c>
      <c r="O1983" s="62" t="s">
        <v>11237</v>
      </c>
      <c r="P1983" s="223" t="n">
        <v>43566</v>
      </c>
      <c r="Q1983" s="223" t="n">
        <v>43566</v>
      </c>
      <c r="R1983" s="62" t="n">
        <v>1</v>
      </c>
      <c r="S1983" s="62" t="s">
        <v>7130</v>
      </c>
      <c r="T1983" s="62" t="n">
        <v>18.8</v>
      </c>
      <c r="U1983" s="62" t="n">
        <v>17.4</v>
      </c>
      <c r="V1983" s="62" t="n">
        <v>20.2</v>
      </c>
      <c r="W1983" s="62" t="s">
        <v>7141</v>
      </c>
      <c r="X1983" s="200"/>
      <c r="Y1983" s="200"/>
      <c r="Z1983" s="200" t="n">
        <v>0</v>
      </c>
      <c r="AE1983" s="94" t="e">
        <f aca="false" t="array" ref="AE1983:AN1983">_xlfn.torow(_xlfn.unique(_xlfn._xlws.filter(cat_table[Subsector],$E1983=cat_table[Sector],"")))</f>
        <v>#NAME?</v>
      </c>
      <c r="AF1983" s="94" t="e">
        <v>#NAME?</v>
      </c>
      <c r="AG1983" s="94" t="e">
        <v>#NAME?</v>
      </c>
      <c r="AH1983" s="94" t="e">
        <v>#NAME?</v>
      </c>
      <c r="AI1983" s="94" t="e">
        <v>#NAME?</v>
      </c>
      <c r="AJ1983" s="94" t="e">
        <v>#NAME?</v>
      </c>
      <c r="AK1983" s="94" t="e">
        <v>#NAME?</v>
      </c>
      <c r="AL1983" s="94" t="e">
        <v>#NAME?</v>
      </c>
      <c r="AM1983" s="94" t="e">
        <v>#NAME?</v>
      </c>
      <c r="AN1983" s="94" t="e">
        <v>#NAME?</v>
      </c>
      <c r="AO1983" s="94" t="e">
        <f aca="false" t="array" ref="AO1983:AS1983">_xlfn.torow(_xlfn.unique(_xlfn._xlws.filter(cat_table[Sub-subsector],($E1983=cat_table[Sector])*($F1983=cat_table[Subsector]),"")))</f>
        <v>#NAME?</v>
      </c>
      <c r="AP1983" s="94" t="e">
        <v>#NAME?</v>
      </c>
      <c r="AQ1983" s="94" t="e">
        <v>#NAME?</v>
      </c>
      <c r="AR1983" s="94" t="e">
        <v>#NAME?</v>
      </c>
      <c r="AS1983" s="94" t="e">
        <v>#NAME?</v>
      </c>
    </row>
    <row r="1984" customFormat="false" ht="15" hidden="false" customHeight="true" outlineLevel="0" collapsed="false">
      <c r="A1984" s="20" t="s">
        <v>11239</v>
      </c>
      <c r="B1984" s="20" t="str">
        <f aca="false">INDEX(Table2[], MATCH(L1984, Location_ID!$D$2:$D$648, 0), 1)</f>
        <v>ec24937f-8d65-4f6f-9aed-22e2f87e8138</v>
      </c>
      <c r="C1984" s="62" t="s">
        <v>1036</v>
      </c>
      <c r="D1984" s="257" t="s">
        <v>354</v>
      </c>
      <c r="E1984" s="62" t="s">
        <v>43</v>
      </c>
      <c r="F1984" s="62" t="s">
        <v>7907</v>
      </c>
      <c r="G1984" s="62" t="s">
        <v>7913</v>
      </c>
      <c r="H1984" s="200"/>
      <c r="I1984" s="20" t="s">
        <v>11234</v>
      </c>
      <c r="J1984" s="20" t="s">
        <v>11235</v>
      </c>
      <c r="K1984" s="62" t="s">
        <v>7120</v>
      </c>
      <c r="L1984" s="62" t="s">
        <v>2211</v>
      </c>
      <c r="M1984" s="62" t="s">
        <v>7110</v>
      </c>
      <c r="N1984" s="62" t="s">
        <v>11236</v>
      </c>
      <c r="O1984" s="62" t="s">
        <v>11237</v>
      </c>
      <c r="P1984" s="201" t="n">
        <v>43644</v>
      </c>
      <c r="Q1984" s="201" t="n">
        <v>43644</v>
      </c>
      <c r="R1984" s="62" t="n">
        <v>1</v>
      </c>
      <c r="S1984" s="62" t="s">
        <v>7130</v>
      </c>
      <c r="T1984" s="20" t="n">
        <v>13</v>
      </c>
      <c r="U1984" s="20" t="n">
        <v>11.4</v>
      </c>
      <c r="V1984" s="20" t="n">
        <v>14.6</v>
      </c>
      <c r="W1984" s="62" t="s">
        <v>7141</v>
      </c>
      <c r="X1984" s="35"/>
      <c r="Y1984" s="35"/>
      <c r="Z1984" s="200" t="n">
        <v>0</v>
      </c>
      <c r="AE1984" s="94" t="e">
        <f aca="false" t="array" ref="AE1984:AN1984">_xlfn.torow(_xlfn.unique(_xlfn._xlws.filter(cat_table[Subsector],$E1984=cat_table[Sector],"")))</f>
        <v>#NAME?</v>
      </c>
      <c r="AF1984" s="94" t="e">
        <v>#NAME?</v>
      </c>
      <c r="AG1984" s="94" t="e">
        <v>#NAME?</v>
      </c>
      <c r="AH1984" s="94" t="e">
        <v>#NAME?</v>
      </c>
      <c r="AI1984" s="94" t="e">
        <v>#NAME?</v>
      </c>
      <c r="AJ1984" s="94" t="e">
        <v>#NAME?</v>
      </c>
      <c r="AK1984" s="94" t="e">
        <v>#NAME?</v>
      </c>
      <c r="AL1984" s="94" t="e">
        <v>#NAME?</v>
      </c>
      <c r="AM1984" s="94" t="e">
        <v>#NAME?</v>
      </c>
      <c r="AN1984" s="94" t="e">
        <v>#NAME?</v>
      </c>
      <c r="AO1984" s="94" t="e">
        <f aca="false" t="array" ref="AO1984:AS1984">_xlfn.torow(_xlfn.unique(_xlfn._xlws.filter(cat_table[Sub-subsector],($E1984=cat_table[Sector])*($F1984=cat_table[Subsector]),"")))</f>
        <v>#NAME?</v>
      </c>
      <c r="AP1984" s="94" t="e">
        <v>#NAME?</v>
      </c>
      <c r="AQ1984" s="94" t="e">
        <v>#NAME?</v>
      </c>
      <c r="AR1984" s="94" t="e">
        <v>#NAME?</v>
      </c>
      <c r="AS1984" s="94" t="e">
        <v>#NAME?</v>
      </c>
    </row>
    <row r="1985" customFormat="false" ht="15" hidden="false" customHeight="true" outlineLevel="0" collapsed="false">
      <c r="A1985" s="20" t="s">
        <v>11240</v>
      </c>
      <c r="B1985" s="20" t="str">
        <f aca="false">INDEX(Table2[], MATCH(L1985, Location_ID!$D$2:$D$648, 0), 1)</f>
        <v>ec24937f-8d65-4f6f-9aed-22e2f87e8138</v>
      </c>
      <c r="C1985" s="62" t="s">
        <v>1036</v>
      </c>
      <c r="D1985" s="257" t="s">
        <v>354</v>
      </c>
      <c r="E1985" s="62" t="s">
        <v>43</v>
      </c>
      <c r="F1985" s="62" t="s">
        <v>7907</v>
      </c>
      <c r="G1985" s="62" t="s">
        <v>7913</v>
      </c>
      <c r="H1985" s="200"/>
      <c r="I1985" s="20" t="s">
        <v>11234</v>
      </c>
      <c r="J1985" s="20" t="s">
        <v>11235</v>
      </c>
      <c r="K1985" s="62" t="s">
        <v>7120</v>
      </c>
      <c r="L1985" s="62" t="s">
        <v>2211</v>
      </c>
      <c r="M1985" s="62" t="s">
        <v>7110</v>
      </c>
      <c r="N1985" s="62" t="s">
        <v>11236</v>
      </c>
      <c r="O1985" s="62" t="s">
        <v>11237</v>
      </c>
      <c r="P1985" s="201" t="n">
        <v>43733</v>
      </c>
      <c r="Q1985" s="201" t="n">
        <v>43733</v>
      </c>
      <c r="R1985" s="62" t="n">
        <v>1</v>
      </c>
      <c r="S1985" s="62" t="s">
        <v>7130</v>
      </c>
      <c r="T1985" s="20" t="n">
        <v>25.2</v>
      </c>
      <c r="U1985" s="20" t="n">
        <v>21.1</v>
      </c>
      <c r="V1985" s="20" t="n">
        <v>29.3</v>
      </c>
      <c r="W1985" s="62" t="s">
        <v>7141</v>
      </c>
      <c r="X1985" s="35"/>
      <c r="Y1985" s="35"/>
      <c r="Z1985" s="200" t="n">
        <v>0</v>
      </c>
      <c r="AE1985" s="94" t="e">
        <f aca="false" t="array" ref="AE1985:AN1985">_xlfn.torow(_xlfn.unique(_xlfn._xlws.filter(cat_table[Subsector],$E1985=cat_table[Sector],"")))</f>
        <v>#NAME?</v>
      </c>
      <c r="AF1985" s="94" t="e">
        <v>#NAME?</v>
      </c>
      <c r="AG1985" s="94" t="e">
        <v>#NAME?</v>
      </c>
      <c r="AH1985" s="94" t="e">
        <v>#NAME?</v>
      </c>
      <c r="AI1985" s="94" t="e">
        <v>#NAME?</v>
      </c>
      <c r="AJ1985" s="94" t="e">
        <v>#NAME?</v>
      </c>
      <c r="AK1985" s="94" t="e">
        <v>#NAME?</v>
      </c>
      <c r="AL1985" s="94" t="e">
        <v>#NAME?</v>
      </c>
      <c r="AM1985" s="94" t="e">
        <v>#NAME?</v>
      </c>
      <c r="AN1985" s="94" t="e">
        <v>#NAME?</v>
      </c>
      <c r="AO1985" s="94" t="e">
        <f aca="false" t="array" ref="AO1985:AS1985">_xlfn.torow(_xlfn.unique(_xlfn._xlws.filter(cat_table[Sub-subsector],($E1985=cat_table[Sector])*($F1985=cat_table[Subsector]),"")))</f>
        <v>#NAME?</v>
      </c>
      <c r="AP1985" s="94" t="e">
        <v>#NAME?</v>
      </c>
      <c r="AQ1985" s="94" t="e">
        <v>#NAME?</v>
      </c>
      <c r="AR1985" s="94" t="e">
        <v>#NAME?</v>
      </c>
      <c r="AS1985" s="94" t="e">
        <v>#NAME?</v>
      </c>
    </row>
    <row r="1986" customFormat="false" ht="15" hidden="false" customHeight="true" outlineLevel="0" collapsed="false">
      <c r="A1986" s="20" t="s">
        <v>11241</v>
      </c>
      <c r="B1986" s="20" t="str">
        <f aca="false">INDEX(Table2[], MATCH(L1986, Location_ID!$D$2:$D$648, 0), 1)</f>
        <v>ec24937f-8d65-4f6f-9aed-22e2f87e8138</v>
      </c>
      <c r="C1986" s="62" t="s">
        <v>1036</v>
      </c>
      <c r="D1986" s="257" t="s">
        <v>354</v>
      </c>
      <c r="E1986" s="62" t="s">
        <v>43</v>
      </c>
      <c r="F1986" s="62" t="s">
        <v>7907</v>
      </c>
      <c r="G1986" s="62" t="s">
        <v>7913</v>
      </c>
      <c r="H1986" s="200"/>
      <c r="I1986" s="20" t="s">
        <v>11234</v>
      </c>
      <c r="J1986" s="20" t="s">
        <v>11235</v>
      </c>
      <c r="K1986" s="62" t="s">
        <v>7120</v>
      </c>
      <c r="L1986" s="62" t="s">
        <v>2211</v>
      </c>
      <c r="M1986" s="62" t="s">
        <v>7110</v>
      </c>
      <c r="N1986" s="62" t="s">
        <v>11236</v>
      </c>
      <c r="O1986" s="62" t="s">
        <v>11237</v>
      </c>
      <c r="P1986" s="201" t="n">
        <v>43783</v>
      </c>
      <c r="Q1986" s="201" t="n">
        <v>43783</v>
      </c>
      <c r="R1986" s="62" t="n">
        <v>1</v>
      </c>
      <c r="S1986" s="62" t="s">
        <v>7130</v>
      </c>
      <c r="T1986" s="20" t="n">
        <v>28.5</v>
      </c>
      <c r="U1986" s="20" t="n">
        <v>24.5</v>
      </c>
      <c r="V1986" s="20" t="n">
        <v>32.5</v>
      </c>
      <c r="W1986" s="62" t="s">
        <v>7141</v>
      </c>
      <c r="X1986" s="35"/>
      <c r="Y1986" s="35"/>
      <c r="Z1986" s="200" t="n">
        <v>0</v>
      </c>
      <c r="AE1986" s="94" t="e">
        <f aca="false" t="array" ref="AE1986:AN1986">_xlfn.torow(_xlfn.unique(_xlfn._xlws.filter(cat_table[Subsector],$E1986=cat_table[Sector],"")))</f>
        <v>#NAME?</v>
      </c>
      <c r="AF1986" s="94" t="e">
        <v>#NAME?</v>
      </c>
      <c r="AG1986" s="94" t="e">
        <v>#NAME?</v>
      </c>
      <c r="AH1986" s="94" t="e">
        <v>#NAME?</v>
      </c>
      <c r="AI1986" s="94" t="e">
        <v>#NAME?</v>
      </c>
      <c r="AJ1986" s="94" t="e">
        <v>#NAME?</v>
      </c>
      <c r="AK1986" s="94" t="e">
        <v>#NAME?</v>
      </c>
      <c r="AL1986" s="94" t="e">
        <v>#NAME?</v>
      </c>
      <c r="AM1986" s="94" t="e">
        <v>#NAME?</v>
      </c>
      <c r="AN1986" s="94" t="e">
        <v>#NAME?</v>
      </c>
      <c r="AO1986" s="94" t="e">
        <f aca="false" t="array" ref="AO1986:AS1986">_xlfn.torow(_xlfn.unique(_xlfn._xlws.filter(cat_table[Sub-subsector],($E1986=cat_table[Sector])*($F1986=cat_table[Subsector]),"")))</f>
        <v>#NAME?</v>
      </c>
      <c r="AP1986" s="94" t="e">
        <v>#NAME?</v>
      </c>
      <c r="AQ1986" s="94" t="e">
        <v>#NAME?</v>
      </c>
      <c r="AR1986" s="94" t="e">
        <v>#NAME?</v>
      </c>
      <c r="AS1986" s="94" t="e">
        <v>#NAME?</v>
      </c>
    </row>
    <row r="1987" customFormat="false" ht="15" hidden="false" customHeight="true" outlineLevel="0" collapsed="false">
      <c r="A1987" s="174" t="s">
        <v>11242</v>
      </c>
      <c r="B1987" s="20" t="str">
        <f aca="false">INDEX(Table2[], MATCH(L1987, Location_ID!$D$2:$D$648, 0), 1)</f>
        <v>ec24937f-8d65-4f6f-9aed-22e2f87e8138</v>
      </c>
      <c r="C1987" s="62" t="s">
        <v>1036</v>
      </c>
      <c r="D1987" s="257" t="s">
        <v>354</v>
      </c>
      <c r="E1987" s="62" t="s">
        <v>43</v>
      </c>
      <c r="F1987" s="62" t="s">
        <v>7907</v>
      </c>
      <c r="G1987" s="62" t="s">
        <v>7913</v>
      </c>
      <c r="H1987" s="200"/>
      <c r="I1987" s="20" t="s">
        <v>11234</v>
      </c>
      <c r="J1987" s="20" t="s">
        <v>11235</v>
      </c>
      <c r="K1987" s="62" t="s">
        <v>7120</v>
      </c>
      <c r="L1987" s="62" t="s">
        <v>2211</v>
      </c>
      <c r="M1987" s="62" t="s">
        <v>7110</v>
      </c>
      <c r="N1987" s="62" t="s">
        <v>11236</v>
      </c>
      <c r="O1987" s="62" t="s">
        <v>11237</v>
      </c>
      <c r="P1987" s="201" t="n">
        <v>43852</v>
      </c>
      <c r="Q1987" s="201" t="n">
        <v>43852</v>
      </c>
      <c r="R1987" s="62" t="n">
        <v>1</v>
      </c>
      <c r="S1987" s="62" t="s">
        <v>7130</v>
      </c>
      <c r="T1987" s="20" t="n">
        <v>25.1</v>
      </c>
      <c r="U1987" s="20" t="n">
        <v>20.9</v>
      </c>
      <c r="V1987" s="20" t="n">
        <v>29.3</v>
      </c>
      <c r="W1987" s="62" t="s">
        <v>7141</v>
      </c>
      <c r="X1987" s="35"/>
      <c r="Y1987" s="35"/>
      <c r="Z1987" s="200" t="n">
        <v>0</v>
      </c>
      <c r="AE1987" s="94" t="e">
        <f aca="false" t="array" ref="AE1987:AN1987">_xlfn.torow(_xlfn.unique(_xlfn._xlws.filter(cat_table[Subsector],$E1987=cat_table[Sector],"")))</f>
        <v>#NAME?</v>
      </c>
      <c r="AF1987" s="94" t="e">
        <v>#NAME?</v>
      </c>
      <c r="AG1987" s="94" t="e">
        <v>#NAME?</v>
      </c>
      <c r="AH1987" s="94" t="e">
        <v>#NAME?</v>
      </c>
      <c r="AI1987" s="94" t="e">
        <v>#NAME?</v>
      </c>
      <c r="AJ1987" s="94" t="e">
        <v>#NAME?</v>
      </c>
      <c r="AK1987" s="94" t="e">
        <v>#NAME?</v>
      </c>
      <c r="AL1987" s="94" t="e">
        <v>#NAME?</v>
      </c>
      <c r="AM1987" s="94" t="e">
        <v>#NAME?</v>
      </c>
      <c r="AN1987" s="94" t="e">
        <v>#NAME?</v>
      </c>
      <c r="AO1987" s="94" t="e">
        <f aca="false" t="array" ref="AO1987:AS1987">_xlfn.torow(_xlfn.unique(_xlfn._xlws.filter(cat_table[Sub-subsector],($E1987=cat_table[Sector])*($F1987=cat_table[Subsector]),"")))</f>
        <v>#NAME?</v>
      </c>
      <c r="AP1987" s="94" t="e">
        <v>#NAME?</v>
      </c>
      <c r="AQ1987" s="94" t="e">
        <v>#NAME?</v>
      </c>
      <c r="AR1987" s="94" t="e">
        <v>#NAME?</v>
      </c>
      <c r="AS1987" s="94" t="e">
        <v>#NAME?</v>
      </c>
    </row>
    <row r="1988" customFormat="false" ht="15" hidden="false" customHeight="true" outlineLevel="0" collapsed="false">
      <c r="A1988" s="20" t="s">
        <v>11243</v>
      </c>
      <c r="B1988" s="20" t="str">
        <f aca="false">INDEX(Table2[], MATCH(L1988, Location_ID!$D$2:$D$648, 0), 1)</f>
        <v>ec24937f-8d65-4f6f-9aed-22e2f87e8138</v>
      </c>
      <c r="C1988" s="62" t="s">
        <v>1036</v>
      </c>
      <c r="D1988" s="257" t="s">
        <v>354</v>
      </c>
      <c r="E1988" s="62" t="s">
        <v>43</v>
      </c>
      <c r="F1988" s="62" t="s">
        <v>7907</v>
      </c>
      <c r="G1988" s="62" t="s">
        <v>7913</v>
      </c>
      <c r="H1988" s="200"/>
      <c r="I1988" s="20" t="s">
        <v>11234</v>
      </c>
      <c r="J1988" s="20" t="s">
        <v>11235</v>
      </c>
      <c r="K1988" s="62" t="s">
        <v>7120</v>
      </c>
      <c r="L1988" s="62" t="s">
        <v>2211</v>
      </c>
      <c r="M1988" s="62" t="s">
        <v>7110</v>
      </c>
      <c r="N1988" s="62" t="s">
        <v>11236</v>
      </c>
      <c r="O1988" s="62" t="s">
        <v>11237</v>
      </c>
      <c r="P1988" s="201" t="n">
        <v>43894</v>
      </c>
      <c r="Q1988" s="201" t="n">
        <v>43894</v>
      </c>
      <c r="R1988" s="62" t="n">
        <v>1</v>
      </c>
      <c r="S1988" s="62" t="s">
        <v>7130</v>
      </c>
      <c r="T1988" s="20" t="n">
        <v>24.1</v>
      </c>
      <c r="U1988" s="20" t="n">
        <v>20.8</v>
      </c>
      <c r="V1988" s="20" t="n">
        <v>27.4</v>
      </c>
      <c r="W1988" s="62" t="s">
        <v>7141</v>
      </c>
      <c r="X1988" s="35"/>
      <c r="Y1988" s="35"/>
      <c r="Z1988" s="200" t="n">
        <v>0</v>
      </c>
      <c r="AE1988" s="94" t="e">
        <f aca="false" t="array" ref="AE1988:AN1988">_xlfn.torow(_xlfn.unique(_xlfn._xlws.filter(cat_table[Subsector],$E1988=cat_table[Sector],"")))</f>
        <v>#NAME?</v>
      </c>
      <c r="AF1988" s="94" t="e">
        <v>#NAME?</v>
      </c>
      <c r="AG1988" s="94" t="e">
        <v>#NAME?</v>
      </c>
      <c r="AH1988" s="94" t="e">
        <v>#NAME?</v>
      </c>
      <c r="AI1988" s="94" t="e">
        <v>#NAME?</v>
      </c>
      <c r="AJ1988" s="94" t="e">
        <v>#NAME?</v>
      </c>
      <c r="AK1988" s="94" t="e">
        <v>#NAME?</v>
      </c>
      <c r="AL1988" s="94" t="e">
        <v>#NAME?</v>
      </c>
      <c r="AM1988" s="94" t="e">
        <v>#NAME?</v>
      </c>
      <c r="AN1988" s="94" t="e">
        <v>#NAME?</v>
      </c>
      <c r="AO1988" s="94" t="e">
        <f aca="false" t="array" ref="AO1988:AS1988">_xlfn.torow(_xlfn.unique(_xlfn._xlws.filter(cat_table[Sub-subsector],($E1988=cat_table[Sector])*($F1988=cat_table[Subsector]),"")))</f>
        <v>#NAME?</v>
      </c>
      <c r="AP1988" s="94" t="e">
        <v>#NAME?</v>
      </c>
      <c r="AQ1988" s="94" t="e">
        <v>#NAME?</v>
      </c>
      <c r="AR1988" s="94" t="e">
        <v>#NAME?</v>
      </c>
      <c r="AS1988" s="94" t="e">
        <v>#NAME?</v>
      </c>
    </row>
    <row r="1989" customFormat="false" ht="15" hidden="false" customHeight="true" outlineLevel="0" collapsed="false">
      <c r="A1989" s="20" t="s">
        <v>11244</v>
      </c>
      <c r="B1989" s="20" t="str">
        <f aca="false">INDEX(Table2[], MATCH(L1989, Location_ID!$D$2:$D$648, 0), 1)</f>
        <v>ec24937f-8d65-4f6f-9aed-22e2f87e8138</v>
      </c>
      <c r="C1989" s="62" t="s">
        <v>1036</v>
      </c>
      <c r="D1989" s="257" t="s">
        <v>354</v>
      </c>
      <c r="E1989" s="62" t="s">
        <v>43</v>
      </c>
      <c r="F1989" s="62" t="s">
        <v>7907</v>
      </c>
      <c r="G1989" s="62" t="s">
        <v>7913</v>
      </c>
      <c r="H1989" s="200"/>
      <c r="I1989" s="20" t="s">
        <v>11234</v>
      </c>
      <c r="J1989" s="20" t="s">
        <v>11235</v>
      </c>
      <c r="K1989" s="62" t="s">
        <v>7120</v>
      </c>
      <c r="L1989" s="62" t="s">
        <v>2211</v>
      </c>
      <c r="M1989" s="62" t="s">
        <v>7110</v>
      </c>
      <c r="N1989" s="62" t="s">
        <v>11236</v>
      </c>
      <c r="O1989" s="62" t="s">
        <v>11237</v>
      </c>
      <c r="P1989" s="201" t="n">
        <v>44005</v>
      </c>
      <c r="Q1989" s="201" t="n">
        <v>44005</v>
      </c>
      <c r="R1989" s="62" t="n">
        <v>1</v>
      </c>
      <c r="S1989" s="62" t="s">
        <v>7130</v>
      </c>
      <c r="T1989" s="20" t="n">
        <v>16.6</v>
      </c>
      <c r="U1989" s="20" t="n">
        <v>12.4</v>
      </c>
      <c r="V1989" s="20" t="n">
        <v>20.8</v>
      </c>
      <c r="W1989" s="62" t="s">
        <v>7141</v>
      </c>
      <c r="X1989" s="35"/>
      <c r="Y1989" s="35"/>
      <c r="Z1989" s="200" t="n">
        <v>0</v>
      </c>
      <c r="AE1989" s="94" t="e">
        <f aca="false" t="array" ref="AE1989:AN1989">_xlfn.torow(_xlfn.unique(_xlfn._xlws.filter(cat_table[Subsector],$E1989=cat_table[Sector],"")))</f>
        <v>#NAME?</v>
      </c>
      <c r="AF1989" s="94" t="e">
        <v>#NAME?</v>
      </c>
      <c r="AG1989" s="94" t="e">
        <v>#NAME?</v>
      </c>
      <c r="AH1989" s="94" t="e">
        <v>#NAME?</v>
      </c>
      <c r="AI1989" s="94" t="e">
        <v>#NAME?</v>
      </c>
      <c r="AJ1989" s="94" t="e">
        <v>#NAME?</v>
      </c>
      <c r="AK1989" s="94" t="e">
        <v>#NAME?</v>
      </c>
      <c r="AL1989" s="94" t="e">
        <v>#NAME?</v>
      </c>
      <c r="AM1989" s="94" t="e">
        <v>#NAME?</v>
      </c>
      <c r="AN1989" s="94" t="e">
        <v>#NAME?</v>
      </c>
      <c r="AO1989" s="94" t="e">
        <f aca="false" t="array" ref="AO1989:AS1989">_xlfn.torow(_xlfn.unique(_xlfn._xlws.filter(cat_table[Sub-subsector],($E1989=cat_table[Sector])*($F1989=cat_table[Subsector]),"")))</f>
        <v>#NAME?</v>
      </c>
      <c r="AP1989" s="94" t="e">
        <v>#NAME?</v>
      </c>
      <c r="AQ1989" s="94" t="e">
        <v>#NAME?</v>
      </c>
      <c r="AR1989" s="94" t="e">
        <v>#NAME?</v>
      </c>
      <c r="AS1989" s="94" t="e">
        <v>#NAME?</v>
      </c>
    </row>
    <row r="1990" customFormat="false" ht="15" hidden="false" customHeight="true" outlineLevel="0" collapsed="false">
      <c r="A1990" s="20" t="s">
        <v>11245</v>
      </c>
      <c r="B1990" s="20" t="str">
        <f aca="false">INDEX(Table2[], MATCH(L1990, Location_ID!$D$2:$D$648, 0), 1)</f>
        <v>ec24937f-8d65-4f6f-9aed-22e2f87e8138</v>
      </c>
      <c r="C1990" s="62" t="s">
        <v>1036</v>
      </c>
      <c r="D1990" s="257" t="s">
        <v>354</v>
      </c>
      <c r="E1990" s="62" t="s">
        <v>43</v>
      </c>
      <c r="F1990" s="62" t="s">
        <v>7907</v>
      </c>
      <c r="G1990" s="62" t="s">
        <v>7913</v>
      </c>
      <c r="H1990" s="200"/>
      <c r="I1990" s="20" t="s">
        <v>11234</v>
      </c>
      <c r="J1990" s="20" t="s">
        <v>11235</v>
      </c>
      <c r="K1990" s="62" t="s">
        <v>7120</v>
      </c>
      <c r="L1990" s="62" t="s">
        <v>2211</v>
      </c>
      <c r="M1990" s="62" t="s">
        <v>7110</v>
      </c>
      <c r="N1990" s="62" t="s">
        <v>11236</v>
      </c>
      <c r="O1990" s="62" t="s">
        <v>11237</v>
      </c>
      <c r="P1990" s="201" t="n">
        <v>44025</v>
      </c>
      <c r="Q1990" s="201" t="n">
        <v>44025</v>
      </c>
      <c r="R1990" s="62" t="n">
        <v>1</v>
      </c>
      <c r="S1990" s="62" t="s">
        <v>7130</v>
      </c>
      <c r="T1990" s="20" t="n">
        <v>15.9</v>
      </c>
      <c r="U1990" s="20" t="n">
        <v>14.1</v>
      </c>
      <c r="V1990" s="20" t="n">
        <v>17.7</v>
      </c>
      <c r="W1990" s="62" t="s">
        <v>7141</v>
      </c>
      <c r="X1990" s="35"/>
      <c r="Y1990" s="35"/>
      <c r="Z1990" s="200" t="n">
        <v>0</v>
      </c>
      <c r="AE1990" s="94" t="e">
        <f aca="false" t="array" ref="AE1990:AN1990">_xlfn.torow(_xlfn.unique(_xlfn._xlws.filter(cat_table[Subsector],$E1990=cat_table[Sector],"")))</f>
        <v>#NAME?</v>
      </c>
      <c r="AF1990" s="94" t="e">
        <v>#NAME?</v>
      </c>
      <c r="AG1990" s="94" t="e">
        <v>#NAME?</v>
      </c>
      <c r="AH1990" s="94" t="e">
        <v>#NAME?</v>
      </c>
      <c r="AI1990" s="94" t="e">
        <v>#NAME?</v>
      </c>
      <c r="AJ1990" s="94" t="e">
        <v>#NAME?</v>
      </c>
      <c r="AK1990" s="94" t="e">
        <v>#NAME?</v>
      </c>
      <c r="AL1990" s="94" t="e">
        <v>#NAME?</v>
      </c>
      <c r="AM1990" s="94" t="e">
        <v>#NAME?</v>
      </c>
      <c r="AN1990" s="94" t="e">
        <v>#NAME?</v>
      </c>
      <c r="AO1990" s="94" t="e">
        <f aca="false" t="array" ref="AO1990:AS1990">_xlfn.torow(_xlfn.unique(_xlfn._xlws.filter(cat_table[Sub-subsector],($E1990=cat_table[Sector])*($F1990=cat_table[Subsector]),"")))</f>
        <v>#NAME?</v>
      </c>
      <c r="AP1990" s="94" t="e">
        <v>#NAME?</v>
      </c>
      <c r="AQ1990" s="94" t="e">
        <v>#NAME?</v>
      </c>
      <c r="AR1990" s="94" t="e">
        <v>#NAME?</v>
      </c>
      <c r="AS1990" s="94" t="e">
        <v>#NAME?</v>
      </c>
    </row>
    <row r="1991" customFormat="false" ht="15" hidden="false" customHeight="true" outlineLevel="0" collapsed="false">
      <c r="A1991" s="20" t="s">
        <v>11246</v>
      </c>
      <c r="B1991" s="20" t="str">
        <f aca="false">INDEX(Table2[], MATCH(L1991, Location_ID!$D$2:$D$648, 0), 1)</f>
        <v>ec24937f-8d65-4f6f-9aed-22e2f87e8138</v>
      </c>
      <c r="C1991" s="62" t="s">
        <v>1036</v>
      </c>
      <c r="D1991" s="257" t="s">
        <v>354</v>
      </c>
      <c r="E1991" s="62" t="s">
        <v>43</v>
      </c>
      <c r="F1991" s="62" t="s">
        <v>7907</v>
      </c>
      <c r="G1991" s="62" t="s">
        <v>7913</v>
      </c>
      <c r="H1991" s="200"/>
      <c r="I1991" s="20" t="s">
        <v>11234</v>
      </c>
      <c r="J1991" s="20" t="s">
        <v>11235</v>
      </c>
      <c r="K1991" s="62" t="s">
        <v>7120</v>
      </c>
      <c r="L1991" s="62" t="s">
        <v>2211</v>
      </c>
      <c r="M1991" s="62" t="s">
        <v>7110</v>
      </c>
      <c r="N1991" s="62" t="s">
        <v>11236</v>
      </c>
      <c r="O1991" s="62" t="s">
        <v>11237</v>
      </c>
      <c r="P1991" s="201" t="n">
        <v>44106</v>
      </c>
      <c r="Q1991" s="201" t="n">
        <v>44106</v>
      </c>
      <c r="R1991" s="62" t="n">
        <v>1</v>
      </c>
      <c r="S1991" s="62" t="s">
        <v>7130</v>
      </c>
      <c r="T1991" s="20" t="n">
        <v>27.6</v>
      </c>
      <c r="U1991" s="20" t="n">
        <v>23.4</v>
      </c>
      <c r="V1991" s="20" t="n">
        <v>31.8</v>
      </c>
      <c r="W1991" s="62" t="s">
        <v>7141</v>
      </c>
      <c r="X1991" s="35"/>
      <c r="Y1991" s="35"/>
      <c r="Z1991" s="200" t="n">
        <v>0</v>
      </c>
      <c r="AE1991" s="94" t="e">
        <f aca="false" t="array" ref="AE1991:AN1991">_xlfn.torow(_xlfn.unique(_xlfn._xlws.filter(cat_table[Subsector],$E1991=cat_table[Sector],"")))</f>
        <v>#NAME?</v>
      </c>
      <c r="AF1991" s="94" t="e">
        <v>#NAME?</v>
      </c>
      <c r="AG1991" s="94" t="e">
        <v>#NAME?</v>
      </c>
      <c r="AH1991" s="94" t="e">
        <v>#NAME?</v>
      </c>
      <c r="AI1991" s="94" t="e">
        <v>#NAME?</v>
      </c>
      <c r="AJ1991" s="94" t="e">
        <v>#NAME?</v>
      </c>
      <c r="AK1991" s="94" t="e">
        <v>#NAME?</v>
      </c>
      <c r="AL1991" s="94" t="e">
        <v>#NAME?</v>
      </c>
      <c r="AM1991" s="94" t="e">
        <v>#NAME?</v>
      </c>
      <c r="AN1991" s="94" t="e">
        <v>#NAME?</v>
      </c>
      <c r="AO1991" s="94" t="e">
        <f aca="false" t="array" ref="AO1991:AS1991">_xlfn.torow(_xlfn.unique(_xlfn._xlws.filter(cat_table[Sub-subsector],($E1991=cat_table[Sector])*($F1991=cat_table[Subsector]),"")))</f>
        <v>#NAME?</v>
      </c>
      <c r="AP1991" s="94" t="e">
        <v>#NAME?</v>
      </c>
      <c r="AQ1991" s="94" t="e">
        <v>#NAME?</v>
      </c>
      <c r="AR1991" s="94" t="e">
        <v>#NAME?</v>
      </c>
      <c r="AS1991" s="94" t="e">
        <v>#NAME?</v>
      </c>
    </row>
    <row r="1992" customFormat="false" ht="15" hidden="false" customHeight="true" outlineLevel="0" collapsed="false">
      <c r="A1992" s="20" t="s">
        <v>11247</v>
      </c>
      <c r="B1992" s="20" t="str">
        <f aca="false">INDEX(Table2[], MATCH(L1992, Location_ID!$D$2:$D$648, 0), 1)</f>
        <v>ec24937f-8d65-4f6f-9aed-22e2f87e8138</v>
      </c>
      <c r="C1992" s="62" t="s">
        <v>1036</v>
      </c>
      <c r="D1992" s="257" t="s">
        <v>354</v>
      </c>
      <c r="E1992" s="62" t="s">
        <v>43</v>
      </c>
      <c r="F1992" s="62" t="s">
        <v>7907</v>
      </c>
      <c r="G1992" s="62" t="s">
        <v>7913</v>
      </c>
      <c r="H1992" s="200"/>
      <c r="I1992" s="20" t="s">
        <v>11234</v>
      </c>
      <c r="J1992" s="20" t="s">
        <v>11235</v>
      </c>
      <c r="K1992" s="62" t="s">
        <v>7120</v>
      </c>
      <c r="L1992" s="62" t="s">
        <v>2211</v>
      </c>
      <c r="M1992" s="62" t="s">
        <v>7110</v>
      </c>
      <c r="N1992" s="62" t="s">
        <v>11236</v>
      </c>
      <c r="O1992" s="62" t="s">
        <v>11237</v>
      </c>
      <c r="P1992" s="201" t="n">
        <v>44140</v>
      </c>
      <c r="Q1992" s="201" t="n">
        <v>44140</v>
      </c>
      <c r="R1992" s="62" t="n">
        <v>1</v>
      </c>
      <c r="S1992" s="62" t="s">
        <v>7130</v>
      </c>
      <c r="T1992" s="20" t="n">
        <v>22.1</v>
      </c>
      <c r="U1992" s="20" t="n">
        <v>19.9</v>
      </c>
      <c r="V1992" s="20" t="n">
        <v>24.3</v>
      </c>
      <c r="W1992" s="62" t="s">
        <v>7141</v>
      </c>
      <c r="X1992" s="35"/>
      <c r="Y1992" s="35"/>
      <c r="Z1992" s="200" t="n">
        <v>0</v>
      </c>
      <c r="AE1992" s="94" t="e">
        <f aca="false" t="array" ref="AE1992:AN1992">_xlfn.torow(_xlfn.unique(_xlfn._xlws.filter(cat_table[Subsector],$E1992=cat_table[Sector],"")))</f>
        <v>#NAME?</v>
      </c>
      <c r="AF1992" s="94" t="e">
        <v>#NAME?</v>
      </c>
      <c r="AG1992" s="94" t="e">
        <v>#NAME?</v>
      </c>
      <c r="AH1992" s="94" t="e">
        <v>#NAME?</v>
      </c>
      <c r="AI1992" s="94" t="e">
        <v>#NAME?</v>
      </c>
      <c r="AJ1992" s="94" t="e">
        <v>#NAME?</v>
      </c>
      <c r="AK1992" s="94" t="e">
        <v>#NAME?</v>
      </c>
      <c r="AL1992" s="94" t="e">
        <v>#NAME?</v>
      </c>
      <c r="AM1992" s="94" t="e">
        <v>#NAME?</v>
      </c>
      <c r="AN1992" s="94" t="e">
        <v>#NAME?</v>
      </c>
      <c r="AO1992" s="94" t="e">
        <f aca="false" t="array" ref="AO1992:AS1992">_xlfn.torow(_xlfn.unique(_xlfn._xlws.filter(cat_table[Sub-subsector],($E1992=cat_table[Sector])*($F1992=cat_table[Subsector]),"")))</f>
        <v>#NAME?</v>
      </c>
      <c r="AP1992" s="94" t="e">
        <v>#NAME?</v>
      </c>
      <c r="AQ1992" s="94" t="e">
        <v>#NAME?</v>
      </c>
      <c r="AR1992" s="94" t="e">
        <v>#NAME?</v>
      </c>
      <c r="AS1992" s="94" t="e">
        <v>#NAME?</v>
      </c>
    </row>
    <row r="1993" customFormat="false" ht="15" hidden="false" customHeight="true" outlineLevel="0" collapsed="false">
      <c r="A1993" s="20" t="s">
        <v>11248</v>
      </c>
      <c r="B1993" s="20" t="str">
        <f aca="false">INDEX(Table2[], MATCH(L1993, Location_ID!$D$2:$D$648, 0), 1)</f>
        <v>ec24937f-8d65-4f6f-9aed-22e2f87e8138</v>
      </c>
      <c r="C1993" s="62" t="s">
        <v>1036</v>
      </c>
      <c r="D1993" s="257" t="s">
        <v>354</v>
      </c>
      <c r="E1993" s="62" t="s">
        <v>43</v>
      </c>
      <c r="F1993" s="62" t="s">
        <v>7907</v>
      </c>
      <c r="G1993" s="62" t="s">
        <v>7913</v>
      </c>
      <c r="H1993" s="200"/>
      <c r="I1993" s="20" t="s">
        <v>11234</v>
      </c>
      <c r="J1993" s="20" t="s">
        <v>11235</v>
      </c>
      <c r="K1993" s="62" t="s">
        <v>7120</v>
      </c>
      <c r="L1993" s="62" t="s">
        <v>2211</v>
      </c>
      <c r="M1993" s="62" t="s">
        <v>7110</v>
      </c>
      <c r="N1993" s="62" t="s">
        <v>11236</v>
      </c>
      <c r="O1993" s="62" t="s">
        <v>11237</v>
      </c>
      <c r="P1993" s="201" t="n">
        <v>44177</v>
      </c>
      <c r="Q1993" s="201" t="n">
        <v>44177</v>
      </c>
      <c r="R1993" s="62" t="n">
        <v>1</v>
      </c>
      <c r="S1993" s="62" t="s">
        <v>7130</v>
      </c>
      <c r="T1993" s="20" t="n">
        <v>21.6</v>
      </c>
      <c r="U1993" s="20" t="n">
        <v>19.9</v>
      </c>
      <c r="V1993" s="20" t="n">
        <v>23.3</v>
      </c>
      <c r="W1993" s="62" t="s">
        <v>7141</v>
      </c>
      <c r="X1993" s="35"/>
      <c r="Y1993" s="35"/>
      <c r="Z1993" s="200" t="n">
        <v>0</v>
      </c>
      <c r="AE1993" s="94" t="e">
        <f aca="false" t="array" ref="AE1993:AN1993">_xlfn.torow(_xlfn.unique(_xlfn._xlws.filter(cat_table[Subsector],$E1993=cat_table[Sector],"")))</f>
        <v>#NAME?</v>
      </c>
      <c r="AF1993" s="94" t="e">
        <v>#NAME?</v>
      </c>
      <c r="AG1993" s="94" t="e">
        <v>#NAME?</v>
      </c>
      <c r="AH1993" s="94" t="e">
        <v>#NAME?</v>
      </c>
      <c r="AI1993" s="94" t="e">
        <v>#NAME?</v>
      </c>
      <c r="AJ1993" s="94" t="e">
        <v>#NAME?</v>
      </c>
      <c r="AK1993" s="94" t="e">
        <v>#NAME?</v>
      </c>
      <c r="AL1993" s="94" t="e">
        <v>#NAME?</v>
      </c>
      <c r="AM1993" s="94" t="e">
        <v>#NAME?</v>
      </c>
      <c r="AN1993" s="94" t="e">
        <v>#NAME?</v>
      </c>
      <c r="AO1993" s="94" t="e">
        <f aca="false" t="array" ref="AO1993:AS1993">_xlfn.torow(_xlfn.unique(_xlfn._xlws.filter(cat_table[Sub-subsector],($E1993=cat_table[Sector])*($F1993=cat_table[Subsector]),"")))</f>
        <v>#NAME?</v>
      </c>
      <c r="AP1993" s="94" t="e">
        <v>#NAME?</v>
      </c>
      <c r="AQ1993" s="94" t="e">
        <v>#NAME?</v>
      </c>
      <c r="AR1993" s="94" t="e">
        <v>#NAME?</v>
      </c>
      <c r="AS1993" s="94" t="e">
        <v>#NAME?</v>
      </c>
    </row>
    <row r="1994" customFormat="false" ht="15" hidden="false" customHeight="true" outlineLevel="0" collapsed="false">
      <c r="A1994" s="20" t="s">
        <v>11249</v>
      </c>
      <c r="B1994" s="20" t="str">
        <f aca="false">INDEX(Table2[], MATCH(L1994, Location_ID!$D$2:$D$648, 0), 1)</f>
        <v>ec24937f-8d65-4f6f-9aed-22e2f87e8138</v>
      </c>
      <c r="C1994" s="62" t="s">
        <v>1036</v>
      </c>
      <c r="D1994" s="257" t="s">
        <v>354</v>
      </c>
      <c r="E1994" s="62" t="s">
        <v>43</v>
      </c>
      <c r="F1994" s="62" t="s">
        <v>7907</v>
      </c>
      <c r="G1994" s="62" t="s">
        <v>7913</v>
      </c>
      <c r="H1994" s="200"/>
      <c r="I1994" s="20" t="s">
        <v>11234</v>
      </c>
      <c r="J1994" s="20" t="s">
        <v>11250</v>
      </c>
      <c r="K1994" s="62" t="s">
        <v>7120</v>
      </c>
      <c r="L1994" s="62" t="s">
        <v>2211</v>
      </c>
      <c r="M1994" s="62" t="s">
        <v>7110</v>
      </c>
      <c r="N1994" s="62" t="s">
        <v>11236</v>
      </c>
      <c r="O1994" s="62" t="s">
        <v>11251</v>
      </c>
      <c r="P1994" s="201" t="n">
        <v>43895</v>
      </c>
      <c r="Q1994" s="201" t="n">
        <v>43895</v>
      </c>
      <c r="R1994" s="62" t="n">
        <v>1</v>
      </c>
      <c r="S1994" s="62" t="s">
        <v>7130</v>
      </c>
      <c r="T1994" s="20" t="n">
        <v>9.2</v>
      </c>
      <c r="U1994" s="20" t="n">
        <v>7.3</v>
      </c>
      <c r="V1994" s="20" t="n">
        <v>11.1</v>
      </c>
      <c r="W1994" s="62" t="s">
        <v>7141</v>
      </c>
      <c r="X1994" s="35"/>
      <c r="Y1994" s="35"/>
      <c r="Z1994" s="200" t="n">
        <v>0</v>
      </c>
      <c r="AE1994" s="94" t="e">
        <f aca="false" t="array" ref="AE1994:AN1994">_xlfn.torow(_xlfn.unique(_xlfn._xlws.filter(cat_table[Subsector],$E1994=cat_table[Sector],"")))</f>
        <v>#NAME?</v>
      </c>
      <c r="AF1994" s="94" t="e">
        <v>#NAME?</v>
      </c>
      <c r="AG1994" s="94" t="e">
        <v>#NAME?</v>
      </c>
      <c r="AH1994" s="94" t="e">
        <v>#NAME?</v>
      </c>
      <c r="AI1994" s="94" t="e">
        <v>#NAME?</v>
      </c>
      <c r="AJ1994" s="94" t="e">
        <v>#NAME?</v>
      </c>
      <c r="AK1994" s="94" t="e">
        <v>#NAME?</v>
      </c>
      <c r="AL1994" s="94" t="e">
        <v>#NAME?</v>
      </c>
      <c r="AM1994" s="94" t="e">
        <v>#NAME?</v>
      </c>
      <c r="AN1994" s="94" t="e">
        <v>#NAME?</v>
      </c>
      <c r="AO1994" s="94" t="e">
        <f aca="false" t="array" ref="AO1994:AS1994">_xlfn.torow(_xlfn.unique(_xlfn._xlws.filter(cat_table[Sub-subsector],($E1994=cat_table[Sector])*($F1994=cat_table[Subsector]),"")))</f>
        <v>#NAME?</v>
      </c>
      <c r="AP1994" s="94" t="e">
        <v>#NAME?</v>
      </c>
      <c r="AQ1994" s="94" t="e">
        <v>#NAME?</v>
      </c>
      <c r="AR1994" s="94" t="e">
        <v>#NAME?</v>
      </c>
      <c r="AS1994" s="94" t="e">
        <v>#NAME?</v>
      </c>
    </row>
    <row r="1995" customFormat="false" ht="15" hidden="false" customHeight="true" outlineLevel="0" collapsed="false">
      <c r="A1995" s="20" t="s">
        <v>11252</v>
      </c>
      <c r="B1995" s="20" t="str">
        <f aca="false">INDEX(Table2[], MATCH(L1995, Location_ID!$D$2:$D$648, 0), 1)</f>
        <v>ec24937f-8d65-4f6f-9aed-22e2f87e8138</v>
      </c>
      <c r="C1995" s="62" t="s">
        <v>1036</v>
      </c>
      <c r="D1995" s="257" t="s">
        <v>354</v>
      </c>
      <c r="E1995" s="62" t="s">
        <v>43</v>
      </c>
      <c r="F1995" s="62" t="s">
        <v>7907</v>
      </c>
      <c r="G1995" s="62" t="s">
        <v>7913</v>
      </c>
      <c r="H1995" s="200"/>
      <c r="I1995" s="20" t="s">
        <v>11234</v>
      </c>
      <c r="J1995" s="20" t="s">
        <v>11250</v>
      </c>
      <c r="K1995" s="62" t="s">
        <v>7120</v>
      </c>
      <c r="L1995" s="62" t="s">
        <v>2211</v>
      </c>
      <c r="M1995" s="62" t="s">
        <v>7110</v>
      </c>
      <c r="N1995" s="62" t="s">
        <v>11236</v>
      </c>
      <c r="O1995" s="62" t="s">
        <v>11251</v>
      </c>
      <c r="P1995" s="201" t="n">
        <v>43963</v>
      </c>
      <c r="Q1995" s="201" t="n">
        <v>43963</v>
      </c>
      <c r="R1995" s="62" t="n">
        <v>1</v>
      </c>
      <c r="S1995" s="62" t="s">
        <v>7130</v>
      </c>
      <c r="T1995" s="20" t="n">
        <v>5.9</v>
      </c>
      <c r="U1995" s="20" t="n">
        <v>5.4</v>
      </c>
      <c r="V1995" s="20" t="n">
        <v>6.4</v>
      </c>
      <c r="W1995" s="62" t="s">
        <v>7141</v>
      </c>
      <c r="X1995" s="35"/>
      <c r="Y1995" s="35"/>
      <c r="Z1995" s="200" t="n">
        <v>0</v>
      </c>
      <c r="AE1995" s="94" t="e">
        <f aca="false" t="array" ref="AE1995:AN1995">_xlfn.torow(_xlfn.unique(_xlfn._xlws.filter(cat_table[Subsector],$E1995=cat_table[Sector],"")))</f>
        <v>#NAME?</v>
      </c>
      <c r="AF1995" s="94" t="e">
        <v>#NAME?</v>
      </c>
      <c r="AG1995" s="94" t="e">
        <v>#NAME?</v>
      </c>
      <c r="AH1995" s="94" t="e">
        <v>#NAME?</v>
      </c>
      <c r="AI1995" s="94" t="e">
        <v>#NAME?</v>
      </c>
      <c r="AJ1995" s="94" t="e">
        <v>#NAME?</v>
      </c>
      <c r="AK1995" s="94" t="e">
        <v>#NAME?</v>
      </c>
      <c r="AL1995" s="94" t="e">
        <v>#NAME?</v>
      </c>
      <c r="AM1995" s="94" t="e">
        <v>#NAME?</v>
      </c>
      <c r="AN1995" s="94" t="e">
        <v>#NAME?</v>
      </c>
      <c r="AO1995" s="94" t="e">
        <f aca="false" t="array" ref="AO1995:AS1995">_xlfn.torow(_xlfn.unique(_xlfn._xlws.filter(cat_table[Sub-subsector],($E1995=cat_table[Sector])*($F1995=cat_table[Subsector]),"")))</f>
        <v>#NAME?</v>
      </c>
      <c r="AP1995" s="94" t="e">
        <v>#NAME?</v>
      </c>
      <c r="AQ1995" s="94" t="e">
        <v>#NAME?</v>
      </c>
      <c r="AR1995" s="94" t="e">
        <v>#NAME?</v>
      </c>
      <c r="AS1995" s="94" t="e">
        <v>#NAME?</v>
      </c>
    </row>
    <row r="1996" customFormat="false" ht="15" hidden="false" customHeight="true" outlineLevel="0" collapsed="false">
      <c r="A1996" s="20" t="s">
        <v>11253</v>
      </c>
      <c r="B1996" s="20" t="str">
        <f aca="false">INDEX(Table2[], MATCH(L1996, Location_ID!$D$2:$D$648, 0), 1)</f>
        <v>ec24937f-8d65-4f6f-9aed-22e2f87e8138</v>
      </c>
      <c r="C1996" s="62" t="s">
        <v>1036</v>
      </c>
      <c r="D1996" s="257" t="s">
        <v>354</v>
      </c>
      <c r="E1996" s="62" t="s">
        <v>43</v>
      </c>
      <c r="F1996" s="62" t="s">
        <v>7907</v>
      </c>
      <c r="G1996" s="62" t="s">
        <v>7913</v>
      </c>
      <c r="H1996" s="200"/>
      <c r="I1996" s="20" t="s">
        <v>11234</v>
      </c>
      <c r="J1996" s="20" t="s">
        <v>11250</v>
      </c>
      <c r="K1996" s="62" t="s">
        <v>7120</v>
      </c>
      <c r="L1996" s="62" t="s">
        <v>2211</v>
      </c>
      <c r="M1996" s="62" t="s">
        <v>7110</v>
      </c>
      <c r="N1996" s="62" t="s">
        <v>11236</v>
      </c>
      <c r="O1996" s="62" t="s">
        <v>11251</v>
      </c>
      <c r="P1996" s="201" t="n">
        <v>44020</v>
      </c>
      <c r="Q1996" s="201" t="n">
        <v>44020</v>
      </c>
      <c r="R1996" s="62" t="n">
        <v>1</v>
      </c>
      <c r="S1996" s="62" t="s">
        <v>7130</v>
      </c>
      <c r="T1996" s="20" t="n">
        <v>7.7</v>
      </c>
      <c r="U1996" s="20" t="n">
        <v>6.6</v>
      </c>
      <c r="V1996" s="20" t="n">
        <v>8.8</v>
      </c>
      <c r="W1996" s="62" t="s">
        <v>7141</v>
      </c>
      <c r="X1996" s="35"/>
      <c r="Y1996" s="35"/>
      <c r="Z1996" s="200" t="n">
        <v>0</v>
      </c>
      <c r="AE1996" s="94" t="e">
        <f aca="false" t="array" ref="AE1996:AN1996">_xlfn.torow(_xlfn.unique(_xlfn._xlws.filter(cat_table[Subsector],$E1996=cat_table[Sector],"")))</f>
        <v>#NAME?</v>
      </c>
      <c r="AF1996" s="94" t="e">
        <v>#NAME?</v>
      </c>
      <c r="AG1996" s="94" t="e">
        <v>#NAME?</v>
      </c>
      <c r="AH1996" s="94" t="e">
        <v>#NAME?</v>
      </c>
      <c r="AI1996" s="94" t="e">
        <v>#NAME?</v>
      </c>
      <c r="AJ1996" s="94" t="e">
        <v>#NAME?</v>
      </c>
      <c r="AK1996" s="94" t="e">
        <v>#NAME?</v>
      </c>
      <c r="AL1996" s="94" t="e">
        <v>#NAME?</v>
      </c>
      <c r="AM1996" s="94" t="e">
        <v>#NAME?</v>
      </c>
      <c r="AN1996" s="94" t="e">
        <v>#NAME?</v>
      </c>
      <c r="AO1996" s="94" t="e">
        <f aca="false" t="array" ref="AO1996:AS1996">_xlfn.torow(_xlfn.unique(_xlfn._xlws.filter(cat_table[Sub-subsector],($E1996=cat_table[Sector])*($F1996=cat_table[Subsector]),"")))</f>
        <v>#NAME?</v>
      </c>
      <c r="AP1996" s="94" t="e">
        <v>#NAME?</v>
      </c>
      <c r="AQ1996" s="94" t="e">
        <v>#NAME?</v>
      </c>
      <c r="AR1996" s="94" t="e">
        <v>#NAME?</v>
      </c>
      <c r="AS1996" s="94" t="e">
        <v>#NAME?</v>
      </c>
    </row>
    <row r="1997" customFormat="false" ht="15" hidden="false" customHeight="true" outlineLevel="0" collapsed="false">
      <c r="A1997" s="20" t="s">
        <v>11254</v>
      </c>
      <c r="B1997" s="20" t="str">
        <f aca="false">INDEX(Table2[], MATCH(L1997, Location_ID!$D$2:$D$648, 0), 1)</f>
        <v>ec24937f-8d65-4f6f-9aed-22e2f87e8138</v>
      </c>
      <c r="C1997" s="62" t="s">
        <v>1036</v>
      </c>
      <c r="D1997" s="257" t="s">
        <v>354</v>
      </c>
      <c r="E1997" s="62" t="s">
        <v>43</v>
      </c>
      <c r="F1997" s="62" t="s">
        <v>7907</v>
      </c>
      <c r="G1997" s="62" t="s">
        <v>7913</v>
      </c>
      <c r="H1997" s="200"/>
      <c r="I1997" s="20" t="s">
        <v>11234</v>
      </c>
      <c r="J1997" s="20" t="s">
        <v>11250</v>
      </c>
      <c r="K1997" s="62" t="s">
        <v>7120</v>
      </c>
      <c r="L1997" s="62" t="s">
        <v>2211</v>
      </c>
      <c r="M1997" s="62" t="s">
        <v>7110</v>
      </c>
      <c r="N1997" s="62" t="s">
        <v>11236</v>
      </c>
      <c r="O1997" s="62" t="s">
        <v>11251</v>
      </c>
      <c r="P1997" s="201" t="n">
        <v>44083</v>
      </c>
      <c r="Q1997" s="201" t="n">
        <v>44083</v>
      </c>
      <c r="R1997" s="62" t="n">
        <v>1</v>
      </c>
      <c r="S1997" s="62" t="s">
        <v>7130</v>
      </c>
      <c r="T1997" s="20" t="n">
        <v>7.2</v>
      </c>
      <c r="U1997" s="20" t="n">
        <v>6.2</v>
      </c>
      <c r="V1997" s="20" t="n">
        <v>8.2</v>
      </c>
      <c r="W1997" s="62" t="s">
        <v>7141</v>
      </c>
      <c r="X1997" s="35"/>
      <c r="Y1997" s="35"/>
      <c r="Z1997" s="200" t="n">
        <v>0</v>
      </c>
      <c r="AE1997" s="94" t="e">
        <f aca="false" t="array" ref="AE1997:AN1997">_xlfn.torow(_xlfn.unique(_xlfn._xlws.filter(cat_table[Subsector],$E1997=cat_table[Sector],"")))</f>
        <v>#NAME?</v>
      </c>
      <c r="AF1997" s="94" t="e">
        <v>#NAME?</v>
      </c>
      <c r="AG1997" s="94" t="e">
        <v>#NAME?</v>
      </c>
      <c r="AH1997" s="94" t="e">
        <v>#NAME?</v>
      </c>
      <c r="AI1997" s="94" t="e">
        <v>#NAME?</v>
      </c>
      <c r="AJ1997" s="94" t="e">
        <v>#NAME?</v>
      </c>
      <c r="AK1997" s="94" t="e">
        <v>#NAME?</v>
      </c>
      <c r="AL1997" s="94" t="e">
        <v>#NAME?</v>
      </c>
      <c r="AM1997" s="94" t="e">
        <v>#NAME?</v>
      </c>
      <c r="AN1997" s="94" t="e">
        <v>#NAME?</v>
      </c>
      <c r="AO1997" s="94" t="e">
        <f aca="false" t="array" ref="AO1997:AS1997">_xlfn.torow(_xlfn.unique(_xlfn._xlws.filter(cat_table[Sub-subsector],($E1997=cat_table[Sector])*($F1997=cat_table[Subsector]),"")))</f>
        <v>#NAME?</v>
      </c>
      <c r="AP1997" s="94" t="e">
        <v>#NAME?</v>
      </c>
      <c r="AQ1997" s="94" t="e">
        <v>#NAME?</v>
      </c>
      <c r="AR1997" s="94" t="e">
        <v>#NAME?</v>
      </c>
      <c r="AS1997" s="94" t="e">
        <v>#NAME?</v>
      </c>
    </row>
    <row r="1998" customFormat="false" ht="15" hidden="false" customHeight="true" outlineLevel="0" collapsed="false">
      <c r="A1998" s="20" t="s">
        <v>11255</v>
      </c>
      <c r="B1998" s="20" t="str">
        <f aca="false">INDEX(Table2[], MATCH(L1998, Location_ID!$D$2:$D$648, 0), 1)</f>
        <v>ec24937f-8d65-4f6f-9aed-22e2f87e8138</v>
      </c>
      <c r="C1998" s="62" t="s">
        <v>1036</v>
      </c>
      <c r="D1998" s="257" t="s">
        <v>354</v>
      </c>
      <c r="E1998" s="62" t="s">
        <v>43</v>
      </c>
      <c r="F1998" s="62" t="s">
        <v>7907</v>
      </c>
      <c r="G1998" s="62" t="s">
        <v>7913</v>
      </c>
      <c r="H1998" s="200"/>
      <c r="I1998" s="20" t="s">
        <v>11234</v>
      </c>
      <c r="J1998" s="20" t="s">
        <v>11250</v>
      </c>
      <c r="K1998" s="62" t="s">
        <v>7120</v>
      </c>
      <c r="L1998" s="62" t="s">
        <v>2211</v>
      </c>
      <c r="M1998" s="62" t="s">
        <v>7110</v>
      </c>
      <c r="N1998" s="62" t="s">
        <v>11236</v>
      </c>
      <c r="O1998" s="62" t="s">
        <v>11251</v>
      </c>
      <c r="P1998" s="201" t="n">
        <v>44145</v>
      </c>
      <c r="Q1998" s="201" t="n">
        <v>44145</v>
      </c>
      <c r="R1998" s="62" t="n">
        <v>1</v>
      </c>
      <c r="S1998" s="62" t="s">
        <v>7130</v>
      </c>
      <c r="T1998" s="20" t="n">
        <v>6.4</v>
      </c>
      <c r="U1998" s="20" t="n">
        <v>5.8</v>
      </c>
      <c r="V1998" s="20" t="n">
        <v>7</v>
      </c>
      <c r="W1998" s="62" t="s">
        <v>7141</v>
      </c>
      <c r="X1998" s="35"/>
      <c r="Y1998" s="35"/>
      <c r="Z1998" s="200" t="n">
        <v>0</v>
      </c>
      <c r="AE1998" s="94" t="e">
        <f aca="false" t="array" ref="AE1998:AN1998">_xlfn.torow(_xlfn.unique(_xlfn._xlws.filter(cat_table[Subsector],$E1998=cat_table[Sector],"")))</f>
        <v>#NAME?</v>
      </c>
      <c r="AF1998" s="94" t="e">
        <v>#NAME?</v>
      </c>
      <c r="AG1998" s="94" t="e">
        <v>#NAME?</v>
      </c>
      <c r="AH1998" s="94" t="e">
        <v>#NAME?</v>
      </c>
      <c r="AI1998" s="94" t="e">
        <v>#NAME?</v>
      </c>
      <c r="AJ1998" s="94" t="e">
        <v>#NAME?</v>
      </c>
      <c r="AK1998" s="94" t="e">
        <v>#NAME?</v>
      </c>
      <c r="AL1998" s="94" t="e">
        <v>#NAME?</v>
      </c>
      <c r="AM1998" s="94" t="e">
        <v>#NAME?</v>
      </c>
      <c r="AN1998" s="94" t="e">
        <v>#NAME?</v>
      </c>
      <c r="AO1998" s="94" t="e">
        <f aca="false" t="array" ref="AO1998:AS1998">_xlfn.torow(_xlfn.unique(_xlfn._xlws.filter(cat_table[Sub-subsector],($E1998=cat_table[Sector])*($F1998=cat_table[Subsector]),"")))</f>
        <v>#NAME?</v>
      </c>
      <c r="AP1998" s="94" t="e">
        <v>#NAME?</v>
      </c>
      <c r="AQ1998" s="94" t="e">
        <v>#NAME?</v>
      </c>
      <c r="AR1998" s="94" t="e">
        <v>#NAME?</v>
      </c>
      <c r="AS1998" s="94" t="e">
        <v>#NAME?</v>
      </c>
    </row>
    <row r="1999" customFormat="false" ht="15" hidden="false" customHeight="true" outlineLevel="0" collapsed="false">
      <c r="A1999" s="20" t="s">
        <v>11256</v>
      </c>
      <c r="B1999" s="20" t="str">
        <f aca="false">INDEX(Table2[], MATCH(L1999, Location_ID!$D$2:$D$648, 0), 1)</f>
        <v>ec24937f-8d65-4f6f-9aed-22e2f87e8138</v>
      </c>
      <c r="C1999" s="62" t="s">
        <v>1036</v>
      </c>
      <c r="D1999" s="257" t="s">
        <v>354</v>
      </c>
      <c r="E1999" s="62" t="s">
        <v>43</v>
      </c>
      <c r="F1999" s="62" t="s">
        <v>7907</v>
      </c>
      <c r="G1999" s="62" t="s">
        <v>7913</v>
      </c>
      <c r="H1999" s="200"/>
      <c r="I1999" s="20" t="s">
        <v>11234</v>
      </c>
      <c r="J1999" s="20" t="s">
        <v>11250</v>
      </c>
      <c r="K1999" s="62" t="s">
        <v>7120</v>
      </c>
      <c r="L1999" s="62" t="s">
        <v>2211</v>
      </c>
      <c r="M1999" s="62" t="s">
        <v>7110</v>
      </c>
      <c r="N1999" s="62" t="s">
        <v>11236</v>
      </c>
      <c r="O1999" s="62" t="s">
        <v>11251</v>
      </c>
      <c r="P1999" s="201" t="n">
        <v>44200</v>
      </c>
      <c r="Q1999" s="201" t="n">
        <v>44200</v>
      </c>
      <c r="R1999" s="62" t="n">
        <v>1</v>
      </c>
      <c r="S1999" s="62" t="s">
        <v>7130</v>
      </c>
      <c r="T1999" s="20" t="n">
        <v>6.5</v>
      </c>
      <c r="U1999" s="20" t="n">
        <v>5.5</v>
      </c>
      <c r="V1999" s="20" t="n">
        <v>7.5</v>
      </c>
      <c r="W1999" s="62" t="s">
        <v>7141</v>
      </c>
      <c r="X1999" s="35"/>
      <c r="Y1999" s="35"/>
      <c r="Z1999" s="200" t="n">
        <v>0</v>
      </c>
      <c r="AE1999" s="94" t="e">
        <f aca="false" t="array" ref="AE1999:AN1999">_xlfn.torow(_xlfn.unique(_xlfn._xlws.filter(cat_table[Subsector],$E1999=cat_table[Sector],"")))</f>
        <v>#NAME?</v>
      </c>
      <c r="AF1999" s="94" t="e">
        <v>#NAME?</v>
      </c>
      <c r="AG1999" s="94" t="e">
        <v>#NAME?</v>
      </c>
      <c r="AH1999" s="94" t="e">
        <v>#NAME?</v>
      </c>
      <c r="AI1999" s="94" t="e">
        <v>#NAME?</v>
      </c>
      <c r="AJ1999" s="94" t="e">
        <v>#NAME?</v>
      </c>
      <c r="AK1999" s="94" t="e">
        <v>#NAME?</v>
      </c>
      <c r="AL1999" s="94" t="e">
        <v>#NAME?</v>
      </c>
      <c r="AM1999" s="94" t="e">
        <v>#NAME?</v>
      </c>
      <c r="AN1999" s="94" t="e">
        <v>#NAME?</v>
      </c>
      <c r="AO1999" s="94" t="e">
        <f aca="false" t="array" ref="AO1999:AS1999">_xlfn.torow(_xlfn.unique(_xlfn._xlws.filter(cat_table[Sub-subsector],($E1999=cat_table[Sector])*($F1999=cat_table[Subsector]),"")))</f>
        <v>#NAME?</v>
      </c>
      <c r="AP1999" s="94" t="e">
        <v>#NAME?</v>
      </c>
      <c r="AQ1999" s="94" t="e">
        <v>#NAME?</v>
      </c>
      <c r="AR1999" s="94" t="e">
        <v>#NAME?</v>
      </c>
      <c r="AS1999" s="94" t="e">
        <v>#NAME?</v>
      </c>
    </row>
    <row r="2000" customFormat="false" ht="15" hidden="false" customHeight="true" outlineLevel="0" collapsed="false">
      <c r="A2000" s="20" t="s">
        <v>11257</v>
      </c>
      <c r="B2000" s="20" t="str">
        <f aca="false">INDEX(Table2[], MATCH(L2000, Location_ID!$D$2:$D$648, 0), 1)</f>
        <v>ec24937f-8d65-4f6f-9aed-22e2f87e8138</v>
      </c>
      <c r="C2000" s="62" t="s">
        <v>1036</v>
      </c>
      <c r="D2000" s="257" t="s">
        <v>354</v>
      </c>
      <c r="E2000" s="62" t="s">
        <v>43</v>
      </c>
      <c r="F2000" s="62" t="s">
        <v>7907</v>
      </c>
      <c r="G2000" s="62" t="s">
        <v>7913</v>
      </c>
      <c r="H2000" s="200"/>
      <c r="I2000" s="20" t="s">
        <v>11234</v>
      </c>
      <c r="J2000" s="20" t="s">
        <v>11258</v>
      </c>
      <c r="K2000" s="62" t="s">
        <v>7120</v>
      </c>
      <c r="L2000" s="62" t="s">
        <v>2211</v>
      </c>
      <c r="M2000" s="62" t="s">
        <v>7110</v>
      </c>
      <c r="N2000" s="62" t="s">
        <v>11236</v>
      </c>
      <c r="O2000" s="62" t="s">
        <v>11259</v>
      </c>
      <c r="P2000" s="201" t="n">
        <v>43896</v>
      </c>
      <c r="Q2000" s="201" t="n">
        <v>43896</v>
      </c>
      <c r="R2000" s="62" t="n">
        <v>1</v>
      </c>
      <c r="S2000" s="62" t="s">
        <v>7130</v>
      </c>
      <c r="T2000" s="20" t="n">
        <v>23.7</v>
      </c>
      <c r="U2000" s="20" t="n">
        <v>19.6</v>
      </c>
      <c r="V2000" s="20" t="n">
        <v>27.8</v>
      </c>
      <c r="W2000" s="62" t="s">
        <v>7141</v>
      </c>
      <c r="X2000" s="35"/>
      <c r="Y2000" s="35"/>
      <c r="Z2000" s="200" t="n">
        <v>0</v>
      </c>
      <c r="AE2000" s="94" t="e">
        <f aca="false" t="array" ref="AE2000:AN2000">_xlfn.torow(_xlfn.unique(_xlfn._xlws.filter(cat_table[Subsector],$E2000=cat_table[Sector],"")))</f>
        <v>#NAME?</v>
      </c>
      <c r="AF2000" s="94" t="e">
        <v>#NAME?</v>
      </c>
      <c r="AG2000" s="94" t="e">
        <v>#NAME?</v>
      </c>
      <c r="AH2000" s="94" t="e">
        <v>#NAME?</v>
      </c>
      <c r="AI2000" s="94" t="e">
        <v>#NAME?</v>
      </c>
      <c r="AJ2000" s="94" t="e">
        <v>#NAME?</v>
      </c>
      <c r="AK2000" s="94" t="e">
        <v>#NAME?</v>
      </c>
      <c r="AL2000" s="94" t="e">
        <v>#NAME?</v>
      </c>
      <c r="AM2000" s="94" t="e">
        <v>#NAME?</v>
      </c>
      <c r="AN2000" s="94" t="e">
        <v>#NAME?</v>
      </c>
      <c r="AO2000" s="94" t="e">
        <f aca="false" t="array" ref="AO2000:AS2000">_xlfn.torow(_xlfn.unique(_xlfn._xlws.filter(cat_table[Sub-subsector],($E2000=cat_table[Sector])*($F2000=cat_table[Subsector]),"")))</f>
        <v>#NAME?</v>
      </c>
      <c r="AP2000" s="94" t="e">
        <v>#NAME?</v>
      </c>
      <c r="AQ2000" s="94" t="e">
        <v>#NAME?</v>
      </c>
      <c r="AR2000" s="94" t="e">
        <v>#NAME?</v>
      </c>
      <c r="AS2000" s="94" t="e">
        <v>#NAME?</v>
      </c>
    </row>
    <row r="2001" customFormat="false" ht="15" hidden="false" customHeight="true" outlineLevel="0" collapsed="false">
      <c r="A2001" s="20" t="s">
        <v>11260</v>
      </c>
      <c r="B2001" s="20" t="str">
        <f aca="false">INDEX(Table2[], MATCH(L2001, Location_ID!$D$2:$D$648, 0), 1)</f>
        <v>ec24937f-8d65-4f6f-9aed-22e2f87e8138</v>
      </c>
      <c r="C2001" s="62" t="s">
        <v>1036</v>
      </c>
      <c r="D2001" s="257" t="s">
        <v>354</v>
      </c>
      <c r="E2001" s="62" t="s">
        <v>43</v>
      </c>
      <c r="F2001" s="62" t="s">
        <v>7907</v>
      </c>
      <c r="G2001" s="62" t="s">
        <v>7913</v>
      </c>
      <c r="H2001" s="200"/>
      <c r="I2001" s="20" t="s">
        <v>11234</v>
      </c>
      <c r="J2001" s="20" t="s">
        <v>11258</v>
      </c>
      <c r="K2001" s="62" t="s">
        <v>7120</v>
      </c>
      <c r="L2001" s="62" t="s">
        <v>2211</v>
      </c>
      <c r="M2001" s="62" t="s">
        <v>7110</v>
      </c>
      <c r="N2001" s="62" t="s">
        <v>11236</v>
      </c>
      <c r="O2001" s="62" t="s">
        <v>11259</v>
      </c>
      <c r="P2001" s="201" t="n">
        <v>43959</v>
      </c>
      <c r="Q2001" s="201" t="n">
        <v>43959</v>
      </c>
      <c r="R2001" s="62" t="n">
        <v>1</v>
      </c>
      <c r="S2001" s="62" t="s">
        <v>7130</v>
      </c>
      <c r="T2001" s="20" t="n">
        <v>22.3</v>
      </c>
      <c r="U2001" s="20" t="n">
        <v>16.8</v>
      </c>
      <c r="V2001" s="20" t="n">
        <v>27.8</v>
      </c>
      <c r="W2001" s="62" t="s">
        <v>7141</v>
      </c>
      <c r="X2001" s="35"/>
      <c r="Y2001" s="35"/>
      <c r="Z2001" s="200" t="n">
        <v>0</v>
      </c>
      <c r="AE2001" s="94" t="e">
        <f aca="false" t="array" ref="AE2001:AN2001">_xlfn.torow(_xlfn.unique(_xlfn._xlws.filter(cat_table[Subsector],$E2001=cat_table[Sector],"")))</f>
        <v>#NAME?</v>
      </c>
      <c r="AF2001" s="94" t="e">
        <v>#NAME?</v>
      </c>
      <c r="AG2001" s="94" t="e">
        <v>#NAME?</v>
      </c>
      <c r="AH2001" s="94" t="e">
        <v>#NAME?</v>
      </c>
      <c r="AI2001" s="94" t="e">
        <v>#NAME?</v>
      </c>
      <c r="AJ2001" s="94" t="e">
        <v>#NAME?</v>
      </c>
      <c r="AK2001" s="94" t="e">
        <v>#NAME?</v>
      </c>
      <c r="AL2001" s="94" t="e">
        <v>#NAME?</v>
      </c>
      <c r="AM2001" s="94" t="e">
        <v>#NAME?</v>
      </c>
      <c r="AN2001" s="94" t="e">
        <v>#NAME?</v>
      </c>
      <c r="AO2001" s="94" t="e">
        <f aca="false" t="array" ref="AO2001:AS2001">_xlfn.torow(_xlfn.unique(_xlfn._xlws.filter(cat_table[Sub-subsector],($E2001=cat_table[Sector])*($F2001=cat_table[Subsector]),"")))</f>
        <v>#NAME?</v>
      </c>
      <c r="AP2001" s="94" t="e">
        <v>#NAME?</v>
      </c>
      <c r="AQ2001" s="94" t="e">
        <v>#NAME?</v>
      </c>
      <c r="AR2001" s="94" t="e">
        <v>#NAME?</v>
      </c>
      <c r="AS2001" s="94" t="e">
        <v>#NAME?</v>
      </c>
    </row>
    <row r="2002" customFormat="false" ht="15" hidden="false" customHeight="true" outlineLevel="0" collapsed="false">
      <c r="A2002" s="20" t="s">
        <v>11261</v>
      </c>
      <c r="B2002" s="20" t="str">
        <f aca="false">INDEX(Table2[], MATCH(L2002, Location_ID!$D$2:$D$648, 0), 1)</f>
        <v>ec24937f-8d65-4f6f-9aed-22e2f87e8138</v>
      </c>
      <c r="C2002" s="62" t="s">
        <v>1036</v>
      </c>
      <c r="D2002" s="257" t="s">
        <v>354</v>
      </c>
      <c r="E2002" s="62" t="s">
        <v>43</v>
      </c>
      <c r="F2002" s="62" t="s">
        <v>7907</v>
      </c>
      <c r="G2002" s="62" t="s">
        <v>7913</v>
      </c>
      <c r="H2002" s="200"/>
      <c r="I2002" s="20" t="s">
        <v>11234</v>
      </c>
      <c r="J2002" s="20" t="s">
        <v>11258</v>
      </c>
      <c r="K2002" s="62" t="s">
        <v>7120</v>
      </c>
      <c r="L2002" s="62" t="s">
        <v>2211</v>
      </c>
      <c r="M2002" s="62" t="s">
        <v>7110</v>
      </c>
      <c r="N2002" s="62" t="s">
        <v>11236</v>
      </c>
      <c r="O2002" s="62" t="s">
        <v>11259</v>
      </c>
      <c r="P2002" s="201" t="n">
        <v>44019</v>
      </c>
      <c r="Q2002" s="201" t="n">
        <v>44019</v>
      </c>
      <c r="R2002" s="62" t="n">
        <v>1</v>
      </c>
      <c r="S2002" s="62" t="s">
        <v>7130</v>
      </c>
      <c r="T2002" s="20" t="n">
        <v>16.6</v>
      </c>
      <c r="U2002" s="20" t="n">
        <v>15.5</v>
      </c>
      <c r="V2002" s="20" t="n">
        <v>17.7</v>
      </c>
      <c r="W2002" s="62" t="s">
        <v>7141</v>
      </c>
      <c r="X2002" s="35"/>
      <c r="Y2002" s="35"/>
      <c r="Z2002" s="200" t="n">
        <v>0</v>
      </c>
      <c r="AE2002" s="94" t="e">
        <f aca="false" t="array" ref="AE2002:AN2002">_xlfn.torow(_xlfn.unique(_xlfn._xlws.filter(cat_table[Subsector],$E2002=cat_table[Sector],"")))</f>
        <v>#NAME?</v>
      </c>
      <c r="AF2002" s="94" t="e">
        <v>#NAME?</v>
      </c>
      <c r="AG2002" s="94" t="e">
        <v>#NAME?</v>
      </c>
      <c r="AH2002" s="94" t="e">
        <v>#NAME?</v>
      </c>
      <c r="AI2002" s="94" t="e">
        <v>#NAME?</v>
      </c>
      <c r="AJ2002" s="94" t="e">
        <v>#NAME?</v>
      </c>
      <c r="AK2002" s="94" t="e">
        <v>#NAME?</v>
      </c>
      <c r="AL2002" s="94" t="e">
        <v>#NAME?</v>
      </c>
      <c r="AM2002" s="94" t="e">
        <v>#NAME?</v>
      </c>
      <c r="AN2002" s="94" t="e">
        <v>#NAME?</v>
      </c>
      <c r="AO2002" s="94" t="e">
        <f aca="false" t="array" ref="AO2002:AS2002">_xlfn.torow(_xlfn.unique(_xlfn._xlws.filter(cat_table[Sub-subsector],($E2002=cat_table[Sector])*($F2002=cat_table[Subsector]),"")))</f>
        <v>#NAME?</v>
      </c>
      <c r="AP2002" s="94" t="e">
        <v>#NAME?</v>
      </c>
      <c r="AQ2002" s="94" t="e">
        <v>#NAME?</v>
      </c>
      <c r="AR2002" s="94" t="e">
        <v>#NAME?</v>
      </c>
      <c r="AS2002" s="94" t="e">
        <v>#NAME?</v>
      </c>
    </row>
    <row r="2003" customFormat="false" ht="15" hidden="false" customHeight="true" outlineLevel="0" collapsed="false">
      <c r="A2003" s="20" t="s">
        <v>11262</v>
      </c>
      <c r="B2003" s="20" t="str">
        <f aca="false">INDEX(Table2[], MATCH(L2003, Location_ID!$D$2:$D$648, 0), 1)</f>
        <v>ec24937f-8d65-4f6f-9aed-22e2f87e8138</v>
      </c>
      <c r="C2003" s="62" t="s">
        <v>1036</v>
      </c>
      <c r="D2003" s="257" t="s">
        <v>354</v>
      </c>
      <c r="E2003" s="62" t="s">
        <v>43</v>
      </c>
      <c r="F2003" s="62" t="s">
        <v>7907</v>
      </c>
      <c r="G2003" s="62" t="s">
        <v>7913</v>
      </c>
      <c r="H2003" s="200"/>
      <c r="I2003" s="20" t="s">
        <v>11234</v>
      </c>
      <c r="J2003" s="20" t="s">
        <v>11258</v>
      </c>
      <c r="K2003" s="62" t="s">
        <v>7120</v>
      </c>
      <c r="L2003" s="62" t="s">
        <v>2211</v>
      </c>
      <c r="M2003" s="62" t="s">
        <v>7110</v>
      </c>
      <c r="N2003" s="62" t="s">
        <v>11236</v>
      </c>
      <c r="O2003" s="62" t="s">
        <v>11259</v>
      </c>
      <c r="P2003" s="201" t="n">
        <v>44082</v>
      </c>
      <c r="Q2003" s="201" t="n">
        <v>44082</v>
      </c>
      <c r="R2003" s="62" t="n">
        <v>1</v>
      </c>
      <c r="S2003" s="62" t="s">
        <v>7130</v>
      </c>
      <c r="T2003" s="20" t="n">
        <v>18.7</v>
      </c>
      <c r="U2003" s="20" t="n">
        <v>15.1</v>
      </c>
      <c r="V2003" s="20" t="n">
        <v>22.3</v>
      </c>
      <c r="W2003" s="62" t="s">
        <v>7141</v>
      </c>
      <c r="X2003" s="35"/>
      <c r="Y2003" s="35"/>
      <c r="Z2003" s="200" t="n">
        <v>0</v>
      </c>
      <c r="AE2003" s="94" t="e">
        <f aca="false" t="array" ref="AE2003:AN2003">_xlfn.torow(_xlfn.unique(_xlfn._xlws.filter(cat_table[Subsector],$E2003=cat_table[Sector],"")))</f>
        <v>#NAME?</v>
      </c>
      <c r="AF2003" s="94" t="e">
        <v>#NAME?</v>
      </c>
      <c r="AG2003" s="94" t="e">
        <v>#NAME?</v>
      </c>
      <c r="AH2003" s="94" t="e">
        <v>#NAME?</v>
      </c>
      <c r="AI2003" s="94" t="e">
        <v>#NAME?</v>
      </c>
      <c r="AJ2003" s="94" t="e">
        <v>#NAME?</v>
      </c>
      <c r="AK2003" s="94" t="e">
        <v>#NAME?</v>
      </c>
      <c r="AL2003" s="94" t="e">
        <v>#NAME?</v>
      </c>
      <c r="AM2003" s="94" t="e">
        <v>#NAME?</v>
      </c>
      <c r="AN2003" s="94" t="e">
        <v>#NAME?</v>
      </c>
      <c r="AO2003" s="94" t="e">
        <f aca="false" t="array" ref="AO2003:AS2003">_xlfn.torow(_xlfn.unique(_xlfn._xlws.filter(cat_table[Sub-subsector],($E2003=cat_table[Sector])*($F2003=cat_table[Subsector]),"")))</f>
        <v>#NAME?</v>
      </c>
      <c r="AP2003" s="94" t="e">
        <v>#NAME?</v>
      </c>
      <c r="AQ2003" s="94" t="e">
        <v>#NAME?</v>
      </c>
      <c r="AR2003" s="94" t="e">
        <v>#NAME?</v>
      </c>
      <c r="AS2003" s="94" t="e">
        <v>#NAME?</v>
      </c>
    </row>
    <row r="2004" customFormat="false" ht="15" hidden="false" customHeight="true" outlineLevel="0" collapsed="false">
      <c r="A2004" s="20" t="s">
        <v>11263</v>
      </c>
      <c r="B2004" s="20" t="str">
        <f aca="false">INDEX(Table2[], MATCH(L2004, Location_ID!$D$2:$D$648, 0), 1)</f>
        <v>ec24937f-8d65-4f6f-9aed-22e2f87e8138</v>
      </c>
      <c r="C2004" s="62" t="s">
        <v>1036</v>
      </c>
      <c r="D2004" s="257" t="s">
        <v>354</v>
      </c>
      <c r="E2004" s="62" t="s">
        <v>43</v>
      </c>
      <c r="F2004" s="62" t="s">
        <v>7907</v>
      </c>
      <c r="G2004" s="62" t="s">
        <v>7913</v>
      </c>
      <c r="H2004" s="200"/>
      <c r="I2004" s="20" t="s">
        <v>11234</v>
      </c>
      <c r="J2004" s="20" t="s">
        <v>11258</v>
      </c>
      <c r="K2004" s="62" t="s">
        <v>7120</v>
      </c>
      <c r="L2004" s="62" t="s">
        <v>2211</v>
      </c>
      <c r="M2004" s="62" t="s">
        <v>7110</v>
      </c>
      <c r="N2004" s="62" t="s">
        <v>11236</v>
      </c>
      <c r="O2004" s="62" t="s">
        <v>11259</v>
      </c>
      <c r="P2004" s="201" t="n">
        <v>44147</v>
      </c>
      <c r="Q2004" s="201" t="n">
        <v>44147</v>
      </c>
      <c r="R2004" s="62" t="n">
        <v>1</v>
      </c>
      <c r="S2004" s="62" t="s">
        <v>7130</v>
      </c>
      <c r="T2004" s="20" t="n">
        <v>20.1</v>
      </c>
      <c r="U2004" s="20" t="n">
        <v>17.3</v>
      </c>
      <c r="V2004" s="20" t="n">
        <v>22.9</v>
      </c>
      <c r="W2004" s="62" t="s">
        <v>7141</v>
      </c>
      <c r="X2004" s="35"/>
      <c r="Y2004" s="35"/>
      <c r="Z2004" s="200" t="n">
        <v>0</v>
      </c>
      <c r="AE2004" s="94" t="e">
        <f aca="false" t="array" ref="AE2004:AN2004">_xlfn.torow(_xlfn.unique(_xlfn._xlws.filter(cat_table[Subsector],$E2004=cat_table[Sector],"")))</f>
        <v>#NAME?</v>
      </c>
      <c r="AF2004" s="94" t="e">
        <v>#NAME?</v>
      </c>
      <c r="AG2004" s="94" t="e">
        <v>#NAME?</v>
      </c>
      <c r="AH2004" s="94" t="e">
        <v>#NAME?</v>
      </c>
      <c r="AI2004" s="94" t="e">
        <v>#NAME?</v>
      </c>
      <c r="AJ2004" s="94" t="e">
        <v>#NAME?</v>
      </c>
      <c r="AK2004" s="94" t="e">
        <v>#NAME?</v>
      </c>
      <c r="AL2004" s="94" t="e">
        <v>#NAME?</v>
      </c>
      <c r="AM2004" s="94" t="e">
        <v>#NAME?</v>
      </c>
      <c r="AN2004" s="94" t="e">
        <v>#NAME?</v>
      </c>
      <c r="AO2004" s="94" t="e">
        <f aca="false" t="array" ref="AO2004:AS2004">_xlfn.torow(_xlfn.unique(_xlfn._xlws.filter(cat_table[Sub-subsector],($E2004=cat_table[Sector])*($F2004=cat_table[Subsector]),"")))</f>
        <v>#NAME?</v>
      </c>
      <c r="AP2004" s="94" t="e">
        <v>#NAME?</v>
      </c>
      <c r="AQ2004" s="94" t="e">
        <v>#NAME?</v>
      </c>
      <c r="AR2004" s="94" t="e">
        <v>#NAME?</v>
      </c>
      <c r="AS2004" s="94" t="e">
        <v>#NAME?</v>
      </c>
    </row>
    <row r="2005" customFormat="false" ht="15" hidden="false" customHeight="true" outlineLevel="0" collapsed="false">
      <c r="A2005" s="20" t="s">
        <v>11264</v>
      </c>
      <c r="B2005" s="20" t="str">
        <f aca="false">INDEX(Table2[], MATCH(L2005, Location_ID!$D$2:$D$648, 0), 1)</f>
        <v>ec24937f-8d65-4f6f-9aed-22e2f87e8138</v>
      </c>
      <c r="C2005" s="62" t="s">
        <v>1036</v>
      </c>
      <c r="D2005" s="257" t="s">
        <v>354</v>
      </c>
      <c r="E2005" s="62" t="s">
        <v>43</v>
      </c>
      <c r="F2005" s="62" t="s">
        <v>7907</v>
      </c>
      <c r="G2005" s="62" t="s">
        <v>7913</v>
      </c>
      <c r="H2005" s="200"/>
      <c r="I2005" s="20" t="s">
        <v>11234</v>
      </c>
      <c r="J2005" s="20" t="s">
        <v>11265</v>
      </c>
      <c r="K2005" s="62" t="s">
        <v>7120</v>
      </c>
      <c r="L2005" s="62" t="s">
        <v>2211</v>
      </c>
      <c r="M2005" s="62" t="s">
        <v>7110</v>
      </c>
      <c r="N2005" s="62" t="s">
        <v>11236</v>
      </c>
      <c r="O2005" s="20" t="s">
        <v>11266</v>
      </c>
      <c r="P2005" s="201" t="n">
        <v>43907</v>
      </c>
      <c r="Q2005" s="201" t="n">
        <v>43907</v>
      </c>
      <c r="R2005" s="62" t="n">
        <v>1</v>
      </c>
      <c r="S2005" s="62" t="s">
        <v>7130</v>
      </c>
      <c r="T2005" s="20" t="n">
        <v>7.7</v>
      </c>
      <c r="U2005" s="20" t="n">
        <v>6.4</v>
      </c>
      <c r="V2005" s="20" t="n">
        <v>9</v>
      </c>
      <c r="W2005" s="62" t="s">
        <v>7141</v>
      </c>
      <c r="X2005" s="35"/>
      <c r="Y2005" s="35"/>
      <c r="Z2005" s="200" t="n">
        <v>0</v>
      </c>
      <c r="AE2005" s="94" t="e">
        <f aca="false" t="array" ref="AE2005:AN2005">_xlfn.torow(_xlfn.unique(_xlfn._xlws.filter(cat_table[Subsector],$E2005=cat_table[Sector],"")))</f>
        <v>#NAME?</v>
      </c>
      <c r="AF2005" s="94" t="e">
        <v>#NAME?</v>
      </c>
      <c r="AG2005" s="94" t="e">
        <v>#NAME?</v>
      </c>
      <c r="AH2005" s="94" t="e">
        <v>#NAME?</v>
      </c>
      <c r="AI2005" s="94" t="e">
        <v>#NAME?</v>
      </c>
      <c r="AJ2005" s="94" t="e">
        <v>#NAME?</v>
      </c>
      <c r="AK2005" s="94" t="e">
        <v>#NAME?</v>
      </c>
      <c r="AL2005" s="94" t="e">
        <v>#NAME?</v>
      </c>
      <c r="AM2005" s="94" t="e">
        <v>#NAME?</v>
      </c>
      <c r="AN2005" s="94" t="e">
        <v>#NAME?</v>
      </c>
      <c r="AO2005" s="94" t="e">
        <f aca="false" t="array" ref="AO2005:AS2005">_xlfn.torow(_xlfn.unique(_xlfn._xlws.filter(cat_table[Sub-subsector],($E2005=cat_table[Sector])*($F2005=cat_table[Subsector]),"")))</f>
        <v>#NAME?</v>
      </c>
      <c r="AP2005" s="94" t="e">
        <v>#NAME?</v>
      </c>
      <c r="AQ2005" s="94" t="e">
        <v>#NAME?</v>
      </c>
      <c r="AR2005" s="94" t="e">
        <v>#NAME?</v>
      </c>
      <c r="AS2005" s="94" t="e">
        <v>#NAME?</v>
      </c>
    </row>
    <row r="2006" customFormat="false" ht="15" hidden="false" customHeight="true" outlineLevel="0" collapsed="false">
      <c r="A2006" s="20" t="s">
        <v>11267</v>
      </c>
      <c r="B2006" s="20" t="str">
        <f aca="false">INDEX(Table2[], MATCH(L2006, Location_ID!$D$2:$D$648, 0), 1)</f>
        <v>ec24937f-8d65-4f6f-9aed-22e2f87e8138</v>
      </c>
      <c r="C2006" s="62" t="s">
        <v>1036</v>
      </c>
      <c r="D2006" s="257" t="s">
        <v>354</v>
      </c>
      <c r="E2006" s="62" t="s">
        <v>43</v>
      </c>
      <c r="F2006" s="62" t="s">
        <v>7907</v>
      </c>
      <c r="G2006" s="62" t="s">
        <v>7913</v>
      </c>
      <c r="H2006" s="200"/>
      <c r="I2006" s="20" t="s">
        <v>11234</v>
      </c>
      <c r="J2006" s="20" t="s">
        <v>11265</v>
      </c>
      <c r="K2006" s="62" t="s">
        <v>7120</v>
      </c>
      <c r="L2006" s="62" t="s">
        <v>2211</v>
      </c>
      <c r="M2006" s="62" t="s">
        <v>7110</v>
      </c>
      <c r="N2006" s="62" t="s">
        <v>11236</v>
      </c>
      <c r="O2006" s="20" t="s">
        <v>11266</v>
      </c>
      <c r="P2006" s="201" t="n">
        <v>43965</v>
      </c>
      <c r="Q2006" s="201" t="n">
        <v>43965</v>
      </c>
      <c r="R2006" s="62" t="n">
        <v>1</v>
      </c>
      <c r="S2006" s="62" t="s">
        <v>7130</v>
      </c>
      <c r="T2006" s="20" t="n">
        <v>5.7</v>
      </c>
      <c r="U2006" s="20" t="n">
        <v>4.7</v>
      </c>
      <c r="V2006" s="20" t="n">
        <v>6.7</v>
      </c>
      <c r="W2006" s="62" t="s">
        <v>7141</v>
      </c>
      <c r="X2006" s="35"/>
      <c r="Y2006" s="35"/>
      <c r="Z2006" s="200" t="n">
        <v>0</v>
      </c>
      <c r="AE2006" s="94" t="e">
        <f aca="false" t="array" ref="AE2006:AN2006">_xlfn.torow(_xlfn.unique(_xlfn._xlws.filter(cat_table[Subsector],$E2006=cat_table[Sector],"")))</f>
        <v>#NAME?</v>
      </c>
      <c r="AF2006" s="94" t="e">
        <v>#NAME?</v>
      </c>
      <c r="AG2006" s="94" t="e">
        <v>#NAME?</v>
      </c>
      <c r="AH2006" s="94" t="e">
        <v>#NAME?</v>
      </c>
      <c r="AI2006" s="94" t="e">
        <v>#NAME?</v>
      </c>
      <c r="AJ2006" s="94" t="e">
        <v>#NAME?</v>
      </c>
      <c r="AK2006" s="94" t="e">
        <v>#NAME?</v>
      </c>
      <c r="AL2006" s="94" t="e">
        <v>#NAME?</v>
      </c>
      <c r="AM2006" s="94" t="e">
        <v>#NAME?</v>
      </c>
      <c r="AN2006" s="94" t="e">
        <v>#NAME?</v>
      </c>
      <c r="AO2006" s="94" t="e">
        <f aca="false" t="array" ref="AO2006:AS2006">_xlfn.torow(_xlfn.unique(_xlfn._xlws.filter(cat_table[Sub-subsector],($E2006=cat_table[Sector])*($F2006=cat_table[Subsector]),"")))</f>
        <v>#NAME?</v>
      </c>
      <c r="AP2006" s="94" t="e">
        <v>#NAME?</v>
      </c>
      <c r="AQ2006" s="94" t="e">
        <v>#NAME?</v>
      </c>
      <c r="AR2006" s="94" t="e">
        <v>#NAME?</v>
      </c>
      <c r="AS2006" s="94" t="e">
        <v>#NAME?</v>
      </c>
    </row>
    <row r="2007" customFormat="false" ht="15" hidden="false" customHeight="true" outlineLevel="0" collapsed="false">
      <c r="A2007" s="20" t="s">
        <v>11268</v>
      </c>
      <c r="B2007" s="20" t="str">
        <f aca="false">INDEX(Table2[], MATCH(L2007, Location_ID!$D$2:$D$648, 0), 1)</f>
        <v>ec24937f-8d65-4f6f-9aed-22e2f87e8138</v>
      </c>
      <c r="C2007" s="62" t="s">
        <v>1036</v>
      </c>
      <c r="D2007" s="257" t="s">
        <v>354</v>
      </c>
      <c r="E2007" s="62" t="s">
        <v>43</v>
      </c>
      <c r="F2007" s="62" t="s">
        <v>7907</v>
      </c>
      <c r="G2007" s="62" t="s">
        <v>7913</v>
      </c>
      <c r="H2007" s="200"/>
      <c r="I2007" s="20" t="s">
        <v>11234</v>
      </c>
      <c r="J2007" s="20" t="s">
        <v>11265</v>
      </c>
      <c r="K2007" s="62" t="s">
        <v>7120</v>
      </c>
      <c r="L2007" s="62" t="s">
        <v>2211</v>
      </c>
      <c r="M2007" s="62" t="s">
        <v>7110</v>
      </c>
      <c r="N2007" s="62" t="s">
        <v>11236</v>
      </c>
      <c r="O2007" s="20" t="s">
        <v>11266</v>
      </c>
      <c r="P2007" s="201" t="n">
        <v>44019</v>
      </c>
      <c r="Q2007" s="201" t="n">
        <v>44019</v>
      </c>
      <c r="R2007" s="62" t="n">
        <v>1</v>
      </c>
      <c r="S2007" s="62" t="s">
        <v>7130</v>
      </c>
      <c r="T2007" s="20" t="n">
        <v>5.6</v>
      </c>
      <c r="U2007" s="20" t="n">
        <v>4.4</v>
      </c>
      <c r="V2007" s="20" t="n">
        <v>6.8</v>
      </c>
      <c r="W2007" s="62" t="s">
        <v>7141</v>
      </c>
      <c r="X2007" s="35"/>
      <c r="Y2007" s="35"/>
      <c r="Z2007" s="200" t="n">
        <v>0</v>
      </c>
      <c r="AE2007" s="94" t="e">
        <f aca="false" t="array" ref="AE2007:AN2007">_xlfn.torow(_xlfn.unique(_xlfn._xlws.filter(cat_table[Subsector],$E2007=cat_table[Sector],"")))</f>
        <v>#NAME?</v>
      </c>
      <c r="AF2007" s="94" t="e">
        <v>#NAME?</v>
      </c>
      <c r="AG2007" s="94" t="e">
        <v>#NAME?</v>
      </c>
      <c r="AH2007" s="94" t="e">
        <v>#NAME?</v>
      </c>
      <c r="AI2007" s="94" t="e">
        <v>#NAME?</v>
      </c>
      <c r="AJ2007" s="94" t="e">
        <v>#NAME?</v>
      </c>
      <c r="AK2007" s="94" t="e">
        <v>#NAME?</v>
      </c>
      <c r="AL2007" s="94" t="e">
        <v>#NAME?</v>
      </c>
      <c r="AM2007" s="94" t="e">
        <v>#NAME?</v>
      </c>
      <c r="AN2007" s="94" t="e">
        <v>#NAME?</v>
      </c>
      <c r="AO2007" s="94" t="e">
        <f aca="false" t="array" ref="AO2007:AS2007">_xlfn.torow(_xlfn.unique(_xlfn._xlws.filter(cat_table[Sub-subsector],($E2007=cat_table[Sector])*($F2007=cat_table[Subsector]),"")))</f>
        <v>#NAME?</v>
      </c>
      <c r="AP2007" s="94" t="e">
        <v>#NAME?</v>
      </c>
      <c r="AQ2007" s="94" t="e">
        <v>#NAME?</v>
      </c>
      <c r="AR2007" s="94" t="e">
        <v>#NAME?</v>
      </c>
      <c r="AS2007" s="94" t="e">
        <v>#NAME?</v>
      </c>
    </row>
    <row r="2008" customFormat="false" ht="15" hidden="false" customHeight="true" outlineLevel="0" collapsed="false">
      <c r="A2008" s="20" t="s">
        <v>11269</v>
      </c>
      <c r="B2008" s="20" t="str">
        <f aca="false">INDEX(Table2[], MATCH(L2008, Location_ID!$D$2:$D$648, 0), 1)</f>
        <v>ec24937f-8d65-4f6f-9aed-22e2f87e8138</v>
      </c>
      <c r="C2008" s="62" t="s">
        <v>1036</v>
      </c>
      <c r="D2008" s="257" t="s">
        <v>354</v>
      </c>
      <c r="E2008" s="62" t="s">
        <v>43</v>
      </c>
      <c r="F2008" s="62" t="s">
        <v>7907</v>
      </c>
      <c r="G2008" s="62" t="s">
        <v>7913</v>
      </c>
      <c r="H2008" s="200"/>
      <c r="I2008" s="20" t="s">
        <v>11234</v>
      </c>
      <c r="J2008" s="20" t="s">
        <v>11265</v>
      </c>
      <c r="K2008" s="62" t="s">
        <v>7120</v>
      </c>
      <c r="L2008" s="62" t="s">
        <v>2211</v>
      </c>
      <c r="M2008" s="62" t="s">
        <v>7110</v>
      </c>
      <c r="N2008" s="62" t="s">
        <v>11236</v>
      </c>
      <c r="O2008" s="20" t="s">
        <v>11266</v>
      </c>
      <c r="P2008" s="201" t="n">
        <v>44081</v>
      </c>
      <c r="Q2008" s="201" t="n">
        <v>44081</v>
      </c>
      <c r="R2008" s="62" t="n">
        <v>1</v>
      </c>
      <c r="S2008" s="62" t="s">
        <v>7130</v>
      </c>
      <c r="T2008" s="20" t="n">
        <v>4.8</v>
      </c>
      <c r="U2008" s="20" t="n">
        <v>4.2</v>
      </c>
      <c r="V2008" s="20" t="n">
        <v>5.4</v>
      </c>
      <c r="W2008" s="62" t="s">
        <v>7141</v>
      </c>
      <c r="X2008" s="35"/>
      <c r="Y2008" s="35"/>
      <c r="Z2008" s="200" t="n">
        <v>0</v>
      </c>
      <c r="AE2008" s="94" t="e">
        <f aca="false" t="array" ref="AE2008:AN2008">_xlfn.torow(_xlfn.unique(_xlfn._xlws.filter(cat_table[Subsector],$E2008=cat_table[Sector],"")))</f>
        <v>#NAME?</v>
      </c>
      <c r="AF2008" s="94" t="e">
        <v>#NAME?</v>
      </c>
      <c r="AG2008" s="94" t="e">
        <v>#NAME?</v>
      </c>
      <c r="AH2008" s="94" t="e">
        <v>#NAME?</v>
      </c>
      <c r="AI2008" s="94" t="e">
        <v>#NAME?</v>
      </c>
      <c r="AJ2008" s="94" t="e">
        <v>#NAME?</v>
      </c>
      <c r="AK2008" s="94" t="e">
        <v>#NAME?</v>
      </c>
      <c r="AL2008" s="94" t="e">
        <v>#NAME?</v>
      </c>
      <c r="AM2008" s="94" t="e">
        <v>#NAME?</v>
      </c>
      <c r="AN2008" s="94" t="e">
        <v>#NAME?</v>
      </c>
      <c r="AO2008" s="94" t="e">
        <f aca="false" t="array" ref="AO2008:AS2008">_xlfn.torow(_xlfn.unique(_xlfn._xlws.filter(cat_table[Sub-subsector],($E2008=cat_table[Sector])*($F2008=cat_table[Subsector]),"")))</f>
        <v>#NAME?</v>
      </c>
      <c r="AP2008" s="94" t="e">
        <v>#NAME?</v>
      </c>
      <c r="AQ2008" s="94" t="e">
        <v>#NAME?</v>
      </c>
      <c r="AR2008" s="94" t="e">
        <v>#NAME?</v>
      </c>
      <c r="AS2008" s="94" t="e">
        <v>#NAME?</v>
      </c>
    </row>
    <row r="2009" customFormat="false" ht="15" hidden="false" customHeight="true" outlineLevel="0" collapsed="false">
      <c r="A2009" s="20" t="s">
        <v>11270</v>
      </c>
      <c r="B2009" s="20" t="str">
        <f aca="false">INDEX(Table2[], MATCH(L2009, Location_ID!$D$2:$D$648, 0), 1)</f>
        <v>ec24937f-8d65-4f6f-9aed-22e2f87e8138</v>
      </c>
      <c r="C2009" s="62" t="s">
        <v>1036</v>
      </c>
      <c r="D2009" s="257" t="s">
        <v>354</v>
      </c>
      <c r="E2009" s="62" t="s">
        <v>43</v>
      </c>
      <c r="F2009" s="62" t="s">
        <v>7907</v>
      </c>
      <c r="G2009" s="62" t="s">
        <v>7913</v>
      </c>
      <c r="H2009" s="200"/>
      <c r="I2009" s="20" t="s">
        <v>11234</v>
      </c>
      <c r="J2009" s="20" t="s">
        <v>11265</v>
      </c>
      <c r="K2009" s="62" t="s">
        <v>7120</v>
      </c>
      <c r="L2009" s="62" t="s">
        <v>2211</v>
      </c>
      <c r="M2009" s="62" t="s">
        <v>7110</v>
      </c>
      <c r="N2009" s="62" t="s">
        <v>11236</v>
      </c>
      <c r="O2009" s="20" t="s">
        <v>11266</v>
      </c>
      <c r="P2009" s="201" t="n">
        <v>44145</v>
      </c>
      <c r="Q2009" s="201" t="n">
        <v>44145</v>
      </c>
      <c r="R2009" s="62" t="n">
        <v>1</v>
      </c>
      <c r="S2009" s="62" t="s">
        <v>7130</v>
      </c>
      <c r="T2009" s="20" t="n">
        <v>7.8</v>
      </c>
      <c r="U2009" s="20" t="n">
        <v>6.3</v>
      </c>
      <c r="V2009" s="20" t="n">
        <v>9.3</v>
      </c>
      <c r="W2009" s="62" t="s">
        <v>7141</v>
      </c>
      <c r="X2009" s="35"/>
      <c r="Y2009" s="35"/>
      <c r="Z2009" s="200" t="n">
        <v>0</v>
      </c>
      <c r="AE2009" s="94" t="e">
        <f aca="false" t="array" ref="AE2009:AN2009">_xlfn.torow(_xlfn.unique(_xlfn._xlws.filter(cat_table[Subsector],$E2009=cat_table[Sector],"")))</f>
        <v>#NAME?</v>
      </c>
      <c r="AF2009" s="94" t="e">
        <v>#NAME?</v>
      </c>
      <c r="AG2009" s="94" t="e">
        <v>#NAME?</v>
      </c>
      <c r="AH2009" s="94" t="e">
        <v>#NAME?</v>
      </c>
      <c r="AI2009" s="94" t="e">
        <v>#NAME?</v>
      </c>
      <c r="AJ2009" s="94" t="e">
        <v>#NAME?</v>
      </c>
      <c r="AK2009" s="94" t="e">
        <v>#NAME?</v>
      </c>
      <c r="AL2009" s="94" t="e">
        <v>#NAME?</v>
      </c>
      <c r="AM2009" s="94" t="e">
        <v>#NAME?</v>
      </c>
      <c r="AN2009" s="94" t="e">
        <v>#NAME?</v>
      </c>
      <c r="AO2009" s="94" t="e">
        <f aca="false" t="array" ref="AO2009:AS2009">_xlfn.torow(_xlfn.unique(_xlfn._xlws.filter(cat_table[Sub-subsector],($E2009=cat_table[Sector])*($F2009=cat_table[Subsector]),"")))</f>
        <v>#NAME?</v>
      </c>
      <c r="AP2009" s="94" t="e">
        <v>#NAME?</v>
      </c>
      <c r="AQ2009" s="94" t="e">
        <v>#NAME?</v>
      </c>
      <c r="AR2009" s="94" t="e">
        <v>#NAME?</v>
      </c>
      <c r="AS2009" s="94" t="e">
        <v>#NAME?</v>
      </c>
    </row>
    <row r="2010" customFormat="false" ht="15" hidden="false" customHeight="true" outlineLevel="0" collapsed="false">
      <c r="A2010" s="20" t="s">
        <v>11271</v>
      </c>
      <c r="B2010" s="20" t="str">
        <f aca="false">INDEX(Table2[], MATCH(L2010, Location_ID!$D$2:$D$648, 0), 1)</f>
        <v>ec24937f-8d65-4f6f-9aed-22e2f87e8138</v>
      </c>
      <c r="C2010" s="62" t="s">
        <v>1036</v>
      </c>
      <c r="D2010" s="257" t="s">
        <v>354</v>
      </c>
      <c r="E2010" s="62" t="s">
        <v>43</v>
      </c>
      <c r="F2010" s="62" t="s">
        <v>7907</v>
      </c>
      <c r="G2010" s="62" t="s">
        <v>7913</v>
      </c>
      <c r="H2010" s="200"/>
      <c r="I2010" s="20" t="s">
        <v>11234</v>
      </c>
      <c r="J2010" s="20" t="s">
        <v>11265</v>
      </c>
      <c r="K2010" s="62" t="s">
        <v>7120</v>
      </c>
      <c r="L2010" s="62" t="s">
        <v>2211</v>
      </c>
      <c r="M2010" s="62" t="s">
        <v>7110</v>
      </c>
      <c r="N2010" s="62" t="s">
        <v>11236</v>
      </c>
      <c r="O2010" s="20" t="s">
        <v>11266</v>
      </c>
      <c r="P2010" s="201" t="n">
        <v>44200</v>
      </c>
      <c r="Q2010" s="201" t="n">
        <v>44200</v>
      </c>
      <c r="R2010" s="62" t="n">
        <v>1</v>
      </c>
      <c r="S2010" s="62" t="s">
        <v>7130</v>
      </c>
      <c r="T2010" s="20" t="n">
        <v>6.6</v>
      </c>
      <c r="U2010" s="20" t="n">
        <v>5.8</v>
      </c>
      <c r="V2010" s="20" t="n">
        <v>7.4</v>
      </c>
      <c r="W2010" s="62" t="s">
        <v>7141</v>
      </c>
      <c r="X2010" s="35"/>
      <c r="Y2010" s="35"/>
      <c r="Z2010" s="200" t="n">
        <v>0</v>
      </c>
      <c r="AE2010" s="94" t="e">
        <f aca="false" t="array" ref="AE2010:AN2010">_xlfn.torow(_xlfn.unique(_xlfn._xlws.filter(cat_table[Subsector],$E2010=cat_table[Sector],"")))</f>
        <v>#NAME?</v>
      </c>
      <c r="AF2010" s="94" t="e">
        <v>#NAME?</v>
      </c>
      <c r="AG2010" s="94" t="e">
        <v>#NAME?</v>
      </c>
      <c r="AH2010" s="94" t="e">
        <v>#NAME?</v>
      </c>
      <c r="AI2010" s="94" t="e">
        <v>#NAME?</v>
      </c>
      <c r="AJ2010" s="94" t="e">
        <v>#NAME?</v>
      </c>
      <c r="AK2010" s="94" t="e">
        <v>#NAME?</v>
      </c>
      <c r="AL2010" s="94" t="e">
        <v>#NAME?</v>
      </c>
      <c r="AM2010" s="94" t="e">
        <v>#NAME?</v>
      </c>
      <c r="AN2010" s="94" t="e">
        <v>#NAME?</v>
      </c>
      <c r="AO2010" s="94" t="e">
        <f aca="false" t="array" ref="AO2010:AS2010">_xlfn.torow(_xlfn.unique(_xlfn._xlws.filter(cat_table[Sub-subsector],($E2010=cat_table[Sector])*($F2010=cat_table[Subsector]),"")))</f>
        <v>#NAME?</v>
      </c>
      <c r="AP2010" s="94" t="e">
        <v>#NAME?</v>
      </c>
      <c r="AQ2010" s="94" t="e">
        <v>#NAME?</v>
      </c>
      <c r="AR2010" s="94" t="e">
        <v>#NAME?</v>
      </c>
      <c r="AS2010" s="94" t="e">
        <v>#NAME?</v>
      </c>
    </row>
    <row r="2011" customFormat="false" ht="15" hidden="false" customHeight="true" outlineLevel="0" collapsed="false">
      <c r="A2011" s="20" t="s">
        <v>11272</v>
      </c>
      <c r="B2011" s="20" t="str">
        <f aca="false">INDEX(Table2[], MATCH(L2011, Location_ID!$D$2:$D$648, 0), 1)</f>
        <v>ec24937f-8d65-4f6f-9aed-22e2f87e8138</v>
      </c>
      <c r="C2011" s="62" t="s">
        <v>1036</v>
      </c>
      <c r="D2011" s="257" t="s">
        <v>354</v>
      </c>
      <c r="E2011" s="62" t="s">
        <v>43</v>
      </c>
      <c r="F2011" s="62" t="s">
        <v>7907</v>
      </c>
      <c r="G2011" s="62" t="s">
        <v>7913</v>
      </c>
      <c r="H2011" s="200"/>
      <c r="I2011" s="20" t="s">
        <v>11234</v>
      </c>
      <c r="J2011" s="20" t="s">
        <v>11273</v>
      </c>
      <c r="K2011" s="62" t="s">
        <v>7120</v>
      </c>
      <c r="L2011" s="62" t="s">
        <v>2211</v>
      </c>
      <c r="M2011" s="62" t="s">
        <v>7110</v>
      </c>
      <c r="N2011" s="62" t="s">
        <v>11236</v>
      </c>
      <c r="O2011" s="20" t="s">
        <v>11274</v>
      </c>
      <c r="P2011" s="201" t="n">
        <v>43895</v>
      </c>
      <c r="Q2011" s="201" t="n">
        <v>43895</v>
      </c>
      <c r="R2011" s="62" t="n">
        <v>1</v>
      </c>
      <c r="S2011" s="62" t="s">
        <v>7130</v>
      </c>
      <c r="T2011" s="20" t="n">
        <v>18.1</v>
      </c>
      <c r="U2011" s="20" t="n">
        <v>15.2</v>
      </c>
      <c r="V2011" s="20" t="n">
        <v>21</v>
      </c>
      <c r="W2011" s="62" t="s">
        <v>7141</v>
      </c>
      <c r="X2011" s="35"/>
      <c r="Y2011" s="35"/>
      <c r="Z2011" s="200" t="n">
        <v>0</v>
      </c>
      <c r="AE2011" s="94" t="e">
        <f aca="false" t="array" ref="AE2011:AN2011">_xlfn.torow(_xlfn.unique(_xlfn._xlws.filter(cat_table[Subsector],$E2011=cat_table[Sector],"")))</f>
        <v>#NAME?</v>
      </c>
      <c r="AF2011" s="94" t="e">
        <v>#NAME?</v>
      </c>
      <c r="AG2011" s="94" t="e">
        <v>#NAME?</v>
      </c>
      <c r="AH2011" s="94" t="e">
        <v>#NAME?</v>
      </c>
      <c r="AI2011" s="94" t="e">
        <v>#NAME?</v>
      </c>
      <c r="AJ2011" s="94" t="e">
        <v>#NAME?</v>
      </c>
      <c r="AK2011" s="94" t="e">
        <v>#NAME?</v>
      </c>
      <c r="AL2011" s="94" t="e">
        <v>#NAME?</v>
      </c>
      <c r="AM2011" s="94" t="e">
        <v>#NAME?</v>
      </c>
      <c r="AN2011" s="94" t="e">
        <v>#NAME?</v>
      </c>
      <c r="AO2011" s="94" t="e">
        <f aca="false" t="array" ref="AO2011:AS2011">_xlfn.torow(_xlfn.unique(_xlfn._xlws.filter(cat_table[Sub-subsector],($E2011=cat_table[Sector])*($F2011=cat_table[Subsector]),"")))</f>
        <v>#NAME?</v>
      </c>
      <c r="AP2011" s="94" t="e">
        <v>#NAME?</v>
      </c>
      <c r="AQ2011" s="94" t="e">
        <v>#NAME?</v>
      </c>
      <c r="AR2011" s="94" t="e">
        <v>#NAME?</v>
      </c>
      <c r="AS2011" s="94" t="e">
        <v>#NAME?</v>
      </c>
    </row>
    <row r="2012" customFormat="false" ht="15" hidden="false" customHeight="true" outlineLevel="0" collapsed="false">
      <c r="A2012" s="20" t="s">
        <v>11275</v>
      </c>
      <c r="B2012" s="20" t="str">
        <f aca="false">INDEX(Table2[], MATCH(L2012, Location_ID!$D$2:$D$648, 0), 1)</f>
        <v>ec24937f-8d65-4f6f-9aed-22e2f87e8138</v>
      </c>
      <c r="C2012" s="62" t="s">
        <v>1036</v>
      </c>
      <c r="D2012" s="257" t="s">
        <v>354</v>
      </c>
      <c r="E2012" s="62" t="s">
        <v>43</v>
      </c>
      <c r="F2012" s="62" t="s">
        <v>7907</v>
      </c>
      <c r="G2012" s="62" t="s">
        <v>7913</v>
      </c>
      <c r="H2012" s="200"/>
      <c r="I2012" s="20" t="s">
        <v>11234</v>
      </c>
      <c r="J2012" s="20" t="s">
        <v>11273</v>
      </c>
      <c r="K2012" s="62" t="s">
        <v>7120</v>
      </c>
      <c r="L2012" s="62" t="s">
        <v>2211</v>
      </c>
      <c r="M2012" s="62" t="s">
        <v>7110</v>
      </c>
      <c r="N2012" s="62" t="s">
        <v>11236</v>
      </c>
      <c r="O2012" s="20" t="s">
        <v>11274</v>
      </c>
      <c r="P2012" s="201" t="n">
        <v>43963</v>
      </c>
      <c r="Q2012" s="201" t="n">
        <v>43963</v>
      </c>
      <c r="R2012" s="62" t="n">
        <v>1</v>
      </c>
      <c r="S2012" s="62" t="s">
        <v>7130</v>
      </c>
      <c r="T2012" s="20" t="n">
        <v>17</v>
      </c>
      <c r="U2012" s="20" t="n">
        <v>13.7</v>
      </c>
      <c r="V2012" s="20" t="n">
        <v>20.3</v>
      </c>
      <c r="W2012" s="62" t="s">
        <v>7141</v>
      </c>
      <c r="X2012" s="35"/>
      <c r="Y2012" s="35"/>
      <c r="Z2012" s="200" t="n">
        <v>0</v>
      </c>
      <c r="AE2012" s="94" t="e">
        <f aca="false" t="array" ref="AE2012:AN2012">_xlfn.torow(_xlfn.unique(_xlfn._xlws.filter(cat_table[Subsector],$E2012=cat_table[Sector],"")))</f>
        <v>#NAME?</v>
      </c>
      <c r="AF2012" s="94" t="e">
        <v>#NAME?</v>
      </c>
      <c r="AG2012" s="94" t="e">
        <v>#NAME?</v>
      </c>
      <c r="AH2012" s="94" t="e">
        <v>#NAME?</v>
      </c>
      <c r="AI2012" s="94" t="e">
        <v>#NAME?</v>
      </c>
      <c r="AJ2012" s="94" t="e">
        <v>#NAME?</v>
      </c>
      <c r="AK2012" s="94" t="e">
        <v>#NAME?</v>
      </c>
      <c r="AL2012" s="94" t="e">
        <v>#NAME?</v>
      </c>
      <c r="AM2012" s="94" t="e">
        <v>#NAME?</v>
      </c>
      <c r="AN2012" s="94" t="e">
        <v>#NAME?</v>
      </c>
      <c r="AO2012" s="94" t="e">
        <f aca="false" t="array" ref="AO2012:AS2012">_xlfn.torow(_xlfn.unique(_xlfn._xlws.filter(cat_table[Sub-subsector],($E2012=cat_table[Sector])*($F2012=cat_table[Subsector]),"")))</f>
        <v>#NAME?</v>
      </c>
      <c r="AP2012" s="94" t="e">
        <v>#NAME?</v>
      </c>
      <c r="AQ2012" s="94" t="e">
        <v>#NAME?</v>
      </c>
      <c r="AR2012" s="94" t="e">
        <v>#NAME?</v>
      </c>
      <c r="AS2012" s="94" t="e">
        <v>#NAME?</v>
      </c>
    </row>
    <row r="2013" customFormat="false" ht="15" hidden="false" customHeight="true" outlineLevel="0" collapsed="false">
      <c r="A2013" s="20" t="s">
        <v>11276</v>
      </c>
      <c r="B2013" s="20" t="str">
        <f aca="false">INDEX(Table2[], MATCH(L2013, Location_ID!$D$2:$D$648, 0), 1)</f>
        <v>ec24937f-8d65-4f6f-9aed-22e2f87e8138</v>
      </c>
      <c r="C2013" s="62" t="s">
        <v>1036</v>
      </c>
      <c r="D2013" s="257" t="s">
        <v>354</v>
      </c>
      <c r="E2013" s="62" t="s">
        <v>43</v>
      </c>
      <c r="F2013" s="62" t="s">
        <v>7907</v>
      </c>
      <c r="G2013" s="62" t="s">
        <v>7913</v>
      </c>
      <c r="H2013" s="200"/>
      <c r="I2013" s="20" t="s">
        <v>11234</v>
      </c>
      <c r="J2013" s="20" t="s">
        <v>11273</v>
      </c>
      <c r="K2013" s="62" t="s">
        <v>7120</v>
      </c>
      <c r="L2013" s="62" t="s">
        <v>2211</v>
      </c>
      <c r="M2013" s="62" t="s">
        <v>7110</v>
      </c>
      <c r="N2013" s="62" t="s">
        <v>11236</v>
      </c>
      <c r="O2013" s="20" t="s">
        <v>11274</v>
      </c>
      <c r="P2013" s="201" t="n">
        <v>44019</v>
      </c>
      <c r="Q2013" s="201" t="n">
        <v>44019</v>
      </c>
      <c r="R2013" s="62" t="n">
        <v>1</v>
      </c>
      <c r="S2013" s="62" t="s">
        <v>7130</v>
      </c>
      <c r="T2013" s="20" t="n">
        <v>19.6</v>
      </c>
      <c r="U2013" s="20" t="n">
        <v>17.8</v>
      </c>
      <c r="V2013" s="20" t="n">
        <v>21.4</v>
      </c>
      <c r="W2013" s="62" t="s">
        <v>7141</v>
      </c>
      <c r="X2013" s="35"/>
      <c r="Y2013" s="35"/>
      <c r="Z2013" s="200" t="n">
        <v>0</v>
      </c>
      <c r="AE2013" s="94" t="e">
        <f aca="false" t="array" ref="AE2013:AN2013">_xlfn.torow(_xlfn.unique(_xlfn._xlws.filter(cat_table[Subsector],$E2013=cat_table[Sector],"")))</f>
        <v>#NAME?</v>
      </c>
      <c r="AF2013" s="94" t="e">
        <v>#NAME?</v>
      </c>
      <c r="AG2013" s="94" t="e">
        <v>#NAME?</v>
      </c>
      <c r="AH2013" s="94" t="e">
        <v>#NAME?</v>
      </c>
      <c r="AI2013" s="94" t="e">
        <v>#NAME?</v>
      </c>
      <c r="AJ2013" s="94" t="e">
        <v>#NAME?</v>
      </c>
      <c r="AK2013" s="94" t="e">
        <v>#NAME?</v>
      </c>
      <c r="AL2013" s="94" t="e">
        <v>#NAME?</v>
      </c>
      <c r="AM2013" s="94" t="e">
        <v>#NAME?</v>
      </c>
      <c r="AN2013" s="94" t="e">
        <v>#NAME?</v>
      </c>
      <c r="AO2013" s="94" t="e">
        <f aca="false" t="array" ref="AO2013:AS2013">_xlfn.torow(_xlfn.unique(_xlfn._xlws.filter(cat_table[Sub-subsector],($E2013=cat_table[Sector])*($F2013=cat_table[Subsector]),"")))</f>
        <v>#NAME?</v>
      </c>
      <c r="AP2013" s="94" t="e">
        <v>#NAME?</v>
      </c>
      <c r="AQ2013" s="94" t="e">
        <v>#NAME?</v>
      </c>
      <c r="AR2013" s="94" t="e">
        <v>#NAME?</v>
      </c>
      <c r="AS2013" s="94" t="e">
        <v>#NAME?</v>
      </c>
    </row>
    <row r="2014" customFormat="false" ht="15" hidden="false" customHeight="true" outlineLevel="0" collapsed="false">
      <c r="A2014" s="20" t="s">
        <v>11277</v>
      </c>
      <c r="B2014" s="20" t="str">
        <f aca="false">INDEX(Table2[], MATCH(L2014, Location_ID!$D$2:$D$648, 0), 1)</f>
        <v>ec24937f-8d65-4f6f-9aed-22e2f87e8138</v>
      </c>
      <c r="C2014" s="62" t="s">
        <v>1036</v>
      </c>
      <c r="D2014" s="257" t="s">
        <v>354</v>
      </c>
      <c r="E2014" s="62" t="s">
        <v>43</v>
      </c>
      <c r="F2014" s="62" t="s">
        <v>7907</v>
      </c>
      <c r="G2014" s="62" t="s">
        <v>7913</v>
      </c>
      <c r="H2014" s="200"/>
      <c r="I2014" s="20" t="s">
        <v>11234</v>
      </c>
      <c r="J2014" s="20" t="s">
        <v>11273</v>
      </c>
      <c r="K2014" s="62" t="s">
        <v>7120</v>
      </c>
      <c r="L2014" s="62" t="s">
        <v>2211</v>
      </c>
      <c r="M2014" s="62" t="s">
        <v>7110</v>
      </c>
      <c r="N2014" s="62" t="s">
        <v>11236</v>
      </c>
      <c r="O2014" s="20" t="s">
        <v>11274</v>
      </c>
      <c r="P2014" s="201" t="n">
        <v>44081</v>
      </c>
      <c r="Q2014" s="201" t="n">
        <v>44081</v>
      </c>
      <c r="R2014" s="62" t="n">
        <v>1</v>
      </c>
      <c r="S2014" s="62" t="s">
        <v>7130</v>
      </c>
      <c r="T2014" s="20" t="n">
        <v>23.9</v>
      </c>
      <c r="U2014" s="20" t="n">
        <v>20.3</v>
      </c>
      <c r="V2014" s="20" t="n">
        <v>27.5</v>
      </c>
      <c r="W2014" s="62" t="s">
        <v>7141</v>
      </c>
      <c r="X2014" s="35"/>
      <c r="Y2014" s="35"/>
      <c r="Z2014" s="200" t="n">
        <v>0</v>
      </c>
      <c r="AE2014" s="94" t="e">
        <f aca="false" t="array" ref="AE2014:AN2014">_xlfn.torow(_xlfn.unique(_xlfn._xlws.filter(cat_table[Subsector],$E2014=cat_table[Sector],"")))</f>
        <v>#NAME?</v>
      </c>
      <c r="AF2014" s="94" t="e">
        <v>#NAME?</v>
      </c>
      <c r="AG2014" s="94" t="e">
        <v>#NAME?</v>
      </c>
      <c r="AH2014" s="94" t="e">
        <v>#NAME?</v>
      </c>
      <c r="AI2014" s="94" t="e">
        <v>#NAME?</v>
      </c>
      <c r="AJ2014" s="94" t="e">
        <v>#NAME?</v>
      </c>
      <c r="AK2014" s="94" t="e">
        <v>#NAME?</v>
      </c>
      <c r="AL2014" s="94" t="e">
        <v>#NAME?</v>
      </c>
      <c r="AM2014" s="94" t="e">
        <v>#NAME?</v>
      </c>
      <c r="AN2014" s="94" t="e">
        <v>#NAME?</v>
      </c>
      <c r="AO2014" s="94" t="e">
        <f aca="false" t="array" ref="AO2014:AS2014">_xlfn.torow(_xlfn.unique(_xlfn._xlws.filter(cat_table[Sub-subsector],($E2014=cat_table[Sector])*($F2014=cat_table[Subsector]),"")))</f>
        <v>#NAME?</v>
      </c>
      <c r="AP2014" s="94" t="e">
        <v>#NAME?</v>
      </c>
      <c r="AQ2014" s="94" t="e">
        <v>#NAME?</v>
      </c>
      <c r="AR2014" s="94" t="e">
        <v>#NAME?</v>
      </c>
      <c r="AS2014" s="94" t="e">
        <v>#NAME?</v>
      </c>
    </row>
    <row r="2015" customFormat="false" ht="15" hidden="false" customHeight="true" outlineLevel="0" collapsed="false">
      <c r="A2015" s="20" t="s">
        <v>11278</v>
      </c>
      <c r="B2015" s="20" t="str">
        <f aca="false">INDEX(Table2[], MATCH(L2015, Location_ID!$D$2:$D$648, 0), 1)</f>
        <v>ec24937f-8d65-4f6f-9aed-22e2f87e8138</v>
      </c>
      <c r="C2015" s="62" t="s">
        <v>1036</v>
      </c>
      <c r="D2015" s="257" t="s">
        <v>354</v>
      </c>
      <c r="E2015" s="62" t="s">
        <v>43</v>
      </c>
      <c r="F2015" s="62" t="s">
        <v>7907</v>
      </c>
      <c r="G2015" s="62" t="s">
        <v>7913</v>
      </c>
      <c r="H2015" s="200"/>
      <c r="I2015" s="20" t="s">
        <v>11234</v>
      </c>
      <c r="J2015" s="20" t="s">
        <v>11273</v>
      </c>
      <c r="K2015" s="62" t="s">
        <v>7120</v>
      </c>
      <c r="L2015" s="62" t="s">
        <v>2211</v>
      </c>
      <c r="M2015" s="62" t="s">
        <v>7110</v>
      </c>
      <c r="N2015" s="62" t="s">
        <v>11236</v>
      </c>
      <c r="O2015" s="20" t="s">
        <v>11274</v>
      </c>
      <c r="P2015" s="201" t="n">
        <v>44146</v>
      </c>
      <c r="Q2015" s="201" t="n">
        <v>44146</v>
      </c>
      <c r="R2015" s="62" t="n">
        <v>1</v>
      </c>
      <c r="S2015" s="62" t="s">
        <v>7130</v>
      </c>
      <c r="T2015" s="20" t="n">
        <v>21.3</v>
      </c>
      <c r="U2015" s="20" t="n">
        <v>18.6</v>
      </c>
      <c r="V2015" s="20" t="n">
        <v>24</v>
      </c>
      <c r="W2015" s="62" t="s">
        <v>7141</v>
      </c>
      <c r="X2015" s="35"/>
      <c r="Y2015" s="35"/>
      <c r="Z2015" s="200" t="n">
        <v>0</v>
      </c>
      <c r="AE2015" s="94" t="e">
        <f aca="false" t="array" ref="AE2015:AN2015">_xlfn.torow(_xlfn.unique(_xlfn._xlws.filter(cat_table[Subsector],$E2015=cat_table[Sector],"")))</f>
        <v>#NAME?</v>
      </c>
      <c r="AF2015" s="94" t="e">
        <v>#NAME?</v>
      </c>
      <c r="AG2015" s="94" t="e">
        <v>#NAME?</v>
      </c>
      <c r="AH2015" s="94" t="e">
        <v>#NAME?</v>
      </c>
      <c r="AI2015" s="94" t="e">
        <v>#NAME?</v>
      </c>
      <c r="AJ2015" s="94" t="e">
        <v>#NAME?</v>
      </c>
      <c r="AK2015" s="94" t="e">
        <v>#NAME?</v>
      </c>
      <c r="AL2015" s="94" t="e">
        <v>#NAME?</v>
      </c>
      <c r="AM2015" s="94" t="e">
        <v>#NAME?</v>
      </c>
      <c r="AN2015" s="94" t="e">
        <v>#NAME?</v>
      </c>
      <c r="AO2015" s="94" t="e">
        <f aca="false" t="array" ref="AO2015:AS2015">_xlfn.torow(_xlfn.unique(_xlfn._xlws.filter(cat_table[Sub-subsector],($E2015=cat_table[Sector])*($F2015=cat_table[Subsector]),"")))</f>
        <v>#NAME?</v>
      </c>
      <c r="AP2015" s="94" t="e">
        <v>#NAME?</v>
      </c>
      <c r="AQ2015" s="94" t="e">
        <v>#NAME?</v>
      </c>
      <c r="AR2015" s="94" t="e">
        <v>#NAME?</v>
      </c>
      <c r="AS2015" s="94" t="e">
        <v>#NAME?</v>
      </c>
    </row>
    <row r="2016" customFormat="false" ht="15" hidden="false" customHeight="true" outlineLevel="0" collapsed="false">
      <c r="A2016" s="20" t="s">
        <v>11279</v>
      </c>
      <c r="B2016" s="20" t="str">
        <f aca="false">INDEX(Table2[], MATCH(L2016, Location_ID!$D$2:$D$648, 0), 1)</f>
        <v>ec24937f-8d65-4f6f-9aed-22e2f87e8138</v>
      </c>
      <c r="C2016" s="62" t="s">
        <v>1036</v>
      </c>
      <c r="D2016" s="257" t="s">
        <v>354</v>
      </c>
      <c r="E2016" s="62" t="s">
        <v>43</v>
      </c>
      <c r="F2016" s="62" t="s">
        <v>7907</v>
      </c>
      <c r="G2016" s="62" t="s">
        <v>7913</v>
      </c>
      <c r="H2016" s="200"/>
      <c r="I2016" s="20" t="s">
        <v>11234</v>
      </c>
      <c r="J2016" s="20" t="s">
        <v>11273</v>
      </c>
      <c r="K2016" s="62" t="s">
        <v>7120</v>
      </c>
      <c r="L2016" s="62" t="s">
        <v>2211</v>
      </c>
      <c r="M2016" s="62" t="s">
        <v>7110</v>
      </c>
      <c r="N2016" s="62" t="s">
        <v>11236</v>
      </c>
      <c r="O2016" s="20" t="s">
        <v>11274</v>
      </c>
      <c r="P2016" s="201" t="n">
        <v>44201</v>
      </c>
      <c r="Q2016" s="201" t="n">
        <v>44201</v>
      </c>
      <c r="R2016" s="62" t="n">
        <v>1</v>
      </c>
      <c r="S2016" s="62" t="s">
        <v>7130</v>
      </c>
      <c r="T2016" s="20" t="n">
        <v>23.4</v>
      </c>
      <c r="U2016" s="20" t="n">
        <v>21.8</v>
      </c>
      <c r="V2016" s="20" t="n">
        <v>25</v>
      </c>
      <c r="W2016" s="62" t="s">
        <v>7141</v>
      </c>
      <c r="X2016" s="35"/>
      <c r="Y2016" s="35"/>
      <c r="Z2016" s="200" t="n">
        <v>0</v>
      </c>
      <c r="AE2016" s="94" t="e">
        <f aca="false" t="array" ref="AE2016:AN2016">_xlfn.torow(_xlfn.unique(_xlfn._xlws.filter(cat_table[Subsector],$E2016=cat_table[Sector],"")))</f>
        <v>#NAME?</v>
      </c>
      <c r="AF2016" s="94" t="e">
        <v>#NAME?</v>
      </c>
      <c r="AG2016" s="94" t="e">
        <v>#NAME?</v>
      </c>
      <c r="AH2016" s="94" t="e">
        <v>#NAME?</v>
      </c>
      <c r="AI2016" s="94" t="e">
        <v>#NAME?</v>
      </c>
      <c r="AJ2016" s="94" t="e">
        <v>#NAME?</v>
      </c>
      <c r="AK2016" s="94" t="e">
        <v>#NAME?</v>
      </c>
      <c r="AL2016" s="94" t="e">
        <v>#NAME?</v>
      </c>
      <c r="AM2016" s="94" t="e">
        <v>#NAME?</v>
      </c>
      <c r="AN2016" s="94" t="e">
        <v>#NAME?</v>
      </c>
      <c r="AO2016" s="94" t="e">
        <f aca="false" t="array" ref="AO2016:AS2016">_xlfn.torow(_xlfn.unique(_xlfn._xlws.filter(cat_table[Sub-subsector],($E2016=cat_table[Sector])*($F2016=cat_table[Subsector]),"")))</f>
        <v>#NAME?</v>
      </c>
      <c r="AP2016" s="94" t="e">
        <v>#NAME?</v>
      </c>
      <c r="AQ2016" s="94" t="e">
        <v>#NAME?</v>
      </c>
      <c r="AR2016" s="94" t="e">
        <v>#NAME?</v>
      </c>
      <c r="AS2016" s="94" t="e">
        <v>#NAME?</v>
      </c>
    </row>
    <row r="2017" customFormat="false" ht="15" hidden="false" customHeight="true" outlineLevel="0" collapsed="false">
      <c r="A2017" s="20" t="s">
        <v>11280</v>
      </c>
      <c r="B2017" s="20" t="str">
        <f aca="false">INDEX(Table2[], MATCH(L2017, Location_ID!$D$2:$D$648, 0), 1)</f>
        <v>ec24937f-8d65-4f6f-9aed-22e2f87e8138</v>
      </c>
      <c r="C2017" s="62" t="s">
        <v>1036</v>
      </c>
      <c r="D2017" s="257" t="s">
        <v>354</v>
      </c>
      <c r="E2017" s="62" t="s">
        <v>43</v>
      </c>
      <c r="F2017" s="62" t="s">
        <v>7907</v>
      </c>
      <c r="G2017" s="62" t="s">
        <v>7913</v>
      </c>
      <c r="H2017" s="200"/>
      <c r="I2017" s="20" t="s">
        <v>11234</v>
      </c>
      <c r="J2017" s="20" t="s">
        <v>11281</v>
      </c>
      <c r="K2017" s="62" t="s">
        <v>7120</v>
      </c>
      <c r="L2017" s="62" t="s">
        <v>2211</v>
      </c>
      <c r="M2017" s="62" t="s">
        <v>7110</v>
      </c>
      <c r="N2017" s="62" t="s">
        <v>11236</v>
      </c>
      <c r="O2017" s="20" t="s">
        <v>11282</v>
      </c>
      <c r="P2017" s="201" t="n">
        <v>43553</v>
      </c>
      <c r="Q2017" s="201" t="n">
        <v>43553</v>
      </c>
      <c r="R2017" s="62" t="n">
        <v>1</v>
      </c>
      <c r="S2017" s="62" t="s">
        <v>7130</v>
      </c>
      <c r="T2017" s="20" t="n">
        <v>7.5</v>
      </c>
      <c r="U2017" s="20" t="n">
        <v>6.3</v>
      </c>
      <c r="V2017" s="20" t="n">
        <v>8.7</v>
      </c>
      <c r="W2017" s="62" t="s">
        <v>7141</v>
      </c>
      <c r="X2017" s="35"/>
      <c r="Y2017" s="35"/>
      <c r="Z2017" s="200" t="n">
        <v>0</v>
      </c>
      <c r="AE2017" s="94" t="e">
        <f aca="false" t="array" ref="AE2017:AN2017">_xlfn.torow(_xlfn.unique(_xlfn._xlws.filter(cat_table[Subsector],$E2017=cat_table[Sector],"")))</f>
        <v>#NAME?</v>
      </c>
      <c r="AF2017" s="94" t="e">
        <v>#NAME?</v>
      </c>
      <c r="AG2017" s="94" t="e">
        <v>#NAME?</v>
      </c>
      <c r="AH2017" s="94" t="e">
        <v>#NAME?</v>
      </c>
      <c r="AI2017" s="94" t="e">
        <v>#NAME?</v>
      </c>
      <c r="AJ2017" s="94" t="e">
        <v>#NAME?</v>
      </c>
      <c r="AK2017" s="94" t="e">
        <v>#NAME?</v>
      </c>
      <c r="AL2017" s="94" t="e">
        <v>#NAME?</v>
      </c>
      <c r="AM2017" s="94" t="e">
        <v>#NAME?</v>
      </c>
      <c r="AN2017" s="94" t="e">
        <v>#NAME?</v>
      </c>
      <c r="AO2017" s="94" t="e">
        <f aca="false" t="array" ref="AO2017:AS2017">_xlfn.torow(_xlfn.unique(_xlfn._xlws.filter(cat_table[Sub-subsector],($E2017=cat_table[Sector])*($F2017=cat_table[Subsector]),"")))</f>
        <v>#NAME?</v>
      </c>
      <c r="AP2017" s="94" t="e">
        <v>#NAME?</v>
      </c>
      <c r="AQ2017" s="94" t="e">
        <v>#NAME?</v>
      </c>
      <c r="AR2017" s="94" t="e">
        <v>#NAME?</v>
      </c>
      <c r="AS2017" s="94" t="e">
        <v>#NAME?</v>
      </c>
    </row>
    <row r="2018" customFormat="false" ht="15" hidden="false" customHeight="true" outlineLevel="0" collapsed="false">
      <c r="A2018" s="20" t="s">
        <v>11283</v>
      </c>
      <c r="B2018" s="20" t="str">
        <f aca="false">INDEX(Table2[], MATCH(L2018, Location_ID!$D$2:$D$648, 0), 1)</f>
        <v>ec24937f-8d65-4f6f-9aed-22e2f87e8138</v>
      </c>
      <c r="C2018" s="62" t="s">
        <v>1036</v>
      </c>
      <c r="D2018" s="257" t="s">
        <v>354</v>
      </c>
      <c r="E2018" s="62" t="s">
        <v>43</v>
      </c>
      <c r="F2018" s="62" t="s">
        <v>7907</v>
      </c>
      <c r="G2018" s="62" t="s">
        <v>7913</v>
      </c>
      <c r="H2018" s="200"/>
      <c r="I2018" s="20" t="s">
        <v>11234</v>
      </c>
      <c r="J2018" s="20" t="s">
        <v>11281</v>
      </c>
      <c r="K2018" s="62" t="s">
        <v>7120</v>
      </c>
      <c r="L2018" s="62" t="s">
        <v>2211</v>
      </c>
      <c r="M2018" s="62" t="s">
        <v>7110</v>
      </c>
      <c r="N2018" s="62" t="s">
        <v>11236</v>
      </c>
      <c r="O2018" s="20" t="s">
        <v>11282</v>
      </c>
      <c r="P2018" s="201" t="n">
        <v>43697</v>
      </c>
      <c r="Q2018" s="201" t="n">
        <v>43697</v>
      </c>
      <c r="R2018" s="62" t="n">
        <v>1</v>
      </c>
      <c r="S2018" s="62" t="s">
        <v>7130</v>
      </c>
      <c r="T2018" s="20" t="n">
        <v>8.9</v>
      </c>
      <c r="U2018" s="20" t="n">
        <v>7.9</v>
      </c>
      <c r="V2018" s="20" t="n">
        <v>9.9</v>
      </c>
      <c r="W2018" s="62" t="s">
        <v>7141</v>
      </c>
      <c r="X2018" s="35"/>
      <c r="Y2018" s="35"/>
      <c r="Z2018" s="200" t="n">
        <v>0</v>
      </c>
      <c r="AE2018" s="94" t="e">
        <f aca="false" t="array" ref="AE2018:AN2018">_xlfn.torow(_xlfn.unique(_xlfn._xlws.filter(cat_table[Subsector],$E2018=cat_table[Sector],"")))</f>
        <v>#NAME?</v>
      </c>
      <c r="AF2018" s="94" t="e">
        <v>#NAME?</v>
      </c>
      <c r="AG2018" s="94" t="e">
        <v>#NAME?</v>
      </c>
      <c r="AH2018" s="94" t="e">
        <v>#NAME?</v>
      </c>
      <c r="AI2018" s="94" t="e">
        <v>#NAME?</v>
      </c>
      <c r="AJ2018" s="94" t="e">
        <v>#NAME?</v>
      </c>
      <c r="AK2018" s="94" t="e">
        <v>#NAME?</v>
      </c>
      <c r="AL2018" s="94" t="e">
        <v>#NAME?</v>
      </c>
      <c r="AM2018" s="94" t="e">
        <v>#NAME?</v>
      </c>
      <c r="AN2018" s="94" t="e">
        <v>#NAME?</v>
      </c>
      <c r="AO2018" s="94" t="e">
        <f aca="false" t="array" ref="AO2018:AS2018">_xlfn.torow(_xlfn.unique(_xlfn._xlws.filter(cat_table[Sub-subsector],($E2018=cat_table[Sector])*($F2018=cat_table[Subsector]),"")))</f>
        <v>#NAME?</v>
      </c>
      <c r="AP2018" s="94" t="e">
        <v>#NAME?</v>
      </c>
      <c r="AQ2018" s="94" t="e">
        <v>#NAME?</v>
      </c>
      <c r="AR2018" s="94" t="e">
        <v>#NAME?</v>
      </c>
      <c r="AS2018" s="94" t="e">
        <v>#NAME?</v>
      </c>
    </row>
    <row r="2019" customFormat="false" ht="15" hidden="false" customHeight="true" outlineLevel="0" collapsed="false">
      <c r="A2019" s="20" t="s">
        <v>11284</v>
      </c>
      <c r="B2019" s="20" t="str">
        <f aca="false">INDEX(Table2[], MATCH(L2019, Location_ID!$D$2:$D$648, 0), 1)</f>
        <v>ec24937f-8d65-4f6f-9aed-22e2f87e8138</v>
      </c>
      <c r="C2019" s="62" t="s">
        <v>1036</v>
      </c>
      <c r="D2019" s="257" t="s">
        <v>354</v>
      </c>
      <c r="E2019" s="62" t="s">
        <v>43</v>
      </c>
      <c r="F2019" s="62" t="s">
        <v>7907</v>
      </c>
      <c r="G2019" s="62" t="s">
        <v>7913</v>
      </c>
      <c r="H2019" s="200"/>
      <c r="I2019" s="20" t="s">
        <v>11234</v>
      </c>
      <c r="J2019" s="20" t="s">
        <v>11281</v>
      </c>
      <c r="K2019" s="62" t="s">
        <v>7120</v>
      </c>
      <c r="L2019" s="62" t="s">
        <v>2211</v>
      </c>
      <c r="M2019" s="62" t="s">
        <v>7110</v>
      </c>
      <c r="N2019" s="62" t="s">
        <v>11236</v>
      </c>
      <c r="O2019" s="20" t="s">
        <v>11282</v>
      </c>
      <c r="P2019" s="201" t="n">
        <v>43874</v>
      </c>
      <c r="Q2019" s="201" t="n">
        <v>43874</v>
      </c>
      <c r="R2019" s="62" t="n">
        <v>1</v>
      </c>
      <c r="S2019" s="62" t="s">
        <v>7130</v>
      </c>
      <c r="T2019" s="20" t="n">
        <v>7.8</v>
      </c>
      <c r="U2019" s="20" t="n">
        <v>5.9</v>
      </c>
      <c r="V2019" s="20" t="n">
        <v>9.7</v>
      </c>
      <c r="W2019" s="62" t="s">
        <v>7141</v>
      </c>
      <c r="X2019" s="35"/>
      <c r="Y2019" s="35"/>
      <c r="Z2019" s="200" t="n">
        <v>0</v>
      </c>
      <c r="AE2019" s="94" t="e">
        <f aca="false" t="array" ref="AE2019:AN2019">_xlfn.torow(_xlfn.unique(_xlfn._xlws.filter(cat_table[Subsector],$E2019=cat_table[Sector],"")))</f>
        <v>#NAME?</v>
      </c>
      <c r="AF2019" s="94" t="e">
        <v>#NAME?</v>
      </c>
      <c r="AG2019" s="94" t="e">
        <v>#NAME?</v>
      </c>
      <c r="AH2019" s="94" t="e">
        <v>#NAME?</v>
      </c>
      <c r="AI2019" s="94" t="e">
        <v>#NAME?</v>
      </c>
      <c r="AJ2019" s="94" t="e">
        <v>#NAME?</v>
      </c>
      <c r="AK2019" s="94" t="e">
        <v>#NAME?</v>
      </c>
      <c r="AL2019" s="94" t="e">
        <v>#NAME?</v>
      </c>
      <c r="AM2019" s="94" t="e">
        <v>#NAME?</v>
      </c>
      <c r="AN2019" s="94" t="e">
        <v>#NAME?</v>
      </c>
      <c r="AO2019" s="94" t="e">
        <f aca="false" t="array" ref="AO2019:AS2019">_xlfn.torow(_xlfn.unique(_xlfn._xlws.filter(cat_table[Sub-subsector],($E2019=cat_table[Sector])*($F2019=cat_table[Subsector]),"")))</f>
        <v>#NAME?</v>
      </c>
      <c r="AP2019" s="94" t="e">
        <v>#NAME?</v>
      </c>
      <c r="AQ2019" s="94" t="e">
        <v>#NAME?</v>
      </c>
      <c r="AR2019" s="94" t="e">
        <v>#NAME?</v>
      </c>
      <c r="AS2019" s="94" t="e">
        <v>#NAME?</v>
      </c>
    </row>
    <row r="2020" customFormat="false" ht="15" hidden="false" customHeight="true" outlineLevel="0" collapsed="false">
      <c r="A2020" s="20" t="s">
        <v>11285</v>
      </c>
      <c r="B2020" s="20" t="str">
        <f aca="false">INDEX(Table2[], MATCH(L2020, Location_ID!$D$2:$D$648, 0), 1)</f>
        <v>ec24937f-8d65-4f6f-9aed-22e2f87e8138</v>
      </c>
      <c r="C2020" s="62" t="s">
        <v>1036</v>
      </c>
      <c r="D2020" s="257" t="s">
        <v>354</v>
      </c>
      <c r="E2020" s="62" t="s">
        <v>43</v>
      </c>
      <c r="F2020" s="62" t="s">
        <v>7907</v>
      </c>
      <c r="G2020" s="62" t="s">
        <v>7913</v>
      </c>
      <c r="H2020" s="200"/>
      <c r="I2020" s="20" t="s">
        <v>11234</v>
      </c>
      <c r="J2020" s="20" t="s">
        <v>11281</v>
      </c>
      <c r="K2020" s="62" t="s">
        <v>7120</v>
      </c>
      <c r="L2020" s="62" t="s">
        <v>2211</v>
      </c>
      <c r="M2020" s="62" t="s">
        <v>7110</v>
      </c>
      <c r="N2020" s="62" t="s">
        <v>11236</v>
      </c>
      <c r="O2020" s="20" t="s">
        <v>11282</v>
      </c>
      <c r="P2020" s="201" t="n">
        <v>43969</v>
      </c>
      <c r="Q2020" s="201" t="n">
        <v>43969</v>
      </c>
      <c r="R2020" s="62" t="n">
        <v>1</v>
      </c>
      <c r="S2020" s="62" t="s">
        <v>7130</v>
      </c>
      <c r="T2020" s="20" t="n">
        <v>7.3</v>
      </c>
      <c r="U2020" s="20" t="n">
        <v>6.1</v>
      </c>
      <c r="V2020" s="20" t="n">
        <v>8.5</v>
      </c>
      <c r="W2020" s="62" t="s">
        <v>7141</v>
      </c>
      <c r="X2020" s="35"/>
      <c r="Y2020" s="35"/>
      <c r="Z2020" s="200" t="n">
        <v>0</v>
      </c>
      <c r="AE2020" s="94" t="e">
        <f aca="false" t="array" ref="AE2020:AN2020">_xlfn.torow(_xlfn.unique(_xlfn._xlws.filter(cat_table[Subsector],$E2020=cat_table[Sector],"")))</f>
        <v>#NAME?</v>
      </c>
      <c r="AF2020" s="94" t="e">
        <v>#NAME?</v>
      </c>
      <c r="AG2020" s="94" t="e">
        <v>#NAME?</v>
      </c>
      <c r="AH2020" s="94" t="e">
        <v>#NAME?</v>
      </c>
      <c r="AI2020" s="94" t="e">
        <v>#NAME?</v>
      </c>
      <c r="AJ2020" s="94" t="e">
        <v>#NAME?</v>
      </c>
      <c r="AK2020" s="94" t="e">
        <v>#NAME?</v>
      </c>
      <c r="AL2020" s="94" t="e">
        <v>#NAME?</v>
      </c>
      <c r="AM2020" s="94" t="e">
        <v>#NAME?</v>
      </c>
      <c r="AN2020" s="94" t="e">
        <v>#NAME?</v>
      </c>
      <c r="AO2020" s="94" t="e">
        <f aca="false" t="array" ref="AO2020:AS2020">_xlfn.torow(_xlfn.unique(_xlfn._xlws.filter(cat_table[Sub-subsector],($E2020=cat_table[Sector])*($F2020=cat_table[Subsector]),"")))</f>
        <v>#NAME?</v>
      </c>
      <c r="AP2020" s="94" t="e">
        <v>#NAME?</v>
      </c>
      <c r="AQ2020" s="94" t="e">
        <v>#NAME?</v>
      </c>
      <c r="AR2020" s="94" t="e">
        <v>#NAME?</v>
      </c>
      <c r="AS2020" s="94" t="e">
        <v>#NAME?</v>
      </c>
    </row>
    <row r="2021" customFormat="false" ht="15" hidden="false" customHeight="true" outlineLevel="0" collapsed="false">
      <c r="A2021" s="20" t="s">
        <v>11286</v>
      </c>
      <c r="B2021" s="20" t="str">
        <f aca="false">INDEX(Table2[], MATCH(L2021, Location_ID!$D$2:$D$648, 0), 1)</f>
        <v>ec24937f-8d65-4f6f-9aed-22e2f87e8138</v>
      </c>
      <c r="C2021" s="62" t="s">
        <v>1036</v>
      </c>
      <c r="D2021" s="257" t="s">
        <v>354</v>
      </c>
      <c r="E2021" s="62" t="s">
        <v>43</v>
      </c>
      <c r="F2021" s="62" t="s">
        <v>7907</v>
      </c>
      <c r="G2021" s="62" t="s">
        <v>7913</v>
      </c>
      <c r="H2021" s="200"/>
      <c r="I2021" s="20" t="s">
        <v>11234</v>
      </c>
      <c r="J2021" s="20" t="s">
        <v>11281</v>
      </c>
      <c r="K2021" s="62" t="s">
        <v>7120</v>
      </c>
      <c r="L2021" s="62" t="s">
        <v>2211</v>
      </c>
      <c r="M2021" s="62" t="s">
        <v>7110</v>
      </c>
      <c r="N2021" s="62" t="s">
        <v>11236</v>
      </c>
      <c r="O2021" s="20" t="s">
        <v>11282</v>
      </c>
      <c r="P2021" s="201" t="n">
        <v>44009</v>
      </c>
      <c r="Q2021" s="201" t="n">
        <v>44009</v>
      </c>
      <c r="R2021" s="62" t="n">
        <v>1</v>
      </c>
      <c r="S2021" s="62" t="s">
        <v>7130</v>
      </c>
      <c r="T2021" s="20" t="n">
        <v>8</v>
      </c>
      <c r="U2021" s="20" t="n">
        <v>6.5</v>
      </c>
      <c r="V2021" s="20" t="n">
        <v>9.5</v>
      </c>
      <c r="W2021" s="62" t="s">
        <v>7141</v>
      </c>
      <c r="X2021" s="35"/>
      <c r="Y2021" s="35"/>
      <c r="Z2021" s="200" t="n">
        <v>0</v>
      </c>
      <c r="AE2021" s="94" t="e">
        <f aca="false" t="array" ref="AE2021:AN2021">_xlfn.torow(_xlfn.unique(_xlfn._xlws.filter(cat_table[Subsector],$E2021=cat_table[Sector],"")))</f>
        <v>#NAME?</v>
      </c>
      <c r="AF2021" s="94" t="e">
        <v>#NAME?</v>
      </c>
      <c r="AG2021" s="94" t="e">
        <v>#NAME?</v>
      </c>
      <c r="AH2021" s="94" t="e">
        <v>#NAME?</v>
      </c>
      <c r="AI2021" s="94" t="e">
        <v>#NAME?</v>
      </c>
      <c r="AJ2021" s="94" t="e">
        <v>#NAME?</v>
      </c>
      <c r="AK2021" s="94" t="e">
        <v>#NAME?</v>
      </c>
      <c r="AL2021" s="94" t="e">
        <v>#NAME?</v>
      </c>
      <c r="AM2021" s="94" t="e">
        <v>#NAME?</v>
      </c>
      <c r="AN2021" s="94" t="e">
        <v>#NAME?</v>
      </c>
      <c r="AO2021" s="94" t="e">
        <f aca="false" t="array" ref="AO2021:AS2021">_xlfn.torow(_xlfn.unique(_xlfn._xlws.filter(cat_table[Sub-subsector],($E2021=cat_table[Sector])*($F2021=cat_table[Subsector]),"")))</f>
        <v>#NAME?</v>
      </c>
      <c r="AP2021" s="94" t="e">
        <v>#NAME?</v>
      </c>
      <c r="AQ2021" s="94" t="e">
        <v>#NAME?</v>
      </c>
      <c r="AR2021" s="94" t="e">
        <v>#NAME?</v>
      </c>
      <c r="AS2021" s="94" t="e">
        <v>#NAME?</v>
      </c>
    </row>
    <row r="2022" customFormat="false" ht="15" hidden="false" customHeight="true" outlineLevel="0" collapsed="false">
      <c r="A2022" s="20" t="s">
        <v>11287</v>
      </c>
      <c r="B2022" s="20" t="str">
        <f aca="false">INDEX(Table2[], MATCH(L2022, Location_ID!$D$2:$D$648, 0), 1)</f>
        <v>ec24937f-8d65-4f6f-9aed-22e2f87e8138</v>
      </c>
      <c r="C2022" s="62" t="s">
        <v>1036</v>
      </c>
      <c r="D2022" s="257" t="s">
        <v>354</v>
      </c>
      <c r="E2022" s="62" t="s">
        <v>43</v>
      </c>
      <c r="F2022" s="62" t="s">
        <v>7907</v>
      </c>
      <c r="G2022" s="62" t="s">
        <v>7913</v>
      </c>
      <c r="H2022" s="200"/>
      <c r="I2022" s="20" t="s">
        <v>11234</v>
      </c>
      <c r="J2022" s="20" t="s">
        <v>11281</v>
      </c>
      <c r="K2022" s="62" t="s">
        <v>7120</v>
      </c>
      <c r="L2022" s="62" t="s">
        <v>2211</v>
      </c>
      <c r="M2022" s="62" t="s">
        <v>7110</v>
      </c>
      <c r="N2022" s="62" t="s">
        <v>11236</v>
      </c>
      <c r="O2022" s="20" t="s">
        <v>11282</v>
      </c>
      <c r="P2022" s="201" t="n">
        <v>44114</v>
      </c>
      <c r="Q2022" s="201" t="n">
        <v>44114</v>
      </c>
      <c r="R2022" s="62" t="n">
        <v>1</v>
      </c>
      <c r="S2022" s="62" t="s">
        <v>7130</v>
      </c>
      <c r="T2022" s="20" t="n">
        <v>8.4</v>
      </c>
      <c r="U2022" s="20" t="n">
        <v>7.3</v>
      </c>
      <c r="V2022" s="20" t="n">
        <v>9.5</v>
      </c>
      <c r="W2022" s="62" t="s">
        <v>7141</v>
      </c>
      <c r="X2022" s="35"/>
      <c r="Y2022" s="35"/>
      <c r="Z2022" s="200" t="n">
        <v>0</v>
      </c>
      <c r="AE2022" s="94" t="e">
        <f aca="false" t="array" ref="AE2022:AN2022">_xlfn.torow(_xlfn.unique(_xlfn._xlws.filter(cat_table[Subsector],$E2022=cat_table[Sector],"")))</f>
        <v>#NAME?</v>
      </c>
      <c r="AF2022" s="94" t="e">
        <v>#NAME?</v>
      </c>
      <c r="AG2022" s="94" t="e">
        <v>#NAME?</v>
      </c>
      <c r="AH2022" s="94" t="e">
        <v>#NAME?</v>
      </c>
      <c r="AI2022" s="94" t="e">
        <v>#NAME?</v>
      </c>
      <c r="AJ2022" s="94" t="e">
        <v>#NAME?</v>
      </c>
      <c r="AK2022" s="94" t="e">
        <v>#NAME?</v>
      </c>
      <c r="AL2022" s="94" t="e">
        <v>#NAME?</v>
      </c>
      <c r="AM2022" s="94" t="e">
        <v>#NAME?</v>
      </c>
      <c r="AN2022" s="94" t="e">
        <v>#NAME?</v>
      </c>
      <c r="AO2022" s="94" t="e">
        <f aca="false" t="array" ref="AO2022:AS2022">_xlfn.torow(_xlfn.unique(_xlfn._xlws.filter(cat_table[Sub-subsector],($E2022=cat_table[Sector])*($F2022=cat_table[Subsector]),"")))</f>
        <v>#NAME?</v>
      </c>
      <c r="AP2022" s="94" t="e">
        <v>#NAME?</v>
      </c>
      <c r="AQ2022" s="94" t="e">
        <v>#NAME?</v>
      </c>
      <c r="AR2022" s="94" t="e">
        <v>#NAME?</v>
      </c>
      <c r="AS2022" s="94" t="e">
        <v>#NAME?</v>
      </c>
    </row>
    <row r="2023" customFormat="false" ht="15" hidden="false" customHeight="true" outlineLevel="0" collapsed="false">
      <c r="A2023" s="20" t="s">
        <v>11288</v>
      </c>
      <c r="B2023" s="20" t="str">
        <f aca="false">INDEX(Table2[], MATCH(L2023, Location_ID!$D$2:$D$648, 0), 1)</f>
        <v>ec24937f-8d65-4f6f-9aed-22e2f87e8138</v>
      </c>
      <c r="C2023" s="62" t="s">
        <v>1036</v>
      </c>
      <c r="D2023" s="257" t="s">
        <v>354</v>
      </c>
      <c r="E2023" s="62" t="s">
        <v>43</v>
      </c>
      <c r="F2023" s="62" t="s">
        <v>7907</v>
      </c>
      <c r="G2023" s="62" t="s">
        <v>7913</v>
      </c>
      <c r="H2023" s="200"/>
      <c r="I2023" s="20" t="s">
        <v>11234</v>
      </c>
      <c r="J2023" s="20" t="s">
        <v>11289</v>
      </c>
      <c r="K2023" s="62" t="s">
        <v>7120</v>
      </c>
      <c r="L2023" s="62" t="s">
        <v>2211</v>
      </c>
      <c r="M2023" s="62" t="s">
        <v>7110</v>
      </c>
      <c r="N2023" s="62" t="s">
        <v>11236</v>
      </c>
      <c r="O2023" s="20" t="s">
        <v>11290</v>
      </c>
      <c r="P2023" s="201" t="n">
        <v>43906</v>
      </c>
      <c r="Q2023" s="201" t="n">
        <v>43906</v>
      </c>
      <c r="R2023" s="62" t="n">
        <v>1</v>
      </c>
      <c r="S2023" s="62" t="s">
        <v>7130</v>
      </c>
      <c r="T2023" s="20" t="n">
        <v>13</v>
      </c>
      <c r="U2023" s="20" t="n">
        <v>11.2</v>
      </c>
      <c r="V2023" s="20" t="n">
        <v>14.8</v>
      </c>
      <c r="W2023" s="62" t="s">
        <v>7141</v>
      </c>
      <c r="X2023" s="35"/>
      <c r="Y2023" s="35"/>
      <c r="Z2023" s="200" t="n">
        <v>0</v>
      </c>
      <c r="AE2023" s="94" t="e">
        <f aca="false" t="array" ref="AE2023:AN2023">_xlfn.torow(_xlfn.unique(_xlfn._xlws.filter(cat_table[Subsector],$E2023=cat_table[Sector],"")))</f>
        <v>#NAME?</v>
      </c>
      <c r="AF2023" s="94" t="e">
        <v>#NAME?</v>
      </c>
      <c r="AG2023" s="94" t="e">
        <v>#NAME?</v>
      </c>
      <c r="AH2023" s="94" t="e">
        <v>#NAME?</v>
      </c>
      <c r="AI2023" s="94" t="e">
        <v>#NAME?</v>
      </c>
      <c r="AJ2023" s="94" t="e">
        <v>#NAME?</v>
      </c>
      <c r="AK2023" s="94" t="e">
        <v>#NAME?</v>
      </c>
      <c r="AL2023" s="94" t="e">
        <v>#NAME?</v>
      </c>
      <c r="AM2023" s="94" t="e">
        <v>#NAME?</v>
      </c>
      <c r="AN2023" s="94" t="e">
        <v>#NAME?</v>
      </c>
      <c r="AO2023" s="94" t="e">
        <f aca="false" t="array" ref="AO2023:AS2023">_xlfn.torow(_xlfn.unique(_xlfn._xlws.filter(cat_table[Sub-subsector],($E2023=cat_table[Sector])*($F2023=cat_table[Subsector]),"")))</f>
        <v>#NAME?</v>
      </c>
      <c r="AP2023" s="94" t="e">
        <v>#NAME?</v>
      </c>
      <c r="AQ2023" s="94" t="e">
        <v>#NAME?</v>
      </c>
      <c r="AR2023" s="94" t="e">
        <v>#NAME?</v>
      </c>
      <c r="AS2023" s="94" t="e">
        <v>#NAME?</v>
      </c>
    </row>
    <row r="2024" customFormat="false" ht="15" hidden="false" customHeight="true" outlineLevel="0" collapsed="false">
      <c r="A2024" s="174" t="s">
        <v>11291</v>
      </c>
      <c r="B2024" s="20" t="str">
        <f aca="false">INDEX(Table2[], MATCH(L2024, Location_ID!$D$2:$D$648, 0), 1)</f>
        <v>ec24937f-8d65-4f6f-9aed-22e2f87e8138</v>
      </c>
      <c r="C2024" s="62" t="s">
        <v>1036</v>
      </c>
      <c r="D2024" s="257" t="s">
        <v>354</v>
      </c>
      <c r="E2024" s="62" t="s">
        <v>43</v>
      </c>
      <c r="F2024" s="62" t="s">
        <v>7907</v>
      </c>
      <c r="G2024" s="62" t="s">
        <v>7913</v>
      </c>
      <c r="H2024" s="200"/>
      <c r="I2024" s="20" t="s">
        <v>11234</v>
      </c>
      <c r="J2024" s="20" t="s">
        <v>11289</v>
      </c>
      <c r="K2024" s="62" t="s">
        <v>7120</v>
      </c>
      <c r="L2024" s="62" t="s">
        <v>2211</v>
      </c>
      <c r="M2024" s="62" t="s">
        <v>7110</v>
      </c>
      <c r="N2024" s="62" t="s">
        <v>11236</v>
      </c>
      <c r="O2024" s="20" t="s">
        <v>11290</v>
      </c>
      <c r="P2024" s="201" t="n">
        <v>43958</v>
      </c>
      <c r="Q2024" s="201" t="n">
        <v>43958</v>
      </c>
      <c r="R2024" s="62" t="n">
        <v>1</v>
      </c>
      <c r="S2024" s="62" t="s">
        <v>7130</v>
      </c>
      <c r="T2024" s="20" t="n">
        <v>8.7</v>
      </c>
      <c r="U2024" s="20" t="n">
        <v>7.8</v>
      </c>
      <c r="V2024" s="20" t="n">
        <v>9.6</v>
      </c>
      <c r="W2024" s="62" t="s">
        <v>7141</v>
      </c>
      <c r="X2024" s="35"/>
      <c r="Y2024" s="35"/>
      <c r="Z2024" s="200" t="n">
        <v>0</v>
      </c>
      <c r="AE2024" s="94" t="e">
        <f aca="false" t="array" ref="AE2024:AN2024">_xlfn.torow(_xlfn.unique(_xlfn._xlws.filter(cat_table[Subsector],$E2024=cat_table[Sector],"")))</f>
        <v>#NAME?</v>
      </c>
      <c r="AF2024" s="94" t="e">
        <v>#NAME?</v>
      </c>
      <c r="AG2024" s="94" t="e">
        <v>#NAME?</v>
      </c>
      <c r="AH2024" s="94" t="e">
        <v>#NAME?</v>
      </c>
      <c r="AI2024" s="94" t="e">
        <v>#NAME?</v>
      </c>
      <c r="AJ2024" s="94" t="e">
        <v>#NAME?</v>
      </c>
      <c r="AK2024" s="94" t="e">
        <v>#NAME?</v>
      </c>
      <c r="AL2024" s="94" t="e">
        <v>#NAME?</v>
      </c>
      <c r="AM2024" s="94" t="e">
        <v>#NAME?</v>
      </c>
      <c r="AN2024" s="94" t="e">
        <v>#NAME?</v>
      </c>
      <c r="AO2024" s="94" t="e">
        <f aca="false" t="array" ref="AO2024:AS2024">_xlfn.torow(_xlfn.unique(_xlfn._xlws.filter(cat_table[Sub-subsector],($E2024=cat_table[Sector])*($F2024=cat_table[Subsector]),"")))</f>
        <v>#NAME?</v>
      </c>
      <c r="AP2024" s="94" t="e">
        <v>#NAME?</v>
      </c>
      <c r="AQ2024" s="94" t="e">
        <v>#NAME?</v>
      </c>
      <c r="AR2024" s="94" t="e">
        <v>#NAME?</v>
      </c>
      <c r="AS2024" s="94" t="e">
        <v>#NAME?</v>
      </c>
    </row>
    <row r="2025" customFormat="false" ht="15" hidden="false" customHeight="true" outlineLevel="0" collapsed="false">
      <c r="A2025" s="20" t="s">
        <v>11292</v>
      </c>
      <c r="B2025" s="20" t="str">
        <f aca="false">INDEX(Table2[], MATCH(L2025, Location_ID!$D$2:$D$648, 0), 1)</f>
        <v>ec24937f-8d65-4f6f-9aed-22e2f87e8138</v>
      </c>
      <c r="C2025" s="62" t="s">
        <v>1036</v>
      </c>
      <c r="D2025" s="257" t="s">
        <v>354</v>
      </c>
      <c r="E2025" s="62" t="s">
        <v>43</v>
      </c>
      <c r="F2025" s="62" t="s">
        <v>7907</v>
      </c>
      <c r="G2025" s="62" t="s">
        <v>7913</v>
      </c>
      <c r="H2025" s="200"/>
      <c r="I2025" s="20" t="s">
        <v>11234</v>
      </c>
      <c r="J2025" s="20" t="s">
        <v>11289</v>
      </c>
      <c r="K2025" s="62" t="s">
        <v>7120</v>
      </c>
      <c r="L2025" s="62" t="s">
        <v>2211</v>
      </c>
      <c r="M2025" s="62" t="s">
        <v>7110</v>
      </c>
      <c r="N2025" s="62" t="s">
        <v>11236</v>
      </c>
      <c r="O2025" s="20" t="s">
        <v>11290</v>
      </c>
      <c r="P2025" s="201" t="n">
        <v>44018</v>
      </c>
      <c r="Q2025" s="201" t="n">
        <v>44018</v>
      </c>
      <c r="R2025" s="62" t="n">
        <v>1</v>
      </c>
      <c r="S2025" s="62" t="s">
        <v>7130</v>
      </c>
      <c r="T2025" s="20" t="n">
        <v>12.1</v>
      </c>
      <c r="U2025" s="20" t="n">
        <v>10.8</v>
      </c>
      <c r="V2025" s="20" t="n">
        <v>13.4</v>
      </c>
      <c r="W2025" s="62" t="s">
        <v>7141</v>
      </c>
      <c r="X2025" s="35"/>
      <c r="Y2025" s="35"/>
      <c r="Z2025" s="200" t="n">
        <v>0</v>
      </c>
      <c r="AE2025" s="94" t="e">
        <f aca="false" t="array" ref="AE2025:AN2025">_xlfn.torow(_xlfn.unique(_xlfn._xlws.filter(cat_table[Subsector],$E2025=cat_table[Sector],"")))</f>
        <v>#NAME?</v>
      </c>
      <c r="AF2025" s="94" t="e">
        <v>#NAME?</v>
      </c>
      <c r="AG2025" s="94" t="e">
        <v>#NAME?</v>
      </c>
      <c r="AH2025" s="94" t="e">
        <v>#NAME?</v>
      </c>
      <c r="AI2025" s="94" t="e">
        <v>#NAME?</v>
      </c>
      <c r="AJ2025" s="94" t="e">
        <v>#NAME?</v>
      </c>
      <c r="AK2025" s="94" t="e">
        <v>#NAME?</v>
      </c>
      <c r="AL2025" s="94" t="e">
        <v>#NAME?</v>
      </c>
      <c r="AM2025" s="94" t="e">
        <v>#NAME?</v>
      </c>
      <c r="AN2025" s="94" t="e">
        <v>#NAME?</v>
      </c>
      <c r="AO2025" s="94" t="e">
        <f aca="false" t="array" ref="AO2025:AS2025">_xlfn.torow(_xlfn.unique(_xlfn._xlws.filter(cat_table[Sub-subsector],($E2025=cat_table[Sector])*($F2025=cat_table[Subsector]),"")))</f>
        <v>#NAME?</v>
      </c>
      <c r="AP2025" s="94" t="e">
        <v>#NAME?</v>
      </c>
      <c r="AQ2025" s="94" t="e">
        <v>#NAME?</v>
      </c>
      <c r="AR2025" s="94" t="e">
        <v>#NAME?</v>
      </c>
      <c r="AS2025" s="94" t="e">
        <v>#NAME?</v>
      </c>
    </row>
    <row r="2026" customFormat="false" ht="15" hidden="false" customHeight="true" outlineLevel="0" collapsed="false">
      <c r="A2026" s="20" t="s">
        <v>11293</v>
      </c>
      <c r="B2026" s="20" t="str">
        <f aca="false">INDEX(Table2[], MATCH(L2026, Location_ID!$D$2:$D$648, 0), 1)</f>
        <v>ec24937f-8d65-4f6f-9aed-22e2f87e8138</v>
      </c>
      <c r="C2026" s="62" t="s">
        <v>1036</v>
      </c>
      <c r="D2026" s="257" t="s">
        <v>354</v>
      </c>
      <c r="E2026" s="62" t="s">
        <v>43</v>
      </c>
      <c r="F2026" s="62" t="s">
        <v>7907</v>
      </c>
      <c r="G2026" s="62" t="s">
        <v>7913</v>
      </c>
      <c r="H2026" s="200"/>
      <c r="I2026" s="20" t="s">
        <v>11234</v>
      </c>
      <c r="J2026" s="20" t="s">
        <v>11289</v>
      </c>
      <c r="K2026" s="62" t="s">
        <v>7120</v>
      </c>
      <c r="L2026" s="62" t="s">
        <v>2211</v>
      </c>
      <c r="M2026" s="62" t="s">
        <v>7110</v>
      </c>
      <c r="N2026" s="62" t="s">
        <v>11236</v>
      </c>
      <c r="O2026" s="20" t="s">
        <v>11290</v>
      </c>
      <c r="P2026" s="201" t="n">
        <v>44083</v>
      </c>
      <c r="Q2026" s="201" t="n">
        <v>44083</v>
      </c>
      <c r="R2026" s="62" t="n">
        <v>1</v>
      </c>
      <c r="S2026" s="62" t="s">
        <v>7130</v>
      </c>
      <c r="T2026" s="20" t="n">
        <v>16.9</v>
      </c>
      <c r="U2026" s="20" t="n">
        <v>15.2</v>
      </c>
      <c r="V2026" s="20" t="n">
        <v>18.6</v>
      </c>
      <c r="W2026" s="62" t="s">
        <v>7141</v>
      </c>
      <c r="X2026" s="35"/>
      <c r="Y2026" s="35"/>
      <c r="Z2026" s="200" t="n">
        <v>0</v>
      </c>
      <c r="AE2026" s="94" t="e">
        <f aca="false" t="array" ref="AE2026:AN2026">_xlfn.torow(_xlfn.unique(_xlfn._xlws.filter(cat_table[Subsector],$E2026=cat_table[Sector],"")))</f>
        <v>#NAME?</v>
      </c>
      <c r="AF2026" s="94" t="e">
        <v>#NAME?</v>
      </c>
      <c r="AG2026" s="94" t="e">
        <v>#NAME?</v>
      </c>
      <c r="AH2026" s="94" t="e">
        <v>#NAME?</v>
      </c>
      <c r="AI2026" s="94" t="e">
        <v>#NAME?</v>
      </c>
      <c r="AJ2026" s="94" t="e">
        <v>#NAME?</v>
      </c>
      <c r="AK2026" s="94" t="e">
        <v>#NAME?</v>
      </c>
      <c r="AL2026" s="94" t="e">
        <v>#NAME?</v>
      </c>
      <c r="AM2026" s="94" t="e">
        <v>#NAME?</v>
      </c>
      <c r="AN2026" s="94" t="e">
        <v>#NAME?</v>
      </c>
      <c r="AO2026" s="94" t="e">
        <f aca="false" t="array" ref="AO2026:AS2026">_xlfn.torow(_xlfn.unique(_xlfn._xlws.filter(cat_table[Sub-subsector],($E2026=cat_table[Sector])*($F2026=cat_table[Subsector]),"")))</f>
        <v>#NAME?</v>
      </c>
      <c r="AP2026" s="94" t="e">
        <v>#NAME?</v>
      </c>
      <c r="AQ2026" s="94" t="e">
        <v>#NAME?</v>
      </c>
      <c r="AR2026" s="94" t="e">
        <v>#NAME?</v>
      </c>
      <c r="AS2026" s="94" t="e">
        <v>#NAME?</v>
      </c>
    </row>
    <row r="2027" customFormat="false" ht="15" hidden="false" customHeight="true" outlineLevel="0" collapsed="false">
      <c r="A2027" s="20" t="s">
        <v>11294</v>
      </c>
      <c r="B2027" s="20" t="str">
        <f aca="false">INDEX(Table2[], MATCH(L2027, Location_ID!$D$2:$D$648, 0), 1)</f>
        <v>ec24937f-8d65-4f6f-9aed-22e2f87e8138</v>
      </c>
      <c r="C2027" s="62" t="s">
        <v>1036</v>
      </c>
      <c r="D2027" s="257" t="s">
        <v>354</v>
      </c>
      <c r="E2027" s="62" t="s">
        <v>43</v>
      </c>
      <c r="F2027" s="62" t="s">
        <v>7907</v>
      </c>
      <c r="G2027" s="62" t="s">
        <v>7913</v>
      </c>
      <c r="H2027" s="200"/>
      <c r="I2027" s="20" t="s">
        <v>11234</v>
      </c>
      <c r="J2027" s="20" t="s">
        <v>11289</v>
      </c>
      <c r="K2027" s="62" t="s">
        <v>7120</v>
      </c>
      <c r="L2027" s="62" t="s">
        <v>2211</v>
      </c>
      <c r="M2027" s="62" t="s">
        <v>7110</v>
      </c>
      <c r="N2027" s="62" t="s">
        <v>11236</v>
      </c>
      <c r="O2027" s="20" t="s">
        <v>11290</v>
      </c>
      <c r="P2027" s="201" t="n">
        <v>44147</v>
      </c>
      <c r="Q2027" s="201" t="n">
        <v>44147</v>
      </c>
      <c r="R2027" s="62" t="n">
        <v>1</v>
      </c>
      <c r="S2027" s="62" t="s">
        <v>7130</v>
      </c>
      <c r="T2027" s="20" t="n">
        <v>9.3</v>
      </c>
      <c r="U2027" s="20" t="n">
        <v>8.2</v>
      </c>
      <c r="V2027" s="20" t="n">
        <v>10.4</v>
      </c>
      <c r="W2027" s="62" t="s">
        <v>7141</v>
      </c>
      <c r="X2027" s="35"/>
      <c r="Y2027" s="35"/>
      <c r="Z2027" s="200" t="n">
        <v>0</v>
      </c>
      <c r="AE2027" s="94" t="e">
        <f aca="false" t="array" ref="AE2027:AN2027">_xlfn.torow(_xlfn.unique(_xlfn._xlws.filter(cat_table[Subsector],$E2027=cat_table[Sector],"")))</f>
        <v>#NAME?</v>
      </c>
      <c r="AF2027" s="94" t="e">
        <v>#NAME?</v>
      </c>
      <c r="AG2027" s="94" t="e">
        <v>#NAME?</v>
      </c>
      <c r="AH2027" s="94" t="e">
        <v>#NAME?</v>
      </c>
      <c r="AI2027" s="94" t="e">
        <v>#NAME?</v>
      </c>
      <c r="AJ2027" s="94" t="e">
        <v>#NAME?</v>
      </c>
      <c r="AK2027" s="94" t="e">
        <v>#NAME?</v>
      </c>
      <c r="AL2027" s="94" t="e">
        <v>#NAME?</v>
      </c>
      <c r="AM2027" s="94" t="e">
        <v>#NAME?</v>
      </c>
      <c r="AN2027" s="94" t="e">
        <v>#NAME?</v>
      </c>
      <c r="AO2027" s="94" t="e">
        <f aca="false" t="array" ref="AO2027:AS2027">_xlfn.torow(_xlfn.unique(_xlfn._xlws.filter(cat_table[Sub-subsector],($E2027=cat_table[Sector])*($F2027=cat_table[Subsector]),"")))</f>
        <v>#NAME?</v>
      </c>
      <c r="AP2027" s="94" t="e">
        <v>#NAME?</v>
      </c>
      <c r="AQ2027" s="94" t="e">
        <v>#NAME?</v>
      </c>
      <c r="AR2027" s="94" t="e">
        <v>#NAME?</v>
      </c>
      <c r="AS2027" s="94" t="e">
        <v>#NAME?</v>
      </c>
    </row>
    <row r="2028" customFormat="false" ht="15" hidden="false" customHeight="true" outlineLevel="0" collapsed="false">
      <c r="A2028" s="20" t="s">
        <v>11295</v>
      </c>
      <c r="B2028" s="20" t="str">
        <f aca="false">INDEX(Table2[], MATCH(L2028, Location_ID!$D$2:$D$648, 0), 1)</f>
        <v>ec24937f-8d65-4f6f-9aed-22e2f87e8138</v>
      </c>
      <c r="C2028" s="62" t="s">
        <v>1036</v>
      </c>
      <c r="D2028" s="257" t="s">
        <v>354</v>
      </c>
      <c r="E2028" s="62" t="s">
        <v>43</v>
      </c>
      <c r="F2028" s="62" t="s">
        <v>7907</v>
      </c>
      <c r="G2028" s="62" t="s">
        <v>7913</v>
      </c>
      <c r="H2028" s="200"/>
      <c r="I2028" s="20" t="s">
        <v>11234</v>
      </c>
      <c r="J2028" s="20" t="s">
        <v>11289</v>
      </c>
      <c r="K2028" s="62" t="s">
        <v>7120</v>
      </c>
      <c r="L2028" s="62" t="s">
        <v>2211</v>
      </c>
      <c r="M2028" s="62" t="s">
        <v>7110</v>
      </c>
      <c r="N2028" s="62" t="s">
        <v>11236</v>
      </c>
      <c r="O2028" s="20" t="s">
        <v>11290</v>
      </c>
      <c r="P2028" s="201" t="n">
        <v>44183</v>
      </c>
      <c r="Q2028" s="201" t="n">
        <v>44183</v>
      </c>
      <c r="R2028" s="62" t="n">
        <v>1</v>
      </c>
      <c r="S2028" s="62" t="s">
        <v>7130</v>
      </c>
      <c r="T2028" s="20" t="n">
        <v>5.4</v>
      </c>
      <c r="U2028" s="20" t="n">
        <v>4.6</v>
      </c>
      <c r="V2028" s="20" t="n">
        <v>6.2</v>
      </c>
      <c r="W2028" s="62" t="s">
        <v>7141</v>
      </c>
      <c r="X2028" s="35"/>
      <c r="Y2028" s="35"/>
      <c r="Z2028" s="200" t="n">
        <v>0</v>
      </c>
      <c r="AE2028" s="94" t="e">
        <f aca="false" t="array" ref="AE2028:AN2028">_xlfn.torow(_xlfn.unique(_xlfn._xlws.filter(cat_table[Subsector],$E2028=cat_table[Sector],"")))</f>
        <v>#NAME?</v>
      </c>
      <c r="AF2028" s="94" t="e">
        <v>#NAME?</v>
      </c>
      <c r="AG2028" s="94" t="e">
        <v>#NAME?</v>
      </c>
      <c r="AH2028" s="94" t="e">
        <v>#NAME?</v>
      </c>
      <c r="AI2028" s="94" t="e">
        <v>#NAME?</v>
      </c>
      <c r="AJ2028" s="94" t="e">
        <v>#NAME?</v>
      </c>
      <c r="AK2028" s="94" t="e">
        <v>#NAME?</v>
      </c>
      <c r="AL2028" s="94" t="e">
        <v>#NAME?</v>
      </c>
      <c r="AM2028" s="94" t="e">
        <v>#NAME?</v>
      </c>
      <c r="AN2028" s="94" t="e">
        <v>#NAME?</v>
      </c>
      <c r="AO2028" s="94" t="e">
        <f aca="false" t="array" ref="AO2028:AS2028">_xlfn.torow(_xlfn.unique(_xlfn._xlws.filter(cat_table[Sub-subsector],($E2028=cat_table[Sector])*($F2028=cat_table[Subsector]),"")))</f>
        <v>#NAME?</v>
      </c>
      <c r="AP2028" s="94" t="e">
        <v>#NAME?</v>
      </c>
      <c r="AQ2028" s="94" t="e">
        <v>#NAME?</v>
      </c>
      <c r="AR2028" s="94" t="e">
        <v>#NAME?</v>
      </c>
      <c r="AS2028" s="94" t="e">
        <v>#NAME?</v>
      </c>
    </row>
    <row r="2029" customFormat="false" ht="15" hidden="false" customHeight="true" outlineLevel="0" collapsed="false">
      <c r="A2029" s="20" t="s">
        <v>11296</v>
      </c>
      <c r="B2029" s="20" t="str">
        <f aca="false">INDEX(Table2[], MATCH(L2029, Location_ID!$D$2:$D$648, 0), 1)</f>
        <v>ec24937f-8d65-4f6f-9aed-22e2f87e8138</v>
      </c>
      <c r="C2029" s="62" t="s">
        <v>1036</v>
      </c>
      <c r="D2029" s="257" t="s">
        <v>354</v>
      </c>
      <c r="E2029" s="62" t="s">
        <v>43</v>
      </c>
      <c r="F2029" s="62" t="s">
        <v>7907</v>
      </c>
      <c r="G2029" s="62" t="s">
        <v>7913</v>
      </c>
      <c r="H2029" s="200"/>
      <c r="I2029" s="20" t="s">
        <v>11234</v>
      </c>
      <c r="J2029" s="20" t="s">
        <v>11289</v>
      </c>
      <c r="K2029" s="62" t="s">
        <v>7120</v>
      </c>
      <c r="L2029" s="62" t="s">
        <v>2211</v>
      </c>
      <c r="M2029" s="62" t="s">
        <v>7110</v>
      </c>
      <c r="N2029" s="62" t="s">
        <v>11236</v>
      </c>
      <c r="O2029" s="20" t="s">
        <v>11290</v>
      </c>
      <c r="P2029" s="201" t="n">
        <v>44208</v>
      </c>
      <c r="Q2029" s="201" t="n">
        <v>44208</v>
      </c>
      <c r="R2029" s="62" t="n">
        <v>1</v>
      </c>
      <c r="S2029" s="62" t="s">
        <v>7130</v>
      </c>
      <c r="T2029" s="20" t="n">
        <v>7.6</v>
      </c>
      <c r="U2029" s="20" t="n">
        <v>6.8</v>
      </c>
      <c r="V2029" s="20" t="n">
        <v>8.4</v>
      </c>
      <c r="W2029" s="62" t="s">
        <v>7141</v>
      </c>
      <c r="X2029" s="35"/>
      <c r="Y2029" s="35"/>
      <c r="Z2029" s="200" t="n">
        <v>0</v>
      </c>
      <c r="AE2029" s="94" t="e">
        <f aca="false" t="array" ref="AE2029:AN2029">_xlfn.torow(_xlfn.unique(_xlfn._xlws.filter(cat_table[Subsector],$E2029=cat_table[Sector],"")))</f>
        <v>#NAME?</v>
      </c>
      <c r="AF2029" s="94" t="e">
        <v>#NAME?</v>
      </c>
      <c r="AG2029" s="94" t="e">
        <v>#NAME?</v>
      </c>
      <c r="AH2029" s="94" t="e">
        <v>#NAME?</v>
      </c>
      <c r="AI2029" s="94" t="e">
        <v>#NAME?</v>
      </c>
      <c r="AJ2029" s="94" t="e">
        <v>#NAME?</v>
      </c>
      <c r="AK2029" s="94" t="e">
        <v>#NAME?</v>
      </c>
      <c r="AL2029" s="94" t="e">
        <v>#NAME?</v>
      </c>
      <c r="AM2029" s="94" t="e">
        <v>#NAME?</v>
      </c>
      <c r="AN2029" s="94" t="e">
        <v>#NAME?</v>
      </c>
      <c r="AO2029" s="94" t="e">
        <f aca="false" t="array" ref="AO2029:AS2029">_xlfn.torow(_xlfn.unique(_xlfn._xlws.filter(cat_table[Sub-subsector],($E2029=cat_table[Sector])*($F2029=cat_table[Subsector]),"")))</f>
        <v>#NAME?</v>
      </c>
      <c r="AP2029" s="94" t="e">
        <v>#NAME?</v>
      </c>
      <c r="AQ2029" s="94" t="e">
        <v>#NAME?</v>
      </c>
      <c r="AR2029" s="94" t="e">
        <v>#NAME?</v>
      </c>
      <c r="AS2029" s="94" t="e">
        <v>#NAME?</v>
      </c>
    </row>
    <row r="2030" customFormat="false" ht="15" hidden="false" customHeight="true" outlineLevel="0" collapsed="false">
      <c r="A2030" s="20" t="s">
        <v>11297</v>
      </c>
      <c r="B2030" s="20" t="str">
        <f aca="false">INDEX(Table2[], MATCH(L2030, Location_ID!$D$2:$D$648, 0), 1)</f>
        <v>ec24937f-8d65-4f6f-9aed-22e2f87e8138</v>
      </c>
      <c r="C2030" s="62" t="s">
        <v>1036</v>
      </c>
      <c r="D2030" s="257" t="s">
        <v>354</v>
      </c>
      <c r="E2030" s="62" t="s">
        <v>43</v>
      </c>
      <c r="F2030" s="62" t="s">
        <v>7907</v>
      </c>
      <c r="G2030" s="20" t="s">
        <v>7908</v>
      </c>
      <c r="H2030" s="20"/>
      <c r="I2030" s="20" t="s">
        <v>11234</v>
      </c>
      <c r="J2030" s="20" t="s">
        <v>11298</v>
      </c>
      <c r="K2030" s="62" t="s">
        <v>7120</v>
      </c>
      <c r="L2030" s="62" t="s">
        <v>2211</v>
      </c>
      <c r="M2030" s="62" t="s">
        <v>7110</v>
      </c>
      <c r="N2030" s="62" t="s">
        <v>11236</v>
      </c>
      <c r="O2030" s="20" t="s">
        <v>11299</v>
      </c>
      <c r="P2030" s="201" t="n">
        <v>43906</v>
      </c>
      <c r="Q2030" s="201" t="n">
        <v>43906</v>
      </c>
      <c r="R2030" s="62" t="n">
        <v>1</v>
      </c>
      <c r="S2030" s="62" t="s">
        <v>7130</v>
      </c>
      <c r="T2030" s="20" t="n">
        <v>1.2</v>
      </c>
      <c r="U2030" s="20" t="n">
        <v>1</v>
      </c>
      <c r="V2030" s="20" t="n">
        <v>1.4</v>
      </c>
      <c r="W2030" s="62" t="s">
        <v>7141</v>
      </c>
      <c r="X2030" s="35"/>
      <c r="Y2030" s="35"/>
      <c r="Z2030" s="200" t="n">
        <v>0</v>
      </c>
      <c r="AE2030" s="94" t="e">
        <f aca="false" t="array" ref="AE2030:AN2030">_xlfn.torow(_xlfn.unique(_xlfn._xlws.filter(cat_table[Subsector],$E2030=cat_table[Sector],"")))</f>
        <v>#NAME?</v>
      </c>
      <c r="AF2030" s="94" t="e">
        <v>#NAME?</v>
      </c>
      <c r="AG2030" s="94" t="e">
        <v>#NAME?</v>
      </c>
      <c r="AH2030" s="94" t="e">
        <v>#NAME?</v>
      </c>
      <c r="AI2030" s="94" t="e">
        <v>#NAME?</v>
      </c>
      <c r="AJ2030" s="94" t="e">
        <v>#NAME?</v>
      </c>
      <c r="AK2030" s="94" t="e">
        <v>#NAME?</v>
      </c>
      <c r="AL2030" s="94" t="e">
        <v>#NAME?</v>
      </c>
      <c r="AM2030" s="94" t="e">
        <v>#NAME?</v>
      </c>
      <c r="AN2030" s="94" t="e">
        <v>#NAME?</v>
      </c>
      <c r="AO2030" s="94" t="e">
        <f aca="false" t="array" ref="AO2030:AS2030">_xlfn.torow(_xlfn.unique(_xlfn._xlws.filter(cat_table[Sub-subsector],($E2030=cat_table[Sector])*($F2030=cat_table[Subsector]),"")))</f>
        <v>#NAME?</v>
      </c>
      <c r="AP2030" s="94" t="e">
        <v>#NAME?</v>
      </c>
      <c r="AQ2030" s="94" t="e">
        <v>#NAME?</v>
      </c>
      <c r="AR2030" s="94" t="e">
        <v>#NAME?</v>
      </c>
      <c r="AS2030" s="94" t="e">
        <v>#NAME?</v>
      </c>
    </row>
    <row r="2031" customFormat="false" ht="15" hidden="false" customHeight="true" outlineLevel="0" collapsed="false">
      <c r="A2031" s="20" t="s">
        <v>11300</v>
      </c>
      <c r="B2031" s="20" t="str">
        <f aca="false">INDEX(Table2[], MATCH(L2031, Location_ID!$D$2:$D$648, 0), 1)</f>
        <v>ec24937f-8d65-4f6f-9aed-22e2f87e8138</v>
      </c>
      <c r="C2031" s="62" t="s">
        <v>1036</v>
      </c>
      <c r="D2031" s="257" t="s">
        <v>354</v>
      </c>
      <c r="E2031" s="62" t="s">
        <v>43</v>
      </c>
      <c r="F2031" s="62" t="s">
        <v>7907</v>
      </c>
      <c r="G2031" s="20" t="s">
        <v>7908</v>
      </c>
      <c r="H2031" s="20"/>
      <c r="I2031" s="20" t="s">
        <v>11234</v>
      </c>
      <c r="J2031" s="20" t="s">
        <v>11298</v>
      </c>
      <c r="K2031" s="62" t="s">
        <v>7120</v>
      </c>
      <c r="L2031" s="62" t="s">
        <v>2211</v>
      </c>
      <c r="M2031" s="62" t="s">
        <v>7110</v>
      </c>
      <c r="N2031" s="62" t="s">
        <v>11236</v>
      </c>
      <c r="O2031" s="20" t="s">
        <v>11299</v>
      </c>
      <c r="P2031" s="201" t="n">
        <v>43958</v>
      </c>
      <c r="Q2031" s="201" t="n">
        <v>43958</v>
      </c>
      <c r="R2031" s="62" t="n">
        <v>1</v>
      </c>
      <c r="S2031" s="62" t="s">
        <v>7130</v>
      </c>
      <c r="T2031" s="20" t="n">
        <v>1.9</v>
      </c>
      <c r="U2031" s="20" t="n">
        <v>1.4</v>
      </c>
      <c r="V2031" s="20" t="n">
        <v>2.4</v>
      </c>
      <c r="W2031" s="62" t="s">
        <v>7141</v>
      </c>
      <c r="X2031" s="35"/>
      <c r="Y2031" s="35"/>
      <c r="Z2031" s="200" t="n">
        <v>0</v>
      </c>
      <c r="AE2031" s="94" t="e">
        <f aca="false" t="array" ref="AE2031:AN2031">_xlfn.torow(_xlfn.unique(_xlfn._xlws.filter(cat_table[Subsector],$E2031=cat_table[Sector],"")))</f>
        <v>#NAME?</v>
      </c>
      <c r="AF2031" s="94" t="e">
        <v>#NAME?</v>
      </c>
      <c r="AG2031" s="94" t="e">
        <v>#NAME?</v>
      </c>
      <c r="AH2031" s="94" t="e">
        <v>#NAME?</v>
      </c>
      <c r="AI2031" s="94" t="e">
        <v>#NAME?</v>
      </c>
      <c r="AJ2031" s="94" t="e">
        <v>#NAME?</v>
      </c>
      <c r="AK2031" s="94" t="e">
        <v>#NAME?</v>
      </c>
      <c r="AL2031" s="94" t="e">
        <v>#NAME?</v>
      </c>
      <c r="AM2031" s="94" t="e">
        <v>#NAME?</v>
      </c>
      <c r="AN2031" s="94" t="e">
        <v>#NAME?</v>
      </c>
      <c r="AO2031" s="94" t="e">
        <f aca="false" t="array" ref="AO2031:AS2031">_xlfn.torow(_xlfn.unique(_xlfn._xlws.filter(cat_table[Sub-subsector],($E2031=cat_table[Sector])*($F2031=cat_table[Subsector]),"")))</f>
        <v>#NAME?</v>
      </c>
      <c r="AP2031" s="94" t="e">
        <v>#NAME?</v>
      </c>
      <c r="AQ2031" s="94" t="e">
        <v>#NAME?</v>
      </c>
      <c r="AR2031" s="94" t="e">
        <v>#NAME?</v>
      </c>
      <c r="AS2031" s="94" t="e">
        <v>#NAME?</v>
      </c>
    </row>
    <row r="2032" customFormat="false" ht="15" hidden="false" customHeight="true" outlineLevel="0" collapsed="false">
      <c r="A2032" s="20" t="s">
        <v>11301</v>
      </c>
      <c r="B2032" s="20" t="str">
        <f aca="false">INDEX(Table2[], MATCH(L2032, Location_ID!$D$2:$D$648, 0), 1)</f>
        <v>ec24937f-8d65-4f6f-9aed-22e2f87e8138</v>
      </c>
      <c r="C2032" s="62" t="s">
        <v>1036</v>
      </c>
      <c r="D2032" s="257" t="s">
        <v>354</v>
      </c>
      <c r="E2032" s="62" t="s">
        <v>43</v>
      </c>
      <c r="F2032" s="62" t="s">
        <v>7907</v>
      </c>
      <c r="G2032" s="20" t="s">
        <v>7908</v>
      </c>
      <c r="H2032" s="20"/>
      <c r="I2032" s="20" t="s">
        <v>11234</v>
      </c>
      <c r="J2032" s="20" t="s">
        <v>11298</v>
      </c>
      <c r="K2032" s="62" t="s">
        <v>7120</v>
      </c>
      <c r="L2032" s="62" t="s">
        <v>2211</v>
      </c>
      <c r="M2032" s="62" t="s">
        <v>7110</v>
      </c>
      <c r="N2032" s="62" t="s">
        <v>11236</v>
      </c>
      <c r="O2032" s="20" t="s">
        <v>11299</v>
      </c>
      <c r="P2032" s="201" t="n">
        <v>44146</v>
      </c>
      <c r="Q2032" s="201" t="n">
        <v>44146</v>
      </c>
      <c r="R2032" s="62" t="n">
        <v>1</v>
      </c>
      <c r="S2032" s="62" t="s">
        <v>7130</v>
      </c>
      <c r="T2032" s="20" t="n">
        <v>1.1</v>
      </c>
      <c r="U2032" s="20" t="n">
        <v>0.8</v>
      </c>
      <c r="V2032" s="20" t="n">
        <v>1.4</v>
      </c>
      <c r="W2032" s="62" t="s">
        <v>7141</v>
      </c>
      <c r="X2032" s="35"/>
      <c r="Y2032" s="35"/>
      <c r="Z2032" s="200" t="n">
        <v>0</v>
      </c>
      <c r="AE2032" s="94" t="e">
        <f aca="false" t="array" ref="AE2032:AN2032">_xlfn.torow(_xlfn.unique(_xlfn._xlws.filter(cat_table[Subsector],$E2032=cat_table[Sector],"")))</f>
        <v>#NAME?</v>
      </c>
      <c r="AF2032" s="94" t="e">
        <v>#NAME?</v>
      </c>
      <c r="AG2032" s="94" t="e">
        <v>#NAME?</v>
      </c>
      <c r="AH2032" s="94" t="e">
        <v>#NAME?</v>
      </c>
      <c r="AI2032" s="94" t="e">
        <v>#NAME?</v>
      </c>
      <c r="AJ2032" s="94" t="e">
        <v>#NAME?</v>
      </c>
      <c r="AK2032" s="94" t="e">
        <v>#NAME?</v>
      </c>
      <c r="AL2032" s="94" t="e">
        <v>#NAME?</v>
      </c>
      <c r="AM2032" s="94" t="e">
        <v>#NAME?</v>
      </c>
      <c r="AN2032" s="94" t="e">
        <v>#NAME?</v>
      </c>
      <c r="AO2032" s="94" t="e">
        <f aca="false" t="array" ref="AO2032:AS2032">_xlfn.torow(_xlfn.unique(_xlfn._xlws.filter(cat_table[Sub-subsector],($E2032=cat_table[Sector])*($F2032=cat_table[Subsector]),"")))</f>
        <v>#NAME?</v>
      </c>
      <c r="AP2032" s="94" t="e">
        <v>#NAME?</v>
      </c>
      <c r="AQ2032" s="94" t="e">
        <v>#NAME?</v>
      </c>
      <c r="AR2032" s="94" t="e">
        <v>#NAME?</v>
      </c>
      <c r="AS2032" s="94" t="e">
        <v>#NAME?</v>
      </c>
    </row>
    <row r="2033" customFormat="false" ht="15" hidden="false" customHeight="true" outlineLevel="0" collapsed="false">
      <c r="A2033" s="20" t="s">
        <v>11302</v>
      </c>
      <c r="B2033" s="20" t="str">
        <f aca="false">INDEX(Table2[], MATCH(L2033, Location_ID!$D$2:$D$648, 0), 1)</f>
        <v>ec24937f-8d65-4f6f-9aed-22e2f87e8138</v>
      </c>
      <c r="C2033" s="62" t="s">
        <v>1036</v>
      </c>
      <c r="D2033" s="257" t="s">
        <v>354</v>
      </c>
      <c r="E2033" s="62" t="s">
        <v>43</v>
      </c>
      <c r="F2033" s="62" t="s">
        <v>7907</v>
      </c>
      <c r="G2033" s="20" t="s">
        <v>7908</v>
      </c>
      <c r="H2033" s="20"/>
      <c r="I2033" s="20" t="s">
        <v>11234</v>
      </c>
      <c r="J2033" s="20" t="s">
        <v>11298</v>
      </c>
      <c r="K2033" s="62" t="s">
        <v>7120</v>
      </c>
      <c r="L2033" s="62" t="s">
        <v>2211</v>
      </c>
      <c r="M2033" s="62" t="s">
        <v>7110</v>
      </c>
      <c r="N2033" s="62" t="s">
        <v>11236</v>
      </c>
      <c r="O2033" s="20" t="s">
        <v>11299</v>
      </c>
      <c r="P2033" s="201" t="n">
        <v>44202</v>
      </c>
      <c r="Q2033" s="201" t="n">
        <v>44202</v>
      </c>
      <c r="R2033" s="62" t="n">
        <v>1</v>
      </c>
      <c r="S2033" s="62" t="s">
        <v>7130</v>
      </c>
      <c r="T2033" s="20" t="n">
        <v>2.7</v>
      </c>
      <c r="U2033" s="20" t="n">
        <v>2.1</v>
      </c>
      <c r="V2033" s="20" t="n">
        <v>3.3</v>
      </c>
      <c r="W2033" s="62" t="s">
        <v>7141</v>
      </c>
      <c r="X2033" s="35"/>
      <c r="Y2033" s="35"/>
      <c r="Z2033" s="200" t="n">
        <v>0</v>
      </c>
      <c r="AE2033" s="94" t="e">
        <f aca="false" t="array" ref="AE2033:AN2033">_xlfn.torow(_xlfn.unique(_xlfn._xlws.filter(cat_table[Subsector],$E2033=cat_table[Sector],"")))</f>
        <v>#NAME?</v>
      </c>
      <c r="AF2033" s="94" t="e">
        <v>#NAME?</v>
      </c>
      <c r="AG2033" s="94" t="e">
        <v>#NAME?</v>
      </c>
      <c r="AH2033" s="94" t="e">
        <v>#NAME?</v>
      </c>
      <c r="AI2033" s="94" t="e">
        <v>#NAME?</v>
      </c>
      <c r="AJ2033" s="94" t="e">
        <v>#NAME?</v>
      </c>
      <c r="AK2033" s="94" t="e">
        <v>#NAME?</v>
      </c>
      <c r="AL2033" s="94" t="e">
        <v>#NAME?</v>
      </c>
      <c r="AM2033" s="94" t="e">
        <v>#NAME?</v>
      </c>
      <c r="AN2033" s="94" t="e">
        <v>#NAME?</v>
      </c>
      <c r="AO2033" s="94" t="e">
        <f aca="false" t="array" ref="AO2033:AS2033">_xlfn.torow(_xlfn.unique(_xlfn._xlws.filter(cat_table[Sub-subsector],($E2033=cat_table[Sector])*($F2033=cat_table[Subsector]),"")))</f>
        <v>#NAME?</v>
      </c>
      <c r="AP2033" s="94" t="e">
        <v>#NAME?</v>
      </c>
      <c r="AQ2033" s="94" t="e">
        <v>#NAME?</v>
      </c>
      <c r="AR2033" s="94" t="e">
        <v>#NAME?</v>
      </c>
      <c r="AS2033" s="94" t="e">
        <v>#NAME?</v>
      </c>
    </row>
    <row r="2034" customFormat="false" ht="15" hidden="false" customHeight="true" outlineLevel="0" collapsed="false">
      <c r="A2034" s="20" t="s">
        <v>11303</v>
      </c>
      <c r="B2034" s="20" t="str">
        <f aca="false">INDEX(Table2[], MATCH(L2034, Location_ID!$D$2:$D$648, 0), 1)</f>
        <v>ec24937f-8d65-4f6f-9aed-22e2f87e8138</v>
      </c>
      <c r="C2034" s="62" t="s">
        <v>1036</v>
      </c>
      <c r="D2034" s="257" t="s">
        <v>354</v>
      </c>
      <c r="E2034" s="62" t="s">
        <v>43</v>
      </c>
      <c r="F2034" s="62" t="s">
        <v>7907</v>
      </c>
      <c r="G2034" s="20" t="s">
        <v>7908</v>
      </c>
      <c r="H2034" s="20"/>
      <c r="I2034" s="20" t="s">
        <v>11234</v>
      </c>
      <c r="J2034" s="20" t="s">
        <v>11304</v>
      </c>
      <c r="K2034" s="62" t="s">
        <v>7120</v>
      </c>
      <c r="L2034" s="62" t="s">
        <v>2211</v>
      </c>
      <c r="M2034" s="62" t="s">
        <v>7110</v>
      </c>
      <c r="N2034" s="62" t="s">
        <v>11236</v>
      </c>
      <c r="O2034" s="20" t="s">
        <v>11299</v>
      </c>
      <c r="P2034" s="201" t="n">
        <v>44146</v>
      </c>
      <c r="Q2034" s="201" t="n">
        <v>44146</v>
      </c>
      <c r="R2034" s="62" t="n">
        <v>1</v>
      </c>
      <c r="S2034" s="62" t="s">
        <v>7130</v>
      </c>
      <c r="T2034" s="20" t="n">
        <v>0.4</v>
      </c>
      <c r="U2034" s="20" t="n">
        <v>0.3</v>
      </c>
      <c r="V2034" s="20" t="n">
        <v>0.5</v>
      </c>
      <c r="W2034" s="62" t="s">
        <v>7141</v>
      </c>
      <c r="X2034" s="35"/>
      <c r="Y2034" s="35"/>
      <c r="Z2034" s="200" t="n">
        <v>0</v>
      </c>
      <c r="AE2034" s="94" t="e">
        <f aca="false" t="array" ref="AE2034:AN2034">_xlfn.torow(_xlfn.unique(_xlfn._xlws.filter(cat_table[Subsector],$E2034=cat_table[Sector],"")))</f>
        <v>#NAME?</v>
      </c>
      <c r="AF2034" s="94" t="e">
        <v>#NAME?</v>
      </c>
      <c r="AG2034" s="94" t="e">
        <v>#NAME?</v>
      </c>
      <c r="AH2034" s="94" t="e">
        <v>#NAME?</v>
      </c>
      <c r="AI2034" s="94" t="e">
        <v>#NAME?</v>
      </c>
      <c r="AJ2034" s="94" t="e">
        <v>#NAME?</v>
      </c>
      <c r="AK2034" s="94" t="e">
        <v>#NAME?</v>
      </c>
      <c r="AL2034" s="94" t="e">
        <v>#NAME?</v>
      </c>
      <c r="AM2034" s="94" t="e">
        <v>#NAME?</v>
      </c>
      <c r="AN2034" s="94" t="e">
        <v>#NAME?</v>
      </c>
      <c r="AO2034" s="94" t="e">
        <f aca="false" t="array" ref="AO2034:AS2034">_xlfn.torow(_xlfn.unique(_xlfn._xlws.filter(cat_table[Sub-subsector],($E2034=cat_table[Sector])*($F2034=cat_table[Subsector]),"")))</f>
        <v>#NAME?</v>
      </c>
      <c r="AP2034" s="94" t="e">
        <v>#NAME?</v>
      </c>
      <c r="AQ2034" s="94" t="e">
        <v>#NAME?</v>
      </c>
      <c r="AR2034" s="94" t="e">
        <v>#NAME?</v>
      </c>
      <c r="AS2034" s="94" t="e">
        <v>#NAME?</v>
      </c>
    </row>
    <row r="2035" customFormat="false" ht="15" hidden="false" customHeight="true" outlineLevel="0" collapsed="false">
      <c r="A2035" s="20" t="s">
        <v>11305</v>
      </c>
      <c r="B2035" s="20" t="str">
        <f aca="false">INDEX(Table2[], MATCH(L2035, Location_ID!$D$2:$D$648, 0), 1)</f>
        <v>ec24937f-8d65-4f6f-9aed-22e2f87e8138</v>
      </c>
      <c r="C2035" s="62" t="s">
        <v>1036</v>
      </c>
      <c r="D2035" s="257" t="s">
        <v>354</v>
      </c>
      <c r="E2035" s="62" t="s">
        <v>43</v>
      </c>
      <c r="F2035" s="62" t="s">
        <v>7907</v>
      </c>
      <c r="G2035" s="20" t="s">
        <v>7908</v>
      </c>
      <c r="H2035" s="20"/>
      <c r="I2035" s="20" t="s">
        <v>11234</v>
      </c>
      <c r="J2035" s="20" t="s">
        <v>11306</v>
      </c>
      <c r="K2035" s="62" t="s">
        <v>7120</v>
      </c>
      <c r="L2035" s="62" t="s">
        <v>2211</v>
      </c>
      <c r="M2035" s="62" t="s">
        <v>7110</v>
      </c>
      <c r="N2035" s="62" t="s">
        <v>11236</v>
      </c>
      <c r="O2035" s="20" t="s">
        <v>11307</v>
      </c>
      <c r="P2035" s="201" t="n">
        <v>43907</v>
      </c>
      <c r="Q2035" s="201" t="n">
        <v>43907</v>
      </c>
      <c r="R2035" s="62" t="n">
        <v>1</v>
      </c>
      <c r="S2035" s="62" t="s">
        <v>7130</v>
      </c>
      <c r="T2035" s="20" t="n">
        <v>6.2</v>
      </c>
      <c r="U2035" s="20" t="n">
        <v>5.1</v>
      </c>
      <c r="V2035" s="20" t="n">
        <v>7.3</v>
      </c>
      <c r="W2035" s="62" t="s">
        <v>7141</v>
      </c>
      <c r="X2035" s="35"/>
      <c r="Y2035" s="35"/>
      <c r="Z2035" s="200" t="n">
        <v>0</v>
      </c>
      <c r="AE2035" s="94" t="e">
        <f aca="false" t="array" ref="AE2035:AN2035">_xlfn.torow(_xlfn.unique(_xlfn._xlws.filter(cat_table[Subsector],$E2035=cat_table[Sector],"")))</f>
        <v>#NAME?</v>
      </c>
      <c r="AF2035" s="94" t="e">
        <v>#NAME?</v>
      </c>
      <c r="AG2035" s="94" t="e">
        <v>#NAME?</v>
      </c>
      <c r="AH2035" s="94" t="e">
        <v>#NAME?</v>
      </c>
      <c r="AI2035" s="94" t="e">
        <v>#NAME?</v>
      </c>
      <c r="AJ2035" s="94" t="e">
        <v>#NAME?</v>
      </c>
      <c r="AK2035" s="94" t="e">
        <v>#NAME?</v>
      </c>
      <c r="AL2035" s="94" t="e">
        <v>#NAME?</v>
      </c>
      <c r="AM2035" s="94" t="e">
        <v>#NAME?</v>
      </c>
      <c r="AN2035" s="94" t="e">
        <v>#NAME?</v>
      </c>
      <c r="AO2035" s="94" t="e">
        <f aca="false" t="array" ref="AO2035:AS2035">_xlfn.torow(_xlfn.unique(_xlfn._xlws.filter(cat_table[Sub-subsector],($E2035=cat_table[Sector])*($F2035=cat_table[Subsector]),"")))</f>
        <v>#NAME?</v>
      </c>
      <c r="AP2035" s="94" t="e">
        <v>#NAME?</v>
      </c>
      <c r="AQ2035" s="94" t="e">
        <v>#NAME?</v>
      </c>
      <c r="AR2035" s="94" t="e">
        <v>#NAME?</v>
      </c>
      <c r="AS2035" s="94" t="e">
        <v>#NAME?</v>
      </c>
    </row>
    <row r="2036" customFormat="false" ht="15" hidden="false" customHeight="true" outlineLevel="0" collapsed="false">
      <c r="A2036" s="20" t="s">
        <v>11308</v>
      </c>
      <c r="B2036" s="20" t="str">
        <f aca="false">INDEX(Table2[], MATCH(L2036, Location_ID!$D$2:$D$648, 0), 1)</f>
        <v>ec24937f-8d65-4f6f-9aed-22e2f87e8138</v>
      </c>
      <c r="C2036" s="62" t="s">
        <v>1036</v>
      </c>
      <c r="D2036" s="257" t="s">
        <v>354</v>
      </c>
      <c r="E2036" s="62" t="s">
        <v>43</v>
      </c>
      <c r="F2036" s="62" t="s">
        <v>7907</v>
      </c>
      <c r="G2036" s="20" t="s">
        <v>7908</v>
      </c>
      <c r="H2036" s="20"/>
      <c r="I2036" s="20" t="s">
        <v>11234</v>
      </c>
      <c r="J2036" s="20" t="s">
        <v>11306</v>
      </c>
      <c r="K2036" s="62" t="s">
        <v>7120</v>
      </c>
      <c r="L2036" s="62" t="s">
        <v>2211</v>
      </c>
      <c r="M2036" s="62" t="s">
        <v>7110</v>
      </c>
      <c r="N2036" s="62" t="s">
        <v>11236</v>
      </c>
      <c r="O2036" s="20" t="s">
        <v>11307</v>
      </c>
      <c r="P2036" s="201" t="n">
        <v>43959</v>
      </c>
      <c r="Q2036" s="201" t="n">
        <v>43959</v>
      </c>
      <c r="R2036" s="62" t="n">
        <v>1</v>
      </c>
      <c r="S2036" s="62" t="s">
        <v>7130</v>
      </c>
      <c r="T2036" s="20" t="n">
        <v>5.9</v>
      </c>
      <c r="U2036" s="20" t="n">
        <v>5.1</v>
      </c>
      <c r="V2036" s="20" t="n">
        <v>6.7</v>
      </c>
      <c r="W2036" s="62" t="s">
        <v>7141</v>
      </c>
      <c r="X2036" s="35"/>
      <c r="Y2036" s="35"/>
      <c r="Z2036" s="200" t="n">
        <v>0</v>
      </c>
      <c r="AE2036" s="94" t="e">
        <f aca="false" t="array" ref="AE2036:AN2036">_xlfn.torow(_xlfn.unique(_xlfn._xlws.filter(cat_table[Subsector],$E2036=cat_table[Sector],"")))</f>
        <v>#NAME?</v>
      </c>
      <c r="AF2036" s="94" t="e">
        <v>#NAME?</v>
      </c>
      <c r="AG2036" s="94" t="e">
        <v>#NAME?</v>
      </c>
      <c r="AH2036" s="94" t="e">
        <v>#NAME?</v>
      </c>
      <c r="AI2036" s="94" t="e">
        <v>#NAME?</v>
      </c>
      <c r="AJ2036" s="94" t="e">
        <v>#NAME?</v>
      </c>
      <c r="AK2036" s="94" t="e">
        <v>#NAME?</v>
      </c>
      <c r="AL2036" s="94" t="e">
        <v>#NAME?</v>
      </c>
      <c r="AM2036" s="94" t="e">
        <v>#NAME?</v>
      </c>
      <c r="AN2036" s="94" t="e">
        <v>#NAME?</v>
      </c>
      <c r="AO2036" s="94" t="e">
        <f aca="false" t="array" ref="AO2036:AS2036">_xlfn.torow(_xlfn.unique(_xlfn._xlws.filter(cat_table[Sub-subsector],($E2036=cat_table[Sector])*($F2036=cat_table[Subsector]),"")))</f>
        <v>#NAME?</v>
      </c>
      <c r="AP2036" s="94" t="e">
        <v>#NAME?</v>
      </c>
      <c r="AQ2036" s="94" t="e">
        <v>#NAME?</v>
      </c>
      <c r="AR2036" s="94" t="e">
        <v>#NAME?</v>
      </c>
      <c r="AS2036" s="94" t="e">
        <v>#NAME?</v>
      </c>
    </row>
    <row r="2037" customFormat="false" ht="15" hidden="false" customHeight="true" outlineLevel="0" collapsed="false">
      <c r="A2037" s="20" t="s">
        <v>11309</v>
      </c>
      <c r="B2037" s="20" t="str">
        <f aca="false">INDEX(Table2[], MATCH(L2037, Location_ID!$D$2:$D$648, 0), 1)</f>
        <v>ec24937f-8d65-4f6f-9aed-22e2f87e8138</v>
      </c>
      <c r="C2037" s="62" t="s">
        <v>1036</v>
      </c>
      <c r="D2037" s="257" t="s">
        <v>354</v>
      </c>
      <c r="E2037" s="62" t="s">
        <v>43</v>
      </c>
      <c r="F2037" s="62" t="s">
        <v>7907</v>
      </c>
      <c r="G2037" s="20" t="s">
        <v>7908</v>
      </c>
      <c r="H2037" s="20"/>
      <c r="I2037" s="20" t="s">
        <v>11234</v>
      </c>
      <c r="J2037" s="20" t="s">
        <v>11306</v>
      </c>
      <c r="K2037" s="62" t="s">
        <v>7120</v>
      </c>
      <c r="L2037" s="62" t="s">
        <v>2211</v>
      </c>
      <c r="M2037" s="62" t="s">
        <v>7110</v>
      </c>
      <c r="N2037" s="62" t="s">
        <v>11236</v>
      </c>
      <c r="O2037" s="20" t="s">
        <v>11307</v>
      </c>
      <c r="P2037" s="201" t="n">
        <v>44020</v>
      </c>
      <c r="Q2037" s="201" t="n">
        <v>44020</v>
      </c>
      <c r="R2037" s="62" t="n">
        <v>1</v>
      </c>
      <c r="S2037" s="62" t="s">
        <v>7130</v>
      </c>
      <c r="T2037" s="20" t="n">
        <v>7.4</v>
      </c>
      <c r="U2037" s="20" t="n">
        <v>6.7</v>
      </c>
      <c r="V2037" s="20" t="n">
        <v>8.1</v>
      </c>
      <c r="W2037" s="62" t="s">
        <v>7141</v>
      </c>
      <c r="X2037" s="35"/>
      <c r="Y2037" s="35"/>
      <c r="Z2037" s="200" t="n">
        <v>0</v>
      </c>
      <c r="AE2037" s="94" t="e">
        <f aca="false" t="array" ref="AE2037:AN2037">_xlfn.torow(_xlfn.unique(_xlfn._xlws.filter(cat_table[Subsector],$E2037=cat_table[Sector],"")))</f>
        <v>#NAME?</v>
      </c>
      <c r="AF2037" s="94" t="e">
        <v>#NAME?</v>
      </c>
      <c r="AG2037" s="94" t="e">
        <v>#NAME?</v>
      </c>
      <c r="AH2037" s="94" t="e">
        <v>#NAME?</v>
      </c>
      <c r="AI2037" s="94" t="e">
        <v>#NAME?</v>
      </c>
      <c r="AJ2037" s="94" t="e">
        <v>#NAME?</v>
      </c>
      <c r="AK2037" s="94" t="e">
        <v>#NAME?</v>
      </c>
      <c r="AL2037" s="94" t="e">
        <v>#NAME?</v>
      </c>
      <c r="AM2037" s="94" t="e">
        <v>#NAME?</v>
      </c>
      <c r="AN2037" s="94" t="e">
        <v>#NAME?</v>
      </c>
      <c r="AO2037" s="94" t="e">
        <f aca="false" t="array" ref="AO2037:AS2037">_xlfn.torow(_xlfn.unique(_xlfn._xlws.filter(cat_table[Sub-subsector],($E2037=cat_table[Sector])*($F2037=cat_table[Subsector]),"")))</f>
        <v>#NAME?</v>
      </c>
      <c r="AP2037" s="94" t="e">
        <v>#NAME?</v>
      </c>
      <c r="AQ2037" s="94" t="e">
        <v>#NAME?</v>
      </c>
      <c r="AR2037" s="94" t="e">
        <v>#NAME?</v>
      </c>
      <c r="AS2037" s="94" t="e">
        <v>#NAME?</v>
      </c>
    </row>
    <row r="2038" customFormat="false" ht="15" hidden="false" customHeight="true" outlineLevel="0" collapsed="false">
      <c r="A2038" s="20" t="s">
        <v>11310</v>
      </c>
      <c r="B2038" s="20" t="str">
        <f aca="false">INDEX(Table2[], MATCH(L2038, Location_ID!$D$2:$D$648, 0), 1)</f>
        <v>ec24937f-8d65-4f6f-9aed-22e2f87e8138</v>
      </c>
      <c r="C2038" s="62" t="s">
        <v>1036</v>
      </c>
      <c r="D2038" s="257" t="s">
        <v>354</v>
      </c>
      <c r="E2038" s="62" t="s">
        <v>43</v>
      </c>
      <c r="F2038" s="62" t="s">
        <v>7907</v>
      </c>
      <c r="G2038" s="20" t="s">
        <v>7908</v>
      </c>
      <c r="H2038" s="20"/>
      <c r="I2038" s="20" t="s">
        <v>11234</v>
      </c>
      <c r="J2038" s="20" t="s">
        <v>11306</v>
      </c>
      <c r="K2038" s="62" t="s">
        <v>7120</v>
      </c>
      <c r="L2038" s="62" t="s">
        <v>2211</v>
      </c>
      <c r="M2038" s="62" t="s">
        <v>7110</v>
      </c>
      <c r="N2038" s="62" t="s">
        <v>11236</v>
      </c>
      <c r="O2038" s="20" t="s">
        <v>11307</v>
      </c>
      <c r="P2038" s="201" t="n">
        <v>44082</v>
      </c>
      <c r="Q2038" s="201" t="n">
        <v>44082</v>
      </c>
      <c r="R2038" s="62" t="n">
        <v>1</v>
      </c>
      <c r="S2038" s="62" t="s">
        <v>7130</v>
      </c>
      <c r="T2038" s="20" t="n">
        <v>8.6</v>
      </c>
      <c r="U2038" s="20" t="n">
        <v>7.3</v>
      </c>
      <c r="V2038" s="20" t="n">
        <v>9.9</v>
      </c>
      <c r="W2038" s="62" t="s">
        <v>7141</v>
      </c>
      <c r="X2038" s="35"/>
      <c r="Y2038" s="35"/>
      <c r="Z2038" s="200" t="n">
        <v>0</v>
      </c>
      <c r="AE2038" s="94" t="e">
        <f aca="false" t="array" ref="AE2038:AN2038">_xlfn.torow(_xlfn.unique(_xlfn._xlws.filter(cat_table[Subsector],$E2038=cat_table[Sector],"")))</f>
        <v>#NAME?</v>
      </c>
      <c r="AF2038" s="94" t="e">
        <v>#NAME?</v>
      </c>
      <c r="AG2038" s="94" t="e">
        <v>#NAME?</v>
      </c>
      <c r="AH2038" s="94" t="e">
        <v>#NAME?</v>
      </c>
      <c r="AI2038" s="94" t="e">
        <v>#NAME?</v>
      </c>
      <c r="AJ2038" s="94" t="e">
        <v>#NAME?</v>
      </c>
      <c r="AK2038" s="94" t="e">
        <v>#NAME?</v>
      </c>
      <c r="AL2038" s="94" t="e">
        <v>#NAME?</v>
      </c>
      <c r="AM2038" s="94" t="e">
        <v>#NAME?</v>
      </c>
      <c r="AN2038" s="94" t="e">
        <v>#NAME?</v>
      </c>
      <c r="AO2038" s="94" t="e">
        <f aca="false" t="array" ref="AO2038:AS2038">_xlfn.torow(_xlfn.unique(_xlfn._xlws.filter(cat_table[Sub-subsector],($E2038=cat_table[Sector])*($F2038=cat_table[Subsector]),"")))</f>
        <v>#NAME?</v>
      </c>
      <c r="AP2038" s="94" t="e">
        <v>#NAME?</v>
      </c>
      <c r="AQ2038" s="94" t="e">
        <v>#NAME?</v>
      </c>
      <c r="AR2038" s="94" t="e">
        <v>#NAME?</v>
      </c>
      <c r="AS2038" s="94" t="e">
        <v>#NAME?</v>
      </c>
    </row>
    <row r="2039" customFormat="false" ht="15" hidden="false" customHeight="true" outlineLevel="0" collapsed="false">
      <c r="A2039" s="20" t="s">
        <v>11311</v>
      </c>
      <c r="B2039" s="20" t="str">
        <f aca="false">INDEX(Table2[], MATCH(L2039, Location_ID!$D$2:$D$648, 0), 1)</f>
        <v>ec24937f-8d65-4f6f-9aed-22e2f87e8138</v>
      </c>
      <c r="C2039" s="62" t="s">
        <v>1036</v>
      </c>
      <c r="D2039" s="257" t="s">
        <v>354</v>
      </c>
      <c r="E2039" s="62" t="s">
        <v>43</v>
      </c>
      <c r="F2039" s="62" t="s">
        <v>7907</v>
      </c>
      <c r="G2039" s="20" t="s">
        <v>7908</v>
      </c>
      <c r="H2039" s="20"/>
      <c r="I2039" s="20" t="s">
        <v>11234</v>
      </c>
      <c r="J2039" s="20" t="s">
        <v>11306</v>
      </c>
      <c r="K2039" s="62" t="s">
        <v>7120</v>
      </c>
      <c r="L2039" s="62" t="s">
        <v>2211</v>
      </c>
      <c r="M2039" s="62" t="s">
        <v>7110</v>
      </c>
      <c r="N2039" s="62" t="s">
        <v>11236</v>
      </c>
      <c r="O2039" s="20" t="s">
        <v>11307</v>
      </c>
      <c r="P2039" s="201" t="n">
        <v>44147</v>
      </c>
      <c r="Q2039" s="201" t="n">
        <v>44147</v>
      </c>
      <c r="R2039" s="62" t="n">
        <v>1</v>
      </c>
      <c r="S2039" s="62" t="s">
        <v>7130</v>
      </c>
      <c r="T2039" s="20" t="n">
        <v>6.1</v>
      </c>
      <c r="U2039" s="20" t="n">
        <v>5.4</v>
      </c>
      <c r="V2039" s="20" t="n">
        <v>6.8</v>
      </c>
      <c r="W2039" s="62" t="s">
        <v>7141</v>
      </c>
      <c r="X2039" s="35"/>
      <c r="Y2039" s="35"/>
      <c r="Z2039" s="200" t="n">
        <v>0</v>
      </c>
      <c r="AE2039" s="94" t="e">
        <f aca="false" t="array" ref="AE2039:AN2039">_xlfn.torow(_xlfn.unique(_xlfn._xlws.filter(cat_table[Subsector],$E2039=cat_table[Sector],"")))</f>
        <v>#NAME?</v>
      </c>
      <c r="AF2039" s="94" t="e">
        <v>#NAME?</v>
      </c>
      <c r="AG2039" s="94" t="e">
        <v>#NAME?</v>
      </c>
      <c r="AH2039" s="94" t="e">
        <v>#NAME?</v>
      </c>
      <c r="AI2039" s="94" t="e">
        <v>#NAME?</v>
      </c>
      <c r="AJ2039" s="94" t="e">
        <v>#NAME?</v>
      </c>
      <c r="AK2039" s="94" t="e">
        <v>#NAME?</v>
      </c>
      <c r="AL2039" s="94" t="e">
        <v>#NAME?</v>
      </c>
      <c r="AM2039" s="94" t="e">
        <v>#NAME?</v>
      </c>
      <c r="AN2039" s="94" t="e">
        <v>#NAME?</v>
      </c>
      <c r="AO2039" s="94" t="e">
        <f aca="false" t="array" ref="AO2039:AS2039">_xlfn.torow(_xlfn.unique(_xlfn._xlws.filter(cat_table[Sub-subsector],($E2039=cat_table[Sector])*($F2039=cat_table[Subsector]),"")))</f>
        <v>#NAME?</v>
      </c>
      <c r="AP2039" s="94" t="e">
        <v>#NAME?</v>
      </c>
      <c r="AQ2039" s="94" t="e">
        <v>#NAME?</v>
      </c>
      <c r="AR2039" s="94" t="e">
        <v>#NAME?</v>
      </c>
      <c r="AS2039" s="94" t="e">
        <v>#NAME?</v>
      </c>
    </row>
    <row r="2040" customFormat="false" ht="15" hidden="false" customHeight="true" outlineLevel="0" collapsed="false">
      <c r="A2040" s="20" t="s">
        <v>11312</v>
      </c>
      <c r="B2040" s="20" t="str">
        <f aca="false">INDEX(Table2[], MATCH(L2040, Location_ID!$D$2:$D$648, 0), 1)</f>
        <v>ec24937f-8d65-4f6f-9aed-22e2f87e8138</v>
      </c>
      <c r="C2040" s="62" t="s">
        <v>1036</v>
      </c>
      <c r="D2040" s="257" t="s">
        <v>354</v>
      </c>
      <c r="E2040" s="62" t="s">
        <v>43</v>
      </c>
      <c r="F2040" s="62" t="s">
        <v>7907</v>
      </c>
      <c r="G2040" s="20" t="s">
        <v>7908</v>
      </c>
      <c r="H2040" s="20"/>
      <c r="I2040" s="20" t="s">
        <v>11234</v>
      </c>
      <c r="J2040" s="20" t="s">
        <v>11306</v>
      </c>
      <c r="K2040" s="62" t="s">
        <v>7120</v>
      </c>
      <c r="L2040" s="62" t="s">
        <v>2211</v>
      </c>
      <c r="M2040" s="62" t="s">
        <v>7110</v>
      </c>
      <c r="N2040" s="62" t="s">
        <v>11236</v>
      </c>
      <c r="O2040" s="20" t="s">
        <v>11307</v>
      </c>
      <c r="P2040" s="201" t="n">
        <v>44201</v>
      </c>
      <c r="Q2040" s="201" t="n">
        <v>44201</v>
      </c>
      <c r="R2040" s="62" t="n">
        <v>1</v>
      </c>
      <c r="S2040" s="62" t="s">
        <v>7130</v>
      </c>
      <c r="T2040" s="20" t="n">
        <v>6.6</v>
      </c>
      <c r="U2040" s="20" t="n">
        <v>5.9</v>
      </c>
      <c r="V2040" s="20" t="n">
        <v>7.3</v>
      </c>
      <c r="W2040" s="62" t="s">
        <v>7141</v>
      </c>
      <c r="X2040" s="35"/>
      <c r="Y2040" s="35"/>
      <c r="Z2040" s="200" t="n">
        <v>0</v>
      </c>
      <c r="AE2040" s="94" t="e">
        <f aca="false" t="array" ref="AE2040:AN2040">_xlfn.torow(_xlfn.unique(_xlfn._xlws.filter(cat_table[Subsector],$E2040=cat_table[Sector],"")))</f>
        <v>#NAME?</v>
      </c>
      <c r="AF2040" s="94" t="e">
        <v>#NAME?</v>
      </c>
      <c r="AG2040" s="94" t="e">
        <v>#NAME?</v>
      </c>
      <c r="AH2040" s="94" t="e">
        <v>#NAME?</v>
      </c>
      <c r="AI2040" s="94" t="e">
        <v>#NAME?</v>
      </c>
      <c r="AJ2040" s="94" t="e">
        <v>#NAME?</v>
      </c>
      <c r="AK2040" s="94" t="e">
        <v>#NAME?</v>
      </c>
      <c r="AL2040" s="94" t="e">
        <v>#NAME?</v>
      </c>
      <c r="AM2040" s="94" t="e">
        <v>#NAME?</v>
      </c>
      <c r="AN2040" s="94" t="e">
        <v>#NAME?</v>
      </c>
      <c r="AO2040" s="94" t="e">
        <f aca="false" t="array" ref="AO2040:AS2040">_xlfn.torow(_xlfn.unique(_xlfn._xlws.filter(cat_table[Sub-subsector],($E2040=cat_table[Sector])*($F2040=cat_table[Subsector]),"")))</f>
        <v>#NAME?</v>
      </c>
      <c r="AP2040" s="94" t="e">
        <v>#NAME?</v>
      </c>
      <c r="AQ2040" s="94" t="e">
        <v>#NAME?</v>
      </c>
      <c r="AR2040" s="94" t="e">
        <v>#NAME?</v>
      </c>
      <c r="AS2040" s="94" t="e">
        <v>#NAME?</v>
      </c>
    </row>
    <row r="2041" customFormat="false" ht="15" hidden="false" customHeight="true" outlineLevel="0" collapsed="false">
      <c r="A2041" s="20" t="s">
        <v>11313</v>
      </c>
      <c r="B2041" s="20" t="str">
        <f aca="false">INDEX(Table2[], MATCH(L2041, Location_ID!$D$2:$D$648, 0), 1)</f>
        <v>ec24937f-8d65-4f6f-9aed-22e2f87e8138</v>
      </c>
      <c r="C2041" s="62" t="s">
        <v>1036</v>
      </c>
      <c r="D2041" s="257" t="s">
        <v>354</v>
      </c>
      <c r="E2041" s="62" t="s">
        <v>43</v>
      </c>
      <c r="F2041" s="62" t="s">
        <v>7907</v>
      </c>
      <c r="G2041" s="20"/>
      <c r="H2041" s="20"/>
      <c r="I2041" s="20" t="s">
        <v>11234</v>
      </c>
      <c r="J2041" s="20" t="s">
        <v>11314</v>
      </c>
      <c r="K2041" s="62" t="s">
        <v>7120</v>
      </c>
      <c r="L2041" s="62" t="s">
        <v>2211</v>
      </c>
      <c r="M2041" s="62" t="s">
        <v>7110</v>
      </c>
      <c r="N2041" s="62" t="s">
        <v>11236</v>
      </c>
      <c r="O2041" s="20" t="s">
        <v>11315</v>
      </c>
      <c r="P2041" s="201" t="n">
        <v>43503</v>
      </c>
      <c r="Q2041" s="201" t="n">
        <v>44201</v>
      </c>
      <c r="R2041" s="20" t="n">
        <v>9</v>
      </c>
      <c r="S2041" s="20" t="s">
        <v>7112</v>
      </c>
      <c r="T2041" s="20" t="n">
        <v>23</v>
      </c>
      <c r="U2041" s="20" t="n">
        <v>14</v>
      </c>
      <c r="V2041" s="20" t="n">
        <v>32</v>
      </c>
      <c r="W2041" s="20" t="s">
        <v>11316</v>
      </c>
      <c r="X2041" s="35"/>
      <c r="Y2041" s="35"/>
      <c r="Z2041" s="35" t="n">
        <v>1</v>
      </c>
      <c r="AE2041" s="94" t="e">
        <f aca="false" t="array" ref="AE2041:AN2041">_xlfn.torow(_xlfn.unique(_xlfn._xlws.filter(cat_table[Subsector],$E2041=cat_table[Sector],"")))</f>
        <v>#NAME?</v>
      </c>
      <c r="AF2041" s="94" t="e">
        <v>#NAME?</v>
      </c>
      <c r="AG2041" s="94" t="e">
        <v>#NAME?</v>
      </c>
      <c r="AH2041" s="94" t="e">
        <v>#NAME?</v>
      </c>
      <c r="AI2041" s="94" t="e">
        <v>#NAME?</v>
      </c>
      <c r="AJ2041" s="94" t="e">
        <v>#NAME?</v>
      </c>
      <c r="AK2041" s="94" t="e">
        <v>#NAME?</v>
      </c>
      <c r="AL2041" s="94" t="e">
        <v>#NAME?</v>
      </c>
      <c r="AM2041" s="94" t="e">
        <v>#NAME?</v>
      </c>
      <c r="AN2041" s="94" t="e">
        <v>#NAME?</v>
      </c>
      <c r="AO2041" s="94" t="e">
        <f aca="false" t="array" ref="AO2041:AS2041">_xlfn.torow(_xlfn.unique(_xlfn._xlws.filter(cat_table[Sub-subsector],($E2041=cat_table[Sector])*($F2041=cat_table[Subsector]),"")))</f>
        <v>#NAME?</v>
      </c>
      <c r="AP2041" s="94" t="e">
        <v>#NAME?</v>
      </c>
      <c r="AQ2041" s="94" t="e">
        <v>#NAME?</v>
      </c>
      <c r="AR2041" s="94" t="e">
        <v>#NAME?</v>
      </c>
      <c r="AS2041" s="94" t="e">
        <v>#NAME?</v>
      </c>
    </row>
    <row r="2042" customFormat="false" ht="15" hidden="false" customHeight="true" outlineLevel="0" collapsed="false">
      <c r="A2042" s="20" t="s">
        <v>11317</v>
      </c>
      <c r="B2042" s="20" t="str">
        <f aca="false">INDEX(Table2[], MATCH(L2042, Location_ID!$D$2:$D$648, 0), 1)</f>
        <v>ec24937f-8d65-4f6f-9aed-22e2f87e8138</v>
      </c>
      <c r="C2042" s="62" t="s">
        <v>1036</v>
      </c>
      <c r="D2042" s="257" t="s">
        <v>354</v>
      </c>
      <c r="E2042" s="62" t="s">
        <v>43</v>
      </c>
      <c r="F2042" s="62" t="s">
        <v>7907</v>
      </c>
      <c r="G2042" s="20" t="s">
        <v>7913</v>
      </c>
      <c r="H2042" s="20"/>
      <c r="I2042" s="20" t="s">
        <v>11234</v>
      </c>
      <c r="J2042" s="20" t="s">
        <v>11318</v>
      </c>
      <c r="K2042" s="62" t="s">
        <v>7120</v>
      </c>
      <c r="L2042" s="62" t="s">
        <v>2211</v>
      </c>
      <c r="M2042" s="62" t="s">
        <v>7110</v>
      </c>
      <c r="N2042" s="62" t="s">
        <v>11236</v>
      </c>
      <c r="O2042" s="20" t="s">
        <v>11319</v>
      </c>
      <c r="P2042" s="201" t="n">
        <v>43503</v>
      </c>
      <c r="Q2042" s="201" t="n">
        <v>44201</v>
      </c>
      <c r="R2042" s="20" t="n">
        <v>1</v>
      </c>
      <c r="S2042" s="20" t="s">
        <v>7112</v>
      </c>
      <c r="T2042" s="20" t="n">
        <v>21</v>
      </c>
      <c r="U2042" s="20" t="n">
        <v>15</v>
      </c>
      <c r="V2042" s="20" t="n">
        <v>27</v>
      </c>
      <c r="W2042" s="20" t="s">
        <v>11316</v>
      </c>
      <c r="X2042" s="35"/>
      <c r="Y2042" s="35"/>
      <c r="Z2042" s="35" t="n">
        <v>1</v>
      </c>
      <c r="AE2042" s="94" t="e">
        <f aca="false" t="array" ref="AE2042:AN2042">_xlfn.torow(_xlfn.unique(_xlfn._xlws.filter(cat_table[Subsector],$E2042=cat_table[Sector],"")))</f>
        <v>#NAME?</v>
      </c>
      <c r="AF2042" s="94" t="e">
        <v>#NAME?</v>
      </c>
      <c r="AG2042" s="94" t="e">
        <v>#NAME?</v>
      </c>
      <c r="AH2042" s="94" t="e">
        <v>#NAME?</v>
      </c>
      <c r="AI2042" s="94" t="e">
        <v>#NAME?</v>
      </c>
      <c r="AJ2042" s="94" t="e">
        <v>#NAME?</v>
      </c>
      <c r="AK2042" s="94" t="e">
        <v>#NAME?</v>
      </c>
      <c r="AL2042" s="94" t="e">
        <v>#NAME?</v>
      </c>
      <c r="AM2042" s="94" t="e">
        <v>#NAME?</v>
      </c>
      <c r="AN2042" s="94" t="e">
        <v>#NAME?</v>
      </c>
      <c r="AO2042" s="94" t="e">
        <f aca="false" t="array" ref="AO2042:AS2042">_xlfn.torow(_xlfn.unique(_xlfn._xlws.filter(cat_table[Sub-subsector],($E2042=cat_table[Sector])*($F2042=cat_table[Subsector]),"")))</f>
        <v>#NAME?</v>
      </c>
      <c r="AP2042" s="94" t="e">
        <v>#NAME?</v>
      </c>
      <c r="AQ2042" s="94" t="e">
        <v>#NAME?</v>
      </c>
      <c r="AR2042" s="94" t="e">
        <v>#NAME?</v>
      </c>
      <c r="AS2042" s="94" t="e">
        <v>#NAME?</v>
      </c>
    </row>
    <row r="2043" customFormat="false" ht="15" hidden="false" customHeight="true" outlineLevel="0" collapsed="false">
      <c r="A2043" s="20" t="s">
        <v>11320</v>
      </c>
      <c r="B2043" s="20" t="str">
        <f aca="false">INDEX(Table2[], MATCH(L2043, Location_ID!$D$2:$D$648, 0), 1)</f>
        <v>ec24937f-8d65-4f6f-9aed-22e2f87e8138</v>
      </c>
      <c r="C2043" s="62" t="s">
        <v>1036</v>
      </c>
      <c r="D2043" s="257" t="s">
        <v>354</v>
      </c>
      <c r="E2043" s="62" t="s">
        <v>43</v>
      </c>
      <c r="F2043" s="62" t="s">
        <v>7907</v>
      </c>
      <c r="G2043" s="20" t="s">
        <v>7913</v>
      </c>
      <c r="H2043" s="20"/>
      <c r="I2043" s="20" t="s">
        <v>11234</v>
      </c>
      <c r="J2043" s="20" t="s">
        <v>11318</v>
      </c>
      <c r="K2043" s="62" t="s">
        <v>7120</v>
      </c>
      <c r="L2043" s="62" t="s">
        <v>2211</v>
      </c>
      <c r="M2043" s="62" t="s">
        <v>7110</v>
      </c>
      <c r="N2043" s="62" t="s">
        <v>11236</v>
      </c>
      <c r="O2043" s="20" t="s">
        <v>11321</v>
      </c>
      <c r="P2043" s="201" t="n">
        <v>43503</v>
      </c>
      <c r="Q2043" s="201" t="n">
        <v>44201</v>
      </c>
      <c r="R2043" s="20" t="n">
        <v>1</v>
      </c>
      <c r="S2043" s="20" t="s">
        <v>7112</v>
      </c>
      <c r="T2043" s="20" t="n">
        <v>22</v>
      </c>
      <c r="U2043" s="20" t="n">
        <v>18</v>
      </c>
      <c r="V2043" s="20" t="n">
        <v>26</v>
      </c>
      <c r="W2043" s="20" t="s">
        <v>11316</v>
      </c>
      <c r="X2043" s="35"/>
      <c r="Y2043" s="35"/>
      <c r="Z2043" s="35" t="n">
        <v>1</v>
      </c>
      <c r="AE2043" s="94" t="e">
        <f aca="false" t="array" ref="AE2043:AN2043">_xlfn.torow(_xlfn.unique(_xlfn._xlws.filter(cat_table[Subsector],$E2043=cat_table[Sector],"")))</f>
        <v>#NAME?</v>
      </c>
      <c r="AF2043" s="94" t="e">
        <v>#NAME?</v>
      </c>
      <c r="AG2043" s="94" t="e">
        <v>#NAME?</v>
      </c>
      <c r="AH2043" s="94" t="e">
        <v>#NAME?</v>
      </c>
      <c r="AI2043" s="94" t="e">
        <v>#NAME?</v>
      </c>
      <c r="AJ2043" s="94" t="e">
        <v>#NAME?</v>
      </c>
      <c r="AK2043" s="94" t="e">
        <v>#NAME?</v>
      </c>
      <c r="AL2043" s="94" t="e">
        <v>#NAME?</v>
      </c>
      <c r="AM2043" s="94" t="e">
        <v>#NAME?</v>
      </c>
      <c r="AN2043" s="94" t="e">
        <v>#NAME?</v>
      </c>
      <c r="AO2043" s="94" t="e">
        <f aca="false" t="array" ref="AO2043:AS2043">_xlfn.torow(_xlfn.unique(_xlfn._xlws.filter(cat_table[Sub-subsector],($E2043=cat_table[Sector])*($F2043=cat_table[Subsector]),"")))</f>
        <v>#NAME?</v>
      </c>
      <c r="AP2043" s="94" t="e">
        <v>#NAME?</v>
      </c>
      <c r="AQ2043" s="94" t="e">
        <v>#NAME?</v>
      </c>
      <c r="AR2043" s="94" t="e">
        <v>#NAME?</v>
      </c>
      <c r="AS2043" s="94" t="e">
        <v>#NAME?</v>
      </c>
    </row>
    <row r="2044" customFormat="false" ht="15" hidden="false" customHeight="true" outlineLevel="0" collapsed="false">
      <c r="A2044" s="20" t="s">
        <v>11322</v>
      </c>
      <c r="B2044" s="20" t="str">
        <f aca="false">INDEX(Table2[], MATCH(L2044, Location_ID!$D$2:$D$648, 0), 1)</f>
        <v>ec24937f-8d65-4f6f-9aed-22e2f87e8138</v>
      </c>
      <c r="C2044" s="62" t="s">
        <v>1036</v>
      </c>
      <c r="D2044" s="257" t="s">
        <v>354</v>
      </c>
      <c r="E2044" s="62" t="s">
        <v>43</v>
      </c>
      <c r="F2044" s="62" t="s">
        <v>7907</v>
      </c>
      <c r="G2044" s="20" t="s">
        <v>7913</v>
      </c>
      <c r="H2044" s="20"/>
      <c r="I2044" s="20" t="s">
        <v>11234</v>
      </c>
      <c r="J2044" s="20" t="s">
        <v>11318</v>
      </c>
      <c r="K2044" s="62" t="s">
        <v>7120</v>
      </c>
      <c r="L2044" s="62" t="s">
        <v>2211</v>
      </c>
      <c r="M2044" s="62" t="s">
        <v>7110</v>
      </c>
      <c r="N2044" s="62" t="s">
        <v>11236</v>
      </c>
      <c r="O2044" s="20" t="s">
        <v>11323</v>
      </c>
      <c r="P2044" s="201" t="n">
        <v>43503</v>
      </c>
      <c r="Q2044" s="201" t="n">
        <v>44201</v>
      </c>
      <c r="R2044" s="20" t="n">
        <v>1</v>
      </c>
      <c r="S2044" s="20" t="s">
        <v>7112</v>
      </c>
      <c r="T2044" s="20" t="n">
        <v>38</v>
      </c>
      <c r="U2044" s="20" t="n">
        <v>34</v>
      </c>
      <c r="V2044" s="20" t="n">
        <v>42</v>
      </c>
      <c r="W2044" s="20" t="s">
        <v>11316</v>
      </c>
      <c r="X2044" s="35"/>
      <c r="Y2044" s="35"/>
      <c r="Z2044" s="35" t="n">
        <v>1</v>
      </c>
      <c r="AE2044" s="94" t="e">
        <f aca="false" t="array" ref="AE2044:AN2044">_xlfn.torow(_xlfn.unique(_xlfn._xlws.filter(cat_table[Subsector],$E2044=cat_table[Sector],"")))</f>
        <v>#NAME?</v>
      </c>
      <c r="AF2044" s="94" t="e">
        <v>#NAME?</v>
      </c>
      <c r="AG2044" s="94" t="e">
        <v>#NAME?</v>
      </c>
      <c r="AH2044" s="94" t="e">
        <v>#NAME?</v>
      </c>
      <c r="AI2044" s="94" t="e">
        <v>#NAME?</v>
      </c>
      <c r="AJ2044" s="94" t="e">
        <v>#NAME?</v>
      </c>
      <c r="AK2044" s="94" t="e">
        <v>#NAME?</v>
      </c>
      <c r="AL2044" s="94" t="e">
        <v>#NAME?</v>
      </c>
      <c r="AM2044" s="94" t="e">
        <v>#NAME?</v>
      </c>
      <c r="AN2044" s="94" t="e">
        <v>#NAME?</v>
      </c>
      <c r="AO2044" s="94" t="e">
        <f aca="false" t="array" ref="AO2044:AS2044">_xlfn.torow(_xlfn.unique(_xlfn._xlws.filter(cat_table[Sub-subsector],($E2044=cat_table[Sector])*($F2044=cat_table[Subsector]),"")))</f>
        <v>#NAME?</v>
      </c>
      <c r="AP2044" s="94" t="e">
        <v>#NAME?</v>
      </c>
      <c r="AQ2044" s="94" t="e">
        <v>#NAME?</v>
      </c>
      <c r="AR2044" s="94" t="e">
        <v>#NAME?</v>
      </c>
      <c r="AS2044" s="94" t="e">
        <v>#NAME?</v>
      </c>
    </row>
    <row r="2045" customFormat="false" ht="15" hidden="false" customHeight="true" outlineLevel="0" collapsed="false">
      <c r="A2045" s="20" t="s">
        <v>11324</v>
      </c>
      <c r="B2045" s="20" t="str">
        <f aca="false">INDEX(Table2[], MATCH(L2045, Location_ID!$D$2:$D$648, 0), 1)</f>
        <v>ec24937f-8d65-4f6f-9aed-22e2f87e8138</v>
      </c>
      <c r="C2045" s="62" t="s">
        <v>1036</v>
      </c>
      <c r="D2045" s="257" t="s">
        <v>354</v>
      </c>
      <c r="E2045" s="62" t="s">
        <v>43</v>
      </c>
      <c r="F2045" s="62" t="s">
        <v>7907</v>
      </c>
      <c r="G2045" s="20" t="s">
        <v>7913</v>
      </c>
      <c r="H2045" s="20"/>
      <c r="I2045" s="20" t="s">
        <v>11234</v>
      </c>
      <c r="J2045" s="20" t="s">
        <v>11325</v>
      </c>
      <c r="K2045" s="62" t="s">
        <v>7120</v>
      </c>
      <c r="L2045" s="62" t="s">
        <v>2211</v>
      </c>
      <c r="M2045" s="62" t="s">
        <v>7110</v>
      </c>
      <c r="N2045" s="62" t="s">
        <v>11236</v>
      </c>
      <c r="O2045" s="20" t="s">
        <v>11326</v>
      </c>
      <c r="P2045" s="201" t="n">
        <v>43503</v>
      </c>
      <c r="Q2045" s="201" t="n">
        <v>44201</v>
      </c>
      <c r="R2045" s="20" t="n">
        <v>1</v>
      </c>
      <c r="S2045" s="20" t="s">
        <v>7112</v>
      </c>
      <c r="T2045" s="20" t="n">
        <v>22</v>
      </c>
      <c r="U2045" s="20" t="n">
        <v>17.9</v>
      </c>
      <c r="V2045" s="20" t="n">
        <v>26.1</v>
      </c>
      <c r="W2045" s="20" t="s">
        <v>11316</v>
      </c>
      <c r="X2045" s="35"/>
      <c r="Y2045" s="35"/>
      <c r="Z2045" s="35" t="n">
        <v>1</v>
      </c>
      <c r="AE2045" s="94" t="e">
        <f aca="false" t="array" ref="AE2045:AN2045">_xlfn.torow(_xlfn.unique(_xlfn._xlws.filter(cat_table[Subsector],$E2045=cat_table[Sector],"")))</f>
        <v>#NAME?</v>
      </c>
      <c r="AF2045" s="94" t="e">
        <v>#NAME?</v>
      </c>
      <c r="AG2045" s="94" t="e">
        <v>#NAME?</v>
      </c>
      <c r="AH2045" s="94" t="e">
        <v>#NAME?</v>
      </c>
      <c r="AI2045" s="94" t="e">
        <v>#NAME?</v>
      </c>
      <c r="AJ2045" s="94" t="e">
        <v>#NAME?</v>
      </c>
      <c r="AK2045" s="94" t="e">
        <v>#NAME?</v>
      </c>
      <c r="AL2045" s="94" t="e">
        <v>#NAME?</v>
      </c>
      <c r="AM2045" s="94" t="e">
        <v>#NAME?</v>
      </c>
      <c r="AN2045" s="94" t="e">
        <v>#NAME?</v>
      </c>
      <c r="AO2045" s="94" t="e">
        <f aca="false" t="array" ref="AO2045:AS2045">_xlfn.torow(_xlfn.unique(_xlfn._xlws.filter(cat_table[Sub-subsector],($E2045=cat_table[Sector])*($F2045=cat_table[Subsector]),"")))</f>
        <v>#NAME?</v>
      </c>
      <c r="AP2045" s="94" t="e">
        <v>#NAME?</v>
      </c>
      <c r="AQ2045" s="94" t="e">
        <v>#NAME?</v>
      </c>
      <c r="AR2045" s="94" t="e">
        <v>#NAME?</v>
      </c>
      <c r="AS2045" s="94" t="e">
        <v>#NAME?</v>
      </c>
    </row>
    <row r="2046" customFormat="false" ht="15" hidden="false" customHeight="true" outlineLevel="0" collapsed="false">
      <c r="A2046" s="20" t="s">
        <v>11327</v>
      </c>
      <c r="B2046" s="20" t="str">
        <f aca="false">INDEX(Table2[], MATCH(L2046, Location_ID!$D$2:$D$648, 0), 1)</f>
        <v>ec24937f-8d65-4f6f-9aed-22e2f87e8138</v>
      </c>
      <c r="C2046" s="62" t="s">
        <v>1036</v>
      </c>
      <c r="D2046" s="257" t="s">
        <v>354</v>
      </c>
      <c r="E2046" s="62" t="s">
        <v>43</v>
      </c>
      <c r="F2046" s="62" t="s">
        <v>7907</v>
      </c>
      <c r="G2046" s="20" t="s">
        <v>7913</v>
      </c>
      <c r="H2046" s="20"/>
      <c r="I2046" s="20" t="s">
        <v>11234</v>
      </c>
      <c r="J2046" s="20" t="s">
        <v>11325</v>
      </c>
      <c r="K2046" s="62" t="s">
        <v>7120</v>
      </c>
      <c r="L2046" s="62" t="s">
        <v>2211</v>
      </c>
      <c r="M2046" s="62" t="s">
        <v>7110</v>
      </c>
      <c r="N2046" s="62" t="s">
        <v>11236</v>
      </c>
      <c r="O2046" s="20" t="s">
        <v>11328</v>
      </c>
      <c r="P2046" s="201" t="n">
        <v>43503</v>
      </c>
      <c r="Q2046" s="201" t="n">
        <v>44201</v>
      </c>
      <c r="R2046" s="20" t="n">
        <v>1</v>
      </c>
      <c r="S2046" s="20" t="s">
        <v>7112</v>
      </c>
      <c r="T2046" s="20" t="n">
        <v>21</v>
      </c>
      <c r="U2046" s="20" t="n">
        <v>18.3</v>
      </c>
      <c r="V2046" s="20" t="n">
        <v>23.7</v>
      </c>
      <c r="W2046" s="20" t="s">
        <v>11316</v>
      </c>
      <c r="X2046" s="35"/>
      <c r="Y2046" s="35"/>
      <c r="Z2046" s="35" t="n">
        <v>1</v>
      </c>
      <c r="AE2046" s="94" t="e">
        <f aca="false" t="array" ref="AE2046:AN2046">_xlfn.torow(_xlfn.unique(_xlfn._xlws.filter(cat_table[Subsector],$E2046=cat_table[Sector],"")))</f>
        <v>#NAME?</v>
      </c>
      <c r="AF2046" s="94" t="e">
        <v>#NAME?</v>
      </c>
      <c r="AG2046" s="94" t="e">
        <v>#NAME?</v>
      </c>
      <c r="AH2046" s="94" t="e">
        <v>#NAME?</v>
      </c>
      <c r="AI2046" s="94" t="e">
        <v>#NAME?</v>
      </c>
      <c r="AJ2046" s="94" t="e">
        <v>#NAME?</v>
      </c>
      <c r="AK2046" s="94" t="e">
        <v>#NAME?</v>
      </c>
      <c r="AL2046" s="94" t="e">
        <v>#NAME?</v>
      </c>
      <c r="AM2046" s="94" t="e">
        <v>#NAME?</v>
      </c>
      <c r="AN2046" s="94" t="e">
        <v>#NAME?</v>
      </c>
      <c r="AO2046" s="94" t="e">
        <f aca="false" t="array" ref="AO2046:AS2046">_xlfn.torow(_xlfn.unique(_xlfn._xlws.filter(cat_table[Sub-subsector],($E2046=cat_table[Sector])*($F2046=cat_table[Subsector]),"")))</f>
        <v>#NAME?</v>
      </c>
      <c r="AP2046" s="94" t="e">
        <v>#NAME?</v>
      </c>
      <c r="AQ2046" s="94" t="e">
        <v>#NAME?</v>
      </c>
      <c r="AR2046" s="94" t="e">
        <v>#NAME?</v>
      </c>
      <c r="AS2046" s="94" t="e">
        <v>#NAME?</v>
      </c>
    </row>
    <row r="2047" customFormat="false" ht="15" hidden="false" customHeight="true" outlineLevel="0" collapsed="false">
      <c r="A2047" s="20" t="s">
        <v>11329</v>
      </c>
      <c r="B2047" s="20" t="str">
        <f aca="false">INDEX(Table2[], MATCH(L2047, Location_ID!$D$2:$D$648, 0), 1)</f>
        <v>ec24937f-8d65-4f6f-9aed-22e2f87e8138</v>
      </c>
      <c r="C2047" s="62" t="s">
        <v>1036</v>
      </c>
      <c r="D2047" s="257" t="s">
        <v>354</v>
      </c>
      <c r="E2047" s="62" t="s">
        <v>43</v>
      </c>
      <c r="F2047" s="62" t="s">
        <v>7907</v>
      </c>
      <c r="G2047" s="20" t="s">
        <v>7913</v>
      </c>
      <c r="H2047" s="20"/>
      <c r="I2047" s="20" t="s">
        <v>11234</v>
      </c>
      <c r="J2047" s="20" t="s">
        <v>11325</v>
      </c>
      <c r="K2047" s="62" t="s">
        <v>7120</v>
      </c>
      <c r="L2047" s="62" t="s">
        <v>2211</v>
      </c>
      <c r="M2047" s="62" t="s">
        <v>7110</v>
      </c>
      <c r="N2047" s="62" t="s">
        <v>11236</v>
      </c>
      <c r="O2047" s="20" t="s">
        <v>11330</v>
      </c>
      <c r="P2047" s="201" t="n">
        <v>43503</v>
      </c>
      <c r="Q2047" s="201" t="n">
        <v>44201</v>
      </c>
      <c r="R2047" s="20" t="n">
        <v>1</v>
      </c>
      <c r="S2047" s="20" t="s">
        <v>7112</v>
      </c>
      <c r="T2047" s="20" t="n">
        <v>26</v>
      </c>
      <c r="U2047" s="20" t="n">
        <v>22.1</v>
      </c>
      <c r="V2047" s="20" t="n">
        <v>29.9</v>
      </c>
      <c r="W2047" s="20" t="s">
        <v>11316</v>
      </c>
      <c r="X2047" s="35"/>
      <c r="Y2047" s="35"/>
      <c r="Z2047" s="35" t="n">
        <v>1</v>
      </c>
      <c r="AE2047" s="94" t="e">
        <f aca="false" t="array" ref="AE2047:AN2047">_xlfn.torow(_xlfn.unique(_xlfn._xlws.filter(cat_table[Subsector],$E2047=cat_table[Sector],"")))</f>
        <v>#NAME?</v>
      </c>
      <c r="AF2047" s="94" t="e">
        <v>#NAME?</v>
      </c>
      <c r="AG2047" s="94" t="e">
        <v>#NAME?</v>
      </c>
      <c r="AH2047" s="94" t="e">
        <v>#NAME?</v>
      </c>
      <c r="AI2047" s="94" t="e">
        <v>#NAME?</v>
      </c>
      <c r="AJ2047" s="94" t="e">
        <v>#NAME?</v>
      </c>
      <c r="AK2047" s="94" t="e">
        <v>#NAME?</v>
      </c>
      <c r="AL2047" s="94" t="e">
        <v>#NAME?</v>
      </c>
      <c r="AM2047" s="94" t="e">
        <v>#NAME?</v>
      </c>
      <c r="AN2047" s="94" t="e">
        <v>#NAME?</v>
      </c>
      <c r="AO2047" s="94" t="e">
        <f aca="false" t="array" ref="AO2047:AS2047">_xlfn.torow(_xlfn.unique(_xlfn._xlws.filter(cat_table[Sub-subsector],($E2047=cat_table[Sector])*($F2047=cat_table[Subsector]),"")))</f>
        <v>#NAME?</v>
      </c>
      <c r="AP2047" s="94" t="e">
        <v>#NAME?</v>
      </c>
      <c r="AQ2047" s="94" t="e">
        <v>#NAME?</v>
      </c>
      <c r="AR2047" s="94" t="e">
        <v>#NAME?</v>
      </c>
      <c r="AS2047" s="94" t="e">
        <v>#NAME?</v>
      </c>
    </row>
    <row r="2048" customFormat="false" ht="15" hidden="false" customHeight="true" outlineLevel="0" collapsed="false">
      <c r="A2048" s="165" t="s">
        <v>11331</v>
      </c>
      <c r="B2048" s="20" t="str">
        <f aca="false">INDEX(Table2[], MATCH(L2048, Location_ID!$D$2:$D$648, 0), 1)</f>
        <v>ec24937f-8d65-4f6f-9aed-22e2f87e8138</v>
      </c>
      <c r="C2048" s="129" t="s">
        <v>1036</v>
      </c>
      <c r="D2048" s="249" t="s">
        <v>354</v>
      </c>
      <c r="E2048" s="125" t="s">
        <v>43</v>
      </c>
      <c r="F2048" s="125" t="s">
        <v>7907</v>
      </c>
      <c r="G2048" s="165" t="s">
        <v>7913</v>
      </c>
      <c r="H2048" s="192"/>
      <c r="I2048" s="165" t="s">
        <v>11234</v>
      </c>
      <c r="J2048" s="165" t="s">
        <v>11332</v>
      </c>
      <c r="K2048" s="125" t="s">
        <v>7120</v>
      </c>
      <c r="L2048" s="129" t="s">
        <v>2211</v>
      </c>
      <c r="M2048" s="125" t="s">
        <v>7110</v>
      </c>
      <c r="N2048" s="129" t="s">
        <v>11236</v>
      </c>
      <c r="O2048" s="165" t="s">
        <v>11333</v>
      </c>
      <c r="P2048" s="191" t="n">
        <v>43503</v>
      </c>
      <c r="Q2048" s="191" t="n">
        <v>44201</v>
      </c>
      <c r="R2048" s="165" t="n">
        <v>1</v>
      </c>
      <c r="S2048" s="165" t="s">
        <v>7112</v>
      </c>
      <c r="T2048" s="165" t="n">
        <v>35</v>
      </c>
      <c r="U2048" s="165" t="n">
        <v>24</v>
      </c>
      <c r="V2048" s="165" t="n">
        <v>46</v>
      </c>
      <c r="W2048" s="165" t="s">
        <v>11316</v>
      </c>
      <c r="X2048" s="165"/>
      <c r="Y2048" s="192"/>
      <c r="Z2048" s="192" t="n">
        <v>1</v>
      </c>
      <c r="AE2048" s="94" t="e">
        <f aca="false" t="array" ref="AE2048:AN2048">_xlfn.torow(_xlfn.unique(_xlfn._xlws.filter(cat_table[Subsector],$E2048=cat_table[Sector],"")))</f>
        <v>#NAME?</v>
      </c>
      <c r="AF2048" s="94" t="e">
        <v>#NAME?</v>
      </c>
      <c r="AG2048" s="94" t="e">
        <v>#NAME?</v>
      </c>
      <c r="AH2048" s="94" t="e">
        <v>#NAME?</v>
      </c>
      <c r="AI2048" s="94" t="e">
        <v>#NAME?</v>
      </c>
      <c r="AJ2048" s="94" t="e">
        <v>#NAME?</v>
      </c>
      <c r="AK2048" s="94" t="e">
        <v>#NAME?</v>
      </c>
      <c r="AL2048" s="94" t="e">
        <v>#NAME?</v>
      </c>
      <c r="AM2048" s="94" t="e">
        <v>#NAME?</v>
      </c>
      <c r="AN2048" s="94" t="e">
        <v>#NAME?</v>
      </c>
      <c r="AO2048" s="94" t="e">
        <f aca="false" t="array" ref="AO2048:AS2048">_xlfn.torow(_xlfn.unique(_xlfn._xlws.filter(cat_table[Sub-subsector],($E2048=cat_table[Sector])*($F2048=cat_table[Subsector]),"")))</f>
        <v>#NAME?</v>
      </c>
      <c r="AP2048" s="94" t="e">
        <v>#NAME?</v>
      </c>
      <c r="AQ2048" s="94" t="e">
        <v>#NAME?</v>
      </c>
      <c r="AR2048" s="94" t="e">
        <v>#NAME?</v>
      </c>
      <c r="AS2048" s="94" t="e">
        <v>#NAME?</v>
      </c>
    </row>
    <row r="2049" customFormat="false" ht="15" hidden="false" customHeight="true" outlineLevel="0" collapsed="false">
      <c r="A2049" s="165" t="s">
        <v>11334</v>
      </c>
      <c r="B2049" s="20" t="str">
        <f aca="false">INDEX(Table2[], MATCH(L2049, Location_ID!$D$2:$D$648, 0), 1)</f>
        <v>ec24937f-8d65-4f6f-9aed-22e2f87e8138</v>
      </c>
      <c r="C2049" s="129" t="s">
        <v>1036</v>
      </c>
      <c r="D2049" s="249" t="s">
        <v>354</v>
      </c>
      <c r="E2049" s="125" t="s">
        <v>43</v>
      </c>
      <c r="F2049" s="125" t="s">
        <v>7907</v>
      </c>
      <c r="G2049" s="165" t="s">
        <v>7908</v>
      </c>
      <c r="H2049" s="192"/>
      <c r="I2049" s="165" t="s">
        <v>11234</v>
      </c>
      <c r="J2049" s="165" t="s">
        <v>11335</v>
      </c>
      <c r="K2049" s="125" t="s">
        <v>7120</v>
      </c>
      <c r="L2049" s="129" t="s">
        <v>2211</v>
      </c>
      <c r="M2049" s="125" t="s">
        <v>7110</v>
      </c>
      <c r="N2049" s="129" t="s">
        <v>11236</v>
      </c>
      <c r="O2049" s="165" t="s">
        <v>11336</v>
      </c>
      <c r="P2049" s="191" t="n">
        <v>43503</v>
      </c>
      <c r="Q2049" s="191" t="n">
        <v>44201</v>
      </c>
      <c r="R2049" s="165" t="n">
        <v>1</v>
      </c>
      <c r="S2049" s="165" t="s">
        <v>7112</v>
      </c>
      <c r="T2049" s="62" t="n">
        <v>18</v>
      </c>
      <c r="U2049" s="62" t="n">
        <v>15.9</v>
      </c>
      <c r="V2049" s="129" t="n">
        <v>20.1</v>
      </c>
      <c r="W2049" s="129" t="s">
        <v>11316</v>
      </c>
      <c r="X2049" s="200"/>
      <c r="Y2049" s="129"/>
      <c r="Z2049" s="129" t="n">
        <v>1</v>
      </c>
      <c r="AE2049" s="94" t="e">
        <f aca="false" t="array" ref="AE2049:AN2049">_xlfn.torow(_xlfn.unique(_xlfn._xlws.filter(cat_table[Subsector],$E2049=cat_table[Sector],"")))</f>
        <v>#NAME?</v>
      </c>
      <c r="AF2049" s="94" t="e">
        <v>#NAME?</v>
      </c>
      <c r="AG2049" s="94" t="e">
        <v>#NAME?</v>
      </c>
      <c r="AH2049" s="94" t="e">
        <v>#NAME?</v>
      </c>
      <c r="AI2049" s="94" t="e">
        <v>#NAME?</v>
      </c>
      <c r="AJ2049" s="94" t="e">
        <v>#NAME?</v>
      </c>
      <c r="AK2049" s="94" t="e">
        <v>#NAME?</v>
      </c>
      <c r="AL2049" s="94" t="e">
        <v>#NAME?</v>
      </c>
      <c r="AM2049" s="94" t="e">
        <v>#NAME?</v>
      </c>
      <c r="AN2049" s="94" t="e">
        <v>#NAME?</v>
      </c>
      <c r="AO2049" s="94" t="e">
        <f aca="false" t="array" ref="AO2049:AS2049">_xlfn.torow(_xlfn.unique(_xlfn._xlws.filter(cat_table[Sub-subsector],($E2049=cat_table[Sector])*($F2049=cat_table[Subsector]),"")))</f>
        <v>#NAME?</v>
      </c>
      <c r="AP2049" s="94" t="e">
        <v>#NAME?</v>
      </c>
      <c r="AQ2049" s="94" t="e">
        <v>#NAME?</v>
      </c>
      <c r="AR2049" s="94" t="e">
        <v>#NAME?</v>
      </c>
      <c r="AS2049" s="94" t="e">
        <v>#NAME?</v>
      </c>
    </row>
    <row r="2050" customFormat="false" ht="15" hidden="false" customHeight="true" outlineLevel="0" collapsed="false">
      <c r="A2050" s="165" t="s">
        <v>11337</v>
      </c>
      <c r="B2050" s="20" t="str">
        <f aca="false">INDEX(Table2[], MATCH(L2050, Location_ID!$D$2:$D$648, 0), 1)</f>
        <v>ec24937f-8d65-4f6f-9aed-22e2f87e8138</v>
      </c>
      <c r="C2050" s="129" t="s">
        <v>1036</v>
      </c>
      <c r="D2050" s="249" t="s">
        <v>354</v>
      </c>
      <c r="E2050" s="125" t="s">
        <v>43</v>
      </c>
      <c r="F2050" s="125" t="s">
        <v>7907</v>
      </c>
      <c r="G2050" s="165" t="s">
        <v>7908</v>
      </c>
      <c r="H2050" s="192"/>
      <c r="I2050" s="165" t="s">
        <v>11234</v>
      </c>
      <c r="J2050" s="165" t="s">
        <v>11335</v>
      </c>
      <c r="K2050" s="125" t="s">
        <v>7120</v>
      </c>
      <c r="L2050" s="129" t="s">
        <v>2211</v>
      </c>
      <c r="M2050" s="125" t="s">
        <v>7110</v>
      </c>
      <c r="N2050" s="129" t="s">
        <v>11236</v>
      </c>
      <c r="O2050" s="165" t="s">
        <v>11338</v>
      </c>
      <c r="P2050" s="191" t="n">
        <v>43503</v>
      </c>
      <c r="Q2050" s="191" t="n">
        <v>44201</v>
      </c>
      <c r="R2050" s="165" t="n">
        <v>1</v>
      </c>
      <c r="S2050" s="165" t="s">
        <v>7112</v>
      </c>
      <c r="T2050" s="62" t="n">
        <v>14</v>
      </c>
      <c r="U2050" s="62" t="n">
        <v>12.6</v>
      </c>
      <c r="V2050" s="129" t="n">
        <v>15.4</v>
      </c>
      <c r="W2050" s="129" t="s">
        <v>11316</v>
      </c>
      <c r="X2050" s="200"/>
      <c r="Y2050" s="129"/>
      <c r="Z2050" s="129" t="n">
        <v>1</v>
      </c>
      <c r="AE2050" s="94" t="e">
        <f aca="false" t="array" ref="AE2050:AN2050">_xlfn.torow(_xlfn.unique(_xlfn._xlws.filter(cat_table[Subsector],$E2050=cat_table[Sector],"")))</f>
        <v>#NAME?</v>
      </c>
      <c r="AF2050" s="94" t="e">
        <v>#NAME?</v>
      </c>
      <c r="AG2050" s="94" t="e">
        <v>#NAME?</v>
      </c>
      <c r="AH2050" s="94" t="e">
        <v>#NAME?</v>
      </c>
      <c r="AI2050" s="94" t="e">
        <v>#NAME?</v>
      </c>
      <c r="AJ2050" s="94" t="e">
        <v>#NAME?</v>
      </c>
      <c r="AK2050" s="94" t="e">
        <v>#NAME?</v>
      </c>
      <c r="AL2050" s="94" t="e">
        <v>#NAME?</v>
      </c>
      <c r="AM2050" s="94" t="e">
        <v>#NAME?</v>
      </c>
      <c r="AN2050" s="94" t="e">
        <v>#NAME?</v>
      </c>
      <c r="AO2050" s="94" t="e">
        <f aca="false" t="array" ref="AO2050:AS2050">_xlfn.torow(_xlfn.unique(_xlfn._xlws.filter(cat_table[Sub-subsector],($E2050=cat_table[Sector])*($F2050=cat_table[Subsector]),"")))</f>
        <v>#NAME?</v>
      </c>
      <c r="AP2050" s="94" t="e">
        <v>#NAME?</v>
      </c>
      <c r="AQ2050" s="94" t="e">
        <v>#NAME?</v>
      </c>
      <c r="AR2050" s="94" t="e">
        <v>#NAME?</v>
      </c>
      <c r="AS2050" s="94" t="e">
        <v>#NAME?</v>
      </c>
    </row>
    <row r="2051" customFormat="false" ht="15" hidden="false" customHeight="true" outlineLevel="0" collapsed="false">
      <c r="A2051" s="185" t="s">
        <v>11339</v>
      </c>
      <c r="B2051" s="20" t="str">
        <f aca="false">INDEX(Table2[], MATCH(L2051, Location_ID!$D$2:$D$648, 0), 1)</f>
        <v>6664695f-8aec-4dad-910d-8dc0454cab17</v>
      </c>
      <c r="C2051" s="185" t="s">
        <v>1041</v>
      </c>
      <c r="D2051" s="248" t="s">
        <v>354</v>
      </c>
      <c r="E2051" s="185" t="s">
        <v>43</v>
      </c>
      <c r="F2051" s="185" t="s">
        <v>7907</v>
      </c>
      <c r="G2051" s="185" t="s">
        <v>7908</v>
      </c>
      <c r="H2051" s="185"/>
      <c r="I2051" s="185" t="s">
        <v>11340</v>
      </c>
      <c r="J2051" s="185" t="s">
        <v>11341</v>
      </c>
      <c r="K2051" s="185" t="s">
        <v>7120</v>
      </c>
      <c r="L2051" s="185" t="s">
        <v>2291</v>
      </c>
      <c r="M2051" s="185" t="s">
        <v>7110</v>
      </c>
      <c r="N2051" s="185" t="s">
        <v>11342</v>
      </c>
      <c r="O2051" s="185" t="s">
        <v>11343</v>
      </c>
      <c r="P2051" s="188" t="n">
        <v>43735</v>
      </c>
      <c r="Q2051" s="188" t="n">
        <v>43761</v>
      </c>
      <c r="R2051" s="185" t="n">
        <v>2</v>
      </c>
      <c r="S2051" s="185" t="s">
        <v>7112</v>
      </c>
      <c r="T2051" s="185" t="n">
        <v>75.4</v>
      </c>
      <c r="U2051" s="185" t="n">
        <v>59.41</v>
      </c>
      <c r="V2051" s="185" t="n">
        <v>91.39</v>
      </c>
      <c r="W2051" s="185" t="s">
        <v>7893</v>
      </c>
      <c r="X2051" s="185"/>
      <c r="Y2051" s="189"/>
      <c r="Z2051" s="189" t="n">
        <v>1</v>
      </c>
      <c r="AE2051" s="94" t="e">
        <f aca="false" t="array" ref="AE2051:AN2051">_xlfn.torow(_xlfn.unique(_xlfn._xlws.filter(cat_table[Subsector],$E2051=cat_table[Sector],"")))</f>
        <v>#NAME?</v>
      </c>
      <c r="AF2051" s="94" t="e">
        <v>#NAME?</v>
      </c>
      <c r="AG2051" s="94" t="e">
        <v>#NAME?</v>
      </c>
      <c r="AH2051" s="94" t="e">
        <v>#NAME?</v>
      </c>
      <c r="AI2051" s="94" t="e">
        <v>#NAME?</v>
      </c>
      <c r="AJ2051" s="94" t="e">
        <v>#NAME?</v>
      </c>
      <c r="AK2051" s="94" t="e">
        <v>#NAME?</v>
      </c>
      <c r="AL2051" s="94" t="e">
        <v>#NAME?</v>
      </c>
      <c r="AM2051" s="94" t="e">
        <v>#NAME?</v>
      </c>
      <c r="AN2051" s="94" t="e">
        <v>#NAME?</v>
      </c>
      <c r="AO2051" s="94" t="e">
        <f aca="false" t="array" ref="AO2051:AS2051">_xlfn.torow(_xlfn.unique(_xlfn._xlws.filter(cat_table[Sub-subsector],($E2051=cat_table[Sector])*($F2051=cat_table[Subsector]),"")))</f>
        <v>#NAME?</v>
      </c>
      <c r="AP2051" s="94" t="e">
        <v>#NAME?</v>
      </c>
      <c r="AQ2051" s="94" t="e">
        <v>#NAME?</v>
      </c>
      <c r="AR2051" s="94" t="e">
        <v>#NAME?</v>
      </c>
      <c r="AS2051" s="94" t="e">
        <v>#NAME?</v>
      </c>
    </row>
    <row r="2052" customFormat="false" ht="15" hidden="false" customHeight="true" outlineLevel="0" collapsed="false">
      <c r="A2052" s="62" t="s">
        <v>11344</v>
      </c>
      <c r="B2052" s="20" t="str">
        <f aca="false">INDEX(Table2[], MATCH(L2052, Location_ID!$D$2:$D$648, 0), 1)</f>
        <v>b2d90c21-1147-4118-913f-a4ccc92519fc</v>
      </c>
      <c r="C2052" s="62" t="s">
        <v>1047</v>
      </c>
      <c r="D2052" s="257" t="s">
        <v>354</v>
      </c>
      <c r="E2052" s="62" t="s">
        <v>43</v>
      </c>
      <c r="F2052" s="62"/>
      <c r="G2052" s="62"/>
      <c r="H2052" s="200"/>
      <c r="I2052" s="62" t="s">
        <v>11345</v>
      </c>
      <c r="J2052" s="62" t="s">
        <v>11346</v>
      </c>
      <c r="K2052" s="62" t="s">
        <v>7120</v>
      </c>
      <c r="L2052" s="62" t="s">
        <v>2271</v>
      </c>
      <c r="M2052" s="62" t="s">
        <v>7110</v>
      </c>
      <c r="N2052" s="62" t="s">
        <v>11347</v>
      </c>
      <c r="O2052" s="62" t="s">
        <v>11348</v>
      </c>
      <c r="P2052" s="201" t="n">
        <v>42522</v>
      </c>
      <c r="Q2052" s="201" t="n">
        <v>42522</v>
      </c>
      <c r="R2052" s="62" t="n">
        <v>1</v>
      </c>
      <c r="S2052" s="62" t="s">
        <v>7117</v>
      </c>
      <c r="T2052" s="62" t="n">
        <v>6108</v>
      </c>
      <c r="U2052" s="62" t="n">
        <v>5287</v>
      </c>
      <c r="V2052" s="62" t="n">
        <v>6929</v>
      </c>
      <c r="W2052" s="62" t="s">
        <v>11349</v>
      </c>
      <c r="X2052" s="200"/>
      <c r="Y2052" s="200"/>
      <c r="Z2052" s="200" t="n">
        <v>1</v>
      </c>
      <c r="AE2052" s="94" t="e">
        <f aca="false" t="array" ref="AE2052:AN2052">_xlfn.torow(_xlfn.unique(_xlfn._xlws.filter(cat_table[Subsector],$E2052=cat_table[Sector],"")))</f>
        <v>#NAME?</v>
      </c>
      <c r="AF2052" s="94" t="e">
        <v>#NAME?</v>
      </c>
      <c r="AG2052" s="94" t="e">
        <v>#NAME?</v>
      </c>
      <c r="AH2052" s="94" t="e">
        <v>#NAME?</v>
      </c>
      <c r="AI2052" s="94" t="e">
        <v>#NAME?</v>
      </c>
      <c r="AJ2052" s="94" t="e">
        <v>#NAME?</v>
      </c>
      <c r="AK2052" s="94" t="e">
        <v>#NAME?</v>
      </c>
      <c r="AL2052" s="94" t="e">
        <v>#NAME?</v>
      </c>
      <c r="AM2052" s="94" t="e">
        <v>#NAME?</v>
      </c>
      <c r="AN2052" s="94" t="e">
        <v>#NAME?</v>
      </c>
      <c r="AO2052" s="94" t="e">
        <f aca="false" t="array" ref="AO2052:AO2052">_xlfn.torow(_xlfn.unique(_xlfn._xlws.filter(cat_table[Sub-subsector],($E2052=cat_table[Sector])*($F2052=cat_table[Subsector]),"")))</f>
        <v>#NAME?</v>
      </c>
    </row>
    <row r="2053" customFormat="false" ht="15" hidden="false" customHeight="true" outlineLevel="0" collapsed="false">
      <c r="A2053" s="62" t="s">
        <v>11350</v>
      </c>
      <c r="B2053" s="20" t="str">
        <f aca="false">INDEX(Table2[], MATCH(L2053, Location_ID!$D$2:$D$648, 0), 1)</f>
        <v>b2d90c21-1147-4118-913f-a4ccc92519fc</v>
      </c>
      <c r="C2053" s="62" t="s">
        <v>1047</v>
      </c>
      <c r="D2053" s="257" t="s">
        <v>354</v>
      </c>
      <c r="E2053" s="62" t="s">
        <v>43</v>
      </c>
      <c r="F2053" s="62"/>
      <c r="G2053" s="62"/>
      <c r="H2053" s="200"/>
      <c r="I2053" s="62" t="s">
        <v>11345</v>
      </c>
      <c r="J2053" s="62" t="s">
        <v>11351</v>
      </c>
      <c r="K2053" s="62" t="s">
        <v>7120</v>
      </c>
      <c r="L2053" s="62" t="s">
        <v>2271</v>
      </c>
      <c r="M2053" s="62" t="s">
        <v>7110</v>
      </c>
      <c r="N2053" s="62" t="s">
        <v>11347</v>
      </c>
      <c r="O2053" s="62" t="s">
        <v>11348</v>
      </c>
      <c r="P2053" s="201" t="n">
        <v>42522</v>
      </c>
      <c r="Q2053" s="201" t="n">
        <v>42522</v>
      </c>
      <c r="R2053" s="62" t="n">
        <v>1</v>
      </c>
      <c r="S2053" s="62" t="s">
        <v>7117</v>
      </c>
      <c r="T2053" s="62" t="n">
        <v>4018</v>
      </c>
      <c r="U2053" s="62" t="n">
        <v>3562</v>
      </c>
      <c r="V2053" s="62" t="n">
        <v>4474</v>
      </c>
      <c r="W2053" s="62" t="s">
        <v>11349</v>
      </c>
      <c r="X2053" s="200"/>
      <c r="Y2053" s="200"/>
      <c r="Z2053" s="200" t="n">
        <v>1</v>
      </c>
      <c r="AE2053" s="94" t="e">
        <f aca="false" t="array" ref="AE2053:AN2053">_xlfn.torow(_xlfn.unique(_xlfn._xlws.filter(cat_table[Subsector],$E2053=cat_table[Sector],"")))</f>
        <v>#NAME?</v>
      </c>
      <c r="AF2053" s="94" t="e">
        <v>#NAME?</v>
      </c>
      <c r="AG2053" s="94" t="e">
        <v>#NAME?</v>
      </c>
      <c r="AH2053" s="94" t="e">
        <v>#NAME?</v>
      </c>
      <c r="AI2053" s="94" t="e">
        <v>#NAME?</v>
      </c>
      <c r="AJ2053" s="94" t="e">
        <v>#NAME?</v>
      </c>
      <c r="AK2053" s="94" t="e">
        <v>#NAME?</v>
      </c>
      <c r="AL2053" s="94" t="e">
        <v>#NAME?</v>
      </c>
      <c r="AM2053" s="94" t="e">
        <v>#NAME?</v>
      </c>
      <c r="AN2053" s="94" t="e">
        <v>#NAME?</v>
      </c>
      <c r="AO2053" s="94" t="e">
        <f aca="false" t="array" ref="AO2053:AO2053">_xlfn.torow(_xlfn.unique(_xlfn._xlws.filter(cat_table[Sub-subsector],($E2053=cat_table[Sector])*($F2053=cat_table[Subsector]),"")))</f>
        <v>#NAME?</v>
      </c>
    </row>
    <row r="2054" customFormat="false" ht="15" hidden="false" customHeight="true" outlineLevel="0" collapsed="false">
      <c r="A2054" s="62" t="s">
        <v>11352</v>
      </c>
      <c r="B2054" s="20" t="str">
        <f aca="false">INDEX(Table2[], MATCH(L2054, Location_ID!$D$2:$D$648, 0), 1)</f>
        <v>b2d90c21-1147-4118-913f-a4ccc92519fc</v>
      </c>
      <c r="C2054" s="62" t="s">
        <v>1047</v>
      </c>
      <c r="D2054" s="257" t="s">
        <v>354</v>
      </c>
      <c r="E2054" s="20" t="s">
        <v>43</v>
      </c>
      <c r="F2054" s="20" t="s">
        <v>7907</v>
      </c>
      <c r="G2054" s="20" t="s">
        <v>7913</v>
      </c>
      <c r="H2054" s="20"/>
      <c r="I2054" s="20" t="s">
        <v>11353</v>
      </c>
      <c r="J2054" s="20" t="s">
        <v>11354</v>
      </c>
      <c r="K2054" s="20" t="s">
        <v>7120</v>
      </c>
      <c r="L2054" s="62" t="s">
        <v>2271</v>
      </c>
      <c r="M2054" s="20" t="s">
        <v>7110</v>
      </c>
      <c r="N2054" s="20" t="s">
        <v>11347</v>
      </c>
      <c r="O2054" s="20" t="s">
        <v>11348</v>
      </c>
      <c r="P2054" s="201" t="n">
        <v>42522</v>
      </c>
      <c r="Q2054" s="201" t="n">
        <v>42522</v>
      </c>
      <c r="R2054" s="20" t="n">
        <v>1</v>
      </c>
      <c r="S2054" s="20" t="s">
        <v>7117</v>
      </c>
      <c r="T2054" s="20" t="n">
        <v>2188</v>
      </c>
      <c r="U2054" s="20" t="n">
        <v>1797</v>
      </c>
      <c r="V2054" s="20" t="n">
        <v>2579</v>
      </c>
      <c r="W2054" s="62" t="s">
        <v>11349</v>
      </c>
      <c r="X2054" s="35"/>
      <c r="Y2054" s="35"/>
      <c r="Z2054" s="35" t="n">
        <v>1</v>
      </c>
      <c r="AE2054" s="94" t="e">
        <f aca="false" t="array" ref="AE2054:AN2054">_xlfn.torow(_xlfn.unique(_xlfn._xlws.filter(cat_table[Subsector],$E2054=cat_table[Sector],"")))</f>
        <v>#NAME?</v>
      </c>
      <c r="AF2054" s="94" t="e">
        <v>#NAME?</v>
      </c>
      <c r="AG2054" s="94" t="e">
        <v>#NAME?</v>
      </c>
      <c r="AH2054" s="94" t="e">
        <v>#NAME?</v>
      </c>
      <c r="AI2054" s="94" t="e">
        <v>#NAME?</v>
      </c>
      <c r="AJ2054" s="94" t="e">
        <v>#NAME?</v>
      </c>
      <c r="AK2054" s="94" t="e">
        <v>#NAME?</v>
      </c>
      <c r="AL2054" s="94" t="e">
        <v>#NAME?</v>
      </c>
      <c r="AM2054" s="94" t="e">
        <v>#NAME?</v>
      </c>
      <c r="AN2054" s="94" t="e">
        <v>#NAME?</v>
      </c>
      <c r="AO2054" s="94" t="e">
        <f aca="false" t="array" ref="AO2054:AS2054">_xlfn.torow(_xlfn.unique(_xlfn._xlws.filter(cat_table[Sub-subsector],($E2054=cat_table[Sector])*($F2054=cat_table[Subsector]),"")))</f>
        <v>#NAME?</v>
      </c>
      <c r="AP2054" s="94" t="e">
        <v>#NAME?</v>
      </c>
      <c r="AQ2054" s="94" t="e">
        <v>#NAME?</v>
      </c>
      <c r="AR2054" s="94" t="e">
        <v>#NAME?</v>
      </c>
      <c r="AS2054" s="94" t="e">
        <v>#NAME?</v>
      </c>
    </row>
    <row r="2055" customFormat="false" ht="15" hidden="false" customHeight="true" outlineLevel="0" collapsed="false">
      <c r="A2055" s="125" t="s">
        <v>11355</v>
      </c>
      <c r="B2055" s="20" t="str">
        <f aca="false">INDEX(Table2[], MATCH(L2055, Location_ID!$D$2:$D$648, 0), 1)</f>
        <v>b2d90c21-1147-4118-913f-a4ccc92519fc</v>
      </c>
      <c r="C2055" s="129" t="s">
        <v>1047</v>
      </c>
      <c r="D2055" s="249" t="s">
        <v>354</v>
      </c>
      <c r="E2055" s="165" t="s">
        <v>43</v>
      </c>
      <c r="F2055" s="165" t="s">
        <v>7907</v>
      </c>
      <c r="G2055" s="165" t="s">
        <v>7913</v>
      </c>
      <c r="H2055" s="192"/>
      <c r="I2055" s="165" t="s">
        <v>11353</v>
      </c>
      <c r="J2055" s="165" t="s">
        <v>11356</v>
      </c>
      <c r="K2055" s="165" t="s">
        <v>7120</v>
      </c>
      <c r="L2055" s="129" t="s">
        <v>2271</v>
      </c>
      <c r="M2055" s="165" t="s">
        <v>7110</v>
      </c>
      <c r="N2055" s="165" t="s">
        <v>11347</v>
      </c>
      <c r="O2055" s="165" t="s">
        <v>11348</v>
      </c>
      <c r="P2055" s="191" t="n">
        <v>42522</v>
      </c>
      <c r="Q2055" s="191" t="n">
        <v>42522</v>
      </c>
      <c r="R2055" s="165" t="n">
        <v>1</v>
      </c>
      <c r="S2055" s="165" t="s">
        <v>7117</v>
      </c>
      <c r="T2055" s="165" t="n">
        <v>1675</v>
      </c>
      <c r="U2055" s="165" t="n">
        <v>928</v>
      </c>
      <c r="V2055" s="165" t="n">
        <v>2422</v>
      </c>
      <c r="W2055" s="129" t="s">
        <v>11349</v>
      </c>
      <c r="X2055" s="165"/>
      <c r="Y2055" s="192"/>
      <c r="Z2055" s="192" t="n">
        <v>1</v>
      </c>
      <c r="AE2055" s="94" t="e">
        <f aca="false" t="array" ref="AE2055:AN2055">_xlfn.torow(_xlfn.unique(_xlfn._xlws.filter(cat_table[Subsector],$E2055=cat_table[Sector],"")))</f>
        <v>#NAME?</v>
      </c>
      <c r="AF2055" s="94" t="e">
        <v>#NAME?</v>
      </c>
      <c r="AG2055" s="94" t="e">
        <v>#NAME?</v>
      </c>
      <c r="AH2055" s="94" t="e">
        <v>#NAME?</v>
      </c>
      <c r="AI2055" s="94" t="e">
        <v>#NAME?</v>
      </c>
      <c r="AJ2055" s="94" t="e">
        <v>#NAME?</v>
      </c>
      <c r="AK2055" s="94" t="e">
        <v>#NAME?</v>
      </c>
      <c r="AL2055" s="94" t="e">
        <v>#NAME?</v>
      </c>
      <c r="AM2055" s="94" t="e">
        <v>#NAME?</v>
      </c>
      <c r="AN2055" s="94" t="e">
        <v>#NAME?</v>
      </c>
      <c r="AO2055" s="94" t="e">
        <f aca="false" t="array" ref="AO2055:AS2055">_xlfn.torow(_xlfn.unique(_xlfn._xlws.filter(cat_table[Sub-subsector],($E2055=cat_table[Sector])*($F2055=cat_table[Subsector]),"")))</f>
        <v>#NAME?</v>
      </c>
      <c r="AP2055" s="94" t="e">
        <v>#NAME?</v>
      </c>
      <c r="AQ2055" s="94" t="e">
        <v>#NAME?</v>
      </c>
      <c r="AR2055" s="94" t="e">
        <v>#NAME?</v>
      </c>
      <c r="AS2055" s="94" t="e">
        <v>#NAME?</v>
      </c>
    </row>
    <row r="2056" customFormat="false" ht="15" hidden="false" customHeight="true" outlineLevel="0" collapsed="false">
      <c r="A2056" s="29" t="s">
        <v>11357</v>
      </c>
      <c r="B2056" s="20" t="str">
        <f aca="false">INDEX(Table2[], MATCH(L2056, Location_ID!$D$2:$D$648, 0), 1)</f>
        <v>5e38c794-8a56-4589-abb3-3e69fbfb50e3</v>
      </c>
      <c r="C2056" s="29" t="s">
        <v>1053</v>
      </c>
      <c r="D2056" s="247" t="s">
        <v>354</v>
      </c>
      <c r="E2056" s="29" t="s">
        <v>43</v>
      </c>
      <c r="F2056" s="29" t="s">
        <v>7907</v>
      </c>
      <c r="G2056" s="29" t="s">
        <v>7913</v>
      </c>
      <c r="H2056" s="38"/>
      <c r="I2056" s="29" t="s">
        <v>11358</v>
      </c>
      <c r="J2056" s="29" t="s">
        <v>11359</v>
      </c>
      <c r="K2056" s="29" t="s">
        <v>7120</v>
      </c>
      <c r="L2056" s="29" t="s">
        <v>2293</v>
      </c>
      <c r="M2056" s="29" t="s">
        <v>7110</v>
      </c>
      <c r="N2056" s="29" t="s">
        <v>11360</v>
      </c>
      <c r="O2056" s="29" t="s">
        <v>11361</v>
      </c>
      <c r="P2056" s="228" t="n">
        <v>41373</v>
      </c>
      <c r="Q2056" s="228" t="n">
        <v>41582</v>
      </c>
      <c r="R2056" s="29" t="n">
        <v>1</v>
      </c>
      <c r="S2056" s="29" t="s">
        <v>7112</v>
      </c>
      <c r="T2056" s="29" t="n">
        <v>423</v>
      </c>
      <c r="U2056" s="29" t="n">
        <v>399</v>
      </c>
      <c r="V2056" s="29" t="n">
        <v>447</v>
      </c>
      <c r="W2056" s="29" t="s">
        <v>11362</v>
      </c>
      <c r="X2056" s="38"/>
      <c r="Y2056" s="38"/>
      <c r="Z2056" s="38" t="n">
        <v>1</v>
      </c>
      <c r="AE2056" s="94" t="e">
        <f aca="false" t="array" ref="AE2056:AN2056">_xlfn.torow(_xlfn.unique(_xlfn._xlws.filter(cat_table[Subsector],$E2056=cat_table[Sector],"")))</f>
        <v>#NAME?</v>
      </c>
      <c r="AF2056" s="94" t="e">
        <v>#NAME?</v>
      </c>
      <c r="AG2056" s="94" t="e">
        <v>#NAME?</v>
      </c>
      <c r="AH2056" s="94" t="e">
        <v>#NAME?</v>
      </c>
      <c r="AI2056" s="94" t="e">
        <v>#NAME?</v>
      </c>
      <c r="AJ2056" s="94" t="e">
        <v>#NAME?</v>
      </c>
      <c r="AK2056" s="94" t="e">
        <v>#NAME?</v>
      </c>
      <c r="AL2056" s="94" t="e">
        <v>#NAME?</v>
      </c>
      <c r="AM2056" s="94" t="e">
        <v>#NAME?</v>
      </c>
      <c r="AN2056" s="94" t="e">
        <v>#NAME?</v>
      </c>
      <c r="AO2056" s="94" t="e">
        <f aca="false" t="array" ref="AO2056:AS2056">_xlfn.torow(_xlfn.unique(_xlfn._xlws.filter(cat_table[Sub-subsector],($E2056=cat_table[Sector])*($F2056=cat_table[Subsector]),"")))</f>
        <v>#NAME?</v>
      </c>
      <c r="AP2056" s="94" t="e">
        <v>#NAME?</v>
      </c>
      <c r="AQ2056" s="94" t="e">
        <v>#NAME?</v>
      </c>
      <c r="AR2056" s="94" t="e">
        <v>#NAME?</v>
      </c>
      <c r="AS2056" s="94" t="e">
        <v>#NAME?</v>
      </c>
    </row>
    <row r="2057" customFormat="false" ht="15" hidden="false" customHeight="true" outlineLevel="0" collapsed="false">
      <c r="A2057" s="175" t="s">
        <v>11363</v>
      </c>
      <c r="B2057" s="20" t="str">
        <f aca="false">INDEX(Table2[], MATCH(L2057, Location_ID!$D$2:$D$648, 0), 1)</f>
        <v>8d2131b0-dea1-47dc-9762-cd4706e74c2e</v>
      </c>
      <c r="C2057" s="175" t="s">
        <v>1059</v>
      </c>
      <c r="D2057" s="176" t="s">
        <v>354</v>
      </c>
      <c r="E2057" s="255" t="s">
        <v>43</v>
      </c>
      <c r="F2057" s="255" t="s">
        <v>7907</v>
      </c>
      <c r="G2057" s="255" t="s">
        <v>7913</v>
      </c>
      <c r="I2057" s="255" t="s">
        <v>11364</v>
      </c>
      <c r="J2057" s="255" t="s">
        <v>11365</v>
      </c>
      <c r="K2057" s="255" t="s">
        <v>7120</v>
      </c>
      <c r="L2057" s="175" t="s">
        <v>2225</v>
      </c>
      <c r="M2057" s="255" t="s">
        <v>7110</v>
      </c>
      <c r="N2057" s="175" t="s">
        <v>11366</v>
      </c>
      <c r="O2057" s="175" t="s">
        <v>11367</v>
      </c>
      <c r="P2057" s="256" t="n">
        <v>41487</v>
      </c>
      <c r="Q2057" s="256" t="n">
        <v>41790</v>
      </c>
      <c r="R2057" s="175" t="n">
        <v>1</v>
      </c>
      <c r="S2057" s="255" t="s">
        <v>7112</v>
      </c>
      <c r="T2057" s="175" t="n">
        <v>2.63</v>
      </c>
      <c r="W2057" s="175" t="s">
        <v>11368</v>
      </c>
      <c r="Z2057" s="175" t="n">
        <v>1</v>
      </c>
      <c r="AE2057" s="94" t="e">
        <f aca="false" t="array" ref="AE2057:AN2057">_xlfn.torow(_xlfn.unique(_xlfn._xlws.filter(cat_table[Subsector],$E2057=cat_table[Sector],"")))</f>
        <v>#NAME?</v>
      </c>
      <c r="AF2057" s="94" t="e">
        <v>#NAME?</v>
      </c>
      <c r="AG2057" s="94" t="e">
        <v>#NAME?</v>
      </c>
      <c r="AH2057" s="94" t="e">
        <v>#NAME?</v>
      </c>
      <c r="AI2057" s="94" t="e">
        <v>#NAME?</v>
      </c>
      <c r="AJ2057" s="94" t="e">
        <v>#NAME?</v>
      </c>
      <c r="AK2057" s="94" t="e">
        <v>#NAME?</v>
      </c>
      <c r="AL2057" s="94" t="e">
        <v>#NAME?</v>
      </c>
      <c r="AM2057" s="94" t="e">
        <v>#NAME?</v>
      </c>
      <c r="AN2057" s="94" t="e">
        <v>#NAME?</v>
      </c>
      <c r="AO2057" s="94" t="e">
        <f aca="false" t="array" ref="AO2057:AS2057">_xlfn.torow(_xlfn.unique(_xlfn._xlws.filter(cat_table[Sub-subsector],($E2057=cat_table[Sector])*($F2057=cat_table[Subsector]),"")))</f>
        <v>#NAME?</v>
      </c>
      <c r="AP2057" s="94" t="e">
        <v>#NAME?</v>
      </c>
      <c r="AQ2057" s="94" t="e">
        <v>#NAME?</v>
      </c>
      <c r="AR2057" s="94" t="e">
        <v>#NAME?</v>
      </c>
      <c r="AS2057" s="94" t="e">
        <v>#NAME?</v>
      </c>
    </row>
    <row r="2058" customFormat="false" ht="15" hidden="false" customHeight="true" outlineLevel="0" collapsed="false">
      <c r="A2058" s="29" t="s">
        <v>11369</v>
      </c>
      <c r="B2058" s="29" t="s">
        <v>2294</v>
      </c>
      <c r="C2058" s="29" t="s">
        <v>1065</v>
      </c>
      <c r="D2058" s="247" t="s">
        <v>354</v>
      </c>
      <c r="E2058" s="29" t="s">
        <v>43</v>
      </c>
      <c r="F2058" s="29" t="s">
        <v>7907</v>
      </c>
      <c r="G2058" s="29" t="s">
        <v>7913</v>
      </c>
      <c r="H2058" s="38"/>
      <c r="I2058" s="29" t="s">
        <v>11370</v>
      </c>
      <c r="J2058" s="29" t="s">
        <v>11371</v>
      </c>
      <c r="K2058" s="29" t="s">
        <v>7120</v>
      </c>
      <c r="L2058" s="29" t="s">
        <v>2295</v>
      </c>
      <c r="M2058" s="29" t="s">
        <v>7110</v>
      </c>
      <c r="N2058" s="29" t="s">
        <v>11372</v>
      </c>
      <c r="O2058" s="29" t="s">
        <v>11373</v>
      </c>
      <c r="P2058" s="228" t="n">
        <v>40842</v>
      </c>
      <c r="Q2058" s="228" t="n">
        <v>41061</v>
      </c>
      <c r="R2058" s="29" t="n">
        <v>1</v>
      </c>
      <c r="S2058" s="29" t="s">
        <v>7112</v>
      </c>
      <c r="T2058" s="29" t="n">
        <v>270</v>
      </c>
      <c r="U2058" s="29"/>
      <c r="V2058" s="29"/>
      <c r="W2058" s="29" t="s">
        <v>11374</v>
      </c>
      <c r="X2058" s="38"/>
      <c r="Y2058" s="38"/>
      <c r="Z2058" s="38" t="n">
        <v>1</v>
      </c>
      <c r="AE2058" s="94" t="e">
        <f aca="false" t="array" ref="AE2058:AN2058">_xlfn.torow(_xlfn.unique(_xlfn._xlws.filter(cat_table[Subsector],$E2058=cat_table[Sector],"")))</f>
        <v>#NAME?</v>
      </c>
      <c r="AF2058" s="94" t="e">
        <v>#NAME?</v>
      </c>
      <c r="AG2058" s="94" t="e">
        <v>#NAME?</v>
      </c>
      <c r="AH2058" s="94" t="e">
        <v>#NAME?</v>
      </c>
      <c r="AI2058" s="94" t="e">
        <v>#NAME?</v>
      </c>
      <c r="AJ2058" s="94" t="e">
        <v>#NAME?</v>
      </c>
      <c r="AK2058" s="94" t="e">
        <v>#NAME?</v>
      </c>
      <c r="AL2058" s="94" t="e">
        <v>#NAME?</v>
      </c>
      <c r="AM2058" s="94" t="e">
        <v>#NAME?</v>
      </c>
      <c r="AN2058" s="94" t="e">
        <v>#NAME?</v>
      </c>
      <c r="AO2058" s="94" t="e">
        <f aca="false" t="array" ref="AO2058:AS2058">_xlfn.torow(_xlfn.unique(_xlfn._xlws.filter(cat_table[Sub-subsector],($E2058=cat_table[Sector])*($F2058=cat_table[Subsector]),"")))</f>
        <v>#NAME?</v>
      </c>
      <c r="AP2058" s="94" t="e">
        <v>#NAME?</v>
      </c>
      <c r="AQ2058" s="94" t="e">
        <v>#NAME?</v>
      </c>
      <c r="AR2058" s="94" t="e">
        <v>#NAME?</v>
      </c>
      <c r="AS2058" s="94" t="e">
        <v>#NAME?</v>
      </c>
    </row>
    <row r="2059" customFormat="false" ht="15" hidden="false" customHeight="true" outlineLevel="0" collapsed="false">
      <c r="A2059" s="29" t="s">
        <v>11375</v>
      </c>
      <c r="B2059" s="29" t="s">
        <v>2294</v>
      </c>
      <c r="C2059" s="29" t="s">
        <v>1065</v>
      </c>
      <c r="D2059" s="247" t="s">
        <v>354</v>
      </c>
      <c r="E2059" s="29" t="s">
        <v>43</v>
      </c>
      <c r="F2059" s="29" t="s">
        <v>7907</v>
      </c>
      <c r="G2059" s="29" t="s">
        <v>7913</v>
      </c>
      <c r="H2059" s="38"/>
      <c r="I2059" s="29" t="s">
        <v>11370</v>
      </c>
      <c r="J2059" s="29" t="s">
        <v>11376</v>
      </c>
      <c r="K2059" s="29" t="s">
        <v>7120</v>
      </c>
      <c r="L2059" s="29" t="s">
        <v>2295</v>
      </c>
      <c r="M2059" s="29" t="s">
        <v>7110</v>
      </c>
      <c r="N2059" s="29" t="s">
        <v>11372</v>
      </c>
      <c r="O2059" s="29" t="s">
        <v>11373</v>
      </c>
      <c r="P2059" s="228" t="n">
        <v>40858</v>
      </c>
      <c r="Q2059" s="228" t="n">
        <v>41061</v>
      </c>
      <c r="R2059" s="29" t="n">
        <v>1</v>
      </c>
      <c r="S2059" s="29" t="s">
        <v>7112</v>
      </c>
      <c r="T2059" s="29" t="n">
        <v>380</v>
      </c>
      <c r="U2059" s="29"/>
      <c r="V2059" s="29"/>
      <c r="W2059" s="29" t="s">
        <v>11374</v>
      </c>
      <c r="X2059" s="38"/>
      <c r="Y2059" s="38"/>
      <c r="Z2059" s="38" t="n">
        <v>1</v>
      </c>
      <c r="AE2059" s="94" t="e">
        <f aca="false" t="array" ref="AE2059:AN2059">_xlfn.torow(_xlfn.unique(_xlfn._xlws.filter(cat_table[Subsector],$E2059=cat_table[Sector],"")))</f>
        <v>#NAME?</v>
      </c>
      <c r="AF2059" s="94" t="e">
        <v>#NAME?</v>
      </c>
      <c r="AG2059" s="94" t="e">
        <v>#NAME?</v>
      </c>
      <c r="AH2059" s="94" t="e">
        <v>#NAME?</v>
      </c>
      <c r="AI2059" s="94" t="e">
        <v>#NAME?</v>
      </c>
      <c r="AJ2059" s="94" t="e">
        <v>#NAME?</v>
      </c>
      <c r="AK2059" s="94" t="e">
        <v>#NAME?</v>
      </c>
      <c r="AL2059" s="94" t="e">
        <v>#NAME?</v>
      </c>
      <c r="AM2059" s="94" t="e">
        <v>#NAME?</v>
      </c>
      <c r="AN2059" s="94" t="e">
        <v>#NAME?</v>
      </c>
      <c r="AO2059" s="94" t="e">
        <f aca="false" t="array" ref="AO2059:AS2059">_xlfn.torow(_xlfn.unique(_xlfn._xlws.filter(cat_table[Sub-subsector],($E2059=cat_table[Sector])*($F2059=cat_table[Subsector]),"")))</f>
        <v>#NAME?</v>
      </c>
      <c r="AP2059" s="94" t="e">
        <v>#NAME?</v>
      </c>
      <c r="AQ2059" s="94" t="e">
        <v>#NAME?</v>
      </c>
      <c r="AR2059" s="94" t="e">
        <v>#NAME?</v>
      </c>
      <c r="AS2059" s="94" t="e">
        <v>#NAME?</v>
      </c>
    </row>
    <row r="2060" customFormat="false" ht="15" hidden="false" customHeight="true" outlineLevel="0" collapsed="false">
      <c r="A2060" s="29" t="s">
        <v>11377</v>
      </c>
      <c r="B2060" s="29" t="s">
        <v>2294</v>
      </c>
      <c r="C2060" s="29" t="s">
        <v>1065</v>
      </c>
      <c r="D2060" s="247" t="s">
        <v>354</v>
      </c>
      <c r="E2060" s="29" t="s">
        <v>43</v>
      </c>
      <c r="F2060" s="29" t="s">
        <v>7907</v>
      </c>
      <c r="G2060" s="29" t="s">
        <v>7913</v>
      </c>
      <c r="H2060" s="38"/>
      <c r="I2060" s="29" t="s">
        <v>11378</v>
      </c>
      <c r="J2060" s="29" t="s">
        <v>11379</v>
      </c>
      <c r="K2060" s="29" t="s">
        <v>7120</v>
      </c>
      <c r="L2060" s="29" t="s">
        <v>2295</v>
      </c>
      <c r="M2060" s="29" t="s">
        <v>7110</v>
      </c>
      <c r="N2060" s="29" t="s">
        <v>11380</v>
      </c>
      <c r="O2060" s="29"/>
      <c r="P2060" s="228" t="n">
        <v>40842</v>
      </c>
      <c r="Q2060" s="228" t="n">
        <v>40858</v>
      </c>
      <c r="R2060" s="29" t="n">
        <v>1</v>
      </c>
      <c r="S2060" s="29" t="s">
        <v>7112</v>
      </c>
      <c r="T2060" s="29" t="n">
        <v>70.1</v>
      </c>
      <c r="U2060" s="29"/>
      <c r="V2060" s="29"/>
      <c r="W2060" s="29" t="s">
        <v>11381</v>
      </c>
      <c r="X2060" s="38"/>
      <c r="Y2060" s="38"/>
      <c r="Z2060" s="38" t="n">
        <v>1</v>
      </c>
      <c r="AE2060" s="94" t="e">
        <f aca="false" t="array" ref="AE2060:AN2060">_xlfn.torow(_xlfn.unique(_xlfn._xlws.filter(cat_table[Subsector],$E2060=cat_table[Sector],"")))</f>
        <v>#NAME?</v>
      </c>
      <c r="AF2060" s="94" t="e">
        <v>#NAME?</v>
      </c>
      <c r="AG2060" s="94" t="e">
        <v>#NAME?</v>
      </c>
      <c r="AH2060" s="94" t="e">
        <v>#NAME?</v>
      </c>
      <c r="AI2060" s="94" t="e">
        <v>#NAME?</v>
      </c>
      <c r="AJ2060" s="94" t="e">
        <v>#NAME?</v>
      </c>
      <c r="AK2060" s="94" t="e">
        <v>#NAME?</v>
      </c>
      <c r="AL2060" s="94" t="e">
        <v>#NAME?</v>
      </c>
      <c r="AM2060" s="94" t="e">
        <v>#NAME?</v>
      </c>
      <c r="AN2060" s="94" t="e">
        <v>#NAME?</v>
      </c>
      <c r="AO2060" s="94" t="e">
        <f aca="false" t="array" ref="AO2060:AS2060">_xlfn.torow(_xlfn.unique(_xlfn._xlws.filter(cat_table[Sub-subsector],($E2060=cat_table[Sector])*($F2060=cat_table[Subsector]),"")))</f>
        <v>#NAME?</v>
      </c>
      <c r="AP2060" s="94" t="e">
        <v>#NAME?</v>
      </c>
      <c r="AQ2060" s="94" t="e">
        <v>#NAME?</v>
      </c>
      <c r="AR2060" s="94" t="e">
        <v>#NAME?</v>
      </c>
      <c r="AS2060" s="94" t="e">
        <v>#NAME?</v>
      </c>
    </row>
    <row r="2061" customFormat="false" ht="15" hidden="false" customHeight="true" outlineLevel="0" collapsed="false">
      <c r="A2061" s="29" t="s">
        <v>11382</v>
      </c>
      <c r="B2061" s="29" t="s">
        <v>2294</v>
      </c>
      <c r="C2061" s="29" t="s">
        <v>1065</v>
      </c>
      <c r="D2061" s="247" t="s">
        <v>354</v>
      </c>
      <c r="E2061" s="29" t="s">
        <v>43</v>
      </c>
      <c r="F2061" s="29" t="s">
        <v>7907</v>
      </c>
      <c r="G2061" s="29" t="s">
        <v>7913</v>
      </c>
      <c r="H2061" s="38"/>
      <c r="I2061" s="29" t="s">
        <v>11378</v>
      </c>
      <c r="J2061" s="29" t="s">
        <v>11383</v>
      </c>
      <c r="K2061" s="29" t="s">
        <v>7120</v>
      </c>
      <c r="L2061" s="29" t="s">
        <v>2295</v>
      </c>
      <c r="M2061" s="29" t="s">
        <v>7110</v>
      </c>
      <c r="N2061" s="29" t="s">
        <v>11380</v>
      </c>
      <c r="O2061" s="29"/>
      <c r="P2061" s="228" t="n">
        <v>41017</v>
      </c>
      <c r="Q2061" s="228" t="n">
        <v>41061</v>
      </c>
      <c r="R2061" s="29" t="n">
        <v>1</v>
      </c>
      <c r="S2061" s="29" t="s">
        <v>7112</v>
      </c>
      <c r="T2061" s="29" t="n">
        <v>41.5</v>
      </c>
      <c r="U2061" s="29"/>
      <c r="V2061" s="29"/>
      <c r="W2061" s="29" t="s">
        <v>11381</v>
      </c>
      <c r="X2061" s="38"/>
      <c r="Y2061" s="38"/>
      <c r="Z2061" s="38" t="n">
        <v>1</v>
      </c>
      <c r="AE2061" s="94" t="e">
        <f aca="false" t="array" ref="AE2061:AN2061">_xlfn.torow(_xlfn.unique(_xlfn._xlws.filter(cat_table[Subsector],$E2061=cat_table[Sector],"")))</f>
        <v>#NAME?</v>
      </c>
      <c r="AF2061" s="94" t="e">
        <v>#NAME?</v>
      </c>
      <c r="AG2061" s="94" t="e">
        <v>#NAME?</v>
      </c>
      <c r="AH2061" s="94" t="e">
        <v>#NAME?</v>
      </c>
      <c r="AI2061" s="94" t="e">
        <v>#NAME?</v>
      </c>
      <c r="AJ2061" s="94" t="e">
        <v>#NAME?</v>
      </c>
      <c r="AK2061" s="94" t="e">
        <v>#NAME?</v>
      </c>
      <c r="AL2061" s="94" t="e">
        <v>#NAME?</v>
      </c>
      <c r="AM2061" s="94" t="e">
        <v>#NAME?</v>
      </c>
      <c r="AN2061" s="94" t="e">
        <v>#NAME?</v>
      </c>
      <c r="AO2061" s="94" t="e">
        <f aca="false" t="array" ref="AO2061:AS2061">_xlfn.torow(_xlfn.unique(_xlfn._xlws.filter(cat_table[Sub-subsector],($E2061=cat_table[Sector])*($F2061=cat_table[Subsector]),"")))</f>
        <v>#NAME?</v>
      </c>
      <c r="AP2061" s="94" t="e">
        <v>#NAME?</v>
      </c>
      <c r="AQ2061" s="94" t="e">
        <v>#NAME?</v>
      </c>
      <c r="AR2061" s="94" t="e">
        <v>#NAME?</v>
      </c>
      <c r="AS2061" s="94" t="e">
        <v>#NAME?</v>
      </c>
    </row>
    <row r="2062" customFormat="false" ht="15" hidden="false" customHeight="true" outlineLevel="0" collapsed="false">
      <c r="A2062" s="29" t="s">
        <v>11384</v>
      </c>
      <c r="B2062" s="29" t="s">
        <v>2294</v>
      </c>
      <c r="C2062" s="29" t="s">
        <v>1065</v>
      </c>
      <c r="D2062" s="247" t="s">
        <v>354</v>
      </c>
      <c r="E2062" s="29" t="s">
        <v>43</v>
      </c>
      <c r="F2062" s="29" t="s">
        <v>7907</v>
      </c>
      <c r="G2062" s="29" t="s">
        <v>7913</v>
      </c>
      <c r="H2062" s="38"/>
      <c r="I2062" s="29" t="s">
        <v>11378</v>
      </c>
      <c r="J2062" s="29" t="s">
        <v>11385</v>
      </c>
      <c r="K2062" s="29" t="s">
        <v>7120</v>
      </c>
      <c r="L2062" s="29" t="s">
        <v>2295</v>
      </c>
      <c r="M2062" s="29" t="s">
        <v>7110</v>
      </c>
      <c r="N2062" s="29" t="s">
        <v>11380</v>
      </c>
      <c r="O2062" s="29" t="s">
        <v>11386</v>
      </c>
      <c r="P2062" s="228" t="n">
        <v>40842</v>
      </c>
      <c r="Q2062" s="228" t="n">
        <v>40858</v>
      </c>
      <c r="R2062" s="29" t="n">
        <v>1</v>
      </c>
      <c r="S2062" s="29" t="s">
        <v>7112</v>
      </c>
      <c r="T2062" s="29" t="n">
        <v>27.2</v>
      </c>
      <c r="U2062" s="29"/>
      <c r="V2062" s="29"/>
      <c r="W2062" s="29" t="s">
        <v>11381</v>
      </c>
      <c r="X2062" s="38"/>
      <c r="Y2062" s="38"/>
      <c r="Z2062" s="38" t="n">
        <v>1</v>
      </c>
      <c r="AE2062" s="94" t="e">
        <f aca="false" t="array" ref="AE2062:AN2062">_xlfn.torow(_xlfn.unique(_xlfn._xlws.filter(cat_table[Subsector],$E2062=cat_table[Sector],"")))</f>
        <v>#NAME?</v>
      </c>
      <c r="AF2062" s="94" t="e">
        <v>#NAME?</v>
      </c>
      <c r="AG2062" s="94" t="e">
        <v>#NAME?</v>
      </c>
      <c r="AH2062" s="94" t="e">
        <v>#NAME?</v>
      </c>
      <c r="AI2062" s="94" t="e">
        <v>#NAME?</v>
      </c>
      <c r="AJ2062" s="94" t="e">
        <v>#NAME?</v>
      </c>
      <c r="AK2062" s="94" t="e">
        <v>#NAME?</v>
      </c>
      <c r="AL2062" s="94" t="e">
        <v>#NAME?</v>
      </c>
      <c r="AM2062" s="94" t="e">
        <v>#NAME?</v>
      </c>
      <c r="AN2062" s="94" t="e">
        <v>#NAME?</v>
      </c>
      <c r="AO2062" s="94" t="e">
        <f aca="false" t="array" ref="AO2062:AS2062">_xlfn.torow(_xlfn.unique(_xlfn._xlws.filter(cat_table[Sub-subsector],($E2062=cat_table[Sector])*($F2062=cat_table[Subsector]),"")))</f>
        <v>#NAME?</v>
      </c>
      <c r="AP2062" s="94" t="e">
        <v>#NAME?</v>
      </c>
      <c r="AQ2062" s="94" t="e">
        <v>#NAME?</v>
      </c>
      <c r="AR2062" s="94" t="e">
        <v>#NAME?</v>
      </c>
      <c r="AS2062" s="94" t="e">
        <v>#NAME?</v>
      </c>
    </row>
    <row r="2063" customFormat="false" ht="15" hidden="false" customHeight="true" outlineLevel="0" collapsed="false">
      <c r="A2063" s="29" t="s">
        <v>11387</v>
      </c>
      <c r="B2063" s="29" t="s">
        <v>2294</v>
      </c>
      <c r="C2063" s="29" t="s">
        <v>1065</v>
      </c>
      <c r="D2063" s="247" t="s">
        <v>354</v>
      </c>
      <c r="E2063" s="29" t="s">
        <v>43</v>
      </c>
      <c r="F2063" s="29" t="s">
        <v>7907</v>
      </c>
      <c r="G2063" s="29" t="s">
        <v>7913</v>
      </c>
      <c r="H2063" s="38"/>
      <c r="I2063" s="29" t="s">
        <v>11378</v>
      </c>
      <c r="J2063" s="29" t="s">
        <v>11388</v>
      </c>
      <c r="K2063" s="29" t="s">
        <v>7120</v>
      </c>
      <c r="L2063" s="29" t="s">
        <v>2295</v>
      </c>
      <c r="M2063" s="29" t="s">
        <v>7110</v>
      </c>
      <c r="N2063" s="29" t="s">
        <v>11380</v>
      </c>
      <c r="O2063" s="29" t="s">
        <v>11389</v>
      </c>
      <c r="P2063" s="228" t="n">
        <v>41017</v>
      </c>
      <c r="Q2063" s="228" t="n">
        <v>41061</v>
      </c>
      <c r="R2063" s="29" t="n">
        <v>1</v>
      </c>
      <c r="S2063" s="29" t="s">
        <v>7112</v>
      </c>
      <c r="T2063" s="29" t="n">
        <v>26.3</v>
      </c>
      <c r="U2063" s="29"/>
      <c r="V2063" s="29"/>
      <c r="W2063" s="29" t="s">
        <v>11381</v>
      </c>
      <c r="X2063" s="38"/>
      <c r="Y2063" s="38"/>
      <c r="Z2063" s="38" t="n">
        <v>1</v>
      </c>
      <c r="AE2063" s="94" t="e">
        <f aca="false" t="array" ref="AE2063:AN2063">_xlfn.torow(_xlfn.unique(_xlfn._xlws.filter(cat_table[Subsector],$E2063=cat_table[Sector],"")))</f>
        <v>#NAME?</v>
      </c>
      <c r="AF2063" s="94" t="e">
        <v>#NAME?</v>
      </c>
      <c r="AG2063" s="94" t="e">
        <v>#NAME?</v>
      </c>
      <c r="AH2063" s="94" t="e">
        <v>#NAME?</v>
      </c>
      <c r="AI2063" s="94" t="e">
        <v>#NAME?</v>
      </c>
      <c r="AJ2063" s="94" t="e">
        <v>#NAME?</v>
      </c>
      <c r="AK2063" s="94" t="e">
        <v>#NAME?</v>
      </c>
      <c r="AL2063" s="94" t="e">
        <v>#NAME?</v>
      </c>
      <c r="AM2063" s="94" t="e">
        <v>#NAME?</v>
      </c>
      <c r="AN2063" s="94" t="e">
        <v>#NAME?</v>
      </c>
      <c r="AO2063" s="94" t="e">
        <f aca="false" t="array" ref="AO2063:AS2063">_xlfn.torow(_xlfn.unique(_xlfn._xlws.filter(cat_table[Sub-subsector],($E2063=cat_table[Sector])*($F2063=cat_table[Subsector]),"")))</f>
        <v>#NAME?</v>
      </c>
      <c r="AP2063" s="94" t="e">
        <v>#NAME?</v>
      </c>
      <c r="AQ2063" s="94" t="e">
        <v>#NAME?</v>
      </c>
      <c r="AR2063" s="94" t="e">
        <v>#NAME?</v>
      </c>
      <c r="AS2063" s="94" t="e">
        <v>#NAME?</v>
      </c>
    </row>
    <row r="2064" customFormat="false" ht="15" hidden="false" customHeight="true" outlineLevel="0" collapsed="false">
      <c r="A2064" s="29" t="s">
        <v>11390</v>
      </c>
      <c r="B2064" s="29" t="s">
        <v>2294</v>
      </c>
      <c r="C2064" s="29" t="s">
        <v>1065</v>
      </c>
      <c r="D2064" s="247" t="s">
        <v>354</v>
      </c>
      <c r="E2064" s="29" t="s">
        <v>43</v>
      </c>
      <c r="F2064" s="29" t="s">
        <v>7907</v>
      </c>
      <c r="G2064" s="29" t="s">
        <v>7913</v>
      </c>
      <c r="H2064" s="38"/>
      <c r="I2064" s="29" t="s">
        <v>11378</v>
      </c>
      <c r="J2064" s="29" t="s">
        <v>11391</v>
      </c>
      <c r="K2064" s="29" t="s">
        <v>7120</v>
      </c>
      <c r="L2064" s="29" t="s">
        <v>2295</v>
      </c>
      <c r="M2064" s="29" t="s">
        <v>7110</v>
      </c>
      <c r="N2064" s="29" t="s">
        <v>11380</v>
      </c>
      <c r="O2064" s="29" t="s">
        <v>11392</v>
      </c>
      <c r="P2064" s="228" t="n">
        <v>40842</v>
      </c>
      <c r="Q2064" s="228" t="n">
        <v>40858</v>
      </c>
      <c r="R2064" s="29" t="n">
        <v>1</v>
      </c>
      <c r="S2064" s="29" t="s">
        <v>7112</v>
      </c>
      <c r="T2064" s="29" t="n">
        <v>1.5</v>
      </c>
      <c r="U2064" s="29"/>
      <c r="V2064" s="29"/>
      <c r="W2064" s="29" t="s">
        <v>11381</v>
      </c>
      <c r="X2064" s="38"/>
      <c r="Y2064" s="38"/>
      <c r="Z2064" s="38" t="n">
        <v>1</v>
      </c>
      <c r="AE2064" s="94" t="e">
        <f aca="false" t="array" ref="AE2064:AN2064">_xlfn.torow(_xlfn.unique(_xlfn._xlws.filter(cat_table[Subsector],$E2064=cat_table[Sector],"")))</f>
        <v>#NAME?</v>
      </c>
      <c r="AF2064" s="94" t="e">
        <v>#NAME?</v>
      </c>
      <c r="AG2064" s="94" t="e">
        <v>#NAME?</v>
      </c>
      <c r="AH2064" s="94" t="e">
        <v>#NAME?</v>
      </c>
      <c r="AI2064" s="94" t="e">
        <v>#NAME?</v>
      </c>
      <c r="AJ2064" s="94" t="e">
        <v>#NAME?</v>
      </c>
      <c r="AK2064" s="94" t="e">
        <v>#NAME?</v>
      </c>
      <c r="AL2064" s="94" t="e">
        <v>#NAME?</v>
      </c>
      <c r="AM2064" s="94" t="e">
        <v>#NAME?</v>
      </c>
      <c r="AN2064" s="94" t="e">
        <v>#NAME?</v>
      </c>
      <c r="AO2064" s="94" t="e">
        <f aca="false" t="array" ref="AO2064:AS2064">_xlfn.torow(_xlfn.unique(_xlfn._xlws.filter(cat_table[Sub-subsector],($E2064=cat_table[Sector])*($F2064=cat_table[Subsector]),"")))</f>
        <v>#NAME?</v>
      </c>
      <c r="AP2064" s="94" t="e">
        <v>#NAME?</v>
      </c>
      <c r="AQ2064" s="94" t="e">
        <v>#NAME?</v>
      </c>
      <c r="AR2064" s="94" t="e">
        <v>#NAME?</v>
      </c>
      <c r="AS2064" s="94" t="e">
        <v>#NAME?</v>
      </c>
    </row>
    <row r="2065" customFormat="false" ht="15" hidden="false" customHeight="true" outlineLevel="0" collapsed="false">
      <c r="A2065" s="29" t="s">
        <v>11393</v>
      </c>
      <c r="B2065" s="29" t="s">
        <v>2294</v>
      </c>
      <c r="C2065" s="29" t="s">
        <v>1065</v>
      </c>
      <c r="D2065" s="247" t="s">
        <v>354</v>
      </c>
      <c r="E2065" s="29" t="s">
        <v>43</v>
      </c>
      <c r="F2065" s="29" t="s">
        <v>7907</v>
      </c>
      <c r="G2065" s="29" t="s">
        <v>7913</v>
      </c>
      <c r="H2065" s="38"/>
      <c r="I2065" s="29" t="s">
        <v>11378</v>
      </c>
      <c r="J2065" s="29" t="s">
        <v>11394</v>
      </c>
      <c r="K2065" s="29" t="s">
        <v>7120</v>
      </c>
      <c r="L2065" s="29" t="s">
        <v>2295</v>
      </c>
      <c r="M2065" s="29" t="s">
        <v>7110</v>
      </c>
      <c r="N2065" s="29" t="s">
        <v>11380</v>
      </c>
      <c r="O2065" s="29" t="s">
        <v>11392</v>
      </c>
      <c r="P2065" s="228" t="n">
        <v>41017</v>
      </c>
      <c r="Q2065" s="228" t="n">
        <v>41061</v>
      </c>
      <c r="R2065" s="29" t="n">
        <v>1</v>
      </c>
      <c r="S2065" s="29" t="s">
        <v>7112</v>
      </c>
      <c r="T2065" s="29" t="n">
        <v>1.4</v>
      </c>
      <c r="U2065" s="29"/>
      <c r="V2065" s="29"/>
      <c r="W2065" s="29" t="s">
        <v>11381</v>
      </c>
      <c r="X2065" s="38"/>
      <c r="Y2065" s="38"/>
      <c r="Z2065" s="38" t="n">
        <v>1</v>
      </c>
      <c r="AE2065" s="94" t="e">
        <f aca="false" t="array" ref="AE2065:AN2065">_xlfn.torow(_xlfn.unique(_xlfn._xlws.filter(cat_table[Subsector],$E2065=cat_table[Sector],"")))</f>
        <v>#NAME?</v>
      </c>
      <c r="AF2065" s="94" t="e">
        <v>#NAME?</v>
      </c>
      <c r="AG2065" s="94" t="e">
        <v>#NAME?</v>
      </c>
      <c r="AH2065" s="94" t="e">
        <v>#NAME?</v>
      </c>
      <c r="AI2065" s="94" t="e">
        <v>#NAME?</v>
      </c>
      <c r="AJ2065" s="94" t="e">
        <v>#NAME?</v>
      </c>
      <c r="AK2065" s="94" t="e">
        <v>#NAME?</v>
      </c>
      <c r="AL2065" s="94" t="e">
        <v>#NAME?</v>
      </c>
      <c r="AM2065" s="94" t="e">
        <v>#NAME?</v>
      </c>
      <c r="AN2065" s="94" t="e">
        <v>#NAME?</v>
      </c>
      <c r="AO2065" s="94" t="e">
        <f aca="false" t="array" ref="AO2065:AS2065">_xlfn.torow(_xlfn.unique(_xlfn._xlws.filter(cat_table[Sub-subsector],($E2065=cat_table[Sector])*($F2065=cat_table[Subsector]),"")))</f>
        <v>#NAME?</v>
      </c>
      <c r="AP2065" s="94" t="e">
        <v>#NAME?</v>
      </c>
      <c r="AQ2065" s="94" t="e">
        <v>#NAME?</v>
      </c>
      <c r="AR2065" s="94" t="e">
        <v>#NAME?</v>
      </c>
      <c r="AS2065" s="94" t="e">
        <v>#NAME?</v>
      </c>
    </row>
    <row r="2066" customFormat="false" ht="15" hidden="false" customHeight="true" outlineLevel="0" collapsed="false">
      <c r="A2066" s="29" t="s">
        <v>11395</v>
      </c>
      <c r="B2066" s="29" t="s">
        <v>2294</v>
      </c>
      <c r="C2066" s="29" t="s">
        <v>1065</v>
      </c>
      <c r="D2066" s="247" t="s">
        <v>354</v>
      </c>
      <c r="E2066" s="29" t="s">
        <v>43</v>
      </c>
      <c r="F2066" s="29" t="s">
        <v>7907</v>
      </c>
      <c r="G2066" s="29" t="s">
        <v>7913</v>
      </c>
      <c r="H2066" s="38"/>
      <c r="I2066" s="29" t="s">
        <v>11378</v>
      </c>
      <c r="J2066" s="29" t="s">
        <v>11396</v>
      </c>
      <c r="K2066" s="29" t="s">
        <v>7120</v>
      </c>
      <c r="L2066" s="29" t="s">
        <v>2295</v>
      </c>
      <c r="M2066" s="29" t="s">
        <v>7110</v>
      </c>
      <c r="N2066" s="29" t="s">
        <v>11380</v>
      </c>
      <c r="O2066" s="29" t="s">
        <v>11397</v>
      </c>
      <c r="P2066" s="228" t="n">
        <v>40842</v>
      </c>
      <c r="Q2066" s="228" t="n">
        <v>40858</v>
      </c>
      <c r="R2066" s="29" t="n">
        <v>1</v>
      </c>
      <c r="S2066" s="29" t="s">
        <v>7112</v>
      </c>
      <c r="T2066" s="29" t="n">
        <v>25.7</v>
      </c>
      <c r="U2066" s="29"/>
      <c r="V2066" s="29"/>
      <c r="W2066" s="29" t="s">
        <v>11381</v>
      </c>
      <c r="X2066" s="38"/>
      <c r="Y2066" s="38"/>
      <c r="Z2066" s="38" t="n">
        <v>1</v>
      </c>
      <c r="AE2066" s="94" t="e">
        <f aca="false" t="array" ref="AE2066:AN2066">_xlfn.torow(_xlfn.unique(_xlfn._xlws.filter(cat_table[Subsector],$E2066=cat_table[Sector],"")))</f>
        <v>#NAME?</v>
      </c>
      <c r="AF2066" s="94" t="e">
        <v>#NAME?</v>
      </c>
      <c r="AG2066" s="94" t="e">
        <v>#NAME?</v>
      </c>
      <c r="AH2066" s="94" t="e">
        <v>#NAME?</v>
      </c>
      <c r="AI2066" s="94" t="e">
        <v>#NAME?</v>
      </c>
      <c r="AJ2066" s="94" t="e">
        <v>#NAME?</v>
      </c>
      <c r="AK2066" s="94" t="e">
        <v>#NAME?</v>
      </c>
      <c r="AL2066" s="94" t="e">
        <v>#NAME?</v>
      </c>
      <c r="AM2066" s="94" t="e">
        <v>#NAME?</v>
      </c>
      <c r="AN2066" s="94" t="e">
        <v>#NAME?</v>
      </c>
      <c r="AO2066" s="94" t="e">
        <f aca="false" t="array" ref="AO2066:AS2066">_xlfn.torow(_xlfn.unique(_xlfn._xlws.filter(cat_table[Sub-subsector],($E2066=cat_table[Sector])*($F2066=cat_table[Subsector]),"")))</f>
        <v>#NAME?</v>
      </c>
      <c r="AP2066" s="94" t="e">
        <v>#NAME?</v>
      </c>
      <c r="AQ2066" s="94" t="e">
        <v>#NAME?</v>
      </c>
      <c r="AR2066" s="94" t="e">
        <v>#NAME?</v>
      </c>
      <c r="AS2066" s="94" t="e">
        <v>#NAME?</v>
      </c>
    </row>
    <row r="2067" customFormat="false" ht="15" hidden="false" customHeight="true" outlineLevel="0" collapsed="false">
      <c r="A2067" s="29" t="s">
        <v>11398</v>
      </c>
      <c r="B2067" s="29" t="s">
        <v>2294</v>
      </c>
      <c r="C2067" s="29" t="s">
        <v>1065</v>
      </c>
      <c r="D2067" s="247" t="s">
        <v>354</v>
      </c>
      <c r="E2067" s="29" t="s">
        <v>43</v>
      </c>
      <c r="F2067" s="29" t="s">
        <v>7907</v>
      </c>
      <c r="G2067" s="29" t="s">
        <v>7913</v>
      </c>
      <c r="H2067" s="38"/>
      <c r="I2067" s="29" t="s">
        <v>11378</v>
      </c>
      <c r="J2067" s="29" t="s">
        <v>11399</v>
      </c>
      <c r="K2067" s="29" t="s">
        <v>7120</v>
      </c>
      <c r="L2067" s="29" t="s">
        <v>2295</v>
      </c>
      <c r="M2067" s="29" t="s">
        <v>7110</v>
      </c>
      <c r="N2067" s="29" t="s">
        <v>11380</v>
      </c>
      <c r="O2067" s="29" t="s">
        <v>11397</v>
      </c>
      <c r="P2067" s="228" t="n">
        <v>41017</v>
      </c>
      <c r="Q2067" s="228" t="n">
        <v>41061</v>
      </c>
      <c r="R2067" s="29" t="n">
        <v>1</v>
      </c>
      <c r="S2067" s="29" t="s">
        <v>7112</v>
      </c>
      <c r="T2067" s="29" t="n">
        <v>24.9</v>
      </c>
      <c r="U2067" s="29"/>
      <c r="V2067" s="29"/>
      <c r="W2067" s="29" t="s">
        <v>11381</v>
      </c>
      <c r="X2067" s="38"/>
      <c r="Y2067" s="38"/>
      <c r="Z2067" s="38" t="n">
        <v>1</v>
      </c>
      <c r="AE2067" s="94" t="e">
        <f aca="false" t="array" ref="AE2067:AN2067">_xlfn.torow(_xlfn.unique(_xlfn._xlws.filter(cat_table[Subsector],$E2067=cat_table[Sector],"")))</f>
        <v>#NAME?</v>
      </c>
      <c r="AF2067" s="94" t="e">
        <v>#NAME?</v>
      </c>
      <c r="AG2067" s="94" t="e">
        <v>#NAME?</v>
      </c>
      <c r="AH2067" s="94" t="e">
        <v>#NAME?</v>
      </c>
      <c r="AI2067" s="94" t="e">
        <v>#NAME?</v>
      </c>
      <c r="AJ2067" s="94" t="e">
        <v>#NAME?</v>
      </c>
      <c r="AK2067" s="94" t="e">
        <v>#NAME?</v>
      </c>
      <c r="AL2067" s="94" t="e">
        <v>#NAME?</v>
      </c>
      <c r="AM2067" s="94" t="e">
        <v>#NAME?</v>
      </c>
      <c r="AN2067" s="94" t="e">
        <v>#NAME?</v>
      </c>
      <c r="AO2067" s="94" t="e">
        <f aca="false" t="array" ref="AO2067:AS2067">_xlfn.torow(_xlfn.unique(_xlfn._xlws.filter(cat_table[Sub-subsector],($E2067=cat_table[Sector])*($F2067=cat_table[Subsector]),"")))</f>
        <v>#NAME?</v>
      </c>
      <c r="AP2067" s="94" t="e">
        <v>#NAME?</v>
      </c>
      <c r="AQ2067" s="94" t="e">
        <v>#NAME?</v>
      </c>
      <c r="AR2067" s="94" t="e">
        <v>#NAME?</v>
      </c>
      <c r="AS2067" s="94" t="e">
        <v>#NAME?</v>
      </c>
    </row>
    <row r="2068" customFormat="false" ht="15" hidden="false" customHeight="true" outlineLevel="0" collapsed="false">
      <c r="A2068" s="29" t="s">
        <v>11400</v>
      </c>
      <c r="B2068" s="29" t="s">
        <v>2294</v>
      </c>
      <c r="C2068" s="29" t="s">
        <v>1065</v>
      </c>
      <c r="D2068" s="247" t="s">
        <v>354</v>
      </c>
      <c r="E2068" s="29" t="s">
        <v>43</v>
      </c>
      <c r="F2068" s="29" t="s">
        <v>7907</v>
      </c>
      <c r="G2068" s="29" t="s">
        <v>7913</v>
      </c>
      <c r="H2068" s="38"/>
      <c r="I2068" s="29" t="s">
        <v>11378</v>
      </c>
      <c r="J2068" s="29" t="s">
        <v>11401</v>
      </c>
      <c r="K2068" s="29" t="s">
        <v>7120</v>
      </c>
      <c r="L2068" s="29" t="s">
        <v>2295</v>
      </c>
      <c r="M2068" s="29" t="s">
        <v>7110</v>
      </c>
      <c r="N2068" s="29" t="s">
        <v>11380</v>
      </c>
      <c r="O2068" s="29" t="s">
        <v>11402</v>
      </c>
      <c r="P2068" s="228" t="n">
        <v>40842</v>
      </c>
      <c r="Q2068" s="228" t="n">
        <v>40858</v>
      </c>
      <c r="R2068" s="29" t="n">
        <v>1</v>
      </c>
      <c r="S2068" s="29" t="s">
        <v>7112</v>
      </c>
      <c r="T2068" s="29" t="n">
        <v>42.4</v>
      </c>
      <c r="U2068" s="29"/>
      <c r="V2068" s="29"/>
      <c r="W2068" s="29" t="s">
        <v>11381</v>
      </c>
      <c r="X2068" s="38"/>
      <c r="Y2068" s="38"/>
      <c r="Z2068" s="38" t="n">
        <v>1</v>
      </c>
      <c r="AE2068" s="94" t="e">
        <f aca="false" t="array" ref="AE2068:AN2068">_xlfn.torow(_xlfn.unique(_xlfn._xlws.filter(cat_table[Subsector],$E2068=cat_table[Sector],"")))</f>
        <v>#NAME?</v>
      </c>
      <c r="AF2068" s="94" t="e">
        <v>#NAME?</v>
      </c>
      <c r="AG2068" s="94" t="e">
        <v>#NAME?</v>
      </c>
      <c r="AH2068" s="94" t="e">
        <v>#NAME?</v>
      </c>
      <c r="AI2068" s="94" t="e">
        <v>#NAME?</v>
      </c>
      <c r="AJ2068" s="94" t="e">
        <v>#NAME?</v>
      </c>
      <c r="AK2068" s="94" t="e">
        <v>#NAME?</v>
      </c>
      <c r="AL2068" s="94" t="e">
        <v>#NAME?</v>
      </c>
      <c r="AM2068" s="94" t="e">
        <v>#NAME?</v>
      </c>
      <c r="AN2068" s="94" t="e">
        <v>#NAME?</v>
      </c>
      <c r="AO2068" s="94" t="e">
        <f aca="false" t="array" ref="AO2068:AS2068">_xlfn.torow(_xlfn.unique(_xlfn._xlws.filter(cat_table[Sub-subsector],($E2068=cat_table[Sector])*($F2068=cat_table[Subsector]),"")))</f>
        <v>#NAME?</v>
      </c>
      <c r="AP2068" s="94" t="e">
        <v>#NAME?</v>
      </c>
      <c r="AQ2068" s="94" t="e">
        <v>#NAME?</v>
      </c>
      <c r="AR2068" s="94" t="e">
        <v>#NAME?</v>
      </c>
      <c r="AS2068" s="94" t="e">
        <v>#NAME?</v>
      </c>
    </row>
    <row r="2069" customFormat="false" ht="15" hidden="false" customHeight="true" outlineLevel="0" collapsed="false">
      <c r="A2069" s="29" t="s">
        <v>11403</v>
      </c>
      <c r="B2069" s="29" t="s">
        <v>2294</v>
      </c>
      <c r="C2069" s="29" t="s">
        <v>1065</v>
      </c>
      <c r="D2069" s="247" t="s">
        <v>354</v>
      </c>
      <c r="E2069" s="29" t="s">
        <v>43</v>
      </c>
      <c r="F2069" s="29" t="s">
        <v>7907</v>
      </c>
      <c r="G2069" s="29" t="s">
        <v>7913</v>
      </c>
      <c r="H2069" s="38"/>
      <c r="I2069" s="29" t="s">
        <v>11378</v>
      </c>
      <c r="J2069" s="29" t="s">
        <v>11404</v>
      </c>
      <c r="K2069" s="29" t="s">
        <v>7120</v>
      </c>
      <c r="L2069" s="29" t="s">
        <v>2295</v>
      </c>
      <c r="M2069" s="29" t="s">
        <v>7110</v>
      </c>
      <c r="N2069" s="29" t="s">
        <v>11380</v>
      </c>
      <c r="O2069" s="29" t="s">
        <v>11405</v>
      </c>
      <c r="P2069" s="228" t="n">
        <v>41017</v>
      </c>
      <c r="Q2069" s="228" t="n">
        <v>41061</v>
      </c>
      <c r="R2069" s="29" t="n">
        <v>1</v>
      </c>
      <c r="S2069" s="29" t="s">
        <v>7112</v>
      </c>
      <c r="T2069" s="29" t="n">
        <v>15.7</v>
      </c>
      <c r="U2069" s="29"/>
      <c r="V2069" s="29"/>
      <c r="W2069" s="29" t="s">
        <v>11381</v>
      </c>
      <c r="X2069" s="38"/>
      <c r="Y2069" s="38"/>
      <c r="Z2069" s="38" t="n">
        <v>1</v>
      </c>
      <c r="AE2069" s="94" t="e">
        <f aca="false" t="array" ref="AE2069:AN2069">_xlfn.torow(_xlfn.unique(_xlfn._xlws.filter(cat_table[Subsector],$E2069=cat_table[Sector],"")))</f>
        <v>#NAME?</v>
      </c>
      <c r="AF2069" s="94" t="e">
        <v>#NAME?</v>
      </c>
      <c r="AG2069" s="94" t="e">
        <v>#NAME?</v>
      </c>
      <c r="AH2069" s="94" t="e">
        <v>#NAME?</v>
      </c>
      <c r="AI2069" s="94" t="e">
        <v>#NAME?</v>
      </c>
      <c r="AJ2069" s="94" t="e">
        <v>#NAME?</v>
      </c>
      <c r="AK2069" s="94" t="e">
        <v>#NAME?</v>
      </c>
      <c r="AL2069" s="94" t="e">
        <v>#NAME?</v>
      </c>
      <c r="AM2069" s="94" t="e">
        <v>#NAME?</v>
      </c>
      <c r="AN2069" s="94" t="e">
        <v>#NAME?</v>
      </c>
      <c r="AO2069" s="94" t="e">
        <f aca="false" t="array" ref="AO2069:AS2069">_xlfn.torow(_xlfn.unique(_xlfn._xlws.filter(cat_table[Sub-subsector],($E2069=cat_table[Sector])*($F2069=cat_table[Subsector]),"")))</f>
        <v>#NAME?</v>
      </c>
      <c r="AP2069" s="94" t="e">
        <v>#NAME?</v>
      </c>
      <c r="AQ2069" s="94" t="e">
        <v>#NAME?</v>
      </c>
      <c r="AR2069" s="94" t="e">
        <v>#NAME?</v>
      </c>
      <c r="AS2069" s="94" t="e">
        <v>#NAME?</v>
      </c>
    </row>
    <row r="2070" customFormat="false" ht="15" hidden="false" customHeight="true" outlineLevel="0" collapsed="false">
      <c r="A2070" s="29" t="s">
        <v>11406</v>
      </c>
      <c r="B2070" s="29" t="s">
        <v>2294</v>
      </c>
      <c r="C2070" s="29" t="s">
        <v>1065</v>
      </c>
      <c r="D2070" s="247" t="s">
        <v>354</v>
      </c>
      <c r="E2070" s="29" t="s">
        <v>43</v>
      </c>
      <c r="F2070" s="29" t="s">
        <v>7907</v>
      </c>
      <c r="G2070" s="29" t="s">
        <v>7913</v>
      </c>
      <c r="H2070" s="38"/>
      <c r="I2070" s="29" t="s">
        <v>11378</v>
      </c>
      <c r="J2070" s="29" t="s">
        <v>11407</v>
      </c>
      <c r="K2070" s="29" t="s">
        <v>7120</v>
      </c>
      <c r="L2070" s="29" t="s">
        <v>2295</v>
      </c>
      <c r="M2070" s="29" t="s">
        <v>7110</v>
      </c>
      <c r="N2070" s="29" t="s">
        <v>11380</v>
      </c>
      <c r="O2070" s="29"/>
      <c r="P2070" s="228" t="n">
        <v>40858</v>
      </c>
      <c r="Q2070" s="228" t="n">
        <v>40876</v>
      </c>
      <c r="R2070" s="29" t="n">
        <v>1</v>
      </c>
      <c r="S2070" s="29" t="s">
        <v>7112</v>
      </c>
      <c r="T2070" s="29" t="n">
        <v>127.7</v>
      </c>
      <c r="U2070" s="29"/>
      <c r="V2070" s="29"/>
      <c r="W2070" s="29" t="s">
        <v>11381</v>
      </c>
      <c r="X2070" s="38"/>
      <c r="Y2070" s="38"/>
      <c r="Z2070" s="38" t="n">
        <v>1</v>
      </c>
      <c r="AE2070" s="94" t="e">
        <f aca="false" t="array" ref="AE2070:AN2070">_xlfn.torow(_xlfn.unique(_xlfn._xlws.filter(cat_table[Subsector],$E2070=cat_table[Sector],"")))</f>
        <v>#NAME?</v>
      </c>
      <c r="AF2070" s="94" t="e">
        <v>#NAME?</v>
      </c>
      <c r="AG2070" s="94" t="e">
        <v>#NAME?</v>
      </c>
      <c r="AH2070" s="94" t="e">
        <v>#NAME?</v>
      </c>
      <c r="AI2070" s="94" t="e">
        <v>#NAME?</v>
      </c>
      <c r="AJ2070" s="94" t="e">
        <v>#NAME?</v>
      </c>
      <c r="AK2070" s="94" t="e">
        <v>#NAME?</v>
      </c>
      <c r="AL2070" s="94" t="e">
        <v>#NAME?</v>
      </c>
      <c r="AM2070" s="94" t="e">
        <v>#NAME?</v>
      </c>
      <c r="AN2070" s="94" t="e">
        <v>#NAME?</v>
      </c>
      <c r="AO2070" s="94" t="e">
        <f aca="false" t="array" ref="AO2070:AS2070">_xlfn.torow(_xlfn.unique(_xlfn._xlws.filter(cat_table[Sub-subsector],($E2070=cat_table[Sector])*($F2070=cat_table[Subsector]),"")))</f>
        <v>#NAME?</v>
      </c>
      <c r="AP2070" s="94" t="e">
        <v>#NAME?</v>
      </c>
      <c r="AQ2070" s="94" t="e">
        <v>#NAME?</v>
      </c>
      <c r="AR2070" s="94" t="e">
        <v>#NAME?</v>
      </c>
      <c r="AS2070" s="94" t="e">
        <v>#NAME?</v>
      </c>
    </row>
    <row r="2071" customFormat="false" ht="15" hidden="false" customHeight="true" outlineLevel="0" collapsed="false">
      <c r="A2071" s="29" t="s">
        <v>11408</v>
      </c>
      <c r="B2071" s="29" t="s">
        <v>2294</v>
      </c>
      <c r="C2071" s="29" t="s">
        <v>1065</v>
      </c>
      <c r="D2071" s="247" t="s">
        <v>354</v>
      </c>
      <c r="E2071" s="29" t="s">
        <v>43</v>
      </c>
      <c r="F2071" s="29" t="s">
        <v>7907</v>
      </c>
      <c r="G2071" s="29" t="s">
        <v>7913</v>
      </c>
      <c r="H2071" s="38"/>
      <c r="I2071" s="29" t="s">
        <v>11378</v>
      </c>
      <c r="J2071" s="29" t="s">
        <v>11409</v>
      </c>
      <c r="K2071" s="29" t="s">
        <v>7120</v>
      </c>
      <c r="L2071" s="29" t="s">
        <v>2295</v>
      </c>
      <c r="M2071" s="29" t="s">
        <v>7110</v>
      </c>
      <c r="N2071" s="29" t="s">
        <v>11380</v>
      </c>
      <c r="O2071" s="29"/>
      <c r="P2071" s="228" t="n">
        <v>41017</v>
      </c>
      <c r="Q2071" s="228" t="n">
        <v>41061</v>
      </c>
      <c r="R2071" s="29" t="n">
        <v>1</v>
      </c>
      <c r="S2071" s="29" t="s">
        <v>7112</v>
      </c>
      <c r="T2071" s="29" t="n">
        <v>112.1</v>
      </c>
      <c r="U2071" s="29"/>
      <c r="V2071" s="29"/>
      <c r="W2071" s="29" t="s">
        <v>11381</v>
      </c>
      <c r="X2071" s="38"/>
      <c r="Y2071" s="38"/>
      <c r="Z2071" s="38" t="n">
        <v>1</v>
      </c>
      <c r="AE2071" s="94" t="e">
        <f aca="false" t="array" ref="AE2071:AN2071">_xlfn.torow(_xlfn.unique(_xlfn._xlws.filter(cat_table[Subsector],$E2071=cat_table[Sector],"")))</f>
        <v>#NAME?</v>
      </c>
      <c r="AF2071" s="94" t="e">
        <v>#NAME?</v>
      </c>
      <c r="AG2071" s="94" t="e">
        <v>#NAME?</v>
      </c>
      <c r="AH2071" s="94" t="e">
        <v>#NAME?</v>
      </c>
      <c r="AI2071" s="94" t="e">
        <v>#NAME?</v>
      </c>
      <c r="AJ2071" s="94" t="e">
        <v>#NAME?</v>
      </c>
      <c r="AK2071" s="94" t="e">
        <v>#NAME?</v>
      </c>
      <c r="AL2071" s="94" t="e">
        <v>#NAME?</v>
      </c>
      <c r="AM2071" s="94" t="e">
        <v>#NAME?</v>
      </c>
      <c r="AN2071" s="94" t="e">
        <v>#NAME?</v>
      </c>
      <c r="AO2071" s="94" t="e">
        <f aca="false" t="array" ref="AO2071:AS2071">_xlfn.torow(_xlfn.unique(_xlfn._xlws.filter(cat_table[Sub-subsector],($E2071=cat_table[Sector])*($F2071=cat_table[Subsector]),"")))</f>
        <v>#NAME?</v>
      </c>
      <c r="AP2071" s="94" t="e">
        <v>#NAME?</v>
      </c>
      <c r="AQ2071" s="94" t="e">
        <v>#NAME?</v>
      </c>
      <c r="AR2071" s="94" t="e">
        <v>#NAME?</v>
      </c>
      <c r="AS2071" s="94" t="e">
        <v>#NAME?</v>
      </c>
    </row>
    <row r="2072" customFormat="false" ht="15" hidden="false" customHeight="true" outlineLevel="0" collapsed="false">
      <c r="A2072" s="29" t="s">
        <v>11410</v>
      </c>
      <c r="B2072" s="29" t="s">
        <v>2294</v>
      </c>
      <c r="C2072" s="29" t="s">
        <v>1065</v>
      </c>
      <c r="D2072" s="247" t="s">
        <v>354</v>
      </c>
      <c r="E2072" s="29" t="s">
        <v>43</v>
      </c>
      <c r="F2072" s="29" t="s">
        <v>7907</v>
      </c>
      <c r="G2072" s="29" t="s">
        <v>7913</v>
      </c>
      <c r="H2072" s="38"/>
      <c r="I2072" s="29" t="s">
        <v>11378</v>
      </c>
      <c r="J2072" s="29" t="s">
        <v>11411</v>
      </c>
      <c r="K2072" s="29" t="s">
        <v>7120</v>
      </c>
      <c r="L2072" s="29" t="s">
        <v>2295</v>
      </c>
      <c r="M2072" s="29" t="s">
        <v>7110</v>
      </c>
      <c r="N2072" s="29" t="s">
        <v>11380</v>
      </c>
      <c r="O2072" s="29" t="s">
        <v>11412</v>
      </c>
      <c r="P2072" s="228" t="n">
        <v>41017</v>
      </c>
      <c r="Q2072" s="228" t="n">
        <v>41061</v>
      </c>
      <c r="R2072" s="29" t="n">
        <v>1</v>
      </c>
      <c r="S2072" s="29" t="s">
        <v>7112</v>
      </c>
      <c r="T2072" s="29" t="n">
        <v>60.9</v>
      </c>
      <c r="U2072" s="29"/>
      <c r="V2072" s="29"/>
      <c r="W2072" s="29" t="s">
        <v>11381</v>
      </c>
      <c r="X2072" s="38"/>
      <c r="Y2072" s="38"/>
      <c r="Z2072" s="38" t="n">
        <v>1</v>
      </c>
      <c r="AE2072" s="94" t="e">
        <f aca="false" t="array" ref="AE2072:AN2072">_xlfn.torow(_xlfn.unique(_xlfn._xlws.filter(cat_table[Subsector],$E2072=cat_table[Sector],"")))</f>
        <v>#NAME?</v>
      </c>
      <c r="AF2072" s="94" t="e">
        <v>#NAME?</v>
      </c>
      <c r="AG2072" s="94" t="e">
        <v>#NAME?</v>
      </c>
      <c r="AH2072" s="94" t="e">
        <v>#NAME?</v>
      </c>
      <c r="AI2072" s="94" t="e">
        <v>#NAME?</v>
      </c>
      <c r="AJ2072" s="94" t="e">
        <v>#NAME?</v>
      </c>
      <c r="AK2072" s="94" t="e">
        <v>#NAME?</v>
      </c>
      <c r="AL2072" s="94" t="e">
        <v>#NAME?</v>
      </c>
      <c r="AM2072" s="94" t="e">
        <v>#NAME?</v>
      </c>
      <c r="AN2072" s="94" t="e">
        <v>#NAME?</v>
      </c>
      <c r="AO2072" s="94" t="e">
        <f aca="false" t="array" ref="AO2072:AS2072">_xlfn.torow(_xlfn.unique(_xlfn._xlws.filter(cat_table[Sub-subsector],($E2072=cat_table[Sector])*($F2072=cat_table[Subsector]),"")))</f>
        <v>#NAME?</v>
      </c>
      <c r="AP2072" s="94" t="e">
        <v>#NAME?</v>
      </c>
      <c r="AQ2072" s="94" t="e">
        <v>#NAME?</v>
      </c>
      <c r="AR2072" s="94" t="e">
        <v>#NAME?</v>
      </c>
      <c r="AS2072" s="94" t="e">
        <v>#NAME?</v>
      </c>
    </row>
    <row r="2073" customFormat="false" ht="15" hidden="false" customHeight="true" outlineLevel="0" collapsed="false">
      <c r="A2073" s="29" t="s">
        <v>11413</v>
      </c>
      <c r="B2073" s="29" t="s">
        <v>2294</v>
      </c>
      <c r="C2073" s="29" t="s">
        <v>1065</v>
      </c>
      <c r="D2073" s="247" t="s">
        <v>354</v>
      </c>
      <c r="E2073" s="29" t="s">
        <v>43</v>
      </c>
      <c r="F2073" s="29" t="s">
        <v>7907</v>
      </c>
      <c r="G2073" s="29" t="s">
        <v>7913</v>
      </c>
      <c r="H2073" s="38"/>
      <c r="I2073" s="29" t="s">
        <v>11378</v>
      </c>
      <c r="J2073" s="29" t="s">
        <v>11414</v>
      </c>
      <c r="K2073" s="29" t="s">
        <v>7120</v>
      </c>
      <c r="L2073" s="29" t="s">
        <v>2295</v>
      </c>
      <c r="M2073" s="29" t="s">
        <v>7110</v>
      </c>
      <c r="N2073" s="29" t="s">
        <v>11380</v>
      </c>
      <c r="O2073" s="29" t="s">
        <v>11392</v>
      </c>
      <c r="P2073" s="228" t="n">
        <v>40858</v>
      </c>
      <c r="Q2073" s="228" t="n">
        <v>40876</v>
      </c>
      <c r="R2073" s="29" t="n">
        <v>1</v>
      </c>
      <c r="S2073" s="29" t="s">
        <v>7112</v>
      </c>
      <c r="T2073" s="29" t="n">
        <v>4.4</v>
      </c>
      <c r="U2073" s="29"/>
      <c r="V2073" s="29"/>
      <c r="W2073" s="29" t="s">
        <v>11381</v>
      </c>
      <c r="X2073" s="38"/>
      <c r="Y2073" s="38"/>
      <c r="Z2073" s="38" t="n">
        <v>1</v>
      </c>
      <c r="AE2073" s="94" t="e">
        <f aca="false" t="array" ref="AE2073:AN2073">_xlfn.torow(_xlfn.unique(_xlfn._xlws.filter(cat_table[Subsector],$E2073=cat_table[Sector],"")))</f>
        <v>#NAME?</v>
      </c>
      <c r="AF2073" s="94" t="e">
        <v>#NAME?</v>
      </c>
      <c r="AG2073" s="94" t="e">
        <v>#NAME?</v>
      </c>
      <c r="AH2073" s="94" t="e">
        <v>#NAME?</v>
      </c>
      <c r="AI2073" s="94" t="e">
        <v>#NAME?</v>
      </c>
      <c r="AJ2073" s="94" t="e">
        <v>#NAME?</v>
      </c>
      <c r="AK2073" s="94" t="e">
        <v>#NAME?</v>
      </c>
      <c r="AL2073" s="94" t="e">
        <v>#NAME?</v>
      </c>
      <c r="AM2073" s="94" t="e">
        <v>#NAME?</v>
      </c>
      <c r="AN2073" s="94" t="e">
        <v>#NAME?</v>
      </c>
      <c r="AO2073" s="94" t="e">
        <f aca="false" t="array" ref="AO2073:AS2073">_xlfn.torow(_xlfn.unique(_xlfn._xlws.filter(cat_table[Sub-subsector],($E2073=cat_table[Sector])*($F2073=cat_table[Subsector]),"")))</f>
        <v>#NAME?</v>
      </c>
      <c r="AP2073" s="94" t="e">
        <v>#NAME?</v>
      </c>
      <c r="AQ2073" s="94" t="e">
        <v>#NAME?</v>
      </c>
      <c r="AR2073" s="94" t="e">
        <v>#NAME?</v>
      </c>
      <c r="AS2073" s="94" t="e">
        <v>#NAME?</v>
      </c>
    </row>
    <row r="2074" customFormat="false" ht="15" hidden="false" customHeight="true" outlineLevel="0" collapsed="false">
      <c r="A2074" s="29" t="s">
        <v>11415</v>
      </c>
      <c r="B2074" s="29" t="s">
        <v>2294</v>
      </c>
      <c r="C2074" s="29" t="s">
        <v>1065</v>
      </c>
      <c r="D2074" s="247" t="s">
        <v>354</v>
      </c>
      <c r="E2074" s="29" t="s">
        <v>43</v>
      </c>
      <c r="F2074" s="29" t="s">
        <v>7907</v>
      </c>
      <c r="G2074" s="29" t="s">
        <v>7913</v>
      </c>
      <c r="H2074" s="38"/>
      <c r="I2074" s="29" t="s">
        <v>11378</v>
      </c>
      <c r="J2074" s="29" t="s">
        <v>11416</v>
      </c>
      <c r="K2074" s="29" t="s">
        <v>7120</v>
      </c>
      <c r="L2074" s="29" t="s">
        <v>2295</v>
      </c>
      <c r="M2074" s="29" t="s">
        <v>7110</v>
      </c>
      <c r="N2074" s="29" t="s">
        <v>11380</v>
      </c>
      <c r="O2074" s="29" t="s">
        <v>11392</v>
      </c>
      <c r="P2074" s="228" t="n">
        <v>41017</v>
      </c>
      <c r="Q2074" s="228" t="n">
        <v>41061</v>
      </c>
      <c r="R2074" s="29" t="n">
        <v>1</v>
      </c>
      <c r="S2074" s="29" t="s">
        <v>7112</v>
      </c>
      <c r="T2074" s="29" t="n">
        <v>4.3</v>
      </c>
      <c r="U2074" s="29"/>
      <c r="V2074" s="29"/>
      <c r="W2074" s="29" t="s">
        <v>11381</v>
      </c>
      <c r="X2074" s="38"/>
      <c r="Y2074" s="38"/>
      <c r="Z2074" s="38" t="n">
        <v>1</v>
      </c>
      <c r="AE2074" s="94" t="e">
        <f aca="false" t="array" ref="AE2074:AN2074">_xlfn.torow(_xlfn.unique(_xlfn._xlws.filter(cat_table[Subsector],$E2074=cat_table[Sector],"")))</f>
        <v>#NAME?</v>
      </c>
      <c r="AF2074" s="94" t="e">
        <v>#NAME?</v>
      </c>
      <c r="AG2074" s="94" t="e">
        <v>#NAME?</v>
      </c>
      <c r="AH2074" s="94" t="e">
        <v>#NAME?</v>
      </c>
      <c r="AI2074" s="94" t="e">
        <v>#NAME?</v>
      </c>
      <c r="AJ2074" s="94" t="e">
        <v>#NAME?</v>
      </c>
      <c r="AK2074" s="94" t="e">
        <v>#NAME?</v>
      </c>
      <c r="AL2074" s="94" t="e">
        <v>#NAME?</v>
      </c>
      <c r="AM2074" s="94" t="e">
        <v>#NAME?</v>
      </c>
      <c r="AN2074" s="94" t="e">
        <v>#NAME?</v>
      </c>
      <c r="AO2074" s="94" t="e">
        <f aca="false" t="array" ref="AO2074:AS2074">_xlfn.torow(_xlfn.unique(_xlfn._xlws.filter(cat_table[Sub-subsector],($E2074=cat_table[Sector])*($F2074=cat_table[Subsector]),"")))</f>
        <v>#NAME?</v>
      </c>
      <c r="AP2074" s="94" t="e">
        <v>#NAME?</v>
      </c>
      <c r="AQ2074" s="94" t="e">
        <v>#NAME?</v>
      </c>
      <c r="AR2074" s="94" t="e">
        <v>#NAME?</v>
      </c>
      <c r="AS2074" s="94" t="e">
        <v>#NAME?</v>
      </c>
    </row>
    <row r="2075" customFormat="false" ht="15" hidden="false" customHeight="true" outlineLevel="0" collapsed="false">
      <c r="A2075" s="29" t="s">
        <v>11417</v>
      </c>
      <c r="B2075" s="29" t="s">
        <v>2294</v>
      </c>
      <c r="C2075" s="29" t="s">
        <v>1065</v>
      </c>
      <c r="D2075" s="247" t="s">
        <v>354</v>
      </c>
      <c r="E2075" s="29" t="s">
        <v>43</v>
      </c>
      <c r="F2075" s="29" t="s">
        <v>7907</v>
      </c>
      <c r="G2075" s="29" t="s">
        <v>7913</v>
      </c>
      <c r="H2075" s="38"/>
      <c r="I2075" s="29" t="s">
        <v>11378</v>
      </c>
      <c r="J2075" s="29" t="s">
        <v>11418</v>
      </c>
      <c r="K2075" s="29" t="s">
        <v>7120</v>
      </c>
      <c r="L2075" s="29" t="s">
        <v>2295</v>
      </c>
      <c r="M2075" s="29" t="s">
        <v>7110</v>
      </c>
      <c r="N2075" s="29" t="s">
        <v>11380</v>
      </c>
      <c r="O2075" s="29" t="s">
        <v>11397</v>
      </c>
      <c r="P2075" s="228" t="n">
        <v>41017</v>
      </c>
      <c r="Q2075" s="228" t="n">
        <v>41061</v>
      </c>
      <c r="R2075" s="29" t="n">
        <v>1</v>
      </c>
      <c r="S2075" s="29" t="s">
        <v>7112</v>
      </c>
      <c r="T2075" s="29" t="n">
        <v>56.6</v>
      </c>
      <c r="U2075" s="29"/>
      <c r="V2075" s="29"/>
      <c r="W2075" s="29" t="s">
        <v>11381</v>
      </c>
      <c r="X2075" s="38"/>
      <c r="Y2075" s="38"/>
      <c r="Z2075" s="38" t="n">
        <v>1</v>
      </c>
      <c r="AE2075" s="94" t="e">
        <f aca="false" t="array" ref="AE2075:AN2075">_xlfn.torow(_xlfn.unique(_xlfn._xlws.filter(cat_table[Subsector],$E2075=cat_table[Sector],"")))</f>
        <v>#NAME?</v>
      </c>
      <c r="AF2075" s="94" t="e">
        <v>#NAME?</v>
      </c>
      <c r="AG2075" s="94" t="e">
        <v>#NAME?</v>
      </c>
      <c r="AH2075" s="94" t="e">
        <v>#NAME?</v>
      </c>
      <c r="AI2075" s="94" t="e">
        <v>#NAME?</v>
      </c>
      <c r="AJ2075" s="94" t="e">
        <v>#NAME?</v>
      </c>
      <c r="AK2075" s="94" t="e">
        <v>#NAME?</v>
      </c>
      <c r="AL2075" s="94" t="e">
        <v>#NAME?</v>
      </c>
      <c r="AM2075" s="94" t="e">
        <v>#NAME?</v>
      </c>
      <c r="AN2075" s="94" t="e">
        <v>#NAME?</v>
      </c>
      <c r="AO2075" s="94" t="e">
        <f aca="false" t="array" ref="AO2075:AS2075">_xlfn.torow(_xlfn.unique(_xlfn._xlws.filter(cat_table[Sub-subsector],($E2075=cat_table[Sector])*($F2075=cat_table[Subsector]),"")))</f>
        <v>#NAME?</v>
      </c>
      <c r="AP2075" s="94" t="e">
        <v>#NAME?</v>
      </c>
      <c r="AQ2075" s="94" t="e">
        <v>#NAME?</v>
      </c>
      <c r="AR2075" s="94" t="e">
        <v>#NAME?</v>
      </c>
      <c r="AS2075" s="94" t="e">
        <v>#NAME?</v>
      </c>
    </row>
    <row r="2076" customFormat="false" ht="15" hidden="false" customHeight="true" outlineLevel="0" collapsed="false">
      <c r="A2076" s="185" t="s">
        <v>11419</v>
      </c>
      <c r="B2076" s="185" t="s">
        <v>2294</v>
      </c>
      <c r="C2076" s="185" t="s">
        <v>1065</v>
      </c>
      <c r="D2076" s="248" t="s">
        <v>354</v>
      </c>
      <c r="E2076" s="185" t="s">
        <v>43</v>
      </c>
      <c r="F2076" s="185" t="s">
        <v>7907</v>
      </c>
      <c r="G2076" s="185" t="s">
        <v>7913</v>
      </c>
      <c r="H2076" s="185"/>
      <c r="I2076" s="185" t="s">
        <v>11378</v>
      </c>
      <c r="J2076" s="185" t="s">
        <v>11420</v>
      </c>
      <c r="K2076" s="185" t="s">
        <v>7120</v>
      </c>
      <c r="L2076" s="185" t="s">
        <v>2295</v>
      </c>
      <c r="M2076" s="185" t="s">
        <v>7110</v>
      </c>
      <c r="N2076" s="185" t="s">
        <v>11380</v>
      </c>
      <c r="O2076" s="185" t="s">
        <v>11421</v>
      </c>
      <c r="P2076" s="188" t="n">
        <v>41017</v>
      </c>
      <c r="Q2076" s="188" t="n">
        <v>41061</v>
      </c>
      <c r="R2076" s="185" t="n">
        <v>1</v>
      </c>
      <c r="S2076" s="185" t="s">
        <v>7112</v>
      </c>
      <c r="T2076" s="185" t="n">
        <v>51.2</v>
      </c>
      <c r="U2076" s="185"/>
      <c r="V2076" s="185"/>
      <c r="W2076" s="185" t="s">
        <v>11381</v>
      </c>
      <c r="X2076" s="185"/>
      <c r="Y2076" s="189"/>
      <c r="Z2076" s="189" t="n">
        <v>1</v>
      </c>
      <c r="AE2076" s="94" t="e">
        <f aca="false" t="array" ref="AE2076:AN2076">_xlfn.torow(_xlfn.unique(_xlfn._xlws.filter(cat_table[Subsector],$E2076=cat_table[Sector],"")))</f>
        <v>#NAME?</v>
      </c>
      <c r="AF2076" s="94" t="e">
        <v>#NAME?</v>
      </c>
      <c r="AG2076" s="94" t="e">
        <v>#NAME?</v>
      </c>
      <c r="AH2076" s="94" t="e">
        <v>#NAME?</v>
      </c>
      <c r="AI2076" s="94" t="e">
        <v>#NAME?</v>
      </c>
      <c r="AJ2076" s="94" t="e">
        <v>#NAME?</v>
      </c>
      <c r="AK2076" s="94" t="e">
        <v>#NAME?</v>
      </c>
      <c r="AL2076" s="94" t="e">
        <v>#NAME?</v>
      </c>
      <c r="AM2076" s="94" t="e">
        <v>#NAME?</v>
      </c>
      <c r="AN2076" s="94" t="e">
        <v>#NAME?</v>
      </c>
      <c r="AO2076" s="94" t="e">
        <f aca="false" t="array" ref="AO2076:AS2076">_xlfn.torow(_xlfn.unique(_xlfn._xlws.filter(cat_table[Sub-subsector],($E2076=cat_table[Sector])*($F2076=cat_table[Subsector]),"")))</f>
        <v>#NAME?</v>
      </c>
      <c r="AP2076" s="94" t="e">
        <v>#NAME?</v>
      </c>
      <c r="AQ2076" s="94" t="e">
        <v>#NAME?</v>
      </c>
      <c r="AR2076" s="94" t="e">
        <v>#NAME?</v>
      </c>
      <c r="AS2076" s="94" t="e">
        <v>#NAME?</v>
      </c>
    </row>
    <row r="2077" customFormat="false" ht="15" hidden="false" customHeight="true" outlineLevel="0" collapsed="false">
      <c r="A2077" s="62" t="s">
        <v>11422</v>
      </c>
      <c r="B2077" s="20" t="str">
        <f aca="false">INDEX(Table2[], MATCH(L2077, Location_ID!$D$2:$D$648, 0), 1)</f>
        <v>08326238-29f0-4f84-b86a-59afaa4dd591</v>
      </c>
      <c r="C2077" s="62" t="s">
        <v>1071</v>
      </c>
      <c r="D2077" s="257" t="s">
        <v>354</v>
      </c>
      <c r="E2077" s="62" t="s">
        <v>43</v>
      </c>
      <c r="F2077" s="62"/>
      <c r="G2077" s="62"/>
      <c r="H2077" s="200"/>
      <c r="I2077" s="62" t="s">
        <v>11423</v>
      </c>
      <c r="J2077" s="62" t="s">
        <v>11424</v>
      </c>
      <c r="K2077" s="62" t="s">
        <v>7120</v>
      </c>
      <c r="L2077" s="62" t="s">
        <v>2297</v>
      </c>
      <c r="M2077" s="62" t="s">
        <v>7110</v>
      </c>
      <c r="N2077" s="62" t="s">
        <v>11425</v>
      </c>
      <c r="O2077" s="62" t="s">
        <v>11426</v>
      </c>
      <c r="P2077" s="223" t="n">
        <v>37987</v>
      </c>
      <c r="Q2077" s="223" t="n">
        <v>39082</v>
      </c>
      <c r="R2077" s="62" t="n">
        <v>1</v>
      </c>
      <c r="S2077" s="62" t="s">
        <v>7117</v>
      </c>
      <c r="T2077" s="62" t="n">
        <v>333</v>
      </c>
      <c r="U2077" s="62"/>
      <c r="V2077" s="62"/>
      <c r="W2077" s="62" t="s">
        <v>11427</v>
      </c>
      <c r="X2077" s="200"/>
      <c r="Y2077" s="200"/>
      <c r="Z2077" s="200" t="n">
        <v>0</v>
      </c>
      <c r="AE2077" s="94" t="e">
        <f aca="false" t="array" ref="AE2077:AN2077">_xlfn.torow(_xlfn.unique(_xlfn._xlws.filter(cat_table[Subsector],$E2077=cat_table[Sector],"")))</f>
        <v>#NAME?</v>
      </c>
      <c r="AF2077" s="94" t="e">
        <v>#NAME?</v>
      </c>
      <c r="AG2077" s="94" t="e">
        <v>#NAME?</v>
      </c>
      <c r="AH2077" s="94" t="e">
        <v>#NAME?</v>
      </c>
      <c r="AI2077" s="94" t="e">
        <v>#NAME?</v>
      </c>
      <c r="AJ2077" s="94" t="e">
        <v>#NAME?</v>
      </c>
      <c r="AK2077" s="94" t="e">
        <v>#NAME?</v>
      </c>
      <c r="AL2077" s="94" t="e">
        <v>#NAME?</v>
      </c>
      <c r="AM2077" s="94" t="e">
        <v>#NAME?</v>
      </c>
      <c r="AN2077" s="94" t="e">
        <v>#NAME?</v>
      </c>
      <c r="AO2077" s="94" t="e">
        <f aca="false" t="array" ref="AO2077:AO2077">_xlfn.torow(_xlfn.unique(_xlfn._xlws.filter(cat_table[Sub-subsector],($E2077=cat_table[Sector])*($F2077=cat_table[Subsector]),"")))</f>
        <v>#NAME?</v>
      </c>
    </row>
    <row r="2078" customFormat="false" ht="15" hidden="false" customHeight="true" outlineLevel="0" collapsed="false">
      <c r="A2078" s="20" t="s">
        <v>11428</v>
      </c>
      <c r="B2078" s="20" t="str">
        <f aca="false">INDEX(Table2[], MATCH(L2078, Location_ID!$D$2:$D$648, 0), 1)</f>
        <v>08326238-29f0-4f84-b86a-59afaa4dd591</v>
      </c>
      <c r="C2078" s="62" t="s">
        <v>1071</v>
      </c>
      <c r="D2078" s="257" t="s">
        <v>354</v>
      </c>
      <c r="E2078" s="20" t="s">
        <v>43</v>
      </c>
      <c r="F2078" s="20"/>
      <c r="G2078" s="20"/>
      <c r="H2078" s="20"/>
      <c r="I2078" s="20" t="s">
        <v>11423</v>
      </c>
      <c r="J2078" s="20" t="s">
        <v>11429</v>
      </c>
      <c r="K2078" s="20" t="s">
        <v>7120</v>
      </c>
      <c r="L2078" s="62" t="s">
        <v>2297</v>
      </c>
      <c r="M2078" s="62" t="s">
        <v>7110</v>
      </c>
      <c r="N2078" s="62" t="s">
        <v>11425</v>
      </c>
      <c r="O2078" s="20" t="s">
        <v>11426</v>
      </c>
      <c r="P2078" s="223" t="n">
        <v>37987</v>
      </c>
      <c r="Q2078" s="223" t="n">
        <v>39082</v>
      </c>
      <c r="R2078" s="20" t="n">
        <v>1</v>
      </c>
      <c r="S2078" s="20" t="s">
        <v>7117</v>
      </c>
      <c r="T2078" s="20" t="n">
        <v>1106.5</v>
      </c>
      <c r="U2078" s="20"/>
      <c r="V2078" s="20"/>
      <c r="W2078" s="20" t="s">
        <v>11427</v>
      </c>
      <c r="X2078" s="35"/>
      <c r="Y2078" s="35"/>
      <c r="Z2078" s="200" t="n">
        <v>0</v>
      </c>
      <c r="AE2078" s="94" t="e">
        <f aca="false" t="array" ref="AE2078:AN2078">_xlfn.torow(_xlfn.unique(_xlfn._xlws.filter(cat_table[Subsector],$E2078=cat_table[Sector],"")))</f>
        <v>#NAME?</v>
      </c>
      <c r="AF2078" s="94" t="e">
        <v>#NAME?</v>
      </c>
      <c r="AG2078" s="94" t="e">
        <v>#NAME?</v>
      </c>
      <c r="AH2078" s="94" t="e">
        <v>#NAME?</v>
      </c>
      <c r="AI2078" s="94" t="e">
        <v>#NAME?</v>
      </c>
      <c r="AJ2078" s="94" t="e">
        <v>#NAME?</v>
      </c>
      <c r="AK2078" s="94" t="e">
        <v>#NAME?</v>
      </c>
      <c r="AL2078" s="94" t="e">
        <v>#NAME?</v>
      </c>
      <c r="AM2078" s="94" t="e">
        <v>#NAME?</v>
      </c>
      <c r="AN2078" s="94" t="e">
        <v>#NAME?</v>
      </c>
      <c r="AO2078" s="94" t="e">
        <f aca="false" t="array" ref="AO2078:AO2078">_xlfn.torow(_xlfn.unique(_xlfn._xlws.filter(cat_table[Sub-subsector],($E2078=cat_table[Sector])*($F2078=cat_table[Subsector]),"")))</f>
        <v>#NAME?</v>
      </c>
    </row>
    <row r="2079" customFormat="false" ht="15" hidden="false" customHeight="true" outlineLevel="0" collapsed="false">
      <c r="A2079" s="20" t="s">
        <v>11430</v>
      </c>
      <c r="B2079" s="20" t="str">
        <f aca="false">INDEX(Table2[], MATCH(L2079, Location_ID!$D$2:$D$648, 0), 1)</f>
        <v>08326238-29f0-4f84-b86a-59afaa4dd591</v>
      </c>
      <c r="C2079" s="62" t="s">
        <v>1071</v>
      </c>
      <c r="D2079" s="257" t="s">
        <v>354</v>
      </c>
      <c r="E2079" s="20" t="s">
        <v>43</v>
      </c>
      <c r="F2079" s="20"/>
      <c r="G2079" s="20"/>
      <c r="H2079" s="20"/>
      <c r="I2079" s="20" t="s">
        <v>11423</v>
      </c>
      <c r="J2079" s="20" t="s">
        <v>11431</v>
      </c>
      <c r="K2079" s="20" t="s">
        <v>7120</v>
      </c>
      <c r="L2079" s="62" t="s">
        <v>2297</v>
      </c>
      <c r="M2079" s="62" t="s">
        <v>7110</v>
      </c>
      <c r="N2079" s="62" t="s">
        <v>11425</v>
      </c>
      <c r="O2079" s="20" t="s">
        <v>11426</v>
      </c>
      <c r="P2079" s="223" t="n">
        <v>37987</v>
      </c>
      <c r="Q2079" s="223" t="n">
        <v>39082</v>
      </c>
      <c r="R2079" s="20" t="n">
        <v>1</v>
      </c>
      <c r="S2079" s="20" t="s">
        <v>7117</v>
      </c>
      <c r="T2079" s="20" t="n">
        <v>1108.2</v>
      </c>
      <c r="U2079" s="20"/>
      <c r="V2079" s="20"/>
      <c r="W2079" s="20" t="s">
        <v>11427</v>
      </c>
      <c r="X2079" s="35"/>
      <c r="Y2079" s="35"/>
      <c r="Z2079" s="200" t="n">
        <v>0</v>
      </c>
      <c r="AE2079" s="94" t="e">
        <f aca="false" t="array" ref="AE2079:AN2079">_xlfn.torow(_xlfn.unique(_xlfn._xlws.filter(cat_table[Subsector],$E2079=cat_table[Sector],"")))</f>
        <v>#NAME?</v>
      </c>
      <c r="AF2079" s="94" t="e">
        <v>#NAME?</v>
      </c>
      <c r="AG2079" s="94" t="e">
        <v>#NAME?</v>
      </c>
      <c r="AH2079" s="94" t="e">
        <v>#NAME?</v>
      </c>
      <c r="AI2079" s="94" t="e">
        <v>#NAME?</v>
      </c>
      <c r="AJ2079" s="94" t="e">
        <v>#NAME?</v>
      </c>
      <c r="AK2079" s="94" t="e">
        <v>#NAME?</v>
      </c>
      <c r="AL2079" s="94" t="e">
        <v>#NAME?</v>
      </c>
      <c r="AM2079" s="94" t="e">
        <v>#NAME?</v>
      </c>
      <c r="AN2079" s="94" t="e">
        <v>#NAME?</v>
      </c>
      <c r="AO2079" s="94" t="e">
        <f aca="false" t="array" ref="AO2079:AO2079">_xlfn.torow(_xlfn.unique(_xlfn._xlws.filter(cat_table[Sub-subsector],($E2079=cat_table[Sector])*($F2079=cat_table[Subsector]),"")))</f>
        <v>#NAME?</v>
      </c>
    </row>
    <row r="2080" customFormat="false" ht="15" hidden="false" customHeight="true" outlineLevel="0" collapsed="false">
      <c r="A2080" s="20" t="s">
        <v>11432</v>
      </c>
      <c r="B2080" s="20" t="str">
        <f aca="false">INDEX(Table2[], MATCH(L2080, Location_ID!$D$2:$D$648, 0), 1)</f>
        <v>08326238-29f0-4f84-b86a-59afaa4dd591</v>
      </c>
      <c r="C2080" s="62" t="s">
        <v>1071</v>
      </c>
      <c r="D2080" s="257" t="s">
        <v>354</v>
      </c>
      <c r="E2080" s="20" t="s">
        <v>43</v>
      </c>
      <c r="F2080" s="20" t="s">
        <v>7907</v>
      </c>
      <c r="G2080" s="20" t="s">
        <v>7908</v>
      </c>
      <c r="H2080" s="20"/>
      <c r="I2080" s="20" t="s">
        <v>11423</v>
      </c>
      <c r="J2080" s="20" t="s">
        <v>11433</v>
      </c>
      <c r="K2080" s="20" t="s">
        <v>7120</v>
      </c>
      <c r="L2080" s="62" t="s">
        <v>2297</v>
      </c>
      <c r="M2080" s="62" t="s">
        <v>7110</v>
      </c>
      <c r="N2080" s="62" t="s">
        <v>11425</v>
      </c>
      <c r="O2080" s="20" t="s">
        <v>11426</v>
      </c>
      <c r="P2080" s="223" t="n">
        <v>37987</v>
      </c>
      <c r="Q2080" s="223" t="n">
        <v>39082</v>
      </c>
      <c r="R2080" s="20" t="n">
        <v>1</v>
      </c>
      <c r="S2080" s="20" t="s">
        <v>7117</v>
      </c>
      <c r="T2080" s="20" t="n">
        <v>280.1</v>
      </c>
      <c r="U2080" s="20"/>
      <c r="V2080" s="20"/>
      <c r="W2080" s="20" t="s">
        <v>11427</v>
      </c>
      <c r="X2080" s="35"/>
      <c r="Y2080" s="35"/>
      <c r="Z2080" s="200" t="n">
        <v>0</v>
      </c>
      <c r="AE2080" s="94" t="e">
        <f aca="false" t="array" ref="AE2080:AN2080">_xlfn.torow(_xlfn.unique(_xlfn._xlws.filter(cat_table[Subsector],$E2080=cat_table[Sector],"")))</f>
        <v>#NAME?</v>
      </c>
      <c r="AF2080" s="94" t="e">
        <v>#NAME?</v>
      </c>
      <c r="AG2080" s="94" t="e">
        <v>#NAME?</v>
      </c>
      <c r="AH2080" s="94" t="e">
        <v>#NAME?</v>
      </c>
      <c r="AI2080" s="94" t="e">
        <v>#NAME?</v>
      </c>
      <c r="AJ2080" s="94" t="e">
        <v>#NAME?</v>
      </c>
      <c r="AK2080" s="94" t="e">
        <v>#NAME?</v>
      </c>
      <c r="AL2080" s="94" t="e">
        <v>#NAME?</v>
      </c>
      <c r="AM2080" s="94" t="e">
        <v>#NAME?</v>
      </c>
      <c r="AN2080" s="94" t="e">
        <v>#NAME?</v>
      </c>
      <c r="AO2080" s="94" t="e">
        <f aca="false" t="array" ref="AO2080:AS2080">_xlfn.torow(_xlfn.unique(_xlfn._xlws.filter(cat_table[Sub-subsector],($E2080=cat_table[Sector])*($F2080=cat_table[Subsector]),"")))</f>
        <v>#NAME?</v>
      </c>
      <c r="AP2080" s="94" t="e">
        <v>#NAME?</v>
      </c>
      <c r="AQ2080" s="94" t="e">
        <v>#NAME?</v>
      </c>
      <c r="AR2080" s="94" t="e">
        <v>#NAME?</v>
      </c>
      <c r="AS2080" s="94" t="e">
        <v>#NAME?</v>
      </c>
    </row>
    <row r="2081" customFormat="false" ht="15" hidden="false" customHeight="true" outlineLevel="0" collapsed="false">
      <c r="A2081" s="20" t="s">
        <v>11434</v>
      </c>
      <c r="B2081" s="20" t="str">
        <f aca="false">INDEX(Table2[], MATCH(L2081, Location_ID!$D$2:$D$648, 0), 1)</f>
        <v>08326238-29f0-4f84-b86a-59afaa4dd591</v>
      </c>
      <c r="C2081" s="62" t="s">
        <v>1071</v>
      </c>
      <c r="D2081" s="257" t="s">
        <v>354</v>
      </c>
      <c r="E2081" s="20" t="s">
        <v>43</v>
      </c>
      <c r="F2081" s="20" t="s">
        <v>7907</v>
      </c>
      <c r="G2081" s="20" t="s">
        <v>7908</v>
      </c>
      <c r="H2081" s="20"/>
      <c r="I2081" s="20" t="s">
        <v>11423</v>
      </c>
      <c r="J2081" s="20" t="s">
        <v>11435</v>
      </c>
      <c r="K2081" s="20" t="s">
        <v>7120</v>
      </c>
      <c r="L2081" s="62" t="s">
        <v>2297</v>
      </c>
      <c r="M2081" s="62" t="s">
        <v>7110</v>
      </c>
      <c r="N2081" s="62" t="s">
        <v>11425</v>
      </c>
      <c r="O2081" s="20" t="s">
        <v>11426</v>
      </c>
      <c r="P2081" s="223" t="n">
        <v>37987</v>
      </c>
      <c r="Q2081" s="223" t="n">
        <v>39082</v>
      </c>
      <c r="R2081" s="20" t="n">
        <v>1</v>
      </c>
      <c r="S2081" s="20" t="s">
        <v>7117</v>
      </c>
      <c r="T2081" s="20" t="n">
        <v>990.1</v>
      </c>
      <c r="U2081" s="20"/>
      <c r="V2081" s="20"/>
      <c r="W2081" s="20" t="s">
        <v>11427</v>
      </c>
      <c r="X2081" s="35"/>
      <c r="Y2081" s="35"/>
      <c r="Z2081" s="200" t="n">
        <v>0</v>
      </c>
      <c r="AE2081" s="94" t="e">
        <f aca="false" t="array" ref="AE2081:AN2081">_xlfn.torow(_xlfn.unique(_xlfn._xlws.filter(cat_table[Subsector],$E2081=cat_table[Sector],"")))</f>
        <v>#NAME?</v>
      </c>
      <c r="AF2081" s="94" t="e">
        <v>#NAME?</v>
      </c>
      <c r="AG2081" s="94" t="e">
        <v>#NAME?</v>
      </c>
      <c r="AH2081" s="94" t="e">
        <v>#NAME?</v>
      </c>
      <c r="AI2081" s="94" t="e">
        <v>#NAME?</v>
      </c>
      <c r="AJ2081" s="94" t="e">
        <v>#NAME?</v>
      </c>
      <c r="AK2081" s="94" t="e">
        <v>#NAME?</v>
      </c>
      <c r="AL2081" s="94" t="e">
        <v>#NAME?</v>
      </c>
      <c r="AM2081" s="94" t="e">
        <v>#NAME?</v>
      </c>
      <c r="AN2081" s="94" t="e">
        <v>#NAME?</v>
      </c>
      <c r="AO2081" s="94" t="e">
        <f aca="false" t="array" ref="AO2081:AS2081">_xlfn.torow(_xlfn.unique(_xlfn._xlws.filter(cat_table[Sub-subsector],($E2081=cat_table[Sector])*($F2081=cat_table[Subsector]),"")))</f>
        <v>#NAME?</v>
      </c>
      <c r="AP2081" s="94" t="e">
        <v>#NAME?</v>
      </c>
      <c r="AQ2081" s="94" t="e">
        <v>#NAME?</v>
      </c>
      <c r="AR2081" s="94" t="e">
        <v>#NAME?</v>
      </c>
      <c r="AS2081" s="94" t="e">
        <v>#NAME?</v>
      </c>
    </row>
    <row r="2082" customFormat="false" ht="15" hidden="false" customHeight="true" outlineLevel="0" collapsed="false">
      <c r="A2082" s="20" t="s">
        <v>11436</v>
      </c>
      <c r="B2082" s="20" t="str">
        <f aca="false">INDEX(Table2[], MATCH(L2082, Location_ID!$D$2:$D$648, 0), 1)</f>
        <v>08326238-29f0-4f84-b86a-59afaa4dd591</v>
      </c>
      <c r="C2082" s="62" t="s">
        <v>1071</v>
      </c>
      <c r="D2082" s="257" t="s">
        <v>354</v>
      </c>
      <c r="E2082" s="20" t="s">
        <v>43</v>
      </c>
      <c r="F2082" s="20" t="s">
        <v>7907</v>
      </c>
      <c r="G2082" s="20" t="s">
        <v>7908</v>
      </c>
      <c r="H2082" s="20"/>
      <c r="I2082" s="20" t="s">
        <v>11423</v>
      </c>
      <c r="J2082" s="20" t="s">
        <v>11437</v>
      </c>
      <c r="K2082" s="20" t="s">
        <v>7120</v>
      </c>
      <c r="L2082" s="62" t="s">
        <v>2297</v>
      </c>
      <c r="M2082" s="62" t="s">
        <v>7110</v>
      </c>
      <c r="N2082" s="62" t="s">
        <v>11425</v>
      </c>
      <c r="O2082" s="20" t="s">
        <v>11426</v>
      </c>
      <c r="P2082" s="223" t="n">
        <v>37987</v>
      </c>
      <c r="Q2082" s="223" t="n">
        <v>39082</v>
      </c>
      <c r="R2082" s="20" t="n">
        <v>1</v>
      </c>
      <c r="S2082" s="20" t="s">
        <v>7117</v>
      </c>
      <c r="T2082" s="20" t="n">
        <v>1016.5</v>
      </c>
      <c r="U2082" s="20"/>
      <c r="V2082" s="20"/>
      <c r="W2082" s="20" t="s">
        <v>11427</v>
      </c>
      <c r="X2082" s="35"/>
      <c r="Y2082" s="35"/>
      <c r="Z2082" s="200" t="n">
        <v>0</v>
      </c>
      <c r="AE2082" s="94" t="e">
        <f aca="false" t="array" ref="AE2082:AN2082">_xlfn.torow(_xlfn.unique(_xlfn._xlws.filter(cat_table[Subsector],$E2082=cat_table[Sector],"")))</f>
        <v>#NAME?</v>
      </c>
      <c r="AF2082" s="94" t="e">
        <v>#NAME?</v>
      </c>
      <c r="AG2082" s="94" t="e">
        <v>#NAME?</v>
      </c>
      <c r="AH2082" s="94" t="e">
        <v>#NAME?</v>
      </c>
      <c r="AI2082" s="94" t="e">
        <v>#NAME?</v>
      </c>
      <c r="AJ2082" s="94" t="e">
        <v>#NAME?</v>
      </c>
      <c r="AK2082" s="94" t="e">
        <v>#NAME?</v>
      </c>
      <c r="AL2082" s="94" t="e">
        <v>#NAME?</v>
      </c>
      <c r="AM2082" s="94" t="e">
        <v>#NAME?</v>
      </c>
      <c r="AN2082" s="94" t="e">
        <v>#NAME?</v>
      </c>
      <c r="AO2082" s="94" t="e">
        <f aca="false" t="array" ref="AO2082:AS2082">_xlfn.torow(_xlfn.unique(_xlfn._xlws.filter(cat_table[Sub-subsector],($E2082=cat_table[Sector])*($F2082=cat_table[Subsector]),"")))</f>
        <v>#NAME?</v>
      </c>
      <c r="AP2082" s="94" t="e">
        <v>#NAME?</v>
      </c>
      <c r="AQ2082" s="94" t="e">
        <v>#NAME?</v>
      </c>
      <c r="AR2082" s="94" t="e">
        <v>#NAME?</v>
      </c>
      <c r="AS2082" s="94" t="e">
        <v>#NAME?</v>
      </c>
    </row>
    <row r="2083" customFormat="false" ht="15" hidden="false" customHeight="true" outlineLevel="0" collapsed="false">
      <c r="A2083" s="20" t="s">
        <v>11438</v>
      </c>
      <c r="B2083" s="20" t="str">
        <f aca="false">INDEX(Table2[], MATCH(L2083, Location_ID!$D$2:$D$648, 0), 1)</f>
        <v>08326238-29f0-4f84-b86a-59afaa4dd591</v>
      </c>
      <c r="C2083" s="62" t="s">
        <v>1071</v>
      </c>
      <c r="D2083" s="257" t="s">
        <v>354</v>
      </c>
      <c r="E2083" s="20" t="s">
        <v>43</v>
      </c>
      <c r="F2083" s="20" t="s">
        <v>11439</v>
      </c>
      <c r="G2083" s="20"/>
      <c r="H2083" s="20"/>
      <c r="I2083" s="20" t="s">
        <v>11423</v>
      </c>
      <c r="J2083" s="20" t="s">
        <v>11440</v>
      </c>
      <c r="K2083" s="20" t="s">
        <v>7120</v>
      </c>
      <c r="L2083" s="62" t="s">
        <v>2297</v>
      </c>
      <c r="M2083" s="62" t="s">
        <v>7110</v>
      </c>
      <c r="N2083" s="62" t="s">
        <v>11425</v>
      </c>
      <c r="O2083" s="20" t="s">
        <v>11426</v>
      </c>
      <c r="P2083" s="223" t="n">
        <v>37987</v>
      </c>
      <c r="Q2083" s="223" t="n">
        <v>39082</v>
      </c>
      <c r="R2083" s="20" t="n">
        <v>1</v>
      </c>
      <c r="S2083" s="20" t="s">
        <v>7117</v>
      </c>
      <c r="T2083" s="20" t="n">
        <v>52.8</v>
      </c>
      <c r="U2083" s="20"/>
      <c r="V2083" s="20"/>
      <c r="W2083" s="20" t="s">
        <v>11427</v>
      </c>
      <c r="X2083" s="35"/>
      <c r="Y2083" s="35"/>
      <c r="Z2083" s="200" t="n">
        <v>0</v>
      </c>
      <c r="AE2083" s="94" t="e">
        <f aca="false" t="array" ref="AE2083:AN2083">_xlfn.torow(_xlfn.unique(_xlfn._xlws.filter(cat_table[Subsector],$E2083=cat_table[Sector],"")))</f>
        <v>#NAME?</v>
      </c>
      <c r="AF2083" s="94" t="e">
        <v>#NAME?</v>
      </c>
      <c r="AG2083" s="94" t="e">
        <v>#NAME?</v>
      </c>
      <c r="AH2083" s="94" t="e">
        <v>#NAME?</v>
      </c>
      <c r="AI2083" s="94" t="e">
        <v>#NAME?</v>
      </c>
      <c r="AJ2083" s="94" t="e">
        <v>#NAME?</v>
      </c>
      <c r="AK2083" s="94" t="e">
        <v>#NAME?</v>
      </c>
      <c r="AL2083" s="94" t="e">
        <v>#NAME?</v>
      </c>
      <c r="AM2083" s="94" t="e">
        <v>#NAME?</v>
      </c>
      <c r="AN2083" s="94" t="e">
        <v>#NAME?</v>
      </c>
      <c r="AO2083" s="94" t="e">
        <f aca="false" t="array" ref="AO2083:AP2083">_xlfn.torow(_xlfn.unique(_xlfn._xlws.filter(cat_table[Sub-subsector],($E2083=cat_table[Sector])*($F2083=cat_table[Subsector]),"")))</f>
        <v>#NAME?</v>
      </c>
      <c r="AP2083" s="94" t="e">
        <v>#NAME?</v>
      </c>
    </row>
    <row r="2084" customFormat="false" ht="15" hidden="false" customHeight="true" outlineLevel="0" collapsed="false">
      <c r="A2084" s="20" t="s">
        <v>11441</v>
      </c>
      <c r="B2084" s="20" t="str">
        <f aca="false">INDEX(Table2[], MATCH(L2084, Location_ID!$D$2:$D$648, 0), 1)</f>
        <v>08326238-29f0-4f84-b86a-59afaa4dd591</v>
      </c>
      <c r="C2084" s="62" t="s">
        <v>1071</v>
      </c>
      <c r="D2084" s="257" t="s">
        <v>354</v>
      </c>
      <c r="E2084" s="20" t="s">
        <v>43</v>
      </c>
      <c r="F2084" s="20" t="s">
        <v>11439</v>
      </c>
      <c r="G2084" s="20"/>
      <c r="H2084" s="20"/>
      <c r="I2084" s="20" t="s">
        <v>11423</v>
      </c>
      <c r="J2084" s="20" t="s">
        <v>11442</v>
      </c>
      <c r="K2084" s="20" t="s">
        <v>7120</v>
      </c>
      <c r="L2084" s="62" t="s">
        <v>2297</v>
      </c>
      <c r="M2084" s="62" t="s">
        <v>7110</v>
      </c>
      <c r="N2084" s="62" t="s">
        <v>11425</v>
      </c>
      <c r="O2084" s="20" t="s">
        <v>11426</v>
      </c>
      <c r="P2084" s="223" t="n">
        <v>37987</v>
      </c>
      <c r="Q2084" s="223" t="n">
        <v>39082</v>
      </c>
      <c r="R2084" s="20" t="n">
        <v>1</v>
      </c>
      <c r="S2084" s="20" t="s">
        <v>7117</v>
      </c>
      <c r="T2084" s="20" t="n">
        <v>116.3</v>
      </c>
      <c r="U2084" s="20"/>
      <c r="V2084" s="20"/>
      <c r="W2084" s="20" t="s">
        <v>11427</v>
      </c>
      <c r="X2084" s="35"/>
      <c r="Y2084" s="35"/>
      <c r="Z2084" s="200" t="n">
        <v>0</v>
      </c>
      <c r="AE2084" s="94" t="e">
        <f aca="false" t="array" ref="AE2084:AN2084">_xlfn.torow(_xlfn.unique(_xlfn._xlws.filter(cat_table[Subsector],$E2084=cat_table[Sector],"")))</f>
        <v>#NAME?</v>
      </c>
      <c r="AF2084" s="94" t="e">
        <v>#NAME?</v>
      </c>
      <c r="AG2084" s="94" t="e">
        <v>#NAME?</v>
      </c>
      <c r="AH2084" s="94" t="e">
        <v>#NAME?</v>
      </c>
      <c r="AI2084" s="94" t="e">
        <v>#NAME?</v>
      </c>
      <c r="AJ2084" s="94" t="e">
        <v>#NAME?</v>
      </c>
      <c r="AK2084" s="94" t="e">
        <v>#NAME?</v>
      </c>
      <c r="AL2084" s="94" t="e">
        <v>#NAME?</v>
      </c>
      <c r="AM2084" s="94" t="e">
        <v>#NAME?</v>
      </c>
      <c r="AN2084" s="94" t="e">
        <v>#NAME?</v>
      </c>
      <c r="AO2084" s="94" t="e">
        <f aca="false" t="array" ref="AO2084:AP2084">_xlfn.torow(_xlfn.unique(_xlfn._xlws.filter(cat_table[Sub-subsector],($E2084=cat_table[Sector])*($F2084=cat_table[Subsector]),"")))</f>
        <v>#NAME?</v>
      </c>
      <c r="AP2084" s="94" t="e">
        <v>#NAME?</v>
      </c>
    </row>
    <row r="2085" customFormat="false" ht="15" hidden="false" customHeight="true" outlineLevel="0" collapsed="false">
      <c r="A2085" s="20" t="s">
        <v>11443</v>
      </c>
      <c r="B2085" s="20" t="str">
        <f aca="false">INDEX(Table2[], MATCH(L2085, Location_ID!$D$2:$D$648, 0), 1)</f>
        <v>08326238-29f0-4f84-b86a-59afaa4dd591</v>
      </c>
      <c r="C2085" s="62" t="s">
        <v>1071</v>
      </c>
      <c r="D2085" s="257" t="s">
        <v>354</v>
      </c>
      <c r="E2085" s="20" t="s">
        <v>43</v>
      </c>
      <c r="F2085" s="20" t="s">
        <v>11439</v>
      </c>
      <c r="G2085" s="20"/>
      <c r="H2085" s="20"/>
      <c r="I2085" s="20" t="s">
        <v>11423</v>
      </c>
      <c r="J2085" s="20" t="s">
        <v>11444</v>
      </c>
      <c r="K2085" s="20" t="s">
        <v>7120</v>
      </c>
      <c r="L2085" s="62" t="s">
        <v>2297</v>
      </c>
      <c r="M2085" s="62" t="s">
        <v>7110</v>
      </c>
      <c r="N2085" s="62" t="s">
        <v>11425</v>
      </c>
      <c r="O2085" s="20" t="s">
        <v>11426</v>
      </c>
      <c r="P2085" s="223" t="n">
        <v>37987</v>
      </c>
      <c r="Q2085" s="223" t="n">
        <v>39082</v>
      </c>
      <c r="R2085" s="20" t="n">
        <v>1</v>
      </c>
      <c r="S2085" s="20" t="s">
        <v>7117</v>
      </c>
      <c r="T2085" s="20" t="n">
        <v>91.4</v>
      </c>
      <c r="U2085" s="20"/>
      <c r="V2085" s="20"/>
      <c r="W2085" s="20" t="s">
        <v>11427</v>
      </c>
      <c r="X2085" s="35"/>
      <c r="Y2085" s="35"/>
      <c r="Z2085" s="200" t="n">
        <v>0</v>
      </c>
      <c r="AE2085" s="94" t="e">
        <f aca="false" t="array" ref="AE2085:AN2085">_xlfn.torow(_xlfn.unique(_xlfn._xlws.filter(cat_table[Subsector],$E2085=cat_table[Sector],"")))</f>
        <v>#NAME?</v>
      </c>
      <c r="AF2085" s="94" t="e">
        <v>#NAME?</v>
      </c>
      <c r="AG2085" s="94" t="e">
        <v>#NAME?</v>
      </c>
      <c r="AH2085" s="94" t="e">
        <v>#NAME?</v>
      </c>
      <c r="AI2085" s="94" t="e">
        <v>#NAME?</v>
      </c>
      <c r="AJ2085" s="94" t="e">
        <v>#NAME?</v>
      </c>
      <c r="AK2085" s="94" t="e">
        <v>#NAME?</v>
      </c>
      <c r="AL2085" s="94" t="e">
        <v>#NAME?</v>
      </c>
      <c r="AM2085" s="94" t="e">
        <v>#NAME?</v>
      </c>
      <c r="AN2085" s="94" t="e">
        <v>#NAME?</v>
      </c>
      <c r="AO2085" s="94" t="e">
        <f aca="false" t="array" ref="AO2085:AP2085">_xlfn.torow(_xlfn.unique(_xlfn._xlws.filter(cat_table[Sub-subsector],($E2085=cat_table[Sector])*($F2085=cat_table[Subsector]),"")))</f>
        <v>#NAME?</v>
      </c>
      <c r="AP2085" s="94" t="e">
        <v>#NAME?</v>
      </c>
    </row>
    <row r="2086" customFormat="false" ht="15" hidden="false" customHeight="true" outlineLevel="0" collapsed="false">
      <c r="A2086" s="20" t="s">
        <v>11445</v>
      </c>
      <c r="B2086" s="20" t="str">
        <f aca="false">INDEX(Table2[], MATCH(L2086, Location_ID!$D$2:$D$648, 0), 1)</f>
        <v>08326238-29f0-4f84-b86a-59afaa4dd591</v>
      </c>
      <c r="C2086" s="62" t="s">
        <v>1071</v>
      </c>
      <c r="D2086" s="257" t="s">
        <v>354</v>
      </c>
      <c r="E2086" s="20" t="s">
        <v>43</v>
      </c>
      <c r="F2086" s="20" t="s">
        <v>7915</v>
      </c>
      <c r="G2086" s="20"/>
      <c r="H2086" s="20"/>
      <c r="I2086" s="20" t="s">
        <v>11423</v>
      </c>
      <c r="J2086" s="20" t="s">
        <v>11446</v>
      </c>
      <c r="K2086" s="20" t="s">
        <v>7120</v>
      </c>
      <c r="L2086" s="62" t="s">
        <v>2297</v>
      </c>
      <c r="M2086" s="62" t="s">
        <v>7110</v>
      </c>
      <c r="N2086" s="62" t="s">
        <v>11425</v>
      </c>
      <c r="O2086" s="20" t="s">
        <v>11426</v>
      </c>
      <c r="P2086" s="223" t="n">
        <v>37987</v>
      </c>
      <c r="Q2086" s="223" t="n">
        <v>39082</v>
      </c>
      <c r="R2086" s="20" t="n">
        <v>1</v>
      </c>
      <c r="S2086" s="20" t="s">
        <v>7117</v>
      </c>
      <c r="T2086" s="20" t="n">
        <v>0.4</v>
      </c>
      <c r="U2086" s="20"/>
      <c r="V2086" s="20"/>
      <c r="W2086" s="20" t="s">
        <v>11427</v>
      </c>
      <c r="X2086" s="35"/>
      <c r="Y2086" s="35"/>
      <c r="Z2086" s="200" t="n">
        <v>0</v>
      </c>
      <c r="AE2086" s="94" t="e">
        <f aca="false" t="array" ref="AE2086:AN2086">_xlfn.torow(_xlfn.unique(_xlfn._xlws.filter(cat_table[Subsector],$E2086=cat_table[Sector],"")))</f>
        <v>#NAME?</v>
      </c>
      <c r="AF2086" s="94" t="e">
        <v>#NAME?</v>
      </c>
      <c r="AG2086" s="94" t="e">
        <v>#NAME?</v>
      </c>
      <c r="AH2086" s="94" t="e">
        <v>#NAME?</v>
      </c>
      <c r="AI2086" s="94" t="e">
        <v>#NAME?</v>
      </c>
      <c r="AJ2086" s="94" t="e">
        <v>#NAME?</v>
      </c>
      <c r="AK2086" s="94" t="e">
        <v>#NAME?</v>
      </c>
      <c r="AL2086" s="94" t="e">
        <v>#NAME?</v>
      </c>
      <c r="AM2086" s="94" t="e">
        <v>#NAME?</v>
      </c>
      <c r="AN2086" s="94" t="e">
        <v>#NAME?</v>
      </c>
      <c r="AO2086" s="94" t="e">
        <f aca="false" t="array" ref="AO2086:AQ2086">_xlfn.torow(_xlfn.unique(_xlfn._xlws.filter(cat_table[Sub-subsector],($E2086=cat_table[Sector])*($F2086=cat_table[Subsector]),"")))</f>
        <v>#NAME?</v>
      </c>
      <c r="AP2086" s="94" t="e">
        <v>#NAME?</v>
      </c>
      <c r="AQ2086" s="94" t="e">
        <v>#NAME?</v>
      </c>
    </row>
    <row r="2087" customFormat="false" ht="15" hidden="false" customHeight="true" outlineLevel="0" collapsed="false">
      <c r="A2087" s="20" t="s">
        <v>11447</v>
      </c>
      <c r="B2087" s="20" t="str">
        <f aca="false">INDEX(Table2[], MATCH(L2087, Location_ID!$D$2:$D$648, 0), 1)</f>
        <v>08326238-29f0-4f84-b86a-59afaa4dd591</v>
      </c>
      <c r="C2087" s="62" t="s">
        <v>1071</v>
      </c>
      <c r="D2087" s="257" t="s">
        <v>354</v>
      </c>
      <c r="E2087" s="20" t="s">
        <v>43</v>
      </c>
      <c r="F2087" s="20" t="s">
        <v>7915</v>
      </c>
      <c r="G2087" s="20"/>
      <c r="H2087" s="20"/>
      <c r="I2087" s="20" t="s">
        <v>11423</v>
      </c>
      <c r="J2087" s="20" t="s">
        <v>11448</v>
      </c>
      <c r="K2087" s="20" t="s">
        <v>7120</v>
      </c>
      <c r="L2087" s="62" t="s">
        <v>2297</v>
      </c>
      <c r="M2087" s="62" t="s">
        <v>7110</v>
      </c>
      <c r="N2087" s="62" t="s">
        <v>11425</v>
      </c>
      <c r="O2087" s="20" t="s">
        <v>11426</v>
      </c>
      <c r="P2087" s="223" t="n">
        <v>37987</v>
      </c>
      <c r="Q2087" s="223" t="n">
        <v>39082</v>
      </c>
      <c r="R2087" s="20" t="n">
        <v>1</v>
      </c>
      <c r="S2087" s="20" t="s">
        <v>7117</v>
      </c>
      <c r="T2087" s="20" t="n">
        <v>1.8</v>
      </c>
      <c r="U2087" s="20"/>
      <c r="V2087" s="20"/>
      <c r="W2087" s="20" t="s">
        <v>11427</v>
      </c>
      <c r="X2087" s="35"/>
      <c r="Y2087" s="35"/>
      <c r="Z2087" s="200" t="n">
        <v>0</v>
      </c>
      <c r="AE2087" s="94" t="e">
        <f aca="false" t="array" ref="AE2087:AN2087">_xlfn.torow(_xlfn.unique(_xlfn._xlws.filter(cat_table[Subsector],$E2087=cat_table[Sector],"")))</f>
        <v>#NAME?</v>
      </c>
      <c r="AF2087" s="94" t="e">
        <v>#NAME?</v>
      </c>
      <c r="AG2087" s="94" t="e">
        <v>#NAME?</v>
      </c>
      <c r="AH2087" s="94" t="e">
        <v>#NAME?</v>
      </c>
      <c r="AI2087" s="94" t="e">
        <v>#NAME?</v>
      </c>
      <c r="AJ2087" s="94" t="e">
        <v>#NAME?</v>
      </c>
      <c r="AK2087" s="94" t="e">
        <v>#NAME?</v>
      </c>
      <c r="AL2087" s="94" t="e">
        <v>#NAME?</v>
      </c>
      <c r="AM2087" s="94" t="e">
        <v>#NAME?</v>
      </c>
      <c r="AN2087" s="94" t="e">
        <v>#NAME?</v>
      </c>
      <c r="AO2087" s="94" t="e">
        <f aca="false" t="array" ref="AO2087:AQ2087">_xlfn.torow(_xlfn.unique(_xlfn._xlws.filter(cat_table[Sub-subsector],($E2087=cat_table[Sector])*($F2087=cat_table[Subsector]),"")))</f>
        <v>#NAME?</v>
      </c>
      <c r="AP2087" s="94" t="e">
        <v>#NAME?</v>
      </c>
      <c r="AQ2087" s="94" t="e">
        <v>#NAME?</v>
      </c>
    </row>
    <row r="2088" customFormat="false" ht="15" hidden="false" customHeight="true" outlineLevel="0" collapsed="false">
      <c r="A2088" s="20" t="s">
        <v>11449</v>
      </c>
      <c r="B2088" s="20" t="str">
        <f aca="false">INDEX(Table2[], MATCH(L2088, Location_ID!$D$2:$D$648, 0), 1)</f>
        <v>08326238-29f0-4f84-b86a-59afaa4dd591</v>
      </c>
      <c r="C2088" s="62" t="s">
        <v>1071</v>
      </c>
      <c r="D2088" s="257" t="s">
        <v>354</v>
      </c>
      <c r="E2088" s="20" t="s">
        <v>43</v>
      </c>
      <c r="F2088" s="20" t="s">
        <v>7915</v>
      </c>
      <c r="G2088" s="20"/>
      <c r="H2088" s="20"/>
      <c r="I2088" s="20" t="s">
        <v>11423</v>
      </c>
      <c r="J2088" s="20" t="s">
        <v>11450</v>
      </c>
      <c r="K2088" s="20" t="s">
        <v>7120</v>
      </c>
      <c r="L2088" s="62" t="s">
        <v>2297</v>
      </c>
      <c r="M2088" s="62" t="s">
        <v>7110</v>
      </c>
      <c r="N2088" s="62" t="s">
        <v>11425</v>
      </c>
      <c r="O2088" s="20" t="s">
        <v>11426</v>
      </c>
      <c r="P2088" s="223" t="n">
        <v>37987</v>
      </c>
      <c r="Q2088" s="223" t="n">
        <v>39082</v>
      </c>
      <c r="R2088" s="20" t="n">
        <v>1</v>
      </c>
      <c r="S2088" s="20" t="s">
        <v>7117</v>
      </c>
      <c r="T2088" s="20" t="n">
        <v>2</v>
      </c>
      <c r="U2088" s="20"/>
      <c r="V2088" s="20"/>
      <c r="W2088" s="20" t="s">
        <v>11427</v>
      </c>
      <c r="X2088" s="35"/>
      <c r="Y2088" s="35"/>
      <c r="Z2088" s="200" t="n">
        <v>0</v>
      </c>
      <c r="AE2088" s="94" t="e">
        <f aca="false" t="array" ref="AE2088:AN2088">_xlfn.torow(_xlfn.unique(_xlfn._xlws.filter(cat_table[Subsector],$E2088=cat_table[Sector],"")))</f>
        <v>#NAME?</v>
      </c>
      <c r="AF2088" s="94" t="e">
        <v>#NAME?</v>
      </c>
      <c r="AG2088" s="94" t="e">
        <v>#NAME?</v>
      </c>
      <c r="AH2088" s="94" t="e">
        <v>#NAME?</v>
      </c>
      <c r="AI2088" s="94" t="e">
        <v>#NAME?</v>
      </c>
      <c r="AJ2088" s="94" t="e">
        <v>#NAME?</v>
      </c>
      <c r="AK2088" s="94" t="e">
        <v>#NAME?</v>
      </c>
      <c r="AL2088" s="94" t="e">
        <v>#NAME?</v>
      </c>
      <c r="AM2088" s="94" t="e">
        <v>#NAME?</v>
      </c>
      <c r="AN2088" s="94" t="e">
        <v>#NAME?</v>
      </c>
      <c r="AO2088" s="94" t="e">
        <f aca="false" t="array" ref="AO2088:AQ2088">_xlfn.torow(_xlfn.unique(_xlfn._xlws.filter(cat_table[Sub-subsector],($E2088=cat_table[Sector])*($F2088=cat_table[Subsector]),"")))</f>
        <v>#NAME?</v>
      </c>
      <c r="AP2088" s="94" t="e">
        <v>#NAME?</v>
      </c>
      <c r="AQ2088" s="94" t="e">
        <v>#NAME?</v>
      </c>
    </row>
    <row r="2089" customFormat="false" ht="15" hidden="false" customHeight="true" outlineLevel="0" collapsed="false">
      <c r="A2089" s="20" t="s">
        <v>11451</v>
      </c>
      <c r="B2089" s="20" t="str">
        <f aca="false">INDEX(Table2[], MATCH(L2089, Location_ID!$D$2:$D$648, 0), 1)</f>
        <v>08326238-29f0-4f84-b86a-59afaa4dd591</v>
      </c>
      <c r="C2089" s="62" t="s">
        <v>1071</v>
      </c>
      <c r="D2089" s="257" t="s">
        <v>354</v>
      </c>
      <c r="E2089" s="20" t="s">
        <v>43</v>
      </c>
      <c r="F2089" s="20"/>
      <c r="G2089" s="20"/>
      <c r="H2089" s="20"/>
      <c r="I2089" s="20" t="s">
        <v>11423</v>
      </c>
      <c r="J2089" s="20" t="s">
        <v>11452</v>
      </c>
      <c r="K2089" s="20" t="s">
        <v>7120</v>
      </c>
      <c r="L2089" s="62" t="s">
        <v>2297</v>
      </c>
      <c r="M2089" s="62" t="s">
        <v>7110</v>
      </c>
      <c r="N2089" s="62" t="s">
        <v>11425</v>
      </c>
      <c r="O2089" s="20" t="s">
        <v>11426</v>
      </c>
      <c r="P2089" s="223" t="n">
        <v>37987</v>
      </c>
      <c r="Q2089" s="223" t="n">
        <v>39082</v>
      </c>
      <c r="R2089" s="20" t="n">
        <v>1</v>
      </c>
      <c r="S2089" s="20" t="s">
        <v>7117</v>
      </c>
      <c r="T2089" s="20" t="n">
        <v>-0.2</v>
      </c>
      <c r="U2089" s="20"/>
      <c r="V2089" s="20"/>
      <c r="W2089" s="20" t="s">
        <v>11427</v>
      </c>
      <c r="X2089" s="35"/>
      <c r="Y2089" s="35"/>
      <c r="Z2089" s="200" t="n">
        <v>0</v>
      </c>
      <c r="AE2089" s="94" t="e">
        <f aca="false" t="array" ref="AE2089:AN2089">_xlfn.torow(_xlfn.unique(_xlfn._xlws.filter(cat_table[Subsector],$E2089=cat_table[Sector],"")))</f>
        <v>#NAME?</v>
      </c>
      <c r="AF2089" s="94" t="e">
        <v>#NAME?</v>
      </c>
      <c r="AG2089" s="94" t="e">
        <v>#NAME?</v>
      </c>
      <c r="AH2089" s="94" t="e">
        <v>#NAME?</v>
      </c>
      <c r="AI2089" s="94" t="e">
        <v>#NAME?</v>
      </c>
      <c r="AJ2089" s="94" t="e">
        <v>#NAME?</v>
      </c>
      <c r="AK2089" s="94" t="e">
        <v>#NAME?</v>
      </c>
      <c r="AL2089" s="94" t="e">
        <v>#NAME?</v>
      </c>
      <c r="AM2089" s="94" t="e">
        <v>#NAME?</v>
      </c>
      <c r="AN2089" s="94" t="e">
        <v>#NAME?</v>
      </c>
      <c r="AO2089" s="94" t="e">
        <f aca="false" t="array" ref="AO2089:AO2089">_xlfn.torow(_xlfn.unique(_xlfn._xlws.filter(cat_table[Sub-subsector],($E2089=cat_table[Sector])*($F2089=cat_table[Subsector]),"")))</f>
        <v>#NAME?</v>
      </c>
    </row>
    <row r="2090" customFormat="false" ht="15" hidden="false" customHeight="true" outlineLevel="0" collapsed="false">
      <c r="A2090" s="20" t="s">
        <v>11453</v>
      </c>
      <c r="B2090" s="20" t="str">
        <f aca="false">INDEX(Table2[], MATCH(L2090, Location_ID!$D$2:$D$648, 0), 1)</f>
        <v>08326238-29f0-4f84-b86a-59afaa4dd591</v>
      </c>
      <c r="C2090" s="62" t="s">
        <v>1071</v>
      </c>
      <c r="D2090" s="257" t="s">
        <v>354</v>
      </c>
      <c r="E2090" s="20" t="s">
        <v>43</v>
      </c>
      <c r="F2090" s="20"/>
      <c r="G2090" s="20"/>
      <c r="H2090" s="20"/>
      <c r="I2090" s="20" t="s">
        <v>11423</v>
      </c>
      <c r="J2090" s="20" t="s">
        <v>11454</v>
      </c>
      <c r="K2090" s="20" t="s">
        <v>7120</v>
      </c>
      <c r="L2090" s="62" t="s">
        <v>2297</v>
      </c>
      <c r="M2090" s="62" t="s">
        <v>7110</v>
      </c>
      <c r="N2090" s="62" t="s">
        <v>11425</v>
      </c>
      <c r="O2090" s="20" t="s">
        <v>11426</v>
      </c>
      <c r="P2090" s="223" t="n">
        <v>37987</v>
      </c>
      <c r="Q2090" s="223" t="n">
        <v>39082</v>
      </c>
      <c r="R2090" s="20" t="n">
        <v>1</v>
      </c>
      <c r="S2090" s="20" t="s">
        <v>7117</v>
      </c>
      <c r="T2090" s="20" t="n">
        <v>-1.7</v>
      </c>
      <c r="U2090" s="20"/>
      <c r="V2090" s="20"/>
      <c r="W2090" s="20" t="s">
        <v>11427</v>
      </c>
      <c r="X2090" s="35"/>
      <c r="Y2090" s="35"/>
      <c r="Z2090" s="200" t="n">
        <v>0</v>
      </c>
      <c r="AE2090" s="94" t="e">
        <f aca="false" t="array" ref="AE2090:AN2090">_xlfn.torow(_xlfn.unique(_xlfn._xlws.filter(cat_table[Subsector],$E2090=cat_table[Sector],"")))</f>
        <v>#NAME?</v>
      </c>
      <c r="AF2090" s="94" t="e">
        <v>#NAME?</v>
      </c>
      <c r="AG2090" s="94" t="e">
        <v>#NAME?</v>
      </c>
      <c r="AH2090" s="94" t="e">
        <v>#NAME?</v>
      </c>
      <c r="AI2090" s="94" t="e">
        <v>#NAME?</v>
      </c>
      <c r="AJ2090" s="94" t="e">
        <v>#NAME?</v>
      </c>
      <c r="AK2090" s="94" t="e">
        <v>#NAME?</v>
      </c>
      <c r="AL2090" s="94" t="e">
        <v>#NAME?</v>
      </c>
      <c r="AM2090" s="94" t="e">
        <v>#NAME?</v>
      </c>
      <c r="AN2090" s="94" t="e">
        <v>#NAME?</v>
      </c>
      <c r="AO2090" s="94" t="e">
        <f aca="false" t="array" ref="AO2090:AO2090">_xlfn.torow(_xlfn.unique(_xlfn._xlws.filter(cat_table[Sub-subsector],($E2090=cat_table[Sector])*($F2090=cat_table[Subsector]),"")))</f>
        <v>#NAME?</v>
      </c>
    </row>
    <row r="2091" customFormat="false" ht="15" hidden="false" customHeight="true" outlineLevel="0" collapsed="false">
      <c r="A2091" s="165" t="s">
        <v>11455</v>
      </c>
      <c r="B2091" s="20" t="str">
        <f aca="false">INDEX(Table2[], MATCH(L2091, Location_ID!$D$2:$D$648, 0), 1)</f>
        <v>08326238-29f0-4f84-b86a-59afaa4dd591</v>
      </c>
      <c r="C2091" s="129" t="s">
        <v>1071</v>
      </c>
      <c r="D2091" s="249" t="s">
        <v>354</v>
      </c>
      <c r="E2091" s="165" t="s">
        <v>43</v>
      </c>
      <c r="F2091" s="165"/>
      <c r="G2091" s="165"/>
      <c r="H2091" s="192"/>
      <c r="I2091" s="165" t="s">
        <v>11423</v>
      </c>
      <c r="J2091" s="165" t="s">
        <v>11456</v>
      </c>
      <c r="K2091" s="165" t="s">
        <v>7120</v>
      </c>
      <c r="L2091" s="129" t="s">
        <v>2297</v>
      </c>
      <c r="M2091" s="125" t="s">
        <v>7110</v>
      </c>
      <c r="N2091" s="129" t="s">
        <v>11425</v>
      </c>
      <c r="O2091" s="165" t="s">
        <v>11426</v>
      </c>
      <c r="P2091" s="183" t="n">
        <v>37987</v>
      </c>
      <c r="Q2091" s="183" t="n">
        <v>39082</v>
      </c>
      <c r="R2091" s="165" t="n">
        <v>1</v>
      </c>
      <c r="S2091" s="165" t="s">
        <v>7117</v>
      </c>
      <c r="T2091" s="165" t="n">
        <v>-1.7</v>
      </c>
      <c r="U2091" s="165"/>
      <c r="V2091" s="165"/>
      <c r="W2091" s="165" t="s">
        <v>11427</v>
      </c>
      <c r="X2091" s="165"/>
      <c r="Y2091" s="192"/>
      <c r="Z2091" s="129" t="n">
        <v>0</v>
      </c>
      <c r="AE2091" s="94" t="e">
        <f aca="false" t="array" ref="AE2091:AN2091">_xlfn.torow(_xlfn.unique(_xlfn._xlws.filter(cat_table[Subsector],$E2091=cat_table[Sector],"")))</f>
        <v>#NAME?</v>
      </c>
      <c r="AF2091" s="94" t="e">
        <v>#NAME?</v>
      </c>
      <c r="AG2091" s="94" t="e">
        <v>#NAME?</v>
      </c>
      <c r="AH2091" s="94" t="e">
        <v>#NAME?</v>
      </c>
      <c r="AI2091" s="94" t="e">
        <v>#NAME?</v>
      </c>
      <c r="AJ2091" s="94" t="e">
        <v>#NAME?</v>
      </c>
      <c r="AK2091" s="94" t="e">
        <v>#NAME?</v>
      </c>
      <c r="AL2091" s="94" t="e">
        <v>#NAME?</v>
      </c>
      <c r="AM2091" s="94" t="e">
        <v>#NAME?</v>
      </c>
      <c r="AN2091" s="94" t="e">
        <v>#NAME?</v>
      </c>
      <c r="AO2091" s="94" t="e">
        <f aca="false" t="array" ref="AO2091:AO2091">_xlfn.torow(_xlfn.unique(_xlfn._xlws.filter(cat_table[Sub-subsector],($E2091=cat_table[Sector])*($F2091=cat_table[Subsector]),"")))</f>
        <v>#NAME?</v>
      </c>
    </row>
    <row r="2092" customFormat="false" ht="15" hidden="false" customHeight="true" outlineLevel="0" collapsed="false">
      <c r="A2092" s="29" t="s">
        <v>11457</v>
      </c>
      <c r="B2092" s="20" t="str">
        <f aca="false">INDEX(Table2[], MATCH(L2092, Location_ID!$D$2:$D$648, 0), 1)</f>
        <v>6d288d82-4cfe-407f-b146-df4d08905a3c</v>
      </c>
      <c r="C2092" s="29" t="s">
        <v>1077</v>
      </c>
      <c r="D2092" s="247" t="s">
        <v>354</v>
      </c>
      <c r="E2092" s="29" t="s">
        <v>7965</v>
      </c>
      <c r="F2092" s="29" t="s">
        <v>7966</v>
      </c>
      <c r="G2092" s="29" t="s">
        <v>7966</v>
      </c>
      <c r="H2092" s="38"/>
      <c r="I2092" s="29" t="s">
        <v>11458</v>
      </c>
      <c r="J2092" s="29" t="s">
        <v>11459</v>
      </c>
      <c r="K2092" s="29" t="s">
        <v>7128</v>
      </c>
      <c r="L2092" s="29" t="s">
        <v>1863</v>
      </c>
      <c r="M2092" s="29" t="s">
        <v>7125</v>
      </c>
      <c r="N2092" s="29" t="s">
        <v>11460</v>
      </c>
      <c r="O2092" s="29"/>
      <c r="P2092" s="228" t="n">
        <v>40179</v>
      </c>
      <c r="Q2092" s="228" t="n">
        <v>40543</v>
      </c>
      <c r="R2092" s="29"/>
      <c r="S2092" s="29" t="s">
        <v>7117</v>
      </c>
      <c r="T2092" s="29" t="n">
        <v>1.5</v>
      </c>
      <c r="U2092" s="29" t="n">
        <v>1.35</v>
      </c>
      <c r="V2092" s="29" t="n">
        <v>1.66</v>
      </c>
      <c r="W2092" s="29" t="s">
        <v>11461</v>
      </c>
      <c r="X2092" s="38"/>
      <c r="Y2092" s="38"/>
      <c r="Z2092" s="38" t="n">
        <v>1</v>
      </c>
      <c r="AE2092" s="94" t="e">
        <f aca="false" t="array" ref="AE2092:AE2092">_xlfn.torow(_xlfn.unique(_xlfn._xlws.filter(cat_table[Subsector],$E2092=cat_table[Sector],"")))</f>
        <v>#NAME?</v>
      </c>
      <c r="AO2092" s="94" t="e">
        <f aca="false" t="array" ref="AO2092:AO2092">_xlfn.torow(_xlfn.unique(_xlfn._xlws.filter(cat_table[Sub-subsector],($E2092=cat_table[Sector])*($F2092=cat_table[Subsector]),"")))</f>
        <v>#NAME?</v>
      </c>
    </row>
    <row r="2093" customFormat="false" ht="15" hidden="false" customHeight="true" outlineLevel="0" collapsed="false">
      <c r="A2093" s="29" t="s">
        <v>11462</v>
      </c>
      <c r="B2093" s="20" t="str">
        <f aca="false">INDEX(Table2[], MATCH(L2093, Location_ID!$D$2:$D$648, 0), 1)</f>
        <v>4946b673-28ef-4684-a8bf-6b9fdcf780c7</v>
      </c>
      <c r="C2093" s="29" t="s">
        <v>1077</v>
      </c>
      <c r="D2093" s="247" t="s">
        <v>354</v>
      </c>
      <c r="E2093" s="29" t="s">
        <v>7965</v>
      </c>
      <c r="F2093" s="29" t="s">
        <v>7966</v>
      </c>
      <c r="G2093" s="29" t="s">
        <v>7966</v>
      </c>
      <c r="H2093" s="38"/>
      <c r="I2093" s="29" t="s">
        <v>11463</v>
      </c>
      <c r="J2093" s="29" t="s">
        <v>11459</v>
      </c>
      <c r="K2093" s="29" t="s">
        <v>7128</v>
      </c>
      <c r="L2093" s="29" t="s">
        <v>2300</v>
      </c>
      <c r="M2093" s="29" t="s">
        <v>7125</v>
      </c>
      <c r="N2093" s="29" t="s">
        <v>11460</v>
      </c>
      <c r="O2093" s="29"/>
      <c r="P2093" s="228" t="n">
        <v>40179</v>
      </c>
      <c r="Q2093" s="228" t="n">
        <v>40543</v>
      </c>
      <c r="R2093" s="29"/>
      <c r="S2093" s="29" t="s">
        <v>7117</v>
      </c>
      <c r="T2093" s="29" t="n">
        <v>0.78</v>
      </c>
      <c r="U2093" s="29" t="n">
        <v>0.62</v>
      </c>
      <c r="V2093" s="29" t="n">
        <v>0.94</v>
      </c>
      <c r="W2093" s="29" t="s">
        <v>11461</v>
      </c>
      <c r="X2093" s="38"/>
      <c r="Y2093" s="38"/>
      <c r="Z2093" s="38" t="n">
        <v>1</v>
      </c>
      <c r="AE2093" s="94" t="e">
        <f aca="false" t="array" ref="AE2093:AE2093">_xlfn.torow(_xlfn.unique(_xlfn._xlws.filter(cat_table[Subsector],$E2093=cat_table[Sector],"")))</f>
        <v>#NAME?</v>
      </c>
      <c r="AO2093" s="94" t="e">
        <f aca="false" t="array" ref="AO2093:AO2093">_xlfn.torow(_xlfn.unique(_xlfn._xlws.filter(cat_table[Sub-subsector],($E2093=cat_table[Sector])*($F2093=cat_table[Subsector]),"")))</f>
        <v>#NAME?</v>
      </c>
    </row>
    <row r="2094" customFormat="false" ht="15" hidden="false" customHeight="true" outlineLevel="0" collapsed="false">
      <c r="A2094" s="29" t="s">
        <v>11464</v>
      </c>
      <c r="B2094" s="20" t="str">
        <f aca="false">INDEX(Table2[], MATCH(L2094, Location_ID!$D$2:$D$648, 0), 1)</f>
        <v>b18be01b-0ae3-401d-a939-b44db966dc5c</v>
      </c>
      <c r="C2094" s="29" t="s">
        <v>1077</v>
      </c>
      <c r="D2094" s="247" t="s">
        <v>354</v>
      </c>
      <c r="E2094" s="29" t="s">
        <v>7965</v>
      </c>
      <c r="F2094" s="29" t="s">
        <v>7966</v>
      </c>
      <c r="G2094" s="29" t="s">
        <v>7966</v>
      </c>
      <c r="H2094" s="38"/>
      <c r="I2094" s="29" t="s">
        <v>11465</v>
      </c>
      <c r="J2094" s="29" t="s">
        <v>11459</v>
      </c>
      <c r="K2094" s="29" t="s">
        <v>7128</v>
      </c>
      <c r="L2094" s="29" t="s">
        <v>2303</v>
      </c>
      <c r="M2094" s="29" t="s">
        <v>7125</v>
      </c>
      <c r="N2094" s="29" t="s">
        <v>11460</v>
      </c>
      <c r="O2094" s="29"/>
      <c r="P2094" s="228" t="n">
        <v>40179</v>
      </c>
      <c r="Q2094" s="228" t="n">
        <v>40543</v>
      </c>
      <c r="R2094" s="29"/>
      <c r="S2094" s="29" t="s">
        <v>7117</v>
      </c>
      <c r="T2094" s="29" t="n">
        <v>1.16</v>
      </c>
      <c r="U2094" s="29" t="n">
        <v>1.01</v>
      </c>
      <c r="V2094" s="29" t="n">
        <v>1.3</v>
      </c>
      <c r="W2094" s="29" t="s">
        <v>11461</v>
      </c>
      <c r="X2094" s="38"/>
      <c r="Y2094" s="38"/>
      <c r="Z2094" s="38" t="n">
        <v>1</v>
      </c>
      <c r="AE2094" s="94" t="e">
        <f aca="false" t="array" ref="AE2094:AE2094">_xlfn.torow(_xlfn.unique(_xlfn._xlws.filter(cat_table[Subsector],$E2094=cat_table[Sector],"")))</f>
        <v>#NAME?</v>
      </c>
      <c r="AO2094" s="94" t="e">
        <f aca="false" t="array" ref="AO2094:AO2094">_xlfn.torow(_xlfn.unique(_xlfn._xlws.filter(cat_table[Sub-subsector],($E2094=cat_table[Sector])*($F2094=cat_table[Subsector]),"")))</f>
        <v>#NAME?</v>
      </c>
    </row>
    <row r="2095" customFormat="false" ht="15" hidden="false" customHeight="true" outlineLevel="0" collapsed="false">
      <c r="A2095" s="29" t="s">
        <v>11466</v>
      </c>
      <c r="B2095" s="20" t="str">
        <f aca="false">INDEX(Table2[], MATCH(L2095, Location_ID!$D$2:$D$648, 0), 1)</f>
        <v>affbe23d-0aaf-4549-9123-d842d740a6b6</v>
      </c>
      <c r="C2095" s="29" t="s">
        <v>1077</v>
      </c>
      <c r="D2095" s="247" t="s">
        <v>354</v>
      </c>
      <c r="E2095" s="29" t="s">
        <v>7965</v>
      </c>
      <c r="F2095" s="29" t="s">
        <v>7966</v>
      </c>
      <c r="G2095" s="29" t="s">
        <v>7966</v>
      </c>
      <c r="H2095" s="38"/>
      <c r="I2095" s="29" t="s">
        <v>11467</v>
      </c>
      <c r="J2095" s="29" t="s">
        <v>11459</v>
      </c>
      <c r="K2095" s="29" t="s">
        <v>7128</v>
      </c>
      <c r="L2095" s="29" t="s">
        <v>2306</v>
      </c>
      <c r="M2095" s="29" t="s">
        <v>7125</v>
      </c>
      <c r="N2095" s="29" t="s">
        <v>11460</v>
      </c>
      <c r="O2095" s="29"/>
      <c r="P2095" s="228" t="n">
        <v>40179</v>
      </c>
      <c r="Q2095" s="228" t="n">
        <v>40543</v>
      </c>
      <c r="R2095" s="29"/>
      <c r="S2095" s="29" t="s">
        <v>7117</v>
      </c>
      <c r="T2095" s="29" t="n">
        <v>0.27</v>
      </c>
      <c r="U2095" s="29" t="n">
        <v>0.22</v>
      </c>
      <c r="V2095" s="29" t="n">
        <v>0.31</v>
      </c>
      <c r="W2095" s="29" t="s">
        <v>11461</v>
      </c>
      <c r="X2095" s="38"/>
      <c r="Y2095" s="38"/>
      <c r="Z2095" s="38" t="n">
        <v>1</v>
      </c>
      <c r="AE2095" s="94" t="e">
        <f aca="false" t="array" ref="AE2095:AE2095">_xlfn.torow(_xlfn.unique(_xlfn._xlws.filter(cat_table[Subsector],$E2095=cat_table[Sector],"")))</f>
        <v>#NAME?</v>
      </c>
      <c r="AO2095" s="94" t="e">
        <f aca="false" t="array" ref="AO2095:AO2095">_xlfn.torow(_xlfn.unique(_xlfn._xlws.filter(cat_table[Sub-subsector],($E2095=cat_table[Sector])*($F2095=cat_table[Subsector]),"")))</f>
        <v>#NAME?</v>
      </c>
    </row>
    <row r="2096" customFormat="false" ht="15" hidden="false" customHeight="true" outlineLevel="0" collapsed="false">
      <c r="A2096" s="229" t="s">
        <v>11468</v>
      </c>
      <c r="B2096" s="20" t="str">
        <f aca="false">INDEX(Table2[], MATCH(L2096, Location_ID!$D$2:$D$648, 0), 1)</f>
        <v>c238efcf-c3a3-446e-9c0d-e482d5b4efc0</v>
      </c>
      <c r="C2096" s="29" t="s">
        <v>1077</v>
      </c>
      <c r="D2096" s="247" t="s">
        <v>354</v>
      </c>
      <c r="E2096" s="29" t="s">
        <v>7965</v>
      </c>
      <c r="F2096" s="29" t="s">
        <v>7966</v>
      </c>
      <c r="G2096" s="29" t="s">
        <v>7966</v>
      </c>
      <c r="H2096" s="38"/>
      <c r="I2096" s="29" t="s">
        <v>11469</v>
      </c>
      <c r="J2096" s="29" t="s">
        <v>11459</v>
      </c>
      <c r="K2096" s="29" t="s">
        <v>7128</v>
      </c>
      <c r="L2096" s="29" t="s">
        <v>2308</v>
      </c>
      <c r="M2096" s="29" t="s">
        <v>7125</v>
      </c>
      <c r="N2096" s="29" t="s">
        <v>11460</v>
      </c>
      <c r="O2096" s="29"/>
      <c r="P2096" s="228" t="n">
        <v>40179</v>
      </c>
      <c r="Q2096" s="228" t="n">
        <v>40543</v>
      </c>
      <c r="R2096" s="29"/>
      <c r="S2096" s="29" t="s">
        <v>7117</v>
      </c>
      <c r="T2096" s="29" t="n">
        <v>2</v>
      </c>
      <c r="U2096" s="29" t="n">
        <v>1.75</v>
      </c>
      <c r="V2096" s="29" t="n">
        <v>2.25</v>
      </c>
      <c r="W2096" s="29" t="s">
        <v>11461</v>
      </c>
      <c r="X2096" s="38"/>
      <c r="Y2096" s="38"/>
      <c r="Z2096" s="38" t="n">
        <v>1</v>
      </c>
      <c r="AE2096" s="94" t="e">
        <f aca="false" t="array" ref="AE2096:AE2096">_xlfn.torow(_xlfn.unique(_xlfn._xlws.filter(cat_table[Subsector],$E2096=cat_table[Sector],"")))</f>
        <v>#NAME?</v>
      </c>
      <c r="AO2096" s="94" t="e">
        <f aca="false" t="array" ref="AO2096:AO2096">_xlfn.torow(_xlfn.unique(_xlfn._xlws.filter(cat_table[Sub-subsector],($E2096=cat_table[Sector])*($F2096=cat_table[Subsector]),"")))</f>
        <v>#NAME?</v>
      </c>
    </row>
    <row r="2097" customFormat="false" ht="15" hidden="false" customHeight="true" outlineLevel="0" collapsed="false">
      <c r="A2097" s="29" t="s">
        <v>11470</v>
      </c>
      <c r="B2097" s="20" t="str">
        <f aca="false">INDEX(Table2[], MATCH(L2097, Location_ID!$D$2:$D$648, 0), 1)</f>
        <v>6d288d82-4cfe-407f-b146-df4d08905a3c</v>
      </c>
      <c r="C2097" s="29" t="s">
        <v>1077</v>
      </c>
      <c r="D2097" s="247" t="s">
        <v>354</v>
      </c>
      <c r="E2097" s="29" t="s">
        <v>7965</v>
      </c>
      <c r="F2097" s="29" t="s">
        <v>7966</v>
      </c>
      <c r="G2097" s="29" t="s">
        <v>7966</v>
      </c>
      <c r="H2097" s="38"/>
      <c r="I2097" s="29" t="s">
        <v>11458</v>
      </c>
      <c r="J2097" s="29" t="s">
        <v>11459</v>
      </c>
      <c r="K2097" s="29" t="s">
        <v>7128</v>
      </c>
      <c r="L2097" s="29" t="s">
        <v>1863</v>
      </c>
      <c r="M2097" s="29" t="s">
        <v>7125</v>
      </c>
      <c r="N2097" s="29" t="s">
        <v>11460</v>
      </c>
      <c r="O2097" s="29"/>
      <c r="P2097" s="228" t="n">
        <v>40544</v>
      </c>
      <c r="Q2097" s="228" t="n">
        <v>40908</v>
      </c>
      <c r="R2097" s="29"/>
      <c r="S2097" s="29" t="s">
        <v>7117</v>
      </c>
      <c r="T2097" s="29" t="n">
        <v>1.76</v>
      </c>
      <c r="U2097" s="29" t="n">
        <v>1.6</v>
      </c>
      <c r="V2097" s="29" t="n">
        <v>1.93</v>
      </c>
      <c r="W2097" s="29" t="s">
        <v>11461</v>
      </c>
      <c r="X2097" s="38"/>
      <c r="Y2097" s="38"/>
      <c r="Z2097" s="38" t="n">
        <v>1</v>
      </c>
      <c r="AE2097" s="94" t="e">
        <f aca="false" t="array" ref="AE2097:AE2097">_xlfn.torow(_xlfn.unique(_xlfn._xlws.filter(cat_table[Subsector],$E2097=cat_table[Sector],"")))</f>
        <v>#NAME?</v>
      </c>
      <c r="AO2097" s="94" t="e">
        <f aca="false" t="array" ref="AO2097:AO2097">_xlfn.torow(_xlfn.unique(_xlfn._xlws.filter(cat_table[Sub-subsector],($E2097=cat_table[Sector])*($F2097=cat_table[Subsector]),"")))</f>
        <v>#NAME?</v>
      </c>
    </row>
    <row r="2098" customFormat="false" ht="15" hidden="false" customHeight="true" outlineLevel="0" collapsed="false">
      <c r="A2098" s="29" t="s">
        <v>11471</v>
      </c>
      <c r="B2098" s="20" t="str">
        <f aca="false">INDEX(Table2[], MATCH(L2098, Location_ID!$D$2:$D$648, 0), 1)</f>
        <v>4946b673-28ef-4684-a8bf-6b9fdcf780c7</v>
      </c>
      <c r="C2098" s="29" t="s">
        <v>1077</v>
      </c>
      <c r="D2098" s="247" t="s">
        <v>354</v>
      </c>
      <c r="E2098" s="29" t="s">
        <v>7965</v>
      </c>
      <c r="F2098" s="29" t="s">
        <v>7966</v>
      </c>
      <c r="G2098" s="29" t="s">
        <v>7966</v>
      </c>
      <c r="H2098" s="38"/>
      <c r="I2098" s="29" t="s">
        <v>11463</v>
      </c>
      <c r="J2098" s="29" t="s">
        <v>11459</v>
      </c>
      <c r="K2098" s="29" t="s">
        <v>7128</v>
      </c>
      <c r="L2098" s="29" t="s">
        <v>2300</v>
      </c>
      <c r="M2098" s="29" t="s">
        <v>7125</v>
      </c>
      <c r="N2098" s="29" t="s">
        <v>11460</v>
      </c>
      <c r="O2098" s="29"/>
      <c r="P2098" s="228" t="n">
        <v>40544</v>
      </c>
      <c r="Q2098" s="228" t="n">
        <v>40908</v>
      </c>
      <c r="R2098" s="29"/>
      <c r="S2098" s="29" t="s">
        <v>7117</v>
      </c>
      <c r="T2098" s="29" t="n">
        <v>0.65</v>
      </c>
      <c r="U2098" s="29" t="n">
        <v>0.56</v>
      </c>
      <c r="V2098" s="29" t="n">
        <v>0.74</v>
      </c>
      <c r="W2098" s="29" t="s">
        <v>11461</v>
      </c>
      <c r="X2098" s="38"/>
      <c r="Y2098" s="38"/>
      <c r="Z2098" s="38" t="n">
        <v>1</v>
      </c>
      <c r="AE2098" s="94" t="e">
        <f aca="false" t="array" ref="AE2098:AE2098">_xlfn.torow(_xlfn.unique(_xlfn._xlws.filter(cat_table[Subsector],$E2098=cat_table[Sector],"")))</f>
        <v>#NAME?</v>
      </c>
      <c r="AO2098" s="94" t="e">
        <f aca="false" t="array" ref="AO2098:AO2098">_xlfn.torow(_xlfn.unique(_xlfn._xlws.filter(cat_table[Sub-subsector],($E2098=cat_table[Sector])*($F2098=cat_table[Subsector]),"")))</f>
        <v>#NAME?</v>
      </c>
    </row>
    <row r="2099" customFormat="false" ht="15" hidden="false" customHeight="true" outlineLevel="0" collapsed="false">
      <c r="A2099" s="29" t="s">
        <v>11472</v>
      </c>
      <c r="B2099" s="20" t="str">
        <f aca="false">INDEX(Table2[], MATCH(L2099, Location_ID!$D$2:$D$648, 0), 1)</f>
        <v>b18be01b-0ae3-401d-a939-b44db966dc5c</v>
      </c>
      <c r="C2099" s="29" t="s">
        <v>1077</v>
      </c>
      <c r="D2099" s="247" t="s">
        <v>354</v>
      </c>
      <c r="E2099" s="29" t="s">
        <v>7965</v>
      </c>
      <c r="F2099" s="29" t="s">
        <v>7966</v>
      </c>
      <c r="G2099" s="29" t="s">
        <v>7966</v>
      </c>
      <c r="H2099" s="38"/>
      <c r="I2099" s="29" t="s">
        <v>11465</v>
      </c>
      <c r="J2099" s="29" t="s">
        <v>11459</v>
      </c>
      <c r="K2099" s="29" t="s">
        <v>7128</v>
      </c>
      <c r="L2099" s="29" t="s">
        <v>2303</v>
      </c>
      <c r="M2099" s="29" t="s">
        <v>7125</v>
      </c>
      <c r="N2099" s="29" t="s">
        <v>11460</v>
      </c>
      <c r="O2099" s="29"/>
      <c r="P2099" s="228" t="n">
        <v>40544</v>
      </c>
      <c r="Q2099" s="228" t="n">
        <v>40908</v>
      </c>
      <c r="R2099" s="29"/>
      <c r="S2099" s="29" t="s">
        <v>7117</v>
      </c>
      <c r="T2099" s="29" t="n">
        <v>1.31</v>
      </c>
      <c r="U2099" s="29" t="n">
        <v>1.18</v>
      </c>
      <c r="V2099" s="29" t="n">
        <v>1.45</v>
      </c>
      <c r="W2099" s="29" t="s">
        <v>11461</v>
      </c>
      <c r="X2099" s="38"/>
      <c r="Y2099" s="38"/>
      <c r="Z2099" s="38" t="n">
        <v>1</v>
      </c>
      <c r="AE2099" s="94" t="e">
        <f aca="false" t="array" ref="AE2099:AE2099">_xlfn.torow(_xlfn.unique(_xlfn._xlws.filter(cat_table[Subsector],$E2099=cat_table[Sector],"")))</f>
        <v>#NAME?</v>
      </c>
      <c r="AO2099" s="94" t="e">
        <f aca="false" t="array" ref="AO2099:AO2099">_xlfn.torow(_xlfn.unique(_xlfn._xlws.filter(cat_table[Sub-subsector],($E2099=cat_table[Sector])*($F2099=cat_table[Subsector]),"")))</f>
        <v>#NAME?</v>
      </c>
    </row>
    <row r="2100" customFormat="false" ht="15" hidden="false" customHeight="true" outlineLevel="0" collapsed="false">
      <c r="A2100" s="29" t="s">
        <v>11473</v>
      </c>
      <c r="B2100" s="20" t="str">
        <f aca="false">INDEX(Table2[], MATCH(L2100, Location_ID!$D$2:$D$648, 0), 1)</f>
        <v>affbe23d-0aaf-4549-9123-d842d740a6b6</v>
      </c>
      <c r="C2100" s="29" t="s">
        <v>1077</v>
      </c>
      <c r="D2100" s="247" t="s">
        <v>354</v>
      </c>
      <c r="E2100" s="29" t="s">
        <v>7965</v>
      </c>
      <c r="F2100" s="29" t="s">
        <v>7966</v>
      </c>
      <c r="G2100" s="29" t="s">
        <v>7966</v>
      </c>
      <c r="H2100" s="38"/>
      <c r="I2100" s="29" t="s">
        <v>11467</v>
      </c>
      <c r="J2100" s="29" t="s">
        <v>11459</v>
      </c>
      <c r="K2100" s="29" t="s">
        <v>7128</v>
      </c>
      <c r="L2100" s="29" t="s">
        <v>2306</v>
      </c>
      <c r="M2100" s="29" t="s">
        <v>7125</v>
      </c>
      <c r="N2100" s="29" t="s">
        <v>11460</v>
      </c>
      <c r="O2100" s="29"/>
      <c r="P2100" s="228" t="n">
        <v>40544</v>
      </c>
      <c r="Q2100" s="228" t="n">
        <v>40908</v>
      </c>
      <c r="R2100" s="29"/>
      <c r="S2100" s="29" t="s">
        <v>7117</v>
      </c>
      <c r="T2100" s="29" t="n">
        <v>0.24</v>
      </c>
      <c r="U2100" s="29" t="n">
        <v>0.21</v>
      </c>
      <c r="V2100" s="29" t="n">
        <v>0.28</v>
      </c>
      <c r="W2100" s="29" t="s">
        <v>11461</v>
      </c>
      <c r="X2100" s="38"/>
      <c r="Y2100" s="38"/>
      <c r="Z2100" s="38" t="n">
        <v>1</v>
      </c>
      <c r="AE2100" s="94" t="e">
        <f aca="false" t="array" ref="AE2100:AE2100">_xlfn.torow(_xlfn.unique(_xlfn._xlws.filter(cat_table[Subsector],$E2100=cat_table[Sector],"")))</f>
        <v>#NAME?</v>
      </c>
      <c r="AO2100" s="94" t="e">
        <f aca="false" t="array" ref="AO2100:AO2100">_xlfn.torow(_xlfn.unique(_xlfn._xlws.filter(cat_table[Sub-subsector],($E2100=cat_table[Sector])*($F2100=cat_table[Subsector]),"")))</f>
        <v>#NAME?</v>
      </c>
    </row>
    <row r="2101" customFormat="false" ht="15" hidden="false" customHeight="true" outlineLevel="0" collapsed="false">
      <c r="A2101" s="29" t="s">
        <v>11474</v>
      </c>
      <c r="B2101" s="20" t="str">
        <f aca="false">INDEX(Table2[], MATCH(L2101, Location_ID!$D$2:$D$648, 0), 1)</f>
        <v>c238efcf-c3a3-446e-9c0d-e482d5b4efc0</v>
      </c>
      <c r="C2101" s="29" t="s">
        <v>1077</v>
      </c>
      <c r="D2101" s="247" t="s">
        <v>354</v>
      </c>
      <c r="E2101" s="29" t="s">
        <v>7965</v>
      </c>
      <c r="F2101" s="29" t="s">
        <v>7966</v>
      </c>
      <c r="G2101" s="29" t="s">
        <v>7966</v>
      </c>
      <c r="H2101" s="38"/>
      <c r="I2101" s="29" t="s">
        <v>11469</v>
      </c>
      <c r="J2101" s="29" t="s">
        <v>11459</v>
      </c>
      <c r="K2101" s="29" t="s">
        <v>7128</v>
      </c>
      <c r="L2101" s="29" t="s">
        <v>2308</v>
      </c>
      <c r="M2101" s="29" t="s">
        <v>7125</v>
      </c>
      <c r="N2101" s="29" t="s">
        <v>11460</v>
      </c>
      <c r="O2101" s="29"/>
      <c r="P2101" s="228" t="n">
        <v>40544</v>
      </c>
      <c r="Q2101" s="228" t="n">
        <v>40908</v>
      </c>
      <c r="R2101" s="29"/>
      <c r="S2101" s="29" t="s">
        <v>7117</v>
      </c>
      <c r="T2101" s="29" t="n">
        <v>1.8</v>
      </c>
      <c r="U2101" s="29" t="n">
        <v>1.65</v>
      </c>
      <c r="V2101" s="29" t="n">
        <v>1.96</v>
      </c>
      <c r="W2101" s="29" t="s">
        <v>11461</v>
      </c>
      <c r="X2101" s="38"/>
      <c r="Y2101" s="38"/>
      <c r="Z2101" s="38" t="n">
        <v>1</v>
      </c>
      <c r="AE2101" s="94" t="e">
        <f aca="false" t="array" ref="AE2101:AE2101">_xlfn.torow(_xlfn.unique(_xlfn._xlws.filter(cat_table[Subsector],$E2101=cat_table[Sector],"")))</f>
        <v>#NAME?</v>
      </c>
      <c r="AO2101" s="94" t="e">
        <f aca="false" t="array" ref="AO2101:AO2101">_xlfn.torow(_xlfn.unique(_xlfn._xlws.filter(cat_table[Sub-subsector],($E2101=cat_table[Sector])*($F2101=cat_table[Subsector]),"")))</f>
        <v>#NAME?</v>
      </c>
    </row>
    <row r="2102" customFormat="false" ht="15" hidden="false" customHeight="true" outlineLevel="0" collapsed="false">
      <c r="A2102" s="29" t="s">
        <v>11475</v>
      </c>
      <c r="B2102" s="20" t="str">
        <f aca="false">INDEX(Table2[], MATCH(L2102, Location_ID!$D$2:$D$648, 0), 1)</f>
        <v>6d288d82-4cfe-407f-b146-df4d08905a3c</v>
      </c>
      <c r="C2102" s="29" t="s">
        <v>1077</v>
      </c>
      <c r="D2102" s="247" t="s">
        <v>354</v>
      </c>
      <c r="E2102" s="29" t="s">
        <v>7965</v>
      </c>
      <c r="F2102" s="29" t="s">
        <v>7966</v>
      </c>
      <c r="G2102" s="29" t="s">
        <v>7966</v>
      </c>
      <c r="H2102" s="38"/>
      <c r="I2102" s="29" t="s">
        <v>11458</v>
      </c>
      <c r="J2102" s="29" t="s">
        <v>11459</v>
      </c>
      <c r="K2102" s="29" t="s">
        <v>7128</v>
      </c>
      <c r="L2102" s="29" t="s">
        <v>1863</v>
      </c>
      <c r="M2102" s="29" t="s">
        <v>7125</v>
      </c>
      <c r="N2102" s="29" t="s">
        <v>11460</v>
      </c>
      <c r="O2102" s="29"/>
      <c r="P2102" s="228" t="n">
        <v>40909</v>
      </c>
      <c r="Q2102" s="228" t="n">
        <v>41274</v>
      </c>
      <c r="R2102" s="29"/>
      <c r="S2102" s="29" t="s">
        <v>7117</v>
      </c>
      <c r="T2102" s="29" t="n">
        <v>1.64</v>
      </c>
      <c r="U2102" s="29" t="n">
        <v>1.49</v>
      </c>
      <c r="V2102" s="29" t="n">
        <v>1.8</v>
      </c>
      <c r="W2102" s="29" t="s">
        <v>11461</v>
      </c>
      <c r="X2102" s="38"/>
      <c r="Y2102" s="38"/>
      <c r="Z2102" s="38" t="n">
        <v>1</v>
      </c>
      <c r="AE2102" s="94" t="e">
        <f aca="false" t="array" ref="AE2102:AE2102">_xlfn.torow(_xlfn.unique(_xlfn._xlws.filter(cat_table[Subsector],$E2102=cat_table[Sector],"")))</f>
        <v>#NAME?</v>
      </c>
      <c r="AO2102" s="94" t="e">
        <f aca="false" t="array" ref="AO2102:AO2102">_xlfn.torow(_xlfn.unique(_xlfn._xlws.filter(cat_table[Sub-subsector],($E2102=cat_table[Sector])*($F2102=cat_table[Subsector]),"")))</f>
        <v>#NAME?</v>
      </c>
    </row>
    <row r="2103" customFormat="false" ht="15" hidden="false" customHeight="true" outlineLevel="0" collapsed="false">
      <c r="A2103" s="29" t="s">
        <v>11476</v>
      </c>
      <c r="B2103" s="20" t="str">
        <f aca="false">INDEX(Table2[], MATCH(L2103, Location_ID!$D$2:$D$648, 0), 1)</f>
        <v>4946b673-28ef-4684-a8bf-6b9fdcf780c7</v>
      </c>
      <c r="C2103" s="29" t="s">
        <v>1077</v>
      </c>
      <c r="D2103" s="247" t="s">
        <v>354</v>
      </c>
      <c r="E2103" s="29" t="s">
        <v>7965</v>
      </c>
      <c r="F2103" s="29" t="s">
        <v>7966</v>
      </c>
      <c r="G2103" s="29" t="s">
        <v>7966</v>
      </c>
      <c r="H2103" s="38"/>
      <c r="I2103" s="29" t="s">
        <v>11463</v>
      </c>
      <c r="J2103" s="29" t="s">
        <v>11459</v>
      </c>
      <c r="K2103" s="29" t="s">
        <v>7128</v>
      </c>
      <c r="L2103" s="29" t="s">
        <v>2300</v>
      </c>
      <c r="M2103" s="29" t="s">
        <v>7125</v>
      </c>
      <c r="N2103" s="29" t="s">
        <v>11460</v>
      </c>
      <c r="O2103" s="29"/>
      <c r="P2103" s="228" t="n">
        <v>40909</v>
      </c>
      <c r="Q2103" s="228" t="n">
        <v>41274</v>
      </c>
      <c r="R2103" s="29"/>
      <c r="S2103" s="29" t="s">
        <v>7117</v>
      </c>
      <c r="T2103" s="29" t="n">
        <v>0.67</v>
      </c>
      <c r="U2103" s="29" t="n">
        <v>0.58</v>
      </c>
      <c r="V2103" s="29" t="n">
        <v>0.77</v>
      </c>
      <c r="W2103" s="29" t="s">
        <v>11461</v>
      </c>
      <c r="X2103" s="38"/>
      <c r="Y2103" s="38"/>
      <c r="Z2103" s="38" t="n">
        <v>1</v>
      </c>
      <c r="AE2103" s="94" t="e">
        <f aca="false" t="array" ref="AE2103:AE2103">_xlfn.torow(_xlfn.unique(_xlfn._xlws.filter(cat_table[Subsector],$E2103=cat_table[Sector],"")))</f>
        <v>#NAME?</v>
      </c>
      <c r="AO2103" s="94" t="e">
        <f aca="false" t="array" ref="AO2103:AO2103">_xlfn.torow(_xlfn.unique(_xlfn._xlws.filter(cat_table[Sub-subsector],($E2103=cat_table[Sector])*($F2103=cat_table[Subsector]),"")))</f>
        <v>#NAME?</v>
      </c>
    </row>
    <row r="2104" customFormat="false" ht="15" hidden="false" customHeight="true" outlineLevel="0" collapsed="false">
      <c r="A2104" s="29" t="s">
        <v>11477</v>
      </c>
      <c r="B2104" s="20" t="str">
        <f aca="false">INDEX(Table2[], MATCH(L2104, Location_ID!$D$2:$D$648, 0), 1)</f>
        <v>b18be01b-0ae3-401d-a939-b44db966dc5c</v>
      </c>
      <c r="C2104" s="29" t="s">
        <v>1077</v>
      </c>
      <c r="D2104" s="247" t="s">
        <v>354</v>
      </c>
      <c r="E2104" s="29" t="s">
        <v>7965</v>
      </c>
      <c r="F2104" s="29" t="s">
        <v>7966</v>
      </c>
      <c r="G2104" s="29" t="s">
        <v>7966</v>
      </c>
      <c r="H2104" s="38"/>
      <c r="I2104" s="29" t="s">
        <v>11465</v>
      </c>
      <c r="J2104" s="29" t="s">
        <v>11459</v>
      </c>
      <c r="K2104" s="29" t="s">
        <v>7128</v>
      </c>
      <c r="L2104" s="29" t="s">
        <v>2303</v>
      </c>
      <c r="M2104" s="29" t="s">
        <v>7125</v>
      </c>
      <c r="N2104" s="29" t="s">
        <v>11460</v>
      </c>
      <c r="O2104" s="29"/>
      <c r="P2104" s="228" t="n">
        <v>40909</v>
      </c>
      <c r="Q2104" s="228" t="n">
        <v>41274</v>
      </c>
      <c r="R2104" s="29"/>
      <c r="S2104" s="29" t="s">
        <v>7117</v>
      </c>
      <c r="T2104" s="29" t="n">
        <v>1.26</v>
      </c>
      <c r="U2104" s="29" t="n">
        <v>1.13</v>
      </c>
      <c r="V2104" s="29" t="n">
        <v>1.39</v>
      </c>
      <c r="W2104" s="29" t="s">
        <v>11461</v>
      </c>
      <c r="X2104" s="38"/>
      <c r="Y2104" s="38"/>
      <c r="Z2104" s="38" t="n">
        <v>1</v>
      </c>
      <c r="AE2104" s="94" t="e">
        <f aca="false" t="array" ref="AE2104:AE2104">_xlfn.torow(_xlfn.unique(_xlfn._xlws.filter(cat_table[Subsector],$E2104=cat_table[Sector],"")))</f>
        <v>#NAME?</v>
      </c>
      <c r="AO2104" s="94" t="e">
        <f aca="false" t="array" ref="AO2104:AO2104">_xlfn.torow(_xlfn.unique(_xlfn._xlws.filter(cat_table[Sub-subsector],($E2104=cat_table[Sector])*($F2104=cat_table[Subsector]),"")))</f>
        <v>#NAME?</v>
      </c>
    </row>
    <row r="2105" customFormat="false" ht="15" hidden="false" customHeight="true" outlineLevel="0" collapsed="false">
      <c r="A2105" s="29" t="s">
        <v>11478</v>
      </c>
      <c r="B2105" s="20" t="str">
        <f aca="false">INDEX(Table2[], MATCH(L2105, Location_ID!$D$2:$D$648, 0), 1)</f>
        <v>affbe23d-0aaf-4549-9123-d842d740a6b6</v>
      </c>
      <c r="C2105" s="29" t="s">
        <v>1077</v>
      </c>
      <c r="D2105" s="247" t="s">
        <v>354</v>
      </c>
      <c r="E2105" s="29" t="s">
        <v>7965</v>
      </c>
      <c r="F2105" s="29" t="s">
        <v>7966</v>
      </c>
      <c r="G2105" s="29" t="s">
        <v>7966</v>
      </c>
      <c r="H2105" s="38"/>
      <c r="I2105" s="29" t="s">
        <v>11467</v>
      </c>
      <c r="J2105" s="29" t="s">
        <v>11459</v>
      </c>
      <c r="K2105" s="29" t="s">
        <v>7128</v>
      </c>
      <c r="L2105" s="29" t="s">
        <v>2306</v>
      </c>
      <c r="M2105" s="29" t="s">
        <v>7125</v>
      </c>
      <c r="N2105" s="29" t="s">
        <v>11460</v>
      </c>
      <c r="O2105" s="29"/>
      <c r="P2105" s="228" t="n">
        <v>40909</v>
      </c>
      <c r="Q2105" s="228" t="n">
        <v>41274</v>
      </c>
      <c r="R2105" s="29"/>
      <c r="S2105" s="29" t="s">
        <v>7117</v>
      </c>
      <c r="T2105" s="29" t="n">
        <v>0.25</v>
      </c>
      <c r="U2105" s="29" t="n">
        <v>0.22</v>
      </c>
      <c r="V2105" s="29" t="n">
        <v>0.29</v>
      </c>
      <c r="W2105" s="29" t="s">
        <v>11461</v>
      </c>
      <c r="X2105" s="38"/>
      <c r="Y2105" s="38"/>
      <c r="Z2105" s="38" t="n">
        <v>1</v>
      </c>
      <c r="AE2105" s="94" t="e">
        <f aca="false" t="array" ref="AE2105:AE2105">_xlfn.torow(_xlfn.unique(_xlfn._xlws.filter(cat_table[Subsector],$E2105=cat_table[Sector],"")))</f>
        <v>#NAME?</v>
      </c>
      <c r="AO2105" s="94" t="e">
        <f aca="false" t="array" ref="AO2105:AO2105">_xlfn.torow(_xlfn.unique(_xlfn._xlws.filter(cat_table[Sub-subsector],($E2105=cat_table[Sector])*($F2105=cat_table[Subsector]),"")))</f>
        <v>#NAME?</v>
      </c>
    </row>
    <row r="2106" customFormat="false" ht="15" hidden="false" customHeight="true" outlineLevel="0" collapsed="false">
      <c r="A2106" s="229" t="s">
        <v>11479</v>
      </c>
      <c r="B2106" s="20" t="str">
        <f aca="false">INDEX(Table2[], MATCH(L2106, Location_ID!$D$2:$D$648, 0), 1)</f>
        <v>c238efcf-c3a3-446e-9c0d-e482d5b4efc0</v>
      </c>
      <c r="C2106" s="29" t="s">
        <v>1077</v>
      </c>
      <c r="D2106" s="247" t="s">
        <v>354</v>
      </c>
      <c r="E2106" s="29" t="s">
        <v>7965</v>
      </c>
      <c r="F2106" s="29" t="s">
        <v>7966</v>
      </c>
      <c r="G2106" s="29" t="s">
        <v>7966</v>
      </c>
      <c r="H2106" s="38"/>
      <c r="I2106" s="29" t="s">
        <v>11469</v>
      </c>
      <c r="J2106" s="29" t="s">
        <v>11459</v>
      </c>
      <c r="K2106" s="29" t="s">
        <v>7128</v>
      </c>
      <c r="L2106" s="29" t="s">
        <v>2308</v>
      </c>
      <c r="M2106" s="29" t="s">
        <v>7125</v>
      </c>
      <c r="N2106" s="29" t="s">
        <v>11460</v>
      </c>
      <c r="O2106" s="29"/>
      <c r="P2106" s="228" t="n">
        <v>40909</v>
      </c>
      <c r="Q2106" s="228" t="n">
        <v>41274</v>
      </c>
      <c r="R2106" s="29"/>
      <c r="S2106" s="29" t="s">
        <v>7117</v>
      </c>
      <c r="T2106" s="29" t="n">
        <v>1.85</v>
      </c>
      <c r="U2106" s="29" t="n">
        <v>1.71</v>
      </c>
      <c r="V2106" s="29" t="n">
        <v>2</v>
      </c>
      <c r="W2106" s="29" t="s">
        <v>11461</v>
      </c>
      <c r="X2106" s="38"/>
      <c r="Y2106" s="38"/>
      <c r="Z2106" s="38" t="n">
        <v>1</v>
      </c>
      <c r="AE2106" s="94" t="e">
        <f aca="false" t="array" ref="AE2106:AE2106">_xlfn.torow(_xlfn.unique(_xlfn._xlws.filter(cat_table[Subsector],$E2106=cat_table[Sector],"")))</f>
        <v>#NAME?</v>
      </c>
      <c r="AO2106" s="94" t="e">
        <f aca="false" t="array" ref="AO2106:AO2106">_xlfn.torow(_xlfn.unique(_xlfn._xlws.filter(cat_table[Sub-subsector],($E2106=cat_table[Sector])*($F2106=cat_table[Subsector]),"")))</f>
        <v>#NAME?</v>
      </c>
    </row>
    <row r="2107" customFormat="false" ht="15" hidden="false" customHeight="true" outlineLevel="0" collapsed="false">
      <c r="A2107" s="29" t="s">
        <v>11480</v>
      </c>
      <c r="B2107" s="20" t="str">
        <f aca="false">INDEX(Table2[], MATCH(L2107, Location_ID!$D$2:$D$648, 0), 1)</f>
        <v>6d288d82-4cfe-407f-b146-df4d08905a3c</v>
      </c>
      <c r="C2107" s="29" t="s">
        <v>1077</v>
      </c>
      <c r="D2107" s="247" t="s">
        <v>354</v>
      </c>
      <c r="E2107" s="29" t="s">
        <v>7965</v>
      </c>
      <c r="F2107" s="29" t="s">
        <v>7966</v>
      </c>
      <c r="G2107" s="29" t="s">
        <v>7966</v>
      </c>
      <c r="H2107" s="38"/>
      <c r="I2107" s="29" t="s">
        <v>11458</v>
      </c>
      <c r="J2107" s="29" t="s">
        <v>11459</v>
      </c>
      <c r="K2107" s="29" t="s">
        <v>7128</v>
      </c>
      <c r="L2107" s="29" t="s">
        <v>1863</v>
      </c>
      <c r="M2107" s="29" t="s">
        <v>7125</v>
      </c>
      <c r="N2107" s="29" t="s">
        <v>11460</v>
      </c>
      <c r="O2107" s="29"/>
      <c r="P2107" s="228" t="n">
        <v>41275</v>
      </c>
      <c r="Q2107" s="228" t="n">
        <v>41639</v>
      </c>
      <c r="R2107" s="29"/>
      <c r="S2107" s="29" t="s">
        <v>7117</v>
      </c>
      <c r="T2107" s="29" t="n">
        <v>1.64</v>
      </c>
      <c r="U2107" s="29" t="n">
        <v>1.48</v>
      </c>
      <c r="V2107" s="29" t="n">
        <v>1.79</v>
      </c>
      <c r="W2107" s="29" t="s">
        <v>11461</v>
      </c>
      <c r="X2107" s="38"/>
      <c r="Y2107" s="38"/>
      <c r="Z2107" s="38" t="n">
        <v>1</v>
      </c>
      <c r="AE2107" s="94" t="e">
        <f aca="false" t="array" ref="AE2107:AE2107">_xlfn.torow(_xlfn.unique(_xlfn._xlws.filter(cat_table[Subsector],$E2107=cat_table[Sector],"")))</f>
        <v>#NAME?</v>
      </c>
      <c r="AO2107" s="94" t="e">
        <f aca="false" t="array" ref="AO2107:AO2107">_xlfn.torow(_xlfn.unique(_xlfn._xlws.filter(cat_table[Sub-subsector],($E2107=cat_table[Sector])*($F2107=cat_table[Subsector]),"")))</f>
        <v>#NAME?</v>
      </c>
    </row>
    <row r="2108" customFormat="false" ht="15" hidden="false" customHeight="true" outlineLevel="0" collapsed="false">
      <c r="A2108" s="29" t="s">
        <v>11481</v>
      </c>
      <c r="B2108" s="20" t="str">
        <f aca="false">INDEX(Table2[], MATCH(L2108, Location_ID!$D$2:$D$648, 0), 1)</f>
        <v>4946b673-28ef-4684-a8bf-6b9fdcf780c7</v>
      </c>
      <c r="C2108" s="29" t="s">
        <v>1077</v>
      </c>
      <c r="D2108" s="247" t="s">
        <v>354</v>
      </c>
      <c r="E2108" s="29" t="s">
        <v>7965</v>
      </c>
      <c r="F2108" s="29" t="s">
        <v>7966</v>
      </c>
      <c r="G2108" s="29" t="s">
        <v>7966</v>
      </c>
      <c r="H2108" s="38"/>
      <c r="I2108" s="29" t="s">
        <v>11463</v>
      </c>
      <c r="J2108" s="29" t="s">
        <v>11459</v>
      </c>
      <c r="K2108" s="29" t="s">
        <v>7128</v>
      </c>
      <c r="L2108" s="29" t="s">
        <v>2300</v>
      </c>
      <c r="M2108" s="29" t="s">
        <v>7125</v>
      </c>
      <c r="N2108" s="29" t="s">
        <v>11460</v>
      </c>
      <c r="O2108" s="29"/>
      <c r="P2108" s="228" t="n">
        <v>41275</v>
      </c>
      <c r="Q2108" s="228" t="n">
        <v>41639</v>
      </c>
      <c r="R2108" s="29"/>
      <c r="S2108" s="29" t="s">
        <v>7117</v>
      </c>
      <c r="T2108" s="29" t="n">
        <v>0.75</v>
      </c>
      <c r="U2108" s="29" t="n">
        <v>0.64</v>
      </c>
      <c r="V2108" s="29" t="n">
        <v>0.86</v>
      </c>
      <c r="W2108" s="29" t="s">
        <v>11461</v>
      </c>
      <c r="X2108" s="38"/>
      <c r="Y2108" s="38"/>
      <c r="Z2108" s="38" t="n">
        <v>1</v>
      </c>
      <c r="AE2108" s="94" t="e">
        <f aca="false" t="array" ref="AE2108:AE2108">_xlfn.torow(_xlfn.unique(_xlfn._xlws.filter(cat_table[Subsector],$E2108=cat_table[Sector],"")))</f>
        <v>#NAME?</v>
      </c>
      <c r="AO2108" s="94" t="e">
        <f aca="false" t="array" ref="AO2108:AO2108">_xlfn.torow(_xlfn.unique(_xlfn._xlws.filter(cat_table[Sub-subsector],($E2108=cat_table[Sector])*($F2108=cat_table[Subsector]),"")))</f>
        <v>#NAME?</v>
      </c>
    </row>
    <row r="2109" customFormat="false" ht="15" hidden="false" customHeight="true" outlineLevel="0" collapsed="false">
      <c r="A2109" s="29" t="s">
        <v>11482</v>
      </c>
      <c r="B2109" s="20" t="str">
        <f aca="false">INDEX(Table2[], MATCH(L2109, Location_ID!$D$2:$D$648, 0), 1)</f>
        <v>b18be01b-0ae3-401d-a939-b44db966dc5c</v>
      </c>
      <c r="C2109" s="29" t="s">
        <v>1077</v>
      </c>
      <c r="D2109" s="247" t="s">
        <v>354</v>
      </c>
      <c r="E2109" s="29" t="s">
        <v>7965</v>
      </c>
      <c r="F2109" s="29" t="s">
        <v>7966</v>
      </c>
      <c r="G2109" s="29" t="s">
        <v>7966</v>
      </c>
      <c r="H2109" s="38"/>
      <c r="I2109" s="29" t="s">
        <v>11465</v>
      </c>
      <c r="J2109" s="29" t="s">
        <v>11459</v>
      </c>
      <c r="K2109" s="29" t="s">
        <v>7128</v>
      </c>
      <c r="L2109" s="29" t="s">
        <v>2303</v>
      </c>
      <c r="M2109" s="29" t="s">
        <v>7125</v>
      </c>
      <c r="N2109" s="29" t="s">
        <v>11460</v>
      </c>
      <c r="O2109" s="29"/>
      <c r="P2109" s="228" t="n">
        <v>41275</v>
      </c>
      <c r="Q2109" s="228" t="n">
        <v>41639</v>
      </c>
      <c r="R2109" s="29"/>
      <c r="S2109" s="29" t="s">
        <v>7117</v>
      </c>
      <c r="T2109" s="29" t="n">
        <v>1.31</v>
      </c>
      <c r="U2109" s="29" t="n">
        <v>1.17</v>
      </c>
      <c r="V2109" s="29" t="n">
        <v>1.45</v>
      </c>
      <c r="W2109" s="29" t="s">
        <v>11461</v>
      </c>
      <c r="X2109" s="38"/>
      <c r="Y2109" s="38"/>
      <c r="Z2109" s="38" t="n">
        <v>1</v>
      </c>
      <c r="AE2109" s="94" t="e">
        <f aca="false" t="array" ref="AE2109:AE2109">_xlfn.torow(_xlfn.unique(_xlfn._xlws.filter(cat_table[Subsector],$E2109=cat_table[Sector],"")))</f>
        <v>#NAME?</v>
      </c>
      <c r="AO2109" s="94" t="e">
        <f aca="false" t="array" ref="AO2109:AO2109">_xlfn.torow(_xlfn.unique(_xlfn._xlws.filter(cat_table[Sub-subsector],($E2109=cat_table[Sector])*($F2109=cat_table[Subsector]),"")))</f>
        <v>#NAME?</v>
      </c>
    </row>
    <row r="2110" customFormat="false" ht="15" hidden="false" customHeight="true" outlineLevel="0" collapsed="false">
      <c r="A2110" s="29" t="s">
        <v>11483</v>
      </c>
      <c r="B2110" s="20" t="str">
        <f aca="false">INDEX(Table2[], MATCH(L2110, Location_ID!$D$2:$D$648, 0), 1)</f>
        <v>affbe23d-0aaf-4549-9123-d842d740a6b6</v>
      </c>
      <c r="C2110" s="29" t="s">
        <v>1077</v>
      </c>
      <c r="D2110" s="247" t="s">
        <v>354</v>
      </c>
      <c r="E2110" s="29" t="s">
        <v>7965</v>
      </c>
      <c r="F2110" s="29" t="s">
        <v>7966</v>
      </c>
      <c r="G2110" s="29" t="s">
        <v>7966</v>
      </c>
      <c r="H2110" s="38"/>
      <c r="I2110" s="29" t="s">
        <v>11467</v>
      </c>
      <c r="J2110" s="29" t="s">
        <v>11459</v>
      </c>
      <c r="K2110" s="29" t="s">
        <v>7128</v>
      </c>
      <c r="L2110" s="29" t="s">
        <v>2306</v>
      </c>
      <c r="M2110" s="29" t="s">
        <v>7125</v>
      </c>
      <c r="N2110" s="29" t="s">
        <v>11460</v>
      </c>
      <c r="O2110" s="29"/>
      <c r="P2110" s="228" t="n">
        <v>41275</v>
      </c>
      <c r="Q2110" s="228" t="n">
        <v>41639</v>
      </c>
      <c r="R2110" s="29"/>
      <c r="S2110" s="29" t="s">
        <v>7117</v>
      </c>
      <c r="T2110" s="29" t="n">
        <v>0.26</v>
      </c>
      <c r="U2110" s="29" t="n">
        <v>0.22</v>
      </c>
      <c r="V2110" s="29" t="n">
        <v>0.3</v>
      </c>
      <c r="W2110" s="29" t="s">
        <v>11461</v>
      </c>
      <c r="X2110" s="38"/>
      <c r="Y2110" s="38"/>
      <c r="Z2110" s="38" t="n">
        <v>1</v>
      </c>
      <c r="AE2110" s="94" t="e">
        <f aca="false" t="array" ref="AE2110:AE2110">_xlfn.torow(_xlfn.unique(_xlfn._xlws.filter(cat_table[Subsector],$E2110=cat_table[Sector],"")))</f>
        <v>#NAME?</v>
      </c>
      <c r="AO2110" s="94" t="e">
        <f aca="false" t="array" ref="AO2110:AO2110">_xlfn.torow(_xlfn.unique(_xlfn._xlws.filter(cat_table[Sub-subsector],($E2110=cat_table[Sector])*($F2110=cat_table[Subsector]),"")))</f>
        <v>#NAME?</v>
      </c>
    </row>
    <row r="2111" customFormat="false" ht="15" hidden="false" customHeight="true" outlineLevel="0" collapsed="false">
      <c r="A2111" s="29" t="s">
        <v>11484</v>
      </c>
      <c r="B2111" s="20" t="str">
        <f aca="false">INDEX(Table2[], MATCH(L2111, Location_ID!$D$2:$D$648, 0), 1)</f>
        <v>c238efcf-c3a3-446e-9c0d-e482d5b4efc0</v>
      </c>
      <c r="C2111" s="29" t="s">
        <v>1077</v>
      </c>
      <c r="D2111" s="247" t="s">
        <v>354</v>
      </c>
      <c r="E2111" s="29" t="s">
        <v>7965</v>
      </c>
      <c r="F2111" s="29" t="s">
        <v>7966</v>
      </c>
      <c r="G2111" s="29" t="s">
        <v>7966</v>
      </c>
      <c r="H2111" s="38"/>
      <c r="I2111" s="29" t="s">
        <v>11469</v>
      </c>
      <c r="J2111" s="29" t="s">
        <v>11459</v>
      </c>
      <c r="K2111" s="29" t="s">
        <v>7128</v>
      </c>
      <c r="L2111" s="29" t="s">
        <v>2308</v>
      </c>
      <c r="M2111" s="29" t="s">
        <v>7125</v>
      </c>
      <c r="N2111" s="29" t="s">
        <v>11460</v>
      </c>
      <c r="O2111" s="29"/>
      <c r="P2111" s="228" t="n">
        <v>41275</v>
      </c>
      <c r="Q2111" s="228" t="n">
        <v>41639</v>
      </c>
      <c r="R2111" s="29"/>
      <c r="S2111" s="29" t="s">
        <v>7117</v>
      </c>
      <c r="T2111" s="29" t="n">
        <v>2.07</v>
      </c>
      <c r="U2111" s="29" t="n">
        <v>1.88</v>
      </c>
      <c r="V2111" s="29" t="n">
        <v>2.26</v>
      </c>
      <c r="W2111" s="29" t="s">
        <v>11461</v>
      </c>
      <c r="X2111" s="38"/>
      <c r="Y2111" s="38"/>
      <c r="Z2111" s="38" t="n">
        <v>1</v>
      </c>
      <c r="AE2111" s="94" t="e">
        <f aca="false" t="array" ref="AE2111:AE2111">_xlfn.torow(_xlfn.unique(_xlfn._xlws.filter(cat_table[Subsector],$E2111=cat_table[Sector],"")))</f>
        <v>#NAME?</v>
      </c>
      <c r="AO2111" s="94" t="e">
        <f aca="false" t="array" ref="AO2111:AO2111">_xlfn.torow(_xlfn.unique(_xlfn._xlws.filter(cat_table[Sub-subsector],($E2111=cat_table[Sector])*($F2111=cat_table[Subsector]),"")))</f>
        <v>#NAME?</v>
      </c>
    </row>
    <row r="2112" customFormat="false" ht="15" hidden="false" customHeight="true" outlineLevel="0" collapsed="false">
      <c r="A2112" s="29" t="s">
        <v>11485</v>
      </c>
      <c r="B2112" s="20" t="str">
        <f aca="false">INDEX(Table2[], MATCH(L2112, Location_ID!$D$2:$D$648, 0), 1)</f>
        <v>6d288d82-4cfe-407f-b146-df4d08905a3c</v>
      </c>
      <c r="C2112" s="29" t="s">
        <v>1077</v>
      </c>
      <c r="D2112" s="247" t="s">
        <v>354</v>
      </c>
      <c r="E2112" s="29" t="s">
        <v>7965</v>
      </c>
      <c r="F2112" s="29" t="s">
        <v>7966</v>
      </c>
      <c r="G2112" s="29" t="s">
        <v>7966</v>
      </c>
      <c r="H2112" s="38"/>
      <c r="I2112" s="29" t="s">
        <v>11458</v>
      </c>
      <c r="J2112" s="29" t="s">
        <v>11459</v>
      </c>
      <c r="K2112" s="29" t="s">
        <v>7128</v>
      </c>
      <c r="L2112" s="29" t="s">
        <v>1863</v>
      </c>
      <c r="M2112" s="29" t="s">
        <v>7125</v>
      </c>
      <c r="N2112" s="29" t="s">
        <v>11460</v>
      </c>
      <c r="O2112" s="29"/>
      <c r="P2112" s="228" t="n">
        <v>41640</v>
      </c>
      <c r="Q2112" s="228" t="n">
        <v>42004</v>
      </c>
      <c r="R2112" s="29"/>
      <c r="S2112" s="29" t="s">
        <v>7117</v>
      </c>
      <c r="T2112" s="29" t="n">
        <v>1.61</v>
      </c>
      <c r="U2112" s="29" t="n">
        <v>1.47</v>
      </c>
      <c r="V2112" s="29" t="n">
        <v>1.75</v>
      </c>
      <c r="W2112" s="29" t="s">
        <v>11461</v>
      </c>
      <c r="X2112" s="38"/>
      <c r="Y2112" s="38"/>
      <c r="Z2112" s="38" t="n">
        <v>1</v>
      </c>
      <c r="AE2112" s="94" t="e">
        <f aca="false" t="array" ref="AE2112:AE2112">_xlfn.torow(_xlfn.unique(_xlfn._xlws.filter(cat_table[Subsector],$E2112=cat_table[Sector],"")))</f>
        <v>#NAME?</v>
      </c>
      <c r="AO2112" s="94" t="e">
        <f aca="false" t="array" ref="AO2112:AO2112">_xlfn.torow(_xlfn.unique(_xlfn._xlws.filter(cat_table[Sub-subsector],($E2112=cat_table[Sector])*($F2112=cat_table[Subsector]),"")))</f>
        <v>#NAME?</v>
      </c>
    </row>
    <row r="2113" customFormat="false" ht="15" hidden="false" customHeight="true" outlineLevel="0" collapsed="false">
      <c r="A2113" s="29" t="s">
        <v>11486</v>
      </c>
      <c r="B2113" s="20" t="str">
        <f aca="false">INDEX(Table2[], MATCH(L2113, Location_ID!$D$2:$D$648, 0), 1)</f>
        <v>4946b673-28ef-4684-a8bf-6b9fdcf780c7</v>
      </c>
      <c r="C2113" s="29" t="s">
        <v>1077</v>
      </c>
      <c r="D2113" s="247" t="s">
        <v>354</v>
      </c>
      <c r="E2113" s="29" t="s">
        <v>7965</v>
      </c>
      <c r="F2113" s="29" t="s">
        <v>7966</v>
      </c>
      <c r="G2113" s="29" t="s">
        <v>7966</v>
      </c>
      <c r="H2113" s="38"/>
      <c r="I2113" s="29" t="s">
        <v>11463</v>
      </c>
      <c r="J2113" s="29" t="s">
        <v>11459</v>
      </c>
      <c r="K2113" s="29" t="s">
        <v>7128</v>
      </c>
      <c r="L2113" s="29" t="s">
        <v>2300</v>
      </c>
      <c r="M2113" s="29" t="s">
        <v>7125</v>
      </c>
      <c r="N2113" s="29" t="s">
        <v>11460</v>
      </c>
      <c r="O2113" s="29"/>
      <c r="P2113" s="228" t="n">
        <v>41640</v>
      </c>
      <c r="Q2113" s="228" t="n">
        <v>42004</v>
      </c>
      <c r="R2113" s="29"/>
      <c r="S2113" s="29" t="s">
        <v>7117</v>
      </c>
      <c r="T2113" s="29" t="n">
        <v>0.66</v>
      </c>
      <c r="U2113" s="29" t="n">
        <v>0.57</v>
      </c>
      <c r="V2113" s="29" t="n">
        <v>0.77</v>
      </c>
      <c r="W2113" s="29" t="s">
        <v>11461</v>
      </c>
      <c r="X2113" s="38"/>
      <c r="Y2113" s="38"/>
      <c r="Z2113" s="38" t="n">
        <v>1</v>
      </c>
      <c r="AE2113" s="94" t="e">
        <f aca="false" t="array" ref="AE2113:AE2113">_xlfn.torow(_xlfn.unique(_xlfn._xlws.filter(cat_table[Subsector],$E2113=cat_table[Sector],"")))</f>
        <v>#NAME?</v>
      </c>
      <c r="AO2113" s="94" t="e">
        <f aca="false" t="array" ref="AO2113:AO2113">_xlfn.torow(_xlfn.unique(_xlfn._xlws.filter(cat_table[Sub-subsector],($E2113=cat_table[Sector])*($F2113=cat_table[Subsector]),"")))</f>
        <v>#NAME?</v>
      </c>
    </row>
    <row r="2114" customFormat="false" ht="15" hidden="false" customHeight="true" outlineLevel="0" collapsed="false">
      <c r="A2114" s="29" t="s">
        <v>11487</v>
      </c>
      <c r="B2114" s="20" t="str">
        <f aca="false">INDEX(Table2[], MATCH(L2114, Location_ID!$D$2:$D$648, 0), 1)</f>
        <v>b18be01b-0ae3-401d-a939-b44db966dc5c</v>
      </c>
      <c r="C2114" s="29" t="s">
        <v>1077</v>
      </c>
      <c r="D2114" s="247" t="s">
        <v>354</v>
      </c>
      <c r="E2114" s="29" t="s">
        <v>7965</v>
      </c>
      <c r="F2114" s="29" t="s">
        <v>7966</v>
      </c>
      <c r="G2114" s="29" t="s">
        <v>7966</v>
      </c>
      <c r="H2114" s="38"/>
      <c r="I2114" s="29" t="s">
        <v>11465</v>
      </c>
      <c r="J2114" s="29" t="s">
        <v>11459</v>
      </c>
      <c r="K2114" s="29" t="s">
        <v>7128</v>
      </c>
      <c r="L2114" s="29" t="s">
        <v>2303</v>
      </c>
      <c r="M2114" s="29" t="s">
        <v>7125</v>
      </c>
      <c r="N2114" s="29" t="s">
        <v>11460</v>
      </c>
      <c r="O2114" s="29"/>
      <c r="P2114" s="228" t="n">
        <v>41640</v>
      </c>
      <c r="Q2114" s="228" t="n">
        <v>42004</v>
      </c>
      <c r="R2114" s="29"/>
      <c r="S2114" s="29" t="s">
        <v>7117</v>
      </c>
      <c r="T2114" s="29" t="n">
        <v>1.32</v>
      </c>
      <c r="U2114" s="29" t="n">
        <v>1.19</v>
      </c>
      <c r="V2114" s="29" t="n">
        <v>1.45</v>
      </c>
      <c r="W2114" s="29" t="s">
        <v>11461</v>
      </c>
      <c r="X2114" s="38"/>
      <c r="Y2114" s="38"/>
      <c r="Z2114" s="38" t="n">
        <v>1</v>
      </c>
      <c r="AE2114" s="94" t="e">
        <f aca="false" t="array" ref="AE2114:AE2114">_xlfn.torow(_xlfn.unique(_xlfn._xlws.filter(cat_table[Subsector],$E2114=cat_table[Sector],"")))</f>
        <v>#NAME?</v>
      </c>
      <c r="AO2114" s="94" t="e">
        <f aca="false" t="array" ref="AO2114:AO2114">_xlfn.torow(_xlfn.unique(_xlfn._xlws.filter(cat_table[Sub-subsector],($E2114=cat_table[Sector])*($F2114=cat_table[Subsector]),"")))</f>
        <v>#NAME?</v>
      </c>
    </row>
    <row r="2115" customFormat="false" ht="15" hidden="false" customHeight="true" outlineLevel="0" collapsed="false">
      <c r="A2115" s="29" t="s">
        <v>11488</v>
      </c>
      <c r="B2115" s="20" t="str">
        <f aca="false">INDEX(Table2[], MATCH(L2115, Location_ID!$D$2:$D$648, 0), 1)</f>
        <v>affbe23d-0aaf-4549-9123-d842d740a6b6</v>
      </c>
      <c r="C2115" s="29" t="s">
        <v>1077</v>
      </c>
      <c r="D2115" s="247" t="s">
        <v>354</v>
      </c>
      <c r="E2115" s="29" t="s">
        <v>7965</v>
      </c>
      <c r="F2115" s="29" t="s">
        <v>7966</v>
      </c>
      <c r="G2115" s="29" t="s">
        <v>7966</v>
      </c>
      <c r="H2115" s="38"/>
      <c r="I2115" s="29" t="s">
        <v>11467</v>
      </c>
      <c r="J2115" s="29" t="s">
        <v>11459</v>
      </c>
      <c r="K2115" s="29" t="s">
        <v>7128</v>
      </c>
      <c r="L2115" s="29" t="s">
        <v>2306</v>
      </c>
      <c r="M2115" s="29" t="s">
        <v>7125</v>
      </c>
      <c r="N2115" s="29" t="s">
        <v>11460</v>
      </c>
      <c r="O2115" s="29"/>
      <c r="P2115" s="228" t="n">
        <v>41640</v>
      </c>
      <c r="Q2115" s="228" t="n">
        <v>42004</v>
      </c>
      <c r="R2115" s="29"/>
      <c r="S2115" s="29" t="s">
        <v>7117</v>
      </c>
      <c r="T2115" s="29" t="n">
        <v>0.27</v>
      </c>
      <c r="U2115" s="29" t="n">
        <v>0.23</v>
      </c>
      <c r="V2115" s="29" t="n">
        <v>0.31</v>
      </c>
      <c r="W2115" s="29" t="s">
        <v>11461</v>
      </c>
      <c r="X2115" s="38"/>
      <c r="Y2115" s="38"/>
      <c r="Z2115" s="38" t="n">
        <v>1</v>
      </c>
      <c r="AE2115" s="94" t="e">
        <f aca="false" t="array" ref="AE2115:AE2115">_xlfn.torow(_xlfn.unique(_xlfn._xlws.filter(cat_table[Subsector],$E2115=cat_table[Sector],"")))</f>
        <v>#NAME?</v>
      </c>
      <c r="AO2115" s="94" t="e">
        <f aca="false" t="array" ref="AO2115:AO2115">_xlfn.torow(_xlfn.unique(_xlfn._xlws.filter(cat_table[Sub-subsector],($E2115=cat_table[Sector])*($F2115=cat_table[Subsector]),"")))</f>
        <v>#NAME?</v>
      </c>
    </row>
    <row r="2116" customFormat="false" ht="15" hidden="false" customHeight="true" outlineLevel="0" collapsed="false">
      <c r="A2116" s="29" t="s">
        <v>11489</v>
      </c>
      <c r="B2116" s="20" t="str">
        <f aca="false">INDEX(Table2[], MATCH(L2116, Location_ID!$D$2:$D$648, 0), 1)</f>
        <v>c238efcf-c3a3-446e-9c0d-e482d5b4efc0</v>
      </c>
      <c r="C2116" s="29" t="s">
        <v>1077</v>
      </c>
      <c r="D2116" s="247" t="s">
        <v>354</v>
      </c>
      <c r="E2116" s="29" t="s">
        <v>7965</v>
      </c>
      <c r="F2116" s="29" t="s">
        <v>7966</v>
      </c>
      <c r="G2116" s="29" t="s">
        <v>7966</v>
      </c>
      <c r="H2116" s="38"/>
      <c r="I2116" s="29" t="s">
        <v>11469</v>
      </c>
      <c r="J2116" s="29" t="s">
        <v>11459</v>
      </c>
      <c r="K2116" s="29" t="s">
        <v>7128</v>
      </c>
      <c r="L2116" s="29" t="s">
        <v>2308</v>
      </c>
      <c r="M2116" s="29" t="s">
        <v>7125</v>
      </c>
      <c r="N2116" s="29" t="s">
        <v>11460</v>
      </c>
      <c r="O2116" s="29"/>
      <c r="P2116" s="228" t="n">
        <v>41640</v>
      </c>
      <c r="Q2116" s="228" t="n">
        <v>42004</v>
      </c>
      <c r="R2116" s="29"/>
      <c r="S2116" s="29" t="s">
        <v>7117</v>
      </c>
      <c r="T2116" s="29" t="n">
        <v>2.01</v>
      </c>
      <c r="U2116" s="29" t="n">
        <v>1.84</v>
      </c>
      <c r="V2116" s="29" t="n">
        <v>2.18</v>
      </c>
      <c r="W2116" s="29" t="s">
        <v>11461</v>
      </c>
      <c r="X2116" s="38"/>
      <c r="Y2116" s="38"/>
      <c r="Z2116" s="38" t="n">
        <v>1</v>
      </c>
      <c r="AE2116" s="94" t="e">
        <f aca="false" t="array" ref="AE2116:AE2116">_xlfn.torow(_xlfn.unique(_xlfn._xlws.filter(cat_table[Subsector],$E2116=cat_table[Sector],"")))</f>
        <v>#NAME?</v>
      </c>
      <c r="AO2116" s="94" t="e">
        <f aca="false" t="array" ref="AO2116:AO2116">_xlfn.torow(_xlfn.unique(_xlfn._xlws.filter(cat_table[Sub-subsector],($E2116=cat_table[Sector])*($F2116=cat_table[Subsector]),"")))</f>
        <v>#NAME?</v>
      </c>
    </row>
    <row r="2117" customFormat="false" ht="15" hidden="false" customHeight="true" outlineLevel="0" collapsed="false">
      <c r="A2117" s="29" t="s">
        <v>11490</v>
      </c>
      <c r="B2117" s="20" t="str">
        <f aca="false">INDEX(Table2[], MATCH(L2117, Location_ID!$D$2:$D$648, 0), 1)</f>
        <v>6d288d82-4cfe-407f-b146-df4d08905a3c</v>
      </c>
      <c r="C2117" s="29" t="s">
        <v>1077</v>
      </c>
      <c r="D2117" s="247" t="s">
        <v>354</v>
      </c>
      <c r="E2117" s="29" t="s">
        <v>7965</v>
      </c>
      <c r="F2117" s="29" t="s">
        <v>7966</v>
      </c>
      <c r="G2117" s="29" t="s">
        <v>7966</v>
      </c>
      <c r="H2117" s="38"/>
      <c r="I2117" s="29" t="s">
        <v>11458</v>
      </c>
      <c r="J2117" s="29" t="s">
        <v>11459</v>
      </c>
      <c r="K2117" s="29" t="s">
        <v>7128</v>
      </c>
      <c r="L2117" s="29" t="s">
        <v>1863</v>
      </c>
      <c r="M2117" s="29" t="s">
        <v>7125</v>
      </c>
      <c r="N2117" s="29" t="s">
        <v>11460</v>
      </c>
      <c r="O2117" s="29"/>
      <c r="P2117" s="228" t="n">
        <v>42005</v>
      </c>
      <c r="Q2117" s="228" t="n">
        <v>42369</v>
      </c>
      <c r="R2117" s="29"/>
      <c r="S2117" s="29" t="s">
        <v>7117</v>
      </c>
      <c r="T2117" s="29" t="n">
        <v>1.49</v>
      </c>
      <c r="U2117" s="29" t="n">
        <v>1.34</v>
      </c>
      <c r="V2117" s="29" t="n">
        <v>1.64</v>
      </c>
      <c r="W2117" s="29" t="s">
        <v>11461</v>
      </c>
      <c r="X2117" s="38"/>
      <c r="Y2117" s="38"/>
      <c r="Z2117" s="38" t="n">
        <v>1</v>
      </c>
      <c r="AE2117" s="94" t="e">
        <f aca="false" t="array" ref="AE2117:AE2117">_xlfn.torow(_xlfn.unique(_xlfn._xlws.filter(cat_table[Subsector],$E2117=cat_table[Sector],"")))</f>
        <v>#NAME?</v>
      </c>
      <c r="AO2117" s="94" t="e">
        <f aca="false" t="array" ref="AO2117:AO2117">_xlfn.torow(_xlfn.unique(_xlfn._xlws.filter(cat_table[Sub-subsector],($E2117=cat_table[Sector])*($F2117=cat_table[Subsector]),"")))</f>
        <v>#NAME?</v>
      </c>
    </row>
    <row r="2118" customFormat="false" ht="15" hidden="false" customHeight="true" outlineLevel="0" collapsed="false">
      <c r="A2118" s="29" t="s">
        <v>11491</v>
      </c>
      <c r="B2118" s="20" t="str">
        <f aca="false">INDEX(Table2[], MATCH(L2118, Location_ID!$D$2:$D$648, 0), 1)</f>
        <v>4946b673-28ef-4684-a8bf-6b9fdcf780c7</v>
      </c>
      <c r="C2118" s="29" t="s">
        <v>1077</v>
      </c>
      <c r="D2118" s="247" t="s">
        <v>354</v>
      </c>
      <c r="E2118" s="29" t="s">
        <v>7965</v>
      </c>
      <c r="F2118" s="29" t="s">
        <v>7966</v>
      </c>
      <c r="G2118" s="29" t="s">
        <v>7966</v>
      </c>
      <c r="H2118" s="38"/>
      <c r="I2118" s="29" t="s">
        <v>11463</v>
      </c>
      <c r="J2118" s="29" t="s">
        <v>11459</v>
      </c>
      <c r="K2118" s="29" t="s">
        <v>7128</v>
      </c>
      <c r="L2118" s="29" t="s">
        <v>2300</v>
      </c>
      <c r="M2118" s="29" t="s">
        <v>7125</v>
      </c>
      <c r="N2118" s="29" t="s">
        <v>11460</v>
      </c>
      <c r="O2118" s="29"/>
      <c r="P2118" s="228" t="n">
        <v>42005</v>
      </c>
      <c r="Q2118" s="228" t="n">
        <v>42369</v>
      </c>
      <c r="R2118" s="29"/>
      <c r="S2118" s="29" t="s">
        <v>7117</v>
      </c>
      <c r="T2118" s="29" t="n">
        <v>0.69</v>
      </c>
      <c r="U2118" s="29" t="n">
        <v>0.59</v>
      </c>
      <c r="V2118" s="29" t="n">
        <v>0.79</v>
      </c>
      <c r="W2118" s="29" t="s">
        <v>11461</v>
      </c>
      <c r="X2118" s="38"/>
      <c r="Y2118" s="38"/>
      <c r="Z2118" s="38" t="n">
        <v>1</v>
      </c>
      <c r="AE2118" s="94" t="e">
        <f aca="false" t="array" ref="AE2118:AE2118">_xlfn.torow(_xlfn.unique(_xlfn._xlws.filter(cat_table[Subsector],$E2118=cat_table[Sector],"")))</f>
        <v>#NAME?</v>
      </c>
      <c r="AO2118" s="94" t="e">
        <f aca="false" t="array" ref="AO2118:AO2118">_xlfn.torow(_xlfn.unique(_xlfn._xlws.filter(cat_table[Sub-subsector],($E2118=cat_table[Sector])*($F2118=cat_table[Subsector]),"")))</f>
        <v>#NAME?</v>
      </c>
    </row>
    <row r="2119" customFormat="false" ht="15" hidden="false" customHeight="true" outlineLevel="0" collapsed="false">
      <c r="A2119" s="29" t="s">
        <v>11492</v>
      </c>
      <c r="B2119" s="20" t="str">
        <f aca="false">INDEX(Table2[], MATCH(L2119, Location_ID!$D$2:$D$648, 0), 1)</f>
        <v>b18be01b-0ae3-401d-a939-b44db966dc5c</v>
      </c>
      <c r="C2119" s="29" t="s">
        <v>1077</v>
      </c>
      <c r="D2119" s="247" t="s">
        <v>354</v>
      </c>
      <c r="E2119" s="29" t="s">
        <v>7965</v>
      </c>
      <c r="F2119" s="29" t="s">
        <v>7966</v>
      </c>
      <c r="G2119" s="29" t="s">
        <v>7966</v>
      </c>
      <c r="H2119" s="38"/>
      <c r="I2119" s="29" t="s">
        <v>11465</v>
      </c>
      <c r="J2119" s="29" t="s">
        <v>11459</v>
      </c>
      <c r="K2119" s="29" t="s">
        <v>7128</v>
      </c>
      <c r="L2119" s="29" t="s">
        <v>2303</v>
      </c>
      <c r="M2119" s="29" t="s">
        <v>7125</v>
      </c>
      <c r="N2119" s="29" t="s">
        <v>11460</v>
      </c>
      <c r="O2119" s="29"/>
      <c r="P2119" s="228" t="n">
        <v>42005</v>
      </c>
      <c r="Q2119" s="228" t="n">
        <v>42369</v>
      </c>
      <c r="R2119" s="29"/>
      <c r="S2119" s="29" t="s">
        <v>7117</v>
      </c>
      <c r="T2119" s="29" t="n">
        <v>1.33</v>
      </c>
      <c r="U2119" s="29" t="n">
        <v>1.19</v>
      </c>
      <c r="V2119" s="29" t="n">
        <v>1.47</v>
      </c>
      <c r="W2119" s="29" t="s">
        <v>11461</v>
      </c>
      <c r="X2119" s="38"/>
      <c r="Y2119" s="38"/>
      <c r="Z2119" s="38" t="n">
        <v>1</v>
      </c>
      <c r="AE2119" s="94" t="e">
        <f aca="false" t="array" ref="AE2119:AE2119">_xlfn.torow(_xlfn.unique(_xlfn._xlws.filter(cat_table[Subsector],$E2119=cat_table[Sector],"")))</f>
        <v>#NAME?</v>
      </c>
      <c r="AO2119" s="94" t="e">
        <f aca="false" t="array" ref="AO2119:AO2119">_xlfn.torow(_xlfn.unique(_xlfn._xlws.filter(cat_table[Sub-subsector],($E2119=cat_table[Sector])*($F2119=cat_table[Subsector]),"")))</f>
        <v>#NAME?</v>
      </c>
    </row>
    <row r="2120" customFormat="false" ht="15" hidden="false" customHeight="true" outlineLevel="0" collapsed="false">
      <c r="A2120" s="29" t="s">
        <v>11493</v>
      </c>
      <c r="B2120" s="20" t="str">
        <f aca="false">INDEX(Table2[], MATCH(L2120, Location_ID!$D$2:$D$648, 0), 1)</f>
        <v>affbe23d-0aaf-4549-9123-d842d740a6b6</v>
      </c>
      <c r="C2120" s="29" t="s">
        <v>1077</v>
      </c>
      <c r="D2120" s="247" t="s">
        <v>354</v>
      </c>
      <c r="E2120" s="29" t="s">
        <v>7965</v>
      </c>
      <c r="F2120" s="29" t="s">
        <v>7966</v>
      </c>
      <c r="G2120" s="29" t="s">
        <v>7966</v>
      </c>
      <c r="H2120" s="38"/>
      <c r="I2120" s="29" t="s">
        <v>11467</v>
      </c>
      <c r="J2120" s="29" t="s">
        <v>11459</v>
      </c>
      <c r="K2120" s="29" t="s">
        <v>7128</v>
      </c>
      <c r="L2120" s="29" t="s">
        <v>2306</v>
      </c>
      <c r="M2120" s="29" t="s">
        <v>7125</v>
      </c>
      <c r="N2120" s="29" t="s">
        <v>11460</v>
      </c>
      <c r="O2120" s="29"/>
      <c r="P2120" s="228" t="n">
        <v>42005</v>
      </c>
      <c r="Q2120" s="228" t="n">
        <v>42369</v>
      </c>
      <c r="R2120" s="29"/>
      <c r="S2120" s="29" t="s">
        <v>7117</v>
      </c>
      <c r="T2120" s="29" t="n">
        <v>0.27</v>
      </c>
      <c r="U2120" s="29" t="n">
        <v>0.23</v>
      </c>
      <c r="V2120" s="29" t="n">
        <v>0.3</v>
      </c>
      <c r="W2120" s="29" t="s">
        <v>11461</v>
      </c>
      <c r="X2120" s="38"/>
      <c r="Y2120" s="38"/>
      <c r="Z2120" s="38" t="n">
        <v>1</v>
      </c>
      <c r="AE2120" s="94" t="e">
        <f aca="false" t="array" ref="AE2120:AE2120">_xlfn.torow(_xlfn.unique(_xlfn._xlws.filter(cat_table[Subsector],$E2120=cat_table[Sector],"")))</f>
        <v>#NAME?</v>
      </c>
      <c r="AO2120" s="94" t="e">
        <f aca="false" t="array" ref="AO2120:AO2120">_xlfn.torow(_xlfn.unique(_xlfn._xlws.filter(cat_table[Sub-subsector],($E2120=cat_table[Sector])*($F2120=cat_table[Subsector]),"")))</f>
        <v>#NAME?</v>
      </c>
    </row>
    <row r="2121" customFormat="false" ht="15" hidden="false" customHeight="true" outlineLevel="0" collapsed="false">
      <c r="A2121" s="29" t="s">
        <v>11494</v>
      </c>
      <c r="B2121" s="20" t="str">
        <f aca="false">INDEX(Table2[], MATCH(L2121, Location_ID!$D$2:$D$648, 0), 1)</f>
        <v>c238efcf-c3a3-446e-9c0d-e482d5b4efc0</v>
      </c>
      <c r="C2121" s="29" t="s">
        <v>1077</v>
      </c>
      <c r="D2121" s="247" t="s">
        <v>354</v>
      </c>
      <c r="E2121" s="29" t="s">
        <v>7965</v>
      </c>
      <c r="F2121" s="29" t="s">
        <v>7966</v>
      </c>
      <c r="G2121" s="29" t="s">
        <v>7966</v>
      </c>
      <c r="H2121" s="38"/>
      <c r="I2121" s="29" t="s">
        <v>11469</v>
      </c>
      <c r="J2121" s="29" t="s">
        <v>11459</v>
      </c>
      <c r="K2121" s="29" t="s">
        <v>7128</v>
      </c>
      <c r="L2121" s="29" t="s">
        <v>2308</v>
      </c>
      <c r="M2121" s="29" t="s">
        <v>7125</v>
      </c>
      <c r="N2121" s="29" t="s">
        <v>11460</v>
      </c>
      <c r="O2121" s="29"/>
      <c r="P2121" s="228" t="n">
        <v>42005</v>
      </c>
      <c r="Q2121" s="228" t="n">
        <v>42369</v>
      </c>
      <c r="R2121" s="29"/>
      <c r="S2121" s="29" t="s">
        <v>7117</v>
      </c>
      <c r="T2121" s="29" t="n">
        <v>2</v>
      </c>
      <c r="U2121" s="29" t="n">
        <v>1.83</v>
      </c>
      <c r="V2121" s="29" t="n">
        <v>2.17</v>
      </c>
      <c r="W2121" s="29" t="s">
        <v>11461</v>
      </c>
      <c r="X2121" s="38"/>
      <c r="Y2121" s="38"/>
      <c r="Z2121" s="38" t="n">
        <v>1</v>
      </c>
      <c r="AE2121" s="94" t="e">
        <f aca="false" t="array" ref="AE2121:AE2121">_xlfn.torow(_xlfn.unique(_xlfn._xlws.filter(cat_table[Subsector],$E2121=cat_table[Sector],"")))</f>
        <v>#NAME?</v>
      </c>
      <c r="AO2121" s="94" t="e">
        <f aca="false" t="array" ref="AO2121:AO2121">_xlfn.torow(_xlfn.unique(_xlfn._xlws.filter(cat_table[Sub-subsector],($E2121=cat_table[Sector])*($F2121=cat_table[Subsector]),"")))</f>
        <v>#NAME?</v>
      </c>
    </row>
    <row r="2122" customFormat="false" ht="15" hidden="false" customHeight="true" outlineLevel="0" collapsed="false">
      <c r="A2122" s="29" t="s">
        <v>11495</v>
      </c>
      <c r="B2122" s="20" t="str">
        <f aca="false">INDEX(Table2[], MATCH(L2122, Location_ID!$D$2:$D$648, 0), 1)</f>
        <v>6d288d82-4cfe-407f-b146-df4d08905a3c</v>
      </c>
      <c r="C2122" s="29" t="s">
        <v>1077</v>
      </c>
      <c r="D2122" s="247" t="s">
        <v>354</v>
      </c>
      <c r="E2122" s="29" t="s">
        <v>7965</v>
      </c>
      <c r="F2122" s="29" t="s">
        <v>7966</v>
      </c>
      <c r="G2122" s="29" t="s">
        <v>7966</v>
      </c>
      <c r="H2122" s="38"/>
      <c r="I2122" s="29" t="s">
        <v>11458</v>
      </c>
      <c r="J2122" s="29" t="s">
        <v>11459</v>
      </c>
      <c r="K2122" s="29" t="s">
        <v>7128</v>
      </c>
      <c r="L2122" s="29" t="s">
        <v>1863</v>
      </c>
      <c r="M2122" s="29" t="s">
        <v>7125</v>
      </c>
      <c r="N2122" s="29" t="s">
        <v>11460</v>
      </c>
      <c r="O2122" s="29"/>
      <c r="P2122" s="228" t="n">
        <v>42370</v>
      </c>
      <c r="Q2122" s="228" t="n">
        <v>42735</v>
      </c>
      <c r="R2122" s="29"/>
      <c r="S2122" s="29" t="s">
        <v>7117</v>
      </c>
      <c r="T2122" s="29" t="n">
        <v>1.77</v>
      </c>
      <c r="U2122" s="29" t="n">
        <v>1.63</v>
      </c>
      <c r="V2122" s="29" t="n">
        <v>1.92</v>
      </c>
      <c r="W2122" s="29" t="s">
        <v>11461</v>
      </c>
      <c r="X2122" s="38"/>
      <c r="Y2122" s="38"/>
      <c r="Z2122" s="38" t="n">
        <v>1</v>
      </c>
      <c r="AE2122" s="94" t="e">
        <f aca="false" t="array" ref="AE2122:AE2122">_xlfn.torow(_xlfn.unique(_xlfn._xlws.filter(cat_table[Subsector],$E2122=cat_table[Sector],"")))</f>
        <v>#NAME?</v>
      </c>
      <c r="AO2122" s="94" t="e">
        <f aca="false" t="array" ref="AO2122:AO2122">_xlfn.torow(_xlfn.unique(_xlfn._xlws.filter(cat_table[Sub-subsector],($E2122=cat_table[Sector])*($F2122=cat_table[Subsector]),"")))</f>
        <v>#NAME?</v>
      </c>
    </row>
    <row r="2123" customFormat="false" ht="15" hidden="false" customHeight="true" outlineLevel="0" collapsed="false">
      <c r="A2123" s="29" t="s">
        <v>11496</v>
      </c>
      <c r="B2123" s="20" t="str">
        <f aca="false">INDEX(Table2[], MATCH(L2123, Location_ID!$D$2:$D$648, 0), 1)</f>
        <v>4946b673-28ef-4684-a8bf-6b9fdcf780c7</v>
      </c>
      <c r="C2123" s="29" t="s">
        <v>1077</v>
      </c>
      <c r="D2123" s="247" t="s">
        <v>354</v>
      </c>
      <c r="E2123" s="29" t="s">
        <v>7965</v>
      </c>
      <c r="F2123" s="29" t="s">
        <v>7966</v>
      </c>
      <c r="G2123" s="29" t="s">
        <v>7966</v>
      </c>
      <c r="H2123" s="38"/>
      <c r="I2123" s="29" t="s">
        <v>11463</v>
      </c>
      <c r="J2123" s="29" t="s">
        <v>11459</v>
      </c>
      <c r="K2123" s="29" t="s">
        <v>7128</v>
      </c>
      <c r="L2123" s="29" t="s">
        <v>2300</v>
      </c>
      <c r="M2123" s="29" t="s">
        <v>7125</v>
      </c>
      <c r="N2123" s="29" t="s">
        <v>11460</v>
      </c>
      <c r="O2123" s="29"/>
      <c r="P2123" s="228" t="n">
        <v>42370</v>
      </c>
      <c r="Q2123" s="228" t="n">
        <v>42735</v>
      </c>
      <c r="R2123" s="29"/>
      <c r="S2123" s="29" t="s">
        <v>7117</v>
      </c>
      <c r="T2123" s="29" t="n">
        <v>0.65</v>
      </c>
      <c r="U2123" s="29" t="n">
        <v>0.55</v>
      </c>
      <c r="V2123" s="29" t="n">
        <v>0.75</v>
      </c>
      <c r="W2123" s="29" t="s">
        <v>11461</v>
      </c>
      <c r="X2123" s="38"/>
      <c r="Y2123" s="38"/>
      <c r="Z2123" s="38" t="n">
        <v>1</v>
      </c>
      <c r="AE2123" s="94" t="e">
        <f aca="false" t="array" ref="AE2123:AE2123">_xlfn.torow(_xlfn.unique(_xlfn._xlws.filter(cat_table[Subsector],$E2123=cat_table[Sector],"")))</f>
        <v>#NAME?</v>
      </c>
      <c r="AO2123" s="94" t="e">
        <f aca="false" t="array" ref="AO2123:AO2123">_xlfn.torow(_xlfn.unique(_xlfn._xlws.filter(cat_table[Sub-subsector],($E2123=cat_table[Sector])*($F2123=cat_table[Subsector]),"")))</f>
        <v>#NAME?</v>
      </c>
    </row>
    <row r="2124" customFormat="false" ht="15" hidden="false" customHeight="true" outlineLevel="0" collapsed="false">
      <c r="A2124" s="29" t="s">
        <v>11497</v>
      </c>
      <c r="B2124" s="20" t="str">
        <f aca="false">INDEX(Table2[], MATCH(L2124, Location_ID!$D$2:$D$648, 0), 1)</f>
        <v>b18be01b-0ae3-401d-a939-b44db966dc5c</v>
      </c>
      <c r="C2124" s="29" t="s">
        <v>1077</v>
      </c>
      <c r="D2124" s="247" t="s">
        <v>354</v>
      </c>
      <c r="E2124" s="29" t="s">
        <v>7965</v>
      </c>
      <c r="F2124" s="29" t="s">
        <v>7966</v>
      </c>
      <c r="G2124" s="29" t="s">
        <v>7966</v>
      </c>
      <c r="H2124" s="38"/>
      <c r="I2124" s="29" t="s">
        <v>11465</v>
      </c>
      <c r="J2124" s="29" t="s">
        <v>11459</v>
      </c>
      <c r="K2124" s="29" t="s">
        <v>7128</v>
      </c>
      <c r="L2124" s="29" t="s">
        <v>2303</v>
      </c>
      <c r="M2124" s="29" t="s">
        <v>7125</v>
      </c>
      <c r="N2124" s="29" t="s">
        <v>11460</v>
      </c>
      <c r="O2124" s="29"/>
      <c r="P2124" s="228" t="n">
        <v>42370</v>
      </c>
      <c r="Q2124" s="228" t="n">
        <v>42735</v>
      </c>
      <c r="R2124" s="29"/>
      <c r="S2124" s="29" t="s">
        <v>7117</v>
      </c>
      <c r="T2124" s="29" t="n">
        <v>1.3</v>
      </c>
      <c r="U2124" s="29" t="n">
        <v>1.17</v>
      </c>
      <c r="V2124" s="29" t="n">
        <v>1.43</v>
      </c>
      <c r="W2124" s="29" t="s">
        <v>11461</v>
      </c>
      <c r="X2124" s="38"/>
      <c r="Y2124" s="38"/>
      <c r="Z2124" s="38" t="n">
        <v>1</v>
      </c>
      <c r="AE2124" s="94" t="e">
        <f aca="false" t="array" ref="AE2124:AE2124">_xlfn.torow(_xlfn.unique(_xlfn._xlws.filter(cat_table[Subsector],$E2124=cat_table[Sector],"")))</f>
        <v>#NAME?</v>
      </c>
      <c r="AO2124" s="94" t="e">
        <f aca="false" t="array" ref="AO2124:AO2124">_xlfn.torow(_xlfn.unique(_xlfn._xlws.filter(cat_table[Sub-subsector],($E2124=cat_table[Sector])*($F2124=cat_table[Subsector]),"")))</f>
        <v>#NAME?</v>
      </c>
    </row>
    <row r="2125" customFormat="false" ht="15" hidden="false" customHeight="true" outlineLevel="0" collapsed="false">
      <c r="A2125" s="29" t="s">
        <v>11498</v>
      </c>
      <c r="B2125" s="20" t="str">
        <f aca="false">INDEX(Table2[], MATCH(L2125, Location_ID!$D$2:$D$648, 0), 1)</f>
        <v>affbe23d-0aaf-4549-9123-d842d740a6b6</v>
      </c>
      <c r="C2125" s="29" t="s">
        <v>1077</v>
      </c>
      <c r="D2125" s="247" t="s">
        <v>354</v>
      </c>
      <c r="E2125" s="29" t="s">
        <v>7965</v>
      </c>
      <c r="F2125" s="29" t="s">
        <v>7966</v>
      </c>
      <c r="G2125" s="29" t="s">
        <v>7966</v>
      </c>
      <c r="H2125" s="38"/>
      <c r="I2125" s="29" t="s">
        <v>11467</v>
      </c>
      <c r="J2125" s="29" t="s">
        <v>11459</v>
      </c>
      <c r="K2125" s="29" t="s">
        <v>7128</v>
      </c>
      <c r="L2125" s="29" t="s">
        <v>2306</v>
      </c>
      <c r="M2125" s="29" t="s">
        <v>7125</v>
      </c>
      <c r="N2125" s="29" t="s">
        <v>11460</v>
      </c>
      <c r="O2125" s="29"/>
      <c r="P2125" s="228" t="n">
        <v>42370</v>
      </c>
      <c r="Q2125" s="228" t="n">
        <v>42735</v>
      </c>
      <c r="R2125" s="29"/>
      <c r="S2125" s="29" t="s">
        <v>7117</v>
      </c>
      <c r="T2125" s="29" t="n">
        <v>0.26</v>
      </c>
      <c r="U2125" s="29" t="n">
        <v>0.22</v>
      </c>
      <c r="V2125" s="29" t="n">
        <v>0.29</v>
      </c>
      <c r="W2125" s="29" t="s">
        <v>11461</v>
      </c>
      <c r="X2125" s="38"/>
      <c r="Y2125" s="38"/>
      <c r="Z2125" s="38" t="n">
        <v>1</v>
      </c>
      <c r="AE2125" s="94" t="e">
        <f aca="false" t="array" ref="AE2125:AE2125">_xlfn.torow(_xlfn.unique(_xlfn._xlws.filter(cat_table[Subsector],$E2125=cat_table[Sector],"")))</f>
        <v>#NAME?</v>
      </c>
      <c r="AO2125" s="94" t="e">
        <f aca="false" t="array" ref="AO2125:AO2125">_xlfn.torow(_xlfn.unique(_xlfn._xlws.filter(cat_table[Sub-subsector],($E2125=cat_table[Sector])*($F2125=cat_table[Subsector]),"")))</f>
        <v>#NAME?</v>
      </c>
    </row>
    <row r="2126" customFormat="false" ht="15" hidden="false" customHeight="true" outlineLevel="0" collapsed="false">
      <c r="A2126" s="29" t="s">
        <v>11499</v>
      </c>
      <c r="B2126" s="20" t="str">
        <f aca="false">INDEX(Table2[], MATCH(L2126, Location_ID!$D$2:$D$648, 0), 1)</f>
        <v>c238efcf-c3a3-446e-9c0d-e482d5b4efc0</v>
      </c>
      <c r="C2126" s="29" t="s">
        <v>1077</v>
      </c>
      <c r="D2126" s="247" t="s">
        <v>354</v>
      </c>
      <c r="E2126" s="29" t="s">
        <v>7965</v>
      </c>
      <c r="F2126" s="29" t="s">
        <v>7966</v>
      </c>
      <c r="G2126" s="29" t="s">
        <v>7966</v>
      </c>
      <c r="H2126" s="38"/>
      <c r="I2126" s="29" t="s">
        <v>11469</v>
      </c>
      <c r="J2126" s="29" t="s">
        <v>11459</v>
      </c>
      <c r="K2126" s="29" t="s">
        <v>7128</v>
      </c>
      <c r="L2126" s="29" t="s">
        <v>2308</v>
      </c>
      <c r="M2126" s="29" t="s">
        <v>7125</v>
      </c>
      <c r="N2126" s="29" t="s">
        <v>11460</v>
      </c>
      <c r="O2126" s="29"/>
      <c r="P2126" s="228" t="n">
        <v>42370</v>
      </c>
      <c r="Q2126" s="228" t="n">
        <v>42735</v>
      </c>
      <c r="R2126" s="29"/>
      <c r="S2126" s="29" t="s">
        <v>7117</v>
      </c>
      <c r="T2126" s="29" t="n">
        <v>1.95</v>
      </c>
      <c r="U2126" s="29" t="n">
        <v>1.77</v>
      </c>
      <c r="V2126" s="29" t="n">
        <v>2.14</v>
      </c>
      <c r="W2126" s="29" t="s">
        <v>11461</v>
      </c>
      <c r="X2126" s="38"/>
      <c r="Y2126" s="38"/>
      <c r="Z2126" s="38" t="n">
        <v>1</v>
      </c>
      <c r="AE2126" s="94" t="e">
        <f aca="false" t="array" ref="AE2126:AE2126">_xlfn.torow(_xlfn.unique(_xlfn._xlws.filter(cat_table[Subsector],$E2126=cat_table[Sector],"")))</f>
        <v>#NAME?</v>
      </c>
      <c r="AO2126" s="94" t="e">
        <f aca="false" t="array" ref="AO2126:AO2126">_xlfn.torow(_xlfn.unique(_xlfn._xlws.filter(cat_table[Sub-subsector],($E2126=cat_table[Sector])*($F2126=cat_table[Subsector]),"")))</f>
        <v>#NAME?</v>
      </c>
    </row>
    <row r="2127" customFormat="false" ht="15" hidden="false" customHeight="true" outlineLevel="0" collapsed="false">
      <c r="A2127" s="29" t="s">
        <v>11500</v>
      </c>
      <c r="B2127" s="20" t="str">
        <f aca="false">INDEX(Table2[], MATCH(L2127, Location_ID!$D$2:$D$648, 0), 1)</f>
        <v>6d288d82-4cfe-407f-b146-df4d08905a3c</v>
      </c>
      <c r="C2127" s="29" t="s">
        <v>1077</v>
      </c>
      <c r="D2127" s="247" t="s">
        <v>354</v>
      </c>
      <c r="E2127" s="29" t="s">
        <v>7965</v>
      </c>
      <c r="F2127" s="29" t="s">
        <v>7966</v>
      </c>
      <c r="G2127" s="29" t="s">
        <v>7966</v>
      </c>
      <c r="H2127" s="38"/>
      <c r="I2127" s="29" t="s">
        <v>11458</v>
      </c>
      <c r="J2127" s="29" t="s">
        <v>11459</v>
      </c>
      <c r="K2127" s="29" t="s">
        <v>7128</v>
      </c>
      <c r="L2127" s="29" t="s">
        <v>1863</v>
      </c>
      <c r="M2127" s="29" t="s">
        <v>7125</v>
      </c>
      <c r="N2127" s="29" t="s">
        <v>11460</v>
      </c>
      <c r="O2127" s="29"/>
      <c r="P2127" s="228" t="n">
        <v>42736</v>
      </c>
      <c r="Q2127" s="228" t="n">
        <v>43100</v>
      </c>
      <c r="R2127" s="29"/>
      <c r="S2127" s="29" t="s">
        <v>7117</v>
      </c>
      <c r="T2127" s="29" t="n">
        <v>1.82</v>
      </c>
      <c r="U2127" s="29" t="n">
        <v>1.67</v>
      </c>
      <c r="V2127" s="29" t="n">
        <v>1.98</v>
      </c>
      <c r="W2127" s="29" t="s">
        <v>11461</v>
      </c>
      <c r="X2127" s="38"/>
      <c r="Y2127" s="38"/>
      <c r="Z2127" s="38" t="n">
        <v>1</v>
      </c>
      <c r="AE2127" s="94" t="e">
        <f aca="false" t="array" ref="AE2127:AE2127">_xlfn.torow(_xlfn.unique(_xlfn._xlws.filter(cat_table[Subsector],$E2127=cat_table[Sector],"")))</f>
        <v>#NAME?</v>
      </c>
      <c r="AO2127" s="94" t="e">
        <f aca="false" t="array" ref="AO2127:AO2127">_xlfn.torow(_xlfn.unique(_xlfn._xlws.filter(cat_table[Sub-subsector],($E2127=cat_table[Sector])*($F2127=cat_table[Subsector]),"")))</f>
        <v>#NAME?</v>
      </c>
    </row>
    <row r="2128" customFormat="false" ht="15" hidden="false" customHeight="true" outlineLevel="0" collapsed="false">
      <c r="A2128" s="29" t="s">
        <v>11501</v>
      </c>
      <c r="B2128" s="20" t="str">
        <f aca="false">INDEX(Table2[], MATCH(L2128, Location_ID!$D$2:$D$648, 0), 1)</f>
        <v>4946b673-28ef-4684-a8bf-6b9fdcf780c7</v>
      </c>
      <c r="C2128" s="29" t="s">
        <v>1077</v>
      </c>
      <c r="D2128" s="247" t="s">
        <v>354</v>
      </c>
      <c r="E2128" s="29" t="s">
        <v>7965</v>
      </c>
      <c r="F2128" s="29" t="s">
        <v>7966</v>
      </c>
      <c r="G2128" s="29" t="s">
        <v>7966</v>
      </c>
      <c r="H2128" s="38"/>
      <c r="I2128" s="29" t="s">
        <v>11463</v>
      </c>
      <c r="J2128" s="29" t="s">
        <v>11459</v>
      </c>
      <c r="K2128" s="29" t="s">
        <v>7128</v>
      </c>
      <c r="L2128" s="29" t="s">
        <v>2300</v>
      </c>
      <c r="M2128" s="29" t="s">
        <v>7125</v>
      </c>
      <c r="N2128" s="29" t="s">
        <v>11460</v>
      </c>
      <c r="O2128" s="29"/>
      <c r="P2128" s="228" t="n">
        <v>42736</v>
      </c>
      <c r="Q2128" s="228" t="n">
        <v>43100</v>
      </c>
      <c r="R2128" s="29"/>
      <c r="S2128" s="29" t="s">
        <v>7117</v>
      </c>
      <c r="T2128" s="29" t="n">
        <v>0.55</v>
      </c>
      <c r="U2128" s="29" t="n">
        <v>0.48</v>
      </c>
      <c r="V2128" s="29" t="n">
        <v>0.63</v>
      </c>
      <c r="W2128" s="29" t="s">
        <v>11461</v>
      </c>
      <c r="X2128" s="38"/>
      <c r="Y2128" s="38"/>
      <c r="Z2128" s="38" t="n">
        <v>1</v>
      </c>
      <c r="AE2128" s="94" t="e">
        <f aca="false" t="array" ref="AE2128:AE2128">_xlfn.torow(_xlfn.unique(_xlfn._xlws.filter(cat_table[Subsector],$E2128=cat_table[Sector],"")))</f>
        <v>#NAME?</v>
      </c>
      <c r="AO2128" s="94" t="e">
        <f aca="false" t="array" ref="AO2128:AO2128">_xlfn.torow(_xlfn.unique(_xlfn._xlws.filter(cat_table[Sub-subsector],($E2128=cat_table[Sector])*($F2128=cat_table[Subsector]),"")))</f>
        <v>#NAME?</v>
      </c>
    </row>
    <row r="2129" customFormat="false" ht="15" hidden="false" customHeight="true" outlineLevel="0" collapsed="false">
      <c r="A2129" s="29" t="s">
        <v>11502</v>
      </c>
      <c r="B2129" s="20" t="str">
        <f aca="false">INDEX(Table2[], MATCH(L2129, Location_ID!$D$2:$D$648, 0), 1)</f>
        <v>b18be01b-0ae3-401d-a939-b44db966dc5c</v>
      </c>
      <c r="C2129" s="29" t="s">
        <v>1077</v>
      </c>
      <c r="D2129" s="247" t="s">
        <v>354</v>
      </c>
      <c r="E2129" s="29" t="s">
        <v>7965</v>
      </c>
      <c r="F2129" s="29" t="s">
        <v>7966</v>
      </c>
      <c r="G2129" s="29" t="s">
        <v>7966</v>
      </c>
      <c r="H2129" s="38"/>
      <c r="I2129" s="29" t="s">
        <v>11465</v>
      </c>
      <c r="J2129" s="29" t="s">
        <v>11459</v>
      </c>
      <c r="K2129" s="29" t="s">
        <v>7128</v>
      </c>
      <c r="L2129" s="29" t="s">
        <v>2303</v>
      </c>
      <c r="M2129" s="29" t="s">
        <v>7125</v>
      </c>
      <c r="N2129" s="29" t="s">
        <v>11460</v>
      </c>
      <c r="O2129" s="29"/>
      <c r="P2129" s="228" t="n">
        <v>42736</v>
      </c>
      <c r="Q2129" s="228" t="n">
        <v>43100</v>
      </c>
      <c r="R2129" s="29"/>
      <c r="S2129" s="29" t="s">
        <v>7117</v>
      </c>
      <c r="T2129" s="29" t="n">
        <v>1.33</v>
      </c>
      <c r="U2129" s="29" t="n">
        <v>1.2</v>
      </c>
      <c r="V2129" s="29" t="n">
        <v>1.46</v>
      </c>
      <c r="W2129" s="29" t="s">
        <v>11461</v>
      </c>
      <c r="X2129" s="38"/>
      <c r="Y2129" s="38"/>
      <c r="Z2129" s="38" t="n">
        <v>1</v>
      </c>
      <c r="AE2129" s="94" t="e">
        <f aca="false" t="array" ref="AE2129:AE2129">_xlfn.torow(_xlfn.unique(_xlfn._xlws.filter(cat_table[Subsector],$E2129=cat_table[Sector],"")))</f>
        <v>#NAME?</v>
      </c>
      <c r="AO2129" s="94" t="e">
        <f aca="false" t="array" ref="AO2129:AO2129">_xlfn.torow(_xlfn.unique(_xlfn._xlws.filter(cat_table[Sub-subsector],($E2129=cat_table[Sector])*($F2129=cat_table[Subsector]),"")))</f>
        <v>#NAME?</v>
      </c>
    </row>
    <row r="2130" customFormat="false" ht="15" hidden="false" customHeight="true" outlineLevel="0" collapsed="false">
      <c r="A2130" s="29" t="s">
        <v>11503</v>
      </c>
      <c r="B2130" s="20" t="str">
        <f aca="false">INDEX(Table2[], MATCH(L2130, Location_ID!$D$2:$D$648, 0), 1)</f>
        <v>affbe23d-0aaf-4549-9123-d842d740a6b6</v>
      </c>
      <c r="C2130" s="29" t="s">
        <v>1077</v>
      </c>
      <c r="D2130" s="247" t="s">
        <v>354</v>
      </c>
      <c r="E2130" s="29" t="s">
        <v>7965</v>
      </c>
      <c r="F2130" s="29" t="s">
        <v>7966</v>
      </c>
      <c r="G2130" s="29" t="s">
        <v>7966</v>
      </c>
      <c r="H2130" s="38"/>
      <c r="I2130" s="29" t="s">
        <v>11467</v>
      </c>
      <c r="J2130" s="29" t="s">
        <v>11459</v>
      </c>
      <c r="K2130" s="29" t="s">
        <v>7128</v>
      </c>
      <c r="L2130" s="29" t="s">
        <v>2306</v>
      </c>
      <c r="M2130" s="29" t="s">
        <v>7125</v>
      </c>
      <c r="N2130" s="29" t="s">
        <v>11460</v>
      </c>
      <c r="O2130" s="29"/>
      <c r="P2130" s="228" t="n">
        <v>42736</v>
      </c>
      <c r="Q2130" s="228" t="n">
        <v>43100</v>
      </c>
      <c r="R2130" s="29"/>
      <c r="S2130" s="29" t="s">
        <v>7117</v>
      </c>
      <c r="T2130" s="29" t="n">
        <v>0.23</v>
      </c>
      <c r="U2130" s="29" t="n">
        <v>0.2</v>
      </c>
      <c r="V2130" s="29" t="n">
        <v>0.27</v>
      </c>
      <c r="W2130" s="29" t="s">
        <v>11461</v>
      </c>
      <c r="X2130" s="38"/>
      <c r="Y2130" s="38"/>
      <c r="Z2130" s="38" t="n">
        <v>1</v>
      </c>
      <c r="AE2130" s="94" t="e">
        <f aca="false" t="array" ref="AE2130:AE2130">_xlfn.torow(_xlfn.unique(_xlfn._xlws.filter(cat_table[Subsector],$E2130=cat_table[Sector],"")))</f>
        <v>#NAME?</v>
      </c>
      <c r="AO2130" s="94" t="e">
        <f aca="false" t="array" ref="AO2130:AO2130">_xlfn.torow(_xlfn.unique(_xlfn._xlws.filter(cat_table[Sub-subsector],($E2130=cat_table[Sector])*($F2130=cat_table[Subsector]),"")))</f>
        <v>#NAME?</v>
      </c>
    </row>
    <row r="2131" customFormat="false" ht="15" hidden="false" customHeight="true" outlineLevel="0" collapsed="false">
      <c r="A2131" s="185" t="s">
        <v>11504</v>
      </c>
      <c r="B2131" s="20" t="str">
        <f aca="false">INDEX(Table2[], MATCH(L2131, Location_ID!$D$2:$D$648, 0), 1)</f>
        <v>c238efcf-c3a3-446e-9c0d-e482d5b4efc0</v>
      </c>
      <c r="C2131" s="185" t="s">
        <v>1077</v>
      </c>
      <c r="D2131" s="248" t="s">
        <v>354</v>
      </c>
      <c r="E2131" s="185" t="s">
        <v>7965</v>
      </c>
      <c r="F2131" s="185" t="s">
        <v>7966</v>
      </c>
      <c r="G2131" s="185" t="s">
        <v>7966</v>
      </c>
      <c r="H2131" s="185"/>
      <c r="I2131" s="185" t="s">
        <v>11469</v>
      </c>
      <c r="J2131" s="185" t="s">
        <v>11459</v>
      </c>
      <c r="K2131" s="185" t="s">
        <v>7128</v>
      </c>
      <c r="L2131" s="185" t="s">
        <v>2308</v>
      </c>
      <c r="M2131" s="185" t="s">
        <v>7125</v>
      </c>
      <c r="N2131" s="185" t="s">
        <v>11460</v>
      </c>
      <c r="O2131" s="185"/>
      <c r="P2131" s="188" t="n">
        <v>42736</v>
      </c>
      <c r="Q2131" s="188" t="n">
        <v>43100</v>
      </c>
      <c r="R2131" s="185"/>
      <c r="S2131" s="185" t="s">
        <v>7117</v>
      </c>
      <c r="T2131" s="185" t="n">
        <v>1.82</v>
      </c>
      <c r="U2131" s="185" t="n">
        <v>1.68</v>
      </c>
      <c r="V2131" s="185" t="n">
        <v>1.96</v>
      </c>
      <c r="W2131" s="185" t="s">
        <v>11461</v>
      </c>
      <c r="X2131" s="185"/>
      <c r="Y2131" s="189"/>
      <c r="Z2131" s="189" t="n">
        <v>1</v>
      </c>
      <c r="AE2131" s="94" t="e">
        <f aca="false" t="array" ref="AE2131:AE2131">_xlfn.torow(_xlfn.unique(_xlfn._xlws.filter(cat_table[Subsector],$E2131=cat_table[Sector],"")))</f>
        <v>#NAME?</v>
      </c>
      <c r="AO2131" s="94" t="e">
        <f aca="false" t="array" ref="AO2131:AO2131">_xlfn.torow(_xlfn.unique(_xlfn._xlws.filter(cat_table[Sub-subsector],($E2131=cat_table[Sector])*($F2131=cat_table[Subsector]),"")))</f>
        <v>#NAME?</v>
      </c>
    </row>
    <row r="2132" customFormat="false" ht="15" hidden="false" customHeight="true" outlineLevel="0" collapsed="false">
      <c r="A2132" s="20" t="s">
        <v>11505</v>
      </c>
      <c r="B2132" s="20" t="str">
        <f aca="false">INDEX(Table2[], MATCH(L2132, Location_ID!$D$2:$D$648, 0), 1)</f>
        <v>ad6b2e7f-09cc-407f-b639-def4f5495508</v>
      </c>
      <c r="C2132" s="20" t="s">
        <v>1083</v>
      </c>
      <c r="D2132" s="230" t="s">
        <v>354</v>
      </c>
      <c r="E2132" s="20" t="s">
        <v>7965</v>
      </c>
      <c r="F2132" s="20" t="s">
        <v>7966</v>
      </c>
      <c r="G2132" s="20" t="s">
        <v>7966</v>
      </c>
      <c r="H2132" s="20"/>
      <c r="I2132" s="20" t="s">
        <v>11506</v>
      </c>
      <c r="J2132" s="20" t="s">
        <v>11507</v>
      </c>
      <c r="K2132" s="20" t="s">
        <v>7128</v>
      </c>
      <c r="L2132" s="20" t="s">
        <v>1839</v>
      </c>
      <c r="M2132" s="20" t="s">
        <v>7125</v>
      </c>
      <c r="N2132" s="20" t="s">
        <v>11508</v>
      </c>
      <c r="O2132" s="20" t="s">
        <v>11509</v>
      </c>
      <c r="P2132" s="201" t="n">
        <v>40179</v>
      </c>
      <c r="Q2132" s="201" t="n">
        <v>43100</v>
      </c>
      <c r="R2132" s="20"/>
      <c r="S2132" s="20" t="s">
        <v>7117</v>
      </c>
      <c r="T2132" s="20" t="n">
        <v>50</v>
      </c>
      <c r="U2132" s="20"/>
      <c r="V2132" s="20"/>
      <c r="W2132" s="20" t="s">
        <v>11510</v>
      </c>
      <c r="X2132" s="35"/>
      <c r="Y2132" s="35"/>
      <c r="Z2132" s="35" t="n">
        <v>1</v>
      </c>
      <c r="AE2132" s="94" t="e">
        <f aca="false" t="array" ref="AE2132:AE2132">_xlfn.torow(_xlfn.unique(_xlfn._xlws.filter(cat_table[Subsector],$E2132=cat_table[Sector],"")))</f>
        <v>#NAME?</v>
      </c>
      <c r="AO2132" s="94" t="e">
        <f aca="false" t="array" ref="AO2132:AO2132">_xlfn.torow(_xlfn.unique(_xlfn._xlws.filter(cat_table[Sub-subsector],($E2132=cat_table[Sector])*($F2132=cat_table[Subsector]),"")))</f>
        <v>#NAME?</v>
      </c>
    </row>
    <row r="2133" customFormat="false" ht="15" hidden="false" customHeight="true" outlineLevel="0" collapsed="false">
      <c r="A2133" s="20" t="s">
        <v>11511</v>
      </c>
      <c r="B2133" s="20" t="str">
        <f aca="false">INDEX(Table2[], MATCH(L2133, Location_ID!$D$2:$D$648, 0), 1)</f>
        <v>5122b23d-6a5e-4c89-b12e-624825118607</v>
      </c>
      <c r="C2133" s="20" t="s">
        <v>1083</v>
      </c>
      <c r="D2133" s="230" t="s">
        <v>354</v>
      </c>
      <c r="E2133" s="20" t="s">
        <v>7965</v>
      </c>
      <c r="F2133" s="20" t="s">
        <v>7966</v>
      </c>
      <c r="G2133" s="20" t="s">
        <v>7966</v>
      </c>
      <c r="H2133" s="20"/>
      <c r="I2133" s="20" t="s">
        <v>11506</v>
      </c>
      <c r="J2133" s="20" t="s">
        <v>11512</v>
      </c>
      <c r="K2133" s="20" t="s">
        <v>7124</v>
      </c>
      <c r="L2133" s="20" t="s">
        <v>2310</v>
      </c>
      <c r="M2133" s="20" t="s">
        <v>7125</v>
      </c>
      <c r="N2133" s="20" t="s">
        <v>11508</v>
      </c>
      <c r="O2133" s="20" t="s">
        <v>11513</v>
      </c>
      <c r="P2133" s="201" t="n">
        <v>40179</v>
      </c>
      <c r="Q2133" s="201" t="n">
        <v>43100</v>
      </c>
      <c r="R2133" s="20"/>
      <c r="S2133" s="20" t="s">
        <v>7117</v>
      </c>
      <c r="T2133" s="20" t="n">
        <v>5.2</v>
      </c>
      <c r="U2133" s="20" t="n">
        <v>4.7</v>
      </c>
      <c r="V2133" s="20" t="n">
        <v>5.7</v>
      </c>
      <c r="W2133" s="20" t="s">
        <v>11510</v>
      </c>
      <c r="X2133" s="35"/>
      <c r="Y2133" s="35"/>
      <c r="Z2133" s="35" t="n">
        <v>1</v>
      </c>
      <c r="AE2133" s="94" t="e">
        <f aca="false" t="array" ref="AE2133:AE2133">_xlfn.torow(_xlfn.unique(_xlfn._xlws.filter(cat_table[Subsector],$E2133=cat_table[Sector],"")))</f>
        <v>#NAME?</v>
      </c>
      <c r="AO2133" s="94" t="e">
        <f aca="false" t="array" ref="AO2133:AO2133">_xlfn.torow(_xlfn.unique(_xlfn._xlws.filter(cat_table[Sub-subsector],($E2133=cat_table[Sector])*($F2133=cat_table[Subsector]),"")))</f>
        <v>#NAME?</v>
      </c>
    </row>
    <row r="2134" customFormat="false" ht="15" hidden="false" customHeight="true" outlineLevel="0" collapsed="false">
      <c r="A2134" s="20" t="s">
        <v>11514</v>
      </c>
      <c r="B2134" s="20" t="str">
        <f aca="false">INDEX(Table2[], MATCH(L2134, Location_ID!$D$2:$D$648, 0), 1)</f>
        <v>aa6057d0-1d45-4147-89b7-776d5f925a29</v>
      </c>
      <c r="C2134" s="20" t="s">
        <v>1083</v>
      </c>
      <c r="D2134" s="230" t="s">
        <v>354</v>
      </c>
      <c r="E2134" s="20" t="s">
        <v>7965</v>
      </c>
      <c r="F2134" s="20" t="s">
        <v>7966</v>
      </c>
      <c r="G2134" s="20" t="s">
        <v>7966</v>
      </c>
      <c r="H2134" s="20"/>
      <c r="I2134" s="20" t="s">
        <v>11506</v>
      </c>
      <c r="J2134" s="20" t="s">
        <v>11512</v>
      </c>
      <c r="K2134" s="20" t="s">
        <v>7124</v>
      </c>
      <c r="L2134" s="20" t="s">
        <v>2312</v>
      </c>
      <c r="M2134" s="20" t="s">
        <v>7125</v>
      </c>
      <c r="N2134" s="20" t="s">
        <v>11508</v>
      </c>
      <c r="O2134" s="20" t="s">
        <v>11513</v>
      </c>
      <c r="P2134" s="201" t="n">
        <v>40179</v>
      </c>
      <c r="Q2134" s="201" t="n">
        <v>43100</v>
      </c>
      <c r="R2134" s="20"/>
      <c r="S2134" s="20" t="s">
        <v>7117</v>
      </c>
      <c r="T2134" s="20" t="n">
        <v>3.1</v>
      </c>
      <c r="U2134" s="20" t="n">
        <v>3.1</v>
      </c>
      <c r="V2134" s="20" t="n">
        <v>3.2</v>
      </c>
      <c r="W2134" s="20" t="s">
        <v>11510</v>
      </c>
      <c r="X2134" s="35"/>
      <c r="Y2134" s="35"/>
      <c r="Z2134" s="35" t="n">
        <v>1</v>
      </c>
      <c r="AE2134" s="94" t="e">
        <f aca="false" t="array" ref="AE2134:AE2134">_xlfn.torow(_xlfn.unique(_xlfn._xlws.filter(cat_table[Subsector],$E2134=cat_table[Sector],"")))</f>
        <v>#NAME?</v>
      </c>
      <c r="AO2134" s="94" t="e">
        <f aca="false" t="array" ref="AO2134:AO2134">_xlfn.torow(_xlfn.unique(_xlfn._xlws.filter(cat_table[Sub-subsector],($E2134=cat_table[Sector])*($F2134=cat_table[Subsector]),"")))</f>
        <v>#NAME?</v>
      </c>
    </row>
    <row r="2135" customFormat="false" ht="15" hidden="false" customHeight="true" outlineLevel="0" collapsed="false">
      <c r="A2135" s="20" t="s">
        <v>11515</v>
      </c>
      <c r="B2135" s="20" t="str">
        <f aca="false">INDEX(Table2[], MATCH(L2135, Location_ID!$D$2:$D$648, 0), 1)</f>
        <v>d46eaecb-1321-4e0c-87bf-761f4deb87a8</v>
      </c>
      <c r="C2135" s="20" t="s">
        <v>1083</v>
      </c>
      <c r="D2135" s="230" t="s">
        <v>354</v>
      </c>
      <c r="E2135" s="20" t="s">
        <v>7965</v>
      </c>
      <c r="F2135" s="20" t="s">
        <v>7966</v>
      </c>
      <c r="G2135" s="20" t="s">
        <v>7966</v>
      </c>
      <c r="H2135" s="20"/>
      <c r="I2135" s="20" t="s">
        <v>11506</v>
      </c>
      <c r="J2135" s="20" t="s">
        <v>11512</v>
      </c>
      <c r="K2135" s="20" t="s">
        <v>7124</v>
      </c>
      <c r="L2135" s="20" t="s">
        <v>2314</v>
      </c>
      <c r="M2135" s="20" t="s">
        <v>7125</v>
      </c>
      <c r="N2135" s="20" t="s">
        <v>11508</v>
      </c>
      <c r="O2135" s="20" t="s">
        <v>11513</v>
      </c>
      <c r="P2135" s="201" t="n">
        <v>40179</v>
      </c>
      <c r="Q2135" s="201" t="n">
        <v>43100</v>
      </c>
      <c r="R2135" s="20"/>
      <c r="S2135" s="20" t="s">
        <v>7117</v>
      </c>
      <c r="T2135" s="20" t="n">
        <v>3</v>
      </c>
      <c r="U2135" s="20" t="n">
        <v>2.5</v>
      </c>
      <c r="V2135" s="20" t="n">
        <v>3.7</v>
      </c>
      <c r="W2135" s="20" t="s">
        <v>11510</v>
      </c>
      <c r="X2135" s="35"/>
      <c r="Y2135" s="35"/>
      <c r="Z2135" s="35" t="n">
        <v>1</v>
      </c>
      <c r="AE2135" s="94" t="e">
        <f aca="false" t="array" ref="AE2135:AE2135">_xlfn.torow(_xlfn.unique(_xlfn._xlws.filter(cat_table[Subsector],$E2135=cat_table[Sector],"")))</f>
        <v>#NAME?</v>
      </c>
      <c r="AO2135" s="94" t="e">
        <f aca="false" t="array" ref="AO2135:AO2135">_xlfn.torow(_xlfn.unique(_xlfn._xlws.filter(cat_table[Sub-subsector],($E2135=cat_table[Sector])*($F2135=cat_table[Subsector]),"")))</f>
        <v>#NAME?</v>
      </c>
    </row>
    <row r="2136" customFormat="false" ht="15" hidden="false" customHeight="true" outlineLevel="0" collapsed="false">
      <c r="A2136" s="20" t="s">
        <v>11516</v>
      </c>
      <c r="B2136" s="20" t="str">
        <f aca="false">INDEX(Table2[], MATCH(L2136, Location_ID!$D$2:$D$648, 0), 1)</f>
        <v>e41a3196-9bbf-4835-b561-e19a67c2cb32</v>
      </c>
      <c r="C2136" s="20" t="s">
        <v>1083</v>
      </c>
      <c r="D2136" s="230" t="s">
        <v>354</v>
      </c>
      <c r="E2136" s="20" t="s">
        <v>7965</v>
      </c>
      <c r="F2136" s="20" t="s">
        <v>7966</v>
      </c>
      <c r="G2136" s="20" t="s">
        <v>7966</v>
      </c>
      <c r="H2136" s="20"/>
      <c r="I2136" s="20" t="s">
        <v>11506</v>
      </c>
      <c r="J2136" s="20" t="s">
        <v>11512</v>
      </c>
      <c r="K2136" s="20" t="s">
        <v>7124</v>
      </c>
      <c r="L2136" s="20" t="s">
        <v>2316</v>
      </c>
      <c r="M2136" s="20" t="s">
        <v>7125</v>
      </c>
      <c r="N2136" s="20" t="s">
        <v>11508</v>
      </c>
      <c r="O2136" s="20" t="s">
        <v>11513</v>
      </c>
      <c r="P2136" s="201" t="n">
        <v>40179</v>
      </c>
      <c r="Q2136" s="201" t="n">
        <v>43100</v>
      </c>
      <c r="R2136" s="20"/>
      <c r="S2136" s="20" t="s">
        <v>7117</v>
      </c>
      <c r="T2136" s="20" t="n">
        <v>2.7</v>
      </c>
      <c r="U2136" s="20" t="n">
        <v>2.5</v>
      </c>
      <c r="V2136" s="20" t="n">
        <v>3</v>
      </c>
      <c r="W2136" s="20" t="s">
        <v>11510</v>
      </c>
      <c r="X2136" s="35"/>
      <c r="Y2136" s="35"/>
      <c r="Z2136" s="35" t="n">
        <v>1</v>
      </c>
      <c r="AE2136" s="94" t="e">
        <f aca="false" t="array" ref="AE2136:AE2136">_xlfn.torow(_xlfn.unique(_xlfn._xlws.filter(cat_table[Subsector],$E2136=cat_table[Sector],"")))</f>
        <v>#NAME?</v>
      </c>
      <c r="AO2136" s="94" t="e">
        <f aca="false" t="array" ref="AO2136:AO2136">_xlfn.torow(_xlfn.unique(_xlfn._xlws.filter(cat_table[Sub-subsector],($E2136=cat_table[Sector])*($F2136=cat_table[Subsector]),"")))</f>
        <v>#NAME?</v>
      </c>
    </row>
    <row r="2137" customFormat="false" ht="15" hidden="false" customHeight="true" outlineLevel="0" collapsed="false">
      <c r="A2137" s="20" t="s">
        <v>11517</v>
      </c>
      <c r="B2137" s="20" t="str">
        <f aca="false">INDEX(Table2[], MATCH(L2137, Location_ID!$D$2:$D$648, 0), 1)</f>
        <v>a54e741e-e269-485c-bed3-59d5b41fc539</v>
      </c>
      <c r="C2137" s="20" t="s">
        <v>1083</v>
      </c>
      <c r="D2137" s="230" t="s">
        <v>354</v>
      </c>
      <c r="E2137" s="20" t="s">
        <v>7965</v>
      </c>
      <c r="F2137" s="20" t="s">
        <v>7966</v>
      </c>
      <c r="G2137" s="20" t="s">
        <v>7966</v>
      </c>
      <c r="H2137" s="20"/>
      <c r="I2137" s="20" t="s">
        <v>11506</v>
      </c>
      <c r="J2137" s="20" t="s">
        <v>11512</v>
      </c>
      <c r="K2137" s="20" t="s">
        <v>7124</v>
      </c>
      <c r="L2137" s="20" t="s">
        <v>2318</v>
      </c>
      <c r="M2137" s="20" t="s">
        <v>7125</v>
      </c>
      <c r="N2137" s="20" t="s">
        <v>11508</v>
      </c>
      <c r="O2137" s="20" t="s">
        <v>11513</v>
      </c>
      <c r="P2137" s="201" t="n">
        <v>40179</v>
      </c>
      <c r="Q2137" s="201" t="n">
        <v>43100</v>
      </c>
      <c r="R2137" s="20"/>
      <c r="S2137" s="20" t="s">
        <v>7117</v>
      </c>
      <c r="T2137" s="20" t="n">
        <v>2.4</v>
      </c>
      <c r="U2137" s="20" t="n">
        <v>2.2</v>
      </c>
      <c r="V2137" s="20" t="n">
        <v>2.6</v>
      </c>
      <c r="W2137" s="20" t="s">
        <v>11510</v>
      </c>
      <c r="X2137" s="35"/>
      <c r="Y2137" s="35"/>
      <c r="Z2137" s="35" t="n">
        <v>1</v>
      </c>
      <c r="AE2137" s="94" t="e">
        <f aca="false" t="array" ref="AE2137:AE2137">_xlfn.torow(_xlfn.unique(_xlfn._xlws.filter(cat_table[Subsector],$E2137=cat_table[Sector],"")))</f>
        <v>#NAME?</v>
      </c>
      <c r="AO2137" s="94" t="e">
        <f aca="false" t="array" ref="AO2137:AO2137">_xlfn.torow(_xlfn.unique(_xlfn._xlws.filter(cat_table[Sub-subsector],($E2137=cat_table[Sector])*($F2137=cat_table[Subsector]),"")))</f>
        <v>#NAME?</v>
      </c>
    </row>
    <row r="2138" customFormat="false" ht="15" hidden="false" customHeight="true" outlineLevel="0" collapsed="false">
      <c r="A2138" s="20" t="s">
        <v>11518</v>
      </c>
      <c r="B2138" s="20" t="str">
        <f aca="false">INDEX(Table2[], MATCH(L2138, Location_ID!$D$2:$D$648, 0), 1)</f>
        <v>4f463470-097a-417e-9d2c-877c4182849c</v>
      </c>
      <c r="C2138" s="20" t="s">
        <v>1083</v>
      </c>
      <c r="D2138" s="230" t="s">
        <v>354</v>
      </c>
      <c r="E2138" s="20" t="s">
        <v>7965</v>
      </c>
      <c r="F2138" s="20" t="s">
        <v>7966</v>
      </c>
      <c r="G2138" s="20" t="s">
        <v>7966</v>
      </c>
      <c r="H2138" s="20"/>
      <c r="I2138" s="20" t="s">
        <v>11506</v>
      </c>
      <c r="J2138" s="20" t="s">
        <v>11512</v>
      </c>
      <c r="K2138" s="20" t="s">
        <v>7124</v>
      </c>
      <c r="L2138" s="20" t="s">
        <v>2320</v>
      </c>
      <c r="M2138" s="20" t="s">
        <v>7125</v>
      </c>
      <c r="N2138" s="20" t="s">
        <v>11508</v>
      </c>
      <c r="O2138" s="20" t="s">
        <v>11513</v>
      </c>
      <c r="P2138" s="201" t="n">
        <v>40179</v>
      </c>
      <c r="Q2138" s="201" t="n">
        <v>43100</v>
      </c>
      <c r="R2138" s="20"/>
      <c r="S2138" s="20" t="s">
        <v>7117</v>
      </c>
      <c r="T2138" s="20" t="n">
        <v>2.3</v>
      </c>
      <c r="U2138" s="20" t="n">
        <v>2.3</v>
      </c>
      <c r="V2138" s="20" t="n">
        <v>2.4</v>
      </c>
      <c r="W2138" s="20" t="s">
        <v>11510</v>
      </c>
      <c r="X2138" s="35"/>
      <c r="Y2138" s="35"/>
      <c r="Z2138" s="35" t="n">
        <v>1</v>
      </c>
      <c r="AE2138" s="94" t="e">
        <f aca="false" t="array" ref="AE2138:AE2138">_xlfn.torow(_xlfn.unique(_xlfn._xlws.filter(cat_table[Subsector],$E2138=cat_table[Sector],"")))</f>
        <v>#NAME?</v>
      </c>
      <c r="AO2138" s="94" t="e">
        <f aca="false" t="array" ref="AO2138:AO2138">_xlfn.torow(_xlfn.unique(_xlfn._xlws.filter(cat_table[Sub-subsector],($E2138=cat_table[Sector])*($F2138=cat_table[Subsector]),"")))</f>
        <v>#NAME?</v>
      </c>
    </row>
    <row r="2139" customFormat="false" ht="15" hidden="false" customHeight="true" outlineLevel="0" collapsed="false">
      <c r="A2139" s="20" t="s">
        <v>11519</v>
      </c>
      <c r="B2139" s="20" t="str">
        <f aca="false">INDEX(Table2[], MATCH(L2139, Location_ID!$D$2:$D$648, 0), 1)</f>
        <v>0b6f814c-6214-4b90-a018-e19dde451b28</v>
      </c>
      <c r="C2139" s="20" t="s">
        <v>1083</v>
      </c>
      <c r="D2139" s="230" t="s">
        <v>354</v>
      </c>
      <c r="E2139" s="20" t="s">
        <v>7965</v>
      </c>
      <c r="F2139" s="20" t="s">
        <v>7966</v>
      </c>
      <c r="G2139" s="20" t="s">
        <v>7966</v>
      </c>
      <c r="H2139" s="20"/>
      <c r="I2139" s="20" t="s">
        <v>11506</v>
      </c>
      <c r="J2139" s="20" t="s">
        <v>11512</v>
      </c>
      <c r="K2139" s="20" t="s">
        <v>7124</v>
      </c>
      <c r="L2139" s="20" t="s">
        <v>2322</v>
      </c>
      <c r="M2139" s="20" t="s">
        <v>7125</v>
      </c>
      <c r="N2139" s="20" t="s">
        <v>11508</v>
      </c>
      <c r="O2139" s="20" t="s">
        <v>11513</v>
      </c>
      <c r="P2139" s="201" t="n">
        <v>40179</v>
      </c>
      <c r="Q2139" s="201" t="n">
        <v>43100</v>
      </c>
      <c r="R2139" s="20"/>
      <c r="S2139" s="20" t="s">
        <v>7117</v>
      </c>
      <c r="T2139" s="20" t="n">
        <v>2.2</v>
      </c>
      <c r="U2139" s="20" t="n">
        <v>1.8</v>
      </c>
      <c r="V2139" s="20" t="n">
        <v>2.4</v>
      </c>
      <c r="W2139" s="20" t="s">
        <v>11510</v>
      </c>
      <c r="X2139" s="35"/>
      <c r="Y2139" s="35"/>
      <c r="Z2139" s="35" t="n">
        <v>1</v>
      </c>
      <c r="AE2139" s="94" t="e">
        <f aca="false" t="array" ref="AE2139:AE2139">_xlfn.torow(_xlfn.unique(_xlfn._xlws.filter(cat_table[Subsector],$E2139=cat_table[Sector],"")))</f>
        <v>#NAME?</v>
      </c>
      <c r="AO2139" s="94" t="e">
        <f aca="false" t="array" ref="AO2139:AO2139">_xlfn.torow(_xlfn.unique(_xlfn._xlws.filter(cat_table[Sub-subsector],($E2139=cat_table[Sector])*($F2139=cat_table[Subsector]),"")))</f>
        <v>#NAME?</v>
      </c>
    </row>
    <row r="2140" customFormat="false" ht="15" hidden="false" customHeight="true" outlineLevel="0" collapsed="false">
      <c r="A2140" s="20" t="s">
        <v>11520</v>
      </c>
      <c r="B2140" s="20" t="str">
        <f aca="false">INDEX(Table2[], MATCH(L2140, Location_ID!$D$2:$D$648, 0), 1)</f>
        <v>668995f6-b44c-4ce5-8205-4e857a9401a2</v>
      </c>
      <c r="C2140" s="20" t="s">
        <v>1083</v>
      </c>
      <c r="D2140" s="230" t="s">
        <v>354</v>
      </c>
      <c r="E2140" s="20" t="s">
        <v>7965</v>
      </c>
      <c r="F2140" s="20" t="s">
        <v>7966</v>
      </c>
      <c r="G2140" s="20" t="s">
        <v>7966</v>
      </c>
      <c r="H2140" s="20"/>
      <c r="I2140" s="20" t="s">
        <v>11506</v>
      </c>
      <c r="J2140" s="20" t="s">
        <v>11512</v>
      </c>
      <c r="K2140" s="20" t="s">
        <v>7124</v>
      </c>
      <c r="L2140" s="20" t="s">
        <v>2324</v>
      </c>
      <c r="M2140" s="20" t="s">
        <v>7125</v>
      </c>
      <c r="N2140" s="20" t="s">
        <v>11508</v>
      </c>
      <c r="O2140" s="20" t="s">
        <v>11513</v>
      </c>
      <c r="P2140" s="201" t="n">
        <v>40179</v>
      </c>
      <c r="Q2140" s="201" t="n">
        <v>43100</v>
      </c>
      <c r="R2140" s="20"/>
      <c r="S2140" s="20" t="s">
        <v>7117</v>
      </c>
      <c r="T2140" s="20" t="n">
        <v>2.1</v>
      </c>
      <c r="U2140" s="20" t="n">
        <v>2</v>
      </c>
      <c r="V2140" s="20" t="n">
        <v>2.3</v>
      </c>
      <c r="W2140" s="20" t="s">
        <v>11510</v>
      </c>
      <c r="X2140" s="35"/>
      <c r="Y2140" s="35"/>
      <c r="Z2140" s="35" t="n">
        <v>1</v>
      </c>
      <c r="AE2140" s="94" t="e">
        <f aca="false" t="array" ref="AE2140:AE2140">_xlfn.torow(_xlfn.unique(_xlfn._xlws.filter(cat_table[Subsector],$E2140=cat_table[Sector],"")))</f>
        <v>#NAME?</v>
      </c>
      <c r="AO2140" s="94" t="e">
        <f aca="false" t="array" ref="AO2140:AO2140">_xlfn.torow(_xlfn.unique(_xlfn._xlws.filter(cat_table[Sub-subsector],($E2140=cat_table[Sector])*($F2140=cat_table[Subsector]),"")))</f>
        <v>#NAME?</v>
      </c>
    </row>
    <row r="2141" customFormat="false" ht="15" hidden="false" customHeight="true" outlineLevel="0" collapsed="false">
      <c r="A2141" s="20" t="s">
        <v>11521</v>
      </c>
      <c r="B2141" s="20" t="str">
        <f aca="false">INDEX(Table2[], MATCH(L2141, Location_ID!$D$2:$D$648, 0), 1)</f>
        <v>bb7676af-642d-4440-a72d-66ebc2493a06</v>
      </c>
      <c r="C2141" s="20" t="s">
        <v>1083</v>
      </c>
      <c r="D2141" s="230" t="s">
        <v>354</v>
      </c>
      <c r="E2141" s="20" t="s">
        <v>7965</v>
      </c>
      <c r="F2141" s="20" t="s">
        <v>7966</v>
      </c>
      <c r="G2141" s="20" t="s">
        <v>7966</v>
      </c>
      <c r="H2141" s="20"/>
      <c r="I2141" s="20" t="s">
        <v>11506</v>
      </c>
      <c r="J2141" s="20" t="s">
        <v>11512</v>
      </c>
      <c r="K2141" s="20" t="s">
        <v>7124</v>
      </c>
      <c r="L2141" s="20" t="s">
        <v>2326</v>
      </c>
      <c r="M2141" s="20" t="s">
        <v>7125</v>
      </c>
      <c r="N2141" s="20" t="s">
        <v>11508</v>
      </c>
      <c r="O2141" s="20" t="s">
        <v>11513</v>
      </c>
      <c r="P2141" s="201" t="n">
        <v>40179</v>
      </c>
      <c r="Q2141" s="201" t="n">
        <v>43100</v>
      </c>
      <c r="R2141" s="20"/>
      <c r="S2141" s="20" t="s">
        <v>7117</v>
      </c>
      <c r="T2141" s="20" t="n">
        <v>2.1</v>
      </c>
      <c r="U2141" s="20" t="n">
        <v>1.7</v>
      </c>
      <c r="V2141" s="20" t="n">
        <v>2.4</v>
      </c>
      <c r="W2141" s="20" t="s">
        <v>11510</v>
      </c>
      <c r="X2141" s="35"/>
      <c r="Y2141" s="35"/>
      <c r="Z2141" s="35" t="n">
        <v>1</v>
      </c>
      <c r="AE2141" s="94" t="e">
        <f aca="false" t="array" ref="AE2141:AE2141">_xlfn.torow(_xlfn.unique(_xlfn._xlws.filter(cat_table[Subsector],$E2141=cat_table[Sector],"")))</f>
        <v>#NAME?</v>
      </c>
      <c r="AO2141" s="94" t="e">
        <f aca="false" t="array" ref="AO2141:AO2141">_xlfn.torow(_xlfn.unique(_xlfn._xlws.filter(cat_table[Sub-subsector],($E2141=cat_table[Sector])*($F2141=cat_table[Subsector]),"")))</f>
        <v>#NAME?</v>
      </c>
    </row>
    <row r="2142" customFormat="false" ht="15" hidden="false" customHeight="true" outlineLevel="0" collapsed="false">
      <c r="A2142" s="20" t="s">
        <v>11522</v>
      </c>
      <c r="B2142" s="20" t="str">
        <f aca="false">INDEX(Table2[], MATCH(L2142, Location_ID!$D$2:$D$648, 0), 1)</f>
        <v>ee5f7264-de21-42b5-9e1c-db7565165924</v>
      </c>
      <c r="C2142" s="20" t="s">
        <v>1083</v>
      </c>
      <c r="D2142" s="230" t="s">
        <v>354</v>
      </c>
      <c r="E2142" s="20" t="s">
        <v>7965</v>
      </c>
      <c r="F2142" s="20" t="s">
        <v>7966</v>
      </c>
      <c r="G2142" s="20" t="s">
        <v>7966</v>
      </c>
      <c r="H2142" s="20"/>
      <c r="I2142" s="20" t="s">
        <v>11506</v>
      </c>
      <c r="J2142" s="20" t="s">
        <v>11512</v>
      </c>
      <c r="K2142" s="20" t="s">
        <v>7124</v>
      </c>
      <c r="L2142" s="20" t="s">
        <v>2328</v>
      </c>
      <c r="M2142" s="20" t="s">
        <v>7125</v>
      </c>
      <c r="N2142" s="20" t="s">
        <v>11508</v>
      </c>
      <c r="O2142" s="20" t="s">
        <v>11513</v>
      </c>
      <c r="P2142" s="201" t="n">
        <v>40179</v>
      </c>
      <c r="Q2142" s="201" t="n">
        <v>43100</v>
      </c>
      <c r="R2142" s="20"/>
      <c r="S2142" s="20" t="s">
        <v>7117</v>
      </c>
      <c r="T2142" s="20" t="n">
        <v>2</v>
      </c>
      <c r="U2142" s="20" t="n">
        <v>1.8</v>
      </c>
      <c r="V2142" s="20" t="n">
        <v>2.3</v>
      </c>
      <c r="W2142" s="20" t="s">
        <v>11510</v>
      </c>
      <c r="X2142" s="35"/>
      <c r="Y2142" s="35"/>
      <c r="Z2142" s="35" t="n">
        <v>1</v>
      </c>
      <c r="AE2142" s="94" t="e">
        <f aca="false" t="array" ref="AE2142:AE2142">_xlfn.torow(_xlfn.unique(_xlfn._xlws.filter(cat_table[Subsector],$E2142=cat_table[Sector],"")))</f>
        <v>#NAME?</v>
      </c>
      <c r="AO2142" s="94" t="e">
        <f aca="false" t="array" ref="AO2142:AO2142">_xlfn.torow(_xlfn.unique(_xlfn._xlws.filter(cat_table[Sub-subsector],($E2142=cat_table[Sector])*($F2142=cat_table[Subsector]),"")))</f>
        <v>#NAME?</v>
      </c>
    </row>
    <row r="2143" customFormat="false" ht="15" hidden="false" customHeight="true" outlineLevel="0" collapsed="false">
      <c r="A2143" s="20" t="s">
        <v>11523</v>
      </c>
      <c r="B2143" s="20" t="str">
        <f aca="false">INDEX(Table2[], MATCH(L2143, Location_ID!$D$2:$D$648, 0), 1)</f>
        <v>07634166-b30b-41fe-902b-b1280912e2d0</v>
      </c>
      <c r="C2143" s="20" t="s">
        <v>1083</v>
      </c>
      <c r="D2143" s="230" t="s">
        <v>354</v>
      </c>
      <c r="E2143" s="20" t="s">
        <v>7965</v>
      </c>
      <c r="F2143" s="20" t="s">
        <v>7966</v>
      </c>
      <c r="G2143" s="20" t="s">
        <v>7966</v>
      </c>
      <c r="H2143" s="20"/>
      <c r="I2143" s="20" t="s">
        <v>11506</v>
      </c>
      <c r="J2143" s="20" t="s">
        <v>11512</v>
      </c>
      <c r="K2143" s="20" t="s">
        <v>7124</v>
      </c>
      <c r="L2143" s="20" t="s">
        <v>2330</v>
      </c>
      <c r="M2143" s="20" t="s">
        <v>7125</v>
      </c>
      <c r="N2143" s="20" t="s">
        <v>11508</v>
      </c>
      <c r="O2143" s="20" t="s">
        <v>11513</v>
      </c>
      <c r="P2143" s="201" t="n">
        <v>40179</v>
      </c>
      <c r="Q2143" s="201" t="n">
        <v>43100</v>
      </c>
      <c r="R2143" s="20"/>
      <c r="S2143" s="20" t="s">
        <v>7117</v>
      </c>
      <c r="T2143" s="20" t="n">
        <v>2</v>
      </c>
      <c r="U2143" s="20" t="n">
        <v>1.7</v>
      </c>
      <c r="V2143" s="20" t="n">
        <v>2.7</v>
      </c>
      <c r="W2143" s="20" t="s">
        <v>11510</v>
      </c>
      <c r="X2143" s="35"/>
      <c r="Y2143" s="35"/>
      <c r="Z2143" s="35" t="n">
        <v>1</v>
      </c>
      <c r="AE2143" s="94" t="e">
        <f aca="false" t="array" ref="AE2143:AE2143">_xlfn.torow(_xlfn.unique(_xlfn._xlws.filter(cat_table[Subsector],$E2143=cat_table[Sector],"")))</f>
        <v>#NAME?</v>
      </c>
      <c r="AO2143" s="94" t="e">
        <f aca="false" t="array" ref="AO2143:AO2143">_xlfn.torow(_xlfn.unique(_xlfn._xlws.filter(cat_table[Sub-subsector],($E2143=cat_table[Sector])*($F2143=cat_table[Subsector]),"")))</f>
        <v>#NAME?</v>
      </c>
    </row>
    <row r="2144" customFormat="false" ht="15" hidden="false" customHeight="true" outlineLevel="0" collapsed="false">
      <c r="A2144" s="20" t="s">
        <v>11524</v>
      </c>
      <c r="B2144" s="20" t="str">
        <f aca="false">INDEX(Table2[], MATCH(L2144, Location_ID!$D$2:$D$648, 0), 1)</f>
        <v>53ad8eb8-b0c6-4d8e-84cb-c29cdafa1bb5</v>
      </c>
      <c r="C2144" s="20" t="s">
        <v>1083</v>
      </c>
      <c r="D2144" s="230" t="s">
        <v>354</v>
      </c>
      <c r="E2144" s="20" t="s">
        <v>7965</v>
      </c>
      <c r="F2144" s="20" t="s">
        <v>7966</v>
      </c>
      <c r="G2144" s="20" t="s">
        <v>7966</v>
      </c>
      <c r="H2144" s="20"/>
      <c r="I2144" s="20" t="s">
        <v>11506</v>
      </c>
      <c r="J2144" s="20" t="s">
        <v>11512</v>
      </c>
      <c r="K2144" s="20" t="s">
        <v>7124</v>
      </c>
      <c r="L2144" s="20" t="s">
        <v>2332</v>
      </c>
      <c r="M2144" s="20" t="s">
        <v>7125</v>
      </c>
      <c r="N2144" s="20" t="s">
        <v>11508</v>
      </c>
      <c r="O2144" s="20" t="s">
        <v>11513</v>
      </c>
      <c r="P2144" s="201" t="n">
        <v>40179</v>
      </c>
      <c r="Q2144" s="201" t="n">
        <v>43100</v>
      </c>
      <c r="R2144" s="20"/>
      <c r="S2144" s="20" t="s">
        <v>7117</v>
      </c>
      <c r="T2144" s="20" t="n">
        <v>2</v>
      </c>
      <c r="U2144" s="20" t="n">
        <v>1.7</v>
      </c>
      <c r="V2144" s="20" t="n">
        <v>2.2</v>
      </c>
      <c r="W2144" s="20" t="s">
        <v>11510</v>
      </c>
      <c r="X2144" s="35"/>
      <c r="Y2144" s="35"/>
      <c r="Z2144" s="35" t="n">
        <v>1</v>
      </c>
      <c r="AE2144" s="94" t="e">
        <f aca="false" t="array" ref="AE2144:AE2144">_xlfn.torow(_xlfn.unique(_xlfn._xlws.filter(cat_table[Subsector],$E2144=cat_table[Sector],"")))</f>
        <v>#NAME?</v>
      </c>
      <c r="AO2144" s="94" t="e">
        <f aca="false" t="array" ref="AO2144:AO2144">_xlfn.torow(_xlfn.unique(_xlfn._xlws.filter(cat_table[Sub-subsector],($E2144=cat_table[Sector])*($F2144=cat_table[Subsector]),"")))</f>
        <v>#NAME?</v>
      </c>
    </row>
    <row r="2145" customFormat="false" ht="15" hidden="false" customHeight="true" outlineLevel="0" collapsed="false">
      <c r="A2145" s="20" t="s">
        <v>11525</v>
      </c>
      <c r="B2145" s="20" t="str">
        <f aca="false">INDEX(Table2[], MATCH(L2145, Location_ID!$D$2:$D$648, 0), 1)</f>
        <v>b0f0aeb4-3aa9-4de2-9385-ed1ffa66bebf</v>
      </c>
      <c r="C2145" s="20" t="s">
        <v>1083</v>
      </c>
      <c r="D2145" s="230" t="s">
        <v>354</v>
      </c>
      <c r="E2145" s="20" t="s">
        <v>7965</v>
      </c>
      <c r="F2145" s="20" t="s">
        <v>7966</v>
      </c>
      <c r="G2145" s="20" t="s">
        <v>7966</v>
      </c>
      <c r="H2145" s="20"/>
      <c r="I2145" s="20" t="s">
        <v>11506</v>
      </c>
      <c r="J2145" s="20" t="s">
        <v>11512</v>
      </c>
      <c r="K2145" s="20" t="s">
        <v>7124</v>
      </c>
      <c r="L2145" s="20" t="s">
        <v>2334</v>
      </c>
      <c r="M2145" s="20" t="s">
        <v>7125</v>
      </c>
      <c r="N2145" s="20" t="s">
        <v>11508</v>
      </c>
      <c r="O2145" s="20" t="s">
        <v>11513</v>
      </c>
      <c r="P2145" s="201" t="n">
        <v>40179</v>
      </c>
      <c r="Q2145" s="201" t="n">
        <v>43100</v>
      </c>
      <c r="R2145" s="20"/>
      <c r="S2145" s="20" t="s">
        <v>7117</v>
      </c>
      <c r="T2145" s="20" t="n">
        <v>1.9</v>
      </c>
      <c r="U2145" s="20" t="n">
        <v>1.6</v>
      </c>
      <c r="V2145" s="20" t="n">
        <v>2.2</v>
      </c>
      <c r="W2145" s="20" t="s">
        <v>11510</v>
      </c>
      <c r="X2145" s="35"/>
      <c r="Y2145" s="35"/>
      <c r="Z2145" s="35" t="n">
        <v>1</v>
      </c>
      <c r="AE2145" s="94" t="e">
        <f aca="false" t="array" ref="AE2145:AE2145">_xlfn.torow(_xlfn.unique(_xlfn._xlws.filter(cat_table[Subsector],$E2145=cat_table[Sector],"")))</f>
        <v>#NAME?</v>
      </c>
      <c r="AO2145" s="94" t="e">
        <f aca="false" t="array" ref="AO2145:AO2145">_xlfn.torow(_xlfn.unique(_xlfn._xlws.filter(cat_table[Sub-subsector],($E2145=cat_table[Sector])*($F2145=cat_table[Subsector]),"")))</f>
        <v>#NAME?</v>
      </c>
    </row>
    <row r="2146" customFormat="false" ht="15" hidden="false" customHeight="true" outlineLevel="0" collapsed="false">
      <c r="A2146" s="20" t="s">
        <v>11526</v>
      </c>
      <c r="B2146" s="20" t="str">
        <f aca="false">INDEX(Table2[], MATCH(L2146, Location_ID!$D$2:$D$648, 0), 1)</f>
        <v>9a71d149-95f2-428c-a193-138e7145b913</v>
      </c>
      <c r="C2146" s="20" t="s">
        <v>1083</v>
      </c>
      <c r="D2146" s="230" t="s">
        <v>354</v>
      </c>
      <c r="E2146" s="20" t="s">
        <v>7965</v>
      </c>
      <c r="F2146" s="20" t="s">
        <v>7966</v>
      </c>
      <c r="G2146" s="20" t="s">
        <v>7966</v>
      </c>
      <c r="H2146" s="20"/>
      <c r="I2146" s="20" t="s">
        <v>11506</v>
      </c>
      <c r="J2146" s="20" t="s">
        <v>11512</v>
      </c>
      <c r="K2146" s="20" t="s">
        <v>7124</v>
      </c>
      <c r="L2146" s="20" t="s">
        <v>2336</v>
      </c>
      <c r="M2146" s="20" t="s">
        <v>7125</v>
      </c>
      <c r="N2146" s="20" t="s">
        <v>11508</v>
      </c>
      <c r="O2146" s="20" t="s">
        <v>11513</v>
      </c>
      <c r="P2146" s="201" t="n">
        <v>40179</v>
      </c>
      <c r="Q2146" s="201" t="n">
        <v>43100</v>
      </c>
      <c r="R2146" s="20"/>
      <c r="S2146" s="20" t="s">
        <v>7117</v>
      </c>
      <c r="T2146" s="20" t="n">
        <v>1.9</v>
      </c>
      <c r="U2146" s="20" t="n">
        <v>1.8</v>
      </c>
      <c r="V2146" s="20" t="n">
        <v>2</v>
      </c>
      <c r="W2146" s="20" t="s">
        <v>11510</v>
      </c>
      <c r="X2146" s="35"/>
      <c r="Y2146" s="35"/>
      <c r="Z2146" s="35" t="n">
        <v>1</v>
      </c>
      <c r="AE2146" s="94" t="e">
        <f aca="false" t="array" ref="AE2146:AE2146">_xlfn.torow(_xlfn.unique(_xlfn._xlws.filter(cat_table[Subsector],$E2146=cat_table[Sector],"")))</f>
        <v>#NAME?</v>
      </c>
      <c r="AO2146" s="94" t="e">
        <f aca="false" t="array" ref="AO2146:AO2146">_xlfn.torow(_xlfn.unique(_xlfn._xlws.filter(cat_table[Sub-subsector],($E2146=cat_table[Sector])*($F2146=cat_table[Subsector]),"")))</f>
        <v>#NAME?</v>
      </c>
    </row>
    <row r="2147" customFormat="false" ht="15" hidden="false" customHeight="true" outlineLevel="0" collapsed="false">
      <c r="A2147" s="20" t="s">
        <v>11527</v>
      </c>
      <c r="B2147" s="20" t="str">
        <f aca="false">INDEX(Table2[], MATCH(L2147, Location_ID!$D$2:$D$648, 0), 1)</f>
        <v>d248e7c1-06c4-4161-8be7-71bf2a393b79</v>
      </c>
      <c r="C2147" s="20" t="s">
        <v>1083</v>
      </c>
      <c r="D2147" s="230" t="s">
        <v>354</v>
      </c>
      <c r="E2147" s="20" t="s">
        <v>7965</v>
      </c>
      <c r="F2147" s="20" t="s">
        <v>7966</v>
      </c>
      <c r="G2147" s="20" t="s">
        <v>7966</v>
      </c>
      <c r="H2147" s="20"/>
      <c r="I2147" s="20" t="s">
        <v>11506</v>
      </c>
      <c r="J2147" s="20" t="s">
        <v>11512</v>
      </c>
      <c r="K2147" s="20" t="s">
        <v>7124</v>
      </c>
      <c r="L2147" s="20" t="s">
        <v>2338</v>
      </c>
      <c r="M2147" s="20" t="s">
        <v>7125</v>
      </c>
      <c r="N2147" s="20" t="s">
        <v>11508</v>
      </c>
      <c r="O2147" s="20" t="s">
        <v>11513</v>
      </c>
      <c r="P2147" s="201" t="n">
        <v>40179</v>
      </c>
      <c r="Q2147" s="201" t="n">
        <v>43100</v>
      </c>
      <c r="R2147" s="20"/>
      <c r="S2147" s="20" t="s">
        <v>7117</v>
      </c>
      <c r="T2147" s="20" t="n">
        <v>1.7</v>
      </c>
      <c r="U2147" s="20" t="n">
        <v>1.2</v>
      </c>
      <c r="V2147" s="20" t="n">
        <v>2.6</v>
      </c>
      <c r="W2147" s="20" t="s">
        <v>11510</v>
      </c>
      <c r="X2147" s="35"/>
      <c r="Y2147" s="35"/>
      <c r="Z2147" s="35" t="n">
        <v>1</v>
      </c>
      <c r="AE2147" s="94" t="e">
        <f aca="false" t="array" ref="AE2147:AE2147">_xlfn.torow(_xlfn.unique(_xlfn._xlws.filter(cat_table[Subsector],$E2147=cat_table[Sector],"")))</f>
        <v>#NAME?</v>
      </c>
      <c r="AO2147" s="94" t="e">
        <f aca="false" t="array" ref="AO2147:AO2147">_xlfn.torow(_xlfn.unique(_xlfn._xlws.filter(cat_table[Sub-subsector],($E2147=cat_table[Sector])*($F2147=cat_table[Subsector]),"")))</f>
        <v>#NAME?</v>
      </c>
    </row>
    <row r="2148" customFormat="false" ht="15" hidden="false" customHeight="true" outlineLevel="0" collapsed="false">
      <c r="A2148" s="165" t="s">
        <v>11528</v>
      </c>
      <c r="B2148" s="20" t="str">
        <f aca="false">INDEX(Table2[], MATCH(L2148, Location_ID!$D$2:$D$648, 0), 1)</f>
        <v>36a2f6cd-b524-4c71-94ca-b85bdcc20e15</v>
      </c>
      <c r="C2148" s="20" t="s">
        <v>1083</v>
      </c>
      <c r="D2148" s="230" t="s">
        <v>354</v>
      </c>
      <c r="E2148" s="20" t="s">
        <v>7965</v>
      </c>
      <c r="F2148" s="20" t="s">
        <v>7966</v>
      </c>
      <c r="G2148" s="20" t="s">
        <v>7966</v>
      </c>
      <c r="H2148" s="20"/>
      <c r="I2148" s="20" t="s">
        <v>11506</v>
      </c>
      <c r="J2148" s="20" t="s">
        <v>11512</v>
      </c>
      <c r="K2148" s="20" t="s">
        <v>7124</v>
      </c>
      <c r="L2148" s="20" t="s">
        <v>2340</v>
      </c>
      <c r="M2148" s="20" t="s">
        <v>7125</v>
      </c>
      <c r="N2148" s="20" t="s">
        <v>11508</v>
      </c>
      <c r="O2148" s="20" t="s">
        <v>11513</v>
      </c>
      <c r="P2148" s="201" t="n">
        <v>40179</v>
      </c>
      <c r="Q2148" s="201" t="n">
        <v>43100</v>
      </c>
      <c r="R2148" s="165"/>
      <c r="S2148" s="165" t="s">
        <v>7117</v>
      </c>
      <c r="T2148" s="165" t="n">
        <v>1.6</v>
      </c>
      <c r="U2148" s="165" t="n">
        <v>1.5</v>
      </c>
      <c r="V2148" s="165" t="n">
        <v>1.7</v>
      </c>
      <c r="W2148" s="165" t="s">
        <v>11510</v>
      </c>
      <c r="X2148" s="165"/>
      <c r="Y2148" s="192"/>
      <c r="Z2148" s="35" t="n">
        <v>1</v>
      </c>
      <c r="AE2148" s="94" t="e">
        <f aca="false" t="array" ref="AE2148:AE2148">_xlfn.torow(_xlfn.unique(_xlfn._xlws.filter(cat_table[Subsector],$E2148=cat_table[Sector],"")))</f>
        <v>#NAME?</v>
      </c>
      <c r="AO2148" s="94" t="e">
        <f aca="false" t="array" ref="AO2148:AO2148">_xlfn.torow(_xlfn.unique(_xlfn._xlws.filter(cat_table[Sub-subsector],($E2148=cat_table[Sector])*($F2148=cat_table[Subsector]),"")))</f>
        <v>#NAME?</v>
      </c>
    </row>
    <row r="2149" customFormat="false" ht="15" hidden="false" customHeight="true" outlineLevel="0" collapsed="false">
      <c r="A2149" s="20" t="s">
        <v>11529</v>
      </c>
      <c r="B2149" s="20" t="str">
        <f aca="false">INDEX(Table2[], MATCH(L2149, Location_ID!$D$2:$D$648, 0), 1)</f>
        <v>272efe9e-1cdf-4600-bd35-bc3e8a7f8c46</v>
      </c>
      <c r="C2149" s="20" t="s">
        <v>1083</v>
      </c>
      <c r="D2149" s="230" t="s">
        <v>354</v>
      </c>
      <c r="E2149" s="20" t="s">
        <v>7965</v>
      </c>
      <c r="F2149" s="20" t="s">
        <v>7966</v>
      </c>
      <c r="G2149" s="20" t="s">
        <v>7966</v>
      </c>
      <c r="H2149" s="20"/>
      <c r="I2149" s="20" t="s">
        <v>11506</v>
      </c>
      <c r="J2149" s="20" t="s">
        <v>11512</v>
      </c>
      <c r="K2149" s="20" t="s">
        <v>7124</v>
      </c>
      <c r="L2149" s="175" t="s">
        <v>2342</v>
      </c>
      <c r="M2149" s="20" t="s">
        <v>7125</v>
      </c>
      <c r="N2149" s="20" t="s">
        <v>11508</v>
      </c>
      <c r="O2149" s="20" t="s">
        <v>11513</v>
      </c>
      <c r="P2149" s="201" t="n">
        <v>40179</v>
      </c>
      <c r="Q2149" s="258" t="n">
        <v>43100</v>
      </c>
      <c r="R2149" s="20"/>
      <c r="S2149" s="20" t="s">
        <v>7117</v>
      </c>
      <c r="T2149" s="20" t="n">
        <v>0.2</v>
      </c>
      <c r="U2149" s="20" t="n">
        <v>0.2</v>
      </c>
      <c r="V2149" s="20" t="n">
        <v>0.3</v>
      </c>
      <c r="W2149" s="20" t="s">
        <v>11510</v>
      </c>
      <c r="X2149" s="35"/>
      <c r="Y2149" s="259"/>
      <c r="Z2149" s="259" t="n">
        <v>1</v>
      </c>
      <c r="AE2149" s="94" t="e">
        <f aca="false" t="array" ref="AE2149:AE2149">_xlfn.torow(_xlfn.unique(_xlfn._xlws.filter(cat_table[Subsector],$E2149=cat_table[Sector],"")))</f>
        <v>#NAME?</v>
      </c>
      <c r="AO2149" s="94" t="e">
        <f aca="false" t="array" ref="AO2149:AO2149">_xlfn.torow(_xlfn.unique(_xlfn._xlws.filter(cat_table[Sub-subsector],($E2149=cat_table[Sector])*($F2149=cat_table[Subsector]),"")))</f>
        <v>#NAME?</v>
      </c>
    </row>
    <row r="2150" customFormat="false" ht="15" hidden="false" customHeight="true" outlineLevel="0" collapsed="false">
      <c r="A2150" s="174" t="s">
        <v>11530</v>
      </c>
      <c r="B2150" s="20" t="str">
        <f aca="false">INDEX(Table2[], MATCH(L2150, Location_ID!$D$2:$D$648, 0), 1)</f>
        <v>cd9eefd2-57e4-481f-9803-2345fe360939</v>
      </c>
      <c r="C2150" s="20" t="s">
        <v>1083</v>
      </c>
      <c r="D2150" s="230" t="s">
        <v>354</v>
      </c>
      <c r="E2150" s="20" t="s">
        <v>7965</v>
      </c>
      <c r="F2150" s="20" t="s">
        <v>7966</v>
      </c>
      <c r="G2150" s="20" t="s">
        <v>7966</v>
      </c>
      <c r="H2150" s="20"/>
      <c r="I2150" s="20" t="s">
        <v>11506</v>
      </c>
      <c r="J2150" s="20" t="s">
        <v>11512</v>
      </c>
      <c r="K2150" s="20" t="s">
        <v>7124</v>
      </c>
      <c r="L2150" s="175" t="s">
        <v>2344</v>
      </c>
      <c r="M2150" s="20" t="s">
        <v>7125</v>
      </c>
      <c r="N2150" s="20" t="s">
        <v>11508</v>
      </c>
      <c r="O2150" s="20"/>
      <c r="P2150" s="201" t="n">
        <v>40179</v>
      </c>
      <c r="Q2150" s="258" t="n">
        <v>43100</v>
      </c>
      <c r="R2150" s="20"/>
      <c r="S2150" s="20" t="s">
        <v>7117</v>
      </c>
      <c r="T2150" s="20" t="n">
        <v>1.3</v>
      </c>
      <c r="U2150" s="20" t="n">
        <v>1.2</v>
      </c>
      <c r="V2150" s="20" t="n">
        <v>1.4</v>
      </c>
      <c r="W2150" s="20" t="s">
        <v>11510</v>
      </c>
      <c r="X2150" s="35"/>
      <c r="Y2150" s="259"/>
      <c r="Z2150" s="259" t="n">
        <v>1</v>
      </c>
      <c r="AE2150" s="94" t="e">
        <f aca="false" t="array" ref="AE2150:AE2150">_xlfn.torow(_xlfn.unique(_xlfn._xlws.filter(cat_table[Subsector],$E2150=cat_table[Sector],"")))</f>
        <v>#NAME?</v>
      </c>
      <c r="AO2150" s="94" t="e">
        <f aca="false" t="array" ref="AO2150:AO2150">_xlfn.torow(_xlfn.unique(_xlfn._xlws.filter(cat_table[Sub-subsector],($E2150=cat_table[Sector])*($F2150=cat_table[Subsector]),"")))</f>
        <v>#NAME?</v>
      </c>
    </row>
    <row r="2151" customFormat="false" ht="15" hidden="false" customHeight="true" outlineLevel="0" collapsed="false">
      <c r="A2151" s="20" t="s">
        <v>11531</v>
      </c>
      <c r="B2151" s="20" t="str">
        <f aca="false">INDEX(Table2[], MATCH(L2151, Location_ID!$D$2:$D$648, 0), 1)</f>
        <v>811ce18b-afa2-4749-9867-3a1e2d4cb010</v>
      </c>
      <c r="C2151" s="20" t="s">
        <v>1083</v>
      </c>
      <c r="D2151" s="230" t="s">
        <v>354</v>
      </c>
      <c r="E2151" s="20" t="s">
        <v>7965</v>
      </c>
      <c r="F2151" s="20" t="s">
        <v>7966</v>
      </c>
      <c r="G2151" s="20" t="s">
        <v>7966</v>
      </c>
      <c r="H2151" s="20"/>
      <c r="I2151" s="20" t="s">
        <v>11506</v>
      </c>
      <c r="J2151" s="20" t="s">
        <v>11512</v>
      </c>
      <c r="K2151" s="20" t="s">
        <v>7124</v>
      </c>
      <c r="L2151" s="175" t="s">
        <v>2346</v>
      </c>
      <c r="M2151" s="20" t="s">
        <v>7125</v>
      </c>
      <c r="N2151" s="20" t="s">
        <v>11508</v>
      </c>
      <c r="O2151" s="20"/>
      <c r="P2151" s="201" t="n">
        <v>40179</v>
      </c>
      <c r="Q2151" s="258" t="n">
        <v>43100</v>
      </c>
      <c r="R2151" s="20"/>
      <c r="S2151" s="20" t="s">
        <v>7117</v>
      </c>
      <c r="T2151" s="20" t="n">
        <v>1</v>
      </c>
      <c r="U2151" s="20" t="n">
        <v>0.8</v>
      </c>
      <c r="V2151" s="20" t="n">
        <v>1.1</v>
      </c>
      <c r="W2151" s="20" t="s">
        <v>11510</v>
      </c>
      <c r="X2151" s="35"/>
      <c r="Y2151" s="259"/>
      <c r="Z2151" s="259" t="n">
        <v>1</v>
      </c>
      <c r="AE2151" s="94" t="e">
        <f aca="false" t="array" ref="AE2151:AE2151">_xlfn.torow(_xlfn.unique(_xlfn._xlws.filter(cat_table[Subsector],$E2151=cat_table[Sector],"")))</f>
        <v>#NAME?</v>
      </c>
      <c r="AO2151" s="94" t="e">
        <f aca="false" t="array" ref="AO2151:AO2151">_xlfn.torow(_xlfn.unique(_xlfn._xlws.filter(cat_table[Sub-subsector],($E2151=cat_table[Sector])*($F2151=cat_table[Subsector]),"")))</f>
        <v>#NAME?</v>
      </c>
    </row>
    <row r="2152" customFormat="false" ht="15" hidden="false" customHeight="true" outlineLevel="0" collapsed="false">
      <c r="A2152" s="20" t="s">
        <v>11532</v>
      </c>
      <c r="B2152" s="20" t="str">
        <f aca="false">INDEX(Table2[], MATCH(L2152, Location_ID!$D$2:$D$648, 0), 1)</f>
        <v>e1e21dc2-a720-411f-b246-a8518bcd0c92</v>
      </c>
      <c r="C2152" s="20" t="s">
        <v>1083</v>
      </c>
      <c r="D2152" s="230" t="s">
        <v>354</v>
      </c>
      <c r="E2152" s="20" t="s">
        <v>7965</v>
      </c>
      <c r="F2152" s="20" t="s">
        <v>7966</v>
      </c>
      <c r="G2152" s="20" t="s">
        <v>7966</v>
      </c>
      <c r="H2152" s="20"/>
      <c r="I2152" s="20" t="s">
        <v>11506</v>
      </c>
      <c r="J2152" s="20" t="s">
        <v>11512</v>
      </c>
      <c r="K2152" s="20" t="s">
        <v>7124</v>
      </c>
      <c r="L2152" s="175" t="s">
        <v>2348</v>
      </c>
      <c r="M2152" s="20" t="s">
        <v>7125</v>
      </c>
      <c r="N2152" s="20" t="s">
        <v>11508</v>
      </c>
      <c r="O2152" s="20"/>
      <c r="P2152" s="201" t="n">
        <v>40179</v>
      </c>
      <c r="Q2152" s="258" t="n">
        <v>43100</v>
      </c>
      <c r="R2152" s="20"/>
      <c r="S2152" s="20" t="s">
        <v>7117</v>
      </c>
      <c r="T2152" s="20" t="n">
        <v>0.3</v>
      </c>
      <c r="U2152" s="20" t="n">
        <v>0.3</v>
      </c>
      <c r="V2152" s="20" t="n">
        <v>0.4</v>
      </c>
      <c r="W2152" s="20" t="s">
        <v>11510</v>
      </c>
      <c r="X2152" s="35"/>
      <c r="Y2152" s="259"/>
      <c r="Z2152" s="259" t="n">
        <v>1</v>
      </c>
      <c r="AE2152" s="94" t="e">
        <f aca="false" t="array" ref="AE2152:AE2152">_xlfn.torow(_xlfn.unique(_xlfn._xlws.filter(cat_table[Subsector],$E2152=cat_table[Sector],"")))</f>
        <v>#NAME?</v>
      </c>
      <c r="AO2152" s="94" t="e">
        <f aca="false" t="array" ref="AO2152:AO2152">_xlfn.torow(_xlfn.unique(_xlfn._xlws.filter(cat_table[Sub-subsector],($E2152=cat_table[Sector])*($F2152=cat_table[Subsector]),"")))</f>
        <v>#NAME?</v>
      </c>
    </row>
    <row r="2153" customFormat="false" ht="15" hidden="false" customHeight="true" outlineLevel="0" collapsed="false">
      <c r="A2153" s="20" t="s">
        <v>11533</v>
      </c>
      <c r="B2153" s="20" t="str">
        <f aca="false">INDEX(Table2[], MATCH(L2153, Location_ID!$D$2:$D$648, 0), 1)</f>
        <v>c641bfe8-ba91-44a5-b5ed-b4136a669a18</v>
      </c>
      <c r="C2153" s="20" t="s">
        <v>1083</v>
      </c>
      <c r="D2153" s="230" t="s">
        <v>354</v>
      </c>
      <c r="E2153" s="20" t="s">
        <v>7965</v>
      </c>
      <c r="F2153" s="20" t="s">
        <v>7966</v>
      </c>
      <c r="G2153" s="20" t="s">
        <v>7966</v>
      </c>
      <c r="H2153" s="20"/>
      <c r="I2153" s="20" t="s">
        <v>11506</v>
      </c>
      <c r="J2153" s="20" t="s">
        <v>11512</v>
      </c>
      <c r="K2153" s="20" t="s">
        <v>7124</v>
      </c>
      <c r="L2153" s="175" t="s">
        <v>2350</v>
      </c>
      <c r="M2153" s="20" t="s">
        <v>7125</v>
      </c>
      <c r="N2153" s="20" t="s">
        <v>11508</v>
      </c>
      <c r="O2153" s="20"/>
      <c r="P2153" s="201" t="n">
        <v>40179</v>
      </c>
      <c r="Q2153" s="258" t="n">
        <v>43100</v>
      </c>
      <c r="R2153" s="20"/>
      <c r="S2153" s="20" t="s">
        <v>7117</v>
      </c>
      <c r="T2153" s="20" t="n">
        <v>0.3</v>
      </c>
      <c r="U2153" s="20" t="n">
        <v>0.3</v>
      </c>
      <c r="V2153" s="20" t="n">
        <v>0.4</v>
      </c>
      <c r="W2153" s="20" t="s">
        <v>11510</v>
      </c>
      <c r="X2153" s="35"/>
      <c r="Y2153" s="259"/>
      <c r="Z2153" s="259" t="n">
        <v>1</v>
      </c>
      <c r="AE2153" s="94" t="e">
        <f aca="false" t="array" ref="AE2153:AE2153">_xlfn.torow(_xlfn.unique(_xlfn._xlws.filter(cat_table[Subsector],$E2153=cat_table[Sector],"")))</f>
        <v>#NAME?</v>
      </c>
      <c r="AO2153" s="94" t="e">
        <f aca="false" t="array" ref="AO2153:AO2153">_xlfn.torow(_xlfn.unique(_xlfn._xlws.filter(cat_table[Sub-subsector],($E2153=cat_table[Sector])*($F2153=cat_table[Subsector]),"")))</f>
        <v>#NAME?</v>
      </c>
    </row>
    <row r="2154" customFormat="false" ht="15" hidden="false" customHeight="true" outlineLevel="0" collapsed="false">
      <c r="A2154" s="20" t="s">
        <v>11534</v>
      </c>
      <c r="B2154" s="20" t="str">
        <f aca="false">INDEX(Table2[], MATCH(L2154, Location_ID!$D$2:$D$648, 0), 1)</f>
        <v>de22b5e2-4d3a-4b58-8f72-25ebb147bbf9</v>
      </c>
      <c r="C2154" s="20" t="s">
        <v>1083</v>
      </c>
      <c r="D2154" s="230" t="s">
        <v>354</v>
      </c>
      <c r="E2154" s="20" t="s">
        <v>7965</v>
      </c>
      <c r="F2154" s="20" t="s">
        <v>7966</v>
      </c>
      <c r="G2154" s="20" t="s">
        <v>7966</v>
      </c>
      <c r="H2154" s="20"/>
      <c r="I2154" s="20" t="s">
        <v>11506</v>
      </c>
      <c r="J2154" s="20" t="s">
        <v>11512</v>
      </c>
      <c r="K2154" s="20" t="s">
        <v>7124</v>
      </c>
      <c r="L2154" s="175" t="s">
        <v>2352</v>
      </c>
      <c r="M2154" s="20" t="s">
        <v>7125</v>
      </c>
      <c r="N2154" s="20" t="s">
        <v>11508</v>
      </c>
      <c r="O2154" s="20"/>
      <c r="P2154" s="201" t="n">
        <v>40179</v>
      </c>
      <c r="Q2154" s="258" t="n">
        <v>43100</v>
      </c>
      <c r="R2154" s="20"/>
      <c r="S2154" s="20" t="s">
        <v>7117</v>
      </c>
      <c r="T2154" s="20" t="n">
        <v>1.3</v>
      </c>
      <c r="U2154" s="20" t="n">
        <v>1.1</v>
      </c>
      <c r="V2154" s="20" t="n">
        <v>1.4</v>
      </c>
      <c r="W2154" s="20" t="s">
        <v>11510</v>
      </c>
      <c r="X2154" s="35"/>
      <c r="Y2154" s="259"/>
      <c r="Z2154" s="259" t="n">
        <v>1</v>
      </c>
      <c r="AE2154" s="94" t="e">
        <f aca="false" t="array" ref="AE2154:AE2154">_xlfn.torow(_xlfn.unique(_xlfn._xlws.filter(cat_table[Subsector],$E2154=cat_table[Sector],"")))</f>
        <v>#NAME?</v>
      </c>
      <c r="AO2154" s="94" t="e">
        <f aca="false" t="array" ref="AO2154:AO2154">_xlfn.torow(_xlfn.unique(_xlfn._xlws.filter(cat_table[Sub-subsector],($E2154=cat_table[Sector])*($F2154=cat_table[Subsector]),"")))</f>
        <v>#NAME?</v>
      </c>
    </row>
    <row r="2155" customFormat="false" ht="15" hidden="false" customHeight="true" outlineLevel="0" collapsed="false">
      <c r="A2155" s="20" t="s">
        <v>11535</v>
      </c>
      <c r="B2155" s="20" t="str">
        <f aca="false">INDEX(Table2[], MATCH(L2155, Location_ID!$D$2:$D$648, 0), 1)</f>
        <v>730272ce-3e80-421d-ab0e-2ad9bf9b3124</v>
      </c>
      <c r="C2155" s="20" t="s">
        <v>1083</v>
      </c>
      <c r="D2155" s="230" t="s">
        <v>354</v>
      </c>
      <c r="E2155" s="20" t="s">
        <v>7965</v>
      </c>
      <c r="F2155" s="20" t="s">
        <v>7966</v>
      </c>
      <c r="G2155" s="20" t="s">
        <v>7966</v>
      </c>
      <c r="H2155" s="20"/>
      <c r="I2155" s="20" t="s">
        <v>11506</v>
      </c>
      <c r="J2155" s="20" t="s">
        <v>11512</v>
      </c>
      <c r="K2155" s="20" t="s">
        <v>7124</v>
      </c>
      <c r="L2155" s="175" t="s">
        <v>2354</v>
      </c>
      <c r="M2155" s="20" t="s">
        <v>7125</v>
      </c>
      <c r="N2155" s="20" t="s">
        <v>11508</v>
      </c>
      <c r="O2155" s="20"/>
      <c r="P2155" s="201" t="n">
        <v>40179</v>
      </c>
      <c r="Q2155" s="258" t="n">
        <v>43100</v>
      </c>
      <c r="R2155" s="20"/>
      <c r="S2155" s="20" t="s">
        <v>7117</v>
      </c>
      <c r="T2155" s="20" t="n">
        <v>0.9</v>
      </c>
      <c r="U2155" s="20" t="n">
        <v>0.8</v>
      </c>
      <c r="V2155" s="20" t="n">
        <v>1.1</v>
      </c>
      <c r="W2155" s="20" t="s">
        <v>11510</v>
      </c>
      <c r="X2155" s="35"/>
      <c r="Y2155" s="259"/>
      <c r="Z2155" s="259" t="n">
        <v>1</v>
      </c>
      <c r="AE2155" s="94" t="e">
        <f aca="false" t="array" ref="AE2155:AE2155">_xlfn.torow(_xlfn.unique(_xlfn._xlws.filter(cat_table[Subsector],$E2155=cat_table[Sector],"")))</f>
        <v>#NAME?</v>
      </c>
      <c r="AO2155" s="94" t="e">
        <f aca="false" t="array" ref="AO2155:AO2155">_xlfn.torow(_xlfn.unique(_xlfn._xlws.filter(cat_table[Sub-subsector],($E2155=cat_table[Sector])*($F2155=cat_table[Subsector]),"")))</f>
        <v>#NAME?</v>
      </c>
    </row>
    <row r="2156" customFormat="false" ht="15" hidden="false" customHeight="true" outlineLevel="0" collapsed="false">
      <c r="A2156" s="20" t="s">
        <v>11536</v>
      </c>
      <c r="B2156" s="20" t="str">
        <f aca="false">INDEX(Table2[], MATCH(L2156, Location_ID!$D$2:$D$648, 0), 1)</f>
        <v>d4dfd530-1141-4243-bf94-8f1f41515807</v>
      </c>
      <c r="C2156" s="20" t="s">
        <v>1083</v>
      </c>
      <c r="D2156" s="230" t="s">
        <v>354</v>
      </c>
      <c r="E2156" s="20" t="s">
        <v>7965</v>
      </c>
      <c r="F2156" s="20" t="s">
        <v>7966</v>
      </c>
      <c r="G2156" s="20" t="s">
        <v>7966</v>
      </c>
      <c r="H2156" s="20"/>
      <c r="I2156" s="20" t="s">
        <v>11506</v>
      </c>
      <c r="J2156" s="20" t="s">
        <v>11512</v>
      </c>
      <c r="K2156" s="20" t="s">
        <v>7124</v>
      </c>
      <c r="L2156" s="175" t="s">
        <v>2356</v>
      </c>
      <c r="M2156" s="20" t="s">
        <v>7125</v>
      </c>
      <c r="N2156" s="20" t="s">
        <v>11508</v>
      </c>
      <c r="O2156" s="20"/>
      <c r="P2156" s="201" t="n">
        <v>40179</v>
      </c>
      <c r="Q2156" s="258" t="n">
        <v>43100</v>
      </c>
      <c r="R2156" s="20"/>
      <c r="S2156" s="20" t="s">
        <v>7117</v>
      </c>
      <c r="T2156" s="20" t="n">
        <v>1.5</v>
      </c>
      <c r="U2156" s="20" t="n">
        <v>1.4</v>
      </c>
      <c r="V2156" s="20" t="n">
        <v>1.6</v>
      </c>
      <c r="W2156" s="20" t="s">
        <v>11510</v>
      </c>
      <c r="X2156" s="35"/>
      <c r="Y2156" s="259"/>
      <c r="Z2156" s="259" t="n">
        <v>1</v>
      </c>
      <c r="AE2156" s="94" t="e">
        <f aca="false" t="array" ref="AE2156:AE2156">_xlfn.torow(_xlfn.unique(_xlfn._xlws.filter(cat_table[Subsector],$E2156=cat_table[Sector],"")))</f>
        <v>#NAME?</v>
      </c>
      <c r="AO2156" s="94" t="e">
        <f aca="false" t="array" ref="AO2156:AO2156">_xlfn.torow(_xlfn.unique(_xlfn._xlws.filter(cat_table[Sub-subsector],($E2156=cat_table[Sector])*($F2156=cat_table[Subsector]),"")))</f>
        <v>#NAME?</v>
      </c>
    </row>
    <row r="2157" customFormat="false" ht="15" hidden="false" customHeight="true" outlineLevel="0" collapsed="false">
      <c r="A2157" s="20" t="s">
        <v>11537</v>
      </c>
      <c r="B2157" s="20" t="str">
        <f aca="false">INDEX(Table2[], MATCH(L2157, Location_ID!$D$2:$D$648, 0), 1)</f>
        <v>4f697b71-2290-480d-9e71-3ac0711bdb73</v>
      </c>
      <c r="C2157" s="20" t="s">
        <v>1083</v>
      </c>
      <c r="D2157" s="230" t="s">
        <v>354</v>
      </c>
      <c r="E2157" s="20" t="s">
        <v>7965</v>
      </c>
      <c r="F2157" s="20" t="s">
        <v>7966</v>
      </c>
      <c r="G2157" s="20" t="s">
        <v>7966</v>
      </c>
      <c r="H2157" s="20"/>
      <c r="I2157" s="20" t="s">
        <v>11506</v>
      </c>
      <c r="J2157" s="20" t="s">
        <v>11512</v>
      </c>
      <c r="K2157" s="20" t="s">
        <v>7124</v>
      </c>
      <c r="L2157" s="175" t="s">
        <v>2358</v>
      </c>
      <c r="M2157" s="20" t="s">
        <v>7125</v>
      </c>
      <c r="N2157" s="20" t="s">
        <v>11508</v>
      </c>
      <c r="O2157" s="20"/>
      <c r="P2157" s="201" t="n">
        <v>40179</v>
      </c>
      <c r="Q2157" s="258" t="n">
        <v>43100</v>
      </c>
      <c r="R2157" s="20"/>
      <c r="S2157" s="20" t="s">
        <v>7117</v>
      </c>
      <c r="T2157" s="20" t="n">
        <v>2</v>
      </c>
      <c r="U2157" s="20" t="n">
        <v>1.7</v>
      </c>
      <c r="V2157" s="20" t="n">
        <v>2.7</v>
      </c>
      <c r="W2157" s="20" t="s">
        <v>11510</v>
      </c>
      <c r="X2157" s="35"/>
      <c r="Y2157" s="259"/>
      <c r="Z2157" s="259" t="n">
        <v>1</v>
      </c>
      <c r="AE2157" s="94" t="e">
        <f aca="false" t="array" ref="AE2157:AE2157">_xlfn.torow(_xlfn.unique(_xlfn._xlws.filter(cat_table[Subsector],$E2157=cat_table[Sector],"")))</f>
        <v>#NAME?</v>
      </c>
      <c r="AO2157" s="94" t="e">
        <f aca="false" t="array" ref="AO2157:AO2157">_xlfn.torow(_xlfn.unique(_xlfn._xlws.filter(cat_table[Sub-subsector],($E2157=cat_table[Sector])*($F2157=cat_table[Subsector]),"")))</f>
        <v>#NAME?</v>
      </c>
    </row>
    <row r="2158" customFormat="false" ht="15" hidden="false" customHeight="true" outlineLevel="0" collapsed="false">
      <c r="A2158" s="20" t="s">
        <v>11538</v>
      </c>
      <c r="B2158" s="20" t="str">
        <f aca="false">INDEX(Table2[], MATCH(L2158, Location_ID!$D$2:$D$648, 0), 1)</f>
        <v>5fe37282-5f80-4697-a422-ec66205070ae</v>
      </c>
      <c r="C2158" s="20" t="s">
        <v>1083</v>
      </c>
      <c r="D2158" s="230" t="s">
        <v>354</v>
      </c>
      <c r="E2158" s="20" t="s">
        <v>7965</v>
      </c>
      <c r="F2158" s="20" t="s">
        <v>7966</v>
      </c>
      <c r="G2158" s="20" t="s">
        <v>7966</v>
      </c>
      <c r="H2158" s="20"/>
      <c r="I2158" s="20" t="s">
        <v>11506</v>
      </c>
      <c r="J2158" s="20" t="s">
        <v>11512</v>
      </c>
      <c r="K2158" s="20" t="s">
        <v>7124</v>
      </c>
      <c r="L2158" s="175" t="s">
        <v>2360</v>
      </c>
      <c r="M2158" s="20" t="s">
        <v>7125</v>
      </c>
      <c r="N2158" s="20" t="s">
        <v>11508</v>
      </c>
      <c r="O2158" s="20"/>
      <c r="P2158" s="201" t="n">
        <v>40179</v>
      </c>
      <c r="Q2158" s="258" t="n">
        <v>43100</v>
      </c>
      <c r="R2158" s="20"/>
      <c r="S2158" s="20" t="s">
        <v>7117</v>
      </c>
      <c r="T2158" s="20" t="n">
        <v>0.4</v>
      </c>
      <c r="U2158" s="20" t="n">
        <v>0.3</v>
      </c>
      <c r="V2158" s="20" t="n">
        <v>0.4</v>
      </c>
      <c r="W2158" s="20" t="s">
        <v>11510</v>
      </c>
      <c r="X2158" s="35"/>
      <c r="Y2158" s="259"/>
      <c r="Z2158" s="259" t="n">
        <v>1</v>
      </c>
      <c r="AE2158" s="94" t="e">
        <f aca="false" t="array" ref="AE2158:AE2158">_xlfn.torow(_xlfn.unique(_xlfn._xlws.filter(cat_table[Subsector],$E2158=cat_table[Sector],"")))</f>
        <v>#NAME?</v>
      </c>
      <c r="AO2158" s="94" t="e">
        <f aca="false" t="array" ref="AO2158:AO2158">_xlfn.torow(_xlfn.unique(_xlfn._xlws.filter(cat_table[Sub-subsector],($E2158=cat_table[Sector])*($F2158=cat_table[Subsector]),"")))</f>
        <v>#NAME?</v>
      </c>
    </row>
    <row r="2159" customFormat="false" ht="15" hidden="false" customHeight="true" outlineLevel="0" collapsed="false">
      <c r="A2159" s="20" t="s">
        <v>11539</v>
      </c>
      <c r="B2159" s="20" t="str">
        <f aca="false">INDEX(Table2[], MATCH(L2159, Location_ID!$D$2:$D$648, 0), 1)</f>
        <v>a33b5062-af0a-4580-9668-b279d0d6ca35</v>
      </c>
      <c r="C2159" s="20" t="s">
        <v>1083</v>
      </c>
      <c r="D2159" s="230" t="s">
        <v>354</v>
      </c>
      <c r="E2159" s="20" t="s">
        <v>7965</v>
      </c>
      <c r="F2159" s="20" t="s">
        <v>7966</v>
      </c>
      <c r="G2159" s="20" t="s">
        <v>7966</v>
      </c>
      <c r="H2159" s="20"/>
      <c r="I2159" s="20" t="s">
        <v>11506</v>
      </c>
      <c r="J2159" s="20" t="s">
        <v>11512</v>
      </c>
      <c r="K2159" s="20" t="s">
        <v>7124</v>
      </c>
      <c r="L2159" s="175" t="s">
        <v>2362</v>
      </c>
      <c r="M2159" s="20" t="s">
        <v>7125</v>
      </c>
      <c r="N2159" s="20" t="s">
        <v>11508</v>
      </c>
      <c r="O2159" s="20"/>
      <c r="P2159" s="201" t="n">
        <v>40179</v>
      </c>
      <c r="Q2159" s="258" t="n">
        <v>43100</v>
      </c>
      <c r="R2159" s="20"/>
      <c r="S2159" s="20" t="s">
        <v>7117</v>
      </c>
      <c r="T2159" s="20" t="n">
        <v>0.3</v>
      </c>
      <c r="U2159" s="20" t="n">
        <v>0.2</v>
      </c>
      <c r="V2159" s="20" t="n">
        <v>0.3</v>
      </c>
      <c r="W2159" s="20" t="s">
        <v>11510</v>
      </c>
      <c r="X2159" s="35"/>
      <c r="Y2159" s="259"/>
      <c r="Z2159" s="259" t="n">
        <v>1</v>
      </c>
      <c r="AE2159" s="94" t="e">
        <f aca="false" t="array" ref="AE2159:AE2159">_xlfn.torow(_xlfn.unique(_xlfn._xlws.filter(cat_table[Subsector],$E2159=cat_table[Sector],"")))</f>
        <v>#NAME?</v>
      </c>
      <c r="AO2159" s="94" t="e">
        <f aca="false" t="array" ref="AO2159:AO2159">_xlfn.torow(_xlfn.unique(_xlfn._xlws.filter(cat_table[Sub-subsector],($E2159=cat_table[Sector])*($F2159=cat_table[Subsector]),"")))</f>
        <v>#NAME?</v>
      </c>
    </row>
    <row r="2160" customFormat="false" ht="15" hidden="false" customHeight="true" outlineLevel="0" collapsed="false">
      <c r="A2160" s="20" t="s">
        <v>11540</v>
      </c>
      <c r="B2160" s="20" t="str">
        <f aca="false">INDEX(Table2[], MATCH(L2160, Location_ID!$D$2:$D$648, 0), 1)</f>
        <v>c30e1e4f-417a-4458-8e35-b9119dbca950</v>
      </c>
      <c r="C2160" s="20" t="s">
        <v>1083</v>
      </c>
      <c r="D2160" s="230" t="s">
        <v>354</v>
      </c>
      <c r="E2160" s="20" t="s">
        <v>7965</v>
      </c>
      <c r="F2160" s="20" t="s">
        <v>7966</v>
      </c>
      <c r="G2160" s="20" t="s">
        <v>7966</v>
      </c>
      <c r="H2160" s="20"/>
      <c r="I2160" s="20" t="s">
        <v>11506</v>
      </c>
      <c r="J2160" s="20" t="s">
        <v>11512</v>
      </c>
      <c r="K2160" s="20" t="s">
        <v>7124</v>
      </c>
      <c r="L2160" s="175" t="s">
        <v>2364</v>
      </c>
      <c r="M2160" s="20" t="s">
        <v>7125</v>
      </c>
      <c r="N2160" s="20" t="s">
        <v>11508</v>
      </c>
      <c r="O2160" s="20"/>
      <c r="P2160" s="201" t="n">
        <v>40179</v>
      </c>
      <c r="Q2160" s="258" t="n">
        <v>43100</v>
      </c>
      <c r="R2160" s="20"/>
      <c r="S2160" s="20" t="s">
        <v>7117</v>
      </c>
      <c r="T2160" s="20" t="n">
        <v>0.4</v>
      </c>
      <c r="U2160" s="20" t="n">
        <v>0.3</v>
      </c>
      <c r="V2160" s="20" t="n">
        <v>0.4</v>
      </c>
      <c r="W2160" s="20" t="s">
        <v>11510</v>
      </c>
      <c r="X2160" s="35"/>
      <c r="Y2160" s="259"/>
      <c r="Z2160" s="259" t="n">
        <v>1</v>
      </c>
      <c r="AE2160" s="94" t="e">
        <f aca="false" t="array" ref="AE2160:AE2160">_xlfn.torow(_xlfn.unique(_xlfn._xlws.filter(cat_table[Subsector],$E2160=cat_table[Sector],"")))</f>
        <v>#NAME?</v>
      </c>
      <c r="AO2160" s="94" t="e">
        <f aca="false" t="array" ref="AO2160:AO2160">_xlfn.torow(_xlfn.unique(_xlfn._xlws.filter(cat_table[Sub-subsector],($E2160=cat_table[Sector])*($F2160=cat_table[Subsector]),"")))</f>
        <v>#NAME?</v>
      </c>
    </row>
    <row r="2161" customFormat="false" ht="15" hidden="false" customHeight="true" outlineLevel="0" collapsed="false">
      <c r="A2161" s="20" t="s">
        <v>11541</v>
      </c>
      <c r="B2161" s="20" t="str">
        <f aca="false">INDEX(Table2[], MATCH(L2161, Location_ID!$D$2:$D$648, 0), 1)</f>
        <v>4db123f7-e902-4d95-812e-6bc9d2c4fba3</v>
      </c>
      <c r="C2161" s="20" t="s">
        <v>1083</v>
      </c>
      <c r="D2161" s="230" t="s">
        <v>354</v>
      </c>
      <c r="E2161" s="20" t="s">
        <v>7965</v>
      </c>
      <c r="F2161" s="20" t="s">
        <v>7966</v>
      </c>
      <c r="G2161" s="20" t="s">
        <v>7966</v>
      </c>
      <c r="H2161" s="20"/>
      <c r="I2161" s="20" t="s">
        <v>11506</v>
      </c>
      <c r="J2161" s="20" t="s">
        <v>11512</v>
      </c>
      <c r="K2161" s="20" t="s">
        <v>7124</v>
      </c>
      <c r="L2161" s="175" t="s">
        <v>2366</v>
      </c>
      <c r="M2161" s="20" t="s">
        <v>7125</v>
      </c>
      <c r="N2161" s="20" t="s">
        <v>11508</v>
      </c>
      <c r="O2161" s="20"/>
      <c r="P2161" s="201" t="n">
        <v>40179</v>
      </c>
      <c r="Q2161" s="258" t="n">
        <v>43100</v>
      </c>
      <c r="R2161" s="20"/>
      <c r="S2161" s="20" t="s">
        <v>7117</v>
      </c>
      <c r="T2161" s="20" t="n">
        <v>0.2</v>
      </c>
      <c r="U2161" s="20" t="n">
        <v>0.1</v>
      </c>
      <c r="V2161" s="20" t="n">
        <v>0.2</v>
      </c>
      <c r="W2161" s="20" t="s">
        <v>11510</v>
      </c>
      <c r="X2161" s="35"/>
      <c r="Y2161" s="259"/>
      <c r="Z2161" s="259" t="n">
        <v>1</v>
      </c>
      <c r="AE2161" s="94" t="e">
        <f aca="false" t="array" ref="AE2161:AE2161">_xlfn.torow(_xlfn.unique(_xlfn._xlws.filter(cat_table[Subsector],$E2161=cat_table[Sector],"")))</f>
        <v>#NAME?</v>
      </c>
      <c r="AO2161" s="94" t="e">
        <f aca="false" t="array" ref="AO2161:AO2161">_xlfn.torow(_xlfn.unique(_xlfn._xlws.filter(cat_table[Sub-subsector],($E2161=cat_table[Sector])*($F2161=cat_table[Subsector]),"")))</f>
        <v>#NAME?</v>
      </c>
    </row>
    <row r="2162" customFormat="false" ht="15" hidden="false" customHeight="true" outlineLevel="0" collapsed="false">
      <c r="A2162" s="20" t="s">
        <v>11542</v>
      </c>
      <c r="B2162" s="20" t="str">
        <f aca="false">INDEX(Table2[], MATCH(L2162, Location_ID!$D$2:$D$648, 0), 1)</f>
        <v>3ec4defd-acb1-46f4-a440-418b4c14cc5f</v>
      </c>
      <c r="C2162" s="20" t="s">
        <v>1083</v>
      </c>
      <c r="D2162" s="230" t="s">
        <v>354</v>
      </c>
      <c r="E2162" s="20" t="s">
        <v>7965</v>
      </c>
      <c r="F2162" s="20" t="s">
        <v>7966</v>
      </c>
      <c r="G2162" s="20" t="s">
        <v>7966</v>
      </c>
      <c r="H2162" s="20"/>
      <c r="I2162" s="20" t="s">
        <v>11506</v>
      </c>
      <c r="J2162" s="20" t="s">
        <v>11512</v>
      </c>
      <c r="K2162" s="20" t="s">
        <v>7124</v>
      </c>
      <c r="L2162" s="175" t="s">
        <v>2368</v>
      </c>
      <c r="M2162" s="20" t="s">
        <v>7125</v>
      </c>
      <c r="N2162" s="20" t="s">
        <v>11508</v>
      </c>
      <c r="O2162" s="20"/>
      <c r="P2162" s="201" t="n">
        <v>40179</v>
      </c>
      <c r="Q2162" s="258" t="n">
        <v>43100</v>
      </c>
      <c r="R2162" s="20"/>
      <c r="S2162" s="20" t="s">
        <v>7117</v>
      </c>
      <c r="T2162" s="20" t="n">
        <v>0.2</v>
      </c>
      <c r="U2162" s="20" t="n">
        <v>0.2</v>
      </c>
      <c r="V2162" s="20" t="n">
        <v>0.2</v>
      </c>
      <c r="W2162" s="20" t="s">
        <v>11510</v>
      </c>
      <c r="X2162" s="35"/>
      <c r="Y2162" s="259"/>
      <c r="Z2162" s="259" t="n">
        <v>1</v>
      </c>
      <c r="AE2162" s="94" t="e">
        <f aca="false" t="array" ref="AE2162:AE2162">_xlfn.torow(_xlfn.unique(_xlfn._xlws.filter(cat_table[Subsector],$E2162=cat_table[Sector],"")))</f>
        <v>#NAME?</v>
      </c>
      <c r="AO2162" s="94" t="e">
        <f aca="false" t="array" ref="AO2162:AO2162">_xlfn.torow(_xlfn.unique(_xlfn._xlws.filter(cat_table[Sub-subsector],($E2162=cat_table[Sector])*($F2162=cat_table[Subsector]),"")))</f>
        <v>#NAME?</v>
      </c>
    </row>
    <row r="2163" customFormat="false" ht="15" hidden="false" customHeight="true" outlineLevel="0" collapsed="false">
      <c r="A2163" s="20" t="s">
        <v>11543</v>
      </c>
      <c r="B2163" s="20" t="str">
        <f aca="false">INDEX(Table2[], MATCH(L2163, Location_ID!$D$2:$D$648, 0), 1)</f>
        <v>4a002174-7f17-4669-af7e-cbd177f0494c</v>
      </c>
      <c r="C2163" s="20" t="s">
        <v>1083</v>
      </c>
      <c r="D2163" s="230" t="s">
        <v>354</v>
      </c>
      <c r="E2163" s="20" t="s">
        <v>7965</v>
      </c>
      <c r="F2163" s="20" t="s">
        <v>7966</v>
      </c>
      <c r="G2163" s="20" t="s">
        <v>7966</v>
      </c>
      <c r="H2163" s="20"/>
      <c r="I2163" s="20" t="s">
        <v>11506</v>
      </c>
      <c r="J2163" s="20" t="s">
        <v>11512</v>
      </c>
      <c r="K2163" s="20" t="s">
        <v>7124</v>
      </c>
      <c r="L2163" s="175" t="s">
        <v>2370</v>
      </c>
      <c r="M2163" s="20" t="s">
        <v>7125</v>
      </c>
      <c r="N2163" s="20" t="s">
        <v>11508</v>
      </c>
      <c r="O2163" s="20"/>
      <c r="P2163" s="201" t="n">
        <v>40179</v>
      </c>
      <c r="Q2163" s="258" t="n">
        <v>43100</v>
      </c>
      <c r="R2163" s="20"/>
      <c r="S2163" s="20" t="s">
        <v>7117</v>
      </c>
      <c r="T2163" s="20" t="n">
        <v>1.4</v>
      </c>
      <c r="U2163" s="20" t="n">
        <v>1.2</v>
      </c>
      <c r="V2163" s="20" t="n">
        <v>1.5</v>
      </c>
      <c r="W2163" s="20" t="s">
        <v>11510</v>
      </c>
      <c r="X2163" s="35"/>
      <c r="Y2163" s="259"/>
      <c r="Z2163" s="259" t="n">
        <v>1</v>
      </c>
      <c r="AE2163" s="94" t="e">
        <f aca="false" t="array" ref="AE2163:AE2163">_xlfn.torow(_xlfn.unique(_xlfn._xlws.filter(cat_table[Subsector],$E2163=cat_table[Sector],"")))</f>
        <v>#NAME?</v>
      </c>
      <c r="AO2163" s="94" t="e">
        <f aca="false" t="array" ref="AO2163:AO2163">_xlfn.torow(_xlfn.unique(_xlfn._xlws.filter(cat_table[Sub-subsector],($E2163=cat_table[Sector])*($F2163=cat_table[Subsector]),"")))</f>
        <v>#NAME?</v>
      </c>
    </row>
    <row r="2164" customFormat="false" ht="15" hidden="false" customHeight="true" outlineLevel="0" collapsed="false">
      <c r="A2164" s="20" t="s">
        <v>11544</v>
      </c>
      <c r="B2164" s="20" t="str">
        <f aca="false">INDEX(Table2[], MATCH(L2164, Location_ID!$D$2:$D$648, 0), 1)</f>
        <v>9dfd2c0d-a194-4252-b29e-4bcc57b09568</v>
      </c>
      <c r="C2164" s="20" t="s">
        <v>1083</v>
      </c>
      <c r="D2164" s="230" t="s">
        <v>354</v>
      </c>
      <c r="E2164" s="20" t="s">
        <v>7965</v>
      </c>
      <c r="F2164" s="20" t="s">
        <v>7966</v>
      </c>
      <c r="G2164" s="20" t="s">
        <v>7966</v>
      </c>
      <c r="H2164" s="20"/>
      <c r="I2164" s="20" t="s">
        <v>11506</v>
      </c>
      <c r="J2164" s="20" t="s">
        <v>11512</v>
      </c>
      <c r="K2164" s="20" t="s">
        <v>7124</v>
      </c>
      <c r="L2164" s="175" t="s">
        <v>2372</v>
      </c>
      <c r="M2164" s="20" t="s">
        <v>7125</v>
      </c>
      <c r="N2164" s="20" t="s">
        <v>11508</v>
      </c>
      <c r="O2164" s="20"/>
      <c r="P2164" s="201" t="n">
        <v>40179</v>
      </c>
      <c r="Q2164" s="258" t="n">
        <v>43100</v>
      </c>
      <c r="R2164" s="20"/>
      <c r="S2164" s="20" t="s">
        <v>7117</v>
      </c>
      <c r="T2164" s="20" t="n">
        <v>0.5</v>
      </c>
      <c r="U2164" s="20" t="n">
        <v>0.5</v>
      </c>
      <c r="V2164" s="20" t="n">
        <v>0.6</v>
      </c>
      <c r="W2164" s="20" t="s">
        <v>11510</v>
      </c>
      <c r="X2164" s="35"/>
      <c r="Y2164" s="259"/>
      <c r="Z2164" s="259" t="n">
        <v>1</v>
      </c>
      <c r="AE2164" s="94" t="e">
        <f aca="false" t="array" ref="AE2164:AE2164">_xlfn.torow(_xlfn.unique(_xlfn._xlws.filter(cat_table[Subsector],$E2164=cat_table[Sector],"")))</f>
        <v>#NAME?</v>
      </c>
      <c r="AO2164" s="94" t="e">
        <f aca="false" t="array" ref="AO2164:AO2164">_xlfn.torow(_xlfn.unique(_xlfn._xlws.filter(cat_table[Sub-subsector],($E2164=cat_table[Sector])*($F2164=cat_table[Subsector]),"")))</f>
        <v>#NAME?</v>
      </c>
    </row>
    <row r="2165" customFormat="false" ht="15" hidden="false" customHeight="true" outlineLevel="0" collapsed="false">
      <c r="A2165" s="165" t="s">
        <v>11545</v>
      </c>
      <c r="B2165" s="20" t="str">
        <f aca="false">INDEX(Table2[], MATCH(L2165, Location_ID!$D$2:$D$648, 0), 1)</f>
        <v>e4c857d4-6739-4364-aabb-776e68edb89e</v>
      </c>
      <c r="C2165" s="165" t="s">
        <v>1083</v>
      </c>
      <c r="D2165" s="232" t="s">
        <v>354</v>
      </c>
      <c r="E2165" s="165" t="s">
        <v>7965</v>
      </c>
      <c r="F2165" s="165" t="s">
        <v>7966</v>
      </c>
      <c r="G2165" s="165" t="s">
        <v>7966</v>
      </c>
      <c r="H2165" s="192"/>
      <c r="I2165" s="165" t="s">
        <v>11506</v>
      </c>
      <c r="J2165" s="165" t="s">
        <v>11512</v>
      </c>
      <c r="K2165" s="165" t="s">
        <v>7124</v>
      </c>
      <c r="L2165" s="175" t="s">
        <v>2374</v>
      </c>
      <c r="M2165" s="165" t="s">
        <v>7125</v>
      </c>
      <c r="N2165" s="165" t="s">
        <v>11508</v>
      </c>
      <c r="O2165" s="165"/>
      <c r="P2165" s="191" t="n">
        <v>40179</v>
      </c>
      <c r="Q2165" s="260" t="n">
        <v>43100</v>
      </c>
      <c r="R2165" s="165"/>
      <c r="S2165" s="165" t="s">
        <v>7117</v>
      </c>
      <c r="T2165" s="165" t="n">
        <v>1.5</v>
      </c>
      <c r="U2165" s="165" t="n">
        <v>1.2</v>
      </c>
      <c r="V2165" s="165" t="n">
        <v>1.6</v>
      </c>
      <c r="W2165" s="165" t="s">
        <v>11510</v>
      </c>
      <c r="X2165" s="165"/>
      <c r="Y2165" s="261"/>
      <c r="Z2165" s="261" t="n">
        <v>1</v>
      </c>
      <c r="AE2165" s="94" t="e">
        <f aca="false" t="array" ref="AE2165:AE2165">_xlfn.torow(_xlfn.unique(_xlfn._xlws.filter(cat_table[Subsector],$E2165=cat_table[Sector],"")))</f>
        <v>#NAME?</v>
      </c>
      <c r="AO2165" s="94" t="e">
        <f aca="false" t="array" ref="AO2165:AO2165">_xlfn.torow(_xlfn.unique(_xlfn._xlws.filter(cat_table[Sub-subsector],($E2165=cat_table[Sector])*($F2165=cat_table[Subsector]),"")))</f>
        <v>#NAME?</v>
      </c>
    </row>
    <row r="2166" customFormat="false" ht="15" hidden="false" customHeight="true" outlineLevel="0" collapsed="false">
      <c r="A2166" s="262" t="s">
        <v>11546</v>
      </c>
      <c r="B2166" s="20" t="str">
        <f aca="false">INDEX(Table2[], MATCH(L2166, Location_ID!$D$2:$D$648, 0), 1)</f>
        <v>42500f30-a140-428c-a7a1-6fdf98b254e2</v>
      </c>
      <c r="C2166" s="29" t="s">
        <v>1089</v>
      </c>
      <c r="D2166" s="263" t="s">
        <v>354</v>
      </c>
      <c r="E2166" s="29" t="s">
        <v>7537</v>
      </c>
      <c r="F2166" s="29" t="s">
        <v>7538</v>
      </c>
      <c r="G2166" s="29" t="s">
        <v>7539</v>
      </c>
      <c r="H2166" s="38"/>
      <c r="I2166" s="29" t="s">
        <v>11547</v>
      </c>
      <c r="J2166" s="29" t="s">
        <v>11548</v>
      </c>
      <c r="K2166" s="29" t="s">
        <v>7124</v>
      </c>
      <c r="L2166" s="29" t="s">
        <v>2376</v>
      </c>
      <c r="M2166" s="29" t="s">
        <v>7110</v>
      </c>
      <c r="N2166" s="29" t="s">
        <v>2376</v>
      </c>
      <c r="O2166" s="29" t="s">
        <v>11549</v>
      </c>
      <c r="P2166" s="228" t="n">
        <v>42522</v>
      </c>
      <c r="Q2166" s="228" t="n">
        <v>43008</v>
      </c>
      <c r="R2166" s="29" t="n">
        <v>1</v>
      </c>
      <c r="S2166" s="29" t="s">
        <v>7112</v>
      </c>
      <c r="T2166" s="29" t="n">
        <v>13.7</v>
      </c>
      <c r="U2166" s="29" t="n">
        <f aca="false">T2166-0.34</f>
        <v>13.36</v>
      </c>
      <c r="V2166" s="264" t="n">
        <f aca="false">T2166+0.34</f>
        <v>14.04</v>
      </c>
      <c r="W2166" s="29" t="s">
        <v>11550</v>
      </c>
      <c r="X2166" s="38"/>
      <c r="Y2166" s="38"/>
      <c r="Z2166" s="38" t="n">
        <v>1</v>
      </c>
      <c r="AE2166" s="94" t="e">
        <f aca="false" t="array" ref="AE2166:AE2166">_xlfn.torow(_xlfn.unique(_xlfn._xlws.filter(cat_table[Subsector],$E2166=cat_table[Sector],"")))</f>
        <v>#NAME?</v>
      </c>
      <c r="AO2166" s="94" t="e">
        <f aca="false" t="array" ref="AO2166:AO2166">_xlfn.torow(_xlfn.unique(_xlfn._xlws.filter(cat_table[Sub-subsector],($E2166=cat_table[Sector])*($F2166=cat_table[Subsector]),"")))</f>
        <v>#NAME?</v>
      </c>
    </row>
    <row r="2167" customFormat="false" ht="15" hidden="false" customHeight="true" outlineLevel="0" collapsed="false">
      <c r="A2167" s="262" t="s">
        <v>11551</v>
      </c>
      <c r="B2167" s="20" t="str">
        <f aca="false">INDEX(Table2[], MATCH(L2167, Location_ID!$D$2:$D$648, 0), 1)</f>
        <v>42500f30-a140-428c-a7a1-6fdf98b254e2</v>
      </c>
      <c r="C2167" s="29" t="s">
        <v>1089</v>
      </c>
      <c r="D2167" s="263" t="s">
        <v>354</v>
      </c>
      <c r="E2167" s="29" t="s">
        <v>7537</v>
      </c>
      <c r="F2167" s="29" t="s">
        <v>7538</v>
      </c>
      <c r="G2167" s="29" t="s">
        <v>7539</v>
      </c>
      <c r="H2167" s="38"/>
      <c r="I2167" s="29" t="s">
        <v>11552</v>
      </c>
      <c r="J2167" s="29" t="s">
        <v>11553</v>
      </c>
      <c r="K2167" s="29" t="s">
        <v>7124</v>
      </c>
      <c r="L2167" s="29" t="s">
        <v>2376</v>
      </c>
      <c r="M2167" s="29" t="s">
        <v>7110</v>
      </c>
      <c r="N2167" s="29" t="s">
        <v>2376</v>
      </c>
      <c r="O2167" s="29" t="s">
        <v>11554</v>
      </c>
      <c r="P2167" s="228" t="n">
        <v>42644</v>
      </c>
      <c r="Q2167" s="228" t="n">
        <v>43008</v>
      </c>
      <c r="R2167" s="29"/>
      <c r="S2167" s="29" t="s">
        <v>7112</v>
      </c>
      <c r="T2167" s="29" t="n">
        <v>12.3</v>
      </c>
      <c r="U2167" s="29" t="n">
        <f aca="false">T2167-2.1</f>
        <v>10.2</v>
      </c>
      <c r="V2167" s="264" t="n">
        <f aca="false">T2167+2.1</f>
        <v>14.4</v>
      </c>
      <c r="W2167" s="29" t="s">
        <v>11550</v>
      </c>
      <c r="X2167" s="38"/>
      <c r="Y2167" s="38"/>
      <c r="Z2167" s="38" t="n">
        <v>1</v>
      </c>
      <c r="AE2167" s="94" t="e">
        <f aca="false" t="array" ref="AE2167:AE2167">_xlfn.torow(_xlfn.unique(_xlfn._xlws.filter(cat_table[Subsector],$E2167=cat_table[Sector],"")))</f>
        <v>#NAME?</v>
      </c>
      <c r="AO2167" s="94" t="e">
        <f aca="false" t="array" ref="AO2167:AO2167">_xlfn.torow(_xlfn.unique(_xlfn._xlws.filter(cat_table[Sub-subsector],($E2167=cat_table[Sector])*($F2167=cat_table[Subsector]),"")))</f>
        <v>#NAME?</v>
      </c>
    </row>
    <row r="2168" customFormat="false" ht="15" hidden="false" customHeight="true" outlineLevel="0" collapsed="false">
      <c r="A2168" s="262" t="s">
        <v>11555</v>
      </c>
      <c r="B2168" s="20" t="str">
        <f aca="false">INDEX(Table2[], MATCH(L2168, Location_ID!$D$2:$D$648, 0), 1)</f>
        <v>42500f30-a140-428c-a7a1-6fdf98b254e2</v>
      </c>
      <c r="C2168" s="29" t="s">
        <v>1089</v>
      </c>
      <c r="D2168" s="263" t="s">
        <v>354</v>
      </c>
      <c r="E2168" s="29" t="s">
        <v>7127</v>
      </c>
      <c r="F2168" s="29" t="s">
        <v>7683</v>
      </c>
      <c r="G2168" s="29" t="s">
        <v>7991</v>
      </c>
      <c r="H2168" s="38"/>
      <c r="I2168" s="29" t="s">
        <v>11556</v>
      </c>
      <c r="J2168" s="29" t="s">
        <v>11557</v>
      </c>
      <c r="K2168" s="29" t="s">
        <v>7124</v>
      </c>
      <c r="L2168" s="29" t="s">
        <v>2376</v>
      </c>
      <c r="M2168" s="29" t="s">
        <v>7110</v>
      </c>
      <c r="N2168" s="29" t="s">
        <v>2376</v>
      </c>
      <c r="O2168" s="29" t="s">
        <v>11558</v>
      </c>
      <c r="P2168" s="228" t="n">
        <v>42644</v>
      </c>
      <c r="Q2168" s="228" t="n">
        <v>43008</v>
      </c>
      <c r="R2168" s="29"/>
      <c r="S2168" s="29" t="s">
        <v>7117</v>
      </c>
      <c r="T2168" s="29" t="n">
        <v>4</v>
      </c>
      <c r="U2168" s="29" t="n">
        <f aca="false">T2168-1.2</f>
        <v>2.8</v>
      </c>
      <c r="V2168" s="264" t="n">
        <f aca="false">T2168+1.2</f>
        <v>5.2</v>
      </c>
      <c r="W2168" s="29" t="s">
        <v>11559</v>
      </c>
      <c r="X2168" s="38"/>
      <c r="Y2168" s="38"/>
      <c r="Z2168" s="38" t="n">
        <v>1</v>
      </c>
      <c r="AE2168" s="94" t="e">
        <f aca="false" t="array" ref="AE2168:AG2168">_xlfn.torow(_xlfn.unique(_xlfn._xlws.filter(cat_table[Subsector],$E2168=cat_table[Sector],"")))</f>
        <v>#NAME?</v>
      </c>
      <c r="AF2168" s="94" t="e">
        <v>#NAME?</v>
      </c>
      <c r="AG2168" s="94" t="e">
        <v>#NAME?</v>
      </c>
      <c r="AO2168" s="94" t="e">
        <f aca="false" t="array" ref="AO2168:AP2168">_xlfn.torow(_xlfn.unique(_xlfn._xlws.filter(cat_table[Sub-subsector],($E2168=cat_table[Sector])*($F2168=cat_table[Subsector]),"")))</f>
        <v>#NAME?</v>
      </c>
      <c r="AP2168" s="94" t="e">
        <v>#NAME?</v>
      </c>
    </row>
    <row r="2169" customFormat="false" ht="15" hidden="false" customHeight="true" outlineLevel="0" collapsed="false">
      <c r="A2169" s="262" t="s">
        <v>11560</v>
      </c>
      <c r="B2169" s="20" t="str">
        <f aca="false">INDEX(Table2[], MATCH(L2169, Location_ID!$D$2:$D$648, 0), 1)</f>
        <v>42500f30-a140-428c-a7a1-6fdf98b254e2</v>
      </c>
      <c r="C2169" s="29" t="s">
        <v>1089</v>
      </c>
      <c r="D2169" s="263" t="s">
        <v>354</v>
      </c>
      <c r="E2169" s="29" t="s">
        <v>43</v>
      </c>
      <c r="F2169" s="29" t="s">
        <v>7907</v>
      </c>
      <c r="G2169" s="29"/>
      <c r="H2169" s="38"/>
      <c r="I2169" s="29" t="s">
        <v>11556</v>
      </c>
      <c r="J2169" s="29" t="s">
        <v>11561</v>
      </c>
      <c r="K2169" s="29" t="s">
        <v>7124</v>
      </c>
      <c r="L2169" s="29" t="s">
        <v>2376</v>
      </c>
      <c r="M2169" s="29" t="s">
        <v>7110</v>
      </c>
      <c r="N2169" s="29" t="s">
        <v>2376</v>
      </c>
      <c r="O2169" s="29" t="s">
        <v>11558</v>
      </c>
      <c r="P2169" s="228" t="n">
        <v>42644</v>
      </c>
      <c r="Q2169" s="228" t="n">
        <v>43008</v>
      </c>
      <c r="R2169" s="29"/>
      <c r="S2169" s="29" t="s">
        <v>7117</v>
      </c>
      <c r="T2169" s="29" t="n">
        <v>4.8</v>
      </c>
      <c r="U2169" s="29" t="n">
        <f aca="false">T2169-1.5</f>
        <v>3.3</v>
      </c>
      <c r="V2169" s="264" t="n">
        <f aca="false">T2169+1.5</f>
        <v>6.3</v>
      </c>
      <c r="W2169" s="29" t="s">
        <v>11559</v>
      </c>
      <c r="X2169" s="185"/>
      <c r="Y2169" s="189"/>
      <c r="Z2169" s="38" t="n">
        <v>1</v>
      </c>
      <c r="AE2169" s="94" t="e">
        <f aca="false" t="array" ref="AE2169:AN2169">_xlfn.torow(_xlfn.unique(_xlfn._xlws.filter(cat_table[Subsector],$E2169=cat_table[Sector],"")))</f>
        <v>#NAME?</v>
      </c>
      <c r="AF2169" s="94" t="e">
        <v>#NAME?</v>
      </c>
      <c r="AG2169" s="94" t="e">
        <v>#NAME?</v>
      </c>
      <c r="AH2169" s="94" t="e">
        <v>#NAME?</v>
      </c>
      <c r="AI2169" s="94" t="e">
        <v>#NAME?</v>
      </c>
      <c r="AJ2169" s="94" t="e">
        <v>#NAME?</v>
      </c>
      <c r="AK2169" s="94" t="e">
        <v>#NAME?</v>
      </c>
      <c r="AL2169" s="94" t="e">
        <v>#NAME?</v>
      </c>
      <c r="AM2169" s="94" t="e">
        <v>#NAME?</v>
      </c>
      <c r="AN2169" s="94" t="e">
        <v>#NAME?</v>
      </c>
      <c r="AO2169" s="94" t="e">
        <f aca="false" t="array" ref="AO2169:AS2169">_xlfn.torow(_xlfn.unique(_xlfn._xlws.filter(cat_table[Sub-subsector],($E2169=cat_table[Sector])*($F2169=cat_table[Subsector]),"")))</f>
        <v>#NAME?</v>
      </c>
      <c r="AP2169" s="94" t="e">
        <v>#NAME?</v>
      </c>
      <c r="AQ2169" s="94" t="e">
        <v>#NAME?</v>
      </c>
      <c r="AR2169" s="94" t="e">
        <v>#NAME?</v>
      </c>
      <c r="AS2169" s="94" t="e">
        <v>#NAME?</v>
      </c>
    </row>
    <row r="2170" customFormat="false" ht="15" hidden="false" customHeight="true" outlineLevel="0" collapsed="false">
      <c r="A2170" s="262" t="s">
        <v>11562</v>
      </c>
      <c r="B2170" s="20" t="str">
        <f aca="false">INDEX(Table2[], MATCH(L2170, Location_ID!$D$2:$D$648, 0), 1)</f>
        <v>42500f30-a140-428c-a7a1-6fdf98b254e2</v>
      </c>
      <c r="C2170" s="29" t="s">
        <v>1089</v>
      </c>
      <c r="D2170" s="263" t="s">
        <v>354</v>
      </c>
      <c r="E2170" s="29" t="s">
        <v>7134</v>
      </c>
      <c r="F2170" s="29" t="s">
        <v>7135</v>
      </c>
      <c r="G2170" s="29"/>
      <c r="H2170" s="38"/>
      <c r="I2170" s="29" t="s">
        <v>11556</v>
      </c>
      <c r="J2170" s="29" t="s">
        <v>11563</v>
      </c>
      <c r="K2170" s="29" t="s">
        <v>7124</v>
      </c>
      <c r="L2170" s="29" t="s">
        <v>2376</v>
      </c>
      <c r="M2170" s="29" t="s">
        <v>7110</v>
      </c>
      <c r="N2170" s="29" t="s">
        <v>2376</v>
      </c>
      <c r="O2170" s="29" t="s">
        <v>11558</v>
      </c>
      <c r="P2170" s="228" t="n">
        <v>42644</v>
      </c>
      <c r="Q2170" s="228" t="n">
        <v>43008</v>
      </c>
      <c r="R2170" s="29"/>
      <c r="S2170" s="29" t="s">
        <v>7117</v>
      </c>
      <c r="T2170" s="29" t="n">
        <v>1.6</v>
      </c>
      <c r="U2170" s="29" t="n">
        <f aca="false">T2170-0.6</f>
        <v>1</v>
      </c>
      <c r="V2170" s="264" t="n">
        <f aca="false">T2170+0.6</f>
        <v>2.2</v>
      </c>
      <c r="W2170" s="28" t="s">
        <v>11559</v>
      </c>
      <c r="X2170" s="38"/>
      <c r="Y2170" s="265"/>
      <c r="Z2170" s="265" t="n">
        <v>1</v>
      </c>
      <c r="AE2170" s="94" t="e">
        <f aca="false" t="array" ref="AE2170:AK2170">_xlfn.torow(_xlfn.unique(_xlfn._xlws.filter(cat_table[Subsector],$E2170=cat_table[Sector],"")))</f>
        <v>#NAME?</v>
      </c>
      <c r="AF2170" s="94" t="e">
        <v>#NAME?</v>
      </c>
      <c r="AG2170" s="94" t="e">
        <v>#NAME?</v>
      </c>
      <c r="AH2170" s="94" t="e">
        <v>#NAME?</v>
      </c>
      <c r="AI2170" s="94" t="e">
        <v>#NAME?</v>
      </c>
      <c r="AJ2170" s="94" t="e">
        <v>#NAME?</v>
      </c>
      <c r="AK2170" s="94" t="e">
        <v>#NAME?</v>
      </c>
      <c r="AO2170" s="94" t="e">
        <f aca="false" t="array" ref="AO2170:AT2170">_xlfn.torow(_xlfn.unique(_xlfn._xlws.filter(cat_table[Sub-subsector],($E2170=cat_table[Sector])*($F2170=cat_table[Subsector]),"")))</f>
        <v>#NAME?</v>
      </c>
      <c r="AP2170" s="94" t="e">
        <v>#NAME?</v>
      </c>
      <c r="AQ2170" s="94" t="e">
        <v>#NAME?</v>
      </c>
      <c r="AR2170" s="94" t="e">
        <v>#NAME?</v>
      </c>
      <c r="AS2170" s="94" t="e">
        <v>#NAME?</v>
      </c>
      <c r="AT2170" s="94" t="e">
        <v>#NAME?</v>
      </c>
    </row>
    <row r="2171" customFormat="false" ht="15" hidden="false" customHeight="true" outlineLevel="0" collapsed="false">
      <c r="A2171" s="262" t="s">
        <v>11564</v>
      </c>
      <c r="B2171" s="20" t="str">
        <f aca="false">INDEX(Table2[], MATCH(L2171, Location_ID!$D$2:$D$648, 0), 1)</f>
        <v>42500f30-a140-428c-a7a1-6fdf98b254e2</v>
      </c>
      <c r="C2171" s="29" t="s">
        <v>1089</v>
      </c>
      <c r="D2171" s="263" t="s">
        <v>354</v>
      </c>
      <c r="E2171" s="29" t="s">
        <v>7631</v>
      </c>
      <c r="F2171" s="29"/>
      <c r="G2171" s="29"/>
      <c r="H2171" s="38"/>
      <c r="I2171" s="29" t="s">
        <v>11556</v>
      </c>
      <c r="J2171" s="29" t="s">
        <v>11565</v>
      </c>
      <c r="K2171" s="29" t="s">
        <v>7124</v>
      </c>
      <c r="L2171" s="29" t="s">
        <v>2376</v>
      </c>
      <c r="M2171" s="29" t="s">
        <v>7110</v>
      </c>
      <c r="N2171" s="29" t="s">
        <v>2376</v>
      </c>
      <c r="O2171" s="29" t="s">
        <v>11558</v>
      </c>
      <c r="P2171" s="228" t="n">
        <v>42644</v>
      </c>
      <c r="Q2171" s="228" t="n">
        <v>43008</v>
      </c>
      <c r="R2171" s="29"/>
      <c r="S2171" s="29" t="s">
        <v>7117</v>
      </c>
      <c r="T2171" s="29" t="n">
        <v>1.4</v>
      </c>
      <c r="U2171" s="29" t="n">
        <f aca="false">T2171-0.6</f>
        <v>0.8</v>
      </c>
      <c r="V2171" s="264" t="n">
        <f aca="false">T2171+0.6</f>
        <v>2</v>
      </c>
      <c r="W2171" s="28" t="s">
        <v>11559</v>
      </c>
      <c r="X2171" s="38"/>
      <c r="Y2171" s="265"/>
      <c r="Z2171" s="265" t="n">
        <v>1</v>
      </c>
      <c r="AE2171" s="94" t="e">
        <f aca="false" t="array" ref="AE2171:AI2171">_xlfn.torow(_xlfn.unique(_xlfn._xlws.filter(cat_table[Subsector],$E2171=cat_table[Sector],"")))</f>
        <v>#NAME?</v>
      </c>
      <c r="AF2171" s="94" t="e">
        <v>#NAME?</v>
      </c>
      <c r="AG2171" s="94" t="e">
        <v>#NAME?</v>
      </c>
      <c r="AH2171" s="94" t="e">
        <v>#NAME?</v>
      </c>
      <c r="AI2171" s="94" t="e">
        <v>#NAME?</v>
      </c>
      <c r="AO2171" s="94" t="e">
        <f aca="false" t="array" ref="AO2171:AO2171">_xlfn.torow(_xlfn.unique(_xlfn._xlws.filter(cat_table[Sub-subsector],($E2171=cat_table[Sector])*($F2171=cat_table[Subsector]),"")))</f>
        <v>#NAME?</v>
      </c>
    </row>
    <row r="2172" customFormat="false" ht="15" hidden="false" customHeight="true" outlineLevel="0" collapsed="false">
      <c r="A2172" s="262" t="s">
        <v>11566</v>
      </c>
      <c r="B2172" s="20" t="str">
        <f aca="false">INDEX(Table2[], MATCH(L2172, Location_ID!$D$2:$D$648, 0), 1)</f>
        <v>42500f30-a140-428c-a7a1-6fdf98b254e2</v>
      </c>
      <c r="C2172" s="29" t="s">
        <v>1089</v>
      </c>
      <c r="D2172" s="263" t="s">
        <v>354</v>
      </c>
      <c r="E2172" s="29" t="s">
        <v>7537</v>
      </c>
      <c r="F2172" s="29" t="s">
        <v>7538</v>
      </c>
      <c r="G2172" s="29" t="s">
        <v>7539</v>
      </c>
      <c r="H2172" s="38"/>
      <c r="I2172" s="29" t="s">
        <v>11556</v>
      </c>
      <c r="J2172" s="29" t="s">
        <v>11567</v>
      </c>
      <c r="K2172" s="29" t="s">
        <v>7124</v>
      </c>
      <c r="L2172" s="29" t="s">
        <v>2376</v>
      </c>
      <c r="M2172" s="29" t="s">
        <v>7110</v>
      </c>
      <c r="N2172" s="29" t="s">
        <v>2376</v>
      </c>
      <c r="O2172" s="29" t="s">
        <v>11558</v>
      </c>
      <c r="P2172" s="228" t="n">
        <v>42644</v>
      </c>
      <c r="Q2172" s="228" t="n">
        <v>43008</v>
      </c>
      <c r="R2172" s="29"/>
      <c r="S2172" s="29" t="s">
        <v>7117</v>
      </c>
      <c r="T2172" s="29" t="n">
        <v>11.8</v>
      </c>
      <c r="U2172" s="29" t="n">
        <f aca="false">T2172-0.2</f>
        <v>11.6</v>
      </c>
      <c r="V2172" s="264" t="n">
        <f aca="false">T2172+0.2</f>
        <v>12</v>
      </c>
      <c r="W2172" s="28" t="s">
        <v>11559</v>
      </c>
      <c r="X2172" s="38"/>
      <c r="Y2172" s="265"/>
      <c r="Z2172" s="265" t="n">
        <v>1</v>
      </c>
      <c r="AE2172" s="94" t="e">
        <f aca="false" t="array" ref="AE2172:AE2172">_xlfn.torow(_xlfn.unique(_xlfn._xlws.filter(cat_table[Subsector],$E2172=cat_table[Sector],"")))</f>
        <v>#NAME?</v>
      </c>
      <c r="AO2172" s="94" t="e">
        <f aca="false" t="array" ref="AO2172:AO2172">_xlfn.torow(_xlfn.unique(_xlfn._xlws.filter(cat_table[Sub-subsector],($E2172=cat_table[Sector])*($F2172=cat_table[Subsector]),"")))</f>
        <v>#NAME?</v>
      </c>
    </row>
    <row r="2173" customFormat="false" ht="15" hidden="false" customHeight="true" outlineLevel="0" collapsed="false">
      <c r="A2173" s="262" t="s">
        <v>11568</v>
      </c>
      <c r="B2173" s="20" t="str">
        <f aca="false">INDEX(Table2[], MATCH(L2173, Location_ID!$D$2:$D$648, 0), 1)</f>
        <v>42500f30-a140-428c-a7a1-6fdf98b254e2</v>
      </c>
      <c r="C2173" s="185" t="s">
        <v>1089</v>
      </c>
      <c r="D2173" s="266" t="s">
        <v>354</v>
      </c>
      <c r="E2173" s="185" t="s">
        <v>7965</v>
      </c>
      <c r="F2173" s="185" t="s">
        <v>7966</v>
      </c>
      <c r="G2173" s="185" t="s">
        <v>7966</v>
      </c>
      <c r="H2173" s="185"/>
      <c r="I2173" s="185" t="s">
        <v>11556</v>
      </c>
      <c r="J2173" s="185" t="s">
        <v>11569</v>
      </c>
      <c r="K2173" s="185" t="s">
        <v>7124</v>
      </c>
      <c r="L2173" s="185" t="s">
        <v>2376</v>
      </c>
      <c r="M2173" s="185" t="s">
        <v>7110</v>
      </c>
      <c r="N2173" s="185" t="s">
        <v>2376</v>
      </c>
      <c r="O2173" s="185" t="s">
        <v>11558</v>
      </c>
      <c r="P2173" s="188" t="n">
        <v>42644</v>
      </c>
      <c r="Q2173" s="188" t="n">
        <v>43008</v>
      </c>
      <c r="R2173" s="185"/>
      <c r="S2173" s="185" t="s">
        <v>7117</v>
      </c>
      <c r="T2173" s="185" t="n">
        <v>7.8</v>
      </c>
      <c r="U2173" s="185" t="n">
        <f aca="false">T2173-1.6</f>
        <v>6.2</v>
      </c>
      <c r="V2173" s="262" t="n">
        <f aca="false">T2173+1.6</f>
        <v>9.4</v>
      </c>
      <c r="W2173" s="187" t="s">
        <v>11559</v>
      </c>
      <c r="X2173" s="185"/>
      <c r="Y2173" s="267"/>
      <c r="Z2173" s="267" t="n">
        <v>1</v>
      </c>
      <c r="AE2173" s="94" t="e">
        <f aca="false" t="array" ref="AE2173:AE2173">_xlfn.torow(_xlfn.unique(_xlfn._xlws.filter(cat_table[Subsector],$E2173=cat_table[Sector],"")))</f>
        <v>#NAME?</v>
      </c>
      <c r="AO2173" s="94" t="e">
        <f aca="false" t="array" ref="AO2173:AO2173">_xlfn.torow(_xlfn.unique(_xlfn._xlws.filter(cat_table[Sub-subsector],($E2173=cat_table[Sector])*($F2173=cat_table[Subsector]),"")))</f>
        <v>#NAME?</v>
      </c>
    </row>
    <row r="2174" customFormat="false" ht="15" hidden="false" customHeight="true" outlineLevel="0" collapsed="false">
      <c r="A2174" s="97" t="s">
        <v>11570</v>
      </c>
      <c r="B2174" s="20" t="str">
        <f aca="false">INDEX(Table2[], MATCH(L2174, Location_ID!$D$2:$D$648, 0), 1)</f>
        <v>b5e1daed-bd0c-482e-bc44-1560f1245de1</v>
      </c>
      <c r="C2174" s="20" t="s">
        <v>1095</v>
      </c>
      <c r="D2174" s="230" t="s">
        <v>354</v>
      </c>
      <c r="E2174" s="165" t="s">
        <v>7537</v>
      </c>
      <c r="F2174" s="165" t="s">
        <v>7538</v>
      </c>
      <c r="G2174" s="165" t="s">
        <v>7539</v>
      </c>
      <c r="H2174" s="192"/>
      <c r="I2174" s="20" t="s">
        <v>11571</v>
      </c>
      <c r="J2174" s="20" t="s">
        <v>11572</v>
      </c>
      <c r="K2174" s="20" t="s">
        <v>7128</v>
      </c>
      <c r="L2174" s="20" t="s">
        <v>2378</v>
      </c>
      <c r="M2174" s="20" t="s">
        <v>7110</v>
      </c>
      <c r="N2174" s="20" t="s">
        <v>11573</v>
      </c>
      <c r="O2174" s="20" t="s">
        <v>11574</v>
      </c>
      <c r="P2174" s="201" t="n">
        <v>41275</v>
      </c>
      <c r="Q2174" s="201" t="n">
        <v>41639</v>
      </c>
      <c r="R2174" s="20" t="n">
        <v>6</v>
      </c>
      <c r="S2174" s="20" t="s">
        <v>7117</v>
      </c>
      <c r="T2174" s="20" t="n">
        <v>196</v>
      </c>
      <c r="U2174" s="20" t="n">
        <v>178</v>
      </c>
      <c r="V2174" s="20" t="n">
        <v>214</v>
      </c>
      <c r="W2174" s="20" t="s">
        <v>11575</v>
      </c>
      <c r="X2174" s="35"/>
      <c r="Y2174" s="35"/>
      <c r="Z2174" s="35" t="n">
        <v>1</v>
      </c>
      <c r="AE2174" s="94" t="e">
        <f aca="false" t="array" ref="AE2174:AE2174">_xlfn.torow(_xlfn.unique(_xlfn._xlws.filter(cat_table[Subsector],$E2174=cat_table[Sector],"")))</f>
        <v>#NAME?</v>
      </c>
      <c r="AO2174" s="94" t="e">
        <f aca="false" t="array" ref="AO2174:AO2174">_xlfn.torow(_xlfn.unique(_xlfn._xlws.filter(cat_table[Sub-subsector],($E2174=cat_table[Sector])*($F2174=cat_table[Subsector]),"")))</f>
        <v>#NAME?</v>
      </c>
    </row>
    <row r="2175" customFormat="false" ht="15" hidden="false" customHeight="true" outlineLevel="0" collapsed="false">
      <c r="A2175" s="185" t="s">
        <v>11576</v>
      </c>
      <c r="B2175" s="20" t="str">
        <f aca="false">INDEX(Table2[], MATCH(L2175, Location_ID!$D$2:$D$648, 0), 1)</f>
        <v>4c082d4b-baea-4b3d-92cf-eb2072ae73c6</v>
      </c>
      <c r="C2175" s="185" t="s">
        <v>1101</v>
      </c>
      <c r="D2175" s="263" t="s">
        <v>354</v>
      </c>
      <c r="E2175" s="29" t="s">
        <v>7537</v>
      </c>
      <c r="F2175" s="29" t="s">
        <v>7538</v>
      </c>
      <c r="G2175" s="29" t="s">
        <v>7539</v>
      </c>
      <c r="H2175" s="265"/>
      <c r="I2175" s="268" t="s">
        <v>11577</v>
      </c>
      <c r="J2175" s="29" t="s">
        <v>11578</v>
      </c>
      <c r="K2175" s="29" t="s">
        <v>7128</v>
      </c>
      <c r="L2175" s="29" t="s">
        <v>1780</v>
      </c>
      <c r="M2175" s="29" t="s">
        <v>7129</v>
      </c>
      <c r="N2175" s="29" t="s">
        <v>11579</v>
      </c>
      <c r="O2175" s="29"/>
      <c r="P2175" s="29"/>
      <c r="Q2175" s="29"/>
      <c r="R2175" s="29" t="n">
        <v>49742</v>
      </c>
      <c r="S2175" s="29" t="s">
        <v>7117</v>
      </c>
      <c r="T2175" s="29" t="n">
        <v>46.3</v>
      </c>
      <c r="U2175" s="29" t="n">
        <v>40.2</v>
      </c>
      <c r="V2175" s="29" t="n">
        <v>48.4</v>
      </c>
      <c r="W2175" s="29" t="s">
        <v>11510</v>
      </c>
      <c r="X2175" s="38"/>
      <c r="Y2175" s="38"/>
      <c r="Z2175" s="38" t="n">
        <v>1</v>
      </c>
      <c r="AE2175" s="94" t="e">
        <f aca="false" t="array" ref="AE2175:AE2175">_xlfn.torow(_xlfn.unique(_xlfn._xlws.filter(cat_table[Subsector],$E2175=cat_table[Sector],"")))</f>
        <v>#NAME?</v>
      </c>
      <c r="AO2175" s="94" t="e">
        <f aca="false" t="array" ref="AO2175:AO2175">_xlfn.torow(_xlfn.unique(_xlfn._xlws.filter(cat_table[Sub-subsector],($E2175=cat_table[Sector])*($F2175=cat_table[Subsector]),"")))</f>
        <v>#NAME?</v>
      </c>
    </row>
    <row r="2176" customFormat="false" ht="15" hidden="false" customHeight="true" outlineLevel="0" collapsed="false">
      <c r="A2176" s="29" t="s">
        <v>11580</v>
      </c>
      <c r="B2176" s="20" t="str">
        <f aca="false">INDEX(Table2[], MATCH(L2176, Location_ID!$D$2:$D$648, 0), 1)</f>
        <v>4c082d4b-baea-4b3d-92cf-eb2072ae73c6</v>
      </c>
      <c r="C2176" s="29" t="s">
        <v>1101</v>
      </c>
      <c r="D2176" s="269" t="s">
        <v>354</v>
      </c>
      <c r="E2176" s="29" t="s">
        <v>7965</v>
      </c>
      <c r="F2176" s="29" t="s">
        <v>7966</v>
      </c>
      <c r="G2176" s="29" t="s">
        <v>7966</v>
      </c>
      <c r="H2176" s="267"/>
      <c r="I2176" s="262" t="s">
        <v>11577</v>
      </c>
      <c r="J2176" s="185" t="s">
        <v>11581</v>
      </c>
      <c r="K2176" s="29" t="s">
        <v>7128</v>
      </c>
      <c r="L2176" s="29" t="s">
        <v>1780</v>
      </c>
      <c r="M2176" s="29" t="s">
        <v>7129</v>
      </c>
      <c r="N2176" s="29" t="s">
        <v>11579</v>
      </c>
      <c r="O2176" s="185"/>
      <c r="P2176" s="185"/>
      <c r="Q2176" s="185"/>
      <c r="R2176" s="29" t="n">
        <v>49742</v>
      </c>
      <c r="S2176" s="29" t="s">
        <v>7117</v>
      </c>
      <c r="T2176" s="185" t="n">
        <v>36.9</v>
      </c>
      <c r="U2176" s="185" t="n">
        <v>32.5</v>
      </c>
      <c r="V2176" s="185" t="n">
        <v>37.8</v>
      </c>
      <c r="W2176" s="185" t="s">
        <v>11510</v>
      </c>
      <c r="X2176" s="185"/>
      <c r="Y2176" s="189"/>
      <c r="Z2176" s="38" t="n">
        <v>1</v>
      </c>
      <c r="AE2176" s="94" t="e">
        <f aca="false" t="array" ref="AE2176:AE2176">_xlfn.torow(_xlfn.unique(_xlfn._xlws.filter(cat_table[Subsector],$E2176=cat_table[Sector],"")))</f>
        <v>#NAME?</v>
      </c>
      <c r="AO2176" s="94" t="e">
        <f aca="false" t="array" ref="AO2176:AO2176">_xlfn.torow(_xlfn.unique(_xlfn._xlws.filter(cat_table[Sub-subsector],($E2176=cat_table[Sector])*($F2176=cat_table[Subsector]),"")))</f>
        <v>#NAME?</v>
      </c>
    </row>
    <row r="2177" customFormat="false" ht="15" hidden="false" customHeight="true" outlineLevel="0" collapsed="false">
      <c r="A2177" s="29" t="s">
        <v>11582</v>
      </c>
      <c r="B2177" s="20" t="str">
        <f aca="false">INDEX(Table2[], MATCH(L2177, Location_ID!$D$2:$D$648, 0), 1)</f>
        <v>4c082d4b-baea-4b3d-92cf-eb2072ae73c6</v>
      </c>
      <c r="C2177" s="29" t="s">
        <v>1101</v>
      </c>
      <c r="D2177" s="269" t="s">
        <v>354</v>
      </c>
      <c r="E2177" s="29" t="s">
        <v>7127</v>
      </c>
      <c r="F2177" s="29" t="s">
        <v>7683</v>
      </c>
      <c r="G2177" s="270"/>
      <c r="H2177" s="270"/>
      <c r="I2177" s="29" t="s">
        <v>11577</v>
      </c>
      <c r="J2177" s="29" t="s">
        <v>11583</v>
      </c>
      <c r="K2177" s="29" t="s">
        <v>7128</v>
      </c>
      <c r="L2177" s="29" t="s">
        <v>1780</v>
      </c>
      <c r="M2177" s="29" t="s">
        <v>7129</v>
      </c>
      <c r="N2177" s="29" t="s">
        <v>11579</v>
      </c>
      <c r="O2177" s="29"/>
      <c r="P2177" s="29"/>
      <c r="Q2177" s="29"/>
      <c r="R2177" s="29" t="n">
        <v>49742</v>
      </c>
      <c r="S2177" s="29" t="s">
        <v>7117</v>
      </c>
      <c r="T2177" s="29" t="n">
        <v>9.5</v>
      </c>
      <c r="U2177" s="29" t="n">
        <v>7.4</v>
      </c>
      <c r="V2177" s="29" t="n">
        <v>11.5</v>
      </c>
      <c r="W2177" s="29" t="s">
        <v>11510</v>
      </c>
      <c r="X2177" s="38"/>
      <c r="Y2177" s="38"/>
      <c r="Z2177" s="38" t="n">
        <v>1</v>
      </c>
      <c r="AE2177" s="94" t="e">
        <f aca="false" t="array" ref="AE2177:AG2177">_xlfn.torow(_xlfn.unique(_xlfn._xlws.filter(cat_table[Subsector],$E2177=cat_table[Sector],"")))</f>
        <v>#NAME?</v>
      </c>
      <c r="AF2177" s="94" t="e">
        <v>#NAME?</v>
      </c>
      <c r="AG2177" s="94" t="e">
        <v>#NAME?</v>
      </c>
      <c r="AO2177" s="94" t="e">
        <f aca="false" t="array" ref="AO2177:AP2177">_xlfn.torow(_xlfn.unique(_xlfn._xlws.filter(cat_table[Sub-subsector],($E2177=cat_table[Sector])*($F2177=cat_table[Subsector]),"")))</f>
        <v>#NAME?</v>
      </c>
      <c r="AP2177" s="94" t="e">
        <v>#NAME?</v>
      </c>
    </row>
    <row r="2178" customFormat="false" ht="15" hidden="false" customHeight="true" outlineLevel="0" collapsed="false">
      <c r="A2178" s="29" t="s">
        <v>11584</v>
      </c>
      <c r="B2178" s="20" t="str">
        <f aca="false">INDEX(Table2[], MATCH(L2178, Location_ID!$D$2:$D$648, 0), 1)</f>
        <v>4c082d4b-baea-4b3d-92cf-eb2072ae73c6</v>
      </c>
      <c r="C2178" s="29" t="s">
        <v>1101</v>
      </c>
      <c r="D2178" s="269" t="s">
        <v>354</v>
      </c>
      <c r="E2178" s="29" t="s">
        <v>43</v>
      </c>
      <c r="F2178" s="29" t="s">
        <v>7907</v>
      </c>
      <c r="G2178" s="270"/>
      <c r="H2178" s="270"/>
      <c r="I2178" s="29" t="s">
        <v>11577</v>
      </c>
      <c r="J2178" s="29" t="s">
        <v>7971</v>
      </c>
      <c r="K2178" s="29" t="s">
        <v>7128</v>
      </c>
      <c r="L2178" s="29" t="s">
        <v>1780</v>
      </c>
      <c r="M2178" s="29" t="s">
        <v>7129</v>
      </c>
      <c r="N2178" s="29" t="s">
        <v>11579</v>
      </c>
      <c r="O2178" s="29"/>
      <c r="P2178" s="29"/>
      <c r="Q2178" s="29"/>
      <c r="R2178" s="29" t="n">
        <v>49742</v>
      </c>
      <c r="S2178" s="29" t="s">
        <v>7117</v>
      </c>
      <c r="T2178" s="29" t="n">
        <v>10.6</v>
      </c>
      <c r="U2178" s="29" t="n">
        <v>9.2</v>
      </c>
      <c r="V2178" s="29" t="n">
        <v>11.8</v>
      </c>
      <c r="W2178" s="29" t="s">
        <v>11510</v>
      </c>
      <c r="X2178" s="38"/>
      <c r="Y2178" s="38"/>
      <c r="Z2178" s="38" t="n">
        <v>1</v>
      </c>
      <c r="AE2178" s="94" t="e">
        <f aca="false" t="array" ref="AE2178:AN2178">_xlfn.torow(_xlfn.unique(_xlfn._xlws.filter(cat_table[Subsector],$E2178=cat_table[Sector],"")))</f>
        <v>#NAME?</v>
      </c>
      <c r="AF2178" s="94" t="e">
        <v>#NAME?</v>
      </c>
      <c r="AG2178" s="94" t="e">
        <v>#NAME?</v>
      </c>
      <c r="AH2178" s="94" t="e">
        <v>#NAME?</v>
      </c>
      <c r="AI2178" s="94" t="e">
        <v>#NAME?</v>
      </c>
      <c r="AJ2178" s="94" t="e">
        <v>#NAME?</v>
      </c>
      <c r="AK2178" s="94" t="e">
        <v>#NAME?</v>
      </c>
      <c r="AL2178" s="94" t="e">
        <v>#NAME?</v>
      </c>
      <c r="AM2178" s="94" t="e">
        <v>#NAME?</v>
      </c>
      <c r="AN2178" s="94" t="e">
        <v>#NAME?</v>
      </c>
      <c r="AO2178" s="94" t="e">
        <f aca="false" t="array" ref="AO2178:AS2178">_xlfn.torow(_xlfn.unique(_xlfn._xlws.filter(cat_table[Sub-subsector],($E2178=cat_table[Sector])*($F2178=cat_table[Subsector]),"")))</f>
        <v>#NAME?</v>
      </c>
      <c r="AP2178" s="94" t="e">
        <v>#NAME?</v>
      </c>
      <c r="AQ2178" s="94" t="e">
        <v>#NAME?</v>
      </c>
      <c r="AR2178" s="94" t="e">
        <v>#NAME?</v>
      </c>
      <c r="AS2178" s="94" t="e">
        <v>#NAME?</v>
      </c>
    </row>
    <row r="2179" customFormat="false" ht="15" hidden="false" customHeight="true" outlineLevel="0" collapsed="false">
      <c r="A2179" s="29" t="s">
        <v>11585</v>
      </c>
      <c r="B2179" s="20" t="str">
        <f aca="false">INDEX(Table2[], MATCH(L2179, Location_ID!$D$2:$D$648, 0), 1)</f>
        <v>4c082d4b-baea-4b3d-92cf-eb2072ae73c6</v>
      </c>
      <c r="C2179" s="29" t="s">
        <v>1101</v>
      </c>
      <c r="D2179" s="269" t="s">
        <v>354</v>
      </c>
      <c r="E2179" s="29" t="s">
        <v>7134</v>
      </c>
      <c r="F2179" s="29" t="s">
        <v>7135</v>
      </c>
      <c r="G2179" s="270" t="s">
        <v>7136</v>
      </c>
      <c r="H2179" s="270"/>
      <c r="I2179" s="29" t="s">
        <v>11577</v>
      </c>
      <c r="J2179" s="29" t="s">
        <v>8002</v>
      </c>
      <c r="K2179" s="29" t="s">
        <v>7128</v>
      </c>
      <c r="L2179" s="29" t="s">
        <v>1780</v>
      </c>
      <c r="M2179" s="29" t="s">
        <v>7129</v>
      </c>
      <c r="N2179" s="29" t="s">
        <v>11579</v>
      </c>
      <c r="O2179" s="29"/>
      <c r="P2179" s="29"/>
      <c r="Q2179" s="29"/>
      <c r="R2179" s="29" t="n">
        <v>49742</v>
      </c>
      <c r="S2179" s="29" t="s">
        <v>7117</v>
      </c>
      <c r="T2179" s="29" t="n">
        <v>4.6</v>
      </c>
      <c r="U2179" s="29" t="n">
        <v>3</v>
      </c>
      <c r="V2179" s="29" t="n">
        <v>4.7</v>
      </c>
      <c r="W2179" s="29" t="s">
        <v>11510</v>
      </c>
      <c r="X2179" s="38"/>
      <c r="Y2179" s="38"/>
      <c r="Z2179" s="38" t="n">
        <v>1</v>
      </c>
      <c r="AE2179" s="94" t="e">
        <f aca="false" t="array" ref="AE2179:AK2179">_xlfn.torow(_xlfn.unique(_xlfn._xlws.filter(cat_table[Subsector],$E2179=cat_table[Sector],"")))</f>
        <v>#NAME?</v>
      </c>
      <c r="AF2179" s="94" t="e">
        <v>#NAME?</v>
      </c>
      <c r="AG2179" s="94" t="e">
        <v>#NAME?</v>
      </c>
      <c r="AH2179" s="94" t="e">
        <v>#NAME?</v>
      </c>
      <c r="AI2179" s="94" t="e">
        <v>#NAME?</v>
      </c>
      <c r="AJ2179" s="94" t="e">
        <v>#NAME?</v>
      </c>
      <c r="AK2179" s="94" t="e">
        <v>#NAME?</v>
      </c>
      <c r="AO2179" s="94" t="e">
        <f aca="false" t="array" ref="AO2179:AT2179">_xlfn.torow(_xlfn.unique(_xlfn._xlws.filter(cat_table[Sub-subsector],($E2179=cat_table[Sector])*($F2179=cat_table[Subsector]),"")))</f>
        <v>#NAME?</v>
      </c>
      <c r="AP2179" s="94" t="e">
        <v>#NAME?</v>
      </c>
      <c r="AQ2179" s="94" t="e">
        <v>#NAME?</v>
      </c>
      <c r="AR2179" s="94" t="e">
        <v>#NAME?</v>
      </c>
      <c r="AS2179" s="94" t="e">
        <v>#NAME?</v>
      </c>
      <c r="AT2179" s="94" t="e">
        <v>#NAME?</v>
      </c>
    </row>
    <row r="2180" customFormat="false" ht="15" hidden="false" customHeight="true" outlineLevel="0" collapsed="false">
      <c r="A2180" s="29" t="s">
        <v>11586</v>
      </c>
      <c r="B2180" s="20" t="str">
        <f aca="false">INDEX(Table2[], MATCH(L2180, Location_ID!$D$2:$D$648, 0), 1)</f>
        <v>4c082d4b-baea-4b3d-92cf-eb2072ae73c6</v>
      </c>
      <c r="C2180" s="29" t="s">
        <v>1101</v>
      </c>
      <c r="D2180" s="269" t="s">
        <v>354</v>
      </c>
      <c r="E2180" s="29" t="s">
        <v>7134</v>
      </c>
      <c r="F2180" s="29" t="s">
        <v>7135</v>
      </c>
      <c r="G2180" s="270" t="s">
        <v>7591</v>
      </c>
      <c r="H2180" s="270"/>
      <c r="I2180" s="29" t="s">
        <v>11577</v>
      </c>
      <c r="J2180" s="29" t="s">
        <v>11587</v>
      </c>
      <c r="K2180" s="29" t="s">
        <v>7128</v>
      </c>
      <c r="L2180" s="29" t="s">
        <v>1780</v>
      </c>
      <c r="M2180" s="29" t="s">
        <v>7129</v>
      </c>
      <c r="N2180" s="29" t="s">
        <v>11579</v>
      </c>
      <c r="O2180" s="29"/>
      <c r="P2180" s="29"/>
      <c r="Q2180" s="29"/>
      <c r="R2180" s="29" t="n">
        <v>49742</v>
      </c>
      <c r="S2180" s="29" t="s">
        <v>7117</v>
      </c>
      <c r="T2180" s="29" t="n">
        <v>9.9</v>
      </c>
      <c r="U2180" s="29" t="n">
        <v>8.1</v>
      </c>
      <c r="V2180" s="29" t="n">
        <v>10.5</v>
      </c>
      <c r="W2180" s="29" t="s">
        <v>11510</v>
      </c>
      <c r="X2180" s="38"/>
      <c r="Y2180" s="38"/>
      <c r="Z2180" s="38" t="n">
        <v>1</v>
      </c>
      <c r="AE2180" s="94" t="e">
        <f aca="false" t="array" ref="AE2180:AK2180">_xlfn.torow(_xlfn.unique(_xlfn._xlws.filter(cat_table[Subsector],$E2180=cat_table[Sector],"")))</f>
        <v>#NAME?</v>
      </c>
      <c r="AF2180" s="94" t="e">
        <v>#NAME?</v>
      </c>
      <c r="AG2180" s="94" t="e">
        <v>#NAME?</v>
      </c>
      <c r="AH2180" s="94" t="e">
        <v>#NAME?</v>
      </c>
      <c r="AI2180" s="94" t="e">
        <v>#NAME?</v>
      </c>
      <c r="AJ2180" s="94" t="e">
        <v>#NAME?</v>
      </c>
      <c r="AK2180" s="94" t="e">
        <v>#NAME?</v>
      </c>
      <c r="AO2180" s="94" t="e">
        <f aca="false" t="array" ref="AO2180:AT2180">_xlfn.torow(_xlfn.unique(_xlfn._xlws.filter(cat_table[Sub-subsector],($E2180=cat_table[Sector])*($F2180=cat_table[Subsector]),"")))</f>
        <v>#NAME?</v>
      </c>
      <c r="AP2180" s="94" t="e">
        <v>#NAME?</v>
      </c>
      <c r="AQ2180" s="94" t="e">
        <v>#NAME?</v>
      </c>
      <c r="AR2180" s="94" t="e">
        <v>#NAME?</v>
      </c>
      <c r="AS2180" s="94" t="e">
        <v>#NAME?</v>
      </c>
      <c r="AT2180" s="94" t="e">
        <v>#NAME?</v>
      </c>
    </row>
    <row r="2181" customFormat="false" ht="15" hidden="false" customHeight="true" outlineLevel="0" collapsed="false">
      <c r="A2181" s="29" t="s">
        <v>11588</v>
      </c>
      <c r="B2181" s="20" t="str">
        <f aca="false">INDEX(Table2[], MATCH(L2181, Location_ID!$D$2:$D$648, 0), 1)</f>
        <v>4c082d4b-baea-4b3d-92cf-eb2072ae73c6</v>
      </c>
      <c r="C2181" s="29" t="s">
        <v>1101</v>
      </c>
      <c r="D2181" s="269" t="s">
        <v>354</v>
      </c>
      <c r="E2181" s="29" t="s">
        <v>7134</v>
      </c>
      <c r="F2181" s="29" t="s">
        <v>7135</v>
      </c>
      <c r="G2181" s="270" t="s">
        <v>7895</v>
      </c>
      <c r="H2181" s="270"/>
      <c r="I2181" s="29" t="s">
        <v>11577</v>
      </c>
      <c r="J2181" s="29" t="s">
        <v>8069</v>
      </c>
      <c r="K2181" s="29" t="s">
        <v>7128</v>
      </c>
      <c r="L2181" s="29" t="s">
        <v>1780</v>
      </c>
      <c r="M2181" s="29" t="s">
        <v>7129</v>
      </c>
      <c r="N2181" s="29" t="s">
        <v>11579</v>
      </c>
      <c r="O2181" s="29"/>
      <c r="P2181" s="29"/>
      <c r="Q2181" s="29"/>
      <c r="R2181" s="29" t="n">
        <v>49742</v>
      </c>
      <c r="S2181" s="29" t="s">
        <v>7117</v>
      </c>
      <c r="T2181" s="29" t="n">
        <v>2.8</v>
      </c>
      <c r="U2181" s="29" t="n">
        <v>2.4</v>
      </c>
      <c r="V2181" s="29" t="n">
        <v>3.5</v>
      </c>
      <c r="W2181" s="29" t="s">
        <v>11510</v>
      </c>
      <c r="X2181" s="38"/>
      <c r="Y2181" s="38"/>
      <c r="Z2181" s="38" t="n">
        <v>1</v>
      </c>
      <c r="AE2181" s="94" t="e">
        <f aca="false" t="array" ref="AE2181:AK2181">_xlfn.torow(_xlfn.unique(_xlfn._xlws.filter(cat_table[Subsector],$E2181=cat_table[Sector],"")))</f>
        <v>#NAME?</v>
      </c>
      <c r="AF2181" s="94" t="e">
        <v>#NAME?</v>
      </c>
      <c r="AG2181" s="94" t="e">
        <v>#NAME?</v>
      </c>
      <c r="AH2181" s="94" t="e">
        <v>#NAME?</v>
      </c>
      <c r="AI2181" s="94" t="e">
        <v>#NAME?</v>
      </c>
      <c r="AJ2181" s="94" t="e">
        <v>#NAME?</v>
      </c>
      <c r="AK2181" s="94" t="e">
        <v>#NAME?</v>
      </c>
      <c r="AO2181" s="94" t="e">
        <f aca="false" t="array" ref="AO2181:AT2181">_xlfn.torow(_xlfn.unique(_xlfn._xlws.filter(cat_table[Sub-subsector],($E2181=cat_table[Sector])*($F2181=cat_table[Subsector]),"")))</f>
        <v>#NAME?</v>
      </c>
      <c r="AP2181" s="94" t="e">
        <v>#NAME?</v>
      </c>
      <c r="AQ2181" s="94" t="e">
        <v>#NAME?</v>
      </c>
      <c r="AR2181" s="94" t="e">
        <v>#NAME?</v>
      </c>
      <c r="AS2181" s="94" t="e">
        <v>#NAME?</v>
      </c>
      <c r="AT2181" s="94" t="e">
        <v>#NAME?</v>
      </c>
    </row>
    <row r="2182" customFormat="false" ht="15" hidden="false" customHeight="true" outlineLevel="0" collapsed="false">
      <c r="A2182" s="29" t="s">
        <v>11589</v>
      </c>
      <c r="B2182" s="20" t="str">
        <f aca="false">INDEX(Table2[], MATCH(L2182, Location_ID!$D$2:$D$648, 0), 1)</f>
        <v>4c082d4b-baea-4b3d-92cf-eb2072ae73c6</v>
      </c>
      <c r="C2182" s="29" t="s">
        <v>1101</v>
      </c>
      <c r="D2182" s="269" t="s">
        <v>354</v>
      </c>
      <c r="E2182" s="29" t="s">
        <v>7631</v>
      </c>
      <c r="F2182" s="29" t="s">
        <v>7632</v>
      </c>
      <c r="G2182" s="270" t="s">
        <v>7633</v>
      </c>
      <c r="H2182" s="270"/>
      <c r="I2182" s="29" t="s">
        <v>11577</v>
      </c>
      <c r="J2182" s="29" t="s">
        <v>11590</v>
      </c>
      <c r="K2182" s="29" t="s">
        <v>7128</v>
      </c>
      <c r="L2182" s="29" t="s">
        <v>1780</v>
      </c>
      <c r="M2182" s="29" t="s">
        <v>7129</v>
      </c>
      <c r="N2182" s="29" t="s">
        <v>11579</v>
      </c>
      <c r="O2182" s="29"/>
      <c r="P2182" s="29"/>
      <c r="Q2182" s="29"/>
      <c r="R2182" s="29" t="n">
        <v>49742</v>
      </c>
      <c r="S2182" s="29" t="s">
        <v>7117</v>
      </c>
      <c r="T2182" s="29" t="n">
        <v>7.2</v>
      </c>
      <c r="U2182" s="29" t="n">
        <v>6</v>
      </c>
      <c r="V2182" s="29" t="n">
        <v>7.6</v>
      </c>
      <c r="W2182" s="29" t="s">
        <v>11510</v>
      </c>
      <c r="X2182" s="38"/>
      <c r="Y2182" s="38"/>
      <c r="Z2182" s="38" t="n">
        <v>1</v>
      </c>
      <c r="AE2182" s="94" t="e">
        <f aca="false" t="array" ref="AE2182:AI2182">_xlfn.torow(_xlfn.unique(_xlfn._xlws.filter(cat_table[Subsector],$E2182=cat_table[Sector],"")))</f>
        <v>#NAME?</v>
      </c>
      <c r="AF2182" s="94" t="e">
        <v>#NAME?</v>
      </c>
      <c r="AG2182" s="94" t="e">
        <v>#NAME?</v>
      </c>
      <c r="AH2182" s="94" t="e">
        <v>#NAME?</v>
      </c>
      <c r="AI2182" s="94" t="e">
        <v>#NAME?</v>
      </c>
      <c r="AO2182" s="94" t="e">
        <f aca="false" t="array" ref="AO2182:AO2182">_xlfn.torow(_xlfn.unique(_xlfn._xlws.filter(cat_table[Sub-subsector],($E2182=cat_table[Sector])*($F2182=cat_table[Subsector]),"")))</f>
        <v>#NAME?</v>
      </c>
    </row>
    <row r="2183" customFormat="false" ht="15" hidden="false" customHeight="true" outlineLevel="0" collapsed="false">
      <c r="A2183" s="29" t="s">
        <v>11591</v>
      </c>
      <c r="B2183" s="20" t="str">
        <f aca="false">INDEX(Table2[], MATCH(L2183, Location_ID!$D$2:$D$648, 0), 1)</f>
        <v>4c082d4b-baea-4b3d-92cf-eb2072ae73c6</v>
      </c>
      <c r="C2183" s="29" t="s">
        <v>1101</v>
      </c>
      <c r="D2183" s="269" t="s">
        <v>354</v>
      </c>
      <c r="E2183" s="29" t="s">
        <v>7631</v>
      </c>
      <c r="F2183" s="29" t="s">
        <v>7926</v>
      </c>
      <c r="G2183" s="270"/>
      <c r="H2183" s="270"/>
      <c r="I2183" s="29" t="s">
        <v>11577</v>
      </c>
      <c r="J2183" s="29" t="s">
        <v>11592</v>
      </c>
      <c r="K2183" s="29" t="s">
        <v>7128</v>
      </c>
      <c r="L2183" s="29" t="s">
        <v>1780</v>
      </c>
      <c r="M2183" s="29" t="s">
        <v>7129</v>
      </c>
      <c r="N2183" s="29" t="s">
        <v>11579</v>
      </c>
      <c r="O2183" s="29"/>
      <c r="P2183" s="29"/>
      <c r="Q2183" s="29"/>
      <c r="R2183" s="29" t="n">
        <v>49742</v>
      </c>
      <c r="S2183" s="29" t="s">
        <v>7117</v>
      </c>
      <c r="T2183" s="29" t="n">
        <v>0.63</v>
      </c>
      <c r="U2183" s="29" t="n">
        <v>0.56</v>
      </c>
      <c r="V2183" s="29" t="n">
        <v>0.74</v>
      </c>
      <c r="W2183" s="29" t="s">
        <v>11510</v>
      </c>
      <c r="X2183" s="38"/>
      <c r="Y2183" s="38"/>
      <c r="Z2183" s="38" t="n">
        <v>1</v>
      </c>
      <c r="AE2183" s="94" t="e">
        <f aca="false" t="array" ref="AE2183:AI2183">_xlfn.torow(_xlfn.unique(_xlfn._xlws.filter(cat_table[Subsector],$E2183=cat_table[Sector],"")))</f>
        <v>#NAME?</v>
      </c>
      <c r="AF2183" s="94" t="e">
        <v>#NAME?</v>
      </c>
      <c r="AG2183" s="94" t="e">
        <v>#NAME?</v>
      </c>
      <c r="AH2183" s="94" t="e">
        <v>#NAME?</v>
      </c>
      <c r="AI2183" s="94" t="e">
        <v>#NAME?</v>
      </c>
      <c r="AO2183" s="94" t="e">
        <f aca="false" t="array" ref="AO2183:AP2183">_xlfn.torow(_xlfn.unique(_xlfn._xlws.filter(cat_table[Sub-subsector],($E2183=cat_table[Sector])*($F2183=cat_table[Subsector]),"")))</f>
        <v>#NAME?</v>
      </c>
      <c r="AP2183" s="94" t="e">
        <v>#NAME?</v>
      </c>
    </row>
    <row r="2184" customFormat="false" ht="15" hidden="false" customHeight="true" outlineLevel="0" collapsed="false">
      <c r="A2184" s="29" t="s">
        <v>11593</v>
      </c>
      <c r="B2184" s="20" t="str">
        <f aca="false">INDEX(Table2[], MATCH(L2184, Location_ID!$D$2:$D$648, 0), 1)</f>
        <v>4c082d4b-baea-4b3d-92cf-eb2072ae73c6</v>
      </c>
      <c r="C2184" s="29" t="s">
        <v>1101</v>
      </c>
      <c r="D2184" s="269" t="s">
        <v>354</v>
      </c>
      <c r="E2184" s="29" t="s">
        <v>43</v>
      </c>
      <c r="F2184" s="29" t="s">
        <v>7942</v>
      </c>
      <c r="G2184" s="270"/>
      <c r="H2184" s="270"/>
      <c r="I2184" s="29" t="s">
        <v>11577</v>
      </c>
      <c r="J2184" s="29" t="s">
        <v>11594</v>
      </c>
      <c r="K2184" s="29" t="s">
        <v>7128</v>
      </c>
      <c r="L2184" s="29" t="s">
        <v>1780</v>
      </c>
      <c r="M2184" s="29" t="s">
        <v>7129</v>
      </c>
      <c r="N2184" s="29" t="s">
        <v>11579</v>
      </c>
      <c r="O2184" s="29"/>
      <c r="P2184" s="29"/>
      <c r="Q2184" s="29"/>
      <c r="R2184" s="29" t="n">
        <v>49742</v>
      </c>
      <c r="S2184" s="29" t="s">
        <v>7117</v>
      </c>
      <c r="T2184" s="29" t="n">
        <v>0.65</v>
      </c>
      <c r="U2184" s="29" t="n">
        <v>0.49</v>
      </c>
      <c r="V2184" s="29" t="n">
        <v>0.68</v>
      </c>
      <c r="W2184" s="29" t="s">
        <v>11510</v>
      </c>
      <c r="X2184" s="38"/>
      <c r="Y2184" s="38"/>
      <c r="Z2184" s="38" t="n">
        <v>1</v>
      </c>
      <c r="AE2184" s="94" t="e">
        <f aca="false" t="array" ref="AE2184:AN2184">_xlfn.torow(_xlfn.unique(_xlfn._xlws.filter(cat_table[Subsector],$E2184=cat_table[Sector],"")))</f>
        <v>#NAME?</v>
      </c>
      <c r="AF2184" s="94" t="e">
        <v>#NAME?</v>
      </c>
      <c r="AG2184" s="94" t="e">
        <v>#NAME?</v>
      </c>
      <c r="AH2184" s="94" t="e">
        <v>#NAME?</v>
      </c>
      <c r="AI2184" s="94" t="e">
        <v>#NAME?</v>
      </c>
      <c r="AJ2184" s="94" t="e">
        <v>#NAME?</v>
      </c>
      <c r="AK2184" s="94" t="e">
        <v>#NAME?</v>
      </c>
      <c r="AL2184" s="94" t="e">
        <v>#NAME?</v>
      </c>
      <c r="AM2184" s="94" t="e">
        <v>#NAME?</v>
      </c>
      <c r="AN2184" s="94" t="e">
        <v>#NAME?</v>
      </c>
      <c r="AO2184" s="94" t="e">
        <f aca="false" t="array" ref="AO2184:AP2184">_xlfn.torow(_xlfn.unique(_xlfn._xlws.filter(cat_table[Sub-subsector],($E2184=cat_table[Sector])*($F2184=cat_table[Subsector]),"")))</f>
        <v>#NAME?</v>
      </c>
      <c r="AP2184" s="94" t="e">
        <v>#NAME?</v>
      </c>
    </row>
    <row r="2185" customFormat="false" ht="15" hidden="false" customHeight="true" outlineLevel="0" collapsed="false">
      <c r="A2185" s="29" t="s">
        <v>11595</v>
      </c>
      <c r="B2185" s="20" t="str">
        <f aca="false">INDEX(Table2[], MATCH(L2185, Location_ID!$D$2:$D$648, 0), 1)</f>
        <v>4c082d4b-baea-4b3d-92cf-eb2072ae73c6</v>
      </c>
      <c r="C2185" s="29" t="s">
        <v>1101</v>
      </c>
      <c r="D2185" s="269" t="s">
        <v>354</v>
      </c>
      <c r="E2185" s="29" t="s">
        <v>7127</v>
      </c>
      <c r="F2185" s="29" t="s">
        <v>7610</v>
      </c>
      <c r="G2185" s="270"/>
      <c r="H2185" s="270"/>
      <c r="I2185" s="29" t="s">
        <v>11577</v>
      </c>
      <c r="J2185" s="29" t="s">
        <v>11596</v>
      </c>
      <c r="K2185" s="29" t="s">
        <v>7128</v>
      </c>
      <c r="L2185" s="29" t="s">
        <v>1780</v>
      </c>
      <c r="M2185" s="29" t="s">
        <v>7129</v>
      </c>
      <c r="N2185" s="29" t="s">
        <v>11579</v>
      </c>
      <c r="O2185" s="29"/>
      <c r="P2185" s="29"/>
      <c r="Q2185" s="29"/>
      <c r="R2185" s="29" t="n">
        <v>49742</v>
      </c>
      <c r="S2185" s="29" t="s">
        <v>7117</v>
      </c>
      <c r="T2185" s="29" t="n">
        <v>0.45</v>
      </c>
      <c r="U2185" s="29" t="n">
        <v>0.44</v>
      </c>
      <c r="V2185" s="29" t="n">
        <v>0.54</v>
      </c>
      <c r="W2185" s="29" t="s">
        <v>11510</v>
      </c>
      <c r="X2185" s="38"/>
      <c r="Y2185" s="38"/>
      <c r="Z2185" s="38" t="n">
        <v>1</v>
      </c>
      <c r="AE2185" s="94" t="e">
        <f aca="false" t="array" ref="AE2185:AG2185">_xlfn.torow(_xlfn.unique(_xlfn._xlws.filter(cat_table[Subsector],$E2185=cat_table[Sector],"")))</f>
        <v>#NAME?</v>
      </c>
      <c r="AF2185" s="94" t="e">
        <v>#NAME?</v>
      </c>
      <c r="AG2185" s="94" t="e">
        <v>#NAME?</v>
      </c>
      <c r="AO2185" s="94" t="e">
        <f aca="false" t="array" ref="AO2185:AO2185">_xlfn.torow(_xlfn.unique(_xlfn._xlws.filter(cat_table[Sub-subsector],($E2185=cat_table[Sector])*($F2185=cat_table[Subsector]),"")))</f>
        <v>#NAME?</v>
      </c>
    </row>
    <row r="2186" customFormat="false" ht="15" hidden="false" customHeight="true" outlineLevel="0" collapsed="false">
      <c r="A2186" s="29" t="s">
        <v>11597</v>
      </c>
      <c r="B2186" s="20" t="str">
        <f aca="false">INDEX(Table2[], MATCH(L2186, Location_ID!$D$2:$D$648, 0), 1)</f>
        <v>4c082d4b-baea-4b3d-92cf-eb2072ae73c6</v>
      </c>
      <c r="C2186" s="29" t="s">
        <v>1101</v>
      </c>
      <c r="D2186" s="269" t="s">
        <v>354</v>
      </c>
      <c r="E2186" s="29" t="s">
        <v>7127</v>
      </c>
      <c r="F2186" s="29" t="s">
        <v>7683</v>
      </c>
      <c r="G2186" s="270" t="s">
        <v>7991</v>
      </c>
      <c r="H2186" s="270"/>
      <c r="I2186" s="29" t="s">
        <v>11577</v>
      </c>
      <c r="J2186" s="29" t="s">
        <v>7991</v>
      </c>
      <c r="K2186" s="29" t="s">
        <v>7128</v>
      </c>
      <c r="L2186" s="29" t="s">
        <v>1780</v>
      </c>
      <c r="M2186" s="29" t="s">
        <v>7129</v>
      </c>
      <c r="N2186" s="29" t="s">
        <v>11579</v>
      </c>
      <c r="O2186" s="29"/>
      <c r="P2186" s="29"/>
      <c r="Q2186" s="29"/>
      <c r="R2186" s="29" t="n">
        <v>49742</v>
      </c>
      <c r="S2186" s="29" t="s">
        <v>7117</v>
      </c>
      <c r="T2186" s="29" t="n">
        <v>8.4</v>
      </c>
      <c r="U2186" s="29" t="n">
        <v>6.4</v>
      </c>
      <c r="V2186" s="29" t="n">
        <v>10.6</v>
      </c>
      <c r="W2186" s="29" t="s">
        <v>11510</v>
      </c>
      <c r="X2186" s="38"/>
      <c r="Y2186" s="38"/>
      <c r="Z2186" s="38" t="n">
        <v>1</v>
      </c>
      <c r="AE2186" s="94" t="e">
        <f aca="false" t="array" ref="AE2186:AG2186">_xlfn.torow(_xlfn.unique(_xlfn._xlws.filter(cat_table[Subsector],$E2186=cat_table[Sector],"")))</f>
        <v>#NAME?</v>
      </c>
      <c r="AF2186" s="94" t="e">
        <v>#NAME?</v>
      </c>
      <c r="AG2186" s="94" t="e">
        <v>#NAME?</v>
      </c>
      <c r="AO2186" s="94" t="e">
        <f aca="false" t="array" ref="AO2186:AP2186">_xlfn.torow(_xlfn.unique(_xlfn._xlws.filter(cat_table[Sub-subsector],($E2186=cat_table[Sector])*($F2186=cat_table[Subsector]),"")))</f>
        <v>#NAME?</v>
      </c>
      <c r="AP2186" s="94" t="e">
        <v>#NAME?</v>
      </c>
    </row>
    <row r="2187" customFormat="false" ht="15" hidden="false" customHeight="true" outlineLevel="0" collapsed="false">
      <c r="A2187" s="29" t="s">
        <v>11598</v>
      </c>
      <c r="B2187" s="20" t="str">
        <f aca="false">INDEX(Table2[], MATCH(L2187, Location_ID!$D$2:$D$648, 0), 1)</f>
        <v>4c082d4b-baea-4b3d-92cf-eb2072ae73c6</v>
      </c>
      <c r="C2187" s="29" t="s">
        <v>1101</v>
      </c>
      <c r="D2187" s="269" t="s">
        <v>354</v>
      </c>
      <c r="E2187" s="29" t="s">
        <v>11599</v>
      </c>
      <c r="F2187" s="29" t="s">
        <v>11600</v>
      </c>
      <c r="G2187" s="270" t="s">
        <v>7988</v>
      </c>
      <c r="H2187" s="270"/>
      <c r="I2187" s="29" t="s">
        <v>11577</v>
      </c>
      <c r="J2187" s="29" t="s">
        <v>11601</v>
      </c>
      <c r="K2187" s="29" t="s">
        <v>7128</v>
      </c>
      <c r="L2187" s="29" t="s">
        <v>1780</v>
      </c>
      <c r="M2187" s="29" t="s">
        <v>7129</v>
      </c>
      <c r="N2187" s="29" t="s">
        <v>11579</v>
      </c>
      <c r="O2187" s="29"/>
      <c r="P2187" s="29"/>
      <c r="Q2187" s="29"/>
      <c r="R2187" s="29" t="n">
        <v>49742</v>
      </c>
      <c r="S2187" s="29" t="s">
        <v>7117</v>
      </c>
      <c r="T2187" s="29" t="n">
        <v>0.17</v>
      </c>
      <c r="U2187" s="29" t="n">
        <v>0.15</v>
      </c>
      <c r="V2187" s="29" t="n">
        <v>0.24</v>
      </c>
      <c r="W2187" s="29" t="s">
        <v>11510</v>
      </c>
      <c r="X2187" s="38"/>
      <c r="Y2187" s="38"/>
      <c r="Z2187" s="38" t="n">
        <v>1</v>
      </c>
      <c r="AE2187" s="94" t="e">
        <f aca="false" t="array" ref="AE2187:AK2187">_xlfn.torow(_xlfn.unique(_xlfn._xlws.filter(cat_table[Subsector],$E2187=cat_table[Sector],"")))</f>
        <v>#NAME?</v>
      </c>
      <c r="AF2187" s="94" t="e">
        <v>#NAME?</v>
      </c>
      <c r="AG2187" s="94" t="e">
        <v>#NAME?</v>
      </c>
      <c r="AH2187" s="94" t="e">
        <v>#NAME?</v>
      </c>
      <c r="AI2187" s="94" t="e">
        <v>#NAME?</v>
      </c>
      <c r="AJ2187" s="94" t="e">
        <v>#NAME?</v>
      </c>
      <c r="AK2187" s="94" t="e">
        <v>#NAME?</v>
      </c>
      <c r="AO2187" s="94" t="e">
        <f aca="false" t="array" ref="AO2187:AO2187">_xlfn.torow(_xlfn.unique(_xlfn._xlws.filter(cat_table[Sub-subsector],($E2187=cat_table[Sector])*($F2187=cat_table[Subsector]),"")))</f>
        <v>#NAME?</v>
      </c>
    </row>
    <row r="2188" customFormat="false" ht="15" hidden="false" customHeight="true" outlineLevel="0" collapsed="false">
      <c r="A2188" s="29" t="s">
        <v>11602</v>
      </c>
      <c r="B2188" s="20" t="str">
        <f aca="false">INDEX(Table2[], MATCH(L2188, Location_ID!$D$2:$D$648, 0), 1)</f>
        <v>4c082d4b-baea-4b3d-92cf-eb2072ae73c6</v>
      </c>
      <c r="C2188" s="29" t="s">
        <v>1101</v>
      </c>
      <c r="D2188" s="269" t="s">
        <v>354</v>
      </c>
      <c r="E2188" s="29" t="s">
        <v>7127</v>
      </c>
      <c r="F2188" s="29" t="s">
        <v>11603</v>
      </c>
      <c r="G2188" s="270"/>
      <c r="H2188" s="270"/>
      <c r="I2188" s="29" t="s">
        <v>11577</v>
      </c>
      <c r="J2188" s="29" t="s">
        <v>7996</v>
      </c>
      <c r="K2188" s="29" t="s">
        <v>7128</v>
      </c>
      <c r="L2188" s="29" t="s">
        <v>1780</v>
      </c>
      <c r="M2188" s="29" t="s">
        <v>7129</v>
      </c>
      <c r="N2188" s="29" t="s">
        <v>11579</v>
      </c>
      <c r="O2188" s="29"/>
      <c r="P2188" s="29"/>
      <c r="Q2188" s="29"/>
      <c r="R2188" s="29" t="n">
        <v>49742</v>
      </c>
      <c r="S2188" s="29" t="s">
        <v>7117</v>
      </c>
      <c r="T2188" s="29" t="n">
        <v>0.63</v>
      </c>
      <c r="U2188" s="29" t="n">
        <v>0.57</v>
      </c>
      <c r="V2188" s="29" t="n">
        <v>0.76</v>
      </c>
      <c r="W2188" s="29" t="s">
        <v>11510</v>
      </c>
      <c r="X2188" s="38"/>
      <c r="Y2188" s="38"/>
      <c r="Z2188" s="38" t="n">
        <v>1</v>
      </c>
      <c r="AE2188" s="94" t="e">
        <f aca="false" t="array" ref="AE2188:AG2188">_xlfn.torow(_xlfn.unique(_xlfn._xlws.filter(cat_table[Subsector],$E2188=cat_table[Sector],"")))</f>
        <v>#NAME?</v>
      </c>
      <c r="AF2188" s="94" t="e">
        <v>#NAME?</v>
      </c>
      <c r="AG2188" s="94" t="e">
        <v>#NAME?</v>
      </c>
      <c r="AO2188" s="94" t="e">
        <f aca="false" t="array" ref="AO2188:AO2188">_xlfn.torow(_xlfn.unique(_xlfn._xlws.filter(cat_table[Sub-subsector],($E2188=cat_table[Sector])*($F2188=cat_table[Subsector]),"")))</f>
        <v>#NAME?</v>
      </c>
    </row>
    <row r="2189" customFormat="false" ht="15" hidden="false" customHeight="true" outlineLevel="0" collapsed="false">
      <c r="A2189" s="29" t="s">
        <v>11604</v>
      </c>
      <c r="B2189" s="20" t="str">
        <f aca="false">INDEX(Table2[], MATCH(L2189, Location_ID!$D$2:$D$648, 0), 1)</f>
        <v>4c082d4b-baea-4b3d-92cf-eb2072ae73c6</v>
      </c>
      <c r="C2189" s="29" t="s">
        <v>1101</v>
      </c>
      <c r="D2189" s="269" t="s">
        <v>354</v>
      </c>
      <c r="E2189" s="29" t="s">
        <v>7127</v>
      </c>
      <c r="F2189" s="29" t="s">
        <v>11603</v>
      </c>
      <c r="G2189" s="270"/>
      <c r="H2189" s="270"/>
      <c r="I2189" s="29" t="s">
        <v>11577</v>
      </c>
      <c r="J2189" s="29" t="s">
        <v>7994</v>
      </c>
      <c r="K2189" s="29" t="s">
        <v>7128</v>
      </c>
      <c r="L2189" s="29" t="s">
        <v>1780</v>
      </c>
      <c r="M2189" s="29" t="s">
        <v>7129</v>
      </c>
      <c r="N2189" s="29" t="s">
        <v>11579</v>
      </c>
      <c r="O2189" s="29"/>
      <c r="P2189" s="29"/>
      <c r="Q2189" s="29"/>
      <c r="R2189" s="29" t="n">
        <v>49742</v>
      </c>
      <c r="S2189" s="29" t="s">
        <v>7117</v>
      </c>
      <c r="T2189" s="29" t="n">
        <v>0.27</v>
      </c>
      <c r="U2189" s="29" t="n">
        <v>0.23</v>
      </c>
      <c r="V2189" s="29" t="n">
        <v>0.35</v>
      </c>
      <c r="W2189" s="29" t="s">
        <v>11510</v>
      </c>
      <c r="X2189" s="38"/>
      <c r="Y2189" s="38"/>
      <c r="Z2189" s="38" t="n">
        <v>1</v>
      </c>
      <c r="AE2189" s="94" t="e">
        <f aca="false" t="array" ref="AE2189:AG2189">_xlfn.torow(_xlfn.unique(_xlfn._xlws.filter(cat_table[Subsector],$E2189=cat_table[Sector],"")))</f>
        <v>#NAME?</v>
      </c>
      <c r="AF2189" s="94" t="e">
        <v>#NAME?</v>
      </c>
      <c r="AG2189" s="94" t="e">
        <v>#NAME?</v>
      </c>
      <c r="AO2189" s="94" t="e">
        <f aca="false" t="array" ref="AO2189:AO2189">_xlfn.torow(_xlfn.unique(_xlfn._xlws.filter(cat_table[Sub-subsector],($E2189=cat_table[Sector])*($F2189=cat_table[Subsector]),"")))</f>
        <v>#NAME?</v>
      </c>
    </row>
    <row r="2190" customFormat="false" ht="15" hidden="false" customHeight="true" outlineLevel="0" collapsed="false">
      <c r="A2190" s="29" t="s">
        <v>11605</v>
      </c>
      <c r="B2190" s="20" t="str">
        <f aca="false">INDEX(Table2[], MATCH(L2190, Location_ID!$D$2:$D$648, 0), 1)</f>
        <v>64bd905c-815a-4d4f-8ab7-5ac89e1d4b28</v>
      </c>
      <c r="C2190" s="29" t="s">
        <v>1101</v>
      </c>
      <c r="D2190" s="269" t="s">
        <v>354</v>
      </c>
      <c r="E2190" s="29" t="s">
        <v>7537</v>
      </c>
      <c r="F2190" s="29" t="s">
        <v>7538</v>
      </c>
      <c r="G2190" s="270" t="s">
        <v>7539</v>
      </c>
      <c r="H2190" s="270"/>
      <c r="I2190" s="29" t="s">
        <v>11577</v>
      </c>
      <c r="J2190" s="29" t="s">
        <v>11578</v>
      </c>
      <c r="K2190" s="29" t="s">
        <v>7128</v>
      </c>
      <c r="L2190" s="29" t="s">
        <v>1782</v>
      </c>
      <c r="M2190" s="29" t="s">
        <v>7129</v>
      </c>
      <c r="N2190" s="29" t="s">
        <v>11579</v>
      </c>
      <c r="O2190" s="29"/>
      <c r="P2190" s="29"/>
      <c r="Q2190" s="29"/>
      <c r="R2190" s="29" t="n">
        <v>49742</v>
      </c>
      <c r="S2190" s="29" t="s">
        <v>7117</v>
      </c>
      <c r="T2190" s="29" t="n">
        <v>16.2</v>
      </c>
      <c r="U2190" s="29" t="n">
        <v>13.5</v>
      </c>
      <c r="V2190" s="29" t="n">
        <v>17.4</v>
      </c>
      <c r="W2190" s="29" t="s">
        <v>11510</v>
      </c>
      <c r="X2190" s="38"/>
      <c r="Y2190" s="38"/>
      <c r="Z2190" s="38" t="n">
        <v>1</v>
      </c>
      <c r="AE2190" s="94" t="e">
        <f aca="false" t="array" ref="AE2190:AE2190">_xlfn.torow(_xlfn.unique(_xlfn._xlws.filter(cat_table[Subsector],$E2190=cat_table[Sector],"")))</f>
        <v>#NAME?</v>
      </c>
      <c r="AO2190" s="94" t="e">
        <f aca="false" t="array" ref="AO2190:AO2190">_xlfn.torow(_xlfn.unique(_xlfn._xlws.filter(cat_table[Sub-subsector],($E2190=cat_table[Sector])*($F2190=cat_table[Subsector]),"")))</f>
        <v>#NAME?</v>
      </c>
    </row>
    <row r="2191" customFormat="false" ht="15" hidden="false" customHeight="true" outlineLevel="0" collapsed="false">
      <c r="A2191" s="29" t="s">
        <v>11606</v>
      </c>
      <c r="B2191" s="20" t="str">
        <f aca="false">INDEX(Table2[], MATCH(L2191, Location_ID!$D$2:$D$648, 0), 1)</f>
        <v>64bd905c-815a-4d4f-8ab7-5ac89e1d4b28</v>
      </c>
      <c r="C2191" s="29" t="s">
        <v>1101</v>
      </c>
      <c r="D2191" s="269" t="s">
        <v>354</v>
      </c>
      <c r="E2191" s="29" t="s">
        <v>7965</v>
      </c>
      <c r="F2191" s="29" t="s">
        <v>7966</v>
      </c>
      <c r="G2191" s="270" t="s">
        <v>7966</v>
      </c>
      <c r="H2191" s="270"/>
      <c r="I2191" s="29" t="s">
        <v>11577</v>
      </c>
      <c r="J2191" s="29" t="s">
        <v>11581</v>
      </c>
      <c r="K2191" s="29" t="s">
        <v>7128</v>
      </c>
      <c r="L2191" s="29" t="s">
        <v>1782</v>
      </c>
      <c r="M2191" s="29" t="s">
        <v>7129</v>
      </c>
      <c r="N2191" s="29" t="s">
        <v>11579</v>
      </c>
      <c r="O2191" s="29"/>
      <c r="P2191" s="29"/>
      <c r="Q2191" s="29"/>
      <c r="R2191" s="29" t="n">
        <v>49742</v>
      </c>
      <c r="S2191" s="29" t="s">
        <v>7117</v>
      </c>
      <c r="T2191" s="29" t="n">
        <v>5.3</v>
      </c>
      <c r="U2191" s="29" t="n">
        <v>3.6</v>
      </c>
      <c r="V2191" s="29" t="n">
        <v>5.7</v>
      </c>
      <c r="W2191" s="29" t="s">
        <v>11510</v>
      </c>
      <c r="X2191" s="38"/>
      <c r="Y2191" s="38"/>
      <c r="Z2191" s="38" t="n">
        <v>1</v>
      </c>
      <c r="AE2191" s="94" t="e">
        <f aca="false" t="array" ref="AE2191:AE2191">_xlfn.torow(_xlfn.unique(_xlfn._xlws.filter(cat_table[Subsector],$E2191=cat_table[Sector],"")))</f>
        <v>#NAME?</v>
      </c>
      <c r="AO2191" s="94" t="e">
        <f aca="false" t="array" ref="AO2191:AO2191">_xlfn.torow(_xlfn.unique(_xlfn._xlws.filter(cat_table[Sub-subsector],($E2191=cat_table[Sector])*($F2191=cat_table[Subsector]),"")))</f>
        <v>#NAME?</v>
      </c>
    </row>
    <row r="2192" customFormat="false" ht="15" hidden="false" customHeight="true" outlineLevel="0" collapsed="false">
      <c r="A2192" s="29" t="s">
        <v>11607</v>
      </c>
      <c r="B2192" s="20" t="str">
        <f aca="false">INDEX(Table2[], MATCH(L2192, Location_ID!$D$2:$D$648, 0), 1)</f>
        <v>64bd905c-815a-4d4f-8ab7-5ac89e1d4b28</v>
      </c>
      <c r="C2192" s="29" t="s">
        <v>1101</v>
      </c>
      <c r="D2192" s="269" t="s">
        <v>354</v>
      </c>
      <c r="E2192" s="29" t="s">
        <v>7127</v>
      </c>
      <c r="F2192" s="29" t="s">
        <v>11603</v>
      </c>
      <c r="G2192" s="270"/>
      <c r="H2192" s="270"/>
      <c r="I2192" s="29" t="s">
        <v>11577</v>
      </c>
      <c r="J2192" s="29" t="s">
        <v>11583</v>
      </c>
      <c r="K2192" s="29" t="s">
        <v>7128</v>
      </c>
      <c r="L2192" s="29" t="s">
        <v>1782</v>
      </c>
      <c r="M2192" s="29" t="s">
        <v>7129</v>
      </c>
      <c r="N2192" s="29" t="s">
        <v>11579</v>
      </c>
      <c r="O2192" s="29"/>
      <c r="P2192" s="29"/>
      <c r="Q2192" s="29"/>
      <c r="R2192" s="29" t="n">
        <v>49742</v>
      </c>
      <c r="S2192" s="29" t="s">
        <v>7117</v>
      </c>
      <c r="T2192" s="29" t="n">
        <v>10.9</v>
      </c>
      <c r="U2192" s="29" t="n">
        <v>8.7</v>
      </c>
      <c r="V2192" s="29" t="n">
        <v>13.2</v>
      </c>
      <c r="W2192" s="29" t="s">
        <v>11510</v>
      </c>
      <c r="X2192" s="38"/>
      <c r="Y2192" s="38"/>
      <c r="Z2192" s="38" t="n">
        <v>1</v>
      </c>
      <c r="AE2192" s="94" t="e">
        <f aca="false" t="array" ref="AE2192:AG2192">_xlfn.torow(_xlfn.unique(_xlfn._xlws.filter(cat_table[Subsector],$E2192=cat_table[Sector],"")))</f>
        <v>#NAME?</v>
      </c>
      <c r="AF2192" s="94" t="e">
        <v>#NAME?</v>
      </c>
      <c r="AG2192" s="94" t="e">
        <v>#NAME?</v>
      </c>
      <c r="AO2192" s="94" t="e">
        <f aca="false" t="array" ref="AO2192:AO2192">_xlfn.torow(_xlfn.unique(_xlfn._xlws.filter(cat_table[Sub-subsector],($E2192=cat_table[Sector])*($F2192=cat_table[Subsector]),"")))</f>
        <v>#NAME?</v>
      </c>
    </row>
    <row r="2193" customFormat="false" ht="15" hidden="false" customHeight="true" outlineLevel="0" collapsed="false">
      <c r="A2193" s="29" t="s">
        <v>11608</v>
      </c>
      <c r="B2193" s="20" t="str">
        <f aca="false">INDEX(Table2[], MATCH(L2193, Location_ID!$D$2:$D$648, 0), 1)</f>
        <v>64bd905c-815a-4d4f-8ab7-5ac89e1d4b28</v>
      </c>
      <c r="C2193" s="29" t="s">
        <v>1101</v>
      </c>
      <c r="D2193" s="269" t="s">
        <v>354</v>
      </c>
      <c r="E2193" s="29" t="s">
        <v>43</v>
      </c>
      <c r="F2193" s="29" t="s">
        <v>7907</v>
      </c>
      <c r="G2193" s="270"/>
      <c r="H2193" s="270"/>
      <c r="I2193" s="29" t="s">
        <v>11577</v>
      </c>
      <c r="J2193" s="29" t="s">
        <v>7971</v>
      </c>
      <c r="K2193" s="29" t="s">
        <v>7128</v>
      </c>
      <c r="L2193" s="29" t="s">
        <v>1782</v>
      </c>
      <c r="M2193" s="29" t="s">
        <v>7129</v>
      </c>
      <c r="N2193" s="29" t="s">
        <v>11579</v>
      </c>
      <c r="O2193" s="29"/>
      <c r="P2193" s="29"/>
      <c r="Q2193" s="29"/>
      <c r="R2193" s="29" t="n">
        <v>49742</v>
      </c>
      <c r="S2193" s="29" t="s">
        <v>7117</v>
      </c>
      <c r="T2193" s="29" t="n">
        <v>1.4</v>
      </c>
      <c r="U2193" s="29" t="n">
        <v>1</v>
      </c>
      <c r="V2193" s="29" t="n">
        <v>1.6</v>
      </c>
      <c r="W2193" s="29" t="s">
        <v>11510</v>
      </c>
      <c r="X2193" s="38"/>
      <c r="Y2193" s="38"/>
      <c r="Z2193" s="38" t="n">
        <v>1</v>
      </c>
      <c r="AE2193" s="94" t="e">
        <f aca="false" t="array" ref="AE2193:AN2193">_xlfn.torow(_xlfn.unique(_xlfn._xlws.filter(cat_table[Subsector],$E2193=cat_table[Sector],"")))</f>
        <v>#NAME?</v>
      </c>
      <c r="AF2193" s="94" t="e">
        <v>#NAME?</v>
      </c>
      <c r="AG2193" s="94" t="e">
        <v>#NAME?</v>
      </c>
      <c r="AH2193" s="94" t="e">
        <v>#NAME?</v>
      </c>
      <c r="AI2193" s="94" t="e">
        <v>#NAME?</v>
      </c>
      <c r="AJ2193" s="94" t="e">
        <v>#NAME?</v>
      </c>
      <c r="AK2193" s="94" t="e">
        <v>#NAME?</v>
      </c>
      <c r="AL2193" s="94" t="e">
        <v>#NAME?</v>
      </c>
      <c r="AM2193" s="94" t="e">
        <v>#NAME?</v>
      </c>
      <c r="AN2193" s="94" t="e">
        <v>#NAME?</v>
      </c>
      <c r="AO2193" s="94" t="e">
        <f aca="false" t="array" ref="AO2193:AS2193">_xlfn.torow(_xlfn.unique(_xlfn._xlws.filter(cat_table[Sub-subsector],($E2193=cat_table[Sector])*($F2193=cat_table[Subsector]),"")))</f>
        <v>#NAME?</v>
      </c>
      <c r="AP2193" s="94" t="e">
        <v>#NAME?</v>
      </c>
      <c r="AQ2193" s="94" t="e">
        <v>#NAME?</v>
      </c>
      <c r="AR2193" s="94" t="e">
        <v>#NAME?</v>
      </c>
      <c r="AS2193" s="94" t="e">
        <v>#NAME?</v>
      </c>
    </row>
    <row r="2194" customFormat="false" ht="15" hidden="false" customHeight="true" outlineLevel="0" collapsed="false">
      <c r="A2194" s="29" t="s">
        <v>11609</v>
      </c>
      <c r="B2194" s="20" t="str">
        <f aca="false">INDEX(Table2[], MATCH(L2194, Location_ID!$D$2:$D$648, 0), 1)</f>
        <v>64bd905c-815a-4d4f-8ab7-5ac89e1d4b28</v>
      </c>
      <c r="C2194" s="29" t="s">
        <v>1101</v>
      </c>
      <c r="D2194" s="269" t="s">
        <v>354</v>
      </c>
      <c r="E2194" s="29" t="s">
        <v>7134</v>
      </c>
      <c r="F2194" s="29" t="s">
        <v>7135</v>
      </c>
      <c r="G2194" s="270" t="s">
        <v>7136</v>
      </c>
      <c r="H2194" s="270"/>
      <c r="I2194" s="29" t="s">
        <v>11577</v>
      </c>
      <c r="J2194" s="29" t="s">
        <v>8002</v>
      </c>
      <c r="K2194" s="29" t="s">
        <v>7128</v>
      </c>
      <c r="L2194" s="29" t="s">
        <v>1782</v>
      </c>
      <c r="M2194" s="29" t="s">
        <v>7129</v>
      </c>
      <c r="N2194" s="29" t="s">
        <v>11579</v>
      </c>
      <c r="O2194" s="29"/>
      <c r="P2194" s="29"/>
      <c r="Q2194" s="29"/>
      <c r="R2194" s="29" t="n">
        <v>49742</v>
      </c>
      <c r="S2194" s="29" t="s">
        <v>7117</v>
      </c>
      <c r="T2194" s="29" t="n">
        <v>1.8</v>
      </c>
      <c r="U2194" s="29" t="n">
        <v>0.81</v>
      </c>
      <c r="V2194" s="29" t="n">
        <v>1.9</v>
      </c>
      <c r="W2194" s="29" t="s">
        <v>11510</v>
      </c>
      <c r="X2194" s="38"/>
      <c r="Y2194" s="38"/>
      <c r="Z2194" s="38" t="n">
        <v>1</v>
      </c>
      <c r="AE2194" s="94" t="e">
        <f aca="false" t="array" ref="AE2194:AK2194">_xlfn.torow(_xlfn.unique(_xlfn._xlws.filter(cat_table[Subsector],$E2194=cat_table[Sector],"")))</f>
        <v>#NAME?</v>
      </c>
      <c r="AF2194" s="94" t="e">
        <v>#NAME?</v>
      </c>
      <c r="AG2194" s="94" t="e">
        <v>#NAME?</v>
      </c>
      <c r="AH2194" s="94" t="e">
        <v>#NAME?</v>
      </c>
      <c r="AI2194" s="94" t="e">
        <v>#NAME?</v>
      </c>
      <c r="AJ2194" s="94" t="e">
        <v>#NAME?</v>
      </c>
      <c r="AK2194" s="94" t="e">
        <v>#NAME?</v>
      </c>
      <c r="AO2194" s="94" t="e">
        <f aca="false" t="array" ref="AO2194:AT2194">_xlfn.torow(_xlfn.unique(_xlfn._xlws.filter(cat_table[Sub-subsector],($E2194=cat_table[Sector])*($F2194=cat_table[Subsector]),"")))</f>
        <v>#NAME?</v>
      </c>
      <c r="AP2194" s="94" t="e">
        <v>#NAME?</v>
      </c>
      <c r="AQ2194" s="94" t="e">
        <v>#NAME?</v>
      </c>
      <c r="AR2194" s="94" t="e">
        <v>#NAME?</v>
      </c>
      <c r="AS2194" s="94" t="e">
        <v>#NAME?</v>
      </c>
      <c r="AT2194" s="94" t="e">
        <v>#NAME?</v>
      </c>
    </row>
    <row r="2195" customFormat="false" ht="15" hidden="false" customHeight="true" outlineLevel="0" collapsed="false">
      <c r="A2195" s="29" t="s">
        <v>11610</v>
      </c>
      <c r="B2195" s="20" t="str">
        <f aca="false">INDEX(Table2[], MATCH(L2195, Location_ID!$D$2:$D$648, 0), 1)</f>
        <v>64bd905c-815a-4d4f-8ab7-5ac89e1d4b28</v>
      </c>
      <c r="C2195" s="29" t="s">
        <v>1101</v>
      </c>
      <c r="D2195" s="269" t="s">
        <v>354</v>
      </c>
      <c r="E2195" s="29" t="s">
        <v>7134</v>
      </c>
      <c r="F2195" s="29" t="s">
        <v>7135</v>
      </c>
      <c r="G2195" s="270" t="s">
        <v>7591</v>
      </c>
      <c r="H2195" s="270"/>
      <c r="I2195" s="29" t="s">
        <v>11577</v>
      </c>
      <c r="J2195" s="29" t="s">
        <v>11587</v>
      </c>
      <c r="K2195" s="29" t="s">
        <v>7128</v>
      </c>
      <c r="L2195" s="29" t="s">
        <v>1782</v>
      </c>
      <c r="M2195" s="29" t="s">
        <v>7129</v>
      </c>
      <c r="N2195" s="29" t="s">
        <v>11579</v>
      </c>
      <c r="O2195" s="29"/>
      <c r="P2195" s="29"/>
      <c r="Q2195" s="29"/>
      <c r="R2195" s="29" t="n">
        <v>49742</v>
      </c>
      <c r="S2195" s="29" t="s">
        <v>7117</v>
      </c>
      <c r="T2195" s="29" t="n">
        <v>1.1</v>
      </c>
      <c r="U2195" s="29" t="n">
        <v>0.76</v>
      </c>
      <c r="V2195" s="29" t="n">
        <v>1.6</v>
      </c>
      <c r="W2195" s="29" t="s">
        <v>11510</v>
      </c>
      <c r="X2195" s="38"/>
      <c r="Y2195" s="38"/>
      <c r="Z2195" s="38" t="n">
        <v>1</v>
      </c>
      <c r="AE2195" s="94" t="e">
        <f aca="false" t="array" ref="AE2195:AK2195">_xlfn.torow(_xlfn.unique(_xlfn._xlws.filter(cat_table[Subsector],$E2195=cat_table[Sector],"")))</f>
        <v>#NAME?</v>
      </c>
      <c r="AF2195" s="94" t="e">
        <v>#NAME?</v>
      </c>
      <c r="AG2195" s="94" t="e">
        <v>#NAME?</v>
      </c>
      <c r="AH2195" s="94" t="e">
        <v>#NAME?</v>
      </c>
      <c r="AI2195" s="94" t="e">
        <v>#NAME?</v>
      </c>
      <c r="AJ2195" s="94" t="e">
        <v>#NAME?</v>
      </c>
      <c r="AK2195" s="94" t="e">
        <v>#NAME?</v>
      </c>
      <c r="AO2195" s="94" t="e">
        <f aca="false" t="array" ref="AO2195:AT2195">_xlfn.torow(_xlfn.unique(_xlfn._xlws.filter(cat_table[Sub-subsector],($E2195=cat_table[Sector])*($F2195=cat_table[Subsector]),"")))</f>
        <v>#NAME?</v>
      </c>
      <c r="AP2195" s="94" t="e">
        <v>#NAME?</v>
      </c>
      <c r="AQ2195" s="94" t="e">
        <v>#NAME?</v>
      </c>
      <c r="AR2195" s="94" t="e">
        <v>#NAME?</v>
      </c>
      <c r="AS2195" s="94" t="e">
        <v>#NAME?</v>
      </c>
      <c r="AT2195" s="94" t="e">
        <v>#NAME?</v>
      </c>
    </row>
    <row r="2196" customFormat="false" ht="15" hidden="false" customHeight="true" outlineLevel="0" collapsed="false">
      <c r="A2196" s="29" t="s">
        <v>11611</v>
      </c>
      <c r="B2196" s="20" t="str">
        <f aca="false">INDEX(Table2[], MATCH(L2196, Location_ID!$D$2:$D$648, 0), 1)</f>
        <v>64bd905c-815a-4d4f-8ab7-5ac89e1d4b28</v>
      </c>
      <c r="C2196" s="29" t="s">
        <v>1101</v>
      </c>
      <c r="D2196" s="269" t="s">
        <v>354</v>
      </c>
      <c r="E2196" s="29" t="s">
        <v>7631</v>
      </c>
      <c r="F2196" s="29" t="s">
        <v>7632</v>
      </c>
      <c r="G2196" s="270" t="s">
        <v>7633</v>
      </c>
      <c r="H2196" s="270"/>
      <c r="I2196" s="29" t="s">
        <v>11577</v>
      </c>
      <c r="J2196" s="29" t="s">
        <v>11590</v>
      </c>
      <c r="K2196" s="29" t="s">
        <v>7128</v>
      </c>
      <c r="L2196" s="29" t="s">
        <v>1782</v>
      </c>
      <c r="M2196" s="29" t="s">
        <v>7129</v>
      </c>
      <c r="N2196" s="29" t="s">
        <v>11579</v>
      </c>
      <c r="O2196" s="29"/>
      <c r="P2196" s="29"/>
      <c r="Q2196" s="29"/>
      <c r="R2196" s="29" t="n">
        <v>49742</v>
      </c>
      <c r="S2196" s="29" t="s">
        <v>7117</v>
      </c>
      <c r="T2196" s="29" t="n">
        <v>0.69</v>
      </c>
      <c r="U2196" s="29" t="n">
        <v>0.45</v>
      </c>
      <c r="V2196" s="29" t="n">
        <v>0.74</v>
      </c>
      <c r="W2196" s="29" t="s">
        <v>11510</v>
      </c>
      <c r="X2196" s="38"/>
      <c r="Y2196" s="38"/>
      <c r="Z2196" s="38" t="n">
        <v>1</v>
      </c>
      <c r="AE2196" s="94" t="e">
        <f aca="false" t="array" ref="AE2196:AI2196">_xlfn.torow(_xlfn.unique(_xlfn._xlws.filter(cat_table[Subsector],$E2196=cat_table[Sector],"")))</f>
        <v>#NAME?</v>
      </c>
      <c r="AF2196" s="94" t="e">
        <v>#NAME?</v>
      </c>
      <c r="AG2196" s="94" t="e">
        <v>#NAME?</v>
      </c>
      <c r="AH2196" s="94" t="e">
        <v>#NAME?</v>
      </c>
      <c r="AI2196" s="94" t="e">
        <v>#NAME?</v>
      </c>
      <c r="AO2196" s="94" t="e">
        <f aca="false" t="array" ref="AO2196:AO2196">_xlfn.torow(_xlfn.unique(_xlfn._xlws.filter(cat_table[Sub-subsector],($E2196=cat_table[Sector])*($F2196=cat_table[Subsector]),"")))</f>
        <v>#NAME?</v>
      </c>
    </row>
    <row r="2197" customFormat="false" ht="15" hidden="false" customHeight="true" outlineLevel="0" collapsed="false">
      <c r="A2197" s="29" t="s">
        <v>11612</v>
      </c>
      <c r="B2197" s="20" t="str">
        <f aca="false">INDEX(Table2[], MATCH(L2197, Location_ID!$D$2:$D$648, 0), 1)</f>
        <v>64bd905c-815a-4d4f-8ab7-5ac89e1d4b28</v>
      </c>
      <c r="C2197" s="29" t="s">
        <v>1101</v>
      </c>
      <c r="D2197" s="269" t="s">
        <v>354</v>
      </c>
      <c r="E2197" s="29" t="s">
        <v>7127</v>
      </c>
      <c r="F2197" s="29" t="s">
        <v>7610</v>
      </c>
      <c r="G2197" s="270"/>
      <c r="H2197" s="270"/>
      <c r="I2197" s="29" t="s">
        <v>11577</v>
      </c>
      <c r="J2197" s="29" t="s">
        <v>11596</v>
      </c>
      <c r="K2197" s="29" t="s">
        <v>7128</v>
      </c>
      <c r="L2197" s="29" t="s">
        <v>1782</v>
      </c>
      <c r="M2197" s="29" t="s">
        <v>7129</v>
      </c>
      <c r="N2197" s="29" t="s">
        <v>11579</v>
      </c>
      <c r="O2197" s="29"/>
      <c r="P2197" s="29"/>
      <c r="Q2197" s="29"/>
      <c r="R2197" s="29" t="n">
        <v>49742</v>
      </c>
      <c r="S2197" s="29" t="s">
        <v>7117</v>
      </c>
      <c r="T2197" s="29" t="n">
        <v>0.31</v>
      </c>
      <c r="U2197" s="29" t="n">
        <v>0.26</v>
      </c>
      <c r="V2197" s="29" t="n">
        <v>0.36</v>
      </c>
      <c r="W2197" s="29" t="s">
        <v>11510</v>
      </c>
      <c r="X2197" s="38"/>
      <c r="Y2197" s="38"/>
      <c r="Z2197" s="38" t="n">
        <v>1</v>
      </c>
      <c r="AE2197" s="94" t="e">
        <f aca="false" t="array" ref="AE2197:AG2197">_xlfn.torow(_xlfn.unique(_xlfn._xlws.filter(cat_table[Subsector],$E2197=cat_table[Sector],"")))</f>
        <v>#NAME?</v>
      </c>
      <c r="AF2197" s="94" t="e">
        <v>#NAME?</v>
      </c>
      <c r="AG2197" s="94" t="e">
        <v>#NAME?</v>
      </c>
      <c r="AO2197" s="94" t="e">
        <f aca="false" t="array" ref="AO2197:AO2197">_xlfn.torow(_xlfn.unique(_xlfn._xlws.filter(cat_table[Sub-subsector],($E2197=cat_table[Sector])*($F2197=cat_table[Subsector]),"")))</f>
        <v>#NAME?</v>
      </c>
    </row>
    <row r="2198" customFormat="false" ht="15" hidden="false" customHeight="true" outlineLevel="0" collapsed="false">
      <c r="A2198" s="29" t="s">
        <v>11613</v>
      </c>
      <c r="B2198" s="20" t="str">
        <f aca="false">INDEX(Table2[], MATCH(L2198, Location_ID!$D$2:$D$648, 0), 1)</f>
        <v>64bd905c-815a-4d4f-8ab7-5ac89e1d4b28</v>
      </c>
      <c r="C2198" s="29" t="s">
        <v>1101</v>
      </c>
      <c r="D2198" s="269" t="s">
        <v>354</v>
      </c>
      <c r="E2198" s="29" t="s">
        <v>7127</v>
      </c>
      <c r="F2198" s="29" t="s">
        <v>7683</v>
      </c>
      <c r="G2198" s="270" t="s">
        <v>7991</v>
      </c>
      <c r="H2198" s="270"/>
      <c r="I2198" s="29" t="s">
        <v>11577</v>
      </c>
      <c r="J2198" s="29" t="s">
        <v>7991</v>
      </c>
      <c r="K2198" s="29" t="s">
        <v>7128</v>
      </c>
      <c r="L2198" s="29" t="s">
        <v>1782</v>
      </c>
      <c r="M2198" s="29" t="s">
        <v>7129</v>
      </c>
      <c r="N2198" s="29" t="s">
        <v>11579</v>
      </c>
      <c r="O2198" s="29"/>
      <c r="P2198" s="29"/>
      <c r="Q2198" s="29"/>
      <c r="R2198" s="29" t="n">
        <v>49742</v>
      </c>
      <c r="S2198" s="29" t="s">
        <v>7117</v>
      </c>
      <c r="T2198" s="29" t="n">
        <v>9.9</v>
      </c>
      <c r="U2198" s="29" t="n">
        <v>7.8</v>
      </c>
      <c r="V2198" s="29" t="n">
        <v>12</v>
      </c>
      <c r="W2198" s="29" t="s">
        <v>11510</v>
      </c>
      <c r="X2198" s="38"/>
      <c r="Y2198" s="38"/>
      <c r="Z2198" s="38" t="n">
        <v>1</v>
      </c>
      <c r="AE2198" s="94" t="e">
        <f aca="false" t="array" ref="AE2198:AG2198">_xlfn.torow(_xlfn.unique(_xlfn._xlws.filter(cat_table[Subsector],$E2198=cat_table[Sector],"")))</f>
        <v>#NAME?</v>
      </c>
      <c r="AF2198" s="94" t="e">
        <v>#NAME?</v>
      </c>
      <c r="AG2198" s="94" t="e">
        <v>#NAME?</v>
      </c>
      <c r="AO2198" s="94" t="e">
        <f aca="false" t="array" ref="AO2198:AP2198">_xlfn.torow(_xlfn.unique(_xlfn._xlws.filter(cat_table[Sub-subsector],($E2198=cat_table[Sector])*($F2198=cat_table[Subsector]),"")))</f>
        <v>#NAME?</v>
      </c>
      <c r="AP2198" s="94" t="e">
        <v>#NAME?</v>
      </c>
    </row>
    <row r="2199" customFormat="false" ht="15" hidden="false" customHeight="true" outlineLevel="0" collapsed="false">
      <c r="A2199" s="29" t="s">
        <v>11614</v>
      </c>
      <c r="B2199" s="20" t="str">
        <f aca="false">INDEX(Table2[], MATCH(L2199, Location_ID!$D$2:$D$648, 0), 1)</f>
        <v>64bd905c-815a-4d4f-8ab7-5ac89e1d4b28</v>
      </c>
      <c r="C2199" s="29" t="s">
        <v>1101</v>
      </c>
      <c r="D2199" s="269" t="s">
        <v>354</v>
      </c>
      <c r="E2199" s="29" t="s">
        <v>11599</v>
      </c>
      <c r="F2199" s="29" t="s">
        <v>11600</v>
      </c>
      <c r="G2199" s="270" t="s">
        <v>7988</v>
      </c>
      <c r="H2199" s="270"/>
      <c r="I2199" s="29" t="s">
        <v>11577</v>
      </c>
      <c r="J2199" s="29" t="s">
        <v>11601</v>
      </c>
      <c r="K2199" s="29" t="s">
        <v>7128</v>
      </c>
      <c r="L2199" s="29" t="s">
        <v>1782</v>
      </c>
      <c r="M2199" s="29" t="s">
        <v>7129</v>
      </c>
      <c r="N2199" s="29" t="s">
        <v>11579</v>
      </c>
      <c r="O2199" s="29"/>
      <c r="P2199" s="29"/>
      <c r="Q2199" s="29"/>
      <c r="R2199" s="29" t="n">
        <v>49742</v>
      </c>
      <c r="S2199" s="29" t="s">
        <v>7117</v>
      </c>
      <c r="T2199" s="29" t="n">
        <v>0.67</v>
      </c>
      <c r="U2199" s="29" t="n">
        <v>0.48</v>
      </c>
      <c r="V2199" s="29" t="n">
        <v>0.95</v>
      </c>
      <c r="W2199" s="29" t="s">
        <v>11510</v>
      </c>
      <c r="X2199" s="38"/>
      <c r="Y2199" s="38"/>
      <c r="Z2199" s="38" t="n">
        <v>1</v>
      </c>
      <c r="AE2199" s="94" t="e">
        <f aca="false" t="array" ref="AE2199:AK2199">_xlfn.torow(_xlfn.unique(_xlfn._xlws.filter(cat_table[Subsector],$E2199=cat_table[Sector],"")))</f>
        <v>#NAME?</v>
      </c>
      <c r="AF2199" s="94" t="e">
        <v>#NAME?</v>
      </c>
      <c r="AG2199" s="94" t="e">
        <v>#NAME?</v>
      </c>
      <c r="AH2199" s="94" t="e">
        <v>#NAME?</v>
      </c>
      <c r="AI2199" s="94" t="e">
        <v>#NAME?</v>
      </c>
      <c r="AJ2199" s="94" t="e">
        <v>#NAME?</v>
      </c>
      <c r="AK2199" s="94" t="e">
        <v>#NAME?</v>
      </c>
      <c r="AO2199" s="94" t="e">
        <f aca="false" t="array" ref="AO2199:AO2199">_xlfn.torow(_xlfn.unique(_xlfn._xlws.filter(cat_table[Sub-subsector],($E2199=cat_table[Sector])*($F2199=cat_table[Subsector]),"")))</f>
        <v>#NAME?</v>
      </c>
    </row>
    <row r="2200" customFormat="false" ht="15" hidden="false" customHeight="true" outlineLevel="0" collapsed="false">
      <c r="A2200" s="29" t="s">
        <v>11615</v>
      </c>
      <c r="B2200" s="20" t="str">
        <f aca="false">INDEX(Table2[], MATCH(L2200, Location_ID!$D$2:$D$648, 0), 1)</f>
        <v>64bd905c-815a-4d4f-8ab7-5ac89e1d4b28</v>
      </c>
      <c r="C2200" s="29" t="s">
        <v>1101</v>
      </c>
      <c r="D2200" s="269" t="s">
        <v>354</v>
      </c>
      <c r="E2200" s="29" t="s">
        <v>7127</v>
      </c>
      <c r="F2200" s="29" t="s">
        <v>11603</v>
      </c>
      <c r="G2200" s="270"/>
      <c r="H2200" s="270"/>
      <c r="I2200" s="29" t="s">
        <v>11577</v>
      </c>
      <c r="J2200" s="29" t="s">
        <v>7996</v>
      </c>
      <c r="K2200" s="29" t="s">
        <v>7128</v>
      </c>
      <c r="L2200" s="29" t="s">
        <v>1782</v>
      </c>
      <c r="M2200" s="29" t="s">
        <v>7129</v>
      </c>
      <c r="N2200" s="29" t="s">
        <v>11579</v>
      </c>
      <c r="O2200" s="29"/>
      <c r="P2200" s="29"/>
      <c r="Q2200" s="29"/>
      <c r="R2200" s="29" t="n">
        <v>49742</v>
      </c>
      <c r="S2200" s="29" t="s">
        <v>7117</v>
      </c>
      <c r="T2200" s="29" t="n">
        <v>0.29</v>
      </c>
      <c r="U2200" s="29" t="n">
        <v>0.24</v>
      </c>
      <c r="V2200" s="29" t="n">
        <v>0.3</v>
      </c>
      <c r="W2200" s="29" t="s">
        <v>11510</v>
      </c>
      <c r="X2200" s="38"/>
      <c r="Y2200" s="38"/>
      <c r="Z2200" s="38" t="n">
        <v>1</v>
      </c>
      <c r="AE2200" s="94" t="e">
        <f aca="false" t="array" ref="AE2200:AG2200">_xlfn.torow(_xlfn.unique(_xlfn._xlws.filter(cat_table[Subsector],$E2200=cat_table[Sector],"")))</f>
        <v>#NAME?</v>
      </c>
      <c r="AF2200" s="94" t="e">
        <v>#NAME?</v>
      </c>
      <c r="AG2200" s="94" t="e">
        <v>#NAME?</v>
      </c>
      <c r="AO2200" s="94" t="e">
        <f aca="false" t="array" ref="AO2200:AO2200">_xlfn.torow(_xlfn.unique(_xlfn._xlws.filter(cat_table[Sub-subsector],($E2200=cat_table[Sector])*($F2200=cat_table[Subsector]),"")))</f>
        <v>#NAME?</v>
      </c>
    </row>
    <row r="2201" customFormat="false" ht="15" hidden="false" customHeight="true" outlineLevel="0" collapsed="false">
      <c r="A2201" s="29" t="s">
        <v>11616</v>
      </c>
      <c r="B2201" s="20" t="str">
        <f aca="false">INDEX(Table2[], MATCH(L2201, Location_ID!$D$2:$D$648, 0), 1)</f>
        <v>1cb701b7-0085-4ab5-ba7a-743afc95ea69</v>
      </c>
      <c r="C2201" s="29" t="s">
        <v>1101</v>
      </c>
      <c r="D2201" s="269" t="s">
        <v>354</v>
      </c>
      <c r="E2201" s="29" t="s">
        <v>7537</v>
      </c>
      <c r="F2201" s="29" t="s">
        <v>7538</v>
      </c>
      <c r="G2201" s="270" t="s">
        <v>7539</v>
      </c>
      <c r="H2201" s="270"/>
      <c r="I2201" s="29" t="s">
        <v>11577</v>
      </c>
      <c r="J2201" s="29" t="s">
        <v>11578</v>
      </c>
      <c r="K2201" s="29" t="s">
        <v>7128</v>
      </c>
      <c r="L2201" s="29" t="s">
        <v>1819</v>
      </c>
      <c r="M2201" s="29" t="s">
        <v>7129</v>
      </c>
      <c r="N2201" s="29" t="s">
        <v>11579</v>
      </c>
      <c r="O2201" s="29"/>
      <c r="P2201" s="29"/>
      <c r="Q2201" s="29"/>
      <c r="R2201" s="29" t="n">
        <v>49742</v>
      </c>
      <c r="S2201" s="29" t="s">
        <v>7117</v>
      </c>
      <c r="T2201" s="29" t="n">
        <v>6.8</v>
      </c>
      <c r="U2201" s="29" t="n">
        <v>5.4</v>
      </c>
      <c r="V2201" s="29" t="n">
        <v>6.9</v>
      </c>
      <c r="W2201" s="29" t="s">
        <v>11510</v>
      </c>
      <c r="X2201" s="38"/>
      <c r="Y2201" s="38"/>
      <c r="Z2201" s="38" t="n">
        <v>1</v>
      </c>
      <c r="AE2201" s="94" t="e">
        <f aca="false" t="array" ref="AE2201:AE2201">_xlfn.torow(_xlfn.unique(_xlfn._xlws.filter(cat_table[Subsector],$E2201=cat_table[Sector],"")))</f>
        <v>#NAME?</v>
      </c>
      <c r="AO2201" s="94" t="e">
        <f aca="false" t="array" ref="AO2201:AO2201">_xlfn.torow(_xlfn.unique(_xlfn._xlws.filter(cat_table[Sub-subsector],($E2201=cat_table[Sector])*($F2201=cat_table[Subsector]),"")))</f>
        <v>#NAME?</v>
      </c>
    </row>
    <row r="2202" customFormat="false" ht="15" hidden="false" customHeight="true" outlineLevel="0" collapsed="false">
      <c r="A2202" s="29" t="s">
        <v>11617</v>
      </c>
      <c r="B2202" s="20" t="str">
        <f aca="false">INDEX(Table2[], MATCH(L2202, Location_ID!$D$2:$D$648, 0), 1)</f>
        <v>1cb701b7-0085-4ab5-ba7a-743afc95ea69</v>
      </c>
      <c r="C2202" s="29" t="s">
        <v>1101</v>
      </c>
      <c r="D2202" s="269" t="s">
        <v>354</v>
      </c>
      <c r="E2202" s="29" t="s">
        <v>7965</v>
      </c>
      <c r="F2202" s="29" t="s">
        <v>7966</v>
      </c>
      <c r="G2202" s="270" t="s">
        <v>7966</v>
      </c>
      <c r="H2202" s="270"/>
      <c r="I2202" s="29" t="s">
        <v>11577</v>
      </c>
      <c r="J2202" s="29" t="s">
        <v>11581</v>
      </c>
      <c r="K2202" s="29" t="s">
        <v>7128</v>
      </c>
      <c r="L2202" s="29" t="s">
        <v>1819</v>
      </c>
      <c r="M2202" s="29" t="s">
        <v>7129</v>
      </c>
      <c r="N2202" s="29" t="s">
        <v>11579</v>
      </c>
      <c r="O2202" s="29"/>
      <c r="P2202" s="29"/>
      <c r="Q2202" s="29"/>
      <c r="R2202" s="29" t="n">
        <v>49742</v>
      </c>
      <c r="S2202" s="29" t="s">
        <v>7117</v>
      </c>
      <c r="T2202" s="29" t="n">
        <v>6</v>
      </c>
      <c r="U2202" s="29" t="n">
        <v>4.7</v>
      </c>
      <c r="V2202" s="29" t="n">
        <v>6.1</v>
      </c>
      <c r="W2202" s="29" t="s">
        <v>11510</v>
      </c>
      <c r="X2202" s="38"/>
      <c r="Y2202" s="38"/>
      <c r="Z2202" s="38" t="n">
        <v>1</v>
      </c>
      <c r="AE2202" s="94" t="e">
        <f aca="false" t="array" ref="AE2202:AE2202">_xlfn.torow(_xlfn.unique(_xlfn._xlws.filter(cat_table[Subsector],$E2202=cat_table[Sector],"")))</f>
        <v>#NAME?</v>
      </c>
      <c r="AO2202" s="94" t="e">
        <f aca="false" t="array" ref="AO2202:AO2202">_xlfn.torow(_xlfn.unique(_xlfn._xlws.filter(cat_table[Sub-subsector],($E2202=cat_table[Sector])*($F2202=cat_table[Subsector]),"")))</f>
        <v>#NAME?</v>
      </c>
    </row>
    <row r="2203" customFormat="false" ht="15" hidden="false" customHeight="true" outlineLevel="0" collapsed="false">
      <c r="A2203" s="29" t="s">
        <v>11618</v>
      </c>
      <c r="B2203" s="20" t="str">
        <f aca="false">INDEX(Table2[], MATCH(L2203, Location_ID!$D$2:$D$648, 0), 1)</f>
        <v>1cb701b7-0085-4ab5-ba7a-743afc95ea69</v>
      </c>
      <c r="C2203" s="29" t="s">
        <v>1101</v>
      </c>
      <c r="D2203" s="269" t="s">
        <v>354</v>
      </c>
      <c r="E2203" s="29" t="s">
        <v>7127</v>
      </c>
      <c r="F2203" s="29" t="s">
        <v>11603</v>
      </c>
      <c r="G2203" s="270"/>
      <c r="H2203" s="270"/>
      <c r="I2203" s="29" t="s">
        <v>11577</v>
      </c>
      <c r="J2203" s="29" t="s">
        <v>11583</v>
      </c>
      <c r="K2203" s="29" t="s">
        <v>7128</v>
      </c>
      <c r="L2203" s="29" t="s">
        <v>1819</v>
      </c>
      <c r="M2203" s="29" t="s">
        <v>7129</v>
      </c>
      <c r="N2203" s="29" t="s">
        <v>11579</v>
      </c>
      <c r="O2203" s="29"/>
      <c r="P2203" s="29"/>
      <c r="Q2203" s="29"/>
      <c r="R2203" s="29" t="n">
        <v>49742</v>
      </c>
      <c r="S2203" s="29" t="s">
        <v>7117</v>
      </c>
      <c r="T2203" s="29" t="n">
        <v>0.83</v>
      </c>
      <c r="U2203" s="29" t="n">
        <v>0.64</v>
      </c>
      <c r="V2203" s="29" t="n">
        <v>0.89</v>
      </c>
      <c r="W2203" s="29" t="s">
        <v>11510</v>
      </c>
      <c r="X2203" s="38"/>
      <c r="Y2203" s="38"/>
      <c r="Z2203" s="38" t="n">
        <v>1</v>
      </c>
      <c r="AE2203" s="94" t="e">
        <f aca="false" t="array" ref="AE2203:AG2203">_xlfn.torow(_xlfn.unique(_xlfn._xlws.filter(cat_table[Subsector],$E2203=cat_table[Sector],"")))</f>
        <v>#NAME?</v>
      </c>
      <c r="AF2203" s="94" t="e">
        <v>#NAME?</v>
      </c>
      <c r="AG2203" s="94" t="e">
        <v>#NAME?</v>
      </c>
      <c r="AO2203" s="94" t="e">
        <f aca="false" t="array" ref="AO2203:AO2203">_xlfn.torow(_xlfn.unique(_xlfn._xlws.filter(cat_table[Sub-subsector],($E2203=cat_table[Sector])*($F2203=cat_table[Subsector]),"")))</f>
        <v>#NAME?</v>
      </c>
    </row>
    <row r="2204" customFormat="false" ht="15" hidden="false" customHeight="true" outlineLevel="0" collapsed="false">
      <c r="A2204" s="29" t="s">
        <v>11619</v>
      </c>
      <c r="B2204" s="20" t="str">
        <f aca="false">INDEX(Table2[], MATCH(L2204, Location_ID!$D$2:$D$648, 0), 1)</f>
        <v>1cb701b7-0085-4ab5-ba7a-743afc95ea69</v>
      </c>
      <c r="C2204" s="29" t="s">
        <v>1101</v>
      </c>
      <c r="D2204" s="269" t="s">
        <v>354</v>
      </c>
      <c r="E2204" s="29" t="s">
        <v>43</v>
      </c>
      <c r="F2204" s="29" t="s">
        <v>7907</v>
      </c>
      <c r="G2204" s="270"/>
      <c r="H2204" s="270"/>
      <c r="I2204" s="29" t="s">
        <v>11577</v>
      </c>
      <c r="J2204" s="29" t="s">
        <v>7971</v>
      </c>
      <c r="K2204" s="29" t="s">
        <v>7128</v>
      </c>
      <c r="L2204" s="29" t="s">
        <v>1819</v>
      </c>
      <c r="M2204" s="29" t="s">
        <v>7129</v>
      </c>
      <c r="N2204" s="29" t="s">
        <v>11579</v>
      </c>
      <c r="O2204" s="29"/>
      <c r="P2204" s="29"/>
      <c r="Q2204" s="29"/>
      <c r="R2204" s="29" t="n">
        <v>49742</v>
      </c>
      <c r="S2204" s="29" t="s">
        <v>7117</v>
      </c>
      <c r="T2204" s="29" t="n">
        <v>2.5</v>
      </c>
      <c r="U2204" s="29" t="n">
        <v>2</v>
      </c>
      <c r="V2204" s="29" t="n">
        <v>2.6</v>
      </c>
      <c r="W2204" s="29" t="s">
        <v>11510</v>
      </c>
      <c r="X2204" s="38"/>
      <c r="Y2204" s="38"/>
      <c r="Z2204" s="38" t="n">
        <v>1</v>
      </c>
      <c r="AE2204" s="94" t="e">
        <f aca="false" t="array" ref="AE2204:AN2204">_xlfn.torow(_xlfn.unique(_xlfn._xlws.filter(cat_table[Subsector],$E2204=cat_table[Sector],"")))</f>
        <v>#NAME?</v>
      </c>
      <c r="AF2204" s="94" t="e">
        <v>#NAME?</v>
      </c>
      <c r="AG2204" s="94" t="e">
        <v>#NAME?</v>
      </c>
      <c r="AH2204" s="94" t="e">
        <v>#NAME?</v>
      </c>
      <c r="AI2204" s="94" t="e">
        <v>#NAME?</v>
      </c>
      <c r="AJ2204" s="94" t="e">
        <v>#NAME?</v>
      </c>
      <c r="AK2204" s="94" t="e">
        <v>#NAME?</v>
      </c>
      <c r="AL2204" s="94" t="e">
        <v>#NAME?</v>
      </c>
      <c r="AM2204" s="94" t="e">
        <v>#NAME?</v>
      </c>
      <c r="AN2204" s="94" t="e">
        <v>#NAME?</v>
      </c>
      <c r="AO2204" s="94" t="e">
        <f aca="false" t="array" ref="AO2204:AS2204">_xlfn.torow(_xlfn.unique(_xlfn._xlws.filter(cat_table[Sub-subsector],($E2204=cat_table[Sector])*($F2204=cat_table[Subsector]),"")))</f>
        <v>#NAME?</v>
      </c>
      <c r="AP2204" s="94" t="e">
        <v>#NAME?</v>
      </c>
      <c r="AQ2204" s="94" t="e">
        <v>#NAME?</v>
      </c>
      <c r="AR2204" s="94" t="e">
        <v>#NAME?</v>
      </c>
      <c r="AS2204" s="94" t="e">
        <v>#NAME?</v>
      </c>
    </row>
    <row r="2205" customFormat="false" ht="15" hidden="false" customHeight="true" outlineLevel="0" collapsed="false">
      <c r="A2205" s="29" t="s">
        <v>11620</v>
      </c>
      <c r="B2205" s="20" t="str">
        <f aca="false">INDEX(Table2[], MATCH(L2205, Location_ID!$D$2:$D$648, 0), 1)</f>
        <v>1cb701b7-0085-4ab5-ba7a-743afc95ea69</v>
      </c>
      <c r="C2205" s="29" t="s">
        <v>1101</v>
      </c>
      <c r="D2205" s="269" t="s">
        <v>354</v>
      </c>
      <c r="E2205" s="29" t="s">
        <v>7134</v>
      </c>
      <c r="F2205" s="29" t="s">
        <v>7135</v>
      </c>
      <c r="G2205" s="270" t="s">
        <v>7136</v>
      </c>
      <c r="H2205" s="270"/>
      <c r="I2205" s="29" t="s">
        <v>11577</v>
      </c>
      <c r="J2205" s="29" t="s">
        <v>8002</v>
      </c>
      <c r="K2205" s="29" t="s">
        <v>7128</v>
      </c>
      <c r="L2205" s="29" t="s">
        <v>1819</v>
      </c>
      <c r="M2205" s="29" t="s">
        <v>7129</v>
      </c>
      <c r="N2205" s="29" t="s">
        <v>11579</v>
      </c>
      <c r="O2205" s="29"/>
      <c r="P2205" s="29"/>
      <c r="Q2205" s="29"/>
      <c r="R2205" s="29" t="n">
        <v>49742</v>
      </c>
      <c r="S2205" s="29" t="s">
        <v>7117</v>
      </c>
      <c r="T2205" s="29" t="n">
        <v>0.84</v>
      </c>
      <c r="U2205" s="29" t="n">
        <v>0.42</v>
      </c>
      <c r="V2205" s="29" t="n">
        <v>0.85</v>
      </c>
      <c r="W2205" s="29" t="s">
        <v>11510</v>
      </c>
      <c r="X2205" s="38"/>
      <c r="Y2205" s="38"/>
      <c r="Z2205" s="38" t="n">
        <v>1</v>
      </c>
      <c r="AE2205" s="94" t="e">
        <f aca="false" t="array" ref="AE2205:AK2205">_xlfn.torow(_xlfn.unique(_xlfn._xlws.filter(cat_table[Subsector],$E2205=cat_table[Sector],"")))</f>
        <v>#NAME?</v>
      </c>
      <c r="AF2205" s="94" t="e">
        <v>#NAME?</v>
      </c>
      <c r="AG2205" s="94" t="e">
        <v>#NAME?</v>
      </c>
      <c r="AH2205" s="94" t="e">
        <v>#NAME?</v>
      </c>
      <c r="AI2205" s="94" t="e">
        <v>#NAME?</v>
      </c>
      <c r="AJ2205" s="94" t="e">
        <v>#NAME?</v>
      </c>
      <c r="AK2205" s="94" t="e">
        <v>#NAME?</v>
      </c>
      <c r="AO2205" s="94" t="e">
        <f aca="false" t="array" ref="AO2205:AT2205">_xlfn.torow(_xlfn.unique(_xlfn._xlws.filter(cat_table[Sub-subsector],($E2205=cat_table[Sector])*($F2205=cat_table[Subsector]),"")))</f>
        <v>#NAME?</v>
      </c>
      <c r="AP2205" s="94" t="e">
        <v>#NAME?</v>
      </c>
      <c r="AQ2205" s="94" t="e">
        <v>#NAME?</v>
      </c>
      <c r="AR2205" s="94" t="e">
        <v>#NAME?</v>
      </c>
      <c r="AS2205" s="94" t="e">
        <v>#NAME?</v>
      </c>
      <c r="AT2205" s="94" t="e">
        <v>#NAME?</v>
      </c>
    </row>
    <row r="2206" customFormat="false" ht="15" hidden="false" customHeight="true" outlineLevel="0" collapsed="false">
      <c r="A2206" s="29" t="s">
        <v>11621</v>
      </c>
      <c r="B2206" s="20" t="str">
        <f aca="false">INDEX(Table2[], MATCH(L2206, Location_ID!$D$2:$D$648, 0), 1)</f>
        <v>1cb701b7-0085-4ab5-ba7a-743afc95ea69</v>
      </c>
      <c r="C2206" s="29" t="s">
        <v>1101</v>
      </c>
      <c r="D2206" s="269" t="s">
        <v>354</v>
      </c>
      <c r="E2206" s="29" t="s">
        <v>7134</v>
      </c>
      <c r="F2206" s="29" t="s">
        <v>7135</v>
      </c>
      <c r="G2206" s="270" t="s">
        <v>7591</v>
      </c>
      <c r="H2206" s="270"/>
      <c r="I2206" s="29" t="s">
        <v>11577</v>
      </c>
      <c r="J2206" s="29" t="s">
        <v>11587</v>
      </c>
      <c r="K2206" s="29" t="s">
        <v>7128</v>
      </c>
      <c r="L2206" s="29" t="s">
        <v>1819</v>
      </c>
      <c r="M2206" s="29" t="s">
        <v>7129</v>
      </c>
      <c r="N2206" s="29" t="s">
        <v>11579</v>
      </c>
      <c r="O2206" s="29"/>
      <c r="P2206" s="29"/>
      <c r="Q2206" s="29"/>
      <c r="R2206" s="29" t="n">
        <v>49742</v>
      </c>
      <c r="S2206" s="29" t="s">
        <v>7117</v>
      </c>
      <c r="T2206" s="29" t="n">
        <v>0.42</v>
      </c>
      <c r="U2206" s="29" t="n">
        <v>0.36</v>
      </c>
      <c r="V2206" s="29" t="n">
        <v>0.53</v>
      </c>
      <c r="W2206" s="29" t="s">
        <v>11510</v>
      </c>
      <c r="X2206" s="38"/>
      <c r="Y2206" s="38"/>
      <c r="Z2206" s="38" t="n">
        <v>1</v>
      </c>
      <c r="AE2206" s="94" t="e">
        <f aca="false" t="array" ref="AE2206:AK2206">_xlfn.torow(_xlfn.unique(_xlfn._xlws.filter(cat_table[Subsector],$E2206=cat_table[Sector],"")))</f>
        <v>#NAME?</v>
      </c>
      <c r="AF2206" s="94" t="e">
        <v>#NAME?</v>
      </c>
      <c r="AG2206" s="94" t="e">
        <v>#NAME?</v>
      </c>
      <c r="AH2206" s="94" t="e">
        <v>#NAME?</v>
      </c>
      <c r="AI2206" s="94" t="e">
        <v>#NAME?</v>
      </c>
      <c r="AJ2206" s="94" t="e">
        <v>#NAME?</v>
      </c>
      <c r="AK2206" s="94" t="e">
        <v>#NAME?</v>
      </c>
      <c r="AO2206" s="94" t="e">
        <f aca="false" t="array" ref="AO2206:AT2206">_xlfn.torow(_xlfn.unique(_xlfn._xlws.filter(cat_table[Sub-subsector],($E2206=cat_table[Sector])*($F2206=cat_table[Subsector]),"")))</f>
        <v>#NAME?</v>
      </c>
      <c r="AP2206" s="94" t="e">
        <v>#NAME?</v>
      </c>
      <c r="AQ2206" s="94" t="e">
        <v>#NAME?</v>
      </c>
      <c r="AR2206" s="94" t="e">
        <v>#NAME?</v>
      </c>
      <c r="AS2206" s="94" t="e">
        <v>#NAME?</v>
      </c>
      <c r="AT2206" s="94" t="e">
        <v>#NAME?</v>
      </c>
    </row>
    <row r="2207" customFormat="false" ht="15" hidden="false" customHeight="true" outlineLevel="0" collapsed="false">
      <c r="A2207" s="29" t="s">
        <v>11622</v>
      </c>
      <c r="B2207" s="20" t="str">
        <f aca="false">INDEX(Table2[], MATCH(L2207, Location_ID!$D$2:$D$648, 0), 1)</f>
        <v>1cb701b7-0085-4ab5-ba7a-743afc95ea69</v>
      </c>
      <c r="C2207" s="29" t="s">
        <v>1101</v>
      </c>
      <c r="D2207" s="269" t="s">
        <v>354</v>
      </c>
      <c r="E2207" s="29" t="s">
        <v>7134</v>
      </c>
      <c r="F2207" s="29" t="s">
        <v>7135</v>
      </c>
      <c r="G2207" s="270" t="s">
        <v>7895</v>
      </c>
      <c r="H2207" s="270"/>
      <c r="I2207" s="29" t="s">
        <v>11577</v>
      </c>
      <c r="J2207" s="29" t="s">
        <v>8069</v>
      </c>
      <c r="K2207" s="29" t="s">
        <v>7128</v>
      </c>
      <c r="L2207" s="29" t="s">
        <v>1819</v>
      </c>
      <c r="M2207" s="29" t="s">
        <v>7129</v>
      </c>
      <c r="N2207" s="29" t="s">
        <v>11579</v>
      </c>
      <c r="O2207" s="29"/>
      <c r="P2207" s="29"/>
      <c r="Q2207" s="29"/>
      <c r="R2207" s="29" t="n">
        <v>49742</v>
      </c>
      <c r="S2207" s="29" t="s">
        <v>7117</v>
      </c>
      <c r="T2207" s="29" t="n">
        <v>0.26</v>
      </c>
      <c r="U2207" s="29" t="n">
        <v>0.26</v>
      </c>
      <c r="V2207" s="29" t="n">
        <v>0.52</v>
      </c>
      <c r="W2207" s="29" t="s">
        <v>11510</v>
      </c>
      <c r="X2207" s="38"/>
      <c r="Y2207" s="38"/>
      <c r="Z2207" s="38" t="n">
        <v>1</v>
      </c>
      <c r="AE2207" s="94" t="e">
        <f aca="false" t="array" ref="AE2207:AK2207">_xlfn.torow(_xlfn.unique(_xlfn._xlws.filter(cat_table[Subsector],$E2207=cat_table[Sector],"")))</f>
        <v>#NAME?</v>
      </c>
      <c r="AF2207" s="94" t="e">
        <v>#NAME?</v>
      </c>
      <c r="AG2207" s="94" t="e">
        <v>#NAME?</v>
      </c>
      <c r="AH2207" s="94" t="e">
        <v>#NAME?</v>
      </c>
      <c r="AI2207" s="94" t="e">
        <v>#NAME?</v>
      </c>
      <c r="AJ2207" s="94" t="e">
        <v>#NAME?</v>
      </c>
      <c r="AK2207" s="94" t="e">
        <v>#NAME?</v>
      </c>
      <c r="AO2207" s="94" t="e">
        <f aca="false" t="array" ref="AO2207:AT2207">_xlfn.torow(_xlfn.unique(_xlfn._xlws.filter(cat_table[Sub-subsector],($E2207=cat_table[Sector])*($F2207=cat_table[Subsector]),"")))</f>
        <v>#NAME?</v>
      </c>
      <c r="AP2207" s="94" t="e">
        <v>#NAME?</v>
      </c>
      <c r="AQ2207" s="94" t="e">
        <v>#NAME?</v>
      </c>
      <c r="AR2207" s="94" t="e">
        <v>#NAME?</v>
      </c>
      <c r="AS2207" s="94" t="e">
        <v>#NAME?</v>
      </c>
      <c r="AT2207" s="94" t="e">
        <v>#NAME?</v>
      </c>
    </row>
    <row r="2208" customFormat="false" ht="15" hidden="false" customHeight="true" outlineLevel="0" collapsed="false">
      <c r="A2208" s="29" t="s">
        <v>11623</v>
      </c>
      <c r="B2208" s="20" t="str">
        <f aca="false">INDEX(Table2[], MATCH(L2208, Location_ID!$D$2:$D$648, 0), 1)</f>
        <v>1cb701b7-0085-4ab5-ba7a-743afc95ea69</v>
      </c>
      <c r="C2208" s="29" t="s">
        <v>1101</v>
      </c>
      <c r="D2208" s="269" t="s">
        <v>354</v>
      </c>
      <c r="E2208" s="29" t="s">
        <v>7631</v>
      </c>
      <c r="F2208" s="29" t="s">
        <v>7632</v>
      </c>
      <c r="G2208" s="270" t="s">
        <v>7633</v>
      </c>
      <c r="H2208" s="270"/>
      <c r="I2208" s="29" t="s">
        <v>11577</v>
      </c>
      <c r="J2208" s="29" t="s">
        <v>11590</v>
      </c>
      <c r="K2208" s="29" t="s">
        <v>7128</v>
      </c>
      <c r="L2208" s="29" t="s">
        <v>1819</v>
      </c>
      <c r="M2208" s="29" t="s">
        <v>7129</v>
      </c>
      <c r="N2208" s="29" t="s">
        <v>11579</v>
      </c>
      <c r="O2208" s="29"/>
      <c r="P2208" s="29"/>
      <c r="Q2208" s="29"/>
      <c r="R2208" s="29" t="n">
        <v>49742</v>
      </c>
      <c r="S2208" s="29" t="s">
        <v>7117</v>
      </c>
      <c r="T2208" s="29" t="n">
        <v>1</v>
      </c>
      <c r="U2208" s="29" t="n">
        <v>0.67</v>
      </c>
      <c r="V2208" s="29" t="n">
        <v>1</v>
      </c>
      <c r="W2208" s="29" t="s">
        <v>11510</v>
      </c>
      <c r="X2208" s="38"/>
      <c r="Y2208" s="38"/>
      <c r="Z2208" s="38" t="n">
        <v>1</v>
      </c>
      <c r="AE2208" s="94" t="e">
        <f aca="false" t="array" ref="AE2208:AI2208">_xlfn.torow(_xlfn.unique(_xlfn._xlws.filter(cat_table[Subsector],$E2208=cat_table[Sector],"")))</f>
        <v>#NAME?</v>
      </c>
      <c r="AF2208" s="94" t="e">
        <v>#NAME?</v>
      </c>
      <c r="AG2208" s="94" t="e">
        <v>#NAME?</v>
      </c>
      <c r="AH2208" s="94" t="e">
        <v>#NAME?</v>
      </c>
      <c r="AI2208" s="94" t="e">
        <v>#NAME?</v>
      </c>
      <c r="AO2208" s="94" t="e">
        <f aca="false" t="array" ref="AO2208:AO2208">_xlfn.torow(_xlfn.unique(_xlfn._xlws.filter(cat_table[Sub-subsector],($E2208=cat_table[Sector])*($F2208=cat_table[Subsector]),"")))</f>
        <v>#NAME?</v>
      </c>
    </row>
    <row r="2209" customFormat="false" ht="15" hidden="false" customHeight="true" outlineLevel="0" collapsed="false">
      <c r="A2209" s="29" t="s">
        <v>11624</v>
      </c>
      <c r="B2209" s="20" t="str">
        <f aca="false">INDEX(Table2[], MATCH(L2209, Location_ID!$D$2:$D$648, 0), 1)</f>
        <v>1cb701b7-0085-4ab5-ba7a-743afc95ea69</v>
      </c>
      <c r="C2209" s="29" t="s">
        <v>1101</v>
      </c>
      <c r="D2209" s="269" t="s">
        <v>354</v>
      </c>
      <c r="E2209" s="29" t="s">
        <v>7631</v>
      </c>
      <c r="F2209" s="29" t="s">
        <v>7926</v>
      </c>
      <c r="G2209" s="270"/>
      <c r="H2209" s="270"/>
      <c r="I2209" s="29" t="s">
        <v>11577</v>
      </c>
      <c r="J2209" s="29" t="s">
        <v>11592</v>
      </c>
      <c r="K2209" s="29" t="s">
        <v>7128</v>
      </c>
      <c r="L2209" s="29" t="s">
        <v>1819</v>
      </c>
      <c r="M2209" s="29" t="s">
        <v>7129</v>
      </c>
      <c r="N2209" s="29" t="s">
        <v>11579</v>
      </c>
      <c r="O2209" s="29"/>
      <c r="P2209" s="29"/>
      <c r="Q2209" s="29"/>
      <c r="R2209" s="29" t="n">
        <v>49742</v>
      </c>
      <c r="S2209" s="29" t="s">
        <v>7117</v>
      </c>
      <c r="T2209" s="29" t="n">
        <v>0.8</v>
      </c>
      <c r="U2209" s="29" t="n">
        <v>0.65</v>
      </c>
      <c r="V2209" s="29" t="n">
        <v>0.86</v>
      </c>
      <c r="W2209" s="29" t="s">
        <v>11510</v>
      </c>
      <c r="X2209" s="38"/>
      <c r="Y2209" s="38"/>
      <c r="Z2209" s="38" t="n">
        <v>1</v>
      </c>
      <c r="AE2209" s="94" t="e">
        <f aca="false" t="array" ref="AE2209:AI2209">_xlfn.torow(_xlfn.unique(_xlfn._xlws.filter(cat_table[Subsector],$E2209=cat_table[Sector],"")))</f>
        <v>#NAME?</v>
      </c>
      <c r="AF2209" s="94" t="e">
        <v>#NAME?</v>
      </c>
      <c r="AG2209" s="94" t="e">
        <v>#NAME?</v>
      </c>
      <c r="AH2209" s="94" t="e">
        <v>#NAME?</v>
      </c>
      <c r="AI2209" s="94" t="e">
        <v>#NAME?</v>
      </c>
      <c r="AO2209" s="94" t="e">
        <f aca="false" t="array" ref="AO2209:AP2209">_xlfn.torow(_xlfn.unique(_xlfn._xlws.filter(cat_table[Sub-subsector],($E2209=cat_table[Sector])*($F2209=cat_table[Subsector]),"")))</f>
        <v>#NAME?</v>
      </c>
      <c r="AP2209" s="94" t="e">
        <v>#NAME?</v>
      </c>
    </row>
    <row r="2210" customFormat="false" ht="15" hidden="false" customHeight="true" outlineLevel="0" collapsed="false">
      <c r="A2210" s="29" t="s">
        <v>11625</v>
      </c>
      <c r="B2210" s="20" t="str">
        <f aca="false">INDEX(Table2[], MATCH(L2210, Location_ID!$D$2:$D$648, 0), 1)</f>
        <v>1cb701b7-0085-4ab5-ba7a-743afc95ea69</v>
      </c>
      <c r="C2210" s="29" t="s">
        <v>1101</v>
      </c>
      <c r="D2210" s="269" t="s">
        <v>354</v>
      </c>
      <c r="E2210" s="29" t="s">
        <v>7127</v>
      </c>
      <c r="F2210" s="29" t="s">
        <v>7610</v>
      </c>
      <c r="G2210" s="270"/>
      <c r="H2210" s="270"/>
      <c r="I2210" s="29" t="s">
        <v>11577</v>
      </c>
      <c r="J2210" s="29" t="s">
        <v>11596</v>
      </c>
      <c r="K2210" s="29" t="s">
        <v>7128</v>
      </c>
      <c r="L2210" s="29" t="s">
        <v>1819</v>
      </c>
      <c r="M2210" s="29" t="s">
        <v>7129</v>
      </c>
      <c r="N2210" s="29" t="s">
        <v>11579</v>
      </c>
      <c r="O2210" s="29"/>
      <c r="P2210" s="29"/>
      <c r="Q2210" s="29"/>
      <c r="R2210" s="29" t="n">
        <v>49742</v>
      </c>
      <c r="S2210" s="29" t="s">
        <v>7117</v>
      </c>
      <c r="T2210" s="29" t="n">
        <v>0.14</v>
      </c>
      <c r="U2210" s="29" t="n">
        <v>0.12</v>
      </c>
      <c r="V2210" s="29" t="n">
        <v>0.16</v>
      </c>
      <c r="W2210" s="29" t="s">
        <v>11510</v>
      </c>
      <c r="X2210" s="38"/>
      <c r="Y2210" s="38"/>
      <c r="Z2210" s="38" t="n">
        <v>1</v>
      </c>
      <c r="AE2210" s="94" t="e">
        <f aca="false" t="array" ref="AE2210:AG2210">_xlfn.torow(_xlfn.unique(_xlfn._xlws.filter(cat_table[Subsector],$E2210=cat_table[Sector],"")))</f>
        <v>#NAME?</v>
      </c>
      <c r="AF2210" s="94" t="e">
        <v>#NAME?</v>
      </c>
      <c r="AG2210" s="94" t="e">
        <v>#NAME?</v>
      </c>
      <c r="AO2210" s="94" t="e">
        <f aca="false" t="array" ref="AO2210:AO2210">_xlfn.torow(_xlfn.unique(_xlfn._xlws.filter(cat_table[Sub-subsector],($E2210=cat_table[Sector])*($F2210=cat_table[Subsector]),"")))</f>
        <v>#NAME?</v>
      </c>
    </row>
    <row r="2211" customFormat="false" ht="15" hidden="false" customHeight="true" outlineLevel="0" collapsed="false">
      <c r="A2211" s="29" t="s">
        <v>11626</v>
      </c>
      <c r="B2211" s="20" t="str">
        <f aca="false">INDEX(Table2[], MATCH(L2211, Location_ID!$D$2:$D$648, 0), 1)</f>
        <v>1cb701b7-0085-4ab5-ba7a-743afc95ea69</v>
      </c>
      <c r="C2211" s="29" t="s">
        <v>1101</v>
      </c>
      <c r="D2211" s="269" t="s">
        <v>354</v>
      </c>
      <c r="E2211" s="29" t="s">
        <v>7127</v>
      </c>
      <c r="F2211" s="29" t="s">
        <v>11603</v>
      </c>
      <c r="G2211" s="270" t="s">
        <v>7991</v>
      </c>
      <c r="H2211" s="270"/>
      <c r="I2211" s="29" t="s">
        <v>11577</v>
      </c>
      <c r="J2211" s="29" t="s">
        <v>7991</v>
      </c>
      <c r="K2211" s="29" t="s">
        <v>7128</v>
      </c>
      <c r="L2211" s="29" t="s">
        <v>1819</v>
      </c>
      <c r="M2211" s="29" t="s">
        <v>7129</v>
      </c>
      <c r="N2211" s="29" t="s">
        <v>11579</v>
      </c>
      <c r="O2211" s="29"/>
      <c r="P2211" s="29"/>
      <c r="Q2211" s="29"/>
      <c r="R2211" s="29" t="n">
        <v>49742</v>
      </c>
      <c r="S2211" s="29" t="s">
        <v>7117</v>
      </c>
      <c r="T2211" s="29" t="n">
        <v>0.57</v>
      </c>
      <c r="U2211" s="29" t="n">
        <v>0.43</v>
      </c>
      <c r="V2211" s="29" t="n">
        <v>0.6</v>
      </c>
      <c r="W2211" s="29" t="s">
        <v>11510</v>
      </c>
      <c r="X2211" s="38"/>
      <c r="Y2211" s="38"/>
      <c r="Z2211" s="38" t="n">
        <v>1</v>
      </c>
      <c r="AE2211" s="94" t="e">
        <f aca="false" t="array" ref="AE2211:AG2211">_xlfn.torow(_xlfn.unique(_xlfn._xlws.filter(cat_table[Subsector],$E2211=cat_table[Sector],"")))</f>
        <v>#NAME?</v>
      </c>
      <c r="AF2211" s="94" t="e">
        <v>#NAME?</v>
      </c>
      <c r="AG2211" s="94" t="e">
        <v>#NAME?</v>
      </c>
      <c r="AO2211" s="94" t="e">
        <f aca="false" t="array" ref="AO2211:AO2211">_xlfn.torow(_xlfn.unique(_xlfn._xlws.filter(cat_table[Sub-subsector],($E2211=cat_table[Sector])*($F2211=cat_table[Subsector]),"")))</f>
        <v>#NAME?</v>
      </c>
    </row>
    <row r="2212" customFormat="false" ht="15" hidden="false" customHeight="true" outlineLevel="0" collapsed="false">
      <c r="A2212" s="29" t="s">
        <v>11627</v>
      </c>
      <c r="B2212" s="20" t="str">
        <f aca="false">INDEX(Table2[], MATCH(L2212, Location_ID!$D$2:$D$648, 0), 1)</f>
        <v>1cb701b7-0085-4ab5-ba7a-743afc95ea69</v>
      </c>
      <c r="C2212" s="29" t="s">
        <v>1101</v>
      </c>
      <c r="D2212" s="269" t="s">
        <v>354</v>
      </c>
      <c r="E2212" s="29" t="s">
        <v>7127</v>
      </c>
      <c r="F2212" s="29" t="s">
        <v>11603</v>
      </c>
      <c r="G2212" s="270"/>
      <c r="H2212" s="270"/>
      <c r="I2212" s="29" t="s">
        <v>11577</v>
      </c>
      <c r="J2212" s="29" t="s">
        <v>11601</v>
      </c>
      <c r="K2212" s="29" t="s">
        <v>7128</v>
      </c>
      <c r="L2212" s="29" t="s">
        <v>1819</v>
      </c>
      <c r="M2212" s="29" t="s">
        <v>7129</v>
      </c>
      <c r="N2212" s="29" t="s">
        <v>11579</v>
      </c>
      <c r="O2212" s="29"/>
      <c r="P2212" s="29"/>
      <c r="Q2212" s="29"/>
      <c r="R2212" s="29" t="n">
        <v>49742</v>
      </c>
      <c r="S2212" s="29" t="s">
        <v>7117</v>
      </c>
      <c r="T2212" s="29" t="n">
        <v>0.14</v>
      </c>
      <c r="U2212" s="29" t="n">
        <v>0.1</v>
      </c>
      <c r="V2212" s="29" t="n">
        <v>0.16</v>
      </c>
      <c r="W2212" s="29" t="s">
        <v>11510</v>
      </c>
      <c r="X2212" s="38"/>
      <c r="Y2212" s="38"/>
      <c r="Z2212" s="38" t="n">
        <v>1</v>
      </c>
      <c r="AE2212" s="94" t="e">
        <f aca="false" t="array" ref="AE2212:AG2212">_xlfn.torow(_xlfn.unique(_xlfn._xlws.filter(cat_table[Subsector],$E2212=cat_table[Sector],"")))</f>
        <v>#NAME?</v>
      </c>
      <c r="AF2212" s="94" t="e">
        <v>#NAME?</v>
      </c>
      <c r="AG2212" s="94" t="e">
        <v>#NAME?</v>
      </c>
      <c r="AO2212" s="94" t="e">
        <f aca="false" t="array" ref="AO2212:AO2212">_xlfn.torow(_xlfn.unique(_xlfn._xlws.filter(cat_table[Sub-subsector],($E2212=cat_table[Sector])*($F2212=cat_table[Subsector]),"")))</f>
        <v>#NAME?</v>
      </c>
    </row>
    <row r="2213" customFormat="false" ht="15" hidden="false" customHeight="true" outlineLevel="0" collapsed="false">
      <c r="A2213" s="185" t="s">
        <v>11628</v>
      </c>
      <c r="B2213" s="20" t="str">
        <f aca="false">INDEX(Table2[], MATCH(L2213, Location_ID!$D$2:$D$648, 0), 1)</f>
        <v>1cb701b7-0085-4ab5-ba7a-743afc95ea69</v>
      </c>
      <c r="C2213" s="185" t="s">
        <v>1101</v>
      </c>
      <c r="D2213" s="271" t="s">
        <v>354</v>
      </c>
      <c r="E2213" s="185" t="s">
        <v>7127</v>
      </c>
      <c r="F2213" s="185" t="s">
        <v>11603</v>
      </c>
      <c r="G2213" s="272"/>
      <c r="H2213" s="272"/>
      <c r="I2213" s="185" t="s">
        <v>11577</v>
      </c>
      <c r="J2213" s="185" t="s">
        <v>7996</v>
      </c>
      <c r="K2213" s="185" t="s">
        <v>7128</v>
      </c>
      <c r="L2213" s="185" t="s">
        <v>1819</v>
      </c>
      <c r="M2213" s="185" t="s">
        <v>7129</v>
      </c>
      <c r="N2213" s="185" t="s">
        <v>11579</v>
      </c>
      <c r="O2213" s="185"/>
      <c r="P2213" s="185"/>
      <c r="Q2213" s="185"/>
      <c r="R2213" s="185" t="n">
        <v>49742</v>
      </c>
      <c r="S2213" s="185" t="s">
        <v>7117</v>
      </c>
      <c r="T2213" s="185" t="n">
        <v>0.12</v>
      </c>
      <c r="U2213" s="185" t="n">
        <v>0.1</v>
      </c>
      <c r="V2213" s="185" t="n">
        <v>0.14</v>
      </c>
      <c r="W2213" s="185" t="s">
        <v>11510</v>
      </c>
      <c r="X2213" s="185"/>
      <c r="Y2213" s="189"/>
      <c r="Z2213" s="189" t="n">
        <v>1</v>
      </c>
      <c r="AE2213" s="94" t="e">
        <f aca="false" t="array" ref="AE2213:AG2213">_xlfn.torow(_xlfn.unique(_xlfn._xlws.filter(cat_table[Subsector],$E2213=cat_table[Sector],"")))</f>
        <v>#NAME?</v>
      </c>
      <c r="AF2213" s="94" t="e">
        <v>#NAME?</v>
      </c>
      <c r="AG2213" s="94" t="e">
        <v>#NAME?</v>
      </c>
      <c r="AO2213" s="94" t="e">
        <f aca="false" t="array" ref="AO2213:AO2213">_xlfn.torow(_xlfn.unique(_xlfn._xlws.filter(cat_table[Sub-subsector],($E2213=cat_table[Sector])*($F2213=cat_table[Subsector]),"")))</f>
        <v>#NAME?</v>
      </c>
    </row>
    <row r="2214" customFormat="false" ht="15" hidden="false" customHeight="true" outlineLevel="0" collapsed="false">
      <c r="A2214" s="62" t="s">
        <v>11629</v>
      </c>
      <c r="B2214" s="20" t="str">
        <f aca="false">INDEX(Table2[], MATCH(L2214, Location_ID!$D$2:$D$648, 0), 1)</f>
        <v>445a733c-15c8-4e48-91db-eea8375dd7e7</v>
      </c>
      <c r="C2214" s="62" t="s">
        <v>1107</v>
      </c>
      <c r="D2214" s="257" t="s">
        <v>354</v>
      </c>
      <c r="E2214" s="62" t="s">
        <v>43</v>
      </c>
      <c r="F2214" s="62"/>
      <c r="G2214" s="62"/>
      <c r="H2214" s="200"/>
      <c r="I2214" s="62" t="s">
        <v>11630</v>
      </c>
      <c r="J2214" s="62" t="s">
        <v>11631</v>
      </c>
      <c r="K2214" s="62" t="s">
        <v>1766</v>
      </c>
      <c r="L2214" s="62" t="s">
        <v>1766</v>
      </c>
      <c r="M2214" s="62" t="s">
        <v>7132</v>
      </c>
      <c r="N2214" s="62"/>
      <c r="O2214" s="62" t="s">
        <v>11632</v>
      </c>
      <c r="P2214" s="223" t="n">
        <v>39814</v>
      </c>
      <c r="Q2214" s="223" t="n">
        <v>43465</v>
      </c>
      <c r="R2214" s="62"/>
      <c r="S2214" s="62" t="s">
        <v>7117</v>
      </c>
      <c r="T2214" s="62" t="n">
        <v>14</v>
      </c>
      <c r="U2214" s="62" t="n">
        <v>5</v>
      </c>
      <c r="V2214" s="62" t="n">
        <v>23</v>
      </c>
      <c r="W2214" s="62" t="s">
        <v>7502</v>
      </c>
      <c r="X2214" s="200"/>
      <c r="Y2214" s="200"/>
      <c r="Z2214" s="200" t="n">
        <v>1</v>
      </c>
      <c r="AE2214" s="94" t="e">
        <f aca="false" t="array" ref="AE2214:AN2214">_xlfn.torow(_xlfn.unique(_xlfn._xlws.filter(cat_table[Subsector],$E2214=cat_table[Sector],"")))</f>
        <v>#NAME?</v>
      </c>
      <c r="AF2214" s="94" t="e">
        <v>#NAME?</v>
      </c>
      <c r="AG2214" s="94" t="e">
        <v>#NAME?</v>
      </c>
      <c r="AH2214" s="94" t="e">
        <v>#NAME?</v>
      </c>
      <c r="AI2214" s="94" t="e">
        <v>#NAME?</v>
      </c>
      <c r="AJ2214" s="94" t="e">
        <v>#NAME?</v>
      </c>
      <c r="AK2214" s="94" t="e">
        <v>#NAME?</v>
      </c>
      <c r="AL2214" s="94" t="e">
        <v>#NAME?</v>
      </c>
      <c r="AM2214" s="94" t="e">
        <v>#NAME?</v>
      </c>
      <c r="AN2214" s="94" t="e">
        <v>#NAME?</v>
      </c>
      <c r="AO2214" s="94" t="e">
        <f aca="false" t="array" ref="AO2214:AO2214">_xlfn.torow(_xlfn.unique(_xlfn._xlws.filter(cat_table[Sub-subsector],($E2214=cat_table[Sector])*($F2214=cat_table[Subsector]),"")))</f>
        <v>#NAME?</v>
      </c>
    </row>
    <row r="2215" customFormat="false" ht="15" hidden="false" customHeight="true" outlineLevel="0" collapsed="false">
      <c r="A2215" s="62" t="s">
        <v>11633</v>
      </c>
      <c r="B2215" s="20" t="str">
        <f aca="false">INDEX(Table2[], MATCH(L2215, Location_ID!$D$2:$D$648, 0), 1)</f>
        <v>445a733c-15c8-4e48-91db-eea8375dd7e7</v>
      </c>
      <c r="C2215" s="62" t="s">
        <v>1107</v>
      </c>
      <c r="D2215" s="257" t="s">
        <v>354</v>
      </c>
      <c r="E2215" s="62" t="s">
        <v>43</v>
      </c>
      <c r="F2215" s="62" t="s">
        <v>7942</v>
      </c>
      <c r="G2215" s="62"/>
      <c r="H2215" s="200"/>
      <c r="I2215" s="62" t="s">
        <v>11630</v>
      </c>
      <c r="J2215" s="62" t="s">
        <v>7942</v>
      </c>
      <c r="K2215" s="62" t="s">
        <v>1766</v>
      </c>
      <c r="L2215" s="62" t="s">
        <v>1766</v>
      </c>
      <c r="M2215" s="62" t="s">
        <v>7132</v>
      </c>
      <c r="N2215" s="62"/>
      <c r="O2215" s="62" t="s">
        <v>11632</v>
      </c>
      <c r="P2215" s="223" t="n">
        <v>39814</v>
      </c>
      <c r="Q2215" s="223" t="n">
        <v>43465</v>
      </c>
      <c r="R2215" s="62"/>
      <c r="S2215" s="62" t="s">
        <v>7117</v>
      </c>
      <c r="T2215" s="62" t="n">
        <v>12</v>
      </c>
      <c r="U2215" s="62" t="n">
        <v>4</v>
      </c>
      <c r="V2215" s="62" t="n">
        <v>20</v>
      </c>
      <c r="W2215" s="62" t="s">
        <v>7502</v>
      </c>
      <c r="X2215" s="200"/>
      <c r="Y2215" s="200"/>
      <c r="Z2215" s="200" t="n">
        <v>1</v>
      </c>
      <c r="AE2215" s="94" t="e">
        <f aca="false" t="array" ref="AE2215:AN2215">_xlfn.torow(_xlfn.unique(_xlfn._xlws.filter(cat_table[Subsector],$E2215=cat_table[Sector],"")))</f>
        <v>#NAME?</v>
      </c>
      <c r="AF2215" s="94" t="e">
        <v>#NAME?</v>
      </c>
      <c r="AG2215" s="94" t="e">
        <v>#NAME?</v>
      </c>
      <c r="AH2215" s="94" t="e">
        <v>#NAME?</v>
      </c>
      <c r="AI2215" s="94" t="e">
        <v>#NAME?</v>
      </c>
      <c r="AJ2215" s="94" t="e">
        <v>#NAME?</v>
      </c>
      <c r="AK2215" s="94" t="e">
        <v>#NAME?</v>
      </c>
      <c r="AL2215" s="94" t="e">
        <v>#NAME?</v>
      </c>
      <c r="AM2215" s="94" t="e">
        <v>#NAME?</v>
      </c>
      <c r="AN2215" s="94" t="e">
        <v>#NAME?</v>
      </c>
      <c r="AO2215" s="94" t="e">
        <f aca="false" t="array" ref="AO2215:AP2215">_xlfn.torow(_xlfn.unique(_xlfn._xlws.filter(cat_table[Sub-subsector],($E2215=cat_table[Sector])*($F2215=cat_table[Subsector]),"")))</f>
        <v>#NAME?</v>
      </c>
      <c r="AP2215" s="94" t="e">
        <v>#NAME?</v>
      </c>
    </row>
    <row r="2216" customFormat="false" ht="15" hidden="false" customHeight="true" outlineLevel="0" collapsed="false">
      <c r="A2216" s="62" t="s">
        <v>11634</v>
      </c>
      <c r="B2216" s="20" t="str">
        <f aca="false">INDEX(Table2[], MATCH(L2216, Location_ID!$D$2:$D$648, 0), 1)</f>
        <v>445a733c-15c8-4e48-91db-eea8375dd7e7</v>
      </c>
      <c r="C2216" s="62" t="s">
        <v>1107</v>
      </c>
      <c r="D2216" s="257" t="s">
        <v>354</v>
      </c>
      <c r="E2216" s="125" t="s">
        <v>7134</v>
      </c>
      <c r="F2216" s="125" t="s">
        <v>7135</v>
      </c>
      <c r="G2216" s="125" t="s">
        <v>7895</v>
      </c>
      <c r="H2216" s="125"/>
      <c r="I2216" s="125" t="s">
        <v>11630</v>
      </c>
      <c r="J2216" s="125" t="s">
        <v>11635</v>
      </c>
      <c r="K2216" s="125" t="s">
        <v>1766</v>
      </c>
      <c r="L2216" s="129" t="s">
        <v>1766</v>
      </c>
      <c r="M2216" s="125" t="s">
        <v>7132</v>
      </c>
      <c r="N2216" s="129"/>
      <c r="O2216" s="129" t="s">
        <v>11632</v>
      </c>
      <c r="P2216" s="183" t="n">
        <v>39814</v>
      </c>
      <c r="Q2216" s="183" t="n">
        <v>43465</v>
      </c>
      <c r="R2216" s="129"/>
      <c r="S2216" s="125" t="s">
        <v>7117</v>
      </c>
      <c r="T2216" s="129" t="n">
        <v>-11</v>
      </c>
      <c r="U2216" s="62" t="n">
        <v>-17</v>
      </c>
      <c r="V2216" s="62" t="n">
        <v>-5</v>
      </c>
      <c r="W2216" s="62" t="s">
        <v>7502</v>
      </c>
      <c r="X2216" s="200"/>
      <c r="Y2216" s="200"/>
      <c r="Z2216" s="200" t="n">
        <v>1</v>
      </c>
      <c r="AE2216" s="94" t="e">
        <f aca="false" t="array" ref="AE2216:AK2216">_xlfn.torow(_xlfn.unique(_xlfn._xlws.filter(cat_table[Subsector],$E2216=cat_table[Sector],"")))</f>
        <v>#NAME?</v>
      </c>
      <c r="AF2216" s="94" t="e">
        <v>#NAME?</v>
      </c>
      <c r="AG2216" s="94" t="e">
        <v>#NAME?</v>
      </c>
      <c r="AH2216" s="94" t="e">
        <v>#NAME?</v>
      </c>
      <c r="AI2216" s="94" t="e">
        <v>#NAME?</v>
      </c>
      <c r="AJ2216" s="94" t="e">
        <v>#NAME?</v>
      </c>
      <c r="AK2216" s="94" t="e">
        <v>#NAME?</v>
      </c>
      <c r="AO2216" s="94" t="e">
        <f aca="false" t="array" ref="AO2216:AT2216">_xlfn.torow(_xlfn.unique(_xlfn._xlws.filter(cat_table[Sub-subsector],($E2216=cat_table[Sector])*($F2216=cat_table[Subsector]),"")))</f>
        <v>#NAME?</v>
      </c>
      <c r="AP2216" s="94" t="e">
        <v>#NAME?</v>
      </c>
      <c r="AQ2216" s="94" t="e">
        <v>#NAME?</v>
      </c>
      <c r="AR2216" s="94" t="e">
        <v>#NAME?</v>
      </c>
      <c r="AS2216" s="94" t="e">
        <v>#NAME?</v>
      </c>
      <c r="AT2216" s="94" t="e">
        <v>#NAME?</v>
      </c>
    </row>
    <row r="2217" customFormat="false" ht="15" hidden="false" customHeight="true" outlineLevel="0" collapsed="false">
      <c r="A2217" s="29" t="s">
        <v>11636</v>
      </c>
      <c r="B2217" s="20" t="str">
        <f aca="false">INDEX(Table2[], MATCH(L2217, Location_ID!$D$2:$D$648, 0), 1)</f>
        <v>eada962d-d450-4a03-a68a-50387d3b4b71</v>
      </c>
      <c r="C2217" s="29" t="s">
        <v>1113</v>
      </c>
      <c r="D2217" s="29" t="s">
        <v>354</v>
      </c>
      <c r="E2217" s="29" t="s">
        <v>7631</v>
      </c>
      <c r="F2217" s="29" t="s">
        <v>7632</v>
      </c>
      <c r="G2217" s="29" t="s">
        <v>7633</v>
      </c>
      <c r="H2217" s="38"/>
      <c r="I2217" s="29" t="s">
        <v>11637</v>
      </c>
      <c r="J2217" s="29" t="s">
        <v>11638</v>
      </c>
      <c r="K2217" s="29" t="s">
        <v>7128</v>
      </c>
      <c r="L2217" s="29" t="s">
        <v>1775</v>
      </c>
      <c r="M2217" s="29" t="s">
        <v>7132</v>
      </c>
      <c r="N2217" s="29" t="s">
        <v>11639</v>
      </c>
      <c r="O2217" s="29" t="s">
        <v>11640</v>
      </c>
      <c r="P2217" s="228" t="n">
        <v>36251</v>
      </c>
      <c r="Q2217" s="228" t="n">
        <v>36616</v>
      </c>
      <c r="R2217" s="29"/>
      <c r="S2217" s="29" t="s">
        <v>7117</v>
      </c>
      <c r="T2217" s="29" t="n">
        <v>404.86</v>
      </c>
      <c r="U2217" s="264"/>
      <c r="V2217" s="29"/>
      <c r="W2217" s="29" t="s">
        <v>8447</v>
      </c>
      <c r="X2217" s="38"/>
      <c r="Y2217" s="38"/>
      <c r="Z2217" s="38" t="n">
        <v>1</v>
      </c>
      <c r="AE2217" s="94" t="e">
        <f aca="false" t="array" ref="AE2217:AI2217">_xlfn.torow(_xlfn.unique(_xlfn._xlws.filter(cat_table[Subsector],$E2217=cat_table[Sector],"")))</f>
        <v>#NAME?</v>
      </c>
      <c r="AF2217" s="94" t="e">
        <v>#NAME?</v>
      </c>
      <c r="AG2217" s="94" t="e">
        <v>#NAME?</v>
      </c>
      <c r="AH2217" s="94" t="e">
        <v>#NAME?</v>
      </c>
      <c r="AI2217" s="94" t="e">
        <v>#NAME?</v>
      </c>
      <c r="AO2217" s="94" t="e">
        <f aca="false" t="array" ref="AO2217:AO2217">_xlfn.torow(_xlfn.unique(_xlfn._xlws.filter(cat_table[Sub-subsector],($E2217=cat_table[Sector])*($F2217=cat_table[Subsector]),"")))</f>
        <v>#NAME?</v>
      </c>
    </row>
    <row r="2218" customFormat="false" ht="15" hidden="false" customHeight="true" outlineLevel="0" collapsed="false">
      <c r="A2218" s="29" t="s">
        <v>11641</v>
      </c>
      <c r="B2218" s="20" t="str">
        <f aca="false">INDEX(Table2[], MATCH(L2218, Location_ID!$D$2:$D$648, 0), 1)</f>
        <v>eada962d-d450-4a03-a68a-50387d3b4b71</v>
      </c>
      <c r="C2218" s="29" t="s">
        <v>1113</v>
      </c>
      <c r="D2218" s="29" t="s">
        <v>354</v>
      </c>
      <c r="E2218" s="29" t="s">
        <v>7631</v>
      </c>
      <c r="F2218" s="29" t="s">
        <v>7632</v>
      </c>
      <c r="G2218" s="29" t="s">
        <v>7633</v>
      </c>
      <c r="H2218" s="38"/>
      <c r="I2218" s="29" t="s">
        <v>11637</v>
      </c>
      <c r="J2218" s="29" t="s">
        <v>11642</v>
      </c>
      <c r="K2218" s="29" t="s">
        <v>7128</v>
      </c>
      <c r="L2218" s="29" t="s">
        <v>1775</v>
      </c>
      <c r="M2218" s="29" t="s">
        <v>7132</v>
      </c>
      <c r="N2218" s="29" t="s">
        <v>11639</v>
      </c>
      <c r="O2218" s="29" t="s">
        <v>11643</v>
      </c>
      <c r="P2218" s="228" t="n">
        <v>36251</v>
      </c>
      <c r="Q2218" s="228" t="n">
        <v>36616</v>
      </c>
      <c r="R2218" s="29"/>
      <c r="S2218" s="29" t="s">
        <v>7117</v>
      </c>
      <c r="T2218" s="29" t="n">
        <v>297.52</v>
      </c>
      <c r="U2218" s="264"/>
      <c r="V2218" s="29"/>
      <c r="W2218" s="29" t="s">
        <v>8447</v>
      </c>
      <c r="X2218" s="38"/>
      <c r="Y2218" s="38"/>
      <c r="Z2218" s="38" t="n">
        <v>1</v>
      </c>
      <c r="AE2218" s="94" t="e">
        <f aca="false" t="array" ref="AE2218:AI2218">_xlfn.torow(_xlfn.unique(_xlfn._xlws.filter(cat_table[Subsector],$E2218=cat_table[Sector],"")))</f>
        <v>#NAME?</v>
      </c>
      <c r="AF2218" s="94" t="e">
        <v>#NAME?</v>
      </c>
      <c r="AG2218" s="94" t="e">
        <v>#NAME?</v>
      </c>
      <c r="AH2218" s="94" t="e">
        <v>#NAME?</v>
      </c>
      <c r="AI2218" s="94" t="e">
        <v>#NAME?</v>
      </c>
      <c r="AO2218" s="94" t="e">
        <f aca="false" t="array" ref="AO2218:AO2218">_xlfn.torow(_xlfn.unique(_xlfn._xlws.filter(cat_table[Sub-subsector],($E2218=cat_table[Sector])*($F2218=cat_table[Subsector]),"")))</f>
        <v>#NAME?</v>
      </c>
    </row>
    <row r="2219" customFormat="false" ht="15" hidden="false" customHeight="true" outlineLevel="0" collapsed="false">
      <c r="A2219" s="29" t="s">
        <v>11644</v>
      </c>
      <c r="B2219" s="20" t="str">
        <f aca="false">INDEX(Table2[], MATCH(L2219, Location_ID!$D$2:$D$648, 0), 1)</f>
        <v>eada962d-d450-4a03-a68a-50387d3b4b71</v>
      </c>
      <c r="C2219" s="29" t="s">
        <v>1113</v>
      </c>
      <c r="D2219" s="29" t="s">
        <v>354</v>
      </c>
      <c r="E2219" s="29" t="s">
        <v>7631</v>
      </c>
      <c r="F2219" s="29" t="s">
        <v>7632</v>
      </c>
      <c r="G2219" s="29" t="s">
        <v>7633</v>
      </c>
      <c r="H2219" s="38"/>
      <c r="I2219" s="29" t="s">
        <v>11637</v>
      </c>
      <c r="J2219" s="29" t="s">
        <v>11645</v>
      </c>
      <c r="K2219" s="29" t="s">
        <v>7128</v>
      </c>
      <c r="L2219" s="29" t="s">
        <v>1775</v>
      </c>
      <c r="M2219" s="29" t="s">
        <v>7132</v>
      </c>
      <c r="N2219" s="29" t="s">
        <v>11639</v>
      </c>
      <c r="O2219" s="29" t="s">
        <v>11643</v>
      </c>
      <c r="P2219" s="228" t="n">
        <v>36251</v>
      </c>
      <c r="Q2219" s="228" t="n">
        <v>36616</v>
      </c>
      <c r="R2219" s="29"/>
      <c r="S2219" s="29" t="s">
        <v>7117</v>
      </c>
      <c r="T2219" s="29" t="n">
        <v>402.39</v>
      </c>
      <c r="U2219" s="262"/>
      <c r="V2219" s="185"/>
      <c r="W2219" s="29" t="s">
        <v>8447</v>
      </c>
      <c r="X2219" s="185"/>
      <c r="Y2219" s="189"/>
      <c r="Z2219" s="38" t="n">
        <v>1</v>
      </c>
      <c r="AE2219" s="94" t="e">
        <f aca="false" t="array" ref="AE2219:AI2219">_xlfn.torow(_xlfn.unique(_xlfn._xlws.filter(cat_table[Subsector],$E2219=cat_table[Sector],"")))</f>
        <v>#NAME?</v>
      </c>
      <c r="AF2219" s="94" t="e">
        <v>#NAME?</v>
      </c>
      <c r="AG2219" s="94" t="e">
        <v>#NAME?</v>
      </c>
      <c r="AH2219" s="94" t="e">
        <v>#NAME?</v>
      </c>
      <c r="AI2219" s="94" t="e">
        <v>#NAME?</v>
      </c>
      <c r="AO2219" s="94" t="e">
        <f aca="false" t="array" ref="AO2219:AO2219">_xlfn.torow(_xlfn.unique(_xlfn._xlws.filter(cat_table[Sub-subsector],($E2219=cat_table[Sector])*($F2219=cat_table[Subsector]),"")))</f>
        <v>#NAME?</v>
      </c>
    </row>
    <row r="2220" customFormat="false" ht="15" hidden="false" customHeight="true" outlineLevel="0" collapsed="false">
      <c r="A2220" s="185" t="s">
        <v>11646</v>
      </c>
      <c r="B2220" s="20" t="str">
        <f aca="false">INDEX(Table2[], MATCH(L2220, Location_ID!$D$2:$D$648, 0), 1)</f>
        <v>714ecfd9-4393-4110-99ab-4468af5dbd47</v>
      </c>
      <c r="C2220" s="29" t="s">
        <v>1113</v>
      </c>
      <c r="D2220" s="29" t="s">
        <v>354</v>
      </c>
      <c r="E2220" s="29" t="s">
        <v>7631</v>
      </c>
      <c r="F2220" s="29" t="s">
        <v>7632</v>
      </c>
      <c r="G2220" s="29" t="s">
        <v>7633</v>
      </c>
      <c r="H2220" s="38"/>
      <c r="I2220" s="29" t="s">
        <v>11637</v>
      </c>
      <c r="J2220" s="29" t="s">
        <v>11647</v>
      </c>
      <c r="K2220" s="29" t="s">
        <v>7124</v>
      </c>
      <c r="L2220" s="29" t="s">
        <v>2380</v>
      </c>
      <c r="M2220" s="29" t="s">
        <v>7132</v>
      </c>
      <c r="N2220" s="29" t="s">
        <v>11639</v>
      </c>
      <c r="O2220" s="29" t="s">
        <v>11648</v>
      </c>
      <c r="P2220" s="228" t="n">
        <v>39904</v>
      </c>
      <c r="Q2220" s="228" t="n">
        <v>40268</v>
      </c>
      <c r="R2220" s="29"/>
      <c r="S2220" s="29" t="s">
        <v>7117</v>
      </c>
      <c r="T2220" s="28" t="n">
        <v>57.35</v>
      </c>
      <c r="U2220" s="29"/>
      <c r="V2220" s="29"/>
      <c r="W2220" s="29" t="s">
        <v>8447</v>
      </c>
      <c r="X2220" s="38"/>
      <c r="Y2220" s="38"/>
      <c r="Z2220" s="38" t="n">
        <v>1</v>
      </c>
      <c r="AE2220" s="94" t="e">
        <f aca="false" t="array" ref="AE2220:AI2220">_xlfn.torow(_xlfn.unique(_xlfn._xlws.filter(cat_table[Subsector],$E2220=cat_table[Sector],"")))</f>
        <v>#NAME?</v>
      </c>
      <c r="AF2220" s="94" t="e">
        <v>#NAME?</v>
      </c>
      <c r="AG2220" s="94" t="e">
        <v>#NAME?</v>
      </c>
      <c r="AH2220" s="94" t="e">
        <v>#NAME?</v>
      </c>
      <c r="AI2220" s="94" t="e">
        <v>#NAME?</v>
      </c>
      <c r="AO2220" s="94" t="e">
        <f aca="false" t="array" ref="AO2220:AO2220">_xlfn.torow(_xlfn.unique(_xlfn._xlws.filter(cat_table[Sub-subsector],($E2220=cat_table[Sector])*($F2220=cat_table[Subsector]),"")))</f>
        <v>#NAME?</v>
      </c>
    </row>
    <row r="2221" customFormat="false" ht="15" hidden="false" customHeight="true" outlineLevel="0" collapsed="false">
      <c r="A2221" s="29" t="s">
        <v>11649</v>
      </c>
      <c r="B2221" s="20" t="str">
        <f aca="false">INDEX(Table2[], MATCH(L2221, Location_ID!$D$2:$D$648, 0), 1)</f>
        <v>714ecfd9-4393-4110-99ab-4468af5dbd47</v>
      </c>
      <c r="C2221" s="264" t="s">
        <v>1113</v>
      </c>
      <c r="D2221" s="29" t="s">
        <v>354</v>
      </c>
      <c r="E2221" s="29" t="s">
        <v>7631</v>
      </c>
      <c r="F2221" s="29" t="s">
        <v>7632</v>
      </c>
      <c r="G2221" s="29" t="s">
        <v>7633</v>
      </c>
      <c r="H2221" s="38"/>
      <c r="I2221" s="29" t="s">
        <v>11637</v>
      </c>
      <c r="J2221" s="29" t="s">
        <v>11650</v>
      </c>
      <c r="K2221" s="29" t="s">
        <v>7124</v>
      </c>
      <c r="L2221" s="29" t="s">
        <v>2380</v>
      </c>
      <c r="M2221" s="29" t="s">
        <v>7132</v>
      </c>
      <c r="N2221" s="29" t="s">
        <v>11639</v>
      </c>
      <c r="O2221" s="29" t="s">
        <v>11648</v>
      </c>
      <c r="P2221" s="228" t="n">
        <v>39904</v>
      </c>
      <c r="Q2221" s="228" t="n">
        <v>40268</v>
      </c>
      <c r="R2221" s="29"/>
      <c r="S2221" s="29" t="s">
        <v>7117</v>
      </c>
      <c r="T2221" s="28" t="n">
        <v>42.14</v>
      </c>
      <c r="U2221" s="29"/>
      <c r="V2221" s="29"/>
      <c r="W2221" s="29" t="s">
        <v>8447</v>
      </c>
      <c r="X2221" s="38"/>
      <c r="Y2221" s="38"/>
      <c r="Z2221" s="38" t="n">
        <v>1</v>
      </c>
      <c r="AE2221" s="94" t="e">
        <f aca="false" t="array" ref="AE2221:AI2221">_xlfn.torow(_xlfn.unique(_xlfn._xlws.filter(cat_table[Subsector],$E2221=cat_table[Sector],"")))</f>
        <v>#NAME?</v>
      </c>
      <c r="AF2221" s="94" t="e">
        <v>#NAME?</v>
      </c>
      <c r="AG2221" s="94" t="e">
        <v>#NAME?</v>
      </c>
      <c r="AH2221" s="94" t="e">
        <v>#NAME?</v>
      </c>
      <c r="AI2221" s="94" t="e">
        <v>#NAME?</v>
      </c>
      <c r="AO2221" s="94" t="e">
        <f aca="false" t="array" ref="AO2221:AO2221">_xlfn.torow(_xlfn.unique(_xlfn._xlws.filter(cat_table[Sub-subsector],($E2221=cat_table[Sector])*($F2221=cat_table[Subsector]),"")))</f>
        <v>#NAME?</v>
      </c>
    </row>
    <row r="2222" customFormat="false" ht="15" hidden="false" customHeight="true" outlineLevel="0" collapsed="false">
      <c r="A2222" s="29" t="s">
        <v>11651</v>
      </c>
      <c r="B2222" s="20" t="str">
        <f aca="false">INDEX(Table2[], MATCH(L2222, Location_ID!$D$2:$D$648, 0), 1)</f>
        <v>714ecfd9-4393-4110-99ab-4468af5dbd47</v>
      </c>
      <c r="C2222" s="264" t="s">
        <v>1113</v>
      </c>
      <c r="D2222" s="29" t="s">
        <v>354</v>
      </c>
      <c r="E2222" s="29" t="s">
        <v>7631</v>
      </c>
      <c r="F2222" s="29" t="s">
        <v>7632</v>
      </c>
      <c r="G2222" s="29" t="s">
        <v>7633</v>
      </c>
      <c r="H2222" s="38"/>
      <c r="I2222" s="29" t="s">
        <v>11637</v>
      </c>
      <c r="J2222" s="29" t="s">
        <v>11652</v>
      </c>
      <c r="K2222" s="29" t="s">
        <v>7124</v>
      </c>
      <c r="L2222" s="29" t="s">
        <v>2380</v>
      </c>
      <c r="M2222" s="29" t="s">
        <v>7132</v>
      </c>
      <c r="N2222" s="29" t="s">
        <v>11639</v>
      </c>
      <c r="O2222" s="29" t="s">
        <v>11648</v>
      </c>
      <c r="P2222" s="228" t="n">
        <v>39904</v>
      </c>
      <c r="Q2222" s="228" t="n">
        <v>40268</v>
      </c>
      <c r="R2222" s="29"/>
      <c r="S2222" s="29" t="s">
        <v>7117</v>
      </c>
      <c r="T2222" s="28" t="n">
        <v>52.15</v>
      </c>
      <c r="U2222" s="29"/>
      <c r="V2222" s="29"/>
      <c r="W2222" s="29" t="s">
        <v>8447</v>
      </c>
      <c r="X2222" s="38"/>
      <c r="Y2222" s="38"/>
      <c r="Z2222" s="38" t="n">
        <v>1</v>
      </c>
      <c r="AE2222" s="94" t="e">
        <f aca="false" t="array" ref="AE2222:AI2222">_xlfn.torow(_xlfn.unique(_xlfn._xlws.filter(cat_table[Subsector],$E2222=cat_table[Sector],"")))</f>
        <v>#NAME?</v>
      </c>
      <c r="AF2222" s="94" t="e">
        <v>#NAME?</v>
      </c>
      <c r="AG2222" s="94" t="e">
        <v>#NAME?</v>
      </c>
      <c r="AH2222" s="94" t="e">
        <v>#NAME?</v>
      </c>
      <c r="AI2222" s="94" t="e">
        <v>#NAME?</v>
      </c>
      <c r="AO2222" s="94" t="e">
        <f aca="false" t="array" ref="AO2222:AO2222">_xlfn.torow(_xlfn.unique(_xlfn._xlws.filter(cat_table[Sub-subsector],($E2222=cat_table[Sector])*($F2222=cat_table[Subsector]),"")))</f>
        <v>#NAME?</v>
      </c>
    </row>
    <row r="2223" customFormat="false" ht="15" hidden="false" customHeight="true" outlineLevel="0" collapsed="false">
      <c r="A2223" s="29" t="s">
        <v>11653</v>
      </c>
      <c r="B2223" s="20" t="str">
        <f aca="false">INDEX(Table2[], MATCH(L2223, Location_ID!$D$2:$D$648, 0), 1)</f>
        <v>f3be668b-5d34-4c3e-a8b9-dae6bbcd1add</v>
      </c>
      <c r="C2223" s="264" t="s">
        <v>1113</v>
      </c>
      <c r="D2223" s="29" t="s">
        <v>354</v>
      </c>
      <c r="E2223" s="29" t="s">
        <v>7631</v>
      </c>
      <c r="F2223" s="29" t="s">
        <v>7632</v>
      </c>
      <c r="G2223" s="29" t="s">
        <v>7633</v>
      </c>
      <c r="H2223" s="38"/>
      <c r="I2223" s="29" t="s">
        <v>11637</v>
      </c>
      <c r="J2223" s="29" t="s">
        <v>11654</v>
      </c>
      <c r="K2223" s="29" t="s">
        <v>7124</v>
      </c>
      <c r="L2223" s="29" t="s">
        <v>2382</v>
      </c>
      <c r="M2223" s="29" t="s">
        <v>7132</v>
      </c>
      <c r="N2223" s="29" t="s">
        <v>11639</v>
      </c>
      <c r="O2223" s="29" t="s">
        <v>11643</v>
      </c>
      <c r="P2223" s="228" t="n">
        <v>36251</v>
      </c>
      <c r="Q2223" s="228" t="n">
        <v>36616</v>
      </c>
      <c r="R2223" s="29"/>
      <c r="S2223" s="29" t="s">
        <v>7117</v>
      </c>
      <c r="T2223" s="28" t="n">
        <v>70.67</v>
      </c>
      <c r="U2223" s="29"/>
      <c r="V2223" s="29"/>
      <c r="W2223" s="29" t="s">
        <v>8447</v>
      </c>
      <c r="X2223" s="38"/>
      <c r="Y2223" s="38"/>
      <c r="Z2223" s="38" t="n">
        <v>1</v>
      </c>
      <c r="AE2223" s="94" t="e">
        <f aca="false" t="array" ref="AE2223:AI2223">_xlfn.torow(_xlfn.unique(_xlfn._xlws.filter(cat_table[Subsector],$E2223=cat_table[Sector],"")))</f>
        <v>#NAME?</v>
      </c>
      <c r="AF2223" s="94" t="e">
        <v>#NAME?</v>
      </c>
      <c r="AG2223" s="94" t="e">
        <v>#NAME?</v>
      </c>
      <c r="AH2223" s="94" t="e">
        <v>#NAME?</v>
      </c>
      <c r="AI2223" s="94" t="e">
        <v>#NAME?</v>
      </c>
      <c r="AO2223" s="94" t="e">
        <f aca="false" t="array" ref="AO2223:AO2223">_xlfn.torow(_xlfn.unique(_xlfn._xlws.filter(cat_table[Sub-subsector],($E2223=cat_table[Sector])*($F2223=cat_table[Subsector]),"")))</f>
        <v>#NAME?</v>
      </c>
    </row>
    <row r="2224" customFormat="false" ht="15" hidden="false" customHeight="true" outlineLevel="0" collapsed="false">
      <c r="A2224" s="29" t="s">
        <v>11655</v>
      </c>
      <c r="B2224" s="20" t="str">
        <f aca="false">INDEX(Table2[], MATCH(L2224, Location_ID!$D$2:$D$648, 0), 1)</f>
        <v>50c65b6a-ecd7-47ae-8c09-29fc00eb2085</v>
      </c>
      <c r="C2224" s="264" t="s">
        <v>1113</v>
      </c>
      <c r="D2224" s="29" t="s">
        <v>354</v>
      </c>
      <c r="E2224" s="29" t="s">
        <v>7631</v>
      </c>
      <c r="F2224" s="29" t="s">
        <v>7632</v>
      </c>
      <c r="G2224" s="29" t="s">
        <v>7633</v>
      </c>
      <c r="H2224" s="38"/>
      <c r="I2224" s="29" t="s">
        <v>11637</v>
      </c>
      <c r="J2224" s="29" t="s">
        <v>11654</v>
      </c>
      <c r="K2224" s="29" t="s">
        <v>7124</v>
      </c>
      <c r="L2224" s="29" t="s">
        <v>2384</v>
      </c>
      <c r="M2224" s="29" t="s">
        <v>7132</v>
      </c>
      <c r="N2224" s="29" t="s">
        <v>11639</v>
      </c>
      <c r="O2224" s="29" t="s">
        <v>11643</v>
      </c>
      <c r="P2224" s="228" t="n">
        <v>36251</v>
      </c>
      <c r="Q2224" s="228" t="n">
        <v>36616</v>
      </c>
      <c r="R2224" s="29"/>
      <c r="S2224" s="29" t="s">
        <v>7117</v>
      </c>
      <c r="T2224" s="28" t="n">
        <v>46.29</v>
      </c>
      <c r="U2224" s="29"/>
      <c r="V2224" s="29"/>
      <c r="W2224" s="29" t="s">
        <v>8447</v>
      </c>
      <c r="X2224" s="38"/>
      <c r="Y2224" s="38"/>
      <c r="Z2224" s="38" t="n">
        <v>1</v>
      </c>
      <c r="AE2224" s="94" t="e">
        <f aca="false" t="array" ref="AE2224:AI2224">_xlfn.torow(_xlfn.unique(_xlfn._xlws.filter(cat_table[Subsector],$E2224=cat_table[Sector],"")))</f>
        <v>#NAME?</v>
      </c>
      <c r="AF2224" s="94" t="e">
        <v>#NAME?</v>
      </c>
      <c r="AG2224" s="94" t="e">
        <v>#NAME?</v>
      </c>
      <c r="AH2224" s="94" t="e">
        <v>#NAME?</v>
      </c>
      <c r="AI2224" s="94" t="e">
        <v>#NAME?</v>
      </c>
      <c r="AO2224" s="94" t="e">
        <f aca="false" t="array" ref="AO2224:AO2224">_xlfn.torow(_xlfn.unique(_xlfn._xlws.filter(cat_table[Sub-subsector],($E2224=cat_table[Sector])*($F2224=cat_table[Subsector]),"")))</f>
        <v>#NAME?</v>
      </c>
    </row>
    <row r="2225" customFormat="false" ht="15" hidden="false" customHeight="true" outlineLevel="0" collapsed="false">
      <c r="A2225" s="29" t="s">
        <v>11656</v>
      </c>
      <c r="B2225" s="20" t="str">
        <f aca="false">INDEX(Table2[], MATCH(L2225, Location_ID!$D$2:$D$648, 0), 1)</f>
        <v>5a43a230-e554-4a5a-9e83-e8876cf4313b</v>
      </c>
      <c r="C2225" s="264" t="s">
        <v>1113</v>
      </c>
      <c r="D2225" s="29" t="s">
        <v>354</v>
      </c>
      <c r="E2225" s="29" t="s">
        <v>7631</v>
      </c>
      <c r="F2225" s="29" t="s">
        <v>7632</v>
      </c>
      <c r="G2225" s="29" t="s">
        <v>7633</v>
      </c>
      <c r="H2225" s="38"/>
      <c r="I2225" s="29" t="s">
        <v>11637</v>
      </c>
      <c r="J2225" s="29" t="s">
        <v>11654</v>
      </c>
      <c r="K2225" s="29" t="s">
        <v>7124</v>
      </c>
      <c r="L2225" s="29" t="s">
        <v>2386</v>
      </c>
      <c r="M2225" s="29" t="s">
        <v>7132</v>
      </c>
      <c r="N2225" s="29" t="s">
        <v>11639</v>
      </c>
      <c r="O2225" s="29" t="s">
        <v>11643</v>
      </c>
      <c r="P2225" s="228" t="n">
        <v>36251</v>
      </c>
      <c r="Q2225" s="228" t="n">
        <v>36616</v>
      </c>
      <c r="R2225" s="29"/>
      <c r="S2225" s="29" t="s">
        <v>7117</v>
      </c>
      <c r="T2225" s="28" t="n">
        <v>41.97</v>
      </c>
      <c r="U2225" s="29"/>
      <c r="V2225" s="29"/>
      <c r="W2225" s="29" t="s">
        <v>8447</v>
      </c>
      <c r="X2225" s="38"/>
      <c r="Y2225" s="38"/>
      <c r="Z2225" s="38" t="n">
        <v>1</v>
      </c>
      <c r="AE2225" s="94" t="e">
        <f aca="false" t="array" ref="AE2225:AI2225">_xlfn.torow(_xlfn.unique(_xlfn._xlws.filter(cat_table[Subsector],$E2225=cat_table[Sector],"")))</f>
        <v>#NAME?</v>
      </c>
      <c r="AF2225" s="94" t="e">
        <v>#NAME?</v>
      </c>
      <c r="AG2225" s="94" t="e">
        <v>#NAME?</v>
      </c>
      <c r="AH2225" s="94" t="e">
        <v>#NAME?</v>
      </c>
      <c r="AI2225" s="94" t="e">
        <v>#NAME?</v>
      </c>
      <c r="AO2225" s="94" t="e">
        <f aca="false" t="array" ref="AO2225:AO2225">_xlfn.torow(_xlfn.unique(_xlfn._xlws.filter(cat_table[Sub-subsector],($E2225=cat_table[Sector])*($F2225=cat_table[Subsector]),"")))</f>
        <v>#NAME?</v>
      </c>
    </row>
    <row r="2226" customFormat="false" ht="15" hidden="false" customHeight="true" outlineLevel="0" collapsed="false">
      <c r="A2226" s="29" t="s">
        <v>11657</v>
      </c>
      <c r="B2226" s="20" t="str">
        <f aca="false">INDEX(Table2[], MATCH(L2226, Location_ID!$D$2:$D$648, 0), 1)</f>
        <v>0e15e53d-f1fe-4a10-9d08-00ed6968cd91</v>
      </c>
      <c r="C2226" s="264" t="s">
        <v>1113</v>
      </c>
      <c r="D2226" s="29" t="s">
        <v>354</v>
      </c>
      <c r="E2226" s="29" t="s">
        <v>7631</v>
      </c>
      <c r="F2226" s="29" t="s">
        <v>7632</v>
      </c>
      <c r="G2226" s="29" t="s">
        <v>7633</v>
      </c>
      <c r="H2226" s="38"/>
      <c r="I2226" s="29" t="s">
        <v>11637</v>
      </c>
      <c r="J2226" s="29" t="s">
        <v>11654</v>
      </c>
      <c r="K2226" s="29" t="s">
        <v>7124</v>
      </c>
      <c r="L2226" s="29" t="s">
        <v>2388</v>
      </c>
      <c r="M2226" s="29" t="s">
        <v>7132</v>
      </c>
      <c r="N2226" s="29" t="s">
        <v>11639</v>
      </c>
      <c r="O2226" s="29" t="s">
        <v>11643</v>
      </c>
      <c r="P2226" s="228" t="n">
        <v>36251</v>
      </c>
      <c r="Q2226" s="228" t="n">
        <v>36616</v>
      </c>
      <c r="R2226" s="29"/>
      <c r="S2226" s="29" t="s">
        <v>7117</v>
      </c>
      <c r="T2226" s="28" t="n">
        <v>35.89</v>
      </c>
      <c r="U2226" s="29"/>
      <c r="V2226" s="29"/>
      <c r="W2226" s="29" t="s">
        <v>8447</v>
      </c>
      <c r="X2226" s="38"/>
      <c r="Y2226" s="38"/>
      <c r="Z2226" s="38" t="n">
        <v>1</v>
      </c>
      <c r="AE2226" s="94" t="e">
        <f aca="false" t="array" ref="AE2226:AI2226">_xlfn.torow(_xlfn.unique(_xlfn._xlws.filter(cat_table[Subsector],$E2226=cat_table[Sector],"")))</f>
        <v>#NAME?</v>
      </c>
      <c r="AF2226" s="94" t="e">
        <v>#NAME?</v>
      </c>
      <c r="AG2226" s="94" t="e">
        <v>#NAME?</v>
      </c>
      <c r="AH2226" s="94" t="e">
        <v>#NAME?</v>
      </c>
      <c r="AI2226" s="94" t="e">
        <v>#NAME?</v>
      </c>
      <c r="AO2226" s="94" t="e">
        <f aca="false" t="array" ref="AO2226:AO2226">_xlfn.torow(_xlfn.unique(_xlfn._xlws.filter(cat_table[Sub-subsector],($E2226=cat_table[Sector])*($F2226=cat_table[Subsector]),"")))</f>
        <v>#NAME?</v>
      </c>
    </row>
    <row r="2227" customFormat="false" ht="15" hidden="false" customHeight="true" outlineLevel="0" collapsed="false">
      <c r="A2227" s="29" t="s">
        <v>11658</v>
      </c>
      <c r="B2227" s="20" t="str">
        <f aca="false">INDEX(Table2[], MATCH(L2227, Location_ID!$D$2:$D$648, 0), 1)</f>
        <v>18cb4e24-3ab1-4d38-bbb1-4e7f265c225f</v>
      </c>
      <c r="C2227" s="264" t="s">
        <v>1113</v>
      </c>
      <c r="D2227" s="29" t="s">
        <v>354</v>
      </c>
      <c r="E2227" s="29" t="s">
        <v>7631</v>
      </c>
      <c r="F2227" s="29" t="s">
        <v>7632</v>
      </c>
      <c r="G2227" s="29" t="s">
        <v>7633</v>
      </c>
      <c r="H2227" s="38"/>
      <c r="I2227" s="29" t="s">
        <v>11637</v>
      </c>
      <c r="J2227" s="29" t="s">
        <v>11654</v>
      </c>
      <c r="K2227" s="29" t="s">
        <v>7124</v>
      </c>
      <c r="L2227" s="29" t="s">
        <v>2390</v>
      </c>
      <c r="M2227" s="29" t="s">
        <v>7132</v>
      </c>
      <c r="N2227" s="29" t="s">
        <v>11639</v>
      </c>
      <c r="O2227" s="29" t="s">
        <v>11643</v>
      </c>
      <c r="P2227" s="228" t="n">
        <v>36251</v>
      </c>
      <c r="Q2227" s="228" t="n">
        <v>36616</v>
      </c>
      <c r="R2227" s="29"/>
      <c r="S2227" s="29" t="s">
        <v>7117</v>
      </c>
      <c r="T2227" s="28" t="n">
        <v>33.99</v>
      </c>
      <c r="U2227" s="29"/>
      <c r="V2227" s="29"/>
      <c r="W2227" s="29" t="s">
        <v>8447</v>
      </c>
      <c r="X2227" s="38"/>
      <c r="Y2227" s="38"/>
      <c r="Z2227" s="38" t="n">
        <v>1</v>
      </c>
      <c r="AE2227" s="94" t="e">
        <f aca="false" t="array" ref="AE2227:AI2227">_xlfn.torow(_xlfn.unique(_xlfn._xlws.filter(cat_table[Subsector],$E2227=cat_table[Sector],"")))</f>
        <v>#NAME?</v>
      </c>
      <c r="AF2227" s="94" t="e">
        <v>#NAME?</v>
      </c>
      <c r="AG2227" s="94" t="e">
        <v>#NAME?</v>
      </c>
      <c r="AH2227" s="94" t="e">
        <v>#NAME?</v>
      </c>
      <c r="AI2227" s="94" t="e">
        <v>#NAME?</v>
      </c>
      <c r="AO2227" s="94" t="e">
        <f aca="false" t="array" ref="AO2227:AO2227">_xlfn.torow(_xlfn.unique(_xlfn._xlws.filter(cat_table[Sub-subsector],($E2227=cat_table[Sector])*($F2227=cat_table[Subsector]),"")))</f>
        <v>#NAME?</v>
      </c>
    </row>
    <row r="2228" customFormat="false" ht="15" hidden="false" customHeight="true" outlineLevel="0" collapsed="false">
      <c r="A2228" s="29" t="s">
        <v>11659</v>
      </c>
      <c r="B2228" s="20" t="str">
        <f aca="false">INDEX(Table2[], MATCH(L2228, Location_ID!$D$2:$D$648, 0), 1)</f>
        <v>f3be668b-5d34-4c3e-a8b9-dae6bbcd1add</v>
      </c>
      <c r="C2228" s="264" t="s">
        <v>1113</v>
      </c>
      <c r="D2228" s="29" t="s">
        <v>354</v>
      </c>
      <c r="E2228" s="29" t="s">
        <v>7631</v>
      </c>
      <c r="F2228" s="29" t="s">
        <v>7632</v>
      </c>
      <c r="G2228" s="29" t="s">
        <v>7633</v>
      </c>
      <c r="H2228" s="38"/>
      <c r="I2228" s="29" t="s">
        <v>11637</v>
      </c>
      <c r="J2228" s="29" t="s">
        <v>11654</v>
      </c>
      <c r="K2228" s="29" t="s">
        <v>7124</v>
      </c>
      <c r="L2228" s="29" t="s">
        <v>2382</v>
      </c>
      <c r="M2228" s="29" t="s">
        <v>7132</v>
      </c>
      <c r="N2228" s="29" t="s">
        <v>11639</v>
      </c>
      <c r="O2228" s="29" t="s">
        <v>11643</v>
      </c>
      <c r="P2228" s="228" t="n">
        <v>39904</v>
      </c>
      <c r="Q2228" s="228" t="n">
        <v>40268</v>
      </c>
      <c r="R2228" s="29"/>
      <c r="S2228" s="29" t="s">
        <v>7117</v>
      </c>
      <c r="T2228" s="28" t="n">
        <v>149.16</v>
      </c>
      <c r="U2228" s="29"/>
      <c r="V2228" s="29"/>
      <c r="W2228" s="29" t="s">
        <v>8447</v>
      </c>
      <c r="X2228" s="38"/>
      <c r="Y2228" s="38"/>
      <c r="Z2228" s="38" t="n">
        <v>1</v>
      </c>
      <c r="AE2228" s="94" t="e">
        <f aca="false" t="array" ref="AE2228:AI2228">_xlfn.torow(_xlfn.unique(_xlfn._xlws.filter(cat_table[Subsector],$E2228=cat_table[Sector],"")))</f>
        <v>#NAME?</v>
      </c>
      <c r="AF2228" s="94" t="e">
        <v>#NAME?</v>
      </c>
      <c r="AG2228" s="94" t="e">
        <v>#NAME?</v>
      </c>
      <c r="AH2228" s="94" t="e">
        <v>#NAME?</v>
      </c>
      <c r="AI2228" s="94" t="e">
        <v>#NAME?</v>
      </c>
      <c r="AO2228" s="94" t="e">
        <f aca="false" t="array" ref="AO2228:AO2228">_xlfn.torow(_xlfn.unique(_xlfn._xlws.filter(cat_table[Sub-subsector],($E2228=cat_table[Sector])*($F2228=cat_table[Subsector]),"")))</f>
        <v>#NAME?</v>
      </c>
    </row>
    <row r="2229" customFormat="false" ht="15" hidden="false" customHeight="true" outlineLevel="0" collapsed="false">
      <c r="A2229" s="29" t="s">
        <v>11660</v>
      </c>
      <c r="B2229" s="20" t="str">
        <f aca="false">INDEX(Table2[], MATCH(L2229, Location_ID!$D$2:$D$648, 0), 1)</f>
        <v>0e15e53d-f1fe-4a10-9d08-00ed6968cd91</v>
      </c>
      <c r="C2229" s="264" t="s">
        <v>1113</v>
      </c>
      <c r="D2229" s="29" t="s">
        <v>354</v>
      </c>
      <c r="E2229" s="29" t="s">
        <v>7631</v>
      </c>
      <c r="F2229" s="29" t="s">
        <v>7632</v>
      </c>
      <c r="G2229" s="29" t="s">
        <v>7633</v>
      </c>
      <c r="H2229" s="38"/>
      <c r="I2229" s="29" t="s">
        <v>11637</v>
      </c>
      <c r="J2229" s="29" t="s">
        <v>11654</v>
      </c>
      <c r="K2229" s="29" t="s">
        <v>7124</v>
      </c>
      <c r="L2229" s="29" t="s">
        <v>2388</v>
      </c>
      <c r="M2229" s="29" t="s">
        <v>7132</v>
      </c>
      <c r="N2229" s="29" t="s">
        <v>11639</v>
      </c>
      <c r="O2229" s="29" t="s">
        <v>11643</v>
      </c>
      <c r="P2229" s="228" t="n">
        <v>39904</v>
      </c>
      <c r="Q2229" s="228" t="n">
        <v>40268</v>
      </c>
      <c r="R2229" s="29"/>
      <c r="S2229" s="29" t="s">
        <v>7117</v>
      </c>
      <c r="T2229" s="28" t="n">
        <v>97.53</v>
      </c>
      <c r="U2229" s="29"/>
      <c r="V2229" s="29"/>
      <c r="W2229" s="29" t="s">
        <v>8447</v>
      </c>
      <c r="X2229" s="38"/>
      <c r="Y2229" s="38"/>
      <c r="Z2229" s="38" t="n">
        <v>1</v>
      </c>
      <c r="AE2229" s="94" t="e">
        <f aca="false" t="array" ref="AE2229:AI2229">_xlfn.torow(_xlfn.unique(_xlfn._xlws.filter(cat_table[Subsector],$E2229=cat_table[Sector],"")))</f>
        <v>#NAME?</v>
      </c>
      <c r="AF2229" s="94" t="e">
        <v>#NAME?</v>
      </c>
      <c r="AG2229" s="94" t="e">
        <v>#NAME?</v>
      </c>
      <c r="AH2229" s="94" t="e">
        <v>#NAME?</v>
      </c>
      <c r="AI2229" s="94" t="e">
        <v>#NAME?</v>
      </c>
      <c r="AO2229" s="94" t="e">
        <f aca="false" t="array" ref="AO2229:AO2229">_xlfn.torow(_xlfn.unique(_xlfn._xlws.filter(cat_table[Sub-subsector],($E2229=cat_table[Sector])*($F2229=cat_table[Subsector]),"")))</f>
        <v>#NAME?</v>
      </c>
    </row>
    <row r="2230" customFormat="false" ht="15" hidden="false" customHeight="true" outlineLevel="0" collapsed="false">
      <c r="A2230" s="29" t="s">
        <v>11661</v>
      </c>
      <c r="B2230" s="20" t="str">
        <f aca="false">INDEX(Table2[], MATCH(L2230, Location_ID!$D$2:$D$648, 0), 1)</f>
        <v>5a43a230-e554-4a5a-9e83-e8876cf4313b</v>
      </c>
      <c r="C2230" s="264" t="s">
        <v>1113</v>
      </c>
      <c r="D2230" s="29" t="s">
        <v>354</v>
      </c>
      <c r="E2230" s="29" t="s">
        <v>7631</v>
      </c>
      <c r="F2230" s="29" t="s">
        <v>7632</v>
      </c>
      <c r="G2230" s="29" t="s">
        <v>7633</v>
      </c>
      <c r="H2230" s="38"/>
      <c r="I2230" s="29" t="s">
        <v>11637</v>
      </c>
      <c r="J2230" s="29" t="s">
        <v>11654</v>
      </c>
      <c r="K2230" s="29" t="s">
        <v>7124</v>
      </c>
      <c r="L2230" s="29" t="s">
        <v>2386</v>
      </c>
      <c r="M2230" s="29" t="s">
        <v>7132</v>
      </c>
      <c r="N2230" s="29" t="s">
        <v>11639</v>
      </c>
      <c r="O2230" s="29" t="s">
        <v>11643</v>
      </c>
      <c r="P2230" s="228" t="n">
        <v>39904</v>
      </c>
      <c r="Q2230" s="228" t="n">
        <v>40268</v>
      </c>
      <c r="R2230" s="29"/>
      <c r="S2230" s="29" t="s">
        <v>7117</v>
      </c>
      <c r="T2230" s="28" t="n">
        <v>97.12</v>
      </c>
      <c r="U2230" s="29"/>
      <c r="V2230" s="29"/>
      <c r="W2230" s="29" t="s">
        <v>8447</v>
      </c>
      <c r="X2230" s="38"/>
      <c r="Y2230" s="38"/>
      <c r="Z2230" s="38" t="n">
        <v>1</v>
      </c>
      <c r="AE2230" s="94" t="e">
        <f aca="false" t="array" ref="AE2230:AI2230">_xlfn.torow(_xlfn.unique(_xlfn._xlws.filter(cat_table[Subsector],$E2230=cat_table[Sector],"")))</f>
        <v>#NAME?</v>
      </c>
      <c r="AF2230" s="94" t="e">
        <v>#NAME?</v>
      </c>
      <c r="AG2230" s="94" t="e">
        <v>#NAME?</v>
      </c>
      <c r="AH2230" s="94" t="e">
        <v>#NAME?</v>
      </c>
      <c r="AI2230" s="94" t="e">
        <v>#NAME?</v>
      </c>
      <c r="AO2230" s="94" t="e">
        <f aca="false" t="array" ref="AO2230:AO2230">_xlfn.torow(_xlfn.unique(_xlfn._xlws.filter(cat_table[Sub-subsector],($E2230=cat_table[Sector])*($F2230=cat_table[Subsector]),"")))</f>
        <v>#NAME?</v>
      </c>
    </row>
    <row r="2231" customFormat="false" ht="15" hidden="false" customHeight="true" outlineLevel="0" collapsed="false">
      <c r="A2231" s="29" t="s">
        <v>11662</v>
      </c>
      <c r="B2231" s="20" t="str">
        <f aca="false">INDEX(Table2[], MATCH(L2231, Location_ID!$D$2:$D$648, 0), 1)</f>
        <v>50c65b6a-ecd7-47ae-8c09-29fc00eb2085</v>
      </c>
      <c r="C2231" s="264" t="s">
        <v>1113</v>
      </c>
      <c r="D2231" s="29" t="s">
        <v>354</v>
      </c>
      <c r="E2231" s="29" t="s">
        <v>7631</v>
      </c>
      <c r="F2231" s="29" t="s">
        <v>7632</v>
      </c>
      <c r="G2231" s="29" t="s">
        <v>7633</v>
      </c>
      <c r="H2231" s="38"/>
      <c r="I2231" s="29" t="s">
        <v>11637</v>
      </c>
      <c r="J2231" s="29" t="s">
        <v>11654</v>
      </c>
      <c r="K2231" s="29" t="s">
        <v>7124</v>
      </c>
      <c r="L2231" s="29" t="s">
        <v>2384</v>
      </c>
      <c r="M2231" s="29" t="s">
        <v>7132</v>
      </c>
      <c r="N2231" s="29" t="s">
        <v>11639</v>
      </c>
      <c r="O2231" s="29" t="s">
        <v>11643</v>
      </c>
      <c r="P2231" s="228" t="n">
        <v>39904</v>
      </c>
      <c r="Q2231" s="228" t="n">
        <v>40268</v>
      </c>
      <c r="R2231" s="29"/>
      <c r="S2231" s="29" t="s">
        <v>7117</v>
      </c>
      <c r="T2231" s="28" t="n">
        <v>89.98</v>
      </c>
      <c r="U2231" s="29"/>
      <c r="V2231" s="29"/>
      <c r="W2231" s="29" t="s">
        <v>8447</v>
      </c>
      <c r="X2231" s="38"/>
      <c r="Y2231" s="38"/>
      <c r="Z2231" s="38" t="n">
        <v>1</v>
      </c>
      <c r="AE2231" s="94" t="e">
        <f aca="false" t="array" ref="AE2231:AI2231">_xlfn.torow(_xlfn.unique(_xlfn._xlws.filter(cat_table[Subsector],$E2231=cat_table[Sector],"")))</f>
        <v>#NAME?</v>
      </c>
      <c r="AF2231" s="94" t="e">
        <v>#NAME?</v>
      </c>
      <c r="AG2231" s="94" t="e">
        <v>#NAME?</v>
      </c>
      <c r="AH2231" s="94" t="e">
        <v>#NAME?</v>
      </c>
      <c r="AI2231" s="94" t="e">
        <v>#NAME?</v>
      </c>
      <c r="AO2231" s="94" t="e">
        <f aca="false" t="array" ref="AO2231:AO2231">_xlfn.torow(_xlfn.unique(_xlfn._xlws.filter(cat_table[Sub-subsector],($E2231=cat_table[Sector])*($F2231=cat_table[Subsector]),"")))</f>
        <v>#NAME?</v>
      </c>
    </row>
    <row r="2232" customFormat="false" ht="15" hidden="false" customHeight="true" outlineLevel="0" collapsed="false">
      <c r="A2232" s="29" t="s">
        <v>11663</v>
      </c>
      <c r="B2232" s="20" t="str">
        <f aca="false">INDEX(Table2[], MATCH(L2232, Location_ID!$D$2:$D$648, 0), 1)</f>
        <v>18cb4e24-3ab1-4d38-bbb1-4e7f265c225f</v>
      </c>
      <c r="C2232" s="264" t="s">
        <v>1113</v>
      </c>
      <c r="D2232" s="29" t="s">
        <v>354</v>
      </c>
      <c r="E2232" s="29" t="s">
        <v>7631</v>
      </c>
      <c r="F2232" s="29" t="s">
        <v>7632</v>
      </c>
      <c r="G2232" s="29" t="s">
        <v>7633</v>
      </c>
      <c r="H2232" s="38"/>
      <c r="I2232" s="29" t="s">
        <v>11637</v>
      </c>
      <c r="J2232" s="29" t="s">
        <v>11654</v>
      </c>
      <c r="K2232" s="29" t="s">
        <v>7124</v>
      </c>
      <c r="L2232" s="29" t="s">
        <v>2390</v>
      </c>
      <c r="M2232" s="29" t="s">
        <v>7132</v>
      </c>
      <c r="N2232" s="29" t="s">
        <v>11639</v>
      </c>
      <c r="O2232" s="29" t="s">
        <v>11643</v>
      </c>
      <c r="P2232" s="228" t="n">
        <v>39904</v>
      </c>
      <c r="Q2232" s="228" t="n">
        <v>40268</v>
      </c>
      <c r="R2232" s="29"/>
      <c r="S2232" s="29" t="s">
        <v>7117</v>
      </c>
      <c r="T2232" s="28" t="n">
        <v>89.32</v>
      </c>
      <c r="U2232" s="29"/>
      <c r="V2232" s="29"/>
      <c r="W2232" s="29" t="s">
        <v>8447</v>
      </c>
      <c r="X2232" s="38"/>
      <c r="Y2232" s="38"/>
      <c r="Z2232" s="38" t="n">
        <v>1</v>
      </c>
      <c r="AE2232" s="94" t="e">
        <f aca="false" t="array" ref="AE2232:AI2232">_xlfn.torow(_xlfn.unique(_xlfn._xlws.filter(cat_table[Subsector],$E2232=cat_table[Sector],"")))</f>
        <v>#NAME?</v>
      </c>
      <c r="AF2232" s="94" t="e">
        <v>#NAME?</v>
      </c>
      <c r="AG2232" s="94" t="e">
        <v>#NAME?</v>
      </c>
      <c r="AH2232" s="94" t="e">
        <v>#NAME?</v>
      </c>
      <c r="AI2232" s="94" t="e">
        <v>#NAME?</v>
      </c>
      <c r="AO2232" s="94" t="e">
        <f aca="false" t="array" ref="AO2232:AO2232">_xlfn.torow(_xlfn.unique(_xlfn._xlws.filter(cat_table[Sub-subsector],($E2232=cat_table[Sector])*($F2232=cat_table[Subsector]),"")))</f>
        <v>#NAME?</v>
      </c>
    </row>
    <row r="2233" customFormat="false" ht="15" hidden="false" customHeight="true" outlineLevel="0" collapsed="false">
      <c r="A2233" s="229" t="s">
        <v>11664</v>
      </c>
      <c r="B2233" s="20" t="str">
        <f aca="false">INDEX(Table2[], MATCH(L2233, Location_ID!$D$2:$D$648, 0), 1)</f>
        <v>f3be668b-5d34-4c3e-a8b9-dae6bbcd1add</v>
      </c>
      <c r="C2233" s="264" t="s">
        <v>1113</v>
      </c>
      <c r="D2233" s="29" t="s">
        <v>354</v>
      </c>
      <c r="E2233" s="29" t="s">
        <v>7631</v>
      </c>
      <c r="F2233" s="29" t="s">
        <v>7632</v>
      </c>
      <c r="G2233" s="29" t="s">
        <v>7633</v>
      </c>
      <c r="H2233" s="38"/>
      <c r="I2233" s="29" t="s">
        <v>11637</v>
      </c>
      <c r="J2233" s="29" t="s">
        <v>11654</v>
      </c>
      <c r="K2233" s="29" t="s">
        <v>7124</v>
      </c>
      <c r="L2233" s="29" t="s">
        <v>2382</v>
      </c>
      <c r="M2233" s="29" t="s">
        <v>7132</v>
      </c>
      <c r="N2233" s="29" t="s">
        <v>11639</v>
      </c>
      <c r="O2233" s="29" t="s">
        <v>11643</v>
      </c>
      <c r="P2233" s="228" t="n">
        <v>41730</v>
      </c>
      <c r="Q2233" s="228" t="n">
        <v>42094</v>
      </c>
      <c r="R2233" s="29"/>
      <c r="S2233" s="29" t="s">
        <v>7117</v>
      </c>
      <c r="T2233" s="28" t="n">
        <v>208.32</v>
      </c>
      <c r="U2233" s="29"/>
      <c r="V2233" s="29"/>
      <c r="W2233" s="29" t="s">
        <v>8447</v>
      </c>
      <c r="X2233" s="38"/>
      <c r="Y2233" s="38"/>
      <c r="Z2233" s="38" t="n">
        <v>1</v>
      </c>
      <c r="AE2233" s="94" t="e">
        <f aca="false" t="array" ref="AE2233:AI2233">_xlfn.torow(_xlfn.unique(_xlfn._xlws.filter(cat_table[Subsector],$E2233=cat_table[Sector],"")))</f>
        <v>#NAME?</v>
      </c>
      <c r="AF2233" s="94" t="e">
        <v>#NAME?</v>
      </c>
      <c r="AG2233" s="94" t="e">
        <v>#NAME?</v>
      </c>
      <c r="AH2233" s="94" t="e">
        <v>#NAME?</v>
      </c>
      <c r="AI2233" s="94" t="e">
        <v>#NAME?</v>
      </c>
      <c r="AO2233" s="94" t="e">
        <f aca="false" t="array" ref="AO2233:AO2233">_xlfn.torow(_xlfn.unique(_xlfn._xlws.filter(cat_table[Sub-subsector],($E2233=cat_table[Sector])*($F2233=cat_table[Subsector]),"")))</f>
        <v>#NAME?</v>
      </c>
    </row>
    <row r="2234" customFormat="false" ht="15" hidden="false" customHeight="true" outlineLevel="0" collapsed="false">
      <c r="A2234" s="29" t="s">
        <v>11665</v>
      </c>
      <c r="B2234" s="20" t="str">
        <f aca="false">INDEX(Table2[], MATCH(L2234, Location_ID!$D$2:$D$648, 0), 1)</f>
        <v>50c65b6a-ecd7-47ae-8c09-29fc00eb2085</v>
      </c>
      <c r="C2234" s="264" t="s">
        <v>1113</v>
      </c>
      <c r="D2234" s="29" t="s">
        <v>354</v>
      </c>
      <c r="E2234" s="29" t="s">
        <v>7631</v>
      </c>
      <c r="F2234" s="29" t="s">
        <v>7632</v>
      </c>
      <c r="G2234" s="29" t="s">
        <v>7633</v>
      </c>
      <c r="H2234" s="38"/>
      <c r="I2234" s="29" t="s">
        <v>11637</v>
      </c>
      <c r="J2234" s="29" t="s">
        <v>11654</v>
      </c>
      <c r="K2234" s="29" t="s">
        <v>7124</v>
      </c>
      <c r="L2234" s="29" t="s">
        <v>2384</v>
      </c>
      <c r="M2234" s="29" t="s">
        <v>7132</v>
      </c>
      <c r="N2234" s="29" t="s">
        <v>11639</v>
      </c>
      <c r="O2234" s="29" t="s">
        <v>11643</v>
      </c>
      <c r="P2234" s="228" t="n">
        <v>41730</v>
      </c>
      <c r="Q2234" s="228" t="n">
        <v>42094</v>
      </c>
      <c r="R2234" s="29"/>
      <c r="S2234" s="29" t="s">
        <v>7117</v>
      </c>
      <c r="T2234" s="28" t="n">
        <v>148.97</v>
      </c>
      <c r="U2234" s="29"/>
      <c r="V2234" s="29"/>
      <c r="W2234" s="29" t="s">
        <v>8447</v>
      </c>
      <c r="X2234" s="38"/>
      <c r="Y2234" s="38"/>
      <c r="Z2234" s="38" t="n">
        <v>1</v>
      </c>
      <c r="AE2234" s="94" t="e">
        <f aca="false" t="array" ref="AE2234:AI2234">_xlfn.torow(_xlfn.unique(_xlfn._xlws.filter(cat_table[Subsector],$E2234=cat_table[Sector],"")))</f>
        <v>#NAME?</v>
      </c>
      <c r="AF2234" s="94" t="e">
        <v>#NAME?</v>
      </c>
      <c r="AG2234" s="94" t="e">
        <v>#NAME?</v>
      </c>
      <c r="AH2234" s="94" t="e">
        <v>#NAME?</v>
      </c>
      <c r="AI2234" s="94" t="e">
        <v>#NAME?</v>
      </c>
      <c r="AO2234" s="94" t="e">
        <f aca="false" t="array" ref="AO2234:AO2234">_xlfn.torow(_xlfn.unique(_xlfn._xlws.filter(cat_table[Sub-subsector],($E2234=cat_table[Sector])*($F2234=cat_table[Subsector]),"")))</f>
        <v>#NAME?</v>
      </c>
    </row>
    <row r="2235" customFormat="false" ht="15" hidden="false" customHeight="true" outlineLevel="0" collapsed="false">
      <c r="A2235" s="29" t="s">
        <v>11666</v>
      </c>
      <c r="B2235" s="20" t="str">
        <f aca="false">INDEX(Table2[], MATCH(L2235, Location_ID!$D$2:$D$648, 0), 1)</f>
        <v>5a43a230-e554-4a5a-9e83-e8876cf4313b</v>
      </c>
      <c r="C2235" s="264" t="s">
        <v>1113</v>
      </c>
      <c r="D2235" s="29" t="s">
        <v>354</v>
      </c>
      <c r="E2235" s="29" t="s">
        <v>7631</v>
      </c>
      <c r="F2235" s="29" t="s">
        <v>7632</v>
      </c>
      <c r="G2235" s="29" t="s">
        <v>7633</v>
      </c>
      <c r="H2235" s="38"/>
      <c r="I2235" s="29" t="s">
        <v>11637</v>
      </c>
      <c r="J2235" s="29" t="s">
        <v>11654</v>
      </c>
      <c r="K2235" s="29" t="s">
        <v>7124</v>
      </c>
      <c r="L2235" s="29" t="s">
        <v>2386</v>
      </c>
      <c r="M2235" s="29" t="s">
        <v>7132</v>
      </c>
      <c r="N2235" s="29" t="s">
        <v>11639</v>
      </c>
      <c r="O2235" s="29" t="s">
        <v>11643</v>
      </c>
      <c r="P2235" s="228" t="n">
        <v>41730</v>
      </c>
      <c r="Q2235" s="228" t="n">
        <v>42094</v>
      </c>
      <c r="R2235" s="29"/>
      <c r="S2235" s="29" t="s">
        <v>7117</v>
      </c>
      <c r="T2235" s="28" t="n">
        <v>112.87</v>
      </c>
      <c r="U2235" s="29"/>
      <c r="V2235" s="29"/>
      <c r="W2235" s="29" t="s">
        <v>8447</v>
      </c>
      <c r="X2235" s="38"/>
      <c r="Y2235" s="38"/>
      <c r="Z2235" s="38" t="n">
        <v>1</v>
      </c>
      <c r="AE2235" s="94" t="e">
        <f aca="false" t="array" ref="AE2235:AI2235">_xlfn.torow(_xlfn.unique(_xlfn._xlws.filter(cat_table[Subsector],$E2235=cat_table[Sector],"")))</f>
        <v>#NAME?</v>
      </c>
      <c r="AF2235" s="94" t="e">
        <v>#NAME?</v>
      </c>
      <c r="AG2235" s="94" t="e">
        <v>#NAME?</v>
      </c>
      <c r="AH2235" s="94" t="e">
        <v>#NAME?</v>
      </c>
      <c r="AI2235" s="94" t="e">
        <v>#NAME?</v>
      </c>
      <c r="AO2235" s="94" t="e">
        <f aca="false" t="array" ref="AO2235:AO2235">_xlfn.torow(_xlfn.unique(_xlfn._xlws.filter(cat_table[Sub-subsector],($E2235=cat_table[Sector])*($F2235=cat_table[Subsector]),"")))</f>
        <v>#NAME?</v>
      </c>
    </row>
    <row r="2236" customFormat="false" ht="15" hidden="false" customHeight="true" outlineLevel="0" collapsed="false">
      <c r="A2236" s="29" t="s">
        <v>11667</v>
      </c>
      <c r="B2236" s="20" t="str">
        <f aca="false">INDEX(Table2[], MATCH(L2236, Location_ID!$D$2:$D$648, 0), 1)</f>
        <v>18cb4e24-3ab1-4d38-bbb1-4e7f265c225f</v>
      </c>
      <c r="C2236" s="264" t="s">
        <v>1113</v>
      </c>
      <c r="D2236" s="29" t="s">
        <v>354</v>
      </c>
      <c r="E2236" s="29" t="s">
        <v>7631</v>
      </c>
      <c r="F2236" s="29" t="s">
        <v>7632</v>
      </c>
      <c r="G2236" s="29" t="s">
        <v>7633</v>
      </c>
      <c r="H2236" s="38"/>
      <c r="I2236" s="29" t="s">
        <v>11637</v>
      </c>
      <c r="J2236" s="29" t="s">
        <v>11654</v>
      </c>
      <c r="K2236" s="29" t="s">
        <v>7124</v>
      </c>
      <c r="L2236" s="29" t="s">
        <v>2390</v>
      </c>
      <c r="M2236" s="29" t="s">
        <v>7132</v>
      </c>
      <c r="N2236" s="29" t="s">
        <v>11639</v>
      </c>
      <c r="O2236" s="29" t="s">
        <v>11643</v>
      </c>
      <c r="P2236" s="228" t="n">
        <v>41730</v>
      </c>
      <c r="Q2236" s="228" t="n">
        <v>42094</v>
      </c>
      <c r="R2236" s="29"/>
      <c r="S2236" s="29" t="s">
        <v>7117</v>
      </c>
      <c r="T2236" s="28" t="n">
        <v>89.32</v>
      </c>
      <c r="U2236" s="29"/>
      <c r="V2236" s="29"/>
      <c r="W2236" s="29" t="s">
        <v>8447</v>
      </c>
      <c r="X2236" s="38"/>
      <c r="Y2236" s="38"/>
      <c r="Z2236" s="38" t="n">
        <v>1</v>
      </c>
      <c r="AE2236" s="94" t="e">
        <f aca="false" t="array" ref="AE2236:AI2236">_xlfn.torow(_xlfn.unique(_xlfn._xlws.filter(cat_table[Subsector],$E2236=cat_table[Sector],"")))</f>
        <v>#NAME?</v>
      </c>
      <c r="AF2236" s="94" t="e">
        <v>#NAME?</v>
      </c>
      <c r="AG2236" s="94" t="e">
        <v>#NAME?</v>
      </c>
      <c r="AH2236" s="94" t="e">
        <v>#NAME?</v>
      </c>
      <c r="AI2236" s="94" t="e">
        <v>#NAME?</v>
      </c>
      <c r="AO2236" s="94" t="e">
        <f aca="false" t="array" ref="AO2236:AO2236">_xlfn.torow(_xlfn.unique(_xlfn._xlws.filter(cat_table[Sub-subsector],($E2236=cat_table[Sector])*($F2236=cat_table[Subsector]),"")))</f>
        <v>#NAME?</v>
      </c>
    </row>
    <row r="2237" customFormat="false" ht="15" hidden="false" customHeight="true" outlineLevel="0" collapsed="false">
      <c r="A2237" s="185" t="s">
        <v>11668</v>
      </c>
      <c r="B2237" s="20" t="str">
        <f aca="false">INDEX(Table2[], MATCH(L2237, Location_ID!$D$2:$D$648, 0), 1)</f>
        <v>47399f1b-49b0-4ad3-bc5d-d0034af92292</v>
      </c>
      <c r="C2237" s="262" t="s">
        <v>1113</v>
      </c>
      <c r="D2237" s="185" t="s">
        <v>354</v>
      </c>
      <c r="E2237" s="185" t="s">
        <v>7631</v>
      </c>
      <c r="F2237" s="185" t="s">
        <v>7632</v>
      </c>
      <c r="G2237" s="185" t="s">
        <v>7633</v>
      </c>
      <c r="H2237" s="185"/>
      <c r="I2237" s="185" t="s">
        <v>11637</v>
      </c>
      <c r="J2237" s="185" t="s">
        <v>11654</v>
      </c>
      <c r="K2237" s="185" t="s">
        <v>7124</v>
      </c>
      <c r="L2237" s="185" t="s">
        <v>2392</v>
      </c>
      <c r="M2237" s="185" t="s">
        <v>7132</v>
      </c>
      <c r="N2237" s="185" t="s">
        <v>11639</v>
      </c>
      <c r="O2237" s="185" t="s">
        <v>11643</v>
      </c>
      <c r="P2237" s="188" t="n">
        <v>41730</v>
      </c>
      <c r="Q2237" s="188" t="n">
        <v>42094</v>
      </c>
      <c r="R2237" s="185"/>
      <c r="S2237" s="185" t="s">
        <v>7117</v>
      </c>
      <c r="T2237" s="187" t="n">
        <v>71.67</v>
      </c>
      <c r="U2237" s="185"/>
      <c r="V2237" s="185"/>
      <c r="W2237" s="185" t="s">
        <v>8447</v>
      </c>
      <c r="X2237" s="185"/>
      <c r="Y2237" s="189"/>
      <c r="Z2237" s="189" t="n">
        <v>1</v>
      </c>
      <c r="AE2237" s="94" t="e">
        <f aca="false" t="array" ref="AE2237:AI2237">_xlfn.torow(_xlfn.unique(_xlfn._xlws.filter(cat_table[Subsector],$E2237=cat_table[Sector],"")))</f>
        <v>#NAME?</v>
      </c>
      <c r="AF2237" s="94" t="e">
        <v>#NAME?</v>
      </c>
      <c r="AG2237" s="94" t="e">
        <v>#NAME?</v>
      </c>
      <c r="AH2237" s="94" t="e">
        <v>#NAME?</v>
      </c>
      <c r="AI2237" s="94" t="e">
        <v>#NAME?</v>
      </c>
      <c r="AO2237" s="94" t="e">
        <f aca="false" t="array" ref="AO2237:AO2237">_xlfn.torow(_xlfn.unique(_xlfn._xlws.filter(cat_table[Sub-subsector],($E2237=cat_table[Sector])*($F2237=cat_table[Subsector]),"")))</f>
        <v>#NAME?</v>
      </c>
    </row>
    <row r="2238" customFormat="false" ht="15" hidden="false" customHeight="true" outlineLevel="0" collapsed="false">
      <c r="A2238" s="20" t="s">
        <v>11669</v>
      </c>
      <c r="B2238" s="20" t="str">
        <f aca="false">INDEX(Table2[], MATCH(L2238, Location_ID!$D$2:$D$648, 0), 1)</f>
        <v>a9207f2d-e2cf-435d-b746-758dd5fd9813</v>
      </c>
      <c r="C2238" s="16" t="s">
        <v>1119</v>
      </c>
      <c r="D2238" s="16" t="s">
        <v>354</v>
      </c>
      <c r="E2238" s="20" t="s">
        <v>7631</v>
      </c>
      <c r="F2238" s="20" t="s">
        <v>7632</v>
      </c>
      <c r="G2238" s="20" t="s">
        <v>7633</v>
      </c>
      <c r="H2238" s="20"/>
      <c r="I2238" s="20" t="s">
        <v>11670</v>
      </c>
      <c r="J2238" s="20" t="s">
        <v>11671</v>
      </c>
      <c r="K2238" s="20" t="s">
        <v>7128</v>
      </c>
      <c r="L2238" s="20" t="s">
        <v>1699</v>
      </c>
      <c r="M2238" s="20" t="s">
        <v>7132</v>
      </c>
      <c r="N2238" s="20" t="s">
        <v>11672</v>
      </c>
      <c r="O2238" s="20" t="s">
        <v>11673</v>
      </c>
      <c r="P2238" s="201" t="n">
        <v>32874</v>
      </c>
      <c r="Q2238" s="201" t="n">
        <v>33238</v>
      </c>
      <c r="R2238" s="20"/>
      <c r="S2238" s="20" t="s">
        <v>7117</v>
      </c>
      <c r="T2238" s="20" t="n">
        <v>572</v>
      </c>
      <c r="U2238" s="20"/>
      <c r="V2238" s="20"/>
      <c r="W2238" s="62" t="s">
        <v>11674</v>
      </c>
      <c r="X2238" s="35"/>
      <c r="Y2238" s="35"/>
      <c r="Z2238" s="35" t="n">
        <v>1</v>
      </c>
      <c r="AE2238" s="94" t="e">
        <f aca="false" t="array" ref="AE2238:AI2238">_xlfn.torow(_xlfn.unique(_xlfn._xlws.filter(cat_table[Subsector],$E2238=cat_table[Sector],"")))</f>
        <v>#NAME?</v>
      </c>
      <c r="AF2238" s="94" t="e">
        <v>#NAME?</v>
      </c>
      <c r="AG2238" s="94" t="e">
        <v>#NAME?</v>
      </c>
      <c r="AH2238" s="94" t="e">
        <v>#NAME?</v>
      </c>
      <c r="AI2238" s="94" t="e">
        <v>#NAME?</v>
      </c>
      <c r="AO2238" s="94" t="e">
        <f aca="false" t="array" ref="AO2238:AO2238">_xlfn.torow(_xlfn.unique(_xlfn._xlws.filter(cat_table[Sub-subsector],($E2238=cat_table[Sector])*($F2238=cat_table[Subsector]),"")))</f>
        <v>#NAME?</v>
      </c>
    </row>
    <row r="2239" customFormat="false" ht="15" hidden="false" customHeight="true" outlineLevel="0" collapsed="false">
      <c r="A2239" s="165" t="s">
        <v>11675</v>
      </c>
      <c r="B2239" s="20" t="str">
        <f aca="false">INDEX(Table2[], MATCH(L2239, Location_ID!$D$2:$D$648, 0), 1)</f>
        <v>a9207f2d-e2cf-435d-b746-758dd5fd9813</v>
      </c>
      <c r="C2239" s="231" t="s">
        <v>1119</v>
      </c>
      <c r="D2239" s="231" t="s">
        <v>354</v>
      </c>
      <c r="E2239" s="165" t="s">
        <v>7631</v>
      </c>
      <c r="F2239" s="165" t="s">
        <v>7632</v>
      </c>
      <c r="G2239" s="165" t="s">
        <v>7633</v>
      </c>
      <c r="H2239" s="192"/>
      <c r="I2239" s="165" t="s">
        <v>11670</v>
      </c>
      <c r="J2239" s="165" t="s">
        <v>11671</v>
      </c>
      <c r="K2239" s="165" t="s">
        <v>7128</v>
      </c>
      <c r="L2239" s="165" t="s">
        <v>1699</v>
      </c>
      <c r="M2239" s="165" t="s">
        <v>7132</v>
      </c>
      <c r="N2239" s="165" t="s">
        <v>11672</v>
      </c>
      <c r="O2239" s="165" t="s">
        <v>11676</v>
      </c>
      <c r="P2239" s="191" t="n">
        <v>39083</v>
      </c>
      <c r="Q2239" s="191" t="n">
        <v>39447</v>
      </c>
      <c r="R2239" s="165"/>
      <c r="S2239" s="165" t="s">
        <v>7117</v>
      </c>
      <c r="T2239" s="165" t="n">
        <v>243</v>
      </c>
      <c r="U2239" s="165"/>
      <c r="V2239" s="165"/>
      <c r="W2239" s="129" t="s">
        <v>11674</v>
      </c>
      <c r="X2239" s="165"/>
      <c r="Y2239" s="192"/>
      <c r="Z2239" s="192" t="n">
        <v>1</v>
      </c>
      <c r="AE2239" s="94" t="e">
        <f aca="false" t="array" ref="AE2239:AI2239">_xlfn.torow(_xlfn.unique(_xlfn._xlws.filter(cat_table[Subsector],$E2239=cat_table[Sector],"")))</f>
        <v>#NAME?</v>
      </c>
      <c r="AF2239" s="94" t="e">
        <v>#NAME?</v>
      </c>
      <c r="AG2239" s="94" t="e">
        <v>#NAME?</v>
      </c>
      <c r="AH2239" s="94" t="e">
        <v>#NAME?</v>
      </c>
      <c r="AI2239" s="94" t="e">
        <v>#NAME?</v>
      </c>
      <c r="AO2239" s="94" t="e">
        <f aca="false" t="array" ref="AO2239:AO2239">_xlfn.torow(_xlfn.unique(_xlfn._xlws.filter(cat_table[Sub-subsector],($E2239=cat_table[Sector])*($F2239=cat_table[Subsector]),"")))</f>
        <v>#NAME?</v>
      </c>
    </row>
    <row r="2240" customFormat="false" ht="15" hidden="false" customHeight="true" outlineLevel="0" collapsed="false">
      <c r="A2240" s="29" t="s">
        <v>11677</v>
      </c>
      <c r="B2240" s="20" t="str">
        <f aca="false">INDEX(Table2[], MATCH(L2240, Location_ID!$D$2:$D$648, 0), 1)</f>
        <v>4b849d23-7068-4069-8345-739724b22883</v>
      </c>
      <c r="C2240" s="29" t="s">
        <v>1125</v>
      </c>
      <c r="D2240" s="247" t="s">
        <v>354</v>
      </c>
      <c r="E2240" s="29" t="s">
        <v>7631</v>
      </c>
      <c r="F2240" s="29" t="s">
        <v>7632</v>
      </c>
      <c r="G2240" s="29" t="s">
        <v>7633</v>
      </c>
      <c r="H2240" s="38"/>
      <c r="I2240" s="29" t="s">
        <v>11678</v>
      </c>
      <c r="J2240" s="29" t="s">
        <v>11679</v>
      </c>
      <c r="K2240" s="29" t="s">
        <v>7120</v>
      </c>
      <c r="L2240" s="29" t="s">
        <v>2395</v>
      </c>
      <c r="M2240" s="29" t="s">
        <v>7132</v>
      </c>
      <c r="N2240" s="29" t="s">
        <v>11680</v>
      </c>
      <c r="O2240" s="29" t="s">
        <v>11681</v>
      </c>
      <c r="P2240" s="228" t="n">
        <v>41275</v>
      </c>
      <c r="Q2240" s="228" t="n">
        <v>41639</v>
      </c>
      <c r="R2240" s="29"/>
      <c r="S2240" s="29" t="s">
        <v>7117</v>
      </c>
      <c r="T2240" s="29" t="n">
        <v>5.58</v>
      </c>
      <c r="U2240" s="29"/>
      <c r="V2240" s="29"/>
      <c r="W2240" s="29" t="s">
        <v>7777</v>
      </c>
      <c r="X2240" s="38"/>
      <c r="Y2240" s="38"/>
      <c r="Z2240" s="38" t="n">
        <v>1</v>
      </c>
      <c r="AE2240" s="94" t="e">
        <f aca="false" t="array" ref="AE2240:AI2240">_xlfn.torow(_xlfn.unique(_xlfn._xlws.filter(cat_table[Subsector],$E2240=cat_table[Sector],"")))</f>
        <v>#NAME?</v>
      </c>
      <c r="AF2240" s="94" t="e">
        <v>#NAME?</v>
      </c>
      <c r="AG2240" s="94" t="e">
        <v>#NAME?</v>
      </c>
      <c r="AH2240" s="94" t="e">
        <v>#NAME?</v>
      </c>
      <c r="AI2240" s="94" t="e">
        <v>#NAME?</v>
      </c>
      <c r="AO2240" s="94" t="e">
        <f aca="false" t="array" ref="AO2240:AO2240">_xlfn.torow(_xlfn.unique(_xlfn._xlws.filter(cat_table[Sub-subsector],($E2240=cat_table[Sector])*($F2240=cat_table[Subsector]),"")))</f>
        <v>#NAME?</v>
      </c>
    </row>
    <row r="2241" customFormat="false" ht="15" hidden="false" customHeight="true" outlineLevel="0" collapsed="false">
      <c r="A2241" s="29" t="s">
        <v>11682</v>
      </c>
      <c r="B2241" s="20" t="str">
        <f aca="false">INDEX(Table2[], MATCH(L2241, Location_ID!$D$2:$D$648, 0), 1)</f>
        <v>47733157-2592-494f-a1d9-de41a9d1601c</v>
      </c>
      <c r="C2241" s="29" t="s">
        <v>1125</v>
      </c>
      <c r="D2241" s="247" t="s">
        <v>354</v>
      </c>
      <c r="E2241" s="29" t="s">
        <v>7631</v>
      </c>
      <c r="F2241" s="29" t="s">
        <v>7632</v>
      </c>
      <c r="G2241" s="29" t="s">
        <v>7633</v>
      </c>
      <c r="H2241" s="38"/>
      <c r="I2241" s="29" t="s">
        <v>11678</v>
      </c>
      <c r="J2241" s="29" t="s">
        <v>11679</v>
      </c>
      <c r="K2241" s="29" t="s">
        <v>7120</v>
      </c>
      <c r="L2241" s="29" t="s">
        <v>2397</v>
      </c>
      <c r="M2241" s="29" t="s">
        <v>7132</v>
      </c>
      <c r="N2241" s="29" t="s">
        <v>11680</v>
      </c>
      <c r="O2241" s="29" t="s">
        <v>11681</v>
      </c>
      <c r="P2241" s="228" t="n">
        <v>41275</v>
      </c>
      <c r="Q2241" s="228" t="n">
        <v>41639</v>
      </c>
      <c r="R2241" s="29"/>
      <c r="S2241" s="29" t="s">
        <v>7117</v>
      </c>
      <c r="T2241" s="29" t="n">
        <v>5</v>
      </c>
      <c r="U2241" s="29"/>
      <c r="V2241" s="29"/>
      <c r="W2241" s="29" t="s">
        <v>7777</v>
      </c>
      <c r="X2241" s="38"/>
      <c r="Y2241" s="38"/>
      <c r="Z2241" s="38" t="n">
        <v>1</v>
      </c>
      <c r="AE2241" s="94" t="e">
        <f aca="false" t="array" ref="AE2241:AI2241">_xlfn.torow(_xlfn.unique(_xlfn._xlws.filter(cat_table[Subsector],$E2241=cat_table[Sector],"")))</f>
        <v>#NAME?</v>
      </c>
      <c r="AF2241" s="94" t="e">
        <v>#NAME?</v>
      </c>
      <c r="AG2241" s="94" t="e">
        <v>#NAME?</v>
      </c>
      <c r="AH2241" s="94" t="e">
        <v>#NAME?</v>
      </c>
      <c r="AI2241" s="94" t="e">
        <v>#NAME?</v>
      </c>
      <c r="AO2241" s="94" t="e">
        <f aca="false" t="array" ref="AO2241:AO2241">_xlfn.torow(_xlfn.unique(_xlfn._xlws.filter(cat_table[Sub-subsector],($E2241=cat_table[Sector])*($F2241=cat_table[Subsector]),"")))</f>
        <v>#NAME?</v>
      </c>
    </row>
    <row r="2242" customFormat="false" ht="15" hidden="false" customHeight="true" outlineLevel="0" collapsed="false">
      <c r="A2242" s="29" t="s">
        <v>11683</v>
      </c>
      <c r="B2242" s="20" t="str">
        <f aca="false">INDEX(Table2[], MATCH(L2242, Location_ID!$D$2:$D$648, 0), 1)</f>
        <v>3c0f03bb-66cf-4f8f-b941-5618b4cd3eab</v>
      </c>
      <c r="C2242" s="29" t="s">
        <v>1125</v>
      </c>
      <c r="D2242" s="247" t="s">
        <v>354</v>
      </c>
      <c r="E2242" s="29" t="s">
        <v>7631</v>
      </c>
      <c r="F2242" s="29" t="s">
        <v>7632</v>
      </c>
      <c r="G2242" s="29" t="s">
        <v>7633</v>
      </c>
      <c r="H2242" s="38"/>
      <c r="I2242" s="29" t="s">
        <v>11678</v>
      </c>
      <c r="J2242" s="29" t="s">
        <v>11679</v>
      </c>
      <c r="K2242" s="29" t="s">
        <v>7120</v>
      </c>
      <c r="L2242" s="29" t="s">
        <v>2399</v>
      </c>
      <c r="M2242" s="29" t="s">
        <v>7132</v>
      </c>
      <c r="N2242" s="29" t="s">
        <v>11680</v>
      </c>
      <c r="O2242" s="29" t="s">
        <v>11681</v>
      </c>
      <c r="P2242" s="228" t="n">
        <v>41275</v>
      </c>
      <c r="Q2242" s="228" t="n">
        <v>41639</v>
      </c>
      <c r="R2242" s="29"/>
      <c r="S2242" s="29" t="s">
        <v>7117</v>
      </c>
      <c r="T2242" s="29" t="n">
        <v>1.33</v>
      </c>
      <c r="U2242" s="29"/>
      <c r="V2242" s="29"/>
      <c r="W2242" s="29" t="s">
        <v>7777</v>
      </c>
      <c r="X2242" s="38"/>
      <c r="Y2242" s="38"/>
      <c r="Z2242" s="38" t="n">
        <v>1</v>
      </c>
      <c r="AE2242" s="94" t="e">
        <f aca="false" t="array" ref="AE2242:AI2242">_xlfn.torow(_xlfn.unique(_xlfn._xlws.filter(cat_table[Subsector],$E2242=cat_table[Sector],"")))</f>
        <v>#NAME?</v>
      </c>
      <c r="AF2242" s="94" t="e">
        <v>#NAME?</v>
      </c>
      <c r="AG2242" s="94" t="e">
        <v>#NAME?</v>
      </c>
      <c r="AH2242" s="94" t="e">
        <v>#NAME?</v>
      </c>
      <c r="AI2242" s="94" t="e">
        <v>#NAME?</v>
      </c>
      <c r="AO2242" s="94" t="e">
        <f aca="false" t="array" ref="AO2242:AO2242">_xlfn.torow(_xlfn.unique(_xlfn._xlws.filter(cat_table[Sub-subsector],($E2242=cat_table[Sector])*($F2242=cat_table[Subsector]),"")))</f>
        <v>#NAME?</v>
      </c>
    </row>
    <row r="2243" customFormat="false" ht="15" hidden="false" customHeight="true" outlineLevel="0" collapsed="false">
      <c r="A2243" s="29" t="s">
        <v>11684</v>
      </c>
      <c r="B2243" s="20" t="str">
        <f aca="false">INDEX(Table2[], MATCH(L2243, Location_ID!$D$2:$D$648, 0), 1)</f>
        <v>2691b3b1-682a-4ae1-ab49-6797eb635315</v>
      </c>
      <c r="C2243" s="29" t="s">
        <v>1125</v>
      </c>
      <c r="D2243" s="247" t="s">
        <v>354</v>
      </c>
      <c r="E2243" s="29" t="s">
        <v>7631</v>
      </c>
      <c r="F2243" s="29" t="s">
        <v>7632</v>
      </c>
      <c r="G2243" s="29" t="s">
        <v>7633</v>
      </c>
      <c r="H2243" s="38"/>
      <c r="I2243" s="29" t="s">
        <v>11678</v>
      </c>
      <c r="J2243" s="29" t="s">
        <v>11679</v>
      </c>
      <c r="K2243" s="29" t="s">
        <v>7120</v>
      </c>
      <c r="L2243" s="29" t="s">
        <v>2401</v>
      </c>
      <c r="M2243" s="29" t="s">
        <v>7132</v>
      </c>
      <c r="N2243" s="29" t="s">
        <v>11680</v>
      </c>
      <c r="O2243" s="29" t="s">
        <v>11681</v>
      </c>
      <c r="P2243" s="228" t="n">
        <v>41275</v>
      </c>
      <c r="Q2243" s="228" t="n">
        <v>41639</v>
      </c>
      <c r="R2243" s="29"/>
      <c r="S2243" s="29" t="s">
        <v>7117</v>
      </c>
      <c r="T2243" s="29" t="n">
        <v>0.93</v>
      </c>
      <c r="U2243" s="29"/>
      <c r="V2243" s="29"/>
      <c r="W2243" s="29" t="s">
        <v>7777</v>
      </c>
      <c r="X2243" s="38"/>
      <c r="Y2243" s="38"/>
      <c r="Z2243" s="38" t="n">
        <v>1</v>
      </c>
      <c r="AE2243" s="94" t="e">
        <f aca="false" t="array" ref="AE2243:AI2243">_xlfn.torow(_xlfn.unique(_xlfn._xlws.filter(cat_table[Subsector],$E2243=cat_table[Sector],"")))</f>
        <v>#NAME?</v>
      </c>
      <c r="AF2243" s="94" t="e">
        <v>#NAME?</v>
      </c>
      <c r="AG2243" s="94" t="e">
        <v>#NAME?</v>
      </c>
      <c r="AH2243" s="94" t="e">
        <v>#NAME?</v>
      </c>
      <c r="AI2243" s="94" t="e">
        <v>#NAME?</v>
      </c>
      <c r="AO2243" s="94" t="e">
        <f aca="false" t="array" ref="AO2243:AO2243">_xlfn.torow(_xlfn.unique(_xlfn._xlws.filter(cat_table[Sub-subsector],($E2243=cat_table[Sector])*($F2243=cat_table[Subsector]),"")))</f>
        <v>#NAME?</v>
      </c>
    </row>
    <row r="2244" customFormat="false" ht="15" hidden="false" customHeight="true" outlineLevel="0" collapsed="false">
      <c r="A2244" s="29" t="s">
        <v>11685</v>
      </c>
      <c r="B2244" s="20" t="str">
        <f aca="false">INDEX(Table2[], MATCH(L2244, Location_ID!$D$2:$D$648, 0), 1)</f>
        <v>a55009a2-371c-4671-9172-dc9e6bc3bf07</v>
      </c>
      <c r="C2244" s="29" t="s">
        <v>1125</v>
      </c>
      <c r="D2244" s="247" t="s">
        <v>354</v>
      </c>
      <c r="E2244" s="29" t="s">
        <v>7631</v>
      </c>
      <c r="F2244" s="29" t="s">
        <v>7632</v>
      </c>
      <c r="G2244" s="29" t="s">
        <v>7633</v>
      </c>
      <c r="H2244" s="38"/>
      <c r="I2244" s="29" t="s">
        <v>11678</v>
      </c>
      <c r="J2244" s="29" t="s">
        <v>11679</v>
      </c>
      <c r="K2244" s="29" t="s">
        <v>7120</v>
      </c>
      <c r="L2244" s="29" t="s">
        <v>2403</v>
      </c>
      <c r="M2244" s="29" t="s">
        <v>7132</v>
      </c>
      <c r="N2244" s="29" t="s">
        <v>11680</v>
      </c>
      <c r="O2244" s="29" t="s">
        <v>11681</v>
      </c>
      <c r="P2244" s="228" t="n">
        <v>41275</v>
      </c>
      <c r="Q2244" s="228" t="n">
        <v>41639</v>
      </c>
      <c r="R2244" s="29"/>
      <c r="S2244" s="29" t="s">
        <v>7117</v>
      </c>
      <c r="T2244" s="29" t="n">
        <v>0.83</v>
      </c>
      <c r="U2244" s="29"/>
      <c r="V2244" s="29"/>
      <c r="W2244" s="29" t="s">
        <v>7777</v>
      </c>
      <c r="X2244" s="38"/>
      <c r="Y2244" s="38"/>
      <c r="Z2244" s="38" t="n">
        <v>1</v>
      </c>
      <c r="AE2244" s="94" t="e">
        <f aca="false" t="array" ref="AE2244:AI2244">_xlfn.torow(_xlfn.unique(_xlfn._xlws.filter(cat_table[Subsector],$E2244=cat_table[Sector],"")))</f>
        <v>#NAME?</v>
      </c>
      <c r="AF2244" s="94" t="e">
        <v>#NAME?</v>
      </c>
      <c r="AG2244" s="94" t="e">
        <v>#NAME?</v>
      </c>
      <c r="AH2244" s="94" t="e">
        <v>#NAME?</v>
      </c>
      <c r="AI2244" s="94" t="e">
        <v>#NAME?</v>
      </c>
      <c r="AO2244" s="94" t="e">
        <f aca="false" t="array" ref="AO2244:AO2244">_xlfn.torow(_xlfn.unique(_xlfn._xlws.filter(cat_table[Sub-subsector],($E2244=cat_table[Sector])*($F2244=cat_table[Subsector]),"")))</f>
        <v>#NAME?</v>
      </c>
    </row>
    <row r="2245" customFormat="false" ht="15" hidden="false" customHeight="true" outlineLevel="0" collapsed="false">
      <c r="A2245" s="29" t="s">
        <v>11686</v>
      </c>
      <c r="B2245" s="20" t="str">
        <f aca="false">INDEX(Table2[], MATCH(L2245, Location_ID!$D$2:$D$648, 0), 1)</f>
        <v>470e799a-2b38-42a3-abc8-f5bdfd7f8358</v>
      </c>
      <c r="C2245" s="29" t="s">
        <v>1125</v>
      </c>
      <c r="D2245" s="247" t="s">
        <v>354</v>
      </c>
      <c r="E2245" s="29" t="s">
        <v>7631</v>
      </c>
      <c r="F2245" s="29" t="s">
        <v>7632</v>
      </c>
      <c r="G2245" s="29" t="s">
        <v>7633</v>
      </c>
      <c r="H2245" s="38"/>
      <c r="I2245" s="29" t="s">
        <v>11678</v>
      </c>
      <c r="J2245" s="29" t="s">
        <v>11679</v>
      </c>
      <c r="K2245" s="29" t="s">
        <v>7120</v>
      </c>
      <c r="L2245" s="29" t="s">
        <v>2405</v>
      </c>
      <c r="M2245" s="29" t="s">
        <v>7132</v>
      </c>
      <c r="N2245" s="29" t="s">
        <v>11680</v>
      </c>
      <c r="O2245" s="29" t="s">
        <v>11681</v>
      </c>
      <c r="P2245" s="228" t="n">
        <v>41275</v>
      </c>
      <c r="Q2245" s="228" t="n">
        <v>41639</v>
      </c>
      <c r="R2245" s="29"/>
      <c r="S2245" s="29" t="s">
        <v>7117</v>
      </c>
      <c r="T2245" s="29" t="n">
        <v>0.77</v>
      </c>
      <c r="U2245" s="29"/>
      <c r="V2245" s="29"/>
      <c r="W2245" s="29" t="s">
        <v>7777</v>
      </c>
      <c r="X2245" s="38"/>
      <c r="Y2245" s="38"/>
      <c r="Z2245" s="38" t="n">
        <v>1</v>
      </c>
      <c r="AE2245" s="94" t="e">
        <f aca="false" t="array" ref="AE2245:AI2245">_xlfn.torow(_xlfn.unique(_xlfn._xlws.filter(cat_table[Subsector],$E2245=cat_table[Sector],"")))</f>
        <v>#NAME?</v>
      </c>
      <c r="AF2245" s="94" t="e">
        <v>#NAME?</v>
      </c>
      <c r="AG2245" s="94" t="e">
        <v>#NAME?</v>
      </c>
      <c r="AH2245" s="94" t="e">
        <v>#NAME?</v>
      </c>
      <c r="AI2245" s="94" t="e">
        <v>#NAME?</v>
      </c>
      <c r="AO2245" s="94" t="e">
        <f aca="false" t="array" ref="AO2245:AO2245">_xlfn.torow(_xlfn.unique(_xlfn._xlws.filter(cat_table[Sub-subsector],($E2245=cat_table[Sector])*($F2245=cat_table[Subsector]),"")))</f>
        <v>#NAME?</v>
      </c>
    </row>
    <row r="2246" customFormat="false" ht="15" hidden="false" customHeight="true" outlineLevel="0" collapsed="false">
      <c r="A2246" s="29" t="s">
        <v>11687</v>
      </c>
      <c r="B2246" s="20" t="str">
        <f aca="false">INDEX(Table2[], MATCH(L2246, Location_ID!$D$2:$D$648, 0), 1)</f>
        <v>1f324d36-a7f9-4b4b-a4a4-8d4cdc599268</v>
      </c>
      <c r="C2246" s="29" t="s">
        <v>1125</v>
      </c>
      <c r="D2246" s="247" t="s">
        <v>354</v>
      </c>
      <c r="E2246" s="29" t="s">
        <v>7631</v>
      </c>
      <c r="F2246" s="29" t="s">
        <v>7632</v>
      </c>
      <c r="G2246" s="29" t="s">
        <v>7633</v>
      </c>
      <c r="H2246" s="38"/>
      <c r="I2246" s="29" t="s">
        <v>11678</v>
      </c>
      <c r="J2246" s="29" t="s">
        <v>11679</v>
      </c>
      <c r="K2246" s="29" t="s">
        <v>7120</v>
      </c>
      <c r="L2246" s="29" t="s">
        <v>2407</v>
      </c>
      <c r="M2246" s="29" t="s">
        <v>7132</v>
      </c>
      <c r="N2246" s="29" t="s">
        <v>11680</v>
      </c>
      <c r="O2246" s="29" t="s">
        <v>11681</v>
      </c>
      <c r="P2246" s="228" t="n">
        <v>41275</v>
      </c>
      <c r="Q2246" s="228" t="n">
        <v>41639</v>
      </c>
      <c r="R2246" s="29"/>
      <c r="S2246" s="29" t="s">
        <v>7117</v>
      </c>
      <c r="T2246" s="29" t="n">
        <v>0.58</v>
      </c>
      <c r="U2246" s="29"/>
      <c r="V2246" s="29"/>
      <c r="W2246" s="29" t="s">
        <v>7777</v>
      </c>
      <c r="X2246" s="38"/>
      <c r="Y2246" s="38"/>
      <c r="Z2246" s="38" t="n">
        <v>1</v>
      </c>
      <c r="AE2246" s="94" t="e">
        <f aca="false" t="array" ref="AE2246:AI2246">_xlfn.torow(_xlfn.unique(_xlfn._xlws.filter(cat_table[Subsector],$E2246=cat_table[Sector],"")))</f>
        <v>#NAME?</v>
      </c>
      <c r="AF2246" s="94" t="e">
        <v>#NAME?</v>
      </c>
      <c r="AG2246" s="94" t="e">
        <v>#NAME?</v>
      </c>
      <c r="AH2246" s="94" t="e">
        <v>#NAME?</v>
      </c>
      <c r="AI2246" s="94" t="e">
        <v>#NAME?</v>
      </c>
      <c r="AO2246" s="94" t="e">
        <f aca="false" t="array" ref="AO2246:AO2246">_xlfn.torow(_xlfn.unique(_xlfn._xlws.filter(cat_table[Sub-subsector],($E2246=cat_table[Sector])*($F2246=cat_table[Subsector]),"")))</f>
        <v>#NAME?</v>
      </c>
    </row>
    <row r="2247" customFormat="false" ht="15" hidden="false" customHeight="true" outlineLevel="0" collapsed="false">
      <c r="A2247" s="29" t="s">
        <v>11688</v>
      </c>
      <c r="B2247" s="20" t="str">
        <f aca="false">INDEX(Table2[], MATCH(L2247, Location_ID!$D$2:$D$648, 0), 1)</f>
        <v>8a5278f1-3a35-47c7-a533-5211689b85f8</v>
      </c>
      <c r="C2247" s="29" t="s">
        <v>1125</v>
      </c>
      <c r="D2247" s="247" t="s">
        <v>354</v>
      </c>
      <c r="E2247" s="29" t="s">
        <v>7631</v>
      </c>
      <c r="F2247" s="29" t="s">
        <v>7632</v>
      </c>
      <c r="G2247" s="29" t="s">
        <v>7633</v>
      </c>
      <c r="H2247" s="38"/>
      <c r="I2247" s="29" t="s">
        <v>11678</v>
      </c>
      <c r="J2247" s="29" t="s">
        <v>11679</v>
      </c>
      <c r="K2247" s="29" t="s">
        <v>7120</v>
      </c>
      <c r="L2247" s="29" t="s">
        <v>2409</v>
      </c>
      <c r="M2247" s="29" t="s">
        <v>7132</v>
      </c>
      <c r="N2247" s="29" t="s">
        <v>11680</v>
      </c>
      <c r="O2247" s="29" t="s">
        <v>11681</v>
      </c>
      <c r="P2247" s="228" t="n">
        <v>41275</v>
      </c>
      <c r="Q2247" s="228" t="n">
        <v>41639</v>
      </c>
      <c r="R2247" s="29"/>
      <c r="S2247" s="29" t="s">
        <v>7117</v>
      </c>
      <c r="T2247" s="29" t="n">
        <v>0.41</v>
      </c>
      <c r="U2247" s="29"/>
      <c r="V2247" s="29"/>
      <c r="W2247" s="29" t="s">
        <v>7777</v>
      </c>
      <c r="X2247" s="38"/>
      <c r="Y2247" s="38"/>
      <c r="Z2247" s="38" t="n">
        <v>1</v>
      </c>
      <c r="AE2247" s="94" t="e">
        <f aca="false" t="array" ref="AE2247:AI2247">_xlfn.torow(_xlfn.unique(_xlfn._xlws.filter(cat_table[Subsector],$E2247=cat_table[Sector],"")))</f>
        <v>#NAME?</v>
      </c>
      <c r="AF2247" s="94" t="e">
        <v>#NAME?</v>
      </c>
      <c r="AG2247" s="94" t="e">
        <v>#NAME?</v>
      </c>
      <c r="AH2247" s="94" t="e">
        <v>#NAME?</v>
      </c>
      <c r="AI2247" s="94" t="e">
        <v>#NAME?</v>
      </c>
      <c r="AO2247" s="94" t="e">
        <f aca="false" t="array" ref="AO2247:AO2247">_xlfn.torow(_xlfn.unique(_xlfn._xlws.filter(cat_table[Sub-subsector],($E2247=cat_table[Sector])*($F2247=cat_table[Subsector]),"")))</f>
        <v>#NAME?</v>
      </c>
    </row>
    <row r="2248" customFormat="false" ht="15" hidden="false" customHeight="true" outlineLevel="0" collapsed="false">
      <c r="A2248" s="29" t="s">
        <v>11689</v>
      </c>
      <c r="B2248" s="20" t="str">
        <f aca="false">INDEX(Table2[], MATCH(L2248, Location_ID!$D$2:$D$648, 0), 1)</f>
        <v>0e133b1d-bb18-4394-b060-86aa75948f56</v>
      </c>
      <c r="C2248" s="29" t="s">
        <v>1125</v>
      </c>
      <c r="D2248" s="247" t="s">
        <v>354</v>
      </c>
      <c r="E2248" s="29" t="s">
        <v>7631</v>
      </c>
      <c r="F2248" s="29" t="s">
        <v>7632</v>
      </c>
      <c r="G2248" s="29" t="s">
        <v>7633</v>
      </c>
      <c r="H2248" s="38"/>
      <c r="I2248" s="29" t="s">
        <v>11678</v>
      </c>
      <c r="J2248" s="29" t="s">
        <v>11679</v>
      </c>
      <c r="K2248" s="29" t="s">
        <v>7120</v>
      </c>
      <c r="L2248" s="29" t="s">
        <v>2411</v>
      </c>
      <c r="M2248" s="29" t="s">
        <v>7132</v>
      </c>
      <c r="N2248" s="29" t="s">
        <v>11680</v>
      </c>
      <c r="O2248" s="29" t="s">
        <v>11681</v>
      </c>
      <c r="P2248" s="228" t="n">
        <v>41275</v>
      </c>
      <c r="Q2248" s="228" t="n">
        <v>41639</v>
      </c>
      <c r="R2248" s="29"/>
      <c r="S2248" s="29" t="s">
        <v>7117</v>
      </c>
      <c r="T2248" s="29" t="n">
        <v>0.32</v>
      </c>
      <c r="U2248" s="29"/>
      <c r="V2248" s="29"/>
      <c r="W2248" s="29" t="s">
        <v>7777</v>
      </c>
      <c r="X2248" s="38"/>
      <c r="Y2248" s="38"/>
      <c r="Z2248" s="38" t="n">
        <v>1</v>
      </c>
      <c r="AE2248" s="94" t="e">
        <f aca="false" t="array" ref="AE2248:AI2248">_xlfn.torow(_xlfn.unique(_xlfn._xlws.filter(cat_table[Subsector],$E2248=cat_table[Sector],"")))</f>
        <v>#NAME?</v>
      </c>
      <c r="AF2248" s="94" t="e">
        <v>#NAME?</v>
      </c>
      <c r="AG2248" s="94" t="e">
        <v>#NAME?</v>
      </c>
      <c r="AH2248" s="94" t="e">
        <v>#NAME?</v>
      </c>
      <c r="AI2248" s="94" t="e">
        <v>#NAME?</v>
      </c>
      <c r="AO2248" s="94" t="e">
        <f aca="false" t="array" ref="AO2248:AO2248">_xlfn.torow(_xlfn.unique(_xlfn._xlws.filter(cat_table[Sub-subsector],($E2248=cat_table[Sector])*($F2248=cat_table[Subsector]),"")))</f>
        <v>#NAME?</v>
      </c>
    </row>
    <row r="2249" customFormat="false" ht="15" hidden="false" customHeight="true" outlineLevel="0" collapsed="false">
      <c r="A2249" s="29" t="s">
        <v>11690</v>
      </c>
      <c r="B2249" s="20" t="str">
        <f aca="false">INDEX(Table2[], MATCH(L2249, Location_ID!$D$2:$D$648, 0), 1)</f>
        <v>bba4fdba-3d4c-4c0c-bb74-4b9965a2ea65</v>
      </c>
      <c r="C2249" s="29" t="s">
        <v>1125</v>
      </c>
      <c r="D2249" s="247" t="s">
        <v>354</v>
      </c>
      <c r="E2249" s="29" t="s">
        <v>7631</v>
      </c>
      <c r="F2249" s="29" t="s">
        <v>7632</v>
      </c>
      <c r="G2249" s="29" t="s">
        <v>7633</v>
      </c>
      <c r="H2249" s="38"/>
      <c r="I2249" s="29" t="s">
        <v>11678</v>
      </c>
      <c r="J2249" s="29" t="s">
        <v>11679</v>
      </c>
      <c r="K2249" s="29" t="s">
        <v>7120</v>
      </c>
      <c r="L2249" s="29" t="s">
        <v>2413</v>
      </c>
      <c r="M2249" s="29" t="s">
        <v>7132</v>
      </c>
      <c r="N2249" s="29" t="s">
        <v>11680</v>
      </c>
      <c r="O2249" s="29" t="s">
        <v>11691</v>
      </c>
      <c r="P2249" s="228" t="n">
        <v>41275</v>
      </c>
      <c r="Q2249" s="228" t="n">
        <v>41639</v>
      </c>
      <c r="R2249" s="29"/>
      <c r="S2249" s="29" t="s">
        <v>7117</v>
      </c>
      <c r="T2249" s="29" t="n">
        <v>0.5</v>
      </c>
      <c r="U2249" s="29"/>
      <c r="V2249" s="29"/>
      <c r="W2249" s="29" t="s">
        <v>7777</v>
      </c>
      <c r="X2249" s="38"/>
      <c r="Y2249" s="38"/>
      <c r="Z2249" s="38" t="n">
        <v>1</v>
      </c>
      <c r="AE2249" s="94" t="e">
        <f aca="false" t="array" ref="AE2249:AI2249">_xlfn.torow(_xlfn.unique(_xlfn._xlws.filter(cat_table[Subsector],$E2249=cat_table[Sector],"")))</f>
        <v>#NAME?</v>
      </c>
      <c r="AF2249" s="94" t="e">
        <v>#NAME?</v>
      </c>
      <c r="AG2249" s="94" t="e">
        <v>#NAME?</v>
      </c>
      <c r="AH2249" s="94" t="e">
        <v>#NAME?</v>
      </c>
      <c r="AI2249" s="94" t="e">
        <v>#NAME?</v>
      </c>
      <c r="AO2249" s="94" t="e">
        <f aca="false" t="array" ref="AO2249:AO2249">_xlfn.torow(_xlfn.unique(_xlfn._xlws.filter(cat_table[Sub-subsector],($E2249=cat_table[Sector])*($F2249=cat_table[Subsector]),"")))</f>
        <v>#NAME?</v>
      </c>
    </row>
    <row r="2250" customFormat="false" ht="15" hidden="false" customHeight="true" outlineLevel="0" collapsed="false">
      <c r="A2250" s="29" t="s">
        <v>11692</v>
      </c>
      <c r="B2250" s="20" t="str">
        <f aca="false">INDEX(Table2[], MATCH(L2250, Location_ID!$D$2:$D$648, 0), 1)</f>
        <v>56f60a5b-cded-4b23-8518-4db0cacec218</v>
      </c>
      <c r="C2250" s="29" t="s">
        <v>1125</v>
      </c>
      <c r="D2250" s="247" t="s">
        <v>354</v>
      </c>
      <c r="E2250" s="29" t="s">
        <v>7631</v>
      </c>
      <c r="F2250" s="29" t="s">
        <v>7632</v>
      </c>
      <c r="G2250" s="29" t="s">
        <v>7633</v>
      </c>
      <c r="H2250" s="38"/>
      <c r="I2250" s="29" t="s">
        <v>11678</v>
      </c>
      <c r="J2250" s="29" t="s">
        <v>11679</v>
      </c>
      <c r="K2250" s="29" t="s">
        <v>7120</v>
      </c>
      <c r="L2250" s="29" t="s">
        <v>2415</v>
      </c>
      <c r="M2250" s="29" t="s">
        <v>7132</v>
      </c>
      <c r="N2250" s="29" t="s">
        <v>11680</v>
      </c>
      <c r="O2250" s="29" t="s">
        <v>11693</v>
      </c>
      <c r="P2250" s="228" t="n">
        <v>41275</v>
      </c>
      <c r="Q2250" s="228" t="n">
        <v>41639</v>
      </c>
      <c r="R2250" s="29"/>
      <c r="S2250" s="29" t="s">
        <v>7117</v>
      </c>
      <c r="T2250" s="29" t="n">
        <v>0.22</v>
      </c>
      <c r="U2250" s="29"/>
      <c r="V2250" s="29"/>
      <c r="W2250" s="29" t="s">
        <v>7777</v>
      </c>
      <c r="X2250" s="38"/>
      <c r="Y2250" s="38"/>
      <c r="Z2250" s="38" t="n">
        <v>1</v>
      </c>
      <c r="AE2250" s="94" t="e">
        <f aca="false" t="array" ref="AE2250:AI2250">_xlfn.torow(_xlfn.unique(_xlfn._xlws.filter(cat_table[Subsector],$E2250=cat_table[Sector],"")))</f>
        <v>#NAME?</v>
      </c>
      <c r="AF2250" s="94" t="e">
        <v>#NAME?</v>
      </c>
      <c r="AG2250" s="94" t="e">
        <v>#NAME?</v>
      </c>
      <c r="AH2250" s="94" t="e">
        <v>#NAME?</v>
      </c>
      <c r="AI2250" s="94" t="e">
        <v>#NAME?</v>
      </c>
      <c r="AO2250" s="94" t="e">
        <f aca="false" t="array" ref="AO2250:AO2250">_xlfn.torow(_xlfn.unique(_xlfn._xlws.filter(cat_table[Sub-subsector],($E2250=cat_table[Sector])*($F2250=cat_table[Subsector]),"")))</f>
        <v>#NAME?</v>
      </c>
    </row>
    <row r="2251" customFormat="false" ht="15" hidden="false" customHeight="true" outlineLevel="0" collapsed="false">
      <c r="A2251" s="29" t="s">
        <v>11694</v>
      </c>
      <c r="B2251" s="20" t="str">
        <f aca="false">INDEX(Table2[], MATCH(L2251, Location_ID!$D$2:$D$648, 0), 1)</f>
        <v>11966ab9-91b8-470e-97d4-71e3fbb29c86</v>
      </c>
      <c r="C2251" s="29" t="s">
        <v>1125</v>
      </c>
      <c r="D2251" s="247" t="s">
        <v>354</v>
      </c>
      <c r="E2251" s="29" t="s">
        <v>7134</v>
      </c>
      <c r="F2251" s="29" t="s">
        <v>7135</v>
      </c>
      <c r="G2251" s="29" t="s">
        <v>7591</v>
      </c>
      <c r="H2251" s="38"/>
      <c r="I2251" s="29" t="s">
        <v>11695</v>
      </c>
      <c r="J2251" s="29" t="s">
        <v>11679</v>
      </c>
      <c r="K2251" s="29" t="s">
        <v>7120</v>
      </c>
      <c r="L2251" s="29" t="s">
        <v>2417</v>
      </c>
      <c r="M2251" s="29" t="s">
        <v>7132</v>
      </c>
      <c r="N2251" s="29" t="s">
        <v>11680</v>
      </c>
      <c r="O2251" s="29" t="s">
        <v>11696</v>
      </c>
      <c r="P2251" s="228" t="n">
        <v>41275</v>
      </c>
      <c r="Q2251" s="228" t="n">
        <v>41639</v>
      </c>
      <c r="R2251" s="29"/>
      <c r="S2251" s="29" t="s">
        <v>7117</v>
      </c>
      <c r="T2251" s="29" t="n">
        <v>0.32</v>
      </c>
      <c r="U2251" s="29"/>
      <c r="V2251" s="29"/>
      <c r="W2251" s="29" t="s">
        <v>7777</v>
      </c>
      <c r="X2251" s="38"/>
      <c r="Y2251" s="38"/>
      <c r="Z2251" s="38" t="n">
        <v>1</v>
      </c>
      <c r="AE2251" s="94" t="e">
        <f aca="false" t="array" ref="AE2251:AK2251">_xlfn.torow(_xlfn.unique(_xlfn._xlws.filter(cat_table[Subsector],$E2251=cat_table[Sector],"")))</f>
        <v>#NAME?</v>
      </c>
      <c r="AF2251" s="94" t="e">
        <v>#NAME?</v>
      </c>
      <c r="AG2251" s="94" t="e">
        <v>#NAME?</v>
      </c>
      <c r="AH2251" s="94" t="e">
        <v>#NAME?</v>
      </c>
      <c r="AI2251" s="94" t="e">
        <v>#NAME?</v>
      </c>
      <c r="AJ2251" s="94" t="e">
        <v>#NAME?</v>
      </c>
      <c r="AK2251" s="94" t="e">
        <v>#NAME?</v>
      </c>
      <c r="AO2251" s="94" t="e">
        <f aca="false" t="array" ref="AO2251:AT2251">_xlfn.torow(_xlfn.unique(_xlfn._xlws.filter(cat_table[Sub-subsector],($E2251=cat_table[Sector])*($F2251=cat_table[Subsector]),"")))</f>
        <v>#NAME?</v>
      </c>
      <c r="AP2251" s="94" t="e">
        <v>#NAME?</v>
      </c>
      <c r="AQ2251" s="94" t="e">
        <v>#NAME?</v>
      </c>
      <c r="AR2251" s="94" t="e">
        <v>#NAME?</v>
      </c>
      <c r="AS2251" s="94" t="e">
        <v>#NAME?</v>
      </c>
      <c r="AT2251" s="94" t="e">
        <v>#NAME?</v>
      </c>
    </row>
    <row r="2252" customFormat="false" ht="15" hidden="false" customHeight="true" outlineLevel="0" collapsed="false">
      <c r="A2252" s="29" t="s">
        <v>11697</v>
      </c>
      <c r="B2252" s="20" t="str">
        <f aca="false">INDEX(Table2[], MATCH(L2252, Location_ID!$D$2:$D$648, 0), 1)</f>
        <v>1694313f-ecd1-4204-85ec-23646ad34c9f</v>
      </c>
      <c r="C2252" s="29" t="s">
        <v>1125</v>
      </c>
      <c r="D2252" s="247" t="s">
        <v>354</v>
      </c>
      <c r="E2252" s="29" t="s">
        <v>7134</v>
      </c>
      <c r="F2252" s="29" t="s">
        <v>7135</v>
      </c>
      <c r="G2252" s="29" t="s">
        <v>7591</v>
      </c>
      <c r="H2252" s="38"/>
      <c r="I2252" s="29" t="s">
        <v>11695</v>
      </c>
      <c r="J2252" s="29" t="s">
        <v>11679</v>
      </c>
      <c r="K2252" s="29" t="s">
        <v>7120</v>
      </c>
      <c r="L2252" s="29" t="s">
        <v>2419</v>
      </c>
      <c r="M2252" s="29" t="s">
        <v>7132</v>
      </c>
      <c r="N2252" s="29" t="s">
        <v>11680</v>
      </c>
      <c r="O2252" s="29" t="s">
        <v>11696</v>
      </c>
      <c r="P2252" s="228" t="n">
        <v>41275</v>
      </c>
      <c r="Q2252" s="228" t="n">
        <v>41639</v>
      </c>
      <c r="R2252" s="29"/>
      <c r="S2252" s="29" t="s">
        <v>7117</v>
      </c>
      <c r="T2252" s="29" t="n">
        <v>0.23</v>
      </c>
      <c r="U2252" s="29"/>
      <c r="V2252" s="29"/>
      <c r="W2252" s="29" t="s">
        <v>7777</v>
      </c>
      <c r="X2252" s="38"/>
      <c r="Y2252" s="38"/>
      <c r="Z2252" s="38" t="n">
        <v>1</v>
      </c>
      <c r="AE2252" s="94" t="e">
        <f aca="false" t="array" ref="AE2252:AK2252">_xlfn.torow(_xlfn.unique(_xlfn._xlws.filter(cat_table[Subsector],$E2252=cat_table[Sector],"")))</f>
        <v>#NAME?</v>
      </c>
      <c r="AF2252" s="94" t="e">
        <v>#NAME?</v>
      </c>
      <c r="AG2252" s="94" t="e">
        <v>#NAME?</v>
      </c>
      <c r="AH2252" s="94" t="e">
        <v>#NAME?</v>
      </c>
      <c r="AI2252" s="94" t="e">
        <v>#NAME?</v>
      </c>
      <c r="AJ2252" s="94" t="e">
        <v>#NAME?</v>
      </c>
      <c r="AK2252" s="94" t="e">
        <v>#NAME?</v>
      </c>
      <c r="AO2252" s="94" t="e">
        <f aca="false" t="array" ref="AO2252:AT2252">_xlfn.torow(_xlfn.unique(_xlfn._xlws.filter(cat_table[Sub-subsector],($E2252=cat_table[Sector])*($F2252=cat_table[Subsector]),"")))</f>
        <v>#NAME?</v>
      </c>
      <c r="AP2252" s="94" t="e">
        <v>#NAME?</v>
      </c>
      <c r="AQ2252" s="94" t="e">
        <v>#NAME?</v>
      </c>
      <c r="AR2252" s="94" t="e">
        <v>#NAME?</v>
      </c>
      <c r="AS2252" s="94" t="e">
        <v>#NAME?</v>
      </c>
      <c r="AT2252" s="94" t="e">
        <v>#NAME?</v>
      </c>
    </row>
    <row r="2253" customFormat="false" ht="15" hidden="false" customHeight="true" outlineLevel="0" collapsed="false">
      <c r="A2253" s="29" t="s">
        <v>11698</v>
      </c>
      <c r="B2253" s="20" t="str">
        <f aca="false">INDEX(Table2[], MATCH(L2253, Location_ID!$D$2:$D$648, 0), 1)</f>
        <v>e7a8ff0b-f7d0-45b0-9f7b-dc2b887b2854</v>
      </c>
      <c r="C2253" s="29" t="s">
        <v>1125</v>
      </c>
      <c r="D2253" s="247" t="s">
        <v>354</v>
      </c>
      <c r="E2253" s="29" t="s">
        <v>7134</v>
      </c>
      <c r="F2253" s="29" t="s">
        <v>7135</v>
      </c>
      <c r="G2253" s="29" t="s">
        <v>7591</v>
      </c>
      <c r="H2253" s="38"/>
      <c r="I2253" s="29" t="s">
        <v>11695</v>
      </c>
      <c r="J2253" s="29" t="s">
        <v>11679</v>
      </c>
      <c r="K2253" s="29" t="s">
        <v>7120</v>
      </c>
      <c r="L2253" s="29" t="s">
        <v>2421</v>
      </c>
      <c r="M2253" s="29" t="s">
        <v>7132</v>
      </c>
      <c r="N2253" s="29" t="s">
        <v>11680</v>
      </c>
      <c r="O2253" s="29" t="s">
        <v>11696</v>
      </c>
      <c r="P2253" s="228" t="n">
        <v>41275</v>
      </c>
      <c r="Q2253" s="228" t="n">
        <v>41639</v>
      </c>
      <c r="R2253" s="29"/>
      <c r="S2253" s="29" t="s">
        <v>7117</v>
      </c>
      <c r="T2253" s="29" t="n">
        <v>0.32</v>
      </c>
      <c r="U2253" s="29"/>
      <c r="V2253" s="29"/>
      <c r="W2253" s="29" t="s">
        <v>7777</v>
      </c>
      <c r="X2253" s="38"/>
      <c r="Y2253" s="38"/>
      <c r="Z2253" s="38" t="n">
        <v>1</v>
      </c>
      <c r="AE2253" s="94" t="e">
        <f aca="false" t="array" ref="AE2253:AK2253">_xlfn.torow(_xlfn.unique(_xlfn._xlws.filter(cat_table[Subsector],$E2253=cat_table[Sector],"")))</f>
        <v>#NAME?</v>
      </c>
      <c r="AF2253" s="94" t="e">
        <v>#NAME?</v>
      </c>
      <c r="AG2253" s="94" t="e">
        <v>#NAME?</v>
      </c>
      <c r="AH2253" s="94" t="e">
        <v>#NAME?</v>
      </c>
      <c r="AI2253" s="94" t="e">
        <v>#NAME?</v>
      </c>
      <c r="AJ2253" s="94" t="e">
        <v>#NAME?</v>
      </c>
      <c r="AK2253" s="94" t="e">
        <v>#NAME?</v>
      </c>
      <c r="AO2253" s="94" t="e">
        <f aca="false" t="array" ref="AO2253:AT2253">_xlfn.torow(_xlfn.unique(_xlfn._xlws.filter(cat_table[Sub-subsector],($E2253=cat_table[Sector])*($F2253=cat_table[Subsector]),"")))</f>
        <v>#NAME?</v>
      </c>
      <c r="AP2253" s="94" t="e">
        <v>#NAME?</v>
      </c>
      <c r="AQ2253" s="94" t="e">
        <v>#NAME?</v>
      </c>
      <c r="AR2253" s="94" t="e">
        <v>#NAME?</v>
      </c>
      <c r="AS2253" s="94" t="e">
        <v>#NAME?</v>
      </c>
      <c r="AT2253" s="94" t="e">
        <v>#NAME?</v>
      </c>
    </row>
    <row r="2254" customFormat="false" ht="15" hidden="false" customHeight="true" outlineLevel="0" collapsed="false">
      <c r="A2254" s="29" t="s">
        <v>11699</v>
      </c>
      <c r="B2254" s="20" t="str">
        <f aca="false">INDEX(Table2[], MATCH(L2254, Location_ID!$D$2:$D$648, 0), 1)</f>
        <v>81bcb843-77c5-46c1-af8b-7b0495445fbd</v>
      </c>
      <c r="C2254" s="29" t="s">
        <v>1125</v>
      </c>
      <c r="D2254" s="247" t="s">
        <v>354</v>
      </c>
      <c r="E2254" s="29" t="s">
        <v>7134</v>
      </c>
      <c r="F2254" s="29" t="s">
        <v>7135</v>
      </c>
      <c r="G2254" s="29" t="s">
        <v>7591</v>
      </c>
      <c r="H2254" s="38"/>
      <c r="I2254" s="29" t="s">
        <v>11695</v>
      </c>
      <c r="J2254" s="29" t="s">
        <v>11679</v>
      </c>
      <c r="K2254" s="29" t="s">
        <v>7120</v>
      </c>
      <c r="L2254" s="29" t="s">
        <v>2423</v>
      </c>
      <c r="M2254" s="29" t="s">
        <v>7132</v>
      </c>
      <c r="N2254" s="29" t="s">
        <v>11680</v>
      </c>
      <c r="O2254" s="29" t="s">
        <v>11696</v>
      </c>
      <c r="P2254" s="228" t="n">
        <v>41275</v>
      </c>
      <c r="Q2254" s="228" t="n">
        <v>41639</v>
      </c>
      <c r="R2254" s="29"/>
      <c r="S2254" s="29" t="s">
        <v>7117</v>
      </c>
      <c r="T2254" s="29" t="n">
        <v>0.3</v>
      </c>
      <c r="U2254" s="29"/>
      <c r="V2254" s="29"/>
      <c r="W2254" s="29" t="s">
        <v>7777</v>
      </c>
      <c r="X2254" s="38"/>
      <c r="Y2254" s="38"/>
      <c r="Z2254" s="38" t="n">
        <v>1</v>
      </c>
      <c r="AE2254" s="94" t="e">
        <f aca="false" t="array" ref="AE2254:AK2254">_xlfn.torow(_xlfn.unique(_xlfn._xlws.filter(cat_table[Subsector],$E2254=cat_table[Sector],"")))</f>
        <v>#NAME?</v>
      </c>
      <c r="AF2254" s="94" t="e">
        <v>#NAME?</v>
      </c>
      <c r="AG2254" s="94" t="e">
        <v>#NAME?</v>
      </c>
      <c r="AH2254" s="94" t="e">
        <v>#NAME?</v>
      </c>
      <c r="AI2254" s="94" t="e">
        <v>#NAME?</v>
      </c>
      <c r="AJ2254" s="94" t="e">
        <v>#NAME?</v>
      </c>
      <c r="AK2254" s="94" t="e">
        <v>#NAME?</v>
      </c>
      <c r="AO2254" s="94" t="e">
        <f aca="false" t="array" ref="AO2254:AT2254">_xlfn.torow(_xlfn.unique(_xlfn._xlws.filter(cat_table[Sub-subsector],($E2254=cat_table[Sector])*($F2254=cat_table[Subsector]),"")))</f>
        <v>#NAME?</v>
      </c>
      <c r="AP2254" s="94" t="e">
        <v>#NAME?</v>
      </c>
      <c r="AQ2254" s="94" t="e">
        <v>#NAME?</v>
      </c>
      <c r="AR2254" s="94" t="e">
        <v>#NAME?</v>
      </c>
      <c r="AS2254" s="94" t="e">
        <v>#NAME?</v>
      </c>
      <c r="AT2254" s="94" t="e">
        <v>#NAME?</v>
      </c>
    </row>
    <row r="2255" customFormat="false" ht="15" hidden="false" customHeight="true" outlineLevel="0" collapsed="false">
      <c r="A2255" s="185" t="s">
        <v>11700</v>
      </c>
      <c r="B2255" s="20" t="str">
        <f aca="false">INDEX(Table2[], MATCH(L2255, Location_ID!$D$2:$D$648, 0), 1)</f>
        <v>7ddce184-2ed1-4fa1-b88f-f27890d0be96</v>
      </c>
      <c r="C2255" s="185" t="s">
        <v>1125</v>
      </c>
      <c r="D2255" s="248" t="s">
        <v>354</v>
      </c>
      <c r="E2255" s="185" t="s">
        <v>7631</v>
      </c>
      <c r="F2255" s="185" t="s">
        <v>7926</v>
      </c>
      <c r="G2255" s="185"/>
      <c r="H2255" s="185"/>
      <c r="I2255" s="185" t="s">
        <v>11701</v>
      </c>
      <c r="J2255" s="185" t="s">
        <v>11679</v>
      </c>
      <c r="K2255" s="185" t="s">
        <v>7120</v>
      </c>
      <c r="L2255" s="185" t="s">
        <v>2425</v>
      </c>
      <c r="M2255" s="185" t="s">
        <v>7132</v>
      </c>
      <c r="N2255" s="185" t="s">
        <v>11680</v>
      </c>
      <c r="O2255" s="185" t="s">
        <v>11702</v>
      </c>
      <c r="P2255" s="188" t="n">
        <v>41275</v>
      </c>
      <c r="Q2255" s="188" t="n">
        <v>41639</v>
      </c>
      <c r="R2255" s="185"/>
      <c r="S2255" s="185" t="s">
        <v>7117</v>
      </c>
      <c r="T2255" s="185" t="n">
        <v>0.066</v>
      </c>
      <c r="U2255" s="185"/>
      <c r="V2255" s="185"/>
      <c r="W2255" s="185" t="s">
        <v>7777</v>
      </c>
      <c r="X2255" s="185"/>
      <c r="Y2255" s="189"/>
      <c r="Z2255" s="189" t="n">
        <v>1</v>
      </c>
      <c r="AE2255" s="94" t="e">
        <f aca="false" t="array" ref="AE2255:AI2255">_xlfn.torow(_xlfn.unique(_xlfn._xlws.filter(cat_table[Subsector],$E2255=cat_table[Sector],"")))</f>
        <v>#NAME?</v>
      </c>
      <c r="AF2255" s="94" t="e">
        <v>#NAME?</v>
      </c>
      <c r="AG2255" s="94" t="e">
        <v>#NAME?</v>
      </c>
      <c r="AH2255" s="94" t="e">
        <v>#NAME?</v>
      </c>
      <c r="AI2255" s="94" t="e">
        <v>#NAME?</v>
      </c>
      <c r="AO2255" s="94" t="e">
        <f aca="false" t="array" ref="AO2255:AP2255">_xlfn.torow(_xlfn.unique(_xlfn._xlws.filter(cat_table[Sub-subsector],($E2255=cat_table[Sector])*($F2255=cat_table[Subsector]),"")))</f>
        <v>#NAME?</v>
      </c>
      <c r="AP2255" s="94" t="e">
        <v>#NAME?</v>
      </c>
    </row>
    <row r="2256" customFormat="false" ht="15" hidden="false" customHeight="true" outlineLevel="0" collapsed="false">
      <c r="A2256" s="62" t="s">
        <v>11703</v>
      </c>
      <c r="B2256" s="20" t="str">
        <f aca="false">INDEX(Table2[], MATCH(L2256, Location_ID!$D$2:$D$648, 0), 1)</f>
        <v>c4e3b109-c50a-4e2f-91cd-21f0ee3e6107</v>
      </c>
      <c r="C2256" s="20" t="s">
        <v>1131</v>
      </c>
      <c r="D2256" s="230" t="s">
        <v>354</v>
      </c>
      <c r="E2256" s="20" t="s">
        <v>7631</v>
      </c>
      <c r="F2256" s="20" t="s">
        <v>7632</v>
      </c>
      <c r="G2256" s="20" t="s">
        <v>7633</v>
      </c>
      <c r="H2256" s="20"/>
      <c r="I2256" s="20" t="s">
        <v>11704</v>
      </c>
      <c r="J2256" s="20" t="s">
        <v>11705</v>
      </c>
      <c r="K2256" s="20" t="s">
        <v>7120</v>
      </c>
      <c r="L2256" s="20" t="s">
        <v>2427</v>
      </c>
      <c r="M2256" s="20" t="s">
        <v>7110</v>
      </c>
      <c r="N2256" s="20" t="s">
        <v>11706</v>
      </c>
      <c r="O2256" s="20" t="s">
        <v>11707</v>
      </c>
      <c r="P2256" s="201" t="n">
        <v>41151</v>
      </c>
      <c r="Q2256" s="201" t="n">
        <v>41151</v>
      </c>
      <c r="R2256" s="20" t="n">
        <v>1</v>
      </c>
      <c r="S2256" s="20" t="s">
        <v>7122</v>
      </c>
      <c r="T2256" s="20" t="n">
        <v>17</v>
      </c>
      <c r="U2256" s="20"/>
      <c r="V2256" s="20"/>
      <c r="W2256" s="62" t="s">
        <v>11708</v>
      </c>
      <c r="X2256" s="35"/>
      <c r="Y2256" s="35"/>
      <c r="Z2256" s="35" t="n">
        <v>1</v>
      </c>
      <c r="AE2256" s="94" t="e">
        <f aca="false" t="array" ref="AE2256:AI2256">_xlfn.torow(_xlfn.unique(_xlfn._xlws.filter(cat_table[Subsector],$E2256=cat_table[Sector],"")))</f>
        <v>#NAME?</v>
      </c>
      <c r="AF2256" s="94" t="e">
        <v>#NAME?</v>
      </c>
      <c r="AG2256" s="94" t="e">
        <v>#NAME?</v>
      </c>
      <c r="AH2256" s="94" t="e">
        <v>#NAME?</v>
      </c>
      <c r="AI2256" s="94" t="e">
        <v>#NAME?</v>
      </c>
      <c r="AO2256" s="94" t="e">
        <f aca="false" t="array" ref="AO2256:AO2256">_xlfn.torow(_xlfn.unique(_xlfn._xlws.filter(cat_table[Sub-subsector],($E2256=cat_table[Sector])*($F2256=cat_table[Subsector]),"")))</f>
        <v>#NAME?</v>
      </c>
    </row>
    <row r="2257" customFormat="false" ht="15" hidden="false" customHeight="true" outlineLevel="0" collapsed="false">
      <c r="A2257" s="62" t="s">
        <v>11709</v>
      </c>
      <c r="B2257" s="20" t="str">
        <f aca="false">INDEX(Table2[], MATCH(L2257, Location_ID!$D$2:$D$648, 0), 1)</f>
        <v>c4e3b109-c50a-4e2f-91cd-21f0ee3e6107</v>
      </c>
      <c r="C2257" s="20" t="s">
        <v>1131</v>
      </c>
      <c r="D2257" s="230" t="s">
        <v>354</v>
      </c>
      <c r="E2257" s="20" t="s">
        <v>7631</v>
      </c>
      <c r="F2257" s="20" t="s">
        <v>7632</v>
      </c>
      <c r="G2257" s="20" t="s">
        <v>7633</v>
      </c>
      <c r="H2257" s="20"/>
      <c r="I2257" s="20" t="s">
        <v>11704</v>
      </c>
      <c r="J2257" s="20" t="s">
        <v>11705</v>
      </c>
      <c r="K2257" s="20" t="s">
        <v>7120</v>
      </c>
      <c r="L2257" s="20" t="s">
        <v>2427</v>
      </c>
      <c r="M2257" s="20" t="s">
        <v>7110</v>
      </c>
      <c r="N2257" s="20" t="s">
        <v>11706</v>
      </c>
      <c r="O2257" s="20" t="s">
        <v>11710</v>
      </c>
      <c r="P2257" s="201" t="n">
        <v>41823</v>
      </c>
      <c r="Q2257" s="201" t="n">
        <v>41823</v>
      </c>
      <c r="R2257" s="20" t="n">
        <v>1</v>
      </c>
      <c r="S2257" s="20" t="s">
        <v>7122</v>
      </c>
      <c r="T2257" s="20" t="n">
        <v>7</v>
      </c>
      <c r="U2257" s="20"/>
      <c r="V2257" s="20"/>
      <c r="W2257" s="62" t="s">
        <v>11708</v>
      </c>
      <c r="X2257" s="35"/>
      <c r="Y2257" s="35"/>
      <c r="Z2257" s="35" t="n">
        <v>1</v>
      </c>
      <c r="AE2257" s="94" t="e">
        <f aca="false" t="array" ref="AE2257:AI2257">_xlfn.torow(_xlfn.unique(_xlfn._xlws.filter(cat_table[Subsector],$E2257=cat_table[Sector],"")))</f>
        <v>#NAME?</v>
      </c>
      <c r="AF2257" s="94" t="e">
        <v>#NAME?</v>
      </c>
      <c r="AG2257" s="94" t="e">
        <v>#NAME?</v>
      </c>
      <c r="AH2257" s="94" t="e">
        <v>#NAME?</v>
      </c>
      <c r="AI2257" s="94" t="e">
        <v>#NAME?</v>
      </c>
      <c r="AO2257" s="94" t="e">
        <f aca="false" t="array" ref="AO2257:AO2257">_xlfn.torow(_xlfn.unique(_xlfn._xlws.filter(cat_table[Sub-subsector],($E2257=cat_table[Sector])*($F2257=cat_table[Subsector]),"")))</f>
        <v>#NAME?</v>
      </c>
    </row>
    <row r="2258" customFormat="false" ht="15" hidden="false" customHeight="true" outlineLevel="0" collapsed="false">
      <c r="A2258" s="62" t="s">
        <v>11711</v>
      </c>
      <c r="B2258" s="20" t="str">
        <f aca="false">INDEX(Table2[], MATCH(L2258, Location_ID!$D$2:$D$648, 0), 1)</f>
        <v>c4e3b109-c50a-4e2f-91cd-21f0ee3e6107</v>
      </c>
      <c r="C2258" s="20" t="s">
        <v>1131</v>
      </c>
      <c r="D2258" s="230" t="s">
        <v>354</v>
      </c>
      <c r="E2258" s="20" t="s">
        <v>7631</v>
      </c>
      <c r="F2258" s="20" t="s">
        <v>7632</v>
      </c>
      <c r="G2258" s="20" t="s">
        <v>7633</v>
      </c>
      <c r="H2258" s="20"/>
      <c r="I2258" s="20" t="s">
        <v>11712</v>
      </c>
      <c r="J2258" s="20" t="s">
        <v>11713</v>
      </c>
      <c r="K2258" s="20" t="s">
        <v>7120</v>
      </c>
      <c r="L2258" s="20" t="s">
        <v>2427</v>
      </c>
      <c r="M2258" s="20" t="s">
        <v>7132</v>
      </c>
      <c r="N2258" s="20" t="s">
        <v>11714</v>
      </c>
      <c r="O2258" s="20" t="s">
        <v>11715</v>
      </c>
      <c r="P2258" s="201" t="n">
        <v>39814</v>
      </c>
      <c r="Q2258" s="201" t="n">
        <v>42004</v>
      </c>
      <c r="R2258" s="20" t="n">
        <v>1</v>
      </c>
      <c r="S2258" s="20" t="s">
        <v>7117</v>
      </c>
      <c r="T2258" s="20" t="n">
        <v>12</v>
      </c>
      <c r="U2258" s="20" t="n">
        <v>10</v>
      </c>
      <c r="V2258" s="20" t="n">
        <v>14</v>
      </c>
      <c r="W2258" s="62" t="s">
        <v>11708</v>
      </c>
      <c r="X2258" s="35"/>
      <c r="Y2258" s="35"/>
      <c r="Z2258" s="35" t="n">
        <v>1</v>
      </c>
      <c r="AE2258" s="94" t="e">
        <f aca="false" t="array" ref="AE2258:AI2258">_xlfn.torow(_xlfn.unique(_xlfn._xlws.filter(cat_table[Subsector],$E2258=cat_table[Sector],"")))</f>
        <v>#NAME?</v>
      </c>
      <c r="AF2258" s="94" t="e">
        <v>#NAME?</v>
      </c>
      <c r="AG2258" s="94" t="e">
        <v>#NAME?</v>
      </c>
      <c r="AH2258" s="94" t="e">
        <v>#NAME?</v>
      </c>
      <c r="AI2258" s="94" t="e">
        <v>#NAME?</v>
      </c>
      <c r="AO2258" s="94" t="e">
        <f aca="false" t="array" ref="AO2258:AO2258">_xlfn.torow(_xlfn.unique(_xlfn._xlws.filter(cat_table[Sub-subsector],($E2258=cat_table[Sector])*($F2258=cat_table[Subsector]),"")))</f>
        <v>#NAME?</v>
      </c>
    </row>
    <row r="2259" customFormat="false" ht="15" hidden="false" customHeight="true" outlineLevel="0" collapsed="false">
      <c r="A2259" s="129" t="s">
        <v>11716</v>
      </c>
      <c r="B2259" s="20" t="str">
        <f aca="false">INDEX(Table2[], MATCH(L2259, Location_ID!$D$2:$D$648, 0), 1)</f>
        <v>c4e3b109-c50a-4e2f-91cd-21f0ee3e6107</v>
      </c>
      <c r="C2259" s="165" t="s">
        <v>1131</v>
      </c>
      <c r="D2259" s="232" t="s">
        <v>354</v>
      </c>
      <c r="E2259" s="165" t="s">
        <v>7631</v>
      </c>
      <c r="F2259" s="165" t="s">
        <v>7632</v>
      </c>
      <c r="G2259" s="165" t="s">
        <v>7633</v>
      </c>
      <c r="H2259" s="192"/>
      <c r="I2259" s="165" t="s">
        <v>11717</v>
      </c>
      <c r="J2259" s="165" t="s">
        <v>11718</v>
      </c>
      <c r="K2259" s="165" t="s">
        <v>7120</v>
      </c>
      <c r="L2259" s="165" t="s">
        <v>2427</v>
      </c>
      <c r="M2259" s="165" t="s">
        <v>7132</v>
      </c>
      <c r="N2259" s="165" t="s">
        <v>11714</v>
      </c>
      <c r="O2259" s="165" t="s">
        <v>11715</v>
      </c>
      <c r="P2259" s="191" t="n">
        <v>39814</v>
      </c>
      <c r="Q2259" s="191" t="n">
        <v>42004</v>
      </c>
      <c r="R2259" s="165" t="n">
        <v>1</v>
      </c>
      <c r="S2259" s="165" t="s">
        <v>7117</v>
      </c>
      <c r="T2259" s="165" t="n">
        <v>11</v>
      </c>
      <c r="U2259" s="165" t="n">
        <v>10</v>
      </c>
      <c r="V2259" s="165" t="n">
        <v>12</v>
      </c>
      <c r="W2259" s="129" t="s">
        <v>11708</v>
      </c>
      <c r="X2259" s="165"/>
      <c r="Y2259" s="192"/>
      <c r="Z2259" s="192" t="n">
        <v>0</v>
      </c>
      <c r="AE2259" s="94" t="e">
        <f aca="false" t="array" ref="AE2259:AI2259">_xlfn.torow(_xlfn.unique(_xlfn._xlws.filter(cat_table[Subsector],$E2259=cat_table[Sector],"")))</f>
        <v>#NAME?</v>
      </c>
      <c r="AF2259" s="94" t="e">
        <v>#NAME?</v>
      </c>
      <c r="AG2259" s="94" t="e">
        <v>#NAME?</v>
      </c>
      <c r="AH2259" s="94" t="e">
        <v>#NAME?</v>
      </c>
      <c r="AI2259" s="94" t="e">
        <v>#NAME?</v>
      </c>
      <c r="AO2259" s="94" t="e">
        <f aca="false" t="array" ref="AO2259:AO2259">_xlfn.torow(_xlfn.unique(_xlfn._xlws.filter(cat_table[Sub-subsector],($E2259=cat_table[Sector])*($F2259=cat_table[Subsector]),"")))</f>
        <v>#NAME?</v>
      </c>
    </row>
    <row r="2260" customFormat="false" ht="15" hidden="false" customHeight="true" outlineLevel="0" collapsed="false">
      <c r="A2260" s="241" t="s">
        <v>11719</v>
      </c>
      <c r="B2260" s="20" t="str">
        <f aca="false">INDEX(Table2[], MATCH(L2260, Location_ID!$D$2:$D$648, 0), 1)</f>
        <v>f4a24a15-740f-4544-a588-dd6a7c20e84c</v>
      </c>
      <c r="C2260" s="29" t="s">
        <v>1137</v>
      </c>
      <c r="D2260" s="29" t="s">
        <v>354</v>
      </c>
      <c r="E2260" s="29" t="s">
        <v>7631</v>
      </c>
      <c r="F2260" s="29" t="s">
        <v>7632</v>
      </c>
      <c r="G2260" s="270" t="s">
        <v>7633</v>
      </c>
      <c r="H2260" s="270"/>
      <c r="I2260" s="29" t="s">
        <v>11720</v>
      </c>
      <c r="J2260" s="29" t="s">
        <v>11721</v>
      </c>
      <c r="K2260" s="268" t="s">
        <v>7120</v>
      </c>
      <c r="L2260" s="29" t="s">
        <v>2429</v>
      </c>
      <c r="M2260" s="29" t="s">
        <v>7110</v>
      </c>
      <c r="N2260" s="29" t="s">
        <v>11722</v>
      </c>
      <c r="O2260" s="29" t="s">
        <v>11723</v>
      </c>
      <c r="P2260" s="228" t="n">
        <v>42304</v>
      </c>
      <c r="Q2260" s="228" t="n">
        <v>42304</v>
      </c>
      <c r="R2260" s="29" t="n">
        <v>4</v>
      </c>
      <c r="S2260" s="29" t="s">
        <v>7122</v>
      </c>
      <c r="T2260" s="29" t="n">
        <v>269.4</v>
      </c>
      <c r="U2260" s="29" t="n">
        <v>220.9</v>
      </c>
      <c r="V2260" s="29" t="n">
        <v>317.9</v>
      </c>
      <c r="W2260" s="29" t="s">
        <v>11724</v>
      </c>
      <c r="X2260" s="38"/>
      <c r="Y2260" s="38"/>
      <c r="Z2260" s="38" t="n">
        <v>1</v>
      </c>
      <c r="AE2260" s="94" t="e">
        <f aca="false" t="array" ref="AE2260:AI2260">_xlfn.torow(_xlfn.unique(_xlfn._xlws.filter(cat_table[Subsector],$E2260=cat_table[Sector],"")))</f>
        <v>#NAME?</v>
      </c>
      <c r="AF2260" s="94" t="e">
        <v>#NAME?</v>
      </c>
      <c r="AG2260" s="94" t="e">
        <v>#NAME?</v>
      </c>
      <c r="AH2260" s="94" t="e">
        <v>#NAME?</v>
      </c>
      <c r="AI2260" s="94" t="e">
        <v>#NAME?</v>
      </c>
      <c r="AO2260" s="94" t="e">
        <f aca="false" t="array" ref="AO2260:AO2260">_xlfn.torow(_xlfn.unique(_xlfn._xlws.filter(cat_table[Sub-subsector],($E2260=cat_table[Sector])*($F2260=cat_table[Subsector]),"")))</f>
        <v>#NAME?</v>
      </c>
    </row>
    <row r="2261" customFormat="false" ht="15" hidden="false" customHeight="true" outlineLevel="0" collapsed="false">
      <c r="A2261" s="29" t="s">
        <v>11725</v>
      </c>
      <c r="B2261" s="20" t="str">
        <f aca="false">INDEX(Table2[], MATCH(L2261, Location_ID!$D$2:$D$648, 0), 1)</f>
        <v>f4a24a15-740f-4544-a588-dd6a7c20e84c</v>
      </c>
      <c r="C2261" s="29" t="s">
        <v>1137</v>
      </c>
      <c r="D2261" s="29" t="s">
        <v>354</v>
      </c>
      <c r="E2261" s="29" t="s">
        <v>7631</v>
      </c>
      <c r="F2261" s="29" t="s">
        <v>7632</v>
      </c>
      <c r="G2261" s="270" t="s">
        <v>7633</v>
      </c>
      <c r="H2261" s="270"/>
      <c r="I2261" s="29" t="s">
        <v>11720</v>
      </c>
      <c r="J2261" s="29" t="s">
        <v>11721</v>
      </c>
      <c r="K2261" s="268" t="s">
        <v>7120</v>
      </c>
      <c r="L2261" s="29" t="s">
        <v>2429</v>
      </c>
      <c r="M2261" s="29" t="s">
        <v>7110</v>
      </c>
      <c r="N2261" s="29" t="s">
        <v>11722</v>
      </c>
      <c r="O2261" s="29" t="s">
        <v>11726</v>
      </c>
      <c r="P2261" s="228" t="n">
        <v>42312</v>
      </c>
      <c r="Q2261" s="228" t="n">
        <v>42312</v>
      </c>
      <c r="R2261" s="29" t="n">
        <v>4</v>
      </c>
      <c r="S2261" s="29" t="s">
        <v>7122</v>
      </c>
      <c r="T2261" s="29" t="n">
        <v>317.9</v>
      </c>
      <c r="U2261" s="29" t="n">
        <v>227.5</v>
      </c>
      <c r="V2261" s="29" t="n">
        <v>408.3</v>
      </c>
      <c r="W2261" s="29" t="s">
        <v>11724</v>
      </c>
      <c r="X2261" s="38"/>
      <c r="Y2261" s="38"/>
      <c r="Z2261" s="38" t="n">
        <v>1</v>
      </c>
      <c r="AE2261" s="94" t="e">
        <f aca="false" t="array" ref="AE2261:AI2261">_xlfn.torow(_xlfn.unique(_xlfn._xlws.filter(cat_table[Subsector],$E2261=cat_table[Sector],"")))</f>
        <v>#NAME?</v>
      </c>
      <c r="AF2261" s="94" t="e">
        <v>#NAME?</v>
      </c>
      <c r="AG2261" s="94" t="e">
        <v>#NAME?</v>
      </c>
      <c r="AH2261" s="94" t="e">
        <v>#NAME?</v>
      </c>
      <c r="AI2261" s="94" t="e">
        <v>#NAME?</v>
      </c>
      <c r="AO2261" s="94" t="e">
        <f aca="false" t="array" ref="AO2261:AO2261">_xlfn.torow(_xlfn.unique(_xlfn._xlws.filter(cat_table[Sub-subsector],($E2261=cat_table[Sector])*($F2261=cat_table[Subsector]),"")))</f>
        <v>#NAME?</v>
      </c>
    </row>
    <row r="2262" customFormat="false" ht="15" hidden="false" customHeight="true" outlineLevel="0" collapsed="false">
      <c r="A2262" s="29" t="s">
        <v>11727</v>
      </c>
      <c r="B2262" s="20" t="str">
        <f aca="false">INDEX(Table2[], MATCH(L2262, Location_ID!$D$2:$D$648, 0), 1)</f>
        <v>f4a24a15-740f-4544-a588-dd6a7c20e84c</v>
      </c>
      <c r="C2262" s="29" t="s">
        <v>1137</v>
      </c>
      <c r="D2262" s="29" t="s">
        <v>354</v>
      </c>
      <c r="E2262" s="29" t="s">
        <v>7631</v>
      </c>
      <c r="F2262" s="29" t="s">
        <v>7632</v>
      </c>
      <c r="G2262" s="270" t="s">
        <v>7633</v>
      </c>
      <c r="H2262" s="270"/>
      <c r="I2262" s="29" t="s">
        <v>11720</v>
      </c>
      <c r="J2262" s="29" t="s">
        <v>11721</v>
      </c>
      <c r="K2262" s="268" t="s">
        <v>7120</v>
      </c>
      <c r="L2262" s="29" t="s">
        <v>2429</v>
      </c>
      <c r="M2262" s="29" t="s">
        <v>7110</v>
      </c>
      <c r="N2262" s="29" t="s">
        <v>11722</v>
      </c>
      <c r="O2262" s="29" t="s">
        <v>11728</v>
      </c>
      <c r="P2262" s="228" t="n">
        <v>42340</v>
      </c>
      <c r="Q2262" s="228" t="n">
        <v>42340</v>
      </c>
      <c r="R2262" s="29" t="n">
        <v>4</v>
      </c>
      <c r="S2262" s="29" t="s">
        <v>7122</v>
      </c>
      <c r="T2262" s="29" t="n">
        <v>249.6</v>
      </c>
      <c r="U2262" s="29" t="n">
        <v>184.8</v>
      </c>
      <c r="V2262" s="29" t="n">
        <v>314.4</v>
      </c>
      <c r="W2262" s="29" t="s">
        <v>11724</v>
      </c>
      <c r="X2262" s="38"/>
      <c r="Y2262" s="38"/>
      <c r="Z2262" s="38" t="n">
        <v>1</v>
      </c>
      <c r="AE2262" s="94" t="e">
        <f aca="false" t="array" ref="AE2262:AI2262">_xlfn.torow(_xlfn.unique(_xlfn._xlws.filter(cat_table[Subsector],$E2262=cat_table[Sector],"")))</f>
        <v>#NAME?</v>
      </c>
      <c r="AF2262" s="94" t="e">
        <v>#NAME?</v>
      </c>
      <c r="AG2262" s="94" t="e">
        <v>#NAME?</v>
      </c>
      <c r="AH2262" s="94" t="e">
        <v>#NAME?</v>
      </c>
      <c r="AI2262" s="94" t="e">
        <v>#NAME?</v>
      </c>
      <c r="AO2262" s="94" t="e">
        <f aca="false" t="array" ref="AO2262:AO2262">_xlfn.torow(_xlfn.unique(_xlfn._xlws.filter(cat_table[Sub-subsector],($E2262=cat_table[Sector])*($F2262=cat_table[Subsector]),"")))</f>
        <v>#NAME?</v>
      </c>
    </row>
    <row r="2263" customFormat="false" ht="15" hidden="false" customHeight="true" outlineLevel="0" collapsed="false">
      <c r="A2263" s="29" t="s">
        <v>11729</v>
      </c>
      <c r="B2263" s="20" t="str">
        <f aca="false">INDEX(Table2[], MATCH(L2263, Location_ID!$D$2:$D$648, 0), 1)</f>
        <v>f4a24a15-740f-4544-a588-dd6a7c20e84c</v>
      </c>
      <c r="C2263" s="29" t="s">
        <v>1137</v>
      </c>
      <c r="D2263" s="29" t="s">
        <v>354</v>
      </c>
      <c r="E2263" s="29" t="s">
        <v>7631</v>
      </c>
      <c r="F2263" s="29" t="s">
        <v>7632</v>
      </c>
      <c r="G2263" s="270" t="s">
        <v>7633</v>
      </c>
      <c r="H2263" s="270"/>
      <c r="I2263" s="29" t="s">
        <v>11720</v>
      </c>
      <c r="J2263" s="29" t="s">
        <v>11721</v>
      </c>
      <c r="K2263" s="262" t="s">
        <v>7120</v>
      </c>
      <c r="L2263" s="185" t="s">
        <v>2429</v>
      </c>
      <c r="M2263" s="185" t="s">
        <v>7110</v>
      </c>
      <c r="N2263" s="185" t="s">
        <v>11722</v>
      </c>
      <c r="O2263" s="185" t="s">
        <v>11730</v>
      </c>
      <c r="P2263" s="188" t="n">
        <v>42528</v>
      </c>
      <c r="Q2263" s="188" t="n">
        <v>42528</v>
      </c>
      <c r="R2263" s="185" t="n">
        <v>4</v>
      </c>
      <c r="S2263" s="185" t="s">
        <v>7122</v>
      </c>
      <c r="T2263" s="185" t="n">
        <v>214.8</v>
      </c>
      <c r="U2263" s="185" t="n">
        <v>168.1</v>
      </c>
      <c r="V2263" s="185" t="n">
        <v>261.5</v>
      </c>
      <c r="W2263" s="185" t="s">
        <v>11724</v>
      </c>
      <c r="X2263" s="185"/>
      <c r="Y2263" s="189"/>
      <c r="Z2263" s="189" t="n">
        <v>1</v>
      </c>
      <c r="AE2263" s="94" t="e">
        <f aca="false" t="array" ref="AE2263:AI2263">_xlfn.torow(_xlfn.unique(_xlfn._xlws.filter(cat_table[Subsector],$E2263=cat_table[Sector],"")))</f>
        <v>#NAME?</v>
      </c>
      <c r="AF2263" s="94" t="e">
        <v>#NAME?</v>
      </c>
      <c r="AG2263" s="94" t="e">
        <v>#NAME?</v>
      </c>
      <c r="AH2263" s="94" t="e">
        <v>#NAME?</v>
      </c>
      <c r="AI2263" s="94" t="e">
        <v>#NAME?</v>
      </c>
      <c r="AO2263" s="94" t="e">
        <f aca="false" t="array" ref="AO2263:AO2263">_xlfn.torow(_xlfn.unique(_xlfn._xlws.filter(cat_table[Sub-subsector],($E2263=cat_table[Sector])*($F2263=cat_table[Subsector]),"")))</f>
        <v>#NAME?</v>
      </c>
    </row>
    <row r="2264" customFormat="false" ht="15" hidden="false" customHeight="true" outlineLevel="0" collapsed="false">
      <c r="A2264" s="29" t="s">
        <v>11731</v>
      </c>
      <c r="B2264" s="20" t="str">
        <f aca="false">INDEX(Table2[], MATCH(L2264, Location_ID!$D$2:$D$648, 0), 1)</f>
        <v>f4a24a15-740f-4544-a588-dd6a7c20e84c</v>
      </c>
      <c r="C2264" s="29" t="s">
        <v>1137</v>
      </c>
      <c r="D2264" s="29" t="s">
        <v>354</v>
      </c>
      <c r="E2264" s="29" t="s">
        <v>7631</v>
      </c>
      <c r="F2264" s="29" t="s">
        <v>7632</v>
      </c>
      <c r="G2264" s="270" t="s">
        <v>7633</v>
      </c>
      <c r="H2264" s="270"/>
      <c r="I2264" s="29" t="s">
        <v>11720</v>
      </c>
      <c r="J2264" s="28" t="s">
        <v>11721</v>
      </c>
      <c r="K2264" s="29" t="s">
        <v>7120</v>
      </c>
      <c r="L2264" s="29" t="s">
        <v>2429</v>
      </c>
      <c r="M2264" s="29" t="s">
        <v>7110</v>
      </c>
      <c r="N2264" s="29" t="s">
        <v>11722</v>
      </c>
      <c r="O2264" s="29" t="s">
        <v>11732</v>
      </c>
      <c r="P2264" s="228" t="n">
        <v>42529</v>
      </c>
      <c r="Q2264" s="228" t="n">
        <v>42529</v>
      </c>
      <c r="R2264" s="29" t="n">
        <v>4</v>
      </c>
      <c r="S2264" s="29" t="s">
        <v>7122</v>
      </c>
      <c r="T2264" s="29" t="n">
        <v>244.3</v>
      </c>
      <c r="U2264" s="29" t="n">
        <v>192.9</v>
      </c>
      <c r="V2264" s="29" t="n">
        <v>295.7</v>
      </c>
      <c r="W2264" s="29" t="s">
        <v>11724</v>
      </c>
      <c r="X2264" s="38"/>
      <c r="Y2264" s="38"/>
      <c r="Z2264" s="38" t="n">
        <v>1</v>
      </c>
      <c r="AE2264" s="94" t="e">
        <f aca="false" t="array" ref="AE2264:AI2264">_xlfn.torow(_xlfn.unique(_xlfn._xlws.filter(cat_table[Subsector],$E2264=cat_table[Sector],"")))</f>
        <v>#NAME?</v>
      </c>
      <c r="AF2264" s="94" t="e">
        <v>#NAME?</v>
      </c>
      <c r="AG2264" s="94" t="e">
        <v>#NAME?</v>
      </c>
      <c r="AH2264" s="94" t="e">
        <v>#NAME?</v>
      </c>
      <c r="AI2264" s="94" t="e">
        <v>#NAME?</v>
      </c>
      <c r="AO2264" s="94" t="e">
        <f aca="false" t="array" ref="AO2264:AO2264">_xlfn.torow(_xlfn.unique(_xlfn._xlws.filter(cat_table[Sub-subsector],($E2264=cat_table[Sector])*($F2264=cat_table[Subsector]),"")))</f>
        <v>#NAME?</v>
      </c>
    </row>
    <row r="2265" customFormat="false" ht="15" hidden="false" customHeight="true" outlineLevel="0" collapsed="false">
      <c r="A2265" s="29" t="s">
        <v>11733</v>
      </c>
      <c r="B2265" s="20" t="str">
        <f aca="false">INDEX(Table2[], MATCH(L2265, Location_ID!$D$2:$D$648, 0), 1)</f>
        <v>f4a24a15-740f-4544-a588-dd6a7c20e84c</v>
      </c>
      <c r="C2265" s="29" t="s">
        <v>1137</v>
      </c>
      <c r="D2265" s="29" t="s">
        <v>354</v>
      </c>
      <c r="E2265" s="29" t="s">
        <v>7631</v>
      </c>
      <c r="F2265" s="29" t="s">
        <v>7632</v>
      </c>
      <c r="G2265" s="270" t="s">
        <v>7633</v>
      </c>
      <c r="H2265" s="270"/>
      <c r="I2265" s="29" t="s">
        <v>11720</v>
      </c>
      <c r="J2265" s="28" t="s">
        <v>11721</v>
      </c>
      <c r="K2265" s="29" t="s">
        <v>7120</v>
      </c>
      <c r="L2265" s="29" t="s">
        <v>2429</v>
      </c>
      <c r="M2265" s="29" t="s">
        <v>7110</v>
      </c>
      <c r="N2265" s="29" t="s">
        <v>11722</v>
      </c>
      <c r="O2265" s="29" t="s">
        <v>11734</v>
      </c>
      <c r="P2265" s="228" t="n">
        <v>42642</v>
      </c>
      <c r="Q2265" s="228" t="n">
        <v>42642</v>
      </c>
      <c r="R2265" s="29" t="n">
        <v>4</v>
      </c>
      <c r="S2265" s="29" t="s">
        <v>7122</v>
      </c>
      <c r="T2265" s="29" t="n">
        <v>208.1</v>
      </c>
      <c r="U2265" s="29" t="n">
        <v>169.4</v>
      </c>
      <c r="V2265" s="29" t="n">
        <v>246.8</v>
      </c>
      <c r="W2265" s="29" t="s">
        <v>11724</v>
      </c>
      <c r="X2265" s="38"/>
      <c r="Y2265" s="38"/>
      <c r="Z2265" s="38" t="n">
        <v>1</v>
      </c>
      <c r="AE2265" s="94" t="e">
        <f aca="false" t="array" ref="AE2265:AI2265">_xlfn.torow(_xlfn.unique(_xlfn._xlws.filter(cat_table[Subsector],$E2265=cat_table[Sector],"")))</f>
        <v>#NAME?</v>
      </c>
      <c r="AF2265" s="94" t="e">
        <v>#NAME?</v>
      </c>
      <c r="AG2265" s="94" t="e">
        <v>#NAME?</v>
      </c>
      <c r="AH2265" s="94" t="e">
        <v>#NAME?</v>
      </c>
      <c r="AI2265" s="94" t="e">
        <v>#NAME?</v>
      </c>
      <c r="AO2265" s="94" t="e">
        <f aca="false" t="array" ref="AO2265:AO2265">_xlfn.torow(_xlfn.unique(_xlfn._xlws.filter(cat_table[Sub-subsector],($E2265=cat_table[Sector])*($F2265=cat_table[Subsector]),"")))</f>
        <v>#NAME?</v>
      </c>
    </row>
    <row r="2266" customFormat="false" ht="15" hidden="false" customHeight="true" outlineLevel="0" collapsed="false">
      <c r="A2266" s="29" t="s">
        <v>11735</v>
      </c>
      <c r="B2266" s="20" t="str">
        <f aca="false">INDEX(Table2[], MATCH(L2266, Location_ID!$D$2:$D$648, 0), 1)</f>
        <v>f4a24a15-740f-4544-a588-dd6a7c20e84c</v>
      </c>
      <c r="C2266" s="29" t="s">
        <v>1137</v>
      </c>
      <c r="D2266" s="29" t="s">
        <v>354</v>
      </c>
      <c r="E2266" s="29" t="s">
        <v>7631</v>
      </c>
      <c r="F2266" s="29" t="s">
        <v>7632</v>
      </c>
      <c r="G2266" s="270" t="s">
        <v>7633</v>
      </c>
      <c r="H2266" s="270"/>
      <c r="I2266" s="29" t="s">
        <v>11720</v>
      </c>
      <c r="J2266" s="28" t="s">
        <v>11721</v>
      </c>
      <c r="K2266" s="29" t="s">
        <v>7120</v>
      </c>
      <c r="L2266" s="29" t="s">
        <v>2429</v>
      </c>
      <c r="M2266" s="29" t="s">
        <v>7110</v>
      </c>
      <c r="N2266" s="29" t="s">
        <v>11722</v>
      </c>
      <c r="O2266" s="29" t="s">
        <v>11736</v>
      </c>
      <c r="P2266" s="228" t="n">
        <v>42662</v>
      </c>
      <c r="Q2266" s="228" t="n">
        <v>42662</v>
      </c>
      <c r="R2266" s="29" t="n">
        <v>4</v>
      </c>
      <c r="S2266" s="29" t="s">
        <v>7122</v>
      </c>
      <c r="T2266" s="29" t="n">
        <v>213.5</v>
      </c>
      <c r="U2266" s="29" t="n">
        <v>180</v>
      </c>
      <c r="V2266" s="29" t="n">
        <v>247</v>
      </c>
      <c r="W2266" s="29" t="s">
        <v>11724</v>
      </c>
      <c r="X2266" s="38"/>
      <c r="Y2266" s="38"/>
      <c r="Z2266" s="38" t="n">
        <v>1</v>
      </c>
      <c r="AE2266" s="94" t="e">
        <f aca="false" t="array" ref="AE2266:AI2266">_xlfn.torow(_xlfn.unique(_xlfn._xlws.filter(cat_table[Subsector],$E2266=cat_table[Sector],"")))</f>
        <v>#NAME?</v>
      </c>
      <c r="AF2266" s="94" t="e">
        <v>#NAME?</v>
      </c>
      <c r="AG2266" s="94" t="e">
        <v>#NAME?</v>
      </c>
      <c r="AH2266" s="94" t="e">
        <v>#NAME?</v>
      </c>
      <c r="AI2266" s="94" t="e">
        <v>#NAME?</v>
      </c>
      <c r="AO2266" s="94" t="e">
        <f aca="false" t="array" ref="AO2266:AO2266">_xlfn.torow(_xlfn.unique(_xlfn._xlws.filter(cat_table[Sub-subsector],($E2266=cat_table[Sector])*($F2266=cat_table[Subsector]),"")))</f>
        <v>#NAME?</v>
      </c>
    </row>
    <row r="2267" customFormat="false" ht="15" hidden="false" customHeight="true" outlineLevel="0" collapsed="false">
      <c r="A2267" s="29" t="s">
        <v>11737</v>
      </c>
      <c r="B2267" s="20" t="str">
        <f aca="false">INDEX(Table2[], MATCH(L2267, Location_ID!$D$2:$D$648, 0), 1)</f>
        <v>f4a24a15-740f-4544-a588-dd6a7c20e84c</v>
      </c>
      <c r="C2267" s="29" t="s">
        <v>1137</v>
      </c>
      <c r="D2267" s="29" t="s">
        <v>354</v>
      </c>
      <c r="E2267" s="29" t="s">
        <v>7631</v>
      </c>
      <c r="F2267" s="29" t="s">
        <v>7632</v>
      </c>
      <c r="G2267" s="270" t="s">
        <v>7633</v>
      </c>
      <c r="H2267" s="270"/>
      <c r="I2267" s="29" t="s">
        <v>11720</v>
      </c>
      <c r="J2267" s="28" t="s">
        <v>11721</v>
      </c>
      <c r="K2267" s="29" t="s">
        <v>7120</v>
      </c>
      <c r="L2267" s="29" t="s">
        <v>2429</v>
      </c>
      <c r="M2267" s="29" t="s">
        <v>7110</v>
      </c>
      <c r="N2267" s="29" t="s">
        <v>11722</v>
      </c>
      <c r="O2267" s="29" t="s">
        <v>11738</v>
      </c>
      <c r="P2267" s="228" t="n">
        <v>42719</v>
      </c>
      <c r="Q2267" s="228" t="n">
        <v>42719</v>
      </c>
      <c r="R2267" s="29" t="n">
        <v>4</v>
      </c>
      <c r="S2267" s="29" t="s">
        <v>7122</v>
      </c>
      <c r="T2267" s="29" t="n">
        <v>299.1</v>
      </c>
      <c r="U2267" s="29" t="n">
        <v>239.9</v>
      </c>
      <c r="V2267" s="29" t="n">
        <v>358.3</v>
      </c>
      <c r="W2267" s="29" t="s">
        <v>11724</v>
      </c>
      <c r="X2267" s="38"/>
      <c r="Y2267" s="38"/>
      <c r="Z2267" s="38" t="n">
        <v>1</v>
      </c>
      <c r="AE2267" s="94" t="e">
        <f aca="false" t="array" ref="AE2267:AI2267">_xlfn.torow(_xlfn.unique(_xlfn._xlws.filter(cat_table[Subsector],$E2267=cat_table[Sector],"")))</f>
        <v>#NAME?</v>
      </c>
      <c r="AF2267" s="94" t="e">
        <v>#NAME?</v>
      </c>
      <c r="AG2267" s="94" t="e">
        <v>#NAME?</v>
      </c>
      <c r="AH2267" s="94" t="e">
        <v>#NAME?</v>
      </c>
      <c r="AI2267" s="94" t="e">
        <v>#NAME?</v>
      </c>
      <c r="AO2267" s="94" t="e">
        <f aca="false" t="array" ref="AO2267:AO2267">_xlfn.torow(_xlfn.unique(_xlfn._xlws.filter(cat_table[Sub-subsector],($E2267=cat_table[Sector])*($F2267=cat_table[Subsector]),"")))</f>
        <v>#NAME?</v>
      </c>
    </row>
    <row r="2268" customFormat="false" ht="15" hidden="false" customHeight="true" outlineLevel="0" collapsed="false">
      <c r="A2268" s="29" t="s">
        <v>11739</v>
      </c>
      <c r="B2268" s="20" t="str">
        <f aca="false">INDEX(Table2[], MATCH(L2268, Location_ID!$D$2:$D$648, 0), 1)</f>
        <v>f4a24a15-740f-4544-a588-dd6a7c20e84c</v>
      </c>
      <c r="C2268" s="29" t="s">
        <v>1137</v>
      </c>
      <c r="D2268" s="29" t="s">
        <v>354</v>
      </c>
      <c r="E2268" s="29" t="s">
        <v>7631</v>
      </c>
      <c r="F2268" s="29" t="s">
        <v>7632</v>
      </c>
      <c r="G2268" s="270" t="s">
        <v>7633</v>
      </c>
      <c r="H2268" s="270"/>
      <c r="I2268" s="29" t="s">
        <v>11740</v>
      </c>
      <c r="J2268" s="28" t="s">
        <v>11741</v>
      </c>
      <c r="K2268" s="29" t="s">
        <v>7120</v>
      </c>
      <c r="L2268" s="29" t="s">
        <v>2429</v>
      </c>
      <c r="M2268" s="29" t="s">
        <v>7110</v>
      </c>
      <c r="N2268" s="29" t="s">
        <v>11722</v>
      </c>
      <c r="O2268" s="29" t="s">
        <v>11742</v>
      </c>
      <c r="P2268" s="228" t="n">
        <v>42304</v>
      </c>
      <c r="Q2268" s="228" t="n">
        <v>42304</v>
      </c>
      <c r="R2268" s="29" t="n">
        <v>1</v>
      </c>
      <c r="S2268" s="29" t="s">
        <v>7130</v>
      </c>
      <c r="T2268" s="29" t="n">
        <v>30.7</v>
      </c>
      <c r="U2268" s="29" t="n">
        <v>28.1</v>
      </c>
      <c r="V2268" s="29" t="n">
        <v>33.3</v>
      </c>
      <c r="W2268" s="29" t="s">
        <v>11743</v>
      </c>
      <c r="X2268" s="38"/>
      <c r="Y2268" s="38"/>
      <c r="Z2268" s="38" t="n">
        <v>0</v>
      </c>
      <c r="AE2268" s="94" t="e">
        <f aca="false" t="array" ref="AE2268:AI2268">_xlfn.torow(_xlfn.unique(_xlfn._xlws.filter(cat_table[Subsector],$E2268=cat_table[Sector],"")))</f>
        <v>#NAME?</v>
      </c>
      <c r="AF2268" s="94" t="e">
        <v>#NAME?</v>
      </c>
      <c r="AG2268" s="94" t="e">
        <v>#NAME?</v>
      </c>
      <c r="AH2268" s="94" t="e">
        <v>#NAME?</v>
      </c>
      <c r="AI2268" s="94" t="e">
        <v>#NAME?</v>
      </c>
      <c r="AO2268" s="94" t="e">
        <f aca="false" t="array" ref="AO2268:AO2268">_xlfn.torow(_xlfn.unique(_xlfn._xlws.filter(cat_table[Sub-subsector],($E2268=cat_table[Sector])*($F2268=cat_table[Subsector]),"")))</f>
        <v>#NAME?</v>
      </c>
    </row>
    <row r="2269" customFormat="false" ht="15" hidden="false" customHeight="true" outlineLevel="0" collapsed="false">
      <c r="A2269" s="29" t="s">
        <v>11744</v>
      </c>
      <c r="B2269" s="20" t="str">
        <f aca="false">INDEX(Table2[], MATCH(L2269, Location_ID!$D$2:$D$648, 0), 1)</f>
        <v>f4a24a15-740f-4544-a588-dd6a7c20e84c</v>
      </c>
      <c r="C2269" s="29" t="s">
        <v>1137</v>
      </c>
      <c r="D2269" s="29" t="s">
        <v>354</v>
      </c>
      <c r="E2269" s="29" t="s">
        <v>7631</v>
      </c>
      <c r="F2269" s="29" t="s">
        <v>7632</v>
      </c>
      <c r="G2269" s="270" t="s">
        <v>7633</v>
      </c>
      <c r="H2269" s="270"/>
      <c r="I2269" s="29" t="s">
        <v>11740</v>
      </c>
      <c r="J2269" s="28" t="s">
        <v>11741</v>
      </c>
      <c r="K2269" s="29" t="s">
        <v>7120</v>
      </c>
      <c r="L2269" s="29" t="s">
        <v>2429</v>
      </c>
      <c r="M2269" s="29" t="s">
        <v>7110</v>
      </c>
      <c r="N2269" s="29" t="s">
        <v>11722</v>
      </c>
      <c r="O2269" s="29" t="s">
        <v>11745</v>
      </c>
      <c r="P2269" s="228" t="n">
        <v>42304</v>
      </c>
      <c r="Q2269" s="228" t="n">
        <v>42304</v>
      </c>
      <c r="R2269" s="29" t="n">
        <v>1</v>
      </c>
      <c r="S2269" s="29" t="s">
        <v>7130</v>
      </c>
      <c r="T2269" s="29" t="n">
        <v>48.9</v>
      </c>
      <c r="U2269" s="29" t="n">
        <v>39.7</v>
      </c>
      <c r="V2269" s="29" t="n">
        <v>58.1</v>
      </c>
      <c r="W2269" s="29" t="s">
        <v>11743</v>
      </c>
      <c r="X2269" s="38"/>
      <c r="Y2269" s="38"/>
      <c r="Z2269" s="38" t="n">
        <v>0</v>
      </c>
      <c r="AE2269" s="94" t="e">
        <f aca="false" t="array" ref="AE2269:AI2269">_xlfn.torow(_xlfn.unique(_xlfn._xlws.filter(cat_table[Subsector],$E2269=cat_table[Sector],"")))</f>
        <v>#NAME?</v>
      </c>
      <c r="AF2269" s="94" t="e">
        <v>#NAME?</v>
      </c>
      <c r="AG2269" s="94" t="e">
        <v>#NAME?</v>
      </c>
      <c r="AH2269" s="94" t="e">
        <v>#NAME?</v>
      </c>
      <c r="AI2269" s="94" t="e">
        <v>#NAME?</v>
      </c>
      <c r="AO2269" s="94" t="e">
        <f aca="false" t="array" ref="AO2269:AO2269">_xlfn.torow(_xlfn.unique(_xlfn._xlws.filter(cat_table[Sub-subsector],($E2269=cat_table[Sector])*($F2269=cat_table[Subsector]),"")))</f>
        <v>#NAME?</v>
      </c>
    </row>
    <row r="2270" customFormat="false" ht="15" hidden="false" customHeight="true" outlineLevel="0" collapsed="false">
      <c r="A2270" s="29" t="s">
        <v>11746</v>
      </c>
      <c r="B2270" s="20" t="str">
        <f aca="false">INDEX(Table2[], MATCH(L2270, Location_ID!$D$2:$D$648, 0), 1)</f>
        <v>f4a24a15-740f-4544-a588-dd6a7c20e84c</v>
      </c>
      <c r="C2270" s="29" t="s">
        <v>1137</v>
      </c>
      <c r="D2270" s="29" t="s">
        <v>354</v>
      </c>
      <c r="E2270" s="29" t="s">
        <v>7631</v>
      </c>
      <c r="F2270" s="29" t="s">
        <v>7632</v>
      </c>
      <c r="G2270" s="270" t="s">
        <v>7633</v>
      </c>
      <c r="H2270" s="270"/>
      <c r="I2270" s="29" t="s">
        <v>11740</v>
      </c>
      <c r="J2270" s="28" t="s">
        <v>11741</v>
      </c>
      <c r="K2270" s="29" t="s">
        <v>7120</v>
      </c>
      <c r="L2270" s="29" t="s">
        <v>2429</v>
      </c>
      <c r="M2270" s="29" t="s">
        <v>7110</v>
      </c>
      <c r="N2270" s="29" t="s">
        <v>11722</v>
      </c>
      <c r="O2270" s="29" t="s">
        <v>11747</v>
      </c>
      <c r="P2270" s="228" t="n">
        <v>42304</v>
      </c>
      <c r="Q2270" s="228" t="n">
        <v>42304</v>
      </c>
      <c r="R2270" s="29" t="n">
        <v>1</v>
      </c>
      <c r="S2270" s="29" t="s">
        <v>7130</v>
      </c>
      <c r="T2270" s="29" t="n">
        <v>54</v>
      </c>
      <c r="U2270" s="29" t="n">
        <v>34.9</v>
      </c>
      <c r="V2270" s="29" t="n">
        <v>73.1</v>
      </c>
      <c r="W2270" s="29" t="s">
        <v>11743</v>
      </c>
      <c r="X2270" s="38"/>
      <c r="Y2270" s="38"/>
      <c r="Z2270" s="38" t="n">
        <v>0</v>
      </c>
      <c r="AE2270" s="94" t="e">
        <f aca="false" t="array" ref="AE2270:AI2270">_xlfn.torow(_xlfn.unique(_xlfn._xlws.filter(cat_table[Subsector],$E2270=cat_table[Sector],"")))</f>
        <v>#NAME?</v>
      </c>
      <c r="AF2270" s="94" t="e">
        <v>#NAME?</v>
      </c>
      <c r="AG2270" s="94" t="e">
        <v>#NAME?</v>
      </c>
      <c r="AH2270" s="94" t="e">
        <v>#NAME?</v>
      </c>
      <c r="AI2270" s="94" t="e">
        <v>#NAME?</v>
      </c>
      <c r="AO2270" s="94" t="e">
        <f aca="false" t="array" ref="AO2270:AO2270">_xlfn.torow(_xlfn.unique(_xlfn._xlws.filter(cat_table[Sub-subsector],($E2270=cat_table[Sector])*($F2270=cat_table[Subsector]),"")))</f>
        <v>#NAME?</v>
      </c>
    </row>
    <row r="2271" customFormat="false" ht="15" hidden="false" customHeight="true" outlineLevel="0" collapsed="false">
      <c r="A2271" s="29" t="s">
        <v>11748</v>
      </c>
      <c r="B2271" s="20" t="str">
        <f aca="false">INDEX(Table2[], MATCH(L2271, Location_ID!$D$2:$D$648, 0), 1)</f>
        <v>f4a24a15-740f-4544-a588-dd6a7c20e84c</v>
      </c>
      <c r="C2271" s="29" t="s">
        <v>1137</v>
      </c>
      <c r="D2271" s="29" t="s">
        <v>354</v>
      </c>
      <c r="E2271" s="29" t="s">
        <v>7631</v>
      </c>
      <c r="F2271" s="29" t="s">
        <v>7632</v>
      </c>
      <c r="G2271" s="270" t="s">
        <v>7633</v>
      </c>
      <c r="H2271" s="270"/>
      <c r="I2271" s="29" t="s">
        <v>11740</v>
      </c>
      <c r="J2271" s="28" t="s">
        <v>11741</v>
      </c>
      <c r="K2271" s="29" t="s">
        <v>7120</v>
      </c>
      <c r="L2271" s="29" t="s">
        <v>2429</v>
      </c>
      <c r="M2271" s="29" t="s">
        <v>7110</v>
      </c>
      <c r="N2271" s="29" t="s">
        <v>11722</v>
      </c>
      <c r="O2271" s="29" t="s">
        <v>11749</v>
      </c>
      <c r="P2271" s="228" t="n">
        <v>42304</v>
      </c>
      <c r="Q2271" s="228" t="n">
        <v>42304</v>
      </c>
      <c r="R2271" s="29" t="n">
        <v>1</v>
      </c>
      <c r="S2271" s="29" t="s">
        <v>7130</v>
      </c>
      <c r="T2271" s="29" t="n">
        <v>41.3</v>
      </c>
      <c r="U2271" s="29" t="n">
        <v>27.6</v>
      </c>
      <c r="V2271" s="29" t="n">
        <v>55</v>
      </c>
      <c r="W2271" s="29" t="s">
        <v>11743</v>
      </c>
      <c r="X2271" s="38"/>
      <c r="Y2271" s="38"/>
      <c r="Z2271" s="38" t="n">
        <v>0</v>
      </c>
      <c r="AE2271" s="94" t="e">
        <f aca="false" t="array" ref="AE2271:AI2271">_xlfn.torow(_xlfn.unique(_xlfn._xlws.filter(cat_table[Subsector],$E2271=cat_table[Sector],"")))</f>
        <v>#NAME?</v>
      </c>
      <c r="AF2271" s="94" t="e">
        <v>#NAME?</v>
      </c>
      <c r="AG2271" s="94" t="e">
        <v>#NAME?</v>
      </c>
      <c r="AH2271" s="94" t="e">
        <v>#NAME?</v>
      </c>
      <c r="AI2271" s="94" t="e">
        <v>#NAME?</v>
      </c>
      <c r="AO2271" s="94" t="e">
        <f aca="false" t="array" ref="AO2271:AO2271">_xlfn.torow(_xlfn.unique(_xlfn._xlws.filter(cat_table[Sub-subsector],($E2271=cat_table[Sector])*($F2271=cat_table[Subsector]),"")))</f>
        <v>#NAME?</v>
      </c>
    </row>
    <row r="2272" customFormat="false" ht="15" hidden="false" customHeight="true" outlineLevel="0" collapsed="false">
      <c r="A2272" s="229" t="s">
        <v>11750</v>
      </c>
      <c r="B2272" s="20" t="str">
        <f aca="false">INDEX(Table2[], MATCH(L2272, Location_ID!$D$2:$D$648, 0), 1)</f>
        <v>f4a24a15-740f-4544-a588-dd6a7c20e84c</v>
      </c>
      <c r="C2272" s="29" t="s">
        <v>1137</v>
      </c>
      <c r="D2272" s="29" t="s">
        <v>354</v>
      </c>
      <c r="E2272" s="29" t="s">
        <v>7631</v>
      </c>
      <c r="F2272" s="29" t="s">
        <v>7632</v>
      </c>
      <c r="G2272" s="270" t="s">
        <v>7633</v>
      </c>
      <c r="H2272" s="270"/>
      <c r="I2272" s="29" t="s">
        <v>11740</v>
      </c>
      <c r="J2272" s="28" t="s">
        <v>11741</v>
      </c>
      <c r="K2272" s="29" t="s">
        <v>7120</v>
      </c>
      <c r="L2272" s="29" t="s">
        <v>2429</v>
      </c>
      <c r="M2272" s="29" t="s">
        <v>7110</v>
      </c>
      <c r="N2272" s="29" t="s">
        <v>11722</v>
      </c>
      <c r="O2272" s="29" t="s">
        <v>11751</v>
      </c>
      <c r="P2272" s="228" t="n">
        <v>42312</v>
      </c>
      <c r="Q2272" s="228" t="n">
        <v>42312</v>
      </c>
      <c r="R2272" s="29" t="n">
        <v>1</v>
      </c>
      <c r="S2272" s="29" t="s">
        <v>7130</v>
      </c>
      <c r="T2272" s="29" t="n">
        <v>45.8</v>
      </c>
      <c r="U2272" s="29" t="n">
        <v>40.5</v>
      </c>
      <c r="V2272" s="29" t="n">
        <v>51.1</v>
      </c>
      <c r="W2272" s="29" t="s">
        <v>11743</v>
      </c>
      <c r="X2272" s="38"/>
      <c r="Y2272" s="38"/>
      <c r="Z2272" s="38" t="n">
        <v>0</v>
      </c>
      <c r="AE2272" s="94" t="e">
        <f aca="false" t="array" ref="AE2272:AI2272">_xlfn.torow(_xlfn.unique(_xlfn._xlws.filter(cat_table[Subsector],$E2272=cat_table[Sector],"")))</f>
        <v>#NAME?</v>
      </c>
      <c r="AF2272" s="94" t="e">
        <v>#NAME?</v>
      </c>
      <c r="AG2272" s="94" t="e">
        <v>#NAME?</v>
      </c>
      <c r="AH2272" s="94" t="e">
        <v>#NAME?</v>
      </c>
      <c r="AI2272" s="94" t="e">
        <v>#NAME?</v>
      </c>
      <c r="AO2272" s="94" t="e">
        <f aca="false" t="array" ref="AO2272:AO2272">_xlfn.torow(_xlfn.unique(_xlfn._xlws.filter(cat_table[Sub-subsector],($E2272=cat_table[Sector])*($F2272=cat_table[Subsector]),"")))</f>
        <v>#NAME?</v>
      </c>
    </row>
    <row r="2273" customFormat="false" ht="15" hidden="false" customHeight="true" outlineLevel="0" collapsed="false">
      <c r="A2273" s="29" t="s">
        <v>11752</v>
      </c>
      <c r="B2273" s="20" t="str">
        <f aca="false">INDEX(Table2[], MATCH(L2273, Location_ID!$D$2:$D$648, 0), 1)</f>
        <v>f4a24a15-740f-4544-a588-dd6a7c20e84c</v>
      </c>
      <c r="C2273" s="29" t="s">
        <v>1137</v>
      </c>
      <c r="D2273" s="29" t="s">
        <v>354</v>
      </c>
      <c r="E2273" s="29" t="s">
        <v>7631</v>
      </c>
      <c r="F2273" s="29" t="s">
        <v>7632</v>
      </c>
      <c r="G2273" s="270" t="s">
        <v>7633</v>
      </c>
      <c r="H2273" s="270"/>
      <c r="I2273" s="29" t="s">
        <v>11740</v>
      </c>
      <c r="J2273" s="28" t="s">
        <v>11741</v>
      </c>
      <c r="K2273" s="29" t="s">
        <v>7120</v>
      </c>
      <c r="L2273" s="29" t="s">
        <v>2429</v>
      </c>
      <c r="M2273" s="29" t="s">
        <v>7110</v>
      </c>
      <c r="N2273" s="29" t="s">
        <v>11722</v>
      </c>
      <c r="O2273" s="29" t="s">
        <v>11753</v>
      </c>
      <c r="P2273" s="228" t="n">
        <v>42312</v>
      </c>
      <c r="Q2273" s="228" t="n">
        <v>42312</v>
      </c>
      <c r="R2273" s="29" t="n">
        <v>1</v>
      </c>
      <c r="S2273" s="29" t="s">
        <v>7130</v>
      </c>
      <c r="T2273" s="29" t="n">
        <v>33.6</v>
      </c>
      <c r="U2273" s="29" t="n">
        <v>16</v>
      </c>
      <c r="V2273" s="29" t="n">
        <v>51.2</v>
      </c>
      <c r="W2273" s="29" t="s">
        <v>11743</v>
      </c>
      <c r="X2273" s="38"/>
      <c r="Y2273" s="38"/>
      <c r="Z2273" s="38" t="n">
        <v>0</v>
      </c>
      <c r="AE2273" s="94" t="e">
        <f aca="false" t="array" ref="AE2273:AI2273">_xlfn.torow(_xlfn.unique(_xlfn._xlws.filter(cat_table[Subsector],$E2273=cat_table[Sector],"")))</f>
        <v>#NAME?</v>
      </c>
      <c r="AF2273" s="94" t="e">
        <v>#NAME?</v>
      </c>
      <c r="AG2273" s="94" t="e">
        <v>#NAME?</v>
      </c>
      <c r="AH2273" s="94" t="e">
        <v>#NAME?</v>
      </c>
      <c r="AI2273" s="94" t="e">
        <v>#NAME?</v>
      </c>
      <c r="AO2273" s="94" t="e">
        <f aca="false" t="array" ref="AO2273:AO2273">_xlfn.torow(_xlfn.unique(_xlfn._xlws.filter(cat_table[Sub-subsector],($E2273=cat_table[Sector])*($F2273=cat_table[Subsector]),"")))</f>
        <v>#NAME?</v>
      </c>
    </row>
    <row r="2274" customFormat="false" ht="15" hidden="false" customHeight="true" outlineLevel="0" collapsed="false">
      <c r="A2274" s="29" t="s">
        <v>11754</v>
      </c>
      <c r="B2274" s="20" t="str">
        <f aca="false">INDEX(Table2[], MATCH(L2274, Location_ID!$D$2:$D$648, 0), 1)</f>
        <v>f4a24a15-740f-4544-a588-dd6a7c20e84c</v>
      </c>
      <c r="C2274" s="29" t="s">
        <v>1137</v>
      </c>
      <c r="D2274" s="29" t="s">
        <v>354</v>
      </c>
      <c r="E2274" s="29" t="s">
        <v>7631</v>
      </c>
      <c r="F2274" s="29" t="s">
        <v>7632</v>
      </c>
      <c r="G2274" s="270" t="s">
        <v>7633</v>
      </c>
      <c r="H2274" s="270"/>
      <c r="I2274" s="29" t="s">
        <v>11740</v>
      </c>
      <c r="J2274" s="28" t="s">
        <v>11741</v>
      </c>
      <c r="K2274" s="29" t="s">
        <v>7120</v>
      </c>
      <c r="L2274" s="29" t="s">
        <v>2429</v>
      </c>
      <c r="M2274" s="29" t="s">
        <v>7110</v>
      </c>
      <c r="N2274" s="29" t="s">
        <v>11722</v>
      </c>
      <c r="O2274" s="29" t="s">
        <v>11755</v>
      </c>
      <c r="P2274" s="228" t="n">
        <v>42312</v>
      </c>
      <c r="Q2274" s="228" t="n">
        <v>42312</v>
      </c>
      <c r="R2274" s="29" t="n">
        <v>1</v>
      </c>
      <c r="S2274" s="29" t="s">
        <v>7130</v>
      </c>
      <c r="T2274" s="29" t="n">
        <v>30.1</v>
      </c>
      <c r="U2274" s="29" t="n">
        <v>0.7</v>
      </c>
      <c r="V2274" s="29" t="n">
        <v>59.5</v>
      </c>
      <c r="W2274" s="29" t="s">
        <v>11743</v>
      </c>
      <c r="X2274" s="38"/>
      <c r="Y2274" s="38"/>
      <c r="Z2274" s="38" t="n">
        <v>0</v>
      </c>
      <c r="AE2274" s="94" t="e">
        <f aca="false" t="array" ref="AE2274:AI2274">_xlfn.torow(_xlfn.unique(_xlfn._xlws.filter(cat_table[Subsector],$E2274=cat_table[Sector],"")))</f>
        <v>#NAME?</v>
      </c>
      <c r="AF2274" s="94" t="e">
        <v>#NAME?</v>
      </c>
      <c r="AG2274" s="94" t="e">
        <v>#NAME?</v>
      </c>
      <c r="AH2274" s="94" t="e">
        <v>#NAME?</v>
      </c>
      <c r="AI2274" s="94" t="e">
        <v>#NAME?</v>
      </c>
      <c r="AO2274" s="94" t="e">
        <f aca="false" t="array" ref="AO2274:AO2274">_xlfn.torow(_xlfn.unique(_xlfn._xlws.filter(cat_table[Sub-subsector],($E2274=cat_table[Sector])*($F2274=cat_table[Subsector]),"")))</f>
        <v>#NAME?</v>
      </c>
    </row>
    <row r="2275" customFormat="false" ht="15" hidden="false" customHeight="true" outlineLevel="0" collapsed="false">
      <c r="A2275" s="29" t="s">
        <v>11756</v>
      </c>
      <c r="B2275" s="20" t="str">
        <f aca="false">INDEX(Table2[], MATCH(L2275, Location_ID!$D$2:$D$648, 0), 1)</f>
        <v>f4a24a15-740f-4544-a588-dd6a7c20e84c</v>
      </c>
      <c r="C2275" s="29" t="s">
        <v>1137</v>
      </c>
      <c r="D2275" s="29" t="s">
        <v>354</v>
      </c>
      <c r="E2275" s="29" t="s">
        <v>7631</v>
      </c>
      <c r="F2275" s="29" t="s">
        <v>7632</v>
      </c>
      <c r="G2275" s="270" t="s">
        <v>7633</v>
      </c>
      <c r="H2275" s="270"/>
      <c r="I2275" s="29" t="s">
        <v>11740</v>
      </c>
      <c r="J2275" s="28" t="s">
        <v>11741</v>
      </c>
      <c r="K2275" s="29" t="s">
        <v>7120</v>
      </c>
      <c r="L2275" s="29" t="s">
        <v>2429</v>
      </c>
      <c r="M2275" s="29" t="s">
        <v>7110</v>
      </c>
      <c r="N2275" s="29" t="s">
        <v>11722</v>
      </c>
      <c r="O2275" s="29" t="s">
        <v>11757</v>
      </c>
      <c r="P2275" s="228" t="n">
        <v>42312</v>
      </c>
      <c r="Q2275" s="228" t="n">
        <v>42312</v>
      </c>
      <c r="R2275" s="29" t="n">
        <v>1</v>
      </c>
      <c r="S2275" s="29" t="s">
        <v>7130</v>
      </c>
      <c r="T2275" s="29" t="n">
        <v>58.3</v>
      </c>
      <c r="U2275" s="29" t="n">
        <v>31.2</v>
      </c>
      <c r="V2275" s="29" t="n">
        <v>85.4</v>
      </c>
      <c r="W2275" s="29" t="s">
        <v>11743</v>
      </c>
      <c r="X2275" s="38"/>
      <c r="Y2275" s="38"/>
      <c r="Z2275" s="38" t="n">
        <v>0</v>
      </c>
      <c r="AE2275" s="94" t="e">
        <f aca="false" t="array" ref="AE2275:AI2275">_xlfn.torow(_xlfn.unique(_xlfn._xlws.filter(cat_table[Subsector],$E2275=cat_table[Sector],"")))</f>
        <v>#NAME?</v>
      </c>
      <c r="AF2275" s="94" t="e">
        <v>#NAME?</v>
      </c>
      <c r="AG2275" s="94" t="e">
        <v>#NAME?</v>
      </c>
      <c r="AH2275" s="94" t="e">
        <v>#NAME?</v>
      </c>
      <c r="AI2275" s="94" t="e">
        <v>#NAME?</v>
      </c>
      <c r="AO2275" s="94" t="e">
        <f aca="false" t="array" ref="AO2275:AO2275">_xlfn.torow(_xlfn.unique(_xlfn._xlws.filter(cat_table[Sub-subsector],($E2275=cat_table[Sector])*($F2275=cat_table[Subsector]),"")))</f>
        <v>#NAME?</v>
      </c>
    </row>
    <row r="2276" customFormat="false" ht="15" hidden="false" customHeight="true" outlineLevel="0" collapsed="false">
      <c r="A2276" s="29" t="s">
        <v>11758</v>
      </c>
      <c r="B2276" s="20" t="str">
        <f aca="false">INDEX(Table2[], MATCH(L2276, Location_ID!$D$2:$D$648, 0), 1)</f>
        <v>f4a24a15-740f-4544-a588-dd6a7c20e84c</v>
      </c>
      <c r="C2276" s="29" t="s">
        <v>1137</v>
      </c>
      <c r="D2276" s="29" t="s">
        <v>354</v>
      </c>
      <c r="E2276" s="29" t="s">
        <v>7631</v>
      </c>
      <c r="F2276" s="29" t="s">
        <v>7632</v>
      </c>
      <c r="G2276" s="270" t="s">
        <v>7633</v>
      </c>
      <c r="H2276" s="270"/>
      <c r="I2276" s="29" t="s">
        <v>11740</v>
      </c>
      <c r="J2276" s="28" t="s">
        <v>11741</v>
      </c>
      <c r="K2276" s="29" t="s">
        <v>7120</v>
      </c>
      <c r="L2276" s="29" t="s">
        <v>2429</v>
      </c>
      <c r="M2276" s="29" t="s">
        <v>7110</v>
      </c>
      <c r="N2276" s="29" t="s">
        <v>11722</v>
      </c>
      <c r="O2276" s="29" t="s">
        <v>11759</v>
      </c>
      <c r="P2276" s="228" t="n">
        <v>42340</v>
      </c>
      <c r="Q2276" s="228" t="n">
        <v>42340</v>
      </c>
      <c r="R2276" s="29" t="n">
        <v>1</v>
      </c>
      <c r="S2276" s="29" t="s">
        <v>7130</v>
      </c>
      <c r="T2276" s="29" t="n">
        <v>31.9</v>
      </c>
      <c r="U2276" s="29" t="n">
        <v>27.3</v>
      </c>
      <c r="V2276" s="29" t="n">
        <v>36.5</v>
      </c>
      <c r="W2276" s="29" t="s">
        <v>11743</v>
      </c>
      <c r="X2276" s="38"/>
      <c r="Y2276" s="38"/>
      <c r="Z2276" s="38" t="n">
        <v>0</v>
      </c>
      <c r="AE2276" s="94" t="e">
        <f aca="false" t="array" ref="AE2276:AI2276">_xlfn.torow(_xlfn.unique(_xlfn._xlws.filter(cat_table[Subsector],$E2276=cat_table[Sector],"")))</f>
        <v>#NAME?</v>
      </c>
      <c r="AF2276" s="94" t="e">
        <v>#NAME?</v>
      </c>
      <c r="AG2276" s="94" t="e">
        <v>#NAME?</v>
      </c>
      <c r="AH2276" s="94" t="e">
        <v>#NAME?</v>
      </c>
      <c r="AI2276" s="94" t="e">
        <v>#NAME?</v>
      </c>
      <c r="AO2276" s="94" t="e">
        <f aca="false" t="array" ref="AO2276:AO2276">_xlfn.torow(_xlfn.unique(_xlfn._xlws.filter(cat_table[Sub-subsector],($E2276=cat_table[Sector])*($F2276=cat_table[Subsector]),"")))</f>
        <v>#NAME?</v>
      </c>
    </row>
    <row r="2277" customFormat="false" ht="15" hidden="false" customHeight="true" outlineLevel="0" collapsed="false">
      <c r="A2277" s="29" t="s">
        <v>11760</v>
      </c>
      <c r="B2277" s="20" t="str">
        <f aca="false">INDEX(Table2[], MATCH(L2277, Location_ID!$D$2:$D$648, 0), 1)</f>
        <v>f4a24a15-740f-4544-a588-dd6a7c20e84c</v>
      </c>
      <c r="C2277" s="29" t="s">
        <v>1137</v>
      </c>
      <c r="D2277" s="29" t="s">
        <v>354</v>
      </c>
      <c r="E2277" s="29" t="s">
        <v>7631</v>
      </c>
      <c r="F2277" s="29" t="s">
        <v>7632</v>
      </c>
      <c r="G2277" s="270" t="s">
        <v>7633</v>
      </c>
      <c r="H2277" s="270"/>
      <c r="I2277" s="29" t="s">
        <v>11740</v>
      </c>
      <c r="J2277" s="28" t="s">
        <v>11741</v>
      </c>
      <c r="K2277" s="29" t="s">
        <v>7120</v>
      </c>
      <c r="L2277" s="29" t="s">
        <v>2429</v>
      </c>
      <c r="M2277" s="29" t="s">
        <v>7110</v>
      </c>
      <c r="N2277" s="29" t="s">
        <v>11722</v>
      </c>
      <c r="O2277" s="29" t="s">
        <v>11761</v>
      </c>
      <c r="P2277" s="228" t="n">
        <v>42340</v>
      </c>
      <c r="Q2277" s="228" t="n">
        <v>42340</v>
      </c>
      <c r="R2277" s="29" t="n">
        <v>1</v>
      </c>
      <c r="S2277" s="29" t="s">
        <v>7130</v>
      </c>
      <c r="T2277" s="29" t="n">
        <v>35.2</v>
      </c>
      <c r="U2277" s="29" t="n">
        <v>26.7</v>
      </c>
      <c r="V2277" s="29" t="n">
        <v>43.7</v>
      </c>
      <c r="W2277" s="29" t="s">
        <v>11743</v>
      </c>
      <c r="X2277" s="38"/>
      <c r="Y2277" s="38"/>
      <c r="Z2277" s="38" t="n">
        <v>0</v>
      </c>
      <c r="AE2277" s="94" t="e">
        <f aca="false" t="array" ref="AE2277:AI2277">_xlfn.torow(_xlfn.unique(_xlfn._xlws.filter(cat_table[Subsector],$E2277=cat_table[Sector],"")))</f>
        <v>#NAME?</v>
      </c>
      <c r="AF2277" s="94" t="e">
        <v>#NAME?</v>
      </c>
      <c r="AG2277" s="94" t="e">
        <v>#NAME?</v>
      </c>
      <c r="AH2277" s="94" t="e">
        <v>#NAME?</v>
      </c>
      <c r="AI2277" s="94" t="e">
        <v>#NAME?</v>
      </c>
      <c r="AO2277" s="94" t="e">
        <f aca="false" t="array" ref="AO2277:AO2277">_xlfn.torow(_xlfn.unique(_xlfn._xlws.filter(cat_table[Sub-subsector],($E2277=cat_table[Sector])*($F2277=cat_table[Subsector]),"")))</f>
        <v>#NAME?</v>
      </c>
    </row>
    <row r="2278" customFormat="false" ht="15" hidden="false" customHeight="true" outlineLevel="0" collapsed="false">
      <c r="A2278" s="29" t="s">
        <v>11762</v>
      </c>
      <c r="B2278" s="20" t="str">
        <f aca="false">INDEX(Table2[], MATCH(L2278, Location_ID!$D$2:$D$648, 0), 1)</f>
        <v>f4a24a15-740f-4544-a588-dd6a7c20e84c</v>
      </c>
      <c r="C2278" s="29" t="s">
        <v>1137</v>
      </c>
      <c r="D2278" s="29" t="s">
        <v>354</v>
      </c>
      <c r="E2278" s="29" t="s">
        <v>7631</v>
      </c>
      <c r="F2278" s="29" t="s">
        <v>7632</v>
      </c>
      <c r="G2278" s="270" t="s">
        <v>7633</v>
      </c>
      <c r="H2278" s="270"/>
      <c r="I2278" s="29" t="s">
        <v>11740</v>
      </c>
      <c r="J2278" s="28" t="s">
        <v>11741</v>
      </c>
      <c r="K2278" s="29" t="s">
        <v>7120</v>
      </c>
      <c r="L2278" s="29" t="s">
        <v>2429</v>
      </c>
      <c r="M2278" s="29" t="s">
        <v>7110</v>
      </c>
      <c r="N2278" s="29" t="s">
        <v>11722</v>
      </c>
      <c r="O2278" s="29" t="s">
        <v>11763</v>
      </c>
      <c r="P2278" s="228" t="n">
        <v>42340</v>
      </c>
      <c r="Q2278" s="228" t="n">
        <v>42340</v>
      </c>
      <c r="R2278" s="29" t="n">
        <v>1</v>
      </c>
      <c r="S2278" s="29" t="s">
        <v>7130</v>
      </c>
      <c r="T2278" s="29" t="n">
        <v>21.8</v>
      </c>
      <c r="U2278" s="29" t="n">
        <v>-4.1</v>
      </c>
      <c r="V2278" s="29" t="n">
        <v>47.7</v>
      </c>
      <c r="W2278" s="29" t="s">
        <v>11743</v>
      </c>
      <c r="X2278" s="38"/>
      <c r="Y2278" s="38"/>
      <c r="Z2278" s="38" t="n">
        <v>0</v>
      </c>
      <c r="AE2278" s="94" t="e">
        <f aca="false" t="array" ref="AE2278:AI2278">_xlfn.torow(_xlfn.unique(_xlfn._xlws.filter(cat_table[Subsector],$E2278=cat_table[Sector],"")))</f>
        <v>#NAME?</v>
      </c>
      <c r="AF2278" s="94" t="e">
        <v>#NAME?</v>
      </c>
      <c r="AG2278" s="94" t="e">
        <v>#NAME?</v>
      </c>
      <c r="AH2278" s="94" t="e">
        <v>#NAME?</v>
      </c>
      <c r="AI2278" s="94" t="e">
        <v>#NAME?</v>
      </c>
      <c r="AO2278" s="94" t="e">
        <f aca="false" t="array" ref="AO2278:AO2278">_xlfn.torow(_xlfn.unique(_xlfn._xlws.filter(cat_table[Sub-subsector],($E2278=cat_table[Sector])*($F2278=cat_table[Subsector]),"")))</f>
        <v>#NAME?</v>
      </c>
    </row>
    <row r="2279" customFormat="false" ht="15" hidden="false" customHeight="true" outlineLevel="0" collapsed="false">
      <c r="A2279" s="29" t="s">
        <v>11764</v>
      </c>
      <c r="B2279" s="20" t="str">
        <f aca="false">INDEX(Table2[], MATCH(L2279, Location_ID!$D$2:$D$648, 0), 1)</f>
        <v>f4a24a15-740f-4544-a588-dd6a7c20e84c</v>
      </c>
      <c r="C2279" s="29" t="s">
        <v>1137</v>
      </c>
      <c r="D2279" s="29" t="s">
        <v>354</v>
      </c>
      <c r="E2279" s="29" t="s">
        <v>7631</v>
      </c>
      <c r="F2279" s="29" t="s">
        <v>7632</v>
      </c>
      <c r="G2279" s="270" t="s">
        <v>7633</v>
      </c>
      <c r="H2279" s="270"/>
      <c r="I2279" s="29" t="s">
        <v>11740</v>
      </c>
      <c r="J2279" s="28" t="s">
        <v>11741</v>
      </c>
      <c r="K2279" s="29" t="s">
        <v>7120</v>
      </c>
      <c r="L2279" s="29" t="s">
        <v>2429</v>
      </c>
      <c r="M2279" s="29" t="s">
        <v>7110</v>
      </c>
      <c r="N2279" s="29" t="s">
        <v>11722</v>
      </c>
      <c r="O2279" s="29" t="s">
        <v>11765</v>
      </c>
      <c r="P2279" s="228" t="n">
        <v>42340</v>
      </c>
      <c r="Q2279" s="228" t="n">
        <v>42340</v>
      </c>
      <c r="R2279" s="29" t="n">
        <v>1</v>
      </c>
      <c r="S2279" s="29" t="s">
        <v>7130</v>
      </c>
      <c r="T2279" s="29" t="n">
        <v>54.3</v>
      </c>
      <c r="U2279" s="29" t="n">
        <v>45.8</v>
      </c>
      <c r="V2279" s="29" t="n">
        <v>62.8</v>
      </c>
      <c r="W2279" s="29" t="s">
        <v>11743</v>
      </c>
      <c r="X2279" s="38"/>
      <c r="Y2279" s="38"/>
      <c r="Z2279" s="38" t="n">
        <v>0</v>
      </c>
      <c r="AE2279" s="94" t="e">
        <f aca="false" t="array" ref="AE2279:AI2279">_xlfn.torow(_xlfn.unique(_xlfn._xlws.filter(cat_table[Subsector],$E2279=cat_table[Sector],"")))</f>
        <v>#NAME?</v>
      </c>
      <c r="AF2279" s="94" t="e">
        <v>#NAME?</v>
      </c>
      <c r="AG2279" s="94" t="e">
        <v>#NAME?</v>
      </c>
      <c r="AH2279" s="94" t="e">
        <v>#NAME?</v>
      </c>
      <c r="AI2279" s="94" t="e">
        <v>#NAME?</v>
      </c>
      <c r="AO2279" s="94" t="e">
        <f aca="false" t="array" ref="AO2279:AO2279">_xlfn.torow(_xlfn.unique(_xlfn._xlws.filter(cat_table[Sub-subsector],($E2279=cat_table[Sector])*($F2279=cat_table[Subsector]),"")))</f>
        <v>#NAME?</v>
      </c>
    </row>
    <row r="2280" customFormat="false" ht="15" hidden="false" customHeight="true" outlineLevel="0" collapsed="false">
      <c r="A2280" s="29" t="s">
        <v>11766</v>
      </c>
      <c r="B2280" s="20" t="str">
        <f aca="false">INDEX(Table2[], MATCH(L2280, Location_ID!$D$2:$D$648, 0), 1)</f>
        <v>f4a24a15-740f-4544-a588-dd6a7c20e84c</v>
      </c>
      <c r="C2280" s="29" t="s">
        <v>1137</v>
      </c>
      <c r="D2280" s="29" t="s">
        <v>354</v>
      </c>
      <c r="E2280" s="29" t="s">
        <v>7631</v>
      </c>
      <c r="F2280" s="29" t="s">
        <v>7632</v>
      </c>
      <c r="G2280" s="270" t="s">
        <v>7633</v>
      </c>
      <c r="H2280" s="270"/>
      <c r="I2280" s="29" t="s">
        <v>11740</v>
      </c>
      <c r="J2280" s="28" t="s">
        <v>11741</v>
      </c>
      <c r="K2280" s="29" t="s">
        <v>7120</v>
      </c>
      <c r="L2280" s="29" t="s">
        <v>2429</v>
      </c>
      <c r="M2280" s="29" t="s">
        <v>7110</v>
      </c>
      <c r="N2280" s="29" t="s">
        <v>11722</v>
      </c>
      <c r="O2280" s="29" t="s">
        <v>11767</v>
      </c>
      <c r="P2280" s="228" t="n">
        <v>42528</v>
      </c>
      <c r="Q2280" s="228" t="n">
        <v>42528</v>
      </c>
      <c r="R2280" s="29" t="n">
        <v>1</v>
      </c>
      <c r="S2280" s="29" t="s">
        <v>7130</v>
      </c>
      <c r="T2280" s="29" t="n">
        <v>37.6</v>
      </c>
      <c r="U2280" s="29" t="n">
        <v>35</v>
      </c>
      <c r="V2280" s="29" t="n">
        <v>40.2</v>
      </c>
      <c r="W2280" s="29" t="s">
        <v>11743</v>
      </c>
      <c r="X2280" s="38"/>
      <c r="Y2280" s="38"/>
      <c r="Z2280" s="38" t="n">
        <v>0</v>
      </c>
      <c r="AE2280" s="94" t="e">
        <f aca="false" t="array" ref="AE2280:AI2280">_xlfn.torow(_xlfn.unique(_xlfn._xlws.filter(cat_table[Subsector],$E2280=cat_table[Sector],"")))</f>
        <v>#NAME?</v>
      </c>
      <c r="AF2280" s="94" t="e">
        <v>#NAME?</v>
      </c>
      <c r="AG2280" s="94" t="e">
        <v>#NAME?</v>
      </c>
      <c r="AH2280" s="94" t="e">
        <v>#NAME?</v>
      </c>
      <c r="AI2280" s="94" t="e">
        <v>#NAME?</v>
      </c>
      <c r="AO2280" s="94" t="e">
        <f aca="false" t="array" ref="AO2280:AO2280">_xlfn.torow(_xlfn.unique(_xlfn._xlws.filter(cat_table[Sub-subsector],($E2280=cat_table[Sector])*($F2280=cat_table[Subsector]),"")))</f>
        <v>#NAME?</v>
      </c>
    </row>
    <row r="2281" customFormat="false" ht="15" hidden="false" customHeight="true" outlineLevel="0" collapsed="false">
      <c r="A2281" s="29" t="s">
        <v>11768</v>
      </c>
      <c r="B2281" s="20" t="str">
        <f aca="false">INDEX(Table2[], MATCH(L2281, Location_ID!$D$2:$D$648, 0), 1)</f>
        <v>f4a24a15-740f-4544-a588-dd6a7c20e84c</v>
      </c>
      <c r="C2281" s="29" t="s">
        <v>1137</v>
      </c>
      <c r="D2281" s="29" t="s">
        <v>354</v>
      </c>
      <c r="E2281" s="29" t="s">
        <v>7631</v>
      </c>
      <c r="F2281" s="29" t="s">
        <v>7632</v>
      </c>
      <c r="G2281" s="270" t="s">
        <v>7633</v>
      </c>
      <c r="H2281" s="270"/>
      <c r="I2281" s="29" t="s">
        <v>11740</v>
      </c>
      <c r="J2281" s="28" t="s">
        <v>11741</v>
      </c>
      <c r="K2281" s="29" t="s">
        <v>7120</v>
      </c>
      <c r="L2281" s="29" t="s">
        <v>2429</v>
      </c>
      <c r="M2281" s="29" t="s">
        <v>7110</v>
      </c>
      <c r="N2281" s="29" t="s">
        <v>11722</v>
      </c>
      <c r="O2281" s="29" t="s">
        <v>11769</v>
      </c>
      <c r="P2281" s="228" t="n">
        <v>42528</v>
      </c>
      <c r="Q2281" s="228" t="n">
        <v>42528</v>
      </c>
      <c r="R2281" s="29" t="n">
        <v>1</v>
      </c>
      <c r="S2281" s="29" t="s">
        <v>7130</v>
      </c>
      <c r="T2281" s="29" t="n">
        <v>31.5</v>
      </c>
      <c r="U2281" s="29" t="n">
        <v>20.4</v>
      </c>
      <c r="V2281" s="29" t="n">
        <v>42.6</v>
      </c>
      <c r="W2281" s="29" t="s">
        <v>11743</v>
      </c>
      <c r="X2281" s="38"/>
      <c r="Y2281" s="38"/>
      <c r="Z2281" s="38" t="n">
        <v>0</v>
      </c>
      <c r="AE2281" s="94" t="e">
        <f aca="false" t="array" ref="AE2281:AI2281">_xlfn.torow(_xlfn.unique(_xlfn._xlws.filter(cat_table[Subsector],$E2281=cat_table[Sector],"")))</f>
        <v>#NAME?</v>
      </c>
      <c r="AF2281" s="94" t="e">
        <v>#NAME?</v>
      </c>
      <c r="AG2281" s="94" t="e">
        <v>#NAME?</v>
      </c>
      <c r="AH2281" s="94" t="e">
        <v>#NAME?</v>
      </c>
      <c r="AI2281" s="94" t="e">
        <v>#NAME?</v>
      </c>
      <c r="AO2281" s="94" t="e">
        <f aca="false" t="array" ref="AO2281:AO2281">_xlfn.torow(_xlfn.unique(_xlfn._xlws.filter(cat_table[Sub-subsector],($E2281=cat_table[Sector])*($F2281=cat_table[Subsector]),"")))</f>
        <v>#NAME?</v>
      </c>
    </row>
    <row r="2282" customFormat="false" ht="15" hidden="false" customHeight="true" outlineLevel="0" collapsed="false">
      <c r="A2282" s="29" t="s">
        <v>11770</v>
      </c>
      <c r="B2282" s="20" t="str">
        <f aca="false">INDEX(Table2[], MATCH(L2282, Location_ID!$D$2:$D$648, 0), 1)</f>
        <v>f4a24a15-740f-4544-a588-dd6a7c20e84c</v>
      </c>
      <c r="C2282" s="29" t="s">
        <v>1137</v>
      </c>
      <c r="D2282" s="29" t="s">
        <v>354</v>
      </c>
      <c r="E2282" s="29" t="s">
        <v>7631</v>
      </c>
      <c r="F2282" s="29" t="s">
        <v>7632</v>
      </c>
      <c r="G2282" s="270" t="s">
        <v>7633</v>
      </c>
      <c r="H2282" s="270"/>
      <c r="I2282" s="29" t="s">
        <v>11740</v>
      </c>
      <c r="J2282" s="28" t="s">
        <v>11741</v>
      </c>
      <c r="K2282" s="29" t="s">
        <v>7120</v>
      </c>
      <c r="L2282" s="29" t="s">
        <v>2429</v>
      </c>
      <c r="M2282" s="29" t="s">
        <v>7110</v>
      </c>
      <c r="N2282" s="29" t="s">
        <v>11722</v>
      </c>
      <c r="O2282" s="29" t="s">
        <v>11771</v>
      </c>
      <c r="P2282" s="228" t="n">
        <v>42528</v>
      </c>
      <c r="Q2282" s="228" t="n">
        <v>42528</v>
      </c>
      <c r="R2282" s="29" t="n">
        <v>1</v>
      </c>
      <c r="S2282" s="29" t="s">
        <v>7130</v>
      </c>
      <c r="T2282" s="29" t="n">
        <v>0</v>
      </c>
      <c r="U2282" s="29" t="n">
        <v>-14.8</v>
      </c>
      <c r="V2282" s="29" t="n">
        <v>14.8</v>
      </c>
      <c r="W2282" s="29" t="s">
        <v>11743</v>
      </c>
      <c r="X2282" s="38"/>
      <c r="Y2282" s="38"/>
      <c r="Z2282" s="38" t="n">
        <v>0</v>
      </c>
      <c r="AE2282" s="94" t="e">
        <f aca="false" t="array" ref="AE2282:AI2282">_xlfn.torow(_xlfn.unique(_xlfn._xlws.filter(cat_table[Subsector],$E2282=cat_table[Sector],"")))</f>
        <v>#NAME?</v>
      </c>
      <c r="AF2282" s="94" t="e">
        <v>#NAME?</v>
      </c>
      <c r="AG2282" s="94" t="e">
        <v>#NAME?</v>
      </c>
      <c r="AH2282" s="94" t="e">
        <v>#NAME?</v>
      </c>
      <c r="AI2282" s="94" t="e">
        <v>#NAME?</v>
      </c>
      <c r="AO2282" s="94" t="e">
        <f aca="false" t="array" ref="AO2282:AO2282">_xlfn.torow(_xlfn.unique(_xlfn._xlws.filter(cat_table[Sub-subsector],($E2282=cat_table[Sector])*($F2282=cat_table[Subsector]),"")))</f>
        <v>#NAME?</v>
      </c>
    </row>
    <row r="2283" customFormat="false" ht="15" hidden="false" customHeight="true" outlineLevel="0" collapsed="false">
      <c r="A2283" s="29" t="s">
        <v>11772</v>
      </c>
      <c r="B2283" s="20" t="str">
        <f aca="false">INDEX(Table2[], MATCH(L2283, Location_ID!$D$2:$D$648, 0), 1)</f>
        <v>f4a24a15-740f-4544-a588-dd6a7c20e84c</v>
      </c>
      <c r="C2283" s="29" t="s">
        <v>1137</v>
      </c>
      <c r="D2283" s="29" t="s">
        <v>354</v>
      </c>
      <c r="E2283" s="29" t="s">
        <v>7631</v>
      </c>
      <c r="F2283" s="29" t="s">
        <v>7632</v>
      </c>
      <c r="G2283" s="270" t="s">
        <v>7633</v>
      </c>
      <c r="H2283" s="270"/>
      <c r="I2283" s="29" t="s">
        <v>11740</v>
      </c>
      <c r="J2283" s="28" t="s">
        <v>11741</v>
      </c>
      <c r="K2283" s="29" t="s">
        <v>7120</v>
      </c>
      <c r="L2283" s="29" t="s">
        <v>2429</v>
      </c>
      <c r="M2283" s="29" t="s">
        <v>7110</v>
      </c>
      <c r="N2283" s="29" t="s">
        <v>11722</v>
      </c>
      <c r="O2283" s="29" t="s">
        <v>11773</v>
      </c>
      <c r="P2283" s="228" t="n">
        <v>42528</v>
      </c>
      <c r="Q2283" s="228" t="n">
        <v>42528</v>
      </c>
      <c r="R2283" s="29" t="n">
        <v>1</v>
      </c>
      <c r="S2283" s="29" t="s">
        <v>7130</v>
      </c>
      <c r="T2283" s="29" t="n">
        <v>13.4</v>
      </c>
      <c r="U2283" s="29" t="n">
        <v>1.1</v>
      </c>
      <c r="V2283" s="29" t="n">
        <v>25.7</v>
      </c>
      <c r="W2283" s="29" t="s">
        <v>11743</v>
      </c>
      <c r="X2283" s="38"/>
      <c r="Y2283" s="38"/>
      <c r="Z2283" s="38" t="n">
        <v>0</v>
      </c>
      <c r="AE2283" s="94" t="e">
        <f aca="false" t="array" ref="AE2283:AI2283">_xlfn.torow(_xlfn.unique(_xlfn._xlws.filter(cat_table[Subsector],$E2283=cat_table[Sector],"")))</f>
        <v>#NAME?</v>
      </c>
      <c r="AF2283" s="94" t="e">
        <v>#NAME?</v>
      </c>
      <c r="AG2283" s="94" t="e">
        <v>#NAME?</v>
      </c>
      <c r="AH2283" s="94" t="e">
        <v>#NAME?</v>
      </c>
      <c r="AI2283" s="94" t="e">
        <v>#NAME?</v>
      </c>
      <c r="AO2283" s="94" t="e">
        <f aca="false" t="array" ref="AO2283:AO2283">_xlfn.torow(_xlfn.unique(_xlfn._xlws.filter(cat_table[Sub-subsector],($E2283=cat_table[Sector])*($F2283=cat_table[Subsector]),"")))</f>
        <v>#NAME?</v>
      </c>
    </row>
    <row r="2284" customFormat="false" ht="15" hidden="false" customHeight="true" outlineLevel="0" collapsed="false">
      <c r="A2284" s="29" t="s">
        <v>11774</v>
      </c>
      <c r="B2284" s="20" t="str">
        <f aca="false">INDEX(Table2[], MATCH(L2284, Location_ID!$D$2:$D$648, 0), 1)</f>
        <v>f4a24a15-740f-4544-a588-dd6a7c20e84c</v>
      </c>
      <c r="C2284" s="29" t="s">
        <v>1137</v>
      </c>
      <c r="D2284" s="29" t="s">
        <v>354</v>
      </c>
      <c r="E2284" s="29" t="s">
        <v>7631</v>
      </c>
      <c r="F2284" s="29" t="s">
        <v>7632</v>
      </c>
      <c r="G2284" s="270" t="s">
        <v>7633</v>
      </c>
      <c r="H2284" s="270"/>
      <c r="I2284" s="29" t="s">
        <v>11740</v>
      </c>
      <c r="J2284" s="28" t="s">
        <v>11741</v>
      </c>
      <c r="K2284" s="29" t="s">
        <v>7120</v>
      </c>
      <c r="L2284" s="29" t="s">
        <v>2429</v>
      </c>
      <c r="M2284" s="29" t="s">
        <v>7110</v>
      </c>
      <c r="N2284" s="29" t="s">
        <v>11722</v>
      </c>
      <c r="O2284" s="29" t="s">
        <v>11775</v>
      </c>
      <c r="P2284" s="228" t="n">
        <v>42529</v>
      </c>
      <c r="Q2284" s="228" t="n">
        <v>42529</v>
      </c>
      <c r="R2284" s="29" t="n">
        <v>1</v>
      </c>
      <c r="S2284" s="29" t="s">
        <v>7130</v>
      </c>
      <c r="T2284" s="29" t="n">
        <v>41.8</v>
      </c>
      <c r="U2284" s="29" t="n">
        <v>38.7</v>
      </c>
      <c r="V2284" s="29" t="n">
        <v>44.9</v>
      </c>
      <c r="W2284" s="29" t="s">
        <v>11743</v>
      </c>
      <c r="X2284" s="38"/>
      <c r="Y2284" s="38"/>
      <c r="Z2284" s="38" t="n">
        <v>0</v>
      </c>
      <c r="AE2284" s="94" t="e">
        <f aca="false" t="array" ref="AE2284:AI2284">_xlfn.torow(_xlfn.unique(_xlfn._xlws.filter(cat_table[Subsector],$E2284=cat_table[Sector],"")))</f>
        <v>#NAME?</v>
      </c>
      <c r="AF2284" s="94" t="e">
        <v>#NAME?</v>
      </c>
      <c r="AG2284" s="94" t="e">
        <v>#NAME?</v>
      </c>
      <c r="AH2284" s="94" t="e">
        <v>#NAME?</v>
      </c>
      <c r="AI2284" s="94" t="e">
        <v>#NAME?</v>
      </c>
      <c r="AO2284" s="94" t="e">
        <f aca="false" t="array" ref="AO2284:AO2284">_xlfn.torow(_xlfn.unique(_xlfn._xlws.filter(cat_table[Sub-subsector],($E2284=cat_table[Sector])*($F2284=cat_table[Subsector]),"")))</f>
        <v>#NAME?</v>
      </c>
    </row>
    <row r="2285" customFormat="false" ht="15" hidden="false" customHeight="true" outlineLevel="0" collapsed="false">
      <c r="A2285" s="29" t="s">
        <v>11776</v>
      </c>
      <c r="B2285" s="20" t="str">
        <f aca="false">INDEX(Table2[], MATCH(L2285, Location_ID!$D$2:$D$648, 0), 1)</f>
        <v>f4a24a15-740f-4544-a588-dd6a7c20e84c</v>
      </c>
      <c r="C2285" s="29" t="s">
        <v>1137</v>
      </c>
      <c r="D2285" s="29" t="s">
        <v>354</v>
      </c>
      <c r="E2285" s="29" t="s">
        <v>7631</v>
      </c>
      <c r="F2285" s="29" t="s">
        <v>7632</v>
      </c>
      <c r="G2285" s="270" t="s">
        <v>7633</v>
      </c>
      <c r="H2285" s="270"/>
      <c r="I2285" s="29" t="s">
        <v>11740</v>
      </c>
      <c r="J2285" s="28" t="s">
        <v>11741</v>
      </c>
      <c r="K2285" s="29" t="s">
        <v>7120</v>
      </c>
      <c r="L2285" s="29" t="s">
        <v>2429</v>
      </c>
      <c r="M2285" s="29" t="s">
        <v>7110</v>
      </c>
      <c r="N2285" s="29" t="s">
        <v>11722</v>
      </c>
      <c r="O2285" s="29" t="s">
        <v>11777</v>
      </c>
      <c r="P2285" s="228" t="n">
        <v>42529</v>
      </c>
      <c r="Q2285" s="228" t="n">
        <v>42529</v>
      </c>
      <c r="R2285" s="29" t="n">
        <v>1</v>
      </c>
      <c r="S2285" s="29" t="s">
        <v>7130</v>
      </c>
      <c r="T2285" s="29" t="n">
        <v>37.1</v>
      </c>
      <c r="U2285" s="29" t="n">
        <v>24.7</v>
      </c>
      <c r="V2285" s="29" t="n">
        <v>49.5</v>
      </c>
      <c r="W2285" s="29" t="s">
        <v>11743</v>
      </c>
      <c r="X2285" s="38"/>
      <c r="Y2285" s="38"/>
      <c r="Z2285" s="38" t="n">
        <v>0</v>
      </c>
      <c r="AE2285" s="94" t="e">
        <f aca="false" t="array" ref="AE2285:AI2285">_xlfn.torow(_xlfn.unique(_xlfn._xlws.filter(cat_table[Subsector],$E2285=cat_table[Sector],"")))</f>
        <v>#NAME?</v>
      </c>
      <c r="AF2285" s="94" t="e">
        <v>#NAME?</v>
      </c>
      <c r="AG2285" s="94" t="e">
        <v>#NAME?</v>
      </c>
      <c r="AH2285" s="94" t="e">
        <v>#NAME?</v>
      </c>
      <c r="AI2285" s="94" t="e">
        <v>#NAME?</v>
      </c>
      <c r="AO2285" s="94" t="e">
        <f aca="false" t="array" ref="AO2285:AO2285">_xlfn.torow(_xlfn.unique(_xlfn._xlws.filter(cat_table[Sub-subsector],($E2285=cat_table[Sector])*($F2285=cat_table[Subsector]),"")))</f>
        <v>#NAME?</v>
      </c>
    </row>
    <row r="2286" customFormat="false" ht="15" hidden="false" customHeight="true" outlineLevel="0" collapsed="false">
      <c r="A2286" s="29" t="s">
        <v>11778</v>
      </c>
      <c r="B2286" s="20" t="str">
        <f aca="false">INDEX(Table2[], MATCH(L2286, Location_ID!$D$2:$D$648, 0), 1)</f>
        <v>f4a24a15-740f-4544-a588-dd6a7c20e84c</v>
      </c>
      <c r="C2286" s="29" t="s">
        <v>1137</v>
      </c>
      <c r="D2286" s="29" t="s">
        <v>354</v>
      </c>
      <c r="E2286" s="29" t="s">
        <v>7631</v>
      </c>
      <c r="F2286" s="29" t="s">
        <v>7632</v>
      </c>
      <c r="G2286" s="270" t="s">
        <v>7633</v>
      </c>
      <c r="H2286" s="270"/>
      <c r="I2286" s="29" t="s">
        <v>11740</v>
      </c>
      <c r="J2286" s="28" t="s">
        <v>11741</v>
      </c>
      <c r="K2286" s="29" t="s">
        <v>7120</v>
      </c>
      <c r="L2286" s="29" t="s">
        <v>2429</v>
      </c>
      <c r="M2286" s="29" t="s">
        <v>7110</v>
      </c>
      <c r="N2286" s="29" t="s">
        <v>11722</v>
      </c>
      <c r="O2286" s="29" t="s">
        <v>11779</v>
      </c>
      <c r="P2286" s="228" t="n">
        <v>42529</v>
      </c>
      <c r="Q2286" s="228" t="n">
        <v>42529</v>
      </c>
      <c r="R2286" s="29" t="n">
        <v>1</v>
      </c>
      <c r="S2286" s="29" t="s">
        <v>7130</v>
      </c>
      <c r="T2286" s="29" t="n">
        <v>3.3</v>
      </c>
      <c r="U2286" s="29" t="n">
        <v>-13.8</v>
      </c>
      <c r="V2286" s="29" t="n">
        <v>20.4</v>
      </c>
      <c r="W2286" s="29" t="s">
        <v>11743</v>
      </c>
      <c r="X2286" s="38"/>
      <c r="Y2286" s="38"/>
      <c r="Z2286" s="38" t="n">
        <v>0</v>
      </c>
      <c r="AE2286" s="94" t="e">
        <f aca="false" t="array" ref="AE2286:AI2286">_xlfn.torow(_xlfn.unique(_xlfn._xlws.filter(cat_table[Subsector],$E2286=cat_table[Sector],"")))</f>
        <v>#NAME?</v>
      </c>
      <c r="AF2286" s="94" t="e">
        <v>#NAME?</v>
      </c>
      <c r="AG2286" s="94" t="e">
        <v>#NAME?</v>
      </c>
      <c r="AH2286" s="94" t="e">
        <v>#NAME?</v>
      </c>
      <c r="AI2286" s="94" t="e">
        <v>#NAME?</v>
      </c>
      <c r="AO2286" s="94" t="e">
        <f aca="false" t="array" ref="AO2286:AO2286">_xlfn.torow(_xlfn.unique(_xlfn._xlws.filter(cat_table[Sub-subsector],($E2286=cat_table[Sector])*($F2286=cat_table[Subsector]),"")))</f>
        <v>#NAME?</v>
      </c>
    </row>
    <row r="2287" customFormat="false" ht="15" hidden="false" customHeight="true" outlineLevel="0" collapsed="false">
      <c r="A2287" s="29" t="s">
        <v>11780</v>
      </c>
      <c r="B2287" s="20" t="str">
        <f aca="false">INDEX(Table2[], MATCH(L2287, Location_ID!$D$2:$D$648, 0), 1)</f>
        <v>f4a24a15-740f-4544-a588-dd6a7c20e84c</v>
      </c>
      <c r="C2287" s="29" t="s">
        <v>1137</v>
      </c>
      <c r="D2287" s="29" t="s">
        <v>354</v>
      </c>
      <c r="E2287" s="29" t="s">
        <v>7631</v>
      </c>
      <c r="F2287" s="29" t="s">
        <v>7632</v>
      </c>
      <c r="G2287" s="270" t="s">
        <v>7633</v>
      </c>
      <c r="H2287" s="270"/>
      <c r="I2287" s="29" t="s">
        <v>11740</v>
      </c>
      <c r="J2287" s="28" t="s">
        <v>11741</v>
      </c>
      <c r="K2287" s="29" t="s">
        <v>7120</v>
      </c>
      <c r="L2287" s="29" t="s">
        <v>2429</v>
      </c>
      <c r="M2287" s="29" t="s">
        <v>7110</v>
      </c>
      <c r="N2287" s="29" t="s">
        <v>11722</v>
      </c>
      <c r="O2287" s="29" t="s">
        <v>11781</v>
      </c>
      <c r="P2287" s="228" t="n">
        <v>42529</v>
      </c>
      <c r="Q2287" s="228" t="n">
        <v>42529</v>
      </c>
      <c r="R2287" s="29" t="n">
        <v>1</v>
      </c>
      <c r="S2287" s="29" t="s">
        <v>7130</v>
      </c>
      <c r="T2287" s="29" t="n">
        <v>15.9</v>
      </c>
      <c r="U2287" s="29" t="n">
        <v>3.6</v>
      </c>
      <c r="V2287" s="29" t="n">
        <v>28.2</v>
      </c>
      <c r="W2287" s="29" t="s">
        <v>11743</v>
      </c>
      <c r="X2287" s="38"/>
      <c r="Y2287" s="38"/>
      <c r="Z2287" s="38" t="n">
        <v>0</v>
      </c>
      <c r="AE2287" s="94" t="e">
        <f aca="false" t="array" ref="AE2287:AI2287">_xlfn.torow(_xlfn.unique(_xlfn._xlws.filter(cat_table[Subsector],$E2287=cat_table[Sector],"")))</f>
        <v>#NAME?</v>
      </c>
      <c r="AF2287" s="94" t="e">
        <v>#NAME?</v>
      </c>
      <c r="AG2287" s="94" t="e">
        <v>#NAME?</v>
      </c>
      <c r="AH2287" s="94" t="e">
        <v>#NAME?</v>
      </c>
      <c r="AI2287" s="94" t="e">
        <v>#NAME?</v>
      </c>
      <c r="AO2287" s="94" t="e">
        <f aca="false" t="array" ref="AO2287:AO2287">_xlfn.torow(_xlfn.unique(_xlfn._xlws.filter(cat_table[Sub-subsector],($E2287=cat_table[Sector])*($F2287=cat_table[Subsector]),"")))</f>
        <v>#NAME?</v>
      </c>
    </row>
    <row r="2288" customFormat="false" ht="15" hidden="false" customHeight="true" outlineLevel="0" collapsed="false">
      <c r="A2288" s="29" t="s">
        <v>11782</v>
      </c>
      <c r="B2288" s="20" t="str">
        <f aca="false">INDEX(Table2[], MATCH(L2288, Location_ID!$D$2:$D$648, 0), 1)</f>
        <v>f4a24a15-740f-4544-a588-dd6a7c20e84c</v>
      </c>
      <c r="C2288" s="29" t="s">
        <v>1137</v>
      </c>
      <c r="D2288" s="29" t="s">
        <v>354</v>
      </c>
      <c r="E2288" s="29" t="s">
        <v>7631</v>
      </c>
      <c r="F2288" s="29" t="s">
        <v>7632</v>
      </c>
      <c r="G2288" s="270" t="s">
        <v>7633</v>
      </c>
      <c r="H2288" s="270"/>
      <c r="I2288" s="29" t="s">
        <v>11740</v>
      </c>
      <c r="J2288" s="28" t="s">
        <v>11741</v>
      </c>
      <c r="K2288" s="29" t="s">
        <v>7120</v>
      </c>
      <c r="L2288" s="29" t="s">
        <v>2429</v>
      </c>
      <c r="M2288" s="29" t="s">
        <v>7110</v>
      </c>
      <c r="N2288" s="29" t="s">
        <v>11722</v>
      </c>
      <c r="O2288" s="29" t="s">
        <v>11783</v>
      </c>
      <c r="P2288" s="228" t="n">
        <v>42642</v>
      </c>
      <c r="Q2288" s="228" t="n">
        <v>42642</v>
      </c>
      <c r="R2288" s="29" t="n">
        <v>1</v>
      </c>
      <c r="S2288" s="29" t="s">
        <v>7130</v>
      </c>
      <c r="T2288" s="29" t="n">
        <v>31.6</v>
      </c>
      <c r="U2288" s="29" t="n">
        <v>29.2</v>
      </c>
      <c r="V2288" s="29" t="n">
        <v>34</v>
      </c>
      <c r="W2288" s="29" t="s">
        <v>11743</v>
      </c>
      <c r="X2288" s="38"/>
      <c r="Y2288" s="38"/>
      <c r="Z2288" s="38" t="n">
        <v>0</v>
      </c>
      <c r="AE2288" s="94" t="e">
        <f aca="false" t="array" ref="AE2288:AI2288">_xlfn.torow(_xlfn.unique(_xlfn._xlws.filter(cat_table[Subsector],$E2288=cat_table[Sector],"")))</f>
        <v>#NAME?</v>
      </c>
      <c r="AF2288" s="94" t="e">
        <v>#NAME?</v>
      </c>
      <c r="AG2288" s="94" t="e">
        <v>#NAME?</v>
      </c>
      <c r="AH2288" s="94" t="e">
        <v>#NAME?</v>
      </c>
      <c r="AI2288" s="94" t="e">
        <v>#NAME?</v>
      </c>
      <c r="AO2288" s="94" t="e">
        <f aca="false" t="array" ref="AO2288:AO2288">_xlfn.torow(_xlfn.unique(_xlfn._xlws.filter(cat_table[Sub-subsector],($E2288=cat_table[Sector])*($F2288=cat_table[Subsector]),"")))</f>
        <v>#NAME?</v>
      </c>
    </row>
    <row r="2289" customFormat="false" ht="15" hidden="false" customHeight="true" outlineLevel="0" collapsed="false">
      <c r="A2289" s="29" t="s">
        <v>11784</v>
      </c>
      <c r="B2289" s="20" t="str">
        <f aca="false">INDEX(Table2[], MATCH(L2289, Location_ID!$D$2:$D$648, 0), 1)</f>
        <v>f4a24a15-740f-4544-a588-dd6a7c20e84c</v>
      </c>
      <c r="C2289" s="29" t="s">
        <v>1137</v>
      </c>
      <c r="D2289" s="29" t="s">
        <v>354</v>
      </c>
      <c r="E2289" s="29" t="s">
        <v>7631</v>
      </c>
      <c r="F2289" s="29" t="s">
        <v>7632</v>
      </c>
      <c r="G2289" s="270" t="s">
        <v>7633</v>
      </c>
      <c r="H2289" s="270"/>
      <c r="I2289" s="29" t="s">
        <v>11740</v>
      </c>
      <c r="J2289" s="28" t="s">
        <v>11741</v>
      </c>
      <c r="K2289" s="29" t="s">
        <v>7120</v>
      </c>
      <c r="L2289" s="29" t="s">
        <v>2429</v>
      </c>
      <c r="M2289" s="29" t="s">
        <v>7110</v>
      </c>
      <c r="N2289" s="29" t="s">
        <v>11722</v>
      </c>
      <c r="O2289" s="29" t="s">
        <v>11785</v>
      </c>
      <c r="P2289" s="228" t="n">
        <v>42642</v>
      </c>
      <c r="Q2289" s="228" t="n">
        <v>42642</v>
      </c>
      <c r="R2289" s="29" t="n">
        <v>1</v>
      </c>
      <c r="S2289" s="29" t="s">
        <v>7130</v>
      </c>
      <c r="T2289" s="29" t="n">
        <v>46.8</v>
      </c>
      <c r="U2289" s="29" t="n">
        <v>38.4</v>
      </c>
      <c r="V2289" s="29" t="n">
        <v>55.2</v>
      </c>
      <c r="W2289" s="29" t="s">
        <v>11743</v>
      </c>
      <c r="X2289" s="38"/>
      <c r="Y2289" s="38"/>
      <c r="Z2289" s="38" t="n">
        <v>0</v>
      </c>
      <c r="AE2289" s="94" t="e">
        <f aca="false" t="array" ref="AE2289:AI2289">_xlfn.torow(_xlfn.unique(_xlfn._xlws.filter(cat_table[Subsector],$E2289=cat_table[Sector],"")))</f>
        <v>#NAME?</v>
      </c>
      <c r="AF2289" s="94" t="e">
        <v>#NAME?</v>
      </c>
      <c r="AG2289" s="94" t="e">
        <v>#NAME?</v>
      </c>
      <c r="AH2289" s="94" t="e">
        <v>#NAME?</v>
      </c>
      <c r="AI2289" s="94" t="e">
        <v>#NAME?</v>
      </c>
      <c r="AO2289" s="94" t="e">
        <f aca="false" t="array" ref="AO2289:AO2289">_xlfn.torow(_xlfn.unique(_xlfn._xlws.filter(cat_table[Sub-subsector],($E2289=cat_table[Sector])*($F2289=cat_table[Subsector]),"")))</f>
        <v>#NAME?</v>
      </c>
    </row>
    <row r="2290" customFormat="false" ht="15" hidden="false" customHeight="true" outlineLevel="0" collapsed="false">
      <c r="A2290" s="29" t="s">
        <v>11786</v>
      </c>
      <c r="B2290" s="20" t="str">
        <f aca="false">INDEX(Table2[], MATCH(L2290, Location_ID!$D$2:$D$648, 0), 1)</f>
        <v>f4a24a15-740f-4544-a588-dd6a7c20e84c</v>
      </c>
      <c r="C2290" s="29" t="s">
        <v>1137</v>
      </c>
      <c r="D2290" s="29" t="s">
        <v>354</v>
      </c>
      <c r="E2290" s="29" t="s">
        <v>7631</v>
      </c>
      <c r="F2290" s="29" t="s">
        <v>7632</v>
      </c>
      <c r="G2290" s="270" t="s">
        <v>7633</v>
      </c>
      <c r="H2290" s="270"/>
      <c r="I2290" s="29" t="s">
        <v>11740</v>
      </c>
      <c r="J2290" s="28" t="s">
        <v>11741</v>
      </c>
      <c r="K2290" s="29" t="s">
        <v>7120</v>
      </c>
      <c r="L2290" s="29" t="s">
        <v>2429</v>
      </c>
      <c r="M2290" s="29" t="s">
        <v>7110</v>
      </c>
      <c r="N2290" s="29" t="s">
        <v>11722</v>
      </c>
      <c r="O2290" s="29" t="s">
        <v>11787</v>
      </c>
      <c r="P2290" s="228" t="n">
        <v>42642</v>
      </c>
      <c r="Q2290" s="228" t="n">
        <v>42642</v>
      </c>
      <c r="R2290" s="29" t="n">
        <v>1</v>
      </c>
      <c r="S2290" s="29" t="s">
        <v>7130</v>
      </c>
      <c r="T2290" s="29" t="n">
        <v>3.3</v>
      </c>
      <c r="U2290" s="29" t="n">
        <v>-10</v>
      </c>
      <c r="V2290" s="29" t="n">
        <v>16.6</v>
      </c>
      <c r="W2290" s="29" t="s">
        <v>11743</v>
      </c>
      <c r="X2290" s="38"/>
      <c r="Y2290" s="38"/>
      <c r="Z2290" s="38" t="n">
        <v>0</v>
      </c>
      <c r="AE2290" s="94" t="e">
        <f aca="false" t="array" ref="AE2290:AI2290">_xlfn.torow(_xlfn.unique(_xlfn._xlws.filter(cat_table[Subsector],$E2290=cat_table[Sector],"")))</f>
        <v>#NAME?</v>
      </c>
      <c r="AF2290" s="94" t="e">
        <v>#NAME?</v>
      </c>
      <c r="AG2290" s="94" t="e">
        <v>#NAME?</v>
      </c>
      <c r="AH2290" s="94" t="e">
        <v>#NAME?</v>
      </c>
      <c r="AI2290" s="94" t="e">
        <v>#NAME?</v>
      </c>
      <c r="AO2290" s="94" t="e">
        <f aca="false" t="array" ref="AO2290:AO2290">_xlfn.torow(_xlfn.unique(_xlfn._xlws.filter(cat_table[Sub-subsector],($E2290=cat_table[Sector])*($F2290=cat_table[Subsector]),"")))</f>
        <v>#NAME?</v>
      </c>
    </row>
    <row r="2291" customFormat="false" ht="15" hidden="false" customHeight="true" outlineLevel="0" collapsed="false">
      <c r="A2291" s="29" t="s">
        <v>11788</v>
      </c>
      <c r="B2291" s="20" t="str">
        <f aca="false">INDEX(Table2[], MATCH(L2291, Location_ID!$D$2:$D$648, 0), 1)</f>
        <v>f4a24a15-740f-4544-a588-dd6a7c20e84c</v>
      </c>
      <c r="C2291" s="29" t="s">
        <v>1137</v>
      </c>
      <c r="D2291" s="29" t="s">
        <v>354</v>
      </c>
      <c r="E2291" s="29" t="s">
        <v>7631</v>
      </c>
      <c r="F2291" s="29" t="s">
        <v>7632</v>
      </c>
      <c r="G2291" s="270" t="s">
        <v>7633</v>
      </c>
      <c r="H2291" s="270"/>
      <c r="I2291" s="29" t="s">
        <v>11740</v>
      </c>
      <c r="J2291" s="28" t="s">
        <v>11741</v>
      </c>
      <c r="K2291" s="29" t="s">
        <v>7120</v>
      </c>
      <c r="L2291" s="29" t="s">
        <v>2429</v>
      </c>
      <c r="M2291" s="29" t="s">
        <v>7110</v>
      </c>
      <c r="N2291" s="29" t="s">
        <v>11722</v>
      </c>
      <c r="O2291" s="29" t="s">
        <v>11789</v>
      </c>
      <c r="P2291" s="228" t="n">
        <v>42642</v>
      </c>
      <c r="Q2291" s="228" t="n">
        <v>42642</v>
      </c>
      <c r="R2291" s="29" t="n">
        <v>1</v>
      </c>
      <c r="S2291" s="29" t="s">
        <v>7130</v>
      </c>
      <c r="T2291" s="29" t="n">
        <v>13.1</v>
      </c>
      <c r="U2291" s="29" t="n">
        <v>4</v>
      </c>
      <c r="V2291" s="29" t="n">
        <v>22.2</v>
      </c>
      <c r="W2291" s="29" t="s">
        <v>11743</v>
      </c>
      <c r="X2291" s="38"/>
      <c r="Y2291" s="38"/>
      <c r="Z2291" s="38" t="n">
        <v>0</v>
      </c>
      <c r="AE2291" s="94" t="e">
        <f aca="false" t="array" ref="AE2291:AI2291">_xlfn.torow(_xlfn.unique(_xlfn._xlws.filter(cat_table[Subsector],$E2291=cat_table[Sector],"")))</f>
        <v>#NAME?</v>
      </c>
      <c r="AF2291" s="94" t="e">
        <v>#NAME?</v>
      </c>
      <c r="AG2291" s="94" t="e">
        <v>#NAME?</v>
      </c>
      <c r="AH2291" s="94" t="e">
        <v>#NAME?</v>
      </c>
      <c r="AI2291" s="94" t="e">
        <v>#NAME?</v>
      </c>
      <c r="AO2291" s="94" t="e">
        <f aca="false" t="array" ref="AO2291:AO2291">_xlfn.torow(_xlfn.unique(_xlfn._xlws.filter(cat_table[Sub-subsector],($E2291=cat_table[Sector])*($F2291=cat_table[Subsector]),"")))</f>
        <v>#NAME?</v>
      </c>
    </row>
    <row r="2292" customFormat="false" ht="15" hidden="false" customHeight="true" outlineLevel="0" collapsed="false">
      <c r="A2292" s="29" t="s">
        <v>11790</v>
      </c>
      <c r="B2292" s="20" t="str">
        <f aca="false">INDEX(Table2[], MATCH(L2292, Location_ID!$D$2:$D$648, 0), 1)</f>
        <v>f4a24a15-740f-4544-a588-dd6a7c20e84c</v>
      </c>
      <c r="C2292" s="29" t="s">
        <v>1137</v>
      </c>
      <c r="D2292" s="29" t="s">
        <v>354</v>
      </c>
      <c r="E2292" s="29" t="s">
        <v>7631</v>
      </c>
      <c r="F2292" s="29" t="s">
        <v>7632</v>
      </c>
      <c r="G2292" s="270" t="s">
        <v>7633</v>
      </c>
      <c r="H2292" s="270"/>
      <c r="I2292" s="29" t="s">
        <v>11740</v>
      </c>
      <c r="J2292" s="28" t="s">
        <v>11741</v>
      </c>
      <c r="K2292" s="29" t="s">
        <v>7120</v>
      </c>
      <c r="L2292" s="29" t="s">
        <v>2429</v>
      </c>
      <c r="M2292" s="29" t="s">
        <v>7110</v>
      </c>
      <c r="N2292" s="29" t="s">
        <v>11722</v>
      </c>
      <c r="O2292" s="29" t="s">
        <v>11791</v>
      </c>
      <c r="P2292" s="228" t="n">
        <v>42662</v>
      </c>
      <c r="Q2292" s="228" t="n">
        <v>42662</v>
      </c>
      <c r="R2292" s="29" t="n">
        <v>1</v>
      </c>
      <c r="S2292" s="29" t="s">
        <v>7130</v>
      </c>
      <c r="T2292" s="29" t="n">
        <v>38.4</v>
      </c>
      <c r="U2292" s="29" t="n">
        <v>36.2</v>
      </c>
      <c r="V2292" s="29" t="n">
        <v>40.6</v>
      </c>
      <c r="W2292" s="29" t="s">
        <v>11743</v>
      </c>
      <c r="X2292" s="38"/>
      <c r="Y2292" s="38"/>
      <c r="Z2292" s="38" t="n">
        <v>0</v>
      </c>
      <c r="AE2292" s="94" t="e">
        <f aca="false" t="array" ref="AE2292:AI2292">_xlfn.torow(_xlfn.unique(_xlfn._xlws.filter(cat_table[Subsector],$E2292=cat_table[Sector],"")))</f>
        <v>#NAME?</v>
      </c>
      <c r="AF2292" s="94" t="e">
        <v>#NAME?</v>
      </c>
      <c r="AG2292" s="94" t="e">
        <v>#NAME?</v>
      </c>
      <c r="AH2292" s="94" t="e">
        <v>#NAME?</v>
      </c>
      <c r="AI2292" s="94" t="e">
        <v>#NAME?</v>
      </c>
      <c r="AO2292" s="94" t="e">
        <f aca="false" t="array" ref="AO2292:AO2292">_xlfn.torow(_xlfn.unique(_xlfn._xlws.filter(cat_table[Sub-subsector],($E2292=cat_table[Sector])*($F2292=cat_table[Subsector]),"")))</f>
        <v>#NAME?</v>
      </c>
    </row>
    <row r="2293" customFormat="false" ht="15" hidden="false" customHeight="true" outlineLevel="0" collapsed="false">
      <c r="A2293" s="29" t="s">
        <v>11792</v>
      </c>
      <c r="B2293" s="20" t="str">
        <f aca="false">INDEX(Table2[], MATCH(L2293, Location_ID!$D$2:$D$648, 0), 1)</f>
        <v>f4a24a15-740f-4544-a588-dd6a7c20e84c</v>
      </c>
      <c r="C2293" s="29" t="s">
        <v>1137</v>
      </c>
      <c r="D2293" s="29" t="s">
        <v>354</v>
      </c>
      <c r="E2293" s="29" t="s">
        <v>7631</v>
      </c>
      <c r="F2293" s="29" t="s">
        <v>7632</v>
      </c>
      <c r="G2293" s="270" t="s">
        <v>7633</v>
      </c>
      <c r="H2293" s="270"/>
      <c r="I2293" s="29" t="s">
        <v>11740</v>
      </c>
      <c r="J2293" s="28" t="s">
        <v>11741</v>
      </c>
      <c r="K2293" s="29" t="s">
        <v>7120</v>
      </c>
      <c r="L2293" s="29" t="s">
        <v>2429</v>
      </c>
      <c r="M2293" s="29" t="s">
        <v>7110</v>
      </c>
      <c r="N2293" s="29" t="s">
        <v>11722</v>
      </c>
      <c r="O2293" s="29" t="s">
        <v>11793</v>
      </c>
      <c r="P2293" s="228" t="n">
        <v>42662</v>
      </c>
      <c r="Q2293" s="228" t="n">
        <v>42662</v>
      </c>
      <c r="R2293" s="29" t="n">
        <v>1</v>
      </c>
      <c r="S2293" s="29" t="s">
        <v>7130</v>
      </c>
      <c r="T2293" s="29" t="n">
        <v>32.3</v>
      </c>
      <c r="U2293" s="29" t="n">
        <v>25.1</v>
      </c>
      <c r="V2293" s="29" t="n">
        <v>39.5</v>
      </c>
      <c r="W2293" s="29" t="s">
        <v>11743</v>
      </c>
      <c r="X2293" s="38"/>
      <c r="Y2293" s="38"/>
      <c r="Z2293" s="38" t="n">
        <v>0</v>
      </c>
      <c r="AE2293" s="94" t="e">
        <f aca="false" t="array" ref="AE2293:AI2293">_xlfn.torow(_xlfn.unique(_xlfn._xlws.filter(cat_table[Subsector],$E2293=cat_table[Sector],"")))</f>
        <v>#NAME?</v>
      </c>
      <c r="AF2293" s="94" t="e">
        <v>#NAME?</v>
      </c>
      <c r="AG2293" s="94" t="e">
        <v>#NAME?</v>
      </c>
      <c r="AH2293" s="94" t="e">
        <v>#NAME?</v>
      </c>
      <c r="AI2293" s="94" t="e">
        <v>#NAME?</v>
      </c>
      <c r="AO2293" s="94" t="e">
        <f aca="false" t="array" ref="AO2293:AO2293">_xlfn.torow(_xlfn.unique(_xlfn._xlws.filter(cat_table[Sub-subsector],($E2293=cat_table[Sector])*($F2293=cat_table[Subsector]),"")))</f>
        <v>#NAME?</v>
      </c>
    </row>
    <row r="2294" customFormat="false" ht="15" hidden="false" customHeight="true" outlineLevel="0" collapsed="false">
      <c r="A2294" s="29" t="s">
        <v>11794</v>
      </c>
      <c r="B2294" s="20" t="str">
        <f aca="false">INDEX(Table2[], MATCH(L2294, Location_ID!$D$2:$D$648, 0), 1)</f>
        <v>f4a24a15-740f-4544-a588-dd6a7c20e84c</v>
      </c>
      <c r="C2294" s="29" t="s">
        <v>1137</v>
      </c>
      <c r="D2294" s="29" t="s">
        <v>354</v>
      </c>
      <c r="E2294" s="29" t="s">
        <v>7631</v>
      </c>
      <c r="F2294" s="29" t="s">
        <v>7632</v>
      </c>
      <c r="G2294" s="270" t="s">
        <v>7633</v>
      </c>
      <c r="H2294" s="270"/>
      <c r="I2294" s="29" t="s">
        <v>11740</v>
      </c>
      <c r="J2294" s="28" t="s">
        <v>11741</v>
      </c>
      <c r="K2294" s="29" t="s">
        <v>7120</v>
      </c>
      <c r="L2294" s="29" t="s">
        <v>2429</v>
      </c>
      <c r="M2294" s="29" t="s">
        <v>7110</v>
      </c>
      <c r="N2294" s="29" t="s">
        <v>11722</v>
      </c>
      <c r="O2294" s="29" t="s">
        <v>11795</v>
      </c>
      <c r="P2294" s="228" t="n">
        <v>42662</v>
      </c>
      <c r="Q2294" s="228" t="n">
        <v>42662</v>
      </c>
      <c r="R2294" s="29" t="n">
        <v>1</v>
      </c>
      <c r="S2294" s="29" t="s">
        <v>7130</v>
      </c>
      <c r="T2294" s="29" t="n">
        <v>1.3</v>
      </c>
      <c r="U2294" s="29" t="n">
        <v>-10</v>
      </c>
      <c r="V2294" s="29" t="n">
        <v>12.6</v>
      </c>
      <c r="W2294" s="29" t="s">
        <v>11743</v>
      </c>
      <c r="X2294" s="38"/>
      <c r="Y2294" s="38"/>
      <c r="Z2294" s="38" t="n">
        <v>0</v>
      </c>
      <c r="AE2294" s="94" t="e">
        <f aca="false" t="array" ref="AE2294:AI2294">_xlfn.torow(_xlfn.unique(_xlfn._xlws.filter(cat_table[Subsector],$E2294=cat_table[Sector],"")))</f>
        <v>#NAME?</v>
      </c>
      <c r="AF2294" s="94" t="e">
        <v>#NAME?</v>
      </c>
      <c r="AG2294" s="94" t="e">
        <v>#NAME?</v>
      </c>
      <c r="AH2294" s="94" t="e">
        <v>#NAME?</v>
      </c>
      <c r="AI2294" s="94" t="e">
        <v>#NAME?</v>
      </c>
      <c r="AO2294" s="94" t="e">
        <f aca="false" t="array" ref="AO2294:AO2294">_xlfn.torow(_xlfn.unique(_xlfn._xlws.filter(cat_table[Sub-subsector],($E2294=cat_table[Sector])*($F2294=cat_table[Subsector]),"")))</f>
        <v>#NAME?</v>
      </c>
    </row>
    <row r="2295" customFormat="false" ht="15" hidden="false" customHeight="true" outlineLevel="0" collapsed="false">
      <c r="A2295" s="29" t="s">
        <v>11796</v>
      </c>
      <c r="B2295" s="20" t="str">
        <f aca="false">INDEX(Table2[], MATCH(L2295, Location_ID!$D$2:$D$648, 0), 1)</f>
        <v>f4a24a15-740f-4544-a588-dd6a7c20e84c</v>
      </c>
      <c r="C2295" s="29" t="s">
        <v>1137</v>
      </c>
      <c r="D2295" s="29" t="s">
        <v>354</v>
      </c>
      <c r="E2295" s="29" t="s">
        <v>7631</v>
      </c>
      <c r="F2295" s="29" t="s">
        <v>7632</v>
      </c>
      <c r="G2295" s="270" t="s">
        <v>7633</v>
      </c>
      <c r="H2295" s="270"/>
      <c r="I2295" s="29" t="s">
        <v>11740</v>
      </c>
      <c r="J2295" s="28" t="s">
        <v>11741</v>
      </c>
      <c r="K2295" s="29" t="s">
        <v>7120</v>
      </c>
      <c r="L2295" s="29" t="s">
        <v>2429</v>
      </c>
      <c r="M2295" s="29" t="s">
        <v>7110</v>
      </c>
      <c r="N2295" s="29" t="s">
        <v>11722</v>
      </c>
      <c r="O2295" s="29" t="s">
        <v>11797</v>
      </c>
      <c r="P2295" s="228" t="n">
        <v>42662</v>
      </c>
      <c r="Q2295" s="228" t="n">
        <v>42662</v>
      </c>
      <c r="R2295" s="29" t="n">
        <v>1</v>
      </c>
      <c r="S2295" s="29" t="s">
        <v>7130</v>
      </c>
      <c r="T2295" s="29" t="n">
        <v>6.5</v>
      </c>
      <c r="U2295" s="29" t="n">
        <v>-1.1</v>
      </c>
      <c r="V2295" s="29" t="n">
        <v>14.1</v>
      </c>
      <c r="W2295" s="29" t="s">
        <v>11743</v>
      </c>
      <c r="X2295" s="38"/>
      <c r="Y2295" s="38"/>
      <c r="Z2295" s="38" t="n">
        <v>0</v>
      </c>
      <c r="AE2295" s="94" t="e">
        <f aca="false" t="array" ref="AE2295:AI2295">_xlfn.torow(_xlfn.unique(_xlfn._xlws.filter(cat_table[Subsector],$E2295=cat_table[Sector],"")))</f>
        <v>#NAME?</v>
      </c>
      <c r="AF2295" s="94" t="e">
        <v>#NAME?</v>
      </c>
      <c r="AG2295" s="94" t="e">
        <v>#NAME?</v>
      </c>
      <c r="AH2295" s="94" t="e">
        <v>#NAME?</v>
      </c>
      <c r="AI2295" s="94" t="e">
        <v>#NAME?</v>
      </c>
      <c r="AO2295" s="94" t="e">
        <f aca="false" t="array" ref="AO2295:AO2295">_xlfn.torow(_xlfn.unique(_xlfn._xlws.filter(cat_table[Sub-subsector],($E2295=cat_table[Sector])*($F2295=cat_table[Subsector]),"")))</f>
        <v>#NAME?</v>
      </c>
    </row>
    <row r="2296" customFormat="false" ht="15" hidden="false" customHeight="true" outlineLevel="0" collapsed="false">
      <c r="A2296" s="29" t="s">
        <v>11798</v>
      </c>
      <c r="B2296" s="20" t="str">
        <f aca="false">INDEX(Table2[], MATCH(L2296, Location_ID!$D$2:$D$648, 0), 1)</f>
        <v>f4a24a15-740f-4544-a588-dd6a7c20e84c</v>
      </c>
      <c r="C2296" s="29" t="s">
        <v>1137</v>
      </c>
      <c r="D2296" s="29" t="s">
        <v>354</v>
      </c>
      <c r="E2296" s="29" t="s">
        <v>7631</v>
      </c>
      <c r="F2296" s="29" t="s">
        <v>7632</v>
      </c>
      <c r="G2296" s="270" t="s">
        <v>7633</v>
      </c>
      <c r="H2296" s="270"/>
      <c r="I2296" s="29" t="s">
        <v>11740</v>
      </c>
      <c r="J2296" s="28" t="s">
        <v>11741</v>
      </c>
      <c r="K2296" s="29" t="s">
        <v>7120</v>
      </c>
      <c r="L2296" s="29" t="s">
        <v>2429</v>
      </c>
      <c r="M2296" s="29" t="s">
        <v>7110</v>
      </c>
      <c r="N2296" s="29" t="s">
        <v>11722</v>
      </c>
      <c r="O2296" s="29" t="s">
        <v>11799</v>
      </c>
      <c r="P2296" s="228" t="n">
        <v>42719</v>
      </c>
      <c r="Q2296" s="228" t="n">
        <v>42719</v>
      </c>
      <c r="R2296" s="29" t="n">
        <v>1</v>
      </c>
      <c r="S2296" s="29" t="s">
        <v>7130</v>
      </c>
      <c r="T2296" s="29" t="n">
        <v>63.1</v>
      </c>
      <c r="U2296" s="29" t="n">
        <v>60</v>
      </c>
      <c r="V2296" s="29" t="n">
        <v>66.2</v>
      </c>
      <c r="W2296" s="29" t="s">
        <v>11743</v>
      </c>
      <c r="X2296" s="38"/>
      <c r="Y2296" s="38"/>
      <c r="Z2296" s="38" t="n">
        <v>0</v>
      </c>
      <c r="AE2296" s="94" t="e">
        <f aca="false" t="array" ref="AE2296:AI2296">_xlfn.torow(_xlfn.unique(_xlfn._xlws.filter(cat_table[Subsector],$E2296=cat_table[Sector],"")))</f>
        <v>#NAME?</v>
      </c>
      <c r="AF2296" s="94" t="e">
        <v>#NAME?</v>
      </c>
      <c r="AG2296" s="94" t="e">
        <v>#NAME?</v>
      </c>
      <c r="AH2296" s="94" t="e">
        <v>#NAME?</v>
      </c>
      <c r="AI2296" s="94" t="e">
        <v>#NAME?</v>
      </c>
      <c r="AO2296" s="94" t="e">
        <f aca="false" t="array" ref="AO2296:AO2296">_xlfn.torow(_xlfn.unique(_xlfn._xlws.filter(cat_table[Sub-subsector],($E2296=cat_table[Sector])*($F2296=cat_table[Subsector]),"")))</f>
        <v>#NAME?</v>
      </c>
    </row>
    <row r="2297" customFormat="false" ht="15" hidden="false" customHeight="true" outlineLevel="0" collapsed="false">
      <c r="A2297" s="29" t="s">
        <v>11800</v>
      </c>
      <c r="B2297" s="20" t="str">
        <f aca="false">INDEX(Table2[], MATCH(L2297, Location_ID!$D$2:$D$648, 0), 1)</f>
        <v>f4a24a15-740f-4544-a588-dd6a7c20e84c</v>
      </c>
      <c r="C2297" s="29" t="s">
        <v>1137</v>
      </c>
      <c r="D2297" s="29" t="s">
        <v>354</v>
      </c>
      <c r="E2297" s="29" t="s">
        <v>7631</v>
      </c>
      <c r="F2297" s="29" t="s">
        <v>7632</v>
      </c>
      <c r="G2297" s="270" t="s">
        <v>7633</v>
      </c>
      <c r="H2297" s="270"/>
      <c r="I2297" s="29" t="s">
        <v>11740</v>
      </c>
      <c r="J2297" s="28" t="s">
        <v>11741</v>
      </c>
      <c r="K2297" s="29" t="s">
        <v>7120</v>
      </c>
      <c r="L2297" s="29" t="s">
        <v>2429</v>
      </c>
      <c r="M2297" s="29" t="s">
        <v>7110</v>
      </c>
      <c r="N2297" s="29" t="s">
        <v>11722</v>
      </c>
      <c r="O2297" s="29" t="s">
        <v>11801</v>
      </c>
      <c r="P2297" s="228" t="n">
        <v>42719</v>
      </c>
      <c r="Q2297" s="228" t="n">
        <v>42719</v>
      </c>
      <c r="R2297" s="29" t="n">
        <v>1</v>
      </c>
      <c r="S2297" s="29" t="s">
        <v>7130</v>
      </c>
      <c r="T2297" s="29" t="n">
        <v>0</v>
      </c>
      <c r="U2297" s="29" t="n">
        <v>-15.2</v>
      </c>
      <c r="V2297" s="29" t="n">
        <v>15.2</v>
      </c>
      <c r="W2297" s="29" t="s">
        <v>11743</v>
      </c>
      <c r="X2297" s="38"/>
      <c r="Y2297" s="38"/>
      <c r="Z2297" s="38" t="n">
        <v>0</v>
      </c>
      <c r="AE2297" s="94" t="e">
        <f aca="false" t="array" ref="AE2297:AI2297">_xlfn.torow(_xlfn.unique(_xlfn._xlws.filter(cat_table[Subsector],$E2297=cat_table[Sector],"")))</f>
        <v>#NAME?</v>
      </c>
      <c r="AF2297" s="94" t="e">
        <v>#NAME?</v>
      </c>
      <c r="AG2297" s="94" t="e">
        <v>#NAME?</v>
      </c>
      <c r="AH2297" s="94" t="e">
        <v>#NAME?</v>
      </c>
      <c r="AI2297" s="94" t="e">
        <v>#NAME?</v>
      </c>
      <c r="AO2297" s="94" t="e">
        <f aca="false" t="array" ref="AO2297:AO2297">_xlfn.torow(_xlfn.unique(_xlfn._xlws.filter(cat_table[Sub-subsector],($E2297=cat_table[Sector])*($F2297=cat_table[Subsector]),"")))</f>
        <v>#NAME?</v>
      </c>
    </row>
    <row r="2298" customFormat="false" ht="15" hidden="false" customHeight="true" outlineLevel="0" collapsed="false">
      <c r="A2298" s="29" t="s">
        <v>11802</v>
      </c>
      <c r="B2298" s="20" t="str">
        <f aca="false">INDEX(Table2[], MATCH(L2298, Location_ID!$D$2:$D$648, 0), 1)</f>
        <v>f4a24a15-740f-4544-a588-dd6a7c20e84c</v>
      </c>
      <c r="C2298" s="29" t="s">
        <v>1137</v>
      </c>
      <c r="D2298" s="29" t="s">
        <v>354</v>
      </c>
      <c r="E2298" s="29" t="s">
        <v>7631</v>
      </c>
      <c r="F2298" s="29" t="s">
        <v>7632</v>
      </c>
      <c r="G2298" s="270" t="s">
        <v>7633</v>
      </c>
      <c r="H2298" s="270"/>
      <c r="I2298" s="29" t="s">
        <v>11740</v>
      </c>
      <c r="J2298" s="28" t="s">
        <v>11741</v>
      </c>
      <c r="K2298" s="29" t="s">
        <v>7120</v>
      </c>
      <c r="L2298" s="29" t="s">
        <v>2429</v>
      </c>
      <c r="M2298" s="29" t="s">
        <v>7110</v>
      </c>
      <c r="N2298" s="29" t="s">
        <v>11722</v>
      </c>
      <c r="O2298" s="29" t="s">
        <v>11803</v>
      </c>
      <c r="P2298" s="228" t="n">
        <v>42719</v>
      </c>
      <c r="Q2298" s="228" t="n">
        <v>42719</v>
      </c>
      <c r="R2298" s="29" t="n">
        <v>1</v>
      </c>
      <c r="S2298" s="29" t="s">
        <v>7130</v>
      </c>
      <c r="T2298" s="29" t="n">
        <v>28.2</v>
      </c>
      <c r="U2298" s="29" t="n">
        <v>1.5</v>
      </c>
      <c r="V2298" s="29" t="n">
        <v>54.9</v>
      </c>
      <c r="W2298" s="29" t="s">
        <v>11743</v>
      </c>
      <c r="X2298" s="38"/>
      <c r="Y2298" s="38"/>
      <c r="Z2298" s="38" t="n">
        <v>0</v>
      </c>
      <c r="AE2298" s="94" t="e">
        <f aca="false" t="array" ref="AE2298:AI2298">_xlfn.torow(_xlfn.unique(_xlfn._xlws.filter(cat_table[Subsector],$E2298=cat_table[Sector],"")))</f>
        <v>#NAME?</v>
      </c>
      <c r="AF2298" s="94" t="e">
        <v>#NAME?</v>
      </c>
      <c r="AG2298" s="94" t="e">
        <v>#NAME?</v>
      </c>
      <c r="AH2298" s="94" t="e">
        <v>#NAME?</v>
      </c>
      <c r="AI2298" s="94" t="e">
        <v>#NAME?</v>
      </c>
      <c r="AO2298" s="94" t="e">
        <f aca="false" t="array" ref="AO2298:AO2298">_xlfn.torow(_xlfn.unique(_xlfn._xlws.filter(cat_table[Sub-subsector],($E2298=cat_table[Sector])*($F2298=cat_table[Subsector]),"")))</f>
        <v>#NAME?</v>
      </c>
    </row>
    <row r="2299" customFormat="false" ht="15" hidden="false" customHeight="true" outlineLevel="0" collapsed="false">
      <c r="A2299" s="185" t="s">
        <v>11804</v>
      </c>
      <c r="B2299" s="20" t="str">
        <f aca="false">INDEX(Table2[], MATCH(L2299, Location_ID!$D$2:$D$648, 0), 1)</f>
        <v>f4a24a15-740f-4544-a588-dd6a7c20e84c</v>
      </c>
      <c r="C2299" s="185" t="s">
        <v>1137</v>
      </c>
      <c r="D2299" s="185" t="s">
        <v>354</v>
      </c>
      <c r="E2299" s="185" t="s">
        <v>7631</v>
      </c>
      <c r="F2299" s="185" t="s">
        <v>7632</v>
      </c>
      <c r="G2299" s="272" t="s">
        <v>7633</v>
      </c>
      <c r="H2299" s="272"/>
      <c r="I2299" s="185" t="s">
        <v>11740</v>
      </c>
      <c r="J2299" s="187" t="s">
        <v>11741</v>
      </c>
      <c r="K2299" s="185" t="s">
        <v>7120</v>
      </c>
      <c r="L2299" s="185" t="s">
        <v>2429</v>
      </c>
      <c r="M2299" s="185" t="s">
        <v>7110</v>
      </c>
      <c r="N2299" s="185" t="s">
        <v>11722</v>
      </c>
      <c r="O2299" s="185" t="s">
        <v>11805</v>
      </c>
      <c r="P2299" s="188" t="n">
        <v>42719</v>
      </c>
      <c r="Q2299" s="188" t="n">
        <v>42719</v>
      </c>
      <c r="R2299" s="185" t="n">
        <v>1</v>
      </c>
      <c r="S2299" s="185" t="s">
        <v>7130</v>
      </c>
      <c r="T2299" s="185" t="n">
        <v>3</v>
      </c>
      <c r="U2299" s="185" t="n">
        <v>-6.8</v>
      </c>
      <c r="V2299" s="185" t="n">
        <v>12.8</v>
      </c>
      <c r="W2299" s="185" t="s">
        <v>11743</v>
      </c>
      <c r="X2299" s="185"/>
      <c r="Y2299" s="189"/>
      <c r="Z2299" s="189" t="n">
        <v>0</v>
      </c>
      <c r="AE2299" s="94" t="e">
        <f aca="false" t="array" ref="AE2299:AI2299">_xlfn.torow(_xlfn.unique(_xlfn._xlws.filter(cat_table[Subsector],$E2299=cat_table[Sector],"")))</f>
        <v>#NAME?</v>
      </c>
      <c r="AF2299" s="94" t="e">
        <v>#NAME?</v>
      </c>
      <c r="AG2299" s="94" t="e">
        <v>#NAME?</v>
      </c>
      <c r="AH2299" s="94" t="e">
        <v>#NAME?</v>
      </c>
      <c r="AI2299" s="94" t="e">
        <v>#NAME?</v>
      </c>
      <c r="AO2299" s="94" t="e">
        <f aca="false" t="array" ref="AO2299:AO2299">_xlfn.torow(_xlfn.unique(_xlfn._xlws.filter(cat_table[Sub-subsector],($E2299=cat_table[Sector])*($F2299=cat_table[Subsector]),"")))</f>
        <v>#NAME?</v>
      </c>
    </row>
    <row r="2300" customFormat="false" ht="15" hidden="false" customHeight="true" outlineLevel="0" collapsed="false">
      <c r="A2300" s="62" t="s">
        <v>11806</v>
      </c>
      <c r="B2300" s="20" t="str">
        <f aca="false">INDEX(Table2[], MATCH(L2300, Location_ID!$D$2:$D$648, 0), 1)</f>
        <v>1107bac7-92e9-4324-9579-7c50ba897cc3</v>
      </c>
      <c r="C2300" s="61" t="s">
        <v>1143</v>
      </c>
      <c r="D2300" s="61" t="s">
        <v>354</v>
      </c>
      <c r="E2300" s="62" t="s">
        <v>7631</v>
      </c>
      <c r="F2300" s="62" t="s">
        <v>7926</v>
      </c>
      <c r="G2300" s="62"/>
      <c r="H2300" s="200"/>
      <c r="I2300" s="62" t="s">
        <v>11807</v>
      </c>
      <c r="J2300" s="62" t="s">
        <v>11808</v>
      </c>
      <c r="K2300" s="62" t="s">
        <v>7120</v>
      </c>
      <c r="L2300" s="62" t="s">
        <v>2431</v>
      </c>
      <c r="M2300" s="62" t="s">
        <v>7110</v>
      </c>
      <c r="N2300" s="62" t="s">
        <v>11809</v>
      </c>
      <c r="O2300" s="62"/>
      <c r="P2300" s="223" t="n">
        <v>42736</v>
      </c>
      <c r="Q2300" s="223" t="n">
        <v>45291</v>
      </c>
      <c r="R2300" s="62" t="n">
        <v>1</v>
      </c>
      <c r="S2300" s="62" t="s">
        <v>7130</v>
      </c>
      <c r="T2300" s="62" t="n">
        <v>652</v>
      </c>
      <c r="U2300" s="62" t="n">
        <v>283</v>
      </c>
      <c r="V2300" s="62" t="n">
        <v>1021</v>
      </c>
      <c r="W2300" s="62" t="s">
        <v>11810</v>
      </c>
      <c r="X2300" s="200"/>
      <c r="Y2300" s="200"/>
      <c r="Z2300" s="200" t="n">
        <v>1</v>
      </c>
      <c r="AE2300" s="94" t="e">
        <f aca="false" t="array" ref="AE2300:AI2300">_xlfn.torow(_xlfn.unique(_xlfn._xlws.filter(cat_table[Subsector],$E2300=cat_table[Sector],"")))</f>
        <v>#NAME?</v>
      </c>
      <c r="AF2300" s="94" t="e">
        <v>#NAME?</v>
      </c>
      <c r="AG2300" s="94" t="e">
        <v>#NAME?</v>
      </c>
      <c r="AH2300" s="94" t="e">
        <v>#NAME?</v>
      </c>
      <c r="AI2300" s="94" t="e">
        <v>#NAME?</v>
      </c>
      <c r="AO2300" s="94" t="e">
        <f aca="false" t="array" ref="AO2300:AP2300">_xlfn.torow(_xlfn.unique(_xlfn._xlws.filter(cat_table[Sub-subsector],($E2300=cat_table[Sector])*($F2300=cat_table[Subsector]),"")))</f>
        <v>#NAME?</v>
      </c>
      <c r="AP2300" s="94" t="e">
        <v>#NAME?</v>
      </c>
    </row>
    <row r="2301" customFormat="false" ht="15" hidden="false" customHeight="true" outlineLevel="0" collapsed="false">
      <c r="A2301" s="62" t="s">
        <v>11811</v>
      </c>
      <c r="B2301" s="20" t="str">
        <f aca="false">INDEX(Table2[], MATCH(L2301, Location_ID!$D$2:$D$648, 0), 1)</f>
        <v>809cd92a-c1b6-43fa-9644-377e74e6fc5e</v>
      </c>
      <c r="C2301" s="61" t="s">
        <v>1143</v>
      </c>
      <c r="D2301" s="61" t="s">
        <v>354</v>
      </c>
      <c r="E2301" s="62" t="s">
        <v>7631</v>
      </c>
      <c r="F2301" s="62" t="s">
        <v>7926</v>
      </c>
      <c r="G2301" s="62"/>
      <c r="H2301" s="200"/>
      <c r="I2301" s="62" t="s">
        <v>11807</v>
      </c>
      <c r="J2301" s="62" t="s">
        <v>11808</v>
      </c>
      <c r="K2301" s="62" t="s">
        <v>7120</v>
      </c>
      <c r="L2301" s="62" t="s">
        <v>2433</v>
      </c>
      <c r="M2301" s="62" t="s">
        <v>7110</v>
      </c>
      <c r="N2301" s="62" t="s">
        <v>11809</v>
      </c>
      <c r="O2301" s="62"/>
      <c r="P2301" s="223" t="n">
        <v>42736</v>
      </c>
      <c r="Q2301" s="223" t="n">
        <v>45291</v>
      </c>
      <c r="R2301" s="62" t="n">
        <v>1</v>
      </c>
      <c r="S2301" s="62" t="s">
        <v>7130</v>
      </c>
      <c r="T2301" s="62" t="n">
        <v>18</v>
      </c>
      <c r="U2301" s="62" t="n">
        <v>7</v>
      </c>
      <c r="V2301" s="62" t="n">
        <v>29</v>
      </c>
      <c r="W2301" s="62" t="s">
        <v>11810</v>
      </c>
      <c r="X2301" s="200"/>
      <c r="Y2301" s="200"/>
      <c r="Z2301" s="200" t="n">
        <v>1</v>
      </c>
      <c r="AE2301" s="94" t="e">
        <f aca="false" t="array" ref="AE2301:AI2301">_xlfn.torow(_xlfn.unique(_xlfn._xlws.filter(cat_table[Subsector],$E2301=cat_table[Sector],"")))</f>
        <v>#NAME?</v>
      </c>
      <c r="AF2301" s="94" t="e">
        <v>#NAME?</v>
      </c>
      <c r="AG2301" s="94" t="e">
        <v>#NAME?</v>
      </c>
      <c r="AH2301" s="94" t="e">
        <v>#NAME?</v>
      </c>
      <c r="AI2301" s="94" t="e">
        <v>#NAME?</v>
      </c>
      <c r="AO2301" s="94" t="e">
        <f aca="false" t="array" ref="AO2301:AP2301">_xlfn.torow(_xlfn.unique(_xlfn._xlws.filter(cat_table[Sub-subsector],($E2301=cat_table[Sector])*($F2301=cat_table[Subsector]),"")))</f>
        <v>#NAME?</v>
      </c>
      <c r="AP2301" s="94" t="e">
        <v>#NAME?</v>
      </c>
    </row>
    <row r="2302" customFormat="false" ht="15" hidden="false" customHeight="true" outlineLevel="0" collapsed="false">
      <c r="A2302" s="62" t="s">
        <v>11812</v>
      </c>
      <c r="B2302" s="20" t="str">
        <f aca="false">INDEX(Table2[], MATCH(L2302, Location_ID!$D$2:$D$648, 0), 1)</f>
        <v>8f1e7ba7-f1ce-40ed-b1ff-4feca7f2110b</v>
      </c>
      <c r="C2302" s="61" t="s">
        <v>1143</v>
      </c>
      <c r="D2302" s="61" t="s">
        <v>354</v>
      </c>
      <c r="E2302" s="62" t="s">
        <v>7631</v>
      </c>
      <c r="F2302" s="62" t="s">
        <v>7926</v>
      </c>
      <c r="G2302" s="62"/>
      <c r="H2302" s="200"/>
      <c r="I2302" s="62" t="s">
        <v>11807</v>
      </c>
      <c r="J2302" s="62" t="s">
        <v>11808</v>
      </c>
      <c r="K2302" s="62" t="s">
        <v>7120</v>
      </c>
      <c r="L2302" s="62" t="s">
        <v>2435</v>
      </c>
      <c r="M2302" s="62" t="s">
        <v>7110</v>
      </c>
      <c r="N2302" s="62" t="s">
        <v>11809</v>
      </c>
      <c r="O2302" s="62"/>
      <c r="P2302" s="223" t="n">
        <v>42736</v>
      </c>
      <c r="Q2302" s="223" t="n">
        <v>45291</v>
      </c>
      <c r="R2302" s="62" t="n">
        <v>1</v>
      </c>
      <c r="S2302" s="62" t="s">
        <v>7130</v>
      </c>
      <c r="T2302" s="62" t="n">
        <v>197</v>
      </c>
      <c r="U2302" s="62" t="n">
        <v>88</v>
      </c>
      <c r="V2302" s="62" t="n">
        <v>306</v>
      </c>
      <c r="W2302" s="62" t="s">
        <v>11810</v>
      </c>
      <c r="X2302" s="200"/>
      <c r="Y2302" s="200"/>
      <c r="Z2302" s="200" t="n">
        <v>1</v>
      </c>
      <c r="AE2302" s="94" t="e">
        <f aca="false" t="array" ref="AE2302:AI2302">_xlfn.torow(_xlfn.unique(_xlfn._xlws.filter(cat_table[Subsector],$E2302=cat_table[Sector],"")))</f>
        <v>#NAME?</v>
      </c>
      <c r="AF2302" s="94" t="e">
        <v>#NAME?</v>
      </c>
      <c r="AG2302" s="94" t="e">
        <v>#NAME?</v>
      </c>
      <c r="AH2302" s="94" t="e">
        <v>#NAME?</v>
      </c>
      <c r="AI2302" s="94" t="e">
        <v>#NAME?</v>
      </c>
      <c r="AO2302" s="94" t="e">
        <f aca="false" t="array" ref="AO2302:AP2302">_xlfn.torow(_xlfn.unique(_xlfn._xlws.filter(cat_table[Sub-subsector],($E2302=cat_table[Sector])*($F2302=cat_table[Subsector]),"")))</f>
        <v>#NAME?</v>
      </c>
      <c r="AP2302" s="94" t="e">
        <v>#NAME?</v>
      </c>
    </row>
    <row r="2303" customFormat="false" ht="15" hidden="false" customHeight="true" outlineLevel="0" collapsed="false">
      <c r="A2303" s="62" t="s">
        <v>11813</v>
      </c>
      <c r="B2303" s="20" t="str">
        <f aca="false">INDEX(Table2[], MATCH(L2303, Location_ID!$D$2:$D$648, 0), 1)</f>
        <v>bbda1eb2-9b53-4bfe-8cc9-971375a5155c</v>
      </c>
      <c r="C2303" s="61" t="s">
        <v>1143</v>
      </c>
      <c r="D2303" s="61" t="s">
        <v>354</v>
      </c>
      <c r="E2303" s="62" t="s">
        <v>7631</v>
      </c>
      <c r="F2303" s="62" t="s">
        <v>7926</v>
      </c>
      <c r="G2303" s="62"/>
      <c r="H2303" s="200"/>
      <c r="I2303" s="62" t="s">
        <v>11807</v>
      </c>
      <c r="J2303" s="62" t="s">
        <v>11808</v>
      </c>
      <c r="K2303" s="62" t="s">
        <v>7120</v>
      </c>
      <c r="L2303" s="62" t="s">
        <v>2437</v>
      </c>
      <c r="M2303" s="62" t="s">
        <v>7110</v>
      </c>
      <c r="N2303" s="62" t="s">
        <v>11809</v>
      </c>
      <c r="O2303" s="62"/>
      <c r="P2303" s="223" t="n">
        <v>42736</v>
      </c>
      <c r="Q2303" s="223" t="n">
        <v>45291</v>
      </c>
      <c r="R2303" s="62" t="n">
        <v>1</v>
      </c>
      <c r="S2303" s="62" t="s">
        <v>7130</v>
      </c>
      <c r="T2303" s="62" t="n">
        <v>286</v>
      </c>
      <c r="U2303" s="62" t="n">
        <v>37</v>
      </c>
      <c r="V2303" s="62" t="n">
        <v>535</v>
      </c>
      <c r="W2303" s="62" t="s">
        <v>11810</v>
      </c>
      <c r="X2303" s="200"/>
      <c r="Y2303" s="200"/>
      <c r="Z2303" s="200" t="n">
        <v>1</v>
      </c>
      <c r="AE2303" s="94" t="e">
        <f aca="false" t="array" ref="AE2303:AI2303">_xlfn.torow(_xlfn.unique(_xlfn._xlws.filter(cat_table[Subsector],$E2303=cat_table[Sector],"")))</f>
        <v>#NAME?</v>
      </c>
      <c r="AF2303" s="94" t="e">
        <v>#NAME?</v>
      </c>
      <c r="AG2303" s="94" t="e">
        <v>#NAME?</v>
      </c>
      <c r="AH2303" s="94" t="e">
        <v>#NAME?</v>
      </c>
      <c r="AI2303" s="94" t="e">
        <v>#NAME?</v>
      </c>
      <c r="AO2303" s="94" t="e">
        <f aca="false" t="array" ref="AO2303:AP2303">_xlfn.torow(_xlfn.unique(_xlfn._xlws.filter(cat_table[Sub-subsector],($E2303=cat_table[Sector])*($F2303=cat_table[Subsector]),"")))</f>
        <v>#NAME?</v>
      </c>
      <c r="AP2303" s="94" t="e">
        <v>#NAME?</v>
      </c>
    </row>
    <row r="2304" customFormat="false" ht="15" hidden="false" customHeight="true" outlineLevel="0" collapsed="false">
      <c r="A2304" s="62" t="s">
        <v>11814</v>
      </c>
      <c r="B2304" s="20" t="str">
        <f aca="false">INDEX(Table2[], MATCH(L2304, Location_ID!$D$2:$D$648, 0), 1)</f>
        <v>b1c8cf0d-02dd-46eb-8660-dfc58124b33c</v>
      </c>
      <c r="C2304" s="61" t="s">
        <v>1143</v>
      </c>
      <c r="D2304" s="61" t="s">
        <v>354</v>
      </c>
      <c r="E2304" s="62" t="s">
        <v>7631</v>
      </c>
      <c r="F2304" s="62" t="s">
        <v>7926</v>
      </c>
      <c r="G2304" s="62"/>
      <c r="H2304" s="200"/>
      <c r="I2304" s="62" t="s">
        <v>11807</v>
      </c>
      <c r="J2304" s="62" t="s">
        <v>11808</v>
      </c>
      <c r="K2304" s="62" t="s">
        <v>7120</v>
      </c>
      <c r="L2304" s="62" t="s">
        <v>2439</v>
      </c>
      <c r="M2304" s="62" t="s">
        <v>7110</v>
      </c>
      <c r="N2304" s="62" t="s">
        <v>11809</v>
      </c>
      <c r="O2304" s="62"/>
      <c r="P2304" s="223" t="n">
        <v>42736</v>
      </c>
      <c r="Q2304" s="223" t="n">
        <v>45291</v>
      </c>
      <c r="R2304" s="62" t="n">
        <v>1</v>
      </c>
      <c r="S2304" s="62" t="s">
        <v>7130</v>
      </c>
      <c r="T2304" s="62" t="n">
        <v>83</v>
      </c>
      <c r="U2304" s="62" t="n">
        <v>54</v>
      </c>
      <c r="V2304" s="62" t="n">
        <v>112</v>
      </c>
      <c r="W2304" s="62" t="s">
        <v>11810</v>
      </c>
      <c r="X2304" s="200"/>
      <c r="Y2304" s="200"/>
      <c r="Z2304" s="200" t="n">
        <v>1</v>
      </c>
      <c r="AE2304" s="94" t="e">
        <f aca="false" t="array" ref="AE2304:AI2304">_xlfn.torow(_xlfn.unique(_xlfn._xlws.filter(cat_table[Subsector],$E2304=cat_table[Sector],"")))</f>
        <v>#NAME?</v>
      </c>
      <c r="AF2304" s="94" t="e">
        <v>#NAME?</v>
      </c>
      <c r="AG2304" s="94" t="e">
        <v>#NAME?</v>
      </c>
      <c r="AH2304" s="94" t="e">
        <v>#NAME?</v>
      </c>
      <c r="AI2304" s="94" t="e">
        <v>#NAME?</v>
      </c>
      <c r="AO2304" s="94" t="e">
        <f aca="false" t="array" ref="AO2304:AP2304">_xlfn.torow(_xlfn.unique(_xlfn._xlws.filter(cat_table[Sub-subsector],($E2304=cat_table[Sector])*($F2304=cat_table[Subsector]),"")))</f>
        <v>#NAME?</v>
      </c>
      <c r="AP2304" s="94" t="e">
        <v>#NAME?</v>
      </c>
    </row>
    <row r="2305" customFormat="false" ht="15" hidden="false" customHeight="true" outlineLevel="0" collapsed="false">
      <c r="A2305" s="62" t="s">
        <v>11815</v>
      </c>
      <c r="B2305" s="20" t="str">
        <f aca="false">INDEX(Table2[], MATCH(L2305, Location_ID!$D$2:$D$648, 0), 1)</f>
        <v>cee2b376-6a5a-41a7-b216-825ad4bd84ce</v>
      </c>
      <c r="C2305" s="61" t="s">
        <v>1143</v>
      </c>
      <c r="D2305" s="61" t="s">
        <v>354</v>
      </c>
      <c r="E2305" s="62" t="s">
        <v>7631</v>
      </c>
      <c r="F2305" s="62" t="s">
        <v>7926</v>
      </c>
      <c r="G2305" s="62"/>
      <c r="H2305" s="200"/>
      <c r="I2305" s="62" t="s">
        <v>11807</v>
      </c>
      <c r="J2305" s="62" t="s">
        <v>11808</v>
      </c>
      <c r="K2305" s="62" t="s">
        <v>7120</v>
      </c>
      <c r="L2305" s="62" t="s">
        <v>2441</v>
      </c>
      <c r="M2305" s="62" t="s">
        <v>7110</v>
      </c>
      <c r="N2305" s="62" t="s">
        <v>11809</v>
      </c>
      <c r="O2305" s="62"/>
      <c r="P2305" s="223" t="n">
        <v>42736</v>
      </c>
      <c r="Q2305" s="223" t="n">
        <v>45291</v>
      </c>
      <c r="R2305" s="62" t="n">
        <v>1</v>
      </c>
      <c r="S2305" s="62" t="s">
        <v>7130</v>
      </c>
      <c r="T2305" s="62" t="n">
        <v>113</v>
      </c>
      <c r="U2305" s="62" t="n">
        <v>71</v>
      </c>
      <c r="V2305" s="62" t="n">
        <v>155</v>
      </c>
      <c r="W2305" s="62" t="s">
        <v>11810</v>
      </c>
      <c r="X2305" s="200"/>
      <c r="Y2305" s="200"/>
      <c r="Z2305" s="200" t="n">
        <v>1</v>
      </c>
      <c r="AE2305" s="94" t="e">
        <f aca="false" t="array" ref="AE2305:AI2305">_xlfn.torow(_xlfn.unique(_xlfn._xlws.filter(cat_table[Subsector],$E2305=cat_table[Sector],"")))</f>
        <v>#NAME?</v>
      </c>
      <c r="AF2305" s="94" t="e">
        <v>#NAME?</v>
      </c>
      <c r="AG2305" s="94" t="e">
        <v>#NAME?</v>
      </c>
      <c r="AH2305" s="94" t="e">
        <v>#NAME?</v>
      </c>
      <c r="AI2305" s="94" t="e">
        <v>#NAME?</v>
      </c>
      <c r="AO2305" s="94" t="e">
        <f aca="false" t="array" ref="AO2305:AP2305">_xlfn.torow(_xlfn.unique(_xlfn._xlws.filter(cat_table[Sub-subsector],($E2305=cat_table[Sector])*($F2305=cat_table[Subsector]),"")))</f>
        <v>#NAME?</v>
      </c>
      <c r="AP2305" s="94" t="e">
        <v>#NAME?</v>
      </c>
    </row>
    <row r="2306" customFormat="false" ht="15" hidden="false" customHeight="true" outlineLevel="0" collapsed="false">
      <c r="A2306" s="62" t="s">
        <v>11816</v>
      </c>
      <c r="B2306" s="20" t="str">
        <f aca="false">INDEX(Table2[], MATCH(L2306, Location_ID!$D$2:$D$648, 0), 1)</f>
        <v>a254abab-fdf0-4200-a100-f1f24002a688</v>
      </c>
      <c r="C2306" s="61" t="s">
        <v>1143</v>
      </c>
      <c r="D2306" s="61" t="s">
        <v>354</v>
      </c>
      <c r="E2306" s="62" t="s">
        <v>7631</v>
      </c>
      <c r="F2306" s="62" t="s">
        <v>7926</v>
      </c>
      <c r="G2306" s="62"/>
      <c r="H2306" s="200"/>
      <c r="I2306" s="62" t="s">
        <v>11807</v>
      </c>
      <c r="J2306" s="62" t="s">
        <v>11808</v>
      </c>
      <c r="K2306" s="62" t="s">
        <v>7120</v>
      </c>
      <c r="L2306" s="62" t="s">
        <v>2443</v>
      </c>
      <c r="M2306" s="62" t="s">
        <v>7110</v>
      </c>
      <c r="N2306" s="62" t="s">
        <v>11809</v>
      </c>
      <c r="O2306" s="62"/>
      <c r="P2306" s="223" t="n">
        <v>42736</v>
      </c>
      <c r="Q2306" s="223" t="n">
        <v>45291</v>
      </c>
      <c r="R2306" s="62" t="n">
        <v>1</v>
      </c>
      <c r="S2306" s="62" t="s">
        <v>7130</v>
      </c>
      <c r="T2306" s="62" t="n">
        <v>628</v>
      </c>
      <c r="U2306" s="62" t="n">
        <v>136</v>
      </c>
      <c r="V2306" s="62" t="n">
        <v>1120</v>
      </c>
      <c r="W2306" s="62" t="s">
        <v>11810</v>
      </c>
      <c r="X2306" s="200"/>
      <c r="Y2306" s="200"/>
      <c r="Z2306" s="200" t="n">
        <v>1</v>
      </c>
      <c r="AE2306" s="94" t="e">
        <f aca="false" t="array" ref="AE2306:AI2306">_xlfn.torow(_xlfn.unique(_xlfn._xlws.filter(cat_table[Subsector],$E2306=cat_table[Sector],"")))</f>
        <v>#NAME?</v>
      </c>
      <c r="AF2306" s="94" t="e">
        <v>#NAME?</v>
      </c>
      <c r="AG2306" s="94" t="e">
        <v>#NAME?</v>
      </c>
      <c r="AH2306" s="94" t="e">
        <v>#NAME?</v>
      </c>
      <c r="AI2306" s="94" t="e">
        <v>#NAME?</v>
      </c>
      <c r="AO2306" s="94" t="e">
        <f aca="false" t="array" ref="AO2306:AP2306">_xlfn.torow(_xlfn.unique(_xlfn._xlws.filter(cat_table[Sub-subsector],($E2306=cat_table[Sector])*($F2306=cat_table[Subsector]),"")))</f>
        <v>#NAME?</v>
      </c>
      <c r="AP2306" s="94" t="e">
        <v>#NAME?</v>
      </c>
    </row>
    <row r="2307" customFormat="false" ht="15" hidden="false" customHeight="true" outlineLevel="0" collapsed="false">
      <c r="A2307" s="62" t="s">
        <v>11817</v>
      </c>
      <c r="B2307" s="20" t="str">
        <f aca="false">INDEX(Table2[], MATCH(L2307, Location_ID!$D$2:$D$648, 0), 1)</f>
        <v>d0347f86-8d98-4115-a1a1-4a1c81d8dfdf</v>
      </c>
      <c r="C2307" s="61" t="s">
        <v>1143</v>
      </c>
      <c r="D2307" s="61" t="s">
        <v>354</v>
      </c>
      <c r="E2307" s="62" t="s">
        <v>7631</v>
      </c>
      <c r="F2307" s="62" t="s">
        <v>7926</v>
      </c>
      <c r="G2307" s="62"/>
      <c r="H2307" s="200"/>
      <c r="I2307" s="62" t="s">
        <v>11807</v>
      </c>
      <c r="J2307" s="62" t="s">
        <v>11808</v>
      </c>
      <c r="K2307" s="62" t="s">
        <v>7120</v>
      </c>
      <c r="L2307" s="62" t="s">
        <v>2445</v>
      </c>
      <c r="M2307" s="62" t="s">
        <v>7110</v>
      </c>
      <c r="N2307" s="62" t="s">
        <v>11809</v>
      </c>
      <c r="O2307" s="62"/>
      <c r="P2307" s="223" t="n">
        <v>42736</v>
      </c>
      <c r="Q2307" s="223" t="n">
        <v>45291</v>
      </c>
      <c r="R2307" s="62" t="n">
        <v>1</v>
      </c>
      <c r="S2307" s="62" t="s">
        <v>7130</v>
      </c>
      <c r="T2307" s="62" t="n">
        <v>13</v>
      </c>
      <c r="U2307" s="62" t="n">
        <v>9</v>
      </c>
      <c r="V2307" s="62" t="n">
        <v>17</v>
      </c>
      <c r="W2307" s="62" t="s">
        <v>11810</v>
      </c>
      <c r="X2307" s="200"/>
      <c r="Y2307" s="200"/>
      <c r="Z2307" s="200" t="n">
        <v>1</v>
      </c>
      <c r="AE2307" s="94" t="e">
        <f aca="false" t="array" ref="AE2307:AI2307">_xlfn.torow(_xlfn.unique(_xlfn._xlws.filter(cat_table[Subsector],$E2307=cat_table[Sector],"")))</f>
        <v>#NAME?</v>
      </c>
      <c r="AF2307" s="94" t="e">
        <v>#NAME?</v>
      </c>
      <c r="AG2307" s="94" t="e">
        <v>#NAME?</v>
      </c>
      <c r="AH2307" s="94" t="e">
        <v>#NAME?</v>
      </c>
      <c r="AI2307" s="94" t="e">
        <v>#NAME?</v>
      </c>
      <c r="AO2307" s="94" t="e">
        <f aca="false" t="array" ref="AO2307:AP2307">_xlfn.torow(_xlfn.unique(_xlfn._xlws.filter(cat_table[Sub-subsector],($E2307=cat_table[Sector])*($F2307=cat_table[Subsector]),"")))</f>
        <v>#NAME?</v>
      </c>
      <c r="AP2307" s="94" t="e">
        <v>#NAME?</v>
      </c>
    </row>
    <row r="2308" customFormat="false" ht="15" hidden="false" customHeight="true" outlineLevel="0" collapsed="false">
      <c r="A2308" s="62" t="s">
        <v>11818</v>
      </c>
      <c r="B2308" s="20" t="str">
        <f aca="false">INDEX(Table2[], MATCH(L2308, Location_ID!$D$2:$D$648, 0), 1)</f>
        <v>0cf17716-fc54-4de8-be09-b73df85d24d9</v>
      </c>
      <c r="C2308" s="61" t="s">
        <v>1143</v>
      </c>
      <c r="D2308" s="61" t="s">
        <v>354</v>
      </c>
      <c r="E2308" s="62" t="s">
        <v>7631</v>
      </c>
      <c r="F2308" s="62" t="s">
        <v>7926</v>
      </c>
      <c r="G2308" s="62"/>
      <c r="H2308" s="200"/>
      <c r="I2308" s="62" t="s">
        <v>11807</v>
      </c>
      <c r="J2308" s="62" t="s">
        <v>11808</v>
      </c>
      <c r="K2308" s="62" t="s">
        <v>7120</v>
      </c>
      <c r="L2308" s="62" t="s">
        <v>2447</v>
      </c>
      <c r="M2308" s="62" t="s">
        <v>7110</v>
      </c>
      <c r="N2308" s="62" t="s">
        <v>11809</v>
      </c>
      <c r="O2308" s="62"/>
      <c r="P2308" s="223" t="n">
        <v>42736</v>
      </c>
      <c r="Q2308" s="223" t="n">
        <v>45291</v>
      </c>
      <c r="R2308" s="62" t="n">
        <v>1</v>
      </c>
      <c r="S2308" s="62" t="s">
        <v>7130</v>
      </c>
      <c r="T2308" s="62" t="n">
        <v>95</v>
      </c>
      <c r="U2308" s="62" t="n">
        <v>2</v>
      </c>
      <c r="V2308" s="62" t="n">
        <v>188</v>
      </c>
      <c r="W2308" s="62" t="s">
        <v>11810</v>
      </c>
      <c r="X2308" s="200"/>
      <c r="Y2308" s="200"/>
      <c r="Z2308" s="200" t="n">
        <v>1</v>
      </c>
      <c r="AE2308" s="94" t="e">
        <f aca="false" t="array" ref="AE2308:AI2308">_xlfn.torow(_xlfn.unique(_xlfn._xlws.filter(cat_table[Subsector],$E2308=cat_table[Sector],"")))</f>
        <v>#NAME?</v>
      </c>
      <c r="AF2308" s="94" t="e">
        <v>#NAME?</v>
      </c>
      <c r="AG2308" s="94" t="e">
        <v>#NAME?</v>
      </c>
      <c r="AH2308" s="94" t="e">
        <v>#NAME?</v>
      </c>
      <c r="AI2308" s="94" t="e">
        <v>#NAME?</v>
      </c>
      <c r="AO2308" s="94" t="e">
        <f aca="false" t="array" ref="AO2308:AP2308">_xlfn.torow(_xlfn.unique(_xlfn._xlws.filter(cat_table[Sub-subsector],($E2308=cat_table[Sector])*($F2308=cat_table[Subsector]),"")))</f>
        <v>#NAME?</v>
      </c>
      <c r="AP2308" s="94" t="e">
        <v>#NAME?</v>
      </c>
    </row>
    <row r="2309" customFormat="false" ht="15" hidden="false" customHeight="true" outlineLevel="0" collapsed="false">
      <c r="A2309" s="62" t="s">
        <v>11819</v>
      </c>
      <c r="B2309" s="20" t="str">
        <f aca="false">INDEX(Table2[], MATCH(L2309, Location_ID!$D$2:$D$648, 0), 1)</f>
        <v>8cf21d72-c508-4f6f-a6a2-4fce8d6d3d56</v>
      </c>
      <c r="C2309" s="61" t="s">
        <v>1143</v>
      </c>
      <c r="D2309" s="61" t="s">
        <v>354</v>
      </c>
      <c r="E2309" s="62" t="s">
        <v>7631</v>
      </c>
      <c r="F2309" s="62" t="s">
        <v>7926</v>
      </c>
      <c r="G2309" s="62"/>
      <c r="H2309" s="200"/>
      <c r="I2309" s="62" t="s">
        <v>11807</v>
      </c>
      <c r="J2309" s="62" t="s">
        <v>11808</v>
      </c>
      <c r="K2309" s="62" t="s">
        <v>7120</v>
      </c>
      <c r="L2309" s="62" t="s">
        <v>2449</v>
      </c>
      <c r="M2309" s="62" t="s">
        <v>7110</v>
      </c>
      <c r="N2309" s="62" t="s">
        <v>11809</v>
      </c>
      <c r="O2309" s="62"/>
      <c r="P2309" s="223" t="n">
        <v>42736</v>
      </c>
      <c r="Q2309" s="223" t="n">
        <v>45291</v>
      </c>
      <c r="R2309" s="62" t="n">
        <v>1</v>
      </c>
      <c r="S2309" s="62" t="s">
        <v>7130</v>
      </c>
      <c r="T2309" s="62" t="n">
        <v>4.4</v>
      </c>
      <c r="U2309" s="62" t="n">
        <v>1.8</v>
      </c>
      <c r="V2309" s="62" t="n">
        <v>7</v>
      </c>
      <c r="W2309" s="62" t="s">
        <v>11810</v>
      </c>
      <c r="X2309" s="200"/>
      <c r="Y2309" s="200"/>
      <c r="Z2309" s="200" t="n">
        <v>1</v>
      </c>
      <c r="AE2309" s="94" t="e">
        <f aca="false" t="array" ref="AE2309:AI2309">_xlfn.torow(_xlfn.unique(_xlfn._xlws.filter(cat_table[Subsector],$E2309=cat_table[Sector],"")))</f>
        <v>#NAME?</v>
      </c>
      <c r="AF2309" s="94" t="e">
        <v>#NAME?</v>
      </c>
      <c r="AG2309" s="94" t="e">
        <v>#NAME?</v>
      </c>
      <c r="AH2309" s="94" t="e">
        <v>#NAME?</v>
      </c>
      <c r="AI2309" s="94" t="e">
        <v>#NAME?</v>
      </c>
      <c r="AO2309" s="94" t="e">
        <f aca="false" t="array" ref="AO2309:AP2309">_xlfn.torow(_xlfn.unique(_xlfn._xlws.filter(cat_table[Sub-subsector],($E2309=cat_table[Sector])*($F2309=cat_table[Subsector]),"")))</f>
        <v>#NAME?</v>
      </c>
      <c r="AP2309" s="94" t="e">
        <v>#NAME?</v>
      </c>
    </row>
    <row r="2310" customFormat="false" ht="15" hidden="false" customHeight="true" outlineLevel="0" collapsed="false">
      <c r="A2310" s="62" t="s">
        <v>11820</v>
      </c>
      <c r="B2310" s="20" t="str">
        <f aca="false">INDEX(Table2[], MATCH(L2310, Location_ID!$D$2:$D$648, 0), 1)</f>
        <v>dfb38a3e-d88d-4568-aed3-9100f5a5b4d8</v>
      </c>
      <c r="C2310" s="61" t="s">
        <v>1143</v>
      </c>
      <c r="D2310" s="61" t="s">
        <v>354</v>
      </c>
      <c r="E2310" s="62" t="s">
        <v>7631</v>
      </c>
      <c r="F2310" s="62" t="s">
        <v>7926</v>
      </c>
      <c r="G2310" s="62"/>
      <c r="H2310" s="200"/>
      <c r="I2310" s="62" t="s">
        <v>11807</v>
      </c>
      <c r="J2310" s="62" t="s">
        <v>11808</v>
      </c>
      <c r="K2310" s="62" t="s">
        <v>7120</v>
      </c>
      <c r="L2310" s="62" t="s">
        <v>2451</v>
      </c>
      <c r="M2310" s="62" t="s">
        <v>7110</v>
      </c>
      <c r="N2310" s="62" t="s">
        <v>11809</v>
      </c>
      <c r="O2310" s="62"/>
      <c r="P2310" s="223" t="n">
        <v>42736</v>
      </c>
      <c r="Q2310" s="223" t="n">
        <v>45291</v>
      </c>
      <c r="R2310" s="62" t="n">
        <v>1</v>
      </c>
      <c r="S2310" s="62" t="s">
        <v>7130</v>
      </c>
      <c r="T2310" s="62" t="n">
        <v>12</v>
      </c>
      <c r="U2310" s="62" t="n">
        <v>8</v>
      </c>
      <c r="V2310" s="62" t="n">
        <v>16</v>
      </c>
      <c r="W2310" s="62" t="s">
        <v>11810</v>
      </c>
      <c r="X2310" s="200"/>
      <c r="Y2310" s="200"/>
      <c r="Z2310" s="200" t="n">
        <v>1</v>
      </c>
      <c r="AE2310" s="94" t="e">
        <f aca="false" t="array" ref="AE2310:AI2310">_xlfn.torow(_xlfn.unique(_xlfn._xlws.filter(cat_table[Subsector],$E2310=cat_table[Sector],"")))</f>
        <v>#NAME?</v>
      </c>
      <c r="AF2310" s="94" t="e">
        <v>#NAME?</v>
      </c>
      <c r="AG2310" s="94" t="e">
        <v>#NAME?</v>
      </c>
      <c r="AH2310" s="94" t="e">
        <v>#NAME?</v>
      </c>
      <c r="AI2310" s="94" t="e">
        <v>#NAME?</v>
      </c>
      <c r="AO2310" s="94" t="e">
        <f aca="false" t="array" ref="AO2310:AP2310">_xlfn.torow(_xlfn.unique(_xlfn._xlws.filter(cat_table[Sub-subsector],($E2310=cat_table[Sector])*($F2310=cat_table[Subsector]),"")))</f>
        <v>#NAME?</v>
      </c>
      <c r="AP2310" s="94" t="e">
        <v>#NAME?</v>
      </c>
    </row>
    <row r="2311" customFormat="false" ht="15" hidden="false" customHeight="true" outlineLevel="0" collapsed="false">
      <c r="A2311" s="62" t="s">
        <v>11821</v>
      </c>
      <c r="B2311" s="20" t="str">
        <f aca="false">INDEX(Table2[], MATCH(L2311, Location_ID!$D$2:$D$648, 0), 1)</f>
        <v>2c904586-db8e-4a80-8061-0eeb2e2427bf</v>
      </c>
      <c r="C2311" s="61" t="s">
        <v>1143</v>
      </c>
      <c r="D2311" s="61" t="s">
        <v>354</v>
      </c>
      <c r="E2311" s="62" t="s">
        <v>7631</v>
      </c>
      <c r="F2311" s="62" t="s">
        <v>7632</v>
      </c>
      <c r="G2311" s="62" t="s">
        <v>7633</v>
      </c>
      <c r="H2311" s="200"/>
      <c r="I2311" s="62" t="s">
        <v>11822</v>
      </c>
      <c r="J2311" s="62" t="s">
        <v>11823</v>
      </c>
      <c r="K2311" s="62" t="s">
        <v>7120</v>
      </c>
      <c r="L2311" s="62" t="s">
        <v>2453</v>
      </c>
      <c r="M2311" s="62" t="s">
        <v>7110</v>
      </c>
      <c r="N2311" s="62" t="s">
        <v>11809</v>
      </c>
      <c r="O2311" s="62"/>
      <c r="P2311" s="223" t="n">
        <v>42736</v>
      </c>
      <c r="Q2311" s="223" t="n">
        <v>45291</v>
      </c>
      <c r="R2311" s="62" t="n">
        <v>1</v>
      </c>
      <c r="S2311" s="62" t="s">
        <v>7130</v>
      </c>
      <c r="T2311" s="62" t="n">
        <v>3391</v>
      </c>
      <c r="U2311" s="62" t="n">
        <v>801</v>
      </c>
      <c r="V2311" s="62" t="n">
        <v>10538</v>
      </c>
      <c r="W2311" s="62" t="s">
        <v>11810</v>
      </c>
      <c r="X2311" s="200"/>
      <c r="Y2311" s="200"/>
      <c r="Z2311" s="200" t="n">
        <v>1</v>
      </c>
      <c r="AE2311" s="94" t="e">
        <f aca="false" t="array" ref="AE2311:AI2311">_xlfn.torow(_xlfn.unique(_xlfn._xlws.filter(cat_table[Subsector],$E2311=cat_table[Sector],"")))</f>
        <v>#NAME?</v>
      </c>
      <c r="AF2311" s="94" t="e">
        <v>#NAME?</v>
      </c>
      <c r="AG2311" s="94" t="e">
        <v>#NAME?</v>
      </c>
      <c r="AH2311" s="94" t="e">
        <v>#NAME?</v>
      </c>
      <c r="AI2311" s="94" t="e">
        <v>#NAME?</v>
      </c>
      <c r="AO2311" s="94" t="e">
        <f aca="false" t="array" ref="AO2311:AO2311">_xlfn.torow(_xlfn.unique(_xlfn._xlws.filter(cat_table[Sub-subsector],($E2311=cat_table[Sector])*($F2311=cat_table[Subsector]),"")))</f>
        <v>#NAME?</v>
      </c>
    </row>
    <row r="2312" customFormat="false" ht="15" hidden="false" customHeight="true" outlineLevel="0" collapsed="false">
      <c r="A2312" s="62" t="s">
        <v>11824</v>
      </c>
      <c r="B2312" s="20" t="str">
        <f aca="false">INDEX(Table2[], MATCH(L2312, Location_ID!$D$2:$D$648, 0), 1)</f>
        <v>b579f8ba-7ba4-4e43-a78a-4ce25f2368b8</v>
      </c>
      <c r="C2312" s="61" t="s">
        <v>1143</v>
      </c>
      <c r="D2312" s="61" t="s">
        <v>354</v>
      </c>
      <c r="E2312" s="62" t="s">
        <v>7631</v>
      </c>
      <c r="F2312" s="62" t="s">
        <v>7632</v>
      </c>
      <c r="G2312" s="62" t="s">
        <v>7633</v>
      </c>
      <c r="H2312" s="200"/>
      <c r="I2312" s="62" t="s">
        <v>11822</v>
      </c>
      <c r="J2312" s="62" t="s">
        <v>11823</v>
      </c>
      <c r="K2312" s="62" t="s">
        <v>7120</v>
      </c>
      <c r="L2312" s="62" t="s">
        <v>2455</v>
      </c>
      <c r="M2312" s="62" t="s">
        <v>7110</v>
      </c>
      <c r="N2312" s="62" t="s">
        <v>11809</v>
      </c>
      <c r="O2312" s="62"/>
      <c r="P2312" s="223" t="n">
        <v>42736</v>
      </c>
      <c r="Q2312" s="223" t="n">
        <v>45291</v>
      </c>
      <c r="R2312" s="62" t="n">
        <v>1</v>
      </c>
      <c r="S2312" s="62" t="s">
        <v>7130</v>
      </c>
      <c r="T2312" s="62" t="n">
        <v>5199</v>
      </c>
      <c r="U2312" s="62" t="n">
        <v>3105</v>
      </c>
      <c r="V2312" s="62" t="n">
        <v>8520</v>
      </c>
      <c r="W2312" s="62" t="s">
        <v>11810</v>
      </c>
      <c r="X2312" s="200"/>
      <c r="Y2312" s="200"/>
      <c r="Z2312" s="200" t="n">
        <v>1</v>
      </c>
      <c r="AE2312" s="94" t="e">
        <f aca="false" t="array" ref="AE2312:AI2312">_xlfn.torow(_xlfn.unique(_xlfn._xlws.filter(cat_table[Subsector],$E2312=cat_table[Sector],"")))</f>
        <v>#NAME?</v>
      </c>
      <c r="AF2312" s="94" t="e">
        <v>#NAME?</v>
      </c>
      <c r="AG2312" s="94" t="e">
        <v>#NAME?</v>
      </c>
      <c r="AH2312" s="94" t="e">
        <v>#NAME?</v>
      </c>
      <c r="AI2312" s="94" t="e">
        <v>#NAME?</v>
      </c>
      <c r="AO2312" s="94" t="e">
        <f aca="false" t="array" ref="AO2312:AO2312">_xlfn.torow(_xlfn.unique(_xlfn._xlws.filter(cat_table[Sub-subsector],($E2312=cat_table[Sector])*($F2312=cat_table[Subsector]),"")))</f>
        <v>#NAME?</v>
      </c>
    </row>
    <row r="2313" customFormat="false" ht="15" hidden="false" customHeight="true" outlineLevel="0" collapsed="false">
      <c r="A2313" s="62" t="s">
        <v>11825</v>
      </c>
      <c r="B2313" s="20" t="str">
        <f aca="false">INDEX(Table2[], MATCH(L2313, Location_ID!$D$2:$D$648, 0), 1)</f>
        <v>8cebfa6c-e820-46bf-9390-237650cd6272</v>
      </c>
      <c r="C2313" s="61" t="s">
        <v>1143</v>
      </c>
      <c r="D2313" s="61" t="s">
        <v>354</v>
      </c>
      <c r="E2313" s="62" t="s">
        <v>7631</v>
      </c>
      <c r="F2313" s="62" t="s">
        <v>7632</v>
      </c>
      <c r="G2313" s="62" t="s">
        <v>7633</v>
      </c>
      <c r="H2313" s="200"/>
      <c r="I2313" s="62" t="s">
        <v>11822</v>
      </c>
      <c r="J2313" s="62" t="s">
        <v>11823</v>
      </c>
      <c r="K2313" s="62" t="s">
        <v>7120</v>
      </c>
      <c r="L2313" s="62" t="s">
        <v>2457</v>
      </c>
      <c r="M2313" s="62" t="s">
        <v>7110</v>
      </c>
      <c r="N2313" s="62" t="s">
        <v>11809</v>
      </c>
      <c r="O2313" s="62"/>
      <c r="P2313" s="223" t="n">
        <v>42736</v>
      </c>
      <c r="Q2313" s="223" t="n">
        <v>45291</v>
      </c>
      <c r="R2313" s="62" t="n">
        <v>1</v>
      </c>
      <c r="S2313" s="62" t="s">
        <v>7130</v>
      </c>
      <c r="T2313" s="62" t="n">
        <v>15811</v>
      </c>
      <c r="U2313" s="62" t="n">
        <v>10397</v>
      </c>
      <c r="V2313" s="62" t="n">
        <v>51302</v>
      </c>
      <c r="W2313" s="62" t="s">
        <v>11810</v>
      </c>
      <c r="X2313" s="200"/>
      <c r="Y2313" s="200"/>
      <c r="Z2313" s="200" t="n">
        <v>1</v>
      </c>
      <c r="AE2313" s="94" t="e">
        <f aca="false" t="array" ref="AE2313:AI2313">_xlfn.torow(_xlfn.unique(_xlfn._xlws.filter(cat_table[Subsector],$E2313=cat_table[Sector],"")))</f>
        <v>#NAME?</v>
      </c>
      <c r="AF2313" s="94" t="e">
        <v>#NAME?</v>
      </c>
      <c r="AG2313" s="94" t="e">
        <v>#NAME?</v>
      </c>
      <c r="AH2313" s="94" t="e">
        <v>#NAME?</v>
      </c>
      <c r="AI2313" s="94" t="e">
        <v>#NAME?</v>
      </c>
      <c r="AO2313" s="94" t="e">
        <f aca="false" t="array" ref="AO2313:AO2313">_xlfn.torow(_xlfn.unique(_xlfn._xlws.filter(cat_table[Sub-subsector],($E2313=cat_table[Sector])*($F2313=cat_table[Subsector]),"")))</f>
        <v>#NAME?</v>
      </c>
    </row>
    <row r="2314" customFormat="false" ht="15" hidden="false" customHeight="true" outlineLevel="0" collapsed="false">
      <c r="A2314" s="62" t="s">
        <v>11826</v>
      </c>
      <c r="B2314" s="20" t="str">
        <f aca="false">INDEX(Table2[], MATCH(L2314, Location_ID!$D$2:$D$648, 0), 1)</f>
        <v>6c5ebd8f-d0cb-40ea-b8a9-75d99d451e92</v>
      </c>
      <c r="C2314" s="61" t="s">
        <v>1143</v>
      </c>
      <c r="D2314" s="61" t="s">
        <v>354</v>
      </c>
      <c r="E2314" s="62" t="s">
        <v>7631</v>
      </c>
      <c r="F2314" s="62" t="s">
        <v>7632</v>
      </c>
      <c r="G2314" s="62" t="s">
        <v>7633</v>
      </c>
      <c r="H2314" s="200"/>
      <c r="I2314" s="62" t="s">
        <v>11822</v>
      </c>
      <c r="J2314" s="62" t="s">
        <v>11823</v>
      </c>
      <c r="K2314" s="62" t="s">
        <v>7120</v>
      </c>
      <c r="L2314" s="62" t="s">
        <v>2459</v>
      </c>
      <c r="M2314" s="62" t="s">
        <v>7110</v>
      </c>
      <c r="N2314" s="62" t="s">
        <v>11809</v>
      </c>
      <c r="O2314" s="62"/>
      <c r="P2314" s="223" t="n">
        <v>42736</v>
      </c>
      <c r="Q2314" s="223" t="n">
        <v>45291</v>
      </c>
      <c r="R2314" s="62" t="n">
        <v>1</v>
      </c>
      <c r="S2314" s="62" t="s">
        <v>7130</v>
      </c>
      <c r="T2314" s="62" t="n">
        <v>7565</v>
      </c>
      <c r="U2314" s="62" t="n">
        <v>3444</v>
      </c>
      <c r="V2314" s="62" t="n">
        <v>9879</v>
      </c>
      <c r="W2314" s="62" t="s">
        <v>11810</v>
      </c>
      <c r="X2314" s="200"/>
      <c r="Y2314" s="200"/>
      <c r="Z2314" s="200" t="n">
        <v>1</v>
      </c>
      <c r="AE2314" s="94" t="e">
        <f aca="false" t="array" ref="AE2314:AI2314">_xlfn.torow(_xlfn.unique(_xlfn._xlws.filter(cat_table[Subsector],$E2314=cat_table[Sector],"")))</f>
        <v>#NAME?</v>
      </c>
      <c r="AF2314" s="94" t="e">
        <v>#NAME?</v>
      </c>
      <c r="AG2314" s="94" t="e">
        <v>#NAME?</v>
      </c>
      <c r="AH2314" s="94" t="e">
        <v>#NAME?</v>
      </c>
      <c r="AI2314" s="94" t="e">
        <v>#NAME?</v>
      </c>
      <c r="AO2314" s="94" t="e">
        <f aca="false" t="array" ref="AO2314:AO2314">_xlfn.torow(_xlfn.unique(_xlfn._xlws.filter(cat_table[Sub-subsector],($E2314=cat_table[Sector])*($F2314=cat_table[Subsector]),"")))</f>
        <v>#NAME?</v>
      </c>
    </row>
    <row r="2315" customFormat="false" ht="15" hidden="false" customHeight="true" outlineLevel="0" collapsed="false">
      <c r="A2315" s="62" t="s">
        <v>11827</v>
      </c>
      <c r="B2315" s="20" t="str">
        <f aca="false">INDEX(Table2[], MATCH(L2315, Location_ID!$D$2:$D$648, 0), 1)</f>
        <v>03598d45-db06-4b7c-acd9-ac073c212457</v>
      </c>
      <c r="C2315" s="61" t="s">
        <v>1143</v>
      </c>
      <c r="D2315" s="61" t="s">
        <v>354</v>
      </c>
      <c r="E2315" s="62" t="s">
        <v>7631</v>
      </c>
      <c r="F2315" s="62" t="s">
        <v>7632</v>
      </c>
      <c r="G2315" s="62" t="s">
        <v>7633</v>
      </c>
      <c r="H2315" s="200"/>
      <c r="I2315" s="62" t="s">
        <v>11822</v>
      </c>
      <c r="J2315" s="62" t="s">
        <v>11823</v>
      </c>
      <c r="K2315" s="62" t="s">
        <v>7120</v>
      </c>
      <c r="L2315" s="62" t="s">
        <v>2461</v>
      </c>
      <c r="M2315" s="62" t="s">
        <v>7110</v>
      </c>
      <c r="N2315" s="62" t="s">
        <v>11809</v>
      </c>
      <c r="O2315" s="62"/>
      <c r="P2315" s="223" t="n">
        <v>42736</v>
      </c>
      <c r="Q2315" s="223" t="n">
        <v>45291</v>
      </c>
      <c r="R2315" s="62" t="n">
        <v>1</v>
      </c>
      <c r="S2315" s="62" t="s">
        <v>7130</v>
      </c>
      <c r="T2315" s="62" t="n">
        <v>16309</v>
      </c>
      <c r="U2315" s="62" t="n">
        <v>9585</v>
      </c>
      <c r="V2315" s="62" t="n">
        <v>24731</v>
      </c>
      <c r="W2315" s="62" t="s">
        <v>11810</v>
      </c>
      <c r="X2315" s="200"/>
      <c r="Y2315" s="200"/>
      <c r="Z2315" s="200" t="n">
        <v>1</v>
      </c>
      <c r="AE2315" s="94" t="e">
        <f aca="false" t="array" ref="AE2315:AI2315">_xlfn.torow(_xlfn.unique(_xlfn._xlws.filter(cat_table[Subsector],$E2315=cat_table[Sector],"")))</f>
        <v>#NAME?</v>
      </c>
      <c r="AF2315" s="94" t="e">
        <v>#NAME?</v>
      </c>
      <c r="AG2315" s="94" t="e">
        <v>#NAME?</v>
      </c>
      <c r="AH2315" s="94" t="e">
        <v>#NAME?</v>
      </c>
      <c r="AI2315" s="94" t="e">
        <v>#NAME?</v>
      </c>
      <c r="AO2315" s="94" t="e">
        <f aca="false" t="array" ref="AO2315:AO2315">_xlfn.torow(_xlfn.unique(_xlfn._xlws.filter(cat_table[Sub-subsector],($E2315=cat_table[Sector])*($F2315=cat_table[Subsector]),"")))</f>
        <v>#NAME?</v>
      </c>
    </row>
    <row r="2316" customFormat="false" ht="15" hidden="false" customHeight="true" outlineLevel="0" collapsed="false">
      <c r="A2316" s="62" t="s">
        <v>11828</v>
      </c>
      <c r="B2316" s="20" t="str">
        <f aca="false">INDEX(Table2[], MATCH(L2316, Location_ID!$D$2:$D$648, 0), 1)</f>
        <v>16722d4b-d076-4e97-aa7e-3adf1c2cd913</v>
      </c>
      <c r="C2316" s="61" t="s">
        <v>1143</v>
      </c>
      <c r="D2316" s="61" t="s">
        <v>354</v>
      </c>
      <c r="E2316" s="62" t="s">
        <v>7631</v>
      </c>
      <c r="F2316" s="62" t="s">
        <v>7632</v>
      </c>
      <c r="G2316" s="62" t="s">
        <v>7633</v>
      </c>
      <c r="H2316" s="200"/>
      <c r="I2316" s="62" t="s">
        <v>11822</v>
      </c>
      <c r="J2316" s="62" t="s">
        <v>11823</v>
      </c>
      <c r="K2316" s="62" t="s">
        <v>7120</v>
      </c>
      <c r="L2316" s="62" t="s">
        <v>2463</v>
      </c>
      <c r="M2316" s="62" t="s">
        <v>7110</v>
      </c>
      <c r="N2316" s="62" t="s">
        <v>11809</v>
      </c>
      <c r="O2316" s="62"/>
      <c r="P2316" s="223" t="n">
        <v>42736</v>
      </c>
      <c r="Q2316" s="223" t="n">
        <v>45291</v>
      </c>
      <c r="R2316" s="62" t="n">
        <v>1</v>
      </c>
      <c r="S2316" s="62" t="s">
        <v>7130</v>
      </c>
      <c r="T2316" s="62" t="n">
        <v>2072</v>
      </c>
      <c r="U2316" s="62" t="n">
        <v>1682</v>
      </c>
      <c r="V2316" s="62" t="n">
        <v>2184</v>
      </c>
      <c r="W2316" s="62" t="s">
        <v>11810</v>
      </c>
      <c r="X2316" s="200"/>
      <c r="Y2316" s="200"/>
      <c r="Z2316" s="200" t="n">
        <v>1</v>
      </c>
      <c r="AE2316" s="94" t="e">
        <f aca="false" t="array" ref="AE2316:AI2316">_xlfn.torow(_xlfn.unique(_xlfn._xlws.filter(cat_table[Subsector],$E2316=cat_table[Sector],"")))</f>
        <v>#NAME?</v>
      </c>
      <c r="AF2316" s="94" t="e">
        <v>#NAME?</v>
      </c>
      <c r="AG2316" s="94" t="e">
        <v>#NAME?</v>
      </c>
      <c r="AH2316" s="94" t="e">
        <v>#NAME?</v>
      </c>
      <c r="AI2316" s="94" t="e">
        <v>#NAME?</v>
      </c>
      <c r="AO2316" s="94" t="e">
        <f aca="false" t="array" ref="AO2316:AO2316">_xlfn.torow(_xlfn.unique(_xlfn._xlws.filter(cat_table[Sub-subsector],($E2316=cat_table[Sector])*($F2316=cat_table[Subsector]),"")))</f>
        <v>#NAME?</v>
      </c>
    </row>
    <row r="2317" customFormat="false" ht="15" hidden="false" customHeight="true" outlineLevel="0" collapsed="false">
      <c r="A2317" s="62" t="s">
        <v>11829</v>
      </c>
      <c r="B2317" s="20" t="str">
        <f aca="false">INDEX(Table2[], MATCH(L2317, Location_ID!$D$2:$D$648, 0), 1)</f>
        <v>c7c01761-153f-4123-af19-a0f76a3622f9</v>
      </c>
      <c r="C2317" s="61" t="s">
        <v>1143</v>
      </c>
      <c r="D2317" s="61" t="s">
        <v>354</v>
      </c>
      <c r="E2317" s="62" t="s">
        <v>7631</v>
      </c>
      <c r="F2317" s="62" t="s">
        <v>7632</v>
      </c>
      <c r="G2317" s="62" t="s">
        <v>7633</v>
      </c>
      <c r="H2317" s="200"/>
      <c r="I2317" s="62" t="s">
        <v>11822</v>
      </c>
      <c r="J2317" s="62" t="s">
        <v>11823</v>
      </c>
      <c r="K2317" s="62" t="s">
        <v>7120</v>
      </c>
      <c r="L2317" s="62" t="s">
        <v>2465</v>
      </c>
      <c r="M2317" s="62" t="s">
        <v>7110</v>
      </c>
      <c r="N2317" s="62" t="s">
        <v>11809</v>
      </c>
      <c r="O2317" s="62"/>
      <c r="P2317" s="223" t="n">
        <v>42736</v>
      </c>
      <c r="Q2317" s="223" t="n">
        <v>45291</v>
      </c>
      <c r="R2317" s="62" t="n">
        <v>1</v>
      </c>
      <c r="S2317" s="62" t="s">
        <v>7130</v>
      </c>
      <c r="T2317" s="62" t="n">
        <v>65</v>
      </c>
      <c r="U2317" s="62" t="n">
        <v>38</v>
      </c>
      <c r="V2317" s="62" t="n">
        <v>139</v>
      </c>
      <c r="W2317" s="62" t="s">
        <v>11810</v>
      </c>
      <c r="X2317" s="200"/>
      <c r="Y2317" s="200"/>
      <c r="Z2317" s="200" t="n">
        <v>1</v>
      </c>
      <c r="AE2317" s="94" t="e">
        <f aca="false" t="array" ref="AE2317:AI2317">_xlfn.torow(_xlfn.unique(_xlfn._xlws.filter(cat_table[Subsector],$E2317=cat_table[Sector],"")))</f>
        <v>#NAME?</v>
      </c>
      <c r="AF2317" s="94" t="e">
        <v>#NAME?</v>
      </c>
      <c r="AG2317" s="94" t="e">
        <v>#NAME?</v>
      </c>
      <c r="AH2317" s="94" t="e">
        <v>#NAME?</v>
      </c>
      <c r="AI2317" s="94" t="e">
        <v>#NAME?</v>
      </c>
      <c r="AO2317" s="94" t="e">
        <f aca="false" t="array" ref="AO2317:AO2317">_xlfn.torow(_xlfn.unique(_xlfn._xlws.filter(cat_table[Sub-subsector],($E2317=cat_table[Sector])*($F2317=cat_table[Subsector]),"")))</f>
        <v>#NAME?</v>
      </c>
    </row>
    <row r="2318" customFormat="false" ht="15" hidden="false" customHeight="true" outlineLevel="0" collapsed="false">
      <c r="A2318" s="62" t="s">
        <v>11830</v>
      </c>
      <c r="B2318" s="20" t="str">
        <f aca="false">INDEX(Table2[], MATCH(L2318, Location_ID!$D$2:$D$648, 0), 1)</f>
        <v>12cf6eab-e5ce-4878-aca8-5750173e76d6</v>
      </c>
      <c r="C2318" s="61" t="s">
        <v>1143</v>
      </c>
      <c r="D2318" s="61" t="s">
        <v>354</v>
      </c>
      <c r="E2318" s="62" t="s">
        <v>7631</v>
      </c>
      <c r="F2318" s="62" t="s">
        <v>7632</v>
      </c>
      <c r="G2318" s="62" t="s">
        <v>7633</v>
      </c>
      <c r="H2318" s="200"/>
      <c r="I2318" s="62" t="s">
        <v>11822</v>
      </c>
      <c r="J2318" s="62" t="s">
        <v>11823</v>
      </c>
      <c r="K2318" s="62" t="s">
        <v>7120</v>
      </c>
      <c r="L2318" s="62" t="s">
        <v>2467</v>
      </c>
      <c r="M2318" s="62" t="s">
        <v>7110</v>
      </c>
      <c r="N2318" s="62" t="s">
        <v>11809</v>
      </c>
      <c r="O2318" s="62"/>
      <c r="P2318" s="223" t="n">
        <v>42736</v>
      </c>
      <c r="Q2318" s="223" t="n">
        <v>45291</v>
      </c>
      <c r="R2318" s="62" t="n">
        <v>1</v>
      </c>
      <c r="S2318" s="62" t="s">
        <v>7130</v>
      </c>
      <c r="T2318" s="62" t="n">
        <v>1.5</v>
      </c>
      <c r="U2318" s="62" t="n">
        <v>0.6</v>
      </c>
      <c r="V2318" s="62" t="n">
        <v>2.4</v>
      </c>
      <c r="W2318" s="62" t="s">
        <v>11810</v>
      </c>
      <c r="X2318" s="200"/>
      <c r="Y2318" s="200"/>
      <c r="Z2318" s="200" t="n">
        <v>1</v>
      </c>
      <c r="AE2318" s="94" t="e">
        <f aca="false" t="array" ref="AE2318:AI2318">_xlfn.torow(_xlfn.unique(_xlfn._xlws.filter(cat_table[Subsector],$E2318=cat_table[Sector],"")))</f>
        <v>#NAME?</v>
      </c>
      <c r="AF2318" s="94" t="e">
        <v>#NAME?</v>
      </c>
      <c r="AG2318" s="94" t="e">
        <v>#NAME?</v>
      </c>
      <c r="AH2318" s="94" t="e">
        <v>#NAME?</v>
      </c>
      <c r="AI2318" s="94" t="e">
        <v>#NAME?</v>
      </c>
      <c r="AO2318" s="94" t="e">
        <f aca="false" t="array" ref="AO2318:AO2318">_xlfn.torow(_xlfn.unique(_xlfn._xlws.filter(cat_table[Sub-subsector],($E2318=cat_table[Sector])*($F2318=cat_table[Subsector]),"")))</f>
        <v>#NAME?</v>
      </c>
    </row>
    <row r="2319" customFormat="false" ht="15" hidden="false" customHeight="true" outlineLevel="0" collapsed="false">
      <c r="A2319" s="62" t="s">
        <v>11831</v>
      </c>
      <c r="B2319" s="20" t="str">
        <f aca="false">INDEX(Table2[], MATCH(L2319, Location_ID!$D$2:$D$648, 0), 1)</f>
        <v>c0edfac5-78ad-4e29-a4ea-6ccb5c2035c4</v>
      </c>
      <c r="C2319" s="61" t="s">
        <v>1143</v>
      </c>
      <c r="D2319" s="61" t="s">
        <v>354</v>
      </c>
      <c r="E2319" s="62" t="s">
        <v>7631</v>
      </c>
      <c r="F2319" s="62" t="s">
        <v>7632</v>
      </c>
      <c r="G2319" s="62" t="s">
        <v>7633</v>
      </c>
      <c r="H2319" s="200"/>
      <c r="I2319" s="62" t="s">
        <v>11822</v>
      </c>
      <c r="J2319" s="62" t="s">
        <v>11823</v>
      </c>
      <c r="K2319" s="62" t="s">
        <v>7120</v>
      </c>
      <c r="L2319" s="62" t="s">
        <v>2469</v>
      </c>
      <c r="M2319" s="62" t="s">
        <v>7110</v>
      </c>
      <c r="N2319" s="62" t="s">
        <v>11809</v>
      </c>
      <c r="O2319" s="62"/>
      <c r="P2319" s="223" t="n">
        <v>42736</v>
      </c>
      <c r="Q2319" s="223" t="n">
        <v>45291</v>
      </c>
      <c r="R2319" s="62" t="n">
        <v>1</v>
      </c>
      <c r="S2319" s="62" t="s">
        <v>7130</v>
      </c>
      <c r="T2319" s="62" t="n">
        <v>0.45</v>
      </c>
      <c r="U2319" s="62" t="n">
        <v>0</v>
      </c>
      <c r="V2319" s="62" t="n">
        <v>1.28</v>
      </c>
      <c r="W2319" s="62" t="s">
        <v>11810</v>
      </c>
      <c r="X2319" s="200"/>
      <c r="Y2319" s="200"/>
      <c r="Z2319" s="200" t="n">
        <v>1</v>
      </c>
      <c r="AE2319" s="94" t="e">
        <f aca="false" t="array" ref="AE2319:AI2319">_xlfn.torow(_xlfn.unique(_xlfn._xlws.filter(cat_table[Subsector],$E2319=cat_table[Sector],"")))</f>
        <v>#NAME?</v>
      </c>
      <c r="AF2319" s="94" t="e">
        <v>#NAME?</v>
      </c>
      <c r="AG2319" s="94" t="e">
        <v>#NAME?</v>
      </c>
      <c r="AH2319" s="94" t="e">
        <v>#NAME?</v>
      </c>
      <c r="AI2319" s="94" t="e">
        <v>#NAME?</v>
      </c>
      <c r="AO2319" s="94" t="e">
        <f aca="false" t="array" ref="AO2319:AO2319">_xlfn.torow(_xlfn.unique(_xlfn._xlws.filter(cat_table[Sub-subsector],($E2319=cat_table[Sector])*($F2319=cat_table[Subsector]),"")))</f>
        <v>#NAME?</v>
      </c>
    </row>
    <row r="2320" customFormat="false" ht="15" hidden="false" customHeight="true" outlineLevel="0" collapsed="false">
      <c r="A2320" s="62" t="s">
        <v>11832</v>
      </c>
      <c r="B2320" s="20" t="str">
        <f aca="false">INDEX(Table2[], MATCH(L2320, Location_ID!$D$2:$D$648, 0), 1)</f>
        <v>c393f6e3-262d-49b9-b713-b94a8e52197e</v>
      </c>
      <c r="C2320" s="61" t="s">
        <v>1143</v>
      </c>
      <c r="D2320" s="61" t="s">
        <v>354</v>
      </c>
      <c r="E2320" s="62" t="s">
        <v>7631</v>
      </c>
      <c r="F2320" s="62" t="s">
        <v>7632</v>
      </c>
      <c r="G2320" s="62" t="s">
        <v>7633</v>
      </c>
      <c r="H2320" s="200"/>
      <c r="I2320" s="62" t="s">
        <v>11822</v>
      </c>
      <c r="J2320" s="62" t="s">
        <v>11823</v>
      </c>
      <c r="K2320" s="62" t="s">
        <v>7120</v>
      </c>
      <c r="L2320" s="62" t="s">
        <v>2471</v>
      </c>
      <c r="M2320" s="62" t="s">
        <v>7110</v>
      </c>
      <c r="N2320" s="62" t="s">
        <v>11809</v>
      </c>
      <c r="O2320" s="62"/>
      <c r="P2320" s="223" t="n">
        <v>42736</v>
      </c>
      <c r="Q2320" s="223" t="n">
        <v>45291</v>
      </c>
      <c r="R2320" s="62" t="n">
        <v>1</v>
      </c>
      <c r="S2320" s="62" t="s">
        <v>7130</v>
      </c>
      <c r="T2320" s="62" t="n">
        <v>6.7</v>
      </c>
      <c r="U2320" s="62" t="n">
        <v>5</v>
      </c>
      <c r="V2320" s="62" t="n">
        <v>8.4</v>
      </c>
      <c r="W2320" s="62" t="s">
        <v>11810</v>
      </c>
      <c r="X2320" s="200"/>
      <c r="Y2320" s="200"/>
      <c r="Z2320" s="200" t="n">
        <v>1</v>
      </c>
      <c r="AE2320" s="94" t="e">
        <f aca="false" t="array" ref="AE2320:AI2320">_xlfn.torow(_xlfn.unique(_xlfn._xlws.filter(cat_table[Subsector],$E2320=cat_table[Sector],"")))</f>
        <v>#NAME?</v>
      </c>
      <c r="AF2320" s="94" t="e">
        <v>#NAME?</v>
      </c>
      <c r="AG2320" s="94" t="e">
        <v>#NAME?</v>
      </c>
      <c r="AH2320" s="94" t="e">
        <v>#NAME?</v>
      </c>
      <c r="AI2320" s="94" t="e">
        <v>#NAME?</v>
      </c>
      <c r="AO2320" s="94" t="e">
        <f aca="false" t="array" ref="AO2320:AO2320">_xlfn.torow(_xlfn.unique(_xlfn._xlws.filter(cat_table[Sub-subsector],($E2320=cat_table[Sector])*($F2320=cat_table[Subsector]),"")))</f>
        <v>#NAME?</v>
      </c>
    </row>
    <row r="2321" customFormat="false" ht="15" hidden="false" customHeight="true" outlineLevel="0" collapsed="false">
      <c r="A2321" s="62" t="s">
        <v>11833</v>
      </c>
      <c r="B2321" s="20" t="str">
        <f aca="false">INDEX(Table2[], MATCH(L2321, Location_ID!$D$2:$D$648, 0), 1)</f>
        <v>cd9cbc36-ecc8-4c97-a5c5-2bce80ea950f</v>
      </c>
      <c r="C2321" s="61" t="s">
        <v>1143</v>
      </c>
      <c r="D2321" s="61" t="s">
        <v>354</v>
      </c>
      <c r="E2321" s="62" t="s">
        <v>7631</v>
      </c>
      <c r="F2321" s="62" t="s">
        <v>7632</v>
      </c>
      <c r="G2321" s="62" t="s">
        <v>7633</v>
      </c>
      <c r="H2321" s="200"/>
      <c r="I2321" s="62" t="s">
        <v>11822</v>
      </c>
      <c r="J2321" s="62" t="s">
        <v>11823</v>
      </c>
      <c r="K2321" s="62" t="s">
        <v>7120</v>
      </c>
      <c r="L2321" s="62" t="s">
        <v>2473</v>
      </c>
      <c r="M2321" s="62" t="s">
        <v>7110</v>
      </c>
      <c r="N2321" s="62" t="s">
        <v>11809</v>
      </c>
      <c r="O2321" s="62"/>
      <c r="P2321" s="223" t="n">
        <v>42736</v>
      </c>
      <c r="Q2321" s="223" t="n">
        <v>45291</v>
      </c>
      <c r="R2321" s="62" t="n">
        <v>1</v>
      </c>
      <c r="S2321" s="62" t="s">
        <v>7130</v>
      </c>
      <c r="T2321" s="62" t="n">
        <v>26</v>
      </c>
      <c r="U2321" s="62" t="n">
        <v>23.5</v>
      </c>
      <c r="V2321" s="62" t="n">
        <v>28.5</v>
      </c>
      <c r="W2321" s="62" t="s">
        <v>11810</v>
      </c>
      <c r="X2321" s="200"/>
      <c r="Y2321" s="200"/>
      <c r="Z2321" s="200" t="n">
        <v>1</v>
      </c>
      <c r="AE2321" s="94" t="e">
        <f aca="false" t="array" ref="AE2321:AI2321">_xlfn.torow(_xlfn.unique(_xlfn._xlws.filter(cat_table[Subsector],$E2321=cat_table[Sector],"")))</f>
        <v>#NAME?</v>
      </c>
      <c r="AF2321" s="94" t="e">
        <v>#NAME?</v>
      </c>
      <c r="AG2321" s="94" t="e">
        <v>#NAME?</v>
      </c>
      <c r="AH2321" s="94" t="e">
        <v>#NAME?</v>
      </c>
      <c r="AI2321" s="94" t="e">
        <v>#NAME?</v>
      </c>
      <c r="AO2321" s="94" t="e">
        <f aca="false" t="array" ref="AO2321:AO2321">_xlfn.torow(_xlfn.unique(_xlfn._xlws.filter(cat_table[Sub-subsector],($E2321=cat_table[Sector])*($F2321=cat_table[Subsector]),"")))</f>
        <v>#NAME?</v>
      </c>
    </row>
    <row r="2322" customFormat="false" ht="15" hidden="false" customHeight="true" outlineLevel="0" collapsed="false">
      <c r="A2322" s="62" t="s">
        <v>11834</v>
      </c>
      <c r="B2322" s="20" t="str">
        <f aca="false">INDEX(Table2[], MATCH(L2322, Location_ID!$D$2:$D$648, 0), 1)</f>
        <v>60af74f5-90e5-4729-95fd-189bd6a4a31a</v>
      </c>
      <c r="C2322" s="61" t="s">
        <v>1143</v>
      </c>
      <c r="D2322" s="61" t="s">
        <v>354</v>
      </c>
      <c r="E2322" s="62" t="s">
        <v>7631</v>
      </c>
      <c r="F2322" s="62" t="s">
        <v>7632</v>
      </c>
      <c r="G2322" s="62" t="s">
        <v>7633</v>
      </c>
      <c r="H2322" s="200"/>
      <c r="I2322" s="62" t="s">
        <v>11822</v>
      </c>
      <c r="J2322" s="62" t="s">
        <v>11823</v>
      </c>
      <c r="K2322" s="62" t="s">
        <v>7120</v>
      </c>
      <c r="L2322" s="62" t="s">
        <v>2475</v>
      </c>
      <c r="M2322" s="62" t="s">
        <v>7110</v>
      </c>
      <c r="N2322" s="62" t="s">
        <v>11809</v>
      </c>
      <c r="O2322" s="62"/>
      <c r="P2322" s="223" t="n">
        <v>42736</v>
      </c>
      <c r="Q2322" s="223" t="n">
        <v>45291</v>
      </c>
      <c r="R2322" s="62" t="n">
        <v>1</v>
      </c>
      <c r="S2322" s="62" t="s">
        <v>7130</v>
      </c>
      <c r="T2322" s="62" t="n">
        <v>171</v>
      </c>
      <c r="U2322" s="62" t="n">
        <v>40</v>
      </c>
      <c r="V2322" s="62" t="n">
        <v>245</v>
      </c>
      <c r="W2322" s="62" t="s">
        <v>11810</v>
      </c>
      <c r="X2322" s="200"/>
      <c r="Y2322" s="200"/>
      <c r="Z2322" s="200" t="n">
        <v>1</v>
      </c>
      <c r="AE2322" s="94" t="e">
        <f aca="false" t="array" ref="AE2322:AI2322">_xlfn.torow(_xlfn.unique(_xlfn._xlws.filter(cat_table[Subsector],$E2322=cat_table[Sector],"")))</f>
        <v>#NAME?</v>
      </c>
      <c r="AF2322" s="94" t="e">
        <v>#NAME?</v>
      </c>
      <c r="AG2322" s="94" t="e">
        <v>#NAME?</v>
      </c>
      <c r="AH2322" s="94" t="e">
        <v>#NAME?</v>
      </c>
      <c r="AI2322" s="94" t="e">
        <v>#NAME?</v>
      </c>
      <c r="AO2322" s="94" t="e">
        <f aca="false" t="array" ref="AO2322:AO2322">_xlfn.torow(_xlfn.unique(_xlfn._xlws.filter(cat_table[Sub-subsector],($E2322=cat_table[Sector])*($F2322=cat_table[Subsector]),"")))</f>
        <v>#NAME?</v>
      </c>
    </row>
    <row r="2323" customFormat="false" ht="15" hidden="false" customHeight="true" outlineLevel="0" collapsed="false">
      <c r="A2323" s="62" t="s">
        <v>11835</v>
      </c>
      <c r="B2323" s="20" t="str">
        <f aca="false">INDEX(Table2[], MATCH(L2323, Location_ID!$D$2:$D$648, 0), 1)</f>
        <v>f96d4be2-27bd-4549-83e5-8cd64821626c</v>
      </c>
      <c r="C2323" s="61" t="s">
        <v>1143</v>
      </c>
      <c r="D2323" s="61" t="s">
        <v>354</v>
      </c>
      <c r="E2323" s="62" t="s">
        <v>7631</v>
      </c>
      <c r="F2323" s="62" t="s">
        <v>7632</v>
      </c>
      <c r="G2323" s="62" t="s">
        <v>7633</v>
      </c>
      <c r="H2323" s="200"/>
      <c r="I2323" s="62" t="s">
        <v>11822</v>
      </c>
      <c r="J2323" s="62" t="s">
        <v>11823</v>
      </c>
      <c r="K2323" s="62" t="s">
        <v>7120</v>
      </c>
      <c r="L2323" s="62" t="s">
        <v>2477</v>
      </c>
      <c r="M2323" s="62" t="s">
        <v>7110</v>
      </c>
      <c r="N2323" s="62" t="s">
        <v>11809</v>
      </c>
      <c r="O2323" s="62"/>
      <c r="P2323" s="223" t="n">
        <v>42736</v>
      </c>
      <c r="Q2323" s="223" t="n">
        <v>45291</v>
      </c>
      <c r="R2323" s="62" t="n">
        <v>1</v>
      </c>
      <c r="S2323" s="62" t="s">
        <v>7130</v>
      </c>
      <c r="T2323" s="62" t="n">
        <v>802</v>
      </c>
      <c r="U2323" s="62" t="n">
        <v>118</v>
      </c>
      <c r="V2323" s="62" t="n">
        <v>2171</v>
      </c>
      <c r="W2323" s="62" t="s">
        <v>11810</v>
      </c>
      <c r="X2323" s="200"/>
      <c r="Y2323" s="200"/>
      <c r="Z2323" s="200" t="n">
        <v>1</v>
      </c>
      <c r="AE2323" s="94" t="e">
        <f aca="false" t="array" ref="AE2323:AI2323">_xlfn.torow(_xlfn.unique(_xlfn._xlws.filter(cat_table[Subsector],$E2323=cat_table[Sector],"")))</f>
        <v>#NAME?</v>
      </c>
      <c r="AF2323" s="94" t="e">
        <v>#NAME?</v>
      </c>
      <c r="AG2323" s="94" t="e">
        <v>#NAME?</v>
      </c>
      <c r="AH2323" s="94" t="e">
        <v>#NAME?</v>
      </c>
      <c r="AI2323" s="94" t="e">
        <v>#NAME?</v>
      </c>
      <c r="AO2323" s="94" t="e">
        <f aca="false" t="array" ref="AO2323:AO2323">_xlfn.torow(_xlfn.unique(_xlfn._xlws.filter(cat_table[Sub-subsector],($E2323=cat_table[Sector])*($F2323=cat_table[Subsector]),"")))</f>
        <v>#NAME?</v>
      </c>
    </row>
    <row r="2324" customFormat="false" ht="15" hidden="false" customHeight="true" outlineLevel="0" collapsed="false">
      <c r="A2324" s="62" t="s">
        <v>11836</v>
      </c>
      <c r="B2324" s="20" t="str">
        <f aca="false">INDEX(Table2[], MATCH(L2324, Location_ID!$D$2:$D$648, 0), 1)</f>
        <v>53121d21-04a4-4282-8ed0-dd962d51a741</v>
      </c>
      <c r="C2324" s="61" t="s">
        <v>1143</v>
      </c>
      <c r="D2324" s="61" t="s">
        <v>354</v>
      </c>
      <c r="E2324" s="62" t="s">
        <v>7631</v>
      </c>
      <c r="F2324" s="62" t="s">
        <v>7632</v>
      </c>
      <c r="G2324" s="62" t="s">
        <v>7633</v>
      </c>
      <c r="H2324" s="200"/>
      <c r="I2324" s="62" t="s">
        <v>11822</v>
      </c>
      <c r="J2324" s="62" t="s">
        <v>11823</v>
      </c>
      <c r="K2324" s="62" t="s">
        <v>7120</v>
      </c>
      <c r="L2324" s="62" t="s">
        <v>2479</v>
      </c>
      <c r="M2324" s="62" t="s">
        <v>7110</v>
      </c>
      <c r="N2324" s="62" t="s">
        <v>11809</v>
      </c>
      <c r="O2324" s="62"/>
      <c r="P2324" s="223" t="n">
        <v>42736</v>
      </c>
      <c r="Q2324" s="223" t="n">
        <v>45291</v>
      </c>
      <c r="R2324" s="62" t="n">
        <v>1</v>
      </c>
      <c r="S2324" s="62" t="s">
        <v>7130</v>
      </c>
      <c r="T2324" s="62" t="n">
        <v>178</v>
      </c>
      <c r="U2324" s="62" t="n">
        <v>153</v>
      </c>
      <c r="V2324" s="62" t="n">
        <v>231</v>
      </c>
      <c r="W2324" s="62" t="s">
        <v>11810</v>
      </c>
      <c r="X2324" s="200"/>
      <c r="Y2324" s="200"/>
      <c r="Z2324" s="200" t="n">
        <v>1</v>
      </c>
      <c r="AE2324" s="94" t="e">
        <f aca="false" t="array" ref="AE2324:AI2324">_xlfn.torow(_xlfn.unique(_xlfn._xlws.filter(cat_table[Subsector],$E2324=cat_table[Sector],"")))</f>
        <v>#NAME?</v>
      </c>
      <c r="AF2324" s="94" t="e">
        <v>#NAME?</v>
      </c>
      <c r="AG2324" s="94" t="e">
        <v>#NAME?</v>
      </c>
      <c r="AH2324" s="94" t="e">
        <v>#NAME?</v>
      </c>
      <c r="AI2324" s="94" t="e">
        <v>#NAME?</v>
      </c>
      <c r="AO2324" s="94" t="e">
        <f aca="false" t="array" ref="AO2324:AO2324">_xlfn.torow(_xlfn.unique(_xlfn._xlws.filter(cat_table[Sub-subsector],($E2324=cat_table[Sector])*($F2324=cat_table[Subsector]),"")))</f>
        <v>#NAME?</v>
      </c>
    </row>
    <row r="2325" customFormat="false" ht="15" hidden="false" customHeight="true" outlineLevel="0" collapsed="false">
      <c r="A2325" s="62" t="s">
        <v>11837</v>
      </c>
      <c r="B2325" s="20" t="str">
        <f aca="false">INDEX(Table2[], MATCH(L2325, Location_ID!$D$2:$D$648, 0), 1)</f>
        <v>8bd314d4-45e6-4369-a60d-bc843e2086a3</v>
      </c>
      <c r="C2325" s="61" t="s">
        <v>1143</v>
      </c>
      <c r="D2325" s="61" t="s">
        <v>354</v>
      </c>
      <c r="E2325" s="62" t="s">
        <v>7631</v>
      </c>
      <c r="F2325" s="62" t="s">
        <v>7632</v>
      </c>
      <c r="G2325" s="62" t="s">
        <v>7633</v>
      </c>
      <c r="H2325" s="200"/>
      <c r="I2325" s="62" t="s">
        <v>11838</v>
      </c>
      <c r="J2325" s="62" t="s">
        <v>11839</v>
      </c>
      <c r="K2325" s="62" t="s">
        <v>7120</v>
      </c>
      <c r="L2325" s="62" t="s">
        <v>2481</v>
      </c>
      <c r="M2325" s="62" t="s">
        <v>7110</v>
      </c>
      <c r="N2325" s="62" t="s">
        <v>11809</v>
      </c>
      <c r="O2325" s="62"/>
      <c r="P2325" s="223" t="n">
        <v>42736</v>
      </c>
      <c r="Q2325" s="223" t="n">
        <v>45291</v>
      </c>
      <c r="R2325" s="62" t="n">
        <v>1</v>
      </c>
      <c r="S2325" s="62" t="s">
        <v>7130</v>
      </c>
      <c r="T2325" s="62" t="n">
        <v>1184</v>
      </c>
      <c r="U2325" s="62" t="n">
        <v>593</v>
      </c>
      <c r="V2325" s="62" t="n">
        <v>1950</v>
      </c>
      <c r="W2325" s="62" t="s">
        <v>11810</v>
      </c>
      <c r="X2325" s="200"/>
      <c r="Y2325" s="200"/>
      <c r="Z2325" s="200" t="n">
        <v>1</v>
      </c>
      <c r="AE2325" s="94" t="e">
        <f aca="false" t="array" ref="AE2325:AI2325">_xlfn.torow(_xlfn.unique(_xlfn._xlws.filter(cat_table[Subsector],$E2325=cat_table[Sector],"")))</f>
        <v>#NAME?</v>
      </c>
      <c r="AF2325" s="94" t="e">
        <v>#NAME?</v>
      </c>
      <c r="AG2325" s="94" t="e">
        <v>#NAME?</v>
      </c>
      <c r="AH2325" s="94" t="e">
        <v>#NAME?</v>
      </c>
      <c r="AI2325" s="94" t="e">
        <v>#NAME?</v>
      </c>
      <c r="AO2325" s="94" t="e">
        <f aca="false" t="array" ref="AO2325:AO2325">_xlfn.torow(_xlfn.unique(_xlfn._xlws.filter(cat_table[Sub-subsector],($E2325=cat_table[Sector])*($F2325=cat_table[Subsector]),"")))</f>
        <v>#NAME?</v>
      </c>
    </row>
    <row r="2326" customFormat="false" ht="15" hidden="false" customHeight="true" outlineLevel="0" collapsed="false">
      <c r="A2326" s="62" t="s">
        <v>11840</v>
      </c>
      <c r="B2326" s="20" t="str">
        <f aca="false">INDEX(Table2[], MATCH(L2326, Location_ID!$D$2:$D$648, 0), 1)</f>
        <v>bc3ce51f-adad-4b16-b0fb-7b213969a5dd</v>
      </c>
      <c r="C2326" s="61" t="s">
        <v>1143</v>
      </c>
      <c r="D2326" s="61" t="s">
        <v>354</v>
      </c>
      <c r="E2326" s="62" t="s">
        <v>7631</v>
      </c>
      <c r="F2326" s="62" t="s">
        <v>7632</v>
      </c>
      <c r="G2326" s="62" t="s">
        <v>7633</v>
      </c>
      <c r="H2326" s="200"/>
      <c r="I2326" s="62" t="s">
        <v>11838</v>
      </c>
      <c r="J2326" s="62" t="s">
        <v>11839</v>
      </c>
      <c r="K2326" s="62" t="s">
        <v>7120</v>
      </c>
      <c r="L2326" s="62" t="s">
        <v>2483</v>
      </c>
      <c r="M2326" s="62" t="s">
        <v>7110</v>
      </c>
      <c r="N2326" s="62" t="s">
        <v>11809</v>
      </c>
      <c r="O2326" s="62"/>
      <c r="P2326" s="223" t="n">
        <v>42736</v>
      </c>
      <c r="Q2326" s="223" t="n">
        <v>45291</v>
      </c>
      <c r="R2326" s="62" t="n">
        <v>1</v>
      </c>
      <c r="S2326" s="62" t="s">
        <v>7130</v>
      </c>
      <c r="T2326" s="62" t="n">
        <v>616</v>
      </c>
      <c r="U2326" s="62" t="n">
        <v>373</v>
      </c>
      <c r="V2326" s="62" t="n">
        <v>982</v>
      </c>
      <c r="W2326" s="62" t="s">
        <v>11810</v>
      </c>
      <c r="X2326" s="200"/>
      <c r="Y2326" s="200"/>
      <c r="Z2326" s="200" t="n">
        <v>1</v>
      </c>
      <c r="AE2326" s="94" t="e">
        <f aca="false" t="array" ref="AE2326:AI2326">_xlfn.torow(_xlfn.unique(_xlfn._xlws.filter(cat_table[Subsector],$E2326=cat_table[Sector],"")))</f>
        <v>#NAME?</v>
      </c>
      <c r="AF2326" s="94" t="e">
        <v>#NAME?</v>
      </c>
      <c r="AG2326" s="94" t="e">
        <v>#NAME?</v>
      </c>
      <c r="AH2326" s="94" t="e">
        <v>#NAME?</v>
      </c>
      <c r="AI2326" s="94" t="e">
        <v>#NAME?</v>
      </c>
      <c r="AO2326" s="94" t="e">
        <f aca="false" t="array" ref="AO2326:AO2326">_xlfn.torow(_xlfn.unique(_xlfn._xlws.filter(cat_table[Sub-subsector],($E2326=cat_table[Sector])*($F2326=cat_table[Subsector]),"")))</f>
        <v>#NAME?</v>
      </c>
    </row>
    <row r="2327" customFormat="false" ht="15" hidden="false" customHeight="true" outlineLevel="0" collapsed="false">
      <c r="A2327" s="62" t="s">
        <v>11841</v>
      </c>
      <c r="B2327" s="20" t="str">
        <f aca="false">INDEX(Table2[], MATCH(L2327, Location_ID!$D$2:$D$648, 0), 1)</f>
        <v>2a3843d0-a420-4425-823e-275a0c332623</v>
      </c>
      <c r="C2327" s="61" t="s">
        <v>1143</v>
      </c>
      <c r="D2327" s="61" t="s">
        <v>354</v>
      </c>
      <c r="E2327" s="62" t="s">
        <v>7631</v>
      </c>
      <c r="F2327" s="62" t="s">
        <v>7632</v>
      </c>
      <c r="G2327" s="62" t="s">
        <v>7633</v>
      </c>
      <c r="H2327" s="200"/>
      <c r="I2327" s="62" t="s">
        <v>11838</v>
      </c>
      <c r="J2327" s="62" t="s">
        <v>11839</v>
      </c>
      <c r="K2327" s="62" t="s">
        <v>7120</v>
      </c>
      <c r="L2327" s="62" t="s">
        <v>2485</v>
      </c>
      <c r="M2327" s="62" t="s">
        <v>7110</v>
      </c>
      <c r="N2327" s="62" t="s">
        <v>11809</v>
      </c>
      <c r="O2327" s="62"/>
      <c r="P2327" s="223" t="n">
        <v>42736</v>
      </c>
      <c r="Q2327" s="223" t="n">
        <v>45291</v>
      </c>
      <c r="R2327" s="62" t="n">
        <v>1</v>
      </c>
      <c r="S2327" s="62" t="s">
        <v>7130</v>
      </c>
      <c r="T2327" s="62" t="n">
        <v>272</v>
      </c>
      <c r="U2327" s="62" t="n">
        <v>142</v>
      </c>
      <c r="V2327" s="62" t="n">
        <v>688</v>
      </c>
      <c r="W2327" s="62" t="s">
        <v>11810</v>
      </c>
      <c r="X2327" s="200"/>
      <c r="Y2327" s="200"/>
      <c r="Z2327" s="200" t="n">
        <v>1</v>
      </c>
      <c r="AE2327" s="94" t="e">
        <f aca="false" t="array" ref="AE2327:AI2327">_xlfn.torow(_xlfn.unique(_xlfn._xlws.filter(cat_table[Subsector],$E2327=cat_table[Sector],"")))</f>
        <v>#NAME?</v>
      </c>
      <c r="AF2327" s="94" t="e">
        <v>#NAME?</v>
      </c>
      <c r="AG2327" s="94" t="e">
        <v>#NAME?</v>
      </c>
      <c r="AH2327" s="94" t="e">
        <v>#NAME?</v>
      </c>
      <c r="AI2327" s="94" t="e">
        <v>#NAME?</v>
      </c>
      <c r="AO2327" s="94" t="e">
        <f aca="false" t="array" ref="AO2327:AO2327">_xlfn.torow(_xlfn.unique(_xlfn._xlws.filter(cat_table[Sub-subsector],($E2327=cat_table[Sector])*($F2327=cat_table[Subsector]),"")))</f>
        <v>#NAME?</v>
      </c>
    </row>
    <row r="2328" customFormat="false" ht="15" hidden="false" customHeight="true" outlineLevel="0" collapsed="false">
      <c r="A2328" s="62" t="s">
        <v>11842</v>
      </c>
      <c r="B2328" s="20" t="str">
        <f aca="false">INDEX(Table2[], MATCH(L2328, Location_ID!$D$2:$D$648, 0), 1)</f>
        <v>3859423b-d3d1-4909-b91f-bcb1d5991024</v>
      </c>
      <c r="C2328" s="61" t="s">
        <v>1143</v>
      </c>
      <c r="D2328" s="61" t="s">
        <v>354</v>
      </c>
      <c r="E2328" s="62" t="s">
        <v>7631</v>
      </c>
      <c r="F2328" s="62" t="s">
        <v>7632</v>
      </c>
      <c r="G2328" s="62" t="s">
        <v>7633</v>
      </c>
      <c r="H2328" s="200"/>
      <c r="I2328" s="62" t="s">
        <v>11838</v>
      </c>
      <c r="J2328" s="62" t="s">
        <v>11839</v>
      </c>
      <c r="K2328" s="62" t="s">
        <v>7120</v>
      </c>
      <c r="L2328" s="62" t="s">
        <v>2487</v>
      </c>
      <c r="M2328" s="62" t="s">
        <v>7110</v>
      </c>
      <c r="N2328" s="62" t="s">
        <v>11809</v>
      </c>
      <c r="O2328" s="62"/>
      <c r="P2328" s="223" t="n">
        <v>42736</v>
      </c>
      <c r="Q2328" s="223" t="n">
        <v>45291</v>
      </c>
      <c r="R2328" s="62" t="n">
        <v>1</v>
      </c>
      <c r="S2328" s="62" t="s">
        <v>7130</v>
      </c>
      <c r="T2328" s="62" t="n">
        <v>22</v>
      </c>
      <c r="U2328" s="62" t="n">
        <v>20</v>
      </c>
      <c r="V2328" s="62" t="n">
        <v>24</v>
      </c>
      <c r="W2328" s="62" t="s">
        <v>11810</v>
      </c>
      <c r="X2328" s="200"/>
      <c r="Y2328" s="200"/>
      <c r="Z2328" s="200" t="n">
        <v>1</v>
      </c>
      <c r="AE2328" s="94" t="e">
        <f aca="false" t="array" ref="AE2328:AI2328">_xlfn.torow(_xlfn.unique(_xlfn._xlws.filter(cat_table[Subsector],$E2328=cat_table[Sector],"")))</f>
        <v>#NAME?</v>
      </c>
      <c r="AF2328" s="94" t="e">
        <v>#NAME?</v>
      </c>
      <c r="AG2328" s="94" t="e">
        <v>#NAME?</v>
      </c>
      <c r="AH2328" s="94" t="e">
        <v>#NAME?</v>
      </c>
      <c r="AI2328" s="94" t="e">
        <v>#NAME?</v>
      </c>
      <c r="AO2328" s="94" t="e">
        <f aca="false" t="array" ref="AO2328:AO2328">_xlfn.torow(_xlfn.unique(_xlfn._xlws.filter(cat_table[Sub-subsector],($E2328=cat_table[Sector])*($F2328=cat_table[Subsector]),"")))</f>
        <v>#NAME?</v>
      </c>
    </row>
    <row r="2329" customFormat="false" ht="15" hidden="false" customHeight="true" outlineLevel="0" collapsed="false">
      <c r="A2329" s="62" t="s">
        <v>11843</v>
      </c>
      <c r="B2329" s="20" t="str">
        <f aca="false">INDEX(Table2[], MATCH(L2329, Location_ID!$D$2:$D$648, 0), 1)</f>
        <v>96459f9e-d306-4640-b3dd-f2e5caefac2e</v>
      </c>
      <c r="C2329" s="61" t="s">
        <v>1143</v>
      </c>
      <c r="D2329" s="61" t="s">
        <v>354</v>
      </c>
      <c r="E2329" s="62" t="s">
        <v>7631</v>
      </c>
      <c r="F2329" s="62" t="s">
        <v>7632</v>
      </c>
      <c r="G2329" s="62" t="s">
        <v>7633</v>
      </c>
      <c r="H2329" s="200"/>
      <c r="I2329" s="62" t="s">
        <v>11838</v>
      </c>
      <c r="J2329" s="62" t="s">
        <v>11839</v>
      </c>
      <c r="K2329" s="62" t="s">
        <v>7120</v>
      </c>
      <c r="L2329" s="62" t="s">
        <v>2489</v>
      </c>
      <c r="M2329" s="62" t="s">
        <v>7110</v>
      </c>
      <c r="N2329" s="62" t="s">
        <v>11809</v>
      </c>
      <c r="O2329" s="62"/>
      <c r="P2329" s="223" t="n">
        <v>42736</v>
      </c>
      <c r="Q2329" s="223" t="n">
        <v>45291</v>
      </c>
      <c r="R2329" s="62" t="n">
        <v>1</v>
      </c>
      <c r="S2329" s="62" t="s">
        <v>7130</v>
      </c>
      <c r="T2329" s="62" t="n">
        <v>55</v>
      </c>
      <c r="U2329" s="62" t="n">
        <v>30</v>
      </c>
      <c r="V2329" s="62" t="n">
        <v>114</v>
      </c>
      <c r="W2329" s="62" t="s">
        <v>11810</v>
      </c>
      <c r="X2329" s="200"/>
      <c r="Y2329" s="200"/>
      <c r="Z2329" s="200" t="n">
        <v>1</v>
      </c>
      <c r="AE2329" s="94" t="e">
        <f aca="false" t="array" ref="AE2329:AI2329">_xlfn.torow(_xlfn.unique(_xlfn._xlws.filter(cat_table[Subsector],$E2329=cat_table[Sector],"")))</f>
        <v>#NAME?</v>
      </c>
      <c r="AF2329" s="94" t="e">
        <v>#NAME?</v>
      </c>
      <c r="AG2329" s="94" t="e">
        <v>#NAME?</v>
      </c>
      <c r="AH2329" s="94" t="e">
        <v>#NAME?</v>
      </c>
      <c r="AI2329" s="94" t="e">
        <v>#NAME?</v>
      </c>
      <c r="AO2329" s="94" t="e">
        <f aca="false" t="array" ref="AO2329:AO2329">_xlfn.torow(_xlfn.unique(_xlfn._xlws.filter(cat_table[Sub-subsector],($E2329=cat_table[Sector])*($F2329=cat_table[Subsector]),"")))</f>
        <v>#NAME?</v>
      </c>
    </row>
    <row r="2330" customFormat="false" ht="15" hidden="false" customHeight="true" outlineLevel="0" collapsed="false">
      <c r="A2330" s="62" t="s">
        <v>11844</v>
      </c>
      <c r="B2330" s="20" t="str">
        <f aca="false">INDEX(Table2[], MATCH(L2330, Location_ID!$D$2:$D$648, 0), 1)</f>
        <v>0ca9fca0-6e8b-492c-9192-6b5a4b08c2d3</v>
      </c>
      <c r="C2330" s="61" t="s">
        <v>1143</v>
      </c>
      <c r="D2330" s="61" t="s">
        <v>354</v>
      </c>
      <c r="E2330" s="62" t="s">
        <v>7631</v>
      </c>
      <c r="F2330" s="62" t="s">
        <v>7632</v>
      </c>
      <c r="G2330" s="62" t="s">
        <v>7633</v>
      </c>
      <c r="H2330" s="200"/>
      <c r="I2330" s="62" t="s">
        <v>11838</v>
      </c>
      <c r="J2330" s="62" t="s">
        <v>11839</v>
      </c>
      <c r="K2330" s="62" t="s">
        <v>7120</v>
      </c>
      <c r="L2330" s="62" t="s">
        <v>2491</v>
      </c>
      <c r="M2330" s="62" t="s">
        <v>7110</v>
      </c>
      <c r="N2330" s="62" t="s">
        <v>11809</v>
      </c>
      <c r="O2330" s="62"/>
      <c r="P2330" s="223" t="n">
        <v>42736</v>
      </c>
      <c r="Q2330" s="223" t="n">
        <v>45291</v>
      </c>
      <c r="R2330" s="62" t="n">
        <v>1</v>
      </c>
      <c r="S2330" s="62" t="s">
        <v>7130</v>
      </c>
      <c r="T2330" s="62" t="n">
        <v>3732</v>
      </c>
      <c r="U2330" s="62" t="n">
        <v>1920</v>
      </c>
      <c r="V2330" s="62" t="n">
        <v>4857</v>
      </c>
      <c r="W2330" s="62" t="s">
        <v>11810</v>
      </c>
      <c r="X2330" s="200"/>
      <c r="Y2330" s="200"/>
      <c r="Z2330" s="200" t="n">
        <v>1</v>
      </c>
      <c r="AE2330" s="94" t="e">
        <f aca="false" t="array" ref="AE2330:AI2330">_xlfn.torow(_xlfn.unique(_xlfn._xlws.filter(cat_table[Subsector],$E2330=cat_table[Sector],"")))</f>
        <v>#NAME?</v>
      </c>
      <c r="AF2330" s="94" t="e">
        <v>#NAME?</v>
      </c>
      <c r="AG2330" s="94" t="e">
        <v>#NAME?</v>
      </c>
      <c r="AH2330" s="94" t="e">
        <v>#NAME?</v>
      </c>
      <c r="AI2330" s="94" t="e">
        <v>#NAME?</v>
      </c>
      <c r="AO2330" s="94" t="e">
        <f aca="false" t="array" ref="AO2330:AO2330">_xlfn.torow(_xlfn.unique(_xlfn._xlws.filter(cat_table[Sub-subsector],($E2330=cat_table[Sector])*($F2330=cat_table[Subsector]),"")))</f>
        <v>#NAME?</v>
      </c>
    </row>
    <row r="2331" customFormat="false" ht="15" hidden="false" customHeight="true" outlineLevel="0" collapsed="false">
      <c r="A2331" s="62" t="s">
        <v>11845</v>
      </c>
      <c r="B2331" s="20" t="str">
        <f aca="false">INDEX(Table2[], MATCH(L2331, Location_ID!$D$2:$D$648, 0), 1)</f>
        <v>2bd0b3a5-0653-485e-b706-efa18e44da63</v>
      </c>
      <c r="C2331" s="61" t="s">
        <v>1143</v>
      </c>
      <c r="D2331" s="61" t="s">
        <v>354</v>
      </c>
      <c r="E2331" s="62" t="s">
        <v>7631</v>
      </c>
      <c r="F2331" s="62" t="s">
        <v>7632</v>
      </c>
      <c r="G2331" s="62" t="s">
        <v>7633</v>
      </c>
      <c r="H2331" s="200"/>
      <c r="I2331" s="62" t="s">
        <v>11838</v>
      </c>
      <c r="J2331" s="62" t="s">
        <v>11839</v>
      </c>
      <c r="K2331" s="62" t="s">
        <v>7120</v>
      </c>
      <c r="L2331" s="62" t="s">
        <v>2493</v>
      </c>
      <c r="M2331" s="62" t="s">
        <v>7110</v>
      </c>
      <c r="N2331" s="62" t="s">
        <v>11809</v>
      </c>
      <c r="O2331" s="62"/>
      <c r="P2331" s="223" t="n">
        <v>42736</v>
      </c>
      <c r="Q2331" s="223" t="n">
        <v>45291</v>
      </c>
      <c r="R2331" s="62" t="n">
        <v>1</v>
      </c>
      <c r="S2331" s="62" t="s">
        <v>7130</v>
      </c>
      <c r="T2331" s="62" t="n">
        <v>82</v>
      </c>
      <c r="U2331" s="62" t="n">
        <v>49</v>
      </c>
      <c r="V2331" s="62" t="n">
        <v>199</v>
      </c>
      <c r="W2331" s="62" t="s">
        <v>11810</v>
      </c>
      <c r="X2331" s="200"/>
      <c r="Y2331" s="200"/>
      <c r="Z2331" s="200" t="n">
        <v>1</v>
      </c>
      <c r="AE2331" s="94" t="e">
        <f aca="false" t="array" ref="AE2331:AI2331">_xlfn.torow(_xlfn.unique(_xlfn._xlws.filter(cat_table[Subsector],$E2331=cat_table[Sector],"")))</f>
        <v>#NAME?</v>
      </c>
      <c r="AF2331" s="94" t="e">
        <v>#NAME?</v>
      </c>
      <c r="AG2331" s="94" t="e">
        <v>#NAME?</v>
      </c>
      <c r="AH2331" s="94" t="e">
        <v>#NAME?</v>
      </c>
      <c r="AI2331" s="94" t="e">
        <v>#NAME?</v>
      </c>
      <c r="AO2331" s="94" t="e">
        <f aca="false" t="array" ref="AO2331:AO2331">_xlfn.torow(_xlfn.unique(_xlfn._xlws.filter(cat_table[Sub-subsector],($E2331=cat_table[Sector])*($F2331=cat_table[Subsector]),"")))</f>
        <v>#NAME?</v>
      </c>
    </row>
    <row r="2332" customFormat="false" ht="15" hidden="false" customHeight="true" outlineLevel="0" collapsed="false">
      <c r="A2332" s="62" t="s">
        <v>11846</v>
      </c>
      <c r="B2332" s="20" t="str">
        <f aca="false">INDEX(Table2[], MATCH(L2332, Location_ID!$D$2:$D$648, 0), 1)</f>
        <v>720c06fe-9ce0-43f6-b9df-8bc52eb3e9d6</v>
      </c>
      <c r="C2332" s="61" t="s">
        <v>1143</v>
      </c>
      <c r="D2332" s="61" t="s">
        <v>354</v>
      </c>
      <c r="E2332" s="62" t="s">
        <v>7631</v>
      </c>
      <c r="F2332" s="62" t="s">
        <v>7632</v>
      </c>
      <c r="G2332" s="62" t="s">
        <v>7633</v>
      </c>
      <c r="H2332" s="200"/>
      <c r="I2332" s="62" t="s">
        <v>11838</v>
      </c>
      <c r="J2332" s="62" t="s">
        <v>11839</v>
      </c>
      <c r="K2332" s="62" t="s">
        <v>7120</v>
      </c>
      <c r="L2332" s="62" t="s">
        <v>2495</v>
      </c>
      <c r="M2332" s="62" t="s">
        <v>7110</v>
      </c>
      <c r="N2332" s="62" t="s">
        <v>11809</v>
      </c>
      <c r="O2332" s="62"/>
      <c r="P2332" s="223" t="n">
        <v>42736</v>
      </c>
      <c r="Q2332" s="223" t="n">
        <v>45291</v>
      </c>
      <c r="R2332" s="62" t="n">
        <v>1</v>
      </c>
      <c r="S2332" s="62" t="s">
        <v>7130</v>
      </c>
      <c r="T2332" s="62" t="n">
        <v>627</v>
      </c>
      <c r="U2332" s="62" t="n">
        <v>583</v>
      </c>
      <c r="V2332" s="62" t="n">
        <v>717</v>
      </c>
      <c r="W2332" s="62" t="s">
        <v>11810</v>
      </c>
      <c r="X2332" s="200"/>
      <c r="Y2332" s="200"/>
      <c r="Z2332" s="200" t="n">
        <v>1</v>
      </c>
      <c r="AE2332" s="94" t="e">
        <f aca="false" t="array" ref="AE2332:AI2332">_xlfn.torow(_xlfn.unique(_xlfn._xlws.filter(cat_table[Subsector],$E2332=cat_table[Sector],"")))</f>
        <v>#NAME?</v>
      </c>
      <c r="AF2332" s="94" t="e">
        <v>#NAME?</v>
      </c>
      <c r="AG2332" s="94" t="e">
        <v>#NAME?</v>
      </c>
      <c r="AH2332" s="94" t="e">
        <v>#NAME?</v>
      </c>
      <c r="AI2332" s="94" t="e">
        <v>#NAME?</v>
      </c>
      <c r="AO2332" s="94" t="e">
        <f aca="false" t="array" ref="AO2332:AO2332">_xlfn.torow(_xlfn.unique(_xlfn._xlws.filter(cat_table[Sub-subsector],($E2332=cat_table[Sector])*($F2332=cat_table[Subsector]),"")))</f>
        <v>#NAME?</v>
      </c>
    </row>
    <row r="2333" customFormat="false" ht="15" hidden="false" customHeight="true" outlineLevel="0" collapsed="false">
      <c r="A2333" s="62" t="s">
        <v>11847</v>
      </c>
      <c r="B2333" s="20" t="str">
        <f aca="false">INDEX(Table2[], MATCH(L2333, Location_ID!$D$2:$D$648, 0), 1)</f>
        <v>de22944c-f17f-4ddf-a368-5c3532bdf23d</v>
      </c>
      <c r="C2333" s="61" t="s">
        <v>1143</v>
      </c>
      <c r="D2333" s="61" t="s">
        <v>354</v>
      </c>
      <c r="E2333" s="62" t="s">
        <v>7631</v>
      </c>
      <c r="F2333" s="62" t="s">
        <v>7632</v>
      </c>
      <c r="G2333" s="62" t="s">
        <v>7633</v>
      </c>
      <c r="H2333" s="200"/>
      <c r="I2333" s="62" t="s">
        <v>11838</v>
      </c>
      <c r="J2333" s="62" t="s">
        <v>11839</v>
      </c>
      <c r="K2333" s="62" t="s">
        <v>7120</v>
      </c>
      <c r="L2333" s="62" t="s">
        <v>2497</v>
      </c>
      <c r="M2333" s="62" t="s">
        <v>7110</v>
      </c>
      <c r="N2333" s="62" t="s">
        <v>11809</v>
      </c>
      <c r="O2333" s="62"/>
      <c r="P2333" s="223" t="n">
        <v>42736</v>
      </c>
      <c r="Q2333" s="223" t="n">
        <v>45291</v>
      </c>
      <c r="R2333" s="62" t="n">
        <v>1</v>
      </c>
      <c r="S2333" s="62" t="s">
        <v>7130</v>
      </c>
      <c r="T2333" s="62" t="n">
        <v>514</v>
      </c>
      <c r="U2333" s="62" t="n">
        <v>444</v>
      </c>
      <c r="V2333" s="62" t="n">
        <v>809</v>
      </c>
      <c r="W2333" s="62" t="s">
        <v>11810</v>
      </c>
      <c r="X2333" s="200"/>
      <c r="Y2333" s="200"/>
      <c r="Z2333" s="200" t="n">
        <v>1</v>
      </c>
      <c r="AE2333" s="94" t="e">
        <f aca="false" t="array" ref="AE2333:AI2333">_xlfn.torow(_xlfn.unique(_xlfn._xlws.filter(cat_table[Subsector],$E2333=cat_table[Sector],"")))</f>
        <v>#NAME?</v>
      </c>
      <c r="AF2333" s="94" t="e">
        <v>#NAME?</v>
      </c>
      <c r="AG2333" s="94" t="e">
        <v>#NAME?</v>
      </c>
      <c r="AH2333" s="94" t="e">
        <v>#NAME?</v>
      </c>
      <c r="AI2333" s="94" t="e">
        <v>#NAME?</v>
      </c>
      <c r="AO2333" s="94" t="e">
        <f aca="false" t="array" ref="AO2333:AO2333">_xlfn.torow(_xlfn.unique(_xlfn._xlws.filter(cat_table[Sub-subsector],($E2333=cat_table[Sector])*($F2333=cat_table[Subsector]),"")))</f>
        <v>#NAME?</v>
      </c>
    </row>
    <row r="2334" customFormat="false" ht="15" hidden="false" customHeight="true" outlineLevel="0" collapsed="false">
      <c r="A2334" s="62" t="s">
        <v>11848</v>
      </c>
      <c r="B2334" s="20" t="str">
        <f aca="false">INDEX(Table2[], MATCH(L2334, Location_ID!$D$2:$D$648, 0), 1)</f>
        <v>0e9aa919-5ac8-46cc-af7c-7dc20229a92c</v>
      </c>
      <c r="C2334" s="61" t="s">
        <v>1143</v>
      </c>
      <c r="D2334" s="61" t="s">
        <v>354</v>
      </c>
      <c r="E2334" s="62" t="s">
        <v>7631</v>
      </c>
      <c r="F2334" s="62" t="s">
        <v>7632</v>
      </c>
      <c r="G2334" s="62" t="s">
        <v>7633</v>
      </c>
      <c r="H2334" s="200"/>
      <c r="I2334" s="62" t="s">
        <v>11838</v>
      </c>
      <c r="J2334" s="62" t="s">
        <v>11839</v>
      </c>
      <c r="K2334" s="62" t="s">
        <v>7120</v>
      </c>
      <c r="L2334" s="62" t="s">
        <v>2499</v>
      </c>
      <c r="M2334" s="62" t="s">
        <v>7110</v>
      </c>
      <c r="N2334" s="62" t="s">
        <v>11809</v>
      </c>
      <c r="O2334" s="62"/>
      <c r="P2334" s="223" t="n">
        <v>42736</v>
      </c>
      <c r="Q2334" s="223" t="n">
        <v>45291</v>
      </c>
      <c r="R2334" s="62" t="n">
        <v>1</v>
      </c>
      <c r="S2334" s="62" t="s">
        <v>7130</v>
      </c>
      <c r="T2334" s="62" t="n">
        <v>0</v>
      </c>
      <c r="U2334" s="62"/>
      <c r="V2334" s="62"/>
      <c r="W2334" s="62" t="s">
        <v>11810</v>
      </c>
      <c r="X2334" s="200"/>
      <c r="Y2334" s="200"/>
      <c r="Z2334" s="200" t="n">
        <v>1</v>
      </c>
      <c r="AE2334" s="94" t="e">
        <f aca="false" t="array" ref="AE2334:AI2334">_xlfn.torow(_xlfn.unique(_xlfn._xlws.filter(cat_table[Subsector],$E2334=cat_table[Sector],"")))</f>
        <v>#NAME?</v>
      </c>
      <c r="AF2334" s="94" t="e">
        <v>#NAME?</v>
      </c>
      <c r="AG2334" s="94" t="e">
        <v>#NAME?</v>
      </c>
      <c r="AH2334" s="94" t="e">
        <v>#NAME?</v>
      </c>
      <c r="AI2334" s="94" t="e">
        <v>#NAME?</v>
      </c>
      <c r="AO2334" s="94" t="e">
        <f aca="false" t="array" ref="AO2334:AO2334">_xlfn.torow(_xlfn.unique(_xlfn._xlws.filter(cat_table[Sub-subsector],($E2334=cat_table[Sector])*($F2334=cat_table[Subsector]),"")))</f>
        <v>#NAME?</v>
      </c>
    </row>
    <row r="2335" customFormat="false" ht="15" hidden="false" customHeight="true" outlineLevel="0" collapsed="false">
      <c r="A2335" s="62" t="s">
        <v>11849</v>
      </c>
      <c r="B2335" s="20" t="str">
        <f aca="false">INDEX(Table2[], MATCH(L2335, Location_ID!$D$2:$D$648, 0), 1)</f>
        <v>77f2ab14-6a89-4d7f-81d4-ea70e6b051bd</v>
      </c>
      <c r="C2335" s="61" t="s">
        <v>1143</v>
      </c>
      <c r="D2335" s="61" t="s">
        <v>354</v>
      </c>
      <c r="E2335" s="62" t="s">
        <v>7631</v>
      </c>
      <c r="F2335" s="62" t="s">
        <v>7632</v>
      </c>
      <c r="G2335" s="62" t="s">
        <v>7633</v>
      </c>
      <c r="H2335" s="200"/>
      <c r="I2335" s="62" t="s">
        <v>11838</v>
      </c>
      <c r="J2335" s="62" t="s">
        <v>11839</v>
      </c>
      <c r="K2335" s="62" t="s">
        <v>7120</v>
      </c>
      <c r="L2335" s="62" t="s">
        <v>2501</v>
      </c>
      <c r="M2335" s="62" t="s">
        <v>7110</v>
      </c>
      <c r="N2335" s="62" t="s">
        <v>11809</v>
      </c>
      <c r="O2335" s="62"/>
      <c r="P2335" s="223" t="n">
        <v>42736</v>
      </c>
      <c r="Q2335" s="223" t="n">
        <v>45291</v>
      </c>
      <c r="R2335" s="62" t="n">
        <v>1</v>
      </c>
      <c r="S2335" s="62" t="s">
        <v>7130</v>
      </c>
      <c r="T2335" s="62" t="n">
        <v>1174</v>
      </c>
      <c r="U2335" s="62" t="n">
        <v>1170</v>
      </c>
      <c r="V2335" s="62" t="n">
        <v>1178</v>
      </c>
      <c r="W2335" s="62" t="s">
        <v>11810</v>
      </c>
      <c r="X2335" s="200"/>
      <c r="Y2335" s="200"/>
      <c r="Z2335" s="200" t="n">
        <v>1</v>
      </c>
      <c r="AE2335" s="94" t="e">
        <f aca="false" t="array" ref="AE2335:AI2335">_xlfn.torow(_xlfn.unique(_xlfn._xlws.filter(cat_table[Subsector],$E2335=cat_table[Sector],"")))</f>
        <v>#NAME?</v>
      </c>
      <c r="AF2335" s="94" t="e">
        <v>#NAME?</v>
      </c>
      <c r="AG2335" s="94" t="e">
        <v>#NAME?</v>
      </c>
      <c r="AH2335" s="94" t="e">
        <v>#NAME?</v>
      </c>
      <c r="AI2335" s="94" t="e">
        <v>#NAME?</v>
      </c>
      <c r="AO2335" s="94" t="e">
        <f aca="false" t="array" ref="AO2335:AO2335">_xlfn.torow(_xlfn.unique(_xlfn._xlws.filter(cat_table[Sub-subsector],($E2335=cat_table[Sector])*($F2335=cat_table[Subsector]),"")))</f>
        <v>#NAME?</v>
      </c>
    </row>
    <row r="2336" customFormat="false" ht="15" hidden="false" customHeight="true" outlineLevel="0" collapsed="false">
      <c r="A2336" s="62" t="s">
        <v>11850</v>
      </c>
      <c r="B2336" s="20" t="str">
        <f aca="false">INDEX(Table2[], MATCH(L2336, Location_ID!$D$2:$D$648, 0), 1)</f>
        <v>12e9871a-4ccc-45dd-b1a1-a06a60f8cf04</v>
      </c>
      <c r="C2336" s="61" t="s">
        <v>1143</v>
      </c>
      <c r="D2336" s="61" t="s">
        <v>354</v>
      </c>
      <c r="E2336" s="62" t="s">
        <v>7631</v>
      </c>
      <c r="F2336" s="62" t="s">
        <v>7632</v>
      </c>
      <c r="G2336" s="62" t="s">
        <v>7633</v>
      </c>
      <c r="H2336" s="200"/>
      <c r="I2336" s="62" t="s">
        <v>11851</v>
      </c>
      <c r="J2336" s="62" t="s">
        <v>11852</v>
      </c>
      <c r="K2336" s="62" t="s">
        <v>7120</v>
      </c>
      <c r="L2336" s="62" t="s">
        <v>2503</v>
      </c>
      <c r="M2336" s="62" t="s">
        <v>7110</v>
      </c>
      <c r="N2336" s="62" t="s">
        <v>11809</v>
      </c>
      <c r="O2336" s="62"/>
      <c r="P2336" s="223" t="n">
        <v>42736</v>
      </c>
      <c r="Q2336" s="223" t="n">
        <v>45291</v>
      </c>
      <c r="R2336" s="62" t="n">
        <v>1</v>
      </c>
      <c r="S2336" s="62" t="s">
        <v>7130</v>
      </c>
      <c r="T2336" s="62" t="n">
        <v>850</v>
      </c>
      <c r="U2336" s="62" t="n">
        <v>104</v>
      </c>
      <c r="V2336" s="62" t="n">
        <v>1596</v>
      </c>
      <c r="W2336" s="62" t="s">
        <v>11810</v>
      </c>
      <c r="X2336" s="200"/>
      <c r="Y2336" s="200"/>
      <c r="Z2336" s="200" t="n">
        <v>1</v>
      </c>
      <c r="AE2336" s="94" t="e">
        <f aca="false" t="array" ref="AE2336:AI2336">_xlfn.torow(_xlfn.unique(_xlfn._xlws.filter(cat_table[Subsector],$E2336=cat_table[Sector],"")))</f>
        <v>#NAME?</v>
      </c>
      <c r="AF2336" s="94" t="e">
        <v>#NAME?</v>
      </c>
      <c r="AG2336" s="94" t="e">
        <v>#NAME?</v>
      </c>
      <c r="AH2336" s="94" t="e">
        <v>#NAME?</v>
      </c>
      <c r="AI2336" s="94" t="e">
        <v>#NAME?</v>
      </c>
      <c r="AO2336" s="94" t="e">
        <f aca="false" t="array" ref="AO2336:AO2336">_xlfn.torow(_xlfn.unique(_xlfn._xlws.filter(cat_table[Sub-subsector],($E2336=cat_table[Sector])*($F2336=cat_table[Subsector]),"")))</f>
        <v>#NAME?</v>
      </c>
    </row>
    <row r="2337" customFormat="false" ht="15" hidden="false" customHeight="true" outlineLevel="0" collapsed="false">
      <c r="A2337" s="62" t="s">
        <v>11853</v>
      </c>
      <c r="B2337" s="20" t="str">
        <f aca="false">INDEX(Table2[], MATCH(L2337, Location_ID!$D$2:$D$648, 0), 1)</f>
        <v>9908c6c3-f890-4ac0-a45f-0b004bfba965</v>
      </c>
      <c r="C2337" s="61" t="s">
        <v>1143</v>
      </c>
      <c r="D2337" s="61" t="s">
        <v>354</v>
      </c>
      <c r="E2337" s="62" t="s">
        <v>7631</v>
      </c>
      <c r="F2337" s="62" t="s">
        <v>7632</v>
      </c>
      <c r="G2337" s="62" t="s">
        <v>7633</v>
      </c>
      <c r="H2337" s="200"/>
      <c r="I2337" s="62" t="s">
        <v>11851</v>
      </c>
      <c r="J2337" s="62" t="s">
        <v>11852</v>
      </c>
      <c r="K2337" s="62" t="s">
        <v>7120</v>
      </c>
      <c r="L2337" s="62" t="s">
        <v>2505</v>
      </c>
      <c r="M2337" s="62" t="s">
        <v>7110</v>
      </c>
      <c r="N2337" s="62" t="s">
        <v>11809</v>
      </c>
      <c r="O2337" s="62"/>
      <c r="P2337" s="223" t="n">
        <v>42736</v>
      </c>
      <c r="Q2337" s="223" t="n">
        <v>45291</v>
      </c>
      <c r="R2337" s="62" t="n">
        <v>1</v>
      </c>
      <c r="S2337" s="62" t="s">
        <v>7130</v>
      </c>
      <c r="T2337" s="62" t="n">
        <v>24</v>
      </c>
      <c r="U2337" s="62" t="n">
        <v>9</v>
      </c>
      <c r="V2337" s="62" t="n">
        <v>39</v>
      </c>
      <c r="W2337" s="62" t="s">
        <v>11810</v>
      </c>
      <c r="X2337" s="200"/>
      <c r="Y2337" s="200"/>
      <c r="Z2337" s="200" t="n">
        <v>1</v>
      </c>
      <c r="AE2337" s="94" t="e">
        <f aca="false" t="array" ref="AE2337:AI2337">_xlfn.torow(_xlfn.unique(_xlfn._xlws.filter(cat_table[Subsector],$E2337=cat_table[Sector],"")))</f>
        <v>#NAME?</v>
      </c>
      <c r="AF2337" s="94" t="e">
        <v>#NAME?</v>
      </c>
      <c r="AG2337" s="94" t="e">
        <v>#NAME?</v>
      </c>
      <c r="AH2337" s="94" t="e">
        <v>#NAME?</v>
      </c>
      <c r="AI2337" s="94" t="e">
        <v>#NAME?</v>
      </c>
      <c r="AO2337" s="94" t="e">
        <f aca="false" t="array" ref="AO2337:AO2337">_xlfn.torow(_xlfn.unique(_xlfn._xlws.filter(cat_table[Sub-subsector],($E2337=cat_table[Sector])*($F2337=cat_table[Subsector]),"")))</f>
        <v>#NAME?</v>
      </c>
    </row>
    <row r="2338" customFormat="false" ht="15" hidden="false" customHeight="true" outlineLevel="0" collapsed="false">
      <c r="A2338" s="62" t="s">
        <v>11854</v>
      </c>
      <c r="B2338" s="20" t="str">
        <f aca="false">INDEX(Table2[], MATCH(L2338, Location_ID!$D$2:$D$648, 0), 1)</f>
        <v>1ed4452b-54e0-45b9-966f-fae6370e1c1c</v>
      </c>
      <c r="C2338" s="61" t="s">
        <v>1143</v>
      </c>
      <c r="D2338" s="61" t="s">
        <v>354</v>
      </c>
      <c r="E2338" s="62" t="s">
        <v>7631</v>
      </c>
      <c r="F2338" s="62" t="s">
        <v>11855</v>
      </c>
      <c r="G2338" s="62"/>
      <c r="H2338" s="200"/>
      <c r="I2338" s="62" t="s">
        <v>11856</v>
      </c>
      <c r="J2338" s="62" t="s">
        <v>11857</v>
      </c>
      <c r="K2338" s="62" t="s">
        <v>7120</v>
      </c>
      <c r="L2338" s="62" t="s">
        <v>2507</v>
      </c>
      <c r="M2338" s="62" t="s">
        <v>7110</v>
      </c>
      <c r="N2338" s="62" t="s">
        <v>11809</v>
      </c>
      <c r="O2338" s="62"/>
      <c r="P2338" s="223" t="n">
        <v>42736</v>
      </c>
      <c r="Q2338" s="223" t="n">
        <v>45291</v>
      </c>
      <c r="R2338" s="62" t="n">
        <v>1</v>
      </c>
      <c r="S2338" s="62" t="s">
        <v>7130</v>
      </c>
      <c r="T2338" s="62" t="n">
        <v>52</v>
      </c>
      <c r="U2338" s="62" t="n">
        <v>0</v>
      </c>
      <c r="V2338" s="62" t="n">
        <v>116</v>
      </c>
      <c r="W2338" s="62" t="s">
        <v>11810</v>
      </c>
      <c r="X2338" s="200"/>
      <c r="Y2338" s="200"/>
      <c r="Z2338" s="200" t="n">
        <v>1</v>
      </c>
      <c r="AE2338" s="94" t="e">
        <f aca="false" t="array" ref="AE2338:AI2338">_xlfn.torow(_xlfn.unique(_xlfn._xlws.filter(cat_table[Subsector],$E2338=cat_table[Sector],"")))</f>
        <v>#NAME?</v>
      </c>
      <c r="AF2338" s="94" t="e">
        <v>#NAME?</v>
      </c>
      <c r="AG2338" s="94" t="e">
        <v>#NAME?</v>
      </c>
      <c r="AH2338" s="94" t="e">
        <v>#NAME?</v>
      </c>
      <c r="AI2338" s="94" t="e">
        <v>#NAME?</v>
      </c>
      <c r="AO2338" s="94" t="e">
        <f aca="false" t="array" ref="AO2338:AP2338">_xlfn.torow(_xlfn.unique(_xlfn._xlws.filter(cat_table[Sub-subsector],($E2338=cat_table[Sector])*($F2338=cat_table[Subsector]),"")))</f>
        <v>#NAME?</v>
      </c>
      <c r="AP2338" s="94" t="e">
        <v>#NAME?</v>
      </c>
    </row>
    <row r="2339" customFormat="false" ht="15" hidden="false" customHeight="true" outlineLevel="0" collapsed="false">
      <c r="A2339" s="62" t="s">
        <v>11858</v>
      </c>
      <c r="B2339" s="20" t="str">
        <f aca="false">INDEX(Table2[], MATCH(L2339, Location_ID!$D$2:$D$648, 0), 1)</f>
        <v>63c1cc79-a438-42c2-9a68-e007cd1c77d0</v>
      </c>
      <c r="C2339" s="61" t="s">
        <v>1143</v>
      </c>
      <c r="D2339" s="61" t="s">
        <v>354</v>
      </c>
      <c r="E2339" s="62" t="s">
        <v>7631</v>
      </c>
      <c r="F2339" s="62" t="s">
        <v>11855</v>
      </c>
      <c r="G2339" s="62"/>
      <c r="H2339" s="200"/>
      <c r="I2339" s="62" t="s">
        <v>11856</v>
      </c>
      <c r="J2339" s="62" t="s">
        <v>11857</v>
      </c>
      <c r="K2339" s="62" t="s">
        <v>7120</v>
      </c>
      <c r="L2339" s="62" t="s">
        <v>2509</v>
      </c>
      <c r="M2339" s="62" t="s">
        <v>7110</v>
      </c>
      <c r="N2339" s="62" t="s">
        <v>11809</v>
      </c>
      <c r="O2339" s="62"/>
      <c r="P2339" s="223" t="n">
        <v>42736</v>
      </c>
      <c r="Q2339" s="223" t="n">
        <v>45291</v>
      </c>
      <c r="R2339" s="62" t="n">
        <v>1</v>
      </c>
      <c r="S2339" s="62" t="s">
        <v>7130</v>
      </c>
      <c r="T2339" s="62" t="n">
        <v>327</v>
      </c>
      <c r="U2339" s="62" t="n">
        <v>237</v>
      </c>
      <c r="V2339" s="62" t="n">
        <v>417</v>
      </c>
      <c r="W2339" s="62" t="s">
        <v>11810</v>
      </c>
      <c r="X2339" s="200"/>
      <c r="Y2339" s="200"/>
      <c r="Z2339" s="200" t="n">
        <v>1</v>
      </c>
      <c r="AE2339" s="94" t="e">
        <f aca="false" t="array" ref="AE2339:AI2339">_xlfn.torow(_xlfn.unique(_xlfn._xlws.filter(cat_table[Subsector],$E2339=cat_table[Sector],"")))</f>
        <v>#NAME?</v>
      </c>
      <c r="AF2339" s="94" t="e">
        <v>#NAME?</v>
      </c>
      <c r="AG2339" s="94" t="e">
        <v>#NAME?</v>
      </c>
      <c r="AH2339" s="94" t="e">
        <v>#NAME?</v>
      </c>
      <c r="AI2339" s="94" t="e">
        <v>#NAME?</v>
      </c>
      <c r="AO2339" s="94" t="e">
        <f aca="false" t="array" ref="AO2339:AP2339">_xlfn.torow(_xlfn.unique(_xlfn._xlws.filter(cat_table[Sub-subsector],($E2339=cat_table[Sector])*($F2339=cat_table[Subsector]),"")))</f>
        <v>#NAME?</v>
      </c>
      <c r="AP2339" s="94" t="e">
        <v>#NAME?</v>
      </c>
    </row>
    <row r="2340" customFormat="false" ht="15" hidden="false" customHeight="true" outlineLevel="0" collapsed="false">
      <c r="A2340" s="125" t="s">
        <v>11859</v>
      </c>
      <c r="B2340" s="20" t="str">
        <f aca="false">INDEX(Table2[], MATCH(L2340, Location_ID!$D$2:$D$648, 0), 1)</f>
        <v>ca80967d-346c-43c1-b7d6-de9f8bd604db</v>
      </c>
      <c r="C2340" s="246" t="s">
        <v>1143</v>
      </c>
      <c r="D2340" s="246" t="s">
        <v>354</v>
      </c>
      <c r="E2340" s="125" t="s">
        <v>7631</v>
      </c>
      <c r="F2340" s="125" t="s">
        <v>11855</v>
      </c>
      <c r="G2340" s="125"/>
      <c r="H2340" s="125"/>
      <c r="I2340" s="125" t="s">
        <v>11856</v>
      </c>
      <c r="J2340" s="125" t="s">
        <v>11857</v>
      </c>
      <c r="K2340" s="125" t="s">
        <v>7120</v>
      </c>
      <c r="L2340" s="129" t="s">
        <v>2511</v>
      </c>
      <c r="M2340" s="125" t="s">
        <v>7110</v>
      </c>
      <c r="N2340" s="129" t="s">
        <v>11809</v>
      </c>
      <c r="O2340" s="129"/>
      <c r="P2340" s="183" t="n">
        <v>42736</v>
      </c>
      <c r="Q2340" s="183" t="n">
        <v>45291</v>
      </c>
      <c r="R2340" s="129" t="n">
        <v>1</v>
      </c>
      <c r="S2340" s="125" t="s">
        <v>7130</v>
      </c>
      <c r="T2340" s="129" t="n">
        <v>228</v>
      </c>
      <c r="U2340" s="129" t="n">
        <v>97</v>
      </c>
      <c r="V2340" s="129" t="n">
        <v>359</v>
      </c>
      <c r="W2340" s="129" t="s">
        <v>11810</v>
      </c>
      <c r="X2340" s="129"/>
      <c r="Y2340" s="129"/>
      <c r="Z2340" s="129" t="n">
        <v>1</v>
      </c>
      <c r="AE2340" s="94" t="e">
        <f aca="false" t="array" ref="AE2340:AI2340">_xlfn.torow(_xlfn.unique(_xlfn._xlws.filter(cat_table[Subsector],$E2340=cat_table[Sector],"")))</f>
        <v>#NAME?</v>
      </c>
      <c r="AF2340" s="94" t="e">
        <v>#NAME?</v>
      </c>
      <c r="AG2340" s="94" t="e">
        <v>#NAME?</v>
      </c>
      <c r="AH2340" s="94" t="e">
        <v>#NAME?</v>
      </c>
      <c r="AI2340" s="94" t="e">
        <v>#NAME?</v>
      </c>
      <c r="AO2340" s="94" t="e">
        <f aca="false" t="array" ref="AO2340:AP2340">_xlfn.torow(_xlfn.unique(_xlfn._xlws.filter(cat_table[Sub-subsector],($E2340=cat_table[Sector])*($F2340=cat_table[Subsector]),"")))</f>
        <v>#NAME?</v>
      </c>
      <c r="AP2340" s="94" t="e">
        <v>#NAME?</v>
      </c>
    </row>
    <row r="2341" customFormat="false" ht="15" hidden="false" customHeight="true" outlineLevel="0" collapsed="false">
      <c r="A2341" s="193" t="s">
        <v>11860</v>
      </c>
      <c r="B2341" s="20" t="str">
        <f aca="false">INDEX(Table2[], MATCH(L2341, Location_ID!$D$2:$D$648, 0), 1)</f>
        <v>7ac103fd-3352-442d-9760-a4c399234787</v>
      </c>
      <c r="C2341" s="193" t="s">
        <v>1149</v>
      </c>
      <c r="D2341" s="273" t="s">
        <v>354</v>
      </c>
      <c r="E2341" s="193" t="s">
        <v>7631</v>
      </c>
      <c r="F2341" s="193" t="s">
        <v>7632</v>
      </c>
      <c r="G2341" s="193" t="s">
        <v>7633</v>
      </c>
      <c r="H2341" s="196"/>
      <c r="I2341" s="193" t="s">
        <v>11861</v>
      </c>
      <c r="J2341" s="193" t="s">
        <v>2514</v>
      </c>
      <c r="K2341" s="193" t="s">
        <v>7120</v>
      </c>
      <c r="L2341" s="193" t="s">
        <v>2514</v>
      </c>
      <c r="M2341" s="193" t="s">
        <v>7110</v>
      </c>
      <c r="N2341" s="193" t="s">
        <v>11862</v>
      </c>
      <c r="O2341" s="193" t="s">
        <v>11863</v>
      </c>
      <c r="P2341" s="219" t="n">
        <v>42956</v>
      </c>
      <c r="Q2341" s="219" t="n">
        <v>42958</v>
      </c>
      <c r="R2341" s="193" t="n">
        <v>1</v>
      </c>
      <c r="S2341" s="193" t="s">
        <v>11864</v>
      </c>
      <c r="T2341" s="193" t="n">
        <v>475.4</v>
      </c>
      <c r="U2341" s="193"/>
      <c r="V2341" s="193"/>
      <c r="W2341" s="193" t="s">
        <v>11865</v>
      </c>
      <c r="X2341" s="196"/>
      <c r="Y2341" s="196"/>
      <c r="Z2341" s="196" t="n">
        <v>1</v>
      </c>
      <c r="AE2341" s="94" t="e">
        <f aca="false" t="array" ref="AE2341:AI2341">_xlfn.torow(_xlfn.unique(_xlfn._xlws.filter(cat_table[Subsector],$E2341=cat_table[Sector],"")))</f>
        <v>#NAME?</v>
      </c>
      <c r="AF2341" s="94" t="e">
        <v>#NAME?</v>
      </c>
      <c r="AG2341" s="94" t="e">
        <v>#NAME?</v>
      </c>
      <c r="AH2341" s="94" t="e">
        <v>#NAME?</v>
      </c>
      <c r="AI2341" s="94" t="e">
        <v>#NAME?</v>
      </c>
      <c r="AO2341" s="94" t="e">
        <f aca="false" t="array" ref="AO2341:AO2341">_xlfn.torow(_xlfn.unique(_xlfn._xlws.filter(cat_table[Sub-subsector],($E2341=cat_table[Sector])*($F2341=cat_table[Subsector]),"")))</f>
        <v>#NAME?</v>
      </c>
    </row>
    <row r="2342" customFormat="false" ht="15" hidden="false" customHeight="true" outlineLevel="0" collapsed="false">
      <c r="A2342" s="193" t="s">
        <v>11866</v>
      </c>
      <c r="B2342" s="20" t="str">
        <f aca="false">INDEX(Table2[], MATCH(L2342, Location_ID!$D$2:$D$648, 0), 1)</f>
        <v>119b046f-d1b2-453d-9eb4-c086391944e1</v>
      </c>
      <c r="C2342" s="193" t="s">
        <v>1149</v>
      </c>
      <c r="D2342" s="273" t="s">
        <v>354</v>
      </c>
      <c r="E2342" s="193" t="s">
        <v>7631</v>
      </c>
      <c r="F2342" s="193" t="s">
        <v>7632</v>
      </c>
      <c r="G2342" s="193" t="s">
        <v>7633</v>
      </c>
      <c r="H2342" s="196"/>
      <c r="I2342" s="193" t="s">
        <v>11861</v>
      </c>
      <c r="J2342" s="193" t="s">
        <v>2516</v>
      </c>
      <c r="K2342" s="193" t="s">
        <v>7120</v>
      </c>
      <c r="L2342" s="193" t="s">
        <v>2516</v>
      </c>
      <c r="M2342" s="193" t="s">
        <v>7110</v>
      </c>
      <c r="N2342" s="193" t="s">
        <v>11867</v>
      </c>
      <c r="O2342" s="193" t="s">
        <v>11868</v>
      </c>
      <c r="P2342" s="219" t="n">
        <v>42947</v>
      </c>
      <c r="Q2342" s="219" t="n">
        <v>42950</v>
      </c>
      <c r="R2342" s="193" t="n">
        <v>1</v>
      </c>
      <c r="S2342" s="193" t="s">
        <v>11864</v>
      </c>
      <c r="T2342" s="193" t="n">
        <v>32.5</v>
      </c>
      <c r="U2342" s="193"/>
      <c r="V2342" s="193"/>
      <c r="W2342" s="193" t="s">
        <v>11865</v>
      </c>
      <c r="X2342" s="196"/>
      <c r="Y2342" s="196"/>
      <c r="Z2342" s="196" t="n">
        <v>1</v>
      </c>
      <c r="AE2342" s="94" t="e">
        <f aca="false" t="array" ref="AE2342:AI2342">_xlfn.torow(_xlfn.unique(_xlfn._xlws.filter(cat_table[Subsector],$E2342=cat_table[Sector],"")))</f>
        <v>#NAME?</v>
      </c>
      <c r="AF2342" s="94" t="e">
        <v>#NAME?</v>
      </c>
      <c r="AG2342" s="94" t="e">
        <v>#NAME?</v>
      </c>
      <c r="AH2342" s="94" t="e">
        <v>#NAME?</v>
      </c>
      <c r="AI2342" s="94" t="e">
        <v>#NAME?</v>
      </c>
      <c r="AO2342" s="94" t="e">
        <f aca="false" t="array" ref="AO2342:AO2342">_xlfn.torow(_xlfn.unique(_xlfn._xlws.filter(cat_table[Sub-subsector],($E2342=cat_table[Sector])*($F2342=cat_table[Subsector]),"")))</f>
        <v>#NAME?</v>
      </c>
    </row>
    <row r="2343" customFormat="false" ht="15" hidden="false" customHeight="true" outlineLevel="0" collapsed="false">
      <c r="A2343" s="193" t="s">
        <v>11869</v>
      </c>
      <c r="B2343" s="20" t="str">
        <f aca="false">INDEX(Table2[], MATCH(L2343, Location_ID!$D$2:$D$648, 0), 1)</f>
        <v>2fc4e001-bb98-47eb-80f1-d4635dd7cd9f</v>
      </c>
      <c r="C2343" s="193" t="s">
        <v>1149</v>
      </c>
      <c r="D2343" s="273" t="s">
        <v>354</v>
      </c>
      <c r="E2343" s="193" t="s">
        <v>7631</v>
      </c>
      <c r="F2343" s="193" t="s">
        <v>7632</v>
      </c>
      <c r="G2343" s="193" t="s">
        <v>7633</v>
      </c>
      <c r="H2343" s="196"/>
      <c r="I2343" s="193" t="s">
        <v>11870</v>
      </c>
      <c r="J2343" s="193" t="s">
        <v>2518</v>
      </c>
      <c r="K2343" s="193" t="s">
        <v>7120</v>
      </c>
      <c r="L2343" s="193" t="s">
        <v>2518</v>
      </c>
      <c r="M2343" s="193" t="s">
        <v>7110</v>
      </c>
      <c r="N2343" s="193" t="s">
        <v>11871</v>
      </c>
      <c r="O2343" s="193" t="s">
        <v>11872</v>
      </c>
      <c r="P2343" s="219" t="n">
        <v>42946</v>
      </c>
      <c r="Q2343" s="219" t="n">
        <v>42950</v>
      </c>
      <c r="R2343" s="193" t="n">
        <v>1</v>
      </c>
      <c r="S2343" s="193" t="s">
        <v>11864</v>
      </c>
      <c r="T2343" s="193" t="n">
        <v>40.8</v>
      </c>
      <c r="U2343" s="193"/>
      <c r="V2343" s="193"/>
      <c r="W2343" s="193" t="s">
        <v>11865</v>
      </c>
      <c r="X2343" s="196"/>
      <c r="Y2343" s="196"/>
      <c r="Z2343" s="196" t="n">
        <v>1</v>
      </c>
      <c r="AE2343" s="94" t="e">
        <f aca="false" t="array" ref="AE2343:AI2343">_xlfn.torow(_xlfn.unique(_xlfn._xlws.filter(cat_table[Subsector],$E2343=cat_table[Sector],"")))</f>
        <v>#NAME?</v>
      </c>
      <c r="AF2343" s="94" t="e">
        <v>#NAME?</v>
      </c>
      <c r="AG2343" s="94" t="e">
        <v>#NAME?</v>
      </c>
      <c r="AH2343" s="94" t="e">
        <v>#NAME?</v>
      </c>
      <c r="AI2343" s="94" t="e">
        <v>#NAME?</v>
      </c>
      <c r="AO2343" s="94" t="e">
        <f aca="false" t="array" ref="AO2343:AO2343">_xlfn.torow(_xlfn.unique(_xlfn._xlws.filter(cat_table[Sub-subsector],($E2343=cat_table[Sector])*($F2343=cat_table[Subsector]),"")))</f>
        <v>#NAME?</v>
      </c>
    </row>
    <row r="2344" customFormat="false" ht="15" hidden="false" customHeight="true" outlineLevel="0" collapsed="false">
      <c r="A2344" s="193" t="s">
        <v>11873</v>
      </c>
      <c r="B2344" s="20" t="str">
        <f aca="false">INDEX(Table2[], MATCH(L2344, Location_ID!$D$2:$D$648, 0), 1)</f>
        <v>1d4cf1ec-690d-4acf-841d-2482124b36a6</v>
      </c>
      <c r="C2344" s="193" t="s">
        <v>1149</v>
      </c>
      <c r="D2344" s="273" t="s">
        <v>354</v>
      </c>
      <c r="E2344" s="193" t="s">
        <v>7631</v>
      </c>
      <c r="F2344" s="193" t="s">
        <v>7632</v>
      </c>
      <c r="G2344" s="193" t="s">
        <v>7633</v>
      </c>
      <c r="H2344" s="196"/>
      <c r="I2344" s="193" t="s">
        <v>11874</v>
      </c>
      <c r="J2344" s="193" t="s">
        <v>2520</v>
      </c>
      <c r="K2344" s="193" t="s">
        <v>7120</v>
      </c>
      <c r="L2344" s="193" t="s">
        <v>2520</v>
      </c>
      <c r="M2344" s="193" t="s">
        <v>7110</v>
      </c>
      <c r="N2344" s="193" t="s">
        <v>11875</v>
      </c>
      <c r="O2344" s="193" t="s">
        <v>11876</v>
      </c>
      <c r="P2344" s="219" t="n">
        <v>42958</v>
      </c>
      <c r="Q2344" s="219" t="n">
        <v>42959</v>
      </c>
      <c r="R2344" s="193" t="n">
        <v>1</v>
      </c>
      <c r="S2344" s="193" t="s">
        <v>11864</v>
      </c>
      <c r="T2344" s="193" t="n">
        <v>9.8</v>
      </c>
      <c r="U2344" s="193"/>
      <c r="V2344" s="193"/>
      <c r="W2344" s="193" t="s">
        <v>11865</v>
      </c>
      <c r="X2344" s="196"/>
      <c r="Y2344" s="196"/>
      <c r="Z2344" s="196" t="n">
        <v>1</v>
      </c>
      <c r="AE2344" s="94" t="e">
        <f aca="false" t="array" ref="AE2344:AI2344">_xlfn.torow(_xlfn.unique(_xlfn._xlws.filter(cat_table[Subsector],$E2344=cat_table[Sector],"")))</f>
        <v>#NAME?</v>
      </c>
      <c r="AF2344" s="94" t="e">
        <v>#NAME?</v>
      </c>
      <c r="AG2344" s="94" t="e">
        <v>#NAME?</v>
      </c>
      <c r="AH2344" s="94" t="e">
        <v>#NAME?</v>
      </c>
      <c r="AI2344" s="94" t="e">
        <v>#NAME?</v>
      </c>
      <c r="AO2344" s="94" t="e">
        <f aca="false" t="array" ref="AO2344:AO2344">_xlfn.torow(_xlfn.unique(_xlfn._xlws.filter(cat_table[Sub-subsector],($E2344=cat_table[Sector])*($F2344=cat_table[Subsector]),"")))</f>
        <v>#NAME?</v>
      </c>
    </row>
    <row r="2345" customFormat="false" ht="15" hidden="false" customHeight="true" outlineLevel="0" collapsed="false">
      <c r="A2345" s="193" t="s">
        <v>11877</v>
      </c>
      <c r="B2345" s="20" t="str">
        <f aca="false">INDEX(Table2[], MATCH(L2345, Location_ID!$D$2:$D$648, 0), 1)</f>
        <v>4cdb834a-6572-47f9-9b06-d0675c15e717</v>
      </c>
      <c r="C2345" s="193" t="s">
        <v>1149</v>
      </c>
      <c r="D2345" s="273" t="s">
        <v>354</v>
      </c>
      <c r="E2345" s="193" t="s">
        <v>7631</v>
      </c>
      <c r="F2345" s="193" t="s">
        <v>7632</v>
      </c>
      <c r="G2345" s="193" t="s">
        <v>7633</v>
      </c>
      <c r="H2345" s="196"/>
      <c r="I2345" s="193" t="s">
        <v>11861</v>
      </c>
      <c r="J2345" s="193" t="s">
        <v>2522</v>
      </c>
      <c r="K2345" s="193" t="s">
        <v>7120</v>
      </c>
      <c r="L2345" s="193" t="s">
        <v>2522</v>
      </c>
      <c r="M2345" s="193" t="s">
        <v>7110</v>
      </c>
      <c r="N2345" s="193" t="s">
        <v>11878</v>
      </c>
      <c r="O2345" s="193" t="s">
        <v>11879</v>
      </c>
      <c r="P2345" s="219" t="n">
        <v>42961</v>
      </c>
      <c r="Q2345" s="219" t="n">
        <v>42962</v>
      </c>
      <c r="R2345" s="193" t="n">
        <v>1</v>
      </c>
      <c r="S2345" s="193" t="s">
        <v>11864</v>
      </c>
      <c r="T2345" s="193" t="n">
        <v>78.4</v>
      </c>
      <c r="U2345" s="193"/>
      <c r="V2345" s="193"/>
      <c r="W2345" s="193" t="s">
        <v>11865</v>
      </c>
      <c r="X2345" s="196"/>
      <c r="Y2345" s="196"/>
      <c r="Z2345" s="196" t="n">
        <v>1</v>
      </c>
      <c r="AE2345" s="94" t="e">
        <f aca="false" t="array" ref="AE2345:AI2345">_xlfn.torow(_xlfn.unique(_xlfn._xlws.filter(cat_table[Subsector],$E2345=cat_table[Sector],"")))</f>
        <v>#NAME?</v>
      </c>
      <c r="AF2345" s="94" t="e">
        <v>#NAME?</v>
      </c>
      <c r="AG2345" s="94" t="e">
        <v>#NAME?</v>
      </c>
      <c r="AH2345" s="94" t="e">
        <v>#NAME?</v>
      </c>
      <c r="AI2345" s="94" t="e">
        <v>#NAME?</v>
      </c>
      <c r="AO2345" s="94" t="e">
        <f aca="false" t="array" ref="AO2345:AO2345">_xlfn.torow(_xlfn.unique(_xlfn._xlws.filter(cat_table[Sub-subsector],($E2345=cat_table[Sector])*($F2345=cat_table[Subsector]),"")))</f>
        <v>#NAME?</v>
      </c>
    </row>
    <row r="2346" customFormat="false" ht="15" hidden="false" customHeight="true" outlineLevel="0" collapsed="false">
      <c r="A2346" s="62" t="s">
        <v>11880</v>
      </c>
      <c r="B2346" s="20" t="str">
        <f aca="false">INDEX(Table2[], MATCH(L2346, Location_ID!$D$2:$D$648, 0), 1)</f>
        <v>1a0bbda5-2aca-424d-8864-72bda14bd858</v>
      </c>
      <c r="C2346" s="20" t="s">
        <v>1155</v>
      </c>
      <c r="D2346" s="230" t="s">
        <v>354</v>
      </c>
      <c r="E2346" s="20" t="s">
        <v>7631</v>
      </c>
      <c r="F2346" s="20" t="s">
        <v>7632</v>
      </c>
      <c r="G2346" s="20" t="s">
        <v>7633</v>
      </c>
      <c r="H2346" s="20"/>
      <c r="I2346" s="20" t="s">
        <v>10237</v>
      </c>
      <c r="J2346" s="20" t="s">
        <v>2524</v>
      </c>
      <c r="K2346" s="20" t="s">
        <v>7120</v>
      </c>
      <c r="L2346" s="20" t="s">
        <v>2524</v>
      </c>
      <c r="M2346" s="20" t="s">
        <v>7125</v>
      </c>
      <c r="N2346" s="20" t="s">
        <v>11881</v>
      </c>
      <c r="O2346" s="20" t="s">
        <v>11882</v>
      </c>
      <c r="P2346" s="201" t="n">
        <v>43853</v>
      </c>
      <c r="Q2346" s="201" t="n">
        <v>43853</v>
      </c>
      <c r="R2346" s="20" t="n">
        <v>1</v>
      </c>
      <c r="S2346" s="20" t="s">
        <v>7130</v>
      </c>
      <c r="T2346" s="20" t="n">
        <v>24.1</v>
      </c>
      <c r="U2346" s="20" t="n">
        <v>23.2</v>
      </c>
      <c r="V2346" s="20" t="n">
        <v>25</v>
      </c>
      <c r="W2346" s="20" t="s">
        <v>11865</v>
      </c>
      <c r="X2346" s="35"/>
      <c r="Y2346" s="35"/>
      <c r="Z2346" s="35" t="n">
        <v>0</v>
      </c>
      <c r="AE2346" s="94" t="e">
        <f aca="false" t="array" ref="AE2346:AI2346">_xlfn.torow(_xlfn.unique(_xlfn._xlws.filter(cat_table[Subsector],$E2346=cat_table[Sector],"")))</f>
        <v>#NAME?</v>
      </c>
      <c r="AF2346" s="94" t="e">
        <v>#NAME?</v>
      </c>
      <c r="AG2346" s="94" t="e">
        <v>#NAME?</v>
      </c>
      <c r="AH2346" s="94" t="e">
        <v>#NAME?</v>
      </c>
      <c r="AI2346" s="94" t="e">
        <v>#NAME?</v>
      </c>
      <c r="AO2346" s="94" t="e">
        <f aca="false" t="array" ref="AO2346:AO2346">_xlfn.torow(_xlfn.unique(_xlfn._xlws.filter(cat_table[Sub-subsector],($E2346=cat_table[Sector])*($F2346=cat_table[Subsector]),"")))</f>
        <v>#NAME?</v>
      </c>
    </row>
    <row r="2347" customFormat="false" ht="15" hidden="false" customHeight="true" outlineLevel="0" collapsed="false">
      <c r="A2347" s="62" t="s">
        <v>11883</v>
      </c>
      <c r="B2347" s="20" t="str">
        <f aca="false">INDEX(Table2[], MATCH(L2347, Location_ID!$D$2:$D$648, 0), 1)</f>
        <v>1a0bbda5-2aca-424d-8864-72bda14bd858</v>
      </c>
      <c r="C2347" s="20" t="s">
        <v>1155</v>
      </c>
      <c r="D2347" s="230" t="s">
        <v>354</v>
      </c>
      <c r="E2347" s="20" t="s">
        <v>7631</v>
      </c>
      <c r="F2347" s="20" t="s">
        <v>7632</v>
      </c>
      <c r="G2347" s="20" t="s">
        <v>7633</v>
      </c>
      <c r="H2347" s="20"/>
      <c r="I2347" s="20" t="s">
        <v>10237</v>
      </c>
      <c r="J2347" s="20" t="s">
        <v>2524</v>
      </c>
      <c r="K2347" s="20" t="s">
        <v>7120</v>
      </c>
      <c r="L2347" s="20" t="s">
        <v>2524</v>
      </c>
      <c r="M2347" s="20" t="s">
        <v>7125</v>
      </c>
      <c r="N2347" s="20" t="s">
        <v>11884</v>
      </c>
      <c r="O2347" s="20" t="s">
        <v>11885</v>
      </c>
      <c r="P2347" s="201" t="n">
        <v>43853</v>
      </c>
      <c r="Q2347" s="201" t="n">
        <v>43853</v>
      </c>
      <c r="R2347" s="20" t="n">
        <v>1</v>
      </c>
      <c r="S2347" s="20" t="s">
        <v>7130</v>
      </c>
      <c r="T2347" s="20" t="n">
        <v>20.9</v>
      </c>
      <c r="U2347" s="20" t="n">
        <v>20</v>
      </c>
      <c r="V2347" s="20" t="n">
        <v>21.8</v>
      </c>
      <c r="W2347" s="20" t="s">
        <v>11865</v>
      </c>
      <c r="X2347" s="35"/>
      <c r="Y2347" s="35"/>
      <c r="Z2347" s="35" t="n">
        <v>0</v>
      </c>
      <c r="AE2347" s="94" t="e">
        <f aca="false" t="array" ref="AE2347:AI2347">_xlfn.torow(_xlfn.unique(_xlfn._xlws.filter(cat_table[Subsector],$E2347=cat_table[Sector],"")))</f>
        <v>#NAME?</v>
      </c>
      <c r="AF2347" s="94" t="e">
        <v>#NAME?</v>
      </c>
      <c r="AG2347" s="94" t="e">
        <v>#NAME?</v>
      </c>
      <c r="AH2347" s="94" t="e">
        <v>#NAME?</v>
      </c>
      <c r="AI2347" s="94" t="e">
        <v>#NAME?</v>
      </c>
      <c r="AO2347" s="94" t="e">
        <f aca="false" t="array" ref="AO2347:AO2347">_xlfn.torow(_xlfn.unique(_xlfn._xlws.filter(cat_table[Sub-subsector],($E2347=cat_table[Sector])*($F2347=cat_table[Subsector]),"")))</f>
        <v>#NAME?</v>
      </c>
    </row>
    <row r="2348" customFormat="false" ht="15" hidden="false" customHeight="true" outlineLevel="0" collapsed="false">
      <c r="A2348" s="62" t="s">
        <v>11886</v>
      </c>
      <c r="B2348" s="20" t="str">
        <f aca="false">INDEX(Table2[], MATCH(L2348, Location_ID!$D$2:$D$648, 0), 1)</f>
        <v>1a0bbda5-2aca-424d-8864-72bda14bd858</v>
      </c>
      <c r="C2348" s="20" t="s">
        <v>1155</v>
      </c>
      <c r="D2348" s="230" t="s">
        <v>354</v>
      </c>
      <c r="E2348" s="20" t="s">
        <v>7631</v>
      </c>
      <c r="F2348" s="20" t="s">
        <v>7632</v>
      </c>
      <c r="G2348" s="20" t="s">
        <v>7633</v>
      </c>
      <c r="H2348" s="20"/>
      <c r="I2348" s="20" t="s">
        <v>10237</v>
      </c>
      <c r="J2348" s="20" t="s">
        <v>2524</v>
      </c>
      <c r="K2348" s="20" t="s">
        <v>7120</v>
      </c>
      <c r="L2348" s="20" t="s">
        <v>2524</v>
      </c>
      <c r="M2348" s="20" t="s">
        <v>7125</v>
      </c>
      <c r="N2348" s="20" t="s">
        <v>11887</v>
      </c>
      <c r="O2348" s="20" t="s">
        <v>11888</v>
      </c>
      <c r="P2348" s="201" t="n">
        <v>43853</v>
      </c>
      <c r="Q2348" s="201" t="n">
        <v>43853</v>
      </c>
      <c r="R2348" s="20" t="n">
        <v>1</v>
      </c>
      <c r="S2348" s="20" t="s">
        <v>7130</v>
      </c>
      <c r="T2348" s="20" t="n">
        <v>23</v>
      </c>
      <c r="U2348" s="20" t="n">
        <v>21.7</v>
      </c>
      <c r="V2348" s="20" t="n">
        <v>24.3</v>
      </c>
      <c r="W2348" s="20" t="s">
        <v>11865</v>
      </c>
      <c r="X2348" s="35"/>
      <c r="Y2348" s="35"/>
      <c r="Z2348" s="35" t="n">
        <v>0</v>
      </c>
      <c r="AE2348" s="94" t="e">
        <f aca="false" t="array" ref="AE2348:AI2348">_xlfn.torow(_xlfn.unique(_xlfn._xlws.filter(cat_table[Subsector],$E2348=cat_table[Sector],"")))</f>
        <v>#NAME?</v>
      </c>
      <c r="AF2348" s="94" t="e">
        <v>#NAME?</v>
      </c>
      <c r="AG2348" s="94" t="e">
        <v>#NAME?</v>
      </c>
      <c r="AH2348" s="94" t="e">
        <v>#NAME?</v>
      </c>
      <c r="AI2348" s="94" t="e">
        <v>#NAME?</v>
      </c>
      <c r="AO2348" s="94" t="e">
        <f aca="false" t="array" ref="AO2348:AO2348">_xlfn.torow(_xlfn.unique(_xlfn._xlws.filter(cat_table[Sub-subsector],($E2348=cat_table[Sector])*($F2348=cat_table[Subsector]),"")))</f>
        <v>#NAME?</v>
      </c>
    </row>
    <row r="2349" customFormat="false" ht="15" hidden="false" customHeight="true" outlineLevel="0" collapsed="false">
      <c r="A2349" s="62" t="s">
        <v>11889</v>
      </c>
      <c r="B2349" s="20" t="str">
        <f aca="false">INDEX(Table2[], MATCH(L2349, Location_ID!$D$2:$D$648, 0), 1)</f>
        <v>1a0bbda5-2aca-424d-8864-72bda14bd858</v>
      </c>
      <c r="C2349" s="20" t="s">
        <v>1155</v>
      </c>
      <c r="D2349" s="230" t="s">
        <v>354</v>
      </c>
      <c r="E2349" s="20" t="s">
        <v>7631</v>
      </c>
      <c r="F2349" s="20" t="s">
        <v>7632</v>
      </c>
      <c r="G2349" s="20" t="s">
        <v>7633</v>
      </c>
      <c r="H2349" s="20"/>
      <c r="I2349" s="20" t="s">
        <v>10237</v>
      </c>
      <c r="J2349" s="20" t="s">
        <v>2524</v>
      </c>
      <c r="K2349" s="20" t="s">
        <v>7120</v>
      </c>
      <c r="L2349" s="20" t="s">
        <v>2524</v>
      </c>
      <c r="M2349" s="20" t="s">
        <v>7125</v>
      </c>
      <c r="N2349" s="20" t="s">
        <v>11890</v>
      </c>
      <c r="O2349" s="20" t="s">
        <v>11891</v>
      </c>
      <c r="P2349" s="201" t="n">
        <v>43858</v>
      </c>
      <c r="Q2349" s="201" t="n">
        <v>43858</v>
      </c>
      <c r="R2349" s="20" t="n">
        <v>1</v>
      </c>
      <c r="S2349" s="20" t="s">
        <v>7130</v>
      </c>
      <c r="T2349" s="20" t="n">
        <v>72.3</v>
      </c>
      <c r="U2349" s="20" t="n">
        <v>70.3</v>
      </c>
      <c r="V2349" s="20" t="n">
        <v>74.3</v>
      </c>
      <c r="W2349" s="20" t="s">
        <v>11865</v>
      </c>
      <c r="X2349" s="35"/>
      <c r="Y2349" s="35"/>
      <c r="Z2349" s="35" t="n">
        <v>0</v>
      </c>
      <c r="AE2349" s="94" t="e">
        <f aca="false" t="array" ref="AE2349:AI2349">_xlfn.torow(_xlfn.unique(_xlfn._xlws.filter(cat_table[Subsector],$E2349=cat_table[Sector],"")))</f>
        <v>#NAME?</v>
      </c>
      <c r="AF2349" s="94" t="e">
        <v>#NAME?</v>
      </c>
      <c r="AG2349" s="94" t="e">
        <v>#NAME?</v>
      </c>
      <c r="AH2349" s="94" t="e">
        <v>#NAME?</v>
      </c>
      <c r="AI2349" s="94" t="e">
        <v>#NAME?</v>
      </c>
      <c r="AO2349" s="94" t="e">
        <f aca="false" t="array" ref="AO2349:AO2349">_xlfn.torow(_xlfn.unique(_xlfn._xlws.filter(cat_table[Sub-subsector],($E2349=cat_table[Sector])*($F2349=cat_table[Subsector]),"")))</f>
        <v>#NAME?</v>
      </c>
    </row>
    <row r="2350" customFormat="false" ht="15" hidden="false" customHeight="true" outlineLevel="0" collapsed="false">
      <c r="A2350" s="62" t="s">
        <v>11892</v>
      </c>
      <c r="B2350" s="20" t="str">
        <f aca="false">INDEX(Table2[], MATCH(L2350, Location_ID!$D$2:$D$648, 0), 1)</f>
        <v>1a0bbda5-2aca-424d-8864-72bda14bd858</v>
      </c>
      <c r="C2350" s="20" t="s">
        <v>1155</v>
      </c>
      <c r="D2350" s="230" t="s">
        <v>354</v>
      </c>
      <c r="E2350" s="20" t="s">
        <v>7631</v>
      </c>
      <c r="F2350" s="20" t="s">
        <v>7632</v>
      </c>
      <c r="G2350" s="20" t="s">
        <v>7633</v>
      </c>
      <c r="H2350" s="20"/>
      <c r="I2350" s="20" t="s">
        <v>10237</v>
      </c>
      <c r="J2350" s="20" t="s">
        <v>2524</v>
      </c>
      <c r="K2350" s="20" t="s">
        <v>7120</v>
      </c>
      <c r="L2350" s="20" t="s">
        <v>2524</v>
      </c>
      <c r="M2350" s="20" t="s">
        <v>7125</v>
      </c>
      <c r="N2350" s="20" t="s">
        <v>11893</v>
      </c>
      <c r="O2350" s="20" t="s">
        <v>11894</v>
      </c>
      <c r="P2350" s="201" t="n">
        <v>43858</v>
      </c>
      <c r="Q2350" s="201" t="n">
        <v>43858</v>
      </c>
      <c r="R2350" s="20" t="n">
        <v>1</v>
      </c>
      <c r="S2350" s="20" t="s">
        <v>7130</v>
      </c>
      <c r="T2350" s="20" t="n">
        <v>35.8</v>
      </c>
      <c r="U2350" s="20" t="n">
        <v>34.3</v>
      </c>
      <c r="V2350" s="20" t="n">
        <v>37.3</v>
      </c>
      <c r="W2350" s="20" t="s">
        <v>11865</v>
      </c>
      <c r="X2350" s="35"/>
      <c r="Y2350" s="35"/>
      <c r="Z2350" s="35" t="n">
        <v>0</v>
      </c>
      <c r="AE2350" s="94" t="e">
        <f aca="false" t="array" ref="AE2350:AI2350">_xlfn.torow(_xlfn.unique(_xlfn._xlws.filter(cat_table[Subsector],$E2350=cat_table[Sector],"")))</f>
        <v>#NAME?</v>
      </c>
      <c r="AF2350" s="94" t="e">
        <v>#NAME?</v>
      </c>
      <c r="AG2350" s="94" t="e">
        <v>#NAME?</v>
      </c>
      <c r="AH2350" s="94" t="e">
        <v>#NAME?</v>
      </c>
      <c r="AI2350" s="94" t="e">
        <v>#NAME?</v>
      </c>
      <c r="AO2350" s="94" t="e">
        <f aca="false" t="array" ref="AO2350:AO2350">_xlfn.torow(_xlfn.unique(_xlfn._xlws.filter(cat_table[Sub-subsector],($E2350=cat_table[Sector])*($F2350=cat_table[Subsector]),"")))</f>
        <v>#NAME?</v>
      </c>
    </row>
    <row r="2351" customFormat="false" ht="15" hidden="false" customHeight="true" outlineLevel="0" collapsed="false">
      <c r="A2351" s="62" t="s">
        <v>11895</v>
      </c>
      <c r="B2351" s="20" t="str">
        <f aca="false">INDEX(Table2[], MATCH(L2351, Location_ID!$D$2:$D$648, 0), 1)</f>
        <v>1a0bbda5-2aca-424d-8864-72bda14bd858</v>
      </c>
      <c r="C2351" s="20" t="s">
        <v>1155</v>
      </c>
      <c r="D2351" s="230" t="s">
        <v>354</v>
      </c>
      <c r="E2351" s="20" t="s">
        <v>7631</v>
      </c>
      <c r="F2351" s="20" t="s">
        <v>7632</v>
      </c>
      <c r="G2351" s="20" t="s">
        <v>7633</v>
      </c>
      <c r="H2351" s="20"/>
      <c r="I2351" s="20" t="s">
        <v>10237</v>
      </c>
      <c r="J2351" s="20" t="s">
        <v>2524</v>
      </c>
      <c r="K2351" s="20" t="s">
        <v>7120</v>
      </c>
      <c r="L2351" s="20" t="s">
        <v>2524</v>
      </c>
      <c r="M2351" s="20" t="s">
        <v>7125</v>
      </c>
      <c r="N2351" s="20" t="s">
        <v>11896</v>
      </c>
      <c r="O2351" s="20" t="s">
        <v>11897</v>
      </c>
      <c r="P2351" s="201" t="n">
        <v>43858</v>
      </c>
      <c r="Q2351" s="201" t="n">
        <v>43858</v>
      </c>
      <c r="R2351" s="20" t="n">
        <v>1</v>
      </c>
      <c r="S2351" s="20" t="s">
        <v>7130</v>
      </c>
      <c r="T2351" s="20" t="n">
        <v>11.6</v>
      </c>
      <c r="U2351" s="20" t="n">
        <v>11.1</v>
      </c>
      <c r="V2351" s="20" t="n">
        <v>12.1</v>
      </c>
      <c r="W2351" s="20" t="s">
        <v>11865</v>
      </c>
      <c r="X2351" s="35"/>
      <c r="Y2351" s="35"/>
      <c r="Z2351" s="35" t="n">
        <v>0</v>
      </c>
      <c r="AE2351" s="94" t="e">
        <f aca="false" t="array" ref="AE2351:AI2351">_xlfn.torow(_xlfn.unique(_xlfn._xlws.filter(cat_table[Subsector],$E2351=cat_table[Sector],"")))</f>
        <v>#NAME?</v>
      </c>
      <c r="AF2351" s="94" t="e">
        <v>#NAME?</v>
      </c>
      <c r="AG2351" s="94" t="e">
        <v>#NAME?</v>
      </c>
      <c r="AH2351" s="94" t="e">
        <v>#NAME?</v>
      </c>
      <c r="AI2351" s="94" t="e">
        <v>#NAME?</v>
      </c>
      <c r="AO2351" s="94" t="e">
        <f aca="false" t="array" ref="AO2351:AO2351">_xlfn.torow(_xlfn.unique(_xlfn._xlws.filter(cat_table[Sub-subsector],($E2351=cat_table[Sector])*($F2351=cat_table[Subsector]),"")))</f>
        <v>#NAME?</v>
      </c>
    </row>
    <row r="2352" customFormat="false" ht="15" hidden="false" customHeight="true" outlineLevel="0" collapsed="false">
      <c r="A2352" s="62" t="s">
        <v>11898</v>
      </c>
      <c r="B2352" s="20" t="str">
        <f aca="false">INDEX(Table2[], MATCH(L2352, Location_ID!$D$2:$D$648, 0), 1)</f>
        <v>1a0bbda5-2aca-424d-8864-72bda14bd858</v>
      </c>
      <c r="C2352" s="20" t="s">
        <v>1155</v>
      </c>
      <c r="D2352" s="230" t="s">
        <v>354</v>
      </c>
      <c r="E2352" s="20" t="s">
        <v>7631</v>
      </c>
      <c r="F2352" s="20" t="s">
        <v>7632</v>
      </c>
      <c r="G2352" s="20" t="s">
        <v>7633</v>
      </c>
      <c r="H2352" s="20"/>
      <c r="I2352" s="20" t="s">
        <v>10237</v>
      </c>
      <c r="J2352" s="20" t="s">
        <v>2524</v>
      </c>
      <c r="K2352" s="20" t="s">
        <v>7120</v>
      </c>
      <c r="L2352" s="20" t="s">
        <v>2524</v>
      </c>
      <c r="M2352" s="20" t="s">
        <v>7125</v>
      </c>
      <c r="N2352" s="20" t="s">
        <v>11899</v>
      </c>
      <c r="O2352" s="20" t="s">
        <v>11900</v>
      </c>
      <c r="P2352" s="201" t="n">
        <v>43868</v>
      </c>
      <c r="Q2352" s="201" t="n">
        <v>43868</v>
      </c>
      <c r="R2352" s="20" t="n">
        <v>1</v>
      </c>
      <c r="S2352" s="20" t="s">
        <v>7130</v>
      </c>
      <c r="T2352" s="20" t="n">
        <v>4.1</v>
      </c>
      <c r="U2352" s="20" t="n">
        <v>3.6</v>
      </c>
      <c r="V2352" s="20" t="n">
        <v>4.6</v>
      </c>
      <c r="W2352" s="20" t="s">
        <v>11865</v>
      </c>
      <c r="X2352" s="35"/>
      <c r="Y2352" s="35"/>
      <c r="Z2352" s="35" t="n">
        <v>0</v>
      </c>
      <c r="AE2352" s="94" t="e">
        <f aca="false" t="array" ref="AE2352:AI2352">_xlfn.torow(_xlfn.unique(_xlfn._xlws.filter(cat_table[Subsector],$E2352=cat_table[Sector],"")))</f>
        <v>#NAME?</v>
      </c>
      <c r="AF2352" s="94" t="e">
        <v>#NAME?</v>
      </c>
      <c r="AG2352" s="94" t="e">
        <v>#NAME?</v>
      </c>
      <c r="AH2352" s="94" t="e">
        <v>#NAME?</v>
      </c>
      <c r="AI2352" s="94" t="e">
        <v>#NAME?</v>
      </c>
      <c r="AO2352" s="94" t="e">
        <f aca="false" t="array" ref="AO2352:AO2352">_xlfn.torow(_xlfn.unique(_xlfn._xlws.filter(cat_table[Sub-subsector],($E2352=cat_table[Sector])*($F2352=cat_table[Subsector]),"")))</f>
        <v>#NAME?</v>
      </c>
    </row>
    <row r="2353" customFormat="false" ht="15" hidden="false" customHeight="true" outlineLevel="0" collapsed="false">
      <c r="A2353" s="62" t="s">
        <v>11901</v>
      </c>
      <c r="B2353" s="20" t="str">
        <f aca="false">INDEX(Table2[], MATCH(L2353, Location_ID!$D$2:$D$648, 0), 1)</f>
        <v>1a0bbda5-2aca-424d-8864-72bda14bd858</v>
      </c>
      <c r="C2353" s="20" t="s">
        <v>1155</v>
      </c>
      <c r="D2353" s="230" t="s">
        <v>354</v>
      </c>
      <c r="E2353" s="20" t="s">
        <v>7631</v>
      </c>
      <c r="F2353" s="20" t="s">
        <v>7632</v>
      </c>
      <c r="G2353" s="20" t="s">
        <v>7633</v>
      </c>
      <c r="H2353" s="20"/>
      <c r="I2353" s="20" t="s">
        <v>10237</v>
      </c>
      <c r="J2353" s="20" t="s">
        <v>2524</v>
      </c>
      <c r="K2353" s="20" t="s">
        <v>7120</v>
      </c>
      <c r="L2353" s="20" t="s">
        <v>2524</v>
      </c>
      <c r="M2353" s="20" t="s">
        <v>7125</v>
      </c>
      <c r="N2353" s="20" t="s">
        <v>11902</v>
      </c>
      <c r="O2353" s="20" t="s">
        <v>11903</v>
      </c>
      <c r="P2353" s="201" t="n">
        <v>43868</v>
      </c>
      <c r="Q2353" s="201" t="n">
        <v>43868</v>
      </c>
      <c r="R2353" s="20" t="n">
        <v>1</v>
      </c>
      <c r="S2353" s="20" t="s">
        <v>7130</v>
      </c>
      <c r="T2353" s="20" t="n">
        <v>5.2</v>
      </c>
      <c r="U2353" s="20" t="n">
        <v>5</v>
      </c>
      <c r="V2353" s="20" t="n">
        <v>5.4</v>
      </c>
      <c r="W2353" s="20" t="s">
        <v>11865</v>
      </c>
      <c r="X2353" s="35"/>
      <c r="Y2353" s="35"/>
      <c r="Z2353" s="35" t="n">
        <v>0</v>
      </c>
      <c r="AE2353" s="94" t="e">
        <f aca="false" t="array" ref="AE2353:AI2353">_xlfn.torow(_xlfn.unique(_xlfn._xlws.filter(cat_table[Subsector],$E2353=cat_table[Sector],"")))</f>
        <v>#NAME?</v>
      </c>
      <c r="AF2353" s="94" t="e">
        <v>#NAME?</v>
      </c>
      <c r="AG2353" s="94" t="e">
        <v>#NAME?</v>
      </c>
      <c r="AH2353" s="94" t="e">
        <v>#NAME?</v>
      </c>
      <c r="AI2353" s="94" t="e">
        <v>#NAME?</v>
      </c>
      <c r="AO2353" s="94" t="e">
        <f aca="false" t="array" ref="AO2353:AO2353">_xlfn.torow(_xlfn.unique(_xlfn._xlws.filter(cat_table[Sub-subsector],($E2353=cat_table[Sector])*($F2353=cat_table[Subsector]),"")))</f>
        <v>#NAME?</v>
      </c>
    </row>
    <row r="2354" customFormat="false" ht="15" hidden="false" customHeight="true" outlineLevel="0" collapsed="false">
      <c r="A2354" s="62" t="s">
        <v>11904</v>
      </c>
      <c r="B2354" s="20" t="str">
        <f aca="false">INDEX(Table2[], MATCH(L2354, Location_ID!$D$2:$D$648, 0), 1)</f>
        <v>1a0bbda5-2aca-424d-8864-72bda14bd858</v>
      </c>
      <c r="C2354" s="20" t="s">
        <v>1155</v>
      </c>
      <c r="D2354" s="230" t="s">
        <v>354</v>
      </c>
      <c r="E2354" s="20" t="s">
        <v>7631</v>
      </c>
      <c r="F2354" s="20" t="s">
        <v>7632</v>
      </c>
      <c r="G2354" s="20" t="s">
        <v>7633</v>
      </c>
      <c r="H2354" s="20"/>
      <c r="I2354" s="20" t="s">
        <v>10237</v>
      </c>
      <c r="J2354" s="20" t="s">
        <v>2524</v>
      </c>
      <c r="K2354" s="20" t="s">
        <v>7120</v>
      </c>
      <c r="L2354" s="20" t="s">
        <v>2524</v>
      </c>
      <c r="M2354" s="20" t="s">
        <v>7125</v>
      </c>
      <c r="N2354" s="20" t="s">
        <v>11905</v>
      </c>
      <c r="O2354" s="20" t="s">
        <v>11906</v>
      </c>
      <c r="P2354" s="201" t="n">
        <v>43869</v>
      </c>
      <c r="Q2354" s="201" t="n">
        <v>43869</v>
      </c>
      <c r="R2354" s="20" t="n">
        <v>1</v>
      </c>
      <c r="S2354" s="20" t="s">
        <v>7130</v>
      </c>
      <c r="T2354" s="20" t="n">
        <v>11.1</v>
      </c>
      <c r="U2354" s="20" t="n">
        <v>10.4</v>
      </c>
      <c r="V2354" s="20" t="n">
        <v>11.8</v>
      </c>
      <c r="W2354" s="20" t="s">
        <v>11865</v>
      </c>
      <c r="X2354" s="35"/>
      <c r="Y2354" s="35"/>
      <c r="Z2354" s="35" t="n">
        <v>0</v>
      </c>
      <c r="AE2354" s="94" t="e">
        <f aca="false" t="array" ref="AE2354:AI2354">_xlfn.torow(_xlfn.unique(_xlfn._xlws.filter(cat_table[Subsector],$E2354=cat_table[Sector],"")))</f>
        <v>#NAME?</v>
      </c>
      <c r="AF2354" s="94" t="e">
        <v>#NAME?</v>
      </c>
      <c r="AG2354" s="94" t="e">
        <v>#NAME?</v>
      </c>
      <c r="AH2354" s="94" t="e">
        <v>#NAME?</v>
      </c>
      <c r="AI2354" s="94" t="e">
        <v>#NAME?</v>
      </c>
      <c r="AO2354" s="94" t="e">
        <f aca="false" t="array" ref="AO2354:AO2354">_xlfn.torow(_xlfn.unique(_xlfn._xlws.filter(cat_table[Sub-subsector],($E2354=cat_table[Sector])*($F2354=cat_table[Subsector]),"")))</f>
        <v>#NAME?</v>
      </c>
    </row>
    <row r="2355" customFormat="false" ht="15" hidden="false" customHeight="true" outlineLevel="0" collapsed="false">
      <c r="A2355" s="62" t="s">
        <v>11907</v>
      </c>
      <c r="B2355" s="20" t="str">
        <f aca="false">INDEX(Table2[], MATCH(L2355, Location_ID!$D$2:$D$648, 0), 1)</f>
        <v>1a0bbda5-2aca-424d-8864-72bda14bd858</v>
      </c>
      <c r="C2355" s="20" t="s">
        <v>1155</v>
      </c>
      <c r="D2355" s="230" t="s">
        <v>354</v>
      </c>
      <c r="E2355" s="20" t="s">
        <v>7631</v>
      </c>
      <c r="F2355" s="20" t="s">
        <v>7632</v>
      </c>
      <c r="G2355" s="20" t="s">
        <v>7633</v>
      </c>
      <c r="H2355" s="20"/>
      <c r="I2355" s="20" t="s">
        <v>10237</v>
      </c>
      <c r="J2355" s="20" t="s">
        <v>2524</v>
      </c>
      <c r="K2355" s="20" t="s">
        <v>7120</v>
      </c>
      <c r="L2355" s="20" t="s">
        <v>2524</v>
      </c>
      <c r="M2355" s="20" t="s">
        <v>7125</v>
      </c>
      <c r="N2355" s="20" t="s">
        <v>11908</v>
      </c>
      <c r="O2355" s="20" t="s">
        <v>11909</v>
      </c>
      <c r="P2355" s="201" t="n">
        <v>43869</v>
      </c>
      <c r="Q2355" s="201" t="n">
        <v>43869</v>
      </c>
      <c r="R2355" s="20" t="n">
        <v>1</v>
      </c>
      <c r="S2355" s="20" t="s">
        <v>7130</v>
      </c>
      <c r="T2355" s="20" t="n">
        <v>17.8</v>
      </c>
      <c r="U2355" s="20" t="n">
        <v>17.1</v>
      </c>
      <c r="V2355" s="20" t="n">
        <v>18.5</v>
      </c>
      <c r="W2355" s="20" t="s">
        <v>11865</v>
      </c>
      <c r="X2355" s="35"/>
      <c r="Y2355" s="35"/>
      <c r="Z2355" s="35" t="n">
        <v>0</v>
      </c>
      <c r="AE2355" s="94" t="e">
        <f aca="false" t="array" ref="AE2355:AI2355">_xlfn.torow(_xlfn.unique(_xlfn._xlws.filter(cat_table[Subsector],$E2355=cat_table[Sector],"")))</f>
        <v>#NAME?</v>
      </c>
      <c r="AF2355" s="94" t="e">
        <v>#NAME?</v>
      </c>
      <c r="AG2355" s="94" t="e">
        <v>#NAME?</v>
      </c>
      <c r="AH2355" s="94" t="e">
        <v>#NAME?</v>
      </c>
      <c r="AI2355" s="94" t="e">
        <v>#NAME?</v>
      </c>
      <c r="AO2355" s="94" t="e">
        <f aca="false" t="array" ref="AO2355:AO2355">_xlfn.torow(_xlfn.unique(_xlfn._xlws.filter(cat_table[Sub-subsector],($E2355=cat_table[Sector])*($F2355=cat_table[Subsector]),"")))</f>
        <v>#NAME?</v>
      </c>
    </row>
    <row r="2356" customFormat="false" ht="15" hidden="false" customHeight="true" outlineLevel="0" collapsed="false">
      <c r="A2356" s="62" t="s">
        <v>11910</v>
      </c>
      <c r="B2356" s="20" t="str">
        <f aca="false">INDEX(Table2[], MATCH(L2356, Location_ID!$D$2:$D$648, 0), 1)</f>
        <v>1a0bbda5-2aca-424d-8864-72bda14bd858</v>
      </c>
      <c r="C2356" s="20" t="s">
        <v>1155</v>
      </c>
      <c r="D2356" s="230" t="s">
        <v>354</v>
      </c>
      <c r="E2356" s="20" t="s">
        <v>7631</v>
      </c>
      <c r="F2356" s="20" t="s">
        <v>7632</v>
      </c>
      <c r="G2356" s="20" t="s">
        <v>7633</v>
      </c>
      <c r="H2356" s="20"/>
      <c r="I2356" s="20" t="s">
        <v>10237</v>
      </c>
      <c r="J2356" s="20" t="s">
        <v>2524</v>
      </c>
      <c r="K2356" s="20" t="s">
        <v>7120</v>
      </c>
      <c r="L2356" s="20" t="s">
        <v>2524</v>
      </c>
      <c r="M2356" s="20" t="s">
        <v>7125</v>
      </c>
      <c r="N2356" s="20" t="s">
        <v>11911</v>
      </c>
      <c r="O2356" s="20" t="s">
        <v>11912</v>
      </c>
      <c r="P2356" s="201" t="n">
        <v>43869</v>
      </c>
      <c r="Q2356" s="201" t="n">
        <v>43869</v>
      </c>
      <c r="R2356" s="20" t="n">
        <v>1</v>
      </c>
      <c r="S2356" s="20" t="s">
        <v>7130</v>
      </c>
      <c r="T2356" s="20" t="n">
        <v>14.3</v>
      </c>
      <c r="U2356" s="20" t="n">
        <v>13.3</v>
      </c>
      <c r="V2356" s="20" t="n">
        <v>15.3</v>
      </c>
      <c r="W2356" s="20" t="s">
        <v>11865</v>
      </c>
      <c r="X2356" s="35"/>
      <c r="Y2356" s="35"/>
      <c r="Z2356" s="35" t="n">
        <v>0</v>
      </c>
      <c r="AE2356" s="94" t="e">
        <f aca="false" t="array" ref="AE2356:AI2356">_xlfn.torow(_xlfn.unique(_xlfn._xlws.filter(cat_table[Subsector],$E2356=cat_table[Sector],"")))</f>
        <v>#NAME?</v>
      </c>
      <c r="AF2356" s="94" t="e">
        <v>#NAME?</v>
      </c>
      <c r="AG2356" s="94" t="e">
        <v>#NAME?</v>
      </c>
      <c r="AH2356" s="94" t="e">
        <v>#NAME?</v>
      </c>
      <c r="AI2356" s="94" t="e">
        <v>#NAME?</v>
      </c>
      <c r="AO2356" s="94" t="e">
        <f aca="false" t="array" ref="AO2356:AO2356">_xlfn.torow(_xlfn.unique(_xlfn._xlws.filter(cat_table[Sub-subsector],($E2356=cat_table[Sector])*($F2356=cat_table[Subsector]),"")))</f>
        <v>#NAME?</v>
      </c>
    </row>
    <row r="2357" customFormat="false" ht="15" hidden="false" customHeight="true" outlineLevel="0" collapsed="false">
      <c r="A2357" s="62" t="s">
        <v>11913</v>
      </c>
      <c r="B2357" s="20" t="str">
        <f aca="false">INDEX(Table2[], MATCH(L2357, Location_ID!$D$2:$D$648, 0), 1)</f>
        <v>1a0bbda5-2aca-424d-8864-72bda14bd858</v>
      </c>
      <c r="C2357" s="20" t="s">
        <v>1155</v>
      </c>
      <c r="D2357" s="230" t="s">
        <v>354</v>
      </c>
      <c r="E2357" s="20" t="s">
        <v>7631</v>
      </c>
      <c r="F2357" s="20" t="s">
        <v>7632</v>
      </c>
      <c r="G2357" s="20" t="s">
        <v>7633</v>
      </c>
      <c r="H2357" s="20"/>
      <c r="I2357" s="20" t="s">
        <v>10237</v>
      </c>
      <c r="J2357" s="20" t="s">
        <v>2524</v>
      </c>
      <c r="K2357" s="20" t="s">
        <v>7120</v>
      </c>
      <c r="L2357" s="20" t="s">
        <v>2524</v>
      </c>
      <c r="M2357" s="20" t="s">
        <v>7125</v>
      </c>
      <c r="N2357" s="20" t="s">
        <v>11914</v>
      </c>
      <c r="O2357" s="20" t="s">
        <v>11915</v>
      </c>
      <c r="P2357" s="201" t="n">
        <v>43869</v>
      </c>
      <c r="Q2357" s="201" t="n">
        <v>43869</v>
      </c>
      <c r="R2357" s="20" t="n">
        <v>1</v>
      </c>
      <c r="S2357" s="20" t="s">
        <v>7130</v>
      </c>
      <c r="T2357" s="20" t="n">
        <v>17.3</v>
      </c>
      <c r="U2357" s="20" t="n">
        <v>16.7</v>
      </c>
      <c r="V2357" s="20" t="n">
        <v>17.9</v>
      </c>
      <c r="W2357" s="20" t="s">
        <v>11865</v>
      </c>
      <c r="X2357" s="35"/>
      <c r="Y2357" s="35"/>
      <c r="Z2357" s="35" t="n">
        <v>0</v>
      </c>
      <c r="AE2357" s="94" t="e">
        <f aca="false" t="array" ref="AE2357:AI2357">_xlfn.torow(_xlfn.unique(_xlfn._xlws.filter(cat_table[Subsector],$E2357=cat_table[Sector],"")))</f>
        <v>#NAME?</v>
      </c>
      <c r="AF2357" s="94" t="e">
        <v>#NAME?</v>
      </c>
      <c r="AG2357" s="94" t="e">
        <v>#NAME?</v>
      </c>
      <c r="AH2357" s="94" t="e">
        <v>#NAME?</v>
      </c>
      <c r="AI2357" s="94" t="e">
        <v>#NAME?</v>
      </c>
      <c r="AO2357" s="94" t="e">
        <f aca="false" t="array" ref="AO2357:AO2357">_xlfn.torow(_xlfn.unique(_xlfn._xlws.filter(cat_table[Sub-subsector],($E2357=cat_table[Sector])*($F2357=cat_table[Subsector]),"")))</f>
        <v>#NAME?</v>
      </c>
    </row>
    <row r="2358" customFormat="false" ht="15" hidden="false" customHeight="true" outlineLevel="0" collapsed="false">
      <c r="A2358" s="62" t="s">
        <v>11916</v>
      </c>
      <c r="B2358" s="20" t="str">
        <f aca="false">INDEX(Table2[], MATCH(L2358, Location_ID!$D$2:$D$648, 0), 1)</f>
        <v>1a0bbda5-2aca-424d-8864-72bda14bd858</v>
      </c>
      <c r="C2358" s="20" t="s">
        <v>1155</v>
      </c>
      <c r="D2358" s="230" t="s">
        <v>354</v>
      </c>
      <c r="E2358" s="20" t="s">
        <v>7631</v>
      </c>
      <c r="F2358" s="20" t="s">
        <v>7632</v>
      </c>
      <c r="G2358" s="20" t="s">
        <v>7633</v>
      </c>
      <c r="H2358" s="20"/>
      <c r="I2358" s="20" t="s">
        <v>10237</v>
      </c>
      <c r="J2358" s="20" t="s">
        <v>2524</v>
      </c>
      <c r="K2358" s="20" t="s">
        <v>7120</v>
      </c>
      <c r="L2358" s="20" t="s">
        <v>2524</v>
      </c>
      <c r="M2358" s="20" t="s">
        <v>7125</v>
      </c>
      <c r="N2358" s="20" t="s">
        <v>11917</v>
      </c>
      <c r="O2358" s="20" t="s">
        <v>11918</v>
      </c>
      <c r="P2358" s="201" t="n">
        <v>43870</v>
      </c>
      <c r="Q2358" s="201" t="n">
        <v>43870</v>
      </c>
      <c r="R2358" s="20" t="n">
        <v>1</v>
      </c>
      <c r="S2358" s="20" t="s">
        <v>7130</v>
      </c>
      <c r="T2358" s="20" t="n">
        <v>93.4</v>
      </c>
      <c r="U2358" s="20" t="n">
        <v>89.6</v>
      </c>
      <c r="V2358" s="20" t="n">
        <v>97.2</v>
      </c>
      <c r="W2358" s="20" t="s">
        <v>11865</v>
      </c>
      <c r="X2358" s="35"/>
      <c r="Y2358" s="35"/>
      <c r="Z2358" s="35" t="n">
        <v>0</v>
      </c>
      <c r="AE2358" s="94" t="e">
        <f aca="false" t="array" ref="AE2358:AI2358">_xlfn.torow(_xlfn.unique(_xlfn._xlws.filter(cat_table[Subsector],$E2358=cat_table[Sector],"")))</f>
        <v>#NAME?</v>
      </c>
      <c r="AF2358" s="94" t="e">
        <v>#NAME?</v>
      </c>
      <c r="AG2358" s="94" t="e">
        <v>#NAME?</v>
      </c>
      <c r="AH2358" s="94" t="e">
        <v>#NAME?</v>
      </c>
      <c r="AI2358" s="94" t="e">
        <v>#NAME?</v>
      </c>
      <c r="AO2358" s="94" t="e">
        <f aca="false" t="array" ref="AO2358:AO2358">_xlfn.torow(_xlfn.unique(_xlfn._xlws.filter(cat_table[Sub-subsector],($E2358=cat_table[Sector])*($F2358=cat_table[Subsector]),"")))</f>
        <v>#NAME?</v>
      </c>
    </row>
    <row r="2359" customFormat="false" ht="15" hidden="false" customHeight="true" outlineLevel="0" collapsed="false">
      <c r="A2359" s="62" t="s">
        <v>11919</v>
      </c>
      <c r="B2359" s="20" t="str">
        <f aca="false">INDEX(Table2[], MATCH(L2359, Location_ID!$D$2:$D$648, 0), 1)</f>
        <v>1a0bbda5-2aca-424d-8864-72bda14bd858</v>
      </c>
      <c r="C2359" s="20" t="s">
        <v>1155</v>
      </c>
      <c r="D2359" s="230" t="s">
        <v>354</v>
      </c>
      <c r="E2359" s="20" t="s">
        <v>7631</v>
      </c>
      <c r="F2359" s="20" t="s">
        <v>7632</v>
      </c>
      <c r="G2359" s="20" t="s">
        <v>7633</v>
      </c>
      <c r="H2359" s="20"/>
      <c r="I2359" s="20" t="s">
        <v>10237</v>
      </c>
      <c r="J2359" s="20" t="s">
        <v>2524</v>
      </c>
      <c r="K2359" s="20" t="s">
        <v>7120</v>
      </c>
      <c r="L2359" s="20" t="s">
        <v>2524</v>
      </c>
      <c r="M2359" s="20" t="s">
        <v>7125</v>
      </c>
      <c r="N2359" s="20" t="s">
        <v>11920</v>
      </c>
      <c r="O2359" s="20" t="s">
        <v>11921</v>
      </c>
      <c r="P2359" s="201" t="n">
        <v>43870</v>
      </c>
      <c r="Q2359" s="201" t="n">
        <v>43870</v>
      </c>
      <c r="R2359" s="20" t="n">
        <v>1</v>
      </c>
      <c r="S2359" s="20" t="s">
        <v>7130</v>
      </c>
      <c r="T2359" s="20" t="n">
        <v>93.1</v>
      </c>
      <c r="U2359" s="20" t="n">
        <v>89</v>
      </c>
      <c r="V2359" s="20" t="n">
        <v>97.2</v>
      </c>
      <c r="W2359" s="20" t="s">
        <v>11865</v>
      </c>
      <c r="X2359" s="35"/>
      <c r="Y2359" s="35"/>
      <c r="Z2359" s="35" t="n">
        <v>0</v>
      </c>
      <c r="AE2359" s="94" t="e">
        <f aca="false" t="array" ref="AE2359:AI2359">_xlfn.torow(_xlfn.unique(_xlfn._xlws.filter(cat_table[Subsector],$E2359=cat_table[Sector],"")))</f>
        <v>#NAME?</v>
      </c>
      <c r="AF2359" s="94" t="e">
        <v>#NAME?</v>
      </c>
      <c r="AG2359" s="94" t="e">
        <v>#NAME?</v>
      </c>
      <c r="AH2359" s="94" t="e">
        <v>#NAME?</v>
      </c>
      <c r="AI2359" s="94" t="e">
        <v>#NAME?</v>
      </c>
      <c r="AO2359" s="94" t="e">
        <f aca="false" t="array" ref="AO2359:AO2359">_xlfn.torow(_xlfn.unique(_xlfn._xlws.filter(cat_table[Sub-subsector],($E2359=cat_table[Sector])*($F2359=cat_table[Subsector]),"")))</f>
        <v>#NAME?</v>
      </c>
    </row>
    <row r="2360" customFormat="false" ht="15" hidden="false" customHeight="true" outlineLevel="0" collapsed="false">
      <c r="A2360" s="62" t="s">
        <v>11922</v>
      </c>
      <c r="B2360" s="20" t="str">
        <f aca="false">INDEX(Table2[], MATCH(L2360, Location_ID!$D$2:$D$648, 0), 1)</f>
        <v>1a0bbda5-2aca-424d-8864-72bda14bd858</v>
      </c>
      <c r="C2360" s="20" t="s">
        <v>1155</v>
      </c>
      <c r="D2360" s="230" t="s">
        <v>354</v>
      </c>
      <c r="E2360" s="20" t="s">
        <v>7631</v>
      </c>
      <c r="F2360" s="20" t="s">
        <v>7632</v>
      </c>
      <c r="G2360" s="20" t="s">
        <v>7633</v>
      </c>
      <c r="H2360" s="20"/>
      <c r="I2360" s="20" t="s">
        <v>10237</v>
      </c>
      <c r="J2360" s="20" t="s">
        <v>2524</v>
      </c>
      <c r="K2360" s="20" t="s">
        <v>7120</v>
      </c>
      <c r="L2360" s="20" t="s">
        <v>2524</v>
      </c>
      <c r="M2360" s="20" t="s">
        <v>7125</v>
      </c>
      <c r="N2360" s="20" t="s">
        <v>11923</v>
      </c>
      <c r="O2360" s="20" t="s">
        <v>11924</v>
      </c>
      <c r="P2360" s="201" t="n">
        <v>43870</v>
      </c>
      <c r="Q2360" s="201" t="n">
        <v>43870</v>
      </c>
      <c r="R2360" s="20" t="n">
        <v>1</v>
      </c>
      <c r="S2360" s="20" t="s">
        <v>7130</v>
      </c>
      <c r="T2360" s="20" t="n">
        <v>80.4</v>
      </c>
      <c r="U2360" s="20" t="n">
        <v>76.7</v>
      </c>
      <c r="V2360" s="20" t="n">
        <v>84.1</v>
      </c>
      <c r="W2360" s="20" t="s">
        <v>11865</v>
      </c>
      <c r="X2360" s="35"/>
      <c r="Y2360" s="35"/>
      <c r="Z2360" s="35" t="n">
        <v>0</v>
      </c>
      <c r="AE2360" s="94" t="e">
        <f aca="false" t="array" ref="AE2360:AI2360">_xlfn.torow(_xlfn.unique(_xlfn._xlws.filter(cat_table[Subsector],$E2360=cat_table[Sector],"")))</f>
        <v>#NAME?</v>
      </c>
      <c r="AF2360" s="94" t="e">
        <v>#NAME?</v>
      </c>
      <c r="AG2360" s="94" t="e">
        <v>#NAME?</v>
      </c>
      <c r="AH2360" s="94" t="e">
        <v>#NAME?</v>
      </c>
      <c r="AI2360" s="94" t="e">
        <v>#NAME?</v>
      </c>
      <c r="AO2360" s="94" t="e">
        <f aca="false" t="array" ref="AO2360:AO2360">_xlfn.torow(_xlfn.unique(_xlfn._xlws.filter(cat_table[Sub-subsector],($E2360=cat_table[Sector])*($F2360=cat_table[Subsector]),"")))</f>
        <v>#NAME?</v>
      </c>
    </row>
    <row r="2361" customFormat="false" ht="15" hidden="false" customHeight="true" outlineLevel="0" collapsed="false">
      <c r="A2361" s="62" t="s">
        <v>11925</v>
      </c>
      <c r="B2361" s="20" t="str">
        <f aca="false">INDEX(Table2[], MATCH(L2361, Location_ID!$D$2:$D$648, 0), 1)</f>
        <v>1a0bbda5-2aca-424d-8864-72bda14bd858</v>
      </c>
      <c r="C2361" s="20" t="s">
        <v>1155</v>
      </c>
      <c r="D2361" s="230" t="s">
        <v>354</v>
      </c>
      <c r="E2361" s="20" t="s">
        <v>7631</v>
      </c>
      <c r="F2361" s="20" t="s">
        <v>7632</v>
      </c>
      <c r="G2361" s="20" t="s">
        <v>7633</v>
      </c>
      <c r="H2361" s="20"/>
      <c r="I2361" s="20" t="s">
        <v>10237</v>
      </c>
      <c r="J2361" s="20" t="s">
        <v>2524</v>
      </c>
      <c r="K2361" s="20" t="s">
        <v>7120</v>
      </c>
      <c r="L2361" s="20" t="s">
        <v>2524</v>
      </c>
      <c r="M2361" s="20" t="s">
        <v>7125</v>
      </c>
      <c r="N2361" s="20" t="s">
        <v>11926</v>
      </c>
      <c r="O2361" s="20" t="s">
        <v>11927</v>
      </c>
      <c r="P2361" s="201" t="n">
        <v>43871</v>
      </c>
      <c r="Q2361" s="201" t="n">
        <v>43871</v>
      </c>
      <c r="R2361" s="20" t="n">
        <v>1</v>
      </c>
      <c r="S2361" s="20" t="s">
        <v>7130</v>
      </c>
      <c r="T2361" s="20" t="n">
        <v>1.8</v>
      </c>
      <c r="U2361" s="20" t="n">
        <v>1.7</v>
      </c>
      <c r="V2361" s="20" t="n">
        <v>1.9</v>
      </c>
      <c r="W2361" s="20" t="s">
        <v>11865</v>
      </c>
      <c r="X2361" s="35"/>
      <c r="Y2361" s="35"/>
      <c r="Z2361" s="35" t="n">
        <v>0</v>
      </c>
      <c r="AE2361" s="94" t="e">
        <f aca="false" t="array" ref="AE2361:AI2361">_xlfn.torow(_xlfn.unique(_xlfn._xlws.filter(cat_table[Subsector],$E2361=cat_table[Sector],"")))</f>
        <v>#NAME?</v>
      </c>
      <c r="AF2361" s="94" t="e">
        <v>#NAME?</v>
      </c>
      <c r="AG2361" s="94" t="e">
        <v>#NAME?</v>
      </c>
      <c r="AH2361" s="94" t="e">
        <v>#NAME?</v>
      </c>
      <c r="AI2361" s="94" t="e">
        <v>#NAME?</v>
      </c>
      <c r="AO2361" s="94" t="e">
        <f aca="false" t="array" ref="AO2361:AO2361">_xlfn.torow(_xlfn.unique(_xlfn._xlws.filter(cat_table[Sub-subsector],($E2361=cat_table[Sector])*($F2361=cat_table[Subsector]),"")))</f>
        <v>#NAME?</v>
      </c>
    </row>
    <row r="2362" customFormat="false" ht="15" hidden="false" customHeight="true" outlineLevel="0" collapsed="false">
      <c r="A2362" s="62" t="s">
        <v>11928</v>
      </c>
      <c r="B2362" s="20" t="str">
        <f aca="false">INDEX(Table2[], MATCH(L2362, Location_ID!$D$2:$D$648, 0), 1)</f>
        <v>1a0bbda5-2aca-424d-8864-72bda14bd858</v>
      </c>
      <c r="C2362" s="20" t="s">
        <v>1155</v>
      </c>
      <c r="D2362" s="230" t="s">
        <v>354</v>
      </c>
      <c r="E2362" s="20" t="s">
        <v>7631</v>
      </c>
      <c r="F2362" s="20" t="s">
        <v>7632</v>
      </c>
      <c r="G2362" s="20" t="s">
        <v>7633</v>
      </c>
      <c r="H2362" s="20"/>
      <c r="I2362" s="20" t="s">
        <v>10237</v>
      </c>
      <c r="J2362" s="20" t="s">
        <v>2524</v>
      </c>
      <c r="K2362" s="20" t="s">
        <v>7120</v>
      </c>
      <c r="L2362" s="20" t="s">
        <v>2524</v>
      </c>
      <c r="M2362" s="20" t="s">
        <v>7129</v>
      </c>
      <c r="N2362" s="20" t="s">
        <v>11929</v>
      </c>
      <c r="O2362" s="20" t="s">
        <v>11930</v>
      </c>
      <c r="P2362" s="201" t="n">
        <v>43882</v>
      </c>
      <c r="Q2362" s="201" t="n">
        <v>43882</v>
      </c>
      <c r="R2362" s="20" t="n">
        <v>1</v>
      </c>
      <c r="S2362" s="20" t="s">
        <v>7130</v>
      </c>
      <c r="T2362" s="20" t="n">
        <v>0.5</v>
      </c>
      <c r="U2362" s="20" t="n">
        <v>0.5</v>
      </c>
      <c r="V2362" s="20" t="n">
        <v>0.5</v>
      </c>
      <c r="W2362" s="20" t="s">
        <v>11865</v>
      </c>
      <c r="X2362" s="35"/>
      <c r="Y2362" s="35"/>
      <c r="Z2362" s="35" t="n">
        <v>0</v>
      </c>
      <c r="AE2362" s="94" t="e">
        <f aca="false" t="array" ref="AE2362:AI2362">_xlfn.torow(_xlfn.unique(_xlfn._xlws.filter(cat_table[Subsector],$E2362=cat_table[Sector],"")))</f>
        <v>#NAME?</v>
      </c>
      <c r="AF2362" s="94" t="e">
        <v>#NAME?</v>
      </c>
      <c r="AG2362" s="94" t="e">
        <v>#NAME?</v>
      </c>
      <c r="AH2362" s="94" t="e">
        <v>#NAME?</v>
      </c>
      <c r="AI2362" s="94" t="e">
        <v>#NAME?</v>
      </c>
      <c r="AO2362" s="94" t="e">
        <f aca="false" t="array" ref="AO2362:AO2362">_xlfn.torow(_xlfn.unique(_xlfn._xlws.filter(cat_table[Sub-subsector],($E2362=cat_table[Sector])*($F2362=cat_table[Subsector]),"")))</f>
        <v>#NAME?</v>
      </c>
    </row>
    <row r="2363" customFormat="false" ht="15" hidden="false" customHeight="true" outlineLevel="0" collapsed="false">
      <c r="A2363" s="62" t="s">
        <v>11931</v>
      </c>
      <c r="B2363" s="20" t="str">
        <f aca="false">INDEX(Table2[], MATCH(L2363, Location_ID!$D$2:$D$648, 0), 1)</f>
        <v>1a0bbda5-2aca-424d-8864-72bda14bd858</v>
      </c>
      <c r="C2363" s="20" t="s">
        <v>1155</v>
      </c>
      <c r="D2363" s="230" t="s">
        <v>354</v>
      </c>
      <c r="E2363" s="20" t="s">
        <v>7631</v>
      </c>
      <c r="F2363" s="20" t="s">
        <v>7632</v>
      </c>
      <c r="G2363" s="20" t="s">
        <v>7633</v>
      </c>
      <c r="H2363" s="20"/>
      <c r="I2363" s="20" t="s">
        <v>10237</v>
      </c>
      <c r="J2363" s="20" t="s">
        <v>2524</v>
      </c>
      <c r="K2363" s="20" t="s">
        <v>7120</v>
      </c>
      <c r="L2363" s="20" t="s">
        <v>2524</v>
      </c>
      <c r="M2363" s="20" t="s">
        <v>7129</v>
      </c>
      <c r="N2363" s="20" t="s">
        <v>11932</v>
      </c>
      <c r="O2363" s="20" t="s">
        <v>11933</v>
      </c>
      <c r="P2363" s="201" t="n">
        <v>43884</v>
      </c>
      <c r="Q2363" s="201" t="n">
        <v>43884</v>
      </c>
      <c r="R2363" s="20" t="n">
        <v>1</v>
      </c>
      <c r="S2363" s="20" t="s">
        <v>7130</v>
      </c>
      <c r="T2363" s="20" t="n">
        <v>34.3</v>
      </c>
      <c r="U2363" s="20" t="n">
        <v>32.8</v>
      </c>
      <c r="V2363" s="20" t="n">
        <v>35.8</v>
      </c>
      <c r="W2363" s="20" t="s">
        <v>11865</v>
      </c>
      <c r="X2363" s="35"/>
      <c r="Y2363" s="35"/>
      <c r="Z2363" s="35" t="n">
        <v>0</v>
      </c>
      <c r="AE2363" s="94" t="e">
        <f aca="false" t="array" ref="AE2363:AI2363">_xlfn.torow(_xlfn.unique(_xlfn._xlws.filter(cat_table[Subsector],$E2363=cat_table[Sector],"")))</f>
        <v>#NAME?</v>
      </c>
      <c r="AF2363" s="94" t="e">
        <v>#NAME?</v>
      </c>
      <c r="AG2363" s="94" t="e">
        <v>#NAME?</v>
      </c>
      <c r="AH2363" s="94" t="e">
        <v>#NAME?</v>
      </c>
      <c r="AI2363" s="94" t="e">
        <v>#NAME?</v>
      </c>
      <c r="AO2363" s="94" t="e">
        <f aca="false" t="array" ref="AO2363:AO2363">_xlfn.torow(_xlfn.unique(_xlfn._xlws.filter(cat_table[Sub-subsector],($E2363=cat_table[Sector])*($F2363=cat_table[Subsector]),"")))</f>
        <v>#NAME?</v>
      </c>
    </row>
    <row r="2364" customFormat="false" ht="15" hidden="false" customHeight="true" outlineLevel="0" collapsed="false">
      <c r="A2364" s="62" t="s">
        <v>11934</v>
      </c>
      <c r="B2364" s="20" t="str">
        <f aca="false">INDEX(Table2[], MATCH(L2364, Location_ID!$D$2:$D$648, 0), 1)</f>
        <v>1a0bbda5-2aca-424d-8864-72bda14bd858</v>
      </c>
      <c r="C2364" s="20" t="s">
        <v>1155</v>
      </c>
      <c r="D2364" s="230" t="s">
        <v>354</v>
      </c>
      <c r="E2364" s="20" t="s">
        <v>7631</v>
      </c>
      <c r="F2364" s="20" t="s">
        <v>7632</v>
      </c>
      <c r="G2364" s="20" t="s">
        <v>7633</v>
      </c>
      <c r="H2364" s="20"/>
      <c r="I2364" s="20" t="s">
        <v>10237</v>
      </c>
      <c r="J2364" s="20" t="s">
        <v>2524</v>
      </c>
      <c r="K2364" s="20" t="s">
        <v>7120</v>
      </c>
      <c r="L2364" s="20" t="s">
        <v>2524</v>
      </c>
      <c r="M2364" s="20" t="s">
        <v>7129</v>
      </c>
      <c r="N2364" s="20" t="s">
        <v>11935</v>
      </c>
      <c r="O2364" s="20" t="s">
        <v>11936</v>
      </c>
      <c r="P2364" s="201" t="n">
        <v>43886</v>
      </c>
      <c r="Q2364" s="201" t="n">
        <v>43886</v>
      </c>
      <c r="R2364" s="20" t="n">
        <v>1</v>
      </c>
      <c r="S2364" s="20" t="s">
        <v>7130</v>
      </c>
      <c r="T2364" s="20" t="n">
        <v>7.8</v>
      </c>
      <c r="U2364" s="20" t="n">
        <v>7</v>
      </c>
      <c r="V2364" s="20" t="n">
        <v>8.6</v>
      </c>
      <c r="W2364" s="20" t="s">
        <v>11865</v>
      </c>
      <c r="X2364" s="35"/>
      <c r="Y2364" s="35"/>
      <c r="Z2364" s="35" t="n">
        <v>0</v>
      </c>
      <c r="AE2364" s="94" t="e">
        <f aca="false" t="array" ref="AE2364:AI2364">_xlfn.torow(_xlfn.unique(_xlfn._xlws.filter(cat_table[Subsector],$E2364=cat_table[Sector],"")))</f>
        <v>#NAME?</v>
      </c>
      <c r="AF2364" s="94" t="e">
        <v>#NAME?</v>
      </c>
      <c r="AG2364" s="94" t="e">
        <v>#NAME?</v>
      </c>
      <c r="AH2364" s="94" t="e">
        <v>#NAME?</v>
      </c>
      <c r="AI2364" s="94" t="e">
        <v>#NAME?</v>
      </c>
      <c r="AO2364" s="94" t="e">
        <f aca="false" t="array" ref="AO2364:AO2364">_xlfn.torow(_xlfn.unique(_xlfn._xlws.filter(cat_table[Sub-subsector],($E2364=cat_table[Sector])*($F2364=cat_table[Subsector]),"")))</f>
        <v>#NAME?</v>
      </c>
    </row>
    <row r="2365" customFormat="false" ht="15" hidden="false" customHeight="true" outlineLevel="0" collapsed="false">
      <c r="A2365" s="62" t="s">
        <v>11937</v>
      </c>
      <c r="B2365" s="20" t="str">
        <f aca="false">INDEX(Table2[], MATCH(L2365, Location_ID!$D$2:$D$648, 0), 1)</f>
        <v>1a0bbda5-2aca-424d-8864-72bda14bd858</v>
      </c>
      <c r="C2365" s="20" t="s">
        <v>1155</v>
      </c>
      <c r="D2365" s="230" t="s">
        <v>354</v>
      </c>
      <c r="E2365" s="20" t="s">
        <v>7631</v>
      </c>
      <c r="F2365" s="20" t="s">
        <v>7632</v>
      </c>
      <c r="G2365" s="20" t="s">
        <v>7633</v>
      </c>
      <c r="H2365" s="20"/>
      <c r="I2365" s="20" t="s">
        <v>10237</v>
      </c>
      <c r="J2365" s="20" t="s">
        <v>2524</v>
      </c>
      <c r="K2365" s="20" t="s">
        <v>7120</v>
      </c>
      <c r="L2365" s="20" t="s">
        <v>2524</v>
      </c>
      <c r="M2365" s="20" t="s">
        <v>7129</v>
      </c>
      <c r="N2365" s="20" t="s">
        <v>11938</v>
      </c>
      <c r="O2365" s="20" t="s">
        <v>11939</v>
      </c>
      <c r="P2365" s="201" t="n">
        <v>43888</v>
      </c>
      <c r="Q2365" s="201" t="n">
        <v>43888</v>
      </c>
      <c r="R2365" s="20" t="n">
        <v>1</v>
      </c>
      <c r="S2365" s="20" t="s">
        <v>7130</v>
      </c>
      <c r="T2365" s="20" t="n">
        <v>4.3</v>
      </c>
      <c r="U2365" s="20" t="n">
        <v>3.9</v>
      </c>
      <c r="V2365" s="20" t="n">
        <v>4.7</v>
      </c>
      <c r="W2365" s="20" t="s">
        <v>11865</v>
      </c>
      <c r="X2365" s="35"/>
      <c r="Y2365" s="35"/>
      <c r="Z2365" s="35" t="n">
        <v>0</v>
      </c>
      <c r="AE2365" s="94" t="e">
        <f aca="false" t="array" ref="AE2365:AI2365">_xlfn.torow(_xlfn.unique(_xlfn._xlws.filter(cat_table[Subsector],$E2365=cat_table[Sector],"")))</f>
        <v>#NAME?</v>
      </c>
      <c r="AF2365" s="94" t="e">
        <v>#NAME?</v>
      </c>
      <c r="AG2365" s="94" t="e">
        <v>#NAME?</v>
      </c>
      <c r="AH2365" s="94" t="e">
        <v>#NAME?</v>
      </c>
      <c r="AI2365" s="94" t="e">
        <v>#NAME?</v>
      </c>
      <c r="AO2365" s="94" t="e">
        <f aca="false" t="array" ref="AO2365:AO2365">_xlfn.torow(_xlfn.unique(_xlfn._xlws.filter(cat_table[Sub-subsector],($E2365=cat_table[Sector])*($F2365=cat_table[Subsector]),"")))</f>
        <v>#NAME?</v>
      </c>
    </row>
    <row r="2366" customFormat="false" ht="15" hidden="false" customHeight="true" outlineLevel="0" collapsed="false">
      <c r="A2366" s="62" t="s">
        <v>11940</v>
      </c>
      <c r="B2366" s="20" t="str">
        <f aca="false">INDEX(Table2[], MATCH(L2366, Location_ID!$D$2:$D$648, 0), 1)</f>
        <v>1a0bbda5-2aca-424d-8864-72bda14bd858</v>
      </c>
      <c r="C2366" s="20" t="s">
        <v>1155</v>
      </c>
      <c r="D2366" s="230" t="s">
        <v>354</v>
      </c>
      <c r="E2366" s="20" t="s">
        <v>7631</v>
      </c>
      <c r="F2366" s="20" t="s">
        <v>7632</v>
      </c>
      <c r="G2366" s="20" t="s">
        <v>7633</v>
      </c>
      <c r="H2366" s="20"/>
      <c r="I2366" s="20" t="s">
        <v>10237</v>
      </c>
      <c r="J2366" s="20" t="s">
        <v>2524</v>
      </c>
      <c r="K2366" s="20" t="s">
        <v>7120</v>
      </c>
      <c r="L2366" s="20" t="s">
        <v>2524</v>
      </c>
      <c r="M2366" s="20" t="s">
        <v>7129</v>
      </c>
      <c r="N2366" s="20" t="s">
        <v>11941</v>
      </c>
      <c r="O2366" s="20" t="s">
        <v>11942</v>
      </c>
      <c r="P2366" s="201" t="n">
        <v>43889</v>
      </c>
      <c r="Q2366" s="201" t="n">
        <v>43889</v>
      </c>
      <c r="R2366" s="20" t="n">
        <v>1</v>
      </c>
      <c r="S2366" s="20" t="s">
        <v>7130</v>
      </c>
      <c r="T2366" s="20" t="n">
        <v>1.6</v>
      </c>
      <c r="U2366" s="20" t="n">
        <v>1.4</v>
      </c>
      <c r="V2366" s="20" t="n">
        <v>1.8</v>
      </c>
      <c r="W2366" s="20" t="s">
        <v>11865</v>
      </c>
      <c r="X2366" s="35"/>
      <c r="Y2366" s="35"/>
      <c r="Z2366" s="35" t="n">
        <v>0</v>
      </c>
      <c r="AE2366" s="94" t="e">
        <f aca="false" t="array" ref="AE2366:AI2366">_xlfn.torow(_xlfn.unique(_xlfn._xlws.filter(cat_table[Subsector],$E2366=cat_table[Sector],"")))</f>
        <v>#NAME?</v>
      </c>
      <c r="AF2366" s="94" t="e">
        <v>#NAME?</v>
      </c>
      <c r="AG2366" s="94" t="e">
        <v>#NAME?</v>
      </c>
      <c r="AH2366" s="94" t="e">
        <v>#NAME?</v>
      </c>
      <c r="AI2366" s="94" t="e">
        <v>#NAME?</v>
      </c>
      <c r="AO2366" s="94" t="e">
        <f aca="false" t="array" ref="AO2366:AO2366">_xlfn.torow(_xlfn.unique(_xlfn._xlws.filter(cat_table[Sub-subsector],($E2366=cat_table[Sector])*($F2366=cat_table[Subsector]),"")))</f>
        <v>#NAME?</v>
      </c>
    </row>
    <row r="2367" customFormat="false" ht="15" hidden="false" customHeight="true" outlineLevel="0" collapsed="false">
      <c r="A2367" s="62" t="s">
        <v>11943</v>
      </c>
      <c r="B2367" s="20" t="str">
        <f aca="false">INDEX(Table2[], MATCH(L2367, Location_ID!$D$2:$D$648, 0), 1)</f>
        <v>1a0bbda5-2aca-424d-8864-72bda14bd858</v>
      </c>
      <c r="C2367" s="20" t="s">
        <v>1155</v>
      </c>
      <c r="D2367" s="230" t="s">
        <v>354</v>
      </c>
      <c r="E2367" s="20" t="s">
        <v>7631</v>
      </c>
      <c r="F2367" s="20" t="s">
        <v>7632</v>
      </c>
      <c r="G2367" s="20" t="s">
        <v>7633</v>
      </c>
      <c r="H2367" s="20"/>
      <c r="I2367" s="20" t="s">
        <v>10237</v>
      </c>
      <c r="J2367" s="20" t="s">
        <v>2524</v>
      </c>
      <c r="K2367" s="20" t="s">
        <v>7120</v>
      </c>
      <c r="L2367" s="20" t="s">
        <v>2524</v>
      </c>
      <c r="M2367" s="20" t="s">
        <v>7129</v>
      </c>
      <c r="N2367" s="20" t="s">
        <v>11944</v>
      </c>
      <c r="O2367" s="20" t="s">
        <v>11945</v>
      </c>
      <c r="P2367" s="201" t="n">
        <v>43890</v>
      </c>
      <c r="Q2367" s="201" t="n">
        <v>43890</v>
      </c>
      <c r="R2367" s="20" t="n">
        <v>1</v>
      </c>
      <c r="S2367" s="20" t="s">
        <v>7130</v>
      </c>
      <c r="T2367" s="20" t="n">
        <v>46</v>
      </c>
      <c r="U2367" s="20" t="n">
        <v>44.5</v>
      </c>
      <c r="V2367" s="20" t="n">
        <v>47.5</v>
      </c>
      <c r="W2367" s="20" t="s">
        <v>11865</v>
      </c>
      <c r="X2367" s="35"/>
      <c r="Y2367" s="35"/>
      <c r="Z2367" s="35" t="n">
        <v>0</v>
      </c>
      <c r="AE2367" s="94" t="e">
        <f aca="false" t="array" ref="AE2367:AI2367">_xlfn.torow(_xlfn.unique(_xlfn._xlws.filter(cat_table[Subsector],$E2367=cat_table[Sector],"")))</f>
        <v>#NAME?</v>
      </c>
      <c r="AF2367" s="94" t="e">
        <v>#NAME?</v>
      </c>
      <c r="AG2367" s="94" t="e">
        <v>#NAME?</v>
      </c>
      <c r="AH2367" s="94" t="e">
        <v>#NAME?</v>
      </c>
      <c r="AI2367" s="94" t="e">
        <v>#NAME?</v>
      </c>
      <c r="AO2367" s="94" t="e">
        <f aca="false" t="array" ref="AO2367:AO2367">_xlfn.torow(_xlfn.unique(_xlfn._xlws.filter(cat_table[Sub-subsector],($E2367=cat_table[Sector])*($F2367=cat_table[Subsector]),"")))</f>
        <v>#NAME?</v>
      </c>
    </row>
    <row r="2368" customFormat="false" ht="15" hidden="false" customHeight="true" outlineLevel="0" collapsed="false">
      <c r="A2368" s="62" t="s">
        <v>11946</v>
      </c>
      <c r="B2368" s="20" t="str">
        <f aca="false">INDEX(Table2[], MATCH(L2368, Location_ID!$D$2:$D$648, 0), 1)</f>
        <v>1a0bbda5-2aca-424d-8864-72bda14bd858</v>
      </c>
      <c r="C2368" s="20" t="s">
        <v>1155</v>
      </c>
      <c r="D2368" s="230" t="s">
        <v>354</v>
      </c>
      <c r="E2368" s="20" t="s">
        <v>7631</v>
      </c>
      <c r="F2368" s="20" t="s">
        <v>7632</v>
      </c>
      <c r="G2368" s="20" t="s">
        <v>7633</v>
      </c>
      <c r="H2368" s="20"/>
      <c r="I2368" s="20" t="s">
        <v>10237</v>
      </c>
      <c r="J2368" s="20" t="s">
        <v>2524</v>
      </c>
      <c r="K2368" s="20" t="s">
        <v>7120</v>
      </c>
      <c r="L2368" s="20" t="s">
        <v>2524</v>
      </c>
      <c r="M2368" s="20" t="s">
        <v>7129</v>
      </c>
      <c r="N2368" s="20" t="s">
        <v>11947</v>
      </c>
      <c r="O2368" s="20" t="s">
        <v>11948</v>
      </c>
      <c r="P2368" s="201" t="n">
        <v>43891</v>
      </c>
      <c r="Q2368" s="201" t="n">
        <v>43891</v>
      </c>
      <c r="R2368" s="20" t="n">
        <v>1</v>
      </c>
      <c r="S2368" s="20" t="s">
        <v>7130</v>
      </c>
      <c r="T2368" s="20" t="n">
        <v>2.4</v>
      </c>
      <c r="U2368" s="20" t="n">
        <v>2.2</v>
      </c>
      <c r="V2368" s="20" t="n">
        <v>2.6</v>
      </c>
      <c r="W2368" s="20" t="s">
        <v>11865</v>
      </c>
      <c r="X2368" s="35"/>
      <c r="Y2368" s="35"/>
      <c r="Z2368" s="35" t="n">
        <v>0</v>
      </c>
      <c r="AE2368" s="94" t="e">
        <f aca="false" t="array" ref="AE2368:AI2368">_xlfn.torow(_xlfn.unique(_xlfn._xlws.filter(cat_table[Subsector],$E2368=cat_table[Sector],"")))</f>
        <v>#NAME?</v>
      </c>
      <c r="AF2368" s="94" t="e">
        <v>#NAME?</v>
      </c>
      <c r="AG2368" s="94" t="e">
        <v>#NAME?</v>
      </c>
      <c r="AH2368" s="94" t="e">
        <v>#NAME?</v>
      </c>
      <c r="AI2368" s="94" t="e">
        <v>#NAME?</v>
      </c>
      <c r="AO2368" s="94" t="e">
        <f aca="false" t="array" ref="AO2368:AO2368">_xlfn.torow(_xlfn.unique(_xlfn._xlws.filter(cat_table[Sub-subsector],($E2368=cat_table[Sector])*($F2368=cat_table[Subsector]),"")))</f>
        <v>#NAME?</v>
      </c>
    </row>
    <row r="2369" customFormat="false" ht="15" hidden="false" customHeight="true" outlineLevel="0" collapsed="false">
      <c r="A2369" s="62" t="s">
        <v>11949</v>
      </c>
      <c r="B2369" s="20" t="str">
        <f aca="false">INDEX(Table2[], MATCH(L2369, Location_ID!$D$2:$D$648, 0), 1)</f>
        <v>1a0bbda5-2aca-424d-8864-72bda14bd858</v>
      </c>
      <c r="C2369" s="20" t="s">
        <v>1155</v>
      </c>
      <c r="D2369" s="230" t="s">
        <v>354</v>
      </c>
      <c r="E2369" s="20" t="s">
        <v>7631</v>
      </c>
      <c r="F2369" s="20" t="s">
        <v>7632</v>
      </c>
      <c r="G2369" s="20" t="s">
        <v>7633</v>
      </c>
      <c r="H2369" s="20"/>
      <c r="I2369" s="20" t="s">
        <v>10237</v>
      </c>
      <c r="J2369" s="20" t="s">
        <v>2524</v>
      </c>
      <c r="K2369" s="20" t="s">
        <v>7120</v>
      </c>
      <c r="L2369" s="20" t="s">
        <v>2524</v>
      </c>
      <c r="M2369" s="20" t="s">
        <v>7129</v>
      </c>
      <c r="N2369" s="20" t="s">
        <v>11950</v>
      </c>
      <c r="O2369" s="20" t="s">
        <v>11951</v>
      </c>
      <c r="P2369" s="201" t="n">
        <v>43982</v>
      </c>
      <c r="Q2369" s="201" t="n">
        <v>43982</v>
      </c>
      <c r="R2369" s="20" t="n">
        <v>1</v>
      </c>
      <c r="S2369" s="20" t="s">
        <v>7130</v>
      </c>
      <c r="T2369" s="20" t="n">
        <v>0.6</v>
      </c>
      <c r="U2369" s="20" t="n">
        <v>0.5</v>
      </c>
      <c r="V2369" s="20" t="n">
        <v>0.7</v>
      </c>
      <c r="W2369" s="20" t="s">
        <v>11865</v>
      </c>
      <c r="X2369" s="35"/>
      <c r="Y2369" s="35"/>
      <c r="Z2369" s="35" t="n">
        <v>0</v>
      </c>
      <c r="AE2369" s="94" t="e">
        <f aca="false" t="array" ref="AE2369:AI2369">_xlfn.torow(_xlfn.unique(_xlfn._xlws.filter(cat_table[Subsector],$E2369=cat_table[Sector],"")))</f>
        <v>#NAME?</v>
      </c>
      <c r="AF2369" s="94" t="e">
        <v>#NAME?</v>
      </c>
      <c r="AG2369" s="94" t="e">
        <v>#NAME?</v>
      </c>
      <c r="AH2369" s="94" t="e">
        <v>#NAME?</v>
      </c>
      <c r="AI2369" s="94" t="e">
        <v>#NAME?</v>
      </c>
      <c r="AO2369" s="94" t="e">
        <f aca="false" t="array" ref="AO2369:AO2369">_xlfn.torow(_xlfn.unique(_xlfn._xlws.filter(cat_table[Sub-subsector],($E2369=cat_table[Sector])*($F2369=cat_table[Subsector]),"")))</f>
        <v>#NAME?</v>
      </c>
    </row>
    <row r="2370" customFormat="false" ht="15" hidden="false" customHeight="true" outlineLevel="0" collapsed="false">
      <c r="A2370" s="62" t="s">
        <v>11952</v>
      </c>
      <c r="B2370" s="20" t="str">
        <f aca="false">INDEX(Table2[], MATCH(L2370, Location_ID!$D$2:$D$648, 0), 1)</f>
        <v>1a0bbda5-2aca-424d-8864-72bda14bd858</v>
      </c>
      <c r="C2370" s="20" t="s">
        <v>1155</v>
      </c>
      <c r="D2370" s="230" t="s">
        <v>354</v>
      </c>
      <c r="E2370" s="20" t="s">
        <v>7631</v>
      </c>
      <c r="F2370" s="20" t="s">
        <v>7632</v>
      </c>
      <c r="G2370" s="20" t="s">
        <v>7633</v>
      </c>
      <c r="H2370" s="20"/>
      <c r="I2370" s="20" t="s">
        <v>10237</v>
      </c>
      <c r="J2370" s="20" t="s">
        <v>2524</v>
      </c>
      <c r="K2370" s="20" t="s">
        <v>7120</v>
      </c>
      <c r="L2370" s="20" t="s">
        <v>2524</v>
      </c>
      <c r="M2370" s="20" t="s">
        <v>7129</v>
      </c>
      <c r="N2370" s="20" t="s">
        <v>11953</v>
      </c>
      <c r="O2370" s="20" t="s">
        <v>11954</v>
      </c>
      <c r="P2370" s="201" t="n">
        <v>43983</v>
      </c>
      <c r="Q2370" s="201" t="n">
        <v>43983</v>
      </c>
      <c r="R2370" s="20" t="n">
        <v>1</v>
      </c>
      <c r="S2370" s="20" t="s">
        <v>7130</v>
      </c>
      <c r="T2370" s="20" t="n">
        <v>9.2</v>
      </c>
      <c r="U2370" s="20" t="n">
        <v>8.9</v>
      </c>
      <c r="V2370" s="20" t="n">
        <v>9.5</v>
      </c>
      <c r="W2370" s="20" t="s">
        <v>11865</v>
      </c>
      <c r="X2370" s="35"/>
      <c r="Y2370" s="35"/>
      <c r="Z2370" s="35" t="n">
        <v>0</v>
      </c>
      <c r="AE2370" s="94" t="e">
        <f aca="false" t="array" ref="AE2370:AI2370">_xlfn.torow(_xlfn.unique(_xlfn._xlws.filter(cat_table[Subsector],$E2370=cat_table[Sector],"")))</f>
        <v>#NAME?</v>
      </c>
      <c r="AF2370" s="94" t="e">
        <v>#NAME?</v>
      </c>
      <c r="AG2370" s="94" t="e">
        <v>#NAME?</v>
      </c>
      <c r="AH2370" s="94" t="e">
        <v>#NAME?</v>
      </c>
      <c r="AI2370" s="94" t="e">
        <v>#NAME?</v>
      </c>
      <c r="AO2370" s="94" t="e">
        <f aca="false" t="array" ref="AO2370:AO2370">_xlfn.torow(_xlfn.unique(_xlfn._xlws.filter(cat_table[Sub-subsector],($E2370=cat_table[Sector])*($F2370=cat_table[Subsector]),"")))</f>
        <v>#NAME?</v>
      </c>
    </row>
    <row r="2371" customFormat="false" ht="15" hidden="false" customHeight="true" outlineLevel="0" collapsed="false">
      <c r="A2371" s="62" t="s">
        <v>11955</v>
      </c>
      <c r="B2371" s="20" t="str">
        <f aca="false">INDEX(Table2[], MATCH(L2371, Location_ID!$D$2:$D$648, 0), 1)</f>
        <v>1a0bbda5-2aca-424d-8864-72bda14bd858</v>
      </c>
      <c r="C2371" s="20" t="s">
        <v>1155</v>
      </c>
      <c r="D2371" s="230" t="s">
        <v>354</v>
      </c>
      <c r="E2371" s="20" t="s">
        <v>7631</v>
      </c>
      <c r="F2371" s="20" t="s">
        <v>7632</v>
      </c>
      <c r="G2371" s="20" t="s">
        <v>7633</v>
      </c>
      <c r="H2371" s="20"/>
      <c r="I2371" s="20" t="s">
        <v>10237</v>
      </c>
      <c r="J2371" s="20" t="s">
        <v>2524</v>
      </c>
      <c r="K2371" s="20" t="s">
        <v>7120</v>
      </c>
      <c r="L2371" s="20" t="s">
        <v>2524</v>
      </c>
      <c r="M2371" s="20" t="s">
        <v>7129</v>
      </c>
      <c r="N2371" s="20" t="s">
        <v>11956</v>
      </c>
      <c r="O2371" s="20" t="s">
        <v>11957</v>
      </c>
      <c r="P2371" s="201" t="n">
        <v>43984</v>
      </c>
      <c r="Q2371" s="201" t="n">
        <v>43984</v>
      </c>
      <c r="R2371" s="20" t="n">
        <v>1</v>
      </c>
      <c r="S2371" s="20" t="s">
        <v>7130</v>
      </c>
      <c r="T2371" s="20" t="n">
        <v>25.3</v>
      </c>
      <c r="U2371" s="20" t="n">
        <v>23.7</v>
      </c>
      <c r="V2371" s="20" t="n">
        <v>26.9</v>
      </c>
      <c r="W2371" s="20" t="s">
        <v>11865</v>
      </c>
      <c r="X2371" s="35"/>
      <c r="Y2371" s="35"/>
      <c r="Z2371" s="35" t="n">
        <v>0</v>
      </c>
      <c r="AE2371" s="94" t="e">
        <f aca="false" t="array" ref="AE2371:AI2371">_xlfn.torow(_xlfn.unique(_xlfn._xlws.filter(cat_table[Subsector],$E2371=cat_table[Sector],"")))</f>
        <v>#NAME?</v>
      </c>
      <c r="AF2371" s="94" t="e">
        <v>#NAME?</v>
      </c>
      <c r="AG2371" s="94" t="e">
        <v>#NAME?</v>
      </c>
      <c r="AH2371" s="94" t="e">
        <v>#NAME?</v>
      </c>
      <c r="AI2371" s="94" t="e">
        <v>#NAME?</v>
      </c>
      <c r="AO2371" s="94" t="e">
        <f aca="false" t="array" ref="AO2371:AO2371">_xlfn.torow(_xlfn.unique(_xlfn._xlws.filter(cat_table[Sub-subsector],($E2371=cat_table[Sector])*($F2371=cat_table[Subsector]),"")))</f>
        <v>#NAME?</v>
      </c>
    </row>
    <row r="2372" customFormat="false" ht="15" hidden="false" customHeight="true" outlineLevel="0" collapsed="false">
      <c r="A2372" s="62" t="s">
        <v>11958</v>
      </c>
      <c r="B2372" s="20" t="str">
        <f aca="false">INDEX(Table2[], MATCH(L2372, Location_ID!$D$2:$D$648, 0), 1)</f>
        <v>1a0bbda5-2aca-424d-8864-72bda14bd858</v>
      </c>
      <c r="C2372" s="20" t="s">
        <v>1155</v>
      </c>
      <c r="D2372" s="230" t="s">
        <v>354</v>
      </c>
      <c r="E2372" s="20" t="s">
        <v>7631</v>
      </c>
      <c r="F2372" s="20" t="s">
        <v>7632</v>
      </c>
      <c r="G2372" s="20" t="s">
        <v>7633</v>
      </c>
      <c r="H2372" s="20"/>
      <c r="I2372" s="20" t="s">
        <v>10237</v>
      </c>
      <c r="J2372" s="20" t="s">
        <v>2524</v>
      </c>
      <c r="K2372" s="20" t="s">
        <v>7120</v>
      </c>
      <c r="L2372" s="20" t="s">
        <v>2524</v>
      </c>
      <c r="M2372" s="20" t="s">
        <v>7129</v>
      </c>
      <c r="N2372" s="20" t="s">
        <v>11959</v>
      </c>
      <c r="O2372" s="20" t="s">
        <v>11960</v>
      </c>
      <c r="P2372" s="201" t="n">
        <v>43985</v>
      </c>
      <c r="Q2372" s="201" t="n">
        <v>43985</v>
      </c>
      <c r="R2372" s="20" t="n">
        <v>1</v>
      </c>
      <c r="S2372" s="20" t="s">
        <v>7130</v>
      </c>
      <c r="T2372" s="20" t="n">
        <v>2.7</v>
      </c>
      <c r="U2372" s="20" t="n">
        <v>2.5</v>
      </c>
      <c r="V2372" s="20" t="n">
        <v>2.9</v>
      </c>
      <c r="W2372" s="20" t="s">
        <v>11865</v>
      </c>
      <c r="X2372" s="35"/>
      <c r="Y2372" s="35"/>
      <c r="Z2372" s="35" t="n">
        <v>0</v>
      </c>
      <c r="AE2372" s="94" t="e">
        <f aca="false" t="array" ref="AE2372:AI2372">_xlfn.torow(_xlfn.unique(_xlfn._xlws.filter(cat_table[Subsector],$E2372=cat_table[Sector],"")))</f>
        <v>#NAME?</v>
      </c>
      <c r="AF2372" s="94" t="e">
        <v>#NAME?</v>
      </c>
      <c r="AG2372" s="94" t="e">
        <v>#NAME?</v>
      </c>
      <c r="AH2372" s="94" t="e">
        <v>#NAME?</v>
      </c>
      <c r="AI2372" s="94" t="e">
        <v>#NAME?</v>
      </c>
      <c r="AO2372" s="94" t="e">
        <f aca="false" t="array" ref="AO2372:AO2372">_xlfn.torow(_xlfn.unique(_xlfn._xlws.filter(cat_table[Sub-subsector],($E2372=cat_table[Sector])*($F2372=cat_table[Subsector]),"")))</f>
        <v>#NAME?</v>
      </c>
    </row>
    <row r="2373" customFormat="false" ht="15" hidden="false" customHeight="true" outlineLevel="0" collapsed="false">
      <c r="A2373" s="62" t="s">
        <v>11961</v>
      </c>
      <c r="B2373" s="20" t="str">
        <f aca="false">INDEX(Table2[], MATCH(L2373, Location_ID!$D$2:$D$648, 0), 1)</f>
        <v>1a0bbda5-2aca-424d-8864-72bda14bd858</v>
      </c>
      <c r="C2373" s="20" t="s">
        <v>1155</v>
      </c>
      <c r="D2373" s="230" t="s">
        <v>354</v>
      </c>
      <c r="E2373" s="20" t="s">
        <v>7631</v>
      </c>
      <c r="F2373" s="20" t="s">
        <v>7632</v>
      </c>
      <c r="G2373" s="20" t="s">
        <v>7633</v>
      </c>
      <c r="H2373" s="20"/>
      <c r="I2373" s="20" t="s">
        <v>10237</v>
      </c>
      <c r="J2373" s="20" t="s">
        <v>2524</v>
      </c>
      <c r="K2373" s="20" t="s">
        <v>7120</v>
      </c>
      <c r="L2373" s="20" t="s">
        <v>2524</v>
      </c>
      <c r="M2373" s="20" t="s">
        <v>7129</v>
      </c>
      <c r="N2373" s="20" t="s">
        <v>11962</v>
      </c>
      <c r="O2373" s="20" t="s">
        <v>11963</v>
      </c>
      <c r="P2373" s="201" t="n">
        <v>43986</v>
      </c>
      <c r="Q2373" s="201" t="n">
        <v>43986</v>
      </c>
      <c r="R2373" s="20" t="n">
        <v>1</v>
      </c>
      <c r="S2373" s="20" t="s">
        <v>7130</v>
      </c>
      <c r="T2373" s="20" t="n">
        <v>22.8</v>
      </c>
      <c r="U2373" s="20" t="n">
        <v>21.8</v>
      </c>
      <c r="V2373" s="20" t="n">
        <v>23.8</v>
      </c>
      <c r="W2373" s="20" t="s">
        <v>11865</v>
      </c>
      <c r="X2373" s="35"/>
      <c r="Y2373" s="35"/>
      <c r="Z2373" s="35" t="n">
        <v>0</v>
      </c>
      <c r="AE2373" s="94" t="e">
        <f aca="false" t="array" ref="AE2373:AI2373">_xlfn.torow(_xlfn.unique(_xlfn._xlws.filter(cat_table[Subsector],$E2373=cat_table[Sector],"")))</f>
        <v>#NAME?</v>
      </c>
      <c r="AF2373" s="94" t="e">
        <v>#NAME?</v>
      </c>
      <c r="AG2373" s="94" t="e">
        <v>#NAME?</v>
      </c>
      <c r="AH2373" s="94" t="e">
        <v>#NAME?</v>
      </c>
      <c r="AI2373" s="94" t="e">
        <v>#NAME?</v>
      </c>
      <c r="AO2373" s="94" t="e">
        <f aca="false" t="array" ref="AO2373:AO2373">_xlfn.torow(_xlfn.unique(_xlfn._xlws.filter(cat_table[Sub-subsector],($E2373=cat_table[Sector])*($F2373=cat_table[Subsector]),"")))</f>
        <v>#NAME?</v>
      </c>
    </row>
    <row r="2374" customFormat="false" ht="15" hidden="false" customHeight="true" outlineLevel="0" collapsed="false">
      <c r="A2374" s="62" t="s">
        <v>11964</v>
      </c>
      <c r="B2374" s="20" t="str">
        <f aca="false">INDEX(Table2[], MATCH(L2374, Location_ID!$D$2:$D$648, 0), 1)</f>
        <v>1a0bbda5-2aca-424d-8864-72bda14bd858</v>
      </c>
      <c r="C2374" s="20" t="s">
        <v>1155</v>
      </c>
      <c r="D2374" s="230" t="s">
        <v>354</v>
      </c>
      <c r="E2374" s="20" t="s">
        <v>7631</v>
      </c>
      <c r="F2374" s="20" t="s">
        <v>7632</v>
      </c>
      <c r="G2374" s="20" t="s">
        <v>7633</v>
      </c>
      <c r="H2374" s="20"/>
      <c r="I2374" s="20" t="s">
        <v>10237</v>
      </c>
      <c r="J2374" s="20" t="s">
        <v>2524</v>
      </c>
      <c r="K2374" s="20" t="s">
        <v>7120</v>
      </c>
      <c r="L2374" s="20" t="s">
        <v>2524</v>
      </c>
      <c r="M2374" s="20" t="s">
        <v>7129</v>
      </c>
      <c r="N2374" s="20" t="s">
        <v>11965</v>
      </c>
      <c r="O2374" s="20" t="s">
        <v>11966</v>
      </c>
      <c r="P2374" s="201" t="n">
        <v>43987</v>
      </c>
      <c r="Q2374" s="201" t="n">
        <v>43987</v>
      </c>
      <c r="R2374" s="20" t="n">
        <v>1</v>
      </c>
      <c r="S2374" s="20" t="s">
        <v>7130</v>
      </c>
      <c r="T2374" s="20" t="n">
        <v>8</v>
      </c>
      <c r="U2374" s="20" t="n">
        <v>7.7</v>
      </c>
      <c r="V2374" s="20" t="n">
        <v>8.3</v>
      </c>
      <c r="W2374" s="20" t="s">
        <v>11865</v>
      </c>
      <c r="X2374" s="35"/>
      <c r="Y2374" s="35"/>
      <c r="Z2374" s="35" t="n">
        <v>0</v>
      </c>
      <c r="AE2374" s="94" t="e">
        <f aca="false" t="array" ref="AE2374:AI2374">_xlfn.torow(_xlfn.unique(_xlfn._xlws.filter(cat_table[Subsector],$E2374=cat_table[Sector],"")))</f>
        <v>#NAME?</v>
      </c>
      <c r="AF2374" s="94" t="e">
        <v>#NAME?</v>
      </c>
      <c r="AG2374" s="94" t="e">
        <v>#NAME?</v>
      </c>
      <c r="AH2374" s="94" t="e">
        <v>#NAME?</v>
      </c>
      <c r="AI2374" s="94" t="e">
        <v>#NAME?</v>
      </c>
      <c r="AO2374" s="94" t="e">
        <f aca="false" t="array" ref="AO2374:AO2374">_xlfn.torow(_xlfn.unique(_xlfn._xlws.filter(cat_table[Sub-subsector],($E2374=cat_table[Sector])*($F2374=cat_table[Subsector]),"")))</f>
        <v>#NAME?</v>
      </c>
    </row>
    <row r="2375" customFormat="false" ht="15" hidden="false" customHeight="true" outlineLevel="0" collapsed="false">
      <c r="A2375" s="62" t="s">
        <v>11967</v>
      </c>
      <c r="B2375" s="20" t="str">
        <f aca="false">INDEX(Table2[], MATCH(L2375, Location_ID!$D$2:$D$648, 0), 1)</f>
        <v>1a0bbda5-2aca-424d-8864-72bda14bd858</v>
      </c>
      <c r="C2375" s="20" t="s">
        <v>1155</v>
      </c>
      <c r="D2375" s="230" t="s">
        <v>354</v>
      </c>
      <c r="E2375" s="20" t="s">
        <v>7631</v>
      </c>
      <c r="F2375" s="20" t="s">
        <v>7632</v>
      </c>
      <c r="G2375" s="20" t="s">
        <v>7633</v>
      </c>
      <c r="H2375" s="20"/>
      <c r="I2375" s="20" t="s">
        <v>10237</v>
      </c>
      <c r="J2375" s="20" t="s">
        <v>2524</v>
      </c>
      <c r="K2375" s="20" t="s">
        <v>7120</v>
      </c>
      <c r="L2375" s="20" t="s">
        <v>2524</v>
      </c>
      <c r="M2375" s="20" t="s">
        <v>7129</v>
      </c>
      <c r="N2375" s="20" t="s">
        <v>11968</v>
      </c>
      <c r="O2375" s="20" t="s">
        <v>11969</v>
      </c>
      <c r="P2375" s="201" t="n">
        <v>43988</v>
      </c>
      <c r="Q2375" s="201" t="n">
        <v>43988</v>
      </c>
      <c r="R2375" s="20" t="n">
        <v>1</v>
      </c>
      <c r="S2375" s="20" t="s">
        <v>7130</v>
      </c>
      <c r="T2375" s="20" t="n">
        <v>0.2</v>
      </c>
      <c r="U2375" s="20" t="n">
        <v>0.2</v>
      </c>
      <c r="V2375" s="20" t="n">
        <v>0.2</v>
      </c>
      <c r="W2375" s="20" t="s">
        <v>11865</v>
      </c>
      <c r="X2375" s="35"/>
      <c r="Y2375" s="35"/>
      <c r="Z2375" s="35" t="n">
        <v>0</v>
      </c>
      <c r="AE2375" s="94" t="e">
        <f aca="false" t="array" ref="AE2375:AI2375">_xlfn.torow(_xlfn.unique(_xlfn._xlws.filter(cat_table[Subsector],$E2375=cat_table[Sector],"")))</f>
        <v>#NAME?</v>
      </c>
      <c r="AF2375" s="94" t="e">
        <v>#NAME?</v>
      </c>
      <c r="AG2375" s="94" t="e">
        <v>#NAME?</v>
      </c>
      <c r="AH2375" s="94" t="e">
        <v>#NAME?</v>
      </c>
      <c r="AI2375" s="94" t="e">
        <v>#NAME?</v>
      </c>
      <c r="AO2375" s="94" t="e">
        <f aca="false" t="array" ref="AO2375:AO2375">_xlfn.torow(_xlfn.unique(_xlfn._xlws.filter(cat_table[Sub-subsector],($E2375=cat_table[Sector])*($F2375=cat_table[Subsector]),"")))</f>
        <v>#NAME?</v>
      </c>
    </row>
    <row r="2376" customFormat="false" ht="15" hidden="false" customHeight="true" outlineLevel="0" collapsed="false">
      <c r="A2376" s="62" t="s">
        <v>11970</v>
      </c>
      <c r="B2376" s="20" t="str">
        <f aca="false">INDEX(Table2[], MATCH(L2376, Location_ID!$D$2:$D$648, 0), 1)</f>
        <v>1a0bbda5-2aca-424d-8864-72bda14bd858</v>
      </c>
      <c r="C2376" s="20" t="s">
        <v>1155</v>
      </c>
      <c r="D2376" s="230" t="s">
        <v>354</v>
      </c>
      <c r="E2376" s="20" t="s">
        <v>7631</v>
      </c>
      <c r="F2376" s="20" t="s">
        <v>7632</v>
      </c>
      <c r="G2376" s="20" t="s">
        <v>7633</v>
      </c>
      <c r="H2376" s="20"/>
      <c r="I2376" s="20" t="s">
        <v>10237</v>
      </c>
      <c r="J2376" s="20" t="s">
        <v>2524</v>
      </c>
      <c r="K2376" s="20" t="s">
        <v>7120</v>
      </c>
      <c r="L2376" s="20" t="s">
        <v>2524</v>
      </c>
      <c r="M2376" s="20" t="s">
        <v>7129</v>
      </c>
      <c r="N2376" s="20" t="s">
        <v>11971</v>
      </c>
      <c r="O2376" s="20" t="s">
        <v>11972</v>
      </c>
      <c r="P2376" s="201" t="n">
        <v>43989</v>
      </c>
      <c r="Q2376" s="201" t="n">
        <v>43989</v>
      </c>
      <c r="R2376" s="20" t="n">
        <v>1</v>
      </c>
      <c r="S2376" s="20" t="s">
        <v>7130</v>
      </c>
      <c r="T2376" s="20" t="n">
        <v>0.1</v>
      </c>
      <c r="U2376" s="20" t="n">
        <v>0.1</v>
      </c>
      <c r="V2376" s="20" t="n">
        <v>0.1</v>
      </c>
      <c r="W2376" s="20" t="s">
        <v>11865</v>
      </c>
      <c r="X2376" s="35"/>
      <c r="Y2376" s="35"/>
      <c r="Z2376" s="35" t="n">
        <v>0</v>
      </c>
      <c r="AE2376" s="94" t="e">
        <f aca="false" t="array" ref="AE2376:AI2376">_xlfn.torow(_xlfn.unique(_xlfn._xlws.filter(cat_table[Subsector],$E2376=cat_table[Sector],"")))</f>
        <v>#NAME?</v>
      </c>
      <c r="AF2376" s="94" t="e">
        <v>#NAME?</v>
      </c>
      <c r="AG2376" s="94" t="e">
        <v>#NAME?</v>
      </c>
      <c r="AH2376" s="94" t="e">
        <v>#NAME?</v>
      </c>
      <c r="AI2376" s="94" t="e">
        <v>#NAME?</v>
      </c>
      <c r="AO2376" s="94" t="e">
        <f aca="false" t="array" ref="AO2376:AO2376">_xlfn.torow(_xlfn.unique(_xlfn._xlws.filter(cat_table[Sub-subsector],($E2376=cat_table[Sector])*($F2376=cat_table[Subsector]),"")))</f>
        <v>#NAME?</v>
      </c>
    </row>
    <row r="2377" customFormat="false" ht="15" hidden="false" customHeight="true" outlineLevel="0" collapsed="false">
      <c r="A2377" s="62" t="s">
        <v>11973</v>
      </c>
      <c r="B2377" s="20" t="str">
        <f aca="false">INDEX(Table2[], MATCH(L2377, Location_ID!$D$2:$D$648, 0), 1)</f>
        <v>1a0bbda5-2aca-424d-8864-72bda14bd858</v>
      </c>
      <c r="C2377" s="20" t="s">
        <v>1155</v>
      </c>
      <c r="D2377" s="230" t="s">
        <v>354</v>
      </c>
      <c r="E2377" s="20" t="s">
        <v>7631</v>
      </c>
      <c r="F2377" s="20" t="s">
        <v>7632</v>
      </c>
      <c r="G2377" s="20" t="s">
        <v>7633</v>
      </c>
      <c r="H2377" s="20"/>
      <c r="I2377" s="20" t="s">
        <v>10237</v>
      </c>
      <c r="J2377" s="20" t="s">
        <v>2524</v>
      </c>
      <c r="K2377" s="20" t="s">
        <v>7120</v>
      </c>
      <c r="L2377" s="20" t="s">
        <v>2524</v>
      </c>
      <c r="M2377" s="20" t="s">
        <v>7129</v>
      </c>
      <c r="N2377" s="20" t="s">
        <v>11974</v>
      </c>
      <c r="O2377" s="20" t="s">
        <v>11975</v>
      </c>
      <c r="P2377" s="201" t="n">
        <v>43990</v>
      </c>
      <c r="Q2377" s="201" t="n">
        <v>43990</v>
      </c>
      <c r="R2377" s="20" t="n">
        <v>1</v>
      </c>
      <c r="S2377" s="20" t="s">
        <v>7130</v>
      </c>
      <c r="T2377" s="20" t="n">
        <v>0.2</v>
      </c>
      <c r="U2377" s="20" t="n">
        <v>0.2</v>
      </c>
      <c r="V2377" s="20" t="n">
        <v>0.2</v>
      </c>
      <c r="W2377" s="20" t="s">
        <v>11865</v>
      </c>
      <c r="X2377" s="35"/>
      <c r="Y2377" s="35"/>
      <c r="Z2377" s="35" t="n">
        <v>0</v>
      </c>
      <c r="AE2377" s="94" t="e">
        <f aca="false" t="array" ref="AE2377:AI2377">_xlfn.torow(_xlfn.unique(_xlfn._xlws.filter(cat_table[Subsector],$E2377=cat_table[Sector],"")))</f>
        <v>#NAME?</v>
      </c>
      <c r="AF2377" s="94" t="e">
        <v>#NAME?</v>
      </c>
      <c r="AG2377" s="94" t="e">
        <v>#NAME?</v>
      </c>
      <c r="AH2377" s="94" t="e">
        <v>#NAME?</v>
      </c>
      <c r="AI2377" s="94" t="e">
        <v>#NAME?</v>
      </c>
      <c r="AO2377" s="94" t="e">
        <f aca="false" t="array" ref="AO2377:AO2377">_xlfn.torow(_xlfn.unique(_xlfn._xlws.filter(cat_table[Sub-subsector],($E2377=cat_table[Sector])*($F2377=cat_table[Subsector]),"")))</f>
        <v>#NAME?</v>
      </c>
    </row>
    <row r="2378" customFormat="false" ht="15" hidden="false" customHeight="true" outlineLevel="0" collapsed="false">
      <c r="A2378" s="62" t="s">
        <v>11976</v>
      </c>
      <c r="B2378" s="20" t="str">
        <f aca="false">INDEX(Table2[], MATCH(L2378, Location_ID!$D$2:$D$648, 0), 1)</f>
        <v>1a0bbda5-2aca-424d-8864-72bda14bd858</v>
      </c>
      <c r="C2378" s="20" t="s">
        <v>1155</v>
      </c>
      <c r="D2378" s="230" t="s">
        <v>354</v>
      </c>
      <c r="E2378" s="20" t="s">
        <v>7631</v>
      </c>
      <c r="F2378" s="20" t="s">
        <v>7632</v>
      </c>
      <c r="G2378" s="20" t="s">
        <v>7633</v>
      </c>
      <c r="H2378" s="20"/>
      <c r="I2378" s="20" t="s">
        <v>10237</v>
      </c>
      <c r="J2378" s="20" t="s">
        <v>2524</v>
      </c>
      <c r="K2378" s="20" t="s">
        <v>7120</v>
      </c>
      <c r="L2378" s="20" t="s">
        <v>2524</v>
      </c>
      <c r="M2378" s="20" t="s">
        <v>7129</v>
      </c>
      <c r="N2378" s="20" t="s">
        <v>11977</v>
      </c>
      <c r="O2378" s="20" t="s">
        <v>11978</v>
      </c>
      <c r="P2378" s="201" t="n">
        <v>43991</v>
      </c>
      <c r="Q2378" s="201" t="n">
        <v>43991</v>
      </c>
      <c r="R2378" s="20" t="n">
        <v>1</v>
      </c>
      <c r="S2378" s="20" t="s">
        <v>7130</v>
      </c>
      <c r="T2378" s="20" t="n">
        <v>2.7</v>
      </c>
      <c r="U2378" s="20" t="n">
        <v>2.6</v>
      </c>
      <c r="V2378" s="20" t="n">
        <v>2.8</v>
      </c>
      <c r="W2378" s="20" t="s">
        <v>11865</v>
      </c>
      <c r="X2378" s="35"/>
      <c r="Y2378" s="35"/>
      <c r="Z2378" s="35" t="n">
        <v>0</v>
      </c>
      <c r="AE2378" s="94" t="e">
        <f aca="false" t="array" ref="AE2378:AI2378">_xlfn.torow(_xlfn.unique(_xlfn._xlws.filter(cat_table[Subsector],$E2378=cat_table[Sector],"")))</f>
        <v>#NAME?</v>
      </c>
      <c r="AF2378" s="94" t="e">
        <v>#NAME?</v>
      </c>
      <c r="AG2378" s="94" t="e">
        <v>#NAME?</v>
      </c>
      <c r="AH2378" s="94" t="e">
        <v>#NAME?</v>
      </c>
      <c r="AI2378" s="94" t="e">
        <v>#NAME?</v>
      </c>
      <c r="AO2378" s="94" t="e">
        <f aca="false" t="array" ref="AO2378:AO2378">_xlfn.torow(_xlfn.unique(_xlfn._xlws.filter(cat_table[Sub-subsector],($E2378=cat_table[Sector])*($F2378=cat_table[Subsector]),"")))</f>
        <v>#NAME?</v>
      </c>
    </row>
    <row r="2379" customFormat="false" ht="15" hidden="false" customHeight="true" outlineLevel="0" collapsed="false">
      <c r="A2379" s="62" t="s">
        <v>11979</v>
      </c>
      <c r="B2379" s="20" t="str">
        <f aca="false">INDEX(Table2[], MATCH(L2379, Location_ID!$D$2:$D$648, 0), 1)</f>
        <v>1a0bbda5-2aca-424d-8864-72bda14bd858</v>
      </c>
      <c r="C2379" s="20" t="s">
        <v>1155</v>
      </c>
      <c r="D2379" s="230" t="s">
        <v>354</v>
      </c>
      <c r="E2379" s="20" t="s">
        <v>7631</v>
      </c>
      <c r="F2379" s="20" t="s">
        <v>7632</v>
      </c>
      <c r="G2379" s="20" t="s">
        <v>7633</v>
      </c>
      <c r="H2379" s="20"/>
      <c r="I2379" s="20" t="s">
        <v>10237</v>
      </c>
      <c r="J2379" s="20" t="s">
        <v>2524</v>
      </c>
      <c r="K2379" s="20" t="s">
        <v>7120</v>
      </c>
      <c r="L2379" s="20" t="s">
        <v>2524</v>
      </c>
      <c r="M2379" s="20" t="s">
        <v>7129</v>
      </c>
      <c r="N2379" s="20" t="s">
        <v>11980</v>
      </c>
      <c r="O2379" s="20" t="s">
        <v>11981</v>
      </c>
      <c r="P2379" s="201" t="n">
        <v>43992</v>
      </c>
      <c r="Q2379" s="201" t="n">
        <v>43992</v>
      </c>
      <c r="R2379" s="20" t="n">
        <v>1</v>
      </c>
      <c r="S2379" s="20" t="s">
        <v>7130</v>
      </c>
      <c r="T2379" s="20" t="n">
        <v>3.1</v>
      </c>
      <c r="U2379" s="20" t="n">
        <v>2.9</v>
      </c>
      <c r="V2379" s="20" t="n">
        <v>3.3</v>
      </c>
      <c r="W2379" s="20" t="s">
        <v>11865</v>
      </c>
      <c r="X2379" s="35"/>
      <c r="Y2379" s="35"/>
      <c r="Z2379" s="35" t="n">
        <v>0</v>
      </c>
      <c r="AE2379" s="94" t="e">
        <f aca="false" t="array" ref="AE2379:AI2379">_xlfn.torow(_xlfn.unique(_xlfn._xlws.filter(cat_table[Subsector],$E2379=cat_table[Sector],"")))</f>
        <v>#NAME?</v>
      </c>
      <c r="AF2379" s="94" t="e">
        <v>#NAME?</v>
      </c>
      <c r="AG2379" s="94" t="e">
        <v>#NAME?</v>
      </c>
      <c r="AH2379" s="94" t="e">
        <v>#NAME?</v>
      </c>
      <c r="AI2379" s="94" t="e">
        <v>#NAME?</v>
      </c>
      <c r="AO2379" s="94" t="e">
        <f aca="false" t="array" ref="AO2379:AO2379">_xlfn.torow(_xlfn.unique(_xlfn._xlws.filter(cat_table[Sub-subsector],($E2379=cat_table[Sector])*($F2379=cat_table[Subsector]),"")))</f>
        <v>#NAME?</v>
      </c>
    </row>
    <row r="2380" customFormat="false" ht="15" hidden="false" customHeight="true" outlineLevel="0" collapsed="false">
      <c r="A2380" s="193" t="s">
        <v>11982</v>
      </c>
      <c r="B2380" s="20" t="str">
        <f aca="false">INDEX(Table2[], MATCH(L2380, Location_ID!$D$2:$D$648, 0), 1)</f>
        <v>05b410b1-f161-4c0f-a3de-6a6fa44d96c6</v>
      </c>
      <c r="C2380" s="193" t="s">
        <v>1161</v>
      </c>
      <c r="D2380" s="273" t="s">
        <v>354</v>
      </c>
      <c r="E2380" s="193" t="s">
        <v>7631</v>
      </c>
      <c r="F2380" s="193" t="s">
        <v>7632</v>
      </c>
      <c r="G2380" s="193" t="s">
        <v>7633</v>
      </c>
      <c r="H2380" s="196"/>
      <c r="I2380" s="193" t="s">
        <v>11983</v>
      </c>
      <c r="J2380" s="193" t="s">
        <v>2526</v>
      </c>
      <c r="K2380" s="193" t="s">
        <v>7120</v>
      </c>
      <c r="L2380" s="193" t="s">
        <v>2526</v>
      </c>
      <c r="M2380" s="193" t="s">
        <v>7110</v>
      </c>
      <c r="N2380" s="193" t="s">
        <v>11984</v>
      </c>
      <c r="O2380" s="193" t="s">
        <v>11985</v>
      </c>
      <c r="P2380" s="219" t="n">
        <v>43475</v>
      </c>
      <c r="Q2380" s="219" t="n">
        <v>43475</v>
      </c>
      <c r="R2380" s="193" t="n">
        <v>6</v>
      </c>
      <c r="S2380" s="193" t="s">
        <v>7122</v>
      </c>
      <c r="T2380" s="193" t="n">
        <v>12.98</v>
      </c>
      <c r="U2380" s="193"/>
      <c r="V2380" s="193"/>
      <c r="W2380" s="193" t="s">
        <v>11986</v>
      </c>
      <c r="X2380" s="196"/>
      <c r="Y2380" s="196"/>
      <c r="Z2380" s="196" t="n">
        <v>0</v>
      </c>
      <c r="AE2380" s="94" t="e">
        <f aca="false" t="array" ref="AE2380:AI2380">_xlfn.torow(_xlfn.unique(_xlfn._xlws.filter(cat_table[Subsector],$E2380=cat_table[Sector],"")))</f>
        <v>#NAME?</v>
      </c>
      <c r="AF2380" s="94" t="e">
        <v>#NAME?</v>
      </c>
      <c r="AG2380" s="94" t="e">
        <v>#NAME?</v>
      </c>
      <c r="AH2380" s="94" t="e">
        <v>#NAME?</v>
      </c>
      <c r="AI2380" s="94" t="e">
        <v>#NAME?</v>
      </c>
      <c r="AO2380" s="94" t="e">
        <f aca="false" t="array" ref="AO2380:AO2380">_xlfn.torow(_xlfn.unique(_xlfn._xlws.filter(cat_table[Sub-subsector],($E2380=cat_table[Sector])*($F2380=cat_table[Subsector]),"")))</f>
        <v>#NAME?</v>
      </c>
    </row>
    <row r="2381" customFormat="false" ht="15" hidden="false" customHeight="true" outlineLevel="0" collapsed="false">
      <c r="A2381" s="193" t="s">
        <v>11987</v>
      </c>
      <c r="B2381" s="20" t="str">
        <f aca="false">INDEX(Table2[], MATCH(L2381, Location_ID!$D$2:$D$648, 0), 1)</f>
        <v>05b410b1-f161-4c0f-a3de-6a6fa44d96c6</v>
      </c>
      <c r="C2381" s="193" t="s">
        <v>1161</v>
      </c>
      <c r="D2381" s="273" t="s">
        <v>354</v>
      </c>
      <c r="E2381" s="193" t="s">
        <v>7631</v>
      </c>
      <c r="F2381" s="193" t="s">
        <v>7632</v>
      </c>
      <c r="G2381" s="193" t="s">
        <v>7633</v>
      </c>
      <c r="H2381" s="196"/>
      <c r="I2381" s="193" t="s">
        <v>11983</v>
      </c>
      <c r="J2381" s="193" t="s">
        <v>2526</v>
      </c>
      <c r="K2381" s="193" t="s">
        <v>7120</v>
      </c>
      <c r="L2381" s="193" t="s">
        <v>2526</v>
      </c>
      <c r="M2381" s="193" t="s">
        <v>7110</v>
      </c>
      <c r="N2381" s="193" t="s">
        <v>11984</v>
      </c>
      <c r="O2381" s="193" t="s">
        <v>11988</v>
      </c>
      <c r="P2381" s="219" t="n">
        <v>43475</v>
      </c>
      <c r="Q2381" s="219" t="n">
        <v>43475</v>
      </c>
      <c r="R2381" s="193" t="n">
        <v>6</v>
      </c>
      <c r="S2381" s="193" t="s">
        <v>7122</v>
      </c>
      <c r="T2381" s="193" t="n">
        <v>13.83</v>
      </c>
      <c r="U2381" s="193"/>
      <c r="V2381" s="193"/>
      <c r="W2381" s="193" t="s">
        <v>11986</v>
      </c>
      <c r="X2381" s="196"/>
      <c r="Y2381" s="196"/>
      <c r="Z2381" s="196" t="n">
        <v>0</v>
      </c>
      <c r="AE2381" s="94" t="e">
        <f aca="false" t="array" ref="AE2381:AI2381">_xlfn.torow(_xlfn.unique(_xlfn._xlws.filter(cat_table[Subsector],$E2381=cat_table[Sector],"")))</f>
        <v>#NAME?</v>
      </c>
      <c r="AF2381" s="94" t="e">
        <v>#NAME?</v>
      </c>
      <c r="AG2381" s="94" t="e">
        <v>#NAME?</v>
      </c>
      <c r="AH2381" s="94" t="e">
        <v>#NAME?</v>
      </c>
      <c r="AI2381" s="94" t="e">
        <v>#NAME?</v>
      </c>
      <c r="AO2381" s="94" t="e">
        <f aca="false" t="array" ref="AO2381:AO2381">_xlfn.torow(_xlfn.unique(_xlfn._xlws.filter(cat_table[Sub-subsector],($E2381=cat_table[Sector])*($F2381=cat_table[Subsector]),"")))</f>
        <v>#NAME?</v>
      </c>
    </row>
    <row r="2382" customFormat="false" ht="15" hidden="false" customHeight="true" outlineLevel="0" collapsed="false">
      <c r="A2382" s="193" t="s">
        <v>11989</v>
      </c>
      <c r="B2382" s="20" t="str">
        <f aca="false">INDEX(Table2[], MATCH(L2382, Location_ID!$D$2:$D$648, 0), 1)</f>
        <v>05b410b1-f161-4c0f-a3de-6a6fa44d96c6</v>
      </c>
      <c r="C2382" s="193" t="s">
        <v>1161</v>
      </c>
      <c r="D2382" s="273" t="s">
        <v>354</v>
      </c>
      <c r="E2382" s="193" t="s">
        <v>7631</v>
      </c>
      <c r="F2382" s="193" t="s">
        <v>7632</v>
      </c>
      <c r="G2382" s="193" t="s">
        <v>7633</v>
      </c>
      <c r="H2382" s="196"/>
      <c r="I2382" s="193" t="s">
        <v>11990</v>
      </c>
      <c r="J2382" s="193" t="s">
        <v>2526</v>
      </c>
      <c r="K2382" s="193" t="s">
        <v>7120</v>
      </c>
      <c r="L2382" s="193" t="s">
        <v>2526</v>
      </c>
      <c r="M2382" s="193" t="s">
        <v>7110</v>
      </c>
      <c r="N2382" s="193" t="s">
        <v>11984</v>
      </c>
      <c r="O2382" s="193" t="s">
        <v>11985</v>
      </c>
      <c r="P2382" s="219" t="n">
        <v>43475</v>
      </c>
      <c r="Q2382" s="219" t="n">
        <v>43475</v>
      </c>
      <c r="R2382" s="193" t="n">
        <v>6</v>
      </c>
      <c r="S2382" s="193" t="s">
        <v>7122</v>
      </c>
      <c r="T2382" s="193" t="n">
        <v>4.44</v>
      </c>
      <c r="U2382" s="193"/>
      <c r="V2382" s="193"/>
      <c r="W2382" s="193" t="s">
        <v>11986</v>
      </c>
      <c r="X2382" s="196"/>
      <c r="Y2382" s="196"/>
      <c r="Z2382" s="196" t="n">
        <v>0</v>
      </c>
      <c r="AE2382" s="94" t="e">
        <f aca="false" t="array" ref="AE2382:AI2382">_xlfn.torow(_xlfn.unique(_xlfn._xlws.filter(cat_table[Subsector],$E2382=cat_table[Sector],"")))</f>
        <v>#NAME?</v>
      </c>
      <c r="AF2382" s="94" t="e">
        <v>#NAME?</v>
      </c>
      <c r="AG2382" s="94" t="e">
        <v>#NAME?</v>
      </c>
      <c r="AH2382" s="94" t="e">
        <v>#NAME?</v>
      </c>
      <c r="AI2382" s="94" t="e">
        <v>#NAME?</v>
      </c>
      <c r="AO2382" s="94" t="e">
        <f aca="false" t="array" ref="AO2382:AO2382">_xlfn.torow(_xlfn.unique(_xlfn._xlws.filter(cat_table[Sub-subsector],($E2382=cat_table[Sector])*($F2382=cat_table[Subsector]),"")))</f>
        <v>#NAME?</v>
      </c>
    </row>
    <row r="2383" customFormat="false" ht="15" hidden="false" customHeight="true" outlineLevel="0" collapsed="false">
      <c r="A2383" s="193" t="s">
        <v>11991</v>
      </c>
      <c r="B2383" s="20" t="str">
        <f aca="false">INDEX(Table2[], MATCH(L2383, Location_ID!$D$2:$D$648, 0), 1)</f>
        <v>05b410b1-f161-4c0f-a3de-6a6fa44d96c6</v>
      </c>
      <c r="C2383" s="193" t="s">
        <v>1161</v>
      </c>
      <c r="D2383" s="273" t="s">
        <v>354</v>
      </c>
      <c r="E2383" s="193" t="s">
        <v>7631</v>
      </c>
      <c r="F2383" s="193" t="s">
        <v>7632</v>
      </c>
      <c r="G2383" s="193" t="s">
        <v>7633</v>
      </c>
      <c r="H2383" s="196"/>
      <c r="I2383" s="193" t="s">
        <v>11990</v>
      </c>
      <c r="J2383" s="193" t="s">
        <v>2526</v>
      </c>
      <c r="K2383" s="193" t="s">
        <v>7120</v>
      </c>
      <c r="L2383" s="193" t="s">
        <v>2526</v>
      </c>
      <c r="M2383" s="193" t="s">
        <v>7110</v>
      </c>
      <c r="N2383" s="193" t="s">
        <v>11984</v>
      </c>
      <c r="O2383" s="193" t="s">
        <v>11988</v>
      </c>
      <c r="P2383" s="219" t="n">
        <v>43475</v>
      </c>
      <c r="Q2383" s="219" t="n">
        <v>43475</v>
      </c>
      <c r="R2383" s="193" t="n">
        <v>6</v>
      </c>
      <c r="S2383" s="193" t="s">
        <v>7122</v>
      </c>
      <c r="T2383" s="193" t="n">
        <v>4.16</v>
      </c>
      <c r="U2383" s="193"/>
      <c r="V2383" s="193"/>
      <c r="W2383" s="193" t="s">
        <v>11986</v>
      </c>
      <c r="X2383" s="196"/>
      <c r="Y2383" s="196"/>
      <c r="Z2383" s="196" t="n">
        <v>0</v>
      </c>
      <c r="AE2383" s="94" t="e">
        <f aca="false" t="array" ref="AE2383:AI2383">_xlfn.torow(_xlfn.unique(_xlfn._xlws.filter(cat_table[Subsector],$E2383=cat_table[Sector],"")))</f>
        <v>#NAME?</v>
      </c>
      <c r="AF2383" s="94" t="e">
        <v>#NAME?</v>
      </c>
      <c r="AG2383" s="94" t="e">
        <v>#NAME?</v>
      </c>
      <c r="AH2383" s="94" t="e">
        <v>#NAME?</v>
      </c>
      <c r="AI2383" s="94" t="e">
        <v>#NAME?</v>
      </c>
      <c r="AO2383" s="94" t="e">
        <f aca="false" t="array" ref="AO2383:AO2383">_xlfn.torow(_xlfn.unique(_xlfn._xlws.filter(cat_table[Sub-subsector],($E2383=cat_table[Sector])*($F2383=cat_table[Subsector]),"")))</f>
        <v>#NAME?</v>
      </c>
    </row>
    <row r="2384" customFormat="false" ht="15" hidden="false" customHeight="true" outlineLevel="0" collapsed="false">
      <c r="A2384" s="62" t="s">
        <v>11992</v>
      </c>
      <c r="B2384" s="20" t="str">
        <f aca="false">INDEX(Table2[], MATCH(L2384, Location_ID!$D$2:$D$648, 0), 1)</f>
        <v>16dc9c2d-67ad-4578-9c94-e8ef07264373</v>
      </c>
      <c r="C2384" s="215" t="s">
        <v>1167</v>
      </c>
      <c r="D2384" s="257" t="s">
        <v>354</v>
      </c>
      <c r="E2384" s="62" t="s">
        <v>7631</v>
      </c>
      <c r="F2384" s="62" t="s">
        <v>7632</v>
      </c>
      <c r="G2384" s="62" t="s">
        <v>7633</v>
      </c>
      <c r="H2384" s="200"/>
      <c r="I2384" s="62" t="s">
        <v>11993</v>
      </c>
      <c r="J2384" s="62" t="s">
        <v>11994</v>
      </c>
      <c r="K2384" s="62" t="s">
        <v>7120</v>
      </c>
      <c r="L2384" s="20" t="s">
        <v>2528</v>
      </c>
      <c r="M2384" s="62" t="s">
        <v>7121</v>
      </c>
      <c r="N2384" s="62" t="s">
        <v>11995</v>
      </c>
      <c r="O2384" s="62" t="s">
        <v>11996</v>
      </c>
      <c r="P2384" s="223" t="n">
        <v>41878</v>
      </c>
      <c r="Q2384" s="223" t="n">
        <v>41878</v>
      </c>
      <c r="R2384" s="62" t="n">
        <v>1</v>
      </c>
      <c r="S2384" s="62" t="s">
        <v>10645</v>
      </c>
      <c r="T2384" s="62" t="n">
        <v>13</v>
      </c>
      <c r="U2384" s="62" t="n">
        <v>7.098</v>
      </c>
      <c r="V2384" s="62" t="n">
        <v>18.902</v>
      </c>
      <c r="W2384" s="62" t="s">
        <v>11997</v>
      </c>
      <c r="X2384" s="200"/>
      <c r="Y2384" s="200"/>
      <c r="Z2384" s="200" t="n">
        <v>0</v>
      </c>
      <c r="AE2384" s="94" t="e">
        <f aca="false" t="array" ref="AE2384:AI2384">_xlfn.torow(_xlfn.unique(_xlfn._xlws.filter(cat_table[Subsector],$E2384=cat_table[Sector],"")))</f>
        <v>#NAME?</v>
      </c>
      <c r="AF2384" s="94" t="e">
        <v>#NAME?</v>
      </c>
      <c r="AG2384" s="94" t="e">
        <v>#NAME?</v>
      </c>
      <c r="AH2384" s="94" t="e">
        <v>#NAME?</v>
      </c>
      <c r="AI2384" s="94" t="e">
        <v>#NAME?</v>
      </c>
      <c r="AO2384" s="94" t="e">
        <f aca="false" t="array" ref="AO2384:AO2384">_xlfn.torow(_xlfn.unique(_xlfn._xlws.filter(cat_table[Sub-subsector],($E2384=cat_table[Sector])*($F2384=cat_table[Subsector]),"")))</f>
        <v>#NAME?</v>
      </c>
    </row>
    <row r="2385" customFormat="false" ht="15" hidden="false" customHeight="true" outlineLevel="0" collapsed="false">
      <c r="A2385" s="62" t="s">
        <v>11998</v>
      </c>
      <c r="B2385" s="20" t="str">
        <f aca="false">INDEX(Table2[], MATCH(L2385, Location_ID!$D$2:$D$648, 0), 1)</f>
        <v>16dc9c2d-67ad-4578-9c94-e8ef07264373</v>
      </c>
      <c r="C2385" s="215" t="s">
        <v>1167</v>
      </c>
      <c r="D2385" s="257" t="s">
        <v>354</v>
      </c>
      <c r="E2385" s="62" t="s">
        <v>7631</v>
      </c>
      <c r="F2385" s="62" t="s">
        <v>7632</v>
      </c>
      <c r="G2385" s="62" t="s">
        <v>7633</v>
      </c>
      <c r="H2385" s="200"/>
      <c r="I2385" s="20" t="s">
        <v>11993</v>
      </c>
      <c r="J2385" s="20" t="s">
        <v>11994</v>
      </c>
      <c r="K2385" s="62" t="s">
        <v>7120</v>
      </c>
      <c r="L2385" s="20" t="s">
        <v>2528</v>
      </c>
      <c r="M2385" s="62" t="s">
        <v>7121</v>
      </c>
      <c r="N2385" s="20" t="s">
        <v>11995</v>
      </c>
      <c r="O2385" s="20" t="s">
        <v>11996</v>
      </c>
      <c r="P2385" s="201" t="n">
        <v>41879</v>
      </c>
      <c r="Q2385" s="201" t="n">
        <v>41879</v>
      </c>
      <c r="R2385" s="20" t="n">
        <v>1</v>
      </c>
      <c r="S2385" s="62" t="s">
        <v>10645</v>
      </c>
      <c r="T2385" s="20" t="n">
        <v>13.6</v>
      </c>
      <c r="U2385" s="20" t="n">
        <v>8.31</v>
      </c>
      <c r="V2385" s="20" t="n">
        <v>18.89</v>
      </c>
      <c r="W2385" s="62" t="s">
        <v>11997</v>
      </c>
      <c r="X2385" s="35"/>
      <c r="Y2385" s="35"/>
      <c r="Z2385" s="200" t="n">
        <v>0</v>
      </c>
      <c r="AE2385" s="94" t="e">
        <f aca="false" t="array" ref="AE2385:AI2385">_xlfn.torow(_xlfn.unique(_xlfn._xlws.filter(cat_table[Subsector],$E2385=cat_table[Sector],"")))</f>
        <v>#NAME?</v>
      </c>
      <c r="AF2385" s="94" t="e">
        <v>#NAME?</v>
      </c>
      <c r="AG2385" s="94" t="e">
        <v>#NAME?</v>
      </c>
      <c r="AH2385" s="94" t="e">
        <v>#NAME?</v>
      </c>
      <c r="AI2385" s="94" t="e">
        <v>#NAME?</v>
      </c>
      <c r="AO2385" s="94" t="e">
        <f aca="false" t="array" ref="AO2385:AO2385">_xlfn.torow(_xlfn.unique(_xlfn._xlws.filter(cat_table[Sub-subsector],($E2385=cat_table[Sector])*($F2385=cat_table[Subsector]),"")))</f>
        <v>#NAME?</v>
      </c>
    </row>
    <row r="2386" customFormat="false" ht="15" hidden="false" customHeight="true" outlineLevel="0" collapsed="false">
      <c r="A2386" s="62" t="s">
        <v>11999</v>
      </c>
      <c r="B2386" s="20" t="str">
        <f aca="false">INDEX(Table2[], MATCH(L2386, Location_ID!$D$2:$D$648, 0), 1)</f>
        <v>16dc9c2d-67ad-4578-9c94-e8ef07264373</v>
      </c>
      <c r="C2386" s="215" t="s">
        <v>1167</v>
      </c>
      <c r="D2386" s="257" t="s">
        <v>354</v>
      </c>
      <c r="E2386" s="62" t="s">
        <v>7631</v>
      </c>
      <c r="F2386" s="62" t="s">
        <v>7632</v>
      </c>
      <c r="G2386" s="62" t="s">
        <v>7633</v>
      </c>
      <c r="H2386" s="200"/>
      <c r="I2386" s="20" t="s">
        <v>11993</v>
      </c>
      <c r="J2386" s="20" t="s">
        <v>11994</v>
      </c>
      <c r="K2386" s="62" t="s">
        <v>7120</v>
      </c>
      <c r="L2386" s="20" t="s">
        <v>2528</v>
      </c>
      <c r="M2386" s="62" t="s">
        <v>7121</v>
      </c>
      <c r="N2386" s="20" t="s">
        <v>11995</v>
      </c>
      <c r="O2386" s="20" t="s">
        <v>11996</v>
      </c>
      <c r="P2386" s="201" t="n">
        <v>41883</v>
      </c>
      <c r="Q2386" s="201" t="n">
        <v>41883</v>
      </c>
      <c r="R2386" s="20" t="n">
        <v>1</v>
      </c>
      <c r="S2386" s="62" t="s">
        <v>10645</v>
      </c>
      <c r="T2386" s="20" t="n">
        <v>13.6</v>
      </c>
      <c r="U2386" s="20" t="n">
        <v>9.806</v>
      </c>
      <c r="V2386" s="20" t="n">
        <v>17.394</v>
      </c>
      <c r="W2386" s="62" t="s">
        <v>11997</v>
      </c>
      <c r="X2386" s="35"/>
      <c r="Y2386" s="35"/>
      <c r="Z2386" s="200" t="n">
        <v>0</v>
      </c>
      <c r="AE2386" s="94" t="e">
        <f aca="false" t="array" ref="AE2386:AI2386">_xlfn.torow(_xlfn.unique(_xlfn._xlws.filter(cat_table[Subsector],$E2386=cat_table[Sector],"")))</f>
        <v>#NAME?</v>
      </c>
      <c r="AF2386" s="94" t="e">
        <v>#NAME?</v>
      </c>
      <c r="AG2386" s="94" t="e">
        <v>#NAME?</v>
      </c>
      <c r="AH2386" s="94" t="e">
        <v>#NAME?</v>
      </c>
      <c r="AI2386" s="94" t="e">
        <v>#NAME?</v>
      </c>
      <c r="AO2386" s="94" t="e">
        <f aca="false" t="array" ref="AO2386:AO2386">_xlfn.torow(_xlfn.unique(_xlfn._xlws.filter(cat_table[Sub-subsector],($E2386=cat_table[Sector])*($F2386=cat_table[Subsector]),"")))</f>
        <v>#NAME?</v>
      </c>
    </row>
    <row r="2387" customFormat="false" ht="15" hidden="false" customHeight="true" outlineLevel="0" collapsed="false">
      <c r="A2387" s="62" t="s">
        <v>12000</v>
      </c>
      <c r="B2387" s="20" t="str">
        <f aca="false">INDEX(Table2[], MATCH(L2387, Location_ID!$D$2:$D$648, 0), 1)</f>
        <v>16dc9c2d-67ad-4578-9c94-e8ef07264373</v>
      </c>
      <c r="C2387" s="215" t="s">
        <v>1167</v>
      </c>
      <c r="D2387" s="257" t="s">
        <v>354</v>
      </c>
      <c r="E2387" s="62" t="s">
        <v>7631</v>
      </c>
      <c r="F2387" s="62" t="s">
        <v>7632</v>
      </c>
      <c r="G2387" s="62" t="s">
        <v>7633</v>
      </c>
      <c r="H2387" s="200"/>
      <c r="I2387" s="20" t="s">
        <v>11993</v>
      </c>
      <c r="J2387" s="20" t="s">
        <v>11994</v>
      </c>
      <c r="K2387" s="62" t="s">
        <v>7120</v>
      </c>
      <c r="L2387" s="20" t="s">
        <v>2528</v>
      </c>
      <c r="M2387" s="62" t="s">
        <v>7121</v>
      </c>
      <c r="N2387" s="20" t="s">
        <v>11995</v>
      </c>
      <c r="O2387" s="20" t="s">
        <v>11996</v>
      </c>
      <c r="P2387" s="201" t="n">
        <v>41885</v>
      </c>
      <c r="Q2387" s="201" t="n">
        <v>41885</v>
      </c>
      <c r="R2387" s="20" t="n">
        <v>1</v>
      </c>
      <c r="S2387" s="62" t="s">
        <v>10645</v>
      </c>
      <c r="T2387" s="20" t="n">
        <v>16.2</v>
      </c>
      <c r="U2387" s="20" t="n">
        <v>12.004</v>
      </c>
      <c r="V2387" s="20" t="n">
        <v>20.396</v>
      </c>
      <c r="W2387" s="62" t="s">
        <v>11997</v>
      </c>
      <c r="X2387" s="35"/>
      <c r="Y2387" s="35"/>
      <c r="Z2387" s="200" t="n">
        <v>0</v>
      </c>
      <c r="AE2387" s="94" t="e">
        <f aca="false" t="array" ref="AE2387:AI2387">_xlfn.torow(_xlfn.unique(_xlfn._xlws.filter(cat_table[Subsector],$E2387=cat_table[Sector],"")))</f>
        <v>#NAME?</v>
      </c>
      <c r="AF2387" s="94" t="e">
        <v>#NAME?</v>
      </c>
      <c r="AG2387" s="94" t="e">
        <v>#NAME?</v>
      </c>
      <c r="AH2387" s="94" t="e">
        <v>#NAME?</v>
      </c>
      <c r="AI2387" s="94" t="e">
        <v>#NAME?</v>
      </c>
      <c r="AO2387" s="94" t="e">
        <f aca="false" t="array" ref="AO2387:AO2387">_xlfn.torow(_xlfn.unique(_xlfn._xlws.filter(cat_table[Sub-subsector],($E2387=cat_table[Sector])*($F2387=cat_table[Subsector]),"")))</f>
        <v>#NAME?</v>
      </c>
    </row>
    <row r="2388" customFormat="false" ht="15" hidden="false" customHeight="true" outlineLevel="0" collapsed="false">
      <c r="A2388" s="62" t="s">
        <v>12001</v>
      </c>
      <c r="B2388" s="20" t="str">
        <f aca="false">INDEX(Table2[], MATCH(L2388, Location_ID!$D$2:$D$648, 0), 1)</f>
        <v>16dc9c2d-67ad-4578-9c94-e8ef07264373</v>
      </c>
      <c r="C2388" s="215" t="s">
        <v>1167</v>
      </c>
      <c r="D2388" s="257" t="s">
        <v>354</v>
      </c>
      <c r="E2388" s="62" t="s">
        <v>7631</v>
      </c>
      <c r="F2388" s="62" t="s">
        <v>7632</v>
      </c>
      <c r="G2388" s="62" t="s">
        <v>7633</v>
      </c>
      <c r="H2388" s="200"/>
      <c r="I2388" s="20" t="s">
        <v>11993</v>
      </c>
      <c r="J2388" s="20" t="s">
        <v>12002</v>
      </c>
      <c r="K2388" s="62" t="s">
        <v>7120</v>
      </c>
      <c r="L2388" s="20" t="s">
        <v>2528</v>
      </c>
      <c r="M2388" s="62" t="s">
        <v>7121</v>
      </c>
      <c r="N2388" s="20" t="s">
        <v>12003</v>
      </c>
      <c r="O2388" s="20" t="s">
        <v>12004</v>
      </c>
      <c r="P2388" s="201" t="n">
        <v>41878</v>
      </c>
      <c r="Q2388" s="201" t="n">
        <v>41878</v>
      </c>
      <c r="R2388" s="20" t="n">
        <v>1</v>
      </c>
      <c r="S2388" s="62" t="s">
        <v>10645</v>
      </c>
      <c r="T2388" s="20" t="n">
        <v>11.6</v>
      </c>
      <c r="U2388" s="20" t="n">
        <v>9.988</v>
      </c>
      <c r="V2388" s="20" t="n">
        <v>13.212</v>
      </c>
      <c r="W2388" s="62" t="s">
        <v>11997</v>
      </c>
      <c r="X2388" s="35"/>
      <c r="Y2388" s="35"/>
      <c r="Z2388" s="200" t="n">
        <v>0</v>
      </c>
      <c r="AE2388" s="94" t="e">
        <f aca="false" t="array" ref="AE2388:AI2388">_xlfn.torow(_xlfn.unique(_xlfn._xlws.filter(cat_table[Subsector],$E2388=cat_table[Sector],"")))</f>
        <v>#NAME?</v>
      </c>
      <c r="AF2388" s="94" t="e">
        <v>#NAME?</v>
      </c>
      <c r="AG2388" s="94" t="e">
        <v>#NAME?</v>
      </c>
      <c r="AH2388" s="94" t="e">
        <v>#NAME?</v>
      </c>
      <c r="AI2388" s="94" t="e">
        <v>#NAME?</v>
      </c>
      <c r="AO2388" s="94" t="e">
        <f aca="false" t="array" ref="AO2388:AO2388">_xlfn.torow(_xlfn.unique(_xlfn._xlws.filter(cat_table[Sub-subsector],($E2388=cat_table[Sector])*($F2388=cat_table[Subsector]),"")))</f>
        <v>#NAME?</v>
      </c>
    </row>
    <row r="2389" customFormat="false" ht="15" hidden="false" customHeight="true" outlineLevel="0" collapsed="false">
      <c r="A2389" s="62" t="s">
        <v>12005</v>
      </c>
      <c r="B2389" s="20" t="str">
        <f aca="false">INDEX(Table2[], MATCH(L2389, Location_ID!$D$2:$D$648, 0), 1)</f>
        <v>16dc9c2d-67ad-4578-9c94-e8ef07264373</v>
      </c>
      <c r="C2389" s="215" t="s">
        <v>1167</v>
      </c>
      <c r="D2389" s="257" t="s">
        <v>354</v>
      </c>
      <c r="E2389" s="62" t="s">
        <v>7631</v>
      </c>
      <c r="F2389" s="62" t="s">
        <v>7632</v>
      </c>
      <c r="G2389" s="62" t="s">
        <v>7633</v>
      </c>
      <c r="H2389" s="200"/>
      <c r="I2389" s="20" t="s">
        <v>11993</v>
      </c>
      <c r="J2389" s="20" t="s">
        <v>12002</v>
      </c>
      <c r="K2389" s="62" t="s">
        <v>7120</v>
      </c>
      <c r="L2389" s="20" t="s">
        <v>2528</v>
      </c>
      <c r="M2389" s="62" t="s">
        <v>7121</v>
      </c>
      <c r="N2389" s="20" t="s">
        <v>12003</v>
      </c>
      <c r="O2389" s="20" t="s">
        <v>12004</v>
      </c>
      <c r="P2389" s="201" t="n">
        <v>41879</v>
      </c>
      <c r="Q2389" s="201" t="n">
        <v>41879</v>
      </c>
      <c r="R2389" s="20" t="n">
        <v>1</v>
      </c>
      <c r="S2389" s="62" t="s">
        <v>10645</v>
      </c>
      <c r="T2389" s="20" t="n">
        <v>16.6</v>
      </c>
      <c r="U2389" s="20" t="n">
        <v>13.546</v>
      </c>
      <c r="V2389" s="20" t="n">
        <v>19.654</v>
      </c>
      <c r="W2389" s="62" t="s">
        <v>11997</v>
      </c>
      <c r="X2389" s="35"/>
      <c r="Y2389" s="35"/>
      <c r="Z2389" s="200" t="n">
        <v>0</v>
      </c>
      <c r="AE2389" s="94" t="e">
        <f aca="false" t="array" ref="AE2389:AI2389">_xlfn.torow(_xlfn.unique(_xlfn._xlws.filter(cat_table[Subsector],$E2389=cat_table[Sector],"")))</f>
        <v>#NAME?</v>
      </c>
      <c r="AF2389" s="94" t="e">
        <v>#NAME?</v>
      </c>
      <c r="AG2389" s="94" t="e">
        <v>#NAME?</v>
      </c>
      <c r="AH2389" s="94" t="e">
        <v>#NAME?</v>
      </c>
      <c r="AI2389" s="94" t="e">
        <v>#NAME?</v>
      </c>
      <c r="AO2389" s="94" t="e">
        <f aca="false" t="array" ref="AO2389:AO2389">_xlfn.torow(_xlfn.unique(_xlfn._xlws.filter(cat_table[Sub-subsector],($E2389=cat_table[Sector])*($F2389=cat_table[Subsector]),"")))</f>
        <v>#NAME?</v>
      </c>
    </row>
    <row r="2390" customFormat="false" ht="15" hidden="false" customHeight="true" outlineLevel="0" collapsed="false">
      <c r="A2390" s="62" t="s">
        <v>12006</v>
      </c>
      <c r="B2390" s="20" t="str">
        <f aca="false">INDEX(Table2[], MATCH(L2390, Location_ID!$D$2:$D$648, 0), 1)</f>
        <v>16dc9c2d-67ad-4578-9c94-e8ef07264373</v>
      </c>
      <c r="C2390" s="215" t="s">
        <v>1167</v>
      </c>
      <c r="D2390" s="257" t="s">
        <v>354</v>
      </c>
      <c r="E2390" s="62" t="s">
        <v>7631</v>
      </c>
      <c r="F2390" s="62" t="s">
        <v>7632</v>
      </c>
      <c r="G2390" s="62" t="s">
        <v>7633</v>
      </c>
      <c r="H2390" s="200"/>
      <c r="I2390" s="20" t="s">
        <v>11993</v>
      </c>
      <c r="J2390" s="20" t="s">
        <v>12002</v>
      </c>
      <c r="K2390" s="62" t="s">
        <v>7120</v>
      </c>
      <c r="L2390" s="20" t="s">
        <v>2528</v>
      </c>
      <c r="M2390" s="62" t="s">
        <v>7121</v>
      </c>
      <c r="N2390" s="20" t="s">
        <v>12003</v>
      </c>
      <c r="O2390" s="20" t="s">
        <v>12004</v>
      </c>
      <c r="P2390" s="201" t="n">
        <v>41883</v>
      </c>
      <c r="Q2390" s="201" t="n">
        <v>41883</v>
      </c>
      <c r="R2390" s="20" t="n">
        <v>1</v>
      </c>
      <c r="S2390" s="62" t="s">
        <v>10645</v>
      </c>
      <c r="T2390" s="20" t="n">
        <v>17.8</v>
      </c>
      <c r="U2390" s="20" t="n">
        <v>12.763</v>
      </c>
      <c r="V2390" s="20" t="n">
        <v>22.837</v>
      </c>
      <c r="W2390" s="62" t="s">
        <v>11997</v>
      </c>
      <c r="X2390" s="35"/>
      <c r="Y2390" s="35"/>
      <c r="Z2390" s="200" t="n">
        <v>0</v>
      </c>
      <c r="AE2390" s="94" t="e">
        <f aca="false" t="array" ref="AE2390:AI2390">_xlfn.torow(_xlfn.unique(_xlfn._xlws.filter(cat_table[Subsector],$E2390=cat_table[Sector],"")))</f>
        <v>#NAME?</v>
      </c>
      <c r="AF2390" s="94" t="e">
        <v>#NAME?</v>
      </c>
      <c r="AG2390" s="94" t="e">
        <v>#NAME?</v>
      </c>
      <c r="AH2390" s="94" t="e">
        <v>#NAME?</v>
      </c>
      <c r="AI2390" s="94" t="e">
        <v>#NAME?</v>
      </c>
      <c r="AO2390" s="94" t="e">
        <f aca="false" t="array" ref="AO2390:AO2390">_xlfn.torow(_xlfn.unique(_xlfn._xlws.filter(cat_table[Sub-subsector],($E2390=cat_table[Sector])*($F2390=cat_table[Subsector]),"")))</f>
        <v>#NAME?</v>
      </c>
    </row>
    <row r="2391" customFormat="false" ht="15" hidden="false" customHeight="true" outlineLevel="0" collapsed="false">
      <c r="A2391" s="62" t="s">
        <v>12007</v>
      </c>
      <c r="B2391" s="20" t="str">
        <f aca="false">INDEX(Table2[], MATCH(L2391, Location_ID!$D$2:$D$648, 0), 1)</f>
        <v>16dc9c2d-67ad-4578-9c94-e8ef07264373</v>
      </c>
      <c r="C2391" s="215" t="s">
        <v>1167</v>
      </c>
      <c r="D2391" s="257" t="s">
        <v>354</v>
      </c>
      <c r="E2391" s="62" t="s">
        <v>7631</v>
      </c>
      <c r="F2391" s="62" t="s">
        <v>7632</v>
      </c>
      <c r="G2391" s="62" t="s">
        <v>7633</v>
      </c>
      <c r="H2391" s="200"/>
      <c r="I2391" s="20" t="s">
        <v>11993</v>
      </c>
      <c r="J2391" s="20" t="s">
        <v>12008</v>
      </c>
      <c r="K2391" s="62" t="s">
        <v>7120</v>
      </c>
      <c r="L2391" s="20" t="s">
        <v>2528</v>
      </c>
      <c r="M2391" s="62" t="s">
        <v>7121</v>
      </c>
      <c r="N2391" s="20" t="s">
        <v>12003</v>
      </c>
      <c r="O2391" s="20" t="s">
        <v>12004</v>
      </c>
      <c r="P2391" s="201" t="n">
        <v>41883</v>
      </c>
      <c r="Q2391" s="201" t="n">
        <v>41883</v>
      </c>
      <c r="R2391" s="20" t="n">
        <v>1</v>
      </c>
      <c r="S2391" s="62" t="s">
        <v>10645</v>
      </c>
      <c r="T2391" s="20" t="n">
        <v>14.6</v>
      </c>
      <c r="U2391" s="20" t="n">
        <v>11.914</v>
      </c>
      <c r="V2391" s="20" t="n">
        <v>17.286</v>
      </c>
      <c r="W2391" s="62" t="s">
        <v>11997</v>
      </c>
      <c r="X2391" s="35"/>
      <c r="Y2391" s="35"/>
      <c r="Z2391" s="200" t="n">
        <v>0</v>
      </c>
      <c r="AE2391" s="94" t="e">
        <f aca="false" t="array" ref="AE2391:AI2391">_xlfn.torow(_xlfn.unique(_xlfn._xlws.filter(cat_table[Subsector],$E2391=cat_table[Sector],"")))</f>
        <v>#NAME?</v>
      </c>
      <c r="AF2391" s="94" t="e">
        <v>#NAME?</v>
      </c>
      <c r="AG2391" s="94" t="e">
        <v>#NAME?</v>
      </c>
      <c r="AH2391" s="94" t="e">
        <v>#NAME?</v>
      </c>
      <c r="AI2391" s="94" t="e">
        <v>#NAME?</v>
      </c>
      <c r="AO2391" s="94" t="e">
        <f aca="false" t="array" ref="AO2391:AO2391">_xlfn.torow(_xlfn.unique(_xlfn._xlws.filter(cat_table[Sub-subsector],($E2391=cat_table[Sector])*($F2391=cat_table[Subsector]),"")))</f>
        <v>#NAME?</v>
      </c>
    </row>
    <row r="2392" customFormat="false" ht="15" hidden="false" customHeight="true" outlineLevel="0" collapsed="false">
      <c r="A2392" s="62" t="s">
        <v>12009</v>
      </c>
      <c r="B2392" s="20" t="str">
        <f aca="false">INDEX(Table2[], MATCH(L2392, Location_ID!$D$2:$D$648, 0), 1)</f>
        <v>16dc9c2d-67ad-4578-9c94-e8ef07264373</v>
      </c>
      <c r="C2392" s="215" t="s">
        <v>1167</v>
      </c>
      <c r="D2392" s="257" t="s">
        <v>354</v>
      </c>
      <c r="E2392" s="62" t="s">
        <v>7631</v>
      </c>
      <c r="F2392" s="62" t="s">
        <v>7632</v>
      </c>
      <c r="G2392" s="62" t="s">
        <v>7633</v>
      </c>
      <c r="H2392" s="200"/>
      <c r="I2392" s="20" t="s">
        <v>11993</v>
      </c>
      <c r="J2392" s="20" t="s">
        <v>12002</v>
      </c>
      <c r="K2392" s="62" t="s">
        <v>7120</v>
      </c>
      <c r="L2392" s="20" t="s">
        <v>2528</v>
      </c>
      <c r="M2392" s="62" t="s">
        <v>7121</v>
      </c>
      <c r="N2392" s="20" t="s">
        <v>12003</v>
      </c>
      <c r="O2392" s="20" t="s">
        <v>12004</v>
      </c>
      <c r="P2392" s="201" t="n">
        <v>41885</v>
      </c>
      <c r="Q2392" s="201" t="n">
        <v>41885</v>
      </c>
      <c r="R2392" s="20" t="n">
        <v>1</v>
      </c>
      <c r="S2392" s="62" t="s">
        <v>10645</v>
      </c>
      <c r="T2392" s="20" t="n">
        <v>13.9</v>
      </c>
      <c r="U2392" s="20" t="n">
        <v>10.689</v>
      </c>
      <c r="V2392" s="20" t="n">
        <v>17.111</v>
      </c>
      <c r="W2392" s="62" t="s">
        <v>11997</v>
      </c>
      <c r="X2392" s="35"/>
      <c r="Y2392" s="35"/>
      <c r="Z2392" s="200" t="n">
        <v>0</v>
      </c>
      <c r="AE2392" s="94" t="e">
        <f aca="false" t="array" ref="AE2392:AI2392">_xlfn.torow(_xlfn.unique(_xlfn._xlws.filter(cat_table[Subsector],$E2392=cat_table[Sector],"")))</f>
        <v>#NAME?</v>
      </c>
      <c r="AF2392" s="94" t="e">
        <v>#NAME?</v>
      </c>
      <c r="AG2392" s="94" t="e">
        <v>#NAME?</v>
      </c>
      <c r="AH2392" s="94" t="e">
        <v>#NAME?</v>
      </c>
      <c r="AI2392" s="94" t="e">
        <v>#NAME?</v>
      </c>
      <c r="AO2392" s="94" t="e">
        <f aca="false" t="array" ref="AO2392:AO2392">_xlfn.torow(_xlfn.unique(_xlfn._xlws.filter(cat_table[Sub-subsector],($E2392=cat_table[Sector])*($F2392=cat_table[Subsector]),"")))</f>
        <v>#NAME?</v>
      </c>
    </row>
    <row r="2393" customFormat="false" ht="15" hidden="false" customHeight="true" outlineLevel="0" collapsed="false">
      <c r="A2393" s="193" t="s">
        <v>12010</v>
      </c>
      <c r="B2393" s="20" t="e">
        <f aca="false">INDEX(Table2[], MATCH(L2393, Location_ID!$D$2:$D$648, 0), 1)</f>
        <v>#N/A</v>
      </c>
      <c r="C2393" s="193" t="s">
        <v>1173</v>
      </c>
      <c r="D2393" s="273" t="s">
        <v>354</v>
      </c>
      <c r="E2393" s="193" t="s">
        <v>7631</v>
      </c>
      <c r="F2393" s="193" t="s">
        <v>7632</v>
      </c>
      <c r="G2393" s="193" t="s">
        <v>7633</v>
      </c>
      <c r="H2393" s="196"/>
      <c r="I2393" s="193" t="s">
        <v>12011</v>
      </c>
      <c r="J2393" s="193" t="s">
        <v>12012</v>
      </c>
      <c r="K2393" s="193" t="s">
        <v>7120</v>
      </c>
      <c r="L2393" s="193" t="s">
        <v>12013</v>
      </c>
      <c r="M2393" s="193" t="s">
        <v>7110</v>
      </c>
      <c r="N2393" s="193" t="s">
        <v>12014</v>
      </c>
      <c r="O2393" s="193" t="s">
        <v>12015</v>
      </c>
      <c r="P2393" s="219" t="n">
        <v>41970</v>
      </c>
      <c r="Q2393" s="219" t="n">
        <v>41970</v>
      </c>
      <c r="R2393" s="193" t="n">
        <v>1</v>
      </c>
      <c r="S2393" s="193" t="s">
        <v>10645</v>
      </c>
      <c r="T2393" s="193" t="n">
        <v>0.14</v>
      </c>
      <c r="U2393" s="193" t="n">
        <v>0.0546</v>
      </c>
      <c r="V2393" s="193" t="n">
        <v>0.2254</v>
      </c>
      <c r="W2393" s="193" t="s">
        <v>12016</v>
      </c>
      <c r="X2393" s="196"/>
      <c r="Y2393" s="196"/>
      <c r="Z2393" s="196" t="n">
        <v>0</v>
      </c>
      <c r="AE2393" s="94" t="e">
        <f aca="false" t="array" ref="AE2393:AI2393">_xlfn.torow(_xlfn.unique(_xlfn._xlws.filter(cat_table[Subsector],$E2393=cat_table[Sector],"")))</f>
        <v>#NAME?</v>
      </c>
      <c r="AF2393" s="94" t="e">
        <v>#NAME?</v>
      </c>
      <c r="AG2393" s="94" t="e">
        <v>#NAME?</v>
      </c>
      <c r="AH2393" s="94" t="e">
        <v>#NAME?</v>
      </c>
      <c r="AI2393" s="94" t="e">
        <v>#NAME?</v>
      </c>
      <c r="AO2393" s="94" t="e">
        <f aca="false" t="array" ref="AO2393:AO2393">_xlfn.torow(_xlfn.unique(_xlfn._xlws.filter(cat_table[Sub-subsector],($E2393=cat_table[Sector])*($F2393=cat_table[Subsector]),"")))</f>
        <v>#NAME?</v>
      </c>
    </row>
    <row r="2394" customFormat="false" ht="15" hidden="false" customHeight="true" outlineLevel="0" collapsed="false">
      <c r="A2394" s="193" t="s">
        <v>12017</v>
      </c>
      <c r="B2394" s="20" t="e">
        <f aca="false">INDEX(Table2[], MATCH(L2394, Location_ID!$D$2:$D$648, 0), 1)</f>
        <v>#N/A</v>
      </c>
      <c r="C2394" s="193" t="s">
        <v>1173</v>
      </c>
      <c r="D2394" s="273" t="s">
        <v>354</v>
      </c>
      <c r="E2394" s="193" t="s">
        <v>7631</v>
      </c>
      <c r="F2394" s="193" t="s">
        <v>7632</v>
      </c>
      <c r="G2394" s="193" t="s">
        <v>7633</v>
      </c>
      <c r="H2394" s="196"/>
      <c r="I2394" s="193" t="s">
        <v>12011</v>
      </c>
      <c r="J2394" s="193" t="s">
        <v>12012</v>
      </c>
      <c r="K2394" s="193" t="s">
        <v>7120</v>
      </c>
      <c r="L2394" s="193" t="s">
        <v>12013</v>
      </c>
      <c r="M2394" s="193" t="s">
        <v>7110</v>
      </c>
      <c r="N2394" s="193" t="s">
        <v>12014</v>
      </c>
      <c r="O2394" s="193" t="s">
        <v>12015</v>
      </c>
      <c r="P2394" s="219" t="n">
        <v>42068</v>
      </c>
      <c r="Q2394" s="219" t="n">
        <v>42068</v>
      </c>
      <c r="R2394" s="193" t="n">
        <v>1</v>
      </c>
      <c r="S2394" s="193" t="s">
        <v>10645</v>
      </c>
      <c r="T2394" s="193" t="n">
        <v>0.0504</v>
      </c>
      <c r="U2394" s="193" t="n">
        <v>0.023184</v>
      </c>
      <c r="V2394" s="193" t="n">
        <v>0.077616</v>
      </c>
      <c r="W2394" s="193" t="s">
        <v>12016</v>
      </c>
      <c r="X2394" s="196"/>
      <c r="Y2394" s="196"/>
      <c r="Z2394" s="196" t="n">
        <v>0</v>
      </c>
      <c r="AE2394" s="94" t="e">
        <f aca="false" t="array" ref="AE2394:AI2394">_xlfn.torow(_xlfn.unique(_xlfn._xlws.filter(cat_table[Subsector],$E2394=cat_table[Sector],"")))</f>
        <v>#NAME?</v>
      </c>
      <c r="AF2394" s="94" t="e">
        <v>#NAME?</v>
      </c>
      <c r="AG2394" s="94" t="e">
        <v>#NAME?</v>
      </c>
      <c r="AH2394" s="94" t="e">
        <v>#NAME?</v>
      </c>
      <c r="AI2394" s="94" t="e">
        <v>#NAME?</v>
      </c>
      <c r="AO2394" s="94" t="e">
        <f aca="false" t="array" ref="AO2394:AO2394">_xlfn.torow(_xlfn.unique(_xlfn._xlws.filter(cat_table[Sub-subsector],($E2394=cat_table[Sector])*($F2394=cat_table[Subsector]),"")))</f>
        <v>#NAME?</v>
      </c>
    </row>
    <row r="2395" customFormat="false" ht="15" hidden="false" customHeight="true" outlineLevel="0" collapsed="false">
      <c r="A2395" s="193" t="s">
        <v>12018</v>
      </c>
      <c r="B2395" s="20" t="e">
        <f aca="false">INDEX(Table2[], MATCH(L2395, Location_ID!$D$2:$D$648, 0), 1)</f>
        <v>#N/A</v>
      </c>
      <c r="C2395" s="193" t="s">
        <v>1173</v>
      </c>
      <c r="D2395" s="273" t="s">
        <v>354</v>
      </c>
      <c r="E2395" s="193" t="s">
        <v>7631</v>
      </c>
      <c r="F2395" s="193" t="s">
        <v>7632</v>
      </c>
      <c r="G2395" s="193" t="s">
        <v>7633</v>
      </c>
      <c r="H2395" s="196"/>
      <c r="I2395" s="193" t="s">
        <v>12011</v>
      </c>
      <c r="J2395" s="193" t="s">
        <v>12012</v>
      </c>
      <c r="K2395" s="193" t="s">
        <v>7120</v>
      </c>
      <c r="L2395" s="193" t="s">
        <v>12013</v>
      </c>
      <c r="M2395" s="193" t="s">
        <v>7110</v>
      </c>
      <c r="N2395" s="193" t="s">
        <v>12014</v>
      </c>
      <c r="O2395" s="193" t="s">
        <v>12019</v>
      </c>
      <c r="P2395" s="219" t="n">
        <v>41970</v>
      </c>
      <c r="Q2395" s="219" t="n">
        <v>41970</v>
      </c>
      <c r="R2395" s="193" t="n">
        <v>1</v>
      </c>
      <c r="S2395" s="193" t="s">
        <v>10645</v>
      </c>
      <c r="T2395" s="193" t="n">
        <v>604.7</v>
      </c>
      <c r="U2395" s="193" t="n">
        <v>235.833</v>
      </c>
      <c r="V2395" s="193" t="n">
        <v>973.567</v>
      </c>
      <c r="W2395" s="193" t="s">
        <v>12020</v>
      </c>
      <c r="X2395" s="196"/>
      <c r="Y2395" s="196"/>
      <c r="Z2395" s="196" t="n">
        <v>0</v>
      </c>
      <c r="AE2395" s="94" t="e">
        <f aca="false" t="array" ref="AE2395:AI2395">_xlfn.torow(_xlfn.unique(_xlfn._xlws.filter(cat_table[Subsector],$E2395=cat_table[Sector],"")))</f>
        <v>#NAME?</v>
      </c>
      <c r="AF2395" s="94" t="e">
        <v>#NAME?</v>
      </c>
      <c r="AG2395" s="94" t="e">
        <v>#NAME?</v>
      </c>
      <c r="AH2395" s="94" t="e">
        <v>#NAME?</v>
      </c>
      <c r="AI2395" s="94" t="e">
        <v>#NAME?</v>
      </c>
      <c r="AO2395" s="94" t="e">
        <f aca="false" t="array" ref="AO2395:AO2395">_xlfn.torow(_xlfn.unique(_xlfn._xlws.filter(cat_table[Sub-subsector],($E2395=cat_table[Sector])*($F2395=cat_table[Subsector]),"")))</f>
        <v>#NAME?</v>
      </c>
    </row>
    <row r="2396" customFormat="false" ht="15" hidden="false" customHeight="true" outlineLevel="0" collapsed="false">
      <c r="A2396" s="193" t="s">
        <v>12021</v>
      </c>
      <c r="B2396" s="20" t="e">
        <f aca="false">INDEX(Table2[], MATCH(L2396, Location_ID!$D$2:$D$648, 0), 1)</f>
        <v>#N/A</v>
      </c>
      <c r="C2396" s="193" t="s">
        <v>1173</v>
      </c>
      <c r="D2396" s="273" t="s">
        <v>354</v>
      </c>
      <c r="E2396" s="193" t="s">
        <v>7631</v>
      </c>
      <c r="F2396" s="193" t="s">
        <v>7632</v>
      </c>
      <c r="G2396" s="193" t="s">
        <v>7633</v>
      </c>
      <c r="H2396" s="196"/>
      <c r="I2396" s="193" t="s">
        <v>12011</v>
      </c>
      <c r="J2396" s="193" t="s">
        <v>12012</v>
      </c>
      <c r="K2396" s="193" t="s">
        <v>7120</v>
      </c>
      <c r="L2396" s="193" t="s">
        <v>12013</v>
      </c>
      <c r="M2396" s="193" t="s">
        <v>7110</v>
      </c>
      <c r="N2396" s="193" t="s">
        <v>12014</v>
      </c>
      <c r="O2396" s="193" t="s">
        <v>12019</v>
      </c>
      <c r="P2396" s="219" t="n">
        <v>42068</v>
      </c>
      <c r="Q2396" s="219" t="n">
        <v>42068</v>
      </c>
      <c r="R2396" s="193" t="n">
        <v>1</v>
      </c>
      <c r="S2396" s="193" t="s">
        <v>10645</v>
      </c>
      <c r="T2396" s="193" t="n">
        <v>217.7</v>
      </c>
      <c r="U2396" s="193" t="n">
        <v>100.142</v>
      </c>
      <c r="V2396" s="193" t="n">
        <v>335.258</v>
      </c>
      <c r="W2396" s="193" t="s">
        <v>12020</v>
      </c>
      <c r="X2396" s="196"/>
      <c r="Y2396" s="196"/>
      <c r="Z2396" s="196" t="n">
        <v>0</v>
      </c>
      <c r="AE2396" s="94" t="e">
        <f aca="false" t="array" ref="AE2396:AI2396">_xlfn.torow(_xlfn.unique(_xlfn._xlws.filter(cat_table[Subsector],$E2396=cat_table[Sector],"")))</f>
        <v>#NAME?</v>
      </c>
      <c r="AF2396" s="94" t="e">
        <v>#NAME?</v>
      </c>
      <c r="AG2396" s="94" t="e">
        <v>#NAME?</v>
      </c>
      <c r="AH2396" s="94" t="e">
        <v>#NAME?</v>
      </c>
      <c r="AI2396" s="94" t="e">
        <v>#NAME?</v>
      </c>
      <c r="AO2396" s="94" t="e">
        <f aca="false" t="array" ref="AO2396:AO2396">_xlfn.torow(_xlfn.unique(_xlfn._xlws.filter(cat_table[Sub-subsector],($E2396=cat_table[Sector])*($F2396=cat_table[Subsector]),"")))</f>
        <v>#NAME?</v>
      </c>
    </row>
    <row r="2397" customFormat="false" ht="15" hidden="false" customHeight="true" outlineLevel="0" collapsed="false">
      <c r="A2397" s="62" t="s">
        <v>12022</v>
      </c>
      <c r="B2397" s="20" t="str">
        <f aca="false">INDEX(Table2[], MATCH(L2397, Location_ID!$D$2:$D$648, 0), 1)</f>
        <v>58da26ea-e59c-456d-9bd7-131641739831</v>
      </c>
      <c r="C2397" s="62" t="s">
        <v>1179</v>
      </c>
      <c r="D2397" s="257" t="s">
        <v>354</v>
      </c>
      <c r="E2397" s="62" t="s">
        <v>7631</v>
      </c>
      <c r="F2397" s="62" t="s">
        <v>7632</v>
      </c>
      <c r="G2397" s="62" t="s">
        <v>7633</v>
      </c>
      <c r="H2397" s="200"/>
      <c r="I2397" s="20" t="s">
        <v>12023</v>
      </c>
      <c r="J2397" s="20" t="s">
        <v>12024</v>
      </c>
      <c r="K2397" s="20" t="s">
        <v>7120</v>
      </c>
      <c r="L2397" s="20" t="s">
        <v>2533</v>
      </c>
      <c r="M2397" s="62" t="s">
        <v>7121</v>
      </c>
      <c r="N2397" s="20" t="s">
        <v>12025</v>
      </c>
      <c r="O2397" s="20" t="s">
        <v>12026</v>
      </c>
      <c r="P2397" s="201" t="n">
        <v>37773</v>
      </c>
      <c r="Q2397" s="201" t="n">
        <v>37986</v>
      </c>
      <c r="R2397" s="20" t="n">
        <v>1</v>
      </c>
      <c r="S2397" s="20" t="s">
        <v>7130</v>
      </c>
      <c r="T2397" s="20" t="n">
        <v>0.53</v>
      </c>
      <c r="U2397" s="20"/>
      <c r="V2397" s="20"/>
      <c r="W2397" s="20" t="s">
        <v>12027</v>
      </c>
      <c r="X2397" s="35"/>
      <c r="Y2397" s="35"/>
      <c r="Z2397" s="35" t="n">
        <v>1</v>
      </c>
      <c r="AE2397" s="94" t="e">
        <f aca="false" t="array" ref="AE2397:AI2397">_xlfn.torow(_xlfn.unique(_xlfn._xlws.filter(cat_table[Subsector],$E2397=cat_table[Sector],"")))</f>
        <v>#NAME?</v>
      </c>
      <c r="AF2397" s="94" t="e">
        <v>#NAME?</v>
      </c>
      <c r="AG2397" s="94" t="e">
        <v>#NAME?</v>
      </c>
      <c r="AH2397" s="94" t="e">
        <v>#NAME?</v>
      </c>
      <c r="AI2397" s="94" t="e">
        <v>#NAME?</v>
      </c>
      <c r="AO2397" s="94" t="e">
        <f aca="false" t="array" ref="AO2397:AO2397">_xlfn.torow(_xlfn.unique(_xlfn._xlws.filter(cat_table[Sub-subsector],($E2397=cat_table[Sector])*($F2397=cat_table[Subsector]),"")))</f>
        <v>#NAME?</v>
      </c>
    </row>
    <row r="2398" customFormat="false" ht="15" hidden="false" customHeight="true" outlineLevel="0" collapsed="false">
      <c r="A2398" s="62" t="s">
        <v>12028</v>
      </c>
      <c r="B2398" s="20" t="str">
        <f aca="false">INDEX(Table2[], MATCH(L2398, Location_ID!$D$2:$D$648, 0), 1)</f>
        <v>58da26ea-e59c-456d-9bd7-131641739831</v>
      </c>
      <c r="C2398" s="62" t="s">
        <v>1179</v>
      </c>
      <c r="D2398" s="257" t="s">
        <v>354</v>
      </c>
      <c r="E2398" s="62" t="s">
        <v>7631</v>
      </c>
      <c r="F2398" s="62" t="s">
        <v>7632</v>
      </c>
      <c r="G2398" s="62" t="s">
        <v>7633</v>
      </c>
      <c r="H2398" s="200"/>
      <c r="I2398" s="20" t="s">
        <v>12023</v>
      </c>
      <c r="J2398" s="20" t="s">
        <v>12024</v>
      </c>
      <c r="K2398" s="20" t="s">
        <v>7120</v>
      </c>
      <c r="L2398" s="20" t="s">
        <v>2533</v>
      </c>
      <c r="M2398" s="62" t="s">
        <v>7121</v>
      </c>
      <c r="N2398" s="20" t="s">
        <v>12025</v>
      </c>
      <c r="O2398" s="20" t="s">
        <v>12029</v>
      </c>
      <c r="P2398" s="201" t="n">
        <v>37773</v>
      </c>
      <c r="Q2398" s="201" t="n">
        <v>37986</v>
      </c>
      <c r="R2398" s="20" t="n">
        <v>1</v>
      </c>
      <c r="S2398" s="20" t="s">
        <v>7130</v>
      </c>
      <c r="T2398" s="20" t="n">
        <v>0.79</v>
      </c>
      <c r="U2398" s="20"/>
      <c r="V2398" s="20"/>
      <c r="W2398" s="20" t="s">
        <v>12027</v>
      </c>
      <c r="X2398" s="35"/>
      <c r="Y2398" s="35"/>
      <c r="Z2398" s="35" t="n">
        <v>0</v>
      </c>
      <c r="AE2398" s="94" t="e">
        <f aca="false" t="array" ref="AE2398:AI2398">_xlfn.torow(_xlfn.unique(_xlfn._xlws.filter(cat_table[Subsector],$E2398=cat_table[Sector],"")))</f>
        <v>#NAME?</v>
      </c>
      <c r="AF2398" s="94" t="e">
        <v>#NAME?</v>
      </c>
      <c r="AG2398" s="94" t="e">
        <v>#NAME?</v>
      </c>
      <c r="AH2398" s="94" t="e">
        <v>#NAME?</v>
      </c>
      <c r="AI2398" s="94" t="e">
        <v>#NAME?</v>
      </c>
      <c r="AO2398" s="94" t="e">
        <f aca="false" t="array" ref="AO2398:AO2398">_xlfn.torow(_xlfn.unique(_xlfn._xlws.filter(cat_table[Sub-subsector],($E2398=cat_table[Sector])*($F2398=cat_table[Subsector]),"")))</f>
        <v>#NAME?</v>
      </c>
    </row>
    <row r="2399" customFormat="false" ht="15" hidden="false" customHeight="true" outlineLevel="0" collapsed="false">
      <c r="A2399" s="62" t="s">
        <v>12030</v>
      </c>
      <c r="B2399" s="20" t="str">
        <f aca="false">INDEX(Table2[], MATCH(L2399, Location_ID!$D$2:$D$648, 0), 1)</f>
        <v>58da26ea-e59c-456d-9bd7-131641739831</v>
      </c>
      <c r="C2399" s="62" t="s">
        <v>1179</v>
      </c>
      <c r="D2399" s="257" t="s">
        <v>354</v>
      </c>
      <c r="E2399" s="62" t="s">
        <v>7631</v>
      </c>
      <c r="F2399" s="62" t="s">
        <v>7632</v>
      </c>
      <c r="G2399" s="62" t="s">
        <v>7633</v>
      </c>
      <c r="H2399" s="200"/>
      <c r="I2399" s="20" t="s">
        <v>12023</v>
      </c>
      <c r="J2399" s="20" t="s">
        <v>12024</v>
      </c>
      <c r="K2399" s="20" t="s">
        <v>7120</v>
      </c>
      <c r="L2399" s="20" t="s">
        <v>2533</v>
      </c>
      <c r="M2399" s="62" t="s">
        <v>7121</v>
      </c>
      <c r="N2399" s="20" t="s">
        <v>12025</v>
      </c>
      <c r="O2399" s="20" t="s">
        <v>12029</v>
      </c>
      <c r="P2399" s="201" t="n">
        <v>37773</v>
      </c>
      <c r="Q2399" s="201" t="n">
        <v>37986</v>
      </c>
      <c r="R2399" s="20" t="n">
        <v>1</v>
      </c>
      <c r="S2399" s="20" t="s">
        <v>7130</v>
      </c>
      <c r="T2399" s="20" t="n">
        <v>0.45</v>
      </c>
      <c r="U2399" s="20"/>
      <c r="V2399" s="20"/>
      <c r="W2399" s="20" t="s">
        <v>12027</v>
      </c>
      <c r="X2399" s="35"/>
      <c r="Y2399" s="35"/>
      <c r="Z2399" s="35" t="n">
        <v>0</v>
      </c>
      <c r="AE2399" s="94" t="e">
        <f aca="false" t="array" ref="AE2399:AI2399">_xlfn.torow(_xlfn.unique(_xlfn._xlws.filter(cat_table[Subsector],$E2399=cat_table[Sector],"")))</f>
        <v>#NAME?</v>
      </c>
      <c r="AF2399" s="94" t="e">
        <v>#NAME?</v>
      </c>
      <c r="AG2399" s="94" t="e">
        <v>#NAME?</v>
      </c>
      <c r="AH2399" s="94" t="e">
        <v>#NAME?</v>
      </c>
      <c r="AI2399" s="94" t="e">
        <v>#NAME?</v>
      </c>
      <c r="AO2399" s="94" t="e">
        <f aca="false" t="array" ref="AO2399:AO2399">_xlfn.torow(_xlfn.unique(_xlfn._xlws.filter(cat_table[Sub-subsector],($E2399=cat_table[Sector])*($F2399=cat_table[Subsector]),"")))</f>
        <v>#NAME?</v>
      </c>
    </row>
    <row r="2400" customFormat="false" ht="15" hidden="false" customHeight="true" outlineLevel="0" collapsed="false">
      <c r="A2400" s="62" t="s">
        <v>12031</v>
      </c>
      <c r="B2400" s="20" t="str">
        <f aca="false">INDEX(Table2[], MATCH(L2400, Location_ID!$D$2:$D$648, 0), 1)</f>
        <v>58da26ea-e59c-456d-9bd7-131641739831</v>
      </c>
      <c r="C2400" s="62" t="s">
        <v>1179</v>
      </c>
      <c r="D2400" s="257" t="s">
        <v>354</v>
      </c>
      <c r="E2400" s="62" t="s">
        <v>7631</v>
      </c>
      <c r="F2400" s="62" t="s">
        <v>7632</v>
      </c>
      <c r="G2400" s="62" t="s">
        <v>7633</v>
      </c>
      <c r="H2400" s="200"/>
      <c r="I2400" s="20" t="s">
        <v>12023</v>
      </c>
      <c r="J2400" s="20" t="s">
        <v>12024</v>
      </c>
      <c r="K2400" s="20" t="s">
        <v>7120</v>
      </c>
      <c r="L2400" s="20" t="s">
        <v>2533</v>
      </c>
      <c r="M2400" s="62" t="s">
        <v>7121</v>
      </c>
      <c r="N2400" s="20" t="s">
        <v>12025</v>
      </c>
      <c r="O2400" s="20" t="s">
        <v>12032</v>
      </c>
      <c r="P2400" s="201" t="n">
        <v>37848</v>
      </c>
      <c r="Q2400" s="201" t="n">
        <v>37855</v>
      </c>
      <c r="R2400" s="20" t="n">
        <v>1</v>
      </c>
      <c r="S2400" s="20" t="s">
        <v>7130</v>
      </c>
      <c r="T2400" s="20" t="n">
        <v>1.79</v>
      </c>
      <c r="U2400" s="20"/>
      <c r="V2400" s="20"/>
      <c r="W2400" s="20" t="s">
        <v>12027</v>
      </c>
      <c r="X2400" s="35"/>
      <c r="Y2400" s="35"/>
      <c r="Z2400" s="35" t="n">
        <v>0</v>
      </c>
      <c r="AE2400" s="94" t="e">
        <f aca="false" t="array" ref="AE2400:AI2400">_xlfn.torow(_xlfn.unique(_xlfn._xlws.filter(cat_table[Subsector],$E2400=cat_table[Sector],"")))</f>
        <v>#NAME?</v>
      </c>
      <c r="AF2400" s="94" t="e">
        <v>#NAME?</v>
      </c>
      <c r="AG2400" s="94" t="e">
        <v>#NAME?</v>
      </c>
      <c r="AH2400" s="94" t="e">
        <v>#NAME?</v>
      </c>
      <c r="AI2400" s="94" t="e">
        <v>#NAME?</v>
      </c>
      <c r="AO2400" s="94" t="e">
        <f aca="false" t="array" ref="AO2400:AO2400">_xlfn.torow(_xlfn.unique(_xlfn._xlws.filter(cat_table[Sub-subsector],($E2400=cat_table[Sector])*($F2400=cat_table[Subsector]),"")))</f>
        <v>#NAME?</v>
      </c>
    </row>
    <row r="2401" customFormat="false" ht="15" hidden="false" customHeight="true" outlineLevel="0" collapsed="false">
      <c r="A2401" s="62" t="s">
        <v>12033</v>
      </c>
      <c r="B2401" s="20" t="str">
        <f aca="false">INDEX(Table2[], MATCH(L2401, Location_ID!$D$2:$D$648, 0), 1)</f>
        <v>58da26ea-e59c-456d-9bd7-131641739831</v>
      </c>
      <c r="C2401" s="62" t="s">
        <v>1179</v>
      </c>
      <c r="D2401" s="257" t="s">
        <v>354</v>
      </c>
      <c r="E2401" s="62" t="s">
        <v>7631</v>
      </c>
      <c r="F2401" s="62" t="s">
        <v>7632</v>
      </c>
      <c r="G2401" s="62" t="s">
        <v>7633</v>
      </c>
      <c r="H2401" s="200"/>
      <c r="I2401" s="20" t="s">
        <v>12023</v>
      </c>
      <c r="J2401" s="20" t="s">
        <v>12024</v>
      </c>
      <c r="K2401" s="20" t="s">
        <v>7120</v>
      </c>
      <c r="L2401" s="20" t="s">
        <v>2533</v>
      </c>
      <c r="M2401" s="62" t="s">
        <v>7121</v>
      </c>
      <c r="N2401" s="20" t="s">
        <v>12025</v>
      </c>
      <c r="O2401" s="20" t="s">
        <v>12034</v>
      </c>
      <c r="P2401" s="201" t="n">
        <v>37834</v>
      </c>
      <c r="Q2401" s="201" t="n">
        <v>37860</v>
      </c>
      <c r="R2401" s="20" t="n">
        <v>1</v>
      </c>
      <c r="S2401" s="20" t="s">
        <v>7130</v>
      </c>
      <c r="T2401" s="20" t="n">
        <v>0.37</v>
      </c>
      <c r="U2401" s="20"/>
      <c r="V2401" s="20"/>
      <c r="W2401" s="20" t="s">
        <v>12027</v>
      </c>
      <c r="X2401" s="35"/>
      <c r="Y2401" s="35"/>
      <c r="Z2401" s="35" t="n">
        <v>0</v>
      </c>
      <c r="AE2401" s="94" t="e">
        <f aca="false" t="array" ref="AE2401:AI2401">_xlfn.torow(_xlfn.unique(_xlfn._xlws.filter(cat_table[Subsector],$E2401=cat_table[Sector],"")))</f>
        <v>#NAME?</v>
      </c>
      <c r="AF2401" s="94" t="e">
        <v>#NAME?</v>
      </c>
      <c r="AG2401" s="94" t="e">
        <v>#NAME?</v>
      </c>
      <c r="AH2401" s="94" t="e">
        <v>#NAME?</v>
      </c>
      <c r="AI2401" s="94" t="e">
        <v>#NAME?</v>
      </c>
      <c r="AO2401" s="94" t="e">
        <f aca="false" t="array" ref="AO2401:AO2401">_xlfn.torow(_xlfn.unique(_xlfn._xlws.filter(cat_table[Sub-subsector],($E2401=cat_table[Sector])*($F2401=cat_table[Subsector]),"")))</f>
        <v>#NAME?</v>
      </c>
    </row>
    <row r="2402" customFormat="false" ht="15" hidden="false" customHeight="true" outlineLevel="0" collapsed="false">
      <c r="A2402" s="193" t="s">
        <v>12035</v>
      </c>
      <c r="B2402" s="20" t="str">
        <f aca="false">INDEX(Table2[], MATCH(L2402, Location_ID!$D$2:$D$648, 0), 1)</f>
        <v>fb8f7ca9-60d1-4d7b-99b7-305af51ee1f5</v>
      </c>
      <c r="C2402" s="193" t="s">
        <v>1185</v>
      </c>
      <c r="D2402" s="273" t="s">
        <v>354</v>
      </c>
      <c r="E2402" s="193" t="s">
        <v>7631</v>
      </c>
      <c r="F2402" s="193" t="s">
        <v>7632</v>
      </c>
      <c r="G2402" s="193" t="s">
        <v>7633</v>
      </c>
      <c r="H2402" s="196"/>
      <c r="I2402" s="193" t="s">
        <v>12036</v>
      </c>
      <c r="J2402" s="193" t="s">
        <v>12037</v>
      </c>
      <c r="K2402" s="193" t="s">
        <v>7120</v>
      </c>
      <c r="L2402" s="193" t="s">
        <v>2535</v>
      </c>
      <c r="M2402" s="193" t="s">
        <v>7110</v>
      </c>
      <c r="N2402" s="193" t="s">
        <v>12038</v>
      </c>
      <c r="O2402" s="193" t="s">
        <v>12039</v>
      </c>
      <c r="P2402" s="219" t="n">
        <v>41852</v>
      </c>
      <c r="Q2402" s="219" t="n">
        <v>41912</v>
      </c>
      <c r="R2402" s="193" t="n">
        <v>1</v>
      </c>
      <c r="S2402" s="193" t="s">
        <v>7130</v>
      </c>
      <c r="T2402" s="193" t="n">
        <v>6.21</v>
      </c>
      <c r="U2402" s="193"/>
      <c r="V2402" s="193"/>
      <c r="W2402" s="193" t="s">
        <v>12040</v>
      </c>
      <c r="X2402" s="196"/>
      <c r="Y2402" s="196"/>
      <c r="Z2402" s="196" t="n">
        <v>0</v>
      </c>
      <c r="AE2402" s="94" t="e">
        <f aca="false" t="array" ref="AE2402:AI2402">_xlfn.torow(_xlfn.unique(_xlfn._xlws.filter(cat_table[Subsector],$E2402=cat_table[Sector],"")))</f>
        <v>#NAME?</v>
      </c>
      <c r="AF2402" s="94" t="e">
        <v>#NAME?</v>
      </c>
      <c r="AG2402" s="94" t="e">
        <v>#NAME?</v>
      </c>
      <c r="AH2402" s="94" t="e">
        <v>#NAME?</v>
      </c>
      <c r="AI2402" s="94" t="e">
        <v>#NAME?</v>
      </c>
      <c r="AO2402" s="94" t="e">
        <f aca="false" t="array" ref="AO2402:AO2402">_xlfn.torow(_xlfn.unique(_xlfn._xlws.filter(cat_table[Sub-subsector],($E2402=cat_table[Sector])*($F2402=cat_table[Subsector]),"")))</f>
        <v>#NAME?</v>
      </c>
    </row>
    <row r="2403" customFormat="false" ht="15" hidden="false" customHeight="true" outlineLevel="0" collapsed="false">
      <c r="A2403" s="193" t="s">
        <v>12041</v>
      </c>
      <c r="B2403" s="20" t="str">
        <f aca="false">INDEX(Table2[], MATCH(L2403, Location_ID!$D$2:$D$648, 0), 1)</f>
        <v>fb8f7ca9-60d1-4d7b-99b7-305af51ee1f5</v>
      </c>
      <c r="C2403" s="193" t="s">
        <v>1185</v>
      </c>
      <c r="D2403" s="273" t="s">
        <v>354</v>
      </c>
      <c r="E2403" s="193" t="s">
        <v>7631</v>
      </c>
      <c r="F2403" s="193" t="s">
        <v>7632</v>
      </c>
      <c r="G2403" s="193" t="s">
        <v>7633</v>
      </c>
      <c r="H2403" s="196"/>
      <c r="I2403" s="193" t="s">
        <v>12036</v>
      </c>
      <c r="J2403" s="193" t="s">
        <v>12037</v>
      </c>
      <c r="K2403" s="193" t="s">
        <v>7120</v>
      </c>
      <c r="L2403" s="193" t="s">
        <v>2535</v>
      </c>
      <c r="M2403" s="193" t="s">
        <v>7110</v>
      </c>
      <c r="N2403" s="193" t="s">
        <v>12038</v>
      </c>
      <c r="O2403" s="193" t="s">
        <v>12042</v>
      </c>
      <c r="P2403" s="219" t="n">
        <v>41901</v>
      </c>
      <c r="Q2403" s="219" t="n">
        <v>41901</v>
      </c>
      <c r="R2403" s="193" t="n">
        <v>1</v>
      </c>
      <c r="S2403" s="193" t="s">
        <v>7130</v>
      </c>
      <c r="T2403" s="193" t="n">
        <v>188</v>
      </c>
      <c r="U2403" s="193"/>
      <c r="V2403" s="193"/>
      <c r="W2403" s="193" t="s">
        <v>12043</v>
      </c>
      <c r="X2403" s="196"/>
      <c r="Y2403" s="196"/>
      <c r="Z2403" s="196" t="n">
        <v>0</v>
      </c>
      <c r="AE2403" s="94" t="e">
        <f aca="false" t="array" ref="AE2403:AI2403">_xlfn.torow(_xlfn.unique(_xlfn._xlws.filter(cat_table[Subsector],$E2403=cat_table[Sector],"")))</f>
        <v>#NAME?</v>
      </c>
      <c r="AF2403" s="94" t="e">
        <v>#NAME?</v>
      </c>
      <c r="AG2403" s="94" t="e">
        <v>#NAME?</v>
      </c>
      <c r="AH2403" s="94" t="e">
        <v>#NAME?</v>
      </c>
      <c r="AI2403" s="94" t="e">
        <v>#NAME?</v>
      </c>
      <c r="AO2403" s="94" t="e">
        <f aca="false" t="array" ref="AO2403:AO2403">_xlfn.torow(_xlfn.unique(_xlfn._xlws.filter(cat_table[Sub-subsector],($E2403=cat_table[Sector])*($F2403=cat_table[Subsector]),"")))</f>
        <v>#NAME?</v>
      </c>
    </row>
    <row r="2404" customFormat="false" ht="15" hidden="false" customHeight="true" outlineLevel="0" collapsed="false">
      <c r="A2404" s="193" t="s">
        <v>12044</v>
      </c>
      <c r="B2404" s="20" t="str">
        <f aca="false">INDEX(Table2[], MATCH(L2404, Location_ID!$D$2:$D$648, 0), 1)</f>
        <v>fb8f7ca9-60d1-4d7b-99b7-305af51ee1f5</v>
      </c>
      <c r="C2404" s="193" t="s">
        <v>1185</v>
      </c>
      <c r="D2404" s="273" t="s">
        <v>354</v>
      </c>
      <c r="E2404" s="193" t="s">
        <v>7631</v>
      </c>
      <c r="F2404" s="193" t="s">
        <v>7632</v>
      </c>
      <c r="G2404" s="193" t="s">
        <v>7633</v>
      </c>
      <c r="H2404" s="196"/>
      <c r="I2404" s="193" t="s">
        <v>12036</v>
      </c>
      <c r="J2404" s="193" t="s">
        <v>12037</v>
      </c>
      <c r="K2404" s="193" t="s">
        <v>7120</v>
      </c>
      <c r="L2404" s="193" t="s">
        <v>2535</v>
      </c>
      <c r="M2404" s="193" t="s">
        <v>7110</v>
      </c>
      <c r="N2404" s="193" t="s">
        <v>12038</v>
      </c>
      <c r="O2404" s="193" t="s">
        <v>12045</v>
      </c>
      <c r="P2404" s="219" t="n">
        <v>41852</v>
      </c>
      <c r="Q2404" s="219" t="n">
        <v>41912</v>
      </c>
      <c r="R2404" s="193" t="n">
        <v>1</v>
      </c>
      <c r="S2404" s="193" t="s">
        <v>7130</v>
      </c>
      <c r="T2404" s="193" t="n">
        <v>365</v>
      </c>
      <c r="U2404" s="193"/>
      <c r="V2404" s="193"/>
      <c r="W2404" s="193" t="s">
        <v>12043</v>
      </c>
      <c r="X2404" s="196"/>
      <c r="Y2404" s="196"/>
      <c r="Z2404" s="196" t="n">
        <v>1</v>
      </c>
      <c r="AE2404" s="94" t="e">
        <f aca="false" t="array" ref="AE2404:AI2404">_xlfn.torow(_xlfn.unique(_xlfn._xlws.filter(cat_table[Subsector],$E2404=cat_table[Sector],"")))</f>
        <v>#NAME?</v>
      </c>
      <c r="AF2404" s="94" t="e">
        <v>#NAME?</v>
      </c>
      <c r="AG2404" s="94" t="e">
        <v>#NAME?</v>
      </c>
      <c r="AH2404" s="94" t="e">
        <v>#NAME?</v>
      </c>
      <c r="AI2404" s="94" t="e">
        <v>#NAME?</v>
      </c>
      <c r="AO2404" s="94" t="e">
        <f aca="false" t="array" ref="AO2404:AO2404">_xlfn.torow(_xlfn.unique(_xlfn._xlws.filter(cat_table[Sub-subsector],($E2404=cat_table[Sector])*($F2404=cat_table[Subsector]),"")))</f>
        <v>#NAME?</v>
      </c>
    </row>
    <row r="2405" customFormat="false" ht="15" hidden="false" customHeight="true" outlineLevel="0" collapsed="false">
      <c r="A2405" s="193" t="s">
        <v>12046</v>
      </c>
      <c r="B2405" s="20" t="str">
        <f aca="false">INDEX(Table2[], MATCH(L2405, Location_ID!$D$2:$D$648, 0), 1)</f>
        <v>fb8f7ca9-60d1-4d7b-99b7-305af51ee1f5</v>
      </c>
      <c r="C2405" s="193" t="s">
        <v>1185</v>
      </c>
      <c r="D2405" s="273" t="s">
        <v>354</v>
      </c>
      <c r="E2405" s="193" t="s">
        <v>7631</v>
      </c>
      <c r="F2405" s="193" t="s">
        <v>7632</v>
      </c>
      <c r="G2405" s="193" t="s">
        <v>7633</v>
      </c>
      <c r="H2405" s="196"/>
      <c r="I2405" s="193" t="s">
        <v>12036</v>
      </c>
      <c r="J2405" s="193" t="s">
        <v>12037</v>
      </c>
      <c r="K2405" s="193" t="s">
        <v>7120</v>
      </c>
      <c r="L2405" s="193" t="s">
        <v>2535</v>
      </c>
      <c r="M2405" s="193" t="s">
        <v>7110</v>
      </c>
      <c r="N2405" s="193" t="s">
        <v>12038</v>
      </c>
      <c r="O2405" s="193" t="s">
        <v>12047</v>
      </c>
      <c r="P2405" s="219" t="n">
        <v>41863</v>
      </c>
      <c r="Q2405" s="219" t="n">
        <v>41863</v>
      </c>
      <c r="R2405" s="193" t="n">
        <v>1</v>
      </c>
      <c r="S2405" s="193" t="s">
        <v>7130</v>
      </c>
      <c r="T2405" s="193" t="n">
        <v>709</v>
      </c>
      <c r="U2405" s="193"/>
      <c r="V2405" s="193"/>
      <c r="W2405" s="193" t="s">
        <v>12048</v>
      </c>
      <c r="X2405" s="196"/>
      <c r="Y2405" s="196"/>
      <c r="Z2405" s="196" t="n">
        <v>0</v>
      </c>
      <c r="AE2405" s="94" t="e">
        <f aca="false" t="array" ref="AE2405:AI2405">_xlfn.torow(_xlfn.unique(_xlfn._xlws.filter(cat_table[Subsector],$E2405=cat_table[Sector],"")))</f>
        <v>#NAME?</v>
      </c>
      <c r="AF2405" s="94" t="e">
        <v>#NAME?</v>
      </c>
      <c r="AG2405" s="94" t="e">
        <v>#NAME?</v>
      </c>
      <c r="AH2405" s="94" t="e">
        <v>#NAME?</v>
      </c>
      <c r="AI2405" s="94" t="e">
        <v>#NAME?</v>
      </c>
      <c r="AO2405" s="94" t="e">
        <f aca="false" t="array" ref="AO2405:AO2405">_xlfn.torow(_xlfn.unique(_xlfn._xlws.filter(cat_table[Sub-subsector],($E2405=cat_table[Sector])*($F2405=cat_table[Subsector]),"")))</f>
        <v>#NAME?</v>
      </c>
    </row>
    <row r="2406" customFormat="false" ht="15" hidden="false" customHeight="true" outlineLevel="0" collapsed="false">
      <c r="A2406" s="62" t="s">
        <v>12049</v>
      </c>
      <c r="B2406" s="20" t="e">
        <f aca="false">INDEX(Table2[], MATCH(L2406, Location_ID!$D$2:$D$648, 0), 1)</f>
        <v>#N/A</v>
      </c>
      <c r="C2406" s="20" t="s">
        <v>1191</v>
      </c>
      <c r="D2406" s="230" t="s">
        <v>354</v>
      </c>
      <c r="E2406" s="62" t="s">
        <v>7631</v>
      </c>
      <c r="F2406" s="62" t="s">
        <v>7632</v>
      </c>
      <c r="G2406" s="62" t="s">
        <v>7633</v>
      </c>
      <c r="H2406" s="200"/>
      <c r="I2406" s="20" t="s">
        <v>12050</v>
      </c>
      <c r="J2406" s="20" t="s">
        <v>12051</v>
      </c>
      <c r="K2406" s="20" t="s">
        <v>7120</v>
      </c>
      <c r="L2406" s="20" t="s">
        <v>12013</v>
      </c>
      <c r="M2406" s="20" t="s">
        <v>7121</v>
      </c>
      <c r="N2406" s="20" t="s">
        <v>12052</v>
      </c>
      <c r="O2406" s="20" t="s">
        <v>12053</v>
      </c>
      <c r="P2406" s="201" t="n">
        <v>40909</v>
      </c>
      <c r="Q2406" s="201" t="n">
        <v>41274</v>
      </c>
      <c r="R2406" s="62" t="n">
        <v>1</v>
      </c>
      <c r="S2406" s="20" t="s">
        <v>7130</v>
      </c>
      <c r="T2406" s="20" t="n">
        <v>192</v>
      </c>
      <c r="U2406" s="20" t="n">
        <v>173</v>
      </c>
      <c r="V2406" s="20" t="n">
        <v>211</v>
      </c>
      <c r="W2406" s="20" t="s">
        <v>7141</v>
      </c>
      <c r="X2406" s="35"/>
      <c r="Y2406" s="35"/>
      <c r="Z2406" s="35" t="n">
        <v>0</v>
      </c>
      <c r="AE2406" s="94" t="e">
        <f aca="false" t="array" ref="AE2406:AI2406">_xlfn.torow(_xlfn.unique(_xlfn._xlws.filter(cat_table[Subsector],$E2406=cat_table[Sector],"")))</f>
        <v>#NAME?</v>
      </c>
      <c r="AF2406" s="94" t="e">
        <v>#NAME?</v>
      </c>
      <c r="AG2406" s="94" t="e">
        <v>#NAME?</v>
      </c>
      <c r="AH2406" s="94" t="e">
        <v>#NAME?</v>
      </c>
      <c r="AI2406" s="94" t="e">
        <v>#NAME?</v>
      </c>
      <c r="AO2406" s="94" t="e">
        <f aca="false" t="array" ref="AO2406:AO2406">_xlfn.torow(_xlfn.unique(_xlfn._xlws.filter(cat_table[Sub-subsector],($E2406=cat_table[Sector])*($F2406=cat_table[Subsector]),"")))</f>
        <v>#NAME?</v>
      </c>
    </row>
    <row r="2407" customFormat="false" ht="15" hidden="false" customHeight="true" outlineLevel="0" collapsed="false">
      <c r="A2407" s="62" t="s">
        <v>12054</v>
      </c>
      <c r="B2407" s="20" t="e">
        <f aca="false">INDEX(Table2[], MATCH(L2407, Location_ID!$D$2:$D$648, 0), 1)</f>
        <v>#N/A</v>
      </c>
      <c r="C2407" s="20" t="s">
        <v>1191</v>
      </c>
      <c r="D2407" s="230" t="s">
        <v>354</v>
      </c>
      <c r="E2407" s="62" t="s">
        <v>7631</v>
      </c>
      <c r="F2407" s="62" t="s">
        <v>7632</v>
      </c>
      <c r="G2407" s="62" t="s">
        <v>7633</v>
      </c>
      <c r="H2407" s="200"/>
      <c r="I2407" s="20" t="s">
        <v>12050</v>
      </c>
      <c r="J2407" s="20" t="s">
        <v>12055</v>
      </c>
      <c r="K2407" s="20" t="s">
        <v>7120</v>
      </c>
      <c r="L2407" s="20" t="s">
        <v>12013</v>
      </c>
      <c r="M2407" s="20" t="s">
        <v>7121</v>
      </c>
      <c r="N2407" s="20" t="s">
        <v>12052</v>
      </c>
      <c r="O2407" s="20" t="s">
        <v>12056</v>
      </c>
      <c r="P2407" s="201" t="n">
        <v>40909</v>
      </c>
      <c r="Q2407" s="201" t="n">
        <v>41274</v>
      </c>
      <c r="R2407" s="62" t="n">
        <v>1</v>
      </c>
      <c r="S2407" s="20" t="s">
        <v>7130</v>
      </c>
      <c r="T2407" s="20" t="n">
        <v>347</v>
      </c>
      <c r="U2407" s="20" t="n">
        <v>325</v>
      </c>
      <c r="V2407" s="20" t="n">
        <v>369</v>
      </c>
      <c r="W2407" s="20" t="s">
        <v>7141</v>
      </c>
      <c r="X2407" s="35"/>
      <c r="Y2407" s="35"/>
      <c r="Z2407" s="35" t="n">
        <v>0</v>
      </c>
      <c r="AE2407" s="94" t="e">
        <f aca="false" t="array" ref="AE2407:AI2407">_xlfn.torow(_xlfn.unique(_xlfn._xlws.filter(cat_table[Subsector],$E2407=cat_table[Sector],"")))</f>
        <v>#NAME?</v>
      </c>
      <c r="AF2407" s="94" t="e">
        <v>#NAME?</v>
      </c>
      <c r="AG2407" s="94" t="e">
        <v>#NAME?</v>
      </c>
      <c r="AH2407" s="94" t="e">
        <v>#NAME?</v>
      </c>
      <c r="AI2407" s="94" t="e">
        <v>#NAME?</v>
      </c>
      <c r="AO2407" s="94" t="e">
        <f aca="false" t="array" ref="AO2407:AO2407">_xlfn.torow(_xlfn.unique(_xlfn._xlws.filter(cat_table[Sub-subsector],($E2407=cat_table[Sector])*($F2407=cat_table[Subsector]),"")))</f>
        <v>#NAME?</v>
      </c>
    </row>
    <row r="2408" customFormat="false" ht="15" hidden="false" customHeight="true" outlineLevel="0" collapsed="false">
      <c r="A2408" s="62" t="s">
        <v>12057</v>
      </c>
      <c r="B2408" s="20" t="e">
        <f aca="false">INDEX(Table2[], MATCH(L2408, Location_ID!$D$2:$D$648, 0), 1)</f>
        <v>#N/A</v>
      </c>
      <c r="C2408" s="20" t="s">
        <v>1191</v>
      </c>
      <c r="D2408" s="230" t="s">
        <v>354</v>
      </c>
      <c r="E2408" s="62" t="s">
        <v>7631</v>
      </c>
      <c r="F2408" s="62" t="s">
        <v>7632</v>
      </c>
      <c r="G2408" s="62" t="s">
        <v>7633</v>
      </c>
      <c r="H2408" s="200"/>
      <c r="I2408" s="20" t="s">
        <v>12050</v>
      </c>
      <c r="J2408" s="20" t="s">
        <v>12058</v>
      </c>
      <c r="K2408" s="20" t="s">
        <v>7120</v>
      </c>
      <c r="L2408" s="20" t="s">
        <v>12013</v>
      </c>
      <c r="M2408" s="20" t="s">
        <v>7121</v>
      </c>
      <c r="N2408" s="20" t="s">
        <v>12052</v>
      </c>
      <c r="O2408" s="20" t="s">
        <v>12059</v>
      </c>
      <c r="P2408" s="201" t="n">
        <v>40909</v>
      </c>
      <c r="Q2408" s="201" t="n">
        <v>41274</v>
      </c>
      <c r="R2408" s="62" t="n">
        <v>1</v>
      </c>
      <c r="S2408" s="20" t="s">
        <v>7130</v>
      </c>
      <c r="T2408" s="20" t="n">
        <v>525</v>
      </c>
      <c r="U2408" s="20" t="n">
        <v>478</v>
      </c>
      <c r="V2408" s="20" t="n">
        <v>572</v>
      </c>
      <c r="W2408" s="20" t="s">
        <v>7141</v>
      </c>
      <c r="X2408" s="35"/>
      <c r="Y2408" s="35"/>
      <c r="Z2408" s="35" t="n">
        <v>0</v>
      </c>
      <c r="AE2408" s="94" t="e">
        <f aca="false" t="array" ref="AE2408:AI2408">_xlfn.torow(_xlfn.unique(_xlfn._xlws.filter(cat_table[Subsector],$E2408=cat_table[Sector],"")))</f>
        <v>#NAME?</v>
      </c>
      <c r="AF2408" s="94" t="e">
        <v>#NAME?</v>
      </c>
      <c r="AG2408" s="94" t="e">
        <v>#NAME?</v>
      </c>
      <c r="AH2408" s="94" t="e">
        <v>#NAME?</v>
      </c>
      <c r="AI2408" s="94" t="e">
        <v>#NAME?</v>
      </c>
      <c r="AO2408" s="94" t="e">
        <f aca="false" t="array" ref="AO2408:AO2408">_xlfn.torow(_xlfn.unique(_xlfn._xlws.filter(cat_table[Sub-subsector],($E2408=cat_table[Sector])*($F2408=cat_table[Subsector]),"")))</f>
        <v>#NAME?</v>
      </c>
    </row>
    <row r="2409" customFormat="false" ht="15" hidden="false" customHeight="true" outlineLevel="0" collapsed="false">
      <c r="A2409" s="62" t="s">
        <v>12060</v>
      </c>
      <c r="B2409" s="20" t="e">
        <f aca="false">INDEX(Table2[], MATCH(L2409, Location_ID!$D$2:$D$648, 0), 1)</f>
        <v>#N/A</v>
      </c>
      <c r="C2409" s="20" t="s">
        <v>1191</v>
      </c>
      <c r="D2409" s="230" t="s">
        <v>354</v>
      </c>
      <c r="E2409" s="62" t="s">
        <v>7631</v>
      </c>
      <c r="F2409" s="62" t="s">
        <v>7632</v>
      </c>
      <c r="G2409" s="62" t="s">
        <v>7633</v>
      </c>
      <c r="H2409" s="200"/>
      <c r="I2409" s="20" t="s">
        <v>12050</v>
      </c>
      <c r="J2409" s="20" t="s">
        <v>12061</v>
      </c>
      <c r="K2409" s="20" t="s">
        <v>7120</v>
      </c>
      <c r="L2409" s="20" t="s">
        <v>12013</v>
      </c>
      <c r="M2409" s="20" t="s">
        <v>7121</v>
      </c>
      <c r="N2409" s="20" t="s">
        <v>12052</v>
      </c>
      <c r="O2409" s="20" t="s">
        <v>12062</v>
      </c>
      <c r="P2409" s="201" t="n">
        <v>40909</v>
      </c>
      <c r="Q2409" s="201" t="n">
        <v>41274</v>
      </c>
      <c r="R2409" s="62" t="n">
        <v>1</v>
      </c>
      <c r="S2409" s="20" t="s">
        <v>7130</v>
      </c>
      <c r="T2409" s="20" t="n">
        <v>21</v>
      </c>
      <c r="U2409" s="20" t="n">
        <v>19</v>
      </c>
      <c r="V2409" s="20" t="n">
        <v>23</v>
      </c>
      <c r="W2409" s="20" t="s">
        <v>7141</v>
      </c>
      <c r="X2409" s="35"/>
      <c r="Y2409" s="35"/>
      <c r="Z2409" s="35" t="n">
        <v>0</v>
      </c>
      <c r="AE2409" s="94" t="e">
        <f aca="false" t="array" ref="AE2409:AI2409">_xlfn.torow(_xlfn.unique(_xlfn._xlws.filter(cat_table[Subsector],$E2409=cat_table[Sector],"")))</f>
        <v>#NAME?</v>
      </c>
      <c r="AF2409" s="94" t="e">
        <v>#NAME?</v>
      </c>
      <c r="AG2409" s="94" t="e">
        <v>#NAME?</v>
      </c>
      <c r="AH2409" s="94" t="e">
        <v>#NAME?</v>
      </c>
      <c r="AI2409" s="94" t="e">
        <v>#NAME?</v>
      </c>
      <c r="AO2409" s="94" t="e">
        <f aca="false" t="array" ref="AO2409:AO2409">_xlfn.torow(_xlfn.unique(_xlfn._xlws.filter(cat_table[Sub-subsector],($E2409=cat_table[Sector])*($F2409=cat_table[Subsector]),"")))</f>
        <v>#NAME?</v>
      </c>
    </row>
    <row r="2410" customFormat="false" ht="15" hidden="false" customHeight="true" outlineLevel="0" collapsed="false">
      <c r="A2410" s="62" t="s">
        <v>12063</v>
      </c>
      <c r="B2410" s="20" t="e">
        <f aca="false">INDEX(Table2[], MATCH(L2410, Location_ID!$D$2:$D$648, 0), 1)</f>
        <v>#N/A</v>
      </c>
      <c r="C2410" s="20" t="s">
        <v>1191</v>
      </c>
      <c r="D2410" s="230" t="s">
        <v>354</v>
      </c>
      <c r="E2410" s="62" t="s">
        <v>7631</v>
      </c>
      <c r="F2410" s="62" t="s">
        <v>7632</v>
      </c>
      <c r="G2410" s="62" t="s">
        <v>7633</v>
      </c>
      <c r="H2410" s="200"/>
      <c r="I2410" s="20" t="s">
        <v>12050</v>
      </c>
      <c r="J2410" s="20" t="s">
        <v>12064</v>
      </c>
      <c r="K2410" s="20" t="s">
        <v>7120</v>
      </c>
      <c r="L2410" s="20" t="s">
        <v>12013</v>
      </c>
      <c r="M2410" s="20" t="s">
        <v>7121</v>
      </c>
      <c r="N2410" s="20" t="s">
        <v>12052</v>
      </c>
      <c r="O2410" s="20" t="s">
        <v>12062</v>
      </c>
      <c r="P2410" s="201" t="n">
        <v>40909</v>
      </c>
      <c r="Q2410" s="201" t="n">
        <v>41274</v>
      </c>
      <c r="R2410" s="62" t="n">
        <v>1</v>
      </c>
      <c r="S2410" s="20" t="s">
        <v>7130</v>
      </c>
      <c r="T2410" s="20" t="n">
        <v>49</v>
      </c>
      <c r="U2410" s="20" t="n">
        <v>44</v>
      </c>
      <c r="V2410" s="20" t="n">
        <v>54</v>
      </c>
      <c r="W2410" s="20" t="s">
        <v>7141</v>
      </c>
      <c r="X2410" s="35"/>
      <c r="Y2410" s="35"/>
      <c r="Z2410" s="35" t="n">
        <v>0</v>
      </c>
      <c r="AE2410" s="94" t="e">
        <f aca="false" t="array" ref="AE2410:AI2410">_xlfn.torow(_xlfn.unique(_xlfn._xlws.filter(cat_table[Subsector],$E2410=cat_table[Sector],"")))</f>
        <v>#NAME?</v>
      </c>
      <c r="AF2410" s="94" t="e">
        <v>#NAME?</v>
      </c>
      <c r="AG2410" s="94" t="e">
        <v>#NAME?</v>
      </c>
      <c r="AH2410" s="94" t="e">
        <v>#NAME?</v>
      </c>
      <c r="AI2410" s="94" t="e">
        <v>#NAME?</v>
      </c>
      <c r="AO2410" s="94" t="e">
        <f aca="false" t="array" ref="AO2410:AO2410">_xlfn.torow(_xlfn.unique(_xlfn._xlws.filter(cat_table[Sub-subsector],($E2410=cat_table[Sector])*($F2410=cat_table[Subsector]),"")))</f>
        <v>#NAME?</v>
      </c>
    </row>
    <row r="2411" customFormat="false" ht="15" hidden="false" customHeight="true" outlineLevel="0" collapsed="false">
      <c r="A2411" s="62" t="s">
        <v>12065</v>
      </c>
      <c r="B2411" s="20" t="e">
        <f aca="false">INDEX(Table2[], MATCH(L2411, Location_ID!$D$2:$D$648, 0), 1)</f>
        <v>#N/A</v>
      </c>
      <c r="C2411" s="20" t="s">
        <v>1191</v>
      </c>
      <c r="D2411" s="230" t="s">
        <v>354</v>
      </c>
      <c r="E2411" s="62" t="s">
        <v>7631</v>
      </c>
      <c r="F2411" s="62" t="s">
        <v>7632</v>
      </c>
      <c r="G2411" s="62" t="s">
        <v>7633</v>
      </c>
      <c r="H2411" s="200"/>
      <c r="I2411" s="20" t="s">
        <v>12050</v>
      </c>
      <c r="J2411" s="20" t="s">
        <v>12066</v>
      </c>
      <c r="K2411" s="20" t="s">
        <v>7120</v>
      </c>
      <c r="L2411" s="20" t="s">
        <v>12013</v>
      </c>
      <c r="M2411" s="20" t="s">
        <v>7121</v>
      </c>
      <c r="N2411" s="20" t="s">
        <v>12052</v>
      </c>
      <c r="O2411" s="20" t="s">
        <v>12062</v>
      </c>
      <c r="P2411" s="201" t="n">
        <v>40909</v>
      </c>
      <c r="Q2411" s="201" t="n">
        <v>41274</v>
      </c>
      <c r="R2411" s="62" t="n">
        <v>1</v>
      </c>
      <c r="S2411" s="20" t="s">
        <v>7130</v>
      </c>
      <c r="T2411" s="20" t="n">
        <v>28</v>
      </c>
      <c r="U2411" s="20" t="n">
        <v>25</v>
      </c>
      <c r="V2411" s="20" t="n">
        <v>31</v>
      </c>
      <c r="W2411" s="20" t="s">
        <v>7141</v>
      </c>
      <c r="X2411" s="35"/>
      <c r="Y2411" s="35"/>
      <c r="Z2411" s="35" t="n">
        <v>0</v>
      </c>
      <c r="AE2411" s="94" t="e">
        <f aca="false" t="array" ref="AE2411:AI2411">_xlfn.torow(_xlfn.unique(_xlfn._xlws.filter(cat_table[Subsector],$E2411=cat_table[Sector],"")))</f>
        <v>#NAME?</v>
      </c>
      <c r="AF2411" s="94" t="e">
        <v>#NAME?</v>
      </c>
      <c r="AG2411" s="94" t="e">
        <v>#NAME?</v>
      </c>
      <c r="AH2411" s="94" t="e">
        <v>#NAME?</v>
      </c>
      <c r="AI2411" s="94" t="e">
        <v>#NAME?</v>
      </c>
      <c r="AO2411" s="94" t="e">
        <f aca="false" t="array" ref="AO2411:AO2411">_xlfn.torow(_xlfn.unique(_xlfn._xlws.filter(cat_table[Sub-subsector],($E2411=cat_table[Sector])*($F2411=cat_table[Subsector]),"")))</f>
        <v>#NAME?</v>
      </c>
    </row>
    <row r="2412" customFormat="false" ht="15" hidden="false" customHeight="true" outlineLevel="0" collapsed="false">
      <c r="A2412" s="62" t="s">
        <v>12067</v>
      </c>
      <c r="B2412" s="20" t="e">
        <f aca="false">INDEX(Table2[], MATCH(L2412, Location_ID!$D$2:$D$648, 0), 1)</f>
        <v>#N/A</v>
      </c>
      <c r="C2412" s="20" t="s">
        <v>1191</v>
      </c>
      <c r="D2412" s="230" t="s">
        <v>354</v>
      </c>
      <c r="E2412" s="62" t="s">
        <v>7631</v>
      </c>
      <c r="F2412" s="62" t="s">
        <v>7632</v>
      </c>
      <c r="G2412" s="62" t="s">
        <v>7633</v>
      </c>
      <c r="H2412" s="200"/>
      <c r="I2412" s="20" t="s">
        <v>12050</v>
      </c>
      <c r="J2412" s="20" t="s">
        <v>12068</v>
      </c>
      <c r="K2412" s="20" t="s">
        <v>7120</v>
      </c>
      <c r="L2412" s="20" t="s">
        <v>12013</v>
      </c>
      <c r="M2412" s="20" t="s">
        <v>7121</v>
      </c>
      <c r="N2412" s="20" t="s">
        <v>12052</v>
      </c>
      <c r="O2412" s="20" t="s">
        <v>12062</v>
      </c>
      <c r="P2412" s="201" t="n">
        <v>40909</v>
      </c>
      <c r="Q2412" s="201" t="n">
        <v>41274</v>
      </c>
      <c r="R2412" s="62" t="n">
        <v>1</v>
      </c>
      <c r="S2412" s="20" t="s">
        <v>7130</v>
      </c>
      <c r="T2412" s="20" t="n">
        <v>42</v>
      </c>
      <c r="U2412" s="20" t="n">
        <v>39</v>
      </c>
      <c r="V2412" s="20" t="n">
        <v>45</v>
      </c>
      <c r="W2412" s="20" t="s">
        <v>7141</v>
      </c>
      <c r="X2412" s="35"/>
      <c r="Y2412" s="35"/>
      <c r="Z2412" s="35" t="n">
        <v>0</v>
      </c>
      <c r="AE2412" s="94" t="e">
        <f aca="false" t="array" ref="AE2412:AI2412">_xlfn.torow(_xlfn.unique(_xlfn._xlws.filter(cat_table[Subsector],$E2412=cat_table[Sector],"")))</f>
        <v>#NAME?</v>
      </c>
      <c r="AF2412" s="94" t="e">
        <v>#NAME?</v>
      </c>
      <c r="AG2412" s="94" t="e">
        <v>#NAME?</v>
      </c>
      <c r="AH2412" s="94" t="e">
        <v>#NAME?</v>
      </c>
      <c r="AI2412" s="94" t="e">
        <v>#NAME?</v>
      </c>
      <c r="AO2412" s="94" t="e">
        <f aca="false" t="array" ref="AO2412:AO2412">_xlfn.torow(_xlfn.unique(_xlfn._xlws.filter(cat_table[Sub-subsector],($E2412=cat_table[Sector])*($F2412=cat_table[Subsector]),"")))</f>
        <v>#NAME?</v>
      </c>
    </row>
    <row r="2413" customFormat="false" ht="15" hidden="false" customHeight="true" outlineLevel="0" collapsed="false">
      <c r="A2413" s="62" t="s">
        <v>12069</v>
      </c>
      <c r="B2413" s="20" t="e">
        <f aca="false">INDEX(Table2[], MATCH(L2413, Location_ID!$D$2:$D$648, 0), 1)</f>
        <v>#N/A</v>
      </c>
      <c r="C2413" s="20" t="s">
        <v>1191</v>
      </c>
      <c r="D2413" s="230" t="s">
        <v>354</v>
      </c>
      <c r="E2413" s="62" t="s">
        <v>7631</v>
      </c>
      <c r="F2413" s="62" t="s">
        <v>7632</v>
      </c>
      <c r="G2413" s="62" t="s">
        <v>7633</v>
      </c>
      <c r="H2413" s="200"/>
      <c r="I2413" s="20" t="s">
        <v>12050</v>
      </c>
      <c r="J2413" s="20" t="s">
        <v>12070</v>
      </c>
      <c r="K2413" s="20" t="s">
        <v>7120</v>
      </c>
      <c r="L2413" s="20" t="s">
        <v>12013</v>
      </c>
      <c r="M2413" s="20" t="s">
        <v>7121</v>
      </c>
      <c r="N2413" s="20" t="s">
        <v>12052</v>
      </c>
      <c r="O2413" s="20" t="s">
        <v>12062</v>
      </c>
      <c r="P2413" s="201" t="n">
        <v>40909</v>
      </c>
      <c r="Q2413" s="201" t="n">
        <v>41274</v>
      </c>
      <c r="R2413" s="62" t="n">
        <v>1</v>
      </c>
      <c r="S2413" s="20" t="s">
        <v>7130</v>
      </c>
      <c r="T2413" s="20" t="n">
        <v>75</v>
      </c>
      <c r="U2413" s="20" t="n">
        <v>68</v>
      </c>
      <c r="V2413" s="20" t="n">
        <v>82</v>
      </c>
      <c r="W2413" s="20" t="s">
        <v>7141</v>
      </c>
      <c r="X2413" s="35"/>
      <c r="Y2413" s="35"/>
      <c r="Z2413" s="35" t="n">
        <v>0</v>
      </c>
      <c r="AE2413" s="94" t="e">
        <f aca="false" t="array" ref="AE2413:AI2413">_xlfn.torow(_xlfn.unique(_xlfn._xlws.filter(cat_table[Subsector],$E2413=cat_table[Sector],"")))</f>
        <v>#NAME?</v>
      </c>
      <c r="AF2413" s="94" t="e">
        <v>#NAME?</v>
      </c>
      <c r="AG2413" s="94" t="e">
        <v>#NAME?</v>
      </c>
      <c r="AH2413" s="94" t="e">
        <v>#NAME?</v>
      </c>
      <c r="AI2413" s="94" t="e">
        <v>#NAME?</v>
      </c>
      <c r="AO2413" s="94" t="e">
        <f aca="false" t="array" ref="AO2413:AO2413">_xlfn.torow(_xlfn.unique(_xlfn._xlws.filter(cat_table[Sub-subsector],($E2413=cat_table[Sector])*($F2413=cat_table[Subsector]),"")))</f>
        <v>#NAME?</v>
      </c>
    </row>
    <row r="2414" customFormat="false" ht="15" hidden="false" customHeight="true" outlineLevel="0" collapsed="false">
      <c r="A2414" s="62" t="s">
        <v>12071</v>
      </c>
      <c r="B2414" s="20" t="e">
        <f aca="false">INDEX(Table2[], MATCH(L2414, Location_ID!$D$2:$D$648, 0), 1)</f>
        <v>#N/A</v>
      </c>
      <c r="C2414" s="20" t="s">
        <v>1191</v>
      </c>
      <c r="D2414" s="230" t="s">
        <v>354</v>
      </c>
      <c r="E2414" s="62" t="s">
        <v>7631</v>
      </c>
      <c r="F2414" s="62" t="s">
        <v>7632</v>
      </c>
      <c r="G2414" s="62" t="s">
        <v>7633</v>
      </c>
      <c r="H2414" s="200"/>
      <c r="I2414" s="20" t="s">
        <v>12050</v>
      </c>
      <c r="J2414" s="20" t="s">
        <v>12072</v>
      </c>
      <c r="K2414" s="20" t="s">
        <v>7120</v>
      </c>
      <c r="L2414" s="20" t="s">
        <v>12013</v>
      </c>
      <c r="M2414" s="20" t="s">
        <v>7121</v>
      </c>
      <c r="N2414" s="20" t="s">
        <v>12052</v>
      </c>
      <c r="O2414" s="20" t="s">
        <v>12062</v>
      </c>
      <c r="P2414" s="201" t="n">
        <v>40909</v>
      </c>
      <c r="Q2414" s="201" t="n">
        <v>41274</v>
      </c>
      <c r="R2414" s="62" t="n">
        <v>1</v>
      </c>
      <c r="S2414" s="20" t="s">
        <v>7130</v>
      </c>
      <c r="T2414" s="20" t="n">
        <v>146</v>
      </c>
      <c r="U2414" s="20" t="n">
        <v>138</v>
      </c>
      <c r="V2414" s="20" t="n">
        <v>154</v>
      </c>
      <c r="W2414" s="20" t="s">
        <v>7141</v>
      </c>
      <c r="X2414" s="35"/>
      <c r="Y2414" s="35"/>
      <c r="Z2414" s="35" t="n">
        <v>0</v>
      </c>
      <c r="AE2414" s="94" t="e">
        <f aca="false" t="array" ref="AE2414:AI2414">_xlfn.torow(_xlfn.unique(_xlfn._xlws.filter(cat_table[Subsector],$E2414=cat_table[Sector],"")))</f>
        <v>#NAME?</v>
      </c>
      <c r="AF2414" s="94" t="e">
        <v>#NAME?</v>
      </c>
      <c r="AG2414" s="94" t="e">
        <v>#NAME?</v>
      </c>
      <c r="AH2414" s="94" t="e">
        <v>#NAME?</v>
      </c>
      <c r="AI2414" s="94" t="e">
        <v>#NAME?</v>
      </c>
      <c r="AO2414" s="94" t="e">
        <f aca="false" t="array" ref="AO2414:AO2414">_xlfn.torow(_xlfn.unique(_xlfn._xlws.filter(cat_table[Sub-subsector],($E2414=cat_table[Sector])*($F2414=cat_table[Subsector]),"")))</f>
        <v>#NAME?</v>
      </c>
    </row>
    <row r="2415" customFormat="false" ht="15" hidden="false" customHeight="true" outlineLevel="0" collapsed="false">
      <c r="A2415" s="62" t="s">
        <v>12073</v>
      </c>
      <c r="B2415" s="20" t="e">
        <f aca="false">INDEX(Table2[], MATCH(L2415, Location_ID!$D$2:$D$648, 0), 1)</f>
        <v>#N/A</v>
      </c>
      <c r="C2415" s="20" t="s">
        <v>1191</v>
      </c>
      <c r="D2415" s="230" t="s">
        <v>354</v>
      </c>
      <c r="E2415" s="62" t="s">
        <v>7631</v>
      </c>
      <c r="F2415" s="62" t="s">
        <v>7632</v>
      </c>
      <c r="G2415" s="62" t="s">
        <v>7633</v>
      </c>
      <c r="H2415" s="200"/>
      <c r="I2415" s="20" t="s">
        <v>12050</v>
      </c>
      <c r="J2415" s="20" t="s">
        <v>12074</v>
      </c>
      <c r="K2415" s="20" t="s">
        <v>7120</v>
      </c>
      <c r="L2415" s="20" t="s">
        <v>12013</v>
      </c>
      <c r="M2415" s="20" t="s">
        <v>7121</v>
      </c>
      <c r="N2415" s="20" t="s">
        <v>12052</v>
      </c>
      <c r="O2415" s="20" t="s">
        <v>12075</v>
      </c>
      <c r="P2415" s="201" t="n">
        <v>41275</v>
      </c>
      <c r="Q2415" s="201" t="n">
        <v>41639</v>
      </c>
      <c r="R2415" s="62" t="n">
        <v>1</v>
      </c>
      <c r="S2415" s="20" t="s">
        <v>7130</v>
      </c>
      <c r="T2415" s="20" t="n">
        <v>351</v>
      </c>
      <c r="U2415" s="20" t="n">
        <v>324</v>
      </c>
      <c r="V2415" s="20" t="n">
        <v>378</v>
      </c>
      <c r="W2415" s="20" t="s">
        <v>7141</v>
      </c>
      <c r="X2415" s="35"/>
      <c r="Y2415" s="35"/>
      <c r="Z2415" s="35" t="n">
        <v>0</v>
      </c>
      <c r="AE2415" s="94" t="e">
        <f aca="false" t="array" ref="AE2415:AI2415">_xlfn.torow(_xlfn.unique(_xlfn._xlws.filter(cat_table[Subsector],$E2415=cat_table[Sector],"")))</f>
        <v>#NAME?</v>
      </c>
      <c r="AF2415" s="94" t="e">
        <v>#NAME?</v>
      </c>
      <c r="AG2415" s="94" t="e">
        <v>#NAME?</v>
      </c>
      <c r="AH2415" s="94" t="e">
        <v>#NAME?</v>
      </c>
      <c r="AI2415" s="94" t="e">
        <v>#NAME?</v>
      </c>
      <c r="AO2415" s="94" t="e">
        <f aca="false" t="array" ref="AO2415:AO2415">_xlfn.torow(_xlfn.unique(_xlfn._xlws.filter(cat_table[Sub-subsector],($E2415=cat_table[Sector])*($F2415=cat_table[Subsector]),"")))</f>
        <v>#NAME?</v>
      </c>
    </row>
    <row r="2416" customFormat="false" ht="15" hidden="false" customHeight="true" outlineLevel="0" collapsed="false">
      <c r="A2416" s="62" t="s">
        <v>12076</v>
      </c>
      <c r="B2416" s="20" t="e">
        <f aca="false">INDEX(Table2[], MATCH(L2416, Location_ID!$D$2:$D$648, 0), 1)</f>
        <v>#N/A</v>
      </c>
      <c r="C2416" s="20" t="s">
        <v>1191</v>
      </c>
      <c r="D2416" s="230" t="s">
        <v>354</v>
      </c>
      <c r="E2416" s="62" t="s">
        <v>7631</v>
      </c>
      <c r="F2416" s="62" t="s">
        <v>7632</v>
      </c>
      <c r="G2416" s="62" t="s">
        <v>7633</v>
      </c>
      <c r="H2416" s="200"/>
      <c r="I2416" s="20" t="s">
        <v>12050</v>
      </c>
      <c r="J2416" s="20" t="s">
        <v>12077</v>
      </c>
      <c r="K2416" s="20" t="s">
        <v>7120</v>
      </c>
      <c r="L2416" s="20" t="s">
        <v>12013</v>
      </c>
      <c r="M2416" s="20" t="s">
        <v>7121</v>
      </c>
      <c r="N2416" s="20" t="s">
        <v>12052</v>
      </c>
      <c r="O2416" s="20" t="s">
        <v>12075</v>
      </c>
      <c r="P2416" s="201" t="n">
        <v>41275</v>
      </c>
      <c r="Q2416" s="201" t="n">
        <v>41639</v>
      </c>
      <c r="R2416" s="62" t="n">
        <v>1</v>
      </c>
      <c r="S2416" s="20" t="s">
        <v>7130</v>
      </c>
      <c r="T2416" s="20" t="n">
        <v>721</v>
      </c>
      <c r="U2416" s="20" t="n">
        <v>690</v>
      </c>
      <c r="V2416" s="20" t="n">
        <v>752</v>
      </c>
      <c r="W2416" s="20" t="s">
        <v>7141</v>
      </c>
      <c r="X2416" s="35"/>
      <c r="Y2416" s="35"/>
      <c r="Z2416" s="35" t="n">
        <v>0</v>
      </c>
      <c r="AE2416" s="94" t="e">
        <f aca="false" t="array" ref="AE2416:AI2416">_xlfn.torow(_xlfn.unique(_xlfn._xlws.filter(cat_table[Subsector],$E2416=cat_table[Sector],"")))</f>
        <v>#NAME?</v>
      </c>
      <c r="AF2416" s="94" t="e">
        <v>#NAME?</v>
      </c>
      <c r="AG2416" s="94" t="e">
        <v>#NAME?</v>
      </c>
      <c r="AH2416" s="94" t="e">
        <v>#NAME?</v>
      </c>
      <c r="AI2416" s="94" t="e">
        <v>#NAME?</v>
      </c>
      <c r="AO2416" s="94" t="e">
        <f aca="false" t="array" ref="AO2416:AO2416">_xlfn.torow(_xlfn.unique(_xlfn._xlws.filter(cat_table[Sub-subsector],($E2416=cat_table[Sector])*($F2416=cat_table[Subsector]),"")))</f>
        <v>#NAME?</v>
      </c>
    </row>
    <row r="2417" customFormat="false" ht="15" hidden="false" customHeight="true" outlineLevel="0" collapsed="false">
      <c r="A2417" s="62" t="s">
        <v>12078</v>
      </c>
      <c r="B2417" s="20" t="e">
        <f aca="false">INDEX(Table2[], MATCH(L2417, Location_ID!$D$2:$D$648, 0), 1)</f>
        <v>#N/A</v>
      </c>
      <c r="C2417" s="20" t="s">
        <v>1191</v>
      </c>
      <c r="D2417" s="230" t="s">
        <v>354</v>
      </c>
      <c r="E2417" s="62" t="s">
        <v>7631</v>
      </c>
      <c r="F2417" s="62" t="s">
        <v>7632</v>
      </c>
      <c r="G2417" s="62" t="s">
        <v>7633</v>
      </c>
      <c r="H2417" s="200"/>
      <c r="I2417" s="20" t="s">
        <v>12050</v>
      </c>
      <c r="J2417" s="20" t="s">
        <v>12079</v>
      </c>
      <c r="K2417" s="20" t="s">
        <v>7120</v>
      </c>
      <c r="L2417" s="20" t="s">
        <v>12013</v>
      </c>
      <c r="M2417" s="20" t="s">
        <v>7121</v>
      </c>
      <c r="N2417" s="20" t="s">
        <v>12052</v>
      </c>
      <c r="O2417" s="20" t="s">
        <v>12075</v>
      </c>
      <c r="P2417" s="201" t="n">
        <v>41275</v>
      </c>
      <c r="Q2417" s="201" t="n">
        <v>41639</v>
      </c>
      <c r="R2417" s="62" t="n">
        <v>1</v>
      </c>
      <c r="S2417" s="20" t="s">
        <v>7130</v>
      </c>
      <c r="T2417" s="20" t="n">
        <v>554</v>
      </c>
      <c r="U2417" s="20" t="n">
        <v>529</v>
      </c>
      <c r="V2417" s="20" t="n">
        <v>579</v>
      </c>
      <c r="W2417" s="20" t="s">
        <v>7141</v>
      </c>
      <c r="X2417" s="35"/>
      <c r="Y2417" s="35"/>
      <c r="Z2417" s="35" t="n">
        <v>0</v>
      </c>
      <c r="AE2417" s="94" t="e">
        <f aca="false" t="array" ref="AE2417:AI2417">_xlfn.torow(_xlfn.unique(_xlfn._xlws.filter(cat_table[Subsector],$E2417=cat_table[Sector],"")))</f>
        <v>#NAME?</v>
      </c>
      <c r="AF2417" s="94" t="e">
        <v>#NAME?</v>
      </c>
      <c r="AG2417" s="94" t="e">
        <v>#NAME?</v>
      </c>
      <c r="AH2417" s="94" t="e">
        <v>#NAME?</v>
      </c>
      <c r="AI2417" s="94" t="e">
        <v>#NAME?</v>
      </c>
      <c r="AO2417" s="94" t="e">
        <f aca="false" t="array" ref="AO2417:AO2417">_xlfn.torow(_xlfn.unique(_xlfn._xlws.filter(cat_table[Sub-subsector],($E2417=cat_table[Sector])*($F2417=cat_table[Subsector]),"")))</f>
        <v>#NAME?</v>
      </c>
    </row>
    <row r="2418" customFormat="false" ht="15" hidden="false" customHeight="true" outlineLevel="0" collapsed="false">
      <c r="A2418" s="62" t="s">
        <v>12080</v>
      </c>
      <c r="B2418" s="20" t="e">
        <f aca="false">INDEX(Table2[], MATCH(L2418, Location_ID!$D$2:$D$648, 0), 1)</f>
        <v>#N/A</v>
      </c>
      <c r="C2418" s="20" t="s">
        <v>1191</v>
      </c>
      <c r="D2418" s="230" t="s">
        <v>354</v>
      </c>
      <c r="E2418" s="62" t="s">
        <v>7631</v>
      </c>
      <c r="F2418" s="62" t="s">
        <v>7632</v>
      </c>
      <c r="G2418" s="62" t="s">
        <v>7633</v>
      </c>
      <c r="H2418" s="200"/>
      <c r="I2418" s="20" t="s">
        <v>12050</v>
      </c>
      <c r="J2418" s="20" t="s">
        <v>12081</v>
      </c>
      <c r="K2418" s="20" t="s">
        <v>7120</v>
      </c>
      <c r="L2418" s="20" t="s">
        <v>12013</v>
      </c>
      <c r="M2418" s="20" t="s">
        <v>7121</v>
      </c>
      <c r="N2418" s="20" t="s">
        <v>12052</v>
      </c>
      <c r="O2418" s="20" t="s">
        <v>12082</v>
      </c>
      <c r="P2418" s="201" t="n">
        <v>41640</v>
      </c>
      <c r="Q2418" s="201" t="n">
        <v>42004</v>
      </c>
      <c r="R2418" s="62" t="n">
        <v>1</v>
      </c>
      <c r="S2418" s="20" t="s">
        <v>7130</v>
      </c>
      <c r="T2418" s="20" t="n">
        <v>401</v>
      </c>
      <c r="U2418" s="20" t="n">
        <v>374</v>
      </c>
      <c r="V2418" s="20" t="n">
        <v>428</v>
      </c>
      <c r="W2418" s="20" t="s">
        <v>7141</v>
      </c>
      <c r="X2418" s="35"/>
      <c r="Y2418" s="35"/>
      <c r="Z2418" s="35" t="n">
        <v>0</v>
      </c>
      <c r="AE2418" s="94" t="e">
        <f aca="false" t="array" ref="AE2418:AI2418">_xlfn.torow(_xlfn.unique(_xlfn._xlws.filter(cat_table[Subsector],$E2418=cat_table[Sector],"")))</f>
        <v>#NAME?</v>
      </c>
      <c r="AF2418" s="94" t="e">
        <v>#NAME?</v>
      </c>
      <c r="AG2418" s="94" t="e">
        <v>#NAME?</v>
      </c>
      <c r="AH2418" s="94" t="e">
        <v>#NAME?</v>
      </c>
      <c r="AI2418" s="94" t="e">
        <v>#NAME?</v>
      </c>
      <c r="AO2418" s="94" t="e">
        <f aca="false" t="array" ref="AO2418:AO2418">_xlfn.torow(_xlfn.unique(_xlfn._xlws.filter(cat_table[Sub-subsector],($E2418=cat_table[Sector])*($F2418=cat_table[Subsector]),"")))</f>
        <v>#NAME?</v>
      </c>
    </row>
    <row r="2419" customFormat="false" ht="15" hidden="false" customHeight="true" outlineLevel="0" collapsed="false">
      <c r="A2419" s="62" t="s">
        <v>12083</v>
      </c>
      <c r="B2419" s="20" t="e">
        <f aca="false">INDEX(Table2[], MATCH(L2419, Location_ID!$D$2:$D$648, 0), 1)</f>
        <v>#N/A</v>
      </c>
      <c r="C2419" s="20" t="s">
        <v>1191</v>
      </c>
      <c r="D2419" s="230" t="s">
        <v>354</v>
      </c>
      <c r="E2419" s="62" t="s">
        <v>7631</v>
      </c>
      <c r="F2419" s="62" t="s">
        <v>7632</v>
      </c>
      <c r="G2419" s="62" t="s">
        <v>7633</v>
      </c>
      <c r="H2419" s="200"/>
      <c r="I2419" s="20" t="s">
        <v>12050</v>
      </c>
      <c r="J2419" s="20" t="s">
        <v>12081</v>
      </c>
      <c r="K2419" s="20" t="s">
        <v>7120</v>
      </c>
      <c r="L2419" s="20" t="s">
        <v>12013</v>
      </c>
      <c r="M2419" s="20" t="s">
        <v>7121</v>
      </c>
      <c r="N2419" s="20" t="s">
        <v>12084</v>
      </c>
      <c r="O2419" s="20" t="s">
        <v>12085</v>
      </c>
      <c r="P2419" s="201" t="n">
        <v>41640</v>
      </c>
      <c r="Q2419" s="201" t="n">
        <v>42004</v>
      </c>
      <c r="R2419" s="62" t="n">
        <v>1</v>
      </c>
      <c r="S2419" s="20" t="s">
        <v>7130</v>
      </c>
      <c r="T2419" s="20" t="n">
        <v>231</v>
      </c>
      <c r="U2419" s="20" t="n">
        <v>208</v>
      </c>
      <c r="V2419" s="20" t="n">
        <v>254</v>
      </c>
      <c r="W2419" s="20" t="s">
        <v>7141</v>
      </c>
      <c r="X2419" s="35"/>
      <c r="Y2419" s="35"/>
      <c r="Z2419" s="35" t="n">
        <v>0</v>
      </c>
      <c r="AE2419" s="94" t="e">
        <f aca="false" t="array" ref="AE2419:AI2419">_xlfn.torow(_xlfn.unique(_xlfn._xlws.filter(cat_table[Subsector],$E2419=cat_table[Sector],"")))</f>
        <v>#NAME?</v>
      </c>
      <c r="AF2419" s="94" t="e">
        <v>#NAME?</v>
      </c>
      <c r="AG2419" s="94" t="e">
        <v>#NAME?</v>
      </c>
      <c r="AH2419" s="94" t="e">
        <v>#NAME?</v>
      </c>
      <c r="AI2419" s="94" t="e">
        <v>#NAME?</v>
      </c>
      <c r="AO2419" s="94" t="e">
        <f aca="false" t="array" ref="AO2419:AO2419">_xlfn.torow(_xlfn.unique(_xlfn._xlws.filter(cat_table[Sub-subsector],($E2419=cat_table[Sector])*($F2419=cat_table[Subsector]),"")))</f>
        <v>#NAME?</v>
      </c>
    </row>
    <row r="2420" customFormat="false" ht="15" hidden="false" customHeight="true" outlineLevel="0" collapsed="false">
      <c r="A2420" s="62" t="s">
        <v>12086</v>
      </c>
      <c r="B2420" s="20" t="e">
        <f aca="false">INDEX(Table2[], MATCH(L2420, Location_ID!$D$2:$D$648, 0), 1)</f>
        <v>#N/A</v>
      </c>
      <c r="C2420" s="20" t="s">
        <v>1191</v>
      </c>
      <c r="D2420" s="230" t="s">
        <v>354</v>
      </c>
      <c r="E2420" s="62" t="s">
        <v>7631</v>
      </c>
      <c r="F2420" s="62" t="s">
        <v>7632</v>
      </c>
      <c r="G2420" s="62" t="s">
        <v>7633</v>
      </c>
      <c r="H2420" s="200"/>
      <c r="I2420" s="20" t="s">
        <v>12050</v>
      </c>
      <c r="J2420" s="20" t="s">
        <v>12087</v>
      </c>
      <c r="K2420" s="20" t="s">
        <v>7120</v>
      </c>
      <c r="L2420" s="20" t="s">
        <v>12013</v>
      </c>
      <c r="M2420" s="20" t="s">
        <v>7121</v>
      </c>
      <c r="N2420" s="20" t="s">
        <v>12052</v>
      </c>
      <c r="O2420" s="20" t="s">
        <v>12062</v>
      </c>
      <c r="P2420" s="201" t="n">
        <v>41640</v>
      </c>
      <c r="Q2420" s="201" t="n">
        <v>42004</v>
      </c>
      <c r="R2420" s="62" t="n">
        <v>1</v>
      </c>
      <c r="S2420" s="20" t="s">
        <v>7130</v>
      </c>
      <c r="T2420" s="20" t="n">
        <v>21</v>
      </c>
      <c r="U2420" s="20" t="n">
        <v>20</v>
      </c>
      <c r="V2420" s="20" t="n">
        <v>22</v>
      </c>
      <c r="W2420" s="20" t="s">
        <v>7141</v>
      </c>
      <c r="X2420" s="35"/>
      <c r="Y2420" s="35"/>
      <c r="Z2420" s="35" t="n">
        <v>0</v>
      </c>
      <c r="AE2420" s="94" t="e">
        <f aca="false" t="array" ref="AE2420:AI2420">_xlfn.torow(_xlfn.unique(_xlfn._xlws.filter(cat_table[Subsector],$E2420=cat_table[Sector],"")))</f>
        <v>#NAME?</v>
      </c>
      <c r="AF2420" s="94" t="e">
        <v>#NAME?</v>
      </c>
      <c r="AG2420" s="94" t="e">
        <v>#NAME?</v>
      </c>
      <c r="AH2420" s="94" t="e">
        <v>#NAME?</v>
      </c>
      <c r="AI2420" s="94" t="e">
        <v>#NAME?</v>
      </c>
      <c r="AO2420" s="94" t="e">
        <f aca="false" t="array" ref="AO2420:AO2420">_xlfn.torow(_xlfn.unique(_xlfn._xlws.filter(cat_table[Sub-subsector],($E2420=cat_table[Sector])*($F2420=cat_table[Subsector]),"")))</f>
        <v>#NAME?</v>
      </c>
    </row>
    <row r="2421" customFormat="false" ht="15" hidden="false" customHeight="true" outlineLevel="0" collapsed="false">
      <c r="A2421" s="62" t="s">
        <v>12088</v>
      </c>
      <c r="B2421" s="20" t="e">
        <f aca="false">INDEX(Table2[], MATCH(L2421, Location_ID!$D$2:$D$648, 0), 1)</f>
        <v>#N/A</v>
      </c>
      <c r="C2421" s="20" t="s">
        <v>1191</v>
      </c>
      <c r="D2421" s="230" t="s">
        <v>354</v>
      </c>
      <c r="E2421" s="62" t="s">
        <v>7631</v>
      </c>
      <c r="F2421" s="62" t="s">
        <v>7632</v>
      </c>
      <c r="G2421" s="62" t="s">
        <v>7633</v>
      </c>
      <c r="H2421" s="200"/>
      <c r="I2421" s="20" t="s">
        <v>12050</v>
      </c>
      <c r="J2421" s="20" t="s">
        <v>12087</v>
      </c>
      <c r="K2421" s="20" t="s">
        <v>7120</v>
      </c>
      <c r="L2421" s="20" t="s">
        <v>12013</v>
      </c>
      <c r="M2421" s="20" t="s">
        <v>7121</v>
      </c>
      <c r="N2421" s="20" t="s">
        <v>12084</v>
      </c>
      <c r="O2421" s="20" t="s">
        <v>12089</v>
      </c>
      <c r="P2421" s="201" t="n">
        <v>41640</v>
      </c>
      <c r="Q2421" s="201" t="n">
        <v>42004</v>
      </c>
      <c r="R2421" s="62" t="n">
        <v>1</v>
      </c>
      <c r="S2421" s="20" t="s">
        <v>7130</v>
      </c>
      <c r="T2421" s="20" t="n">
        <v>11</v>
      </c>
      <c r="U2421" s="20" t="n">
        <v>9</v>
      </c>
      <c r="V2421" s="20" t="n">
        <v>13</v>
      </c>
      <c r="W2421" s="20" t="s">
        <v>7141</v>
      </c>
      <c r="X2421" s="35"/>
      <c r="Y2421" s="35"/>
      <c r="Z2421" s="35" t="n">
        <v>0</v>
      </c>
      <c r="AE2421" s="94" t="e">
        <f aca="false" t="array" ref="AE2421:AI2421">_xlfn.torow(_xlfn.unique(_xlfn._xlws.filter(cat_table[Subsector],$E2421=cat_table[Sector],"")))</f>
        <v>#NAME?</v>
      </c>
      <c r="AF2421" s="94" t="e">
        <v>#NAME?</v>
      </c>
      <c r="AG2421" s="94" t="e">
        <v>#NAME?</v>
      </c>
      <c r="AH2421" s="94" t="e">
        <v>#NAME?</v>
      </c>
      <c r="AI2421" s="94" t="e">
        <v>#NAME?</v>
      </c>
      <c r="AO2421" s="94" t="e">
        <f aca="false" t="array" ref="AO2421:AO2421">_xlfn.torow(_xlfn.unique(_xlfn._xlws.filter(cat_table[Sub-subsector],($E2421=cat_table[Sector])*($F2421=cat_table[Subsector]),"")))</f>
        <v>#NAME?</v>
      </c>
    </row>
    <row r="2422" customFormat="false" ht="15" hidden="false" customHeight="true" outlineLevel="0" collapsed="false">
      <c r="A2422" s="62" t="s">
        <v>12090</v>
      </c>
      <c r="B2422" s="20" t="e">
        <f aca="false">INDEX(Table2[], MATCH(L2422, Location_ID!$D$2:$D$648, 0), 1)</f>
        <v>#N/A</v>
      </c>
      <c r="C2422" s="20" t="s">
        <v>1191</v>
      </c>
      <c r="D2422" s="230" t="s">
        <v>354</v>
      </c>
      <c r="E2422" s="62" t="s">
        <v>7631</v>
      </c>
      <c r="F2422" s="62" t="s">
        <v>7632</v>
      </c>
      <c r="G2422" s="62" t="s">
        <v>7633</v>
      </c>
      <c r="H2422" s="200"/>
      <c r="I2422" s="20" t="s">
        <v>12050</v>
      </c>
      <c r="J2422" s="20" t="s">
        <v>12091</v>
      </c>
      <c r="K2422" s="20" t="s">
        <v>7120</v>
      </c>
      <c r="L2422" s="20" t="s">
        <v>12013</v>
      </c>
      <c r="M2422" s="20" t="s">
        <v>7121</v>
      </c>
      <c r="N2422" s="20" t="s">
        <v>12084</v>
      </c>
      <c r="O2422" s="20" t="s">
        <v>12092</v>
      </c>
      <c r="P2422" s="201" t="n">
        <v>41640</v>
      </c>
      <c r="Q2422" s="201" t="n">
        <v>42004</v>
      </c>
      <c r="R2422" s="62" t="n">
        <v>1</v>
      </c>
      <c r="S2422" s="20" t="s">
        <v>7130</v>
      </c>
      <c r="T2422" s="20" t="n">
        <v>523</v>
      </c>
      <c r="U2422" s="20" t="n">
        <v>463</v>
      </c>
      <c r="V2422" s="20" t="n">
        <v>583</v>
      </c>
      <c r="W2422" s="20" t="s">
        <v>7141</v>
      </c>
      <c r="X2422" s="35"/>
      <c r="Y2422" s="35"/>
      <c r="Z2422" s="35" t="n">
        <v>0</v>
      </c>
      <c r="AE2422" s="94" t="e">
        <f aca="false" t="array" ref="AE2422:AI2422">_xlfn.torow(_xlfn.unique(_xlfn._xlws.filter(cat_table[Subsector],$E2422=cat_table[Sector],"")))</f>
        <v>#NAME?</v>
      </c>
      <c r="AF2422" s="94" t="e">
        <v>#NAME?</v>
      </c>
      <c r="AG2422" s="94" t="e">
        <v>#NAME?</v>
      </c>
      <c r="AH2422" s="94" t="e">
        <v>#NAME?</v>
      </c>
      <c r="AI2422" s="94" t="e">
        <v>#NAME?</v>
      </c>
      <c r="AO2422" s="94" t="e">
        <f aca="false" t="array" ref="AO2422:AO2422">_xlfn.torow(_xlfn.unique(_xlfn._xlws.filter(cat_table[Sub-subsector],($E2422=cat_table[Sector])*($F2422=cat_table[Subsector]),"")))</f>
        <v>#NAME?</v>
      </c>
    </row>
    <row r="2423" customFormat="false" ht="15" hidden="false" customHeight="true" outlineLevel="0" collapsed="false">
      <c r="A2423" s="62" t="s">
        <v>12093</v>
      </c>
      <c r="B2423" s="20" t="e">
        <f aca="false">INDEX(Table2[], MATCH(L2423, Location_ID!$D$2:$D$648, 0), 1)</f>
        <v>#N/A</v>
      </c>
      <c r="C2423" s="20" t="s">
        <v>1191</v>
      </c>
      <c r="D2423" s="230" t="s">
        <v>354</v>
      </c>
      <c r="E2423" s="62" t="s">
        <v>7631</v>
      </c>
      <c r="F2423" s="62" t="s">
        <v>7632</v>
      </c>
      <c r="G2423" s="62" t="s">
        <v>7633</v>
      </c>
      <c r="H2423" s="200"/>
      <c r="I2423" s="20" t="s">
        <v>12050</v>
      </c>
      <c r="J2423" s="20" t="s">
        <v>12094</v>
      </c>
      <c r="K2423" s="20" t="s">
        <v>7120</v>
      </c>
      <c r="L2423" s="20" t="s">
        <v>12013</v>
      </c>
      <c r="M2423" s="20" t="s">
        <v>7121</v>
      </c>
      <c r="N2423" s="20" t="s">
        <v>12084</v>
      </c>
      <c r="O2423" s="20" t="s">
        <v>12095</v>
      </c>
      <c r="P2423" s="201" t="n">
        <v>41640</v>
      </c>
      <c r="Q2423" s="201" t="n">
        <v>42004</v>
      </c>
      <c r="R2423" s="62" t="n">
        <v>1</v>
      </c>
      <c r="S2423" s="20" t="s">
        <v>7130</v>
      </c>
      <c r="T2423" s="20" t="n">
        <v>371</v>
      </c>
      <c r="U2423" s="20" t="n">
        <v>318</v>
      </c>
      <c r="V2423" s="20" t="n">
        <v>424</v>
      </c>
      <c r="W2423" s="20" t="s">
        <v>7141</v>
      </c>
      <c r="X2423" s="35"/>
      <c r="Y2423" s="35"/>
      <c r="Z2423" s="35" t="n">
        <v>0</v>
      </c>
      <c r="AE2423" s="94" t="e">
        <f aca="false" t="array" ref="AE2423:AI2423">_xlfn.torow(_xlfn.unique(_xlfn._xlws.filter(cat_table[Subsector],$E2423=cat_table[Sector],"")))</f>
        <v>#NAME?</v>
      </c>
      <c r="AF2423" s="94" t="e">
        <v>#NAME?</v>
      </c>
      <c r="AG2423" s="94" t="e">
        <v>#NAME?</v>
      </c>
      <c r="AH2423" s="94" t="e">
        <v>#NAME?</v>
      </c>
      <c r="AI2423" s="94" t="e">
        <v>#NAME?</v>
      </c>
      <c r="AO2423" s="94" t="e">
        <f aca="false" t="array" ref="AO2423:AO2423">_xlfn.torow(_xlfn.unique(_xlfn._xlws.filter(cat_table[Sub-subsector],($E2423=cat_table[Sector])*($F2423=cat_table[Subsector]),"")))</f>
        <v>#NAME?</v>
      </c>
    </row>
    <row r="2424" customFormat="false" ht="15" hidden="false" customHeight="true" outlineLevel="0" collapsed="false">
      <c r="A2424" s="125" t="s">
        <v>12096</v>
      </c>
      <c r="B2424" s="20" t="e">
        <f aca="false">INDEX(Table2[], MATCH(L2424, Location_ID!$D$2:$D$648, 0), 1)</f>
        <v>#N/A</v>
      </c>
      <c r="C2424" s="165" t="s">
        <v>1191</v>
      </c>
      <c r="D2424" s="232" t="s">
        <v>354</v>
      </c>
      <c r="E2424" s="125" t="s">
        <v>7631</v>
      </c>
      <c r="F2424" s="125" t="s">
        <v>7632</v>
      </c>
      <c r="G2424" s="125" t="s">
        <v>7633</v>
      </c>
      <c r="H2424" s="125"/>
      <c r="I2424" s="165" t="s">
        <v>12050</v>
      </c>
      <c r="J2424" s="165" t="s">
        <v>12097</v>
      </c>
      <c r="K2424" s="165" t="s">
        <v>7120</v>
      </c>
      <c r="L2424" s="165" t="s">
        <v>12013</v>
      </c>
      <c r="M2424" s="165" t="s">
        <v>7121</v>
      </c>
      <c r="N2424" s="165" t="s">
        <v>12084</v>
      </c>
      <c r="O2424" s="165" t="s">
        <v>12098</v>
      </c>
      <c r="P2424" s="191" t="n">
        <v>41640</v>
      </c>
      <c r="Q2424" s="191" t="n">
        <v>42004</v>
      </c>
      <c r="R2424" s="129" t="n">
        <v>1</v>
      </c>
      <c r="S2424" s="165" t="s">
        <v>7130</v>
      </c>
      <c r="T2424" s="165" t="n">
        <v>243</v>
      </c>
      <c r="U2424" s="165" t="n">
        <v>210</v>
      </c>
      <c r="V2424" s="165" t="n">
        <v>276</v>
      </c>
      <c r="W2424" s="165" t="s">
        <v>7141</v>
      </c>
      <c r="X2424" s="165"/>
      <c r="Y2424" s="192"/>
      <c r="Z2424" s="192" t="n">
        <v>0</v>
      </c>
      <c r="AE2424" s="94" t="e">
        <f aca="false" t="array" ref="AE2424:AI2424">_xlfn.torow(_xlfn.unique(_xlfn._xlws.filter(cat_table[Subsector],$E2424=cat_table[Sector],"")))</f>
        <v>#NAME?</v>
      </c>
      <c r="AF2424" s="94" t="e">
        <v>#NAME?</v>
      </c>
      <c r="AG2424" s="94" t="e">
        <v>#NAME?</v>
      </c>
      <c r="AH2424" s="94" t="e">
        <v>#NAME?</v>
      </c>
      <c r="AI2424" s="94" t="e">
        <v>#NAME?</v>
      </c>
      <c r="AO2424" s="94" t="e">
        <f aca="false" t="array" ref="AO2424:AO2424">_xlfn.torow(_xlfn.unique(_xlfn._xlws.filter(cat_table[Sub-subsector],($E2424=cat_table[Sector])*($F2424=cat_table[Subsector]),"")))</f>
        <v>#NAME?</v>
      </c>
    </row>
    <row r="2425" customFormat="false" ht="15" hidden="false" customHeight="true" outlineLevel="0" collapsed="false">
      <c r="A2425" s="193" t="s">
        <v>12099</v>
      </c>
      <c r="B2425" s="20" t="str">
        <f aca="false">INDEX(Table2[], MATCH(L2425, Location_ID!$D$2:$D$648, 0), 1)</f>
        <v>fc1654c8-9087-44e0-906a-5a9d1cb4ab23</v>
      </c>
      <c r="C2425" s="193" t="s">
        <v>1197</v>
      </c>
      <c r="D2425" s="273" t="s">
        <v>354</v>
      </c>
      <c r="E2425" s="193" t="s">
        <v>7631</v>
      </c>
      <c r="F2425" s="193" t="s">
        <v>7632</v>
      </c>
      <c r="G2425" s="193" t="s">
        <v>7633</v>
      </c>
      <c r="H2425" s="196"/>
      <c r="I2425" s="193" t="s">
        <v>12100</v>
      </c>
      <c r="J2425" s="193" t="s">
        <v>12101</v>
      </c>
      <c r="K2425" s="193" t="s">
        <v>7120</v>
      </c>
      <c r="L2425" s="193" t="s">
        <v>2537</v>
      </c>
      <c r="M2425" s="193" t="s">
        <v>7110</v>
      </c>
      <c r="N2425" s="193" t="s">
        <v>12102</v>
      </c>
      <c r="O2425" s="193"/>
      <c r="P2425" s="219" t="n">
        <v>43831</v>
      </c>
      <c r="Q2425" s="219" t="n">
        <v>45291</v>
      </c>
      <c r="R2425" s="193" t="n">
        <v>1</v>
      </c>
      <c r="S2425" s="193" t="s">
        <v>7130</v>
      </c>
      <c r="T2425" s="193" t="n">
        <v>2.8</v>
      </c>
      <c r="U2425" s="193" t="n">
        <v>1.9</v>
      </c>
      <c r="V2425" s="193" t="n">
        <v>3.7</v>
      </c>
      <c r="W2425" s="193" t="s">
        <v>12103</v>
      </c>
      <c r="X2425" s="196"/>
      <c r="Y2425" s="196"/>
      <c r="Z2425" s="196" t="n">
        <v>1</v>
      </c>
      <c r="AE2425" s="94" t="e">
        <f aca="false" t="array" ref="AE2425:AI2425">_xlfn.torow(_xlfn.unique(_xlfn._xlws.filter(cat_table[Subsector],$E2425=cat_table[Sector],"")))</f>
        <v>#NAME?</v>
      </c>
      <c r="AF2425" s="94" t="e">
        <v>#NAME?</v>
      </c>
      <c r="AG2425" s="94" t="e">
        <v>#NAME?</v>
      </c>
      <c r="AH2425" s="94" t="e">
        <v>#NAME?</v>
      </c>
      <c r="AI2425" s="94" t="e">
        <v>#NAME?</v>
      </c>
      <c r="AO2425" s="94" t="e">
        <f aca="false" t="array" ref="AO2425:AO2425">_xlfn.torow(_xlfn.unique(_xlfn._xlws.filter(cat_table[Sub-subsector],($E2425=cat_table[Sector])*($F2425=cat_table[Subsector]),"")))</f>
        <v>#NAME?</v>
      </c>
    </row>
    <row r="2426" customFormat="false" ht="15" hidden="false" customHeight="true" outlineLevel="0" collapsed="false">
      <c r="A2426" s="193" t="s">
        <v>12104</v>
      </c>
      <c r="B2426" s="20" t="str">
        <f aca="false">INDEX(Table2[], MATCH(L2426, Location_ID!$D$2:$D$648, 0), 1)</f>
        <v>adecb320-e78b-461b-a255-b04e92f30f94</v>
      </c>
      <c r="C2426" s="193" t="s">
        <v>1197</v>
      </c>
      <c r="D2426" s="273" t="s">
        <v>354</v>
      </c>
      <c r="E2426" s="193" t="s">
        <v>7631</v>
      </c>
      <c r="F2426" s="193" t="s">
        <v>7632</v>
      </c>
      <c r="G2426" s="193" t="s">
        <v>7633</v>
      </c>
      <c r="H2426" s="196"/>
      <c r="I2426" s="193" t="s">
        <v>12100</v>
      </c>
      <c r="J2426" s="193" t="s">
        <v>12105</v>
      </c>
      <c r="K2426" s="193" t="s">
        <v>7120</v>
      </c>
      <c r="L2426" s="193" t="s">
        <v>2539</v>
      </c>
      <c r="M2426" s="193" t="s">
        <v>7110</v>
      </c>
      <c r="N2426" s="193" t="s">
        <v>12102</v>
      </c>
      <c r="O2426" s="193"/>
      <c r="P2426" s="219" t="n">
        <v>43831</v>
      </c>
      <c r="Q2426" s="219" t="n">
        <v>45291</v>
      </c>
      <c r="R2426" s="193" t="n">
        <v>1</v>
      </c>
      <c r="S2426" s="193" t="s">
        <v>7130</v>
      </c>
      <c r="T2426" s="193" t="n">
        <v>22</v>
      </c>
      <c r="U2426" s="193" t="n">
        <v>15.6</v>
      </c>
      <c r="V2426" s="193" t="n">
        <v>28.4</v>
      </c>
      <c r="W2426" s="193" t="s">
        <v>12103</v>
      </c>
      <c r="X2426" s="196"/>
      <c r="Y2426" s="196"/>
      <c r="Z2426" s="196" t="n">
        <v>1</v>
      </c>
      <c r="AE2426" s="94" t="e">
        <f aca="false" t="array" ref="AE2426:AI2426">_xlfn.torow(_xlfn.unique(_xlfn._xlws.filter(cat_table[Subsector],$E2426=cat_table[Sector],"")))</f>
        <v>#NAME?</v>
      </c>
      <c r="AF2426" s="94" t="e">
        <v>#NAME?</v>
      </c>
      <c r="AG2426" s="94" t="e">
        <v>#NAME?</v>
      </c>
      <c r="AH2426" s="94" t="e">
        <v>#NAME?</v>
      </c>
      <c r="AI2426" s="94" t="e">
        <v>#NAME?</v>
      </c>
      <c r="AO2426" s="94" t="e">
        <f aca="false" t="array" ref="AO2426:AO2426">_xlfn.torow(_xlfn.unique(_xlfn._xlws.filter(cat_table[Sub-subsector],($E2426=cat_table[Sector])*($F2426=cat_table[Subsector]),"")))</f>
        <v>#NAME?</v>
      </c>
    </row>
    <row r="2427" customFormat="false" ht="15" hidden="false" customHeight="true" outlineLevel="0" collapsed="false">
      <c r="A2427" s="193" t="s">
        <v>12106</v>
      </c>
      <c r="B2427" s="20" t="str">
        <f aca="false">INDEX(Table2[], MATCH(L2427, Location_ID!$D$2:$D$648, 0), 1)</f>
        <v>0b43f6f0-747a-4037-a9fa-31b24480aecc</v>
      </c>
      <c r="C2427" s="193" t="s">
        <v>1197</v>
      </c>
      <c r="D2427" s="273" t="s">
        <v>354</v>
      </c>
      <c r="E2427" s="193" t="s">
        <v>7631</v>
      </c>
      <c r="F2427" s="193" t="s">
        <v>7632</v>
      </c>
      <c r="G2427" s="193" t="s">
        <v>7633</v>
      </c>
      <c r="H2427" s="196"/>
      <c r="I2427" s="193" t="s">
        <v>12100</v>
      </c>
      <c r="J2427" s="193" t="s">
        <v>12107</v>
      </c>
      <c r="K2427" s="193" t="s">
        <v>7120</v>
      </c>
      <c r="L2427" s="193" t="s">
        <v>2541</v>
      </c>
      <c r="M2427" s="193" t="s">
        <v>7110</v>
      </c>
      <c r="N2427" s="193" t="s">
        <v>12102</v>
      </c>
      <c r="O2427" s="193"/>
      <c r="P2427" s="219" t="n">
        <v>43831</v>
      </c>
      <c r="Q2427" s="219" t="n">
        <v>45291</v>
      </c>
      <c r="R2427" s="193" t="n">
        <v>1</v>
      </c>
      <c r="S2427" s="193" t="s">
        <v>7130</v>
      </c>
      <c r="T2427" s="193" t="n">
        <v>3.3</v>
      </c>
      <c r="U2427" s="193" t="n">
        <v>2</v>
      </c>
      <c r="V2427" s="193" t="n">
        <v>4.6</v>
      </c>
      <c r="W2427" s="193" t="s">
        <v>12103</v>
      </c>
      <c r="X2427" s="196"/>
      <c r="Y2427" s="196"/>
      <c r="Z2427" s="196" t="n">
        <v>1</v>
      </c>
      <c r="AE2427" s="94" t="e">
        <f aca="false" t="array" ref="AE2427:AI2427">_xlfn.torow(_xlfn.unique(_xlfn._xlws.filter(cat_table[Subsector],$E2427=cat_table[Sector],"")))</f>
        <v>#NAME?</v>
      </c>
      <c r="AF2427" s="94" t="e">
        <v>#NAME?</v>
      </c>
      <c r="AG2427" s="94" t="e">
        <v>#NAME?</v>
      </c>
      <c r="AH2427" s="94" t="e">
        <v>#NAME?</v>
      </c>
      <c r="AI2427" s="94" t="e">
        <v>#NAME?</v>
      </c>
      <c r="AO2427" s="94" t="e">
        <f aca="false" t="array" ref="AO2427:AO2427">_xlfn.torow(_xlfn.unique(_xlfn._xlws.filter(cat_table[Sub-subsector],($E2427=cat_table[Sector])*($F2427=cat_table[Subsector]),"")))</f>
        <v>#NAME?</v>
      </c>
    </row>
    <row r="2428" customFormat="false" ht="15" hidden="false" customHeight="true" outlineLevel="0" collapsed="false">
      <c r="A2428" s="193" t="s">
        <v>12108</v>
      </c>
      <c r="B2428" s="20" t="str">
        <f aca="false">INDEX(Table2[], MATCH(L2428, Location_ID!$D$2:$D$648, 0), 1)</f>
        <v>57b0f4bc-862a-41b0-bbe6-bf400b06d0a2</v>
      </c>
      <c r="C2428" s="193" t="s">
        <v>1197</v>
      </c>
      <c r="D2428" s="273" t="s">
        <v>354</v>
      </c>
      <c r="E2428" s="193" t="s">
        <v>7631</v>
      </c>
      <c r="F2428" s="193" t="s">
        <v>7632</v>
      </c>
      <c r="G2428" s="193" t="s">
        <v>7633</v>
      </c>
      <c r="H2428" s="196"/>
      <c r="I2428" s="193" t="s">
        <v>12100</v>
      </c>
      <c r="J2428" s="193" t="s">
        <v>12109</v>
      </c>
      <c r="K2428" s="193" t="s">
        <v>7120</v>
      </c>
      <c r="L2428" s="193" t="s">
        <v>2543</v>
      </c>
      <c r="M2428" s="193" t="s">
        <v>7110</v>
      </c>
      <c r="N2428" s="193" t="s">
        <v>12102</v>
      </c>
      <c r="O2428" s="193"/>
      <c r="P2428" s="219" t="n">
        <v>43831</v>
      </c>
      <c r="Q2428" s="219" t="n">
        <v>45291</v>
      </c>
      <c r="R2428" s="193" t="n">
        <v>1</v>
      </c>
      <c r="S2428" s="193" t="s">
        <v>7130</v>
      </c>
      <c r="T2428" s="193" t="n">
        <v>4.1</v>
      </c>
      <c r="U2428" s="193" t="n">
        <v>2.5</v>
      </c>
      <c r="V2428" s="193" t="n">
        <v>5.7</v>
      </c>
      <c r="W2428" s="193" t="s">
        <v>12103</v>
      </c>
      <c r="X2428" s="196"/>
      <c r="Y2428" s="196"/>
      <c r="Z2428" s="196" t="n">
        <v>1</v>
      </c>
      <c r="AE2428" s="94" t="e">
        <f aca="false" t="array" ref="AE2428:AI2428">_xlfn.torow(_xlfn.unique(_xlfn._xlws.filter(cat_table[Subsector],$E2428=cat_table[Sector],"")))</f>
        <v>#NAME?</v>
      </c>
      <c r="AF2428" s="94" t="e">
        <v>#NAME?</v>
      </c>
      <c r="AG2428" s="94" t="e">
        <v>#NAME?</v>
      </c>
      <c r="AH2428" s="94" t="e">
        <v>#NAME?</v>
      </c>
      <c r="AI2428" s="94" t="e">
        <v>#NAME?</v>
      </c>
      <c r="AO2428" s="94" t="e">
        <f aca="false" t="array" ref="AO2428:AO2428">_xlfn.torow(_xlfn.unique(_xlfn._xlws.filter(cat_table[Sub-subsector],($E2428=cat_table[Sector])*($F2428=cat_table[Subsector]),"")))</f>
        <v>#NAME?</v>
      </c>
    </row>
    <row r="2429" customFormat="false" ht="15" hidden="false" customHeight="true" outlineLevel="0" collapsed="false">
      <c r="A2429" s="193" t="s">
        <v>12110</v>
      </c>
      <c r="B2429" s="20" t="str">
        <f aca="false">INDEX(Table2[], MATCH(L2429, Location_ID!$D$2:$D$648, 0), 1)</f>
        <v>db501fb4-d984-4831-ac69-df287342fc43</v>
      </c>
      <c r="C2429" s="193" t="s">
        <v>1197</v>
      </c>
      <c r="D2429" s="273" t="s">
        <v>354</v>
      </c>
      <c r="E2429" s="193" t="s">
        <v>7631</v>
      </c>
      <c r="F2429" s="193" t="s">
        <v>7632</v>
      </c>
      <c r="G2429" s="193" t="s">
        <v>7633</v>
      </c>
      <c r="H2429" s="196"/>
      <c r="I2429" s="193" t="s">
        <v>12100</v>
      </c>
      <c r="J2429" s="193" t="s">
        <v>12111</v>
      </c>
      <c r="K2429" s="193" t="s">
        <v>7120</v>
      </c>
      <c r="L2429" s="193" t="s">
        <v>2545</v>
      </c>
      <c r="M2429" s="193" t="s">
        <v>7110</v>
      </c>
      <c r="N2429" s="193" t="s">
        <v>12102</v>
      </c>
      <c r="O2429" s="193"/>
      <c r="P2429" s="219" t="n">
        <v>43831</v>
      </c>
      <c r="Q2429" s="219" t="n">
        <v>45291</v>
      </c>
      <c r="R2429" s="193" t="n">
        <v>1</v>
      </c>
      <c r="S2429" s="193" t="s">
        <v>7130</v>
      </c>
      <c r="T2429" s="193" t="n">
        <v>14</v>
      </c>
      <c r="U2429" s="193" t="n">
        <v>9.2</v>
      </c>
      <c r="V2429" s="193" t="n">
        <v>18.8</v>
      </c>
      <c r="W2429" s="193" t="s">
        <v>12103</v>
      </c>
      <c r="X2429" s="196"/>
      <c r="Y2429" s="196"/>
      <c r="Z2429" s="196" t="n">
        <v>1</v>
      </c>
      <c r="AE2429" s="94" t="e">
        <f aca="false" t="array" ref="AE2429:AI2429">_xlfn.torow(_xlfn.unique(_xlfn._xlws.filter(cat_table[Subsector],$E2429=cat_table[Sector],"")))</f>
        <v>#NAME?</v>
      </c>
      <c r="AF2429" s="94" t="e">
        <v>#NAME?</v>
      </c>
      <c r="AG2429" s="94" t="e">
        <v>#NAME?</v>
      </c>
      <c r="AH2429" s="94" t="e">
        <v>#NAME?</v>
      </c>
      <c r="AI2429" s="94" t="e">
        <v>#NAME?</v>
      </c>
      <c r="AO2429" s="94" t="e">
        <f aca="false" t="array" ref="AO2429:AO2429">_xlfn.torow(_xlfn.unique(_xlfn._xlws.filter(cat_table[Sub-subsector],($E2429=cat_table[Sector])*($F2429=cat_table[Subsector]),"")))</f>
        <v>#NAME?</v>
      </c>
    </row>
    <row r="2430" customFormat="false" ht="15" hidden="false" customHeight="true" outlineLevel="0" collapsed="false">
      <c r="A2430" s="193" t="s">
        <v>12112</v>
      </c>
      <c r="B2430" s="20" t="str">
        <f aca="false">INDEX(Table2[], MATCH(L2430, Location_ID!$D$2:$D$648, 0), 1)</f>
        <v>b4b579f7-636e-486b-9dbe-3bcb4aea064e</v>
      </c>
      <c r="C2430" s="193" t="s">
        <v>1197</v>
      </c>
      <c r="D2430" s="273" t="s">
        <v>354</v>
      </c>
      <c r="E2430" s="193" t="s">
        <v>7631</v>
      </c>
      <c r="F2430" s="193" t="s">
        <v>7632</v>
      </c>
      <c r="G2430" s="193" t="s">
        <v>7633</v>
      </c>
      <c r="H2430" s="196"/>
      <c r="I2430" s="193" t="s">
        <v>12100</v>
      </c>
      <c r="J2430" s="193" t="s">
        <v>12113</v>
      </c>
      <c r="K2430" s="193" t="s">
        <v>7120</v>
      </c>
      <c r="L2430" s="193" t="s">
        <v>2547</v>
      </c>
      <c r="M2430" s="193" t="s">
        <v>7110</v>
      </c>
      <c r="N2430" s="193" t="s">
        <v>12102</v>
      </c>
      <c r="O2430" s="193"/>
      <c r="P2430" s="219" t="n">
        <v>43831</v>
      </c>
      <c r="Q2430" s="219" t="n">
        <v>45291</v>
      </c>
      <c r="R2430" s="193" t="n">
        <v>1</v>
      </c>
      <c r="S2430" s="193" t="s">
        <v>7130</v>
      </c>
      <c r="T2430" s="193" t="n">
        <v>11.5</v>
      </c>
      <c r="U2430" s="193" t="n">
        <v>7.5</v>
      </c>
      <c r="V2430" s="193" t="n">
        <v>15.5</v>
      </c>
      <c r="W2430" s="193" t="s">
        <v>12103</v>
      </c>
      <c r="X2430" s="196"/>
      <c r="Y2430" s="196"/>
      <c r="Z2430" s="196" t="n">
        <v>1</v>
      </c>
      <c r="AE2430" s="94" t="e">
        <f aca="false" t="array" ref="AE2430:AI2430">_xlfn.torow(_xlfn.unique(_xlfn._xlws.filter(cat_table[Subsector],$E2430=cat_table[Sector],"")))</f>
        <v>#NAME?</v>
      </c>
      <c r="AF2430" s="94" t="e">
        <v>#NAME?</v>
      </c>
      <c r="AG2430" s="94" t="e">
        <v>#NAME?</v>
      </c>
      <c r="AH2430" s="94" t="e">
        <v>#NAME?</v>
      </c>
      <c r="AI2430" s="94" t="e">
        <v>#NAME?</v>
      </c>
      <c r="AO2430" s="94" t="e">
        <f aca="false" t="array" ref="AO2430:AO2430">_xlfn.torow(_xlfn.unique(_xlfn._xlws.filter(cat_table[Sub-subsector],($E2430=cat_table[Sector])*($F2430=cat_table[Subsector]),"")))</f>
        <v>#NAME?</v>
      </c>
    </row>
    <row r="2431" customFormat="false" ht="15" hidden="false" customHeight="true" outlineLevel="0" collapsed="false">
      <c r="A2431" s="193" t="s">
        <v>12114</v>
      </c>
      <c r="B2431" s="20" t="str">
        <f aca="false">INDEX(Table2[], MATCH(L2431, Location_ID!$D$2:$D$648, 0), 1)</f>
        <v>3f14871b-d4b1-4a9d-ba73-6e1801b74340</v>
      </c>
      <c r="C2431" s="193" t="s">
        <v>1197</v>
      </c>
      <c r="D2431" s="273" t="s">
        <v>354</v>
      </c>
      <c r="E2431" s="193" t="s">
        <v>7631</v>
      </c>
      <c r="F2431" s="193" t="s">
        <v>7632</v>
      </c>
      <c r="G2431" s="193" t="s">
        <v>7633</v>
      </c>
      <c r="H2431" s="196"/>
      <c r="I2431" s="193" t="s">
        <v>12100</v>
      </c>
      <c r="J2431" s="193" t="s">
        <v>12115</v>
      </c>
      <c r="K2431" s="193" t="s">
        <v>7120</v>
      </c>
      <c r="L2431" s="193" t="s">
        <v>2549</v>
      </c>
      <c r="M2431" s="193" t="s">
        <v>7110</v>
      </c>
      <c r="N2431" s="193" t="s">
        <v>12102</v>
      </c>
      <c r="O2431" s="193"/>
      <c r="P2431" s="219" t="n">
        <v>43831</v>
      </c>
      <c r="Q2431" s="219" t="n">
        <v>45291</v>
      </c>
      <c r="R2431" s="193" t="n">
        <v>1</v>
      </c>
      <c r="S2431" s="193" t="s">
        <v>7130</v>
      </c>
      <c r="T2431" s="193" t="n">
        <v>10.7</v>
      </c>
      <c r="U2431" s="193" t="n">
        <v>6.3</v>
      </c>
      <c r="V2431" s="193" t="n">
        <v>15.1</v>
      </c>
      <c r="W2431" s="193" t="s">
        <v>12103</v>
      </c>
      <c r="X2431" s="196"/>
      <c r="Y2431" s="196"/>
      <c r="Z2431" s="196" t="n">
        <v>1</v>
      </c>
      <c r="AE2431" s="94" t="e">
        <f aca="false" t="array" ref="AE2431:AI2431">_xlfn.torow(_xlfn.unique(_xlfn._xlws.filter(cat_table[Subsector],$E2431=cat_table[Sector],"")))</f>
        <v>#NAME?</v>
      </c>
      <c r="AF2431" s="94" t="e">
        <v>#NAME?</v>
      </c>
      <c r="AG2431" s="94" t="e">
        <v>#NAME?</v>
      </c>
      <c r="AH2431" s="94" t="e">
        <v>#NAME?</v>
      </c>
      <c r="AI2431" s="94" t="e">
        <v>#NAME?</v>
      </c>
      <c r="AO2431" s="94" t="e">
        <f aca="false" t="array" ref="AO2431:AO2431">_xlfn.torow(_xlfn.unique(_xlfn._xlws.filter(cat_table[Sub-subsector],($E2431=cat_table[Sector])*($F2431=cat_table[Subsector]),"")))</f>
        <v>#NAME?</v>
      </c>
    </row>
    <row r="2432" customFormat="false" ht="15" hidden="false" customHeight="true" outlineLevel="0" collapsed="false">
      <c r="A2432" s="193" t="s">
        <v>12116</v>
      </c>
      <c r="B2432" s="20" t="str">
        <f aca="false">INDEX(Table2[], MATCH(L2432, Location_ID!$D$2:$D$648, 0), 1)</f>
        <v>28a91d85-d57f-43df-88d6-d9e12737c206</v>
      </c>
      <c r="C2432" s="193" t="s">
        <v>1197</v>
      </c>
      <c r="D2432" s="273" t="s">
        <v>354</v>
      </c>
      <c r="E2432" s="193" t="s">
        <v>7631</v>
      </c>
      <c r="F2432" s="193" t="s">
        <v>7632</v>
      </c>
      <c r="G2432" s="193" t="s">
        <v>7633</v>
      </c>
      <c r="H2432" s="196"/>
      <c r="I2432" s="193" t="s">
        <v>12100</v>
      </c>
      <c r="J2432" s="193" t="s">
        <v>12117</v>
      </c>
      <c r="K2432" s="193" t="s">
        <v>7120</v>
      </c>
      <c r="L2432" s="193" t="s">
        <v>2551</v>
      </c>
      <c r="M2432" s="193" t="s">
        <v>7110</v>
      </c>
      <c r="N2432" s="193" t="s">
        <v>12102</v>
      </c>
      <c r="O2432" s="193"/>
      <c r="P2432" s="219" t="n">
        <v>43831</v>
      </c>
      <c r="Q2432" s="219" t="n">
        <v>45291</v>
      </c>
      <c r="R2432" s="193" t="n">
        <v>1</v>
      </c>
      <c r="S2432" s="193" t="s">
        <v>7130</v>
      </c>
      <c r="T2432" s="193" t="n">
        <v>2.4</v>
      </c>
      <c r="U2432" s="193" t="n">
        <v>1.6</v>
      </c>
      <c r="V2432" s="193" t="n">
        <v>3.2</v>
      </c>
      <c r="W2432" s="193" t="s">
        <v>12103</v>
      </c>
      <c r="X2432" s="196"/>
      <c r="Y2432" s="196"/>
      <c r="Z2432" s="196" t="n">
        <v>1</v>
      </c>
      <c r="AE2432" s="94" t="e">
        <f aca="false" t="array" ref="AE2432:AI2432">_xlfn.torow(_xlfn.unique(_xlfn._xlws.filter(cat_table[Subsector],$E2432=cat_table[Sector],"")))</f>
        <v>#NAME?</v>
      </c>
      <c r="AF2432" s="94" t="e">
        <v>#NAME?</v>
      </c>
      <c r="AG2432" s="94" t="e">
        <v>#NAME?</v>
      </c>
      <c r="AH2432" s="94" t="e">
        <v>#NAME?</v>
      </c>
      <c r="AI2432" s="94" t="e">
        <v>#NAME?</v>
      </c>
      <c r="AO2432" s="94" t="e">
        <f aca="false" t="array" ref="AO2432:AO2432">_xlfn.torow(_xlfn.unique(_xlfn._xlws.filter(cat_table[Sub-subsector],($E2432=cat_table[Sector])*($F2432=cat_table[Subsector]),"")))</f>
        <v>#NAME?</v>
      </c>
    </row>
    <row r="2433" customFormat="false" ht="15" hidden="false" customHeight="true" outlineLevel="0" collapsed="false">
      <c r="A2433" s="193" t="s">
        <v>12118</v>
      </c>
      <c r="B2433" s="20" t="str">
        <f aca="false">INDEX(Table2[], MATCH(L2433, Location_ID!$D$2:$D$648, 0), 1)</f>
        <v>bd0da790-8560-4c75-9764-21b317f404eb</v>
      </c>
      <c r="C2433" s="193" t="s">
        <v>1197</v>
      </c>
      <c r="D2433" s="273" t="s">
        <v>354</v>
      </c>
      <c r="E2433" s="193" t="s">
        <v>7631</v>
      </c>
      <c r="F2433" s="193" t="s">
        <v>7632</v>
      </c>
      <c r="G2433" s="193" t="s">
        <v>7633</v>
      </c>
      <c r="H2433" s="196"/>
      <c r="I2433" s="193" t="s">
        <v>12100</v>
      </c>
      <c r="J2433" s="193" t="s">
        <v>12119</v>
      </c>
      <c r="K2433" s="193" t="s">
        <v>7120</v>
      </c>
      <c r="L2433" s="193" t="s">
        <v>2553</v>
      </c>
      <c r="M2433" s="193" t="s">
        <v>7110</v>
      </c>
      <c r="N2433" s="193" t="s">
        <v>12102</v>
      </c>
      <c r="O2433" s="193"/>
      <c r="P2433" s="219" t="n">
        <v>43831</v>
      </c>
      <c r="Q2433" s="219" t="n">
        <v>45291</v>
      </c>
      <c r="R2433" s="193" t="n">
        <v>1</v>
      </c>
      <c r="S2433" s="193" t="s">
        <v>7130</v>
      </c>
      <c r="T2433" s="193" t="n">
        <v>2.2</v>
      </c>
      <c r="U2433" s="193" t="n">
        <v>1.4</v>
      </c>
      <c r="V2433" s="193" t="n">
        <v>3</v>
      </c>
      <c r="W2433" s="193" t="s">
        <v>12103</v>
      </c>
      <c r="X2433" s="196"/>
      <c r="Y2433" s="196"/>
      <c r="Z2433" s="196" t="n">
        <v>1</v>
      </c>
      <c r="AE2433" s="94" t="e">
        <f aca="false" t="array" ref="AE2433:AI2433">_xlfn.torow(_xlfn.unique(_xlfn._xlws.filter(cat_table[Subsector],$E2433=cat_table[Sector],"")))</f>
        <v>#NAME?</v>
      </c>
      <c r="AF2433" s="94" t="e">
        <v>#NAME?</v>
      </c>
      <c r="AG2433" s="94" t="e">
        <v>#NAME?</v>
      </c>
      <c r="AH2433" s="94" t="e">
        <v>#NAME?</v>
      </c>
      <c r="AI2433" s="94" t="e">
        <v>#NAME?</v>
      </c>
      <c r="AO2433" s="94" t="e">
        <f aca="false" t="array" ref="AO2433:AO2433">_xlfn.torow(_xlfn.unique(_xlfn._xlws.filter(cat_table[Sub-subsector],($E2433=cat_table[Sector])*($F2433=cat_table[Subsector]),"")))</f>
        <v>#NAME?</v>
      </c>
    </row>
    <row r="2434" customFormat="false" ht="15" hidden="false" customHeight="true" outlineLevel="0" collapsed="false">
      <c r="A2434" s="193" t="s">
        <v>12120</v>
      </c>
      <c r="B2434" s="20" t="str">
        <f aca="false">INDEX(Table2[], MATCH(L2434, Location_ID!$D$2:$D$648, 0), 1)</f>
        <v>ad14f80d-d777-4d42-b60e-cdc0596aed99</v>
      </c>
      <c r="C2434" s="193" t="s">
        <v>1197</v>
      </c>
      <c r="D2434" s="273" t="s">
        <v>354</v>
      </c>
      <c r="E2434" s="193" t="s">
        <v>7631</v>
      </c>
      <c r="F2434" s="193" t="s">
        <v>7632</v>
      </c>
      <c r="G2434" s="193" t="s">
        <v>7633</v>
      </c>
      <c r="H2434" s="196"/>
      <c r="I2434" s="193" t="s">
        <v>12100</v>
      </c>
      <c r="J2434" s="193" t="s">
        <v>12121</v>
      </c>
      <c r="K2434" s="193" t="s">
        <v>7120</v>
      </c>
      <c r="L2434" s="193" t="s">
        <v>2555</v>
      </c>
      <c r="M2434" s="193" t="s">
        <v>7110</v>
      </c>
      <c r="N2434" s="193" t="s">
        <v>12102</v>
      </c>
      <c r="O2434" s="193"/>
      <c r="P2434" s="219" t="n">
        <v>43831</v>
      </c>
      <c r="Q2434" s="219" t="n">
        <v>45291</v>
      </c>
      <c r="R2434" s="193" t="n">
        <v>1</v>
      </c>
      <c r="S2434" s="193" t="s">
        <v>7130</v>
      </c>
      <c r="T2434" s="193" t="n">
        <v>2.2</v>
      </c>
      <c r="U2434" s="193" t="n">
        <v>1.3</v>
      </c>
      <c r="V2434" s="193" t="n">
        <v>3.1</v>
      </c>
      <c r="W2434" s="193" t="s">
        <v>12103</v>
      </c>
      <c r="X2434" s="196"/>
      <c r="Y2434" s="196"/>
      <c r="Z2434" s="196" t="n">
        <v>1</v>
      </c>
      <c r="AE2434" s="94" t="e">
        <f aca="false" t="array" ref="AE2434:AI2434">_xlfn.torow(_xlfn.unique(_xlfn._xlws.filter(cat_table[Subsector],$E2434=cat_table[Sector],"")))</f>
        <v>#NAME?</v>
      </c>
      <c r="AF2434" s="94" t="e">
        <v>#NAME?</v>
      </c>
      <c r="AG2434" s="94" t="e">
        <v>#NAME?</v>
      </c>
      <c r="AH2434" s="94" t="e">
        <v>#NAME?</v>
      </c>
      <c r="AI2434" s="94" t="e">
        <v>#NAME?</v>
      </c>
      <c r="AO2434" s="94" t="e">
        <f aca="false" t="array" ref="AO2434:AO2434">_xlfn.torow(_xlfn.unique(_xlfn._xlws.filter(cat_table[Sub-subsector],($E2434=cat_table[Sector])*($F2434=cat_table[Subsector]),"")))</f>
        <v>#NAME?</v>
      </c>
    </row>
    <row r="2435" customFormat="false" ht="15" hidden="false" customHeight="true" outlineLevel="0" collapsed="false">
      <c r="A2435" s="193" t="s">
        <v>12122</v>
      </c>
      <c r="B2435" s="20" t="str">
        <f aca="false">INDEX(Table2[], MATCH(L2435, Location_ID!$D$2:$D$648, 0), 1)</f>
        <v>21450c8f-4333-4f78-8346-481ad79b955a</v>
      </c>
      <c r="C2435" s="193" t="s">
        <v>1197</v>
      </c>
      <c r="D2435" s="273" t="s">
        <v>354</v>
      </c>
      <c r="E2435" s="193" t="s">
        <v>7631</v>
      </c>
      <c r="F2435" s="193" t="s">
        <v>7632</v>
      </c>
      <c r="G2435" s="193" t="s">
        <v>7633</v>
      </c>
      <c r="H2435" s="196"/>
      <c r="I2435" s="193" t="s">
        <v>12100</v>
      </c>
      <c r="J2435" s="193" t="s">
        <v>12123</v>
      </c>
      <c r="K2435" s="193" t="s">
        <v>7120</v>
      </c>
      <c r="L2435" s="193" t="s">
        <v>2557</v>
      </c>
      <c r="M2435" s="193" t="s">
        <v>7110</v>
      </c>
      <c r="N2435" s="193" t="s">
        <v>12102</v>
      </c>
      <c r="O2435" s="193"/>
      <c r="P2435" s="219" t="n">
        <v>43831</v>
      </c>
      <c r="Q2435" s="219" t="n">
        <v>45291</v>
      </c>
      <c r="R2435" s="193" t="n">
        <v>1</v>
      </c>
      <c r="S2435" s="193" t="s">
        <v>7130</v>
      </c>
      <c r="T2435" s="193" t="n">
        <v>4</v>
      </c>
      <c r="U2435" s="193" t="n">
        <v>2.7</v>
      </c>
      <c r="V2435" s="193" t="n">
        <v>5.3</v>
      </c>
      <c r="W2435" s="193" t="s">
        <v>12103</v>
      </c>
      <c r="X2435" s="196"/>
      <c r="Y2435" s="196"/>
      <c r="Z2435" s="196" t="n">
        <v>1</v>
      </c>
      <c r="AE2435" s="94" t="e">
        <f aca="false" t="array" ref="AE2435:AI2435">_xlfn.torow(_xlfn.unique(_xlfn._xlws.filter(cat_table[Subsector],$E2435=cat_table[Sector],"")))</f>
        <v>#NAME?</v>
      </c>
      <c r="AF2435" s="94" t="e">
        <v>#NAME?</v>
      </c>
      <c r="AG2435" s="94" t="e">
        <v>#NAME?</v>
      </c>
      <c r="AH2435" s="94" t="e">
        <v>#NAME?</v>
      </c>
      <c r="AI2435" s="94" t="e">
        <v>#NAME?</v>
      </c>
      <c r="AO2435" s="94" t="e">
        <f aca="false" t="array" ref="AO2435:AO2435">_xlfn.torow(_xlfn.unique(_xlfn._xlws.filter(cat_table[Sub-subsector],($E2435=cat_table[Sector])*($F2435=cat_table[Subsector]),"")))</f>
        <v>#NAME?</v>
      </c>
    </row>
    <row r="2436" customFormat="false" ht="15" hidden="false" customHeight="true" outlineLevel="0" collapsed="false">
      <c r="A2436" s="193" t="s">
        <v>12124</v>
      </c>
      <c r="B2436" s="20" t="str">
        <f aca="false">INDEX(Table2[], MATCH(L2436, Location_ID!$D$2:$D$648, 0), 1)</f>
        <v>2077c4e1-12b7-4af7-8a10-4e072ab689b0</v>
      </c>
      <c r="C2436" s="193" t="s">
        <v>1197</v>
      </c>
      <c r="D2436" s="273" t="s">
        <v>354</v>
      </c>
      <c r="E2436" s="193" t="s">
        <v>7631</v>
      </c>
      <c r="F2436" s="193" t="s">
        <v>7632</v>
      </c>
      <c r="G2436" s="193" t="s">
        <v>7633</v>
      </c>
      <c r="H2436" s="196"/>
      <c r="I2436" s="193" t="s">
        <v>12100</v>
      </c>
      <c r="J2436" s="193" t="s">
        <v>12125</v>
      </c>
      <c r="K2436" s="193" t="s">
        <v>7120</v>
      </c>
      <c r="L2436" s="193" t="s">
        <v>2559</v>
      </c>
      <c r="M2436" s="193" t="s">
        <v>7110</v>
      </c>
      <c r="N2436" s="193" t="s">
        <v>12102</v>
      </c>
      <c r="O2436" s="193"/>
      <c r="P2436" s="219" t="n">
        <v>43831</v>
      </c>
      <c r="Q2436" s="219" t="n">
        <v>45291</v>
      </c>
      <c r="R2436" s="193" t="n">
        <v>1</v>
      </c>
      <c r="S2436" s="193" t="s">
        <v>7130</v>
      </c>
      <c r="T2436" s="193" t="n">
        <v>3.8</v>
      </c>
      <c r="U2436" s="193" t="n">
        <v>2.3</v>
      </c>
      <c r="V2436" s="193" t="n">
        <v>5.3</v>
      </c>
      <c r="W2436" s="193" t="s">
        <v>12103</v>
      </c>
      <c r="X2436" s="196"/>
      <c r="Y2436" s="196"/>
      <c r="Z2436" s="196" t="n">
        <v>1</v>
      </c>
      <c r="AE2436" s="94" t="e">
        <f aca="false" t="array" ref="AE2436:AI2436">_xlfn.torow(_xlfn.unique(_xlfn._xlws.filter(cat_table[Subsector],$E2436=cat_table[Sector],"")))</f>
        <v>#NAME?</v>
      </c>
      <c r="AF2436" s="94" t="e">
        <v>#NAME?</v>
      </c>
      <c r="AG2436" s="94" t="e">
        <v>#NAME?</v>
      </c>
      <c r="AH2436" s="94" t="e">
        <v>#NAME?</v>
      </c>
      <c r="AI2436" s="94" t="e">
        <v>#NAME?</v>
      </c>
      <c r="AO2436" s="94" t="e">
        <f aca="false" t="array" ref="AO2436:AO2436">_xlfn.torow(_xlfn.unique(_xlfn._xlws.filter(cat_table[Sub-subsector],($E2436=cat_table[Sector])*($F2436=cat_table[Subsector]),"")))</f>
        <v>#NAME?</v>
      </c>
    </row>
    <row r="2437" customFormat="false" ht="15" hidden="false" customHeight="true" outlineLevel="0" collapsed="false">
      <c r="A2437" s="193" t="s">
        <v>12126</v>
      </c>
      <c r="B2437" s="20" t="str">
        <f aca="false">INDEX(Table2[], MATCH(L2437, Location_ID!$D$2:$D$648, 0), 1)</f>
        <v>1b05aa76-6212-4796-bb01-24a84f4a29a7</v>
      </c>
      <c r="C2437" s="193" t="s">
        <v>1197</v>
      </c>
      <c r="D2437" s="273" t="s">
        <v>354</v>
      </c>
      <c r="E2437" s="193" t="s">
        <v>7631</v>
      </c>
      <c r="F2437" s="193" t="s">
        <v>7632</v>
      </c>
      <c r="G2437" s="193" t="s">
        <v>7633</v>
      </c>
      <c r="H2437" s="196"/>
      <c r="I2437" s="193" t="s">
        <v>12100</v>
      </c>
      <c r="J2437" s="193" t="s">
        <v>12127</v>
      </c>
      <c r="K2437" s="193" t="s">
        <v>7120</v>
      </c>
      <c r="L2437" s="193" t="s">
        <v>2561</v>
      </c>
      <c r="M2437" s="193" t="s">
        <v>7110</v>
      </c>
      <c r="N2437" s="193" t="s">
        <v>12102</v>
      </c>
      <c r="O2437" s="193"/>
      <c r="P2437" s="219" t="n">
        <v>43831</v>
      </c>
      <c r="Q2437" s="219" t="n">
        <v>45291</v>
      </c>
      <c r="R2437" s="193" t="n">
        <v>1</v>
      </c>
      <c r="S2437" s="193" t="s">
        <v>7130</v>
      </c>
      <c r="T2437" s="193" t="n">
        <v>8.3</v>
      </c>
      <c r="U2437" s="193" t="n">
        <v>5.6</v>
      </c>
      <c r="V2437" s="193" t="n">
        <v>11</v>
      </c>
      <c r="W2437" s="193" t="s">
        <v>12103</v>
      </c>
      <c r="X2437" s="196"/>
      <c r="Y2437" s="196"/>
      <c r="Z2437" s="196" t="n">
        <v>1</v>
      </c>
      <c r="AE2437" s="94" t="e">
        <f aca="false" t="array" ref="AE2437:AI2437">_xlfn.torow(_xlfn.unique(_xlfn._xlws.filter(cat_table[Subsector],$E2437=cat_table[Sector],"")))</f>
        <v>#NAME?</v>
      </c>
      <c r="AF2437" s="94" t="e">
        <v>#NAME?</v>
      </c>
      <c r="AG2437" s="94" t="e">
        <v>#NAME?</v>
      </c>
      <c r="AH2437" s="94" t="e">
        <v>#NAME?</v>
      </c>
      <c r="AI2437" s="94" t="e">
        <v>#NAME?</v>
      </c>
      <c r="AO2437" s="94" t="e">
        <f aca="false" t="array" ref="AO2437:AO2437">_xlfn.torow(_xlfn.unique(_xlfn._xlws.filter(cat_table[Sub-subsector],($E2437=cat_table[Sector])*($F2437=cat_table[Subsector]),"")))</f>
        <v>#NAME?</v>
      </c>
    </row>
    <row r="2438" customFormat="false" ht="15" hidden="false" customHeight="true" outlineLevel="0" collapsed="false">
      <c r="A2438" s="193" t="s">
        <v>12128</v>
      </c>
      <c r="B2438" s="20" t="str">
        <f aca="false">INDEX(Table2[], MATCH(L2438, Location_ID!$D$2:$D$648, 0), 1)</f>
        <v>498ba574-63bc-4656-9838-1b13667a3034</v>
      </c>
      <c r="C2438" s="193" t="s">
        <v>1197</v>
      </c>
      <c r="D2438" s="273" t="s">
        <v>354</v>
      </c>
      <c r="E2438" s="193" t="s">
        <v>7631</v>
      </c>
      <c r="F2438" s="193" t="s">
        <v>7632</v>
      </c>
      <c r="G2438" s="193" t="s">
        <v>7633</v>
      </c>
      <c r="H2438" s="196"/>
      <c r="I2438" s="193" t="s">
        <v>12100</v>
      </c>
      <c r="J2438" s="193" t="s">
        <v>12129</v>
      </c>
      <c r="K2438" s="193" t="s">
        <v>7120</v>
      </c>
      <c r="L2438" s="193" t="s">
        <v>2563</v>
      </c>
      <c r="M2438" s="193" t="s">
        <v>7110</v>
      </c>
      <c r="N2438" s="193" t="s">
        <v>12102</v>
      </c>
      <c r="O2438" s="193"/>
      <c r="P2438" s="219" t="n">
        <v>43831</v>
      </c>
      <c r="Q2438" s="219" t="n">
        <v>45291</v>
      </c>
      <c r="R2438" s="193" t="n">
        <v>1</v>
      </c>
      <c r="S2438" s="193" t="s">
        <v>7130</v>
      </c>
      <c r="T2438" s="193" t="n">
        <v>6.9</v>
      </c>
      <c r="U2438" s="193" t="n">
        <v>4.8</v>
      </c>
      <c r="V2438" s="193" t="n">
        <v>9</v>
      </c>
      <c r="W2438" s="193" t="s">
        <v>12103</v>
      </c>
      <c r="X2438" s="196"/>
      <c r="Y2438" s="196"/>
      <c r="Z2438" s="196" t="n">
        <v>1</v>
      </c>
      <c r="AE2438" s="94" t="e">
        <f aca="false" t="array" ref="AE2438:AI2438">_xlfn.torow(_xlfn.unique(_xlfn._xlws.filter(cat_table[Subsector],$E2438=cat_table[Sector],"")))</f>
        <v>#NAME?</v>
      </c>
      <c r="AF2438" s="94" t="e">
        <v>#NAME?</v>
      </c>
      <c r="AG2438" s="94" t="e">
        <v>#NAME?</v>
      </c>
      <c r="AH2438" s="94" t="e">
        <v>#NAME?</v>
      </c>
      <c r="AI2438" s="94" t="e">
        <v>#NAME?</v>
      </c>
      <c r="AO2438" s="94" t="e">
        <f aca="false" t="array" ref="AO2438:AO2438">_xlfn.torow(_xlfn.unique(_xlfn._xlws.filter(cat_table[Sub-subsector],($E2438=cat_table[Sector])*($F2438=cat_table[Subsector]),"")))</f>
        <v>#NAME?</v>
      </c>
    </row>
    <row r="2439" customFormat="false" ht="15" hidden="false" customHeight="true" outlineLevel="0" collapsed="false">
      <c r="A2439" s="193" t="s">
        <v>12130</v>
      </c>
      <c r="B2439" s="20" t="str">
        <f aca="false">INDEX(Table2[], MATCH(L2439, Location_ID!$D$2:$D$648, 0), 1)</f>
        <v>1730337a-97ee-4705-9b35-56db3969293d</v>
      </c>
      <c r="C2439" s="193" t="s">
        <v>1197</v>
      </c>
      <c r="D2439" s="273" t="s">
        <v>354</v>
      </c>
      <c r="E2439" s="193" t="s">
        <v>7631</v>
      </c>
      <c r="F2439" s="193" t="s">
        <v>7632</v>
      </c>
      <c r="G2439" s="193" t="s">
        <v>7633</v>
      </c>
      <c r="H2439" s="196"/>
      <c r="I2439" s="193" t="s">
        <v>12100</v>
      </c>
      <c r="J2439" s="193" t="s">
        <v>12131</v>
      </c>
      <c r="K2439" s="193" t="s">
        <v>7120</v>
      </c>
      <c r="L2439" s="193" t="s">
        <v>2565</v>
      </c>
      <c r="M2439" s="193" t="s">
        <v>7110</v>
      </c>
      <c r="N2439" s="193" t="s">
        <v>12102</v>
      </c>
      <c r="O2439" s="193"/>
      <c r="P2439" s="219" t="n">
        <v>43831</v>
      </c>
      <c r="Q2439" s="219" t="n">
        <v>45291</v>
      </c>
      <c r="R2439" s="193" t="n">
        <v>1</v>
      </c>
      <c r="S2439" s="193" t="s">
        <v>7130</v>
      </c>
      <c r="T2439" s="193" t="n">
        <v>3.7</v>
      </c>
      <c r="U2439" s="193" t="n">
        <v>2.2</v>
      </c>
      <c r="V2439" s="193" t="n">
        <v>5.2</v>
      </c>
      <c r="W2439" s="193" t="s">
        <v>12103</v>
      </c>
      <c r="X2439" s="196"/>
      <c r="Y2439" s="196"/>
      <c r="Z2439" s="196" t="n">
        <v>1</v>
      </c>
      <c r="AE2439" s="94" t="e">
        <f aca="false" t="array" ref="AE2439:AI2439">_xlfn.torow(_xlfn.unique(_xlfn._xlws.filter(cat_table[Subsector],$E2439=cat_table[Sector],"")))</f>
        <v>#NAME?</v>
      </c>
      <c r="AF2439" s="94" t="e">
        <v>#NAME?</v>
      </c>
      <c r="AG2439" s="94" t="e">
        <v>#NAME?</v>
      </c>
      <c r="AH2439" s="94" t="e">
        <v>#NAME?</v>
      </c>
      <c r="AI2439" s="94" t="e">
        <v>#NAME?</v>
      </c>
      <c r="AO2439" s="94" t="e">
        <f aca="false" t="array" ref="AO2439:AO2439">_xlfn.torow(_xlfn.unique(_xlfn._xlws.filter(cat_table[Sub-subsector],($E2439=cat_table[Sector])*($F2439=cat_table[Subsector]),"")))</f>
        <v>#NAME?</v>
      </c>
    </row>
    <row r="2440" customFormat="false" ht="15" hidden="false" customHeight="true" outlineLevel="0" collapsed="false">
      <c r="A2440" s="193" t="s">
        <v>12132</v>
      </c>
      <c r="B2440" s="20" t="str">
        <f aca="false">INDEX(Table2[], MATCH(L2440, Location_ID!$D$2:$D$648, 0), 1)</f>
        <v>d9bf0452-3294-43d7-8e37-671c4a169155</v>
      </c>
      <c r="C2440" s="193" t="s">
        <v>1197</v>
      </c>
      <c r="D2440" s="273" t="s">
        <v>354</v>
      </c>
      <c r="E2440" s="193" t="s">
        <v>7631</v>
      </c>
      <c r="F2440" s="193" t="s">
        <v>7632</v>
      </c>
      <c r="G2440" s="193" t="s">
        <v>7633</v>
      </c>
      <c r="H2440" s="196"/>
      <c r="I2440" s="193" t="s">
        <v>12100</v>
      </c>
      <c r="J2440" s="193" t="s">
        <v>12133</v>
      </c>
      <c r="K2440" s="193" t="s">
        <v>7120</v>
      </c>
      <c r="L2440" s="193" t="s">
        <v>2567</v>
      </c>
      <c r="M2440" s="193" t="s">
        <v>7110</v>
      </c>
      <c r="N2440" s="193" t="s">
        <v>12102</v>
      </c>
      <c r="O2440" s="193"/>
      <c r="P2440" s="219" t="n">
        <v>43831</v>
      </c>
      <c r="Q2440" s="219" t="n">
        <v>45291</v>
      </c>
      <c r="R2440" s="193" t="n">
        <v>1</v>
      </c>
      <c r="S2440" s="193" t="s">
        <v>7130</v>
      </c>
      <c r="T2440" s="193" t="n">
        <v>1.9</v>
      </c>
      <c r="U2440" s="193" t="n">
        <v>1.2</v>
      </c>
      <c r="V2440" s="193" t="n">
        <v>2.6</v>
      </c>
      <c r="W2440" s="193" t="s">
        <v>12103</v>
      </c>
      <c r="X2440" s="196"/>
      <c r="Y2440" s="196"/>
      <c r="Z2440" s="196" t="n">
        <v>1</v>
      </c>
      <c r="AE2440" s="94" t="e">
        <f aca="false" t="array" ref="AE2440:AI2440">_xlfn.torow(_xlfn.unique(_xlfn._xlws.filter(cat_table[Subsector],$E2440=cat_table[Sector],"")))</f>
        <v>#NAME?</v>
      </c>
      <c r="AF2440" s="94" t="e">
        <v>#NAME?</v>
      </c>
      <c r="AG2440" s="94" t="e">
        <v>#NAME?</v>
      </c>
      <c r="AH2440" s="94" t="e">
        <v>#NAME?</v>
      </c>
      <c r="AI2440" s="94" t="e">
        <v>#NAME?</v>
      </c>
      <c r="AO2440" s="94" t="e">
        <f aca="false" t="array" ref="AO2440:AO2440">_xlfn.torow(_xlfn.unique(_xlfn._xlws.filter(cat_table[Sub-subsector],($E2440=cat_table[Sector])*($F2440=cat_table[Subsector]),"")))</f>
        <v>#NAME?</v>
      </c>
    </row>
    <row r="2441" customFormat="false" ht="15" hidden="false" customHeight="true" outlineLevel="0" collapsed="false">
      <c r="A2441" s="193" t="s">
        <v>12134</v>
      </c>
      <c r="B2441" s="20" t="str">
        <f aca="false">INDEX(Table2[], MATCH(L2441, Location_ID!$D$2:$D$648, 0), 1)</f>
        <v>34034d1d-fe20-42da-bb30-2d30844691fc</v>
      </c>
      <c r="C2441" s="193" t="s">
        <v>1197</v>
      </c>
      <c r="D2441" s="273" t="s">
        <v>354</v>
      </c>
      <c r="E2441" s="193" t="s">
        <v>7631</v>
      </c>
      <c r="F2441" s="193" t="s">
        <v>7632</v>
      </c>
      <c r="G2441" s="193" t="s">
        <v>7633</v>
      </c>
      <c r="H2441" s="196"/>
      <c r="I2441" s="193" t="s">
        <v>12100</v>
      </c>
      <c r="J2441" s="193" t="s">
        <v>12135</v>
      </c>
      <c r="K2441" s="193" t="s">
        <v>7120</v>
      </c>
      <c r="L2441" s="193" t="s">
        <v>2569</v>
      </c>
      <c r="M2441" s="193" t="s">
        <v>7110</v>
      </c>
      <c r="N2441" s="193" t="s">
        <v>12102</v>
      </c>
      <c r="O2441" s="193"/>
      <c r="P2441" s="219" t="n">
        <v>43831</v>
      </c>
      <c r="Q2441" s="219" t="n">
        <v>45291</v>
      </c>
      <c r="R2441" s="193" t="n">
        <v>1</v>
      </c>
      <c r="S2441" s="193" t="s">
        <v>7130</v>
      </c>
      <c r="T2441" s="193" t="n">
        <v>6.1</v>
      </c>
      <c r="U2441" s="193" t="n">
        <v>4</v>
      </c>
      <c r="V2441" s="193" t="n">
        <v>8.2</v>
      </c>
      <c r="W2441" s="193" t="s">
        <v>12103</v>
      </c>
      <c r="X2441" s="196"/>
      <c r="Y2441" s="196"/>
      <c r="Z2441" s="196" t="n">
        <v>1</v>
      </c>
      <c r="AE2441" s="94" t="e">
        <f aca="false" t="array" ref="AE2441:AI2441">_xlfn.torow(_xlfn.unique(_xlfn._xlws.filter(cat_table[Subsector],$E2441=cat_table[Sector],"")))</f>
        <v>#NAME?</v>
      </c>
      <c r="AF2441" s="94" t="e">
        <v>#NAME?</v>
      </c>
      <c r="AG2441" s="94" t="e">
        <v>#NAME?</v>
      </c>
      <c r="AH2441" s="94" t="e">
        <v>#NAME?</v>
      </c>
      <c r="AI2441" s="94" t="e">
        <v>#NAME?</v>
      </c>
      <c r="AO2441" s="94" t="e">
        <f aca="false" t="array" ref="AO2441:AO2441">_xlfn.torow(_xlfn.unique(_xlfn._xlws.filter(cat_table[Sub-subsector],($E2441=cat_table[Sector])*($F2441=cat_table[Subsector]),"")))</f>
        <v>#NAME?</v>
      </c>
    </row>
    <row r="2442" customFormat="false" ht="15" hidden="false" customHeight="true" outlineLevel="0" collapsed="false">
      <c r="A2442" s="193" t="s">
        <v>12136</v>
      </c>
      <c r="B2442" s="20" t="str">
        <f aca="false">INDEX(Table2[], MATCH(L2442, Location_ID!$D$2:$D$648, 0), 1)</f>
        <v>c301b98f-f6db-4adc-a628-ae397b18463d</v>
      </c>
      <c r="C2442" s="193" t="s">
        <v>1197</v>
      </c>
      <c r="D2442" s="273" t="s">
        <v>354</v>
      </c>
      <c r="E2442" s="193" t="s">
        <v>7631</v>
      </c>
      <c r="F2442" s="193" t="s">
        <v>7632</v>
      </c>
      <c r="G2442" s="193" t="s">
        <v>7633</v>
      </c>
      <c r="H2442" s="196"/>
      <c r="I2442" s="193" t="s">
        <v>12100</v>
      </c>
      <c r="J2442" s="193" t="s">
        <v>12137</v>
      </c>
      <c r="K2442" s="193" t="s">
        <v>7120</v>
      </c>
      <c r="L2442" s="193" t="s">
        <v>2573</v>
      </c>
      <c r="M2442" s="193" t="s">
        <v>7110</v>
      </c>
      <c r="N2442" s="193" t="s">
        <v>12102</v>
      </c>
      <c r="O2442" s="193"/>
      <c r="P2442" s="219" t="n">
        <v>43831</v>
      </c>
      <c r="Q2442" s="219" t="n">
        <v>45291</v>
      </c>
      <c r="R2442" s="193" t="n">
        <v>1</v>
      </c>
      <c r="S2442" s="193" t="s">
        <v>7130</v>
      </c>
      <c r="T2442" s="193" t="n">
        <v>3.7</v>
      </c>
      <c r="U2442" s="193" t="n">
        <v>2.1</v>
      </c>
      <c r="V2442" s="193" t="n">
        <v>5.3</v>
      </c>
      <c r="W2442" s="193" t="s">
        <v>12103</v>
      </c>
      <c r="X2442" s="196"/>
      <c r="Y2442" s="196"/>
      <c r="Z2442" s="196" t="n">
        <v>1</v>
      </c>
      <c r="AE2442" s="94" t="e">
        <f aca="false" t="array" ref="AE2442:AI2442">_xlfn.torow(_xlfn.unique(_xlfn._xlws.filter(cat_table[Subsector],$E2442=cat_table[Sector],"")))</f>
        <v>#NAME?</v>
      </c>
      <c r="AF2442" s="94" t="e">
        <v>#NAME?</v>
      </c>
      <c r="AG2442" s="94" t="e">
        <v>#NAME?</v>
      </c>
      <c r="AH2442" s="94" t="e">
        <v>#NAME?</v>
      </c>
      <c r="AI2442" s="94" t="e">
        <v>#NAME?</v>
      </c>
      <c r="AO2442" s="94" t="e">
        <f aca="false" t="array" ref="AO2442:AO2442">_xlfn.torow(_xlfn.unique(_xlfn._xlws.filter(cat_table[Sub-subsector],($E2442=cat_table[Sector])*($F2442=cat_table[Subsector]),"")))</f>
        <v>#NAME?</v>
      </c>
    </row>
    <row r="2443" customFormat="false" ht="15" hidden="false" customHeight="true" outlineLevel="0" collapsed="false">
      <c r="A2443" s="193" t="s">
        <v>12138</v>
      </c>
      <c r="B2443" s="20" t="str">
        <f aca="false">INDEX(Table2[], MATCH(L2443, Location_ID!$D$2:$D$648, 0), 1)</f>
        <v>1375764a-ccad-4d8b-9475-eeef0224c9e4</v>
      </c>
      <c r="C2443" s="193" t="s">
        <v>1197</v>
      </c>
      <c r="D2443" s="273" t="s">
        <v>354</v>
      </c>
      <c r="E2443" s="193" t="s">
        <v>7631</v>
      </c>
      <c r="F2443" s="193" t="s">
        <v>7632</v>
      </c>
      <c r="G2443" s="193" t="s">
        <v>7633</v>
      </c>
      <c r="H2443" s="196"/>
      <c r="I2443" s="193" t="s">
        <v>12100</v>
      </c>
      <c r="J2443" s="193" t="s">
        <v>12139</v>
      </c>
      <c r="K2443" s="193" t="s">
        <v>7120</v>
      </c>
      <c r="L2443" s="193" t="s">
        <v>2575</v>
      </c>
      <c r="M2443" s="193" t="s">
        <v>7110</v>
      </c>
      <c r="N2443" s="193" t="s">
        <v>12102</v>
      </c>
      <c r="O2443" s="193"/>
      <c r="P2443" s="219" t="n">
        <v>43831</v>
      </c>
      <c r="Q2443" s="219" t="n">
        <v>45291</v>
      </c>
      <c r="R2443" s="193" t="n">
        <v>1</v>
      </c>
      <c r="S2443" s="193" t="s">
        <v>7130</v>
      </c>
      <c r="T2443" s="193" t="n">
        <v>7.8</v>
      </c>
      <c r="U2443" s="193" t="n">
        <v>5</v>
      </c>
      <c r="V2443" s="193" t="n">
        <v>10.6</v>
      </c>
      <c r="W2443" s="193" t="s">
        <v>12103</v>
      </c>
      <c r="X2443" s="196"/>
      <c r="Y2443" s="196"/>
      <c r="Z2443" s="196" t="n">
        <v>1</v>
      </c>
      <c r="AE2443" s="94" t="e">
        <f aca="false" t="array" ref="AE2443:AI2443">_xlfn.torow(_xlfn.unique(_xlfn._xlws.filter(cat_table[Subsector],$E2443=cat_table[Sector],"")))</f>
        <v>#NAME?</v>
      </c>
      <c r="AF2443" s="94" t="e">
        <v>#NAME?</v>
      </c>
      <c r="AG2443" s="94" t="e">
        <v>#NAME?</v>
      </c>
      <c r="AH2443" s="94" t="e">
        <v>#NAME?</v>
      </c>
      <c r="AI2443" s="94" t="e">
        <v>#NAME?</v>
      </c>
      <c r="AO2443" s="94" t="e">
        <f aca="false" t="array" ref="AO2443:AO2443">_xlfn.torow(_xlfn.unique(_xlfn._xlws.filter(cat_table[Sub-subsector],($E2443=cat_table[Sector])*($F2443=cat_table[Subsector]),"")))</f>
        <v>#NAME?</v>
      </c>
    </row>
    <row r="2444" customFormat="false" ht="15" hidden="false" customHeight="true" outlineLevel="0" collapsed="false">
      <c r="A2444" s="193" t="s">
        <v>12140</v>
      </c>
      <c r="B2444" s="20" t="str">
        <f aca="false">INDEX(Table2[], MATCH(L2444, Location_ID!$D$2:$D$648, 0), 1)</f>
        <v>346123cf-caae-4552-b1f1-8e457ce6413a</v>
      </c>
      <c r="C2444" s="193" t="s">
        <v>1197</v>
      </c>
      <c r="D2444" s="273" t="s">
        <v>354</v>
      </c>
      <c r="E2444" s="193" t="s">
        <v>7631</v>
      </c>
      <c r="F2444" s="193" t="s">
        <v>7632</v>
      </c>
      <c r="G2444" s="193" t="s">
        <v>7633</v>
      </c>
      <c r="H2444" s="196"/>
      <c r="I2444" s="193" t="s">
        <v>12100</v>
      </c>
      <c r="J2444" s="193" t="s">
        <v>12141</v>
      </c>
      <c r="K2444" s="193" t="s">
        <v>7120</v>
      </c>
      <c r="L2444" s="193" t="s">
        <v>2578</v>
      </c>
      <c r="M2444" s="193" t="s">
        <v>7110</v>
      </c>
      <c r="N2444" s="193" t="s">
        <v>12102</v>
      </c>
      <c r="O2444" s="193"/>
      <c r="P2444" s="219" t="n">
        <v>43831</v>
      </c>
      <c r="Q2444" s="219" t="n">
        <v>45291</v>
      </c>
      <c r="R2444" s="193" t="n">
        <v>1</v>
      </c>
      <c r="S2444" s="193" t="s">
        <v>7130</v>
      </c>
      <c r="T2444" s="193" t="n">
        <v>6.2</v>
      </c>
      <c r="U2444" s="193" t="n">
        <v>4.1</v>
      </c>
      <c r="V2444" s="193" t="n">
        <v>8.3</v>
      </c>
      <c r="W2444" s="193" t="s">
        <v>12103</v>
      </c>
      <c r="X2444" s="196"/>
      <c r="Y2444" s="196"/>
      <c r="Z2444" s="196" t="n">
        <v>1</v>
      </c>
      <c r="AE2444" s="94" t="e">
        <f aca="false" t="array" ref="AE2444:AI2444">_xlfn.torow(_xlfn.unique(_xlfn._xlws.filter(cat_table[Subsector],$E2444=cat_table[Sector],"")))</f>
        <v>#NAME?</v>
      </c>
      <c r="AF2444" s="94" t="e">
        <v>#NAME?</v>
      </c>
      <c r="AG2444" s="94" t="e">
        <v>#NAME?</v>
      </c>
      <c r="AH2444" s="94" t="e">
        <v>#NAME?</v>
      </c>
      <c r="AI2444" s="94" t="e">
        <v>#NAME?</v>
      </c>
      <c r="AO2444" s="94" t="e">
        <f aca="false" t="array" ref="AO2444:AO2444">_xlfn.torow(_xlfn.unique(_xlfn._xlws.filter(cat_table[Sub-subsector],($E2444=cat_table[Sector])*($F2444=cat_table[Subsector]),"")))</f>
        <v>#NAME?</v>
      </c>
    </row>
    <row r="2445" customFormat="false" ht="15" hidden="false" customHeight="true" outlineLevel="0" collapsed="false">
      <c r="A2445" s="193" t="s">
        <v>12142</v>
      </c>
      <c r="B2445" s="20" t="str">
        <f aca="false">INDEX(Table2[], MATCH(L2445, Location_ID!$D$2:$D$648, 0), 1)</f>
        <v>bbcc5e2a-7d11-4d6d-a44f-f27279e34fb0</v>
      </c>
      <c r="C2445" s="193" t="s">
        <v>1197</v>
      </c>
      <c r="D2445" s="273" t="s">
        <v>354</v>
      </c>
      <c r="E2445" s="193" t="s">
        <v>7631</v>
      </c>
      <c r="F2445" s="193" t="s">
        <v>7632</v>
      </c>
      <c r="G2445" s="193" t="s">
        <v>7633</v>
      </c>
      <c r="H2445" s="196"/>
      <c r="I2445" s="193" t="s">
        <v>12100</v>
      </c>
      <c r="J2445" s="193" t="s">
        <v>12143</v>
      </c>
      <c r="K2445" s="193" t="s">
        <v>7120</v>
      </c>
      <c r="L2445" s="193" t="s">
        <v>2580</v>
      </c>
      <c r="M2445" s="193" t="s">
        <v>7110</v>
      </c>
      <c r="N2445" s="193" t="s">
        <v>12102</v>
      </c>
      <c r="O2445" s="193"/>
      <c r="P2445" s="219" t="n">
        <v>43831</v>
      </c>
      <c r="Q2445" s="219" t="n">
        <v>45291</v>
      </c>
      <c r="R2445" s="193" t="n">
        <v>1</v>
      </c>
      <c r="S2445" s="193" t="s">
        <v>7130</v>
      </c>
      <c r="T2445" s="193" t="n">
        <v>5.2</v>
      </c>
      <c r="U2445" s="193" t="n">
        <v>3.4</v>
      </c>
      <c r="V2445" s="193" t="n">
        <v>7</v>
      </c>
      <c r="W2445" s="193" t="s">
        <v>12103</v>
      </c>
      <c r="X2445" s="196"/>
      <c r="Y2445" s="196"/>
      <c r="Z2445" s="196" t="n">
        <v>1</v>
      </c>
      <c r="AE2445" s="94" t="e">
        <f aca="false" t="array" ref="AE2445:AI2445">_xlfn.torow(_xlfn.unique(_xlfn._xlws.filter(cat_table[Subsector],$E2445=cat_table[Sector],"")))</f>
        <v>#NAME?</v>
      </c>
      <c r="AF2445" s="94" t="e">
        <v>#NAME?</v>
      </c>
      <c r="AG2445" s="94" t="e">
        <v>#NAME?</v>
      </c>
      <c r="AH2445" s="94" t="e">
        <v>#NAME?</v>
      </c>
      <c r="AI2445" s="94" t="e">
        <v>#NAME?</v>
      </c>
      <c r="AO2445" s="94" t="e">
        <f aca="false" t="array" ref="AO2445:AO2445">_xlfn.torow(_xlfn.unique(_xlfn._xlws.filter(cat_table[Sub-subsector],($E2445=cat_table[Sector])*($F2445=cat_table[Subsector]),"")))</f>
        <v>#NAME?</v>
      </c>
    </row>
    <row r="2446" customFormat="false" ht="15" hidden="false" customHeight="true" outlineLevel="0" collapsed="false">
      <c r="A2446" s="193" t="s">
        <v>12144</v>
      </c>
      <c r="B2446" s="20" t="str">
        <f aca="false">INDEX(Table2[], MATCH(L2446, Location_ID!$D$2:$D$648, 0), 1)</f>
        <v>823ba88f-4308-4b40-8847-11f3d80d42a4</v>
      </c>
      <c r="C2446" s="193" t="s">
        <v>1197</v>
      </c>
      <c r="D2446" s="273" t="s">
        <v>354</v>
      </c>
      <c r="E2446" s="193" t="s">
        <v>7631</v>
      </c>
      <c r="F2446" s="193" t="s">
        <v>7632</v>
      </c>
      <c r="G2446" s="193" t="s">
        <v>7633</v>
      </c>
      <c r="H2446" s="196"/>
      <c r="I2446" s="193" t="s">
        <v>12100</v>
      </c>
      <c r="J2446" s="193" t="s">
        <v>12145</v>
      </c>
      <c r="K2446" s="193" t="s">
        <v>7120</v>
      </c>
      <c r="L2446" s="193" t="s">
        <v>2583</v>
      </c>
      <c r="M2446" s="193" t="s">
        <v>7110</v>
      </c>
      <c r="N2446" s="193" t="s">
        <v>12102</v>
      </c>
      <c r="O2446" s="193"/>
      <c r="P2446" s="219" t="n">
        <v>43831</v>
      </c>
      <c r="Q2446" s="219" t="n">
        <v>45291</v>
      </c>
      <c r="R2446" s="193" t="n">
        <v>1</v>
      </c>
      <c r="S2446" s="193" t="s">
        <v>7130</v>
      </c>
      <c r="T2446" s="193" t="n">
        <v>3.6</v>
      </c>
      <c r="U2446" s="193" t="n">
        <v>2.3</v>
      </c>
      <c r="V2446" s="193" t="n">
        <v>4.9</v>
      </c>
      <c r="W2446" s="193" t="s">
        <v>12103</v>
      </c>
      <c r="X2446" s="196"/>
      <c r="Y2446" s="196"/>
      <c r="Z2446" s="196" t="n">
        <v>1</v>
      </c>
      <c r="AE2446" s="94" t="e">
        <f aca="false" t="array" ref="AE2446:AI2446">_xlfn.torow(_xlfn.unique(_xlfn._xlws.filter(cat_table[Subsector],$E2446=cat_table[Sector],"")))</f>
        <v>#NAME?</v>
      </c>
      <c r="AF2446" s="94" t="e">
        <v>#NAME?</v>
      </c>
      <c r="AG2446" s="94" t="e">
        <v>#NAME?</v>
      </c>
      <c r="AH2446" s="94" t="e">
        <v>#NAME?</v>
      </c>
      <c r="AI2446" s="94" t="e">
        <v>#NAME?</v>
      </c>
      <c r="AO2446" s="94" t="e">
        <f aca="false" t="array" ref="AO2446:AO2446">_xlfn.torow(_xlfn.unique(_xlfn._xlws.filter(cat_table[Sub-subsector],($E2446=cat_table[Sector])*($F2446=cat_table[Subsector]),"")))</f>
        <v>#NAME?</v>
      </c>
    </row>
    <row r="2447" customFormat="false" ht="15" hidden="false" customHeight="true" outlineLevel="0" collapsed="false">
      <c r="A2447" s="193" t="s">
        <v>12146</v>
      </c>
      <c r="B2447" s="20" t="str">
        <f aca="false">INDEX(Table2[], MATCH(L2447, Location_ID!$D$2:$D$648, 0), 1)</f>
        <v>6d539e55-4299-418c-8904-641117298fed</v>
      </c>
      <c r="C2447" s="193" t="s">
        <v>1197</v>
      </c>
      <c r="D2447" s="273" t="s">
        <v>354</v>
      </c>
      <c r="E2447" s="193" t="s">
        <v>7631</v>
      </c>
      <c r="F2447" s="193" t="s">
        <v>7632</v>
      </c>
      <c r="G2447" s="193" t="s">
        <v>7633</v>
      </c>
      <c r="H2447" s="196"/>
      <c r="I2447" s="193" t="s">
        <v>12100</v>
      </c>
      <c r="J2447" s="193" t="s">
        <v>12147</v>
      </c>
      <c r="K2447" s="193" t="s">
        <v>7120</v>
      </c>
      <c r="L2447" s="193" t="s">
        <v>2585</v>
      </c>
      <c r="M2447" s="193" t="s">
        <v>7110</v>
      </c>
      <c r="N2447" s="193" t="s">
        <v>12102</v>
      </c>
      <c r="O2447" s="193"/>
      <c r="P2447" s="219" t="n">
        <v>43831</v>
      </c>
      <c r="Q2447" s="219" t="n">
        <v>45291</v>
      </c>
      <c r="R2447" s="193" t="n">
        <v>1</v>
      </c>
      <c r="S2447" s="193" t="s">
        <v>7130</v>
      </c>
      <c r="T2447" s="193" t="n">
        <v>8.4</v>
      </c>
      <c r="U2447" s="193" t="n">
        <v>6</v>
      </c>
      <c r="V2447" s="193" t="n">
        <v>10.8</v>
      </c>
      <c r="W2447" s="193" t="s">
        <v>12103</v>
      </c>
      <c r="X2447" s="196"/>
      <c r="Y2447" s="196"/>
      <c r="Z2447" s="196" t="n">
        <v>1</v>
      </c>
      <c r="AE2447" s="94" t="e">
        <f aca="false" t="array" ref="AE2447:AI2447">_xlfn.torow(_xlfn.unique(_xlfn._xlws.filter(cat_table[Subsector],$E2447=cat_table[Sector],"")))</f>
        <v>#NAME?</v>
      </c>
      <c r="AF2447" s="94" t="e">
        <v>#NAME?</v>
      </c>
      <c r="AG2447" s="94" t="e">
        <v>#NAME?</v>
      </c>
      <c r="AH2447" s="94" t="e">
        <v>#NAME?</v>
      </c>
      <c r="AI2447" s="94" t="e">
        <v>#NAME?</v>
      </c>
      <c r="AO2447" s="94" t="e">
        <f aca="false" t="array" ref="AO2447:AO2447">_xlfn.torow(_xlfn.unique(_xlfn._xlws.filter(cat_table[Sub-subsector],($E2447=cat_table[Sector])*($F2447=cat_table[Subsector]),"")))</f>
        <v>#NAME?</v>
      </c>
    </row>
    <row r="2448" customFormat="false" ht="15" hidden="false" customHeight="true" outlineLevel="0" collapsed="false">
      <c r="A2448" s="193" t="s">
        <v>12148</v>
      </c>
      <c r="B2448" s="20" t="str">
        <f aca="false">INDEX(Table2[], MATCH(L2448, Location_ID!$D$2:$D$648, 0), 1)</f>
        <v>ca2b5214-9e57-4fa2-afbc-ee8df0782490</v>
      </c>
      <c r="C2448" s="193" t="s">
        <v>1197</v>
      </c>
      <c r="D2448" s="273" t="s">
        <v>354</v>
      </c>
      <c r="E2448" s="193" t="s">
        <v>7631</v>
      </c>
      <c r="F2448" s="193" t="s">
        <v>7632</v>
      </c>
      <c r="G2448" s="193" t="s">
        <v>7633</v>
      </c>
      <c r="H2448" s="196"/>
      <c r="I2448" s="193" t="s">
        <v>12100</v>
      </c>
      <c r="J2448" s="193" t="s">
        <v>12149</v>
      </c>
      <c r="K2448" s="193" t="s">
        <v>7120</v>
      </c>
      <c r="L2448" s="193" t="s">
        <v>2588</v>
      </c>
      <c r="M2448" s="193" t="s">
        <v>7110</v>
      </c>
      <c r="N2448" s="193" t="s">
        <v>12102</v>
      </c>
      <c r="O2448" s="193"/>
      <c r="P2448" s="219" t="n">
        <v>43831</v>
      </c>
      <c r="Q2448" s="219" t="n">
        <v>45291</v>
      </c>
      <c r="R2448" s="193" t="n">
        <v>1</v>
      </c>
      <c r="S2448" s="193" t="s">
        <v>7130</v>
      </c>
      <c r="T2448" s="193" t="n">
        <v>7.1</v>
      </c>
      <c r="U2448" s="193" t="n">
        <v>5</v>
      </c>
      <c r="V2448" s="193" t="n">
        <v>9.2</v>
      </c>
      <c r="W2448" s="193" t="s">
        <v>12103</v>
      </c>
      <c r="X2448" s="196"/>
      <c r="Y2448" s="196"/>
      <c r="Z2448" s="196" t="n">
        <v>1</v>
      </c>
      <c r="AE2448" s="94" t="e">
        <f aca="false" t="array" ref="AE2448:AI2448">_xlfn.torow(_xlfn.unique(_xlfn._xlws.filter(cat_table[Subsector],$E2448=cat_table[Sector],"")))</f>
        <v>#NAME?</v>
      </c>
      <c r="AF2448" s="94" t="e">
        <v>#NAME?</v>
      </c>
      <c r="AG2448" s="94" t="e">
        <v>#NAME?</v>
      </c>
      <c r="AH2448" s="94" t="e">
        <v>#NAME?</v>
      </c>
      <c r="AI2448" s="94" t="e">
        <v>#NAME?</v>
      </c>
      <c r="AO2448" s="94" t="e">
        <f aca="false" t="array" ref="AO2448:AO2448">_xlfn.torow(_xlfn.unique(_xlfn._xlws.filter(cat_table[Sub-subsector],($E2448=cat_table[Sector])*($F2448=cat_table[Subsector]),"")))</f>
        <v>#NAME?</v>
      </c>
    </row>
    <row r="2449" customFormat="false" ht="15" hidden="false" customHeight="true" outlineLevel="0" collapsed="false">
      <c r="A2449" s="193" t="s">
        <v>12150</v>
      </c>
      <c r="B2449" s="20" t="str">
        <f aca="false">INDEX(Table2[], MATCH(L2449, Location_ID!$D$2:$D$648, 0), 1)</f>
        <v>df6b9e0d-d0aa-4b0d-8bd1-b4cbc408c491</v>
      </c>
      <c r="C2449" s="193" t="s">
        <v>1197</v>
      </c>
      <c r="D2449" s="273" t="s">
        <v>354</v>
      </c>
      <c r="E2449" s="193" t="s">
        <v>7631</v>
      </c>
      <c r="F2449" s="193" t="s">
        <v>7632</v>
      </c>
      <c r="G2449" s="193" t="s">
        <v>7633</v>
      </c>
      <c r="H2449" s="196"/>
      <c r="I2449" s="193" t="s">
        <v>12100</v>
      </c>
      <c r="J2449" s="193" t="s">
        <v>12151</v>
      </c>
      <c r="K2449" s="193" t="s">
        <v>7120</v>
      </c>
      <c r="L2449" s="193" t="s">
        <v>2591</v>
      </c>
      <c r="M2449" s="193" t="s">
        <v>7110</v>
      </c>
      <c r="N2449" s="193" t="s">
        <v>12102</v>
      </c>
      <c r="O2449" s="193"/>
      <c r="P2449" s="219" t="n">
        <v>43831</v>
      </c>
      <c r="Q2449" s="219" t="n">
        <v>45291</v>
      </c>
      <c r="R2449" s="193" t="n">
        <v>1</v>
      </c>
      <c r="S2449" s="193" t="s">
        <v>7130</v>
      </c>
      <c r="T2449" s="193" t="n">
        <v>2.4</v>
      </c>
      <c r="U2449" s="193" t="n">
        <v>1.4</v>
      </c>
      <c r="V2449" s="193" t="n">
        <v>3.4</v>
      </c>
      <c r="W2449" s="193" t="s">
        <v>12103</v>
      </c>
      <c r="X2449" s="196"/>
      <c r="Y2449" s="196"/>
      <c r="Z2449" s="196" t="n">
        <v>1</v>
      </c>
      <c r="AE2449" s="94" t="e">
        <f aca="false" t="array" ref="AE2449:AI2449">_xlfn.torow(_xlfn.unique(_xlfn._xlws.filter(cat_table[Subsector],$E2449=cat_table[Sector],"")))</f>
        <v>#NAME?</v>
      </c>
      <c r="AF2449" s="94" t="e">
        <v>#NAME?</v>
      </c>
      <c r="AG2449" s="94" t="e">
        <v>#NAME?</v>
      </c>
      <c r="AH2449" s="94" t="e">
        <v>#NAME?</v>
      </c>
      <c r="AI2449" s="94" t="e">
        <v>#NAME?</v>
      </c>
      <c r="AO2449" s="94" t="e">
        <f aca="false" t="array" ref="AO2449:AO2449">_xlfn.torow(_xlfn.unique(_xlfn._xlws.filter(cat_table[Sub-subsector],($E2449=cat_table[Sector])*($F2449=cat_table[Subsector]),"")))</f>
        <v>#NAME?</v>
      </c>
    </row>
    <row r="2450" customFormat="false" ht="15" hidden="false" customHeight="true" outlineLevel="0" collapsed="false">
      <c r="A2450" s="193" t="s">
        <v>12152</v>
      </c>
      <c r="B2450" s="20" t="str">
        <f aca="false">INDEX(Table2[], MATCH(L2450, Location_ID!$D$2:$D$648, 0), 1)</f>
        <v>11a3dfe2-f1bd-45f2-91a0-d86a1c5e1862</v>
      </c>
      <c r="C2450" s="193" t="s">
        <v>1197</v>
      </c>
      <c r="D2450" s="273" t="s">
        <v>354</v>
      </c>
      <c r="E2450" s="193" t="s">
        <v>7631</v>
      </c>
      <c r="F2450" s="193" t="s">
        <v>7632</v>
      </c>
      <c r="G2450" s="193" t="s">
        <v>7633</v>
      </c>
      <c r="H2450" s="196"/>
      <c r="I2450" s="193" t="s">
        <v>12100</v>
      </c>
      <c r="J2450" s="193" t="s">
        <v>12153</v>
      </c>
      <c r="K2450" s="193" t="s">
        <v>7120</v>
      </c>
      <c r="L2450" s="193" t="s">
        <v>2593</v>
      </c>
      <c r="M2450" s="193" t="s">
        <v>7110</v>
      </c>
      <c r="N2450" s="193" t="s">
        <v>12102</v>
      </c>
      <c r="O2450" s="193"/>
      <c r="P2450" s="219" t="n">
        <v>43831</v>
      </c>
      <c r="Q2450" s="219" t="n">
        <v>45291</v>
      </c>
      <c r="R2450" s="193" t="n">
        <v>1</v>
      </c>
      <c r="S2450" s="193" t="s">
        <v>7130</v>
      </c>
      <c r="T2450" s="193" t="n">
        <v>2.4</v>
      </c>
      <c r="U2450" s="193" t="n">
        <v>1.3</v>
      </c>
      <c r="V2450" s="193" t="n">
        <v>3.5</v>
      </c>
      <c r="W2450" s="193" t="s">
        <v>12103</v>
      </c>
      <c r="X2450" s="196"/>
      <c r="Y2450" s="196"/>
      <c r="Z2450" s="196" t="n">
        <v>1</v>
      </c>
      <c r="AE2450" s="94" t="e">
        <f aca="false" t="array" ref="AE2450:AI2450">_xlfn.torow(_xlfn.unique(_xlfn._xlws.filter(cat_table[Subsector],$E2450=cat_table[Sector],"")))</f>
        <v>#NAME?</v>
      </c>
      <c r="AF2450" s="94" t="e">
        <v>#NAME?</v>
      </c>
      <c r="AG2450" s="94" t="e">
        <v>#NAME?</v>
      </c>
      <c r="AH2450" s="94" t="e">
        <v>#NAME?</v>
      </c>
      <c r="AI2450" s="94" t="e">
        <v>#NAME?</v>
      </c>
      <c r="AO2450" s="94" t="e">
        <f aca="false" t="array" ref="AO2450:AO2450">_xlfn.torow(_xlfn.unique(_xlfn._xlws.filter(cat_table[Sub-subsector],($E2450=cat_table[Sector])*($F2450=cat_table[Subsector]),"")))</f>
        <v>#NAME?</v>
      </c>
    </row>
    <row r="2451" customFormat="false" ht="15" hidden="false" customHeight="true" outlineLevel="0" collapsed="false">
      <c r="A2451" s="193" t="s">
        <v>12154</v>
      </c>
      <c r="B2451" s="20" t="str">
        <f aca="false">INDEX(Table2[], MATCH(L2451, Location_ID!$D$2:$D$648, 0), 1)</f>
        <v>9cc3140e-2c98-4654-92e2-1f925d7d3d5b</v>
      </c>
      <c r="C2451" s="193" t="s">
        <v>1197</v>
      </c>
      <c r="D2451" s="273" t="s">
        <v>354</v>
      </c>
      <c r="E2451" s="193" t="s">
        <v>7631</v>
      </c>
      <c r="F2451" s="193" t="s">
        <v>7632</v>
      </c>
      <c r="G2451" s="193" t="s">
        <v>7633</v>
      </c>
      <c r="H2451" s="196"/>
      <c r="I2451" s="193" t="s">
        <v>12100</v>
      </c>
      <c r="J2451" s="193" t="s">
        <v>12155</v>
      </c>
      <c r="K2451" s="193" t="s">
        <v>7120</v>
      </c>
      <c r="L2451" s="193" t="s">
        <v>2595</v>
      </c>
      <c r="M2451" s="193" t="s">
        <v>7110</v>
      </c>
      <c r="N2451" s="193" t="s">
        <v>12102</v>
      </c>
      <c r="O2451" s="193"/>
      <c r="P2451" s="219" t="n">
        <v>43831</v>
      </c>
      <c r="Q2451" s="219" t="n">
        <v>45291</v>
      </c>
      <c r="R2451" s="193" t="n">
        <v>1</v>
      </c>
      <c r="S2451" s="193" t="s">
        <v>7130</v>
      </c>
      <c r="T2451" s="193" t="n">
        <v>5.5</v>
      </c>
      <c r="U2451" s="193" t="n">
        <v>3.3</v>
      </c>
      <c r="V2451" s="193" t="n">
        <v>7.7</v>
      </c>
      <c r="W2451" s="193" t="s">
        <v>12103</v>
      </c>
      <c r="X2451" s="196"/>
      <c r="Y2451" s="196"/>
      <c r="Z2451" s="196" t="n">
        <v>1</v>
      </c>
      <c r="AE2451" s="94" t="e">
        <f aca="false" t="array" ref="AE2451:AI2451">_xlfn.torow(_xlfn.unique(_xlfn._xlws.filter(cat_table[Subsector],$E2451=cat_table[Sector],"")))</f>
        <v>#NAME?</v>
      </c>
      <c r="AF2451" s="94" t="e">
        <v>#NAME?</v>
      </c>
      <c r="AG2451" s="94" t="e">
        <v>#NAME?</v>
      </c>
      <c r="AH2451" s="94" t="e">
        <v>#NAME?</v>
      </c>
      <c r="AI2451" s="94" t="e">
        <v>#NAME?</v>
      </c>
      <c r="AO2451" s="94" t="e">
        <f aca="false" t="array" ref="AO2451:AO2451">_xlfn.torow(_xlfn.unique(_xlfn._xlws.filter(cat_table[Sub-subsector],($E2451=cat_table[Sector])*($F2451=cat_table[Subsector]),"")))</f>
        <v>#NAME?</v>
      </c>
    </row>
    <row r="2452" customFormat="false" ht="15" hidden="false" customHeight="true" outlineLevel="0" collapsed="false">
      <c r="A2452" s="193" t="s">
        <v>12156</v>
      </c>
      <c r="B2452" s="20" t="str">
        <f aca="false">INDEX(Table2[], MATCH(L2452, Location_ID!$D$2:$D$648, 0), 1)</f>
        <v>b1abf9d0-e3b6-4b78-89ba-4a5c111cd658</v>
      </c>
      <c r="C2452" s="193" t="s">
        <v>1197</v>
      </c>
      <c r="D2452" s="273" t="s">
        <v>354</v>
      </c>
      <c r="E2452" s="193" t="s">
        <v>7631</v>
      </c>
      <c r="F2452" s="193" t="s">
        <v>7632</v>
      </c>
      <c r="G2452" s="193" t="s">
        <v>7633</v>
      </c>
      <c r="H2452" s="196"/>
      <c r="I2452" s="193" t="s">
        <v>12100</v>
      </c>
      <c r="J2452" s="193" t="s">
        <v>12157</v>
      </c>
      <c r="K2452" s="193" t="s">
        <v>7120</v>
      </c>
      <c r="L2452" s="193" t="s">
        <v>2597</v>
      </c>
      <c r="M2452" s="193" t="s">
        <v>7110</v>
      </c>
      <c r="N2452" s="193" t="s">
        <v>12102</v>
      </c>
      <c r="O2452" s="193"/>
      <c r="P2452" s="219" t="n">
        <v>43831</v>
      </c>
      <c r="Q2452" s="219" t="n">
        <v>45291</v>
      </c>
      <c r="R2452" s="193" t="n">
        <v>1</v>
      </c>
      <c r="S2452" s="193" t="s">
        <v>7130</v>
      </c>
      <c r="T2452" s="193" t="n">
        <v>11.3</v>
      </c>
      <c r="U2452" s="193" t="n">
        <v>6.8</v>
      </c>
      <c r="V2452" s="193" t="n">
        <v>15.8</v>
      </c>
      <c r="W2452" s="193" t="s">
        <v>12103</v>
      </c>
      <c r="X2452" s="196"/>
      <c r="Y2452" s="196"/>
      <c r="Z2452" s="196" t="n">
        <v>1</v>
      </c>
      <c r="AE2452" s="94" t="e">
        <f aca="false" t="array" ref="AE2452:AI2452">_xlfn.torow(_xlfn.unique(_xlfn._xlws.filter(cat_table[Subsector],$E2452=cat_table[Sector],"")))</f>
        <v>#NAME?</v>
      </c>
      <c r="AF2452" s="94" t="e">
        <v>#NAME?</v>
      </c>
      <c r="AG2452" s="94" t="e">
        <v>#NAME?</v>
      </c>
      <c r="AH2452" s="94" t="e">
        <v>#NAME?</v>
      </c>
      <c r="AI2452" s="94" t="e">
        <v>#NAME?</v>
      </c>
      <c r="AO2452" s="94" t="e">
        <f aca="false" t="array" ref="AO2452:AO2452">_xlfn.torow(_xlfn.unique(_xlfn._xlws.filter(cat_table[Sub-subsector],($E2452=cat_table[Sector])*($F2452=cat_table[Subsector]),"")))</f>
        <v>#NAME?</v>
      </c>
    </row>
    <row r="2453" customFormat="false" ht="15" hidden="false" customHeight="true" outlineLevel="0" collapsed="false">
      <c r="A2453" s="193" t="s">
        <v>12158</v>
      </c>
      <c r="B2453" s="20" t="str">
        <f aca="false">INDEX(Table2[], MATCH(L2453, Location_ID!$D$2:$D$648, 0), 1)</f>
        <v>c7965c1e-e751-4b14-8957-83181ce4a125</v>
      </c>
      <c r="C2453" s="193" t="s">
        <v>1197</v>
      </c>
      <c r="D2453" s="273" t="s">
        <v>354</v>
      </c>
      <c r="E2453" s="193" t="s">
        <v>7631</v>
      </c>
      <c r="F2453" s="193" t="s">
        <v>7632</v>
      </c>
      <c r="G2453" s="193" t="s">
        <v>7633</v>
      </c>
      <c r="H2453" s="196"/>
      <c r="I2453" s="193" t="s">
        <v>12100</v>
      </c>
      <c r="J2453" s="193" t="s">
        <v>12159</v>
      </c>
      <c r="K2453" s="193" t="s">
        <v>7120</v>
      </c>
      <c r="L2453" s="193" t="s">
        <v>2599</v>
      </c>
      <c r="M2453" s="193" t="s">
        <v>7110</v>
      </c>
      <c r="N2453" s="193" t="s">
        <v>12102</v>
      </c>
      <c r="O2453" s="193"/>
      <c r="P2453" s="219" t="n">
        <v>43831</v>
      </c>
      <c r="Q2453" s="219" t="n">
        <v>45291</v>
      </c>
      <c r="R2453" s="193" t="n">
        <v>1</v>
      </c>
      <c r="S2453" s="193" t="s">
        <v>7130</v>
      </c>
      <c r="T2453" s="193" t="n">
        <v>2.1</v>
      </c>
      <c r="U2453" s="193" t="n">
        <v>1.2</v>
      </c>
      <c r="V2453" s="193" t="n">
        <v>3</v>
      </c>
      <c r="W2453" s="193" t="s">
        <v>12103</v>
      </c>
      <c r="X2453" s="196"/>
      <c r="Y2453" s="196"/>
      <c r="Z2453" s="196" t="n">
        <v>1</v>
      </c>
      <c r="AE2453" s="94" t="e">
        <f aca="false" t="array" ref="AE2453:AI2453">_xlfn.torow(_xlfn.unique(_xlfn._xlws.filter(cat_table[Subsector],$E2453=cat_table[Sector],"")))</f>
        <v>#NAME?</v>
      </c>
      <c r="AF2453" s="94" t="e">
        <v>#NAME?</v>
      </c>
      <c r="AG2453" s="94" t="e">
        <v>#NAME?</v>
      </c>
      <c r="AH2453" s="94" t="e">
        <v>#NAME?</v>
      </c>
      <c r="AI2453" s="94" t="e">
        <v>#NAME?</v>
      </c>
      <c r="AO2453" s="94" t="e">
        <f aca="false" t="array" ref="AO2453:AO2453">_xlfn.torow(_xlfn.unique(_xlfn._xlws.filter(cat_table[Sub-subsector],($E2453=cat_table[Sector])*($F2453=cat_table[Subsector]),"")))</f>
        <v>#NAME?</v>
      </c>
    </row>
    <row r="2454" customFormat="false" ht="15" hidden="false" customHeight="true" outlineLevel="0" collapsed="false">
      <c r="A2454" s="193" t="s">
        <v>12160</v>
      </c>
      <c r="B2454" s="20" t="str">
        <f aca="false">INDEX(Table2[], MATCH(L2454, Location_ID!$D$2:$D$648, 0), 1)</f>
        <v>45ba16b2-ce7b-4dca-93e1-347b913682cc</v>
      </c>
      <c r="C2454" s="193" t="s">
        <v>1197</v>
      </c>
      <c r="D2454" s="273" t="s">
        <v>354</v>
      </c>
      <c r="E2454" s="193" t="s">
        <v>7631</v>
      </c>
      <c r="F2454" s="193" t="s">
        <v>7632</v>
      </c>
      <c r="G2454" s="193" t="s">
        <v>7633</v>
      </c>
      <c r="H2454" s="196"/>
      <c r="I2454" s="193" t="s">
        <v>12100</v>
      </c>
      <c r="J2454" s="193" t="s">
        <v>12161</v>
      </c>
      <c r="K2454" s="193" t="s">
        <v>7120</v>
      </c>
      <c r="L2454" s="193" t="s">
        <v>2602</v>
      </c>
      <c r="M2454" s="193" t="s">
        <v>7110</v>
      </c>
      <c r="N2454" s="193" t="s">
        <v>12102</v>
      </c>
      <c r="O2454" s="193"/>
      <c r="P2454" s="219" t="n">
        <v>43831</v>
      </c>
      <c r="Q2454" s="219" t="n">
        <v>45291</v>
      </c>
      <c r="R2454" s="193" t="n">
        <v>1</v>
      </c>
      <c r="S2454" s="193" t="s">
        <v>7130</v>
      </c>
      <c r="T2454" s="193" t="n">
        <v>5.2</v>
      </c>
      <c r="U2454" s="193" t="n">
        <v>3.3</v>
      </c>
      <c r="V2454" s="193" t="n">
        <v>7.1</v>
      </c>
      <c r="W2454" s="193" t="s">
        <v>12103</v>
      </c>
      <c r="X2454" s="196"/>
      <c r="Y2454" s="196"/>
      <c r="Z2454" s="196" t="n">
        <v>1</v>
      </c>
      <c r="AE2454" s="94" t="e">
        <f aca="false" t="array" ref="AE2454:AI2454">_xlfn.torow(_xlfn.unique(_xlfn._xlws.filter(cat_table[Subsector],$E2454=cat_table[Sector],"")))</f>
        <v>#NAME?</v>
      </c>
      <c r="AF2454" s="94" t="e">
        <v>#NAME?</v>
      </c>
      <c r="AG2454" s="94" t="e">
        <v>#NAME?</v>
      </c>
      <c r="AH2454" s="94" t="e">
        <v>#NAME?</v>
      </c>
      <c r="AI2454" s="94" t="e">
        <v>#NAME?</v>
      </c>
      <c r="AO2454" s="94" t="e">
        <f aca="false" t="array" ref="AO2454:AO2454">_xlfn.torow(_xlfn.unique(_xlfn._xlws.filter(cat_table[Sub-subsector],($E2454=cat_table[Sector])*($F2454=cat_table[Subsector]),"")))</f>
        <v>#NAME?</v>
      </c>
    </row>
    <row r="2455" customFormat="false" ht="15" hidden="false" customHeight="true" outlineLevel="0" collapsed="false">
      <c r="A2455" s="193" t="s">
        <v>12162</v>
      </c>
      <c r="B2455" s="20" t="str">
        <f aca="false">INDEX(Table2[], MATCH(L2455, Location_ID!$D$2:$D$648, 0), 1)</f>
        <v>7aaa1616-f04e-4a39-8959-43f90f40d905</v>
      </c>
      <c r="C2455" s="193" t="s">
        <v>1197</v>
      </c>
      <c r="D2455" s="273" t="s">
        <v>354</v>
      </c>
      <c r="E2455" s="193" t="s">
        <v>7631</v>
      </c>
      <c r="F2455" s="193" t="s">
        <v>7632</v>
      </c>
      <c r="G2455" s="193" t="s">
        <v>7633</v>
      </c>
      <c r="H2455" s="196"/>
      <c r="I2455" s="193" t="s">
        <v>12100</v>
      </c>
      <c r="J2455" s="193" t="s">
        <v>12163</v>
      </c>
      <c r="K2455" s="193" t="s">
        <v>7120</v>
      </c>
      <c r="L2455" s="193" t="s">
        <v>2604</v>
      </c>
      <c r="M2455" s="193" t="s">
        <v>7110</v>
      </c>
      <c r="N2455" s="193" t="s">
        <v>12102</v>
      </c>
      <c r="O2455" s="193"/>
      <c r="P2455" s="219" t="n">
        <v>43831</v>
      </c>
      <c r="Q2455" s="219" t="n">
        <v>45291</v>
      </c>
      <c r="R2455" s="193" t="n">
        <v>1</v>
      </c>
      <c r="S2455" s="193" t="s">
        <v>7130</v>
      </c>
      <c r="T2455" s="193" t="n">
        <v>12</v>
      </c>
      <c r="U2455" s="193" t="n">
        <v>7.8</v>
      </c>
      <c r="V2455" s="193" t="n">
        <v>16.2</v>
      </c>
      <c r="W2455" s="193" t="s">
        <v>12103</v>
      </c>
      <c r="X2455" s="196"/>
      <c r="Y2455" s="196"/>
      <c r="Z2455" s="196" t="n">
        <v>1</v>
      </c>
      <c r="AE2455" s="94" t="e">
        <f aca="false" t="array" ref="AE2455:AI2455">_xlfn.torow(_xlfn.unique(_xlfn._xlws.filter(cat_table[Subsector],$E2455=cat_table[Sector],"")))</f>
        <v>#NAME?</v>
      </c>
      <c r="AF2455" s="94" t="e">
        <v>#NAME?</v>
      </c>
      <c r="AG2455" s="94" t="e">
        <v>#NAME?</v>
      </c>
      <c r="AH2455" s="94" t="e">
        <v>#NAME?</v>
      </c>
      <c r="AI2455" s="94" t="e">
        <v>#NAME?</v>
      </c>
      <c r="AO2455" s="94" t="e">
        <f aca="false" t="array" ref="AO2455:AO2455">_xlfn.torow(_xlfn.unique(_xlfn._xlws.filter(cat_table[Sub-subsector],($E2455=cat_table[Sector])*($F2455=cat_table[Subsector]),"")))</f>
        <v>#NAME?</v>
      </c>
    </row>
    <row r="2456" customFormat="false" ht="15" hidden="false" customHeight="true" outlineLevel="0" collapsed="false">
      <c r="A2456" s="193" t="s">
        <v>12164</v>
      </c>
      <c r="B2456" s="20" t="str">
        <f aca="false">INDEX(Table2[], MATCH(L2456, Location_ID!$D$2:$D$648, 0), 1)</f>
        <v>489d3e82-d65f-41c2-83d0-19189eb6cd5e</v>
      </c>
      <c r="C2456" s="193" t="s">
        <v>1197</v>
      </c>
      <c r="D2456" s="273" t="s">
        <v>354</v>
      </c>
      <c r="E2456" s="193" t="s">
        <v>7631</v>
      </c>
      <c r="F2456" s="193" t="s">
        <v>7632</v>
      </c>
      <c r="G2456" s="193" t="s">
        <v>7633</v>
      </c>
      <c r="H2456" s="196"/>
      <c r="I2456" s="193" t="s">
        <v>12100</v>
      </c>
      <c r="J2456" s="193" t="s">
        <v>12165</v>
      </c>
      <c r="K2456" s="193" t="s">
        <v>7120</v>
      </c>
      <c r="L2456" s="193" t="s">
        <v>2607</v>
      </c>
      <c r="M2456" s="193" t="s">
        <v>7110</v>
      </c>
      <c r="N2456" s="193" t="s">
        <v>12102</v>
      </c>
      <c r="O2456" s="193"/>
      <c r="P2456" s="219" t="n">
        <v>43831</v>
      </c>
      <c r="Q2456" s="219" t="n">
        <v>45291</v>
      </c>
      <c r="R2456" s="193" t="n">
        <v>1</v>
      </c>
      <c r="S2456" s="193" t="s">
        <v>7130</v>
      </c>
      <c r="T2456" s="193" t="n">
        <v>12</v>
      </c>
      <c r="U2456" s="193" t="n">
        <v>8.6</v>
      </c>
      <c r="V2456" s="193" t="n">
        <v>15.4</v>
      </c>
      <c r="W2456" s="193" t="s">
        <v>12103</v>
      </c>
      <c r="X2456" s="196"/>
      <c r="Y2456" s="196"/>
      <c r="Z2456" s="196" t="n">
        <v>1</v>
      </c>
      <c r="AE2456" s="94" t="e">
        <f aca="false" t="array" ref="AE2456:AI2456">_xlfn.torow(_xlfn.unique(_xlfn._xlws.filter(cat_table[Subsector],$E2456=cat_table[Sector],"")))</f>
        <v>#NAME?</v>
      </c>
      <c r="AF2456" s="94" t="e">
        <v>#NAME?</v>
      </c>
      <c r="AG2456" s="94" t="e">
        <v>#NAME?</v>
      </c>
      <c r="AH2456" s="94" t="e">
        <v>#NAME?</v>
      </c>
      <c r="AI2456" s="94" t="e">
        <v>#NAME?</v>
      </c>
      <c r="AO2456" s="94" t="e">
        <f aca="false" t="array" ref="AO2456:AO2456">_xlfn.torow(_xlfn.unique(_xlfn._xlws.filter(cat_table[Sub-subsector],($E2456=cat_table[Sector])*($F2456=cat_table[Subsector]),"")))</f>
        <v>#NAME?</v>
      </c>
    </row>
    <row r="2457" customFormat="false" ht="15" hidden="false" customHeight="true" outlineLevel="0" collapsed="false">
      <c r="A2457" s="193" t="s">
        <v>12166</v>
      </c>
      <c r="B2457" s="20" t="str">
        <f aca="false">INDEX(Table2[], MATCH(L2457, Location_ID!$D$2:$D$648, 0), 1)</f>
        <v>7bcf6476-ff3f-49a9-adc4-a4cd5b2c7aa9</v>
      </c>
      <c r="C2457" s="193" t="s">
        <v>1197</v>
      </c>
      <c r="D2457" s="273" t="s">
        <v>354</v>
      </c>
      <c r="E2457" s="193" t="s">
        <v>7631</v>
      </c>
      <c r="F2457" s="193" t="s">
        <v>7632</v>
      </c>
      <c r="G2457" s="193" t="s">
        <v>7633</v>
      </c>
      <c r="H2457" s="196"/>
      <c r="I2457" s="193" t="s">
        <v>12100</v>
      </c>
      <c r="J2457" s="193" t="s">
        <v>12167</v>
      </c>
      <c r="K2457" s="193" t="s">
        <v>7120</v>
      </c>
      <c r="L2457" s="193" t="s">
        <v>2609</v>
      </c>
      <c r="M2457" s="193" t="s">
        <v>7110</v>
      </c>
      <c r="N2457" s="193" t="s">
        <v>12102</v>
      </c>
      <c r="O2457" s="193"/>
      <c r="P2457" s="219" t="n">
        <v>43831</v>
      </c>
      <c r="Q2457" s="219" t="n">
        <v>45291</v>
      </c>
      <c r="R2457" s="193" t="n">
        <v>1</v>
      </c>
      <c r="S2457" s="193" t="s">
        <v>7130</v>
      </c>
      <c r="T2457" s="193" t="n">
        <v>7.1</v>
      </c>
      <c r="U2457" s="193" t="n">
        <v>4.6</v>
      </c>
      <c r="V2457" s="193" t="n">
        <v>9.6</v>
      </c>
      <c r="W2457" s="193" t="s">
        <v>12103</v>
      </c>
      <c r="X2457" s="196"/>
      <c r="Y2457" s="196"/>
      <c r="Z2457" s="196" t="n">
        <v>1</v>
      </c>
      <c r="AE2457" s="94" t="e">
        <f aca="false" t="array" ref="AE2457:AI2457">_xlfn.torow(_xlfn.unique(_xlfn._xlws.filter(cat_table[Subsector],$E2457=cat_table[Sector],"")))</f>
        <v>#NAME?</v>
      </c>
      <c r="AF2457" s="94" t="e">
        <v>#NAME?</v>
      </c>
      <c r="AG2457" s="94" t="e">
        <v>#NAME?</v>
      </c>
      <c r="AH2457" s="94" t="e">
        <v>#NAME?</v>
      </c>
      <c r="AI2457" s="94" t="e">
        <v>#NAME?</v>
      </c>
      <c r="AO2457" s="94" t="e">
        <f aca="false" t="array" ref="AO2457:AO2457">_xlfn.torow(_xlfn.unique(_xlfn._xlws.filter(cat_table[Sub-subsector],($E2457=cat_table[Sector])*($F2457=cat_table[Subsector]),"")))</f>
        <v>#NAME?</v>
      </c>
    </row>
    <row r="2458" customFormat="false" ht="15" hidden="false" customHeight="true" outlineLevel="0" collapsed="false">
      <c r="A2458" s="193" t="s">
        <v>12168</v>
      </c>
      <c r="B2458" s="20" t="str">
        <f aca="false">INDEX(Table2[], MATCH(L2458, Location_ID!$D$2:$D$648, 0), 1)</f>
        <v>5e8d56a0-1965-417a-ad16-600c808341dc</v>
      </c>
      <c r="C2458" s="193" t="s">
        <v>1197</v>
      </c>
      <c r="D2458" s="273" t="s">
        <v>354</v>
      </c>
      <c r="E2458" s="193" t="s">
        <v>7631</v>
      </c>
      <c r="F2458" s="193" t="s">
        <v>7632</v>
      </c>
      <c r="G2458" s="193" t="s">
        <v>7633</v>
      </c>
      <c r="H2458" s="196"/>
      <c r="I2458" s="193" t="s">
        <v>12100</v>
      </c>
      <c r="J2458" s="193" t="s">
        <v>12169</v>
      </c>
      <c r="K2458" s="193" t="s">
        <v>7120</v>
      </c>
      <c r="L2458" s="193" t="s">
        <v>2611</v>
      </c>
      <c r="M2458" s="193" t="s">
        <v>7110</v>
      </c>
      <c r="N2458" s="193" t="s">
        <v>12102</v>
      </c>
      <c r="O2458" s="193"/>
      <c r="P2458" s="219" t="n">
        <v>43831</v>
      </c>
      <c r="Q2458" s="219" t="n">
        <v>45291</v>
      </c>
      <c r="R2458" s="193" t="n">
        <v>1</v>
      </c>
      <c r="S2458" s="193" t="s">
        <v>7130</v>
      </c>
      <c r="T2458" s="193" t="n">
        <v>5.5</v>
      </c>
      <c r="U2458" s="193" t="n">
        <v>3.5</v>
      </c>
      <c r="V2458" s="193" t="n">
        <v>7.5</v>
      </c>
      <c r="W2458" s="193" t="s">
        <v>12103</v>
      </c>
      <c r="X2458" s="196"/>
      <c r="Y2458" s="196"/>
      <c r="Z2458" s="196" t="n">
        <v>1</v>
      </c>
      <c r="AE2458" s="94" t="e">
        <f aca="false" t="array" ref="AE2458:AI2458">_xlfn.torow(_xlfn.unique(_xlfn._xlws.filter(cat_table[Subsector],$E2458=cat_table[Sector],"")))</f>
        <v>#NAME?</v>
      </c>
      <c r="AF2458" s="94" t="e">
        <v>#NAME?</v>
      </c>
      <c r="AG2458" s="94" t="e">
        <v>#NAME?</v>
      </c>
      <c r="AH2458" s="94" t="e">
        <v>#NAME?</v>
      </c>
      <c r="AI2458" s="94" t="e">
        <v>#NAME?</v>
      </c>
      <c r="AO2458" s="94" t="e">
        <f aca="false" t="array" ref="AO2458:AO2458">_xlfn.torow(_xlfn.unique(_xlfn._xlws.filter(cat_table[Sub-subsector],($E2458=cat_table[Sector])*($F2458=cat_table[Subsector]),"")))</f>
        <v>#NAME?</v>
      </c>
    </row>
    <row r="2459" customFormat="false" ht="15" hidden="false" customHeight="true" outlineLevel="0" collapsed="false">
      <c r="A2459" s="193" t="s">
        <v>12170</v>
      </c>
      <c r="B2459" s="20" t="str">
        <f aca="false">INDEX(Table2[], MATCH(L2459, Location_ID!$D$2:$D$648, 0), 1)</f>
        <v>2516abb0-c3b6-4963-ab8e-b11a7ac316ab</v>
      </c>
      <c r="C2459" s="193" t="s">
        <v>1197</v>
      </c>
      <c r="D2459" s="273" t="s">
        <v>354</v>
      </c>
      <c r="E2459" s="193" t="s">
        <v>7631</v>
      </c>
      <c r="F2459" s="193" t="s">
        <v>7632</v>
      </c>
      <c r="G2459" s="193" t="s">
        <v>7633</v>
      </c>
      <c r="H2459" s="196"/>
      <c r="I2459" s="193" t="s">
        <v>12100</v>
      </c>
      <c r="J2459" s="193" t="s">
        <v>12171</v>
      </c>
      <c r="K2459" s="193" t="s">
        <v>7120</v>
      </c>
      <c r="L2459" s="193" t="s">
        <v>2614</v>
      </c>
      <c r="M2459" s="193" t="s">
        <v>7110</v>
      </c>
      <c r="N2459" s="193" t="s">
        <v>12102</v>
      </c>
      <c r="O2459" s="193"/>
      <c r="P2459" s="219" t="n">
        <v>43831</v>
      </c>
      <c r="Q2459" s="219" t="n">
        <v>45291</v>
      </c>
      <c r="R2459" s="193" t="n">
        <v>1</v>
      </c>
      <c r="S2459" s="193" t="s">
        <v>7130</v>
      </c>
      <c r="T2459" s="193" t="n">
        <v>4.9</v>
      </c>
      <c r="U2459" s="193" t="n">
        <v>2.9</v>
      </c>
      <c r="V2459" s="193" t="n">
        <v>6.9</v>
      </c>
      <c r="W2459" s="193" t="s">
        <v>12103</v>
      </c>
      <c r="X2459" s="196"/>
      <c r="Y2459" s="196"/>
      <c r="Z2459" s="196" t="n">
        <v>1</v>
      </c>
      <c r="AE2459" s="94" t="e">
        <f aca="false" t="array" ref="AE2459:AI2459">_xlfn.torow(_xlfn.unique(_xlfn._xlws.filter(cat_table[Subsector],$E2459=cat_table[Sector],"")))</f>
        <v>#NAME?</v>
      </c>
      <c r="AF2459" s="94" t="e">
        <v>#NAME?</v>
      </c>
      <c r="AG2459" s="94" t="e">
        <v>#NAME?</v>
      </c>
      <c r="AH2459" s="94" t="e">
        <v>#NAME?</v>
      </c>
      <c r="AI2459" s="94" t="e">
        <v>#NAME?</v>
      </c>
      <c r="AO2459" s="94" t="e">
        <f aca="false" t="array" ref="AO2459:AO2459">_xlfn.torow(_xlfn.unique(_xlfn._xlws.filter(cat_table[Sub-subsector],($E2459=cat_table[Sector])*($F2459=cat_table[Subsector]),"")))</f>
        <v>#NAME?</v>
      </c>
    </row>
    <row r="2460" customFormat="false" ht="15" hidden="false" customHeight="true" outlineLevel="0" collapsed="false">
      <c r="A2460" s="193" t="s">
        <v>12172</v>
      </c>
      <c r="B2460" s="20" t="str">
        <f aca="false">INDEX(Table2[], MATCH(L2460, Location_ID!$D$2:$D$648, 0), 1)</f>
        <v>9ae53c2e-6c09-4225-af21-cdec8ac79c82</v>
      </c>
      <c r="C2460" s="193" t="s">
        <v>1197</v>
      </c>
      <c r="D2460" s="273" t="s">
        <v>354</v>
      </c>
      <c r="E2460" s="193" t="s">
        <v>7631</v>
      </c>
      <c r="F2460" s="193" t="s">
        <v>7632</v>
      </c>
      <c r="G2460" s="193" t="s">
        <v>7633</v>
      </c>
      <c r="H2460" s="196"/>
      <c r="I2460" s="193" t="s">
        <v>12100</v>
      </c>
      <c r="J2460" s="193" t="s">
        <v>12173</v>
      </c>
      <c r="K2460" s="193" t="s">
        <v>7120</v>
      </c>
      <c r="L2460" s="193" t="s">
        <v>2616</v>
      </c>
      <c r="M2460" s="193" t="s">
        <v>7110</v>
      </c>
      <c r="N2460" s="193" t="s">
        <v>12102</v>
      </c>
      <c r="O2460" s="193"/>
      <c r="P2460" s="219" t="n">
        <v>43831</v>
      </c>
      <c r="Q2460" s="219" t="n">
        <v>45291</v>
      </c>
      <c r="R2460" s="193" t="n">
        <v>1</v>
      </c>
      <c r="S2460" s="193" t="s">
        <v>7130</v>
      </c>
      <c r="T2460" s="193" t="n">
        <v>2.9</v>
      </c>
      <c r="U2460" s="193" t="n">
        <v>2.1</v>
      </c>
      <c r="V2460" s="193" t="n">
        <v>3.7</v>
      </c>
      <c r="W2460" s="193" t="s">
        <v>12103</v>
      </c>
      <c r="X2460" s="196"/>
      <c r="Y2460" s="196"/>
      <c r="Z2460" s="196" t="n">
        <v>1</v>
      </c>
      <c r="AE2460" s="94" t="e">
        <f aca="false" t="array" ref="AE2460:AI2460">_xlfn.torow(_xlfn.unique(_xlfn._xlws.filter(cat_table[Subsector],$E2460=cat_table[Sector],"")))</f>
        <v>#NAME?</v>
      </c>
      <c r="AF2460" s="94" t="e">
        <v>#NAME?</v>
      </c>
      <c r="AG2460" s="94" t="e">
        <v>#NAME?</v>
      </c>
      <c r="AH2460" s="94" t="e">
        <v>#NAME?</v>
      </c>
      <c r="AI2460" s="94" t="e">
        <v>#NAME?</v>
      </c>
      <c r="AO2460" s="94" t="e">
        <f aca="false" t="array" ref="AO2460:AO2460">_xlfn.torow(_xlfn.unique(_xlfn._xlws.filter(cat_table[Sub-subsector],($E2460=cat_table[Sector])*($F2460=cat_table[Subsector]),"")))</f>
        <v>#NAME?</v>
      </c>
    </row>
    <row r="2461" customFormat="false" ht="15" hidden="false" customHeight="true" outlineLevel="0" collapsed="false">
      <c r="A2461" s="193" t="s">
        <v>12174</v>
      </c>
      <c r="B2461" s="20" t="str">
        <f aca="false">INDEX(Table2[], MATCH(L2461, Location_ID!$D$2:$D$648, 0), 1)</f>
        <v>583fb5fd-5211-4721-aa05-af6605b54c33</v>
      </c>
      <c r="C2461" s="193" t="s">
        <v>1197</v>
      </c>
      <c r="D2461" s="273" t="s">
        <v>354</v>
      </c>
      <c r="E2461" s="193" t="s">
        <v>7631</v>
      </c>
      <c r="F2461" s="193" t="s">
        <v>7632</v>
      </c>
      <c r="G2461" s="193" t="s">
        <v>7633</v>
      </c>
      <c r="H2461" s="196"/>
      <c r="I2461" s="193" t="s">
        <v>12100</v>
      </c>
      <c r="J2461" s="193" t="s">
        <v>12175</v>
      </c>
      <c r="K2461" s="193" t="s">
        <v>7120</v>
      </c>
      <c r="L2461" s="193" t="s">
        <v>2619</v>
      </c>
      <c r="M2461" s="193" t="s">
        <v>7110</v>
      </c>
      <c r="N2461" s="193" t="s">
        <v>12102</v>
      </c>
      <c r="O2461" s="193"/>
      <c r="P2461" s="219" t="n">
        <v>43831</v>
      </c>
      <c r="Q2461" s="219" t="n">
        <v>45291</v>
      </c>
      <c r="R2461" s="193" t="n">
        <v>1</v>
      </c>
      <c r="S2461" s="193" t="s">
        <v>7130</v>
      </c>
      <c r="T2461" s="193" t="n">
        <v>3.7</v>
      </c>
      <c r="U2461" s="193" t="n">
        <v>2.3</v>
      </c>
      <c r="V2461" s="193" t="n">
        <v>5.1</v>
      </c>
      <c r="W2461" s="193" t="s">
        <v>12103</v>
      </c>
      <c r="X2461" s="196"/>
      <c r="Y2461" s="196"/>
      <c r="Z2461" s="196" t="n">
        <v>1</v>
      </c>
      <c r="AE2461" s="94" t="e">
        <f aca="false" t="array" ref="AE2461:AI2461">_xlfn.torow(_xlfn.unique(_xlfn._xlws.filter(cat_table[Subsector],$E2461=cat_table[Sector],"")))</f>
        <v>#NAME?</v>
      </c>
      <c r="AF2461" s="94" t="e">
        <v>#NAME?</v>
      </c>
      <c r="AG2461" s="94" t="e">
        <v>#NAME?</v>
      </c>
      <c r="AH2461" s="94" t="e">
        <v>#NAME?</v>
      </c>
      <c r="AI2461" s="94" t="e">
        <v>#NAME?</v>
      </c>
      <c r="AO2461" s="94" t="e">
        <f aca="false" t="array" ref="AO2461:AO2461">_xlfn.torow(_xlfn.unique(_xlfn._xlws.filter(cat_table[Sub-subsector],($E2461=cat_table[Sector])*($F2461=cat_table[Subsector]),"")))</f>
        <v>#NAME?</v>
      </c>
    </row>
    <row r="2462" customFormat="false" ht="15" hidden="false" customHeight="true" outlineLevel="0" collapsed="false">
      <c r="A2462" s="193" t="s">
        <v>12176</v>
      </c>
      <c r="B2462" s="20" t="str">
        <f aca="false">INDEX(Table2[], MATCH(L2462, Location_ID!$D$2:$D$648, 0), 1)</f>
        <v>d881a1dd-9623-4519-ae25-f6dd3559ba16</v>
      </c>
      <c r="C2462" s="193" t="s">
        <v>1197</v>
      </c>
      <c r="D2462" s="273" t="s">
        <v>354</v>
      </c>
      <c r="E2462" s="193" t="s">
        <v>7631</v>
      </c>
      <c r="F2462" s="193" t="s">
        <v>7632</v>
      </c>
      <c r="G2462" s="193" t="s">
        <v>7633</v>
      </c>
      <c r="H2462" s="196"/>
      <c r="I2462" s="193" t="s">
        <v>12100</v>
      </c>
      <c r="J2462" s="193" t="s">
        <v>12177</v>
      </c>
      <c r="K2462" s="193" t="s">
        <v>7120</v>
      </c>
      <c r="L2462" s="193" t="s">
        <v>2622</v>
      </c>
      <c r="M2462" s="193" t="s">
        <v>7110</v>
      </c>
      <c r="N2462" s="193" t="s">
        <v>12102</v>
      </c>
      <c r="O2462" s="193"/>
      <c r="P2462" s="219" t="n">
        <v>43831</v>
      </c>
      <c r="Q2462" s="219" t="n">
        <v>45291</v>
      </c>
      <c r="R2462" s="193" t="n">
        <v>1</v>
      </c>
      <c r="S2462" s="193" t="s">
        <v>7130</v>
      </c>
      <c r="T2462" s="193" t="n">
        <v>0.6</v>
      </c>
      <c r="U2462" s="193" t="n">
        <v>0.4</v>
      </c>
      <c r="V2462" s="193" t="n">
        <v>0.8</v>
      </c>
      <c r="W2462" s="193" t="s">
        <v>12103</v>
      </c>
      <c r="X2462" s="196"/>
      <c r="Y2462" s="196"/>
      <c r="Z2462" s="196" t="n">
        <v>1</v>
      </c>
      <c r="AE2462" s="94" t="e">
        <f aca="false" t="array" ref="AE2462:AI2462">_xlfn.torow(_xlfn.unique(_xlfn._xlws.filter(cat_table[Subsector],$E2462=cat_table[Sector],"")))</f>
        <v>#NAME?</v>
      </c>
      <c r="AF2462" s="94" t="e">
        <v>#NAME?</v>
      </c>
      <c r="AG2462" s="94" t="e">
        <v>#NAME?</v>
      </c>
      <c r="AH2462" s="94" t="e">
        <v>#NAME?</v>
      </c>
      <c r="AI2462" s="94" t="e">
        <v>#NAME?</v>
      </c>
      <c r="AO2462" s="94" t="e">
        <f aca="false" t="array" ref="AO2462:AO2462">_xlfn.torow(_xlfn.unique(_xlfn._xlws.filter(cat_table[Sub-subsector],($E2462=cat_table[Sector])*($F2462=cat_table[Subsector]),"")))</f>
        <v>#NAME?</v>
      </c>
    </row>
    <row r="2463" customFormat="false" ht="15" hidden="false" customHeight="true" outlineLevel="0" collapsed="false">
      <c r="A2463" s="193" t="s">
        <v>12178</v>
      </c>
      <c r="B2463" s="20" t="str">
        <f aca="false">INDEX(Table2[], MATCH(L2463, Location_ID!$D$2:$D$648, 0), 1)</f>
        <v>6ade0c9e-91d6-4d3e-afac-bdb4cab297f6</v>
      </c>
      <c r="C2463" s="193" t="s">
        <v>1197</v>
      </c>
      <c r="D2463" s="273" t="s">
        <v>354</v>
      </c>
      <c r="E2463" s="193" t="s">
        <v>7631</v>
      </c>
      <c r="F2463" s="193" t="s">
        <v>7632</v>
      </c>
      <c r="G2463" s="193" t="s">
        <v>7633</v>
      </c>
      <c r="H2463" s="196"/>
      <c r="I2463" s="193" t="s">
        <v>12179</v>
      </c>
      <c r="J2463" s="193" t="s">
        <v>12180</v>
      </c>
      <c r="K2463" s="193" t="s">
        <v>7128</v>
      </c>
      <c r="L2463" s="193" t="s">
        <v>1785</v>
      </c>
      <c r="M2463" s="193" t="s">
        <v>7110</v>
      </c>
      <c r="N2463" s="193" t="s">
        <v>12181</v>
      </c>
      <c r="O2463" s="193"/>
      <c r="P2463" s="219" t="n">
        <v>43831</v>
      </c>
      <c r="Q2463" s="219" t="n">
        <v>45291</v>
      </c>
      <c r="R2463" s="193"/>
      <c r="S2463" s="193" t="s">
        <v>7117</v>
      </c>
      <c r="T2463" s="193" t="n">
        <v>28.1</v>
      </c>
      <c r="U2463" s="193" t="n">
        <v>21.5</v>
      </c>
      <c r="V2463" s="193" t="n">
        <v>34.7</v>
      </c>
      <c r="W2463" s="193" t="s">
        <v>12103</v>
      </c>
      <c r="X2463" s="196"/>
      <c r="Y2463" s="196"/>
      <c r="Z2463" s="196" t="n">
        <v>1</v>
      </c>
      <c r="AE2463" s="94" t="e">
        <f aca="false" t="array" ref="AE2463:AI2463">_xlfn.torow(_xlfn.unique(_xlfn._xlws.filter(cat_table[Subsector],$E2463=cat_table[Sector],"")))</f>
        <v>#NAME?</v>
      </c>
      <c r="AF2463" s="94" t="e">
        <v>#NAME?</v>
      </c>
      <c r="AG2463" s="94" t="e">
        <v>#NAME?</v>
      </c>
      <c r="AH2463" s="94" t="e">
        <v>#NAME?</v>
      </c>
      <c r="AI2463" s="94" t="e">
        <v>#NAME?</v>
      </c>
      <c r="AO2463" s="94" t="e">
        <f aca="false" t="array" ref="AO2463:AO2463">_xlfn.torow(_xlfn.unique(_xlfn._xlws.filter(cat_table[Sub-subsector],($E2463=cat_table[Sector])*($F2463=cat_table[Subsector]),"")))</f>
        <v>#NAME?</v>
      </c>
    </row>
    <row r="2464" customFormat="false" ht="15" hidden="false" customHeight="true" outlineLevel="0" collapsed="false">
      <c r="A2464" s="193" t="s">
        <v>12182</v>
      </c>
      <c r="B2464" s="20" t="str">
        <f aca="false">INDEX(Table2[], MATCH(L2464, Location_ID!$D$2:$D$648, 0), 1)</f>
        <v>e9b8e83a-3b2d-4dee-99ad-d3cf27ab570b</v>
      </c>
      <c r="C2464" s="193" t="s">
        <v>1197</v>
      </c>
      <c r="D2464" s="273" t="s">
        <v>354</v>
      </c>
      <c r="E2464" s="193" t="s">
        <v>7631</v>
      </c>
      <c r="F2464" s="193" t="s">
        <v>7632</v>
      </c>
      <c r="G2464" s="193" t="s">
        <v>7633</v>
      </c>
      <c r="H2464" s="196"/>
      <c r="I2464" s="193" t="s">
        <v>12179</v>
      </c>
      <c r="J2464" s="193" t="s">
        <v>12183</v>
      </c>
      <c r="K2464" s="193" t="s">
        <v>7128</v>
      </c>
      <c r="L2464" s="193" t="s">
        <v>1842</v>
      </c>
      <c r="M2464" s="193" t="s">
        <v>7110</v>
      </c>
      <c r="N2464" s="193" t="s">
        <v>12181</v>
      </c>
      <c r="O2464" s="193"/>
      <c r="P2464" s="219" t="n">
        <v>43831</v>
      </c>
      <c r="Q2464" s="219" t="n">
        <v>45291</v>
      </c>
      <c r="R2464" s="193"/>
      <c r="S2464" s="193" t="s">
        <v>7117</v>
      </c>
      <c r="T2464" s="193" t="n">
        <v>4.1</v>
      </c>
      <c r="U2464" s="193" t="n">
        <v>2.5</v>
      </c>
      <c r="V2464" s="193" t="n">
        <v>5.7</v>
      </c>
      <c r="W2464" s="193" t="s">
        <v>12103</v>
      </c>
      <c r="X2464" s="196"/>
      <c r="Y2464" s="196"/>
      <c r="Z2464" s="196" t="n">
        <v>1</v>
      </c>
      <c r="AE2464" s="94" t="e">
        <f aca="false" t="array" ref="AE2464:AI2464">_xlfn.torow(_xlfn.unique(_xlfn._xlws.filter(cat_table[Subsector],$E2464=cat_table[Sector],"")))</f>
        <v>#NAME?</v>
      </c>
      <c r="AF2464" s="94" t="e">
        <v>#NAME?</v>
      </c>
      <c r="AG2464" s="94" t="e">
        <v>#NAME?</v>
      </c>
      <c r="AH2464" s="94" t="e">
        <v>#NAME?</v>
      </c>
      <c r="AI2464" s="94" t="e">
        <v>#NAME?</v>
      </c>
      <c r="AO2464" s="94" t="e">
        <f aca="false" t="array" ref="AO2464:AO2464">_xlfn.torow(_xlfn.unique(_xlfn._xlws.filter(cat_table[Sub-subsector],($E2464=cat_table[Sector])*($F2464=cat_table[Subsector]),"")))</f>
        <v>#NAME?</v>
      </c>
    </row>
    <row r="2465" customFormat="false" ht="15" hidden="false" customHeight="true" outlineLevel="0" collapsed="false">
      <c r="A2465" s="193" t="s">
        <v>12184</v>
      </c>
      <c r="B2465" s="20" t="str">
        <f aca="false">INDEX(Table2[], MATCH(L2465, Location_ID!$D$2:$D$648, 0), 1)</f>
        <v>1358c927-aa21-401b-81d8-e8855d8edc91</v>
      </c>
      <c r="C2465" s="193" t="s">
        <v>1197</v>
      </c>
      <c r="D2465" s="273" t="s">
        <v>354</v>
      </c>
      <c r="E2465" s="193" t="s">
        <v>7631</v>
      </c>
      <c r="F2465" s="193" t="s">
        <v>7632</v>
      </c>
      <c r="G2465" s="193" t="s">
        <v>7633</v>
      </c>
      <c r="H2465" s="196"/>
      <c r="I2465" s="193" t="s">
        <v>12179</v>
      </c>
      <c r="J2465" s="193" t="s">
        <v>12185</v>
      </c>
      <c r="K2465" s="193" t="s">
        <v>7128</v>
      </c>
      <c r="L2465" s="193" t="s">
        <v>1791</v>
      </c>
      <c r="M2465" s="193" t="s">
        <v>7110</v>
      </c>
      <c r="N2465" s="193" t="s">
        <v>12181</v>
      </c>
      <c r="O2465" s="193"/>
      <c r="P2465" s="219" t="n">
        <v>43831</v>
      </c>
      <c r="Q2465" s="219" t="n">
        <v>45291</v>
      </c>
      <c r="R2465" s="193"/>
      <c r="S2465" s="193" t="s">
        <v>7117</v>
      </c>
      <c r="T2465" s="193" t="n">
        <v>25.6</v>
      </c>
      <c r="U2465" s="193" t="n">
        <v>19.3</v>
      </c>
      <c r="V2465" s="193" t="n">
        <v>31.9</v>
      </c>
      <c r="W2465" s="193" t="s">
        <v>12103</v>
      </c>
      <c r="X2465" s="196"/>
      <c r="Y2465" s="196"/>
      <c r="Z2465" s="196" t="n">
        <v>1</v>
      </c>
      <c r="AE2465" s="94" t="e">
        <f aca="false" t="array" ref="AE2465:AI2465">_xlfn.torow(_xlfn.unique(_xlfn._xlws.filter(cat_table[Subsector],$E2465=cat_table[Sector],"")))</f>
        <v>#NAME?</v>
      </c>
      <c r="AF2465" s="94" t="e">
        <v>#NAME?</v>
      </c>
      <c r="AG2465" s="94" t="e">
        <v>#NAME?</v>
      </c>
      <c r="AH2465" s="94" t="e">
        <v>#NAME?</v>
      </c>
      <c r="AI2465" s="94" t="e">
        <v>#NAME?</v>
      </c>
      <c r="AO2465" s="94" t="e">
        <f aca="false" t="array" ref="AO2465:AO2465">_xlfn.torow(_xlfn.unique(_xlfn._xlws.filter(cat_table[Sub-subsector],($E2465=cat_table[Sector])*($F2465=cat_table[Subsector]),"")))</f>
        <v>#NAME?</v>
      </c>
    </row>
    <row r="2466" customFormat="false" ht="15" hidden="false" customHeight="true" outlineLevel="0" collapsed="false">
      <c r="A2466" s="193" t="s">
        <v>12186</v>
      </c>
      <c r="B2466" s="20" t="str">
        <f aca="false">INDEX(Table2[], MATCH(L2466, Location_ID!$D$2:$D$648, 0), 1)</f>
        <v>ad6b2e7f-09cc-407f-b639-def4f5495508</v>
      </c>
      <c r="C2466" s="193" t="s">
        <v>1197</v>
      </c>
      <c r="D2466" s="273" t="s">
        <v>354</v>
      </c>
      <c r="E2466" s="193" t="s">
        <v>7631</v>
      </c>
      <c r="F2466" s="193" t="s">
        <v>7632</v>
      </c>
      <c r="G2466" s="193" t="s">
        <v>7633</v>
      </c>
      <c r="H2466" s="196"/>
      <c r="I2466" s="193" t="s">
        <v>12179</v>
      </c>
      <c r="J2466" s="193" t="s">
        <v>12187</v>
      </c>
      <c r="K2466" s="193" t="s">
        <v>7128</v>
      </c>
      <c r="L2466" s="193" t="s">
        <v>1839</v>
      </c>
      <c r="M2466" s="193" t="s">
        <v>7110</v>
      </c>
      <c r="N2466" s="193" t="s">
        <v>12181</v>
      </c>
      <c r="O2466" s="193"/>
      <c r="P2466" s="219" t="n">
        <v>43831</v>
      </c>
      <c r="Q2466" s="219" t="n">
        <v>45291</v>
      </c>
      <c r="R2466" s="193"/>
      <c r="S2466" s="193" t="s">
        <v>7117</v>
      </c>
      <c r="T2466" s="193" t="n">
        <v>10.7</v>
      </c>
      <c r="U2466" s="193" t="n">
        <v>6.3</v>
      </c>
      <c r="V2466" s="193" t="n">
        <v>15.1</v>
      </c>
      <c r="W2466" s="193" t="s">
        <v>12103</v>
      </c>
      <c r="X2466" s="196"/>
      <c r="Y2466" s="196"/>
      <c r="Z2466" s="196" t="n">
        <v>1</v>
      </c>
      <c r="AE2466" s="94" t="e">
        <f aca="false" t="array" ref="AE2466:AI2466">_xlfn.torow(_xlfn.unique(_xlfn._xlws.filter(cat_table[Subsector],$E2466=cat_table[Sector],"")))</f>
        <v>#NAME?</v>
      </c>
      <c r="AF2466" s="94" t="e">
        <v>#NAME?</v>
      </c>
      <c r="AG2466" s="94" t="e">
        <v>#NAME?</v>
      </c>
      <c r="AH2466" s="94" t="e">
        <v>#NAME?</v>
      </c>
      <c r="AI2466" s="94" t="e">
        <v>#NAME?</v>
      </c>
      <c r="AO2466" s="94" t="e">
        <f aca="false" t="array" ref="AO2466:AO2466">_xlfn.torow(_xlfn.unique(_xlfn._xlws.filter(cat_table[Sub-subsector],($E2466=cat_table[Sector])*($F2466=cat_table[Subsector]),"")))</f>
        <v>#NAME?</v>
      </c>
    </row>
    <row r="2467" customFormat="false" ht="15" hidden="false" customHeight="true" outlineLevel="0" collapsed="false">
      <c r="A2467" s="193" t="s">
        <v>12188</v>
      </c>
      <c r="B2467" s="20" t="str">
        <f aca="false">INDEX(Table2[], MATCH(L2467, Location_ID!$D$2:$D$648, 0), 1)</f>
        <v>eada962d-d450-4a03-a68a-50387d3b4b71</v>
      </c>
      <c r="C2467" s="193" t="s">
        <v>1197</v>
      </c>
      <c r="D2467" s="273" t="s">
        <v>354</v>
      </c>
      <c r="E2467" s="193" t="s">
        <v>7631</v>
      </c>
      <c r="F2467" s="193" t="s">
        <v>7632</v>
      </c>
      <c r="G2467" s="193" t="s">
        <v>7633</v>
      </c>
      <c r="H2467" s="196"/>
      <c r="I2467" s="193" t="s">
        <v>12179</v>
      </c>
      <c r="J2467" s="193" t="s">
        <v>12189</v>
      </c>
      <c r="K2467" s="193" t="s">
        <v>7128</v>
      </c>
      <c r="L2467" s="193" t="s">
        <v>1775</v>
      </c>
      <c r="M2467" s="193" t="s">
        <v>7110</v>
      </c>
      <c r="N2467" s="193" t="s">
        <v>12181</v>
      </c>
      <c r="O2467" s="193"/>
      <c r="P2467" s="219" t="n">
        <v>43831</v>
      </c>
      <c r="Q2467" s="219" t="n">
        <v>45291</v>
      </c>
      <c r="R2467" s="193"/>
      <c r="S2467" s="193" t="s">
        <v>7117</v>
      </c>
      <c r="T2467" s="193" t="n">
        <v>41.4</v>
      </c>
      <c r="U2467" s="193" t="n">
        <v>36.4</v>
      </c>
      <c r="V2467" s="193" t="n">
        <v>46.4</v>
      </c>
      <c r="W2467" s="193" t="s">
        <v>12103</v>
      </c>
      <c r="X2467" s="196"/>
      <c r="Y2467" s="196"/>
      <c r="Z2467" s="196" t="n">
        <v>1</v>
      </c>
      <c r="AE2467" s="94" t="e">
        <f aca="false" t="array" ref="AE2467:AI2467">_xlfn.torow(_xlfn.unique(_xlfn._xlws.filter(cat_table[Subsector],$E2467=cat_table[Sector],"")))</f>
        <v>#NAME?</v>
      </c>
      <c r="AF2467" s="94" t="e">
        <v>#NAME?</v>
      </c>
      <c r="AG2467" s="94" t="e">
        <v>#NAME?</v>
      </c>
      <c r="AH2467" s="94" t="e">
        <v>#NAME?</v>
      </c>
      <c r="AI2467" s="94" t="e">
        <v>#NAME?</v>
      </c>
      <c r="AO2467" s="94" t="e">
        <f aca="false" t="array" ref="AO2467:AO2467">_xlfn.torow(_xlfn.unique(_xlfn._xlws.filter(cat_table[Sub-subsector],($E2467=cat_table[Sector])*($F2467=cat_table[Subsector]),"")))</f>
        <v>#NAME?</v>
      </c>
    </row>
    <row r="2468" customFormat="false" ht="15" hidden="false" customHeight="true" outlineLevel="0" collapsed="false">
      <c r="A2468" s="193" t="s">
        <v>12190</v>
      </c>
      <c r="B2468" s="20" t="str">
        <f aca="false">INDEX(Table2[], MATCH(L2468, Location_ID!$D$2:$D$648, 0), 1)</f>
        <v>b11c03dc-b707-404b-af34-595bb890f5a3</v>
      </c>
      <c r="C2468" s="193" t="s">
        <v>1197</v>
      </c>
      <c r="D2468" s="273" t="s">
        <v>354</v>
      </c>
      <c r="E2468" s="193" t="s">
        <v>7631</v>
      </c>
      <c r="F2468" s="193" t="s">
        <v>7632</v>
      </c>
      <c r="G2468" s="193" t="s">
        <v>7633</v>
      </c>
      <c r="H2468" s="196"/>
      <c r="I2468" s="193" t="s">
        <v>12179</v>
      </c>
      <c r="J2468" s="193" t="s">
        <v>12191</v>
      </c>
      <c r="K2468" s="193" t="s">
        <v>7128</v>
      </c>
      <c r="L2468" s="193" t="s">
        <v>2624</v>
      </c>
      <c r="M2468" s="193" t="s">
        <v>7110</v>
      </c>
      <c r="N2468" s="193" t="s">
        <v>12181</v>
      </c>
      <c r="O2468" s="193"/>
      <c r="P2468" s="219" t="n">
        <v>43831</v>
      </c>
      <c r="Q2468" s="219" t="n">
        <v>45291</v>
      </c>
      <c r="R2468" s="193"/>
      <c r="S2468" s="193" t="s">
        <v>7117</v>
      </c>
      <c r="T2468" s="193" t="n">
        <v>11.5</v>
      </c>
      <c r="U2468" s="193" t="n">
        <v>8.3</v>
      </c>
      <c r="V2468" s="193" t="n">
        <v>14.7</v>
      </c>
      <c r="W2468" s="193" t="s">
        <v>12103</v>
      </c>
      <c r="X2468" s="196"/>
      <c r="Y2468" s="196"/>
      <c r="Z2468" s="196" t="n">
        <v>1</v>
      </c>
      <c r="AE2468" s="94" t="e">
        <f aca="false" t="array" ref="AE2468:AI2468">_xlfn.torow(_xlfn.unique(_xlfn._xlws.filter(cat_table[Subsector],$E2468=cat_table[Sector],"")))</f>
        <v>#NAME?</v>
      </c>
      <c r="AF2468" s="94" t="e">
        <v>#NAME?</v>
      </c>
      <c r="AG2468" s="94" t="e">
        <v>#NAME?</v>
      </c>
      <c r="AH2468" s="94" t="e">
        <v>#NAME?</v>
      </c>
      <c r="AI2468" s="94" t="e">
        <v>#NAME?</v>
      </c>
      <c r="AO2468" s="94" t="e">
        <f aca="false" t="array" ref="AO2468:AO2468">_xlfn.torow(_xlfn.unique(_xlfn._xlws.filter(cat_table[Sub-subsector],($E2468=cat_table[Sector])*($F2468=cat_table[Subsector]),"")))</f>
        <v>#NAME?</v>
      </c>
    </row>
    <row r="2469" customFormat="false" ht="15" hidden="false" customHeight="true" outlineLevel="0" collapsed="false">
      <c r="A2469" s="193" t="s">
        <v>12192</v>
      </c>
      <c r="B2469" s="20" t="str">
        <f aca="false">INDEX(Table2[], MATCH(L2469, Location_ID!$D$2:$D$648, 0), 1)</f>
        <v>d8dfbb63-539f-4ef3-9cbf-37af03223d11</v>
      </c>
      <c r="C2469" s="193" t="s">
        <v>1197</v>
      </c>
      <c r="D2469" s="273" t="s">
        <v>354</v>
      </c>
      <c r="E2469" s="193" t="s">
        <v>7631</v>
      </c>
      <c r="F2469" s="193" t="s">
        <v>7632</v>
      </c>
      <c r="G2469" s="193" t="s">
        <v>7633</v>
      </c>
      <c r="H2469" s="196"/>
      <c r="I2469" s="193" t="s">
        <v>12179</v>
      </c>
      <c r="J2469" s="193" t="s">
        <v>12193</v>
      </c>
      <c r="K2469" s="193" t="s">
        <v>7128</v>
      </c>
      <c r="L2469" s="193" t="s">
        <v>2626</v>
      </c>
      <c r="M2469" s="193" t="s">
        <v>7110</v>
      </c>
      <c r="N2469" s="193" t="s">
        <v>12181</v>
      </c>
      <c r="O2469" s="193"/>
      <c r="P2469" s="219" t="n">
        <v>43831</v>
      </c>
      <c r="Q2469" s="219" t="n">
        <v>45291</v>
      </c>
      <c r="R2469" s="193"/>
      <c r="S2469" s="193" t="s">
        <v>7117</v>
      </c>
      <c r="T2469" s="193" t="n">
        <v>11.4</v>
      </c>
      <c r="U2469" s="193" t="n">
        <v>8.7</v>
      </c>
      <c r="V2469" s="193" t="n">
        <v>14.1</v>
      </c>
      <c r="W2469" s="193" t="s">
        <v>12103</v>
      </c>
      <c r="X2469" s="196"/>
      <c r="Y2469" s="196"/>
      <c r="Z2469" s="196" t="n">
        <v>1</v>
      </c>
      <c r="AE2469" s="94" t="e">
        <f aca="false" t="array" ref="AE2469:AI2469">_xlfn.torow(_xlfn.unique(_xlfn._xlws.filter(cat_table[Subsector],$E2469=cat_table[Sector],"")))</f>
        <v>#NAME?</v>
      </c>
      <c r="AF2469" s="94" t="e">
        <v>#NAME?</v>
      </c>
      <c r="AG2469" s="94" t="e">
        <v>#NAME?</v>
      </c>
      <c r="AH2469" s="94" t="e">
        <v>#NAME?</v>
      </c>
      <c r="AI2469" s="94" t="e">
        <v>#NAME?</v>
      </c>
      <c r="AO2469" s="94" t="e">
        <f aca="false" t="array" ref="AO2469:AO2469">_xlfn.torow(_xlfn.unique(_xlfn._xlws.filter(cat_table[Sub-subsector],($E2469=cat_table[Sector])*($F2469=cat_table[Subsector]),"")))</f>
        <v>#NAME?</v>
      </c>
    </row>
    <row r="2470" customFormat="false" ht="15" hidden="false" customHeight="true" outlineLevel="0" collapsed="false">
      <c r="A2470" s="193" t="s">
        <v>12194</v>
      </c>
      <c r="B2470" s="20" t="str">
        <f aca="false">INDEX(Table2[], MATCH(L2470, Location_ID!$D$2:$D$648, 0), 1)</f>
        <v>b0fc6919-0402-4c60-be76-b2e6ace8ba56</v>
      </c>
      <c r="C2470" s="193" t="s">
        <v>1197</v>
      </c>
      <c r="D2470" s="273" t="s">
        <v>354</v>
      </c>
      <c r="E2470" s="193" t="s">
        <v>7631</v>
      </c>
      <c r="F2470" s="193" t="s">
        <v>7632</v>
      </c>
      <c r="G2470" s="193" t="s">
        <v>7633</v>
      </c>
      <c r="H2470" s="196"/>
      <c r="I2470" s="193" t="s">
        <v>12179</v>
      </c>
      <c r="J2470" s="193" t="s">
        <v>12195</v>
      </c>
      <c r="K2470" s="193" t="s">
        <v>7128</v>
      </c>
      <c r="L2470" s="193" t="s">
        <v>2628</v>
      </c>
      <c r="M2470" s="193" t="s">
        <v>7110</v>
      </c>
      <c r="N2470" s="193" t="s">
        <v>12181</v>
      </c>
      <c r="O2470" s="193"/>
      <c r="P2470" s="219" t="n">
        <v>43831</v>
      </c>
      <c r="Q2470" s="219" t="n">
        <v>45291</v>
      </c>
      <c r="R2470" s="193"/>
      <c r="S2470" s="193" t="s">
        <v>7117</v>
      </c>
      <c r="T2470" s="193" t="n">
        <v>11.9</v>
      </c>
      <c r="U2470" s="193" t="n">
        <v>9.2</v>
      </c>
      <c r="V2470" s="193" t="n">
        <v>14.6</v>
      </c>
      <c r="W2470" s="193" t="s">
        <v>12103</v>
      </c>
      <c r="X2470" s="196"/>
      <c r="Y2470" s="196"/>
      <c r="Z2470" s="196" t="n">
        <v>1</v>
      </c>
      <c r="AE2470" s="94" t="e">
        <f aca="false" t="array" ref="AE2470:AI2470">_xlfn.torow(_xlfn.unique(_xlfn._xlws.filter(cat_table[Subsector],$E2470=cat_table[Sector],"")))</f>
        <v>#NAME?</v>
      </c>
      <c r="AF2470" s="94" t="e">
        <v>#NAME?</v>
      </c>
      <c r="AG2470" s="94" t="e">
        <v>#NAME?</v>
      </c>
      <c r="AH2470" s="94" t="e">
        <v>#NAME?</v>
      </c>
      <c r="AI2470" s="94" t="e">
        <v>#NAME?</v>
      </c>
      <c r="AO2470" s="94" t="e">
        <f aca="false" t="array" ref="AO2470:AO2470">_xlfn.torow(_xlfn.unique(_xlfn._xlws.filter(cat_table[Sub-subsector],($E2470=cat_table[Sector])*($F2470=cat_table[Subsector]),"")))</f>
        <v>#NAME?</v>
      </c>
    </row>
    <row r="2471" customFormat="false" ht="15" hidden="false" customHeight="true" outlineLevel="0" collapsed="false">
      <c r="A2471" s="193" t="s">
        <v>12196</v>
      </c>
      <c r="B2471" s="20" t="str">
        <f aca="false">INDEX(Table2[], MATCH(L2471, Location_ID!$D$2:$D$648, 0), 1)</f>
        <v>bc524291-fb83-48a3-827d-b5aca3a547ff</v>
      </c>
      <c r="C2471" s="193" t="s">
        <v>1197</v>
      </c>
      <c r="D2471" s="273" t="s">
        <v>354</v>
      </c>
      <c r="E2471" s="193" t="s">
        <v>7631</v>
      </c>
      <c r="F2471" s="193" t="s">
        <v>7632</v>
      </c>
      <c r="G2471" s="193" t="s">
        <v>7633</v>
      </c>
      <c r="H2471" s="196"/>
      <c r="I2471" s="193" t="s">
        <v>12179</v>
      </c>
      <c r="J2471" s="193" t="s">
        <v>12197</v>
      </c>
      <c r="K2471" s="193" t="s">
        <v>7128</v>
      </c>
      <c r="L2471" s="193" t="s">
        <v>2630</v>
      </c>
      <c r="M2471" s="193" t="s">
        <v>7110</v>
      </c>
      <c r="N2471" s="193" t="s">
        <v>12181</v>
      </c>
      <c r="O2471" s="193"/>
      <c r="P2471" s="219" t="n">
        <v>43831</v>
      </c>
      <c r="Q2471" s="219" t="n">
        <v>45291</v>
      </c>
      <c r="R2471" s="193"/>
      <c r="S2471" s="193" t="s">
        <v>7117</v>
      </c>
      <c r="T2471" s="193" t="n">
        <v>7.1</v>
      </c>
      <c r="U2471" s="193" t="n">
        <v>5</v>
      </c>
      <c r="V2471" s="193" t="n">
        <v>9.2</v>
      </c>
      <c r="W2471" s="193" t="s">
        <v>12103</v>
      </c>
      <c r="X2471" s="196"/>
      <c r="Y2471" s="196"/>
      <c r="Z2471" s="196" t="n">
        <v>1</v>
      </c>
      <c r="AE2471" s="94" t="e">
        <f aca="false" t="array" ref="AE2471:AI2471">_xlfn.torow(_xlfn.unique(_xlfn._xlws.filter(cat_table[Subsector],$E2471=cat_table[Sector],"")))</f>
        <v>#NAME?</v>
      </c>
      <c r="AF2471" s="94" t="e">
        <v>#NAME?</v>
      </c>
      <c r="AG2471" s="94" t="e">
        <v>#NAME?</v>
      </c>
      <c r="AH2471" s="94" t="e">
        <v>#NAME?</v>
      </c>
      <c r="AI2471" s="94" t="e">
        <v>#NAME?</v>
      </c>
      <c r="AO2471" s="94" t="e">
        <f aca="false" t="array" ref="AO2471:AO2471">_xlfn.torow(_xlfn.unique(_xlfn._xlws.filter(cat_table[Sub-subsector],($E2471=cat_table[Sector])*($F2471=cat_table[Subsector]),"")))</f>
        <v>#NAME?</v>
      </c>
    </row>
    <row r="2472" customFormat="false" ht="15" hidden="false" customHeight="true" outlineLevel="0" collapsed="false">
      <c r="A2472" s="193" t="s">
        <v>12198</v>
      </c>
      <c r="B2472" s="20" t="str">
        <f aca="false">INDEX(Table2[], MATCH(L2472, Location_ID!$D$2:$D$648, 0), 1)</f>
        <v>1cb701b7-0085-4ab5-ba7a-743afc95ea69</v>
      </c>
      <c r="C2472" s="193" t="s">
        <v>1197</v>
      </c>
      <c r="D2472" s="273" t="s">
        <v>354</v>
      </c>
      <c r="E2472" s="193" t="s">
        <v>7631</v>
      </c>
      <c r="F2472" s="193" t="s">
        <v>7632</v>
      </c>
      <c r="G2472" s="193" t="s">
        <v>7633</v>
      </c>
      <c r="H2472" s="196"/>
      <c r="I2472" s="193" t="s">
        <v>12179</v>
      </c>
      <c r="J2472" s="193" t="s">
        <v>12199</v>
      </c>
      <c r="K2472" s="193" t="s">
        <v>7128</v>
      </c>
      <c r="L2472" s="193" t="s">
        <v>1819</v>
      </c>
      <c r="M2472" s="193" t="s">
        <v>7110</v>
      </c>
      <c r="N2472" s="193" t="s">
        <v>12181</v>
      </c>
      <c r="O2472" s="193"/>
      <c r="P2472" s="219" t="n">
        <v>43831</v>
      </c>
      <c r="Q2472" s="219" t="n">
        <v>45291</v>
      </c>
      <c r="R2472" s="193"/>
      <c r="S2472" s="193" t="s">
        <v>7117</v>
      </c>
      <c r="T2472" s="193" t="n">
        <v>23.7</v>
      </c>
      <c r="U2472" s="193" t="n">
        <v>18.4</v>
      </c>
      <c r="V2472" s="193" t="n">
        <v>29</v>
      </c>
      <c r="W2472" s="193" t="s">
        <v>12103</v>
      </c>
      <c r="X2472" s="196"/>
      <c r="Y2472" s="196"/>
      <c r="Z2472" s="196" t="n">
        <v>1</v>
      </c>
      <c r="AE2472" s="94" t="e">
        <f aca="false" t="array" ref="AE2472:AI2472">_xlfn.torow(_xlfn.unique(_xlfn._xlws.filter(cat_table[Subsector],$E2472=cat_table[Sector],"")))</f>
        <v>#NAME?</v>
      </c>
      <c r="AF2472" s="94" t="e">
        <v>#NAME?</v>
      </c>
      <c r="AG2472" s="94" t="e">
        <v>#NAME?</v>
      </c>
      <c r="AH2472" s="94" t="e">
        <v>#NAME?</v>
      </c>
      <c r="AI2472" s="94" t="e">
        <v>#NAME?</v>
      </c>
      <c r="AO2472" s="94" t="e">
        <f aca="false" t="array" ref="AO2472:AO2472">_xlfn.torow(_xlfn.unique(_xlfn._xlws.filter(cat_table[Sub-subsector],($E2472=cat_table[Sector])*($F2472=cat_table[Subsector]),"")))</f>
        <v>#NAME?</v>
      </c>
    </row>
    <row r="2473" customFormat="false" ht="15" hidden="false" customHeight="true" outlineLevel="0" collapsed="false">
      <c r="A2473" s="193" t="s">
        <v>12200</v>
      </c>
      <c r="B2473" s="20" t="str">
        <f aca="false">INDEX(Table2[], MATCH(L2473, Location_ID!$D$2:$D$648, 0), 1)</f>
        <v>dd98033d-ca24-44da-9031-8e28d5bf7524</v>
      </c>
      <c r="C2473" s="193" t="s">
        <v>1197</v>
      </c>
      <c r="D2473" s="273" t="s">
        <v>354</v>
      </c>
      <c r="E2473" s="193" t="s">
        <v>7631</v>
      </c>
      <c r="F2473" s="193" t="s">
        <v>7632</v>
      </c>
      <c r="G2473" s="193" t="s">
        <v>7633</v>
      </c>
      <c r="H2473" s="196"/>
      <c r="I2473" s="193" t="s">
        <v>12179</v>
      </c>
      <c r="J2473" s="193" t="s">
        <v>12201</v>
      </c>
      <c r="K2473" s="193" t="s">
        <v>7128</v>
      </c>
      <c r="L2473" s="193" t="s">
        <v>2632</v>
      </c>
      <c r="M2473" s="193" t="s">
        <v>7110</v>
      </c>
      <c r="N2473" s="193" t="s">
        <v>12181</v>
      </c>
      <c r="O2473" s="193"/>
      <c r="P2473" s="219" t="n">
        <v>43831</v>
      </c>
      <c r="Q2473" s="219" t="n">
        <v>45291</v>
      </c>
      <c r="R2473" s="193"/>
      <c r="S2473" s="193" t="s">
        <v>7117</v>
      </c>
      <c r="T2473" s="193" t="n">
        <v>17.2</v>
      </c>
      <c r="U2473" s="193" t="n">
        <v>12.6</v>
      </c>
      <c r="V2473" s="193" t="n">
        <v>21.8</v>
      </c>
      <c r="W2473" s="193" t="s">
        <v>12103</v>
      </c>
      <c r="X2473" s="196"/>
      <c r="Y2473" s="196"/>
      <c r="Z2473" s="196" t="n">
        <v>1</v>
      </c>
      <c r="AE2473" s="94" t="e">
        <f aca="false" t="array" ref="AE2473:AI2473">_xlfn.torow(_xlfn.unique(_xlfn._xlws.filter(cat_table[Subsector],$E2473=cat_table[Sector],"")))</f>
        <v>#NAME?</v>
      </c>
      <c r="AF2473" s="94" t="e">
        <v>#NAME?</v>
      </c>
      <c r="AG2473" s="94" t="e">
        <v>#NAME?</v>
      </c>
      <c r="AH2473" s="94" t="e">
        <v>#NAME?</v>
      </c>
      <c r="AI2473" s="94" t="e">
        <v>#NAME?</v>
      </c>
      <c r="AO2473" s="94" t="e">
        <f aca="false" t="array" ref="AO2473:AO2473">_xlfn.torow(_xlfn.unique(_xlfn._xlws.filter(cat_table[Sub-subsector],($E2473=cat_table[Sector])*($F2473=cat_table[Subsector]),"")))</f>
        <v>#NAME?</v>
      </c>
    </row>
    <row r="2474" customFormat="false" ht="15" hidden="false" customHeight="true" outlineLevel="0" collapsed="false">
      <c r="A2474" s="193" t="s">
        <v>12202</v>
      </c>
      <c r="B2474" s="20" t="str">
        <f aca="false">INDEX(Table2[], MATCH(L2474, Location_ID!$D$2:$D$648, 0), 1)</f>
        <v>9d087c58-3b59-412d-86ac-d6f5a5e76942</v>
      </c>
      <c r="C2474" s="193" t="s">
        <v>1197</v>
      </c>
      <c r="D2474" s="273" t="s">
        <v>354</v>
      </c>
      <c r="E2474" s="193" t="s">
        <v>7631</v>
      </c>
      <c r="F2474" s="193" t="s">
        <v>7632</v>
      </c>
      <c r="G2474" s="193" t="s">
        <v>7633</v>
      </c>
      <c r="H2474" s="196"/>
      <c r="I2474" s="193" t="s">
        <v>12179</v>
      </c>
      <c r="J2474" s="193" t="s">
        <v>12203</v>
      </c>
      <c r="K2474" s="193" t="s">
        <v>7128</v>
      </c>
      <c r="L2474" s="193" t="s">
        <v>2634</v>
      </c>
      <c r="M2474" s="193" t="s">
        <v>7110</v>
      </c>
      <c r="N2474" s="193" t="s">
        <v>12181</v>
      </c>
      <c r="O2474" s="193"/>
      <c r="P2474" s="219" t="n">
        <v>43831</v>
      </c>
      <c r="Q2474" s="219" t="n">
        <v>45291</v>
      </c>
      <c r="R2474" s="193"/>
      <c r="S2474" s="193" t="s">
        <v>7117</v>
      </c>
      <c r="T2474" s="193" t="n">
        <v>12</v>
      </c>
      <c r="U2474" s="193" t="n">
        <v>8.6</v>
      </c>
      <c r="V2474" s="193" t="n">
        <v>15.4</v>
      </c>
      <c r="W2474" s="193" t="s">
        <v>12103</v>
      </c>
      <c r="X2474" s="196"/>
      <c r="Y2474" s="196"/>
      <c r="Z2474" s="196" t="n">
        <v>1</v>
      </c>
      <c r="AE2474" s="94" t="e">
        <f aca="false" t="array" ref="AE2474:AI2474">_xlfn.torow(_xlfn.unique(_xlfn._xlws.filter(cat_table[Subsector],$E2474=cat_table[Sector],"")))</f>
        <v>#NAME?</v>
      </c>
      <c r="AF2474" s="94" t="e">
        <v>#NAME?</v>
      </c>
      <c r="AG2474" s="94" t="e">
        <v>#NAME?</v>
      </c>
      <c r="AH2474" s="94" t="e">
        <v>#NAME?</v>
      </c>
      <c r="AI2474" s="94" t="e">
        <v>#NAME?</v>
      </c>
      <c r="AO2474" s="94" t="e">
        <f aca="false" t="array" ref="AO2474:AO2474">_xlfn.torow(_xlfn.unique(_xlfn._xlws.filter(cat_table[Sub-subsector],($E2474=cat_table[Sector])*($F2474=cat_table[Subsector]),"")))</f>
        <v>#NAME?</v>
      </c>
    </row>
    <row r="2475" customFormat="false" ht="15" hidden="false" customHeight="true" outlineLevel="0" collapsed="false">
      <c r="A2475" s="193" t="s">
        <v>12204</v>
      </c>
      <c r="B2475" s="20" t="str">
        <f aca="false">INDEX(Table2[], MATCH(L2475, Location_ID!$D$2:$D$648, 0), 1)</f>
        <v>57f1d020-b141-4b7f-96cb-3f9d4efb2714</v>
      </c>
      <c r="C2475" s="193" t="s">
        <v>1197</v>
      </c>
      <c r="D2475" s="273" t="s">
        <v>354</v>
      </c>
      <c r="E2475" s="193" t="s">
        <v>7631</v>
      </c>
      <c r="F2475" s="193" t="s">
        <v>7632</v>
      </c>
      <c r="G2475" s="193" t="s">
        <v>7633</v>
      </c>
      <c r="H2475" s="196"/>
      <c r="I2475" s="193" t="s">
        <v>12179</v>
      </c>
      <c r="J2475" s="193" t="s">
        <v>12205</v>
      </c>
      <c r="K2475" s="193" t="s">
        <v>7128</v>
      </c>
      <c r="L2475" s="193" t="s">
        <v>1869</v>
      </c>
      <c r="M2475" s="193" t="s">
        <v>7110</v>
      </c>
      <c r="N2475" s="193" t="s">
        <v>12181</v>
      </c>
      <c r="O2475" s="193"/>
      <c r="P2475" s="219" t="n">
        <v>43831</v>
      </c>
      <c r="Q2475" s="219" t="n">
        <v>45291</v>
      </c>
      <c r="R2475" s="193"/>
      <c r="S2475" s="193" t="s">
        <v>7117</v>
      </c>
      <c r="T2475" s="193" t="n">
        <v>7.1</v>
      </c>
      <c r="U2475" s="193" t="n">
        <v>4.6</v>
      </c>
      <c r="V2475" s="193" t="n">
        <v>9.6</v>
      </c>
      <c r="W2475" s="193" t="s">
        <v>12103</v>
      </c>
      <c r="X2475" s="196"/>
      <c r="Y2475" s="196"/>
      <c r="Z2475" s="196" t="n">
        <v>1</v>
      </c>
      <c r="AE2475" s="94" t="e">
        <f aca="false" t="array" ref="AE2475:AI2475">_xlfn.torow(_xlfn.unique(_xlfn._xlws.filter(cat_table[Subsector],$E2475=cat_table[Sector],"")))</f>
        <v>#NAME?</v>
      </c>
      <c r="AF2475" s="94" t="e">
        <v>#NAME?</v>
      </c>
      <c r="AG2475" s="94" t="e">
        <v>#NAME?</v>
      </c>
      <c r="AH2475" s="94" t="e">
        <v>#NAME?</v>
      </c>
      <c r="AI2475" s="94" t="e">
        <v>#NAME?</v>
      </c>
      <c r="AO2475" s="94" t="e">
        <f aca="false" t="array" ref="AO2475:AO2475">_xlfn.torow(_xlfn.unique(_xlfn._xlws.filter(cat_table[Sub-subsector],($E2475=cat_table[Sector])*($F2475=cat_table[Subsector]),"")))</f>
        <v>#NAME?</v>
      </c>
    </row>
    <row r="2476" customFormat="false" ht="15" hidden="false" customHeight="true" outlineLevel="0" collapsed="false">
      <c r="A2476" s="193" t="s">
        <v>12206</v>
      </c>
      <c r="B2476" s="20" t="str">
        <f aca="false">INDEX(Table2[], MATCH(L2476, Location_ID!$D$2:$D$648, 0), 1)</f>
        <v>affbe23d-0aaf-4549-9123-d842d740a6b6</v>
      </c>
      <c r="C2476" s="193" t="s">
        <v>1197</v>
      </c>
      <c r="D2476" s="273" t="s">
        <v>354</v>
      </c>
      <c r="E2476" s="193" t="s">
        <v>7631</v>
      </c>
      <c r="F2476" s="193" t="s">
        <v>7632</v>
      </c>
      <c r="G2476" s="193" t="s">
        <v>7633</v>
      </c>
      <c r="H2476" s="196"/>
      <c r="I2476" s="193" t="s">
        <v>12179</v>
      </c>
      <c r="J2476" s="193" t="s">
        <v>12207</v>
      </c>
      <c r="K2476" s="193" t="s">
        <v>7128</v>
      </c>
      <c r="L2476" s="193" t="s">
        <v>2306</v>
      </c>
      <c r="M2476" s="193" t="s">
        <v>7110</v>
      </c>
      <c r="N2476" s="193" t="s">
        <v>12181</v>
      </c>
      <c r="O2476" s="193"/>
      <c r="P2476" s="219" t="n">
        <v>43831</v>
      </c>
      <c r="Q2476" s="219" t="n">
        <v>45291</v>
      </c>
      <c r="R2476" s="193"/>
      <c r="S2476" s="193" t="s">
        <v>7117</v>
      </c>
      <c r="T2476" s="193" t="n">
        <v>5.5</v>
      </c>
      <c r="U2476" s="193" t="n">
        <v>3.5</v>
      </c>
      <c r="V2476" s="193" t="n">
        <v>7.5</v>
      </c>
      <c r="W2476" s="193" t="s">
        <v>12103</v>
      </c>
      <c r="X2476" s="196"/>
      <c r="Y2476" s="196"/>
      <c r="Z2476" s="196" t="n">
        <v>1</v>
      </c>
      <c r="AE2476" s="94" t="e">
        <f aca="false" t="array" ref="AE2476:AI2476">_xlfn.torow(_xlfn.unique(_xlfn._xlws.filter(cat_table[Subsector],$E2476=cat_table[Sector],"")))</f>
        <v>#NAME?</v>
      </c>
      <c r="AF2476" s="94" t="e">
        <v>#NAME?</v>
      </c>
      <c r="AG2476" s="94" t="e">
        <v>#NAME?</v>
      </c>
      <c r="AH2476" s="94" t="e">
        <v>#NAME?</v>
      </c>
      <c r="AI2476" s="94" t="e">
        <v>#NAME?</v>
      </c>
      <c r="AO2476" s="94" t="e">
        <f aca="false" t="array" ref="AO2476:AO2476">_xlfn.torow(_xlfn.unique(_xlfn._xlws.filter(cat_table[Sub-subsector],($E2476=cat_table[Sector])*($F2476=cat_table[Subsector]),"")))</f>
        <v>#NAME?</v>
      </c>
    </row>
    <row r="2477" customFormat="false" ht="15" hidden="false" customHeight="true" outlineLevel="0" collapsed="false">
      <c r="A2477" s="193" t="s">
        <v>12208</v>
      </c>
      <c r="B2477" s="20" t="str">
        <f aca="false">INDEX(Table2[], MATCH(L2477, Location_ID!$D$2:$D$648, 0), 1)</f>
        <v>4c082d4b-baea-4b3d-92cf-eb2072ae73c6</v>
      </c>
      <c r="C2477" s="193" t="s">
        <v>1197</v>
      </c>
      <c r="D2477" s="273" t="s">
        <v>354</v>
      </c>
      <c r="E2477" s="193" t="s">
        <v>7631</v>
      </c>
      <c r="F2477" s="193" t="s">
        <v>7632</v>
      </c>
      <c r="G2477" s="193" t="s">
        <v>7633</v>
      </c>
      <c r="H2477" s="196"/>
      <c r="I2477" s="193" t="s">
        <v>12179</v>
      </c>
      <c r="J2477" s="193" t="s">
        <v>12209</v>
      </c>
      <c r="K2477" s="193" t="s">
        <v>7128</v>
      </c>
      <c r="L2477" s="193" t="s">
        <v>1780</v>
      </c>
      <c r="M2477" s="193" t="s">
        <v>7110</v>
      </c>
      <c r="N2477" s="193" t="s">
        <v>12181</v>
      </c>
      <c r="O2477" s="193"/>
      <c r="P2477" s="219" t="n">
        <v>43831</v>
      </c>
      <c r="Q2477" s="219" t="n">
        <v>45291</v>
      </c>
      <c r="R2477" s="193"/>
      <c r="S2477" s="193" t="s">
        <v>7117</v>
      </c>
      <c r="T2477" s="193" t="n">
        <v>7.7</v>
      </c>
      <c r="U2477" s="193" t="n">
        <v>5.5</v>
      </c>
      <c r="V2477" s="193" t="n">
        <v>9.9</v>
      </c>
      <c r="W2477" s="193" t="s">
        <v>12103</v>
      </c>
      <c r="X2477" s="196"/>
      <c r="Y2477" s="196"/>
      <c r="Z2477" s="196" t="n">
        <v>1</v>
      </c>
      <c r="AE2477" s="94" t="e">
        <f aca="false" t="array" ref="AE2477:AI2477">_xlfn.torow(_xlfn.unique(_xlfn._xlws.filter(cat_table[Subsector],$E2477=cat_table[Sector],"")))</f>
        <v>#NAME?</v>
      </c>
      <c r="AF2477" s="94" t="e">
        <v>#NAME?</v>
      </c>
      <c r="AG2477" s="94" t="e">
        <v>#NAME?</v>
      </c>
      <c r="AH2477" s="94" t="e">
        <v>#NAME?</v>
      </c>
      <c r="AI2477" s="94" t="e">
        <v>#NAME?</v>
      </c>
      <c r="AO2477" s="94" t="e">
        <f aca="false" t="array" ref="AO2477:AO2477">_xlfn.torow(_xlfn.unique(_xlfn._xlws.filter(cat_table[Sub-subsector],($E2477=cat_table[Sector])*($F2477=cat_table[Subsector]),"")))</f>
        <v>#NAME?</v>
      </c>
    </row>
    <row r="2478" customFormat="false" ht="15" hidden="false" customHeight="true" outlineLevel="0" collapsed="false">
      <c r="A2478" s="193" t="s">
        <v>12210</v>
      </c>
      <c r="B2478" s="20" t="str">
        <f aca="false">INDEX(Table2[], MATCH(L2478, Location_ID!$D$2:$D$648, 0), 1)</f>
        <v>aa9031dc-01c0-4db6-b82a-3d2feacd41f3</v>
      </c>
      <c r="C2478" s="193" t="s">
        <v>1197</v>
      </c>
      <c r="D2478" s="273" t="s">
        <v>354</v>
      </c>
      <c r="E2478" s="193" t="s">
        <v>7631</v>
      </c>
      <c r="F2478" s="193" t="s">
        <v>7632</v>
      </c>
      <c r="G2478" s="193" t="s">
        <v>7633</v>
      </c>
      <c r="H2478" s="196"/>
      <c r="I2478" s="193" t="s">
        <v>12179</v>
      </c>
      <c r="J2478" s="193" t="s">
        <v>12211</v>
      </c>
      <c r="K2478" s="193" t="s">
        <v>7128</v>
      </c>
      <c r="L2478" s="193" t="s">
        <v>2636</v>
      </c>
      <c r="M2478" s="193" t="s">
        <v>7110</v>
      </c>
      <c r="N2478" s="193" t="s">
        <v>12181</v>
      </c>
      <c r="O2478" s="193"/>
      <c r="P2478" s="219" t="n">
        <v>43831</v>
      </c>
      <c r="Q2478" s="219" t="n">
        <v>45291</v>
      </c>
      <c r="R2478" s="193"/>
      <c r="S2478" s="193" t="s">
        <v>7117</v>
      </c>
      <c r="T2478" s="193" t="n">
        <v>3.7</v>
      </c>
      <c r="U2478" s="193" t="n">
        <v>2.3</v>
      </c>
      <c r="V2478" s="193" t="n">
        <v>5.1</v>
      </c>
      <c r="W2478" s="193" t="s">
        <v>12103</v>
      </c>
      <c r="X2478" s="196"/>
      <c r="Y2478" s="196"/>
      <c r="Z2478" s="196" t="n">
        <v>1</v>
      </c>
      <c r="AE2478" s="94" t="e">
        <f aca="false" t="array" ref="AE2478:AI2478">_xlfn.torow(_xlfn.unique(_xlfn._xlws.filter(cat_table[Subsector],$E2478=cat_table[Sector],"")))</f>
        <v>#NAME?</v>
      </c>
      <c r="AF2478" s="94" t="e">
        <v>#NAME?</v>
      </c>
      <c r="AG2478" s="94" t="e">
        <v>#NAME?</v>
      </c>
      <c r="AH2478" s="94" t="e">
        <v>#NAME?</v>
      </c>
      <c r="AI2478" s="94" t="e">
        <v>#NAME?</v>
      </c>
      <c r="AO2478" s="94" t="e">
        <f aca="false" t="array" ref="AO2478:AO2478">_xlfn.torow(_xlfn.unique(_xlfn._xlws.filter(cat_table[Sub-subsector],($E2478=cat_table[Sector])*($F2478=cat_table[Subsector]),"")))</f>
        <v>#NAME?</v>
      </c>
    </row>
    <row r="2479" customFormat="false" ht="15" hidden="false" customHeight="true" outlineLevel="0" collapsed="false">
      <c r="A2479" s="194" t="s">
        <v>12212</v>
      </c>
      <c r="B2479" s="20" t="str">
        <f aca="false">INDEX(Table2[], MATCH(L2479, Location_ID!$D$2:$D$648, 0), 1)</f>
        <v>c051317e-f9f9-4d4f-8013-af1885c1fc51</v>
      </c>
      <c r="C2479" s="194" t="s">
        <v>1197</v>
      </c>
      <c r="D2479" s="274" t="s">
        <v>354</v>
      </c>
      <c r="E2479" s="194" t="s">
        <v>7631</v>
      </c>
      <c r="F2479" s="194" t="s">
        <v>7632</v>
      </c>
      <c r="G2479" s="194" t="s">
        <v>7633</v>
      </c>
      <c r="H2479" s="199"/>
      <c r="I2479" s="194" t="s">
        <v>12179</v>
      </c>
      <c r="J2479" s="194" t="s">
        <v>12213</v>
      </c>
      <c r="K2479" s="194" t="s">
        <v>7128</v>
      </c>
      <c r="L2479" s="194" t="s">
        <v>2638</v>
      </c>
      <c r="M2479" s="194" t="s">
        <v>7110</v>
      </c>
      <c r="N2479" s="194" t="s">
        <v>12181</v>
      </c>
      <c r="O2479" s="194"/>
      <c r="P2479" s="198" t="n">
        <v>43831</v>
      </c>
      <c r="Q2479" s="198" t="n">
        <v>45291</v>
      </c>
      <c r="R2479" s="194"/>
      <c r="S2479" s="194" t="s">
        <v>7117</v>
      </c>
      <c r="T2479" s="194" t="n">
        <v>0.6</v>
      </c>
      <c r="U2479" s="194" t="n">
        <v>0.4</v>
      </c>
      <c r="V2479" s="194" t="n">
        <v>0.8</v>
      </c>
      <c r="W2479" s="194" t="s">
        <v>12103</v>
      </c>
      <c r="X2479" s="199"/>
      <c r="Y2479" s="199"/>
      <c r="Z2479" s="199" t="n">
        <v>1</v>
      </c>
      <c r="AE2479" s="94" t="e">
        <f aca="false" t="array" ref="AE2479:AI2479">_xlfn.torow(_xlfn.unique(_xlfn._xlws.filter(cat_table[Subsector],$E2479=cat_table[Sector],"")))</f>
        <v>#NAME?</v>
      </c>
      <c r="AF2479" s="94" t="e">
        <v>#NAME?</v>
      </c>
      <c r="AG2479" s="94" t="e">
        <v>#NAME?</v>
      </c>
      <c r="AH2479" s="94" t="e">
        <v>#NAME?</v>
      </c>
      <c r="AI2479" s="94" t="e">
        <v>#NAME?</v>
      </c>
      <c r="AO2479" s="94" t="e">
        <f aca="false" t="array" ref="AO2479:AO2479">_xlfn.torow(_xlfn.unique(_xlfn._xlws.filter(cat_table[Sub-subsector],($E2479=cat_table[Sector])*($F2479=cat_table[Subsector]),"")))</f>
        <v>#NAME?</v>
      </c>
    </row>
    <row r="2480" customFormat="false" ht="15" hidden="false" customHeight="true" outlineLevel="0" collapsed="false">
      <c r="A2480" s="62" t="s">
        <v>12214</v>
      </c>
      <c r="B2480" s="20" t="str">
        <f aca="false">INDEX(Table2[], MATCH(L2480, Location_ID!$D$2:$D$648, 0), 1)</f>
        <v>ad14f80d-d777-4d42-b60e-cdc0596aed99</v>
      </c>
      <c r="C2480" s="20" t="s">
        <v>1203</v>
      </c>
      <c r="D2480" s="230" t="s">
        <v>354</v>
      </c>
      <c r="E2480" s="62" t="s">
        <v>7631</v>
      </c>
      <c r="F2480" s="62" t="s">
        <v>7632</v>
      </c>
      <c r="G2480" s="62" t="s">
        <v>7633</v>
      </c>
      <c r="H2480" s="200"/>
      <c r="I2480" s="20" t="s">
        <v>12215</v>
      </c>
      <c r="J2480" s="20" t="s">
        <v>12216</v>
      </c>
      <c r="K2480" s="20" t="s">
        <v>7120</v>
      </c>
      <c r="L2480" s="20" t="s">
        <v>2555</v>
      </c>
      <c r="M2480" s="20" t="s">
        <v>7110</v>
      </c>
      <c r="N2480" s="20" t="s">
        <v>12217</v>
      </c>
      <c r="O2480" s="20"/>
      <c r="P2480" s="201" t="n">
        <v>44230</v>
      </c>
      <c r="Q2480" s="201" t="n">
        <v>44230</v>
      </c>
      <c r="R2480" s="20" t="n">
        <v>1</v>
      </c>
      <c r="S2480" s="20" t="s">
        <v>7130</v>
      </c>
      <c r="T2480" s="20" t="n">
        <v>16</v>
      </c>
      <c r="U2480" s="20" t="n">
        <v>11.92</v>
      </c>
      <c r="V2480" s="20" t="n">
        <v>20.08</v>
      </c>
      <c r="W2480" s="20" t="s">
        <v>12218</v>
      </c>
      <c r="X2480" s="35"/>
      <c r="Y2480" s="35"/>
      <c r="Z2480" s="35" t="n">
        <v>1</v>
      </c>
      <c r="AE2480" s="94" t="e">
        <f aca="false" t="array" ref="AE2480:AI2480">_xlfn.torow(_xlfn.unique(_xlfn._xlws.filter(cat_table[Subsector],$E2480=cat_table[Sector],"")))</f>
        <v>#NAME?</v>
      </c>
      <c r="AF2480" s="94" t="e">
        <v>#NAME?</v>
      </c>
      <c r="AG2480" s="94" t="e">
        <v>#NAME?</v>
      </c>
      <c r="AH2480" s="94" t="e">
        <v>#NAME?</v>
      </c>
      <c r="AI2480" s="94" t="e">
        <v>#NAME?</v>
      </c>
      <c r="AO2480" s="94" t="e">
        <f aca="false" t="array" ref="AO2480:AO2480">_xlfn.torow(_xlfn.unique(_xlfn._xlws.filter(cat_table[Sub-subsector],($E2480=cat_table[Sector])*($F2480=cat_table[Subsector]),"")))</f>
        <v>#NAME?</v>
      </c>
    </row>
    <row r="2481" customFormat="false" ht="15" hidden="false" customHeight="true" outlineLevel="0" collapsed="false">
      <c r="A2481" s="62" t="s">
        <v>12219</v>
      </c>
      <c r="B2481" s="20" t="str">
        <f aca="false">INDEX(Table2[], MATCH(L2481, Location_ID!$D$2:$D$648, 0), 1)</f>
        <v>b8a72801-dadb-4795-b750-45df3880a28e</v>
      </c>
      <c r="C2481" s="20" t="s">
        <v>1203</v>
      </c>
      <c r="D2481" s="230" t="s">
        <v>354</v>
      </c>
      <c r="E2481" s="62" t="s">
        <v>7631</v>
      </c>
      <c r="F2481" s="62" t="s">
        <v>7632</v>
      </c>
      <c r="G2481" s="62" t="s">
        <v>7633</v>
      </c>
      <c r="H2481" s="200"/>
      <c r="I2481" s="20" t="s">
        <v>12215</v>
      </c>
      <c r="J2481" s="20" t="s">
        <v>12220</v>
      </c>
      <c r="K2481" s="20" t="s">
        <v>7120</v>
      </c>
      <c r="L2481" s="20" t="s">
        <v>2640</v>
      </c>
      <c r="M2481" s="20" t="s">
        <v>7110</v>
      </c>
      <c r="N2481" s="20" t="s">
        <v>12217</v>
      </c>
      <c r="O2481" s="20"/>
      <c r="P2481" s="201" t="n">
        <v>45082</v>
      </c>
      <c r="Q2481" s="201" t="n">
        <v>45082</v>
      </c>
      <c r="R2481" s="20" t="n">
        <v>1</v>
      </c>
      <c r="S2481" s="20" t="s">
        <v>7130</v>
      </c>
      <c r="T2481" s="20" t="n">
        <v>29.24</v>
      </c>
      <c r="U2481" s="20" t="n">
        <v>19.77</v>
      </c>
      <c r="V2481" s="20" t="n">
        <v>38.71</v>
      </c>
      <c r="W2481" s="20" t="s">
        <v>12218</v>
      </c>
      <c r="X2481" s="35"/>
      <c r="Y2481" s="35"/>
      <c r="Z2481" s="35" t="n">
        <v>1</v>
      </c>
      <c r="AE2481" s="94" t="e">
        <f aca="false" t="array" ref="AE2481:AI2481">_xlfn.torow(_xlfn.unique(_xlfn._xlws.filter(cat_table[Subsector],$E2481=cat_table[Sector],"")))</f>
        <v>#NAME?</v>
      </c>
      <c r="AF2481" s="94" t="e">
        <v>#NAME?</v>
      </c>
      <c r="AG2481" s="94" t="e">
        <v>#NAME?</v>
      </c>
      <c r="AH2481" s="94" t="e">
        <v>#NAME?</v>
      </c>
      <c r="AI2481" s="94" t="e">
        <v>#NAME?</v>
      </c>
      <c r="AO2481" s="94" t="e">
        <f aca="false" t="array" ref="AO2481:AO2481">_xlfn.torow(_xlfn.unique(_xlfn._xlws.filter(cat_table[Sub-subsector],($E2481=cat_table[Sector])*($F2481=cat_table[Subsector]),"")))</f>
        <v>#NAME?</v>
      </c>
    </row>
    <row r="2482" customFormat="false" ht="15" hidden="false" customHeight="true" outlineLevel="0" collapsed="false">
      <c r="A2482" s="62" t="s">
        <v>12221</v>
      </c>
      <c r="B2482" s="20" t="str">
        <f aca="false">INDEX(Table2[], MATCH(L2482, Location_ID!$D$2:$D$648, 0), 1)</f>
        <v>ba226aca-01c8-40e4-8df7-43f7e425d463</v>
      </c>
      <c r="C2482" s="20" t="s">
        <v>1203</v>
      </c>
      <c r="D2482" s="230" t="s">
        <v>354</v>
      </c>
      <c r="E2482" s="62" t="s">
        <v>7631</v>
      </c>
      <c r="F2482" s="62" t="s">
        <v>7632</v>
      </c>
      <c r="G2482" s="62" t="s">
        <v>7633</v>
      </c>
      <c r="H2482" s="200"/>
      <c r="I2482" s="20" t="s">
        <v>12215</v>
      </c>
      <c r="J2482" s="20" t="s">
        <v>12222</v>
      </c>
      <c r="K2482" s="20" t="s">
        <v>7120</v>
      </c>
      <c r="L2482" s="20" t="s">
        <v>2642</v>
      </c>
      <c r="M2482" s="20" t="s">
        <v>7110</v>
      </c>
      <c r="N2482" s="20" t="s">
        <v>12217</v>
      </c>
      <c r="O2482" s="20"/>
      <c r="P2482" s="201" t="n">
        <v>45082</v>
      </c>
      <c r="Q2482" s="201" t="n">
        <v>45082</v>
      </c>
      <c r="R2482" s="20" t="n">
        <v>1</v>
      </c>
      <c r="S2482" s="20" t="s">
        <v>7130</v>
      </c>
      <c r="T2482" s="20" t="n">
        <v>16.12</v>
      </c>
      <c r="U2482" s="20" t="n">
        <v>11.01</v>
      </c>
      <c r="V2482" s="20" t="n">
        <v>21.23</v>
      </c>
      <c r="W2482" s="20" t="s">
        <v>12218</v>
      </c>
      <c r="X2482" s="35"/>
      <c r="Y2482" s="35"/>
      <c r="Z2482" s="35" t="n">
        <v>1</v>
      </c>
      <c r="AE2482" s="94" t="e">
        <f aca="false" t="array" ref="AE2482:AI2482">_xlfn.torow(_xlfn.unique(_xlfn._xlws.filter(cat_table[Subsector],$E2482=cat_table[Sector],"")))</f>
        <v>#NAME?</v>
      </c>
      <c r="AF2482" s="94" t="e">
        <v>#NAME?</v>
      </c>
      <c r="AG2482" s="94" t="e">
        <v>#NAME?</v>
      </c>
      <c r="AH2482" s="94" t="e">
        <v>#NAME?</v>
      </c>
      <c r="AI2482" s="94" t="e">
        <v>#NAME?</v>
      </c>
      <c r="AO2482" s="94" t="e">
        <f aca="false" t="array" ref="AO2482:AO2482">_xlfn.torow(_xlfn.unique(_xlfn._xlws.filter(cat_table[Sub-subsector],($E2482=cat_table[Sector])*($F2482=cat_table[Subsector]),"")))</f>
        <v>#NAME?</v>
      </c>
    </row>
    <row r="2483" customFormat="false" ht="15" hidden="false" customHeight="true" outlineLevel="0" collapsed="false">
      <c r="A2483" s="62" t="s">
        <v>12223</v>
      </c>
      <c r="B2483" s="20" t="str">
        <f aca="false">INDEX(Table2[], MATCH(L2483, Location_ID!$D$2:$D$648, 0), 1)</f>
        <v>d9bf0452-3294-43d7-8e37-671c4a169155</v>
      </c>
      <c r="C2483" s="20" t="s">
        <v>1203</v>
      </c>
      <c r="D2483" s="230" t="s">
        <v>354</v>
      </c>
      <c r="E2483" s="62" t="s">
        <v>7631</v>
      </c>
      <c r="F2483" s="62" t="s">
        <v>7632</v>
      </c>
      <c r="G2483" s="62" t="s">
        <v>7633</v>
      </c>
      <c r="H2483" s="200"/>
      <c r="I2483" s="20" t="s">
        <v>12215</v>
      </c>
      <c r="J2483" s="20" t="s">
        <v>12224</v>
      </c>
      <c r="K2483" s="20" t="s">
        <v>7120</v>
      </c>
      <c r="L2483" s="20" t="s">
        <v>2567</v>
      </c>
      <c r="M2483" s="20" t="s">
        <v>7110</v>
      </c>
      <c r="N2483" s="20" t="s">
        <v>12217</v>
      </c>
      <c r="O2483" s="20"/>
      <c r="P2483" s="201" t="n">
        <v>45082</v>
      </c>
      <c r="Q2483" s="201" t="n">
        <v>45082</v>
      </c>
      <c r="R2483" s="20" t="n">
        <v>1</v>
      </c>
      <c r="S2483" s="20" t="s">
        <v>7130</v>
      </c>
      <c r="T2483" s="20" t="n">
        <v>9.36</v>
      </c>
      <c r="U2483" s="20" t="n">
        <v>6.02</v>
      </c>
      <c r="V2483" s="20" t="n">
        <v>12.7</v>
      </c>
      <c r="W2483" s="20" t="s">
        <v>12218</v>
      </c>
      <c r="X2483" s="35"/>
      <c r="Y2483" s="35"/>
      <c r="Z2483" s="35" t="n">
        <v>1</v>
      </c>
      <c r="AE2483" s="94" t="e">
        <f aca="false" t="array" ref="AE2483:AI2483">_xlfn.torow(_xlfn.unique(_xlfn._xlws.filter(cat_table[Subsector],$E2483=cat_table[Sector],"")))</f>
        <v>#NAME?</v>
      </c>
      <c r="AF2483" s="94" t="e">
        <v>#NAME?</v>
      </c>
      <c r="AG2483" s="94" t="e">
        <v>#NAME?</v>
      </c>
      <c r="AH2483" s="94" t="e">
        <v>#NAME?</v>
      </c>
      <c r="AI2483" s="94" t="e">
        <v>#NAME?</v>
      </c>
      <c r="AO2483" s="94" t="e">
        <f aca="false" t="array" ref="AO2483:AO2483">_xlfn.torow(_xlfn.unique(_xlfn._xlws.filter(cat_table[Sub-subsector],($E2483=cat_table[Sector])*($F2483=cat_table[Subsector]),"")))</f>
        <v>#NAME?</v>
      </c>
    </row>
    <row r="2484" customFormat="false" ht="15" hidden="false" customHeight="true" outlineLevel="0" collapsed="false">
      <c r="A2484" s="62" t="s">
        <v>12225</v>
      </c>
      <c r="B2484" s="20" t="str">
        <f aca="false">INDEX(Table2[], MATCH(L2484, Location_ID!$D$2:$D$648, 0), 1)</f>
        <v>b823defd-b8cb-477d-b9f2-8e3277ec8156</v>
      </c>
      <c r="C2484" s="20" t="s">
        <v>1203</v>
      </c>
      <c r="D2484" s="230" t="s">
        <v>354</v>
      </c>
      <c r="E2484" s="62" t="s">
        <v>7631</v>
      </c>
      <c r="F2484" s="62" t="s">
        <v>7632</v>
      </c>
      <c r="G2484" s="62" t="s">
        <v>7633</v>
      </c>
      <c r="H2484" s="200"/>
      <c r="I2484" s="20" t="s">
        <v>12215</v>
      </c>
      <c r="J2484" s="20" t="s">
        <v>12226</v>
      </c>
      <c r="K2484" s="20" t="s">
        <v>7120</v>
      </c>
      <c r="L2484" s="20" t="s">
        <v>2644</v>
      </c>
      <c r="M2484" s="20" t="s">
        <v>7110</v>
      </c>
      <c r="N2484" s="20" t="s">
        <v>12227</v>
      </c>
      <c r="O2484" s="20"/>
      <c r="P2484" s="201" t="n">
        <v>44950</v>
      </c>
      <c r="Q2484" s="201" t="n">
        <v>44950</v>
      </c>
      <c r="R2484" s="20" t="n">
        <v>1</v>
      </c>
      <c r="S2484" s="20" t="s">
        <v>7130</v>
      </c>
      <c r="T2484" s="20" t="n">
        <v>4.73</v>
      </c>
      <c r="U2484" s="20" t="n">
        <v>3.21</v>
      </c>
      <c r="V2484" s="20" t="n">
        <v>6.25</v>
      </c>
      <c r="W2484" s="20" t="s">
        <v>12218</v>
      </c>
      <c r="X2484" s="35"/>
      <c r="Y2484" s="35"/>
      <c r="Z2484" s="35" t="n">
        <v>1</v>
      </c>
      <c r="AE2484" s="94" t="e">
        <f aca="false" t="array" ref="AE2484:AI2484">_xlfn.torow(_xlfn.unique(_xlfn._xlws.filter(cat_table[Subsector],$E2484=cat_table[Sector],"")))</f>
        <v>#NAME?</v>
      </c>
      <c r="AF2484" s="94" t="e">
        <v>#NAME?</v>
      </c>
      <c r="AG2484" s="94" t="e">
        <v>#NAME?</v>
      </c>
      <c r="AH2484" s="94" t="e">
        <v>#NAME?</v>
      </c>
      <c r="AI2484" s="94" t="e">
        <v>#NAME?</v>
      </c>
      <c r="AO2484" s="94" t="e">
        <f aca="false" t="array" ref="AO2484:AO2484">_xlfn.torow(_xlfn.unique(_xlfn._xlws.filter(cat_table[Sub-subsector],($E2484=cat_table[Sector])*($F2484=cat_table[Subsector]),"")))</f>
        <v>#NAME?</v>
      </c>
    </row>
    <row r="2485" customFormat="false" ht="15" hidden="false" customHeight="true" outlineLevel="0" collapsed="false">
      <c r="A2485" s="62" t="s">
        <v>12228</v>
      </c>
      <c r="B2485" s="20" t="str">
        <f aca="false">INDEX(Table2[], MATCH(L2485, Location_ID!$D$2:$D$648, 0), 1)</f>
        <v>a096a93e-5c00-4d50-ae9a-fa7ff365460e</v>
      </c>
      <c r="C2485" s="20" t="s">
        <v>1203</v>
      </c>
      <c r="D2485" s="230" t="s">
        <v>354</v>
      </c>
      <c r="E2485" s="62" t="s">
        <v>7631</v>
      </c>
      <c r="F2485" s="62" t="s">
        <v>7632</v>
      </c>
      <c r="G2485" s="62" t="s">
        <v>7633</v>
      </c>
      <c r="H2485" s="200"/>
      <c r="I2485" s="20" t="s">
        <v>12215</v>
      </c>
      <c r="J2485" s="20" t="s">
        <v>12229</v>
      </c>
      <c r="K2485" s="20" t="s">
        <v>7120</v>
      </c>
      <c r="L2485" s="20" t="s">
        <v>2646</v>
      </c>
      <c r="M2485" s="20" t="s">
        <v>7110</v>
      </c>
      <c r="N2485" s="20" t="s">
        <v>12217</v>
      </c>
      <c r="O2485" s="20"/>
      <c r="P2485" s="201" t="n">
        <v>44251</v>
      </c>
      <c r="Q2485" s="201" t="n">
        <v>44251</v>
      </c>
      <c r="R2485" s="20" t="n">
        <v>1</v>
      </c>
      <c r="S2485" s="20" t="s">
        <v>7130</v>
      </c>
      <c r="T2485" s="20" t="n">
        <v>8.66</v>
      </c>
      <c r="U2485" s="20" t="n">
        <v>7.1</v>
      </c>
      <c r="V2485" s="20" t="n">
        <v>10.22</v>
      </c>
      <c r="W2485" s="20" t="s">
        <v>12218</v>
      </c>
      <c r="X2485" s="35"/>
      <c r="Y2485" s="35"/>
      <c r="Z2485" s="35" t="n">
        <v>1</v>
      </c>
      <c r="AE2485" s="94" t="e">
        <f aca="false" t="array" ref="AE2485:AI2485">_xlfn.torow(_xlfn.unique(_xlfn._xlws.filter(cat_table[Subsector],$E2485=cat_table[Sector],"")))</f>
        <v>#NAME?</v>
      </c>
      <c r="AF2485" s="94" t="e">
        <v>#NAME?</v>
      </c>
      <c r="AG2485" s="94" t="e">
        <v>#NAME?</v>
      </c>
      <c r="AH2485" s="94" t="e">
        <v>#NAME?</v>
      </c>
      <c r="AI2485" s="94" t="e">
        <v>#NAME?</v>
      </c>
      <c r="AO2485" s="94" t="e">
        <f aca="false" t="array" ref="AO2485:AO2485">_xlfn.torow(_xlfn.unique(_xlfn._xlws.filter(cat_table[Sub-subsector],($E2485=cat_table[Sector])*($F2485=cat_table[Subsector]),"")))</f>
        <v>#NAME?</v>
      </c>
    </row>
    <row r="2486" customFormat="false" ht="15" hidden="false" customHeight="true" outlineLevel="0" collapsed="false">
      <c r="A2486" s="62" t="s">
        <v>12230</v>
      </c>
      <c r="B2486" s="20" t="str">
        <f aca="false">INDEX(Table2[], MATCH(L2486, Location_ID!$D$2:$D$648, 0), 1)</f>
        <v>f61b29cd-1cdc-4f20-a472-3caec661f97e</v>
      </c>
      <c r="C2486" s="20" t="s">
        <v>1203</v>
      </c>
      <c r="D2486" s="230" t="s">
        <v>354</v>
      </c>
      <c r="E2486" s="62" t="s">
        <v>7631</v>
      </c>
      <c r="F2486" s="62" t="s">
        <v>7632</v>
      </c>
      <c r="G2486" s="62" t="s">
        <v>7633</v>
      </c>
      <c r="H2486" s="200"/>
      <c r="I2486" s="20" t="s">
        <v>12215</v>
      </c>
      <c r="J2486" s="20" t="s">
        <v>12231</v>
      </c>
      <c r="K2486" s="20" t="s">
        <v>7120</v>
      </c>
      <c r="L2486" s="20" t="s">
        <v>2648</v>
      </c>
      <c r="M2486" s="20" t="s">
        <v>7110</v>
      </c>
      <c r="N2486" s="20" t="s">
        <v>12217</v>
      </c>
      <c r="O2486" s="20"/>
      <c r="P2486" s="201" t="n">
        <v>44569</v>
      </c>
      <c r="Q2486" s="201" t="n">
        <v>44569</v>
      </c>
      <c r="R2486" s="20" t="n">
        <v>1</v>
      </c>
      <c r="S2486" s="20" t="s">
        <v>7130</v>
      </c>
      <c r="T2486" s="20" t="n">
        <v>16.39</v>
      </c>
      <c r="U2486" s="20" t="n">
        <v>11.65</v>
      </c>
      <c r="V2486" s="20" t="n">
        <v>21.13</v>
      </c>
      <c r="W2486" s="20" t="s">
        <v>12218</v>
      </c>
      <c r="X2486" s="35"/>
      <c r="Y2486" s="35"/>
      <c r="Z2486" s="35" t="n">
        <v>1</v>
      </c>
      <c r="AE2486" s="94" t="e">
        <f aca="false" t="array" ref="AE2486:AI2486">_xlfn.torow(_xlfn.unique(_xlfn._xlws.filter(cat_table[Subsector],$E2486=cat_table[Sector],"")))</f>
        <v>#NAME?</v>
      </c>
      <c r="AF2486" s="94" t="e">
        <v>#NAME?</v>
      </c>
      <c r="AG2486" s="94" t="e">
        <v>#NAME?</v>
      </c>
      <c r="AH2486" s="94" t="e">
        <v>#NAME?</v>
      </c>
      <c r="AI2486" s="94" t="e">
        <v>#NAME?</v>
      </c>
      <c r="AO2486" s="94" t="e">
        <f aca="false" t="array" ref="AO2486:AO2486">_xlfn.torow(_xlfn.unique(_xlfn._xlws.filter(cat_table[Sub-subsector],($E2486=cat_table[Sector])*($F2486=cat_table[Subsector]),"")))</f>
        <v>#NAME?</v>
      </c>
    </row>
    <row r="2487" customFormat="false" ht="15" hidden="false" customHeight="true" outlineLevel="0" collapsed="false">
      <c r="A2487" s="62" t="s">
        <v>12232</v>
      </c>
      <c r="B2487" s="20" t="str">
        <f aca="false">INDEX(Table2[], MATCH(L2487, Location_ID!$D$2:$D$648, 0), 1)</f>
        <v>1930ad1c-e9fb-4df8-a8a9-17f197fb8b93</v>
      </c>
      <c r="C2487" s="20" t="s">
        <v>1203</v>
      </c>
      <c r="D2487" s="230" t="s">
        <v>354</v>
      </c>
      <c r="E2487" s="62" t="s">
        <v>7631</v>
      </c>
      <c r="F2487" s="62" t="s">
        <v>7632</v>
      </c>
      <c r="G2487" s="62" t="s">
        <v>7633</v>
      </c>
      <c r="H2487" s="200"/>
      <c r="I2487" s="20" t="s">
        <v>12215</v>
      </c>
      <c r="J2487" s="20" t="s">
        <v>12233</v>
      </c>
      <c r="K2487" s="20" t="s">
        <v>7120</v>
      </c>
      <c r="L2487" s="20" t="s">
        <v>2650</v>
      </c>
      <c r="M2487" s="20" t="s">
        <v>7110</v>
      </c>
      <c r="N2487" s="20" t="s">
        <v>12217</v>
      </c>
      <c r="O2487" s="20"/>
      <c r="P2487" s="201" t="n">
        <v>44252</v>
      </c>
      <c r="Q2487" s="201" t="n">
        <v>44252</v>
      </c>
      <c r="R2487" s="20" t="n">
        <v>1</v>
      </c>
      <c r="S2487" s="20" t="s">
        <v>7130</v>
      </c>
      <c r="T2487" s="20" t="n">
        <v>12.69</v>
      </c>
      <c r="U2487" s="20" t="n">
        <v>6.86</v>
      </c>
      <c r="V2487" s="20" t="n">
        <v>18.52</v>
      </c>
      <c r="W2487" s="20" t="s">
        <v>12218</v>
      </c>
      <c r="X2487" s="35"/>
      <c r="Y2487" s="35"/>
      <c r="Z2487" s="35" t="n">
        <v>1</v>
      </c>
      <c r="AE2487" s="94" t="e">
        <f aca="false" t="array" ref="AE2487:AI2487">_xlfn.torow(_xlfn.unique(_xlfn._xlws.filter(cat_table[Subsector],$E2487=cat_table[Sector],"")))</f>
        <v>#NAME?</v>
      </c>
      <c r="AF2487" s="94" t="e">
        <v>#NAME?</v>
      </c>
      <c r="AG2487" s="94" t="e">
        <v>#NAME?</v>
      </c>
      <c r="AH2487" s="94" t="e">
        <v>#NAME?</v>
      </c>
      <c r="AI2487" s="94" t="e">
        <v>#NAME?</v>
      </c>
      <c r="AO2487" s="94" t="e">
        <f aca="false" t="array" ref="AO2487:AO2487">_xlfn.torow(_xlfn.unique(_xlfn._xlws.filter(cat_table[Sub-subsector],($E2487=cat_table[Sector])*($F2487=cat_table[Subsector]),"")))</f>
        <v>#NAME?</v>
      </c>
    </row>
    <row r="2488" customFormat="false" ht="15" hidden="false" customHeight="true" outlineLevel="0" collapsed="false">
      <c r="A2488" s="62" t="s">
        <v>12234</v>
      </c>
      <c r="B2488" s="20" t="str">
        <f aca="false">INDEX(Table2[], MATCH(L2488, Location_ID!$D$2:$D$648, 0), 1)</f>
        <v>9b519dbf-f984-4281-9220-3be240b22d86</v>
      </c>
      <c r="C2488" s="20" t="s">
        <v>1203</v>
      </c>
      <c r="D2488" s="230" t="s">
        <v>354</v>
      </c>
      <c r="E2488" s="62" t="s">
        <v>7631</v>
      </c>
      <c r="F2488" s="62" t="s">
        <v>7632</v>
      </c>
      <c r="G2488" s="62" t="s">
        <v>7633</v>
      </c>
      <c r="H2488" s="200"/>
      <c r="I2488" s="20" t="s">
        <v>12215</v>
      </c>
      <c r="J2488" s="20" t="s">
        <v>12235</v>
      </c>
      <c r="K2488" s="20" t="s">
        <v>7120</v>
      </c>
      <c r="L2488" s="20" t="s">
        <v>2652</v>
      </c>
      <c r="M2488" s="20" t="s">
        <v>7110</v>
      </c>
      <c r="N2488" s="20" t="s">
        <v>12217</v>
      </c>
      <c r="O2488" s="20"/>
      <c r="P2488" s="201" t="n">
        <v>44194</v>
      </c>
      <c r="Q2488" s="201" t="n">
        <v>44194</v>
      </c>
      <c r="R2488" s="20" t="n">
        <v>1</v>
      </c>
      <c r="S2488" s="20" t="s">
        <v>7130</v>
      </c>
      <c r="T2488" s="20" t="n">
        <v>24.11</v>
      </c>
      <c r="U2488" s="20" t="n">
        <v>16.82</v>
      </c>
      <c r="V2488" s="20" t="n">
        <v>31.4</v>
      </c>
      <c r="W2488" s="20" t="s">
        <v>12218</v>
      </c>
      <c r="X2488" s="35"/>
      <c r="Y2488" s="35"/>
      <c r="Z2488" s="35" t="n">
        <v>1</v>
      </c>
      <c r="AE2488" s="94" t="e">
        <f aca="false" t="array" ref="AE2488:AI2488">_xlfn.torow(_xlfn.unique(_xlfn._xlws.filter(cat_table[Subsector],$E2488=cat_table[Sector],"")))</f>
        <v>#NAME?</v>
      </c>
      <c r="AF2488" s="94" t="e">
        <v>#NAME?</v>
      </c>
      <c r="AG2488" s="94" t="e">
        <v>#NAME?</v>
      </c>
      <c r="AH2488" s="94" t="e">
        <v>#NAME?</v>
      </c>
      <c r="AI2488" s="94" t="e">
        <v>#NAME?</v>
      </c>
      <c r="AO2488" s="94" t="e">
        <f aca="false" t="array" ref="AO2488:AO2488">_xlfn.torow(_xlfn.unique(_xlfn._xlws.filter(cat_table[Sub-subsector],($E2488=cat_table[Sector])*($F2488=cat_table[Subsector]),"")))</f>
        <v>#NAME?</v>
      </c>
    </row>
    <row r="2489" customFormat="false" ht="15" hidden="false" customHeight="true" outlineLevel="0" collapsed="false">
      <c r="A2489" s="62" t="s">
        <v>12236</v>
      </c>
      <c r="B2489" s="20" t="str">
        <f aca="false">INDEX(Table2[], MATCH(L2489, Location_ID!$D$2:$D$648, 0), 1)</f>
        <v>c8c8cee9-c8c5-4961-8e62-9702016d837d</v>
      </c>
      <c r="C2489" s="20" t="s">
        <v>1203</v>
      </c>
      <c r="D2489" s="230" t="s">
        <v>354</v>
      </c>
      <c r="E2489" s="62" t="s">
        <v>7631</v>
      </c>
      <c r="F2489" s="62" t="s">
        <v>7632</v>
      </c>
      <c r="G2489" s="62" t="s">
        <v>7633</v>
      </c>
      <c r="H2489" s="200"/>
      <c r="I2489" s="20" t="s">
        <v>12215</v>
      </c>
      <c r="J2489" s="20" t="s">
        <v>12237</v>
      </c>
      <c r="K2489" s="20" t="s">
        <v>7120</v>
      </c>
      <c r="L2489" s="20" t="s">
        <v>2654</v>
      </c>
      <c r="M2489" s="20" t="s">
        <v>7110</v>
      </c>
      <c r="N2489" s="20" t="s">
        <v>12217</v>
      </c>
      <c r="O2489" s="20"/>
      <c r="P2489" s="201" t="n">
        <v>44194</v>
      </c>
      <c r="Q2489" s="201" t="n">
        <v>44194</v>
      </c>
      <c r="R2489" s="20" t="n">
        <v>1</v>
      </c>
      <c r="S2489" s="20" t="s">
        <v>7130</v>
      </c>
      <c r="T2489" s="20" t="n">
        <v>19.38</v>
      </c>
      <c r="U2489" s="20" t="n">
        <v>13.79</v>
      </c>
      <c r="V2489" s="20" t="n">
        <v>24.97</v>
      </c>
      <c r="W2489" s="20" t="s">
        <v>12218</v>
      </c>
      <c r="X2489" s="35"/>
      <c r="Y2489" s="35"/>
      <c r="Z2489" s="35" t="n">
        <v>1</v>
      </c>
      <c r="AE2489" s="94" t="e">
        <f aca="false" t="array" ref="AE2489:AI2489">_xlfn.torow(_xlfn.unique(_xlfn._xlws.filter(cat_table[Subsector],$E2489=cat_table[Sector],"")))</f>
        <v>#NAME?</v>
      </c>
      <c r="AF2489" s="94" t="e">
        <v>#NAME?</v>
      </c>
      <c r="AG2489" s="94" t="e">
        <v>#NAME?</v>
      </c>
      <c r="AH2489" s="94" t="e">
        <v>#NAME?</v>
      </c>
      <c r="AI2489" s="94" t="e">
        <v>#NAME?</v>
      </c>
      <c r="AO2489" s="94" t="e">
        <f aca="false" t="array" ref="AO2489:AO2489">_xlfn.torow(_xlfn.unique(_xlfn._xlws.filter(cat_table[Sub-subsector],($E2489=cat_table[Sector])*($F2489=cat_table[Subsector]),"")))</f>
        <v>#NAME?</v>
      </c>
    </row>
    <row r="2490" customFormat="false" ht="15" hidden="false" customHeight="true" outlineLevel="0" collapsed="false">
      <c r="A2490" s="62" t="s">
        <v>12238</v>
      </c>
      <c r="B2490" s="20" t="str">
        <f aca="false">INDEX(Table2[], MATCH(L2490, Location_ID!$D$2:$D$648, 0), 1)</f>
        <v>90bb3f1b-19db-401d-9029-0bcfbe0282f5</v>
      </c>
      <c r="C2490" s="20" t="s">
        <v>1203</v>
      </c>
      <c r="D2490" s="230" t="s">
        <v>354</v>
      </c>
      <c r="E2490" s="62" t="s">
        <v>7631</v>
      </c>
      <c r="F2490" s="62" t="s">
        <v>7632</v>
      </c>
      <c r="G2490" s="62" t="s">
        <v>7633</v>
      </c>
      <c r="H2490" s="200"/>
      <c r="I2490" s="20" t="s">
        <v>12215</v>
      </c>
      <c r="J2490" s="20" t="s">
        <v>12239</v>
      </c>
      <c r="K2490" s="20" t="s">
        <v>7120</v>
      </c>
      <c r="L2490" s="20" t="s">
        <v>2656</v>
      </c>
      <c r="M2490" s="20" t="s">
        <v>7110</v>
      </c>
      <c r="N2490" s="20" t="s">
        <v>12217</v>
      </c>
      <c r="O2490" s="20"/>
      <c r="P2490" s="201" t="n">
        <v>44216</v>
      </c>
      <c r="Q2490" s="201" t="n">
        <v>44216</v>
      </c>
      <c r="R2490" s="20" t="n">
        <v>1</v>
      </c>
      <c r="S2490" s="20" t="s">
        <v>7130</v>
      </c>
      <c r="T2490" s="20" t="n">
        <v>8.87</v>
      </c>
      <c r="U2490" s="20" t="n">
        <v>6.13</v>
      </c>
      <c r="V2490" s="20" t="n">
        <v>11.61</v>
      </c>
      <c r="W2490" s="20" t="s">
        <v>12218</v>
      </c>
      <c r="X2490" s="35"/>
      <c r="Y2490" s="35"/>
      <c r="Z2490" s="35" t="n">
        <v>1</v>
      </c>
      <c r="AE2490" s="94" t="e">
        <f aca="false" t="array" ref="AE2490:AI2490">_xlfn.torow(_xlfn.unique(_xlfn._xlws.filter(cat_table[Subsector],$E2490=cat_table[Sector],"")))</f>
        <v>#NAME?</v>
      </c>
      <c r="AF2490" s="94" t="e">
        <v>#NAME?</v>
      </c>
      <c r="AG2490" s="94" t="e">
        <v>#NAME?</v>
      </c>
      <c r="AH2490" s="94" t="e">
        <v>#NAME?</v>
      </c>
      <c r="AI2490" s="94" t="e">
        <v>#NAME?</v>
      </c>
      <c r="AO2490" s="94" t="e">
        <f aca="false" t="array" ref="AO2490:AO2490">_xlfn.torow(_xlfn.unique(_xlfn._xlws.filter(cat_table[Sub-subsector],($E2490=cat_table[Sector])*($F2490=cat_table[Subsector]),"")))</f>
        <v>#NAME?</v>
      </c>
    </row>
    <row r="2491" customFormat="false" ht="15" hidden="false" customHeight="true" outlineLevel="0" collapsed="false">
      <c r="A2491" s="62" t="s">
        <v>12240</v>
      </c>
      <c r="B2491" s="20" t="str">
        <f aca="false">INDEX(Table2[], MATCH(L2491, Location_ID!$D$2:$D$648, 0), 1)</f>
        <v>22e9ca55-2922-4f8a-878e-5e30273b40d7</v>
      </c>
      <c r="C2491" s="20" t="s">
        <v>1203</v>
      </c>
      <c r="D2491" s="230" t="s">
        <v>354</v>
      </c>
      <c r="E2491" s="62" t="s">
        <v>7631</v>
      </c>
      <c r="F2491" s="62" t="s">
        <v>7632</v>
      </c>
      <c r="G2491" s="62" t="s">
        <v>7633</v>
      </c>
      <c r="H2491" s="200"/>
      <c r="I2491" s="20" t="s">
        <v>12215</v>
      </c>
      <c r="J2491" s="20" t="s">
        <v>12241</v>
      </c>
      <c r="K2491" s="20" t="s">
        <v>7120</v>
      </c>
      <c r="L2491" s="20" t="s">
        <v>2658</v>
      </c>
      <c r="M2491" s="20" t="s">
        <v>7110</v>
      </c>
      <c r="N2491" s="20" t="s">
        <v>12227</v>
      </c>
      <c r="O2491" s="20"/>
      <c r="P2491" s="201" t="n">
        <v>44986</v>
      </c>
      <c r="Q2491" s="201" t="n">
        <v>44986</v>
      </c>
      <c r="R2491" s="20" t="n">
        <v>1</v>
      </c>
      <c r="S2491" s="20" t="s">
        <v>7130</v>
      </c>
      <c r="T2491" s="20" t="n">
        <v>1.33</v>
      </c>
      <c r="U2491" s="20" t="n">
        <v>-0.18</v>
      </c>
      <c r="V2491" s="20" t="n">
        <v>2.84</v>
      </c>
      <c r="W2491" s="20" t="s">
        <v>12218</v>
      </c>
      <c r="X2491" s="35"/>
      <c r="Y2491" s="35"/>
      <c r="Z2491" s="35" t="n">
        <v>1</v>
      </c>
      <c r="AE2491" s="94" t="e">
        <f aca="false" t="array" ref="AE2491:AI2491">_xlfn.torow(_xlfn.unique(_xlfn._xlws.filter(cat_table[Subsector],$E2491=cat_table[Sector],"")))</f>
        <v>#NAME?</v>
      </c>
      <c r="AF2491" s="94" t="e">
        <v>#NAME?</v>
      </c>
      <c r="AG2491" s="94" t="e">
        <v>#NAME?</v>
      </c>
      <c r="AH2491" s="94" t="e">
        <v>#NAME?</v>
      </c>
      <c r="AI2491" s="94" t="e">
        <v>#NAME?</v>
      </c>
      <c r="AO2491" s="94" t="e">
        <f aca="false" t="array" ref="AO2491:AO2491">_xlfn.torow(_xlfn.unique(_xlfn._xlws.filter(cat_table[Sub-subsector],($E2491=cat_table[Sector])*($F2491=cat_table[Subsector]),"")))</f>
        <v>#NAME?</v>
      </c>
    </row>
    <row r="2492" customFormat="false" ht="15" hidden="false" customHeight="true" outlineLevel="0" collapsed="false">
      <c r="A2492" s="62" t="s">
        <v>12242</v>
      </c>
      <c r="B2492" s="20" t="str">
        <f aca="false">INDEX(Table2[], MATCH(L2492, Location_ID!$D$2:$D$648, 0), 1)</f>
        <v>71a7e2e5-c895-4379-8491-650339a8982f</v>
      </c>
      <c r="C2492" s="20" t="s">
        <v>1203</v>
      </c>
      <c r="D2492" s="230" t="s">
        <v>354</v>
      </c>
      <c r="E2492" s="62" t="s">
        <v>7631</v>
      </c>
      <c r="F2492" s="62" t="s">
        <v>7632</v>
      </c>
      <c r="G2492" s="62" t="s">
        <v>7633</v>
      </c>
      <c r="H2492" s="200"/>
      <c r="I2492" s="20" t="s">
        <v>12215</v>
      </c>
      <c r="J2492" s="20" t="s">
        <v>12243</v>
      </c>
      <c r="K2492" s="20" t="s">
        <v>7120</v>
      </c>
      <c r="L2492" s="20" t="s">
        <v>2660</v>
      </c>
      <c r="M2492" s="20" t="s">
        <v>7110</v>
      </c>
      <c r="N2492" s="20" t="s">
        <v>12217</v>
      </c>
      <c r="O2492" s="20"/>
      <c r="P2492" s="201" t="n">
        <v>44622</v>
      </c>
      <c r="Q2492" s="201" t="n">
        <v>44622</v>
      </c>
      <c r="R2492" s="20" t="n">
        <v>1</v>
      </c>
      <c r="S2492" s="20" t="s">
        <v>7130</v>
      </c>
      <c r="T2492" s="20" t="n">
        <v>10.71</v>
      </c>
      <c r="U2492" s="20" t="n">
        <v>8.38</v>
      </c>
      <c r="V2492" s="20" t="n">
        <v>13.04</v>
      </c>
      <c r="W2492" s="20" t="s">
        <v>12218</v>
      </c>
      <c r="X2492" s="35"/>
      <c r="Y2492" s="35"/>
      <c r="Z2492" s="35" t="n">
        <v>1</v>
      </c>
      <c r="AE2492" s="94" t="e">
        <f aca="false" t="array" ref="AE2492:AI2492">_xlfn.torow(_xlfn.unique(_xlfn._xlws.filter(cat_table[Subsector],$E2492=cat_table[Sector],"")))</f>
        <v>#NAME?</v>
      </c>
      <c r="AF2492" s="94" t="e">
        <v>#NAME?</v>
      </c>
      <c r="AG2492" s="94" t="e">
        <v>#NAME?</v>
      </c>
      <c r="AH2492" s="94" t="e">
        <v>#NAME?</v>
      </c>
      <c r="AI2492" s="94" t="e">
        <v>#NAME?</v>
      </c>
      <c r="AO2492" s="94" t="e">
        <f aca="false" t="array" ref="AO2492:AO2492">_xlfn.torow(_xlfn.unique(_xlfn._xlws.filter(cat_table[Sub-subsector],($E2492=cat_table[Sector])*($F2492=cat_table[Subsector]),"")))</f>
        <v>#NAME?</v>
      </c>
    </row>
    <row r="2493" customFormat="false" ht="15" hidden="false" customHeight="true" outlineLevel="0" collapsed="false">
      <c r="A2493" s="62" t="s">
        <v>12244</v>
      </c>
      <c r="B2493" s="20" t="str">
        <f aca="false">INDEX(Table2[], MATCH(L2493, Location_ID!$D$2:$D$648, 0), 1)</f>
        <v>b18c4472-406f-4155-aa56-0c38e8d9fe27</v>
      </c>
      <c r="C2493" s="20" t="s">
        <v>1203</v>
      </c>
      <c r="D2493" s="230" t="s">
        <v>354</v>
      </c>
      <c r="E2493" s="62" t="s">
        <v>7631</v>
      </c>
      <c r="F2493" s="62" t="s">
        <v>7632</v>
      </c>
      <c r="G2493" s="62" t="s">
        <v>7633</v>
      </c>
      <c r="H2493" s="200"/>
      <c r="I2493" s="20" t="s">
        <v>12215</v>
      </c>
      <c r="J2493" s="20" t="s">
        <v>12245</v>
      </c>
      <c r="K2493" s="20" t="s">
        <v>7120</v>
      </c>
      <c r="L2493" s="20" t="s">
        <v>2662</v>
      </c>
      <c r="M2493" s="20" t="s">
        <v>7110</v>
      </c>
      <c r="N2493" s="20" t="s">
        <v>12217</v>
      </c>
      <c r="O2493" s="20"/>
      <c r="P2493" s="201" t="n">
        <v>44149</v>
      </c>
      <c r="Q2493" s="201" t="n">
        <v>44149</v>
      </c>
      <c r="R2493" s="20" t="n">
        <v>1</v>
      </c>
      <c r="S2493" s="20" t="s">
        <v>7130</v>
      </c>
      <c r="T2493" s="20" t="n">
        <v>4.72</v>
      </c>
      <c r="U2493" s="20" t="n">
        <v>3.46</v>
      </c>
      <c r="V2493" s="20" t="n">
        <v>5.98</v>
      </c>
      <c r="W2493" s="20" t="s">
        <v>12218</v>
      </c>
      <c r="X2493" s="35"/>
      <c r="Y2493" s="35"/>
      <c r="Z2493" s="35" t="n">
        <v>1</v>
      </c>
      <c r="AE2493" s="94" t="e">
        <f aca="false" t="array" ref="AE2493:AI2493">_xlfn.torow(_xlfn.unique(_xlfn._xlws.filter(cat_table[Subsector],$E2493=cat_table[Sector],"")))</f>
        <v>#NAME?</v>
      </c>
      <c r="AF2493" s="94" t="e">
        <v>#NAME?</v>
      </c>
      <c r="AG2493" s="94" t="e">
        <v>#NAME?</v>
      </c>
      <c r="AH2493" s="94" t="e">
        <v>#NAME?</v>
      </c>
      <c r="AI2493" s="94" t="e">
        <v>#NAME?</v>
      </c>
      <c r="AO2493" s="94" t="e">
        <f aca="false" t="array" ref="AO2493:AO2493">_xlfn.torow(_xlfn.unique(_xlfn._xlws.filter(cat_table[Sub-subsector],($E2493=cat_table[Sector])*($F2493=cat_table[Subsector]),"")))</f>
        <v>#NAME?</v>
      </c>
    </row>
    <row r="2494" customFormat="false" ht="15" hidden="false" customHeight="true" outlineLevel="0" collapsed="false">
      <c r="A2494" s="62" t="s">
        <v>12246</v>
      </c>
      <c r="B2494" s="20" t="str">
        <f aca="false">INDEX(Table2[], MATCH(L2494, Location_ID!$D$2:$D$648, 0), 1)</f>
        <v>d6518e79-a5d5-40c8-a676-7209a940af7b</v>
      </c>
      <c r="C2494" s="20" t="s">
        <v>1203</v>
      </c>
      <c r="D2494" s="230" t="s">
        <v>354</v>
      </c>
      <c r="E2494" s="62" t="s">
        <v>7631</v>
      </c>
      <c r="F2494" s="62" t="s">
        <v>7632</v>
      </c>
      <c r="G2494" s="62" t="s">
        <v>7633</v>
      </c>
      <c r="H2494" s="200"/>
      <c r="I2494" s="20" t="s">
        <v>12215</v>
      </c>
      <c r="J2494" s="20" t="s">
        <v>12247</v>
      </c>
      <c r="K2494" s="20" t="s">
        <v>7120</v>
      </c>
      <c r="L2494" s="20" t="s">
        <v>2664</v>
      </c>
      <c r="M2494" s="20" t="s">
        <v>7110</v>
      </c>
      <c r="N2494" s="20" t="s">
        <v>12217</v>
      </c>
      <c r="O2494" s="20"/>
      <c r="P2494" s="201" t="n">
        <v>44265</v>
      </c>
      <c r="Q2494" s="201" t="n">
        <v>44265</v>
      </c>
      <c r="R2494" s="20" t="n">
        <v>1</v>
      </c>
      <c r="S2494" s="20" t="s">
        <v>7130</v>
      </c>
      <c r="T2494" s="20" t="n">
        <v>7.64</v>
      </c>
      <c r="U2494" s="20" t="n">
        <v>5.88</v>
      </c>
      <c r="V2494" s="20" t="n">
        <v>9.4</v>
      </c>
      <c r="W2494" s="20" t="s">
        <v>12218</v>
      </c>
      <c r="X2494" s="35"/>
      <c r="Y2494" s="35"/>
      <c r="Z2494" s="35" t="n">
        <v>1</v>
      </c>
      <c r="AE2494" s="94" t="e">
        <f aca="false" t="array" ref="AE2494:AI2494">_xlfn.torow(_xlfn.unique(_xlfn._xlws.filter(cat_table[Subsector],$E2494=cat_table[Sector],"")))</f>
        <v>#NAME?</v>
      </c>
      <c r="AF2494" s="94" t="e">
        <v>#NAME?</v>
      </c>
      <c r="AG2494" s="94" t="e">
        <v>#NAME?</v>
      </c>
      <c r="AH2494" s="94" t="e">
        <v>#NAME?</v>
      </c>
      <c r="AI2494" s="94" t="e">
        <v>#NAME?</v>
      </c>
      <c r="AO2494" s="94" t="e">
        <f aca="false" t="array" ref="AO2494:AO2494">_xlfn.torow(_xlfn.unique(_xlfn._xlws.filter(cat_table[Sub-subsector],($E2494=cat_table[Sector])*($F2494=cat_table[Subsector]),"")))</f>
        <v>#NAME?</v>
      </c>
    </row>
    <row r="2495" customFormat="false" ht="15" hidden="false" customHeight="true" outlineLevel="0" collapsed="false">
      <c r="A2495" s="62" t="s">
        <v>12248</v>
      </c>
      <c r="B2495" s="20" t="str">
        <f aca="false">INDEX(Table2[], MATCH(L2495, Location_ID!$D$2:$D$648, 0), 1)</f>
        <v>baa476b3-990e-433d-ae71-3a41ceb7fb55</v>
      </c>
      <c r="C2495" s="20" t="s">
        <v>1203</v>
      </c>
      <c r="D2495" s="230" t="s">
        <v>354</v>
      </c>
      <c r="E2495" s="62" t="s">
        <v>7631</v>
      </c>
      <c r="F2495" s="62" t="s">
        <v>7632</v>
      </c>
      <c r="G2495" s="62" t="s">
        <v>7633</v>
      </c>
      <c r="H2495" s="200"/>
      <c r="I2495" s="20" t="s">
        <v>12215</v>
      </c>
      <c r="J2495" s="20" t="s">
        <v>12249</v>
      </c>
      <c r="K2495" s="20" t="s">
        <v>7120</v>
      </c>
      <c r="L2495" s="20" t="s">
        <v>2666</v>
      </c>
      <c r="M2495" s="20" t="s">
        <v>7110</v>
      </c>
      <c r="N2495" s="20" t="s">
        <v>12217</v>
      </c>
      <c r="O2495" s="20"/>
      <c r="P2495" s="201" t="n">
        <v>44624</v>
      </c>
      <c r="Q2495" s="201" t="n">
        <v>44624</v>
      </c>
      <c r="R2495" s="20" t="n">
        <v>1</v>
      </c>
      <c r="S2495" s="20" t="s">
        <v>7130</v>
      </c>
      <c r="T2495" s="20" t="n">
        <v>14.22</v>
      </c>
      <c r="U2495" s="20" t="n">
        <v>9.6</v>
      </c>
      <c r="V2495" s="20" t="n">
        <v>18.84</v>
      </c>
      <c r="W2495" s="20" t="s">
        <v>12218</v>
      </c>
      <c r="X2495" s="35"/>
      <c r="Y2495" s="35"/>
      <c r="Z2495" s="35" t="n">
        <v>1</v>
      </c>
      <c r="AE2495" s="94" t="e">
        <f aca="false" t="array" ref="AE2495:AI2495">_xlfn.torow(_xlfn.unique(_xlfn._xlws.filter(cat_table[Subsector],$E2495=cat_table[Sector],"")))</f>
        <v>#NAME?</v>
      </c>
      <c r="AF2495" s="94" t="e">
        <v>#NAME?</v>
      </c>
      <c r="AG2495" s="94" t="e">
        <v>#NAME?</v>
      </c>
      <c r="AH2495" s="94" t="e">
        <v>#NAME?</v>
      </c>
      <c r="AI2495" s="94" t="e">
        <v>#NAME?</v>
      </c>
      <c r="AO2495" s="94" t="e">
        <f aca="false" t="array" ref="AO2495:AO2495">_xlfn.torow(_xlfn.unique(_xlfn._xlws.filter(cat_table[Sub-subsector],($E2495=cat_table[Sector])*($F2495=cat_table[Subsector]),"")))</f>
        <v>#NAME?</v>
      </c>
    </row>
    <row r="2496" customFormat="false" ht="15" hidden="false" customHeight="true" outlineLevel="0" collapsed="false">
      <c r="A2496" s="62" t="s">
        <v>12250</v>
      </c>
      <c r="B2496" s="20" t="str">
        <f aca="false">INDEX(Table2[], MATCH(L2496, Location_ID!$D$2:$D$648, 0), 1)</f>
        <v>079eb0b7-64a6-48de-9a7e-d7af97e25dcf</v>
      </c>
      <c r="C2496" s="20" t="s">
        <v>1203</v>
      </c>
      <c r="D2496" s="230" t="s">
        <v>354</v>
      </c>
      <c r="E2496" s="62" t="s">
        <v>7631</v>
      </c>
      <c r="F2496" s="62" t="s">
        <v>7632</v>
      </c>
      <c r="G2496" s="62" t="s">
        <v>7633</v>
      </c>
      <c r="H2496" s="200"/>
      <c r="I2496" s="20" t="s">
        <v>12215</v>
      </c>
      <c r="J2496" s="20" t="s">
        <v>12251</v>
      </c>
      <c r="K2496" s="20" t="s">
        <v>7120</v>
      </c>
      <c r="L2496" s="20" t="s">
        <v>2668</v>
      </c>
      <c r="M2496" s="20" t="s">
        <v>7110</v>
      </c>
      <c r="N2496" s="20" t="s">
        <v>12217</v>
      </c>
      <c r="O2496" s="20"/>
      <c r="P2496" s="201" t="n">
        <v>44102</v>
      </c>
      <c r="Q2496" s="201" t="n">
        <v>44102</v>
      </c>
      <c r="R2496" s="20" t="n">
        <v>1</v>
      </c>
      <c r="S2496" s="20" t="s">
        <v>7130</v>
      </c>
      <c r="T2496" s="20" t="n">
        <v>13.91</v>
      </c>
      <c r="U2496" s="20" t="n">
        <v>9.59</v>
      </c>
      <c r="V2496" s="20" t="n">
        <v>18.23</v>
      </c>
      <c r="W2496" s="20" t="s">
        <v>12218</v>
      </c>
      <c r="X2496" s="35"/>
      <c r="Y2496" s="35"/>
      <c r="Z2496" s="35" t="n">
        <v>1</v>
      </c>
      <c r="AE2496" s="94" t="e">
        <f aca="false" t="array" ref="AE2496:AI2496">_xlfn.torow(_xlfn.unique(_xlfn._xlws.filter(cat_table[Subsector],$E2496=cat_table[Sector],"")))</f>
        <v>#NAME?</v>
      </c>
      <c r="AF2496" s="94" t="e">
        <v>#NAME?</v>
      </c>
      <c r="AG2496" s="94" t="e">
        <v>#NAME?</v>
      </c>
      <c r="AH2496" s="94" t="e">
        <v>#NAME?</v>
      </c>
      <c r="AI2496" s="94" t="e">
        <v>#NAME?</v>
      </c>
      <c r="AO2496" s="94" t="e">
        <f aca="false" t="array" ref="AO2496:AO2496">_xlfn.torow(_xlfn.unique(_xlfn._xlws.filter(cat_table[Sub-subsector],($E2496=cat_table[Sector])*($F2496=cat_table[Subsector]),"")))</f>
        <v>#NAME?</v>
      </c>
    </row>
    <row r="2497" customFormat="false" ht="15" hidden="false" customHeight="true" outlineLevel="0" collapsed="false">
      <c r="A2497" s="62" t="s">
        <v>12252</v>
      </c>
      <c r="B2497" s="20" t="str">
        <f aca="false">INDEX(Table2[], MATCH(L2497, Location_ID!$D$2:$D$648, 0), 1)</f>
        <v>72631eb6-bb60-4167-832d-2c338ef628ce</v>
      </c>
      <c r="C2497" s="20" t="s">
        <v>1203</v>
      </c>
      <c r="D2497" s="230" t="s">
        <v>354</v>
      </c>
      <c r="E2497" s="62" t="s">
        <v>7631</v>
      </c>
      <c r="F2497" s="62" t="s">
        <v>7632</v>
      </c>
      <c r="G2497" s="62" t="s">
        <v>7633</v>
      </c>
      <c r="H2497" s="200"/>
      <c r="I2497" s="20" t="s">
        <v>12215</v>
      </c>
      <c r="J2497" s="20" t="s">
        <v>12253</v>
      </c>
      <c r="K2497" s="20" t="s">
        <v>7120</v>
      </c>
      <c r="L2497" s="20" t="s">
        <v>2670</v>
      </c>
      <c r="M2497" s="20" t="s">
        <v>7110</v>
      </c>
      <c r="N2497" s="20" t="s">
        <v>12217</v>
      </c>
      <c r="O2497" s="20"/>
      <c r="P2497" s="201" t="n">
        <v>44196</v>
      </c>
      <c r="Q2497" s="201" t="n">
        <v>44196</v>
      </c>
      <c r="R2497" s="20" t="n">
        <v>1</v>
      </c>
      <c r="S2497" s="20" t="s">
        <v>7130</v>
      </c>
      <c r="T2497" s="20" t="n">
        <v>15.44</v>
      </c>
      <c r="U2497" s="20" t="n">
        <v>10.48</v>
      </c>
      <c r="V2497" s="20" t="n">
        <v>20.4</v>
      </c>
      <c r="W2497" s="20" t="s">
        <v>12218</v>
      </c>
      <c r="X2497" s="35"/>
      <c r="Y2497" s="35"/>
      <c r="Z2497" s="35" t="n">
        <v>1</v>
      </c>
      <c r="AE2497" s="94" t="e">
        <f aca="false" t="array" ref="AE2497:AI2497">_xlfn.torow(_xlfn.unique(_xlfn._xlws.filter(cat_table[Subsector],$E2497=cat_table[Sector],"")))</f>
        <v>#NAME?</v>
      </c>
      <c r="AF2497" s="94" t="e">
        <v>#NAME?</v>
      </c>
      <c r="AG2497" s="94" t="e">
        <v>#NAME?</v>
      </c>
      <c r="AH2497" s="94" t="e">
        <v>#NAME?</v>
      </c>
      <c r="AI2497" s="94" t="e">
        <v>#NAME?</v>
      </c>
      <c r="AO2497" s="94" t="e">
        <f aca="false" t="array" ref="AO2497:AO2497">_xlfn.torow(_xlfn.unique(_xlfn._xlws.filter(cat_table[Sub-subsector],($E2497=cat_table[Sector])*($F2497=cat_table[Subsector]),"")))</f>
        <v>#NAME?</v>
      </c>
    </row>
    <row r="2498" customFormat="false" ht="15" hidden="false" customHeight="true" outlineLevel="0" collapsed="false">
      <c r="A2498" s="62" t="s">
        <v>12254</v>
      </c>
      <c r="B2498" s="20" t="str">
        <f aca="false">INDEX(Table2[], MATCH(L2498, Location_ID!$D$2:$D$648, 0), 1)</f>
        <v>ab124415-1213-4fad-8c3c-b70719f90d93</v>
      </c>
      <c r="C2498" s="20" t="s">
        <v>1203</v>
      </c>
      <c r="D2498" s="230" t="s">
        <v>354</v>
      </c>
      <c r="E2498" s="62" t="s">
        <v>7631</v>
      </c>
      <c r="F2498" s="62" t="s">
        <v>7632</v>
      </c>
      <c r="G2498" s="62" t="s">
        <v>7633</v>
      </c>
      <c r="H2498" s="200"/>
      <c r="I2498" s="20" t="s">
        <v>12215</v>
      </c>
      <c r="J2498" s="20" t="s">
        <v>12255</v>
      </c>
      <c r="K2498" s="20" t="s">
        <v>7120</v>
      </c>
      <c r="L2498" s="20" t="s">
        <v>2672</v>
      </c>
      <c r="M2498" s="20" t="s">
        <v>7110</v>
      </c>
      <c r="N2498" s="20" t="s">
        <v>12217</v>
      </c>
      <c r="O2498" s="20"/>
      <c r="P2498" s="201" t="n">
        <v>43946</v>
      </c>
      <c r="Q2498" s="201" t="n">
        <v>43946</v>
      </c>
      <c r="R2498" s="20" t="n">
        <v>1</v>
      </c>
      <c r="S2498" s="20" t="s">
        <v>7130</v>
      </c>
      <c r="T2498" s="20" t="n">
        <v>8.72</v>
      </c>
      <c r="U2498" s="20" t="n">
        <v>6.05</v>
      </c>
      <c r="V2498" s="20" t="n">
        <v>11.39</v>
      </c>
      <c r="W2498" s="20" t="s">
        <v>12218</v>
      </c>
      <c r="X2498" s="35"/>
      <c r="Y2498" s="35"/>
      <c r="Z2498" s="35" t="n">
        <v>1</v>
      </c>
      <c r="AE2498" s="94" t="e">
        <f aca="false" t="array" ref="AE2498:AI2498">_xlfn.torow(_xlfn.unique(_xlfn._xlws.filter(cat_table[Subsector],$E2498=cat_table[Sector],"")))</f>
        <v>#NAME?</v>
      </c>
      <c r="AF2498" s="94" t="e">
        <v>#NAME?</v>
      </c>
      <c r="AG2498" s="94" t="e">
        <v>#NAME?</v>
      </c>
      <c r="AH2498" s="94" t="e">
        <v>#NAME?</v>
      </c>
      <c r="AI2498" s="94" t="e">
        <v>#NAME?</v>
      </c>
      <c r="AO2498" s="94" t="e">
        <f aca="false" t="array" ref="AO2498:AO2498">_xlfn.torow(_xlfn.unique(_xlfn._xlws.filter(cat_table[Sub-subsector],($E2498=cat_table[Sector])*($F2498=cat_table[Subsector]),"")))</f>
        <v>#NAME?</v>
      </c>
    </row>
    <row r="2499" customFormat="false" ht="15" hidden="false" customHeight="true" outlineLevel="0" collapsed="false">
      <c r="A2499" s="62" t="s">
        <v>12256</v>
      </c>
      <c r="B2499" s="20" t="str">
        <f aca="false">INDEX(Table2[], MATCH(L2499, Location_ID!$D$2:$D$648, 0), 1)</f>
        <v>05b0937c-cbe5-41be-9c87-de2ef9387643</v>
      </c>
      <c r="C2499" s="20" t="s">
        <v>1203</v>
      </c>
      <c r="D2499" s="230" t="s">
        <v>354</v>
      </c>
      <c r="E2499" s="62" t="s">
        <v>7631</v>
      </c>
      <c r="F2499" s="62" t="s">
        <v>7632</v>
      </c>
      <c r="G2499" s="62" t="s">
        <v>7633</v>
      </c>
      <c r="H2499" s="200"/>
      <c r="I2499" s="20" t="s">
        <v>12215</v>
      </c>
      <c r="J2499" s="20" t="s">
        <v>12257</v>
      </c>
      <c r="K2499" s="20" t="s">
        <v>7120</v>
      </c>
      <c r="L2499" s="20" t="s">
        <v>2674</v>
      </c>
      <c r="M2499" s="20" t="s">
        <v>7110</v>
      </c>
      <c r="N2499" s="20" t="s">
        <v>12217</v>
      </c>
      <c r="O2499" s="20"/>
      <c r="P2499" s="201" t="n">
        <v>43888</v>
      </c>
      <c r="Q2499" s="201" t="n">
        <v>43888</v>
      </c>
      <c r="R2499" s="20" t="n">
        <v>1</v>
      </c>
      <c r="S2499" s="20" t="s">
        <v>7130</v>
      </c>
      <c r="T2499" s="20" t="n">
        <v>11.06</v>
      </c>
      <c r="U2499" s="20" t="n">
        <v>7.64</v>
      </c>
      <c r="V2499" s="20" t="n">
        <v>14.48</v>
      </c>
      <c r="W2499" s="20" t="s">
        <v>12218</v>
      </c>
      <c r="X2499" s="35"/>
      <c r="Y2499" s="35"/>
      <c r="Z2499" s="35" t="n">
        <v>1</v>
      </c>
      <c r="AE2499" s="94" t="e">
        <f aca="false" t="array" ref="AE2499:AI2499">_xlfn.torow(_xlfn.unique(_xlfn._xlws.filter(cat_table[Subsector],$E2499=cat_table[Sector],"")))</f>
        <v>#NAME?</v>
      </c>
      <c r="AF2499" s="94" t="e">
        <v>#NAME?</v>
      </c>
      <c r="AG2499" s="94" t="e">
        <v>#NAME?</v>
      </c>
      <c r="AH2499" s="94" t="e">
        <v>#NAME?</v>
      </c>
      <c r="AI2499" s="94" t="e">
        <v>#NAME?</v>
      </c>
      <c r="AO2499" s="94" t="e">
        <f aca="false" t="array" ref="AO2499:AO2499">_xlfn.torow(_xlfn.unique(_xlfn._xlws.filter(cat_table[Sub-subsector],($E2499=cat_table[Sector])*($F2499=cat_table[Subsector]),"")))</f>
        <v>#NAME?</v>
      </c>
    </row>
    <row r="2500" customFormat="false" ht="15" hidden="false" customHeight="true" outlineLevel="0" collapsed="false">
      <c r="A2500" s="62" t="s">
        <v>12258</v>
      </c>
      <c r="B2500" s="20" t="str">
        <f aca="false">INDEX(Table2[], MATCH(L2500, Location_ID!$D$2:$D$648, 0), 1)</f>
        <v>2f161ea6-19ae-48e8-b5cf-1241a8ed524b</v>
      </c>
      <c r="C2500" s="20" t="s">
        <v>1203</v>
      </c>
      <c r="D2500" s="230" t="s">
        <v>354</v>
      </c>
      <c r="E2500" s="62" t="s">
        <v>7631</v>
      </c>
      <c r="F2500" s="62" t="s">
        <v>7632</v>
      </c>
      <c r="G2500" s="62" t="s">
        <v>7633</v>
      </c>
      <c r="H2500" s="200"/>
      <c r="I2500" s="20" t="s">
        <v>12215</v>
      </c>
      <c r="J2500" s="20" t="s">
        <v>12259</v>
      </c>
      <c r="K2500" s="20" t="s">
        <v>7120</v>
      </c>
      <c r="L2500" s="20" t="s">
        <v>2676</v>
      </c>
      <c r="M2500" s="20" t="s">
        <v>7110</v>
      </c>
      <c r="N2500" s="20" t="s">
        <v>12217</v>
      </c>
      <c r="O2500" s="20"/>
      <c r="P2500" s="201" t="n">
        <v>44228</v>
      </c>
      <c r="Q2500" s="201" t="n">
        <v>44228</v>
      </c>
      <c r="R2500" s="20" t="n">
        <v>1</v>
      </c>
      <c r="S2500" s="20" t="s">
        <v>7130</v>
      </c>
      <c r="T2500" s="20" t="n">
        <v>8.48</v>
      </c>
      <c r="U2500" s="20" t="n">
        <v>6.44</v>
      </c>
      <c r="V2500" s="20" t="n">
        <v>10.52</v>
      </c>
      <c r="W2500" s="20" t="s">
        <v>12218</v>
      </c>
      <c r="X2500" s="35"/>
      <c r="Y2500" s="35"/>
      <c r="Z2500" s="35" t="n">
        <v>1</v>
      </c>
      <c r="AE2500" s="94" t="e">
        <f aca="false" t="array" ref="AE2500:AI2500">_xlfn.torow(_xlfn.unique(_xlfn._xlws.filter(cat_table[Subsector],$E2500=cat_table[Sector],"")))</f>
        <v>#NAME?</v>
      </c>
      <c r="AF2500" s="94" t="e">
        <v>#NAME?</v>
      </c>
      <c r="AG2500" s="94" t="e">
        <v>#NAME?</v>
      </c>
      <c r="AH2500" s="94" t="e">
        <v>#NAME?</v>
      </c>
      <c r="AI2500" s="94" t="e">
        <v>#NAME?</v>
      </c>
      <c r="AO2500" s="94" t="e">
        <f aca="false" t="array" ref="AO2500:AO2500">_xlfn.torow(_xlfn.unique(_xlfn._xlws.filter(cat_table[Sub-subsector],($E2500=cat_table[Sector])*($F2500=cat_table[Subsector]),"")))</f>
        <v>#NAME?</v>
      </c>
    </row>
    <row r="2501" customFormat="false" ht="15" hidden="false" customHeight="true" outlineLevel="0" collapsed="false">
      <c r="A2501" s="62" t="s">
        <v>12260</v>
      </c>
      <c r="B2501" s="20" t="str">
        <f aca="false">INDEX(Table2[], MATCH(L2501, Location_ID!$D$2:$D$648, 0), 1)</f>
        <v>9fe92e6b-52ab-43cc-92bb-b333c8c42394</v>
      </c>
      <c r="C2501" s="20" t="s">
        <v>1203</v>
      </c>
      <c r="D2501" s="230" t="s">
        <v>354</v>
      </c>
      <c r="E2501" s="62" t="s">
        <v>7631</v>
      </c>
      <c r="F2501" s="62" t="s">
        <v>7632</v>
      </c>
      <c r="G2501" s="62" t="s">
        <v>7633</v>
      </c>
      <c r="H2501" s="200"/>
      <c r="I2501" s="20" t="s">
        <v>12215</v>
      </c>
      <c r="J2501" s="20" t="s">
        <v>12261</v>
      </c>
      <c r="K2501" s="20" t="s">
        <v>7120</v>
      </c>
      <c r="L2501" s="20" t="s">
        <v>2678</v>
      </c>
      <c r="M2501" s="20" t="s">
        <v>7110</v>
      </c>
      <c r="N2501" s="20" t="s">
        <v>12217</v>
      </c>
      <c r="O2501" s="20"/>
      <c r="P2501" s="201" t="n">
        <v>44538</v>
      </c>
      <c r="Q2501" s="201" t="n">
        <v>44538</v>
      </c>
      <c r="R2501" s="20" t="n">
        <v>1</v>
      </c>
      <c r="S2501" s="20" t="s">
        <v>7130</v>
      </c>
      <c r="T2501" s="20" t="n">
        <v>4.23</v>
      </c>
      <c r="U2501" s="20" t="n">
        <v>3.44</v>
      </c>
      <c r="V2501" s="20" t="n">
        <v>5.02</v>
      </c>
      <c r="W2501" s="20" t="s">
        <v>12218</v>
      </c>
      <c r="X2501" s="35"/>
      <c r="Y2501" s="35"/>
      <c r="Z2501" s="35" t="n">
        <v>1</v>
      </c>
      <c r="AE2501" s="94" t="e">
        <f aca="false" t="array" ref="AE2501:AI2501">_xlfn.torow(_xlfn.unique(_xlfn._xlws.filter(cat_table[Subsector],$E2501=cat_table[Sector],"")))</f>
        <v>#NAME?</v>
      </c>
      <c r="AF2501" s="94" t="e">
        <v>#NAME?</v>
      </c>
      <c r="AG2501" s="94" t="e">
        <v>#NAME?</v>
      </c>
      <c r="AH2501" s="94" t="e">
        <v>#NAME?</v>
      </c>
      <c r="AI2501" s="94" t="e">
        <v>#NAME?</v>
      </c>
      <c r="AO2501" s="94" t="e">
        <f aca="false" t="array" ref="AO2501:AO2501">_xlfn.torow(_xlfn.unique(_xlfn._xlws.filter(cat_table[Sub-subsector],($E2501=cat_table[Sector])*($F2501=cat_table[Subsector]),"")))</f>
        <v>#NAME?</v>
      </c>
    </row>
    <row r="2502" customFormat="false" ht="15" hidden="false" customHeight="true" outlineLevel="0" collapsed="false">
      <c r="A2502" s="62" t="s">
        <v>12262</v>
      </c>
      <c r="B2502" s="20" t="str">
        <f aca="false">INDEX(Table2[], MATCH(L2502, Location_ID!$D$2:$D$648, 0), 1)</f>
        <v>ebabce28-de56-4993-9812-a8bb8671c0c4</v>
      </c>
      <c r="C2502" s="20" t="s">
        <v>1203</v>
      </c>
      <c r="D2502" s="230" t="s">
        <v>354</v>
      </c>
      <c r="E2502" s="62" t="s">
        <v>7631</v>
      </c>
      <c r="F2502" s="62" t="s">
        <v>7632</v>
      </c>
      <c r="G2502" s="62" t="s">
        <v>7633</v>
      </c>
      <c r="H2502" s="200"/>
      <c r="I2502" s="20" t="s">
        <v>12215</v>
      </c>
      <c r="J2502" s="20" t="s">
        <v>12263</v>
      </c>
      <c r="K2502" s="20" t="s">
        <v>7120</v>
      </c>
      <c r="L2502" s="20" t="s">
        <v>2680</v>
      </c>
      <c r="M2502" s="20" t="s">
        <v>7110</v>
      </c>
      <c r="N2502" s="20" t="s">
        <v>12217</v>
      </c>
      <c r="O2502" s="20"/>
      <c r="P2502" s="201" t="n">
        <v>44474</v>
      </c>
      <c r="Q2502" s="201" t="n">
        <v>44474</v>
      </c>
      <c r="R2502" s="20" t="n">
        <v>1</v>
      </c>
      <c r="S2502" s="20" t="s">
        <v>7130</v>
      </c>
      <c r="T2502" s="20" t="n">
        <v>9.61</v>
      </c>
      <c r="U2502" s="20" t="n">
        <v>7.17</v>
      </c>
      <c r="V2502" s="20" t="n">
        <v>12.05</v>
      </c>
      <c r="W2502" s="20" t="s">
        <v>12218</v>
      </c>
      <c r="X2502" s="35"/>
      <c r="Y2502" s="35"/>
      <c r="Z2502" s="35" t="n">
        <v>1</v>
      </c>
      <c r="AE2502" s="94" t="e">
        <f aca="false" t="array" ref="AE2502:AI2502">_xlfn.torow(_xlfn.unique(_xlfn._xlws.filter(cat_table[Subsector],$E2502=cat_table[Sector],"")))</f>
        <v>#NAME?</v>
      </c>
      <c r="AF2502" s="94" t="e">
        <v>#NAME?</v>
      </c>
      <c r="AG2502" s="94" t="e">
        <v>#NAME?</v>
      </c>
      <c r="AH2502" s="94" t="e">
        <v>#NAME?</v>
      </c>
      <c r="AI2502" s="94" t="e">
        <v>#NAME?</v>
      </c>
      <c r="AO2502" s="94" t="e">
        <f aca="false" t="array" ref="AO2502:AO2502">_xlfn.torow(_xlfn.unique(_xlfn._xlws.filter(cat_table[Sub-subsector],($E2502=cat_table[Sector])*($F2502=cat_table[Subsector]),"")))</f>
        <v>#NAME?</v>
      </c>
    </row>
    <row r="2503" customFormat="false" ht="15" hidden="false" customHeight="true" outlineLevel="0" collapsed="false">
      <c r="A2503" s="62" t="s">
        <v>12264</v>
      </c>
      <c r="B2503" s="20" t="str">
        <f aca="false">INDEX(Table2[], MATCH(L2503, Location_ID!$D$2:$D$648, 0), 1)</f>
        <v>174e6b6f-dc61-490f-8c10-85d5897fffe1</v>
      </c>
      <c r="C2503" s="20" t="s">
        <v>1203</v>
      </c>
      <c r="D2503" s="230" t="s">
        <v>354</v>
      </c>
      <c r="E2503" s="62" t="s">
        <v>7631</v>
      </c>
      <c r="F2503" s="62" t="s">
        <v>7632</v>
      </c>
      <c r="G2503" s="62" t="s">
        <v>7633</v>
      </c>
      <c r="H2503" s="200"/>
      <c r="I2503" s="20" t="s">
        <v>12215</v>
      </c>
      <c r="J2503" s="20" t="s">
        <v>12265</v>
      </c>
      <c r="K2503" s="20" t="s">
        <v>7120</v>
      </c>
      <c r="L2503" s="20" t="s">
        <v>2682</v>
      </c>
      <c r="M2503" s="20" t="s">
        <v>7110</v>
      </c>
      <c r="N2503" s="20" t="s">
        <v>12217</v>
      </c>
      <c r="O2503" s="20"/>
      <c r="P2503" s="201" t="n">
        <v>44472</v>
      </c>
      <c r="Q2503" s="201" t="n">
        <v>44472</v>
      </c>
      <c r="R2503" s="20" t="n">
        <v>1</v>
      </c>
      <c r="S2503" s="20" t="s">
        <v>7130</v>
      </c>
      <c r="T2503" s="20" t="n">
        <v>20.46</v>
      </c>
      <c r="U2503" s="20" t="n">
        <v>13.65</v>
      </c>
      <c r="V2503" s="20" t="n">
        <v>27.27</v>
      </c>
      <c r="W2503" s="20" t="s">
        <v>12218</v>
      </c>
      <c r="X2503" s="35"/>
      <c r="Y2503" s="35"/>
      <c r="Z2503" s="35" t="n">
        <v>1</v>
      </c>
      <c r="AE2503" s="94" t="e">
        <f aca="false" t="array" ref="AE2503:AI2503">_xlfn.torow(_xlfn.unique(_xlfn._xlws.filter(cat_table[Subsector],$E2503=cat_table[Sector],"")))</f>
        <v>#NAME?</v>
      </c>
      <c r="AF2503" s="94" t="e">
        <v>#NAME?</v>
      </c>
      <c r="AG2503" s="94" t="e">
        <v>#NAME?</v>
      </c>
      <c r="AH2503" s="94" t="e">
        <v>#NAME?</v>
      </c>
      <c r="AI2503" s="94" t="e">
        <v>#NAME?</v>
      </c>
      <c r="AO2503" s="94" t="e">
        <f aca="false" t="array" ref="AO2503:AO2503">_xlfn.torow(_xlfn.unique(_xlfn._xlws.filter(cat_table[Sub-subsector],($E2503=cat_table[Sector])*($F2503=cat_table[Subsector]),"")))</f>
        <v>#NAME?</v>
      </c>
    </row>
    <row r="2504" customFormat="false" ht="15" hidden="false" customHeight="true" outlineLevel="0" collapsed="false">
      <c r="A2504" s="62" t="s">
        <v>12266</v>
      </c>
      <c r="B2504" s="20" t="str">
        <f aca="false">INDEX(Table2[], MATCH(L2504, Location_ID!$D$2:$D$648, 0), 1)</f>
        <v>d60e2b38-32b2-410b-95d2-0f85eeb076ad</v>
      </c>
      <c r="C2504" s="20" t="s">
        <v>1203</v>
      </c>
      <c r="D2504" s="230" t="s">
        <v>354</v>
      </c>
      <c r="E2504" s="62" t="s">
        <v>7631</v>
      </c>
      <c r="F2504" s="62" t="s">
        <v>7632</v>
      </c>
      <c r="G2504" s="62" t="s">
        <v>7633</v>
      </c>
      <c r="H2504" s="200"/>
      <c r="I2504" s="20" t="s">
        <v>12215</v>
      </c>
      <c r="J2504" s="20" t="s">
        <v>12267</v>
      </c>
      <c r="K2504" s="20" t="s">
        <v>7120</v>
      </c>
      <c r="L2504" s="20" t="s">
        <v>2684</v>
      </c>
      <c r="M2504" s="20" t="s">
        <v>7110</v>
      </c>
      <c r="N2504" s="20" t="s">
        <v>12217</v>
      </c>
      <c r="O2504" s="20"/>
      <c r="P2504" s="201" t="n">
        <v>45277</v>
      </c>
      <c r="Q2504" s="201" t="n">
        <v>45277</v>
      </c>
      <c r="R2504" s="20" t="n">
        <v>1</v>
      </c>
      <c r="S2504" s="20" t="s">
        <v>7130</v>
      </c>
      <c r="T2504" s="20" t="n">
        <v>4.75</v>
      </c>
      <c r="U2504" s="20" t="n">
        <v>3.62</v>
      </c>
      <c r="V2504" s="20" t="n">
        <v>5.88</v>
      </c>
      <c r="W2504" s="20" t="s">
        <v>12218</v>
      </c>
      <c r="X2504" s="35"/>
      <c r="Y2504" s="35"/>
      <c r="Z2504" s="35" t="n">
        <v>1</v>
      </c>
      <c r="AE2504" s="94" t="e">
        <f aca="false" t="array" ref="AE2504:AI2504">_xlfn.torow(_xlfn.unique(_xlfn._xlws.filter(cat_table[Subsector],$E2504=cat_table[Sector],"")))</f>
        <v>#NAME?</v>
      </c>
      <c r="AF2504" s="94" t="e">
        <v>#NAME?</v>
      </c>
      <c r="AG2504" s="94" t="e">
        <v>#NAME?</v>
      </c>
      <c r="AH2504" s="94" t="e">
        <v>#NAME?</v>
      </c>
      <c r="AI2504" s="94" t="e">
        <v>#NAME?</v>
      </c>
      <c r="AO2504" s="94" t="e">
        <f aca="false" t="array" ref="AO2504:AO2504">_xlfn.torow(_xlfn.unique(_xlfn._xlws.filter(cat_table[Sub-subsector],($E2504=cat_table[Sector])*($F2504=cat_table[Subsector]),"")))</f>
        <v>#NAME?</v>
      </c>
    </row>
    <row r="2505" customFormat="false" ht="15" hidden="false" customHeight="true" outlineLevel="0" collapsed="false">
      <c r="A2505" s="62" t="s">
        <v>12268</v>
      </c>
      <c r="B2505" s="20" t="str">
        <f aca="false">INDEX(Table2[], MATCH(L2505, Location_ID!$D$2:$D$648, 0), 1)</f>
        <v>56b377ae-73af-4734-81b2-674091d423ed</v>
      </c>
      <c r="C2505" s="20" t="s">
        <v>1203</v>
      </c>
      <c r="D2505" s="230" t="s">
        <v>354</v>
      </c>
      <c r="E2505" s="62" t="s">
        <v>7631</v>
      </c>
      <c r="F2505" s="62" t="s">
        <v>7632</v>
      </c>
      <c r="G2505" s="62" t="s">
        <v>7633</v>
      </c>
      <c r="H2505" s="200"/>
      <c r="I2505" s="20" t="s">
        <v>12215</v>
      </c>
      <c r="J2505" s="20" t="s">
        <v>12269</v>
      </c>
      <c r="K2505" s="20" t="s">
        <v>7120</v>
      </c>
      <c r="L2505" s="20" t="s">
        <v>2686</v>
      </c>
      <c r="M2505" s="20" t="s">
        <v>7110</v>
      </c>
      <c r="N2505" s="20" t="s">
        <v>12217</v>
      </c>
      <c r="O2505" s="20"/>
      <c r="P2505" s="201" t="n">
        <v>44496</v>
      </c>
      <c r="Q2505" s="201" t="n">
        <v>44496</v>
      </c>
      <c r="R2505" s="20" t="n">
        <v>1</v>
      </c>
      <c r="S2505" s="20" t="s">
        <v>7130</v>
      </c>
      <c r="T2505" s="20" t="n">
        <v>6.48</v>
      </c>
      <c r="U2505" s="20" t="n">
        <v>4.48</v>
      </c>
      <c r="V2505" s="20" t="n">
        <v>8.48</v>
      </c>
      <c r="W2505" s="20" t="s">
        <v>12218</v>
      </c>
      <c r="X2505" s="35"/>
      <c r="Y2505" s="35"/>
      <c r="Z2505" s="35" t="n">
        <v>1</v>
      </c>
      <c r="AE2505" s="94" t="e">
        <f aca="false" t="array" ref="AE2505:AI2505">_xlfn.torow(_xlfn.unique(_xlfn._xlws.filter(cat_table[Subsector],$E2505=cat_table[Sector],"")))</f>
        <v>#NAME?</v>
      </c>
      <c r="AF2505" s="94" t="e">
        <v>#NAME?</v>
      </c>
      <c r="AG2505" s="94" t="e">
        <v>#NAME?</v>
      </c>
      <c r="AH2505" s="94" t="e">
        <v>#NAME?</v>
      </c>
      <c r="AI2505" s="94" t="e">
        <v>#NAME?</v>
      </c>
      <c r="AO2505" s="94" t="e">
        <f aca="false" t="array" ref="AO2505:AO2505">_xlfn.torow(_xlfn.unique(_xlfn._xlws.filter(cat_table[Sub-subsector],($E2505=cat_table[Sector])*($F2505=cat_table[Subsector]),"")))</f>
        <v>#NAME?</v>
      </c>
    </row>
    <row r="2506" customFormat="false" ht="15" hidden="false" customHeight="true" outlineLevel="0" collapsed="false">
      <c r="A2506" s="62" t="s">
        <v>12270</v>
      </c>
      <c r="B2506" s="20" t="str">
        <f aca="false">INDEX(Table2[], MATCH(L2506, Location_ID!$D$2:$D$648, 0), 1)</f>
        <v>87154887-6dff-48be-a6a7-ca82e4750905</v>
      </c>
      <c r="C2506" s="20" t="s">
        <v>1203</v>
      </c>
      <c r="D2506" s="230" t="s">
        <v>354</v>
      </c>
      <c r="E2506" s="62" t="s">
        <v>7631</v>
      </c>
      <c r="F2506" s="62" t="s">
        <v>7632</v>
      </c>
      <c r="G2506" s="62" t="s">
        <v>7633</v>
      </c>
      <c r="H2506" s="200"/>
      <c r="I2506" s="20" t="s">
        <v>12215</v>
      </c>
      <c r="J2506" s="20" t="s">
        <v>12271</v>
      </c>
      <c r="K2506" s="20" t="s">
        <v>7120</v>
      </c>
      <c r="L2506" s="20" t="s">
        <v>2688</v>
      </c>
      <c r="M2506" s="20" t="s">
        <v>7110</v>
      </c>
      <c r="N2506" s="20" t="s">
        <v>12217</v>
      </c>
      <c r="O2506" s="20"/>
      <c r="P2506" s="201" t="n">
        <v>43991</v>
      </c>
      <c r="Q2506" s="201" t="n">
        <v>43991</v>
      </c>
      <c r="R2506" s="20" t="n">
        <v>1</v>
      </c>
      <c r="S2506" s="20" t="s">
        <v>7130</v>
      </c>
      <c r="T2506" s="20" t="n">
        <v>27.31</v>
      </c>
      <c r="U2506" s="20" t="n">
        <v>17.42</v>
      </c>
      <c r="V2506" s="20" t="n">
        <v>37.2</v>
      </c>
      <c r="W2506" s="20" t="s">
        <v>12218</v>
      </c>
      <c r="X2506" s="35"/>
      <c r="Y2506" s="35"/>
      <c r="Z2506" s="35" t="n">
        <v>1</v>
      </c>
      <c r="AE2506" s="94" t="e">
        <f aca="false" t="array" ref="AE2506:AI2506">_xlfn.torow(_xlfn.unique(_xlfn._xlws.filter(cat_table[Subsector],$E2506=cat_table[Sector],"")))</f>
        <v>#NAME?</v>
      </c>
      <c r="AF2506" s="94" t="e">
        <v>#NAME?</v>
      </c>
      <c r="AG2506" s="94" t="e">
        <v>#NAME?</v>
      </c>
      <c r="AH2506" s="94" t="e">
        <v>#NAME?</v>
      </c>
      <c r="AI2506" s="94" t="e">
        <v>#NAME?</v>
      </c>
      <c r="AO2506" s="94" t="e">
        <f aca="false" t="array" ref="AO2506:AO2506">_xlfn.torow(_xlfn.unique(_xlfn._xlws.filter(cat_table[Sub-subsector],($E2506=cat_table[Sector])*($F2506=cat_table[Subsector]),"")))</f>
        <v>#NAME?</v>
      </c>
    </row>
    <row r="2507" customFormat="false" ht="15" hidden="false" customHeight="true" outlineLevel="0" collapsed="false">
      <c r="A2507" s="62" t="s">
        <v>12272</v>
      </c>
      <c r="B2507" s="20" t="str">
        <f aca="false">INDEX(Table2[], MATCH(L2507, Location_ID!$D$2:$D$648, 0), 1)</f>
        <v>b7adedec-5e4a-4a22-ba86-a7f5a5dcd6da</v>
      </c>
      <c r="C2507" s="20" t="s">
        <v>1203</v>
      </c>
      <c r="D2507" s="230" t="s">
        <v>354</v>
      </c>
      <c r="E2507" s="62" t="s">
        <v>7631</v>
      </c>
      <c r="F2507" s="62" t="s">
        <v>7632</v>
      </c>
      <c r="G2507" s="62" t="s">
        <v>7633</v>
      </c>
      <c r="H2507" s="200"/>
      <c r="I2507" s="20" t="s">
        <v>12215</v>
      </c>
      <c r="J2507" s="20" t="s">
        <v>12273</v>
      </c>
      <c r="K2507" s="20" t="s">
        <v>7120</v>
      </c>
      <c r="L2507" s="20" t="s">
        <v>2690</v>
      </c>
      <c r="M2507" s="20" t="s">
        <v>7110</v>
      </c>
      <c r="N2507" s="20" t="s">
        <v>12217</v>
      </c>
      <c r="O2507" s="20"/>
      <c r="P2507" s="201" t="n">
        <v>45083</v>
      </c>
      <c r="Q2507" s="201" t="n">
        <v>45083</v>
      </c>
      <c r="R2507" s="20" t="n">
        <v>1</v>
      </c>
      <c r="S2507" s="20" t="s">
        <v>7130</v>
      </c>
      <c r="T2507" s="20" t="n">
        <v>16.59</v>
      </c>
      <c r="U2507" s="20" t="n">
        <v>11.56</v>
      </c>
      <c r="V2507" s="20" t="n">
        <v>21.62</v>
      </c>
      <c r="W2507" s="20" t="s">
        <v>12218</v>
      </c>
      <c r="X2507" s="35"/>
      <c r="Y2507" s="35"/>
      <c r="Z2507" s="35" t="n">
        <v>1</v>
      </c>
      <c r="AE2507" s="94" t="e">
        <f aca="false" t="array" ref="AE2507:AI2507">_xlfn.torow(_xlfn.unique(_xlfn._xlws.filter(cat_table[Subsector],$E2507=cat_table[Sector],"")))</f>
        <v>#NAME?</v>
      </c>
      <c r="AF2507" s="94" t="e">
        <v>#NAME?</v>
      </c>
      <c r="AG2507" s="94" t="e">
        <v>#NAME?</v>
      </c>
      <c r="AH2507" s="94" t="e">
        <v>#NAME?</v>
      </c>
      <c r="AI2507" s="94" t="e">
        <v>#NAME?</v>
      </c>
      <c r="AO2507" s="94" t="e">
        <f aca="false" t="array" ref="AO2507:AO2507">_xlfn.torow(_xlfn.unique(_xlfn._xlws.filter(cat_table[Sub-subsector],($E2507=cat_table[Sector])*($F2507=cat_table[Subsector]),"")))</f>
        <v>#NAME?</v>
      </c>
    </row>
    <row r="2508" customFormat="false" ht="15" hidden="false" customHeight="true" outlineLevel="0" collapsed="false">
      <c r="A2508" s="62" t="s">
        <v>12274</v>
      </c>
      <c r="B2508" s="20" t="str">
        <f aca="false">INDEX(Table2[], MATCH(L2508, Location_ID!$D$2:$D$648, 0), 1)</f>
        <v>6c29b479-6be3-4b75-83ee-a2acf68c3342</v>
      </c>
      <c r="C2508" s="20" t="s">
        <v>1203</v>
      </c>
      <c r="D2508" s="230" t="s">
        <v>354</v>
      </c>
      <c r="E2508" s="62" t="s">
        <v>7631</v>
      </c>
      <c r="F2508" s="62" t="s">
        <v>7632</v>
      </c>
      <c r="G2508" s="62" t="s">
        <v>7633</v>
      </c>
      <c r="H2508" s="200"/>
      <c r="I2508" s="20" t="s">
        <v>12215</v>
      </c>
      <c r="J2508" s="20" t="s">
        <v>12275</v>
      </c>
      <c r="K2508" s="20" t="s">
        <v>7120</v>
      </c>
      <c r="L2508" s="20" t="s">
        <v>2692</v>
      </c>
      <c r="M2508" s="20" t="s">
        <v>7110</v>
      </c>
      <c r="N2508" s="20" t="s">
        <v>12217</v>
      </c>
      <c r="O2508" s="20"/>
      <c r="P2508" s="201" t="n">
        <v>45065</v>
      </c>
      <c r="Q2508" s="201" t="n">
        <v>45065</v>
      </c>
      <c r="R2508" s="20" t="n">
        <v>1</v>
      </c>
      <c r="S2508" s="20" t="s">
        <v>7130</v>
      </c>
      <c r="T2508" s="20" t="n">
        <v>11.63</v>
      </c>
      <c r="U2508" s="20" t="n">
        <v>8.65</v>
      </c>
      <c r="V2508" s="20" t="n">
        <v>14.61</v>
      </c>
      <c r="W2508" s="20" t="s">
        <v>12218</v>
      </c>
      <c r="X2508" s="35"/>
      <c r="Y2508" s="35"/>
      <c r="Z2508" s="35" t="n">
        <v>1</v>
      </c>
      <c r="AE2508" s="94" t="e">
        <f aca="false" t="array" ref="AE2508:AI2508">_xlfn.torow(_xlfn.unique(_xlfn._xlws.filter(cat_table[Subsector],$E2508=cat_table[Sector],"")))</f>
        <v>#NAME?</v>
      </c>
      <c r="AF2508" s="94" t="e">
        <v>#NAME?</v>
      </c>
      <c r="AG2508" s="94" t="e">
        <v>#NAME?</v>
      </c>
      <c r="AH2508" s="94" t="e">
        <v>#NAME?</v>
      </c>
      <c r="AI2508" s="94" t="e">
        <v>#NAME?</v>
      </c>
      <c r="AO2508" s="94" t="e">
        <f aca="false" t="array" ref="AO2508:AO2508">_xlfn.torow(_xlfn.unique(_xlfn._xlws.filter(cat_table[Sub-subsector],($E2508=cat_table[Sector])*($F2508=cat_table[Subsector]),"")))</f>
        <v>#NAME?</v>
      </c>
    </row>
    <row r="2509" customFormat="false" ht="15" hidden="false" customHeight="true" outlineLevel="0" collapsed="false">
      <c r="A2509" s="62" t="s">
        <v>12276</v>
      </c>
      <c r="B2509" s="20" t="str">
        <f aca="false">INDEX(Table2[], MATCH(L2509, Location_ID!$D$2:$D$648, 0), 1)</f>
        <v>c56c68b6-3a94-4c7b-9469-18c4b9ad279d</v>
      </c>
      <c r="C2509" s="20" t="s">
        <v>1203</v>
      </c>
      <c r="D2509" s="230" t="s">
        <v>354</v>
      </c>
      <c r="E2509" s="62" t="s">
        <v>7631</v>
      </c>
      <c r="F2509" s="62" t="s">
        <v>7632</v>
      </c>
      <c r="G2509" s="62" t="s">
        <v>7633</v>
      </c>
      <c r="H2509" s="200"/>
      <c r="I2509" s="20" t="s">
        <v>12215</v>
      </c>
      <c r="J2509" s="20" t="s">
        <v>12277</v>
      </c>
      <c r="K2509" s="20" t="s">
        <v>7120</v>
      </c>
      <c r="L2509" s="20" t="s">
        <v>2694</v>
      </c>
      <c r="M2509" s="20" t="s">
        <v>7110</v>
      </c>
      <c r="N2509" s="20" t="s">
        <v>12217</v>
      </c>
      <c r="O2509" s="20"/>
      <c r="P2509" s="201" t="n">
        <v>44313</v>
      </c>
      <c r="Q2509" s="201" t="n">
        <v>44313</v>
      </c>
      <c r="R2509" s="20" t="n">
        <v>1</v>
      </c>
      <c r="S2509" s="20" t="s">
        <v>7130</v>
      </c>
      <c r="T2509" s="20" t="n">
        <v>7.21</v>
      </c>
      <c r="U2509" s="20" t="n">
        <v>5.63</v>
      </c>
      <c r="V2509" s="20" t="n">
        <v>8.79</v>
      </c>
      <c r="W2509" s="20" t="s">
        <v>12218</v>
      </c>
      <c r="X2509" s="35"/>
      <c r="Y2509" s="35"/>
      <c r="Z2509" s="35" t="n">
        <v>1</v>
      </c>
      <c r="AE2509" s="94" t="e">
        <f aca="false" t="array" ref="AE2509:AI2509">_xlfn.torow(_xlfn.unique(_xlfn._xlws.filter(cat_table[Subsector],$E2509=cat_table[Sector],"")))</f>
        <v>#NAME?</v>
      </c>
      <c r="AF2509" s="94" t="e">
        <v>#NAME?</v>
      </c>
      <c r="AG2509" s="94" t="e">
        <v>#NAME?</v>
      </c>
      <c r="AH2509" s="94" t="e">
        <v>#NAME?</v>
      </c>
      <c r="AI2509" s="94" t="e">
        <v>#NAME?</v>
      </c>
      <c r="AO2509" s="94" t="e">
        <f aca="false" t="array" ref="AO2509:AO2509">_xlfn.torow(_xlfn.unique(_xlfn._xlws.filter(cat_table[Sub-subsector],($E2509=cat_table[Sector])*($F2509=cat_table[Subsector]),"")))</f>
        <v>#NAME?</v>
      </c>
    </row>
    <row r="2510" customFormat="false" ht="15" hidden="false" customHeight="true" outlineLevel="0" collapsed="false">
      <c r="A2510" s="62" t="s">
        <v>12278</v>
      </c>
      <c r="B2510" s="20" t="str">
        <f aca="false">INDEX(Table2[], MATCH(L2510, Location_ID!$D$2:$D$648, 0), 1)</f>
        <v>594d05aa-5704-44fb-8652-45ca871cdabe</v>
      </c>
      <c r="C2510" s="20" t="s">
        <v>1203</v>
      </c>
      <c r="D2510" s="230" t="s">
        <v>354</v>
      </c>
      <c r="E2510" s="62" t="s">
        <v>7631</v>
      </c>
      <c r="F2510" s="62" t="s">
        <v>7632</v>
      </c>
      <c r="G2510" s="62" t="s">
        <v>7633</v>
      </c>
      <c r="H2510" s="200"/>
      <c r="I2510" s="20" t="s">
        <v>12215</v>
      </c>
      <c r="J2510" s="20" t="s">
        <v>12279</v>
      </c>
      <c r="K2510" s="20" t="s">
        <v>7120</v>
      </c>
      <c r="L2510" s="20" t="s">
        <v>2696</v>
      </c>
      <c r="M2510" s="20" t="s">
        <v>7110</v>
      </c>
      <c r="N2510" s="20" t="s">
        <v>12217</v>
      </c>
      <c r="O2510" s="20"/>
      <c r="P2510" s="201" t="n">
        <v>44520</v>
      </c>
      <c r="Q2510" s="201" t="n">
        <v>44520</v>
      </c>
      <c r="R2510" s="20" t="n">
        <v>1</v>
      </c>
      <c r="S2510" s="20" t="s">
        <v>7130</v>
      </c>
      <c r="T2510" s="20" t="n">
        <v>10.94</v>
      </c>
      <c r="U2510" s="20" t="n">
        <v>8.17</v>
      </c>
      <c r="V2510" s="20" t="n">
        <v>13.71</v>
      </c>
      <c r="W2510" s="20" t="s">
        <v>12218</v>
      </c>
      <c r="X2510" s="35"/>
      <c r="Y2510" s="35"/>
      <c r="Z2510" s="35" t="n">
        <v>1</v>
      </c>
      <c r="AE2510" s="94" t="e">
        <f aca="false" t="array" ref="AE2510:AI2510">_xlfn.torow(_xlfn.unique(_xlfn._xlws.filter(cat_table[Subsector],$E2510=cat_table[Sector],"")))</f>
        <v>#NAME?</v>
      </c>
      <c r="AF2510" s="94" t="e">
        <v>#NAME?</v>
      </c>
      <c r="AG2510" s="94" t="e">
        <v>#NAME?</v>
      </c>
      <c r="AH2510" s="94" t="e">
        <v>#NAME?</v>
      </c>
      <c r="AI2510" s="94" t="e">
        <v>#NAME?</v>
      </c>
      <c r="AO2510" s="94" t="e">
        <f aca="false" t="array" ref="AO2510:AO2510">_xlfn.torow(_xlfn.unique(_xlfn._xlws.filter(cat_table[Sub-subsector],($E2510=cat_table[Sector])*($F2510=cat_table[Subsector]),"")))</f>
        <v>#NAME?</v>
      </c>
    </row>
    <row r="2511" customFormat="false" ht="15" hidden="false" customHeight="true" outlineLevel="0" collapsed="false">
      <c r="A2511" s="62" t="s">
        <v>12280</v>
      </c>
      <c r="B2511" s="20" t="str">
        <f aca="false">INDEX(Table2[], MATCH(L2511, Location_ID!$D$2:$D$648, 0), 1)</f>
        <v>1bdb214a-1694-49a9-ba52-837ccad5bd14</v>
      </c>
      <c r="C2511" s="20" t="s">
        <v>1203</v>
      </c>
      <c r="D2511" s="230" t="s">
        <v>354</v>
      </c>
      <c r="E2511" s="62" t="s">
        <v>7631</v>
      </c>
      <c r="F2511" s="62" t="s">
        <v>7632</v>
      </c>
      <c r="G2511" s="62" t="s">
        <v>7633</v>
      </c>
      <c r="H2511" s="200"/>
      <c r="I2511" s="20" t="s">
        <v>12215</v>
      </c>
      <c r="J2511" s="20" t="s">
        <v>12281</v>
      </c>
      <c r="K2511" s="20" t="s">
        <v>7120</v>
      </c>
      <c r="L2511" s="20" t="s">
        <v>2698</v>
      </c>
      <c r="M2511" s="20" t="s">
        <v>7110</v>
      </c>
      <c r="N2511" s="20" t="s">
        <v>12217</v>
      </c>
      <c r="O2511" s="20"/>
      <c r="P2511" s="201" t="n">
        <v>44212</v>
      </c>
      <c r="Q2511" s="201" t="n">
        <v>44212</v>
      </c>
      <c r="R2511" s="20" t="n">
        <v>1</v>
      </c>
      <c r="S2511" s="20" t="s">
        <v>7130</v>
      </c>
      <c r="T2511" s="20" t="n">
        <v>26.06</v>
      </c>
      <c r="U2511" s="20" t="n">
        <v>18.16</v>
      </c>
      <c r="V2511" s="20" t="n">
        <v>33.96</v>
      </c>
      <c r="W2511" s="20" t="s">
        <v>12218</v>
      </c>
      <c r="X2511" s="35"/>
      <c r="Y2511" s="35"/>
      <c r="Z2511" s="35" t="n">
        <v>1</v>
      </c>
      <c r="AE2511" s="94" t="e">
        <f aca="false" t="array" ref="AE2511:AI2511">_xlfn.torow(_xlfn.unique(_xlfn._xlws.filter(cat_table[Subsector],$E2511=cat_table[Sector],"")))</f>
        <v>#NAME?</v>
      </c>
      <c r="AF2511" s="94" t="e">
        <v>#NAME?</v>
      </c>
      <c r="AG2511" s="94" t="e">
        <v>#NAME?</v>
      </c>
      <c r="AH2511" s="94" t="e">
        <v>#NAME?</v>
      </c>
      <c r="AI2511" s="94" t="e">
        <v>#NAME?</v>
      </c>
      <c r="AO2511" s="94" t="e">
        <f aca="false" t="array" ref="AO2511:AO2511">_xlfn.torow(_xlfn.unique(_xlfn._xlws.filter(cat_table[Sub-subsector],($E2511=cat_table[Sector])*($F2511=cat_table[Subsector]),"")))</f>
        <v>#NAME?</v>
      </c>
    </row>
    <row r="2512" customFormat="false" ht="15" hidden="false" customHeight="true" outlineLevel="0" collapsed="false">
      <c r="A2512" s="62" t="s">
        <v>12282</v>
      </c>
      <c r="B2512" s="20" t="str">
        <f aca="false">INDEX(Table2[], MATCH(L2512, Location_ID!$D$2:$D$648, 0), 1)</f>
        <v>b47176a8-7183-466e-87a5-4612eeabcb03</v>
      </c>
      <c r="C2512" s="20" t="s">
        <v>1203</v>
      </c>
      <c r="D2512" s="230" t="s">
        <v>354</v>
      </c>
      <c r="E2512" s="62" t="s">
        <v>7631</v>
      </c>
      <c r="F2512" s="62" t="s">
        <v>7632</v>
      </c>
      <c r="G2512" s="62" t="s">
        <v>7633</v>
      </c>
      <c r="H2512" s="200"/>
      <c r="I2512" s="20" t="s">
        <v>12215</v>
      </c>
      <c r="J2512" s="20" t="s">
        <v>12283</v>
      </c>
      <c r="K2512" s="20" t="s">
        <v>7120</v>
      </c>
      <c r="L2512" s="20" t="s">
        <v>2700</v>
      </c>
      <c r="M2512" s="20" t="s">
        <v>7110</v>
      </c>
      <c r="N2512" s="20" t="s">
        <v>12217</v>
      </c>
      <c r="O2512" s="20"/>
      <c r="P2512" s="201" t="n">
        <v>44658</v>
      </c>
      <c r="Q2512" s="201" t="n">
        <v>44658</v>
      </c>
      <c r="R2512" s="20" t="n">
        <v>1</v>
      </c>
      <c r="S2512" s="20" t="s">
        <v>7130</v>
      </c>
      <c r="T2512" s="20" t="n">
        <v>2.79</v>
      </c>
      <c r="U2512" s="20" t="n">
        <v>1.81</v>
      </c>
      <c r="V2512" s="20" t="n">
        <v>3.77</v>
      </c>
      <c r="W2512" s="20" t="s">
        <v>12218</v>
      </c>
      <c r="X2512" s="35"/>
      <c r="Y2512" s="35"/>
      <c r="Z2512" s="35" t="n">
        <v>1</v>
      </c>
      <c r="AE2512" s="94" t="e">
        <f aca="false" t="array" ref="AE2512:AI2512">_xlfn.torow(_xlfn.unique(_xlfn._xlws.filter(cat_table[Subsector],$E2512=cat_table[Sector],"")))</f>
        <v>#NAME?</v>
      </c>
      <c r="AF2512" s="94" t="e">
        <v>#NAME?</v>
      </c>
      <c r="AG2512" s="94" t="e">
        <v>#NAME?</v>
      </c>
      <c r="AH2512" s="94" t="e">
        <v>#NAME?</v>
      </c>
      <c r="AI2512" s="94" t="e">
        <v>#NAME?</v>
      </c>
      <c r="AO2512" s="94" t="e">
        <f aca="false" t="array" ref="AO2512:AO2512">_xlfn.torow(_xlfn.unique(_xlfn._xlws.filter(cat_table[Sub-subsector],($E2512=cat_table[Sector])*($F2512=cat_table[Subsector]),"")))</f>
        <v>#NAME?</v>
      </c>
    </row>
    <row r="2513" customFormat="false" ht="15" hidden="false" customHeight="true" outlineLevel="0" collapsed="false">
      <c r="A2513" s="62" t="s">
        <v>12284</v>
      </c>
      <c r="B2513" s="20" t="str">
        <f aca="false">INDEX(Table2[], MATCH(L2513, Location_ID!$D$2:$D$648, 0), 1)</f>
        <v>1cb3c698-805c-4131-b861-4cd4b038bbfe</v>
      </c>
      <c r="C2513" s="20" t="s">
        <v>1203</v>
      </c>
      <c r="D2513" s="230" t="s">
        <v>354</v>
      </c>
      <c r="E2513" s="62" t="s">
        <v>7631</v>
      </c>
      <c r="F2513" s="62" t="s">
        <v>7632</v>
      </c>
      <c r="G2513" s="62" t="s">
        <v>7633</v>
      </c>
      <c r="H2513" s="200"/>
      <c r="I2513" s="20" t="s">
        <v>12215</v>
      </c>
      <c r="J2513" s="20" t="s">
        <v>12285</v>
      </c>
      <c r="K2513" s="20" t="s">
        <v>7120</v>
      </c>
      <c r="L2513" s="20" t="s">
        <v>2702</v>
      </c>
      <c r="M2513" s="20" t="s">
        <v>7110</v>
      </c>
      <c r="N2513" s="20" t="s">
        <v>12217</v>
      </c>
      <c r="O2513" s="20"/>
      <c r="P2513" s="201" t="n">
        <v>43945</v>
      </c>
      <c r="Q2513" s="201" t="n">
        <v>43945</v>
      </c>
      <c r="R2513" s="20" t="n">
        <v>1</v>
      </c>
      <c r="S2513" s="20" t="s">
        <v>7130</v>
      </c>
      <c r="T2513" s="20" t="n">
        <v>3.47</v>
      </c>
      <c r="U2513" s="20" t="n">
        <v>2.53</v>
      </c>
      <c r="V2513" s="20" t="n">
        <v>4.41</v>
      </c>
      <c r="W2513" s="20" t="s">
        <v>12218</v>
      </c>
      <c r="X2513" s="35"/>
      <c r="Y2513" s="35"/>
      <c r="Z2513" s="35" t="n">
        <v>1</v>
      </c>
      <c r="AE2513" s="94" t="e">
        <f aca="false" t="array" ref="AE2513:AI2513">_xlfn.torow(_xlfn.unique(_xlfn._xlws.filter(cat_table[Subsector],$E2513=cat_table[Sector],"")))</f>
        <v>#NAME?</v>
      </c>
      <c r="AF2513" s="94" t="e">
        <v>#NAME?</v>
      </c>
      <c r="AG2513" s="94" t="e">
        <v>#NAME?</v>
      </c>
      <c r="AH2513" s="94" t="e">
        <v>#NAME?</v>
      </c>
      <c r="AI2513" s="94" t="e">
        <v>#NAME?</v>
      </c>
      <c r="AO2513" s="94" t="e">
        <f aca="false" t="array" ref="AO2513:AO2513">_xlfn.torow(_xlfn.unique(_xlfn._xlws.filter(cat_table[Sub-subsector],($E2513=cat_table[Sector])*($F2513=cat_table[Subsector]),"")))</f>
        <v>#NAME?</v>
      </c>
    </row>
    <row r="2514" customFormat="false" ht="15" hidden="false" customHeight="true" outlineLevel="0" collapsed="false">
      <c r="A2514" s="62" t="s">
        <v>12286</v>
      </c>
      <c r="B2514" s="20" t="str">
        <f aca="false">INDEX(Table2[], MATCH(L2514, Location_ID!$D$2:$D$648, 0), 1)</f>
        <v>5a8872e4-8c76-4d60-8cd5-d7260ead9228</v>
      </c>
      <c r="C2514" s="20" t="s">
        <v>1203</v>
      </c>
      <c r="D2514" s="230" t="s">
        <v>354</v>
      </c>
      <c r="E2514" s="62" t="s">
        <v>7631</v>
      </c>
      <c r="F2514" s="62" t="s">
        <v>7632</v>
      </c>
      <c r="G2514" s="62" t="s">
        <v>7633</v>
      </c>
      <c r="H2514" s="200"/>
      <c r="I2514" s="20" t="s">
        <v>12215</v>
      </c>
      <c r="J2514" s="20" t="s">
        <v>12287</v>
      </c>
      <c r="K2514" s="20" t="s">
        <v>7120</v>
      </c>
      <c r="L2514" s="20" t="s">
        <v>2704</v>
      </c>
      <c r="M2514" s="20" t="s">
        <v>7110</v>
      </c>
      <c r="N2514" s="20" t="s">
        <v>12217</v>
      </c>
      <c r="O2514" s="20"/>
      <c r="P2514" s="201" t="n">
        <v>44294</v>
      </c>
      <c r="Q2514" s="201" t="n">
        <v>44294</v>
      </c>
      <c r="R2514" s="20" t="n">
        <v>1</v>
      </c>
      <c r="S2514" s="20" t="s">
        <v>7130</v>
      </c>
      <c r="T2514" s="20" t="n">
        <v>5.5</v>
      </c>
      <c r="U2514" s="20" t="n">
        <v>3.9</v>
      </c>
      <c r="V2514" s="20" t="n">
        <v>7.1</v>
      </c>
      <c r="W2514" s="20" t="s">
        <v>12218</v>
      </c>
      <c r="X2514" s="35"/>
      <c r="Y2514" s="35"/>
      <c r="Z2514" s="35" t="n">
        <v>1</v>
      </c>
      <c r="AE2514" s="94" t="e">
        <f aca="false" t="array" ref="AE2514:AI2514">_xlfn.torow(_xlfn.unique(_xlfn._xlws.filter(cat_table[Subsector],$E2514=cat_table[Sector],"")))</f>
        <v>#NAME?</v>
      </c>
      <c r="AF2514" s="94" t="e">
        <v>#NAME?</v>
      </c>
      <c r="AG2514" s="94" t="e">
        <v>#NAME?</v>
      </c>
      <c r="AH2514" s="94" t="e">
        <v>#NAME?</v>
      </c>
      <c r="AI2514" s="94" t="e">
        <v>#NAME?</v>
      </c>
      <c r="AO2514" s="94" t="e">
        <f aca="false" t="array" ref="AO2514:AO2514">_xlfn.torow(_xlfn.unique(_xlfn._xlws.filter(cat_table[Sub-subsector],($E2514=cat_table[Sector])*($F2514=cat_table[Subsector]),"")))</f>
        <v>#NAME?</v>
      </c>
    </row>
    <row r="2515" customFormat="false" ht="15" hidden="false" customHeight="true" outlineLevel="0" collapsed="false">
      <c r="A2515" s="62" t="s">
        <v>12288</v>
      </c>
      <c r="B2515" s="20" t="str">
        <f aca="false">INDEX(Table2[], MATCH(L2515, Location_ID!$D$2:$D$648, 0), 1)</f>
        <v>6ec10458-8e3c-4761-a171-df7e1f731f77</v>
      </c>
      <c r="C2515" s="20" t="s">
        <v>1203</v>
      </c>
      <c r="D2515" s="230" t="s">
        <v>354</v>
      </c>
      <c r="E2515" s="62" t="s">
        <v>7631</v>
      </c>
      <c r="F2515" s="62" t="s">
        <v>7632</v>
      </c>
      <c r="G2515" s="62" t="s">
        <v>7633</v>
      </c>
      <c r="H2515" s="200"/>
      <c r="I2515" s="20" t="s">
        <v>12215</v>
      </c>
      <c r="J2515" s="20" t="s">
        <v>12289</v>
      </c>
      <c r="K2515" s="20" t="s">
        <v>7120</v>
      </c>
      <c r="L2515" s="20" t="s">
        <v>2706</v>
      </c>
      <c r="M2515" s="20" t="s">
        <v>7110</v>
      </c>
      <c r="N2515" s="20" t="s">
        <v>12217</v>
      </c>
      <c r="O2515" s="20"/>
      <c r="P2515" s="201" t="n">
        <v>44889</v>
      </c>
      <c r="Q2515" s="201" t="n">
        <v>44889</v>
      </c>
      <c r="R2515" s="20" t="n">
        <v>1</v>
      </c>
      <c r="S2515" s="20" t="s">
        <v>7130</v>
      </c>
      <c r="T2515" s="20" t="n">
        <v>5.91</v>
      </c>
      <c r="U2515" s="20" t="n">
        <v>4.48</v>
      </c>
      <c r="V2515" s="20" t="n">
        <v>7.34</v>
      </c>
      <c r="W2515" s="20" t="s">
        <v>12218</v>
      </c>
      <c r="X2515" s="35"/>
      <c r="Y2515" s="35"/>
      <c r="Z2515" s="35" t="n">
        <v>1</v>
      </c>
      <c r="AE2515" s="94" t="e">
        <f aca="false" t="array" ref="AE2515:AI2515">_xlfn.torow(_xlfn.unique(_xlfn._xlws.filter(cat_table[Subsector],$E2515=cat_table[Sector],"")))</f>
        <v>#NAME?</v>
      </c>
      <c r="AF2515" s="94" t="e">
        <v>#NAME?</v>
      </c>
      <c r="AG2515" s="94" t="e">
        <v>#NAME?</v>
      </c>
      <c r="AH2515" s="94" t="e">
        <v>#NAME?</v>
      </c>
      <c r="AI2515" s="94" t="e">
        <v>#NAME?</v>
      </c>
      <c r="AO2515" s="94" t="e">
        <f aca="false" t="array" ref="AO2515:AO2515">_xlfn.torow(_xlfn.unique(_xlfn._xlws.filter(cat_table[Sub-subsector],($E2515=cat_table[Sector])*($F2515=cat_table[Subsector]),"")))</f>
        <v>#NAME?</v>
      </c>
    </row>
    <row r="2516" customFormat="false" ht="15" hidden="false" customHeight="true" outlineLevel="0" collapsed="false">
      <c r="A2516" s="62" t="s">
        <v>12290</v>
      </c>
      <c r="B2516" s="20" t="str">
        <f aca="false">INDEX(Table2[], MATCH(L2516, Location_ID!$D$2:$D$648, 0), 1)</f>
        <v>ef00588c-8b4d-40c7-ac5e-8295f4094532</v>
      </c>
      <c r="C2516" s="20" t="s">
        <v>1203</v>
      </c>
      <c r="D2516" s="230" t="s">
        <v>354</v>
      </c>
      <c r="E2516" s="62" t="s">
        <v>7631</v>
      </c>
      <c r="F2516" s="62" t="s">
        <v>7632</v>
      </c>
      <c r="G2516" s="62" t="s">
        <v>7633</v>
      </c>
      <c r="H2516" s="200"/>
      <c r="I2516" s="20" t="s">
        <v>12215</v>
      </c>
      <c r="J2516" s="20" t="s">
        <v>12291</v>
      </c>
      <c r="K2516" s="20" t="s">
        <v>7120</v>
      </c>
      <c r="L2516" s="20" t="s">
        <v>2708</v>
      </c>
      <c r="M2516" s="20" t="s">
        <v>7110</v>
      </c>
      <c r="N2516" s="20" t="s">
        <v>12217</v>
      </c>
      <c r="O2516" s="20"/>
      <c r="P2516" s="201" t="n">
        <v>44016</v>
      </c>
      <c r="Q2516" s="201" t="n">
        <v>44016</v>
      </c>
      <c r="R2516" s="20" t="n">
        <v>1</v>
      </c>
      <c r="S2516" s="20" t="s">
        <v>7130</v>
      </c>
      <c r="T2516" s="20" t="n">
        <v>3.44</v>
      </c>
      <c r="U2516" s="20" t="n">
        <v>2.1</v>
      </c>
      <c r="V2516" s="20" t="n">
        <v>4.78</v>
      </c>
      <c r="W2516" s="20" t="s">
        <v>12218</v>
      </c>
      <c r="X2516" s="35"/>
      <c r="Y2516" s="35"/>
      <c r="Z2516" s="35" t="n">
        <v>1</v>
      </c>
      <c r="AE2516" s="94" t="e">
        <f aca="false" t="array" ref="AE2516:AI2516">_xlfn.torow(_xlfn.unique(_xlfn._xlws.filter(cat_table[Subsector],$E2516=cat_table[Sector],"")))</f>
        <v>#NAME?</v>
      </c>
      <c r="AF2516" s="94" t="e">
        <v>#NAME?</v>
      </c>
      <c r="AG2516" s="94" t="e">
        <v>#NAME?</v>
      </c>
      <c r="AH2516" s="94" t="e">
        <v>#NAME?</v>
      </c>
      <c r="AI2516" s="94" t="e">
        <v>#NAME?</v>
      </c>
      <c r="AO2516" s="94" t="e">
        <f aca="false" t="array" ref="AO2516:AO2516">_xlfn.torow(_xlfn.unique(_xlfn._xlws.filter(cat_table[Sub-subsector],($E2516=cat_table[Sector])*($F2516=cat_table[Subsector]),"")))</f>
        <v>#NAME?</v>
      </c>
    </row>
    <row r="2517" customFormat="false" ht="15" hidden="false" customHeight="true" outlineLevel="0" collapsed="false">
      <c r="A2517" s="62" t="s">
        <v>12292</v>
      </c>
      <c r="B2517" s="20" t="str">
        <f aca="false">INDEX(Table2[], MATCH(L2517, Location_ID!$D$2:$D$648, 0), 1)</f>
        <v>c5e44f05-3b9d-45ac-b102-8c365634edef</v>
      </c>
      <c r="C2517" s="20" t="s">
        <v>1203</v>
      </c>
      <c r="D2517" s="230" t="s">
        <v>354</v>
      </c>
      <c r="E2517" s="62" t="s">
        <v>7631</v>
      </c>
      <c r="F2517" s="62" t="s">
        <v>7632</v>
      </c>
      <c r="G2517" s="62" t="s">
        <v>7633</v>
      </c>
      <c r="H2517" s="200"/>
      <c r="I2517" s="20" t="s">
        <v>12215</v>
      </c>
      <c r="J2517" s="20" t="s">
        <v>12293</v>
      </c>
      <c r="K2517" s="20" t="s">
        <v>7120</v>
      </c>
      <c r="L2517" s="20" t="s">
        <v>2710</v>
      </c>
      <c r="M2517" s="20" t="s">
        <v>7110</v>
      </c>
      <c r="N2517" s="20" t="s">
        <v>12217</v>
      </c>
      <c r="O2517" s="20"/>
      <c r="P2517" s="201" t="n">
        <v>44861</v>
      </c>
      <c r="Q2517" s="201" t="n">
        <v>44861</v>
      </c>
      <c r="R2517" s="20" t="n">
        <v>1</v>
      </c>
      <c r="S2517" s="20" t="s">
        <v>7130</v>
      </c>
      <c r="T2517" s="20" t="n">
        <v>5.16</v>
      </c>
      <c r="U2517" s="20" t="n">
        <v>3.33</v>
      </c>
      <c r="V2517" s="20" t="n">
        <v>6.99</v>
      </c>
      <c r="W2517" s="20" t="s">
        <v>12218</v>
      </c>
      <c r="X2517" s="35"/>
      <c r="Y2517" s="35"/>
      <c r="Z2517" s="35" t="n">
        <v>1</v>
      </c>
      <c r="AE2517" s="94" t="e">
        <f aca="false" t="array" ref="AE2517:AI2517">_xlfn.torow(_xlfn.unique(_xlfn._xlws.filter(cat_table[Subsector],$E2517=cat_table[Sector],"")))</f>
        <v>#NAME?</v>
      </c>
      <c r="AF2517" s="94" t="e">
        <v>#NAME?</v>
      </c>
      <c r="AG2517" s="94" t="e">
        <v>#NAME?</v>
      </c>
      <c r="AH2517" s="94" t="e">
        <v>#NAME?</v>
      </c>
      <c r="AI2517" s="94" t="e">
        <v>#NAME?</v>
      </c>
      <c r="AO2517" s="94" t="e">
        <f aca="false" t="array" ref="AO2517:AO2517">_xlfn.torow(_xlfn.unique(_xlfn._xlws.filter(cat_table[Sub-subsector],($E2517=cat_table[Sector])*($F2517=cat_table[Subsector]),"")))</f>
        <v>#NAME?</v>
      </c>
    </row>
    <row r="2518" customFormat="false" ht="15" hidden="false" customHeight="true" outlineLevel="0" collapsed="false">
      <c r="A2518" s="62" t="s">
        <v>12294</v>
      </c>
      <c r="B2518" s="20" t="str">
        <f aca="false">INDEX(Table2[], MATCH(L2518, Location_ID!$D$2:$D$648, 0), 1)</f>
        <v>12f33a60-8e48-476f-9fa2-c7f162bfe986</v>
      </c>
      <c r="C2518" s="20" t="s">
        <v>1203</v>
      </c>
      <c r="D2518" s="230" t="s">
        <v>354</v>
      </c>
      <c r="E2518" s="62" t="s">
        <v>7631</v>
      </c>
      <c r="F2518" s="62" t="s">
        <v>7632</v>
      </c>
      <c r="G2518" s="62" t="s">
        <v>7633</v>
      </c>
      <c r="H2518" s="200"/>
      <c r="I2518" s="20" t="s">
        <v>12215</v>
      </c>
      <c r="J2518" s="20" t="s">
        <v>12295</v>
      </c>
      <c r="K2518" s="20" t="s">
        <v>7120</v>
      </c>
      <c r="L2518" s="20" t="s">
        <v>2712</v>
      </c>
      <c r="M2518" s="20" t="s">
        <v>7110</v>
      </c>
      <c r="N2518" s="20" t="s">
        <v>12217</v>
      </c>
      <c r="O2518" s="20"/>
      <c r="P2518" s="201" t="n">
        <v>44722</v>
      </c>
      <c r="Q2518" s="201" t="n">
        <v>44722</v>
      </c>
      <c r="R2518" s="20" t="n">
        <v>1</v>
      </c>
      <c r="S2518" s="20" t="s">
        <v>7130</v>
      </c>
      <c r="T2518" s="20" t="n">
        <v>2.08</v>
      </c>
      <c r="U2518" s="20" t="n">
        <v>1.51</v>
      </c>
      <c r="V2518" s="20" t="n">
        <v>2.65</v>
      </c>
      <c r="W2518" s="20" t="s">
        <v>12218</v>
      </c>
      <c r="X2518" s="35"/>
      <c r="Y2518" s="35"/>
      <c r="Z2518" s="35" t="n">
        <v>1</v>
      </c>
      <c r="AE2518" s="94" t="e">
        <f aca="false" t="array" ref="AE2518:AI2518">_xlfn.torow(_xlfn.unique(_xlfn._xlws.filter(cat_table[Subsector],$E2518=cat_table[Sector],"")))</f>
        <v>#NAME?</v>
      </c>
      <c r="AF2518" s="94" t="e">
        <v>#NAME?</v>
      </c>
      <c r="AG2518" s="94" t="e">
        <v>#NAME?</v>
      </c>
      <c r="AH2518" s="94" t="e">
        <v>#NAME?</v>
      </c>
      <c r="AI2518" s="94" t="e">
        <v>#NAME?</v>
      </c>
      <c r="AO2518" s="94" t="e">
        <f aca="false" t="array" ref="AO2518:AO2518">_xlfn.torow(_xlfn.unique(_xlfn._xlws.filter(cat_table[Sub-subsector],($E2518=cat_table[Sector])*($F2518=cat_table[Subsector]),"")))</f>
        <v>#NAME?</v>
      </c>
    </row>
    <row r="2519" customFormat="false" ht="15" hidden="false" customHeight="true" outlineLevel="0" collapsed="false">
      <c r="A2519" s="62" t="s">
        <v>12296</v>
      </c>
      <c r="B2519" s="20" t="str">
        <f aca="false">INDEX(Table2[], MATCH(L2519, Location_ID!$D$2:$D$648, 0), 1)</f>
        <v>1e29dd22-db79-40b2-b334-2dcf703057b5</v>
      </c>
      <c r="C2519" s="20" t="s">
        <v>1203</v>
      </c>
      <c r="D2519" s="230" t="s">
        <v>354</v>
      </c>
      <c r="E2519" s="62" t="s">
        <v>7631</v>
      </c>
      <c r="F2519" s="62" t="s">
        <v>7632</v>
      </c>
      <c r="G2519" s="62" t="s">
        <v>7633</v>
      </c>
      <c r="H2519" s="200"/>
      <c r="I2519" s="20" t="s">
        <v>12215</v>
      </c>
      <c r="J2519" s="20" t="s">
        <v>12297</v>
      </c>
      <c r="K2519" s="20" t="s">
        <v>7120</v>
      </c>
      <c r="L2519" s="20" t="s">
        <v>2714</v>
      </c>
      <c r="M2519" s="20" t="s">
        <v>7110</v>
      </c>
      <c r="N2519" s="20" t="s">
        <v>12227</v>
      </c>
      <c r="O2519" s="20"/>
      <c r="P2519" s="201" t="n">
        <v>44960</v>
      </c>
      <c r="Q2519" s="201" t="n">
        <v>44960</v>
      </c>
      <c r="R2519" s="20" t="n">
        <v>1</v>
      </c>
      <c r="S2519" s="20" t="s">
        <v>7130</v>
      </c>
      <c r="T2519" s="20" t="n">
        <v>1.7</v>
      </c>
      <c r="U2519" s="20" t="n">
        <v>1.528</v>
      </c>
      <c r="V2519" s="20" t="n">
        <v>1.872</v>
      </c>
      <c r="W2519" s="20" t="s">
        <v>12218</v>
      </c>
      <c r="X2519" s="35"/>
      <c r="Y2519" s="35"/>
      <c r="Z2519" s="35" t="n">
        <v>1</v>
      </c>
      <c r="AE2519" s="94" t="e">
        <f aca="false" t="array" ref="AE2519:AI2519">_xlfn.torow(_xlfn.unique(_xlfn._xlws.filter(cat_table[Subsector],$E2519=cat_table[Sector],"")))</f>
        <v>#NAME?</v>
      </c>
      <c r="AF2519" s="94" t="e">
        <v>#NAME?</v>
      </c>
      <c r="AG2519" s="94" t="e">
        <v>#NAME?</v>
      </c>
      <c r="AH2519" s="94" t="e">
        <v>#NAME?</v>
      </c>
      <c r="AI2519" s="94" t="e">
        <v>#NAME?</v>
      </c>
      <c r="AO2519" s="94" t="e">
        <f aca="false" t="array" ref="AO2519:AO2519">_xlfn.torow(_xlfn.unique(_xlfn._xlws.filter(cat_table[Sub-subsector],($E2519=cat_table[Sector])*($F2519=cat_table[Subsector]),"")))</f>
        <v>#NAME?</v>
      </c>
    </row>
    <row r="2520" customFormat="false" ht="15" hidden="false" customHeight="true" outlineLevel="0" collapsed="false">
      <c r="A2520" s="62" t="s">
        <v>12298</v>
      </c>
      <c r="B2520" s="20" t="str">
        <f aca="false">INDEX(Table2[], MATCH(L2520, Location_ID!$D$2:$D$648, 0), 1)</f>
        <v>deee93a1-f87b-4a81-a70f-26f8e4e4e0ed</v>
      </c>
      <c r="C2520" s="20" t="s">
        <v>1203</v>
      </c>
      <c r="D2520" s="230" t="s">
        <v>354</v>
      </c>
      <c r="E2520" s="62" t="s">
        <v>7631</v>
      </c>
      <c r="F2520" s="62" t="s">
        <v>7632</v>
      </c>
      <c r="G2520" s="62" t="s">
        <v>7633</v>
      </c>
      <c r="H2520" s="200"/>
      <c r="I2520" s="20" t="s">
        <v>12215</v>
      </c>
      <c r="J2520" s="20" t="s">
        <v>12299</v>
      </c>
      <c r="K2520" s="20" t="s">
        <v>7120</v>
      </c>
      <c r="L2520" s="20" t="s">
        <v>2716</v>
      </c>
      <c r="M2520" s="20" t="s">
        <v>7110</v>
      </c>
      <c r="N2520" s="20" t="s">
        <v>12227</v>
      </c>
      <c r="O2520" s="20"/>
      <c r="P2520" s="201" t="n">
        <v>45086</v>
      </c>
      <c r="Q2520" s="201" t="n">
        <v>45086</v>
      </c>
      <c r="R2520" s="20" t="n">
        <v>1</v>
      </c>
      <c r="S2520" s="20" t="s">
        <v>7130</v>
      </c>
      <c r="T2520" s="20" t="n">
        <v>0.33</v>
      </c>
      <c r="U2520" s="20" t="n">
        <v>0.25</v>
      </c>
      <c r="V2520" s="20" t="n">
        <v>0.41</v>
      </c>
      <c r="W2520" s="20" t="s">
        <v>12218</v>
      </c>
      <c r="X2520" s="35"/>
      <c r="Y2520" s="35"/>
      <c r="Z2520" s="35" t="n">
        <v>1</v>
      </c>
      <c r="AE2520" s="94" t="e">
        <f aca="false" t="array" ref="AE2520:AI2520">_xlfn.torow(_xlfn.unique(_xlfn._xlws.filter(cat_table[Subsector],$E2520=cat_table[Sector],"")))</f>
        <v>#NAME?</v>
      </c>
      <c r="AF2520" s="94" t="e">
        <v>#NAME?</v>
      </c>
      <c r="AG2520" s="94" t="e">
        <v>#NAME?</v>
      </c>
      <c r="AH2520" s="94" t="e">
        <v>#NAME?</v>
      </c>
      <c r="AI2520" s="94" t="e">
        <v>#NAME?</v>
      </c>
      <c r="AO2520" s="94" t="e">
        <f aca="false" t="array" ref="AO2520:AO2520">_xlfn.torow(_xlfn.unique(_xlfn._xlws.filter(cat_table[Sub-subsector],($E2520=cat_table[Sector])*($F2520=cat_table[Subsector]),"")))</f>
        <v>#NAME?</v>
      </c>
    </row>
    <row r="2521" customFormat="false" ht="15" hidden="false" customHeight="true" outlineLevel="0" collapsed="false">
      <c r="A2521" s="62" t="s">
        <v>12300</v>
      </c>
      <c r="B2521" s="20" t="str">
        <f aca="false">INDEX(Table2[], MATCH(L2521, Location_ID!$D$2:$D$648, 0), 1)</f>
        <v>deee93a1-f87b-4a81-a70f-26f8e4e4e0ed</v>
      </c>
      <c r="C2521" s="20" t="s">
        <v>1203</v>
      </c>
      <c r="D2521" s="230" t="s">
        <v>354</v>
      </c>
      <c r="E2521" s="62" t="s">
        <v>7631</v>
      </c>
      <c r="F2521" s="62" t="s">
        <v>7632</v>
      </c>
      <c r="G2521" s="62" t="s">
        <v>7633</v>
      </c>
      <c r="H2521" s="200"/>
      <c r="I2521" s="20" t="s">
        <v>12215</v>
      </c>
      <c r="J2521" s="20" t="s">
        <v>12299</v>
      </c>
      <c r="K2521" s="20" t="s">
        <v>7120</v>
      </c>
      <c r="L2521" s="20" t="s">
        <v>2716</v>
      </c>
      <c r="M2521" s="20" t="s">
        <v>7110</v>
      </c>
      <c r="N2521" s="20" t="s">
        <v>12227</v>
      </c>
      <c r="O2521" s="20"/>
      <c r="P2521" s="201" t="n">
        <v>44802</v>
      </c>
      <c r="Q2521" s="201" t="n">
        <v>44802</v>
      </c>
      <c r="R2521" s="20" t="n">
        <v>1</v>
      </c>
      <c r="S2521" s="20" t="s">
        <v>7130</v>
      </c>
      <c r="T2521" s="20" t="n">
        <v>1.52</v>
      </c>
      <c r="U2521" s="20" t="n">
        <v>1.02</v>
      </c>
      <c r="V2521" s="20" t="n">
        <v>2.02</v>
      </c>
      <c r="W2521" s="20" t="s">
        <v>12218</v>
      </c>
      <c r="X2521" s="35"/>
      <c r="Y2521" s="35"/>
      <c r="Z2521" s="35" t="n">
        <v>1</v>
      </c>
      <c r="AE2521" s="94" t="e">
        <f aca="false" t="array" ref="AE2521:AI2521">_xlfn.torow(_xlfn.unique(_xlfn._xlws.filter(cat_table[Subsector],$E2521=cat_table[Sector],"")))</f>
        <v>#NAME?</v>
      </c>
      <c r="AF2521" s="94" t="e">
        <v>#NAME?</v>
      </c>
      <c r="AG2521" s="94" t="e">
        <v>#NAME?</v>
      </c>
      <c r="AH2521" s="94" t="e">
        <v>#NAME?</v>
      </c>
      <c r="AI2521" s="94" t="e">
        <v>#NAME?</v>
      </c>
      <c r="AO2521" s="94" t="e">
        <f aca="false" t="array" ref="AO2521:AO2521">_xlfn.torow(_xlfn.unique(_xlfn._xlws.filter(cat_table[Sub-subsector],($E2521=cat_table[Sector])*($F2521=cat_table[Subsector]),"")))</f>
        <v>#NAME?</v>
      </c>
    </row>
    <row r="2522" customFormat="false" ht="15" hidden="false" customHeight="true" outlineLevel="0" collapsed="false">
      <c r="A2522" s="62" t="s">
        <v>12301</v>
      </c>
      <c r="B2522" s="20" t="str">
        <f aca="false">INDEX(Table2[], MATCH(L2522, Location_ID!$D$2:$D$648, 0), 1)</f>
        <v>d62c188a-272f-4820-a371-3d4844044032</v>
      </c>
      <c r="C2522" s="20" t="s">
        <v>1203</v>
      </c>
      <c r="D2522" s="230" t="s">
        <v>354</v>
      </c>
      <c r="E2522" s="62" t="s">
        <v>7631</v>
      </c>
      <c r="F2522" s="62" t="s">
        <v>7632</v>
      </c>
      <c r="G2522" s="62" t="s">
        <v>7633</v>
      </c>
      <c r="H2522" s="200"/>
      <c r="I2522" s="20" t="s">
        <v>12215</v>
      </c>
      <c r="J2522" s="20" t="s">
        <v>12302</v>
      </c>
      <c r="K2522" s="20" t="s">
        <v>7120</v>
      </c>
      <c r="L2522" s="20" t="s">
        <v>2718</v>
      </c>
      <c r="M2522" s="20" t="s">
        <v>7110</v>
      </c>
      <c r="N2522" s="20" t="s">
        <v>12227</v>
      </c>
      <c r="O2522" s="20"/>
      <c r="P2522" s="201" t="n">
        <v>45083</v>
      </c>
      <c r="Q2522" s="201" t="n">
        <v>45083</v>
      </c>
      <c r="R2522" s="20" t="n">
        <v>1</v>
      </c>
      <c r="S2522" s="20" t="s">
        <v>7130</v>
      </c>
      <c r="T2522" s="20" t="n">
        <v>0.97</v>
      </c>
      <c r="U2522" s="20" t="n">
        <v>0.68</v>
      </c>
      <c r="V2522" s="20" t="n">
        <v>1.26</v>
      </c>
      <c r="W2522" s="20" t="s">
        <v>12218</v>
      </c>
      <c r="X2522" s="35"/>
      <c r="Y2522" s="35"/>
      <c r="Z2522" s="35" t="n">
        <v>1</v>
      </c>
      <c r="AE2522" s="94" t="e">
        <f aca="false" t="array" ref="AE2522:AI2522">_xlfn.torow(_xlfn.unique(_xlfn._xlws.filter(cat_table[Subsector],$E2522=cat_table[Sector],"")))</f>
        <v>#NAME?</v>
      </c>
      <c r="AF2522" s="94" t="e">
        <v>#NAME?</v>
      </c>
      <c r="AG2522" s="94" t="e">
        <v>#NAME?</v>
      </c>
      <c r="AH2522" s="94" t="e">
        <v>#NAME?</v>
      </c>
      <c r="AI2522" s="94" t="e">
        <v>#NAME?</v>
      </c>
      <c r="AO2522" s="94" t="e">
        <f aca="false" t="array" ref="AO2522:AO2522">_xlfn.torow(_xlfn.unique(_xlfn._xlws.filter(cat_table[Sub-subsector],($E2522=cat_table[Sector])*($F2522=cat_table[Subsector]),"")))</f>
        <v>#NAME?</v>
      </c>
    </row>
    <row r="2523" customFormat="false" ht="15" hidden="false" customHeight="true" outlineLevel="0" collapsed="false">
      <c r="A2523" s="62" t="s">
        <v>12303</v>
      </c>
      <c r="B2523" s="20" t="str">
        <f aca="false">INDEX(Table2[], MATCH(L2523, Location_ID!$D$2:$D$648, 0), 1)</f>
        <v>b070f4c5-4926-4142-a748-9bcf8eff4dc9</v>
      </c>
      <c r="C2523" s="20" t="s">
        <v>1203</v>
      </c>
      <c r="D2523" s="230" t="s">
        <v>354</v>
      </c>
      <c r="E2523" s="62" t="s">
        <v>7631</v>
      </c>
      <c r="F2523" s="62" t="s">
        <v>7632</v>
      </c>
      <c r="G2523" s="62" t="s">
        <v>7633</v>
      </c>
      <c r="H2523" s="200"/>
      <c r="I2523" s="20" t="s">
        <v>12215</v>
      </c>
      <c r="J2523" s="20" t="s">
        <v>12304</v>
      </c>
      <c r="K2523" s="20" t="s">
        <v>7120</v>
      </c>
      <c r="L2523" s="20" t="s">
        <v>2720</v>
      </c>
      <c r="M2523" s="20" t="s">
        <v>7110</v>
      </c>
      <c r="N2523" s="20" t="s">
        <v>12227</v>
      </c>
      <c r="O2523" s="20"/>
      <c r="P2523" s="201" t="n">
        <v>45163</v>
      </c>
      <c r="Q2523" s="201" t="n">
        <v>45163</v>
      </c>
      <c r="R2523" s="20" t="n">
        <v>1</v>
      </c>
      <c r="S2523" s="20" t="s">
        <v>7130</v>
      </c>
      <c r="T2523" s="20" t="n">
        <v>2.08</v>
      </c>
      <c r="U2523" s="20" t="n">
        <v>0.973</v>
      </c>
      <c r="V2523" s="20" t="n">
        <v>3.187</v>
      </c>
      <c r="W2523" s="20" t="s">
        <v>12218</v>
      </c>
      <c r="X2523" s="35"/>
      <c r="Y2523" s="35"/>
      <c r="Z2523" s="35" t="n">
        <v>1</v>
      </c>
      <c r="AE2523" s="94" t="e">
        <f aca="false" t="array" ref="AE2523:AI2523">_xlfn.torow(_xlfn.unique(_xlfn._xlws.filter(cat_table[Subsector],$E2523=cat_table[Sector],"")))</f>
        <v>#NAME?</v>
      </c>
      <c r="AF2523" s="94" t="e">
        <v>#NAME?</v>
      </c>
      <c r="AG2523" s="94" t="e">
        <v>#NAME?</v>
      </c>
      <c r="AH2523" s="94" t="e">
        <v>#NAME?</v>
      </c>
      <c r="AI2523" s="94" t="e">
        <v>#NAME?</v>
      </c>
      <c r="AO2523" s="94" t="e">
        <f aca="false" t="array" ref="AO2523:AO2523">_xlfn.torow(_xlfn.unique(_xlfn._xlws.filter(cat_table[Sub-subsector],($E2523=cat_table[Sector])*($F2523=cat_table[Subsector]),"")))</f>
        <v>#NAME?</v>
      </c>
    </row>
    <row r="2524" customFormat="false" ht="15" hidden="false" customHeight="true" outlineLevel="0" collapsed="false">
      <c r="A2524" s="62" t="s">
        <v>12305</v>
      </c>
      <c r="B2524" s="20" t="str">
        <f aca="false">INDEX(Table2[], MATCH(L2524, Location_ID!$D$2:$D$648, 0), 1)</f>
        <v>a28a45d8-b5e8-4f67-8f57-b370a94f0a8f</v>
      </c>
      <c r="C2524" s="20" t="s">
        <v>1203</v>
      </c>
      <c r="D2524" s="230" t="s">
        <v>354</v>
      </c>
      <c r="E2524" s="62" t="s">
        <v>7631</v>
      </c>
      <c r="F2524" s="62" t="s">
        <v>7632</v>
      </c>
      <c r="G2524" s="62" t="s">
        <v>7633</v>
      </c>
      <c r="H2524" s="200"/>
      <c r="I2524" s="20" t="s">
        <v>12215</v>
      </c>
      <c r="J2524" s="20" t="s">
        <v>12306</v>
      </c>
      <c r="K2524" s="20" t="s">
        <v>7120</v>
      </c>
      <c r="L2524" s="20" t="s">
        <v>2722</v>
      </c>
      <c r="M2524" s="20" t="s">
        <v>7110</v>
      </c>
      <c r="N2524" s="20" t="s">
        <v>12227</v>
      </c>
      <c r="O2524" s="20"/>
      <c r="P2524" s="201" t="n">
        <v>45160</v>
      </c>
      <c r="Q2524" s="201" t="n">
        <v>45160</v>
      </c>
      <c r="R2524" s="20" t="n">
        <v>1</v>
      </c>
      <c r="S2524" s="20" t="s">
        <v>7130</v>
      </c>
      <c r="T2524" s="20" t="n">
        <v>1.17</v>
      </c>
      <c r="U2524" s="20" t="n">
        <v>0.714</v>
      </c>
      <c r="V2524" s="20" t="n">
        <v>1.626</v>
      </c>
      <c r="W2524" s="20" t="s">
        <v>12218</v>
      </c>
      <c r="X2524" s="35"/>
      <c r="Y2524" s="35"/>
      <c r="Z2524" s="35" t="n">
        <v>1</v>
      </c>
      <c r="AE2524" s="94" t="e">
        <f aca="false" t="array" ref="AE2524:AI2524">_xlfn.torow(_xlfn.unique(_xlfn._xlws.filter(cat_table[Subsector],$E2524=cat_table[Sector],"")))</f>
        <v>#NAME?</v>
      </c>
      <c r="AF2524" s="94" t="e">
        <v>#NAME?</v>
      </c>
      <c r="AG2524" s="94" t="e">
        <v>#NAME?</v>
      </c>
      <c r="AH2524" s="94" t="e">
        <v>#NAME?</v>
      </c>
      <c r="AI2524" s="94" t="e">
        <v>#NAME?</v>
      </c>
      <c r="AO2524" s="94" t="e">
        <f aca="false" t="array" ref="AO2524:AO2524">_xlfn.torow(_xlfn.unique(_xlfn._xlws.filter(cat_table[Sub-subsector],($E2524=cat_table[Sector])*($F2524=cat_table[Subsector]),"")))</f>
        <v>#NAME?</v>
      </c>
    </row>
    <row r="2525" customFormat="false" ht="15" hidden="false" customHeight="true" outlineLevel="0" collapsed="false">
      <c r="A2525" s="62" t="s">
        <v>12307</v>
      </c>
      <c r="B2525" s="20" t="str">
        <f aca="false">INDEX(Table2[], MATCH(L2525, Location_ID!$D$2:$D$648, 0), 1)</f>
        <v>a28a45d8-b5e8-4f67-8f57-b370a94f0a8f</v>
      </c>
      <c r="C2525" s="20" t="s">
        <v>1203</v>
      </c>
      <c r="D2525" s="230" t="s">
        <v>354</v>
      </c>
      <c r="E2525" s="62" t="s">
        <v>7631</v>
      </c>
      <c r="F2525" s="62" t="s">
        <v>7632</v>
      </c>
      <c r="G2525" s="62" t="s">
        <v>7633</v>
      </c>
      <c r="H2525" s="200"/>
      <c r="I2525" s="20" t="s">
        <v>12215</v>
      </c>
      <c r="J2525" s="20" t="s">
        <v>12306</v>
      </c>
      <c r="K2525" s="20" t="s">
        <v>7120</v>
      </c>
      <c r="L2525" s="20" t="s">
        <v>2722</v>
      </c>
      <c r="M2525" s="20" t="s">
        <v>7110</v>
      </c>
      <c r="N2525" s="20" t="s">
        <v>12227</v>
      </c>
      <c r="O2525" s="20"/>
      <c r="P2525" s="201" t="n">
        <v>45152</v>
      </c>
      <c r="Q2525" s="201" t="n">
        <v>45152</v>
      </c>
      <c r="R2525" s="20" t="n">
        <v>1</v>
      </c>
      <c r="S2525" s="20" t="s">
        <v>7130</v>
      </c>
      <c r="T2525" s="20" t="n">
        <v>0.515</v>
      </c>
      <c r="U2525" s="20" t="n">
        <v>0.207</v>
      </c>
      <c r="V2525" s="20" t="n">
        <v>0.823</v>
      </c>
      <c r="W2525" s="20" t="s">
        <v>12218</v>
      </c>
      <c r="X2525" s="35"/>
      <c r="Y2525" s="35"/>
      <c r="Z2525" s="35" t="n">
        <v>1</v>
      </c>
      <c r="AE2525" s="94" t="e">
        <f aca="false" t="array" ref="AE2525:AI2525">_xlfn.torow(_xlfn.unique(_xlfn._xlws.filter(cat_table[Subsector],$E2525=cat_table[Sector],"")))</f>
        <v>#NAME?</v>
      </c>
      <c r="AF2525" s="94" t="e">
        <v>#NAME?</v>
      </c>
      <c r="AG2525" s="94" t="e">
        <v>#NAME?</v>
      </c>
      <c r="AH2525" s="94" t="e">
        <v>#NAME?</v>
      </c>
      <c r="AI2525" s="94" t="e">
        <v>#NAME?</v>
      </c>
      <c r="AO2525" s="94" t="e">
        <f aca="false" t="array" ref="AO2525:AO2525">_xlfn.torow(_xlfn.unique(_xlfn._xlws.filter(cat_table[Sub-subsector],($E2525=cat_table[Sector])*($F2525=cat_table[Subsector]),"")))</f>
        <v>#NAME?</v>
      </c>
    </row>
    <row r="2526" customFormat="false" ht="15" hidden="false" customHeight="true" outlineLevel="0" collapsed="false">
      <c r="A2526" s="62" t="s">
        <v>12308</v>
      </c>
      <c r="B2526" s="20" t="str">
        <f aca="false">INDEX(Table2[], MATCH(L2526, Location_ID!$D$2:$D$648, 0), 1)</f>
        <v>1d926b54-f670-433b-b7f2-c1e6f03172f5</v>
      </c>
      <c r="C2526" s="20" t="s">
        <v>1203</v>
      </c>
      <c r="D2526" s="230" t="s">
        <v>354</v>
      </c>
      <c r="E2526" s="62" t="s">
        <v>7631</v>
      </c>
      <c r="F2526" s="62" t="s">
        <v>7632</v>
      </c>
      <c r="G2526" s="62" t="s">
        <v>7633</v>
      </c>
      <c r="H2526" s="200"/>
      <c r="I2526" s="20" t="s">
        <v>12215</v>
      </c>
      <c r="J2526" s="20" t="s">
        <v>12309</v>
      </c>
      <c r="K2526" s="20" t="s">
        <v>7120</v>
      </c>
      <c r="L2526" s="20" t="s">
        <v>2724</v>
      </c>
      <c r="M2526" s="20" t="s">
        <v>7110</v>
      </c>
      <c r="N2526" s="20" t="s">
        <v>12227</v>
      </c>
      <c r="O2526" s="20"/>
      <c r="P2526" s="201" t="n">
        <v>45163</v>
      </c>
      <c r="Q2526" s="201" t="n">
        <v>45163</v>
      </c>
      <c r="R2526" s="20" t="n">
        <v>1</v>
      </c>
      <c r="S2526" s="20" t="s">
        <v>7130</v>
      </c>
      <c r="T2526" s="20" t="n">
        <v>1.2</v>
      </c>
      <c r="U2526" s="20" t="n">
        <v>0.812</v>
      </c>
      <c r="V2526" s="20" t="n">
        <v>1.588</v>
      </c>
      <c r="W2526" s="20" t="s">
        <v>12218</v>
      </c>
      <c r="X2526" s="35"/>
      <c r="Y2526" s="35"/>
      <c r="Z2526" s="35" t="n">
        <v>1</v>
      </c>
      <c r="AE2526" s="94" t="e">
        <f aca="false" t="array" ref="AE2526:AI2526">_xlfn.torow(_xlfn.unique(_xlfn._xlws.filter(cat_table[Subsector],$E2526=cat_table[Sector],"")))</f>
        <v>#NAME?</v>
      </c>
      <c r="AF2526" s="94" t="e">
        <v>#NAME?</v>
      </c>
      <c r="AG2526" s="94" t="e">
        <v>#NAME?</v>
      </c>
      <c r="AH2526" s="94" t="e">
        <v>#NAME?</v>
      </c>
      <c r="AI2526" s="94" t="e">
        <v>#NAME?</v>
      </c>
      <c r="AO2526" s="94" t="e">
        <f aca="false" t="array" ref="AO2526:AO2526">_xlfn.torow(_xlfn.unique(_xlfn._xlws.filter(cat_table[Sub-subsector],($E2526=cat_table[Sector])*($F2526=cat_table[Subsector]),"")))</f>
        <v>#NAME?</v>
      </c>
    </row>
    <row r="2527" customFormat="false" ht="15" hidden="false" customHeight="true" outlineLevel="0" collapsed="false">
      <c r="A2527" s="62" t="s">
        <v>12310</v>
      </c>
      <c r="B2527" s="20" t="str">
        <f aca="false">INDEX(Table2[], MATCH(L2527, Location_ID!$D$2:$D$648, 0), 1)</f>
        <v>df8faf77-835f-4a03-806f-c1999c32fb14</v>
      </c>
      <c r="C2527" s="20" t="s">
        <v>1203</v>
      </c>
      <c r="D2527" s="230" t="s">
        <v>354</v>
      </c>
      <c r="E2527" s="62" t="s">
        <v>7631</v>
      </c>
      <c r="F2527" s="62" t="s">
        <v>7632</v>
      </c>
      <c r="G2527" s="62" t="s">
        <v>7633</v>
      </c>
      <c r="H2527" s="200"/>
      <c r="I2527" s="20" t="s">
        <v>12215</v>
      </c>
      <c r="J2527" s="20" t="s">
        <v>12311</v>
      </c>
      <c r="K2527" s="20" t="s">
        <v>7120</v>
      </c>
      <c r="L2527" s="20" t="s">
        <v>2726</v>
      </c>
      <c r="M2527" s="20" t="s">
        <v>7110</v>
      </c>
      <c r="N2527" s="20" t="s">
        <v>12227</v>
      </c>
      <c r="O2527" s="20"/>
      <c r="P2527" s="201" t="n">
        <v>44959</v>
      </c>
      <c r="Q2527" s="201" t="n">
        <v>44959</v>
      </c>
      <c r="R2527" s="20" t="n">
        <v>1</v>
      </c>
      <c r="S2527" s="20" t="s">
        <v>7130</v>
      </c>
      <c r="T2527" s="20" t="n">
        <v>3.27</v>
      </c>
      <c r="U2527" s="20" t="n">
        <v>2.57</v>
      </c>
      <c r="V2527" s="20" t="n">
        <v>3.97</v>
      </c>
      <c r="W2527" s="20" t="s">
        <v>12218</v>
      </c>
      <c r="X2527" s="35"/>
      <c r="Y2527" s="35"/>
      <c r="Z2527" s="35" t="n">
        <v>1</v>
      </c>
      <c r="AE2527" s="94" t="e">
        <f aca="false" t="array" ref="AE2527:AI2527">_xlfn.torow(_xlfn.unique(_xlfn._xlws.filter(cat_table[Subsector],$E2527=cat_table[Sector],"")))</f>
        <v>#NAME?</v>
      </c>
      <c r="AF2527" s="94" t="e">
        <v>#NAME?</v>
      </c>
      <c r="AG2527" s="94" t="e">
        <v>#NAME?</v>
      </c>
      <c r="AH2527" s="94" t="e">
        <v>#NAME?</v>
      </c>
      <c r="AI2527" s="94" t="e">
        <v>#NAME?</v>
      </c>
      <c r="AO2527" s="94" t="e">
        <f aca="false" t="array" ref="AO2527:AO2527">_xlfn.torow(_xlfn.unique(_xlfn._xlws.filter(cat_table[Sub-subsector],($E2527=cat_table[Sector])*($F2527=cat_table[Subsector]),"")))</f>
        <v>#NAME?</v>
      </c>
    </row>
    <row r="2528" customFormat="false" ht="15" hidden="false" customHeight="true" outlineLevel="0" collapsed="false">
      <c r="A2528" s="62" t="s">
        <v>12312</v>
      </c>
      <c r="B2528" s="20" t="str">
        <f aca="false">INDEX(Table2[], MATCH(L2528, Location_ID!$D$2:$D$648, 0), 1)</f>
        <v>0d608bc2-c25d-4539-932e-9d6e873ab9bb</v>
      </c>
      <c r="C2528" s="20" t="s">
        <v>1203</v>
      </c>
      <c r="D2528" s="230" t="s">
        <v>354</v>
      </c>
      <c r="E2528" s="62" t="s">
        <v>7631</v>
      </c>
      <c r="F2528" s="62" t="s">
        <v>7632</v>
      </c>
      <c r="G2528" s="62" t="s">
        <v>7633</v>
      </c>
      <c r="H2528" s="200"/>
      <c r="I2528" s="20" t="s">
        <v>12215</v>
      </c>
      <c r="J2528" s="20" t="s">
        <v>12313</v>
      </c>
      <c r="K2528" s="20" t="s">
        <v>7120</v>
      </c>
      <c r="L2528" s="20" t="s">
        <v>2728</v>
      </c>
      <c r="M2528" s="20" t="s">
        <v>7110</v>
      </c>
      <c r="N2528" s="20" t="s">
        <v>12227</v>
      </c>
      <c r="O2528" s="20"/>
      <c r="P2528" s="201" t="n">
        <v>45083</v>
      </c>
      <c r="Q2528" s="201" t="n">
        <v>45083</v>
      </c>
      <c r="R2528" s="20" t="n">
        <v>1</v>
      </c>
      <c r="S2528" s="20" t="s">
        <v>7130</v>
      </c>
      <c r="T2528" s="20" t="n">
        <v>2.49</v>
      </c>
      <c r="U2528" s="20" t="n">
        <v>1.79</v>
      </c>
      <c r="V2528" s="20" t="n">
        <v>3.19</v>
      </c>
      <c r="W2528" s="20" t="s">
        <v>12218</v>
      </c>
      <c r="X2528" s="35"/>
      <c r="Y2528" s="35"/>
      <c r="Z2528" s="35" t="n">
        <v>1</v>
      </c>
      <c r="AE2528" s="94" t="e">
        <f aca="false" t="array" ref="AE2528:AI2528">_xlfn.torow(_xlfn.unique(_xlfn._xlws.filter(cat_table[Subsector],$E2528=cat_table[Sector],"")))</f>
        <v>#NAME?</v>
      </c>
      <c r="AF2528" s="94" t="e">
        <v>#NAME?</v>
      </c>
      <c r="AG2528" s="94" t="e">
        <v>#NAME?</v>
      </c>
      <c r="AH2528" s="94" t="e">
        <v>#NAME?</v>
      </c>
      <c r="AI2528" s="94" t="e">
        <v>#NAME?</v>
      </c>
      <c r="AO2528" s="94" t="e">
        <f aca="false" t="array" ref="AO2528:AO2528">_xlfn.torow(_xlfn.unique(_xlfn._xlws.filter(cat_table[Sub-subsector],($E2528=cat_table[Sector])*($F2528=cat_table[Subsector]),"")))</f>
        <v>#NAME?</v>
      </c>
    </row>
    <row r="2529" customFormat="false" ht="15" hidden="false" customHeight="true" outlineLevel="0" collapsed="false">
      <c r="A2529" s="62" t="s">
        <v>12314</v>
      </c>
      <c r="B2529" s="20" t="str">
        <f aca="false">INDEX(Table2[], MATCH(L2529, Location_ID!$D$2:$D$648, 0), 1)</f>
        <v>58cacfdf-0247-4db9-9489-d5bcbd37c6e8</v>
      </c>
      <c r="C2529" s="20" t="s">
        <v>1203</v>
      </c>
      <c r="D2529" s="230" t="s">
        <v>354</v>
      </c>
      <c r="E2529" s="62" t="s">
        <v>7631</v>
      </c>
      <c r="F2529" s="62" t="s">
        <v>7632</v>
      </c>
      <c r="G2529" s="62" t="s">
        <v>7633</v>
      </c>
      <c r="H2529" s="200"/>
      <c r="I2529" s="20" t="s">
        <v>12215</v>
      </c>
      <c r="J2529" s="20" t="s">
        <v>12315</v>
      </c>
      <c r="K2529" s="20" t="s">
        <v>7120</v>
      </c>
      <c r="L2529" s="20" t="s">
        <v>2730</v>
      </c>
      <c r="M2529" s="20" t="s">
        <v>7110</v>
      </c>
      <c r="N2529" s="20" t="s">
        <v>12227</v>
      </c>
      <c r="O2529" s="20"/>
      <c r="P2529" s="201" t="n">
        <v>44984</v>
      </c>
      <c r="Q2529" s="201" t="n">
        <v>44984</v>
      </c>
      <c r="R2529" s="20" t="n">
        <v>1</v>
      </c>
      <c r="S2529" s="20" t="s">
        <v>7130</v>
      </c>
      <c r="T2529" s="20" t="n">
        <v>1.27</v>
      </c>
      <c r="U2529" s="20" t="n">
        <v>0.89</v>
      </c>
      <c r="V2529" s="20" t="n">
        <v>1.65</v>
      </c>
      <c r="W2529" s="20" t="s">
        <v>12218</v>
      </c>
      <c r="X2529" s="35"/>
      <c r="Y2529" s="35"/>
      <c r="Z2529" s="35" t="n">
        <v>1</v>
      </c>
      <c r="AE2529" s="94" t="e">
        <f aca="false" t="array" ref="AE2529:AI2529">_xlfn.torow(_xlfn.unique(_xlfn._xlws.filter(cat_table[Subsector],$E2529=cat_table[Sector],"")))</f>
        <v>#NAME?</v>
      </c>
      <c r="AF2529" s="94" t="e">
        <v>#NAME?</v>
      </c>
      <c r="AG2529" s="94" t="e">
        <v>#NAME?</v>
      </c>
      <c r="AH2529" s="94" t="e">
        <v>#NAME?</v>
      </c>
      <c r="AI2529" s="94" t="e">
        <v>#NAME?</v>
      </c>
      <c r="AO2529" s="94" t="e">
        <f aca="false" t="array" ref="AO2529:AO2529">_xlfn.torow(_xlfn.unique(_xlfn._xlws.filter(cat_table[Sub-subsector],($E2529=cat_table[Sector])*($F2529=cat_table[Subsector]),"")))</f>
        <v>#NAME?</v>
      </c>
    </row>
    <row r="2530" customFormat="false" ht="15" hidden="false" customHeight="true" outlineLevel="0" collapsed="false">
      <c r="A2530" s="62" t="s">
        <v>12316</v>
      </c>
      <c r="B2530" s="20" t="str">
        <f aca="false">INDEX(Table2[], MATCH(L2530, Location_ID!$D$2:$D$648, 0), 1)</f>
        <v>58cacfdf-0247-4db9-9489-d5bcbd37c6e8</v>
      </c>
      <c r="C2530" s="20" t="s">
        <v>1203</v>
      </c>
      <c r="D2530" s="230" t="s">
        <v>354</v>
      </c>
      <c r="E2530" s="62" t="s">
        <v>7631</v>
      </c>
      <c r="F2530" s="62" t="s">
        <v>7632</v>
      </c>
      <c r="G2530" s="62" t="s">
        <v>7633</v>
      </c>
      <c r="H2530" s="200"/>
      <c r="I2530" s="20" t="s">
        <v>12215</v>
      </c>
      <c r="J2530" s="20" t="s">
        <v>12315</v>
      </c>
      <c r="K2530" s="20" t="s">
        <v>7120</v>
      </c>
      <c r="L2530" s="20" t="s">
        <v>2730</v>
      </c>
      <c r="M2530" s="20" t="s">
        <v>7110</v>
      </c>
      <c r="N2530" s="20" t="s">
        <v>12227</v>
      </c>
      <c r="O2530" s="20"/>
      <c r="P2530" s="201" t="n">
        <v>45147</v>
      </c>
      <c r="Q2530" s="201" t="n">
        <v>45147</v>
      </c>
      <c r="R2530" s="20" t="n">
        <v>1</v>
      </c>
      <c r="S2530" s="20" t="s">
        <v>7130</v>
      </c>
      <c r="T2530" s="20" t="n">
        <v>0.445</v>
      </c>
      <c r="U2530" s="20" t="n">
        <v>0.28</v>
      </c>
      <c r="V2530" s="20" t="n">
        <v>0.61</v>
      </c>
      <c r="W2530" s="20" t="s">
        <v>12218</v>
      </c>
      <c r="X2530" s="35"/>
      <c r="Y2530" s="35"/>
      <c r="Z2530" s="35" t="n">
        <v>1</v>
      </c>
      <c r="AE2530" s="94" t="e">
        <f aca="false" t="array" ref="AE2530:AI2530">_xlfn.torow(_xlfn.unique(_xlfn._xlws.filter(cat_table[Subsector],$E2530=cat_table[Sector],"")))</f>
        <v>#NAME?</v>
      </c>
      <c r="AF2530" s="94" t="e">
        <v>#NAME?</v>
      </c>
      <c r="AG2530" s="94" t="e">
        <v>#NAME?</v>
      </c>
      <c r="AH2530" s="94" t="e">
        <v>#NAME?</v>
      </c>
      <c r="AI2530" s="94" t="e">
        <v>#NAME?</v>
      </c>
      <c r="AO2530" s="94" t="e">
        <f aca="false" t="array" ref="AO2530:AO2530">_xlfn.torow(_xlfn.unique(_xlfn._xlws.filter(cat_table[Sub-subsector],($E2530=cat_table[Sector])*($F2530=cat_table[Subsector]),"")))</f>
        <v>#NAME?</v>
      </c>
    </row>
    <row r="2531" customFormat="false" ht="15" hidden="false" customHeight="true" outlineLevel="0" collapsed="false">
      <c r="A2531" s="62" t="s">
        <v>12317</v>
      </c>
      <c r="B2531" s="20" t="str">
        <f aca="false">INDEX(Table2[], MATCH(L2531, Location_ID!$D$2:$D$648, 0), 1)</f>
        <v>07e24dc2-9688-4e63-a0de-bb4fa0b44a64</v>
      </c>
      <c r="C2531" s="20" t="s">
        <v>1203</v>
      </c>
      <c r="D2531" s="230" t="s">
        <v>354</v>
      </c>
      <c r="E2531" s="62" t="s">
        <v>7631</v>
      </c>
      <c r="F2531" s="62" t="s">
        <v>7632</v>
      </c>
      <c r="G2531" s="62" t="s">
        <v>7633</v>
      </c>
      <c r="H2531" s="200"/>
      <c r="I2531" s="20" t="s">
        <v>12215</v>
      </c>
      <c r="J2531" s="20" t="s">
        <v>12318</v>
      </c>
      <c r="K2531" s="20" t="s">
        <v>7120</v>
      </c>
      <c r="L2531" s="20" t="s">
        <v>2732</v>
      </c>
      <c r="M2531" s="20" t="s">
        <v>7110</v>
      </c>
      <c r="N2531" s="20" t="s">
        <v>12227</v>
      </c>
      <c r="O2531" s="20"/>
      <c r="P2531" s="201" t="n">
        <v>45046</v>
      </c>
      <c r="Q2531" s="201" t="n">
        <v>45046</v>
      </c>
      <c r="R2531" s="20" t="n">
        <v>1</v>
      </c>
      <c r="S2531" s="20" t="s">
        <v>7130</v>
      </c>
      <c r="T2531" s="20" t="n">
        <v>1.79</v>
      </c>
      <c r="U2531" s="20" t="n">
        <v>0.67</v>
      </c>
      <c r="V2531" s="20" t="n">
        <v>2.91</v>
      </c>
      <c r="W2531" s="20" t="s">
        <v>12218</v>
      </c>
      <c r="X2531" s="35"/>
      <c r="Y2531" s="35"/>
      <c r="Z2531" s="35" t="n">
        <v>1</v>
      </c>
      <c r="AE2531" s="94" t="e">
        <f aca="false" t="array" ref="AE2531:AI2531">_xlfn.torow(_xlfn.unique(_xlfn._xlws.filter(cat_table[Subsector],$E2531=cat_table[Sector],"")))</f>
        <v>#NAME?</v>
      </c>
      <c r="AF2531" s="94" t="e">
        <v>#NAME?</v>
      </c>
      <c r="AG2531" s="94" t="e">
        <v>#NAME?</v>
      </c>
      <c r="AH2531" s="94" t="e">
        <v>#NAME?</v>
      </c>
      <c r="AI2531" s="94" t="e">
        <v>#NAME?</v>
      </c>
      <c r="AO2531" s="94" t="e">
        <f aca="false" t="array" ref="AO2531:AO2531">_xlfn.torow(_xlfn.unique(_xlfn._xlws.filter(cat_table[Sub-subsector],($E2531=cat_table[Sector])*($F2531=cat_table[Subsector]),"")))</f>
        <v>#NAME?</v>
      </c>
    </row>
    <row r="2532" customFormat="false" ht="15" hidden="false" customHeight="true" outlineLevel="0" collapsed="false">
      <c r="A2532" s="62" t="s">
        <v>12319</v>
      </c>
      <c r="B2532" s="20" t="str">
        <f aca="false">INDEX(Table2[], MATCH(L2532, Location_ID!$D$2:$D$648, 0), 1)</f>
        <v>166d40ba-a3fb-4cd2-9ebc-872d56e151e9</v>
      </c>
      <c r="C2532" s="20" t="s">
        <v>1203</v>
      </c>
      <c r="D2532" s="230" t="s">
        <v>354</v>
      </c>
      <c r="E2532" s="62" t="s">
        <v>7631</v>
      </c>
      <c r="F2532" s="62" t="s">
        <v>7632</v>
      </c>
      <c r="G2532" s="62" t="s">
        <v>7633</v>
      </c>
      <c r="H2532" s="200"/>
      <c r="I2532" s="20" t="s">
        <v>12215</v>
      </c>
      <c r="J2532" s="20" t="s">
        <v>12320</v>
      </c>
      <c r="K2532" s="20" t="s">
        <v>7120</v>
      </c>
      <c r="L2532" s="20" t="s">
        <v>2734</v>
      </c>
      <c r="M2532" s="20" t="s">
        <v>7110</v>
      </c>
      <c r="N2532" s="20" t="s">
        <v>12227</v>
      </c>
      <c r="O2532" s="20"/>
      <c r="P2532" s="201" t="n">
        <v>45136</v>
      </c>
      <c r="Q2532" s="201" t="n">
        <v>45136</v>
      </c>
      <c r="R2532" s="20" t="n">
        <v>1</v>
      </c>
      <c r="S2532" s="20" t="s">
        <v>7130</v>
      </c>
      <c r="T2532" s="20" t="n">
        <v>0.81</v>
      </c>
      <c r="U2532" s="20" t="n">
        <v>0.704</v>
      </c>
      <c r="V2532" s="20" t="n">
        <v>0.916</v>
      </c>
      <c r="W2532" s="20" t="s">
        <v>12218</v>
      </c>
      <c r="X2532" s="35"/>
      <c r="Y2532" s="35"/>
      <c r="Z2532" s="35" t="n">
        <v>1</v>
      </c>
      <c r="AE2532" s="94" t="e">
        <f aca="false" t="array" ref="AE2532:AI2532">_xlfn.torow(_xlfn.unique(_xlfn._xlws.filter(cat_table[Subsector],$E2532=cat_table[Sector],"")))</f>
        <v>#NAME?</v>
      </c>
      <c r="AF2532" s="94" t="e">
        <v>#NAME?</v>
      </c>
      <c r="AG2532" s="94" t="e">
        <v>#NAME?</v>
      </c>
      <c r="AH2532" s="94" t="e">
        <v>#NAME?</v>
      </c>
      <c r="AI2532" s="94" t="e">
        <v>#NAME?</v>
      </c>
      <c r="AO2532" s="94" t="e">
        <f aca="false" t="array" ref="AO2532:AO2532">_xlfn.torow(_xlfn.unique(_xlfn._xlws.filter(cat_table[Sub-subsector],($E2532=cat_table[Sector])*($F2532=cat_table[Subsector]),"")))</f>
        <v>#NAME?</v>
      </c>
    </row>
    <row r="2533" customFormat="false" ht="15" hidden="false" customHeight="true" outlineLevel="0" collapsed="false">
      <c r="A2533" s="62" t="s">
        <v>12321</v>
      </c>
      <c r="B2533" s="20" t="str">
        <f aca="false">INDEX(Table2[], MATCH(L2533, Location_ID!$D$2:$D$648, 0), 1)</f>
        <v>733cc1ca-4124-4c77-bb11-d4c1b8d75959</v>
      </c>
      <c r="C2533" s="20" t="s">
        <v>1203</v>
      </c>
      <c r="D2533" s="230" t="s">
        <v>354</v>
      </c>
      <c r="E2533" s="62" t="s">
        <v>7631</v>
      </c>
      <c r="F2533" s="62" t="s">
        <v>7632</v>
      </c>
      <c r="G2533" s="62" t="s">
        <v>7633</v>
      </c>
      <c r="H2533" s="200"/>
      <c r="I2533" s="20" t="s">
        <v>12215</v>
      </c>
      <c r="J2533" s="20" t="s">
        <v>12322</v>
      </c>
      <c r="K2533" s="20" t="s">
        <v>7120</v>
      </c>
      <c r="L2533" s="20" t="s">
        <v>2736</v>
      </c>
      <c r="M2533" s="20" t="s">
        <v>7110</v>
      </c>
      <c r="N2533" s="20" t="s">
        <v>12227</v>
      </c>
      <c r="O2533" s="20"/>
      <c r="P2533" s="201" t="n">
        <v>45079</v>
      </c>
      <c r="Q2533" s="201" t="n">
        <v>45079</v>
      </c>
      <c r="R2533" s="20" t="n">
        <v>1</v>
      </c>
      <c r="S2533" s="20" t="s">
        <v>7130</v>
      </c>
      <c r="T2533" s="20" t="n">
        <v>2.9</v>
      </c>
      <c r="U2533" s="20" t="n">
        <v>1.87</v>
      </c>
      <c r="V2533" s="20" t="n">
        <v>3.93</v>
      </c>
      <c r="W2533" s="20" t="s">
        <v>12218</v>
      </c>
      <c r="X2533" s="35"/>
      <c r="Y2533" s="35"/>
      <c r="Z2533" s="35" t="n">
        <v>1</v>
      </c>
      <c r="AE2533" s="94" t="e">
        <f aca="false" t="array" ref="AE2533:AI2533">_xlfn.torow(_xlfn.unique(_xlfn._xlws.filter(cat_table[Subsector],$E2533=cat_table[Sector],"")))</f>
        <v>#NAME?</v>
      </c>
      <c r="AF2533" s="94" t="e">
        <v>#NAME?</v>
      </c>
      <c r="AG2533" s="94" t="e">
        <v>#NAME?</v>
      </c>
      <c r="AH2533" s="94" t="e">
        <v>#NAME?</v>
      </c>
      <c r="AI2533" s="94" t="e">
        <v>#NAME?</v>
      </c>
      <c r="AO2533" s="94" t="e">
        <f aca="false" t="array" ref="AO2533:AO2533">_xlfn.torow(_xlfn.unique(_xlfn._xlws.filter(cat_table[Sub-subsector],($E2533=cat_table[Sector])*($F2533=cat_table[Subsector]),"")))</f>
        <v>#NAME?</v>
      </c>
    </row>
    <row r="2534" customFormat="false" ht="15" hidden="false" customHeight="true" outlineLevel="0" collapsed="false">
      <c r="A2534" s="62" t="s">
        <v>12323</v>
      </c>
      <c r="B2534" s="20" t="str">
        <f aca="false">INDEX(Table2[], MATCH(L2534, Location_ID!$D$2:$D$648, 0), 1)</f>
        <v>eb08528a-a96f-4663-af8b-14593bf6c615</v>
      </c>
      <c r="C2534" s="20" t="s">
        <v>1203</v>
      </c>
      <c r="D2534" s="230" t="s">
        <v>354</v>
      </c>
      <c r="E2534" s="62" t="s">
        <v>7631</v>
      </c>
      <c r="F2534" s="62" t="s">
        <v>7632</v>
      </c>
      <c r="G2534" s="62" t="s">
        <v>7633</v>
      </c>
      <c r="H2534" s="200"/>
      <c r="I2534" s="20" t="s">
        <v>12215</v>
      </c>
      <c r="J2534" s="20" t="s">
        <v>12324</v>
      </c>
      <c r="K2534" s="20" t="s">
        <v>7120</v>
      </c>
      <c r="L2534" s="20" t="s">
        <v>2738</v>
      </c>
      <c r="M2534" s="20" t="s">
        <v>7110</v>
      </c>
      <c r="N2534" s="20" t="s">
        <v>12227</v>
      </c>
      <c r="O2534" s="20"/>
      <c r="P2534" s="201" t="n">
        <v>44971</v>
      </c>
      <c r="Q2534" s="201" t="n">
        <v>44971</v>
      </c>
      <c r="R2534" s="20" t="n">
        <v>1</v>
      </c>
      <c r="S2534" s="20" t="s">
        <v>7130</v>
      </c>
      <c r="T2534" s="20" t="n">
        <v>2.71</v>
      </c>
      <c r="U2534" s="20" t="n">
        <v>2.291</v>
      </c>
      <c r="V2534" s="20" t="n">
        <v>3.129</v>
      </c>
      <c r="W2534" s="20" t="s">
        <v>12218</v>
      </c>
      <c r="X2534" s="35"/>
      <c r="Y2534" s="35"/>
      <c r="Z2534" s="35" t="n">
        <v>1</v>
      </c>
      <c r="AE2534" s="94" t="e">
        <f aca="false" t="array" ref="AE2534:AI2534">_xlfn.torow(_xlfn.unique(_xlfn._xlws.filter(cat_table[Subsector],$E2534=cat_table[Sector],"")))</f>
        <v>#NAME?</v>
      </c>
      <c r="AF2534" s="94" t="e">
        <v>#NAME?</v>
      </c>
      <c r="AG2534" s="94" t="e">
        <v>#NAME?</v>
      </c>
      <c r="AH2534" s="94" t="e">
        <v>#NAME?</v>
      </c>
      <c r="AI2534" s="94" t="e">
        <v>#NAME?</v>
      </c>
      <c r="AO2534" s="94" t="e">
        <f aca="false" t="array" ref="AO2534:AO2534">_xlfn.torow(_xlfn.unique(_xlfn._xlws.filter(cat_table[Sub-subsector],($E2534=cat_table[Sector])*($F2534=cat_table[Subsector]),"")))</f>
        <v>#NAME?</v>
      </c>
    </row>
    <row r="2535" customFormat="false" ht="15" hidden="false" customHeight="true" outlineLevel="0" collapsed="false">
      <c r="A2535" s="62" t="s">
        <v>12325</v>
      </c>
      <c r="B2535" s="20" t="str">
        <f aca="false">INDEX(Table2[], MATCH(L2535, Location_ID!$D$2:$D$648, 0), 1)</f>
        <v>6b82d4a8-c580-435e-8a9d-d83c4d6f5e4f</v>
      </c>
      <c r="C2535" s="20" t="s">
        <v>1203</v>
      </c>
      <c r="D2535" s="230" t="s">
        <v>354</v>
      </c>
      <c r="E2535" s="62" t="s">
        <v>7631</v>
      </c>
      <c r="F2535" s="62" t="s">
        <v>7632</v>
      </c>
      <c r="G2535" s="62" t="s">
        <v>7633</v>
      </c>
      <c r="H2535" s="200"/>
      <c r="I2535" s="20" t="s">
        <v>12215</v>
      </c>
      <c r="J2535" s="20" t="s">
        <v>12326</v>
      </c>
      <c r="K2535" s="20" t="s">
        <v>7120</v>
      </c>
      <c r="L2535" s="20" t="s">
        <v>2740</v>
      </c>
      <c r="M2535" s="20" t="s">
        <v>7110</v>
      </c>
      <c r="N2535" s="20" t="s">
        <v>12227</v>
      </c>
      <c r="O2535" s="20"/>
      <c r="P2535" s="201" t="n">
        <v>45104</v>
      </c>
      <c r="Q2535" s="201" t="n">
        <v>45104</v>
      </c>
      <c r="R2535" s="20" t="n">
        <v>1</v>
      </c>
      <c r="S2535" s="20" t="s">
        <v>7130</v>
      </c>
      <c r="T2535" s="20" t="n">
        <v>3.97</v>
      </c>
      <c r="U2535" s="20" t="n">
        <v>3.821</v>
      </c>
      <c r="V2535" s="20" t="n">
        <v>4.119</v>
      </c>
      <c r="W2535" s="20" t="s">
        <v>12218</v>
      </c>
      <c r="X2535" s="35"/>
      <c r="Y2535" s="35"/>
      <c r="Z2535" s="35" t="n">
        <v>1</v>
      </c>
      <c r="AE2535" s="94" t="e">
        <f aca="false" t="array" ref="AE2535:AI2535">_xlfn.torow(_xlfn.unique(_xlfn._xlws.filter(cat_table[Subsector],$E2535=cat_table[Sector],"")))</f>
        <v>#NAME?</v>
      </c>
      <c r="AF2535" s="94" t="e">
        <v>#NAME?</v>
      </c>
      <c r="AG2535" s="94" t="e">
        <v>#NAME?</v>
      </c>
      <c r="AH2535" s="94" t="e">
        <v>#NAME?</v>
      </c>
      <c r="AI2535" s="94" t="e">
        <v>#NAME?</v>
      </c>
      <c r="AO2535" s="94" t="e">
        <f aca="false" t="array" ref="AO2535:AO2535">_xlfn.torow(_xlfn.unique(_xlfn._xlws.filter(cat_table[Sub-subsector],($E2535=cat_table[Sector])*($F2535=cat_table[Subsector]),"")))</f>
        <v>#NAME?</v>
      </c>
    </row>
    <row r="2536" customFormat="false" ht="15" hidden="false" customHeight="true" outlineLevel="0" collapsed="false">
      <c r="A2536" s="62" t="s">
        <v>12327</v>
      </c>
      <c r="B2536" s="20" t="str">
        <f aca="false">INDEX(Table2[], MATCH(L2536, Location_ID!$D$2:$D$648, 0), 1)</f>
        <v>32ab7afc-97b6-457e-97e5-2772cd1e2df7</v>
      </c>
      <c r="C2536" s="20" t="s">
        <v>1203</v>
      </c>
      <c r="D2536" s="230" t="s">
        <v>354</v>
      </c>
      <c r="E2536" s="62" t="s">
        <v>7631</v>
      </c>
      <c r="F2536" s="62" t="s">
        <v>7632</v>
      </c>
      <c r="G2536" s="62" t="s">
        <v>7633</v>
      </c>
      <c r="H2536" s="200"/>
      <c r="I2536" s="20" t="s">
        <v>12215</v>
      </c>
      <c r="J2536" s="20" t="s">
        <v>12328</v>
      </c>
      <c r="K2536" s="20" t="s">
        <v>7120</v>
      </c>
      <c r="L2536" s="20" t="s">
        <v>2742</v>
      </c>
      <c r="M2536" s="20" t="s">
        <v>7110</v>
      </c>
      <c r="N2536" s="20" t="s">
        <v>12227</v>
      </c>
      <c r="O2536" s="20"/>
      <c r="P2536" s="201" t="n">
        <v>44974</v>
      </c>
      <c r="Q2536" s="201" t="n">
        <v>44974</v>
      </c>
      <c r="R2536" s="20" t="n">
        <v>1</v>
      </c>
      <c r="S2536" s="20" t="s">
        <v>7130</v>
      </c>
      <c r="T2536" s="20" t="n">
        <v>19.82</v>
      </c>
      <c r="U2536" s="20" t="n">
        <v>13.42</v>
      </c>
      <c r="V2536" s="20" t="n">
        <v>26.22</v>
      </c>
      <c r="W2536" s="20" t="s">
        <v>12218</v>
      </c>
      <c r="X2536" s="35"/>
      <c r="Y2536" s="35"/>
      <c r="Z2536" s="35" t="n">
        <v>1</v>
      </c>
      <c r="AE2536" s="94" t="e">
        <f aca="false" t="array" ref="AE2536:AI2536">_xlfn.torow(_xlfn.unique(_xlfn._xlws.filter(cat_table[Subsector],$E2536=cat_table[Sector],"")))</f>
        <v>#NAME?</v>
      </c>
      <c r="AF2536" s="94" t="e">
        <v>#NAME?</v>
      </c>
      <c r="AG2536" s="94" t="e">
        <v>#NAME?</v>
      </c>
      <c r="AH2536" s="94" t="e">
        <v>#NAME?</v>
      </c>
      <c r="AI2536" s="94" t="e">
        <v>#NAME?</v>
      </c>
      <c r="AO2536" s="94" t="e">
        <f aca="false" t="array" ref="AO2536:AO2536">_xlfn.torow(_xlfn.unique(_xlfn._xlws.filter(cat_table[Sub-subsector],($E2536=cat_table[Sector])*($F2536=cat_table[Subsector]),"")))</f>
        <v>#NAME?</v>
      </c>
    </row>
    <row r="2537" customFormat="false" ht="15" hidden="false" customHeight="true" outlineLevel="0" collapsed="false">
      <c r="A2537" s="62" t="s">
        <v>12329</v>
      </c>
      <c r="B2537" s="20" t="str">
        <f aca="false">INDEX(Table2[], MATCH(L2537, Location_ID!$D$2:$D$648, 0), 1)</f>
        <v>61c9e605-98a1-4815-be61-f4ba77dfd82e</v>
      </c>
      <c r="C2537" s="20" t="s">
        <v>1203</v>
      </c>
      <c r="D2537" s="230" t="s">
        <v>354</v>
      </c>
      <c r="E2537" s="62" t="s">
        <v>7631</v>
      </c>
      <c r="F2537" s="62" t="s">
        <v>7632</v>
      </c>
      <c r="G2537" s="62" t="s">
        <v>7633</v>
      </c>
      <c r="H2537" s="200"/>
      <c r="I2537" s="20" t="s">
        <v>12215</v>
      </c>
      <c r="J2537" s="20" t="s">
        <v>12330</v>
      </c>
      <c r="K2537" s="20" t="s">
        <v>7120</v>
      </c>
      <c r="L2537" s="20" t="s">
        <v>2744</v>
      </c>
      <c r="M2537" s="20" t="s">
        <v>7110</v>
      </c>
      <c r="N2537" s="20" t="s">
        <v>12331</v>
      </c>
      <c r="O2537" s="20"/>
      <c r="P2537" s="201" t="n">
        <v>44987</v>
      </c>
      <c r="Q2537" s="201" t="n">
        <v>44987</v>
      </c>
      <c r="R2537" s="20" t="n">
        <v>1</v>
      </c>
      <c r="S2537" s="20" t="s">
        <v>7130</v>
      </c>
      <c r="T2537" s="20" t="n">
        <v>2.36</v>
      </c>
      <c r="U2537" s="20" t="n">
        <v>1.46</v>
      </c>
      <c r="V2537" s="20" t="n">
        <v>3.26</v>
      </c>
      <c r="W2537" s="20" t="s">
        <v>12218</v>
      </c>
      <c r="X2537" s="35"/>
      <c r="Y2537" s="35"/>
      <c r="Z2537" s="35" t="n">
        <v>1</v>
      </c>
      <c r="AE2537" s="94" t="e">
        <f aca="false" t="array" ref="AE2537:AI2537">_xlfn.torow(_xlfn.unique(_xlfn._xlws.filter(cat_table[Subsector],$E2537=cat_table[Sector],"")))</f>
        <v>#NAME?</v>
      </c>
      <c r="AF2537" s="94" t="e">
        <v>#NAME?</v>
      </c>
      <c r="AG2537" s="94" t="e">
        <v>#NAME?</v>
      </c>
      <c r="AH2537" s="94" t="e">
        <v>#NAME?</v>
      </c>
      <c r="AI2537" s="94" t="e">
        <v>#NAME?</v>
      </c>
      <c r="AO2537" s="94" t="e">
        <f aca="false" t="array" ref="AO2537:AO2537">_xlfn.torow(_xlfn.unique(_xlfn._xlws.filter(cat_table[Sub-subsector],($E2537=cat_table[Sector])*($F2537=cat_table[Subsector]),"")))</f>
        <v>#NAME?</v>
      </c>
    </row>
    <row r="2538" customFormat="false" ht="15" hidden="false" customHeight="true" outlineLevel="0" collapsed="false">
      <c r="A2538" s="62" t="s">
        <v>12332</v>
      </c>
      <c r="B2538" s="20" t="str">
        <f aca="false">INDEX(Table2[], MATCH(L2538, Location_ID!$D$2:$D$648, 0), 1)</f>
        <v>bf371ac5-a8ad-4376-b6c7-eb933c79ca8b</v>
      </c>
      <c r="C2538" s="20" t="s">
        <v>1203</v>
      </c>
      <c r="D2538" s="230" t="s">
        <v>354</v>
      </c>
      <c r="E2538" s="62" t="s">
        <v>7631</v>
      </c>
      <c r="F2538" s="62" t="s">
        <v>7632</v>
      </c>
      <c r="G2538" s="62" t="s">
        <v>7633</v>
      </c>
      <c r="H2538" s="200"/>
      <c r="I2538" s="20" t="s">
        <v>12215</v>
      </c>
      <c r="J2538" s="20" t="s">
        <v>12333</v>
      </c>
      <c r="K2538" s="20" t="s">
        <v>7120</v>
      </c>
      <c r="L2538" s="20" t="s">
        <v>2746</v>
      </c>
      <c r="M2538" s="20" t="s">
        <v>7110</v>
      </c>
      <c r="N2538" s="20" t="s">
        <v>12334</v>
      </c>
      <c r="O2538" s="20"/>
      <c r="P2538" s="201" t="n">
        <v>43554</v>
      </c>
      <c r="Q2538" s="201" t="n">
        <v>43554</v>
      </c>
      <c r="R2538" s="20" t="n">
        <v>1</v>
      </c>
      <c r="S2538" s="20" t="s">
        <v>7130</v>
      </c>
      <c r="T2538" s="20" t="n">
        <v>2.13</v>
      </c>
      <c r="U2538" s="20" t="n">
        <v>1.27</v>
      </c>
      <c r="V2538" s="20" t="n">
        <v>2.99</v>
      </c>
      <c r="W2538" s="20" t="s">
        <v>12218</v>
      </c>
      <c r="X2538" s="35"/>
      <c r="Y2538" s="35"/>
      <c r="Z2538" s="35" t="n">
        <v>1</v>
      </c>
      <c r="AE2538" s="94" t="e">
        <f aca="false" t="array" ref="AE2538:AI2538">_xlfn.torow(_xlfn.unique(_xlfn._xlws.filter(cat_table[Subsector],$E2538=cat_table[Sector],"")))</f>
        <v>#NAME?</v>
      </c>
      <c r="AF2538" s="94" t="e">
        <v>#NAME?</v>
      </c>
      <c r="AG2538" s="94" t="e">
        <v>#NAME?</v>
      </c>
      <c r="AH2538" s="94" t="e">
        <v>#NAME?</v>
      </c>
      <c r="AI2538" s="94" t="e">
        <v>#NAME?</v>
      </c>
      <c r="AO2538" s="94" t="e">
        <f aca="false" t="array" ref="AO2538:AO2538">_xlfn.torow(_xlfn.unique(_xlfn._xlws.filter(cat_table[Sub-subsector],($E2538=cat_table[Sector])*($F2538=cat_table[Subsector]),"")))</f>
        <v>#NAME?</v>
      </c>
    </row>
    <row r="2539" customFormat="false" ht="15" hidden="false" customHeight="true" outlineLevel="0" collapsed="false">
      <c r="A2539" s="62" t="s">
        <v>12335</v>
      </c>
      <c r="B2539" s="20" t="str">
        <f aca="false">INDEX(Table2[], MATCH(L2539, Location_ID!$D$2:$D$648, 0), 1)</f>
        <v>fbb56501-a09e-4ce3-b172-c7f5bdacb0af</v>
      </c>
      <c r="C2539" s="20" t="s">
        <v>1203</v>
      </c>
      <c r="D2539" s="230" t="s">
        <v>354</v>
      </c>
      <c r="E2539" s="62" t="s">
        <v>7631</v>
      </c>
      <c r="F2539" s="62" t="s">
        <v>7632</v>
      </c>
      <c r="G2539" s="62" t="s">
        <v>7633</v>
      </c>
      <c r="H2539" s="200"/>
      <c r="I2539" s="20" t="s">
        <v>12215</v>
      </c>
      <c r="J2539" s="20" t="s">
        <v>12336</v>
      </c>
      <c r="K2539" s="20" t="s">
        <v>7120</v>
      </c>
      <c r="L2539" s="20" t="s">
        <v>2748</v>
      </c>
      <c r="M2539" s="20" t="s">
        <v>7110</v>
      </c>
      <c r="N2539" s="20" t="s">
        <v>12334</v>
      </c>
      <c r="O2539" s="20"/>
      <c r="P2539" s="201" t="n">
        <v>43733</v>
      </c>
      <c r="Q2539" s="201" t="n">
        <v>43733</v>
      </c>
      <c r="R2539" s="20" t="n">
        <v>1</v>
      </c>
      <c r="S2539" s="20" t="s">
        <v>7130</v>
      </c>
      <c r="T2539" s="20" t="n">
        <v>1.72</v>
      </c>
      <c r="U2539" s="20" t="n">
        <v>1.41</v>
      </c>
      <c r="V2539" s="20" t="n">
        <v>2.03</v>
      </c>
      <c r="W2539" s="20" t="s">
        <v>12218</v>
      </c>
      <c r="X2539" s="35"/>
      <c r="Y2539" s="35"/>
      <c r="Z2539" s="35" t="n">
        <v>1</v>
      </c>
      <c r="AE2539" s="94" t="e">
        <f aca="false" t="array" ref="AE2539:AI2539">_xlfn.torow(_xlfn.unique(_xlfn._xlws.filter(cat_table[Subsector],$E2539=cat_table[Sector],"")))</f>
        <v>#NAME?</v>
      </c>
      <c r="AF2539" s="94" t="e">
        <v>#NAME?</v>
      </c>
      <c r="AG2539" s="94" t="e">
        <v>#NAME?</v>
      </c>
      <c r="AH2539" s="94" t="e">
        <v>#NAME?</v>
      </c>
      <c r="AI2539" s="94" t="e">
        <v>#NAME?</v>
      </c>
      <c r="AO2539" s="94" t="e">
        <f aca="false" t="array" ref="AO2539:AO2539">_xlfn.torow(_xlfn.unique(_xlfn._xlws.filter(cat_table[Sub-subsector],($E2539=cat_table[Sector])*($F2539=cat_table[Subsector]),"")))</f>
        <v>#NAME?</v>
      </c>
    </row>
    <row r="2540" customFormat="false" ht="15" hidden="false" customHeight="true" outlineLevel="0" collapsed="false">
      <c r="A2540" s="62" t="s">
        <v>12337</v>
      </c>
      <c r="B2540" s="20" t="str">
        <f aca="false">INDEX(Table2[], MATCH(L2540, Location_ID!$D$2:$D$648, 0), 1)</f>
        <v>d6f010d6-d250-40d5-9d0f-97253fadeebd</v>
      </c>
      <c r="C2540" s="20" t="s">
        <v>1203</v>
      </c>
      <c r="D2540" s="230" t="s">
        <v>354</v>
      </c>
      <c r="E2540" s="62" t="s">
        <v>7631</v>
      </c>
      <c r="F2540" s="62" t="s">
        <v>7632</v>
      </c>
      <c r="G2540" s="62" t="s">
        <v>7633</v>
      </c>
      <c r="H2540" s="200"/>
      <c r="I2540" s="20" t="s">
        <v>12215</v>
      </c>
      <c r="J2540" s="20" t="s">
        <v>12338</v>
      </c>
      <c r="K2540" s="20" t="s">
        <v>7120</v>
      </c>
      <c r="L2540" s="20" t="s">
        <v>2750</v>
      </c>
      <c r="M2540" s="20" t="s">
        <v>7110</v>
      </c>
      <c r="N2540" s="20" t="s">
        <v>12331</v>
      </c>
      <c r="O2540" s="20"/>
      <c r="P2540" s="201" t="n">
        <v>44990</v>
      </c>
      <c r="Q2540" s="201" t="n">
        <v>44990</v>
      </c>
      <c r="R2540" s="20" t="n">
        <v>1</v>
      </c>
      <c r="S2540" s="20" t="s">
        <v>7130</v>
      </c>
      <c r="T2540" s="20" t="n">
        <v>0.85</v>
      </c>
      <c r="U2540" s="20" t="n">
        <v>0.48</v>
      </c>
      <c r="V2540" s="20" t="n">
        <v>1.22</v>
      </c>
      <c r="W2540" s="20" t="s">
        <v>12218</v>
      </c>
      <c r="X2540" s="35"/>
      <c r="Y2540" s="35"/>
      <c r="Z2540" s="35" t="n">
        <v>1</v>
      </c>
      <c r="AE2540" s="94" t="e">
        <f aca="false" t="array" ref="AE2540:AI2540">_xlfn.torow(_xlfn.unique(_xlfn._xlws.filter(cat_table[Subsector],$E2540=cat_table[Sector],"")))</f>
        <v>#NAME?</v>
      </c>
      <c r="AF2540" s="94" t="e">
        <v>#NAME?</v>
      </c>
      <c r="AG2540" s="94" t="e">
        <v>#NAME?</v>
      </c>
      <c r="AH2540" s="94" t="e">
        <v>#NAME?</v>
      </c>
      <c r="AI2540" s="94" t="e">
        <v>#NAME?</v>
      </c>
      <c r="AO2540" s="94" t="e">
        <f aca="false" t="array" ref="AO2540:AO2540">_xlfn.torow(_xlfn.unique(_xlfn._xlws.filter(cat_table[Sub-subsector],($E2540=cat_table[Sector])*($F2540=cat_table[Subsector]),"")))</f>
        <v>#NAME?</v>
      </c>
    </row>
    <row r="2541" customFormat="false" ht="15" hidden="false" customHeight="true" outlineLevel="0" collapsed="false">
      <c r="A2541" s="193" t="s">
        <v>12339</v>
      </c>
      <c r="B2541" s="20" t="str">
        <f aca="false">INDEX(Table2[], MATCH(L2541, Location_ID!$D$2:$D$648, 0), 1)</f>
        <v>8a35f645-1a8c-460b-8fa7-8e2761f0fd90</v>
      </c>
      <c r="C2541" s="193" t="s">
        <v>1209</v>
      </c>
      <c r="D2541" s="273" t="s">
        <v>354</v>
      </c>
      <c r="E2541" s="193" t="s">
        <v>7631</v>
      </c>
      <c r="F2541" s="193" t="s">
        <v>7632</v>
      </c>
      <c r="G2541" s="193" t="s">
        <v>7633</v>
      </c>
      <c r="H2541" s="196"/>
      <c r="I2541" s="193" t="s">
        <v>12340</v>
      </c>
      <c r="J2541" s="193" t="s">
        <v>12341</v>
      </c>
      <c r="K2541" s="193" t="s">
        <v>7124</v>
      </c>
      <c r="L2541" s="193" t="s">
        <v>2752</v>
      </c>
      <c r="M2541" s="193" t="s">
        <v>7110</v>
      </c>
      <c r="N2541" s="193" t="s">
        <v>12342</v>
      </c>
      <c r="O2541" s="193" t="s">
        <v>12343</v>
      </c>
      <c r="P2541" s="219" t="n">
        <v>43831</v>
      </c>
      <c r="Q2541" s="219" t="n">
        <v>44561</v>
      </c>
      <c r="R2541" s="193" t="n">
        <v>1</v>
      </c>
      <c r="S2541" s="193" t="s">
        <v>7413</v>
      </c>
      <c r="T2541" s="193" t="n">
        <v>28.6</v>
      </c>
      <c r="U2541" s="193" t="n">
        <v>15.8</v>
      </c>
      <c r="V2541" s="193" t="n">
        <v>57.8</v>
      </c>
      <c r="W2541" s="193" t="s">
        <v>12103</v>
      </c>
      <c r="X2541" s="196"/>
      <c r="Y2541" s="196"/>
      <c r="Z2541" s="196" t="n">
        <v>1</v>
      </c>
      <c r="AE2541" s="94" t="e">
        <f aca="false" t="array" ref="AE2541:AI2541">_xlfn.torow(_xlfn.unique(_xlfn._xlws.filter(cat_table[Subsector],$E2541=cat_table[Sector],"")))</f>
        <v>#NAME?</v>
      </c>
      <c r="AF2541" s="94" t="e">
        <v>#NAME?</v>
      </c>
      <c r="AG2541" s="94" t="e">
        <v>#NAME?</v>
      </c>
      <c r="AH2541" s="94" t="e">
        <v>#NAME?</v>
      </c>
      <c r="AI2541" s="94" t="e">
        <v>#NAME?</v>
      </c>
      <c r="AO2541" s="94" t="e">
        <f aca="false" t="array" ref="AO2541:AO2541">_xlfn.torow(_xlfn.unique(_xlfn._xlws.filter(cat_table[Sub-subsector],($E2541=cat_table[Sector])*($F2541=cat_table[Subsector]),"")))</f>
        <v>#NAME?</v>
      </c>
    </row>
    <row r="2542" customFormat="false" ht="15" hidden="false" customHeight="true" outlineLevel="0" collapsed="false">
      <c r="A2542" s="193" t="s">
        <v>12344</v>
      </c>
      <c r="B2542" s="20" t="str">
        <f aca="false">INDEX(Table2[], MATCH(L2542, Location_ID!$D$2:$D$648, 0), 1)</f>
        <v>42b5f707-00ee-4d44-8922-9d398b3e65f1</v>
      </c>
      <c r="C2542" s="193" t="s">
        <v>1209</v>
      </c>
      <c r="D2542" s="273" t="s">
        <v>354</v>
      </c>
      <c r="E2542" s="193" t="s">
        <v>7631</v>
      </c>
      <c r="F2542" s="193" t="s">
        <v>7632</v>
      </c>
      <c r="G2542" s="193" t="s">
        <v>7633</v>
      </c>
      <c r="H2542" s="196"/>
      <c r="I2542" s="193" t="s">
        <v>12340</v>
      </c>
      <c r="J2542" s="193" t="s">
        <v>12345</v>
      </c>
      <c r="K2542" s="193" t="s">
        <v>7124</v>
      </c>
      <c r="L2542" s="193" t="s">
        <v>2754</v>
      </c>
      <c r="M2542" s="193" t="s">
        <v>7110</v>
      </c>
      <c r="N2542" s="193" t="s">
        <v>12342</v>
      </c>
      <c r="O2542" s="193" t="s">
        <v>12343</v>
      </c>
      <c r="P2542" s="219" t="n">
        <v>43831</v>
      </c>
      <c r="Q2542" s="219" t="n">
        <v>44561</v>
      </c>
      <c r="R2542" s="193" t="n">
        <v>1</v>
      </c>
      <c r="S2542" s="193" t="s">
        <v>7413</v>
      </c>
      <c r="T2542" s="193" t="n">
        <v>2.6</v>
      </c>
      <c r="U2542" s="193" t="n">
        <v>1.6</v>
      </c>
      <c r="V2542" s="193" t="n">
        <v>3.8</v>
      </c>
      <c r="W2542" s="193" t="s">
        <v>12103</v>
      </c>
      <c r="X2542" s="196"/>
      <c r="Y2542" s="196"/>
      <c r="Z2542" s="196" t="n">
        <v>1</v>
      </c>
      <c r="AE2542" s="94" t="e">
        <f aca="false" t="array" ref="AE2542:AI2542">_xlfn.torow(_xlfn.unique(_xlfn._xlws.filter(cat_table[Subsector],$E2542=cat_table[Sector],"")))</f>
        <v>#NAME?</v>
      </c>
      <c r="AF2542" s="94" t="e">
        <v>#NAME?</v>
      </c>
      <c r="AG2542" s="94" t="e">
        <v>#NAME?</v>
      </c>
      <c r="AH2542" s="94" t="e">
        <v>#NAME?</v>
      </c>
      <c r="AI2542" s="94" t="e">
        <v>#NAME?</v>
      </c>
      <c r="AO2542" s="94" t="e">
        <f aca="false" t="array" ref="AO2542:AO2542">_xlfn.torow(_xlfn.unique(_xlfn._xlws.filter(cat_table[Sub-subsector],($E2542=cat_table[Sector])*($F2542=cat_table[Subsector]),"")))</f>
        <v>#NAME?</v>
      </c>
    </row>
    <row r="2543" customFormat="false" ht="15" hidden="false" customHeight="true" outlineLevel="0" collapsed="false">
      <c r="A2543" s="193" t="s">
        <v>12346</v>
      </c>
      <c r="B2543" s="20" t="str">
        <f aca="false">INDEX(Table2[], MATCH(L2543, Location_ID!$D$2:$D$648, 0), 1)</f>
        <v>cdef75bc-a473-46c6-88c5-77b6fbf17961</v>
      </c>
      <c r="C2543" s="193" t="s">
        <v>1209</v>
      </c>
      <c r="D2543" s="273" t="s">
        <v>354</v>
      </c>
      <c r="E2543" s="193" t="s">
        <v>7631</v>
      </c>
      <c r="F2543" s="193" t="s">
        <v>7632</v>
      </c>
      <c r="G2543" s="193" t="s">
        <v>7633</v>
      </c>
      <c r="H2543" s="196"/>
      <c r="I2543" s="193" t="s">
        <v>12340</v>
      </c>
      <c r="J2543" s="193" t="s">
        <v>12347</v>
      </c>
      <c r="K2543" s="193" t="s">
        <v>7124</v>
      </c>
      <c r="L2543" s="193" t="s">
        <v>2756</v>
      </c>
      <c r="M2543" s="193" t="s">
        <v>7110</v>
      </c>
      <c r="N2543" s="193" t="s">
        <v>12342</v>
      </c>
      <c r="O2543" s="193" t="s">
        <v>12343</v>
      </c>
      <c r="P2543" s="219" t="n">
        <v>43831</v>
      </c>
      <c r="Q2543" s="219" t="n">
        <v>44561</v>
      </c>
      <c r="R2543" s="193" t="n">
        <v>1</v>
      </c>
      <c r="S2543" s="193" t="s">
        <v>7413</v>
      </c>
      <c r="T2543" s="193" t="n">
        <v>6.4</v>
      </c>
      <c r="U2543" s="193" t="n">
        <v>2.3</v>
      </c>
      <c r="V2543" s="193" t="n">
        <v>16</v>
      </c>
      <c r="W2543" s="193" t="s">
        <v>12103</v>
      </c>
      <c r="X2543" s="196"/>
      <c r="Y2543" s="196"/>
      <c r="Z2543" s="196" t="n">
        <v>1</v>
      </c>
      <c r="AE2543" s="94" t="e">
        <f aca="false" t="array" ref="AE2543:AI2543">_xlfn.torow(_xlfn.unique(_xlfn._xlws.filter(cat_table[Subsector],$E2543=cat_table[Sector],"")))</f>
        <v>#NAME?</v>
      </c>
      <c r="AF2543" s="94" t="e">
        <v>#NAME?</v>
      </c>
      <c r="AG2543" s="94" t="e">
        <v>#NAME?</v>
      </c>
      <c r="AH2543" s="94" t="e">
        <v>#NAME?</v>
      </c>
      <c r="AI2543" s="94" t="e">
        <v>#NAME?</v>
      </c>
      <c r="AO2543" s="94" t="e">
        <f aca="false" t="array" ref="AO2543:AO2543">_xlfn.torow(_xlfn.unique(_xlfn._xlws.filter(cat_table[Sub-subsector],($E2543=cat_table[Sector])*($F2543=cat_table[Subsector]),"")))</f>
        <v>#NAME?</v>
      </c>
    </row>
    <row r="2544" customFormat="false" ht="15" hidden="false" customHeight="true" outlineLevel="0" collapsed="false">
      <c r="A2544" s="193" t="s">
        <v>12348</v>
      </c>
      <c r="B2544" s="20" t="str">
        <f aca="false">INDEX(Table2[], MATCH(L2544, Location_ID!$D$2:$D$648, 0), 1)</f>
        <v>3b575460-5ba9-43af-89dc-1c8f762dbc27</v>
      </c>
      <c r="C2544" s="193" t="s">
        <v>1209</v>
      </c>
      <c r="D2544" s="273" t="s">
        <v>354</v>
      </c>
      <c r="E2544" s="193" t="s">
        <v>7631</v>
      </c>
      <c r="F2544" s="193" t="s">
        <v>7632</v>
      </c>
      <c r="G2544" s="193" t="s">
        <v>7633</v>
      </c>
      <c r="H2544" s="196"/>
      <c r="I2544" s="193" t="s">
        <v>12340</v>
      </c>
      <c r="J2544" s="193" t="s">
        <v>12349</v>
      </c>
      <c r="K2544" s="193" t="s">
        <v>7124</v>
      </c>
      <c r="L2544" s="193" t="s">
        <v>2758</v>
      </c>
      <c r="M2544" s="193" t="s">
        <v>7110</v>
      </c>
      <c r="N2544" s="193" t="s">
        <v>12342</v>
      </c>
      <c r="O2544" s="193" t="s">
        <v>12343</v>
      </c>
      <c r="P2544" s="219" t="n">
        <v>43831</v>
      </c>
      <c r="Q2544" s="219" t="n">
        <v>44561</v>
      </c>
      <c r="R2544" s="193" t="n">
        <v>1</v>
      </c>
      <c r="S2544" s="193" t="s">
        <v>7413</v>
      </c>
      <c r="T2544" s="193" t="n">
        <v>9.8</v>
      </c>
      <c r="U2544" s="193" t="n">
        <v>6.1</v>
      </c>
      <c r="V2544" s="193" t="n">
        <v>26</v>
      </c>
      <c r="W2544" s="193" t="s">
        <v>12103</v>
      </c>
      <c r="X2544" s="196"/>
      <c r="Y2544" s="196"/>
      <c r="Z2544" s="196" t="n">
        <v>1</v>
      </c>
      <c r="AE2544" s="94" t="e">
        <f aca="false" t="array" ref="AE2544:AI2544">_xlfn.torow(_xlfn.unique(_xlfn._xlws.filter(cat_table[Subsector],$E2544=cat_table[Sector],"")))</f>
        <v>#NAME?</v>
      </c>
      <c r="AF2544" s="94" t="e">
        <v>#NAME?</v>
      </c>
      <c r="AG2544" s="94" t="e">
        <v>#NAME?</v>
      </c>
      <c r="AH2544" s="94" t="e">
        <v>#NAME?</v>
      </c>
      <c r="AI2544" s="94" t="e">
        <v>#NAME?</v>
      </c>
      <c r="AO2544" s="94" t="e">
        <f aca="false" t="array" ref="AO2544:AO2544">_xlfn.torow(_xlfn.unique(_xlfn._xlws.filter(cat_table[Sub-subsector],($E2544=cat_table[Sector])*($F2544=cat_table[Subsector]),"")))</f>
        <v>#NAME?</v>
      </c>
    </row>
    <row r="2545" customFormat="false" ht="15" hidden="false" customHeight="true" outlineLevel="0" collapsed="false">
      <c r="A2545" s="193" t="s">
        <v>12350</v>
      </c>
      <c r="B2545" s="20" t="str">
        <f aca="false">INDEX(Table2[], MATCH(L2545, Location_ID!$D$2:$D$648, 0), 1)</f>
        <v>902de8a4-c5bf-441d-9c93-730a007e534d</v>
      </c>
      <c r="C2545" s="193" t="s">
        <v>1209</v>
      </c>
      <c r="D2545" s="273" t="s">
        <v>354</v>
      </c>
      <c r="E2545" s="193" t="s">
        <v>7631</v>
      </c>
      <c r="F2545" s="193" t="s">
        <v>7632</v>
      </c>
      <c r="G2545" s="193" t="s">
        <v>7633</v>
      </c>
      <c r="H2545" s="196"/>
      <c r="I2545" s="193" t="s">
        <v>12340</v>
      </c>
      <c r="J2545" s="193" t="s">
        <v>12351</v>
      </c>
      <c r="K2545" s="193" t="s">
        <v>7120</v>
      </c>
      <c r="L2545" s="193" t="s">
        <v>2760</v>
      </c>
      <c r="M2545" s="193" t="s">
        <v>7110</v>
      </c>
      <c r="N2545" s="193" t="s">
        <v>12352</v>
      </c>
      <c r="O2545" s="193" t="s">
        <v>12353</v>
      </c>
      <c r="P2545" s="219" t="n">
        <v>43831</v>
      </c>
      <c r="Q2545" s="219" t="n">
        <v>44196</v>
      </c>
      <c r="R2545" s="193" t="n">
        <v>1</v>
      </c>
      <c r="S2545" s="193" t="s">
        <v>7130</v>
      </c>
      <c r="T2545" s="193" t="n">
        <v>1.6</v>
      </c>
      <c r="U2545" s="193" t="n">
        <v>1</v>
      </c>
      <c r="V2545" s="193" t="n">
        <v>2.2</v>
      </c>
      <c r="W2545" s="193" t="s">
        <v>12103</v>
      </c>
      <c r="X2545" s="196"/>
      <c r="Y2545" s="196"/>
      <c r="Z2545" s="196" t="n">
        <v>1</v>
      </c>
      <c r="AE2545" s="94" t="e">
        <f aca="false" t="array" ref="AE2545:AI2545">_xlfn.torow(_xlfn.unique(_xlfn._xlws.filter(cat_table[Subsector],$E2545=cat_table[Sector],"")))</f>
        <v>#NAME?</v>
      </c>
      <c r="AF2545" s="94" t="e">
        <v>#NAME?</v>
      </c>
      <c r="AG2545" s="94" t="e">
        <v>#NAME?</v>
      </c>
      <c r="AH2545" s="94" t="e">
        <v>#NAME?</v>
      </c>
      <c r="AI2545" s="94" t="e">
        <v>#NAME?</v>
      </c>
      <c r="AO2545" s="94" t="e">
        <f aca="false" t="array" ref="AO2545:AO2545">_xlfn.torow(_xlfn.unique(_xlfn._xlws.filter(cat_table[Sub-subsector],($E2545=cat_table[Sector])*($F2545=cat_table[Subsector]),"")))</f>
        <v>#NAME?</v>
      </c>
    </row>
    <row r="2546" customFormat="false" ht="15" hidden="false" customHeight="true" outlineLevel="0" collapsed="false">
      <c r="A2546" s="193" t="s">
        <v>12354</v>
      </c>
      <c r="B2546" s="20" t="str">
        <f aca="false">INDEX(Table2[], MATCH(L2546, Location_ID!$D$2:$D$648, 0), 1)</f>
        <v>902de8a4-c5bf-441d-9c93-730a007e534d</v>
      </c>
      <c r="C2546" s="193" t="s">
        <v>1209</v>
      </c>
      <c r="D2546" s="273" t="s">
        <v>354</v>
      </c>
      <c r="E2546" s="193" t="s">
        <v>7631</v>
      </c>
      <c r="F2546" s="193" t="s">
        <v>7632</v>
      </c>
      <c r="G2546" s="193" t="s">
        <v>7633</v>
      </c>
      <c r="H2546" s="196"/>
      <c r="I2546" s="193" t="s">
        <v>12340</v>
      </c>
      <c r="J2546" s="193" t="s">
        <v>12355</v>
      </c>
      <c r="K2546" s="193" t="s">
        <v>7120</v>
      </c>
      <c r="L2546" s="193" t="s">
        <v>2760</v>
      </c>
      <c r="M2546" s="193" t="s">
        <v>7110</v>
      </c>
      <c r="N2546" s="193" t="s">
        <v>12352</v>
      </c>
      <c r="O2546" s="193" t="s">
        <v>12356</v>
      </c>
      <c r="P2546" s="219" t="n">
        <v>43831</v>
      </c>
      <c r="Q2546" s="219" t="n">
        <v>44196</v>
      </c>
      <c r="R2546" s="193" t="n">
        <v>1</v>
      </c>
      <c r="S2546" s="193" t="s">
        <v>7130</v>
      </c>
      <c r="T2546" s="193" t="n">
        <v>19.1</v>
      </c>
      <c r="U2546" s="193" t="n">
        <v>12.4</v>
      </c>
      <c r="V2546" s="193" t="n">
        <v>25.8</v>
      </c>
      <c r="W2546" s="193" t="s">
        <v>12103</v>
      </c>
      <c r="X2546" s="196"/>
      <c r="Y2546" s="196"/>
      <c r="Z2546" s="196" t="n">
        <v>1</v>
      </c>
      <c r="AE2546" s="94" t="e">
        <f aca="false" t="array" ref="AE2546:AI2546">_xlfn.torow(_xlfn.unique(_xlfn._xlws.filter(cat_table[Subsector],$E2546=cat_table[Sector],"")))</f>
        <v>#NAME?</v>
      </c>
      <c r="AF2546" s="94" t="e">
        <v>#NAME?</v>
      </c>
      <c r="AG2546" s="94" t="e">
        <v>#NAME?</v>
      </c>
      <c r="AH2546" s="94" t="e">
        <v>#NAME?</v>
      </c>
      <c r="AI2546" s="94" t="e">
        <v>#NAME?</v>
      </c>
      <c r="AO2546" s="94" t="e">
        <f aca="false" t="array" ref="AO2546:AO2546">_xlfn.torow(_xlfn.unique(_xlfn._xlws.filter(cat_table[Sub-subsector],($E2546=cat_table[Sector])*($F2546=cat_table[Subsector]),"")))</f>
        <v>#NAME?</v>
      </c>
    </row>
    <row r="2547" customFormat="false" ht="15" hidden="false" customHeight="true" outlineLevel="0" collapsed="false">
      <c r="A2547" s="194" t="s">
        <v>12357</v>
      </c>
      <c r="B2547" s="20" t="str">
        <f aca="false">INDEX(Table2[], MATCH(L2547, Location_ID!$D$2:$D$648, 0), 1)</f>
        <v>902de8a4-c5bf-441d-9c93-730a007e534d</v>
      </c>
      <c r="C2547" s="194" t="s">
        <v>1209</v>
      </c>
      <c r="D2547" s="274" t="s">
        <v>354</v>
      </c>
      <c r="E2547" s="194" t="s">
        <v>7631</v>
      </c>
      <c r="F2547" s="194" t="s">
        <v>7632</v>
      </c>
      <c r="G2547" s="194" t="s">
        <v>7633</v>
      </c>
      <c r="H2547" s="199"/>
      <c r="I2547" s="194" t="s">
        <v>12340</v>
      </c>
      <c r="J2547" s="194" t="s">
        <v>12358</v>
      </c>
      <c r="K2547" s="194" t="s">
        <v>7120</v>
      </c>
      <c r="L2547" s="194" t="s">
        <v>2760</v>
      </c>
      <c r="M2547" s="194" t="s">
        <v>7110</v>
      </c>
      <c r="N2547" s="194" t="s">
        <v>12352</v>
      </c>
      <c r="O2547" s="194" t="s">
        <v>12359</v>
      </c>
      <c r="P2547" s="198" t="n">
        <v>43831</v>
      </c>
      <c r="Q2547" s="198" t="n">
        <v>44196</v>
      </c>
      <c r="R2547" s="194" t="n">
        <v>1</v>
      </c>
      <c r="S2547" s="194" t="s">
        <v>7130</v>
      </c>
      <c r="T2547" s="194" t="n">
        <v>2.7</v>
      </c>
      <c r="U2547" s="194" t="n">
        <v>1.7</v>
      </c>
      <c r="V2547" s="194" t="n">
        <v>3.7</v>
      </c>
      <c r="W2547" s="194" t="s">
        <v>12103</v>
      </c>
      <c r="X2547" s="199"/>
      <c r="Y2547" s="199"/>
      <c r="Z2547" s="199" t="n">
        <v>1</v>
      </c>
      <c r="AE2547" s="94" t="e">
        <f aca="false" t="array" ref="AE2547:AI2547">_xlfn.torow(_xlfn.unique(_xlfn._xlws.filter(cat_table[Subsector],$E2547=cat_table[Sector],"")))</f>
        <v>#NAME?</v>
      </c>
      <c r="AF2547" s="94" t="e">
        <v>#NAME?</v>
      </c>
      <c r="AG2547" s="94" t="e">
        <v>#NAME?</v>
      </c>
      <c r="AH2547" s="94" t="e">
        <v>#NAME?</v>
      </c>
      <c r="AI2547" s="94" t="e">
        <v>#NAME?</v>
      </c>
      <c r="AO2547" s="94" t="e">
        <f aca="false" t="array" ref="AO2547:AO2547">_xlfn.torow(_xlfn.unique(_xlfn._xlws.filter(cat_table[Sub-subsector],($E2547=cat_table[Sector])*($F2547=cat_table[Subsector]),"")))</f>
        <v>#NAME?</v>
      </c>
    </row>
    <row r="2548" customFormat="false" ht="15" hidden="false" customHeight="true" outlineLevel="0" collapsed="false">
      <c r="A2548" s="62" t="s">
        <v>12360</v>
      </c>
      <c r="B2548" s="20" t="str">
        <f aca="false">INDEX(Table2[], MATCH(L2548, Location_ID!$D$2:$D$648, 0), 1)</f>
        <v>84274548-d2dd-4f8e-becd-9d17d103c9b4</v>
      </c>
      <c r="C2548" s="174" t="s">
        <v>1214</v>
      </c>
      <c r="D2548" s="230" t="s">
        <v>354</v>
      </c>
      <c r="E2548" s="62" t="s">
        <v>7631</v>
      </c>
      <c r="F2548" s="62" t="s">
        <v>7632</v>
      </c>
      <c r="G2548" s="62" t="s">
        <v>7633</v>
      </c>
      <c r="H2548" s="200"/>
      <c r="I2548" s="20" t="s">
        <v>12361</v>
      </c>
      <c r="J2548" s="20" t="s">
        <v>12362</v>
      </c>
      <c r="K2548" s="20" t="s">
        <v>7120</v>
      </c>
      <c r="L2548" s="20" t="s">
        <v>2762</v>
      </c>
      <c r="M2548" s="20" t="s">
        <v>7132</v>
      </c>
      <c r="N2548" s="20" t="s">
        <v>12363</v>
      </c>
      <c r="O2548" s="20" t="s">
        <v>12364</v>
      </c>
      <c r="P2548" s="183" t="n">
        <v>43466</v>
      </c>
      <c r="Q2548" s="183" t="n">
        <v>45291</v>
      </c>
      <c r="R2548" s="20" t="n">
        <v>1</v>
      </c>
      <c r="S2548" s="20" t="s">
        <v>7130</v>
      </c>
      <c r="T2548" s="20" t="n">
        <v>30</v>
      </c>
      <c r="U2548" s="20" t="n">
        <v>27</v>
      </c>
      <c r="V2548" s="20" t="n">
        <v>33</v>
      </c>
      <c r="W2548" s="20" t="s">
        <v>12365</v>
      </c>
      <c r="X2548" s="35"/>
      <c r="Y2548" s="35"/>
      <c r="Z2548" s="35" t="n">
        <v>1</v>
      </c>
      <c r="AE2548" s="94" t="e">
        <f aca="false" t="array" ref="AE2548:AI2548">_xlfn.torow(_xlfn.unique(_xlfn._xlws.filter(cat_table[Subsector],$E2548=cat_table[Sector],"")))</f>
        <v>#NAME?</v>
      </c>
      <c r="AF2548" s="94" t="e">
        <v>#NAME?</v>
      </c>
      <c r="AG2548" s="94" t="e">
        <v>#NAME?</v>
      </c>
      <c r="AH2548" s="94" t="e">
        <v>#NAME?</v>
      </c>
      <c r="AI2548" s="94" t="e">
        <v>#NAME?</v>
      </c>
      <c r="AO2548" s="94" t="e">
        <f aca="false" t="array" ref="AO2548:AO2548">_xlfn.torow(_xlfn.unique(_xlfn._xlws.filter(cat_table[Sub-subsector],($E2548=cat_table[Sector])*($F2548=cat_table[Subsector]),"")))</f>
        <v>#NAME?</v>
      </c>
    </row>
    <row r="2549" customFormat="false" ht="15" hidden="false" customHeight="true" outlineLevel="0" collapsed="false">
      <c r="A2549" s="62" t="s">
        <v>12366</v>
      </c>
      <c r="B2549" s="20" t="str">
        <f aca="false">INDEX(Table2[], MATCH(L2549, Location_ID!$D$2:$D$648, 0), 1)</f>
        <v>bf615451-5389-48b2-b8ee-c164fd6390e3</v>
      </c>
      <c r="C2549" s="174" t="s">
        <v>12367</v>
      </c>
      <c r="D2549" s="230" t="s">
        <v>354</v>
      </c>
      <c r="E2549" s="62" t="s">
        <v>7631</v>
      </c>
      <c r="F2549" s="62" t="s">
        <v>7632</v>
      </c>
      <c r="G2549" s="62" t="s">
        <v>7633</v>
      </c>
      <c r="H2549" s="200"/>
      <c r="I2549" s="20" t="s">
        <v>12361</v>
      </c>
      <c r="J2549" s="20" t="s">
        <v>12368</v>
      </c>
      <c r="K2549" s="20" t="s">
        <v>7120</v>
      </c>
      <c r="L2549" s="20" t="s">
        <v>2764</v>
      </c>
      <c r="M2549" s="20" t="s">
        <v>7132</v>
      </c>
      <c r="N2549" s="20" t="s">
        <v>12363</v>
      </c>
      <c r="O2549" s="20" t="s">
        <v>12364</v>
      </c>
      <c r="P2549" s="183" t="n">
        <v>43466</v>
      </c>
      <c r="Q2549" s="183" t="n">
        <v>45291</v>
      </c>
      <c r="R2549" s="20" t="n">
        <v>1</v>
      </c>
      <c r="S2549" s="20" t="s">
        <v>7130</v>
      </c>
      <c r="T2549" s="20" t="n">
        <v>29</v>
      </c>
      <c r="U2549" s="20" t="n">
        <v>27</v>
      </c>
      <c r="V2549" s="20" t="n">
        <v>31</v>
      </c>
      <c r="W2549" s="20" t="s">
        <v>12365</v>
      </c>
      <c r="X2549" s="35"/>
      <c r="Y2549" s="35"/>
      <c r="Z2549" s="35" t="n">
        <v>1</v>
      </c>
      <c r="AE2549" s="94" t="e">
        <f aca="false" t="array" ref="AE2549:AI2549">_xlfn.torow(_xlfn.unique(_xlfn._xlws.filter(cat_table[Subsector],$E2549=cat_table[Sector],"")))</f>
        <v>#NAME?</v>
      </c>
      <c r="AF2549" s="94" t="e">
        <v>#NAME?</v>
      </c>
      <c r="AG2549" s="94" t="e">
        <v>#NAME?</v>
      </c>
      <c r="AH2549" s="94" t="e">
        <v>#NAME?</v>
      </c>
      <c r="AI2549" s="94" t="e">
        <v>#NAME?</v>
      </c>
      <c r="AO2549" s="94" t="e">
        <f aca="false" t="array" ref="AO2549:AO2549">_xlfn.torow(_xlfn.unique(_xlfn._xlws.filter(cat_table[Sub-subsector],($E2549=cat_table[Sector])*($F2549=cat_table[Subsector]),"")))</f>
        <v>#NAME?</v>
      </c>
    </row>
    <row r="2550" customFormat="false" ht="15" hidden="false" customHeight="true" outlineLevel="0" collapsed="false">
      <c r="A2550" s="62" t="s">
        <v>12369</v>
      </c>
      <c r="B2550" s="20" t="str">
        <f aca="false">INDEX(Table2[], MATCH(L2550, Location_ID!$D$2:$D$648, 0), 1)</f>
        <v>e9950d12-ea75-45da-ad58-b07f896eb5ef</v>
      </c>
      <c r="C2550" s="174" t="s">
        <v>12370</v>
      </c>
      <c r="D2550" s="230" t="s">
        <v>354</v>
      </c>
      <c r="E2550" s="62" t="s">
        <v>7631</v>
      </c>
      <c r="F2550" s="62" t="s">
        <v>7632</v>
      </c>
      <c r="G2550" s="62" t="s">
        <v>7633</v>
      </c>
      <c r="H2550" s="200"/>
      <c r="I2550" s="20" t="s">
        <v>12361</v>
      </c>
      <c r="J2550" s="20" t="s">
        <v>12371</v>
      </c>
      <c r="K2550" s="20" t="s">
        <v>7120</v>
      </c>
      <c r="L2550" s="20" t="s">
        <v>2766</v>
      </c>
      <c r="M2550" s="20" t="s">
        <v>7132</v>
      </c>
      <c r="N2550" s="20" t="s">
        <v>12363</v>
      </c>
      <c r="O2550" s="20" t="s">
        <v>12364</v>
      </c>
      <c r="P2550" s="183" t="n">
        <v>43466</v>
      </c>
      <c r="Q2550" s="183" t="n">
        <v>45291</v>
      </c>
      <c r="R2550" s="20" t="n">
        <v>1</v>
      </c>
      <c r="S2550" s="20" t="s">
        <v>7130</v>
      </c>
      <c r="T2550" s="20" t="n">
        <v>28</v>
      </c>
      <c r="U2550" s="20" t="n">
        <v>24</v>
      </c>
      <c r="V2550" s="20" t="n">
        <v>32</v>
      </c>
      <c r="W2550" s="20" t="s">
        <v>12365</v>
      </c>
      <c r="X2550" s="35"/>
      <c r="Y2550" s="35"/>
      <c r="Z2550" s="35" t="n">
        <v>1</v>
      </c>
      <c r="AE2550" s="94" t="e">
        <f aca="false" t="array" ref="AE2550:AI2550">_xlfn.torow(_xlfn.unique(_xlfn._xlws.filter(cat_table[Subsector],$E2550=cat_table[Sector],"")))</f>
        <v>#NAME?</v>
      </c>
      <c r="AF2550" s="94" t="e">
        <v>#NAME?</v>
      </c>
      <c r="AG2550" s="94" t="e">
        <v>#NAME?</v>
      </c>
      <c r="AH2550" s="94" t="e">
        <v>#NAME?</v>
      </c>
      <c r="AI2550" s="94" t="e">
        <v>#NAME?</v>
      </c>
      <c r="AO2550" s="94" t="e">
        <f aca="false" t="array" ref="AO2550:AO2550">_xlfn.torow(_xlfn.unique(_xlfn._xlws.filter(cat_table[Sub-subsector],($E2550=cat_table[Sector])*($F2550=cat_table[Subsector]),"")))</f>
        <v>#NAME?</v>
      </c>
    </row>
    <row r="2551" customFormat="false" ht="15" hidden="false" customHeight="true" outlineLevel="0" collapsed="false">
      <c r="A2551" s="62" t="s">
        <v>12372</v>
      </c>
      <c r="B2551" s="20" t="str">
        <f aca="false">INDEX(Table2[], MATCH(L2551, Location_ID!$D$2:$D$648, 0), 1)</f>
        <v>a148c199-bf6f-4437-93d8-573c79eb7edc</v>
      </c>
      <c r="C2551" s="174" t="s">
        <v>12373</v>
      </c>
      <c r="D2551" s="230" t="s">
        <v>354</v>
      </c>
      <c r="E2551" s="62" t="s">
        <v>7631</v>
      </c>
      <c r="F2551" s="62" t="s">
        <v>7632</v>
      </c>
      <c r="G2551" s="62" t="s">
        <v>7633</v>
      </c>
      <c r="H2551" s="200"/>
      <c r="I2551" s="20" t="s">
        <v>12361</v>
      </c>
      <c r="J2551" s="20" t="s">
        <v>12374</v>
      </c>
      <c r="K2551" s="20" t="s">
        <v>7120</v>
      </c>
      <c r="L2551" s="20" t="s">
        <v>2768</v>
      </c>
      <c r="M2551" s="20" t="s">
        <v>7132</v>
      </c>
      <c r="N2551" s="20" t="s">
        <v>12363</v>
      </c>
      <c r="O2551" s="20" t="s">
        <v>12364</v>
      </c>
      <c r="P2551" s="183" t="n">
        <v>43466</v>
      </c>
      <c r="Q2551" s="183" t="n">
        <v>45291</v>
      </c>
      <c r="R2551" s="20" t="n">
        <v>1</v>
      </c>
      <c r="S2551" s="20" t="s">
        <v>7130</v>
      </c>
      <c r="T2551" s="20" t="n">
        <v>29</v>
      </c>
      <c r="U2551" s="20" t="n">
        <v>25</v>
      </c>
      <c r="V2551" s="20" t="n">
        <v>33</v>
      </c>
      <c r="W2551" s="20" t="s">
        <v>12365</v>
      </c>
      <c r="X2551" s="35"/>
      <c r="Y2551" s="35"/>
      <c r="Z2551" s="35" t="n">
        <v>1</v>
      </c>
      <c r="AE2551" s="94" t="e">
        <f aca="false" t="array" ref="AE2551:AI2551">_xlfn.torow(_xlfn.unique(_xlfn._xlws.filter(cat_table[Subsector],$E2551=cat_table[Sector],"")))</f>
        <v>#NAME?</v>
      </c>
      <c r="AF2551" s="94" t="e">
        <v>#NAME?</v>
      </c>
      <c r="AG2551" s="94" t="e">
        <v>#NAME?</v>
      </c>
      <c r="AH2551" s="94" t="e">
        <v>#NAME?</v>
      </c>
      <c r="AI2551" s="94" t="e">
        <v>#NAME?</v>
      </c>
      <c r="AO2551" s="94" t="e">
        <f aca="false" t="array" ref="AO2551:AO2551">_xlfn.torow(_xlfn.unique(_xlfn._xlws.filter(cat_table[Sub-subsector],($E2551=cat_table[Sector])*($F2551=cat_table[Subsector]),"")))</f>
        <v>#NAME?</v>
      </c>
    </row>
    <row r="2552" customFormat="false" ht="15" hidden="false" customHeight="true" outlineLevel="0" collapsed="false">
      <c r="A2552" s="194" t="s">
        <v>12375</v>
      </c>
      <c r="B2552" s="20" t="str">
        <f aca="false">INDEX(Table2[], MATCH(L2552, Location_ID!$D$2:$D$648, 0), 1)</f>
        <v>b2d90c21-1147-4118-913f-a4ccc92519fc</v>
      </c>
      <c r="C2552" s="193" t="s">
        <v>1220</v>
      </c>
      <c r="D2552" s="273" t="s">
        <v>354</v>
      </c>
      <c r="E2552" s="194" t="s">
        <v>7134</v>
      </c>
      <c r="F2552" s="194" t="s">
        <v>7135</v>
      </c>
      <c r="G2552" s="194" t="s">
        <v>7591</v>
      </c>
      <c r="H2552" s="199"/>
      <c r="I2552" s="194" t="s">
        <v>12376</v>
      </c>
      <c r="J2552" s="194" t="s">
        <v>12377</v>
      </c>
      <c r="K2552" s="194" t="s">
        <v>7120</v>
      </c>
      <c r="L2552" s="194" t="s">
        <v>2271</v>
      </c>
      <c r="M2552" s="194" t="s">
        <v>7110</v>
      </c>
      <c r="N2552" s="194" t="s">
        <v>12378</v>
      </c>
      <c r="O2552" s="194" t="s">
        <v>12379</v>
      </c>
      <c r="P2552" s="198" t="n">
        <v>42678</v>
      </c>
      <c r="Q2552" s="198" t="n">
        <v>42678</v>
      </c>
      <c r="R2552" s="194" t="n">
        <v>1</v>
      </c>
      <c r="S2552" s="194" t="s">
        <v>7130</v>
      </c>
      <c r="T2552" s="194" t="n">
        <v>1209.97</v>
      </c>
      <c r="U2552" s="194" t="n">
        <f aca="false">T2552-131.11</f>
        <v>1078.86</v>
      </c>
      <c r="V2552" s="194" t="n">
        <f aca="false">T2552+131.11</f>
        <v>1341.08</v>
      </c>
      <c r="W2552" s="194" t="s">
        <v>7141</v>
      </c>
      <c r="X2552" s="199"/>
      <c r="Y2552" s="199"/>
      <c r="Z2552" s="199" t="n">
        <v>0</v>
      </c>
      <c r="AE2552" s="94" t="e">
        <f aca="false" t="array" ref="AE2552:AK2552">_xlfn.torow(_xlfn.unique(_xlfn._xlws.filter(cat_table[Subsector],$E2552=cat_table[Sector],"")))</f>
        <v>#NAME?</v>
      </c>
      <c r="AF2552" s="94" t="e">
        <v>#NAME?</v>
      </c>
      <c r="AG2552" s="94" t="e">
        <v>#NAME?</v>
      </c>
      <c r="AH2552" s="94" t="e">
        <v>#NAME?</v>
      </c>
      <c r="AI2552" s="94" t="e">
        <v>#NAME?</v>
      </c>
      <c r="AJ2552" s="94" t="e">
        <v>#NAME?</v>
      </c>
      <c r="AK2552" s="94" t="e">
        <v>#NAME?</v>
      </c>
      <c r="AO2552" s="94" t="e">
        <f aca="false" t="array" ref="AO2552:AT2552">_xlfn.torow(_xlfn.unique(_xlfn._xlws.filter(cat_table[Sub-subsector],($E2552=cat_table[Sector])*($F2552=cat_table[Subsector]),"")))</f>
        <v>#NAME?</v>
      </c>
      <c r="AP2552" s="94" t="e">
        <v>#NAME?</v>
      </c>
      <c r="AQ2552" s="94" t="e">
        <v>#NAME?</v>
      </c>
      <c r="AR2552" s="94" t="e">
        <v>#NAME?</v>
      </c>
      <c r="AS2552" s="94" t="e">
        <v>#NAME?</v>
      </c>
      <c r="AT2552" s="94" t="e">
        <v>#NAME?</v>
      </c>
    </row>
    <row r="2553" customFormat="false" ht="15" hidden="false" customHeight="true" outlineLevel="0" collapsed="false">
      <c r="A2553" s="194" t="s">
        <v>12380</v>
      </c>
      <c r="B2553" s="20" t="str">
        <f aca="false">INDEX(Table2[], MATCH(L2553, Location_ID!$D$2:$D$648, 0), 1)</f>
        <v>b2d90c21-1147-4118-913f-a4ccc92519fc</v>
      </c>
      <c r="C2553" s="193" t="s">
        <v>1220</v>
      </c>
      <c r="D2553" s="273" t="s">
        <v>354</v>
      </c>
      <c r="E2553" s="194" t="s">
        <v>7134</v>
      </c>
      <c r="F2553" s="194" t="s">
        <v>7135</v>
      </c>
      <c r="G2553" s="194" t="s">
        <v>7591</v>
      </c>
      <c r="H2553" s="199"/>
      <c r="I2553" s="193" t="s">
        <v>12381</v>
      </c>
      <c r="J2553" s="193" t="s">
        <v>12382</v>
      </c>
      <c r="K2553" s="193" t="s">
        <v>7120</v>
      </c>
      <c r="L2553" s="193" t="s">
        <v>2271</v>
      </c>
      <c r="M2553" s="193" t="s">
        <v>7110</v>
      </c>
      <c r="N2553" s="193" t="s">
        <v>12378</v>
      </c>
      <c r="O2553" s="193" t="s">
        <v>12379</v>
      </c>
      <c r="P2553" s="219" t="n">
        <v>42628</v>
      </c>
      <c r="Q2553" s="219" t="n">
        <v>42628</v>
      </c>
      <c r="R2553" s="193" t="n">
        <v>1</v>
      </c>
      <c r="S2553" s="193" t="s">
        <v>7130</v>
      </c>
      <c r="T2553" s="193" t="n">
        <v>553.03</v>
      </c>
      <c r="U2553" s="193" t="n">
        <f aca="false">T2553-92.76</f>
        <v>460.27</v>
      </c>
      <c r="V2553" s="193" t="n">
        <f aca="false">T2553+92.76</f>
        <v>645.79</v>
      </c>
      <c r="W2553" s="193" t="s">
        <v>7141</v>
      </c>
      <c r="X2553" s="196"/>
      <c r="Y2553" s="199"/>
      <c r="Z2553" s="199" t="n">
        <v>0</v>
      </c>
      <c r="AE2553" s="94" t="e">
        <f aca="false" t="array" ref="AE2553:AK2553">_xlfn.torow(_xlfn.unique(_xlfn._xlws.filter(cat_table[Subsector],$E2553=cat_table[Sector],"")))</f>
        <v>#NAME?</v>
      </c>
      <c r="AF2553" s="94" t="e">
        <v>#NAME?</v>
      </c>
      <c r="AG2553" s="94" t="e">
        <v>#NAME?</v>
      </c>
      <c r="AH2553" s="94" t="e">
        <v>#NAME?</v>
      </c>
      <c r="AI2553" s="94" t="e">
        <v>#NAME?</v>
      </c>
      <c r="AJ2553" s="94" t="e">
        <v>#NAME?</v>
      </c>
      <c r="AK2553" s="94" t="e">
        <v>#NAME?</v>
      </c>
      <c r="AO2553" s="94" t="e">
        <f aca="false" t="array" ref="AO2553:AT2553">_xlfn.torow(_xlfn.unique(_xlfn._xlws.filter(cat_table[Sub-subsector],($E2553=cat_table[Sector])*($F2553=cat_table[Subsector]),"")))</f>
        <v>#NAME?</v>
      </c>
      <c r="AP2553" s="94" t="e">
        <v>#NAME?</v>
      </c>
      <c r="AQ2553" s="94" t="e">
        <v>#NAME?</v>
      </c>
      <c r="AR2553" s="94" t="e">
        <v>#NAME?</v>
      </c>
      <c r="AS2553" s="94" t="e">
        <v>#NAME?</v>
      </c>
      <c r="AT2553" s="94" t="e">
        <v>#NAME?</v>
      </c>
    </row>
    <row r="2554" customFormat="false" ht="15" hidden="false" customHeight="true" outlineLevel="0" collapsed="false">
      <c r="A2554" s="194" t="s">
        <v>12383</v>
      </c>
      <c r="B2554" s="20" t="str">
        <f aca="false">INDEX(Table2[], MATCH(L2554, Location_ID!$D$2:$D$648, 0), 1)</f>
        <v>b2d90c21-1147-4118-913f-a4ccc92519fc</v>
      </c>
      <c r="C2554" s="193" t="s">
        <v>1220</v>
      </c>
      <c r="D2554" s="273" t="s">
        <v>354</v>
      </c>
      <c r="E2554" s="194" t="s">
        <v>7134</v>
      </c>
      <c r="F2554" s="194" t="s">
        <v>7458</v>
      </c>
      <c r="G2554" s="194" t="s">
        <v>7459</v>
      </c>
      <c r="H2554" s="199"/>
      <c r="I2554" s="193" t="s">
        <v>12384</v>
      </c>
      <c r="J2554" s="193" t="s">
        <v>12385</v>
      </c>
      <c r="K2554" s="193" t="s">
        <v>7120</v>
      </c>
      <c r="L2554" s="193" t="s">
        <v>2271</v>
      </c>
      <c r="M2554" s="193" t="s">
        <v>7110</v>
      </c>
      <c r="N2554" s="193" t="s">
        <v>12378</v>
      </c>
      <c r="O2554" s="193" t="s">
        <v>12379</v>
      </c>
      <c r="P2554" s="219" t="n">
        <v>42904</v>
      </c>
      <c r="Q2554" s="219" t="n">
        <v>42904</v>
      </c>
      <c r="R2554" s="193" t="n">
        <v>1</v>
      </c>
      <c r="S2554" s="193" t="s">
        <v>7130</v>
      </c>
      <c r="T2554" s="193" t="n">
        <v>156.2</v>
      </c>
      <c r="U2554" s="193" t="n">
        <f aca="false">T2554-48.17</f>
        <v>108.03</v>
      </c>
      <c r="V2554" s="193" t="n">
        <f aca="false">T2554+48.17</f>
        <v>204.37</v>
      </c>
      <c r="W2554" s="193" t="s">
        <v>7141</v>
      </c>
      <c r="X2554" s="196"/>
      <c r="Y2554" s="199"/>
      <c r="Z2554" s="199" t="n">
        <v>0</v>
      </c>
      <c r="AE2554" s="94" t="e">
        <f aca="false" t="array" ref="AE2554:AK2554">_xlfn.torow(_xlfn.unique(_xlfn._xlws.filter(cat_table[Subsector],$E2554=cat_table[Sector],"")))</f>
        <v>#NAME?</v>
      </c>
      <c r="AF2554" s="94" t="e">
        <v>#NAME?</v>
      </c>
      <c r="AG2554" s="94" t="e">
        <v>#NAME?</v>
      </c>
      <c r="AH2554" s="94" t="e">
        <v>#NAME?</v>
      </c>
      <c r="AI2554" s="94" t="e">
        <v>#NAME?</v>
      </c>
      <c r="AJ2554" s="94" t="e">
        <v>#NAME?</v>
      </c>
      <c r="AK2554" s="94" t="e">
        <v>#NAME?</v>
      </c>
      <c r="AO2554" s="94" t="e">
        <f aca="false" t="array" ref="AO2554:AR2554">_xlfn.torow(_xlfn.unique(_xlfn._xlws.filter(cat_table[Sub-subsector],($E2554=cat_table[Sector])*($F2554=cat_table[Subsector]),"")))</f>
        <v>#NAME?</v>
      </c>
      <c r="AP2554" s="94" t="e">
        <v>#NAME?</v>
      </c>
      <c r="AQ2554" s="94" t="e">
        <v>#NAME?</v>
      </c>
      <c r="AR2554" s="94" t="e">
        <v>#NAME?</v>
      </c>
    </row>
    <row r="2555" customFormat="false" ht="15" hidden="false" customHeight="true" outlineLevel="0" collapsed="false">
      <c r="A2555" s="194" t="s">
        <v>12386</v>
      </c>
      <c r="B2555" s="20" t="str">
        <f aca="false">INDEX(Table2[], MATCH(L2555, Location_ID!$D$2:$D$648, 0), 1)</f>
        <v>b2d90c21-1147-4118-913f-a4ccc92519fc</v>
      </c>
      <c r="C2555" s="193" t="s">
        <v>1220</v>
      </c>
      <c r="D2555" s="273" t="s">
        <v>354</v>
      </c>
      <c r="E2555" s="194" t="s">
        <v>7631</v>
      </c>
      <c r="F2555" s="197" t="s">
        <v>7632</v>
      </c>
      <c r="G2555" s="193" t="s">
        <v>7633</v>
      </c>
      <c r="H2555" s="196"/>
      <c r="I2555" s="193" t="s">
        <v>10237</v>
      </c>
      <c r="J2555" s="193" t="s">
        <v>12387</v>
      </c>
      <c r="K2555" s="193" t="s">
        <v>7120</v>
      </c>
      <c r="L2555" s="193" t="s">
        <v>2271</v>
      </c>
      <c r="M2555" s="193" t="s">
        <v>7110</v>
      </c>
      <c r="N2555" s="193" t="s">
        <v>12378</v>
      </c>
      <c r="O2555" s="193" t="s">
        <v>12379</v>
      </c>
      <c r="P2555" s="219" t="n">
        <v>42904</v>
      </c>
      <c r="Q2555" s="219" t="n">
        <v>42904</v>
      </c>
      <c r="R2555" s="193" t="n">
        <v>1</v>
      </c>
      <c r="S2555" s="193" t="s">
        <v>7130</v>
      </c>
      <c r="T2555" s="193" t="n">
        <v>1231.67</v>
      </c>
      <c r="U2555" s="193" t="n">
        <v>898.89</v>
      </c>
      <c r="V2555" s="193" t="n">
        <v>1564.45</v>
      </c>
      <c r="W2555" s="193" t="s">
        <v>7141</v>
      </c>
      <c r="X2555" s="196"/>
      <c r="Y2555" s="199"/>
      <c r="Z2555" s="199" t="n">
        <v>0</v>
      </c>
      <c r="AE2555" s="94" t="e">
        <f aca="false" t="array" ref="AE2555:AI2555">_xlfn.torow(_xlfn.unique(_xlfn._xlws.filter(cat_table[Subsector],$E2555=cat_table[Sector],"")))</f>
        <v>#NAME?</v>
      </c>
      <c r="AF2555" s="94" t="e">
        <v>#NAME?</v>
      </c>
      <c r="AG2555" s="94" t="e">
        <v>#NAME?</v>
      </c>
      <c r="AH2555" s="94" t="e">
        <v>#NAME?</v>
      </c>
      <c r="AI2555" s="94" t="e">
        <v>#NAME?</v>
      </c>
      <c r="AO2555" s="94" t="e">
        <f aca="false" t="array" ref="AO2555:AO2555">_xlfn.torow(_xlfn.unique(_xlfn._xlws.filter(cat_table[Sub-subsector],($E2555=cat_table[Sector])*($F2555=cat_table[Subsector]),"")))</f>
        <v>#NAME?</v>
      </c>
    </row>
    <row r="2556" customFormat="false" ht="15" hidden="false" customHeight="true" outlineLevel="0" collapsed="false">
      <c r="A2556" s="194" t="s">
        <v>12388</v>
      </c>
      <c r="B2556" s="20" t="str">
        <f aca="false">INDEX(Table2[], MATCH(L2556, Location_ID!$D$2:$D$648, 0), 1)</f>
        <v>b2d90c21-1147-4118-913f-a4ccc92519fc</v>
      </c>
      <c r="C2556" s="193" t="s">
        <v>1220</v>
      </c>
      <c r="D2556" s="273" t="s">
        <v>354</v>
      </c>
      <c r="E2556" s="194" t="s">
        <v>7631</v>
      </c>
      <c r="F2556" s="197" t="s">
        <v>7632</v>
      </c>
      <c r="G2556" s="193" t="s">
        <v>7633</v>
      </c>
      <c r="H2556" s="196"/>
      <c r="I2556" s="193" t="s">
        <v>12389</v>
      </c>
      <c r="J2556" s="193" t="s">
        <v>12390</v>
      </c>
      <c r="K2556" s="193" t="s">
        <v>7120</v>
      </c>
      <c r="L2556" s="193" t="s">
        <v>2271</v>
      </c>
      <c r="M2556" s="193" t="s">
        <v>7110</v>
      </c>
      <c r="N2556" s="193" t="s">
        <v>12378</v>
      </c>
      <c r="O2556" s="193" t="s">
        <v>12379</v>
      </c>
      <c r="P2556" s="219" t="n">
        <v>42904</v>
      </c>
      <c r="Q2556" s="219" t="n">
        <v>42904</v>
      </c>
      <c r="R2556" s="193" t="n">
        <v>1</v>
      </c>
      <c r="S2556" s="193" t="s">
        <v>7130</v>
      </c>
      <c r="T2556" s="193" t="n">
        <v>198</v>
      </c>
      <c r="U2556" s="193" t="n">
        <v>157.62</v>
      </c>
      <c r="V2556" s="193" t="n">
        <v>238.38</v>
      </c>
      <c r="W2556" s="193" t="s">
        <v>7141</v>
      </c>
      <c r="X2556" s="196"/>
      <c r="Y2556" s="199"/>
      <c r="Z2556" s="199" t="n">
        <v>0</v>
      </c>
      <c r="AE2556" s="94" t="e">
        <f aca="false" t="array" ref="AE2556:AI2556">_xlfn.torow(_xlfn.unique(_xlfn._xlws.filter(cat_table[Subsector],$E2556=cat_table[Sector],"")))</f>
        <v>#NAME?</v>
      </c>
      <c r="AF2556" s="94" t="e">
        <v>#NAME?</v>
      </c>
      <c r="AG2556" s="94" t="e">
        <v>#NAME?</v>
      </c>
      <c r="AH2556" s="94" t="e">
        <v>#NAME?</v>
      </c>
      <c r="AI2556" s="94" t="e">
        <v>#NAME?</v>
      </c>
      <c r="AO2556" s="94" t="e">
        <f aca="false" t="array" ref="AO2556:AO2556">_xlfn.torow(_xlfn.unique(_xlfn._xlws.filter(cat_table[Sub-subsector],($E2556=cat_table[Sector])*($F2556=cat_table[Subsector]),"")))</f>
        <v>#NAME?</v>
      </c>
    </row>
    <row r="2557" customFormat="false" ht="15" hidden="false" customHeight="true" outlineLevel="0" collapsed="false">
      <c r="A2557" s="194" t="s">
        <v>12391</v>
      </c>
      <c r="B2557" s="20" t="str">
        <f aca="false">INDEX(Table2[], MATCH(L2557, Location_ID!$D$2:$D$648, 0), 1)</f>
        <v>b2d90c21-1147-4118-913f-a4ccc92519fc</v>
      </c>
      <c r="C2557" s="193" t="s">
        <v>1220</v>
      </c>
      <c r="D2557" s="273" t="s">
        <v>354</v>
      </c>
      <c r="E2557" s="194" t="s">
        <v>43</v>
      </c>
      <c r="F2557" s="197" t="s">
        <v>7915</v>
      </c>
      <c r="G2557" s="193" t="s">
        <v>10971</v>
      </c>
      <c r="H2557" s="196"/>
      <c r="I2557" s="193" t="s">
        <v>12392</v>
      </c>
      <c r="J2557" s="193" t="s">
        <v>12393</v>
      </c>
      <c r="K2557" s="193" t="s">
        <v>7120</v>
      </c>
      <c r="L2557" s="193" t="s">
        <v>2271</v>
      </c>
      <c r="M2557" s="193" t="s">
        <v>7110</v>
      </c>
      <c r="N2557" s="193" t="s">
        <v>12378</v>
      </c>
      <c r="O2557" s="193" t="s">
        <v>12379</v>
      </c>
      <c r="P2557" s="219" t="n">
        <v>42902</v>
      </c>
      <c r="Q2557" s="219" t="n">
        <v>42902</v>
      </c>
      <c r="R2557" s="193" t="n">
        <v>1</v>
      </c>
      <c r="S2557" s="193" t="s">
        <v>7130</v>
      </c>
      <c r="T2557" s="193" t="n">
        <v>397.89</v>
      </c>
      <c r="U2557" s="193" t="n">
        <v>-36.49</v>
      </c>
      <c r="V2557" s="193" t="n">
        <v>832.27</v>
      </c>
      <c r="W2557" s="193" t="s">
        <v>7141</v>
      </c>
      <c r="X2557" s="196"/>
      <c r="Y2557" s="199"/>
      <c r="Z2557" s="199" t="n">
        <v>0</v>
      </c>
      <c r="AE2557" s="94" t="e">
        <f aca="false" t="array" ref="AE2557:AN2557">_xlfn.torow(_xlfn.unique(_xlfn._xlws.filter(cat_table[Subsector],$E2557=cat_table[Sector],"")))</f>
        <v>#NAME?</v>
      </c>
      <c r="AF2557" s="94" t="e">
        <v>#NAME?</v>
      </c>
      <c r="AG2557" s="94" t="e">
        <v>#NAME?</v>
      </c>
      <c r="AH2557" s="94" t="e">
        <v>#NAME?</v>
      </c>
      <c r="AI2557" s="94" t="e">
        <v>#NAME?</v>
      </c>
      <c r="AJ2557" s="94" t="e">
        <v>#NAME?</v>
      </c>
      <c r="AK2557" s="94" t="e">
        <v>#NAME?</v>
      </c>
      <c r="AL2557" s="94" t="e">
        <v>#NAME?</v>
      </c>
      <c r="AM2557" s="94" t="e">
        <v>#NAME?</v>
      </c>
      <c r="AN2557" s="94" t="e">
        <v>#NAME?</v>
      </c>
      <c r="AO2557" s="94" t="e">
        <f aca="false" t="array" ref="AO2557:AQ2557">_xlfn.torow(_xlfn.unique(_xlfn._xlws.filter(cat_table[Sub-subsector],($E2557=cat_table[Sector])*($F2557=cat_table[Subsector]),"")))</f>
        <v>#NAME?</v>
      </c>
      <c r="AP2557" s="94" t="e">
        <v>#NAME?</v>
      </c>
      <c r="AQ2557" s="94" t="e">
        <v>#NAME?</v>
      </c>
    </row>
    <row r="2558" customFormat="false" ht="15" hidden="false" customHeight="true" outlineLevel="0" collapsed="false">
      <c r="A2558" s="194" t="s">
        <v>12394</v>
      </c>
      <c r="B2558" s="20" t="str">
        <f aca="false">INDEX(Table2[], MATCH(L2558, Location_ID!$D$2:$D$648, 0), 1)</f>
        <v>b2d90c21-1147-4118-913f-a4ccc92519fc</v>
      </c>
      <c r="C2558" s="193" t="s">
        <v>1220</v>
      </c>
      <c r="D2558" s="273" t="s">
        <v>354</v>
      </c>
      <c r="E2558" s="194" t="s">
        <v>43</v>
      </c>
      <c r="F2558" s="197" t="s">
        <v>7915</v>
      </c>
      <c r="G2558" s="193" t="s">
        <v>10971</v>
      </c>
      <c r="H2558" s="196"/>
      <c r="I2558" s="193" t="s">
        <v>12392</v>
      </c>
      <c r="J2558" s="193" t="s">
        <v>12395</v>
      </c>
      <c r="K2558" s="193" t="s">
        <v>7120</v>
      </c>
      <c r="L2558" s="193" t="s">
        <v>2271</v>
      </c>
      <c r="M2558" s="193" t="s">
        <v>7110</v>
      </c>
      <c r="N2558" s="193" t="s">
        <v>12378</v>
      </c>
      <c r="O2558" s="193" t="s">
        <v>12379</v>
      </c>
      <c r="P2558" s="219" t="n">
        <v>42902</v>
      </c>
      <c r="Q2558" s="219" t="n">
        <v>42902</v>
      </c>
      <c r="R2558" s="193" t="n">
        <v>1</v>
      </c>
      <c r="S2558" s="193" t="s">
        <v>7130</v>
      </c>
      <c r="T2558" s="193" t="n">
        <v>552.65</v>
      </c>
      <c r="U2558" s="193" t="n">
        <v>504.9</v>
      </c>
      <c r="V2558" s="193" t="n">
        <v>600.4</v>
      </c>
      <c r="W2558" s="193" t="s">
        <v>7141</v>
      </c>
      <c r="X2558" s="196"/>
      <c r="Y2558" s="199"/>
      <c r="Z2558" s="199" t="n">
        <v>0</v>
      </c>
      <c r="AE2558" s="94" t="e">
        <f aca="false" t="array" ref="AE2558:AN2558">_xlfn.torow(_xlfn.unique(_xlfn._xlws.filter(cat_table[Subsector],$E2558=cat_table[Sector],"")))</f>
        <v>#NAME?</v>
      </c>
      <c r="AF2558" s="94" t="e">
        <v>#NAME?</v>
      </c>
      <c r="AG2558" s="94" t="e">
        <v>#NAME?</v>
      </c>
      <c r="AH2558" s="94" t="e">
        <v>#NAME?</v>
      </c>
      <c r="AI2558" s="94" t="e">
        <v>#NAME?</v>
      </c>
      <c r="AJ2558" s="94" t="e">
        <v>#NAME?</v>
      </c>
      <c r="AK2558" s="94" t="e">
        <v>#NAME?</v>
      </c>
      <c r="AL2558" s="94" t="e">
        <v>#NAME?</v>
      </c>
      <c r="AM2558" s="94" t="e">
        <v>#NAME?</v>
      </c>
      <c r="AN2558" s="94" t="e">
        <v>#NAME?</v>
      </c>
      <c r="AO2558" s="94" t="e">
        <f aca="false" t="array" ref="AO2558:AQ2558">_xlfn.torow(_xlfn.unique(_xlfn._xlws.filter(cat_table[Sub-subsector],($E2558=cat_table[Sector])*($F2558=cat_table[Subsector]),"")))</f>
        <v>#NAME?</v>
      </c>
      <c r="AP2558" s="94" t="e">
        <v>#NAME?</v>
      </c>
      <c r="AQ2558" s="94" t="e">
        <v>#NAME?</v>
      </c>
    </row>
    <row r="2559" customFormat="false" ht="15" hidden="false" customHeight="true" outlineLevel="0" collapsed="false">
      <c r="A2559" s="194" t="s">
        <v>12396</v>
      </c>
      <c r="B2559" s="20" t="str">
        <f aca="false">INDEX(Table2[], MATCH(L2559, Location_ID!$D$2:$D$648, 0), 1)</f>
        <v>b2d90c21-1147-4118-913f-a4ccc92519fc</v>
      </c>
      <c r="C2559" s="194" t="s">
        <v>1220</v>
      </c>
      <c r="D2559" s="274" t="s">
        <v>354</v>
      </c>
      <c r="E2559" s="194" t="s">
        <v>7127</v>
      </c>
      <c r="F2559" s="197" t="s">
        <v>7610</v>
      </c>
      <c r="G2559" s="194"/>
      <c r="H2559" s="199"/>
      <c r="I2559" s="194" t="s">
        <v>12397</v>
      </c>
      <c r="J2559" s="194" t="s">
        <v>12398</v>
      </c>
      <c r="K2559" s="194" t="s">
        <v>7120</v>
      </c>
      <c r="L2559" s="194" t="s">
        <v>2271</v>
      </c>
      <c r="M2559" s="194" t="s">
        <v>7110</v>
      </c>
      <c r="N2559" s="194" t="s">
        <v>12399</v>
      </c>
      <c r="O2559" s="194" t="s">
        <v>12379</v>
      </c>
      <c r="P2559" s="198" t="n">
        <v>43360</v>
      </c>
      <c r="Q2559" s="198" t="n">
        <v>43360</v>
      </c>
      <c r="R2559" s="194" t="n">
        <v>1</v>
      </c>
      <c r="S2559" s="194" t="s">
        <v>7130</v>
      </c>
      <c r="T2559" s="194" t="n">
        <v>117.59</v>
      </c>
      <c r="U2559" s="194" t="n">
        <v>102.06</v>
      </c>
      <c r="V2559" s="194" t="n">
        <v>133.12</v>
      </c>
      <c r="W2559" s="194" t="s">
        <v>7141</v>
      </c>
      <c r="X2559" s="199"/>
      <c r="Y2559" s="199"/>
      <c r="Z2559" s="199" t="n">
        <v>0</v>
      </c>
      <c r="AE2559" s="94" t="e">
        <f aca="false" t="array" ref="AE2559:AG2559">_xlfn.torow(_xlfn.unique(_xlfn._xlws.filter(cat_table[Subsector],$E2559=cat_table[Sector],"")))</f>
        <v>#NAME?</v>
      </c>
      <c r="AF2559" s="94" t="e">
        <v>#NAME?</v>
      </c>
      <c r="AG2559" s="94" t="e">
        <v>#NAME?</v>
      </c>
      <c r="AO2559" s="94" t="e">
        <f aca="false" t="array" ref="AO2559:AO2559">_xlfn.torow(_xlfn.unique(_xlfn._xlws.filter(cat_table[Sub-subsector],($E2559=cat_table[Sector])*($F2559=cat_table[Subsector]),"")))</f>
        <v>#NAME?</v>
      </c>
    </row>
    <row r="2560" customFormat="false" ht="15" hidden="false" customHeight="true" outlineLevel="0" collapsed="false">
      <c r="A2560" s="62" t="s">
        <v>12400</v>
      </c>
      <c r="B2560" s="20" t="str">
        <f aca="false">INDEX(Table2[], MATCH(L2560, Location_ID!$D$2:$D$648, 0), 1)</f>
        <v>f67163e0-40e8-4bf5-ba30-b223e8e7f7f1</v>
      </c>
      <c r="C2560" s="20" t="s">
        <v>1225</v>
      </c>
      <c r="D2560" s="230" t="s">
        <v>354</v>
      </c>
      <c r="E2560" s="20" t="s">
        <v>7631</v>
      </c>
      <c r="F2560" s="20" t="s">
        <v>7632</v>
      </c>
      <c r="G2560" s="20" t="s">
        <v>7633</v>
      </c>
      <c r="H2560" s="20"/>
      <c r="I2560" s="20" t="s">
        <v>12401</v>
      </c>
      <c r="J2560" s="20" t="s">
        <v>12402</v>
      </c>
      <c r="K2560" s="20" t="s">
        <v>7120</v>
      </c>
      <c r="L2560" s="20" t="s">
        <v>2770</v>
      </c>
      <c r="M2560" s="20" t="s">
        <v>7110</v>
      </c>
      <c r="N2560" s="20" t="s">
        <v>12403</v>
      </c>
      <c r="O2560" s="20" t="s">
        <v>12404</v>
      </c>
      <c r="P2560" s="201" t="n">
        <v>43009</v>
      </c>
      <c r="Q2560" s="201" t="n">
        <v>43039</v>
      </c>
      <c r="R2560" s="20" t="n">
        <v>1</v>
      </c>
      <c r="S2560" s="20" t="s">
        <v>7130</v>
      </c>
      <c r="T2560" s="20" t="n">
        <v>129</v>
      </c>
      <c r="U2560" s="20" t="n">
        <v>103</v>
      </c>
      <c r="V2560" s="20" t="n">
        <v>155</v>
      </c>
      <c r="W2560" s="20" t="s">
        <v>12405</v>
      </c>
      <c r="X2560" s="35"/>
      <c r="Y2560" s="35"/>
      <c r="Z2560" s="35" t="n">
        <v>1</v>
      </c>
      <c r="AE2560" s="94" t="e">
        <f aca="false" t="array" ref="AE2560:AI2560">_xlfn.torow(_xlfn.unique(_xlfn._xlws.filter(cat_table[Subsector],$E2560=cat_table[Sector],"")))</f>
        <v>#NAME?</v>
      </c>
      <c r="AF2560" s="94" t="e">
        <v>#NAME?</v>
      </c>
      <c r="AG2560" s="94" t="e">
        <v>#NAME?</v>
      </c>
      <c r="AH2560" s="94" t="e">
        <v>#NAME?</v>
      </c>
      <c r="AI2560" s="94" t="e">
        <v>#NAME?</v>
      </c>
      <c r="AO2560" s="94" t="e">
        <f aca="false" t="array" ref="AO2560:AO2560">_xlfn.torow(_xlfn.unique(_xlfn._xlws.filter(cat_table[Sub-subsector],($E2560=cat_table[Sector])*($F2560=cat_table[Subsector]),"")))</f>
        <v>#NAME?</v>
      </c>
    </row>
    <row r="2561" customFormat="false" ht="15" hidden="false" customHeight="true" outlineLevel="0" collapsed="false">
      <c r="A2561" s="62" t="s">
        <v>12406</v>
      </c>
      <c r="B2561" s="20" t="str">
        <f aca="false">INDEX(Table2[], MATCH(L2561, Location_ID!$D$2:$D$648, 0), 1)</f>
        <v>f67163e0-40e8-4bf5-ba30-b223e8e7f7f1</v>
      </c>
      <c r="C2561" s="20" t="s">
        <v>1225</v>
      </c>
      <c r="D2561" s="230" t="s">
        <v>354</v>
      </c>
      <c r="E2561" s="20" t="s">
        <v>7631</v>
      </c>
      <c r="F2561" s="20" t="s">
        <v>7632</v>
      </c>
      <c r="G2561" s="20" t="s">
        <v>7633</v>
      </c>
      <c r="H2561" s="20"/>
      <c r="I2561" s="20" t="s">
        <v>12401</v>
      </c>
      <c r="J2561" s="20" t="s">
        <v>12402</v>
      </c>
      <c r="K2561" s="20" t="s">
        <v>7120</v>
      </c>
      <c r="L2561" s="20" t="s">
        <v>2770</v>
      </c>
      <c r="M2561" s="20" t="s">
        <v>7110</v>
      </c>
      <c r="N2561" s="20" t="s">
        <v>12403</v>
      </c>
      <c r="O2561" s="20" t="s">
        <v>12407</v>
      </c>
      <c r="P2561" s="201" t="n">
        <v>43374</v>
      </c>
      <c r="Q2561" s="201" t="n">
        <v>43404</v>
      </c>
      <c r="R2561" s="20" t="n">
        <v>1</v>
      </c>
      <c r="S2561" s="20" t="s">
        <v>7130</v>
      </c>
      <c r="T2561" s="20" t="n">
        <v>175</v>
      </c>
      <c r="U2561" s="20" t="n">
        <v>144</v>
      </c>
      <c r="V2561" s="20" t="n">
        <v>206</v>
      </c>
      <c r="W2561" s="20" t="s">
        <v>12405</v>
      </c>
      <c r="X2561" s="35"/>
      <c r="Y2561" s="35"/>
      <c r="Z2561" s="35" t="n">
        <v>1</v>
      </c>
      <c r="AE2561" s="94" t="e">
        <f aca="false" t="array" ref="AE2561:AI2561">_xlfn.torow(_xlfn.unique(_xlfn._xlws.filter(cat_table[Subsector],$E2561=cat_table[Sector],"")))</f>
        <v>#NAME?</v>
      </c>
      <c r="AF2561" s="94" t="e">
        <v>#NAME?</v>
      </c>
      <c r="AG2561" s="94" t="e">
        <v>#NAME?</v>
      </c>
      <c r="AH2561" s="94" t="e">
        <v>#NAME?</v>
      </c>
      <c r="AI2561" s="94" t="e">
        <v>#NAME?</v>
      </c>
      <c r="AO2561" s="94" t="e">
        <f aca="false" t="array" ref="AO2561:AO2561">_xlfn.torow(_xlfn.unique(_xlfn._xlws.filter(cat_table[Sub-subsector],($E2561=cat_table[Sector])*($F2561=cat_table[Subsector]),"")))</f>
        <v>#NAME?</v>
      </c>
    </row>
    <row r="2562" customFormat="false" ht="15" hidden="false" customHeight="true" outlineLevel="0" collapsed="false">
      <c r="A2562" s="62" t="s">
        <v>12408</v>
      </c>
      <c r="B2562" s="20" t="str">
        <f aca="false">INDEX(Table2[], MATCH(L2562, Location_ID!$D$2:$D$648, 0), 1)</f>
        <v>f67163e0-40e8-4bf5-ba30-b223e8e7f7f1</v>
      </c>
      <c r="C2562" s="20" t="s">
        <v>1225</v>
      </c>
      <c r="D2562" s="230" t="s">
        <v>354</v>
      </c>
      <c r="E2562" s="20" t="s">
        <v>7631</v>
      </c>
      <c r="F2562" s="20" t="s">
        <v>7632</v>
      </c>
      <c r="G2562" s="20" t="s">
        <v>7633</v>
      </c>
      <c r="H2562" s="20"/>
      <c r="I2562" s="20" t="s">
        <v>12409</v>
      </c>
      <c r="J2562" s="20" t="s">
        <v>12410</v>
      </c>
      <c r="K2562" s="20" t="s">
        <v>7120</v>
      </c>
      <c r="L2562" s="20" t="s">
        <v>2770</v>
      </c>
      <c r="M2562" s="20" t="s">
        <v>7110</v>
      </c>
      <c r="N2562" s="20" t="s">
        <v>12403</v>
      </c>
      <c r="O2562" s="20" t="s">
        <v>12411</v>
      </c>
      <c r="P2562" s="201" t="n">
        <v>43009</v>
      </c>
      <c r="Q2562" s="201" t="n">
        <v>43039</v>
      </c>
      <c r="R2562" s="20" t="n">
        <v>1</v>
      </c>
      <c r="S2562" s="20" t="s">
        <v>10645</v>
      </c>
      <c r="T2562" s="20" t="n">
        <v>1170</v>
      </c>
      <c r="U2562" s="20" t="n">
        <v>951</v>
      </c>
      <c r="V2562" s="20" t="n">
        <v>1389</v>
      </c>
      <c r="W2562" s="20" t="s">
        <v>12405</v>
      </c>
      <c r="X2562" s="35"/>
      <c r="Y2562" s="35"/>
      <c r="Z2562" s="35" t="n">
        <v>1</v>
      </c>
      <c r="AE2562" s="94" t="e">
        <f aca="false" t="array" ref="AE2562:AI2562">_xlfn.torow(_xlfn.unique(_xlfn._xlws.filter(cat_table[Subsector],$E2562=cat_table[Sector],"")))</f>
        <v>#NAME?</v>
      </c>
      <c r="AF2562" s="94" t="e">
        <v>#NAME?</v>
      </c>
      <c r="AG2562" s="94" t="e">
        <v>#NAME?</v>
      </c>
      <c r="AH2562" s="94" t="e">
        <v>#NAME?</v>
      </c>
      <c r="AI2562" s="94" t="e">
        <v>#NAME?</v>
      </c>
      <c r="AO2562" s="94" t="e">
        <f aca="false" t="array" ref="AO2562:AO2562">_xlfn.torow(_xlfn.unique(_xlfn._xlws.filter(cat_table[Sub-subsector],($E2562=cat_table[Sector])*($F2562=cat_table[Subsector]),"")))</f>
        <v>#NAME?</v>
      </c>
    </row>
    <row r="2563" customFormat="false" ht="15" hidden="false" customHeight="true" outlineLevel="0" collapsed="false">
      <c r="A2563" s="62" t="s">
        <v>12412</v>
      </c>
      <c r="B2563" s="20" t="str">
        <f aca="false">INDEX(Table2[], MATCH(L2563, Location_ID!$D$2:$D$648, 0), 1)</f>
        <v>f67163e0-40e8-4bf5-ba30-b223e8e7f7f1</v>
      </c>
      <c r="C2563" s="20" t="s">
        <v>1225</v>
      </c>
      <c r="D2563" s="230" t="s">
        <v>354</v>
      </c>
      <c r="E2563" s="20" t="s">
        <v>7631</v>
      </c>
      <c r="F2563" s="20" t="s">
        <v>7632</v>
      </c>
      <c r="G2563" s="20" t="s">
        <v>7633</v>
      </c>
      <c r="H2563" s="20"/>
      <c r="I2563" s="20" t="s">
        <v>12409</v>
      </c>
      <c r="J2563" s="20" t="s">
        <v>12410</v>
      </c>
      <c r="K2563" s="20" t="s">
        <v>7120</v>
      </c>
      <c r="L2563" s="20" t="s">
        <v>2770</v>
      </c>
      <c r="M2563" s="20" t="s">
        <v>7110</v>
      </c>
      <c r="N2563" s="20" t="s">
        <v>12403</v>
      </c>
      <c r="O2563" s="20" t="s">
        <v>12411</v>
      </c>
      <c r="P2563" s="201" t="n">
        <v>43374</v>
      </c>
      <c r="Q2563" s="201" t="n">
        <v>43404</v>
      </c>
      <c r="R2563" s="20" t="n">
        <v>1</v>
      </c>
      <c r="S2563" s="20" t="s">
        <v>10645</v>
      </c>
      <c r="T2563" s="20" t="n">
        <v>818</v>
      </c>
      <c r="U2563" s="20" t="n">
        <v>663</v>
      </c>
      <c r="V2563" s="20" t="n">
        <v>973</v>
      </c>
      <c r="W2563" s="20" t="s">
        <v>12405</v>
      </c>
      <c r="X2563" s="35"/>
      <c r="Y2563" s="35"/>
      <c r="Z2563" s="35" t="n">
        <v>1</v>
      </c>
      <c r="AE2563" s="94" t="e">
        <f aca="false" t="array" ref="AE2563:AI2563">_xlfn.torow(_xlfn.unique(_xlfn._xlws.filter(cat_table[Subsector],$E2563=cat_table[Sector],"")))</f>
        <v>#NAME?</v>
      </c>
      <c r="AF2563" s="94" t="e">
        <v>#NAME?</v>
      </c>
      <c r="AG2563" s="94" t="e">
        <v>#NAME?</v>
      </c>
      <c r="AH2563" s="94" t="e">
        <v>#NAME?</v>
      </c>
      <c r="AI2563" s="94" t="e">
        <v>#NAME?</v>
      </c>
      <c r="AO2563" s="94" t="e">
        <f aca="false" t="array" ref="AO2563:AO2563">_xlfn.torow(_xlfn.unique(_xlfn._xlws.filter(cat_table[Sub-subsector],($E2563=cat_table[Sector])*($F2563=cat_table[Subsector]),"")))</f>
        <v>#NAME?</v>
      </c>
    </row>
    <row r="2564" customFormat="false" ht="15" hidden="false" customHeight="true" outlineLevel="0" collapsed="false">
      <c r="A2564" s="62" t="s">
        <v>12413</v>
      </c>
      <c r="B2564" s="20" t="str">
        <f aca="false">INDEX(Table2[], MATCH(L2564, Location_ID!$D$2:$D$648, 0), 1)</f>
        <v>e306c25d-73de-4315-a21d-2f5c5485078c</v>
      </c>
      <c r="C2564" s="20" t="s">
        <v>1225</v>
      </c>
      <c r="D2564" s="230" t="s">
        <v>354</v>
      </c>
      <c r="E2564" s="20" t="s">
        <v>7631</v>
      </c>
      <c r="F2564" s="20" t="s">
        <v>7632</v>
      </c>
      <c r="G2564" s="20" t="s">
        <v>7633</v>
      </c>
      <c r="H2564" s="20"/>
      <c r="I2564" s="20" t="s">
        <v>12414</v>
      </c>
      <c r="J2564" s="20" t="s">
        <v>12415</v>
      </c>
      <c r="K2564" s="20" t="s">
        <v>7120</v>
      </c>
      <c r="L2564" s="20" t="s">
        <v>2772</v>
      </c>
      <c r="M2564" s="20" t="s">
        <v>7110</v>
      </c>
      <c r="N2564" s="20" t="s">
        <v>12403</v>
      </c>
      <c r="O2564" s="20" t="s">
        <v>12416</v>
      </c>
      <c r="P2564" s="201" t="n">
        <v>43374</v>
      </c>
      <c r="Q2564" s="201" t="n">
        <v>43404</v>
      </c>
      <c r="R2564" s="20" t="n">
        <v>1</v>
      </c>
      <c r="S2564" s="20" t="s">
        <v>10645</v>
      </c>
      <c r="T2564" s="20" t="n">
        <v>649</v>
      </c>
      <c r="U2564" s="20" t="n">
        <v>567</v>
      </c>
      <c r="V2564" s="20" t="n">
        <v>731</v>
      </c>
      <c r="W2564" s="20" t="s">
        <v>12405</v>
      </c>
      <c r="X2564" s="35"/>
      <c r="Y2564" s="35"/>
      <c r="Z2564" s="35" t="n">
        <v>1</v>
      </c>
      <c r="AE2564" s="94" t="e">
        <f aca="false" t="array" ref="AE2564:AI2564">_xlfn.torow(_xlfn.unique(_xlfn._xlws.filter(cat_table[Subsector],$E2564=cat_table[Sector],"")))</f>
        <v>#NAME?</v>
      </c>
      <c r="AF2564" s="94" t="e">
        <v>#NAME?</v>
      </c>
      <c r="AG2564" s="94" t="e">
        <v>#NAME?</v>
      </c>
      <c r="AH2564" s="94" t="e">
        <v>#NAME?</v>
      </c>
      <c r="AI2564" s="94" t="e">
        <v>#NAME?</v>
      </c>
      <c r="AO2564" s="94" t="e">
        <f aca="false" t="array" ref="AO2564:AO2564">_xlfn.torow(_xlfn.unique(_xlfn._xlws.filter(cat_table[Sub-subsector],($E2564=cat_table[Sector])*($F2564=cat_table[Subsector]),"")))</f>
        <v>#NAME?</v>
      </c>
    </row>
    <row r="2565" customFormat="false" ht="15" hidden="false" customHeight="true" outlineLevel="0" collapsed="false">
      <c r="A2565" s="62" t="s">
        <v>12417</v>
      </c>
      <c r="B2565" s="20" t="str">
        <f aca="false">INDEX(Table2[], MATCH(L2565, Location_ID!$D$2:$D$648, 0), 1)</f>
        <v>b2d90c21-1147-4118-913f-a4ccc92519fc</v>
      </c>
      <c r="C2565" s="20" t="s">
        <v>1225</v>
      </c>
      <c r="D2565" s="230" t="s">
        <v>354</v>
      </c>
      <c r="E2565" s="20" t="s">
        <v>7631</v>
      </c>
      <c r="F2565" s="20" t="s">
        <v>11855</v>
      </c>
      <c r="G2565" s="20" t="s">
        <v>12418</v>
      </c>
      <c r="H2565" s="20"/>
      <c r="I2565" s="20" t="s">
        <v>12419</v>
      </c>
      <c r="J2565" s="20" t="s">
        <v>12420</v>
      </c>
      <c r="K2565" s="20" t="s">
        <v>7120</v>
      </c>
      <c r="L2565" s="20" t="s">
        <v>2271</v>
      </c>
      <c r="M2565" s="20" t="s">
        <v>7110</v>
      </c>
      <c r="N2565" s="20" t="s">
        <v>12403</v>
      </c>
      <c r="O2565" s="20" t="s">
        <v>12421</v>
      </c>
      <c r="P2565" s="201" t="n">
        <v>43374</v>
      </c>
      <c r="Q2565" s="201" t="n">
        <v>43404</v>
      </c>
      <c r="R2565" s="20" t="n">
        <v>1</v>
      </c>
      <c r="S2565" s="20" t="s">
        <v>7130</v>
      </c>
      <c r="T2565" s="20" t="n">
        <v>247</v>
      </c>
      <c r="U2565" s="20" t="n">
        <v>212</v>
      </c>
      <c r="V2565" s="20" t="n">
        <v>282</v>
      </c>
      <c r="W2565" s="20" t="s">
        <v>12405</v>
      </c>
      <c r="X2565" s="35"/>
      <c r="Y2565" s="35"/>
      <c r="Z2565" s="35" t="n">
        <v>0</v>
      </c>
      <c r="AE2565" s="94" t="e">
        <f aca="false" t="array" ref="AE2565:AI2565">_xlfn.torow(_xlfn.unique(_xlfn._xlws.filter(cat_table[Subsector],$E2565=cat_table[Sector],"")))</f>
        <v>#NAME?</v>
      </c>
      <c r="AF2565" s="94" t="e">
        <v>#NAME?</v>
      </c>
      <c r="AG2565" s="94" t="e">
        <v>#NAME?</v>
      </c>
      <c r="AH2565" s="94" t="e">
        <v>#NAME?</v>
      </c>
      <c r="AI2565" s="94" t="e">
        <v>#NAME?</v>
      </c>
      <c r="AO2565" s="94" t="e">
        <f aca="false" t="array" ref="AO2565:AP2565">_xlfn.torow(_xlfn.unique(_xlfn._xlws.filter(cat_table[Sub-subsector],($E2565=cat_table[Sector])*($F2565=cat_table[Subsector]),"")))</f>
        <v>#NAME?</v>
      </c>
      <c r="AP2565" s="94" t="e">
        <v>#NAME?</v>
      </c>
    </row>
    <row r="2566" customFormat="false" ht="15" hidden="false" customHeight="true" outlineLevel="0" collapsed="false">
      <c r="A2566" s="62" t="s">
        <v>12422</v>
      </c>
      <c r="B2566" s="20" t="str">
        <f aca="false">INDEX(Table2[], MATCH(L2566, Location_ID!$D$2:$D$648, 0), 1)</f>
        <v>b2d90c21-1147-4118-913f-a4ccc92519fc</v>
      </c>
      <c r="C2566" s="20" t="s">
        <v>1225</v>
      </c>
      <c r="D2566" s="230" t="s">
        <v>354</v>
      </c>
      <c r="E2566" s="20" t="s">
        <v>7631</v>
      </c>
      <c r="F2566" s="20" t="s">
        <v>11855</v>
      </c>
      <c r="G2566" s="20" t="s">
        <v>12423</v>
      </c>
      <c r="H2566" s="20"/>
      <c r="I2566" s="20" t="s">
        <v>12424</v>
      </c>
      <c r="J2566" s="20" t="s">
        <v>12425</v>
      </c>
      <c r="K2566" s="20" t="s">
        <v>7120</v>
      </c>
      <c r="L2566" s="20" t="s">
        <v>2271</v>
      </c>
      <c r="M2566" s="20" t="s">
        <v>7110</v>
      </c>
      <c r="N2566" s="20" t="s">
        <v>12403</v>
      </c>
      <c r="O2566" s="20" t="s">
        <v>12426</v>
      </c>
      <c r="P2566" s="201" t="n">
        <v>43344</v>
      </c>
      <c r="Q2566" s="201" t="n">
        <v>43373</v>
      </c>
      <c r="R2566" s="20" t="n">
        <v>1</v>
      </c>
      <c r="S2566" s="20" t="s">
        <v>10645</v>
      </c>
      <c r="T2566" s="20" t="n">
        <v>409</v>
      </c>
      <c r="U2566" s="20" t="n">
        <v>345</v>
      </c>
      <c r="V2566" s="20" t="n">
        <v>473</v>
      </c>
      <c r="W2566" s="20" t="s">
        <v>12405</v>
      </c>
      <c r="X2566" s="35"/>
      <c r="Y2566" s="35"/>
      <c r="Z2566" s="35" t="n">
        <v>0</v>
      </c>
      <c r="AE2566" s="94" t="e">
        <f aca="false" t="array" ref="AE2566:AI2566">_xlfn.torow(_xlfn.unique(_xlfn._xlws.filter(cat_table[Subsector],$E2566=cat_table[Sector],"")))</f>
        <v>#NAME?</v>
      </c>
      <c r="AF2566" s="94" t="e">
        <v>#NAME?</v>
      </c>
      <c r="AG2566" s="94" t="e">
        <v>#NAME?</v>
      </c>
      <c r="AH2566" s="94" t="e">
        <v>#NAME?</v>
      </c>
      <c r="AI2566" s="94" t="e">
        <v>#NAME?</v>
      </c>
      <c r="AO2566" s="94" t="e">
        <f aca="false" t="array" ref="AO2566:AP2566">_xlfn.torow(_xlfn.unique(_xlfn._xlws.filter(cat_table[Sub-subsector],($E2566=cat_table[Sector])*($F2566=cat_table[Subsector]),"")))</f>
        <v>#NAME?</v>
      </c>
      <c r="AP2566" s="94" t="e">
        <v>#NAME?</v>
      </c>
    </row>
    <row r="2567" customFormat="false" ht="15" hidden="false" customHeight="true" outlineLevel="0" collapsed="false">
      <c r="A2567" s="275" t="s">
        <v>12427</v>
      </c>
      <c r="B2567" s="20" t="e">
        <f aca="false">INDEX(Table2[], MATCH(L2567, Location_ID!$D$2:$D$648, 0), 1)</f>
        <v>#N/A</v>
      </c>
      <c r="C2567" s="193" t="s">
        <v>1231</v>
      </c>
      <c r="D2567" s="273" t="s">
        <v>354</v>
      </c>
      <c r="E2567" s="194" t="s">
        <v>7631</v>
      </c>
      <c r="F2567" s="197" t="s">
        <v>7632</v>
      </c>
      <c r="G2567" s="193" t="s">
        <v>7633</v>
      </c>
      <c r="H2567" s="196"/>
      <c r="I2567" s="193" t="s">
        <v>12428</v>
      </c>
      <c r="J2567" s="193" t="s">
        <v>12429</v>
      </c>
      <c r="K2567" s="193" t="s">
        <v>7120</v>
      </c>
      <c r="L2567" s="193" t="s">
        <v>10245</v>
      </c>
      <c r="M2567" s="193" t="s">
        <v>7110</v>
      </c>
      <c r="N2567" s="193" t="s">
        <v>12430</v>
      </c>
      <c r="O2567" s="193" t="s">
        <v>12428</v>
      </c>
      <c r="P2567" s="219" t="n">
        <v>44317</v>
      </c>
      <c r="Q2567" s="219" t="n">
        <v>44713</v>
      </c>
      <c r="R2567" s="194" t="n">
        <v>1</v>
      </c>
      <c r="S2567" s="194" t="s">
        <v>7130</v>
      </c>
      <c r="T2567" s="194" t="n">
        <v>1470</v>
      </c>
      <c r="U2567" s="194" t="n">
        <v>750</v>
      </c>
      <c r="V2567" s="194" t="n">
        <v>2190</v>
      </c>
      <c r="W2567" s="194" t="s">
        <v>11865</v>
      </c>
      <c r="X2567" s="199"/>
      <c r="Y2567" s="199"/>
      <c r="Z2567" s="199" t="n">
        <v>0</v>
      </c>
      <c r="AE2567" s="94" t="e">
        <f aca="false" t="array" ref="AE2567:AI2567">_xlfn.torow(_xlfn.unique(_xlfn._xlws.filter(cat_table[Subsector],$E2567=cat_table[Sector],"")))</f>
        <v>#NAME?</v>
      </c>
      <c r="AF2567" s="94" t="e">
        <v>#NAME?</v>
      </c>
      <c r="AG2567" s="94" t="e">
        <v>#NAME?</v>
      </c>
      <c r="AH2567" s="94" t="e">
        <v>#NAME?</v>
      </c>
      <c r="AI2567" s="94" t="e">
        <v>#NAME?</v>
      </c>
      <c r="AO2567" s="94" t="e">
        <f aca="false" t="array" ref="AO2567:AO2567">_xlfn.torow(_xlfn.unique(_xlfn._xlws.filter(cat_table[Sub-subsector],($E2567=cat_table[Sector])*($F2567=cat_table[Subsector]),"")))</f>
        <v>#NAME?</v>
      </c>
    </row>
    <row r="2568" customFormat="false" ht="15" hidden="false" customHeight="true" outlineLevel="0" collapsed="false">
      <c r="A2568" s="62" t="s">
        <v>12431</v>
      </c>
      <c r="B2568" s="20" t="str">
        <f aca="false">INDEX(Table2[], MATCH(L2568, Location_ID!$D$2:$D$648, 0), 1)</f>
        <v>cdef75bc-a473-46c6-88c5-77b6fbf17961</v>
      </c>
      <c r="C2568" s="52" t="s">
        <v>1235</v>
      </c>
      <c r="D2568" s="52" t="s">
        <v>354</v>
      </c>
      <c r="E2568" s="20" t="s">
        <v>7631</v>
      </c>
      <c r="F2568" s="20" t="s">
        <v>7632</v>
      </c>
      <c r="G2568" s="20" t="s">
        <v>7633</v>
      </c>
      <c r="H2568" s="20"/>
      <c r="I2568" s="62" t="s">
        <v>12432</v>
      </c>
      <c r="J2568" s="62" t="s">
        <v>12433</v>
      </c>
      <c r="K2568" s="62" t="s">
        <v>7120</v>
      </c>
      <c r="L2568" s="62" t="s">
        <v>2756</v>
      </c>
      <c r="M2568" s="62" t="s">
        <v>7110</v>
      </c>
      <c r="N2568" s="62" t="s">
        <v>12434</v>
      </c>
      <c r="O2568" s="62" t="s">
        <v>12435</v>
      </c>
      <c r="P2568" s="223" t="n">
        <v>43525</v>
      </c>
      <c r="Q2568" s="276" t="n">
        <v>45383</v>
      </c>
      <c r="R2568" s="62"/>
      <c r="S2568" s="62" t="s">
        <v>7112</v>
      </c>
      <c r="T2568" s="62" t="n">
        <v>4395</v>
      </c>
      <c r="U2568" s="62"/>
      <c r="V2568" s="62"/>
      <c r="W2568" s="62" t="s">
        <v>11865</v>
      </c>
      <c r="X2568" s="200"/>
      <c r="Y2568" s="200"/>
      <c r="Z2568" s="200" t="n">
        <v>1</v>
      </c>
      <c r="AE2568" s="94" t="e">
        <f aca="false" t="array" ref="AE2568:AI2568">_xlfn.torow(_xlfn.unique(_xlfn._xlws.filter(cat_table[Subsector],$E2568=cat_table[Sector],"")))</f>
        <v>#NAME?</v>
      </c>
      <c r="AF2568" s="94" t="e">
        <v>#NAME?</v>
      </c>
      <c r="AG2568" s="94" t="e">
        <v>#NAME?</v>
      </c>
      <c r="AH2568" s="94" t="e">
        <v>#NAME?</v>
      </c>
      <c r="AI2568" s="94" t="e">
        <v>#NAME?</v>
      </c>
      <c r="AO2568" s="94" t="e">
        <f aca="false" t="array" ref="AO2568:AO2568">_xlfn.torow(_xlfn.unique(_xlfn._xlws.filter(cat_table[Sub-subsector],($E2568=cat_table[Sector])*($F2568=cat_table[Subsector]),"")))</f>
        <v>#NAME?</v>
      </c>
    </row>
    <row r="2569" customFormat="false" ht="15" hidden="false" customHeight="true" outlineLevel="0" collapsed="false">
      <c r="A2569" s="62" t="s">
        <v>12436</v>
      </c>
      <c r="B2569" s="20" t="str">
        <f aca="false">INDEX(Table2[], MATCH(L2569, Location_ID!$D$2:$D$648, 0), 1)</f>
        <v>1375764a-ccad-4d8b-9475-eeef0224c9e4</v>
      </c>
      <c r="C2569" s="52" t="s">
        <v>1235</v>
      </c>
      <c r="D2569" s="52" t="s">
        <v>354</v>
      </c>
      <c r="E2569" s="20" t="s">
        <v>7631</v>
      </c>
      <c r="F2569" s="20" t="s">
        <v>7632</v>
      </c>
      <c r="G2569" s="20" t="s">
        <v>7633</v>
      </c>
      <c r="H2569" s="20"/>
      <c r="I2569" s="62" t="s">
        <v>12432</v>
      </c>
      <c r="J2569" s="62" t="s">
        <v>12433</v>
      </c>
      <c r="K2569" s="62" t="s">
        <v>7120</v>
      </c>
      <c r="L2569" s="62" t="s">
        <v>2575</v>
      </c>
      <c r="M2569" s="62" t="s">
        <v>7110</v>
      </c>
      <c r="N2569" s="62" t="s">
        <v>12434</v>
      </c>
      <c r="O2569" s="62" t="s">
        <v>12437</v>
      </c>
      <c r="P2569" s="223" t="n">
        <v>43525</v>
      </c>
      <c r="Q2569" s="276" t="n">
        <v>45383</v>
      </c>
      <c r="R2569" s="62"/>
      <c r="S2569" s="62" t="s">
        <v>7112</v>
      </c>
      <c r="T2569" s="62" t="n">
        <v>2180.5</v>
      </c>
      <c r="U2569" s="62"/>
      <c r="V2569" s="62"/>
      <c r="W2569" s="62" t="s">
        <v>11865</v>
      </c>
      <c r="X2569" s="200"/>
      <c r="Y2569" s="200"/>
      <c r="Z2569" s="200" t="n">
        <v>1</v>
      </c>
      <c r="AE2569" s="94" t="e">
        <f aca="false" t="array" ref="AE2569:AI2569">_xlfn.torow(_xlfn.unique(_xlfn._xlws.filter(cat_table[Subsector],$E2569=cat_table[Sector],"")))</f>
        <v>#NAME?</v>
      </c>
      <c r="AF2569" s="94" t="e">
        <v>#NAME?</v>
      </c>
      <c r="AG2569" s="94" t="e">
        <v>#NAME?</v>
      </c>
      <c r="AH2569" s="94" t="e">
        <v>#NAME?</v>
      </c>
      <c r="AI2569" s="94" t="e">
        <v>#NAME?</v>
      </c>
      <c r="AO2569" s="94" t="e">
        <f aca="false" t="array" ref="AO2569:AO2569">_xlfn.torow(_xlfn.unique(_xlfn._xlws.filter(cat_table[Sub-subsector],($E2569=cat_table[Sector])*($F2569=cat_table[Subsector]),"")))</f>
        <v>#NAME?</v>
      </c>
    </row>
    <row r="2570" customFormat="false" ht="15" hidden="false" customHeight="true" outlineLevel="0" collapsed="false">
      <c r="A2570" s="62" t="s">
        <v>12438</v>
      </c>
      <c r="B2570" s="20" t="str">
        <f aca="false">INDEX(Table2[], MATCH(L2570, Location_ID!$D$2:$D$648, 0), 1)</f>
        <v>8a35f645-1a8c-460b-8fa7-8e2761f0fd90</v>
      </c>
      <c r="C2570" s="52" t="s">
        <v>1235</v>
      </c>
      <c r="D2570" s="52" t="s">
        <v>354</v>
      </c>
      <c r="E2570" s="20" t="s">
        <v>7631</v>
      </c>
      <c r="F2570" s="20" t="s">
        <v>7632</v>
      </c>
      <c r="G2570" s="20" t="s">
        <v>7633</v>
      </c>
      <c r="H2570" s="20"/>
      <c r="I2570" s="62" t="s">
        <v>12432</v>
      </c>
      <c r="J2570" s="62" t="s">
        <v>12433</v>
      </c>
      <c r="K2570" s="62" t="s">
        <v>7120</v>
      </c>
      <c r="L2570" s="175" t="s">
        <v>2752</v>
      </c>
      <c r="M2570" s="62" t="s">
        <v>7110</v>
      </c>
      <c r="N2570" s="175" t="s">
        <v>12439</v>
      </c>
      <c r="O2570" s="62" t="s">
        <v>12440</v>
      </c>
      <c r="P2570" s="223" t="n">
        <v>43525</v>
      </c>
      <c r="Q2570" s="276" t="n">
        <v>45383</v>
      </c>
      <c r="R2570" s="20"/>
      <c r="S2570" s="62" t="s">
        <v>7112</v>
      </c>
      <c r="T2570" s="20" t="n">
        <v>3500</v>
      </c>
      <c r="U2570" s="20"/>
      <c r="V2570" s="20"/>
      <c r="W2570" s="62" t="s">
        <v>11865</v>
      </c>
      <c r="X2570" s="35"/>
      <c r="Y2570" s="35"/>
      <c r="Z2570" s="200" t="n">
        <v>1</v>
      </c>
      <c r="AE2570" s="94" t="e">
        <f aca="false" t="array" ref="AE2570:AI2570">_xlfn.torow(_xlfn.unique(_xlfn._xlws.filter(cat_table[Subsector],$E2570=cat_table[Sector],"")))</f>
        <v>#NAME?</v>
      </c>
      <c r="AF2570" s="94" t="e">
        <v>#NAME?</v>
      </c>
      <c r="AG2570" s="94" t="e">
        <v>#NAME?</v>
      </c>
      <c r="AH2570" s="94" t="e">
        <v>#NAME?</v>
      </c>
      <c r="AI2570" s="94" t="e">
        <v>#NAME?</v>
      </c>
      <c r="AO2570" s="94" t="e">
        <f aca="false" t="array" ref="AO2570:AO2570">_xlfn.torow(_xlfn.unique(_xlfn._xlws.filter(cat_table[Sub-subsector],($E2570=cat_table[Sector])*($F2570=cat_table[Subsector]),"")))</f>
        <v>#NAME?</v>
      </c>
    </row>
    <row r="2571" customFormat="false" ht="15" hidden="false" customHeight="true" outlineLevel="0" collapsed="false">
      <c r="A2571" s="62" t="s">
        <v>12441</v>
      </c>
      <c r="B2571" s="20" t="str">
        <f aca="false">INDEX(Table2[], MATCH(L2571, Location_ID!$D$2:$D$648, 0), 1)</f>
        <v>3b575460-5ba9-43af-89dc-1c8f762dbc27</v>
      </c>
      <c r="C2571" s="52" t="s">
        <v>1235</v>
      </c>
      <c r="D2571" s="52" t="s">
        <v>354</v>
      </c>
      <c r="E2571" s="20" t="s">
        <v>7631</v>
      </c>
      <c r="F2571" s="20" t="s">
        <v>7632</v>
      </c>
      <c r="G2571" s="20" t="s">
        <v>7633</v>
      </c>
      <c r="H2571" s="20"/>
      <c r="I2571" s="62" t="s">
        <v>12432</v>
      </c>
      <c r="J2571" s="62" t="s">
        <v>12433</v>
      </c>
      <c r="K2571" s="62" t="s">
        <v>7120</v>
      </c>
      <c r="L2571" s="175" t="s">
        <v>2758</v>
      </c>
      <c r="M2571" s="62" t="s">
        <v>7110</v>
      </c>
      <c r="N2571" s="175" t="s">
        <v>12434</v>
      </c>
      <c r="O2571" s="62" t="s">
        <v>12442</v>
      </c>
      <c r="P2571" s="223" t="n">
        <v>43525</v>
      </c>
      <c r="Q2571" s="276" t="n">
        <v>45383</v>
      </c>
      <c r="R2571" s="20"/>
      <c r="S2571" s="62" t="s">
        <v>7112</v>
      </c>
      <c r="T2571" s="20" t="n">
        <v>2185</v>
      </c>
      <c r="U2571" s="20"/>
      <c r="V2571" s="20"/>
      <c r="W2571" s="62" t="s">
        <v>11865</v>
      </c>
      <c r="X2571" s="35"/>
      <c r="Y2571" s="35"/>
      <c r="Z2571" s="200" t="n">
        <v>1</v>
      </c>
      <c r="AE2571" s="94" t="e">
        <f aca="false" t="array" ref="AE2571:AI2571">_xlfn.torow(_xlfn.unique(_xlfn._xlws.filter(cat_table[Subsector],$E2571=cat_table[Sector],"")))</f>
        <v>#NAME?</v>
      </c>
      <c r="AF2571" s="94" t="e">
        <v>#NAME?</v>
      </c>
      <c r="AG2571" s="94" t="e">
        <v>#NAME?</v>
      </c>
      <c r="AH2571" s="94" t="e">
        <v>#NAME?</v>
      </c>
      <c r="AI2571" s="94" t="e">
        <v>#NAME?</v>
      </c>
      <c r="AO2571" s="94" t="e">
        <f aca="false" t="array" ref="AO2571:AO2571">_xlfn.torow(_xlfn.unique(_xlfn._xlws.filter(cat_table[Sub-subsector],($E2571=cat_table[Sector])*($F2571=cat_table[Subsector]),"")))</f>
        <v>#NAME?</v>
      </c>
    </row>
    <row r="2572" customFormat="false" ht="15" hidden="false" customHeight="true" outlineLevel="0" collapsed="false">
      <c r="A2572" s="62" t="s">
        <v>12443</v>
      </c>
      <c r="B2572" s="20" t="str">
        <f aca="false">INDEX(Table2[], MATCH(L2572, Location_ID!$D$2:$D$648, 0), 1)</f>
        <v>42b5f707-00ee-4d44-8922-9d398b3e65f1</v>
      </c>
      <c r="C2572" s="52" t="s">
        <v>1235</v>
      </c>
      <c r="D2572" s="52" t="s">
        <v>354</v>
      </c>
      <c r="E2572" s="20" t="s">
        <v>7631</v>
      </c>
      <c r="F2572" s="20" t="s">
        <v>7632</v>
      </c>
      <c r="G2572" s="20" t="s">
        <v>7633</v>
      </c>
      <c r="H2572" s="20"/>
      <c r="I2572" s="62" t="s">
        <v>12432</v>
      </c>
      <c r="J2572" s="62" t="s">
        <v>12433</v>
      </c>
      <c r="K2572" s="62" t="s">
        <v>7120</v>
      </c>
      <c r="L2572" s="175" t="s">
        <v>2754</v>
      </c>
      <c r="M2572" s="62" t="s">
        <v>7110</v>
      </c>
      <c r="N2572" s="175" t="s">
        <v>12444</v>
      </c>
      <c r="O2572" s="62" t="s">
        <v>12445</v>
      </c>
      <c r="P2572" s="223" t="n">
        <v>43525</v>
      </c>
      <c r="Q2572" s="276" t="n">
        <v>45383</v>
      </c>
      <c r="R2572" s="20"/>
      <c r="S2572" s="62" t="s">
        <v>7112</v>
      </c>
      <c r="T2572" s="20" t="n">
        <v>3868.4</v>
      </c>
      <c r="U2572" s="20"/>
      <c r="V2572" s="20"/>
      <c r="W2572" s="62" t="s">
        <v>11865</v>
      </c>
      <c r="X2572" s="35"/>
      <c r="Y2572" s="35"/>
      <c r="Z2572" s="200" t="n">
        <v>1</v>
      </c>
      <c r="AE2572" s="94" t="e">
        <f aca="false" t="array" ref="AE2572:AI2572">_xlfn.torow(_xlfn.unique(_xlfn._xlws.filter(cat_table[Subsector],$E2572=cat_table[Sector],"")))</f>
        <v>#NAME?</v>
      </c>
      <c r="AF2572" s="94" t="e">
        <v>#NAME?</v>
      </c>
      <c r="AG2572" s="94" t="e">
        <v>#NAME?</v>
      </c>
      <c r="AH2572" s="94" t="e">
        <v>#NAME?</v>
      </c>
      <c r="AI2572" s="94" t="e">
        <v>#NAME?</v>
      </c>
      <c r="AO2572" s="94" t="e">
        <f aca="false" t="array" ref="AO2572:AO2572">_xlfn.torow(_xlfn.unique(_xlfn._xlws.filter(cat_table[Sub-subsector],($E2572=cat_table[Sector])*($F2572=cat_table[Subsector]),"")))</f>
        <v>#NAME?</v>
      </c>
    </row>
    <row r="2573" customFormat="false" ht="15" hidden="false" customHeight="true" outlineLevel="0" collapsed="false">
      <c r="A2573" s="62" t="s">
        <v>12446</v>
      </c>
      <c r="B2573" s="20" t="str">
        <f aca="false">INDEX(Table2[], MATCH(L2573, Location_ID!$D$2:$D$648, 0), 1)</f>
        <v>6b10eaeb-743e-431a-8b6b-a796704f0dd8</v>
      </c>
      <c r="C2573" s="52" t="s">
        <v>1235</v>
      </c>
      <c r="D2573" s="52" t="s">
        <v>354</v>
      </c>
      <c r="E2573" s="20" t="s">
        <v>7631</v>
      </c>
      <c r="F2573" s="20" t="s">
        <v>7632</v>
      </c>
      <c r="G2573" s="20" t="s">
        <v>7633</v>
      </c>
      <c r="H2573" s="20"/>
      <c r="I2573" s="62" t="s">
        <v>12432</v>
      </c>
      <c r="J2573" s="62" t="s">
        <v>12433</v>
      </c>
      <c r="K2573" s="62" t="s">
        <v>7120</v>
      </c>
      <c r="L2573" s="175" t="s">
        <v>2774</v>
      </c>
      <c r="M2573" s="62" t="s">
        <v>7110</v>
      </c>
      <c r="N2573" s="175" t="s">
        <v>12447</v>
      </c>
      <c r="O2573" s="62" t="s">
        <v>12448</v>
      </c>
      <c r="P2573" s="223" t="n">
        <v>43525</v>
      </c>
      <c r="Q2573" s="276" t="n">
        <v>45383</v>
      </c>
      <c r="R2573" s="20"/>
      <c r="S2573" s="62" t="s">
        <v>7112</v>
      </c>
      <c r="T2573" s="20" t="n">
        <v>2670</v>
      </c>
      <c r="U2573" s="20"/>
      <c r="V2573" s="20"/>
      <c r="W2573" s="62" t="s">
        <v>11865</v>
      </c>
      <c r="X2573" s="35"/>
      <c r="Y2573" s="35"/>
      <c r="Z2573" s="200" t="n">
        <v>1</v>
      </c>
      <c r="AE2573" s="94" t="e">
        <f aca="false" t="array" ref="AE2573:AI2573">_xlfn.torow(_xlfn.unique(_xlfn._xlws.filter(cat_table[Subsector],$E2573=cat_table[Sector],"")))</f>
        <v>#NAME?</v>
      </c>
      <c r="AF2573" s="94" t="e">
        <v>#NAME?</v>
      </c>
      <c r="AG2573" s="94" t="e">
        <v>#NAME?</v>
      </c>
      <c r="AH2573" s="94" t="e">
        <v>#NAME?</v>
      </c>
      <c r="AI2573" s="94" t="e">
        <v>#NAME?</v>
      </c>
      <c r="AO2573" s="94" t="e">
        <f aca="false" t="array" ref="AO2573:AO2573">_xlfn.torow(_xlfn.unique(_xlfn._xlws.filter(cat_table[Sub-subsector],($E2573=cat_table[Sector])*($F2573=cat_table[Subsector]),"")))</f>
        <v>#NAME?</v>
      </c>
    </row>
    <row r="2574" customFormat="false" ht="15" hidden="false" customHeight="true" outlineLevel="0" collapsed="false">
      <c r="A2574" s="62" t="s">
        <v>12449</v>
      </c>
      <c r="B2574" s="20" t="str">
        <f aca="false">INDEX(Table2[], MATCH(L2574, Location_ID!$D$2:$D$648, 0), 1)</f>
        <v>2617a013-88bf-4019-9a77-0a5cd868a580</v>
      </c>
      <c r="C2574" s="52" t="s">
        <v>1235</v>
      </c>
      <c r="D2574" s="52" t="s">
        <v>354</v>
      </c>
      <c r="E2574" s="20" t="s">
        <v>7631</v>
      </c>
      <c r="F2574" s="20" t="s">
        <v>7632</v>
      </c>
      <c r="G2574" s="20" t="s">
        <v>7633</v>
      </c>
      <c r="H2574" s="20"/>
      <c r="I2574" s="62" t="s">
        <v>12432</v>
      </c>
      <c r="J2574" s="62" t="s">
        <v>12433</v>
      </c>
      <c r="K2574" s="62" t="s">
        <v>7120</v>
      </c>
      <c r="L2574" s="175" t="s">
        <v>2776</v>
      </c>
      <c r="M2574" s="62" t="s">
        <v>7110</v>
      </c>
      <c r="N2574" s="175" t="s">
        <v>12434</v>
      </c>
      <c r="O2574" s="62" t="s">
        <v>12450</v>
      </c>
      <c r="P2574" s="223" t="n">
        <v>43525</v>
      </c>
      <c r="Q2574" s="276" t="n">
        <v>45383</v>
      </c>
      <c r="R2574" s="20"/>
      <c r="S2574" s="62" t="s">
        <v>7112</v>
      </c>
      <c r="T2574" s="20" t="n">
        <v>4790</v>
      </c>
      <c r="U2574" s="20"/>
      <c r="V2574" s="20"/>
      <c r="W2574" s="62" t="s">
        <v>11865</v>
      </c>
      <c r="X2574" s="35"/>
      <c r="Y2574" s="35"/>
      <c r="Z2574" s="200" t="n">
        <v>1</v>
      </c>
      <c r="AE2574" s="94" t="e">
        <f aca="false" t="array" ref="AE2574:AI2574">_xlfn.torow(_xlfn.unique(_xlfn._xlws.filter(cat_table[Subsector],$E2574=cat_table[Sector],"")))</f>
        <v>#NAME?</v>
      </c>
      <c r="AF2574" s="94" t="e">
        <v>#NAME?</v>
      </c>
      <c r="AG2574" s="94" t="e">
        <v>#NAME?</v>
      </c>
      <c r="AH2574" s="94" t="e">
        <v>#NAME?</v>
      </c>
      <c r="AI2574" s="94" t="e">
        <v>#NAME?</v>
      </c>
      <c r="AO2574" s="94" t="e">
        <f aca="false" t="array" ref="AO2574:AO2574">_xlfn.torow(_xlfn.unique(_xlfn._xlws.filter(cat_table[Sub-subsector],($E2574=cat_table[Sector])*($F2574=cat_table[Subsector]),"")))</f>
        <v>#NAME?</v>
      </c>
    </row>
    <row r="2575" customFormat="false" ht="15" hidden="false" customHeight="true" outlineLevel="0" collapsed="false">
      <c r="A2575" s="62" t="s">
        <v>12451</v>
      </c>
      <c r="B2575" s="20" t="str">
        <f aca="false">INDEX(Table2[], MATCH(L2575, Location_ID!$D$2:$D$648, 0), 1)</f>
        <v>f6071af6-65e5-4b01-8d41-dba3882981b8</v>
      </c>
      <c r="C2575" s="52" t="s">
        <v>1235</v>
      </c>
      <c r="D2575" s="52" t="s">
        <v>354</v>
      </c>
      <c r="E2575" s="20" t="s">
        <v>7631</v>
      </c>
      <c r="F2575" s="20" t="s">
        <v>7632</v>
      </c>
      <c r="G2575" s="20" t="s">
        <v>7633</v>
      </c>
      <c r="H2575" s="20"/>
      <c r="I2575" s="62" t="s">
        <v>12432</v>
      </c>
      <c r="J2575" s="62" t="s">
        <v>12433</v>
      </c>
      <c r="K2575" s="62" t="s">
        <v>7120</v>
      </c>
      <c r="L2575" s="175" t="s">
        <v>2778</v>
      </c>
      <c r="M2575" s="62" t="s">
        <v>7110</v>
      </c>
      <c r="N2575" s="175" t="s">
        <v>12439</v>
      </c>
      <c r="O2575" s="62" t="s">
        <v>12452</v>
      </c>
      <c r="P2575" s="223" t="n">
        <v>43525</v>
      </c>
      <c r="Q2575" s="276" t="n">
        <v>45383</v>
      </c>
      <c r="R2575" s="20"/>
      <c r="S2575" s="62" t="s">
        <v>7112</v>
      </c>
      <c r="T2575" s="20" t="n">
        <v>1880</v>
      </c>
      <c r="U2575" s="20"/>
      <c r="V2575" s="20"/>
      <c r="W2575" s="62" t="s">
        <v>11865</v>
      </c>
      <c r="X2575" s="35"/>
      <c r="Y2575" s="35"/>
      <c r="Z2575" s="200" t="n">
        <v>1</v>
      </c>
      <c r="AE2575" s="94" t="e">
        <f aca="false" t="array" ref="AE2575:AI2575">_xlfn.torow(_xlfn.unique(_xlfn._xlws.filter(cat_table[Subsector],$E2575=cat_table[Sector],"")))</f>
        <v>#NAME?</v>
      </c>
      <c r="AF2575" s="94" t="e">
        <v>#NAME?</v>
      </c>
      <c r="AG2575" s="94" t="e">
        <v>#NAME?</v>
      </c>
      <c r="AH2575" s="94" t="e">
        <v>#NAME?</v>
      </c>
      <c r="AI2575" s="94" t="e">
        <v>#NAME?</v>
      </c>
      <c r="AO2575" s="94" t="e">
        <f aca="false" t="array" ref="AO2575:AO2575">_xlfn.torow(_xlfn.unique(_xlfn._xlws.filter(cat_table[Sub-subsector],($E2575=cat_table[Sector])*($F2575=cat_table[Subsector]),"")))</f>
        <v>#NAME?</v>
      </c>
    </row>
    <row r="2576" customFormat="false" ht="15" hidden="false" customHeight="true" outlineLevel="0" collapsed="false">
      <c r="A2576" s="62" t="s">
        <v>12453</v>
      </c>
      <c r="B2576" s="20" t="str">
        <f aca="false">INDEX(Table2[], MATCH(L2576, Location_ID!$D$2:$D$648, 0), 1)</f>
        <v>1541a789-e64e-496a-af46-093311de8a4e</v>
      </c>
      <c r="C2576" s="52" t="s">
        <v>1235</v>
      </c>
      <c r="D2576" s="52" t="s">
        <v>354</v>
      </c>
      <c r="E2576" s="20" t="s">
        <v>7631</v>
      </c>
      <c r="F2576" s="20" t="s">
        <v>7632</v>
      </c>
      <c r="G2576" s="20" t="s">
        <v>7633</v>
      </c>
      <c r="H2576" s="20"/>
      <c r="I2576" s="62" t="s">
        <v>12432</v>
      </c>
      <c r="J2576" s="62" t="s">
        <v>12433</v>
      </c>
      <c r="K2576" s="62" t="s">
        <v>7120</v>
      </c>
      <c r="L2576" s="175" t="s">
        <v>2781</v>
      </c>
      <c r="M2576" s="62" t="s">
        <v>7110</v>
      </c>
      <c r="N2576" s="175" t="s">
        <v>12454</v>
      </c>
      <c r="O2576" s="62" t="s">
        <v>12455</v>
      </c>
      <c r="P2576" s="223" t="n">
        <v>43525</v>
      </c>
      <c r="Q2576" s="276" t="n">
        <v>45383</v>
      </c>
      <c r="R2576" s="20"/>
      <c r="S2576" s="62" t="s">
        <v>7112</v>
      </c>
      <c r="T2576" s="20" t="n">
        <v>2566.75</v>
      </c>
      <c r="U2576" s="20"/>
      <c r="V2576" s="20"/>
      <c r="W2576" s="62" t="s">
        <v>11865</v>
      </c>
      <c r="X2576" s="35"/>
      <c r="Y2576" s="35"/>
      <c r="Z2576" s="200" t="n">
        <v>1</v>
      </c>
      <c r="AE2576" s="94" t="e">
        <f aca="false" t="array" ref="AE2576:AI2576">_xlfn.torow(_xlfn.unique(_xlfn._xlws.filter(cat_table[Subsector],$E2576=cat_table[Sector],"")))</f>
        <v>#NAME?</v>
      </c>
      <c r="AF2576" s="94" t="e">
        <v>#NAME?</v>
      </c>
      <c r="AG2576" s="94" t="e">
        <v>#NAME?</v>
      </c>
      <c r="AH2576" s="94" t="e">
        <v>#NAME?</v>
      </c>
      <c r="AI2576" s="94" t="e">
        <v>#NAME?</v>
      </c>
      <c r="AO2576" s="94" t="e">
        <f aca="false" t="array" ref="AO2576:AO2576">_xlfn.torow(_xlfn.unique(_xlfn._xlws.filter(cat_table[Sub-subsector],($E2576=cat_table[Sector])*($F2576=cat_table[Subsector]),"")))</f>
        <v>#NAME?</v>
      </c>
    </row>
    <row r="2577" customFormat="false" ht="15" hidden="false" customHeight="true" outlineLevel="0" collapsed="false">
      <c r="A2577" s="62" t="s">
        <v>12456</v>
      </c>
      <c r="B2577" s="20" t="str">
        <f aca="false">INDEX(Table2[], MATCH(L2577, Location_ID!$D$2:$D$648, 0), 1)</f>
        <v>4181a146-0315-41a1-a5d0-7ffc6ed16e23</v>
      </c>
      <c r="C2577" s="52" t="s">
        <v>1235</v>
      </c>
      <c r="D2577" s="52" t="s">
        <v>354</v>
      </c>
      <c r="E2577" s="20" t="s">
        <v>7631</v>
      </c>
      <c r="F2577" s="20" t="s">
        <v>7632</v>
      </c>
      <c r="G2577" s="20" t="s">
        <v>7633</v>
      </c>
      <c r="H2577" s="20"/>
      <c r="I2577" s="62" t="s">
        <v>12432</v>
      </c>
      <c r="J2577" s="62" t="s">
        <v>12433</v>
      </c>
      <c r="K2577" s="62" t="s">
        <v>7120</v>
      </c>
      <c r="L2577" s="175" t="s">
        <v>2783</v>
      </c>
      <c r="M2577" s="62" t="s">
        <v>7110</v>
      </c>
      <c r="N2577" s="175" t="s">
        <v>12434</v>
      </c>
      <c r="O2577" s="62" t="s">
        <v>12457</v>
      </c>
      <c r="P2577" s="223" t="n">
        <v>43525</v>
      </c>
      <c r="Q2577" s="276" t="n">
        <v>45383</v>
      </c>
      <c r="R2577" s="20"/>
      <c r="S2577" s="62" t="s">
        <v>7112</v>
      </c>
      <c r="T2577" s="20" t="n">
        <v>1845</v>
      </c>
      <c r="U2577" s="20"/>
      <c r="V2577" s="20"/>
      <c r="W2577" s="62" t="s">
        <v>11865</v>
      </c>
      <c r="X2577" s="35"/>
      <c r="Y2577" s="35"/>
      <c r="Z2577" s="200" t="n">
        <v>1</v>
      </c>
      <c r="AE2577" s="94" t="e">
        <f aca="false" t="array" ref="AE2577:AI2577">_xlfn.torow(_xlfn.unique(_xlfn._xlws.filter(cat_table[Subsector],$E2577=cat_table[Sector],"")))</f>
        <v>#NAME?</v>
      </c>
      <c r="AF2577" s="94" t="e">
        <v>#NAME?</v>
      </c>
      <c r="AG2577" s="94" t="e">
        <v>#NAME?</v>
      </c>
      <c r="AH2577" s="94" t="e">
        <v>#NAME?</v>
      </c>
      <c r="AI2577" s="94" t="e">
        <v>#NAME?</v>
      </c>
      <c r="AO2577" s="94" t="e">
        <f aca="false" t="array" ref="AO2577:AO2577">_xlfn.torow(_xlfn.unique(_xlfn._xlws.filter(cat_table[Sub-subsector],($E2577=cat_table[Sector])*($F2577=cat_table[Subsector]),"")))</f>
        <v>#NAME?</v>
      </c>
    </row>
    <row r="2578" customFormat="false" ht="15" hidden="false" customHeight="true" outlineLevel="0" collapsed="false">
      <c r="A2578" s="62" t="s">
        <v>12458</v>
      </c>
      <c r="B2578" s="20" t="str">
        <f aca="false">INDEX(Table2[], MATCH(L2578, Location_ID!$D$2:$D$648, 0), 1)</f>
        <v>4181a146-0315-41a1-a5d0-7ffc6ed16e23</v>
      </c>
      <c r="C2578" s="52" t="s">
        <v>1235</v>
      </c>
      <c r="D2578" s="52" t="s">
        <v>354</v>
      </c>
      <c r="E2578" s="20" t="s">
        <v>7631</v>
      </c>
      <c r="F2578" s="20" t="s">
        <v>7632</v>
      </c>
      <c r="G2578" s="20" t="s">
        <v>7633</v>
      </c>
      <c r="H2578" s="20"/>
      <c r="I2578" s="62" t="s">
        <v>12432</v>
      </c>
      <c r="J2578" s="62" t="s">
        <v>12433</v>
      </c>
      <c r="K2578" s="62" t="s">
        <v>7120</v>
      </c>
      <c r="L2578" s="175" t="s">
        <v>2783</v>
      </c>
      <c r="M2578" s="62" t="s">
        <v>7110</v>
      </c>
      <c r="N2578" s="175" t="s">
        <v>12439</v>
      </c>
      <c r="O2578" s="62" t="s">
        <v>12459</v>
      </c>
      <c r="P2578" s="223" t="n">
        <v>43525</v>
      </c>
      <c r="Q2578" s="276" t="n">
        <v>45383</v>
      </c>
      <c r="R2578" s="20"/>
      <c r="S2578" s="62" t="s">
        <v>7112</v>
      </c>
      <c r="T2578" s="20" t="n">
        <v>5070</v>
      </c>
      <c r="U2578" s="20"/>
      <c r="V2578" s="20"/>
      <c r="W2578" s="62" t="s">
        <v>11865</v>
      </c>
      <c r="X2578" s="35"/>
      <c r="Y2578" s="35"/>
      <c r="Z2578" s="200" t="n">
        <v>1</v>
      </c>
      <c r="AE2578" s="94" t="e">
        <f aca="false" t="array" ref="AE2578:AI2578">_xlfn.torow(_xlfn.unique(_xlfn._xlws.filter(cat_table[Subsector],$E2578=cat_table[Sector],"")))</f>
        <v>#NAME?</v>
      </c>
      <c r="AF2578" s="94" t="e">
        <v>#NAME?</v>
      </c>
      <c r="AG2578" s="94" t="e">
        <v>#NAME?</v>
      </c>
      <c r="AH2578" s="94" t="e">
        <v>#NAME?</v>
      </c>
      <c r="AI2578" s="94" t="e">
        <v>#NAME?</v>
      </c>
      <c r="AO2578" s="94" t="e">
        <f aca="false" t="array" ref="AO2578:AO2578">_xlfn.torow(_xlfn.unique(_xlfn._xlws.filter(cat_table[Sub-subsector],($E2578=cat_table[Sector])*($F2578=cat_table[Subsector]),"")))</f>
        <v>#NAME?</v>
      </c>
    </row>
    <row r="2579" customFormat="false" ht="15" hidden="false" customHeight="true" outlineLevel="0" collapsed="false">
      <c r="A2579" s="62" t="s">
        <v>12460</v>
      </c>
      <c r="B2579" s="20" t="str">
        <f aca="false">INDEX(Table2[], MATCH(L2579, Location_ID!$D$2:$D$648, 0), 1)</f>
        <v>42b5f707-00ee-4d44-8922-9d398b3e65f1</v>
      </c>
      <c r="C2579" s="52" t="s">
        <v>1235</v>
      </c>
      <c r="D2579" s="52" t="s">
        <v>354</v>
      </c>
      <c r="E2579" s="20" t="s">
        <v>7631</v>
      </c>
      <c r="F2579" s="20" t="s">
        <v>7632</v>
      </c>
      <c r="G2579" s="20" t="s">
        <v>7633</v>
      </c>
      <c r="H2579" s="20"/>
      <c r="I2579" s="62" t="s">
        <v>12432</v>
      </c>
      <c r="J2579" s="62" t="s">
        <v>12433</v>
      </c>
      <c r="K2579" s="62" t="s">
        <v>7120</v>
      </c>
      <c r="L2579" s="175" t="s">
        <v>2754</v>
      </c>
      <c r="M2579" s="62" t="s">
        <v>7110</v>
      </c>
      <c r="N2579" s="175" t="s">
        <v>12444</v>
      </c>
      <c r="O2579" s="62" t="s">
        <v>12461</v>
      </c>
      <c r="P2579" s="223" t="n">
        <v>43525</v>
      </c>
      <c r="Q2579" s="276" t="n">
        <v>45383</v>
      </c>
      <c r="R2579" s="20"/>
      <c r="S2579" s="62" t="s">
        <v>7112</v>
      </c>
      <c r="T2579" s="20" t="n">
        <v>4542</v>
      </c>
      <c r="U2579" s="20"/>
      <c r="V2579" s="20"/>
      <c r="W2579" s="62" t="s">
        <v>11865</v>
      </c>
      <c r="X2579" s="35"/>
      <c r="Y2579" s="35"/>
      <c r="Z2579" s="200" t="n">
        <v>1</v>
      </c>
      <c r="AE2579" s="94" t="e">
        <f aca="false" t="array" ref="AE2579:AI2579">_xlfn.torow(_xlfn.unique(_xlfn._xlws.filter(cat_table[Subsector],$E2579=cat_table[Sector],"")))</f>
        <v>#NAME?</v>
      </c>
      <c r="AF2579" s="94" t="e">
        <v>#NAME?</v>
      </c>
      <c r="AG2579" s="94" t="e">
        <v>#NAME?</v>
      </c>
      <c r="AH2579" s="94" t="e">
        <v>#NAME?</v>
      </c>
      <c r="AI2579" s="94" t="e">
        <v>#NAME?</v>
      </c>
      <c r="AO2579" s="94" t="e">
        <f aca="false" t="array" ref="AO2579:AO2579">_xlfn.torow(_xlfn.unique(_xlfn._xlws.filter(cat_table[Sub-subsector],($E2579=cat_table[Sector])*($F2579=cat_table[Subsector]),"")))</f>
        <v>#NAME?</v>
      </c>
    </row>
    <row r="2580" customFormat="false" ht="15" hidden="false" customHeight="true" outlineLevel="0" collapsed="false">
      <c r="A2580" s="62" t="s">
        <v>12462</v>
      </c>
      <c r="B2580" s="20" t="str">
        <f aca="false">INDEX(Table2[], MATCH(L2580, Location_ID!$D$2:$D$648, 0), 1)</f>
        <v>33d0b70a-1522-4cdf-aa97-4cfb2125eb9c</v>
      </c>
      <c r="C2580" s="52" t="s">
        <v>1235</v>
      </c>
      <c r="D2580" s="52" t="s">
        <v>354</v>
      </c>
      <c r="E2580" s="20" t="s">
        <v>7631</v>
      </c>
      <c r="F2580" s="20" t="s">
        <v>7632</v>
      </c>
      <c r="G2580" s="20" t="s">
        <v>7633</v>
      </c>
      <c r="H2580" s="20"/>
      <c r="I2580" s="62" t="s">
        <v>12432</v>
      </c>
      <c r="J2580" s="62" t="s">
        <v>12433</v>
      </c>
      <c r="K2580" s="62" t="s">
        <v>7120</v>
      </c>
      <c r="L2580" s="175" t="s">
        <v>2785</v>
      </c>
      <c r="M2580" s="62" t="s">
        <v>7110</v>
      </c>
      <c r="N2580" s="175" t="s">
        <v>12434</v>
      </c>
      <c r="O2580" s="62" t="s">
        <v>12463</v>
      </c>
      <c r="P2580" s="223" t="n">
        <v>43525</v>
      </c>
      <c r="Q2580" s="276" t="n">
        <v>45383</v>
      </c>
      <c r="R2580" s="20"/>
      <c r="S2580" s="62" t="s">
        <v>7112</v>
      </c>
      <c r="T2580" s="20" t="n">
        <v>3673</v>
      </c>
      <c r="U2580" s="20"/>
      <c r="V2580" s="20"/>
      <c r="W2580" s="62" t="s">
        <v>11865</v>
      </c>
      <c r="X2580" s="35"/>
      <c r="Y2580" s="35"/>
      <c r="Z2580" s="200" t="n">
        <v>1</v>
      </c>
      <c r="AE2580" s="94" t="e">
        <f aca="false" t="array" ref="AE2580:AI2580">_xlfn.torow(_xlfn.unique(_xlfn._xlws.filter(cat_table[Subsector],$E2580=cat_table[Sector],"")))</f>
        <v>#NAME?</v>
      </c>
      <c r="AF2580" s="94" t="e">
        <v>#NAME?</v>
      </c>
      <c r="AG2580" s="94" t="e">
        <v>#NAME?</v>
      </c>
      <c r="AH2580" s="94" t="e">
        <v>#NAME?</v>
      </c>
      <c r="AI2580" s="94" t="e">
        <v>#NAME?</v>
      </c>
      <c r="AO2580" s="94" t="e">
        <f aca="false" t="array" ref="AO2580:AO2580">_xlfn.torow(_xlfn.unique(_xlfn._xlws.filter(cat_table[Sub-subsector],($E2580=cat_table[Sector])*($F2580=cat_table[Subsector]),"")))</f>
        <v>#NAME?</v>
      </c>
    </row>
    <row r="2581" customFormat="false" ht="15" hidden="false" customHeight="true" outlineLevel="0" collapsed="false">
      <c r="A2581" s="62" t="s">
        <v>12464</v>
      </c>
      <c r="B2581" s="20" t="str">
        <f aca="false">INDEX(Table2[], MATCH(L2581, Location_ID!$D$2:$D$648, 0), 1)</f>
        <v>ae4da495-c224-4eab-afbd-6d7dd139dc64</v>
      </c>
      <c r="C2581" s="52" t="s">
        <v>1235</v>
      </c>
      <c r="D2581" s="52" t="s">
        <v>354</v>
      </c>
      <c r="E2581" s="20" t="s">
        <v>7631</v>
      </c>
      <c r="F2581" s="20" t="s">
        <v>7632</v>
      </c>
      <c r="G2581" s="20" t="s">
        <v>7633</v>
      </c>
      <c r="H2581" s="20"/>
      <c r="I2581" s="62" t="s">
        <v>12432</v>
      </c>
      <c r="J2581" s="62" t="s">
        <v>12433</v>
      </c>
      <c r="K2581" s="62" t="s">
        <v>7120</v>
      </c>
      <c r="L2581" s="175" t="s">
        <v>2787</v>
      </c>
      <c r="M2581" s="62" t="s">
        <v>7110</v>
      </c>
      <c r="N2581" s="175" t="s">
        <v>12439</v>
      </c>
      <c r="O2581" s="62" t="s">
        <v>12465</v>
      </c>
      <c r="P2581" s="223" t="n">
        <v>43525</v>
      </c>
      <c r="Q2581" s="276" t="n">
        <v>45383</v>
      </c>
      <c r="R2581" s="20"/>
      <c r="S2581" s="62" t="s">
        <v>7112</v>
      </c>
      <c r="T2581" s="20" t="n">
        <v>1290</v>
      </c>
      <c r="U2581" s="20"/>
      <c r="V2581" s="20"/>
      <c r="W2581" s="62" t="s">
        <v>11865</v>
      </c>
      <c r="X2581" s="35"/>
      <c r="Y2581" s="35"/>
      <c r="Z2581" s="200" t="n">
        <v>1</v>
      </c>
      <c r="AE2581" s="94" t="e">
        <f aca="false" t="array" ref="AE2581:AI2581">_xlfn.torow(_xlfn.unique(_xlfn._xlws.filter(cat_table[Subsector],$E2581=cat_table[Sector],"")))</f>
        <v>#NAME?</v>
      </c>
      <c r="AF2581" s="94" t="e">
        <v>#NAME?</v>
      </c>
      <c r="AG2581" s="94" t="e">
        <v>#NAME?</v>
      </c>
      <c r="AH2581" s="94" t="e">
        <v>#NAME?</v>
      </c>
      <c r="AI2581" s="94" t="e">
        <v>#NAME?</v>
      </c>
      <c r="AO2581" s="94" t="e">
        <f aca="false" t="array" ref="AO2581:AO2581">_xlfn.torow(_xlfn.unique(_xlfn._xlws.filter(cat_table[Sub-subsector],($E2581=cat_table[Sector])*($F2581=cat_table[Subsector]),"")))</f>
        <v>#NAME?</v>
      </c>
    </row>
    <row r="2582" customFormat="false" ht="15" hidden="false" customHeight="true" outlineLevel="0" collapsed="false">
      <c r="A2582" s="62" t="s">
        <v>12466</v>
      </c>
      <c r="B2582" s="20" t="str">
        <f aca="false">INDEX(Table2[], MATCH(L2582, Location_ID!$D$2:$D$648, 0), 1)</f>
        <v>d8f1f57e-6813-47ed-ba20-8eaaa52928f9</v>
      </c>
      <c r="C2582" s="52" t="s">
        <v>1235</v>
      </c>
      <c r="D2582" s="52" t="s">
        <v>354</v>
      </c>
      <c r="E2582" s="20" t="s">
        <v>7631</v>
      </c>
      <c r="F2582" s="20" t="s">
        <v>7632</v>
      </c>
      <c r="G2582" s="20" t="s">
        <v>7633</v>
      </c>
      <c r="H2582" s="20"/>
      <c r="I2582" s="62" t="s">
        <v>12432</v>
      </c>
      <c r="J2582" s="62" t="s">
        <v>12433</v>
      </c>
      <c r="K2582" s="62" t="s">
        <v>7120</v>
      </c>
      <c r="L2582" s="175" t="s">
        <v>2789</v>
      </c>
      <c r="M2582" s="62" t="s">
        <v>7110</v>
      </c>
      <c r="N2582" s="175" t="s">
        <v>12434</v>
      </c>
      <c r="O2582" s="62" t="s">
        <v>12467</v>
      </c>
      <c r="P2582" s="223" t="n">
        <v>43525</v>
      </c>
      <c r="Q2582" s="276" t="n">
        <v>45383</v>
      </c>
      <c r="R2582" s="20"/>
      <c r="S2582" s="62" t="s">
        <v>7112</v>
      </c>
      <c r="T2582" s="20" t="n">
        <v>1770</v>
      </c>
      <c r="U2582" s="20"/>
      <c r="V2582" s="20"/>
      <c r="W2582" s="62" t="s">
        <v>11865</v>
      </c>
      <c r="X2582" s="35"/>
      <c r="Y2582" s="35"/>
      <c r="Z2582" s="200" t="n">
        <v>1</v>
      </c>
      <c r="AE2582" s="94" t="e">
        <f aca="false" t="array" ref="AE2582:AI2582">_xlfn.torow(_xlfn.unique(_xlfn._xlws.filter(cat_table[Subsector],$E2582=cat_table[Sector],"")))</f>
        <v>#NAME?</v>
      </c>
      <c r="AF2582" s="94" t="e">
        <v>#NAME?</v>
      </c>
      <c r="AG2582" s="94" t="e">
        <v>#NAME?</v>
      </c>
      <c r="AH2582" s="94" t="e">
        <v>#NAME?</v>
      </c>
      <c r="AI2582" s="94" t="e">
        <v>#NAME?</v>
      </c>
      <c r="AO2582" s="94" t="e">
        <f aca="false" t="array" ref="AO2582:AO2582">_xlfn.torow(_xlfn.unique(_xlfn._xlws.filter(cat_table[Sub-subsector],($E2582=cat_table[Sector])*($F2582=cat_table[Subsector]),"")))</f>
        <v>#NAME?</v>
      </c>
    </row>
    <row r="2583" customFormat="false" ht="15" hidden="false" customHeight="true" outlineLevel="0" collapsed="false">
      <c r="A2583" s="62" t="s">
        <v>12468</v>
      </c>
      <c r="B2583" s="20" t="str">
        <f aca="false">INDEX(Table2[], MATCH(L2583, Location_ID!$D$2:$D$648, 0), 1)</f>
        <v>d8f1f57e-6813-47ed-ba20-8eaaa52928f9</v>
      </c>
      <c r="C2583" s="52" t="s">
        <v>1235</v>
      </c>
      <c r="D2583" s="52" t="s">
        <v>354</v>
      </c>
      <c r="E2583" s="20" t="s">
        <v>7631</v>
      </c>
      <c r="F2583" s="20" t="s">
        <v>7632</v>
      </c>
      <c r="G2583" s="20" t="s">
        <v>7633</v>
      </c>
      <c r="H2583" s="20"/>
      <c r="I2583" s="62" t="s">
        <v>12432</v>
      </c>
      <c r="J2583" s="62" t="s">
        <v>12433</v>
      </c>
      <c r="K2583" s="62" t="s">
        <v>7120</v>
      </c>
      <c r="L2583" s="175" t="s">
        <v>2789</v>
      </c>
      <c r="M2583" s="62" t="s">
        <v>7110</v>
      </c>
      <c r="N2583" s="175" t="s">
        <v>12439</v>
      </c>
      <c r="O2583" s="62" t="s">
        <v>12469</v>
      </c>
      <c r="P2583" s="223" t="n">
        <v>43525</v>
      </c>
      <c r="Q2583" s="276" t="n">
        <v>45383</v>
      </c>
      <c r="R2583" s="20"/>
      <c r="S2583" s="62" t="s">
        <v>7112</v>
      </c>
      <c r="T2583" s="20" t="n">
        <v>2190</v>
      </c>
      <c r="U2583" s="20"/>
      <c r="V2583" s="20"/>
      <c r="W2583" s="62" t="s">
        <v>11865</v>
      </c>
      <c r="X2583" s="35"/>
      <c r="Y2583" s="35"/>
      <c r="Z2583" s="200" t="n">
        <v>1</v>
      </c>
      <c r="AE2583" s="94" t="e">
        <f aca="false" t="array" ref="AE2583:AI2583">_xlfn.torow(_xlfn.unique(_xlfn._xlws.filter(cat_table[Subsector],$E2583=cat_table[Sector],"")))</f>
        <v>#NAME?</v>
      </c>
      <c r="AF2583" s="94" t="e">
        <v>#NAME?</v>
      </c>
      <c r="AG2583" s="94" t="e">
        <v>#NAME?</v>
      </c>
      <c r="AH2583" s="94" t="e">
        <v>#NAME?</v>
      </c>
      <c r="AI2583" s="94" t="e">
        <v>#NAME?</v>
      </c>
      <c r="AO2583" s="94" t="e">
        <f aca="false" t="array" ref="AO2583:AO2583">_xlfn.torow(_xlfn.unique(_xlfn._xlws.filter(cat_table[Sub-subsector],($E2583=cat_table[Sector])*($F2583=cat_table[Subsector]),"")))</f>
        <v>#NAME?</v>
      </c>
    </row>
    <row r="2584" customFormat="false" ht="15" hidden="false" customHeight="true" outlineLevel="0" collapsed="false">
      <c r="A2584" s="129" t="s">
        <v>12470</v>
      </c>
      <c r="B2584" s="20" t="str">
        <f aca="false">INDEX(Table2[], MATCH(L2584, Location_ID!$D$2:$D$648, 0), 1)</f>
        <v>d8f1f57e-6813-47ed-ba20-8eaaa52928f9</v>
      </c>
      <c r="C2584" s="277" t="s">
        <v>1235</v>
      </c>
      <c r="D2584" s="277" t="s">
        <v>354</v>
      </c>
      <c r="E2584" s="165" t="s">
        <v>7631</v>
      </c>
      <c r="F2584" s="165" t="s">
        <v>7632</v>
      </c>
      <c r="G2584" s="165" t="s">
        <v>7633</v>
      </c>
      <c r="H2584" s="192"/>
      <c r="I2584" s="125" t="s">
        <v>12432</v>
      </c>
      <c r="J2584" s="125" t="s">
        <v>12433</v>
      </c>
      <c r="K2584" s="125" t="s">
        <v>7120</v>
      </c>
      <c r="L2584" s="175" t="s">
        <v>2789</v>
      </c>
      <c r="M2584" s="125" t="s">
        <v>7110</v>
      </c>
      <c r="N2584" s="175" t="s">
        <v>12444</v>
      </c>
      <c r="O2584" s="129" t="s">
        <v>12471</v>
      </c>
      <c r="P2584" s="183" t="n">
        <v>43525</v>
      </c>
      <c r="Q2584" s="278" t="n">
        <v>45383</v>
      </c>
      <c r="R2584" s="165"/>
      <c r="S2584" s="125" t="s">
        <v>7112</v>
      </c>
      <c r="T2584" s="165" t="n">
        <v>2118.6</v>
      </c>
      <c r="U2584" s="165"/>
      <c r="V2584" s="165"/>
      <c r="W2584" s="129" t="s">
        <v>11865</v>
      </c>
      <c r="X2584" s="165"/>
      <c r="Y2584" s="192"/>
      <c r="Z2584" s="129" t="n">
        <v>1</v>
      </c>
      <c r="AE2584" s="94" t="e">
        <f aca="false" t="array" ref="AE2584:AI2584">_xlfn.torow(_xlfn.unique(_xlfn._xlws.filter(cat_table[Subsector],$E2584=cat_table[Sector],"")))</f>
        <v>#NAME?</v>
      </c>
      <c r="AF2584" s="94" t="e">
        <v>#NAME?</v>
      </c>
      <c r="AG2584" s="94" t="e">
        <v>#NAME?</v>
      </c>
      <c r="AH2584" s="94" t="e">
        <v>#NAME?</v>
      </c>
      <c r="AI2584" s="94" t="e">
        <v>#NAME?</v>
      </c>
      <c r="AO2584" s="94" t="e">
        <f aca="false" t="array" ref="AO2584:AO2584">_xlfn.torow(_xlfn.unique(_xlfn._xlws.filter(cat_table[Sub-subsector],($E2584=cat_table[Sector])*($F2584=cat_table[Subsector]),"")))</f>
        <v>#NAME?</v>
      </c>
    </row>
    <row r="2585" customFormat="false" ht="15" hidden="false" customHeight="true" outlineLevel="0" collapsed="false">
      <c r="A2585" s="193" t="s">
        <v>12472</v>
      </c>
      <c r="B2585" s="20" t="str">
        <f aca="false">INDEX(Table2[], MATCH(L2585, Location_ID!$D$2:$D$648, 0), 1)</f>
        <v>445a733c-15c8-4e48-91db-eea8375dd7e7</v>
      </c>
      <c r="C2585" s="193" t="s">
        <v>1240</v>
      </c>
      <c r="D2585" s="273" t="s">
        <v>354</v>
      </c>
      <c r="E2585" s="193" t="s">
        <v>7965</v>
      </c>
      <c r="F2585" s="193" t="s">
        <v>7966</v>
      </c>
      <c r="G2585" s="193" t="s">
        <v>7966</v>
      </c>
      <c r="H2585" s="196"/>
      <c r="I2585" s="193" t="s">
        <v>12473</v>
      </c>
      <c r="J2585" s="193" t="s">
        <v>12474</v>
      </c>
      <c r="K2585" s="193" t="s">
        <v>1766</v>
      </c>
      <c r="L2585" s="193" t="s">
        <v>1766</v>
      </c>
      <c r="M2585" s="193" t="s">
        <v>7110</v>
      </c>
      <c r="N2585" s="193" t="s">
        <v>12475</v>
      </c>
      <c r="O2585" s="193" t="s">
        <v>12476</v>
      </c>
      <c r="P2585" s="219" t="n">
        <v>44197</v>
      </c>
      <c r="Q2585" s="219" t="n">
        <v>44561</v>
      </c>
      <c r="R2585" s="193" t="n">
        <v>94</v>
      </c>
      <c r="S2585" s="193" t="s">
        <v>7112</v>
      </c>
      <c r="T2585" s="193" t="n">
        <v>44</v>
      </c>
      <c r="U2585" s="193" t="n">
        <v>8</v>
      </c>
      <c r="V2585" s="193" t="n">
        <v>122</v>
      </c>
      <c r="W2585" s="193" t="s">
        <v>12103</v>
      </c>
      <c r="X2585" s="196"/>
      <c r="Y2585" s="196"/>
      <c r="Z2585" s="196" t="n">
        <v>1</v>
      </c>
      <c r="AE2585" s="94" t="e">
        <f aca="false" t="array" ref="AE2585:AE2585">_xlfn.torow(_xlfn.unique(_xlfn._xlws.filter(cat_table[Subsector],$E2585=cat_table[Sector],"")))</f>
        <v>#NAME?</v>
      </c>
      <c r="AO2585" s="94" t="e">
        <f aca="false" t="array" ref="AO2585:AO2585">_xlfn.torow(_xlfn.unique(_xlfn._xlws.filter(cat_table[Sub-subsector],($E2585=cat_table[Sector])*($F2585=cat_table[Subsector]),"")))</f>
        <v>#NAME?</v>
      </c>
    </row>
    <row r="2586" customFormat="false" ht="15" hidden="false" customHeight="true" outlineLevel="0" collapsed="false">
      <c r="A2586" s="194" t="s">
        <v>12477</v>
      </c>
      <c r="B2586" s="20" t="str">
        <f aca="false">INDEX(Table2[], MATCH(L2586, Location_ID!$D$2:$D$648, 0), 1)</f>
        <v>d001430b-ea3b-4492-b0d0-6a9d93be5707</v>
      </c>
      <c r="C2586" s="194" t="s">
        <v>1240</v>
      </c>
      <c r="D2586" s="274" t="s">
        <v>354</v>
      </c>
      <c r="E2586" s="194" t="s">
        <v>7127</v>
      </c>
      <c r="F2586" s="194" t="s">
        <v>7705</v>
      </c>
      <c r="G2586" s="194" t="s">
        <v>7705</v>
      </c>
      <c r="H2586" s="199"/>
      <c r="I2586" s="194" t="s">
        <v>12478</v>
      </c>
      <c r="J2586" s="194" t="s">
        <v>12479</v>
      </c>
      <c r="K2586" s="194" t="s">
        <v>7120</v>
      </c>
      <c r="L2586" s="194" t="s">
        <v>2237</v>
      </c>
      <c r="M2586" s="194" t="s">
        <v>7110</v>
      </c>
      <c r="N2586" s="194" t="s">
        <v>12480</v>
      </c>
      <c r="O2586" s="194" t="s">
        <v>12481</v>
      </c>
      <c r="P2586" s="198" t="n">
        <v>43733</v>
      </c>
      <c r="Q2586" s="198" t="n">
        <v>43733</v>
      </c>
      <c r="R2586" s="194" t="n">
        <v>1</v>
      </c>
      <c r="S2586" s="194" t="s">
        <v>7130</v>
      </c>
      <c r="T2586" s="194" t="n">
        <v>121</v>
      </c>
      <c r="U2586" s="194" t="n">
        <v>75</v>
      </c>
      <c r="V2586" s="194" t="n">
        <v>167</v>
      </c>
      <c r="W2586" s="194" t="s">
        <v>12103</v>
      </c>
      <c r="X2586" s="199"/>
      <c r="Y2586" s="199"/>
      <c r="Z2586" s="199" t="n">
        <v>1</v>
      </c>
      <c r="AE2586" s="94" t="e">
        <f aca="false" t="array" ref="AE2586:AG2586">_xlfn.torow(_xlfn.unique(_xlfn._xlws.filter(cat_table[Subsector],$E2586=cat_table[Sector],"")))</f>
        <v>#NAME?</v>
      </c>
      <c r="AF2586" s="94" t="e">
        <v>#NAME?</v>
      </c>
      <c r="AG2586" s="94" t="e">
        <v>#NAME?</v>
      </c>
      <c r="AO2586" s="94" t="e">
        <f aca="false" t="array" ref="AO2586:AO2586">_xlfn.torow(_xlfn.unique(_xlfn._xlws.filter(cat_table[Sub-subsector],($E2586=cat_table[Sector])*($F2586=cat_table[Subsector]),"")))</f>
        <v>#NAME?</v>
      </c>
    </row>
    <row r="2587" customFormat="false" ht="15" hidden="false" customHeight="true" outlineLevel="0" collapsed="false">
      <c r="A2587" s="62" t="s">
        <v>12482</v>
      </c>
      <c r="B2587" s="20" t="e">
        <f aca="false">INDEX(Table2[], MATCH(L2587, Location_ID!$D$2:$D$648, 0), 1)</f>
        <v>#N/A</v>
      </c>
      <c r="C2587" s="52" t="s">
        <v>1245</v>
      </c>
      <c r="D2587" s="52" t="s">
        <v>354</v>
      </c>
      <c r="E2587" s="20" t="s">
        <v>7631</v>
      </c>
      <c r="F2587" s="20" t="s">
        <v>7632</v>
      </c>
      <c r="G2587" s="20" t="s">
        <v>7633</v>
      </c>
      <c r="H2587" s="20"/>
      <c r="I2587" s="62" t="s">
        <v>12483</v>
      </c>
      <c r="J2587" s="62" t="s">
        <v>12484</v>
      </c>
      <c r="K2587" s="62" t="s">
        <v>7124</v>
      </c>
      <c r="L2587" s="62" t="s">
        <v>10245</v>
      </c>
      <c r="M2587" s="62" t="s">
        <v>7129</v>
      </c>
      <c r="N2587" s="62" t="s">
        <v>12485</v>
      </c>
      <c r="O2587" s="62" t="s">
        <v>12484</v>
      </c>
      <c r="P2587" s="223" t="n">
        <v>45017</v>
      </c>
      <c r="Q2587" s="223" t="n">
        <v>45199</v>
      </c>
      <c r="R2587" s="62" t="n">
        <v>217</v>
      </c>
      <c r="S2587" s="62" t="s">
        <v>7122</v>
      </c>
      <c r="T2587" s="62" t="n">
        <v>79</v>
      </c>
      <c r="U2587" s="62"/>
      <c r="V2587" s="62"/>
      <c r="W2587" s="62" t="s">
        <v>12486</v>
      </c>
      <c r="X2587" s="200"/>
      <c r="Y2587" s="200"/>
      <c r="Z2587" s="200" t="n">
        <v>1</v>
      </c>
      <c r="AE2587" s="94" t="e">
        <f aca="false" t="array" ref="AE2587:AI2587">_xlfn.torow(_xlfn.unique(_xlfn._xlws.filter(cat_table[Subsector],$E2587=cat_table[Sector],"")))</f>
        <v>#NAME?</v>
      </c>
      <c r="AF2587" s="94" t="e">
        <v>#NAME?</v>
      </c>
      <c r="AG2587" s="94" t="e">
        <v>#NAME?</v>
      </c>
      <c r="AH2587" s="94" t="e">
        <v>#NAME?</v>
      </c>
      <c r="AI2587" s="94" t="e">
        <v>#NAME?</v>
      </c>
      <c r="AO2587" s="94" t="e">
        <f aca="false" t="array" ref="AO2587:AO2587">_xlfn.torow(_xlfn.unique(_xlfn._xlws.filter(cat_table[Sub-subsector],($E2587=cat_table[Sector])*($F2587=cat_table[Subsector]),"")))</f>
        <v>#NAME?</v>
      </c>
    </row>
    <row r="2588" customFormat="false" ht="15" hidden="false" customHeight="true" outlineLevel="0" collapsed="false">
      <c r="A2588" s="62" t="s">
        <v>12487</v>
      </c>
      <c r="B2588" s="20" t="e">
        <f aca="false">INDEX(Table2[], MATCH(L2588, Location_ID!$D$2:$D$648, 0), 1)</f>
        <v>#N/A</v>
      </c>
      <c r="C2588" s="52" t="s">
        <v>1245</v>
      </c>
      <c r="D2588" s="52" t="s">
        <v>354</v>
      </c>
      <c r="E2588" s="20" t="s">
        <v>7631</v>
      </c>
      <c r="F2588" s="20" t="s">
        <v>7632</v>
      </c>
      <c r="G2588" s="20" t="s">
        <v>7633</v>
      </c>
      <c r="H2588" s="20"/>
      <c r="I2588" s="62" t="s">
        <v>12488</v>
      </c>
      <c r="J2588" s="62" t="s">
        <v>12489</v>
      </c>
      <c r="K2588" s="62" t="s">
        <v>7124</v>
      </c>
      <c r="L2588" s="62" t="s">
        <v>10245</v>
      </c>
      <c r="M2588" s="62" t="s">
        <v>7129</v>
      </c>
      <c r="N2588" s="62" t="s">
        <v>12485</v>
      </c>
      <c r="O2588" s="62" t="s">
        <v>12489</v>
      </c>
      <c r="P2588" s="223" t="n">
        <v>45017</v>
      </c>
      <c r="Q2588" s="223" t="n">
        <v>45199</v>
      </c>
      <c r="R2588" s="62" t="n">
        <v>188</v>
      </c>
      <c r="S2588" s="62" t="s">
        <v>7122</v>
      </c>
      <c r="T2588" s="62" t="n">
        <v>79</v>
      </c>
      <c r="U2588" s="62"/>
      <c r="V2588" s="62"/>
      <c r="W2588" s="62" t="s">
        <v>12486</v>
      </c>
      <c r="X2588" s="200"/>
      <c r="Y2588" s="200"/>
      <c r="Z2588" s="200" t="n">
        <v>1</v>
      </c>
      <c r="AE2588" s="94" t="e">
        <f aca="false" t="array" ref="AE2588:AI2588">_xlfn.torow(_xlfn.unique(_xlfn._xlws.filter(cat_table[Subsector],$E2588=cat_table[Sector],"")))</f>
        <v>#NAME?</v>
      </c>
      <c r="AF2588" s="94" t="e">
        <v>#NAME?</v>
      </c>
      <c r="AG2588" s="94" t="e">
        <v>#NAME?</v>
      </c>
      <c r="AH2588" s="94" t="e">
        <v>#NAME?</v>
      </c>
      <c r="AI2588" s="94" t="e">
        <v>#NAME?</v>
      </c>
      <c r="AO2588" s="94" t="e">
        <f aca="false" t="array" ref="AO2588:AO2588">_xlfn.torow(_xlfn.unique(_xlfn._xlws.filter(cat_table[Sub-subsector],($E2588=cat_table[Sector])*($F2588=cat_table[Subsector]),"")))</f>
        <v>#NAME?</v>
      </c>
    </row>
    <row r="2589" customFormat="false" ht="15" hidden="false" customHeight="true" outlineLevel="0" collapsed="false">
      <c r="A2589" s="62" t="s">
        <v>12490</v>
      </c>
      <c r="B2589" s="20" t="e">
        <f aca="false">INDEX(Table2[], MATCH(L2589, Location_ID!$D$2:$D$648, 0), 1)</f>
        <v>#N/A</v>
      </c>
      <c r="C2589" s="52" t="s">
        <v>1245</v>
      </c>
      <c r="D2589" s="52" t="s">
        <v>354</v>
      </c>
      <c r="E2589" s="20" t="s">
        <v>7631</v>
      </c>
      <c r="F2589" s="20" t="s">
        <v>7632</v>
      </c>
      <c r="G2589" s="20" t="s">
        <v>7633</v>
      </c>
      <c r="H2589" s="20"/>
      <c r="I2589" s="62" t="s">
        <v>12491</v>
      </c>
      <c r="J2589" s="20" t="s">
        <v>12492</v>
      </c>
      <c r="K2589" s="62" t="s">
        <v>7124</v>
      </c>
      <c r="L2589" s="62" t="s">
        <v>10245</v>
      </c>
      <c r="M2589" s="62" t="s">
        <v>7129</v>
      </c>
      <c r="N2589" s="62" t="s">
        <v>12485</v>
      </c>
      <c r="O2589" s="20" t="s">
        <v>12492</v>
      </c>
      <c r="P2589" s="201" t="n">
        <v>45017</v>
      </c>
      <c r="Q2589" s="201" t="n">
        <v>45199</v>
      </c>
      <c r="R2589" s="20" t="n">
        <v>86</v>
      </c>
      <c r="S2589" s="62" t="s">
        <v>7122</v>
      </c>
      <c r="T2589" s="20" t="n">
        <v>58</v>
      </c>
      <c r="U2589" s="20"/>
      <c r="V2589" s="20"/>
      <c r="W2589" s="62" t="s">
        <v>12486</v>
      </c>
      <c r="X2589" s="35"/>
      <c r="Y2589" s="35"/>
      <c r="Z2589" s="200" t="n">
        <v>1</v>
      </c>
      <c r="AE2589" s="94" t="e">
        <f aca="false" t="array" ref="AE2589:AI2589">_xlfn.torow(_xlfn.unique(_xlfn._xlws.filter(cat_table[Subsector],$E2589=cat_table[Sector],"")))</f>
        <v>#NAME?</v>
      </c>
      <c r="AF2589" s="94" t="e">
        <v>#NAME?</v>
      </c>
      <c r="AG2589" s="94" t="e">
        <v>#NAME?</v>
      </c>
      <c r="AH2589" s="94" t="e">
        <v>#NAME?</v>
      </c>
      <c r="AI2589" s="94" t="e">
        <v>#NAME?</v>
      </c>
      <c r="AO2589" s="94" t="e">
        <f aca="false" t="array" ref="AO2589:AO2589">_xlfn.torow(_xlfn.unique(_xlfn._xlws.filter(cat_table[Sub-subsector],($E2589=cat_table[Sector])*($F2589=cat_table[Subsector]),"")))</f>
        <v>#NAME?</v>
      </c>
    </row>
    <row r="2590" customFormat="false" ht="15" hidden="false" customHeight="true" outlineLevel="0" collapsed="false">
      <c r="A2590" s="62" t="s">
        <v>12493</v>
      </c>
      <c r="B2590" s="20" t="e">
        <f aca="false">INDEX(Table2[], MATCH(L2590, Location_ID!$D$2:$D$648, 0), 1)</f>
        <v>#N/A</v>
      </c>
      <c r="C2590" s="52" t="s">
        <v>1245</v>
      </c>
      <c r="D2590" s="52" t="s">
        <v>354</v>
      </c>
      <c r="E2590" s="20" t="s">
        <v>7631</v>
      </c>
      <c r="F2590" s="20" t="s">
        <v>7632</v>
      </c>
      <c r="G2590" s="20" t="s">
        <v>7633</v>
      </c>
      <c r="H2590" s="20"/>
      <c r="I2590" s="62" t="s">
        <v>12494</v>
      </c>
      <c r="J2590" s="20" t="s">
        <v>12495</v>
      </c>
      <c r="K2590" s="62" t="s">
        <v>7124</v>
      </c>
      <c r="L2590" s="62" t="s">
        <v>10245</v>
      </c>
      <c r="M2590" s="62" t="s">
        <v>7129</v>
      </c>
      <c r="N2590" s="62" t="s">
        <v>12485</v>
      </c>
      <c r="O2590" s="20" t="s">
        <v>12495</v>
      </c>
      <c r="P2590" s="201" t="n">
        <v>45017</v>
      </c>
      <c r="Q2590" s="201" t="n">
        <v>45199</v>
      </c>
      <c r="R2590" s="20" t="n">
        <v>24</v>
      </c>
      <c r="S2590" s="62" t="s">
        <v>7122</v>
      </c>
      <c r="T2590" s="20" t="n">
        <v>35</v>
      </c>
      <c r="U2590" s="20"/>
      <c r="V2590" s="20"/>
      <c r="W2590" s="62" t="s">
        <v>12486</v>
      </c>
      <c r="X2590" s="35"/>
      <c r="Y2590" s="35"/>
      <c r="Z2590" s="200" t="n">
        <v>1</v>
      </c>
      <c r="AE2590" s="94" t="e">
        <f aca="false" t="array" ref="AE2590:AI2590">_xlfn.torow(_xlfn.unique(_xlfn._xlws.filter(cat_table[Subsector],$E2590=cat_table[Sector],"")))</f>
        <v>#NAME?</v>
      </c>
      <c r="AF2590" s="94" t="e">
        <v>#NAME?</v>
      </c>
      <c r="AG2590" s="94" t="e">
        <v>#NAME?</v>
      </c>
      <c r="AH2590" s="94" t="e">
        <v>#NAME?</v>
      </c>
      <c r="AI2590" s="94" t="e">
        <v>#NAME?</v>
      </c>
      <c r="AO2590" s="94" t="e">
        <f aca="false" t="array" ref="AO2590:AO2590">_xlfn.torow(_xlfn.unique(_xlfn._xlws.filter(cat_table[Sub-subsector],($E2590=cat_table[Sector])*($F2590=cat_table[Subsector]),"")))</f>
        <v>#NAME?</v>
      </c>
    </row>
    <row r="2591" customFormat="false" ht="15" hidden="false" customHeight="true" outlineLevel="0" collapsed="false">
      <c r="A2591" s="129" t="s">
        <v>12496</v>
      </c>
      <c r="B2591" s="20" t="e">
        <f aca="false">INDEX(Table2[], MATCH(L2591, Location_ID!$D$2:$D$648, 0), 1)</f>
        <v>#N/A</v>
      </c>
      <c r="C2591" s="277" t="s">
        <v>1245</v>
      </c>
      <c r="D2591" s="277" t="s">
        <v>354</v>
      </c>
      <c r="E2591" s="165" t="s">
        <v>7631</v>
      </c>
      <c r="F2591" s="165" t="s">
        <v>7632</v>
      </c>
      <c r="G2591" s="165" t="s">
        <v>7633</v>
      </c>
      <c r="H2591" s="192"/>
      <c r="I2591" s="125" t="s">
        <v>12497</v>
      </c>
      <c r="J2591" s="165" t="s">
        <v>12498</v>
      </c>
      <c r="K2591" s="125" t="s">
        <v>7124</v>
      </c>
      <c r="L2591" s="129" t="s">
        <v>10245</v>
      </c>
      <c r="M2591" s="125" t="s">
        <v>7129</v>
      </c>
      <c r="N2591" s="129" t="s">
        <v>12485</v>
      </c>
      <c r="O2591" s="165" t="s">
        <v>12498</v>
      </c>
      <c r="P2591" s="191" t="n">
        <v>45017</v>
      </c>
      <c r="Q2591" s="191" t="n">
        <v>45199</v>
      </c>
      <c r="R2591" s="165" t="n">
        <v>52</v>
      </c>
      <c r="S2591" s="125" t="s">
        <v>7122</v>
      </c>
      <c r="T2591" s="165" t="n">
        <v>62</v>
      </c>
      <c r="U2591" s="165"/>
      <c r="V2591" s="165"/>
      <c r="W2591" s="129" t="s">
        <v>12486</v>
      </c>
      <c r="X2591" s="165"/>
      <c r="Y2591" s="192"/>
      <c r="Z2591" s="129" t="n">
        <v>1</v>
      </c>
      <c r="AE2591" s="94" t="e">
        <f aca="false" t="array" ref="AE2591:AI2591">_xlfn.torow(_xlfn.unique(_xlfn._xlws.filter(cat_table[Subsector],$E2591=cat_table[Sector],"")))</f>
        <v>#NAME?</v>
      </c>
      <c r="AF2591" s="94" t="e">
        <v>#NAME?</v>
      </c>
      <c r="AG2591" s="94" t="e">
        <v>#NAME?</v>
      </c>
      <c r="AH2591" s="94" t="e">
        <v>#NAME?</v>
      </c>
      <c r="AI2591" s="94" t="e">
        <v>#NAME?</v>
      </c>
      <c r="AO2591" s="94" t="e">
        <f aca="false" t="array" ref="AO2591:AO2591">_xlfn.torow(_xlfn.unique(_xlfn._xlws.filter(cat_table[Sub-subsector],($E2591=cat_table[Sector])*($F2591=cat_table[Subsector]),"")))</f>
        <v>#NAME?</v>
      </c>
    </row>
    <row r="2592" customFormat="false" ht="15" hidden="false" customHeight="true" outlineLevel="0" collapsed="false">
      <c r="A2592" s="194" t="s">
        <v>12499</v>
      </c>
      <c r="B2592" s="20" t="str">
        <f aca="false">INDEX(Table2[], MATCH(L2592, Location_ID!$D$2:$D$648, 0), 1)</f>
        <v>62ddc153-b84b-4281-8017-89479b5d1e13</v>
      </c>
      <c r="C2592" s="193" t="s">
        <v>1250</v>
      </c>
      <c r="D2592" s="273" t="s">
        <v>354</v>
      </c>
      <c r="E2592" s="193" t="s">
        <v>7134</v>
      </c>
      <c r="F2592" s="193" t="s">
        <v>7135</v>
      </c>
      <c r="G2592" s="193" t="s">
        <v>7895</v>
      </c>
      <c r="H2592" s="196"/>
      <c r="I2592" s="193" t="s">
        <v>12500</v>
      </c>
      <c r="J2592" s="193" t="s">
        <v>2791</v>
      </c>
      <c r="K2592" s="193" t="s">
        <v>7109</v>
      </c>
      <c r="L2592" s="193" t="s">
        <v>2791</v>
      </c>
      <c r="M2592" s="193" t="s">
        <v>7121</v>
      </c>
      <c r="N2592" s="193" t="s">
        <v>12501</v>
      </c>
      <c r="O2592" s="193" t="s">
        <v>12502</v>
      </c>
      <c r="P2592" s="219" t="n">
        <v>43238</v>
      </c>
      <c r="Q2592" s="219" t="n">
        <v>43252</v>
      </c>
      <c r="R2592" s="193" t="n">
        <v>5</v>
      </c>
      <c r="S2592" s="193" t="s">
        <v>7130</v>
      </c>
      <c r="T2592" s="193" t="n">
        <v>2.7</v>
      </c>
      <c r="U2592" s="193" t="n">
        <v>1.2</v>
      </c>
      <c r="V2592" s="193" t="n">
        <v>6.1</v>
      </c>
      <c r="W2592" s="193" t="s">
        <v>11997</v>
      </c>
      <c r="X2592" s="196"/>
      <c r="Y2592" s="196"/>
      <c r="Z2592" s="196" t="n">
        <v>1</v>
      </c>
      <c r="AE2592" s="94" t="e">
        <f aca="false" t="array" ref="AE2592:AK2592">_xlfn.torow(_xlfn.unique(_xlfn._xlws.filter(cat_table[Subsector],$E2592=cat_table[Sector],"")))</f>
        <v>#NAME?</v>
      </c>
      <c r="AF2592" s="94" t="e">
        <v>#NAME?</v>
      </c>
      <c r="AG2592" s="94" t="e">
        <v>#NAME?</v>
      </c>
      <c r="AH2592" s="94" t="e">
        <v>#NAME?</v>
      </c>
      <c r="AI2592" s="94" t="e">
        <v>#NAME?</v>
      </c>
      <c r="AJ2592" s="94" t="e">
        <v>#NAME?</v>
      </c>
      <c r="AK2592" s="94" t="e">
        <v>#NAME?</v>
      </c>
      <c r="AO2592" s="94" t="e">
        <f aca="false" t="array" ref="AO2592:AT2592">_xlfn.torow(_xlfn.unique(_xlfn._xlws.filter(cat_table[Sub-subsector],($E2592=cat_table[Sector])*($F2592=cat_table[Subsector]),"")))</f>
        <v>#NAME?</v>
      </c>
      <c r="AP2592" s="94" t="e">
        <v>#NAME?</v>
      </c>
      <c r="AQ2592" s="94" t="e">
        <v>#NAME?</v>
      </c>
      <c r="AR2592" s="94" t="e">
        <v>#NAME?</v>
      </c>
      <c r="AS2592" s="94" t="e">
        <v>#NAME?</v>
      </c>
      <c r="AT2592" s="94" t="e">
        <v>#NAME?</v>
      </c>
    </row>
    <row r="2593" customFormat="false" ht="15" hidden="false" customHeight="true" outlineLevel="0" collapsed="false">
      <c r="A2593" s="194" t="s">
        <v>12503</v>
      </c>
      <c r="B2593" s="20" t="str">
        <f aca="false">INDEX(Table2[], MATCH(L2593, Location_ID!$D$2:$D$648, 0), 1)</f>
        <v>62ddc153-b84b-4281-8017-89479b5d1e13</v>
      </c>
      <c r="C2593" s="193" t="s">
        <v>1250</v>
      </c>
      <c r="D2593" s="273" t="s">
        <v>354</v>
      </c>
      <c r="E2593" s="193" t="s">
        <v>7134</v>
      </c>
      <c r="F2593" s="193" t="s">
        <v>7135</v>
      </c>
      <c r="G2593" s="193" t="s">
        <v>7895</v>
      </c>
      <c r="H2593" s="196"/>
      <c r="I2593" s="193" t="s">
        <v>12500</v>
      </c>
      <c r="J2593" s="193" t="s">
        <v>2791</v>
      </c>
      <c r="K2593" s="193" t="s">
        <v>7109</v>
      </c>
      <c r="L2593" s="193" t="s">
        <v>2791</v>
      </c>
      <c r="M2593" s="193" t="s">
        <v>7121</v>
      </c>
      <c r="N2593" s="193" t="s">
        <v>12501</v>
      </c>
      <c r="O2593" s="193" t="s">
        <v>12504</v>
      </c>
      <c r="P2593" s="219" t="n">
        <v>43238</v>
      </c>
      <c r="Q2593" s="219" t="n">
        <v>43252</v>
      </c>
      <c r="R2593" s="193" t="n">
        <v>7</v>
      </c>
      <c r="S2593" s="193" t="s">
        <v>7130</v>
      </c>
      <c r="T2593" s="193" t="n">
        <v>1.8</v>
      </c>
      <c r="U2593" s="193" t="n">
        <v>1.6</v>
      </c>
      <c r="V2593" s="193" t="n">
        <v>2.1</v>
      </c>
      <c r="W2593" s="193" t="s">
        <v>11997</v>
      </c>
      <c r="X2593" s="196"/>
      <c r="Y2593" s="196"/>
      <c r="Z2593" s="196" t="n">
        <v>1</v>
      </c>
      <c r="AE2593" s="94" t="e">
        <f aca="false" t="array" ref="AE2593:AK2593">_xlfn.torow(_xlfn.unique(_xlfn._xlws.filter(cat_table[Subsector],$E2593=cat_table[Sector],"")))</f>
        <v>#NAME?</v>
      </c>
      <c r="AF2593" s="94" t="e">
        <v>#NAME?</v>
      </c>
      <c r="AG2593" s="94" t="e">
        <v>#NAME?</v>
      </c>
      <c r="AH2593" s="94" t="e">
        <v>#NAME?</v>
      </c>
      <c r="AI2593" s="94" t="e">
        <v>#NAME?</v>
      </c>
      <c r="AJ2593" s="94" t="e">
        <v>#NAME?</v>
      </c>
      <c r="AK2593" s="94" t="e">
        <v>#NAME?</v>
      </c>
      <c r="AO2593" s="94" t="e">
        <f aca="false" t="array" ref="AO2593:AT2593">_xlfn.torow(_xlfn.unique(_xlfn._xlws.filter(cat_table[Sub-subsector],($E2593=cat_table[Sector])*($F2593=cat_table[Subsector]),"")))</f>
        <v>#NAME?</v>
      </c>
      <c r="AP2593" s="94" t="e">
        <v>#NAME?</v>
      </c>
      <c r="AQ2593" s="94" t="e">
        <v>#NAME?</v>
      </c>
      <c r="AR2593" s="94" t="e">
        <v>#NAME?</v>
      </c>
      <c r="AS2593" s="94" t="e">
        <v>#NAME?</v>
      </c>
      <c r="AT2593" s="94" t="e">
        <v>#NAME?</v>
      </c>
    </row>
    <row r="2594" customFormat="false" ht="15" hidden="false" customHeight="true" outlineLevel="0" collapsed="false">
      <c r="A2594" s="194" t="s">
        <v>12505</v>
      </c>
      <c r="B2594" s="20" t="str">
        <f aca="false">INDEX(Table2[], MATCH(L2594, Location_ID!$D$2:$D$648, 0), 1)</f>
        <v>5bae4563-71dc-4e34-93cf-9cc261569698</v>
      </c>
      <c r="C2594" s="193" t="s">
        <v>1250</v>
      </c>
      <c r="D2594" s="273" t="s">
        <v>354</v>
      </c>
      <c r="E2594" s="193" t="s">
        <v>7134</v>
      </c>
      <c r="F2594" s="193" t="s">
        <v>7135</v>
      </c>
      <c r="G2594" s="193" t="s">
        <v>7895</v>
      </c>
      <c r="H2594" s="196"/>
      <c r="I2594" s="193" t="s">
        <v>12500</v>
      </c>
      <c r="J2594" s="194" t="s">
        <v>2793</v>
      </c>
      <c r="K2594" s="193" t="s">
        <v>7109</v>
      </c>
      <c r="L2594" s="194" t="s">
        <v>2793</v>
      </c>
      <c r="M2594" s="194" t="s">
        <v>7121</v>
      </c>
      <c r="N2594" s="194" t="s">
        <v>12501</v>
      </c>
      <c r="O2594" s="194" t="s">
        <v>12502</v>
      </c>
      <c r="P2594" s="198" t="n">
        <v>43238</v>
      </c>
      <c r="Q2594" s="198" t="n">
        <v>43252</v>
      </c>
      <c r="R2594" s="194" t="n">
        <v>13</v>
      </c>
      <c r="S2594" s="193" t="s">
        <v>7130</v>
      </c>
      <c r="T2594" s="194" t="n">
        <v>9.5</v>
      </c>
      <c r="U2594" s="194" t="n">
        <v>4.2</v>
      </c>
      <c r="V2594" s="194" t="n">
        <v>15</v>
      </c>
      <c r="W2594" s="194" t="s">
        <v>11997</v>
      </c>
      <c r="X2594" s="199"/>
      <c r="Y2594" s="199"/>
      <c r="Z2594" s="196" t="n">
        <v>1</v>
      </c>
      <c r="AE2594" s="94" t="e">
        <f aca="false" t="array" ref="AE2594:AK2594">_xlfn.torow(_xlfn.unique(_xlfn._xlws.filter(cat_table[Subsector],$E2594=cat_table[Sector],"")))</f>
        <v>#NAME?</v>
      </c>
      <c r="AF2594" s="94" t="e">
        <v>#NAME?</v>
      </c>
      <c r="AG2594" s="94" t="e">
        <v>#NAME?</v>
      </c>
      <c r="AH2594" s="94" t="e">
        <v>#NAME?</v>
      </c>
      <c r="AI2594" s="94" t="e">
        <v>#NAME?</v>
      </c>
      <c r="AJ2594" s="94" t="e">
        <v>#NAME?</v>
      </c>
      <c r="AK2594" s="94" t="e">
        <v>#NAME?</v>
      </c>
      <c r="AO2594" s="94" t="e">
        <f aca="false" t="array" ref="AO2594:AT2594">_xlfn.torow(_xlfn.unique(_xlfn._xlws.filter(cat_table[Sub-subsector],($E2594=cat_table[Sector])*($F2594=cat_table[Subsector]),"")))</f>
        <v>#NAME?</v>
      </c>
      <c r="AP2594" s="94" t="e">
        <v>#NAME?</v>
      </c>
      <c r="AQ2594" s="94" t="e">
        <v>#NAME?</v>
      </c>
      <c r="AR2594" s="94" t="e">
        <v>#NAME?</v>
      </c>
      <c r="AS2594" s="94" t="e">
        <v>#NAME?</v>
      </c>
      <c r="AT2594" s="94" t="e">
        <v>#NAME?</v>
      </c>
    </row>
    <row r="2595" customFormat="false" ht="15" hidden="false" customHeight="true" outlineLevel="0" collapsed="false">
      <c r="A2595" s="194" t="s">
        <v>12506</v>
      </c>
      <c r="B2595" s="20" t="str">
        <f aca="false">INDEX(Table2[], MATCH(L2595, Location_ID!$D$2:$D$648, 0), 1)</f>
        <v>5bae4563-71dc-4e34-93cf-9cc261569698</v>
      </c>
      <c r="C2595" s="193" t="s">
        <v>1250</v>
      </c>
      <c r="D2595" s="273" t="s">
        <v>354</v>
      </c>
      <c r="E2595" s="193" t="s">
        <v>7134</v>
      </c>
      <c r="F2595" s="193" t="s">
        <v>7135</v>
      </c>
      <c r="G2595" s="193" t="s">
        <v>7895</v>
      </c>
      <c r="H2595" s="279"/>
      <c r="I2595" s="280" t="s">
        <v>12500</v>
      </c>
      <c r="J2595" s="193" t="s">
        <v>2793</v>
      </c>
      <c r="K2595" s="193" t="s">
        <v>7109</v>
      </c>
      <c r="L2595" s="193" t="s">
        <v>2793</v>
      </c>
      <c r="M2595" s="193" t="s">
        <v>7121</v>
      </c>
      <c r="N2595" s="193" t="s">
        <v>12501</v>
      </c>
      <c r="O2595" s="193" t="s">
        <v>12504</v>
      </c>
      <c r="P2595" s="219" t="n">
        <v>43238</v>
      </c>
      <c r="Q2595" s="219" t="n">
        <v>43252</v>
      </c>
      <c r="R2595" s="193" t="n">
        <v>14</v>
      </c>
      <c r="S2595" s="193" t="s">
        <v>7130</v>
      </c>
      <c r="T2595" s="193" t="n">
        <v>9.8</v>
      </c>
      <c r="U2595" s="193" t="n">
        <v>0.8</v>
      </c>
      <c r="V2595" s="193" t="n">
        <v>19.3</v>
      </c>
      <c r="W2595" s="193" t="s">
        <v>11997</v>
      </c>
      <c r="X2595" s="196"/>
      <c r="Y2595" s="196"/>
      <c r="Z2595" s="196" t="n">
        <v>1</v>
      </c>
      <c r="AE2595" s="94" t="e">
        <f aca="false" t="array" ref="AE2595:AK2595">_xlfn.torow(_xlfn.unique(_xlfn._xlws.filter(cat_table[Subsector],$E2595=cat_table[Sector],"")))</f>
        <v>#NAME?</v>
      </c>
      <c r="AF2595" s="94" t="e">
        <v>#NAME?</v>
      </c>
      <c r="AG2595" s="94" t="e">
        <v>#NAME?</v>
      </c>
      <c r="AH2595" s="94" t="e">
        <v>#NAME?</v>
      </c>
      <c r="AI2595" s="94" t="e">
        <v>#NAME?</v>
      </c>
      <c r="AJ2595" s="94" t="e">
        <v>#NAME?</v>
      </c>
      <c r="AK2595" s="94" t="e">
        <v>#NAME?</v>
      </c>
      <c r="AO2595" s="94" t="e">
        <f aca="false" t="array" ref="AO2595:AT2595">_xlfn.torow(_xlfn.unique(_xlfn._xlws.filter(cat_table[Sub-subsector],($E2595=cat_table[Sector])*($F2595=cat_table[Subsector]),"")))</f>
        <v>#NAME?</v>
      </c>
      <c r="AP2595" s="94" t="e">
        <v>#NAME?</v>
      </c>
      <c r="AQ2595" s="94" t="e">
        <v>#NAME?</v>
      </c>
      <c r="AR2595" s="94" t="e">
        <v>#NAME?</v>
      </c>
      <c r="AS2595" s="94" t="e">
        <v>#NAME?</v>
      </c>
      <c r="AT2595" s="94" t="e">
        <v>#NAME?</v>
      </c>
    </row>
    <row r="2596" customFormat="false" ht="15" hidden="false" customHeight="true" outlineLevel="0" collapsed="false">
      <c r="A2596" s="194" t="s">
        <v>12507</v>
      </c>
      <c r="B2596" s="20" t="str">
        <f aca="false">INDEX(Table2[], MATCH(L2596, Location_ID!$D$2:$D$648, 0), 1)</f>
        <v>9ae5defe-dcf0-4d93-9296-e98fe81405ff</v>
      </c>
      <c r="C2596" s="193" t="s">
        <v>1250</v>
      </c>
      <c r="D2596" s="273" t="s">
        <v>354</v>
      </c>
      <c r="E2596" s="193" t="s">
        <v>7134</v>
      </c>
      <c r="F2596" s="193" t="s">
        <v>7135</v>
      </c>
      <c r="G2596" s="193" t="s">
        <v>7895</v>
      </c>
      <c r="H2596" s="279"/>
      <c r="I2596" s="280" t="s">
        <v>12500</v>
      </c>
      <c r="J2596" s="193" t="s">
        <v>2795</v>
      </c>
      <c r="K2596" s="193" t="s">
        <v>7109</v>
      </c>
      <c r="L2596" s="193" t="s">
        <v>2795</v>
      </c>
      <c r="M2596" s="193" t="s">
        <v>7121</v>
      </c>
      <c r="N2596" s="193" t="s">
        <v>12501</v>
      </c>
      <c r="O2596" s="193" t="s">
        <v>12502</v>
      </c>
      <c r="P2596" s="219" t="n">
        <v>43238</v>
      </c>
      <c r="Q2596" s="219" t="n">
        <v>43252</v>
      </c>
      <c r="R2596" s="193" t="n">
        <v>2</v>
      </c>
      <c r="S2596" s="193" t="s">
        <v>7130</v>
      </c>
      <c r="T2596" s="193" t="n">
        <v>4.4</v>
      </c>
      <c r="U2596" s="193" t="n">
        <v>3.2</v>
      </c>
      <c r="V2596" s="193" t="n">
        <v>5.6</v>
      </c>
      <c r="W2596" s="193" t="s">
        <v>11997</v>
      </c>
      <c r="X2596" s="196"/>
      <c r="Y2596" s="196"/>
      <c r="Z2596" s="196" t="n">
        <v>1</v>
      </c>
      <c r="AE2596" s="94" t="e">
        <f aca="false" t="array" ref="AE2596:AK2596">_xlfn.torow(_xlfn.unique(_xlfn._xlws.filter(cat_table[Subsector],$E2596=cat_table[Sector],"")))</f>
        <v>#NAME?</v>
      </c>
      <c r="AF2596" s="94" t="e">
        <v>#NAME?</v>
      </c>
      <c r="AG2596" s="94" t="e">
        <v>#NAME?</v>
      </c>
      <c r="AH2596" s="94" t="e">
        <v>#NAME?</v>
      </c>
      <c r="AI2596" s="94" t="e">
        <v>#NAME?</v>
      </c>
      <c r="AJ2596" s="94" t="e">
        <v>#NAME?</v>
      </c>
      <c r="AK2596" s="94" t="e">
        <v>#NAME?</v>
      </c>
      <c r="AO2596" s="94" t="e">
        <f aca="false" t="array" ref="AO2596:AT2596">_xlfn.torow(_xlfn.unique(_xlfn._xlws.filter(cat_table[Sub-subsector],($E2596=cat_table[Sector])*($F2596=cat_table[Subsector]),"")))</f>
        <v>#NAME?</v>
      </c>
      <c r="AP2596" s="94" t="e">
        <v>#NAME?</v>
      </c>
      <c r="AQ2596" s="94" t="e">
        <v>#NAME?</v>
      </c>
      <c r="AR2596" s="94" t="e">
        <v>#NAME?</v>
      </c>
      <c r="AS2596" s="94" t="e">
        <v>#NAME?</v>
      </c>
      <c r="AT2596" s="94" t="e">
        <v>#NAME?</v>
      </c>
    </row>
    <row r="2597" customFormat="false" ht="15" hidden="false" customHeight="true" outlineLevel="0" collapsed="false">
      <c r="A2597" s="194" t="s">
        <v>12508</v>
      </c>
      <c r="B2597" s="20" t="str">
        <f aca="false">INDEX(Table2[], MATCH(L2597, Location_ID!$D$2:$D$648, 0), 1)</f>
        <v>9ae5defe-dcf0-4d93-9296-e98fe81405ff</v>
      </c>
      <c r="C2597" s="193" t="s">
        <v>1250</v>
      </c>
      <c r="D2597" s="273" t="s">
        <v>354</v>
      </c>
      <c r="E2597" s="193" t="s">
        <v>7134</v>
      </c>
      <c r="F2597" s="193" t="s">
        <v>7135</v>
      </c>
      <c r="G2597" s="193" t="s">
        <v>7895</v>
      </c>
      <c r="H2597" s="279"/>
      <c r="I2597" s="280" t="s">
        <v>12500</v>
      </c>
      <c r="J2597" s="193" t="s">
        <v>2795</v>
      </c>
      <c r="K2597" s="193" t="s">
        <v>7109</v>
      </c>
      <c r="L2597" s="193" t="s">
        <v>2795</v>
      </c>
      <c r="M2597" s="193" t="s">
        <v>7121</v>
      </c>
      <c r="N2597" s="193" t="s">
        <v>12501</v>
      </c>
      <c r="O2597" s="193" t="s">
        <v>12504</v>
      </c>
      <c r="P2597" s="219" t="n">
        <v>43238</v>
      </c>
      <c r="Q2597" s="219" t="n">
        <v>43252</v>
      </c>
      <c r="R2597" s="193" t="n">
        <v>3</v>
      </c>
      <c r="S2597" s="193" t="s">
        <v>7130</v>
      </c>
      <c r="T2597" s="193" t="n">
        <v>3.2</v>
      </c>
      <c r="U2597" s="193" t="n">
        <v>0.3</v>
      </c>
      <c r="V2597" s="193" t="n">
        <v>4.9</v>
      </c>
      <c r="W2597" s="193" t="s">
        <v>11997</v>
      </c>
      <c r="X2597" s="196"/>
      <c r="Y2597" s="196"/>
      <c r="Z2597" s="196" t="n">
        <v>1</v>
      </c>
      <c r="AE2597" s="94" t="e">
        <f aca="false" t="array" ref="AE2597:AK2597">_xlfn.torow(_xlfn.unique(_xlfn._xlws.filter(cat_table[Subsector],$E2597=cat_table[Sector],"")))</f>
        <v>#NAME?</v>
      </c>
      <c r="AF2597" s="94" t="e">
        <v>#NAME?</v>
      </c>
      <c r="AG2597" s="94" t="e">
        <v>#NAME?</v>
      </c>
      <c r="AH2597" s="94" t="e">
        <v>#NAME?</v>
      </c>
      <c r="AI2597" s="94" t="e">
        <v>#NAME?</v>
      </c>
      <c r="AJ2597" s="94" t="e">
        <v>#NAME?</v>
      </c>
      <c r="AK2597" s="94" t="e">
        <v>#NAME?</v>
      </c>
      <c r="AO2597" s="94" t="e">
        <f aca="false" t="array" ref="AO2597:AT2597">_xlfn.torow(_xlfn.unique(_xlfn._xlws.filter(cat_table[Sub-subsector],($E2597=cat_table[Sector])*($F2597=cat_table[Subsector]),"")))</f>
        <v>#NAME?</v>
      </c>
      <c r="AP2597" s="94" t="e">
        <v>#NAME?</v>
      </c>
      <c r="AQ2597" s="94" t="e">
        <v>#NAME?</v>
      </c>
      <c r="AR2597" s="94" t="e">
        <v>#NAME?</v>
      </c>
      <c r="AS2597" s="94" t="e">
        <v>#NAME?</v>
      </c>
      <c r="AT2597" s="94" t="e">
        <v>#NAME?</v>
      </c>
    </row>
    <row r="2598" customFormat="false" ht="15" hidden="false" customHeight="true" outlineLevel="0" collapsed="false">
      <c r="A2598" s="194" t="s">
        <v>12509</v>
      </c>
      <c r="B2598" s="20" t="str">
        <f aca="false">INDEX(Table2[], MATCH(L2598, Location_ID!$D$2:$D$648, 0), 1)</f>
        <v>cc8177d7-1dcb-4e9d-b210-70632efc851e</v>
      </c>
      <c r="C2598" s="193" t="s">
        <v>1250</v>
      </c>
      <c r="D2598" s="273" t="s">
        <v>354</v>
      </c>
      <c r="E2598" s="193" t="s">
        <v>7134</v>
      </c>
      <c r="F2598" s="193" t="s">
        <v>7135</v>
      </c>
      <c r="G2598" s="193" t="s">
        <v>7895</v>
      </c>
      <c r="H2598" s="279"/>
      <c r="I2598" s="280" t="s">
        <v>12500</v>
      </c>
      <c r="J2598" s="193" t="s">
        <v>2797</v>
      </c>
      <c r="K2598" s="193" t="s">
        <v>7109</v>
      </c>
      <c r="L2598" s="193" t="s">
        <v>2797</v>
      </c>
      <c r="M2598" s="193" t="s">
        <v>7121</v>
      </c>
      <c r="N2598" s="193" t="s">
        <v>12501</v>
      </c>
      <c r="O2598" s="193" t="s">
        <v>12502</v>
      </c>
      <c r="P2598" s="219" t="n">
        <v>43238</v>
      </c>
      <c r="Q2598" s="219" t="n">
        <v>43252</v>
      </c>
      <c r="R2598" s="193" t="n">
        <v>4</v>
      </c>
      <c r="S2598" s="193" t="s">
        <v>7130</v>
      </c>
      <c r="T2598" s="193" t="n">
        <v>6.3</v>
      </c>
      <c r="U2598" s="193" t="n">
        <v>2.7</v>
      </c>
      <c r="V2598" s="193" t="n">
        <v>11.3</v>
      </c>
      <c r="W2598" s="193" t="s">
        <v>11997</v>
      </c>
      <c r="X2598" s="196"/>
      <c r="Y2598" s="196"/>
      <c r="Z2598" s="196" t="n">
        <v>1</v>
      </c>
      <c r="AE2598" s="94" t="e">
        <f aca="false" t="array" ref="AE2598:AK2598">_xlfn.torow(_xlfn.unique(_xlfn._xlws.filter(cat_table[Subsector],$E2598=cat_table[Sector],"")))</f>
        <v>#NAME?</v>
      </c>
      <c r="AF2598" s="94" t="e">
        <v>#NAME?</v>
      </c>
      <c r="AG2598" s="94" t="e">
        <v>#NAME?</v>
      </c>
      <c r="AH2598" s="94" t="e">
        <v>#NAME?</v>
      </c>
      <c r="AI2598" s="94" t="e">
        <v>#NAME?</v>
      </c>
      <c r="AJ2598" s="94" t="e">
        <v>#NAME?</v>
      </c>
      <c r="AK2598" s="94" t="e">
        <v>#NAME?</v>
      </c>
      <c r="AO2598" s="94" t="e">
        <f aca="false" t="array" ref="AO2598:AT2598">_xlfn.torow(_xlfn.unique(_xlfn._xlws.filter(cat_table[Sub-subsector],($E2598=cat_table[Sector])*($F2598=cat_table[Subsector]),"")))</f>
        <v>#NAME?</v>
      </c>
      <c r="AP2598" s="94" t="e">
        <v>#NAME?</v>
      </c>
      <c r="AQ2598" s="94" t="e">
        <v>#NAME?</v>
      </c>
      <c r="AR2598" s="94" t="e">
        <v>#NAME?</v>
      </c>
      <c r="AS2598" s="94" t="e">
        <v>#NAME?</v>
      </c>
      <c r="AT2598" s="94" t="e">
        <v>#NAME?</v>
      </c>
    </row>
    <row r="2599" customFormat="false" ht="15" hidden="false" customHeight="true" outlineLevel="0" collapsed="false">
      <c r="A2599" s="194" t="s">
        <v>12510</v>
      </c>
      <c r="B2599" s="20" t="str">
        <f aca="false">INDEX(Table2[], MATCH(L2599, Location_ID!$D$2:$D$648, 0), 1)</f>
        <v>cc8177d7-1dcb-4e9d-b210-70632efc851e</v>
      </c>
      <c r="C2599" s="193" t="s">
        <v>1250</v>
      </c>
      <c r="D2599" s="273" t="s">
        <v>354</v>
      </c>
      <c r="E2599" s="193" t="s">
        <v>7134</v>
      </c>
      <c r="F2599" s="193" t="s">
        <v>7135</v>
      </c>
      <c r="G2599" s="193" t="s">
        <v>7895</v>
      </c>
      <c r="H2599" s="279"/>
      <c r="I2599" s="280" t="s">
        <v>12500</v>
      </c>
      <c r="J2599" s="193" t="s">
        <v>2797</v>
      </c>
      <c r="K2599" s="193" t="s">
        <v>7109</v>
      </c>
      <c r="L2599" s="193" t="s">
        <v>2797</v>
      </c>
      <c r="M2599" s="193" t="s">
        <v>7121</v>
      </c>
      <c r="N2599" s="193" t="s">
        <v>12501</v>
      </c>
      <c r="O2599" s="193" t="s">
        <v>12504</v>
      </c>
      <c r="P2599" s="219" t="n">
        <v>43238</v>
      </c>
      <c r="Q2599" s="219" t="n">
        <v>43252</v>
      </c>
      <c r="R2599" s="193" t="n">
        <v>5</v>
      </c>
      <c r="S2599" s="193" t="s">
        <v>7130</v>
      </c>
      <c r="T2599" s="193" t="n">
        <v>4.9</v>
      </c>
      <c r="U2599" s="193" t="n">
        <v>1.1</v>
      </c>
      <c r="V2599" s="193" t="n">
        <v>9.6</v>
      </c>
      <c r="W2599" s="193" t="s">
        <v>11997</v>
      </c>
      <c r="X2599" s="196"/>
      <c r="Y2599" s="196"/>
      <c r="Z2599" s="196" t="n">
        <v>1</v>
      </c>
      <c r="AE2599" s="94" t="e">
        <f aca="false" t="array" ref="AE2599:AK2599">_xlfn.torow(_xlfn.unique(_xlfn._xlws.filter(cat_table[Subsector],$E2599=cat_table[Sector],"")))</f>
        <v>#NAME?</v>
      </c>
      <c r="AF2599" s="94" t="e">
        <v>#NAME?</v>
      </c>
      <c r="AG2599" s="94" t="e">
        <v>#NAME?</v>
      </c>
      <c r="AH2599" s="94" t="e">
        <v>#NAME?</v>
      </c>
      <c r="AI2599" s="94" t="e">
        <v>#NAME?</v>
      </c>
      <c r="AJ2599" s="94" t="e">
        <v>#NAME?</v>
      </c>
      <c r="AK2599" s="94" t="e">
        <v>#NAME?</v>
      </c>
      <c r="AO2599" s="94" t="e">
        <f aca="false" t="array" ref="AO2599:AT2599">_xlfn.torow(_xlfn.unique(_xlfn._xlws.filter(cat_table[Sub-subsector],($E2599=cat_table[Sector])*($F2599=cat_table[Subsector]),"")))</f>
        <v>#NAME?</v>
      </c>
      <c r="AP2599" s="94" t="e">
        <v>#NAME?</v>
      </c>
      <c r="AQ2599" s="94" t="e">
        <v>#NAME?</v>
      </c>
      <c r="AR2599" s="94" t="e">
        <v>#NAME?</v>
      </c>
      <c r="AS2599" s="94" t="e">
        <v>#NAME?</v>
      </c>
      <c r="AT2599" s="94" t="e">
        <v>#NAME?</v>
      </c>
    </row>
    <row r="2600" customFormat="false" ht="15" hidden="false" customHeight="true" outlineLevel="0" collapsed="false">
      <c r="A2600" s="194" t="s">
        <v>12511</v>
      </c>
      <c r="B2600" s="20" t="str">
        <f aca="false">INDEX(Table2[], MATCH(L2600, Location_ID!$D$2:$D$648, 0), 1)</f>
        <v>cc0ab63d-2ef7-4534-8d4e-a106f2ba41b6</v>
      </c>
      <c r="C2600" s="193" t="s">
        <v>1250</v>
      </c>
      <c r="D2600" s="273" t="s">
        <v>354</v>
      </c>
      <c r="E2600" s="193" t="s">
        <v>7134</v>
      </c>
      <c r="F2600" s="193" t="s">
        <v>7135</v>
      </c>
      <c r="G2600" s="193" t="s">
        <v>7895</v>
      </c>
      <c r="H2600" s="279"/>
      <c r="I2600" s="280" t="s">
        <v>12500</v>
      </c>
      <c r="J2600" s="193" t="s">
        <v>2799</v>
      </c>
      <c r="K2600" s="193" t="s">
        <v>7109</v>
      </c>
      <c r="L2600" s="193" t="s">
        <v>2799</v>
      </c>
      <c r="M2600" s="193" t="s">
        <v>7121</v>
      </c>
      <c r="N2600" s="193" t="s">
        <v>12501</v>
      </c>
      <c r="O2600" s="193" t="s">
        <v>12502</v>
      </c>
      <c r="P2600" s="219" t="n">
        <v>43238</v>
      </c>
      <c r="Q2600" s="219" t="n">
        <v>43252</v>
      </c>
      <c r="R2600" s="193" t="n">
        <v>3</v>
      </c>
      <c r="S2600" s="193" t="s">
        <v>7130</v>
      </c>
      <c r="T2600" s="193" t="n">
        <v>4.5</v>
      </c>
      <c r="U2600" s="193" t="n">
        <v>3.3</v>
      </c>
      <c r="V2600" s="193" t="n">
        <v>5.3</v>
      </c>
      <c r="W2600" s="193" t="s">
        <v>11997</v>
      </c>
      <c r="X2600" s="196"/>
      <c r="Y2600" s="196"/>
      <c r="Z2600" s="196" t="n">
        <v>1</v>
      </c>
      <c r="AE2600" s="94" t="e">
        <f aca="false" t="array" ref="AE2600:AK2600">_xlfn.torow(_xlfn.unique(_xlfn._xlws.filter(cat_table[Subsector],$E2600=cat_table[Sector],"")))</f>
        <v>#NAME?</v>
      </c>
      <c r="AF2600" s="94" t="e">
        <v>#NAME?</v>
      </c>
      <c r="AG2600" s="94" t="e">
        <v>#NAME?</v>
      </c>
      <c r="AH2600" s="94" t="e">
        <v>#NAME?</v>
      </c>
      <c r="AI2600" s="94" t="e">
        <v>#NAME?</v>
      </c>
      <c r="AJ2600" s="94" t="e">
        <v>#NAME?</v>
      </c>
      <c r="AK2600" s="94" t="e">
        <v>#NAME?</v>
      </c>
      <c r="AO2600" s="94" t="e">
        <f aca="false" t="array" ref="AO2600:AT2600">_xlfn.torow(_xlfn.unique(_xlfn._xlws.filter(cat_table[Sub-subsector],($E2600=cat_table[Sector])*($F2600=cat_table[Subsector]),"")))</f>
        <v>#NAME?</v>
      </c>
      <c r="AP2600" s="94" t="e">
        <v>#NAME?</v>
      </c>
      <c r="AQ2600" s="94" t="e">
        <v>#NAME?</v>
      </c>
      <c r="AR2600" s="94" t="e">
        <v>#NAME?</v>
      </c>
      <c r="AS2600" s="94" t="e">
        <v>#NAME?</v>
      </c>
      <c r="AT2600" s="94" t="e">
        <v>#NAME?</v>
      </c>
    </row>
    <row r="2601" customFormat="false" ht="15" hidden="false" customHeight="true" outlineLevel="0" collapsed="false">
      <c r="A2601" s="194" t="s">
        <v>12512</v>
      </c>
      <c r="B2601" s="20" t="str">
        <f aca="false">INDEX(Table2[], MATCH(L2601, Location_ID!$D$2:$D$648, 0), 1)</f>
        <v>cc0ab63d-2ef7-4534-8d4e-a106f2ba41b6</v>
      </c>
      <c r="C2601" s="194" t="s">
        <v>1250</v>
      </c>
      <c r="D2601" s="274" t="s">
        <v>354</v>
      </c>
      <c r="E2601" s="194" t="s">
        <v>7134</v>
      </c>
      <c r="F2601" s="194" t="s">
        <v>7135</v>
      </c>
      <c r="G2601" s="194" t="s">
        <v>7895</v>
      </c>
      <c r="H2601" s="281"/>
      <c r="I2601" s="197" t="s">
        <v>12500</v>
      </c>
      <c r="J2601" s="194" t="s">
        <v>2799</v>
      </c>
      <c r="K2601" s="193" t="s">
        <v>7109</v>
      </c>
      <c r="L2601" s="194" t="s">
        <v>2799</v>
      </c>
      <c r="M2601" s="194" t="s">
        <v>7121</v>
      </c>
      <c r="N2601" s="194" t="s">
        <v>12501</v>
      </c>
      <c r="O2601" s="194" t="s">
        <v>12504</v>
      </c>
      <c r="P2601" s="198" t="n">
        <v>43238</v>
      </c>
      <c r="Q2601" s="198" t="n">
        <v>43252</v>
      </c>
      <c r="R2601" s="194" t="n">
        <v>5</v>
      </c>
      <c r="S2601" s="193" t="s">
        <v>7130</v>
      </c>
      <c r="T2601" s="194" t="n">
        <v>7.2</v>
      </c>
      <c r="U2601" s="194" t="n">
        <v>2.2</v>
      </c>
      <c r="V2601" s="194" t="n">
        <v>10.6</v>
      </c>
      <c r="W2601" s="194" t="s">
        <v>11997</v>
      </c>
      <c r="X2601" s="199"/>
      <c r="Y2601" s="199"/>
      <c r="Z2601" s="199" t="n">
        <v>1</v>
      </c>
      <c r="AE2601" s="94" t="e">
        <f aca="false" t="array" ref="AE2601:AK2601">_xlfn.torow(_xlfn.unique(_xlfn._xlws.filter(cat_table[Subsector],$E2601=cat_table[Sector],"")))</f>
        <v>#NAME?</v>
      </c>
      <c r="AF2601" s="94" t="e">
        <v>#NAME?</v>
      </c>
      <c r="AG2601" s="94" t="e">
        <v>#NAME?</v>
      </c>
      <c r="AH2601" s="94" t="e">
        <v>#NAME?</v>
      </c>
      <c r="AI2601" s="94" t="e">
        <v>#NAME?</v>
      </c>
      <c r="AJ2601" s="94" t="e">
        <v>#NAME?</v>
      </c>
      <c r="AK2601" s="94" t="e">
        <v>#NAME?</v>
      </c>
      <c r="AO2601" s="94" t="e">
        <f aca="false" t="array" ref="AO2601:AT2601">_xlfn.torow(_xlfn.unique(_xlfn._xlws.filter(cat_table[Sub-subsector],($E2601=cat_table[Sector])*($F2601=cat_table[Subsector]),"")))</f>
        <v>#NAME?</v>
      </c>
      <c r="AP2601" s="94" t="e">
        <v>#NAME?</v>
      </c>
      <c r="AQ2601" s="94" t="e">
        <v>#NAME?</v>
      </c>
      <c r="AR2601" s="94" t="e">
        <v>#NAME?</v>
      </c>
      <c r="AS2601" s="94" t="e">
        <v>#NAME?</v>
      </c>
      <c r="AT2601" s="94" t="e">
        <v>#NAME?</v>
      </c>
    </row>
    <row r="2602" customFormat="false" ht="15" hidden="false" customHeight="true" outlineLevel="0" collapsed="false">
      <c r="A2602" s="62" t="s">
        <v>12513</v>
      </c>
      <c r="B2602" s="20" t="str">
        <f aca="false">INDEX(Table2[], MATCH(L2602, Location_ID!$D$2:$D$648, 0), 1)</f>
        <v>5ffd1f56-303b-4454-8527-e4817fcf485b</v>
      </c>
      <c r="C2602" s="20" t="s">
        <v>1255</v>
      </c>
      <c r="D2602" s="230" t="s">
        <v>354</v>
      </c>
      <c r="E2602" s="125" t="s">
        <v>7134</v>
      </c>
      <c r="F2602" s="125" t="s">
        <v>7135</v>
      </c>
      <c r="G2602" s="125" t="s">
        <v>7895</v>
      </c>
      <c r="H2602" s="125"/>
      <c r="I2602" s="20" t="s">
        <v>12514</v>
      </c>
      <c r="J2602" s="20" t="s">
        <v>12515</v>
      </c>
      <c r="K2602" s="20" t="s">
        <v>7109</v>
      </c>
      <c r="L2602" s="20" t="s">
        <v>2800</v>
      </c>
      <c r="M2602" s="20" t="s">
        <v>7125</v>
      </c>
      <c r="N2602" s="20" t="s">
        <v>12516</v>
      </c>
      <c r="O2602" s="20" t="s">
        <v>12517</v>
      </c>
      <c r="P2602" s="201" t="n">
        <v>45090</v>
      </c>
      <c r="Q2602" s="201" t="n">
        <v>45120</v>
      </c>
      <c r="R2602" s="20" t="n">
        <v>1</v>
      </c>
      <c r="S2602" s="20" t="s">
        <v>7130</v>
      </c>
      <c r="T2602" s="20" t="n">
        <v>59.8</v>
      </c>
      <c r="U2602" s="20" t="n">
        <v>55.1</v>
      </c>
      <c r="V2602" s="20" t="n">
        <v>64.5</v>
      </c>
      <c r="W2602" s="20" t="s">
        <v>12518</v>
      </c>
      <c r="X2602" s="35"/>
      <c r="Y2602" s="35"/>
      <c r="Z2602" s="35" t="n">
        <v>1</v>
      </c>
      <c r="AE2602" s="94" t="e">
        <f aca="false" t="array" ref="AE2602:AK2602">_xlfn.torow(_xlfn.unique(_xlfn._xlws.filter(cat_table[Subsector],$E2602=cat_table[Sector],"")))</f>
        <v>#NAME?</v>
      </c>
      <c r="AF2602" s="94" t="e">
        <v>#NAME?</v>
      </c>
      <c r="AG2602" s="94" t="e">
        <v>#NAME?</v>
      </c>
      <c r="AH2602" s="94" t="e">
        <v>#NAME?</v>
      </c>
      <c r="AI2602" s="94" t="e">
        <v>#NAME?</v>
      </c>
      <c r="AJ2602" s="94" t="e">
        <v>#NAME?</v>
      </c>
      <c r="AK2602" s="94" t="e">
        <v>#NAME?</v>
      </c>
      <c r="AO2602" s="94" t="e">
        <f aca="false" t="array" ref="AO2602:AT2602">_xlfn.torow(_xlfn.unique(_xlfn._xlws.filter(cat_table[Sub-subsector],($E2602=cat_table[Sector])*($F2602=cat_table[Subsector]),"")))</f>
        <v>#NAME?</v>
      </c>
      <c r="AP2602" s="94" t="e">
        <v>#NAME?</v>
      </c>
      <c r="AQ2602" s="94" t="e">
        <v>#NAME?</v>
      </c>
      <c r="AR2602" s="94" t="e">
        <v>#NAME?</v>
      </c>
      <c r="AS2602" s="94" t="e">
        <v>#NAME?</v>
      </c>
      <c r="AT2602" s="94" t="e">
        <v>#NAME?</v>
      </c>
    </row>
    <row r="2603" customFormat="false" ht="15" hidden="false" customHeight="true" outlineLevel="0" collapsed="false">
      <c r="A2603" s="129" t="s">
        <v>12519</v>
      </c>
      <c r="B2603" s="20" t="str">
        <f aca="false">INDEX(Table2[], MATCH(L2603, Location_ID!$D$2:$D$648, 0), 1)</f>
        <v>5ffd1f56-303b-4454-8527-e4817fcf485b</v>
      </c>
      <c r="C2603" s="165" t="s">
        <v>1255</v>
      </c>
      <c r="D2603" s="232" t="s">
        <v>354</v>
      </c>
      <c r="E2603" s="125" t="s">
        <v>7134</v>
      </c>
      <c r="F2603" s="125" t="s">
        <v>7135</v>
      </c>
      <c r="G2603" s="125" t="s">
        <v>7895</v>
      </c>
      <c r="H2603" s="125"/>
      <c r="I2603" s="165" t="s">
        <v>12514</v>
      </c>
      <c r="J2603" s="165" t="s">
        <v>12515</v>
      </c>
      <c r="K2603" s="165" t="s">
        <v>7109</v>
      </c>
      <c r="L2603" s="165" t="s">
        <v>2800</v>
      </c>
      <c r="M2603" s="165" t="s">
        <v>7125</v>
      </c>
      <c r="N2603" s="165" t="s">
        <v>12520</v>
      </c>
      <c r="O2603" s="165" t="s">
        <v>12521</v>
      </c>
      <c r="P2603" s="191" t="n">
        <v>45090</v>
      </c>
      <c r="Q2603" s="191" t="n">
        <v>45120</v>
      </c>
      <c r="R2603" s="165" t="n">
        <v>1</v>
      </c>
      <c r="S2603" s="165" t="s">
        <v>7130</v>
      </c>
      <c r="T2603" s="165" t="n">
        <v>64.3</v>
      </c>
      <c r="U2603" s="165" t="n">
        <v>57.5</v>
      </c>
      <c r="V2603" s="165" t="n">
        <v>71.1</v>
      </c>
      <c r="W2603" s="165" t="s">
        <v>12518</v>
      </c>
      <c r="X2603" s="165"/>
      <c r="Y2603" s="192"/>
      <c r="Z2603" s="192" t="n">
        <v>1</v>
      </c>
      <c r="AE2603" s="94" t="e">
        <f aca="false" t="array" ref="AE2603:AK2603">_xlfn.torow(_xlfn.unique(_xlfn._xlws.filter(cat_table[Subsector],$E2603=cat_table[Sector],"")))</f>
        <v>#NAME?</v>
      </c>
      <c r="AF2603" s="94" t="e">
        <v>#NAME?</v>
      </c>
      <c r="AG2603" s="94" t="e">
        <v>#NAME?</v>
      </c>
      <c r="AH2603" s="94" t="e">
        <v>#NAME?</v>
      </c>
      <c r="AI2603" s="94" t="e">
        <v>#NAME?</v>
      </c>
      <c r="AJ2603" s="94" t="e">
        <v>#NAME?</v>
      </c>
      <c r="AK2603" s="94" t="e">
        <v>#NAME?</v>
      </c>
      <c r="AO2603" s="94" t="e">
        <f aca="false" t="array" ref="AO2603:AT2603">_xlfn.torow(_xlfn.unique(_xlfn._xlws.filter(cat_table[Sub-subsector],($E2603=cat_table[Sector])*($F2603=cat_table[Subsector]),"")))</f>
        <v>#NAME?</v>
      </c>
      <c r="AP2603" s="94" t="e">
        <v>#NAME?</v>
      </c>
      <c r="AQ2603" s="94" t="e">
        <v>#NAME?</v>
      </c>
      <c r="AR2603" s="94" t="e">
        <v>#NAME?</v>
      </c>
      <c r="AS2603" s="94" t="e">
        <v>#NAME?</v>
      </c>
      <c r="AT2603" s="94" t="e">
        <v>#NAME?</v>
      </c>
    </row>
    <row r="2604" customFormat="false" ht="15" hidden="false" customHeight="true" outlineLevel="0" collapsed="false">
      <c r="A2604" s="193" t="s">
        <v>12522</v>
      </c>
      <c r="B2604" s="20" t="str">
        <f aca="false">INDEX(Table2[], MATCH(L2604, Location_ID!$D$2:$D$648, 0), 1)</f>
        <v>5a2412ab-2f3d-4221-baa1-5c4c5eb33037</v>
      </c>
      <c r="C2604" s="193" t="s">
        <v>1260</v>
      </c>
      <c r="D2604" s="273" t="s">
        <v>354</v>
      </c>
      <c r="E2604" s="193" t="s">
        <v>7134</v>
      </c>
      <c r="F2604" s="193" t="s">
        <v>7135</v>
      </c>
      <c r="G2604" s="193" t="s">
        <v>8052</v>
      </c>
      <c r="H2604" s="196"/>
      <c r="I2604" s="193" t="s">
        <v>12523</v>
      </c>
      <c r="J2604" s="193" t="s">
        <v>12524</v>
      </c>
      <c r="K2604" s="193" t="s">
        <v>7124</v>
      </c>
      <c r="L2604" s="193" t="s">
        <v>1879</v>
      </c>
      <c r="M2604" s="193" t="s">
        <v>7125</v>
      </c>
      <c r="N2604" s="193" t="s">
        <v>12525</v>
      </c>
      <c r="O2604" s="193" t="s">
        <v>12526</v>
      </c>
      <c r="P2604" s="219" t="n">
        <v>43221</v>
      </c>
      <c r="Q2604" s="219" t="n">
        <v>44773</v>
      </c>
      <c r="R2604" s="193"/>
      <c r="S2604" s="193" t="s">
        <v>7413</v>
      </c>
      <c r="T2604" s="193" t="n">
        <v>126</v>
      </c>
      <c r="U2604" s="193" t="n">
        <v>67.2</v>
      </c>
      <c r="V2604" s="193" t="n">
        <v>184.8</v>
      </c>
      <c r="W2604" s="193" t="s">
        <v>12527</v>
      </c>
      <c r="X2604" s="196"/>
      <c r="Y2604" s="196"/>
      <c r="Z2604" s="196" t="n">
        <v>0</v>
      </c>
      <c r="AE2604" s="94" t="e">
        <f aca="false" t="array" ref="AE2604:AK2604">_xlfn.torow(_xlfn.unique(_xlfn._xlws.filter(cat_table[Subsector],$E2604=cat_table[Sector],"")))</f>
        <v>#NAME?</v>
      </c>
      <c r="AF2604" s="94" t="e">
        <v>#NAME?</v>
      </c>
      <c r="AG2604" s="94" t="e">
        <v>#NAME?</v>
      </c>
      <c r="AH2604" s="94" t="e">
        <v>#NAME?</v>
      </c>
      <c r="AI2604" s="94" t="e">
        <v>#NAME?</v>
      </c>
      <c r="AJ2604" s="94" t="e">
        <v>#NAME?</v>
      </c>
      <c r="AK2604" s="94" t="e">
        <v>#NAME?</v>
      </c>
      <c r="AO2604" s="94" t="e">
        <f aca="false" t="array" ref="AO2604:AT2604">_xlfn.torow(_xlfn.unique(_xlfn._xlws.filter(cat_table[Sub-subsector],($E2604=cat_table[Sector])*($F2604=cat_table[Subsector]),"")))</f>
        <v>#NAME?</v>
      </c>
      <c r="AP2604" s="94" t="e">
        <v>#NAME?</v>
      </c>
      <c r="AQ2604" s="94" t="e">
        <v>#NAME?</v>
      </c>
      <c r="AR2604" s="94" t="e">
        <v>#NAME?</v>
      </c>
      <c r="AS2604" s="94" t="e">
        <v>#NAME?</v>
      </c>
      <c r="AT2604" s="94" t="e">
        <v>#NAME?</v>
      </c>
    </row>
    <row r="2605" customFormat="false" ht="15" hidden="false" customHeight="true" outlineLevel="0" collapsed="false">
      <c r="A2605" s="193" t="s">
        <v>12528</v>
      </c>
      <c r="B2605" s="20" t="str">
        <f aca="false">INDEX(Table2[], MATCH(L2605, Location_ID!$D$2:$D$648, 0), 1)</f>
        <v>5a2412ab-2f3d-4221-baa1-5c4c5eb33037</v>
      </c>
      <c r="C2605" s="193" t="s">
        <v>1260</v>
      </c>
      <c r="D2605" s="273" t="s">
        <v>354</v>
      </c>
      <c r="E2605" s="193" t="s">
        <v>7134</v>
      </c>
      <c r="F2605" s="193" t="s">
        <v>7135</v>
      </c>
      <c r="G2605" s="193" t="s">
        <v>8052</v>
      </c>
      <c r="H2605" s="196"/>
      <c r="I2605" s="193" t="s">
        <v>12523</v>
      </c>
      <c r="J2605" s="193" t="s">
        <v>12529</v>
      </c>
      <c r="K2605" s="193" t="s">
        <v>7124</v>
      </c>
      <c r="L2605" s="193" t="s">
        <v>1879</v>
      </c>
      <c r="M2605" s="193" t="s">
        <v>7125</v>
      </c>
      <c r="N2605" s="193" t="s">
        <v>12525</v>
      </c>
      <c r="O2605" s="193" t="s">
        <v>12530</v>
      </c>
      <c r="P2605" s="219" t="n">
        <v>43221</v>
      </c>
      <c r="Q2605" s="219" t="n">
        <v>44773</v>
      </c>
      <c r="R2605" s="193"/>
      <c r="S2605" s="193" t="s">
        <v>7413</v>
      </c>
      <c r="T2605" s="193" t="n">
        <v>128</v>
      </c>
      <c r="U2605" s="193" t="n">
        <v>92.3</v>
      </c>
      <c r="V2605" s="193" t="n">
        <v>163.7</v>
      </c>
      <c r="W2605" s="193" t="s">
        <v>12527</v>
      </c>
      <c r="X2605" s="196"/>
      <c r="Y2605" s="196"/>
      <c r="Z2605" s="196" t="n">
        <v>0</v>
      </c>
      <c r="AE2605" s="94" t="e">
        <f aca="false" t="array" ref="AE2605:AK2605">_xlfn.torow(_xlfn.unique(_xlfn._xlws.filter(cat_table[Subsector],$E2605=cat_table[Sector],"")))</f>
        <v>#NAME?</v>
      </c>
      <c r="AF2605" s="94" t="e">
        <v>#NAME?</v>
      </c>
      <c r="AG2605" s="94" t="e">
        <v>#NAME?</v>
      </c>
      <c r="AH2605" s="94" t="e">
        <v>#NAME?</v>
      </c>
      <c r="AI2605" s="94" t="e">
        <v>#NAME?</v>
      </c>
      <c r="AJ2605" s="94" t="e">
        <v>#NAME?</v>
      </c>
      <c r="AK2605" s="94" t="e">
        <v>#NAME?</v>
      </c>
      <c r="AO2605" s="94" t="e">
        <f aca="false" t="array" ref="AO2605:AT2605">_xlfn.torow(_xlfn.unique(_xlfn._xlws.filter(cat_table[Sub-subsector],($E2605=cat_table[Sector])*($F2605=cat_table[Subsector]),"")))</f>
        <v>#NAME?</v>
      </c>
      <c r="AP2605" s="94" t="e">
        <v>#NAME?</v>
      </c>
      <c r="AQ2605" s="94" t="e">
        <v>#NAME?</v>
      </c>
      <c r="AR2605" s="94" t="e">
        <v>#NAME?</v>
      </c>
      <c r="AS2605" s="94" t="e">
        <v>#NAME?</v>
      </c>
      <c r="AT2605" s="94" t="e">
        <v>#NAME?</v>
      </c>
    </row>
    <row r="2606" customFormat="false" ht="15" hidden="false" customHeight="true" outlineLevel="0" collapsed="false">
      <c r="A2606" s="193" t="s">
        <v>12531</v>
      </c>
      <c r="B2606" s="20" t="str">
        <f aca="false">INDEX(Table2[], MATCH(L2606, Location_ID!$D$2:$D$648, 0), 1)</f>
        <v>5a2412ab-2f3d-4221-baa1-5c4c5eb33037</v>
      </c>
      <c r="C2606" s="193" t="s">
        <v>1260</v>
      </c>
      <c r="D2606" s="273" t="s">
        <v>354</v>
      </c>
      <c r="E2606" s="193" t="s">
        <v>7134</v>
      </c>
      <c r="F2606" s="193" t="s">
        <v>7135</v>
      </c>
      <c r="G2606" s="193" t="s">
        <v>8052</v>
      </c>
      <c r="H2606" s="196"/>
      <c r="I2606" s="193" t="s">
        <v>12523</v>
      </c>
      <c r="J2606" s="193" t="s">
        <v>12532</v>
      </c>
      <c r="K2606" s="193" t="s">
        <v>7124</v>
      </c>
      <c r="L2606" s="193" t="s">
        <v>1879</v>
      </c>
      <c r="M2606" s="193" t="s">
        <v>7125</v>
      </c>
      <c r="N2606" s="193" t="s">
        <v>12525</v>
      </c>
      <c r="O2606" s="193" t="s">
        <v>12533</v>
      </c>
      <c r="P2606" s="219" t="n">
        <v>43221</v>
      </c>
      <c r="Q2606" s="219" t="n">
        <v>44773</v>
      </c>
      <c r="R2606" s="193"/>
      <c r="S2606" s="193" t="s">
        <v>7413</v>
      </c>
      <c r="T2606" s="193" t="n">
        <v>128</v>
      </c>
      <c r="U2606" s="193" t="n">
        <v>108.2</v>
      </c>
      <c r="V2606" s="193" t="n">
        <v>147.8</v>
      </c>
      <c r="W2606" s="193" t="s">
        <v>12527</v>
      </c>
      <c r="X2606" s="196"/>
      <c r="Y2606" s="196"/>
      <c r="Z2606" s="196" t="n">
        <v>0</v>
      </c>
      <c r="AE2606" s="94" t="e">
        <f aca="false" t="array" ref="AE2606:AK2606">_xlfn.torow(_xlfn.unique(_xlfn._xlws.filter(cat_table[Subsector],$E2606=cat_table[Sector],"")))</f>
        <v>#NAME?</v>
      </c>
      <c r="AF2606" s="94" t="e">
        <v>#NAME?</v>
      </c>
      <c r="AG2606" s="94" t="e">
        <v>#NAME?</v>
      </c>
      <c r="AH2606" s="94" t="e">
        <v>#NAME?</v>
      </c>
      <c r="AI2606" s="94" t="e">
        <v>#NAME?</v>
      </c>
      <c r="AJ2606" s="94" t="e">
        <v>#NAME?</v>
      </c>
      <c r="AK2606" s="94" t="e">
        <v>#NAME?</v>
      </c>
      <c r="AO2606" s="94" t="e">
        <f aca="false" t="array" ref="AO2606:AT2606">_xlfn.torow(_xlfn.unique(_xlfn._xlws.filter(cat_table[Sub-subsector],($E2606=cat_table[Sector])*($F2606=cat_table[Subsector]),"")))</f>
        <v>#NAME?</v>
      </c>
      <c r="AP2606" s="94" t="e">
        <v>#NAME?</v>
      </c>
      <c r="AQ2606" s="94" t="e">
        <v>#NAME?</v>
      </c>
      <c r="AR2606" s="94" t="e">
        <v>#NAME?</v>
      </c>
      <c r="AS2606" s="94" t="e">
        <v>#NAME?</v>
      </c>
      <c r="AT2606" s="94" t="e">
        <v>#NAME?</v>
      </c>
    </row>
    <row r="2607" customFormat="false" ht="15" hidden="false" customHeight="true" outlineLevel="0" collapsed="false">
      <c r="A2607" s="193" t="s">
        <v>12534</v>
      </c>
      <c r="B2607" s="20" t="str">
        <f aca="false">INDEX(Table2[], MATCH(L2607, Location_ID!$D$2:$D$648, 0), 1)</f>
        <v>5a2412ab-2f3d-4221-baa1-5c4c5eb33037</v>
      </c>
      <c r="C2607" s="193" t="s">
        <v>1260</v>
      </c>
      <c r="D2607" s="273" t="s">
        <v>354</v>
      </c>
      <c r="E2607" s="193" t="s">
        <v>7134</v>
      </c>
      <c r="F2607" s="193" t="s">
        <v>7135</v>
      </c>
      <c r="G2607" s="193" t="s">
        <v>8052</v>
      </c>
      <c r="H2607" s="196"/>
      <c r="I2607" s="193" t="s">
        <v>12523</v>
      </c>
      <c r="J2607" s="193" t="s">
        <v>12535</v>
      </c>
      <c r="K2607" s="193" t="s">
        <v>7124</v>
      </c>
      <c r="L2607" s="193" t="s">
        <v>1879</v>
      </c>
      <c r="M2607" s="193" t="s">
        <v>7125</v>
      </c>
      <c r="N2607" s="193" t="s">
        <v>12525</v>
      </c>
      <c r="O2607" s="193" t="s">
        <v>12536</v>
      </c>
      <c r="P2607" s="219" t="n">
        <v>43221</v>
      </c>
      <c r="Q2607" s="219" t="n">
        <v>44773</v>
      </c>
      <c r="R2607" s="193"/>
      <c r="S2607" s="193" t="s">
        <v>7413</v>
      </c>
      <c r="T2607" s="193" t="n">
        <v>127</v>
      </c>
      <c r="U2607" s="193" t="n">
        <v>113.1</v>
      </c>
      <c r="V2607" s="193" t="n">
        <v>140.9</v>
      </c>
      <c r="W2607" s="193" t="s">
        <v>12527</v>
      </c>
      <c r="X2607" s="196"/>
      <c r="Y2607" s="196"/>
      <c r="Z2607" s="196" t="n">
        <v>0</v>
      </c>
      <c r="AE2607" s="94" t="e">
        <f aca="false" t="array" ref="AE2607:AK2607">_xlfn.torow(_xlfn.unique(_xlfn._xlws.filter(cat_table[Subsector],$E2607=cat_table[Sector],"")))</f>
        <v>#NAME?</v>
      </c>
      <c r="AF2607" s="94" t="e">
        <v>#NAME?</v>
      </c>
      <c r="AG2607" s="94" t="e">
        <v>#NAME?</v>
      </c>
      <c r="AH2607" s="94" t="e">
        <v>#NAME?</v>
      </c>
      <c r="AI2607" s="94" t="e">
        <v>#NAME?</v>
      </c>
      <c r="AJ2607" s="94" t="e">
        <v>#NAME?</v>
      </c>
      <c r="AK2607" s="94" t="e">
        <v>#NAME?</v>
      </c>
      <c r="AO2607" s="94" t="e">
        <f aca="false" t="array" ref="AO2607:AT2607">_xlfn.torow(_xlfn.unique(_xlfn._xlws.filter(cat_table[Sub-subsector],($E2607=cat_table[Sector])*($F2607=cat_table[Subsector]),"")))</f>
        <v>#NAME?</v>
      </c>
      <c r="AP2607" s="94" t="e">
        <v>#NAME?</v>
      </c>
      <c r="AQ2607" s="94" t="e">
        <v>#NAME?</v>
      </c>
      <c r="AR2607" s="94" t="e">
        <v>#NAME?</v>
      </c>
      <c r="AS2607" s="94" t="e">
        <v>#NAME?</v>
      </c>
      <c r="AT2607" s="94" t="e">
        <v>#NAME?</v>
      </c>
    </row>
    <row r="2608" customFormat="false" ht="15" hidden="false" customHeight="true" outlineLevel="0" collapsed="false">
      <c r="A2608" s="193" t="s">
        <v>12537</v>
      </c>
      <c r="B2608" s="20" t="str">
        <f aca="false">INDEX(Table2[], MATCH(L2608, Location_ID!$D$2:$D$648, 0), 1)</f>
        <v>5a2412ab-2f3d-4221-baa1-5c4c5eb33037</v>
      </c>
      <c r="C2608" s="193" t="s">
        <v>1260</v>
      </c>
      <c r="D2608" s="273" t="s">
        <v>354</v>
      </c>
      <c r="E2608" s="193" t="s">
        <v>7134</v>
      </c>
      <c r="F2608" s="193" t="s">
        <v>7135</v>
      </c>
      <c r="G2608" s="193" t="s">
        <v>8052</v>
      </c>
      <c r="H2608" s="196"/>
      <c r="I2608" s="193" t="s">
        <v>12523</v>
      </c>
      <c r="J2608" s="193" t="s">
        <v>12538</v>
      </c>
      <c r="K2608" s="193" t="s">
        <v>7124</v>
      </c>
      <c r="L2608" s="193" t="s">
        <v>1879</v>
      </c>
      <c r="M2608" s="193" t="s">
        <v>7125</v>
      </c>
      <c r="N2608" s="193" t="s">
        <v>12525</v>
      </c>
      <c r="O2608" s="193" t="s">
        <v>12539</v>
      </c>
      <c r="P2608" s="219" t="n">
        <v>43101</v>
      </c>
      <c r="Q2608" s="219" t="n">
        <v>43465</v>
      </c>
      <c r="R2608" s="193"/>
      <c r="S2608" s="193" t="s">
        <v>7413</v>
      </c>
      <c r="T2608" s="193" t="n">
        <v>122</v>
      </c>
      <c r="U2608" s="193" t="n">
        <v>63.8</v>
      </c>
      <c r="V2608" s="193" t="n">
        <v>180.2</v>
      </c>
      <c r="W2608" s="193" t="s">
        <v>12527</v>
      </c>
      <c r="X2608" s="196"/>
      <c r="Y2608" s="196"/>
      <c r="Z2608" s="196" t="n">
        <v>1</v>
      </c>
      <c r="AE2608" s="94" t="e">
        <f aca="false" t="array" ref="AE2608:AK2608">_xlfn.torow(_xlfn.unique(_xlfn._xlws.filter(cat_table[Subsector],$E2608=cat_table[Sector],"")))</f>
        <v>#NAME?</v>
      </c>
      <c r="AF2608" s="94" t="e">
        <v>#NAME?</v>
      </c>
      <c r="AG2608" s="94" t="e">
        <v>#NAME?</v>
      </c>
      <c r="AH2608" s="94" t="e">
        <v>#NAME?</v>
      </c>
      <c r="AI2608" s="94" t="e">
        <v>#NAME?</v>
      </c>
      <c r="AJ2608" s="94" t="e">
        <v>#NAME?</v>
      </c>
      <c r="AK2608" s="94" t="e">
        <v>#NAME?</v>
      </c>
      <c r="AO2608" s="94" t="e">
        <f aca="false" t="array" ref="AO2608:AT2608">_xlfn.torow(_xlfn.unique(_xlfn._xlws.filter(cat_table[Sub-subsector],($E2608=cat_table[Sector])*($F2608=cat_table[Subsector]),"")))</f>
        <v>#NAME?</v>
      </c>
      <c r="AP2608" s="94" t="e">
        <v>#NAME?</v>
      </c>
      <c r="AQ2608" s="94" t="e">
        <v>#NAME?</v>
      </c>
      <c r="AR2608" s="94" t="e">
        <v>#NAME?</v>
      </c>
      <c r="AS2608" s="94" t="e">
        <v>#NAME?</v>
      </c>
      <c r="AT2608" s="94" t="e">
        <v>#NAME?</v>
      </c>
    </row>
    <row r="2609" customFormat="false" ht="15" hidden="false" customHeight="true" outlineLevel="0" collapsed="false">
      <c r="A2609" s="193" t="s">
        <v>12540</v>
      </c>
      <c r="B2609" s="20" t="str">
        <f aca="false">INDEX(Table2[], MATCH(L2609, Location_ID!$D$2:$D$648, 0), 1)</f>
        <v>5a2412ab-2f3d-4221-baa1-5c4c5eb33037</v>
      </c>
      <c r="C2609" s="193" t="s">
        <v>1260</v>
      </c>
      <c r="D2609" s="273" t="s">
        <v>354</v>
      </c>
      <c r="E2609" s="193" t="s">
        <v>7134</v>
      </c>
      <c r="F2609" s="193" t="s">
        <v>7135</v>
      </c>
      <c r="G2609" s="193" t="s">
        <v>8052</v>
      </c>
      <c r="H2609" s="196"/>
      <c r="I2609" s="193" t="s">
        <v>12523</v>
      </c>
      <c r="J2609" s="193" t="s">
        <v>12541</v>
      </c>
      <c r="K2609" s="193" t="s">
        <v>7124</v>
      </c>
      <c r="L2609" s="193" t="s">
        <v>1879</v>
      </c>
      <c r="M2609" s="193" t="s">
        <v>7125</v>
      </c>
      <c r="N2609" s="193" t="s">
        <v>12525</v>
      </c>
      <c r="O2609" s="193" t="s">
        <v>12542</v>
      </c>
      <c r="P2609" s="219" t="n">
        <v>43466</v>
      </c>
      <c r="Q2609" s="219" t="n">
        <v>43830</v>
      </c>
      <c r="R2609" s="193"/>
      <c r="S2609" s="193" t="s">
        <v>7413</v>
      </c>
      <c r="T2609" s="193" t="n">
        <v>131</v>
      </c>
      <c r="U2609" s="193" t="n">
        <v>59.8</v>
      </c>
      <c r="V2609" s="193" t="n">
        <v>202.2</v>
      </c>
      <c r="W2609" s="193" t="s">
        <v>12527</v>
      </c>
      <c r="X2609" s="196"/>
      <c r="Y2609" s="196"/>
      <c r="Z2609" s="196" t="n">
        <v>1</v>
      </c>
      <c r="AE2609" s="94" t="e">
        <f aca="false" t="array" ref="AE2609:AK2609">_xlfn.torow(_xlfn.unique(_xlfn._xlws.filter(cat_table[Subsector],$E2609=cat_table[Sector],"")))</f>
        <v>#NAME?</v>
      </c>
      <c r="AF2609" s="94" t="e">
        <v>#NAME?</v>
      </c>
      <c r="AG2609" s="94" t="e">
        <v>#NAME?</v>
      </c>
      <c r="AH2609" s="94" t="e">
        <v>#NAME?</v>
      </c>
      <c r="AI2609" s="94" t="e">
        <v>#NAME?</v>
      </c>
      <c r="AJ2609" s="94" t="e">
        <v>#NAME?</v>
      </c>
      <c r="AK2609" s="94" t="e">
        <v>#NAME?</v>
      </c>
      <c r="AO2609" s="94" t="e">
        <f aca="false" t="array" ref="AO2609:AT2609">_xlfn.torow(_xlfn.unique(_xlfn._xlws.filter(cat_table[Sub-subsector],($E2609=cat_table[Sector])*($F2609=cat_table[Subsector]),"")))</f>
        <v>#NAME?</v>
      </c>
      <c r="AP2609" s="94" t="e">
        <v>#NAME?</v>
      </c>
      <c r="AQ2609" s="94" t="e">
        <v>#NAME?</v>
      </c>
      <c r="AR2609" s="94" t="e">
        <v>#NAME?</v>
      </c>
      <c r="AS2609" s="94" t="e">
        <v>#NAME?</v>
      </c>
      <c r="AT2609" s="94" t="e">
        <v>#NAME?</v>
      </c>
    </row>
    <row r="2610" customFormat="false" ht="15" hidden="false" customHeight="true" outlineLevel="0" collapsed="false">
      <c r="A2610" s="193" t="s">
        <v>12543</v>
      </c>
      <c r="B2610" s="20" t="str">
        <f aca="false">INDEX(Table2[], MATCH(L2610, Location_ID!$D$2:$D$648, 0), 1)</f>
        <v>5a2412ab-2f3d-4221-baa1-5c4c5eb33037</v>
      </c>
      <c r="C2610" s="193" t="s">
        <v>1260</v>
      </c>
      <c r="D2610" s="273" t="s">
        <v>354</v>
      </c>
      <c r="E2610" s="193" t="s">
        <v>7134</v>
      </c>
      <c r="F2610" s="193" t="s">
        <v>7135</v>
      </c>
      <c r="G2610" s="193" t="s">
        <v>8052</v>
      </c>
      <c r="H2610" s="196"/>
      <c r="I2610" s="193" t="s">
        <v>12523</v>
      </c>
      <c r="J2610" s="193" t="s">
        <v>12544</v>
      </c>
      <c r="K2610" s="193" t="s">
        <v>7124</v>
      </c>
      <c r="L2610" s="193" t="s">
        <v>1879</v>
      </c>
      <c r="M2610" s="193" t="s">
        <v>7125</v>
      </c>
      <c r="N2610" s="193" t="s">
        <v>12525</v>
      </c>
      <c r="O2610" s="193" t="s">
        <v>12545</v>
      </c>
      <c r="P2610" s="219" t="n">
        <v>43831</v>
      </c>
      <c r="Q2610" s="219" t="n">
        <v>44196</v>
      </c>
      <c r="R2610" s="193"/>
      <c r="S2610" s="193" t="s">
        <v>7413</v>
      </c>
      <c r="T2610" s="193" t="n">
        <v>111</v>
      </c>
      <c r="U2610" s="193" t="n">
        <v>47.4</v>
      </c>
      <c r="V2610" s="193" t="n">
        <v>174.6</v>
      </c>
      <c r="W2610" s="193" t="s">
        <v>12527</v>
      </c>
      <c r="X2610" s="196"/>
      <c r="Y2610" s="196"/>
      <c r="Z2610" s="196" t="n">
        <v>1</v>
      </c>
      <c r="AE2610" s="94" t="e">
        <f aca="false" t="array" ref="AE2610:AK2610">_xlfn.torow(_xlfn.unique(_xlfn._xlws.filter(cat_table[Subsector],$E2610=cat_table[Sector],"")))</f>
        <v>#NAME?</v>
      </c>
      <c r="AF2610" s="94" t="e">
        <v>#NAME?</v>
      </c>
      <c r="AG2610" s="94" t="e">
        <v>#NAME?</v>
      </c>
      <c r="AH2610" s="94" t="e">
        <v>#NAME?</v>
      </c>
      <c r="AI2610" s="94" t="e">
        <v>#NAME?</v>
      </c>
      <c r="AJ2610" s="94" t="e">
        <v>#NAME?</v>
      </c>
      <c r="AK2610" s="94" t="e">
        <v>#NAME?</v>
      </c>
      <c r="AO2610" s="94" t="e">
        <f aca="false" t="array" ref="AO2610:AT2610">_xlfn.torow(_xlfn.unique(_xlfn._xlws.filter(cat_table[Sub-subsector],($E2610=cat_table[Sector])*($F2610=cat_table[Subsector]),"")))</f>
        <v>#NAME?</v>
      </c>
      <c r="AP2610" s="94" t="e">
        <v>#NAME?</v>
      </c>
      <c r="AQ2610" s="94" t="e">
        <v>#NAME?</v>
      </c>
      <c r="AR2610" s="94" t="e">
        <v>#NAME?</v>
      </c>
      <c r="AS2610" s="94" t="e">
        <v>#NAME?</v>
      </c>
      <c r="AT2610" s="94" t="e">
        <v>#NAME?</v>
      </c>
    </row>
    <row r="2611" customFormat="false" ht="15" hidden="false" customHeight="true" outlineLevel="0" collapsed="false">
      <c r="A2611" s="193" t="s">
        <v>12546</v>
      </c>
      <c r="B2611" s="20" t="str">
        <f aca="false">INDEX(Table2[], MATCH(L2611, Location_ID!$D$2:$D$648, 0), 1)</f>
        <v>5a2412ab-2f3d-4221-baa1-5c4c5eb33037</v>
      </c>
      <c r="C2611" s="193" t="s">
        <v>1260</v>
      </c>
      <c r="D2611" s="273" t="s">
        <v>354</v>
      </c>
      <c r="E2611" s="193" t="s">
        <v>7134</v>
      </c>
      <c r="F2611" s="193" t="s">
        <v>7135</v>
      </c>
      <c r="G2611" s="193" t="s">
        <v>8052</v>
      </c>
      <c r="H2611" s="196"/>
      <c r="I2611" s="193" t="s">
        <v>12523</v>
      </c>
      <c r="J2611" s="193" t="s">
        <v>12547</v>
      </c>
      <c r="K2611" s="193" t="s">
        <v>7124</v>
      </c>
      <c r="L2611" s="193" t="s">
        <v>1879</v>
      </c>
      <c r="M2611" s="193" t="s">
        <v>7125</v>
      </c>
      <c r="N2611" s="193" t="s">
        <v>12525</v>
      </c>
      <c r="O2611" s="193" t="s">
        <v>12548</v>
      </c>
      <c r="P2611" s="219" t="n">
        <v>44197</v>
      </c>
      <c r="Q2611" s="219" t="n">
        <v>44561</v>
      </c>
      <c r="R2611" s="193"/>
      <c r="S2611" s="193" t="s">
        <v>7413</v>
      </c>
      <c r="T2611" s="193" t="n">
        <v>129</v>
      </c>
      <c r="U2611" s="193" t="n">
        <v>41.9</v>
      </c>
      <c r="V2611" s="193" t="n">
        <v>216.1</v>
      </c>
      <c r="W2611" s="193" t="s">
        <v>12527</v>
      </c>
      <c r="X2611" s="196"/>
      <c r="Y2611" s="196"/>
      <c r="Z2611" s="196" t="n">
        <v>1</v>
      </c>
      <c r="AE2611" s="94" t="e">
        <f aca="false" t="array" ref="AE2611:AK2611">_xlfn.torow(_xlfn.unique(_xlfn._xlws.filter(cat_table[Subsector],$E2611=cat_table[Sector],"")))</f>
        <v>#NAME?</v>
      </c>
      <c r="AF2611" s="94" t="e">
        <v>#NAME?</v>
      </c>
      <c r="AG2611" s="94" t="e">
        <v>#NAME?</v>
      </c>
      <c r="AH2611" s="94" t="e">
        <v>#NAME?</v>
      </c>
      <c r="AI2611" s="94" t="e">
        <v>#NAME?</v>
      </c>
      <c r="AJ2611" s="94" t="e">
        <v>#NAME?</v>
      </c>
      <c r="AK2611" s="94" t="e">
        <v>#NAME?</v>
      </c>
      <c r="AO2611" s="94" t="e">
        <f aca="false" t="array" ref="AO2611:AT2611">_xlfn.torow(_xlfn.unique(_xlfn._xlws.filter(cat_table[Sub-subsector],($E2611=cat_table[Sector])*($F2611=cat_table[Subsector]),"")))</f>
        <v>#NAME?</v>
      </c>
      <c r="AP2611" s="94" t="e">
        <v>#NAME?</v>
      </c>
      <c r="AQ2611" s="94" t="e">
        <v>#NAME?</v>
      </c>
      <c r="AR2611" s="94" t="e">
        <v>#NAME?</v>
      </c>
      <c r="AS2611" s="94" t="e">
        <v>#NAME?</v>
      </c>
      <c r="AT2611" s="94" t="e">
        <v>#NAME?</v>
      </c>
    </row>
    <row r="2612" customFormat="false" ht="15" hidden="false" customHeight="true" outlineLevel="0" collapsed="false">
      <c r="A2612" s="193" t="s">
        <v>12549</v>
      </c>
      <c r="B2612" s="20" t="str">
        <f aca="false">INDEX(Table2[], MATCH(L2612, Location_ID!$D$2:$D$648, 0), 1)</f>
        <v>5a2412ab-2f3d-4221-baa1-5c4c5eb33037</v>
      </c>
      <c r="C2612" s="193" t="s">
        <v>1260</v>
      </c>
      <c r="D2612" s="273" t="s">
        <v>354</v>
      </c>
      <c r="E2612" s="193" t="s">
        <v>7134</v>
      </c>
      <c r="F2612" s="193" t="s">
        <v>7135</v>
      </c>
      <c r="G2612" s="193" t="s">
        <v>8052</v>
      </c>
      <c r="H2612" s="196"/>
      <c r="I2612" s="193" t="s">
        <v>12523</v>
      </c>
      <c r="J2612" s="193" t="s">
        <v>12550</v>
      </c>
      <c r="K2612" s="193" t="s">
        <v>7124</v>
      </c>
      <c r="L2612" s="193" t="s">
        <v>1879</v>
      </c>
      <c r="M2612" s="193" t="s">
        <v>7125</v>
      </c>
      <c r="N2612" s="193" t="s">
        <v>12525</v>
      </c>
      <c r="O2612" s="193" t="s">
        <v>12551</v>
      </c>
      <c r="P2612" s="219" t="n">
        <v>44562</v>
      </c>
      <c r="Q2612" s="219" t="n">
        <v>44926</v>
      </c>
      <c r="R2612" s="193"/>
      <c r="S2612" s="193" t="s">
        <v>7413</v>
      </c>
      <c r="T2612" s="193" t="n">
        <v>138</v>
      </c>
      <c r="U2612" s="193" t="n">
        <v>74.6</v>
      </c>
      <c r="V2612" s="193" t="n">
        <v>201.4</v>
      </c>
      <c r="W2612" s="193" t="s">
        <v>12527</v>
      </c>
      <c r="X2612" s="196"/>
      <c r="Y2612" s="196"/>
      <c r="Z2612" s="196" t="n">
        <v>1</v>
      </c>
      <c r="AE2612" s="94" t="e">
        <f aca="false" t="array" ref="AE2612:AK2612">_xlfn.torow(_xlfn.unique(_xlfn._xlws.filter(cat_table[Subsector],$E2612=cat_table[Sector],"")))</f>
        <v>#NAME?</v>
      </c>
      <c r="AF2612" s="94" t="e">
        <v>#NAME?</v>
      </c>
      <c r="AG2612" s="94" t="e">
        <v>#NAME?</v>
      </c>
      <c r="AH2612" s="94" t="e">
        <v>#NAME?</v>
      </c>
      <c r="AI2612" s="94" t="e">
        <v>#NAME?</v>
      </c>
      <c r="AJ2612" s="94" t="e">
        <v>#NAME?</v>
      </c>
      <c r="AK2612" s="94" t="e">
        <v>#NAME?</v>
      </c>
      <c r="AO2612" s="94" t="e">
        <f aca="false" t="array" ref="AO2612:AT2612">_xlfn.torow(_xlfn.unique(_xlfn._xlws.filter(cat_table[Sub-subsector],($E2612=cat_table[Sector])*($F2612=cat_table[Subsector]),"")))</f>
        <v>#NAME?</v>
      </c>
      <c r="AP2612" s="94" t="e">
        <v>#NAME?</v>
      </c>
      <c r="AQ2612" s="94" t="e">
        <v>#NAME?</v>
      </c>
      <c r="AR2612" s="94" t="e">
        <v>#NAME?</v>
      </c>
      <c r="AS2612" s="94" t="e">
        <v>#NAME?</v>
      </c>
      <c r="AT2612" s="94" t="e">
        <v>#NAME?</v>
      </c>
    </row>
    <row r="2613" customFormat="false" ht="15" hidden="false" customHeight="true" outlineLevel="0" collapsed="false">
      <c r="A2613" s="193" t="s">
        <v>12552</v>
      </c>
      <c r="B2613" s="20" t="str">
        <f aca="false">INDEX(Table2[], MATCH(L2613, Location_ID!$D$2:$D$648, 0), 1)</f>
        <v>5a2412ab-2f3d-4221-baa1-5c4c5eb33037</v>
      </c>
      <c r="C2613" s="193" t="s">
        <v>1260</v>
      </c>
      <c r="D2613" s="273" t="s">
        <v>354</v>
      </c>
      <c r="E2613" s="193" t="s">
        <v>7134</v>
      </c>
      <c r="F2613" s="193" t="s">
        <v>7135</v>
      </c>
      <c r="G2613" s="193" t="s">
        <v>8052</v>
      </c>
      <c r="H2613" s="196"/>
      <c r="I2613" s="193" t="s">
        <v>12523</v>
      </c>
      <c r="J2613" s="193" t="s">
        <v>12553</v>
      </c>
      <c r="K2613" s="193" t="s">
        <v>7124</v>
      </c>
      <c r="L2613" s="193" t="s">
        <v>1879</v>
      </c>
      <c r="M2613" s="193" t="s">
        <v>7125</v>
      </c>
      <c r="N2613" s="193" t="s">
        <v>12525</v>
      </c>
      <c r="O2613" s="193" t="s">
        <v>12554</v>
      </c>
      <c r="P2613" s="219" t="n">
        <v>43221</v>
      </c>
      <c r="Q2613" s="219" t="n">
        <v>44773</v>
      </c>
      <c r="R2613" s="193"/>
      <c r="S2613" s="193" t="s">
        <v>7413</v>
      </c>
      <c r="T2613" s="193" t="n">
        <v>131</v>
      </c>
      <c r="U2613" s="193" t="n">
        <v>63</v>
      </c>
      <c r="V2613" s="193" t="n">
        <v>199</v>
      </c>
      <c r="W2613" s="193" t="s">
        <v>12527</v>
      </c>
      <c r="X2613" s="196"/>
      <c r="Y2613" s="196"/>
      <c r="Z2613" s="196" t="n">
        <v>0</v>
      </c>
      <c r="AE2613" s="94" t="e">
        <f aca="false" t="array" ref="AE2613:AK2613">_xlfn.torow(_xlfn.unique(_xlfn._xlws.filter(cat_table[Subsector],$E2613=cat_table[Sector],"")))</f>
        <v>#NAME?</v>
      </c>
      <c r="AF2613" s="94" t="e">
        <v>#NAME?</v>
      </c>
      <c r="AG2613" s="94" t="e">
        <v>#NAME?</v>
      </c>
      <c r="AH2613" s="94" t="e">
        <v>#NAME?</v>
      </c>
      <c r="AI2613" s="94" t="e">
        <v>#NAME?</v>
      </c>
      <c r="AJ2613" s="94" t="e">
        <v>#NAME?</v>
      </c>
      <c r="AK2613" s="94" t="e">
        <v>#NAME?</v>
      </c>
      <c r="AO2613" s="94" t="e">
        <f aca="false" t="array" ref="AO2613:AT2613">_xlfn.torow(_xlfn.unique(_xlfn._xlws.filter(cat_table[Sub-subsector],($E2613=cat_table[Sector])*($F2613=cat_table[Subsector]),"")))</f>
        <v>#NAME?</v>
      </c>
      <c r="AP2613" s="94" t="e">
        <v>#NAME?</v>
      </c>
      <c r="AQ2613" s="94" t="e">
        <v>#NAME?</v>
      </c>
      <c r="AR2613" s="94" t="e">
        <v>#NAME?</v>
      </c>
      <c r="AS2613" s="94" t="e">
        <v>#NAME?</v>
      </c>
      <c r="AT2613" s="94" t="e">
        <v>#NAME?</v>
      </c>
    </row>
    <row r="2614" customFormat="false" ht="15" hidden="false" customHeight="true" outlineLevel="0" collapsed="false">
      <c r="A2614" s="193" t="s">
        <v>12555</v>
      </c>
      <c r="B2614" s="20" t="str">
        <f aca="false">INDEX(Table2[], MATCH(L2614, Location_ID!$D$2:$D$648, 0), 1)</f>
        <v>5a2412ab-2f3d-4221-baa1-5c4c5eb33037</v>
      </c>
      <c r="C2614" s="193" t="s">
        <v>1260</v>
      </c>
      <c r="D2614" s="273" t="s">
        <v>354</v>
      </c>
      <c r="E2614" s="193" t="s">
        <v>7134</v>
      </c>
      <c r="F2614" s="193" t="s">
        <v>7135</v>
      </c>
      <c r="G2614" s="193" t="s">
        <v>8052</v>
      </c>
      <c r="H2614" s="196"/>
      <c r="I2614" s="193" t="s">
        <v>12523</v>
      </c>
      <c r="J2614" s="193" t="s">
        <v>12556</v>
      </c>
      <c r="K2614" s="193" t="s">
        <v>7124</v>
      </c>
      <c r="L2614" s="193" t="s">
        <v>1879</v>
      </c>
      <c r="M2614" s="193" t="s">
        <v>7125</v>
      </c>
      <c r="N2614" s="193" t="s">
        <v>12525</v>
      </c>
      <c r="O2614" s="193" t="s">
        <v>12557</v>
      </c>
      <c r="P2614" s="219" t="n">
        <v>43101</v>
      </c>
      <c r="Q2614" s="219" t="n">
        <v>44926</v>
      </c>
      <c r="R2614" s="193"/>
      <c r="S2614" s="193" t="s">
        <v>7413</v>
      </c>
      <c r="T2614" s="193" t="n">
        <v>125</v>
      </c>
      <c r="U2614" s="193" t="n">
        <v>30.4</v>
      </c>
      <c r="V2614" s="193" t="n">
        <v>219.6</v>
      </c>
      <c r="W2614" s="193" t="s">
        <v>12527</v>
      </c>
      <c r="X2614" s="196"/>
      <c r="Y2614" s="196"/>
      <c r="Z2614" s="196" t="n">
        <v>0</v>
      </c>
      <c r="AE2614" s="94" t="e">
        <f aca="false" t="array" ref="AE2614:AK2614">_xlfn.torow(_xlfn.unique(_xlfn._xlws.filter(cat_table[Subsector],$E2614=cat_table[Sector],"")))</f>
        <v>#NAME?</v>
      </c>
      <c r="AF2614" s="94" t="e">
        <v>#NAME?</v>
      </c>
      <c r="AG2614" s="94" t="e">
        <v>#NAME?</v>
      </c>
      <c r="AH2614" s="94" t="e">
        <v>#NAME?</v>
      </c>
      <c r="AI2614" s="94" t="e">
        <v>#NAME?</v>
      </c>
      <c r="AJ2614" s="94" t="e">
        <v>#NAME?</v>
      </c>
      <c r="AK2614" s="94" t="e">
        <v>#NAME?</v>
      </c>
      <c r="AO2614" s="94" t="e">
        <f aca="false" t="array" ref="AO2614:AT2614">_xlfn.torow(_xlfn.unique(_xlfn._xlws.filter(cat_table[Sub-subsector],($E2614=cat_table[Sector])*($F2614=cat_table[Subsector]),"")))</f>
        <v>#NAME?</v>
      </c>
      <c r="AP2614" s="94" t="e">
        <v>#NAME?</v>
      </c>
      <c r="AQ2614" s="94" t="e">
        <v>#NAME?</v>
      </c>
      <c r="AR2614" s="94" t="e">
        <v>#NAME?</v>
      </c>
      <c r="AS2614" s="94" t="e">
        <v>#NAME?</v>
      </c>
      <c r="AT2614" s="94" t="e">
        <v>#NAME?</v>
      </c>
    </row>
    <row r="2615" customFormat="false" ht="15" hidden="false" customHeight="true" outlineLevel="0" collapsed="false">
      <c r="A2615" s="129" t="s">
        <v>12558</v>
      </c>
      <c r="B2615" s="20" t="str">
        <f aca="false">INDEX(Table2[], MATCH(L2615, Location_ID!$D$2:$D$648, 0), 1)</f>
        <v>5719eaef-56fd-474a-b5c1-5f5139e6ccb5</v>
      </c>
      <c r="C2615" s="242" t="s">
        <v>1265</v>
      </c>
      <c r="D2615" s="282" t="s">
        <v>354</v>
      </c>
      <c r="E2615" s="242" t="s">
        <v>7134</v>
      </c>
      <c r="F2615" s="242" t="s">
        <v>7135</v>
      </c>
      <c r="G2615" s="239" t="s">
        <v>7895</v>
      </c>
      <c r="H2615" s="239"/>
      <c r="I2615" s="242" t="s">
        <v>12559</v>
      </c>
      <c r="J2615" s="242" t="s">
        <v>12560</v>
      </c>
      <c r="K2615" s="242" t="s">
        <v>7109</v>
      </c>
      <c r="L2615" s="242" t="s">
        <v>12561</v>
      </c>
      <c r="M2615" s="242" t="s">
        <v>7121</v>
      </c>
      <c r="N2615" s="242" t="s">
        <v>12562</v>
      </c>
      <c r="O2615" s="242" t="s">
        <v>12563</v>
      </c>
      <c r="P2615" s="283" t="n">
        <v>44123</v>
      </c>
      <c r="Q2615" s="283" t="n">
        <v>45161</v>
      </c>
      <c r="R2615" s="242"/>
      <c r="S2615" s="242" t="s">
        <v>7413</v>
      </c>
      <c r="T2615" s="242" t="n">
        <v>3800</v>
      </c>
      <c r="U2615" s="242" t="n">
        <v>750</v>
      </c>
      <c r="V2615" s="242" t="n">
        <v>9650</v>
      </c>
      <c r="W2615" s="242" t="s">
        <v>7141</v>
      </c>
      <c r="X2615" s="239"/>
      <c r="Y2615" s="239"/>
      <c r="Z2615" s="239" t="n">
        <v>1</v>
      </c>
      <c r="AE2615" s="94" t="e">
        <f aca="false" t="array" ref="AE2615:AK2615">_xlfn.torow(_xlfn.unique(_xlfn._xlws.filter(cat_table[Subsector],$E2615=cat_table[Sector],"")))</f>
        <v>#NAME?</v>
      </c>
      <c r="AF2615" s="94" t="e">
        <v>#NAME?</v>
      </c>
      <c r="AG2615" s="94" t="e">
        <v>#NAME?</v>
      </c>
      <c r="AH2615" s="94" t="e">
        <v>#NAME?</v>
      </c>
      <c r="AI2615" s="94" t="e">
        <v>#NAME?</v>
      </c>
      <c r="AJ2615" s="94" t="e">
        <v>#NAME?</v>
      </c>
      <c r="AK2615" s="94" t="e">
        <v>#NAME?</v>
      </c>
      <c r="AO2615" s="94" t="e">
        <f aca="false" t="array" ref="AO2615:AT2615">_xlfn.torow(_xlfn.unique(_xlfn._xlws.filter(cat_table[Sub-subsector],($E2615=cat_table[Sector])*($F2615=cat_table[Subsector]),"")))</f>
        <v>#NAME?</v>
      </c>
      <c r="AP2615" s="94" t="e">
        <v>#NAME?</v>
      </c>
      <c r="AQ2615" s="94" t="e">
        <v>#NAME?</v>
      </c>
      <c r="AR2615" s="94" t="e">
        <v>#NAME?</v>
      </c>
      <c r="AS2615" s="94" t="e">
        <v>#NAME?</v>
      </c>
      <c r="AT2615" s="94" t="e">
        <v>#NAME?</v>
      </c>
    </row>
    <row r="2616" customFormat="false" ht="15" hidden="false" customHeight="true" outlineLevel="0" collapsed="false">
      <c r="A2616" s="129" t="s">
        <v>12564</v>
      </c>
      <c r="B2616" s="20" t="str">
        <f aca="false">INDEX(Table2[], MATCH(L2616, Location_ID!$D$2:$D$648, 0), 1)</f>
        <v>5719eaef-56fd-474a-b5c1-5f5139e6ccb5</v>
      </c>
      <c r="C2616" s="284" t="s">
        <v>12565</v>
      </c>
      <c r="D2616" s="285" t="s">
        <v>354</v>
      </c>
      <c r="E2616" s="284" t="s">
        <v>7134</v>
      </c>
      <c r="F2616" s="284" t="s">
        <v>7135</v>
      </c>
      <c r="G2616" s="284" t="s">
        <v>7895</v>
      </c>
      <c r="H2616" s="240"/>
      <c r="I2616" s="165" t="s">
        <v>12559</v>
      </c>
      <c r="J2616" s="165" t="s">
        <v>12566</v>
      </c>
      <c r="K2616" s="165" t="s">
        <v>7109</v>
      </c>
      <c r="L2616" s="165" t="s">
        <v>12561</v>
      </c>
      <c r="M2616" s="165" t="s">
        <v>7121</v>
      </c>
      <c r="N2616" s="165" t="s">
        <v>12562</v>
      </c>
      <c r="O2616" s="165" t="s">
        <v>12567</v>
      </c>
      <c r="P2616" s="191" t="n">
        <v>44251</v>
      </c>
      <c r="Q2616" s="191" t="n">
        <v>45161</v>
      </c>
      <c r="R2616" s="165"/>
      <c r="S2616" s="165" t="s">
        <v>7413</v>
      </c>
      <c r="T2616" s="165" t="n">
        <v>4000</v>
      </c>
      <c r="U2616" s="165" t="n">
        <v>1400</v>
      </c>
      <c r="V2616" s="165" t="n">
        <v>10200</v>
      </c>
      <c r="W2616" s="165" t="s">
        <v>7141</v>
      </c>
      <c r="X2616" s="165"/>
      <c r="Y2616" s="192"/>
      <c r="Z2616" s="192" t="n">
        <v>1</v>
      </c>
      <c r="AE2616" s="94" t="e">
        <f aca="false" t="array" ref="AE2616:AK2616">_xlfn.torow(_xlfn.unique(_xlfn._xlws.filter(cat_table[Subsector],$E2616=cat_table[Sector],"")))</f>
        <v>#NAME?</v>
      </c>
      <c r="AF2616" s="94" t="e">
        <v>#NAME?</v>
      </c>
      <c r="AG2616" s="94" t="e">
        <v>#NAME?</v>
      </c>
      <c r="AH2616" s="94" t="e">
        <v>#NAME?</v>
      </c>
      <c r="AI2616" s="94" t="e">
        <v>#NAME?</v>
      </c>
      <c r="AJ2616" s="94" t="e">
        <v>#NAME?</v>
      </c>
      <c r="AK2616" s="94" t="e">
        <v>#NAME?</v>
      </c>
      <c r="AO2616" s="94" t="e">
        <f aca="false" t="array" ref="AO2616:AT2616">_xlfn.torow(_xlfn.unique(_xlfn._xlws.filter(cat_table[Sub-subsector],($E2616=cat_table[Sector])*($F2616=cat_table[Subsector]),"")))</f>
        <v>#NAME?</v>
      </c>
      <c r="AP2616" s="94" t="e">
        <v>#NAME?</v>
      </c>
      <c r="AQ2616" s="94" t="e">
        <v>#NAME?</v>
      </c>
      <c r="AR2616" s="94" t="e">
        <v>#NAME?</v>
      </c>
      <c r="AS2616" s="94" t="e">
        <v>#NAME?</v>
      </c>
      <c r="AT2616" s="94" t="e">
        <v>#NAME?</v>
      </c>
    </row>
    <row r="2617" customFormat="false" ht="15" hidden="false" customHeight="true" outlineLevel="0" collapsed="false">
      <c r="A2617" s="193" t="s">
        <v>12568</v>
      </c>
      <c r="B2617" s="20" t="str">
        <f aca="false">INDEX(Table2[], MATCH(L2617, Location_ID!$D$2:$D$648, 0), 1)</f>
        <v>5bae4563-71dc-4e34-93cf-9cc261569698</v>
      </c>
      <c r="C2617" s="193" t="s">
        <v>1270</v>
      </c>
      <c r="D2617" s="273" t="s">
        <v>354</v>
      </c>
      <c r="E2617" s="193" t="s">
        <v>7134</v>
      </c>
      <c r="F2617" s="193" t="s">
        <v>7135</v>
      </c>
      <c r="G2617" s="193" t="s">
        <v>7895</v>
      </c>
      <c r="H2617" s="196"/>
      <c r="I2617" s="193" t="s">
        <v>12559</v>
      </c>
      <c r="J2617" s="193" t="s">
        <v>12569</v>
      </c>
      <c r="K2617" s="193" t="s">
        <v>7109</v>
      </c>
      <c r="L2617" s="193" t="s">
        <v>2793</v>
      </c>
      <c r="M2617" s="193" t="s">
        <v>7121</v>
      </c>
      <c r="N2617" s="193" t="s">
        <v>12570</v>
      </c>
      <c r="O2617" s="193" t="s">
        <v>12571</v>
      </c>
      <c r="P2617" s="219" t="n">
        <v>44729</v>
      </c>
      <c r="Q2617" s="219" t="n">
        <v>44729</v>
      </c>
      <c r="R2617" s="193" t="n">
        <v>1</v>
      </c>
      <c r="S2617" s="193" t="s">
        <v>7130</v>
      </c>
      <c r="T2617" s="193" t="n">
        <v>1.39</v>
      </c>
      <c r="U2617" s="193" t="n">
        <f aca="false">T2617-0.19</f>
        <v>1.2</v>
      </c>
      <c r="V2617" s="193" t="n">
        <f aca="false">T2617+0.19</f>
        <v>1.58</v>
      </c>
      <c r="W2617" s="193" t="s">
        <v>12103</v>
      </c>
      <c r="X2617" s="196"/>
      <c r="Y2617" s="196"/>
      <c r="Z2617" s="196" t="n">
        <v>1</v>
      </c>
      <c r="AE2617" s="94" t="e">
        <f aca="false" t="array" ref="AE2617:AK2617">_xlfn.torow(_xlfn.unique(_xlfn._xlws.filter(cat_table[Subsector],$E2617=cat_table[Sector],"")))</f>
        <v>#NAME?</v>
      </c>
      <c r="AF2617" s="94" t="e">
        <v>#NAME?</v>
      </c>
      <c r="AG2617" s="94" t="e">
        <v>#NAME?</v>
      </c>
      <c r="AH2617" s="94" t="e">
        <v>#NAME?</v>
      </c>
      <c r="AI2617" s="94" t="e">
        <v>#NAME?</v>
      </c>
      <c r="AJ2617" s="94" t="e">
        <v>#NAME?</v>
      </c>
      <c r="AK2617" s="94" t="e">
        <v>#NAME?</v>
      </c>
      <c r="AO2617" s="94" t="e">
        <f aca="false" t="array" ref="AO2617:AT2617">_xlfn.torow(_xlfn.unique(_xlfn._xlws.filter(cat_table[Sub-subsector],($E2617=cat_table[Sector])*($F2617=cat_table[Subsector]),"")))</f>
        <v>#NAME?</v>
      </c>
      <c r="AP2617" s="94" t="e">
        <v>#NAME?</v>
      </c>
      <c r="AQ2617" s="94" t="e">
        <v>#NAME?</v>
      </c>
      <c r="AR2617" s="94" t="e">
        <v>#NAME?</v>
      </c>
      <c r="AS2617" s="94" t="e">
        <v>#NAME?</v>
      </c>
      <c r="AT2617" s="94" t="e">
        <v>#NAME?</v>
      </c>
    </row>
    <row r="2618" customFormat="false" ht="15" hidden="false" customHeight="true" outlineLevel="0" collapsed="false">
      <c r="A2618" s="193" t="s">
        <v>12572</v>
      </c>
      <c r="B2618" s="20" t="str">
        <f aca="false">INDEX(Table2[], MATCH(L2618, Location_ID!$D$2:$D$648, 0), 1)</f>
        <v>5bae4563-71dc-4e34-93cf-9cc261569698</v>
      </c>
      <c r="C2618" s="193" t="s">
        <v>1270</v>
      </c>
      <c r="D2618" s="273" t="s">
        <v>354</v>
      </c>
      <c r="E2618" s="193" t="s">
        <v>7134</v>
      </c>
      <c r="F2618" s="193" t="s">
        <v>7135</v>
      </c>
      <c r="G2618" s="193" t="s">
        <v>7895</v>
      </c>
      <c r="H2618" s="196"/>
      <c r="I2618" s="193" t="s">
        <v>12559</v>
      </c>
      <c r="J2618" s="193" t="s">
        <v>12569</v>
      </c>
      <c r="K2618" s="193" t="s">
        <v>7109</v>
      </c>
      <c r="L2618" s="193" t="s">
        <v>2793</v>
      </c>
      <c r="M2618" s="193" t="s">
        <v>7121</v>
      </c>
      <c r="N2618" s="193" t="s">
        <v>12570</v>
      </c>
      <c r="O2618" s="193" t="s">
        <v>12571</v>
      </c>
      <c r="P2618" s="219" t="n">
        <v>44730</v>
      </c>
      <c r="Q2618" s="219" t="n">
        <v>44730</v>
      </c>
      <c r="R2618" s="193" t="n">
        <v>1</v>
      </c>
      <c r="S2618" s="193" t="s">
        <v>7130</v>
      </c>
      <c r="T2618" s="193" t="n">
        <v>2.48</v>
      </c>
      <c r="U2618" s="193" t="n">
        <f aca="false">T2618-0.47</f>
        <v>2.01</v>
      </c>
      <c r="V2618" s="193" t="n">
        <f aca="false">T2618+0.47</f>
        <v>2.95</v>
      </c>
      <c r="W2618" s="193" t="s">
        <v>12103</v>
      </c>
      <c r="X2618" s="196"/>
      <c r="Y2618" s="196"/>
      <c r="Z2618" s="196" t="n">
        <v>1</v>
      </c>
      <c r="AE2618" s="94" t="e">
        <f aca="false" t="array" ref="AE2618:AK2618">_xlfn.torow(_xlfn.unique(_xlfn._xlws.filter(cat_table[Subsector],$E2618=cat_table[Sector],"")))</f>
        <v>#NAME?</v>
      </c>
      <c r="AF2618" s="94" t="e">
        <v>#NAME?</v>
      </c>
      <c r="AG2618" s="94" t="e">
        <v>#NAME?</v>
      </c>
      <c r="AH2618" s="94" t="e">
        <v>#NAME?</v>
      </c>
      <c r="AI2618" s="94" t="e">
        <v>#NAME?</v>
      </c>
      <c r="AJ2618" s="94" t="e">
        <v>#NAME?</v>
      </c>
      <c r="AK2618" s="94" t="e">
        <v>#NAME?</v>
      </c>
      <c r="AO2618" s="94" t="e">
        <f aca="false" t="array" ref="AO2618:AT2618">_xlfn.torow(_xlfn.unique(_xlfn._xlws.filter(cat_table[Sub-subsector],($E2618=cat_table[Sector])*($F2618=cat_table[Subsector]),"")))</f>
        <v>#NAME?</v>
      </c>
      <c r="AP2618" s="94" t="e">
        <v>#NAME?</v>
      </c>
      <c r="AQ2618" s="94" t="e">
        <v>#NAME?</v>
      </c>
      <c r="AR2618" s="94" t="e">
        <v>#NAME?</v>
      </c>
      <c r="AS2618" s="94" t="e">
        <v>#NAME?</v>
      </c>
      <c r="AT2618" s="94" t="e">
        <v>#NAME?</v>
      </c>
    </row>
    <row r="2619" customFormat="false" ht="15" hidden="false" customHeight="true" outlineLevel="0" collapsed="false">
      <c r="A2619" s="193" t="s">
        <v>12573</v>
      </c>
      <c r="B2619" s="20" t="str">
        <f aca="false">INDEX(Table2[], MATCH(L2619, Location_ID!$D$2:$D$648, 0), 1)</f>
        <v>5bae4563-71dc-4e34-93cf-9cc261569698</v>
      </c>
      <c r="C2619" s="193" t="s">
        <v>1270</v>
      </c>
      <c r="D2619" s="273" t="s">
        <v>354</v>
      </c>
      <c r="E2619" s="193" t="s">
        <v>7134</v>
      </c>
      <c r="F2619" s="193" t="s">
        <v>7135</v>
      </c>
      <c r="G2619" s="193" t="s">
        <v>7895</v>
      </c>
      <c r="H2619" s="196"/>
      <c r="I2619" s="193" t="s">
        <v>12559</v>
      </c>
      <c r="J2619" s="193" t="s">
        <v>12569</v>
      </c>
      <c r="K2619" s="193" t="s">
        <v>7109</v>
      </c>
      <c r="L2619" s="193" t="s">
        <v>2793</v>
      </c>
      <c r="M2619" s="193" t="s">
        <v>7121</v>
      </c>
      <c r="N2619" s="193" t="s">
        <v>12570</v>
      </c>
      <c r="O2619" s="193" t="s">
        <v>12571</v>
      </c>
      <c r="P2619" s="219" t="n">
        <v>44731</v>
      </c>
      <c r="Q2619" s="219" t="n">
        <v>44731</v>
      </c>
      <c r="R2619" s="193" t="n">
        <v>1</v>
      </c>
      <c r="S2619" s="193" t="s">
        <v>7130</v>
      </c>
      <c r="T2619" s="193" t="n">
        <v>2.47</v>
      </c>
      <c r="U2619" s="193" t="n">
        <f aca="false">T2619-0.29</f>
        <v>2.18</v>
      </c>
      <c r="V2619" s="193" t="n">
        <f aca="false">T2619+0.29</f>
        <v>2.76</v>
      </c>
      <c r="W2619" s="193" t="s">
        <v>12103</v>
      </c>
      <c r="X2619" s="196"/>
      <c r="Y2619" s="196"/>
      <c r="Z2619" s="196" t="n">
        <v>1</v>
      </c>
      <c r="AE2619" s="94" t="e">
        <f aca="false" t="array" ref="AE2619:AK2619">_xlfn.torow(_xlfn.unique(_xlfn._xlws.filter(cat_table[Subsector],$E2619=cat_table[Sector],"")))</f>
        <v>#NAME?</v>
      </c>
      <c r="AF2619" s="94" t="e">
        <v>#NAME?</v>
      </c>
      <c r="AG2619" s="94" t="e">
        <v>#NAME?</v>
      </c>
      <c r="AH2619" s="94" t="e">
        <v>#NAME?</v>
      </c>
      <c r="AI2619" s="94" t="e">
        <v>#NAME?</v>
      </c>
      <c r="AJ2619" s="94" t="e">
        <v>#NAME?</v>
      </c>
      <c r="AK2619" s="94" t="e">
        <v>#NAME?</v>
      </c>
      <c r="AO2619" s="94" t="e">
        <f aca="false" t="array" ref="AO2619:AT2619">_xlfn.torow(_xlfn.unique(_xlfn._xlws.filter(cat_table[Sub-subsector],($E2619=cat_table[Sector])*($F2619=cat_table[Subsector]),"")))</f>
        <v>#NAME?</v>
      </c>
      <c r="AP2619" s="94" t="e">
        <v>#NAME?</v>
      </c>
      <c r="AQ2619" s="94" t="e">
        <v>#NAME?</v>
      </c>
      <c r="AR2619" s="94" t="e">
        <v>#NAME?</v>
      </c>
      <c r="AS2619" s="94" t="e">
        <v>#NAME?</v>
      </c>
      <c r="AT2619" s="94" t="e">
        <v>#NAME?</v>
      </c>
    </row>
    <row r="2620" customFormat="false" ht="15" hidden="false" customHeight="true" outlineLevel="0" collapsed="false">
      <c r="A2620" s="193" t="s">
        <v>12574</v>
      </c>
      <c r="B2620" s="20" t="str">
        <f aca="false">INDEX(Table2[], MATCH(L2620, Location_ID!$D$2:$D$648, 0), 1)</f>
        <v>5bae4563-71dc-4e34-93cf-9cc261569698</v>
      </c>
      <c r="C2620" s="193" t="s">
        <v>1270</v>
      </c>
      <c r="D2620" s="273" t="s">
        <v>354</v>
      </c>
      <c r="E2620" s="193" t="s">
        <v>7134</v>
      </c>
      <c r="F2620" s="193" t="s">
        <v>7135</v>
      </c>
      <c r="G2620" s="193" t="s">
        <v>7895</v>
      </c>
      <c r="H2620" s="196"/>
      <c r="I2620" s="193" t="s">
        <v>12559</v>
      </c>
      <c r="J2620" s="193" t="s">
        <v>12569</v>
      </c>
      <c r="K2620" s="193" t="s">
        <v>7109</v>
      </c>
      <c r="L2620" s="193" t="s">
        <v>2793</v>
      </c>
      <c r="M2620" s="193" t="s">
        <v>7121</v>
      </c>
      <c r="N2620" s="193" t="s">
        <v>12570</v>
      </c>
      <c r="O2620" s="193" t="s">
        <v>12571</v>
      </c>
      <c r="P2620" s="219" t="n">
        <v>44732</v>
      </c>
      <c r="Q2620" s="219" t="n">
        <v>44732</v>
      </c>
      <c r="R2620" s="193" t="n">
        <v>1</v>
      </c>
      <c r="S2620" s="193" t="s">
        <v>7130</v>
      </c>
      <c r="T2620" s="193" t="n">
        <v>4.44</v>
      </c>
      <c r="U2620" s="193" t="n">
        <f aca="false">T2620-0.76</f>
        <v>3.68</v>
      </c>
      <c r="V2620" s="193" t="n">
        <f aca="false">T2620+0.76</f>
        <v>5.2</v>
      </c>
      <c r="W2620" s="193" t="s">
        <v>12103</v>
      </c>
      <c r="X2620" s="196"/>
      <c r="Y2620" s="196"/>
      <c r="Z2620" s="196" t="n">
        <v>1</v>
      </c>
      <c r="AE2620" s="94" t="e">
        <f aca="false" t="array" ref="AE2620:AK2620">_xlfn.torow(_xlfn.unique(_xlfn._xlws.filter(cat_table[Subsector],$E2620=cat_table[Sector],"")))</f>
        <v>#NAME?</v>
      </c>
      <c r="AF2620" s="94" t="e">
        <v>#NAME?</v>
      </c>
      <c r="AG2620" s="94" t="e">
        <v>#NAME?</v>
      </c>
      <c r="AH2620" s="94" t="e">
        <v>#NAME?</v>
      </c>
      <c r="AI2620" s="94" t="e">
        <v>#NAME?</v>
      </c>
      <c r="AJ2620" s="94" t="e">
        <v>#NAME?</v>
      </c>
      <c r="AK2620" s="94" t="e">
        <v>#NAME?</v>
      </c>
      <c r="AO2620" s="94" t="e">
        <f aca="false" t="array" ref="AO2620:AT2620">_xlfn.torow(_xlfn.unique(_xlfn._xlws.filter(cat_table[Sub-subsector],($E2620=cat_table[Sector])*($F2620=cat_table[Subsector]),"")))</f>
        <v>#NAME?</v>
      </c>
      <c r="AP2620" s="94" t="e">
        <v>#NAME?</v>
      </c>
      <c r="AQ2620" s="94" t="e">
        <v>#NAME?</v>
      </c>
      <c r="AR2620" s="94" t="e">
        <v>#NAME?</v>
      </c>
      <c r="AS2620" s="94" t="e">
        <v>#NAME?</v>
      </c>
      <c r="AT2620" s="94" t="e">
        <v>#NAME?</v>
      </c>
    </row>
    <row r="2621" customFormat="false" ht="15" hidden="false" customHeight="true" outlineLevel="0" collapsed="false">
      <c r="A2621" s="193" t="s">
        <v>12575</v>
      </c>
      <c r="B2621" s="20" t="str">
        <f aca="false">INDEX(Table2[], MATCH(L2621, Location_ID!$D$2:$D$648, 0), 1)</f>
        <v>5bae4563-71dc-4e34-93cf-9cc261569698</v>
      </c>
      <c r="C2621" s="193" t="s">
        <v>1270</v>
      </c>
      <c r="D2621" s="273" t="s">
        <v>354</v>
      </c>
      <c r="E2621" s="193" t="s">
        <v>7134</v>
      </c>
      <c r="F2621" s="193" t="s">
        <v>7135</v>
      </c>
      <c r="G2621" s="193" t="s">
        <v>7895</v>
      </c>
      <c r="H2621" s="196"/>
      <c r="I2621" s="193" t="s">
        <v>12559</v>
      </c>
      <c r="J2621" s="193" t="s">
        <v>12576</v>
      </c>
      <c r="K2621" s="193" t="s">
        <v>7109</v>
      </c>
      <c r="L2621" s="193" t="s">
        <v>2793</v>
      </c>
      <c r="M2621" s="193" t="s">
        <v>7121</v>
      </c>
      <c r="N2621" s="193" t="s">
        <v>12577</v>
      </c>
      <c r="O2621" s="193" t="s">
        <v>12571</v>
      </c>
      <c r="P2621" s="219" t="n">
        <v>44731</v>
      </c>
      <c r="Q2621" s="219" t="n">
        <v>44731</v>
      </c>
      <c r="R2621" s="193" t="n">
        <v>1</v>
      </c>
      <c r="S2621" s="193" t="s">
        <v>7130</v>
      </c>
      <c r="T2621" s="193" t="n">
        <v>2.28</v>
      </c>
      <c r="U2621" s="193" t="n">
        <f aca="false">T2621-0.19</f>
        <v>2.09</v>
      </c>
      <c r="V2621" s="193" t="n">
        <f aca="false">T2621+0.19</f>
        <v>2.47</v>
      </c>
      <c r="W2621" s="193" t="s">
        <v>12103</v>
      </c>
      <c r="X2621" s="196"/>
      <c r="Y2621" s="196"/>
      <c r="Z2621" s="196" t="n">
        <v>1</v>
      </c>
      <c r="AE2621" s="94" t="e">
        <f aca="false" t="array" ref="AE2621:AK2621">_xlfn.torow(_xlfn.unique(_xlfn._xlws.filter(cat_table[Subsector],$E2621=cat_table[Sector],"")))</f>
        <v>#NAME?</v>
      </c>
      <c r="AF2621" s="94" t="e">
        <v>#NAME?</v>
      </c>
      <c r="AG2621" s="94" t="e">
        <v>#NAME?</v>
      </c>
      <c r="AH2621" s="94" t="e">
        <v>#NAME?</v>
      </c>
      <c r="AI2621" s="94" t="e">
        <v>#NAME?</v>
      </c>
      <c r="AJ2621" s="94" t="e">
        <v>#NAME?</v>
      </c>
      <c r="AK2621" s="94" t="e">
        <v>#NAME?</v>
      </c>
      <c r="AO2621" s="94" t="e">
        <f aca="false" t="array" ref="AO2621:AT2621">_xlfn.torow(_xlfn.unique(_xlfn._xlws.filter(cat_table[Sub-subsector],($E2621=cat_table[Sector])*($F2621=cat_table[Subsector]),"")))</f>
        <v>#NAME?</v>
      </c>
      <c r="AP2621" s="94" t="e">
        <v>#NAME?</v>
      </c>
      <c r="AQ2621" s="94" t="e">
        <v>#NAME?</v>
      </c>
      <c r="AR2621" s="94" t="e">
        <v>#NAME?</v>
      </c>
      <c r="AS2621" s="94" t="e">
        <v>#NAME?</v>
      </c>
      <c r="AT2621" s="94" t="e">
        <v>#NAME?</v>
      </c>
    </row>
    <row r="2622" customFormat="false" ht="15" hidden="false" customHeight="true" outlineLevel="0" collapsed="false">
      <c r="A2622" s="193" t="s">
        <v>12578</v>
      </c>
      <c r="B2622" s="20" t="str">
        <f aca="false">INDEX(Table2[], MATCH(L2622, Location_ID!$D$2:$D$648, 0), 1)</f>
        <v>5bae4563-71dc-4e34-93cf-9cc261569698</v>
      </c>
      <c r="C2622" s="193" t="s">
        <v>1270</v>
      </c>
      <c r="D2622" s="273" t="s">
        <v>354</v>
      </c>
      <c r="E2622" s="193" t="s">
        <v>7134</v>
      </c>
      <c r="F2622" s="193" t="s">
        <v>7135</v>
      </c>
      <c r="G2622" s="193" t="s">
        <v>7895</v>
      </c>
      <c r="H2622" s="196"/>
      <c r="I2622" s="193" t="s">
        <v>12559</v>
      </c>
      <c r="J2622" s="193" t="s">
        <v>12579</v>
      </c>
      <c r="K2622" s="193" t="s">
        <v>7109</v>
      </c>
      <c r="L2622" s="193" t="s">
        <v>2793</v>
      </c>
      <c r="M2622" s="193" t="s">
        <v>7121</v>
      </c>
      <c r="N2622" s="193" t="s">
        <v>12577</v>
      </c>
      <c r="O2622" s="193" t="s">
        <v>12571</v>
      </c>
      <c r="P2622" s="219" t="n">
        <v>44730</v>
      </c>
      <c r="Q2622" s="219" t="n">
        <v>44730</v>
      </c>
      <c r="R2622" s="193" t="n">
        <v>1</v>
      </c>
      <c r="S2622" s="193" t="s">
        <v>7130</v>
      </c>
      <c r="T2622" s="193" t="n">
        <v>1.5</v>
      </c>
      <c r="U2622" s="193" t="n">
        <f aca="false">T2622-0.2</f>
        <v>1.3</v>
      </c>
      <c r="V2622" s="193" t="n">
        <f aca="false">T2622+0.2</f>
        <v>1.7</v>
      </c>
      <c r="W2622" s="193" t="s">
        <v>12103</v>
      </c>
      <c r="X2622" s="196"/>
      <c r="Y2622" s="196"/>
      <c r="Z2622" s="196" t="n">
        <v>1</v>
      </c>
      <c r="AE2622" s="94" t="e">
        <f aca="false" t="array" ref="AE2622:AK2622">_xlfn.torow(_xlfn.unique(_xlfn._xlws.filter(cat_table[Subsector],$E2622=cat_table[Sector],"")))</f>
        <v>#NAME?</v>
      </c>
      <c r="AF2622" s="94" t="e">
        <v>#NAME?</v>
      </c>
      <c r="AG2622" s="94" t="e">
        <v>#NAME?</v>
      </c>
      <c r="AH2622" s="94" t="e">
        <v>#NAME?</v>
      </c>
      <c r="AI2622" s="94" t="e">
        <v>#NAME?</v>
      </c>
      <c r="AJ2622" s="94" t="e">
        <v>#NAME?</v>
      </c>
      <c r="AK2622" s="94" t="e">
        <v>#NAME?</v>
      </c>
      <c r="AO2622" s="94" t="e">
        <f aca="false" t="array" ref="AO2622:AT2622">_xlfn.torow(_xlfn.unique(_xlfn._xlws.filter(cat_table[Sub-subsector],($E2622=cat_table[Sector])*($F2622=cat_table[Subsector]),"")))</f>
        <v>#NAME?</v>
      </c>
      <c r="AP2622" s="94" t="e">
        <v>#NAME?</v>
      </c>
      <c r="AQ2622" s="94" t="e">
        <v>#NAME?</v>
      </c>
      <c r="AR2622" s="94" t="e">
        <v>#NAME?</v>
      </c>
      <c r="AS2622" s="94" t="e">
        <v>#NAME?</v>
      </c>
      <c r="AT2622" s="94" t="e">
        <v>#NAME?</v>
      </c>
    </row>
    <row r="2623" customFormat="false" ht="15" hidden="false" customHeight="true" outlineLevel="0" collapsed="false">
      <c r="A2623" s="194" t="s">
        <v>12580</v>
      </c>
      <c r="B2623" s="20" t="str">
        <f aca="false">INDEX(Table2[], MATCH(L2623, Location_ID!$D$2:$D$648, 0), 1)</f>
        <v>5bae4563-71dc-4e34-93cf-9cc261569698</v>
      </c>
      <c r="C2623" s="194" t="s">
        <v>1270</v>
      </c>
      <c r="D2623" s="274" t="s">
        <v>354</v>
      </c>
      <c r="E2623" s="194" t="s">
        <v>7134</v>
      </c>
      <c r="F2623" s="194" t="s">
        <v>7135</v>
      </c>
      <c r="G2623" s="194" t="s">
        <v>7895</v>
      </c>
      <c r="H2623" s="199"/>
      <c r="I2623" s="194" t="s">
        <v>12559</v>
      </c>
      <c r="J2623" s="194" t="s">
        <v>12581</v>
      </c>
      <c r="K2623" s="194" t="s">
        <v>7109</v>
      </c>
      <c r="L2623" s="194" t="s">
        <v>2793</v>
      </c>
      <c r="M2623" s="194" t="s">
        <v>7121</v>
      </c>
      <c r="N2623" s="194" t="s">
        <v>12577</v>
      </c>
      <c r="O2623" s="194" t="s">
        <v>12571</v>
      </c>
      <c r="P2623" s="198" t="n">
        <v>44730</v>
      </c>
      <c r="Q2623" s="198" t="n">
        <v>44730</v>
      </c>
      <c r="R2623" s="194" t="n">
        <v>1</v>
      </c>
      <c r="S2623" s="194" t="s">
        <v>7130</v>
      </c>
      <c r="T2623" s="194" t="n">
        <v>4.6</v>
      </c>
      <c r="U2623" s="194" t="n">
        <f aca="false">T2623-1</f>
        <v>3.6</v>
      </c>
      <c r="V2623" s="194" t="n">
        <f aca="false">T2623+1</f>
        <v>5.6</v>
      </c>
      <c r="W2623" s="194" t="s">
        <v>12103</v>
      </c>
      <c r="X2623" s="199"/>
      <c r="Y2623" s="199"/>
      <c r="Z2623" s="199" t="n">
        <v>1</v>
      </c>
      <c r="AE2623" s="94" t="e">
        <f aca="false" t="array" ref="AE2623:AK2623">_xlfn.torow(_xlfn.unique(_xlfn._xlws.filter(cat_table[Subsector],$E2623=cat_table[Sector],"")))</f>
        <v>#NAME?</v>
      </c>
      <c r="AF2623" s="94" t="e">
        <v>#NAME?</v>
      </c>
      <c r="AG2623" s="94" t="e">
        <v>#NAME?</v>
      </c>
      <c r="AH2623" s="94" t="e">
        <v>#NAME?</v>
      </c>
      <c r="AI2623" s="94" t="e">
        <v>#NAME?</v>
      </c>
      <c r="AJ2623" s="94" t="e">
        <v>#NAME?</v>
      </c>
      <c r="AK2623" s="94" t="e">
        <v>#NAME?</v>
      </c>
      <c r="AO2623" s="94" t="e">
        <f aca="false" t="array" ref="AO2623:AT2623">_xlfn.torow(_xlfn.unique(_xlfn._xlws.filter(cat_table[Sub-subsector],($E2623=cat_table[Sector])*($F2623=cat_table[Subsector]),"")))</f>
        <v>#NAME?</v>
      </c>
      <c r="AP2623" s="94" t="e">
        <v>#NAME?</v>
      </c>
      <c r="AQ2623" s="94" t="e">
        <v>#NAME?</v>
      </c>
      <c r="AR2623" s="94" t="e">
        <v>#NAME?</v>
      </c>
      <c r="AS2623" s="94" t="e">
        <v>#NAME?</v>
      </c>
      <c r="AT2623" s="94" t="e">
        <v>#NAME?</v>
      </c>
    </row>
    <row r="2624" customFormat="false" ht="15" hidden="false" customHeight="true" outlineLevel="0" collapsed="false">
      <c r="A2624" s="182" t="s">
        <v>12582</v>
      </c>
      <c r="B2624" s="20" t="str">
        <f aca="false">INDEX(Table2[], MATCH(L2624, Location_ID!$D$2:$D$648, 0), 1)</f>
        <v>174e0474-7e7a-4167-bfe7-39006c51aaf6</v>
      </c>
      <c r="C2624" s="62" t="s">
        <v>1275</v>
      </c>
      <c r="D2624" s="257" t="s">
        <v>354</v>
      </c>
      <c r="E2624" s="62" t="s">
        <v>7134</v>
      </c>
      <c r="F2624" s="62" t="s">
        <v>7135</v>
      </c>
      <c r="G2624" s="62" t="s">
        <v>7895</v>
      </c>
      <c r="H2624" s="200"/>
      <c r="I2624" s="62" t="s">
        <v>12583</v>
      </c>
      <c r="J2624" s="62" t="s">
        <v>2804</v>
      </c>
      <c r="K2624" s="62" t="s">
        <v>7124</v>
      </c>
      <c r="L2624" s="62" t="s">
        <v>2804</v>
      </c>
      <c r="M2624" s="62" t="s">
        <v>7121</v>
      </c>
      <c r="N2624" s="62" t="s">
        <v>12584</v>
      </c>
      <c r="O2624" s="62" t="s">
        <v>12585</v>
      </c>
      <c r="P2624" s="223" t="n">
        <v>43248</v>
      </c>
      <c r="Q2624" s="223" t="n">
        <v>43248</v>
      </c>
      <c r="R2624" s="62" t="s">
        <v>12586</v>
      </c>
      <c r="S2624" s="62" t="s">
        <v>7413</v>
      </c>
      <c r="T2624" s="62" t="n">
        <v>10.4</v>
      </c>
      <c r="U2624" s="62" t="n">
        <v>7.7</v>
      </c>
      <c r="V2624" s="62" t="n">
        <v>13.1</v>
      </c>
      <c r="W2624" s="62" t="s">
        <v>12103</v>
      </c>
      <c r="X2624" s="200"/>
      <c r="Y2624" s="200"/>
      <c r="Z2624" s="200" t="n">
        <v>1</v>
      </c>
      <c r="AE2624" s="94" t="e">
        <f aca="false" t="array" ref="AE2624:AK2624">_xlfn.torow(_xlfn.unique(_xlfn._xlws.filter(cat_table[Subsector],$E2624=cat_table[Sector],"")))</f>
        <v>#NAME?</v>
      </c>
      <c r="AF2624" s="94" t="e">
        <v>#NAME?</v>
      </c>
      <c r="AG2624" s="94" t="e">
        <v>#NAME?</v>
      </c>
      <c r="AH2624" s="94" t="e">
        <v>#NAME?</v>
      </c>
      <c r="AI2624" s="94" t="e">
        <v>#NAME?</v>
      </c>
      <c r="AJ2624" s="94" t="e">
        <v>#NAME?</v>
      </c>
      <c r="AK2624" s="94" t="e">
        <v>#NAME?</v>
      </c>
      <c r="AO2624" s="94" t="e">
        <f aca="false" t="array" ref="AO2624:AT2624">_xlfn.torow(_xlfn.unique(_xlfn._xlws.filter(cat_table[Sub-subsector],($E2624=cat_table[Sector])*($F2624=cat_table[Subsector]),"")))</f>
        <v>#NAME?</v>
      </c>
      <c r="AP2624" s="94" t="e">
        <v>#NAME?</v>
      </c>
      <c r="AQ2624" s="94" t="e">
        <v>#NAME?</v>
      </c>
      <c r="AR2624" s="94" t="e">
        <v>#NAME?</v>
      </c>
      <c r="AS2624" s="94" t="e">
        <v>#NAME?</v>
      </c>
      <c r="AT2624" s="94" t="e">
        <v>#NAME?</v>
      </c>
    </row>
    <row r="2625" customFormat="false" ht="15" hidden="false" customHeight="true" outlineLevel="0" collapsed="false">
      <c r="A2625" s="182" t="s">
        <v>12587</v>
      </c>
      <c r="B2625" s="20" t="str">
        <f aca="false">INDEX(Table2[], MATCH(L2625, Location_ID!$D$2:$D$648, 0), 1)</f>
        <v>452a5c49-d642-4fe1-8257-0d590f48584d</v>
      </c>
      <c r="C2625" s="62" t="s">
        <v>1275</v>
      </c>
      <c r="D2625" s="257" t="s">
        <v>354</v>
      </c>
      <c r="E2625" s="62" t="s">
        <v>7134</v>
      </c>
      <c r="F2625" s="62" t="s">
        <v>7135</v>
      </c>
      <c r="G2625" s="62" t="s">
        <v>7895</v>
      </c>
      <c r="H2625" s="200"/>
      <c r="I2625" s="62" t="s">
        <v>12583</v>
      </c>
      <c r="J2625" s="62" t="s">
        <v>2806</v>
      </c>
      <c r="K2625" s="62" t="s">
        <v>7124</v>
      </c>
      <c r="L2625" s="62" t="s">
        <v>2806</v>
      </c>
      <c r="M2625" s="62" t="s">
        <v>7121</v>
      </c>
      <c r="N2625" s="62" t="s">
        <v>12584</v>
      </c>
      <c r="O2625" s="62" t="s">
        <v>12585</v>
      </c>
      <c r="P2625" s="223" t="n">
        <v>43257</v>
      </c>
      <c r="Q2625" s="223" t="n">
        <v>43258</v>
      </c>
      <c r="R2625" s="62" t="s">
        <v>12586</v>
      </c>
      <c r="S2625" s="62" t="s">
        <v>7413</v>
      </c>
      <c r="T2625" s="62" t="n">
        <v>9.2</v>
      </c>
      <c r="U2625" s="62" t="n">
        <v>7.8</v>
      </c>
      <c r="V2625" s="62" t="n">
        <v>10.6</v>
      </c>
      <c r="W2625" s="62" t="s">
        <v>12103</v>
      </c>
      <c r="X2625" s="200"/>
      <c r="Y2625" s="200"/>
      <c r="Z2625" s="200" t="n">
        <v>1</v>
      </c>
      <c r="AE2625" s="94" t="e">
        <f aca="false" t="array" ref="AE2625:AK2625">_xlfn.torow(_xlfn.unique(_xlfn._xlws.filter(cat_table[Subsector],$E2625=cat_table[Sector],"")))</f>
        <v>#NAME?</v>
      </c>
      <c r="AF2625" s="94" t="e">
        <v>#NAME?</v>
      </c>
      <c r="AG2625" s="94" t="e">
        <v>#NAME?</v>
      </c>
      <c r="AH2625" s="94" t="e">
        <v>#NAME?</v>
      </c>
      <c r="AI2625" s="94" t="e">
        <v>#NAME?</v>
      </c>
      <c r="AJ2625" s="94" t="e">
        <v>#NAME?</v>
      </c>
      <c r="AK2625" s="94" t="e">
        <v>#NAME?</v>
      </c>
      <c r="AO2625" s="94" t="e">
        <f aca="false" t="array" ref="AO2625:AT2625">_xlfn.torow(_xlfn.unique(_xlfn._xlws.filter(cat_table[Sub-subsector],($E2625=cat_table[Sector])*($F2625=cat_table[Subsector]),"")))</f>
        <v>#NAME?</v>
      </c>
      <c r="AP2625" s="94" t="e">
        <v>#NAME?</v>
      </c>
      <c r="AQ2625" s="94" t="e">
        <v>#NAME?</v>
      </c>
      <c r="AR2625" s="94" t="e">
        <v>#NAME?</v>
      </c>
      <c r="AS2625" s="94" t="e">
        <v>#NAME?</v>
      </c>
      <c r="AT2625" s="94" t="e">
        <v>#NAME?</v>
      </c>
    </row>
    <row r="2626" customFormat="false" ht="15" hidden="false" customHeight="true" outlineLevel="0" collapsed="false">
      <c r="A2626" s="182" t="s">
        <v>12588</v>
      </c>
      <c r="B2626" s="20" t="str">
        <f aca="false">INDEX(Table2[], MATCH(L2626, Location_ID!$D$2:$D$648, 0), 1)</f>
        <v>f1d845bf-1a75-41a3-b59d-9cef48225a1a</v>
      </c>
      <c r="C2626" s="62" t="s">
        <v>1275</v>
      </c>
      <c r="D2626" s="257" t="s">
        <v>354</v>
      </c>
      <c r="E2626" s="62" t="s">
        <v>7134</v>
      </c>
      <c r="F2626" s="62" t="s">
        <v>7135</v>
      </c>
      <c r="G2626" s="62" t="s">
        <v>7895</v>
      </c>
      <c r="H2626" s="200"/>
      <c r="I2626" s="62" t="s">
        <v>12583</v>
      </c>
      <c r="J2626" s="62" t="s">
        <v>2808</v>
      </c>
      <c r="K2626" s="62" t="s">
        <v>7124</v>
      </c>
      <c r="L2626" s="62" t="s">
        <v>2808</v>
      </c>
      <c r="M2626" s="62" t="s">
        <v>7121</v>
      </c>
      <c r="N2626" s="62" t="s">
        <v>12584</v>
      </c>
      <c r="O2626" s="62" t="s">
        <v>12585</v>
      </c>
      <c r="P2626" s="223" t="n">
        <v>43249</v>
      </c>
      <c r="Q2626" s="223" t="n">
        <v>43252</v>
      </c>
      <c r="R2626" s="62" t="s">
        <v>12586</v>
      </c>
      <c r="S2626" s="62" t="s">
        <v>7413</v>
      </c>
      <c r="T2626" s="62" t="n">
        <v>7</v>
      </c>
      <c r="U2626" s="62" t="n">
        <v>2.9</v>
      </c>
      <c r="V2626" s="62" t="n">
        <v>11.1</v>
      </c>
      <c r="W2626" s="62" t="s">
        <v>12103</v>
      </c>
      <c r="X2626" s="200"/>
      <c r="Y2626" s="200"/>
      <c r="Z2626" s="200" t="n">
        <v>1</v>
      </c>
      <c r="AE2626" s="94" t="e">
        <f aca="false" t="array" ref="AE2626:AK2626">_xlfn.torow(_xlfn.unique(_xlfn._xlws.filter(cat_table[Subsector],$E2626=cat_table[Sector],"")))</f>
        <v>#NAME?</v>
      </c>
      <c r="AF2626" s="94" t="e">
        <v>#NAME?</v>
      </c>
      <c r="AG2626" s="94" t="e">
        <v>#NAME?</v>
      </c>
      <c r="AH2626" s="94" t="e">
        <v>#NAME?</v>
      </c>
      <c r="AI2626" s="94" t="e">
        <v>#NAME?</v>
      </c>
      <c r="AJ2626" s="94" t="e">
        <v>#NAME?</v>
      </c>
      <c r="AK2626" s="94" t="e">
        <v>#NAME?</v>
      </c>
      <c r="AO2626" s="94" t="e">
        <f aca="false" t="array" ref="AO2626:AT2626">_xlfn.torow(_xlfn.unique(_xlfn._xlws.filter(cat_table[Sub-subsector],($E2626=cat_table[Sector])*($F2626=cat_table[Subsector]),"")))</f>
        <v>#NAME?</v>
      </c>
      <c r="AP2626" s="94" t="e">
        <v>#NAME?</v>
      </c>
      <c r="AQ2626" s="94" t="e">
        <v>#NAME?</v>
      </c>
      <c r="AR2626" s="94" t="e">
        <v>#NAME?</v>
      </c>
      <c r="AS2626" s="94" t="e">
        <v>#NAME?</v>
      </c>
      <c r="AT2626" s="94" t="e">
        <v>#NAME?</v>
      </c>
    </row>
    <row r="2627" customFormat="false" ht="15" hidden="false" customHeight="true" outlineLevel="0" collapsed="false">
      <c r="A2627" s="182" t="s">
        <v>12589</v>
      </c>
      <c r="B2627" s="20" t="str">
        <f aca="false">INDEX(Table2[], MATCH(L2627, Location_ID!$D$2:$D$648, 0), 1)</f>
        <v>3db930c9-0e68-4e55-b265-005b3e6c98f9</v>
      </c>
      <c r="C2627" s="62" t="s">
        <v>1275</v>
      </c>
      <c r="D2627" s="257" t="s">
        <v>354</v>
      </c>
      <c r="E2627" s="62" t="s">
        <v>7134</v>
      </c>
      <c r="F2627" s="62" t="s">
        <v>7135</v>
      </c>
      <c r="G2627" s="62" t="s">
        <v>7895</v>
      </c>
      <c r="H2627" s="200"/>
      <c r="I2627" s="62" t="s">
        <v>12583</v>
      </c>
      <c r="J2627" s="62" t="s">
        <v>2810</v>
      </c>
      <c r="K2627" s="62" t="s">
        <v>7124</v>
      </c>
      <c r="L2627" s="62" t="s">
        <v>2810</v>
      </c>
      <c r="M2627" s="62" t="s">
        <v>7121</v>
      </c>
      <c r="N2627" s="62" t="s">
        <v>12584</v>
      </c>
      <c r="O2627" s="62" t="s">
        <v>12590</v>
      </c>
      <c r="P2627" s="223" t="n">
        <v>43249</v>
      </c>
      <c r="Q2627" s="223" t="n">
        <v>43252</v>
      </c>
      <c r="R2627" s="62" t="s">
        <v>12586</v>
      </c>
      <c r="S2627" s="62" t="s">
        <v>7413</v>
      </c>
      <c r="T2627" s="62" t="n">
        <v>1.6</v>
      </c>
      <c r="U2627" s="62" t="n">
        <v>0.9</v>
      </c>
      <c r="V2627" s="62" t="n">
        <v>2.3</v>
      </c>
      <c r="W2627" s="62" t="s">
        <v>12103</v>
      </c>
      <c r="X2627" s="200"/>
      <c r="Y2627" s="200"/>
      <c r="Z2627" s="200" t="n">
        <v>1</v>
      </c>
      <c r="AE2627" s="94" t="e">
        <f aca="false" t="array" ref="AE2627:AK2627">_xlfn.torow(_xlfn.unique(_xlfn._xlws.filter(cat_table[Subsector],$E2627=cat_table[Sector],"")))</f>
        <v>#NAME?</v>
      </c>
      <c r="AF2627" s="94" t="e">
        <v>#NAME?</v>
      </c>
      <c r="AG2627" s="94" t="e">
        <v>#NAME?</v>
      </c>
      <c r="AH2627" s="94" t="e">
        <v>#NAME?</v>
      </c>
      <c r="AI2627" s="94" t="e">
        <v>#NAME?</v>
      </c>
      <c r="AJ2627" s="94" t="e">
        <v>#NAME?</v>
      </c>
      <c r="AK2627" s="94" t="e">
        <v>#NAME?</v>
      </c>
      <c r="AO2627" s="94" t="e">
        <f aca="false" t="array" ref="AO2627:AT2627">_xlfn.torow(_xlfn.unique(_xlfn._xlws.filter(cat_table[Sub-subsector],($E2627=cat_table[Sector])*($F2627=cat_table[Subsector]),"")))</f>
        <v>#NAME?</v>
      </c>
      <c r="AP2627" s="94" t="e">
        <v>#NAME?</v>
      </c>
      <c r="AQ2627" s="94" t="e">
        <v>#NAME?</v>
      </c>
      <c r="AR2627" s="94" t="e">
        <v>#NAME?</v>
      </c>
      <c r="AS2627" s="94" t="e">
        <v>#NAME?</v>
      </c>
      <c r="AT2627" s="94" t="e">
        <v>#NAME?</v>
      </c>
    </row>
    <row r="2628" customFormat="false" ht="15" hidden="false" customHeight="true" outlineLevel="0" collapsed="false">
      <c r="A2628" s="182" t="s">
        <v>12591</v>
      </c>
      <c r="B2628" s="20" t="str">
        <f aca="false">INDEX(Table2[], MATCH(L2628, Location_ID!$D$2:$D$648, 0), 1)</f>
        <v>e96f432b-5f41-46b5-8570-2373859aee4b</v>
      </c>
      <c r="C2628" s="62" t="s">
        <v>1275</v>
      </c>
      <c r="D2628" s="257" t="s">
        <v>354</v>
      </c>
      <c r="E2628" s="62" t="s">
        <v>7134</v>
      </c>
      <c r="F2628" s="62" t="s">
        <v>7135</v>
      </c>
      <c r="G2628" s="62" t="s">
        <v>7895</v>
      </c>
      <c r="H2628" s="200"/>
      <c r="I2628" s="62" t="s">
        <v>12583</v>
      </c>
      <c r="J2628" s="62" t="s">
        <v>2812</v>
      </c>
      <c r="K2628" s="62" t="s">
        <v>7124</v>
      </c>
      <c r="L2628" s="62" t="s">
        <v>2812</v>
      </c>
      <c r="M2628" s="62" t="s">
        <v>7121</v>
      </c>
      <c r="N2628" s="62" t="s">
        <v>12584</v>
      </c>
      <c r="O2628" s="62" t="s">
        <v>12590</v>
      </c>
      <c r="P2628" s="223" t="n">
        <v>43257</v>
      </c>
      <c r="Q2628" s="223" t="n">
        <v>43258</v>
      </c>
      <c r="R2628" s="62" t="s">
        <v>12586</v>
      </c>
      <c r="S2628" s="62" t="s">
        <v>7413</v>
      </c>
      <c r="T2628" s="62" t="n">
        <v>1</v>
      </c>
      <c r="U2628" s="62" t="n">
        <v>0.8</v>
      </c>
      <c r="V2628" s="62" t="n">
        <v>1.2</v>
      </c>
      <c r="W2628" s="62" t="s">
        <v>12103</v>
      </c>
      <c r="X2628" s="200"/>
      <c r="Y2628" s="200"/>
      <c r="Z2628" s="200" t="n">
        <v>1</v>
      </c>
      <c r="AE2628" s="94" t="e">
        <f aca="false" t="array" ref="AE2628:AK2628">_xlfn.torow(_xlfn.unique(_xlfn._xlws.filter(cat_table[Subsector],$E2628=cat_table[Sector],"")))</f>
        <v>#NAME?</v>
      </c>
      <c r="AF2628" s="94" t="e">
        <v>#NAME?</v>
      </c>
      <c r="AG2628" s="94" t="e">
        <v>#NAME?</v>
      </c>
      <c r="AH2628" s="94" t="e">
        <v>#NAME?</v>
      </c>
      <c r="AI2628" s="94" t="e">
        <v>#NAME?</v>
      </c>
      <c r="AJ2628" s="94" t="e">
        <v>#NAME?</v>
      </c>
      <c r="AK2628" s="94" t="e">
        <v>#NAME?</v>
      </c>
      <c r="AO2628" s="94" t="e">
        <f aca="false" t="array" ref="AO2628:AT2628">_xlfn.torow(_xlfn.unique(_xlfn._xlws.filter(cat_table[Sub-subsector],($E2628=cat_table[Sector])*($F2628=cat_table[Subsector]),"")))</f>
        <v>#NAME?</v>
      </c>
      <c r="AP2628" s="94" t="e">
        <v>#NAME?</v>
      </c>
      <c r="AQ2628" s="94" t="e">
        <v>#NAME?</v>
      </c>
      <c r="AR2628" s="94" t="e">
        <v>#NAME?</v>
      </c>
      <c r="AS2628" s="94" t="e">
        <v>#NAME?</v>
      </c>
      <c r="AT2628" s="94" t="e">
        <v>#NAME?</v>
      </c>
    </row>
    <row r="2629" customFormat="false" ht="15" hidden="false" customHeight="true" outlineLevel="0" collapsed="false">
      <c r="A2629" s="182" t="s">
        <v>12592</v>
      </c>
      <c r="B2629" s="20" t="str">
        <f aca="false">INDEX(Table2[], MATCH(L2629, Location_ID!$D$2:$D$648, 0), 1)</f>
        <v>17346b2b-ed94-4fd2-ad8b-d65cb8011e28</v>
      </c>
      <c r="C2629" s="62" t="s">
        <v>1275</v>
      </c>
      <c r="D2629" s="257" t="s">
        <v>354</v>
      </c>
      <c r="E2629" s="62" t="s">
        <v>7134</v>
      </c>
      <c r="F2629" s="62" t="s">
        <v>7135</v>
      </c>
      <c r="G2629" s="62" t="s">
        <v>7895</v>
      </c>
      <c r="H2629" s="200"/>
      <c r="I2629" s="62" t="s">
        <v>12583</v>
      </c>
      <c r="J2629" s="62" t="s">
        <v>2814</v>
      </c>
      <c r="K2629" s="62" t="s">
        <v>7124</v>
      </c>
      <c r="L2629" s="62" t="s">
        <v>2814</v>
      </c>
      <c r="M2629" s="62" t="s">
        <v>7121</v>
      </c>
      <c r="N2629" s="62" t="s">
        <v>12584</v>
      </c>
      <c r="O2629" s="62" t="s">
        <v>12590</v>
      </c>
      <c r="P2629" s="223" t="n">
        <v>43252</v>
      </c>
      <c r="Q2629" s="223" t="n">
        <v>43258</v>
      </c>
      <c r="R2629" s="62" t="s">
        <v>12586</v>
      </c>
      <c r="S2629" s="62" t="s">
        <v>7413</v>
      </c>
      <c r="T2629" s="62" t="n">
        <v>2.8</v>
      </c>
      <c r="U2629" s="62" t="n">
        <v>-0.1</v>
      </c>
      <c r="V2629" s="62" t="n">
        <v>5.7</v>
      </c>
      <c r="W2629" s="62" t="s">
        <v>12103</v>
      </c>
      <c r="X2629" s="200"/>
      <c r="Y2629" s="200"/>
      <c r="Z2629" s="200" t="n">
        <v>1</v>
      </c>
      <c r="AE2629" s="94" t="e">
        <f aca="false" t="array" ref="AE2629:AK2629">_xlfn.torow(_xlfn.unique(_xlfn._xlws.filter(cat_table[Subsector],$E2629=cat_table[Sector],"")))</f>
        <v>#NAME?</v>
      </c>
      <c r="AF2629" s="94" t="e">
        <v>#NAME?</v>
      </c>
      <c r="AG2629" s="94" t="e">
        <v>#NAME?</v>
      </c>
      <c r="AH2629" s="94" t="e">
        <v>#NAME?</v>
      </c>
      <c r="AI2629" s="94" t="e">
        <v>#NAME?</v>
      </c>
      <c r="AJ2629" s="94" t="e">
        <v>#NAME?</v>
      </c>
      <c r="AK2629" s="94" t="e">
        <v>#NAME?</v>
      </c>
      <c r="AO2629" s="94" t="e">
        <f aca="false" t="array" ref="AO2629:AT2629">_xlfn.torow(_xlfn.unique(_xlfn._xlws.filter(cat_table[Sub-subsector],($E2629=cat_table[Sector])*($F2629=cat_table[Subsector]),"")))</f>
        <v>#NAME?</v>
      </c>
      <c r="AP2629" s="94" t="e">
        <v>#NAME?</v>
      </c>
      <c r="AQ2629" s="94" t="e">
        <v>#NAME?</v>
      </c>
      <c r="AR2629" s="94" t="e">
        <v>#NAME?</v>
      </c>
      <c r="AS2629" s="94" t="e">
        <v>#NAME?</v>
      </c>
      <c r="AT2629" s="94" t="e">
        <v>#NAME?</v>
      </c>
    </row>
    <row r="2630" customFormat="false" ht="15" hidden="false" customHeight="true" outlineLevel="0" collapsed="false">
      <c r="A2630" s="182" t="s">
        <v>12593</v>
      </c>
      <c r="B2630" s="20" t="str">
        <f aca="false">INDEX(Table2[], MATCH(L2630, Location_ID!$D$2:$D$648, 0), 1)</f>
        <v>3645e02c-eab6-4323-baa7-709daa624f3c</v>
      </c>
      <c r="C2630" s="62" t="s">
        <v>1275</v>
      </c>
      <c r="D2630" s="257" t="s">
        <v>354</v>
      </c>
      <c r="E2630" s="62" t="s">
        <v>7134</v>
      </c>
      <c r="F2630" s="62" t="s">
        <v>7135</v>
      </c>
      <c r="G2630" s="62" t="s">
        <v>7895</v>
      </c>
      <c r="H2630" s="200"/>
      <c r="I2630" s="62" t="s">
        <v>12583</v>
      </c>
      <c r="J2630" s="62" t="s">
        <v>2816</v>
      </c>
      <c r="K2630" s="62" t="s">
        <v>7124</v>
      </c>
      <c r="L2630" s="62" t="s">
        <v>2816</v>
      </c>
      <c r="M2630" s="62" t="s">
        <v>7121</v>
      </c>
      <c r="N2630" s="62" t="s">
        <v>12584</v>
      </c>
      <c r="O2630" s="62" t="s">
        <v>12590</v>
      </c>
      <c r="P2630" s="223" t="n">
        <v>43252</v>
      </c>
      <c r="Q2630" s="223" t="n">
        <v>43258</v>
      </c>
      <c r="R2630" s="62" t="s">
        <v>12586</v>
      </c>
      <c r="S2630" s="62" t="s">
        <v>7413</v>
      </c>
      <c r="T2630" s="62" t="n">
        <v>2.9</v>
      </c>
      <c r="U2630" s="62" t="n">
        <v>2.4</v>
      </c>
      <c r="V2630" s="62" t="n">
        <v>3.4</v>
      </c>
      <c r="W2630" s="62" t="s">
        <v>12103</v>
      </c>
      <c r="X2630" s="200"/>
      <c r="Y2630" s="200"/>
      <c r="Z2630" s="200" t="n">
        <v>1</v>
      </c>
      <c r="AE2630" s="94" t="e">
        <f aca="false" t="array" ref="AE2630:AK2630">_xlfn.torow(_xlfn.unique(_xlfn._xlws.filter(cat_table[Subsector],$E2630=cat_table[Sector],"")))</f>
        <v>#NAME?</v>
      </c>
      <c r="AF2630" s="94" t="e">
        <v>#NAME?</v>
      </c>
      <c r="AG2630" s="94" t="e">
        <v>#NAME?</v>
      </c>
      <c r="AH2630" s="94" t="e">
        <v>#NAME?</v>
      </c>
      <c r="AI2630" s="94" t="e">
        <v>#NAME?</v>
      </c>
      <c r="AJ2630" s="94" t="e">
        <v>#NAME?</v>
      </c>
      <c r="AK2630" s="94" t="e">
        <v>#NAME?</v>
      </c>
      <c r="AO2630" s="94" t="e">
        <f aca="false" t="array" ref="AO2630:AT2630">_xlfn.torow(_xlfn.unique(_xlfn._xlws.filter(cat_table[Sub-subsector],($E2630=cat_table[Sector])*($F2630=cat_table[Subsector]),"")))</f>
        <v>#NAME?</v>
      </c>
      <c r="AP2630" s="94" t="e">
        <v>#NAME?</v>
      </c>
      <c r="AQ2630" s="94" t="e">
        <v>#NAME?</v>
      </c>
      <c r="AR2630" s="94" t="e">
        <v>#NAME?</v>
      </c>
      <c r="AS2630" s="94" t="e">
        <v>#NAME?</v>
      </c>
      <c r="AT2630" s="94" t="e">
        <v>#NAME?</v>
      </c>
    </row>
    <row r="2631" customFormat="false" ht="15" hidden="false" customHeight="true" outlineLevel="0" collapsed="false">
      <c r="A2631" s="182" t="s">
        <v>12594</v>
      </c>
      <c r="B2631" s="20" t="str">
        <f aca="false">INDEX(Table2[], MATCH(L2631, Location_ID!$D$2:$D$648, 0), 1)</f>
        <v>2181a752-7b7f-4bc0-a2b7-507cc62704fd</v>
      </c>
      <c r="C2631" s="62" t="s">
        <v>1275</v>
      </c>
      <c r="D2631" s="257" t="s">
        <v>354</v>
      </c>
      <c r="E2631" s="62" t="s">
        <v>7134</v>
      </c>
      <c r="F2631" s="62" t="s">
        <v>7135</v>
      </c>
      <c r="G2631" s="62" t="s">
        <v>7895</v>
      </c>
      <c r="H2631" s="200"/>
      <c r="I2631" s="62" t="s">
        <v>12583</v>
      </c>
      <c r="J2631" s="62" t="s">
        <v>2818</v>
      </c>
      <c r="K2631" s="62" t="s">
        <v>7124</v>
      </c>
      <c r="L2631" s="62" t="s">
        <v>2818</v>
      </c>
      <c r="M2631" s="62" t="s">
        <v>7121</v>
      </c>
      <c r="N2631" s="62" t="s">
        <v>12584</v>
      </c>
      <c r="O2631" s="62" t="s">
        <v>12590</v>
      </c>
      <c r="P2631" s="223" t="n">
        <v>43257</v>
      </c>
      <c r="Q2631" s="223" t="n">
        <v>43258</v>
      </c>
      <c r="R2631" s="62" t="s">
        <v>12586</v>
      </c>
      <c r="S2631" s="62" t="s">
        <v>7413</v>
      </c>
      <c r="T2631" s="62" t="n">
        <v>7.6</v>
      </c>
      <c r="U2631" s="62" t="n">
        <v>4.1</v>
      </c>
      <c r="V2631" s="62" t="n">
        <v>11.1</v>
      </c>
      <c r="W2631" s="62" t="s">
        <v>12103</v>
      </c>
      <c r="X2631" s="200"/>
      <c r="Y2631" s="200"/>
      <c r="Z2631" s="200" t="n">
        <v>1</v>
      </c>
      <c r="AE2631" s="94" t="e">
        <f aca="false" t="array" ref="AE2631:AK2631">_xlfn.torow(_xlfn.unique(_xlfn._xlws.filter(cat_table[Subsector],$E2631=cat_table[Sector],"")))</f>
        <v>#NAME?</v>
      </c>
      <c r="AF2631" s="94" t="e">
        <v>#NAME?</v>
      </c>
      <c r="AG2631" s="94" t="e">
        <v>#NAME?</v>
      </c>
      <c r="AH2631" s="94" t="e">
        <v>#NAME?</v>
      </c>
      <c r="AI2631" s="94" t="e">
        <v>#NAME?</v>
      </c>
      <c r="AJ2631" s="94" t="e">
        <v>#NAME?</v>
      </c>
      <c r="AK2631" s="94" t="e">
        <v>#NAME?</v>
      </c>
      <c r="AO2631" s="94" t="e">
        <f aca="false" t="array" ref="AO2631:AT2631">_xlfn.torow(_xlfn.unique(_xlfn._xlws.filter(cat_table[Sub-subsector],($E2631=cat_table[Sector])*($F2631=cat_table[Subsector]),"")))</f>
        <v>#NAME?</v>
      </c>
      <c r="AP2631" s="94" t="e">
        <v>#NAME?</v>
      </c>
      <c r="AQ2631" s="94" t="e">
        <v>#NAME?</v>
      </c>
      <c r="AR2631" s="94" t="e">
        <v>#NAME?</v>
      </c>
      <c r="AS2631" s="94" t="e">
        <v>#NAME?</v>
      </c>
      <c r="AT2631" s="94" t="e">
        <v>#NAME?</v>
      </c>
    </row>
    <row r="2632" customFormat="false" ht="15" hidden="false" customHeight="true" outlineLevel="0" collapsed="false">
      <c r="A2632" s="182" t="s">
        <v>12595</v>
      </c>
      <c r="B2632" s="20" t="str">
        <f aca="false">INDEX(Table2[], MATCH(L2632, Location_ID!$D$2:$D$648, 0), 1)</f>
        <v>349f18b7-dee9-49a7-93b5-ed8158c2acf6</v>
      </c>
      <c r="C2632" s="129" t="s">
        <v>1275</v>
      </c>
      <c r="D2632" s="249" t="s">
        <v>354</v>
      </c>
      <c r="E2632" s="125" t="s">
        <v>7134</v>
      </c>
      <c r="F2632" s="125" t="s">
        <v>7135</v>
      </c>
      <c r="G2632" s="125" t="s">
        <v>7895</v>
      </c>
      <c r="H2632" s="125"/>
      <c r="I2632" s="125" t="s">
        <v>12583</v>
      </c>
      <c r="J2632" s="125" t="s">
        <v>2820</v>
      </c>
      <c r="K2632" s="125" t="s">
        <v>7124</v>
      </c>
      <c r="L2632" s="129" t="s">
        <v>2820</v>
      </c>
      <c r="M2632" s="125" t="s">
        <v>7121</v>
      </c>
      <c r="N2632" s="129" t="s">
        <v>12584</v>
      </c>
      <c r="O2632" s="129" t="s">
        <v>12590</v>
      </c>
      <c r="P2632" s="183" t="n">
        <v>43257</v>
      </c>
      <c r="Q2632" s="183" t="n">
        <v>43258</v>
      </c>
      <c r="R2632" s="129" t="s">
        <v>12586</v>
      </c>
      <c r="S2632" s="125" t="s">
        <v>7413</v>
      </c>
      <c r="T2632" s="129" t="n">
        <v>6.5</v>
      </c>
      <c r="U2632" s="129" t="n">
        <v>5.3</v>
      </c>
      <c r="V2632" s="129" t="n">
        <v>7.7</v>
      </c>
      <c r="W2632" s="129" t="s">
        <v>12103</v>
      </c>
      <c r="X2632" s="129"/>
      <c r="Y2632" s="129"/>
      <c r="Z2632" s="129" t="n">
        <v>1</v>
      </c>
      <c r="AE2632" s="94" t="e">
        <f aca="false" t="array" ref="AE2632:AK2632">_xlfn.torow(_xlfn.unique(_xlfn._xlws.filter(cat_table[Subsector],$E2632=cat_table[Sector],"")))</f>
        <v>#NAME?</v>
      </c>
      <c r="AF2632" s="94" t="e">
        <v>#NAME?</v>
      </c>
      <c r="AG2632" s="94" t="e">
        <v>#NAME?</v>
      </c>
      <c r="AH2632" s="94" t="e">
        <v>#NAME?</v>
      </c>
      <c r="AI2632" s="94" t="e">
        <v>#NAME?</v>
      </c>
      <c r="AJ2632" s="94" t="e">
        <v>#NAME?</v>
      </c>
      <c r="AK2632" s="94" t="e">
        <v>#NAME?</v>
      </c>
      <c r="AO2632" s="94" t="e">
        <f aca="false" t="array" ref="AO2632:AT2632">_xlfn.torow(_xlfn.unique(_xlfn._xlws.filter(cat_table[Sub-subsector],($E2632=cat_table[Sector])*($F2632=cat_table[Subsector]),"")))</f>
        <v>#NAME?</v>
      </c>
      <c r="AP2632" s="94" t="e">
        <v>#NAME?</v>
      </c>
      <c r="AQ2632" s="94" t="e">
        <v>#NAME?</v>
      </c>
      <c r="AR2632" s="94" t="e">
        <v>#NAME?</v>
      </c>
      <c r="AS2632" s="94" t="e">
        <v>#NAME?</v>
      </c>
      <c r="AT2632" s="94" t="e">
        <v>#NAME?</v>
      </c>
    </row>
    <row r="2633" customFormat="false" ht="15" hidden="false" customHeight="true" outlineLevel="0" collapsed="false">
      <c r="A2633" s="193" t="s">
        <v>12596</v>
      </c>
      <c r="B2633" s="20" t="str">
        <f aca="false">INDEX(Table2[], MATCH(L2633, Location_ID!$D$2:$D$648, 0), 1)</f>
        <v>d3662057-9685-405a-b784-212c8620c2f7</v>
      </c>
      <c r="C2633" s="193" t="s">
        <v>1279</v>
      </c>
      <c r="D2633" s="273" t="s">
        <v>354</v>
      </c>
      <c r="E2633" s="193" t="s">
        <v>7134</v>
      </c>
      <c r="F2633" s="193" t="s">
        <v>7135</v>
      </c>
      <c r="G2633" s="193" t="s">
        <v>7895</v>
      </c>
      <c r="H2633" s="196"/>
      <c r="I2633" s="193" t="s">
        <v>12597</v>
      </c>
      <c r="J2633" s="193" t="s">
        <v>12598</v>
      </c>
      <c r="K2633" s="193" t="s">
        <v>7120</v>
      </c>
      <c r="L2633" s="193" t="s">
        <v>2822</v>
      </c>
      <c r="M2633" s="193" t="s">
        <v>7110</v>
      </c>
      <c r="N2633" s="193" t="s">
        <v>12599</v>
      </c>
      <c r="O2633" s="193" t="s">
        <v>12600</v>
      </c>
      <c r="P2633" s="219" t="n">
        <v>44783</v>
      </c>
      <c r="Q2633" s="219" t="n">
        <v>44798</v>
      </c>
      <c r="R2633" s="193"/>
      <c r="S2633" s="193" t="s">
        <v>7130</v>
      </c>
      <c r="T2633" s="193" t="n">
        <v>6860</v>
      </c>
      <c r="U2633" s="193" t="n">
        <v>3340</v>
      </c>
      <c r="V2633" s="193" t="n">
        <v>10380</v>
      </c>
      <c r="W2633" s="193" t="s">
        <v>11865</v>
      </c>
      <c r="X2633" s="196"/>
      <c r="Y2633" s="196"/>
      <c r="Z2633" s="196" t="n">
        <v>1</v>
      </c>
      <c r="AE2633" s="94" t="e">
        <f aca="false" t="array" ref="AE2633:AK2633">_xlfn.torow(_xlfn.unique(_xlfn._xlws.filter(cat_table[Subsector],$E2633=cat_table[Sector],"")))</f>
        <v>#NAME?</v>
      </c>
      <c r="AF2633" s="94" t="e">
        <v>#NAME?</v>
      </c>
      <c r="AG2633" s="94" t="e">
        <v>#NAME?</v>
      </c>
      <c r="AH2633" s="94" t="e">
        <v>#NAME?</v>
      </c>
      <c r="AI2633" s="94" t="e">
        <v>#NAME?</v>
      </c>
      <c r="AJ2633" s="94" t="e">
        <v>#NAME?</v>
      </c>
      <c r="AK2633" s="94" t="e">
        <v>#NAME?</v>
      </c>
      <c r="AO2633" s="94" t="e">
        <f aca="false" t="array" ref="AO2633:AT2633">_xlfn.torow(_xlfn.unique(_xlfn._xlws.filter(cat_table[Sub-subsector],($E2633=cat_table[Sector])*($F2633=cat_table[Subsector]),"")))</f>
        <v>#NAME?</v>
      </c>
      <c r="AP2633" s="94" t="e">
        <v>#NAME?</v>
      </c>
      <c r="AQ2633" s="94" t="e">
        <v>#NAME?</v>
      </c>
      <c r="AR2633" s="94" t="e">
        <v>#NAME?</v>
      </c>
      <c r="AS2633" s="94" t="e">
        <v>#NAME?</v>
      </c>
      <c r="AT2633" s="94" t="e">
        <v>#NAME?</v>
      </c>
    </row>
    <row r="2634" customFormat="false" ht="15" hidden="false" customHeight="true" outlineLevel="0" collapsed="false">
      <c r="A2634" s="193" t="s">
        <v>12601</v>
      </c>
      <c r="B2634" s="20" t="str">
        <f aca="false">INDEX(Table2[], MATCH(L2634, Location_ID!$D$2:$D$648, 0), 1)</f>
        <v>d3662057-9685-405a-b784-212c8620c2f7</v>
      </c>
      <c r="C2634" s="193" t="s">
        <v>1279</v>
      </c>
      <c r="D2634" s="273" t="s">
        <v>354</v>
      </c>
      <c r="E2634" s="193" t="s">
        <v>7134</v>
      </c>
      <c r="F2634" s="193" t="s">
        <v>7135</v>
      </c>
      <c r="G2634" s="193" t="s">
        <v>7895</v>
      </c>
      <c r="H2634" s="196"/>
      <c r="I2634" s="193" t="s">
        <v>12597</v>
      </c>
      <c r="J2634" s="193" t="s">
        <v>12602</v>
      </c>
      <c r="K2634" s="193" t="s">
        <v>7120</v>
      </c>
      <c r="L2634" s="193" t="s">
        <v>2822</v>
      </c>
      <c r="M2634" s="193" t="s">
        <v>7110</v>
      </c>
      <c r="N2634" s="193" t="s">
        <v>12599</v>
      </c>
      <c r="O2634" s="193" t="s">
        <v>12600</v>
      </c>
      <c r="P2634" s="219" t="n">
        <v>44783</v>
      </c>
      <c r="Q2634" s="219" t="n">
        <v>44798</v>
      </c>
      <c r="R2634" s="193"/>
      <c r="S2634" s="193" t="s">
        <v>7130</v>
      </c>
      <c r="T2634" s="193" t="n">
        <v>102</v>
      </c>
      <c r="U2634" s="193"/>
      <c r="V2634" s="193"/>
      <c r="W2634" s="193" t="s">
        <v>11865</v>
      </c>
      <c r="X2634" s="196"/>
      <c r="Y2634" s="196"/>
      <c r="Z2634" s="196" t="n">
        <v>0</v>
      </c>
      <c r="AE2634" s="94" t="e">
        <f aca="false" t="array" ref="AE2634:AK2634">_xlfn.torow(_xlfn.unique(_xlfn._xlws.filter(cat_table[Subsector],$E2634=cat_table[Sector],"")))</f>
        <v>#NAME?</v>
      </c>
      <c r="AF2634" s="94" t="e">
        <v>#NAME?</v>
      </c>
      <c r="AG2634" s="94" t="e">
        <v>#NAME?</v>
      </c>
      <c r="AH2634" s="94" t="e">
        <v>#NAME?</v>
      </c>
      <c r="AI2634" s="94" t="e">
        <v>#NAME?</v>
      </c>
      <c r="AJ2634" s="94" t="e">
        <v>#NAME?</v>
      </c>
      <c r="AK2634" s="94" t="e">
        <v>#NAME?</v>
      </c>
      <c r="AO2634" s="94" t="e">
        <f aca="false" t="array" ref="AO2634:AT2634">_xlfn.torow(_xlfn.unique(_xlfn._xlws.filter(cat_table[Sub-subsector],($E2634=cat_table[Sector])*($F2634=cat_table[Subsector]),"")))</f>
        <v>#NAME?</v>
      </c>
      <c r="AP2634" s="94" t="e">
        <v>#NAME?</v>
      </c>
      <c r="AQ2634" s="94" t="e">
        <v>#NAME?</v>
      </c>
      <c r="AR2634" s="94" t="e">
        <v>#NAME?</v>
      </c>
      <c r="AS2634" s="94" t="e">
        <v>#NAME?</v>
      </c>
      <c r="AT2634" s="94" t="e">
        <v>#NAME?</v>
      </c>
    </row>
    <row r="2635" customFormat="false" ht="15" hidden="false" customHeight="true" outlineLevel="0" collapsed="false">
      <c r="A2635" s="193" t="s">
        <v>12603</v>
      </c>
      <c r="B2635" s="20" t="str">
        <f aca="false">INDEX(Table2[], MATCH(L2635, Location_ID!$D$2:$D$648, 0), 1)</f>
        <v>d3662057-9685-405a-b784-212c8620c2f7</v>
      </c>
      <c r="C2635" s="193" t="s">
        <v>1279</v>
      </c>
      <c r="D2635" s="273" t="s">
        <v>354</v>
      </c>
      <c r="E2635" s="193" t="s">
        <v>7134</v>
      </c>
      <c r="F2635" s="193" t="s">
        <v>7135</v>
      </c>
      <c r="G2635" s="193" t="s">
        <v>7895</v>
      </c>
      <c r="H2635" s="196"/>
      <c r="I2635" s="193" t="s">
        <v>12597</v>
      </c>
      <c r="J2635" s="193" t="s">
        <v>12604</v>
      </c>
      <c r="K2635" s="193" t="s">
        <v>7120</v>
      </c>
      <c r="L2635" s="193" t="s">
        <v>2822</v>
      </c>
      <c r="M2635" s="193" t="s">
        <v>7110</v>
      </c>
      <c r="N2635" s="193" t="s">
        <v>12599</v>
      </c>
      <c r="O2635" s="193" t="s">
        <v>12600</v>
      </c>
      <c r="P2635" s="219" t="n">
        <v>44783</v>
      </c>
      <c r="Q2635" s="219" t="n">
        <v>44798</v>
      </c>
      <c r="R2635" s="193"/>
      <c r="S2635" s="193" t="s">
        <v>7130</v>
      </c>
      <c r="T2635" s="193" t="n">
        <v>3070</v>
      </c>
      <c r="U2635" s="193"/>
      <c r="V2635" s="193"/>
      <c r="W2635" s="193" t="s">
        <v>11865</v>
      </c>
      <c r="X2635" s="196"/>
      <c r="Y2635" s="196"/>
      <c r="Z2635" s="196" t="n">
        <v>0</v>
      </c>
      <c r="AE2635" s="94" t="e">
        <f aca="false" t="array" ref="AE2635:AK2635">_xlfn.torow(_xlfn.unique(_xlfn._xlws.filter(cat_table[Subsector],$E2635=cat_table[Sector],"")))</f>
        <v>#NAME?</v>
      </c>
      <c r="AF2635" s="94" t="e">
        <v>#NAME?</v>
      </c>
      <c r="AG2635" s="94" t="e">
        <v>#NAME?</v>
      </c>
      <c r="AH2635" s="94" t="e">
        <v>#NAME?</v>
      </c>
      <c r="AI2635" s="94" t="e">
        <v>#NAME?</v>
      </c>
      <c r="AJ2635" s="94" t="e">
        <v>#NAME?</v>
      </c>
      <c r="AK2635" s="94" t="e">
        <v>#NAME?</v>
      </c>
      <c r="AO2635" s="94" t="e">
        <f aca="false" t="array" ref="AO2635:AT2635">_xlfn.torow(_xlfn.unique(_xlfn._xlws.filter(cat_table[Sub-subsector],($E2635=cat_table[Sector])*($F2635=cat_table[Subsector]),"")))</f>
        <v>#NAME?</v>
      </c>
      <c r="AP2635" s="94" t="e">
        <v>#NAME?</v>
      </c>
      <c r="AQ2635" s="94" t="e">
        <v>#NAME?</v>
      </c>
      <c r="AR2635" s="94" t="e">
        <v>#NAME?</v>
      </c>
      <c r="AS2635" s="94" t="e">
        <v>#NAME?</v>
      </c>
      <c r="AT2635" s="94" t="e">
        <v>#NAME?</v>
      </c>
    </row>
    <row r="2636" customFormat="false" ht="15" hidden="false" customHeight="true" outlineLevel="0" collapsed="false">
      <c r="A2636" s="193" t="s">
        <v>12605</v>
      </c>
      <c r="B2636" s="20" t="str">
        <f aca="false">INDEX(Table2[], MATCH(L2636, Location_ID!$D$2:$D$648, 0), 1)</f>
        <v>d3662057-9685-405a-b784-212c8620c2f7</v>
      </c>
      <c r="C2636" s="193" t="s">
        <v>1279</v>
      </c>
      <c r="D2636" s="273" t="s">
        <v>354</v>
      </c>
      <c r="E2636" s="193" t="s">
        <v>7134</v>
      </c>
      <c r="F2636" s="193" t="s">
        <v>7135</v>
      </c>
      <c r="G2636" s="193" t="s">
        <v>7895</v>
      </c>
      <c r="H2636" s="196"/>
      <c r="I2636" s="193" t="s">
        <v>12597</v>
      </c>
      <c r="J2636" s="193" t="s">
        <v>12606</v>
      </c>
      <c r="K2636" s="193" t="s">
        <v>7120</v>
      </c>
      <c r="L2636" s="193" t="s">
        <v>2822</v>
      </c>
      <c r="M2636" s="193" t="s">
        <v>7110</v>
      </c>
      <c r="N2636" s="193" t="s">
        <v>12599</v>
      </c>
      <c r="O2636" s="193" t="s">
        <v>12600</v>
      </c>
      <c r="P2636" s="219" t="n">
        <v>44783</v>
      </c>
      <c r="Q2636" s="219" t="n">
        <v>44798</v>
      </c>
      <c r="R2636" s="193"/>
      <c r="S2636" s="193" t="s">
        <v>7130</v>
      </c>
      <c r="T2636" s="193" t="n">
        <v>19000</v>
      </c>
      <c r="U2636" s="193"/>
      <c r="V2636" s="193"/>
      <c r="W2636" s="193" t="s">
        <v>11865</v>
      </c>
      <c r="X2636" s="196"/>
      <c r="Y2636" s="196"/>
      <c r="Z2636" s="196" t="n">
        <v>0</v>
      </c>
      <c r="AE2636" s="94" t="e">
        <f aca="false" t="array" ref="AE2636:AK2636">_xlfn.torow(_xlfn.unique(_xlfn._xlws.filter(cat_table[Subsector],$E2636=cat_table[Sector],"")))</f>
        <v>#NAME?</v>
      </c>
      <c r="AF2636" s="94" t="e">
        <v>#NAME?</v>
      </c>
      <c r="AG2636" s="94" t="e">
        <v>#NAME?</v>
      </c>
      <c r="AH2636" s="94" t="e">
        <v>#NAME?</v>
      </c>
      <c r="AI2636" s="94" t="e">
        <v>#NAME?</v>
      </c>
      <c r="AJ2636" s="94" t="e">
        <v>#NAME?</v>
      </c>
      <c r="AK2636" s="94" t="e">
        <v>#NAME?</v>
      </c>
      <c r="AO2636" s="94" t="e">
        <f aca="false" t="array" ref="AO2636:AT2636">_xlfn.torow(_xlfn.unique(_xlfn._xlws.filter(cat_table[Sub-subsector],($E2636=cat_table[Sector])*($F2636=cat_table[Subsector]),"")))</f>
        <v>#NAME?</v>
      </c>
      <c r="AP2636" s="94" t="e">
        <v>#NAME?</v>
      </c>
      <c r="AQ2636" s="94" t="e">
        <v>#NAME?</v>
      </c>
      <c r="AR2636" s="94" t="e">
        <v>#NAME?</v>
      </c>
      <c r="AS2636" s="94" t="e">
        <v>#NAME?</v>
      </c>
      <c r="AT2636" s="94" t="e">
        <v>#NAME?</v>
      </c>
    </row>
    <row r="2637" customFormat="false" ht="15" hidden="false" customHeight="true" outlineLevel="0" collapsed="false">
      <c r="A2637" s="193" t="s">
        <v>12607</v>
      </c>
      <c r="B2637" s="20" t="str">
        <f aca="false">INDEX(Table2[], MATCH(L2637, Location_ID!$D$2:$D$648, 0), 1)</f>
        <v>d3662057-9685-405a-b784-212c8620c2f7</v>
      </c>
      <c r="C2637" s="193" t="s">
        <v>1279</v>
      </c>
      <c r="D2637" s="273" t="s">
        <v>354</v>
      </c>
      <c r="E2637" s="193" t="s">
        <v>7134</v>
      </c>
      <c r="F2637" s="193" t="s">
        <v>7135</v>
      </c>
      <c r="G2637" s="193" t="s">
        <v>7895</v>
      </c>
      <c r="H2637" s="196"/>
      <c r="I2637" s="193" t="s">
        <v>12597</v>
      </c>
      <c r="J2637" s="193" t="s">
        <v>12608</v>
      </c>
      <c r="K2637" s="193" t="s">
        <v>7120</v>
      </c>
      <c r="L2637" s="193" t="s">
        <v>2822</v>
      </c>
      <c r="M2637" s="193" t="s">
        <v>7110</v>
      </c>
      <c r="N2637" s="193" t="s">
        <v>12599</v>
      </c>
      <c r="O2637" s="193" t="s">
        <v>12600</v>
      </c>
      <c r="P2637" s="219" t="n">
        <v>44783</v>
      </c>
      <c r="Q2637" s="219" t="n">
        <v>44798</v>
      </c>
      <c r="R2637" s="193"/>
      <c r="S2637" s="193" t="s">
        <v>7130</v>
      </c>
      <c r="T2637" s="193" t="n">
        <v>8200</v>
      </c>
      <c r="U2637" s="193" t="n">
        <v>3800</v>
      </c>
      <c r="V2637" s="193" t="n">
        <v>12600</v>
      </c>
      <c r="W2637" s="193" t="s">
        <v>11865</v>
      </c>
      <c r="X2637" s="196"/>
      <c r="Y2637" s="196"/>
      <c r="Z2637" s="196" t="n">
        <v>1</v>
      </c>
      <c r="AE2637" s="94" t="e">
        <f aca="false" t="array" ref="AE2637:AK2637">_xlfn.torow(_xlfn.unique(_xlfn._xlws.filter(cat_table[Subsector],$E2637=cat_table[Sector],"")))</f>
        <v>#NAME?</v>
      </c>
      <c r="AF2637" s="94" t="e">
        <v>#NAME?</v>
      </c>
      <c r="AG2637" s="94" t="e">
        <v>#NAME?</v>
      </c>
      <c r="AH2637" s="94" t="e">
        <v>#NAME?</v>
      </c>
      <c r="AI2637" s="94" t="e">
        <v>#NAME?</v>
      </c>
      <c r="AJ2637" s="94" t="e">
        <v>#NAME?</v>
      </c>
      <c r="AK2637" s="94" t="e">
        <v>#NAME?</v>
      </c>
      <c r="AO2637" s="94" t="e">
        <f aca="false" t="array" ref="AO2637:AT2637">_xlfn.torow(_xlfn.unique(_xlfn._xlws.filter(cat_table[Sub-subsector],($E2637=cat_table[Sector])*($F2637=cat_table[Subsector]),"")))</f>
        <v>#NAME?</v>
      </c>
      <c r="AP2637" s="94" t="e">
        <v>#NAME?</v>
      </c>
      <c r="AQ2637" s="94" t="e">
        <v>#NAME?</v>
      </c>
      <c r="AR2637" s="94" t="e">
        <v>#NAME?</v>
      </c>
      <c r="AS2637" s="94" t="e">
        <v>#NAME?</v>
      </c>
      <c r="AT2637" s="94" t="e">
        <v>#NAME?</v>
      </c>
    </row>
    <row r="2638" customFormat="false" ht="15" hidden="false" customHeight="true" outlineLevel="0" collapsed="false">
      <c r="A2638" s="193" t="s">
        <v>12609</v>
      </c>
      <c r="B2638" s="20" t="str">
        <f aca="false">INDEX(Table2[], MATCH(L2638, Location_ID!$D$2:$D$648, 0), 1)</f>
        <v>d3662057-9685-405a-b784-212c8620c2f7</v>
      </c>
      <c r="C2638" s="193" t="s">
        <v>1279</v>
      </c>
      <c r="D2638" s="273" t="s">
        <v>354</v>
      </c>
      <c r="E2638" s="193" t="s">
        <v>7134</v>
      </c>
      <c r="F2638" s="193" t="s">
        <v>7135</v>
      </c>
      <c r="G2638" s="193" t="s">
        <v>7895</v>
      </c>
      <c r="H2638" s="196"/>
      <c r="I2638" s="193" t="s">
        <v>12597</v>
      </c>
      <c r="J2638" s="193" t="s">
        <v>12610</v>
      </c>
      <c r="K2638" s="193" t="s">
        <v>7120</v>
      </c>
      <c r="L2638" s="193" t="s">
        <v>2822</v>
      </c>
      <c r="M2638" s="193" t="s">
        <v>7110</v>
      </c>
      <c r="N2638" s="193" t="s">
        <v>12599</v>
      </c>
      <c r="O2638" s="193" t="s">
        <v>12600</v>
      </c>
      <c r="P2638" s="219" t="n">
        <v>44783</v>
      </c>
      <c r="Q2638" s="219" t="n">
        <v>44798</v>
      </c>
      <c r="R2638" s="193"/>
      <c r="S2638" s="193" t="s">
        <v>7130</v>
      </c>
      <c r="T2638" s="193" t="n">
        <v>67</v>
      </c>
      <c r="U2638" s="193"/>
      <c r="V2638" s="193"/>
      <c r="W2638" s="193" t="s">
        <v>11865</v>
      </c>
      <c r="X2638" s="196"/>
      <c r="Y2638" s="196"/>
      <c r="Z2638" s="196" t="n">
        <v>0</v>
      </c>
      <c r="AE2638" s="94" t="e">
        <f aca="false" t="array" ref="AE2638:AK2638">_xlfn.torow(_xlfn.unique(_xlfn._xlws.filter(cat_table[Subsector],$E2638=cat_table[Sector],"")))</f>
        <v>#NAME?</v>
      </c>
      <c r="AF2638" s="94" t="e">
        <v>#NAME?</v>
      </c>
      <c r="AG2638" s="94" t="e">
        <v>#NAME?</v>
      </c>
      <c r="AH2638" s="94" t="e">
        <v>#NAME?</v>
      </c>
      <c r="AI2638" s="94" t="e">
        <v>#NAME?</v>
      </c>
      <c r="AJ2638" s="94" t="e">
        <v>#NAME?</v>
      </c>
      <c r="AK2638" s="94" t="e">
        <v>#NAME?</v>
      </c>
      <c r="AO2638" s="94" t="e">
        <f aca="false" t="array" ref="AO2638:AT2638">_xlfn.torow(_xlfn.unique(_xlfn._xlws.filter(cat_table[Sub-subsector],($E2638=cat_table[Sector])*($F2638=cat_table[Subsector]),"")))</f>
        <v>#NAME?</v>
      </c>
      <c r="AP2638" s="94" t="e">
        <v>#NAME?</v>
      </c>
      <c r="AQ2638" s="94" t="e">
        <v>#NAME?</v>
      </c>
      <c r="AR2638" s="94" t="e">
        <v>#NAME?</v>
      </c>
      <c r="AS2638" s="94" t="e">
        <v>#NAME?</v>
      </c>
      <c r="AT2638" s="94" t="e">
        <v>#NAME?</v>
      </c>
    </row>
    <row r="2639" customFormat="false" ht="15" hidden="false" customHeight="true" outlineLevel="0" collapsed="false">
      <c r="A2639" s="193" t="s">
        <v>12611</v>
      </c>
      <c r="B2639" s="20" t="str">
        <f aca="false">INDEX(Table2[], MATCH(L2639, Location_ID!$D$2:$D$648, 0), 1)</f>
        <v>d3662057-9685-405a-b784-212c8620c2f7</v>
      </c>
      <c r="C2639" s="193" t="s">
        <v>1279</v>
      </c>
      <c r="D2639" s="273" t="s">
        <v>354</v>
      </c>
      <c r="E2639" s="193" t="s">
        <v>7134</v>
      </c>
      <c r="F2639" s="193" t="s">
        <v>7135</v>
      </c>
      <c r="G2639" s="193" t="s">
        <v>7895</v>
      </c>
      <c r="H2639" s="196"/>
      <c r="I2639" s="193" t="s">
        <v>12597</v>
      </c>
      <c r="J2639" s="193" t="s">
        <v>12612</v>
      </c>
      <c r="K2639" s="193" t="s">
        <v>7120</v>
      </c>
      <c r="L2639" s="193" t="s">
        <v>2822</v>
      </c>
      <c r="M2639" s="193" t="s">
        <v>7110</v>
      </c>
      <c r="N2639" s="193" t="s">
        <v>12599</v>
      </c>
      <c r="O2639" s="193" t="s">
        <v>12600</v>
      </c>
      <c r="P2639" s="219" t="n">
        <v>44783</v>
      </c>
      <c r="Q2639" s="219" t="n">
        <v>44798</v>
      </c>
      <c r="R2639" s="193"/>
      <c r="S2639" s="193" t="s">
        <v>7130</v>
      </c>
      <c r="T2639" s="193" t="n">
        <v>3160</v>
      </c>
      <c r="U2639" s="193"/>
      <c r="V2639" s="193"/>
      <c r="W2639" s="193" t="s">
        <v>11865</v>
      </c>
      <c r="X2639" s="196"/>
      <c r="Y2639" s="196"/>
      <c r="Z2639" s="196" t="n">
        <v>0</v>
      </c>
      <c r="AE2639" s="94" t="e">
        <f aca="false" t="array" ref="AE2639:AK2639">_xlfn.torow(_xlfn.unique(_xlfn._xlws.filter(cat_table[Subsector],$E2639=cat_table[Sector],"")))</f>
        <v>#NAME?</v>
      </c>
      <c r="AF2639" s="94" t="e">
        <v>#NAME?</v>
      </c>
      <c r="AG2639" s="94" t="e">
        <v>#NAME?</v>
      </c>
      <c r="AH2639" s="94" t="e">
        <v>#NAME?</v>
      </c>
      <c r="AI2639" s="94" t="e">
        <v>#NAME?</v>
      </c>
      <c r="AJ2639" s="94" t="e">
        <v>#NAME?</v>
      </c>
      <c r="AK2639" s="94" t="e">
        <v>#NAME?</v>
      </c>
      <c r="AO2639" s="94" t="e">
        <f aca="false" t="array" ref="AO2639:AT2639">_xlfn.torow(_xlfn.unique(_xlfn._xlws.filter(cat_table[Sub-subsector],($E2639=cat_table[Sector])*($F2639=cat_table[Subsector]),"")))</f>
        <v>#NAME?</v>
      </c>
      <c r="AP2639" s="94" t="e">
        <v>#NAME?</v>
      </c>
      <c r="AQ2639" s="94" t="e">
        <v>#NAME?</v>
      </c>
      <c r="AR2639" s="94" t="e">
        <v>#NAME?</v>
      </c>
      <c r="AS2639" s="94" t="e">
        <v>#NAME?</v>
      </c>
      <c r="AT2639" s="94" t="e">
        <v>#NAME?</v>
      </c>
    </row>
    <row r="2640" customFormat="false" ht="15" hidden="false" customHeight="true" outlineLevel="0" collapsed="false">
      <c r="A2640" s="193" t="s">
        <v>12613</v>
      </c>
      <c r="B2640" s="20" t="str">
        <f aca="false">INDEX(Table2[], MATCH(L2640, Location_ID!$D$2:$D$648, 0), 1)</f>
        <v>d3662057-9685-405a-b784-212c8620c2f7</v>
      </c>
      <c r="C2640" s="193" t="s">
        <v>1279</v>
      </c>
      <c r="D2640" s="273" t="s">
        <v>354</v>
      </c>
      <c r="E2640" s="193" t="s">
        <v>7134</v>
      </c>
      <c r="F2640" s="193" t="s">
        <v>7135</v>
      </c>
      <c r="G2640" s="193" t="s">
        <v>7895</v>
      </c>
      <c r="H2640" s="196"/>
      <c r="I2640" s="193" t="s">
        <v>12597</v>
      </c>
      <c r="J2640" s="193" t="s">
        <v>12614</v>
      </c>
      <c r="K2640" s="193" t="s">
        <v>7120</v>
      </c>
      <c r="L2640" s="193" t="s">
        <v>2822</v>
      </c>
      <c r="M2640" s="193" t="s">
        <v>7110</v>
      </c>
      <c r="N2640" s="193" t="s">
        <v>12599</v>
      </c>
      <c r="O2640" s="193" t="s">
        <v>12600</v>
      </c>
      <c r="P2640" s="219" t="n">
        <v>44783</v>
      </c>
      <c r="Q2640" s="219" t="n">
        <v>44798</v>
      </c>
      <c r="R2640" s="193"/>
      <c r="S2640" s="193" t="s">
        <v>7130</v>
      </c>
      <c r="T2640" s="193" t="n">
        <v>22800</v>
      </c>
      <c r="U2640" s="193"/>
      <c r="V2640" s="193"/>
      <c r="W2640" s="193" t="s">
        <v>11865</v>
      </c>
      <c r="X2640" s="196"/>
      <c r="Y2640" s="196"/>
      <c r="Z2640" s="196" t="n">
        <v>0</v>
      </c>
      <c r="AE2640" s="94" t="e">
        <f aca="false" t="array" ref="AE2640:AK2640">_xlfn.torow(_xlfn.unique(_xlfn._xlws.filter(cat_table[Subsector],$E2640=cat_table[Sector],"")))</f>
        <v>#NAME?</v>
      </c>
      <c r="AF2640" s="94" t="e">
        <v>#NAME?</v>
      </c>
      <c r="AG2640" s="94" t="e">
        <v>#NAME?</v>
      </c>
      <c r="AH2640" s="94" t="e">
        <v>#NAME?</v>
      </c>
      <c r="AI2640" s="94" t="e">
        <v>#NAME?</v>
      </c>
      <c r="AJ2640" s="94" t="e">
        <v>#NAME?</v>
      </c>
      <c r="AK2640" s="94" t="e">
        <v>#NAME?</v>
      </c>
      <c r="AO2640" s="94" t="e">
        <f aca="false" t="array" ref="AO2640:AT2640">_xlfn.torow(_xlfn.unique(_xlfn._xlws.filter(cat_table[Sub-subsector],($E2640=cat_table[Sector])*($F2640=cat_table[Subsector]),"")))</f>
        <v>#NAME?</v>
      </c>
      <c r="AP2640" s="94" t="e">
        <v>#NAME?</v>
      </c>
      <c r="AQ2640" s="94" t="e">
        <v>#NAME?</v>
      </c>
      <c r="AR2640" s="94" t="e">
        <v>#NAME?</v>
      </c>
      <c r="AS2640" s="94" t="e">
        <v>#NAME?</v>
      </c>
      <c r="AT2640" s="94" t="e">
        <v>#NAME?</v>
      </c>
    </row>
    <row r="2641" customFormat="false" ht="15" hidden="false" customHeight="true" outlineLevel="0" collapsed="false">
      <c r="A2641" s="193" t="s">
        <v>12615</v>
      </c>
      <c r="B2641" s="20" t="str">
        <f aca="false">INDEX(Table2[], MATCH(L2641, Location_ID!$D$2:$D$648, 0), 1)</f>
        <v>d3662057-9685-405a-b784-212c8620c2f7</v>
      </c>
      <c r="C2641" s="193" t="s">
        <v>1279</v>
      </c>
      <c r="D2641" s="273" t="s">
        <v>354</v>
      </c>
      <c r="E2641" s="193" t="s">
        <v>7134</v>
      </c>
      <c r="F2641" s="193" t="s">
        <v>7135</v>
      </c>
      <c r="G2641" s="193" t="s">
        <v>7895</v>
      </c>
      <c r="H2641" s="196"/>
      <c r="I2641" s="193" t="s">
        <v>12597</v>
      </c>
      <c r="J2641" s="193" t="s">
        <v>12616</v>
      </c>
      <c r="K2641" s="193" t="s">
        <v>7120</v>
      </c>
      <c r="L2641" s="193" t="s">
        <v>2822</v>
      </c>
      <c r="M2641" s="193" t="s">
        <v>7110</v>
      </c>
      <c r="N2641" s="193" t="s">
        <v>12599</v>
      </c>
      <c r="O2641" s="193" t="s">
        <v>12600</v>
      </c>
      <c r="P2641" s="219" t="n">
        <v>44783</v>
      </c>
      <c r="Q2641" s="219" t="n">
        <v>44798</v>
      </c>
      <c r="R2641" s="193"/>
      <c r="S2641" s="193" t="s">
        <v>7130</v>
      </c>
      <c r="T2641" s="193" t="n">
        <v>1010</v>
      </c>
      <c r="U2641" s="193" t="n">
        <v>663</v>
      </c>
      <c r="V2641" s="193" t="n">
        <v>1357</v>
      </c>
      <c r="W2641" s="193" t="s">
        <v>11865</v>
      </c>
      <c r="X2641" s="196"/>
      <c r="Y2641" s="196"/>
      <c r="Z2641" s="196" t="n">
        <v>1</v>
      </c>
      <c r="AE2641" s="94" t="e">
        <f aca="false" t="array" ref="AE2641:AK2641">_xlfn.torow(_xlfn.unique(_xlfn._xlws.filter(cat_table[Subsector],$E2641=cat_table[Sector],"")))</f>
        <v>#NAME?</v>
      </c>
      <c r="AF2641" s="94" t="e">
        <v>#NAME?</v>
      </c>
      <c r="AG2641" s="94" t="e">
        <v>#NAME?</v>
      </c>
      <c r="AH2641" s="94" t="e">
        <v>#NAME?</v>
      </c>
      <c r="AI2641" s="94" t="e">
        <v>#NAME?</v>
      </c>
      <c r="AJ2641" s="94" t="e">
        <v>#NAME?</v>
      </c>
      <c r="AK2641" s="94" t="e">
        <v>#NAME?</v>
      </c>
      <c r="AO2641" s="94" t="e">
        <f aca="false" t="array" ref="AO2641:AT2641">_xlfn.torow(_xlfn.unique(_xlfn._xlws.filter(cat_table[Sub-subsector],($E2641=cat_table[Sector])*($F2641=cat_table[Subsector]),"")))</f>
        <v>#NAME?</v>
      </c>
      <c r="AP2641" s="94" t="e">
        <v>#NAME?</v>
      </c>
      <c r="AQ2641" s="94" t="e">
        <v>#NAME?</v>
      </c>
      <c r="AR2641" s="94" t="e">
        <v>#NAME?</v>
      </c>
      <c r="AS2641" s="94" t="e">
        <v>#NAME?</v>
      </c>
      <c r="AT2641" s="94" t="e">
        <v>#NAME?</v>
      </c>
    </row>
    <row r="2642" customFormat="false" ht="15" hidden="false" customHeight="true" outlineLevel="0" collapsed="false">
      <c r="A2642" s="193" t="s">
        <v>12617</v>
      </c>
      <c r="B2642" s="20" t="str">
        <f aca="false">INDEX(Table2[], MATCH(L2642, Location_ID!$D$2:$D$648, 0), 1)</f>
        <v>d3662057-9685-405a-b784-212c8620c2f7</v>
      </c>
      <c r="C2642" s="193" t="s">
        <v>1279</v>
      </c>
      <c r="D2642" s="273" t="s">
        <v>354</v>
      </c>
      <c r="E2642" s="193" t="s">
        <v>7134</v>
      </c>
      <c r="F2642" s="193" t="s">
        <v>7135</v>
      </c>
      <c r="G2642" s="193" t="s">
        <v>7895</v>
      </c>
      <c r="H2642" s="196"/>
      <c r="I2642" s="193" t="s">
        <v>12597</v>
      </c>
      <c r="J2642" s="193" t="s">
        <v>12618</v>
      </c>
      <c r="K2642" s="193" t="s">
        <v>7120</v>
      </c>
      <c r="L2642" s="193" t="s">
        <v>2822</v>
      </c>
      <c r="M2642" s="193" t="s">
        <v>7110</v>
      </c>
      <c r="N2642" s="193" t="s">
        <v>12599</v>
      </c>
      <c r="O2642" s="193" t="s">
        <v>12600</v>
      </c>
      <c r="P2642" s="219" t="n">
        <v>44783</v>
      </c>
      <c r="Q2642" s="219" t="n">
        <v>44798</v>
      </c>
      <c r="R2642" s="193"/>
      <c r="S2642" s="193" t="s">
        <v>7130</v>
      </c>
      <c r="T2642" s="193" t="n">
        <v>185</v>
      </c>
      <c r="U2642" s="193"/>
      <c r="V2642" s="193"/>
      <c r="W2642" s="193" t="s">
        <v>11865</v>
      </c>
      <c r="X2642" s="196"/>
      <c r="Y2642" s="196"/>
      <c r="Z2642" s="196" t="n">
        <v>0</v>
      </c>
      <c r="AE2642" s="94" t="e">
        <f aca="false" t="array" ref="AE2642:AK2642">_xlfn.torow(_xlfn.unique(_xlfn._xlws.filter(cat_table[Subsector],$E2642=cat_table[Sector],"")))</f>
        <v>#NAME?</v>
      </c>
      <c r="AF2642" s="94" t="e">
        <v>#NAME?</v>
      </c>
      <c r="AG2642" s="94" t="e">
        <v>#NAME?</v>
      </c>
      <c r="AH2642" s="94" t="e">
        <v>#NAME?</v>
      </c>
      <c r="AI2642" s="94" t="e">
        <v>#NAME?</v>
      </c>
      <c r="AJ2642" s="94" t="e">
        <v>#NAME?</v>
      </c>
      <c r="AK2642" s="94" t="e">
        <v>#NAME?</v>
      </c>
      <c r="AO2642" s="94" t="e">
        <f aca="false" t="array" ref="AO2642:AT2642">_xlfn.torow(_xlfn.unique(_xlfn._xlws.filter(cat_table[Sub-subsector],($E2642=cat_table[Sector])*($F2642=cat_table[Subsector]),"")))</f>
        <v>#NAME?</v>
      </c>
      <c r="AP2642" s="94" t="e">
        <v>#NAME?</v>
      </c>
      <c r="AQ2642" s="94" t="e">
        <v>#NAME?</v>
      </c>
      <c r="AR2642" s="94" t="e">
        <v>#NAME?</v>
      </c>
      <c r="AS2642" s="94" t="e">
        <v>#NAME?</v>
      </c>
      <c r="AT2642" s="94" t="e">
        <v>#NAME?</v>
      </c>
    </row>
    <row r="2643" customFormat="false" ht="15" hidden="false" customHeight="true" outlineLevel="0" collapsed="false">
      <c r="A2643" s="193" t="s">
        <v>12619</v>
      </c>
      <c r="B2643" s="20" t="str">
        <f aca="false">INDEX(Table2[], MATCH(L2643, Location_ID!$D$2:$D$648, 0), 1)</f>
        <v>d3662057-9685-405a-b784-212c8620c2f7</v>
      </c>
      <c r="C2643" s="193" t="s">
        <v>1279</v>
      </c>
      <c r="D2643" s="273" t="s">
        <v>354</v>
      </c>
      <c r="E2643" s="193" t="s">
        <v>7134</v>
      </c>
      <c r="F2643" s="193" t="s">
        <v>7135</v>
      </c>
      <c r="G2643" s="193" t="s">
        <v>7895</v>
      </c>
      <c r="H2643" s="196"/>
      <c r="I2643" s="193" t="s">
        <v>12597</v>
      </c>
      <c r="J2643" s="193" t="s">
        <v>12620</v>
      </c>
      <c r="K2643" s="193" t="s">
        <v>7120</v>
      </c>
      <c r="L2643" s="193" t="s">
        <v>2822</v>
      </c>
      <c r="M2643" s="193" t="s">
        <v>7110</v>
      </c>
      <c r="N2643" s="193" t="s">
        <v>12599</v>
      </c>
      <c r="O2643" s="193" t="s">
        <v>12600</v>
      </c>
      <c r="P2643" s="219" t="n">
        <v>44783</v>
      </c>
      <c r="Q2643" s="219" t="n">
        <v>44798</v>
      </c>
      <c r="R2643" s="193"/>
      <c r="S2643" s="193" t="s">
        <v>7130</v>
      </c>
      <c r="T2643" s="193" t="n">
        <v>1090</v>
      </c>
      <c r="U2643" s="193"/>
      <c r="V2643" s="193"/>
      <c r="W2643" s="193" t="s">
        <v>11865</v>
      </c>
      <c r="X2643" s="196"/>
      <c r="Y2643" s="196"/>
      <c r="Z2643" s="196" t="n">
        <v>0</v>
      </c>
      <c r="AE2643" s="94" t="e">
        <f aca="false" t="array" ref="AE2643:AK2643">_xlfn.torow(_xlfn.unique(_xlfn._xlws.filter(cat_table[Subsector],$E2643=cat_table[Sector],"")))</f>
        <v>#NAME?</v>
      </c>
      <c r="AF2643" s="94" t="e">
        <v>#NAME?</v>
      </c>
      <c r="AG2643" s="94" t="e">
        <v>#NAME?</v>
      </c>
      <c r="AH2643" s="94" t="e">
        <v>#NAME?</v>
      </c>
      <c r="AI2643" s="94" t="e">
        <v>#NAME?</v>
      </c>
      <c r="AJ2643" s="94" t="e">
        <v>#NAME?</v>
      </c>
      <c r="AK2643" s="94" t="e">
        <v>#NAME?</v>
      </c>
      <c r="AO2643" s="94" t="e">
        <f aca="false" t="array" ref="AO2643:AT2643">_xlfn.torow(_xlfn.unique(_xlfn._xlws.filter(cat_table[Sub-subsector],($E2643=cat_table[Sector])*($F2643=cat_table[Subsector]),"")))</f>
        <v>#NAME?</v>
      </c>
      <c r="AP2643" s="94" t="e">
        <v>#NAME?</v>
      </c>
      <c r="AQ2643" s="94" t="e">
        <v>#NAME?</v>
      </c>
      <c r="AR2643" s="94" t="e">
        <v>#NAME?</v>
      </c>
      <c r="AS2643" s="94" t="e">
        <v>#NAME?</v>
      </c>
      <c r="AT2643" s="94" t="e">
        <v>#NAME?</v>
      </c>
    </row>
    <row r="2644" customFormat="false" ht="15" hidden="false" customHeight="true" outlineLevel="0" collapsed="false">
      <c r="A2644" s="193" t="s">
        <v>12621</v>
      </c>
      <c r="B2644" s="20" t="str">
        <f aca="false">INDEX(Table2[], MATCH(L2644, Location_ID!$D$2:$D$648, 0), 1)</f>
        <v>d3662057-9685-405a-b784-212c8620c2f7</v>
      </c>
      <c r="C2644" s="193" t="s">
        <v>1279</v>
      </c>
      <c r="D2644" s="273" t="s">
        <v>354</v>
      </c>
      <c r="E2644" s="193" t="s">
        <v>7134</v>
      </c>
      <c r="F2644" s="193" t="s">
        <v>7135</v>
      </c>
      <c r="G2644" s="193" t="s">
        <v>7895</v>
      </c>
      <c r="H2644" s="196"/>
      <c r="I2644" s="193" t="s">
        <v>12597</v>
      </c>
      <c r="J2644" s="193" t="s">
        <v>12622</v>
      </c>
      <c r="K2644" s="193" t="s">
        <v>7120</v>
      </c>
      <c r="L2644" s="193" t="s">
        <v>2822</v>
      </c>
      <c r="M2644" s="193" t="s">
        <v>7110</v>
      </c>
      <c r="N2644" s="193" t="s">
        <v>12599</v>
      </c>
      <c r="O2644" s="193" t="s">
        <v>12600</v>
      </c>
      <c r="P2644" s="219" t="n">
        <v>44783</v>
      </c>
      <c r="Q2644" s="219" t="n">
        <v>44798</v>
      </c>
      <c r="R2644" s="193"/>
      <c r="S2644" s="193" t="s">
        <v>7130</v>
      </c>
      <c r="T2644" s="193" t="n">
        <v>1720</v>
      </c>
      <c r="U2644" s="193"/>
      <c r="V2644" s="193"/>
      <c r="W2644" s="193" t="s">
        <v>11865</v>
      </c>
      <c r="X2644" s="196"/>
      <c r="Y2644" s="196"/>
      <c r="Z2644" s="196" t="n">
        <v>0</v>
      </c>
      <c r="AE2644" s="94" t="e">
        <f aca="false" t="array" ref="AE2644:AK2644">_xlfn.torow(_xlfn.unique(_xlfn._xlws.filter(cat_table[Subsector],$E2644=cat_table[Sector],"")))</f>
        <v>#NAME?</v>
      </c>
      <c r="AF2644" s="94" t="e">
        <v>#NAME?</v>
      </c>
      <c r="AG2644" s="94" t="e">
        <v>#NAME?</v>
      </c>
      <c r="AH2644" s="94" t="e">
        <v>#NAME?</v>
      </c>
      <c r="AI2644" s="94" t="e">
        <v>#NAME?</v>
      </c>
      <c r="AJ2644" s="94" t="e">
        <v>#NAME?</v>
      </c>
      <c r="AK2644" s="94" t="e">
        <v>#NAME?</v>
      </c>
      <c r="AO2644" s="94" t="e">
        <f aca="false" t="array" ref="AO2644:AT2644">_xlfn.torow(_xlfn.unique(_xlfn._xlws.filter(cat_table[Sub-subsector],($E2644=cat_table[Sector])*($F2644=cat_table[Subsector]),"")))</f>
        <v>#NAME?</v>
      </c>
      <c r="AP2644" s="94" t="e">
        <v>#NAME?</v>
      </c>
      <c r="AQ2644" s="94" t="e">
        <v>#NAME?</v>
      </c>
      <c r="AR2644" s="94" t="e">
        <v>#NAME?</v>
      </c>
      <c r="AS2644" s="94" t="e">
        <v>#NAME?</v>
      </c>
      <c r="AT2644" s="94" t="e">
        <v>#NAME?</v>
      </c>
    </row>
    <row r="2645" customFormat="false" ht="15" hidden="false" customHeight="true" outlineLevel="0" collapsed="false">
      <c r="A2645" s="193" t="s">
        <v>12623</v>
      </c>
      <c r="B2645" s="20" t="str">
        <f aca="false">INDEX(Table2[], MATCH(L2645, Location_ID!$D$2:$D$648, 0), 1)</f>
        <v>d3662057-9685-405a-b784-212c8620c2f7</v>
      </c>
      <c r="C2645" s="193" t="s">
        <v>1279</v>
      </c>
      <c r="D2645" s="273" t="s">
        <v>354</v>
      </c>
      <c r="E2645" s="193" t="s">
        <v>7134</v>
      </c>
      <c r="F2645" s="193" t="s">
        <v>7135</v>
      </c>
      <c r="G2645" s="193" t="s">
        <v>7895</v>
      </c>
      <c r="H2645" s="196"/>
      <c r="I2645" s="193" t="s">
        <v>12597</v>
      </c>
      <c r="J2645" s="193" t="s">
        <v>12616</v>
      </c>
      <c r="K2645" s="193" t="s">
        <v>7120</v>
      </c>
      <c r="L2645" s="193" t="s">
        <v>2822</v>
      </c>
      <c r="M2645" s="193" t="s">
        <v>7110</v>
      </c>
      <c r="N2645" s="193" t="s">
        <v>12599</v>
      </c>
      <c r="O2645" s="193" t="s">
        <v>12600</v>
      </c>
      <c r="P2645" s="219" t="n">
        <v>44783</v>
      </c>
      <c r="Q2645" s="219" t="n">
        <v>44798</v>
      </c>
      <c r="R2645" s="193"/>
      <c r="S2645" s="193" t="s">
        <v>7130</v>
      </c>
      <c r="T2645" s="193" t="n">
        <v>200</v>
      </c>
      <c r="U2645" s="193" t="n">
        <v>135</v>
      </c>
      <c r="V2645" s="193" t="n">
        <v>265</v>
      </c>
      <c r="W2645" s="193" t="s">
        <v>11865</v>
      </c>
      <c r="X2645" s="196"/>
      <c r="Y2645" s="196"/>
      <c r="Z2645" s="196" t="n">
        <v>1</v>
      </c>
      <c r="AE2645" s="94" t="e">
        <f aca="false" t="array" ref="AE2645:AK2645">_xlfn.torow(_xlfn.unique(_xlfn._xlws.filter(cat_table[Subsector],$E2645=cat_table[Sector],"")))</f>
        <v>#NAME?</v>
      </c>
      <c r="AF2645" s="94" t="e">
        <v>#NAME?</v>
      </c>
      <c r="AG2645" s="94" t="e">
        <v>#NAME?</v>
      </c>
      <c r="AH2645" s="94" t="e">
        <v>#NAME?</v>
      </c>
      <c r="AI2645" s="94" t="e">
        <v>#NAME?</v>
      </c>
      <c r="AJ2645" s="94" t="e">
        <v>#NAME?</v>
      </c>
      <c r="AK2645" s="94" t="e">
        <v>#NAME?</v>
      </c>
      <c r="AO2645" s="94" t="e">
        <f aca="false" t="array" ref="AO2645:AT2645">_xlfn.torow(_xlfn.unique(_xlfn._xlws.filter(cat_table[Sub-subsector],($E2645=cat_table[Sector])*($F2645=cat_table[Subsector]),"")))</f>
        <v>#NAME?</v>
      </c>
      <c r="AP2645" s="94" t="e">
        <v>#NAME?</v>
      </c>
      <c r="AQ2645" s="94" t="e">
        <v>#NAME?</v>
      </c>
      <c r="AR2645" s="94" t="e">
        <v>#NAME?</v>
      </c>
      <c r="AS2645" s="94" t="e">
        <v>#NAME?</v>
      </c>
      <c r="AT2645" s="94" t="e">
        <v>#NAME?</v>
      </c>
    </row>
    <row r="2646" customFormat="false" ht="15" hidden="false" customHeight="true" outlineLevel="0" collapsed="false">
      <c r="A2646" s="193" t="s">
        <v>12624</v>
      </c>
      <c r="B2646" s="20" t="str">
        <f aca="false">INDEX(Table2[], MATCH(L2646, Location_ID!$D$2:$D$648, 0), 1)</f>
        <v>d3662057-9685-405a-b784-212c8620c2f7</v>
      </c>
      <c r="C2646" s="193" t="s">
        <v>1279</v>
      </c>
      <c r="D2646" s="273" t="s">
        <v>354</v>
      </c>
      <c r="E2646" s="193" t="s">
        <v>7134</v>
      </c>
      <c r="F2646" s="193" t="s">
        <v>7135</v>
      </c>
      <c r="G2646" s="193" t="s">
        <v>7895</v>
      </c>
      <c r="H2646" s="196"/>
      <c r="I2646" s="193" t="s">
        <v>12597</v>
      </c>
      <c r="J2646" s="193" t="s">
        <v>12618</v>
      </c>
      <c r="K2646" s="193" t="s">
        <v>7120</v>
      </c>
      <c r="L2646" s="193" t="s">
        <v>2822</v>
      </c>
      <c r="M2646" s="193" t="s">
        <v>7110</v>
      </c>
      <c r="N2646" s="193" t="s">
        <v>12599</v>
      </c>
      <c r="O2646" s="193" t="s">
        <v>12600</v>
      </c>
      <c r="P2646" s="219" t="n">
        <v>44783</v>
      </c>
      <c r="Q2646" s="219" t="n">
        <v>44798</v>
      </c>
      <c r="R2646" s="193"/>
      <c r="S2646" s="193" t="s">
        <v>7130</v>
      </c>
      <c r="T2646" s="193" t="n">
        <v>34</v>
      </c>
      <c r="U2646" s="193"/>
      <c r="V2646" s="193"/>
      <c r="W2646" s="193" t="s">
        <v>11865</v>
      </c>
      <c r="X2646" s="196"/>
      <c r="Y2646" s="196"/>
      <c r="Z2646" s="196" t="n">
        <v>0</v>
      </c>
      <c r="AE2646" s="94" t="e">
        <f aca="false" t="array" ref="AE2646:AK2646">_xlfn.torow(_xlfn.unique(_xlfn._xlws.filter(cat_table[Subsector],$E2646=cat_table[Sector],"")))</f>
        <v>#NAME?</v>
      </c>
      <c r="AF2646" s="94" t="e">
        <v>#NAME?</v>
      </c>
      <c r="AG2646" s="94" t="e">
        <v>#NAME?</v>
      </c>
      <c r="AH2646" s="94" t="e">
        <v>#NAME?</v>
      </c>
      <c r="AI2646" s="94" t="e">
        <v>#NAME?</v>
      </c>
      <c r="AJ2646" s="94" t="e">
        <v>#NAME?</v>
      </c>
      <c r="AK2646" s="94" t="e">
        <v>#NAME?</v>
      </c>
      <c r="AO2646" s="94" t="e">
        <f aca="false" t="array" ref="AO2646:AT2646">_xlfn.torow(_xlfn.unique(_xlfn._xlws.filter(cat_table[Sub-subsector],($E2646=cat_table[Sector])*($F2646=cat_table[Subsector]),"")))</f>
        <v>#NAME?</v>
      </c>
      <c r="AP2646" s="94" t="e">
        <v>#NAME?</v>
      </c>
      <c r="AQ2646" s="94" t="e">
        <v>#NAME?</v>
      </c>
      <c r="AR2646" s="94" t="e">
        <v>#NAME?</v>
      </c>
      <c r="AS2646" s="94" t="e">
        <v>#NAME?</v>
      </c>
      <c r="AT2646" s="94" t="e">
        <v>#NAME?</v>
      </c>
    </row>
    <row r="2647" customFormat="false" ht="15" hidden="false" customHeight="true" outlineLevel="0" collapsed="false">
      <c r="A2647" s="193" t="s">
        <v>12625</v>
      </c>
      <c r="B2647" s="20" t="str">
        <f aca="false">INDEX(Table2[], MATCH(L2647, Location_ID!$D$2:$D$648, 0), 1)</f>
        <v>d3662057-9685-405a-b784-212c8620c2f7</v>
      </c>
      <c r="C2647" s="193" t="s">
        <v>1279</v>
      </c>
      <c r="D2647" s="273" t="s">
        <v>354</v>
      </c>
      <c r="E2647" s="193" t="s">
        <v>7134</v>
      </c>
      <c r="F2647" s="193" t="s">
        <v>7135</v>
      </c>
      <c r="G2647" s="193" t="s">
        <v>7895</v>
      </c>
      <c r="H2647" s="196"/>
      <c r="I2647" s="193" t="s">
        <v>12597</v>
      </c>
      <c r="J2647" s="193" t="s">
        <v>12620</v>
      </c>
      <c r="K2647" s="193" t="s">
        <v>7120</v>
      </c>
      <c r="L2647" s="193" t="s">
        <v>2822</v>
      </c>
      <c r="M2647" s="193" t="s">
        <v>7110</v>
      </c>
      <c r="N2647" s="193" t="s">
        <v>12599</v>
      </c>
      <c r="O2647" s="193" t="s">
        <v>12600</v>
      </c>
      <c r="P2647" s="219" t="n">
        <v>44783</v>
      </c>
      <c r="Q2647" s="219" t="n">
        <v>44798</v>
      </c>
      <c r="R2647" s="193"/>
      <c r="S2647" s="193" t="s">
        <v>7130</v>
      </c>
      <c r="T2647" s="193" t="n">
        <v>211</v>
      </c>
      <c r="U2647" s="193"/>
      <c r="V2647" s="193"/>
      <c r="W2647" s="193" t="s">
        <v>11865</v>
      </c>
      <c r="X2647" s="196"/>
      <c r="Y2647" s="196"/>
      <c r="Z2647" s="196" t="n">
        <v>0</v>
      </c>
      <c r="AE2647" s="94" t="e">
        <f aca="false" t="array" ref="AE2647:AK2647">_xlfn.torow(_xlfn.unique(_xlfn._xlws.filter(cat_table[Subsector],$E2647=cat_table[Sector],"")))</f>
        <v>#NAME?</v>
      </c>
      <c r="AF2647" s="94" t="e">
        <v>#NAME?</v>
      </c>
      <c r="AG2647" s="94" t="e">
        <v>#NAME?</v>
      </c>
      <c r="AH2647" s="94" t="e">
        <v>#NAME?</v>
      </c>
      <c r="AI2647" s="94" t="e">
        <v>#NAME?</v>
      </c>
      <c r="AJ2647" s="94" t="e">
        <v>#NAME?</v>
      </c>
      <c r="AK2647" s="94" t="e">
        <v>#NAME?</v>
      </c>
      <c r="AO2647" s="94" t="e">
        <f aca="false" t="array" ref="AO2647:AT2647">_xlfn.torow(_xlfn.unique(_xlfn._xlws.filter(cat_table[Sub-subsector],($E2647=cat_table[Sector])*($F2647=cat_table[Subsector]),"")))</f>
        <v>#NAME?</v>
      </c>
      <c r="AP2647" s="94" t="e">
        <v>#NAME?</v>
      </c>
      <c r="AQ2647" s="94" t="e">
        <v>#NAME?</v>
      </c>
      <c r="AR2647" s="94" t="e">
        <v>#NAME?</v>
      </c>
      <c r="AS2647" s="94" t="e">
        <v>#NAME?</v>
      </c>
      <c r="AT2647" s="94" t="e">
        <v>#NAME?</v>
      </c>
    </row>
    <row r="2648" customFormat="false" ht="15" hidden="false" customHeight="true" outlineLevel="0" collapsed="false">
      <c r="A2648" s="193" t="s">
        <v>12626</v>
      </c>
      <c r="B2648" s="20" t="str">
        <f aca="false">INDEX(Table2[], MATCH(L2648, Location_ID!$D$2:$D$648, 0), 1)</f>
        <v>d3662057-9685-405a-b784-212c8620c2f7</v>
      </c>
      <c r="C2648" s="193" t="s">
        <v>1279</v>
      </c>
      <c r="D2648" s="273" t="s">
        <v>354</v>
      </c>
      <c r="E2648" s="193" t="s">
        <v>7134</v>
      </c>
      <c r="F2648" s="193" t="s">
        <v>7135</v>
      </c>
      <c r="G2648" s="193" t="s">
        <v>7895</v>
      </c>
      <c r="H2648" s="196"/>
      <c r="I2648" s="193" t="s">
        <v>12597</v>
      </c>
      <c r="J2648" s="193" t="s">
        <v>12622</v>
      </c>
      <c r="K2648" s="193" t="s">
        <v>7120</v>
      </c>
      <c r="L2648" s="193" t="s">
        <v>2822</v>
      </c>
      <c r="M2648" s="193" t="s">
        <v>7110</v>
      </c>
      <c r="N2648" s="193" t="s">
        <v>12599</v>
      </c>
      <c r="O2648" s="193" t="s">
        <v>12600</v>
      </c>
      <c r="P2648" s="219" t="n">
        <v>44783</v>
      </c>
      <c r="Q2648" s="219" t="n">
        <v>44798</v>
      </c>
      <c r="R2648" s="193"/>
      <c r="S2648" s="193" t="s">
        <v>7130</v>
      </c>
      <c r="T2648" s="193" t="n">
        <v>337</v>
      </c>
      <c r="U2648" s="193"/>
      <c r="V2648" s="193"/>
      <c r="W2648" s="193" t="s">
        <v>11865</v>
      </c>
      <c r="X2648" s="196"/>
      <c r="Y2648" s="196"/>
      <c r="Z2648" s="196" t="n">
        <v>0</v>
      </c>
      <c r="AE2648" s="94" t="e">
        <f aca="false" t="array" ref="AE2648:AK2648">_xlfn.torow(_xlfn.unique(_xlfn._xlws.filter(cat_table[Subsector],$E2648=cat_table[Sector],"")))</f>
        <v>#NAME?</v>
      </c>
      <c r="AF2648" s="94" t="e">
        <v>#NAME?</v>
      </c>
      <c r="AG2648" s="94" t="e">
        <v>#NAME?</v>
      </c>
      <c r="AH2648" s="94" t="e">
        <v>#NAME?</v>
      </c>
      <c r="AI2648" s="94" t="e">
        <v>#NAME?</v>
      </c>
      <c r="AJ2648" s="94" t="e">
        <v>#NAME?</v>
      </c>
      <c r="AK2648" s="94" t="e">
        <v>#NAME?</v>
      </c>
      <c r="AO2648" s="94" t="e">
        <f aca="false" t="array" ref="AO2648:AT2648">_xlfn.torow(_xlfn.unique(_xlfn._xlws.filter(cat_table[Sub-subsector],($E2648=cat_table[Sector])*($F2648=cat_table[Subsector]),"")))</f>
        <v>#NAME?</v>
      </c>
      <c r="AP2648" s="94" t="e">
        <v>#NAME?</v>
      </c>
      <c r="AQ2648" s="94" t="e">
        <v>#NAME?</v>
      </c>
      <c r="AR2648" s="94" t="e">
        <v>#NAME?</v>
      </c>
      <c r="AS2648" s="94" t="e">
        <v>#NAME?</v>
      </c>
      <c r="AT2648" s="94" t="e">
        <v>#NAME?</v>
      </c>
    </row>
    <row r="2649" customFormat="false" ht="15" hidden="false" customHeight="true" outlineLevel="0" collapsed="false">
      <c r="A2649" s="193" t="s">
        <v>12627</v>
      </c>
      <c r="B2649" s="20" t="str">
        <f aca="false">INDEX(Table2[], MATCH(L2649, Location_ID!$D$2:$D$648, 0), 1)</f>
        <v>d3662057-9685-405a-b784-212c8620c2f7</v>
      </c>
      <c r="C2649" s="193" t="s">
        <v>1279</v>
      </c>
      <c r="D2649" s="273" t="s">
        <v>354</v>
      </c>
      <c r="E2649" s="193" t="s">
        <v>7134</v>
      </c>
      <c r="F2649" s="193" t="s">
        <v>7135</v>
      </c>
      <c r="G2649" s="193" t="s">
        <v>7895</v>
      </c>
      <c r="H2649" s="196"/>
      <c r="I2649" s="193" t="s">
        <v>12628</v>
      </c>
      <c r="J2649" s="193" t="s">
        <v>12629</v>
      </c>
      <c r="K2649" s="193" t="s">
        <v>7120</v>
      </c>
      <c r="L2649" s="193" t="s">
        <v>2822</v>
      </c>
      <c r="M2649" s="193" t="s">
        <v>7110</v>
      </c>
      <c r="N2649" s="193" t="s">
        <v>12599</v>
      </c>
      <c r="O2649" s="193" t="s">
        <v>12630</v>
      </c>
      <c r="P2649" s="219" t="n">
        <v>44783</v>
      </c>
      <c r="Q2649" s="219" t="n">
        <v>44798</v>
      </c>
      <c r="R2649" s="193"/>
      <c r="S2649" s="193" t="s">
        <v>7413</v>
      </c>
      <c r="T2649" s="193" t="n">
        <v>0.73</v>
      </c>
      <c r="U2649" s="193"/>
      <c r="V2649" s="193"/>
      <c r="W2649" s="193" t="s">
        <v>12631</v>
      </c>
      <c r="X2649" s="196"/>
      <c r="Y2649" s="196"/>
      <c r="Z2649" s="196" t="n">
        <v>0</v>
      </c>
      <c r="AE2649" s="94" t="e">
        <f aca="false" t="array" ref="AE2649:AK2649">_xlfn.torow(_xlfn.unique(_xlfn._xlws.filter(cat_table[Subsector],$E2649=cat_table[Sector],"")))</f>
        <v>#NAME?</v>
      </c>
      <c r="AF2649" s="94" t="e">
        <v>#NAME?</v>
      </c>
      <c r="AG2649" s="94" t="e">
        <v>#NAME?</v>
      </c>
      <c r="AH2649" s="94" t="e">
        <v>#NAME?</v>
      </c>
      <c r="AI2649" s="94" t="e">
        <v>#NAME?</v>
      </c>
      <c r="AJ2649" s="94" t="e">
        <v>#NAME?</v>
      </c>
      <c r="AK2649" s="94" t="e">
        <v>#NAME?</v>
      </c>
      <c r="AO2649" s="94" t="e">
        <f aca="false" t="array" ref="AO2649:AT2649">_xlfn.torow(_xlfn.unique(_xlfn._xlws.filter(cat_table[Sub-subsector],($E2649=cat_table[Sector])*($F2649=cat_table[Subsector]),"")))</f>
        <v>#NAME?</v>
      </c>
      <c r="AP2649" s="94" t="e">
        <v>#NAME?</v>
      </c>
      <c r="AQ2649" s="94" t="e">
        <v>#NAME?</v>
      </c>
      <c r="AR2649" s="94" t="e">
        <v>#NAME?</v>
      </c>
      <c r="AS2649" s="94" t="e">
        <v>#NAME?</v>
      </c>
      <c r="AT2649" s="94" t="e">
        <v>#NAME?</v>
      </c>
    </row>
    <row r="2650" customFormat="false" ht="15" hidden="false" customHeight="true" outlineLevel="0" collapsed="false">
      <c r="A2650" s="193" t="s">
        <v>12632</v>
      </c>
      <c r="B2650" s="20" t="str">
        <f aca="false">INDEX(Table2[], MATCH(L2650, Location_ID!$D$2:$D$648, 0), 1)</f>
        <v>d3662057-9685-405a-b784-212c8620c2f7</v>
      </c>
      <c r="C2650" s="193" t="s">
        <v>1279</v>
      </c>
      <c r="D2650" s="273" t="s">
        <v>354</v>
      </c>
      <c r="E2650" s="193" t="s">
        <v>7134</v>
      </c>
      <c r="F2650" s="193" t="s">
        <v>7135</v>
      </c>
      <c r="G2650" s="193" t="s">
        <v>7895</v>
      </c>
      <c r="H2650" s="196"/>
      <c r="I2650" s="193" t="s">
        <v>12628</v>
      </c>
      <c r="J2650" s="193" t="s">
        <v>12633</v>
      </c>
      <c r="K2650" s="193" t="s">
        <v>7120</v>
      </c>
      <c r="L2650" s="193" t="s">
        <v>2822</v>
      </c>
      <c r="M2650" s="193" t="s">
        <v>7110</v>
      </c>
      <c r="N2650" s="193" t="s">
        <v>12599</v>
      </c>
      <c r="O2650" s="193" t="s">
        <v>12630</v>
      </c>
      <c r="P2650" s="219" t="n">
        <v>44783</v>
      </c>
      <c r="Q2650" s="219" t="n">
        <v>44798</v>
      </c>
      <c r="R2650" s="193"/>
      <c r="S2650" s="193" t="s">
        <v>7413</v>
      </c>
      <c r="T2650" s="193" t="n">
        <v>0.28</v>
      </c>
      <c r="U2650" s="193"/>
      <c r="V2650" s="193"/>
      <c r="W2650" s="193" t="s">
        <v>12631</v>
      </c>
      <c r="X2650" s="196"/>
      <c r="Y2650" s="196"/>
      <c r="Z2650" s="196" t="n">
        <v>0</v>
      </c>
      <c r="AE2650" s="94" t="e">
        <f aca="false" t="array" ref="AE2650:AK2650">_xlfn.torow(_xlfn.unique(_xlfn._xlws.filter(cat_table[Subsector],$E2650=cat_table[Sector],"")))</f>
        <v>#NAME?</v>
      </c>
      <c r="AF2650" s="94" t="e">
        <v>#NAME?</v>
      </c>
      <c r="AG2650" s="94" t="e">
        <v>#NAME?</v>
      </c>
      <c r="AH2650" s="94" t="e">
        <v>#NAME?</v>
      </c>
      <c r="AI2650" s="94" t="e">
        <v>#NAME?</v>
      </c>
      <c r="AJ2650" s="94" t="e">
        <v>#NAME?</v>
      </c>
      <c r="AK2650" s="94" t="e">
        <v>#NAME?</v>
      </c>
      <c r="AO2650" s="94" t="e">
        <f aca="false" t="array" ref="AO2650:AT2650">_xlfn.torow(_xlfn.unique(_xlfn._xlws.filter(cat_table[Sub-subsector],($E2650=cat_table[Sector])*($F2650=cat_table[Subsector]),"")))</f>
        <v>#NAME?</v>
      </c>
      <c r="AP2650" s="94" t="e">
        <v>#NAME?</v>
      </c>
      <c r="AQ2650" s="94" t="e">
        <v>#NAME?</v>
      </c>
      <c r="AR2650" s="94" t="e">
        <v>#NAME?</v>
      </c>
      <c r="AS2650" s="94" t="e">
        <v>#NAME?</v>
      </c>
      <c r="AT2650" s="94" t="e">
        <v>#NAME?</v>
      </c>
    </row>
    <row r="2651" customFormat="false" ht="15" hidden="false" customHeight="true" outlineLevel="0" collapsed="false">
      <c r="A2651" s="194" t="s">
        <v>12634</v>
      </c>
      <c r="B2651" s="20" t="str">
        <f aca="false">INDEX(Table2[], MATCH(L2651, Location_ID!$D$2:$D$648, 0), 1)</f>
        <v>d3662057-9685-405a-b784-212c8620c2f7</v>
      </c>
      <c r="C2651" s="194" t="s">
        <v>1279</v>
      </c>
      <c r="D2651" s="274" t="s">
        <v>354</v>
      </c>
      <c r="E2651" s="194" t="s">
        <v>7134</v>
      </c>
      <c r="F2651" s="194" t="s">
        <v>7135</v>
      </c>
      <c r="G2651" s="194" t="s">
        <v>7895</v>
      </c>
      <c r="H2651" s="199"/>
      <c r="I2651" s="194" t="s">
        <v>12628</v>
      </c>
      <c r="J2651" s="194" t="s">
        <v>12635</v>
      </c>
      <c r="K2651" s="194" t="s">
        <v>7120</v>
      </c>
      <c r="L2651" s="194" t="s">
        <v>2822</v>
      </c>
      <c r="M2651" s="194" t="s">
        <v>7110</v>
      </c>
      <c r="N2651" s="194" t="s">
        <v>12599</v>
      </c>
      <c r="O2651" s="194" t="s">
        <v>12630</v>
      </c>
      <c r="P2651" s="198" t="n">
        <v>44783</v>
      </c>
      <c r="Q2651" s="198" t="n">
        <v>44798</v>
      </c>
      <c r="R2651" s="194"/>
      <c r="S2651" s="194" t="s">
        <v>7413</v>
      </c>
      <c r="T2651" s="194" t="n">
        <v>0.15</v>
      </c>
      <c r="U2651" s="194"/>
      <c r="V2651" s="194"/>
      <c r="W2651" s="194" t="s">
        <v>12631</v>
      </c>
      <c r="X2651" s="199"/>
      <c r="Y2651" s="199"/>
      <c r="Z2651" s="196" t="n">
        <v>0</v>
      </c>
      <c r="AE2651" s="94" t="e">
        <f aca="false" t="array" ref="AE2651:AK2651">_xlfn.torow(_xlfn.unique(_xlfn._xlws.filter(cat_table[Subsector],$E2651=cat_table[Sector],"")))</f>
        <v>#NAME?</v>
      </c>
      <c r="AF2651" s="94" t="e">
        <v>#NAME?</v>
      </c>
      <c r="AG2651" s="94" t="e">
        <v>#NAME?</v>
      </c>
      <c r="AH2651" s="94" t="e">
        <v>#NAME?</v>
      </c>
      <c r="AI2651" s="94" t="e">
        <v>#NAME?</v>
      </c>
      <c r="AJ2651" s="94" t="e">
        <v>#NAME?</v>
      </c>
      <c r="AK2651" s="94" t="e">
        <v>#NAME?</v>
      </c>
      <c r="AO2651" s="94" t="e">
        <f aca="false" t="array" ref="AO2651:AT2651">_xlfn.torow(_xlfn.unique(_xlfn._xlws.filter(cat_table[Sub-subsector],($E2651=cat_table[Sector])*($F2651=cat_table[Subsector]),"")))</f>
        <v>#NAME?</v>
      </c>
      <c r="AP2651" s="94" t="e">
        <v>#NAME?</v>
      </c>
      <c r="AQ2651" s="94" t="e">
        <v>#NAME?</v>
      </c>
      <c r="AR2651" s="94" t="e">
        <v>#NAME?</v>
      </c>
      <c r="AS2651" s="94" t="e">
        <v>#NAME?</v>
      </c>
      <c r="AT2651" s="94" t="e">
        <v>#NAME?</v>
      </c>
    </row>
    <row r="2652" customFormat="false" ht="15" hidden="false" customHeight="true" outlineLevel="0" collapsed="false">
      <c r="A2652" s="62" t="s">
        <v>12636</v>
      </c>
      <c r="B2652" s="20" t="str">
        <f aca="false">INDEX(Table2[], MATCH(L2652, Location_ID!$D$2:$D$648, 0), 1)</f>
        <v>69884e59-400d-48ca-9f47-005db274a8cf</v>
      </c>
      <c r="C2652" s="20" t="s">
        <v>1284</v>
      </c>
      <c r="D2652" s="230" t="s">
        <v>354</v>
      </c>
      <c r="E2652" s="125" t="s">
        <v>7134</v>
      </c>
      <c r="F2652" s="125" t="s">
        <v>7135</v>
      </c>
      <c r="G2652" s="125" t="s">
        <v>7895</v>
      </c>
      <c r="H2652" s="125"/>
      <c r="I2652" s="20" t="s">
        <v>12637</v>
      </c>
      <c r="J2652" s="20" t="s">
        <v>12638</v>
      </c>
      <c r="K2652" s="20" t="s">
        <v>7120</v>
      </c>
      <c r="L2652" s="20" t="s">
        <v>1754</v>
      </c>
      <c r="M2652" s="20" t="s">
        <v>7121</v>
      </c>
      <c r="N2652" s="20" t="s">
        <v>12639</v>
      </c>
      <c r="O2652" s="20" t="s">
        <v>12640</v>
      </c>
      <c r="P2652" s="201" t="n">
        <v>43248</v>
      </c>
      <c r="Q2652" s="201" t="n">
        <v>43248</v>
      </c>
      <c r="R2652" s="20"/>
      <c r="S2652" s="20" t="s">
        <v>7413</v>
      </c>
      <c r="T2652" s="20" t="n">
        <v>80</v>
      </c>
      <c r="U2652" s="20" t="n">
        <v>51</v>
      </c>
      <c r="V2652" s="20" t="n">
        <v>109</v>
      </c>
      <c r="W2652" s="20" t="s">
        <v>12641</v>
      </c>
      <c r="X2652" s="35"/>
      <c r="Y2652" s="35"/>
      <c r="Z2652" s="35" t="n">
        <v>0</v>
      </c>
      <c r="AE2652" s="94" t="e">
        <f aca="false" t="array" ref="AE2652:AK2652">_xlfn.torow(_xlfn.unique(_xlfn._xlws.filter(cat_table[Subsector],$E2652=cat_table[Sector],"")))</f>
        <v>#NAME?</v>
      </c>
      <c r="AF2652" s="94" t="e">
        <v>#NAME?</v>
      </c>
      <c r="AG2652" s="94" t="e">
        <v>#NAME?</v>
      </c>
      <c r="AH2652" s="94" t="e">
        <v>#NAME?</v>
      </c>
      <c r="AI2652" s="94" t="e">
        <v>#NAME?</v>
      </c>
      <c r="AJ2652" s="94" t="e">
        <v>#NAME?</v>
      </c>
      <c r="AK2652" s="94" t="e">
        <v>#NAME?</v>
      </c>
      <c r="AO2652" s="94" t="e">
        <f aca="false" t="array" ref="AO2652:AT2652">_xlfn.torow(_xlfn.unique(_xlfn._xlws.filter(cat_table[Sub-subsector],($E2652=cat_table[Sector])*($F2652=cat_table[Subsector]),"")))</f>
        <v>#NAME?</v>
      </c>
      <c r="AP2652" s="94" t="e">
        <v>#NAME?</v>
      </c>
      <c r="AQ2652" s="94" t="e">
        <v>#NAME?</v>
      </c>
      <c r="AR2652" s="94" t="e">
        <v>#NAME?</v>
      </c>
      <c r="AS2652" s="94" t="e">
        <v>#NAME?</v>
      </c>
      <c r="AT2652" s="94" t="e">
        <v>#NAME?</v>
      </c>
    </row>
    <row r="2653" customFormat="false" ht="15" hidden="false" customHeight="true" outlineLevel="0" collapsed="false">
      <c r="A2653" s="62" t="s">
        <v>12642</v>
      </c>
      <c r="B2653" s="20" t="str">
        <f aca="false">INDEX(Table2[], MATCH(L2653, Location_ID!$D$2:$D$648, 0), 1)</f>
        <v>69884e59-400d-48ca-9f47-005db274a8cf</v>
      </c>
      <c r="C2653" s="20" t="s">
        <v>1284</v>
      </c>
      <c r="D2653" s="230" t="s">
        <v>354</v>
      </c>
      <c r="E2653" s="125" t="s">
        <v>7134</v>
      </c>
      <c r="F2653" s="125" t="s">
        <v>7135</v>
      </c>
      <c r="G2653" s="125" t="s">
        <v>7895</v>
      </c>
      <c r="H2653" s="125"/>
      <c r="I2653" s="20" t="s">
        <v>12637</v>
      </c>
      <c r="J2653" s="20" t="s">
        <v>12638</v>
      </c>
      <c r="K2653" s="20" t="s">
        <v>7120</v>
      </c>
      <c r="L2653" s="20" t="s">
        <v>1754</v>
      </c>
      <c r="M2653" s="20" t="s">
        <v>7121</v>
      </c>
      <c r="N2653" s="20" t="s">
        <v>12639</v>
      </c>
      <c r="O2653" s="20" t="s">
        <v>12640</v>
      </c>
      <c r="P2653" s="201" t="n">
        <v>43257</v>
      </c>
      <c r="Q2653" s="201" t="n">
        <v>43257</v>
      </c>
      <c r="R2653" s="20"/>
      <c r="S2653" s="20" t="s">
        <v>7413</v>
      </c>
      <c r="T2653" s="20" t="n">
        <v>133</v>
      </c>
      <c r="U2653" s="20" t="n">
        <v>102</v>
      </c>
      <c r="V2653" s="20" t="n">
        <v>164</v>
      </c>
      <c r="W2653" s="20" t="s">
        <v>12641</v>
      </c>
      <c r="X2653" s="35"/>
      <c r="Y2653" s="35"/>
      <c r="Z2653" s="35" t="n">
        <v>0</v>
      </c>
      <c r="AE2653" s="94" t="e">
        <f aca="false" t="array" ref="AE2653:AK2653">_xlfn.torow(_xlfn.unique(_xlfn._xlws.filter(cat_table[Subsector],$E2653=cat_table[Sector],"")))</f>
        <v>#NAME?</v>
      </c>
      <c r="AF2653" s="94" t="e">
        <v>#NAME?</v>
      </c>
      <c r="AG2653" s="94" t="e">
        <v>#NAME?</v>
      </c>
      <c r="AH2653" s="94" t="e">
        <v>#NAME?</v>
      </c>
      <c r="AI2653" s="94" t="e">
        <v>#NAME?</v>
      </c>
      <c r="AJ2653" s="94" t="e">
        <v>#NAME?</v>
      </c>
      <c r="AK2653" s="94" t="e">
        <v>#NAME?</v>
      </c>
      <c r="AO2653" s="94" t="e">
        <f aca="false" t="array" ref="AO2653:AT2653">_xlfn.torow(_xlfn.unique(_xlfn._xlws.filter(cat_table[Sub-subsector],($E2653=cat_table[Sector])*($F2653=cat_table[Subsector]),"")))</f>
        <v>#NAME?</v>
      </c>
      <c r="AP2653" s="94" t="e">
        <v>#NAME?</v>
      </c>
      <c r="AQ2653" s="94" t="e">
        <v>#NAME?</v>
      </c>
      <c r="AR2653" s="94" t="e">
        <v>#NAME?</v>
      </c>
      <c r="AS2653" s="94" t="e">
        <v>#NAME?</v>
      </c>
      <c r="AT2653" s="94" t="e">
        <v>#NAME?</v>
      </c>
    </row>
    <row r="2654" customFormat="false" ht="15" hidden="false" customHeight="true" outlineLevel="0" collapsed="false">
      <c r="A2654" s="62" t="s">
        <v>12643</v>
      </c>
      <c r="B2654" s="20" t="str">
        <f aca="false">INDEX(Table2[], MATCH(L2654, Location_ID!$D$2:$D$648, 0), 1)</f>
        <v>69884e59-400d-48ca-9f47-005db274a8cf</v>
      </c>
      <c r="C2654" s="20" t="s">
        <v>1284</v>
      </c>
      <c r="D2654" s="230" t="s">
        <v>354</v>
      </c>
      <c r="E2654" s="125" t="s">
        <v>7134</v>
      </c>
      <c r="F2654" s="125" t="s">
        <v>7135</v>
      </c>
      <c r="G2654" s="125" t="s">
        <v>7895</v>
      </c>
      <c r="H2654" s="125"/>
      <c r="I2654" s="20" t="s">
        <v>12637</v>
      </c>
      <c r="J2654" s="20" t="s">
        <v>12638</v>
      </c>
      <c r="K2654" s="20" t="s">
        <v>7120</v>
      </c>
      <c r="L2654" s="20" t="s">
        <v>1754</v>
      </c>
      <c r="M2654" s="20" t="s">
        <v>7121</v>
      </c>
      <c r="N2654" s="20" t="s">
        <v>12639</v>
      </c>
      <c r="O2654" s="20" t="s">
        <v>12640</v>
      </c>
      <c r="P2654" s="201" t="n">
        <v>43258</v>
      </c>
      <c r="Q2654" s="201" t="n">
        <v>43258</v>
      </c>
      <c r="R2654" s="20"/>
      <c r="S2654" s="20" t="s">
        <v>7413</v>
      </c>
      <c r="T2654" s="20" t="n">
        <v>85</v>
      </c>
      <c r="U2654" s="20" t="n">
        <v>57</v>
      </c>
      <c r="V2654" s="20" t="n">
        <v>113</v>
      </c>
      <c r="W2654" s="20" t="s">
        <v>12641</v>
      </c>
      <c r="X2654" s="35"/>
      <c r="Y2654" s="35"/>
      <c r="Z2654" s="35" t="n">
        <v>0</v>
      </c>
      <c r="AE2654" s="94" t="e">
        <f aca="false" t="array" ref="AE2654:AK2654">_xlfn.torow(_xlfn.unique(_xlfn._xlws.filter(cat_table[Subsector],$E2654=cat_table[Sector],"")))</f>
        <v>#NAME?</v>
      </c>
      <c r="AF2654" s="94" t="e">
        <v>#NAME?</v>
      </c>
      <c r="AG2654" s="94" t="e">
        <v>#NAME?</v>
      </c>
      <c r="AH2654" s="94" t="e">
        <v>#NAME?</v>
      </c>
      <c r="AI2654" s="94" t="e">
        <v>#NAME?</v>
      </c>
      <c r="AJ2654" s="94" t="e">
        <v>#NAME?</v>
      </c>
      <c r="AK2654" s="94" t="e">
        <v>#NAME?</v>
      </c>
      <c r="AO2654" s="94" t="e">
        <f aca="false" t="array" ref="AO2654:AT2654">_xlfn.torow(_xlfn.unique(_xlfn._xlws.filter(cat_table[Sub-subsector],($E2654=cat_table[Sector])*($F2654=cat_table[Subsector]),"")))</f>
        <v>#NAME?</v>
      </c>
      <c r="AP2654" s="94" t="e">
        <v>#NAME?</v>
      </c>
      <c r="AQ2654" s="94" t="e">
        <v>#NAME?</v>
      </c>
      <c r="AR2654" s="94" t="e">
        <v>#NAME?</v>
      </c>
      <c r="AS2654" s="94" t="e">
        <v>#NAME?</v>
      </c>
      <c r="AT2654" s="94" t="e">
        <v>#NAME?</v>
      </c>
    </row>
    <row r="2655" customFormat="false" ht="15" hidden="false" customHeight="true" outlineLevel="0" collapsed="false">
      <c r="A2655" s="129" t="s">
        <v>12644</v>
      </c>
      <c r="B2655" s="20" t="str">
        <f aca="false">INDEX(Table2[], MATCH(L2655, Location_ID!$D$2:$D$648, 0), 1)</f>
        <v>69884e59-400d-48ca-9f47-005db274a8cf</v>
      </c>
      <c r="C2655" s="165" t="s">
        <v>1284</v>
      </c>
      <c r="D2655" s="232" t="s">
        <v>354</v>
      </c>
      <c r="E2655" s="125" t="s">
        <v>7134</v>
      </c>
      <c r="F2655" s="125" t="s">
        <v>7135</v>
      </c>
      <c r="G2655" s="125" t="s">
        <v>7895</v>
      </c>
      <c r="H2655" s="125"/>
      <c r="I2655" s="165" t="s">
        <v>12637</v>
      </c>
      <c r="J2655" s="165" t="s">
        <v>12645</v>
      </c>
      <c r="K2655" s="165" t="s">
        <v>7120</v>
      </c>
      <c r="L2655" s="165" t="s">
        <v>1754</v>
      </c>
      <c r="M2655" s="165" t="s">
        <v>7121</v>
      </c>
      <c r="N2655" s="165" t="s">
        <v>12639</v>
      </c>
      <c r="O2655" s="165" t="s">
        <v>12640</v>
      </c>
      <c r="P2655" s="191" t="n">
        <v>43248</v>
      </c>
      <c r="Q2655" s="191" t="n">
        <v>43248</v>
      </c>
      <c r="R2655" s="165"/>
      <c r="S2655" s="165" t="s">
        <v>7413</v>
      </c>
      <c r="T2655" s="165" t="n">
        <v>790</v>
      </c>
      <c r="U2655" s="165" t="n">
        <v>633</v>
      </c>
      <c r="V2655" s="165" t="n">
        <v>947</v>
      </c>
      <c r="W2655" s="165" t="s">
        <v>12641</v>
      </c>
      <c r="X2655" s="165"/>
      <c r="Y2655" s="192"/>
      <c r="Z2655" s="35" t="n">
        <v>0</v>
      </c>
      <c r="AE2655" s="94" t="e">
        <f aca="false" t="array" ref="AE2655:AK2655">_xlfn.torow(_xlfn.unique(_xlfn._xlws.filter(cat_table[Subsector],$E2655=cat_table[Sector],"")))</f>
        <v>#NAME?</v>
      </c>
      <c r="AF2655" s="94" t="e">
        <v>#NAME?</v>
      </c>
      <c r="AG2655" s="94" t="e">
        <v>#NAME?</v>
      </c>
      <c r="AH2655" s="94" t="e">
        <v>#NAME?</v>
      </c>
      <c r="AI2655" s="94" t="e">
        <v>#NAME?</v>
      </c>
      <c r="AJ2655" s="94" t="e">
        <v>#NAME?</v>
      </c>
      <c r="AK2655" s="94" t="e">
        <v>#NAME?</v>
      </c>
      <c r="AO2655" s="94" t="e">
        <f aca="false" t="array" ref="AO2655:AT2655">_xlfn.torow(_xlfn.unique(_xlfn._xlws.filter(cat_table[Sub-subsector],($E2655=cat_table[Sector])*($F2655=cat_table[Subsector]),"")))</f>
        <v>#NAME?</v>
      </c>
      <c r="AP2655" s="94" t="e">
        <v>#NAME?</v>
      </c>
      <c r="AQ2655" s="94" t="e">
        <v>#NAME?</v>
      </c>
      <c r="AR2655" s="94" t="e">
        <v>#NAME?</v>
      </c>
      <c r="AS2655" s="94" t="e">
        <v>#NAME?</v>
      </c>
      <c r="AT2655" s="94" t="e">
        <v>#NAME?</v>
      </c>
    </row>
    <row r="2656" customFormat="false" ht="15" hidden="false" customHeight="true" outlineLevel="0" collapsed="false">
      <c r="A2656" s="62" t="s">
        <v>12646</v>
      </c>
      <c r="B2656" s="20" t="str">
        <f aca="false">INDEX(Table2[], MATCH(L2656, Location_ID!$D$2:$D$648, 0), 1)</f>
        <v>69884e59-400d-48ca-9f47-005db274a8cf</v>
      </c>
      <c r="C2656" s="20" t="s">
        <v>1284</v>
      </c>
      <c r="D2656" s="230" t="s">
        <v>354</v>
      </c>
      <c r="E2656" s="62" t="s">
        <v>7134</v>
      </c>
      <c r="F2656" s="62" t="s">
        <v>7135</v>
      </c>
      <c r="G2656" s="62" t="s">
        <v>7895</v>
      </c>
      <c r="H2656" s="200"/>
      <c r="I2656" s="20" t="s">
        <v>12637</v>
      </c>
      <c r="J2656" s="20" t="s">
        <v>12645</v>
      </c>
      <c r="K2656" s="20" t="s">
        <v>7120</v>
      </c>
      <c r="L2656" s="20" t="s">
        <v>1754</v>
      </c>
      <c r="M2656" s="20" t="s">
        <v>7121</v>
      </c>
      <c r="N2656" s="20" t="s">
        <v>12639</v>
      </c>
      <c r="O2656" s="20" t="s">
        <v>12640</v>
      </c>
      <c r="P2656" s="201" t="n">
        <v>43257</v>
      </c>
      <c r="Q2656" s="201" t="n">
        <v>43257</v>
      </c>
      <c r="R2656" s="20"/>
      <c r="S2656" s="20" t="s">
        <v>7413</v>
      </c>
      <c r="T2656" s="20" t="n">
        <v>414</v>
      </c>
      <c r="U2656" s="20" t="n">
        <v>315</v>
      </c>
      <c r="V2656" s="20" t="n">
        <v>513</v>
      </c>
      <c r="W2656" s="20" t="s">
        <v>12641</v>
      </c>
      <c r="X2656" s="35"/>
      <c r="Y2656" s="35"/>
      <c r="Z2656" s="35" t="n">
        <v>0</v>
      </c>
      <c r="AE2656" s="94" t="e">
        <f aca="false" t="array" ref="AE2656:AK2656">_xlfn.torow(_xlfn.unique(_xlfn._xlws.filter(cat_table[Subsector],$E2656=cat_table[Sector],"")))</f>
        <v>#NAME?</v>
      </c>
      <c r="AF2656" s="94" t="e">
        <v>#NAME?</v>
      </c>
      <c r="AG2656" s="94" t="e">
        <v>#NAME?</v>
      </c>
      <c r="AH2656" s="94" t="e">
        <v>#NAME?</v>
      </c>
      <c r="AI2656" s="94" t="e">
        <v>#NAME?</v>
      </c>
      <c r="AJ2656" s="94" t="e">
        <v>#NAME?</v>
      </c>
      <c r="AK2656" s="94" t="e">
        <v>#NAME?</v>
      </c>
      <c r="AO2656" s="94" t="e">
        <f aca="false" t="array" ref="AO2656:AT2656">_xlfn.torow(_xlfn.unique(_xlfn._xlws.filter(cat_table[Sub-subsector],($E2656=cat_table[Sector])*($F2656=cat_table[Subsector]),"")))</f>
        <v>#NAME?</v>
      </c>
      <c r="AP2656" s="94" t="e">
        <v>#NAME?</v>
      </c>
      <c r="AQ2656" s="94" t="e">
        <v>#NAME?</v>
      </c>
      <c r="AR2656" s="94" t="e">
        <v>#NAME?</v>
      </c>
      <c r="AS2656" s="94" t="e">
        <v>#NAME?</v>
      </c>
      <c r="AT2656" s="94" t="e">
        <v>#NAME?</v>
      </c>
    </row>
    <row r="2657" customFormat="false" ht="15" hidden="false" customHeight="true" outlineLevel="0" collapsed="false">
      <c r="A2657" s="129" t="s">
        <v>12647</v>
      </c>
      <c r="B2657" s="20" t="str">
        <f aca="false">INDEX(Table2[], MATCH(L2657, Location_ID!$D$2:$D$648, 0), 1)</f>
        <v>69884e59-400d-48ca-9f47-005db274a8cf</v>
      </c>
      <c r="C2657" s="165" t="s">
        <v>1284</v>
      </c>
      <c r="D2657" s="232" t="s">
        <v>354</v>
      </c>
      <c r="E2657" s="125" t="s">
        <v>7134</v>
      </c>
      <c r="F2657" s="125" t="s">
        <v>7135</v>
      </c>
      <c r="G2657" s="125" t="s">
        <v>7895</v>
      </c>
      <c r="H2657" s="125"/>
      <c r="I2657" s="165" t="s">
        <v>12637</v>
      </c>
      <c r="J2657" s="165" t="s">
        <v>12645</v>
      </c>
      <c r="K2657" s="165" t="s">
        <v>7120</v>
      </c>
      <c r="L2657" s="165" t="s">
        <v>1754</v>
      </c>
      <c r="M2657" s="165" t="s">
        <v>7121</v>
      </c>
      <c r="N2657" s="165" t="s">
        <v>12639</v>
      </c>
      <c r="O2657" s="165" t="s">
        <v>12640</v>
      </c>
      <c r="P2657" s="191" t="n">
        <v>43258</v>
      </c>
      <c r="Q2657" s="191" t="n">
        <v>43258</v>
      </c>
      <c r="R2657" s="165"/>
      <c r="S2657" s="165" t="s">
        <v>7413</v>
      </c>
      <c r="T2657" s="165" t="n">
        <v>474</v>
      </c>
      <c r="U2657" s="165" t="n">
        <v>367</v>
      </c>
      <c r="V2657" s="165" t="n">
        <v>581</v>
      </c>
      <c r="W2657" s="165" t="s">
        <v>12641</v>
      </c>
      <c r="X2657" s="165"/>
      <c r="Y2657" s="192"/>
      <c r="Z2657" s="35" t="n">
        <v>0</v>
      </c>
      <c r="AE2657" s="94" t="e">
        <f aca="false" t="array" ref="AE2657:AK2657">_xlfn.torow(_xlfn.unique(_xlfn._xlws.filter(cat_table[Subsector],$E2657=cat_table[Sector],"")))</f>
        <v>#NAME?</v>
      </c>
      <c r="AF2657" s="94" t="e">
        <v>#NAME?</v>
      </c>
      <c r="AG2657" s="94" t="e">
        <v>#NAME?</v>
      </c>
      <c r="AH2657" s="94" t="e">
        <v>#NAME?</v>
      </c>
      <c r="AI2657" s="94" t="e">
        <v>#NAME?</v>
      </c>
      <c r="AJ2657" s="94" t="e">
        <v>#NAME?</v>
      </c>
      <c r="AK2657" s="94" t="e">
        <v>#NAME?</v>
      </c>
      <c r="AO2657" s="94" t="e">
        <f aca="false" t="array" ref="AO2657:AT2657">_xlfn.torow(_xlfn.unique(_xlfn._xlws.filter(cat_table[Sub-subsector],($E2657=cat_table[Sector])*($F2657=cat_table[Subsector]),"")))</f>
        <v>#NAME?</v>
      </c>
      <c r="AP2657" s="94" t="e">
        <v>#NAME?</v>
      </c>
      <c r="AQ2657" s="94" t="e">
        <v>#NAME?</v>
      </c>
      <c r="AR2657" s="94" t="e">
        <v>#NAME?</v>
      </c>
      <c r="AS2657" s="94" t="e">
        <v>#NAME?</v>
      </c>
      <c r="AT2657" s="94" t="e">
        <v>#NAME?</v>
      </c>
    </row>
    <row r="2658" customFormat="false" ht="15" hidden="false" customHeight="true" outlineLevel="0" collapsed="false">
      <c r="A2658" s="194" t="s">
        <v>12648</v>
      </c>
      <c r="B2658" s="20" t="str">
        <f aca="false">INDEX(Table2[], MATCH(L2658, Location_ID!$D$2:$D$648, 0), 1)</f>
        <v>5a2412ab-2f3d-4221-baa1-5c4c5eb33037</v>
      </c>
      <c r="C2658" s="193" t="s">
        <v>1289</v>
      </c>
      <c r="D2658" s="273" t="s">
        <v>354</v>
      </c>
      <c r="E2658" s="193" t="s">
        <v>7134</v>
      </c>
      <c r="F2658" s="193" t="s">
        <v>7135</v>
      </c>
      <c r="G2658" s="193" t="s">
        <v>7895</v>
      </c>
      <c r="H2658" s="196"/>
      <c r="I2658" s="193" t="s">
        <v>12649</v>
      </c>
      <c r="J2658" s="193" t="s">
        <v>12650</v>
      </c>
      <c r="K2658" s="193" t="s">
        <v>7109</v>
      </c>
      <c r="L2658" s="193" t="s">
        <v>1879</v>
      </c>
      <c r="M2658" s="193" t="s">
        <v>7110</v>
      </c>
      <c r="N2658" s="193" t="s">
        <v>12651</v>
      </c>
      <c r="O2658" s="280" t="s">
        <v>12652</v>
      </c>
      <c r="P2658" s="219" t="n">
        <v>44493</v>
      </c>
      <c r="Q2658" s="219" t="n">
        <v>44551</v>
      </c>
      <c r="R2658" s="193" t="n">
        <v>1</v>
      </c>
      <c r="S2658" s="193" t="s">
        <v>7130</v>
      </c>
      <c r="T2658" s="193" t="n">
        <v>0.83</v>
      </c>
      <c r="U2658" s="193"/>
      <c r="V2658" s="193"/>
      <c r="W2658" s="193" t="s">
        <v>12653</v>
      </c>
      <c r="X2658" s="196"/>
      <c r="Y2658" s="196"/>
      <c r="Z2658" s="196" t="n">
        <v>0</v>
      </c>
      <c r="AE2658" s="94" t="e">
        <f aca="false" t="array" ref="AE2658:AK2658">_xlfn.torow(_xlfn.unique(_xlfn._xlws.filter(cat_table[Subsector],$E2658=cat_table[Sector],"")))</f>
        <v>#NAME?</v>
      </c>
      <c r="AF2658" s="94" t="e">
        <v>#NAME?</v>
      </c>
      <c r="AG2658" s="94" t="e">
        <v>#NAME?</v>
      </c>
      <c r="AH2658" s="94" t="e">
        <v>#NAME?</v>
      </c>
      <c r="AI2658" s="94" t="e">
        <v>#NAME?</v>
      </c>
      <c r="AJ2658" s="94" t="e">
        <v>#NAME?</v>
      </c>
      <c r="AK2658" s="94" t="e">
        <v>#NAME?</v>
      </c>
      <c r="AO2658" s="94" t="e">
        <f aca="false" t="array" ref="AO2658:AT2658">_xlfn.torow(_xlfn.unique(_xlfn._xlws.filter(cat_table[Sub-subsector],($E2658=cat_table[Sector])*($F2658=cat_table[Subsector]),"")))</f>
        <v>#NAME?</v>
      </c>
      <c r="AP2658" s="94" t="e">
        <v>#NAME?</v>
      </c>
      <c r="AQ2658" s="94" t="e">
        <v>#NAME?</v>
      </c>
      <c r="AR2658" s="94" t="e">
        <v>#NAME?</v>
      </c>
      <c r="AS2658" s="94" t="e">
        <v>#NAME?</v>
      </c>
      <c r="AT2658" s="94" t="e">
        <v>#NAME?</v>
      </c>
    </row>
    <row r="2659" customFormat="false" ht="15" hidden="false" customHeight="true" outlineLevel="0" collapsed="false">
      <c r="A2659" s="194" t="s">
        <v>12654</v>
      </c>
      <c r="B2659" s="20" t="str">
        <f aca="false">INDEX(Table2[], MATCH(L2659, Location_ID!$D$2:$D$648, 0), 1)</f>
        <v>5a2412ab-2f3d-4221-baa1-5c4c5eb33037</v>
      </c>
      <c r="C2659" s="193" t="s">
        <v>1289</v>
      </c>
      <c r="D2659" s="273" t="s">
        <v>354</v>
      </c>
      <c r="E2659" s="193" t="s">
        <v>7134</v>
      </c>
      <c r="F2659" s="193" t="s">
        <v>7135</v>
      </c>
      <c r="G2659" s="193" t="s">
        <v>7895</v>
      </c>
      <c r="H2659" s="196"/>
      <c r="I2659" s="193" t="s">
        <v>12649</v>
      </c>
      <c r="J2659" s="193" t="s">
        <v>12650</v>
      </c>
      <c r="K2659" s="193" t="s">
        <v>7109</v>
      </c>
      <c r="L2659" s="193" t="s">
        <v>1879</v>
      </c>
      <c r="M2659" s="193" t="s">
        <v>7110</v>
      </c>
      <c r="N2659" s="193" t="s">
        <v>12651</v>
      </c>
      <c r="O2659" s="280" t="s">
        <v>12655</v>
      </c>
      <c r="P2659" s="219" t="n">
        <v>44493</v>
      </c>
      <c r="Q2659" s="219" t="n">
        <v>44551</v>
      </c>
      <c r="R2659" s="193" t="n">
        <v>1</v>
      </c>
      <c r="S2659" s="193" t="s">
        <v>7130</v>
      </c>
      <c r="T2659" s="193" t="n">
        <v>1.97</v>
      </c>
      <c r="U2659" s="193"/>
      <c r="V2659" s="193"/>
      <c r="W2659" s="193" t="s">
        <v>12653</v>
      </c>
      <c r="X2659" s="196"/>
      <c r="Y2659" s="196"/>
      <c r="Z2659" s="196" t="n">
        <v>0</v>
      </c>
      <c r="AE2659" s="94" t="e">
        <f aca="false" t="array" ref="AE2659:AK2659">_xlfn.torow(_xlfn.unique(_xlfn._xlws.filter(cat_table[Subsector],$E2659=cat_table[Sector],"")))</f>
        <v>#NAME?</v>
      </c>
      <c r="AF2659" s="94" t="e">
        <v>#NAME?</v>
      </c>
      <c r="AG2659" s="94" t="e">
        <v>#NAME?</v>
      </c>
      <c r="AH2659" s="94" t="e">
        <v>#NAME?</v>
      </c>
      <c r="AI2659" s="94" t="e">
        <v>#NAME?</v>
      </c>
      <c r="AJ2659" s="94" t="e">
        <v>#NAME?</v>
      </c>
      <c r="AK2659" s="94" t="e">
        <v>#NAME?</v>
      </c>
      <c r="AO2659" s="94" t="e">
        <f aca="false" t="array" ref="AO2659:AT2659">_xlfn.torow(_xlfn.unique(_xlfn._xlws.filter(cat_table[Sub-subsector],($E2659=cat_table[Sector])*($F2659=cat_table[Subsector]),"")))</f>
        <v>#NAME?</v>
      </c>
      <c r="AP2659" s="94" t="e">
        <v>#NAME?</v>
      </c>
      <c r="AQ2659" s="94" t="e">
        <v>#NAME?</v>
      </c>
      <c r="AR2659" s="94" t="e">
        <v>#NAME?</v>
      </c>
      <c r="AS2659" s="94" t="e">
        <v>#NAME?</v>
      </c>
      <c r="AT2659" s="94" t="e">
        <v>#NAME?</v>
      </c>
    </row>
    <row r="2660" customFormat="false" ht="15" hidden="false" customHeight="true" outlineLevel="0" collapsed="false">
      <c r="A2660" s="194" t="s">
        <v>12656</v>
      </c>
      <c r="B2660" s="20" t="str">
        <f aca="false">INDEX(Table2[], MATCH(L2660, Location_ID!$D$2:$D$648, 0), 1)</f>
        <v>5a2412ab-2f3d-4221-baa1-5c4c5eb33037</v>
      </c>
      <c r="C2660" s="193" t="s">
        <v>1289</v>
      </c>
      <c r="D2660" s="273" t="s">
        <v>354</v>
      </c>
      <c r="E2660" s="193" t="s">
        <v>7134</v>
      </c>
      <c r="F2660" s="193" t="s">
        <v>7135</v>
      </c>
      <c r="G2660" s="193" t="s">
        <v>7895</v>
      </c>
      <c r="H2660" s="196"/>
      <c r="I2660" s="193" t="s">
        <v>12649</v>
      </c>
      <c r="J2660" s="193" t="s">
        <v>12650</v>
      </c>
      <c r="K2660" s="193" t="s">
        <v>7109</v>
      </c>
      <c r="L2660" s="193" t="s">
        <v>1879</v>
      </c>
      <c r="M2660" s="193" t="s">
        <v>7110</v>
      </c>
      <c r="N2660" s="193" t="s">
        <v>12651</v>
      </c>
      <c r="O2660" s="280" t="s">
        <v>12657</v>
      </c>
      <c r="P2660" s="219" t="n">
        <v>44493</v>
      </c>
      <c r="Q2660" s="219" t="n">
        <v>44551</v>
      </c>
      <c r="R2660" s="193" t="n">
        <v>1</v>
      </c>
      <c r="S2660" s="193" t="s">
        <v>7130</v>
      </c>
      <c r="T2660" s="193" t="n">
        <v>3.66</v>
      </c>
      <c r="U2660" s="193"/>
      <c r="V2660" s="193"/>
      <c r="W2660" s="193" t="s">
        <v>12653</v>
      </c>
      <c r="X2660" s="196"/>
      <c r="Y2660" s="196"/>
      <c r="Z2660" s="196" t="n">
        <v>0</v>
      </c>
      <c r="AE2660" s="94" t="e">
        <f aca="false" t="array" ref="AE2660:AK2660">_xlfn.torow(_xlfn.unique(_xlfn._xlws.filter(cat_table[Subsector],$E2660=cat_table[Sector],"")))</f>
        <v>#NAME?</v>
      </c>
      <c r="AF2660" s="94" t="e">
        <v>#NAME?</v>
      </c>
      <c r="AG2660" s="94" t="e">
        <v>#NAME?</v>
      </c>
      <c r="AH2660" s="94" t="e">
        <v>#NAME?</v>
      </c>
      <c r="AI2660" s="94" t="e">
        <v>#NAME?</v>
      </c>
      <c r="AJ2660" s="94" t="e">
        <v>#NAME?</v>
      </c>
      <c r="AK2660" s="94" t="e">
        <v>#NAME?</v>
      </c>
      <c r="AO2660" s="94" t="e">
        <f aca="false" t="array" ref="AO2660:AT2660">_xlfn.torow(_xlfn.unique(_xlfn._xlws.filter(cat_table[Sub-subsector],($E2660=cat_table[Sector])*($F2660=cat_table[Subsector]),"")))</f>
        <v>#NAME?</v>
      </c>
      <c r="AP2660" s="94" t="e">
        <v>#NAME?</v>
      </c>
      <c r="AQ2660" s="94" t="e">
        <v>#NAME?</v>
      </c>
      <c r="AR2660" s="94" t="e">
        <v>#NAME?</v>
      </c>
      <c r="AS2660" s="94" t="e">
        <v>#NAME?</v>
      </c>
      <c r="AT2660" s="94" t="e">
        <v>#NAME?</v>
      </c>
    </row>
    <row r="2661" customFormat="false" ht="15" hidden="false" customHeight="true" outlineLevel="0" collapsed="false">
      <c r="A2661" s="194" t="s">
        <v>12658</v>
      </c>
      <c r="B2661" s="20" t="str">
        <f aca="false">INDEX(Table2[], MATCH(L2661, Location_ID!$D$2:$D$648, 0), 1)</f>
        <v>5a2412ab-2f3d-4221-baa1-5c4c5eb33037</v>
      </c>
      <c r="C2661" s="193" t="s">
        <v>1289</v>
      </c>
      <c r="D2661" s="273" t="s">
        <v>354</v>
      </c>
      <c r="E2661" s="193" t="s">
        <v>7134</v>
      </c>
      <c r="F2661" s="193" t="s">
        <v>7135</v>
      </c>
      <c r="G2661" s="193" t="s">
        <v>7895</v>
      </c>
      <c r="H2661" s="196"/>
      <c r="I2661" s="193" t="s">
        <v>12649</v>
      </c>
      <c r="J2661" s="193" t="s">
        <v>12650</v>
      </c>
      <c r="K2661" s="193" t="s">
        <v>7109</v>
      </c>
      <c r="L2661" s="193" t="s">
        <v>1879</v>
      </c>
      <c r="M2661" s="193" t="s">
        <v>7110</v>
      </c>
      <c r="N2661" s="193" t="s">
        <v>12651</v>
      </c>
      <c r="O2661" s="280" t="s">
        <v>12659</v>
      </c>
      <c r="P2661" s="219" t="n">
        <v>44493</v>
      </c>
      <c r="Q2661" s="219" t="n">
        <v>44551</v>
      </c>
      <c r="R2661" s="193" t="n">
        <v>1</v>
      </c>
      <c r="S2661" s="193" t="s">
        <v>7130</v>
      </c>
      <c r="T2661" s="193" t="n">
        <v>6.05</v>
      </c>
      <c r="U2661" s="193"/>
      <c r="V2661" s="193"/>
      <c r="W2661" s="193" t="s">
        <v>12653</v>
      </c>
      <c r="X2661" s="196"/>
      <c r="Y2661" s="196"/>
      <c r="Z2661" s="196" t="n">
        <v>0</v>
      </c>
      <c r="AE2661" s="94" t="e">
        <f aca="false" t="array" ref="AE2661:AK2661">_xlfn.torow(_xlfn.unique(_xlfn._xlws.filter(cat_table[Subsector],$E2661=cat_table[Sector],"")))</f>
        <v>#NAME?</v>
      </c>
      <c r="AF2661" s="94" t="e">
        <v>#NAME?</v>
      </c>
      <c r="AG2661" s="94" t="e">
        <v>#NAME?</v>
      </c>
      <c r="AH2661" s="94" t="e">
        <v>#NAME?</v>
      </c>
      <c r="AI2661" s="94" t="e">
        <v>#NAME?</v>
      </c>
      <c r="AJ2661" s="94" t="e">
        <v>#NAME?</v>
      </c>
      <c r="AK2661" s="94" t="e">
        <v>#NAME?</v>
      </c>
      <c r="AO2661" s="94" t="e">
        <f aca="false" t="array" ref="AO2661:AT2661">_xlfn.torow(_xlfn.unique(_xlfn._xlws.filter(cat_table[Sub-subsector],($E2661=cat_table[Sector])*($F2661=cat_table[Subsector]),"")))</f>
        <v>#NAME?</v>
      </c>
      <c r="AP2661" s="94" t="e">
        <v>#NAME?</v>
      </c>
      <c r="AQ2661" s="94" t="e">
        <v>#NAME?</v>
      </c>
      <c r="AR2661" s="94" t="e">
        <v>#NAME?</v>
      </c>
      <c r="AS2661" s="94" t="e">
        <v>#NAME?</v>
      </c>
      <c r="AT2661" s="94" t="e">
        <v>#NAME?</v>
      </c>
    </row>
    <row r="2662" customFormat="false" ht="15" hidden="false" customHeight="true" outlineLevel="0" collapsed="false">
      <c r="A2662" s="194" t="s">
        <v>12660</v>
      </c>
      <c r="B2662" s="20" t="str">
        <f aca="false">INDEX(Table2[], MATCH(L2662, Location_ID!$D$2:$D$648, 0), 1)</f>
        <v>5a2412ab-2f3d-4221-baa1-5c4c5eb33037</v>
      </c>
      <c r="C2662" s="193" t="s">
        <v>1289</v>
      </c>
      <c r="D2662" s="273" t="s">
        <v>354</v>
      </c>
      <c r="E2662" s="193" t="s">
        <v>7134</v>
      </c>
      <c r="F2662" s="193" t="s">
        <v>7135</v>
      </c>
      <c r="G2662" s="193" t="s">
        <v>7895</v>
      </c>
      <c r="H2662" s="196"/>
      <c r="I2662" s="193" t="s">
        <v>12649</v>
      </c>
      <c r="J2662" s="193" t="s">
        <v>12650</v>
      </c>
      <c r="K2662" s="193" t="s">
        <v>7109</v>
      </c>
      <c r="L2662" s="193" t="s">
        <v>1879</v>
      </c>
      <c r="M2662" s="193" t="s">
        <v>7110</v>
      </c>
      <c r="N2662" s="193" t="s">
        <v>12651</v>
      </c>
      <c r="O2662" s="280" t="s">
        <v>12661</v>
      </c>
      <c r="P2662" s="219" t="n">
        <v>44493</v>
      </c>
      <c r="Q2662" s="219" t="n">
        <v>44551</v>
      </c>
      <c r="R2662" s="193" t="n">
        <v>1</v>
      </c>
      <c r="S2662" s="193" t="s">
        <v>7130</v>
      </c>
      <c r="T2662" s="193" t="n">
        <v>10.3</v>
      </c>
      <c r="U2662" s="193"/>
      <c r="V2662" s="193"/>
      <c r="W2662" s="193" t="s">
        <v>12653</v>
      </c>
      <c r="X2662" s="196"/>
      <c r="Y2662" s="196"/>
      <c r="Z2662" s="196" t="n">
        <v>0</v>
      </c>
      <c r="AE2662" s="94" t="e">
        <f aca="false" t="array" ref="AE2662:AK2662">_xlfn.torow(_xlfn.unique(_xlfn._xlws.filter(cat_table[Subsector],$E2662=cat_table[Sector],"")))</f>
        <v>#NAME?</v>
      </c>
      <c r="AF2662" s="94" t="e">
        <v>#NAME?</v>
      </c>
      <c r="AG2662" s="94" t="e">
        <v>#NAME?</v>
      </c>
      <c r="AH2662" s="94" t="e">
        <v>#NAME?</v>
      </c>
      <c r="AI2662" s="94" t="e">
        <v>#NAME?</v>
      </c>
      <c r="AJ2662" s="94" t="e">
        <v>#NAME?</v>
      </c>
      <c r="AK2662" s="94" t="e">
        <v>#NAME?</v>
      </c>
      <c r="AO2662" s="94" t="e">
        <f aca="false" t="array" ref="AO2662:AT2662">_xlfn.torow(_xlfn.unique(_xlfn._xlws.filter(cat_table[Sub-subsector],($E2662=cat_table[Sector])*($F2662=cat_table[Subsector]),"")))</f>
        <v>#NAME?</v>
      </c>
      <c r="AP2662" s="94" t="e">
        <v>#NAME?</v>
      </c>
      <c r="AQ2662" s="94" t="e">
        <v>#NAME?</v>
      </c>
      <c r="AR2662" s="94" t="e">
        <v>#NAME?</v>
      </c>
      <c r="AS2662" s="94" t="e">
        <v>#NAME?</v>
      </c>
      <c r="AT2662" s="94" t="e">
        <v>#NAME?</v>
      </c>
    </row>
    <row r="2663" customFormat="false" ht="15" hidden="false" customHeight="true" outlineLevel="0" collapsed="false">
      <c r="A2663" s="194" t="s">
        <v>12662</v>
      </c>
      <c r="B2663" s="20" t="str">
        <f aca="false">INDEX(Table2[], MATCH(L2663, Location_ID!$D$2:$D$648, 0), 1)</f>
        <v>5a2412ab-2f3d-4221-baa1-5c4c5eb33037</v>
      </c>
      <c r="C2663" s="193" t="s">
        <v>1289</v>
      </c>
      <c r="D2663" s="273" t="s">
        <v>354</v>
      </c>
      <c r="E2663" s="193" t="s">
        <v>7134</v>
      </c>
      <c r="F2663" s="193" t="s">
        <v>7135</v>
      </c>
      <c r="G2663" s="193" t="s">
        <v>7895</v>
      </c>
      <c r="H2663" s="196"/>
      <c r="I2663" s="193" t="s">
        <v>12649</v>
      </c>
      <c r="J2663" s="193" t="s">
        <v>12650</v>
      </c>
      <c r="K2663" s="193" t="s">
        <v>7109</v>
      </c>
      <c r="L2663" s="193" t="s">
        <v>1879</v>
      </c>
      <c r="M2663" s="193" t="s">
        <v>7110</v>
      </c>
      <c r="N2663" s="193" t="s">
        <v>12651</v>
      </c>
      <c r="O2663" s="280" t="s">
        <v>12663</v>
      </c>
      <c r="P2663" s="219" t="n">
        <v>44493</v>
      </c>
      <c r="Q2663" s="219" t="n">
        <v>44551</v>
      </c>
      <c r="R2663" s="193" t="n">
        <v>1</v>
      </c>
      <c r="S2663" s="193" t="s">
        <v>7130</v>
      </c>
      <c r="T2663" s="193" t="n">
        <v>16</v>
      </c>
      <c r="U2663" s="193"/>
      <c r="V2663" s="193"/>
      <c r="W2663" s="193" t="s">
        <v>12653</v>
      </c>
      <c r="X2663" s="196"/>
      <c r="Y2663" s="196"/>
      <c r="Z2663" s="196" t="n">
        <v>0</v>
      </c>
      <c r="AE2663" s="94" t="e">
        <f aca="false" t="array" ref="AE2663:AK2663">_xlfn.torow(_xlfn.unique(_xlfn._xlws.filter(cat_table[Subsector],$E2663=cat_table[Sector],"")))</f>
        <v>#NAME?</v>
      </c>
      <c r="AF2663" s="94" t="e">
        <v>#NAME?</v>
      </c>
      <c r="AG2663" s="94" t="e">
        <v>#NAME?</v>
      </c>
      <c r="AH2663" s="94" t="e">
        <v>#NAME?</v>
      </c>
      <c r="AI2663" s="94" t="e">
        <v>#NAME?</v>
      </c>
      <c r="AJ2663" s="94" t="e">
        <v>#NAME?</v>
      </c>
      <c r="AK2663" s="94" t="e">
        <v>#NAME?</v>
      </c>
      <c r="AO2663" s="94" t="e">
        <f aca="false" t="array" ref="AO2663:AT2663">_xlfn.torow(_xlfn.unique(_xlfn._xlws.filter(cat_table[Sub-subsector],($E2663=cat_table[Sector])*($F2663=cat_table[Subsector]),"")))</f>
        <v>#NAME?</v>
      </c>
      <c r="AP2663" s="94" t="e">
        <v>#NAME?</v>
      </c>
      <c r="AQ2663" s="94" t="e">
        <v>#NAME?</v>
      </c>
      <c r="AR2663" s="94" t="e">
        <v>#NAME?</v>
      </c>
      <c r="AS2663" s="94" t="e">
        <v>#NAME?</v>
      </c>
      <c r="AT2663" s="94" t="e">
        <v>#NAME?</v>
      </c>
    </row>
    <row r="2664" customFormat="false" ht="15" hidden="false" customHeight="true" outlineLevel="0" collapsed="false">
      <c r="A2664" s="194" t="s">
        <v>12664</v>
      </c>
      <c r="B2664" s="20" t="str">
        <f aca="false">INDEX(Table2[], MATCH(L2664, Location_ID!$D$2:$D$648, 0), 1)</f>
        <v>5a2412ab-2f3d-4221-baa1-5c4c5eb33037</v>
      </c>
      <c r="C2664" s="193" t="s">
        <v>1289</v>
      </c>
      <c r="D2664" s="273" t="s">
        <v>354</v>
      </c>
      <c r="E2664" s="193" t="s">
        <v>7134</v>
      </c>
      <c r="F2664" s="193" t="s">
        <v>7135</v>
      </c>
      <c r="G2664" s="193" t="s">
        <v>7895</v>
      </c>
      <c r="H2664" s="196"/>
      <c r="I2664" s="193" t="s">
        <v>12649</v>
      </c>
      <c r="J2664" s="193" t="s">
        <v>12650</v>
      </c>
      <c r="K2664" s="193" t="s">
        <v>7109</v>
      </c>
      <c r="L2664" s="193" t="s">
        <v>1879</v>
      </c>
      <c r="M2664" s="193" t="s">
        <v>7110</v>
      </c>
      <c r="N2664" s="193" t="s">
        <v>12651</v>
      </c>
      <c r="O2664" s="280" t="s">
        <v>12665</v>
      </c>
      <c r="P2664" s="219" t="n">
        <v>44493</v>
      </c>
      <c r="Q2664" s="219" t="n">
        <v>44551</v>
      </c>
      <c r="R2664" s="193" t="n">
        <v>1</v>
      </c>
      <c r="S2664" s="193" t="s">
        <v>7130</v>
      </c>
      <c r="T2664" s="193" t="n">
        <v>27.4</v>
      </c>
      <c r="U2664" s="193"/>
      <c r="V2664" s="193"/>
      <c r="W2664" s="193" t="s">
        <v>12653</v>
      </c>
      <c r="X2664" s="196"/>
      <c r="Y2664" s="196"/>
      <c r="Z2664" s="196" t="n">
        <v>0</v>
      </c>
      <c r="AE2664" s="94" t="e">
        <f aca="false" t="array" ref="AE2664:AK2664">_xlfn.torow(_xlfn.unique(_xlfn._xlws.filter(cat_table[Subsector],$E2664=cat_table[Sector],"")))</f>
        <v>#NAME?</v>
      </c>
      <c r="AF2664" s="94" t="e">
        <v>#NAME?</v>
      </c>
      <c r="AG2664" s="94" t="e">
        <v>#NAME?</v>
      </c>
      <c r="AH2664" s="94" t="e">
        <v>#NAME?</v>
      </c>
      <c r="AI2664" s="94" t="e">
        <v>#NAME?</v>
      </c>
      <c r="AJ2664" s="94" t="e">
        <v>#NAME?</v>
      </c>
      <c r="AK2664" s="94" t="e">
        <v>#NAME?</v>
      </c>
      <c r="AO2664" s="94" t="e">
        <f aca="false" t="array" ref="AO2664:AT2664">_xlfn.torow(_xlfn.unique(_xlfn._xlws.filter(cat_table[Sub-subsector],($E2664=cat_table[Sector])*($F2664=cat_table[Subsector]),"")))</f>
        <v>#NAME?</v>
      </c>
      <c r="AP2664" s="94" t="e">
        <v>#NAME?</v>
      </c>
      <c r="AQ2664" s="94" t="e">
        <v>#NAME?</v>
      </c>
      <c r="AR2664" s="94" t="e">
        <v>#NAME?</v>
      </c>
      <c r="AS2664" s="94" t="e">
        <v>#NAME?</v>
      </c>
      <c r="AT2664" s="94" t="e">
        <v>#NAME?</v>
      </c>
    </row>
    <row r="2665" customFormat="false" ht="15" hidden="false" customHeight="true" outlineLevel="0" collapsed="false">
      <c r="A2665" s="194" t="s">
        <v>12666</v>
      </c>
      <c r="B2665" s="20" t="str">
        <f aca="false">INDEX(Table2[], MATCH(L2665, Location_ID!$D$2:$D$648, 0), 1)</f>
        <v>5a2412ab-2f3d-4221-baa1-5c4c5eb33037</v>
      </c>
      <c r="C2665" s="193" t="s">
        <v>1289</v>
      </c>
      <c r="D2665" s="273" t="s">
        <v>354</v>
      </c>
      <c r="E2665" s="193" t="s">
        <v>7134</v>
      </c>
      <c r="F2665" s="193" t="s">
        <v>7135</v>
      </c>
      <c r="G2665" s="193" t="s">
        <v>7895</v>
      </c>
      <c r="H2665" s="196"/>
      <c r="I2665" s="193" t="s">
        <v>12649</v>
      </c>
      <c r="J2665" s="193" t="s">
        <v>12650</v>
      </c>
      <c r="K2665" s="193" t="s">
        <v>7109</v>
      </c>
      <c r="L2665" s="193" t="s">
        <v>1879</v>
      </c>
      <c r="M2665" s="193" t="s">
        <v>7110</v>
      </c>
      <c r="N2665" s="193" t="s">
        <v>12651</v>
      </c>
      <c r="O2665" s="280" t="s">
        <v>12667</v>
      </c>
      <c r="P2665" s="219" t="n">
        <v>44493</v>
      </c>
      <c r="Q2665" s="219" t="n">
        <v>44551</v>
      </c>
      <c r="R2665" s="193" t="n">
        <v>1</v>
      </c>
      <c r="S2665" s="193" t="s">
        <v>7130</v>
      </c>
      <c r="T2665" s="193" t="n">
        <v>50.2</v>
      </c>
      <c r="U2665" s="193"/>
      <c r="V2665" s="193"/>
      <c r="W2665" s="193" t="s">
        <v>12653</v>
      </c>
      <c r="X2665" s="196"/>
      <c r="Y2665" s="196"/>
      <c r="Z2665" s="196" t="n">
        <v>0</v>
      </c>
      <c r="AE2665" s="94" t="e">
        <f aca="false" t="array" ref="AE2665:AK2665">_xlfn.torow(_xlfn.unique(_xlfn._xlws.filter(cat_table[Subsector],$E2665=cat_table[Sector],"")))</f>
        <v>#NAME?</v>
      </c>
      <c r="AF2665" s="94" t="e">
        <v>#NAME?</v>
      </c>
      <c r="AG2665" s="94" t="e">
        <v>#NAME?</v>
      </c>
      <c r="AH2665" s="94" t="e">
        <v>#NAME?</v>
      </c>
      <c r="AI2665" s="94" t="e">
        <v>#NAME?</v>
      </c>
      <c r="AJ2665" s="94" t="e">
        <v>#NAME?</v>
      </c>
      <c r="AK2665" s="94" t="e">
        <v>#NAME?</v>
      </c>
      <c r="AO2665" s="94" t="e">
        <f aca="false" t="array" ref="AO2665:AT2665">_xlfn.torow(_xlfn.unique(_xlfn._xlws.filter(cat_table[Sub-subsector],($E2665=cat_table[Sector])*($F2665=cat_table[Subsector]),"")))</f>
        <v>#NAME?</v>
      </c>
      <c r="AP2665" s="94" t="e">
        <v>#NAME?</v>
      </c>
      <c r="AQ2665" s="94" t="e">
        <v>#NAME?</v>
      </c>
      <c r="AR2665" s="94" t="e">
        <v>#NAME?</v>
      </c>
      <c r="AS2665" s="94" t="e">
        <v>#NAME?</v>
      </c>
      <c r="AT2665" s="94" t="e">
        <v>#NAME?</v>
      </c>
    </row>
    <row r="2666" customFormat="false" ht="15" hidden="false" customHeight="true" outlineLevel="0" collapsed="false">
      <c r="A2666" s="194" t="s">
        <v>12668</v>
      </c>
      <c r="B2666" s="20" t="str">
        <f aca="false">INDEX(Table2[], MATCH(L2666, Location_ID!$D$2:$D$648, 0), 1)</f>
        <v>5a2412ab-2f3d-4221-baa1-5c4c5eb33037</v>
      </c>
      <c r="C2666" s="193" t="s">
        <v>1289</v>
      </c>
      <c r="D2666" s="273" t="s">
        <v>354</v>
      </c>
      <c r="E2666" s="193" t="s">
        <v>7134</v>
      </c>
      <c r="F2666" s="193" t="s">
        <v>7135</v>
      </c>
      <c r="G2666" s="193" t="s">
        <v>7895</v>
      </c>
      <c r="H2666" s="196"/>
      <c r="I2666" s="193" t="s">
        <v>12649</v>
      </c>
      <c r="J2666" s="193" t="s">
        <v>12650</v>
      </c>
      <c r="K2666" s="193" t="s">
        <v>7109</v>
      </c>
      <c r="L2666" s="193" t="s">
        <v>1879</v>
      </c>
      <c r="M2666" s="193" t="s">
        <v>7110</v>
      </c>
      <c r="N2666" s="193" t="s">
        <v>12651</v>
      </c>
      <c r="O2666" s="280" t="s">
        <v>12669</v>
      </c>
      <c r="P2666" s="219" t="n">
        <v>44493</v>
      </c>
      <c r="Q2666" s="219" t="n">
        <v>44551</v>
      </c>
      <c r="R2666" s="193" t="n">
        <v>1</v>
      </c>
      <c r="S2666" s="193" t="s">
        <v>7130</v>
      </c>
      <c r="T2666" s="193" t="n">
        <v>140</v>
      </c>
      <c r="U2666" s="193"/>
      <c r="V2666" s="193"/>
      <c r="W2666" s="193" t="s">
        <v>12653</v>
      </c>
      <c r="X2666" s="196"/>
      <c r="Y2666" s="196"/>
      <c r="Z2666" s="196" t="n">
        <v>0</v>
      </c>
      <c r="AE2666" s="94" t="e">
        <f aca="false" t="array" ref="AE2666:AK2666">_xlfn.torow(_xlfn.unique(_xlfn._xlws.filter(cat_table[Subsector],$E2666=cat_table[Sector],"")))</f>
        <v>#NAME?</v>
      </c>
      <c r="AF2666" s="94" t="e">
        <v>#NAME?</v>
      </c>
      <c r="AG2666" s="94" t="e">
        <v>#NAME?</v>
      </c>
      <c r="AH2666" s="94" t="e">
        <v>#NAME?</v>
      </c>
      <c r="AI2666" s="94" t="e">
        <v>#NAME?</v>
      </c>
      <c r="AJ2666" s="94" t="e">
        <v>#NAME?</v>
      </c>
      <c r="AK2666" s="94" t="e">
        <v>#NAME?</v>
      </c>
      <c r="AO2666" s="94" t="e">
        <f aca="false" t="array" ref="AO2666:AT2666">_xlfn.torow(_xlfn.unique(_xlfn._xlws.filter(cat_table[Sub-subsector],($E2666=cat_table[Sector])*($F2666=cat_table[Subsector]),"")))</f>
        <v>#NAME?</v>
      </c>
      <c r="AP2666" s="94" t="e">
        <v>#NAME?</v>
      </c>
      <c r="AQ2666" s="94" t="e">
        <v>#NAME?</v>
      </c>
      <c r="AR2666" s="94" t="e">
        <v>#NAME?</v>
      </c>
      <c r="AS2666" s="94" t="e">
        <v>#NAME?</v>
      </c>
      <c r="AT2666" s="94" t="e">
        <v>#NAME?</v>
      </c>
    </row>
    <row r="2667" customFormat="false" ht="15" hidden="false" customHeight="true" outlineLevel="0" collapsed="false">
      <c r="A2667" s="194" t="s">
        <v>12670</v>
      </c>
      <c r="B2667" s="20" t="str">
        <f aca="false">INDEX(Table2[], MATCH(L2667, Location_ID!$D$2:$D$648, 0), 1)</f>
        <v>5a2412ab-2f3d-4221-baa1-5c4c5eb33037</v>
      </c>
      <c r="C2667" s="193" t="s">
        <v>1289</v>
      </c>
      <c r="D2667" s="273" t="s">
        <v>354</v>
      </c>
      <c r="E2667" s="193" t="s">
        <v>7134</v>
      </c>
      <c r="F2667" s="193" t="s">
        <v>7135</v>
      </c>
      <c r="G2667" s="193" t="s">
        <v>7895</v>
      </c>
      <c r="H2667" s="196"/>
      <c r="I2667" s="193" t="s">
        <v>12649</v>
      </c>
      <c r="J2667" s="193" t="s">
        <v>12650</v>
      </c>
      <c r="K2667" s="193" t="s">
        <v>7109</v>
      </c>
      <c r="L2667" s="193" t="s">
        <v>1879</v>
      </c>
      <c r="M2667" s="193" t="s">
        <v>7110</v>
      </c>
      <c r="N2667" s="193" t="s">
        <v>12651</v>
      </c>
      <c r="O2667" s="280" t="s">
        <v>12671</v>
      </c>
      <c r="P2667" s="219" t="n">
        <v>44788</v>
      </c>
      <c r="Q2667" s="219" t="n">
        <v>44817</v>
      </c>
      <c r="R2667" s="193" t="n">
        <v>1</v>
      </c>
      <c r="S2667" s="193" t="s">
        <v>7130</v>
      </c>
      <c r="T2667" s="193" t="n">
        <v>0.78</v>
      </c>
      <c r="U2667" s="193"/>
      <c r="V2667" s="193"/>
      <c r="W2667" s="193" t="s">
        <v>12653</v>
      </c>
      <c r="X2667" s="196"/>
      <c r="Y2667" s="196"/>
      <c r="Z2667" s="196" t="n">
        <v>0</v>
      </c>
      <c r="AE2667" s="94" t="e">
        <f aca="false" t="array" ref="AE2667:AK2667">_xlfn.torow(_xlfn.unique(_xlfn._xlws.filter(cat_table[Subsector],$E2667=cat_table[Sector],"")))</f>
        <v>#NAME?</v>
      </c>
      <c r="AF2667" s="94" t="e">
        <v>#NAME?</v>
      </c>
      <c r="AG2667" s="94" t="e">
        <v>#NAME?</v>
      </c>
      <c r="AH2667" s="94" t="e">
        <v>#NAME?</v>
      </c>
      <c r="AI2667" s="94" t="e">
        <v>#NAME?</v>
      </c>
      <c r="AJ2667" s="94" t="e">
        <v>#NAME?</v>
      </c>
      <c r="AK2667" s="94" t="e">
        <v>#NAME?</v>
      </c>
      <c r="AO2667" s="94" t="e">
        <f aca="false" t="array" ref="AO2667:AT2667">_xlfn.torow(_xlfn.unique(_xlfn._xlws.filter(cat_table[Sub-subsector],($E2667=cat_table[Sector])*($F2667=cat_table[Subsector]),"")))</f>
        <v>#NAME?</v>
      </c>
      <c r="AP2667" s="94" t="e">
        <v>#NAME?</v>
      </c>
      <c r="AQ2667" s="94" t="e">
        <v>#NAME?</v>
      </c>
      <c r="AR2667" s="94" t="e">
        <v>#NAME?</v>
      </c>
      <c r="AS2667" s="94" t="e">
        <v>#NAME?</v>
      </c>
      <c r="AT2667" s="94" t="e">
        <v>#NAME?</v>
      </c>
    </row>
    <row r="2668" customFormat="false" ht="15" hidden="false" customHeight="true" outlineLevel="0" collapsed="false">
      <c r="A2668" s="194" t="s">
        <v>12672</v>
      </c>
      <c r="B2668" s="20" t="str">
        <f aca="false">INDEX(Table2[], MATCH(L2668, Location_ID!$D$2:$D$648, 0), 1)</f>
        <v>5a2412ab-2f3d-4221-baa1-5c4c5eb33037</v>
      </c>
      <c r="C2668" s="193" t="s">
        <v>1289</v>
      </c>
      <c r="D2668" s="273" t="s">
        <v>354</v>
      </c>
      <c r="E2668" s="193" t="s">
        <v>7134</v>
      </c>
      <c r="F2668" s="193" t="s">
        <v>7135</v>
      </c>
      <c r="G2668" s="193" t="s">
        <v>7895</v>
      </c>
      <c r="H2668" s="196"/>
      <c r="I2668" s="193" t="s">
        <v>12649</v>
      </c>
      <c r="J2668" s="193" t="s">
        <v>12650</v>
      </c>
      <c r="K2668" s="193" t="s">
        <v>7109</v>
      </c>
      <c r="L2668" s="193" t="s">
        <v>1879</v>
      </c>
      <c r="M2668" s="193" t="s">
        <v>7110</v>
      </c>
      <c r="N2668" s="193" t="s">
        <v>12651</v>
      </c>
      <c r="O2668" s="280" t="s">
        <v>12673</v>
      </c>
      <c r="P2668" s="219" t="n">
        <v>44788</v>
      </c>
      <c r="Q2668" s="219" t="n">
        <v>44817</v>
      </c>
      <c r="R2668" s="193" t="n">
        <v>1</v>
      </c>
      <c r="S2668" s="193" t="s">
        <v>7130</v>
      </c>
      <c r="T2668" s="193" t="n">
        <v>2.7</v>
      </c>
      <c r="U2668" s="193"/>
      <c r="V2668" s="193"/>
      <c r="W2668" s="193" t="s">
        <v>12653</v>
      </c>
      <c r="X2668" s="196"/>
      <c r="Y2668" s="196"/>
      <c r="Z2668" s="196" t="n">
        <v>0</v>
      </c>
      <c r="AE2668" s="94" t="e">
        <f aca="false" t="array" ref="AE2668:AK2668">_xlfn.torow(_xlfn.unique(_xlfn._xlws.filter(cat_table[Subsector],$E2668=cat_table[Sector],"")))</f>
        <v>#NAME?</v>
      </c>
      <c r="AF2668" s="94" t="e">
        <v>#NAME?</v>
      </c>
      <c r="AG2668" s="94" t="e">
        <v>#NAME?</v>
      </c>
      <c r="AH2668" s="94" t="e">
        <v>#NAME?</v>
      </c>
      <c r="AI2668" s="94" t="e">
        <v>#NAME?</v>
      </c>
      <c r="AJ2668" s="94" t="e">
        <v>#NAME?</v>
      </c>
      <c r="AK2668" s="94" t="e">
        <v>#NAME?</v>
      </c>
      <c r="AO2668" s="94" t="e">
        <f aca="false" t="array" ref="AO2668:AT2668">_xlfn.torow(_xlfn.unique(_xlfn._xlws.filter(cat_table[Sub-subsector],($E2668=cat_table[Sector])*($F2668=cat_table[Subsector]),"")))</f>
        <v>#NAME?</v>
      </c>
      <c r="AP2668" s="94" t="e">
        <v>#NAME?</v>
      </c>
      <c r="AQ2668" s="94" t="e">
        <v>#NAME?</v>
      </c>
      <c r="AR2668" s="94" t="e">
        <v>#NAME?</v>
      </c>
      <c r="AS2668" s="94" t="e">
        <v>#NAME?</v>
      </c>
      <c r="AT2668" s="94" t="e">
        <v>#NAME?</v>
      </c>
    </row>
    <row r="2669" customFormat="false" ht="15" hidden="false" customHeight="true" outlineLevel="0" collapsed="false">
      <c r="A2669" s="194" t="s">
        <v>12674</v>
      </c>
      <c r="B2669" s="20" t="str">
        <f aca="false">INDEX(Table2[], MATCH(L2669, Location_ID!$D$2:$D$648, 0), 1)</f>
        <v>5a2412ab-2f3d-4221-baa1-5c4c5eb33037</v>
      </c>
      <c r="C2669" s="193" t="s">
        <v>1289</v>
      </c>
      <c r="D2669" s="273" t="s">
        <v>354</v>
      </c>
      <c r="E2669" s="193" t="s">
        <v>7134</v>
      </c>
      <c r="F2669" s="193" t="s">
        <v>7135</v>
      </c>
      <c r="G2669" s="193" t="s">
        <v>7895</v>
      </c>
      <c r="H2669" s="196"/>
      <c r="I2669" s="193" t="s">
        <v>12649</v>
      </c>
      <c r="J2669" s="193" t="s">
        <v>12650</v>
      </c>
      <c r="K2669" s="193" t="s">
        <v>7109</v>
      </c>
      <c r="L2669" s="193" t="s">
        <v>1879</v>
      </c>
      <c r="M2669" s="193" t="s">
        <v>7110</v>
      </c>
      <c r="N2669" s="193" t="s">
        <v>12651</v>
      </c>
      <c r="O2669" s="280" t="s">
        <v>12675</v>
      </c>
      <c r="P2669" s="219" t="n">
        <v>44788</v>
      </c>
      <c r="Q2669" s="219" t="n">
        <v>44817</v>
      </c>
      <c r="R2669" s="193" t="n">
        <v>1</v>
      </c>
      <c r="S2669" s="193" t="s">
        <v>7130</v>
      </c>
      <c r="T2669" s="193" t="n">
        <v>5.77</v>
      </c>
      <c r="U2669" s="193"/>
      <c r="V2669" s="193"/>
      <c r="W2669" s="193" t="s">
        <v>12653</v>
      </c>
      <c r="X2669" s="196"/>
      <c r="Y2669" s="196"/>
      <c r="Z2669" s="196" t="n">
        <v>0</v>
      </c>
      <c r="AE2669" s="94" t="e">
        <f aca="false" t="array" ref="AE2669:AK2669">_xlfn.torow(_xlfn.unique(_xlfn._xlws.filter(cat_table[Subsector],$E2669=cat_table[Sector],"")))</f>
        <v>#NAME?</v>
      </c>
      <c r="AF2669" s="94" t="e">
        <v>#NAME?</v>
      </c>
      <c r="AG2669" s="94" t="e">
        <v>#NAME?</v>
      </c>
      <c r="AH2669" s="94" t="e">
        <v>#NAME?</v>
      </c>
      <c r="AI2669" s="94" t="e">
        <v>#NAME?</v>
      </c>
      <c r="AJ2669" s="94" t="e">
        <v>#NAME?</v>
      </c>
      <c r="AK2669" s="94" t="e">
        <v>#NAME?</v>
      </c>
      <c r="AO2669" s="94" t="e">
        <f aca="false" t="array" ref="AO2669:AT2669">_xlfn.torow(_xlfn.unique(_xlfn._xlws.filter(cat_table[Sub-subsector],($E2669=cat_table[Sector])*($F2669=cat_table[Subsector]),"")))</f>
        <v>#NAME?</v>
      </c>
      <c r="AP2669" s="94" t="e">
        <v>#NAME?</v>
      </c>
      <c r="AQ2669" s="94" t="e">
        <v>#NAME?</v>
      </c>
      <c r="AR2669" s="94" t="e">
        <v>#NAME?</v>
      </c>
      <c r="AS2669" s="94" t="e">
        <v>#NAME?</v>
      </c>
      <c r="AT2669" s="94" t="e">
        <v>#NAME?</v>
      </c>
    </row>
    <row r="2670" customFormat="false" ht="15" hidden="false" customHeight="true" outlineLevel="0" collapsed="false">
      <c r="A2670" s="194" t="s">
        <v>12676</v>
      </c>
      <c r="B2670" s="20" t="str">
        <f aca="false">INDEX(Table2[], MATCH(L2670, Location_ID!$D$2:$D$648, 0), 1)</f>
        <v>5a2412ab-2f3d-4221-baa1-5c4c5eb33037</v>
      </c>
      <c r="C2670" s="193" t="s">
        <v>1289</v>
      </c>
      <c r="D2670" s="273" t="s">
        <v>354</v>
      </c>
      <c r="E2670" s="193" t="s">
        <v>7134</v>
      </c>
      <c r="F2670" s="193" t="s">
        <v>7135</v>
      </c>
      <c r="G2670" s="193" t="s">
        <v>7895</v>
      </c>
      <c r="H2670" s="196"/>
      <c r="I2670" s="193" t="s">
        <v>12649</v>
      </c>
      <c r="J2670" s="193" t="s">
        <v>12650</v>
      </c>
      <c r="K2670" s="193" t="s">
        <v>7109</v>
      </c>
      <c r="L2670" s="193" t="s">
        <v>1879</v>
      </c>
      <c r="M2670" s="193" t="s">
        <v>7110</v>
      </c>
      <c r="N2670" s="193" t="s">
        <v>12651</v>
      </c>
      <c r="O2670" s="280" t="s">
        <v>12677</v>
      </c>
      <c r="P2670" s="219" t="n">
        <v>44788</v>
      </c>
      <c r="Q2670" s="219" t="n">
        <v>44817</v>
      </c>
      <c r="R2670" s="193" t="n">
        <v>1</v>
      </c>
      <c r="S2670" s="193" t="s">
        <v>7130</v>
      </c>
      <c r="T2670" s="193" t="n">
        <v>9.99</v>
      </c>
      <c r="U2670" s="193"/>
      <c r="V2670" s="193"/>
      <c r="W2670" s="193" t="s">
        <v>12653</v>
      </c>
      <c r="X2670" s="196"/>
      <c r="Y2670" s="196"/>
      <c r="Z2670" s="196" t="n">
        <v>0</v>
      </c>
      <c r="AE2670" s="94" t="e">
        <f aca="false" t="array" ref="AE2670:AK2670">_xlfn.torow(_xlfn.unique(_xlfn._xlws.filter(cat_table[Subsector],$E2670=cat_table[Sector],"")))</f>
        <v>#NAME?</v>
      </c>
      <c r="AF2670" s="94" t="e">
        <v>#NAME?</v>
      </c>
      <c r="AG2670" s="94" t="e">
        <v>#NAME?</v>
      </c>
      <c r="AH2670" s="94" t="e">
        <v>#NAME?</v>
      </c>
      <c r="AI2670" s="94" t="e">
        <v>#NAME?</v>
      </c>
      <c r="AJ2670" s="94" t="e">
        <v>#NAME?</v>
      </c>
      <c r="AK2670" s="94" t="e">
        <v>#NAME?</v>
      </c>
      <c r="AO2670" s="94" t="e">
        <f aca="false" t="array" ref="AO2670:AT2670">_xlfn.torow(_xlfn.unique(_xlfn._xlws.filter(cat_table[Sub-subsector],($E2670=cat_table[Sector])*($F2670=cat_table[Subsector]),"")))</f>
        <v>#NAME?</v>
      </c>
      <c r="AP2670" s="94" t="e">
        <v>#NAME?</v>
      </c>
      <c r="AQ2670" s="94" t="e">
        <v>#NAME?</v>
      </c>
      <c r="AR2670" s="94" t="e">
        <v>#NAME?</v>
      </c>
      <c r="AS2670" s="94" t="e">
        <v>#NAME?</v>
      </c>
      <c r="AT2670" s="94" t="e">
        <v>#NAME?</v>
      </c>
    </row>
    <row r="2671" customFormat="false" ht="15" hidden="false" customHeight="true" outlineLevel="0" collapsed="false">
      <c r="A2671" s="194" t="s">
        <v>12678</v>
      </c>
      <c r="B2671" s="20" t="str">
        <f aca="false">INDEX(Table2[], MATCH(L2671, Location_ID!$D$2:$D$648, 0), 1)</f>
        <v>5a2412ab-2f3d-4221-baa1-5c4c5eb33037</v>
      </c>
      <c r="C2671" s="193" t="s">
        <v>1289</v>
      </c>
      <c r="D2671" s="273" t="s">
        <v>354</v>
      </c>
      <c r="E2671" s="193" t="s">
        <v>7134</v>
      </c>
      <c r="F2671" s="193" t="s">
        <v>7135</v>
      </c>
      <c r="G2671" s="193" t="s">
        <v>7895</v>
      </c>
      <c r="H2671" s="196"/>
      <c r="I2671" s="193" t="s">
        <v>12649</v>
      </c>
      <c r="J2671" s="193" t="s">
        <v>12650</v>
      </c>
      <c r="K2671" s="193" t="s">
        <v>7109</v>
      </c>
      <c r="L2671" s="193" t="s">
        <v>1879</v>
      </c>
      <c r="M2671" s="193" t="s">
        <v>7110</v>
      </c>
      <c r="N2671" s="193" t="s">
        <v>12651</v>
      </c>
      <c r="O2671" s="280" t="s">
        <v>12679</v>
      </c>
      <c r="P2671" s="219" t="n">
        <v>44788</v>
      </c>
      <c r="Q2671" s="219" t="n">
        <v>44817</v>
      </c>
      <c r="R2671" s="193" t="n">
        <v>1</v>
      </c>
      <c r="S2671" s="193" t="s">
        <v>7130</v>
      </c>
      <c r="T2671" s="193" t="n">
        <v>18.3</v>
      </c>
      <c r="U2671" s="193"/>
      <c r="V2671" s="193"/>
      <c r="W2671" s="193" t="s">
        <v>12653</v>
      </c>
      <c r="X2671" s="196"/>
      <c r="Y2671" s="196"/>
      <c r="Z2671" s="196" t="n">
        <v>0</v>
      </c>
      <c r="AE2671" s="94" t="e">
        <f aca="false" t="array" ref="AE2671:AK2671">_xlfn.torow(_xlfn.unique(_xlfn._xlws.filter(cat_table[Subsector],$E2671=cat_table[Sector],"")))</f>
        <v>#NAME?</v>
      </c>
      <c r="AF2671" s="94" t="e">
        <v>#NAME?</v>
      </c>
      <c r="AG2671" s="94" t="e">
        <v>#NAME?</v>
      </c>
      <c r="AH2671" s="94" t="e">
        <v>#NAME?</v>
      </c>
      <c r="AI2671" s="94" t="e">
        <v>#NAME?</v>
      </c>
      <c r="AJ2671" s="94" t="e">
        <v>#NAME?</v>
      </c>
      <c r="AK2671" s="94" t="e">
        <v>#NAME?</v>
      </c>
      <c r="AO2671" s="94" t="e">
        <f aca="false" t="array" ref="AO2671:AT2671">_xlfn.torow(_xlfn.unique(_xlfn._xlws.filter(cat_table[Sub-subsector],($E2671=cat_table[Sector])*($F2671=cat_table[Subsector]),"")))</f>
        <v>#NAME?</v>
      </c>
      <c r="AP2671" s="94" t="e">
        <v>#NAME?</v>
      </c>
      <c r="AQ2671" s="94" t="e">
        <v>#NAME?</v>
      </c>
      <c r="AR2671" s="94" t="e">
        <v>#NAME?</v>
      </c>
      <c r="AS2671" s="94" t="e">
        <v>#NAME?</v>
      </c>
      <c r="AT2671" s="94" t="e">
        <v>#NAME?</v>
      </c>
    </row>
    <row r="2672" customFormat="false" ht="15" hidden="false" customHeight="true" outlineLevel="0" collapsed="false">
      <c r="A2672" s="194" t="s">
        <v>12680</v>
      </c>
      <c r="B2672" s="20" t="str">
        <f aca="false">INDEX(Table2[], MATCH(L2672, Location_ID!$D$2:$D$648, 0), 1)</f>
        <v>5a2412ab-2f3d-4221-baa1-5c4c5eb33037</v>
      </c>
      <c r="C2672" s="193" t="s">
        <v>1289</v>
      </c>
      <c r="D2672" s="273" t="s">
        <v>354</v>
      </c>
      <c r="E2672" s="193" t="s">
        <v>7134</v>
      </c>
      <c r="F2672" s="193" t="s">
        <v>7135</v>
      </c>
      <c r="G2672" s="193" t="s">
        <v>7895</v>
      </c>
      <c r="H2672" s="196"/>
      <c r="I2672" s="193" t="s">
        <v>12649</v>
      </c>
      <c r="J2672" s="193" t="s">
        <v>12650</v>
      </c>
      <c r="K2672" s="193" t="s">
        <v>7109</v>
      </c>
      <c r="L2672" s="193" t="s">
        <v>1879</v>
      </c>
      <c r="M2672" s="193" t="s">
        <v>7110</v>
      </c>
      <c r="N2672" s="193" t="s">
        <v>12651</v>
      </c>
      <c r="O2672" s="280" t="s">
        <v>12681</v>
      </c>
      <c r="P2672" s="219" t="n">
        <v>44788</v>
      </c>
      <c r="Q2672" s="219" t="n">
        <v>44817</v>
      </c>
      <c r="R2672" s="193" t="n">
        <v>1</v>
      </c>
      <c r="S2672" s="193" t="s">
        <v>7130</v>
      </c>
      <c r="T2672" s="193" t="n">
        <v>29</v>
      </c>
      <c r="U2672" s="193"/>
      <c r="V2672" s="193"/>
      <c r="W2672" s="193" t="s">
        <v>12653</v>
      </c>
      <c r="X2672" s="196"/>
      <c r="Y2672" s="196"/>
      <c r="Z2672" s="196" t="n">
        <v>0</v>
      </c>
      <c r="AE2672" s="94" t="e">
        <f aca="false" t="array" ref="AE2672:AK2672">_xlfn.torow(_xlfn.unique(_xlfn._xlws.filter(cat_table[Subsector],$E2672=cat_table[Sector],"")))</f>
        <v>#NAME?</v>
      </c>
      <c r="AF2672" s="94" t="e">
        <v>#NAME?</v>
      </c>
      <c r="AG2672" s="94" t="e">
        <v>#NAME?</v>
      </c>
      <c r="AH2672" s="94" t="e">
        <v>#NAME?</v>
      </c>
      <c r="AI2672" s="94" t="e">
        <v>#NAME?</v>
      </c>
      <c r="AJ2672" s="94" t="e">
        <v>#NAME?</v>
      </c>
      <c r="AK2672" s="94" t="e">
        <v>#NAME?</v>
      </c>
      <c r="AO2672" s="94" t="e">
        <f aca="false" t="array" ref="AO2672:AT2672">_xlfn.torow(_xlfn.unique(_xlfn._xlws.filter(cat_table[Sub-subsector],($E2672=cat_table[Sector])*($F2672=cat_table[Subsector]),"")))</f>
        <v>#NAME?</v>
      </c>
      <c r="AP2672" s="94" t="e">
        <v>#NAME?</v>
      </c>
      <c r="AQ2672" s="94" t="e">
        <v>#NAME?</v>
      </c>
      <c r="AR2672" s="94" t="e">
        <v>#NAME?</v>
      </c>
      <c r="AS2672" s="94" t="e">
        <v>#NAME?</v>
      </c>
      <c r="AT2672" s="94" t="e">
        <v>#NAME?</v>
      </c>
    </row>
    <row r="2673" customFormat="false" ht="15" hidden="false" customHeight="true" outlineLevel="0" collapsed="false">
      <c r="A2673" s="194" t="s">
        <v>12682</v>
      </c>
      <c r="B2673" s="20" t="str">
        <f aca="false">INDEX(Table2[], MATCH(L2673, Location_ID!$D$2:$D$648, 0), 1)</f>
        <v>5a2412ab-2f3d-4221-baa1-5c4c5eb33037</v>
      </c>
      <c r="C2673" s="193" t="s">
        <v>1289</v>
      </c>
      <c r="D2673" s="273" t="s">
        <v>354</v>
      </c>
      <c r="E2673" s="193" t="s">
        <v>7134</v>
      </c>
      <c r="F2673" s="193" t="s">
        <v>7135</v>
      </c>
      <c r="G2673" s="193" t="s">
        <v>7895</v>
      </c>
      <c r="H2673" s="196"/>
      <c r="I2673" s="193" t="s">
        <v>12649</v>
      </c>
      <c r="J2673" s="193" t="s">
        <v>12650</v>
      </c>
      <c r="K2673" s="193" t="s">
        <v>7109</v>
      </c>
      <c r="L2673" s="193" t="s">
        <v>1879</v>
      </c>
      <c r="M2673" s="193" t="s">
        <v>7110</v>
      </c>
      <c r="N2673" s="193" t="s">
        <v>12651</v>
      </c>
      <c r="O2673" s="280" t="s">
        <v>12683</v>
      </c>
      <c r="P2673" s="219" t="n">
        <v>44788</v>
      </c>
      <c r="Q2673" s="219" t="n">
        <v>44817</v>
      </c>
      <c r="R2673" s="193" t="n">
        <v>1</v>
      </c>
      <c r="S2673" s="193" t="s">
        <v>7130</v>
      </c>
      <c r="T2673" s="193" t="n">
        <v>57.6</v>
      </c>
      <c r="U2673" s="193"/>
      <c r="V2673" s="193"/>
      <c r="W2673" s="193" t="s">
        <v>12653</v>
      </c>
      <c r="X2673" s="196"/>
      <c r="Y2673" s="196"/>
      <c r="Z2673" s="196" t="n">
        <v>0</v>
      </c>
      <c r="AE2673" s="94" t="e">
        <f aca="false" t="array" ref="AE2673:AK2673">_xlfn.torow(_xlfn.unique(_xlfn._xlws.filter(cat_table[Subsector],$E2673=cat_table[Sector],"")))</f>
        <v>#NAME?</v>
      </c>
      <c r="AF2673" s="94" t="e">
        <v>#NAME?</v>
      </c>
      <c r="AG2673" s="94" t="e">
        <v>#NAME?</v>
      </c>
      <c r="AH2673" s="94" t="e">
        <v>#NAME?</v>
      </c>
      <c r="AI2673" s="94" t="e">
        <v>#NAME?</v>
      </c>
      <c r="AJ2673" s="94" t="e">
        <v>#NAME?</v>
      </c>
      <c r="AK2673" s="94" t="e">
        <v>#NAME?</v>
      </c>
      <c r="AO2673" s="94" t="e">
        <f aca="false" t="array" ref="AO2673:AT2673">_xlfn.torow(_xlfn.unique(_xlfn._xlws.filter(cat_table[Sub-subsector],($E2673=cat_table[Sector])*($F2673=cat_table[Subsector]),"")))</f>
        <v>#NAME?</v>
      </c>
      <c r="AP2673" s="94" t="e">
        <v>#NAME?</v>
      </c>
      <c r="AQ2673" s="94" t="e">
        <v>#NAME?</v>
      </c>
      <c r="AR2673" s="94" t="e">
        <v>#NAME?</v>
      </c>
      <c r="AS2673" s="94" t="e">
        <v>#NAME?</v>
      </c>
      <c r="AT2673" s="94" t="e">
        <v>#NAME?</v>
      </c>
    </row>
    <row r="2674" customFormat="false" ht="15" hidden="false" customHeight="true" outlineLevel="0" collapsed="false">
      <c r="A2674" s="194" t="s">
        <v>12684</v>
      </c>
      <c r="B2674" s="20" t="str">
        <f aca="false">INDEX(Table2[], MATCH(L2674, Location_ID!$D$2:$D$648, 0), 1)</f>
        <v>5a2412ab-2f3d-4221-baa1-5c4c5eb33037</v>
      </c>
      <c r="C2674" s="193" t="s">
        <v>1289</v>
      </c>
      <c r="D2674" s="273" t="s">
        <v>354</v>
      </c>
      <c r="E2674" s="193" t="s">
        <v>7134</v>
      </c>
      <c r="F2674" s="193" t="s">
        <v>7135</v>
      </c>
      <c r="G2674" s="193" t="s">
        <v>7895</v>
      </c>
      <c r="H2674" s="196"/>
      <c r="I2674" s="193" t="s">
        <v>12649</v>
      </c>
      <c r="J2674" s="193" t="s">
        <v>12650</v>
      </c>
      <c r="K2674" s="193" t="s">
        <v>7109</v>
      </c>
      <c r="L2674" s="193" t="s">
        <v>1879</v>
      </c>
      <c r="M2674" s="193" t="s">
        <v>7110</v>
      </c>
      <c r="N2674" s="193" t="s">
        <v>12651</v>
      </c>
      <c r="O2674" s="280" t="s">
        <v>12685</v>
      </c>
      <c r="P2674" s="219" t="n">
        <v>44788</v>
      </c>
      <c r="Q2674" s="219" t="n">
        <v>44817</v>
      </c>
      <c r="R2674" s="193" t="n">
        <v>1</v>
      </c>
      <c r="S2674" s="193" t="s">
        <v>7130</v>
      </c>
      <c r="T2674" s="193" t="n">
        <v>89.3</v>
      </c>
      <c r="U2674" s="193"/>
      <c r="V2674" s="193"/>
      <c r="W2674" s="193" t="s">
        <v>12653</v>
      </c>
      <c r="X2674" s="196"/>
      <c r="Y2674" s="196"/>
      <c r="Z2674" s="196" t="n">
        <v>0</v>
      </c>
      <c r="AE2674" s="94" t="e">
        <f aca="false" t="array" ref="AE2674:AK2674">_xlfn.torow(_xlfn.unique(_xlfn._xlws.filter(cat_table[Subsector],$E2674=cat_table[Sector],"")))</f>
        <v>#NAME?</v>
      </c>
      <c r="AF2674" s="94" t="e">
        <v>#NAME?</v>
      </c>
      <c r="AG2674" s="94" t="e">
        <v>#NAME?</v>
      </c>
      <c r="AH2674" s="94" t="e">
        <v>#NAME?</v>
      </c>
      <c r="AI2674" s="94" t="e">
        <v>#NAME?</v>
      </c>
      <c r="AJ2674" s="94" t="e">
        <v>#NAME?</v>
      </c>
      <c r="AK2674" s="94" t="e">
        <v>#NAME?</v>
      </c>
      <c r="AO2674" s="94" t="e">
        <f aca="false" t="array" ref="AO2674:AT2674">_xlfn.torow(_xlfn.unique(_xlfn._xlws.filter(cat_table[Sub-subsector],($E2674=cat_table[Sector])*($F2674=cat_table[Subsector]),"")))</f>
        <v>#NAME?</v>
      </c>
      <c r="AP2674" s="94" t="e">
        <v>#NAME?</v>
      </c>
      <c r="AQ2674" s="94" t="e">
        <v>#NAME?</v>
      </c>
      <c r="AR2674" s="94" t="e">
        <v>#NAME?</v>
      </c>
      <c r="AS2674" s="94" t="e">
        <v>#NAME?</v>
      </c>
      <c r="AT2674" s="94" t="e">
        <v>#NAME?</v>
      </c>
    </row>
    <row r="2675" customFormat="false" ht="15" hidden="false" customHeight="true" outlineLevel="0" collapsed="false">
      <c r="A2675" s="194" t="s">
        <v>12686</v>
      </c>
      <c r="B2675" s="20" t="str">
        <f aca="false">INDEX(Table2[], MATCH(L2675, Location_ID!$D$2:$D$648, 0), 1)</f>
        <v>5a2412ab-2f3d-4221-baa1-5c4c5eb33037</v>
      </c>
      <c r="C2675" s="193" t="s">
        <v>1289</v>
      </c>
      <c r="D2675" s="273" t="s">
        <v>354</v>
      </c>
      <c r="E2675" s="193" t="s">
        <v>7134</v>
      </c>
      <c r="F2675" s="193" t="s">
        <v>7135</v>
      </c>
      <c r="G2675" s="193" t="s">
        <v>7895</v>
      </c>
      <c r="H2675" s="196"/>
      <c r="I2675" s="193" t="s">
        <v>12649</v>
      </c>
      <c r="J2675" s="193" t="s">
        <v>12650</v>
      </c>
      <c r="K2675" s="193" t="s">
        <v>7109</v>
      </c>
      <c r="L2675" s="193" t="s">
        <v>1879</v>
      </c>
      <c r="M2675" s="193" t="s">
        <v>7110</v>
      </c>
      <c r="N2675" s="193" t="s">
        <v>12651</v>
      </c>
      <c r="O2675" s="280" t="s">
        <v>12687</v>
      </c>
      <c r="P2675" s="219" t="n">
        <v>44788</v>
      </c>
      <c r="Q2675" s="219" t="n">
        <v>44817</v>
      </c>
      <c r="R2675" s="193" t="n">
        <v>1</v>
      </c>
      <c r="S2675" s="193" t="s">
        <v>7130</v>
      </c>
      <c r="T2675" s="193" t="n">
        <v>161</v>
      </c>
      <c r="U2675" s="193"/>
      <c r="V2675" s="193"/>
      <c r="W2675" s="193" t="s">
        <v>12653</v>
      </c>
      <c r="X2675" s="196"/>
      <c r="Y2675" s="196"/>
      <c r="Z2675" s="196" t="n">
        <v>0</v>
      </c>
      <c r="AE2675" s="94" t="e">
        <f aca="false" t="array" ref="AE2675:AK2675">_xlfn.torow(_xlfn.unique(_xlfn._xlws.filter(cat_table[Subsector],$E2675=cat_table[Sector],"")))</f>
        <v>#NAME?</v>
      </c>
      <c r="AF2675" s="94" t="e">
        <v>#NAME?</v>
      </c>
      <c r="AG2675" s="94" t="e">
        <v>#NAME?</v>
      </c>
      <c r="AH2675" s="94" t="e">
        <v>#NAME?</v>
      </c>
      <c r="AI2675" s="94" t="e">
        <v>#NAME?</v>
      </c>
      <c r="AJ2675" s="94" t="e">
        <v>#NAME?</v>
      </c>
      <c r="AK2675" s="94" t="e">
        <v>#NAME?</v>
      </c>
      <c r="AO2675" s="94" t="e">
        <f aca="false" t="array" ref="AO2675:AT2675">_xlfn.torow(_xlfn.unique(_xlfn._xlws.filter(cat_table[Sub-subsector],($E2675=cat_table[Sector])*($F2675=cat_table[Subsector]),"")))</f>
        <v>#NAME?</v>
      </c>
      <c r="AP2675" s="94" t="e">
        <v>#NAME?</v>
      </c>
      <c r="AQ2675" s="94" t="e">
        <v>#NAME?</v>
      </c>
      <c r="AR2675" s="94" t="e">
        <v>#NAME?</v>
      </c>
      <c r="AS2675" s="94" t="e">
        <v>#NAME?</v>
      </c>
      <c r="AT2675" s="94" t="e">
        <v>#NAME?</v>
      </c>
    </row>
    <row r="2676" customFormat="false" ht="15" hidden="false" customHeight="true" outlineLevel="0" collapsed="false">
      <c r="A2676" s="194" t="s">
        <v>12688</v>
      </c>
      <c r="B2676" s="20" t="str">
        <f aca="false">INDEX(Table2[], MATCH(L2676, Location_ID!$D$2:$D$648, 0), 1)</f>
        <v>5a2412ab-2f3d-4221-baa1-5c4c5eb33037</v>
      </c>
      <c r="C2676" s="193" t="s">
        <v>1289</v>
      </c>
      <c r="D2676" s="273" t="s">
        <v>354</v>
      </c>
      <c r="E2676" s="193" t="s">
        <v>7134</v>
      </c>
      <c r="F2676" s="193" t="s">
        <v>7135</v>
      </c>
      <c r="G2676" s="193" t="s">
        <v>7895</v>
      </c>
      <c r="H2676" s="196"/>
      <c r="I2676" s="193" t="s">
        <v>12649</v>
      </c>
      <c r="J2676" s="193" t="s">
        <v>12650</v>
      </c>
      <c r="K2676" s="193" t="s">
        <v>7109</v>
      </c>
      <c r="L2676" s="193" t="s">
        <v>1879</v>
      </c>
      <c r="M2676" s="193" t="s">
        <v>7110</v>
      </c>
      <c r="N2676" s="193" t="s">
        <v>12651</v>
      </c>
      <c r="O2676" s="280" t="s">
        <v>12652</v>
      </c>
      <c r="P2676" s="219" t="n">
        <v>44493</v>
      </c>
      <c r="Q2676" s="219" t="n">
        <v>44817</v>
      </c>
      <c r="R2676" s="193" t="n">
        <v>1</v>
      </c>
      <c r="S2676" s="193" t="s">
        <v>7130</v>
      </c>
      <c r="T2676" s="193" t="n">
        <v>4.13</v>
      </c>
      <c r="U2676" s="193"/>
      <c r="V2676" s="193"/>
      <c r="W2676" s="193" t="s">
        <v>12653</v>
      </c>
      <c r="X2676" s="196"/>
      <c r="Y2676" s="196"/>
      <c r="Z2676" s="196" t="n">
        <v>0</v>
      </c>
      <c r="AE2676" s="94" t="e">
        <f aca="false" t="array" ref="AE2676:AK2676">_xlfn.torow(_xlfn.unique(_xlfn._xlws.filter(cat_table[Subsector],$E2676=cat_table[Sector],"")))</f>
        <v>#NAME?</v>
      </c>
      <c r="AF2676" s="94" t="e">
        <v>#NAME?</v>
      </c>
      <c r="AG2676" s="94" t="e">
        <v>#NAME?</v>
      </c>
      <c r="AH2676" s="94" t="e">
        <v>#NAME?</v>
      </c>
      <c r="AI2676" s="94" t="e">
        <v>#NAME?</v>
      </c>
      <c r="AJ2676" s="94" t="e">
        <v>#NAME?</v>
      </c>
      <c r="AK2676" s="94" t="e">
        <v>#NAME?</v>
      </c>
      <c r="AO2676" s="94" t="e">
        <f aca="false" t="array" ref="AO2676:AT2676">_xlfn.torow(_xlfn.unique(_xlfn._xlws.filter(cat_table[Sub-subsector],($E2676=cat_table[Sector])*($F2676=cat_table[Subsector]),"")))</f>
        <v>#NAME?</v>
      </c>
      <c r="AP2676" s="94" t="e">
        <v>#NAME?</v>
      </c>
      <c r="AQ2676" s="94" t="e">
        <v>#NAME?</v>
      </c>
      <c r="AR2676" s="94" t="e">
        <v>#NAME?</v>
      </c>
      <c r="AS2676" s="94" t="e">
        <v>#NAME?</v>
      </c>
      <c r="AT2676" s="94" t="e">
        <v>#NAME?</v>
      </c>
    </row>
    <row r="2677" customFormat="false" ht="15" hidden="false" customHeight="true" outlineLevel="0" collapsed="false">
      <c r="A2677" s="194" t="s">
        <v>12689</v>
      </c>
      <c r="B2677" s="20" t="str">
        <f aca="false">INDEX(Table2[], MATCH(L2677, Location_ID!$D$2:$D$648, 0), 1)</f>
        <v>5a2412ab-2f3d-4221-baa1-5c4c5eb33037</v>
      </c>
      <c r="C2677" s="193" t="s">
        <v>1289</v>
      </c>
      <c r="D2677" s="273" t="s">
        <v>354</v>
      </c>
      <c r="E2677" s="193" t="s">
        <v>7134</v>
      </c>
      <c r="F2677" s="193" t="s">
        <v>7135</v>
      </c>
      <c r="G2677" s="193" t="s">
        <v>7895</v>
      </c>
      <c r="H2677" s="196"/>
      <c r="I2677" s="193" t="s">
        <v>12649</v>
      </c>
      <c r="J2677" s="193" t="s">
        <v>12650</v>
      </c>
      <c r="K2677" s="193" t="s">
        <v>7109</v>
      </c>
      <c r="L2677" s="193" t="s">
        <v>1879</v>
      </c>
      <c r="M2677" s="193" t="s">
        <v>7110</v>
      </c>
      <c r="N2677" s="193" t="s">
        <v>12651</v>
      </c>
      <c r="O2677" s="280" t="s">
        <v>12652</v>
      </c>
      <c r="P2677" s="219" t="n">
        <v>44493</v>
      </c>
      <c r="Q2677" s="219" t="n">
        <v>44817</v>
      </c>
      <c r="R2677" s="193" t="n">
        <v>1</v>
      </c>
      <c r="S2677" s="193" t="s">
        <v>7130</v>
      </c>
      <c r="T2677" s="193" t="n">
        <v>11.7</v>
      </c>
      <c r="U2677" s="193"/>
      <c r="V2677" s="193"/>
      <c r="W2677" s="193" t="s">
        <v>12653</v>
      </c>
      <c r="X2677" s="196"/>
      <c r="Y2677" s="196"/>
      <c r="Z2677" s="196" t="n">
        <v>0</v>
      </c>
      <c r="AE2677" s="94" t="e">
        <f aca="false" t="array" ref="AE2677:AK2677">_xlfn.torow(_xlfn.unique(_xlfn._xlws.filter(cat_table[Subsector],$E2677=cat_table[Sector],"")))</f>
        <v>#NAME?</v>
      </c>
      <c r="AF2677" s="94" t="e">
        <v>#NAME?</v>
      </c>
      <c r="AG2677" s="94" t="e">
        <v>#NAME?</v>
      </c>
      <c r="AH2677" s="94" t="e">
        <v>#NAME?</v>
      </c>
      <c r="AI2677" s="94" t="e">
        <v>#NAME?</v>
      </c>
      <c r="AJ2677" s="94" t="e">
        <v>#NAME?</v>
      </c>
      <c r="AK2677" s="94" t="e">
        <v>#NAME?</v>
      </c>
      <c r="AO2677" s="94" t="e">
        <f aca="false" t="array" ref="AO2677:AT2677">_xlfn.torow(_xlfn.unique(_xlfn._xlws.filter(cat_table[Sub-subsector],($E2677=cat_table[Sector])*($F2677=cat_table[Subsector]),"")))</f>
        <v>#NAME?</v>
      </c>
      <c r="AP2677" s="94" t="e">
        <v>#NAME?</v>
      </c>
      <c r="AQ2677" s="94" t="e">
        <v>#NAME?</v>
      </c>
      <c r="AR2677" s="94" t="e">
        <v>#NAME?</v>
      </c>
      <c r="AS2677" s="94" t="e">
        <v>#NAME?</v>
      </c>
      <c r="AT2677" s="94" t="e">
        <v>#NAME?</v>
      </c>
    </row>
    <row r="2678" customFormat="false" ht="15" hidden="false" customHeight="true" outlineLevel="0" collapsed="false">
      <c r="A2678" s="194" t="s">
        <v>12690</v>
      </c>
      <c r="B2678" s="20" t="str">
        <f aca="false">INDEX(Table2[], MATCH(L2678, Location_ID!$D$2:$D$648, 0), 1)</f>
        <v>5a2412ab-2f3d-4221-baa1-5c4c5eb33037</v>
      </c>
      <c r="C2678" s="193" t="s">
        <v>1289</v>
      </c>
      <c r="D2678" s="273" t="s">
        <v>354</v>
      </c>
      <c r="E2678" s="193" t="s">
        <v>7134</v>
      </c>
      <c r="F2678" s="193" t="s">
        <v>7135</v>
      </c>
      <c r="G2678" s="193" t="s">
        <v>7895</v>
      </c>
      <c r="H2678" s="196"/>
      <c r="I2678" s="193" t="s">
        <v>12649</v>
      </c>
      <c r="J2678" s="193" t="s">
        <v>12650</v>
      </c>
      <c r="K2678" s="193" t="s">
        <v>7109</v>
      </c>
      <c r="L2678" s="193" t="s">
        <v>1879</v>
      </c>
      <c r="M2678" s="193" t="s">
        <v>7110</v>
      </c>
      <c r="N2678" s="193" t="s">
        <v>12651</v>
      </c>
      <c r="O2678" s="280" t="s">
        <v>12652</v>
      </c>
      <c r="P2678" s="219" t="n">
        <v>44493</v>
      </c>
      <c r="Q2678" s="219" t="n">
        <v>44817</v>
      </c>
      <c r="R2678" s="193" t="n">
        <v>1</v>
      </c>
      <c r="S2678" s="193" t="s">
        <v>7130</v>
      </c>
      <c r="T2678" s="193" t="n">
        <v>33</v>
      </c>
      <c r="U2678" s="193"/>
      <c r="V2678" s="193"/>
      <c r="W2678" s="193" t="s">
        <v>12653</v>
      </c>
      <c r="X2678" s="196"/>
      <c r="Y2678" s="196"/>
      <c r="Z2678" s="196" t="n">
        <v>0</v>
      </c>
      <c r="AE2678" s="94" t="e">
        <f aca="false" t="array" ref="AE2678:AK2678">_xlfn.torow(_xlfn.unique(_xlfn._xlws.filter(cat_table[Subsector],$E2678=cat_table[Sector],"")))</f>
        <v>#NAME?</v>
      </c>
      <c r="AF2678" s="94" t="e">
        <v>#NAME?</v>
      </c>
      <c r="AG2678" s="94" t="e">
        <v>#NAME?</v>
      </c>
      <c r="AH2678" s="94" t="e">
        <v>#NAME?</v>
      </c>
      <c r="AI2678" s="94" t="e">
        <v>#NAME?</v>
      </c>
      <c r="AJ2678" s="94" t="e">
        <v>#NAME?</v>
      </c>
      <c r="AK2678" s="94" t="e">
        <v>#NAME?</v>
      </c>
      <c r="AO2678" s="94" t="e">
        <f aca="false" t="array" ref="AO2678:AT2678">_xlfn.torow(_xlfn.unique(_xlfn._xlws.filter(cat_table[Sub-subsector],($E2678=cat_table[Sector])*($F2678=cat_table[Subsector]),"")))</f>
        <v>#NAME?</v>
      </c>
      <c r="AP2678" s="94" t="e">
        <v>#NAME?</v>
      </c>
      <c r="AQ2678" s="94" t="e">
        <v>#NAME?</v>
      </c>
      <c r="AR2678" s="94" t="e">
        <v>#NAME?</v>
      </c>
      <c r="AS2678" s="94" t="e">
        <v>#NAME?</v>
      </c>
      <c r="AT2678" s="94" t="e">
        <v>#NAME?</v>
      </c>
    </row>
    <row r="2679" customFormat="false" ht="15" hidden="false" customHeight="true" outlineLevel="0" collapsed="false">
      <c r="A2679" s="194" t="s">
        <v>12691</v>
      </c>
      <c r="B2679" s="20" t="str">
        <f aca="false">INDEX(Table2[], MATCH(L2679, Location_ID!$D$2:$D$648, 0), 1)</f>
        <v>5a2412ab-2f3d-4221-baa1-5c4c5eb33037</v>
      </c>
      <c r="C2679" s="193" t="s">
        <v>1289</v>
      </c>
      <c r="D2679" s="273" t="s">
        <v>354</v>
      </c>
      <c r="E2679" s="193" t="s">
        <v>7134</v>
      </c>
      <c r="F2679" s="193" t="s">
        <v>7135</v>
      </c>
      <c r="G2679" s="193" t="s">
        <v>7895</v>
      </c>
      <c r="H2679" s="196"/>
      <c r="I2679" s="193" t="s">
        <v>12649</v>
      </c>
      <c r="J2679" s="193" t="s">
        <v>12650</v>
      </c>
      <c r="K2679" s="193" t="s">
        <v>7109</v>
      </c>
      <c r="L2679" s="193" t="s">
        <v>1879</v>
      </c>
      <c r="M2679" s="193" t="s">
        <v>7110</v>
      </c>
      <c r="N2679" s="193" t="s">
        <v>12651</v>
      </c>
      <c r="O2679" s="280" t="s">
        <v>12652</v>
      </c>
      <c r="P2679" s="219" t="n">
        <v>44493</v>
      </c>
      <c r="Q2679" s="219" t="n">
        <v>44817</v>
      </c>
      <c r="R2679" s="193" t="n">
        <v>1</v>
      </c>
      <c r="S2679" s="193" t="s">
        <v>7130</v>
      </c>
      <c r="T2679" s="193" t="n">
        <v>150</v>
      </c>
      <c r="U2679" s="193"/>
      <c r="V2679" s="193"/>
      <c r="W2679" s="193" t="s">
        <v>12653</v>
      </c>
      <c r="X2679" s="196"/>
      <c r="Y2679" s="196"/>
      <c r="Z2679" s="196" t="n">
        <v>0</v>
      </c>
      <c r="AE2679" s="94" t="e">
        <f aca="false" t="array" ref="AE2679:AK2679">_xlfn.torow(_xlfn.unique(_xlfn._xlws.filter(cat_table[Subsector],$E2679=cat_table[Sector],"")))</f>
        <v>#NAME?</v>
      </c>
      <c r="AF2679" s="94" t="e">
        <v>#NAME?</v>
      </c>
      <c r="AG2679" s="94" t="e">
        <v>#NAME?</v>
      </c>
      <c r="AH2679" s="94" t="e">
        <v>#NAME?</v>
      </c>
      <c r="AI2679" s="94" t="e">
        <v>#NAME?</v>
      </c>
      <c r="AJ2679" s="94" t="e">
        <v>#NAME?</v>
      </c>
      <c r="AK2679" s="94" t="e">
        <v>#NAME?</v>
      </c>
      <c r="AO2679" s="94" t="e">
        <f aca="false" t="array" ref="AO2679:AT2679">_xlfn.torow(_xlfn.unique(_xlfn._xlws.filter(cat_table[Sub-subsector],($E2679=cat_table[Sector])*($F2679=cat_table[Subsector]),"")))</f>
        <v>#NAME?</v>
      </c>
      <c r="AP2679" s="94" t="e">
        <v>#NAME?</v>
      </c>
      <c r="AQ2679" s="94" t="e">
        <v>#NAME?</v>
      </c>
      <c r="AR2679" s="94" t="e">
        <v>#NAME?</v>
      </c>
      <c r="AS2679" s="94" t="e">
        <v>#NAME?</v>
      </c>
      <c r="AT2679" s="94" t="e">
        <v>#NAME?</v>
      </c>
    </row>
    <row r="2680" customFormat="false" ht="15" hidden="false" customHeight="true" outlineLevel="0" collapsed="false">
      <c r="A2680" s="129" t="s">
        <v>12692</v>
      </c>
      <c r="B2680" s="129" t="s">
        <v>1658</v>
      </c>
      <c r="C2680" s="129" t="s">
        <v>1294</v>
      </c>
      <c r="D2680" s="249" t="s">
        <v>354</v>
      </c>
      <c r="E2680" s="62" t="s">
        <v>7134</v>
      </c>
      <c r="F2680" s="62" t="s">
        <v>7135</v>
      </c>
      <c r="G2680" s="62" t="s">
        <v>7895</v>
      </c>
      <c r="H2680" s="125"/>
      <c r="I2680" s="125" t="s">
        <v>12693</v>
      </c>
      <c r="J2680" s="125" t="s">
        <v>12694</v>
      </c>
      <c r="K2680" s="125" t="s">
        <v>7109</v>
      </c>
      <c r="L2680" s="129" t="s">
        <v>2800</v>
      </c>
      <c r="M2680" s="125" t="s">
        <v>7121</v>
      </c>
      <c r="N2680" s="129" t="s">
        <v>12695</v>
      </c>
      <c r="O2680" s="182" t="s">
        <v>12696</v>
      </c>
      <c r="P2680" s="183" t="n">
        <v>42965</v>
      </c>
      <c r="Q2680" s="183" t="n">
        <v>42965</v>
      </c>
      <c r="R2680" s="62" t="n">
        <v>1</v>
      </c>
      <c r="S2680" s="125" t="s">
        <v>7130</v>
      </c>
      <c r="T2680" s="129" t="n">
        <v>639.3</v>
      </c>
      <c r="U2680" s="129" t="n">
        <v>622</v>
      </c>
      <c r="V2680" s="129" t="n">
        <v>656.6</v>
      </c>
      <c r="W2680" s="129" t="s">
        <v>12697</v>
      </c>
      <c r="X2680" s="129"/>
      <c r="Y2680" s="129"/>
      <c r="Z2680" s="129" t="n">
        <v>0</v>
      </c>
      <c r="AE2680" s="94" t="e">
        <f aca="false" t="array" ref="AE2680:AK2680">_xlfn.torow(_xlfn.unique(_xlfn._xlws.filter(cat_table[Subsector],$E2680=cat_table[Sector],"")))</f>
        <v>#NAME?</v>
      </c>
      <c r="AF2680" s="94" t="e">
        <v>#NAME?</v>
      </c>
      <c r="AG2680" s="94" t="e">
        <v>#NAME?</v>
      </c>
      <c r="AH2680" s="94" t="e">
        <v>#NAME?</v>
      </c>
      <c r="AI2680" s="94" t="e">
        <v>#NAME?</v>
      </c>
      <c r="AJ2680" s="94" t="e">
        <v>#NAME?</v>
      </c>
      <c r="AK2680" s="94" t="e">
        <v>#NAME?</v>
      </c>
      <c r="AO2680" s="94" t="e">
        <f aca="false" t="array" ref="AO2680:AT2680">_xlfn.torow(_xlfn.unique(_xlfn._xlws.filter(cat_table[Sub-subsector],($E2680=cat_table[Sector])*($F2680=cat_table[Subsector]),"")))</f>
        <v>#NAME?</v>
      </c>
      <c r="AP2680" s="94" t="e">
        <v>#NAME?</v>
      </c>
      <c r="AQ2680" s="94" t="e">
        <v>#NAME?</v>
      </c>
      <c r="AR2680" s="94" t="e">
        <v>#NAME?</v>
      </c>
      <c r="AS2680" s="94" t="e">
        <v>#NAME?</v>
      </c>
      <c r="AT2680" s="94" t="e">
        <v>#NAME?</v>
      </c>
    </row>
    <row r="2681" customFormat="false" ht="15" hidden="false" customHeight="true" outlineLevel="0" collapsed="false">
      <c r="A2681" s="129" t="s">
        <v>12698</v>
      </c>
      <c r="B2681" s="129" t="s">
        <v>1658</v>
      </c>
      <c r="C2681" s="129" t="s">
        <v>1294</v>
      </c>
      <c r="D2681" s="249" t="s">
        <v>354</v>
      </c>
      <c r="E2681" s="62" t="s">
        <v>7134</v>
      </c>
      <c r="F2681" s="62" t="s">
        <v>7135</v>
      </c>
      <c r="G2681" s="62" t="s">
        <v>7895</v>
      </c>
      <c r="H2681" s="125"/>
      <c r="I2681" s="125" t="s">
        <v>12693</v>
      </c>
      <c r="J2681" s="125" t="s">
        <v>12694</v>
      </c>
      <c r="K2681" s="125" t="s">
        <v>7109</v>
      </c>
      <c r="L2681" s="129" t="s">
        <v>2800</v>
      </c>
      <c r="M2681" s="125" t="s">
        <v>7121</v>
      </c>
      <c r="N2681" s="129" t="s">
        <v>12695</v>
      </c>
      <c r="O2681" s="20" t="s">
        <v>12699</v>
      </c>
      <c r="P2681" s="183" t="n">
        <v>42965</v>
      </c>
      <c r="Q2681" s="183" t="n">
        <v>42965</v>
      </c>
      <c r="R2681" s="62" t="n">
        <v>1</v>
      </c>
      <c r="S2681" s="125" t="s">
        <v>7130</v>
      </c>
      <c r="T2681" s="20" t="n">
        <v>1415.5</v>
      </c>
      <c r="U2681" s="20" t="n">
        <v>1358.2</v>
      </c>
      <c r="V2681" s="20" t="n">
        <v>1472.8</v>
      </c>
      <c r="W2681" s="129" t="s">
        <v>12697</v>
      </c>
      <c r="X2681" s="35"/>
      <c r="Y2681" s="192"/>
      <c r="Z2681" s="129" t="n">
        <v>0</v>
      </c>
      <c r="AE2681" s="94" t="e">
        <f aca="false" t="array" ref="AE2681:AK2681">_xlfn.torow(_xlfn.unique(_xlfn._xlws.filter(cat_table[Subsector],$E2681=cat_table[Sector],"")))</f>
        <v>#NAME?</v>
      </c>
      <c r="AF2681" s="94" t="e">
        <v>#NAME?</v>
      </c>
      <c r="AG2681" s="94" t="e">
        <v>#NAME?</v>
      </c>
      <c r="AH2681" s="94" t="e">
        <v>#NAME?</v>
      </c>
      <c r="AI2681" s="94" t="e">
        <v>#NAME?</v>
      </c>
      <c r="AJ2681" s="94" t="e">
        <v>#NAME?</v>
      </c>
      <c r="AK2681" s="94" t="e">
        <v>#NAME?</v>
      </c>
      <c r="AO2681" s="94" t="e">
        <f aca="false" t="array" ref="AO2681:AT2681">_xlfn.torow(_xlfn.unique(_xlfn._xlws.filter(cat_table[Sub-subsector],($E2681=cat_table[Sector])*($F2681=cat_table[Subsector]),"")))</f>
        <v>#NAME?</v>
      </c>
      <c r="AP2681" s="94" t="e">
        <v>#NAME?</v>
      </c>
      <c r="AQ2681" s="94" t="e">
        <v>#NAME?</v>
      </c>
      <c r="AR2681" s="94" t="e">
        <v>#NAME?</v>
      </c>
      <c r="AS2681" s="94" t="e">
        <v>#NAME?</v>
      </c>
      <c r="AT2681" s="94" t="e">
        <v>#NAME?</v>
      </c>
    </row>
    <row r="2682" customFormat="false" ht="15" hidden="false" customHeight="true" outlineLevel="0" collapsed="false">
      <c r="A2682" s="129" t="s">
        <v>12700</v>
      </c>
      <c r="B2682" s="129" t="s">
        <v>1658</v>
      </c>
      <c r="C2682" s="129" t="s">
        <v>1294</v>
      </c>
      <c r="D2682" s="249" t="s">
        <v>354</v>
      </c>
      <c r="E2682" s="62" t="s">
        <v>7134</v>
      </c>
      <c r="F2682" s="62" t="s">
        <v>7135</v>
      </c>
      <c r="G2682" s="62" t="s">
        <v>7895</v>
      </c>
      <c r="H2682" s="125"/>
      <c r="I2682" s="125" t="s">
        <v>12693</v>
      </c>
      <c r="J2682" s="125" t="s">
        <v>12694</v>
      </c>
      <c r="K2682" s="125" t="s">
        <v>7109</v>
      </c>
      <c r="L2682" s="129" t="s">
        <v>2800</v>
      </c>
      <c r="M2682" s="125" t="s">
        <v>7121</v>
      </c>
      <c r="N2682" s="129" t="s">
        <v>12695</v>
      </c>
      <c r="O2682" s="20" t="s">
        <v>12701</v>
      </c>
      <c r="P2682" s="201" t="n">
        <v>42968</v>
      </c>
      <c r="Q2682" s="201" t="n">
        <v>42968</v>
      </c>
      <c r="R2682" s="62" t="n">
        <v>1</v>
      </c>
      <c r="S2682" s="125" t="s">
        <v>7130</v>
      </c>
      <c r="T2682" s="20" t="n">
        <v>1449.8</v>
      </c>
      <c r="U2682" s="20" t="n">
        <v>1392.5</v>
      </c>
      <c r="V2682" s="20" t="n">
        <v>1507.1</v>
      </c>
      <c r="W2682" s="129" t="s">
        <v>12697</v>
      </c>
      <c r="X2682" s="35"/>
      <c r="Y2682" s="192"/>
      <c r="Z2682" s="129" t="n">
        <v>0</v>
      </c>
      <c r="AE2682" s="94" t="e">
        <f aca="false" t="array" ref="AE2682:AK2682">_xlfn.torow(_xlfn.unique(_xlfn._xlws.filter(cat_table[Subsector],$E2682=cat_table[Sector],"")))</f>
        <v>#NAME?</v>
      </c>
      <c r="AF2682" s="94" t="e">
        <v>#NAME?</v>
      </c>
      <c r="AG2682" s="94" t="e">
        <v>#NAME?</v>
      </c>
      <c r="AH2682" s="94" t="e">
        <v>#NAME?</v>
      </c>
      <c r="AI2682" s="94" t="e">
        <v>#NAME?</v>
      </c>
      <c r="AJ2682" s="94" t="e">
        <v>#NAME?</v>
      </c>
      <c r="AK2682" s="94" t="e">
        <v>#NAME?</v>
      </c>
      <c r="AO2682" s="94" t="e">
        <f aca="false" t="array" ref="AO2682:AT2682">_xlfn.torow(_xlfn.unique(_xlfn._xlws.filter(cat_table[Sub-subsector],($E2682=cat_table[Sector])*($F2682=cat_table[Subsector]),"")))</f>
        <v>#NAME?</v>
      </c>
      <c r="AP2682" s="94" t="e">
        <v>#NAME?</v>
      </c>
      <c r="AQ2682" s="94" t="e">
        <v>#NAME?</v>
      </c>
      <c r="AR2682" s="94" t="e">
        <v>#NAME?</v>
      </c>
      <c r="AS2682" s="94" t="e">
        <v>#NAME?</v>
      </c>
      <c r="AT2682" s="94" t="e">
        <v>#NAME?</v>
      </c>
    </row>
    <row r="2683" customFormat="false" ht="15" hidden="false" customHeight="true" outlineLevel="0" collapsed="false">
      <c r="A2683" s="129" t="s">
        <v>12702</v>
      </c>
      <c r="B2683" s="129" t="s">
        <v>1658</v>
      </c>
      <c r="C2683" s="129" t="s">
        <v>1294</v>
      </c>
      <c r="D2683" s="249" t="s">
        <v>354</v>
      </c>
      <c r="E2683" s="62" t="s">
        <v>7134</v>
      </c>
      <c r="F2683" s="62" t="s">
        <v>7135</v>
      </c>
      <c r="G2683" s="62" t="s">
        <v>7895</v>
      </c>
      <c r="H2683" s="125"/>
      <c r="I2683" s="125" t="s">
        <v>12693</v>
      </c>
      <c r="J2683" s="125" t="s">
        <v>12694</v>
      </c>
      <c r="K2683" s="125" t="s">
        <v>7109</v>
      </c>
      <c r="L2683" s="129" t="s">
        <v>2800</v>
      </c>
      <c r="M2683" s="125" t="s">
        <v>7121</v>
      </c>
      <c r="N2683" s="129" t="s">
        <v>12695</v>
      </c>
      <c r="O2683" s="20" t="s">
        <v>12703</v>
      </c>
      <c r="P2683" s="201" t="n">
        <v>42968</v>
      </c>
      <c r="Q2683" s="201" t="n">
        <v>42968</v>
      </c>
      <c r="R2683" s="62" t="n">
        <v>1</v>
      </c>
      <c r="S2683" s="125" t="s">
        <v>7130</v>
      </c>
      <c r="T2683" s="20" t="n">
        <v>730.6</v>
      </c>
      <c r="U2683" s="20" t="n">
        <v>708.3</v>
      </c>
      <c r="V2683" s="20" t="n">
        <v>752.9</v>
      </c>
      <c r="W2683" s="129" t="s">
        <v>12697</v>
      </c>
      <c r="X2683" s="35"/>
      <c r="Y2683" s="192"/>
      <c r="Z2683" s="129" t="n">
        <v>0</v>
      </c>
      <c r="AE2683" s="94" t="e">
        <f aca="false" t="array" ref="AE2683:AK2683">_xlfn.torow(_xlfn.unique(_xlfn._xlws.filter(cat_table[Subsector],$E2683=cat_table[Sector],"")))</f>
        <v>#NAME?</v>
      </c>
      <c r="AF2683" s="94" t="e">
        <v>#NAME?</v>
      </c>
      <c r="AG2683" s="94" t="e">
        <v>#NAME?</v>
      </c>
      <c r="AH2683" s="94" t="e">
        <v>#NAME?</v>
      </c>
      <c r="AI2683" s="94" t="e">
        <v>#NAME?</v>
      </c>
      <c r="AJ2683" s="94" t="e">
        <v>#NAME?</v>
      </c>
      <c r="AK2683" s="94" t="e">
        <v>#NAME?</v>
      </c>
      <c r="AO2683" s="94" t="e">
        <f aca="false" t="array" ref="AO2683:AT2683">_xlfn.torow(_xlfn.unique(_xlfn._xlws.filter(cat_table[Sub-subsector],($E2683=cat_table[Sector])*($F2683=cat_table[Subsector]),"")))</f>
        <v>#NAME?</v>
      </c>
      <c r="AP2683" s="94" t="e">
        <v>#NAME?</v>
      </c>
      <c r="AQ2683" s="94" t="e">
        <v>#NAME?</v>
      </c>
      <c r="AR2683" s="94" t="e">
        <v>#NAME?</v>
      </c>
      <c r="AS2683" s="94" t="e">
        <v>#NAME?</v>
      </c>
      <c r="AT2683" s="94" t="e">
        <v>#NAME?</v>
      </c>
    </row>
    <row r="2684" customFormat="false" ht="15" hidden="false" customHeight="true" outlineLevel="0" collapsed="false">
      <c r="A2684" s="129" t="s">
        <v>12704</v>
      </c>
      <c r="B2684" s="129" t="s">
        <v>1658</v>
      </c>
      <c r="C2684" s="129" t="s">
        <v>1294</v>
      </c>
      <c r="D2684" s="249" t="s">
        <v>354</v>
      </c>
      <c r="E2684" s="62" t="s">
        <v>7134</v>
      </c>
      <c r="F2684" s="62" t="s">
        <v>7135</v>
      </c>
      <c r="G2684" s="62" t="s">
        <v>7895</v>
      </c>
      <c r="H2684" s="125"/>
      <c r="I2684" s="125" t="s">
        <v>12693</v>
      </c>
      <c r="J2684" s="125" t="s">
        <v>12694</v>
      </c>
      <c r="K2684" s="125" t="s">
        <v>7109</v>
      </c>
      <c r="L2684" s="129" t="s">
        <v>2800</v>
      </c>
      <c r="M2684" s="125" t="s">
        <v>7121</v>
      </c>
      <c r="N2684" s="129" t="s">
        <v>12695</v>
      </c>
      <c r="O2684" s="20" t="s">
        <v>12705</v>
      </c>
      <c r="P2684" s="201" t="n">
        <v>42968</v>
      </c>
      <c r="Q2684" s="201" t="n">
        <v>42968</v>
      </c>
      <c r="R2684" s="62" t="n">
        <v>1</v>
      </c>
      <c r="S2684" s="125" t="s">
        <v>7130</v>
      </c>
      <c r="T2684" s="20" t="n">
        <v>342.5</v>
      </c>
      <c r="U2684" s="20" t="n">
        <v>329.2</v>
      </c>
      <c r="V2684" s="20" t="n">
        <v>355.8</v>
      </c>
      <c r="W2684" s="129" t="s">
        <v>12697</v>
      </c>
      <c r="X2684" s="35"/>
      <c r="Y2684" s="192"/>
      <c r="Z2684" s="129" t="n">
        <v>0</v>
      </c>
      <c r="AE2684" s="94" t="e">
        <f aca="false" t="array" ref="AE2684:AK2684">_xlfn.torow(_xlfn.unique(_xlfn._xlws.filter(cat_table[Subsector],$E2684=cat_table[Sector],"")))</f>
        <v>#NAME?</v>
      </c>
      <c r="AF2684" s="94" t="e">
        <v>#NAME?</v>
      </c>
      <c r="AG2684" s="94" t="e">
        <v>#NAME?</v>
      </c>
      <c r="AH2684" s="94" t="e">
        <v>#NAME?</v>
      </c>
      <c r="AI2684" s="94" t="e">
        <v>#NAME?</v>
      </c>
      <c r="AJ2684" s="94" t="e">
        <v>#NAME?</v>
      </c>
      <c r="AK2684" s="94" t="e">
        <v>#NAME?</v>
      </c>
      <c r="AO2684" s="94" t="e">
        <f aca="false" t="array" ref="AO2684:AT2684">_xlfn.torow(_xlfn.unique(_xlfn._xlws.filter(cat_table[Sub-subsector],($E2684=cat_table[Sector])*($F2684=cat_table[Subsector]),"")))</f>
        <v>#NAME?</v>
      </c>
      <c r="AP2684" s="94" t="e">
        <v>#NAME?</v>
      </c>
      <c r="AQ2684" s="94" t="e">
        <v>#NAME?</v>
      </c>
      <c r="AR2684" s="94" t="e">
        <v>#NAME?</v>
      </c>
      <c r="AS2684" s="94" t="e">
        <v>#NAME?</v>
      </c>
      <c r="AT2684" s="94" t="e">
        <v>#NAME?</v>
      </c>
    </row>
    <row r="2685" customFormat="false" ht="15" hidden="false" customHeight="true" outlineLevel="0" collapsed="false">
      <c r="A2685" s="129" t="s">
        <v>12706</v>
      </c>
      <c r="B2685" s="129" t="s">
        <v>1658</v>
      </c>
      <c r="C2685" s="129" t="s">
        <v>1294</v>
      </c>
      <c r="D2685" s="249" t="s">
        <v>354</v>
      </c>
      <c r="E2685" s="62" t="s">
        <v>7134</v>
      </c>
      <c r="F2685" s="62" t="s">
        <v>7135</v>
      </c>
      <c r="G2685" s="62" t="s">
        <v>7895</v>
      </c>
      <c r="H2685" s="125"/>
      <c r="I2685" s="125" t="s">
        <v>12693</v>
      </c>
      <c r="J2685" s="125" t="s">
        <v>12694</v>
      </c>
      <c r="K2685" s="125" t="s">
        <v>7109</v>
      </c>
      <c r="L2685" s="129" t="s">
        <v>2800</v>
      </c>
      <c r="M2685" s="125" t="s">
        <v>7121</v>
      </c>
      <c r="N2685" s="129" t="s">
        <v>12695</v>
      </c>
      <c r="O2685" s="20" t="s">
        <v>12707</v>
      </c>
      <c r="P2685" s="201" t="n">
        <v>42968</v>
      </c>
      <c r="Q2685" s="201" t="n">
        <v>42968</v>
      </c>
      <c r="R2685" s="62" t="n">
        <v>1</v>
      </c>
      <c r="S2685" s="125" t="s">
        <v>7130</v>
      </c>
      <c r="T2685" s="20" t="n">
        <v>742</v>
      </c>
      <c r="U2685" s="20" t="n">
        <v>719.7</v>
      </c>
      <c r="V2685" s="20" t="n">
        <v>764.3</v>
      </c>
      <c r="W2685" s="129" t="s">
        <v>12697</v>
      </c>
      <c r="X2685" s="35"/>
      <c r="Y2685" s="192"/>
      <c r="Z2685" s="129" t="n">
        <v>0</v>
      </c>
      <c r="AE2685" s="94" t="e">
        <f aca="false" t="array" ref="AE2685:AK2685">_xlfn.torow(_xlfn.unique(_xlfn._xlws.filter(cat_table[Subsector],$E2685=cat_table[Sector],"")))</f>
        <v>#NAME?</v>
      </c>
      <c r="AF2685" s="94" t="e">
        <v>#NAME?</v>
      </c>
      <c r="AG2685" s="94" t="e">
        <v>#NAME?</v>
      </c>
      <c r="AH2685" s="94" t="e">
        <v>#NAME?</v>
      </c>
      <c r="AI2685" s="94" t="e">
        <v>#NAME?</v>
      </c>
      <c r="AJ2685" s="94" t="e">
        <v>#NAME?</v>
      </c>
      <c r="AK2685" s="94" t="e">
        <v>#NAME?</v>
      </c>
      <c r="AO2685" s="94" t="e">
        <f aca="false" t="array" ref="AO2685:AT2685">_xlfn.torow(_xlfn.unique(_xlfn._xlws.filter(cat_table[Sub-subsector],($E2685=cat_table[Sector])*($F2685=cat_table[Subsector]),"")))</f>
        <v>#NAME?</v>
      </c>
      <c r="AP2685" s="94" t="e">
        <v>#NAME?</v>
      </c>
      <c r="AQ2685" s="94" t="e">
        <v>#NAME?</v>
      </c>
      <c r="AR2685" s="94" t="e">
        <v>#NAME?</v>
      </c>
      <c r="AS2685" s="94" t="e">
        <v>#NAME?</v>
      </c>
      <c r="AT2685" s="94" t="e">
        <v>#NAME?</v>
      </c>
    </row>
    <row r="2686" customFormat="false" ht="15" hidden="false" customHeight="true" outlineLevel="0" collapsed="false">
      <c r="A2686" s="129" t="s">
        <v>12708</v>
      </c>
      <c r="B2686" s="129" t="s">
        <v>1658</v>
      </c>
      <c r="C2686" s="129" t="s">
        <v>1294</v>
      </c>
      <c r="D2686" s="249" t="s">
        <v>354</v>
      </c>
      <c r="E2686" s="62" t="s">
        <v>7134</v>
      </c>
      <c r="F2686" s="62" t="s">
        <v>7135</v>
      </c>
      <c r="G2686" s="62" t="s">
        <v>7895</v>
      </c>
      <c r="H2686" s="125"/>
      <c r="I2686" s="125" t="s">
        <v>12693</v>
      </c>
      <c r="J2686" s="125" t="s">
        <v>12694</v>
      </c>
      <c r="K2686" s="125" t="s">
        <v>7109</v>
      </c>
      <c r="L2686" s="129" t="s">
        <v>2800</v>
      </c>
      <c r="M2686" s="125" t="s">
        <v>7121</v>
      </c>
      <c r="N2686" s="129" t="s">
        <v>12695</v>
      </c>
      <c r="O2686" s="20" t="s">
        <v>12709</v>
      </c>
      <c r="P2686" s="183" t="n">
        <v>42965</v>
      </c>
      <c r="Q2686" s="183" t="n">
        <v>42965</v>
      </c>
      <c r="R2686" s="62" t="n">
        <v>1</v>
      </c>
      <c r="S2686" s="125" t="s">
        <v>7130</v>
      </c>
      <c r="T2686" s="20" t="n">
        <v>621.3</v>
      </c>
      <c r="U2686" s="20" t="n">
        <f aca="false">T2686-19.8</f>
        <v>601.5</v>
      </c>
      <c r="V2686" s="20" t="n">
        <f aca="false">T2686+19.8</f>
        <v>641.1</v>
      </c>
      <c r="W2686" s="129" t="s">
        <v>12697</v>
      </c>
      <c r="X2686" s="35"/>
      <c r="Y2686" s="192"/>
      <c r="Z2686" s="129" t="n">
        <v>0</v>
      </c>
      <c r="AE2686" s="94" t="e">
        <f aca="false" t="array" ref="AE2686:AK2686">_xlfn.torow(_xlfn.unique(_xlfn._xlws.filter(cat_table[Subsector],$E2686=cat_table[Sector],"")))</f>
        <v>#NAME?</v>
      </c>
      <c r="AF2686" s="94" t="e">
        <v>#NAME?</v>
      </c>
      <c r="AG2686" s="94" t="e">
        <v>#NAME?</v>
      </c>
      <c r="AH2686" s="94" t="e">
        <v>#NAME?</v>
      </c>
      <c r="AI2686" s="94" t="e">
        <v>#NAME?</v>
      </c>
      <c r="AJ2686" s="94" t="e">
        <v>#NAME?</v>
      </c>
      <c r="AK2686" s="94" t="e">
        <v>#NAME?</v>
      </c>
      <c r="AO2686" s="94" t="e">
        <f aca="false" t="array" ref="AO2686:AT2686">_xlfn.torow(_xlfn.unique(_xlfn._xlws.filter(cat_table[Sub-subsector],($E2686=cat_table[Sector])*($F2686=cat_table[Subsector]),"")))</f>
        <v>#NAME?</v>
      </c>
      <c r="AP2686" s="94" t="e">
        <v>#NAME?</v>
      </c>
      <c r="AQ2686" s="94" t="e">
        <v>#NAME?</v>
      </c>
      <c r="AR2686" s="94" t="e">
        <v>#NAME?</v>
      </c>
      <c r="AS2686" s="94" t="e">
        <v>#NAME?</v>
      </c>
      <c r="AT2686" s="94" t="e">
        <v>#NAME?</v>
      </c>
    </row>
    <row r="2687" customFormat="false" ht="15" hidden="false" customHeight="true" outlineLevel="0" collapsed="false">
      <c r="A2687" s="129" t="s">
        <v>12710</v>
      </c>
      <c r="B2687" s="129" t="s">
        <v>1658</v>
      </c>
      <c r="C2687" s="129" t="s">
        <v>1294</v>
      </c>
      <c r="D2687" s="249" t="s">
        <v>354</v>
      </c>
      <c r="E2687" s="62" t="s">
        <v>7134</v>
      </c>
      <c r="F2687" s="62" t="s">
        <v>7135</v>
      </c>
      <c r="G2687" s="62" t="s">
        <v>7895</v>
      </c>
      <c r="H2687" s="125"/>
      <c r="I2687" s="125" t="s">
        <v>12693</v>
      </c>
      <c r="J2687" s="125" t="s">
        <v>12694</v>
      </c>
      <c r="K2687" s="125" t="s">
        <v>7109</v>
      </c>
      <c r="L2687" s="129" t="s">
        <v>2800</v>
      </c>
      <c r="M2687" s="125" t="s">
        <v>7121</v>
      </c>
      <c r="N2687" s="129" t="s">
        <v>12695</v>
      </c>
      <c r="O2687" s="20" t="s">
        <v>12711</v>
      </c>
      <c r="P2687" s="183" t="n">
        <v>42965</v>
      </c>
      <c r="Q2687" s="183" t="n">
        <v>42965</v>
      </c>
      <c r="R2687" s="62" t="n">
        <v>1</v>
      </c>
      <c r="S2687" s="125" t="s">
        <v>7130</v>
      </c>
      <c r="T2687" s="20" t="n">
        <v>1452.4</v>
      </c>
      <c r="U2687" s="20" t="n">
        <f aca="false">T2687-60.5</f>
        <v>1391.9</v>
      </c>
      <c r="V2687" s="20" t="n">
        <f aca="false">T2687+60.5</f>
        <v>1512.9</v>
      </c>
      <c r="W2687" s="129" t="s">
        <v>12697</v>
      </c>
      <c r="X2687" s="35"/>
      <c r="Y2687" s="192"/>
      <c r="Z2687" s="129" t="n">
        <v>0</v>
      </c>
      <c r="AE2687" s="94" t="e">
        <f aca="false" t="array" ref="AE2687:AK2687">_xlfn.torow(_xlfn.unique(_xlfn._xlws.filter(cat_table[Subsector],$E2687=cat_table[Sector],"")))</f>
        <v>#NAME?</v>
      </c>
      <c r="AF2687" s="94" t="e">
        <v>#NAME?</v>
      </c>
      <c r="AG2687" s="94" t="e">
        <v>#NAME?</v>
      </c>
      <c r="AH2687" s="94" t="e">
        <v>#NAME?</v>
      </c>
      <c r="AI2687" s="94" t="e">
        <v>#NAME?</v>
      </c>
      <c r="AJ2687" s="94" t="e">
        <v>#NAME?</v>
      </c>
      <c r="AK2687" s="94" t="e">
        <v>#NAME?</v>
      </c>
      <c r="AO2687" s="94" t="e">
        <f aca="false" t="array" ref="AO2687:AT2687">_xlfn.torow(_xlfn.unique(_xlfn._xlws.filter(cat_table[Sub-subsector],($E2687=cat_table[Sector])*($F2687=cat_table[Subsector]),"")))</f>
        <v>#NAME?</v>
      </c>
      <c r="AP2687" s="94" t="e">
        <v>#NAME?</v>
      </c>
      <c r="AQ2687" s="94" t="e">
        <v>#NAME?</v>
      </c>
      <c r="AR2687" s="94" t="e">
        <v>#NAME?</v>
      </c>
      <c r="AS2687" s="94" t="e">
        <v>#NAME?</v>
      </c>
      <c r="AT2687" s="94" t="e">
        <v>#NAME?</v>
      </c>
    </row>
    <row r="2688" customFormat="false" ht="15" hidden="false" customHeight="true" outlineLevel="0" collapsed="false">
      <c r="A2688" s="129" t="s">
        <v>12712</v>
      </c>
      <c r="B2688" s="129" t="s">
        <v>1658</v>
      </c>
      <c r="C2688" s="129" t="s">
        <v>1294</v>
      </c>
      <c r="D2688" s="249" t="s">
        <v>354</v>
      </c>
      <c r="E2688" s="62" t="s">
        <v>7134</v>
      </c>
      <c r="F2688" s="62" t="s">
        <v>7135</v>
      </c>
      <c r="G2688" s="62" t="s">
        <v>7895</v>
      </c>
      <c r="H2688" s="125"/>
      <c r="I2688" s="125" t="s">
        <v>12693</v>
      </c>
      <c r="J2688" s="125" t="s">
        <v>12694</v>
      </c>
      <c r="K2688" s="125" t="s">
        <v>7109</v>
      </c>
      <c r="L2688" s="129" t="s">
        <v>2800</v>
      </c>
      <c r="M2688" s="125" t="s">
        <v>7121</v>
      </c>
      <c r="N2688" s="129" t="s">
        <v>12695</v>
      </c>
      <c r="O2688" s="20" t="s">
        <v>12713</v>
      </c>
      <c r="P2688" s="201" t="n">
        <v>42968</v>
      </c>
      <c r="Q2688" s="201" t="n">
        <v>42968</v>
      </c>
      <c r="R2688" s="62" t="n">
        <v>1</v>
      </c>
      <c r="S2688" s="125" t="s">
        <v>7130</v>
      </c>
      <c r="T2688" s="20" t="n">
        <v>348.4</v>
      </c>
      <c r="U2688" s="20" t="n">
        <f aca="false">T2688-12.1</f>
        <v>336.3</v>
      </c>
      <c r="V2688" s="20" t="n">
        <f aca="false">T2688+12.1</f>
        <v>360.5</v>
      </c>
      <c r="W2688" s="129" t="s">
        <v>12697</v>
      </c>
      <c r="X2688" s="35"/>
      <c r="Y2688" s="192"/>
      <c r="Z2688" s="129" t="n">
        <v>0</v>
      </c>
      <c r="AE2688" s="94" t="e">
        <f aca="false" t="array" ref="AE2688:AK2688">_xlfn.torow(_xlfn.unique(_xlfn._xlws.filter(cat_table[Subsector],$E2688=cat_table[Sector],"")))</f>
        <v>#NAME?</v>
      </c>
      <c r="AF2688" s="94" t="e">
        <v>#NAME?</v>
      </c>
      <c r="AG2688" s="94" t="e">
        <v>#NAME?</v>
      </c>
      <c r="AH2688" s="94" t="e">
        <v>#NAME?</v>
      </c>
      <c r="AI2688" s="94" t="e">
        <v>#NAME?</v>
      </c>
      <c r="AJ2688" s="94" t="e">
        <v>#NAME?</v>
      </c>
      <c r="AK2688" s="94" t="e">
        <v>#NAME?</v>
      </c>
      <c r="AO2688" s="94" t="e">
        <f aca="false" t="array" ref="AO2688:AT2688">_xlfn.torow(_xlfn.unique(_xlfn._xlws.filter(cat_table[Sub-subsector],($E2688=cat_table[Sector])*($F2688=cat_table[Subsector]),"")))</f>
        <v>#NAME?</v>
      </c>
      <c r="AP2688" s="94" t="e">
        <v>#NAME?</v>
      </c>
      <c r="AQ2688" s="94" t="e">
        <v>#NAME?</v>
      </c>
      <c r="AR2688" s="94" t="e">
        <v>#NAME?</v>
      </c>
      <c r="AS2688" s="94" t="e">
        <v>#NAME?</v>
      </c>
      <c r="AT2688" s="94" t="e">
        <v>#NAME?</v>
      </c>
    </row>
    <row r="2689" customFormat="false" ht="15" hidden="false" customHeight="true" outlineLevel="0" collapsed="false">
      <c r="A2689" s="129" t="s">
        <v>12714</v>
      </c>
      <c r="B2689" s="129" t="s">
        <v>1658</v>
      </c>
      <c r="C2689" s="129" t="s">
        <v>1294</v>
      </c>
      <c r="D2689" s="249" t="s">
        <v>354</v>
      </c>
      <c r="E2689" s="125" t="s">
        <v>7134</v>
      </c>
      <c r="F2689" s="125" t="s">
        <v>7135</v>
      </c>
      <c r="G2689" s="125" t="s">
        <v>7895</v>
      </c>
      <c r="H2689" s="125"/>
      <c r="I2689" s="125" t="s">
        <v>12693</v>
      </c>
      <c r="J2689" s="125" t="s">
        <v>12694</v>
      </c>
      <c r="K2689" s="125" t="s">
        <v>7109</v>
      </c>
      <c r="L2689" s="129" t="s">
        <v>2800</v>
      </c>
      <c r="M2689" s="125" t="s">
        <v>7121</v>
      </c>
      <c r="N2689" s="129" t="s">
        <v>12695</v>
      </c>
      <c r="O2689" s="165" t="s">
        <v>12715</v>
      </c>
      <c r="P2689" s="191" t="n">
        <v>42968</v>
      </c>
      <c r="Q2689" s="191" t="n">
        <v>42968</v>
      </c>
      <c r="R2689" s="129" t="n">
        <v>1</v>
      </c>
      <c r="S2689" s="125" t="s">
        <v>7130</v>
      </c>
      <c r="T2689" s="175" t="n">
        <v>1478.4</v>
      </c>
      <c r="U2689" s="175" t="n">
        <f aca="false">T2689-50.3</f>
        <v>1428.1</v>
      </c>
      <c r="V2689" s="175" t="n">
        <f aca="false">T2689+50.3</f>
        <v>1528.7</v>
      </c>
      <c r="W2689" s="129" t="s">
        <v>12697</v>
      </c>
      <c r="Z2689" s="129" t="n">
        <v>0</v>
      </c>
      <c r="AE2689" s="94" t="e">
        <f aca="false" t="array" ref="AE2689:AK2689">_xlfn.torow(_xlfn.unique(_xlfn._xlws.filter(cat_table[Subsector],$E2689=cat_table[Sector],"")))</f>
        <v>#NAME?</v>
      </c>
      <c r="AF2689" s="94" t="e">
        <v>#NAME?</v>
      </c>
      <c r="AG2689" s="94" t="e">
        <v>#NAME?</v>
      </c>
      <c r="AH2689" s="94" t="e">
        <v>#NAME?</v>
      </c>
      <c r="AI2689" s="94" t="e">
        <v>#NAME?</v>
      </c>
      <c r="AJ2689" s="94" t="e">
        <v>#NAME?</v>
      </c>
      <c r="AK2689" s="94" t="e">
        <v>#NAME?</v>
      </c>
      <c r="AO2689" s="94" t="e">
        <f aca="false" t="array" ref="AO2689:AT2689">_xlfn.torow(_xlfn.unique(_xlfn._xlws.filter(cat_table[Sub-subsector],($E2689=cat_table[Sector])*($F2689=cat_table[Subsector]),"")))</f>
        <v>#NAME?</v>
      </c>
      <c r="AP2689" s="94" t="e">
        <v>#NAME?</v>
      </c>
      <c r="AQ2689" s="94" t="e">
        <v>#NAME?</v>
      </c>
      <c r="AR2689" s="94" t="e">
        <v>#NAME?</v>
      </c>
      <c r="AS2689" s="94" t="e">
        <v>#NAME?</v>
      </c>
      <c r="AT2689" s="94" t="e">
        <v>#NAME?</v>
      </c>
    </row>
    <row r="2690" customFormat="false" ht="15" hidden="false" customHeight="true" outlineLevel="0" collapsed="false">
      <c r="A2690" s="193" t="s">
        <v>12716</v>
      </c>
      <c r="B2690" s="20" t="str">
        <f aca="false">INDEX(Table2[], MATCH(L2690, Location_ID!$D$2:$D$648, 0), 1)</f>
        <v>5ffd1f56-303b-4454-8527-e4817fcf485b</v>
      </c>
      <c r="C2690" s="193" t="s">
        <v>1299</v>
      </c>
      <c r="D2690" s="273" t="s">
        <v>354</v>
      </c>
      <c r="E2690" s="193" t="s">
        <v>7134</v>
      </c>
      <c r="F2690" s="193" t="s">
        <v>7135</v>
      </c>
      <c r="G2690" s="193" t="s">
        <v>7895</v>
      </c>
      <c r="H2690" s="196"/>
      <c r="I2690" s="193" t="s">
        <v>12693</v>
      </c>
      <c r="J2690" s="193" t="s">
        <v>12717</v>
      </c>
      <c r="K2690" s="193" t="s">
        <v>7120</v>
      </c>
      <c r="L2690" s="193" t="s">
        <v>2800</v>
      </c>
      <c r="M2690" s="193" t="s">
        <v>7110</v>
      </c>
      <c r="N2690" s="193" t="s">
        <v>12718</v>
      </c>
      <c r="O2690" s="193" t="s">
        <v>12719</v>
      </c>
      <c r="P2690" s="219" t="n">
        <v>43234</v>
      </c>
      <c r="Q2690" s="219" t="n">
        <v>43264</v>
      </c>
      <c r="R2690" s="193" t="n">
        <v>1</v>
      </c>
      <c r="S2690" s="193" t="s">
        <v>7130</v>
      </c>
      <c r="T2690" s="193" t="n">
        <v>27.08</v>
      </c>
      <c r="U2690" s="193" t="n">
        <v>21</v>
      </c>
      <c r="V2690" s="193" t="n">
        <v>33.16</v>
      </c>
      <c r="W2690" s="193" t="s">
        <v>12720</v>
      </c>
      <c r="X2690" s="196"/>
      <c r="Y2690" s="196"/>
      <c r="Z2690" s="196" t="n">
        <v>1</v>
      </c>
      <c r="AE2690" s="94" t="e">
        <f aca="false" t="array" ref="AE2690:AK2690">_xlfn.torow(_xlfn.unique(_xlfn._xlws.filter(cat_table[Subsector],$E2690=cat_table[Sector],"")))</f>
        <v>#NAME?</v>
      </c>
      <c r="AF2690" s="94" t="e">
        <v>#NAME?</v>
      </c>
      <c r="AG2690" s="94" t="e">
        <v>#NAME?</v>
      </c>
      <c r="AH2690" s="94" t="e">
        <v>#NAME?</v>
      </c>
      <c r="AI2690" s="94" t="e">
        <v>#NAME?</v>
      </c>
      <c r="AJ2690" s="94" t="e">
        <v>#NAME?</v>
      </c>
      <c r="AK2690" s="94" t="e">
        <v>#NAME?</v>
      </c>
      <c r="AO2690" s="94" t="e">
        <f aca="false" t="array" ref="AO2690:AT2690">_xlfn.torow(_xlfn.unique(_xlfn._xlws.filter(cat_table[Sub-subsector],($E2690=cat_table[Sector])*($F2690=cat_table[Subsector]),"")))</f>
        <v>#NAME?</v>
      </c>
      <c r="AP2690" s="94" t="e">
        <v>#NAME?</v>
      </c>
      <c r="AQ2690" s="94" t="e">
        <v>#NAME?</v>
      </c>
      <c r="AR2690" s="94" t="e">
        <v>#NAME?</v>
      </c>
      <c r="AS2690" s="94" t="e">
        <v>#NAME?</v>
      </c>
      <c r="AT2690" s="94" t="e">
        <v>#NAME?</v>
      </c>
    </row>
    <row r="2691" customFormat="false" ht="15" hidden="false" customHeight="true" outlineLevel="0" collapsed="false">
      <c r="A2691" s="193" t="s">
        <v>12721</v>
      </c>
      <c r="B2691" s="20" t="str">
        <f aca="false">INDEX(Table2[], MATCH(L2691, Location_ID!$D$2:$D$648, 0), 1)</f>
        <v>5ffd1f56-303b-4454-8527-e4817fcf485b</v>
      </c>
      <c r="C2691" s="193" t="s">
        <v>1299</v>
      </c>
      <c r="D2691" s="273" t="s">
        <v>354</v>
      </c>
      <c r="E2691" s="193" t="s">
        <v>7134</v>
      </c>
      <c r="F2691" s="193" t="s">
        <v>7135</v>
      </c>
      <c r="G2691" s="193" t="s">
        <v>7895</v>
      </c>
      <c r="H2691" s="196"/>
      <c r="I2691" s="193" t="s">
        <v>12693</v>
      </c>
      <c r="J2691" s="193" t="s">
        <v>12717</v>
      </c>
      <c r="K2691" s="193" t="s">
        <v>7120</v>
      </c>
      <c r="L2691" s="193" t="s">
        <v>2800</v>
      </c>
      <c r="M2691" s="193" t="s">
        <v>7110</v>
      </c>
      <c r="N2691" s="193" t="s">
        <v>12718</v>
      </c>
      <c r="O2691" s="193" t="s">
        <v>12722</v>
      </c>
      <c r="P2691" s="219" t="n">
        <v>43234</v>
      </c>
      <c r="Q2691" s="219" t="n">
        <v>43264</v>
      </c>
      <c r="R2691" s="193" t="n">
        <v>1</v>
      </c>
      <c r="S2691" s="193" t="s">
        <v>7130</v>
      </c>
      <c r="T2691" s="193" t="n">
        <v>26.84</v>
      </c>
      <c r="U2691" s="193"/>
      <c r="V2691" s="193"/>
      <c r="W2691" s="193" t="s">
        <v>12720</v>
      </c>
      <c r="X2691" s="196"/>
      <c r="Y2691" s="196"/>
      <c r="Z2691" s="196" t="n">
        <v>0</v>
      </c>
      <c r="AE2691" s="94" t="e">
        <f aca="false" t="array" ref="AE2691:AK2691">_xlfn.torow(_xlfn.unique(_xlfn._xlws.filter(cat_table[Subsector],$E2691=cat_table[Sector],"")))</f>
        <v>#NAME?</v>
      </c>
      <c r="AF2691" s="94" t="e">
        <v>#NAME?</v>
      </c>
      <c r="AG2691" s="94" t="e">
        <v>#NAME?</v>
      </c>
      <c r="AH2691" s="94" t="e">
        <v>#NAME?</v>
      </c>
      <c r="AI2691" s="94" t="e">
        <v>#NAME?</v>
      </c>
      <c r="AJ2691" s="94" t="e">
        <v>#NAME?</v>
      </c>
      <c r="AK2691" s="94" t="e">
        <v>#NAME?</v>
      </c>
      <c r="AO2691" s="94" t="e">
        <f aca="false" t="array" ref="AO2691:AT2691">_xlfn.torow(_xlfn.unique(_xlfn._xlws.filter(cat_table[Sub-subsector],($E2691=cat_table[Sector])*($F2691=cat_table[Subsector]),"")))</f>
        <v>#NAME?</v>
      </c>
      <c r="AP2691" s="94" t="e">
        <v>#NAME?</v>
      </c>
      <c r="AQ2691" s="94" t="e">
        <v>#NAME?</v>
      </c>
      <c r="AR2691" s="94" t="e">
        <v>#NAME?</v>
      </c>
      <c r="AS2691" s="94" t="e">
        <v>#NAME?</v>
      </c>
      <c r="AT2691" s="94" t="e">
        <v>#NAME?</v>
      </c>
    </row>
    <row r="2692" customFormat="false" ht="15" hidden="false" customHeight="true" outlineLevel="0" collapsed="false">
      <c r="A2692" s="193" t="s">
        <v>12723</v>
      </c>
      <c r="B2692" s="20" t="str">
        <f aca="false">INDEX(Table2[], MATCH(L2692, Location_ID!$D$2:$D$648, 0), 1)</f>
        <v>5ffd1f56-303b-4454-8527-e4817fcf485b</v>
      </c>
      <c r="C2692" s="193" t="s">
        <v>1299</v>
      </c>
      <c r="D2692" s="273" t="s">
        <v>354</v>
      </c>
      <c r="E2692" s="193" t="s">
        <v>7134</v>
      </c>
      <c r="F2692" s="193" t="s">
        <v>7135</v>
      </c>
      <c r="G2692" s="193" t="s">
        <v>7895</v>
      </c>
      <c r="H2692" s="196"/>
      <c r="I2692" s="193" t="s">
        <v>12693</v>
      </c>
      <c r="J2692" s="193" t="s">
        <v>12717</v>
      </c>
      <c r="K2692" s="193" t="s">
        <v>7120</v>
      </c>
      <c r="L2692" s="193" t="s">
        <v>2800</v>
      </c>
      <c r="M2692" s="193" t="s">
        <v>7110</v>
      </c>
      <c r="N2692" s="193" t="s">
        <v>12718</v>
      </c>
      <c r="O2692" s="193" t="s">
        <v>12724</v>
      </c>
      <c r="P2692" s="219" t="n">
        <v>43234</v>
      </c>
      <c r="Q2692" s="219" t="n">
        <v>43264</v>
      </c>
      <c r="R2692" s="193" t="n">
        <v>1</v>
      </c>
      <c r="S2692" s="193" t="s">
        <v>7130</v>
      </c>
      <c r="T2692" s="193" t="n">
        <v>13.42</v>
      </c>
      <c r="U2692" s="193"/>
      <c r="V2692" s="193"/>
      <c r="W2692" s="193" t="s">
        <v>12720</v>
      </c>
      <c r="X2692" s="196"/>
      <c r="Y2692" s="196"/>
      <c r="Z2692" s="196" t="n">
        <v>0</v>
      </c>
      <c r="AE2692" s="94" t="e">
        <f aca="false" t="array" ref="AE2692:AK2692">_xlfn.torow(_xlfn.unique(_xlfn._xlws.filter(cat_table[Subsector],$E2692=cat_table[Sector],"")))</f>
        <v>#NAME?</v>
      </c>
      <c r="AF2692" s="94" t="e">
        <v>#NAME?</v>
      </c>
      <c r="AG2692" s="94" t="e">
        <v>#NAME?</v>
      </c>
      <c r="AH2692" s="94" t="e">
        <v>#NAME?</v>
      </c>
      <c r="AI2692" s="94" t="e">
        <v>#NAME?</v>
      </c>
      <c r="AJ2692" s="94" t="e">
        <v>#NAME?</v>
      </c>
      <c r="AK2692" s="94" t="e">
        <v>#NAME?</v>
      </c>
      <c r="AO2692" s="94" t="e">
        <f aca="false" t="array" ref="AO2692:AT2692">_xlfn.torow(_xlfn.unique(_xlfn._xlws.filter(cat_table[Sub-subsector],($E2692=cat_table[Sector])*($F2692=cat_table[Subsector]),"")))</f>
        <v>#NAME?</v>
      </c>
      <c r="AP2692" s="94" t="e">
        <v>#NAME?</v>
      </c>
      <c r="AQ2692" s="94" t="e">
        <v>#NAME?</v>
      </c>
      <c r="AR2692" s="94" t="e">
        <v>#NAME?</v>
      </c>
      <c r="AS2692" s="94" t="e">
        <v>#NAME?</v>
      </c>
      <c r="AT2692" s="94" t="e">
        <v>#NAME?</v>
      </c>
    </row>
    <row r="2693" customFormat="false" ht="15" hidden="false" customHeight="true" outlineLevel="0" collapsed="false">
      <c r="A2693" s="193" t="s">
        <v>12725</v>
      </c>
      <c r="B2693" s="20" t="str">
        <f aca="false">INDEX(Table2[], MATCH(L2693, Location_ID!$D$2:$D$648, 0), 1)</f>
        <v>5ffd1f56-303b-4454-8527-e4817fcf485b</v>
      </c>
      <c r="C2693" s="193" t="s">
        <v>1299</v>
      </c>
      <c r="D2693" s="273" t="s">
        <v>354</v>
      </c>
      <c r="E2693" s="193" t="s">
        <v>7134</v>
      </c>
      <c r="F2693" s="193" t="s">
        <v>7135</v>
      </c>
      <c r="G2693" s="193" t="s">
        <v>7895</v>
      </c>
      <c r="H2693" s="196"/>
      <c r="I2693" s="193" t="s">
        <v>12693</v>
      </c>
      <c r="J2693" s="193" t="s">
        <v>12717</v>
      </c>
      <c r="K2693" s="193" t="s">
        <v>7120</v>
      </c>
      <c r="L2693" s="193" t="s">
        <v>2800</v>
      </c>
      <c r="M2693" s="193" t="s">
        <v>7110</v>
      </c>
      <c r="N2693" s="193" t="s">
        <v>12718</v>
      </c>
      <c r="O2693" s="193" t="s">
        <v>12726</v>
      </c>
      <c r="P2693" s="219" t="n">
        <v>43234</v>
      </c>
      <c r="Q2693" s="219" t="n">
        <v>43264</v>
      </c>
      <c r="R2693" s="193" t="n">
        <v>1</v>
      </c>
      <c r="S2693" s="193" t="s">
        <v>7130</v>
      </c>
      <c r="T2693" s="193" t="n">
        <v>45.54</v>
      </c>
      <c r="U2693" s="193"/>
      <c r="V2693" s="193"/>
      <c r="W2693" s="193" t="s">
        <v>12720</v>
      </c>
      <c r="X2693" s="196"/>
      <c r="Y2693" s="196"/>
      <c r="Z2693" s="196" t="n">
        <v>0</v>
      </c>
      <c r="AE2693" s="94" t="e">
        <f aca="false" t="array" ref="AE2693:AK2693">_xlfn.torow(_xlfn.unique(_xlfn._xlws.filter(cat_table[Subsector],$E2693=cat_table[Sector],"")))</f>
        <v>#NAME?</v>
      </c>
      <c r="AF2693" s="94" t="e">
        <v>#NAME?</v>
      </c>
      <c r="AG2693" s="94" t="e">
        <v>#NAME?</v>
      </c>
      <c r="AH2693" s="94" t="e">
        <v>#NAME?</v>
      </c>
      <c r="AI2693" s="94" t="e">
        <v>#NAME?</v>
      </c>
      <c r="AJ2693" s="94" t="e">
        <v>#NAME?</v>
      </c>
      <c r="AK2693" s="94" t="e">
        <v>#NAME?</v>
      </c>
      <c r="AO2693" s="94" t="e">
        <f aca="false" t="array" ref="AO2693:AT2693">_xlfn.torow(_xlfn.unique(_xlfn._xlws.filter(cat_table[Sub-subsector],($E2693=cat_table[Sector])*($F2693=cat_table[Subsector]),"")))</f>
        <v>#NAME?</v>
      </c>
      <c r="AP2693" s="94" t="e">
        <v>#NAME?</v>
      </c>
      <c r="AQ2693" s="94" t="e">
        <v>#NAME?</v>
      </c>
      <c r="AR2693" s="94" t="e">
        <v>#NAME?</v>
      </c>
      <c r="AS2693" s="94" t="e">
        <v>#NAME?</v>
      </c>
      <c r="AT2693" s="94" t="e">
        <v>#NAME?</v>
      </c>
    </row>
    <row r="2694" customFormat="false" ht="15" hidden="false" customHeight="true" outlineLevel="0" collapsed="false">
      <c r="A2694" s="193" t="s">
        <v>12727</v>
      </c>
      <c r="B2694" s="20" t="str">
        <f aca="false">INDEX(Table2[], MATCH(L2694, Location_ID!$D$2:$D$648, 0), 1)</f>
        <v>5ffd1f56-303b-4454-8527-e4817fcf485b</v>
      </c>
      <c r="C2694" s="193" t="s">
        <v>1299</v>
      </c>
      <c r="D2694" s="273" t="s">
        <v>354</v>
      </c>
      <c r="E2694" s="193" t="s">
        <v>7134</v>
      </c>
      <c r="F2694" s="193" t="s">
        <v>7135</v>
      </c>
      <c r="G2694" s="193" t="s">
        <v>7895</v>
      </c>
      <c r="H2694" s="196"/>
      <c r="I2694" s="193" t="s">
        <v>12693</v>
      </c>
      <c r="J2694" s="193" t="s">
        <v>12717</v>
      </c>
      <c r="K2694" s="193" t="s">
        <v>7120</v>
      </c>
      <c r="L2694" s="193" t="s">
        <v>2800</v>
      </c>
      <c r="M2694" s="193" t="s">
        <v>7110</v>
      </c>
      <c r="N2694" s="193" t="s">
        <v>12718</v>
      </c>
      <c r="O2694" s="193" t="s">
        <v>12728</v>
      </c>
      <c r="P2694" s="219" t="n">
        <v>43234</v>
      </c>
      <c r="Q2694" s="219" t="n">
        <v>43264</v>
      </c>
      <c r="R2694" s="193" t="n">
        <v>1</v>
      </c>
      <c r="S2694" s="193" t="s">
        <v>7130</v>
      </c>
      <c r="T2694" s="193" t="n">
        <v>14.32</v>
      </c>
      <c r="U2694" s="193" t="n">
        <v>10.39</v>
      </c>
      <c r="V2694" s="193" t="n">
        <v>18.25</v>
      </c>
      <c r="W2694" s="193" t="s">
        <v>12720</v>
      </c>
      <c r="X2694" s="196"/>
      <c r="Y2694" s="196"/>
      <c r="Z2694" s="196" t="n">
        <v>1</v>
      </c>
      <c r="AE2694" s="94" t="e">
        <f aca="false" t="array" ref="AE2694:AK2694">_xlfn.torow(_xlfn.unique(_xlfn._xlws.filter(cat_table[Subsector],$E2694=cat_table[Sector],"")))</f>
        <v>#NAME?</v>
      </c>
      <c r="AF2694" s="94" t="e">
        <v>#NAME?</v>
      </c>
      <c r="AG2694" s="94" t="e">
        <v>#NAME?</v>
      </c>
      <c r="AH2694" s="94" t="e">
        <v>#NAME?</v>
      </c>
      <c r="AI2694" s="94" t="e">
        <v>#NAME?</v>
      </c>
      <c r="AJ2694" s="94" t="e">
        <v>#NAME?</v>
      </c>
      <c r="AK2694" s="94" t="e">
        <v>#NAME?</v>
      </c>
      <c r="AO2694" s="94" t="e">
        <f aca="false" t="array" ref="AO2694:AT2694">_xlfn.torow(_xlfn.unique(_xlfn._xlws.filter(cat_table[Sub-subsector],($E2694=cat_table[Sector])*($F2694=cat_table[Subsector]),"")))</f>
        <v>#NAME?</v>
      </c>
      <c r="AP2694" s="94" t="e">
        <v>#NAME?</v>
      </c>
      <c r="AQ2694" s="94" t="e">
        <v>#NAME?</v>
      </c>
      <c r="AR2694" s="94" t="e">
        <v>#NAME?</v>
      </c>
      <c r="AS2694" s="94" t="e">
        <v>#NAME?</v>
      </c>
      <c r="AT2694" s="94" t="e">
        <v>#NAME?</v>
      </c>
    </row>
    <row r="2695" customFormat="false" ht="15" hidden="false" customHeight="true" outlineLevel="0" collapsed="false">
      <c r="A2695" s="193" t="s">
        <v>12729</v>
      </c>
      <c r="B2695" s="20" t="str">
        <f aca="false">INDEX(Table2[], MATCH(L2695, Location_ID!$D$2:$D$648, 0), 1)</f>
        <v>5ffd1f56-303b-4454-8527-e4817fcf485b</v>
      </c>
      <c r="C2695" s="193" t="s">
        <v>1299</v>
      </c>
      <c r="D2695" s="273" t="s">
        <v>354</v>
      </c>
      <c r="E2695" s="193" t="s">
        <v>7134</v>
      </c>
      <c r="F2695" s="193" t="s">
        <v>7135</v>
      </c>
      <c r="G2695" s="193" t="s">
        <v>7895</v>
      </c>
      <c r="H2695" s="196"/>
      <c r="I2695" s="193" t="s">
        <v>12693</v>
      </c>
      <c r="J2695" s="193" t="s">
        <v>12717</v>
      </c>
      <c r="K2695" s="193" t="s">
        <v>7120</v>
      </c>
      <c r="L2695" s="193" t="s">
        <v>2800</v>
      </c>
      <c r="M2695" s="193" t="s">
        <v>7110</v>
      </c>
      <c r="N2695" s="193" t="s">
        <v>12718</v>
      </c>
      <c r="O2695" s="193" t="s">
        <v>12730</v>
      </c>
      <c r="P2695" s="219" t="n">
        <v>43234</v>
      </c>
      <c r="Q2695" s="219" t="n">
        <v>43264</v>
      </c>
      <c r="R2695" s="193" t="n">
        <v>1</v>
      </c>
      <c r="S2695" s="193" t="s">
        <v>7130</v>
      </c>
      <c r="T2695" s="193" t="n">
        <v>15.94</v>
      </c>
      <c r="U2695" s="193"/>
      <c r="V2695" s="193"/>
      <c r="W2695" s="193" t="s">
        <v>12720</v>
      </c>
      <c r="X2695" s="196"/>
      <c r="Y2695" s="196"/>
      <c r="Z2695" s="196" t="n">
        <v>0</v>
      </c>
      <c r="AE2695" s="94" t="e">
        <f aca="false" t="array" ref="AE2695:AK2695">_xlfn.torow(_xlfn.unique(_xlfn._xlws.filter(cat_table[Subsector],$E2695=cat_table[Sector],"")))</f>
        <v>#NAME?</v>
      </c>
      <c r="AF2695" s="94" t="e">
        <v>#NAME?</v>
      </c>
      <c r="AG2695" s="94" t="e">
        <v>#NAME?</v>
      </c>
      <c r="AH2695" s="94" t="e">
        <v>#NAME?</v>
      </c>
      <c r="AI2695" s="94" t="e">
        <v>#NAME?</v>
      </c>
      <c r="AJ2695" s="94" t="e">
        <v>#NAME?</v>
      </c>
      <c r="AK2695" s="94" t="e">
        <v>#NAME?</v>
      </c>
      <c r="AO2695" s="94" t="e">
        <f aca="false" t="array" ref="AO2695:AT2695">_xlfn.torow(_xlfn.unique(_xlfn._xlws.filter(cat_table[Sub-subsector],($E2695=cat_table[Sector])*($F2695=cat_table[Subsector]),"")))</f>
        <v>#NAME?</v>
      </c>
      <c r="AP2695" s="94" t="e">
        <v>#NAME?</v>
      </c>
      <c r="AQ2695" s="94" t="e">
        <v>#NAME?</v>
      </c>
      <c r="AR2695" s="94" t="e">
        <v>#NAME?</v>
      </c>
      <c r="AS2695" s="94" t="e">
        <v>#NAME?</v>
      </c>
      <c r="AT2695" s="94" t="e">
        <v>#NAME?</v>
      </c>
    </row>
    <row r="2696" customFormat="false" ht="15" hidden="false" customHeight="true" outlineLevel="0" collapsed="false">
      <c r="A2696" s="193" t="s">
        <v>12731</v>
      </c>
      <c r="B2696" s="20" t="str">
        <f aca="false">INDEX(Table2[], MATCH(L2696, Location_ID!$D$2:$D$648, 0), 1)</f>
        <v>5ffd1f56-303b-4454-8527-e4817fcf485b</v>
      </c>
      <c r="C2696" s="193" t="s">
        <v>1299</v>
      </c>
      <c r="D2696" s="273" t="s">
        <v>354</v>
      </c>
      <c r="E2696" s="193" t="s">
        <v>7134</v>
      </c>
      <c r="F2696" s="193" t="s">
        <v>7135</v>
      </c>
      <c r="G2696" s="193" t="s">
        <v>7895</v>
      </c>
      <c r="H2696" s="196"/>
      <c r="I2696" s="193" t="s">
        <v>12693</v>
      </c>
      <c r="J2696" s="193" t="s">
        <v>12717</v>
      </c>
      <c r="K2696" s="193" t="s">
        <v>7120</v>
      </c>
      <c r="L2696" s="193" t="s">
        <v>2800</v>
      </c>
      <c r="M2696" s="193" t="s">
        <v>7110</v>
      </c>
      <c r="N2696" s="193" t="s">
        <v>12718</v>
      </c>
      <c r="O2696" s="193" t="s">
        <v>12732</v>
      </c>
      <c r="P2696" s="219" t="n">
        <v>43234</v>
      </c>
      <c r="Q2696" s="219" t="n">
        <v>43264</v>
      </c>
      <c r="R2696" s="193" t="n">
        <v>1</v>
      </c>
      <c r="S2696" s="193" t="s">
        <v>7130</v>
      </c>
      <c r="T2696" s="193" t="n">
        <v>5.52</v>
      </c>
      <c r="U2696" s="193"/>
      <c r="V2696" s="193"/>
      <c r="W2696" s="193" t="s">
        <v>12720</v>
      </c>
      <c r="X2696" s="196"/>
      <c r="Y2696" s="196"/>
      <c r="Z2696" s="196" t="n">
        <v>0</v>
      </c>
      <c r="AE2696" s="94" t="e">
        <f aca="false" t="array" ref="AE2696:AK2696">_xlfn.torow(_xlfn.unique(_xlfn._xlws.filter(cat_table[Subsector],$E2696=cat_table[Sector],"")))</f>
        <v>#NAME?</v>
      </c>
      <c r="AF2696" s="94" t="e">
        <v>#NAME?</v>
      </c>
      <c r="AG2696" s="94" t="e">
        <v>#NAME?</v>
      </c>
      <c r="AH2696" s="94" t="e">
        <v>#NAME?</v>
      </c>
      <c r="AI2696" s="94" t="e">
        <v>#NAME?</v>
      </c>
      <c r="AJ2696" s="94" t="e">
        <v>#NAME?</v>
      </c>
      <c r="AK2696" s="94" t="e">
        <v>#NAME?</v>
      </c>
      <c r="AO2696" s="94" t="e">
        <f aca="false" t="array" ref="AO2696:AT2696">_xlfn.torow(_xlfn.unique(_xlfn._xlws.filter(cat_table[Sub-subsector],($E2696=cat_table[Sector])*($F2696=cat_table[Subsector]),"")))</f>
        <v>#NAME?</v>
      </c>
      <c r="AP2696" s="94" t="e">
        <v>#NAME?</v>
      </c>
      <c r="AQ2696" s="94" t="e">
        <v>#NAME?</v>
      </c>
      <c r="AR2696" s="94" t="e">
        <v>#NAME?</v>
      </c>
      <c r="AS2696" s="94" t="e">
        <v>#NAME?</v>
      </c>
      <c r="AT2696" s="94" t="e">
        <v>#NAME?</v>
      </c>
    </row>
    <row r="2697" customFormat="false" ht="15" hidden="false" customHeight="true" outlineLevel="0" collapsed="false">
      <c r="A2697" s="193" t="s">
        <v>12733</v>
      </c>
      <c r="B2697" s="20" t="str">
        <f aca="false">INDEX(Table2[], MATCH(L2697, Location_ID!$D$2:$D$648, 0), 1)</f>
        <v>5ffd1f56-303b-4454-8527-e4817fcf485b</v>
      </c>
      <c r="C2697" s="193" t="s">
        <v>1299</v>
      </c>
      <c r="D2697" s="273" t="s">
        <v>354</v>
      </c>
      <c r="E2697" s="193" t="s">
        <v>7134</v>
      </c>
      <c r="F2697" s="193" t="s">
        <v>7135</v>
      </c>
      <c r="G2697" s="193" t="s">
        <v>7895</v>
      </c>
      <c r="H2697" s="196"/>
      <c r="I2697" s="193" t="s">
        <v>12693</v>
      </c>
      <c r="J2697" s="193" t="s">
        <v>12717</v>
      </c>
      <c r="K2697" s="193" t="s">
        <v>7120</v>
      </c>
      <c r="L2697" s="193" t="s">
        <v>2800</v>
      </c>
      <c r="M2697" s="193" t="s">
        <v>7110</v>
      </c>
      <c r="N2697" s="193" t="s">
        <v>12718</v>
      </c>
      <c r="O2697" s="193" t="s">
        <v>12734</v>
      </c>
      <c r="P2697" s="219" t="n">
        <v>43234</v>
      </c>
      <c r="Q2697" s="219" t="n">
        <v>43264</v>
      </c>
      <c r="R2697" s="193" t="n">
        <v>1</v>
      </c>
      <c r="S2697" s="193" t="s">
        <v>7130</v>
      </c>
      <c r="T2697" s="193" t="n">
        <v>21.8</v>
      </c>
      <c r="U2697" s="193"/>
      <c r="V2697" s="193"/>
      <c r="W2697" s="193" t="s">
        <v>12720</v>
      </c>
      <c r="X2697" s="196"/>
      <c r="Y2697" s="196"/>
      <c r="Z2697" s="196" t="n">
        <v>0</v>
      </c>
      <c r="AE2697" s="94" t="e">
        <f aca="false" t="array" ref="AE2697:AK2697">_xlfn.torow(_xlfn.unique(_xlfn._xlws.filter(cat_table[Subsector],$E2697=cat_table[Sector],"")))</f>
        <v>#NAME?</v>
      </c>
      <c r="AF2697" s="94" t="e">
        <v>#NAME?</v>
      </c>
      <c r="AG2697" s="94" t="e">
        <v>#NAME?</v>
      </c>
      <c r="AH2697" s="94" t="e">
        <v>#NAME?</v>
      </c>
      <c r="AI2697" s="94" t="e">
        <v>#NAME?</v>
      </c>
      <c r="AJ2697" s="94" t="e">
        <v>#NAME?</v>
      </c>
      <c r="AK2697" s="94" t="e">
        <v>#NAME?</v>
      </c>
      <c r="AO2697" s="94" t="e">
        <f aca="false" t="array" ref="AO2697:AT2697">_xlfn.torow(_xlfn.unique(_xlfn._xlws.filter(cat_table[Sub-subsector],($E2697=cat_table[Sector])*($F2697=cat_table[Subsector]),"")))</f>
        <v>#NAME?</v>
      </c>
      <c r="AP2697" s="94" t="e">
        <v>#NAME?</v>
      </c>
      <c r="AQ2697" s="94" t="e">
        <v>#NAME?</v>
      </c>
      <c r="AR2697" s="94" t="e">
        <v>#NAME?</v>
      </c>
      <c r="AS2697" s="94" t="e">
        <v>#NAME?</v>
      </c>
      <c r="AT2697" s="94" t="e">
        <v>#NAME?</v>
      </c>
    </row>
    <row r="2698" customFormat="false" ht="15" hidden="false" customHeight="true" outlineLevel="0" collapsed="false">
      <c r="A2698" s="193" t="s">
        <v>12735</v>
      </c>
      <c r="B2698" s="20" t="str">
        <f aca="false">INDEX(Table2[], MATCH(L2698, Location_ID!$D$2:$D$648, 0), 1)</f>
        <v>5ffd1f56-303b-4454-8527-e4817fcf485b</v>
      </c>
      <c r="C2698" s="193" t="s">
        <v>1299</v>
      </c>
      <c r="D2698" s="273" t="s">
        <v>354</v>
      </c>
      <c r="E2698" s="193" t="s">
        <v>7134</v>
      </c>
      <c r="F2698" s="193" t="s">
        <v>7135</v>
      </c>
      <c r="G2698" s="193" t="s">
        <v>7895</v>
      </c>
      <c r="H2698" s="196"/>
      <c r="I2698" s="193" t="s">
        <v>12693</v>
      </c>
      <c r="J2698" s="193" t="s">
        <v>12717</v>
      </c>
      <c r="K2698" s="193" t="s">
        <v>7120</v>
      </c>
      <c r="L2698" s="193" t="s">
        <v>2800</v>
      </c>
      <c r="M2698" s="193" t="s">
        <v>7110</v>
      </c>
      <c r="N2698" s="193" t="s">
        <v>12718</v>
      </c>
      <c r="O2698" s="193" t="s">
        <v>12736</v>
      </c>
      <c r="P2698" s="219" t="n">
        <v>43234</v>
      </c>
      <c r="Q2698" s="219" t="n">
        <v>43264</v>
      </c>
      <c r="R2698" s="193" t="n">
        <v>1</v>
      </c>
      <c r="S2698" s="193" t="s">
        <v>7130</v>
      </c>
      <c r="T2698" s="193" t="n">
        <v>21.79</v>
      </c>
      <c r="U2698" s="193" t="n">
        <v>12.29</v>
      </c>
      <c r="V2698" s="193" t="n">
        <v>31.29</v>
      </c>
      <c r="W2698" s="193" t="s">
        <v>12720</v>
      </c>
      <c r="X2698" s="196"/>
      <c r="Y2698" s="196"/>
      <c r="Z2698" s="196" t="n">
        <v>1</v>
      </c>
      <c r="AE2698" s="94" t="e">
        <f aca="false" t="array" ref="AE2698:AK2698">_xlfn.torow(_xlfn.unique(_xlfn._xlws.filter(cat_table[Subsector],$E2698=cat_table[Sector],"")))</f>
        <v>#NAME?</v>
      </c>
      <c r="AF2698" s="94" t="e">
        <v>#NAME?</v>
      </c>
      <c r="AG2698" s="94" t="e">
        <v>#NAME?</v>
      </c>
      <c r="AH2698" s="94" t="e">
        <v>#NAME?</v>
      </c>
      <c r="AI2698" s="94" t="e">
        <v>#NAME?</v>
      </c>
      <c r="AJ2698" s="94" t="e">
        <v>#NAME?</v>
      </c>
      <c r="AK2698" s="94" t="e">
        <v>#NAME?</v>
      </c>
      <c r="AO2698" s="94" t="e">
        <f aca="false" t="array" ref="AO2698:AT2698">_xlfn.torow(_xlfn.unique(_xlfn._xlws.filter(cat_table[Sub-subsector],($E2698=cat_table[Sector])*($F2698=cat_table[Subsector]),"")))</f>
        <v>#NAME?</v>
      </c>
      <c r="AP2698" s="94" t="e">
        <v>#NAME?</v>
      </c>
      <c r="AQ2698" s="94" t="e">
        <v>#NAME?</v>
      </c>
      <c r="AR2698" s="94" t="e">
        <v>#NAME?</v>
      </c>
      <c r="AS2698" s="94" t="e">
        <v>#NAME?</v>
      </c>
      <c r="AT2698" s="94" t="e">
        <v>#NAME?</v>
      </c>
    </row>
    <row r="2699" customFormat="false" ht="15" hidden="false" customHeight="true" outlineLevel="0" collapsed="false">
      <c r="A2699" s="193" t="s">
        <v>12737</v>
      </c>
      <c r="B2699" s="20" t="str">
        <f aca="false">INDEX(Table2[], MATCH(L2699, Location_ID!$D$2:$D$648, 0), 1)</f>
        <v>5ffd1f56-303b-4454-8527-e4817fcf485b</v>
      </c>
      <c r="C2699" s="193" t="s">
        <v>1299</v>
      </c>
      <c r="D2699" s="273" t="s">
        <v>354</v>
      </c>
      <c r="E2699" s="193" t="s">
        <v>7134</v>
      </c>
      <c r="F2699" s="193" t="s">
        <v>7135</v>
      </c>
      <c r="G2699" s="193" t="s">
        <v>7895</v>
      </c>
      <c r="H2699" s="196"/>
      <c r="I2699" s="193" t="s">
        <v>12693</v>
      </c>
      <c r="J2699" s="193" t="s">
        <v>12717</v>
      </c>
      <c r="K2699" s="193" t="s">
        <v>7120</v>
      </c>
      <c r="L2699" s="193" t="s">
        <v>2800</v>
      </c>
      <c r="M2699" s="193" t="s">
        <v>7110</v>
      </c>
      <c r="N2699" s="193" t="s">
        <v>12718</v>
      </c>
      <c r="O2699" s="193" t="s">
        <v>12738</v>
      </c>
      <c r="P2699" s="219" t="n">
        <v>43234</v>
      </c>
      <c r="Q2699" s="219" t="n">
        <v>43264</v>
      </c>
      <c r="R2699" s="193" t="n">
        <v>1</v>
      </c>
      <c r="S2699" s="193" t="s">
        <v>7130</v>
      </c>
      <c r="T2699" s="193" t="n">
        <v>20.43</v>
      </c>
      <c r="U2699" s="193"/>
      <c r="V2699" s="193"/>
      <c r="W2699" s="193" t="s">
        <v>12720</v>
      </c>
      <c r="X2699" s="196"/>
      <c r="Y2699" s="196"/>
      <c r="Z2699" s="196" t="n">
        <v>0</v>
      </c>
      <c r="AE2699" s="94" t="e">
        <f aca="false" t="array" ref="AE2699:AK2699">_xlfn.torow(_xlfn.unique(_xlfn._xlws.filter(cat_table[Subsector],$E2699=cat_table[Sector],"")))</f>
        <v>#NAME?</v>
      </c>
      <c r="AF2699" s="94" t="e">
        <v>#NAME?</v>
      </c>
      <c r="AG2699" s="94" t="e">
        <v>#NAME?</v>
      </c>
      <c r="AH2699" s="94" t="e">
        <v>#NAME?</v>
      </c>
      <c r="AI2699" s="94" t="e">
        <v>#NAME?</v>
      </c>
      <c r="AJ2699" s="94" t="e">
        <v>#NAME?</v>
      </c>
      <c r="AK2699" s="94" t="e">
        <v>#NAME?</v>
      </c>
      <c r="AO2699" s="94" t="e">
        <f aca="false" t="array" ref="AO2699:AT2699">_xlfn.torow(_xlfn.unique(_xlfn._xlws.filter(cat_table[Sub-subsector],($E2699=cat_table[Sector])*($F2699=cat_table[Subsector]),"")))</f>
        <v>#NAME?</v>
      </c>
      <c r="AP2699" s="94" t="e">
        <v>#NAME?</v>
      </c>
      <c r="AQ2699" s="94" t="e">
        <v>#NAME?</v>
      </c>
      <c r="AR2699" s="94" t="e">
        <v>#NAME?</v>
      </c>
      <c r="AS2699" s="94" t="e">
        <v>#NAME?</v>
      </c>
      <c r="AT2699" s="94" t="e">
        <v>#NAME?</v>
      </c>
    </row>
    <row r="2700" customFormat="false" ht="15" hidden="false" customHeight="true" outlineLevel="0" collapsed="false">
      <c r="A2700" s="193" t="s">
        <v>12739</v>
      </c>
      <c r="B2700" s="20" t="str">
        <f aca="false">INDEX(Table2[], MATCH(L2700, Location_ID!$D$2:$D$648, 0), 1)</f>
        <v>5ffd1f56-303b-4454-8527-e4817fcf485b</v>
      </c>
      <c r="C2700" s="193" t="s">
        <v>1299</v>
      </c>
      <c r="D2700" s="273" t="s">
        <v>354</v>
      </c>
      <c r="E2700" s="193" t="s">
        <v>7134</v>
      </c>
      <c r="F2700" s="193" t="s">
        <v>7135</v>
      </c>
      <c r="G2700" s="193" t="s">
        <v>7895</v>
      </c>
      <c r="H2700" s="196"/>
      <c r="I2700" s="193" t="s">
        <v>12693</v>
      </c>
      <c r="J2700" s="193" t="s">
        <v>12717</v>
      </c>
      <c r="K2700" s="193" t="s">
        <v>7120</v>
      </c>
      <c r="L2700" s="193" t="s">
        <v>2800</v>
      </c>
      <c r="M2700" s="193" t="s">
        <v>7110</v>
      </c>
      <c r="N2700" s="193" t="s">
        <v>12718</v>
      </c>
      <c r="O2700" s="193" t="s">
        <v>12740</v>
      </c>
      <c r="P2700" s="219" t="n">
        <v>43234</v>
      </c>
      <c r="Q2700" s="219" t="n">
        <v>43264</v>
      </c>
      <c r="R2700" s="193" t="n">
        <v>1</v>
      </c>
      <c r="S2700" s="193" t="s">
        <v>7130</v>
      </c>
      <c r="T2700" s="193" t="n">
        <v>0</v>
      </c>
      <c r="U2700" s="193"/>
      <c r="V2700" s="193"/>
      <c r="W2700" s="193" t="s">
        <v>12720</v>
      </c>
      <c r="X2700" s="196"/>
      <c r="Y2700" s="196"/>
      <c r="Z2700" s="196" t="n">
        <v>0</v>
      </c>
      <c r="AE2700" s="94" t="e">
        <f aca="false" t="array" ref="AE2700:AK2700">_xlfn.torow(_xlfn.unique(_xlfn._xlws.filter(cat_table[Subsector],$E2700=cat_table[Sector],"")))</f>
        <v>#NAME?</v>
      </c>
      <c r="AF2700" s="94" t="e">
        <v>#NAME?</v>
      </c>
      <c r="AG2700" s="94" t="e">
        <v>#NAME?</v>
      </c>
      <c r="AH2700" s="94" t="e">
        <v>#NAME?</v>
      </c>
      <c r="AI2700" s="94" t="e">
        <v>#NAME?</v>
      </c>
      <c r="AJ2700" s="94" t="e">
        <v>#NAME?</v>
      </c>
      <c r="AK2700" s="94" t="e">
        <v>#NAME?</v>
      </c>
      <c r="AO2700" s="94" t="e">
        <f aca="false" t="array" ref="AO2700:AT2700">_xlfn.torow(_xlfn.unique(_xlfn._xlws.filter(cat_table[Sub-subsector],($E2700=cat_table[Sector])*($F2700=cat_table[Subsector]),"")))</f>
        <v>#NAME?</v>
      </c>
      <c r="AP2700" s="94" t="e">
        <v>#NAME?</v>
      </c>
      <c r="AQ2700" s="94" t="e">
        <v>#NAME?</v>
      </c>
      <c r="AR2700" s="94" t="e">
        <v>#NAME?</v>
      </c>
      <c r="AS2700" s="94" t="e">
        <v>#NAME?</v>
      </c>
      <c r="AT2700" s="94" t="e">
        <v>#NAME?</v>
      </c>
    </row>
    <row r="2701" customFormat="false" ht="15" hidden="false" customHeight="true" outlineLevel="0" collapsed="false">
      <c r="A2701" s="193" t="s">
        <v>12741</v>
      </c>
      <c r="B2701" s="20" t="str">
        <f aca="false">INDEX(Table2[], MATCH(L2701, Location_ID!$D$2:$D$648, 0), 1)</f>
        <v>5ffd1f56-303b-4454-8527-e4817fcf485b</v>
      </c>
      <c r="C2701" s="193" t="s">
        <v>1299</v>
      </c>
      <c r="D2701" s="273" t="s">
        <v>354</v>
      </c>
      <c r="E2701" s="193" t="s">
        <v>7134</v>
      </c>
      <c r="F2701" s="193" t="s">
        <v>7135</v>
      </c>
      <c r="G2701" s="193" t="s">
        <v>7895</v>
      </c>
      <c r="H2701" s="196"/>
      <c r="I2701" s="193" t="s">
        <v>12693</v>
      </c>
      <c r="J2701" s="193" t="s">
        <v>12717</v>
      </c>
      <c r="K2701" s="193" t="s">
        <v>7120</v>
      </c>
      <c r="L2701" s="193" t="s">
        <v>2800</v>
      </c>
      <c r="M2701" s="193" t="s">
        <v>7110</v>
      </c>
      <c r="N2701" s="193" t="s">
        <v>12718</v>
      </c>
      <c r="O2701" s="193" t="s">
        <v>12742</v>
      </c>
      <c r="P2701" s="219" t="n">
        <v>43234</v>
      </c>
      <c r="Q2701" s="219" t="n">
        <v>43264</v>
      </c>
      <c r="R2701" s="193" t="n">
        <v>1</v>
      </c>
      <c r="S2701" s="193" t="s">
        <v>7130</v>
      </c>
      <c r="T2701" s="193" t="n">
        <v>40.87</v>
      </c>
      <c r="U2701" s="193"/>
      <c r="V2701" s="193"/>
      <c r="W2701" s="193" t="s">
        <v>12720</v>
      </c>
      <c r="X2701" s="196"/>
      <c r="Y2701" s="196"/>
      <c r="Z2701" s="196" t="n">
        <v>0</v>
      </c>
      <c r="AE2701" s="94" t="e">
        <f aca="false" t="array" ref="AE2701:AK2701">_xlfn.torow(_xlfn.unique(_xlfn._xlws.filter(cat_table[Subsector],$E2701=cat_table[Sector],"")))</f>
        <v>#NAME?</v>
      </c>
      <c r="AF2701" s="94" t="e">
        <v>#NAME?</v>
      </c>
      <c r="AG2701" s="94" t="e">
        <v>#NAME?</v>
      </c>
      <c r="AH2701" s="94" t="e">
        <v>#NAME?</v>
      </c>
      <c r="AI2701" s="94" t="e">
        <v>#NAME?</v>
      </c>
      <c r="AJ2701" s="94" t="e">
        <v>#NAME?</v>
      </c>
      <c r="AK2701" s="94" t="e">
        <v>#NAME?</v>
      </c>
      <c r="AO2701" s="94" t="e">
        <f aca="false" t="array" ref="AO2701:AT2701">_xlfn.torow(_xlfn.unique(_xlfn._xlws.filter(cat_table[Sub-subsector],($E2701=cat_table[Sector])*($F2701=cat_table[Subsector]),"")))</f>
        <v>#NAME?</v>
      </c>
      <c r="AP2701" s="94" t="e">
        <v>#NAME?</v>
      </c>
      <c r="AQ2701" s="94" t="e">
        <v>#NAME?</v>
      </c>
      <c r="AR2701" s="94" t="e">
        <v>#NAME?</v>
      </c>
      <c r="AS2701" s="94" t="e">
        <v>#NAME?</v>
      </c>
      <c r="AT2701" s="94" t="e">
        <v>#NAME?</v>
      </c>
    </row>
    <row r="2702" customFormat="false" ht="15" hidden="false" customHeight="true" outlineLevel="0" collapsed="false">
      <c r="A2702" s="193" t="s">
        <v>12743</v>
      </c>
      <c r="B2702" s="20" t="str">
        <f aca="false">INDEX(Table2[], MATCH(L2702, Location_ID!$D$2:$D$648, 0), 1)</f>
        <v>c327068f-6181-4d07-94d7-8531146fce56</v>
      </c>
      <c r="C2702" s="193" t="s">
        <v>1299</v>
      </c>
      <c r="D2702" s="273" t="s">
        <v>354</v>
      </c>
      <c r="E2702" s="193" t="s">
        <v>7134</v>
      </c>
      <c r="F2702" s="193" t="s">
        <v>7135</v>
      </c>
      <c r="G2702" s="193" t="s">
        <v>7895</v>
      </c>
      <c r="H2702" s="196"/>
      <c r="I2702" s="193" t="s">
        <v>12693</v>
      </c>
      <c r="J2702" s="193" t="s">
        <v>12717</v>
      </c>
      <c r="K2702" s="193" t="s">
        <v>7120</v>
      </c>
      <c r="L2702" s="193" t="s">
        <v>2824</v>
      </c>
      <c r="M2702" s="193" t="s">
        <v>7110</v>
      </c>
      <c r="N2702" s="193" t="s">
        <v>12718</v>
      </c>
      <c r="O2702" s="193" t="s">
        <v>12744</v>
      </c>
      <c r="P2702" s="219" t="n">
        <v>43234</v>
      </c>
      <c r="Q2702" s="219" t="n">
        <v>43264</v>
      </c>
      <c r="R2702" s="193" t="n">
        <v>1</v>
      </c>
      <c r="S2702" s="193" t="s">
        <v>7130</v>
      </c>
      <c r="T2702" s="193" t="n">
        <v>21.51</v>
      </c>
      <c r="U2702" s="193" t="n">
        <v>16.22</v>
      </c>
      <c r="V2702" s="193" t="n">
        <v>26.8</v>
      </c>
      <c r="W2702" s="193" t="s">
        <v>12720</v>
      </c>
      <c r="X2702" s="196"/>
      <c r="Y2702" s="196"/>
      <c r="Z2702" s="196" t="n">
        <v>1</v>
      </c>
      <c r="AE2702" s="94" t="e">
        <f aca="false" t="array" ref="AE2702:AK2702">_xlfn.torow(_xlfn.unique(_xlfn._xlws.filter(cat_table[Subsector],$E2702=cat_table[Sector],"")))</f>
        <v>#NAME?</v>
      </c>
      <c r="AF2702" s="94" t="e">
        <v>#NAME?</v>
      </c>
      <c r="AG2702" s="94" t="e">
        <v>#NAME?</v>
      </c>
      <c r="AH2702" s="94" t="e">
        <v>#NAME?</v>
      </c>
      <c r="AI2702" s="94" t="e">
        <v>#NAME?</v>
      </c>
      <c r="AJ2702" s="94" t="e">
        <v>#NAME?</v>
      </c>
      <c r="AK2702" s="94" t="e">
        <v>#NAME?</v>
      </c>
      <c r="AO2702" s="94" t="e">
        <f aca="false" t="array" ref="AO2702:AT2702">_xlfn.torow(_xlfn.unique(_xlfn._xlws.filter(cat_table[Sub-subsector],($E2702=cat_table[Sector])*($F2702=cat_table[Subsector]),"")))</f>
        <v>#NAME?</v>
      </c>
      <c r="AP2702" s="94" t="e">
        <v>#NAME?</v>
      </c>
      <c r="AQ2702" s="94" t="e">
        <v>#NAME?</v>
      </c>
      <c r="AR2702" s="94" t="e">
        <v>#NAME?</v>
      </c>
      <c r="AS2702" s="94" t="e">
        <v>#NAME?</v>
      </c>
      <c r="AT2702" s="94" t="e">
        <v>#NAME?</v>
      </c>
    </row>
    <row r="2703" customFormat="false" ht="15" hidden="false" customHeight="true" outlineLevel="0" collapsed="false">
      <c r="A2703" s="193" t="s">
        <v>12745</v>
      </c>
      <c r="B2703" s="20" t="str">
        <f aca="false">INDEX(Table2[], MATCH(L2703, Location_ID!$D$2:$D$648, 0), 1)</f>
        <v>c327068f-6181-4d07-94d7-8531146fce56</v>
      </c>
      <c r="C2703" s="193" t="s">
        <v>1299</v>
      </c>
      <c r="D2703" s="273" t="s">
        <v>354</v>
      </c>
      <c r="E2703" s="193" t="s">
        <v>7134</v>
      </c>
      <c r="F2703" s="193" t="s">
        <v>7135</v>
      </c>
      <c r="G2703" s="193" t="s">
        <v>7895</v>
      </c>
      <c r="H2703" s="196"/>
      <c r="I2703" s="193" t="s">
        <v>12693</v>
      </c>
      <c r="J2703" s="193" t="s">
        <v>12717</v>
      </c>
      <c r="K2703" s="193" t="s">
        <v>7120</v>
      </c>
      <c r="L2703" s="193" t="s">
        <v>2824</v>
      </c>
      <c r="M2703" s="193" t="s">
        <v>7110</v>
      </c>
      <c r="N2703" s="193" t="s">
        <v>12718</v>
      </c>
      <c r="O2703" s="193" t="s">
        <v>12746</v>
      </c>
      <c r="P2703" s="219" t="n">
        <v>43234</v>
      </c>
      <c r="Q2703" s="219" t="n">
        <v>43264</v>
      </c>
      <c r="R2703" s="193" t="n">
        <v>1</v>
      </c>
      <c r="S2703" s="193" t="s">
        <v>7130</v>
      </c>
      <c r="T2703" s="193" t="n">
        <v>22.5</v>
      </c>
      <c r="U2703" s="193"/>
      <c r="V2703" s="193"/>
      <c r="W2703" s="193" t="s">
        <v>12720</v>
      </c>
      <c r="X2703" s="196"/>
      <c r="Y2703" s="196"/>
      <c r="Z2703" s="196" t="n">
        <v>0</v>
      </c>
      <c r="AE2703" s="94" t="e">
        <f aca="false" t="array" ref="AE2703:AK2703">_xlfn.torow(_xlfn.unique(_xlfn._xlws.filter(cat_table[Subsector],$E2703=cat_table[Sector],"")))</f>
        <v>#NAME?</v>
      </c>
      <c r="AF2703" s="94" t="e">
        <v>#NAME?</v>
      </c>
      <c r="AG2703" s="94" t="e">
        <v>#NAME?</v>
      </c>
      <c r="AH2703" s="94" t="e">
        <v>#NAME?</v>
      </c>
      <c r="AI2703" s="94" t="e">
        <v>#NAME?</v>
      </c>
      <c r="AJ2703" s="94" t="e">
        <v>#NAME?</v>
      </c>
      <c r="AK2703" s="94" t="e">
        <v>#NAME?</v>
      </c>
      <c r="AO2703" s="94" t="e">
        <f aca="false" t="array" ref="AO2703:AT2703">_xlfn.torow(_xlfn.unique(_xlfn._xlws.filter(cat_table[Sub-subsector],($E2703=cat_table[Sector])*($F2703=cat_table[Subsector]),"")))</f>
        <v>#NAME?</v>
      </c>
      <c r="AP2703" s="94" t="e">
        <v>#NAME?</v>
      </c>
      <c r="AQ2703" s="94" t="e">
        <v>#NAME?</v>
      </c>
      <c r="AR2703" s="94" t="e">
        <v>#NAME?</v>
      </c>
      <c r="AS2703" s="94" t="e">
        <v>#NAME?</v>
      </c>
      <c r="AT2703" s="94" t="e">
        <v>#NAME?</v>
      </c>
    </row>
    <row r="2704" customFormat="false" ht="15" hidden="false" customHeight="true" outlineLevel="0" collapsed="false">
      <c r="A2704" s="193" t="s">
        <v>12747</v>
      </c>
      <c r="B2704" s="20" t="str">
        <f aca="false">INDEX(Table2[], MATCH(L2704, Location_ID!$D$2:$D$648, 0), 1)</f>
        <v>c327068f-6181-4d07-94d7-8531146fce56</v>
      </c>
      <c r="C2704" s="193" t="s">
        <v>1299</v>
      </c>
      <c r="D2704" s="273" t="s">
        <v>354</v>
      </c>
      <c r="E2704" s="193" t="s">
        <v>7134</v>
      </c>
      <c r="F2704" s="193" t="s">
        <v>7135</v>
      </c>
      <c r="G2704" s="193" t="s">
        <v>7895</v>
      </c>
      <c r="H2704" s="196"/>
      <c r="I2704" s="193" t="s">
        <v>12693</v>
      </c>
      <c r="J2704" s="193" t="s">
        <v>12717</v>
      </c>
      <c r="K2704" s="193" t="s">
        <v>7120</v>
      </c>
      <c r="L2704" s="193" t="s">
        <v>2824</v>
      </c>
      <c r="M2704" s="193" t="s">
        <v>7110</v>
      </c>
      <c r="N2704" s="193" t="s">
        <v>12718</v>
      </c>
      <c r="O2704" s="193" t="s">
        <v>12748</v>
      </c>
      <c r="P2704" s="219" t="n">
        <v>43234</v>
      </c>
      <c r="Q2704" s="219" t="n">
        <v>43264</v>
      </c>
      <c r="R2704" s="193" t="n">
        <v>1</v>
      </c>
      <c r="S2704" s="193" t="s">
        <v>7130</v>
      </c>
      <c r="T2704" s="193" t="n">
        <v>3.18</v>
      </c>
      <c r="U2704" s="193"/>
      <c r="V2704" s="193"/>
      <c r="W2704" s="193" t="s">
        <v>12720</v>
      </c>
      <c r="X2704" s="196"/>
      <c r="Y2704" s="196"/>
      <c r="Z2704" s="196" t="n">
        <v>0</v>
      </c>
      <c r="AE2704" s="94" t="e">
        <f aca="false" t="array" ref="AE2704:AK2704">_xlfn.torow(_xlfn.unique(_xlfn._xlws.filter(cat_table[Subsector],$E2704=cat_table[Sector],"")))</f>
        <v>#NAME?</v>
      </c>
      <c r="AF2704" s="94" t="e">
        <v>#NAME?</v>
      </c>
      <c r="AG2704" s="94" t="e">
        <v>#NAME?</v>
      </c>
      <c r="AH2704" s="94" t="e">
        <v>#NAME?</v>
      </c>
      <c r="AI2704" s="94" t="e">
        <v>#NAME?</v>
      </c>
      <c r="AJ2704" s="94" t="e">
        <v>#NAME?</v>
      </c>
      <c r="AK2704" s="94" t="e">
        <v>#NAME?</v>
      </c>
      <c r="AO2704" s="94" t="e">
        <f aca="false" t="array" ref="AO2704:AT2704">_xlfn.torow(_xlfn.unique(_xlfn._xlws.filter(cat_table[Sub-subsector],($E2704=cat_table[Sector])*($F2704=cat_table[Subsector]),"")))</f>
        <v>#NAME?</v>
      </c>
      <c r="AP2704" s="94" t="e">
        <v>#NAME?</v>
      </c>
      <c r="AQ2704" s="94" t="e">
        <v>#NAME?</v>
      </c>
      <c r="AR2704" s="94" t="e">
        <v>#NAME?</v>
      </c>
      <c r="AS2704" s="94" t="e">
        <v>#NAME?</v>
      </c>
      <c r="AT2704" s="94" t="e">
        <v>#NAME?</v>
      </c>
    </row>
    <row r="2705" customFormat="false" ht="15" hidden="false" customHeight="true" outlineLevel="0" collapsed="false">
      <c r="A2705" s="193" t="s">
        <v>12749</v>
      </c>
      <c r="B2705" s="20" t="str">
        <f aca="false">INDEX(Table2[], MATCH(L2705, Location_ID!$D$2:$D$648, 0), 1)</f>
        <v>c327068f-6181-4d07-94d7-8531146fce56</v>
      </c>
      <c r="C2705" s="193" t="s">
        <v>1299</v>
      </c>
      <c r="D2705" s="273" t="s">
        <v>354</v>
      </c>
      <c r="E2705" s="193" t="s">
        <v>7134</v>
      </c>
      <c r="F2705" s="193" t="s">
        <v>7135</v>
      </c>
      <c r="G2705" s="193" t="s">
        <v>7895</v>
      </c>
      <c r="H2705" s="196"/>
      <c r="I2705" s="193" t="s">
        <v>12693</v>
      </c>
      <c r="J2705" s="193" t="s">
        <v>12717</v>
      </c>
      <c r="K2705" s="193" t="s">
        <v>7120</v>
      </c>
      <c r="L2705" s="193" t="s">
        <v>2824</v>
      </c>
      <c r="M2705" s="193" t="s">
        <v>7110</v>
      </c>
      <c r="N2705" s="193" t="s">
        <v>12718</v>
      </c>
      <c r="O2705" s="193" t="s">
        <v>12750</v>
      </c>
      <c r="P2705" s="219" t="n">
        <v>43234</v>
      </c>
      <c r="Q2705" s="219" t="n">
        <v>43264</v>
      </c>
      <c r="R2705" s="193" t="n">
        <v>1</v>
      </c>
      <c r="S2705" s="193" t="s">
        <v>7130</v>
      </c>
      <c r="T2705" s="193" t="n">
        <v>31.5</v>
      </c>
      <c r="U2705" s="193"/>
      <c r="V2705" s="193"/>
      <c r="W2705" s="193" t="s">
        <v>12720</v>
      </c>
      <c r="X2705" s="196"/>
      <c r="Y2705" s="196"/>
      <c r="Z2705" s="196" t="n">
        <v>0</v>
      </c>
      <c r="AE2705" s="94" t="e">
        <f aca="false" t="array" ref="AE2705:AK2705">_xlfn.torow(_xlfn.unique(_xlfn._xlws.filter(cat_table[Subsector],$E2705=cat_table[Sector],"")))</f>
        <v>#NAME?</v>
      </c>
      <c r="AF2705" s="94" t="e">
        <v>#NAME?</v>
      </c>
      <c r="AG2705" s="94" t="e">
        <v>#NAME?</v>
      </c>
      <c r="AH2705" s="94" t="e">
        <v>#NAME?</v>
      </c>
      <c r="AI2705" s="94" t="e">
        <v>#NAME?</v>
      </c>
      <c r="AJ2705" s="94" t="e">
        <v>#NAME?</v>
      </c>
      <c r="AK2705" s="94" t="e">
        <v>#NAME?</v>
      </c>
      <c r="AO2705" s="94" t="e">
        <f aca="false" t="array" ref="AO2705:AT2705">_xlfn.torow(_xlfn.unique(_xlfn._xlws.filter(cat_table[Sub-subsector],($E2705=cat_table[Sector])*($F2705=cat_table[Subsector]),"")))</f>
        <v>#NAME?</v>
      </c>
      <c r="AP2705" s="94" t="e">
        <v>#NAME?</v>
      </c>
      <c r="AQ2705" s="94" t="e">
        <v>#NAME?</v>
      </c>
      <c r="AR2705" s="94" t="e">
        <v>#NAME?</v>
      </c>
      <c r="AS2705" s="94" t="e">
        <v>#NAME?</v>
      </c>
      <c r="AT2705" s="94" t="e">
        <v>#NAME?</v>
      </c>
    </row>
    <row r="2706" customFormat="false" ht="15" hidden="false" customHeight="true" outlineLevel="0" collapsed="false">
      <c r="A2706" s="193" t="s">
        <v>12751</v>
      </c>
      <c r="B2706" s="20" t="str">
        <f aca="false">INDEX(Table2[], MATCH(L2706, Location_ID!$D$2:$D$648, 0), 1)</f>
        <v>c327068f-6181-4d07-94d7-8531146fce56</v>
      </c>
      <c r="C2706" s="193" t="s">
        <v>1299</v>
      </c>
      <c r="D2706" s="273" t="s">
        <v>354</v>
      </c>
      <c r="E2706" s="193" t="s">
        <v>7134</v>
      </c>
      <c r="F2706" s="193" t="s">
        <v>7135</v>
      </c>
      <c r="G2706" s="193" t="s">
        <v>7895</v>
      </c>
      <c r="H2706" s="196"/>
      <c r="I2706" s="193" t="s">
        <v>12693</v>
      </c>
      <c r="J2706" s="193" t="s">
        <v>12717</v>
      </c>
      <c r="K2706" s="193" t="s">
        <v>7120</v>
      </c>
      <c r="L2706" s="193" t="s">
        <v>2824</v>
      </c>
      <c r="M2706" s="193" t="s">
        <v>7110</v>
      </c>
      <c r="N2706" s="193" t="s">
        <v>12718</v>
      </c>
      <c r="O2706" s="193" t="s">
        <v>12752</v>
      </c>
      <c r="P2706" s="219" t="n">
        <v>43234</v>
      </c>
      <c r="Q2706" s="219" t="n">
        <v>43264</v>
      </c>
      <c r="R2706" s="193" t="n">
        <v>1</v>
      </c>
      <c r="S2706" s="193" t="s">
        <v>7130</v>
      </c>
      <c r="T2706" s="193" t="n">
        <v>33.64</v>
      </c>
      <c r="U2706" s="193" t="n">
        <v>28.57</v>
      </c>
      <c r="V2706" s="193" t="n">
        <v>38.71</v>
      </c>
      <c r="W2706" s="193" t="s">
        <v>12720</v>
      </c>
      <c r="X2706" s="196"/>
      <c r="Y2706" s="196"/>
      <c r="Z2706" s="196" t="n">
        <v>1</v>
      </c>
      <c r="AE2706" s="94" t="e">
        <f aca="false" t="array" ref="AE2706:AK2706">_xlfn.torow(_xlfn.unique(_xlfn._xlws.filter(cat_table[Subsector],$E2706=cat_table[Sector],"")))</f>
        <v>#NAME?</v>
      </c>
      <c r="AF2706" s="94" t="e">
        <v>#NAME?</v>
      </c>
      <c r="AG2706" s="94" t="e">
        <v>#NAME?</v>
      </c>
      <c r="AH2706" s="94" t="e">
        <v>#NAME?</v>
      </c>
      <c r="AI2706" s="94" t="e">
        <v>#NAME?</v>
      </c>
      <c r="AJ2706" s="94" t="e">
        <v>#NAME?</v>
      </c>
      <c r="AK2706" s="94" t="e">
        <v>#NAME?</v>
      </c>
      <c r="AO2706" s="94" t="e">
        <f aca="false" t="array" ref="AO2706:AT2706">_xlfn.torow(_xlfn.unique(_xlfn._xlws.filter(cat_table[Sub-subsector],($E2706=cat_table[Sector])*($F2706=cat_table[Subsector]),"")))</f>
        <v>#NAME?</v>
      </c>
      <c r="AP2706" s="94" t="e">
        <v>#NAME?</v>
      </c>
      <c r="AQ2706" s="94" t="e">
        <v>#NAME?</v>
      </c>
      <c r="AR2706" s="94" t="e">
        <v>#NAME?</v>
      </c>
      <c r="AS2706" s="94" t="e">
        <v>#NAME?</v>
      </c>
      <c r="AT2706" s="94" t="e">
        <v>#NAME?</v>
      </c>
    </row>
    <row r="2707" customFormat="false" ht="15" hidden="false" customHeight="true" outlineLevel="0" collapsed="false">
      <c r="A2707" s="193" t="s">
        <v>12753</v>
      </c>
      <c r="B2707" s="20" t="str">
        <f aca="false">INDEX(Table2[], MATCH(L2707, Location_ID!$D$2:$D$648, 0), 1)</f>
        <v>c327068f-6181-4d07-94d7-8531146fce56</v>
      </c>
      <c r="C2707" s="193" t="s">
        <v>1299</v>
      </c>
      <c r="D2707" s="273" t="s">
        <v>354</v>
      </c>
      <c r="E2707" s="193" t="s">
        <v>7134</v>
      </c>
      <c r="F2707" s="193" t="s">
        <v>7135</v>
      </c>
      <c r="G2707" s="193" t="s">
        <v>7895</v>
      </c>
      <c r="H2707" s="196"/>
      <c r="I2707" s="193" t="s">
        <v>12693</v>
      </c>
      <c r="J2707" s="193" t="s">
        <v>12717</v>
      </c>
      <c r="K2707" s="193" t="s">
        <v>7120</v>
      </c>
      <c r="L2707" s="193" t="s">
        <v>2824</v>
      </c>
      <c r="M2707" s="193" t="s">
        <v>7110</v>
      </c>
      <c r="N2707" s="193" t="s">
        <v>12718</v>
      </c>
      <c r="O2707" s="193" t="s">
        <v>12754</v>
      </c>
      <c r="P2707" s="219" t="n">
        <v>43234</v>
      </c>
      <c r="Q2707" s="219" t="n">
        <v>43264</v>
      </c>
      <c r="R2707" s="193" t="n">
        <v>1</v>
      </c>
      <c r="S2707" s="193" t="s">
        <v>7130</v>
      </c>
      <c r="T2707" s="193" t="n">
        <v>33.86</v>
      </c>
      <c r="U2707" s="193"/>
      <c r="V2707" s="193"/>
      <c r="W2707" s="193" t="s">
        <v>12720</v>
      </c>
      <c r="X2707" s="196"/>
      <c r="Y2707" s="196"/>
      <c r="Z2707" s="196" t="n">
        <v>0</v>
      </c>
      <c r="AE2707" s="94" t="e">
        <f aca="false" t="array" ref="AE2707:AK2707">_xlfn.torow(_xlfn.unique(_xlfn._xlws.filter(cat_table[Subsector],$E2707=cat_table[Sector],"")))</f>
        <v>#NAME?</v>
      </c>
      <c r="AF2707" s="94" t="e">
        <v>#NAME?</v>
      </c>
      <c r="AG2707" s="94" t="e">
        <v>#NAME?</v>
      </c>
      <c r="AH2707" s="94" t="e">
        <v>#NAME?</v>
      </c>
      <c r="AI2707" s="94" t="e">
        <v>#NAME?</v>
      </c>
      <c r="AJ2707" s="94" t="e">
        <v>#NAME?</v>
      </c>
      <c r="AK2707" s="94" t="e">
        <v>#NAME?</v>
      </c>
      <c r="AO2707" s="94" t="e">
        <f aca="false" t="array" ref="AO2707:AT2707">_xlfn.torow(_xlfn.unique(_xlfn._xlws.filter(cat_table[Sub-subsector],($E2707=cat_table[Sector])*($F2707=cat_table[Subsector]),"")))</f>
        <v>#NAME?</v>
      </c>
      <c r="AP2707" s="94" t="e">
        <v>#NAME?</v>
      </c>
      <c r="AQ2707" s="94" t="e">
        <v>#NAME?</v>
      </c>
      <c r="AR2707" s="94" t="e">
        <v>#NAME?</v>
      </c>
      <c r="AS2707" s="94" t="e">
        <v>#NAME?</v>
      </c>
      <c r="AT2707" s="94" t="e">
        <v>#NAME?</v>
      </c>
    </row>
    <row r="2708" customFormat="false" ht="15" hidden="false" customHeight="true" outlineLevel="0" collapsed="false">
      <c r="A2708" s="193" t="s">
        <v>12755</v>
      </c>
      <c r="B2708" s="20" t="str">
        <f aca="false">INDEX(Table2[], MATCH(L2708, Location_ID!$D$2:$D$648, 0), 1)</f>
        <v>c327068f-6181-4d07-94d7-8531146fce56</v>
      </c>
      <c r="C2708" s="193" t="s">
        <v>1299</v>
      </c>
      <c r="D2708" s="273" t="s">
        <v>354</v>
      </c>
      <c r="E2708" s="193" t="s">
        <v>7134</v>
      </c>
      <c r="F2708" s="193" t="s">
        <v>7135</v>
      </c>
      <c r="G2708" s="193" t="s">
        <v>7895</v>
      </c>
      <c r="H2708" s="196"/>
      <c r="I2708" s="193" t="s">
        <v>12693</v>
      </c>
      <c r="J2708" s="193" t="s">
        <v>12717</v>
      </c>
      <c r="K2708" s="193" t="s">
        <v>7120</v>
      </c>
      <c r="L2708" s="193" t="s">
        <v>2824</v>
      </c>
      <c r="M2708" s="193" t="s">
        <v>7110</v>
      </c>
      <c r="N2708" s="193" t="s">
        <v>12718</v>
      </c>
      <c r="O2708" s="193" t="s">
        <v>12756</v>
      </c>
      <c r="P2708" s="219" t="n">
        <v>43234</v>
      </c>
      <c r="Q2708" s="219" t="n">
        <v>43264</v>
      </c>
      <c r="R2708" s="193" t="n">
        <v>1</v>
      </c>
      <c r="S2708" s="193" t="s">
        <v>7130</v>
      </c>
      <c r="T2708" s="193" t="n">
        <v>17.67</v>
      </c>
      <c r="U2708" s="193"/>
      <c r="V2708" s="193"/>
      <c r="W2708" s="193" t="s">
        <v>12720</v>
      </c>
      <c r="X2708" s="196"/>
      <c r="Y2708" s="196"/>
      <c r="Z2708" s="196" t="n">
        <v>0</v>
      </c>
      <c r="AE2708" s="94" t="e">
        <f aca="false" t="array" ref="AE2708:AK2708">_xlfn.torow(_xlfn.unique(_xlfn._xlws.filter(cat_table[Subsector],$E2708=cat_table[Sector],"")))</f>
        <v>#NAME?</v>
      </c>
      <c r="AF2708" s="94" t="e">
        <v>#NAME?</v>
      </c>
      <c r="AG2708" s="94" t="e">
        <v>#NAME?</v>
      </c>
      <c r="AH2708" s="94" t="e">
        <v>#NAME?</v>
      </c>
      <c r="AI2708" s="94" t="e">
        <v>#NAME?</v>
      </c>
      <c r="AJ2708" s="94" t="e">
        <v>#NAME?</v>
      </c>
      <c r="AK2708" s="94" t="e">
        <v>#NAME?</v>
      </c>
      <c r="AO2708" s="94" t="e">
        <f aca="false" t="array" ref="AO2708:AT2708">_xlfn.torow(_xlfn.unique(_xlfn._xlws.filter(cat_table[Sub-subsector],($E2708=cat_table[Sector])*($F2708=cat_table[Subsector]),"")))</f>
        <v>#NAME?</v>
      </c>
      <c r="AP2708" s="94" t="e">
        <v>#NAME?</v>
      </c>
      <c r="AQ2708" s="94" t="e">
        <v>#NAME?</v>
      </c>
      <c r="AR2708" s="94" t="e">
        <v>#NAME?</v>
      </c>
      <c r="AS2708" s="94" t="e">
        <v>#NAME?</v>
      </c>
      <c r="AT2708" s="94" t="e">
        <v>#NAME?</v>
      </c>
    </row>
    <row r="2709" customFormat="false" ht="15" hidden="false" customHeight="true" outlineLevel="0" collapsed="false">
      <c r="A2709" s="193" t="s">
        <v>12757</v>
      </c>
      <c r="B2709" s="20" t="str">
        <f aca="false">INDEX(Table2[], MATCH(L2709, Location_ID!$D$2:$D$648, 0), 1)</f>
        <v>c327068f-6181-4d07-94d7-8531146fce56</v>
      </c>
      <c r="C2709" s="193" t="s">
        <v>1299</v>
      </c>
      <c r="D2709" s="273" t="s">
        <v>354</v>
      </c>
      <c r="E2709" s="193" t="s">
        <v>7134</v>
      </c>
      <c r="F2709" s="193" t="s">
        <v>7135</v>
      </c>
      <c r="G2709" s="193" t="s">
        <v>7895</v>
      </c>
      <c r="H2709" s="196"/>
      <c r="I2709" s="193" t="s">
        <v>12693</v>
      </c>
      <c r="J2709" s="193" t="s">
        <v>12717</v>
      </c>
      <c r="K2709" s="193" t="s">
        <v>7120</v>
      </c>
      <c r="L2709" s="193" t="s">
        <v>2824</v>
      </c>
      <c r="M2709" s="193" t="s">
        <v>7110</v>
      </c>
      <c r="N2709" s="193" t="s">
        <v>12718</v>
      </c>
      <c r="O2709" s="193" t="s">
        <v>12758</v>
      </c>
      <c r="P2709" s="219" t="n">
        <v>43234</v>
      </c>
      <c r="Q2709" s="219" t="n">
        <v>43264</v>
      </c>
      <c r="R2709" s="193" t="n">
        <v>1</v>
      </c>
      <c r="S2709" s="193" t="s">
        <v>7130</v>
      </c>
      <c r="T2709" s="193" t="n">
        <v>44.88</v>
      </c>
      <c r="U2709" s="193"/>
      <c r="V2709" s="193"/>
      <c r="W2709" s="193" t="s">
        <v>12720</v>
      </c>
      <c r="X2709" s="196"/>
      <c r="Y2709" s="196"/>
      <c r="Z2709" s="196" t="n">
        <v>0</v>
      </c>
      <c r="AE2709" s="94" t="e">
        <f aca="false" t="array" ref="AE2709:AK2709">_xlfn.torow(_xlfn.unique(_xlfn._xlws.filter(cat_table[Subsector],$E2709=cat_table[Sector],"")))</f>
        <v>#NAME?</v>
      </c>
      <c r="AF2709" s="94" t="e">
        <v>#NAME?</v>
      </c>
      <c r="AG2709" s="94" t="e">
        <v>#NAME?</v>
      </c>
      <c r="AH2709" s="94" t="e">
        <v>#NAME?</v>
      </c>
      <c r="AI2709" s="94" t="e">
        <v>#NAME?</v>
      </c>
      <c r="AJ2709" s="94" t="e">
        <v>#NAME?</v>
      </c>
      <c r="AK2709" s="94" t="e">
        <v>#NAME?</v>
      </c>
      <c r="AO2709" s="94" t="e">
        <f aca="false" t="array" ref="AO2709:AT2709">_xlfn.torow(_xlfn.unique(_xlfn._xlws.filter(cat_table[Sub-subsector],($E2709=cat_table[Sector])*($F2709=cat_table[Subsector]),"")))</f>
        <v>#NAME?</v>
      </c>
      <c r="AP2709" s="94" t="e">
        <v>#NAME?</v>
      </c>
      <c r="AQ2709" s="94" t="e">
        <v>#NAME?</v>
      </c>
      <c r="AR2709" s="94" t="e">
        <v>#NAME?</v>
      </c>
      <c r="AS2709" s="94" t="e">
        <v>#NAME?</v>
      </c>
      <c r="AT2709" s="94" t="e">
        <v>#NAME?</v>
      </c>
    </row>
    <row r="2710" customFormat="false" ht="15" hidden="false" customHeight="true" outlineLevel="0" collapsed="false">
      <c r="A2710" s="193" t="s">
        <v>12759</v>
      </c>
      <c r="B2710" s="20" t="str">
        <f aca="false">INDEX(Table2[], MATCH(L2710, Location_ID!$D$2:$D$648, 0), 1)</f>
        <v>ac5f2209-33fd-4af8-bc95-a34144cfece8</v>
      </c>
      <c r="C2710" s="193" t="s">
        <v>1299</v>
      </c>
      <c r="D2710" s="273" t="s">
        <v>354</v>
      </c>
      <c r="E2710" s="193" t="s">
        <v>7134</v>
      </c>
      <c r="F2710" s="193" t="s">
        <v>7135</v>
      </c>
      <c r="G2710" s="193" t="s">
        <v>7895</v>
      </c>
      <c r="H2710" s="196"/>
      <c r="I2710" s="193" t="s">
        <v>12693</v>
      </c>
      <c r="J2710" s="193" t="s">
        <v>12717</v>
      </c>
      <c r="K2710" s="193" t="s">
        <v>7120</v>
      </c>
      <c r="L2710" s="193" t="s">
        <v>2826</v>
      </c>
      <c r="M2710" s="193" t="s">
        <v>7110</v>
      </c>
      <c r="N2710" s="193" t="s">
        <v>12718</v>
      </c>
      <c r="O2710" s="193" t="s">
        <v>12760</v>
      </c>
      <c r="P2710" s="219" t="n">
        <v>43234</v>
      </c>
      <c r="Q2710" s="219" t="n">
        <v>43264</v>
      </c>
      <c r="R2710" s="193" t="n">
        <v>1</v>
      </c>
      <c r="S2710" s="193" t="s">
        <v>7130</v>
      </c>
      <c r="T2710" s="193" t="n">
        <v>8.59</v>
      </c>
      <c r="U2710" s="193" t="n">
        <v>3.84</v>
      </c>
      <c r="V2710" s="193" t="n">
        <v>13.34</v>
      </c>
      <c r="W2710" s="193" t="s">
        <v>12720</v>
      </c>
      <c r="X2710" s="196"/>
      <c r="Y2710" s="196"/>
      <c r="Z2710" s="196" t="n">
        <v>1</v>
      </c>
      <c r="AE2710" s="94" t="e">
        <f aca="false" t="array" ref="AE2710:AK2710">_xlfn.torow(_xlfn.unique(_xlfn._xlws.filter(cat_table[Subsector],$E2710=cat_table[Sector],"")))</f>
        <v>#NAME?</v>
      </c>
      <c r="AF2710" s="94" t="e">
        <v>#NAME?</v>
      </c>
      <c r="AG2710" s="94" t="e">
        <v>#NAME?</v>
      </c>
      <c r="AH2710" s="94" t="e">
        <v>#NAME?</v>
      </c>
      <c r="AI2710" s="94" t="e">
        <v>#NAME?</v>
      </c>
      <c r="AJ2710" s="94" t="e">
        <v>#NAME?</v>
      </c>
      <c r="AK2710" s="94" t="e">
        <v>#NAME?</v>
      </c>
      <c r="AO2710" s="94" t="e">
        <f aca="false" t="array" ref="AO2710:AT2710">_xlfn.torow(_xlfn.unique(_xlfn._xlws.filter(cat_table[Sub-subsector],($E2710=cat_table[Sector])*($F2710=cat_table[Subsector]),"")))</f>
        <v>#NAME?</v>
      </c>
      <c r="AP2710" s="94" t="e">
        <v>#NAME?</v>
      </c>
      <c r="AQ2710" s="94" t="e">
        <v>#NAME?</v>
      </c>
      <c r="AR2710" s="94" t="e">
        <v>#NAME?</v>
      </c>
      <c r="AS2710" s="94" t="e">
        <v>#NAME?</v>
      </c>
      <c r="AT2710" s="94" t="e">
        <v>#NAME?</v>
      </c>
    </row>
    <row r="2711" customFormat="false" ht="15" hidden="false" customHeight="true" outlineLevel="0" collapsed="false">
      <c r="A2711" s="193" t="s">
        <v>12761</v>
      </c>
      <c r="B2711" s="20" t="str">
        <f aca="false">INDEX(Table2[], MATCH(L2711, Location_ID!$D$2:$D$648, 0), 1)</f>
        <v>ac5f2209-33fd-4af8-bc95-a34144cfece8</v>
      </c>
      <c r="C2711" s="193" t="s">
        <v>1299</v>
      </c>
      <c r="D2711" s="273" t="s">
        <v>354</v>
      </c>
      <c r="E2711" s="193" t="s">
        <v>7134</v>
      </c>
      <c r="F2711" s="193" t="s">
        <v>7135</v>
      </c>
      <c r="G2711" s="193" t="s">
        <v>7895</v>
      </c>
      <c r="H2711" s="196"/>
      <c r="I2711" s="193" t="s">
        <v>12693</v>
      </c>
      <c r="J2711" s="193" t="s">
        <v>12717</v>
      </c>
      <c r="K2711" s="193" t="s">
        <v>7120</v>
      </c>
      <c r="L2711" s="193" t="s">
        <v>2826</v>
      </c>
      <c r="M2711" s="193" t="s">
        <v>7110</v>
      </c>
      <c r="N2711" s="193" t="s">
        <v>12718</v>
      </c>
      <c r="O2711" s="193" t="s">
        <v>12762</v>
      </c>
      <c r="P2711" s="219" t="n">
        <v>43234</v>
      </c>
      <c r="Q2711" s="219" t="n">
        <v>43264</v>
      </c>
      <c r="R2711" s="193" t="n">
        <v>1</v>
      </c>
      <c r="S2711" s="193" t="s">
        <v>7130</v>
      </c>
      <c r="T2711" s="193" t="n">
        <v>5.94</v>
      </c>
      <c r="U2711" s="193"/>
      <c r="V2711" s="193"/>
      <c r="W2711" s="193" t="s">
        <v>12720</v>
      </c>
      <c r="X2711" s="196"/>
      <c r="Y2711" s="196"/>
      <c r="Z2711" s="196" t="n">
        <v>0</v>
      </c>
      <c r="AE2711" s="94" t="e">
        <f aca="false" t="array" ref="AE2711:AK2711">_xlfn.torow(_xlfn.unique(_xlfn._xlws.filter(cat_table[Subsector],$E2711=cat_table[Sector],"")))</f>
        <v>#NAME?</v>
      </c>
      <c r="AF2711" s="94" t="e">
        <v>#NAME?</v>
      </c>
      <c r="AG2711" s="94" t="e">
        <v>#NAME?</v>
      </c>
      <c r="AH2711" s="94" t="e">
        <v>#NAME?</v>
      </c>
      <c r="AI2711" s="94" t="e">
        <v>#NAME?</v>
      </c>
      <c r="AJ2711" s="94" t="e">
        <v>#NAME?</v>
      </c>
      <c r="AK2711" s="94" t="e">
        <v>#NAME?</v>
      </c>
      <c r="AO2711" s="94" t="e">
        <f aca="false" t="array" ref="AO2711:AT2711">_xlfn.torow(_xlfn.unique(_xlfn._xlws.filter(cat_table[Sub-subsector],($E2711=cat_table[Sector])*($F2711=cat_table[Subsector]),"")))</f>
        <v>#NAME?</v>
      </c>
      <c r="AP2711" s="94" t="e">
        <v>#NAME?</v>
      </c>
      <c r="AQ2711" s="94" t="e">
        <v>#NAME?</v>
      </c>
      <c r="AR2711" s="94" t="e">
        <v>#NAME?</v>
      </c>
      <c r="AS2711" s="94" t="e">
        <v>#NAME?</v>
      </c>
      <c r="AT2711" s="94" t="e">
        <v>#NAME?</v>
      </c>
    </row>
    <row r="2712" customFormat="false" ht="15" hidden="false" customHeight="true" outlineLevel="0" collapsed="false">
      <c r="A2712" s="193" t="s">
        <v>12763</v>
      </c>
      <c r="B2712" s="20" t="str">
        <f aca="false">INDEX(Table2[], MATCH(L2712, Location_ID!$D$2:$D$648, 0), 1)</f>
        <v>ac5f2209-33fd-4af8-bc95-a34144cfece8</v>
      </c>
      <c r="C2712" s="193" t="s">
        <v>1299</v>
      </c>
      <c r="D2712" s="273" t="s">
        <v>354</v>
      </c>
      <c r="E2712" s="193" t="s">
        <v>7134</v>
      </c>
      <c r="F2712" s="193" t="s">
        <v>7135</v>
      </c>
      <c r="G2712" s="193" t="s">
        <v>7895</v>
      </c>
      <c r="H2712" s="196"/>
      <c r="I2712" s="193" t="s">
        <v>12693</v>
      </c>
      <c r="J2712" s="193" t="s">
        <v>12717</v>
      </c>
      <c r="K2712" s="193" t="s">
        <v>7120</v>
      </c>
      <c r="L2712" s="193" t="s">
        <v>2826</v>
      </c>
      <c r="M2712" s="193" t="s">
        <v>7110</v>
      </c>
      <c r="N2712" s="193" t="s">
        <v>12718</v>
      </c>
      <c r="O2712" s="193" t="s">
        <v>12764</v>
      </c>
      <c r="P2712" s="219" t="n">
        <v>43234</v>
      </c>
      <c r="Q2712" s="219" t="n">
        <v>43264</v>
      </c>
      <c r="R2712" s="193" t="n">
        <v>1</v>
      </c>
      <c r="S2712" s="193" t="s">
        <v>7130</v>
      </c>
      <c r="T2712" s="193" t="n">
        <v>0</v>
      </c>
      <c r="U2712" s="193"/>
      <c r="V2712" s="193"/>
      <c r="W2712" s="193" t="s">
        <v>12720</v>
      </c>
      <c r="X2712" s="196"/>
      <c r="Y2712" s="196"/>
      <c r="Z2712" s="196" t="n">
        <v>0</v>
      </c>
      <c r="AE2712" s="94" t="e">
        <f aca="false" t="array" ref="AE2712:AK2712">_xlfn.torow(_xlfn.unique(_xlfn._xlws.filter(cat_table[Subsector],$E2712=cat_table[Sector],"")))</f>
        <v>#NAME?</v>
      </c>
      <c r="AF2712" s="94" t="e">
        <v>#NAME?</v>
      </c>
      <c r="AG2712" s="94" t="e">
        <v>#NAME?</v>
      </c>
      <c r="AH2712" s="94" t="e">
        <v>#NAME?</v>
      </c>
      <c r="AI2712" s="94" t="e">
        <v>#NAME?</v>
      </c>
      <c r="AJ2712" s="94" t="e">
        <v>#NAME?</v>
      </c>
      <c r="AK2712" s="94" t="e">
        <v>#NAME?</v>
      </c>
      <c r="AO2712" s="94" t="e">
        <f aca="false" t="array" ref="AO2712:AT2712">_xlfn.torow(_xlfn.unique(_xlfn._xlws.filter(cat_table[Sub-subsector],($E2712=cat_table[Sector])*($F2712=cat_table[Subsector]),"")))</f>
        <v>#NAME?</v>
      </c>
      <c r="AP2712" s="94" t="e">
        <v>#NAME?</v>
      </c>
      <c r="AQ2712" s="94" t="e">
        <v>#NAME?</v>
      </c>
      <c r="AR2712" s="94" t="e">
        <v>#NAME?</v>
      </c>
      <c r="AS2712" s="94" t="e">
        <v>#NAME?</v>
      </c>
      <c r="AT2712" s="94" t="e">
        <v>#NAME?</v>
      </c>
    </row>
    <row r="2713" customFormat="false" ht="15" hidden="false" customHeight="true" outlineLevel="0" collapsed="false">
      <c r="A2713" s="193" t="s">
        <v>12765</v>
      </c>
      <c r="B2713" s="20" t="str">
        <f aca="false">INDEX(Table2[], MATCH(L2713, Location_ID!$D$2:$D$648, 0), 1)</f>
        <v>ac5f2209-33fd-4af8-bc95-a34144cfece8</v>
      </c>
      <c r="C2713" s="193" t="s">
        <v>1299</v>
      </c>
      <c r="D2713" s="273" t="s">
        <v>354</v>
      </c>
      <c r="E2713" s="193" t="s">
        <v>7134</v>
      </c>
      <c r="F2713" s="193" t="s">
        <v>7135</v>
      </c>
      <c r="G2713" s="193" t="s">
        <v>7895</v>
      </c>
      <c r="H2713" s="196"/>
      <c r="I2713" s="193" t="s">
        <v>12693</v>
      </c>
      <c r="J2713" s="193" t="s">
        <v>12717</v>
      </c>
      <c r="K2713" s="193" t="s">
        <v>7120</v>
      </c>
      <c r="L2713" s="193" t="s">
        <v>2826</v>
      </c>
      <c r="M2713" s="193" t="s">
        <v>7110</v>
      </c>
      <c r="N2713" s="193" t="s">
        <v>12718</v>
      </c>
      <c r="O2713" s="193" t="s">
        <v>12766</v>
      </c>
      <c r="P2713" s="219" t="n">
        <v>43234</v>
      </c>
      <c r="Q2713" s="219" t="n">
        <v>43264</v>
      </c>
      <c r="R2713" s="193" t="n">
        <v>1</v>
      </c>
      <c r="S2713" s="193" t="s">
        <v>7130</v>
      </c>
      <c r="T2713" s="193" t="n">
        <v>25.49</v>
      </c>
      <c r="U2713" s="193"/>
      <c r="V2713" s="193"/>
      <c r="W2713" s="193" t="s">
        <v>12720</v>
      </c>
      <c r="X2713" s="196"/>
      <c r="Y2713" s="196"/>
      <c r="Z2713" s="196" t="n">
        <v>0</v>
      </c>
      <c r="AE2713" s="94" t="e">
        <f aca="false" t="array" ref="AE2713:AK2713">_xlfn.torow(_xlfn.unique(_xlfn._xlws.filter(cat_table[Subsector],$E2713=cat_table[Sector],"")))</f>
        <v>#NAME?</v>
      </c>
      <c r="AF2713" s="94" t="e">
        <v>#NAME?</v>
      </c>
      <c r="AG2713" s="94" t="e">
        <v>#NAME?</v>
      </c>
      <c r="AH2713" s="94" t="e">
        <v>#NAME?</v>
      </c>
      <c r="AI2713" s="94" t="e">
        <v>#NAME?</v>
      </c>
      <c r="AJ2713" s="94" t="e">
        <v>#NAME?</v>
      </c>
      <c r="AK2713" s="94" t="e">
        <v>#NAME?</v>
      </c>
      <c r="AO2713" s="94" t="e">
        <f aca="false" t="array" ref="AO2713:AT2713">_xlfn.torow(_xlfn.unique(_xlfn._xlws.filter(cat_table[Sub-subsector],($E2713=cat_table[Sector])*($F2713=cat_table[Subsector]),"")))</f>
        <v>#NAME?</v>
      </c>
      <c r="AP2713" s="94" t="e">
        <v>#NAME?</v>
      </c>
      <c r="AQ2713" s="94" t="e">
        <v>#NAME?</v>
      </c>
      <c r="AR2713" s="94" t="e">
        <v>#NAME?</v>
      </c>
      <c r="AS2713" s="94" t="e">
        <v>#NAME?</v>
      </c>
      <c r="AT2713" s="94" t="e">
        <v>#NAME?</v>
      </c>
    </row>
    <row r="2714" customFormat="false" ht="15" hidden="false" customHeight="true" outlineLevel="0" collapsed="false">
      <c r="A2714" s="193" t="s">
        <v>12767</v>
      </c>
      <c r="B2714" s="20" t="str">
        <f aca="false">INDEX(Table2[], MATCH(L2714, Location_ID!$D$2:$D$648, 0), 1)</f>
        <v>ac5f2209-33fd-4af8-bc95-a34144cfece8</v>
      </c>
      <c r="C2714" s="193" t="s">
        <v>1299</v>
      </c>
      <c r="D2714" s="273" t="s">
        <v>354</v>
      </c>
      <c r="E2714" s="193" t="s">
        <v>7134</v>
      </c>
      <c r="F2714" s="193" t="s">
        <v>7135</v>
      </c>
      <c r="G2714" s="193" t="s">
        <v>7895</v>
      </c>
      <c r="H2714" s="196"/>
      <c r="I2714" s="193" t="s">
        <v>12693</v>
      </c>
      <c r="J2714" s="193" t="s">
        <v>12717</v>
      </c>
      <c r="K2714" s="193" t="s">
        <v>7120</v>
      </c>
      <c r="L2714" s="193" t="s">
        <v>2826</v>
      </c>
      <c r="M2714" s="193" t="s">
        <v>7110</v>
      </c>
      <c r="N2714" s="193" t="s">
        <v>12718</v>
      </c>
      <c r="O2714" s="193" t="s">
        <v>12768</v>
      </c>
      <c r="P2714" s="219" t="n">
        <v>43234</v>
      </c>
      <c r="Q2714" s="219" t="n">
        <v>43264</v>
      </c>
      <c r="R2714" s="193" t="n">
        <v>1</v>
      </c>
      <c r="S2714" s="193" t="s">
        <v>7130</v>
      </c>
      <c r="T2714" s="193" t="n">
        <v>16.98</v>
      </c>
      <c r="U2714" s="193" t="n">
        <v>12.74</v>
      </c>
      <c r="V2714" s="193" t="n">
        <v>21.22</v>
      </c>
      <c r="W2714" s="193" t="s">
        <v>12720</v>
      </c>
      <c r="X2714" s="196"/>
      <c r="Y2714" s="196"/>
      <c r="Z2714" s="196" t="n">
        <v>1</v>
      </c>
      <c r="AE2714" s="94" t="e">
        <f aca="false" t="array" ref="AE2714:AK2714">_xlfn.torow(_xlfn.unique(_xlfn._xlws.filter(cat_table[Subsector],$E2714=cat_table[Sector],"")))</f>
        <v>#NAME?</v>
      </c>
      <c r="AF2714" s="94" t="e">
        <v>#NAME?</v>
      </c>
      <c r="AG2714" s="94" t="e">
        <v>#NAME?</v>
      </c>
      <c r="AH2714" s="94" t="e">
        <v>#NAME?</v>
      </c>
      <c r="AI2714" s="94" t="e">
        <v>#NAME?</v>
      </c>
      <c r="AJ2714" s="94" t="e">
        <v>#NAME?</v>
      </c>
      <c r="AK2714" s="94" t="e">
        <v>#NAME?</v>
      </c>
      <c r="AO2714" s="94" t="e">
        <f aca="false" t="array" ref="AO2714:AT2714">_xlfn.torow(_xlfn.unique(_xlfn._xlws.filter(cat_table[Sub-subsector],($E2714=cat_table[Sector])*($F2714=cat_table[Subsector]),"")))</f>
        <v>#NAME?</v>
      </c>
      <c r="AP2714" s="94" t="e">
        <v>#NAME?</v>
      </c>
      <c r="AQ2714" s="94" t="e">
        <v>#NAME?</v>
      </c>
      <c r="AR2714" s="94" t="e">
        <v>#NAME?</v>
      </c>
      <c r="AS2714" s="94" t="e">
        <v>#NAME?</v>
      </c>
      <c r="AT2714" s="94" t="e">
        <v>#NAME?</v>
      </c>
    </row>
    <row r="2715" customFormat="false" ht="15" hidden="false" customHeight="true" outlineLevel="0" collapsed="false">
      <c r="A2715" s="193" t="s">
        <v>12769</v>
      </c>
      <c r="B2715" s="20" t="str">
        <f aca="false">INDEX(Table2[], MATCH(L2715, Location_ID!$D$2:$D$648, 0), 1)</f>
        <v>ac5f2209-33fd-4af8-bc95-a34144cfece8</v>
      </c>
      <c r="C2715" s="193" t="s">
        <v>1299</v>
      </c>
      <c r="D2715" s="273" t="s">
        <v>354</v>
      </c>
      <c r="E2715" s="193" t="s">
        <v>7134</v>
      </c>
      <c r="F2715" s="193" t="s">
        <v>7135</v>
      </c>
      <c r="G2715" s="193" t="s">
        <v>7895</v>
      </c>
      <c r="H2715" s="196"/>
      <c r="I2715" s="193" t="s">
        <v>12693</v>
      </c>
      <c r="J2715" s="193" t="s">
        <v>12717</v>
      </c>
      <c r="K2715" s="193" t="s">
        <v>7120</v>
      </c>
      <c r="L2715" s="193" t="s">
        <v>2826</v>
      </c>
      <c r="M2715" s="193" t="s">
        <v>7110</v>
      </c>
      <c r="N2715" s="193" t="s">
        <v>12718</v>
      </c>
      <c r="O2715" s="193" t="s">
        <v>12770</v>
      </c>
      <c r="P2715" s="219" t="n">
        <v>43234</v>
      </c>
      <c r="Q2715" s="219" t="n">
        <v>43264</v>
      </c>
      <c r="R2715" s="193" t="n">
        <v>1</v>
      </c>
      <c r="S2715" s="193" t="s">
        <v>7130</v>
      </c>
      <c r="T2715" s="193" t="n">
        <v>16.78</v>
      </c>
      <c r="U2715" s="193"/>
      <c r="V2715" s="193"/>
      <c r="W2715" s="193" t="s">
        <v>12720</v>
      </c>
      <c r="X2715" s="196"/>
      <c r="Y2715" s="196"/>
      <c r="Z2715" s="196" t="n">
        <v>0</v>
      </c>
      <c r="AE2715" s="94" t="e">
        <f aca="false" t="array" ref="AE2715:AK2715">_xlfn.torow(_xlfn.unique(_xlfn._xlws.filter(cat_table[Subsector],$E2715=cat_table[Sector],"")))</f>
        <v>#NAME?</v>
      </c>
      <c r="AF2715" s="94" t="e">
        <v>#NAME?</v>
      </c>
      <c r="AG2715" s="94" t="e">
        <v>#NAME?</v>
      </c>
      <c r="AH2715" s="94" t="e">
        <v>#NAME?</v>
      </c>
      <c r="AI2715" s="94" t="e">
        <v>#NAME?</v>
      </c>
      <c r="AJ2715" s="94" t="e">
        <v>#NAME?</v>
      </c>
      <c r="AK2715" s="94" t="e">
        <v>#NAME?</v>
      </c>
      <c r="AO2715" s="94" t="e">
        <f aca="false" t="array" ref="AO2715:AT2715">_xlfn.torow(_xlfn.unique(_xlfn._xlws.filter(cat_table[Sub-subsector],($E2715=cat_table[Sector])*($F2715=cat_table[Subsector]),"")))</f>
        <v>#NAME?</v>
      </c>
      <c r="AP2715" s="94" t="e">
        <v>#NAME?</v>
      </c>
      <c r="AQ2715" s="94" t="e">
        <v>#NAME?</v>
      </c>
      <c r="AR2715" s="94" t="e">
        <v>#NAME?</v>
      </c>
      <c r="AS2715" s="94" t="e">
        <v>#NAME?</v>
      </c>
      <c r="AT2715" s="94" t="e">
        <v>#NAME?</v>
      </c>
    </row>
    <row r="2716" customFormat="false" ht="15" hidden="false" customHeight="true" outlineLevel="0" collapsed="false">
      <c r="A2716" s="193" t="s">
        <v>12771</v>
      </c>
      <c r="B2716" s="20" t="str">
        <f aca="false">INDEX(Table2[], MATCH(L2716, Location_ID!$D$2:$D$648, 0), 1)</f>
        <v>ac5f2209-33fd-4af8-bc95-a34144cfece8</v>
      </c>
      <c r="C2716" s="193" t="s">
        <v>1299</v>
      </c>
      <c r="D2716" s="273" t="s">
        <v>354</v>
      </c>
      <c r="E2716" s="193" t="s">
        <v>7134</v>
      </c>
      <c r="F2716" s="193" t="s">
        <v>7135</v>
      </c>
      <c r="G2716" s="193" t="s">
        <v>7895</v>
      </c>
      <c r="H2716" s="196"/>
      <c r="I2716" s="193" t="s">
        <v>12693</v>
      </c>
      <c r="J2716" s="193" t="s">
        <v>12717</v>
      </c>
      <c r="K2716" s="193" t="s">
        <v>7120</v>
      </c>
      <c r="L2716" s="193" t="s">
        <v>2826</v>
      </c>
      <c r="M2716" s="193" t="s">
        <v>7110</v>
      </c>
      <c r="N2716" s="193" t="s">
        <v>12718</v>
      </c>
      <c r="O2716" s="193" t="s">
        <v>12772</v>
      </c>
      <c r="P2716" s="219" t="n">
        <v>43234</v>
      </c>
      <c r="Q2716" s="219" t="n">
        <v>43264</v>
      </c>
      <c r="R2716" s="193" t="n">
        <v>1</v>
      </c>
      <c r="S2716" s="193" t="s">
        <v>7130</v>
      </c>
      <c r="T2716" s="193" t="n">
        <v>3.56</v>
      </c>
      <c r="U2716" s="193"/>
      <c r="V2716" s="193"/>
      <c r="W2716" s="193" t="s">
        <v>12720</v>
      </c>
      <c r="X2716" s="196"/>
      <c r="Y2716" s="196"/>
      <c r="Z2716" s="196" t="n">
        <v>0</v>
      </c>
      <c r="AE2716" s="94" t="e">
        <f aca="false" t="array" ref="AE2716:AK2716">_xlfn.torow(_xlfn.unique(_xlfn._xlws.filter(cat_table[Subsector],$E2716=cat_table[Sector],"")))</f>
        <v>#NAME?</v>
      </c>
      <c r="AF2716" s="94" t="e">
        <v>#NAME?</v>
      </c>
      <c r="AG2716" s="94" t="e">
        <v>#NAME?</v>
      </c>
      <c r="AH2716" s="94" t="e">
        <v>#NAME?</v>
      </c>
      <c r="AI2716" s="94" t="e">
        <v>#NAME?</v>
      </c>
      <c r="AJ2716" s="94" t="e">
        <v>#NAME?</v>
      </c>
      <c r="AK2716" s="94" t="e">
        <v>#NAME?</v>
      </c>
      <c r="AO2716" s="94" t="e">
        <f aca="false" t="array" ref="AO2716:AT2716">_xlfn.torow(_xlfn.unique(_xlfn._xlws.filter(cat_table[Sub-subsector],($E2716=cat_table[Sector])*($F2716=cat_table[Subsector]),"")))</f>
        <v>#NAME?</v>
      </c>
      <c r="AP2716" s="94" t="e">
        <v>#NAME?</v>
      </c>
      <c r="AQ2716" s="94" t="e">
        <v>#NAME?</v>
      </c>
      <c r="AR2716" s="94" t="e">
        <v>#NAME?</v>
      </c>
      <c r="AS2716" s="94" t="e">
        <v>#NAME?</v>
      </c>
      <c r="AT2716" s="94" t="e">
        <v>#NAME?</v>
      </c>
    </row>
    <row r="2717" customFormat="false" ht="15" hidden="false" customHeight="true" outlineLevel="0" collapsed="false">
      <c r="A2717" s="193" t="s">
        <v>12773</v>
      </c>
      <c r="B2717" s="20" t="str">
        <f aca="false">INDEX(Table2[], MATCH(L2717, Location_ID!$D$2:$D$648, 0), 1)</f>
        <v>ac5f2209-33fd-4af8-bc95-a34144cfece8</v>
      </c>
      <c r="C2717" s="193" t="s">
        <v>1299</v>
      </c>
      <c r="D2717" s="273" t="s">
        <v>354</v>
      </c>
      <c r="E2717" s="193" t="s">
        <v>7134</v>
      </c>
      <c r="F2717" s="193" t="s">
        <v>7135</v>
      </c>
      <c r="G2717" s="193" t="s">
        <v>7895</v>
      </c>
      <c r="H2717" s="196"/>
      <c r="I2717" s="193" t="s">
        <v>12693</v>
      </c>
      <c r="J2717" s="193" t="s">
        <v>12717</v>
      </c>
      <c r="K2717" s="193" t="s">
        <v>7120</v>
      </c>
      <c r="L2717" s="193" t="s">
        <v>2826</v>
      </c>
      <c r="M2717" s="193" t="s">
        <v>7110</v>
      </c>
      <c r="N2717" s="193" t="s">
        <v>12718</v>
      </c>
      <c r="O2717" s="193" t="s">
        <v>12774</v>
      </c>
      <c r="P2717" s="219" t="n">
        <v>43234</v>
      </c>
      <c r="Q2717" s="219" t="n">
        <v>43264</v>
      </c>
      <c r="R2717" s="193" t="n">
        <v>1</v>
      </c>
      <c r="S2717" s="193" t="s">
        <v>7130</v>
      </c>
      <c r="T2717" s="193" t="n">
        <v>29.51</v>
      </c>
      <c r="U2717" s="193"/>
      <c r="V2717" s="193"/>
      <c r="W2717" s="193" t="s">
        <v>12720</v>
      </c>
      <c r="X2717" s="196"/>
      <c r="Y2717" s="196"/>
      <c r="Z2717" s="196" t="n">
        <v>0</v>
      </c>
      <c r="AE2717" s="94" t="e">
        <f aca="false" t="array" ref="AE2717:AK2717">_xlfn.torow(_xlfn.unique(_xlfn._xlws.filter(cat_table[Subsector],$E2717=cat_table[Sector],"")))</f>
        <v>#NAME?</v>
      </c>
      <c r="AF2717" s="94" t="e">
        <v>#NAME?</v>
      </c>
      <c r="AG2717" s="94" t="e">
        <v>#NAME?</v>
      </c>
      <c r="AH2717" s="94" t="e">
        <v>#NAME?</v>
      </c>
      <c r="AI2717" s="94" t="e">
        <v>#NAME?</v>
      </c>
      <c r="AJ2717" s="94" t="e">
        <v>#NAME?</v>
      </c>
      <c r="AK2717" s="94" t="e">
        <v>#NAME?</v>
      </c>
      <c r="AO2717" s="94" t="e">
        <f aca="false" t="array" ref="AO2717:AT2717">_xlfn.torow(_xlfn.unique(_xlfn._xlws.filter(cat_table[Sub-subsector],($E2717=cat_table[Sector])*($F2717=cat_table[Subsector]),"")))</f>
        <v>#NAME?</v>
      </c>
      <c r="AP2717" s="94" t="e">
        <v>#NAME?</v>
      </c>
      <c r="AQ2717" s="94" t="e">
        <v>#NAME?</v>
      </c>
      <c r="AR2717" s="94" t="e">
        <v>#NAME?</v>
      </c>
      <c r="AS2717" s="94" t="e">
        <v>#NAME?</v>
      </c>
      <c r="AT2717" s="94" t="e">
        <v>#NAME?</v>
      </c>
    </row>
    <row r="2718" customFormat="false" ht="15" hidden="false" customHeight="true" outlineLevel="0" collapsed="false">
      <c r="A2718" s="193" t="s">
        <v>12775</v>
      </c>
      <c r="B2718" s="20" t="str">
        <f aca="false">INDEX(Table2[], MATCH(L2718, Location_ID!$D$2:$D$648, 0), 1)</f>
        <v>04875cdd-72a8-4e8a-9a17-2be56714bed6</v>
      </c>
      <c r="C2718" s="193" t="s">
        <v>1299</v>
      </c>
      <c r="D2718" s="273" t="s">
        <v>354</v>
      </c>
      <c r="E2718" s="193" t="s">
        <v>7134</v>
      </c>
      <c r="F2718" s="193" t="s">
        <v>7135</v>
      </c>
      <c r="G2718" s="193" t="s">
        <v>7895</v>
      </c>
      <c r="H2718" s="196"/>
      <c r="I2718" s="193" t="s">
        <v>12693</v>
      </c>
      <c r="J2718" s="193" t="s">
        <v>12717</v>
      </c>
      <c r="K2718" s="193" t="s">
        <v>7120</v>
      </c>
      <c r="L2718" s="193" t="s">
        <v>2828</v>
      </c>
      <c r="M2718" s="193" t="s">
        <v>7110</v>
      </c>
      <c r="N2718" s="193" t="s">
        <v>12718</v>
      </c>
      <c r="O2718" s="193" t="s">
        <v>12776</v>
      </c>
      <c r="P2718" s="219" t="n">
        <v>43234</v>
      </c>
      <c r="Q2718" s="219" t="n">
        <v>43264</v>
      </c>
      <c r="R2718" s="193" t="n">
        <v>1</v>
      </c>
      <c r="S2718" s="193" t="s">
        <v>7130</v>
      </c>
      <c r="T2718" s="193" t="n">
        <v>9.09</v>
      </c>
      <c r="U2718" s="193" t="n">
        <v>7.5</v>
      </c>
      <c r="V2718" s="193" t="n">
        <v>10.68</v>
      </c>
      <c r="W2718" s="193" t="s">
        <v>12720</v>
      </c>
      <c r="X2718" s="196"/>
      <c r="Y2718" s="196"/>
      <c r="Z2718" s="196" t="n">
        <v>1</v>
      </c>
      <c r="AE2718" s="94" t="e">
        <f aca="false" t="array" ref="AE2718:AK2718">_xlfn.torow(_xlfn.unique(_xlfn._xlws.filter(cat_table[Subsector],$E2718=cat_table[Sector],"")))</f>
        <v>#NAME?</v>
      </c>
      <c r="AF2718" s="94" t="e">
        <v>#NAME?</v>
      </c>
      <c r="AG2718" s="94" t="e">
        <v>#NAME?</v>
      </c>
      <c r="AH2718" s="94" t="e">
        <v>#NAME?</v>
      </c>
      <c r="AI2718" s="94" t="e">
        <v>#NAME?</v>
      </c>
      <c r="AJ2718" s="94" t="e">
        <v>#NAME?</v>
      </c>
      <c r="AK2718" s="94" t="e">
        <v>#NAME?</v>
      </c>
      <c r="AO2718" s="94" t="e">
        <f aca="false" t="array" ref="AO2718:AT2718">_xlfn.torow(_xlfn.unique(_xlfn._xlws.filter(cat_table[Sub-subsector],($E2718=cat_table[Sector])*($F2718=cat_table[Subsector]),"")))</f>
        <v>#NAME?</v>
      </c>
      <c r="AP2718" s="94" t="e">
        <v>#NAME?</v>
      </c>
      <c r="AQ2718" s="94" t="e">
        <v>#NAME?</v>
      </c>
      <c r="AR2718" s="94" t="e">
        <v>#NAME?</v>
      </c>
      <c r="AS2718" s="94" t="e">
        <v>#NAME?</v>
      </c>
      <c r="AT2718" s="94" t="e">
        <v>#NAME?</v>
      </c>
    </row>
    <row r="2719" customFormat="false" ht="15" hidden="false" customHeight="true" outlineLevel="0" collapsed="false">
      <c r="A2719" s="193" t="s">
        <v>12777</v>
      </c>
      <c r="B2719" s="20" t="str">
        <f aca="false">INDEX(Table2[], MATCH(L2719, Location_ID!$D$2:$D$648, 0), 1)</f>
        <v>04875cdd-72a8-4e8a-9a17-2be56714bed6</v>
      </c>
      <c r="C2719" s="193" t="s">
        <v>1299</v>
      </c>
      <c r="D2719" s="273" t="s">
        <v>354</v>
      </c>
      <c r="E2719" s="193" t="s">
        <v>7134</v>
      </c>
      <c r="F2719" s="193" t="s">
        <v>7135</v>
      </c>
      <c r="G2719" s="193" t="s">
        <v>7895</v>
      </c>
      <c r="H2719" s="196"/>
      <c r="I2719" s="193" t="s">
        <v>12693</v>
      </c>
      <c r="J2719" s="193" t="s">
        <v>12717</v>
      </c>
      <c r="K2719" s="193" t="s">
        <v>7120</v>
      </c>
      <c r="L2719" s="193" t="s">
        <v>2828</v>
      </c>
      <c r="M2719" s="193" t="s">
        <v>7110</v>
      </c>
      <c r="N2719" s="193" t="s">
        <v>12718</v>
      </c>
      <c r="O2719" s="193" t="s">
        <v>12778</v>
      </c>
      <c r="P2719" s="219" t="n">
        <v>43234</v>
      </c>
      <c r="Q2719" s="219" t="n">
        <v>43264</v>
      </c>
      <c r="R2719" s="193" t="n">
        <v>1</v>
      </c>
      <c r="S2719" s="193" t="s">
        <v>7130</v>
      </c>
      <c r="T2719" s="193" t="n">
        <v>8.97</v>
      </c>
      <c r="U2719" s="193"/>
      <c r="V2719" s="193"/>
      <c r="W2719" s="193" t="s">
        <v>12720</v>
      </c>
      <c r="X2719" s="196"/>
      <c r="Y2719" s="196"/>
      <c r="Z2719" s="196" t="n">
        <v>0</v>
      </c>
      <c r="AE2719" s="94" t="e">
        <f aca="false" t="array" ref="AE2719:AK2719">_xlfn.torow(_xlfn.unique(_xlfn._xlws.filter(cat_table[Subsector],$E2719=cat_table[Sector],"")))</f>
        <v>#NAME?</v>
      </c>
      <c r="AF2719" s="94" t="e">
        <v>#NAME?</v>
      </c>
      <c r="AG2719" s="94" t="e">
        <v>#NAME?</v>
      </c>
      <c r="AH2719" s="94" t="e">
        <v>#NAME?</v>
      </c>
      <c r="AI2719" s="94" t="e">
        <v>#NAME?</v>
      </c>
      <c r="AJ2719" s="94" t="e">
        <v>#NAME?</v>
      </c>
      <c r="AK2719" s="94" t="e">
        <v>#NAME?</v>
      </c>
      <c r="AO2719" s="94" t="e">
        <f aca="false" t="array" ref="AO2719:AT2719">_xlfn.torow(_xlfn.unique(_xlfn._xlws.filter(cat_table[Sub-subsector],($E2719=cat_table[Sector])*($F2719=cat_table[Subsector]),"")))</f>
        <v>#NAME?</v>
      </c>
      <c r="AP2719" s="94" t="e">
        <v>#NAME?</v>
      </c>
      <c r="AQ2719" s="94" t="e">
        <v>#NAME?</v>
      </c>
      <c r="AR2719" s="94" t="e">
        <v>#NAME?</v>
      </c>
      <c r="AS2719" s="94" t="e">
        <v>#NAME?</v>
      </c>
      <c r="AT2719" s="94" t="e">
        <v>#NAME?</v>
      </c>
    </row>
    <row r="2720" customFormat="false" ht="15" hidden="false" customHeight="true" outlineLevel="0" collapsed="false">
      <c r="A2720" s="193" t="s">
        <v>12779</v>
      </c>
      <c r="B2720" s="20" t="str">
        <f aca="false">INDEX(Table2[], MATCH(L2720, Location_ID!$D$2:$D$648, 0), 1)</f>
        <v>04875cdd-72a8-4e8a-9a17-2be56714bed6</v>
      </c>
      <c r="C2720" s="193" t="s">
        <v>1299</v>
      </c>
      <c r="D2720" s="273" t="s">
        <v>354</v>
      </c>
      <c r="E2720" s="193" t="s">
        <v>7134</v>
      </c>
      <c r="F2720" s="193" t="s">
        <v>7135</v>
      </c>
      <c r="G2720" s="193" t="s">
        <v>7895</v>
      </c>
      <c r="H2720" s="196"/>
      <c r="I2720" s="193" t="s">
        <v>12693</v>
      </c>
      <c r="J2720" s="193" t="s">
        <v>12717</v>
      </c>
      <c r="K2720" s="193" t="s">
        <v>7120</v>
      </c>
      <c r="L2720" s="193" t="s">
        <v>2828</v>
      </c>
      <c r="M2720" s="193" t="s">
        <v>7110</v>
      </c>
      <c r="N2720" s="193" t="s">
        <v>12718</v>
      </c>
      <c r="O2720" s="193" t="s">
        <v>12780</v>
      </c>
      <c r="P2720" s="219" t="n">
        <v>43234</v>
      </c>
      <c r="Q2720" s="219" t="n">
        <v>43264</v>
      </c>
      <c r="R2720" s="193" t="n">
        <v>1</v>
      </c>
      <c r="S2720" s="193" t="s">
        <v>7130</v>
      </c>
      <c r="T2720" s="193" t="n">
        <v>0</v>
      </c>
      <c r="U2720" s="193"/>
      <c r="V2720" s="193"/>
      <c r="W2720" s="193" t="s">
        <v>12720</v>
      </c>
      <c r="X2720" s="196"/>
      <c r="Y2720" s="196"/>
      <c r="Z2720" s="196" t="n">
        <v>0</v>
      </c>
      <c r="AE2720" s="94" t="e">
        <f aca="false" t="array" ref="AE2720:AK2720">_xlfn.torow(_xlfn.unique(_xlfn._xlws.filter(cat_table[Subsector],$E2720=cat_table[Sector],"")))</f>
        <v>#NAME?</v>
      </c>
      <c r="AF2720" s="94" t="e">
        <v>#NAME?</v>
      </c>
      <c r="AG2720" s="94" t="e">
        <v>#NAME?</v>
      </c>
      <c r="AH2720" s="94" t="e">
        <v>#NAME?</v>
      </c>
      <c r="AI2720" s="94" t="e">
        <v>#NAME?</v>
      </c>
      <c r="AJ2720" s="94" t="e">
        <v>#NAME?</v>
      </c>
      <c r="AK2720" s="94" t="e">
        <v>#NAME?</v>
      </c>
      <c r="AO2720" s="94" t="e">
        <f aca="false" t="array" ref="AO2720:AT2720">_xlfn.torow(_xlfn.unique(_xlfn._xlws.filter(cat_table[Sub-subsector],($E2720=cat_table[Sector])*($F2720=cat_table[Subsector]),"")))</f>
        <v>#NAME?</v>
      </c>
      <c r="AP2720" s="94" t="e">
        <v>#NAME?</v>
      </c>
      <c r="AQ2720" s="94" t="e">
        <v>#NAME?</v>
      </c>
      <c r="AR2720" s="94" t="e">
        <v>#NAME?</v>
      </c>
      <c r="AS2720" s="94" t="e">
        <v>#NAME?</v>
      </c>
      <c r="AT2720" s="94" t="e">
        <v>#NAME?</v>
      </c>
    </row>
    <row r="2721" customFormat="false" ht="15" hidden="false" customHeight="true" outlineLevel="0" collapsed="false">
      <c r="A2721" s="193" t="s">
        <v>12781</v>
      </c>
      <c r="B2721" s="20" t="str">
        <f aca="false">INDEX(Table2[], MATCH(L2721, Location_ID!$D$2:$D$648, 0), 1)</f>
        <v>04875cdd-72a8-4e8a-9a17-2be56714bed6</v>
      </c>
      <c r="C2721" s="193" t="s">
        <v>1299</v>
      </c>
      <c r="D2721" s="273" t="s">
        <v>354</v>
      </c>
      <c r="E2721" s="193" t="s">
        <v>7134</v>
      </c>
      <c r="F2721" s="193" t="s">
        <v>7135</v>
      </c>
      <c r="G2721" s="193" t="s">
        <v>7895</v>
      </c>
      <c r="H2721" s="196"/>
      <c r="I2721" s="193" t="s">
        <v>12693</v>
      </c>
      <c r="J2721" s="193" t="s">
        <v>12717</v>
      </c>
      <c r="K2721" s="193" t="s">
        <v>7120</v>
      </c>
      <c r="L2721" s="193" t="s">
        <v>2828</v>
      </c>
      <c r="M2721" s="193" t="s">
        <v>7110</v>
      </c>
      <c r="N2721" s="193" t="s">
        <v>12718</v>
      </c>
      <c r="O2721" s="193" t="s">
        <v>12782</v>
      </c>
      <c r="P2721" s="219" t="n">
        <v>43234</v>
      </c>
      <c r="Q2721" s="219" t="n">
        <v>43264</v>
      </c>
      <c r="R2721" s="193" t="n">
        <v>1</v>
      </c>
      <c r="S2721" s="193" t="s">
        <v>7130</v>
      </c>
      <c r="T2721" s="193" t="n">
        <v>12.88</v>
      </c>
      <c r="U2721" s="193"/>
      <c r="V2721" s="193"/>
      <c r="W2721" s="193" t="s">
        <v>12720</v>
      </c>
      <c r="X2721" s="196"/>
      <c r="Y2721" s="196"/>
      <c r="Z2721" s="196" t="n">
        <v>0</v>
      </c>
      <c r="AE2721" s="94" t="e">
        <f aca="false" t="array" ref="AE2721:AK2721">_xlfn.torow(_xlfn.unique(_xlfn._xlws.filter(cat_table[Subsector],$E2721=cat_table[Sector],"")))</f>
        <v>#NAME?</v>
      </c>
      <c r="AF2721" s="94" t="e">
        <v>#NAME?</v>
      </c>
      <c r="AG2721" s="94" t="e">
        <v>#NAME?</v>
      </c>
      <c r="AH2721" s="94" t="e">
        <v>#NAME?</v>
      </c>
      <c r="AI2721" s="94" t="e">
        <v>#NAME?</v>
      </c>
      <c r="AJ2721" s="94" t="e">
        <v>#NAME?</v>
      </c>
      <c r="AK2721" s="94" t="e">
        <v>#NAME?</v>
      </c>
      <c r="AO2721" s="94" t="e">
        <f aca="false" t="array" ref="AO2721:AT2721">_xlfn.torow(_xlfn.unique(_xlfn._xlws.filter(cat_table[Sub-subsector],($E2721=cat_table[Sector])*($F2721=cat_table[Subsector]),"")))</f>
        <v>#NAME?</v>
      </c>
      <c r="AP2721" s="94" t="e">
        <v>#NAME?</v>
      </c>
      <c r="AQ2721" s="94" t="e">
        <v>#NAME?</v>
      </c>
      <c r="AR2721" s="94" t="e">
        <v>#NAME?</v>
      </c>
      <c r="AS2721" s="94" t="e">
        <v>#NAME?</v>
      </c>
      <c r="AT2721" s="94" t="e">
        <v>#NAME?</v>
      </c>
    </row>
    <row r="2722" customFormat="false" ht="15" hidden="false" customHeight="true" outlineLevel="0" collapsed="false">
      <c r="A2722" s="193" t="s">
        <v>12783</v>
      </c>
      <c r="B2722" s="20" t="str">
        <f aca="false">INDEX(Table2[], MATCH(L2722, Location_ID!$D$2:$D$648, 0), 1)</f>
        <v>04875cdd-72a8-4e8a-9a17-2be56714bed6</v>
      </c>
      <c r="C2722" s="193" t="s">
        <v>1299</v>
      </c>
      <c r="D2722" s="273" t="s">
        <v>354</v>
      </c>
      <c r="E2722" s="193" t="s">
        <v>7134</v>
      </c>
      <c r="F2722" s="193" t="s">
        <v>7135</v>
      </c>
      <c r="G2722" s="193" t="s">
        <v>7895</v>
      </c>
      <c r="H2722" s="196"/>
      <c r="I2722" s="193" t="s">
        <v>12693</v>
      </c>
      <c r="J2722" s="193" t="s">
        <v>12717</v>
      </c>
      <c r="K2722" s="193" t="s">
        <v>7120</v>
      </c>
      <c r="L2722" s="193" t="s">
        <v>2828</v>
      </c>
      <c r="M2722" s="193" t="s">
        <v>7110</v>
      </c>
      <c r="N2722" s="193" t="s">
        <v>12718</v>
      </c>
      <c r="O2722" s="193" t="s">
        <v>12784</v>
      </c>
      <c r="P2722" s="219" t="n">
        <v>43234</v>
      </c>
      <c r="Q2722" s="219" t="n">
        <v>43264</v>
      </c>
      <c r="R2722" s="193" t="n">
        <v>1</v>
      </c>
      <c r="S2722" s="193" t="s">
        <v>7130</v>
      </c>
      <c r="T2722" s="193" t="n">
        <v>8.38</v>
      </c>
      <c r="U2722" s="193" t="n">
        <v>7.1</v>
      </c>
      <c r="V2722" s="193" t="n">
        <v>9.66</v>
      </c>
      <c r="W2722" s="193" t="s">
        <v>12720</v>
      </c>
      <c r="X2722" s="196"/>
      <c r="Y2722" s="196"/>
      <c r="Z2722" s="196" t="n">
        <v>1</v>
      </c>
      <c r="AE2722" s="94" t="e">
        <f aca="false" t="array" ref="AE2722:AK2722">_xlfn.torow(_xlfn.unique(_xlfn._xlws.filter(cat_table[Subsector],$E2722=cat_table[Sector],"")))</f>
        <v>#NAME?</v>
      </c>
      <c r="AF2722" s="94" t="e">
        <v>#NAME?</v>
      </c>
      <c r="AG2722" s="94" t="e">
        <v>#NAME?</v>
      </c>
      <c r="AH2722" s="94" t="e">
        <v>#NAME?</v>
      </c>
      <c r="AI2722" s="94" t="e">
        <v>#NAME?</v>
      </c>
      <c r="AJ2722" s="94" t="e">
        <v>#NAME?</v>
      </c>
      <c r="AK2722" s="94" t="e">
        <v>#NAME?</v>
      </c>
      <c r="AO2722" s="94" t="e">
        <f aca="false" t="array" ref="AO2722:AT2722">_xlfn.torow(_xlfn.unique(_xlfn._xlws.filter(cat_table[Sub-subsector],($E2722=cat_table[Sector])*($F2722=cat_table[Subsector]),"")))</f>
        <v>#NAME?</v>
      </c>
      <c r="AP2722" s="94" t="e">
        <v>#NAME?</v>
      </c>
      <c r="AQ2722" s="94" t="e">
        <v>#NAME?</v>
      </c>
      <c r="AR2722" s="94" t="e">
        <v>#NAME?</v>
      </c>
      <c r="AS2722" s="94" t="e">
        <v>#NAME?</v>
      </c>
      <c r="AT2722" s="94" t="e">
        <v>#NAME?</v>
      </c>
    </row>
    <row r="2723" customFormat="false" ht="15" hidden="false" customHeight="true" outlineLevel="0" collapsed="false">
      <c r="A2723" s="193" t="s">
        <v>12785</v>
      </c>
      <c r="B2723" s="20" t="str">
        <f aca="false">INDEX(Table2[], MATCH(L2723, Location_ID!$D$2:$D$648, 0), 1)</f>
        <v>04875cdd-72a8-4e8a-9a17-2be56714bed6</v>
      </c>
      <c r="C2723" s="193" t="s">
        <v>1299</v>
      </c>
      <c r="D2723" s="273" t="s">
        <v>354</v>
      </c>
      <c r="E2723" s="193" t="s">
        <v>7134</v>
      </c>
      <c r="F2723" s="193" t="s">
        <v>7135</v>
      </c>
      <c r="G2723" s="193" t="s">
        <v>7895</v>
      </c>
      <c r="H2723" s="196"/>
      <c r="I2723" s="193" t="s">
        <v>12693</v>
      </c>
      <c r="J2723" s="193" t="s">
        <v>12717</v>
      </c>
      <c r="K2723" s="193" t="s">
        <v>7120</v>
      </c>
      <c r="L2723" s="193" t="s">
        <v>2828</v>
      </c>
      <c r="M2723" s="193" t="s">
        <v>7110</v>
      </c>
      <c r="N2723" s="193" t="s">
        <v>12718</v>
      </c>
      <c r="O2723" s="193" t="s">
        <v>12786</v>
      </c>
      <c r="P2723" s="219" t="n">
        <v>43234</v>
      </c>
      <c r="Q2723" s="219" t="n">
        <v>43264</v>
      </c>
      <c r="R2723" s="193" t="n">
        <v>1</v>
      </c>
      <c r="S2723" s="193" t="s">
        <v>7130</v>
      </c>
      <c r="T2723" s="193" t="n">
        <v>8.85</v>
      </c>
      <c r="U2723" s="193"/>
      <c r="V2723" s="193"/>
      <c r="W2723" s="193" t="s">
        <v>12720</v>
      </c>
      <c r="X2723" s="196"/>
      <c r="Y2723" s="196"/>
      <c r="Z2723" s="196" t="n">
        <v>0</v>
      </c>
      <c r="AE2723" s="94" t="e">
        <f aca="false" t="array" ref="AE2723:AK2723">_xlfn.torow(_xlfn.unique(_xlfn._xlws.filter(cat_table[Subsector],$E2723=cat_table[Sector],"")))</f>
        <v>#NAME?</v>
      </c>
      <c r="AF2723" s="94" t="e">
        <v>#NAME?</v>
      </c>
      <c r="AG2723" s="94" t="e">
        <v>#NAME?</v>
      </c>
      <c r="AH2723" s="94" t="e">
        <v>#NAME?</v>
      </c>
      <c r="AI2723" s="94" t="e">
        <v>#NAME?</v>
      </c>
      <c r="AJ2723" s="94" t="e">
        <v>#NAME?</v>
      </c>
      <c r="AK2723" s="94" t="e">
        <v>#NAME?</v>
      </c>
      <c r="AO2723" s="94" t="e">
        <f aca="false" t="array" ref="AO2723:AT2723">_xlfn.torow(_xlfn.unique(_xlfn._xlws.filter(cat_table[Sub-subsector],($E2723=cat_table[Sector])*($F2723=cat_table[Subsector]),"")))</f>
        <v>#NAME?</v>
      </c>
      <c r="AP2723" s="94" t="e">
        <v>#NAME?</v>
      </c>
      <c r="AQ2723" s="94" t="e">
        <v>#NAME?</v>
      </c>
      <c r="AR2723" s="94" t="e">
        <v>#NAME?</v>
      </c>
      <c r="AS2723" s="94" t="e">
        <v>#NAME?</v>
      </c>
      <c r="AT2723" s="94" t="e">
        <v>#NAME?</v>
      </c>
    </row>
    <row r="2724" customFormat="false" ht="15" hidden="false" customHeight="true" outlineLevel="0" collapsed="false">
      <c r="A2724" s="193" t="s">
        <v>12787</v>
      </c>
      <c r="B2724" s="20" t="str">
        <f aca="false">INDEX(Table2[], MATCH(L2724, Location_ID!$D$2:$D$648, 0), 1)</f>
        <v>04875cdd-72a8-4e8a-9a17-2be56714bed6</v>
      </c>
      <c r="C2724" s="193" t="s">
        <v>1299</v>
      </c>
      <c r="D2724" s="273" t="s">
        <v>354</v>
      </c>
      <c r="E2724" s="193" t="s">
        <v>7134</v>
      </c>
      <c r="F2724" s="193" t="s">
        <v>7135</v>
      </c>
      <c r="G2724" s="193" t="s">
        <v>7895</v>
      </c>
      <c r="H2724" s="196"/>
      <c r="I2724" s="193" t="s">
        <v>12693</v>
      </c>
      <c r="J2724" s="193" t="s">
        <v>12717</v>
      </c>
      <c r="K2724" s="193" t="s">
        <v>7120</v>
      </c>
      <c r="L2724" s="193" t="s">
        <v>2828</v>
      </c>
      <c r="M2724" s="193" t="s">
        <v>7110</v>
      </c>
      <c r="N2724" s="193" t="s">
        <v>12718</v>
      </c>
      <c r="O2724" s="193" t="s">
        <v>12788</v>
      </c>
      <c r="P2724" s="219" t="n">
        <v>43234</v>
      </c>
      <c r="Q2724" s="219" t="n">
        <v>43264</v>
      </c>
      <c r="R2724" s="193" t="n">
        <v>1</v>
      </c>
      <c r="S2724" s="193" t="s">
        <v>7130</v>
      </c>
      <c r="T2724" s="193" t="n">
        <v>5.78</v>
      </c>
      <c r="U2724" s="193"/>
      <c r="V2724" s="193"/>
      <c r="W2724" s="193" t="s">
        <v>12720</v>
      </c>
      <c r="X2724" s="196"/>
      <c r="Y2724" s="196"/>
      <c r="Z2724" s="196" t="n">
        <v>0</v>
      </c>
      <c r="AE2724" s="94" t="e">
        <f aca="false" t="array" ref="AE2724:AK2724">_xlfn.torow(_xlfn.unique(_xlfn._xlws.filter(cat_table[Subsector],$E2724=cat_table[Sector],"")))</f>
        <v>#NAME?</v>
      </c>
      <c r="AF2724" s="94" t="e">
        <v>#NAME?</v>
      </c>
      <c r="AG2724" s="94" t="e">
        <v>#NAME?</v>
      </c>
      <c r="AH2724" s="94" t="e">
        <v>#NAME?</v>
      </c>
      <c r="AI2724" s="94" t="e">
        <v>#NAME?</v>
      </c>
      <c r="AJ2724" s="94" t="e">
        <v>#NAME?</v>
      </c>
      <c r="AK2724" s="94" t="e">
        <v>#NAME?</v>
      </c>
      <c r="AO2724" s="94" t="e">
        <f aca="false" t="array" ref="AO2724:AT2724">_xlfn.torow(_xlfn.unique(_xlfn._xlws.filter(cat_table[Sub-subsector],($E2724=cat_table[Sector])*($F2724=cat_table[Subsector]),"")))</f>
        <v>#NAME?</v>
      </c>
      <c r="AP2724" s="94" t="e">
        <v>#NAME?</v>
      </c>
      <c r="AQ2724" s="94" t="e">
        <v>#NAME?</v>
      </c>
      <c r="AR2724" s="94" t="e">
        <v>#NAME?</v>
      </c>
      <c r="AS2724" s="94" t="e">
        <v>#NAME?</v>
      </c>
      <c r="AT2724" s="94" t="e">
        <v>#NAME?</v>
      </c>
    </row>
    <row r="2725" customFormat="false" ht="15" hidden="false" customHeight="true" outlineLevel="0" collapsed="false">
      <c r="A2725" s="193" t="s">
        <v>12789</v>
      </c>
      <c r="B2725" s="20" t="str">
        <f aca="false">INDEX(Table2[], MATCH(L2725, Location_ID!$D$2:$D$648, 0), 1)</f>
        <v>04875cdd-72a8-4e8a-9a17-2be56714bed6</v>
      </c>
      <c r="C2725" s="193" t="s">
        <v>1299</v>
      </c>
      <c r="D2725" s="273" t="s">
        <v>354</v>
      </c>
      <c r="E2725" s="193" t="s">
        <v>7134</v>
      </c>
      <c r="F2725" s="193" t="s">
        <v>7135</v>
      </c>
      <c r="G2725" s="193" t="s">
        <v>7895</v>
      </c>
      <c r="H2725" s="196"/>
      <c r="I2725" s="193" t="s">
        <v>12693</v>
      </c>
      <c r="J2725" s="193" t="s">
        <v>12717</v>
      </c>
      <c r="K2725" s="193" t="s">
        <v>7120</v>
      </c>
      <c r="L2725" s="193" t="s">
        <v>2828</v>
      </c>
      <c r="M2725" s="193" t="s">
        <v>7110</v>
      </c>
      <c r="N2725" s="193" t="s">
        <v>12718</v>
      </c>
      <c r="O2725" s="193" t="s">
        <v>12790</v>
      </c>
      <c r="P2725" s="219" t="n">
        <v>43234</v>
      </c>
      <c r="Q2725" s="219" t="n">
        <v>43264</v>
      </c>
      <c r="R2725" s="193" t="n">
        <v>1</v>
      </c>
      <c r="S2725" s="193" t="s">
        <v>7130</v>
      </c>
      <c r="T2725" s="193" t="n">
        <v>13.43</v>
      </c>
      <c r="U2725" s="193"/>
      <c r="V2725" s="193"/>
      <c r="W2725" s="193" t="s">
        <v>12720</v>
      </c>
      <c r="X2725" s="196"/>
      <c r="Y2725" s="196"/>
      <c r="Z2725" s="196" t="n">
        <v>0</v>
      </c>
      <c r="AE2725" s="94" t="e">
        <f aca="false" t="array" ref="AE2725:AK2725">_xlfn.torow(_xlfn.unique(_xlfn._xlws.filter(cat_table[Subsector],$E2725=cat_table[Sector],"")))</f>
        <v>#NAME?</v>
      </c>
      <c r="AF2725" s="94" t="e">
        <v>#NAME?</v>
      </c>
      <c r="AG2725" s="94" t="e">
        <v>#NAME?</v>
      </c>
      <c r="AH2725" s="94" t="e">
        <v>#NAME?</v>
      </c>
      <c r="AI2725" s="94" t="e">
        <v>#NAME?</v>
      </c>
      <c r="AJ2725" s="94" t="e">
        <v>#NAME?</v>
      </c>
      <c r="AK2725" s="94" t="e">
        <v>#NAME?</v>
      </c>
      <c r="AO2725" s="94" t="e">
        <f aca="false" t="array" ref="AO2725:AT2725">_xlfn.torow(_xlfn.unique(_xlfn._xlws.filter(cat_table[Sub-subsector],($E2725=cat_table[Sector])*($F2725=cat_table[Subsector]),"")))</f>
        <v>#NAME?</v>
      </c>
      <c r="AP2725" s="94" t="e">
        <v>#NAME?</v>
      </c>
      <c r="AQ2725" s="94" t="e">
        <v>#NAME?</v>
      </c>
      <c r="AR2725" s="94" t="e">
        <v>#NAME?</v>
      </c>
      <c r="AS2725" s="94" t="e">
        <v>#NAME?</v>
      </c>
      <c r="AT2725" s="94" t="e">
        <v>#NAME?</v>
      </c>
    </row>
    <row r="2726" customFormat="false" ht="15" hidden="false" customHeight="true" outlineLevel="0" collapsed="false">
      <c r="A2726" s="193" t="s">
        <v>12791</v>
      </c>
      <c r="B2726" s="20" t="str">
        <f aca="false">INDEX(Table2[], MATCH(L2726, Location_ID!$D$2:$D$648, 0), 1)</f>
        <v>bd61a2d3-2f4e-4c28-81c7-e18bb676010e</v>
      </c>
      <c r="C2726" s="193" t="s">
        <v>1299</v>
      </c>
      <c r="D2726" s="273" t="s">
        <v>354</v>
      </c>
      <c r="E2726" s="193" t="s">
        <v>7134</v>
      </c>
      <c r="F2726" s="193" t="s">
        <v>7135</v>
      </c>
      <c r="G2726" s="193" t="s">
        <v>7895</v>
      </c>
      <c r="H2726" s="196"/>
      <c r="I2726" s="193" t="s">
        <v>12693</v>
      </c>
      <c r="J2726" s="193" t="s">
        <v>12717</v>
      </c>
      <c r="K2726" s="193" t="s">
        <v>7120</v>
      </c>
      <c r="L2726" s="193" t="s">
        <v>2830</v>
      </c>
      <c r="M2726" s="193" t="s">
        <v>7110</v>
      </c>
      <c r="N2726" s="193" t="s">
        <v>12718</v>
      </c>
      <c r="O2726" s="193" t="s">
        <v>12792</v>
      </c>
      <c r="P2726" s="219" t="n">
        <v>43234</v>
      </c>
      <c r="Q2726" s="219" t="n">
        <v>43264</v>
      </c>
      <c r="R2726" s="193" t="n">
        <v>1</v>
      </c>
      <c r="S2726" s="193" t="s">
        <v>7130</v>
      </c>
      <c r="T2726" s="193" t="n">
        <v>5.93</v>
      </c>
      <c r="U2726" s="193" t="n">
        <v>4.48</v>
      </c>
      <c r="V2726" s="193" t="n">
        <v>7.38</v>
      </c>
      <c r="W2726" s="193" t="s">
        <v>12720</v>
      </c>
      <c r="X2726" s="196"/>
      <c r="Y2726" s="196"/>
      <c r="Z2726" s="196" t="n">
        <v>1</v>
      </c>
      <c r="AE2726" s="94" t="e">
        <f aca="false" t="array" ref="AE2726:AK2726">_xlfn.torow(_xlfn.unique(_xlfn._xlws.filter(cat_table[Subsector],$E2726=cat_table[Sector],"")))</f>
        <v>#NAME?</v>
      </c>
      <c r="AF2726" s="94" t="e">
        <v>#NAME?</v>
      </c>
      <c r="AG2726" s="94" t="e">
        <v>#NAME?</v>
      </c>
      <c r="AH2726" s="94" t="e">
        <v>#NAME?</v>
      </c>
      <c r="AI2726" s="94" t="e">
        <v>#NAME?</v>
      </c>
      <c r="AJ2726" s="94" t="e">
        <v>#NAME?</v>
      </c>
      <c r="AK2726" s="94" t="e">
        <v>#NAME?</v>
      </c>
      <c r="AO2726" s="94" t="e">
        <f aca="false" t="array" ref="AO2726:AT2726">_xlfn.torow(_xlfn.unique(_xlfn._xlws.filter(cat_table[Sub-subsector],($E2726=cat_table[Sector])*($F2726=cat_table[Subsector]),"")))</f>
        <v>#NAME?</v>
      </c>
      <c r="AP2726" s="94" t="e">
        <v>#NAME?</v>
      </c>
      <c r="AQ2726" s="94" t="e">
        <v>#NAME?</v>
      </c>
      <c r="AR2726" s="94" t="e">
        <v>#NAME?</v>
      </c>
      <c r="AS2726" s="94" t="e">
        <v>#NAME?</v>
      </c>
      <c r="AT2726" s="94" t="e">
        <v>#NAME?</v>
      </c>
    </row>
    <row r="2727" customFormat="false" ht="15" hidden="false" customHeight="true" outlineLevel="0" collapsed="false">
      <c r="A2727" s="193" t="s">
        <v>12793</v>
      </c>
      <c r="B2727" s="20" t="str">
        <f aca="false">INDEX(Table2[], MATCH(L2727, Location_ID!$D$2:$D$648, 0), 1)</f>
        <v>bd61a2d3-2f4e-4c28-81c7-e18bb676010e</v>
      </c>
      <c r="C2727" s="193" t="s">
        <v>1299</v>
      </c>
      <c r="D2727" s="273" t="s">
        <v>354</v>
      </c>
      <c r="E2727" s="193" t="s">
        <v>7134</v>
      </c>
      <c r="F2727" s="193" t="s">
        <v>7135</v>
      </c>
      <c r="G2727" s="193" t="s">
        <v>7895</v>
      </c>
      <c r="H2727" s="196"/>
      <c r="I2727" s="193" t="s">
        <v>12693</v>
      </c>
      <c r="J2727" s="193" t="s">
        <v>12717</v>
      </c>
      <c r="K2727" s="193" t="s">
        <v>7120</v>
      </c>
      <c r="L2727" s="193" t="s">
        <v>2830</v>
      </c>
      <c r="M2727" s="193" t="s">
        <v>7110</v>
      </c>
      <c r="N2727" s="193" t="s">
        <v>12718</v>
      </c>
      <c r="O2727" s="193" t="s">
        <v>12794</v>
      </c>
      <c r="P2727" s="219" t="n">
        <v>43234</v>
      </c>
      <c r="Q2727" s="219" t="n">
        <v>43264</v>
      </c>
      <c r="R2727" s="193" t="n">
        <v>1</v>
      </c>
      <c r="S2727" s="193" t="s">
        <v>7130</v>
      </c>
      <c r="T2727" s="193" t="n">
        <v>5.7</v>
      </c>
      <c r="U2727" s="193"/>
      <c r="V2727" s="193"/>
      <c r="W2727" s="193" t="s">
        <v>12720</v>
      </c>
      <c r="X2727" s="196"/>
      <c r="Y2727" s="196"/>
      <c r="Z2727" s="196" t="n">
        <v>0</v>
      </c>
      <c r="AE2727" s="94" t="e">
        <f aca="false" t="array" ref="AE2727:AK2727">_xlfn.torow(_xlfn.unique(_xlfn._xlws.filter(cat_table[Subsector],$E2727=cat_table[Sector],"")))</f>
        <v>#NAME?</v>
      </c>
      <c r="AF2727" s="94" t="e">
        <v>#NAME?</v>
      </c>
      <c r="AG2727" s="94" t="e">
        <v>#NAME?</v>
      </c>
      <c r="AH2727" s="94" t="e">
        <v>#NAME?</v>
      </c>
      <c r="AI2727" s="94" t="e">
        <v>#NAME?</v>
      </c>
      <c r="AJ2727" s="94" t="e">
        <v>#NAME?</v>
      </c>
      <c r="AK2727" s="94" t="e">
        <v>#NAME?</v>
      </c>
      <c r="AO2727" s="94" t="e">
        <f aca="false" t="array" ref="AO2727:AT2727">_xlfn.torow(_xlfn.unique(_xlfn._xlws.filter(cat_table[Sub-subsector],($E2727=cat_table[Sector])*($F2727=cat_table[Subsector]),"")))</f>
        <v>#NAME?</v>
      </c>
      <c r="AP2727" s="94" t="e">
        <v>#NAME?</v>
      </c>
      <c r="AQ2727" s="94" t="e">
        <v>#NAME?</v>
      </c>
      <c r="AR2727" s="94" t="e">
        <v>#NAME?</v>
      </c>
      <c r="AS2727" s="94" t="e">
        <v>#NAME?</v>
      </c>
      <c r="AT2727" s="94" t="e">
        <v>#NAME?</v>
      </c>
    </row>
    <row r="2728" customFormat="false" ht="15" hidden="false" customHeight="true" outlineLevel="0" collapsed="false">
      <c r="A2728" s="193" t="s">
        <v>12795</v>
      </c>
      <c r="B2728" s="20" t="str">
        <f aca="false">INDEX(Table2[], MATCH(L2728, Location_ID!$D$2:$D$648, 0), 1)</f>
        <v>bd61a2d3-2f4e-4c28-81c7-e18bb676010e</v>
      </c>
      <c r="C2728" s="193" t="s">
        <v>1299</v>
      </c>
      <c r="D2728" s="273" t="s">
        <v>354</v>
      </c>
      <c r="E2728" s="193" t="s">
        <v>7134</v>
      </c>
      <c r="F2728" s="193" t="s">
        <v>7135</v>
      </c>
      <c r="G2728" s="193" t="s">
        <v>7895</v>
      </c>
      <c r="H2728" s="196"/>
      <c r="I2728" s="193" t="s">
        <v>12693</v>
      </c>
      <c r="J2728" s="193" t="s">
        <v>12717</v>
      </c>
      <c r="K2728" s="193" t="s">
        <v>7120</v>
      </c>
      <c r="L2728" s="193" t="s">
        <v>2830</v>
      </c>
      <c r="M2728" s="193" t="s">
        <v>7110</v>
      </c>
      <c r="N2728" s="193" t="s">
        <v>12718</v>
      </c>
      <c r="O2728" s="193" t="s">
        <v>12796</v>
      </c>
      <c r="P2728" s="219" t="n">
        <v>43234</v>
      </c>
      <c r="Q2728" s="219" t="n">
        <v>43264</v>
      </c>
      <c r="R2728" s="193" t="n">
        <v>1</v>
      </c>
      <c r="S2728" s="193" t="s">
        <v>7130</v>
      </c>
      <c r="T2728" s="193" t="n">
        <v>2.84</v>
      </c>
      <c r="U2728" s="193"/>
      <c r="V2728" s="193"/>
      <c r="W2728" s="193" t="s">
        <v>12720</v>
      </c>
      <c r="X2728" s="196"/>
      <c r="Y2728" s="196"/>
      <c r="Z2728" s="196" t="n">
        <v>0</v>
      </c>
      <c r="AE2728" s="94" t="e">
        <f aca="false" t="array" ref="AE2728:AK2728">_xlfn.torow(_xlfn.unique(_xlfn._xlws.filter(cat_table[Subsector],$E2728=cat_table[Sector],"")))</f>
        <v>#NAME?</v>
      </c>
      <c r="AF2728" s="94" t="e">
        <v>#NAME?</v>
      </c>
      <c r="AG2728" s="94" t="e">
        <v>#NAME?</v>
      </c>
      <c r="AH2728" s="94" t="e">
        <v>#NAME?</v>
      </c>
      <c r="AI2728" s="94" t="e">
        <v>#NAME?</v>
      </c>
      <c r="AJ2728" s="94" t="e">
        <v>#NAME?</v>
      </c>
      <c r="AK2728" s="94" t="e">
        <v>#NAME?</v>
      </c>
      <c r="AO2728" s="94" t="e">
        <f aca="false" t="array" ref="AO2728:AT2728">_xlfn.torow(_xlfn.unique(_xlfn._xlws.filter(cat_table[Sub-subsector],($E2728=cat_table[Sector])*($F2728=cat_table[Subsector]),"")))</f>
        <v>#NAME?</v>
      </c>
      <c r="AP2728" s="94" t="e">
        <v>#NAME?</v>
      </c>
      <c r="AQ2728" s="94" t="e">
        <v>#NAME?</v>
      </c>
      <c r="AR2728" s="94" t="e">
        <v>#NAME?</v>
      </c>
      <c r="AS2728" s="94" t="e">
        <v>#NAME?</v>
      </c>
      <c r="AT2728" s="94" t="e">
        <v>#NAME?</v>
      </c>
    </row>
    <row r="2729" customFormat="false" ht="15" hidden="false" customHeight="true" outlineLevel="0" collapsed="false">
      <c r="A2729" s="193" t="s">
        <v>12797</v>
      </c>
      <c r="B2729" s="20" t="str">
        <f aca="false">INDEX(Table2[], MATCH(L2729, Location_ID!$D$2:$D$648, 0), 1)</f>
        <v>bd61a2d3-2f4e-4c28-81c7-e18bb676010e</v>
      </c>
      <c r="C2729" s="193" t="s">
        <v>1299</v>
      </c>
      <c r="D2729" s="273" t="s">
        <v>354</v>
      </c>
      <c r="E2729" s="193" t="s">
        <v>7134</v>
      </c>
      <c r="F2729" s="193" t="s">
        <v>7135</v>
      </c>
      <c r="G2729" s="193" t="s">
        <v>7895</v>
      </c>
      <c r="H2729" s="196"/>
      <c r="I2729" s="193" t="s">
        <v>12693</v>
      </c>
      <c r="J2729" s="193" t="s">
        <v>12717</v>
      </c>
      <c r="K2729" s="193" t="s">
        <v>7120</v>
      </c>
      <c r="L2729" s="193" t="s">
        <v>2830</v>
      </c>
      <c r="M2729" s="193" t="s">
        <v>7110</v>
      </c>
      <c r="N2729" s="193" t="s">
        <v>12718</v>
      </c>
      <c r="O2729" s="193" t="s">
        <v>12798</v>
      </c>
      <c r="P2729" s="219" t="n">
        <v>43234</v>
      </c>
      <c r="Q2729" s="219" t="n">
        <v>43264</v>
      </c>
      <c r="R2729" s="193" t="n">
        <v>1</v>
      </c>
      <c r="S2729" s="193" t="s">
        <v>7130</v>
      </c>
      <c r="T2729" s="193" t="n">
        <v>8.58</v>
      </c>
      <c r="U2729" s="193"/>
      <c r="V2729" s="193"/>
      <c r="W2729" s="193" t="s">
        <v>12720</v>
      </c>
      <c r="X2729" s="196"/>
      <c r="Y2729" s="196"/>
      <c r="Z2729" s="196" t="n">
        <v>0</v>
      </c>
      <c r="AE2729" s="94" t="e">
        <f aca="false" t="array" ref="AE2729:AK2729">_xlfn.torow(_xlfn.unique(_xlfn._xlws.filter(cat_table[Subsector],$E2729=cat_table[Sector],"")))</f>
        <v>#NAME?</v>
      </c>
      <c r="AF2729" s="94" t="e">
        <v>#NAME?</v>
      </c>
      <c r="AG2729" s="94" t="e">
        <v>#NAME?</v>
      </c>
      <c r="AH2729" s="94" t="e">
        <v>#NAME?</v>
      </c>
      <c r="AI2729" s="94" t="e">
        <v>#NAME?</v>
      </c>
      <c r="AJ2729" s="94" t="e">
        <v>#NAME?</v>
      </c>
      <c r="AK2729" s="94" t="e">
        <v>#NAME?</v>
      </c>
      <c r="AO2729" s="94" t="e">
        <f aca="false" t="array" ref="AO2729:AT2729">_xlfn.torow(_xlfn.unique(_xlfn._xlws.filter(cat_table[Sub-subsector],($E2729=cat_table[Sector])*($F2729=cat_table[Subsector]),"")))</f>
        <v>#NAME?</v>
      </c>
      <c r="AP2729" s="94" t="e">
        <v>#NAME?</v>
      </c>
      <c r="AQ2729" s="94" t="e">
        <v>#NAME?</v>
      </c>
      <c r="AR2729" s="94" t="e">
        <v>#NAME?</v>
      </c>
      <c r="AS2729" s="94" t="e">
        <v>#NAME?</v>
      </c>
      <c r="AT2729" s="94" t="e">
        <v>#NAME?</v>
      </c>
    </row>
    <row r="2730" customFormat="false" ht="15" hidden="false" customHeight="true" outlineLevel="0" collapsed="false">
      <c r="A2730" s="193" t="s">
        <v>12799</v>
      </c>
      <c r="B2730" s="20" t="str">
        <f aca="false">INDEX(Table2[], MATCH(L2730, Location_ID!$D$2:$D$648, 0), 1)</f>
        <v>bd61a2d3-2f4e-4c28-81c7-e18bb676010e</v>
      </c>
      <c r="C2730" s="193" t="s">
        <v>1299</v>
      </c>
      <c r="D2730" s="273" t="s">
        <v>354</v>
      </c>
      <c r="E2730" s="193" t="s">
        <v>7134</v>
      </c>
      <c r="F2730" s="193" t="s">
        <v>7135</v>
      </c>
      <c r="G2730" s="193" t="s">
        <v>7895</v>
      </c>
      <c r="H2730" s="196"/>
      <c r="I2730" s="193" t="s">
        <v>12693</v>
      </c>
      <c r="J2730" s="193" t="s">
        <v>12717</v>
      </c>
      <c r="K2730" s="193" t="s">
        <v>7120</v>
      </c>
      <c r="L2730" s="193" t="s">
        <v>2830</v>
      </c>
      <c r="M2730" s="193" t="s">
        <v>7110</v>
      </c>
      <c r="N2730" s="193" t="s">
        <v>12718</v>
      </c>
      <c r="O2730" s="193" t="s">
        <v>12800</v>
      </c>
      <c r="P2730" s="219" t="n">
        <v>43234</v>
      </c>
      <c r="Q2730" s="219" t="n">
        <v>43264</v>
      </c>
      <c r="R2730" s="193" t="n">
        <v>1</v>
      </c>
      <c r="S2730" s="193" t="s">
        <v>7130</v>
      </c>
      <c r="T2730" s="193" t="n">
        <v>2.61</v>
      </c>
      <c r="U2730" s="193" t="n">
        <v>-0.16</v>
      </c>
      <c r="V2730" s="193" t="n">
        <v>5.38</v>
      </c>
      <c r="W2730" s="193" t="s">
        <v>12720</v>
      </c>
      <c r="X2730" s="196"/>
      <c r="Y2730" s="196"/>
      <c r="Z2730" s="196" t="n">
        <v>1</v>
      </c>
      <c r="AE2730" s="94" t="e">
        <f aca="false" t="array" ref="AE2730:AK2730">_xlfn.torow(_xlfn.unique(_xlfn._xlws.filter(cat_table[Subsector],$E2730=cat_table[Sector],"")))</f>
        <v>#NAME?</v>
      </c>
      <c r="AF2730" s="94" t="e">
        <v>#NAME?</v>
      </c>
      <c r="AG2730" s="94" t="e">
        <v>#NAME?</v>
      </c>
      <c r="AH2730" s="94" t="e">
        <v>#NAME?</v>
      </c>
      <c r="AI2730" s="94" t="e">
        <v>#NAME?</v>
      </c>
      <c r="AJ2730" s="94" t="e">
        <v>#NAME?</v>
      </c>
      <c r="AK2730" s="94" t="e">
        <v>#NAME?</v>
      </c>
      <c r="AO2730" s="94" t="e">
        <f aca="false" t="array" ref="AO2730:AT2730">_xlfn.torow(_xlfn.unique(_xlfn._xlws.filter(cat_table[Sub-subsector],($E2730=cat_table[Sector])*($F2730=cat_table[Subsector]),"")))</f>
        <v>#NAME?</v>
      </c>
      <c r="AP2730" s="94" t="e">
        <v>#NAME?</v>
      </c>
      <c r="AQ2730" s="94" t="e">
        <v>#NAME?</v>
      </c>
      <c r="AR2730" s="94" t="e">
        <v>#NAME?</v>
      </c>
      <c r="AS2730" s="94" t="e">
        <v>#NAME?</v>
      </c>
      <c r="AT2730" s="94" t="e">
        <v>#NAME?</v>
      </c>
    </row>
    <row r="2731" customFormat="false" ht="15" hidden="false" customHeight="true" outlineLevel="0" collapsed="false">
      <c r="A2731" s="193" t="s">
        <v>12801</v>
      </c>
      <c r="B2731" s="20" t="str">
        <f aca="false">INDEX(Table2[], MATCH(L2731, Location_ID!$D$2:$D$648, 0), 1)</f>
        <v>bd61a2d3-2f4e-4c28-81c7-e18bb676010e</v>
      </c>
      <c r="C2731" s="193" t="s">
        <v>1299</v>
      </c>
      <c r="D2731" s="273" t="s">
        <v>354</v>
      </c>
      <c r="E2731" s="193" t="s">
        <v>7134</v>
      </c>
      <c r="F2731" s="193" t="s">
        <v>7135</v>
      </c>
      <c r="G2731" s="193" t="s">
        <v>7895</v>
      </c>
      <c r="H2731" s="196"/>
      <c r="I2731" s="193" t="s">
        <v>12693</v>
      </c>
      <c r="J2731" s="193" t="s">
        <v>12717</v>
      </c>
      <c r="K2731" s="193" t="s">
        <v>7120</v>
      </c>
      <c r="L2731" s="193" t="s">
        <v>2830</v>
      </c>
      <c r="M2731" s="193" t="s">
        <v>7110</v>
      </c>
      <c r="N2731" s="193" t="s">
        <v>12718</v>
      </c>
      <c r="O2731" s="193" t="s">
        <v>12802</v>
      </c>
      <c r="P2731" s="219" t="n">
        <v>43234</v>
      </c>
      <c r="Q2731" s="219" t="n">
        <v>43264</v>
      </c>
      <c r="R2731" s="193" t="n">
        <v>1</v>
      </c>
      <c r="S2731" s="193" t="s">
        <v>7130</v>
      </c>
      <c r="T2731" s="193" t="n">
        <v>2.02</v>
      </c>
      <c r="U2731" s="193"/>
      <c r="V2731" s="193"/>
      <c r="W2731" s="193" t="s">
        <v>12720</v>
      </c>
      <c r="X2731" s="196"/>
      <c r="Y2731" s="196"/>
      <c r="Z2731" s="196" t="n">
        <v>0</v>
      </c>
      <c r="AE2731" s="94" t="e">
        <f aca="false" t="array" ref="AE2731:AK2731">_xlfn.torow(_xlfn.unique(_xlfn._xlws.filter(cat_table[Subsector],$E2731=cat_table[Sector],"")))</f>
        <v>#NAME?</v>
      </c>
      <c r="AF2731" s="94" t="e">
        <v>#NAME?</v>
      </c>
      <c r="AG2731" s="94" t="e">
        <v>#NAME?</v>
      </c>
      <c r="AH2731" s="94" t="e">
        <v>#NAME?</v>
      </c>
      <c r="AI2731" s="94" t="e">
        <v>#NAME?</v>
      </c>
      <c r="AJ2731" s="94" t="e">
        <v>#NAME?</v>
      </c>
      <c r="AK2731" s="94" t="e">
        <v>#NAME?</v>
      </c>
      <c r="AO2731" s="94" t="e">
        <f aca="false" t="array" ref="AO2731:AT2731">_xlfn.torow(_xlfn.unique(_xlfn._xlws.filter(cat_table[Sub-subsector],($E2731=cat_table[Sector])*($F2731=cat_table[Subsector]),"")))</f>
        <v>#NAME?</v>
      </c>
      <c r="AP2731" s="94" t="e">
        <v>#NAME?</v>
      </c>
      <c r="AQ2731" s="94" t="e">
        <v>#NAME?</v>
      </c>
      <c r="AR2731" s="94" t="e">
        <v>#NAME?</v>
      </c>
      <c r="AS2731" s="94" t="e">
        <v>#NAME?</v>
      </c>
      <c r="AT2731" s="94" t="e">
        <v>#NAME?</v>
      </c>
    </row>
    <row r="2732" customFormat="false" ht="15" hidden="false" customHeight="true" outlineLevel="0" collapsed="false">
      <c r="A2732" s="222" t="s">
        <v>12803</v>
      </c>
      <c r="B2732" s="20" t="str">
        <f aca="false">INDEX(Table2[], MATCH(L2732, Location_ID!$D$2:$D$648, 0), 1)</f>
        <v>bd61a2d3-2f4e-4c28-81c7-e18bb676010e</v>
      </c>
      <c r="C2732" s="193" t="s">
        <v>1299</v>
      </c>
      <c r="D2732" s="273" t="s">
        <v>354</v>
      </c>
      <c r="E2732" s="193" t="s">
        <v>7134</v>
      </c>
      <c r="F2732" s="193" t="s">
        <v>7135</v>
      </c>
      <c r="G2732" s="193" t="s">
        <v>7895</v>
      </c>
      <c r="H2732" s="196"/>
      <c r="I2732" s="193" t="s">
        <v>12693</v>
      </c>
      <c r="J2732" s="193" t="s">
        <v>12717</v>
      </c>
      <c r="K2732" s="193" t="s">
        <v>7120</v>
      </c>
      <c r="L2732" s="193" t="s">
        <v>2830</v>
      </c>
      <c r="M2732" s="193" t="s">
        <v>7110</v>
      </c>
      <c r="N2732" s="193" t="s">
        <v>12718</v>
      </c>
      <c r="O2732" s="193" t="s">
        <v>12804</v>
      </c>
      <c r="P2732" s="219" t="n">
        <v>43234</v>
      </c>
      <c r="Q2732" s="219" t="n">
        <v>43264</v>
      </c>
      <c r="R2732" s="193" t="n">
        <v>1</v>
      </c>
      <c r="S2732" s="193" t="s">
        <v>7130</v>
      </c>
      <c r="T2732" s="193" t="n">
        <v>1.01</v>
      </c>
      <c r="U2732" s="193"/>
      <c r="V2732" s="193"/>
      <c r="W2732" s="193" t="s">
        <v>12720</v>
      </c>
      <c r="X2732" s="196"/>
      <c r="Y2732" s="196"/>
      <c r="Z2732" s="196" t="n">
        <v>0</v>
      </c>
      <c r="AE2732" s="94" t="e">
        <f aca="false" t="array" ref="AE2732:AK2732">_xlfn.torow(_xlfn.unique(_xlfn._xlws.filter(cat_table[Subsector],$E2732=cat_table[Sector],"")))</f>
        <v>#NAME?</v>
      </c>
      <c r="AF2732" s="94" t="e">
        <v>#NAME?</v>
      </c>
      <c r="AG2732" s="94" t="e">
        <v>#NAME?</v>
      </c>
      <c r="AH2732" s="94" t="e">
        <v>#NAME?</v>
      </c>
      <c r="AI2732" s="94" t="e">
        <v>#NAME?</v>
      </c>
      <c r="AJ2732" s="94" t="e">
        <v>#NAME?</v>
      </c>
      <c r="AK2732" s="94" t="e">
        <v>#NAME?</v>
      </c>
      <c r="AO2732" s="94" t="e">
        <f aca="false" t="array" ref="AO2732:AT2732">_xlfn.torow(_xlfn.unique(_xlfn._xlws.filter(cat_table[Sub-subsector],($E2732=cat_table[Sector])*($F2732=cat_table[Subsector]),"")))</f>
        <v>#NAME?</v>
      </c>
      <c r="AP2732" s="94" t="e">
        <v>#NAME?</v>
      </c>
      <c r="AQ2732" s="94" t="e">
        <v>#NAME?</v>
      </c>
      <c r="AR2732" s="94" t="e">
        <v>#NAME?</v>
      </c>
      <c r="AS2732" s="94" t="e">
        <v>#NAME?</v>
      </c>
      <c r="AT2732" s="94" t="e">
        <v>#NAME?</v>
      </c>
    </row>
    <row r="2733" customFormat="false" ht="15" hidden="false" customHeight="true" outlineLevel="0" collapsed="false">
      <c r="A2733" s="193" t="s">
        <v>12805</v>
      </c>
      <c r="B2733" s="20" t="str">
        <f aca="false">INDEX(Table2[], MATCH(L2733, Location_ID!$D$2:$D$648, 0), 1)</f>
        <v>bd61a2d3-2f4e-4c28-81c7-e18bb676010e</v>
      </c>
      <c r="C2733" s="193" t="s">
        <v>1299</v>
      </c>
      <c r="D2733" s="273" t="s">
        <v>354</v>
      </c>
      <c r="E2733" s="193" t="s">
        <v>7134</v>
      </c>
      <c r="F2733" s="193" t="s">
        <v>7135</v>
      </c>
      <c r="G2733" s="193" t="s">
        <v>7895</v>
      </c>
      <c r="H2733" s="196"/>
      <c r="I2733" s="193" t="s">
        <v>12693</v>
      </c>
      <c r="J2733" s="193" t="s">
        <v>12717</v>
      </c>
      <c r="K2733" s="193" t="s">
        <v>7120</v>
      </c>
      <c r="L2733" s="193" t="s">
        <v>2830</v>
      </c>
      <c r="M2733" s="193" t="s">
        <v>7110</v>
      </c>
      <c r="N2733" s="193" t="s">
        <v>12718</v>
      </c>
      <c r="O2733" s="193" t="s">
        <v>12806</v>
      </c>
      <c r="P2733" s="219" t="n">
        <v>43234</v>
      </c>
      <c r="Q2733" s="219" t="n">
        <v>43264</v>
      </c>
      <c r="R2733" s="193" t="n">
        <v>1</v>
      </c>
      <c r="S2733" s="193" t="s">
        <v>7130</v>
      </c>
      <c r="T2733" s="193" t="n">
        <v>30.24</v>
      </c>
      <c r="U2733" s="193"/>
      <c r="V2733" s="193"/>
      <c r="W2733" s="193" t="s">
        <v>12720</v>
      </c>
      <c r="X2733" s="196"/>
      <c r="Y2733" s="196"/>
      <c r="Z2733" s="196" t="n">
        <v>0</v>
      </c>
      <c r="AE2733" s="94" t="e">
        <f aca="false" t="array" ref="AE2733:AK2733">_xlfn.torow(_xlfn.unique(_xlfn._xlws.filter(cat_table[Subsector],$E2733=cat_table[Sector],"")))</f>
        <v>#NAME?</v>
      </c>
      <c r="AF2733" s="94" t="e">
        <v>#NAME?</v>
      </c>
      <c r="AG2733" s="94" t="e">
        <v>#NAME?</v>
      </c>
      <c r="AH2733" s="94" t="e">
        <v>#NAME?</v>
      </c>
      <c r="AI2733" s="94" t="e">
        <v>#NAME?</v>
      </c>
      <c r="AJ2733" s="94" t="e">
        <v>#NAME?</v>
      </c>
      <c r="AK2733" s="94" t="e">
        <v>#NAME?</v>
      </c>
      <c r="AO2733" s="94" t="e">
        <f aca="false" t="array" ref="AO2733:AT2733">_xlfn.torow(_xlfn.unique(_xlfn._xlws.filter(cat_table[Sub-subsector],($E2733=cat_table[Sector])*($F2733=cat_table[Subsector]),"")))</f>
        <v>#NAME?</v>
      </c>
      <c r="AP2733" s="94" t="e">
        <v>#NAME?</v>
      </c>
      <c r="AQ2733" s="94" t="e">
        <v>#NAME?</v>
      </c>
      <c r="AR2733" s="94" t="e">
        <v>#NAME?</v>
      </c>
      <c r="AS2733" s="94" t="e">
        <v>#NAME?</v>
      </c>
      <c r="AT2733" s="94" t="e">
        <v>#NAME?</v>
      </c>
    </row>
    <row r="2734" customFormat="false" ht="15" hidden="false" customHeight="true" outlineLevel="0" collapsed="false">
      <c r="A2734" s="193" t="s">
        <v>12807</v>
      </c>
      <c r="B2734" s="20" t="str">
        <f aca="false">INDEX(Table2[], MATCH(L2734, Location_ID!$D$2:$D$648, 0), 1)</f>
        <v>47d2d148-8222-465b-a639-497bf688da4d</v>
      </c>
      <c r="C2734" s="193" t="s">
        <v>1299</v>
      </c>
      <c r="D2734" s="273" t="s">
        <v>354</v>
      </c>
      <c r="E2734" s="193" t="s">
        <v>7134</v>
      </c>
      <c r="F2734" s="193" t="s">
        <v>7135</v>
      </c>
      <c r="G2734" s="193" t="s">
        <v>7895</v>
      </c>
      <c r="H2734" s="196"/>
      <c r="I2734" s="193" t="s">
        <v>12693</v>
      </c>
      <c r="J2734" s="193" t="s">
        <v>12717</v>
      </c>
      <c r="K2734" s="193" t="s">
        <v>7120</v>
      </c>
      <c r="L2734" s="193" t="s">
        <v>2832</v>
      </c>
      <c r="M2734" s="193" t="s">
        <v>7110</v>
      </c>
      <c r="N2734" s="193" t="s">
        <v>12718</v>
      </c>
      <c r="O2734" s="193" t="s">
        <v>12808</v>
      </c>
      <c r="P2734" s="219" t="n">
        <v>43234</v>
      </c>
      <c r="Q2734" s="219" t="n">
        <v>43264</v>
      </c>
      <c r="R2734" s="193" t="n">
        <v>1</v>
      </c>
      <c r="S2734" s="193" t="s">
        <v>7130</v>
      </c>
      <c r="T2734" s="193" t="n">
        <v>17.27</v>
      </c>
      <c r="U2734" s="193" t="n">
        <v>14.01</v>
      </c>
      <c r="V2734" s="193" t="n">
        <v>20.53</v>
      </c>
      <c r="W2734" s="193" t="s">
        <v>12720</v>
      </c>
      <c r="X2734" s="196"/>
      <c r="Y2734" s="196"/>
      <c r="Z2734" s="196" t="n">
        <v>1</v>
      </c>
      <c r="AE2734" s="94" t="e">
        <f aca="false" t="array" ref="AE2734:AK2734">_xlfn.torow(_xlfn.unique(_xlfn._xlws.filter(cat_table[Subsector],$E2734=cat_table[Sector],"")))</f>
        <v>#NAME?</v>
      </c>
      <c r="AF2734" s="94" t="e">
        <v>#NAME?</v>
      </c>
      <c r="AG2734" s="94" t="e">
        <v>#NAME?</v>
      </c>
      <c r="AH2734" s="94" t="e">
        <v>#NAME?</v>
      </c>
      <c r="AI2734" s="94" t="e">
        <v>#NAME?</v>
      </c>
      <c r="AJ2734" s="94" t="e">
        <v>#NAME?</v>
      </c>
      <c r="AK2734" s="94" t="e">
        <v>#NAME?</v>
      </c>
      <c r="AO2734" s="94" t="e">
        <f aca="false" t="array" ref="AO2734:AT2734">_xlfn.torow(_xlfn.unique(_xlfn._xlws.filter(cat_table[Sub-subsector],($E2734=cat_table[Sector])*($F2734=cat_table[Subsector]),"")))</f>
        <v>#NAME?</v>
      </c>
      <c r="AP2734" s="94" t="e">
        <v>#NAME?</v>
      </c>
      <c r="AQ2734" s="94" t="e">
        <v>#NAME?</v>
      </c>
      <c r="AR2734" s="94" t="e">
        <v>#NAME?</v>
      </c>
      <c r="AS2734" s="94" t="e">
        <v>#NAME?</v>
      </c>
      <c r="AT2734" s="94" t="e">
        <v>#NAME?</v>
      </c>
    </row>
    <row r="2735" customFormat="false" ht="15" hidden="false" customHeight="true" outlineLevel="0" collapsed="false">
      <c r="A2735" s="193" t="s">
        <v>12809</v>
      </c>
      <c r="B2735" s="20" t="str">
        <f aca="false">INDEX(Table2[], MATCH(L2735, Location_ID!$D$2:$D$648, 0), 1)</f>
        <v>47d2d148-8222-465b-a639-497bf688da4d</v>
      </c>
      <c r="C2735" s="193" t="s">
        <v>1299</v>
      </c>
      <c r="D2735" s="273" t="s">
        <v>354</v>
      </c>
      <c r="E2735" s="193" t="s">
        <v>7134</v>
      </c>
      <c r="F2735" s="193" t="s">
        <v>7135</v>
      </c>
      <c r="G2735" s="193" t="s">
        <v>7895</v>
      </c>
      <c r="H2735" s="196"/>
      <c r="I2735" s="193" t="s">
        <v>12693</v>
      </c>
      <c r="J2735" s="193" t="s">
        <v>12717</v>
      </c>
      <c r="K2735" s="193" t="s">
        <v>7120</v>
      </c>
      <c r="L2735" s="193" t="s">
        <v>2832</v>
      </c>
      <c r="M2735" s="193" t="s">
        <v>7110</v>
      </c>
      <c r="N2735" s="193" t="s">
        <v>12718</v>
      </c>
      <c r="O2735" s="193" t="s">
        <v>12810</v>
      </c>
      <c r="P2735" s="219" t="n">
        <v>43234</v>
      </c>
      <c r="Q2735" s="219" t="n">
        <v>43264</v>
      </c>
      <c r="R2735" s="193" t="n">
        <v>1</v>
      </c>
      <c r="S2735" s="193" t="s">
        <v>7130</v>
      </c>
      <c r="T2735" s="193" t="n">
        <v>17.51</v>
      </c>
      <c r="U2735" s="193"/>
      <c r="V2735" s="193"/>
      <c r="W2735" s="193" t="s">
        <v>12720</v>
      </c>
      <c r="X2735" s="196"/>
      <c r="Y2735" s="196"/>
      <c r="Z2735" s="196" t="n">
        <v>0</v>
      </c>
      <c r="AE2735" s="94" t="e">
        <f aca="false" t="array" ref="AE2735:AK2735">_xlfn.torow(_xlfn.unique(_xlfn._xlws.filter(cat_table[Subsector],$E2735=cat_table[Sector],"")))</f>
        <v>#NAME?</v>
      </c>
      <c r="AF2735" s="94" t="e">
        <v>#NAME?</v>
      </c>
      <c r="AG2735" s="94" t="e">
        <v>#NAME?</v>
      </c>
      <c r="AH2735" s="94" t="e">
        <v>#NAME?</v>
      </c>
      <c r="AI2735" s="94" t="e">
        <v>#NAME?</v>
      </c>
      <c r="AJ2735" s="94" t="e">
        <v>#NAME?</v>
      </c>
      <c r="AK2735" s="94" t="e">
        <v>#NAME?</v>
      </c>
      <c r="AO2735" s="94" t="e">
        <f aca="false" t="array" ref="AO2735:AT2735">_xlfn.torow(_xlfn.unique(_xlfn._xlws.filter(cat_table[Sub-subsector],($E2735=cat_table[Sector])*($F2735=cat_table[Subsector]),"")))</f>
        <v>#NAME?</v>
      </c>
      <c r="AP2735" s="94" t="e">
        <v>#NAME?</v>
      </c>
      <c r="AQ2735" s="94" t="e">
        <v>#NAME?</v>
      </c>
      <c r="AR2735" s="94" t="e">
        <v>#NAME?</v>
      </c>
      <c r="AS2735" s="94" t="e">
        <v>#NAME?</v>
      </c>
      <c r="AT2735" s="94" t="e">
        <v>#NAME?</v>
      </c>
    </row>
    <row r="2736" customFormat="false" ht="15" hidden="false" customHeight="true" outlineLevel="0" collapsed="false">
      <c r="A2736" s="193" t="s">
        <v>12811</v>
      </c>
      <c r="B2736" s="20" t="str">
        <f aca="false">INDEX(Table2[], MATCH(L2736, Location_ID!$D$2:$D$648, 0), 1)</f>
        <v>47d2d148-8222-465b-a639-497bf688da4d</v>
      </c>
      <c r="C2736" s="193" t="s">
        <v>1299</v>
      </c>
      <c r="D2736" s="273" t="s">
        <v>354</v>
      </c>
      <c r="E2736" s="193" t="s">
        <v>7134</v>
      </c>
      <c r="F2736" s="193" t="s">
        <v>7135</v>
      </c>
      <c r="G2736" s="193" t="s">
        <v>7895</v>
      </c>
      <c r="H2736" s="196"/>
      <c r="I2736" s="193" t="s">
        <v>12693</v>
      </c>
      <c r="J2736" s="193" t="s">
        <v>12717</v>
      </c>
      <c r="K2736" s="193" t="s">
        <v>7120</v>
      </c>
      <c r="L2736" s="193" t="s">
        <v>2832</v>
      </c>
      <c r="M2736" s="193" t="s">
        <v>7110</v>
      </c>
      <c r="N2736" s="193" t="s">
        <v>12718</v>
      </c>
      <c r="O2736" s="193" t="s">
        <v>12812</v>
      </c>
      <c r="P2736" s="219" t="n">
        <v>43234</v>
      </c>
      <c r="Q2736" s="219" t="n">
        <v>43264</v>
      </c>
      <c r="R2736" s="193" t="n">
        <v>1</v>
      </c>
      <c r="S2736" s="193" t="s">
        <v>7130</v>
      </c>
      <c r="T2736" s="193" t="n">
        <v>11.01</v>
      </c>
      <c r="U2736" s="193"/>
      <c r="V2736" s="193"/>
      <c r="W2736" s="193" t="s">
        <v>12720</v>
      </c>
      <c r="X2736" s="196"/>
      <c r="Y2736" s="196"/>
      <c r="Z2736" s="196" t="n">
        <v>0</v>
      </c>
      <c r="AE2736" s="94" t="e">
        <f aca="false" t="array" ref="AE2736:AK2736">_xlfn.torow(_xlfn.unique(_xlfn._xlws.filter(cat_table[Subsector],$E2736=cat_table[Sector],"")))</f>
        <v>#NAME?</v>
      </c>
      <c r="AF2736" s="94" t="e">
        <v>#NAME?</v>
      </c>
      <c r="AG2736" s="94" t="e">
        <v>#NAME?</v>
      </c>
      <c r="AH2736" s="94" t="e">
        <v>#NAME?</v>
      </c>
      <c r="AI2736" s="94" t="e">
        <v>#NAME?</v>
      </c>
      <c r="AJ2736" s="94" t="e">
        <v>#NAME?</v>
      </c>
      <c r="AK2736" s="94" t="e">
        <v>#NAME?</v>
      </c>
      <c r="AO2736" s="94" t="e">
        <f aca="false" t="array" ref="AO2736:AT2736">_xlfn.torow(_xlfn.unique(_xlfn._xlws.filter(cat_table[Sub-subsector],($E2736=cat_table[Sector])*($F2736=cat_table[Subsector]),"")))</f>
        <v>#NAME?</v>
      </c>
      <c r="AP2736" s="94" t="e">
        <v>#NAME?</v>
      </c>
      <c r="AQ2736" s="94" t="e">
        <v>#NAME?</v>
      </c>
      <c r="AR2736" s="94" t="e">
        <v>#NAME?</v>
      </c>
      <c r="AS2736" s="94" t="e">
        <v>#NAME?</v>
      </c>
      <c r="AT2736" s="94" t="e">
        <v>#NAME?</v>
      </c>
    </row>
    <row r="2737" customFormat="false" ht="15" hidden="false" customHeight="true" outlineLevel="0" collapsed="false">
      <c r="A2737" s="193" t="s">
        <v>12813</v>
      </c>
      <c r="B2737" s="20" t="str">
        <f aca="false">INDEX(Table2[], MATCH(L2737, Location_ID!$D$2:$D$648, 0), 1)</f>
        <v>47d2d148-8222-465b-a639-497bf688da4d</v>
      </c>
      <c r="C2737" s="193" t="s">
        <v>1299</v>
      </c>
      <c r="D2737" s="273" t="s">
        <v>354</v>
      </c>
      <c r="E2737" s="193" t="s">
        <v>7134</v>
      </c>
      <c r="F2737" s="193" t="s">
        <v>7135</v>
      </c>
      <c r="G2737" s="193" t="s">
        <v>7895</v>
      </c>
      <c r="H2737" s="196"/>
      <c r="I2737" s="193" t="s">
        <v>12693</v>
      </c>
      <c r="J2737" s="193" t="s">
        <v>12717</v>
      </c>
      <c r="K2737" s="193" t="s">
        <v>7120</v>
      </c>
      <c r="L2737" s="193" t="s">
        <v>2832</v>
      </c>
      <c r="M2737" s="193" t="s">
        <v>7110</v>
      </c>
      <c r="N2737" s="193" t="s">
        <v>12718</v>
      </c>
      <c r="O2737" s="193" t="s">
        <v>12814</v>
      </c>
      <c r="P2737" s="219" t="n">
        <v>43234</v>
      </c>
      <c r="Q2737" s="219" t="n">
        <v>43264</v>
      </c>
      <c r="R2737" s="193" t="n">
        <v>1</v>
      </c>
      <c r="S2737" s="193" t="s">
        <v>7130</v>
      </c>
      <c r="T2737" s="193" t="n">
        <v>26.34</v>
      </c>
      <c r="U2737" s="193"/>
      <c r="V2737" s="193"/>
      <c r="W2737" s="193" t="s">
        <v>12720</v>
      </c>
      <c r="X2737" s="196"/>
      <c r="Y2737" s="196"/>
      <c r="Z2737" s="196" t="n">
        <v>0</v>
      </c>
      <c r="AE2737" s="94" t="e">
        <f aca="false" t="array" ref="AE2737:AK2737">_xlfn.torow(_xlfn.unique(_xlfn._xlws.filter(cat_table[Subsector],$E2737=cat_table[Sector],"")))</f>
        <v>#NAME?</v>
      </c>
      <c r="AF2737" s="94" t="e">
        <v>#NAME?</v>
      </c>
      <c r="AG2737" s="94" t="e">
        <v>#NAME?</v>
      </c>
      <c r="AH2737" s="94" t="e">
        <v>#NAME?</v>
      </c>
      <c r="AI2737" s="94" t="e">
        <v>#NAME?</v>
      </c>
      <c r="AJ2737" s="94" t="e">
        <v>#NAME?</v>
      </c>
      <c r="AK2737" s="94" t="e">
        <v>#NAME?</v>
      </c>
      <c r="AO2737" s="94" t="e">
        <f aca="false" t="array" ref="AO2737:AT2737">_xlfn.torow(_xlfn.unique(_xlfn._xlws.filter(cat_table[Sub-subsector],($E2737=cat_table[Sector])*($F2737=cat_table[Subsector]),"")))</f>
        <v>#NAME?</v>
      </c>
      <c r="AP2737" s="94" t="e">
        <v>#NAME?</v>
      </c>
      <c r="AQ2737" s="94" t="e">
        <v>#NAME?</v>
      </c>
      <c r="AR2737" s="94" t="e">
        <v>#NAME?</v>
      </c>
      <c r="AS2737" s="94" t="e">
        <v>#NAME?</v>
      </c>
      <c r="AT2737" s="94" t="e">
        <v>#NAME?</v>
      </c>
    </row>
    <row r="2738" customFormat="false" ht="15" hidden="false" customHeight="true" outlineLevel="0" collapsed="false">
      <c r="A2738" s="193" t="s">
        <v>12815</v>
      </c>
      <c r="B2738" s="20" t="str">
        <f aca="false">INDEX(Table2[], MATCH(L2738, Location_ID!$D$2:$D$648, 0), 1)</f>
        <v>47d2d148-8222-465b-a639-497bf688da4d</v>
      </c>
      <c r="C2738" s="193" t="s">
        <v>1299</v>
      </c>
      <c r="D2738" s="273" t="s">
        <v>354</v>
      </c>
      <c r="E2738" s="193" t="s">
        <v>7134</v>
      </c>
      <c r="F2738" s="193" t="s">
        <v>7135</v>
      </c>
      <c r="G2738" s="193" t="s">
        <v>7895</v>
      </c>
      <c r="H2738" s="196"/>
      <c r="I2738" s="193" t="s">
        <v>12693</v>
      </c>
      <c r="J2738" s="193" t="s">
        <v>12717</v>
      </c>
      <c r="K2738" s="193" t="s">
        <v>7120</v>
      </c>
      <c r="L2738" s="193" t="s">
        <v>2832</v>
      </c>
      <c r="M2738" s="193" t="s">
        <v>7110</v>
      </c>
      <c r="N2738" s="193" t="s">
        <v>12718</v>
      </c>
      <c r="O2738" s="193" t="s">
        <v>12816</v>
      </c>
      <c r="P2738" s="219" t="n">
        <v>43234</v>
      </c>
      <c r="Q2738" s="219" t="n">
        <v>43264</v>
      </c>
      <c r="R2738" s="193" t="n">
        <v>1</v>
      </c>
      <c r="S2738" s="193" t="s">
        <v>7130</v>
      </c>
      <c r="T2738" s="193" t="n">
        <v>32.71</v>
      </c>
      <c r="U2738" s="193" t="n">
        <v>29.04</v>
      </c>
      <c r="V2738" s="193" t="n">
        <v>36.38</v>
      </c>
      <c r="W2738" s="193" t="s">
        <v>12720</v>
      </c>
      <c r="X2738" s="196"/>
      <c r="Y2738" s="196"/>
      <c r="Z2738" s="196" t="n">
        <v>1</v>
      </c>
      <c r="AE2738" s="94" t="e">
        <f aca="false" t="array" ref="AE2738:AK2738">_xlfn.torow(_xlfn.unique(_xlfn._xlws.filter(cat_table[Subsector],$E2738=cat_table[Sector],"")))</f>
        <v>#NAME?</v>
      </c>
      <c r="AF2738" s="94" t="e">
        <v>#NAME?</v>
      </c>
      <c r="AG2738" s="94" t="e">
        <v>#NAME?</v>
      </c>
      <c r="AH2738" s="94" t="e">
        <v>#NAME?</v>
      </c>
      <c r="AI2738" s="94" t="e">
        <v>#NAME?</v>
      </c>
      <c r="AJ2738" s="94" t="e">
        <v>#NAME?</v>
      </c>
      <c r="AK2738" s="94" t="e">
        <v>#NAME?</v>
      </c>
      <c r="AO2738" s="94" t="e">
        <f aca="false" t="array" ref="AO2738:AT2738">_xlfn.torow(_xlfn.unique(_xlfn._xlws.filter(cat_table[Sub-subsector],($E2738=cat_table[Sector])*($F2738=cat_table[Subsector]),"")))</f>
        <v>#NAME?</v>
      </c>
      <c r="AP2738" s="94" t="e">
        <v>#NAME?</v>
      </c>
      <c r="AQ2738" s="94" t="e">
        <v>#NAME?</v>
      </c>
      <c r="AR2738" s="94" t="e">
        <v>#NAME?</v>
      </c>
      <c r="AS2738" s="94" t="e">
        <v>#NAME?</v>
      </c>
      <c r="AT2738" s="94" t="e">
        <v>#NAME?</v>
      </c>
    </row>
    <row r="2739" customFormat="false" ht="15" hidden="false" customHeight="true" outlineLevel="0" collapsed="false">
      <c r="A2739" s="193" t="s">
        <v>12817</v>
      </c>
      <c r="B2739" s="20" t="str">
        <f aca="false">INDEX(Table2[], MATCH(L2739, Location_ID!$D$2:$D$648, 0), 1)</f>
        <v>47d2d148-8222-465b-a639-497bf688da4d</v>
      </c>
      <c r="C2739" s="193" t="s">
        <v>1299</v>
      </c>
      <c r="D2739" s="273" t="s">
        <v>354</v>
      </c>
      <c r="E2739" s="193" t="s">
        <v>7134</v>
      </c>
      <c r="F2739" s="193" t="s">
        <v>7135</v>
      </c>
      <c r="G2739" s="193" t="s">
        <v>7895</v>
      </c>
      <c r="H2739" s="196"/>
      <c r="I2739" s="193" t="s">
        <v>12693</v>
      </c>
      <c r="J2739" s="193" t="s">
        <v>12717</v>
      </c>
      <c r="K2739" s="193" t="s">
        <v>7120</v>
      </c>
      <c r="L2739" s="193" t="s">
        <v>2832</v>
      </c>
      <c r="M2739" s="193" t="s">
        <v>7110</v>
      </c>
      <c r="N2739" s="193" t="s">
        <v>12718</v>
      </c>
      <c r="O2739" s="193" t="s">
        <v>12818</v>
      </c>
      <c r="P2739" s="219" t="n">
        <v>43234</v>
      </c>
      <c r="Q2739" s="219" t="n">
        <v>43264</v>
      </c>
      <c r="R2739" s="193" t="n">
        <v>1</v>
      </c>
      <c r="S2739" s="193" t="s">
        <v>7130</v>
      </c>
      <c r="T2739" s="193" t="n">
        <v>32.18</v>
      </c>
      <c r="U2739" s="193"/>
      <c r="V2739" s="193"/>
      <c r="W2739" s="193" t="s">
        <v>12720</v>
      </c>
      <c r="X2739" s="196"/>
      <c r="Y2739" s="196"/>
      <c r="Z2739" s="196" t="n">
        <v>0</v>
      </c>
      <c r="AE2739" s="94" t="e">
        <f aca="false" t="array" ref="AE2739:AK2739">_xlfn.torow(_xlfn.unique(_xlfn._xlws.filter(cat_table[Subsector],$E2739=cat_table[Sector],"")))</f>
        <v>#NAME?</v>
      </c>
      <c r="AF2739" s="94" t="e">
        <v>#NAME?</v>
      </c>
      <c r="AG2739" s="94" t="e">
        <v>#NAME?</v>
      </c>
      <c r="AH2739" s="94" t="e">
        <v>#NAME?</v>
      </c>
      <c r="AI2739" s="94" t="e">
        <v>#NAME?</v>
      </c>
      <c r="AJ2739" s="94" t="e">
        <v>#NAME?</v>
      </c>
      <c r="AK2739" s="94" t="e">
        <v>#NAME?</v>
      </c>
      <c r="AO2739" s="94" t="e">
        <f aca="false" t="array" ref="AO2739:AT2739">_xlfn.torow(_xlfn.unique(_xlfn._xlws.filter(cat_table[Sub-subsector],($E2739=cat_table[Sector])*($F2739=cat_table[Subsector]),"")))</f>
        <v>#NAME?</v>
      </c>
      <c r="AP2739" s="94" t="e">
        <v>#NAME?</v>
      </c>
      <c r="AQ2739" s="94" t="e">
        <v>#NAME?</v>
      </c>
      <c r="AR2739" s="94" t="e">
        <v>#NAME?</v>
      </c>
      <c r="AS2739" s="94" t="e">
        <v>#NAME?</v>
      </c>
      <c r="AT2739" s="94" t="e">
        <v>#NAME?</v>
      </c>
    </row>
    <row r="2740" customFormat="false" ht="15" hidden="false" customHeight="true" outlineLevel="0" collapsed="false">
      <c r="A2740" s="193" t="s">
        <v>12819</v>
      </c>
      <c r="B2740" s="20" t="str">
        <f aca="false">INDEX(Table2[], MATCH(L2740, Location_ID!$D$2:$D$648, 0), 1)</f>
        <v>47d2d148-8222-465b-a639-497bf688da4d</v>
      </c>
      <c r="C2740" s="193" t="s">
        <v>1299</v>
      </c>
      <c r="D2740" s="273" t="s">
        <v>354</v>
      </c>
      <c r="E2740" s="193" t="s">
        <v>7134</v>
      </c>
      <c r="F2740" s="193" t="s">
        <v>7135</v>
      </c>
      <c r="G2740" s="193" t="s">
        <v>7895</v>
      </c>
      <c r="H2740" s="196"/>
      <c r="I2740" s="193" t="s">
        <v>12693</v>
      </c>
      <c r="J2740" s="193" t="s">
        <v>12717</v>
      </c>
      <c r="K2740" s="193" t="s">
        <v>7120</v>
      </c>
      <c r="L2740" s="193" t="s">
        <v>2832</v>
      </c>
      <c r="M2740" s="193" t="s">
        <v>7110</v>
      </c>
      <c r="N2740" s="193" t="s">
        <v>12718</v>
      </c>
      <c r="O2740" s="193" t="s">
        <v>12820</v>
      </c>
      <c r="P2740" s="219" t="n">
        <v>43234</v>
      </c>
      <c r="Q2740" s="219" t="n">
        <v>43264</v>
      </c>
      <c r="R2740" s="193" t="n">
        <v>1</v>
      </c>
      <c r="S2740" s="193" t="s">
        <v>7130</v>
      </c>
      <c r="T2740" s="193" t="n">
        <v>27.85</v>
      </c>
      <c r="U2740" s="193"/>
      <c r="V2740" s="193"/>
      <c r="W2740" s="193" t="s">
        <v>12720</v>
      </c>
      <c r="X2740" s="196"/>
      <c r="Y2740" s="196"/>
      <c r="Z2740" s="196" t="n">
        <v>0</v>
      </c>
      <c r="AE2740" s="94" t="e">
        <f aca="false" t="array" ref="AE2740:AK2740">_xlfn.torow(_xlfn.unique(_xlfn._xlws.filter(cat_table[Subsector],$E2740=cat_table[Sector],"")))</f>
        <v>#NAME?</v>
      </c>
      <c r="AF2740" s="94" t="e">
        <v>#NAME?</v>
      </c>
      <c r="AG2740" s="94" t="e">
        <v>#NAME?</v>
      </c>
      <c r="AH2740" s="94" t="e">
        <v>#NAME?</v>
      </c>
      <c r="AI2740" s="94" t="e">
        <v>#NAME?</v>
      </c>
      <c r="AJ2740" s="94" t="e">
        <v>#NAME?</v>
      </c>
      <c r="AK2740" s="94" t="e">
        <v>#NAME?</v>
      </c>
      <c r="AO2740" s="94" t="e">
        <f aca="false" t="array" ref="AO2740:AT2740">_xlfn.torow(_xlfn.unique(_xlfn._xlws.filter(cat_table[Sub-subsector],($E2740=cat_table[Sector])*($F2740=cat_table[Subsector]),"")))</f>
        <v>#NAME?</v>
      </c>
      <c r="AP2740" s="94" t="e">
        <v>#NAME?</v>
      </c>
      <c r="AQ2740" s="94" t="e">
        <v>#NAME?</v>
      </c>
      <c r="AR2740" s="94" t="e">
        <v>#NAME?</v>
      </c>
      <c r="AS2740" s="94" t="e">
        <v>#NAME?</v>
      </c>
      <c r="AT2740" s="94" t="e">
        <v>#NAME?</v>
      </c>
    </row>
    <row r="2741" customFormat="false" ht="15" hidden="false" customHeight="true" outlineLevel="0" collapsed="false">
      <c r="A2741" s="193" t="s">
        <v>12821</v>
      </c>
      <c r="B2741" s="20" t="str">
        <f aca="false">INDEX(Table2[], MATCH(L2741, Location_ID!$D$2:$D$648, 0), 1)</f>
        <v>47d2d148-8222-465b-a639-497bf688da4d</v>
      </c>
      <c r="C2741" s="193" t="s">
        <v>1299</v>
      </c>
      <c r="D2741" s="273" t="s">
        <v>354</v>
      </c>
      <c r="E2741" s="193" t="s">
        <v>7134</v>
      </c>
      <c r="F2741" s="193" t="s">
        <v>7135</v>
      </c>
      <c r="G2741" s="193" t="s">
        <v>7895</v>
      </c>
      <c r="H2741" s="196"/>
      <c r="I2741" s="193" t="s">
        <v>12693</v>
      </c>
      <c r="J2741" s="193" t="s">
        <v>12717</v>
      </c>
      <c r="K2741" s="193" t="s">
        <v>7120</v>
      </c>
      <c r="L2741" s="193" t="s">
        <v>2832</v>
      </c>
      <c r="M2741" s="193" t="s">
        <v>7110</v>
      </c>
      <c r="N2741" s="193" t="s">
        <v>12718</v>
      </c>
      <c r="O2741" s="193" t="s">
        <v>12822</v>
      </c>
      <c r="P2741" s="219" t="n">
        <v>43234</v>
      </c>
      <c r="Q2741" s="219" t="n">
        <v>43264</v>
      </c>
      <c r="R2741" s="193" t="n">
        <v>1</v>
      </c>
      <c r="S2741" s="193" t="s">
        <v>7130</v>
      </c>
      <c r="T2741" s="193" t="n">
        <v>50.01</v>
      </c>
      <c r="U2741" s="193"/>
      <c r="V2741" s="193"/>
      <c r="W2741" s="193" t="s">
        <v>12720</v>
      </c>
      <c r="X2741" s="196"/>
      <c r="Y2741" s="196"/>
      <c r="Z2741" s="196" t="n">
        <v>0</v>
      </c>
      <c r="AE2741" s="94" t="e">
        <f aca="false" t="array" ref="AE2741:AK2741">_xlfn.torow(_xlfn.unique(_xlfn._xlws.filter(cat_table[Subsector],$E2741=cat_table[Sector],"")))</f>
        <v>#NAME?</v>
      </c>
      <c r="AF2741" s="94" t="e">
        <v>#NAME?</v>
      </c>
      <c r="AG2741" s="94" t="e">
        <v>#NAME?</v>
      </c>
      <c r="AH2741" s="94" t="e">
        <v>#NAME?</v>
      </c>
      <c r="AI2741" s="94" t="e">
        <v>#NAME?</v>
      </c>
      <c r="AJ2741" s="94" t="e">
        <v>#NAME?</v>
      </c>
      <c r="AK2741" s="94" t="e">
        <v>#NAME?</v>
      </c>
      <c r="AO2741" s="94" t="e">
        <f aca="false" t="array" ref="AO2741:AT2741">_xlfn.torow(_xlfn.unique(_xlfn._xlws.filter(cat_table[Sub-subsector],($E2741=cat_table[Sector])*($F2741=cat_table[Subsector]),"")))</f>
        <v>#NAME?</v>
      </c>
      <c r="AP2741" s="94" t="e">
        <v>#NAME?</v>
      </c>
      <c r="AQ2741" s="94" t="e">
        <v>#NAME?</v>
      </c>
      <c r="AR2741" s="94" t="e">
        <v>#NAME?</v>
      </c>
      <c r="AS2741" s="94" t="e">
        <v>#NAME?</v>
      </c>
      <c r="AT2741" s="94" t="e">
        <v>#NAME?</v>
      </c>
    </row>
    <row r="2742" customFormat="false" ht="15" hidden="false" customHeight="true" outlineLevel="0" collapsed="false">
      <c r="A2742" s="222" t="s">
        <v>12823</v>
      </c>
      <c r="B2742" s="20" t="str">
        <f aca="false">INDEX(Table2[], MATCH(L2742, Location_ID!$D$2:$D$648, 0), 1)</f>
        <v>f66fa44d-ed8e-4384-a910-f7efe0ee339a</v>
      </c>
      <c r="C2742" s="193" t="s">
        <v>1299</v>
      </c>
      <c r="D2742" s="273" t="s">
        <v>354</v>
      </c>
      <c r="E2742" s="193" t="s">
        <v>7134</v>
      </c>
      <c r="F2742" s="193" t="s">
        <v>7135</v>
      </c>
      <c r="G2742" s="193" t="s">
        <v>7895</v>
      </c>
      <c r="H2742" s="196"/>
      <c r="I2742" s="193" t="s">
        <v>12693</v>
      </c>
      <c r="J2742" s="193" t="s">
        <v>12717</v>
      </c>
      <c r="K2742" s="193" t="s">
        <v>7120</v>
      </c>
      <c r="L2742" s="193" t="s">
        <v>2834</v>
      </c>
      <c r="M2742" s="193" t="s">
        <v>7110</v>
      </c>
      <c r="N2742" s="193" t="s">
        <v>12718</v>
      </c>
      <c r="O2742" s="193" t="s">
        <v>12824</v>
      </c>
      <c r="P2742" s="219" t="n">
        <v>43234</v>
      </c>
      <c r="Q2742" s="219" t="n">
        <v>43264</v>
      </c>
      <c r="R2742" s="193" t="n">
        <v>1</v>
      </c>
      <c r="S2742" s="193" t="s">
        <v>7130</v>
      </c>
      <c r="T2742" s="193" t="n">
        <v>29.29</v>
      </c>
      <c r="U2742" s="193" t="n">
        <v>22.26</v>
      </c>
      <c r="V2742" s="193" t="n">
        <v>36.32</v>
      </c>
      <c r="W2742" s="193" t="s">
        <v>12720</v>
      </c>
      <c r="X2742" s="196"/>
      <c r="Y2742" s="196"/>
      <c r="Z2742" s="196" t="n">
        <v>1</v>
      </c>
      <c r="AE2742" s="94" t="e">
        <f aca="false" t="array" ref="AE2742:AK2742">_xlfn.torow(_xlfn.unique(_xlfn._xlws.filter(cat_table[Subsector],$E2742=cat_table[Sector],"")))</f>
        <v>#NAME?</v>
      </c>
      <c r="AF2742" s="94" t="e">
        <v>#NAME?</v>
      </c>
      <c r="AG2742" s="94" t="e">
        <v>#NAME?</v>
      </c>
      <c r="AH2742" s="94" t="e">
        <v>#NAME?</v>
      </c>
      <c r="AI2742" s="94" t="e">
        <v>#NAME?</v>
      </c>
      <c r="AJ2742" s="94" t="e">
        <v>#NAME?</v>
      </c>
      <c r="AK2742" s="94" t="e">
        <v>#NAME?</v>
      </c>
      <c r="AO2742" s="94" t="e">
        <f aca="false" t="array" ref="AO2742:AT2742">_xlfn.torow(_xlfn.unique(_xlfn._xlws.filter(cat_table[Sub-subsector],($E2742=cat_table[Sector])*($F2742=cat_table[Subsector]),"")))</f>
        <v>#NAME?</v>
      </c>
      <c r="AP2742" s="94" t="e">
        <v>#NAME?</v>
      </c>
      <c r="AQ2742" s="94" t="e">
        <v>#NAME?</v>
      </c>
      <c r="AR2742" s="94" t="e">
        <v>#NAME?</v>
      </c>
      <c r="AS2742" s="94" t="e">
        <v>#NAME?</v>
      </c>
      <c r="AT2742" s="94" t="e">
        <v>#NAME?</v>
      </c>
    </row>
    <row r="2743" customFormat="false" ht="15" hidden="false" customHeight="true" outlineLevel="0" collapsed="false">
      <c r="A2743" s="193" t="s">
        <v>12825</v>
      </c>
      <c r="B2743" s="20" t="str">
        <f aca="false">INDEX(Table2[], MATCH(L2743, Location_ID!$D$2:$D$648, 0), 1)</f>
        <v>f66fa44d-ed8e-4384-a910-f7efe0ee339a</v>
      </c>
      <c r="C2743" s="193" t="s">
        <v>1299</v>
      </c>
      <c r="D2743" s="273" t="s">
        <v>354</v>
      </c>
      <c r="E2743" s="193" t="s">
        <v>7134</v>
      </c>
      <c r="F2743" s="193" t="s">
        <v>7135</v>
      </c>
      <c r="G2743" s="193" t="s">
        <v>7895</v>
      </c>
      <c r="H2743" s="196"/>
      <c r="I2743" s="193" t="s">
        <v>12693</v>
      </c>
      <c r="J2743" s="193" t="s">
        <v>12717</v>
      </c>
      <c r="K2743" s="193" t="s">
        <v>7120</v>
      </c>
      <c r="L2743" s="193" t="s">
        <v>2834</v>
      </c>
      <c r="M2743" s="193" t="s">
        <v>7110</v>
      </c>
      <c r="N2743" s="193" t="s">
        <v>12718</v>
      </c>
      <c r="O2743" s="193" t="s">
        <v>12826</v>
      </c>
      <c r="P2743" s="219" t="n">
        <v>43234</v>
      </c>
      <c r="Q2743" s="219" t="n">
        <v>43264</v>
      </c>
      <c r="R2743" s="193" t="n">
        <v>1</v>
      </c>
      <c r="S2743" s="193" t="s">
        <v>7130</v>
      </c>
      <c r="T2743" s="193" t="n">
        <v>30.28</v>
      </c>
      <c r="U2743" s="193"/>
      <c r="V2743" s="193"/>
      <c r="W2743" s="193" t="s">
        <v>12720</v>
      </c>
      <c r="X2743" s="196"/>
      <c r="Y2743" s="196"/>
      <c r="Z2743" s="196" t="n">
        <v>0</v>
      </c>
      <c r="AE2743" s="94" t="e">
        <f aca="false" t="array" ref="AE2743:AK2743">_xlfn.torow(_xlfn.unique(_xlfn._xlws.filter(cat_table[Subsector],$E2743=cat_table[Sector],"")))</f>
        <v>#NAME?</v>
      </c>
      <c r="AF2743" s="94" t="e">
        <v>#NAME?</v>
      </c>
      <c r="AG2743" s="94" t="e">
        <v>#NAME?</v>
      </c>
      <c r="AH2743" s="94" t="e">
        <v>#NAME?</v>
      </c>
      <c r="AI2743" s="94" t="e">
        <v>#NAME?</v>
      </c>
      <c r="AJ2743" s="94" t="e">
        <v>#NAME?</v>
      </c>
      <c r="AK2743" s="94" t="e">
        <v>#NAME?</v>
      </c>
      <c r="AO2743" s="94" t="e">
        <f aca="false" t="array" ref="AO2743:AT2743">_xlfn.torow(_xlfn.unique(_xlfn._xlws.filter(cat_table[Sub-subsector],($E2743=cat_table[Sector])*($F2743=cat_table[Subsector]),"")))</f>
        <v>#NAME?</v>
      </c>
      <c r="AP2743" s="94" t="e">
        <v>#NAME?</v>
      </c>
      <c r="AQ2743" s="94" t="e">
        <v>#NAME?</v>
      </c>
      <c r="AR2743" s="94" t="e">
        <v>#NAME?</v>
      </c>
      <c r="AS2743" s="94" t="e">
        <v>#NAME?</v>
      </c>
      <c r="AT2743" s="94" t="e">
        <v>#NAME?</v>
      </c>
    </row>
    <row r="2744" customFormat="false" ht="15" hidden="false" customHeight="true" outlineLevel="0" collapsed="false">
      <c r="A2744" s="193" t="s">
        <v>12827</v>
      </c>
      <c r="B2744" s="20" t="str">
        <f aca="false">INDEX(Table2[], MATCH(L2744, Location_ID!$D$2:$D$648, 0), 1)</f>
        <v>f66fa44d-ed8e-4384-a910-f7efe0ee339a</v>
      </c>
      <c r="C2744" s="193" t="s">
        <v>1299</v>
      </c>
      <c r="D2744" s="273" t="s">
        <v>354</v>
      </c>
      <c r="E2744" s="193" t="s">
        <v>7134</v>
      </c>
      <c r="F2744" s="193" t="s">
        <v>7135</v>
      </c>
      <c r="G2744" s="193" t="s">
        <v>7895</v>
      </c>
      <c r="H2744" s="196"/>
      <c r="I2744" s="193" t="s">
        <v>12693</v>
      </c>
      <c r="J2744" s="193" t="s">
        <v>12717</v>
      </c>
      <c r="K2744" s="193" t="s">
        <v>7120</v>
      </c>
      <c r="L2744" s="193" t="s">
        <v>2834</v>
      </c>
      <c r="M2744" s="193" t="s">
        <v>7110</v>
      </c>
      <c r="N2744" s="193" t="s">
        <v>12718</v>
      </c>
      <c r="O2744" s="193" t="s">
        <v>12828</v>
      </c>
      <c r="P2744" s="219" t="n">
        <v>43234</v>
      </c>
      <c r="Q2744" s="219" t="n">
        <v>43264</v>
      </c>
      <c r="R2744" s="193" t="n">
        <v>1</v>
      </c>
      <c r="S2744" s="193" t="s">
        <v>7130</v>
      </c>
      <c r="T2744" s="193" t="n">
        <v>0</v>
      </c>
      <c r="U2744" s="193"/>
      <c r="V2744" s="193"/>
      <c r="W2744" s="193" t="s">
        <v>12720</v>
      </c>
      <c r="X2744" s="196"/>
      <c r="Y2744" s="196"/>
      <c r="Z2744" s="196" t="n">
        <v>0</v>
      </c>
      <c r="AE2744" s="94" t="e">
        <f aca="false" t="array" ref="AE2744:AK2744">_xlfn.torow(_xlfn.unique(_xlfn._xlws.filter(cat_table[Subsector],$E2744=cat_table[Sector],"")))</f>
        <v>#NAME?</v>
      </c>
      <c r="AF2744" s="94" t="e">
        <v>#NAME?</v>
      </c>
      <c r="AG2744" s="94" t="e">
        <v>#NAME?</v>
      </c>
      <c r="AH2744" s="94" t="e">
        <v>#NAME?</v>
      </c>
      <c r="AI2744" s="94" t="e">
        <v>#NAME?</v>
      </c>
      <c r="AJ2744" s="94" t="e">
        <v>#NAME?</v>
      </c>
      <c r="AK2744" s="94" t="e">
        <v>#NAME?</v>
      </c>
      <c r="AO2744" s="94" t="e">
        <f aca="false" t="array" ref="AO2744:AT2744">_xlfn.torow(_xlfn.unique(_xlfn._xlws.filter(cat_table[Sub-subsector],($E2744=cat_table[Sector])*($F2744=cat_table[Subsector]),"")))</f>
        <v>#NAME?</v>
      </c>
      <c r="AP2744" s="94" t="e">
        <v>#NAME?</v>
      </c>
      <c r="AQ2744" s="94" t="e">
        <v>#NAME?</v>
      </c>
      <c r="AR2744" s="94" t="e">
        <v>#NAME?</v>
      </c>
      <c r="AS2744" s="94" t="e">
        <v>#NAME?</v>
      </c>
      <c r="AT2744" s="94" t="e">
        <v>#NAME?</v>
      </c>
    </row>
    <row r="2745" customFormat="false" ht="15" hidden="false" customHeight="true" outlineLevel="0" collapsed="false">
      <c r="A2745" s="193" t="s">
        <v>12829</v>
      </c>
      <c r="B2745" s="20" t="str">
        <f aca="false">INDEX(Table2[], MATCH(L2745, Location_ID!$D$2:$D$648, 0), 1)</f>
        <v>f66fa44d-ed8e-4384-a910-f7efe0ee339a</v>
      </c>
      <c r="C2745" s="193" t="s">
        <v>1299</v>
      </c>
      <c r="D2745" s="273" t="s">
        <v>354</v>
      </c>
      <c r="E2745" s="193" t="s">
        <v>7134</v>
      </c>
      <c r="F2745" s="193" t="s">
        <v>7135</v>
      </c>
      <c r="G2745" s="193" t="s">
        <v>7895</v>
      </c>
      <c r="H2745" s="196"/>
      <c r="I2745" s="193" t="s">
        <v>12693</v>
      </c>
      <c r="J2745" s="193" t="s">
        <v>12717</v>
      </c>
      <c r="K2745" s="193" t="s">
        <v>7120</v>
      </c>
      <c r="L2745" s="193" t="s">
        <v>2834</v>
      </c>
      <c r="M2745" s="193" t="s">
        <v>7110</v>
      </c>
      <c r="N2745" s="193" t="s">
        <v>12718</v>
      </c>
      <c r="O2745" s="193" t="s">
        <v>12830</v>
      </c>
      <c r="P2745" s="219" t="n">
        <v>43234</v>
      </c>
      <c r="Q2745" s="219" t="n">
        <v>43264</v>
      </c>
      <c r="R2745" s="193" t="n">
        <v>1</v>
      </c>
      <c r="S2745" s="193" t="s">
        <v>7130</v>
      </c>
      <c r="T2745" s="193" t="n">
        <v>55.35</v>
      </c>
      <c r="U2745" s="193"/>
      <c r="V2745" s="193"/>
      <c r="W2745" s="193" t="s">
        <v>12720</v>
      </c>
      <c r="X2745" s="196"/>
      <c r="Y2745" s="196"/>
      <c r="Z2745" s="196" t="n">
        <v>0</v>
      </c>
      <c r="AE2745" s="94" t="e">
        <f aca="false" t="array" ref="AE2745:AK2745">_xlfn.torow(_xlfn.unique(_xlfn._xlws.filter(cat_table[Subsector],$E2745=cat_table[Sector],"")))</f>
        <v>#NAME?</v>
      </c>
      <c r="AF2745" s="94" t="e">
        <v>#NAME?</v>
      </c>
      <c r="AG2745" s="94" t="e">
        <v>#NAME?</v>
      </c>
      <c r="AH2745" s="94" t="e">
        <v>#NAME?</v>
      </c>
      <c r="AI2745" s="94" t="e">
        <v>#NAME?</v>
      </c>
      <c r="AJ2745" s="94" t="e">
        <v>#NAME?</v>
      </c>
      <c r="AK2745" s="94" t="e">
        <v>#NAME?</v>
      </c>
      <c r="AO2745" s="94" t="e">
        <f aca="false" t="array" ref="AO2745:AT2745">_xlfn.torow(_xlfn.unique(_xlfn._xlws.filter(cat_table[Sub-subsector],($E2745=cat_table[Sector])*($F2745=cat_table[Subsector]),"")))</f>
        <v>#NAME?</v>
      </c>
      <c r="AP2745" s="94" t="e">
        <v>#NAME?</v>
      </c>
      <c r="AQ2745" s="94" t="e">
        <v>#NAME?</v>
      </c>
      <c r="AR2745" s="94" t="e">
        <v>#NAME?</v>
      </c>
      <c r="AS2745" s="94" t="e">
        <v>#NAME?</v>
      </c>
      <c r="AT2745" s="94" t="e">
        <v>#NAME?</v>
      </c>
    </row>
    <row r="2746" customFormat="false" ht="15" hidden="false" customHeight="true" outlineLevel="0" collapsed="false">
      <c r="A2746" s="193" t="s">
        <v>12831</v>
      </c>
      <c r="B2746" s="20" t="str">
        <f aca="false">INDEX(Table2[], MATCH(L2746, Location_ID!$D$2:$D$648, 0), 1)</f>
        <v>f66fa44d-ed8e-4384-a910-f7efe0ee339a</v>
      </c>
      <c r="C2746" s="193" t="s">
        <v>1299</v>
      </c>
      <c r="D2746" s="273" t="s">
        <v>354</v>
      </c>
      <c r="E2746" s="193" t="s">
        <v>7134</v>
      </c>
      <c r="F2746" s="193" t="s">
        <v>7135</v>
      </c>
      <c r="G2746" s="193" t="s">
        <v>7895</v>
      </c>
      <c r="H2746" s="196"/>
      <c r="I2746" s="193" t="s">
        <v>12693</v>
      </c>
      <c r="J2746" s="193" t="s">
        <v>12717</v>
      </c>
      <c r="K2746" s="193" t="s">
        <v>7120</v>
      </c>
      <c r="L2746" s="193" t="s">
        <v>2834</v>
      </c>
      <c r="M2746" s="193" t="s">
        <v>7110</v>
      </c>
      <c r="N2746" s="193" t="s">
        <v>12718</v>
      </c>
      <c r="O2746" s="193" t="s">
        <v>12832</v>
      </c>
      <c r="P2746" s="219" t="n">
        <v>43234</v>
      </c>
      <c r="Q2746" s="219" t="n">
        <v>43264</v>
      </c>
      <c r="R2746" s="193" t="n">
        <v>1</v>
      </c>
      <c r="S2746" s="193" t="s">
        <v>7130</v>
      </c>
      <c r="T2746" s="193" t="n">
        <v>30.98</v>
      </c>
      <c r="U2746" s="193" t="n">
        <v>22.31</v>
      </c>
      <c r="V2746" s="193" t="n">
        <v>39.65</v>
      </c>
      <c r="W2746" s="193" t="s">
        <v>12720</v>
      </c>
      <c r="X2746" s="196"/>
      <c r="Y2746" s="196"/>
      <c r="Z2746" s="196" t="n">
        <v>1</v>
      </c>
      <c r="AE2746" s="94" t="e">
        <f aca="false" t="array" ref="AE2746:AK2746">_xlfn.torow(_xlfn.unique(_xlfn._xlws.filter(cat_table[Subsector],$E2746=cat_table[Sector],"")))</f>
        <v>#NAME?</v>
      </c>
      <c r="AF2746" s="94" t="e">
        <v>#NAME?</v>
      </c>
      <c r="AG2746" s="94" t="e">
        <v>#NAME?</v>
      </c>
      <c r="AH2746" s="94" t="e">
        <v>#NAME?</v>
      </c>
      <c r="AI2746" s="94" t="e">
        <v>#NAME?</v>
      </c>
      <c r="AJ2746" s="94" t="e">
        <v>#NAME?</v>
      </c>
      <c r="AK2746" s="94" t="e">
        <v>#NAME?</v>
      </c>
      <c r="AO2746" s="94" t="e">
        <f aca="false" t="array" ref="AO2746:AT2746">_xlfn.torow(_xlfn.unique(_xlfn._xlws.filter(cat_table[Sub-subsector],($E2746=cat_table[Sector])*($F2746=cat_table[Subsector]),"")))</f>
        <v>#NAME?</v>
      </c>
      <c r="AP2746" s="94" t="e">
        <v>#NAME?</v>
      </c>
      <c r="AQ2746" s="94" t="e">
        <v>#NAME?</v>
      </c>
      <c r="AR2746" s="94" t="e">
        <v>#NAME?</v>
      </c>
      <c r="AS2746" s="94" t="e">
        <v>#NAME?</v>
      </c>
      <c r="AT2746" s="94" t="e">
        <v>#NAME?</v>
      </c>
    </row>
    <row r="2747" customFormat="false" ht="15" hidden="false" customHeight="true" outlineLevel="0" collapsed="false">
      <c r="A2747" s="193" t="s">
        <v>12833</v>
      </c>
      <c r="B2747" s="20" t="str">
        <f aca="false">INDEX(Table2[], MATCH(L2747, Location_ID!$D$2:$D$648, 0), 1)</f>
        <v>f66fa44d-ed8e-4384-a910-f7efe0ee339a</v>
      </c>
      <c r="C2747" s="193" t="s">
        <v>1299</v>
      </c>
      <c r="D2747" s="273" t="s">
        <v>354</v>
      </c>
      <c r="E2747" s="193" t="s">
        <v>7134</v>
      </c>
      <c r="F2747" s="193" t="s">
        <v>7135</v>
      </c>
      <c r="G2747" s="193" t="s">
        <v>7895</v>
      </c>
      <c r="H2747" s="196"/>
      <c r="I2747" s="193" t="s">
        <v>12693</v>
      </c>
      <c r="J2747" s="193" t="s">
        <v>12717</v>
      </c>
      <c r="K2747" s="193" t="s">
        <v>7120</v>
      </c>
      <c r="L2747" s="193" t="s">
        <v>2834</v>
      </c>
      <c r="M2747" s="193" t="s">
        <v>7110</v>
      </c>
      <c r="N2747" s="193" t="s">
        <v>12718</v>
      </c>
      <c r="O2747" s="193" t="s">
        <v>12834</v>
      </c>
      <c r="P2747" s="219" t="n">
        <v>43234</v>
      </c>
      <c r="Q2747" s="219" t="n">
        <v>43264</v>
      </c>
      <c r="R2747" s="193" t="n">
        <v>1</v>
      </c>
      <c r="S2747" s="193" t="s">
        <v>7130</v>
      </c>
      <c r="T2747" s="193" t="n">
        <v>33.34</v>
      </c>
      <c r="U2747" s="193"/>
      <c r="V2747" s="193"/>
      <c r="W2747" s="193" t="s">
        <v>12720</v>
      </c>
      <c r="X2747" s="196"/>
      <c r="Y2747" s="196"/>
      <c r="Z2747" s="196" t="n">
        <v>0</v>
      </c>
      <c r="AE2747" s="94" t="e">
        <f aca="false" t="array" ref="AE2747:AK2747">_xlfn.torow(_xlfn.unique(_xlfn._xlws.filter(cat_table[Subsector],$E2747=cat_table[Sector],"")))</f>
        <v>#NAME?</v>
      </c>
      <c r="AF2747" s="94" t="e">
        <v>#NAME?</v>
      </c>
      <c r="AG2747" s="94" t="e">
        <v>#NAME?</v>
      </c>
      <c r="AH2747" s="94" t="e">
        <v>#NAME?</v>
      </c>
      <c r="AI2747" s="94" t="e">
        <v>#NAME?</v>
      </c>
      <c r="AJ2747" s="94" t="e">
        <v>#NAME?</v>
      </c>
      <c r="AK2747" s="94" t="e">
        <v>#NAME?</v>
      </c>
      <c r="AO2747" s="94" t="e">
        <f aca="false" t="array" ref="AO2747:AT2747">_xlfn.torow(_xlfn.unique(_xlfn._xlws.filter(cat_table[Sub-subsector],($E2747=cat_table[Sector])*($F2747=cat_table[Subsector]),"")))</f>
        <v>#NAME?</v>
      </c>
      <c r="AP2747" s="94" t="e">
        <v>#NAME?</v>
      </c>
      <c r="AQ2747" s="94" t="e">
        <v>#NAME?</v>
      </c>
      <c r="AR2747" s="94" t="e">
        <v>#NAME?</v>
      </c>
      <c r="AS2747" s="94" t="e">
        <v>#NAME?</v>
      </c>
      <c r="AT2747" s="94" t="e">
        <v>#NAME?</v>
      </c>
    </row>
    <row r="2748" customFormat="false" ht="15" hidden="false" customHeight="true" outlineLevel="0" collapsed="false">
      <c r="A2748" s="193" t="s">
        <v>12835</v>
      </c>
      <c r="B2748" s="20" t="str">
        <f aca="false">INDEX(Table2[], MATCH(L2748, Location_ID!$D$2:$D$648, 0), 1)</f>
        <v>f66fa44d-ed8e-4384-a910-f7efe0ee339a</v>
      </c>
      <c r="C2748" s="193" t="s">
        <v>1299</v>
      </c>
      <c r="D2748" s="273" t="s">
        <v>354</v>
      </c>
      <c r="E2748" s="193" t="s">
        <v>7134</v>
      </c>
      <c r="F2748" s="193" t="s">
        <v>7135</v>
      </c>
      <c r="G2748" s="193" t="s">
        <v>7895</v>
      </c>
      <c r="H2748" s="196"/>
      <c r="I2748" s="193" t="s">
        <v>12693</v>
      </c>
      <c r="J2748" s="193" t="s">
        <v>12717</v>
      </c>
      <c r="K2748" s="193" t="s">
        <v>7120</v>
      </c>
      <c r="L2748" s="193" t="s">
        <v>2834</v>
      </c>
      <c r="M2748" s="193" t="s">
        <v>7110</v>
      </c>
      <c r="N2748" s="193" t="s">
        <v>12718</v>
      </c>
      <c r="O2748" s="193" t="s">
        <v>12836</v>
      </c>
      <c r="P2748" s="219" t="n">
        <v>43234</v>
      </c>
      <c r="Q2748" s="219" t="n">
        <v>43264</v>
      </c>
      <c r="R2748" s="193" t="n">
        <v>1</v>
      </c>
      <c r="S2748" s="193" t="s">
        <v>7130</v>
      </c>
      <c r="T2748" s="193" t="n">
        <v>14.82</v>
      </c>
      <c r="U2748" s="193"/>
      <c r="V2748" s="193"/>
      <c r="W2748" s="193" t="s">
        <v>12720</v>
      </c>
      <c r="X2748" s="196"/>
      <c r="Y2748" s="196"/>
      <c r="Z2748" s="196" t="n">
        <v>0</v>
      </c>
      <c r="AE2748" s="94" t="e">
        <f aca="false" t="array" ref="AE2748:AK2748">_xlfn.torow(_xlfn.unique(_xlfn._xlws.filter(cat_table[Subsector],$E2748=cat_table[Sector],"")))</f>
        <v>#NAME?</v>
      </c>
      <c r="AF2748" s="94" t="e">
        <v>#NAME?</v>
      </c>
      <c r="AG2748" s="94" t="e">
        <v>#NAME?</v>
      </c>
      <c r="AH2748" s="94" t="e">
        <v>#NAME?</v>
      </c>
      <c r="AI2748" s="94" t="e">
        <v>#NAME?</v>
      </c>
      <c r="AJ2748" s="94" t="e">
        <v>#NAME?</v>
      </c>
      <c r="AK2748" s="94" t="e">
        <v>#NAME?</v>
      </c>
      <c r="AO2748" s="94" t="e">
        <f aca="false" t="array" ref="AO2748:AT2748">_xlfn.torow(_xlfn.unique(_xlfn._xlws.filter(cat_table[Sub-subsector],($E2748=cat_table[Sector])*($F2748=cat_table[Subsector]),"")))</f>
        <v>#NAME?</v>
      </c>
      <c r="AP2748" s="94" t="e">
        <v>#NAME?</v>
      </c>
      <c r="AQ2748" s="94" t="e">
        <v>#NAME?</v>
      </c>
      <c r="AR2748" s="94" t="e">
        <v>#NAME?</v>
      </c>
      <c r="AS2748" s="94" t="e">
        <v>#NAME?</v>
      </c>
      <c r="AT2748" s="94" t="e">
        <v>#NAME?</v>
      </c>
    </row>
    <row r="2749" customFormat="false" ht="15" hidden="false" customHeight="true" outlineLevel="0" collapsed="false">
      <c r="A2749" s="286" t="s">
        <v>12837</v>
      </c>
      <c r="B2749" s="20" t="str">
        <f aca="false">INDEX(Table2[], MATCH(L2749, Location_ID!$D$2:$D$648, 0), 1)</f>
        <v>f66fa44d-ed8e-4384-a910-f7efe0ee339a</v>
      </c>
      <c r="C2749" s="194" t="s">
        <v>1299</v>
      </c>
      <c r="D2749" s="274" t="s">
        <v>354</v>
      </c>
      <c r="E2749" s="194" t="s">
        <v>7134</v>
      </c>
      <c r="F2749" s="194" t="s">
        <v>7135</v>
      </c>
      <c r="G2749" s="194" t="s">
        <v>7895</v>
      </c>
      <c r="H2749" s="199"/>
      <c r="I2749" s="194" t="s">
        <v>12693</v>
      </c>
      <c r="J2749" s="194" t="s">
        <v>12717</v>
      </c>
      <c r="K2749" s="194" t="s">
        <v>7120</v>
      </c>
      <c r="L2749" s="194" t="s">
        <v>2834</v>
      </c>
      <c r="M2749" s="194" t="s">
        <v>7110</v>
      </c>
      <c r="N2749" s="194" t="s">
        <v>12718</v>
      </c>
      <c r="O2749" s="194" t="s">
        <v>12838</v>
      </c>
      <c r="P2749" s="198" t="n">
        <v>43234</v>
      </c>
      <c r="Q2749" s="198" t="n">
        <v>43264</v>
      </c>
      <c r="R2749" s="194" t="n">
        <v>1</v>
      </c>
      <c r="S2749" s="194" t="s">
        <v>7130</v>
      </c>
      <c r="T2749" s="194" t="n">
        <v>45.18</v>
      </c>
      <c r="U2749" s="194"/>
      <c r="V2749" s="194"/>
      <c r="W2749" s="194" t="s">
        <v>12720</v>
      </c>
      <c r="X2749" s="199"/>
      <c r="Y2749" s="199"/>
      <c r="Z2749" s="199" t="n">
        <v>0</v>
      </c>
      <c r="AE2749" s="94" t="e">
        <f aca="false" t="array" ref="AE2749:AK2749">_xlfn.torow(_xlfn.unique(_xlfn._xlws.filter(cat_table[Subsector],$E2749=cat_table[Sector],"")))</f>
        <v>#NAME?</v>
      </c>
      <c r="AF2749" s="94" t="e">
        <v>#NAME?</v>
      </c>
      <c r="AG2749" s="94" t="e">
        <v>#NAME?</v>
      </c>
      <c r="AH2749" s="94" t="e">
        <v>#NAME?</v>
      </c>
      <c r="AI2749" s="94" t="e">
        <v>#NAME?</v>
      </c>
      <c r="AJ2749" s="94" t="e">
        <v>#NAME?</v>
      </c>
      <c r="AK2749" s="94" t="e">
        <v>#NAME?</v>
      </c>
      <c r="AO2749" s="94" t="e">
        <f aca="false" t="array" ref="AO2749:AT2749">_xlfn.torow(_xlfn.unique(_xlfn._xlws.filter(cat_table[Sub-subsector],($E2749=cat_table[Sector])*($F2749=cat_table[Subsector]),"")))</f>
        <v>#NAME?</v>
      </c>
      <c r="AP2749" s="94" t="e">
        <v>#NAME?</v>
      </c>
      <c r="AQ2749" s="94" t="e">
        <v>#NAME?</v>
      </c>
      <c r="AR2749" s="94" t="e">
        <v>#NAME?</v>
      </c>
      <c r="AS2749" s="94" t="e">
        <v>#NAME?</v>
      </c>
      <c r="AT2749" s="94" t="e">
        <v>#NAME?</v>
      </c>
    </row>
    <row r="2750" customFormat="false" ht="15" hidden="false" customHeight="true" outlineLevel="0" collapsed="false">
      <c r="A2750" s="62" t="s">
        <v>12839</v>
      </c>
      <c r="B2750" s="20" t="str">
        <f aca="false">INDEX(Table2[], MATCH(L2750, Location_ID!$D$2:$D$648, 0), 1)</f>
        <v>ad6b2e7f-09cc-407f-b639-def4f5495508</v>
      </c>
      <c r="C2750" s="52" t="s">
        <v>1304</v>
      </c>
      <c r="D2750" s="52" t="s">
        <v>354</v>
      </c>
      <c r="E2750" s="20" t="s">
        <v>7134</v>
      </c>
      <c r="F2750" s="20" t="s">
        <v>7135</v>
      </c>
      <c r="G2750" s="20" t="s">
        <v>7895</v>
      </c>
      <c r="H2750" s="20"/>
      <c r="I2750" s="20" t="s">
        <v>12840</v>
      </c>
      <c r="J2750" s="20" t="s">
        <v>12841</v>
      </c>
      <c r="K2750" s="20" t="s">
        <v>7128</v>
      </c>
      <c r="L2750" s="20" t="s">
        <v>1839</v>
      </c>
      <c r="M2750" s="20" t="s">
        <v>7132</v>
      </c>
      <c r="N2750" s="20" t="s">
        <v>12842</v>
      </c>
      <c r="O2750" s="20" t="s">
        <v>12843</v>
      </c>
      <c r="P2750" s="201" t="n">
        <v>40179</v>
      </c>
      <c r="Q2750" s="201" t="n">
        <v>40543</v>
      </c>
      <c r="R2750" s="20"/>
      <c r="S2750" s="20" t="s">
        <v>7413</v>
      </c>
      <c r="T2750" s="20" t="n">
        <v>22.66</v>
      </c>
      <c r="U2750" s="20" t="n">
        <v>17.9014</v>
      </c>
      <c r="V2750" s="20" t="n">
        <v>28.5516</v>
      </c>
      <c r="W2750" s="20" t="s">
        <v>11461</v>
      </c>
      <c r="X2750" s="35"/>
      <c r="Y2750" s="35"/>
      <c r="Z2750" s="35" t="n">
        <v>1</v>
      </c>
      <c r="AE2750" s="94" t="e">
        <f aca="false" t="array" ref="AE2750:AK2750">_xlfn.torow(_xlfn.unique(_xlfn._xlws.filter(cat_table[Subsector],$E2750=cat_table[Sector],"")))</f>
        <v>#NAME?</v>
      </c>
      <c r="AF2750" s="94" t="e">
        <v>#NAME?</v>
      </c>
      <c r="AG2750" s="94" t="e">
        <v>#NAME?</v>
      </c>
      <c r="AH2750" s="94" t="e">
        <v>#NAME?</v>
      </c>
      <c r="AI2750" s="94" t="e">
        <v>#NAME?</v>
      </c>
      <c r="AJ2750" s="94" t="e">
        <v>#NAME?</v>
      </c>
      <c r="AK2750" s="94" t="e">
        <v>#NAME?</v>
      </c>
      <c r="AO2750" s="94" t="e">
        <f aca="false" t="array" ref="AO2750:AT2750">_xlfn.torow(_xlfn.unique(_xlfn._xlws.filter(cat_table[Sub-subsector],($E2750=cat_table[Sector])*($F2750=cat_table[Subsector]),"")))</f>
        <v>#NAME?</v>
      </c>
      <c r="AP2750" s="94" t="e">
        <v>#NAME?</v>
      </c>
      <c r="AQ2750" s="94" t="e">
        <v>#NAME?</v>
      </c>
      <c r="AR2750" s="94" t="e">
        <v>#NAME?</v>
      </c>
      <c r="AS2750" s="94" t="e">
        <v>#NAME?</v>
      </c>
      <c r="AT2750" s="94" t="e">
        <v>#NAME?</v>
      </c>
    </row>
    <row r="2751" customFormat="false" ht="15" hidden="false" customHeight="true" outlineLevel="0" collapsed="false">
      <c r="A2751" s="62" t="s">
        <v>12844</v>
      </c>
      <c r="B2751" s="20" t="str">
        <f aca="false">INDEX(Table2[], MATCH(L2751, Location_ID!$D$2:$D$648, 0), 1)</f>
        <v>ad6b2e7f-09cc-407f-b639-def4f5495508</v>
      </c>
      <c r="C2751" s="52" t="s">
        <v>1304</v>
      </c>
      <c r="D2751" s="52" t="s">
        <v>354</v>
      </c>
      <c r="E2751" s="20" t="s">
        <v>7134</v>
      </c>
      <c r="F2751" s="20" t="s">
        <v>7135</v>
      </c>
      <c r="G2751" s="20" t="s">
        <v>7895</v>
      </c>
      <c r="H2751" s="20"/>
      <c r="I2751" s="20" t="s">
        <v>12840</v>
      </c>
      <c r="J2751" s="20" t="s">
        <v>12841</v>
      </c>
      <c r="K2751" s="20" t="s">
        <v>7128</v>
      </c>
      <c r="L2751" s="20" t="s">
        <v>1839</v>
      </c>
      <c r="M2751" s="20" t="s">
        <v>7132</v>
      </c>
      <c r="N2751" s="20" t="s">
        <v>12842</v>
      </c>
      <c r="O2751" s="20" t="s">
        <v>12843</v>
      </c>
      <c r="P2751" s="201" t="n">
        <v>40544</v>
      </c>
      <c r="Q2751" s="201" t="n">
        <v>40908</v>
      </c>
      <c r="R2751" s="20"/>
      <c r="S2751" s="20" t="s">
        <v>7413</v>
      </c>
      <c r="T2751" s="20" t="n">
        <v>24.35</v>
      </c>
      <c r="U2751" s="20" t="n">
        <v>18.993</v>
      </c>
      <c r="V2751" s="20" t="n">
        <v>31.168</v>
      </c>
      <c r="W2751" s="20" t="s">
        <v>11461</v>
      </c>
      <c r="X2751" s="35"/>
      <c r="Y2751" s="35"/>
      <c r="Z2751" s="35" t="n">
        <v>1</v>
      </c>
      <c r="AE2751" s="94" t="e">
        <f aca="false" t="array" ref="AE2751:AK2751">_xlfn.torow(_xlfn.unique(_xlfn._xlws.filter(cat_table[Subsector],$E2751=cat_table[Sector],"")))</f>
        <v>#NAME?</v>
      </c>
      <c r="AF2751" s="94" t="e">
        <v>#NAME?</v>
      </c>
      <c r="AG2751" s="94" t="e">
        <v>#NAME?</v>
      </c>
      <c r="AH2751" s="94" t="e">
        <v>#NAME?</v>
      </c>
      <c r="AI2751" s="94" t="e">
        <v>#NAME?</v>
      </c>
      <c r="AJ2751" s="94" t="e">
        <v>#NAME?</v>
      </c>
      <c r="AK2751" s="94" t="e">
        <v>#NAME?</v>
      </c>
      <c r="AO2751" s="94" t="e">
        <f aca="false" t="array" ref="AO2751:AT2751">_xlfn.torow(_xlfn.unique(_xlfn._xlws.filter(cat_table[Sub-subsector],($E2751=cat_table[Sector])*($F2751=cat_table[Subsector]),"")))</f>
        <v>#NAME?</v>
      </c>
      <c r="AP2751" s="94" t="e">
        <v>#NAME?</v>
      </c>
      <c r="AQ2751" s="94" t="e">
        <v>#NAME?</v>
      </c>
      <c r="AR2751" s="94" t="e">
        <v>#NAME?</v>
      </c>
      <c r="AS2751" s="94" t="e">
        <v>#NAME?</v>
      </c>
      <c r="AT2751" s="94" t="e">
        <v>#NAME?</v>
      </c>
    </row>
    <row r="2752" customFormat="false" ht="15" hidden="false" customHeight="true" outlineLevel="0" collapsed="false">
      <c r="A2752" s="62" t="s">
        <v>12845</v>
      </c>
      <c r="B2752" s="20" t="str">
        <f aca="false">INDEX(Table2[], MATCH(L2752, Location_ID!$D$2:$D$648, 0), 1)</f>
        <v>ad6b2e7f-09cc-407f-b639-def4f5495508</v>
      </c>
      <c r="C2752" s="52" t="s">
        <v>1304</v>
      </c>
      <c r="D2752" s="52" t="s">
        <v>354</v>
      </c>
      <c r="E2752" s="20" t="s">
        <v>7134</v>
      </c>
      <c r="F2752" s="20" t="s">
        <v>7135</v>
      </c>
      <c r="G2752" s="20" t="s">
        <v>7895</v>
      </c>
      <c r="H2752" s="20"/>
      <c r="I2752" s="20" t="s">
        <v>12840</v>
      </c>
      <c r="J2752" s="20" t="s">
        <v>12841</v>
      </c>
      <c r="K2752" s="20" t="s">
        <v>7128</v>
      </c>
      <c r="L2752" s="20" t="s">
        <v>1839</v>
      </c>
      <c r="M2752" s="20" t="s">
        <v>7132</v>
      </c>
      <c r="N2752" s="20" t="s">
        <v>12842</v>
      </c>
      <c r="O2752" s="20" t="s">
        <v>12843</v>
      </c>
      <c r="P2752" s="201" t="n">
        <v>40909</v>
      </c>
      <c r="Q2752" s="201" t="n">
        <v>41274</v>
      </c>
      <c r="R2752" s="20"/>
      <c r="S2752" s="20" t="s">
        <v>7413</v>
      </c>
      <c r="T2752" s="20" t="n">
        <v>24.68</v>
      </c>
      <c r="U2752" s="20" t="n">
        <v>19.744</v>
      </c>
      <c r="V2752" s="20" t="n">
        <v>30.3564</v>
      </c>
      <c r="W2752" s="20" t="s">
        <v>11461</v>
      </c>
      <c r="X2752" s="35"/>
      <c r="Y2752" s="35"/>
      <c r="Z2752" s="35" t="n">
        <v>1</v>
      </c>
      <c r="AE2752" s="94" t="e">
        <f aca="false" t="array" ref="AE2752:AK2752">_xlfn.torow(_xlfn.unique(_xlfn._xlws.filter(cat_table[Subsector],$E2752=cat_table[Sector],"")))</f>
        <v>#NAME?</v>
      </c>
      <c r="AF2752" s="94" t="e">
        <v>#NAME?</v>
      </c>
      <c r="AG2752" s="94" t="e">
        <v>#NAME?</v>
      </c>
      <c r="AH2752" s="94" t="e">
        <v>#NAME?</v>
      </c>
      <c r="AI2752" s="94" t="e">
        <v>#NAME?</v>
      </c>
      <c r="AJ2752" s="94" t="e">
        <v>#NAME?</v>
      </c>
      <c r="AK2752" s="94" t="e">
        <v>#NAME?</v>
      </c>
      <c r="AO2752" s="94" t="e">
        <f aca="false" t="array" ref="AO2752:AT2752">_xlfn.torow(_xlfn.unique(_xlfn._xlws.filter(cat_table[Sub-subsector],($E2752=cat_table[Sector])*($F2752=cat_table[Subsector]),"")))</f>
        <v>#NAME?</v>
      </c>
      <c r="AP2752" s="94" t="e">
        <v>#NAME?</v>
      </c>
      <c r="AQ2752" s="94" t="e">
        <v>#NAME?</v>
      </c>
      <c r="AR2752" s="94" t="e">
        <v>#NAME?</v>
      </c>
      <c r="AS2752" s="94" t="e">
        <v>#NAME?</v>
      </c>
      <c r="AT2752" s="94" t="e">
        <v>#NAME?</v>
      </c>
    </row>
    <row r="2753" customFormat="false" ht="15" hidden="false" customHeight="true" outlineLevel="0" collapsed="false">
      <c r="A2753" s="62" t="s">
        <v>12846</v>
      </c>
      <c r="B2753" s="20" t="str">
        <f aca="false">INDEX(Table2[], MATCH(L2753, Location_ID!$D$2:$D$648, 0), 1)</f>
        <v>ad6b2e7f-09cc-407f-b639-def4f5495508</v>
      </c>
      <c r="C2753" s="52" t="s">
        <v>1304</v>
      </c>
      <c r="D2753" s="52" t="s">
        <v>354</v>
      </c>
      <c r="E2753" s="20" t="s">
        <v>7134</v>
      </c>
      <c r="F2753" s="20" t="s">
        <v>7135</v>
      </c>
      <c r="G2753" s="20" t="s">
        <v>7895</v>
      </c>
      <c r="H2753" s="20"/>
      <c r="I2753" s="20" t="s">
        <v>12840</v>
      </c>
      <c r="J2753" s="20" t="s">
        <v>12841</v>
      </c>
      <c r="K2753" s="20" t="s">
        <v>7128</v>
      </c>
      <c r="L2753" s="20" t="s">
        <v>1839</v>
      </c>
      <c r="M2753" s="20" t="s">
        <v>7132</v>
      </c>
      <c r="N2753" s="20" t="s">
        <v>12842</v>
      </c>
      <c r="O2753" s="20" t="s">
        <v>12843</v>
      </c>
      <c r="P2753" s="201" t="n">
        <v>41275</v>
      </c>
      <c r="Q2753" s="201" t="n">
        <v>41639</v>
      </c>
      <c r="R2753" s="20"/>
      <c r="S2753" s="20" t="s">
        <v>7413</v>
      </c>
      <c r="T2753" s="20" t="n">
        <v>23.1</v>
      </c>
      <c r="U2753" s="20" t="n">
        <v>18.711</v>
      </c>
      <c r="V2753" s="20" t="n">
        <v>28.413</v>
      </c>
      <c r="W2753" s="20" t="s">
        <v>11461</v>
      </c>
      <c r="X2753" s="35"/>
      <c r="Y2753" s="35"/>
      <c r="Z2753" s="35" t="n">
        <v>1</v>
      </c>
      <c r="AE2753" s="94" t="e">
        <f aca="false" t="array" ref="AE2753:AK2753">_xlfn.torow(_xlfn.unique(_xlfn._xlws.filter(cat_table[Subsector],$E2753=cat_table[Sector],"")))</f>
        <v>#NAME?</v>
      </c>
      <c r="AF2753" s="94" t="e">
        <v>#NAME?</v>
      </c>
      <c r="AG2753" s="94" t="e">
        <v>#NAME?</v>
      </c>
      <c r="AH2753" s="94" t="e">
        <v>#NAME?</v>
      </c>
      <c r="AI2753" s="94" t="e">
        <v>#NAME?</v>
      </c>
      <c r="AJ2753" s="94" t="e">
        <v>#NAME?</v>
      </c>
      <c r="AK2753" s="94" t="e">
        <v>#NAME?</v>
      </c>
      <c r="AO2753" s="94" t="e">
        <f aca="false" t="array" ref="AO2753:AT2753">_xlfn.torow(_xlfn.unique(_xlfn._xlws.filter(cat_table[Sub-subsector],($E2753=cat_table[Sector])*($F2753=cat_table[Subsector]),"")))</f>
        <v>#NAME?</v>
      </c>
      <c r="AP2753" s="94" t="e">
        <v>#NAME?</v>
      </c>
      <c r="AQ2753" s="94" t="e">
        <v>#NAME?</v>
      </c>
      <c r="AR2753" s="94" t="e">
        <v>#NAME?</v>
      </c>
      <c r="AS2753" s="94" t="e">
        <v>#NAME?</v>
      </c>
      <c r="AT2753" s="94" t="e">
        <v>#NAME?</v>
      </c>
    </row>
    <row r="2754" customFormat="false" ht="15" hidden="false" customHeight="true" outlineLevel="0" collapsed="false">
      <c r="A2754" s="62" t="s">
        <v>12847</v>
      </c>
      <c r="B2754" s="20" t="str">
        <f aca="false">INDEX(Table2[], MATCH(L2754, Location_ID!$D$2:$D$648, 0), 1)</f>
        <v>ad6b2e7f-09cc-407f-b639-def4f5495508</v>
      </c>
      <c r="C2754" s="52" t="s">
        <v>1304</v>
      </c>
      <c r="D2754" s="52" t="s">
        <v>354</v>
      </c>
      <c r="E2754" s="20" t="s">
        <v>7134</v>
      </c>
      <c r="F2754" s="20" t="s">
        <v>7135</v>
      </c>
      <c r="G2754" s="20" t="s">
        <v>7895</v>
      </c>
      <c r="H2754" s="20"/>
      <c r="I2754" s="20" t="s">
        <v>12840</v>
      </c>
      <c r="J2754" s="20" t="s">
        <v>12841</v>
      </c>
      <c r="K2754" s="20" t="s">
        <v>7128</v>
      </c>
      <c r="L2754" s="20" t="s">
        <v>1839</v>
      </c>
      <c r="M2754" s="20" t="s">
        <v>7132</v>
      </c>
      <c r="N2754" s="20" t="s">
        <v>12842</v>
      </c>
      <c r="O2754" s="20" t="s">
        <v>12843</v>
      </c>
      <c r="P2754" s="201" t="n">
        <v>41640</v>
      </c>
      <c r="Q2754" s="201" t="n">
        <v>42004</v>
      </c>
      <c r="R2754" s="20"/>
      <c r="S2754" s="20" t="s">
        <v>7413</v>
      </c>
      <c r="T2754" s="20" t="n">
        <v>21.49</v>
      </c>
      <c r="U2754" s="20" t="n">
        <v>17.192</v>
      </c>
      <c r="V2754" s="20" t="n">
        <v>26.4327</v>
      </c>
      <c r="W2754" s="20" t="s">
        <v>11461</v>
      </c>
      <c r="X2754" s="35"/>
      <c r="Y2754" s="35"/>
      <c r="Z2754" s="35" t="n">
        <v>1</v>
      </c>
      <c r="AE2754" s="94" t="e">
        <f aca="false" t="array" ref="AE2754:AK2754">_xlfn.torow(_xlfn.unique(_xlfn._xlws.filter(cat_table[Subsector],$E2754=cat_table[Sector],"")))</f>
        <v>#NAME?</v>
      </c>
      <c r="AF2754" s="94" t="e">
        <v>#NAME?</v>
      </c>
      <c r="AG2754" s="94" t="e">
        <v>#NAME?</v>
      </c>
      <c r="AH2754" s="94" t="e">
        <v>#NAME?</v>
      </c>
      <c r="AI2754" s="94" t="e">
        <v>#NAME?</v>
      </c>
      <c r="AJ2754" s="94" t="e">
        <v>#NAME?</v>
      </c>
      <c r="AK2754" s="94" t="e">
        <v>#NAME?</v>
      </c>
      <c r="AO2754" s="94" t="e">
        <f aca="false" t="array" ref="AO2754:AT2754">_xlfn.torow(_xlfn.unique(_xlfn._xlws.filter(cat_table[Sub-subsector],($E2754=cat_table[Sector])*($F2754=cat_table[Subsector]),"")))</f>
        <v>#NAME?</v>
      </c>
      <c r="AP2754" s="94" t="e">
        <v>#NAME?</v>
      </c>
      <c r="AQ2754" s="94" t="e">
        <v>#NAME?</v>
      </c>
      <c r="AR2754" s="94" t="e">
        <v>#NAME?</v>
      </c>
      <c r="AS2754" s="94" t="e">
        <v>#NAME?</v>
      </c>
      <c r="AT2754" s="94" t="e">
        <v>#NAME?</v>
      </c>
    </row>
    <row r="2755" customFormat="false" ht="15" hidden="false" customHeight="true" outlineLevel="0" collapsed="false">
      <c r="A2755" s="62" t="s">
        <v>12848</v>
      </c>
      <c r="B2755" s="20" t="str">
        <f aca="false">INDEX(Table2[], MATCH(L2755, Location_ID!$D$2:$D$648, 0), 1)</f>
        <v>ad6b2e7f-09cc-407f-b639-def4f5495508</v>
      </c>
      <c r="C2755" s="52" t="s">
        <v>1304</v>
      </c>
      <c r="D2755" s="52" t="s">
        <v>354</v>
      </c>
      <c r="E2755" s="20" t="s">
        <v>7134</v>
      </c>
      <c r="F2755" s="20" t="s">
        <v>7135</v>
      </c>
      <c r="G2755" s="20" t="s">
        <v>7895</v>
      </c>
      <c r="H2755" s="20"/>
      <c r="I2755" s="20" t="s">
        <v>12840</v>
      </c>
      <c r="J2755" s="20" t="s">
        <v>12841</v>
      </c>
      <c r="K2755" s="20" t="s">
        <v>7128</v>
      </c>
      <c r="L2755" s="20" t="s">
        <v>1839</v>
      </c>
      <c r="M2755" s="20" t="s">
        <v>7132</v>
      </c>
      <c r="N2755" s="20" t="s">
        <v>12842</v>
      </c>
      <c r="O2755" s="20" t="s">
        <v>12843</v>
      </c>
      <c r="P2755" s="201" t="n">
        <v>42005</v>
      </c>
      <c r="Q2755" s="201" t="n">
        <v>42369</v>
      </c>
      <c r="R2755" s="20"/>
      <c r="S2755" s="20" t="s">
        <v>7413</v>
      </c>
      <c r="T2755" s="20" t="n">
        <v>19.85</v>
      </c>
      <c r="U2755" s="20" t="n">
        <v>14.689</v>
      </c>
      <c r="V2755" s="20" t="n">
        <v>26.996</v>
      </c>
      <c r="W2755" s="20" t="s">
        <v>11461</v>
      </c>
      <c r="X2755" s="35"/>
      <c r="Y2755" s="35"/>
      <c r="Z2755" s="35" t="n">
        <v>1</v>
      </c>
      <c r="AE2755" s="94" t="e">
        <f aca="false" t="array" ref="AE2755:AK2755">_xlfn.torow(_xlfn.unique(_xlfn._xlws.filter(cat_table[Subsector],$E2755=cat_table[Sector],"")))</f>
        <v>#NAME?</v>
      </c>
      <c r="AF2755" s="94" t="e">
        <v>#NAME?</v>
      </c>
      <c r="AG2755" s="94" t="e">
        <v>#NAME?</v>
      </c>
      <c r="AH2755" s="94" t="e">
        <v>#NAME?</v>
      </c>
      <c r="AI2755" s="94" t="e">
        <v>#NAME?</v>
      </c>
      <c r="AJ2755" s="94" t="e">
        <v>#NAME?</v>
      </c>
      <c r="AK2755" s="94" t="e">
        <v>#NAME?</v>
      </c>
      <c r="AO2755" s="94" t="e">
        <f aca="false" t="array" ref="AO2755:AT2755">_xlfn.torow(_xlfn.unique(_xlfn._xlws.filter(cat_table[Sub-subsector],($E2755=cat_table[Sector])*($F2755=cat_table[Subsector]),"")))</f>
        <v>#NAME?</v>
      </c>
      <c r="AP2755" s="94" t="e">
        <v>#NAME?</v>
      </c>
      <c r="AQ2755" s="94" t="e">
        <v>#NAME?</v>
      </c>
      <c r="AR2755" s="94" t="e">
        <v>#NAME?</v>
      </c>
      <c r="AS2755" s="94" t="e">
        <v>#NAME?</v>
      </c>
      <c r="AT2755" s="94" t="e">
        <v>#NAME?</v>
      </c>
    </row>
    <row r="2756" customFormat="false" ht="15" hidden="false" customHeight="true" outlineLevel="0" collapsed="false">
      <c r="A2756" s="62" t="s">
        <v>12849</v>
      </c>
      <c r="B2756" s="20" t="str">
        <f aca="false">INDEX(Table2[], MATCH(L2756, Location_ID!$D$2:$D$648, 0), 1)</f>
        <v>ad6b2e7f-09cc-407f-b639-def4f5495508</v>
      </c>
      <c r="C2756" s="52" t="s">
        <v>1304</v>
      </c>
      <c r="D2756" s="52" t="s">
        <v>354</v>
      </c>
      <c r="E2756" s="20" t="s">
        <v>7134</v>
      </c>
      <c r="F2756" s="20" t="s">
        <v>7135</v>
      </c>
      <c r="G2756" s="20" t="s">
        <v>7895</v>
      </c>
      <c r="H2756" s="20"/>
      <c r="I2756" s="20" t="s">
        <v>12840</v>
      </c>
      <c r="J2756" s="20" t="s">
        <v>12841</v>
      </c>
      <c r="K2756" s="20" t="s">
        <v>7128</v>
      </c>
      <c r="L2756" s="20" t="s">
        <v>1839</v>
      </c>
      <c r="M2756" s="20" t="s">
        <v>7132</v>
      </c>
      <c r="N2756" s="20" t="s">
        <v>12842</v>
      </c>
      <c r="O2756" s="20" t="s">
        <v>12843</v>
      </c>
      <c r="P2756" s="201" t="n">
        <v>42370</v>
      </c>
      <c r="Q2756" s="201" t="n">
        <v>42735</v>
      </c>
      <c r="R2756" s="20"/>
      <c r="S2756" s="20" t="s">
        <v>7413</v>
      </c>
      <c r="T2756" s="20" t="n">
        <v>18.08</v>
      </c>
      <c r="U2756" s="20" t="n">
        <v>14.464</v>
      </c>
      <c r="V2756" s="20" t="n">
        <v>22.6</v>
      </c>
      <c r="W2756" s="20" t="s">
        <v>11461</v>
      </c>
      <c r="X2756" s="35"/>
      <c r="Y2756" s="35"/>
      <c r="Z2756" s="35" t="n">
        <v>1</v>
      </c>
      <c r="AE2756" s="94" t="e">
        <f aca="false" t="array" ref="AE2756:AK2756">_xlfn.torow(_xlfn.unique(_xlfn._xlws.filter(cat_table[Subsector],$E2756=cat_table[Sector],"")))</f>
        <v>#NAME?</v>
      </c>
      <c r="AF2756" s="94" t="e">
        <v>#NAME?</v>
      </c>
      <c r="AG2756" s="94" t="e">
        <v>#NAME?</v>
      </c>
      <c r="AH2756" s="94" t="e">
        <v>#NAME?</v>
      </c>
      <c r="AI2756" s="94" t="e">
        <v>#NAME?</v>
      </c>
      <c r="AJ2756" s="94" t="e">
        <v>#NAME?</v>
      </c>
      <c r="AK2756" s="94" t="e">
        <v>#NAME?</v>
      </c>
      <c r="AO2756" s="94" t="e">
        <f aca="false" t="array" ref="AO2756:AT2756">_xlfn.torow(_xlfn.unique(_xlfn._xlws.filter(cat_table[Sub-subsector],($E2756=cat_table[Sector])*($F2756=cat_table[Subsector]),"")))</f>
        <v>#NAME?</v>
      </c>
      <c r="AP2756" s="94" t="e">
        <v>#NAME?</v>
      </c>
      <c r="AQ2756" s="94" t="e">
        <v>#NAME?</v>
      </c>
      <c r="AR2756" s="94" t="e">
        <v>#NAME?</v>
      </c>
      <c r="AS2756" s="94" t="e">
        <v>#NAME?</v>
      </c>
      <c r="AT2756" s="94" t="e">
        <v>#NAME?</v>
      </c>
    </row>
    <row r="2757" customFormat="false" ht="15" hidden="false" customHeight="true" outlineLevel="0" collapsed="false">
      <c r="A2757" s="62" t="s">
        <v>12850</v>
      </c>
      <c r="B2757" s="20" t="str">
        <f aca="false">INDEX(Table2[], MATCH(L2757, Location_ID!$D$2:$D$648, 0), 1)</f>
        <v>ad6b2e7f-09cc-407f-b639-def4f5495508</v>
      </c>
      <c r="C2757" s="52" t="s">
        <v>1304</v>
      </c>
      <c r="D2757" s="52" t="s">
        <v>354</v>
      </c>
      <c r="E2757" s="20" t="s">
        <v>7134</v>
      </c>
      <c r="F2757" s="20" t="s">
        <v>7135</v>
      </c>
      <c r="G2757" s="20" t="s">
        <v>7895</v>
      </c>
      <c r="H2757" s="20"/>
      <c r="I2757" s="20" t="s">
        <v>12840</v>
      </c>
      <c r="J2757" s="20" t="s">
        <v>12841</v>
      </c>
      <c r="K2757" s="20" t="s">
        <v>7128</v>
      </c>
      <c r="L2757" s="20" t="s">
        <v>1839</v>
      </c>
      <c r="M2757" s="20" t="s">
        <v>7132</v>
      </c>
      <c r="N2757" s="20" t="s">
        <v>12842</v>
      </c>
      <c r="O2757" s="20" t="s">
        <v>12843</v>
      </c>
      <c r="P2757" s="201" t="n">
        <v>42736</v>
      </c>
      <c r="Q2757" s="201" t="n">
        <v>43100</v>
      </c>
      <c r="R2757" s="20"/>
      <c r="S2757" s="20" t="s">
        <v>7413</v>
      </c>
      <c r="T2757" s="20" t="n">
        <v>16.95</v>
      </c>
      <c r="U2757" s="20" t="n">
        <v>12.882</v>
      </c>
      <c r="V2757" s="20" t="n">
        <v>22.035</v>
      </c>
      <c r="W2757" s="20" t="s">
        <v>11461</v>
      </c>
      <c r="X2757" s="35"/>
      <c r="Y2757" s="35"/>
      <c r="Z2757" s="35" t="n">
        <v>1</v>
      </c>
      <c r="AE2757" s="94" t="e">
        <f aca="false" t="array" ref="AE2757:AK2757">_xlfn.torow(_xlfn.unique(_xlfn._xlws.filter(cat_table[Subsector],$E2757=cat_table[Sector],"")))</f>
        <v>#NAME?</v>
      </c>
      <c r="AF2757" s="94" t="e">
        <v>#NAME?</v>
      </c>
      <c r="AG2757" s="94" t="e">
        <v>#NAME?</v>
      </c>
      <c r="AH2757" s="94" t="e">
        <v>#NAME?</v>
      </c>
      <c r="AI2757" s="94" t="e">
        <v>#NAME?</v>
      </c>
      <c r="AJ2757" s="94" t="e">
        <v>#NAME?</v>
      </c>
      <c r="AK2757" s="94" t="e">
        <v>#NAME?</v>
      </c>
      <c r="AO2757" s="94" t="e">
        <f aca="false" t="array" ref="AO2757:AT2757">_xlfn.torow(_xlfn.unique(_xlfn._xlws.filter(cat_table[Sub-subsector],($E2757=cat_table[Sector])*($F2757=cat_table[Subsector]),"")))</f>
        <v>#NAME?</v>
      </c>
      <c r="AP2757" s="94" t="e">
        <v>#NAME?</v>
      </c>
      <c r="AQ2757" s="94" t="e">
        <v>#NAME?</v>
      </c>
      <c r="AR2757" s="94" t="e">
        <v>#NAME?</v>
      </c>
      <c r="AS2757" s="94" t="e">
        <v>#NAME?</v>
      </c>
      <c r="AT2757" s="94" t="e">
        <v>#NAME?</v>
      </c>
    </row>
    <row r="2758" customFormat="false" ht="15" hidden="false" customHeight="true" outlineLevel="0" collapsed="false">
      <c r="A2758" s="62" t="s">
        <v>12851</v>
      </c>
      <c r="B2758" s="20" t="str">
        <f aca="false">INDEX(Table2[], MATCH(L2758, Location_ID!$D$2:$D$648, 0), 1)</f>
        <v>ad6b2e7f-09cc-407f-b639-def4f5495508</v>
      </c>
      <c r="C2758" s="52" t="s">
        <v>1304</v>
      </c>
      <c r="D2758" s="52" t="s">
        <v>354</v>
      </c>
      <c r="E2758" s="20" t="s">
        <v>7134</v>
      </c>
      <c r="F2758" s="20" t="s">
        <v>7135</v>
      </c>
      <c r="G2758" s="20" t="s">
        <v>7895</v>
      </c>
      <c r="H2758" s="20"/>
      <c r="I2758" s="20" t="s">
        <v>12840</v>
      </c>
      <c r="J2758" s="20" t="s">
        <v>12841</v>
      </c>
      <c r="K2758" s="20" t="s">
        <v>7128</v>
      </c>
      <c r="L2758" s="20" t="s">
        <v>1839</v>
      </c>
      <c r="M2758" s="20" t="s">
        <v>7132</v>
      </c>
      <c r="N2758" s="20" t="s">
        <v>12842</v>
      </c>
      <c r="O2758" s="20" t="s">
        <v>12843</v>
      </c>
      <c r="P2758" s="201" t="n">
        <v>43101</v>
      </c>
      <c r="Q2758" s="201" t="n">
        <v>43465</v>
      </c>
      <c r="R2758" s="20"/>
      <c r="S2758" s="20" t="s">
        <v>7413</v>
      </c>
      <c r="T2758" s="20" t="n">
        <v>15.66</v>
      </c>
      <c r="U2758" s="20" t="n">
        <v>11.5884</v>
      </c>
      <c r="V2758" s="20" t="n">
        <v>20.5146</v>
      </c>
      <c r="W2758" s="20" t="s">
        <v>11461</v>
      </c>
      <c r="X2758" s="35"/>
      <c r="Y2758" s="35"/>
      <c r="Z2758" s="35" t="n">
        <v>1</v>
      </c>
      <c r="AE2758" s="94" t="e">
        <f aca="false" t="array" ref="AE2758:AK2758">_xlfn.torow(_xlfn.unique(_xlfn._xlws.filter(cat_table[Subsector],$E2758=cat_table[Sector],"")))</f>
        <v>#NAME?</v>
      </c>
      <c r="AF2758" s="94" t="e">
        <v>#NAME?</v>
      </c>
      <c r="AG2758" s="94" t="e">
        <v>#NAME?</v>
      </c>
      <c r="AH2758" s="94" t="e">
        <v>#NAME?</v>
      </c>
      <c r="AI2758" s="94" t="e">
        <v>#NAME?</v>
      </c>
      <c r="AJ2758" s="94" t="e">
        <v>#NAME?</v>
      </c>
      <c r="AK2758" s="94" t="e">
        <v>#NAME?</v>
      </c>
      <c r="AO2758" s="94" t="e">
        <f aca="false" t="array" ref="AO2758:AT2758">_xlfn.torow(_xlfn.unique(_xlfn._xlws.filter(cat_table[Sub-subsector],($E2758=cat_table[Sector])*($F2758=cat_table[Subsector]),"")))</f>
        <v>#NAME?</v>
      </c>
      <c r="AP2758" s="94" t="e">
        <v>#NAME?</v>
      </c>
      <c r="AQ2758" s="94" t="e">
        <v>#NAME?</v>
      </c>
      <c r="AR2758" s="94" t="e">
        <v>#NAME?</v>
      </c>
      <c r="AS2758" s="94" t="e">
        <v>#NAME?</v>
      </c>
      <c r="AT2758" s="94" t="e">
        <v>#NAME?</v>
      </c>
    </row>
    <row r="2759" customFormat="false" ht="15" hidden="false" customHeight="true" outlineLevel="0" collapsed="false">
      <c r="A2759" s="62" t="s">
        <v>12852</v>
      </c>
      <c r="B2759" s="20" t="str">
        <f aca="false">INDEX(Table2[], MATCH(L2759, Location_ID!$D$2:$D$648, 0), 1)</f>
        <v>ad6b2e7f-09cc-407f-b639-def4f5495508</v>
      </c>
      <c r="C2759" s="52" t="s">
        <v>1304</v>
      </c>
      <c r="D2759" s="52" t="s">
        <v>354</v>
      </c>
      <c r="E2759" s="20" t="s">
        <v>7134</v>
      </c>
      <c r="F2759" s="20" t="s">
        <v>7135</v>
      </c>
      <c r="G2759" s="20" t="s">
        <v>7895</v>
      </c>
      <c r="H2759" s="20"/>
      <c r="I2759" s="20" t="s">
        <v>12840</v>
      </c>
      <c r="J2759" s="20" t="s">
        <v>12841</v>
      </c>
      <c r="K2759" s="20" t="s">
        <v>7128</v>
      </c>
      <c r="L2759" s="20" t="s">
        <v>1839</v>
      </c>
      <c r="M2759" s="20" t="s">
        <v>7132</v>
      </c>
      <c r="N2759" s="20" t="s">
        <v>12842</v>
      </c>
      <c r="O2759" s="20" t="s">
        <v>12843</v>
      </c>
      <c r="P2759" s="201" t="n">
        <v>43466</v>
      </c>
      <c r="Q2759" s="201" t="n">
        <v>43830</v>
      </c>
      <c r="R2759" s="20"/>
      <c r="S2759" s="20" t="s">
        <v>7413</v>
      </c>
      <c r="T2759" s="20" t="n">
        <v>14.25</v>
      </c>
      <c r="U2759" s="20" t="n">
        <v>10.83</v>
      </c>
      <c r="V2759" s="20" t="n">
        <v>18.81</v>
      </c>
      <c r="W2759" s="20" t="s">
        <v>11461</v>
      </c>
      <c r="X2759" s="35"/>
      <c r="Y2759" s="35"/>
      <c r="Z2759" s="35" t="n">
        <v>1</v>
      </c>
      <c r="AE2759" s="94" t="e">
        <f aca="false" t="array" ref="AE2759:AK2759">_xlfn.torow(_xlfn.unique(_xlfn._xlws.filter(cat_table[Subsector],$E2759=cat_table[Sector],"")))</f>
        <v>#NAME?</v>
      </c>
      <c r="AF2759" s="94" t="e">
        <v>#NAME?</v>
      </c>
      <c r="AG2759" s="94" t="e">
        <v>#NAME?</v>
      </c>
      <c r="AH2759" s="94" t="e">
        <v>#NAME?</v>
      </c>
      <c r="AI2759" s="94" t="e">
        <v>#NAME?</v>
      </c>
      <c r="AJ2759" s="94" t="e">
        <v>#NAME?</v>
      </c>
      <c r="AK2759" s="94" t="e">
        <v>#NAME?</v>
      </c>
      <c r="AO2759" s="94" t="e">
        <f aca="false" t="array" ref="AO2759:AT2759">_xlfn.torow(_xlfn.unique(_xlfn._xlws.filter(cat_table[Sub-subsector],($E2759=cat_table[Sector])*($F2759=cat_table[Subsector]),"")))</f>
        <v>#NAME?</v>
      </c>
      <c r="AP2759" s="94" t="e">
        <v>#NAME?</v>
      </c>
      <c r="AQ2759" s="94" t="e">
        <v>#NAME?</v>
      </c>
      <c r="AR2759" s="94" t="e">
        <v>#NAME?</v>
      </c>
      <c r="AS2759" s="94" t="e">
        <v>#NAME?</v>
      </c>
      <c r="AT2759" s="94" t="e">
        <v>#NAME?</v>
      </c>
    </row>
    <row r="2760" customFormat="false" ht="15" hidden="false" customHeight="true" outlineLevel="0" collapsed="false">
      <c r="A2760" s="62" t="s">
        <v>12853</v>
      </c>
      <c r="B2760" s="20" t="str">
        <f aca="false">INDEX(Table2[], MATCH(L2760, Location_ID!$D$2:$D$648, 0), 1)</f>
        <v>4f463470-097a-417e-9d2c-877c4182849c</v>
      </c>
      <c r="C2760" s="52" t="s">
        <v>1304</v>
      </c>
      <c r="D2760" s="52" t="s">
        <v>354</v>
      </c>
      <c r="E2760" s="20" t="s">
        <v>7134</v>
      </c>
      <c r="F2760" s="20" t="s">
        <v>7135</v>
      </c>
      <c r="G2760" s="20" t="s">
        <v>7895</v>
      </c>
      <c r="H2760" s="20"/>
      <c r="I2760" s="20" t="s">
        <v>12854</v>
      </c>
      <c r="J2760" s="20" t="s">
        <v>12855</v>
      </c>
      <c r="K2760" s="20" t="s">
        <v>7124</v>
      </c>
      <c r="L2760" s="20" t="s">
        <v>2320</v>
      </c>
      <c r="M2760" s="20" t="s">
        <v>7132</v>
      </c>
      <c r="N2760" s="20" t="s">
        <v>12856</v>
      </c>
      <c r="O2760" s="20" t="s">
        <v>12857</v>
      </c>
      <c r="P2760" s="201" t="n">
        <v>40544</v>
      </c>
      <c r="Q2760" s="201" t="n">
        <v>40908</v>
      </c>
      <c r="R2760" s="20"/>
      <c r="S2760" s="20" t="s">
        <v>7413</v>
      </c>
      <c r="T2760" s="20" t="n">
        <v>11.06</v>
      </c>
      <c r="U2760" s="20" t="n">
        <v>1.7</v>
      </c>
      <c r="V2760" s="20" t="n">
        <v>32.5</v>
      </c>
      <c r="W2760" s="20" t="s">
        <v>8024</v>
      </c>
      <c r="X2760" s="35"/>
      <c r="Y2760" s="35"/>
      <c r="Z2760" s="35" t="n">
        <v>1</v>
      </c>
      <c r="AE2760" s="94" t="e">
        <f aca="false" t="array" ref="AE2760:AK2760">_xlfn.torow(_xlfn.unique(_xlfn._xlws.filter(cat_table[Subsector],$E2760=cat_table[Sector],"")))</f>
        <v>#NAME?</v>
      </c>
      <c r="AF2760" s="94" t="e">
        <v>#NAME?</v>
      </c>
      <c r="AG2760" s="94" t="e">
        <v>#NAME?</v>
      </c>
      <c r="AH2760" s="94" t="e">
        <v>#NAME?</v>
      </c>
      <c r="AI2760" s="94" t="e">
        <v>#NAME?</v>
      </c>
      <c r="AJ2760" s="94" t="e">
        <v>#NAME?</v>
      </c>
      <c r="AK2760" s="94" t="e">
        <v>#NAME?</v>
      </c>
      <c r="AO2760" s="94" t="e">
        <f aca="false" t="array" ref="AO2760:AT2760">_xlfn.torow(_xlfn.unique(_xlfn._xlws.filter(cat_table[Sub-subsector],($E2760=cat_table[Sector])*($F2760=cat_table[Subsector]),"")))</f>
        <v>#NAME?</v>
      </c>
      <c r="AP2760" s="94" t="e">
        <v>#NAME?</v>
      </c>
      <c r="AQ2760" s="94" t="e">
        <v>#NAME?</v>
      </c>
      <c r="AR2760" s="94" t="e">
        <v>#NAME?</v>
      </c>
      <c r="AS2760" s="94" t="e">
        <v>#NAME?</v>
      </c>
      <c r="AT2760" s="94" t="e">
        <v>#NAME?</v>
      </c>
    </row>
    <row r="2761" customFormat="false" ht="15" hidden="false" customHeight="true" outlineLevel="0" collapsed="false">
      <c r="A2761" s="62" t="s">
        <v>12858</v>
      </c>
      <c r="B2761" s="20" t="str">
        <f aca="false">INDEX(Table2[], MATCH(L2761, Location_ID!$D$2:$D$648, 0), 1)</f>
        <v>272efe9e-1cdf-4600-bd35-bc3e8a7f8c46</v>
      </c>
      <c r="C2761" s="52" t="s">
        <v>1304</v>
      </c>
      <c r="D2761" s="52" t="s">
        <v>354</v>
      </c>
      <c r="E2761" s="20" t="s">
        <v>7134</v>
      </c>
      <c r="F2761" s="20" t="s">
        <v>7135</v>
      </c>
      <c r="G2761" s="20" t="s">
        <v>7895</v>
      </c>
      <c r="H2761" s="20"/>
      <c r="I2761" s="20" t="s">
        <v>12854</v>
      </c>
      <c r="J2761" s="20" t="s">
        <v>12859</v>
      </c>
      <c r="K2761" s="20" t="s">
        <v>7124</v>
      </c>
      <c r="L2761" s="20" t="s">
        <v>2342</v>
      </c>
      <c r="M2761" s="20" t="s">
        <v>7132</v>
      </c>
      <c r="N2761" s="20" t="s">
        <v>12856</v>
      </c>
      <c r="O2761" s="20" t="s">
        <v>12860</v>
      </c>
      <c r="P2761" s="201" t="n">
        <v>40544</v>
      </c>
      <c r="Q2761" s="201" t="n">
        <v>40908</v>
      </c>
      <c r="R2761" s="20"/>
      <c r="S2761" s="20" t="s">
        <v>7413</v>
      </c>
      <c r="T2761" s="20" t="n">
        <v>1.47</v>
      </c>
      <c r="U2761" s="20" t="n">
        <v>0.52</v>
      </c>
      <c r="V2761" s="20" t="n">
        <v>2.25</v>
      </c>
      <c r="W2761" s="20" t="s">
        <v>8024</v>
      </c>
      <c r="X2761" s="35"/>
      <c r="Y2761" s="35"/>
      <c r="Z2761" s="35" t="n">
        <v>1</v>
      </c>
      <c r="AE2761" s="94" t="e">
        <f aca="false" t="array" ref="AE2761:AK2761">_xlfn.torow(_xlfn.unique(_xlfn._xlws.filter(cat_table[Subsector],$E2761=cat_table[Sector],"")))</f>
        <v>#NAME?</v>
      </c>
      <c r="AF2761" s="94" t="e">
        <v>#NAME?</v>
      </c>
      <c r="AG2761" s="94" t="e">
        <v>#NAME?</v>
      </c>
      <c r="AH2761" s="94" t="e">
        <v>#NAME?</v>
      </c>
      <c r="AI2761" s="94" t="e">
        <v>#NAME?</v>
      </c>
      <c r="AJ2761" s="94" t="e">
        <v>#NAME?</v>
      </c>
      <c r="AK2761" s="94" t="e">
        <v>#NAME?</v>
      </c>
      <c r="AO2761" s="94" t="e">
        <f aca="false" t="array" ref="AO2761:AT2761">_xlfn.torow(_xlfn.unique(_xlfn._xlws.filter(cat_table[Sub-subsector],($E2761=cat_table[Sector])*($F2761=cat_table[Subsector]),"")))</f>
        <v>#NAME?</v>
      </c>
      <c r="AP2761" s="94" t="e">
        <v>#NAME?</v>
      </c>
      <c r="AQ2761" s="94" t="e">
        <v>#NAME?</v>
      </c>
      <c r="AR2761" s="94" t="e">
        <v>#NAME?</v>
      </c>
      <c r="AS2761" s="94" t="e">
        <v>#NAME?</v>
      </c>
      <c r="AT2761" s="94" t="e">
        <v>#NAME?</v>
      </c>
    </row>
    <row r="2762" customFormat="false" ht="15" hidden="false" customHeight="true" outlineLevel="0" collapsed="false">
      <c r="A2762" s="62" t="s">
        <v>12861</v>
      </c>
      <c r="B2762" s="20" t="str">
        <f aca="false">INDEX(Table2[], MATCH(L2762, Location_ID!$D$2:$D$648, 0), 1)</f>
        <v>cd9eefd2-57e4-481f-9803-2345fe360939</v>
      </c>
      <c r="C2762" s="52" t="s">
        <v>1304</v>
      </c>
      <c r="D2762" s="52" t="s">
        <v>354</v>
      </c>
      <c r="E2762" s="20" t="s">
        <v>7134</v>
      </c>
      <c r="F2762" s="20" t="s">
        <v>7135</v>
      </c>
      <c r="G2762" s="20" t="s">
        <v>7895</v>
      </c>
      <c r="H2762" s="20"/>
      <c r="I2762" s="20" t="s">
        <v>12854</v>
      </c>
      <c r="J2762" s="20" t="s">
        <v>12862</v>
      </c>
      <c r="K2762" s="20" t="s">
        <v>7124</v>
      </c>
      <c r="L2762" s="20" t="s">
        <v>2344</v>
      </c>
      <c r="M2762" s="20" t="s">
        <v>7132</v>
      </c>
      <c r="N2762" s="20" t="s">
        <v>12856</v>
      </c>
      <c r="O2762" s="20" t="s">
        <v>12863</v>
      </c>
      <c r="P2762" s="201" t="n">
        <v>40544</v>
      </c>
      <c r="Q2762" s="201" t="n">
        <v>40908</v>
      </c>
      <c r="R2762" s="20"/>
      <c r="S2762" s="20" t="s">
        <v>7413</v>
      </c>
      <c r="T2762" s="20" t="n">
        <v>25.02</v>
      </c>
      <c r="U2762" s="20" t="n">
        <v>7.16</v>
      </c>
      <c r="V2762" s="20" t="n">
        <v>75.95</v>
      </c>
      <c r="W2762" s="20" t="s">
        <v>8024</v>
      </c>
      <c r="X2762" s="35"/>
      <c r="Y2762" s="35"/>
      <c r="Z2762" s="35" t="n">
        <v>1</v>
      </c>
      <c r="AE2762" s="94" t="e">
        <f aca="false" t="array" ref="AE2762:AK2762">_xlfn.torow(_xlfn.unique(_xlfn._xlws.filter(cat_table[Subsector],$E2762=cat_table[Sector],"")))</f>
        <v>#NAME?</v>
      </c>
      <c r="AF2762" s="94" t="e">
        <v>#NAME?</v>
      </c>
      <c r="AG2762" s="94" t="e">
        <v>#NAME?</v>
      </c>
      <c r="AH2762" s="94" t="e">
        <v>#NAME?</v>
      </c>
      <c r="AI2762" s="94" t="e">
        <v>#NAME?</v>
      </c>
      <c r="AJ2762" s="94" t="e">
        <v>#NAME?</v>
      </c>
      <c r="AK2762" s="94" t="e">
        <v>#NAME?</v>
      </c>
      <c r="AO2762" s="94" t="e">
        <f aca="false" t="array" ref="AO2762:AT2762">_xlfn.torow(_xlfn.unique(_xlfn._xlws.filter(cat_table[Sub-subsector],($E2762=cat_table[Sector])*($F2762=cat_table[Subsector]),"")))</f>
        <v>#NAME?</v>
      </c>
      <c r="AP2762" s="94" t="e">
        <v>#NAME?</v>
      </c>
      <c r="AQ2762" s="94" t="e">
        <v>#NAME?</v>
      </c>
      <c r="AR2762" s="94" t="e">
        <v>#NAME?</v>
      </c>
      <c r="AS2762" s="94" t="e">
        <v>#NAME?</v>
      </c>
      <c r="AT2762" s="94" t="e">
        <v>#NAME?</v>
      </c>
    </row>
    <row r="2763" customFormat="false" ht="15" hidden="false" customHeight="true" outlineLevel="0" collapsed="false">
      <c r="A2763" s="62" t="s">
        <v>12864</v>
      </c>
      <c r="B2763" s="20" t="str">
        <f aca="false">INDEX(Table2[], MATCH(L2763, Location_ID!$D$2:$D$648, 0), 1)</f>
        <v>811ce18b-afa2-4749-9867-3a1e2d4cb010</v>
      </c>
      <c r="C2763" s="52" t="s">
        <v>1304</v>
      </c>
      <c r="D2763" s="52" t="s">
        <v>354</v>
      </c>
      <c r="E2763" s="20" t="s">
        <v>7134</v>
      </c>
      <c r="F2763" s="20" t="s">
        <v>7135</v>
      </c>
      <c r="G2763" s="20" t="s">
        <v>7895</v>
      </c>
      <c r="H2763" s="20"/>
      <c r="I2763" s="20" t="s">
        <v>12854</v>
      </c>
      <c r="J2763" s="20" t="s">
        <v>12865</v>
      </c>
      <c r="K2763" s="20" t="s">
        <v>7124</v>
      </c>
      <c r="L2763" s="20" t="s">
        <v>2346</v>
      </c>
      <c r="M2763" s="20" t="s">
        <v>7132</v>
      </c>
      <c r="N2763" s="20" t="s">
        <v>12856</v>
      </c>
      <c r="O2763" s="20" t="s">
        <v>12866</v>
      </c>
      <c r="P2763" s="201" t="n">
        <v>40544</v>
      </c>
      <c r="Q2763" s="201" t="n">
        <v>40908</v>
      </c>
      <c r="R2763" s="20"/>
      <c r="S2763" s="20" t="s">
        <v>7413</v>
      </c>
      <c r="T2763" s="20" t="n">
        <v>3.91</v>
      </c>
      <c r="U2763" s="20" t="n">
        <v>0.72</v>
      </c>
      <c r="V2763" s="20" t="n">
        <v>7.66</v>
      </c>
      <c r="W2763" s="20" t="s">
        <v>8024</v>
      </c>
      <c r="X2763" s="35"/>
      <c r="Y2763" s="35"/>
      <c r="Z2763" s="35" t="n">
        <v>1</v>
      </c>
      <c r="AE2763" s="94" t="e">
        <f aca="false" t="array" ref="AE2763:AK2763">_xlfn.torow(_xlfn.unique(_xlfn._xlws.filter(cat_table[Subsector],$E2763=cat_table[Sector],"")))</f>
        <v>#NAME?</v>
      </c>
      <c r="AF2763" s="94" t="e">
        <v>#NAME?</v>
      </c>
      <c r="AG2763" s="94" t="e">
        <v>#NAME?</v>
      </c>
      <c r="AH2763" s="94" t="e">
        <v>#NAME?</v>
      </c>
      <c r="AI2763" s="94" t="e">
        <v>#NAME?</v>
      </c>
      <c r="AJ2763" s="94" t="e">
        <v>#NAME?</v>
      </c>
      <c r="AK2763" s="94" t="e">
        <v>#NAME?</v>
      </c>
      <c r="AO2763" s="94" t="e">
        <f aca="false" t="array" ref="AO2763:AT2763">_xlfn.torow(_xlfn.unique(_xlfn._xlws.filter(cat_table[Sub-subsector],($E2763=cat_table[Sector])*($F2763=cat_table[Subsector]),"")))</f>
        <v>#NAME?</v>
      </c>
      <c r="AP2763" s="94" t="e">
        <v>#NAME?</v>
      </c>
      <c r="AQ2763" s="94" t="e">
        <v>#NAME?</v>
      </c>
      <c r="AR2763" s="94" t="e">
        <v>#NAME?</v>
      </c>
      <c r="AS2763" s="94" t="e">
        <v>#NAME?</v>
      </c>
      <c r="AT2763" s="94" t="e">
        <v>#NAME?</v>
      </c>
    </row>
    <row r="2764" customFormat="false" ht="15" hidden="false" customHeight="true" outlineLevel="0" collapsed="false">
      <c r="A2764" s="62" t="s">
        <v>12867</v>
      </c>
      <c r="B2764" s="20" t="str">
        <f aca="false">INDEX(Table2[], MATCH(L2764, Location_ID!$D$2:$D$648, 0), 1)</f>
        <v>e1e21dc2-a720-411f-b246-a8518bcd0c92</v>
      </c>
      <c r="C2764" s="52" t="s">
        <v>1304</v>
      </c>
      <c r="D2764" s="52" t="s">
        <v>354</v>
      </c>
      <c r="E2764" s="20" t="s">
        <v>7134</v>
      </c>
      <c r="F2764" s="20" t="s">
        <v>7135</v>
      </c>
      <c r="G2764" s="20" t="s">
        <v>7895</v>
      </c>
      <c r="H2764" s="20"/>
      <c r="I2764" s="20" t="s">
        <v>12854</v>
      </c>
      <c r="J2764" s="20" t="s">
        <v>12868</v>
      </c>
      <c r="K2764" s="20" t="s">
        <v>7124</v>
      </c>
      <c r="L2764" s="20" t="s">
        <v>2348</v>
      </c>
      <c r="M2764" s="20" t="s">
        <v>7132</v>
      </c>
      <c r="N2764" s="20" t="s">
        <v>12856</v>
      </c>
      <c r="O2764" s="20" t="s">
        <v>12869</v>
      </c>
      <c r="P2764" s="201" t="n">
        <v>40544</v>
      </c>
      <c r="Q2764" s="201" t="n">
        <v>40908</v>
      </c>
      <c r="R2764" s="20"/>
      <c r="S2764" s="20" t="s">
        <v>7413</v>
      </c>
      <c r="T2764" s="20" t="n">
        <v>1.94</v>
      </c>
      <c r="U2764" s="20" t="n">
        <v>0.57</v>
      </c>
      <c r="V2764" s="20" t="n">
        <v>5.74</v>
      </c>
      <c r="W2764" s="20" t="s">
        <v>8024</v>
      </c>
      <c r="X2764" s="35"/>
      <c r="Y2764" s="35"/>
      <c r="Z2764" s="35" t="n">
        <v>1</v>
      </c>
      <c r="AE2764" s="94" t="e">
        <f aca="false" t="array" ref="AE2764:AK2764">_xlfn.torow(_xlfn.unique(_xlfn._xlws.filter(cat_table[Subsector],$E2764=cat_table[Sector],"")))</f>
        <v>#NAME?</v>
      </c>
      <c r="AF2764" s="94" t="e">
        <v>#NAME?</v>
      </c>
      <c r="AG2764" s="94" t="e">
        <v>#NAME?</v>
      </c>
      <c r="AH2764" s="94" t="e">
        <v>#NAME?</v>
      </c>
      <c r="AI2764" s="94" t="e">
        <v>#NAME?</v>
      </c>
      <c r="AJ2764" s="94" t="e">
        <v>#NAME?</v>
      </c>
      <c r="AK2764" s="94" t="e">
        <v>#NAME?</v>
      </c>
      <c r="AO2764" s="94" t="e">
        <f aca="false" t="array" ref="AO2764:AT2764">_xlfn.torow(_xlfn.unique(_xlfn._xlws.filter(cat_table[Sub-subsector],($E2764=cat_table[Sector])*($F2764=cat_table[Subsector]),"")))</f>
        <v>#NAME?</v>
      </c>
      <c r="AP2764" s="94" t="e">
        <v>#NAME?</v>
      </c>
      <c r="AQ2764" s="94" t="e">
        <v>#NAME?</v>
      </c>
      <c r="AR2764" s="94" t="e">
        <v>#NAME?</v>
      </c>
      <c r="AS2764" s="94" t="e">
        <v>#NAME?</v>
      </c>
      <c r="AT2764" s="94" t="e">
        <v>#NAME?</v>
      </c>
    </row>
    <row r="2765" customFormat="false" ht="15" hidden="false" customHeight="true" outlineLevel="0" collapsed="false">
      <c r="A2765" s="62" t="s">
        <v>12870</v>
      </c>
      <c r="B2765" s="20" t="str">
        <f aca="false">INDEX(Table2[], MATCH(L2765, Location_ID!$D$2:$D$648, 0), 1)</f>
        <v>0b6f814c-6214-4b90-a018-e19dde451b28</v>
      </c>
      <c r="C2765" s="52" t="s">
        <v>1304</v>
      </c>
      <c r="D2765" s="52" t="s">
        <v>354</v>
      </c>
      <c r="E2765" s="20" t="s">
        <v>7134</v>
      </c>
      <c r="F2765" s="20" t="s">
        <v>7135</v>
      </c>
      <c r="G2765" s="20" t="s">
        <v>7895</v>
      </c>
      <c r="H2765" s="20"/>
      <c r="I2765" s="20" t="s">
        <v>12854</v>
      </c>
      <c r="J2765" s="20" t="s">
        <v>12871</v>
      </c>
      <c r="K2765" s="20" t="s">
        <v>7124</v>
      </c>
      <c r="L2765" s="20" t="s">
        <v>2322</v>
      </c>
      <c r="M2765" s="20" t="s">
        <v>7132</v>
      </c>
      <c r="N2765" s="20" t="s">
        <v>12856</v>
      </c>
      <c r="O2765" s="20" t="s">
        <v>12872</v>
      </c>
      <c r="P2765" s="201" t="n">
        <v>40544</v>
      </c>
      <c r="Q2765" s="201" t="n">
        <v>40908</v>
      </c>
      <c r="R2765" s="20"/>
      <c r="S2765" s="20" t="s">
        <v>7413</v>
      </c>
      <c r="T2765" s="20" t="n">
        <v>6.28</v>
      </c>
      <c r="U2765" s="20" t="n">
        <v>0.61</v>
      </c>
      <c r="V2765" s="20" t="n">
        <v>9.94</v>
      </c>
      <c r="W2765" s="20" t="s">
        <v>8024</v>
      </c>
      <c r="X2765" s="35"/>
      <c r="Y2765" s="35"/>
      <c r="Z2765" s="35" t="n">
        <v>1</v>
      </c>
      <c r="AE2765" s="94" t="e">
        <f aca="false" t="array" ref="AE2765:AK2765">_xlfn.torow(_xlfn.unique(_xlfn._xlws.filter(cat_table[Subsector],$E2765=cat_table[Sector],"")))</f>
        <v>#NAME?</v>
      </c>
      <c r="AF2765" s="94" t="e">
        <v>#NAME?</v>
      </c>
      <c r="AG2765" s="94" t="e">
        <v>#NAME?</v>
      </c>
      <c r="AH2765" s="94" t="e">
        <v>#NAME?</v>
      </c>
      <c r="AI2765" s="94" t="e">
        <v>#NAME?</v>
      </c>
      <c r="AJ2765" s="94" t="e">
        <v>#NAME?</v>
      </c>
      <c r="AK2765" s="94" t="e">
        <v>#NAME?</v>
      </c>
      <c r="AO2765" s="94" t="e">
        <f aca="false" t="array" ref="AO2765:AT2765">_xlfn.torow(_xlfn.unique(_xlfn._xlws.filter(cat_table[Sub-subsector],($E2765=cat_table[Sector])*($F2765=cat_table[Subsector]),"")))</f>
        <v>#NAME?</v>
      </c>
      <c r="AP2765" s="94" t="e">
        <v>#NAME?</v>
      </c>
      <c r="AQ2765" s="94" t="e">
        <v>#NAME?</v>
      </c>
      <c r="AR2765" s="94" t="e">
        <v>#NAME?</v>
      </c>
      <c r="AS2765" s="94" t="e">
        <v>#NAME?</v>
      </c>
      <c r="AT2765" s="94" t="e">
        <v>#NAME?</v>
      </c>
    </row>
    <row r="2766" customFormat="false" ht="15" hidden="false" customHeight="true" outlineLevel="0" collapsed="false">
      <c r="A2766" s="62" t="s">
        <v>12873</v>
      </c>
      <c r="B2766" s="20" t="str">
        <f aca="false">INDEX(Table2[], MATCH(L2766, Location_ID!$D$2:$D$648, 0), 1)</f>
        <v>d46eaecb-1321-4e0c-87bf-761f4deb87a8</v>
      </c>
      <c r="C2766" s="52" t="s">
        <v>1304</v>
      </c>
      <c r="D2766" s="52" t="s">
        <v>354</v>
      </c>
      <c r="E2766" s="20" t="s">
        <v>7134</v>
      </c>
      <c r="F2766" s="20" t="s">
        <v>7135</v>
      </c>
      <c r="G2766" s="20" t="s">
        <v>7895</v>
      </c>
      <c r="H2766" s="20"/>
      <c r="I2766" s="20" t="s">
        <v>12854</v>
      </c>
      <c r="J2766" s="20" t="s">
        <v>12874</v>
      </c>
      <c r="K2766" s="20" t="s">
        <v>7124</v>
      </c>
      <c r="L2766" s="20" t="s">
        <v>2314</v>
      </c>
      <c r="M2766" s="20" t="s">
        <v>7132</v>
      </c>
      <c r="N2766" s="20" t="s">
        <v>12856</v>
      </c>
      <c r="O2766" s="20" t="s">
        <v>12875</v>
      </c>
      <c r="P2766" s="201" t="n">
        <v>40544</v>
      </c>
      <c r="Q2766" s="201" t="n">
        <v>40908</v>
      </c>
      <c r="R2766" s="20"/>
      <c r="S2766" s="20" t="s">
        <v>7413</v>
      </c>
      <c r="T2766" s="20" t="n">
        <v>28.84</v>
      </c>
      <c r="U2766" s="20" t="n">
        <v>6.46</v>
      </c>
      <c r="V2766" s="20" t="n">
        <v>76.48</v>
      </c>
      <c r="W2766" s="20" t="s">
        <v>8024</v>
      </c>
      <c r="X2766" s="35"/>
      <c r="Y2766" s="35"/>
      <c r="Z2766" s="35" t="n">
        <v>1</v>
      </c>
      <c r="AE2766" s="94" t="e">
        <f aca="false" t="array" ref="AE2766:AK2766">_xlfn.torow(_xlfn.unique(_xlfn._xlws.filter(cat_table[Subsector],$E2766=cat_table[Sector],"")))</f>
        <v>#NAME?</v>
      </c>
      <c r="AF2766" s="94" t="e">
        <v>#NAME?</v>
      </c>
      <c r="AG2766" s="94" t="e">
        <v>#NAME?</v>
      </c>
      <c r="AH2766" s="94" t="e">
        <v>#NAME?</v>
      </c>
      <c r="AI2766" s="94" t="e">
        <v>#NAME?</v>
      </c>
      <c r="AJ2766" s="94" t="e">
        <v>#NAME?</v>
      </c>
      <c r="AK2766" s="94" t="e">
        <v>#NAME?</v>
      </c>
      <c r="AO2766" s="94" t="e">
        <f aca="false" t="array" ref="AO2766:AT2766">_xlfn.torow(_xlfn.unique(_xlfn._xlws.filter(cat_table[Sub-subsector],($E2766=cat_table[Sector])*($F2766=cat_table[Subsector]),"")))</f>
        <v>#NAME?</v>
      </c>
      <c r="AP2766" s="94" t="e">
        <v>#NAME?</v>
      </c>
      <c r="AQ2766" s="94" t="e">
        <v>#NAME?</v>
      </c>
      <c r="AR2766" s="94" t="e">
        <v>#NAME?</v>
      </c>
      <c r="AS2766" s="94" t="e">
        <v>#NAME?</v>
      </c>
      <c r="AT2766" s="94" t="e">
        <v>#NAME?</v>
      </c>
    </row>
    <row r="2767" customFormat="false" ht="15" hidden="false" customHeight="true" outlineLevel="0" collapsed="false">
      <c r="A2767" s="62" t="s">
        <v>12876</v>
      </c>
      <c r="B2767" s="20" t="str">
        <f aca="false">INDEX(Table2[], MATCH(L2767, Location_ID!$D$2:$D$648, 0), 1)</f>
        <v>de22b5e2-4d3a-4b58-8f72-25ebb147bbf9</v>
      </c>
      <c r="C2767" s="52" t="s">
        <v>1304</v>
      </c>
      <c r="D2767" s="52" t="s">
        <v>354</v>
      </c>
      <c r="E2767" s="20" t="s">
        <v>7134</v>
      </c>
      <c r="F2767" s="20" t="s">
        <v>7135</v>
      </c>
      <c r="G2767" s="20" t="s">
        <v>7895</v>
      </c>
      <c r="H2767" s="20"/>
      <c r="I2767" s="20" t="s">
        <v>12854</v>
      </c>
      <c r="J2767" s="20" t="s">
        <v>12877</v>
      </c>
      <c r="K2767" s="20" t="s">
        <v>7124</v>
      </c>
      <c r="L2767" s="20" t="s">
        <v>2352</v>
      </c>
      <c r="M2767" s="20" t="s">
        <v>7132</v>
      </c>
      <c r="N2767" s="20" t="s">
        <v>12856</v>
      </c>
      <c r="O2767" s="20" t="s">
        <v>12878</v>
      </c>
      <c r="P2767" s="201" t="n">
        <v>40544</v>
      </c>
      <c r="Q2767" s="201" t="n">
        <v>40908</v>
      </c>
      <c r="R2767" s="20"/>
      <c r="S2767" s="20" t="s">
        <v>7413</v>
      </c>
      <c r="T2767" s="20" t="n">
        <v>6.95</v>
      </c>
      <c r="U2767" s="20" t="n">
        <v>1.84</v>
      </c>
      <c r="V2767" s="20" t="n">
        <v>21.75</v>
      </c>
      <c r="W2767" s="20" t="s">
        <v>8024</v>
      </c>
      <c r="X2767" s="35"/>
      <c r="Y2767" s="35"/>
      <c r="Z2767" s="35" t="n">
        <v>1</v>
      </c>
      <c r="AE2767" s="94" t="e">
        <f aca="false" t="array" ref="AE2767:AK2767">_xlfn.torow(_xlfn.unique(_xlfn._xlws.filter(cat_table[Subsector],$E2767=cat_table[Sector],"")))</f>
        <v>#NAME?</v>
      </c>
      <c r="AF2767" s="94" t="e">
        <v>#NAME?</v>
      </c>
      <c r="AG2767" s="94" t="e">
        <v>#NAME?</v>
      </c>
      <c r="AH2767" s="94" t="e">
        <v>#NAME?</v>
      </c>
      <c r="AI2767" s="94" t="e">
        <v>#NAME?</v>
      </c>
      <c r="AJ2767" s="94" t="e">
        <v>#NAME?</v>
      </c>
      <c r="AK2767" s="94" t="e">
        <v>#NAME?</v>
      </c>
      <c r="AO2767" s="94" t="e">
        <f aca="false" t="array" ref="AO2767:AT2767">_xlfn.torow(_xlfn.unique(_xlfn._xlws.filter(cat_table[Sub-subsector],($E2767=cat_table[Sector])*($F2767=cat_table[Subsector]),"")))</f>
        <v>#NAME?</v>
      </c>
      <c r="AP2767" s="94" t="e">
        <v>#NAME?</v>
      </c>
      <c r="AQ2767" s="94" t="e">
        <v>#NAME?</v>
      </c>
      <c r="AR2767" s="94" t="e">
        <v>#NAME?</v>
      </c>
      <c r="AS2767" s="94" t="e">
        <v>#NAME?</v>
      </c>
      <c r="AT2767" s="94" t="e">
        <v>#NAME?</v>
      </c>
    </row>
    <row r="2768" customFormat="false" ht="15" hidden="false" customHeight="true" outlineLevel="0" collapsed="false">
      <c r="A2768" s="62" t="s">
        <v>12879</v>
      </c>
      <c r="B2768" s="20" t="str">
        <f aca="false">INDEX(Table2[], MATCH(L2768, Location_ID!$D$2:$D$648, 0), 1)</f>
        <v>36a2f6cd-b524-4c71-94ca-b85bdcc20e15</v>
      </c>
      <c r="C2768" s="52" t="s">
        <v>1304</v>
      </c>
      <c r="D2768" s="52" t="s">
        <v>354</v>
      </c>
      <c r="E2768" s="20" t="s">
        <v>7134</v>
      </c>
      <c r="F2768" s="20" t="s">
        <v>7135</v>
      </c>
      <c r="G2768" s="20" t="s">
        <v>7895</v>
      </c>
      <c r="H2768" s="20"/>
      <c r="I2768" s="20" t="s">
        <v>12854</v>
      </c>
      <c r="J2768" s="20" t="s">
        <v>12880</v>
      </c>
      <c r="K2768" s="20" t="s">
        <v>7124</v>
      </c>
      <c r="L2768" s="20" t="s">
        <v>2340</v>
      </c>
      <c r="M2768" s="20" t="s">
        <v>7132</v>
      </c>
      <c r="N2768" s="20" t="s">
        <v>12856</v>
      </c>
      <c r="O2768" s="20" t="s">
        <v>12881</v>
      </c>
      <c r="P2768" s="201" t="n">
        <v>40544</v>
      </c>
      <c r="Q2768" s="201" t="n">
        <v>40908</v>
      </c>
      <c r="R2768" s="20"/>
      <c r="S2768" s="20" t="s">
        <v>7413</v>
      </c>
      <c r="T2768" s="20" t="n">
        <v>11.09</v>
      </c>
      <c r="U2768" s="20" t="n">
        <v>2.17</v>
      </c>
      <c r="V2768" s="20" t="n">
        <v>27.47</v>
      </c>
      <c r="W2768" s="20" t="s">
        <v>8024</v>
      </c>
      <c r="X2768" s="35"/>
      <c r="Y2768" s="35"/>
      <c r="Z2768" s="35" t="n">
        <v>1</v>
      </c>
      <c r="AE2768" s="94" t="e">
        <f aca="false" t="array" ref="AE2768:AK2768">_xlfn.torow(_xlfn.unique(_xlfn._xlws.filter(cat_table[Subsector],$E2768=cat_table[Sector],"")))</f>
        <v>#NAME?</v>
      </c>
      <c r="AF2768" s="94" t="e">
        <v>#NAME?</v>
      </c>
      <c r="AG2768" s="94" t="e">
        <v>#NAME?</v>
      </c>
      <c r="AH2768" s="94" t="e">
        <v>#NAME?</v>
      </c>
      <c r="AI2768" s="94" t="e">
        <v>#NAME?</v>
      </c>
      <c r="AJ2768" s="94" t="e">
        <v>#NAME?</v>
      </c>
      <c r="AK2768" s="94" t="e">
        <v>#NAME?</v>
      </c>
      <c r="AO2768" s="94" t="e">
        <f aca="false" t="array" ref="AO2768:AT2768">_xlfn.torow(_xlfn.unique(_xlfn._xlws.filter(cat_table[Sub-subsector],($E2768=cat_table[Sector])*($F2768=cat_table[Subsector]),"")))</f>
        <v>#NAME?</v>
      </c>
      <c r="AP2768" s="94" t="e">
        <v>#NAME?</v>
      </c>
      <c r="AQ2768" s="94" t="e">
        <v>#NAME?</v>
      </c>
      <c r="AR2768" s="94" t="e">
        <v>#NAME?</v>
      </c>
      <c r="AS2768" s="94" t="e">
        <v>#NAME?</v>
      </c>
      <c r="AT2768" s="94" t="e">
        <v>#NAME?</v>
      </c>
    </row>
    <row r="2769" customFormat="false" ht="15" hidden="false" customHeight="true" outlineLevel="0" collapsed="false">
      <c r="A2769" s="62" t="s">
        <v>12882</v>
      </c>
      <c r="B2769" s="20" t="str">
        <f aca="false">INDEX(Table2[], MATCH(L2769, Location_ID!$D$2:$D$648, 0), 1)</f>
        <v>53ad8eb8-b0c6-4d8e-84cb-c29cdafa1bb5</v>
      </c>
      <c r="C2769" s="52" t="s">
        <v>1304</v>
      </c>
      <c r="D2769" s="52" t="s">
        <v>354</v>
      </c>
      <c r="E2769" s="20" t="s">
        <v>7134</v>
      </c>
      <c r="F2769" s="20" t="s">
        <v>7135</v>
      </c>
      <c r="G2769" s="20" t="s">
        <v>7895</v>
      </c>
      <c r="H2769" s="20"/>
      <c r="I2769" s="20" t="s">
        <v>12854</v>
      </c>
      <c r="J2769" s="20" t="s">
        <v>12883</v>
      </c>
      <c r="K2769" s="20" t="s">
        <v>7124</v>
      </c>
      <c r="L2769" s="20" t="s">
        <v>2332</v>
      </c>
      <c r="M2769" s="20" t="s">
        <v>7132</v>
      </c>
      <c r="N2769" s="20" t="s">
        <v>12856</v>
      </c>
      <c r="O2769" s="20" t="s">
        <v>12884</v>
      </c>
      <c r="P2769" s="201" t="n">
        <v>40544</v>
      </c>
      <c r="Q2769" s="201" t="n">
        <v>40908</v>
      </c>
      <c r="R2769" s="20"/>
      <c r="S2769" s="20" t="s">
        <v>7413</v>
      </c>
      <c r="T2769" s="20" t="n">
        <v>9.2</v>
      </c>
      <c r="U2769" s="20" t="n">
        <v>1.11</v>
      </c>
      <c r="V2769" s="20" t="n">
        <v>23.87</v>
      </c>
      <c r="W2769" s="20" t="s">
        <v>8024</v>
      </c>
      <c r="X2769" s="35"/>
      <c r="Y2769" s="35"/>
      <c r="Z2769" s="35" t="n">
        <v>1</v>
      </c>
      <c r="AE2769" s="94" t="e">
        <f aca="false" t="array" ref="AE2769:AK2769">_xlfn.torow(_xlfn.unique(_xlfn._xlws.filter(cat_table[Subsector],$E2769=cat_table[Sector],"")))</f>
        <v>#NAME?</v>
      </c>
      <c r="AF2769" s="94" t="e">
        <v>#NAME?</v>
      </c>
      <c r="AG2769" s="94" t="e">
        <v>#NAME?</v>
      </c>
      <c r="AH2769" s="94" t="e">
        <v>#NAME?</v>
      </c>
      <c r="AI2769" s="94" t="e">
        <v>#NAME?</v>
      </c>
      <c r="AJ2769" s="94" t="e">
        <v>#NAME?</v>
      </c>
      <c r="AK2769" s="94" t="e">
        <v>#NAME?</v>
      </c>
      <c r="AO2769" s="94" t="e">
        <f aca="false" t="array" ref="AO2769:AT2769">_xlfn.torow(_xlfn.unique(_xlfn._xlws.filter(cat_table[Sub-subsector],($E2769=cat_table[Sector])*($F2769=cat_table[Subsector]),"")))</f>
        <v>#NAME?</v>
      </c>
      <c r="AP2769" s="94" t="e">
        <v>#NAME?</v>
      </c>
      <c r="AQ2769" s="94" t="e">
        <v>#NAME?</v>
      </c>
      <c r="AR2769" s="94" t="e">
        <v>#NAME?</v>
      </c>
      <c r="AS2769" s="94" t="e">
        <v>#NAME?</v>
      </c>
      <c r="AT2769" s="94" t="e">
        <v>#NAME?</v>
      </c>
    </row>
    <row r="2770" customFormat="false" ht="15" hidden="false" customHeight="true" outlineLevel="0" collapsed="false">
      <c r="A2770" s="62" t="s">
        <v>12885</v>
      </c>
      <c r="B2770" s="20" t="str">
        <f aca="false">INDEX(Table2[], MATCH(L2770, Location_ID!$D$2:$D$648, 0), 1)</f>
        <v>bb7676af-642d-4440-a72d-66ebc2493a06</v>
      </c>
      <c r="C2770" s="52" t="s">
        <v>1304</v>
      </c>
      <c r="D2770" s="52" t="s">
        <v>354</v>
      </c>
      <c r="E2770" s="20" t="s">
        <v>7134</v>
      </c>
      <c r="F2770" s="20" t="s">
        <v>7135</v>
      </c>
      <c r="G2770" s="20" t="s">
        <v>7895</v>
      </c>
      <c r="H2770" s="20"/>
      <c r="I2770" s="20" t="s">
        <v>12854</v>
      </c>
      <c r="J2770" s="20" t="s">
        <v>12886</v>
      </c>
      <c r="K2770" s="20" t="s">
        <v>7124</v>
      </c>
      <c r="L2770" s="20" t="s">
        <v>2326</v>
      </c>
      <c r="M2770" s="20" t="s">
        <v>7132</v>
      </c>
      <c r="N2770" s="20" t="s">
        <v>12856</v>
      </c>
      <c r="O2770" s="20" t="s">
        <v>12887</v>
      </c>
      <c r="P2770" s="201" t="n">
        <v>40544</v>
      </c>
      <c r="Q2770" s="201" t="n">
        <v>40908</v>
      </c>
      <c r="R2770" s="20"/>
      <c r="S2770" s="20" t="s">
        <v>7413</v>
      </c>
      <c r="T2770" s="20" t="n">
        <v>6.17</v>
      </c>
      <c r="U2770" s="20" t="n">
        <v>1.87</v>
      </c>
      <c r="V2770" s="20" t="n">
        <v>12.06</v>
      </c>
      <c r="W2770" s="20" t="s">
        <v>8024</v>
      </c>
      <c r="X2770" s="35"/>
      <c r="Y2770" s="35"/>
      <c r="Z2770" s="35" t="n">
        <v>1</v>
      </c>
      <c r="AE2770" s="94" t="e">
        <f aca="false" t="array" ref="AE2770:AK2770">_xlfn.torow(_xlfn.unique(_xlfn._xlws.filter(cat_table[Subsector],$E2770=cat_table[Sector],"")))</f>
        <v>#NAME?</v>
      </c>
      <c r="AF2770" s="94" t="e">
        <v>#NAME?</v>
      </c>
      <c r="AG2770" s="94" t="e">
        <v>#NAME?</v>
      </c>
      <c r="AH2770" s="94" t="e">
        <v>#NAME?</v>
      </c>
      <c r="AI2770" s="94" t="e">
        <v>#NAME?</v>
      </c>
      <c r="AJ2770" s="94" t="e">
        <v>#NAME?</v>
      </c>
      <c r="AK2770" s="94" t="e">
        <v>#NAME?</v>
      </c>
      <c r="AO2770" s="94" t="e">
        <f aca="false" t="array" ref="AO2770:AT2770">_xlfn.torow(_xlfn.unique(_xlfn._xlws.filter(cat_table[Sub-subsector],($E2770=cat_table[Sector])*($F2770=cat_table[Subsector]),"")))</f>
        <v>#NAME?</v>
      </c>
      <c r="AP2770" s="94" t="e">
        <v>#NAME?</v>
      </c>
      <c r="AQ2770" s="94" t="e">
        <v>#NAME?</v>
      </c>
      <c r="AR2770" s="94" t="e">
        <v>#NAME?</v>
      </c>
      <c r="AS2770" s="94" t="e">
        <v>#NAME?</v>
      </c>
      <c r="AT2770" s="94" t="e">
        <v>#NAME?</v>
      </c>
    </row>
    <row r="2771" customFormat="false" ht="15" hidden="false" customHeight="true" outlineLevel="0" collapsed="false">
      <c r="A2771" s="62" t="s">
        <v>12888</v>
      </c>
      <c r="B2771" s="20" t="str">
        <f aca="false">INDEX(Table2[], MATCH(L2771, Location_ID!$D$2:$D$648, 0), 1)</f>
        <v>a54e741e-e269-485c-bed3-59d5b41fc539</v>
      </c>
      <c r="C2771" s="52" t="s">
        <v>1304</v>
      </c>
      <c r="D2771" s="52" t="s">
        <v>354</v>
      </c>
      <c r="E2771" s="20" t="s">
        <v>7134</v>
      </c>
      <c r="F2771" s="20" t="s">
        <v>7135</v>
      </c>
      <c r="G2771" s="20" t="s">
        <v>7895</v>
      </c>
      <c r="H2771" s="20"/>
      <c r="I2771" s="20" t="s">
        <v>12854</v>
      </c>
      <c r="J2771" s="20" t="s">
        <v>12889</v>
      </c>
      <c r="K2771" s="20" t="s">
        <v>7124</v>
      </c>
      <c r="L2771" s="20" t="s">
        <v>2318</v>
      </c>
      <c r="M2771" s="20" t="s">
        <v>7132</v>
      </c>
      <c r="N2771" s="20" t="s">
        <v>12856</v>
      </c>
      <c r="O2771" s="20" t="s">
        <v>12890</v>
      </c>
      <c r="P2771" s="201" t="n">
        <v>40544</v>
      </c>
      <c r="Q2771" s="201" t="n">
        <v>40908</v>
      </c>
      <c r="R2771" s="20"/>
      <c r="S2771" s="20" t="s">
        <v>7413</v>
      </c>
      <c r="T2771" s="20" t="n">
        <v>15.12</v>
      </c>
      <c r="U2771" s="20" t="n">
        <v>5.54</v>
      </c>
      <c r="V2771" s="20" t="n">
        <v>31.02</v>
      </c>
      <c r="W2771" s="20" t="s">
        <v>8024</v>
      </c>
      <c r="X2771" s="35"/>
      <c r="Y2771" s="35"/>
      <c r="Z2771" s="35" t="n">
        <v>1</v>
      </c>
      <c r="AE2771" s="94" t="e">
        <f aca="false" t="array" ref="AE2771:AK2771">_xlfn.torow(_xlfn.unique(_xlfn._xlws.filter(cat_table[Subsector],$E2771=cat_table[Sector],"")))</f>
        <v>#NAME?</v>
      </c>
      <c r="AF2771" s="94" t="e">
        <v>#NAME?</v>
      </c>
      <c r="AG2771" s="94" t="e">
        <v>#NAME?</v>
      </c>
      <c r="AH2771" s="94" t="e">
        <v>#NAME?</v>
      </c>
      <c r="AI2771" s="94" t="e">
        <v>#NAME?</v>
      </c>
      <c r="AJ2771" s="94" t="e">
        <v>#NAME?</v>
      </c>
      <c r="AK2771" s="94" t="e">
        <v>#NAME?</v>
      </c>
      <c r="AO2771" s="94" t="e">
        <f aca="false" t="array" ref="AO2771:AT2771">_xlfn.torow(_xlfn.unique(_xlfn._xlws.filter(cat_table[Sub-subsector],($E2771=cat_table[Sector])*($F2771=cat_table[Subsector]),"")))</f>
        <v>#NAME?</v>
      </c>
      <c r="AP2771" s="94" t="e">
        <v>#NAME?</v>
      </c>
      <c r="AQ2771" s="94" t="e">
        <v>#NAME?</v>
      </c>
      <c r="AR2771" s="94" t="e">
        <v>#NAME?</v>
      </c>
      <c r="AS2771" s="94" t="e">
        <v>#NAME?</v>
      </c>
      <c r="AT2771" s="94" t="e">
        <v>#NAME?</v>
      </c>
    </row>
    <row r="2772" customFormat="false" ht="15" hidden="false" customHeight="true" outlineLevel="0" collapsed="false">
      <c r="A2772" s="62" t="s">
        <v>12891</v>
      </c>
      <c r="B2772" s="20" t="str">
        <f aca="false">INDEX(Table2[], MATCH(L2772, Location_ID!$D$2:$D$648, 0), 1)</f>
        <v>84832646-f823-406e-a0b0-e708db1e2267</v>
      </c>
      <c r="C2772" s="52" t="s">
        <v>1304</v>
      </c>
      <c r="D2772" s="52" t="s">
        <v>354</v>
      </c>
      <c r="E2772" s="20" t="s">
        <v>7134</v>
      </c>
      <c r="F2772" s="20" t="s">
        <v>7135</v>
      </c>
      <c r="G2772" s="20" t="s">
        <v>7895</v>
      </c>
      <c r="H2772" s="20"/>
      <c r="I2772" s="20" t="s">
        <v>12854</v>
      </c>
      <c r="J2772" s="20" t="s">
        <v>12892</v>
      </c>
      <c r="K2772" s="20" t="s">
        <v>7124</v>
      </c>
      <c r="L2772" s="20" t="s">
        <v>2836</v>
      </c>
      <c r="M2772" s="20" t="s">
        <v>7132</v>
      </c>
      <c r="N2772" s="20" t="s">
        <v>12856</v>
      </c>
      <c r="O2772" s="20" t="s">
        <v>12893</v>
      </c>
      <c r="P2772" s="201" t="n">
        <v>40544</v>
      </c>
      <c r="Q2772" s="201" t="n">
        <v>40908</v>
      </c>
      <c r="R2772" s="20"/>
      <c r="S2772" s="20" t="s">
        <v>7413</v>
      </c>
      <c r="T2772" s="20" t="n">
        <v>1.74</v>
      </c>
      <c r="U2772" s="20" t="n">
        <v>0.25</v>
      </c>
      <c r="V2772" s="20" t="n">
        <v>6.02</v>
      </c>
      <c r="W2772" s="20" t="s">
        <v>8024</v>
      </c>
      <c r="X2772" s="35"/>
      <c r="Y2772" s="35"/>
      <c r="Z2772" s="35" t="n">
        <v>1</v>
      </c>
      <c r="AE2772" s="94" t="e">
        <f aca="false" t="array" ref="AE2772:AK2772">_xlfn.torow(_xlfn.unique(_xlfn._xlws.filter(cat_table[Subsector],$E2772=cat_table[Sector],"")))</f>
        <v>#NAME?</v>
      </c>
      <c r="AF2772" s="94" t="e">
        <v>#NAME?</v>
      </c>
      <c r="AG2772" s="94" t="e">
        <v>#NAME?</v>
      </c>
      <c r="AH2772" s="94" t="e">
        <v>#NAME?</v>
      </c>
      <c r="AI2772" s="94" t="e">
        <v>#NAME?</v>
      </c>
      <c r="AJ2772" s="94" t="e">
        <v>#NAME?</v>
      </c>
      <c r="AK2772" s="94" t="e">
        <v>#NAME?</v>
      </c>
      <c r="AO2772" s="94" t="e">
        <f aca="false" t="array" ref="AO2772:AT2772">_xlfn.torow(_xlfn.unique(_xlfn._xlws.filter(cat_table[Sub-subsector],($E2772=cat_table[Sector])*($F2772=cat_table[Subsector]),"")))</f>
        <v>#NAME?</v>
      </c>
      <c r="AP2772" s="94" t="e">
        <v>#NAME?</v>
      </c>
      <c r="AQ2772" s="94" t="e">
        <v>#NAME?</v>
      </c>
      <c r="AR2772" s="94" t="e">
        <v>#NAME?</v>
      </c>
      <c r="AS2772" s="94" t="e">
        <v>#NAME?</v>
      </c>
      <c r="AT2772" s="94" t="e">
        <v>#NAME?</v>
      </c>
    </row>
    <row r="2773" customFormat="false" ht="15" hidden="false" customHeight="true" outlineLevel="0" collapsed="false">
      <c r="A2773" s="62" t="s">
        <v>12894</v>
      </c>
      <c r="B2773" s="20" t="str">
        <f aca="false">INDEX(Table2[], MATCH(L2773, Location_ID!$D$2:$D$648, 0), 1)</f>
        <v>b0f0aeb4-3aa9-4de2-9385-ed1ffa66bebf</v>
      </c>
      <c r="C2773" s="52" t="s">
        <v>1304</v>
      </c>
      <c r="D2773" s="52" t="s">
        <v>354</v>
      </c>
      <c r="E2773" s="20" t="s">
        <v>7134</v>
      </c>
      <c r="F2773" s="20" t="s">
        <v>7135</v>
      </c>
      <c r="G2773" s="20" t="s">
        <v>7895</v>
      </c>
      <c r="H2773" s="20"/>
      <c r="I2773" s="20" t="s">
        <v>12854</v>
      </c>
      <c r="J2773" s="20" t="s">
        <v>12895</v>
      </c>
      <c r="K2773" s="20" t="s">
        <v>7124</v>
      </c>
      <c r="L2773" s="20" t="s">
        <v>2334</v>
      </c>
      <c r="M2773" s="20" t="s">
        <v>7132</v>
      </c>
      <c r="N2773" s="20" t="s">
        <v>12856</v>
      </c>
      <c r="O2773" s="20" t="s">
        <v>12896</v>
      </c>
      <c r="P2773" s="201" t="n">
        <v>40544</v>
      </c>
      <c r="Q2773" s="201" t="n">
        <v>40908</v>
      </c>
      <c r="R2773" s="20"/>
      <c r="S2773" s="20" t="s">
        <v>7413</v>
      </c>
      <c r="T2773" s="20" t="n">
        <v>3.94</v>
      </c>
      <c r="U2773" s="20" t="n">
        <v>1.76</v>
      </c>
      <c r="V2773" s="20" t="n">
        <v>6.98</v>
      </c>
      <c r="W2773" s="20" t="s">
        <v>8024</v>
      </c>
      <c r="X2773" s="35"/>
      <c r="Y2773" s="35"/>
      <c r="Z2773" s="35" t="n">
        <v>1</v>
      </c>
      <c r="AE2773" s="94" t="e">
        <f aca="false" t="array" ref="AE2773:AK2773">_xlfn.torow(_xlfn.unique(_xlfn._xlws.filter(cat_table[Subsector],$E2773=cat_table[Sector],"")))</f>
        <v>#NAME?</v>
      </c>
      <c r="AF2773" s="94" t="e">
        <v>#NAME?</v>
      </c>
      <c r="AG2773" s="94" t="e">
        <v>#NAME?</v>
      </c>
      <c r="AH2773" s="94" t="e">
        <v>#NAME?</v>
      </c>
      <c r="AI2773" s="94" t="e">
        <v>#NAME?</v>
      </c>
      <c r="AJ2773" s="94" t="e">
        <v>#NAME?</v>
      </c>
      <c r="AK2773" s="94" t="e">
        <v>#NAME?</v>
      </c>
      <c r="AO2773" s="94" t="e">
        <f aca="false" t="array" ref="AO2773:AT2773">_xlfn.torow(_xlfn.unique(_xlfn._xlws.filter(cat_table[Sub-subsector],($E2773=cat_table[Sector])*($F2773=cat_table[Subsector]),"")))</f>
        <v>#NAME?</v>
      </c>
      <c r="AP2773" s="94" t="e">
        <v>#NAME?</v>
      </c>
      <c r="AQ2773" s="94" t="e">
        <v>#NAME?</v>
      </c>
      <c r="AR2773" s="94" t="e">
        <v>#NAME?</v>
      </c>
      <c r="AS2773" s="94" t="e">
        <v>#NAME?</v>
      </c>
      <c r="AT2773" s="94" t="e">
        <v>#NAME?</v>
      </c>
    </row>
    <row r="2774" customFormat="false" ht="15" hidden="false" customHeight="true" outlineLevel="0" collapsed="false">
      <c r="A2774" s="62" t="s">
        <v>12897</v>
      </c>
      <c r="B2774" s="20" t="str">
        <f aca="false">INDEX(Table2[], MATCH(L2774, Location_ID!$D$2:$D$648, 0), 1)</f>
        <v>9a71d149-95f2-428c-a193-138e7145b913</v>
      </c>
      <c r="C2774" s="52" t="s">
        <v>1304</v>
      </c>
      <c r="D2774" s="52" t="s">
        <v>354</v>
      </c>
      <c r="E2774" s="20" t="s">
        <v>7134</v>
      </c>
      <c r="F2774" s="20" t="s">
        <v>7135</v>
      </c>
      <c r="G2774" s="20" t="s">
        <v>7895</v>
      </c>
      <c r="H2774" s="20"/>
      <c r="I2774" s="20" t="s">
        <v>12854</v>
      </c>
      <c r="J2774" s="20" t="s">
        <v>12898</v>
      </c>
      <c r="K2774" s="20" t="s">
        <v>7124</v>
      </c>
      <c r="L2774" s="20" t="s">
        <v>2336</v>
      </c>
      <c r="M2774" s="20" t="s">
        <v>7132</v>
      </c>
      <c r="N2774" s="20" t="s">
        <v>12856</v>
      </c>
      <c r="O2774" s="20" t="s">
        <v>12899</v>
      </c>
      <c r="P2774" s="201" t="n">
        <v>40544</v>
      </c>
      <c r="Q2774" s="201" t="n">
        <v>40908</v>
      </c>
      <c r="R2774" s="20"/>
      <c r="S2774" s="20" t="s">
        <v>7413</v>
      </c>
      <c r="T2774" s="20" t="n">
        <v>10.87</v>
      </c>
      <c r="U2774" s="20" t="n">
        <v>4.75</v>
      </c>
      <c r="V2774" s="20" t="n">
        <v>20.24</v>
      </c>
      <c r="W2774" s="20" t="s">
        <v>8024</v>
      </c>
      <c r="X2774" s="35"/>
      <c r="Y2774" s="35"/>
      <c r="Z2774" s="35" t="n">
        <v>1</v>
      </c>
      <c r="AE2774" s="94" t="e">
        <f aca="false" t="array" ref="AE2774:AK2774">_xlfn.torow(_xlfn.unique(_xlfn._xlws.filter(cat_table[Subsector],$E2774=cat_table[Sector],"")))</f>
        <v>#NAME?</v>
      </c>
      <c r="AF2774" s="94" t="e">
        <v>#NAME?</v>
      </c>
      <c r="AG2774" s="94" t="e">
        <v>#NAME?</v>
      </c>
      <c r="AH2774" s="94" t="e">
        <v>#NAME?</v>
      </c>
      <c r="AI2774" s="94" t="e">
        <v>#NAME?</v>
      </c>
      <c r="AJ2774" s="94" t="e">
        <v>#NAME?</v>
      </c>
      <c r="AK2774" s="94" t="e">
        <v>#NAME?</v>
      </c>
      <c r="AO2774" s="94" t="e">
        <f aca="false" t="array" ref="AO2774:AT2774">_xlfn.torow(_xlfn.unique(_xlfn._xlws.filter(cat_table[Sub-subsector],($E2774=cat_table[Sector])*($F2774=cat_table[Subsector]),"")))</f>
        <v>#NAME?</v>
      </c>
      <c r="AP2774" s="94" t="e">
        <v>#NAME?</v>
      </c>
      <c r="AQ2774" s="94" t="e">
        <v>#NAME?</v>
      </c>
      <c r="AR2774" s="94" t="e">
        <v>#NAME?</v>
      </c>
      <c r="AS2774" s="94" t="e">
        <v>#NAME?</v>
      </c>
      <c r="AT2774" s="94" t="e">
        <v>#NAME?</v>
      </c>
    </row>
    <row r="2775" customFormat="false" ht="15" hidden="false" customHeight="true" outlineLevel="0" collapsed="false">
      <c r="A2775" s="62" t="s">
        <v>12900</v>
      </c>
      <c r="B2775" s="20" t="str">
        <f aca="false">INDEX(Table2[], MATCH(L2775, Location_ID!$D$2:$D$648, 0), 1)</f>
        <v>730272ce-3e80-421d-ab0e-2ad9bf9b3124</v>
      </c>
      <c r="C2775" s="52" t="s">
        <v>1304</v>
      </c>
      <c r="D2775" s="52" t="s">
        <v>354</v>
      </c>
      <c r="E2775" s="20" t="s">
        <v>7134</v>
      </c>
      <c r="F2775" s="20" t="s">
        <v>7135</v>
      </c>
      <c r="G2775" s="20" t="s">
        <v>7895</v>
      </c>
      <c r="H2775" s="20"/>
      <c r="I2775" s="20" t="s">
        <v>12854</v>
      </c>
      <c r="J2775" s="20" t="s">
        <v>12901</v>
      </c>
      <c r="K2775" s="20" t="s">
        <v>7124</v>
      </c>
      <c r="L2775" s="20" t="s">
        <v>2354</v>
      </c>
      <c r="M2775" s="20" t="s">
        <v>7132</v>
      </c>
      <c r="N2775" s="20" t="s">
        <v>12856</v>
      </c>
      <c r="O2775" s="20" t="s">
        <v>12902</v>
      </c>
      <c r="P2775" s="201" t="n">
        <v>40544</v>
      </c>
      <c r="Q2775" s="201" t="n">
        <v>40908</v>
      </c>
      <c r="R2775" s="20"/>
      <c r="S2775" s="20" t="s">
        <v>7413</v>
      </c>
      <c r="T2775" s="20" t="n">
        <v>7.71</v>
      </c>
      <c r="U2775" s="20" t="n">
        <v>1.52</v>
      </c>
      <c r="V2775" s="20" t="n">
        <v>13.63</v>
      </c>
      <c r="W2775" s="20" t="s">
        <v>8024</v>
      </c>
      <c r="X2775" s="35"/>
      <c r="Y2775" s="35"/>
      <c r="Z2775" s="35" t="n">
        <v>1</v>
      </c>
      <c r="AE2775" s="94" t="e">
        <f aca="false" t="array" ref="AE2775:AK2775">_xlfn.torow(_xlfn.unique(_xlfn._xlws.filter(cat_table[Subsector],$E2775=cat_table[Sector],"")))</f>
        <v>#NAME?</v>
      </c>
      <c r="AF2775" s="94" t="e">
        <v>#NAME?</v>
      </c>
      <c r="AG2775" s="94" t="e">
        <v>#NAME?</v>
      </c>
      <c r="AH2775" s="94" t="e">
        <v>#NAME?</v>
      </c>
      <c r="AI2775" s="94" t="e">
        <v>#NAME?</v>
      </c>
      <c r="AJ2775" s="94" t="e">
        <v>#NAME?</v>
      </c>
      <c r="AK2775" s="94" t="e">
        <v>#NAME?</v>
      </c>
      <c r="AO2775" s="94" t="e">
        <f aca="false" t="array" ref="AO2775:AT2775">_xlfn.torow(_xlfn.unique(_xlfn._xlws.filter(cat_table[Sub-subsector],($E2775=cat_table[Sector])*($F2775=cat_table[Subsector]),"")))</f>
        <v>#NAME?</v>
      </c>
      <c r="AP2775" s="94" t="e">
        <v>#NAME?</v>
      </c>
      <c r="AQ2775" s="94" t="e">
        <v>#NAME?</v>
      </c>
      <c r="AR2775" s="94" t="e">
        <v>#NAME?</v>
      </c>
      <c r="AS2775" s="94" t="e">
        <v>#NAME?</v>
      </c>
      <c r="AT2775" s="94" t="e">
        <v>#NAME?</v>
      </c>
    </row>
    <row r="2776" customFormat="false" ht="15" hidden="false" customHeight="true" outlineLevel="0" collapsed="false">
      <c r="A2776" s="62" t="s">
        <v>12903</v>
      </c>
      <c r="B2776" s="20" t="str">
        <f aca="false">INDEX(Table2[], MATCH(L2776, Location_ID!$D$2:$D$648, 0), 1)</f>
        <v>d4dfd530-1141-4243-bf94-8f1f41515807</v>
      </c>
      <c r="C2776" s="52" t="s">
        <v>1304</v>
      </c>
      <c r="D2776" s="52" t="s">
        <v>354</v>
      </c>
      <c r="E2776" s="20" t="s">
        <v>7134</v>
      </c>
      <c r="F2776" s="20" t="s">
        <v>7135</v>
      </c>
      <c r="G2776" s="20" t="s">
        <v>7895</v>
      </c>
      <c r="H2776" s="20"/>
      <c r="I2776" s="20" t="s">
        <v>12854</v>
      </c>
      <c r="J2776" s="20" t="s">
        <v>12904</v>
      </c>
      <c r="K2776" s="20" t="s">
        <v>7124</v>
      </c>
      <c r="L2776" s="20" t="s">
        <v>2356</v>
      </c>
      <c r="M2776" s="20" t="s">
        <v>7132</v>
      </c>
      <c r="N2776" s="20" t="s">
        <v>12856</v>
      </c>
      <c r="O2776" s="20" t="s">
        <v>12905</v>
      </c>
      <c r="P2776" s="201" t="n">
        <v>40544</v>
      </c>
      <c r="Q2776" s="201" t="n">
        <v>40908</v>
      </c>
      <c r="R2776" s="20"/>
      <c r="S2776" s="20" t="s">
        <v>7413</v>
      </c>
      <c r="T2776" s="20" t="n">
        <v>20.02</v>
      </c>
      <c r="U2776" s="20" t="n">
        <v>0.27</v>
      </c>
      <c r="V2776" s="20" t="n">
        <v>130.75</v>
      </c>
      <c r="W2776" s="20" t="s">
        <v>8024</v>
      </c>
      <c r="X2776" s="35"/>
      <c r="Y2776" s="35"/>
      <c r="Z2776" s="35" t="n">
        <v>1</v>
      </c>
      <c r="AE2776" s="94" t="e">
        <f aca="false" t="array" ref="AE2776:AK2776">_xlfn.torow(_xlfn.unique(_xlfn._xlws.filter(cat_table[Subsector],$E2776=cat_table[Sector],"")))</f>
        <v>#NAME?</v>
      </c>
      <c r="AF2776" s="94" t="e">
        <v>#NAME?</v>
      </c>
      <c r="AG2776" s="94" t="e">
        <v>#NAME?</v>
      </c>
      <c r="AH2776" s="94" t="e">
        <v>#NAME?</v>
      </c>
      <c r="AI2776" s="94" t="e">
        <v>#NAME?</v>
      </c>
      <c r="AJ2776" s="94" t="e">
        <v>#NAME?</v>
      </c>
      <c r="AK2776" s="94" t="e">
        <v>#NAME?</v>
      </c>
      <c r="AO2776" s="94" t="e">
        <f aca="false" t="array" ref="AO2776:AT2776">_xlfn.torow(_xlfn.unique(_xlfn._xlws.filter(cat_table[Sub-subsector],($E2776=cat_table[Sector])*($F2776=cat_table[Subsector]),"")))</f>
        <v>#NAME?</v>
      </c>
      <c r="AP2776" s="94" t="e">
        <v>#NAME?</v>
      </c>
      <c r="AQ2776" s="94" t="e">
        <v>#NAME?</v>
      </c>
      <c r="AR2776" s="94" t="e">
        <v>#NAME?</v>
      </c>
      <c r="AS2776" s="94" t="e">
        <v>#NAME?</v>
      </c>
      <c r="AT2776" s="94" t="e">
        <v>#NAME?</v>
      </c>
    </row>
    <row r="2777" customFormat="false" ht="15" hidden="false" customHeight="true" outlineLevel="0" collapsed="false">
      <c r="A2777" s="62" t="s">
        <v>12906</v>
      </c>
      <c r="B2777" s="20" t="str">
        <f aca="false">INDEX(Table2[], MATCH(L2777, Location_ID!$D$2:$D$648, 0), 1)</f>
        <v>5fe37282-5f80-4697-a422-ec66205070ae</v>
      </c>
      <c r="C2777" s="52" t="s">
        <v>1304</v>
      </c>
      <c r="D2777" s="52" t="s">
        <v>354</v>
      </c>
      <c r="E2777" s="20" t="s">
        <v>7134</v>
      </c>
      <c r="F2777" s="20" t="s">
        <v>7135</v>
      </c>
      <c r="G2777" s="20" t="s">
        <v>7895</v>
      </c>
      <c r="H2777" s="20"/>
      <c r="I2777" s="20" t="s">
        <v>12854</v>
      </c>
      <c r="J2777" s="20" t="s">
        <v>12907</v>
      </c>
      <c r="K2777" s="20" t="s">
        <v>7124</v>
      </c>
      <c r="L2777" s="20" t="s">
        <v>2360</v>
      </c>
      <c r="M2777" s="20" t="s">
        <v>7132</v>
      </c>
      <c r="N2777" s="20" t="s">
        <v>12856</v>
      </c>
      <c r="O2777" s="20" t="s">
        <v>12908</v>
      </c>
      <c r="P2777" s="201" t="n">
        <v>40544</v>
      </c>
      <c r="Q2777" s="201" t="n">
        <v>40908</v>
      </c>
      <c r="R2777" s="20"/>
      <c r="S2777" s="20" t="s">
        <v>7413</v>
      </c>
      <c r="T2777" s="20" t="n">
        <v>4.81</v>
      </c>
      <c r="U2777" s="20" t="n">
        <v>1.29</v>
      </c>
      <c r="V2777" s="20" t="n">
        <v>26.61</v>
      </c>
      <c r="W2777" s="20" t="s">
        <v>8024</v>
      </c>
      <c r="X2777" s="35"/>
      <c r="Y2777" s="35"/>
      <c r="Z2777" s="35" t="n">
        <v>1</v>
      </c>
      <c r="AE2777" s="94" t="e">
        <f aca="false" t="array" ref="AE2777:AK2777">_xlfn.torow(_xlfn.unique(_xlfn._xlws.filter(cat_table[Subsector],$E2777=cat_table[Sector],"")))</f>
        <v>#NAME?</v>
      </c>
      <c r="AF2777" s="94" t="e">
        <v>#NAME?</v>
      </c>
      <c r="AG2777" s="94" t="e">
        <v>#NAME?</v>
      </c>
      <c r="AH2777" s="94" t="e">
        <v>#NAME?</v>
      </c>
      <c r="AI2777" s="94" t="e">
        <v>#NAME?</v>
      </c>
      <c r="AJ2777" s="94" t="e">
        <v>#NAME?</v>
      </c>
      <c r="AK2777" s="94" t="e">
        <v>#NAME?</v>
      </c>
      <c r="AO2777" s="94" t="e">
        <f aca="false" t="array" ref="AO2777:AT2777">_xlfn.torow(_xlfn.unique(_xlfn._xlws.filter(cat_table[Sub-subsector],($E2777=cat_table[Sector])*($F2777=cat_table[Subsector]),"")))</f>
        <v>#NAME?</v>
      </c>
      <c r="AP2777" s="94" t="e">
        <v>#NAME?</v>
      </c>
      <c r="AQ2777" s="94" t="e">
        <v>#NAME?</v>
      </c>
      <c r="AR2777" s="94" t="e">
        <v>#NAME?</v>
      </c>
      <c r="AS2777" s="94" t="e">
        <v>#NAME?</v>
      </c>
      <c r="AT2777" s="94" t="e">
        <v>#NAME?</v>
      </c>
    </row>
    <row r="2778" customFormat="false" ht="15" hidden="false" customHeight="true" outlineLevel="0" collapsed="false">
      <c r="A2778" s="62" t="s">
        <v>12909</v>
      </c>
      <c r="B2778" s="20" t="str">
        <f aca="false">INDEX(Table2[], MATCH(L2778, Location_ID!$D$2:$D$648, 0), 1)</f>
        <v>a33b5062-af0a-4580-9668-b279d0d6ca35</v>
      </c>
      <c r="C2778" s="52" t="s">
        <v>1304</v>
      </c>
      <c r="D2778" s="52" t="s">
        <v>354</v>
      </c>
      <c r="E2778" s="20" t="s">
        <v>7134</v>
      </c>
      <c r="F2778" s="20" t="s">
        <v>7135</v>
      </c>
      <c r="G2778" s="20" t="s">
        <v>7895</v>
      </c>
      <c r="H2778" s="20"/>
      <c r="I2778" s="20" t="s">
        <v>12854</v>
      </c>
      <c r="J2778" s="20" t="s">
        <v>12910</v>
      </c>
      <c r="K2778" s="20" t="s">
        <v>7124</v>
      </c>
      <c r="L2778" s="20" t="s">
        <v>2362</v>
      </c>
      <c r="M2778" s="20" t="s">
        <v>7132</v>
      </c>
      <c r="N2778" s="20" t="s">
        <v>12856</v>
      </c>
      <c r="O2778" s="20" t="s">
        <v>12911</v>
      </c>
      <c r="P2778" s="201" t="n">
        <v>40544</v>
      </c>
      <c r="Q2778" s="201" t="n">
        <v>40908</v>
      </c>
      <c r="R2778" s="20"/>
      <c r="S2778" s="20" t="s">
        <v>7413</v>
      </c>
      <c r="T2778" s="20" t="n">
        <v>0</v>
      </c>
      <c r="U2778" s="20" t="n">
        <v>0</v>
      </c>
      <c r="V2778" s="20" t="n">
        <v>0</v>
      </c>
      <c r="W2778" s="20" t="s">
        <v>8024</v>
      </c>
      <c r="X2778" s="35"/>
      <c r="Y2778" s="35"/>
      <c r="Z2778" s="35" t="n">
        <v>1</v>
      </c>
      <c r="AE2778" s="94" t="e">
        <f aca="false" t="array" ref="AE2778:AK2778">_xlfn.torow(_xlfn.unique(_xlfn._xlws.filter(cat_table[Subsector],$E2778=cat_table[Sector],"")))</f>
        <v>#NAME?</v>
      </c>
      <c r="AF2778" s="94" t="e">
        <v>#NAME?</v>
      </c>
      <c r="AG2778" s="94" t="e">
        <v>#NAME?</v>
      </c>
      <c r="AH2778" s="94" t="e">
        <v>#NAME?</v>
      </c>
      <c r="AI2778" s="94" t="e">
        <v>#NAME?</v>
      </c>
      <c r="AJ2778" s="94" t="e">
        <v>#NAME?</v>
      </c>
      <c r="AK2778" s="94" t="e">
        <v>#NAME?</v>
      </c>
      <c r="AO2778" s="94" t="e">
        <f aca="false" t="array" ref="AO2778:AT2778">_xlfn.torow(_xlfn.unique(_xlfn._xlws.filter(cat_table[Sub-subsector],($E2778=cat_table[Sector])*($F2778=cat_table[Subsector]),"")))</f>
        <v>#NAME?</v>
      </c>
      <c r="AP2778" s="94" t="e">
        <v>#NAME?</v>
      </c>
      <c r="AQ2778" s="94" t="e">
        <v>#NAME?</v>
      </c>
      <c r="AR2778" s="94" t="e">
        <v>#NAME?</v>
      </c>
      <c r="AS2778" s="94" t="e">
        <v>#NAME?</v>
      </c>
      <c r="AT2778" s="94" t="e">
        <v>#NAME?</v>
      </c>
    </row>
    <row r="2779" customFormat="false" ht="15" hidden="false" customHeight="true" outlineLevel="0" collapsed="false">
      <c r="A2779" s="62" t="s">
        <v>12912</v>
      </c>
      <c r="B2779" s="20" t="str">
        <f aca="false">INDEX(Table2[], MATCH(L2779, Location_ID!$D$2:$D$648, 0), 1)</f>
        <v>d248e7c1-06c4-4161-8be7-71bf2a393b79</v>
      </c>
      <c r="C2779" s="52" t="s">
        <v>1304</v>
      </c>
      <c r="D2779" s="52" t="s">
        <v>354</v>
      </c>
      <c r="E2779" s="20" t="s">
        <v>7134</v>
      </c>
      <c r="F2779" s="20" t="s">
        <v>7135</v>
      </c>
      <c r="G2779" s="20" t="s">
        <v>7895</v>
      </c>
      <c r="H2779" s="20"/>
      <c r="I2779" s="20" t="s">
        <v>12854</v>
      </c>
      <c r="J2779" s="20" t="s">
        <v>12913</v>
      </c>
      <c r="K2779" s="20" t="s">
        <v>7124</v>
      </c>
      <c r="L2779" s="20" t="s">
        <v>2338</v>
      </c>
      <c r="M2779" s="20" t="s">
        <v>7132</v>
      </c>
      <c r="N2779" s="20" t="s">
        <v>12856</v>
      </c>
      <c r="O2779" s="20" t="s">
        <v>12914</v>
      </c>
      <c r="P2779" s="201" t="n">
        <v>40544</v>
      </c>
      <c r="Q2779" s="201" t="n">
        <v>40908</v>
      </c>
      <c r="R2779" s="20"/>
      <c r="S2779" s="20" t="s">
        <v>7413</v>
      </c>
      <c r="T2779" s="20" t="n">
        <v>7.91</v>
      </c>
      <c r="U2779" s="20" t="n">
        <v>1.27</v>
      </c>
      <c r="V2779" s="20" t="n">
        <v>39.13</v>
      </c>
      <c r="W2779" s="20" t="s">
        <v>8024</v>
      </c>
      <c r="X2779" s="35"/>
      <c r="Y2779" s="35"/>
      <c r="Z2779" s="35" t="n">
        <v>1</v>
      </c>
      <c r="AE2779" s="94" t="e">
        <f aca="false" t="array" ref="AE2779:AK2779">_xlfn.torow(_xlfn.unique(_xlfn._xlws.filter(cat_table[Subsector],$E2779=cat_table[Sector],"")))</f>
        <v>#NAME?</v>
      </c>
      <c r="AF2779" s="94" t="e">
        <v>#NAME?</v>
      </c>
      <c r="AG2779" s="94" t="e">
        <v>#NAME?</v>
      </c>
      <c r="AH2779" s="94" t="e">
        <v>#NAME?</v>
      </c>
      <c r="AI2779" s="94" t="e">
        <v>#NAME?</v>
      </c>
      <c r="AJ2779" s="94" t="e">
        <v>#NAME?</v>
      </c>
      <c r="AK2779" s="94" t="e">
        <v>#NAME?</v>
      </c>
      <c r="AO2779" s="94" t="e">
        <f aca="false" t="array" ref="AO2779:AT2779">_xlfn.torow(_xlfn.unique(_xlfn._xlws.filter(cat_table[Sub-subsector],($E2779=cat_table[Sector])*($F2779=cat_table[Subsector]),"")))</f>
        <v>#NAME?</v>
      </c>
      <c r="AP2779" s="94" t="e">
        <v>#NAME?</v>
      </c>
      <c r="AQ2779" s="94" t="e">
        <v>#NAME?</v>
      </c>
      <c r="AR2779" s="94" t="e">
        <v>#NAME?</v>
      </c>
      <c r="AS2779" s="94" t="e">
        <v>#NAME?</v>
      </c>
      <c r="AT2779" s="94" t="e">
        <v>#NAME?</v>
      </c>
    </row>
    <row r="2780" customFormat="false" ht="15" hidden="false" customHeight="true" outlineLevel="0" collapsed="false">
      <c r="A2780" s="62" t="s">
        <v>12915</v>
      </c>
      <c r="B2780" s="20" t="str">
        <f aca="false">INDEX(Table2[], MATCH(L2780, Location_ID!$D$2:$D$648, 0), 1)</f>
        <v>ee5f7264-de21-42b5-9e1c-db7565165924</v>
      </c>
      <c r="C2780" s="52" t="s">
        <v>1304</v>
      </c>
      <c r="D2780" s="52" t="s">
        <v>354</v>
      </c>
      <c r="E2780" s="20" t="s">
        <v>7134</v>
      </c>
      <c r="F2780" s="20" t="s">
        <v>7135</v>
      </c>
      <c r="G2780" s="20" t="s">
        <v>7895</v>
      </c>
      <c r="H2780" s="20"/>
      <c r="I2780" s="20" t="s">
        <v>12854</v>
      </c>
      <c r="J2780" s="20" t="s">
        <v>12916</v>
      </c>
      <c r="K2780" s="20" t="s">
        <v>7124</v>
      </c>
      <c r="L2780" s="20" t="s">
        <v>2328</v>
      </c>
      <c r="M2780" s="20" t="s">
        <v>7132</v>
      </c>
      <c r="N2780" s="20" t="s">
        <v>12856</v>
      </c>
      <c r="O2780" s="20" t="s">
        <v>12917</v>
      </c>
      <c r="P2780" s="201" t="n">
        <v>40544</v>
      </c>
      <c r="Q2780" s="201" t="n">
        <v>40908</v>
      </c>
      <c r="R2780" s="20"/>
      <c r="S2780" s="20" t="s">
        <v>7413</v>
      </c>
      <c r="T2780" s="20" t="n">
        <v>1.4</v>
      </c>
      <c r="U2780" s="20" t="n">
        <v>0.06</v>
      </c>
      <c r="V2780" s="20" t="n">
        <v>6.15</v>
      </c>
      <c r="W2780" s="20" t="s">
        <v>8024</v>
      </c>
      <c r="X2780" s="35"/>
      <c r="Y2780" s="35"/>
      <c r="Z2780" s="35" t="n">
        <v>1</v>
      </c>
      <c r="AE2780" s="94" t="e">
        <f aca="false" t="array" ref="AE2780:AK2780">_xlfn.torow(_xlfn.unique(_xlfn._xlws.filter(cat_table[Subsector],$E2780=cat_table[Sector],"")))</f>
        <v>#NAME?</v>
      </c>
      <c r="AF2780" s="94" t="e">
        <v>#NAME?</v>
      </c>
      <c r="AG2780" s="94" t="e">
        <v>#NAME?</v>
      </c>
      <c r="AH2780" s="94" t="e">
        <v>#NAME?</v>
      </c>
      <c r="AI2780" s="94" t="e">
        <v>#NAME?</v>
      </c>
      <c r="AJ2780" s="94" t="e">
        <v>#NAME?</v>
      </c>
      <c r="AK2780" s="94" t="e">
        <v>#NAME?</v>
      </c>
      <c r="AO2780" s="94" t="e">
        <f aca="false" t="array" ref="AO2780:AT2780">_xlfn.torow(_xlfn.unique(_xlfn._xlws.filter(cat_table[Sub-subsector],($E2780=cat_table[Sector])*($F2780=cat_table[Subsector]),"")))</f>
        <v>#NAME?</v>
      </c>
      <c r="AP2780" s="94" t="e">
        <v>#NAME?</v>
      </c>
      <c r="AQ2780" s="94" t="e">
        <v>#NAME?</v>
      </c>
      <c r="AR2780" s="94" t="e">
        <v>#NAME?</v>
      </c>
      <c r="AS2780" s="94" t="e">
        <v>#NAME?</v>
      </c>
      <c r="AT2780" s="94" t="e">
        <v>#NAME?</v>
      </c>
    </row>
    <row r="2781" customFormat="false" ht="15" hidden="false" customHeight="true" outlineLevel="0" collapsed="false">
      <c r="A2781" s="62" t="s">
        <v>12918</v>
      </c>
      <c r="B2781" s="20" t="str">
        <f aca="false">INDEX(Table2[], MATCH(L2781, Location_ID!$D$2:$D$648, 0), 1)</f>
        <v>5122b23d-6a5e-4c89-b12e-624825118607</v>
      </c>
      <c r="C2781" s="52" t="s">
        <v>1304</v>
      </c>
      <c r="D2781" s="52" t="s">
        <v>354</v>
      </c>
      <c r="E2781" s="20" t="s">
        <v>7134</v>
      </c>
      <c r="F2781" s="20" t="s">
        <v>7135</v>
      </c>
      <c r="G2781" s="20" t="s">
        <v>7895</v>
      </c>
      <c r="H2781" s="20"/>
      <c r="I2781" s="20" t="s">
        <v>12854</v>
      </c>
      <c r="J2781" s="20" t="s">
        <v>12919</v>
      </c>
      <c r="K2781" s="20" t="s">
        <v>7124</v>
      </c>
      <c r="L2781" s="20" t="s">
        <v>2310</v>
      </c>
      <c r="M2781" s="20" t="s">
        <v>7132</v>
      </c>
      <c r="N2781" s="20" t="s">
        <v>12856</v>
      </c>
      <c r="O2781" s="20" t="s">
        <v>12920</v>
      </c>
      <c r="P2781" s="201" t="n">
        <v>40544</v>
      </c>
      <c r="Q2781" s="201" t="n">
        <v>40908</v>
      </c>
      <c r="R2781" s="20"/>
      <c r="S2781" s="20" t="s">
        <v>7413</v>
      </c>
      <c r="T2781" s="20" t="n">
        <v>14.72</v>
      </c>
      <c r="U2781" s="20" t="n">
        <v>2.1</v>
      </c>
      <c r="V2781" s="20" t="n">
        <v>40.95</v>
      </c>
      <c r="W2781" s="20" t="s">
        <v>8024</v>
      </c>
      <c r="X2781" s="35"/>
      <c r="Y2781" s="35"/>
      <c r="Z2781" s="35" t="n">
        <v>1</v>
      </c>
      <c r="AE2781" s="94" t="e">
        <f aca="false" t="array" ref="AE2781:AK2781">_xlfn.torow(_xlfn.unique(_xlfn._xlws.filter(cat_table[Subsector],$E2781=cat_table[Sector],"")))</f>
        <v>#NAME?</v>
      </c>
      <c r="AF2781" s="94" t="e">
        <v>#NAME?</v>
      </c>
      <c r="AG2781" s="94" t="e">
        <v>#NAME?</v>
      </c>
      <c r="AH2781" s="94" t="e">
        <v>#NAME?</v>
      </c>
      <c r="AI2781" s="94" t="e">
        <v>#NAME?</v>
      </c>
      <c r="AJ2781" s="94" t="e">
        <v>#NAME?</v>
      </c>
      <c r="AK2781" s="94" t="e">
        <v>#NAME?</v>
      </c>
      <c r="AO2781" s="94" t="e">
        <f aca="false" t="array" ref="AO2781:AT2781">_xlfn.torow(_xlfn.unique(_xlfn._xlws.filter(cat_table[Sub-subsector],($E2781=cat_table[Sector])*($F2781=cat_table[Subsector]),"")))</f>
        <v>#NAME?</v>
      </c>
      <c r="AP2781" s="94" t="e">
        <v>#NAME?</v>
      </c>
      <c r="AQ2781" s="94" t="e">
        <v>#NAME?</v>
      </c>
      <c r="AR2781" s="94" t="e">
        <v>#NAME?</v>
      </c>
      <c r="AS2781" s="94" t="e">
        <v>#NAME?</v>
      </c>
      <c r="AT2781" s="94" t="e">
        <v>#NAME?</v>
      </c>
    </row>
    <row r="2782" customFormat="false" ht="15" hidden="false" customHeight="true" outlineLevel="0" collapsed="false">
      <c r="A2782" s="62" t="s">
        <v>12921</v>
      </c>
      <c r="B2782" s="20" t="str">
        <f aca="false">INDEX(Table2[], MATCH(L2782, Location_ID!$D$2:$D$648, 0), 1)</f>
        <v>aa6057d0-1d45-4147-89b7-776d5f925a29</v>
      </c>
      <c r="C2782" s="52" t="s">
        <v>1304</v>
      </c>
      <c r="D2782" s="52" t="s">
        <v>354</v>
      </c>
      <c r="E2782" s="20" t="s">
        <v>7134</v>
      </c>
      <c r="F2782" s="20" t="s">
        <v>7135</v>
      </c>
      <c r="G2782" s="20" t="s">
        <v>7895</v>
      </c>
      <c r="H2782" s="20"/>
      <c r="I2782" s="20" t="s">
        <v>12854</v>
      </c>
      <c r="J2782" s="20" t="s">
        <v>12922</v>
      </c>
      <c r="K2782" s="20" t="s">
        <v>7124</v>
      </c>
      <c r="L2782" s="20" t="s">
        <v>2312</v>
      </c>
      <c r="M2782" s="20" t="s">
        <v>7132</v>
      </c>
      <c r="N2782" s="20" t="s">
        <v>12856</v>
      </c>
      <c r="O2782" s="20" t="s">
        <v>12923</v>
      </c>
      <c r="P2782" s="201" t="n">
        <v>40544</v>
      </c>
      <c r="Q2782" s="201" t="n">
        <v>40908</v>
      </c>
      <c r="R2782" s="20"/>
      <c r="S2782" s="20" t="s">
        <v>7413</v>
      </c>
      <c r="T2782" s="20" t="n">
        <v>22.52</v>
      </c>
      <c r="U2782" s="20" t="n">
        <v>4.55</v>
      </c>
      <c r="V2782" s="20" t="n">
        <v>50.79</v>
      </c>
      <c r="W2782" s="20" t="s">
        <v>8024</v>
      </c>
      <c r="X2782" s="35"/>
      <c r="Y2782" s="35"/>
      <c r="Z2782" s="35" t="n">
        <v>1</v>
      </c>
      <c r="AE2782" s="94" t="e">
        <f aca="false" t="array" ref="AE2782:AK2782">_xlfn.torow(_xlfn.unique(_xlfn._xlws.filter(cat_table[Subsector],$E2782=cat_table[Sector],"")))</f>
        <v>#NAME?</v>
      </c>
      <c r="AF2782" s="94" t="e">
        <v>#NAME?</v>
      </c>
      <c r="AG2782" s="94" t="e">
        <v>#NAME?</v>
      </c>
      <c r="AH2782" s="94" t="e">
        <v>#NAME?</v>
      </c>
      <c r="AI2782" s="94" t="e">
        <v>#NAME?</v>
      </c>
      <c r="AJ2782" s="94" t="e">
        <v>#NAME?</v>
      </c>
      <c r="AK2782" s="94" t="e">
        <v>#NAME?</v>
      </c>
      <c r="AO2782" s="94" t="e">
        <f aca="false" t="array" ref="AO2782:AT2782">_xlfn.torow(_xlfn.unique(_xlfn._xlws.filter(cat_table[Sub-subsector],($E2782=cat_table[Sector])*($F2782=cat_table[Subsector]),"")))</f>
        <v>#NAME?</v>
      </c>
      <c r="AP2782" s="94" t="e">
        <v>#NAME?</v>
      </c>
      <c r="AQ2782" s="94" t="e">
        <v>#NAME?</v>
      </c>
      <c r="AR2782" s="94" t="e">
        <v>#NAME?</v>
      </c>
      <c r="AS2782" s="94" t="e">
        <v>#NAME?</v>
      </c>
      <c r="AT2782" s="94" t="e">
        <v>#NAME?</v>
      </c>
    </row>
    <row r="2783" customFormat="false" ht="15" hidden="false" customHeight="true" outlineLevel="0" collapsed="false">
      <c r="A2783" s="62" t="s">
        <v>12924</v>
      </c>
      <c r="B2783" s="20" t="str">
        <f aca="false">INDEX(Table2[], MATCH(L2783, Location_ID!$D$2:$D$648, 0), 1)</f>
        <v>4a002174-7f17-4669-af7e-cbd177f0494c</v>
      </c>
      <c r="C2783" s="52" t="s">
        <v>1304</v>
      </c>
      <c r="D2783" s="52" t="s">
        <v>354</v>
      </c>
      <c r="E2783" s="20" t="s">
        <v>7134</v>
      </c>
      <c r="F2783" s="20" t="s">
        <v>7135</v>
      </c>
      <c r="G2783" s="20" t="s">
        <v>7895</v>
      </c>
      <c r="H2783" s="20"/>
      <c r="I2783" s="20" t="s">
        <v>12854</v>
      </c>
      <c r="J2783" s="20" t="s">
        <v>12925</v>
      </c>
      <c r="K2783" s="20" t="s">
        <v>7124</v>
      </c>
      <c r="L2783" s="20" t="s">
        <v>2370</v>
      </c>
      <c r="M2783" s="20" t="s">
        <v>7132</v>
      </c>
      <c r="N2783" s="20" t="s">
        <v>12856</v>
      </c>
      <c r="O2783" s="20" t="s">
        <v>12926</v>
      </c>
      <c r="P2783" s="201" t="n">
        <v>40544</v>
      </c>
      <c r="Q2783" s="201" t="n">
        <v>40908</v>
      </c>
      <c r="R2783" s="20"/>
      <c r="S2783" s="20" t="s">
        <v>7413</v>
      </c>
      <c r="T2783" s="20" t="n">
        <v>4.77</v>
      </c>
      <c r="U2783" s="20" t="n">
        <v>1.72</v>
      </c>
      <c r="V2783" s="20" t="n">
        <v>9.8</v>
      </c>
      <c r="W2783" s="20" t="s">
        <v>8024</v>
      </c>
      <c r="X2783" s="35"/>
      <c r="Y2783" s="35"/>
      <c r="Z2783" s="35" t="n">
        <v>1</v>
      </c>
      <c r="AE2783" s="94" t="e">
        <f aca="false" t="array" ref="AE2783:AK2783">_xlfn.torow(_xlfn.unique(_xlfn._xlws.filter(cat_table[Subsector],$E2783=cat_table[Sector],"")))</f>
        <v>#NAME?</v>
      </c>
      <c r="AF2783" s="94" t="e">
        <v>#NAME?</v>
      </c>
      <c r="AG2783" s="94" t="e">
        <v>#NAME?</v>
      </c>
      <c r="AH2783" s="94" t="e">
        <v>#NAME?</v>
      </c>
      <c r="AI2783" s="94" t="e">
        <v>#NAME?</v>
      </c>
      <c r="AJ2783" s="94" t="e">
        <v>#NAME?</v>
      </c>
      <c r="AK2783" s="94" t="e">
        <v>#NAME?</v>
      </c>
      <c r="AO2783" s="94" t="e">
        <f aca="false" t="array" ref="AO2783:AT2783">_xlfn.torow(_xlfn.unique(_xlfn._xlws.filter(cat_table[Sub-subsector],($E2783=cat_table[Sector])*($F2783=cat_table[Subsector]),"")))</f>
        <v>#NAME?</v>
      </c>
      <c r="AP2783" s="94" t="e">
        <v>#NAME?</v>
      </c>
      <c r="AQ2783" s="94" t="e">
        <v>#NAME?</v>
      </c>
      <c r="AR2783" s="94" t="e">
        <v>#NAME?</v>
      </c>
      <c r="AS2783" s="94" t="e">
        <v>#NAME?</v>
      </c>
      <c r="AT2783" s="94" t="e">
        <v>#NAME?</v>
      </c>
    </row>
    <row r="2784" customFormat="false" ht="15" hidden="false" customHeight="true" outlineLevel="0" collapsed="false">
      <c r="A2784" s="62" t="s">
        <v>12927</v>
      </c>
      <c r="B2784" s="20" t="str">
        <f aca="false">INDEX(Table2[], MATCH(L2784, Location_ID!$D$2:$D$648, 0), 1)</f>
        <v>e41a3196-9bbf-4835-b561-e19a67c2cb32</v>
      </c>
      <c r="C2784" s="52" t="s">
        <v>1304</v>
      </c>
      <c r="D2784" s="52" t="s">
        <v>354</v>
      </c>
      <c r="E2784" s="20" t="s">
        <v>7134</v>
      </c>
      <c r="F2784" s="20" t="s">
        <v>7135</v>
      </c>
      <c r="G2784" s="20" t="s">
        <v>7895</v>
      </c>
      <c r="H2784" s="20"/>
      <c r="I2784" s="20" t="s">
        <v>12854</v>
      </c>
      <c r="J2784" s="20" t="s">
        <v>12928</v>
      </c>
      <c r="K2784" s="20" t="s">
        <v>7124</v>
      </c>
      <c r="L2784" s="20" t="s">
        <v>2316</v>
      </c>
      <c r="M2784" s="20" t="s">
        <v>7132</v>
      </c>
      <c r="N2784" s="20" t="s">
        <v>12856</v>
      </c>
      <c r="O2784" s="20" t="s">
        <v>12929</v>
      </c>
      <c r="P2784" s="201" t="n">
        <v>40544</v>
      </c>
      <c r="Q2784" s="201" t="n">
        <v>40908</v>
      </c>
      <c r="R2784" s="20"/>
      <c r="S2784" s="20" t="s">
        <v>7413</v>
      </c>
      <c r="T2784" s="20" t="n">
        <v>14.15</v>
      </c>
      <c r="U2784" s="20" t="n">
        <v>4.65</v>
      </c>
      <c r="V2784" s="20" t="n">
        <v>34.5</v>
      </c>
      <c r="W2784" s="20" t="s">
        <v>8024</v>
      </c>
      <c r="X2784" s="35"/>
      <c r="Y2784" s="35"/>
      <c r="Z2784" s="35" t="n">
        <v>1</v>
      </c>
      <c r="AE2784" s="94" t="e">
        <f aca="false" t="array" ref="AE2784:AK2784">_xlfn.torow(_xlfn.unique(_xlfn._xlws.filter(cat_table[Subsector],$E2784=cat_table[Sector],"")))</f>
        <v>#NAME?</v>
      </c>
      <c r="AF2784" s="94" t="e">
        <v>#NAME?</v>
      </c>
      <c r="AG2784" s="94" t="e">
        <v>#NAME?</v>
      </c>
      <c r="AH2784" s="94" t="e">
        <v>#NAME?</v>
      </c>
      <c r="AI2784" s="94" t="e">
        <v>#NAME?</v>
      </c>
      <c r="AJ2784" s="94" t="e">
        <v>#NAME?</v>
      </c>
      <c r="AK2784" s="94" t="e">
        <v>#NAME?</v>
      </c>
      <c r="AO2784" s="94" t="e">
        <f aca="false" t="array" ref="AO2784:AT2784">_xlfn.torow(_xlfn.unique(_xlfn._xlws.filter(cat_table[Sub-subsector],($E2784=cat_table[Sector])*($F2784=cat_table[Subsector]),"")))</f>
        <v>#NAME?</v>
      </c>
      <c r="AP2784" s="94" t="e">
        <v>#NAME?</v>
      </c>
      <c r="AQ2784" s="94" t="e">
        <v>#NAME?</v>
      </c>
      <c r="AR2784" s="94" t="e">
        <v>#NAME?</v>
      </c>
      <c r="AS2784" s="94" t="e">
        <v>#NAME?</v>
      </c>
      <c r="AT2784" s="94" t="e">
        <v>#NAME?</v>
      </c>
    </row>
    <row r="2785" customFormat="false" ht="15" hidden="false" customHeight="true" outlineLevel="0" collapsed="false">
      <c r="A2785" s="129" t="s">
        <v>12930</v>
      </c>
      <c r="B2785" s="20" t="str">
        <f aca="false">INDEX(Table2[], MATCH(L2785, Location_ID!$D$2:$D$648, 0), 1)</f>
        <v>e4c857d4-6739-4364-aabb-776e68edb89e</v>
      </c>
      <c r="C2785" s="277" t="s">
        <v>1304</v>
      </c>
      <c r="D2785" s="277" t="s">
        <v>354</v>
      </c>
      <c r="E2785" s="165" t="s">
        <v>7134</v>
      </c>
      <c r="F2785" s="165" t="s">
        <v>7135</v>
      </c>
      <c r="G2785" s="165" t="s">
        <v>7895</v>
      </c>
      <c r="H2785" s="192"/>
      <c r="I2785" s="165" t="s">
        <v>12854</v>
      </c>
      <c r="J2785" s="165" t="s">
        <v>12931</v>
      </c>
      <c r="K2785" s="165" t="s">
        <v>7124</v>
      </c>
      <c r="L2785" s="165" t="s">
        <v>2374</v>
      </c>
      <c r="M2785" s="165" t="s">
        <v>7132</v>
      </c>
      <c r="N2785" s="165" t="s">
        <v>12856</v>
      </c>
      <c r="O2785" s="165" t="s">
        <v>12932</v>
      </c>
      <c r="P2785" s="191" t="n">
        <v>40544</v>
      </c>
      <c r="Q2785" s="191" t="n">
        <v>40908</v>
      </c>
      <c r="R2785" s="165"/>
      <c r="S2785" s="165" t="s">
        <v>7413</v>
      </c>
      <c r="T2785" s="165" t="n">
        <v>51.73</v>
      </c>
      <c r="U2785" s="165" t="n">
        <v>50.85</v>
      </c>
      <c r="V2785" s="165" t="n">
        <v>55.07</v>
      </c>
      <c r="W2785" s="165" t="s">
        <v>8024</v>
      </c>
      <c r="X2785" s="165"/>
      <c r="Y2785" s="192"/>
      <c r="Z2785" s="192" t="n">
        <v>1</v>
      </c>
      <c r="AE2785" s="94" t="e">
        <f aca="false" t="array" ref="AE2785:AK2785">_xlfn.torow(_xlfn.unique(_xlfn._xlws.filter(cat_table[Subsector],$E2785=cat_table[Sector],"")))</f>
        <v>#NAME?</v>
      </c>
      <c r="AF2785" s="94" t="e">
        <v>#NAME?</v>
      </c>
      <c r="AG2785" s="94" t="e">
        <v>#NAME?</v>
      </c>
      <c r="AH2785" s="94" t="e">
        <v>#NAME?</v>
      </c>
      <c r="AI2785" s="94" t="e">
        <v>#NAME?</v>
      </c>
      <c r="AJ2785" s="94" t="e">
        <v>#NAME?</v>
      </c>
      <c r="AK2785" s="94" t="e">
        <v>#NAME?</v>
      </c>
      <c r="AO2785" s="94" t="e">
        <f aca="false" t="array" ref="AO2785:AT2785">_xlfn.torow(_xlfn.unique(_xlfn._xlws.filter(cat_table[Sub-subsector],($E2785=cat_table[Sector])*($F2785=cat_table[Subsector]),"")))</f>
        <v>#NAME?</v>
      </c>
      <c r="AP2785" s="94" t="e">
        <v>#NAME?</v>
      </c>
      <c r="AQ2785" s="94" t="e">
        <v>#NAME?</v>
      </c>
      <c r="AR2785" s="94" t="e">
        <v>#NAME?</v>
      </c>
      <c r="AS2785" s="94" t="e">
        <v>#NAME?</v>
      </c>
      <c r="AT2785" s="94" t="e">
        <v>#NAME?</v>
      </c>
    </row>
    <row r="2786" customFormat="false" ht="15" hidden="false" customHeight="true" outlineLevel="0" collapsed="false">
      <c r="A2786" s="193" t="s">
        <v>12933</v>
      </c>
      <c r="B2786" s="20" t="str">
        <f aca="false">INDEX(Table2[], MATCH(L2786, Location_ID!$D$2:$D$648, 0), 1)</f>
        <v>9648c461-a08c-4fe4-a958-6e35872d66ef</v>
      </c>
      <c r="C2786" s="193" t="s">
        <v>1309</v>
      </c>
      <c r="D2786" s="287" t="s">
        <v>354</v>
      </c>
      <c r="E2786" s="193" t="s">
        <v>7134</v>
      </c>
      <c r="F2786" s="193" t="s">
        <v>7135</v>
      </c>
      <c r="G2786" s="193" t="s">
        <v>7895</v>
      </c>
      <c r="H2786" s="196"/>
      <c r="I2786" s="193" t="s">
        <v>12934</v>
      </c>
      <c r="J2786" s="193" t="s">
        <v>12935</v>
      </c>
      <c r="K2786" s="193" t="s">
        <v>7120</v>
      </c>
      <c r="L2786" s="193" t="s">
        <v>2838</v>
      </c>
      <c r="M2786" s="193" t="s">
        <v>7132</v>
      </c>
      <c r="N2786" s="193" t="s">
        <v>12936</v>
      </c>
      <c r="O2786" s="193"/>
      <c r="P2786" s="219" t="n">
        <v>40544</v>
      </c>
      <c r="Q2786" s="219" t="n">
        <v>40908</v>
      </c>
      <c r="R2786" s="193"/>
      <c r="S2786" s="193" t="s">
        <v>7413</v>
      </c>
      <c r="T2786" s="193" t="n">
        <v>22.62</v>
      </c>
      <c r="U2786" s="193"/>
      <c r="V2786" s="193"/>
      <c r="W2786" s="193" t="s">
        <v>12937</v>
      </c>
      <c r="X2786" s="196"/>
      <c r="Y2786" s="196"/>
      <c r="Z2786" s="196" t="n">
        <v>1</v>
      </c>
      <c r="AE2786" s="94" t="e">
        <f aca="false" t="array" ref="AE2786:AK2786">_xlfn.torow(_xlfn.unique(_xlfn._xlws.filter(cat_table[Subsector],$E2786=cat_table[Sector],"")))</f>
        <v>#NAME?</v>
      </c>
      <c r="AF2786" s="94" t="e">
        <v>#NAME?</v>
      </c>
      <c r="AG2786" s="94" t="e">
        <v>#NAME?</v>
      </c>
      <c r="AH2786" s="94" t="e">
        <v>#NAME?</v>
      </c>
      <c r="AI2786" s="94" t="e">
        <v>#NAME?</v>
      </c>
      <c r="AJ2786" s="94" t="e">
        <v>#NAME?</v>
      </c>
      <c r="AK2786" s="94" t="e">
        <v>#NAME?</v>
      </c>
      <c r="AO2786" s="94" t="e">
        <f aca="false" t="array" ref="AO2786:AT2786">_xlfn.torow(_xlfn.unique(_xlfn._xlws.filter(cat_table[Sub-subsector],($E2786=cat_table[Sector])*($F2786=cat_table[Subsector]),"")))</f>
        <v>#NAME?</v>
      </c>
      <c r="AP2786" s="94" t="e">
        <v>#NAME?</v>
      </c>
      <c r="AQ2786" s="94" t="e">
        <v>#NAME?</v>
      </c>
      <c r="AR2786" s="94" t="e">
        <v>#NAME?</v>
      </c>
      <c r="AS2786" s="94" t="e">
        <v>#NAME?</v>
      </c>
      <c r="AT2786" s="94" t="e">
        <v>#NAME?</v>
      </c>
    </row>
    <row r="2787" customFormat="false" ht="15" hidden="false" customHeight="true" outlineLevel="0" collapsed="false">
      <c r="A2787" s="193" t="s">
        <v>12938</v>
      </c>
      <c r="B2787" s="20" t="str">
        <f aca="false">INDEX(Table2[], MATCH(L2787, Location_ID!$D$2:$D$648, 0), 1)</f>
        <v>bab9a890-adfb-411d-9efb-83db9d70793e</v>
      </c>
      <c r="C2787" s="193" t="s">
        <v>12939</v>
      </c>
      <c r="D2787" s="287" t="s">
        <v>354</v>
      </c>
      <c r="E2787" s="193" t="s">
        <v>7134</v>
      </c>
      <c r="F2787" s="193" t="s">
        <v>7135</v>
      </c>
      <c r="G2787" s="193" t="s">
        <v>7895</v>
      </c>
      <c r="H2787" s="196"/>
      <c r="I2787" s="193" t="s">
        <v>12934</v>
      </c>
      <c r="J2787" s="193" t="s">
        <v>12935</v>
      </c>
      <c r="K2787" s="193" t="s">
        <v>7120</v>
      </c>
      <c r="L2787" s="193" t="s">
        <v>2840</v>
      </c>
      <c r="M2787" s="193" t="s">
        <v>7132</v>
      </c>
      <c r="N2787" s="193" t="s">
        <v>12936</v>
      </c>
      <c r="O2787" s="193"/>
      <c r="P2787" s="219" t="n">
        <v>40544</v>
      </c>
      <c r="Q2787" s="219" t="n">
        <v>40908</v>
      </c>
      <c r="R2787" s="193"/>
      <c r="S2787" s="193" t="s">
        <v>7413</v>
      </c>
      <c r="T2787" s="193" t="n">
        <v>26.04</v>
      </c>
      <c r="U2787" s="193"/>
      <c r="V2787" s="193"/>
      <c r="W2787" s="193" t="s">
        <v>12937</v>
      </c>
      <c r="X2787" s="196"/>
      <c r="Y2787" s="196"/>
      <c r="Z2787" s="196" t="n">
        <v>1</v>
      </c>
      <c r="AE2787" s="94" t="e">
        <f aca="false" t="array" ref="AE2787:AK2787">_xlfn.torow(_xlfn.unique(_xlfn._xlws.filter(cat_table[Subsector],$E2787=cat_table[Sector],"")))</f>
        <v>#NAME?</v>
      </c>
      <c r="AF2787" s="94" t="e">
        <v>#NAME?</v>
      </c>
      <c r="AG2787" s="94" t="e">
        <v>#NAME?</v>
      </c>
      <c r="AH2787" s="94" t="e">
        <v>#NAME?</v>
      </c>
      <c r="AI2787" s="94" t="e">
        <v>#NAME?</v>
      </c>
      <c r="AJ2787" s="94" t="e">
        <v>#NAME?</v>
      </c>
      <c r="AK2787" s="94" t="e">
        <v>#NAME?</v>
      </c>
      <c r="AO2787" s="94" t="e">
        <f aca="false" t="array" ref="AO2787:AT2787">_xlfn.torow(_xlfn.unique(_xlfn._xlws.filter(cat_table[Sub-subsector],($E2787=cat_table[Sector])*($F2787=cat_table[Subsector]),"")))</f>
        <v>#NAME?</v>
      </c>
      <c r="AP2787" s="94" t="e">
        <v>#NAME?</v>
      </c>
      <c r="AQ2787" s="94" t="e">
        <v>#NAME?</v>
      </c>
      <c r="AR2787" s="94" t="e">
        <v>#NAME?</v>
      </c>
      <c r="AS2787" s="94" t="e">
        <v>#NAME?</v>
      </c>
      <c r="AT2787" s="94" t="e">
        <v>#NAME?</v>
      </c>
    </row>
    <row r="2788" customFormat="false" ht="15" hidden="false" customHeight="true" outlineLevel="0" collapsed="false">
      <c r="A2788" s="193" t="s">
        <v>12940</v>
      </c>
      <c r="B2788" s="20" t="str">
        <f aca="false">INDEX(Table2[], MATCH(L2788, Location_ID!$D$2:$D$648, 0), 1)</f>
        <v>6dcc9245-9d05-41e3-8fca-2ff4bd0064a4</v>
      </c>
      <c r="C2788" s="193" t="s">
        <v>12941</v>
      </c>
      <c r="D2788" s="287" t="s">
        <v>354</v>
      </c>
      <c r="E2788" s="193" t="s">
        <v>7134</v>
      </c>
      <c r="F2788" s="193" t="s">
        <v>7135</v>
      </c>
      <c r="G2788" s="193" t="s">
        <v>7895</v>
      </c>
      <c r="H2788" s="196"/>
      <c r="I2788" s="193" t="s">
        <v>12934</v>
      </c>
      <c r="J2788" s="193" t="s">
        <v>12935</v>
      </c>
      <c r="K2788" s="193" t="s">
        <v>7120</v>
      </c>
      <c r="L2788" s="193" t="s">
        <v>2842</v>
      </c>
      <c r="M2788" s="193" t="s">
        <v>7132</v>
      </c>
      <c r="N2788" s="193" t="s">
        <v>12936</v>
      </c>
      <c r="O2788" s="193"/>
      <c r="P2788" s="219" t="n">
        <v>40544</v>
      </c>
      <c r="Q2788" s="219" t="n">
        <v>40908</v>
      </c>
      <c r="R2788" s="193"/>
      <c r="S2788" s="193" t="s">
        <v>7413</v>
      </c>
      <c r="T2788" s="193" t="n">
        <v>23.77</v>
      </c>
      <c r="U2788" s="193"/>
      <c r="V2788" s="193"/>
      <c r="W2788" s="193" t="s">
        <v>12937</v>
      </c>
      <c r="X2788" s="196"/>
      <c r="Y2788" s="196"/>
      <c r="Z2788" s="196" t="n">
        <v>1</v>
      </c>
      <c r="AE2788" s="94" t="e">
        <f aca="false" t="array" ref="AE2788:AK2788">_xlfn.torow(_xlfn.unique(_xlfn._xlws.filter(cat_table[Subsector],$E2788=cat_table[Sector],"")))</f>
        <v>#NAME?</v>
      </c>
      <c r="AF2788" s="94" t="e">
        <v>#NAME?</v>
      </c>
      <c r="AG2788" s="94" t="e">
        <v>#NAME?</v>
      </c>
      <c r="AH2788" s="94" t="e">
        <v>#NAME?</v>
      </c>
      <c r="AI2788" s="94" t="e">
        <v>#NAME?</v>
      </c>
      <c r="AJ2788" s="94" t="e">
        <v>#NAME?</v>
      </c>
      <c r="AK2788" s="94" t="e">
        <v>#NAME?</v>
      </c>
      <c r="AO2788" s="94" t="e">
        <f aca="false" t="array" ref="AO2788:AT2788">_xlfn.torow(_xlfn.unique(_xlfn._xlws.filter(cat_table[Sub-subsector],($E2788=cat_table[Sector])*($F2788=cat_table[Subsector]),"")))</f>
        <v>#NAME?</v>
      </c>
      <c r="AP2788" s="94" t="e">
        <v>#NAME?</v>
      </c>
      <c r="AQ2788" s="94" t="e">
        <v>#NAME?</v>
      </c>
      <c r="AR2788" s="94" t="e">
        <v>#NAME?</v>
      </c>
      <c r="AS2788" s="94" t="e">
        <v>#NAME?</v>
      </c>
      <c r="AT2788" s="94" t="e">
        <v>#NAME?</v>
      </c>
    </row>
    <row r="2789" customFormat="false" ht="15" hidden="false" customHeight="true" outlineLevel="0" collapsed="false">
      <c r="A2789" s="193" t="s">
        <v>12942</v>
      </c>
      <c r="B2789" s="20" t="str">
        <f aca="false">INDEX(Table2[], MATCH(L2789, Location_ID!$D$2:$D$648, 0), 1)</f>
        <v>69819197-6083-4cd0-a04e-d5e4e1bc3350</v>
      </c>
      <c r="C2789" s="193" t="s">
        <v>12943</v>
      </c>
      <c r="D2789" s="287" t="s">
        <v>354</v>
      </c>
      <c r="E2789" s="193" t="s">
        <v>7134</v>
      </c>
      <c r="F2789" s="193" t="s">
        <v>7135</v>
      </c>
      <c r="G2789" s="193" t="s">
        <v>7895</v>
      </c>
      <c r="H2789" s="196"/>
      <c r="I2789" s="193" t="s">
        <v>12934</v>
      </c>
      <c r="J2789" s="193" t="s">
        <v>12935</v>
      </c>
      <c r="K2789" s="193" t="s">
        <v>7120</v>
      </c>
      <c r="L2789" s="193" t="s">
        <v>2844</v>
      </c>
      <c r="M2789" s="193" t="s">
        <v>7132</v>
      </c>
      <c r="N2789" s="193" t="s">
        <v>12936</v>
      </c>
      <c r="O2789" s="193"/>
      <c r="P2789" s="219" t="n">
        <v>40544</v>
      </c>
      <c r="Q2789" s="219" t="n">
        <v>40908</v>
      </c>
      <c r="R2789" s="193"/>
      <c r="S2789" s="193" t="s">
        <v>7413</v>
      </c>
      <c r="T2789" s="193" t="n">
        <v>25.45</v>
      </c>
      <c r="U2789" s="193"/>
      <c r="V2789" s="193"/>
      <c r="W2789" s="193" t="s">
        <v>12937</v>
      </c>
      <c r="X2789" s="196"/>
      <c r="Y2789" s="196"/>
      <c r="Z2789" s="196" t="n">
        <v>1</v>
      </c>
      <c r="AE2789" s="94" t="e">
        <f aca="false" t="array" ref="AE2789:AK2789">_xlfn.torow(_xlfn.unique(_xlfn._xlws.filter(cat_table[Subsector],$E2789=cat_table[Sector],"")))</f>
        <v>#NAME?</v>
      </c>
      <c r="AF2789" s="94" t="e">
        <v>#NAME?</v>
      </c>
      <c r="AG2789" s="94" t="e">
        <v>#NAME?</v>
      </c>
      <c r="AH2789" s="94" t="e">
        <v>#NAME?</v>
      </c>
      <c r="AI2789" s="94" t="e">
        <v>#NAME?</v>
      </c>
      <c r="AJ2789" s="94" t="e">
        <v>#NAME?</v>
      </c>
      <c r="AK2789" s="94" t="e">
        <v>#NAME?</v>
      </c>
      <c r="AO2789" s="94" t="e">
        <f aca="false" t="array" ref="AO2789:AT2789">_xlfn.torow(_xlfn.unique(_xlfn._xlws.filter(cat_table[Sub-subsector],($E2789=cat_table[Sector])*($F2789=cat_table[Subsector]),"")))</f>
        <v>#NAME?</v>
      </c>
      <c r="AP2789" s="94" t="e">
        <v>#NAME?</v>
      </c>
      <c r="AQ2789" s="94" t="e">
        <v>#NAME?</v>
      </c>
      <c r="AR2789" s="94" t="e">
        <v>#NAME?</v>
      </c>
      <c r="AS2789" s="94" t="e">
        <v>#NAME?</v>
      </c>
      <c r="AT2789" s="94" t="e">
        <v>#NAME?</v>
      </c>
    </row>
    <row r="2790" customFormat="false" ht="15" hidden="false" customHeight="true" outlineLevel="0" collapsed="false">
      <c r="A2790" s="193" t="s">
        <v>12944</v>
      </c>
      <c r="B2790" s="20" t="str">
        <f aca="false">INDEX(Table2[], MATCH(L2790, Location_ID!$D$2:$D$648, 0), 1)</f>
        <v>d882152b-b3c0-47f2-a0a7-4a66941a19c6</v>
      </c>
      <c r="C2790" s="193" t="s">
        <v>12945</v>
      </c>
      <c r="D2790" s="287" t="s">
        <v>354</v>
      </c>
      <c r="E2790" s="193" t="s">
        <v>7134</v>
      </c>
      <c r="F2790" s="193" t="s">
        <v>7135</v>
      </c>
      <c r="G2790" s="193" t="s">
        <v>7895</v>
      </c>
      <c r="H2790" s="196"/>
      <c r="I2790" s="193" t="s">
        <v>12934</v>
      </c>
      <c r="J2790" s="193" t="s">
        <v>12935</v>
      </c>
      <c r="K2790" s="193" t="s">
        <v>7120</v>
      </c>
      <c r="L2790" s="193" t="s">
        <v>2846</v>
      </c>
      <c r="M2790" s="193" t="s">
        <v>7132</v>
      </c>
      <c r="N2790" s="193" t="s">
        <v>12936</v>
      </c>
      <c r="O2790" s="193"/>
      <c r="P2790" s="219" t="n">
        <v>40544</v>
      </c>
      <c r="Q2790" s="219" t="n">
        <v>40908</v>
      </c>
      <c r="R2790" s="193"/>
      <c r="S2790" s="193" t="s">
        <v>7413</v>
      </c>
      <c r="T2790" s="193" t="n">
        <v>5.84</v>
      </c>
      <c r="U2790" s="193"/>
      <c r="V2790" s="193"/>
      <c r="W2790" s="193" t="s">
        <v>12937</v>
      </c>
      <c r="X2790" s="196"/>
      <c r="Y2790" s="196"/>
      <c r="Z2790" s="196" t="n">
        <v>1</v>
      </c>
      <c r="AE2790" s="94" t="e">
        <f aca="false" t="array" ref="AE2790:AK2790">_xlfn.torow(_xlfn.unique(_xlfn._xlws.filter(cat_table[Subsector],$E2790=cat_table[Sector],"")))</f>
        <v>#NAME?</v>
      </c>
      <c r="AF2790" s="94" t="e">
        <v>#NAME?</v>
      </c>
      <c r="AG2790" s="94" t="e">
        <v>#NAME?</v>
      </c>
      <c r="AH2790" s="94" t="e">
        <v>#NAME?</v>
      </c>
      <c r="AI2790" s="94" t="e">
        <v>#NAME?</v>
      </c>
      <c r="AJ2790" s="94" t="e">
        <v>#NAME?</v>
      </c>
      <c r="AK2790" s="94" t="e">
        <v>#NAME?</v>
      </c>
      <c r="AO2790" s="94" t="e">
        <f aca="false" t="array" ref="AO2790:AT2790">_xlfn.torow(_xlfn.unique(_xlfn._xlws.filter(cat_table[Sub-subsector],($E2790=cat_table[Sector])*($F2790=cat_table[Subsector]),"")))</f>
        <v>#NAME?</v>
      </c>
      <c r="AP2790" s="94" t="e">
        <v>#NAME?</v>
      </c>
      <c r="AQ2790" s="94" t="e">
        <v>#NAME?</v>
      </c>
      <c r="AR2790" s="94" t="e">
        <v>#NAME?</v>
      </c>
      <c r="AS2790" s="94" t="e">
        <v>#NAME?</v>
      </c>
      <c r="AT2790" s="94" t="e">
        <v>#NAME?</v>
      </c>
    </row>
    <row r="2791" customFormat="false" ht="15" hidden="false" customHeight="true" outlineLevel="0" collapsed="false">
      <c r="A2791" s="194" t="s">
        <v>12946</v>
      </c>
      <c r="B2791" s="20" t="str">
        <f aca="false">INDEX(Table2[], MATCH(L2791, Location_ID!$D$2:$D$648, 0), 1)</f>
        <v>9628c8c5-6b23-44bd-adac-3707c13c19d8</v>
      </c>
      <c r="C2791" s="194" t="s">
        <v>12947</v>
      </c>
      <c r="D2791" s="288" t="s">
        <v>354</v>
      </c>
      <c r="E2791" s="194" t="s">
        <v>7134</v>
      </c>
      <c r="F2791" s="194" t="s">
        <v>7135</v>
      </c>
      <c r="G2791" s="194" t="s">
        <v>7895</v>
      </c>
      <c r="H2791" s="199"/>
      <c r="I2791" s="194" t="s">
        <v>12934</v>
      </c>
      <c r="J2791" s="194" t="s">
        <v>12935</v>
      </c>
      <c r="K2791" s="194" t="s">
        <v>7120</v>
      </c>
      <c r="L2791" s="194" t="s">
        <v>2848</v>
      </c>
      <c r="M2791" s="194" t="s">
        <v>7132</v>
      </c>
      <c r="N2791" s="194" t="s">
        <v>12936</v>
      </c>
      <c r="O2791" s="194"/>
      <c r="P2791" s="198" t="n">
        <v>40544</v>
      </c>
      <c r="Q2791" s="198" t="n">
        <v>40908</v>
      </c>
      <c r="R2791" s="194"/>
      <c r="S2791" s="194" t="s">
        <v>7413</v>
      </c>
      <c r="T2791" s="194" t="n">
        <v>8.16</v>
      </c>
      <c r="U2791" s="194"/>
      <c r="V2791" s="194"/>
      <c r="W2791" s="194" t="s">
        <v>12937</v>
      </c>
      <c r="X2791" s="199"/>
      <c r="Y2791" s="199"/>
      <c r="Z2791" s="199" t="n">
        <v>1</v>
      </c>
      <c r="AE2791" s="94" t="e">
        <f aca="false" t="array" ref="AE2791:AK2791">_xlfn.torow(_xlfn.unique(_xlfn._xlws.filter(cat_table[Subsector],$E2791=cat_table[Sector],"")))</f>
        <v>#NAME?</v>
      </c>
      <c r="AF2791" s="94" t="e">
        <v>#NAME?</v>
      </c>
      <c r="AG2791" s="94" t="e">
        <v>#NAME?</v>
      </c>
      <c r="AH2791" s="94" t="e">
        <v>#NAME?</v>
      </c>
      <c r="AI2791" s="94" t="e">
        <v>#NAME?</v>
      </c>
      <c r="AJ2791" s="94" t="e">
        <v>#NAME?</v>
      </c>
      <c r="AK2791" s="94" t="e">
        <v>#NAME?</v>
      </c>
      <c r="AO2791" s="94" t="e">
        <f aca="false" t="array" ref="AO2791:AT2791">_xlfn.torow(_xlfn.unique(_xlfn._xlws.filter(cat_table[Sub-subsector],($E2791=cat_table[Sector])*($F2791=cat_table[Subsector]),"")))</f>
        <v>#NAME?</v>
      </c>
      <c r="AP2791" s="94" t="e">
        <v>#NAME?</v>
      </c>
      <c r="AQ2791" s="94" t="e">
        <v>#NAME?</v>
      </c>
      <c r="AR2791" s="94" t="e">
        <v>#NAME?</v>
      </c>
      <c r="AS2791" s="94" t="e">
        <v>#NAME?</v>
      </c>
      <c r="AT2791" s="94" t="e">
        <v>#NAME?</v>
      </c>
    </row>
    <row r="2792" customFormat="false" ht="15" hidden="false" customHeight="true" outlineLevel="0" collapsed="false">
      <c r="A2792" s="62" t="s">
        <v>12948</v>
      </c>
      <c r="B2792" s="20" t="str">
        <f aca="false">INDEX(Table2[], MATCH(L2792, Location_ID!$D$2:$D$648, 0), 1)</f>
        <v>445a733c-15c8-4e48-91db-eea8375dd7e7</v>
      </c>
      <c r="C2792" s="52" t="s">
        <v>1314</v>
      </c>
      <c r="D2792" s="277" t="s">
        <v>354</v>
      </c>
      <c r="E2792" s="165" t="s">
        <v>7134</v>
      </c>
      <c r="F2792" s="165" t="s">
        <v>7135</v>
      </c>
      <c r="G2792" s="20" t="s">
        <v>7845</v>
      </c>
      <c r="H2792" s="20"/>
      <c r="I2792" s="20" t="s">
        <v>12949</v>
      </c>
      <c r="J2792" s="20" t="s">
        <v>12950</v>
      </c>
      <c r="K2792" s="20" t="s">
        <v>1766</v>
      </c>
      <c r="L2792" s="20" t="s">
        <v>1766</v>
      </c>
      <c r="M2792" s="20" t="s">
        <v>7132</v>
      </c>
      <c r="N2792" s="20" t="s">
        <v>12951</v>
      </c>
      <c r="O2792" s="20" t="s">
        <v>12952</v>
      </c>
      <c r="P2792" s="201" t="n">
        <v>40179</v>
      </c>
      <c r="Q2792" s="201" t="n">
        <v>40543</v>
      </c>
      <c r="R2792" s="20"/>
      <c r="S2792" s="20" t="s">
        <v>7117</v>
      </c>
      <c r="T2792" s="20" t="n">
        <v>22</v>
      </c>
      <c r="U2792" s="20"/>
      <c r="V2792" s="20"/>
      <c r="W2792" s="20" t="s">
        <v>12953</v>
      </c>
      <c r="X2792" s="35"/>
      <c r="Y2792" s="35"/>
      <c r="Z2792" s="35" t="n">
        <v>1</v>
      </c>
      <c r="AE2792" s="94" t="e">
        <f aca="false" t="array" ref="AE2792:AK2792">_xlfn.torow(_xlfn.unique(_xlfn._xlws.filter(cat_table[Subsector],$E2792=cat_table[Sector],"")))</f>
        <v>#NAME?</v>
      </c>
      <c r="AF2792" s="94" t="e">
        <v>#NAME?</v>
      </c>
      <c r="AG2792" s="94" t="e">
        <v>#NAME?</v>
      </c>
      <c r="AH2792" s="94" t="e">
        <v>#NAME?</v>
      </c>
      <c r="AI2792" s="94" t="e">
        <v>#NAME?</v>
      </c>
      <c r="AJ2792" s="94" t="e">
        <v>#NAME?</v>
      </c>
      <c r="AK2792" s="94" t="e">
        <v>#NAME?</v>
      </c>
      <c r="AO2792" s="94" t="e">
        <f aca="false" t="array" ref="AO2792:AT2792">_xlfn.torow(_xlfn.unique(_xlfn._xlws.filter(cat_table[Sub-subsector],($E2792=cat_table[Sector])*($F2792=cat_table[Subsector]),"")))</f>
        <v>#NAME?</v>
      </c>
      <c r="AP2792" s="94" t="e">
        <v>#NAME?</v>
      </c>
      <c r="AQ2792" s="94" t="e">
        <v>#NAME?</v>
      </c>
      <c r="AR2792" s="94" t="e">
        <v>#NAME?</v>
      </c>
      <c r="AS2792" s="94" t="e">
        <v>#NAME?</v>
      </c>
      <c r="AT2792" s="94" t="e">
        <v>#NAME?</v>
      </c>
    </row>
    <row r="2793" customFormat="false" ht="15" hidden="false" customHeight="true" outlineLevel="0" collapsed="false">
      <c r="A2793" s="62" t="s">
        <v>12954</v>
      </c>
      <c r="B2793" s="20" t="str">
        <f aca="false">INDEX(Table2[], MATCH(L2793, Location_ID!$D$2:$D$648, 0), 1)</f>
        <v>445a733c-15c8-4e48-91db-eea8375dd7e7</v>
      </c>
      <c r="C2793" s="52" t="s">
        <v>12955</v>
      </c>
      <c r="D2793" s="277" t="s">
        <v>354</v>
      </c>
      <c r="E2793" s="165" t="s">
        <v>7134</v>
      </c>
      <c r="F2793" s="165" t="s">
        <v>7135</v>
      </c>
      <c r="G2793" s="20" t="s">
        <v>7895</v>
      </c>
      <c r="H2793" s="20"/>
      <c r="I2793" s="20" t="s">
        <v>12956</v>
      </c>
      <c r="J2793" s="20" t="s">
        <v>12957</v>
      </c>
      <c r="K2793" s="20" t="s">
        <v>1766</v>
      </c>
      <c r="L2793" s="20" t="s">
        <v>1766</v>
      </c>
      <c r="M2793" s="20" t="s">
        <v>7132</v>
      </c>
      <c r="N2793" s="20" t="s">
        <v>12958</v>
      </c>
      <c r="O2793" s="20" t="s">
        <v>12959</v>
      </c>
      <c r="P2793" s="201" t="n">
        <v>40179</v>
      </c>
      <c r="Q2793" s="201" t="n">
        <v>40543</v>
      </c>
      <c r="R2793" s="20"/>
      <c r="S2793" s="20" t="s">
        <v>7117</v>
      </c>
      <c r="T2793" s="20" t="n">
        <v>103</v>
      </c>
      <c r="U2793" s="20"/>
      <c r="V2793" s="20"/>
      <c r="W2793" s="20" t="s">
        <v>12953</v>
      </c>
      <c r="X2793" s="35"/>
      <c r="Y2793" s="35"/>
      <c r="Z2793" s="35" t="n">
        <v>1</v>
      </c>
      <c r="AE2793" s="94" t="e">
        <f aca="false" t="array" ref="AE2793:AK2793">_xlfn.torow(_xlfn.unique(_xlfn._xlws.filter(cat_table[Subsector],$E2793=cat_table[Sector],"")))</f>
        <v>#NAME?</v>
      </c>
      <c r="AF2793" s="94" t="e">
        <v>#NAME?</v>
      </c>
      <c r="AG2793" s="94" t="e">
        <v>#NAME?</v>
      </c>
      <c r="AH2793" s="94" t="e">
        <v>#NAME?</v>
      </c>
      <c r="AI2793" s="94" t="e">
        <v>#NAME?</v>
      </c>
      <c r="AJ2793" s="94" t="e">
        <v>#NAME?</v>
      </c>
      <c r="AK2793" s="94" t="e">
        <v>#NAME?</v>
      </c>
      <c r="AO2793" s="94" t="e">
        <f aca="false" t="array" ref="AO2793:AT2793">_xlfn.torow(_xlfn.unique(_xlfn._xlws.filter(cat_table[Sub-subsector],($E2793=cat_table[Sector])*($F2793=cat_table[Subsector]),"")))</f>
        <v>#NAME?</v>
      </c>
      <c r="AP2793" s="94" t="e">
        <v>#NAME?</v>
      </c>
      <c r="AQ2793" s="94" t="e">
        <v>#NAME?</v>
      </c>
      <c r="AR2793" s="94" t="e">
        <v>#NAME?</v>
      </c>
      <c r="AS2793" s="94" t="e">
        <v>#NAME?</v>
      </c>
      <c r="AT2793" s="94" t="e">
        <v>#NAME?</v>
      </c>
    </row>
    <row r="2794" customFormat="false" ht="15" hidden="false" customHeight="true" outlineLevel="0" collapsed="false">
      <c r="A2794" s="193" t="s">
        <v>12960</v>
      </c>
      <c r="B2794" s="20" t="str">
        <f aca="false">INDEX(Table2[], MATCH(L2794, Location_ID!$D$2:$D$648, 0), 1)</f>
        <v>ad6b2e7f-09cc-407f-b639-def4f5495508</v>
      </c>
      <c r="C2794" s="193" t="s">
        <v>1319</v>
      </c>
      <c r="D2794" s="288" t="s">
        <v>354</v>
      </c>
      <c r="E2794" s="193" t="s">
        <v>7134</v>
      </c>
      <c r="F2794" s="193" t="s">
        <v>7135</v>
      </c>
      <c r="G2794" s="193" t="s">
        <v>7845</v>
      </c>
      <c r="H2794" s="196"/>
      <c r="I2794" s="193" t="s">
        <v>12961</v>
      </c>
      <c r="J2794" s="193" t="s">
        <v>12950</v>
      </c>
      <c r="K2794" s="193" t="s">
        <v>7128</v>
      </c>
      <c r="L2794" s="193" t="s">
        <v>1839</v>
      </c>
      <c r="M2794" s="193" t="s">
        <v>7132</v>
      </c>
      <c r="N2794" s="193" t="s">
        <v>12962</v>
      </c>
      <c r="O2794" s="193" t="s">
        <v>12963</v>
      </c>
      <c r="P2794" s="219" t="n">
        <v>40544</v>
      </c>
      <c r="Q2794" s="219" t="n">
        <v>40908</v>
      </c>
      <c r="R2794" s="220" t="n">
        <v>14801</v>
      </c>
      <c r="S2794" s="193" t="s">
        <v>7117</v>
      </c>
      <c r="T2794" s="193" t="n">
        <v>1.8</v>
      </c>
      <c r="U2794" s="193"/>
      <c r="V2794" s="193"/>
      <c r="W2794" s="193" t="s">
        <v>11461</v>
      </c>
      <c r="X2794" s="196"/>
      <c r="Y2794" s="196"/>
      <c r="Z2794" s="196" t="n">
        <v>1</v>
      </c>
      <c r="AE2794" s="94" t="e">
        <f aca="false" t="array" ref="AE2794:AK2794">_xlfn.torow(_xlfn.unique(_xlfn._xlws.filter(cat_table[Subsector],$E2794=cat_table[Sector],"")))</f>
        <v>#NAME?</v>
      </c>
      <c r="AF2794" s="94" t="e">
        <v>#NAME?</v>
      </c>
      <c r="AG2794" s="94" t="e">
        <v>#NAME?</v>
      </c>
      <c r="AH2794" s="94" t="e">
        <v>#NAME?</v>
      </c>
      <c r="AI2794" s="94" t="e">
        <v>#NAME?</v>
      </c>
      <c r="AJ2794" s="94" t="e">
        <v>#NAME?</v>
      </c>
      <c r="AK2794" s="94" t="e">
        <v>#NAME?</v>
      </c>
      <c r="AO2794" s="94" t="e">
        <f aca="false" t="array" ref="AO2794:AT2794">_xlfn.torow(_xlfn.unique(_xlfn._xlws.filter(cat_table[Sub-subsector],($E2794=cat_table[Sector])*($F2794=cat_table[Subsector]),"")))</f>
        <v>#NAME?</v>
      </c>
      <c r="AP2794" s="94" t="e">
        <v>#NAME?</v>
      </c>
      <c r="AQ2794" s="94" t="e">
        <v>#NAME?</v>
      </c>
      <c r="AR2794" s="94" t="e">
        <v>#NAME?</v>
      </c>
      <c r="AS2794" s="94" t="e">
        <v>#NAME?</v>
      </c>
      <c r="AT2794" s="94" t="e">
        <v>#NAME?</v>
      </c>
    </row>
    <row r="2795" customFormat="false" ht="15" hidden="false" customHeight="true" outlineLevel="0" collapsed="false">
      <c r="A2795" s="193" t="s">
        <v>12964</v>
      </c>
      <c r="B2795" s="20" t="str">
        <f aca="false">INDEX(Table2[], MATCH(L2795, Location_ID!$D$2:$D$648, 0), 1)</f>
        <v>ad6b2e7f-09cc-407f-b639-def4f5495508</v>
      </c>
      <c r="C2795" s="193" t="s">
        <v>1319</v>
      </c>
      <c r="D2795" s="288" t="s">
        <v>354</v>
      </c>
      <c r="E2795" s="193" t="s">
        <v>7134</v>
      </c>
      <c r="F2795" s="193" t="s">
        <v>7135</v>
      </c>
      <c r="G2795" s="193" t="s">
        <v>7845</v>
      </c>
      <c r="H2795" s="196"/>
      <c r="I2795" s="193" t="s">
        <v>12961</v>
      </c>
      <c r="J2795" s="193" t="s">
        <v>12950</v>
      </c>
      <c r="K2795" s="193" t="s">
        <v>7128</v>
      </c>
      <c r="L2795" s="193" t="s">
        <v>1839</v>
      </c>
      <c r="M2795" s="193" t="s">
        <v>7132</v>
      </c>
      <c r="N2795" s="193" t="s">
        <v>12962</v>
      </c>
      <c r="O2795" s="193" t="s">
        <v>12963</v>
      </c>
      <c r="P2795" s="219" t="n">
        <v>42736</v>
      </c>
      <c r="Q2795" s="219" t="n">
        <v>43100</v>
      </c>
      <c r="R2795" s="220" t="n">
        <v>14801</v>
      </c>
      <c r="S2795" s="193" t="s">
        <v>7117</v>
      </c>
      <c r="T2795" s="193" t="n">
        <v>5.1</v>
      </c>
      <c r="U2795" s="193"/>
      <c r="V2795" s="193"/>
      <c r="W2795" s="193" t="s">
        <v>11461</v>
      </c>
      <c r="X2795" s="196"/>
      <c r="Y2795" s="196"/>
      <c r="Z2795" s="196" t="n">
        <v>1</v>
      </c>
      <c r="AE2795" s="94" t="e">
        <f aca="false" t="array" ref="AE2795:AK2795">_xlfn.torow(_xlfn.unique(_xlfn._xlws.filter(cat_table[Subsector],$E2795=cat_table[Sector],"")))</f>
        <v>#NAME?</v>
      </c>
      <c r="AF2795" s="94" t="e">
        <v>#NAME?</v>
      </c>
      <c r="AG2795" s="94" t="e">
        <v>#NAME?</v>
      </c>
      <c r="AH2795" s="94" t="e">
        <v>#NAME?</v>
      </c>
      <c r="AI2795" s="94" t="e">
        <v>#NAME?</v>
      </c>
      <c r="AJ2795" s="94" t="e">
        <v>#NAME?</v>
      </c>
      <c r="AK2795" s="94" t="e">
        <v>#NAME?</v>
      </c>
      <c r="AO2795" s="94" t="e">
        <f aca="false" t="array" ref="AO2795:AT2795">_xlfn.torow(_xlfn.unique(_xlfn._xlws.filter(cat_table[Sub-subsector],($E2795=cat_table[Sector])*($F2795=cat_table[Subsector]),"")))</f>
        <v>#NAME?</v>
      </c>
      <c r="AP2795" s="94" t="e">
        <v>#NAME?</v>
      </c>
      <c r="AQ2795" s="94" t="e">
        <v>#NAME?</v>
      </c>
      <c r="AR2795" s="94" t="e">
        <v>#NAME?</v>
      </c>
      <c r="AS2795" s="94" t="e">
        <v>#NAME?</v>
      </c>
      <c r="AT2795" s="94" t="e">
        <v>#NAME?</v>
      </c>
    </row>
    <row r="2796" customFormat="false" ht="15" hidden="false" customHeight="true" outlineLevel="0" collapsed="false">
      <c r="A2796" s="194" t="s">
        <v>12965</v>
      </c>
      <c r="B2796" s="20" t="str">
        <f aca="false">INDEX(Table2[], MATCH(L2796, Location_ID!$D$2:$D$648, 0), 1)</f>
        <v>ad6b2e7f-09cc-407f-b639-def4f5495508</v>
      </c>
      <c r="C2796" s="194" t="s">
        <v>1319</v>
      </c>
      <c r="D2796" s="288" t="s">
        <v>354</v>
      </c>
      <c r="E2796" s="194" t="s">
        <v>7134</v>
      </c>
      <c r="F2796" s="194" t="s">
        <v>7135</v>
      </c>
      <c r="G2796" s="194" t="s">
        <v>7845</v>
      </c>
      <c r="H2796" s="199"/>
      <c r="I2796" s="194" t="s">
        <v>12961</v>
      </c>
      <c r="J2796" s="194" t="s">
        <v>12950</v>
      </c>
      <c r="K2796" s="194" t="s">
        <v>7128</v>
      </c>
      <c r="L2796" s="194" t="s">
        <v>1839</v>
      </c>
      <c r="M2796" s="194" t="s">
        <v>7132</v>
      </c>
      <c r="N2796" s="194" t="s">
        <v>12962</v>
      </c>
      <c r="O2796" s="194" t="s">
        <v>12963</v>
      </c>
      <c r="P2796" s="198" t="n">
        <v>43466</v>
      </c>
      <c r="Q2796" s="198" t="n">
        <v>43830</v>
      </c>
      <c r="R2796" s="211" t="n">
        <v>14801</v>
      </c>
      <c r="S2796" s="194" t="s">
        <v>7117</v>
      </c>
      <c r="T2796" s="194" t="n">
        <v>6.1</v>
      </c>
      <c r="U2796" s="194"/>
      <c r="V2796" s="194"/>
      <c r="W2796" s="194" t="s">
        <v>11461</v>
      </c>
      <c r="X2796" s="199"/>
      <c r="Y2796" s="199"/>
      <c r="Z2796" s="199" t="n">
        <v>1</v>
      </c>
      <c r="AE2796" s="94" t="e">
        <f aca="false" t="array" ref="AE2796:AK2796">_xlfn.torow(_xlfn.unique(_xlfn._xlws.filter(cat_table[Subsector],$E2796=cat_table[Sector],"")))</f>
        <v>#NAME?</v>
      </c>
      <c r="AF2796" s="94" t="e">
        <v>#NAME?</v>
      </c>
      <c r="AG2796" s="94" t="e">
        <v>#NAME?</v>
      </c>
      <c r="AH2796" s="94" t="e">
        <v>#NAME?</v>
      </c>
      <c r="AI2796" s="94" t="e">
        <v>#NAME?</v>
      </c>
      <c r="AJ2796" s="94" t="e">
        <v>#NAME?</v>
      </c>
      <c r="AK2796" s="94" t="e">
        <v>#NAME?</v>
      </c>
      <c r="AO2796" s="94" t="e">
        <f aca="false" t="array" ref="AO2796:AT2796">_xlfn.torow(_xlfn.unique(_xlfn._xlws.filter(cat_table[Sub-subsector],($E2796=cat_table[Sector])*($F2796=cat_table[Subsector]),"")))</f>
        <v>#NAME?</v>
      </c>
      <c r="AP2796" s="94" t="e">
        <v>#NAME?</v>
      </c>
      <c r="AQ2796" s="94" t="e">
        <v>#NAME?</v>
      </c>
      <c r="AR2796" s="94" t="e">
        <v>#NAME?</v>
      </c>
      <c r="AS2796" s="94" t="e">
        <v>#NAME?</v>
      </c>
      <c r="AT2796" s="94" t="e">
        <v>#NAME?</v>
      </c>
    </row>
    <row r="2797" customFormat="false" ht="15" hidden="false" customHeight="true" outlineLevel="0" collapsed="false">
      <c r="A2797" s="62" t="s">
        <v>12966</v>
      </c>
      <c r="B2797" s="20" t="str">
        <f aca="false">INDEX(Table2[], MATCH(L2797, Location_ID!$D$2:$D$648, 0), 1)</f>
        <v>aff92f2b-17a3-424c-8a7c-27171b8b8982</v>
      </c>
      <c r="C2797" s="52" t="s">
        <v>1324</v>
      </c>
      <c r="D2797" s="52" t="s">
        <v>354</v>
      </c>
      <c r="E2797" s="20" t="s">
        <v>7134</v>
      </c>
      <c r="F2797" s="20" t="s">
        <v>7135</v>
      </c>
      <c r="G2797" s="62" t="s">
        <v>8052</v>
      </c>
      <c r="H2797" s="200"/>
      <c r="I2797" s="62" t="s">
        <v>12967</v>
      </c>
      <c r="J2797" s="62" t="s">
        <v>12968</v>
      </c>
      <c r="K2797" s="62" t="s">
        <v>7124</v>
      </c>
      <c r="L2797" s="20" t="s">
        <v>2850</v>
      </c>
      <c r="M2797" s="62" t="s">
        <v>7132</v>
      </c>
      <c r="N2797" s="62" t="s">
        <v>12969</v>
      </c>
      <c r="O2797" s="62" t="s">
        <v>12970</v>
      </c>
      <c r="P2797" s="223" t="n">
        <v>43101</v>
      </c>
      <c r="Q2797" s="223" t="n">
        <v>43830</v>
      </c>
      <c r="R2797" s="62"/>
      <c r="S2797" s="62" t="s">
        <v>7130</v>
      </c>
      <c r="T2797" s="20" t="n">
        <v>0.68</v>
      </c>
      <c r="U2797" s="62"/>
      <c r="V2797" s="62"/>
      <c r="W2797" s="20" t="s">
        <v>11575</v>
      </c>
      <c r="X2797" s="200"/>
      <c r="Y2797" s="200"/>
      <c r="Z2797" s="200" t="n">
        <v>1</v>
      </c>
      <c r="AE2797" s="94" t="e">
        <f aca="false" t="array" ref="AE2797:AK2797">_xlfn.torow(_xlfn.unique(_xlfn._xlws.filter(cat_table[Subsector],$E2797=cat_table[Sector],"")))</f>
        <v>#NAME?</v>
      </c>
      <c r="AF2797" s="94" t="e">
        <v>#NAME?</v>
      </c>
      <c r="AG2797" s="94" t="e">
        <v>#NAME?</v>
      </c>
      <c r="AH2797" s="94" t="e">
        <v>#NAME?</v>
      </c>
      <c r="AI2797" s="94" t="e">
        <v>#NAME?</v>
      </c>
      <c r="AJ2797" s="94" t="e">
        <v>#NAME?</v>
      </c>
      <c r="AK2797" s="94" t="e">
        <v>#NAME?</v>
      </c>
      <c r="AO2797" s="94" t="e">
        <f aca="false" t="array" ref="AO2797:AT2797">_xlfn.torow(_xlfn.unique(_xlfn._xlws.filter(cat_table[Sub-subsector],($E2797=cat_table[Sector])*($F2797=cat_table[Subsector]),"")))</f>
        <v>#NAME?</v>
      </c>
      <c r="AP2797" s="94" t="e">
        <v>#NAME?</v>
      </c>
      <c r="AQ2797" s="94" t="e">
        <v>#NAME?</v>
      </c>
      <c r="AR2797" s="94" t="e">
        <v>#NAME?</v>
      </c>
      <c r="AS2797" s="94" t="e">
        <v>#NAME?</v>
      </c>
      <c r="AT2797" s="94" t="e">
        <v>#NAME?</v>
      </c>
    </row>
    <row r="2798" customFormat="false" ht="15" hidden="false" customHeight="true" outlineLevel="0" collapsed="false">
      <c r="A2798" s="62" t="s">
        <v>12971</v>
      </c>
      <c r="B2798" s="20" t="str">
        <f aca="false">INDEX(Table2[], MATCH(L2798, Location_ID!$D$2:$D$648, 0), 1)</f>
        <v>e2e147b5-443b-4a15-a265-5e795813ca14</v>
      </c>
      <c r="C2798" s="52" t="s">
        <v>1324</v>
      </c>
      <c r="D2798" s="52" t="s">
        <v>354</v>
      </c>
      <c r="E2798" s="20" t="s">
        <v>7134</v>
      </c>
      <c r="F2798" s="20" t="s">
        <v>7135</v>
      </c>
      <c r="G2798" s="62" t="s">
        <v>8052</v>
      </c>
      <c r="H2798" s="200"/>
      <c r="I2798" s="62" t="s">
        <v>12967</v>
      </c>
      <c r="J2798" s="62" t="s">
        <v>12968</v>
      </c>
      <c r="K2798" s="62" t="s">
        <v>7124</v>
      </c>
      <c r="L2798" s="20" t="s">
        <v>2852</v>
      </c>
      <c r="M2798" s="62" t="s">
        <v>7132</v>
      </c>
      <c r="N2798" s="62" t="s">
        <v>12969</v>
      </c>
      <c r="O2798" s="62" t="s">
        <v>12970</v>
      </c>
      <c r="P2798" s="223" t="n">
        <v>43101</v>
      </c>
      <c r="Q2798" s="223" t="n">
        <v>43830</v>
      </c>
      <c r="R2798" s="20"/>
      <c r="S2798" s="62" t="s">
        <v>7130</v>
      </c>
      <c r="T2798" s="62" t="n">
        <v>133.81</v>
      </c>
      <c r="U2798" s="20"/>
      <c r="V2798" s="20"/>
      <c r="W2798" s="20" t="s">
        <v>11575</v>
      </c>
      <c r="X2798" s="35"/>
      <c r="Y2798" s="35"/>
      <c r="Z2798" s="200" t="n">
        <v>1</v>
      </c>
      <c r="AE2798" s="94" t="e">
        <f aca="false" t="array" ref="AE2798:AK2798">_xlfn.torow(_xlfn.unique(_xlfn._xlws.filter(cat_table[Subsector],$E2798=cat_table[Sector],"")))</f>
        <v>#NAME?</v>
      </c>
      <c r="AF2798" s="94" t="e">
        <v>#NAME?</v>
      </c>
      <c r="AG2798" s="94" t="e">
        <v>#NAME?</v>
      </c>
      <c r="AH2798" s="94" t="e">
        <v>#NAME?</v>
      </c>
      <c r="AI2798" s="94" t="e">
        <v>#NAME?</v>
      </c>
      <c r="AJ2798" s="94" t="e">
        <v>#NAME?</v>
      </c>
      <c r="AK2798" s="94" t="e">
        <v>#NAME?</v>
      </c>
      <c r="AO2798" s="94" t="e">
        <f aca="false" t="array" ref="AO2798:AT2798">_xlfn.torow(_xlfn.unique(_xlfn._xlws.filter(cat_table[Sub-subsector],($E2798=cat_table[Sector])*($F2798=cat_table[Subsector]),"")))</f>
        <v>#NAME?</v>
      </c>
      <c r="AP2798" s="94" t="e">
        <v>#NAME?</v>
      </c>
      <c r="AQ2798" s="94" t="e">
        <v>#NAME?</v>
      </c>
      <c r="AR2798" s="94" t="e">
        <v>#NAME?</v>
      </c>
      <c r="AS2798" s="94" t="e">
        <v>#NAME?</v>
      </c>
      <c r="AT2798" s="94" t="e">
        <v>#NAME?</v>
      </c>
    </row>
    <row r="2799" customFormat="false" ht="15" hidden="false" customHeight="true" outlineLevel="0" collapsed="false">
      <c r="A2799" s="62" t="s">
        <v>12972</v>
      </c>
      <c r="B2799" s="20" t="str">
        <f aca="false">INDEX(Table2[], MATCH(L2799, Location_ID!$D$2:$D$648, 0), 1)</f>
        <v>156378d8-98ec-420f-87d4-941336de39b2</v>
      </c>
      <c r="C2799" s="52" t="s">
        <v>1324</v>
      </c>
      <c r="D2799" s="52" t="s">
        <v>354</v>
      </c>
      <c r="E2799" s="20" t="s">
        <v>7134</v>
      </c>
      <c r="F2799" s="20" t="s">
        <v>7135</v>
      </c>
      <c r="G2799" s="62" t="s">
        <v>8052</v>
      </c>
      <c r="H2799" s="200"/>
      <c r="I2799" s="62" t="s">
        <v>12967</v>
      </c>
      <c r="J2799" s="62" t="s">
        <v>12968</v>
      </c>
      <c r="K2799" s="62" t="s">
        <v>7124</v>
      </c>
      <c r="L2799" s="20" t="s">
        <v>2854</v>
      </c>
      <c r="M2799" s="62" t="s">
        <v>7132</v>
      </c>
      <c r="N2799" s="62" t="s">
        <v>12969</v>
      </c>
      <c r="O2799" s="62" t="s">
        <v>12970</v>
      </c>
      <c r="P2799" s="223" t="n">
        <v>43101</v>
      </c>
      <c r="Q2799" s="223" t="n">
        <v>43830</v>
      </c>
      <c r="R2799" s="20"/>
      <c r="S2799" s="62" t="s">
        <v>7130</v>
      </c>
      <c r="T2799" s="20" t="n">
        <v>114.46</v>
      </c>
      <c r="U2799" s="20"/>
      <c r="V2799" s="20"/>
      <c r="W2799" s="20" t="s">
        <v>11575</v>
      </c>
      <c r="X2799" s="35"/>
      <c r="Y2799" s="35"/>
      <c r="Z2799" s="200" t="n">
        <v>1</v>
      </c>
      <c r="AE2799" s="94" t="e">
        <f aca="false" t="array" ref="AE2799:AK2799">_xlfn.torow(_xlfn.unique(_xlfn._xlws.filter(cat_table[Subsector],$E2799=cat_table[Sector],"")))</f>
        <v>#NAME?</v>
      </c>
      <c r="AF2799" s="94" t="e">
        <v>#NAME?</v>
      </c>
      <c r="AG2799" s="94" t="e">
        <v>#NAME?</v>
      </c>
      <c r="AH2799" s="94" t="e">
        <v>#NAME?</v>
      </c>
      <c r="AI2799" s="94" t="e">
        <v>#NAME?</v>
      </c>
      <c r="AJ2799" s="94" t="e">
        <v>#NAME?</v>
      </c>
      <c r="AK2799" s="94" t="e">
        <v>#NAME?</v>
      </c>
      <c r="AO2799" s="94" t="e">
        <f aca="false" t="array" ref="AO2799:AT2799">_xlfn.torow(_xlfn.unique(_xlfn._xlws.filter(cat_table[Sub-subsector],($E2799=cat_table[Sector])*($F2799=cat_table[Subsector]),"")))</f>
        <v>#NAME?</v>
      </c>
      <c r="AP2799" s="94" t="e">
        <v>#NAME?</v>
      </c>
      <c r="AQ2799" s="94" t="e">
        <v>#NAME?</v>
      </c>
      <c r="AR2799" s="94" t="e">
        <v>#NAME?</v>
      </c>
      <c r="AS2799" s="94" t="e">
        <v>#NAME?</v>
      </c>
      <c r="AT2799" s="94" t="e">
        <v>#NAME?</v>
      </c>
    </row>
    <row r="2800" customFormat="false" ht="15" hidden="false" customHeight="true" outlineLevel="0" collapsed="false">
      <c r="A2800" s="62" t="s">
        <v>12973</v>
      </c>
      <c r="B2800" s="20" t="str">
        <f aca="false">INDEX(Table2[], MATCH(L2800, Location_ID!$D$2:$D$648, 0), 1)</f>
        <v>52ce5208-bd08-4505-a7d1-8cf6e15ea30e</v>
      </c>
      <c r="C2800" s="52" t="s">
        <v>1324</v>
      </c>
      <c r="D2800" s="52" t="s">
        <v>354</v>
      </c>
      <c r="E2800" s="20" t="s">
        <v>7134</v>
      </c>
      <c r="F2800" s="20" t="s">
        <v>7135</v>
      </c>
      <c r="G2800" s="62" t="s">
        <v>8052</v>
      </c>
      <c r="H2800" s="200"/>
      <c r="I2800" s="62" t="s">
        <v>12967</v>
      </c>
      <c r="J2800" s="62" t="s">
        <v>12968</v>
      </c>
      <c r="K2800" s="62" t="s">
        <v>7124</v>
      </c>
      <c r="L2800" s="20" t="s">
        <v>2856</v>
      </c>
      <c r="M2800" s="62" t="s">
        <v>7132</v>
      </c>
      <c r="N2800" s="62" t="s">
        <v>12969</v>
      </c>
      <c r="O2800" s="62" t="s">
        <v>12970</v>
      </c>
      <c r="P2800" s="223" t="n">
        <v>43101</v>
      </c>
      <c r="Q2800" s="223" t="n">
        <v>43830</v>
      </c>
      <c r="R2800" s="20"/>
      <c r="S2800" s="62" t="s">
        <v>7130</v>
      </c>
      <c r="T2800" s="20" t="n">
        <v>94.91</v>
      </c>
      <c r="U2800" s="20"/>
      <c r="V2800" s="20"/>
      <c r="W2800" s="20" t="s">
        <v>11575</v>
      </c>
      <c r="X2800" s="35"/>
      <c r="Y2800" s="35"/>
      <c r="Z2800" s="200" t="n">
        <v>1</v>
      </c>
      <c r="AE2800" s="94" t="e">
        <f aca="false" t="array" ref="AE2800:AK2800">_xlfn.torow(_xlfn.unique(_xlfn._xlws.filter(cat_table[Subsector],$E2800=cat_table[Sector],"")))</f>
        <v>#NAME?</v>
      </c>
      <c r="AF2800" s="94" t="e">
        <v>#NAME?</v>
      </c>
      <c r="AG2800" s="94" t="e">
        <v>#NAME?</v>
      </c>
      <c r="AH2800" s="94" t="e">
        <v>#NAME?</v>
      </c>
      <c r="AI2800" s="94" t="e">
        <v>#NAME?</v>
      </c>
      <c r="AJ2800" s="94" t="e">
        <v>#NAME?</v>
      </c>
      <c r="AK2800" s="94" t="e">
        <v>#NAME?</v>
      </c>
      <c r="AO2800" s="94" t="e">
        <f aca="false" t="array" ref="AO2800:AT2800">_xlfn.torow(_xlfn.unique(_xlfn._xlws.filter(cat_table[Sub-subsector],($E2800=cat_table[Sector])*($F2800=cat_table[Subsector]),"")))</f>
        <v>#NAME?</v>
      </c>
      <c r="AP2800" s="94" t="e">
        <v>#NAME?</v>
      </c>
      <c r="AQ2800" s="94" t="e">
        <v>#NAME?</v>
      </c>
      <c r="AR2800" s="94" t="e">
        <v>#NAME?</v>
      </c>
      <c r="AS2800" s="94" t="e">
        <v>#NAME?</v>
      </c>
      <c r="AT2800" s="94" t="e">
        <v>#NAME?</v>
      </c>
    </row>
    <row r="2801" customFormat="false" ht="15" hidden="false" customHeight="true" outlineLevel="0" collapsed="false">
      <c r="A2801" s="62" t="s">
        <v>12974</v>
      </c>
      <c r="B2801" s="20" t="str">
        <f aca="false">INDEX(Table2[], MATCH(L2801, Location_ID!$D$2:$D$648, 0), 1)</f>
        <v>f3be668b-5d34-4c3e-a8b9-dae6bbcd1add</v>
      </c>
      <c r="C2801" s="52" t="s">
        <v>1324</v>
      </c>
      <c r="D2801" s="52" t="s">
        <v>354</v>
      </c>
      <c r="E2801" s="20" t="s">
        <v>7134</v>
      </c>
      <c r="F2801" s="20" t="s">
        <v>7135</v>
      </c>
      <c r="G2801" s="62" t="s">
        <v>8052</v>
      </c>
      <c r="H2801" s="200"/>
      <c r="I2801" s="62" t="s">
        <v>12967</v>
      </c>
      <c r="J2801" s="62" t="s">
        <v>12968</v>
      </c>
      <c r="K2801" s="62" t="s">
        <v>7124</v>
      </c>
      <c r="L2801" s="20" t="s">
        <v>2382</v>
      </c>
      <c r="M2801" s="62" t="s">
        <v>7132</v>
      </c>
      <c r="N2801" s="62" t="s">
        <v>12969</v>
      </c>
      <c r="O2801" s="62" t="s">
        <v>12970</v>
      </c>
      <c r="P2801" s="223" t="n">
        <v>43101</v>
      </c>
      <c r="Q2801" s="223" t="n">
        <v>43830</v>
      </c>
      <c r="R2801" s="20"/>
      <c r="S2801" s="62" t="s">
        <v>7130</v>
      </c>
      <c r="T2801" s="20" t="n">
        <v>41.72</v>
      </c>
      <c r="U2801" s="20"/>
      <c r="V2801" s="20"/>
      <c r="W2801" s="20" t="s">
        <v>11575</v>
      </c>
      <c r="X2801" s="35"/>
      <c r="Y2801" s="35"/>
      <c r="Z2801" s="200" t="n">
        <v>1</v>
      </c>
      <c r="AE2801" s="94" t="e">
        <f aca="false" t="array" ref="AE2801:AK2801">_xlfn.torow(_xlfn.unique(_xlfn._xlws.filter(cat_table[Subsector],$E2801=cat_table[Sector],"")))</f>
        <v>#NAME?</v>
      </c>
      <c r="AF2801" s="94" t="e">
        <v>#NAME?</v>
      </c>
      <c r="AG2801" s="94" t="e">
        <v>#NAME?</v>
      </c>
      <c r="AH2801" s="94" t="e">
        <v>#NAME?</v>
      </c>
      <c r="AI2801" s="94" t="e">
        <v>#NAME?</v>
      </c>
      <c r="AJ2801" s="94" t="e">
        <v>#NAME?</v>
      </c>
      <c r="AK2801" s="94" t="e">
        <v>#NAME?</v>
      </c>
      <c r="AO2801" s="94" t="e">
        <f aca="false" t="array" ref="AO2801:AT2801">_xlfn.torow(_xlfn.unique(_xlfn._xlws.filter(cat_table[Sub-subsector],($E2801=cat_table[Sector])*($F2801=cat_table[Subsector]),"")))</f>
        <v>#NAME?</v>
      </c>
      <c r="AP2801" s="94" t="e">
        <v>#NAME?</v>
      </c>
      <c r="AQ2801" s="94" t="e">
        <v>#NAME?</v>
      </c>
      <c r="AR2801" s="94" t="e">
        <v>#NAME?</v>
      </c>
      <c r="AS2801" s="94" t="e">
        <v>#NAME?</v>
      </c>
      <c r="AT2801" s="94" t="e">
        <v>#NAME?</v>
      </c>
    </row>
    <row r="2802" customFormat="false" ht="15" hidden="false" customHeight="true" outlineLevel="0" collapsed="false">
      <c r="A2802" s="62" t="s">
        <v>12975</v>
      </c>
      <c r="B2802" s="20" t="str">
        <f aca="false">INDEX(Table2[], MATCH(L2802, Location_ID!$D$2:$D$648, 0), 1)</f>
        <v>f2f80117-6001-4a6e-a20d-149980d5f1df</v>
      </c>
      <c r="C2802" s="52" t="s">
        <v>1324</v>
      </c>
      <c r="D2802" s="52" t="s">
        <v>354</v>
      </c>
      <c r="E2802" s="20" t="s">
        <v>7134</v>
      </c>
      <c r="F2802" s="20" t="s">
        <v>7135</v>
      </c>
      <c r="G2802" s="62" t="s">
        <v>8052</v>
      </c>
      <c r="H2802" s="200"/>
      <c r="I2802" s="62" t="s">
        <v>12967</v>
      </c>
      <c r="J2802" s="62" t="s">
        <v>12968</v>
      </c>
      <c r="K2802" s="62" t="s">
        <v>7124</v>
      </c>
      <c r="L2802" s="20" t="s">
        <v>2858</v>
      </c>
      <c r="M2802" s="62" t="s">
        <v>7132</v>
      </c>
      <c r="N2802" s="62" t="s">
        <v>12969</v>
      </c>
      <c r="O2802" s="62" t="s">
        <v>12970</v>
      </c>
      <c r="P2802" s="223" t="n">
        <v>43101</v>
      </c>
      <c r="Q2802" s="223" t="n">
        <v>43830</v>
      </c>
      <c r="R2802" s="20"/>
      <c r="S2802" s="62" t="s">
        <v>7130</v>
      </c>
      <c r="T2802" s="20" t="n">
        <v>125.15</v>
      </c>
      <c r="U2802" s="20"/>
      <c r="V2802" s="20"/>
      <c r="W2802" s="20" t="s">
        <v>11575</v>
      </c>
      <c r="X2802" s="35"/>
      <c r="Y2802" s="35"/>
      <c r="Z2802" s="200" t="n">
        <v>1</v>
      </c>
      <c r="AE2802" s="94" t="e">
        <f aca="false" t="array" ref="AE2802:AK2802">_xlfn.torow(_xlfn.unique(_xlfn._xlws.filter(cat_table[Subsector],$E2802=cat_table[Sector],"")))</f>
        <v>#NAME?</v>
      </c>
      <c r="AF2802" s="94" t="e">
        <v>#NAME?</v>
      </c>
      <c r="AG2802" s="94" t="e">
        <v>#NAME?</v>
      </c>
      <c r="AH2802" s="94" t="e">
        <v>#NAME?</v>
      </c>
      <c r="AI2802" s="94" t="e">
        <v>#NAME?</v>
      </c>
      <c r="AJ2802" s="94" t="e">
        <v>#NAME?</v>
      </c>
      <c r="AK2802" s="94" t="e">
        <v>#NAME?</v>
      </c>
      <c r="AO2802" s="94" t="e">
        <f aca="false" t="array" ref="AO2802:AT2802">_xlfn.torow(_xlfn.unique(_xlfn._xlws.filter(cat_table[Sub-subsector],($E2802=cat_table[Sector])*($F2802=cat_table[Subsector]),"")))</f>
        <v>#NAME?</v>
      </c>
      <c r="AP2802" s="94" t="e">
        <v>#NAME?</v>
      </c>
      <c r="AQ2802" s="94" t="e">
        <v>#NAME?</v>
      </c>
      <c r="AR2802" s="94" t="e">
        <v>#NAME?</v>
      </c>
      <c r="AS2802" s="94" t="e">
        <v>#NAME?</v>
      </c>
      <c r="AT2802" s="94" t="e">
        <v>#NAME?</v>
      </c>
    </row>
    <row r="2803" customFormat="false" ht="15" hidden="false" customHeight="true" outlineLevel="0" collapsed="false">
      <c r="A2803" s="62" t="s">
        <v>12976</v>
      </c>
      <c r="B2803" s="20" t="str">
        <f aca="false">INDEX(Table2[], MATCH(L2803, Location_ID!$D$2:$D$648, 0), 1)</f>
        <v>27fee13d-5552-48ca-a983-2a47465d99c4</v>
      </c>
      <c r="C2803" s="52" t="s">
        <v>1324</v>
      </c>
      <c r="D2803" s="52" t="s">
        <v>354</v>
      </c>
      <c r="E2803" s="20" t="s">
        <v>7134</v>
      </c>
      <c r="F2803" s="20" t="s">
        <v>7135</v>
      </c>
      <c r="G2803" s="62" t="s">
        <v>8052</v>
      </c>
      <c r="H2803" s="200"/>
      <c r="I2803" s="62" t="s">
        <v>12967</v>
      </c>
      <c r="J2803" s="62" t="s">
        <v>12968</v>
      </c>
      <c r="K2803" s="62" t="s">
        <v>7124</v>
      </c>
      <c r="L2803" s="20" t="s">
        <v>2860</v>
      </c>
      <c r="M2803" s="62" t="s">
        <v>7132</v>
      </c>
      <c r="N2803" s="62" t="s">
        <v>12969</v>
      </c>
      <c r="O2803" s="62" t="s">
        <v>12970</v>
      </c>
      <c r="P2803" s="223" t="n">
        <v>43101</v>
      </c>
      <c r="Q2803" s="223" t="n">
        <v>43830</v>
      </c>
      <c r="R2803" s="20"/>
      <c r="S2803" s="62" t="s">
        <v>7130</v>
      </c>
      <c r="T2803" s="20" t="n">
        <v>48.84</v>
      </c>
      <c r="U2803" s="20"/>
      <c r="V2803" s="20"/>
      <c r="W2803" s="20" t="s">
        <v>11575</v>
      </c>
      <c r="X2803" s="35"/>
      <c r="Y2803" s="35"/>
      <c r="Z2803" s="200" t="n">
        <v>1</v>
      </c>
      <c r="AE2803" s="94" t="e">
        <f aca="false" t="array" ref="AE2803:AK2803">_xlfn.torow(_xlfn.unique(_xlfn._xlws.filter(cat_table[Subsector],$E2803=cat_table[Sector],"")))</f>
        <v>#NAME?</v>
      </c>
      <c r="AF2803" s="94" t="e">
        <v>#NAME?</v>
      </c>
      <c r="AG2803" s="94" t="e">
        <v>#NAME?</v>
      </c>
      <c r="AH2803" s="94" t="e">
        <v>#NAME?</v>
      </c>
      <c r="AI2803" s="94" t="e">
        <v>#NAME?</v>
      </c>
      <c r="AJ2803" s="94" t="e">
        <v>#NAME?</v>
      </c>
      <c r="AK2803" s="94" t="e">
        <v>#NAME?</v>
      </c>
      <c r="AO2803" s="94" t="e">
        <f aca="false" t="array" ref="AO2803:AT2803">_xlfn.torow(_xlfn.unique(_xlfn._xlws.filter(cat_table[Sub-subsector],($E2803=cat_table[Sector])*($F2803=cat_table[Subsector]),"")))</f>
        <v>#NAME?</v>
      </c>
      <c r="AP2803" s="94" t="e">
        <v>#NAME?</v>
      </c>
      <c r="AQ2803" s="94" t="e">
        <v>#NAME?</v>
      </c>
      <c r="AR2803" s="94" t="e">
        <v>#NAME?</v>
      </c>
      <c r="AS2803" s="94" t="e">
        <v>#NAME?</v>
      </c>
      <c r="AT2803" s="94" t="e">
        <v>#NAME?</v>
      </c>
    </row>
    <row r="2804" customFormat="false" ht="15" hidden="false" customHeight="true" outlineLevel="0" collapsed="false">
      <c r="A2804" s="62" t="s">
        <v>12977</v>
      </c>
      <c r="B2804" s="20" t="str">
        <f aca="false">INDEX(Table2[], MATCH(L2804, Location_ID!$D$2:$D$648, 0), 1)</f>
        <v>50c65b6a-ecd7-47ae-8c09-29fc00eb2085</v>
      </c>
      <c r="C2804" s="52" t="s">
        <v>1324</v>
      </c>
      <c r="D2804" s="52" t="s">
        <v>354</v>
      </c>
      <c r="E2804" s="20" t="s">
        <v>7134</v>
      </c>
      <c r="F2804" s="20" t="s">
        <v>7135</v>
      </c>
      <c r="G2804" s="62" t="s">
        <v>8052</v>
      </c>
      <c r="H2804" s="200"/>
      <c r="I2804" s="62" t="s">
        <v>12967</v>
      </c>
      <c r="J2804" s="62" t="s">
        <v>12968</v>
      </c>
      <c r="K2804" s="62" t="s">
        <v>7124</v>
      </c>
      <c r="L2804" s="20" t="s">
        <v>2384</v>
      </c>
      <c r="M2804" s="62" t="s">
        <v>7132</v>
      </c>
      <c r="N2804" s="62" t="s">
        <v>12969</v>
      </c>
      <c r="O2804" s="62" t="s">
        <v>12970</v>
      </c>
      <c r="P2804" s="223" t="n">
        <v>43101</v>
      </c>
      <c r="Q2804" s="223" t="n">
        <v>43830</v>
      </c>
      <c r="R2804" s="20"/>
      <c r="S2804" s="62" t="s">
        <v>7130</v>
      </c>
      <c r="T2804" s="20" t="n">
        <v>17.69</v>
      </c>
      <c r="U2804" s="20"/>
      <c r="V2804" s="20"/>
      <c r="W2804" s="20" t="s">
        <v>11575</v>
      </c>
      <c r="X2804" s="35"/>
      <c r="Y2804" s="35"/>
      <c r="Z2804" s="200" t="n">
        <v>1</v>
      </c>
      <c r="AE2804" s="94" t="e">
        <f aca="false" t="array" ref="AE2804:AK2804">_xlfn.torow(_xlfn.unique(_xlfn._xlws.filter(cat_table[Subsector],$E2804=cat_table[Sector],"")))</f>
        <v>#NAME?</v>
      </c>
      <c r="AF2804" s="94" t="e">
        <v>#NAME?</v>
      </c>
      <c r="AG2804" s="94" t="e">
        <v>#NAME?</v>
      </c>
      <c r="AH2804" s="94" t="e">
        <v>#NAME?</v>
      </c>
      <c r="AI2804" s="94" t="e">
        <v>#NAME?</v>
      </c>
      <c r="AJ2804" s="94" t="e">
        <v>#NAME?</v>
      </c>
      <c r="AK2804" s="94" t="e">
        <v>#NAME?</v>
      </c>
      <c r="AO2804" s="94" t="e">
        <f aca="false" t="array" ref="AO2804:AT2804">_xlfn.torow(_xlfn.unique(_xlfn._xlws.filter(cat_table[Sub-subsector],($E2804=cat_table[Sector])*($F2804=cat_table[Subsector]),"")))</f>
        <v>#NAME?</v>
      </c>
      <c r="AP2804" s="94" t="e">
        <v>#NAME?</v>
      </c>
      <c r="AQ2804" s="94" t="e">
        <v>#NAME?</v>
      </c>
      <c r="AR2804" s="94" t="e">
        <v>#NAME?</v>
      </c>
      <c r="AS2804" s="94" t="e">
        <v>#NAME?</v>
      </c>
      <c r="AT2804" s="94" t="e">
        <v>#NAME?</v>
      </c>
    </row>
    <row r="2805" customFormat="false" ht="15" hidden="false" customHeight="true" outlineLevel="0" collapsed="false">
      <c r="A2805" s="62" t="s">
        <v>12978</v>
      </c>
      <c r="B2805" s="20" t="str">
        <f aca="false">INDEX(Table2[], MATCH(L2805, Location_ID!$D$2:$D$648, 0), 1)</f>
        <v>0e15e53d-f1fe-4a10-9d08-00ed6968cd91</v>
      </c>
      <c r="C2805" s="52" t="s">
        <v>1324</v>
      </c>
      <c r="D2805" s="52" t="s">
        <v>354</v>
      </c>
      <c r="E2805" s="20" t="s">
        <v>7134</v>
      </c>
      <c r="F2805" s="20" t="s">
        <v>7135</v>
      </c>
      <c r="G2805" s="62" t="s">
        <v>8052</v>
      </c>
      <c r="H2805" s="200"/>
      <c r="I2805" s="62" t="s">
        <v>12967</v>
      </c>
      <c r="J2805" s="62" t="s">
        <v>12968</v>
      </c>
      <c r="K2805" s="62" t="s">
        <v>7124</v>
      </c>
      <c r="L2805" s="20" t="s">
        <v>2388</v>
      </c>
      <c r="M2805" s="62" t="s">
        <v>7132</v>
      </c>
      <c r="N2805" s="62" t="s">
        <v>12969</v>
      </c>
      <c r="O2805" s="62" t="s">
        <v>12970</v>
      </c>
      <c r="P2805" s="223" t="n">
        <v>43101</v>
      </c>
      <c r="Q2805" s="223" t="n">
        <v>43830</v>
      </c>
      <c r="R2805" s="20"/>
      <c r="S2805" s="62" t="s">
        <v>7130</v>
      </c>
      <c r="T2805" s="20" t="n">
        <v>21.41</v>
      </c>
      <c r="U2805" s="20"/>
      <c r="V2805" s="20"/>
      <c r="W2805" s="20" t="s">
        <v>11575</v>
      </c>
      <c r="X2805" s="35"/>
      <c r="Y2805" s="35"/>
      <c r="Z2805" s="200" t="n">
        <v>1</v>
      </c>
      <c r="AE2805" s="94" t="e">
        <f aca="false" t="array" ref="AE2805:AK2805">_xlfn.torow(_xlfn.unique(_xlfn._xlws.filter(cat_table[Subsector],$E2805=cat_table[Sector],"")))</f>
        <v>#NAME?</v>
      </c>
      <c r="AF2805" s="94" t="e">
        <v>#NAME?</v>
      </c>
      <c r="AG2805" s="94" t="e">
        <v>#NAME?</v>
      </c>
      <c r="AH2805" s="94" t="e">
        <v>#NAME?</v>
      </c>
      <c r="AI2805" s="94" t="e">
        <v>#NAME?</v>
      </c>
      <c r="AJ2805" s="94" t="e">
        <v>#NAME?</v>
      </c>
      <c r="AK2805" s="94" t="e">
        <v>#NAME?</v>
      </c>
      <c r="AO2805" s="94" t="e">
        <f aca="false" t="array" ref="AO2805:AT2805">_xlfn.torow(_xlfn.unique(_xlfn._xlws.filter(cat_table[Sub-subsector],($E2805=cat_table[Sector])*($F2805=cat_table[Subsector]),"")))</f>
        <v>#NAME?</v>
      </c>
      <c r="AP2805" s="94" t="e">
        <v>#NAME?</v>
      </c>
      <c r="AQ2805" s="94" t="e">
        <v>#NAME?</v>
      </c>
      <c r="AR2805" s="94" t="e">
        <v>#NAME?</v>
      </c>
      <c r="AS2805" s="94" t="e">
        <v>#NAME?</v>
      </c>
      <c r="AT2805" s="94" t="e">
        <v>#NAME?</v>
      </c>
    </row>
    <row r="2806" customFormat="false" ht="15" hidden="false" customHeight="true" outlineLevel="0" collapsed="false">
      <c r="A2806" s="62" t="s">
        <v>12979</v>
      </c>
      <c r="B2806" s="20" t="str">
        <f aca="false">INDEX(Table2[], MATCH(L2806, Location_ID!$D$2:$D$648, 0), 1)</f>
        <v>5a43a230-e554-4a5a-9e83-e8876cf4313b</v>
      </c>
      <c r="C2806" s="277" t="s">
        <v>1324</v>
      </c>
      <c r="D2806" s="277" t="s">
        <v>354</v>
      </c>
      <c r="E2806" s="165" t="s">
        <v>7134</v>
      </c>
      <c r="F2806" s="165" t="s">
        <v>7135</v>
      </c>
      <c r="G2806" s="125" t="s">
        <v>8052</v>
      </c>
      <c r="H2806" s="125"/>
      <c r="I2806" s="125" t="s">
        <v>12967</v>
      </c>
      <c r="J2806" s="125" t="s">
        <v>12968</v>
      </c>
      <c r="K2806" s="125" t="s">
        <v>7124</v>
      </c>
      <c r="L2806" s="165" t="s">
        <v>2386</v>
      </c>
      <c r="M2806" s="125" t="s">
        <v>7132</v>
      </c>
      <c r="N2806" s="129" t="s">
        <v>12969</v>
      </c>
      <c r="O2806" s="129" t="s">
        <v>12970</v>
      </c>
      <c r="P2806" s="183" t="n">
        <v>43101</v>
      </c>
      <c r="Q2806" s="183" t="n">
        <v>43830</v>
      </c>
      <c r="R2806" s="165"/>
      <c r="S2806" s="62" t="s">
        <v>7130</v>
      </c>
      <c r="T2806" s="165" t="n">
        <v>5.03</v>
      </c>
      <c r="U2806" s="165"/>
      <c r="V2806" s="165"/>
      <c r="W2806" s="165" t="s">
        <v>11575</v>
      </c>
      <c r="X2806" s="165"/>
      <c r="Y2806" s="192"/>
      <c r="Z2806" s="129" t="n">
        <v>1</v>
      </c>
      <c r="AE2806" s="94" t="e">
        <f aca="false" t="array" ref="AE2806:AK2806">_xlfn.torow(_xlfn.unique(_xlfn._xlws.filter(cat_table[Subsector],$E2806=cat_table[Sector],"")))</f>
        <v>#NAME?</v>
      </c>
      <c r="AF2806" s="94" t="e">
        <v>#NAME?</v>
      </c>
      <c r="AG2806" s="94" t="e">
        <v>#NAME?</v>
      </c>
      <c r="AH2806" s="94" t="e">
        <v>#NAME?</v>
      </c>
      <c r="AI2806" s="94" t="e">
        <v>#NAME?</v>
      </c>
      <c r="AJ2806" s="94" t="e">
        <v>#NAME?</v>
      </c>
      <c r="AK2806" s="94" t="e">
        <v>#NAME?</v>
      </c>
      <c r="AO2806" s="94" t="e">
        <f aca="false" t="array" ref="AO2806:AT2806">_xlfn.torow(_xlfn.unique(_xlfn._xlws.filter(cat_table[Sub-subsector],($E2806=cat_table[Sector])*($F2806=cat_table[Subsector]),"")))</f>
        <v>#NAME?</v>
      </c>
      <c r="AP2806" s="94" t="e">
        <v>#NAME?</v>
      </c>
      <c r="AQ2806" s="94" t="e">
        <v>#NAME?</v>
      </c>
      <c r="AR2806" s="94" t="e">
        <v>#NAME?</v>
      </c>
      <c r="AS2806" s="94" t="e">
        <v>#NAME?</v>
      </c>
      <c r="AT2806" s="94" t="e">
        <v>#NAME?</v>
      </c>
    </row>
    <row r="2807" customFormat="false" ht="15" hidden="false" customHeight="true" outlineLevel="0" collapsed="false">
      <c r="A2807" s="62" t="s">
        <v>12980</v>
      </c>
      <c r="B2807" s="20" t="str">
        <f aca="false">INDEX(Table2[], MATCH(L2807, Location_ID!$D$2:$D$648, 0), 1)</f>
        <v>47399f1b-49b0-4ad3-bc5d-d0034af92292</v>
      </c>
      <c r="C2807" s="52" t="s">
        <v>1324</v>
      </c>
      <c r="D2807" s="52" t="s">
        <v>354</v>
      </c>
      <c r="E2807" s="20" t="s">
        <v>7134</v>
      </c>
      <c r="F2807" s="20" t="s">
        <v>7135</v>
      </c>
      <c r="G2807" s="62" t="s">
        <v>8052</v>
      </c>
      <c r="H2807" s="200"/>
      <c r="I2807" s="62" t="s">
        <v>12967</v>
      </c>
      <c r="J2807" s="62" t="s">
        <v>12968</v>
      </c>
      <c r="K2807" s="62" t="s">
        <v>7124</v>
      </c>
      <c r="L2807" s="20" t="s">
        <v>2392</v>
      </c>
      <c r="M2807" s="62" t="s">
        <v>7132</v>
      </c>
      <c r="N2807" s="62" t="s">
        <v>12969</v>
      </c>
      <c r="O2807" s="62" t="s">
        <v>12970</v>
      </c>
      <c r="P2807" s="223" t="n">
        <v>43101</v>
      </c>
      <c r="Q2807" s="223" t="n">
        <v>43830</v>
      </c>
      <c r="R2807" s="20"/>
      <c r="S2807" s="62" t="s">
        <v>7130</v>
      </c>
      <c r="T2807" s="20" t="n">
        <v>2.74</v>
      </c>
      <c r="U2807" s="20"/>
      <c r="V2807" s="20"/>
      <c r="W2807" s="20" t="s">
        <v>11575</v>
      </c>
      <c r="X2807" s="35"/>
      <c r="Y2807" s="35"/>
      <c r="Z2807" s="200" t="n">
        <v>1</v>
      </c>
      <c r="AE2807" s="94" t="e">
        <f aca="false" t="array" ref="AE2807:AK2807">_xlfn.torow(_xlfn.unique(_xlfn._xlws.filter(cat_table[Subsector],$E2807=cat_table[Sector],"")))</f>
        <v>#NAME?</v>
      </c>
      <c r="AF2807" s="94" t="e">
        <v>#NAME?</v>
      </c>
      <c r="AG2807" s="94" t="e">
        <v>#NAME?</v>
      </c>
      <c r="AH2807" s="94" t="e">
        <v>#NAME?</v>
      </c>
      <c r="AI2807" s="94" t="e">
        <v>#NAME?</v>
      </c>
      <c r="AJ2807" s="94" t="e">
        <v>#NAME?</v>
      </c>
      <c r="AK2807" s="94" t="e">
        <v>#NAME?</v>
      </c>
      <c r="AO2807" s="94" t="e">
        <f aca="false" t="array" ref="AO2807:AT2807">_xlfn.torow(_xlfn.unique(_xlfn._xlws.filter(cat_table[Sub-subsector],($E2807=cat_table[Sector])*($F2807=cat_table[Subsector]),"")))</f>
        <v>#NAME?</v>
      </c>
      <c r="AP2807" s="94" t="e">
        <v>#NAME?</v>
      </c>
      <c r="AQ2807" s="94" t="e">
        <v>#NAME?</v>
      </c>
      <c r="AR2807" s="94" t="e">
        <v>#NAME?</v>
      </c>
      <c r="AS2807" s="94" t="e">
        <v>#NAME?</v>
      </c>
      <c r="AT2807" s="94" t="e">
        <v>#NAME?</v>
      </c>
    </row>
    <row r="2808" customFormat="false" ht="15" hidden="false" customHeight="true" outlineLevel="0" collapsed="false">
      <c r="A2808" s="62" t="s">
        <v>12981</v>
      </c>
      <c r="B2808" s="20" t="str">
        <f aca="false">INDEX(Table2[], MATCH(L2808, Location_ID!$D$2:$D$648, 0), 1)</f>
        <v>0ff25a98-f01b-4f93-b02c-44cec0f0c81d</v>
      </c>
      <c r="C2808" s="52" t="s">
        <v>1324</v>
      </c>
      <c r="D2808" s="52" t="s">
        <v>354</v>
      </c>
      <c r="E2808" s="20" t="s">
        <v>7134</v>
      </c>
      <c r="F2808" s="20" t="s">
        <v>7135</v>
      </c>
      <c r="G2808" s="62" t="s">
        <v>8052</v>
      </c>
      <c r="H2808" s="200"/>
      <c r="I2808" s="62" t="s">
        <v>12967</v>
      </c>
      <c r="J2808" s="62" t="s">
        <v>12968</v>
      </c>
      <c r="K2808" s="62" t="s">
        <v>7124</v>
      </c>
      <c r="L2808" s="20" t="s">
        <v>2862</v>
      </c>
      <c r="M2808" s="62" t="s">
        <v>7132</v>
      </c>
      <c r="N2808" s="62" t="s">
        <v>12969</v>
      </c>
      <c r="O2808" s="62" t="s">
        <v>12970</v>
      </c>
      <c r="P2808" s="223" t="n">
        <v>43101</v>
      </c>
      <c r="Q2808" s="223" t="n">
        <v>43830</v>
      </c>
      <c r="R2808" s="20"/>
      <c r="S2808" s="62" t="s">
        <v>7130</v>
      </c>
      <c r="T2808" s="20" t="n">
        <v>1.89</v>
      </c>
      <c r="U2808" s="20"/>
      <c r="V2808" s="20"/>
      <c r="W2808" s="20" t="s">
        <v>11575</v>
      </c>
      <c r="X2808" s="35"/>
      <c r="Y2808" s="35"/>
      <c r="Z2808" s="200" t="n">
        <v>1</v>
      </c>
      <c r="AE2808" s="94" t="e">
        <f aca="false" t="array" ref="AE2808:AK2808">_xlfn.torow(_xlfn.unique(_xlfn._xlws.filter(cat_table[Subsector],$E2808=cat_table[Sector],"")))</f>
        <v>#NAME?</v>
      </c>
      <c r="AF2808" s="94" t="e">
        <v>#NAME?</v>
      </c>
      <c r="AG2808" s="94" t="e">
        <v>#NAME?</v>
      </c>
      <c r="AH2808" s="94" t="e">
        <v>#NAME?</v>
      </c>
      <c r="AI2808" s="94" t="e">
        <v>#NAME?</v>
      </c>
      <c r="AJ2808" s="94" t="e">
        <v>#NAME?</v>
      </c>
      <c r="AK2808" s="94" t="e">
        <v>#NAME?</v>
      </c>
      <c r="AO2808" s="94" t="e">
        <f aca="false" t="array" ref="AO2808:AT2808">_xlfn.torow(_xlfn.unique(_xlfn._xlws.filter(cat_table[Sub-subsector],($E2808=cat_table[Sector])*($F2808=cat_table[Subsector]),"")))</f>
        <v>#NAME?</v>
      </c>
      <c r="AP2808" s="94" t="e">
        <v>#NAME?</v>
      </c>
      <c r="AQ2808" s="94" t="e">
        <v>#NAME?</v>
      </c>
      <c r="AR2808" s="94" t="e">
        <v>#NAME?</v>
      </c>
      <c r="AS2808" s="94" t="e">
        <v>#NAME?</v>
      </c>
      <c r="AT2808" s="94" t="e">
        <v>#NAME?</v>
      </c>
    </row>
    <row r="2809" customFormat="false" ht="15" hidden="false" customHeight="true" outlineLevel="0" collapsed="false">
      <c r="A2809" s="62" t="s">
        <v>12982</v>
      </c>
      <c r="B2809" s="20" t="str">
        <f aca="false">INDEX(Table2[], MATCH(L2809, Location_ID!$D$2:$D$648, 0), 1)</f>
        <v>eada962d-d450-4a03-a68a-50387d3b4b71</v>
      </c>
      <c r="C2809" s="52" t="s">
        <v>1324</v>
      </c>
      <c r="D2809" s="52" t="s">
        <v>354</v>
      </c>
      <c r="E2809" s="20" t="s">
        <v>7134</v>
      </c>
      <c r="F2809" s="20" t="s">
        <v>7135</v>
      </c>
      <c r="G2809" s="62" t="s">
        <v>8052</v>
      </c>
      <c r="H2809" s="200"/>
      <c r="I2809" s="62" t="s">
        <v>12967</v>
      </c>
      <c r="J2809" s="62" t="s">
        <v>12968</v>
      </c>
      <c r="K2809" s="20" t="s">
        <v>7128</v>
      </c>
      <c r="L2809" s="20" t="s">
        <v>1775</v>
      </c>
      <c r="M2809" s="62" t="s">
        <v>7132</v>
      </c>
      <c r="N2809" s="62" t="s">
        <v>12969</v>
      </c>
      <c r="O2809" s="62" t="s">
        <v>12970</v>
      </c>
      <c r="P2809" s="223" t="n">
        <v>43101</v>
      </c>
      <c r="Q2809" s="223" t="n">
        <v>43830</v>
      </c>
      <c r="R2809" s="20" t="n">
        <v>225</v>
      </c>
      <c r="S2809" s="62" t="s">
        <v>7122</v>
      </c>
      <c r="T2809" s="20" t="n">
        <v>608.33</v>
      </c>
      <c r="U2809" s="20"/>
      <c r="V2809" s="20"/>
      <c r="W2809" s="20" t="s">
        <v>11575</v>
      </c>
      <c r="X2809" s="35"/>
      <c r="Y2809" s="35"/>
      <c r="Z2809" s="200" t="n">
        <v>1</v>
      </c>
      <c r="AE2809" s="94" t="e">
        <f aca="false" t="array" ref="AE2809:AK2809">_xlfn.torow(_xlfn.unique(_xlfn._xlws.filter(cat_table[Subsector],$E2809=cat_table[Sector],"")))</f>
        <v>#NAME?</v>
      </c>
      <c r="AF2809" s="94" t="e">
        <v>#NAME?</v>
      </c>
      <c r="AG2809" s="94" t="e">
        <v>#NAME?</v>
      </c>
      <c r="AH2809" s="94" t="e">
        <v>#NAME?</v>
      </c>
      <c r="AI2809" s="94" t="e">
        <v>#NAME?</v>
      </c>
      <c r="AJ2809" s="94" t="e">
        <v>#NAME?</v>
      </c>
      <c r="AK2809" s="94" t="e">
        <v>#NAME?</v>
      </c>
      <c r="AO2809" s="94" t="e">
        <f aca="false" t="array" ref="AO2809:AT2809">_xlfn.torow(_xlfn.unique(_xlfn._xlws.filter(cat_table[Sub-subsector],($E2809=cat_table[Sector])*($F2809=cat_table[Subsector]),"")))</f>
        <v>#NAME?</v>
      </c>
      <c r="AP2809" s="94" t="e">
        <v>#NAME?</v>
      </c>
      <c r="AQ2809" s="94" t="e">
        <v>#NAME?</v>
      </c>
      <c r="AR2809" s="94" t="e">
        <v>#NAME?</v>
      </c>
      <c r="AS2809" s="94" t="e">
        <v>#NAME?</v>
      </c>
      <c r="AT2809" s="94" t="e">
        <v>#NAME?</v>
      </c>
    </row>
    <row r="2810" customFormat="false" ht="15" hidden="false" customHeight="true" outlineLevel="0" collapsed="false">
      <c r="A2810" s="62" t="s">
        <v>12983</v>
      </c>
      <c r="B2810" s="20" t="str">
        <f aca="false">INDEX(Table2[], MATCH(L2810, Location_ID!$D$2:$D$648, 0), 1)</f>
        <v>e2e147b5-443b-4a15-a265-5e795813ca14</v>
      </c>
      <c r="C2810" s="52" t="s">
        <v>1324</v>
      </c>
      <c r="D2810" s="52" t="s">
        <v>354</v>
      </c>
      <c r="E2810" s="20" t="s">
        <v>7134</v>
      </c>
      <c r="F2810" s="20" t="s">
        <v>7135</v>
      </c>
      <c r="G2810" s="20" t="s">
        <v>7895</v>
      </c>
      <c r="H2810" s="20"/>
      <c r="I2810" s="62" t="s">
        <v>12967</v>
      </c>
      <c r="J2810" s="62" t="s">
        <v>12968</v>
      </c>
      <c r="K2810" s="62" t="s">
        <v>7124</v>
      </c>
      <c r="L2810" s="20" t="s">
        <v>2852</v>
      </c>
      <c r="M2810" s="62" t="s">
        <v>7132</v>
      </c>
      <c r="N2810" s="62" t="s">
        <v>12969</v>
      </c>
      <c r="O2810" s="20" t="s">
        <v>12984</v>
      </c>
      <c r="P2810" s="223" t="n">
        <v>43101</v>
      </c>
      <c r="Q2810" s="223" t="n">
        <v>43830</v>
      </c>
      <c r="R2810" s="20"/>
      <c r="S2810" s="62" t="s">
        <v>7130</v>
      </c>
      <c r="T2810" s="20" t="n">
        <v>21.77</v>
      </c>
      <c r="U2810" s="20"/>
      <c r="V2810" s="20"/>
      <c r="W2810" s="20" t="s">
        <v>11575</v>
      </c>
      <c r="X2810" s="35"/>
      <c r="Y2810" s="35"/>
      <c r="Z2810" s="200" t="n">
        <v>1</v>
      </c>
      <c r="AE2810" s="94" t="e">
        <f aca="false" t="array" ref="AE2810:AK2810">_xlfn.torow(_xlfn.unique(_xlfn._xlws.filter(cat_table[Subsector],$E2810=cat_table[Sector],"")))</f>
        <v>#NAME?</v>
      </c>
      <c r="AF2810" s="94" t="e">
        <v>#NAME?</v>
      </c>
      <c r="AG2810" s="94" t="e">
        <v>#NAME?</v>
      </c>
      <c r="AH2810" s="94" t="e">
        <v>#NAME?</v>
      </c>
      <c r="AI2810" s="94" t="e">
        <v>#NAME?</v>
      </c>
      <c r="AJ2810" s="94" t="e">
        <v>#NAME?</v>
      </c>
      <c r="AK2810" s="94" t="e">
        <v>#NAME?</v>
      </c>
      <c r="AO2810" s="94" t="e">
        <f aca="false" t="array" ref="AO2810:AT2810">_xlfn.torow(_xlfn.unique(_xlfn._xlws.filter(cat_table[Sub-subsector],($E2810=cat_table[Sector])*($F2810=cat_table[Subsector]),"")))</f>
        <v>#NAME?</v>
      </c>
      <c r="AP2810" s="94" t="e">
        <v>#NAME?</v>
      </c>
      <c r="AQ2810" s="94" t="e">
        <v>#NAME?</v>
      </c>
      <c r="AR2810" s="94" t="e">
        <v>#NAME?</v>
      </c>
      <c r="AS2810" s="94" t="e">
        <v>#NAME?</v>
      </c>
      <c r="AT2810" s="94" t="e">
        <v>#NAME?</v>
      </c>
    </row>
    <row r="2811" customFormat="false" ht="15" hidden="false" customHeight="true" outlineLevel="0" collapsed="false">
      <c r="A2811" s="62" t="s">
        <v>12985</v>
      </c>
      <c r="B2811" s="20" t="str">
        <f aca="false">INDEX(Table2[], MATCH(L2811, Location_ID!$D$2:$D$648, 0), 1)</f>
        <v>156378d8-98ec-420f-87d4-941336de39b2</v>
      </c>
      <c r="C2811" s="52" t="s">
        <v>1324</v>
      </c>
      <c r="D2811" s="52" t="s">
        <v>354</v>
      </c>
      <c r="E2811" s="20" t="s">
        <v>7134</v>
      </c>
      <c r="F2811" s="20" t="s">
        <v>7135</v>
      </c>
      <c r="G2811" s="20" t="s">
        <v>7895</v>
      </c>
      <c r="H2811" s="20"/>
      <c r="I2811" s="62" t="s">
        <v>12967</v>
      </c>
      <c r="J2811" s="62" t="s">
        <v>12968</v>
      </c>
      <c r="K2811" s="62" t="s">
        <v>7124</v>
      </c>
      <c r="L2811" s="20" t="s">
        <v>2854</v>
      </c>
      <c r="M2811" s="62" t="s">
        <v>7132</v>
      </c>
      <c r="N2811" s="62" t="s">
        <v>12969</v>
      </c>
      <c r="O2811" s="20" t="s">
        <v>12984</v>
      </c>
      <c r="P2811" s="223" t="n">
        <v>43101</v>
      </c>
      <c r="Q2811" s="223" t="n">
        <v>43830</v>
      </c>
      <c r="R2811" s="20"/>
      <c r="S2811" s="62" t="s">
        <v>7130</v>
      </c>
      <c r="T2811" s="20" t="n">
        <v>27.95</v>
      </c>
      <c r="U2811" s="20"/>
      <c r="V2811" s="20"/>
      <c r="W2811" s="20" t="s">
        <v>11575</v>
      </c>
      <c r="X2811" s="35"/>
      <c r="Y2811" s="35"/>
      <c r="Z2811" s="200" t="n">
        <v>1</v>
      </c>
      <c r="AE2811" s="94" t="e">
        <f aca="false" t="array" ref="AE2811:AK2811">_xlfn.torow(_xlfn.unique(_xlfn._xlws.filter(cat_table[Subsector],$E2811=cat_table[Sector],"")))</f>
        <v>#NAME?</v>
      </c>
      <c r="AF2811" s="94" t="e">
        <v>#NAME?</v>
      </c>
      <c r="AG2811" s="94" t="e">
        <v>#NAME?</v>
      </c>
      <c r="AH2811" s="94" t="e">
        <v>#NAME?</v>
      </c>
      <c r="AI2811" s="94" t="e">
        <v>#NAME?</v>
      </c>
      <c r="AJ2811" s="94" t="e">
        <v>#NAME?</v>
      </c>
      <c r="AK2811" s="94" t="e">
        <v>#NAME?</v>
      </c>
      <c r="AO2811" s="94" t="e">
        <f aca="false" t="array" ref="AO2811:AT2811">_xlfn.torow(_xlfn.unique(_xlfn._xlws.filter(cat_table[Sub-subsector],($E2811=cat_table[Sector])*($F2811=cat_table[Subsector]),"")))</f>
        <v>#NAME?</v>
      </c>
      <c r="AP2811" s="94" t="e">
        <v>#NAME?</v>
      </c>
      <c r="AQ2811" s="94" t="e">
        <v>#NAME?</v>
      </c>
      <c r="AR2811" s="94" t="e">
        <v>#NAME?</v>
      </c>
      <c r="AS2811" s="94" t="e">
        <v>#NAME?</v>
      </c>
      <c r="AT2811" s="94" t="e">
        <v>#NAME?</v>
      </c>
    </row>
    <row r="2812" customFormat="false" ht="15" hidden="false" customHeight="true" outlineLevel="0" collapsed="false">
      <c r="A2812" s="62" t="s">
        <v>12986</v>
      </c>
      <c r="B2812" s="20" t="str">
        <f aca="false">INDEX(Table2[], MATCH(L2812, Location_ID!$D$2:$D$648, 0), 1)</f>
        <v>52ce5208-bd08-4505-a7d1-8cf6e15ea30e</v>
      </c>
      <c r="C2812" s="52" t="s">
        <v>1324</v>
      </c>
      <c r="D2812" s="52" t="s">
        <v>354</v>
      </c>
      <c r="E2812" s="20" t="s">
        <v>7134</v>
      </c>
      <c r="F2812" s="20" t="s">
        <v>7135</v>
      </c>
      <c r="G2812" s="20" t="s">
        <v>7895</v>
      </c>
      <c r="H2812" s="20"/>
      <c r="I2812" s="62" t="s">
        <v>12967</v>
      </c>
      <c r="J2812" s="62" t="s">
        <v>12968</v>
      </c>
      <c r="K2812" s="62" t="s">
        <v>7124</v>
      </c>
      <c r="L2812" s="20" t="s">
        <v>2856</v>
      </c>
      <c r="M2812" s="62" t="s">
        <v>7132</v>
      </c>
      <c r="N2812" s="62" t="s">
        <v>12969</v>
      </c>
      <c r="O2812" s="20" t="s">
        <v>12984</v>
      </c>
      <c r="P2812" s="223" t="n">
        <v>43101</v>
      </c>
      <c r="Q2812" s="223" t="n">
        <v>43830</v>
      </c>
      <c r="R2812" s="20"/>
      <c r="S2812" s="62" t="s">
        <v>7130</v>
      </c>
      <c r="T2812" s="20" t="n">
        <v>44.33</v>
      </c>
      <c r="U2812" s="20"/>
      <c r="V2812" s="20"/>
      <c r="W2812" s="20" t="s">
        <v>11575</v>
      </c>
      <c r="X2812" s="35"/>
      <c r="Y2812" s="35"/>
      <c r="Z2812" s="200" t="n">
        <v>1</v>
      </c>
      <c r="AE2812" s="94" t="e">
        <f aca="false" t="array" ref="AE2812:AK2812">_xlfn.torow(_xlfn.unique(_xlfn._xlws.filter(cat_table[Subsector],$E2812=cat_table[Sector],"")))</f>
        <v>#NAME?</v>
      </c>
      <c r="AF2812" s="94" t="e">
        <v>#NAME?</v>
      </c>
      <c r="AG2812" s="94" t="e">
        <v>#NAME?</v>
      </c>
      <c r="AH2812" s="94" t="e">
        <v>#NAME?</v>
      </c>
      <c r="AI2812" s="94" t="e">
        <v>#NAME?</v>
      </c>
      <c r="AJ2812" s="94" t="e">
        <v>#NAME?</v>
      </c>
      <c r="AK2812" s="94" t="e">
        <v>#NAME?</v>
      </c>
      <c r="AO2812" s="94" t="e">
        <f aca="false" t="array" ref="AO2812:AT2812">_xlfn.torow(_xlfn.unique(_xlfn._xlws.filter(cat_table[Sub-subsector],($E2812=cat_table[Sector])*($F2812=cat_table[Subsector]),"")))</f>
        <v>#NAME?</v>
      </c>
      <c r="AP2812" s="94" t="e">
        <v>#NAME?</v>
      </c>
      <c r="AQ2812" s="94" t="e">
        <v>#NAME?</v>
      </c>
      <c r="AR2812" s="94" t="e">
        <v>#NAME?</v>
      </c>
      <c r="AS2812" s="94" t="e">
        <v>#NAME?</v>
      </c>
      <c r="AT2812" s="94" t="e">
        <v>#NAME?</v>
      </c>
    </row>
    <row r="2813" customFormat="false" ht="15" hidden="false" customHeight="true" outlineLevel="0" collapsed="false">
      <c r="A2813" s="62" t="s">
        <v>12987</v>
      </c>
      <c r="B2813" s="20" t="str">
        <f aca="false">INDEX(Table2[], MATCH(L2813, Location_ID!$D$2:$D$648, 0), 1)</f>
        <v>f3be668b-5d34-4c3e-a8b9-dae6bbcd1add</v>
      </c>
      <c r="C2813" s="52" t="s">
        <v>1324</v>
      </c>
      <c r="D2813" s="52" t="s">
        <v>354</v>
      </c>
      <c r="E2813" s="20" t="s">
        <v>7134</v>
      </c>
      <c r="F2813" s="20" t="s">
        <v>7135</v>
      </c>
      <c r="G2813" s="20" t="s">
        <v>7895</v>
      </c>
      <c r="H2813" s="20"/>
      <c r="I2813" s="62" t="s">
        <v>12967</v>
      </c>
      <c r="J2813" s="62" t="s">
        <v>12968</v>
      </c>
      <c r="K2813" s="62" t="s">
        <v>7124</v>
      </c>
      <c r="L2813" s="20" t="s">
        <v>2382</v>
      </c>
      <c r="M2813" s="62" t="s">
        <v>7132</v>
      </c>
      <c r="N2813" s="62" t="s">
        <v>12969</v>
      </c>
      <c r="O2813" s="20" t="s">
        <v>12984</v>
      </c>
      <c r="P2813" s="223" t="n">
        <v>43101</v>
      </c>
      <c r="Q2813" s="223" t="n">
        <v>43830</v>
      </c>
      <c r="R2813" s="20"/>
      <c r="S2813" s="62" t="s">
        <v>7130</v>
      </c>
      <c r="T2813" s="20" t="n">
        <v>5.09</v>
      </c>
      <c r="U2813" s="20"/>
      <c r="V2813" s="20"/>
      <c r="W2813" s="20" t="s">
        <v>11575</v>
      </c>
      <c r="X2813" s="35"/>
      <c r="Y2813" s="35"/>
      <c r="Z2813" s="200" t="n">
        <v>1</v>
      </c>
      <c r="AE2813" s="94" t="e">
        <f aca="false" t="array" ref="AE2813:AK2813">_xlfn.torow(_xlfn.unique(_xlfn._xlws.filter(cat_table[Subsector],$E2813=cat_table[Sector],"")))</f>
        <v>#NAME?</v>
      </c>
      <c r="AF2813" s="94" t="e">
        <v>#NAME?</v>
      </c>
      <c r="AG2813" s="94" t="e">
        <v>#NAME?</v>
      </c>
      <c r="AH2813" s="94" t="e">
        <v>#NAME?</v>
      </c>
      <c r="AI2813" s="94" t="e">
        <v>#NAME?</v>
      </c>
      <c r="AJ2813" s="94" t="e">
        <v>#NAME?</v>
      </c>
      <c r="AK2813" s="94" t="e">
        <v>#NAME?</v>
      </c>
      <c r="AO2813" s="94" t="e">
        <f aca="false" t="array" ref="AO2813:AT2813">_xlfn.torow(_xlfn.unique(_xlfn._xlws.filter(cat_table[Sub-subsector],($E2813=cat_table[Sector])*($F2813=cat_table[Subsector]),"")))</f>
        <v>#NAME?</v>
      </c>
      <c r="AP2813" s="94" t="e">
        <v>#NAME?</v>
      </c>
      <c r="AQ2813" s="94" t="e">
        <v>#NAME?</v>
      </c>
      <c r="AR2813" s="94" t="e">
        <v>#NAME?</v>
      </c>
      <c r="AS2813" s="94" t="e">
        <v>#NAME?</v>
      </c>
      <c r="AT2813" s="94" t="e">
        <v>#NAME?</v>
      </c>
    </row>
    <row r="2814" customFormat="false" ht="15" hidden="false" customHeight="true" outlineLevel="0" collapsed="false">
      <c r="A2814" s="62" t="s">
        <v>12988</v>
      </c>
      <c r="B2814" s="20" t="str">
        <f aca="false">INDEX(Table2[], MATCH(L2814, Location_ID!$D$2:$D$648, 0), 1)</f>
        <v>f2f80117-6001-4a6e-a20d-149980d5f1df</v>
      </c>
      <c r="C2814" s="52" t="s">
        <v>1324</v>
      </c>
      <c r="D2814" s="52" t="s">
        <v>354</v>
      </c>
      <c r="E2814" s="20" t="s">
        <v>7134</v>
      </c>
      <c r="F2814" s="20" t="s">
        <v>7135</v>
      </c>
      <c r="G2814" s="20" t="s">
        <v>7895</v>
      </c>
      <c r="H2814" s="20"/>
      <c r="I2814" s="62" t="s">
        <v>12967</v>
      </c>
      <c r="J2814" s="62" t="s">
        <v>12968</v>
      </c>
      <c r="K2814" s="62" t="s">
        <v>7124</v>
      </c>
      <c r="L2814" s="20" t="s">
        <v>2858</v>
      </c>
      <c r="M2814" s="62" t="s">
        <v>7132</v>
      </c>
      <c r="N2814" s="62" t="s">
        <v>12969</v>
      </c>
      <c r="O2814" s="20" t="s">
        <v>12984</v>
      </c>
      <c r="P2814" s="223" t="n">
        <v>43101</v>
      </c>
      <c r="Q2814" s="223" t="n">
        <v>43830</v>
      </c>
      <c r="R2814" s="20"/>
      <c r="S2814" s="62" t="s">
        <v>7130</v>
      </c>
      <c r="T2814" s="20" t="n">
        <v>6.03</v>
      </c>
      <c r="U2814" s="20"/>
      <c r="V2814" s="20"/>
      <c r="W2814" s="20" t="s">
        <v>11575</v>
      </c>
      <c r="X2814" s="35"/>
      <c r="Y2814" s="35"/>
      <c r="Z2814" s="200" t="n">
        <v>1</v>
      </c>
      <c r="AE2814" s="94" t="e">
        <f aca="false" t="array" ref="AE2814:AK2814">_xlfn.torow(_xlfn.unique(_xlfn._xlws.filter(cat_table[Subsector],$E2814=cat_table[Sector],"")))</f>
        <v>#NAME?</v>
      </c>
      <c r="AF2814" s="94" t="e">
        <v>#NAME?</v>
      </c>
      <c r="AG2814" s="94" t="e">
        <v>#NAME?</v>
      </c>
      <c r="AH2814" s="94" t="e">
        <v>#NAME?</v>
      </c>
      <c r="AI2814" s="94" t="e">
        <v>#NAME?</v>
      </c>
      <c r="AJ2814" s="94" t="e">
        <v>#NAME?</v>
      </c>
      <c r="AK2814" s="94" t="e">
        <v>#NAME?</v>
      </c>
      <c r="AO2814" s="94" t="e">
        <f aca="false" t="array" ref="AO2814:AT2814">_xlfn.torow(_xlfn.unique(_xlfn._xlws.filter(cat_table[Sub-subsector],($E2814=cat_table[Sector])*($F2814=cat_table[Subsector]),"")))</f>
        <v>#NAME?</v>
      </c>
      <c r="AP2814" s="94" t="e">
        <v>#NAME?</v>
      </c>
      <c r="AQ2814" s="94" t="e">
        <v>#NAME?</v>
      </c>
      <c r="AR2814" s="94" t="e">
        <v>#NAME?</v>
      </c>
      <c r="AS2814" s="94" t="e">
        <v>#NAME?</v>
      </c>
      <c r="AT2814" s="94" t="e">
        <v>#NAME?</v>
      </c>
    </row>
    <row r="2815" customFormat="false" ht="15" hidden="false" customHeight="true" outlineLevel="0" collapsed="false">
      <c r="A2815" s="62" t="s">
        <v>12989</v>
      </c>
      <c r="B2815" s="20" t="str">
        <f aca="false">INDEX(Table2[], MATCH(L2815, Location_ID!$D$2:$D$648, 0), 1)</f>
        <v>27fee13d-5552-48ca-a983-2a47465d99c4</v>
      </c>
      <c r="C2815" s="52" t="s">
        <v>1324</v>
      </c>
      <c r="D2815" s="52" t="s">
        <v>354</v>
      </c>
      <c r="E2815" s="20" t="s">
        <v>7134</v>
      </c>
      <c r="F2815" s="20" t="s">
        <v>7135</v>
      </c>
      <c r="G2815" s="20" t="s">
        <v>7895</v>
      </c>
      <c r="H2815" s="20"/>
      <c r="I2815" s="62" t="s">
        <v>12967</v>
      </c>
      <c r="J2815" s="62" t="s">
        <v>12968</v>
      </c>
      <c r="K2815" s="20" t="s">
        <v>7124</v>
      </c>
      <c r="L2815" s="20" t="s">
        <v>2860</v>
      </c>
      <c r="M2815" s="62" t="s">
        <v>7132</v>
      </c>
      <c r="N2815" s="62" t="s">
        <v>12969</v>
      </c>
      <c r="O2815" s="20" t="s">
        <v>12984</v>
      </c>
      <c r="P2815" s="223" t="n">
        <v>43101</v>
      </c>
      <c r="Q2815" s="223" t="n">
        <v>43830</v>
      </c>
      <c r="R2815" s="20"/>
      <c r="S2815" s="62" t="s">
        <v>7130</v>
      </c>
      <c r="T2815" s="20" t="n">
        <v>23.42</v>
      </c>
      <c r="U2815" s="20"/>
      <c r="V2815" s="20"/>
      <c r="W2815" s="20" t="s">
        <v>11575</v>
      </c>
      <c r="X2815" s="35"/>
      <c r="Y2815" s="35"/>
      <c r="Z2815" s="200" t="n">
        <v>1</v>
      </c>
      <c r="AE2815" s="94" t="e">
        <f aca="false" t="array" ref="AE2815:AK2815">_xlfn.torow(_xlfn.unique(_xlfn._xlws.filter(cat_table[Subsector],$E2815=cat_table[Sector],"")))</f>
        <v>#NAME?</v>
      </c>
      <c r="AF2815" s="94" t="e">
        <v>#NAME?</v>
      </c>
      <c r="AG2815" s="94" t="e">
        <v>#NAME?</v>
      </c>
      <c r="AH2815" s="94" t="e">
        <v>#NAME?</v>
      </c>
      <c r="AI2815" s="94" t="e">
        <v>#NAME?</v>
      </c>
      <c r="AJ2815" s="94" t="e">
        <v>#NAME?</v>
      </c>
      <c r="AK2815" s="94" t="e">
        <v>#NAME?</v>
      </c>
      <c r="AO2815" s="94" t="e">
        <f aca="false" t="array" ref="AO2815:AT2815">_xlfn.torow(_xlfn.unique(_xlfn._xlws.filter(cat_table[Sub-subsector],($E2815=cat_table[Sector])*($F2815=cat_table[Subsector]),"")))</f>
        <v>#NAME?</v>
      </c>
      <c r="AP2815" s="94" t="e">
        <v>#NAME?</v>
      </c>
      <c r="AQ2815" s="94" t="e">
        <v>#NAME?</v>
      </c>
      <c r="AR2815" s="94" t="e">
        <v>#NAME?</v>
      </c>
      <c r="AS2815" s="94" t="e">
        <v>#NAME?</v>
      </c>
      <c r="AT2815" s="94" t="e">
        <v>#NAME?</v>
      </c>
    </row>
    <row r="2816" customFormat="false" ht="15" hidden="false" customHeight="true" outlineLevel="0" collapsed="false">
      <c r="A2816" s="62" t="s">
        <v>12990</v>
      </c>
      <c r="B2816" s="20" t="str">
        <f aca="false">INDEX(Table2[], MATCH(L2816, Location_ID!$D$2:$D$648, 0), 1)</f>
        <v>0e15e53d-f1fe-4a10-9d08-00ed6968cd91</v>
      </c>
      <c r="C2816" s="52" t="s">
        <v>1324</v>
      </c>
      <c r="D2816" s="52" t="s">
        <v>354</v>
      </c>
      <c r="E2816" s="20" t="s">
        <v>7134</v>
      </c>
      <c r="F2816" s="20" t="s">
        <v>7135</v>
      </c>
      <c r="G2816" s="20" t="s">
        <v>7895</v>
      </c>
      <c r="H2816" s="20"/>
      <c r="I2816" s="62" t="s">
        <v>12967</v>
      </c>
      <c r="J2816" s="62" t="s">
        <v>12968</v>
      </c>
      <c r="K2816" s="20" t="s">
        <v>7124</v>
      </c>
      <c r="L2816" s="20" t="s">
        <v>2388</v>
      </c>
      <c r="M2816" s="62" t="s">
        <v>7132</v>
      </c>
      <c r="N2816" s="62" t="s">
        <v>12969</v>
      </c>
      <c r="O2816" s="20" t="s">
        <v>12984</v>
      </c>
      <c r="P2816" s="223" t="n">
        <v>43101</v>
      </c>
      <c r="Q2816" s="223" t="n">
        <v>43830</v>
      </c>
      <c r="R2816" s="20"/>
      <c r="S2816" s="62" t="s">
        <v>7130</v>
      </c>
      <c r="T2816" s="20" t="n">
        <v>86.23</v>
      </c>
      <c r="U2816" s="20"/>
      <c r="V2816" s="20"/>
      <c r="W2816" s="20" t="s">
        <v>11575</v>
      </c>
      <c r="X2816" s="35"/>
      <c r="Y2816" s="35"/>
      <c r="Z2816" s="200" t="n">
        <v>1</v>
      </c>
      <c r="AE2816" s="94" t="e">
        <f aca="false" t="array" ref="AE2816:AK2816">_xlfn.torow(_xlfn.unique(_xlfn._xlws.filter(cat_table[Subsector],$E2816=cat_table[Sector],"")))</f>
        <v>#NAME?</v>
      </c>
      <c r="AF2816" s="94" t="e">
        <v>#NAME?</v>
      </c>
      <c r="AG2816" s="94" t="e">
        <v>#NAME?</v>
      </c>
      <c r="AH2816" s="94" t="e">
        <v>#NAME?</v>
      </c>
      <c r="AI2816" s="94" t="e">
        <v>#NAME?</v>
      </c>
      <c r="AJ2816" s="94" t="e">
        <v>#NAME?</v>
      </c>
      <c r="AK2816" s="94" t="e">
        <v>#NAME?</v>
      </c>
      <c r="AO2816" s="94" t="e">
        <f aca="false" t="array" ref="AO2816:AT2816">_xlfn.torow(_xlfn.unique(_xlfn._xlws.filter(cat_table[Sub-subsector],($E2816=cat_table[Sector])*($F2816=cat_table[Subsector]),"")))</f>
        <v>#NAME?</v>
      </c>
      <c r="AP2816" s="94" t="e">
        <v>#NAME?</v>
      </c>
      <c r="AQ2816" s="94" t="e">
        <v>#NAME?</v>
      </c>
      <c r="AR2816" s="94" t="e">
        <v>#NAME?</v>
      </c>
      <c r="AS2816" s="94" t="e">
        <v>#NAME?</v>
      </c>
      <c r="AT2816" s="94" t="e">
        <v>#NAME?</v>
      </c>
    </row>
    <row r="2817" customFormat="false" ht="15" hidden="false" customHeight="true" outlineLevel="0" collapsed="false">
      <c r="A2817" s="62" t="s">
        <v>12991</v>
      </c>
      <c r="B2817" s="20" t="str">
        <f aca="false">INDEX(Table2[], MATCH(L2817, Location_ID!$D$2:$D$648, 0), 1)</f>
        <v>eada962d-d450-4a03-a68a-50387d3b4b71</v>
      </c>
      <c r="C2817" s="52" t="s">
        <v>1324</v>
      </c>
      <c r="D2817" s="52" t="s">
        <v>354</v>
      </c>
      <c r="E2817" s="20" t="s">
        <v>7134</v>
      </c>
      <c r="F2817" s="20" t="s">
        <v>7135</v>
      </c>
      <c r="G2817" s="20" t="s">
        <v>7895</v>
      </c>
      <c r="H2817" s="20"/>
      <c r="I2817" s="62" t="s">
        <v>12967</v>
      </c>
      <c r="J2817" s="62" t="s">
        <v>12968</v>
      </c>
      <c r="K2817" s="20" t="s">
        <v>7128</v>
      </c>
      <c r="L2817" s="20" t="s">
        <v>1775</v>
      </c>
      <c r="M2817" s="62" t="s">
        <v>7132</v>
      </c>
      <c r="N2817" s="62" t="s">
        <v>12969</v>
      </c>
      <c r="O2817" s="20" t="s">
        <v>12984</v>
      </c>
      <c r="P2817" s="223" t="n">
        <v>43101</v>
      </c>
      <c r="Q2817" s="223" t="n">
        <v>43830</v>
      </c>
      <c r="R2817" s="20" t="n">
        <v>205</v>
      </c>
      <c r="S2817" s="62" t="s">
        <v>7122</v>
      </c>
      <c r="T2817" s="20" t="n">
        <v>214.82</v>
      </c>
      <c r="U2817" s="20"/>
      <c r="V2817" s="20"/>
      <c r="W2817" s="20" t="s">
        <v>11575</v>
      </c>
      <c r="X2817" s="35"/>
      <c r="Y2817" s="35"/>
      <c r="Z2817" s="200" t="n">
        <v>1</v>
      </c>
      <c r="AE2817" s="94" t="e">
        <f aca="false" t="array" ref="AE2817:AK2817">_xlfn.torow(_xlfn.unique(_xlfn._xlws.filter(cat_table[Subsector],$E2817=cat_table[Sector],"")))</f>
        <v>#NAME?</v>
      </c>
      <c r="AF2817" s="94" t="e">
        <v>#NAME?</v>
      </c>
      <c r="AG2817" s="94" t="e">
        <v>#NAME?</v>
      </c>
      <c r="AH2817" s="94" t="e">
        <v>#NAME?</v>
      </c>
      <c r="AI2817" s="94" t="e">
        <v>#NAME?</v>
      </c>
      <c r="AJ2817" s="94" t="e">
        <v>#NAME?</v>
      </c>
      <c r="AK2817" s="94" t="e">
        <v>#NAME?</v>
      </c>
      <c r="AO2817" s="94" t="e">
        <f aca="false" t="array" ref="AO2817:AT2817">_xlfn.torow(_xlfn.unique(_xlfn._xlws.filter(cat_table[Sub-subsector],($E2817=cat_table[Sector])*($F2817=cat_table[Subsector]),"")))</f>
        <v>#NAME?</v>
      </c>
      <c r="AP2817" s="94" t="e">
        <v>#NAME?</v>
      </c>
      <c r="AQ2817" s="94" t="e">
        <v>#NAME?</v>
      </c>
      <c r="AR2817" s="94" t="e">
        <v>#NAME?</v>
      </c>
      <c r="AS2817" s="94" t="e">
        <v>#NAME?</v>
      </c>
      <c r="AT2817" s="94" t="e">
        <v>#NAME?</v>
      </c>
    </row>
    <row r="2818" customFormat="false" ht="15" hidden="false" customHeight="true" outlineLevel="0" collapsed="false">
      <c r="A2818" s="62" t="s">
        <v>12992</v>
      </c>
      <c r="B2818" s="20" t="str">
        <f aca="false">INDEX(Table2[], MATCH(L2818, Location_ID!$D$2:$D$648, 0), 1)</f>
        <v>f9a15b29-f2bb-463f-92ac-28c7050f199a</v>
      </c>
      <c r="C2818" s="52" t="s">
        <v>1324</v>
      </c>
      <c r="D2818" s="52" t="s">
        <v>354</v>
      </c>
      <c r="E2818" s="20" t="s">
        <v>7134</v>
      </c>
      <c r="F2818" s="20" t="s">
        <v>7135</v>
      </c>
      <c r="G2818" s="20" t="s">
        <v>7895</v>
      </c>
      <c r="H2818" s="20"/>
      <c r="I2818" s="20" t="s">
        <v>12993</v>
      </c>
      <c r="J2818" s="62" t="s">
        <v>12994</v>
      </c>
      <c r="K2818" s="20" t="s">
        <v>7124</v>
      </c>
      <c r="L2818" s="20" t="s">
        <v>2864</v>
      </c>
      <c r="M2818" s="62" t="s">
        <v>7132</v>
      </c>
      <c r="N2818" s="62" t="s">
        <v>12969</v>
      </c>
      <c r="O2818" s="20" t="s">
        <v>12995</v>
      </c>
      <c r="P2818" s="223" t="n">
        <v>43101</v>
      </c>
      <c r="Q2818" s="223" t="n">
        <v>43830</v>
      </c>
      <c r="R2818" s="20"/>
      <c r="S2818" s="62" t="s">
        <v>7130</v>
      </c>
      <c r="T2818" s="20" t="n">
        <v>343.88</v>
      </c>
      <c r="U2818" s="20"/>
      <c r="V2818" s="20"/>
      <c r="W2818" s="20" t="s">
        <v>11575</v>
      </c>
      <c r="X2818" s="35"/>
      <c r="Y2818" s="35"/>
      <c r="Z2818" s="200" t="n">
        <v>1</v>
      </c>
      <c r="AE2818" s="94" t="e">
        <f aca="false" t="array" ref="AE2818:AK2818">_xlfn.torow(_xlfn.unique(_xlfn._xlws.filter(cat_table[Subsector],$E2818=cat_table[Sector],"")))</f>
        <v>#NAME?</v>
      </c>
      <c r="AF2818" s="94" t="e">
        <v>#NAME?</v>
      </c>
      <c r="AG2818" s="94" t="e">
        <v>#NAME?</v>
      </c>
      <c r="AH2818" s="94" t="e">
        <v>#NAME?</v>
      </c>
      <c r="AI2818" s="94" t="e">
        <v>#NAME?</v>
      </c>
      <c r="AJ2818" s="94" t="e">
        <v>#NAME?</v>
      </c>
      <c r="AK2818" s="94" t="e">
        <v>#NAME?</v>
      </c>
      <c r="AO2818" s="94" t="e">
        <f aca="false" t="array" ref="AO2818:AT2818">_xlfn.torow(_xlfn.unique(_xlfn._xlws.filter(cat_table[Sub-subsector],($E2818=cat_table[Sector])*($F2818=cat_table[Subsector]),"")))</f>
        <v>#NAME?</v>
      </c>
      <c r="AP2818" s="94" t="e">
        <v>#NAME?</v>
      </c>
      <c r="AQ2818" s="94" t="e">
        <v>#NAME?</v>
      </c>
      <c r="AR2818" s="94" t="e">
        <v>#NAME?</v>
      </c>
      <c r="AS2818" s="94" t="e">
        <v>#NAME?</v>
      </c>
      <c r="AT2818" s="94" t="e">
        <v>#NAME?</v>
      </c>
    </row>
    <row r="2819" customFormat="false" ht="15" hidden="false" customHeight="true" outlineLevel="0" collapsed="false">
      <c r="A2819" s="62" t="s">
        <v>12996</v>
      </c>
      <c r="B2819" s="20" t="str">
        <f aca="false">INDEX(Table2[], MATCH(L2819, Location_ID!$D$2:$D$648, 0), 1)</f>
        <v>87356301-de5c-440a-8eb0-9e86d298ab37</v>
      </c>
      <c r="C2819" s="52" t="s">
        <v>1324</v>
      </c>
      <c r="D2819" s="52" t="s">
        <v>354</v>
      </c>
      <c r="E2819" s="20" t="s">
        <v>7134</v>
      </c>
      <c r="F2819" s="20" t="s">
        <v>7135</v>
      </c>
      <c r="G2819" s="20" t="s">
        <v>7895</v>
      </c>
      <c r="H2819" s="20"/>
      <c r="I2819" s="20" t="s">
        <v>12993</v>
      </c>
      <c r="J2819" s="62" t="s">
        <v>12994</v>
      </c>
      <c r="K2819" s="20" t="s">
        <v>7124</v>
      </c>
      <c r="L2819" s="20" t="s">
        <v>2866</v>
      </c>
      <c r="M2819" s="62" t="s">
        <v>7132</v>
      </c>
      <c r="N2819" s="62" t="s">
        <v>12969</v>
      </c>
      <c r="O2819" s="20" t="s">
        <v>12995</v>
      </c>
      <c r="P2819" s="223" t="n">
        <v>43101</v>
      </c>
      <c r="Q2819" s="223" t="n">
        <v>43830</v>
      </c>
      <c r="R2819" s="20"/>
      <c r="S2819" s="62" t="s">
        <v>7130</v>
      </c>
      <c r="T2819" s="20" t="n">
        <v>366.53</v>
      </c>
      <c r="U2819" s="20"/>
      <c r="V2819" s="20"/>
      <c r="W2819" s="20" t="s">
        <v>11575</v>
      </c>
      <c r="X2819" s="35"/>
      <c r="Y2819" s="35"/>
      <c r="Z2819" s="200" t="n">
        <v>1</v>
      </c>
      <c r="AE2819" s="94" t="e">
        <f aca="false" t="array" ref="AE2819:AK2819">_xlfn.torow(_xlfn.unique(_xlfn._xlws.filter(cat_table[Subsector],$E2819=cat_table[Sector],"")))</f>
        <v>#NAME?</v>
      </c>
      <c r="AF2819" s="94" t="e">
        <v>#NAME?</v>
      </c>
      <c r="AG2819" s="94" t="e">
        <v>#NAME?</v>
      </c>
      <c r="AH2819" s="94" t="e">
        <v>#NAME?</v>
      </c>
      <c r="AI2819" s="94" t="e">
        <v>#NAME?</v>
      </c>
      <c r="AJ2819" s="94" t="e">
        <v>#NAME?</v>
      </c>
      <c r="AK2819" s="94" t="e">
        <v>#NAME?</v>
      </c>
      <c r="AO2819" s="94" t="e">
        <f aca="false" t="array" ref="AO2819:AT2819">_xlfn.torow(_xlfn.unique(_xlfn._xlws.filter(cat_table[Sub-subsector],($E2819=cat_table[Sector])*($F2819=cat_table[Subsector]),"")))</f>
        <v>#NAME?</v>
      </c>
      <c r="AP2819" s="94" t="e">
        <v>#NAME?</v>
      </c>
      <c r="AQ2819" s="94" t="e">
        <v>#NAME?</v>
      </c>
      <c r="AR2819" s="94" t="e">
        <v>#NAME?</v>
      </c>
      <c r="AS2819" s="94" t="e">
        <v>#NAME?</v>
      </c>
      <c r="AT2819" s="94" t="e">
        <v>#NAME?</v>
      </c>
    </row>
    <row r="2820" customFormat="false" ht="15" hidden="false" customHeight="true" outlineLevel="0" collapsed="false">
      <c r="A2820" s="62" t="s">
        <v>12997</v>
      </c>
      <c r="B2820" s="20" t="str">
        <f aca="false">INDEX(Table2[], MATCH(L2820, Location_ID!$D$2:$D$648, 0), 1)</f>
        <v>8a17d44d-9b7c-4e36-9e6d-59736afa04b8</v>
      </c>
      <c r="C2820" s="52" t="s">
        <v>1324</v>
      </c>
      <c r="D2820" s="52" t="s">
        <v>354</v>
      </c>
      <c r="E2820" s="20" t="s">
        <v>7134</v>
      </c>
      <c r="F2820" s="20" t="s">
        <v>7135</v>
      </c>
      <c r="G2820" s="20" t="s">
        <v>7895</v>
      </c>
      <c r="H2820" s="20"/>
      <c r="I2820" s="20" t="s">
        <v>12993</v>
      </c>
      <c r="J2820" s="62" t="s">
        <v>12994</v>
      </c>
      <c r="K2820" s="20" t="s">
        <v>7128</v>
      </c>
      <c r="L2820" s="20" t="s">
        <v>2874</v>
      </c>
      <c r="M2820" s="62" t="s">
        <v>7132</v>
      </c>
      <c r="N2820" s="62" t="s">
        <v>12969</v>
      </c>
      <c r="O2820" s="20" t="s">
        <v>12998</v>
      </c>
      <c r="P2820" s="223" t="n">
        <v>43101</v>
      </c>
      <c r="Q2820" s="223" t="n">
        <v>43830</v>
      </c>
      <c r="R2820" s="20" t="n">
        <v>43</v>
      </c>
      <c r="S2820" s="62" t="s">
        <v>7122</v>
      </c>
      <c r="T2820" s="20" t="n">
        <v>710.41</v>
      </c>
      <c r="U2820" s="20"/>
      <c r="V2820" s="20"/>
      <c r="W2820" s="20" t="s">
        <v>11575</v>
      </c>
      <c r="X2820" s="35"/>
      <c r="Y2820" s="35"/>
      <c r="Z2820" s="200" t="n">
        <v>1</v>
      </c>
      <c r="AE2820" s="94" t="e">
        <f aca="false" t="array" ref="AE2820:AK2820">_xlfn.torow(_xlfn.unique(_xlfn._xlws.filter(cat_table[Subsector],$E2820=cat_table[Sector],"")))</f>
        <v>#NAME?</v>
      </c>
      <c r="AF2820" s="94" t="e">
        <v>#NAME?</v>
      </c>
      <c r="AG2820" s="94" t="e">
        <v>#NAME?</v>
      </c>
      <c r="AH2820" s="94" t="e">
        <v>#NAME?</v>
      </c>
      <c r="AI2820" s="94" t="e">
        <v>#NAME?</v>
      </c>
      <c r="AJ2820" s="94" t="e">
        <v>#NAME?</v>
      </c>
      <c r="AK2820" s="94" t="e">
        <v>#NAME?</v>
      </c>
      <c r="AO2820" s="94" t="e">
        <f aca="false" t="array" ref="AO2820:AT2820">_xlfn.torow(_xlfn.unique(_xlfn._xlws.filter(cat_table[Sub-subsector],($E2820=cat_table[Sector])*($F2820=cat_table[Subsector]),"")))</f>
        <v>#NAME?</v>
      </c>
      <c r="AP2820" s="94" t="e">
        <v>#NAME?</v>
      </c>
      <c r="AQ2820" s="94" t="e">
        <v>#NAME?</v>
      </c>
      <c r="AR2820" s="94" t="e">
        <v>#NAME?</v>
      </c>
      <c r="AS2820" s="94" t="e">
        <v>#NAME?</v>
      </c>
      <c r="AT2820" s="94" t="e">
        <v>#NAME?</v>
      </c>
    </row>
    <row r="2821" customFormat="false" ht="15" hidden="false" customHeight="true" outlineLevel="0" collapsed="false">
      <c r="A2821" s="62" t="s">
        <v>12999</v>
      </c>
      <c r="B2821" s="20" t="str">
        <f aca="false">INDEX(Table2[], MATCH(L2821, Location_ID!$D$2:$D$648, 0), 1)</f>
        <v>f9a15b29-f2bb-463f-92ac-28c7050f199a</v>
      </c>
      <c r="C2821" s="52" t="s">
        <v>1324</v>
      </c>
      <c r="D2821" s="52" t="s">
        <v>354</v>
      </c>
      <c r="E2821" s="20" t="s">
        <v>7134</v>
      </c>
      <c r="F2821" s="20" t="s">
        <v>7135</v>
      </c>
      <c r="G2821" s="20" t="s">
        <v>8052</v>
      </c>
      <c r="H2821" s="20"/>
      <c r="I2821" s="20" t="s">
        <v>12993</v>
      </c>
      <c r="J2821" s="62" t="s">
        <v>12994</v>
      </c>
      <c r="K2821" s="20" t="s">
        <v>7124</v>
      </c>
      <c r="L2821" s="20" t="s">
        <v>2864</v>
      </c>
      <c r="M2821" s="62" t="s">
        <v>7132</v>
      </c>
      <c r="N2821" s="62" t="s">
        <v>12969</v>
      </c>
      <c r="O2821" s="20" t="s">
        <v>12998</v>
      </c>
      <c r="P2821" s="223" t="n">
        <v>43101</v>
      </c>
      <c r="Q2821" s="223" t="n">
        <v>43830</v>
      </c>
      <c r="R2821" s="20"/>
      <c r="S2821" s="62" t="s">
        <v>7130</v>
      </c>
      <c r="T2821" s="20" t="n">
        <v>196.26</v>
      </c>
      <c r="U2821" s="20"/>
      <c r="V2821" s="20"/>
      <c r="W2821" s="20" t="s">
        <v>11575</v>
      </c>
      <c r="X2821" s="35"/>
      <c r="Y2821" s="35"/>
      <c r="Z2821" s="200" t="n">
        <v>1</v>
      </c>
      <c r="AE2821" s="94" t="e">
        <f aca="false" t="array" ref="AE2821:AK2821">_xlfn.torow(_xlfn.unique(_xlfn._xlws.filter(cat_table[Subsector],$E2821=cat_table[Sector],"")))</f>
        <v>#NAME?</v>
      </c>
      <c r="AF2821" s="94" t="e">
        <v>#NAME?</v>
      </c>
      <c r="AG2821" s="94" t="e">
        <v>#NAME?</v>
      </c>
      <c r="AH2821" s="94" t="e">
        <v>#NAME?</v>
      </c>
      <c r="AI2821" s="94" t="e">
        <v>#NAME?</v>
      </c>
      <c r="AJ2821" s="94" t="e">
        <v>#NAME?</v>
      </c>
      <c r="AK2821" s="94" t="e">
        <v>#NAME?</v>
      </c>
      <c r="AO2821" s="94" t="e">
        <f aca="false" t="array" ref="AO2821:AT2821">_xlfn.torow(_xlfn.unique(_xlfn._xlws.filter(cat_table[Sub-subsector],($E2821=cat_table[Sector])*($F2821=cat_table[Subsector]),"")))</f>
        <v>#NAME?</v>
      </c>
      <c r="AP2821" s="94" t="e">
        <v>#NAME?</v>
      </c>
      <c r="AQ2821" s="94" t="e">
        <v>#NAME?</v>
      </c>
      <c r="AR2821" s="94" t="e">
        <v>#NAME?</v>
      </c>
      <c r="AS2821" s="94" t="e">
        <v>#NAME?</v>
      </c>
      <c r="AT2821" s="94" t="e">
        <v>#NAME?</v>
      </c>
    </row>
    <row r="2822" customFormat="false" ht="15" hidden="false" customHeight="true" outlineLevel="0" collapsed="false">
      <c r="A2822" s="62" t="s">
        <v>13000</v>
      </c>
      <c r="B2822" s="20" t="str">
        <f aca="false">INDEX(Table2[], MATCH(L2822, Location_ID!$D$2:$D$648, 0), 1)</f>
        <v>87356301-de5c-440a-8eb0-9e86d298ab37</v>
      </c>
      <c r="C2822" s="52" t="s">
        <v>1324</v>
      </c>
      <c r="D2822" s="52" t="s">
        <v>354</v>
      </c>
      <c r="E2822" s="20" t="s">
        <v>7134</v>
      </c>
      <c r="F2822" s="20" t="s">
        <v>7135</v>
      </c>
      <c r="G2822" s="20" t="s">
        <v>8052</v>
      </c>
      <c r="H2822" s="20"/>
      <c r="I2822" s="20" t="s">
        <v>12993</v>
      </c>
      <c r="J2822" s="62" t="s">
        <v>12994</v>
      </c>
      <c r="K2822" s="20" t="s">
        <v>7124</v>
      </c>
      <c r="L2822" s="20" t="s">
        <v>2866</v>
      </c>
      <c r="M2822" s="62" t="s">
        <v>7132</v>
      </c>
      <c r="N2822" s="62" t="s">
        <v>12969</v>
      </c>
      <c r="O2822" s="20" t="s">
        <v>12998</v>
      </c>
      <c r="P2822" s="223" t="n">
        <v>43101</v>
      </c>
      <c r="Q2822" s="223" t="n">
        <v>43830</v>
      </c>
      <c r="R2822" s="20"/>
      <c r="S2822" s="62" t="s">
        <v>7130</v>
      </c>
      <c r="T2822" s="20" t="n">
        <v>61.06</v>
      </c>
      <c r="U2822" s="20"/>
      <c r="V2822" s="20"/>
      <c r="W2822" s="20" t="s">
        <v>11575</v>
      </c>
      <c r="X2822" s="35"/>
      <c r="Y2822" s="35"/>
      <c r="Z2822" s="200" t="n">
        <v>1</v>
      </c>
      <c r="AE2822" s="94" t="e">
        <f aca="false" t="array" ref="AE2822:AK2822">_xlfn.torow(_xlfn.unique(_xlfn._xlws.filter(cat_table[Subsector],$E2822=cat_table[Sector],"")))</f>
        <v>#NAME?</v>
      </c>
      <c r="AF2822" s="94" t="e">
        <v>#NAME?</v>
      </c>
      <c r="AG2822" s="94" t="e">
        <v>#NAME?</v>
      </c>
      <c r="AH2822" s="94" t="e">
        <v>#NAME?</v>
      </c>
      <c r="AI2822" s="94" t="e">
        <v>#NAME?</v>
      </c>
      <c r="AJ2822" s="94" t="e">
        <v>#NAME?</v>
      </c>
      <c r="AK2822" s="94" t="e">
        <v>#NAME?</v>
      </c>
      <c r="AO2822" s="94" t="e">
        <f aca="false" t="array" ref="AO2822:AT2822">_xlfn.torow(_xlfn.unique(_xlfn._xlws.filter(cat_table[Sub-subsector],($E2822=cat_table[Sector])*($F2822=cat_table[Subsector]),"")))</f>
        <v>#NAME?</v>
      </c>
      <c r="AP2822" s="94" t="e">
        <v>#NAME?</v>
      </c>
      <c r="AQ2822" s="94" t="e">
        <v>#NAME?</v>
      </c>
      <c r="AR2822" s="94" t="e">
        <v>#NAME?</v>
      </c>
      <c r="AS2822" s="94" t="e">
        <v>#NAME?</v>
      </c>
      <c r="AT2822" s="94" t="e">
        <v>#NAME?</v>
      </c>
    </row>
    <row r="2823" customFormat="false" ht="15" hidden="false" customHeight="true" outlineLevel="0" collapsed="false">
      <c r="A2823" s="62" t="s">
        <v>13001</v>
      </c>
      <c r="B2823" s="20" t="str">
        <f aca="false">INDEX(Table2[], MATCH(L2823, Location_ID!$D$2:$D$648, 0), 1)</f>
        <v>8e6ca2cd-1dc4-495e-9e85-dcba5ba1a6d0</v>
      </c>
      <c r="C2823" s="52" t="s">
        <v>1324</v>
      </c>
      <c r="D2823" s="52" t="s">
        <v>354</v>
      </c>
      <c r="E2823" s="20" t="s">
        <v>7134</v>
      </c>
      <c r="F2823" s="20" t="s">
        <v>7135</v>
      </c>
      <c r="G2823" s="20" t="s">
        <v>8052</v>
      </c>
      <c r="H2823" s="20"/>
      <c r="I2823" s="20" t="s">
        <v>12993</v>
      </c>
      <c r="J2823" s="62" t="s">
        <v>12994</v>
      </c>
      <c r="K2823" s="20" t="s">
        <v>7124</v>
      </c>
      <c r="L2823" s="20" t="s">
        <v>2868</v>
      </c>
      <c r="M2823" s="62" t="s">
        <v>7132</v>
      </c>
      <c r="N2823" s="62" t="s">
        <v>12969</v>
      </c>
      <c r="O2823" s="20" t="s">
        <v>12970</v>
      </c>
      <c r="P2823" s="223" t="n">
        <v>43101</v>
      </c>
      <c r="Q2823" s="223" t="n">
        <v>43830</v>
      </c>
      <c r="R2823" s="20"/>
      <c r="S2823" s="62" t="s">
        <v>7130</v>
      </c>
      <c r="T2823" s="20" t="n">
        <v>0.5</v>
      </c>
      <c r="U2823" s="20"/>
      <c r="V2823" s="20"/>
      <c r="W2823" s="20" t="s">
        <v>11575</v>
      </c>
      <c r="X2823" s="35"/>
      <c r="Y2823" s="35"/>
      <c r="Z2823" s="200" t="n">
        <v>1</v>
      </c>
      <c r="AE2823" s="94" t="e">
        <f aca="false" t="array" ref="AE2823:AK2823">_xlfn.torow(_xlfn.unique(_xlfn._xlws.filter(cat_table[Subsector],$E2823=cat_table[Sector],"")))</f>
        <v>#NAME?</v>
      </c>
      <c r="AF2823" s="94" t="e">
        <v>#NAME?</v>
      </c>
      <c r="AG2823" s="94" t="e">
        <v>#NAME?</v>
      </c>
      <c r="AH2823" s="94" t="e">
        <v>#NAME?</v>
      </c>
      <c r="AI2823" s="94" t="e">
        <v>#NAME?</v>
      </c>
      <c r="AJ2823" s="94" t="e">
        <v>#NAME?</v>
      </c>
      <c r="AK2823" s="94" t="e">
        <v>#NAME?</v>
      </c>
      <c r="AO2823" s="94" t="e">
        <f aca="false" t="array" ref="AO2823:AT2823">_xlfn.torow(_xlfn.unique(_xlfn._xlws.filter(cat_table[Sub-subsector],($E2823=cat_table[Sector])*($F2823=cat_table[Subsector]),"")))</f>
        <v>#NAME?</v>
      </c>
      <c r="AP2823" s="94" t="e">
        <v>#NAME?</v>
      </c>
      <c r="AQ2823" s="94" t="e">
        <v>#NAME?</v>
      </c>
      <c r="AR2823" s="94" t="e">
        <v>#NAME?</v>
      </c>
      <c r="AS2823" s="94" t="e">
        <v>#NAME?</v>
      </c>
      <c r="AT2823" s="94" t="e">
        <v>#NAME?</v>
      </c>
    </row>
    <row r="2824" customFormat="false" ht="15" hidden="false" customHeight="true" outlineLevel="0" collapsed="false">
      <c r="A2824" s="62" t="s">
        <v>13002</v>
      </c>
      <c r="B2824" s="20" t="str">
        <f aca="false">INDEX(Table2[], MATCH(L2824, Location_ID!$D$2:$D$648, 0), 1)</f>
        <v>297a210a-161b-4d3d-9148-425232fc6047</v>
      </c>
      <c r="C2824" s="52" t="s">
        <v>1324</v>
      </c>
      <c r="D2824" s="52" t="s">
        <v>354</v>
      </c>
      <c r="E2824" s="20" t="s">
        <v>7134</v>
      </c>
      <c r="F2824" s="20" t="s">
        <v>7135</v>
      </c>
      <c r="G2824" s="20" t="s">
        <v>8052</v>
      </c>
      <c r="H2824" s="20"/>
      <c r="I2824" s="20" t="s">
        <v>12993</v>
      </c>
      <c r="J2824" s="62" t="s">
        <v>12994</v>
      </c>
      <c r="K2824" s="20" t="s">
        <v>7124</v>
      </c>
      <c r="L2824" s="20" t="s">
        <v>2870</v>
      </c>
      <c r="M2824" s="62" t="s">
        <v>7132</v>
      </c>
      <c r="N2824" s="62" t="s">
        <v>12969</v>
      </c>
      <c r="O2824" s="20" t="s">
        <v>12970</v>
      </c>
      <c r="P2824" s="223" t="n">
        <v>43101</v>
      </c>
      <c r="Q2824" s="223" t="n">
        <v>43830</v>
      </c>
      <c r="R2824" s="20"/>
      <c r="S2824" s="62" t="s">
        <v>7130</v>
      </c>
      <c r="T2824" s="20" t="n">
        <v>4.5</v>
      </c>
      <c r="U2824" s="20"/>
      <c r="V2824" s="20"/>
      <c r="W2824" s="20" t="s">
        <v>11575</v>
      </c>
      <c r="X2824" s="35"/>
      <c r="Y2824" s="35"/>
      <c r="Z2824" s="200" t="n">
        <v>1</v>
      </c>
      <c r="AE2824" s="94" t="e">
        <f aca="false" t="array" ref="AE2824:AK2824">_xlfn.torow(_xlfn.unique(_xlfn._xlws.filter(cat_table[Subsector],$E2824=cat_table[Sector],"")))</f>
        <v>#NAME?</v>
      </c>
      <c r="AF2824" s="94" t="e">
        <v>#NAME?</v>
      </c>
      <c r="AG2824" s="94" t="e">
        <v>#NAME?</v>
      </c>
      <c r="AH2824" s="94" t="e">
        <v>#NAME?</v>
      </c>
      <c r="AI2824" s="94" t="e">
        <v>#NAME?</v>
      </c>
      <c r="AJ2824" s="94" t="e">
        <v>#NAME?</v>
      </c>
      <c r="AK2824" s="94" t="e">
        <v>#NAME?</v>
      </c>
      <c r="AO2824" s="94" t="e">
        <f aca="false" t="array" ref="AO2824:AT2824">_xlfn.torow(_xlfn.unique(_xlfn._xlws.filter(cat_table[Sub-subsector],($E2824=cat_table[Sector])*($F2824=cat_table[Subsector]),"")))</f>
        <v>#NAME?</v>
      </c>
      <c r="AP2824" s="94" t="e">
        <v>#NAME?</v>
      </c>
      <c r="AQ2824" s="94" t="e">
        <v>#NAME?</v>
      </c>
      <c r="AR2824" s="94" t="e">
        <v>#NAME?</v>
      </c>
      <c r="AS2824" s="94" t="e">
        <v>#NAME?</v>
      </c>
      <c r="AT2824" s="94" t="e">
        <v>#NAME?</v>
      </c>
    </row>
    <row r="2825" customFormat="false" ht="15" hidden="false" customHeight="true" outlineLevel="0" collapsed="false">
      <c r="A2825" s="62" t="s">
        <v>13003</v>
      </c>
      <c r="B2825" s="20" t="str">
        <f aca="false">INDEX(Table2[], MATCH(L2825, Location_ID!$D$2:$D$648, 0), 1)</f>
        <v>72ca50e9-c0cb-4e44-8eee-eab42b338b80</v>
      </c>
      <c r="C2825" s="52" t="s">
        <v>1324</v>
      </c>
      <c r="D2825" s="52" t="s">
        <v>354</v>
      </c>
      <c r="E2825" s="20" t="s">
        <v>7134</v>
      </c>
      <c r="F2825" s="20" t="s">
        <v>7135</v>
      </c>
      <c r="G2825" s="20" t="s">
        <v>8052</v>
      </c>
      <c r="H2825" s="20"/>
      <c r="I2825" s="20" t="s">
        <v>12993</v>
      </c>
      <c r="J2825" s="62" t="s">
        <v>12994</v>
      </c>
      <c r="K2825" s="20" t="s">
        <v>7124</v>
      </c>
      <c r="L2825" s="20" t="s">
        <v>2872</v>
      </c>
      <c r="M2825" s="62" t="s">
        <v>7132</v>
      </c>
      <c r="N2825" s="62" t="s">
        <v>12969</v>
      </c>
      <c r="O2825" s="20" t="s">
        <v>12970</v>
      </c>
      <c r="P2825" s="223" t="n">
        <v>43101</v>
      </c>
      <c r="Q2825" s="223" t="n">
        <v>43830</v>
      </c>
      <c r="R2825" s="20"/>
      <c r="S2825" s="62" t="s">
        <v>7130</v>
      </c>
      <c r="T2825" s="20" t="n">
        <v>0.26</v>
      </c>
      <c r="U2825" s="20"/>
      <c r="V2825" s="20"/>
      <c r="W2825" s="20" t="s">
        <v>11575</v>
      </c>
      <c r="X2825" s="35"/>
      <c r="Y2825" s="35"/>
      <c r="Z2825" s="200" t="n">
        <v>1</v>
      </c>
      <c r="AE2825" s="94" t="e">
        <f aca="false" t="array" ref="AE2825:AK2825">_xlfn.torow(_xlfn.unique(_xlfn._xlws.filter(cat_table[Subsector],$E2825=cat_table[Sector],"")))</f>
        <v>#NAME?</v>
      </c>
      <c r="AF2825" s="94" t="e">
        <v>#NAME?</v>
      </c>
      <c r="AG2825" s="94" t="e">
        <v>#NAME?</v>
      </c>
      <c r="AH2825" s="94" t="e">
        <v>#NAME?</v>
      </c>
      <c r="AI2825" s="94" t="e">
        <v>#NAME?</v>
      </c>
      <c r="AJ2825" s="94" t="e">
        <v>#NAME?</v>
      </c>
      <c r="AK2825" s="94" t="e">
        <v>#NAME?</v>
      </c>
      <c r="AO2825" s="94" t="e">
        <f aca="false" t="array" ref="AO2825:AT2825">_xlfn.torow(_xlfn.unique(_xlfn._xlws.filter(cat_table[Sub-subsector],($E2825=cat_table[Sector])*($F2825=cat_table[Subsector]),"")))</f>
        <v>#NAME?</v>
      </c>
      <c r="AP2825" s="94" t="e">
        <v>#NAME?</v>
      </c>
      <c r="AQ2825" s="94" t="e">
        <v>#NAME?</v>
      </c>
      <c r="AR2825" s="94" t="e">
        <v>#NAME?</v>
      </c>
      <c r="AS2825" s="94" t="e">
        <v>#NAME?</v>
      </c>
      <c r="AT2825" s="94" t="e">
        <v>#NAME?</v>
      </c>
    </row>
    <row r="2826" customFormat="false" ht="15" hidden="false" customHeight="true" outlineLevel="0" collapsed="false">
      <c r="A2826" s="129" t="s">
        <v>13004</v>
      </c>
      <c r="B2826" s="20" t="str">
        <f aca="false">INDEX(Table2[], MATCH(L2826, Location_ID!$D$2:$D$648, 0), 1)</f>
        <v>8a17d44d-9b7c-4e36-9e6d-59736afa04b8</v>
      </c>
      <c r="C2826" s="277" t="s">
        <v>1324</v>
      </c>
      <c r="D2826" s="277" t="s">
        <v>354</v>
      </c>
      <c r="E2826" s="165" t="s">
        <v>7134</v>
      </c>
      <c r="F2826" s="165" t="s">
        <v>7135</v>
      </c>
      <c r="G2826" s="165" t="s">
        <v>8052</v>
      </c>
      <c r="H2826" s="192"/>
      <c r="I2826" s="165" t="s">
        <v>12993</v>
      </c>
      <c r="J2826" s="125" t="s">
        <v>12994</v>
      </c>
      <c r="K2826" s="165" t="s">
        <v>7128</v>
      </c>
      <c r="L2826" s="165" t="s">
        <v>2874</v>
      </c>
      <c r="M2826" s="125" t="s">
        <v>7132</v>
      </c>
      <c r="N2826" s="129" t="s">
        <v>12969</v>
      </c>
      <c r="O2826" s="165" t="s">
        <v>13005</v>
      </c>
      <c r="P2826" s="183" t="n">
        <v>43101</v>
      </c>
      <c r="Q2826" s="183" t="n">
        <v>43830</v>
      </c>
      <c r="R2826" s="165" t="n">
        <v>73</v>
      </c>
      <c r="S2826" s="125" t="s">
        <v>7122</v>
      </c>
      <c r="T2826" s="165" t="n">
        <v>262.58</v>
      </c>
      <c r="U2826" s="165"/>
      <c r="V2826" s="165"/>
      <c r="W2826" s="165" t="s">
        <v>11575</v>
      </c>
      <c r="X2826" s="165"/>
      <c r="Y2826" s="192"/>
      <c r="Z2826" s="129" t="n">
        <v>1</v>
      </c>
      <c r="AE2826" s="94" t="e">
        <f aca="false" t="array" ref="AE2826:AK2826">_xlfn.torow(_xlfn.unique(_xlfn._xlws.filter(cat_table[Subsector],$E2826=cat_table[Sector],"")))</f>
        <v>#NAME?</v>
      </c>
      <c r="AF2826" s="94" t="e">
        <v>#NAME?</v>
      </c>
      <c r="AG2826" s="94" t="e">
        <v>#NAME?</v>
      </c>
      <c r="AH2826" s="94" t="e">
        <v>#NAME?</v>
      </c>
      <c r="AI2826" s="94" t="e">
        <v>#NAME?</v>
      </c>
      <c r="AJ2826" s="94" t="e">
        <v>#NAME?</v>
      </c>
      <c r="AK2826" s="94" t="e">
        <v>#NAME?</v>
      </c>
      <c r="AO2826" s="94" t="e">
        <f aca="false" t="array" ref="AO2826:AT2826">_xlfn.torow(_xlfn.unique(_xlfn._xlws.filter(cat_table[Sub-subsector],($E2826=cat_table[Sector])*($F2826=cat_table[Subsector]),"")))</f>
        <v>#NAME?</v>
      </c>
      <c r="AP2826" s="94" t="e">
        <v>#NAME?</v>
      </c>
      <c r="AQ2826" s="94" t="e">
        <v>#NAME?</v>
      </c>
      <c r="AR2826" s="94" t="e">
        <v>#NAME?</v>
      </c>
      <c r="AS2826" s="94" t="e">
        <v>#NAME?</v>
      </c>
      <c r="AT2826" s="94" t="e">
        <v>#NAME?</v>
      </c>
    </row>
    <row r="2827" customFormat="false" ht="15" hidden="false" customHeight="true" outlineLevel="0" collapsed="false">
      <c r="A2827" s="193" t="s">
        <v>13006</v>
      </c>
      <c r="B2827" s="20" t="str">
        <f aca="false">INDEX(Table2[], MATCH(L2827, Location_ID!$D$2:$D$648, 0), 1)</f>
        <v>ad6b2e7f-09cc-407f-b639-def4f5495508</v>
      </c>
      <c r="C2827" s="193" t="s">
        <v>1329</v>
      </c>
      <c r="D2827" s="273" t="s">
        <v>354</v>
      </c>
      <c r="E2827" s="193" t="s">
        <v>7134</v>
      </c>
      <c r="F2827" s="193" t="s">
        <v>7135</v>
      </c>
      <c r="G2827" s="193"/>
      <c r="H2827" s="196"/>
      <c r="I2827" s="193" t="s">
        <v>13007</v>
      </c>
      <c r="J2827" s="193" t="s">
        <v>13008</v>
      </c>
      <c r="K2827" s="193" t="s">
        <v>7128</v>
      </c>
      <c r="L2827" s="193" t="s">
        <v>1839</v>
      </c>
      <c r="M2827" s="193" t="s">
        <v>7132</v>
      </c>
      <c r="N2827" s="193" t="s">
        <v>13009</v>
      </c>
      <c r="O2827" s="193"/>
      <c r="P2827" s="219" t="n">
        <v>38353</v>
      </c>
      <c r="Q2827" s="219" t="n">
        <v>38717</v>
      </c>
      <c r="R2827" s="193"/>
      <c r="S2827" s="193" t="s">
        <v>7117</v>
      </c>
      <c r="T2827" s="193" t="n">
        <v>11</v>
      </c>
      <c r="U2827" s="193"/>
      <c r="V2827" s="193"/>
      <c r="W2827" s="193" t="s">
        <v>11510</v>
      </c>
      <c r="X2827" s="196"/>
      <c r="Y2827" s="196"/>
      <c r="Z2827" s="196" t="n">
        <v>1</v>
      </c>
      <c r="AE2827" s="94" t="e">
        <f aca="false" t="array" ref="AE2827:AK2827">_xlfn.torow(_xlfn.unique(_xlfn._xlws.filter(cat_table[Subsector],$E2827=cat_table[Sector],"")))</f>
        <v>#NAME?</v>
      </c>
      <c r="AF2827" s="94" t="e">
        <v>#NAME?</v>
      </c>
      <c r="AG2827" s="94" t="e">
        <v>#NAME?</v>
      </c>
      <c r="AH2827" s="94" t="e">
        <v>#NAME?</v>
      </c>
      <c r="AI2827" s="94" t="e">
        <v>#NAME?</v>
      </c>
      <c r="AJ2827" s="94" t="e">
        <v>#NAME?</v>
      </c>
      <c r="AK2827" s="94" t="e">
        <v>#NAME?</v>
      </c>
      <c r="AO2827" s="94" t="e">
        <f aca="false" t="array" ref="AO2827:AT2827">_xlfn.torow(_xlfn.unique(_xlfn._xlws.filter(cat_table[Sub-subsector],($E2827=cat_table[Sector])*($F2827=cat_table[Subsector]),"")))</f>
        <v>#NAME?</v>
      </c>
      <c r="AP2827" s="94" t="e">
        <v>#NAME?</v>
      </c>
      <c r="AQ2827" s="94" t="e">
        <v>#NAME?</v>
      </c>
      <c r="AR2827" s="94" t="e">
        <v>#NAME?</v>
      </c>
      <c r="AS2827" s="94" t="e">
        <v>#NAME?</v>
      </c>
      <c r="AT2827" s="94" t="e">
        <v>#NAME?</v>
      </c>
    </row>
    <row r="2828" customFormat="false" ht="15" hidden="false" customHeight="true" outlineLevel="0" collapsed="false">
      <c r="A2828" s="193" t="s">
        <v>13010</v>
      </c>
      <c r="B2828" s="20" t="str">
        <f aca="false">INDEX(Table2[], MATCH(L2828, Location_ID!$D$2:$D$648, 0), 1)</f>
        <v>5122b23d-6a5e-4c89-b12e-624825118607</v>
      </c>
      <c r="C2828" s="193" t="s">
        <v>1329</v>
      </c>
      <c r="D2828" s="273" t="s">
        <v>354</v>
      </c>
      <c r="E2828" s="193" t="s">
        <v>7134</v>
      </c>
      <c r="F2828" s="193" t="s">
        <v>7135</v>
      </c>
      <c r="G2828" s="193"/>
      <c r="H2828" s="196"/>
      <c r="I2828" s="193" t="s">
        <v>13007</v>
      </c>
      <c r="J2828" s="193" t="s">
        <v>13011</v>
      </c>
      <c r="K2828" s="193" t="s">
        <v>7124</v>
      </c>
      <c r="L2828" s="193" t="s">
        <v>2310</v>
      </c>
      <c r="M2828" s="193" t="s">
        <v>7132</v>
      </c>
      <c r="N2828" s="193" t="s">
        <v>13009</v>
      </c>
      <c r="O2828" s="193"/>
      <c r="P2828" s="219" t="n">
        <v>38353</v>
      </c>
      <c r="Q2828" s="219" t="n">
        <v>38717</v>
      </c>
      <c r="R2828" s="193"/>
      <c r="S2828" s="193" t="s">
        <v>7117</v>
      </c>
      <c r="T2828" s="193" t="n">
        <v>3.1</v>
      </c>
      <c r="U2828" s="193"/>
      <c r="V2828" s="193"/>
      <c r="W2828" s="193" t="s">
        <v>11510</v>
      </c>
      <c r="X2828" s="196"/>
      <c r="Y2828" s="196"/>
      <c r="Z2828" s="196" t="n">
        <v>1</v>
      </c>
      <c r="AE2828" s="94" t="e">
        <f aca="false" t="array" ref="AE2828:AK2828">_xlfn.torow(_xlfn.unique(_xlfn._xlws.filter(cat_table[Subsector],$E2828=cat_table[Sector],"")))</f>
        <v>#NAME?</v>
      </c>
      <c r="AF2828" s="94" t="e">
        <v>#NAME?</v>
      </c>
      <c r="AG2828" s="94" t="e">
        <v>#NAME?</v>
      </c>
      <c r="AH2828" s="94" t="e">
        <v>#NAME?</v>
      </c>
      <c r="AI2828" s="94" t="e">
        <v>#NAME?</v>
      </c>
      <c r="AJ2828" s="94" t="e">
        <v>#NAME?</v>
      </c>
      <c r="AK2828" s="94" t="e">
        <v>#NAME?</v>
      </c>
      <c r="AO2828" s="94" t="e">
        <f aca="false" t="array" ref="AO2828:AT2828">_xlfn.torow(_xlfn.unique(_xlfn._xlws.filter(cat_table[Sub-subsector],($E2828=cat_table[Sector])*($F2828=cat_table[Subsector]),"")))</f>
        <v>#NAME?</v>
      </c>
      <c r="AP2828" s="94" t="e">
        <v>#NAME?</v>
      </c>
      <c r="AQ2828" s="94" t="e">
        <v>#NAME?</v>
      </c>
      <c r="AR2828" s="94" t="e">
        <v>#NAME?</v>
      </c>
      <c r="AS2828" s="94" t="e">
        <v>#NAME?</v>
      </c>
      <c r="AT2828" s="94" t="e">
        <v>#NAME?</v>
      </c>
    </row>
    <row r="2829" customFormat="false" ht="15" hidden="false" customHeight="true" outlineLevel="0" collapsed="false">
      <c r="A2829" s="193" t="s">
        <v>13012</v>
      </c>
      <c r="B2829" s="20" t="str">
        <f aca="false">INDEX(Table2[], MATCH(L2829, Location_ID!$D$2:$D$648, 0), 1)</f>
        <v>b4bfe272-dcea-45ac-999c-fc1d038e3d39</v>
      </c>
      <c r="C2829" s="193" t="s">
        <v>1329</v>
      </c>
      <c r="D2829" s="273" t="s">
        <v>354</v>
      </c>
      <c r="E2829" s="193" t="s">
        <v>7134</v>
      </c>
      <c r="F2829" s="193" t="s">
        <v>7135</v>
      </c>
      <c r="G2829" s="193"/>
      <c r="H2829" s="196"/>
      <c r="I2829" s="193" t="s">
        <v>13007</v>
      </c>
      <c r="J2829" s="193" t="s">
        <v>13013</v>
      </c>
      <c r="K2829" s="193" t="s">
        <v>7124</v>
      </c>
      <c r="L2829" s="193" t="s">
        <v>2876</v>
      </c>
      <c r="M2829" s="193" t="s">
        <v>7132</v>
      </c>
      <c r="N2829" s="193" t="s">
        <v>13009</v>
      </c>
      <c r="O2829" s="193"/>
      <c r="P2829" s="219" t="n">
        <v>38353</v>
      </c>
      <c r="Q2829" s="219" t="n">
        <v>38717</v>
      </c>
      <c r="R2829" s="193"/>
      <c r="S2829" s="193" t="s">
        <v>7117</v>
      </c>
      <c r="T2829" s="193" t="n">
        <v>3.6</v>
      </c>
      <c r="U2829" s="193"/>
      <c r="V2829" s="193"/>
      <c r="W2829" s="193" t="s">
        <v>11510</v>
      </c>
      <c r="X2829" s="196"/>
      <c r="Y2829" s="196"/>
      <c r="Z2829" s="196" t="n">
        <v>1</v>
      </c>
      <c r="AE2829" s="94" t="e">
        <f aca="false" t="array" ref="AE2829:AK2829">_xlfn.torow(_xlfn.unique(_xlfn._xlws.filter(cat_table[Subsector],$E2829=cat_table[Sector],"")))</f>
        <v>#NAME?</v>
      </c>
      <c r="AF2829" s="94" t="e">
        <v>#NAME?</v>
      </c>
      <c r="AG2829" s="94" t="e">
        <v>#NAME?</v>
      </c>
      <c r="AH2829" s="94" t="e">
        <v>#NAME?</v>
      </c>
      <c r="AI2829" s="94" t="e">
        <v>#NAME?</v>
      </c>
      <c r="AJ2829" s="94" t="e">
        <v>#NAME?</v>
      </c>
      <c r="AK2829" s="94" t="e">
        <v>#NAME?</v>
      </c>
      <c r="AO2829" s="94" t="e">
        <f aca="false" t="array" ref="AO2829:AT2829">_xlfn.torow(_xlfn.unique(_xlfn._xlws.filter(cat_table[Sub-subsector],($E2829=cat_table[Sector])*($F2829=cat_table[Subsector]),"")))</f>
        <v>#NAME?</v>
      </c>
      <c r="AP2829" s="94" t="e">
        <v>#NAME?</v>
      </c>
      <c r="AQ2829" s="94" t="e">
        <v>#NAME?</v>
      </c>
      <c r="AR2829" s="94" t="e">
        <v>#NAME?</v>
      </c>
      <c r="AS2829" s="94" t="e">
        <v>#NAME?</v>
      </c>
      <c r="AT2829" s="94" t="e">
        <v>#NAME?</v>
      </c>
    </row>
    <row r="2830" customFormat="false" ht="15" hidden="false" customHeight="true" outlineLevel="0" collapsed="false">
      <c r="A2830" s="193" t="s">
        <v>13014</v>
      </c>
      <c r="B2830" s="20" t="str">
        <f aca="false">INDEX(Table2[], MATCH(L2830, Location_ID!$D$2:$D$648, 0), 1)</f>
        <v>ee00b72a-e388-4d9c-88f5-0c7d5e45e5cf</v>
      </c>
      <c r="C2830" s="193" t="s">
        <v>1329</v>
      </c>
      <c r="D2830" s="273" t="s">
        <v>354</v>
      </c>
      <c r="E2830" s="193" t="s">
        <v>7134</v>
      </c>
      <c r="F2830" s="193" t="s">
        <v>7135</v>
      </c>
      <c r="G2830" s="193"/>
      <c r="H2830" s="196"/>
      <c r="I2830" s="193" t="s">
        <v>13007</v>
      </c>
      <c r="J2830" s="193" t="s">
        <v>13015</v>
      </c>
      <c r="K2830" s="193" t="s">
        <v>7124</v>
      </c>
      <c r="L2830" s="193" t="s">
        <v>2878</v>
      </c>
      <c r="M2830" s="193" t="s">
        <v>7132</v>
      </c>
      <c r="N2830" s="193" t="s">
        <v>13009</v>
      </c>
      <c r="O2830" s="193"/>
      <c r="P2830" s="219" t="n">
        <v>38353</v>
      </c>
      <c r="Q2830" s="219" t="n">
        <v>38717</v>
      </c>
      <c r="R2830" s="193"/>
      <c r="S2830" s="193" t="s">
        <v>7117</v>
      </c>
      <c r="T2830" s="193" t="n">
        <v>4.2</v>
      </c>
      <c r="U2830" s="193"/>
      <c r="V2830" s="193"/>
      <c r="W2830" s="193" t="s">
        <v>11510</v>
      </c>
      <c r="X2830" s="196"/>
      <c r="Y2830" s="196"/>
      <c r="Z2830" s="196" t="n">
        <v>1</v>
      </c>
      <c r="AE2830" s="94" t="e">
        <f aca="false" t="array" ref="AE2830:AK2830">_xlfn.torow(_xlfn.unique(_xlfn._xlws.filter(cat_table[Subsector],$E2830=cat_table[Sector],"")))</f>
        <v>#NAME?</v>
      </c>
      <c r="AF2830" s="94" t="e">
        <v>#NAME?</v>
      </c>
      <c r="AG2830" s="94" t="e">
        <v>#NAME?</v>
      </c>
      <c r="AH2830" s="94" t="e">
        <v>#NAME?</v>
      </c>
      <c r="AI2830" s="94" t="e">
        <v>#NAME?</v>
      </c>
      <c r="AJ2830" s="94" t="e">
        <v>#NAME?</v>
      </c>
      <c r="AK2830" s="94" t="e">
        <v>#NAME?</v>
      </c>
      <c r="AO2830" s="94" t="e">
        <f aca="false" t="array" ref="AO2830:AT2830">_xlfn.torow(_xlfn.unique(_xlfn._xlws.filter(cat_table[Sub-subsector],($E2830=cat_table[Sector])*($F2830=cat_table[Subsector]),"")))</f>
        <v>#NAME?</v>
      </c>
      <c r="AP2830" s="94" t="e">
        <v>#NAME?</v>
      </c>
      <c r="AQ2830" s="94" t="e">
        <v>#NAME?</v>
      </c>
      <c r="AR2830" s="94" t="e">
        <v>#NAME?</v>
      </c>
      <c r="AS2830" s="94" t="e">
        <v>#NAME?</v>
      </c>
      <c r="AT2830" s="94" t="e">
        <v>#NAME?</v>
      </c>
    </row>
    <row r="2831" customFormat="false" ht="15" hidden="false" customHeight="true" outlineLevel="0" collapsed="false">
      <c r="A2831" s="193" t="s">
        <v>13016</v>
      </c>
      <c r="B2831" s="20" t="str">
        <f aca="false">INDEX(Table2[], MATCH(L2831, Location_ID!$D$2:$D$648, 0), 1)</f>
        <v>ad6b2e7f-09cc-407f-b639-def4f5495508</v>
      </c>
      <c r="C2831" s="193" t="s">
        <v>1329</v>
      </c>
      <c r="D2831" s="273" t="s">
        <v>354</v>
      </c>
      <c r="E2831" s="193" t="s">
        <v>7134</v>
      </c>
      <c r="F2831" s="193" t="s">
        <v>7135</v>
      </c>
      <c r="G2831" s="193"/>
      <c r="H2831" s="196"/>
      <c r="I2831" s="193" t="s">
        <v>13007</v>
      </c>
      <c r="J2831" s="193" t="s">
        <v>13008</v>
      </c>
      <c r="K2831" s="193" t="s">
        <v>7128</v>
      </c>
      <c r="L2831" s="193" t="s">
        <v>1839</v>
      </c>
      <c r="M2831" s="193" t="s">
        <v>7132</v>
      </c>
      <c r="N2831" s="193" t="s">
        <v>13009</v>
      </c>
      <c r="O2831" s="193"/>
      <c r="P2831" s="219" t="n">
        <v>38718</v>
      </c>
      <c r="Q2831" s="219" t="n">
        <v>39082</v>
      </c>
      <c r="R2831" s="193"/>
      <c r="S2831" s="193" t="s">
        <v>7117</v>
      </c>
      <c r="T2831" s="193" t="n">
        <v>11.7</v>
      </c>
      <c r="U2831" s="193"/>
      <c r="V2831" s="193"/>
      <c r="W2831" s="193" t="s">
        <v>11510</v>
      </c>
      <c r="X2831" s="196"/>
      <c r="Y2831" s="196"/>
      <c r="Z2831" s="196" t="n">
        <v>1</v>
      </c>
      <c r="AE2831" s="94" t="e">
        <f aca="false" t="array" ref="AE2831:AK2831">_xlfn.torow(_xlfn.unique(_xlfn._xlws.filter(cat_table[Subsector],$E2831=cat_table[Sector],"")))</f>
        <v>#NAME?</v>
      </c>
      <c r="AF2831" s="94" t="e">
        <v>#NAME?</v>
      </c>
      <c r="AG2831" s="94" t="e">
        <v>#NAME?</v>
      </c>
      <c r="AH2831" s="94" t="e">
        <v>#NAME?</v>
      </c>
      <c r="AI2831" s="94" t="e">
        <v>#NAME?</v>
      </c>
      <c r="AJ2831" s="94" t="e">
        <v>#NAME?</v>
      </c>
      <c r="AK2831" s="94" t="e">
        <v>#NAME?</v>
      </c>
      <c r="AO2831" s="94" t="e">
        <f aca="false" t="array" ref="AO2831:AT2831">_xlfn.torow(_xlfn.unique(_xlfn._xlws.filter(cat_table[Sub-subsector],($E2831=cat_table[Sector])*($F2831=cat_table[Subsector]),"")))</f>
        <v>#NAME?</v>
      </c>
      <c r="AP2831" s="94" t="e">
        <v>#NAME?</v>
      </c>
      <c r="AQ2831" s="94" t="e">
        <v>#NAME?</v>
      </c>
      <c r="AR2831" s="94" t="e">
        <v>#NAME?</v>
      </c>
      <c r="AS2831" s="94" t="e">
        <v>#NAME?</v>
      </c>
      <c r="AT2831" s="94" t="e">
        <v>#NAME?</v>
      </c>
    </row>
    <row r="2832" customFormat="false" ht="15" hidden="false" customHeight="true" outlineLevel="0" collapsed="false">
      <c r="A2832" s="193" t="s">
        <v>13017</v>
      </c>
      <c r="B2832" s="20" t="str">
        <f aca="false">INDEX(Table2[], MATCH(L2832, Location_ID!$D$2:$D$648, 0), 1)</f>
        <v>5122b23d-6a5e-4c89-b12e-624825118607</v>
      </c>
      <c r="C2832" s="193" t="s">
        <v>1329</v>
      </c>
      <c r="D2832" s="273" t="s">
        <v>354</v>
      </c>
      <c r="E2832" s="193" t="s">
        <v>7134</v>
      </c>
      <c r="F2832" s="193" t="s">
        <v>7135</v>
      </c>
      <c r="G2832" s="193"/>
      <c r="H2832" s="196"/>
      <c r="I2832" s="193" t="s">
        <v>13007</v>
      </c>
      <c r="J2832" s="193" t="s">
        <v>13011</v>
      </c>
      <c r="K2832" s="193" t="s">
        <v>7124</v>
      </c>
      <c r="L2832" s="193" t="s">
        <v>2310</v>
      </c>
      <c r="M2832" s="193" t="s">
        <v>7132</v>
      </c>
      <c r="N2832" s="193" t="s">
        <v>13009</v>
      </c>
      <c r="O2832" s="193"/>
      <c r="P2832" s="219" t="n">
        <v>38718</v>
      </c>
      <c r="Q2832" s="219" t="n">
        <v>39082</v>
      </c>
      <c r="R2832" s="193"/>
      <c r="S2832" s="193" t="s">
        <v>7117</v>
      </c>
      <c r="T2832" s="193" t="n">
        <v>3.3</v>
      </c>
      <c r="U2832" s="193"/>
      <c r="V2832" s="193"/>
      <c r="W2832" s="193" t="s">
        <v>11510</v>
      </c>
      <c r="X2832" s="196"/>
      <c r="Y2832" s="196"/>
      <c r="Z2832" s="196" t="n">
        <v>1</v>
      </c>
      <c r="AE2832" s="94" t="e">
        <f aca="false" t="array" ref="AE2832:AK2832">_xlfn.torow(_xlfn.unique(_xlfn._xlws.filter(cat_table[Subsector],$E2832=cat_table[Sector],"")))</f>
        <v>#NAME?</v>
      </c>
      <c r="AF2832" s="94" t="e">
        <v>#NAME?</v>
      </c>
      <c r="AG2832" s="94" t="e">
        <v>#NAME?</v>
      </c>
      <c r="AH2832" s="94" t="e">
        <v>#NAME?</v>
      </c>
      <c r="AI2832" s="94" t="e">
        <v>#NAME?</v>
      </c>
      <c r="AJ2832" s="94" t="e">
        <v>#NAME?</v>
      </c>
      <c r="AK2832" s="94" t="e">
        <v>#NAME?</v>
      </c>
      <c r="AO2832" s="94" t="e">
        <f aca="false" t="array" ref="AO2832:AT2832">_xlfn.torow(_xlfn.unique(_xlfn._xlws.filter(cat_table[Sub-subsector],($E2832=cat_table[Sector])*($F2832=cat_table[Subsector]),"")))</f>
        <v>#NAME?</v>
      </c>
      <c r="AP2832" s="94" t="e">
        <v>#NAME?</v>
      </c>
      <c r="AQ2832" s="94" t="e">
        <v>#NAME?</v>
      </c>
      <c r="AR2832" s="94" t="e">
        <v>#NAME?</v>
      </c>
      <c r="AS2832" s="94" t="e">
        <v>#NAME?</v>
      </c>
      <c r="AT2832" s="94" t="e">
        <v>#NAME?</v>
      </c>
    </row>
    <row r="2833" customFormat="false" ht="15" hidden="false" customHeight="true" outlineLevel="0" collapsed="false">
      <c r="A2833" s="193" t="s">
        <v>13018</v>
      </c>
      <c r="B2833" s="20" t="str">
        <f aca="false">INDEX(Table2[], MATCH(L2833, Location_ID!$D$2:$D$648, 0), 1)</f>
        <v>b4bfe272-dcea-45ac-999c-fc1d038e3d39</v>
      </c>
      <c r="C2833" s="193" t="s">
        <v>1329</v>
      </c>
      <c r="D2833" s="273" t="s">
        <v>354</v>
      </c>
      <c r="E2833" s="193" t="s">
        <v>7134</v>
      </c>
      <c r="F2833" s="193" t="s">
        <v>7135</v>
      </c>
      <c r="G2833" s="193"/>
      <c r="H2833" s="196"/>
      <c r="I2833" s="193" t="s">
        <v>13007</v>
      </c>
      <c r="J2833" s="193" t="s">
        <v>13013</v>
      </c>
      <c r="K2833" s="193" t="s">
        <v>7124</v>
      </c>
      <c r="L2833" s="193" t="s">
        <v>2876</v>
      </c>
      <c r="M2833" s="193" t="s">
        <v>7132</v>
      </c>
      <c r="N2833" s="193" t="s">
        <v>13009</v>
      </c>
      <c r="O2833" s="193"/>
      <c r="P2833" s="219" t="n">
        <v>38718</v>
      </c>
      <c r="Q2833" s="219" t="n">
        <v>39082</v>
      </c>
      <c r="R2833" s="193"/>
      <c r="S2833" s="193" t="s">
        <v>7117</v>
      </c>
      <c r="T2833" s="193" t="n">
        <v>3.9</v>
      </c>
      <c r="U2833" s="193"/>
      <c r="V2833" s="193"/>
      <c r="W2833" s="193" t="s">
        <v>11510</v>
      </c>
      <c r="X2833" s="196"/>
      <c r="Y2833" s="196"/>
      <c r="Z2833" s="196" t="n">
        <v>1</v>
      </c>
      <c r="AE2833" s="94" t="e">
        <f aca="false" t="array" ref="AE2833:AK2833">_xlfn.torow(_xlfn.unique(_xlfn._xlws.filter(cat_table[Subsector],$E2833=cat_table[Sector],"")))</f>
        <v>#NAME?</v>
      </c>
      <c r="AF2833" s="94" t="e">
        <v>#NAME?</v>
      </c>
      <c r="AG2833" s="94" t="e">
        <v>#NAME?</v>
      </c>
      <c r="AH2833" s="94" t="e">
        <v>#NAME?</v>
      </c>
      <c r="AI2833" s="94" t="e">
        <v>#NAME?</v>
      </c>
      <c r="AJ2833" s="94" t="e">
        <v>#NAME?</v>
      </c>
      <c r="AK2833" s="94" t="e">
        <v>#NAME?</v>
      </c>
      <c r="AO2833" s="94" t="e">
        <f aca="false" t="array" ref="AO2833:AT2833">_xlfn.torow(_xlfn.unique(_xlfn._xlws.filter(cat_table[Sub-subsector],($E2833=cat_table[Sector])*($F2833=cat_table[Subsector]),"")))</f>
        <v>#NAME?</v>
      </c>
      <c r="AP2833" s="94" t="e">
        <v>#NAME?</v>
      </c>
      <c r="AQ2833" s="94" t="e">
        <v>#NAME?</v>
      </c>
      <c r="AR2833" s="94" t="e">
        <v>#NAME?</v>
      </c>
      <c r="AS2833" s="94" t="e">
        <v>#NAME?</v>
      </c>
      <c r="AT2833" s="94" t="e">
        <v>#NAME?</v>
      </c>
    </row>
    <row r="2834" customFormat="false" ht="15" hidden="false" customHeight="true" outlineLevel="0" collapsed="false">
      <c r="A2834" s="193" t="s">
        <v>13019</v>
      </c>
      <c r="B2834" s="20" t="str">
        <f aca="false">INDEX(Table2[], MATCH(L2834, Location_ID!$D$2:$D$648, 0), 1)</f>
        <v>ee00b72a-e388-4d9c-88f5-0c7d5e45e5cf</v>
      </c>
      <c r="C2834" s="193" t="s">
        <v>1329</v>
      </c>
      <c r="D2834" s="273" t="s">
        <v>354</v>
      </c>
      <c r="E2834" s="193" t="s">
        <v>7134</v>
      </c>
      <c r="F2834" s="193" t="s">
        <v>7135</v>
      </c>
      <c r="G2834" s="193"/>
      <c r="H2834" s="196"/>
      <c r="I2834" s="193" t="s">
        <v>13007</v>
      </c>
      <c r="J2834" s="193" t="s">
        <v>13015</v>
      </c>
      <c r="K2834" s="193" t="s">
        <v>7124</v>
      </c>
      <c r="L2834" s="193" t="s">
        <v>2878</v>
      </c>
      <c r="M2834" s="193" t="s">
        <v>7132</v>
      </c>
      <c r="N2834" s="193" t="s">
        <v>13009</v>
      </c>
      <c r="O2834" s="193"/>
      <c r="P2834" s="219" t="n">
        <v>38718</v>
      </c>
      <c r="Q2834" s="219" t="n">
        <v>39082</v>
      </c>
      <c r="R2834" s="193"/>
      <c r="S2834" s="193" t="s">
        <v>7117</v>
      </c>
      <c r="T2834" s="193" t="n">
        <v>4.4</v>
      </c>
      <c r="U2834" s="193"/>
      <c r="V2834" s="193"/>
      <c r="W2834" s="193" t="s">
        <v>11510</v>
      </c>
      <c r="X2834" s="196"/>
      <c r="Y2834" s="196"/>
      <c r="Z2834" s="196" t="n">
        <v>1</v>
      </c>
      <c r="AE2834" s="94" t="e">
        <f aca="false" t="array" ref="AE2834:AK2834">_xlfn.torow(_xlfn.unique(_xlfn._xlws.filter(cat_table[Subsector],$E2834=cat_table[Sector],"")))</f>
        <v>#NAME?</v>
      </c>
      <c r="AF2834" s="94" t="e">
        <v>#NAME?</v>
      </c>
      <c r="AG2834" s="94" t="e">
        <v>#NAME?</v>
      </c>
      <c r="AH2834" s="94" t="e">
        <v>#NAME?</v>
      </c>
      <c r="AI2834" s="94" t="e">
        <v>#NAME?</v>
      </c>
      <c r="AJ2834" s="94" t="e">
        <v>#NAME?</v>
      </c>
      <c r="AK2834" s="94" t="e">
        <v>#NAME?</v>
      </c>
      <c r="AO2834" s="94" t="e">
        <f aca="false" t="array" ref="AO2834:AT2834">_xlfn.torow(_xlfn.unique(_xlfn._xlws.filter(cat_table[Sub-subsector],($E2834=cat_table[Sector])*($F2834=cat_table[Subsector]),"")))</f>
        <v>#NAME?</v>
      </c>
      <c r="AP2834" s="94" t="e">
        <v>#NAME?</v>
      </c>
      <c r="AQ2834" s="94" t="e">
        <v>#NAME?</v>
      </c>
      <c r="AR2834" s="94" t="e">
        <v>#NAME?</v>
      </c>
      <c r="AS2834" s="94" t="e">
        <v>#NAME?</v>
      </c>
      <c r="AT2834" s="94" t="e">
        <v>#NAME?</v>
      </c>
    </row>
    <row r="2835" customFormat="false" ht="15" hidden="false" customHeight="true" outlineLevel="0" collapsed="false">
      <c r="A2835" s="193" t="s">
        <v>13020</v>
      </c>
      <c r="B2835" s="20" t="str">
        <f aca="false">INDEX(Table2[], MATCH(L2835, Location_ID!$D$2:$D$648, 0), 1)</f>
        <v>ad6b2e7f-09cc-407f-b639-def4f5495508</v>
      </c>
      <c r="C2835" s="193" t="s">
        <v>1329</v>
      </c>
      <c r="D2835" s="273" t="s">
        <v>354</v>
      </c>
      <c r="E2835" s="193" t="s">
        <v>7134</v>
      </c>
      <c r="F2835" s="193" t="s">
        <v>7135</v>
      </c>
      <c r="G2835" s="193"/>
      <c r="H2835" s="196"/>
      <c r="I2835" s="193" t="s">
        <v>13007</v>
      </c>
      <c r="J2835" s="193" t="s">
        <v>13008</v>
      </c>
      <c r="K2835" s="193" t="s">
        <v>7128</v>
      </c>
      <c r="L2835" s="193" t="s">
        <v>1839</v>
      </c>
      <c r="M2835" s="193" t="s">
        <v>7132</v>
      </c>
      <c r="N2835" s="193" t="s">
        <v>13009</v>
      </c>
      <c r="O2835" s="193"/>
      <c r="P2835" s="219" t="n">
        <v>39083</v>
      </c>
      <c r="Q2835" s="219" t="n">
        <v>39447</v>
      </c>
      <c r="R2835" s="193"/>
      <c r="S2835" s="193" t="s">
        <v>7117</v>
      </c>
      <c r="T2835" s="193" t="n">
        <v>12.3</v>
      </c>
      <c r="U2835" s="193"/>
      <c r="V2835" s="193"/>
      <c r="W2835" s="193" t="s">
        <v>11510</v>
      </c>
      <c r="X2835" s="196"/>
      <c r="Y2835" s="196"/>
      <c r="Z2835" s="196" t="n">
        <v>1</v>
      </c>
      <c r="AE2835" s="94" t="e">
        <f aca="false" t="array" ref="AE2835:AK2835">_xlfn.torow(_xlfn.unique(_xlfn._xlws.filter(cat_table[Subsector],$E2835=cat_table[Sector],"")))</f>
        <v>#NAME?</v>
      </c>
      <c r="AF2835" s="94" t="e">
        <v>#NAME?</v>
      </c>
      <c r="AG2835" s="94" t="e">
        <v>#NAME?</v>
      </c>
      <c r="AH2835" s="94" t="e">
        <v>#NAME?</v>
      </c>
      <c r="AI2835" s="94" t="e">
        <v>#NAME?</v>
      </c>
      <c r="AJ2835" s="94" t="e">
        <v>#NAME?</v>
      </c>
      <c r="AK2835" s="94" t="e">
        <v>#NAME?</v>
      </c>
      <c r="AO2835" s="94" t="e">
        <f aca="false" t="array" ref="AO2835:AT2835">_xlfn.torow(_xlfn.unique(_xlfn._xlws.filter(cat_table[Sub-subsector],($E2835=cat_table[Sector])*($F2835=cat_table[Subsector]),"")))</f>
        <v>#NAME?</v>
      </c>
      <c r="AP2835" s="94" t="e">
        <v>#NAME?</v>
      </c>
      <c r="AQ2835" s="94" t="e">
        <v>#NAME?</v>
      </c>
      <c r="AR2835" s="94" t="e">
        <v>#NAME?</v>
      </c>
      <c r="AS2835" s="94" t="e">
        <v>#NAME?</v>
      </c>
      <c r="AT2835" s="94" t="e">
        <v>#NAME?</v>
      </c>
    </row>
    <row r="2836" customFormat="false" ht="15" hidden="false" customHeight="true" outlineLevel="0" collapsed="false">
      <c r="A2836" s="193" t="s">
        <v>13021</v>
      </c>
      <c r="B2836" s="20" t="str">
        <f aca="false">INDEX(Table2[], MATCH(L2836, Location_ID!$D$2:$D$648, 0), 1)</f>
        <v>5122b23d-6a5e-4c89-b12e-624825118607</v>
      </c>
      <c r="C2836" s="193" t="s">
        <v>1329</v>
      </c>
      <c r="D2836" s="273" t="s">
        <v>354</v>
      </c>
      <c r="E2836" s="193" t="s">
        <v>7134</v>
      </c>
      <c r="F2836" s="193" t="s">
        <v>7135</v>
      </c>
      <c r="G2836" s="193"/>
      <c r="H2836" s="196"/>
      <c r="I2836" s="193" t="s">
        <v>13007</v>
      </c>
      <c r="J2836" s="193" t="s">
        <v>13011</v>
      </c>
      <c r="K2836" s="193" t="s">
        <v>7124</v>
      </c>
      <c r="L2836" s="193" t="s">
        <v>2310</v>
      </c>
      <c r="M2836" s="193" t="s">
        <v>7132</v>
      </c>
      <c r="N2836" s="193" t="s">
        <v>13009</v>
      </c>
      <c r="O2836" s="193"/>
      <c r="P2836" s="219" t="n">
        <v>39083</v>
      </c>
      <c r="Q2836" s="219" t="n">
        <v>39447</v>
      </c>
      <c r="R2836" s="193"/>
      <c r="S2836" s="193" t="s">
        <v>7117</v>
      </c>
      <c r="T2836" s="193" t="n">
        <v>3.6</v>
      </c>
      <c r="U2836" s="193"/>
      <c r="V2836" s="193"/>
      <c r="W2836" s="193" t="s">
        <v>11510</v>
      </c>
      <c r="X2836" s="196"/>
      <c r="Y2836" s="196"/>
      <c r="Z2836" s="196" t="n">
        <v>1</v>
      </c>
      <c r="AE2836" s="94" t="e">
        <f aca="false" t="array" ref="AE2836:AK2836">_xlfn.torow(_xlfn.unique(_xlfn._xlws.filter(cat_table[Subsector],$E2836=cat_table[Sector],"")))</f>
        <v>#NAME?</v>
      </c>
      <c r="AF2836" s="94" t="e">
        <v>#NAME?</v>
      </c>
      <c r="AG2836" s="94" t="e">
        <v>#NAME?</v>
      </c>
      <c r="AH2836" s="94" t="e">
        <v>#NAME?</v>
      </c>
      <c r="AI2836" s="94" t="e">
        <v>#NAME?</v>
      </c>
      <c r="AJ2836" s="94" t="e">
        <v>#NAME?</v>
      </c>
      <c r="AK2836" s="94" t="e">
        <v>#NAME?</v>
      </c>
      <c r="AO2836" s="94" t="e">
        <f aca="false" t="array" ref="AO2836:AT2836">_xlfn.torow(_xlfn.unique(_xlfn._xlws.filter(cat_table[Sub-subsector],($E2836=cat_table[Sector])*($F2836=cat_table[Subsector]),"")))</f>
        <v>#NAME?</v>
      </c>
      <c r="AP2836" s="94" t="e">
        <v>#NAME?</v>
      </c>
      <c r="AQ2836" s="94" t="e">
        <v>#NAME?</v>
      </c>
      <c r="AR2836" s="94" t="e">
        <v>#NAME?</v>
      </c>
      <c r="AS2836" s="94" t="e">
        <v>#NAME?</v>
      </c>
      <c r="AT2836" s="94" t="e">
        <v>#NAME?</v>
      </c>
    </row>
    <row r="2837" customFormat="false" ht="15" hidden="false" customHeight="true" outlineLevel="0" collapsed="false">
      <c r="A2837" s="193" t="s">
        <v>13022</v>
      </c>
      <c r="B2837" s="20" t="str">
        <f aca="false">INDEX(Table2[], MATCH(L2837, Location_ID!$D$2:$D$648, 0), 1)</f>
        <v>b4bfe272-dcea-45ac-999c-fc1d038e3d39</v>
      </c>
      <c r="C2837" s="193" t="s">
        <v>1329</v>
      </c>
      <c r="D2837" s="273" t="s">
        <v>354</v>
      </c>
      <c r="E2837" s="193" t="s">
        <v>7134</v>
      </c>
      <c r="F2837" s="193" t="s">
        <v>7135</v>
      </c>
      <c r="G2837" s="193"/>
      <c r="H2837" s="196"/>
      <c r="I2837" s="193" t="s">
        <v>13007</v>
      </c>
      <c r="J2837" s="193" t="s">
        <v>13013</v>
      </c>
      <c r="K2837" s="193" t="s">
        <v>7124</v>
      </c>
      <c r="L2837" s="193" t="s">
        <v>2876</v>
      </c>
      <c r="M2837" s="193" t="s">
        <v>7132</v>
      </c>
      <c r="N2837" s="193" t="s">
        <v>13009</v>
      </c>
      <c r="O2837" s="193"/>
      <c r="P2837" s="219" t="n">
        <v>39083</v>
      </c>
      <c r="Q2837" s="219" t="n">
        <v>39447</v>
      </c>
      <c r="R2837" s="193"/>
      <c r="S2837" s="193" t="s">
        <v>7117</v>
      </c>
      <c r="T2837" s="193" t="n">
        <v>4</v>
      </c>
      <c r="U2837" s="193"/>
      <c r="V2837" s="193"/>
      <c r="W2837" s="193" t="s">
        <v>11510</v>
      </c>
      <c r="X2837" s="196"/>
      <c r="Y2837" s="196"/>
      <c r="Z2837" s="196" t="n">
        <v>1</v>
      </c>
      <c r="AE2837" s="94" t="e">
        <f aca="false" t="array" ref="AE2837:AK2837">_xlfn.torow(_xlfn.unique(_xlfn._xlws.filter(cat_table[Subsector],$E2837=cat_table[Sector],"")))</f>
        <v>#NAME?</v>
      </c>
      <c r="AF2837" s="94" t="e">
        <v>#NAME?</v>
      </c>
      <c r="AG2837" s="94" t="e">
        <v>#NAME?</v>
      </c>
      <c r="AH2837" s="94" t="e">
        <v>#NAME?</v>
      </c>
      <c r="AI2837" s="94" t="e">
        <v>#NAME?</v>
      </c>
      <c r="AJ2837" s="94" t="e">
        <v>#NAME?</v>
      </c>
      <c r="AK2837" s="94" t="e">
        <v>#NAME?</v>
      </c>
      <c r="AO2837" s="94" t="e">
        <f aca="false" t="array" ref="AO2837:AT2837">_xlfn.torow(_xlfn.unique(_xlfn._xlws.filter(cat_table[Sub-subsector],($E2837=cat_table[Sector])*($F2837=cat_table[Subsector]),"")))</f>
        <v>#NAME?</v>
      </c>
      <c r="AP2837" s="94" t="e">
        <v>#NAME?</v>
      </c>
      <c r="AQ2837" s="94" t="e">
        <v>#NAME?</v>
      </c>
      <c r="AR2837" s="94" t="e">
        <v>#NAME?</v>
      </c>
      <c r="AS2837" s="94" t="e">
        <v>#NAME?</v>
      </c>
      <c r="AT2837" s="94" t="e">
        <v>#NAME?</v>
      </c>
    </row>
    <row r="2838" customFormat="false" ht="15" hidden="false" customHeight="true" outlineLevel="0" collapsed="false">
      <c r="A2838" s="193" t="s">
        <v>13023</v>
      </c>
      <c r="B2838" s="20" t="str">
        <f aca="false">INDEX(Table2[], MATCH(L2838, Location_ID!$D$2:$D$648, 0), 1)</f>
        <v>ee00b72a-e388-4d9c-88f5-0c7d5e45e5cf</v>
      </c>
      <c r="C2838" s="193" t="s">
        <v>1329</v>
      </c>
      <c r="D2838" s="273" t="s">
        <v>354</v>
      </c>
      <c r="E2838" s="193" t="s">
        <v>7134</v>
      </c>
      <c r="F2838" s="193" t="s">
        <v>7135</v>
      </c>
      <c r="G2838" s="193"/>
      <c r="H2838" s="196"/>
      <c r="I2838" s="193" t="s">
        <v>13007</v>
      </c>
      <c r="J2838" s="193" t="s">
        <v>13015</v>
      </c>
      <c r="K2838" s="193" t="s">
        <v>7124</v>
      </c>
      <c r="L2838" s="193" t="s">
        <v>2878</v>
      </c>
      <c r="M2838" s="193" t="s">
        <v>7132</v>
      </c>
      <c r="N2838" s="193" t="s">
        <v>13009</v>
      </c>
      <c r="O2838" s="193"/>
      <c r="P2838" s="219" t="n">
        <v>39083</v>
      </c>
      <c r="Q2838" s="219" t="n">
        <v>39447</v>
      </c>
      <c r="R2838" s="193"/>
      <c r="S2838" s="193" t="s">
        <v>7117</v>
      </c>
      <c r="T2838" s="193" t="n">
        <v>4.7</v>
      </c>
      <c r="U2838" s="193"/>
      <c r="V2838" s="193"/>
      <c r="W2838" s="193" t="s">
        <v>11510</v>
      </c>
      <c r="X2838" s="196"/>
      <c r="Y2838" s="196"/>
      <c r="Z2838" s="196" t="n">
        <v>1</v>
      </c>
      <c r="AE2838" s="94" t="e">
        <f aca="false" t="array" ref="AE2838:AK2838">_xlfn.torow(_xlfn.unique(_xlfn._xlws.filter(cat_table[Subsector],$E2838=cat_table[Sector],"")))</f>
        <v>#NAME?</v>
      </c>
      <c r="AF2838" s="94" t="e">
        <v>#NAME?</v>
      </c>
      <c r="AG2838" s="94" t="e">
        <v>#NAME?</v>
      </c>
      <c r="AH2838" s="94" t="e">
        <v>#NAME?</v>
      </c>
      <c r="AI2838" s="94" t="e">
        <v>#NAME?</v>
      </c>
      <c r="AJ2838" s="94" t="e">
        <v>#NAME?</v>
      </c>
      <c r="AK2838" s="94" t="e">
        <v>#NAME?</v>
      </c>
      <c r="AO2838" s="94" t="e">
        <f aca="false" t="array" ref="AO2838:AT2838">_xlfn.torow(_xlfn.unique(_xlfn._xlws.filter(cat_table[Sub-subsector],($E2838=cat_table[Sector])*($F2838=cat_table[Subsector]),"")))</f>
        <v>#NAME?</v>
      </c>
      <c r="AP2838" s="94" t="e">
        <v>#NAME?</v>
      </c>
      <c r="AQ2838" s="94" t="e">
        <v>#NAME?</v>
      </c>
      <c r="AR2838" s="94" t="e">
        <v>#NAME?</v>
      </c>
      <c r="AS2838" s="94" t="e">
        <v>#NAME?</v>
      </c>
      <c r="AT2838" s="94" t="e">
        <v>#NAME?</v>
      </c>
    </row>
    <row r="2839" customFormat="false" ht="15" hidden="false" customHeight="true" outlineLevel="0" collapsed="false">
      <c r="A2839" s="193" t="s">
        <v>13024</v>
      </c>
      <c r="B2839" s="20" t="str">
        <f aca="false">INDEX(Table2[], MATCH(L2839, Location_ID!$D$2:$D$648, 0), 1)</f>
        <v>ad6b2e7f-09cc-407f-b639-def4f5495508</v>
      </c>
      <c r="C2839" s="193" t="s">
        <v>1329</v>
      </c>
      <c r="D2839" s="273" t="s">
        <v>354</v>
      </c>
      <c r="E2839" s="193" t="s">
        <v>7134</v>
      </c>
      <c r="F2839" s="193" t="s">
        <v>7135</v>
      </c>
      <c r="G2839" s="193"/>
      <c r="H2839" s="196"/>
      <c r="I2839" s="193" t="s">
        <v>13007</v>
      </c>
      <c r="J2839" s="193" t="s">
        <v>13008</v>
      </c>
      <c r="K2839" s="193" t="s">
        <v>7128</v>
      </c>
      <c r="L2839" s="193" t="s">
        <v>1839</v>
      </c>
      <c r="M2839" s="193" t="s">
        <v>7132</v>
      </c>
      <c r="N2839" s="193" t="s">
        <v>13009</v>
      </c>
      <c r="O2839" s="193"/>
      <c r="P2839" s="219" t="n">
        <v>39448</v>
      </c>
      <c r="Q2839" s="219" t="n">
        <v>39813</v>
      </c>
      <c r="R2839" s="193"/>
      <c r="S2839" s="193" t="s">
        <v>7117</v>
      </c>
      <c r="T2839" s="193" t="n">
        <v>13.2</v>
      </c>
      <c r="U2839" s="193"/>
      <c r="V2839" s="193"/>
      <c r="W2839" s="193" t="s">
        <v>11510</v>
      </c>
      <c r="X2839" s="196"/>
      <c r="Y2839" s="196"/>
      <c r="Z2839" s="196" t="n">
        <v>1</v>
      </c>
      <c r="AE2839" s="94" t="e">
        <f aca="false" t="array" ref="AE2839:AK2839">_xlfn.torow(_xlfn.unique(_xlfn._xlws.filter(cat_table[Subsector],$E2839=cat_table[Sector],"")))</f>
        <v>#NAME?</v>
      </c>
      <c r="AF2839" s="94" t="e">
        <v>#NAME?</v>
      </c>
      <c r="AG2839" s="94" t="e">
        <v>#NAME?</v>
      </c>
      <c r="AH2839" s="94" t="e">
        <v>#NAME?</v>
      </c>
      <c r="AI2839" s="94" t="e">
        <v>#NAME?</v>
      </c>
      <c r="AJ2839" s="94" t="e">
        <v>#NAME?</v>
      </c>
      <c r="AK2839" s="94" t="e">
        <v>#NAME?</v>
      </c>
      <c r="AO2839" s="94" t="e">
        <f aca="false" t="array" ref="AO2839:AT2839">_xlfn.torow(_xlfn.unique(_xlfn._xlws.filter(cat_table[Sub-subsector],($E2839=cat_table[Sector])*($F2839=cat_table[Subsector]),"")))</f>
        <v>#NAME?</v>
      </c>
      <c r="AP2839" s="94" t="e">
        <v>#NAME?</v>
      </c>
      <c r="AQ2839" s="94" t="e">
        <v>#NAME?</v>
      </c>
      <c r="AR2839" s="94" t="e">
        <v>#NAME?</v>
      </c>
      <c r="AS2839" s="94" t="e">
        <v>#NAME?</v>
      </c>
      <c r="AT2839" s="94" t="e">
        <v>#NAME?</v>
      </c>
    </row>
    <row r="2840" customFormat="false" ht="15" hidden="false" customHeight="true" outlineLevel="0" collapsed="false">
      <c r="A2840" s="193" t="s">
        <v>13025</v>
      </c>
      <c r="B2840" s="20" t="str">
        <f aca="false">INDEX(Table2[], MATCH(L2840, Location_ID!$D$2:$D$648, 0), 1)</f>
        <v>5122b23d-6a5e-4c89-b12e-624825118607</v>
      </c>
      <c r="C2840" s="193" t="s">
        <v>1329</v>
      </c>
      <c r="D2840" s="273" t="s">
        <v>354</v>
      </c>
      <c r="E2840" s="193" t="s">
        <v>7134</v>
      </c>
      <c r="F2840" s="193" t="s">
        <v>7135</v>
      </c>
      <c r="G2840" s="193"/>
      <c r="H2840" s="196"/>
      <c r="I2840" s="193" t="s">
        <v>13007</v>
      </c>
      <c r="J2840" s="193" t="s">
        <v>13011</v>
      </c>
      <c r="K2840" s="193" t="s">
        <v>7124</v>
      </c>
      <c r="L2840" s="193" t="s">
        <v>2310</v>
      </c>
      <c r="M2840" s="193" t="s">
        <v>7132</v>
      </c>
      <c r="N2840" s="193" t="s">
        <v>13009</v>
      </c>
      <c r="O2840" s="193"/>
      <c r="P2840" s="219" t="n">
        <v>39448</v>
      </c>
      <c r="Q2840" s="219" t="n">
        <v>39813</v>
      </c>
      <c r="R2840" s="193"/>
      <c r="S2840" s="193" t="s">
        <v>7117</v>
      </c>
      <c r="T2840" s="193" t="n">
        <v>3.7</v>
      </c>
      <c r="U2840" s="193"/>
      <c r="V2840" s="193"/>
      <c r="W2840" s="193" t="s">
        <v>11510</v>
      </c>
      <c r="X2840" s="196"/>
      <c r="Y2840" s="196"/>
      <c r="Z2840" s="196" t="n">
        <v>1</v>
      </c>
      <c r="AE2840" s="94" t="e">
        <f aca="false" t="array" ref="AE2840:AK2840">_xlfn.torow(_xlfn.unique(_xlfn._xlws.filter(cat_table[Subsector],$E2840=cat_table[Sector],"")))</f>
        <v>#NAME?</v>
      </c>
      <c r="AF2840" s="94" t="e">
        <v>#NAME?</v>
      </c>
      <c r="AG2840" s="94" t="e">
        <v>#NAME?</v>
      </c>
      <c r="AH2840" s="94" t="e">
        <v>#NAME?</v>
      </c>
      <c r="AI2840" s="94" t="e">
        <v>#NAME?</v>
      </c>
      <c r="AJ2840" s="94" t="e">
        <v>#NAME?</v>
      </c>
      <c r="AK2840" s="94" t="e">
        <v>#NAME?</v>
      </c>
      <c r="AO2840" s="94" t="e">
        <f aca="false" t="array" ref="AO2840:AT2840">_xlfn.torow(_xlfn.unique(_xlfn._xlws.filter(cat_table[Sub-subsector],($E2840=cat_table[Sector])*($F2840=cat_table[Subsector]),"")))</f>
        <v>#NAME?</v>
      </c>
      <c r="AP2840" s="94" t="e">
        <v>#NAME?</v>
      </c>
      <c r="AQ2840" s="94" t="e">
        <v>#NAME?</v>
      </c>
      <c r="AR2840" s="94" t="e">
        <v>#NAME?</v>
      </c>
      <c r="AS2840" s="94" t="e">
        <v>#NAME?</v>
      </c>
      <c r="AT2840" s="94" t="e">
        <v>#NAME?</v>
      </c>
    </row>
    <row r="2841" customFormat="false" ht="15" hidden="false" customHeight="true" outlineLevel="0" collapsed="false">
      <c r="A2841" s="193" t="s">
        <v>13026</v>
      </c>
      <c r="B2841" s="20" t="str">
        <f aca="false">INDEX(Table2[], MATCH(L2841, Location_ID!$D$2:$D$648, 0), 1)</f>
        <v>b4bfe272-dcea-45ac-999c-fc1d038e3d39</v>
      </c>
      <c r="C2841" s="193" t="s">
        <v>1329</v>
      </c>
      <c r="D2841" s="273" t="s">
        <v>354</v>
      </c>
      <c r="E2841" s="193" t="s">
        <v>7134</v>
      </c>
      <c r="F2841" s="193" t="s">
        <v>7135</v>
      </c>
      <c r="G2841" s="193"/>
      <c r="H2841" s="196"/>
      <c r="I2841" s="193" t="s">
        <v>13007</v>
      </c>
      <c r="J2841" s="193" t="s">
        <v>13013</v>
      </c>
      <c r="K2841" s="193" t="s">
        <v>7124</v>
      </c>
      <c r="L2841" s="193" t="s">
        <v>2876</v>
      </c>
      <c r="M2841" s="193" t="s">
        <v>7132</v>
      </c>
      <c r="N2841" s="193" t="s">
        <v>13009</v>
      </c>
      <c r="O2841" s="193"/>
      <c r="P2841" s="219" t="n">
        <v>39448</v>
      </c>
      <c r="Q2841" s="219" t="n">
        <v>39813</v>
      </c>
      <c r="R2841" s="193"/>
      <c r="S2841" s="193" t="s">
        <v>7117</v>
      </c>
      <c r="T2841" s="193" t="n">
        <v>4.2</v>
      </c>
      <c r="U2841" s="193"/>
      <c r="V2841" s="193"/>
      <c r="W2841" s="193" t="s">
        <v>11510</v>
      </c>
      <c r="X2841" s="196"/>
      <c r="Y2841" s="196"/>
      <c r="Z2841" s="196" t="n">
        <v>1</v>
      </c>
      <c r="AE2841" s="94" t="e">
        <f aca="false" t="array" ref="AE2841:AK2841">_xlfn.torow(_xlfn.unique(_xlfn._xlws.filter(cat_table[Subsector],$E2841=cat_table[Sector],"")))</f>
        <v>#NAME?</v>
      </c>
      <c r="AF2841" s="94" t="e">
        <v>#NAME?</v>
      </c>
      <c r="AG2841" s="94" t="e">
        <v>#NAME?</v>
      </c>
      <c r="AH2841" s="94" t="e">
        <v>#NAME?</v>
      </c>
      <c r="AI2841" s="94" t="e">
        <v>#NAME?</v>
      </c>
      <c r="AJ2841" s="94" t="e">
        <v>#NAME?</v>
      </c>
      <c r="AK2841" s="94" t="e">
        <v>#NAME?</v>
      </c>
      <c r="AO2841" s="94" t="e">
        <f aca="false" t="array" ref="AO2841:AT2841">_xlfn.torow(_xlfn.unique(_xlfn._xlws.filter(cat_table[Sub-subsector],($E2841=cat_table[Sector])*($F2841=cat_table[Subsector]),"")))</f>
        <v>#NAME?</v>
      </c>
      <c r="AP2841" s="94" t="e">
        <v>#NAME?</v>
      </c>
      <c r="AQ2841" s="94" t="e">
        <v>#NAME?</v>
      </c>
      <c r="AR2841" s="94" t="e">
        <v>#NAME?</v>
      </c>
      <c r="AS2841" s="94" t="e">
        <v>#NAME?</v>
      </c>
      <c r="AT2841" s="94" t="e">
        <v>#NAME?</v>
      </c>
    </row>
    <row r="2842" customFormat="false" ht="15" hidden="false" customHeight="true" outlineLevel="0" collapsed="false">
      <c r="A2842" s="193" t="s">
        <v>13027</v>
      </c>
      <c r="B2842" s="20" t="str">
        <f aca="false">INDEX(Table2[], MATCH(L2842, Location_ID!$D$2:$D$648, 0), 1)</f>
        <v>ee00b72a-e388-4d9c-88f5-0c7d5e45e5cf</v>
      </c>
      <c r="C2842" s="193" t="s">
        <v>1329</v>
      </c>
      <c r="D2842" s="273" t="s">
        <v>354</v>
      </c>
      <c r="E2842" s="193" t="s">
        <v>7134</v>
      </c>
      <c r="F2842" s="193" t="s">
        <v>7135</v>
      </c>
      <c r="G2842" s="193"/>
      <c r="H2842" s="196"/>
      <c r="I2842" s="193" t="s">
        <v>13007</v>
      </c>
      <c r="J2842" s="193" t="s">
        <v>13015</v>
      </c>
      <c r="K2842" s="193" t="s">
        <v>7124</v>
      </c>
      <c r="L2842" s="193" t="s">
        <v>2878</v>
      </c>
      <c r="M2842" s="193" t="s">
        <v>7132</v>
      </c>
      <c r="N2842" s="193" t="s">
        <v>13009</v>
      </c>
      <c r="O2842" s="193"/>
      <c r="P2842" s="219" t="n">
        <v>39448</v>
      </c>
      <c r="Q2842" s="219" t="n">
        <v>39813</v>
      </c>
      <c r="R2842" s="193"/>
      <c r="S2842" s="193" t="s">
        <v>7117</v>
      </c>
      <c r="T2842" s="193" t="n">
        <v>5.2</v>
      </c>
      <c r="U2842" s="193"/>
      <c r="V2842" s="193"/>
      <c r="W2842" s="193" t="s">
        <v>11510</v>
      </c>
      <c r="X2842" s="196"/>
      <c r="Y2842" s="196"/>
      <c r="Z2842" s="196" t="n">
        <v>1</v>
      </c>
      <c r="AE2842" s="94" t="e">
        <f aca="false" t="array" ref="AE2842:AK2842">_xlfn.torow(_xlfn.unique(_xlfn._xlws.filter(cat_table[Subsector],$E2842=cat_table[Sector],"")))</f>
        <v>#NAME?</v>
      </c>
      <c r="AF2842" s="94" t="e">
        <v>#NAME?</v>
      </c>
      <c r="AG2842" s="94" t="e">
        <v>#NAME?</v>
      </c>
      <c r="AH2842" s="94" t="e">
        <v>#NAME?</v>
      </c>
      <c r="AI2842" s="94" t="e">
        <v>#NAME?</v>
      </c>
      <c r="AJ2842" s="94" t="e">
        <v>#NAME?</v>
      </c>
      <c r="AK2842" s="94" t="e">
        <v>#NAME?</v>
      </c>
      <c r="AO2842" s="94" t="e">
        <f aca="false" t="array" ref="AO2842:AT2842">_xlfn.torow(_xlfn.unique(_xlfn._xlws.filter(cat_table[Sub-subsector],($E2842=cat_table[Sector])*($F2842=cat_table[Subsector]),"")))</f>
        <v>#NAME?</v>
      </c>
      <c r="AP2842" s="94" t="e">
        <v>#NAME?</v>
      </c>
      <c r="AQ2842" s="94" t="e">
        <v>#NAME?</v>
      </c>
      <c r="AR2842" s="94" t="e">
        <v>#NAME?</v>
      </c>
      <c r="AS2842" s="94" t="e">
        <v>#NAME?</v>
      </c>
      <c r="AT2842" s="94" t="e">
        <v>#NAME?</v>
      </c>
    </row>
    <row r="2843" customFormat="false" ht="15" hidden="false" customHeight="true" outlineLevel="0" collapsed="false">
      <c r="A2843" s="193" t="s">
        <v>13028</v>
      </c>
      <c r="B2843" s="20" t="str">
        <f aca="false">INDEX(Table2[], MATCH(L2843, Location_ID!$D$2:$D$648, 0), 1)</f>
        <v>ad6b2e7f-09cc-407f-b639-def4f5495508</v>
      </c>
      <c r="C2843" s="193" t="s">
        <v>1329</v>
      </c>
      <c r="D2843" s="273" t="s">
        <v>354</v>
      </c>
      <c r="E2843" s="193" t="s">
        <v>7134</v>
      </c>
      <c r="F2843" s="193" t="s">
        <v>7135</v>
      </c>
      <c r="G2843" s="193"/>
      <c r="H2843" s="196"/>
      <c r="I2843" s="193" t="s">
        <v>13007</v>
      </c>
      <c r="J2843" s="193" t="s">
        <v>13008</v>
      </c>
      <c r="K2843" s="193" t="s">
        <v>7128</v>
      </c>
      <c r="L2843" s="193" t="s">
        <v>1839</v>
      </c>
      <c r="M2843" s="193" t="s">
        <v>7132</v>
      </c>
      <c r="N2843" s="193" t="s">
        <v>13009</v>
      </c>
      <c r="O2843" s="193"/>
      <c r="P2843" s="219" t="n">
        <v>39814</v>
      </c>
      <c r="Q2843" s="219" t="n">
        <v>40178</v>
      </c>
      <c r="R2843" s="193"/>
      <c r="S2843" s="193" t="s">
        <v>7117</v>
      </c>
      <c r="T2843" s="193" t="n">
        <v>13.6</v>
      </c>
      <c r="U2843" s="193"/>
      <c r="V2843" s="193"/>
      <c r="W2843" s="193" t="s">
        <v>11510</v>
      </c>
      <c r="X2843" s="196"/>
      <c r="Y2843" s="196"/>
      <c r="Z2843" s="196" t="n">
        <v>1</v>
      </c>
      <c r="AE2843" s="94" t="e">
        <f aca="false" t="array" ref="AE2843:AK2843">_xlfn.torow(_xlfn.unique(_xlfn._xlws.filter(cat_table[Subsector],$E2843=cat_table[Sector],"")))</f>
        <v>#NAME?</v>
      </c>
      <c r="AF2843" s="94" t="e">
        <v>#NAME?</v>
      </c>
      <c r="AG2843" s="94" t="e">
        <v>#NAME?</v>
      </c>
      <c r="AH2843" s="94" t="e">
        <v>#NAME?</v>
      </c>
      <c r="AI2843" s="94" t="e">
        <v>#NAME?</v>
      </c>
      <c r="AJ2843" s="94" t="e">
        <v>#NAME?</v>
      </c>
      <c r="AK2843" s="94" t="e">
        <v>#NAME?</v>
      </c>
      <c r="AO2843" s="94" t="e">
        <f aca="false" t="array" ref="AO2843:AT2843">_xlfn.torow(_xlfn.unique(_xlfn._xlws.filter(cat_table[Sub-subsector],($E2843=cat_table[Sector])*($F2843=cat_table[Subsector]),"")))</f>
        <v>#NAME?</v>
      </c>
      <c r="AP2843" s="94" t="e">
        <v>#NAME?</v>
      </c>
      <c r="AQ2843" s="94" t="e">
        <v>#NAME?</v>
      </c>
      <c r="AR2843" s="94" t="e">
        <v>#NAME?</v>
      </c>
      <c r="AS2843" s="94" t="e">
        <v>#NAME?</v>
      </c>
      <c r="AT2843" s="94" t="e">
        <v>#NAME?</v>
      </c>
    </row>
    <row r="2844" customFormat="false" ht="15" hidden="false" customHeight="true" outlineLevel="0" collapsed="false">
      <c r="A2844" s="193" t="s">
        <v>13029</v>
      </c>
      <c r="B2844" s="20" t="str">
        <f aca="false">INDEX(Table2[], MATCH(L2844, Location_ID!$D$2:$D$648, 0), 1)</f>
        <v>5122b23d-6a5e-4c89-b12e-624825118607</v>
      </c>
      <c r="C2844" s="193" t="s">
        <v>1329</v>
      </c>
      <c r="D2844" s="273" t="s">
        <v>354</v>
      </c>
      <c r="E2844" s="193" t="s">
        <v>7134</v>
      </c>
      <c r="F2844" s="193" t="s">
        <v>7135</v>
      </c>
      <c r="G2844" s="193"/>
      <c r="H2844" s="196"/>
      <c r="I2844" s="193" t="s">
        <v>13007</v>
      </c>
      <c r="J2844" s="193" t="s">
        <v>13011</v>
      </c>
      <c r="K2844" s="193" t="s">
        <v>7124</v>
      </c>
      <c r="L2844" s="193" t="s">
        <v>2310</v>
      </c>
      <c r="M2844" s="193" t="s">
        <v>7132</v>
      </c>
      <c r="N2844" s="193" t="s">
        <v>13009</v>
      </c>
      <c r="O2844" s="193"/>
      <c r="P2844" s="219" t="n">
        <v>39814</v>
      </c>
      <c r="Q2844" s="219" t="n">
        <v>40178</v>
      </c>
      <c r="R2844" s="193"/>
      <c r="S2844" s="193" t="s">
        <v>7117</v>
      </c>
      <c r="T2844" s="193" t="n">
        <v>3.5</v>
      </c>
      <c r="U2844" s="193"/>
      <c r="V2844" s="193"/>
      <c r="W2844" s="193" t="s">
        <v>11510</v>
      </c>
      <c r="X2844" s="196"/>
      <c r="Y2844" s="196"/>
      <c r="Z2844" s="196" t="n">
        <v>1</v>
      </c>
      <c r="AE2844" s="94" t="e">
        <f aca="false" t="array" ref="AE2844:AK2844">_xlfn.torow(_xlfn.unique(_xlfn._xlws.filter(cat_table[Subsector],$E2844=cat_table[Sector],"")))</f>
        <v>#NAME?</v>
      </c>
      <c r="AF2844" s="94" t="e">
        <v>#NAME?</v>
      </c>
      <c r="AG2844" s="94" t="e">
        <v>#NAME?</v>
      </c>
      <c r="AH2844" s="94" t="e">
        <v>#NAME?</v>
      </c>
      <c r="AI2844" s="94" t="e">
        <v>#NAME?</v>
      </c>
      <c r="AJ2844" s="94" t="e">
        <v>#NAME?</v>
      </c>
      <c r="AK2844" s="94" t="e">
        <v>#NAME?</v>
      </c>
      <c r="AO2844" s="94" t="e">
        <f aca="false" t="array" ref="AO2844:AT2844">_xlfn.torow(_xlfn.unique(_xlfn._xlws.filter(cat_table[Sub-subsector],($E2844=cat_table[Sector])*($F2844=cat_table[Subsector]),"")))</f>
        <v>#NAME?</v>
      </c>
      <c r="AP2844" s="94" t="e">
        <v>#NAME?</v>
      </c>
      <c r="AQ2844" s="94" t="e">
        <v>#NAME?</v>
      </c>
      <c r="AR2844" s="94" t="e">
        <v>#NAME?</v>
      </c>
      <c r="AS2844" s="94" t="e">
        <v>#NAME?</v>
      </c>
      <c r="AT2844" s="94" t="e">
        <v>#NAME?</v>
      </c>
    </row>
    <row r="2845" customFormat="false" ht="15" hidden="false" customHeight="true" outlineLevel="0" collapsed="false">
      <c r="A2845" s="193" t="s">
        <v>13030</v>
      </c>
      <c r="B2845" s="20" t="str">
        <f aca="false">INDEX(Table2[], MATCH(L2845, Location_ID!$D$2:$D$648, 0), 1)</f>
        <v>b4bfe272-dcea-45ac-999c-fc1d038e3d39</v>
      </c>
      <c r="C2845" s="193" t="s">
        <v>1329</v>
      </c>
      <c r="D2845" s="273" t="s">
        <v>354</v>
      </c>
      <c r="E2845" s="193" t="s">
        <v>7134</v>
      </c>
      <c r="F2845" s="193" t="s">
        <v>7135</v>
      </c>
      <c r="G2845" s="193"/>
      <c r="H2845" s="196"/>
      <c r="I2845" s="193" t="s">
        <v>13007</v>
      </c>
      <c r="J2845" s="193" t="s">
        <v>13013</v>
      </c>
      <c r="K2845" s="193" t="s">
        <v>7124</v>
      </c>
      <c r="L2845" s="193" t="s">
        <v>2876</v>
      </c>
      <c r="M2845" s="193" t="s">
        <v>7132</v>
      </c>
      <c r="N2845" s="193" t="s">
        <v>13009</v>
      </c>
      <c r="O2845" s="193"/>
      <c r="P2845" s="219" t="n">
        <v>39814</v>
      </c>
      <c r="Q2845" s="219" t="n">
        <v>40178</v>
      </c>
      <c r="R2845" s="193"/>
      <c r="S2845" s="193" t="s">
        <v>7117</v>
      </c>
      <c r="T2845" s="193" t="n">
        <v>4.3</v>
      </c>
      <c r="U2845" s="193"/>
      <c r="V2845" s="193"/>
      <c r="W2845" s="193" t="s">
        <v>11510</v>
      </c>
      <c r="X2845" s="196"/>
      <c r="Y2845" s="196"/>
      <c r="Z2845" s="196" t="n">
        <v>1</v>
      </c>
      <c r="AE2845" s="94" t="e">
        <f aca="false" t="array" ref="AE2845:AK2845">_xlfn.torow(_xlfn.unique(_xlfn._xlws.filter(cat_table[Subsector],$E2845=cat_table[Sector],"")))</f>
        <v>#NAME?</v>
      </c>
      <c r="AF2845" s="94" t="e">
        <v>#NAME?</v>
      </c>
      <c r="AG2845" s="94" t="e">
        <v>#NAME?</v>
      </c>
      <c r="AH2845" s="94" t="e">
        <v>#NAME?</v>
      </c>
      <c r="AI2845" s="94" t="e">
        <v>#NAME?</v>
      </c>
      <c r="AJ2845" s="94" t="e">
        <v>#NAME?</v>
      </c>
      <c r="AK2845" s="94" t="e">
        <v>#NAME?</v>
      </c>
      <c r="AO2845" s="94" t="e">
        <f aca="false" t="array" ref="AO2845:AT2845">_xlfn.torow(_xlfn.unique(_xlfn._xlws.filter(cat_table[Sub-subsector],($E2845=cat_table[Sector])*($F2845=cat_table[Subsector]),"")))</f>
        <v>#NAME?</v>
      </c>
      <c r="AP2845" s="94" t="e">
        <v>#NAME?</v>
      </c>
      <c r="AQ2845" s="94" t="e">
        <v>#NAME?</v>
      </c>
      <c r="AR2845" s="94" t="e">
        <v>#NAME?</v>
      </c>
      <c r="AS2845" s="94" t="e">
        <v>#NAME?</v>
      </c>
      <c r="AT2845" s="94" t="e">
        <v>#NAME?</v>
      </c>
    </row>
    <row r="2846" customFormat="false" ht="15" hidden="false" customHeight="true" outlineLevel="0" collapsed="false">
      <c r="A2846" s="193" t="s">
        <v>13031</v>
      </c>
      <c r="B2846" s="20" t="str">
        <f aca="false">INDEX(Table2[], MATCH(L2846, Location_ID!$D$2:$D$648, 0), 1)</f>
        <v>ee00b72a-e388-4d9c-88f5-0c7d5e45e5cf</v>
      </c>
      <c r="C2846" s="193" t="s">
        <v>1329</v>
      </c>
      <c r="D2846" s="273" t="s">
        <v>354</v>
      </c>
      <c r="E2846" s="193" t="s">
        <v>7134</v>
      </c>
      <c r="F2846" s="193" t="s">
        <v>7135</v>
      </c>
      <c r="G2846" s="193"/>
      <c r="H2846" s="196"/>
      <c r="I2846" s="193" t="s">
        <v>13007</v>
      </c>
      <c r="J2846" s="193" t="s">
        <v>13015</v>
      </c>
      <c r="K2846" s="193" t="s">
        <v>7124</v>
      </c>
      <c r="L2846" s="193" t="s">
        <v>2878</v>
      </c>
      <c r="M2846" s="193" t="s">
        <v>7132</v>
      </c>
      <c r="N2846" s="193" t="s">
        <v>13009</v>
      </c>
      <c r="O2846" s="193"/>
      <c r="P2846" s="219" t="n">
        <v>39814</v>
      </c>
      <c r="Q2846" s="219" t="n">
        <v>40178</v>
      </c>
      <c r="R2846" s="193"/>
      <c r="S2846" s="193" t="s">
        <v>7117</v>
      </c>
      <c r="T2846" s="193" t="n">
        <v>5.9</v>
      </c>
      <c r="U2846" s="193"/>
      <c r="V2846" s="193"/>
      <c r="W2846" s="193" t="s">
        <v>11510</v>
      </c>
      <c r="X2846" s="196"/>
      <c r="Y2846" s="196"/>
      <c r="Z2846" s="196" t="n">
        <v>1</v>
      </c>
      <c r="AE2846" s="94" t="e">
        <f aca="false" t="array" ref="AE2846:AK2846">_xlfn.torow(_xlfn.unique(_xlfn._xlws.filter(cat_table[Subsector],$E2846=cat_table[Sector],"")))</f>
        <v>#NAME?</v>
      </c>
      <c r="AF2846" s="94" t="e">
        <v>#NAME?</v>
      </c>
      <c r="AG2846" s="94" t="e">
        <v>#NAME?</v>
      </c>
      <c r="AH2846" s="94" t="e">
        <v>#NAME?</v>
      </c>
      <c r="AI2846" s="94" t="e">
        <v>#NAME?</v>
      </c>
      <c r="AJ2846" s="94" t="e">
        <v>#NAME?</v>
      </c>
      <c r="AK2846" s="94" t="e">
        <v>#NAME?</v>
      </c>
      <c r="AO2846" s="94" t="e">
        <f aca="false" t="array" ref="AO2846:AT2846">_xlfn.torow(_xlfn.unique(_xlfn._xlws.filter(cat_table[Sub-subsector],($E2846=cat_table[Sector])*($F2846=cat_table[Subsector]),"")))</f>
        <v>#NAME?</v>
      </c>
      <c r="AP2846" s="94" t="e">
        <v>#NAME?</v>
      </c>
      <c r="AQ2846" s="94" t="e">
        <v>#NAME?</v>
      </c>
      <c r="AR2846" s="94" t="e">
        <v>#NAME?</v>
      </c>
      <c r="AS2846" s="94" t="e">
        <v>#NAME?</v>
      </c>
      <c r="AT2846" s="94" t="e">
        <v>#NAME?</v>
      </c>
    </row>
    <row r="2847" customFormat="false" ht="15" hidden="false" customHeight="true" outlineLevel="0" collapsed="false">
      <c r="A2847" s="193" t="s">
        <v>13032</v>
      </c>
      <c r="B2847" s="20" t="str">
        <f aca="false">INDEX(Table2[], MATCH(L2847, Location_ID!$D$2:$D$648, 0), 1)</f>
        <v>ad6b2e7f-09cc-407f-b639-def4f5495508</v>
      </c>
      <c r="C2847" s="193" t="s">
        <v>1329</v>
      </c>
      <c r="D2847" s="273" t="s">
        <v>354</v>
      </c>
      <c r="E2847" s="193" t="s">
        <v>7134</v>
      </c>
      <c r="F2847" s="193" t="s">
        <v>7135</v>
      </c>
      <c r="G2847" s="193"/>
      <c r="H2847" s="196"/>
      <c r="I2847" s="193" t="s">
        <v>13007</v>
      </c>
      <c r="J2847" s="193" t="s">
        <v>13008</v>
      </c>
      <c r="K2847" s="193" t="s">
        <v>7128</v>
      </c>
      <c r="L2847" s="193" t="s">
        <v>1839</v>
      </c>
      <c r="M2847" s="193" t="s">
        <v>7132</v>
      </c>
      <c r="N2847" s="193" t="s">
        <v>13009</v>
      </c>
      <c r="O2847" s="193"/>
      <c r="P2847" s="219" t="n">
        <v>40179</v>
      </c>
      <c r="Q2847" s="219" t="n">
        <v>40543</v>
      </c>
      <c r="R2847" s="193"/>
      <c r="S2847" s="193" t="s">
        <v>7117</v>
      </c>
      <c r="T2847" s="193" t="n">
        <v>15.2</v>
      </c>
      <c r="U2847" s="193"/>
      <c r="V2847" s="193"/>
      <c r="W2847" s="193" t="s">
        <v>11510</v>
      </c>
      <c r="X2847" s="196"/>
      <c r="Y2847" s="196"/>
      <c r="Z2847" s="196" t="n">
        <v>1</v>
      </c>
      <c r="AE2847" s="94" t="e">
        <f aca="false" t="array" ref="AE2847:AK2847">_xlfn.torow(_xlfn.unique(_xlfn._xlws.filter(cat_table[Subsector],$E2847=cat_table[Sector],"")))</f>
        <v>#NAME?</v>
      </c>
      <c r="AF2847" s="94" t="e">
        <v>#NAME?</v>
      </c>
      <c r="AG2847" s="94" t="e">
        <v>#NAME?</v>
      </c>
      <c r="AH2847" s="94" t="e">
        <v>#NAME?</v>
      </c>
      <c r="AI2847" s="94" t="e">
        <v>#NAME?</v>
      </c>
      <c r="AJ2847" s="94" t="e">
        <v>#NAME?</v>
      </c>
      <c r="AK2847" s="94" t="e">
        <v>#NAME?</v>
      </c>
      <c r="AO2847" s="94" t="e">
        <f aca="false" t="array" ref="AO2847:AT2847">_xlfn.torow(_xlfn.unique(_xlfn._xlws.filter(cat_table[Sub-subsector],($E2847=cat_table[Sector])*($F2847=cat_table[Subsector]),"")))</f>
        <v>#NAME?</v>
      </c>
      <c r="AP2847" s="94" t="e">
        <v>#NAME?</v>
      </c>
      <c r="AQ2847" s="94" t="e">
        <v>#NAME?</v>
      </c>
      <c r="AR2847" s="94" t="e">
        <v>#NAME?</v>
      </c>
      <c r="AS2847" s="94" t="e">
        <v>#NAME?</v>
      </c>
      <c r="AT2847" s="94" t="e">
        <v>#NAME?</v>
      </c>
    </row>
    <row r="2848" customFormat="false" ht="15" hidden="false" customHeight="true" outlineLevel="0" collapsed="false">
      <c r="A2848" s="193" t="s">
        <v>13033</v>
      </c>
      <c r="B2848" s="20" t="str">
        <f aca="false">INDEX(Table2[], MATCH(L2848, Location_ID!$D$2:$D$648, 0), 1)</f>
        <v>5122b23d-6a5e-4c89-b12e-624825118607</v>
      </c>
      <c r="C2848" s="193" t="s">
        <v>1329</v>
      </c>
      <c r="D2848" s="273" t="s">
        <v>354</v>
      </c>
      <c r="E2848" s="193" t="s">
        <v>7134</v>
      </c>
      <c r="F2848" s="193" t="s">
        <v>7135</v>
      </c>
      <c r="G2848" s="193"/>
      <c r="H2848" s="196"/>
      <c r="I2848" s="193" t="s">
        <v>13007</v>
      </c>
      <c r="J2848" s="193" t="s">
        <v>13011</v>
      </c>
      <c r="K2848" s="193" t="s">
        <v>7124</v>
      </c>
      <c r="L2848" s="193" t="s">
        <v>2310</v>
      </c>
      <c r="M2848" s="193" t="s">
        <v>7132</v>
      </c>
      <c r="N2848" s="193" t="s">
        <v>13009</v>
      </c>
      <c r="O2848" s="193"/>
      <c r="P2848" s="219" t="n">
        <v>40179</v>
      </c>
      <c r="Q2848" s="219" t="n">
        <v>40543</v>
      </c>
      <c r="R2848" s="193"/>
      <c r="S2848" s="193" t="s">
        <v>7117</v>
      </c>
      <c r="T2848" s="193" t="n">
        <v>4.2</v>
      </c>
      <c r="U2848" s="193"/>
      <c r="V2848" s="193"/>
      <c r="W2848" s="193" t="s">
        <v>11510</v>
      </c>
      <c r="X2848" s="196"/>
      <c r="Y2848" s="196"/>
      <c r="Z2848" s="196" t="n">
        <v>1</v>
      </c>
      <c r="AE2848" s="94" t="e">
        <f aca="false" t="array" ref="AE2848:AK2848">_xlfn.torow(_xlfn.unique(_xlfn._xlws.filter(cat_table[Subsector],$E2848=cat_table[Sector],"")))</f>
        <v>#NAME?</v>
      </c>
      <c r="AF2848" s="94" t="e">
        <v>#NAME?</v>
      </c>
      <c r="AG2848" s="94" t="e">
        <v>#NAME?</v>
      </c>
      <c r="AH2848" s="94" t="e">
        <v>#NAME?</v>
      </c>
      <c r="AI2848" s="94" t="e">
        <v>#NAME?</v>
      </c>
      <c r="AJ2848" s="94" t="e">
        <v>#NAME?</v>
      </c>
      <c r="AK2848" s="94" t="e">
        <v>#NAME?</v>
      </c>
      <c r="AO2848" s="94" t="e">
        <f aca="false" t="array" ref="AO2848:AT2848">_xlfn.torow(_xlfn.unique(_xlfn._xlws.filter(cat_table[Sub-subsector],($E2848=cat_table[Sector])*($F2848=cat_table[Subsector]),"")))</f>
        <v>#NAME?</v>
      </c>
      <c r="AP2848" s="94" t="e">
        <v>#NAME?</v>
      </c>
      <c r="AQ2848" s="94" t="e">
        <v>#NAME?</v>
      </c>
      <c r="AR2848" s="94" t="e">
        <v>#NAME?</v>
      </c>
      <c r="AS2848" s="94" t="e">
        <v>#NAME?</v>
      </c>
      <c r="AT2848" s="94" t="e">
        <v>#NAME?</v>
      </c>
    </row>
    <row r="2849" customFormat="false" ht="15" hidden="false" customHeight="true" outlineLevel="0" collapsed="false">
      <c r="A2849" s="193" t="s">
        <v>13034</v>
      </c>
      <c r="B2849" s="20" t="str">
        <f aca="false">INDEX(Table2[], MATCH(L2849, Location_ID!$D$2:$D$648, 0), 1)</f>
        <v>b4bfe272-dcea-45ac-999c-fc1d038e3d39</v>
      </c>
      <c r="C2849" s="193" t="s">
        <v>1329</v>
      </c>
      <c r="D2849" s="273" t="s">
        <v>354</v>
      </c>
      <c r="E2849" s="193" t="s">
        <v>7134</v>
      </c>
      <c r="F2849" s="193" t="s">
        <v>7135</v>
      </c>
      <c r="G2849" s="193"/>
      <c r="H2849" s="196"/>
      <c r="I2849" s="193" t="s">
        <v>13007</v>
      </c>
      <c r="J2849" s="193" t="s">
        <v>13013</v>
      </c>
      <c r="K2849" s="193" t="s">
        <v>7124</v>
      </c>
      <c r="L2849" s="193" t="s">
        <v>2876</v>
      </c>
      <c r="M2849" s="193" t="s">
        <v>7132</v>
      </c>
      <c r="N2849" s="193" t="s">
        <v>13009</v>
      </c>
      <c r="O2849" s="193"/>
      <c r="P2849" s="219" t="n">
        <v>40179</v>
      </c>
      <c r="Q2849" s="219" t="n">
        <v>40543</v>
      </c>
      <c r="R2849" s="193"/>
      <c r="S2849" s="193" t="s">
        <v>7117</v>
      </c>
      <c r="T2849" s="193" t="n">
        <v>4.6</v>
      </c>
      <c r="U2849" s="193"/>
      <c r="V2849" s="193"/>
      <c r="W2849" s="193" t="s">
        <v>11510</v>
      </c>
      <c r="X2849" s="196"/>
      <c r="Y2849" s="196"/>
      <c r="Z2849" s="196" t="n">
        <v>1</v>
      </c>
      <c r="AE2849" s="94" t="e">
        <f aca="false" t="array" ref="AE2849:AK2849">_xlfn.torow(_xlfn.unique(_xlfn._xlws.filter(cat_table[Subsector],$E2849=cat_table[Sector],"")))</f>
        <v>#NAME?</v>
      </c>
      <c r="AF2849" s="94" t="e">
        <v>#NAME?</v>
      </c>
      <c r="AG2849" s="94" t="e">
        <v>#NAME?</v>
      </c>
      <c r="AH2849" s="94" t="e">
        <v>#NAME?</v>
      </c>
      <c r="AI2849" s="94" t="e">
        <v>#NAME?</v>
      </c>
      <c r="AJ2849" s="94" t="e">
        <v>#NAME?</v>
      </c>
      <c r="AK2849" s="94" t="e">
        <v>#NAME?</v>
      </c>
      <c r="AO2849" s="94" t="e">
        <f aca="false" t="array" ref="AO2849:AT2849">_xlfn.torow(_xlfn.unique(_xlfn._xlws.filter(cat_table[Sub-subsector],($E2849=cat_table[Sector])*($F2849=cat_table[Subsector]),"")))</f>
        <v>#NAME?</v>
      </c>
      <c r="AP2849" s="94" t="e">
        <v>#NAME?</v>
      </c>
      <c r="AQ2849" s="94" t="e">
        <v>#NAME?</v>
      </c>
      <c r="AR2849" s="94" t="e">
        <v>#NAME?</v>
      </c>
      <c r="AS2849" s="94" t="e">
        <v>#NAME?</v>
      </c>
      <c r="AT2849" s="94" t="e">
        <v>#NAME?</v>
      </c>
    </row>
    <row r="2850" customFormat="false" ht="15" hidden="false" customHeight="true" outlineLevel="0" collapsed="false">
      <c r="A2850" s="193" t="s">
        <v>13035</v>
      </c>
      <c r="B2850" s="20" t="str">
        <f aca="false">INDEX(Table2[], MATCH(L2850, Location_ID!$D$2:$D$648, 0), 1)</f>
        <v>ee00b72a-e388-4d9c-88f5-0c7d5e45e5cf</v>
      </c>
      <c r="C2850" s="193" t="s">
        <v>1329</v>
      </c>
      <c r="D2850" s="273" t="s">
        <v>354</v>
      </c>
      <c r="E2850" s="193" t="s">
        <v>7134</v>
      </c>
      <c r="F2850" s="193" t="s">
        <v>7135</v>
      </c>
      <c r="G2850" s="193"/>
      <c r="H2850" s="196"/>
      <c r="I2850" s="193" t="s">
        <v>13007</v>
      </c>
      <c r="J2850" s="193" t="s">
        <v>13015</v>
      </c>
      <c r="K2850" s="193" t="s">
        <v>7124</v>
      </c>
      <c r="L2850" s="193" t="s">
        <v>2878</v>
      </c>
      <c r="M2850" s="193" t="s">
        <v>7132</v>
      </c>
      <c r="N2850" s="193" t="s">
        <v>13009</v>
      </c>
      <c r="O2850" s="193"/>
      <c r="P2850" s="219" t="n">
        <v>40179</v>
      </c>
      <c r="Q2850" s="219" t="n">
        <v>40543</v>
      </c>
      <c r="R2850" s="193"/>
      <c r="S2850" s="193" t="s">
        <v>7117</v>
      </c>
      <c r="T2850" s="193" t="n">
        <v>6.3</v>
      </c>
      <c r="U2850" s="193"/>
      <c r="V2850" s="193"/>
      <c r="W2850" s="193" t="s">
        <v>11510</v>
      </c>
      <c r="X2850" s="196"/>
      <c r="Y2850" s="196"/>
      <c r="Z2850" s="196" t="n">
        <v>1</v>
      </c>
      <c r="AE2850" s="94" t="e">
        <f aca="false" t="array" ref="AE2850:AK2850">_xlfn.torow(_xlfn.unique(_xlfn._xlws.filter(cat_table[Subsector],$E2850=cat_table[Sector],"")))</f>
        <v>#NAME?</v>
      </c>
      <c r="AF2850" s="94" t="e">
        <v>#NAME?</v>
      </c>
      <c r="AG2850" s="94" t="e">
        <v>#NAME?</v>
      </c>
      <c r="AH2850" s="94" t="e">
        <v>#NAME?</v>
      </c>
      <c r="AI2850" s="94" t="e">
        <v>#NAME?</v>
      </c>
      <c r="AJ2850" s="94" t="e">
        <v>#NAME?</v>
      </c>
      <c r="AK2850" s="94" t="e">
        <v>#NAME?</v>
      </c>
      <c r="AO2850" s="94" t="e">
        <f aca="false" t="array" ref="AO2850:AT2850">_xlfn.torow(_xlfn.unique(_xlfn._xlws.filter(cat_table[Sub-subsector],($E2850=cat_table[Sector])*($F2850=cat_table[Subsector]),"")))</f>
        <v>#NAME?</v>
      </c>
      <c r="AP2850" s="94" t="e">
        <v>#NAME?</v>
      </c>
      <c r="AQ2850" s="94" t="e">
        <v>#NAME?</v>
      </c>
      <c r="AR2850" s="94" t="e">
        <v>#NAME?</v>
      </c>
      <c r="AS2850" s="94" t="e">
        <v>#NAME?</v>
      </c>
      <c r="AT2850" s="94" t="e">
        <v>#NAME?</v>
      </c>
    </row>
    <row r="2851" customFormat="false" ht="15" hidden="false" customHeight="true" outlineLevel="0" collapsed="false">
      <c r="A2851" s="193" t="s">
        <v>13036</v>
      </c>
      <c r="B2851" s="20" t="str">
        <f aca="false">INDEX(Table2[], MATCH(L2851, Location_ID!$D$2:$D$648, 0), 1)</f>
        <v>ad6b2e7f-09cc-407f-b639-def4f5495508</v>
      </c>
      <c r="C2851" s="193" t="s">
        <v>1329</v>
      </c>
      <c r="D2851" s="273" t="s">
        <v>354</v>
      </c>
      <c r="E2851" s="193" t="s">
        <v>7134</v>
      </c>
      <c r="F2851" s="193" t="s">
        <v>7135</v>
      </c>
      <c r="G2851" s="193"/>
      <c r="H2851" s="196"/>
      <c r="I2851" s="193" t="s">
        <v>13007</v>
      </c>
      <c r="J2851" s="193" t="s">
        <v>13008</v>
      </c>
      <c r="K2851" s="193" t="s">
        <v>7128</v>
      </c>
      <c r="L2851" s="193" t="s">
        <v>1839</v>
      </c>
      <c r="M2851" s="193" t="s">
        <v>7132</v>
      </c>
      <c r="N2851" s="193" t="s">
        <v>13009</v>
      </c>
      <c r="O2851" s="193"/>
      <c r="P2851" s="219" t="n">
        <v>40544</v>
      </c>
      <c r="Q2851" s="219" t="n">
        <v>40908</v>
      </c>
      <c r="R2851" s="193"/>
      <c r="S2851" s="193" t="s">
        <v>7117</v>
      </c>
      <c r="T2851" s="193" t="n">
        <v>16.3</v>
      </c>
      <c r="U2851" s="193"/>
      <c r="V2851" s="193"/>
      <c r="W2851" s="193" t="s">
        <v>11510</v>
      </c>
      <c r="X2851" s="196"/>
      <c r="Y2851" s="196"/>
      <c r="Z2851" s="196" t="n">
        <v>1</v>
      </c>
      <c r="AE2851" s="94" t="e">
        <f aca="false" t="array" ref="AE2851:AK2851">_xlfn.torow(_xlfn.unique(_xlfn._xlws.filter(cat_table[Subsector],$E2851=cat_table[Sector],"")))</f>
        <v>#NAME?</v>
      </c>
      <c r="AF2851" s="94" t="e">
        <v>#NAME?</v>
      </c>
      <c r="AG2851" s="94" t="e">
        <v>#NAME?</v>
      </c>
      <c r="AH2851" s="94" t="e">
        <v>#NAME?</v>
      </c>
      <c r="AI2851" s="94" t="e">
        <v>#NAME?</v>
      </c>
      <c r="AJ2851" s="94" t="e">
        <v>#NAME?</v>
      </c>
      <c r="AK2851" s="94" t="e">
        <v>#NAME?</v>
      </c>
      <c r="AO2851" s="94" t="e">
        <f aca="false" t="array" ref="AO2851:AT2851">_xlfn.torow(_xlfn.unique(_xlfn._xlws.filter(cat_table[Sub-subsector],($E2851=cat_table[Sector])*($F2851=cat_table[Subsector]),"")))</f>
        <v>#NAME?</v>
      </c>
      <c r="AP2851" s="94" t="e">
        <v>#NAME?</v>
      </c>
      <c r="AQ2851" s="94" t="e">
        <v>#NAME?</v>
      </c>
      <c r="AR2851" s="94" t="e">
        <v>#NAME?</v>
      </c>
      <c r="AS2851" s="94" t="e">
        <v>#NAME?</v>
      </c>
      <c r="AT2851" s="94" t="e">
        <v>#NAME?</v>
      </c>
    </row>
    <row r="2852" customFormat="false" ht="15" hidden="false" customHeight="true" outlineLevel="0" collapsed="false">
      <c r="A2852" s="193" t="s">
        <v>13037</v>
      </c>
      <c r="B2852" s="20" t="str">
        <f aca="false">INDEX(Table2[], MATCH(L2852, Location_ID!$D$2:$D$648, 0), 1)</f>
        <v>5122b23d-6a5e-4c89-b12e-624825118607</v>
      </c>
      <c r="C2852" s="193" t="s">
        <v>1329</v>
      </c>
      <c r="D2852" s="273" t="s">
        <v>354</v>
      </c>
      <c r="E2852" s="193" t="s">
        <v>7134</v>
      </c>
      <c r="F2852" s="193" t="s">
        <v>7135</v>
      </c>
      <c r="G2852" s="193"/>
      <c r="H2852" s="196"/>
      <c r="I2852" s="193" t="s">
        <v>13007</v>
      </c>
      <c r="J2852" s="193" t="s">
        <v>13011</v>
      </c>
      <c r="K2852" s="193" t="s">
        <v>7124</v>
      </c>
      <c r="L2852" s="193" t="s">
        <v>2310</v>
      </c>
      <c r="M2852" s="193" t="s">
        <v>7132</v>
      </c>
      <c r="N2852" s="193" t="s">
        <v>13009</v>
      </c>
      <c r="O2852" s="193"/>
      <c r="P2852" s="219" t="n">
        <v>40544</v>
      </c>
      <c r="Q2852" s="219" t="n">
        <v>40908</v>
      </c>
      <c r="R2852" s="193"/>
      <c r="S2852" s="193" t="s">
        <v>7117</v>
      </c>
      <c r="T2852" s="193" t="n">
        <v>5</v>
      </c>
      <c r="U2852" s="193"/>
      <c r="V2852" s="193"/>
      <c r="W2852" s="193" t="s">
        <v>11510</v>
      </c>
      <c r="X2852" s="196"/>
      <c r="Y2852" s="196"/>
      <c r="Z2852" s="196" t="n">
        <v>1</v>
      </c>
      <c r="AE2852" s="94" t="e">
        <f aca="false" t="array" ref="AE2852:AK2852">_xlfn.torow(_xlfn.unique(_xlfn._xlws.filter(cat_table[Subsector],$E2852=cat_table[Sector],"")))</f>
        <v>#NAME?</v>
      </c>
      <c r="AF2852" s="94" t="e">
        <v>#NAME?</v>
      </c>
      <c r="AG2852" s="94" t="e">
        <v>#NAME?</v>
      </c>
      <c r="AH2852" s="94" t="e">
        <v>#NAME?</v>
      </c>
      <c r="AI2852" s="94" t="e">
        <v>#NAME?</v>
      </c>
      <c r="AJ2852" s="94" t="e">
        <v>#NAME?</v>
      </c>
      <c r="AK2852" s="94" t="e">
        <v>#NAME?</v>
      </c>
      <c r="AO2852" s="94" t="e">
        <f aca="false" t="array" ref="AO2852:AT2852">_xlfn.torow(_xlfn.unique(_xlfn._xlws.filter(cat_table[Sub-subsector],($E2852=cat_table[Sector])*($F2852=cat_table[Subsector]),"")))</f>
        <v>#NAME?</v>
      </c>
      <c r="AP2852" s="94" t="e">
        <v>#NAME?</v>
      </c>
      <c r="AQ2852" s="94" t="e">
        <v>#NAME?</v>
      </c>
      <c r="AR2852" s="94" t="e">
        <v>#NAME?</v>
      </c>
      <c r="AS2852" s="94" t="e">
        <v>#NAME?</v>
      </c>
      <c r="AT2852" s="94" t="e">
        <v>#NAME?</v>
      </c>
    </row>
    <row r="2853" customFormat="false" ht="15" hidden="false" customHeight="true" outlineLevel="0" collapsed="false">
      <c r="A2853" s="193" t="s">
        <v>13038</v>
      </c>
      <c r="B2853" s="20" t="str">
        <f aca="false">INDEX(Table2[], MATCH(L2853, Location_ID!$D$2:$D$648, 0), 1)</f>
        <v>b4bfe272-dcea-45ac-999c-fc1d038e3d39</v>
      </c>
      <c r="C2853" s="193" t="s">
        <v>1329</v>
      </c>
      <c r="D2853" s="273" t="s">
        <v>354</v>
      </c>
      <c r="E2853" s="193" t="s">
        <v>7134</v>
      </c>
      <c r="F2853" s="193" t="s">
        <v>7135</v>
      </c>
      <c r="G2853" s="193"/>
      <c r="H2853" s="196"/>
      <c r="I2853" s="193" t="s">
        <v>13007</v>
      </c>
      <c r="J2853" s="193" t="s">
        <v>13013</v>
      </c>
      <c r="K2853" s="193" t="s">
        <v>7124</v>
      </c>
      <c r="L2853" s="193" t="s">
        <v>2876</v>
      </c>
      <c r="M2853" s="193" t="s">
        <v>7132</v>
      </c>
      <c r="N2853" s="193" t="s">
        <v>13009</v>
      </c>
      <c r="O2853" s="193"/>
      <c r="P2853" s="219" t="n">
        <v>40544</v>
      </c>
      <c r="Q2853" s="219" t="n">
        <v>40908</v>
      </c>
      <c r="R2853" s="193"/>
      <c r="S2853" s="193" t="s">
        <v>7117</v>
      </c>
      <c r="T2853" s="193" t="n">
        <v>4.5</v>
      </c>
      <c r="U2853" s="193"/>
      <c r="V2853" s="193"/>
      <c r="W2853" s="193" t="s">
        <v>11510</v>
      </c>
      <c r="X2853" s="196"/>
      <c r="Y2853" s="196"/>
      <c r="Z2853" s="196" t="n">
        <v>1</v>
      </c>
      <c r="AE2853" s="94" t="e">
        <f aca="false" t="array" ref="AE2853:AK2853">_xlfn.torow(_xlfn.unique(_xlfn._xlws.filter(cat_table[Subsector],$E2853=cat_table[Sector],"")))</f>
        <v>#NAME?</v>
      </c>
      <c r="AF2853" s="94" t="e">
        <v>#NAME?</v>
      </c>
      <c r="AG2853" s="94" t="e">
        <v>#NAME?</v>
      </c>
      <c r="AH2853" s="94" t="e">
        <v>#NAME?</v>
      </c>
      <c r="AI2853" s="94" t="e">
        <v>#NAME?</v>
      </c>
      <c r="AJ2853" s="94" t="e">
        <v>#NAME?</v>
      </c>
      <c r="AK2853" s="94" t="e">
        <v>#NAME?</v>
      </c>
      <c r="AO2853" s="94" t="e">
        <f aca="false" t="array" ref="AO2853:AT2853">_xlfn.torow(_xlfn.unique(_xlfn._xlws.filter(cat_table[Sub-subsector],($E2853=cat_table[Sector])*($F2853=cat_table[Subsector]),"")))</f>
        <v>#NAME?</v>
      </c>
      <c r="AP2853" s="94" t="e">
        <v>#NAME?</v>
      </c>
      <c r="AQ2853" s="94" t="e">
        <v>#NAME?</v>
      </c>
      <c r="AR2853" s="94" t="e">
        <v>#NAME?</v>
      </c>
      <c r="AS2853" s="94" t="e">
        <v>#NAME?</v>
      </c>
      <c r="AT2853" s="94" t="e">
        <v>#NAME?</v>
      </c>
    </row>
    <row r="2854" customFormat="false" ht="15" hidden="false" customHeight="true" outlineLevel="0" collapsed="false">
      <c r="A2854" s="193" t="s">
        <v>13039</v>
      </c>
      <c r="B2854" s="20" t="str">
        <f aca="false">INDEX(Table2[], MATCH(L2854, Location_ID!$D$2:$D$648, 0), 1)</f>
        <v>ee00b72a-e388-4d9c-88f5-0c7d5e45e5cf</v>
      </c>
      <c r="C2854" s="193" t="s">
        <v>1329</v>
      </c>
      <c r="D2854" s="273" t="s">
        <v>354</v>
      </c>
      <c r="E2854" s="193" t="s">
        <v>7134</v>
      </c>
      <c r="F2854" s="193" t="s">
        <v>7135</v>
      </c>
      <c r="G2854" s="193"/>
      <c r="H2854" s="196"/>
      <c r="I2854" s="193" t="s">
        <v>13007</v>
      </c>
      <c r="J2854" s="193" t="s">
        <v>13015</v>
      </c>
      <c r="K2854" s="193" t="s">
        <v>7124</v>
      </c>
      <c r="L2854" s="193" t="s">
        <v>2878</v>
      </c>
      <c r="M2854" s="193" t="s">
        <v>7132</v>
      </c>
      <c r="N2854" s="193" t="s">
        <v>13009</v>
      </c>
      <c r="O2854" s="193"/>
      <c r="P2854" s="219" t="n">
        <v>40544</v>
      </c>
      <c r="Q2854" s="219" t="n">
        <v>40908</v>
      </c>
      <c r="R2854" s="193"/>
      <c r="S2854" s="193" t="s">
        <v>7117</v>
      </c>
      <c r="T2854" s="193" t="n">
        <v>6.8</v>
      </c>
      <c r="U2854" s="193"/>
      <c r="V2854" s="193"/>
      <c r="W2854" s="193" t="s">
        <v>11510</v>
      </c>
      <c r="X2854" s="196"/>
      <c r="Y2854" s="196"/>
      <c r="Z2854" s="196" t="n">
        <v>1</v>
      </c>
      <c r="AE2854" s="94" t="e">
        <f aca="false" t="array" ref="AE2854:AK2854">_xlfn.torow(_xlfn.unique(_xlfn._xlws.filter(cat_table[Subsector],$E2854=cat_table[Sector],"")))</f>
        <v>#NAME?</v>
      </c>
      <c r="AF2854" s="94" t="e">
        <v>#NAME?</v>
      </c>
      <c r="AG2854" s="94" t="e">
        <v>#NAME?</v>
      </c>
      <c r="AH2854" s="94" t="e">
        <v>#NAME?</v>
      </c>
      <c r="AI2854" s="94" t="e">
        <v>#NAME?</v>
      </c>
      <c r="AJ2854" s="94" t="e">
        <v>#NAME?</v>
      </c>
      <c r="AK2854" s="94" t="e">
        <v>#NAME?</v>
      </c>
      <c r="AO2854" s="94" t="e">
        <f aca="false" t="array" ref="AO2854:AT2854">_xlfn.torow(_xlfn.unique(_xlfn._xlws.filter(cat_table[Sub-subsector],($E2854=cat_table[Sector])*($F2854=cat_table[Subsector]),"")))</f>
        <v>#NAME?</v>
      </c>
      <c r="AP2854" s="94" t="e">
        <v>#NAME?</v>
      </c>
      <c r="AQ2854" s="94" t="e">
        <v>#NAME?</v>
      </c>
      <c r="AR2854" s="94" t="e">
        <v>#NAME?</v>
      </c>
      <c r="AS2854" s="94" t="e">
        <v>#NAME?</v>
      </c>
      <c r="AT2854" s="94" t="e">
        <v>#NAME?</v>
      </c>
    </row>
    <row r="2855" customFormat="false" ht="15" hidden="false" customHeight="true" outlineLevel="0" collapsed="false">
      <c r="A2855" s="193" t="s">
        <v>13040</v>
      </c>
      <c r="B2855" s="20" t="str">
        <f aca="false">INDEX(Table2[], MATCH(L2855, Location_ID!$D$2:$D$648, 0), 1)</f>
        <v>ad6b2e7f-09cc-407f-b639-def4f5495508</v>
      </c>
      <c r="C2855" s="193" t="s">
        <v>1329</v>
      </c>
      <c r="D2855" s="273" t="s">
        <v>354</v>
      </c>
      <c r="E2855" s="193" t="s">
        <v>7134</v>
      </c>
      <c r="F2855" s="193" t="s">
        <v>7135</v>
      </c>
      <c r="G2855" s="193"/>
      <c r="H2855" s="196"/>
      <c r="I2855" s="193" t="s">
        <v>13007</v>
      </c>
      <c r="J2855" s="193" t="s">
        <v>13008</v>
      </c>
      <c r="K2855" s="193" t="s">
        <v>7128</v>
      </c>
      <c r="L2855" s="193" t="s">
        <v>1839</v>
      </c>
      <c r="M2855" s="193" t="s">
        <v>7132</v>
      </c>
      <c r="N2855" s="193" t="s">
        <v>13009</v>
      </c>
      <c r="O2855" s="193"/>
      <c r="P2855" s="219" t="n">
        <v>40909</v>
      </c>
      <c r="Q2855" s="219" t="n">
        <v>41274</v>
      </c>
      <c r="R2855" s="193"/>
      <c r="S2855" s="193" t="s">
        <v>7117</v>
      </c>
      <c r="T2855" s="193" t="n">
        <v>17.2</v>
      </c>
      <c r="U2855" s="193"/>
      <c r="V2855" s="193"/>
      <c r="W2855" s="193" t="s">
        <v>11510</v>
      </c>
      <c r="X2855" s="196"/>
      <c r="Y2855" s="196"/>
      <c r="Z2855" s="196" t="n">
        <v>1</v>
      </c>
      <c r="AE2855" s="94" t="e">
        <f aca="false" t="array" ref="AE2855:AK2855">_xlfn.torow(_xlfn.unique(_xlfn._xlws.filter(cat_table[Subsector],$E2855=cat_table[Sector],"")))</f>
        <v>#NAME?</v>
      </c>
      <c r="AF2855" s="94" t="e">
        <v>#NAME?</v>
      </c>
      <c r="AG2855" s="94" t="e">
        <v>#NAME?</v>
      </c>
      <c r="AH2855" s="94" t="e">
        <v>#NAME?</v>
      </c>
      <c r="AI2855" s="94" t="e">
        <v>#NAME?</v>
      </c>
      <c r="AJ2855" s="94" t="e">
        <v>#NAME?</v>
      </c>
      <c r="AK2855" s="94" t="e">
        <v>#NAME?</v>
      </c>
      <c r="AO2855" s="94" t="e">
        <f aca="false" t="array" ref="AO2855:AT2855">_xlfn.torow(_xlfn.unique(_xlfn._xlws.filter(cat_table[Sub-subsector],($E2855=cat_table[Sector])*($F2855=cat_table[Subsector]),"")))</f>
        <v>#NAME?</v>
      </c>
      <c r="AP2855" s="94" t="e">
        <v>#NAME?</v>
      </c>
      <c r="AQ2855" s="94" t="e">
        <v>#NAME?</v>
      </c>
      <c r="AR2855" s="94" t="e">
        <v>#NAME?</v>
      </c>
      <c r="AS2855" s="94" t="e">
        <v>#NAME?</v>
      </c>
      <c r="AT2855" s="94" t="e">
        <v>#NAME?</v>
      </c>
    </row>
    <row r="2856" customFormat="false" ht="15" hidden="false" customHeight="true" outlineLevel="0" collapsed="false">
      <c r="A2856" s="193" t="s">
        <v>13041</v>
      </c>
      <c r="B2856" s="20" t="str">
        <f aca="false">INDEX(Table2[], MATCH(L2856, Location_ID!$D$2:$D$648, 0), 1)</f>
        <v>5122b23d-6a5e-4c89-b12e-624825118607</v>
      </c>
      <c r="C2856" s="193" t="s">
        <v>1329</v>
      </c>
      <c r="D2856" s="273" t="s">
        <v>354</v>
      </c>
      <c r="E2856" s="193" t="s">
        <v>7134</v>
      </c>
      <c r="F2856" s="193" t="s">
        <v>7135</v>
      </c>
      <c r="G2856" s="193"/>
      <c r="H2856" s="196"/>
      <c r="I2856" s="193" t="s">
        <v>13007</v>
      </c>
      <c r="J2856" s="193" t="s">
        <v>13011</v>
      </c>
      <c r="K2856" s="193" t="s">
        <v>7124</v>
      </c>
      <c r="L2856" s="193" t="s">
        <v>2310</v>
      </c>
      <c r="M2856" s="193" t="s">
        <v>7132</v>
      </c>
      <c r="N2856" s="193" t="s">
        <v>13009</v>
      </c>
      <c r="O2856" s="193"/>
      <c r="P2856" s="219" t="n">
        <v>40909</v>
      </c>
      <c r="Q2856" s="219" t="n">
        <v>41274</v>
      </c>
      <c r="R2856" s="193"/>
      <c r="S2856" s="193" t="s">
        <v>7117</v>
      </c>
      <c r="T2856" s="193" t="n">
        <v>5.2</v>
      </c>
      <c r="U2856" s="193"/>
      <c r="V2856" s="193"/>
      <c r="W2856" s="193" t="s">
        <v>11510</v>
      </c>
      <c r="X2856" s="196"/>
      <c r="Y2856" s="196"/>
      <c r="Z2856" s="196" t="n">
        <v>1</v>
      </c>
      <c r="AE2856" s="94" t="e">
        <f aca="false" t="array" ref="AE2856:AK2856">_xlfn.torow(_xlfn.unique(_xlfn._xlws.filter(cat_table[Subsector],$E2856=cat_table[Sector],"")))</f>
        <v>#NAME?</v>
      </c>
      <c r="AF2856" s="94" t="e">
        <v>#NAME?</v>
      </c>
      <c r="AG2856" s="94" t="e">
        <v>#NAME?</v>
      </c>
      <c r="AH2856" s="94" t="e">
        <v>#NAME?</v>
      </c>
      <c r="AI2856" s="94" t="e">
        <v>#NAME?</v>
      </c>
      <c r="AJ2856" s="94" t="e">
        <v>#NAME?</v>
      </c>
      <c r="AK2856" s="94" t="e">
        <v>#NAME?</v>
      </c>
      <c r="AO2856" s="94" t="e">
        <f aca="false" t="array" ref="AO2856:AT2856">_xlfn.torow(_xlfn.unique(_xlfn._xlws.filter(cat_table[Sub-subsector],($E2856=cat_table[Sector])*($F2856=cat_table[Subsector]),"")))</f>
        <v>#NAME?</v>
      </c>
      <c r="AP2856" s="94" t="e">
        <v>#NAME?</v>
      </c>
      <c r="AQ2856" s="94" t="e">
        <v>#NAME?</v>
      </c>
      <c r="AR2856" s="94" t="e">
        <v>#NAME?</v>
      </c>
      <c r="AS2856" s="94" t="e">
        <v>#NAME?</v>
      </c>
      <c r="AT2856" s="94" t="e">
        <v>#NAME?</v>
      </c>
    </row>
    <row r="2857" customFormat="false" ht="15" hidden="false" customHeight="true" outlineLevel="0" collapsed="false">
      <c r="A2857" s="193" t="s">
        <v>13042</v>
      </c>
      <c r="B2857" s="20" t="str">
        <f aca="false">INDEX(Table2[], MATCH(L2857, Location_ID!$D$2:$D$648, 0), 1)</f>
        <v>b4bfe272-dcea-45ac-999c-fc1d038e3d39</v>
      </c>
      <c r="C2857" s="193" t="s">
        <v>1329</v>
      </c>
      <c r="D2857" s="273" t="s">
        <v>354</v>
      </c>
      <c r="E2857" s="193" t="s">
        <v>7134</v>
      </c>
      <c r="F2857" s="193" t="s">
        <v>7135</v>
      </c>
      <c r="G2857" s="193"/>
      <c r="H2857" s="196"/>
      <c r="I2857" s="193" t="s">
        <v>13007</v>
      </c>
      <c r="J2857" s="193" t="s">
        <v>13013</v>
      </c>
      <c r="K2857" s="193" t="s">
        <v>7124</v>
      </c>
      <c r="L2857" s="193" t="s">
        <v>2876</v>
      </c>
      <c r="M2857" s="193" t="s">
        <v>7132</v>
      </c>
      <c r="N2857" s="193" t="s">
        <v>13009</v>
      </c>
      <c r="O2857" s="193"/>
      <c r="P2857" s="219" t="n">
        <v>40909</v>
      </c>
      <c r="Q2857" s="219" t="n">
        <v>41274</v>
      </c>
      <c r="R2857" s="193"/>
      <c r="S2857" s="193" t="s">
        <v>7117</v>
      </c>
      <c r="T2857" s="193" t="n">
        <v>4.9</v>
      </c>
      <c r="U2857" s="193"/>
      <c r="V2857" s="193"/>
      <c r="W2857" s="193" t="s">
        <v>11510</v>
      </c>
      <c r="X2857" s="196"/>
      <c r="Y2857" s="196"/>
      <c r="Z2857" s="196" t="n">
        <v>1</v>
      </c>
      <c r="AE2857" s="94" t="e">
        <f aca="false" t="array" ref="AE2857:AK2857">_xlfn.torow(_xlfn.unique(_xlfn._xlws.filter(cat_table[Subsector],$E2857=cat_table[Sector],"")))</f>
        <v>#NAME?</v>
      </c>
      <c r="AF2857" s="94" t="e">
        <v>#NAME?</v>
      </c>
      <c r="AG2857" s="94" t="e">
        <v>#NAME?</v>
      </c>
      <c r="AH2857" s="94" t="e">
        <v>#NAME?</v>
      </c>
      <c r="AI2857" s="94" t="e">
        <v>#NAME?</v>
      </c>
      <c r="AJ2857" s="94" t="e">
        <v>#NAME?</v>
      </c>
      <c r="AK2857" s="94" t="e">
        <v>#NAME?</v>
      </c>
      <c r="AO2857" s="94" t="e">
        <f aca="false" t="array" ref="AO2857:AT2857">_xlfn.torow(_xlfn.unique(_xlfn._xlws.filter(cat_table[Sub-subsector],($E2857=cat_table[Sector])*($F2857=cat_table[Subsector]),"")))</f>
        <v>#NAME?</v>
      </c>
      <c r="AP2857" s="94" t="e">
        <v>#NAME?</v>
      </c>
      <c r="AQ2857" s="94" t="e">
        <v>#NAME?</v>
      </c>
      <c r="AR2857" s="94" t="e">
        <v>#NAME?</v>
      </c>
      <c r="AS2857" s="94" t="e">
        <v>#NAME?</v>
      </c>
      <c r="AT2857" s="94" t="e">
        <v>#NAME?</v>
      </c>
    </row>
    <row r="2858" customFormat="false" ht="15" hidden="false" customHeight="true" outlineLevel="0" collapsed="false">
      <c r="A2858" s="193" t="s">
        <v>13043</v>
      </c>
      <c r="B2858" s="20" t="str">
        <f aca="false">INDEX(Table2[], MATCH(L2858, Location_ID!$D$2:$D$648, 0), 1)</f>
        <v>ee00b72a-e388-4d9c-88f5-0c7d5e45e5cf</v>
      </c>
      <c r="C2858" s="193" t="s">
        <v>1329</v>
      </c>
      <c r="D2858" s="273" t="s">
        <v>354</v>
      </c>
      <c r="E2858" s="193" t="s">
        <v>7134</v>
      </c>
      <c r="F2858" s="193" t="s">
        <v>7135</v>
      </c>
      <c r="G2858" s="193"/>
      <c r="H2858" s="196"/>
      <c r="I2858" s="193" t="s">
        <v>13007</v>
      </c>
      <c r="J2858" s="193" t="s">
        <v>13015</v>
      </c>
      <c r="K2858" s="193" t="s">
        <v>7124</v>
      </c>
      <c r="L2858" s="193" t="s">
        <v>2878</v>
      </c>
      <c r="M2858" s="193" t="s">
        <v>7132</v>
      </c>
      <c r="N2858" s="193" t="s">
        <v>13009</v>
      </c>
      <c r="O2858" s="193"/>
      <c r="P2858" s="219" t="n">
        <v>40909</v>
      </c>
      <c r="Q2858" s="219" t="n">
        <v>41274</v>
      </c>
      <c r="R2858" s="193"/>
      <c r="S2858" s="193" t="s">
        <v>7117</v>
      </c>
      <c r="T2858" s="193" t="n">
        <v>7.1</v>
      </c>
      <c r="U2858" s="193"/>
      <c r="V2858" s="193"/>
      <c r="W2858" s="193" t="s">
        <v>11510</v>
      </c>
      <c r="X2858" s="196"/>
      <c r="Y2858" s="196"/>
      <c r="Z2858" s="196" t="n">
        <v>1</v>
      </c>
      <c r="AE2858" s="94" t="e">
        <f aca="false" t="array" ref="AE2858:AK2858">_xlfn.torow(_xlfn.unique(_xlfn._xlws.filter(cat_table[Subsector],$E2858=cat_table[Sector],"")))</f>
        <v>#NAME?</v>
      </c>
      <c r="AF2858" s="94" t="e">
        <v>#NAME?</v>
      </c>
      <c r="AG2858" s="94" t="e">
        <v>#NAME?</v>
      </c>
      <c r="AH2858" s="94" t="e">
        <v>#NAME?</v>
      </c>
      <c r="AI2858" s="94" t="e">
        <v>#NAME?</v>
      </c>
      <c r="AJ2858" s="94" t="e">
        <v>#NAME?</v>
      </c>
      <c r="AK2858" s="94" t="e">
        <v>#NAME?</v>
      </c>
      <c r="AO2858" s="94" t="e">
        <f aca="false" t="array" ref="AO2858:AT2858">_xlfn.torow(_xlfn.unique(_xlfn._xlws.filter(cat_table[Sub-subsector],($E2858=cat_table[Sector])*($F2858=cat_table[Subsector]),"")))</f>
        <v>#NAME?</v>
      </c>
      <c r="AP2858" s="94" t="e">
        <v>#NAME?</v>
      </c>
      <c r="AQ2858" s="94" t="e">
        <v>#NAME?</v>
      </c>
      <c r="AR2858" s="94" t="e">
        <v>#NAME?</v>
      </c>
      <c r="AS2858" s="94" t="e">
        <v>#NAME?</v>
      </c>
      <c r="AT2858" s="94" t="e">
        <v>#NAME?</v>
      </c>
    </row>
    <row r="2859" customFormat="false" ht="15" hidden="false" customHeight="true" outlineLevel="0" collapsed="false">
      <c r="A2859" s="193" t="s">
        <v>13044</v>
      </c>
      <c r="B2859" s="20" t="str">
        <f aca="false">INDEX(Table2[], MATCH(L2859, Location_ID!$D$2:$D$648, 0), 1)</f>
        <v>ad6b2e7f-09cc-407f-b639-def4f5495508</v>
      </c>
      <c r="C2859" s="193" t="s">
        <v>1329</v>
      </c>
      <c r="D2859" s="273" t="s">
        <v>354</v>
      </c>
      <c r="E2859" s="193" t="s">
        <v>7134</v>
      </c>
      <c r="F2859" s="193" t="s">
        <v>7135</v>
      </c>
      <c r="G2859" s="193"/>
      <c r="H2859" s="196"/>
      <c r="I2859" s="193" t="s">
        <v>13007</v>
      </c>
      <c r="J2859" s="193" t="s">
        <v>13008</v>
      </c>
      <c r="K2859" s="193" t="s">
        <v>7128</v>
      </c>
      <c r="L2859" s="193" t="s">
        <v>1839</v>
      </c>
      <c r="M2859" s="193" t="s">
        <v>7132</v>
      </c>
      <c r="N2859" s="193" t="s">
        <v>13009</v>
      </c>
      <c r="O2859" s="193"/>
      <c r="P2859" s="219" t="n">
        <v>41275</v>
      </c>
      <c r="Q2859" s="219" t="n">
        <v>41639</v>
      </c>
      <c r="R2859" s="193"/>
      <c r="S2859" s="193" t="s">
        <v>7117</v>
      </c>
      <c r="T2859" s="193" t="n">
        <v>16.7</v>
      </c>
      <c r="U2859" s="193"/>
      <c r="V2859" s="193"/>
      <c r="W2859" s="193" t="s">
        <v>11510</v>
      </c>
      <c r="X2859" s="196"/>
      <c r="Y2859" s="196"/>
      <c r="Z2859" s="196" t="n">
        <v>1</v>
      </c>
      <c r="AE2859" s="94" t="e">
        <f aca="false" t="array" ref="AE2859:AK2859">_xlfn.torow(_xlfn.unique(_xlfn._xlws.filter(cat_table[Subsector],$E2859=cat_table[Sector],"")))</f>
        <v>#NAME?</v>
      </c>
      <c r="AF2859" s="94" t="e">
        <v>#NAME?</v>
      </c>
      <c r="AG2859" s="94" t="e">
        <v>#NAME?</v>
      </c>
      <c r="AH2859" s="94" t="e">
        <v>#NAME?</v>
      </c>
      <c r="AI2859" s="94" t="e">
        <v>#NAME?</v>
      </c>
      <c r="AJ2859" s="94" t="e">
        <v>#NAME?</v>
      </c>
      <c r="AK2859" s="94" t="e">
        <v>#NAME?</v>
      </c>
      <c r="AO2859" s="94" t="e">
        <f aca="false" t="array" ref="AO2859:AT2859">_xlfn.torow(_xlfn.unique(_xlfn._xlws.filter(cat_table[Sub-subsector],($E2859=cat_table[Sector])*($F2859=cat_table[Subsector]),"")))</f>
        <v>#NAME?</v>
      </c>
      <c r="AP2859" s="94" t="e">
        <v>#NAME?</v>
      </c>
      <c r="AQ2859" s="94" t="e">
        <v>#NAME?</v>
      </c>
      <c r="AR2859" s="94" t="e">
        <v>#NAME?</v>
      </c>
      <c r="AS2859" s="94" t="e">
        <v>#NAME?</v>
      </c>
      <c r="AT2859" s="94" t="e">
        <v>#NAME?</v>
      </c>
    </row>
    <row r="2860" customFormat="false" ht="15" hidden="false" customHeight="true" outlineLevel="0" collapsed="false">
      <c r="A2860" s="193" t="s">
        <v>13045</v>
      </c>
      <c r="B2860" s="20" t="str">
        <f aca="false">INDEX(Table2[], MATCH(L2860, Location_ID!$D$2:$D$648, 0), 1)</f>
        <v>5122b23d-6a5e-4c89-b12e-624825118607</v>
      </c>
      <c r="C2860" s="193" t="s">
        <v>1329</v>
      </c>
      <c r="D2860" s="273" t="s">
        <v>354</v>
      </c>
      <c r="E2860" s="193" t="s">
        <v>7134</v>
      </c>
      <c r="F2860" s="193" t="s">
        <v>7135</v>
      </c>
      <c r="G2860" s="193"/>
      <c r="H2860" s="196"/>
      <c r="I2860" s="193" t="s">
        <v>13007</v>
      </c>
      <c r="J2860" s="193" t="s">
        <v>13011</v>
      </c>
      <c r="K2860" s="193" t="s">
        <v>7124</v>
      </c>
      <c r="L2860" s="193" t="s">
        <v>2310</v>
      </c>
      <c r="M2860" s="193" t="s">
        <v>7132</v>
      </c>
      <c r="N2860" s="193" t="s">
        <v>13009</v>
      </c>
      <c r="O2860" s="193"/>
      <c r="P2860" s="219" t="n">
        <v>41275</v>
      </c>
      <c r="Q2860" s="219" t="n">
        <v>41639</v>
      </c>
      <c r="R2860" s="193"/>
      <c r="S2860" s="193" t="s">
        <v>7117</v>
      </c>
      <c r="T2860" s="193" t="n">
        <v>5.3</v>
      </c>
      <c r="U2860" s="193"/>
      <c r="V2860" s="193"/>
      <c r="W2860" s="193" t="s">
        <v>11510</v>
      </c>
      <c r="X2860" s="196"/>
      <c r="Y2860" s="196"/>
      <c r="Z2860" s="196" t="n">
        <v>1</v>
      </c>
      <c r="AE2860" s="94" t="e">
        <f aca="false" t="array" ref="AE2860:AK2860">_xlfn.torow(_xlfn.unique(_xlfn._xlws.filter(cat_table[Subsector],$E2860=cat_table[Sector],"")))</f>
        <v>#NAME?</v>
      </c>
      <c r="AF2860" s="94" t="e">
        <v>#NAME?</v>
      </c>
      <c r="AG2860" s="94" t="e">
        <v>#NAME?</v>
      </c>
      <c r="AH2860" s="94" t="e">
        <v>#NAME?</v>
      </c>
      <c r="AI2860" s="94" t="e">
        <v>#NAME?</v>
      </c>
      <c r="AJ2860" s="94" t="e">
        <v>#NAME?</v>
      </c>
      <c r="AK2860" s="94" t="e">
        <v>#NAME?</v>
      </c>
      <c r="AO2860" s="94" t="e">
        <f aca="false" t="array" ref="AO2860:AT2860">_xlfn.torow(_xlfn.unique(_xlfn._xlws.filter(cat_table[Sub-subsector],($E2860=cat_table[Sector])*($F2860=cat_table[Subsector]),"")))</f>
        <v>#NAME?</v>
      </c>
      <c r="AP2860" s="94" t="e">
        <v>#NAME?</v>
      </c>
      <c r="AQ2860" s="94" t="e">
        <v>#NAME?</v>
      </c>
      <c r="AR2860" s="94" t="e">
        <v>#NAME?</v>
      </c>
      <c r="AS2860" s="94" t="e">
        <v>#NAME?</v>
      </c>
      <c r="AT2860" s="94" t="e">
        <v>#NAME?</v>
      </c>
    </row>
    <row r="2861" customFormat="false" ht="15" hidden="false" customHeight="true" outlineLevel="0" collapsed="false">
      <c r="A2861" s="193" t="s">
        <v>13046</v>
      </c>
      <c r="B2861" s="20" t="str">
        <f aca="false">INDEX(Table2[], MATCH(L2861, Location_ID!$D$2:$D$648, 0), 1)</f>
        <v>b4bfe272-dcea-45ac-999c-fc1d038e3d39</v>
      </c>
      <c r="C2861" s="193" t="s">
        <v>1329</v>
      </c>
      <c r="D2861" s="273" t="s">
        <v>354</v>
      </c>
      <c r="E2861" s="193" t="s">
        <v>7134</v>
      </c>
      <c r="F2861" s="193" t="s">
        <v>7135</v>
      </c>
      <c r="G2861" s="193"/>
      <c r="H2861" s="196"/>
      <c r="I2861" s="193" t="s">
        <v>13007</v>
      </c>
      <c r="J2861" s="193" t="s">
        <v>13013</v>
      </c>
      <c r="K2861" s="193" t="s">
        <v>7124</v>
      </c>
      <c r="L2861" s="193" t="s">
        <v>2876</v>
      </c>
      <c r="M2861" s="193" t="s">
        <v>7132</v>
      </c>
      <c r="N2861" s="193" t="s">
        <v>13009</v>
      </c>
      <c r="O2861" s="193"/>
      <c r="P2861" s="219" t="n">
        <v>41275</v>
      </c>
      <c r="Q2861" s="219" t="n">
        <v>41639</v>
      </c>
      <c r="R2861" s="193"/>
      <c r="S2861" s="193" t="s">
        <v>7117</v>
      </c>
      <c r="T2861" s="193" t="n">
        <v>4.8</v>
      </c>
      <c r="U2861" s="193"/>
      <c r="V2861" s="193"/>
      <c r="W2861" s="193" t="s">
        <v>11510</v>
      </c>
      <c r="X2861" s="196"/>
      <c r="Y2861" s="196"/>
      <c r="Z2861" s="196" t="n">
        <v>1</v>
      </c>
      <c r="AE2861" s="94" t="e">
        <f aca="false" t="array" ref="AE2861:AK2861">_xlfn.torow(_xlfn.unique(_xlfn._xlws.filter(cat_table[Subsector],$E2861=cat_table[Sector],"")))</f>
        <v>#NAME?</v>
      </c>
      <c r="AF2861" s="94" t="e">
        <v>#NAME?</v>
      </c>
      <c r="AG2861" s="94" t="e">
        <v>#NAME?</v>
      </c>
      <c r="AH2861" s="94" t="e">
        <v>#NAME?</v>
      </c>
      <c r="AI2861" s="94" t="e">
        <v>#NAME?</v>
      </c>
      <c r="AJ2861" s="94" t="e">
        <v>#NAME?</v>
      </c>
      <c r="AK2861" s="94" t="e">
        <v>#NAME?</v>
      </c>
      <c r="AO2861" s="94" t="e">
        <f aca="false" t="array" ref="AO2861:AT2861">_xlfn.torow(_xlfn.unique(_xlfn._xlws.filter(cat_table[Sub-subsector],($E2861=cat_table[Sector])*($F2861=cat_table[Subsector]),"")))</f>
        <v>#NAME?</v>
      </c>
      <c r="AP2861" s="94" t="e">
        <v>#NAME?</v>
      </c>
      <c r="AQ2861" s="94" t="e">
        <v>#NAME?</v>
      </c>
      <c r="AR2861" s="94" t="e">
        <v>#NAME?</v>
      </c>
      <c r="AS2861" s="94" t="e">
        <v>#NAME?</v>
      </c>
      <c r="AT2861" s="94" t="e">
        <v>#NAME?</v>
      </c>
    </row>
    <row r="2862" customFormat="false" ht="15" hidden="false" customHeight="true" outlineLevel="0" collapsed="false">
      <c r="A2862" s="193" t="s">
        <v>13047</v>
      </c>
      <c r="B2862" s="20" t="str">
        <f aca="false">INDEX(Table2[], MATCH(L2862, Location_ID!$D$2:$D$648, 0), 1)</f>
        <v>ee00b72a-e388-4d9c-88f5-0c7d5e45e5cf</v>
      </c>
      <c r="C2862" s="193" t="s">
        <v>1329</v>
      </c>
      <c r="D2862" s="273" t="s">
        <v>354</v>
      </c>
      <c r="E2862" s="193" t="s">
        <v>7134</v>
      </c>
      <c r="F2862" s="193" t="s">
        <v>7135</v>
      </c>
      <c r="G2862" s="193"/>
      <c r="H2862" s="196"/>
      <c r="I2862" s="193" t="s">
        <v>13007</v>
      </c>
      <c r="J2862" s="193" t="s">
        <v>13015</v>
      </c>
      <c r="K2862" s="193" t="s">
        <v>7124</v>
      </c>
      <c r="L2862" s="193" t="s">
        <v>2878</v>
      </c>
      <c r="M2862" s="193" t="s">
        <v>7132</v>
      </c>
      <c r="N2862" s="193" t="s">
        <v>13009</v>
      </c>
      <c r="O2862" s="193"/>
      <c r="P2862" s="219" t="n">
        <v>41275</v>
      </c>
      <c r="Q2862" s="219" t="n">
        <v>41639</v>
      </c>
      <c r="R2862" s="193"/>
      <c r="S2862" s="193" t="s">
        <v>7117</v>
      </c>
      <c r="T2862" s="193" t="n">
        <v>6.7</v>
      </c>
      <c r="U2862" s="193"/>
      <c r="V2862" s="193"/>
      <c r="W2862" s="193" t="s">
        <v>11510</v>
      </c>
      <c r="X2862" s="196"/>
      <c r="Y2862" s="196"/>
      <c r="Z2862" s="196" t="n">
        <v>1</v>
      </c>
      <c r="AE2862" s="94" t="e">
        <f aca="false" t="array" ref="AE2862:AK2862">_xlfn.torow(_xlfn.unique(_xlfn._xlws.filter(cat_table[Subsector],$E2862=cat_table[Sector],"")))</f>
        <v>#NAME?</v>
      </c>
      <c r="AF2862" s="94" t="e">
        <v>#NAME?</v>
      </c>
      <c r="AG2862" s="94" t="e">
        <v>#NAME?</v>
      </c>
      <c r="AH2862" s="94" t="e">
        <v>#NAME?</v>
      </c>
      <c r="AI2862" s="94" t="e">
        <v>#NAME?</v>
      </c>
      <c r="AJ2862" s="94" t="e">
        <v>#NAME?</v>
      </c>
      <c r="AK2862" s="94" t="e">
        <v>#NAME?</v>
      </c>
      <c r="AO2862" s="94" t="e">
        <f aca="false" t="array" ref="AO2862:AT2862">_xlfn.torow(_xlfn.unique(_xlfn._xlws.filter(cat_table[Sub-subsector],($E2862=cat_table[Sector])*($F2862=cat_table[Subsector]),"")))</f>
        <v>#NAME?</v>
      </c>
      <c r="AP2862" s="94" t="e">
        <v>#NAME?</v>
      </c>
      <c r="AQ2862" s="94" t="e">
        <v>#NAME?</v>
      </c>
      <c r="AR2862" s="94" t="e">
        <v>#NAME?</v>
      </c>
      <c r="AS2862" s="94" t="e">
        <v>#NAME?</v>
      </c>
      <c r="AT2862" s="94" t="e">
        <v>#NAME?</v>
      </c>
    </row>
    <row r="2863" customFormat="false" ht="15" hidden="false" customHeight="true" outlineLevel="0" collapsed="false">
      <c r="A2863" s="193" t="s">
        <v>13048</v>
      </c>
      <c r="B2863" s="20" t="str">
        <f aca="false">INDEX(Table2[], MATCH(L2863, Location_ID!$D$2:$D$648, 0), 1)</f>
        <v>ad6b2e7f-09cc-407f-b639-def4f5495508</v>
      </c>
      <c r="C2863" s="193" t="s">
        <v>1329</v>
      </c>
      <c r="D2863" s="273" t="s">
        <v>354</v>
      </c>
      <c r="E2863" s="193" t="s">
        <v>7134</v>
      </c>
      <c r="F2863" s="193" t="s">
        <v>7135</v>
      </c>
      <c r="G2863" s="193"/>
      <c r="H2863" s="196"/>
      <c r="I2863" s="193" t="s">
        <v>13007</v>
      </c>
      <c r="J2863" s="193" t="s">
        <v>13008</v>
      </c>
      <c r="K2863" s="193" t="s">
        <v>7128</v>
      </c>
      <c r="L2863" s="193" t="s">
        <v>1839</v>
      </c>
      <c r="M2863" s="193" t="s">
        <v>7132</v>
      </c>
      <c r="N2863" s="193" t="s">
        <v>13009</v>
      </c>
      <c r="O2863" s="193"/>
      <c r="P2863" s="219" t="n">
        <v>41640</v>
      </c>
      <c r="Q2863" s="219" t="n">
        <v>42004</v>
      </c>
      <c r="R2863" s="193"/>
      <c r="S2863" s="193" t="s">
        <v>7117</v>
      </c>
      <c r="T2863" s="193" t="n">
        <v>16.5</v>
      </c>
      <c r="U2863" s="193"/>
      <c r="V2863" s="193"/>
      <c r="W2863" s="193" t="s">
        <v>11510</v>
      </c>
      <c r="X2863" s="196"/>
      <c r="Y2863" s="196"/>
      <c r="Z2863" s="196" t="n">
        <v>1</v>
      </c>
      <c r="AE2863" s="94" t="e">
        <f aca="false" t="array" ref="AE2863:AK2863">_xlfn.torow(_xlfn.unique(_xlfn._xlws.filter(cat_table[Subsector],$E2863=cat_table[Sector],"")))</f>
        <v>#NAME?</v>
      </c>
      <c r="AF2863" s="94" t="e">
        <v>#NAME?</v>
      </c>
      <c r="AG2863" s="94" t="e">
        <v>#NAME?</v>
      </c>
      <c r="AH2863" s="94" t="e">
        <v>#NAME?</v>
      </c>
      <c r="AI2863" s="94" t="e">
        <v>#NAME?</v>
      </c>
      <c r="AJ2863" s="94" t="e">
        <v>#NAME?</v>
      </c>
      <c r="AK2863" s="94" t="e">
        <v>#NAME?</v>
      </c>
      <c r="AO2863" s="94" t="e">
        <f aca="false" t="array" ref="AO2863:AT2863">_xlfn.torow(_xlfn.unique(_xlfn._xlws.filter(cat_table[Sub-subsector],($E2863=cat_table[Sector])*($F2863=cat_table[Subsector]),"")))</f>
        <v>#NAME?</v>
      </c>
      <c r="AP2863" s="94" t="e">
        <v>#NAME?</v>
      </c>
      <c r="AQ2863" s="94" t="e">
        <v>#NAME?</v>
      </c>
      <c r="AR2863" s="94" t="e">
        <v>#NAME?</v>
      </c>
      <c r="AS2863" s="94" t="e">
        <v>#NAME?</v>
      </c>
      <c r="AT2863" s="94" t="e">
        <v>#NAME?</v>
      </c>
    </row>
    <row r="2864" customFormat="false" ht="15" hidden="false" customHeight="true" outlineLevel="0" collapsed="false">
      <c r="A2864" s="193" t="s">
        <v>13049</v>
      </c>
      <c r="B2864" s="20" t="str">
        <f aca="false">INDEX(Table2[], MATCH(L2864, Location_ID!$D$2:$D$648, 0), 1)</f>
        <v>5122b23d-6a5e-4c89-b12e-624825118607</v>
      </c>
      <c r="C2864" s="193" t="s">
        <v>1329</v>
      </c>
      <c r="D2864" s="273" t="s">
        <v>354</v>
      </c>
      <c r="E2864" s="193" t="s">
        <v>7134</v>
      </c>
      <c r="F2864" s="193" t="s">
        <v>7135</v>
      </c>
      <c r="G2864" s="193"/>
      <c r="H2864" s="196"/>
      <c r="I2864" s="193" t="s">
        <v>13007</v>
      </c>
      <c r="J2864" s="193" t="s">
        <v>13011</v>
      </c>
      <c r="K2864" s="193" t="s">
        <v>7124</v>
      </c>
      <c r="L2864" s="193" t="s">
        <v>2310</v>
      </c>
      <c r="M2864" s="193" t="s">
        <v>7132</v>
      </c>
      <c r="N2864" s="193" t="s">
        <v>13009</v>
      </c>
      <c r="O2864" s="193"/>
      <c r="P2864" s="219" t="n">
        <v>41640</v>
      </c>
      <c r="Q2864" s="219" t="n">
        <v>42004</v>
      </c>
      <c r="R2864" s="193"/>
      <c r="S2864" s="193" t="s">
        <v>7117</v>
      </c>
      <c r="T2864" s="193" t="n">
        <v>5.3</v>
      </c>
      <c r="U2864" s="193"/>
      <c r="V2864" s="193"/>
      <c r="W2864" s="193" t="s">
        <v>11510</v>
      </c>
      <c r="X2864" s="196"/>
      <c r="Y2864" s="196"/>
      <c r="Z2864" s="196" t="n">
        <v>1</v>
      </c>
      <c r="AE2864" s="94" t="e">
        <f aca="false" t="array" ref="AE2864:AK2864">_xlfn.torow(_xlfn.unique(_xlfn._xlws.filter(cat_table[Subsector],$E2864=cat_table[Sector],"")))</f>
        <v>#NAME?</v>
      </c>
      <c r="AF2864" s="94" t="e">
        <v>#NAME?</v>
      </c>
      <c r="AG2864" s="94" t="e">
        <v>#NAME?</v>
      </c>
      <c r="AH2864" s="94" t="e">
        <v>#NAME?</v>
      </c>
      <c r="AI2864" s="94" t="e">
        <v>#NAME?</v>
      </c>
      <c r="AJ2864" s="94" t="e">
        <v>#NAME?</v>
      </c>
      <c r="AK2864" s="94" t="e">
        <v>#NAME?</v>
      </c>
      <c r="AO2864" s="94" t="e">
        <f aca="false" t="array" ref="AO2864:AT2864">_xlfn.torow(_xlfn.unique(_xlfn._xlws.filter(cat_table[Sub-subsector],($E2864=cat_table[Sector])*($F2864=cat_table[Subsector]),"")))</f>
        <v>#NAME?</v>
      </c>
      <c r="AP2864" s="94" t="e">
        <v>#NAME?</v>
      </c>
      <c r="AQ2864" s="94" t="e">
        <v>#NAME?</v>
      </c>
      <c r="AR2864" s="94" t="e">
        <v>#NAME?</v>
      </c>
      <c r="AS2864" s="94" t="e">
        <v>#NAME?</v>
      </c>
      <c r="AT2864" s="94" t="e">
        <v>#NAME?</v>
      </c>
    </row>
    <row r="2865" customFormat="false" ht="15" hidden="false" customHeight="true" outlineLevel="0" collapsed="false">
      <c r="A2865" s="193" t="s">
        <v>13050</v>
      </c>
      <c r="B2865" s="20" t="str">
        <f aca="false">INDEX(Table2[], MATCH(L2865, Location_ID!$D$2:$D$648, 0), 1)</f>
        <v>b4bfe272-dcea-45ac-999c-fc1d038e3d39</v>
      </c>
      <c r="C2865" s="193" t="s">
        <v>1329</v>
      </c>
      <c r="D2865" s="273" t="s">
        <v>354</v>
      </c>
      <c r="E2865" s="193" t="s">
        <v>7134</v>
      </c>
      <c r="F2865" s="193" t="s">
        <v>7135</v>
      </c>
      <c r="G2865" s="193"/>
      <c r="H2865" s="196"/>
      <c r="I2865" s="193" t="s">
        <v>13007</v>
      </c>
      <c r="J2865" s="193" t="s">
        <v>13013</v>
      </c>
      <c r="K2865" s="193" t="s">
        <v>7124</v>
      </c>
      <c r="L2865" s="193" t="s">
        <v>2876</v>
      </c>
      <c r="M2865" s="193" t="s">
        <v>7132</v>
      </c>
      <c r="N2865" s="193" t="s">
        <v>13009</v>
      </c>
      <c r="O2865" s="193"/>
      <c r="P2865" s="219" t="n">
        <v>41640</v>
      </c>
      <c r="Q2865" s="219" t="n">
        <v>42004</v>
      </c>
      <c r="R2865" s="193"/>
      <c r="S2865" s="193" t="s">
        <v>7117</v>
      </c>
      <c r="T2865" s="193" t="n">
        <v>4.7</v>
      </c>
      <c r="U2865" s="193"/>
      <c r="V2865" s="193"/>
      <c r="W2865" s="193" t="s">
        <v>11510</v>
      </c>
      <c r="X2865" s="196"/>
      <c r="Y2865" s="196"/>
      <c r="Z2865" s="196" t="n">
        <v>1</v>
      </c>
      <c r="AE2865" s="94" t="e">
        <f aca="false" t="array" ref="AE2865:AK2865">_xlfn.torow(_xlfn.unique(_xlfn._xlws.filter(cat_table[Subsector],$E2865=cat_table[Sector],"")))</f>
        <v>#NAME?</v>
      </c>
      <c r="AF2865" s="94" t="e">
        <v>#NAME?</v>
      </c>
      <c r="AG2865" s="94" t="e">
        <v>#NAME?</v>
      </c>
      <c r="AH2865" s="94" t="e">
        <v>#NAME?</v>
      </c>
      <c r="AI2865" s="94" t="e">
        <v>#NAME?</v>
      </c>
      <c r="AJ2865" s="94" t="e">
        <v>#NAME?</v>
      </c>
      <c r="AK2865" s="94" t="e">
        <v>#NAME?</v>
      </c>
      <c r="AO2865" s="94" t="e">
        <f aca="false" t="array" ref="AO2865:AT2865">_xlfn.torow(_xlfn.unique(_xlfn._xlws.filter(cat_table[Sub-subsector],($E2865=cat_table[Sector])*($F2865=cat_table[Subsector]),"")))</f>
        <v>#NAME?</v>
      </c>
      <c r="AP2865" s="94" t="e">
        <v>#NAME?</v>
      </c>
      <c r="AQ2865" s="94" t="e">
        <v>#NAME?</v>
      </c>
      <c r="AR2865" s="94" t="e">
        <v>#NAME?</v>
      </c>
      <c r="AS2865" s="94" t="e">
        <v>#NAME?</v>
      </c>
      <c r="AT2865" s="94" t="e">
        <v>#NAME?</v>
      </c>
    </row>
    <row r="2866" customFormat="false" ht="15" hidden="false" customHeight="true" outlineLevel="0" collapsed="false">
      <c r="A2866" s="193" t="s">
        <v>13051</v>
      </c>
      <c r="B2866" s="20" t="str">
        <f aca="false">INDEX(Table2[], MATCH(L2866, Location_ID!$D$2:$D$648, 0), 1)</f>
        <v>ee00b72a-e388-4d9c-88f5-0c7d5e45e5cf</v>
      </c>
      <c r="C2866" s="193" t="s">
        <v>1329</v>
      </c>
      <c r="D2866" s="273" t="s">
        <v>354</v>
      </c>
      <c r="E2866" s="193" t="s">
        <v>7134</v>
      </c>
      <c r="F2866" s="193" t="s">
        <v>7135</v>
      </c>
      <c r="G2866" s="193"/>
      <c r="H2866" s="196"/>
      <c r="I2866" s="193" t="s">
        <v>13007</v>
      </c>
      <c r="J2866" s="193" t="s">
        <v>13015</v>
      </c>
      <c r="K2866" s="193" t="s">
        <v>7124</v>
      </c>
      <c r="L2866" s="193" t="s">
        <v>2878</v>
      </c>
      <c r="M2866" s="193" t="s">
        <v>7132</v>
      </c>
      <c r="N2866" s="193" t="s">
        <v>13009</v>
      </c>
      <c r="O2866" s="193"/>
      <c r="P2866" s="219" t="n">
        <v>41640</v>
      </c>
      <c r="Q2866" s="219" t="n">
        <v>42004</v>
      </c>
      <c r="R2866" s="193"/>
      <c r="S2866" s="193" t="s">
        <v>7117</v>
      </c>
      <c r="T2866" s="193" t="n">
        <v>6.5</v>
      </c>
      <c r="U2866" s="193"/>
      <c r="V2866" s="193"/>
      <c r="W2866" s="193" t="s">
        <v>11510</v>
      </c>
      <c r="X2866" s="196"/>
      <c r="Y2866" s="196"/>
      <c r="Z2866" s="196" t="n">
        <v>1</v>
      </c>
      <c r="AE2866" s="94" t="e">
        <f aca="false" t="array" ref="AE2866:AK2866">_xlfn.torow(_xlfn.unique(_xlfn._xlws.filter(cat_table[Subsector],$E2866=cat_table[Sector],"")))</f>
        <v>#NAME?</v>
      </c>
      <c r="AF2866" s="94" t="e">
        <v>#NAME?</v>
      </c>
      <c r="AG2866" s="94" t="e">
        <v>#NAME?</v>
      </c>
      <c r="AH2866" s="94" t="e">
        <v>#NAME?</v>
      </c>
      <c r="AI2866" s="94" t="e">
        <v>#NAME?</v>
      </c>
      <c r="AJ2866" s="94" t="e">
        <v>#NAME?</v>
      </c>
      <c r="AK2866" s="94" t="e">
        <v>#NAME?</v>
      </c>
      <c r="AO2866" s="94" t="e">
        <f aca="false" t="array" ref="AO2866:AT2866">_xlfn.torow(_xlfn.unique(_xlfn._xlws.filter(cat_table[Sub-subsector],($E2866=cat_table[Sector])*($F2866=cat_table[Subsector]),"")))</f>
        <v>#NAME?</v>
      </c>
      <c r="AP2866" s="94" t="e">
        <v>#NAME?</v>
      </c>
      <c r="AQ2866" s="94" t="e">
        <v>#NAME?</v>
      </c>
      <c r="AR2866" s="94" t="e">
        <v>#NAME?</v>
      </c>
      <c r="AS2866" s="94" t="e">
        <v>#NAME?</v>
      </c>
      <c r="AT2866" s="94" t="e">
        <v>#NAME?</v>
      </c>
    </row>
    <row r="2867" customFormat="false" ht="15" hidden="false" customHeight="true" outlineLevel="0" collapsed="false">
      <c r="A2867" s="193" t="s">
        <v>13052</v>
      </c>
      <c r="B2867" s="20" t="str">
        <f aca="false">INDEX(Table2[], MATCH(L2867, Location_ID!$D$2:$D$648, 0), 1)</f>
        <v>ad6b2e7f-09cc-407f-b639-def4f5495508</v>
      </c>
      <c r="C2867" s="193" t="s">
        <v>1329</v>
      </c>
      <c r="D2867" s="273" t="s">
        <v>354</v>
      </c>
      <c r="E2867" s="193" t="s">
        <v>7134</v>
      </c>
      <c r="F2867" s="193" t="s">
        <v>7135</v>
      </c>
      <c r="G2867" s="193"/>
      <c r="H2867" s="196"/>
      <c r="I2867" s="193" t="s">
        <v>13007</v>
      </c>
      <c r="J2867" s="193" t="s">
        <v>13008</v>
      </c>
      <c r="K2867" s="193" t="s">
        <v>7128</v>
      </c>
      <c r="L2867" s="193" t="s">
        <v>1839</v>
      </c>
      <c r="M2867" s="193" t="s">
        <v>7132</v>
      </c>
      <c r="N2867" s="193" t="s">
        <v>13009</v>
      </c>
      <c r="O2867" s="193"/>
      <c r="P2867" s="219" t="n">
        <v>42005</v>
      </c>
      <c r="Q2867" s="219" t="n">
        <v>42369</v>
      </c>
      <c r="R2867" s="193"/>
      <c r="S2867" s="193" t="s">
        <v>7117</v>
      </c>
      <c r="T2867" s="193" t="n">
        <v>15.9</v>
      </c>
      <c r="U2867" s="193"/>
      <c r="V2867" s="193"/>
      <c r="W2867" s="193" t="s">
        <v>11510</v>
      </c>
      <c r="X2867" s="196"/>
      <c r="Y2867" s="196"/>
      <c r="Z2867" s="196" t="n">
        <v>1</v>
      </c>
      <c r="AE2867" s="94" t="e">
        <f aca="false" t="array" ref="AE2867:AK2867">_xlfn.torow(_xlfn.unique(_xlfn._xlws.filter(cat_table[Subsector],$E2867=cat_table[Sector],"")))</f>
        <v>#NAME?</v>
      </c>
      <c r="AF2867" s="94" t="e">
        <v>#NAME?</v>
      </c>
      <c r="AG2867" s="94" t="e">
        <v>#NAME?</v>
      </c>
      <c r="AH2867" s="94" t="e">
        <v>#NAME?</v>
      </c>
      <c r="AI2867" s="94" t="e">
        <v>#NAME?</v>
      </c>
      <c r="AJ2867" s="94" t="e">
        <v>#NAME?</v>
      </c>
      <c r="AK2867" s="94" t="e">
        <v>#NAME?</v>
      </c>
      <c r="AO2867" s="94" t="e">
        <f aca="false" t="array" ref="AO2867:AT2867">_xlfn.torow(_xlfn.unique(_xlfn._xlws.filter(cat_table[Sub-subsector],($E2867=cat_table[Sector])*($F2867=cat_table[Subsector]),"")))</f>
        <v>#NAME?</v>
      </c>
      <c r="AP2867" s="94" t="e">
        <v>#NAME?</v>
      </c>
      <c r="AQ2867" s="94" t="e">
        <v>#NAME?</v>
      </c>
      <c r="AR2867" s="94" t="e">
        <v>#NAME?</v>
      </c>
      <c r="AS2867" s="94" t="e">
        <v>#NAME?</v>
      </c>
      <c r="AT2867" s="94" t="e">
        <v>#NAME?</v>
      </c>
    </row>
    <row r="2868" customFormat="false" ht="15" hidden="false" customHeight="true" outlineLevel="0" collapsed="false">
      <c r="A2868" s="193" t="s">
        <v>13053</v>
      </c>
      <c r="B2868" s="20" t="str">
        <f aca="false">INDEX(Table2[], MATCH(L2868, Location_ID!$D$2:$D$648, 0), 1)</f>
        <v>5122b23d-6a5e-4c89-b12e-624825118607</v>
      </c>
      <c r="C2868" s="193" t="s">
        <v>1329</v>
      </c>
      <c r="D2868" s="273" t="s">
        <v>354</v>
      </c>
      <c r="E2868" s="193" t="s">
        <v>7134</v>
      </c>
      <c r="F2868" s="193" t="s">
        <v>7135</v>
      </c>
      <c r="G2868" s="193"/>
      <c r="H2868" s="196"/>
      <c r="I2868" s="193" t="s">
        <v>13007</v>
      </c>
      <c r="J2868" s="193" t="s">
        <v>13011</v>
      </c>
      <c r="K2868" s="193" t="s">
        <v>7124</v>
      </c>
      <c r="L2868" s="193" t="s">
        <v>2310</v>
      </c>
      <c r="M2868" s="193" t="s">
        <v>7132</v>
      </c>
      <c r="N2868" s="193" t="s">
        <v>13009</v>
      </c>
      <c r="O2868" s="193"/>
      <c r="P2868" s="219" t="n">
        <v>42005</v>
      </c>
      <c r="Q2868" s="219" t="n">
        <v>42369</v>
      </c>
      <c r="R2868" s="193"/>
      <c r="S2868" s="193" t="s">
        <v>7117</v>
      </c>
      <c r="T2868" s="193" t="n">
        <v>5.5</v>
      </c>
      <c r="U2868" s="193"/>
      <c r="V2868" s="193"/>
      <c r="W2868" s="193" t="s">
        <v>11510</v>
      </c>
      <c r="X2868" s="196"/>
      <c r="Y2868" s="196"/>
      <c r="Z2868" s="196" t="n">
        <v>1</v>
      </c>
      <c r="AE2868" s="94" t="e">
        <f aca="false" t="array" ref="AE2868:AK2868">_xlfn.torow(_xlfn.unique(_xlfn._xlws.filter(cat_table[Subsector],$E2868=cat_table[Sector],"")))</f>
        <v>#NAME?</v>
      </c>
      <c r="AF2868" s="94" t="e">
        <v>#NAME?</v>
      </c>
      <c r="AG2868" s="94" t="e">
        <v>#NAME?</v>
      </c>
      <c r="AH2868" s="94" t="e">
        <v>#NAME?</v>
      </c>
      <c r="AI2868" s="94" t="e">
        <v>#NAME?</v>
      </c>
      <c r="AJ2868" s="94" t="e">
        <v>#NAME?</v>
      </c>
      <c r="AK2868" s="94" t="e">
        <v>#NAME?</v>
      </c>
      <c r="AO2868" s="94" t="e">
        <f aca="false" t="array" ref="AO2868:AT2868">_xlfn.torow(_xlfn.unique(_xlfn._xlws.filter(cat_table[Sub-subsector],($E2868=cat_table[Sector])*($F2868=cat_table[Subsector]),"")))</f>
        <v>#NAME?</v>
      </c>
      <c r="AP2868" s="94" t="e">
        <v>#NAME?</v>
      </c>
      <c r="AQ2868" s="94" t="e">
        <v>#NAME?</v>
      </c>
      <c r="AR2868" s="94" t="e">
        <v>#NAME?</v>
      </c>
      <c r="AS2868" s="94" t="e">
        <v>#NAME?</v>
      </c>
      <c r="AT2868" s="94" t="e">
        <v>#NAME?</v>
      </c>
    </row>
    <row r="2869" customFormat="false" ht="15" hidden="false" customHeight="true" outlineLevel="0" collapsed="false">
      <c r="A2869" s="193" t="s">
        <v>13054</v>
      </c>
      <c r="B2869" s="20" t="str">
        <f aca="false">INDEX(Table2[], MATCH(L2869, Location_ID!$D$2:$D$648, 0), 1)</f>
        <v>b4bfe272-dcea-45ac-999c-fc1d038e3d39</v>
      </c>
      <c r="C2869" s="193" t="s">
        <v>1329</v>
      </c>
      <c r="D2869" s="273" t="s">
        <v>354</v>
      </c>
      <c r="E2869" s="193" t="s">
        <v>7134</v>
      </c>
      <c r="F2869" s="193" t="s">
        <v>7135</v>
      </c>
      <c r="G2869" s="193"/>
      <c r="H2869" s="196"/>
      <c r="I2869" s="193" t="s">
        <v>13007</v>
      </c>
      <c r="J2869" s="193" t="s">
        <v>13013</v>
      </c>
      <c r="K2869" s="193" t="s">
        <v>7124</v>
      </c>
      <c r="L2869" s="193" t="s">
        <v>2876</v>
      </c>
      <c r="M2869" s="193" t="s">
        <v>7132</v>
      </c>
      <c r="N2869" s="193" t="s">
        <v>13009</v>
      </c>
      <c r="O2869" s="193"/>
      <c r="P2869" s="219" t="n">
        <v>42005</v>
      </c>
      <c r="Q2869" s="219" t="n">
        <v>42369</v>
      </c>
      <c r="R2869" s="193"/>
      <c r="S2869" s="193" t="s">
        <v>7117</v>
      </c>
      <c r="T2869" s="193" t="n">
        <v>4.4</v>
      </c>
      <c r="U2869" s="193"/>
      <c r="V2869" s="193"/>
      <c r="W2869" s="193" t="s">
        <v>11510</v>
      </c>
      <c r="X2869" s="196"/>
      <c r="Y2869" s="196"/>
      <c r="Z2869" s="196" t="n">
        <v>1</v>
      </c>
      <c r="AE2869" s="94" t="e">
        <f aca="false" t="array" ref="AE2869:AK2869">_xlfn.torow(_xlfn.unique(_xlfn._xlws.filter(cat_table[Subsector],$E2869=cat_table[Sector],"")))</f>
        <v>#NAME?</v>
      </c>
      <c r="AF2869" s="94" t="e">
        <v>#NAME?</v>
      </c>
      <c r="AG2869" s="94" t="e">
        <v>#NAME?</v>
      </c>
      <c r="AH2869" s="94" t="e">
        <v>#NAME?</v>
      </c>
      <c r="AI2869" s="94" t="e">
        <v>#NAME?</v>
      </c>
      <c r="AJ2869" s="94" t="e">
        <v>#NAME?</v>
      </c>
      <c r="AK2869" s="94" t="e">
        <v>#NAME?</v>
      </c>
      <c r="AO2869" s="94" t="e">
        <f aca="false" t="array" ref="AO2869:AT2869">_xlfn.torow(_xlfn.unique(_xlfn._xlws.filter(cat_table[Sub-subsector],($E2869=cat_table[Sector])*($F2869=cat_table[Subsector]),"")))</f>
        <v>#NAME?</v>
      </c>
      <c r="AP2869" s="94" t="e">
        <v>#NAME?</v>
      </c>
      <c r="AQ2869" s="94" t="e">
        <v>#NAME?</v>
      </c>
      <c r="AR2869" s="94" t="e">
        <v>#NAME?</v>
      </c>
      <c r="AS2869" s="94" t="e">
        <v>#NAME?</v>
      </c>
      <c r="AT2869" s="94" t="e">
        <v>#NAME?</v>
      </c>
    </row>
    <row r="2870" customFormat="false" ht="15" hidden="false" customHeight="true" outlineLevel="0" collapsed="false">
      <c r="A2870" s="193" t="s">
        <v>13055</v>
      </c>
      <c r="B2870" s="20" t="str">
        <f aca="false">INDEX(Table2[], MATCH(L2870, Location_ID!$D$2:$D$648, 0), 1)</f>
        <v>ee00b72a-e388-4d9c-88f5-0c7d5e45e5cf</v>
      </c>
      <c r="C2870" s="193" t="s">
        <v>1329</v>
      </c>
      <c r="D2870" s="273" t="s">
        <v>354</v>
      </c>
      <c r="E2870" s="193" t="s">
        <v>7134</v>
      </c>
      <c r="F2870" s="193" t="s">
        <v>7135</v>
      </c>
      <c r="G2870" s="193"/>
      <c r="H2870" s="196"/>
      <c r="I2870" s="193" t="s">
        <v>13007</v>
      </c>
      <c r="J2870" s="193" t="s">
        <v>13015</v>
      </c>
      <c r="K2870" s="193" t="s">
        <v>7124</v>
      </c>
      <c r="L2870" s="193" t="s">
        <v>2878</v>
      </c>
      <c r="M2870" s="193" t="s">
        <v>7132</v>
      </c>
      <c r="N2870" s="193" t="s">
        <v>13009</v>
      </c>
      <c r="O2870" s="193"/>
      <c r="P2870" s="219" t="n">
        <v>42005</v>
      </c>
      <c r="Q2870" s="219" t="n">
        <v>42369</v>
      </c>
      <c r="R2870" s="193"/>
      <c r="S2870" s="193" t="s">
        <v>7117</v>
      </c>
      <c r="T2870" s="193" t="n">
        <v>6</v>
      </c>
      <c r="U2870" s="193"/>
      <c r="V2870" s="193"/>
      <c r="W2870" s="193" t="s">
        <v>11510</v>
      </c>
      <c r="X2870" s="196"/>
      <c r="Y2870" s="196"/>
      <c r="Z2870" s="196" t="n">
        <v>1</v>
      </c>
      <c r="AE2870" s="94" t="e">
        <f aca="false" t="array" ref="AE2870:AK2870">_xlfn.torow(_xlfn.unique(_xlfn._xlws.filter(cat_table[Subsector],$E2870=cat_table[Sector],"")))</f>
        <v>#NAME?</v>
      </c>
      <c r="AF2870" s="94" t="e">
        <v>#NAME?</v>
      </c>
      <c r="AG2870" s="94" t="e">
        <v>#NAME?</v>
      </c>
      <c r="AH2870" s="94" t="e">
        <v>#NAME?</v>
      </c>
      <c r="AI2870" s="94" t="e">
        <v>#NAME?</v>
      </c>
      <c r="AJ2870" s="94" t="e">
        <v>#NAME?</v>
      </c>
      <c r="AK2870" s="94" t="e">
        <v>#NAME?</v>
      </c>
      <c r="AO2870" s="94" t="e">
        <f aca="false" t="array" ref="AO2870:AT2870">_xlfn.torow(_xlfn.unique(_xlfn._xlws.filter(cat_table[Sub-subsector],($E2870=cat_table[Sector])*($F2870=cat_table[Subsector]),"")))</f>
        <v>#NAME?</v>
      </c>
      <c r="AP2870" s="94" t="e">
        <v>#NAME?</v>
      </c>
      <c r="AQ2870" s="94" t="e">
        <v>#NAME?</v>
      </c>
      <c r="AR2870" s="94" t="e">
        <v>#NAME?</v>
      </c>
      <c r="AS2870" s="94" t="e">
        <v>#NAME?</v>
      </c>
      <c r="AT2870" s="94" t="e">
        <v>#NAME?</v>
      </c>
    </row>
    <row r="2871" customFormat="false" ht="15" hidden="false" customHeight="true" outlineLevel="0" collapsed="false">
      <c r="A2871" s="193" t="s">
        <v>13056</v>
      </c>
      <c r="B2871" s="20" t="str">
        <f aca="false">INDEX(Table2[], MATCH(L2871, Location_ID!$D$2:$D$648, 0), 1)</f>
        <v>ad6b2e7f-09cc-407f-b639-def4f5495508</v>
      </c>
      <c r="C2871" s="193" t="s">
        <v>1329</v>
      </c>
      <c r="D2871" s="273" t="s">
        <v>354</v>
      </c>
      <c r="E2871" s="193" t="s">
        <v>7134</v>
      </c>
      <c r="F2871" s="193" t="s">
        <v>7135</v>
      </c>
      <c r="G2871" s="193"/>
      <c r="H2871" s="196"/>
      <c r="I2871" s="193" t="s">
        <v>13007</v>
      </c>
      <c r="J2871" s="193" t="s">
        <v>13008</v>
      </c>
      <c r="K2871" s="193" t="s">
        <v>7128</v>
      </c>
      <c r="L2871" s="193" t="s">
        <v>1839</v>
      </c>
      <c r="M2871" s="193" t="s">
        <v>7132</v>
      </c>
      <c r="N2871" s="193" t="s">
        <v>13009</v>
      </c>
      <c r="O2871" s="193"/>
      <c r="P2871" s="219" t="n">
        <v>42370</v>
      </c>
      <c r="Q2871" s="219" t="n">
        <v>42735</v>
      </c>
      <c r="R2871" s="193"/>
      <c r="S2871" s="193" t="s">
        <v>7117</v>
      </c>
      <c r="T2871" s="193" t="n">
        <v>14.3</v>
      </c>
      <c r="U2871" s="193"/>
      <c r="V2871" s="193"/>
      <c r="W2871" s="193" t="s">
        <v>11510</v>
      </c>
      <c r="X2871" s="196"/>
      <c r="Y2871" s="196"/>
      <c r="Z2871" s="196" t="n">
        <v>1</v>
      </c>
      <c r="AE2871" s="94" t="e">
        <f aca="false" t="array" ref="AE2871:AK2871">_xlfn.torow(_xlfn.unique(_xlfn._xlws.filter(cat_table[Subsector],$E2871=cat_table[Sector],"")))</f>
        <v>#NAME?</v>
      </c>
      <c r="AF2871" s="94" t="e">
        <v>#NAME?</v>
      </c>
      <c r="AG2871" s="94" t="e">
        <v>#NAME?</v>
      </c>
      <c r="AH2871" s="94" t="e">
        <v>#NAME?</v>
      </c>
      <c r="AI2871" s="94" t="e">
        <v>#NAME?</v>
      </c>
      <c r="AJ2871" s="94" t="e">
        <v>#NAME?</v>
      </c>
      <c r="AK2871" s="94" t="e">
        <v>#NAME?</v>
      </c>
      <c r="AO2871" s="94" t="e">
        <f aca="false" t="array" ref="AO2871:AT2871">_xlfn.torow(_xlfn.unique(_xlfn._xlws.filter(cat_table[Sub-subsector],($E2871=cat_table[Sector])*($F2871=cat_table[Subsector]),"")))</f>
        <v>#NAME?</v>
      </c>
      <c r="AP2871" s="94" t="e">
        <v>#NAME?</v>
      </c>
      <c r="AQ2871" s="94" t="e">
        <v>#NAME?</v>
      </c>
      <c r="AR2871" s="94" t="e">
        <v>#NAME?</v>
      </c>
      <c r="AS2871" s="94" t="e">
        <v>#NAME?</v>
      </c>
      <c r="AT2871" s="94" t="e">
        <v>#NAME?</v>
      </c>
    </row>
    <row r="2872" customFormat="false" ht="15" hidden="false" customHeight="true" outlineLevel="0" collapsed="false">
      <c r="A2872" s="193" t="s">
        <v>13057</v>
      </c>
      <c r="B2872" s="20" t="str">
        <f aca="false">INDEX(Table2[], MATCH(L2872, Location_ID!$D$2:$D$648, 0), 1)</f>
        <v>5122b23d-6a5e-4c89-b12e-624825118607</v>
      </c>
      <c r="C2872" s="193" t="s">
        <v>1329</v>
      </c>
      <c r="D2872" s="273" t="s">
        <v>354</v>
      </c>
      <c r="E2872" s="193" t="s">
        <v>7134</v>
      </c>
      <c r="F2872" s="193" t="s">
        <v>7135</v>
      </c>
      <c r="G2872" s="193"/>
      <c r="H2872" s="196"/>
      <c r="I2872" s="193" t="s">
        <v>13007</v>
      </c>
      <c r="J2872" s="193" t="s">
        <v>13011</v>
      </c>
      <c r="K2872" s="193" t="s">
        <v>7124</v>
      </c>
      <c r="L2872" s="193" t="s">
        <v>2310</v>
      </c>
      <c r="M2872" s="193" t="s">
        <v>7132</v>
      </c>
      <c r="N2872" s="193" t="s">
        <v>13009</v>
      </c>
      <c r="O2872" s="193"/>
      <c r="P2872" s="219" t="n">
        <v>42370</v>
      </c>
      <c r="Q2872" s="219" t="n">
        <v>42735</v>
      </c>
      <c r="R2872" s="193"/>
      <c r="S2872" s="193" t="s">
        <v>7117</v>
      </c>
      <c r="T2872" s="193" t="n">
        <v>4.7</v>
      </c>
      <c r="U2872" s="193"/>
      <c r="V2872" s="193"/>
      <c r="W2872" s="193" t="s">
        <v>11510</v>
      </c>
      <c r="X2872" s="196"/>
      <c r="Y2872" s="196"/>
      <c r="Z2872" s="196" t="n">
        <v>1</v>
      </c>
      <c r="AE2872" s="94" t="e">
        <f aca="false" t="array" ref="AE2872:AK2872">_xlfn.torow(_xlfn.unique(_xlfn._xlws.filter(cat_table[Subsector],$E2872=cat_table[Sector],"")))</f>
        <v>#NAME?</v>
      </c>
      <c r="AF2872" s="94" t="e">
        <v>#NAME?</v>
      </c>
      <c r="AG2872" s="94" t="e">
        <v>#NAME?</v>
      </c>
      <c r="AH2872" s="94" t="e">
        <v>#NAME?</v>
      </c>
      <c r="AI2872" s="94" t="e">
        <v>#NAME?</v>
      </c>
      <c r="AJ2872" s="94" t="e">
        <v>#NAME?</v>
      </c>
      <c r="AK2872" s="94" t="e">
        <v>#NAME?</v>
      </c>
      <c r="AO2872" s="94" t="e">
        <f aca="false" t="array" ref="AO2872:AT2872">_xlfn.torow(_xlfn.unique(_xlfn._xlws.filter(cat_table[Sub-subsector],($E2872=cat_table[Sector])*($F2872=cat_table[Subsector]),"")))</f>
        <v>#NAME?</v>
      </c>
      <c r="AP2872" s="94" t="e">
        <v>#NAME?</v>
      </c>
      <c r="AQ2872" s="94" t="e">
        <v>#NAME?</v>
      </c>
      <c r="AR2872" s="94" t="e">
        <v>#NAME?</v>
      </c>
      <c r="AS2872" s="94" t="e">
        <v>#NAME?</v>
      </c>
      <c r="AT2872" s="94" t="e">
        <v>#NAME?</v>
      </c>
    </row>
    <row r="2873" customFormat="false" ht="15" hidden="false" customHeight="true" outlineLevel="0" collapsed="false">
      <c r="A2873" s="193" t="s">
        <v>13058</v>
      </c>
      <c r="B2873" s="20" t="str">
        <f aca="false">INDEX(Table2[], MATCH(L2873, Location_ID!$D$2:$D$648, 0), 1)</f>
        <v>b4bfe272-dcea-45ac-999c-fc1d038e3d39</v>
      </c>
      <c r="C2873" s="193" t="s">
        <v>1329</v>
      </c>
      <c r="D2873" s="273" t="s">
        <v>354</v>
      </c>
      <c r="E2873" s="193" t="s">
        <v>7134</v>
      </c>
      <c r="F2873" s="193" t="s">
        <v>7135</v>
      </c>
      <c r="G2873" s="193"/>
      <c r="H2873" s="196"/>
      <c r="I2873" s="193" t="s">
        <v>13007</v>
      </c>
      <c r="J2873" s="193" t="s">
        <v>13013</v>
      </c>
      <c r="K2873" s="193" t="s">
        <v>7124</v>
      </c>
      <c r="L2873" s="193" t="s">
        <v>2876</v>
      </c>
      <c r="M2873" s="193" t="s">
        <v>7132</v>
      </c>
      <c r="N2873" s="193" t="s">
        <v>13009</v>
      </c>
      <c r="O2873" s="193"/>
      <c r="P2873" s="219" t="n">
        <v>42370</v>
      </c>
      <c r="Q2873" s="219" t="n">
        <v>42735</v>
      </c>
      <c r="R2873" s="193"/>
      <c r="S2873" s="193" t="s">
        <v>7117</v>
      </c>
      <c r="T2873" s="193" t="n">
        <v>4.2</v>
      </c>
      <c r="U2873" s="193"/>
      <c r="V2873" s="193"/>
      <c r="W2873" s="193" t="s">
        <v>11510</v>
      </c>
      <c r="X2873" s="196"/>
      <c r="Y2873" s="196"/>
      <c r="Z2873" s="196" t="n">
        <v>1</v>
      </c>
      <c r="AE2873" s="94" t="e">
        <f aca="false" t="array" ref="AE2873:AK2873">_xlfn.torow(_xlfn.unique(_xlfn._xlws.filter(cat_table[Subsector],$E2873=cat_table[Sector],"")))</f>
        <v>#NAME?</v>
      </c>
      <c r="AF2873" s="94" t="e">
        <v>#NAME?</v>
      </c>
      <c r="AG2873" s="94" t="e">
        <v>#NAME?</v>
      </c>
      <c r="AH2873" s="94" t="e">
        <v>#NAME?</v>
      </c>
      <c r="AI2873" s="94" t="e">
        <v>#NAME?</v>
      </c>
      <c r="AJ2873" s="94" t="e">
        <v>#NAME?</v>
      </c>
      <c r="AK2873" s="94" t="e">
        <v>#NAME?</v>
      </c>
      <c r="AO2873" s="94" t="e">
        <f aca="false" t="array" ref="AO2873:AT2873">_xlfn.torow(_xlfn.unique(_xlfn._xlws.filter(cat_table[Sub-subsector],($E2873=cat_table[Sector])*($F2873=cat_table[Subsector]),"")))</f>
        <v>#NAME?</v>
      </c>
      <c r="AP2873" s="94" t="e">
        <v>#NAME?</v>
      </c>
      <c r="AQ2873" s="94" t="e">
        <v>#NAME?</v>
      </c>
      <c r="AR2873" s="94" t="e">
        <v>#NAME?</v>
      </c>
      <c r="AS2873" s="94" t="e">
        <v>#NAME?</v>
      </c>
      <c r="AT2873" s="94" t="e">
        <v>#NAME?</v>
      </c>
    </row>
    <row r="2874" customFormat="false" ht="15" hidden="false" customHeight="true" outlineLevel="0" collapsed="false">
      <c r="A2874" s="194" t="s">
        <v>13059</v>
      </c>
      <c r="B2874" s="20" t="str">
        <f aca="false">INDEX(Table2[], MATCH(L2874, Location_ID!$D$2:$D$648, 0), 1)</f>
        <v>ee00b72a-e388-4d9c-88f5-0c7d5e45e5cf</v>
      </c>
      <c r="C2874" s="194" t="s">
        <v>1329</v>
      </c>
      <c r="D2874" s="274" t="s">
        <v>354</v>
      </c>
      <c r="E2874" s="194" t="s">
        <v>7134</v>
      </c>
      <c r="F2874" s="194" t="s">
        <v>7135</v>
      </c>
      <c r="G2874" s="194"/>
      <c r="H2874" s="199"/>
      <c r="I2874" s="194" t="s">
        <v>13007</v>
      </c>
      <c r="J2874" s="194" t="s">
        <v>13015</v>
      </c>
      <c r="K2874" s="194" t="s">
        <v>7124</v>
      </c>
      <c r="L2874" s="194" t="s">
        <v>2878</v>
      </c>
      <c r="M2874" s="194" t="s">
        <v>7132</v>
      </c>
      <c r="N2874" s="194" t="s">
        <v>13009</v>
      </c>
      <c r="O2874" s="194"/>
      <c r="P2874" s="198" t="n">
        <v>42370</v>
      </c>
      <c r="Q2874" s="198" t="n">
        <v>42735</v>
      </c>
      <c r="R2874" s="194"/>
      <c r="S2874" s="194" t="s">
        <v>7117</v>
      </c>
      <c r="T2874" s="194" t="n">
        <v>5.5</v>
      </c>
      <c r="U2874" s="194"/>
      <c r="V2874" s="194"/>
      <c r="W2874" s="193" t="s">
        <v>11510</v>
      </c>
      <c r="X2874" s="199"/>
      <c r="Y2874" s="199"/>
      <c r="Z2874" s="199" t="n">
        <v>1</v>
      </c>
      <c r="AE2874" s="94" t="e">
        <f aca="false" t="array" ref="AE2874:AK2874">_xlfn.torow(_xlfn.unique(_xlfn._xlws.filter(cat_table[Subsector],$E2874=cat_table[Sector],"")))</f>
        <v>#NAME?</v>
      </c>
      <c r="AF2874" s="94" t="e">
        <v>#NAME?</v>
      </c>
      <c r="AG2874" s="94" t="e">
        <v>#NAME?</v>
      </c>
      <c r="AH2874" s="94" t="e">
        <v>#NAME?</v>
      </c>
      <c r="AI2874" s="94" t="e">
        <v>#NAME?</v>
      </c>
      <c r="AJ2874" s="94" t="e">
        <v>#NAME?</v>
      </c>
      <c r="AK2874" s="94" t="e">
        <v>#NAME?</v>
      </c>
      <c r="AO2874" s="94" t="e">
        <f aca="false" t="array" ref="AO2874:AT2874">_xlfn.torow(_xlfn.unique(_xlfn._xlws.filter(cat_table[Sub-subsector],($E2874=cat_table[Sector])*($F2874=cat_table[Subsector]),"")))</f>
        <v>#NAME?</v>
      </c>
      <c r="AP2874" s="94" t="e">
        <v>#NAME?</v>
      </c>
      <c r="AQ2874" s="94" t="e">
        <v>#NAME?</v>
      </c>
      <c r="AR2874" s="94" t="e">
        <v>#NAME?</v>
      </c>
      <c r="AS2874" s="94" t="e">
        <v>#NAME?</v>
      </c>
      <c r="AT2874" s="94" t="e">
        <v>#NAME?</v>
      </c>
    </row>
    <row r="2875" customFormat="false" ht="15" hidden="false" customHeight="true" outlineLevel="0" collapsed="false">
      <c r="A2875" s="62" t="s">
        <v>13060</v>
      </c>
      <c r="B2875" s="20" t="str">
        <f aca="false">INDEX(Table2[], MATCH(L2875, Location_ID!$D$2:$D$648, 0), 1)</f>
        <v>eada962d-d450-4a03-a68a-50387d3b4b71</v>
      </c>
      <c r="C2875" s="52" t="s">
        <v>1334</v>
      </c>
      <c r="D2875" s="52" t="s">
        <v>354</v>
      </c>
      <c r="E2875" s="20" t="s">
        <v>7134</v>
      </c>
      <c r="F2875" s="20" t="s">
        <v>7135</v>
      </c>
      <c r="G2875" s="20"/>
      <c r="H2875" s="20"/>
      <c r="I2875" s="20" t="s">
        <v>13061</v>
      </c>
      <c r="J2875" s="20" t="s">
        <v>13062</v>
      </c>
      <c r="K2875" s="20" t="s">
        <v>7128</v>
      </c>
      <c r="L2875" s="20" t="s">
        <v>1775</v>
      </c>
      <c r="M2875" s="20" t="s">
        <v>7132</v>
      </c>
      <c r="N2875" s="20" t="s">
        <v>13063</v>
      </c>
      <c r="O2875" s="20" t="s">
        <v>13064</v>
      </c>
      <c r="P2875" s="201" t="n">
        <v>33239</v>
      </c>
      <c r="Q2875" s="201" t="n">
        <v>33603</v>
      </c>
      <c r="R2875" s="20"/>
      <c r="S2875" s="20" t="s">
        <v>7117</v>
      </c>
      <c r="T2875" s="20" t="n">
        <v>0.555</v>
      </c>
      <c r="U2875" s="20"/>
      <c r="V2875" s="20"/>
      <c r="W2875" s="20" t="s">
        <v>11510</v>
      </c>
      <c r="X2875" s="35"/>
      <c r="Y2875" s="35"/>
      <c r="Z2875" s="35" t="n">
        <v>1</v>
      </c>
      <c r="AE2875" s="94" t="e">
        <f aca="false" t="array" ref="AE2875:AK2875">_xlfn.torow(_xlfn.unique(_xlfn._xlws.filter(cat_table[Subsector],$E2875=cat_table[Sector],"")))</f>
        <v>#NAME?</v>
      </c>
      <c r="AF2875" s="94" t="e">
        <v>#NAME?</v>
      </c>
      <c r="AG2875" s="94" t="e">
        <v>#NAME?</v>
      </c>
      <c r="AH2875" s="94" t="e">
        <v>#NAME?</v>
      </c>
      <c r="AI2875" s="94" t="e">
        <v>#NAME?</v>
      </c>
      <c r="AJ2875" s="94" t="e">
        <v>#NAME?</v>
      </c>
      <c r="AK2875" s="94" t="e">
        <v>#NAME?</v>
      </c>
      <c r="AO2875" s="94" t="e">
        <f aca="false" t="array" ref="AO2875:AT2875">_xlfn.torow(_xlfn.unique(_xlfn._xlws.filter(cat_table[Sub-subsector],($E2875=cat_table[Sector])*($F2875=cat_table[Subsector]),"")))</f>
        <v>#NAME?</v>
      </c>
      <c r="AP2875" s="94" t="e">
        <v>#NAME?</v>
      </c>
      <c r="AQ2875" s="94" t="e">
        <v>#NAME?</v>
      </c>
      <c r="AR2875" s="94" t="e">
        <v>#NAME?</v>
      </c>
      <c r="AS2875" s="94" t="e">
        <v>#NAME?</v>
      </c>
      <c r="AT2875" s="94" t="e">
        <v>#NAME?</v>
      </c>
    </row>
    <row r="2876" customFormat="false" ht="15" hidden="false" customHeight="true" outlineLevel="0" collapsed="false">
      <c r="A2876" s="62" t="s">
        <v>13065</v>
      </c>
      <c r="B2876" s="20" t="str">
        <f aca="false">INDEX(Table2[], MATCH(L2876, Location_ID!$D$2:$D$648, 0), 1)</f>
        <v>eada962d-d450-4a03-a68a-50387d3b4b71</v>
      </c>
      <c r="C2876" s="52" t="s">
        <v>1334</v>
      </c>
      <c r="D2876" s="52" t="s">
        <v>354</v>
      </c>
      <c r="E2876" s="20" t="s">
        <v>7134</v>
      </c>
      <c r="F2876" s="20" t="s">
        <v>7135</v>
      </c>
      <c r="G2876" s="20"/>
      <c r="H2876" s="20"/>
      <c r="I2876" s="20" t="s">
        <v>13061</v>
      </c>
      <c r="J2876" s="20" t="s">
        <v>13062</v>
      </c>
      <c r="K2876" s="20" t="s">
        <v>7128</v>
      </c>
      <c r="L2876" s="20" t="s">
        <v>1775</v>
      </c>
      <c r="M2876" s="20" t="s">
        <v>7132</v>
      </c>
      <c r="N2876" s="20" t="s">
        <v>13063</v>
      </c>
      <c r="O2876" s="20" t="s">
        <v>13064</v>
      </c>
      <c r="P2876" s="201" t="n">
        <v>40909</v>
      </c>
      <c r="Q2876" s="201" t="n">
        <v>41274</v>
      </c>
      <c r="R2876" s="20"/>
      <c r="S2876" s="20" t="s">
        <v>7117</v>
      </c>
      <c r="T2876" s="20" t="n">
        <v>0.765</v>
      </c>
      <c r="U2876" s="20"/>
      <c r="V2876" s="20"/>
      <c r="W2876" s="20" t="s">
        <v>11510</v>
      </c>
      <c r="X2876" s="35"/>
      <c r="Y2876" s="35"/>
      <c r="Z2876" s="35" t="n">
        <v>1</v>
      </c>
      <c r="AE2876" s="94" t="e">
        <f aca="false" t="array" ref="AE2876:AK2876">_xlfn.torow(_xlfn.unique(_xlfn._xlws.filter(cat_table[Subsector],$E2876=cat_table[Sector],"")))</f>
        <v>#NAME?</v>
      </c>
      <c r="AF2876" s="94" t="e">
        <v>#NAME?</v>
      </c>
      <c r="AG2876" s="94" t="e">
        <v>#NAME?</v>
      </c>
      <c r="AH2876" s="94" t="e">
        <v>#NAME?</v>
      </c>
      <c r="AI2876" s="94" t="e">
        <v>#NAME?</v>
      </c>
      <c r="AJ2876" s="94" t="e">
        <v>#NAME?</v>
      </c>
      <c r="AK2876" s="94" t="e">
        <v>#NAME?</v>
      </c>
      <c r="AO2876" s="94" t="e">
        <f aca="false" t="array" ref="AO2876:AT2876">_xlfn.torow(_xlfn.unique(_xlfn._xlws.filter(cat_table[Sub-subsector],($E2876=cat_table[Sector])*($F2876=cat_table[Subsector]),"")))</f>
        <v>#NAME?</v>
      </c>
      <c r="AP2876" s="94" t="e">
        <v>#NAME?</v>
      </c>
      <c r="AQ2876" s="94" t="e">
        <v>#NAME?</v>
      </c>
      <c r="AR2876" s="94" t="e">
        <v>#NAME?</v>
      </c>
      <c r="AS2876" s="94" t="e">
        <v>#NAME?</v>
      </c>
      <c r="AT2876" s="94" t="e">
        <v>#NAME?</v>
      </c>
    </row>
    <row r="2877" customFormat="false" ht="15" hidden="false" customHeight="true" outlineLevel="0" collapsed="false">
      <c r="A2877" s="62" t="s">
        <v>13066</v>
      </c>
      <c r="B2877" s="20" t="str">
        <f aca="false">INDEX(Table2[], MATCH(L2877, Location_ID!$D$2:$D$648, 0), 1)</f>
        <v>c3feb18b-1424-4483-ade4-8007d3d6a417</v>
      </c>
      <c r="C2877" s="52" t="s">
        <v>1334</v>
      </c>
      <c r="D2877" s="52" t="s">
        <v>354</v>
      </c>
      <c r="E2877" s="20" t="s">
        <v>7134</v>
      </c>
      <c r="F2877" s="20" t="s">
        <v>7135</v>
      </c>
      <c r="G2877" s="20" t="s">
        <v>7895</v>
      </c>
      <c r="H2877" s="20"/>
      <c r="I2877" s="20" t="s">
        <v>13067</v>
      </c>
      <c r="J2877" s="20" t="s">
        <v>13068</v>
      </c>
      <c r="K2877" s="20" t="s">
        <v>7127</v>
      </c>
      <c r="L2877" s="20" t="s">
        <v>2880</v>
      </c>
      <c r="M2877" s="20" t="s">
        <v>7132</v>
      </c>
      <c r="N2877" s="20" t="s">
        <v>13063</v>
      </c>
      <c r="O2877" s="20" t="s">
        <v>13069</v>
      </c>
      <c r="P2877" s="201" t="n">
        <v>40909</v>
      </c>
      <c r="Q2877" s="201" t="n">
        <v>41274</v>
      </c>
      <c r="R2877" s="20"/>
      <c r="S2877" s="20" t="s">
        <v>7117</v>
      </c>
      <c r="T2877" s="20" t="n">
        <v>0.1</v>
      </c>
      <c r="U2877" s="20"/>
      <c r="V2877" s="20"/>
      <c r="W2877" s="20" t="s">
        <v>11510</v>
      </c>
      <c r="X2877" s="35"/>
      <c r="Y2877" s="35"/>
      <c r="Z2877" s="35" t="n">
        <v>1</v>
      </c>
      <c r="AE2877" s="94" t="e">
        <f aca="false" t="array" ref="AE2877:AK2877">_xlfn.torow(_xlfn.unique(_xlfn._xlws.filter(cat_table[Subsector],$E2877=cat_table[Sector],"")))</f>
        <v>#NAME?</v>
      </c>
      <c r="AF2877" s="94" t="e">
        <v>#NAME?</v>
      </c>
      <c r="AG2877" s="94" t="e">
        <v>#NAME?</v>
      </c>
      <c r="AH2877" s="94" t="e">
        <v>#NAME?</v>
      </c>
      <c r="AI2877" s="94" t="e">
        <v>#NAME?</v>
      </c>
      <c r="AJ2877" s="94" t="e">
        <v>#NAME?</v>
      </c>
      <c r="AK2877" s="94" t="e">
        <v>#NAME?</v>
      </c>
      <c r="AO2877" s="94" t="e">
        <f aca="false" t="array" ref="AO2877:AT2877">_xlfn.torow(_xlfn.unique(_xlfn._xlws.filter(cat_table[Sub-subsector],($E2877=cat_table[Sector])*($F2877=cat_table[Subsector]),"")))</f>
        <v>#NAME?</v>
      </c>
      <c r="AP2877" s="94" t="e">
        <v>#NAME?</v>
      </c>
      <c r="AQ2877" s="94" t="e">
        <v>#NAME?</v>
      </c>
      <c r="AR2877" s="94" t="e">
        <v>#NAME?</v>
      </c>
      <c r="AS2877" s="94" t="e">
        <v>#NAME?</v>
      </c>
      <c r="AT2877" s="94" t="e">
        <v>#NAME?</v>
      </c>
    </row>
    <row r="2878" customFormat="false" ht="15" hidden="false" customHeight="true" outlineLevel="0" collapsed="false">
      <c r="A2878" s="62" t="s">
        <v>13070</v>
      </c>
      <c r="B2878" s="20" t="str">
        <f aca="false">INDEX(Table2[], MATCH(L2878, Location_ID!$D$2:$D$648, 0), 1)</f>
        <v>c3feb18b-1424-4483-ade4-8007d3d6a417</v>
      </c>
      <c r="C2878" s="52" t="s">
        <v>1334</v>
      </c>
      <c r="D2878" s="52" t="s">
        <v>354</v>
      </c>
      <c r="E2878" s="20" t="s">
        <v>7134</v>
      </c>
      <c r="F2878" s="20" t="s">
        <v>7135</v>
      </c>
      <c r="G2878" s="20" t="s">
        <v>7895</v>
      </c>
      <c r="H2878" s="20"/>
      <c r="I2878" s="20" t="s">
        <v>13067</v>
      </c>
      <c r="J2878" s="20" t="s">
        <v>13071</v>
      </c>
      <c r="K2878" s="20" t="s">
        <v>7127</v>
      </c>
      <c r="L2878" s="20" t="s">
        <v>2880</v>
      </c>
      <c r="M2878" s="20" t="s">
        <v>7132</v>
      </c>
      <c r="N2878" s="20" t="s">
        <v>13063</v>
      </c>
      <c r="O2878" s="20" t="s">
        <v>13069</v>
      </c>
      <c r="P2878" s="201" t="n">
        <v>40909</v>
      </c>
      <c r="Q2878" s="201" t="n">
        <v>41274</v>
      </c>
      <c r="R2878" s="20"/>
      <c r="S2878" s="20" t="s">
        <v>7117</v>
      </c>
      <c r="T2878" s="20" t="n">
        <v>0.107</v>
      </c>
      <c r="U2878" s="20"/>
      <c r="V2878" s="20"/>
      <c r="W2878" s="20" t="s">
        <v>11510</v>
      </c>
      <c r="X2878" s="35"/>
      <c r="Y2878" s="35"/>
      <c r="Z2878" s="35" t="n">
        <v>1</v>
      </c>
      <c r="AE2878" s="94" t="e">
        <f aca="false" t="array" ref="AE2878:AK2878">_xlfn.torow(_xlfn.unique(_xlfn._xlws.filter(cat_table[Subsector],$E2878=cat_table[Sector],"")))</f>
        <v>#NAME?</v>
      </c>
      <c r="AF2878" s="94" t="e">
        <v>#NAME?</v>
      </c>
      <c r="AG2878" s="94" t="e">
        <v>#NAME?</v>
      </c>
      <c r="AH2878" s="94" t="e">
        <v>#NAME?</v>
      </c>
      <c r="AI2878" s="94" t="e">
        <v>#NAME?</v>
      </c>
      <c r="AJ2878" s="94" t="e">
        <v>#NAME?</v>
      </c>
      <c r="AK2878" s="94" t="e">
        <v>#NAME?</v>
      </c>
      <c r="AO2878" s="94" t="e">
        <f aca="false" t="array" ref="AO2878:AT2878">_xlfn.torow(_xlfn.unique(_xlfn._xlws.filter(cat_table[Sub-subsector],($E2878=cat_table[Sector])*($F2878=cat_table[Subsector]),"")))</f>
        <v>#NAME?</v>
      </c>
      <c r="AP2878" s="94" t="e">
        <v>#NAME?</v>
      </c>
      <c r="AQ2878" s="94" t="e">
        <v>#NAME?</v>
      </c>
      <c r="AR2878" s="94" t="e">
        <v>#NAME?</v>
      </c>
      <c r="AS2878" s="94" t="e">
        <v>#NAME?</v>
      </c>
      <c r="AT2878" s="94" t="e">
        <v>#NAME?</v>
      </c>
    </row>
    <row r="2879" customFormat="false" ht="15" hidden="false" customHeight="true" outlineLevel="0" collapsed="false">
      <c r="A2879" s="62" t="s">
        <v>13072</v>
      </c>
      <c r="B2879" s="20" t="str">
        <f aca="false">INDEX(Table2[], MATCH(L2879, Location_ID!$D$2:$D$648, 0), 1)</f>
        <v>c3feb18b-1424-4483-ade4-8007d3d6a417</v>
      </c>
      <c r="C2879" s="52" t="s">
        <v>1334</v>
      </c>
      <c r="D2879" s="52" t="s">
        <v>354</v>
      </c>
      <c r="E2879" s="20" t="s">
        <v>7134</v>
      </c>
      <c r="F2879" s="20" t="s">
        <v>7135</v>
      </c>
      <c r="G2879" s="20" t="s">
        <v>7895</v>
      </c>
      <c r="H2879" s="20"/>
      <c r="I2879" s="20" t="s">
        <v>13067</v>
      </c>
      <c r="J2879" s="20" t="s">
        <v>13073</v>
      </c>
      <c r="K2879" s="20" t="s">
        <v>7127</v>
      </c>
      <c r="L2879" s="20" t="s">
        <v>2880</v>
      </c>
      <c r="M2879" s="20" t="s">
        <v>7132</v>
      </c>
      <c r="N2879" s="20" t="s">
        <v>13063</v>
      </c>
      <c r="O2879" s="20" t="s">
        <v>13069</v>
      </c>
      <c r="P2879" s="201" t="n">
        <v>40909</v>
      </c>
      <c r="Q2879" s="201" t="n">
        <v>41274</v>
      </c>
      <c r="R2879" s="20"/>
      <c r="S2879" s="20" t="s">
        <v>7117</v>
      </c>
      <c r="T2879" s="20" t="n">
        <v>0.01</v>
      </c>
      <c r="U2879" s="20"/>
      <c r="V2879" s="20"/>
      <c r="W2879" s="20" t="s">
        <v>11510</v>
      </c>
      <c r="X2879" s="35"/>
      <c r="Y2879" s="35"/>
      <c r="Z2879" s="35" t="n">
        <v>1</v>
      </c>
      <c r="AE2879" s="94" t="e">
        <f aca="false" t="array" ref="AE2879:AK2879">_xlfn.torow(_xlfn.unique(_xlfn._xlws.filter(cat_table[Subsector],$E2879=cat_table[Sector],"")))</f>
        <v>#NAME?</v>
      </c>
      <c r="AF2879" s="94" t="e">
        <v>#NAME?</v>
      </c>
      <c r="AG2879" s="94" t="e">
        <v>#NAME?</v>
      </c>
      <c r="AH2879" s="94" t="e">
        <v>#NAME?</v>
      </c>
      <c r="AI2879" s="94" t="e">
        <v>#NAME?</v>
      </c>
      <c r="AJ2879" s="94" t="e">
        <v>#NAME?</v>
      </c>
      <c r="AK2879" s="94" t="e">
        <v>#NAME?</v>
      </c>
      <c r="AO2879" s="94" t="e">
        <f aca="false" t="array" ref="AO2879:AT2879">_xlfn.torow(_xlfn.unique(_xlfn._xlws.filter(cat_table[Sub-subsector],($E2879=cat_table[Sector])*($F2879=cat_table[Subsector]),"")))</f>
        <v>#NAME?</v>
      </c>
      <c r="AP2879" s="94" t="e">
        <v>#NAME?</v>
      </c>
      <c r="AQ2879" s="94" t="e">
        <v>#NAME?</v>
      </c>
      <c r="AR2879" s="94" t="e">
        <v>#NAME?</v>
      </c>
      <c r="AS2879" s="94" t="e">
        <v>#NAME?</v>
      </c>
      <c r="AT2879" s="94" t="e">
        <v>#NAME?</v>
      </c>
    </row>
    <row r="2880" customFormat="false" ht="15" hidden="false" customHeight="true" outlineLevel="0" collapsed="false">
      <c r="A2880" s="62" t="s">
        <v>13074</v>
      </c>
      <c r="B2880" s="20" t="str">
        <f aca="false">INDEX(Table2[], MATCH(L2880, Location_ID!$D$2:$D$648, 0), 1)</f>
        <v>c3feb18b-1424-4483-ade4-8007d3d6a417</v>
      </c>
      <c r="C2880" s="52" t="s">
        <v>1334</v>
      </c>
      <c r="D2880" s="52" t="s">
        <v>354</v>
      </c>
      <c r="E2880" s="20" t="s">
        <v>7134</v>
      </c>
      <c r="F2880" s="20" t="s">
        <v>7135</v>
      </c>
      <c r="G2880" s="20"/>
      <c r="H2880" s="20"/>
      <c r="I2880" s="20" t="s">
        <v>13075</v>
      </c>
      <c r="J2880" s="20" t="s">
        <v>13076</v>
      </c>
      <c r="K2880" s="20" t="s">
        <v>7127</v>
      </c>
      <c r="L2880" s="20" t="s">
        <v>2880</v>
      </c>
      <c r="M2880" s="20" t="s">
        <v>7132</v>
      </c>
      <c r="N2880" s="20" t="s">
        <v>13063</v>
      </c>
      <c r="O2880" s="20" t="s">
        <v>13069</v>
      </c>
      <c r="P2880" s="201" t="n">
        <v>40909</v>
      </c>
      <c r="Q2880" s="201" t="n">
        <v>41274</v>
      </c>
      <c r="R2880" s="20"/>
      <c r="S2880" s="20" t="s">
        <v>7117</v>
      </c>
      <c r="T2880" s="20" t="n">
        <v>0.033</v>
      </c>
      <c r="U2880" s="20"/>
      <c r="V2880" s="20"/>
      <c r="W2880" s="20" t="s">
        <v>11510</v>
      </c>
      <c r="X2880" s="35"/>
      <c r="Y2880" s="35"/>
      <c r="Z2880" s="35" t="n">
        <v>1</v>
      </c>
      <c r="AE2880" s="94" t="e">
        <f aca="false" t="array" ref="AE2880:AK2880">_xlfn.torow(_xlfn.unique(_xlfn._xlws.filter(cat_table[Subsector],$E2880=cat_table[Sector],"")))</f>
        <v>#NAME?</v>
      </c>
      <c r="AF2880" s="94" t="e">
        <v>#NAME?</v>
      </c>
      <c r="AG2880" s="94" t="e">
        <v>#NAME?</v>
      </c>
      <c r="AH2880" s="94" t="e">
        <v>#NAME?</v>
      </c>
      <c r="AI2880" s="94" t="e">
        <v>#NAME?</v>
      </c>
      <c r="AJ2880" s="94" t="e">
        <v>#NAME?</v>
      </c>
      <c r="AK2880" s="94" t="e">
        <v>#NAME?</v>
      </c>
      <c r="AO2880" s="94" t="e">
        <f aca="false" t="array" ref="AO2880:AT2880">_xlfn.torow(_xlfn.unique(_xlfn._xlws.filter(cat_table[Sub-subsector],($E2880=cat_table[Sector])*($F2880=cat_table[Subsector]),"")))</f>
        <v>#NAME?</v>
      </c>
      <c r="AP2880" s="94" t="e">
        <v>#NAME?</v>
      </c>
      <c r="AQ2880" s="94" t="e">
        <v>#NAME?</v>
      </c>
      <c r="AR2880" s="94" t="e">
        <v>#NAME?</v>
      </c>
      <c r="AS2880" s="94" t="e">
        <v>#NAME?</v>
      </c>
      <c r="AT2880" s="94" t="e">
        <v>#NAME?</v>
      </c>
    </row>
    <row r="2881" customFormat="false" ht="15" hidden="false" customHeight="true" outlineLevel="0" collapsed="false">
      <c r="A2881" s="62" t="s">
        <v>13077</v>
      </c>
      <c r="B2881" s="20" t="str">
        <f aca="false">INDEX(Table2[], MATCH(L2881, Location_ID!$D$2:$D$648, 0), 1)</f>
        <v>c3feb18b-1424-4483-ade4-8007d3d6a417</v>
      </c>
      <c r="C2881" s="52" t="s">
        <v>1334</v>
      </c>
      <c r="D2881" s="52" t="s">
        <v>354</v>
      </c>
      <c r="E2881" s="20" t="s">
        <v>7134</v>
      </c>
      <c r="F2881" s="20" t="s">
        <v>7135</v>
      </c>
      <c r="G2881" s="20"/>
      <c r="H2881" s="20"/>
      <c r="I2881" s="20" t="s">
        <v>13075</v>
      </c>
      <c r="J2881" s="20" t="s">
        <v>13078</v>
      </c>
      <c r="K2881" s="20" t="s">
        <v>7127</v>
      </c>
      <c r="L2881" s="20" t="s">
        <v>2880</v>
      </c>
      <c r="M2881" s="20" t="s">
        <v>7132</v>
      </c>
      <c r="N2881" s="20" t="s">
        <v>13063</v>
      </c>
      <c r="O2881" s="20" t="s">
        <v>13069</v>
      </c>
      <c r="P2881" s="201" t="n">
        <v>40909</v>
      </c>
      <c r="Q2881" s="201" t="n">
        <v>41274</v>
      </c>
      <c r="R2881" s="20"/>
      <c r="S2881" s="20" t="s">
        <v>7117</v>
      </c>
      <c r="T2881" s="20" t="n">
        <v>0.0177</v>
      </c>
      <c r="U2881" s="20"/>
      <c r="V2881" s="20"/>
      <c r="W2881" s="20" t="s">
        <v>11510</v>
      </c>
      <c r="X2881" s="35"/>
      <c r="Y2881" s="35"/>
      <c r="Z2881" s="35" t="n">
        <v>1</v>
      </c>
      <c r="AE2881" s="94" t="e">
        <f aca="false" t="array" ref="AE2881:AK2881">_xlfn.torow(_xlfn.unique(_xlfn._xlws.filter(cat_table[Subsector],$E2881=cat_table[Sector],"")))</f>
        <v>#NAME?</v>
      </c>
      <c r="AF2881" s="94" t="e">
        <v>#NAME?</v>
      </c>
      <c r="AG2881" s="94" t="e">
        <v>#NAME?</v>
      </c>
      <c r="AH2881" s="94" t="e">
        <v>#NAME?</v>
      </c>
      <c r="AI2881" s="94" t="e">
        <v>#NAME?</v>
      </c>
      <c r="AJ2881" s="94" t="e">
        <v>#NAME?</v>
      </c>
      <c r="AK2881" s="94" t="e">
        <v>#NAME?</v>
      </c>
      <c r="AO2881" s="94" t="e">
        <f aca="false" t="array" ref="AO2881:AT2881">_xlfn.torow(_xlfn.unique(_xlfn._xlws.filter(cat_table[Sub-subsector],($E2881=cat_table[Sector])*($F2881=cat_table[Subsector]),"")))</f>
        <v>#NAME?</v>
      </c>
      <c r="AP2881" s="94" t="e">
        <v>#NAME?</v>
      </c>
      <c r="AQ2881" s="94" t="e">
        <v>#NAME?</v>
      </c>
      <c r="AR2881" s="94" t="e">
        <v>#NAME?</v>
      </c>
      <c r="AS2881" s="94" t="e">
        <v>#NAME?</v>
      </c>
      <c r="AT2881" s="94" t="e">
        <v>#NAME?</v>
      </c>
    </row>
    <row r="2882" customFormat="false" ht="15" hidden="false" customHeight="true" outlineLevel="0" collapsed="false">
      <c r="A2882" s="62" t="s">
        <v>13079</v>
      </c>
      <c r="B2882" s="20" t="str">
        <f aca="false">INDEX(Table2[], MATCH(L2882, Location_ID!$D$2:$D$648, 0), 1)</f>
        <v>c3feb18b-1424-4483-ade4-8007d3d6a417</v>
      </c>
      <c r="C2882" s="52" t="s">
        <v>1334</v>
      </c>
      <c r="D2882" s="52" t="s">
        <v>354</v>
      </c>
      <c r="E2882" s="20" t="s">
        <v>7134</v>
      </c>
      <c r="F2882" s="20" t="s">
        <v>7135</v>
      </c>
      <c r="G2882" s="20"/>
      <c r="H2882" s="20"/>
      <c r="I2882" s="20" t="s">
        <v>13075</v>
      </c>
      <c r="J2882" s="20" t="s">
        <v>13080</v>
      </c>
      <c r="K2882" s="20" t="s">
        <v>7127</v>
      </c>
      <c r="L2882" s="20" t="s">
        <v>2880</v>
      </c>
      <c r="M2882" s="20" t="s">
        <v>7132</v>
      </c>
      <c r="N2882" s="20" t="s">
        <v>13063</v>
      </c>
      <c r="O2882" s="20" t="s">
        <v>13069</v>
      </c>
      <c r="P2882" s="201" t="n">
        <v>40909</v>
      </c>
      <c r="Q2882" s="201" t="n">
        <v>41274</v>
      </c>
      <c r="R2882" s="20"/>
      <c r="S2882" s="20" t="s">
        <v>7117</v>
      </c>
      <c r="T2882" s="20" t="n">
        <v>0.001</v>
      </c>
      <c r="U2882" s="20"/>
      <c r="V2882" s="20"/>
      <c r="W2882" s="20" t="s">
        <v>11510</v>
      </c>
      <c r="X2882" s="35"/>
      <c r="Y2882" s="35"/>
      <c r="Z2882" s="35" t="n">
        <v>1</v>
      </c>
      <c r="AE2882" s="94" t="e">
        <f aca="false" t="array" ref="AE2882:AK2882">_xlfn.torow(_xlfn.unique(_xlfn._xlws.filter(cat_table[Subsector],$E2882=cat_table[Sector],"")))</f>
        <v>#NAME?</v>
      </c>
      <c r="AF2882" s="94" t="e">
        <v>#NAME?</v>
      </c>
      <c r="AG2882" s="94" t="e">
        <v>#NAME?</v>
      </c>
      <c r="AH2882" s="94" t="e">
        <v>#NAME?</v>
      </c>
      <c r="AI2882" s="94" t="e">
        <v>#NAME?</v>
      </c>
      <c r="AJ2882" s="94" t="e">
        <v>#NAME?</v>
      </c>
      <c r="AK2882" s="94" t="e">
        <v>#NAME?</v>
      </c>
      <c r="AO2882" s="94" t="e">
        <f aca="false" t="array" ref="AO2882:AT2882">_xlfn.torow(_xlfn.unique(_xlfn._xlws.filter(cat_table[Sub-subsector],($E2882=cat_table[Sector])*($F2882=cat_table[Subsector]),"")))</f>
        <v>#NAME?</v>
      </c>
      <c r="AP2882" s="94" t="e">
        <v>#NAME?</v>
      </c>
      <c r="AQ2882" s="94" t="e">
        <v>#NAME?</v>
      </c>
      <c r="AR2882" s="94" t="e">
        <v>#NAME?</v>
      </c>
      <c r="AS2882" s="94" t="e">
        <v>#NAME?</v>
      </c>
      <c r="AT2882" s="94" t="e">
        <v>#NAME?</v>
      </c>
    </row>
    <row r="2883" customFormat="false" ht="15" hidden="false" customHeight="true" outlineLevel="0" collapsed="false">
      <c r="A2883" s="62" t="s">
        <v>13081</v>
      </c>
      <c r="B2883" s="20" t="str">
        <f aca="false">INDEX(Table2[], MATCH(L2883, Location_ID!$D$2:$D$648, 0), 1)</f>
        <v>c3feb18b-1424-4483-ade4-8007d3d6a417</v>
      </c>
      <c r="C2883" s="52" t="s">
        <v>1334</v>
      </c>
      <c r="D2883" s="52" t="s">
        <v>354</v>
      </c>
      <c r="E2883" s="20" t="s">
        <v>7134</v>
      </c>
      <c r="F2883" s="20" t="s">
        <v>7135</v>
      </c>
      <c r="G2883" s="20" t="s">
        <v>8052</v>
      </c>
      <c r="H2883" s="20"/>
      <c r="I2883" s="20" t="s">
        <v>13082</v>
      </c>
      <c r="J2883" s="20" t="s">
        <v>13083</v>
      </c>
      <c r="K2883" s="20" t="s">
        <v>7127</v>
      </c>
      <c r="L2883" s="20" t="s">
        <v>2880</v>
      </c>
      <c r="M2883" s="20" t="s">
        <v>7132</v>
      </c>
      <c r="N2883" s="20" t="s">
        <v>13063</v>
      </c>
      <c r="O2883" s="20" t="s">
        <v>13069</v>
      </c>
      <c r="P2883" s="201" t="n">
        <v>40909</v>
      </c>
      <c r="Q2883" s="201" t="n">
        <v>41274</v>
      </c>
      <c r="R2883" s="20"/>
      <c r="S2883" s="20" t="s">
        <v>7117</v>
      </c>
      <c r="T2883" s="20" t="n">
        <v>0.438</v>
      </c>
      <c r="U2883" s="20"/>
      <c r="V2883" s="20"/>
      <c r="W2883" s="20" t="s">
        <v>11510</v>
      </c>
      <c r="X2883" s="35"/>
      <c r="Y2883" s="35"/>
      <c r="Z2883" s="35" t="n">
        <v>1</v>
      </c>
      <c r="AE2883" s="94" t="e">
        <f aca="false" t="array" ref="AE2883:AK2883">_xlfn.torow(_xlfn.unique(_xlfn._xlws.filter(cat_table[Subsector],$E2883=cat_table[Sector],"")))</f>
        <v>#NAME?</v>
      </c>
      <c r="AF2883" s="94" t="e">
        <v>#NAME?</v>
      </c>
      <c r="AG2883" s="94" t="e">
        <v>#NAME?</v>
      </c>
      <c r="AH2883" s="94" t="e">
        <v>#NAME?</v>
      </c>
      <c r="AI2883" s="94" t="e">
        <v>#NAME?</v>
      </c>
      <c r="AJ2883" s="94" t="e">
        <v>#NAME?</v>
      </c>
      <c r="AK2883" s="94" t="e">
        <v>#NAME?</v>
      </c>
      <c r="AO2883" s="94" t="e">
        <f aca="false" t="array" ref="AO2883:AT2883">_xlfn.torow(_xlfn.unique(_xlfn._xlws.filter(cat_table[Sub-subsector],($E2883=cat_table[Sector])*($F2883=cat_table[Subsector]),"")))</f>
        <v>#NAME?</v>
      </c>
      <c r="AP2883" s="94" t="e">
        <v>#NAME?</v>
      </c>
      <c r="AQ2883" s="94" t="e">
        <v>#NAME?</v>
      </c>
      <c r="AR2883" s="94" t="e">
        <v>#NAME?</v>
      </c>
      <c r="AS2883" s="94" t="e">
        <v>#NAME?</v>
      </c>
      <c r="AT2883" s="94" t="e">
        <v>#NAME?</v>
      </c>
    </row>
    <row r="2884" customFormat="false" ht="15" hidden="false" customHeight="true" outlineLevel="0" collapsed="false">
      <c r="A2884" s="129" t="s">
        <v>13084</v>
      </c>
      <c r="B2884" s="20" t="str">
        <f aca="false">INDEX(Table2[], MATCH(L2884, Location_ID!$D$2:$D$648, 0), 1)</f>
        <v>c3feb18b-1424-4483-ade4-8007d3d6a417</v>
      </c>
      <c r="C2884" s="277" t="s">
        <v>1334</v>
      </c>
      <c r="D2884" s="277" t="s">
        <v>354</v>
      </c>
      <c r="E2884" s="165" t="s">
        <v>7134</v>
      </c>
      <c r="F2884" s="165" t="s">
        <v>7135</v>
      </c>
      <c r="G2884" s="165" t="s">
        <v>8052</v>
      </c>
      <c r="H2884" s="192"/>
      <c r="I2884" s="165" t="s">
        <v>13075</v>
      </c>
      <c r="J2884" s="165" t="s">
        <v>13085</v>
      </c>
      <c r="K2884" s="165" t="s">
        <v>7127</v>
      </c>
      <c r="L2884" s="165" t="s">
        <v>2880</v>
      </c>
      <c r="M2884" s="165" t="s">
        <v>7132</v>
      </c>
      <c r="N2884" s="165" t="s">
        <v>13063</v>
      </c>
      <c r="O2884" s="165" t="s">
        <v>13069</v>
      </c>
      <c r="P2884" s="191" t="n">
        <v>40909</v>
      </c>
      <c r="Q2884" s="191" t="n">
        <v>41274</v>
      </c>
      <c r="R2884" s="165"/>
      <c r="S2884" s="165" t="s">
        <v>7117</v>
      </c>
      <c r="T2884" s="165" t="n">
        <v>0.0555</v>
      </c>
      <c r="U2884" s="165"/>
      <c r="V2884" s="165"/>
      <c r="W2884" s="165" t="s">
        <v>11510</v>
      </c>
      <c r="X2884" s="165"/>
      <c r="Y2884" s="192"/>
      <c r="Z2884" s="192" t="n">
        <v>1</v>
      </c>
      <c r="AE2884" s="94" t="e">
        <f aca="false" t="array" ref="AE2884:AK2884">_xlfn.torow(_xlfn.unique(_xlfn._xlws.filter(cat_table[Subsector],$E2884=cat_table[Sector],"")))</f>
        <v>#NAME?</v>
      </c>
      <c r="AF2884" s="94" t="e">
        <v>#NAME?</v>
      </c>
      <c r="AG2884" s="94" t="e">
        <v>#NAME?</v>
      </c>
      <c r="AH2884" s="94" t="e">
        <v>#NAME?</v>
      </c>
      <c r="AI2884" s="94" t="e">
        <v>#NAME?</v>
      </c>
      <c r="AJ2884" s="94" t="e">
        <v>#NAME?</v>
      </c>
      <c r="AK2884" s="94" t="e">
        <v>#NAME?</v>
      </c>
      <c r="AO2884" s="94" t="e">
        <f aca="false" t="array" ref="AO2884:AT2884">_xlfn.torow(_xlfn.unique(_xlfn._xlws.filter(cat_table[Sub-subsector],($E2884=cat_table[Sector])*($F2884=cat_table[Subsector]),"")))</f>
        <v>#NAME?</v>
      </c>
      <c r="AP2884" s="94" t="e">
        <v>#NAME?</v>
      </c>
      <c r="AQ2884" s="94" t="e">
        <v>#NAME?</v>
      </c>
      <c r="AR2884" s="94" t="e">
        <v>#NAME?</v>
      </c>
      <c r="AS2884" s="94" t="e">
        <v>#NAME?</v>
      </c>
      <c r="AT2884" s="94" t="e">
        <v>#NAME?</v>
      </c>
    </row>
    <row r="2885" customFormat="false" ht="15" hidden="false" customHeight="true" outlineLevel="0" collapsed="false">
      <c r="A2885" s="193" t="s">
        <v>13086</v>
      </c>
      <c r="B2885" s="20" t="str">
        <f aca="false">INDEX(Table2[], MATCH(L2885, Location_ID!$D$2:$D$648, 0), 1)</f>
        <v>ad6b2e7f-09cc-407f-b639-def4f5495508</v>
      </c>
      <c r="C2885" s="193" t="s">
        <v>1339</v>
      </c>
      <c r="D2885" s="273" t="s">
        <v>354</v>
      </c>
      <c r="E2885" s="193" t="s">
        <v>7134</v>
      </c>
      <c r="F2885" s="193" t="s">
        <v>7135</v>
      </c>
      <c r="G2885" s="193" t="s">
        <v>7845</v>
      </c>
      <c r="H2885" s="196"/>
      <c r="I2885" s="193" t="s">
        <v>13087</v>
      </c>
      <c r="J2885" s="193" t="s">
        <v>13088</v>
      </c>
      <c r="K2885" s="193" t="s">
        <v>7128</v>
      </c>
      <c r="L2885" s="193" t="s">
        <v>1839</v>
      </c>
      <c r="M2885" s="193" t="s">
        <v>7132</v>
      </c>
      <c r="N2885" s="193" t="s">
        <v>13063</v>
      </c>
      <c r="O2885" s="193" t="s">
        <v>13089</v>
      </c>
      <c r="P2885" s="219" t="n">
        <v>36526</v>
      </c>
      <c r="Q2885" s="219" t="n">
        <v>36891</v>
      </c>
      <c r="R2885" s="193"/>
      <c r="S2885" s="193" t="s">
        <v>7117</v>
      </c>
      <c r="T2885" s="193" t="n">
        <v>2.76</v>
      </c>
      <c r="U2885" s="193"/>
      <c r="V2885" s="193"/>
      <c r="W2885" s="193" t="s">
        <v>11461</v>
      </c>
      <c r="X2885" s="196"/>
      <c r="Y2885" s="196"/>
      <c r="Z2885" s="196" t="n">
        <v>1</v>
      </c>
      <c r="AE2885" s="94" t="e">
        <f aca="false" t="array" ref="AE2885:AK2885">_xlfn.torow(_xlfn.unique(_xlfn._xlws.filter(cat_table[Subsector],$E2885=cat_table[Sector],"")))</f>
        <v>#NAME?</v>
      </c>
      <c r="AF2885" s="94" t="e">
        <v>#NAME?</v>
      </c>
      <c r="AG2885" s="94" t="e">
        <v>#NAME?</v>
      </c>
      <c r="AH2885" s="94" t="e">
        <v>#NAME?</v>
      </c>
      <c r="AI2885" s="94" t="e">
        <v>#NAME?</v>
      </c>
      <c r="AJ2885" s="94" t="e">
        <v>#NAME?</v>
      </c>
      <c r="AK2885" s="94" t="e">
        <v>#NAME?</v>
      </c>
      <c r="AO2885" s="94" t="e">
        <f aca="false" t="array" ref="AO2885:AT2885">_xlfn.torow(_xlfn.unique(_xlfn._xlws.filter(cat_table[Sub-subsector],($E2885=cat_table[Sector])*($F2885=cat_table[Subsector]),"")))</f>
        <v>#NAME?</v>
      </c>
      <c r="AP2885" s="94" t="e">
        <v>#NAME?</v>
      </c>
      <c r="AQ2885" s="94" t="e">
        <v>#NAME?</v>
      </c>
      <c r="AR2885" s="94" t="e">
        <v>#NAME?</v>
      </c>
      <c r="AS2885" s="94" t="e">
        <v>#NAME?</v>
      </c>
      <c r="AT2885" s="94" t="e">
        <v>#NAME?</v>
      </c>
    </row>
    <row r="2886" customFormat="false" ht="15" hidden="false" customHeight="true" outlineLevel="0" collapsed="false">
      <c r="A2886" s="193" t="s">
        <v>13090</v>
      </c>
      <c r="B2886" s="20" t="str">
        <f aca="false">INDEX(Table2[], MATCH(L2886, Location_ID!$D$2:$D$648, 0), 1)</f>
        <v>ad6b2e7f-09cc-407f-b639-def4f5495508</v>
      </c>
      <c r="C2886" s="193" t="s">
        <v>13091</v>
      </c>
      <c r="D2886" s="273" t="s">
        <v>354</v>
      </c>
      <c r="E2886" s="193" t="s">
        <v>7134</v>
      </c>
      <c r="F2886" s="193" t="s">
        <v>7135</v>
      </c>
      <c r="G2886" s="193" t="s">
        <v>7845</v>
      </c>
      <c r="H2886" s="196"/>
      <c r="I2886" s="193" t="s">
        <v>13087</v>
      </c>
      <c r="J2886" s="193" t="s">
        <v>13088</v>
      </c>
      <c r="K2886" s="193" t="s">
        <v>7128</v>
      </c>
      <c r="L2886" s="193" t="s">
        <v>1839</v>
      </c>
      <c r="M2886" s="193" t="s">
        <v>7132</v>
      </c>
      <c r="N2886" s="193" t="s">
        <v>13063</v>
      </c>
      <c r="O2886" s="193" t="s">
        <v>13092</v>
      </c>
      <c r="P2886" s="219" t="n">
        <v>43831</v>
      </c>
      <c r="Q2886" s="219" t="n">
        <v>44196</v>
      </c>
      <c r="R2886" s="193"/>
      <c r="S2886" s="193" t="s">
        <v>7117</v>
      </c>
      <c r="T2886" s="193" t="n">
        <v>4.77</v>
      </c>
      <c r="U2886" s="193"/>
      <c r="V2886" s="193"/>
      <c r="W2886" s="193" t="s">
        <v>11461</v>
      </c>
      <c r="X2886" s="196"/>
      <c r="Y2886" s="196"/>
      <c r="Z2886" s="196" t="n">
        <v>1</v>
      </c>
      <c r="AE2886" s="94" t="e">
        <f aca="false" t="array" ref="AE2886:AK2886">_xlfn.torow(_xlfn.unique(_xlfn._xlws.filter(cat_table[Subsector],$E2886=cat_table[Sector],"")))</f>
        <v>#NAME?</v>
      </c>
      <c r="AF2886" s="94" t="e">
        <v>#NAME?</v>
      </c>
      <c r="AG2886" s="94" t="e">
        <v>#NAME?</v>
      </c>
      <c r="AH2886" s="94" t="e">
        <v>#NAME?</v>
      </c>
      <c r="AI2886" s="94" t="e">
        <v>#NAME?</v>
      </c>
      <c r="AJ2886" s="94" t="e">
        <v>#NAME?</v>
      </c>
      <c r="AK2886" s="94" t="e">
        <v>#NAME?</v>
      </c>
      <c r="AO2886" s="94" t="e">
        <f aca="false" t="array" ref="AO2886:AT2886">_xlfn.torow(_xlfn.unique(_xlfn._xlws.filter(cat_table[Sub-subsector],($E2886=cat_table[Sector])*($F2886=cat_table[Subsector]),"")))</f>
        <v>#NAME?</v>
      </c>
      <c r="AP2886" s="94" t="e">
        <v>#NAME?</v>
      </c>
      <c r="AQ2886" s="94" t="e">
        <v>#NAME?</v>
      </c>
      <c r="AR2886" s="94" t="e">
        <v>#NAME?</v>
      </c>
      <c r="AS2886" s="94" t="e">
        <v>#NAME?</v>
      </c>
      <c r="AT2886" s="94" t="e">
        <v>#NAME?</v>
      </c>
    </row>
    <row r="2887" customFormat="false" ht="15" hidden="false" customHeight="true" outlineLevel="0" collapsed="false">
      <c r="A2887" s="193" t="s">
        <v>13093</v>
      </c>
      <c r="B2887" s="20" t="str">
        <f aca="false">INDEX(Table2[], MATCH(L2887, Location_ID!$D$2:$D$648, 0), 1)</f>
        <v>5122b23d-6a5e-4c89-b12e-624825118607</v>
      </c>
      <c r="C2887" s="193" t="s">
        <v>13094</v>
      </c>
      <c r="D2887" s="273" t="s">
        <v>354</v>
      </c>
      <c r="E2887" s="193" t="s">
        <v>7134</v>
      </c>
      <c r="F2887" s="193" t="s">
        <v>7135</v>
      </c>
      <c r="G2887" s="193"/>
      <c r="H2887" s="196"/>
      <c r="I2887" s="193" t="s">
        <v>13095</v>
      </c>
      <c r="J2887" s="193" t="s">
        <v>13096</v>
      </c>
      <c r="K2887" s="193" t="s">
        <v>7124</v>
      </c>
      <c r="L2887" s="193" t="s">
        <v>2310</v>
      </c>
      <c r="M2887" s="193" t="s">
        <v>7132</v>
      </c>
      <c r="N2887" s="193" t="s">
        <v>13063</v>
      </c>
      <c r="O2887" s="193" t="s">
        <v>13097</v>
      </c>
      <c r="P2887" s="219" t="n">
        <v>44927</v>
      </c>
      <c r="Q2887" s="219" t="n">
        <v>45291</v>
      </c>
      <c r="R2887" s="193"/>
      <c r="S2887" s="193" t="s">
        <v>7117</v>
      </c>
      <c r="T2887" s="193" t="n">
        <v>8.97</v>
      </c>
      <c r="U2887" s="193" t="n">
        <v>7.42</v>
      </c>
      <c r="V2887" s="193" t="n">
        <v>10.72</v>
      </c>
      <c r="W2887" s="193" t="s">
        <v>11461</v>
      </c>
      <c r="X2887" s="196"/>
      <c r="Y2887" s="196"/>
      <c r="Z2887" s="196" t="n">
        <v>1</v>
      </c>
      <c r="AE2887" s="94" t="e">
        <f aca="false" t="array" ref="AE2887:AK2887">_xlfn.torow(_xlfn.unique(_xlfn._xlws.filter(cat_table[Subsector],$E2887=cat_table[Sector],"")))</f>
        <v>#NAME?</v>
      </c>
      <c r="AF2887" s="94" t="e">
        <v>#NAME?</v>
      </c>
      <c r="AG2887" s="94" t="e">
        <v>#NAME?</v>
      </c>
      <c r="AH2887" s="94" t="e">
        <v>#NAME?</v>
      </c>
      <c r="AI2887" s="94" t="e">
        <v>#NAME?</v>
      </c>
      <c r="AJ2887" s="94" t="e">
        <v>#NAME?</v>
      </c>
      <c r="AK2887" s="94" t="e">
        <v>#NAME?</v>
      </c>
      <c r="AO2887" s="94" t="e">
        <f aca="false" t="array" ref="AO2887:AT2887">_xlfn.torow(_xlfn.unique(_xlfn._xlws.filter(cat_table[Sub-subsector],($E2887=cat_table[Sector])*($F2887=cat_table[Subsector]),"")))</f>
        <v>#NAME?</v>
      </c>
      <c r="AP2887" s="94" t="e">
        <v>#NAME?</v>
      </c>
      <c r="AQ2887" s="94" t="e">
        <v>#NAME?</v>
      </c>
      <c r="AR2887" s="94" t="e">
        <v>#NAME?</v>
      </c>
      <c r="AS2887" s="94" t="e">
        <v>#NAME?</v>
      </c>
      <c r="AT2887" s="94" t="e">
        <v>#NAME?</v>
      </c>
    </row>
    <row r="2888" customFormat="false" ht="15" hidden="false" customHeight="true" outlineLevel="0" collapsed="false">
      <c r="A2888" s="193" t="s">
        <v>13098</v>
      </c>
      <c r="B2888" s="20" t="str">
        <f aca="false">INDEX(Table2[], MATCH(L2888, Location_ID!$D$2:$D$648, 0), 1)</f>
        <v>d46eaecb-1321-4e0c-87bf-761f4deb87a8</v>
      </c>
      <c r="C2888" s="193" t="s">
        <v>13099</v>
      </c>
      <c r="D2888" s="273" t="s">
        <v>354</v>
      </c>
      <c r="E2888" s="193" t="s">
        <v>7134</v>
      </c>
      <c r="F2888" s="193" t="s">
        <v>7135</v>
      </c>
      <c r="G2888" s="193"/>
      <c r="H2888" s="196"/>
      <c r="I2888" s="193" t="s">
        <v>13095</v>
      </c>
      <c r="J2888" s="193" t="s">
        <v>13100</v>
      </c>
      <c r="K2888" s="193" t="s">
        <v>7124</v>
      </c>
      <c r="L2888" s="193" t="s">
        <v>2314</v>
      </c>
      <c r="M2888" s="193" t="s">
        <v>7132</v>
      </c>
      <c r="N2888" s="193" t="s">
        <v>13063</v>
      </c>
      <c r="O2888" s="193" t="s">
        <v>13097</v>
      </c>
      <c r="P2888" s="219" t="n">
        <v>44927</v>
      </c>
      <c r="Q2888" s="219" t="n">
        <v>45291</v>
      </c>
      <c r="R2888" s="193"/>
      <c r="S2888" s="193" t="s">
        <v>7117</v>
      </c>
      <c r="T2888" s="193" t="n">
        <v>2.27</v>
      </c>
      <c r="U2888" s="193" t="n">
        <v>2.01</v>
      </c>
      <c r="V2888" s="193" t="n">
        <v>2.44</v>
      </c>
      <c r="W2888" s="193" t="s">
        <v>11461</v>
      </c>
      <c r="X2888" s="196"/>
      <c r="Y2888" s="196"/>
      <c r="Z2888" s="196" t="n">
        <v>1</v>
      </c>
      <c r="AE2888" s="94" t="e">
        <f aca="false" t="array" ref="AE2888:AK2888">_xlfn.torow(_xlfn.unique(_xlfn._xlws.filter(cat_table[Subsector],$E2888=cat_table[Sector],"")))</f>
        <v>#NAME?</v>
      </c>
      <c r="AF2888" s="94" t="e">
        <v>#NAME?</v>
      </c>
      <c r="AG2888" s="94" t="e">
        <v>#NAME?</v>
      </c>
      <c r="AH2888" s="94" t="e">
        <v>#NAME?</v>
      </c>
      <c r="AI2888" s="94" t="e">
        <v>#NAME?</v>
      </c>
      <c r="AJ2888" s="94" t="e">
        <v>#NAME?</v>
      </c>
      <c r="AK2888" s="94" t="e">
        <v>#NAME?</v>
      </c>
      <c r="AO2888" s="94" t="e">
        <f aca="false" t="array" ref="AO2888:AT2888">_xlfn.torow(_xlfn.unique(_xlfn._xlws.filter(cat_table[Sub-subsector],($E2888=cat_table[Sector])*($F2888=cat_table[Subsector]),"")))</f>
        <v>#NAME?</v>
      </c>
      <c r="AP2888" s="94" t="e">
        <v>#NAME?</v>
      </c>
      <c r="AQ2888" s="94" t="e">
        <v>#NAME?</v>
      </c>
      <c r="AR2888" s="94" t="e">
        <v>#NAME?</v>
      </c>
      <c r="AS2888" s="94" t="e">
        <v>#NAME?</v>
      </c>
      <c r="AT2888" s="94" t="e">
        <v>#NAME?</v>
      </c>
    </row>
    <row r="2889" customFormat="false" ht="15" hidden="false" customHeight="true" outlineLevel="0" collapsed="false">
      <c r="A2889" s="193" t="s">
        <v>13101</v>
      </c>
      <c r="B2889" s="20" t="str">
        <f aca="false">INDEX(Table2[], MATCH(L2889, Location_ID!$D$2:$D$648, 0), 1)</f>
        <v>d248e7c1-06c4-4161-8be7-71bf2a393b79</v>
      </c>
      <c r="C2889" s="193" t="s">
        <v>13102</v>
      </c>
      <c r="D2889" s="273" t="s">
        <v>354</v>
      </c>
      <c r="E2889" s="193" t="s">
        <v>7134</v>
      </c>
      <c r="F2889" s="193" t="s">
        <v>7135</v>
      </c>
      <c r="G2889" s="193"/>
      <c r="H2889" s="196"/>
      <c r="I2889" s="193" t="s">
        <v>13095</v>
      </c>
      <c r="J2889" s="193" t="s">
        <v>13103</v>
      </c>
      <c r="K2889" s="193" t="s">
        <v>7124</v>
      </c>
      <c r="L2889" s="193" t="s">
        <v>2338</v>
      </c>
      <c r="M2889" s="193" t="s">
        <v>7132</v>
      </c>
      <c r="N2889" s="193" t="s">
        <v>13063</v>
      </c>
      <c r="O2889" s="193" t="s">
        <v>13097</v>
      </c>
      <c r="P2889" s="219" t="n">
        <v>44927</v>
      </c>
      <c r="Q2889" s="219" t="n">
        <v>45291</v>
      </c>
      <c r="R2889" s="193"/>
      <c r="S2889" s="193" t="s">
        <v>7117</v>
      </c>
      <c r="T2889" s="193" t="n">
        <v>2.09</v>
      </c>
      <c r="U2889" s="193" t="n">
        <v>1.53</v>
      </c>
      <c r="V2889" s="193" t="n">
        <v>2.83</v>
      </c>
      <c r="W2889" s="193" t="s">
        <v>11461</v>
      </c>
      <c r="X2889" s="196"/>
      <c r="Y2889" s="196"/>
      <c r="Z2889" s="196" t="n">
        <v>1</v>
      </c>
      <c r="AE2889" s="94" t="e">
        <f aca="false" t="array" ref="AE2889:AK2889">_xlfn.torow(_xlfn.unique(_xlfn._xlws.filter(cat_table[Subsector],$E2889=cat_table[Sector],"")))</f>
        <v>#NAME?</v>
      </c>
      <c r="AF2889" s="94" t="e">
        <v>#NAME?</v>
      </c>
      <c r="AG2889" s="94" t="e">
        <v>#NAME?</v>
      </c>
      <c r="AH2889" s="94" t="e">
        <v>#NAME?</v>
      </c>
      <c r="AI2889" s="94" t="e">
        <v>#NAME?</v>
      </c>
      <c r="AJ2889" s="94" t="e">
        <v>#NAME?</v>
      </c>
      <c r="AK2889" s="94" t="e">
        <v>#NAME?</v>
      </c>
      <c r="AO2889" s="94" t="e">
        <f aca="false" t="array" ref="AO2889:AT2889">_xlfn.torow(_xlfn.unique(_xlfn._xlws.filter(cat_table[Sub-subsector],($E2889=cat_table[Sector])*($F2889=cat_table[Subsector]),"")))</f>
        <v>#NAME?</v>
      </c>
      <c r="AP2889" s="94" t="e">
        <v>#NAME?</v>
      </c>
      <c r="AQ2889" s="94" t="e">
        <v>#NAME?</v>
      </c>
      <c r="AR2889" s="94" t="e">
        <v>#NAME?</v>
      </c>
      <c r="AS2889" s="94" t="e">
        <v>#NAME?</v>
      </c>
      <c r="AT2889" s="94" t="e">
        <v>#NAME?</v>
      </c>
    </row>
    <row r="2890" customFormat="false" ht="15" hidden="false" customHeight="true" outlineLevel="0" collapsed="false">
      <c r="A2890" s="193" t="s">
        <v>13104</v>
      </c>
      <c r="B2890" s="20" t="str">
        <f aca="false">INDEX(Table2[], MATCH(L2890, Location_ID!$D$2:$D$648, 0), 1)</f>
        <v>84832646-f823-406e-a0b0-e708db1e2267</v>
      </c>
      <c r="C2890" s="193" t="s">
        <v>13105</v>
      </c>
      <c r="D2890" s="273" t="s">
        <v>354</v>
      </c>
      <c r="E2890" s="193" t="s">
        <v>7134</v>
      </c>
      <c r="F2890" s="193" t="s">
        <v>7135</v>
      </c>
      <c r="G2890" s="193"/>
      <c r="H2890" s="196"/>
      <c r="I2890" s="193" t="s">
        <v>13095</v>
      </c>
      <c r="J2890" s="193" t="s">
        <v>13106</v>
      </c>
      <c r="K2890" s="193" t="s">
        <v>7124</v>
      </c>
      <c r="L2890" s="193" t="s">
        <v>2836</v>
      </c>
      <c r="M2890" s="193" t="s">
        <v>7132</v>
      </c>
      <c r="N2890" s="193" t="s">
        <v>13063</v>
      </c>
      <c r="O2890" s="193" t="s">
        <v>13097</v>
      </c>
      <c r="P2890" s="219" t="n">
        <v>44927</v>
      </c>
      <c r="Q2890" s="219" t="n">
        <v>45291</v>
      </c>
      <c r="R2890" s="193"/>
      <c r="S2890" s="193" t="s">
        <v>7117</v>
      </c>
      <c r="T2890" s="193" t="n">
        <v>1.12</v>
      </c>
      <c r="U2890" s="193"/>
      <c r="V2890" s="193"/>
      <c r="W2890" s="193" t="s">
        <v>11461</v>
      </c>
      <c r="X2890" s="196"/>
      <c r="Y2890" s="196"/>
      <c r="Z2890" s="196" t="n">
        <v>1</v>
      </c>
      <c r="AE2890" s="94" t="e">
        <f aca="false" t="array" ref="AE2890:AK2890">_xlfn.torow(_xlfn.unique(_xlfn._xlws.filter(cat_table[Subsector],$E2890=cat_table[Sector],"")))</f>
        <v>#NAME?</v>
      </c>
      <c r="AF2890" s="94" t="e">
        <v>#NAME?</v>
      </c>
      <c r="AG2890" s="94" t="e">
        <v>#NAME?</v>
      </c>
      <c r="AH2890" s="94" t="e">
        <v>#NAME?</v>
      </c>
      <c r="AI2890" s="94" t="e">
        <v>#NAME?</v>
      </c>
      <c r="AJ2890" s="94" t="e">
        <v>#NAME?</v>
      </c>
      <c r="AK2890" s="94" t="e">
        <v>#NAME?</v>
      </c>
      <c r="AO2890" s="94" t="e">
        <f aca="false" t="array" ref="AO2890:AT2890">_xlfn.torow(_xlfn.unique(_xlfn._xlws.filter(cat_table[Sub-subsector],($E2890=cat_table[Sector])*($F2890=cat_table[Subsector]),"")))</f>
        <v>#NAME?</v>
      </c>
      <c r="AP2890" s="94" t="e">
        <v>#NAME?</v>
      </c>
      <c r="AQ2890" s="94" t="e">
        <v>#NAME?</v>
      </c>
      <c r="AR2890" s="94" t="e">
        <v>#NAME?</v>
      </c>
      <c r="AS2890" s="94" t="e">
        <v>#NAME?</v>
      </c>
      <c r="AT2890" s="94" t="e">
        <v>#NAME?</v>
      </c>
    </row>
    <row r="2891" customFormat="false" ht="15" hidden="false" customHeight="true" outlineLevel="0" collapsed="false">
      <c r="A2891" s="194" t="s">
        <v>13107</v>
      </c>
      <c r="B2891" s="20" t="str">
        <f aca="false">INDEX(Table2[], MATCH(L2891, Location_ID!$D$2:$D$648, 0), 1)</f>
        <v>4a002174-7f17-4669-af7e-cbd177f0494c</v>
      </c>
      <c r="C2891" s="194" t="s">
        <v>13108</v>
      </c>
      <c r="D2891" s="274" t="s">
        <v>354</v>
      </c>
      <c r="E2891" s="194" t="s">
        <v>7134</v>
      </c>
      <c r="F2891" s="194" t="s">
        <v>7135</v>
      </c>
      <c r="G2891" s="194"/>
      <c r="H2891" s="199"/>
      <c r="I2891" s="194" t="s">
        <v>13095</v>
      </c>
      <c r="J2891" s="194" t="s">
        <v>13109</v>
      </c>
      <c r="K2891" s="194" t="s">
        <v>7124</v>
      </c>
      <c r="L2891" s="194" t="s">
        <v>2370</v>
      </c>
      <c r="M2891" s="194" t="s">
        <v>7132</v>
      </c>
      <c r="N2891" s="194" t="s">
        <v>13063</v>
      </c>
      <c r="O2891" s="194" t="s">
        <v>13097</v>
      </c>
      <c r="P2891" s="198" t="n">
        <v>44927</v>
      </c>
      <c r="Q2891" s="198" t="n">
        <v>45291</v>
      </c>
      <c r="R2891" s="194"/>
      <c r="S2891" s="194" t="s">
        <v>7117</v>
      </c>
      <c r="T2891" s="194" t="n">
        <v>0.95</v>
      </c>
      <c r="U2891" s="194"/>
      <c r="V2891" s="194"/>
      <c r="W2891" s="194" t="s">
        <v>11461</v>
      </c>
      <c r="X2891" s="199"/>
      <c r="Y2891" s="199"/>
      <c r="Z2891" s="199" t="n">
        <v>1</v>
      </c>
      <c r="AE2891" s="94" t="e">
        <f aca="false" t="array" ref="AE2891:AK2891">_xlfn.torow(_xlfn.unique(_xlfn._xlws.filter(cat_table[Subsector],$E2891=cat_table[Sector],"")))</f>
        <v>#NAME?</v>
      </c>
      <c r="AF2891" s="94" t="e">
        <v>#NAME?</v>
      </c>
      <c r="AG2891" s="94" t="e">
        <v>#NAME?</v>
      </c>
      <c r="AH2891" s="94" t="e">
        <v>#NAME?</v>
      </c>
      <c r="AI2891" s="94" t="e">
        <v>#NAME?</v>
      </c>
      <c r="AJ2891" s="94" t="e">
        <v>#NAME?</v>
      </c>
      <c r="AK2891" s="94" t="e">
        <v>#NAME?</v>
      </c>
      <c r="AO2891" s="94" t="e">
        <f aca="false" t="array" ref="AO2891:AT2891">_xlfn.torow(_xlfn.unique(_xlfn._xlws.filter(cat_table[Sub-subsector],($E2891=cat_table[Sector])*($F2891=cat_table[Subsector]),"")))</f>
        <v>#NAME?</v>
      </c>
      <c r="AP2891" s="94" t="e">
        <v>#NAME?</v>
      </c>
      <c r="AQ2891" s="94" t="e">
        <v>#NAME?</v>
      </c>
      <c r="AR2891" s="94" t="e">
        <v>#NAME?</v>
      </c>
      <c r="AS2891" s="94" t="e">
        <v>#NAME?</v>
      </c>
      <c r="AT2891" s="94" t="e">
        <v>#NAME?</v>
      </c>
    </row>
    <row r="2892" customFormat="false" ht="15" hidden="false" customHeight="true" outlineLevel="0" collapsed="false">
      <c r="A2892" s="62" t="s">
        <v>13110</v>
      </c>
      <c r="B2892" s="20" t="str">
        <f aca="false">INDEX(Table2[], MATCH(L2892, Location_ID!$D$2:$D$648, 0), 1)</f>
        <v>ad6b2e7f-09cc-407f-b639-def4f5495508</v>
      </c>
      <c r="C2892" s="20" t="s">
        <v>1343</v>
      </c>
      <c r="D2892" s="230" t="s">
        <v>354</v>
      </c>
      <c r="E2892" s="20" t="s">
        <v>7134</v>
      </c>
      <c r="F2892" s="20" t="s">
        <v>7135</v>
      </c>
      <c r="G2892" s="20"/>
      <c r="H2892" s="20"/>
      <c r="I2892" s="20" t="s">
        <v>13111</v>
      </c>
      <c r="J2892" s="20" t="s">
        <v>13112</v>
      </c>
      <c r="K2892" s="20" t="s">
        <v>7128</v>
      </c>
      <c r="L2892" s="20" t="s">
        <v>1839</v>
      </c>
      <c r="M2892" s="20" t="s">
        <v>7132</v>
      </c>
      <c r="N2892" s="20" t="s">
        <v>13063</v>
      </c>
      <c r="O2892" s="20" t="s">
        <v>13113</v>
      </c>
      <c r="P2892" s="201" t="n">
        <v>43101</v>
      </c>
      <c r="Q2892" s="201" t="n">
        <v>43465</v>
      </c>
      <c r="R2892" s="20"/>
      <c r="S2892" s="20" t="s">
        <v>7117</v>
      </c>
      <c r="T2892" s="20" t="n">
        <v>23.75</v>
      </c>
      <c r="U2892" s="20"/>
      <c r="V2892" s="20"/>
      <c r="W2892" s="20" t="s">
        <v>13114</v>
      </c>
      <c r="X2892" s="35"/>
      <c r="Y2892" s="35"/>
      <c r="Z2892" s="35" t="n">
        <v>1</v>
      </c>
      <c r="AE2892" s="94" t="e">
        <f aca="false" t="array" ref="AE2892:AK2892">_xlfn.torow(_xlfn.unique(_xlfn._xlws.filter(cat_table[Subsector],$E2892=cat_table[Sector],"")))</f>
        <v>#NAME?</v>
      </c>
      <c r="AF2892" s="94" t="e">
        <v>#NAME?</v>
      </c>
      <c r="AG2892" s="94" t="e">
        <v>#NAME?</v>
      </c>
      <c r="AH2892" s="94" t="e">
        <v>#NAME?</v>
      </c>
      <c r="AI2892" s="94" t="e">
        <v>#NAME?</v>
      </c>
      <c r="AJ2892" s="94" t="e">
        <v>#NAME?</v>
      </c>
      <c r="AK2892" s="94" t="e">
        <v>#NAME?</v>
      </c>
      <c r="AO2892" s="94" t="e">
        <f aca="false" t="array" ref="AO2892:AT2892">_xlfn.torow(_xlfn.unique(_xlfn._xlws.filter(cat_table[Sub-subsector],($E2892=cat_table[Sector])*($F2892=cat_table[Subsector]),"")))</f>
        <v>#NAME?</v>
      </c>
      <c r="AP2892" s="94" t="e">
        <v>#NAME?</v>
      </c>
      <c r="AQ2892" s="94" t="e">
        <v>#NAME?</v>
      </c>
      <c r="AR2892" s="94" t="e">
        <v>#NAME?</v>
      </c>
      <c r="AS2892" s="94" t="e">
        <v>#NAME?</v>
      </c>
      <c r="AT2892" s="94" t="e">
        <v>#NAME?</v>
      </c>
    </row>
    <row r="2893" customFormat="false" ht="15" hidden="false" customHeight="true" outlineLevel="0" collapsed="false">
      <c r="A2893" s="62" t="s">
        <v>13115</v>
      </c>
      <c r="B2893" s="20" t="str">
        <f aca="false">INDEX(Table2[], MATCH(L2893, Location_ID!$D$2:$D$648, 0), 1)</f>
        <v>ad6b2e7f-09cc-407f-b639-def4f5495508</v>
      </c>
      <c r="C2893" s="20" t="s">
        <v>1343</v>
      </c>
      <c r="D2893" s="230" t="s">
        <v>354</v>
      </c>
      <c r="E2893" s="20" t="s">
        <v>7134</v>
      </c>
      <c r="F2893" s="20" t="s">
        <v>7135</v>
      </c>
      <c r="G2893" s="20"/>
      <c r="H2893" s="20"/>
      <c r="I2893" s="20" t="s">
        <v>13116</v>
      </c>
      <c r="J2893" s="20" t="s">
        <v>13117</v>
      </c>
      <c r="K2893" s="20" t="s">
        <v>7128</v>
      </c>
      <c r="L2893" s="20" t="s">
        <v>1839</v>
      </c>
      <c r="M2893" s="20" t="s">
        <v>7132</v>
      </c>
      <c r="N2893" s="20" t="s">
        <v>13063</v>
      </c>
      <c r="O2893" s="20" t="s">
        <v>13117</v>
      </c>
      <c r="P2893" s="201" t="n">
        <v>43101</v>
      </c>
      <c r="Q2893" s="201" t="n">
        <v>43465</v>
      </c>
      <c r="R2893" s="20"/>
      <c r="S2893" s="20" t="s">
        <v>7117</v>
      </c>
      <c r="T2893" s="20" t="n">
        <v>6.05</v>
      </c>
      <c r="U2893" s="20"/>
      <c r="V2893" s="20"/>
      <c r="W2893" s="20" t="s">
        <v>13114</v>
      </c>
      <c r="X2893" s="35"/>
      <c r="Y2893" s="35"/>
      <c r="Z2893" s="35" t="n">
        <v>0</v>
      </c>
      <c r="AE2893" s="94" t="e">
        <f aca="false" t="array" ref="AE2893:AK2893">_xlfn.torow(_xlfn.unique(_xlfn._xlws.filter(cat_table[Subsector],$E2893=cat_table[Sector],"")))</f>
        <v>#NAME?</v>
      </c>
      <c r="AF2893" s="94" t="e">
        <v>#NAME?</v>
      </c>
      <c r="AG2893" s="94" t="e">
        <v>#NAME?</v>
      </c>
      <c r="AH2893" s="94" t="e">
        <v>#NAME?</v>
      </c>
      <c r="AI2893" s="94" t="e">
        <v>#NAME?</v>
      </c>
      <c r="AJ2893" s="94" t="e">
        <v>#NAME?</v>
      </c>
      <c r="AK2893" s="94" t="e">
        <v>#NAME?</v>
      </c>
      <c r="AO2893" s="94" t="e">
        <f aca="false" t="array" ref="AO2893:AT2893">_xlfn.torow(_xlfn.unique(_xlfn._xlws.filter(cat_table[Sub-subsector],($E2893=cat_table[Sector])*($F2893=cat_table[Subsector]),"")))</f>
        <v>#NAME?</v>
      </c>
      <c r="AP2893" s="94" t="e">
        <v>#NAME?</v>
      </c>
      <c r="AQ2893" s="94" t="e">
        <v>#NAME?</v>
      </c>
      <c r="AR2893" s="94" t="e">
        <v>#NAME?</v>
      </c>
      <c r="AS2893" s="94" t="e">
        <v>#NAME?</v>
      </c>
      <c r="AT2893" s="94" t="e">
        <v>#NAME?</v>
      </c>
    </row>
    <row r="2894" customFormat="false" ht="15" hidden="false" customHeight="true" outlineLevel="0" collapsed="false">
      <c r="A2894" s="62" t="s">
        <v>13118</v>
      </c>
      <c r="B2894" s="20" t="str">
        <f aca="false">INDEX(Table2[], MATCH(L2894, Location_ID!$D$2:$D$648, 0), 1)</f>
        <v>ad6b2e7f-09cc-407f-b639-def4f5495508</v>
      </c>
      <c r="C2894" s="20" t="s">
        <v>13119</v>
      </c>
      <c r="D2894" s="230" t="s">
        <v>354</v>
      </c>
      <c r="E2894" s="20" t="s">
        <v>7134</v>
      </c>
      <c r="F2894" s="20" t="s">
        <v>7135</v>
      </c>
      <c r="G2894" s="20"/>
      <c r="H2894" s="20"/>
      <c r="I2894" s="20" t="s">
        <v>13120</v>
      </c>
      <c r="J2894" s="20" t="s">
        <v>13121</v>
      </c>
      <c r="K2894" s="20" t="s">
        <v>7128</v>
      </c>
      <c r="L2894" s="20" t="s">
        <v>1839</v>
      </c>
      <c r="M2894" s="20" t="s">
        <v>7132</v>
      </c>
      <c r="N2894" s="20" t="s">
        <v>13063</v>
      </c>
      <c r="O2894" s="20" t="s">
        <v>13121</v>
      </c>
      <c r="P2894" s="201" t="n">
        <v>43101</v>
      </c>
      <c r="Q2894" s="201" t="n">
        <v>43465</v>
      </c>
      <c r="R2894" s="20"/>
      <c r="S2894" s="20" t="s">
        <v>7117</v>
      </c>
      <c r="T2894" s="20" t="n">
        <v>17.7</v>
      </c>
      <c r="U2894" s="20"/>
      <c r="V2894" s="20"/>
      <c r="W2894" s="20" t="s">
        <v>13114</v>
      </c>
      <c r="X2894" s="35"/>
      <c r="Y2894" s="35"/>
      <c r="Z2894" s="35" t="n">
        <v>1</v>
      </c>
      <c r="AE2894" s="94" t="e">
        <f aca="false" t="array" ref="AE2894:AK2894">_xlfn.torow(_xlfn.unique(_xlfn._xlws.filter(cat_table[Subsector],$E2894=cat_table[Sector],"")))</f>
        <v>#NAME?</v>
      </c>
      <c r="AF2894" s="94" t="e">
        <v>#NAME?</v>
      </c>
      <c r="AG2894" s="94" t="e">
        <v>#NAME?</v>
      </c>
      <c r="AH2894" s="94" t="e">
        <v>#NAME?</v>
      </c>
      <c r="AI2894" s="94" t="e">
        <v>#NAME?</v>
      </c>
      <c r="AJ2894" s="94" t="e">
        <v>#NAME?</v>
      </c>
      <c r="AK2894" s="94" t="e">
        <v>#NAME?</v>
      </c>
      <c r="AO2894" s="94" t="e">
        <f aca="false" t="array" ref="AO2894:AT2894">_xlfn.torow(_xlfn.unique(_xlfn._xlws.filter(cat_table[Sub-subsector],($E2894=cat_table[Sector])*($F2894=cat_table[Subsector]),"")))</f>
        <v>#NAME?</v>
      </c>
      <c r="AP2894" s="94" t="e">
        <v>#NAME?</v>
      </c>
      <c r="AQ2894" s="94" t="e">
        <v>#NAME?</v>
      </c>
      <c r="AR2894" s="94" t="e">
        <v>#NAME?</v>
      </c>
      <c r="AS2894" s="94" t="e">
        <v>#NAME?</v>
      </c>
      <c r="AT2894" s="94" t="e">
        <v>#NAME?</v>
      </c>
    </row>
    <row r="2895" customFormat="false" ht="15" hidden="false" customHeight="true" outlineLevel="0" collapsed="false">
      <c r="A2895" s="62" t="s">
        <v>13122</v>
      </c>
      <c r="B2895" s="20" t="str">
        <f aca="false">INDEX(Table2[], MATCH(L2895, Location_ID!$D$2:$D$648, 0), 1)</f>
        <v>5122b23d-6a5e-4c89-b12e-624825118607</v>
      </c>
      <c r="C2895" s="20" t="s">
        <v>13123</v>
      </c>
      <c r="D2895" s="230" t="s">
        <v>354</v>
      </c>
      <c r="E2895" s="20" t="s">
        <v>7134</v>
      </c>
      <c r="F2895" s="20" t="s">
        <v>7135</v>
      </c>
      <c r="G2895" s="20"/>
      <c r="H2895" s="20"/>
      <c r="I2895" s="20" t="s">
        <v>13124</v>
      </c>
      <c r="J2895" s="20" t="s">
        <v>13125</v>
      </c>
      <c r="K2895" s="20" t="s">
        <v>7124</v>
      </c>
      <c r="L2895" s="20" t="s">
        <v>2310</v>
      </c>
      <c r="M2895" s="20" t="s">
        <v>7132</v>
      </c>
      <c r="N2895" s="20" t="s">
        <v>13063</v>
      </c>
      <c r="O2895" s="20" t="s">
        <v>13126</v>
      </c>
      <c r="P2895" s="201" t="n">
        <v>43101</v>
      </c>
      <c r="Q2895" s="201" t="n">
        <v>43465</v>
      </c>
      <c r="R2895" s="20"/>
      <c r="S2895" s="20" t="s">
        <v>7117</v>
      </c>
      <c r="T2895" s="20" t="n">
        <v>8.43</v>
      </c>
      <c r="U2895" s="20"/>
      <c r="V2895" s="20"/>
      <c r="W2895" s="20" t="s">
        <v>13114</v>
      </c>
      <c r="X2895" s="35"/>
      <c r="Y2895" s="35"/>
      <c r="Z2895" s="35" t="n">
        <v>1</v>
      </c>
      <c r="AE2895" s="94" t="e">
        <f aca="false" t="array" ref="AE2895:AK2895">_xlfn.torow(_xlfn.unique(_xlfn._xlws.filter(cat_table[Subsector],$E2895=cat_table[Sector],"")))</f>
        <v>#NAME?</v>
      </c>
      <c r="AF2895" s="94" t="e">
        <v>#NAME?</v>
      </c>
      <c r="AG2895" s="94" t="e">
        <v>#NAME?</v>
      </c>
      <c r="AH2895" s="94" t="e">
        <v>#NAME?</v>
      </c>
      <c r="AI2895" s="94" t="e">
        <v>#NAME?</v>
      </c>
      <c r="AJ2895" s="94" t="e">
        <v>#NAME?</v>
      </c>
      <c r="AK2895" s="94" t="e">
        <v>#NAME?</v>
      </c>
      <c r="AO2895" s="94" t="e">
        <f aca="false" t="array" ref="AO2895:AT2895">_xlfn.torow(_xlfn.unique(_xlfn._xlws.filter(cat_table[Sub-subsector],($E2895=cat_table[Sector])*($F2895=cat_table[Subsector]),"")))</f>
        <v>#NAME?</v>
      </c>
      <c r="AP2895" s="94" t="e">
        <v>#NAME?</v>
      </c>
      <c r="AQ2895" s="94" t="e">
        <v>#NAME?</v>
      </c>
      <c r="AR2895" s="94" t="e">
        <v>#NAME?</v>
      </c>
      <c r="AS2895" s="94" t="e">
        <v>#NAME?</v>
      </c>
      <c r="AT2895" s="94" t="e">
        <v>#NAME?</v>
      </c>
    </row>
    <row r="2896" customFormat="false" ht="15" hidden="false" customHeight="true" outlineLevel="0" collapsed="false">
      <c r="A2896" s="62" t="s">
        <v>13127</v>
      </c>
      <c r="B2896" s="20" t="str">
        <f aca="false">INDEX(Table2[], MATCH(L2896, Location_ID!$D$2:$D$648, 0), 1)</f>
        <v>d46eaecb-1321-4e0c-87bf-761f4deb87a8</v>
      </c>
      <c r="C2896" s="20" t="s">
        <v>13128</v>
      </c>
      <c r="D2896" s="230" t="s">
        <v>354</v>
      </c>
      <c r="E2896" s="20" t="s">
        <v>7134</v>
      </c>
      <c r="F2896" s="20" t="s">
        <v>7135</v>
      </c>
      <c r="G2896" s="20"/>
      <c r="H2896" s="20"/>
      <c r="I2896" s="20" t="s">
        <v>13124</v>
      </c>
      <c r="J2896" s="20" t="s">
        <v>13125</v>
      </c>
      <c r="K2896" s="20" t="s">
        <v>7124</v>
      </c>
      <c r="L2896" s="20" t="s">
        <v>2314</v>
      </c>
      <c r="M2896" s="20" t="s">
        <v>7132</v>
      </c>
      <c r="N2896" s="20" t="s">
        <v>13063</v>
      </c>
      <c r="O2896" s="20" t="s">
        <v>13129</v>
      </c>
      <c r="P2896" s="201" t="n">
        <v>43101</v>
      </c>
      <c r="Q2896" s="201" t="n">
        <v>43465</v>
      </c>
      <c r="R2896" s="20"/>
      <c r="S2896" s="20" t="s">
        <v>7117</v>
      </c>
      <c r="T2896" s="20" t="n">
        <v>3.24</v>
      </c>
      <c r="U2896" s="20"/>
      <c r="V2896" s="20"/>
      <c r="W2896" s="20" t="s">
        <v>13114</v>
      </c>
      <c r="X2896" s="35"/>
      <c r="Y2896" s="35"/>
      <c r="Z2896" s="35" t="n">
        <v>1</v>
      </c>
      <c r="AE2896" s="94" t="e">
        <f aca="false" t="array" ref="AE2896:AK2896">_xlfn.torow(_xlfn.unique(_xlfn._xlws.filter(cat_table[Subsector],$E2896=cat_table[Sector],"")))</f>
        <v>#NAME?</v>
      </c>
      <c r="AF2896" s="94" t="e">
        <v>#NAME?</v>
      </c>
      <c r="AG2896" s="94" t="e">
        <v>#NAME?</v>
      </c>
      <c r="AH2896" s="94" t="e">
        <v>#NAME?</v>
      </c>
      <c r="AI2896" s="94" t="e">
        <v>#NAME?</v>
      </c>
      <c r="AJ2896" s="94" t="e">
        <v>#NAME?</v>
      </c>
      <c r="AK2896" s="94" t="e">
        <v>#NAME?</v>
      </c>
      <c r="AO2896" s="94" t="e">
        <f aca="false" t="array" ref="AO2896:AT2896">_xlfn.torow(_xlfn.unique(_xlfn._xlws.filter(cat_table[Sub-subsector],($E2896=cat_table[Sector])*($F2896=cat_table[Subsector]),"")))</f>
        <v>#NAME?</v>
      </c>
      <c r="AP2896" s="94" t="e">
        <v>#NAME?</v>
      </c>
      <c r="AQ2896" s="94" t="e">
        <v>#NAME?</v>
      </c>
      <c r="AR2896" s="94" t="e">
        <v>#NAME?</v>
      </c>
      <c r="AS2896" s="94" t="e">
        <v>#NAME?</v>
      </c>
      <c r="AT2896" s="94" t="e">
        <v>#NAME?</v>
      </c>
    </row>
    <row r="2897" customFormat="false" ht="15" hidden="false" customHeight="true" outlineLevel="0" collapsed="false">
      <c r="A2897" s="62" t="s">
        <v>13130</v>
      </c>
      <c r="B2897" s="20" t="str">
        <f aca="false">INDEX(Table2[], MATCH(L2897, Location_ID!$D$2:$D$648, 0), 1)</f>
        <v>36a2f6cd-b524-4c71-94ca-b85bdcc20e15</v>
      </c>
      <c r="C2897" s="20" t="s">
        <v>13131</v>
      </c>
      <c r="D2897" s="230" t="s">
        <v>354</v>
      </c>
      <c r="E2897" s="20" t="s">
        <v>7134</v>
      </c>
      <c r="F2897" s="20" t="s">
        <v>7135</v>
      </c>
      <c r="G2897" s="20"/>
      <c r="H2897" s="20"/>
      <c r="I2897" s="20" t="s">
        <v>13124</v>
      </c>
      <c r="J2897" s="20" t="s">
        <v>13125</v>
      </c>
      <c r="K2897" s="20" t="s">
        <v>7124</v>
      </c>
      <c r="L2897" s="20" t="s">
        <v>2340</v>
      </c>
      <c r="M2897" s="20" t="s">
        <v>7132</v>
      </c>
      <c r="N2897" s="20" t="s">
        <v>13063</v>
      </c>
      <c r="O2897" s="20" t="s">
        <v>13132</v>
      </c>
      <c r="P2897" s="201" t="n">
        <v>43101</v>
      </c>
      <c r="Q2897" s="201" t="n">
        <v>43465</v>
      </c>
      <c r="R2897" s="20"/>
      <c r="S2897" s="20" t="s">
        <v>7117</v>
      </c>
      <c r="T2897" s="20" t="n">
        <v>1.51</v>
      </c>
      <c r="U2897" s="20"/>
      <c r="V2897" s="20"/>
      <c r="W2897" s="20" t="s">
        <v>13114</v>
      </c>
      <c r="X2897" s="35"/>
      <c r="Y2897" s="35"/>
      <c r="Z2897" s="35" t="n">
        <v>1</v>
      </c>
      <c r="AE2897" s="94" t="e">
        <f aca="false" t="array" ref="AE2897:AK2897">_xlfn.torow(_xlfn.unique(_xlfn._xlws.filter(cat_table[Subsector],$E2897=cat_table[Sector],"")))</f>
        <v>#NAME?</v>
      </c>
      <c r="AF2897" s="94" t="e">
        <v>#NAME?</v>
      </c>
      <c r="AG2897" s="94" t="e">
        <v>#NAME?</v>
      </c>
      <c r="AH2897" s="94" t="e">
        <v>#NAME?</v>
      </c>
      <c r="AI2897" s="94" t="e">
        <v>#NAME?</v>
      </c>
      <c r="AJ2897" s="94" t="e">
        <v>#NAME?</v>
      </c>
      <c r="AK2897" s="94" t="e">
        <v>#NAME?</v>
      </c>
      <c r="AO2897" s="94" t="e">
        <f aca="false" t="array" ref="AO2897:AT2897">_xlfn.torow(_xlfn.unique(_xlfn._xlws.filter(cat_table[Sub-subsector],($E2897=cat_table[Sector])*($F2897=cat_table[Subsector]),"")))</f>
        <v>#NAME?</v>
      </c>
      <c r="AP2897" s="94" t="e">
        <v>#NAME?</v>
      </c>
      <c r="AQ2897" s="94" t="e">
        <v>#NAME?</v>
      </c>
      <c r="AR2897" s="94" t="e">
        <v>#NAME?</v>
      </c>
      <c r="AS2897" s="94" t="e">
        <v>#NAME?</v>
      </c>
      <c r="AT2897" s="94" t="e">
        <v>#NAME?</v>
      </c>
    </row>
    <row r="2898" customFormat="false" ht="15" hidden="false" customHeight="true" outlineLevel="0" collapsed="false">
      <c r="A2898" s="62" t="s">
        <v>13133</v>
      </c>
      <c r="B2898" s="20" t="str">
        <f aca="false">INDEX(Table2[], MATCH(L2898, Location_ID!$D$2:$D$648, 0), 1)</f>
        <v>aa6057d0-1d45-4147-89b7-776d5f925a29</v>
      </c>
      <c r="C2898" s="20" t="s">
        <v>13134</v>
      </c>
      <c r="D2898" s="230" t="s">
        <v>354</v>
      </c>
      <c r="E2898" s="20" t="s">
        <v>7134</v>
      </c>
      <c r="F2898" s="20" t="s">
        <v>7135</v>
      </c>
      <c r="G2898" s="20"/>
      <c r="H2898" s="20"/>
      <c r="I2898" s="20" t="s">
        <v>13124</v>
      </c>
      <c r="J2898" s="20" t="s">
        <v>13125</v>
      </c>
      <c r="K2898" s="20" t="s">
        <v>7124</v>
      </c>
      <c r="L2898" s="20" t="s">
        <v>2312</v>
      </c>
      <c r="M2898" s="20" t="s">
        <v>7132</v>
      </c>
      <c r="N2898" s="20" t="s">
        <v>13063</v>
      </c>
      <c r="O2898" s="20" t="s">
        <v>13135</v>
      </c>
      <c r="P2898" s="201" t="n">
        <v>43101</v>
      </c>
      <c r="Q2898" s="201" t="n">
        <v>43465</v>
      </c>
      <c r="R2898" s="20"/>
      <c r="S2898" s="20" t="s">
        <v>7117</v>
      </c>
      <c r="T2898" s="20" t="n">
        <v>1.41</v>
      </c>
      <c r="U2898" s="20"/>
      <c r="V2898" s="20"/>
      <c r="W2898" s="20" t="s">
        <v>13114</v>
      </c>
      <c r="X2898" s="35"/>
      <c r="Y2898" s="35"/>
      <c r="Z2898" s="35" t="n">
        <v>1</v>
      </c>
      <c r="AE2898" s="94" t="e">
        <f aca="false" t="array" ref="AE2898:AK2898">_xlfn.torow(_xlfn.unique(_xlfn._xlws.filter(cat_table[Subsector],$E2898=cat_table[Sector],"")))</f>
        <v>#NAME?</v>
      </c>
      <c r="AF2898" s="94" t="e">
        <v>#NAME?</v>
      </c>
      <c r="AG2898" s="94" t="e">
        <v>#NAME?</v>
      </c>
      <c r="AH2898" s="94" t="e">
        <v>#NAME?</v>
      </c>
      <c r="AI2898" s="94" t="e">
        <v>#NAME?</v>
      </c>
      <c r="AJ2898" s="94" t="e">
        <v>#NAME?</v>
      </c>
      <c r="AK2898" s="94" t="e">
        <v>#NAME?</v>
      </c>
      <c r="AO2898" s="94" t="e">
        <f aca="false" t="array" ref="AO2898:AT2898">_xlfn.torow(_xlfn.unique(_xlfn._xlws.filter(cat_table[Sub-subsector],($E2898=cat_table[Sector])*($F2898=cat_table[Subsector]),"")))</f>
        <v>#NAME?</v>
      </c>
      <c r="AP2898" s="94" t="e">
        <v>#NAME?</v>
      </c>
      <c r="AQ2898" s="94" t="e">
        <v>#NAME?</v>
      </c>
      <c r="AR2898" s="94" t="e">
        <v>#NAME?</v>
      </c>
      <c r="AS2898" s="94" t="e">
        <v>#NAME?</v>
      </c>
      <c r="AT2898" s="94" t="e">
        <v>#NAME?</v>
      </c>
    </row>
    <row r="2899" customFormat="false" ht="15" hidden="false" customHeight="true" outlineLevel="0" collapsed="false">
      <c r="A2899" s="62" t="s">
        <v>13136</v>
      </c>
      <c r="B2899" s="20" t="str">
        <f aca="false">INDEX(Table2[], MATCH(L2899, Location_ID!$D$2:$D$648, 0), 1)</f>
        <v>53ad8eb8-b0c6-4d8e-84cb-c29cdafa1bb5</v>
      </c>
      <c r="C2899" s="20" t="s">
        <v>13137</v>
      </c>
      <c r="D2899" s="230" t="s">
        <v>354</v>
      </c>
      <c r="E2899" s="20" t="s">
        <v>7134</v>
      </c>
      <c r="F2899" s="20" t="s">
        <v>7135</v>
      </c>
      <c r="G2899" s="20"/>
      <c r="H2899" s="20"/>
      <c r="I2899" s="20" t="s">
        <v>13124</v>
      </c>
      <c r="J2899" s="20" t="s">
        <v>13125</v>
      </c>
      <c r="K2899" s="20" t="s">
        <v>7124</v>
      </c>
      <c r="L2899" s="20" t="s">
        <v>2332</v>
      </c>
      <c r="M2899" s="20" t="s">
        <v>7132</v>
      </c>
      <c r="N2899" s="20" t="s">
        <v>13063</v>
      </c>
      <c r="O2899" s="20" t="s">
        <v>13138</v>
      </c>
      <c r="P2899" s="201" t="n">
        <v>43101</v>
      </c>
      <c r="Q2899" s="201" t="n">
        <v>43465</v>
      </c>
      <c r="R2899" s="20"/>
      <c r="S2899" s="20" t="s">
        <v>7117</v>
      </c>
      <c r="T2899" s="20" t="n">
        <v>1.39</v>
      </c>
      <c r="U2899" s="20"/>
      <c r="V2899" s="20"/>
      <c r="W2899" s="20" t="s">
        <v>13114</v>
      </c>
      <c r="X2899" s="35"/>
      <c r="Y2899" s="35"/>
      <c r="Z2899" s="35" t="n">
        <v>1</v>
      </c>
      <c r="AE2899" s="94" t="e">
        <f aca="false" t="array" ref="AE2899:AK2899">_xlfn.torow(_xlfn.unique(_xlfn._xlws.filter(cat_table[Subsector],$E2899=cat_table[Sector],"")))</f>
        <v>#NAME?</v>
      </c>
      <c r="AF2899" s="94" t="e">
        <v>#NAME?</v>
      </c>
      <c r="AG2899" s="94" t="e">
        <v>#NAME?</v>
      </c>
      <c r="AH2899" s="94" t="e">
        <v>#NAME?</v>
      </c>
      <c r="AI2899" s="94" t="e">
        <v>#NAME?</v>
      </c>
      <c r="AJ2899" s="94" t="e">
        <v>#NAME?</v>
      </c>
      <c r="AK2899" s="94" t="e">
        <v>#NAME?</v>
      </c>
      <c r="AO2899" s="94" t="e">
        <f aca="false" t="array" ref="AO2899:AT2899">_xlfn.torow(_xlfn.unique(_xlfn._xlws.filter(cat_table[Sub-subsector],($E2899=cat_table[Sector])*($F2899=cat_table[Subsector]),"")))</f>
        <v>#NAME?</v>
      </c>
      <c r="AP2899" s="94" t="e">
        <v>#NAME?</v>
      </c>
      <c r="AQ2899" s="94" t="e">
        <v>#NAME?</v>
      </c>
      <c r="AR2899" s="94" t="e">
        <v>#NAME?</v>
      </c>
      <c r="AS2899" s="94" t="e">
        <v>#NAME?</v>
      </c>
      <c r="AT2899" s="94" t="e">
        <v>#NAME?</v>
      </c>
    </row>
    <row r="2900" customFormat="false" ht="15" hidden="false" customHeight="true" outlineLevel="0" collapsed="false">
      <c r="A2900" s="129" t="s">
        <v>13139</v>
      </c>
      <c r="B2900" s="20" t="str">
        <f aca="false">INDEX(Table2[], MATCH(L2900, Location_ID!$D$2:$D$648, 0), 1)</f>
        <v>4f463470-097a-417e-9d2c-877c4182849c</v>
      </c>
      <c r="C2900" s="165" t="s">
        <v>13140</v>
      </c>
      <c r="D2900" s="232" t="s">
        <v>354</v>
      </c>
      <c r="E2900" s="165" t="s">
        <v>7134</v>
      </c>
      <c r="F2900" s="165" t="s">
        <v>7135</v>
      </c>
      <c r="G2900" s="165"/>
      <c r="H2900" s="192"/>
      <c r="I2900" s="165" t="s">
        <v>13124</v>
      </c>
      <c r="J2900" s="165" t="s">
        <v>13125</v>
      </c>
      <c r="K2900" s="165" t="s">
        <v>7124</v>
      </c>
      <c r="L2900" s="165" t="s">
        <v>2320</v>
      </c>
      <c r="M2900" s="165" t="s">
        <v>7132</v>
      </c>
      <c r="N2900" s="165" t="s">
        <v>13063</v>
      </c>
      <c r="O2900" s="165" t="s">
        <v>13141</v>
      </c>
      <c r="P2900" s="191" t="n">
        <v>43101</v>
      </c>
      <c r="Q2900" s="191" t="n">
        <v>43465</v>
      </c>
      <c r="R2900" s="165"/>
      <c r="S2900" s="165" t="s">
        <v>7117</v>
      </c>
      <c r="T2900" s="165" t="n">
        <v>1.21</v>
      </c>
      <c r="U2900" s="165"/>
      <c r="V2900" s="165"/>
      <c r="W2900" s="165" t="s">
        <v>13114</v>
      </c>
      <c r="X2900" s="165"/>
      <c r="Y2900" s="192"/>
      <c r="Z2900" s="192" t="n">
        <v>1</v>
      </c>
      <c r="AE2900" s="94" t="e">
        <f aca="false" t="array" ref="AE2900:AK2900">_xlfn.torow(_xlfn.unique(_xlfn._xlws.filter(cat_table[Subsector],$E2900=cat_table[Sector],"")))</f>
        <v>#NAME?</v>
      </c>
      <c r="AF2900" s="94" t="e">
        <v>#NAME?</v>
      </c>
      <c r="AG2900" s="94" t="e">
        <v>#NAME?</v>
      </c>
      <c r="AH2900" s="94" t="e">
        <v>#NAME?</v>
      </c>
      <c r="AI2900" s="94" t="e">
        <v>#NAME?</v>
      </c>
      <c r="AJ2900" s="94" t="e">
        <v>#NAME?</v>
      </c>
      <c r="AK2900" s="94" t="e">
        <v>#NAME?</v>
      </c>
      <c r="AO2900" s="94" t="e">
        <f aca="false" t="array" ref="AO2900:AT2900">_xlfn.torow(_xlfn.unique(_xlfn._xlws.filter(cat_table[Sub-subsector],($E2900=cat_table[Sector])*($F2900=cat_table[Subsector]),"")))</f>
        <v>#NAME?</v>
      </c>
      <c r="AP2900" s="94" t="e">
        <v>#NAME?</v>
      </c>
      <c r="AQ2900" s="94" t="e">
        <v>#NAME?</v>
      </c>
      <c r="AR2900" s="94" t="e">
        <v>#NAME?</v>
      </c>
      <c r="AS2900" s="94" t="e">
        <v>#NAME?</v>
      </c>
      <c r="AT2900" s="94" t="e">
        <v>#NAME?</v>
      </c>
    </row>
    <row r="2901" customFormat="false" ht="15" hidden="false" customHeight="true" outlineLevel="0" collapsed="false">
      <c r="A2901" s="194" t="s">
        <v>13142</v>
      </c>
      <c r="B2901" s="20" t="str">
        <f aca="false">INDEX(Table2[], MATCH(L2901, Location_ID!$D$2:$D$648, 0), 1)</f>
        <v>ad6b2e7f-09cc-407f-b639-def4f5495508</v>
      </c>
      <c r="C2901" s="280" t="s">
        <v>1347</v>
      </c>
      <c r="D2901" s="273" t="s">
        <v>354</v>
      </c>
      <c r="E2901" s="193" t="s">
        <v>7537</v>
      </c>
      <c r="F2901" s="193" t="s">
        <v>7538</v>
      </c>
      <c r="G2901" s="193" t="s">
        <v>7539</v>
      </c>
      <c r="H2901" s="196"/>
      <c r="I2901" s="193" t="s">
        <v>13143</v>
      </c>
      <c r="J2901" s="193" t="s">
        <v>13144</v>
      </c>
      <c r="K2901" s="193" t="s">
        <v>7128</v>
      </c>
      <c r="L2901" s="193" t="s">
        <v>1839</v>
      </c>
      <c r="M2901" s="193" t="s">
        <v>7110</v>
      </c>
      <c r="N2901" s="193" t="s">
        <v>13145</v>
      </c>
      <c r="O2901" s="193" t="s">
        <v>13146</v>
      </c>
      <c r="P2901" s="219" t="n">
        <v>43466</v>
      </c>
      <c r="Q2901" s="219" t="n">
        <v>43830</v>
      </c>
      <c r="R2901" s="193"/>
      <c r="S2901" s="193" t="s">
        <v>7117</v>
      </c>
      <c r="T2901" s="193" t="n">
        <v>70</v>
      </c>
      <c r="U2901" s="193" t="n">
        <v>61.6</v>
      </c>
      <c r="V2901" s="193" t="n">
        <v>79.9</v>
      </c>
      <c r="W2901" s="193" t="s">
        <v>11510</v>
      </c>
      <c r="X2901" s="196"/>
      <c r="Y2901" s="196"/>
      <c r="Z2901" s="196" t="n">
        <v>1</v>
      </c>
      <c r="AE2901" s="94" t="e">
        <f aca="false" t="array" ref="AE2901:AE2901">_xlfn.torow(_xlfn.unique(_xlfn._xlws.filter(cat_table[Subsector],$E2901=cat_table[Sector],"")))</f>
        <v>#NAME?</v>
      </c>
      <c r="AO2901" s="94" t="e">
        <f aca="false" t="array" ref="AO2901:AO2901">_xlfn.torow(_xlfn.unique(_xlfn._xlws.filter(cat_table[Sub-subsector],($E2901=cat_table[Sector])*($F2901=cat_table[Subsector]),"")))</f>
        <v>#NAME?</v>
      </c>
    </row>
    <row r="2902" customFormat="false" ht="15" hidden="false" customHeight="true" outlineLevel="0" collapsed="false">
      <c r="A2902" s="194" t="s">
        <v>13147</v>
      </c>
      <c r="B2902" s="20" t="str">
        <f aca="false">INDEX(Table2[], MATCH(L2902, Location_ID!$D$2:$D$648, 0), 1)</f>
        <v>ad6b2e7f-09cc-407f-b639-def4f5495508</v>
      </c>
      <c r="C2902" s="280" t="s">
        <v>1347</v>
      </c>
      <c r="D2902" s="273" t="s">
        <v>354</v>
      </c>
      <c r="E2902" s="193" t="s">
        <v>7965</v>
      </c>
      <c r="F2902" s="193" t="s">
        <v>7966</v>
      </c>
      <c r="G2902" s="193" t="s">
        <v>7966</v>
      </c>
      <c r="H2902" s="196"/>
      <c r="I2902" s="193" t="s">
        <v>13143</v>
      </c>
      <c r="J2902" s="193" t="s">
        <v>13148</v>
      </c>
      <c r="K2902" s="193" t="s">
        <v>7128</v>
      </c>
      <c r="L2902" s="193" t="s">
        <v>1839</v>
      </c>
      <c r="M2902" s="193" t="s">
        <v>7110</v>
      </c>
      <c r="N2902" s="193" t="s">
        <v>13145</v>
      </c>
      <c r="O2902" s="193" t="s">
        <v>13149</v>
      </c>
      <c r="P2902" s="219" t="n">
        <v>43466</v>
      </c>
      <c r="Q2902" s="219" t="n">
        <v>43830</v>
      </c>
      <c r="R2902" s="193"/>
      <c r="S2902" s="193" t="s">
        <v>7117</v>
      </c>
      <c r="T2902" s="193" t="n">
        <v>65</v>
      </c>
      <c r="U2902" s="193" t="n">
        <v>57.7</v>
      </c>
      <c r="V2902" s="193" t="n">
        <v>68.4</v>
      </c>
      <c r="W2902" s="193" t="s">
        <v>11510</v>
      </c>
      <c r="X2902" s="196"/>
      <c r="Y2902" s="196"/>
      <c r="Z2902" s="196" t="n">
        <v>0</v>
      </c>
      <c r="AE2902" s="94" t="e">
        <f aca="false" t="array" ref="AE2902:AE2902">_xlfn.torow(_xlfn.unique(_xlfn._xlws.filter(cat_table[Subsector],$E2902=cat_table[Sector],"")))</f>
        <v>#NAME?</v>
      </c>
      <c r="AO2902" s="94" t="e">
        <f aca="false" t="array" ref="AO2902:AO2902">_xlfn.torow(_xlfn.unique(_xlfn._xlws.filter(cat_table[Sub-subsector],($E2902=cat_table[Sector])*($F2902=cat_table[Subsector]),"")))</f>
        <v>#NAME?</v>
      </c>
    </row>
    <row r="2903" customFormat="false" ht="15" hidden="false" customHeight="true" outlineLevel="0" collapsed="false">
      <c r="A2903" s="194" t="s">
        <v>13150</v>
      </c>
      <c r="B2903" s="20" t="str">
        <f aca="false">INDEX(Table2[], MATCH(L2903, Location_ID!$D$2:$D$648, 0), 1)</f>
        <v>ad6b2e7f-09cc-407f-b639-def4f5495508</v>
      </c>
      <c r="C2903" s="280" t="s">
        <v>1347</v>
      </c>
      <c r="D2903" s="273" t="s">
        <v>354</v>
      </c>
      <c r="E2903" s="193" t="s">
        <v>7127</v>
      </c>
      <c r="F2903" s="193" t="s">
        <v>7683</v>
      </c>
      <c r="G2903" s="193"/>
      <c r="H2903" s="196"/>
      <c r="I2903" s="193" t="s">
        <v>13143</v>
      </c>
      <c r="J2903" s="193" t="s">
        <v>13151</v>
      </c>
      <c r="K2903" s="193" t="s">
        <v>7128</v>
      </c>
      <c r="L2903" s="193" t="s">
        <v>1839</v>
      </c>
      <c r="M2903" s="193" t="s">
        <v>7110</v>
      </c>
      <c r="N2903" s="193" t="s">
        <v>13145</v>
      </c>
      <c r="O2903" s="193" t="s">
        <v>13152</v>
      </c>
      <c r="P2903" s="219" t="n">
        <v>43466</v>
      </c>
      <c r="Q2903" s="219" t="n">
        <v>43830</v>
      </c>
      <c r="R2903" s="193"/>
      <c r="S2903" s="193" t="s">
        <v>7117</v>
      </c>
      <c r="T2903" s="193" t="n">
        <v>5</v>
      </c>
      <c r="U2903" s="193" t="n">
        <v>3.9</v>
      </c>
      <c r="V2903" s="193" t="n">
        <v>11.6</v>
      </c>
      <c r="W2903" s="193" t="s">
        <v>11510</v>
      </c>
      <c r="X2903" s="196"/>
      <c r="Y2903" s="196"/>
      <c r="Z2903" s="196" t="n">
        <v>0</v>
      </c>
      <c r="AE2903" s="94" t="e">
        <f aca="false" t="array" ref="AE2903:AG2903">_xlfn.torow(_xlfn.unique(_xlfn._xlws.filter(cat_table[Subsector],$E2903=cat_table[Sector],"")))</f>
        <v>#NAME?</v>
      </c>
      <c r="AF2903" s="94" t="e">
        <v>#NAME?</v>
      </c>
      <c r="AG2903" s="94" t="e">
        <v>#NAME?</v>
      </c>
      <c r="AO2903" s="94" t="e">
        <f aca="false" t="array" ref="AO2903:AP2903">_xlfn.torow(_xlfn.unique(_xlfn._xlws.filter(cat_table[Sub-subsector],($E2903=cat_table[Sector])*($F2903=cat_table[Subsector]),"")))</f>
        <v>#NAME?</v>
      </c>
      <c r="AP2903" s="94" t="e">
        <v>#NAME?</v>
      </c>
    </row>
    <row r="2904" customFormat="false" ht="15" hidden="false" customHeight="true" outlineLevel="0" collapsed="false">
      <c r="A2904" s="194" t="s">
        <v>13153</v>
      </c>
      <c r="B2904" s="20" t="str">
        <f aca="false">INDEX(Table2[], MATCH(L2904, Location_ID!$D$2:$D$648, 0), 1)</f>
        <v>ad6b2e7f-09cc-407f-b639-def4f5495508</v>
      </c>
      <c r="C2904" s="280" t="s">
        <v>1347</v>
      </c>
      <c r="D2904" s="273" t="s">
        <v>354</v>
      </c>
      <c r="E2904" s="193" t="s">
        <v>7134</v>
      </c>
      <c r="F2904" s="193" t="s">
        <v>7135</v>
      </c>
      <c r="G2904" s="193"/>
      <c r="H2904" s="196"/>
      <c r="I2904" s="193" t="s">
        <v>13143</v>
      </c>
      <c r="J2904" s="193" t="s">
        <v>13154</v>
      </c>
      <c r="K2904" s="193" t="s">
        <v>7128</v>
      </c>
      <c r="L2904" s="193" t="s">
        <v>1839</v>
      </c>
      <c r="M2904" s="193" t="s">
        <v>7110</v>
      </c>
      <c r="N2904" s="193" t="s">
        <v>13145</v>
      </c>
      <c r="O2904" s="193" t="s">
        <v>13155</v>
      </c>
      <c r="P2904" s="219" t="n">
        <v>43466</v>
      </c>
      <c r="Q2904" s="219" t="n">
        <v>43830</v>
      </c>
      <c r="R2904" s="193"/>
      <c r="S2904" s="193" t="s">
        <v>7117</v>
      </c>
      <c r="T2904" s="193" t="n">
        <v>16.6</v>
      </c>
      <c r="U2904" s="193" t="n">
        <v>15.6</v>
      </c>
      <c r="V2904" s="193" t="n">
        <v>17.6</v>
      </c>
      <c r="W2904" s="193" t="s">
        <v>11510</v>
      </c>
      <c r="X2904" s="196"/>
      <c r="Y2904" s="196"/>
      <c r="Z2904" s="196" t="n">
        <v>0</v>
      </c>
      <c r="AE2904" s="94" t="e">
        <f aca="false" t="array" ref="AE2904:AK2904">_xlfn.torow(_xlfn.unique(_xlfn._xlws.filter(cat_table[Subsector],$E2904=cat_table[Sector],"")))</f>
        <v>#NAME?</v>
      </c>
      <c r="AF2904" s="94" t="e">
        <v>#NAME?</v>
      </c>
      <c r="AG2904" s="94" t="e">
        <v>#NAME?</v>
      </c>
      <c r="AH2904" s="94" t="e">
        <v>#NAME?</v>
      </c>
      <c r="AI2904" s="94" t="e">
        <v>#NAME?</v>
      </c>
      <c r="AJ2904" s="94" t="e">
        <v>#NAME?</v>
      </c>
      <c r="AK2904" s="94" t="e">
        <v>#NAME?</v>
      </c>
      <c r="AO2904" s="94" t="e">
        <f aca="false" t="array" ref="AO2904:AT2904">_xlfn.torow(_xlfn.unique(_xlfn._xlws.filter(cat_table[Sub-subsector],($E2904=cat_table[Sector])*($F2904=cat_table[Subsector]),"")))</f>
        <v>#NAME?</v>
      </c>
      <c r="AP2904" s="94" t="e">
        <v>#NAME?</v>
      </c>
      <c r="AQ2904" s="94" t="e">
        <v>#NAME?</v>
      </c>
      <c r="AR2904" s="94" t="e">
        <v>#NAME?</v>
      </c>
      <c r="AS2904" s="94" t="e">
        <v>#NAME?</v>
      </c>
      <c r="AT2904" s="94" t="e">
        <v>#NAME?</v>
      </c>
    </row>
    <row r="2905" customFormat="false" ht="15" hidden="false" customHeight="true" outlineLevel="0" collapsed="false">
      <c r="A2905" s="194" t="s">
        <v>13156</v>
      </c>
      <c r="B2905" s="20" t="str">
        <f aca="false">INDEX(Table2[], MATCH(L2905, Location_ID!$D$2:$D$648, 0), 1)</f>
        <v>ad6b2e7f-09cc-407f-b639-def4f5495508</v>
      </c>
      <c r="C2905" s="280" t="s">
        <v>1347</v>
      </c>
      <c r="D2905" s="273" t="s">
        <v>354</v>
      </c>
      <c r="E2905" s="193" t="s">
        <v>7134</v>
      </c>
      <c r="F2905" s="193" t="s">
        <v>7135</v>
      </c>
      <c r="G2905" s="193" t="s">
        <v>7136</v>
      </c>
      <c r="H2905" s="196"/>
      <c r="I2905" s="193" t="s">
        <v>13143</v>
      </c>
      <c r="J2905" s="193" t="s">
        <v>13157</v>
      </c>
      <c r="K2905" s="193" t="s">
        <v>7128</v>
      </c>
      <c r="L2905" s="193" t="s">
        <v>1839</v>
      </c>
      <c r="M2905" s="193" t="s">
        <v>7110</v>
      </c>
      <c r="N2905" s="193" t="s">
        <v>13145</v>
      </c>
      <c r="O2905" s="193" t="s">
        <v>13158</v>
      </c>
      <c r="P2905" s="219" t="n">
        <v>43466</v>
      </c>
      <c r="Q2905" s="219" t="n">
        <v>43830</v>
      </c>
      <c r="R2905" s="193"/>
      <c r="S2905" s="193" t="s">
        <v>7117</v>
      </c>
      <c r="T2905" s="193" t="n">
        <v>2.3</v>
      </c>
      <c r="U2905" s="193" t="n">
        <v>1.8</v>
      </c>
      <c r="V2905" s="193" t="n">
        <v>2.5</v>
      </c>
      <c r="W2905" s="193" t="s">
        <v>11510</v>
      </c>
      <c r="X2905" s="196"/>
      <c r="Y2905" s="196"/>
      <c r="Z2905" s="196" t="n">
        <v>0</v>
      </c>
      <c r="AE2905" s="94" t="e">
        <f aca="false" t="array" ref="AE2905:AK2905">_xlfn.torow(_xlfn.unique(_xlfn._xlws.filter(cat_table[Subsector],$E2905=cat_table[Sector],"")))</f>
        <v>#NAME?</v>
      </c>
      <c r="AF2905" s="94" t="e">
        <v>#NAME?</v>
      </c>
      <c r="AG2905" s="94" t="e">
        <v>#NAME?</v>
      </c>
      <c r="AH2905" s="94" t="e">
        <v>#NAME?</v>
      </c>
      <c r="AI2905" s="94" t="e">
        <v>#NAME?</v>
      </c>
      <c r="AJ2905" s="94" t="e">
        <v>#NAME?</v>
      </c>
      <c r="AK2905" s="94" t="e">
        <v>#NAME?</v>
      </c>
      <c r="AO2905" s="94" t="e">
        <f aca="false" t="array" ref="AO2905:AT2905">_xlfn.torow(_xlfn.unique(_xlfn._xlws.filter(cat_table[Sub-subsector],($E2905=cat_table[Sector])*($F2905=cat_table[Subsector]),"")))</f>
        <v>#NAME?</v>
      </c>
      <c r="AP2905" s="94" t="e">
        <v>#NAME?</v>
      </c>
      <c r="AQ2905" s="94" t="e">
        <v>#NAME?</v>
      </c>
      <c r="AR2905" s="94" t="e">
        <v>#NAME?</v>
      </c>
      <c r="AS2905" s="94" t="e">
        <v>#NAME?</v>
      </c>
      <c r="AT2905" s="94" t="e">
        <v>#NAME?</v>
      </c>
    </row>
    <row r="2906" customFormat="false" ht="15" hidden="false" customHeight="true" outlineLevel="0" collapsed="false">
      <c r="A2906" s="194" t="s">
        <v>13159</v>
      </c>
      <c r="B2906" s="20" t="str">
        <f aca="false">INDEX(Table2[], MATCH(L2906, Location_ID!$D$2:$D$648, 0), 1)</f>
        <v>ad6b2e7f-09cc-407f-b639-def4f5495508</v>
      </c>
      <c r="C2906" s="280" t="s">
        <v>1347</v>
      </c>
      <c r="D2906" s="273" t="s">
        <v>354</v>
      </c>
      <c r="E2906" s="193" t="s">
        <v>7134</v>
      </c>
      <c r="F2906" s="193" t="s">
        <v>7135</v>
      </c>
      <c r="G2906" s="193" t="s">
        <v>7591</v>
      </c>
      <c r="H2906" s="196"/>
      <c r="I2906" s="193" t="s">
        <v>13143</v>
      </c>
      <c r="J2906" s="193" t="s">
        <v>13160</v>
      </c>
      <c r="K2906" s="193" t="s">
        <v>7128</v>
      </c>
      <c r="L2906" s="193" t="s">
        <v>1839</v>
      </c>
      <c r="M2906" s="193" t="s">
        <v>7110</v>
      </c>
      <c r="N2906" s="193" t="s">
        <v>13145</v>
      </c>
      <c r="O2906" s="193" t="s">
        <v>13161</v>
      </c>
      <c r="P2906" s="219" t="n">
        <v>43466</v>
      </c>
      <c r="Q2906" s="219" t="n">
        <v>43830</v>
      </c>
      <c r="R2906" s="193"/>
      <c r="S2906" s="193" t="s">
        <v>7117</v>
      </c>
      <c r="T2906" s="193" t="n">
        <v>0.29</v>
      </c>
      <c r="U2906" s="193" t="n">
        <v>0.23</v>
      </c>
      <c r="V2906" s="193" t="n">
        <v>0.32</v>
      </c>
      <c r="W2906" s="193" t="s">
        <v>11510</v>
      </c>
      <c r="X2906" s="196"/>
      <c r="Y2906" s="196"/>
      <c r="Z2906" s="196" t="n">
        <v>0</v>
      </c>
      <c r="AE2906" s="94" t="e">
        <f aca="false" t="array" ref="AE2906:AK2906">_xlfn.torow(_xlfn.unique(_xlfn._xlws.filter(cat_table[Subsector],$E2906=cat_table[Sector],"")))</f>
        <v>#NAME?</v>
      </c>
      <c r="AF2906" s="94" t="e">
        <v>#NAME?</v>
      </c>
      <c r="AG2906" s="94" t="e">
        <v>#NAME?</v>
      </c>
      <c r="AH2906" s="94" t="e">
        <v>#NAME?</v>
      </c>
      <c r="AI2906" s="94" t="e">
        <v>#NAME?</v>
      </c>
      <c r="AJ2906" s="94" t="e">
        <v>#NAME?</v>
      </c>
      <c r="AK2906" s="94" t="e">
        <v>#NAME?</v>
      </c>
      <c r="AO2906" s="94" t="e">
        <f aca="false" t="array" ref="AO2906:AT2906">_xlfn.torow(_xlfn.unique(_xlfn._xlws.filter(cat_table[Sub-subsector],($E2906=cat_table[Sector])*($F2906=cat_table[Subsector]),"")))</f>
        <v>#NAME?</v>
      </c>
      <c r="AP2906" s="94" t="e">
        <v>#NAME?</v>
      </c>
      <c r="AQ2906" s="94" t="e">
        <v>#NAME?</v>
      </c>
      <c r="AR2906" s="94" t="e">
        <v>#NAME?</v>
      </c>
      <c r="AS2906" s="94" t="e">
        <v>#NAME?</v>
      </c>
      <c r="AT2906" s="94" t="e">
        <v>#NAME?</v>
      </c>
    </row>
    <row r="2907" customFormat="false" ht="15" hidden="false" customHeight="true" outlineLevel="0" collapsed="false">
      <c r="A2907" s="194" t="s">
        <v>13162</v>
      </c>
      <c r="B2907" s="20" t="str">
        <f aca="false">INDEX(Table2[], MATCH(L2907, Location_ID!$D$2:$D$648, 0), 1)</f>
        <v>ad6b2e7f-09cc-407f-b639-def4f5495508</v>
      </c>
      <c r="C2907" s="280" t="s">
        <v>1347</v>
      </c>
      <c r="D2907" s="273" t="s">
        <v>354</v>
      </c>
      <c r="E2907" s="193" t="s">
        <v>43</v>
      </c>
      <c r="F2907" s="193" t="s">
        <v>7907</v>
      </c>
      <c r="G2907" s="193"/>
      <c r="H2907" s="196"/>
      <c r="I2907" s="193" t="s">
        <v>13143</v>
      </c>
      <c r="J2907" s="193" t="s">
        <v>13163</v>
      </c>
      <c r="K2907" s="193" t="s">
        <v>7128</v>
      </c>
      <c r="L2907" s="193" t="s">
        <v>1839</v>
      </c>
      <c r="M2907" s="193" t="s">
        <v>7110</v>
      </c>
      <c r="N2907" s="193" t="s">
        <v>13145</v>
      </c>
      <c r="O2907" s="193" t="s">
        <v>13164</v>
      </c>
      <c r="P2907" s="219" t="n">
        <v>43466</v>
      </c>
      <c r="Q2907" s="219" t="n">
        <v>43830</v>
      </c>
      <c r="R2907" s="193"/>
      <c r="S2907" s="193" t="s">
        <v>7117</v>
      </c>
      <c r="T2907" s="193" t="n">
        <v>17.8</v>
      </c>
      <c r="U2907" s="193" t="n">
        <v>15.1</v>
      </c>
      <c r="V2907" s="193" t="n">
        <v>21</v>
      </c>
      <c r="W2907" s="193" t="s">
        <v>11510</v>
      </c>
      <c r="X2907" s="196"/>
      <c r="Y2907" s="196"/>
      <c r="Z2907" s="196" t="n">
        <v>0</v>
      </c>
      <c r="AE2907" s="94" t="e">
        <f aca="false" t="array" ref="AE2907:AN2907">_xlfn.torow(_xlfn.unique(_xlfn._xlws.filter(cat_table[Subsector],$E2907=cat_table[Sector],"")))</f>
        <v>#NAME?</v>
      </c>
      <c r="AF2907" s="94" t="e">
        <v>#NAME?</v>
      </c>
      <c r="AG2907" s="94" t="e">
        <v>#NAME?</v>
      </c>
      <c r="AH2907" s="94" t="e">
        <v>#NAME?</v>
      </c>
      <c r="AI2907" s="94" t="e">
        <v>#NAME?</v>
      </c>
      <c r="AJ2907" s="94" t="e">
        <v>#NAME?</v>
      </c>
      <c r="AK2907" s="94" t="e">
        <v>#NAME?</v>
      </c>
      <c r="AL2907" s="94" t="e">
        <v>#NAME?</v>
      </c>
      <c r="AM2907" s="94" t="e">
        <v>#NAME?</v>
      </c>
      <c r="AN2907" s="94" t="e">
        <v>#NAME?</v>
      </c>
      <c r="AO2907" s="94" t="e">
        <f aca="false" t="array" ref="AO2907:AS2907">_xlfn.torow(_xlfn.unique(_xlfn._xlws.filter(cat_table[Sub-subsector],($E2907=cat_table[Sector])*($F2907=cat_table[Subsector]),"")))</f>
        <v>#NAME?</v>
      </c>
      <c r="AP2907" s="94" t="e">
        <v>#NAME?</v>
      </c>
      <c r="AQ2907" s="94" t="e">
        <v>#NAME?</v>
      </c>
      <c r="AR2907" s="94" t="e">
        <v>#NAME?</v>
      </c>
      <c r="AS2907" s="94" t="e">
        <v>#NAME?</v>
      </c>
    </row>
    <row r="2908" customFormat="false" ht="15" hidden="false" customHeight="true" outlineLevel="0" collapsed="false">
      <c r="A2908" s="194" t="s">
        <v>13165</v>
      </c>
      <c r="B2908" s="20" t="str">
        <f aca="false">INDEX(Table2[], MATCH(L2908, Location_ID!$D$2:$D$648, 0), 1)</f>
        <v>ad6b2e7f-09cc-407f-b639-def4f5495508</v>
      </c>
      <c r="C2908" s="280" t="s">
        <v>1347</v>
      </c>
      <c r="D2908" s="273" t="s">
        <v>354</v>
      </c>
      <c r="E2908" s="193" t="s">
        <v>7631</v>
      </c>
      <c r="F2908" s="193"/>
      <c r="G2908" s="193"/>
      <c r="H2908" s="196"/>
      <c r="I2908" s="193" t="s">
        <v>13143</v>
      </c>
      <c r="J2908" s="193" t="s">
        <v>13166</v>
      </c>
      <c r="K2908" s="193" t="s">
        <v>7128</v>
      </c>
      <c r="L2908" s="193" t="s">
        <v>1839</v>
      </c>
      <c r="M2908" s="193" t="s">
        <v>7110</v>
      </c>
      <c r="N2908" s="193" t="s">
        <v>13145</v>
      </c>
      <c r="O2908" s="193" t="s">
        <v>13167</v>
      </c>
      <c r="P2908" s="219" t="n">
        <v>43466</v>
      </c>
      <c r="Q2908" s="219" t="n">
        <v>43830</v>
      </c>
      <c r="R2908" s="193"/>
      <c r="S2908" s="193" t="s">
        <v>7117</v>
      </c>
      <c r="T2908" s="193" t="n">
        <v>9.3</v>
      </c>
      <c r="U2908" s="193" t="n">
        <v>8.2</v>
      </c>
      <c r="V2908" s="193" t="n">
        <v>9.9</v>
      </c>
      <c r="W2908" s="193" t="s">
        <v>11510</v>
      </c>
      <c r="X2908" s="196"/>
      <c r="Y2908" s="196"/>
      <c r="Z2908" s="196" t="n">
        <v>0</v>
      </c>
      <c r="AE2908" s="94" t="e">
        <f aca="false" t="array" ref="AE2908:AI2908">_xlfn.torow(_xlfn.unique(_xlfn._xlws.filter(cat_table[Subsector],$E2908=cat_table[Sector],"")))</f>
        <v>#NAME?</v>
      </c>
      <c r="AF2908" s="94" t="e">
        <v>#NAME?</v>
      </c>
      <c r="AG2908" s="94" t="e">
        <v>#NAME?</v>
      </c>
      <c r="AH2908" s="94" t="e">
        <v>#NAME?</v>
      </c>
      <c r="AI2908" s="94" t="e">
        <v>#NAME?</v>
      </c>
      <c r="AO2908" s="94" t="e">
        <f aca="false" t="array" ref="AO2908:AO2908">_xlfn.torow(_xlfn.unique(_xlfn._xlws.filter(cat_table[Sub-subsector],($E2908=cat_table[Sector])*($F2908=cat_table[Subsector]),"")))</f>
        <v>#NAME?</v>
      </c>
    </row>
    <row r="2909" customFormat="false" ht="15" hidden="false" customHeight="true" outlineLevel="0" collapsed="false">
      <c r="A2909" s="194" t="s">
        <v>13168</v>
      </c>
      <c r="B2909" s="20" t="str">
        <f aca="false">INDEX(Table2[], MATCH(L2909, Location_ID!$D$2:$D$648, 0), 1)</f>
        <v>ad6b2e7f-09cc-407f-b639-def4f5495508</v>
      </c>
      <c r="C2909" s="280" t="s">
        <v>1347</v>
      </c>
      <c r="D2909" s="273" t="s">
        <v>354</v>
      </c>
      <c r="E2909" s="193" t="s">
        <v>43</v>
      </c>
      <c r="F2909" s="193" t="s">
        <v>7942</v>
      </c>
      <c r="G2909" s="193"/>
      <c r="H2909" s="196"/>
      <c r="I2909" s="193" t="s">
        <v>13143</v>
      </c>
      <c r="J2909" s="193" t="s">
        <v>13169</v>
      </c>
      <c r="K2909" s="193" t="s">
        <v>7128</v>
      </c>
      <c r="L2909" s="193" t="s">
        <v>1839</v>
      </c>
      <c r="M2909" s="193" t="s">
        <v>7110</v>
      </c>
      <c r="N2909" s="193" t="s">
        <v>13145</v>
      </c>
      <c r="O2909" s="193" t="s">
        <v>13170</v>
      </c>
      <c r="P2909" s="219" t="n">
        <v>43466</v>
      </c>
      <c r="Q2909" s="219" t="n">
        <v>43830</v>
      </c>
      <c r="R2909" s="193"/>
      <c r="S2909" s="193" t="s">
        <v>7117</v>
      </c>
      <c r="T2909" s="193" t="n">
        <v>11.9</v>
      </c>
      <c r="U2909" s="193" t="n">
        <v>10.7</v>
      </c>
      <c r="V2909" s="193" t="n">
        <v>12.7</v>
      </c>
      <c r="W2909" s="193" t="s">
        <v>11510</v>
      </c>
      <c r="X2909" s="196"/>
      <c r="Y2909" s="196"/>
      <c r="Z2909" s="196" t="n">
        <v>0</v>
      </c>
      <c r="AE2909" s="94" t="e">
        <f aca="false" t="array" ref="AE2909:AN2909">_xlfn.torow(_xlfn.unique(_xlfn._xlws.filter(cat_table[Subsector],$E2909=cat_table[Sector],"")))</f>
        <v>#NAME?</v>
      </c>
      <c r="AF2909" s="94" t="e">
        <v>#NAME?</v>
      </c>
      <c r="AG2909" s="94" t="e">
        <v>#NAME?</v>
      </c>
      <c r="AH2909" s="94" t="e">
        <v>#NAME?</v>
      </c>
      <c r="AI2909" s="94" t="e">
        <v>#NAME?</v>
      </c>
      <c r="AJ2909" s="94" t="e">
        <v>#NAME?</v>
      </c>
      <c r="AK2909" s="94" t="e">
        <v>#NAME?</v>
      </c>
      <c r="AL2909" s="94" t="e">
        <v>#NAME?</v>
      </c>
      <c r="AM2909" s="94" t="e">
        <v>#NAME?</v>
      </c>
      <c r="AN2909" s="94" t="e">
        <v>#NAME?</v>
      </c>
      <c r="AO2909" s="94" t="e">
        <f aca="false" t="array" ref="AO2909:AP2909">_xlfn.torow(_xlfn.unique(_xlfn._xlws.filter(cat_table[Sub-subsector],($E2909=cat_table[Sector])*($F2909=cat_table[Subsector]),"")))</f>
        <v>#NAME?</v>
      </c>
      <c r="AP2909" s="94" t="e">
        <v>#NAME?</v>
      </c>
    </row>
    <row r="2910" customFormat="false" ht="15" hidden="false" customHeight="true" outlineLevel="0" collapsed="false">
      <c r="A2910" s="194" t="s">
        <v>13171</v>
      </c>
      <c r="B2910" s="20" t="str">
        <f aca="false">INDEX(Table2[], MATCH(L2910, Location_ID!$D$2:$D$648, 0), 1)</f>
        <v>ad6b2e7f-09cc-407f-b639-def4f5495508</v>
      </c>
      <c r="C2910" s="280" t="s">
        <v>1347</v>
      </c>
      <c r="D2910" s="273" t="s">
        <v>354</v>
      </c>
      <c r="E2910" s="193" t="s">
        <v>7127</v>
      </c>
      <c r="F2910" s="193" t="s">
        <v>7610</v>
      </c>
      <c r="G2910" s="193"/>
      <c r="H2910" s="196"/>
      <c r="I2910" s="193" t="s">
        <v>13143</v>
      </c>
      <c r="J2910" s="193" t="s">
        <v>13172</v>
      </c>
      <c r="K2910" s="193" t="s">
        <v>7128</v>
      </c>
      <c r="L2910" s="193" t="s">
        <v>1839</v>
      </c>
      <c r="M2910" s="193" t="s">
        <v>7110</v>
      </c>
      <c r="N2910" s="193" t="s">
        <v>13145</v>
      </c>
      <c r="O2910" s="193" t="s">
        <v>13173</v>
      </c>
      <c r="P2910" s="219" t="n">
        <v>43466</v>
      </c>
      <c r="Q2910" s="219" t="n">
        <v>43830</v>
      </c>
      <c r="R2910" s="193"/>
      <c r="S2910" s="193" t="s">
        <v>7117</v>
      </c>
      <c r="T2910" s="193" t="n">
        <v>6.7</v>
      </c>
      <c r="U2910" s="193" t="n">
        <v>5.8</v>
      </c>
      <c r="V2910" s="193" t="n">
        <v>7.1</v>
      </c>
      <c r="W2910" s="193" t="s">
        <v>11510</v>
      </c>
      <c r="X2910" s="196"/>
      <c r="Y2910" s="196"/>
      <c r="Z2910" s="196" t="n">
        <v>0</v>
      </c>
      <c r="AE2910" s="94" t="e">
        <f aca="false" t="array" ref="AE2910:AG2910">_xlfn.torow(_xlfn.unique(_xlfn._xlws.filter(cat_table[Subsector],$E2910=cat_table[Sector],"")))</f>
        <v>#NAME?</v>
      </c>
      <c r="AF2910" s="94" t="e">
        <v>#NAME?</v>
      </c>
      <c r="AG2910" s="94" t="e">
        <v>#NAME?</v>
      </c>
      <c r="AO2910" s="94" t="e">
        <f aca="false" t="array" ref="AO2910:AO2910">_xlfn.torow(_xlfn.unique(_xlfn._xlws.filter(cat_table[Sub-subsector],($E2910=cat_table[Sector])*($F2910=cat_table[Subsector]),"")))</f>
        <v>#NAME?</v>
      </c>
    </row>
    <row r="2911" customFormat="false" ht="15" hidden="false" customHeight="true" outlineLevel="0" collapsed="false">
      <c r="A2911" s="194" t="s">
        <v>13174</v>
      </c>
      <c r="B2911" s="20" t="str">
        <f aca="false">INDEX(Table2[], MATCH(L2911, Location_ID!$D$2:$D$648, 0), 1)</f>
        <v>ad6b2e7f-09cc-407f-b639-def4f5495508</v>
      </c>
      <c r="C2911" s="280" t="s">
        <v>1347</v>
      </c>
      <c r="D2911" s="273" t="s">
        <v>354</v>
      </c>
      <c r="E2911" s="193" t="s">
        <v>7127</v>
      </c>
      <c r="F2911" s="193" t="s">
        <v>7683</v>
      </c>
      <c r="G2911" s="193" t="s">
        <v>7991</v>
      </c>
      <c r="H2911" s="196"/>
      <c r="I2911" s="193" t="s">
        <v>13143</v>
      </c>
      <c r="J2911" s="193" t="s">
        <v>13175</v>
      </c>
      <c r="K2911" s="193" t="s">
        <v>7128</v>
      </c>
      <c r="L2911" s="193" t="s">
        <v>1839</v>
      </c>
      <c r="M2911" s="193" t="s">
        <v>7110</v>
      </c>
      <c r="N2911" s="193" t="s">
        <v>13145</v>
      </c>
      <c r="O2911" s="193" t="s">
        <v>13176</v>
      </c>
      <c r="P2911" s="219" t="n">
        <v>43466</v>
      </c>
      <c r="Q2911" s="219" t="n">
        <v>43830</v>
      </c>
      <c r="R2911" s="193"/>
      <c r="S2911" s="193" t="s">
        <v>7117</v>
      </c>
      <c r="T2911" s="193" t="n">
        <v>3.4</v>
      </c>
      <c r="U2911" s="193" t="n">
        <v>2.8</v>
      </c>
      <c r="V2911" s="193" t="n">
        <v>7.5</v>
      </c>
      <c r="W2911" s="193" t="s">
        <v>11510</v>
      </c>
      <c r="X2911" s="196"/>
      <c r="Y2911" s="196"/>
      <c r="Z2911" s="196" t="n">
        <v>0</v>
      </c>
      <c r="AE2911" s="94" t="e">
        <f aca="false" t="array" ref="AE2911:AG2911">_xlfn.torow(_xlfn.unique(_xlfn._xlws.filter(cat_table[Subsector],$E2911=cat_table[Sector],"")))</f>
        <v>#NAME?</v>
      </c>
      <c r="AF2911" s="94" t="e">
        <v>#NAME?</v>
      </c>
      <c r="AG2911" s="94" t="e">
        <v>#NAME?</v>
      </c>
      <c r="AO2911" s="94" t="e">
        <f aca="false" t="array" ref="AO2911:AP2911">_xlfn.torow(_xlfn.unique(_xlfn._xlws.filter(cat_table[Sub-subsector],($E2911=cat_table[Sector])*($F2911=cat_table[Subsector]),"")))</f>
        <v>#NAME?</v>
      </c>
      <c r="AP2911" s="94" t="e">
        <v>#NAME?</v>
      </c>
    </row>
    <row r="2912" customFormat="false" ht="15" hidden="false" customHeight="true" outlineLevel="0" collapsed="false">
      <c r="A2912" s="194" t="s">
        <v>13177</v>
      </c>
      <c r="B2912" s="20" t="str">
        <f aca="false">INDEX(Table2[], MATCH(L2912, Location_ID!$D$2:$D$648, 0), 1)</f>
        <v>ad6b2e7f-09cc-407f-b639-def4f5495508</v>
      </c>
      <c r="C2912" s="280" t="s">
        <v>1347</v>
      </c>
      <c r="D2912" s="273" t="s">
        <v>354</v>
      </c>
      <c r="E2912" s="193" t="s">
        <v>7127</v>
      </c>
      <c r="F2912" s="193" t="s">
        <v>7683</v>
      </c>
      <c r="G2912" s="193"/>
      <c r="H2912" s="196"/>
      <c r="I2912" s="193" t="s">
        <v>13143</v>
      </c>
      <c r="J2912" s="193" t="s">
        <v>13178</v>
      </c>
      <c r="K2912" s="193" t="s">
        <v>7128</v>
      </c>
      <c r="L2912" s="193" t="s">
        <v>1839</v>
      </c>
      <c r="M2912" s="193" t="s">
        <v>7110</v>
      </c>
      <c r="N2912" s="193" t="s">
        <v>13145</v>
      </c>
      <c r="O2912" s="193" t="s">
        <v>13179</v>
      </c>
      <c r="P2912" s="219" t="n">
        <v>43466</v>
      </c>
      <c r="Q2912" s="219" t="n">
        <v>43830</v>
      </c>
      <c r="R2912" s="193"/>
      <c r="S2912" s="193" t="s">
        <v>7117</v>
      </c>
      <c r="T2912" s="193" t="n">
        <v>0.24</v>
      </c>
      <c r="U2912" s="193" t="n">
        <v>0.18</v>
      </c>
      <c r="V2912" s="193" t="n">
        <v>0.26</v>
      </c>
      <c r="W2912" s="193" t="s">
        <v>11510</v>
      </c>
      <c r="X2912" s="196"/>
      <c r="Y2912" s="196"/>
      <c r="Z2912" s="196" t="n">
        <v>0</v>
      </c>
      <c r="AE2912" s="94" t="e">
        <f aca="false" t="array" ref="AE2912:AG2912">_xlfn.torow(_xlfn.unique(_xlfn._xlws.filter(cat_table[Subsector],$E2912=cat_table[Sector],"")))</f>
        <v>#NAME?</v>
      </c>
      <c r="AF2912" s="94" t="e">
        <v>#NAME?</v>
      </c>
      <c r="AG2912" s="94" t="e">
        <v>#NAME?</v>
      </c>
      <c r="AO2912" s="94" t="e">
        <f aca="false" t="array" ref="AO2912:AP2912">_xlfn.torow(_xlfn.unique(_xlfn._xlws.filter(cat_table[Sub-subsector],($E2912=cat_table[Sector])*($F2912=cat_table[Subsector]),"")))</f>
        <v>#NAME?</v>
      </c>
      <c r="AP2912" s="94" t="e">
        <v>#NAME?</v>
      </c>
    </row>
    <row r="2913" customFormat="false" ht="15" hidden="false" customHeight="true" outlineLevel="0" collapsed="false">
      <c r="A2913" s="194" t="s">
        <v>13180</v>
      </c>
      <c r="B2913" s="20" t="str">
        <f aca="false">INDEX(Table2[], MATCH(L2913, Location_ID!$D$2:$D$648, 0), 1)</f>
        <v>ad6b2e7f-09cc-407f-b639-def4f5495508</v>
      </c>
      <c r="C2913" s="280" t="s">
        <v>1347</v>
      </c>
      <c r="D2913" s="273" t="s">
        <v>354</v>
      </c>
      <c r="E2913" s="193" t="s">
        <v>7127</v>
      </c>
      <c r="F2913" s="193" t="s">
        <v>7683</v>
      </c>
      <c r="G2913" s="193"/>
      <c r="H2913" s="196"/>
      <c r="I2913" s="193" t="s">
        <v>13143</v>
      </c>
      <c r="J2913" s="193" t="s">
        <v>13181</v>
      </c>
      <c r="K2913" s="193" t="s">
        <v>7128</v>
      </c>
      <c r="L2913" s="193" t="s">
        <v>1839</v>
      </c>
      <c r="M2913" s="193" t="s">
        <v>7110</v>
      </c>
      <c r="N2913" s="193" t="s">
        <v>13145</v>
      </c>
      <c r="O2913" s="193" t="s">
        <v>13182</v>
      </c>
      <c r="P2913" s="219" t="n">
        <v>43466</v>
      </c>
      <c r="Q2913" s="219" t="n">
        <v>43830</v>
      </c>
      <c r="R2913" s="193"/>
      <c r="S2913" s="193" t="s">
        <v>7117</v>
      </c>
      <c r="T2913" s="193" t="n">
        <v>0.11</v>
      </c>
      <c r="U2913" s="193" t="n">
        <v>0.1</v>
      </c>
      <c r="V2913" s="193" t="n">
        <v>0.18</v>
      </c>
      <c r="W2913" s="193" t="s">
        <v>11510</v>
      </c>
      <c r="X2913" s="196"/>
      <c r="Y2913" s="196"/>
      <c r="Z2913" s="196" t="n">
        <v>0</v>
      </c>
      <c r="AE2913" s="94" t="e">
        <f aca="false" t="array" ref="AE2913:AG2913">_xlfn.torow(_xlfn.unique(_xlfn._xlws.filter(cat_table[Subsector],$E2913=cat_table[Sector],"")))</f>
        <v>#NAME?</v>
      </c>
      <c r="AF2913" s="94" t="e">
        <v>#NAME?</v>
      </c>
      <c r="AG2913" s="94" t="e">
        <v>#NAME?</v>
      </c>
      <c r="AO2913" s="94" t="e">
        <f aca="false" t="array" ref="AO2913:AP2913">_xlfn.torow(_xlfn.unique(_xlfn._xlws.filter(cat_table[Sub-subsector],($E2913=cat_table[Sector])*($F2913=cat_table[Subsector]),"")))</f>
        <v>#NAME?</v>
      </c>
      <c r="AP2913" s="94" t="e">
        <v>#NAME?</v>
      </c>
    </row>
    <row r="2914" customFormat="false" ht="15" hidden="false" customHeight="true" outlineLevel="0" collapsed="false">
      <c r="A2914" s="194" t="s">
        <v>13183</v>
      </c>
      <c r="B2914" s="20" t="str">
        <f aca="false">INDEX(Table2[], MATCH(L2914, Location_ID!$D$2:$D$648, 0), 1)</f>
        <v>ad6b2e7f-09cc-407f-b639-def4f5495508</v>
      </c>
      <c r="C2914" s="197" t="s">
        <v>1347</v>
      </c>
      <c r="D2914" s="274" t="s">
        <v>354</v>
      </c>
      <c r="E2914" s="194" t="s">
        <v>7127</v>
      </c>
      <c r="F2914" s="194" t="s">
        <v>7683</v>
      </c>
      <c r="G2914" s="194"/>
      <c r="H2914" s="199"/>
      <c r="I2914" s="194" t="s">
        <v>13143</v>
      </c>
      <c r="J2914" s="194" t="s">
        <v>13184</v>
      </c>
      <c r="K2914" s="194" t="s">
        <v>7128</v>
      </c>
      <c r="L2914" s="194" t="s">
        <v>1839</v>
      </c>
      <c r="M2914" s="194" t="s">
        <v>7110</v>
      </c>
      <c r="N2914" s="194" t="s">
        <v>13145</v>
      </c>
      <c r="O2914" s="194" t="s">
        <v>13185</v>
      </c>
      <c r="P2914" s="198" t="n">
        <v>43466</v>
      </c>
      <c r="Q2914" s="198" t="n">
        <v>43830</v>
      </c>
      <c r="R2914" s="194"/>
      <c r="S2914" s="194" t="s">
        <v>7117</v>
      </c>
      <c r="T2914" s="194" t="n">
        <v>1.2</v>
      </c>
      <c r="U2914" s="194" t="n">
        <v>0.8</v>
      </c>
      <c r="V2914" s="194" t="n">
        <v>3.7</v>
      </c>
      <c r="W2914" s="194" t="s">
        <v>11510</v>
      </c>
      <c r="X2914" s="199"/>
      <c r="Y2914" s="199"/>
      <c r="Z2914" s="199" t="n">
        <v>0</v>
      </c>
      <c r="AE2914" s="94" t="e">
        <f aca="false" t="array" ref="AE2914:AG2914">_xlfn.torow(_xlfn.unique(_xlfn._xlws.filter(cat_table[Subsector],$E2914=cat_table[Sector],"")))</f>
        <v>#NAME?</v>
      </c>
      <c r="AF2914" s="94" t="e">
        <v>#NAME?</v>
      </c>
      <c r="AG2914" s="94" t="e">
        <v>#NAME?</v>
      </c>
      <c r="AO2914" s="94" t="e">
        <f aca="false" t="array" ref="AO2914:AP2914">_xlfn.torow(_xlfn.unique(_xlfn._xlws.filter(cat_table[Sub-subsector],($E2914=cat_table[Sector])*($F2914=cat_table[Subsector]),"")))</f>
        <v>#NAME?</v>
      </c>
      <c r="AP2914" s="94" t="e">
        <v>#NAME?</v>
      </c>
    </row>
    <row r="2915" customFormat="false" ht="15" hidden="false" customHeight="true" outlineLevel="0" collapsed="false">
      <c r="A2915" s="62" t="s">
        <v>13186</v>
      </c>
      <c r="B2915" s="20" t="str">
        <f aca="false">INDEX(Table2[], MATCH(L2915, Location_ID!$D$2:$D$648, 0), 1)</f>
        <v>445a733c-15c8-4e48-91db-eea8375dd7e7</v>
      </c>
      <c r="C2915" s="20" t="s">
        <v>1351</v>
      </c>
      <c r="D2915" s="230" t="s">
        <v>354</v>
      </c>
      <c r="E2915" s="20" t="s">
        <v>7537</v>
      </c>
      <c r="F2915" s="20" t="s">
        <v>7538</v>
      </c>
      <c r="G2915" s="20" t="s">
        <v>7539</v>
      </c>
      <c r="H2915" s="20"/>
      <c r="I2915" s="20" t="s">
        <v>13187</v>
      </c>
      <c r="J2915" s="20" t="s">
        <v>13188</v>
      </c>
      <c r="K2915" s="20" t="s">
        <v>1766</v>
      </c>
      <c r="L2915" s="20" t="s">
        <v>1766</v>
      </c>
      <c r="M2915" s="20" t="s">
        <v>7132</v>
      </c>
      <c r="N2915" s="20" t="s">
        <v>13189</v>
      </c>
      <c r="O2915" s="20" t="s">
        <v>13190</v>
      </c>
      <c r="P2915" s="201" t="n">
        <v>40179</v>
      </c>
      <c r="Q2915" s="201" t="n">
        <v>44196</v>
      </c>
      <c r="R2915" s="20"/>
      <c r="S2915" s="20" t="s">
        <v>7117</v>
      </c>
      <c r="T2915" s="20" t="n">
        <v>570.01</v>
      </c>
      <c r="U2915" s="20"/>
      <c r="V2915" s="20"/>
      <c r="W2915" s="20" t="s">
        <v>11461</v>
      </c>
      <c r="X2915" s="35"/>
      <c r="Y2915" s="35"/>
      <c r="Z2915" s="35" t="n">
        <v>0</v>
      </c>
      <c r="AE2915" s="94" t="e">
        <f aca="false" t="array" ref="AE2915:AE2915">_xlfn.torow(_xlfn.unique(_xlfn._xlws.filter(cat_table[Subsector],$E2915=cat_table[Sector],"")))</f>
        <v>#NAME?</v>
      </c>
      <c r="AO2915" s="94" t="e">
        <f aca="false" t="array" ref="AO2915:AO2915">_xlfn.torow(_xlfn.unique(_xlfn._xlws.filter(cat_table[Sub-subsector],($E2915=cat_table[Sector])*($F2915=cat_table[Subsector]),"")))</f>
        <v>#NAME?</v>
      </c>
    </row>
    <row r="2916" customFormat="false" ht="15" hidden="false" customHeight="true" outlineLevel="0" collapsed="false">
      <c r="A2916" s="62" t="s">
        <v>13191</v>
      </c>
      <c r="B2916" s="20" t="str">
        <f aca="false">INDEX(Table2[], MATCH(L2916, Location_ID!$D$2:$D$648, 0), 1)</f>
        <v>445a733c-15c8-4e48-91db-eea8375dd7e7</v>
      </c>
      <c r="C2916" s="20" t="s">
        <v>1351</v>
      </c>
      <c r="D2916" s="230" t="s">
        <v>354</v>
      </c>
      <c r="E2916" s="20" t="s">
        <v>7537</v>
      </c>
      <c r="F2916" s="20" t="s">
        <v>7538</v>
      </c>
      <c r="G2916" s="20" t="s">
        <v>7539</v>
      </c>
      <c r="H2916" s="20"/>
      <c r="I2916" s="20" t="s">
        <v>13187</v>
      </c>
      <c r="J2916" s="20" t="s">
        <v>13188</v>
      </c>
      <c r="K2916" s="20" t="s">
        <v>1766</v>
      </c>
      <c r="L2916" s="20" t="s">
        <v>1766</v>
      </c>
      <c r="M2916" s="20" t="s">
        <v>7132</v>
      </c>
      <c r="N2916" s="20" t="s">
        <v>13192</v>
      </c>
      <c r="O2916" s="20" t="s">
        <v>13193</v>
      </c>
      <c r="P2916" s="201" t="n">
        <v>40179</v>
      </c>
      <c r="Q2916" s="201" t="n">
        <v>44196</v>
      </c>
      <c r="R2916" s="20"/>
      <c r="S2916" s="20" t="s">
        <v>7117</v>
      </c>
      <c r="T2916" s="20" t="n">
        <v>552.03</v>
      </c>
      <c r="U2916" s="20"/>
      <c r="V2916" s="20"/>
      <c r="W2916" s="20" t="s">
        <v>11461</v>
      </c>
      <c r="X2916" s="35"/>
      <c r="Y2916" s="35"/>
      <c r="Z2916" s="35" t="n">
        <v>0</v>
      </c>
      <c r="AE2916" s="94" t="e">
        <f aca="false" t="array" ref="AE2916:AE2916">_xlfn.torow(_xlfn.unique(_xlfn._xlws.filter(cat_table[Subsector],$E2916=cat_table[Sector],"")))</f>
        <v>#NAME?</v>
      </c>
      <c r="AO2916" s="94" t="e">
        <f aca="false" t="array" ref="AO2916:AO2916">_xlfn.torow(_xlfn.unique(_xlfn._xlws.filter(cat_table[Sub-subsector],($E2916=cat_table[Sector])*($F2916=cat_table[Subsector]),"")))</f>
        <v>#NAME?</v>
      </c>
    </row>
    <row r="2917" customFormat="false" ht="15" hidden="false" customHeight="true" outlineLevel="0" collapsed="false">
      <c r="A2917" s="129" t="s">
        <v>13194</v>
      </c>
      <c r="B2917" s="20" t="str">
        <f aca="false">INDEX(Table2[], MATCH(L2917, Location_ID!$D$2:$D$648, 0), 1)</f>
        <v>445a733c-15c8-4e48-91db-eea8375dd7e7</v>
      </c>
      <c r="C2917" s="165" t="s">
        <v>1351</v>
      </c>
      <c r="D2917" s="232" t="s">
        <v>354</v>
      </c>
      <c r="E2917" s="165" t="s">
        <v>7537</v>
      </c>
      <c r="F2917" s="165" t="s">
        <v>7538</v>
      </c>
      <c r="G2917" s="165" t="s">
        <v>7539</v>
      </c>
      <c r="H2917" s="192"/>
      <c r="I2917" s="165" t="s">
        <v>13187</v>
      </c>
      <c r="J2917" s="165" t="s">
        <v>13188</v>
      </c>
      <c r="K2917" s="165" t="s">
        <v>1766</v>
      </c>
      <c r="L2917" s="165" t="s">
        <v>1766</v>
      </c>
      <c r="M2917" s="165" t="s">
        <v>7132</v>
      </c>
      <c r="N2917" s="165" t="s">
        <v>13195</v>
      </c>
      <c r="O2917" s="165" t="s">
        <v>13196</v>
      </c>
      <c r="P2917" s="191" t="n">
        <v>40179</v>
      </c>
      <c r="Q2917" s="191" t="n">
        <v>44196</v>
      </c>
      <c r="R2917" s="165"/>
      <c r="S2917" s="165" t="s">
        <v>7117</v>
      </c>
      <c r="T2917" s="165" t="n">
        <v>555.01</v>
      </c>
      <c r="U2917" s="165"/>
      <c r="V2917" s="165"/>
      <c r="W2917" s="165" t="s">
        <v>11461</v>
      </c>
      <c r="X2917" s="165"/>
      <c r="Y2917" s="192"/>
      <c r="Z2917" s="192" t="n">
        <v>0</v>
      </c>
      <c r="AE2917" s="94" t="e">
        <f aca="false" t="array" ref="AE2917:AE2917">_xlfn.torow(_xlfn.unique(_xlfn._xlws.filter(cat_table[Subsector],$E2917=cat_table[Sector],"")))</f>
        <v>#NAME?</v>
      </c>
      <c r="AO2917" s="94" t="e">
        <f aca="false" t="array" ref="AO2917:AO2917">_xlfn.torow(_xlfn.unique(_xlfn._xlws.filter(cat_table[Sub-subsector],($E2917=cat_table[Sector])*($F2917=cat_table[Subsector]),"")))</f>
        <v>#NAME?</v>
      </c>
    </row>
    <row r="2918" customFormat="false" ht="15" hidden="false" customHeight="true" outlineLevel="0" collapsed="false">
      <c r="A2918" s="194" t="s">
        <v>13197</v>
      </c>
      <c r="B2918" s="20" t="str">
        <f aca="false">INDEX(Table2[], MATCH(L2918, Location_ID!$D$2:$D$648, 0), 1)</f>
        <v>5122b23d-6a5e-4c89-b12e-624825118607</v>
      </c>
      <c r="C2918" s="193" t="s">
        <v>1356</v>
      </c>
      <c r="D2918" s="273" t="s">
        <v>354</v>
      </c>
      <c r="E2918" s="193" t="s">
        <v>7134</v>
      </c>
      <c r="F2918" s="193" t="s">
        <v>7135</v>
      </c>
      <c r="G2918" s="193"/>
      <c r="H2918" s="196"/>
      <c r="I2918" s="193" t="s">
        <v>13198</v>
      </c>
      <c r="J2918" s="193" t="s">
        <v>13199</v>
      </c>
      <c r="K2918" s="193" t="s">
        <v>7124</v>
      </c>
      <c r="L2918" s="193" t="s">
        <v>2310</v>
      </c>
      <c r="M2918" s="193" t="s">
        <v>7132</v>
      </c>
      <c r="N2918" s="193" t="s">
        <v>13200</v>
      </c>
      <c r="O2918" s="193" t="s">
        <v>13201</v>
      </c>
      <c r="P2918" s="219" t="n">
        <v>44470</v>
      </c>
      <c r="Q2918" s="219" t="n">
        <v>44985</v>
      </c>
      <c r="R2918" s="193"/>
      <c r="S2918" s="193" t="s">
        <v>7413</v>
      </c>
      <c r="T2918" s="193" t="n">
        <v>1.2</v>
      </c>
      <c r="U2918" s="193" t="n">
        <v>1</v>
      </c>
      <c r="V2918" s="193" t="n">
        <v>1.44</v>
      </c>
      <c r="W2918" s="193" t="s">
        <v>13202</v>
      </c>
      <c r="X2918" s="196"/>
      <c r="Y2918" s="196"/>
      <c r="Z2918" s="196" t="n">
        <v>1</v>
      </c>
      <c r="AE2918" s="94" t="e">
        <f aca="false" t="array" ref="AE2918:AK2918">_xlfn.torow(_xlfn.unique(_xlfn._xlws.filter(cat_table[Subsector],$E2918=cat_table[Sector],"")))</f>
        <v>#NAME?</v>
      </c>
      <c r="AF2918" s="94" t="e">
        <v>#NAME?</v>
      </c>
      <c r="AG2918" s="94" t="e">
        <v>#NAME?</v>
      </c>
      <c r="AH2918" s="94" t="e">
        <v>#NAME?</v>
      </c>
      <c r="AI2918" s="94" t="e">
        <v>#NAME?</v>
      </c>
      <c r="AJ2918" s="94" t="e">
        <v>#NAME?</v>
      </c>
      <c r="AK2918" s="94" t="e">
        <v>#NAME?</v>
      </c>
      <c r="AO2918" s="94" t="e">
        <f aca="false" t="array" ref="AO2918:AT2918">_xlfn.torow(_xlfn.unique(_xlfn._xlws.filter(cat_table[Sub-subsector],($E2918=cat_table[Sector])*($F2918=cat_table[Subsector]),"")))</f>
        <v>#NAME?</v>
      </c>
      <c r="AP2918" s="94" t="e">
        <v>#NAME?</v>
      </c>
      <c r="AQ2918" s="94" t="e">
        <v>#NAME?</v>
      </c>
      <c r="AR2918" s="94" t="e">
        <v>#NAME?</v>
      </c>
      <c r="AS2918" s="94" t="e">
        <v>#NAME?</v>
      </c>
      <c r="AT2918" s="94" t="e">
        <v>#NAME?</v>
      </c>
    </row>
    <row r="2919" customFormat="false" ht="15" hidden="false" customHeight="true" outlineLevel="0" collapsed="false">
      <c r="A2919" s="194" t="s">
        <v>13203</v>
      </c>
      <c r="B2919" s="20" t="str">
        <f aca="false">INDEX(Table2[], MATCH(L2919, Location_ID!$D$2:$D$648, 0), 1)</f>
        <v>5122b23d-6a5e-4c89-b12e-624825118607</v>
      </c>
      <c r="C2919" s="193" t="s">
        <v>1356</v>
      </c>
      <c r="D2919" s="273" t="s">
        <v>354</v>
      </c>
      <c r="E2919" s="193" t="s">
        <v>7134</v>
      </c>
      <c r="F2919" s="193" t="s">
        <v>7135</v>
      </c>
      <c r="G2919" s="193"/>
      <c r="H2919" s="196"/>
      <c r="I2919" s="193" t="s">
        <v>13204</v>
      </c>
      <c r="J2919" s="193" t="s">
        <v>13205</v>
      </c>
      <c r="K2919" s="193" t="s">
        <v>7124</v>
      </c>
      <c r="L2919" s="193" t="s">
        <v>2310</v>
      </c>
      <c r="M2919" s="193" t="s">
        <v>7132</v>
      </c>
      <c r="N2919" s="193" t="s">
        <v>13200</v>
      </c>
      <c r="O2919" s="193" t="s">
        <v>13206</v>
      </c>
      <c r="P2919" s="219" t="n">
        <v>44470</v>
      </c>
      <c r="Q2919" s="219" t="n">
        <v>44985</v>
      </c>
      <c r="R2919" s="193"/>
      <c r="S2919" s="193" t="s">
        <v>7413</v>
      </c>
      <c r="T2919" s="193" t="n">
        <v>0.26</v>
      </c>
      <c r="U2919" s="193"/>
      <c r="V2919" s="193"/>
      <c r="W2919" s="193" t="s">
        <v>11461</v>
      </c>
      <c r="X2919" s="196"/>
      <c r="Y2919" s="196"/>
      <c r="Z2919" s="196" t="n">
        <v>0</v>
      </c>
      <c r="AE2919" s="94" t="e">
        <f aca="false" t="array" ref="AE2919:AK2919">_xlfn.torow(_xlfn.unique(_xlfn._xlws.filter(cat_table[Subsector],$E2919=cat_table[Sector],"")))</f>
        <v>#NAME?</v>
      </c>
      <c r="AF2919" s="94" t="e">
        <v>#NAME?</v>
      </c>
      <c r="AG2919" s="94" t="e">
        <v>#NAME?</v>
      </c>
      <c r="AH2919" s="94" t="e">
        <v>#NAME?</v>
      </c>
      <c r="AI2919" s="94" t="e">
        <v>#NAME?</v>
      </c>
      <c r="AJ2919" s="94" t="e">
        <v>#NAME?</v>
      </c>
      <c r="AK2919" s="94" t="e">
        <v>#NAME?</v>
      </c>
      <c r="AO2919" s="94" t="e">
        <f aca="false" t="array" ref="AO2919:AT2919">_xlfn.torow(_xlfn.unique(_xlfn._xlws.filter(cat_table[Sub-subsector],($E2919=cat_table[Sector])*($F2919=cat_table[Subsector]),"")))</f>
        <v>#NAME?</v>
      </c>
      <c r="AP2919" s="94" t="e">
        <v>#NAME?</v>
      </c>
      <c r="AQ2919" s="94" t="e">
        <v>#NAME?</v>
      </c>
      <c r="AR2919" s="94" t="e">
        <v>#NAME?</v>
      </c>
      <c r="AS2919" s="94" t="e">
        <v>#NAME?</v>
      </c>
      <c r="AT2919" s="94" t="e">
        <v>#NAME?</v>
      </c>
    </row>
    <row r="2920" customFormat="false" ht="15" hidden="false" customHeight="true" outlineLevel="0" collapsed="false">
      <c r="A2920" s="194" t="s">
        <v>13207</v>
      </c>
      <c r="B2920" s="20" t="str">
        <f aca="false">INDEX(Table2[], MATCH(L2920, Location_ID!$D$2:$D$648, 0), 1)</f>
        <v>5122b23d-6a5e-4c89-b12e-624825118607</v>
      </c>
      <c r="C2920" s="193" t="s">
        <v>1356</v>
      </c>
      <c r="D2920" s="273" t="s">
        <v>354</v>
      </c>
      <c r="E2920" s="193" t="s">
        <v>7134</v>
      </c>
      <c r="F2920" s="193" t="s">
        <v>7135</v>
      </c>
      <c r="G2920" s="193"/>
      <c r="H2920" s="196"/>
      <c r="I2920" s="193" t="s">
        <v>13208</v>
      </c>
      <c r="J2920" s="193" t="s">
        <v>13205</v>
      </c>
      <c r="K2920" s="193" t="s">
        <v>7124</v>
      </c>
      <c r="L2920" s="193" t="s">
        <v>2310</v>
      </c>
      <c r="M2920" s="193" t="s">
        <v>7132</v>
      </c>
      <c r="N2920" s="193" t="s">
        <v>13200</v>
      </c>
      <c r="O2920" s="193" t="s">
        <v>13209</v>
      </c>
      <c r="P2920" s="219" t="n">
        <v>44470</v>
      </c>
      <c r="Q2920" s="219" t="n">
        <v>44985</v>
      </c>
      <c r="R2920" s="193"/>
      <c r="S2920" s="193" t="s">
        <v>7413</v>
      </c>
      <c r="T2920" s="193" t="n">
        <v>0.42</v>
      </c>
      <c r="U2920" s="193"/>
      <c r="V2920" s="193"/>
      <c r="W2920" s="193" t="s">
        <v>11461</v>
      </c>
      <c r="X2920" s="196"/>
      <c r="Y2920" s="196"/>
      <c r="Z2920" s="196" t="n">
        <v>0</v>
      </c>
      <c r="AE2920" s="94" t="e">
        <f aca="false" t="array" ref="AE2920:AK2920">_xlfn.torow(_xlfn.unique(_xlfn._xlws.filter(cat_table[Subsector],$E2920=cat_table[Sector],"")))</f>
        <v>#NAME?</v>
      </c>
      <c r="AF2920" s="94" t="e">
        <v>#NAME?</v>
      </c>
      <c r="AG2920" s="94" t="e">
        <v>#NAME?</v>
      </c>
      <c r="AH2920" s="94" t="e">
        <v>#NAME?</v>
      </c>
      <c r="AI2920" s="94" t="e">
        <v>#NAME?</v>
      </c>
      <c r="AJ2920" s="94" t="e">
        <v>#NAME?</v>
      </c>
      <c r="AK2920" s="94" t="e">
        <v>#NAME?</v>
      </c>
      <c r="AO2920" s="94" t="e">
        <f aca="false" t="array" ref="AO2920:AT2920">_xlfn.torow(_xlfn.unique(_xlfn._xlws.filter(cat_table[Sub-subsector],($E2920=cat_table[Sector])*($F2920=cat_table[Subsector]),"")))</f>
        <v>#NAME?</v>
      </c>
      <c r="AP2920" s="94" t="e">
        <v>#NAME?</v>
      </c>
      <c r="AQ2920" s="94" t="e">
        <v>#NAME?</v>
      </c>
      <c r="AR2920" s="94" t="e">
        <v>#NAME?</v>
      </c>
      <c r="AS2920" s="94" t="e">
        <v>#NAME?</v>
      </c>
      <c r="AT2920" s="94" t="e">
        <v>#NAME?</v>
      </c>
    </row>
    <row r="2921" customFormat="false" ht="15" hidden="false" customHeight="true" outlineLevel="0" collapsed="false">
      <c r="A2921" s="194" t="s">
        <v>13210</v>
      </c>
      <c r="B2921" s="20" t="str">
        <f aca="false">INDEX(Table2[], MATCH(L2921, Location_ID!$D$2:$D$648, 0), 1)</f>
        <v>5122b23d-6a5e-4c89-b12e-624825118607</v>
      </c>
      <c r="C2921" s="193" t="s">
        <v>1356</v>
      </c>
      <c r="D2921" s="273" t="s">
        <v>354</v>
      </c>
      <c r="E2921" s="193" t="s">
        <v>7134</v>
      </c>
      <c r="F2921" s="193" t="s">
        <v>7135</v>
      </c>
      <c r="G2921" s="193"/>
      <c r="H2921" s="196"/>
      <c r="I2921" s="193" t="s">
        <v>13211</v>
      </c>
      <c r="J2921" s="193" t="s">
        <v>13205</v>
      </c>
      <c r="K2921" s="193" t="s">
        <v>7124</v>
      </c>
      <c r="L2921" s="193" t="s">
        <v>2310</v>
      </c>
      <c r="M2921" s="193" t="s">
        <v>7132</v>
      </c>
      <c r="N2921" s="193" t="s">
        <v>13200</v>
      </c>
      <c r="O2921" s="193" t="s">
        <v>13212</v>
      </c>
      <c r="P2921" s="219" t="n">
        <v>44470</v>
      </c>
      <c r="Q2921" s="219" t="n">
        <v>44985</v>
      </c>
      <c r="R2921" s="193"/>
      <c r="S2921" s="193" t="s">
        <v>7413</v>
      </c>
      <c r="T2921" s="193" t="n">
        <v>0.14</v>
      </c>
      <c r="U2921" s="193"/>
      <c r="V2921" s="193"/>
      <c r="W2921" s="193" t="s">
        <v>11461</v>
      </c>
      <c r="X2921" s="196"/>
      <c r="Y2921" s="196"/>
      <c r="Z2921" s="196" t="n">
        <v>0</v>
      </c>
      <c r="AE2921" s="94" t="e">
        <f aca="false" t="array" ref="AE2921:AK2921">_xlfn.torow(_xlfn.unique(_xlfn._xlws.filter(cat_table[Subsector],$E2921=cat_table[Sector],"")))</f>
        <v>#NAME?</v>
      </c>
      <c r="AF2921" s="94" t="e">
        <v>#NAME?</v>
      </c>
      <c r="AG2921" s="94" t="e">
        <v>#NAME?</v>
      </c>
      <c r="AH2921" s="94" t="e">
        <v>#NAME?</v>
      </c>
      <c r="AI2921" s="94" t="e">
        <v>#NAME?</v>
      </c>
      <c r="AJ2921" s="94" t="e">
        <v>#NAME?</v>
      </c>
      <c r="AK2921" s="94" t="e">
        <v>#NAME?</v>
      </c>
      <c r="AO2921" s="94" t="e">
        <f aca="false" t="array" ref="AO2921:AT2921">_xlfn.torow(_xlfn.unique(_xlfn._xlws.filter(cat_table[Sub-subsector],($E2921=cat_table[Sector])*($F2921=cat_table[Subsector]),"")))</f>
        <v>#NAME?</v>
      </c>
      <c r="AP2921" s="94" t="e">
        <v>#NAME?</v>
      </c>
      <c r="AQ2921" s="94" t="e">
        <v>#NAME?</v>
      </c>
      <c r="AR2921" s="94" t="e">
        <v>#NAME?</v>
      </c>
      <c r="AS2921" s="94" t="e">
        <v>#NAME?</v>
      </c>
      <c r="AT2921" s="94" t="e">
        <v>#NAME?</v>
      </c>
    </row>
    <row r="2922" customFormat="false" ht="15" hidden="false" customHeight="true" outlineLevel="0" collapsed="false">
      <c r="A2922" s="194" t="s">
        <v>13213</v>
      </c>
      <c r="B2922" s="20" t="str">
        <f aca="false">INDEX(Table2[], MATCH(L2922, Location_ID!$D$2:$D$648, 0), 1)</f>
        <v>5122b23d-6a5e-4c89-b12e-624825118607</v>
      </c>
      <c r="C2922" s="193" t="s">
        <v>1356</v>
      </c>
      <c r="D2922" s="273" t="s">
        <v>354</v>
      </c>
      <c r="E2922" s="193" t="s">
        <v>7134</v>
      </c>
      <c r="F2922" s="193" t="s">
        <v>7135</v>
      </c>
      <c r="G2922" s="193"/>
      <c r="H2922" s="196"/>
      <c r="I2922" s="193" t="s">
        <v>13214</v>
      </c>
      <c r="J2922" s="193" t="s">
        <v>13205</v>
      </c>
      <c r="K2922" s="193" t="s">
        <v>7124</v>
      </c>
      <c r="L2922" s="193" t="s">
        <v>2310</v>
      </c>
      <c r="M2922" s="193" t="s">
        <v>7132</v>
      </c>
      <c r="N2922" s="193" t="s">
        <v>13200</v>
      </c>
      <c r="O2922" s="193" t="s">
        <v>13215</v>
      </c>
      <c r="P2922" s="219" t="n">
        <v>44470</v>
      </c>
      <c r="Q2922" s="219" t="n">
        <v>44985</v>
      </c>
      <c r="R2922" s="193"/>
      <c r="S2922" s="193" t="s">
        <v>7413</v>
      </c>
      <c r="T2922" s="193" t="n">
        <v>0.38</v>
      </c>
      <c r="U2922" s="193"/>
      <c r="V2922" s="193"/>
      <c r="W2922" s="193" t="s">
        <v>11461</v>
      </c>
      <c r="X2922" s="196"/>
      <c r="Y2922" s="196"/>
      <c r="Z2922" s="196" t="n">
        <v>0</v>
      </c>
      <c r="AE2922" s="94" t="e">
        <f aca="false" t="array" ref="AE2922:AK2922">_xlfn.torow(_xlfn.unique(_xlfn._xlws.filter(cat_table[Subsector],$E2922=cat_table[Sector],"")))</f>
        <v>#NAME?</v>
      </c>
      <c r="AF2922" s="94" t="e">
        <v>#NAME?</v>
      </c>
      <c r="AG2922" s="94" t="e">
        <v>#NAME?</v>
      </c>
      <c r="AH2922" s="94" t="e">
        <v>#NAME?</v>
      </c>
      <c r="AI2922" s="94" t="e">
        <v>#NAME?</v>
      </c>
      <c r="AJ2922" s="94" t="e">
        <v>#NAME?</v>
      </c>
      <c r="AK2922" s="94" t="e">
        <v>#NAME?</v>
      </c>
      <c r="AO2922" s="94" t="e">
        <f aca="false" t="array" ref="AO2922:AT2922">_xlfn.torow(_xlfn.unique(_xlfn._xlws.filter(cat_table[Sub-subsector],($E2922=cat_table[Sector])*($F2922=cat_table[Subsector]),"")))</f>
        <v>#NAME?</v>
      </c>
      <c r="AP2922" s="94" t="e">
        <v>#NAME?</v>
      </c>
      <c r="AQ2922" s="94" t="e">
        <v>#NAME?</v>
      </c>
      <c r="AR2922" s="94" t="e">
        <v>#NAME?</v>
      </c>
      <c r="AS2922" s="94" t="e">
        <v>#NAME?</v>
      </c>
      <c r="AT2922" s="94" t="e">
        <v>#NAME?</v>
      </c>
    </row>
    <row r="2923" customFormat="false" ht="15" hidden="false" customHeight="true" outlineLevel="0" collapsed="false">
      <c r="A2923" s="175" t="s">
        <v>13216</v>
      </c>
      <c r="B2923" s="20" t="str">
        <f aca="false">INDEX(Table2[], MATCH(L2923, Location_ID!$D$2:$D$648, 0), 1)</f>
        <v>5122b23d-6a5e-4c89-b12e-624825118607</v>
      </c>
      <c r="C2923" s="62" t="s">
        <v>1361</v>
      </c>
      <c r="D2923" s="257" t="s">
        <v>354</v>
      </c>
      <c r="E2923" s="62" t="s">
        <v>7134</v>
      </c>
      <c r="F2923" s="62" t="s">
        <v>7135</v>
      </c>
      <c r="G2923" s="62"/>
      <c r="H2923" s="200"/>
      <c r="I2923" s="62" t="s">
        <v>13217</v>
      </c>
      <c r="J2923" s="62" t="s">
        <v>13218</v>
      </c>
      <c r="K2923" s="62" t="s">
        <v>7124</v>
      </c>
      <c r="L2923" s="62" t="s">
        <v>2310</v>
      </c>
      <c r="M2923" s="62" t="s">
        <v>7110</v>
      </c>
      <c r="N2923" s="62" t="s">
        <v>13219</v>
      </c>
      <c r="O2923" s="62" t="s">
        <v>13220</v>
      </c>
      <c r="P2923" s="223" t="n">
        <v>44197</v>
      </c>
      <c r="Q2923" s="223" t="n">
        <v>45291</v>
      </c>
      <c r="R2923" s="62" t="s">
        <v>13221</v>
      </c>
      <c r="S2923" s="62" t="s">
        <v>7413</v>
      </c>
      <c r="T2923" s="62" t="n">
        <v>761.78</v>
      </c>
      <c r="U2923" s="62" t="n">
        <v>576.78</v>
      </c>
      <c r="V2923" s="62" t="n">
        <v>946.78</v>
      </c>
      <c r="W2923" s="62" t="s">
        <v>11865</v>
      </c>
      <c r="X2923" s="200"/>
      <c r="Y2923" s="200"/>
      <c r="Z2923" s="200" t="n">
        <v>0</v>
      </c>
      <c r="AE2923" s="94" t="e">
        <f aca="false" t="array" ref="AE2923:AK2923">_xlfn.torow(_xlfn.unique(_xlfn._xlws.filter(cat_table[Subsector],$E2923=cat_table[Sector],"")))</f>
        <v>#NAME?</v>
      </c>
      <c r="AF2923" s="94" t="e">
        <v>#NAME?</v>
      </c>
      <c r="AG2923" s="94" t="e">
        <v>#NAME?</v>
      </c>
      <c r="AH2923" s="94" t="e">
        <v>#NAME?</v>
      </c>
      <c r="AI2923" s="94" t="e">
        <v>#NAME?</v>
      </c>
      <c r="AJ2923" s="94" t="e">
        <v>#NAME?</v>
      </c>
      <c r="AK2923" s="94" t="e">
        <v>#NAME?</v>
      </c>
      <c r="AO2923" s="94" t="e">
        <f aca="false" t="array" ref="AO2923:AT2923">_xlfn.torow(_xlfn.unique(_xlfn._xlws.filter(cat_table[Sub-subsector],($E2923=cat_table[Sector])*($F2923=cat_table[Subsector]),"")))</f>
        <v>#NAME?</v>
      </c>
      <c r="AP2923" s="94" t="e">
        <v>#NAME?</v>
      </c>
      <c r="AQ2923" s="94" t="e">
        <v>#NAME?</v>
      </c>
      <c r="AR2923" s="94" t="e">
        <v>#NAME?</v>
      </c>
      <c r="AS2923" s="94" t="e">
        <v>#NAME?</v>
      </c>
      <c r="AT2923" s="94" t="e">
        <v>#NAME?</v>
      </c>
    </row>
    <row r="2924" customFormat="false" ht="15" hidden="false" customHeight="true" outlineLevel="0" collapsed="false">
      <c r="A2924" s="125" t="s">
        <v>13222</v>
      </c>
      <c r="B2924" s="20" t="str">
        <f aca="false">INDEX(Table2[], MATCH(L2924, Location_ID!$D$2:$D$648, 0), 1)</f>
        <v>5122b23d-6a5e-4c89-b12e-624825118607</v>
      </c>
      <c r="C2924" s="129" t="s">
        <v>1361</v>
      </c>
      <c r="D2924" s="249" t="s">
        <v>354</v>
      </c>
      <c r="E2924" s="125" t="s">
        <v>7134</v>
      </c>
      <c r="F2924" s="125" t="s">
        <v>7135</v>
      </c>
      <c r="G2924" s="125"/>
      <c r="H2924" s="125"/>
      <c r="I2924" s="125" t="s">
        <v>13217</v>
      </c>
      <c r="J2924" s="125" t="s">
        <v>13223</v>
      </c>
      <c r="K2924" s="125" t="s">
        <v>7124</v>
      </c>
      <c r="L2924" s="129" t="s">
        <v>2310</v>
      </c>
      <c r="M2924" s="125" t="s">
        <v>7110</v>
      </c>
      <c r="N2924" s="129" t="s">
        <v>13219</v>
      </c>
      <c r="O2924" s="129" t="s">
        <v>13224</v>
      </c>
      <c r="P2924" s="183" t="n">
        <v>44197</v>
      </c>
      <c r="Q2924" s="183" t="n">
        <v>45291</v>
      </c>
      <c r="R2924" s="129" t="s">
        <v>13221</v>
      </c>
      <c r="S2924" s="125" t="s">
        <v>7413</v>
      </c>
      <c r="T2924" s="129" t="n">
        <v>12729.12</v>
      </c>
      <c r="U2924" s="129" t="n">
        <v>8070.99</v>
      </c>
      <c r="V2924" s="129" t="n">
        <v>17387.25</v>
      </c>
      <c r="W2924" s="129" t="s">
        <v>11865</v>
      </c>
      <c r="X2924" s="129"/>
      <c r="Y2924" s="129"/>
      <c r="Z2924" s="129" t="n">
        <v>0</v>
      </c>
      <c r="AE2924" s="94" t="e">
        <f aca="false" t="array" ref="AE2924:AK2924">_xlfn.torow(_xlfn.unique(_xlfn._xlws.filter(cat_table[Subsector],$E2924=cat_table[Sector],"")))</f>
        <v>#NAME?</v>
      </c>
      <c r="AF2924" s="94" t="e">
        <v>#NAME?</v>
      </c>
      <c r="AG2924" s="94" t="e">
        <v>#NAME?</v>
      </c>
      <c r="AH2924" s="94" t="e">
        <v>#NAME?</v>
      </c>
      <c r="AI2924" s="94" t="e">
        <v>#NAME?</v>
      </c>
      <c r="AJ2924" s="94" t="e">
        <v>#NAME?</v>
      </c>
      <c r="AK2924" s="94" t="e">
        <v>#NAME?</v>
      </c>
      <c r="AO2924" s="94" t="e">
        <f aca="false" t="array" ref="AO2924:AT2924">_xlfn.torow(_xlfn.unique(_xlfn._xlws.filter(cat_table[Sub-subsector],($E2924=cat_table[Sector])*($F2924=cat_table[Subsector]),"")))</f>
        <v>#NAME?</v>
      </c>
      <c r="AP2924" s="94" t="e">
        <v>#NAME?</v>
      </c>
      <c r="AQ2924" s="94" t="e">
        <v>#NAME?</v>
      </c>
      <c r="AR2924" s="94" t="e">
        <v>#NAME?</v>
      </c>
      <c r="AS2924" s="94" t="e">
        <v>#NAME?</v>
      </c>
      <c r="AT2924" s="94" t="e">
        <v>#NAME?</v>
      </c>
    </row>
    <row r="2925" customFormat="false" ht="15" hidden="false" customHeight="true" outlineLevel="0" collapsed="false">
      <c r="A2925" s="193" t="s">
        <v>13225</v>
      </c>
      <c r="B2925" s="20" t="str">
        <f aca="false">INDEX(Table2[], MATCH(L2925, Location_ID!$D$2:$D$648, 0), 1)</f>
        <v>6ade0c9e-91d6-4d3e-afac-bdb4cab297f6</v>
      </c>
      <c r="C2925" s="193" t="s">
        <v>1366</v>
      </c>
      <c r="D2925" s="273" t="s">
        <v>354</v>
      </c>
      <c r="E2925" s="193" t="s">
        <v>43</v>
      </c>
      <c r="F2925" s="193"/>
      <c r="G2925" s="193"/>
      <c r="H2925" s="196"/>
      <c r="I2925" s="193" t="s">
        <v>43</v>
      </c>
      <c r="J2925" s="193"/>
      <c r="K2925" s="193" t="s">
        <v>7128</v>
      </c>
      <c r="L2925" s="193" t="s">
        <v>1785</v>
      </c>
      <c r="M2925" s="193" t="s">
        <v>7110</v>
      </c>
      <c r="N2925" s="193" t="s">
        <v>13226</v>
      </c>
      <c r="O2925" s="193" t="s">
        <v>13227</v>
      </c>
      <c r="P2925" s="219" t="n">
        <v>39814</v>
      </c>
      <c r="Q2925" s="219" t="n">
        <v>44196</v>
      </c>
      <c r="R2925" s="193"/>
      <c r="S2925" s="193" t="s">
        <v>7413</v>
      </c>
      <c r="T2925" s="193" t="n">
        <v>2.77</v>
      </c>
      <c r="U2925" s="193" t="n">
        <v>2.4</v>
      </c>
      <c r="V2925" s="193" t="n">
        <v>3.14</v>
      </c>
      <c r="W2925" s="193" t="s">
        <v>11461</v>
      </c>
      <c r="X2925" s="196"/>
      <c r="Y2925" s="196"/>
      <c r="Z2925" s="196" t="n">
        <v>1</v>
      </c>
      <c r="AE2925" s="94" t="e">
        <f aca="false" t="array" ref="AE2925:AN2925">_xlfn.torow(_xlfn.unique(_xlfn._xlws.filter(cat_table[Subsector],$E2925=cat_table[Sector],"")))</f>
        <v>#NAME?</v>
      </c>
      <c r="AF2925" s="94" t="e">
        <v>#NAME?</v>
      </c>
      <c r="AG2925" s="94" t="e">
        <v>#NAME?</v>
      </c>
      <c r="AH2925" s="94" t="e">
        <v>#NAME?</v>
      </c>
      <c r="AI2925" s="94" t="e">
        <v>#NAME?</v>
      </c>
      <c r="AJ2925" s="94" t="e">
        <v>#NAME?</v>
      </c>
      <c r="AK2925" s="94" t="e">
        <v>#NAME?</v>
      </c>
      <c r="AL2925" s="94" t="e">
        <v>#NAME?</v>
      </c>
      <c r="AM2925" s="94" t="e">
        <v>#NAME?</v>
      </c>
      <c r="AN2925" s="94" t="e">
        <v>#NAME?</v>
      </c>
      <c r="AO2925" s="94" t="e">
        <f aca="false" t="array" ref="AO2925:AO2925">_xlfn.torow(_xlfn.unique(_xlfn._xlws.filter(cat_table[Sub-subsector],($E2925=cat_table[Sector])*($F2925=cat_table[Subsector]),"")))</f>
        <v>#NAME?</v>
      </c>
    </row>
    <row r="2926" customFormat="false" ht="15" hidden="false" customHeight="true" outlineLevel="0" collapsed="false">
      <c r="A2926" s="193" t="s">
        <v>13228</v>
      </c>
      <c r="B2926" s="20" t="str">
        <f aca="false">INDEX(Table2[], MATCH(L2926, Location_ID!$D$2:$D$648, 0), 1)</f>
        <v>6ade0c9e-91d6-4d3e-afac-bdb4cab297f6</v>
      </c>
      <c r="C2926" s="193" t="s">
        <v>1366</v>
      </c>
      <c r="D2926" s="273" t="s">
        <v>354</v>
      </c>
      <c r="E2926" s="193" t="s">
        <v>7631</v>
      </c>
      <c r="F2926" s="193"/>
      <c r="G2926" s="193"/>
      <c r="H2926" s="196"/>
      <c r="I2926" s="193" t="s">
        <v>7631</v>
      </c>
      <c r="J2926" s="193"/>
      <c r="K2926" s="193" t="s">
        <v>7128</v>
      </c>
      <c r="L2926" s="193" t="s">
        <v>1785</v>
      </c>
      <c r="M2926" s="193" t="s">
        <v>7110</v>
      </c>
      <c r="N2926" s="193" t="s">
        <v>13226</v>
      </c>
      <c r="O2926" s="193" t="s">
        <v>13227</v>
      </c>
      <c r="P2926" s="219" t="n">
        <v>39814</v>
      </c>
      <c r="Q2926" s="219" t="n">
        <v>44196</v>
      </c>
      <c r="R2926" s="193"/>
      <c r="S2926" s="193" t="s">
        <v>7413</v>
      </c>
      <c r="T2926" s="193" t="n">
        <v>0.51</v>
      </c>
      <c r="U2926" s="193" t="n">
        <v>0.5</v>
      </c>
      <c r="V2926" s="193" t="n">
        <v>0.52</v>
      </c>
      <c r="W2926" s="193" t="s">
        <v>11461</v>
      </c>
      <c r="X2926" s="196"/>
      <c r="Y2926" s="196"/>
      <c r="Z2926" s="196" t="n">
        <v>1</v>
      </c>
      <c r="AE2926" s="94" t="e">
        <f aca="false" t="array" ref="AE2926:AI2926">_xlfn.torow(_xlfn.unique(_xlfn._xlws.filter(cat_table[Subsector],$E2926=cat_table[Sector],"")))</f>
        <v>#NAME?</v>
      </c>
      <c r="AF2926" s="94" t="e">
        <v>#NAME?</v>
      </c>
      <c r="AG2926" s="94" t="e">
        <v>#NAME?</v>
      </c>
      <c r="AH2926" s="94" t="e">
        <v>#NAME?</v>
      </c>
      <c r="AI2926" s="94" t="e">
        <v>#NAME?</v>
      </c>
      <c r="AO2926" s="94" t="e">
        <f aca="false" t="array" ref="AO2926:AO2926">_xlfn.torow(_xlfn.unique(_xlfn._xlws.filter(cat_table[Sub-subsector],($E2926=cat_table[Sector])*($F2926=cat_table[Subsector]),"")))</f>
        <v>#NAME?</v>
      </c>
    </row>
    <row r="2927" customFormat="false" ht="15" hidden="false" customHeight="true" outlineLevel="0" collapsed="false">
      <c r="A2927" s="193" t="s">
        <v>13229</v>
      </c>
      <c r="B2927" s="20" t="str">
        <f aca="false">INDEX(Table2[], MATCH(L2927, Location_ID!$D$2:$D$648, 0), 1)</f>
        <v>6ade0c9e-91d6-4d3e-afac-bdb4cab297f6</v>
      </c>
      <c r="C2927" s="193" t="s">
        <v>1366</v>
      </c>
      <c r="D2927" s="273" t="s">
        <v>354</v>
      </c>
      <c r="E2927" s="193" t="s">
        <v>7134</v>
      </c>
      <c r="F2927" s="193" t="s">
        <v>7477</v>
      </c>
      <c r="G2927" s="193" t="s">
        <v>13230</v>
      </c>
      <c r="H2927" s="196"/>
      <c r="I2927" s="193" t="s">
        <v>13231</v>
      </c>
      <c r="J2927" s="193" t="s">
        <v>13232</v>
      </c>
      <c r="K2927" s="193" t="s">
        <v>7128</v>
      </c>
      <c r="L2927" s="193" t="s">
        <v>1785</v>
      </c>
      <c r="M2927" s="193" t="s">
        <v>7110</v>
      </c>
      <c r="N2927" s="193" t="s">
        <v>13226</v>
      </c>
      <c r="O2927" s="193" t="s">
        <v>13227</v>
      </c>
      <c r="P2927" s="219" t="n">
        <v>39814</v>
      </c>
      <c r="Q2927" s="219" t="n">
        <v>44196</v>
      </c>
      <c r="R2927" s="193"/>
      <c r="S2927" s="193" t="s">
        <v>7413</v>
      </c>
      <c r="T2927" s="193" t="n">
        <v>0.09</v>
      </c>
      <c r="U2927" s="193" t="n">
        <v>0.09</v>
      </c>
      <c r="V2927" s="193" t="n">
        <v>0.09</v>
      </c>
      <c r="W2927" s="193" t="s">
        <v>11461</v>
      </c>
      <c r="X2927" s="196"/>
      <c r="Y2927" s="196"/>
      <c r="Z2927" s="196" t="n">
        <v>1</v>
      </c>
      <c r="AE2927" s="94" t="e">
        <f aca="false" t="array" ref="AE2927:AK2927">_xlfn.torow(_xlfn.unique(_xlfn._xlws.filter(cat_table[Subsector],$E2927=cat_table[Sector],"")))</f>
        <v>#NAME?</v>
      </c>
      <c r="AF2927" s="94" t="e">
        <v>#NAME?</v>
      </c>
      <c r="AG2927" s="94" t="e">
        <v>#NAME?</v>
      </c>
      <c r="AH2927" s="94" t="e">
        <v>#NAME?</v>
      </c>
      <c r="AI2927" s="94" t="e">
        <v>#NAME?</v>
      </c>
      <c r="AJ2927" s="94" t="e">
        <v>#NAME?</v>
      </c>
      <c r="AK2927" s="94" t="e">
        <v>#NAME?</v>
      </c>
      <c r="AO2927" s="94" t="e">
        <f aca="false" t="array" ref="AO2927:AP2927">_xlfn.torow(_xlfn.unique(_xlfn._xlws.filter(cat_table[Sub-subsector],($E2927=cat_table[Sector])*($F2927=cat_table[Subsector]),"")))</f>
        <v>#NAME?</v>
      </c>
      <c r="AP2927" s="94" t="e">
        <v>#NAME?</v>
      </c>
    </row>
    <row r="2928" customFormat="false" ht="15" hidden="false" customHeight="true" outlineLevel="0" collapsed="false">
      <c r="A2928" s="193" t="s">
        <v>13233</v>
      </c>
      <c r="B2928" s="20" t="str">
        <f aca="false">INDEX(Table2[], MATCH(L2928, Location_ID!$D$2:$D$648, 0), 1)</f>
        <v>6ade0c9e-91d6-4d3e-afac-bdb4cab297f6</v>
      </c>
      <c r="C2928" s="193" t="s">
        <v>1366</v>
      </c>
      <c r="D2928" s="273" t="s">
        <v>354</v>
      </c>
      <c r="E2928" s="193" t="s">
        <v>7134</v>
      </c>
      <c r="F2928" s="193" t="s">
        <v>7135</v>
      </c>
      <c r="G2928" s="193"/>
      <c r="H2928" s="196"/>
      <c r="I2928" s="193" t="s">
        <v>93</v>
      </c>
      <c r="J2928" s="193"/>
      <c r="K2928" s="193" t="s">
        <v>7128</v>
      </c>
      <c r="L2928" s="193" t="s">
        <v>1785</v>
      </c>
      <c r="M2928" s="193" t="s">
        <v>7110</v>
      </c>
      <c r="N2928" s="193" t="s">
        <v>13226</v>
      </c>
      <c r="O2928" s="193" t="s">
        <v>13227</v>
      </c>
      <c r="P2928" s="219" t="n">
        <v>39814</v>
      </c>
      <c r="Q2928" s="219" t="n">
        <v>44196</v>
      </c>
      <c r="R2928" s="193"/>
      <c r="S2928" s="193" t="s">
        <v>7413</v>
      </c>
      <c r="T2928" s="193" t="n">
        <v>0</v>
      </c>
      <c r="U2928" s="193" t="n">
        <v>0</v>
      </c>
      <c r="V2928" s="193" t="n">
        <v>0</v>
      </c>
      <c r="W2928" s="193" t="s">
        <v>11461</v>
      </c>
      <c r="X2928" s="196"/>
      <c r="Y2928" s="196"/>
      <c r="Z2928" s="196" t="n">
        <v>1</v>
      </c>
      <c r="AE2928" s="94" t="e">
        <f aca="false" t="array" ref="AE2928:AK2928">_xlfn.torow(_xlfn.unique(_xlfn._xlws.filter(cat_table[Subsector],$E2928=cat_table[Sector],"")))</f>
        <v>#NAME?</v>
      </c>
      <c r="AF2928" s="94" t="e">
        <v>#NAME?</v>
      </c>
      <c r="AG2928" s="94" t="e">
        <v>#NAME?</v>
      </c>
      <c r="AH2928" s="94" t="e">
        <v>#NAME?</v>
      </c>
      <c r="AI2928" s="94" t="e">
        <v>#NAME?</v>
      </c>
      <c r="AJ2928" s="94" t="e">
        <v>#NAME?</v>
      </c>
      <c r="AK2928" s="94" t="e">
        <v>#NAME?</v>
      </c>
      <c r="AO2928" s="94" t="e">
        <f aca="false" t="array" ref="AO2928:AT2928">_xlfn.torow(_xlfn.unique(_xlfn._xlws.filter(cat_table[Sub-subsector],($E2928=cat_table[Sector])*($F2928=cat_table[Subsector]),"")))</f>
        <v>#NAME?</v>
      </c>
      <c r="AP2928" s="94" t="e">
        <v>#NAME?</v>
      </c>
      <c r="AQ2928" s="94" t="e">
        <v>#NAME?</v>
      </c>
      <c r="AR2928" s="94" t="e">
        <v>#NAME?</v>
      </c>
      <c r="AS2928" s="94" t="e">
        <v>#NAME?</v>
      </c>
      <c r="AT2928" s="94" t="e">
        <v>#NAME?</v>
      </c>
    </row>
    <row r="2929" customFormat="false" ht="15" hidden="false" customHeight="true" outlineLevel="0" collapsed="false">
      <c r="A2929" s="193" t="s">
        <v>13234</v>
      </c>
      <c r="B2929" s="20" t="str">
        <f aca="false">INDEX(Table2[], MATCH(L2929, Location_ID!$D$2:$D$648, 0), 1)</f>
        <v>6ade0c9e-91d6-4d3e-afac-bdb4cab297f6</v>
      </c>
      <c r="C2929" s="193" t="s">
        <v>1366</v>
      </c>
      <c r="D2929" s="273" t="s">
        <v>354</v>
      </c>
      <c r="E2929" s="193" t="s">
        <v>7134</v>
      </c>
      <c r="F2929" s="193" t="s">
        <v>7135</v>
      </c>
      <c r="G2929" s="193"/>
      <c r="H2929" s="196"/>
      <c r="I2929" s="193" t="s">
        <v>13235</v>
      </c>
      <c r="J2929" s="193"/>
      <c r="K2929" s="193" t="s">
        <v>7128</v>
      </c>
      <c r="L2929" s="193" t="s">
        <v>1785</v>
      </c>
      <c r="M2929" s="193" t="s">
        <v>7110</v>
      </c>
      <c r="N2929" s="193" t="s">
        <v>13226</v>
      </c>
      <c r="O2929" s="193" t="s">
        <v>13227</v>
      </c>
      <c r="P2929" s="219" t="n">
        <v>39814</v>
      </c>
      <c r="Q2929" s="219" t="n">
        <v>44196</v>
      </c>
      <c r="R2929" s="193"/>
      <c r="S2929" s="193" t="s">
        <v>7413</v>
      </c>
      <c r="T2929" s="193" t="n">
        <v>0.81</v>
      </c>
      <c r="U2929" s="193" t="n">
        <v>0.8</v>
      </c>
      <c r="V2929" s="193" t="n">
        <v>0.82</v>
      </c>
      <c r="W2929" s="193" t="s">
        <v>11461</v>
      </c>
      <c r="X2929" s="196"/>
      <c r="Y2929" s="196"/>
      <c r="Z2929" s="196" t="n">
        <v>1</v>
      </c>
      <c r="AE2929" s="94" t="e">
        <f aca="false" t="array" ref="AE2929:AK2929">_xlfn.torow(_xlfn.unique(_xlfn._xlws.filter(cat_table[Subsector],$E2929=cat_table[Sector],"")))</f>
        <v>#NAME?</v>
      </c>
      <c r="AF2929" s="94" t="e">
        <v>#NAME?</v>
      </c>
      <c r="AG2929" s="94" t="e">
        <v>#NAME?</v>
      </c>
      <c r="AH2929" s="94" t="e">
        <v>#NAME?</v>
      </c>
      <c r="AI2929" s="94" t="e">
        <v>#NAME?</v>
      </c>
      <c r="AJ2929" s="94" t="e">
        <v>#NAME?</v>
      </c>
      <c r="AK2929" s="94" t="e">
        <v>#NAME?</v>
      </c>
      <c r="AO2929" s="94" t="e">
        <f aca="false" t="array" ref="AO2929:AT2929">_xlfn.torow(_xlfn.unique(_xlfn._xlws.filter(cat_table[Sub-subsector],($E2929=cat_table[Sector])*($F2929=cat_table[Subsector]),"")))</f>
        <v>#NAME?</v>
      </c>
      <c r="AP2929" s="94" t="e">
        <v>#NAME?</v>
      </c>
      <c r="AQ2929" s="94" t="e">
        <v>#NAME?</v>
      </c>
      <c r="AR2929" s="94" t="e">
        <v>#NAME?</v>
      </c>
      <c r="AS2929" s="94" t="e">
        <v>#NAME?</v>
      </c>
      <c r="AT2929" s="94" t="e">
        <v>#NAME?</v>
      </c>
    </row>
    <row r="2930" customFormat="false" ht="15" hidden="false" customHeight="true" outlineLevel="0" collapsed="false">
      <c r="A2930" s="193" t="s">
        <v>13236</v>
      </c>
      <c r="B2930" s="20" t="str">
        <f aca="false">INDEX(Table2[], MATCH(L2930, Location_ID!$D$2:$D$648, 0), 1)</f>
        <v>6ade0c9e-91d6-4d3e-afac-bdb4cab297f6</v>
      </c>
      <c r="C2930" s="193" t="s">
        <v>1366</v>
      </c>
      <c r="D2930" s="273" t="s">
        <v>354</v>
      </c>
      <c r="E2930" s="193" t="s">
        <v>7127</v>
      </c>
      <c r="F2930" s="193" t="s">
        <v>7683</v>
      </c>
      <c r="G2930" s="193" t="s">
        <v>7991</v>
      </c>
      <c r="H2930" s="196"/>
      <c r="I2930" s="193" t="s">
        <v>13237</v>
      </c>
      <c r="J2930" s="193"/>
      <c r="K2930" s="193" t="s">
        <v>7128</v>
      </c>
      <c r="L2930" s="193" t="s">
        <v>1785</v>
      </c>
      <c r="M2930" s="193" t="s">
        <v>7110</v>
      </c>
      <c r="N2930" s="193" t="s">
        <v>13226</v>
      </c>
      <c r="O2930" s="193" t="s">
        <v>13227</v>
      </c>
      <c r="P2930" s="219" t="n">
        <v>39814</v>
      </c>
      <c r="Q2930" s="219" t="n">
        <v>44196</v>
      </c>
      <c r="R2930" s="193"/>
      <c r="S2930" s="193" t="s">
        <v>7413</v>
      </c>
      <c r="T2930" s="193" t="n">
        <v>4.26</v>
      </c>
      <c r="U2930" s="193" t="n">
        <v>4.08</v>
      </c>
      <c r="V2930" s="193" t="n">
        <v>4.44</v>
      </c>
      <c r="W2930" s="193" t="s">
        <v>11461</v>
      </c>
      <c r="X2930" s="196"/>
      <c r="Y2930" s="196"/>
      <c r="Z2930" s="196" t="n">
        <v>1</v>
      </c>
      <c r="AE2930" s="94" t="e">
        <f aca="false" t="array" ref="AE2930:AG2930">_xlfn.torow(_xlfn.unique(_xlfn._xlws.filter(cat_table[Subsector],$E2930=cat_table[Sector],"")))</f>
        <v>#NAME?</v>
      </c>
      <c r="AF2930" s="94" t="e">
        <v>#NAME?</v>
      </c>
      <c r="AG2930" s="94" t="e">
        <v>#NAME?</v>
      </c>
      <c r="AO2930" s="94" t="e">
        <f aca="false" t="array" ref="AO2930:AP2930">_xlfn.torow(_xlfn.unique(_xlfn._xlws.filter(cat_table[Sub-subsector],($E2930=cat_table[Sector])*($F2930=cat_table[Subsector]),"")))</f>
        <v>#NAME?</v>
      </c>
      <c r="AP2930" s="94" t="e">
        <v>#NAME?</v>
      </c>
    </row>
    <row r="2931" customFormat="false" ht="15" hidden="false" customHeight="true" outlineLevel="0" collapsed="false">
      <c r="A2931" s="193" t="s">
        <v>13238</v>
      </c>
      <c r="B2931" s="20" t="str">
        <f aca="false">INDEX(Table2[], MATCH(L2931, Location_ID!$D$2:$D$648, 0), 1)</f>
        <v>8a17d44d-9b7c-4e36-9e6d-59736afa04b8</v>
      </c>
      <c r="C2931" s="193" t="s">
        <v>1366</v>
      </c>
      <c r="D2931" s="273" t="s">
        <v>354</v>
      </c>
      <c r="E2931" s="193" t="s">
        <v>43</v>
      </c>
      <c r="F2931" s="193"/>
      <c r="G2931" s="193"/>
      <c r="H2931" s="196"/>
      <c r="I2931" s="193" t="s">
        <v>43</v>
      </c>
      <c r="J2931" s="193"/>
      <c r="K2931" s="193" t="s">
        <v>7128</v>
      </c>
      <c r="L2931" s="193" t="s">
        <v>2874</v>
      </c>
      <c r="M2931" s="193" t="s">
        <v>7110</v>
      </c>
      <c r="N2931" s="193" t="s">
        <v>13226</v>
      </c>
      <c r="O2931" s="193" t="s">
        <v>13227</v>
      </c>
      <c r="P2931" s="219" t="n">
        <v>39814</v>
      </c>
      <c r="Q2931" s="219" t="n">
        <v>44196</v>
      </c>
      <c r="R2931" s="193"/>
      <c r="S2931" s="193" t="s">
        <v>7413</v>
      </c>
      <c r="T2931" s="193" t="n">
        <v>2.15</v>
      </c>
      <c r="U2931" s="193" t="n">
        <v>1.83</v>
      </c>
      <c r="V2931" s="193" t="n">
        <v>2.47</v>
      </c>
      <c r="W2931" s="193" t="s">
        <v>11461</v>
      </c>
      <c r="X2931" s="196"/>
      <c r="Y2931" s="196"/>
      <c r="Z2931" s="196" t="n">
        <v>1</v>
      </c>
      <c r="AE2931" s="94" t="e">
        <f aca="false" t="array" ref="AE2931:AN2931">_xlfn.torow(_xlfn.unique(_xlfn._xlws.filter(cat_table[Subsector],$E2931=cat_table[Sector],"")))</f>
        <v>#NAME?</v>
      </c>
      <c r="AF2931" s="94" t="e">
        <v>#NAME?</v>
      </c>
      <c r="AG2931" s="94" t="e">
        <v>#NAME?</v>
      </c>
      <c r="AH2931" s="94" t="e">
        <v>#NAME?</v>
      </c>
      <c r="AI2931" s="94" t="e">
        <v>#NAME?</v>
      </c>
      <c r="AJ2931" s="94" t="e">
        <v>#NAME?</v>
      </c>
      <c r="AK2931" s="94" t="e">
        <v>#NAME?</v>
      </c>
      <c r="AL2931" s="94" t="e">
        <v>#NAME?</v>
      </c>
      <c r="AM2931" s="94" t="e">
        <v>#NAME?</v>
      </c>
      <c r="AN2931" s="94" t="e">
        <v>#NAME?</v>
      </c>
      <c r="AO2931" s="94" t="e">
        <f aca="false" t="array" ref="AO2931:AO2931">_xlfn.torow(_xlfn.unique(_xlfn._xlws.filter(cat_table[Sub-subsector],($E2931=cat_table[Sector])*($F2931=cat_table[Subsector]),"")))</f>
        <v>#NAME?</v>
      </c>
    </row>
    <row r="2932" customFormat="false" ht="15" hidden="false" customHeight="true" outlineLevel="0" collapsed="false">
      <c r="A2932" s="193" t="s">
        <v>13239</v>
      </c>
      <c r="B2932" s="20" t="str">
        <f aca="false">INDEX(Table2[], MATCH(L2932, Location_ID!$D$2:$D$648, 0), 1)</f>
        <v>8a17d44d-9b7c-4e36-9e6d-59736afa04b8</v>
      </c>
      <c r="C2932" s="193" t="s">
        <v>1366</v>
      </c>
      <c r="D2932" s="273" t="s">
        <v>354</v>
      </c>
      <c r="E2932" s="193" t="s">
        <v>7631</v>
      </c>
      <c r="F2932" s="193"/>
      <c r="G2932" s="193"/>
      <c r="H2932" s="196"/>
      <c r="I2932" s="193" t="s">
        <v>7631</v>
      </c>
      <c r="J2932" s="193"/>
      <c r="K2932" s="193" t="s">
        <v>7128</v>
      </c>
      <c r="L2932" s="193" t="s">
        <v>2874</v>
      </c>
      <c r="M2932" s="193" t="s">
        <v>7110</v>
      </c>
      <c r="N2932" s="193" t="s">
        <v>13226</v>
      </c>
      <c r="O2932" s="193" t="s">
        <v>13227</v>
      </c>
      <c r="P2932" s="219" t="n">
        <v>39814</v>
      </c>
      <c r="Q2932" s="219" t="n">
        <v>44196</v>
      </c>
      <c r="R2932" s="193"/>
      <c r="S2932" s="193" t="s">
        <v>7413</v>
      </c>
      <c r="T2932" s="193" t="n">
        <v>0.32</v>
      </c>
      <c r="U2932" s="193" t="n">
        <v>0.31</v>
      </c>
      <c r="V2932" s="193" t="n">
        <v>0.33</v>
      </c>
      <c r="W2932" s="193" t="s">
        <v>11461</v>
      </c>
      <c r="X2932" s="196"/>
      <c r="Y2932" s="196"/>
      <c r="Z2932" s="196" t="n">
        <v>1</v>
      </c>
      <c r="AE2932" s="94" t="e">
        <f aca="false" t="array" ref="AE2932:AI2932">_xlfn.torow(_xlfn.unique(_xlfn._xlws.filter(cat_table[Subsector],$E2932=cat_table[Sector],"")))</f>
        <v>#NAME?</v>
      </c>
      <c r="AF2932" s="94" t="e">
        <v>#NAME?</v>
      </c>
      <c r="AG2932" s="94" t="e">
        <v>#NAME?</v>
      </c>
      <c r="AH2932" s="94" t="e">
        <v>#NAME?</v>
      </c>
      <c r="AI2932" s="94" t="e">
        <v>#NAME?</v>
      </c>
      <c r="AO2932" s="94" t="e">
        <f aca="false" t="array" ref="AO2932:AO2932">_xlfn.torow(_xlfn.unique(_xlfn._xlws.filter(cat_table[Sub-subsector],($E2932=cat_table[Sector])*($F2932=cat_table[Subsector]),"")))</f>
        <v>#NAME?</v>
      </c>
    </row>
    <row r="2933" customFormat="false" ht="15" hidden="false" customHeight="true" outlineLevel="0" collapsed="false">
      <c r="A2933" s="193" t="s">
        <v>13240</v>
      </c>
      <c r="B2933" s="20" t="str">
        <f aca="false">INDEX(Table2[], MATCH(L2933, Location_ID!$D$2:$D$648, 0), 1)</f>
        <v>8a17d44d-9b7c-4e36-9e6d-59736afa04b8</v>
      </c>
      <c r="C2933" s="193" t="s">
        <v>1366</v>
      </c>
      <c r="D2933" s="273" t="s">
        <v>354</v>
      </c>
      <c r="E2933" s="193" t="s">
        <v>7134</v>
      </c>
      <c r="F2933" s="193" t="s">
        <v>7477</v>
      </c>
      <c r="G2933" s="193" t="s">
        <v>13230</v>
      </c>
      <c r="H2933" s="196"/>
      <c r="I2933" s="193" t="s">
        <v>13231</v>
      </c>
      <c r="J2933" s="193" t="s">
        <v>13232</v>
      </c>
      <c r="K2933" s="193" t="s">
        <v>7128</v>
      </c>
      <c r="L2933" s="193" t="s">
        <v>2874</v>
      </c>
      <c r="M2933" s="193" t="s">
        <v>7110</v>
      </c>
      <c r="N2933" s="193" t="s">
        <v>13226</v>
      </c>
      <c r="O2933" s="193" t="s">
        <v>13227</v>
      </c>
      <c r="P2933" s="219" t="n">
        <v>39814</v>
      </c>
      <c r="Q2933" s="219" t="n">
        <v>44196</v>
      </c>
      <c r="R2933" s="193"/>
      <c r="S2933" s="193" t="s">
        <v>7413</v>
      </c>
      <c r="T2933" s="193" t="n">
        <v>0.51</v>
      </c>
      <c r="U2933" s="193" t="n">
        <v>0.5</v>
      </c>
      <c r="V2933" s="193" t="n">
        <v>0.52</v>
      </c>
      <c r="W2933" s="193" t="s">
        <v>11461</v>
      </c>
      <c r="X2933" s="196"/>
      <c r="Y2933" s="196"/>
      <c r="Z2933" s="196" t="n">
        <v>1</v>
      </c>
      <c r="AE2933" s="94" t="e">
        <f aca="false" t="array" ref="AE2933:AK2933">_xlfn.torow(_xlfn.unique(_xlfn._xlws.filter(cat_table[Subsector],$E2933=cat_table[Sector],"")))</f>
        <v>#NAME?</v>
      </c>
      <c r="AF2933" s="94" t="e">
        <v>#NAME?</v>
      </c>
      <c r="AG2933" s="94" t="e">
        <v>#NAME?</v>
      </c>
      <c r="AH2933" s="94" t="e">
        <v>#NAME?</v>
      </c>
      <c r="AI2933" s="94" t="e">
        <v>#NAME?</v>
      </c>
      <c r="AJ2933" s="94" t="e">
        <v>#NAME?</v>
      </c>
      <c r="AK2933" s="94" t="e">
        <v>#NAME?</v>
      </c>
      <c r="AO2933" s="94" t="e">
        <f aca="false" t="array" ref="AO2933:AP2933">_xlfn.torow(_xlfn.unique(_xlfn._xlws.filter(cat_table[Sub-subsector],($E2933=cat_table[Sector])*($F2933=cat_table[Subsector]),"")))</f>
        <v>#NAME?</v>
      </c>
      <c r="AP2933" s="94" t="e">
        <v>#NAME?</v>
      </c>
    </row>
    <row r="2934" customFormat="false" ht="15" hidden="false" customHeight="true" outlineLevel="0" collapsed="false">
      <c r="A2934" s="193" t="s">
        <v>13241</v>
      </c>
      <c r="B2934" s="20" t="str">
        <f aca="false">INDEX(Table2[], MATCH(L2934, Location_ID!$D$2:$D$648, 0), 1)</f>
        <v>8a17d44d-9b7c-4e36-9e6d-59736afa04b8</v>
      </c>
      <c r="C2934" s="193" t="s">
        <v>1366</v>
      </c>
      <c r="D2934" s="273" t="s">
        <v>354</v>
      </c>
      <c r="E2934" s="193" t="s">
        <v>7134</v>
      </c>
      <c r="F2934" s="193" t="s">
        <v>7135</v>
      </c>
      <c r="G2934" s="193"/>
      <c r="H2934" s="196"/>
      <c r="I2934" s="193" t="s">
        <v>93</v>
      </c>
      <c r="J2934" s="193"/>
      <c r="K2934" s="193" t="s">
        <v>7128</v>
      </c>
      <c r="L2934" s="193" t="s">
        <v>2874</v>
      </c>
      <c r="M2934" s="193" t="s">
        <v>7110</v>
      </c>
      <c r="N2934" s="193" t="s">
        <v>13226</v>
      </c>
      <c r="O2934" s="193" t="s">
        <v>13227</v>
      </c>
      <c r="P2934" s="219" t="n">
        <v>39814</v>
      </c>
      <c r="Q2934" s="219" t="n">
        <v>44196</v>
      </c>
      <c r="R2934" s="193"/>
      <c r="S2934" s="193" t="s">
        <v>7413</v>
      </c>
      <c r="T2934" s="193" t="n">
        <v>0.99</v>
      </c>
      <c r="U2934" s="193" t="n">
        <v>0.92</v>
      </c>
      <c r="V2934" s="193" t="n">
        <v>1.06</v>
      </c>
      <c r="W2934" s="193" t="s">
        <v>11461</v>
      </c>
      <c r="X2934" s="196"/>
      <c r="Y2934" s="196"/>
      <c r="Z2934" s="196" t="n">
        <v>1</v>
      </c>
      <c r="AE2934" s="94" t="e">
        <f aca="false" t="array" ref="AE2934:AK2934">_xlfn.torow(_xlfn.unique(_xlfn._xlws.filter(cat_table[Subsector],$E2934=cat_table[Sector],"")))</f>
        <v>#NAME?</v>
      </c>
      <c r="AF2934" s="94" t="e">
        <v>#NAME?</v>
      </c>
      <c r="AG2934" s="94" t="e">
        <v>#NAME?</v>
      </c>
      <c r="AH2934" s="94" t="e">
        <v>#NAME?</v>
      </c>
      <c r="AI2934" s="94" t="e">
        <v>#NAME?</v>
      </c>
      <c r="AJ2934" s="94" t="e">
        <v>#NAME?</v>
      </c>
      <c r="AK2934" s="94" t="e">
        <v>#NAME?</v>
      </c>
      <c r="AO2934" s="94" t="e">
        <f aca="false" t="array" ref="AO2934:AT2934">_xlfn.torow(_xlfn.unique(_xlfn._xlws.filter(cat_table[Sub-subsector],($E2934=cat_table[Sector])*($F2934=cat_table[Subsector]),"")))</f>
        <v>#NAME?</v>
      </c>
      <c r="AP2934" s="94" t="e">
        <v>#NAME?</v>
      </c>
      <c r="AQ2934" s="94" t="e">
        <v>#NAME?</v>
      </c>
      <c r="AR2934" s="94" t="e">
        <v>#NAME?</v>
      </c>
      <c r="AS2934" s="94" t="e">
        <v>#NAME?</v>
      </c>
      <c r="AT2934" s="94" t="e">
        <v>#NAME?</v>
      </c>
    </row>
    <row r="2935" customFormat="false" ht="15" hidden="false" customHeight="true" outlineLevel="0" collapsed="false">
      <c r="A2935" s="193" t="s">
        <v>13242</v>
      </c>
      <c r="B2935" s="20" t="str">
        <f aca="false">INDEX(Table2[], MATCH(L2935, Location_ID!$D$2:$D$648, 0), 1)</f>
        <v>8a17d44d-9b7c-4e36-9e6d-59736afa04b8</v>
      </c>
      <c r="C2935" s="193" t="s">
        <v>1366</v>
      </c>
      <c r="D2935" s="273" t="s">
        <v>354</v>
      </c>
      <c r="E2935" s="193" t="s">
        <v>7134</v>
      </c>
      <c r="F2935" s="193" t="s">
        <v>7135</v>
      </c>
      <c r="G2935" s="193"/>
      <c r="H2935" s="196"/>
      <c r="I2935" s="193" t="s">
        <v>13235</v>
      </c>
      <c r="J2935" s="193"/>
      <c r="K2935" s="193" t="s">
        <v>7128</v>
      </c>
      <c r="L2935" s="193" t="s">
        <v>2874</v>
      </c>
      <c r="M2935" s="193" t="s">
        <v>7110</v>
      </c>
      <c r="N2935" s="193" t="s">
        <v>13226</v>
      </c>
      <c r="O2935" s="193" t="s">
        <v>13227</v>
      </c>
      <c r="P2935" s="219" t="n">
        <v>39814</v>
      </c>
      <c r="Q2935" s="219" t="n">
        <v>44196</v>
      </c>
      <c r="R2935" s="193"/>
      <c r="S2935" s="193" t="s">
        <v>7413</v>
      </c>
      <c r="T2935" s="193" t="n">
        <v>0.22</v>
      </c>
      <c r="U2935" s="193" t="n">
        <v>0.22</v>
      </c>
      <c r="V2935" s="193" t="n">
        <v>0.22</v>
      </c>
      <c r="W2935" s="193" t="s">
        <v>11461</v>
      </c>
      <c r="X2935" s="196"/>
      <c r="Y2935" s="196"/>
      <c r="Z2935" s="196" t="n">
        <v>1</v>
      </c>
      <c r="AE2935" s="94" t="e">
        <f aca="false" t="array" ref="AE2935:AK2935">_xlfn.torow(_xlfn.unique(_xlfn._xlws.filter(cat_table[Subsector],$E2935=cat_table[Sector],"")))</f>
        <v>#NAME?</v>
      </c>
      <c r="AF2935" s="94" t="e">
        <v>#NAME?</v>
      </c>
      <c r="AG2935" s="94" t="e">
        <v>#NAME?</v>
      </c>
      <c r="AH2935" s="94" t="e">
        <v>#NAME?</v>
      </c>
      <c r="AI2935" s="94" t="e">
        <v>#NAME?</v>
      </c>
      <c r="AJ2935" s="94" t="e">
        <v>#NAME?</v>
      </c>
      <c r="AK2935" s="94" t="e">
        <v>#NAME?</v>
      </c>
      <c r="AO2935" s="94" t="e">
        <f aca="false" t="array" ref="AO2935:AT2935">_xlfn.torow(_xlfn.unique(_xlfn._xlws.filter(cat_table[Sub-subsector],($E2935=cat_table[Sector])*($F2935=cat_table[Subsector]),"")))</f>
        <v>#NAME?</v>
      </c>
      <c r="AP2935" s="94" t="e">
        <v>#NAME?</v>
      </c>
      <c r="AQ2935" s="94" t="e">
        <v>#NAME?</v>
      </c>
      <c r="AR2935" s="94" t="e">
        <v>#NAME?</v>
      </c>
      <c r="AS2935" s="94" t="e">
        <v>#NAME?</v>
      </c>
      <c r="AT2935" s="94" t="e">
        <v>#NAME?</v>
      </c>
    </row>
    <row r="2936" customFormat="false" ht="15" hidden="false" customHeight="true" outlineLevel="0" collapsed="false">
      <c r="A2936" s="193" t="s">
        <v>13243</v>
      </c>
      <c r="B2936" s="20" t="str">
        <f aca="false">INDEX(Table2[], MATCH(L2936, Location_ID!$D$2:$D$648, 0), 1)</f>
        <v>8a17d44d-9b7c-4e36-9e6d-59736afa04b8</v>
      </c>
      <c r="C2936" s="193" t="s">
        <v>1366</v>
      </c>
      <c r="D2936" s="273" t="s">
        <v>354</v>
      </c>
      <c r="E2936" s="193" t="s">
        <v>7127</v>
      </c>
      <c r="F2936" s="193" t="s">
        <v>7683</v>
      </c>
      <c r="G2936" s="193" t="s">
        <v>7991</v>
      </c>
      <c r="H2936" s="196"/>
      <c r="I2936" s="193" t="s">
        <v>13237</v>
      </c>
      <c r="J2936" s="193"/>
      <c r="K2936" s="193" t="s">
        <v>7128</v>
      </c>
      <c r="L2936" s="193" t="s">
        <v>2874</v>
      </c>
      <c r="M2936" s="193" t="s">
        <v>7110</v>
      </c>
      <c r="N2936" s="193" t="s">
        <v>13226</v>
      </c>
      <c r="O2936" s="193" t="s">
        <v>13227</v>
      </c>
      <c r="P2936" s="219" t="n">
        <v>39814</v>
      </c>
      <c r="Q2936" s="219" t="n">
        <v>44196</v>
      </c>
      <c r="R2936" s="193"/>
      <c r="S2936" s="193" t="s">
        <v>7413</v>
      </c>
      <c r="T2936" s="193" t="n">
        <v>4.24</v>
      </c>
      <c r="U2936" s="193" t="n">
        <v>4.06</v>
      </c>
      <c r="V2936" s="193" t="n">
        <v>4.42</v>
      </c>
      <c r="W2936" s="193" t="s">
        <v>11461</v>
      </c>
      <c r="X2936" s="196"/>
      <c r="Y2936" s="196"/>
      <c r="Z2936" s="196" t="n">
        <v>1</v>
      </c>
      <c r="AE2936" s="94" t="e">
        <f aca="false" t="array" ref="AE2936:AG2936">_xlfn.torow(_xlfn.unique(_xlfn._xlws.filter(cat_table[Subsector],$E2936=cat_table[Sector],"")))</f>
        <v>#NAME?</v>
      </c>
      <c r="AF2936" s="94" t="e">
        <v>#NAME?</v>
      </c>
      <c r="AG2936" s="94" t="e">
        <v>#NAME?</v>
      </c>
      <c r="AO2936" s="94" t="e">
        <f aca="false" t="array" ref="AO2936:AP2936">_xlfn.torow(_xlfn.unique(_xlfn._xlws.filter(cat_table[Sub-subsector],($E2936=cat_table[Sector])*($F2936=cat_table[Subsector]),"")))</f>
        <v>#NAME?</v>
      </c>
      <c r="AP2936" s="94" t="e">
        <v>#NAME?</v>
      </c>
    </row>
    <row r="2937" customFormat="false" ht="15" hidden="false" customHeight="true" outlineLevel="0" collapsed="false">
      <c r="A2937" s="193" t="s">
        <v>13244</v>
      </c>
      <c r="B2937" s="20" t="str">
        <f aca="false">INDEX(Table2[], MATCH(L2937, Location_ID!$D$2:$D$648, 0), 1)</f>
        <v>1959b484-0005-4d19-ab1c-c4fe70ba8f17</v>
      </c>
      <c r="C2937" s="193" t="s">
        <v>1366</v>
      </c>
      <c r="D2937" s="273" t="s">
        <v>354</v>
      </c>
      <c r="E2937" s="193" t="s">
        <v>43</v>
      </c>
      <c r="F2937" s="193"/>
      <c r="G2937" s="193"/>
      <c r="H2937" s="196"/>
      <c r="I2937" s="193" t="s">
        <v>43</v>
      </c>
      <c r="J2937" s="193"/>
      <c r="K2937" s="193" t="s">
        <v>7128</v>
      </c>
      <c r="L2937" s="193" t="s">
        <v>1788</v>
      </c>
      <c r="M2937" s="193" t="s">
        <v>7110</v>
      </c>
      <c r="N2937" s="193" t="s">
        <v>13226</v>
      </c>
      <c r="O2937" s="193" t="s">
        <v>13227</v>
      </c>
      <c r="P2937" s="219" t="n">
        <v>39814</v>
      </c>
      <c r="Q2937" s="219" t="n">
        <v>44196</v>
      </c>
      <c r="R2937" s="193"/>
      <c r="S2937" s="193" t="s">
        <v>7413</v>
      </c>
      <c r="T2937" s="193" t="n">
        <v>0.77</v>
      </c>
      <c r="U2937" s="193" t="n">
        <v>0.75</v>
      </c>
      <c r="V2937" s="193" t="n">
        <v>0.79</v>
      </c>
      <c r="W2937" s="193" t="s">
        <v>11461</v>
      </c>
      <c r="X2937" s="196"/>
      <c r="Y2937" s="196"/>
      <c r="Z2937" s="196" t="n">
        <v>1</v>
      </c>
      <c r="AE2937" s="94" t="e">
        <f aca="false" t="array" ref="AE2937:AN2937">_xlfn.torow(_xlfn.unique(_xlfn._xlws.filter(cat_table[Subsector],$E2937=cat_table[Sector],"")))</f>
        <v>#NAME?</v>
      </c>
      <c r="AF2937" s="94" t="e">
        <v>#NAME?</v>
      </c>
      <c r="AG2937" s="94" t="e">
        <v>#NAME?</v>
      </c>
      <c r="AH2937" s="94" t="e">
        <v>#NAME?</v>
      </c>
      <c r="AI2937" s="94" t="e">
        <v>#NAME?</v>
      </c>
      <c r="AJ2937" s="94" t="e">
        <v>#NAME?</v>
      </c>
      <c r="AK2937" s="94" t="e">
        <v>#NAME?</v>
      </c>
      <c r="AL2937" s="94" t="e">
        <v>#NAME?</v>
      </c>
      <c r="AM2937" s="94" t="e">
        <v>#NAME?</v>
      </c>
      <c r="AN2937" s="94" t="e">
        <v>#NAME?</v>
      </c>
      <c r="AO2937" s="94" t="e">
        <f aca="false" t="array" ref="AO2937:AO2937">_xlfn.torow(_xlfn.unique(_xlfn._xlws.filter(cat_table[Sub-subsector],($E2937=cat_table[Sector])*($F2937=cat_table[Subsector]),"")))</f>
        <v>#NAME?</v>
      </c>
    </row>
    <row r="2938" customFormat="false" ht="15" hidden="false" customHeight="true" outlineLevel="0" collapsed="false">
      <c r="A2938" s="193" t="s">
        <v>13245</v>
      </c>
      <c r="B2938" s="20" t="str">
        <f aca="false">INDEX(Table2[], MATCH(L2938, Location_ID!$D$2:$D$648, 0), 1)</f>
        <v>1959b484-0005-4d19-ab1c-c4fe70ba8f17</v>
      </c>
      <c r="C2938" s="193" t="s">
        <v>1366</v>
      </c>
      <c r="D2938" s="273" t="s">
        <v>354</v>
      </c>
      <c r="E2938" s="193" t="s">
        <v>7631</v>
      </c>
      <c r="F2938" s="193"/>
      <c r="G2938" s="193"/>
      <c r="H2938" s="196"/>
      <c r="I2938" s="193" t="s">
        <v>7631</v>
      </c>
      <c r="J2938" s="193"/>
      <c r="K2938" s="193" t="s">
        <v>7128</v>
      </c>
      <c r="L2938" s="193" t="s">
        <v>1788</v>
      </c>
      <c r="M2938" s="193" t="s">
        <v>7110</v>
      </c>
      <c r="N2938" s="193" t="s">
        <v>13226</v>
      </c>
      <c r="O2938" s="193" t="s">
        <v>13227</v>
      </c>
      <c r="P2938" s="219" t="n">
        <v>39814</v>
      </c>
      <c r="Q2938" s="219" t="n">
        <v>44196</v>
      </c>
      <c r="R2938" s="193"/>
      <c r="S2938" s="193" t="s">
        <v>7413</v>
      </c>
      <c r="T2938" s="193" t="n">
        <v>0.07</v>
      </c>
      <c r="U2938" s="193" t="n">
        <v>0.07</v>
      </c>
      <c r="V2938" s="193" t="n">
        <v>0.07</v>
      </c>
      <c r="W2938" s="193" t="s">
        <v>11461</v>
      </c>
      <c r="X2938" s="196"/>
      <c r="Y2938" s="196"/>
      <c r="Z2938" s="196" t="n">
        <v>1</v>
      </c>
      <c r="AE2938" s="94" t="e">
        <f aca="false" t="array" ref="AE2938:AI2938">_xlfn.torow(_xlfn.unique(_xlfn._xlws.filter(cat_table[Subsector],$E2938=cat_table[Sector],"")))</f>
        <v>#NAME?</v>
      </c>
      <c r="AF2938" s="94" t="e">
        <v>#NAME?</v>
      </c>
      <c r="AG2938" s="94" t="e">
        <v>#NAME?</v>
      </c>
      <c r="AH2938" s="94" t="e">
        <v>#NAME?</v>
      </c>
      <c r="AI2938" s="94" t="e">
        <v>#NAME?</v>
      </c>
      <c r="AO2938" s="94" t="e">
        <f aca="false" t="array" ref="AO2938:AO2938">_xlfn.torow(_xlfn.unique(_xlfn._xlws.filter(cat_table[Sub-subsector],($E2938=cat_table[Sector])*($F2938=cat_table[Subsector]),"")))</f>
        <v>#NAME?</v>
      </c>
    </row>
    <row r="2939" customFormat="false" ht="15" hidden="false" customHeight="true" outlineLevel="0" collapsed="false">
      <c r="A2939" s="193" t="s">
        <v>13246</v>
      </c>
      <c r="B2939" s="20" t="str">
        <f aca="false">INDEX(Table2[], MATCH(L2939, Location_ID!$D$2:$D$648, 0), 1)</f>
        <v>1959b484-0005-4d19-ab1c-c4fe70ba8f17</v>
      </c>
      <c r="C2939" s="193" t="s">
        <v>1366</v>
      </c>
      <c r="D2939" s="273" t="s">
        <v>354</v>
      </c>
      <c r="E2939" s="193" t="s">
        <v>7134</v>
      </c>
      <c r="F2939" s="193" t="s">
        <v>7477</v>
      </c>
      <c r="G2939" s="193" t="s">
        <v>13230</v>
      </c>
      <c r="H2939" s="196"/>
      <c r="I2939" s="193" t="s">
        <v>13231</v>
      </c>
      <c r="J2939" s="193" t="s">
        <v>13232</v>
      </c>
      <c r="K2939" s="193" t="s">
        <v>7128</v>
      </c>
      <c r="L2939" s="193" t="s">
        <v>1788</v>
      </c>
      <c r="M2939" s="193" t="s">
        <v>7110</v>
      </c>
      <c r="N2939" s="193" t="s">
        <v>13226</v>
      </c>
      <c r="O2939" s="193" t="s">
        <v>13227</v>
      </c>
      <c r="P2939" s="219" t="n">
        <v>39814</v>
      </c>
      <c r="Q2939" s="219" t="n">
        <v>44196</v>
      </c>
      <c r="R2939" s="193"/>
      <c r="S2939" s="193" t="s">
        <v>7413</v>
      </c>
      <c r="T2939" s="193" t="n">
        <v>0.31</v>
      </c>
      <c r="U2939" s="193" t="n">
        <v>0.31</v>
      </c>
      <c r="V2939" s="193" t="n">
        <v>0.31</v>
      </c>
      <c r="W2939" s="193" t="s">
        <v>11461</v>
      </c>
      <c r="X2939" s="196"/>
      <c r="Y2939" s="196"/>
      <c r="Z2939" s="196" t="n">
        <v>1</v>
      </c>
      <c r="AE2939" s="94" t="e">
        <f aca="false" t="array" ref="AE2939:AK2939">_xlfn.torow(_xlfn.unique(_xlfn._xlws.filter(cat_table[Subsector],$E2939=cat_table[Sector],"")))</f>
        <v>#NAME?</v>
      </c>
      <c r="AF2939" s="94" t="e">
        <v>#NAME?</v>
      </c>
      <c r="AG2939" s="94" t="e">
        <v>#NAME?</v>
      </c>
      <c r="AH2939" s="94" t="e">
        <v>#NAME?</v>
      </c>
      <c r="AI2939" s="94" t="e">
        <v>#NAME?</v>
      </c>
      <c r="AJ2939" s="94" t="e">
        <v>#NAME?</v>
      </c>
      <c r="AK2939" s="94" t="e">
        <v>#NAME?</v>
      </c>
      <c r="AO2939" s="94" t="e">
        <f aca="false" t="array" ref="AO2939:AP2939">_xlfn.torow(_xlfn.unique(_xlfn._xlws.filter(cat_table[Sub-subsector],($E2939=cat_table[Sector])*($F2939=cat_table[Subsector]),"")))</f>
        <v>#NAME?</v>
      </c>
      <c r="AP2939" s="94" t="e">
        <v>#NAME?</v>
      </c>
    </row>
    <row r="2940" customFormat="false" ht="15" hidden="false" customHeight="true" outlineLevel="0" collapsed="false">
      <c r="A2940" s="193" t="s">
        <v>13247</v>
      </c>
      <c r="B2940" s="20" t="str">
        <f aca="false">INDEX(Table2[], MATCH(L2940, Location_ID!$D$2:$D$648, 0), 1)</f>
        <v>1959b484-0005-4d19-ab1c-c4fe70ba8f17</v>
      </c>
      <c r="C2940" s="193" t="s">
        <v>1366</v>
      </c>
      <c r="D2940" s="273" t="s">
        <v>354</v>
      </c>
      <c r="E2940" s="193" t="s">
        <v>7134</v>
      </c>
      <c r="F2940" s="193" t="s">
        <v>7135</v>
      </c>
      <c r="G2940" s="193"/>
      <c r="H2940" s="196"/>
      <c r="I2940" s="193" t="s">
        <v>13235</v>
      </c>
      <c r="J2940" s="193"/>
      <c r="K2940" s="193" t="s">
        <v>7128</v>
      </c>
      <c r="L2940" s="193" t="s">
        <v>1788</v>
      </c>
      <c r="M2940" s="193" t="s">
        <v>7110</v>
      </c>
      <c r="N2940" s="193" t="s">
        <v>13226</v>
      </c>
      <c r="O2940" s="193" t="s">
        <v>13227</v>
      </c>
      <c r="P2940" s="219" t="n">
        <v>39814</v>
      </c>
      <c r="Q2940" s="219" t="n">
        <v>44196</v>
      </c>
      <c r="R2940" s="193"/>
      <c r="S2940" s="193" t="s">
        <v>7413</v>
      </c>
      <c r="T2940" s="193" t="n">
        <v>0.18</v>
      </c>
      <c r="U2940" s="193" t="n">
        <v>0.18</v>
      </c>
      <c r="V2940" s="193" t="n">
        <v>0.18</v>
      </c>
      <c r="W2940" s="193" t="s">
        <v>11461</v>
      </c>
      <c r="X2940" s="196"/>
      <c r="Y2940" s="196"/>
      <c r="Z2940" s="196" t="n">
        <v>1</v>
      </c>
      <c r="AE2940" s="94" t="e">
        <f aca="false" t="array" ref="AE2940:AK2940">_xlfn.torow(_xlfn.unique(_xlfn._xlws.filter(cat_table[Subsector],$E2940=cat_table[Sector],"")))</f>
        <v>#NAME?</v>
      </c>
      <c r="AF2940" s="94" t="e">
        <v>#NAME?</v>
      </c>
      <c r="AG2940" s="94" t="e">
        <v>#NAME?</v>
      </c>
      <c r="AH2940" s="94" t="e">
        <v>#NAME?</v>
      </c>
      <c r="AI2940" s="94" t="e">
        <v>#NAME?</v>
      </c>
      <c r="AJ2940" s="94" t="e">
        <v>#NAME?</v>
      </c>
      <c r="AK2940" s="94" t="e">
        <v>#NAME?</v>
      </c>
      <c r="AO2940" s="94" t="e">
        <f aca="false" t="array" ref="AO2940:AT2940">_xlfn.torow(_xlfn.unique(_xlfn._xlws.filter(cat_table[Sub-subsector],($E2940=cat_table[Sector])*($F2940=cat_table[Subsector]),"")))</f>
        <v>#NAME?</v>
      </c>
      <c r="AP2940" s="94" t="e">
        <v>#NAME?</v>
      </c>
      <c r="AQ2940" s="94" t="e">
        <v>#NAME?</v>
      </c>
      <c r="AR2940" s="94" t="e">
        <v>#NAME?</v>
      </c>
      <c r="AS2940" s="94" t="e">
        <v>#NAME?</v>
      </c>
      <c r="AT2940" s="94" t="e">
        <v>#NAME?</v>
      </c>
    </row>
    <row r="2941" customFormat="false" ht="15" hidden="false" customHeight="true" outlineLevel="0" collapsed="false">
      <c r="A2941" s="193" t="s">
        <v>13248</v>
      </c>
      <c r="B2941" s="20" t="str">
        <f aca="false">INDEX(Table2[], MATCH(L2941, Location_ID!$D$2:$D$648, 0), 1)</f>
        <v>1959b484-0005-4d19-ab1c-c4fe70ba8f17</v>
      </c>
      <c r="C2941" s="193" t="s">
        <v>1366</v>
      </c>
      <c r="D2941" s="273" t="s">
        <v>354</v>
      </c>
      <c r="E2941" s="193" t="s">
        <v>7127</v>
      </c>
      <c r="F2941" s="193" t="s">
        <v>7683</v>
      </c>
      <c r="G2941" s="193" t="s">
        <v>7991</v>
      </c>
      <c r="H2941" s="196"/>
      <c r="I2941" s="193" t="s">
        <v>13237</v>
      </c>
      <c r="J2941" s="193"/>
      <c r="K2941" s="193" t="s">
        <v>7128</v>
      </c>
      <c r="L2941" s="193" t="s">
        <v>1788</v>
      </c>
      <c r="M2941" s="193" t="s">
        <v>7110</v>
      </c>
      <c r="N2941" s="193" t="s">
        <v>13226</v>
      </c>
      <c r="O2941" s="193" t="s">
        <v>13227</v>
      </c>
      <c r="P2941" s="219" t="n">
        <v>39814</v>
      </c>
      <c r="Q2941" s="219" t="n">
        <v>44196</v>
      </c>
      <c r="R2941" s="193"/>
      <c r="S2941" s="193" t="s">
        <v>7413</v>
      </c>
      <c r="T2941" s="193" t="n">
        <v>5.33</v>
      </c>
      <c r="U2941" s="193" t="n">
        <v>5.02</v>
      </c>
      <c r="V2941" s="193" t="n">
        <v>5.64</v>
      </c>
      <c r="W2941" s="193" t="s">
        <v>11461</v>
      </c>
      <c r="X2941" s="196"/>
      <c r="Y2941" s="196"/>
      <c r="Z2941" s="196" t="n">
        <v>1</v>
      </c>
      <c r="AE2941" s="94" t="e">
        <f aca="false" t="array" ref="AE2941:AG2941">_xlfn.torow(_xlfn.unique(_xlfn._xlws.filter(cat_table[Subsector],$E2941=cat_table[Sector],"")))</f>
        <v>#NAME?</v>
      </c>
      <c r="AF2941" s="94" t="e">
        <v>#NAME?</v>
      </c>
      <c r="AG2941" s="94" t="e">
        <v>#NAME?</v>
      </c>
      <c r="AO2941" s="94" t="e">
        <f aca="false" t="array" ref="AO2941:AP2941">_xlfn.torow(_xlfn.unique(_xlfn._xlws.filter(cat_table[Sub-subsector],($E2941=cat_table[Sector])*($F2941=cat_table[Subsector]),"")))</f>
        <v>#NAME?</v>
      </c>
      <c r="AP2941" s="94" t="e">
        <v>#NAME?</v>
      </c>
    </row>
    <row r="2942" customFormat="false" ht="15" hidden="false" customHeight="true" outlineLevel="0" collapsed="false">
      <c r="A2942" s="193" t="s">
        <v>13249</v>
      </c>
      <c r="B2942" s="20" t="str">
        <f aca="false">INDEX(Table2[], MATCH(L2942, Location_ID!$D$2:$D$648, 0), 1)</f>
        <v>1358c927-aa21-401b-81d8-e8855d8edc91</v>
      </c>
      <c r="C2942" s="193" t="s">
        <v>1366</v>
      </c>
      <c r="D2942" s="273" t="s">
        <v>354</v>
      </c>
      <c r="E2942" s="193" t="s">
        <v>43</v>
      </c>
      <c r="F2942" s="193"/>
      <c r="G2942" s="193"/>
      <c r="H2942" s="196"/>
      <c r="I2942" s="193" t="s">
        <v>43</v>
      </c>
      <c r="J2942" s="193"/>
      <c r="K2942" s="193" t="s">
        <v>7128</v>
      </c>
      <c r="L2942" s="193" t="s">
        <v>1791</v>
      </c>
      <c r="M2942" s="193" t="s">
        <v>7110</v>
      </c>
      <c r="N2942" s="193" t="s">
        <v>13226</v>
      </c>
      <c r="O2942" s="193" t="s">
        <v>13227</v>
      </c>
      <c r="P2942" s="219" t="n">
        <v>39814</v>
      </c>
      <c r="Q2942" s="219" t="n">
        <v>44196</v>
      </c>
      <c r="R2942" s="193"/>
      <c r="S2942" s="193" t="s">
        <v>7413</v>
      </c>
      <c r="T2942" s="193" t="n">
        <v>15.49</v>
      </c>
      <c r="U2942" s="193" t="n">
        <v>15.1</v>
      </c>
      <c r="V2942" s="193" t="n">
        <v>15.88</v>
      </c>
      <c r="W2942" s="193" t="s">
        <v>11461</v>
      </c>
      <c r="X2942" s="196"/>
      <c r="Y2942" s="196"/>
      <c r="Z2942" s="196" t="n">
        <v>1</v>
      </c>
      <c r="AE2942" s="94" t="e">
        <f aca="false" t="array" ref="AE2942:AN2942">_xlfn.torow(_xlfn.unique(_xlfn._xlws.filter(cat_table[Subsector],$E2942=cat_table[Sector],"")))</f>
        <v>#NAME?</v>
      </c>
      <c r="AF2942" s="94" t="e">
        <v>#NAME?</v>
      </c>
      <c r="AG2942" s="94" t="e">
        <v>#NAME?</v>
      </c>
      <c r="AH2942" s="94" t="e">
        <v>#NAME?</v>
      </c>
      <c r="AI2942" s="94" t="e">
        <v>#NAME?</v>
      </c>
      <c r="AJ2942" s="94" t="e">
        <v>#NAME?</v>
      </c>
      <c r="AK2942" s="94" t="e">
        <v>#NAME?</v>
      </c>
      <c r="AL2942" s="94" t="e">
        <v>#NAME?</v>
      </c>
      <c r="AM2942" s="94" t="e">
        <v>#NAME?</v>
      </c>
      <c r="AN2942" s="94" t="e">
        <v>#NAME?</v>
      </c>
      <c r="AO2942" s="94" t="e">
        <f aca="false" t="array" ref="AO2942:AO2942">_xlfn.torow(_xlfn.unique(_xlfn._xlws.filter(cat_table[Sub-subsector],($E2942=cat_table[Sector])*($F2942=cat_table[Subsector]),"")))</f>
        <v>#NAME?</v>
      </c>
    </row>
    <row r="2943" customFormat="false" ht="15" hidden="false" customHeight="true" outlineLevel="0" collapsed="false">
      <c r="A2943" s="193" t="s">
        <v>13250</v>
      </c>
      <c r="B2943" s="20" t="str">
        <f aca="false">INDEX(Table2[], MATCH(L2943, Location_ID!$D$2:$D$648, 0), 1)</f>
        <v>1358c927-aa21-401b-81d8-e8855d8edc91</v>
      </c>
      <c r="C2943" s="193" t="s">
        <v>1366</v>
      </c>
      <c r="D2943" s="273" t="s">
        <v>354</v>
      </c>
      <c r="E2943" s="193" t="s">
        <v>7631</v>
      </c>
      <c r="F2943" s="193"/>
      <c r="G2943" s="193"/>
      <c r="H2943" s="196"/>
      <c r="I2943" s="193" t="s">
        <v>7631</v>
      </c>
      <c r="J2943" s="193"/>
      <c r="K2943" s="193" t="s">
        <v>7128</v>
      </c>
      <c r="L2943" s="193" t="s">
        <v>1791</v>
      </c>
      <c r="M2943" s="193" t="s">
        <v>7110</v>
      </c>
      <c r="N2943" s="193" t="s">
        <v>13226</v>
      </c>
      <c r="O2943" s="193" t="s">
        <v>13227</v>
      </c>
      <c r="P2943" s="219" t="n">
        <v>39814</v>
      </c>
      <c r="Q2943" s="219" t="n">
        <v>44196</v>
      </c>
      <c r="R2943" s="193"/>
      <c r="S2943" s="193" t="s">
        <v>7413</v>
      </c>
      <c r="T2943" s="193" t="n">
        <v>4.64</v>
      </c>
      <c r="U2943" s="193" t="n">
        <v>4.56</v>
      </c>
      <c r="V2943" s="193" t="n">
        <v>4.72</v>
      </c>
      <c r="W2943" s="193" t="s">
        <v>11461</v>
      </c>
      <c r="X2943" s="196"/>
      <c r="Y2943" s="196"/>
      <c r="Z2943" s="196" t="n">
        <v>1</v>
      </c>
      <c r="AE2943" s="94" t="e">
        <f aca="false" t="array" ref="AE2943:AI2943">_xlfn.torow(_xlfn.unique(_xlfn._xlws.filter(cat_table[Subsector],$E2943=cat_table[Sector],"")))</f>
        <v>#NAME?</v>
      </c>
      <c r="AF2943" s="94" t="e">
        <v>#NAME?</v>
      </c>
      <c r="AG2943" s="94" t="e">
        <v>#NAME?</v>
      </c>
      <c r="AH2943" s="94" t="e">
        <v>#NAME?</v>
      </c>
      <c r="AI2943" s="94" t="e">
        <v>#NAME?</v>
      </c>
      <c r="AO2943" s="94" t="e">
        <f aca="false" t="array" ref="AO2943:AO2943">_xlfn.torow(_xlfn.unique(_xlfn._xlws.filter(cat_table[Sub-subsector],($E2943=cat_table[Sector])*($F2943=cat_table[Subsector]),"")))</f>
        <v>#NAME?</v>
      </c>
    </row>
    <row r="2944" customFormat="false" ht="15" hidden="false" customHeight="true" outlineLevel="0" collapsed="false">
      <c r="A2944" s="193" t="s">
        <v>13251</v>
      </c>
      <c r="B2944" s="20" t="str">
        <f aca="false">INDEX(Table2[], MATCH(L2944, Location_ID!$D$2:$D$648, 0), 1)</f>
        <v>1358c927-aa21-401b-81d8-e8855d8edc91</v>
      </c>
      <c r="C2944" s="193" t="s">
        <v>1366</v>
      </c>
      <c r="D2944" s="273" t="s">
        <v>354</v>
      </c>
      <c r="E2944" s="193" t="s">
        <v>7134</v>
      </c>
      <c r="F2944" s="193" t="s">
        <v>7477</v>
      </c>
      <c r="G2944" s="193" t="s">
        <v>13230</v>
      </c>
      <c r="H2944" s="196"/>
      <c r="I2944" s="193" t="s">
        <v>13231</v>
      </c>
      <c r="J2944" s="193" t="s">
        <v>13232</v>
      </c>
      <c r="K2944" s="193" t="s">
        <v>7128</v>
      </c>
      <c r="L2944" s="193" t="s">
        <v>1791</v>
      </c>
      <c r="M2944" s="193" t="s">
        <v>7110</v>
      </c>
      <c r="N2944" s="193" t="s">
        <v>13226</v>
      </c>
      <c r="O2944" s="193" t="s">
        <v>13227</v>
      </c>
      <c r="P2944" s="219" t="n">
        <v>39814</v>
      </c>
      <c r="Q2944" s="219" t="n">
        <v>44196</v>
      </c>
      <c r="R2944" s="193"/>
      <c r="S2944" s="193" t="s">
        <v>7413</v>
      </c>
      <c r="T2944" s="193" t="n">
        <v>1.47</v>
      </c>
      <c r="U2944" s="193" t="n">
        <v>1.44</v>
      </c>
      <c r="V2944" s="193" t="n">
        <v>1.5</v>
      </c>
      <c r="W2944" s="193" t="s">
        <v>11461</v>
      </c>
      <c r="X2944" s="196"/>
      <c r="Y2944" s="196"/>
      <c r="Z2944" s="196" t="n">
        <v>1</v>
      </c>
      <c r="AE2944" s="94" t="e">
        <f aca="false" t="array" ref="AE2944:AK2944">_xlfn.torow(_xlfn.unique(_xlfn._xlws.filter(cat_table[Subsector],$E2944=cat_table[Sector],"")))</f>
        <v>#NAME?</v>
      </c>
      <c r="AF2944" s="94" t="e">
        <v>#NAME?</v>
      </c>
      <c r="AG2944" s="94" t="e">
        <v>#NAME?</v>
      </c>
      <c r="AH2944" s="94" t="e">
        <v>#NAME?</v>
      </c>
      <c r="AI2944" s="94" t="e">
        <v>#NAME?</v>
      </c>
      <c r="AJ2944" s="94" t="e">
        <v>#NAME?</v>
      </c>
      <c r="AK2944" s="94" t="e">
        <v>#NAME?</v>
      </c>
      <c r="AO2944" s="94" t="e">
        <f aca="false" t="array" ref="AO2944:AP2944">_xlfn.torow(_xlfn.unique(_xlfn._xlws.filter(cat_table[Sub-subsector],($E2944=cat_table[Sector])*($F2944=cat_table[Subsector]),"")))</f>
        <v>#NAME?</v>
      </c>
      <c r="AP2944" s="94" t="e">
        <v>#NAME?</v>
      </c>
    </row>
    <row r="2945" customFormat="false" ht="15" hidden="false" customHeight="true" outlineLevel="0" collapsed="false">
      <c r="A2945" s="193" t="s">
        <v>13252</v>
      </c>
      <c r="B2945" s="20" t="str">
        <f aca="false">INDEX(Table2[], MATCH(L2945, Location_ID!$D$2:$D$648, 0), 1)</f>
        <v>1358c927-aa21-401b-81d8-e8855d8edc91</v>
      </c>
      <c r="C2945" s="193" t="s">
        <v>1366</v>
      </c>
      <c r="D2945" s="273" t="s">
        <v>354</v>
      </c>
      <c r="E2945" s="193" t="s">
        <v>7134</v>
      </c>
      <c r="F2945" s="193" t="s">
        <v>7135</v>
      </c>
      <c r="G2945" s="193"/>
      <c r="H2945" s="196"/>
      <c r="I2945" s="193" t="s">
        <v>93</v>
      </c>
      <c r="J2945" s="193"/>
      <c r="K2945" s="193" t="s">
        <v>7128</v>
      </c>
      <c r="L2945" s="193" t="s">
        <v>1791</v>
      </c>
      <c r="M2945" s="193" t="s">
        <v>7110</v>
      </c>
      <c r="N2945" s="193" t="s">
        <v>13226</v>
      </c>
      <c r="O2945" s="193" t="s">
        <v>13227</v>
      </c>
      <c r="P2945" s="219" t="n">
        <v>39814</v>
      </c>
      <c r="Q2945" s="219" t="n">
        <v>44196</v>
      </c>
      <c r="R2945" s="193"/>
      <c r="S2945" s="193" t="s">
        <v>7413</v>
      </c>
      <c r="T2945" s="193" t="n">
        <v>0.05</v>
      </c>
      <c r="U2945" s="193" t="n">
        <v>0.05</v>
      </c>
      <c r="V2945" s="193" t="n">
        <v>0.05</v>
      </c>
      <c r="W2945" s="193" t="s">
        <v>11461</v>
      </c>
      <c r="X2945" s="196"/>
      <c r="Y2945" s="196"/>
      <c r="Z2945" s="196" t="n">
        <v>1</v>
      </c>
      <c r="AE2945" s="94" t="e">
        <f aca="false" t="array" ref="AE2945:AK2945">_xlfn.torow(_xlfn.unique(_xlfn._xlws.filter(cat_table[Subsector],$E2945=cat_table[Sector],"")))</f>
        <v>#NAME?</v>
      </c>
      <c r="AF2945" s="94" t="e">
        <v>#NAME?</v>
      </c>
      <c r="AG2945" s="94" t="e">
        <v>#NAME?</v>
      </c>
      <c r="AH2945" s="94" t="e">
        <v>#NAME?</v>
      </c>
      <c r="AI2945" s="94" t="e">
        <v>#NAME?</v>
      </c>
      <c r="AJ2945" s="94" t="e">
        <v>#NAME?</v>
      </c>
      <c r="AK2945" s="94" t="e">
        <v>#NAME?</v>
      </c>
      <c r="AO2945" s="94" t="e">
        <f aca="false" t="array" ref="AO2945:AT2945">_xlfn.torow(_xlfn.unique(_xlfn._xlws.filter(cat_table[Sub-subsector],($E2945=cat_table[Sector])*($F2945=cat_table[Subsector]),"")))</f>
        <v>#NAME?</v>
      </c>
      <c r="AP2945" s="94" t="e">
        <v>#NAME?</v>
      </c>
      <c r="AQ2945" s="94" t="e">
        <v>#NAME?</v>
      </c>
      <c r="AR2945" s="94" t="e">
        <v>#NAME?</v>
      </c>
      <c r="AS2945" s="94" t="e">
        <v>#NAME?</v>
      </c>
      <c r="AT2945" s="94" t="e">
        <v>#NAME?</v>
      </c>
    </row>
    <row r="2946" customFormat="false" ht="15" hidden="false" customHeight="true" outlineLevel="0" collapsed="false">
      <c r="A2946" s="193" t="s">
        <v>13253</v>
      </c>
      <c r="B2946" s="20" t="str">
        <f aca="false">INDEX(Table2[], MATCH(L2946, Location_ID!$D$2:$D$648, 0), 1)</f>
        <v>1358c927-aa21-401b-81d8-e8855d8edc91</v>
      </c>
      <c r="C2946" s="193" t="s">
        <v>1366</v>
      </c>
      <c r="D2946" s="273" t="s">
        <v>354</v>
      </c>
      <c r="E2946" s="193" t="s">
        <v>7134</v>
      </c>
      <c r="F2946" s="193" t="s">
        <v>7135</v>
      </c>
      <c r="G2946" s="193"/>
      <c r="H2946" s="196"/>
      <c r="I2946" s="193" t="s">
        <v>13235</v>
      </c>
      <c r="J2946" s="193"/>
      <c r="K2946" s="193" t="s">
        <v>7128</v>
      </c>
      <c r="L2946" s="193" t="s">
        <v>1791</v>
      </c>
      <c r="M2946" s="193" t="s">
        <v>7110</v>
      </c>
      <c r="N2946" s="193" t="s">
        <v>13226</v>
      </c>
      <c r="O2946" s="193" t="s">
        <v>13227</v>
      </c>
      <c r="P2946" s="219" t="n">
        <v>39814</v>
      </c>
      <c r="Q2946" s="219" t="n">
        <v>44196</v>
      </c>
      <c r="R2946" s="193"/>
      <c r="S2946" s="193" t="s">
        <v>7413</v>
      </c>
      <c r="T2946" s="193" t="n">
        <v>0.31</v>
      </c>
      <c r="U2946" s="193" t="n">
        <v>0.3</v>
      </c>
      <c r="V2946" s="193" t="n">
        <v>0.32</v>
      </c>
      <c r="W2946" s="193" t="s">
        <v>11461</v>
      </c>
      <c r="X2946" s="196"/>
      <c r="Y2946" s="196"/>
      <c r="Z2946" s="196" t="n">
        <v>1</v>
      </c>
      <c r="AE2946" s="94" t="e">
        <f aca="false" t="array" ref="AE2946:AK2946">_xlfn.torow(_xlfn.unique(_xlfn._xlws.filter(cat_table[Subsector],$E2946=cat_table[Sector],"")))</f>
        <v>#NAME?</v>
      </c>
      <c r="AF2946" s="94" t="e">
        <v>#NAME?</v>
      </c>
      <c r="AG2946" s="94" t="e">
        <v>#NAME?</v>
      </c>
      <c r="AH2946" s="94" t="e">
        <v>#NAME?</v>
      </c>
      <c r="AI2946" s="94" t="e">
        <v>#NAME?</v>
      </c>
      <c r="AJ2946" s="94" t="e">
        <v>#NAME?</v>
      </c>
      <c r="AK2946" s="94" t="e">
        <v>#NAME?</v>
      </c>
      <c r="AO2946" s="94" t="e">
        <f aca="false" t="array" ref="AO2946:AT2946">_xlfn.torow(_xlfn.unique(_xlfn._xlws.filter(cat_table[Sub-subsector],($E2946=cat_table[Sector])*($F2946=cat_table[Subsector]),"")))</f>
        <v>#NAME?</v>
      </c>
      <c r="AP2946" s="94" t="e">
        <v>#NAME?</v>
      </c>
      <c r="AQ2946" s="94" t="e">
        <v>#NAME?</v>
      </c>
      <c r="AR2946" s="94" t="e">
        <v>#NAME?</v>
      </c>
      <c r="AS2946" s="94" t="e">
        <v>#NAME?</v>
      </c>
      <c r="AT2946" s="94" t="e">
        <v>#NAME?</v>
      </c>
    </row>
    <row r="2947" customFormat="false" ht="15" hidden="false" customHeight="true" outlineLevel="0" collapsed="false">
      <c r="A2947" s="193" t="s">
        <v>13254</v>
      </c>
      <c r="B2947" s="20" t="str">
        <f aca="false">INDEX(Table2[], MATCH(L2947, Location_ID!$D$2:$D$648, 0), 1)</f>
        <v>1358c927-aa21-401b-81d8-e8855d8edc91</v>
      </c>
      <c r="C2947" s="193" t="s">
        <v>1366</v>
      </c>
      <c r="D2947" s="273" t="s">
        <v>354</v>
      </c>
      <c r="E2947" s="193" t="s">
        <v>7127</v>
      </c>
      <c r="F2947" s="193" t="s">
        <v>7683</v>
      </c>
      <c r="G2947" s="193" t="s">
        <v>7991</v>
      </c>
      <c r="H2947" s="196"/>
      <c r="I2947" s="193" t="s">
        <v>13237</v>
      </c>
      <c r="J2947" s="193"/>
      <c r="K2947" s="193" t="s">
        <v>7128</v>
      </c>
      <c r="L2947" s="193" t="s">
        <v>1791</v>
      </c>
      <c r="M2947" s="193" t="s">
        <v>7110</v>
      </c>
      <c r="N2947" s="193" t="s">
        <v>13226</v>
      </c>
      <c r="O2947" s="193" t="s">
        <v>13227</v>
      </c>
      <c r="P2947" s="219" t="n">
        <v>39814</v>
      </c>
      <c r="Q2947" s="219" t="n">
        <v>44196</v>
      </c>
      <c r="R2947" s="193"/>
      <c r="S2947" s="193" t="s">
        <v>7413</v>
      </c>
      <c r="T2947" s="193" t="n">
        <v>33.38</v>
      </c>
      <c r="U2947" s="193" t="n">
        <v>31.55</v>
      </c>
      <c r="V2947" s="193" t="n">
        <v>35.21</v>
      </c>
      <c r="W2947" s="193" t="s">
        <v>11461</v>
      </c>
      <c r="X2947" s="196"/>
      <c r="Y2947" s="196"/>
      <c r="Z2947" s="196" t="n">
        <v>1</v>
      </c>
      <c r="AE2947" s="94" t="e">
        <f aca="false" t="array" ref="AE2947:AG2947">_xlfn.torow(_xlfn.unique(_xlfn._xlws.filter(cat_table[Subsector],$E2947=cat_table[Sector],"")))</f>
        <v>#NAME?</v>
      </c>
      <c r="AF2947" s="94" t="e">
        <v>#NAME?</v>
      </c>
      <c r="AG2947" s="94" t="e">
        <v>#NAME?</v>
      </c>
      <c r="AO2947" s="94" t="e">
        <f aca="false" t="array" ref="AO2947:AP2947">_xlfn.torow(_xlfn.unique(_xlfn._xlws.filter(cat_table[Sub-subsector],($E2947=cat_table[Sector])*($F2947=cat_table[Subsector]),"")))</f>
        <v>#NAME?</v>
      </c>
      <c r="AP2947" s="94" t="e">
        <v>#NAME?</v>
      </c>
    </row>
    <row r="2948" customFormat="false" ht="15" hidden="false" customHeight="true" outlineLevel="0" collapsed="false">
      <c r="A2948" s="193" t="s">
        <v>13255</v>
      </c>
      <c r="B2948" s="20" t="str">
        <f aca="false">INDEX(Table2[], MATCH(L2948, Location_ID!$D$2:$D$648, 0), 1)</f>
        <v>64bd905c-815a-4d4f-8ab7-5ac89e1d4b28</v>
      </c>
      <c r="C2948" s="193" t="s">
        <v>1366</v>
      </c>
      <c r="D2948" s="273" t="s">
        <v>354</v>
      </c>
      <c r="E2948" s="193" t="s">
        <v>43</v>
      </c>
      <c r="F2948" s="193"/>
      <c r="G2948" s="193"/>
      <c r="H2948" s="196"/>
      <c r="I2948" s="193" t="s">
        <v>43</v>
      </c>
      <c r="J2948" s="193"/>
      <c r="K2948" s="193" t="s">
        <v>7128</v>
      </c>
      <c r="L2948" s="193" t="s">
        <v>1782</v>
      </c>
      <c r="M2948" s="193" t="s">
        <v>7110</v>
      </c>
      <c r="N2948" s="193" t="s">
        <v>13226</v>
      </c>
      <c r="O2948" s="193" t="s">
        <v>13227</v>
      </c>
      <c r="P2948" s="219" t="n">
        <v>39814</v>
      </c>
      <c r="Q2948" s="219" t="n">
        <v>44196</v>
      </c>
      <c r="R2948" s="193"/>
      <c r="S2948" s="193" t="s">
        <v>7413</v>
      </c>
      <c r="T2948" s="193" t="n">
        <v>1.01</v>
      </c>
      <c r="U2948" s="193" t="n">
        <v>0.99</v>
      </c>
      <c r="V2948" s="193" t="n">
        <v>1.03</v>
      </c>
      <c r="W2948" s="193" t="s">
        <v>11461</v>
      </c>
      <c r="X2948" s="196"/>
      <c r="Y2948" s="196"/>
      <c r="Z2948" s="196" t="n">
        <v>1</v>
      </c>
      <c r="AE2948" s="94" t="e">
        <f aca="false" t="array" ref="AE2948:AN2948">_xlfn.torow(_xlfn.unique(_xlfn._xlws.filter(cat_table[Subsector],$E2948=cat_table[Sector],"")))</f>
        <v>#NAME?</v>
      </c>
      <c r="AF2948" s="94" t="e">
        <v>#NAME?</v>
      </c>
      <c r="AG2948" s="94" t="e">
        <v>#NAME?</v>
      </c>
      <c r="AH2948" s="94" t="e">
        <v>#NAME?</v>
      </c>
      <c r="AI2948" s="94" t="e">
        <v>#NAME?</v>
      </c>
      <c r="AJ2948" s="94" t="e">
        <v>#NAME?</v>
      </c>
      <c r="AK2948" s="94" t="e">
        <v>#NAME?</v>
      </c>
      <c r="AL2948" s="94" t="e">
        <v>#NAME?</v>
      </c>
      <c r="AM2948" s="94" t="e">
        <v>#NAME?</v>
      </c>
      <c r="AN2948" s="94" t="e">
        <v>#NAME?</v>
      </c>
      <c r="AO2948" s="94" t="e">
        <f aca="false" t="array" ref="AO2948:AO2948">_xlfn.torow(_xlfn.unique(_xlfn._xlws.filter(cat_table[Sub-subsector],($E2948=cat_table[Sector])*($F2948=cat_table[Subsector]),"")))</f>
        <v>#NAME?</v>
      </c>
    </row>
    <row r="2949" customFormat="false" ht="15" hidden="false" customHeight="true" outlineLevel="0" collapsed="false">
      <c r="A2949" s="193" t="s">
        <v>13256</v>
      </c>
      <c r="B2949" s="20" t="str">
        <f aca="false">INDEX(Table2[], MATCH(L2949, Location_ID!$D$2:$D$648, 0), 1)</f>
        <v>64bd905c-815a-4d4f-8ab7-5ac89e1d4b28</v>
      </c>
      <c r="C2949" s="193" t="s">
        <v>1366</v>
      </c>
      <c r="D2949" s="273" t="s">
        <v>354</v>
      </c>
      <c r="E2949" s="193" t="s">
        <v>7631</v>
      </c>
      <c r="F2949" s="193"/>
      <c r="G2949" s="193"/>
      <c r="H2949" s="196"/>
      <c r="I2949" s="193" t="s">
        <v>7631</v>
      </c>
      <c r="J2949" s="193"/>
      <c r="K2949" s="193" t="s">
        <v>7128</v>
      </c>
      <c r="L2949" s="193" t="s">
        <v>1782</v>
      </c>
      <c r="M2949" s="193" t="s">
        <v>7110</v>
      </c>
      <c r="N2949" s="193" t="s">
        <v>13226</v>
      </c>
      <c r="O2949" s="193" t="s">
        <v>13227</v>
      </c>
      <c r="P2949" s="219" t="n">
        <v>39814</v>
      </c>
      <c r="Q2949" s="219" t="n">
        <v>44196</v>
      </c>
      <c r="R2949" s="193"/>
      <c r="S2949" s="193" t="s">
        <v>7413</v>
      </c>
      <c r="T2949" s="193" t="n">
        <v>0.55</v>
      </c>
      <c r="U2949" s="193" t="n">
        <v>0.54</v>
      </c>
      <c r="V2949" s="193" t="n">
        <v>0.56</v>
      </c>
      <c r="W2949" s="193" t="s">
        <v>11461</v>
      </c>
      <c r="X2949" s="196"/>
      <c r="Y2949" s="196"/>
      <c r="Z2949" s="196" t="n">
        <v>1</v>
      </c>
      <c r="AE2949" s="94" t="e">
        <f aca="false" t="array" ref="AE2949:AI2949">_xlfn.torow(_xlfn.unique(_xlfn._xlws.filter(cat_table[Subsector],$E2949=cat_table[Sector],"")))</f>
        <v>#NAME?</v>
      </c>
      <c r="AF2949" s="94" t="e">
        <v>#NAME?</v>
      </c>
      <c r="AG2949" s="94" t="e">
        <v>#NAME?</v>
      </c>
      <c r="AH2949" s="94" t="e">
        <v>#NAME?</v>
      </c>
      <c r="AI2949" s="94" t="e">
        <v>#NAME?</v>
      </c>
      <c r="AO2949" s="94" t="e">
        <f aca="false" t="array" ref="AO2949:AO2949">_xlfn.torow(_xlfn.unique(_xlfn._xlws.filter(cat_table[Sub-subsector],($E2949=cat_table[Sector])*($F2949=cat_table[Subsector]),"")))</f>
        <v>#NAME?</v>
      </c>
    </row>
    <row r="2950" customFormat="false" ht="15" hidden="false" customHeight="true" outlineLevel="0" collapsed="false">
      <c r="A2950" s="193" t="s">
        <v>13257</v>
      </c>
      <c r="B2950" s="20" t="str">
        <f aca="false">INDEX(Table2[], MATCH(L2950, Location_ID!$D$2:$D$648, 0), 1)</f>
        <v>64bd905c-815a-4d4f-8ab7-5ac89e1d4b28</v>
      </c>
      <c r="C2950" s="193" t="s">
        <v>1366</v>
      </c>
      <c r="D2950" s="273" t="s">
        <v>354</v>
      </c>
      <c r="E2950" s="193" t="s">
        <v>7134</v>
      </c>
      <c r="F2950" s="193" t="s">
        <v>7477</v>
      </c>
      <c r="G2950" s="193" t="s">
        <v>13230</v>
      </c>
      <c r="H2950" s="196"/>
      <c r="I2950" s="193" t="s">
        <v>13231</v>
      </c>
      <c r="J2950" s="193" t="s">
        <v>13232</v>
      </c>
      <c r="K2950" s="193" t="s">
        <v>7128</v>
      </c>
      <c r="L2950" s="193" t="s">
        <v>1782</v>
      </c>
      <c r="M2950" s="193" t="s">
        <v>7110</v>
      </c>
      <c r="N2950" s="193" t="s">
        <v>13226</v>
      </c>
      <c r="O2950" s="193" t="s">
        <v>13227</v>
      </c>
      <c r="P2950" s="219" t="n">
        <v>39814</v>
      </c>
      <c r="Q2950" s="219" t="n">
        <v>44196</v>
      </c>
      <c r="R2950" s="193"/>
      <c r="S2950" s="193" t="s">
        <v>7413</v>
      </c>
      <c r="T2950" s="193" t="n">
        <v>0.95</v>
      </c>
      <c r="U2950" s="193" t="n">
        <v>0.94</v>
      </c>
      <c r="V2950" s="193" t="n">
        <v>0.96</v>
      </c>
      <c r="W2950" s="193" t="s">
        <v>11461</v>
      </c>
      <c r="X2950" s="196"/>
      <c r="Y2950" s="196"/>
      <c r="Z2950" s="196" t="n">
        <v>1</v>
      </c>
      <c r="AE2950" s="94" t="e">
        <f aca="false" t="array" ref="AE2950:AK2950">_xlfn.torow(_xlfn.unique(_xlfn._xlws.filter(cat_table[Subsector],$E2950=cat_table[Sector],"")))</f>
        <v>#NAME?</v>
      </c>
      <c r="AF2950" s="94" t="e">
        <v>#NAME?</v>
      </c>
      <c r="AG2950" s="94" t="e">
        <v>#NAME?</v>
      </c>
      <c r="AH2950" s="94" t="e">
        <v>#NAME?</v>
      </c>
      <c r="AI2950" s="94" t="e">
        <v>#NAME?</v>
      </c>
      <c r="AJ2950" s="94" t="e">
        <v>#NAME?</v>
      </c>
      <c r="AK2950" s="94" t="e">
        <v>#NAME?</v>
      </c>
      <c r="AO2950" s="94" t="e">
        <f aca="false" t="array" ref="AO2950:AP2950">_xlfn.torow(_xlfn.unique(_xlfn._xlws.filter(cat_table[Sub-subsector],($E2950=cat_table[Sector])*($F2950=cat_table[Subsector]),"")))</f>
        <v>#NAME?</v>
      </c>
      <c r="AP2950" s="94" t="e">
        <v>#NAME?</v>
      </c>
    </row>
    <row r="2951" customFormat="false" ht="15" hidden="false" customHeight="true" outlineLevel="0" collapsed="false">
      <c r="A2951" s="193" t="s">
        <v>13258</v>
      </c>
      <c r="B2951" s="20" t="str">
        <f aca="false">INDEX(Table2[], MATCH(L2951, Location_ID!$D$2:$D$648, 0), 1)</f>
        <v>64bd905c-815a-4d4f-8ab7-5ac89e1d4b28</v>
      </c>
      <c r="C2951" s="193" t="s">
        <v>1366</v>
      </c>
      <c r="D2951" s="273" t="s">
        <v>354</v>
      </c>
      <c r="E2951" s="193" t="s">
        <v>7134</v>
      </c>
      <c r="F2951" s="193" t="s">
        <v>7135</v>
      </c>
      <c r="G2951" s="193"/>
      <c r="H2951" s="196"/>
      <c r="I2951" s="193" t="s">
        <v>93</v>
      </c>
      <c r="J2951" s="193"/>
      <c r="K2951" s="193" t="s">
        <v>7128</v>
      </c>
      <c r="L2951" s="193" t="s">
        <v>1782</v>
      </c>
      <c r="M2951" s="193" t="s">
        <v>7110</v>
      </c>
      <c r="N2951" s="193" t="s">
        <v>13226</v>
      </c>
      <c r="O2951" s="193" t="s">
        <v>13227</v>
      </c>
      <c r="P2951" s="219" t="n">
        <v>39814</v>
      </c>
      <c r="Q2951" s="219" t="n">
        <v>44196</v>
      </c>
      <c r="R2951" s="193"/>
      <c r="S2951" s="193" t="s">
        <v>7413</v>
      </c>
      <c r="T2951" s="193" t="n">
        <v>0.08</v>
      </c>
      <c r="U2951" s="193" t="n">
        <v>0.07</v>
      </c>
      <c r="V2951" s="193" t="n">
        <v>0.09</v>
      </c>
      <c r="W2951" s="193" t="s">
        <v>11461</v>
      </c>
      <c r="X2951" s="196"/>
      <c r="Y2951" s="196"/>
      <c r="Z2951" s="196" t="n">
        <v>1</v>
      </c>
      <c r="AE2951" s="94" t="e">
        <f aca="false" t="array" ref="AE2951:AK2951">_xlfn.torow(_xlfn.unique(_xlfn._xlws.filter(cat_table[Subsector],$E2951=cat_table[Sector],"")))</f>
        <v>#NAME?</v>
      </c>
      <c r="AF2951" s="94" t="e">
        <v>#NAME?</v>
      </c>
      <c r="AG2951" s="94" t="e">
        <v>#NAME?</v>
      </c>
      <c r="AH2951" s="94" t="e">
        <v>#NAME?</v>
      </c>
      <c r="AI2951" s="94" t="e">
        <v>#NAME?</v>
      </c>
      <c r="AJ2951" s="94" t="e">
        <v>#NAME?</v>
      </c>
      <c r="AK2951" s="94" t="e">
        <v>#NAME?</v>
      </c>
      <c r="AO2951" s="94" t="e">
        <f aca="false" t="array" ref="AO2951:AT2951">_xlfn.torow(_xlfn.unique(_xlfn._xlws.filter(cat_table[Sub-subsector],($E2951=cat_table[Sector])*($F2951=cat_table[Subsector]),"")))</f>
        <v>#NAME?</v>
      </c>
      <c r="AP2951" s="94" t="e">
        <v>#NAME?</v>
      </c>
      <c r="AQ2951" s="94" t="e">
        <v>#NAME?</v>
      </c>
      <c r="AR2951" s="94" t="e">
        <v>#NAME?</v>
      </c>
      <c r="AS2951" s="94" t="e">
        <v>#NAME?</v>
      </c>
      <c r="AT2951" s="94" t="e">
        <v>#NAME?</v>
      </c>
    </row>
    <row r="2952" customFormat="false" ht="15" hidden="false" customHeight="true" outlineLevel="0" collapsed="false">
      <c r="A2952" s="193" t="s">
        <v>13259</v>
      </c>
      <c r="B2952" s="20" t="str">
        <f aca="false">INDEX(Table2[], MATCH(L2952, Location_ID!$D$2:$D$648, 0), 1)</f>
        <v>64bd905c-815a-4d4f-8ab7-5ac89e1d4b28</v>
      </c>
      <c r="C2952" s="193" t="s">
        <v>1366</v>
      </c>
      <c r="D2952" s="273" t="s">
        <v>354</v>
      </c>
      <c r="E2952" s="193" t="s">
        <v>7134</v>
      </c>
      <c r="F2952" s="193" t="s">
        <v>7135</v>
      </c>
      <c r="G2952" s="193"/>
      <c r="H2952" s="196"/>
      <c r="I2952" s="193" t="s">
        <v>13235</v>
      </c>
      <c r="J2952" s="193"/>
      <c r="K2952" s="193" t="s">
        <v>7128</v>
      </c>
      <c r="L2952" s="193" t="s">
        <v>1782</v>
      </c>
      <c r="M2952" s="193" t="s">
        <v>7110</v>
      </c>
      <c r="N2952" s="193" t="s">
        <v>13226</v>
      </c>
      <c r="O2952" s="193" t="s">
        <v>13227</v>
      </c>
      <c r="P2952" s="219" t="n">
        <v>39814</v>
      </c>
      <c r="Q2952" s="219" t="n">
        <v>44196</v>
      </c>
      <c r="R2952" s="193"/>
      <c r="S2952" s="193" t="s">
        <v>7413</v>
      </c>
      <c r="T2952" s="193" t="n">
        <v>2.48</v>
      </c>
      <c r="U2952" s="193" t="n">
        <v>2.38</v>
      </c>
      <c r="V2952" s="193" t="n">
        <v>2.58</v>
      </c>
      <c r="W2952" s="193" t="s">
        <v>11461</v>
      </c>
      <c r="X2952" s="196"/>
      <c r="Y2952" s="196"/>
      <c r="Z2952" s="196" t="n">
        <v>1</v>
      </c>
      <c r="AE2952" s="94" t="e">
        <f aca="false" t="array" ref="AE2952:AK2952">_xlfn.torow(_xlfn.unique(_xlfn._xlws.filter(cat_table[Subsector],$E2952=cat_table[Sector],"")))</f>
        <v>#NAME?</v>
      </c>
      <c r="AF2952" s="94" t="e">
        <v>#NAME?</v>
      </c>
      <c r="AG2952" s="94" t="e">
        <v>#NAME?</v>
      </c>
      <c r="AH2952" s="94" t="e">
        <v>#NAME?</v>
      </c>
      <c r="AI2952" s="94" t="e">
        <v>#NAME?</v>
      </c>
      <c r="AJ2952" s="94" t="e">
        <v>#NAME?</v>
      </c>
      <c r="AK2952" s="94" t="e">
        <v>#NAME?</v>
      </c>
      <c r="AO2952" s="94" t="e">
        <f aca="false" t="array" ref="AO2952:AT2952">_xlfn.torow(_xlfn.unique(_xlfn._xlws.filter(cat_table[Sub-subsector],($E2952=cat_table[Sector])*($F2952=cat_table[Subsector]),"")))</f>
        <v>#NAME?</v>
      </c>
      <c r="AP2952" s="94" t="e">
        <v>#NAME?</v>
      </c>
      <c r="AQ2952" s="94" t="e">
        <v>#NAME?</v>
      </c>
      <c r="AR2952" s="94" t="e">
        <v>#NAME?</v>
      </c>
      <c r="AS2952" s="94" t="e">
        <v>#NAME?</v>
      </c>
      <c r="AT2952" s="94" t="e">
        <v>#NAME?</v>
      </c>
    </row>
    <row r="2953" customFormat="false" ht="15" hidden="false" customHeight="true" outlineLevel="0" collapsed="false">
      <c r="A2953" s="193" t="s">
        <v>13260</v>
      </c>
      <c r="B2953" s="20" t="str">
        <f aca="false">INDEX(Table2[], MATCH(L2953, Location_ID!$D$2:$D$648, 0), 1)</f>
        <v>64bd905c-815a-4d4f-8ab7-5ac89e1d4b28</v>
      </c>
      <c r="C2953" s="193" t="s">
        <v>1366</v>
      </c>
      <c r="D2953" s="273" t="s">
        <v>354</v>
      </c>
      <c r="E2953" s="193" t="s">
        <v>7127</v>
      </c>
      <c r="F2953" s="193" t="s">
        <v>7683</v>
      </c>
      <c r="G2953" s="193" t="s">
        <v>7991</v>
      </c>
      <c r="H2953" s="196"/>
      <c r="I2953" s="193" t="s">
        <v>13237</v>
      </c>
      <c r="J2953" s="193"/>
      <c r="K2953" s="193" t="s">
        <v>7128</v>
      </c>
      <c r="L2953" s="193" t="s">
        <v>1782</v>
      </c>
      <c r="M2953" s="193" t="s">
        <v>7110</v>
      </c>
      <c r="N2953" s="193" t="s">
        <v>13226</v>
      </c>
      <c r="O2953" s="193" t="s">
        <v>13227</v>
      </c>
      <c r="P2953" s="219" t="n">
        <v>39814</v>
      </c>
      <c r="Q2953" s="219" t="n">
        <v>44196</v>
      </c>
      <c r="R2953" s="193"/>
      <c r="S2953" s="193" t="s">
        <v>7413</v>
      </c>
      <c r="T2953" s="193" t="n">
        <v>10.49</v>
      </c>
      <c r="U2953" s="193" t="n">
        <v>9.84</v>
      </c>
      <c r="V2953" s="193" t="n">
        <v>11.14</v>
      </c>
      <c r="W2953" s="193" t="s">
        <v>11461</v>
      </c>
      <c r="X2953" s="196"/>
      <c r="Y2953" s="196"/>
      <c r="Z2953" s="196" t="n">
        <v>1</v>
      </c>
      <c r="AE2953" s="94" t="e">
        <f aca="false" t="array" ref="AE2953:AG2953">_xlfn.torow(_xlfn.unique(_xlfn._xlws.filter(cat_table[Subsector],$E2953=cat_table[Sector],"")))</f>
        <v>#NAME?</v>
      </c>
      <c r="AF2953" s="94" t="e">
        <v>#NAME?</v>
      </c>
      <c r="AG2953" s="94" t="e">
        <v>#NAME?</v>
      </c>
      <c r="AO2953" s="94" t="e">
        <f aca="false" t="array" ref="AO2953:AP2953">_xlfn.torow(_xlfn.unique(_xlfn._xlws.filter(cat_table[Sub-subsector],($E2953=cat_table[Sector])*($F2953=cat_table[Subsector]),"")))</f>
        <v>#NAME?</v>
      </c>
      <c r="AP2953" s="94" t="e">
        <v>#NAME?</v>
      </c>
    </row>
    <row r="2954" customFormat="false" ht="15" hidden="false" customHeight="true" outlineLevel="0" collapsed="false">
      <c r="A2954" s="193" t="s">
        <v>13261</v>
      </c>
      <c r="B2954" s="20" t="str">
        <f aca="false">INDEX(Table2[], MATCH(L2954, Location_ID!$D$2:$D$648, 0), 1)</f>
        <v>ad6b2e7f-09cc-407f-b639-def4f5495508</v>
      </c>
      <c r="C2954" s="193" t="s">
        <v>1366</v>
      </c>
      <c r="D2954" s="273" t="s">
        <v>354</v>
      </c>
      <c r="E2954" s="193" t="s">
        <v>43</v>
      </c>
      <c r="F2954" s="193"/>
      <c r="G2954" s="193"/>
      <c r="H2954" s="196"/>
      <c r="I2954" s="193" t="s">
        <v>43</v>
      </c>
      <c r="J2954" s="193"/>
      <c r="K2954" s="193" t="s">
        <v>7128</v>
      </c>
      <c r="L2954" s="193" t="s">
        <v>1839</v>
      </c>
      <c r="M2954" s="193" t="s">
        <v>7110</v>
      </c>
      <c r="N2954" s="193" t="s">
        <v>13226</v>
      </c>
      <c r="O2954" s="193" t="s">
        <v>13227</v>
      </c>
      <c r="P2954" s="219" t="n">
        <v>39814</v>
      </c>
      <c r="Q2954" s="219" t="n">
        <v>44196</v>
      </c>
      <c r="R2954" s="193"/>
      <c r="S2954" s="193" t="s">
        <v>7413</v>
      </c>
      <c r="T2954" s="193" t="n">
        <v>21.49</v>
      </c>
      <c r="U2954" s="193" t="n">
        <v>20.02</v>
      </c>
      <c r="V2954" s="193" t="n">
        <v>22.96</v>
      </c>
      <c r="W2954" s="193" t="s">
        <v>11461</v>
      </c>
      <c r="X2954" s="196"/>
      <c r="Y2954" s="196"/>
      <c r="Z2954" s="196" t="n">
        <v>1</v>
      </c>
      <c r="AE2954" s="94" t="e">
        <f aca="false" t="array" ref="AE2954:AN2954">_xlfn.torow(_xlfn.unique(_xlfn._xlws.filter(cat_table[Subsector],$E2954=cat_table[Sector],"")))</f>
        <v>#NAME?</v>
      </c>
      <c r="AF2954" s="94" t="e">
        <v>#NAME?</v>
      </c>
      <c r="AG2954" s="94" t="e">
        <v>#NAME?</v>
      </c>
      <c r="AH2954" s="94" t="e">
        <v>#NAME?</v>
      </c>
      <c r="AI2954" s="94" t="e">
        <v>#NAME?</v>
      </c>
      <c r="AJ2954" s="94" t="e">
        <v>#NAME?</v>
      </c>
      <c r="AK2954" s="94" t="e">
        <v>#NAME?</v>
      </c>
      <c r="AL2954" s="94" t="e">
        <v>#NAME?</v>
      </c>
      <c r="AM2954" s="94" t="e">
        <v>#NAME?</v>
      </c>
      <c r="AN2954" s="94" t="e">
        <v>#NAME?</v>
      </c>
      <c r="AO2954" s="94" t="e">
        <f aca="false" t="array" ref="AO2954:AO2954">_xlfn.torow(_xlfn.unique(_xlfn._xlws.filter(cat_table[Sub-subsector],($E2954=cat_table[Sector])*($F2954=cat_table[Subsector]),"")))</f>
        <v>#NAME?</v>
      </c>
    </row>
    <row r="2955" customFormat="false" ht="15" hidden="false" customHeight="true" outlineLevel="0" collapsed="false">
      <c r="A2955" s="193" t="s">
        <v>13262</v>
      </c>
      <c r="B2955" s="20" t="str">
        <f aca="false">INDEX(Table2[], MATCH(L2955, Location_ID!$D$2:$D$648, 0), 1)</f>
        <v>ad6b2e7f-09cc-407f-b639-def4f5495508</v>
      </c>
      <c r="C2955" s="193" t="s">
        <v>1366</v>
      </c>
      <c r="D2955" s="273" t="s">
        <v>354</v>
      </c>
      <c r="E2955" s="193" t="s">
        <v>7631</v>
      </c>
      <c r="F2955" s="193"/>
      <c r="G2955" s="193"/>
      <c r="H2955" s="196"/>
      <c r="I2955" s="193" t="s">
        <v>7631</v>
      </c>
      <c r="J2955" s="193"/>
      <c r="K2955" s="193" t="s">
        <v>7128</v>
      </c>
      <c r="L2955" s="193" t="s">
        <v>1839</v>
      </c>
      <c r="M2955" s="193" t="s">
        <v>7110</v>
      </c>
      <c r="N2955" s="193" t="s">
        <v>13226</v>
      </c>
      <c r="O2955" s="193" t="s">
        <v>13227</v>
      </c>
      <c r="P2955" s="219" t="n">
        <v>39814</v>
      </c>
      <c r="Q2955" s="219" t="n">
        <v>44196</v>
      </c>
      <c r="R2955" s="193"/>
      <c r="S2955" s="193" t="s">
        <v>7413</v>
      </c>
      <c r="T2955" s="193" t="n">
        <v>12.43</v>
      </c>
      <c r="U2955" s="193" t="n">
        <v>11.77</v>
      </c>
      <c r="V2955" s="193" t="n">
        <v>13.09</v>
      </c>
      <c r="W2955" s="193" t="s">
        <v>11461</v>
      </c>
      <c r="X2955" s="196"/>
      <c r="Y2955" s="196"/>
      <c r="Z2955" s="196" t="n">
        <v>1</v>
      </c>
      <c r="AE2955" s="94" t="e">
        <f aca="false" t="array" ref="AE2955:AI2955">_xlfn.torow(_xlfn.unique(_xlfn._xlws.filter(cat_table[Subsector],$E2955=cat_table[Sector],"")))</f>
        <v>#NAME?</v>
      </c>
      <c r="AF2955" s="94" t="e">
        <v>#NAME?</v>
      </c>
      <c r="AG2955" s="94" t="e">
        <v>#NAME?</v>
      </c>
      <c r="AH2955" s="94" t="e">
        <v>#NAME?</v>
      </c>
      <c r="AI2955" s="94" t="e">
        <v>#NAME?</v>
      </c>
      <c r="AO2955" s="94" t="e">
        <f aca="false" t="array" ref="AO2955:AO2955">_xlfn.torow(_xlfn.unique(_xlfn._xlws.filter(cat_table[Sub-subsector],($E2955=cat_table[Sector])*($F2955=cat_table[Subsector]),"")))</f>
        <v>#NAME?</v>
      </c>
    </row>
    <row r="2956" customFormat="false" ht="15" hidden="false" customHeight="true" outlineLevel="0" collapsed="false">
      <c r="A2956" s="193" t="s">
        <v>13263</v>
      </c>
      <c r="B2956" s="20" t="str">
        <f aca="false">INDEX(Table2[], MATCH(L2956, Location_ID!$D$2:$D$648, 0), 1)</f>
        <v>ad6b2e7f-09cc-407f-b639-def4f5495508</v>
      </c>
      <c r="C2956" s="193" t="s">
        <v>1366</v>
      </c>
      <c r="D2956" s="273" t="s">
        <v>354</v>
      </c>
      <c r="E2956" s="193" t="s">
        <v>7134</v>
      </c>
      <c r="F2956" s="193" t="s">
        <v>7477</v>
      </c>
      <c r="G2956" s="193" t="s">
        <v>13230</v>
      </c>
      <c r="H2956" s="196"/>
      <c r="I2956" s="193" t="s">
        <v>13231</v>
      </c>
      <c r="J2956" s="193" t="s">
        <v>13232</v>
      </c>
      <c r="K2956" s="193" t="s">
        <v>7128</v>
      </c>
      <c r="L2956" s="193" t="s">
        <v>1839</v>
      </c>
      <c r="M2956" s="193" t="s">
        <v>7110</v>
      </c>
      <c r="N2956" s="193" t="s">
        <v>13226</v>
      </c>
      <c r="O2956" s="193" t="s">
        <v>13227</v>
      </c>
      <c r="P2956" s="219" t="n">
        <v>39814</v>
      </c>
      <c r="Q2956" s="219" t="n">
        <v>44196</v>
      </c>
      <c r="R2956" s="193"/>
      <c r="S2956" s="193" t="s">
        <v>7413</v>
      </c>
      <c r="T2956" s="193" t="n">
        <v>2.39</v>
      </c>
      <c r="U2956" s="193" t="n">
        <v>2.37</v>
      </c>
      <c r="V2956" s="193" t="n">
        <v>2.41</v>
      </c>
      <c r="W2956" s="193" t="s">
        <v>11461</v>
      </c>
      <c r="X2956" s="196"/>
      <c r="Y2956" s="196"/>
      <c r="Z2956" s="196" t="n">
        <v>1</v>
      </c>
      <c r="AE2956" s="94" t="e">
        <f aca="false" t="array" ref="AE2956:AK2956">_xlfn.torow(_xlfn.unique(_xlfn._xlws.filter(cat_table[Subsector],$E2956=cat_table[Sector],"")))</f>
        <v>#NAME?</v>
      </c>
      <c r="AF2956" s="94" t="e">
        <v>#NAME?</v>
      </c>
      <c r="AG2956" s="94" t="e">
        <v>#NAME?</v>
      </c>
      <c r="AH2956" s="94" t="e">
        <v>#NAME?</v>
      </c>
      <c r="AI2956" s="94" t="e">
        <v>#NAME?</v>
      </c>
      <c r="AJ2956" s="94" t="e">
        <v>#NAME?</v>
      </c>
      <c r="AK2956" s="94" t="e">
        <v>#NAME?</v>
      </c>
      <c r="AO2956" s="94" t="e">
        <f aca="false" t="array" ref="AO2956:AP2956">_xlfn.torow(_xlfn.unique(_xlfn._xlws.filter(cat_table[Sub-subsector],($E2956=cat_table[Sector])*($F2956=cat_table[Subsector]),"")))</f>
        <v>#NAME?</v>
      </c>
      <c r="AP2956" s="94" t="e">
        <v>#NAME?</v>
      </c>
    </row>
    <row r="2957" customFormat="false" ht="15" hidden="false" customHeight="true" outlineLevel="0" collapsed="false">
      <c r="A2957" s="193" t="s">
        <v>13264</v>
      </c>
      <c r="B2957" s="20" t="str">
        <f aca="false">INDEX(Table2[], MATCH(L2957, Location_ID!$D$2:$D$648, 0), 1)</f>
        <v>ad6b2e7f-09cc-407f-b639-def4f5495508</v>
      </c>
      <c r="C2957" s="193" t="s">
        <v>1366</v>
      </c>
      <c r="D2957" s="273" t="s">
        <v>354</v>
      </c>
      <c r="E2957" s="193" t="s">
        <v>7134</v>
      </c>
      <c r="F2957" s="193" t="s">
        <v>7135</v>
      </c>
      <c r="G2957" s="193"/>
      <c r="H2957" s="196"/>
      <c r="I2957" s="193" t="s">
        <v>93</v>
      </c>
      <c r="J2957" s="193"/>
      <c r="K2957" s="193" t="s">
        <v>7128</v>
      </c>
      <c r="L2957" s="193" t="s">
        <v>1839</v>
      </c>
      <c r="M2957" s="193" t="s">
        <v>7110</v>
      </c>
      <c r="N2957" s="193" t="s">
        <v>13226</v>
      </c>
      <c r="O2957" s="193" t="s">
        <v>13227</v>
      </c>
      <c r="P2957" s="219" t="n">
        <v>39814</v>
      </c>
      <c r="Q2957" s="219" t="n">
        <v>44196</v>
      </c>
      <c r="R2957" s="193"/>
      <c r="S2957" s="193" t="s">
        <v>7413</v>
      </c>
      <c r="T2957" s="193" t="n">
        <v>16.63</v>
      </c>
      <c r="U2957" s="193" t="n">
        <v>15.77</v>
      </c>
      <c r="V2957" s="193" t="n">
        <v>17.49</v>
      </c>
      <c r="W2957" s="193" t="s">
        <v>11461</v>
      </c>
      <c r="X2957" s="196"/>
      <c r="Y2957" s="196"/>
      <c r="Z2957" s="196" t="n">
        <v>1</v>
      </c>
      <c r="AE2957" s="94" t="e">
        <f aca="false" t="array" ref="AE2957:AK2957">_xlfn.torow(_xlfn.unique(_xlfn._xlws.filter(cat_table[Subsector],$E2957=cat_table[Sector],"")))</f>
        <v>#NAME?</v>
      </c>
      <c r="AF2957" s="94" t="e">
        <v>#NAME?</v>
      </c>
      <c r="AG2957" s="94" t="e">
        <v>#NAME?</v>
      </c>
      <c r="AH2957" s="94" t="e">
        <v>#NAME?</v>
      </c>
      <c r="AI2957" s="94" t="e">
        <v>#NAME?</v>
      </c>
      <c r="AJ2957" s="94" t="e">
        <v>#NAME?</v>
      </c>
      <c r="AK2957" s="94" t="e">
        <v>#NAME?</v>
      </c>
      <c r="AO2957" s="94" t="e">
        <f aca="false" t="array" ref="AO2957:AT2957">_xlfn.torow(_xlfn.unique(_xlfn._xlws.filter(cat_table[Sub-subsector],($E2957=cat_table[Sector])*($F2957=cat_table[Subsector]),"")))</f>
        <v>#NAME?</v>
      </c>
      <c r="AP2957" s="94" t="e">
        <v>#NAME?</v>
      </c>
      <c r="AQ2957" s="94" t="e">
        <v>#NAME?</v>
      </c>
      <c r="AR2957" s="94" t="e">
        <v>#NAME?</v>
      </c>
      <c r="AS2957" s="94" t="e">
        <v>#NAME?</v>
      </c>
      <c r="AT2957" s="94" t="e">
        <v>#NAME?</v>
      </c>
    </row>
    <row r="2958" customFormat="false" ht="15" hidden="false" customHeight="true" outlineLevel="0" collapsed="false">
      <c r="A2958" s="193" t="s">
        <v>13265</v>
      </c>
      <c r="B2958" s="20" t="str">
        <f aca="false">INDEX(Table2[], MATCH(L2958, Location_ID!$D$2:$D$648, 0), 1)</f>
        <v>ad6b2e7f-09cc-407f-b639-def4f5495508</v>
      </c>
      <c r="C2958" s="193" t="s">
        <v>1366</v>
      </c>
      <c r="D2958" s="273" t="s">
        <v>354</v>
      </c>
      <c r="E2958" s="193" t="s">
        <v>7134</v>
      </c>
      <c r="F2958" s="193" t="s">
        <v>7135</v>
      </c>
      <c r="G2958" s="193"/>
      <c r="H2958" s="196"/>
      <c r="I2958" s="193" t="s">
        <v>13235</v>
      </c>
      <c r="J2958" s="193"/>
      <c r="K2958" s="193" t="s">
        <v>7128</v>
      </c>
      <c r="L2958" s="193" t="s">
        <v>1839</v>
      </c>
      <c r="M2958" s="193" t="s">
        <v>7110</v>
      </c>
      <c r="N2958" s="193" t="s">
        <v>13226</v>
      </c>
      <c r="O2958" s="193" t="s">
        <v>13227</v>
      </c>
      <c r="P2958" s="219" t="n">
        <v>39814</v>
      </c>
      <c r="Q2958" s="219" t="n">
        <v>44196</v>
      </c>
      <c r="R2958" s="193"/>
      <c r="S2958" s="193" t="s">
        <v>7413</v>
      </c>
      <c r="T2958" s="193" t="n">
        <v>2.47</v>
      </c>
      <c r="U2958" s="193" t="n">
        <v>2.45</v>
      </c>
      <c r="V2958" s="193" t="n">
        <v>2.49</v>
      </c>
      <c r="W2958" s="193" t="s">
        <v>11461</v>
      </c>
      <c r="X2958" s="196"/>
      <c r="Y2958" s="196"/>
      <c r="Z2958" s="196" t="n">
        <v>1</v>
      </c>
      <c r="AE2958" s="94" t="e">
        <f aca="false" t="array" ref="AE2958:AK2958">_xlfn.torow(_xlfn.unique(_xlfn._xlws.filter(cat_table[Subsector],$E2958=cat_table[Sector],"")))</f>
        <v>#NAME?</v>
      </c>
      <c r="AF2958" s="94" t="e">
        <v>#NAME?</v>
      </c>
      <c r="AG2958" s="94" t="e">
        <v>#NAME?</v>
      </c>
      <c r="AH2958" s="94" t="e">
        <v>#NAME?</v>
      </c>
      <c r="AI2958" s="94" t="e">
        <v>#NAME?</v>
      </c>
      <c r="AJ2958" s="94" t="e">
        <v>#NAME?</v>
      </c>
      <c r="AK2958" s="94" t="e">
        <v>#NAME?</v>
      </c>
      <c r="AO2958" s="94" t="e">
        <f aca="false" t="array" ref="AO2958:AT2958">_xlfn.torow(_xlfn.unique(_xlfn._xlws.filter(cat_table[Sub-subsector],($E2958=cat_table[Sector])*($F2958=cat_table[Subsector]),"")))</f>
        <v>#NAME?</v>
      </c>
      <c r="AP2958" s="94" t="e">
        <v>#NAME?</v>
      </c>
      <c r="AQ2958" s="94" t="e">
        <v>#NAME?</v>
      </c>
      <c r="AR2958" s="94" t="e">
        <v>#NAME?</v>
      </c>
      <c r="AS2958" s="94" t="e">
        <v>#NAME?</v>
      </c>
      <c r="AT2958" s="94" t="e">
        <v>#NAME?</v>
      </c>
    </row>
    <row r="2959" customFormat="false" ht="15" hidden="false" customHeight="true" outlineLevel="0" collapsed="false">
      <c r="A2959" s="193" t="s">
        <v>13266</v>
      </c>
      <c r="B2959" s="20" t="str">
        <f aca="false">INDEX(Table2[], MATCH(L2959, Location_ID!$D$2:$D$648, 0), 1)</f>
        <v>ad6b2e7f-09cc-407f-b639-def4f5495508</v>
      </c>
      <c r="C2959" s="193" t="s">
        <v>1366</v>
      </c>
      <c r="D2959" s="273" t="s">
        <v>354</v>
      </c>
      <c r="E2959" s="193" t="s">
        <v>7127</v>
      </c>
      <c r="F2959" s="193" t="s">
        <v>7683</v>
      </c>
      <c r="G2959" s="193" t="s">
        <v>7991</v>
      </c>
      <c r="H2959" s="196"/>
      <c r="I2959" s="193" t="s">
        <v>13237</v>
      </c>
      <c r="J2959" s="193"/>
      <c r="K2959" s="193" t="s">
        <v>7128</v>
      </c>
      <c r="L2959" s="193" t="s">
        <v>1839</v>
      </c>
      <c r="M2959" s="193" t="s">
        <v>7110</v>
      </c>
      <c r="N2959" s="193" t="s">
        <v>13226</v>
      </c>
      <c r="O2959" s="193" t="s">
        <v>13227</v>
      </c>
      <c r="P2959" s="219" t="n">
        <v>39814</v>
      </c>
      <c r="Q2959" s="219" t="n">
        <v>44196</v>
      </c>
      <c r="R2959" s="193"/>
      <c r="S2959" s="193" t="s">
        <v>7413</v>
      </c>
      <c r="T2959" s="193" t="n">
        <v>2.98</v>
      </c>
      <c r="U2959" s="193" t="n">
        <v>2.89</v>
      </c>
      <c r="V2959" s="193" t="n">
        <v>3.07</v>
      </c>
      <c r="W2959" s="193" t="s">
        <v>11461</v>
      </c>
      <c r="X2959" s="196"/>
      <c r="Y2959" s="196"/>
      <c r="Z2959" s="196" t="n">
        <v>1</v>
      </c>
      <c r="AE2959" s="94" t="e">
        <f aca="false" t="array" ref="AE2959:AG2959">_xlfn.torow(_xlfn.unique(_xlfn._xlws.filter(cat_table[Subsector],$E2959=cat_table[Sector],"")))</f>
        <v>#NAME?</v>
      </c>
      <c r="AF2959" s="94" t="e">
        <v>#NAME?</v>
      </c>
      <c r="AG2959" s="94" t="e">
        <v>#NAME?</v>
      </c>
      <c r="AO2959" s="94" t="e">
        <f aca="false" t="array" ref="AO2959:AP2959">_xlfn.torow(_xlfn.unique(_xlfn._xlws.filter(cat_table[Sub-subsector],($E2959=cat_table[Sector])*($F2959=cat_table[Subsector]),"")))</f>
        <v>#NAME?</v>
      </c>
      <c r="AP2959" s="94" t="e">
        <v>#NAME?</v>
      </c>
    </row>
    <row r="2960" customFormat="false" ht="15" hidden="false" customHeight="true" outlineLevel="0" collapsed="false">
      <c r="A2960" s="193" t="s">
        <v>13267</v>
      </c>
      <c r="B2960" s="20" t="str">
        <f aca="false">INDEX(Table2[], MATCH(L2960, Location_ID!$D$2:$D$648, 0), 1)</f>
        <v>1e0063cc-c59a-4e26-ac14-929652171c76</v>
      </c>
      <c r="C2960" s="193" t="s">
        <v>1366</v>
      </c>
      <c r="D2960" s="273" t="s">
        <v>354</v>
      </c>
      <c r="E2960" s="193" t="s">
        <v>43</v>
      </c>
      <c r="F2960" s="193"/>
      <c r="G2960" s="193"/>
      <c r="H2960" s="196"/>
      <c r="I2960" s="193" t="s">
        <v>43</v>
      </c>
      <c r="J2960" s="193"/>
      <c r="K2960" s="193" t="s">
        <v>7128</v>
      </c>
      <c r="L2960" s="193" t="s">
        <v>2882</v>
      </c>
      <c r="M2960" s="193" t="s">
        <v>7110</v>
      </c>
      <c r="N2960" s="193" t="s">
        <v>13226</v>
      </c>
      <c r="O2960" s="193" t="s">
        <v>13227</v>
      </c>
      <c r="P2960" s="219" t="n">
        <v>39814</v>
      </c>
      <c r="Q2960" s="219" t="n">
        <v>44196</v>
      </c>
      <c r="R2960" s="193"/>
      <c r="S2960" s="193" t="s">
        <v>7413</v>
      </c>
      <c r="T2960" s="193" t="n">
        <v>1.83</v>
      </c>
      <c r="U2960" s="193" t="n">
        <v>1.78</v>
      </c>
      <c r="V2960" s="193" t="n">
        <v>1.88</v>
      </c>
      <c r="W2960" s="193" t="s">
        <v>11461</v>
      </c>
      <c r="X2960" s="196"/>
      <c r="Y2960" s="196"/>
      <c r="Z2960" s="196" t="n">
        <v>1</v>
      </c>
      <c r="AE2960" s="94" t="e">
        <f aca="false" t="array" ref="AE2960:AN2960">_xlfn.torow(_xlfn.unique(_xlfn._xlws.filter(cat_table[Subsector],$E2960=cat_table[Sector],"")))</f>
        <v>#NAME?</v>
      </c>
      <c r="AF2960" s="94" t="e">
        <v>#NAME?</v>
      </c>
      <c r="AG2960" s="94" t="e">
        <v>#NAME?</v>
      </c>
      <c r="AH2960" s="94" t="e">
        <v>#NAME?</v>
      </c>
      <c r="AI2960" s="94" t="e">
        <v>#NAME?</v>
      </c>
      <c r="AJ2960" s="94" t="e">
        <v>#NAME?</v>
      </c>
      <c r="AK2960" s="94" t="e">
        <v>#NAME?</v>
      </c>
      <c r="AL2960" s="94" t="e">
        <v>#NAME?</v>
      </c>
      <c r="AM2960" s="94" t="e">
        <v>#NAME?</v>
      </c>
      <c r="AN2960" s="94" t="e">
        <v>#NAME?</v>
      </c>
      <c r="AO2960" s="94" t="e">
        <f aca="false" t="array" ref="AO2960:AO2960">_xlfn.torow(_xlfn.unique(_xlfn._xlws.filter(cat_table[Sub-subsector],($E2960=cat_table[Sector])*($F2960=cat_table[Subsector]),"")))</f>
        <v>#NAME?</v>
      </c>
    </row>
    <row r="2961" customFormat="false" ht="15" hidden="false" customHeight="true" outlineLevel="0" collapsed="false">
      <c r="A2961" s="193" t="s">
        <v>13268</v>
      </c>
      <c r="B2961" s="20" t="str">
        <f aca="false">INDEX(Table2[], MATCH(L2961, Location_ID!$D$2:$D$648, 0), 1)</f>
        <v>1e0063cc-c59a-4e26-ac14-929652171c76</v>
      </c>
      <c r="C2961" s="193" t="s">
        <v>1366</v>
      </c>
      <c r="D2961" s="273" t="s">
        <v>354</v>
      </c>
      <c r="E2961" s="193" t="s">
        <v>7631</v>
      </c>
      <c r="F2961" s="193"/>
      <c r="G2961" s="193"/>
      <c r="H2961" s="196"/>
      <c r="I2961" s="193" t="s">
        <v>7631</v>
      </c>
      <c r="J2961" s="193"/>
      <c r="K2961" s="193" t="s">
        <v>7128</v>
      </c>
      <c r="L2961" s="193" t="s">
        <v>2882</v>
      </c>
      <c r="M2961" s="193" t="s">
        <v>7110</v>
      </c>
      <c r="N2961" s="193" t="s">
        <v>13226</v>
      </c>
      <c r="O2961" s="193" t="s">
        <v>13227</v>
      </c>
      <c r="P2961" s="219" t="n">
        <v>39814</v>
      </c>
      <c r="Q2961" s="219" t="n">
        <v>44196</v>
      </c>
      <c r="R2961" s="193"/>
      <c r="S2961" s="193" t="s">
        <v>7413</v>
      </c>
      <c r="T2961" s="193" t="n">
        <v>0.78</v>
      </c>
      <c r="U2961" s="193" t="n">
        <v>0.77</v>
      </c>
      <c r="V2961" s="193" t="n">
        <v>0.79</v>
      </c>
      <c r="W2961" s="193" t="s">
        <v>11461</v>
      </c>
      <c r="X2961" s="196"/>
      <c r="Y2961" s="196"/>
      <c r="Z2961" s="196" t="n">
        <v>1</v>
      </c>
      <c r="AE2961" s="94" t="e">
        <f aca="false" t="array" ref="AE2961:AI2961">_xlfn.torow(_xlfn.unique(_xlfn._xlws.filter(cat_table[Subsector],$E2961=cat_table[Sector],"")))</f>
        <v>#NAME?</v>
      </c>
      <c r="AF2961" s="94" t="e">
        <v>#NAME?</v>
      </c>
      <c r="AG2961" s="94" t="e">
        <v>#NAME?</v>
      </c>
      <c r="AH2961" s="94" t="e">
        <v>#NAME?</v>
      </c>
      <c r="AI2961" s="94" t="e">
        <v>#NAME?</v>
      </c>
      <c r="AO2961" s="94" t="e">
        <f aca="false" t="array" ref="AO2961:AO2961">_xlfn.torow(_xlfn.unique(_xlfn._xlws.filter(cat_table[Sub-subsector],($E2961=cat_table[Sector])*($F2961=cat_table[Subsector]),"")))</f>
        <v>#NAME?</v>
      </c>
    </row>
    <row r="2962" customFormat="false" ht="15" hidden="false" customHeight="true" outlineLevel="0" collapsed="false">
      <c r="A2962" s="193" t="s">
        <v>13269</v>
      </c>
      <c r="B2962" s="20" t="str">
        <f aca="false">INDEX(Table2[], MATCH(L2962, Location_ID!$D$2:$D$648, 0), 1)</f>
        <v>1e0063cc-c59a-4e26-ac14-929652171c76</v>
      </c>
      <c r="C2962" s="193" t="s">
        <v>1366</v>
      </c>
      <c r="D2962" s="273" t="s">
        <v>354</v>
      </c>
      <c r="E2962" s="193" t="s">
        <v>7134</v>
      </c>
      <c r="F2962" s="193" t="s">
        <v>7477</v>
      </c>
      <c r="G2962" s="193" t="s">
        <v>13230</v>
      </c>
      <c r="H2962" s="196"/>
      <c r="I2962" s="193" t="s">
        <v>13231</v>
      </c>
      <c r="J2962" s="193" t="s">
        <v>13232</v>
      </c>
      <c r="K2962" s="193" t="s">
        <v>7128</v>
      </c>
      <c r="L2962" s="193" t="s">
        <v>2882</v>
      </c>
      <c r="M2962" s="193" t="s">
        <v>7110</v>
      </c>
      <c r="N2962" s="193" t="s">
        <v>13226</v>
      </c>
      <c r="O2962" s="193" t="s">
        <v>13227</v>
      </c>
      <c r="P2962" s="219" t="n">
        <v>39814</v>
      </c>
      <c r="Q2962" s="219" t="n">
        <v>44196</v>
      </c>
      <c r="R2962" s="193"/>
      <c r="S2962" s="193" t="s">
        <v>7413</v>
      </c>
      <c r="T2962" s="193" t="n">
        <v>0.06</v>
      </c>
      <c r="U2962" s="193" t="n">
        <v>0.06</v>
      </c>
      <c r="V2962" s="193" t="n">
        <v>0.06</v>
      </c>
      <c r="W2962" s="193" t="s">
        <v>11461</v>
      </c>
      <c r="X2962" s="196"/>
      <c r="Y2962" s="196"/>
      <c r="Z2962" s="196" t="n">
        <v>1</v>
      </c>
      <c r="AE2962" s="94" t="e">
        <f aca="false" t="array" ref="AE2962:AK2962">_xlfn.torow(_xlfn.unique(_xlfn._xlws.filter(cat_table[Subsector],$E2962=cat_table[Sector],"")))</f>
        <v>#NAME?</v>
      </c>
      <c r="AF2962" s="94" t="e">
        <v>#NAME?</v>
      </c>
      <c r="AG2962" s="94" t="e">
        <v>#NAME?</v>
      </c>
      <c r="AH2962" s="94" t="e">
        <v>#NAME?</v>
      </c>
      <c r="AI2962" s="94" t="e">
        <v>#NAME?</v>
      </c>
      <c r="AJ2962" s="94" t="e">
        <v>#NAME?</v>
      </c>
      <c r="AK2962" s="94" t="e">
        <v>#NAME?</v>
      </c>
      <c r="AO2962" s="94" t="e">
        <f aca="false" t="array" ref="AO2962:AP2962">_xlfn.torow(_xlfn.unique(_xlfn._xlws.filter(cat_table[Sub-subsector],($E2962=cat_table[Sector])*($F2962=cat_table[Subsector]),"")))</f>
        <v>#NAME?</v>
      </c>
      <c r="AP2962" s="94" t="e">
        <v>#NAME?</v>
      </c>
    </row>
    <row r="2963" customFormat="false" ht="15" hidden="false" customHeight="true" outlineLevel="0" collapsed="false">
      <c r="A2963" s="193" t="s">
        <v>13270</v>
      </c>
      <c r="B2963" s="20" t="str">
        <f aca="false">INDEX(Table2[], MATCH(L2963, Location_ID!$D$2:$D$648, 0), 1)</f>
        <v>1e0063cc-c59a-4e26-ac14-929652171c76</v>
      </c>
      <c r="C2963" s="193" t="s">
        <v>1366</v>
      </c>
      <c r="D2963" s="273" t="s">
        <v>354</v>
      </c>
      <c r="E2963" s="193" t="s">
        <v>7134</v>
      </c>
      <c r="F2963" s="193" t="s">
        <v>7135</v>
      </c>
      <c r="G2963" s="193"/>
      <c r="H2963" s="196"/>
      <c r="I2963" s="193" t="s">
        <v>93</v>
      </c>
      <c r="J2963" s="193"/>
      <c r="K2963" s="193" t="s">
        <v>7128</v>
      </c>
      <c r="L2963" s="193" t="s">
        <v>2882</v>
      </c>
      <c r="M2963" s="193" t="s">
        <v>7110</v>
      </c>
      <c r="N2963" s="193" t="s">
        <v>13226</v>
      </c>
      <c r="O2963" s="193" t="s">
        <v>13227</v>
      </c>
      <c r="P2963" s="219" t="n">
        <v>39814</v>
      </c>
      <c r="Q2963" s="219" t="n">
        <v>44196</v>
      </c>
      <c r="R2963" s="193"/>
      <c r="S2963" s="193" t="s">
        <v>7413</v>
      </c>
      <c r="T2963" s="193" t="n">
        <v>0.2</v>
      </c>
      <c r="U2963" s="193" t="n">
        <v>0.2</v>
      </c>
      <c r="V2963" s="193" t="n">
        <v>0.2</v>
      </c>
      <c r="W2963" s="193" t="s">
        <v>11461</v>
      </c>
      <c r="X2963" s="196"/>
      <c r="Y2963" s="196"/>
      <c r="Z2963" s="196" t="n">
        <v>1</v>
      </c>
      <c r="AE2963" s="94" t="e">
        <f aca="false" t="array" ref="AE2963:AK2963">_xlfn.torow(_xlfn.unique(_xlfn._xlws.filter(cat_table[Subsector],$E2963=cat_table[Sector],"")))</f>
        <v>#NAME?</v>
      </c>
      <c r="AF2963" s="94" t="e">
        <v>#NAME?</v>
      </c>
      <c r="AG2963" s="94" t="e">
        <v>#NAME?</v>
      </c>
      <c r="AH2963" s="94" t="e">
        <v>#NAME?</v>
      </c>
      <c r="AI2963" s="94" t="e">
        <v>#NAME?</v>
      </c>
      <c r="AJ2963" s="94" t="e">
        <v>#NAME?</v>
      </c>
      <c r="AK2963" s="94" t="e">
        <v>#NAME?</v>
      </c>
      <c r="AO2963" s="94" t="e">
        <f aca="false" t="array" ref="AO2963:AT2963">_xlfn.torow(_xlfn.unique(_xlfn._xlws.filter(cat_table[Sub-subsector],($E2963=cat_table[Sector])*($F2963=cat_table[Subsector]),"")))</f>
        <v>#NAME?</v>
      </c>
      <c r="AP2963" s="94" t="e">
        <v>#NAME?</v>
      </c>
      <c r="AQ2963" s="94" t="e">
        <v>#NAME?</v>
      </c>
      <c r="AR2963" s="94" t="e">
        <v>#NAME?</v>
      </c>
      <c r="AS2963" s="94" t="e">
        <v>#NAME?</v>
      </c>
      <c r="AT2963" s="94" t="e">
        <v>#NAME?</v>
      </c>
    </row>
    <row r="2964" customFormat="false" ht="15" hidden="false" customHeight="true" outlineLevel="0" collapsed="false">
      <c r="A2964" s="193" t="s">
        <v>13271</v>
      </c>
      <c r="B2964" s="20" t="str">
        <f aca="false">INDEX(Table2[], MATCH(L2964, Location_ID!$D$2:$D$648, 0), 1)</f>
        <v>1e0063cc-c59a-4e26-ac14-929652171c76</v>
      </c>
      <c r="C2964" s="193" t="s">
        <v>1366</v>
      </c>
      <c r="D2964" s="273" t="s">
        <v>354</v>
      </c>
      <c r="E2964" s="193" t="s">
        <v>7134</v>
      </c>
      <c r="F2964" s="193" t="s">
        <v>7135</v>
      </c>
      <c r="G2964" s="193"/>
      <c r="H2964" s="196"/>
      <c r="I2964" s="193" t="s">
        <v>13235</v>
      </c>
      <c r="J2964" s="193"/>
      <c r="K2964" s="193" t="s">
        <v>7128</v>
      </c>
      <c r="L2964" s="193" t="s">
        <v>2882</v>
      </c>
      <c r="M2964" s="193" t="s">
        <v>7110</v>
      </c>
      <c r="N2964" s="193" t="s">
        <v>13226</v>
      </c>
      <c r="O2964" s="193" t="s">
        <v>13227</v>
      </c>
      <c r="P2964" s="219" t="n">
        <v>39814</v>
      </c>
      <c r="Q2964" s="219" t="n">
        <v>44196</v>
      </c>
      <c r="R2964" s="193"/>
      <c r="S2964" s="193" t="s">
        <v>7413</v>
      </c>
      <c r="T2964" s="193" t="n">
        <v>0.51</v>
      </c>
      <c r="U2964" s="193" t="n">
        <v>0.49</v>
      </c>
      <c r="V2964" s="193" t="n">
        <v>0.53</v>
      </c>
      <c r="W2964" s="193" t="s">
        <v>11461</v>
      </c>
      <c r="X2964" s="196"/>
      <c r="Y2964" s="196"/>
      <c r="Z2964" s="196" t="n">
        <v>1</v>
      </c>
      <c r="AE2964" s="94" t="e">
        <f aca="false" t="array" ref="AE2964:AK2964">_xlfn.torow(_xlfn.unique(_xlfn._xlws.filter(cat_table[Subsector],$E2964=cat_table[Sector],"")))</f>
        <v>#NAME?</v>
      </c>
      <c r="AF2964" s="94" t="e">
        <v>#NAME?</v>
      </c>
      <c r="AG2964" s="94" t="e">
        <v>#NAME?</v>
      </c>
      <c r="AH2964" s="94" t="e">
        <v>#NAME?</v>
      </c>
      <c r="AI2964" s="94" t="e">
        <v>#NAME?</v>
      </c>
      <c r="AJ2964" s="94" t="e">
        <v>#NAME?</v>
      </c>
      <c r="AK2964" s="94" t="e">
        <v>#NAME?</v>
      </c>
      <c r="AO2964" s="94" t="e">
        <f aca="false" t="array" ref="AO2964:AT2964">_xlfn.torow(_xlfn.unique(_xlfn._xlws.filter(cat_table[Sub-subsector],($E2964=cat_table[Sector])*($F2964=cat_table[Subsector]),"")))</f>
        <v>#NAME?</v>
      </c>
      <c r="AP2964" s="94" t="e">
        <v>#NAME?</v>
      </c>
      <c r="AQ2964" s="94" t="e">
        <v>#NAME?</v>
      </c>
      <c r="AR2964" s="94" t="e">
        <v>#NAME?</v>
      </c>
      <c r="AS2964" s="94" t="e">
        <v>#NAME?</v>
      </c>
      <c r="AT2964" s="94" t="e">
        <v>#NAME?</v>
      </c>
    </row>
    <row r="2965" customFormat="false" ht="15" hidden="false" customHeight="true" outlineLevel="0" collapsed="false">
      <c r="A2965" s="193" t="s">
        <v>13272</v>
      </c>
      <c r="B2965" s="20" t="str">
        <f aca="false">INDEX(Table2[], MATCH(L2965, Location_ID!$D$2:$D$648, 0), 1)</f>
        <v>1e0063cc-c59a-4e26-ac14-929652171c76</v>
      </c>
      <c r="C2965" s="193" t="s">
        <v>1366</v>
      </c>
      <c r="D2965" s="273" t="s">
        <v>354</v>
      </c>
      <c r="E2965" s="193" t="s">
        <v>7127</v>
      </c>
      <c r="F2965" s="193" t="s">
        <v>7683</v>
      </c>
      <c r="G2965" s="193" t="s">
        <v>7991</v>
      </c>
      <c r="H2965" s="196"/>
      <c r="I2965" s="193" t="s">
        <v>13237</v>
      </c>
      <c r="J2965" s="193"/>
      <c r="K2965" s="193" t="s">
        <v>7128</v>
      </c>
      <c r="L2965" s="193" t="s">
        <v>2882</v>
      </c>
      <c r="M2965" s="193" t="s">
        <v>7110</v>
      </c>
      <c r="N2965" s="193" t="s">
        <v>13226</v>
      </c>
      <c r="O2965" s="193" t="s">
        <v>13227</v>
      </c>
      <c r="P2965" s="219" t="n">
        <v>39814</v>
      </c>
      <c r="Q2965" s="219" t="n">
        <v>44196</v>
      </c>
      <c r="R2965" s="193"/>
      <c r="S2965" s="193" t="s">
        <v>7413</v>
      </c>
      <c r="T2965" s="193" t="n">
        <v>6.65</v>
      </c>
      <c r="U2965" s="193" t="n">
        <v>6.27</v>
      </c>
      <c r="V2965" s="193" t="n">
        <v>7.03</v>
      </c>
      <c r="W2965" s="193" t="s">
        <v>11461</v>
      </c>
      <c r="X2965" s="196"/>
      <c r="Y2965" s="196"/>
      <c r="Z2965" s="196" t="n">
        <v>1</v>
      </c>
      <c r="AE2965" s="94" t="e">
        <f aca="false" t="array" ref="AE2965:AG2965">_xlfn.torow(_xlfn.unique(_xlfn._xlws.filter(cat_table[Subsector],$E2965=cat_table[Sector],"")))</f>
        <v>#NAME?</v>
      </c>
      <c r="AF2965" s="94" t="e">
        <v>#NAME?</v>
      </c>
      <c r="AG2965" s="94" t="e">
        <v>#NAME?</v>
      </c>
      <c r="AO2965" s="94" t="e">
        <f aca="false" t="array" ref="AO2965:AP2965">_xlfn.torow(_xlfn.unique(_xlfn._xlws.filter(cat_table[Sub-subsector],($E2965=cat_table[Sector])*($F2965=cat_table[Subsector]),"")))</f>
        <v>#NAME?</v>
      </c>
      <c r="AP2965" s="94" t="e">
        <v>#NAME?</v>
      </c>
    </row>
    <row r="2966" customFormat="false" ht="15" hidden="false" customHeight="true" outlineLevel="0" collapsed="false">
      <c r="A2966" s="193" t="s">
        <v>13273</v>
      </c>
      <c r="B2966" s="20" t="str">
        <f aca="false">INDEX(Table2[], MATCH(L2966, Location_ID!$D$2:$D$648, 0), 1)</f>
        <v>cbb29223-9912-45a6-b911-fb2ca275f3ea</v>
      </c>
      <c r="C2966" s="193" t="s">
        <v>1366</v>
      </c>
      <c r="D2966" s="273" t="s">
        <v>354</v>
      </c>
      <c r="E2966" s="193" t="s">
        <v>43</v>
      </c>
      <c r="F2966" s="193"/>
      <c r="G2966" s="193"/>
      <c r="H2966" s="196"/>
      <c r="I2966" s="193" t="s">
        <v>43</v>
      </c>
      <c r="J2966" s="193"/>
      <c r="K2966" s="193" t="s">
        <v>7128</v>
      </c>
      <c r="L2966" s="193" t="s">
        <v>2885</v>
      </c>
      <c r="M2966" s="193" t="s">
        <v>7110</v>
      </c>
      <c r="N2966" s="193" t="s">
        <v>13226</v>
      </c>
      <c r="O2966" s="193" t="s">
        <v>13227</v>
      </c>
      <c r="P2966" s="219" t="n">
        <v>39814</v>
      </c>
      <c r="Q2966" s="219" t="n">
        <v>44196</v>
      </c>
      <c r="R2966" s="193"/>
      <c r="S2966" s="193" t="s">
        <v>7413</v>
      </c>
      <c r="T2966" s="193" t="n">
        <v>0.02</v>
      </c>
      <c r="U2966" s="193" t="n">
        <v>0.02</v>
      </c>
      <c r="V2966" s="193" t="n">
        <v>0.02</v>
      </c>
      <c r="W2966" s="193" t="s">
        <v>11461</v>
      </c>
      <c r="X2966" s="196"/>
      <c r="Y2966" s="196"/>
      <c r="Z2966" s="196" t="n">
        <v>1</v>
      </c>
      <c r="AE2966" s="94" t="e">
        <f aca="false" t="array" ref="AE2966:AN2966">_xlfn.torow(_xlfn.unique(_xlfn._xlws.filter(cat_table[Subsector],$E2966=cat_table[Sector],"")))</f>
        <v>#NAME?</v>
      </c>
      <c r="AF2966" s="94" t="e">
        <v>#NAME?</v>
      </c>
      <c r="AG2966" s="94" t="e">
        <v>#NAME?</v>
      </c>
      <c r="AH2966" s="94" t="e">
        <v>#NAME?</v>
      </c>
      <c r="AI2966" s="94" t="e">
        <v>#NAME?</v>
      </c>
      <c r="AJ2966" s="94" t="e">
        <v>#NAME?</v>
      </c>
      <c r="AK2966" s="94" t="e">
        <v>#NAME?</v>
      </c>
      <c r="AL2966" s="94" t="e">
        <v>#NAME?</v>
      </c>
      <c r="AM2966" s="94" t="e">
        <v>#NAME?</v>
      </c>
      <c r="AN2966" s="94" t="e">
        <v>#NAME?</v>
      </c>
      <c r="AO2966" s="94" t="e">
        <f aca="false" t="array" ref="AO2966:AO2966">_xlfn.torow(_xlfn.unique(_xlfn._xlws.filter(cat_table[Sub-subsector],($E2966=cat_table[Sector])*($F2966=cat_table[Subsector]),"")))</f>
        <v>#NAME?</v>
      </c>
    </row>
    <row r="2967" customFormat="false" ht="15" hidden="false" customHeight="true" outlineLevel="0" collapsed="false">
      <c r="A2967" s="193" t="s">
        <v>13274</v>
      </c>
      <c r="B2967" s="20" t="str">
        <f aca="false">INDEX(Table2[], MATCH(L2967, Location_ID!$D$2:$D$648, 0), 1)</f>
        <v>cbb29223-9912-45a6-b911-fb2ca275f3ea</v>
      </c>
      <c r="C2967" s="193" t="s">
        <v>1366</v>
      </c>
      <c r="D2967" s="273" t="s">
        <v>354</v>
      </c>
      <c r="E2967" s="193" t="s">
        <v>7631</v>
      </c>
      <c r="F2967" s="193"/>
      <c r="G2967" s="193"/>
      <c r="H2967" s="196"/>
      <c r="I2967" s="193" t="s">
        <v>7631</v>
      </c>
      <c r="J2967" s="193"/>
      <c r="K2967" s="193" t="s">
        <v>7128</v>
      </c>
      <c r="L2967" s="193" t="s">
        <v>2885</v>
      </c>
      <c r="M2967" s="193" t="s">
        <v>7110</v>
      </c>
      <c r="N2967" s="193" t="s">
        <v>13226</v>
      </c>
      <c r="O2967" s="193" t="s">
        <v>13227</v>
      </c>
      <c r="P2967" s="219" t="n">
        <v>39814</v>
      </c>
      <c r="Q2967" s="219" t="n">
        <v>44196</v>
      </c>
      <c r="R2967" s="193"/>
      <c r="S2967" s="193" t="s">
        <v>7413</v>
      </c>
      <c r="T2967" s="193" t="n">
        <v>0.02</v>
      </c>
      <c r="U2967" s="193" t="n">
        <v>0.02</v>
      </c>
      <c r="V2967" s="193" t="n">
        <v>0.02</v>
      </c>
      <c r="W2967" s="193" t="s">
        <v>11461</v>
      </c>
      <c r="X2967" s="196"/>
      <c r="Y2967" s="196"/>
      <c r="Z2967" s="196" t="n">
        <v>1</v>
      </c>
      <c r="AE2967" s="94" t="e">
        <f aca="false" t="array" ref="AE2967:AI2967">_xlfn.torow(_xlfn.unique(_xlfn._xlws.filter(cat_table[Subsector],$E2967=cat_table[Sector],"")))</f>
        <v>#NAME?</v>
      </c>
      <c r="AF2967" s="94" t="e">
        <v>#NAME?</v>
      </c>
      <c r="AG2967" s="94" t="e">
        <v>#NAME?</v>
      </c>
      <c r="AH2967" s="94" t="e">
        <v>#NAME?</v>
      </c>
      <c r="AI2967" s="94" t="e">
        <v>#NAME?</v>
      </c>
      <c r="AO2967" s="94" t="e">
        <f aca="false" t="array" ref="AO2967:AO2967">_xlfn.torow(_xlfn.unique(_xlfn._xlws.filter(cat_table[Sub-subsector],($E2967=cat_table[Sector])*($F2967=cat_table[Subsector]),"")))</f>
        <v>#NAME?</v>
      </c>
    </row>
    <row r="2968" customFormat="false" ht="15" hidden="false" customHeight="true" outlineLevel="0" collapsed="false">
      <c r="A2968" s="193" t="s">
        <v>13275</v>
      </c>
      <c r="B2968" s="20" t="str">
        <f aca="false">INDEX(Table2[], MATCH(L2968, Location_ID!$D$2:$D$648, 0), 1)</f>
        <v>cbb29223-9912-45a6-b911-fb2ca275f3ea</v>
      </c>
      <c r="C2968" s="193" t="s">
        <v>1366</v>
      </c>
      <c r="D2968" s="273" t="s">
        <v>354</v>
      </c>
      <c r="E2968" s="193" t="s">
        <v>7134</v>
      </c>
      <c r="F2968" s="193" t="s">
        <v>7477</v>
      </c>
      <c r="G2968" s="193" t="s">
        <v>13230</v>
      </c>
      <c r="H2968" s="196"/>
      <c r="I2968" s="193" t="s">
        <v>13231</v>
      </c>
      <c r="J2968" s="193" t="s">
        <v>13232</v>
      </c>
      <c r="K2968" s="193" t="s">
        <v>7128</v>
      </c>
      <c r="L2968" s="193" t="s">
        <v>2885</v>
      </c>
      <c r="M2968" s="193" t="s">
        <v>7110</v>
      </c>
      <c r="N2968" s="193" t="s">
        <v>13226</v>
      </c>
      <c r="O2968" s="193" t="s">
        <v>13227</v>
      </c>
      <c r="P2968" s="219" t="n">
        <v>39814</v>
      </c>
      <c r="Q2968" s="219" t="n">
        <v>44196</v>
      </c>
      <c r="R2968" s="193"/>
      <c r="S2968" s="193" t="s">
        <v>7413</v>
      </c>
      <c r="T2968" s="193" t="n">
        <v>0.08</v>
      </c>
      <c r="U2968" s="193" t="n">
        <v>0.08</v>
      </c>
      <c r="V2968" s="193" t="n">
        <v>0.08</v>
      </c>
      <c r="W2968" s="193" t="s">
        <v>11461</v>
      </c>
      <c r="X2968" s="196"/>
      <c r="Y2968" s="196"/>
      <c r="Z2968" s="196" t="n">
        <v>1</v>
      </c>
      <c r="AE2968" s="94" t="e">
        <f aca="false" t="array" ref="AE2968:AK2968">_xlfn.torow(_xlfn.unique(_xlfn._xlws.filter(cat_table[Subsector],$E2968=cat_table[Sector],"")))</f>
        <v>#NAME?</v>
      </c>
      <c r="AF2968" s="94" t="e">
        <v>#NAME?</v>
      </c>
      <c r="AG2968" s="94" t="e">
        <v>#NAME?</v>
      </c>
      <c r="AH2968" s="94" t="e">
        <v>#NAME?</v>
      </c>
      <c r="AI2968" s="94" t="e">
        <v>#NAME?</v>
      </c>
      <c r="AJ2968" s="94" t="e">
        <v>#NAME?</v>
      </c>
      <c r="AK2968" s="94" t="e">
        <v>#NAME?</v>
      </c>
      <c r="AO2968" s="94" t="e">
        <f aca="false" t="array" ref="AO2968:AP2968">_xlfn.torow(_xlfn.unique(_xlfn._xlws.filter(cat_table[Sub-subsector],($E2968=cat_table[Sector])*($F2968=cat_table[Subsector]),"")))</f>
        <v>#NAME?</v>
      </c>
      <c r="AP2968" s="94" t="e">
        <v>#NAME?</v>
      </c>
    </row>
    <row r="2969" customFormat="false" ht="15" hidden="false" customHeight="true" outlineLevel="0" collapsed="false">
      <c r="A2969" s="193" t="s">
        <v>13276</v>
      </c>
      <c r="B2969" s="20" t="str">
        <f aca="false">INDEX(Table2[], MATCH(L2969, Location_ID!$D$2:$D$648, 0), 1)</f>
        <v>cbb29223-9912-45a6-b911-fb2ca275f3ea</v>
      </c>
      <c r="C2969" s="193" t="s">
        <v>1366</v>
      </c>
      <c r="D2969" s="273" t="s">
        <v>354</v>
      </c>
      <c r="E2969" s="193" t="s">
        <v>7134</v>
      </c>
      <c r="F2969" s="193" t="s">
        <v>7135</v>
      </c>
      <c r="G2969" s="193"/>
      <c r="H2969" s="196"/>
      <c r="I2969" s="193" t="s">
        <v>13235</v>
      </c>
      <c r="J2969" s="193"/>
      <c r="K2969" s="193" t="s">
        <v>7128</v>
      </c>
      <c r="L2969" s="193" t="s">
        <v>2885</v>
      </c>
      <c r="M2969" s="193" t="s">
        <v>7110</v>
      </c>
      <c r="N2969" s="193" t="s">
        <v>13226</v>
      </c>
      <c r="O2969" s="193" t="s">
        <v>13227</v>
      </c>
      <c r="P2969" s="219" t="n">
        <v>39814</v>
      </c>
      <c r="Q2969" s="219" t="n">
        <v>44196</v>
      </c>
      <c r="R2969" s="193"/>
      <c r="S2969" s="193" t="s">
        <v>7413</v>
      </c>
      <c r="T2969" s="193" t="n">
        <v>0.06</v>
      </c>
      <c r="U2969" s="193" t="n">
        <v>0.06</v>
      </c>
      <c r="V2969" s="193" t="n">
        <v>0.06</v>
      </c>
      <c r="W2969" s="193" t="s">
        <v>11461</v>
      </c>
      <c r="X2969" s="196"/>
      <c r="Y2969" s="196"/>
      <c r="Z2969" s="196" t="n">
        <v>1</v>
      </c>
      <c r="AE2969" s="94" t="e">
        <f aca="false" t="array" ref="AE2969:AK2969">_xlfn.torow(_xlfn.unique(_xlfn._xlws.filter(cat_table[Subsector],$E2969=cat_table[Sector],"")))</f>
        <v>#NAME?</v>
      </c>
      <c r="AF2969" s="94" t="e">
        <v>#NAME?</v>
      </c>
      <c r="AG2969" s="94" t="e">
        <v>#NAME?</v>
      </c>
      <c r="AH2969" s="94" t="e">
        <v>#NAME?</v>
      </c>
      <c r="AI2969" s="94" t="e">
        <v>#NAME?</v>
      </c>
      <c r="AJ2969" s="94" t="e">
        <v>#NAME?</v>
      </c>
      <c r="AK2969" s="94" t="e">
        <v>#NAME?</v>
      </c>
      <c r="AO2969" s="94" t="e">
        <f aca="false" t="array" ref="AO2969:AT2969">_xlfn.torow(_xlfn.unique(_xlfn._xlws.filter(cat_table[Sub-subsector],($E2969=cat_table[Sector])*($F2969=cat_table[Subsector]),"")))</f>
        <v>#NAME?</v>
      </c>
      <c r="AP2969" s="94" t="e">
        <v>#NAME?</v>
      </c>
      <c r="AQ2969" s="94" t="e">
        <v>#NAME?</v>
      </c>
      <c r="AR2969" s="94" t="e">
        <v>#NAME?</v>
      </c>
      <c r="AS2969" s="94" t="e">
        <v>#NAME?</v>
      </c>
      <c r="AT2969" s="94" t="e">
        <v>#NAME?</v>
      </c>
    </row>
    <row r="2970" customFormat="false" ht="15" hidden="false" customHeight="true" outlineLevel="0" collapsed="false">
      <c r="A2970" s="193" t="s">
        <v>13277</v>
      </c>
      <c r="B2970" s="20" t="str">
        <f aca="false">INDEX(Table2[], MATCH(L2970, Location_ID!$D$2:$D$648, 0), 1)</f>
        <v>cbb29223-9912-45a6-b911-fb2ca275f3ea</v>
      </c>
      <c r="C2970" s="193" t="s">
        <v>1366</v>
      </c>
      <c r="D2970" s="273" t="s">
        <v>354</v>
      </c>
      <c r="E2970" s="193" t="s">
        <v>7127</v>
      </c>
      <c r="F2970" s="193" t="s">
        <v>7683</v>
      </c>
      <c r="G2970" s="193" t="s">
        <v>7991</v>
      </c>
      <c r="H2970" s="196"/>
      <c r="I2970" s="193" t="s">
        <v>13237</v>
      </c>
      <c r="J2970" s="193"/>
      <c r="K2970" s="193" t="s">
        <v>7128</v>
      </c>
      <c r="L2970" s="193" t="s">
        <v>2885</v>
      </c>
      <c r="M2970" s="193" t="s">
        <v>7110</v>
      </c>
      <c r="N2970" s="193" t="s">
        <v>13226</v>
      </c>
      <c r="O2970" s="193" t="s">
        <v>13227</v>
      </c>
      <c r="P2970" s="219" t="n">
        <v>39814</v>
      </c>
      <c r="Q2970" s="219" t="n">
        <v>44196</v>
      </c>
      <c r="R2970" s="193"/>
      <c r="S2970" s="193" t="s">
        <v>7413</v>
      </c>
      <c r="T2970" s="193" t="n">
        <v>5.83</v>
      </c>
      <c r="U2970" s="193" t="n">
        <v>5.58</v>
      </c>
      <c r="V2970" s="193" t="n">
        <v>6.08</v>
      </c>
      <c r="W2970" s="193" t="s">
        <v>11461</v>
      </c>
      <c r="X2970" s="196"/>
      <c r="Y2970" s="196"/>
      <c r="Z2970" s="196" t="n">
        <v>1</v>
      </c>
      <c r="AE2970" s="94" t="e">
        <f aca="false" t="array" ref="AE2970:AG2970">_xlfn.torow(_xlfn.unique(_xlfn._xlws.filter(cat_table[Subsector],$E2970=cat_table[Sector],"")))</f>
        <v>#NAME?</v>
      </c>
      <c r="AF2970" s="94" t="e">
        <v>#NAME?</v>
      </c>
      <c r="AG2970" s="94" t="e">
        <v>#NAME?</v>
      </c>
      <c r="AO2970" s="94" t="e">
        <f aca="false" t="array" ref="AO2970:AP2970">_xlfn.torow(_xlfn.unique(_xlfn._xlws.filter(cat_table[Sub-subsector],($E2970=cat_table[Sector])*($F2970=cat_table[Subsector]),"")))</f>
        <v>#NAME?</v>
      </c>
      <c r="AP2970" s="94" t="e">
        <v>#NAME?</v>
      </c>
    </row>
    <row r="2971" customFormat="false" ht="15" hidden="false" customHeight="true" outlineLevel="0" collapsed="false">
      <c r="A2971" s="193" t="s">
        <v>13278</v>
      </c>
      <c r="B2971" s="20" t="str">
        <f aca="false">INDEX(Table2[], MATCH(L2971, Location_ID!$D$2:$D$648, 0), 1)</f>
        <v>2c2f2087-d06b-47ff-adbb-03b283df6bcb</v>
      </c>
      <c r="C2971" s="193" t="s">
        <v>1366</v>
      </c>
      <c r="D2971" s="273" t="s">
        <v>354</v>
      </c>
      <c r="E2971" s="193" t="s">
        <v>43</v>
      </c>
      <c r="F2971" s="193"/>
      <c r="G2971" s="193"/>
      <c r="H2971" s="196"/>
      <c r="I2971" s="193" t="s">
        <v>43</v>
      </c>
      <c r="J2971" s="193"/>
      <c r="K2971" s="193" t="s">
        <v>7128</v>
      </c>
      <c r="L2971" s="193" t="s">
        <v>2888</v>
      </c>
      <c r="M2971" s="193" t="s">
        <v>7110</v>
      </c>
      <c r="N2971" s="193" t="s">
        <v>13226</v>
      </c>
      <c r="O2971" s="193" t="s">
        <v>13227</v>
      </c>
      <c r="P2971" s="219" t="n">
        <v>39814</v>
      </c>
      <c r="Q2971" s="219" t="n">
        <v>44196</v>
      </c>
      <c r="R2971" s="193"/>
      <c r="S2971" s="193" t="s">
        <v>7413</v>
      </c>
      <c r="T2971" s="193" t="n">
        <v>0.25</v>
      </c>
      <c r="U2971" s="193" t="n">
        <v>0.25</v>
      </c>
      <c r="V2971" s="193" t="n">
        <v>0.25</v>
      </c>
      <c r="W2971" s="193" t="s">
        <v>11461</v>
      </c>
      <c r="X2971" s="196"/>
      <c r="Y2971" s="196"/>
      <c r="Z2971" s="196" t="n">
        <v>1</v>
      </c>
      <c r="AE2971" s="94" t="e">
        <f aca="false" t="array" ref="AE2971:AN2971">_xlfn.torow(_xlfn.unique(_xlfn._xlws.filter(cat_table[Subsector],$E2971=cat_table[Sector],"")))</f>
        <v>#NAME?</v>
      </c>
      <c r="AF2971" s="94" t="e">
        <v>#NAME?</v>
      </c>
      <c r="AG2971" s="94" t="e">
        <v>#NAME?</v>
      </c>
      <c r="AH2971" s="94" t="e">
        <v>#NAME?</v>
      </c>
      <c r="AI2971" s="94" t="e">
        <v>#NAME?</v>
      </c>
      <c r="AJ2971" s="94" t="e">
        <v>#NAME?</v>
      </c>
      <c r="AK2971" s="94" t="e">
        <v>#NAME?</v>
      </c>
      <c r="AL2971" s="94" t="e">
        <v>#NAME?</v>
      </c>
      <c r="AM2971" s="94" t="e">
        <v>#NAME?</v>
      </c>
      <c r="AN2971" s="94" t="e">
        <v>#NAME?</v>
      </c>
      <c r="AO2971" s="94" t="e">
        <f aca="false" t="array" ref="AO2971:AO2971">_xlfn.torow(_xlfn.unique(_xlfn._xlws.filter(cat_table[Sub-subsector],($E2971=cat_table[Sector])*($F2971=cat_table[Subsector]),"")))</f>
        <v>#NAME?</v>
      </c>
    </row>
    <row r="2972" customFormat="false" ht="15" hidden="false" customHeight="true" outlineLevel="0" collapsed="false">
      <c r="A2972" s="193" t="s">
        <v>13279</v>
      </c>
      <c r="B2972" s="20" t="str">
        <f aca="false">INDEX(Table2[], MATCH(L2972, Location_ID!$D$2:$D$648, 0), 1)</f>
        <v>2c2f2087-d06b-47ff-adbb-03b283df6bcb</v>
      </c>
      <c r="C2972" s="193" t="s">
        <v>1366</v>
      </c>
      <c r="D2972" s="273" t="s">
        <v>354</v>
      </c>
      <c r="E2972" s="193" t="s">
        <v>7631</v>
      </c>
      <c r="F2972" s="193"/>
      <c r="G2972" s="193"/>
      <c r="H2972" s="196"/>
      <c r="I2972" s="193" t="s">
        <v>7631</v>
      </c>
      <c r="J2972" s="193"/>
      <c r="K2972" s="193" t="s">
        <v>7128</v>
      </c>
      <c r="L2972" s="193" t="s">
        <v>2888</v>
      </c>
      <c r="M2972" s="193" t="s">
        <v>7110</v>
      </c>
      <c r="N2972" s="193" t="s">
        <v>13226</v>
      </c>
      <c r="O2972" s="193" t="s">
        <v>13227</v>
      </c>
      <c r="P2972" s="219" t="n">
        <v>39814</v>
      </c>
      <c r="Q2972" s="219" t="n">
        <v>44196</v>
      </c>
      <c r="R2972" s="193"/>
      <c r="S2972" s="193" t="s">
        <v>7413</v>
      </c>
      <c r="T2972" s="193" t="n">
        <v>0.54</v>
      </c>
      <c r="U2972" s="193" t="n">
        <v>0.52</v>
      </c>
      <c r="V2972" s="193" t="n">
        <v>0.56</v>
      </c>
      <c r="W2972" s="193" t="s">
        <v>11461</v>
      </c>
      <c r="X2972" s="196"/>
      <c r="Y2972" s="196"/>
      <c r="Z2972" s="196" t="n">
        <v>1</v>
      </c>
      <c r="AE2972" s="94" t="e">
        <f aca="false" t="array" ref="AE2972:AI2972">_xlfn.torow(_xlfn.unique(_xlfn._xlws.filter(cat_table[Subsector],$E2972=cat_table[Sector],"")))</f>
        <v>#NAME?</v>
      </c>
      <c r="AF2972" s="94" t="e">
        <v>#NAME?</v>
      </c>
      <c r="AG2972" s="94" t="e">
        <v>#NAME?</v>
      </c>
      <c r="AH2972" s="94" t="e">
        <v>#NAME?</v>
      </c>
      <c r="AI2972" s="94" t="e">
        <v>#NAME?</v>
      </c>
      <c r="AO2972" s="94" t="e">
        <f aca="false" t="array" ref="AO2972:AO2972">_xlfn.torow(_xlfn.unique(_xlfn._xlws.filter(cat_table[Sub-subsector],($E2972=cat_table[Sector])*($F2972=cat_table[Subsector]),"")))</f>
        <v>#NAME?</v>
      </c>
    </row>
    <row r="2973" customFormat="false" ht="15" hidden="false" customHeight="true" outlineLevel="0" collapsed="false">
      <c r="A2973" s="193" t="s">
        <v>13280</v>
      </c>
      <c r="B2973" s="20" t="str">
        <f aca="false">INDEX(Table2[], MATCH(L2973, Location_ID!$D$2:$D$648, 0), 1)</f>
        <v>2c2f2087-d06b-47ff-adbb-03b283df6bcb</v>
      </c>
      <c r="C2973" s="193" t="s">
        <v>1366</v>
      </c>
      <c r="D2973" s="273" t="s">
        <v>354</v>
      </c>
      <c r="E2973" s="193" t="s">
        <v>7134</v>
      </c>
      <c r="F2973" s="193" t="s">
        <v>7477</v>
      </c>
      <c r="G2973" s="193" t="s">
        <v>13230</v>
      </c>
      <c r="H2973" s="196"/>
      <c r="I2973" s="193" t="s">
        <v>13231</v>
      </c>
      <c r="J2973" s="193" t="s">
        <v>13232</v>
      </c>
      <c r="K2973" s="193" t="s">
        <v>7128</v>
      </c>
      <c r="L2973" s="193" t="s">
        <v>2888</v>
      </c>
      <c r="M2973" s="193" t="s">
        <v>7110</v>
      </c>
      <c r="N2973" s="193" t="s">
        <v>13226</v>
      </c>
      <c r="O2973" s="193" t="s">
        <v>13227</v>
      </c>
      <c r="P2973" s="219" t="n">
        <v>39814</v>
      </c>
      <c r="Q2973" s="219" t="n">
        <v>44196</v>
      </c>
      <c r="R2973" s="193"/>
      <c r="S2973" s="193" t="s">
        <v>7413</v>
      </c>
      <c r="T2973" s="193" t="n">
        <v>1.31</v>
      </c>
      <c r="U2973" s="193" t="n">
        <v>1.27</v>
      </c>
      <c r="V2973" s="193" t="n">
        <v>1.35</v>
      </c>
      <c r="W2973" s="193" t="s">
        <v>11461</v>
      </c>
      <c r="X2973" s="196"/>
      <c r="Y2973" s="196"/>
      <c r="Z2973" s="196" t="n">
        <v>1</v>
      </c>
      <c r="AE2973" s="94" t="e">
        <f aca="false" t="array" ref="AE2973:AK2973">_xlfn.torow(_xlfn.unique(_xlfn._xlws.filter(cat_table[Subsector],$E2973=cat_table[Sector],"")))</f>
        <v>#NAME?</v>
      </c>
      <c r="AF2973" s="94" t="e">
        <v>#NAME?</v>
      </c>
      <c r="AG2973" s="94" t="e">
        <v>#NAME?</v>
      </c>
      <c r="AH2973" s="94" t="e">
        <v>#NAME?</v>
      </c>
      <c r="AI2973" s="94" t="e">
        <v>#NAME?</v>
      </c>
      <c r="AJ2973" s="94" t="e">
        <v>#NAME?</v>
      </c>
      <c r="AK2973" s="94" t="e">
        <v>#NAME?</v>
      </c>
      <c r="AO2973" s="94" t="e">
        <f aca="false" t="array" ref="AO2973:AP2973">_xlfn.torow(_xlfn.unique(_xlfn._xlws.filter(cat_table[Sub-subsector],($E2973=cat_table[Sector])*($F2973=cat_table[Subsector]),"")))</f>
        <v>#NAME?</v>
      </c>
      <c r="AP2973" s="94" t="e">
        <v>#NAME?</v>
      </c>
    </row>
    <row r="2974" customFormat="false" ht="15" hidden="false" customHeight="true" outlineLevel="0" collapsed="false">
      <c r="A2974" s="193" t="s">
        <v>13281</v>
      </c>
      <c r="B2974" s="20" t="str">
        <f aca="false">INDEX(Table2[], MATCH(L2974, Location_ID!$D$2:$D$648, 0), 1)</f>
        <v>2c2f2087-d06b-47ff-adbb-03b283df6bcb</v>
      </c>
      <c r="C2974" s="193" t="s">
        <v>1366</v>
      </c>
      <c r="D2974" s="273" t="s">
        <v>354</v>
      </c>
      <c r="E2974" s="193" t="s">
        <v>7134</v>
      </c>
      <c r="F2974" s="193" t="s">
        <v>7135</v>
      </c>
      <c r="G2974" s="193"/>
      <c r="H2974" s="196"/>
      <c r="I2974" s="193" t="s">
        <v>13235</v>
      </c>
      <c r="J2974" s="193"/>
      <c r="K2974" s="193" t="s">
        <v>7128</v>
      </c>
      <c r="L2974" s="193" t="s">
        <v>2888</v>
      </c>
      <c r="M2974" s="193" t="s">
        <v>7110</v>
      </c>
      <c r="N2974" s="193" t="s">
        <v>13226</v>
      </c>
      <c r="O2974" s="193" t="s">
        <v>13227</v>
      </c>
      <c r="P2974" s="219" t="n">
        <v>39814</v>
      </c>
      <c r="Q2974" s="219" t="n">
        <v>44196</v>
      </c>
      <c r="R2974" s="193"/>
      <c r="S2974" s="193" t="s">
        <v>7413</v>
      </c>
      <c r="T2974" s="193" t="n">
        <v>0.02</v>
      </c>
      <c r="U2974" s="193" t="n">
        <v>0.02</v>
      </c>
      <c r="V2974" s="193" t="n">
        <v>0.02</v>
      </c>
      <c r="W2974" s="193" t="s">
        <v>11461</v>
      </c>
      <c r="X2974" s="196"/>
      <c r="Y2974" s="196"/>
      <c r="Z2974" s="196" t="n">
        <v>1</v>
      </c>
      <c r="AE2974" s="94" t="e">
        <f aca="false" t="array" ref="AE2974:AK2974">_xlfn.torow(_xlfn.unique(_xlfn._xlws.filter(cat_table[Subsector],$E2974=cat_table[Sector],"")))</f>
        <v>#NAME?</v>
      </c>
      <c r="AF2974" s="94" t="e">
        <v>#NAME?</v>
      </c>
      <c r="AG2974" s="94" t="e">
        <v>#NAME?</v>
      </c>
      <c r="AH2974" s="94" t="e">
        <v>#NAME?</v>
      </c>
      <c r="AI2974" s="94" t="e">
        <v>#NAME?</v>
      </c>
      <c r="AJ2974" s="94" t="e">
        <v>#NAME?</v>
      </c>
      <c r="AK2974" s="94" t="e">
        <v>#NAME?</v>
      </c>
      <c r="AO2974" s="94" t="e">
        <f aca="false" t="array" ref="AO2974:AT2974">_xlfn.torow(_xlfn.unique(_xlfn._xlws.filter(cat_table[Sub-subsector],($E2974=cat_table[Sector])*($F2974=cat_table[Subsector]),"")))</f>
        <v>#NAME?</v>
      </c>
      <c r="AP2974" s="94" t="e">
        <v>#NAME?</v>
      </c>
      <c r="AQ2974" s="94" t="e">
        <v>#NAME?</v>
      </c>
      <c r="AR2974" s="94" t="e">
        <v>#NAME?</v>
      </c>
      <c r="AS2974" s="94" t="e">
        <v>#NAME?</v>
      </c>
      <c r="AT2974" s="94" t="e">
        <v>#NAME?</v>
      </c>
    </row>
    <row r="2975" customFormat="false" ht="15" hidden="false" customHeight="true" outlineLevel="0" collapsed="false">
      <c r="A2975" s="193" t="s">
        <v>13282</v>
      </c>
      <c r="B2975" s="20" t="str">
        <f aca="false">INDEX(Table2[], MATCH(L2975, Location_ID!$D$2:$D$648, 0), 1)</f>
        <v>2c2f2087-d06b-47ff-adbb-03b283df6bcb</v>
      </c>
      <c r="C2975" s="193" t="s">
        <v>1366</v>
      </c>
      <c r="D2975" s="273" t="s">
        <v>354</v>
      </c>
      <c r="E2975" s="193" t="s">
        <v>7127</v>
      </c>
      <c r="F2975" s="193" t="s">
        <v>7683</v>
      </c>
      <c r="G2975" s="193" t="s">
        <v>7991</v>
      </c>
      <c r="H2975" s="196"/>
      <c r="I2975" s="193" t="s">
        <v>13237</v>
      </c>
      <c r="J2975" s="193"/>
      <c r="K2975" s="193" t="s">
        <v>7128</v>
      </c>
      <c r="L2975" s="193" t="s">
        <v>2888</v>
      </c>
      <c r="M2975" s="193" t="s">
        <v>7110</v>
      </c>
      <c r="N2975" s="193" t="s">
        <v>13226</v>
      </c>
      <c r="O2975" s="193" t="s">
        <v>13227</v>
      </c>
      <c r="P2975" s="219" t="n">
        <v>39814</v>
      </c>
      <c r="Q2975" s="219" t="n">
        <v>44196</v>
      </c>
      <c r="R2975" s="193"/>
      <c r="S2975" s="193" t="s">
        <v>7413</v>
      </c>
      <c r="T2975" s="193" t="n">
        <v>13.46</v>
      </c>
      <c r="U2975" s="193" t="n">
        <v>12.67</v>
      </c>
      <c r="V2975" s="193" t="n">
        <v>14.25</v>
      </c>
      <c r="W2975" s="193" t="s">
        <v>11461</v>
      </c>
      <c r="X2975" s="196"/>
      <c r="Y2975" s="196"/>
      <c r="Z2975" s="196" t="n">
        <v>1</v>
      </c>
      <c r="AE2975" s="94" t="e">
        <f aca="false" t="array" ref="AE2975:AG2975">_xlfn.torow(_xlfn.unique(_xlfn._xlws.filter(cat_table[Subsector],$E2975=cat_table[Sector],"")))</f>
        <v>#NAME?</v>
      </c>
      <c r="AF2975" s="94" t="e">
        <v>#NAME?</v>
      </c>
      <c r="AG2975" s="94" t="e">
        <v>#NAME?</v>
      </c>
      <c r="AO2975" s="94" t="e">
        <f aca="false" t="array" ref="AO2975:AP2975">_xlfn.torow(_xlfn.unique(_xlfn._xlws.filter(cat_table[Sub-subsector],($E2975=cat_table[Sector])*($F2975=cat_table[Subsector]),"")))</f>
        <v>#NAME?</v>
      </c>
      <c r="AP2975" s="94" t="e">
        <v>#NAME?</v>
      </c>
    </row>
    <row r="2976" customFormat="false" ht="15" hidden="false" customHeight="true" outlineLevel="0" collapsed="false">
      <c r="A2976" s="193" t="s">
        <v>13283</v>
      </c>
      <c r="B2976" s="20" t="str">
        <f aca="false">INDEX(Table2[], MATCH(L2976, Location_ID!$D$2:$D$648, 0), 1)</f>
        <v>eada962d-d450-4a03-a68a-50387d3b4b71</v>
      </c>
      <c r="C2976" s="193" t="s">
        <v>1366</v>
      </c>
      <c r="D2976" s="273" t="s">
        <v>354</v>
      </c>
      <c r="E2976" s="193" t="s">
        <v>43</v>
      </c>
      <c r="F2976" s="193"/>
      <c r="G2976" s="193"/>
      <c r="H2976" s="196"/>
      <c r="I2976" s="193" t="s">
        <v>43</v>
      </c>
      <c r="J2976" s="193"/>
      <c r="K2976" s="193" t="s">
        <v>7128</v>
      </c>
      <c r="L2976" s="193" t="s">
        <v>1775</v>
      </c>
      <c r="M2976" s="193" t="s">
        <v>7110</v>
      </c>
      <c r="N2976" s="193" t="s">
        <v>13226</v>
      </c>
      <c r="O2976" s="193" t="s">
        <v>13227</v>
      </c>
      <c r="P2976" s="219" t="n">
        <v>39814</v>
      </c>
      <c r="Q2976" s="219" t="n">
        <v>44196</v>
      </c>
      <c r="R2976" s="193"/>
      <c r="S2976" s="193" t="s">
        <v>7413</v>
      </c>
      <c r="T2976" s="193" t="n">
        <v>16.3</v>
      </c>
      <c r="U2976" s="193" t="n">
        <v>14.41</v>
      </c>
      <c r="V2976" s="193" t="n">
        <v>18.19</v>
      </c>
      <c r="W2976" s="193" t="s">
        <v>11461</v>
      </c>
      <c r="X2976" s="196"/>
      <c r="Y2976" s="196"/>
      <c r="Z2976" s="196" t="n">
        <v>1</v>
      </c>
      <c r="AE2976" s="94" t="e">
        <f aca="false" t="array" ref="AE2976:AN2976">_xlfn.torow(_xlfn.unique(_xlfn._xlws.filter(cat_table[Subsector],$E2976=cat_table[Sector],"")))</f>
        <v>#NAME?</v>
      </c>
      <c r="AF2976" s="94" t="e">
        <v>#NAME?</v>
      </c>
      <c r="AG2976" s="94" t="e">
        <v>#NAME?</v>
      </c>
      <c r="AH2976" s="94" t="e">
        <v>#NAME?</v>
      </c>
      <c r="AI2976" s="94" t="e">
        <v>#NAME?</v>
      </c>
      <c r="AJ2976" s="94" t="e">
        <v>#NAME?</v>
      </c>
      <c r="AK2976" s="94" t="e">
        <v>#NAME?</v>
      </c>
      <c r="AL2976" s="94" t="e">
        <v>#NAME?</v>
      </c>
      <c r="AM2976" s="94" t="e">
        <v>#NAME?</v>
      </c>
      <c r="AN2976" s="94" t="e">
        <v>#NAME?</v>
      </c>
      <c r="AO2976" s="94" t="e">
        <f aca="false" t="array" ref="AO2976:AO2976">_xlfn.torow(_xlfn.unique(_xlfn._xlws.filter(cat_table[Sub-subsector],($E2976=cat_table[Sector])*($F2976=cat_table[Subsector]),"")))</f>
        <v>#NAME?</v>
      </c>
    </row>
    <row r="2977" customFormat="false" ht="15" hidden="false" customHeight="true" outlineLevel="0" collapsed="false">
      <c r="A2977" s="193" t="s">
        <v>13284</v>
      </c>
      <c r="B2977" s="20" t="str">
        <f aca="false">INDEX(Table2[], MATCH(L2977, Location_ID!$D$2:$D$648, 0), 1)</f>
        <v>eada962d-d450-4a03-a68a-50387d3b4b71</v>
      </c>
      <c r="C2977" s="193" t="s">
        <v>1366</v>
      </c>
      <c r="D2977" s="273" t="s">
        <v>354</v>
      </c>
      <c r="E2977" s="193" t="s">
        <v>7631</v>
      </c>
      <c r="F2977" s="193"/>
      <c r="G2977" s="193"/>
      <c r="H2977" s="196"/>
      <c r="I2977" s="193" t="s">
        <v>7631</v>
      </c>
      <c r="J2977" s="193"/>
      <c r="K2977" s="193" t="s">
        <v>7128</v>
      </c>
      <c r="L2977" s="193" t="s">
        <v>1775</v>
      </c>
      <c r="M2977" s="193" t="s">
        <v>7110</v>
      </c>
      <c r="N2977" s="193" t="s">
        <v>13226</v>
      </c>
      <c r="O2977" s="193" t="s">
        <v>13227</v>
      </c>
      <c r="P2977" s="219" t="n">
        <v>39814</v>
      </c>
      <c r="Q2977" s="219" t="n">
        <v>44196</v>
      </c>
      <c r="R2977" s="193"/>
      <c r="S2977" s="193" t="s">
        <v>7413</v>
      </c>
      <c r="T2977" s="193" t="n">
        <v>6.06</v>
      </c>
      <c r="U2977" s="193" t="n">
        <v>5.91</v>
      </c>
      <c r="V2977" s="193" t="n">
        <v>6.21</v>
      </c>
      <c r="W2977" s="193" t="s">
        <v>11461</v>
      </c>
      <c r="X2977" s="196"/>
      <c r="Y2977" s="196"/>
      <c r="Z2977" s="196" t="n">
        <v>1</v>
      </c>
      <c r="AE2977" s="94" t="e">
        <f aca="false" t="array" ref="AE2977:AI2977">_xlfn.torow(_xlfn.unique(_xlfn._xlws.filter(cat_table[Subsector],$E2977=cat_table[Sector],"")))</f>
        <v>#NAME?</v>
      </c>
      <c r="AF2977" s="94" t="e">
        <v>#NAME?</v>
      </c>
      <c r="AG2977" s="94" t="e">
        <v>#NAME?</v>
      </c>
      <c r="AH2977" s="94" t="e">
        <v>#NAME?</v>
      </c>
      <c r="AI2977" s="94" t="e">
        <v>#NAME?</v>
      </c>
      <c r="AO2977" s="94" t="e">
        <f aca="false" t="array" ref="AO2977:AO2977">_xlfn.torow(_xlfn.unique(_xlfn._xlws.filter(cat_table[Sub-subsector],($E2977=cat_table[Sector])*($F2977=cat_table[Subsector]),"")))</f>
        <v>#NAME?</v>
      </c>
    </row>
    <row r="2978" customFormat="false" ht="15" hidden="false" customHeight="true" outlineLevel="0" collapsed="false">
      <c r="A2978" s="193" t="s">
        <v>13285</v>
      </c>
      <c r="B2978" s="20" t="str">
        <f aca="false">INDEX(Table2[], MATCH(L2978, Location_ID!$D$2:$D$648, 0), 1)</f>
        <v>eada962d-d450-4a03-a68a-50387d3b4b71</v>
      </c>
      <c r="C2978" s="193" t="s">
        <v>1366</v>
      </c>
      <c r="D2978" s="273" t="s">
        <v>354</v>
      </c>
      <c r="E2978" s="193" t="s">
        <v>7134</v>
      </c>
      <c r="F2978" s="193" t="s">
        <v>7477</v>
      </c>
      <c r="G2978" s="193" t="s">
        <v>13230</v>
      </c>
      <c r="H2978" s="196"/>
      <c r="I2978" s="193" t="s">
        <v>13231</v>
      </c>
      <c r="J2978" s="193" t="s">
        <v>13232</v>
      </c>
      <c r="K2978" s="193" t="s">
        <v>7128</v>
      </c>
      <c r="L2978" s="193" t="s">
        <v>1775</v>
      </c>
      <c r="M2978" s="193" t="s">
        <v>7110</v>
      </c>
      <c r="N2978" s="193" t="s">
        <v>13226</v>
      </c>
      <c r="O2978" s="193" t="s">
        <v>13227</v>
      </c>
      <c r="P2978" s="219" t="n">
        <v>39814</v>
      </c>
      <c r="Q2978" s="219" t="n">
        <v>44196</v>
      </c>
      <c r="R2978" s="193"/>
      <c r="S2978" s="193" t="s">
        <v>7413</v>
      </c>
      <c r="T2978" s="193" t="n">
        <v>1.24</v>
      </c>
      <c r="U2978" s="193" t="n">
        <v>1.19</v>
      </c>
      <c r="V2978" s="193" t="n">
        <v>1.29</v>
      </c>
      <c r="W2978" s="193" t="s">
        <v>11461</v>
      </c>
      <c r="X2978" s="196"/>
      <c r="Y2978" s="196"/>
      <c r="Z2978" s="196" t="n">
        <v>1</v>
      </c>
      <c r="AE2978" s="94" t="e">
        <f aca="false" t="array" ref="AE2978:AK2978">_xlfn.torow(_xlfn.unique(_xlfn._xlws.filter(cat_table[Subsector],$E2978=cat_table[Sector],"")))</f>
        <v>#NAME?</v>
      </c>
      <c r="AF2978" s="94" t="e">
        <v>#NAME?</v>
      </c>
      <c r="AG2978" s="94" t="e">
        <v>#NAME?</v>
      </c>
      <c r="AH2978" s="94" t="e">
        <v>#NAME?</v>
      </c>
      <c r="AI2978" s="94" t="e">
        <v>#NAME?</v>
      </c>
      <c r="AJ2978" s="94" t="e">
        <v>#NAME?</v>
      </c>
      <c r="AK2978" s="94" t="e">
        <v>#NAME?</v>
      </c>
      <c r="AO2978" s="94" t="e">
        <f aca="false" t="array" ref="AO2978:AP2978">_xlfn.torow(_xlfn.unique(_xlfn._xlws.filter(cat_table[Sub-subsector],($E2978=cat_table[Sector])*($F2978=cat_table[Subsector]),"")))</f>
        <v>#NAME?</v>
      </c>
      <c r="AP2978" s="94" t="e">
        <v>#NAME?</v>
      </c>
    </row>
    <row r="2979" customFormat="false" ht="15" hidden="false" customHeight="true" outlineLevel="0" collapsed="false">
      <c r="A2979" s="193" t="s">
        <v>13286</v>
      </c>
      <c r="B2979" s="20" t="str">
        <f aca="false">INDEX(Table2[], MATCH(L2979, Location_ID!$D$2:$D$648, 0), 1)</f>
        <v>eada962d-d450-4a03-a68a-50387d3b4b71</v>
      </c>
      <c r="C2979" s="193" t="s">
        <v>1366</v>
      </c>
      <c r="D2979" s="273" t="s">
        <v>354</v>
      </c>
      <c r="E2979" s="193" t="s">
        <v>7134</v>
      </c>
      <c r="F2979" s="193" t="s">
        <v>7135</v>
      </c>
      <c r="G2979" s="193"/>
      <c r="H2979" s="196"/>
      <c r="I2979" s="193" t="s">
        <v>93</v>
      </c>
      <c r="J2979" s="193"/>
      <c r="K2979" s="193" t="s">
        <v>7128</v>
      </c>
      <c r="L2979" s="193" t="s">
        <v>1775</v>
      </c>
      <c r="M2979" s="193" t="s">
        <v>7110</v>
      </c>
      <c r="N2979" s="193" t="s">
        <v>13226</v>
      </c>
      <c r="O2979" s="193" t="s">
        <v>13227</v>
      </c>
      <c r="P2979" s="219" t="n">
        <v>39814</v>
      </c>
      <c r="Q2979" s="219" t="n">
        <v>44196</v>
      </c>
      <c r="R2979" s="193"/>
      <c r="S2979" s="193" t="s">
        <v>7413</v>
      </c>
      <c r="T2979" s="193" t="n">
        <v>1.38</v>
      </c>
      <c r="U2979" s="193" t="n">
        <v>1.32</v>
      </c>
      <c r="V2979" s="193" t="n">
        <v>1.44</v>
      </c>
      <c r="W2979" s="193" t="s">
        <v>11461</v>
      </c>
      <c r="X2979" s="196"/>
      <c r="Y2979" s="196"/>
      <c r="Z2979" s="196" t="n">
        <v>1</v>
      </c>
      <c r="AE2979" s="94" t="e">
        <f aca="false" t="array" ref="AE2979:AK2979">_xlfn.torow(_xlfn.unique(_xlfn._xlws.filter(cat_table[Subsector],$E2979=cat_table[Sector],"")))</f>
        <v>#NAME?</v>
      </c>
      <c r="AF2979" s="94" t="e">
        <v>#NAME?</v>
      </c>
      <c r="AG2979" s="94" t="e">
        <v>#NAME?</v>
      </c>
      <c r="AH2979" s="94" t="e">
        <v>#NAME?</v>
      </c>
      <c r="AI2979" s="94" t="e">
        <v>#NAME?</v>
      </c>
      <c r="AJ2979" s="94" t="e">
        <v>#NAME?</v>
      </c>
      <c r="AK2979" s="94" t="e">
        <v>#NAME?</v>
      </c>
      <c r="AO2979" s="94" t="e">
        <f aca="false" t="array" ref="AO2979:AT2979">_xlfn.torow(_xlfn.unique(_xlfn._xlws.filter(cat_table[Sub-subsector],($E2979=cat_table[Sector])*($F2979=cat_table[Subsector]),"")))</f>
        <v>#NAME?</v>
      </c>
      <c r="AP2979" s="94" t="e">
        <v>#NAME?</v>
      </c>
      <c r="AQ2979" s="94" t="e">
        <v>#NAME?</v>
      </c>
      <c r="AR2979" s="94" t="e">
        <v>#NAME?</v>
      </c>
      <c r="AS2979" s="94" t="e">
        <v>#NAME?</v>
      </c>
      <c r="AT2979" s="94" t="e">
        <v>#NAME?</v>
      </c>
    </row>
    <row r="2980" customFormat="false" ht="15" hidden="false" customHeight="true" outlineLevel="0" collapsed="false">
      <c r="A2980" s="193" t="s">
        <v>13287</v>
      </c>
      <c r="B2980" s="20" t="str">
        <f aca="false">INDEX(Table2[], MATCH(L2980, Location_ID!$D$2:$D$648, 0), 1)</f>
        <v>eada962d-d450-4a03-a68a-50387d3b4b71</v>
      </c>
      <c r="C2980" s="193" t="s">
        <v>1366</v>
      </c>
      <c r="D2980" s="273" t="s">
        <v>354</v>
      </c>
      <c r="E2980" s="193" t="s">
        <v>7134</v>
      </c>
      <c r="F2980" s="193" t="s">
        <v>7135</v>
      </c>
      <c r="G2980" s="193"/>
      <c r="H2980" s="196"/>
      <c r="I2980" s="193" t="s">
        <v>13235</v>
      </c>
      <c r="J2980" s="193"/>
      <c r="K2980" s="193" t="s">
        <v>7128</v>
      </c>
      <c r="L2980" s="193" t="s">
        <v>1775</v>
      </c>
      <c r="M2980" s="193" t="s">
        <v>7110</v>
      </c>
      <c r="N2980" s="193" t="s">
        <v>13226</v>
      </c>
      <c r="O2980" s="193" t="s">
        <v>13227</v>
      </c>
      <c r="P2980" s="219" t="n">
        <v>39814</v>
      </c>
      <c r="Q2980" s="219" t="n">
        <v>44196</v>
      </c>
      <c r="R2980" s="193"/>
      <c r="S2980" s="193" t="s">
        <v>7413</v>
      </c>
      <c r="T2980" s="193" t="n">
        <v>0.45</v>
      </c>
      <c r="U2980" s="193" t="n">
        <v>0.44</v>
      </c>
      <c r="V2980" s="193" t="n">
        <v>0.46</v>
      </c>
      <c r="W2980" s="193" t="s">
        <v>11461</v>
      </c>
      <c r="X2980" s="196"/>
      <c r="Y2980" s="196"/>
      <c r="Z2980" s="196" t="n">
        <v>1</v>
      </c>
      <c r="AE2980" s="94" t="e">
        <f aca="false" t="array" ref="AE2980:AK2980">_xlfn.torow(_xlfn.unique(_xlfn._xlws.filter(cat_table[Subsector],$E2980=cat_table[Sector],"")))</f>
        <v>#NAME?</v>
      </c>
      <c r="AF2980" s="94" t="e">
        <v>#NAME?</v>
      </c>
      <c r="AG2980" s="94" t="e">
        <v>#NAME?</v>
      </c>
      <c r="AH2980" s="94" t="e">
        <v>#NAME?</v>
      </c>
      <c r="AI2980" s="94" t="e">
        <v>#NAME?</v>
      </c>
      <c r="AJ2980" s="94" t="e">
        <v>#NAME?</v>
      </c>
      <c r="AK2980" s="94" t="e">
        <v>#NAME?</v>
      </c>
      <c r="AO2980" s="94" t="e">
        <f aca="false" t="array" ref="AO2980:AT2980">_xlfn.torow(_xlfn.unique(_xlfn._xlws.filter(cat_table[Sub-subsector],($E2980=cat_table[Sector])*($F2980=cat_table[Subsector]),"")))</f>
        <v>#NAME?</v>
      </c>
      <c r="AP2980" s="94" t="e">
        <v>#NAME?</v>
      </c>
      <c r="AQ2980" s="94" t="e">
        <v>#NAME?</v>
      </c>
      <c r="AR2980" s="94" t="e">
        <v>#NAME?</v>
      </c>
      <c r="AS2980" s="94" t="e">
        <v>#NAME?</v>
      </c>
      <c r="AT2980" s="94" t="e">
        <v>#NAME?</v>
      </c>
    </row>
    <row r="2981" customFormat="false" ht="15" hidden="false" customHeight="true" outlineLevel="0" collapsed="false">
      <c r="A2981" s="193" t="s">
        <v>13288</v>
      </c>
      <c r="B2981" s="20" t="str">
        <f aca="false">INDEX(Table2[], MATCH(L2981, Location_ID!$D$2:$D$648, 0), 1)</f>
        <v>eada962d-d450-4a03-a68a-50387d3b4b71</v>
      </c>
      <c r="C2981" s="193" t="s">
        <v>1366</v>
      </c>
      <c r="D2981" s="273" t="s">
        <v>354</v>
      </c>
      <c r="E2981" s="193" t="s">
        <v>7127</v>
      </c>
      <c r="F2981" s="193" t="s">
        <v>7683</v>
      </c>
      <c r="G2981" s="193" t="s">
        <v>7991</v>
      </c>
      <c r="H2981" s="196"/>
      <c r="I2981" s="193" t="s">
        <v>13237</v>
      </c>
      <c r="J2981" s="193"/>
      <c r="K2981" s="193" t="s">
        <v>7128</v>
      </c>
      <c r="L2981" s="193" t="s">
        <v>1775</v>
      </c>
      <c r="M2981" s="193" t="s">
        <v>7110</v>
      </c>
      <c r="N2981" s="193" t="s">
        <v>13226</v>
      </c>
      <c r="O2981" s="193" t="s">
        <v>13227</v>
      </c>
      <c r="P2981" s="219" t="n">
        <v>39814</v>
      </c>
      <c r="Q2981" s="219" t="n">
        <v>44196</v>
      </c>
      <c r="R2981" s="193"/>
      <c r="S2981" s="193" t="s">
        <v>7413</v>
      </c>
      <c r="T2981" s="193" t="n">
        <v>3.81</v>
      </c>
      <c r="U2981" s="193" t="n">
        <v>3.65</v>
      </c>
      <c r="V2981" s="193" t="n">
        <v>3.97</v>
      </c>
      <c r="W2981" s="193" t="s">
        <v>11461</v>
      </c>
      <c r="X2981" s="196"/>
      <c r="Y2981" s="196"/>
      <c r="Z2981" s="196" t="n">
        <v>1</v>
      </c>
      <c r="AE2981" s="94" t="e">
        <f aca="false" t="array" ref="AE2981:AG2981">_xlfn.torow(_xlfn.unique(_xlfn._xlws.filter(cat_table[Subsector],$E2981=cat_table[Sector],"")))</f>
        <v>#NAME?</v>
      </c>
      <c r="AF2981" s="94" t="e">
        <v>#NAME?</v>
      </c>
      <c r="AG2981" s="94" t="e">
        <v>#NAME?</v>
      </c>
      <c r="AO2981" s="94" t="e">
        <f aca="false" t="array" ref="AO2981:AP2981">_xlfn.torow(_xlfn.unique(_xlfn._xlws.filter(cat_table[Sub-subsector],($E2981=cat_table[Sector])*($F2981=cat_table[Subsector]),"")))</f>
        <v>#NAME?</v>
      </c>
      <c r="AP2981" s="94" t="e">
        <v>#NAME?</v>
      </c>
    </row>
    <row r="2982" customFormat="false" ht="15" hidden="false" customHeight="true" outlineLevel="0" collapsed="false">
      <c r="A2982" s="193" t="s">
        <v>13289</v>
      </c>
      <c r="B2982" s="20" t="str">
        <f aca="false">INDEX(Table2[], MATCH(L2982, Location_ID!$D$2:$D$648, 0), 1)</f>
        <v>afd3a3ab-fc4a-454f-ae84-da825200607b</v>
      </c>
      <c r="C2982" s="193" t="s">
        <v>1366</v>
      </c>
      <c r="D2982" s="273" t="s">
        <v>354</v>
      </c>
      <c r="E2982" s="193" t="s">
        <v>43</v>
      </c>
      <c r="F2982" s="193"/>
      <c r="G2982" s="193"/>
      <c r="H2982" s="196"/>
      <c r="I2982" s="193" t="s">
        <v>43</v>
      </c>
      <c r="J2982" s="193"/>
      <c r="K2982" s="193" t="s">
        <v>7128</v>
      </c>
      <c r="L2982" s="193" t="s">
        <v>2891</v>
      </c>
      <c r="M2982" s="193" t="s">
        <v>7110</v>
      </c>
      <c r="N2982" s="193" t="s">
        <v>13226</v>
      </c>
      <c r="O2982" s="193" t="s">
        <v>13227</v>
      </c>
      <c r="P2982" s="219" t="n">
        <v>39814</v>
      </c>
      <c r="Q2982" s="219" t="n">
        <v>44196</v>
      </c>
      <c r="R2982" s="193"/>
      <c r="S2982" s="193" t="s">
        <v>7413</v>
      </c>
      <c r="T2982" s="193" t="n">
        <v>3.58</v>
      </c>
      <c r="U2982" s="193" t="n">
        <v>3.26</v>
      </c>
      <c r="V2982" s="193" t="n">
        <v>3.9</v>
      </c>
      <c r="W2982" s="193" t="s">
        <v>11461</v>
      </c>
      <c r="X2982" s="196"/>
      <c r="Y2982" s="196"/>
      <c r="Z2982" s="196" t="n">
        <v>1</v>
      </c>
      <c r="AE2982" s="94" t="e">
        <f aca="false" t="array" ref="AE2982:AN2982">_xlfn.torow(_xlfn.unique(_xlfn._xlws.filter(cat_table[Subsector],$E2982=cat_table[Sector],"")))</f>
        <v>#NAME?</v>
      </c>
      <c r="AF2982" s="94" t="e">
        <v>#NAME?</v>
      </c>
      <c r="AG2982" s="94" t="e">
        <v>#NAME?</v>
      </c>
      <c r="AH2982" s="94" t="e">
        <v>#NAME?</v>
      </c>
      <c r="AI2982" s="94" t="e">
        <v>#NAME?</v>
      </c>
      <c r="AJ2982" s="94" t="e">
        <v>#NAME?</v>
      </c>
      <c r="AK2982" s="94" t="e">
        <v>#NAME?</v>
      </c>
      <c r="AL2982" s="94" t="e">
        <v>#NAME?</v>
      </c>
      <c r="AM2982" s="94" t="e">
        <v>#NAME?</v>
      </c>
      <c r="AN2982" s="94" t="e">
        <v>#NAME?</v>
      </c>
      <c r="AO2982" s="94" t="e">
        <f aca="false" t="array" ref="AO2982:AO2982">_xlfn.torow(_xlfn.unique(_xlfn._xlws.filter(cat_table[Sub-subsector],($E2982=cat_table[Sector])*($F2982=cat_table[Subsector]),"")))</f>
        <v>#NAME?</v>
      </c>
    </row>
    <row r="2983" customFormat="false" ht="15" hidden="false" customHeight="true" outlineLevel="0" collapsed="false">
      <c r="A2983" s="193" t="s">
        <v>13290</v>
      </c>
      <c r="B2983" s="20" t="str">
        <f aca="false">INDEX(Table2[], MATCH(L2983, Location_ID!$D$2:$D$648, 0), 1)</f>
        <v>afd3a3ab-fc4a-454f-ae84-da825200607b</v>
      </c>
      <c r="C2983" s="193" t="s">
        <v>1366</v>
      </c>
      <c r="D2983" s="273" t="s">
        <v>354</v>
      </c>
      <c r="E2983" s="193" t="s">
        <v>7631</v>
      </c>
      <c r="F2983" s="193"/>
      <c r="G2983" s="193"/>
      <c r="H2983" s="196"/>
      <c r="I2983" s="193" t="s">
        <v>7631</v>
      </c>
      <c r="J2983" s="193"/>
      <c r="K2983" s="193" t="s">
        <v>7128</v>
      </c>
      <c r="L2983" s="193" t="s">
        <v>2891</v>
      </c>
      <c r="M2983" s="193" t="s">
        <v>7110</v>
      </c>
      <c r="N2983" s="193" t="s">
        <v>13226</v>
      </c>
      <c r="O2983" s="193" t="s">
        <v>13227</v>
      </c>
      <c r="P2983" s="219" t="n">
        <v>39814</v>
      </c>
      <c r="Q2983" s="219" t="n">
        <v>44196</v>
      </c>
      <c r="R2983" s="193"/>
      <c r="S2983" s="193" t="s">
        <v>7413</v>
      </c>
      <c r="T2983" s="193" t="n">
        <v>1.88</v>
      </c>
      <c r="U2983" s="193" t="n">
        <v>1.78</v>
      </c>
      <c r="V2983" s="193" t="n">
        <v>1.98</v>
      </c>
      <c r="W2983" s="193" t="s">
        <v>11461</v>
      </c>
      <c r="X2983" s="196"/>
      <c r="Y2983" s="196"/>
      <c r="Z2983" s="196" t="n">
        <v>1</v>
      </c>
      <c r="AE2983" s="94" t="e">
        <f aca="false" t="array" ref="AE2983:AI2983">_xlfn.torow(_xlfn.unique(_xlfn._xlws.filter(cat_table[Subsector],$E2983=cat_table[Sector],"")))</f>
        <v>#NAME?</v>
      </c>
      <c r="AF2983" s="94" t="e">
        <v>#NAME?</v>
      </c>
      <c r="AG2983" s="94" t="e">
        <v>#NAME?</v>
      </c>
      <c r="AH2983" s="94" t="e">
        <v>#NAME?</v>
      </c>
      <c r="AI2983" s="94" t="e">
        <v>#NAME?</v>
      </c>
      <c r="AO2983" s="94" t="e">
        <f aca="false" t="array" ref="AO2983:AO2983">_xlfn.torow(_xlfn.unique(_xlfn._xlws.filter(cat_table[Sub-subsector],($E2983=cat_table[Sector])*($F2983=cat_table[Subsector]),"")))</f>
        <v>#NAME?</v>
      </c>
    </row>
    <row r="2984" customFormat="false" ht="15" hidden="false" customHeight="true" outlineLevel="0" collapsed="false">
      <c r="A2984" s="193" t="s">
        <v>13291</v>
      </c>
      <c r="B2984" s="20" t="str">
        <f aca="false">INDEX(Table2[], MATCH(L2984, Location_ID!$D$2:$D$648, 0), 1)</f>
        <v>afd3a3ab-fc4a-454f-ae84-da825200607b</v>
      </c>
      <c r="C2984" s="193" t="s">
        <v>1366</v>
      </c>
      <c r="D2984" s="273" t="s">
        <v>354</v>
      </c>
      <c r="E2984" s="193" t="s">
        <v>7134</v>
      </c>
      <c r="F2984" s="193" t="s">
        <v>7477</v>
      </c>
      <c r="G2984" s="193" t="s">
        <v>13230</v>
      </c>
      <c r="H2984" s="196"/>
      <c r="I2984" s="193" t="s">
        <v>13231</v>
      </c>
      <c r="J2984" s="193" t="s">
        <v>13232</v>
      </c>
      <c r="K2984" s="193" t="s">
        <v>7128</v>
      </c>
      <c r="L2984" s="193" t="s">
        <v>2891</v>
      </c>
      <c r="M2984" s="193" t="s">
        <v>7110</v>
      </c>
      <c r="N2984" s="193" t="s">
        <v>13226</v>
      </c>
      <c r="O2984" s="193" t="s">
        <v>13227</v>
      </c>
      <c r="P2984" s="219" t="n">
        <v>39814</v>
      </c>
      <c r="Q2984" s="219" t="n">
        <v>44196</v>
      </c>
      <c r="R2984" s="193"/>
      <c r="S2984" s="193" t="s">
        <v>7413</v>
      </c>
      <c r="T2984" s="193" t="n">
        <v>2.13</v>
      </c>
      <c r="U2984" s="193" t="n">
        <v>2.12</v>
      </c>
      <c r="V2984" s="193" t="n">
        <v>2.14</v>
      </c>
      <c r="W2984" s="193" t="s">
        <v>11461</v>
      </c>
      <c r="X2984" s="196"/>
      <c r="Y2984" s="196"/>
      <c r="Z2984" s="196" t="n">
        <v>1</v>
      </c>
      <c r="AE2984" s="94" t="e">
        <f aca="false" t="array" ref="AE2984:AK2984">_xlfn.torow(_xlfn.unique(_xlfn._xlws.filter(cat_table[Subsector],$E2984=cat_table[Sector],"")))</f>
        <v>#NAME?</v>
      </c>
      <c r="AF2984" s="94" t="e">
        <v>#NAME?</v>
      </c>
      <c r="AG2984" s="94" t="e">
        <v>#NAME?</v>
      </c>
      <c r="AH2984" s="94" t="e">
        <v>#NAME?</v>
      </c>
      <c r="AI2984" s="94" t="e">
        <v>#NAME?</v>
      </c>
      <c r="AJ2984" s="94" t="e">
        <v>#NAME?</v>
      </c>
      <c r="AK2984" s="94" t="e">
        <v>#NAME?</v>
      </c>
      <c r="AO2984" s="94" t="e">
        <f aca="false" t="array" ref="AO2984:AP2984">_xlfn.torow(_xlfn.unique(_xlfn._xlws.filter(cat_table[Sub-subsector],($E2984=cat_table[Sector])*($F2984=cat_table[Subsector]),"")))</f>
        <v>#NAME?</v>
      </c>
      <c r="AP2984" s="94" t="e">
        <v>#NAME?</v>
      </c>
    </row>
    <row r="2985" customFormat="false" ht="15" hidden="false" customHeight="true" outlineLevel="0" collapsed="false">
      <c r="A2985" s="193" t="s">
        <v>13292</v>
      </c>
      <c r="B2985" s="20" t="str">
        <f aca="false">INDEX(Table2[], MATCH(L2985, Location_ID!$D$2:$D$648, 0), 1)</f>
        <v>afd3a3ab-fc4a-454f-ae84-da825200607b</v>
      </c>
      <c r="C2985" s="193" t="s">
        <v>1366</v>
      </c>
      <c r="D2985" s="273" t="s">
        <v>354</v>
      </c>
      <c r="E2985" s="193" t="s">
        <v>7134</v>
      </c>
      <c r="F2985" s="193" t="s">
        <v>7135</v>
      </c>
      <c r="G2985" s="193"/>
      <c r="H2985" s="196"/>
      <c r="I2985" s="193" t="s">
        <v>93</v>
      </c>
      <c r="J2985" s="193"/>
      <c r="K2985" s="193" t="s">
        <v>7128</v>
      </c>
      <c r="L2985" s="193" t="s">
        <v>2891</v>
      </c>
      <c r="M2985" s="193" t="s">
        <v>7110</v>
      </c>
      <c r="N2985" s="193" t="s">
        <v>13226</v>
      </c>
      <c r="O2985" s="193" t="s">
        <v>13227</v>
      </c>
      <c r="P2985" s="219" t="n">
        <v>39814</v>
      </c>
      <c r="Q2985" s="219" t="n">
        <v>44196</v>
      </c>
      <c r="R2985" s="193"/>
      <c r="S2985" s="193" t="s">
        <v>7413</v>
      </c>
      <c r="T2985" s="193" t="n">
        <v>3.71</v>
      </c>
      <c r="U2985" s="193" t="n">
        <v>3.48</v>
      </c>
      <c r="V2985" s="193" t="n">
        <v>3.94</v>
      </c>
      <c r="W2985" s="193" t="s">
        <v>11461</v>
      </c>
      <c r="X2985" s="196"/>
      <c r="Y2985" s="196"/>
      <c r="Z2985" s="196" t="n">
        <v>1</v>
      </c>
      <c r="AE2985" s="94" t="e">
        <f aca="false" t="array" ref="AE2985:AK2985">_xlfn.torow(_xlfn.unique(_xlfn._xlws.filter(cat_table[Subsector],$E2985=cat_table[Sector],"")))</f>
        <v>#NAME?</v>
      </c>
      <c r="AF2985" s="94" t="e">
        <v>#NAME?</v>
      </c>
      <c r="AG2985" s="94" t="e">
        <v>#NAME?</v>
      </c>
      <c r="AH2985" s="94" t="e">
        <v>#NAME?</v>
      </c>
      <c r="AI2985" s="94" t="e">
        <v>#NAME?</v>
      </c>
      <c r="AJ2985" s="94" t="e">
        <v>#NAME?</v>
      </c>
      <c r="AK2985" s="94" t="e">
        <v>#NAME?</v>
      </c>
      <c r="AO2985" s="94" t="e">
        <f aca="false" t="array" ref="AO2985:AT2985">_xlfn.torow(_xlfn.unique(_xlfn._xlws.filter(cat_table[Sub-subsector],($E2985=cat_table[Sector])*($F2985=cat_table[Subsector]),"")))</f>
        <v>#NAME?</v>
      </c>
      <c r="AP2985" s="94" t="e">
        <v>#NAME?</v>
      </c>
      <c r="AQ2985" s="94" t="e">
        <v>#NAME?</v>
      </c>
      <c r="AR2985" s="94" t="e">
        <v>#NAME?</v>
      </c>
      <c r="AS2985" s="94" t="e">
        <v>#NAME?</v>
      </c>
      <c r="AT2985" s="94" t="e">
        <v>#NAME?</v>
      </c>
    </row>
    <row r="2986" customFormat="false" ht="15" hidden="false" customHeight="true" outlineLevel="0" collapsed="false">
      <c r="A2986" s="193" t="s">
        <v>13293</v>
      </c>
      <c r="B2986" s="20" t="str">
        <f aca="false">INDEX(Table2[], MATCH(L2986, Location_ID!$D$2:$D$648, 0), 1)</f>
        <v>afd3a3ab-fc4a-454f-ae84-da825200607b</v>
      </c>
      <c r="C2986" s="193" t="s">
        <v>1366</v>
      </c>
      <c r="D2986" s="273" t="s">
        <v>354</v>
      </c>
      <c r="E2986" s="193" t="s">
        <v>7134</v>
      </c>
      <c r="F2986" s="193" t="s">
        <v>7135</v>
      </c>
      <c r="G2986" s="193"/>
      <c r="H2986" s="196"/>
      <c r="I2986" s="193" t="s">
        <v>13235</v>
      </c>
      <c r="J2986" s="193"/>
      <c r="K2986" s="193" t="s">
        <v>7128</v>
      </c>
      <c r="L2986" s="193" t="s">
        <v>2891</v>
      </c>
      <c r="M2986" s="193" t="s">
        <v>7110</v>
      </c>
      <c r="N2986" s="193" t="s">
        <v>13226</v>
      </c>
      <c r="O2986" s="193" t="s">
        <v>13227</v>
      </c>
      <c r="P2986" s="219" t="n">
        <v>39814</v>
      </c>
      <c r="Q2986" s="219" t="n">
        <v>44196</v>
      </c>
      <c r="R2986" s="193"/>
      <c r="S2986" s="193" t="s">
        <v>7413</v>
      </c>
      <c r="T2986" s="193" t="n">
        <v>0.94</v>
      </c>
      <c r="U2986" s="193" t="n">
        <v>0.87</v>
      </c>
      <c r="V2986" s="193" t="n">
        <v>1.01</v>
      </c>
      <c r="W2986" s="193" t="s">
        <v>11461</v>
      </c>
      <c r="X2986" s="196"/>
      <c r="Y2986" s="196"/>
      <c r="Z2986" s="196" t="n">
        <v>1</v>
      </c>
      <c r="AE2986" s="94" t="e">
        <f aca="false" t="array" ref="AE2986:AK2986">_xlfn.torow(_xlfn.unique(_xlfn._xlws.filter(cat_table[Subsector],$E2986=cat_table[Sector],"")))</f>
        <v>#NAME?</v>
      </c>
      <c r="AF2986" s="94" t="e">
        <v>#NAME?</v>
      </c>
      <c r="AG2986" s="94" t="e">
        <v>#NAME?</v>
      </c>
      <c r="AH2986" s="94" t="e">
        <v>#NAME?</v>
      </c>
      <c r="AI2986" s="94" t="e">
        <v>#NAME?</v>
      </c>
      <c r="AJ2986" s="94" t="e">
        <v>#NAME?</v>
      </c>
      <c r="AK2986" s="94" t="e">
        <v>#NAME?</v>
      </c>
      <c r="AO2986" s="94" t="e">
        <f aca="false" t="array" ref="AO2986:AT2986">_xlfn.torow(_xlfn.unique(_xlfn._xlws.filter(cat_table[Sub-subsector],($E2986=cat_table[Sector])*($F2986=cat_table[Subsector]),"")))</f>
        <v>#NAME?</v>
      </c>
      <c r="AP2986" s="94" t="e">
        <v>#NAME?</v>
      </c>
      <c r="AQ2986" s="94" t="e">
        <v>#NAME?</v>
      </c>
      <c r="AR2986" s="94" t="e">
        <v>#NAME?</v>
      </c>
      <c r="AS2986" s="94" t="e">
        <v>#NAME?</v>
      </c>
      <c r="AT2986" s="94" t="e">
        <v>#NAME?</v>
      </c>
    </row>
    <row r="2987" customFormat="false" ht="15" hidden="false" customHeight="true" outlineLevel="0" collapsed="false">
      <c r="A2987" s="193" t="s">
        <v>13294</v>
      </c>
      <c r="B2987" s="20" t="str">
        <f aca="false">INDEX(Table2[], MATCH(L2987, Location_ID!$D$2:$D$648, 0), 1)</f>
        <v>afd3a3ab-fc4a-454f-ae84-da825200607b</v>
      </c>
      <c r="C2987" s="193" t="s">
        <v>1366</v>
      </c>
      <c r="D2987" s="273" t="s">
        <v>354</v>
      </c>
      <c r="E2987" s="193" t="s">
        <v>7127</v>
      </c>
      <c r="F2987" s="193" t="s">
        <v>7683</v>
      </c>
      <c r="G2987" s="193" t="s">
        <v>7991</v>
      </c>
      <c r="H2987" s="196"/>
      <c r="I2987" s="193" t="s">
        <v>13237</v>
      </c>
      <c r="J2987" s="193"/>
      <c r="K2987" s="193" t="s">
        <v>7128</v>
      </c>
      <c r="L2987" s="193" t="s">
        <v>2891</v>
      </c>
      <c r="M2987" s="193" t="s">
        <v>7110</v>
      </c>
      <c r="N2987" s="193" t="s">
        <v>13226</v>
      </c>
      <c r="O2987" s="193" t="s">
        <v>13227</v>
      </c>
      <c r="P2987" s="219" t="n">
        <v>39814</v>
      </c>
      <c r="Q2987" s="219" t="n">
        <v>44196</v>
      </c>
      <c r="R2987" s="193"/>
      <c r="S2987" s="193" t="s">
        <v>7413</v>
      </c>
      <c r="T2987" s="193" t="n">
        <v>14</v>
      </c>
      <c r="U2987" s="193" t="n">
        <v>13.11</v>
      </c>
      <c r="V2987" s="193" t="n">
        <v>14.89</v>
      </c>
      <c r="W2987" s="193" t="s">
        <v>11461</v>
      </c>
      <c r="X2987" s="196"/>
      <c r="Y2987" s="196"/>
      <c r="Z2987" s="196" t="n">
        <v>1</v>
      </c>
      <c r="AE2987" s="94" t="e">
        <f aca="false" t="array" ref="AE2987:AG2987">_xlfn.torow(_xlfn.unique(_xlfn._xlws.filter(cat_table[Subsector],$E2987=cat_table[Sector],"")))</f>
        <v>#NAME?</v>
      </c>
      <c r="AF2987" s="94" t="e">
        <v>#NAME?</v>
      </c>
      <c r="AG2987" s="94" t="e">
        <v>#NAME?</v>
      </c>
      <c r="AO2987" s="94" t="e">
        <f aca="false" t="array" ref="AO2987:AP2987">_xlfn.torow(_xlfn.unique(_xlfn._xlws.filter(cat_table[Sub-subsector],($E2987=cat_table[Sector])*($F2987=cat_table[Subsector]),"")))</f>
        <v>#NAME?</v>
      </c>
      <c r="AP2987" s="94" t="e">
        <v>#NAME?</v>
      </c>
    </row>
    <row r="2988" customFormat="false" ht="15" hidden="false" customHeight="true" outlineLevel="0" collapsed="false">
      <c r="A2988" s="193" t="s">
        <v>13295</v>
      </c>
      <c r="B2988" s="20" t="str">
        <f aca="false">INDEX(Table2[], MATCH(L2988, Location_ID!$D$2:$D$648, 0), 1)</f>
        <v>34390c98-6505-43d5-b2af-b7872766ce0b</v>
      </c>
      <c r="C2988" s="193" t="s">
        <v>1366</v>
      </c>
      <c r="D2988" s="273" t="s">
        <v>354</v>
      </c>
      <c r="E2988" s="193" t="s">
        <v>43</v>
      </c>
      <c r="F2988" s="193"/>
      <c r="G2988" s="193"/>
      <c r="H2988" s="196"/>
      <c r="I2988" s="193" t="s">
        <v>43</v>
      </c>
      <c r="J2988" s="193"/>
      <c r="K2988" s="193" t="s">
        <v>7128</v>
      </c>
      <c r="L2988" s="193" t="s">
        <v>2894</v>
      </c>
      <c r="M2988" s="193" t="s">
        <v>7110</v>
      </c>
      <c r="N2988" s="193" t="s">
        <v>13226</v>
      </c>
      <c r="O2988" s="193" t="s">
        <v>13227</v>
      </c>
      <c r="P2988" s="219" t="n">
        <v>39814</v>
      </c>
      <c r="Q2988" s="219" t="n">
        <v>44196</v>
      </c>
      <c r="R2988" s="193"/>
      <c r="S2988" s="193" t="s">
        <v>7413</v>
      </c>
      <c r="T2988" s="193" t="n">
        <v>0.14</v>
      </c>
      <c r="U2988" s="193" t="n">
        <v>0.11</v>
      </c>
      <c r="V2988" s="193" t="n">
        <v>0.17</v>
      </c>
      <c r="W2988" s="193" t="s">
        <v>11461</v>
      </c>
      <c r="X2988" s="196"/>
      <c r="Y2988" s="196"/>
      <c r="Z2988" s="196" t="n">
        <v>1</v>
      </c>
      <c r="AE2988" s="94" t="e">
        <f aca="false" t="array" ref="AE2988:AN2988">_xlfn.torow(_xlfn.unique(_xlfn._xlws.filter(cat_table[Subsector],$E2988=cat_table[Sector],"")))</f>
        <v>#NAME?</v>
      </c>
      <c r="AF2988" s="94" t="e">
        <v>#NAME?</v>
      </c>
      <c r="AG2988" s="94" t="e">
        <v>#NAME?</v>
      </c>
      <c r="AH2988" s="94" t="e">
        <v>#NAME?</v>
      </c>
      <c r="AI2988" s="94" t="e">
        <v>#NAME?</v>
      </c>
      <c r="AJ2988" s="94" t="e">
        <v>#NAME?</v>
      </c>
      <c r="AK2988" s="94" t="e">
        <v>#NAME?</v>
      </c>
      <c r="AL2988" s="94" t="e">
        <v>#NAME?</v>
      </c>
      <c r="AM2988" s="94" t="e">
        <v>#NAME?</v>
      </c>
      <c r="AN2988" s="94" t="e">
        <v>#NAME?</v>
      </c>
      <c r="AO2988" s="94" t="e">
        <f aca="false" t="array" ref="AO2988:AO2988">_xlfn.torow(_xlfn.unique(_xlfn._xlws.filter(cat_table[Sub-subsector],($E2988=cat_table[Sector])*($F2988=cat_table[Subsector]),"")))</f>
        <v>#NAME?</v>
      </c>
    </row>
    <row r="2989" customFormat="false" ht="15" hidden="false" customHeight="true" outlineLevel="0" collapsed="false">
      <c r="A2989" s="193" t="s">
        <v>13296</v>
      </c>
      <c r="B2989" s="20" t="str">
        <f aca="false">INDEX(Table2[], MATCH(L2989, Location_ID!$D$2:$D$648, 0), 1)</f>
        <v>34390c98-6505-43d5-b2af-b7872766ce0b</v>
      </c>
      <c r="C2989" s="193" t="s">
        <v>1366</v>
      </c>
      <c r="D2989" s="273" t="s">
        <v>354</v>
      </c>
      <c r="E2989" s="193" t="s">
        <v>7631</v>
      </c>
      <c r="F2989" s="193"/>
      <c r="G2989" s="193"/>
      <c r="H2989" s="196"/>
      <c r="I2989" s="193" t="s">
        <v>7631</v>
      </c>
      <c r="J2989" s="193"/>
      <c r="K2989" s="193" t="s">
        <v>7128</v>
      </c>
      <c r="L2989" s="193" t="s">
        <v>2894</v>
      </c>
      <c r="M2989" s="193" t="s">
        <v>7110</v>
      </c>
      <c r="N2989" s="193" t="s">
        <v>13226</v>
      </c>
      <c r="O2989" s="193" t="s">
        <v>13227</v>
      </c>
      <c r="P2989" s="219" t="n">
        <v>39814</v>
      </c>
      <c r="Q2989" s="219" t="n">
        <v>44196</v>
      </c>
      <c r="R2989" s="193"/>
      <c r="S2989" s="193" t="s">
        <v>7413</v>
      </c>
      <c r="T2989" s="193" t="n">
        <v>0.38</v>
      </c>
      <c r="U2989" s="193" t="n">
        <v>0.37</v>
      </c>
      <c r="V2989" s="193" t="n">
        <v>0.39</v>
      </c>
      <c r="W2989" s="193" t="s">
        <v>11461</v>
      </c>
      <c r="X2989" s="196"/>
      <c r="Y2989" s="196"/>
      <c r="Z2989" s="196" t="n">
        <v>1</v>
      </c>
      <c r="AE2989" s="94" t="e">
        <f aca="false" t="array" ref="AE2989:AI2989">_xlfn.torow(_xlfn.unique(_xlfn._xlws.filter(cat_table[Subsector],$E2989=cat_table[Sector],"")))</f>
        <v>#NAME?</v>
      </c>
      <c r="AF2989" s="94" t="e">
        <v>#NAME?</v>
      </c>
      <c r="AG2989" s="94" t="e">
        <v>#NAME?</v>
      </c>
      <c r="AH2989" s="94" t="e">
        <v>#NAME?</v>
      </c>
      <c r="AI2989" s="94" t="e">
        <v>#NAME?</v>
      </c>
      <c r="AO2989" s="94" t="e">
        <f aca="false" t="array" ref="AO2989:AO2989">_xlfn.torow(_xlfn.unique(_xlfn._xlws.filter(cat_table[Sub-subsector],($E2989=cat_table[Sector])*($F2989=cat_table[Subsector]),"")))</f>
        <v>#NAME?</v>
      </c>
    </row>
    <row r="2990" customFormat="false" ht="15" hidden="false" customHeight="true" outlineLevel="0" collapsed="false">
      <c r="A2990" s="193" t="s">
        <v>13297</v>
      </c>
      <c r="B2990" s="20" t="str">
        <f aca="false">INDEX(Table2[], MATCH(L2990, Location_ID!$D$2:$D$648, 0), 1)</f>
        <v>34390c98-6505-43d5-b2af-b7872766ce0b</v>
      </c>
      <c r="C2990" s="193" t="s">
        <v>1366</v>
      </c>
      <c r="D2990" s="273" t="s">
        <v>354</v>
      </c>
      <c r="E2990" s="193" t="s">
        <v>7134</v>
      </c>
      <c r="F2990" s="193" t="s">
        <v>7477</v>
      </c>
      <c r="G2990" s="193" t="s">
        <v>13230</v>
      </c>
      <c r="H2990" s="196"/>
      <c r="I2990" s="193" t="s">
        <v>13231</v>
      </c>
      <c r="J2990" s="193" t="s">
        <v>13232</v>
      </c>
      <c r="K2990" s="193" t="s">
        <v>7128</v>
      </c>
      <c r="L2990" s="193" t="s">
        <v>2894</v>
      </c>
      <c r="M2990" s="193" t="s">
        <v>7110</v>
      </c>
      <c r="N2990" s="193" t="s">
        <v>13226</v>
      </c>
      <c r="O2990" s="193" t="s">
        <v>13227</v>
      </c>
      <c r="P2990" s="219" t="n">
        <v>39814</v>
      </c>
      <c r="Q2990" s="219" t="n">
        <v>44196</v>
      </c>
      <c r="R2990" s="193"/>
      <c r="S2990" s="193" t="s">
        <v>7413</v>
      </c>
      <c r="T2990" s="193" t="n">
        <v>0</v>
      </c>
      <c r="U2990" s="193" t="n">
        <v>0</v>
      </c>
      <c r="V2990" s="193" t="n">
        <v>0</v>
      </c>
      <c r="W2990" s="193" t="s">
        <v>11461</v>
      </c>
      <c r="X2990" s="196"/>
      <c r="Y2990" s="196"/>
      <c r="Z2990" s="196" t="n">
        <v>1</v>
      </c>
      <c r="AE2990" s="94" t="e">
        <f aca="false" t="array" ref="AE2990:AK2990">_xlfn.torow(_xlfn.unique(_xlfn._xlws.filter(cat_table[Subsector],$E2990=cat_table[Sector],"")))</f>
        <v>#NAME?</v>
      </c>
      <c r="AF2990" s="94" t="e">
        <v>#NAME?</v>
      </c>
      <c r="AG2990" s="94" t="e">
        <v>#NAME?</v>
      </c>
      <c r="AH2990" s="94" t="e">
        <v>#NAME?</v>
      </c>
      <c r="AI2990" s="94" t="e">
        <v>#NAME?</v>
      </c>
      <c r="AJ2990" s="94" t="e">
        <v>#NAME?</v>
      </c>
      <c r="AK2990" s="94" t="e">
        <v>#NAME?</v>
      </c>
      <c r="AO2990" s="94" t="e">
        <f aca="false" t="array" ref="AO2990:AP2990">_xlfn.torow(_xlfn.unique(_xlfn._xlws.filter(cat_table[Sub-subsector],($E2990=cat_table[Sector])*($F2990=cat_table[Subsector]),"")))</f>
        <v>#NAME?</v>
      </c>
      <c r="AP2990" s="94" t="e">
        <v>#NAME?</v>
      </c>
    </row>
    <row r="2991" customFormat="false" ht="15" hidden="false" customHeight="true" outlineLevel="0" collapsed="false">
      <c r="A2991" s="193" t="s">
        <v>13298</v>
      </c>
      <c r="B2991" s="20" t="str">
        <f aca="false">INDEX(Table2[], MATCH(L2991, Location_ID!$D$2:$D$648, 0), 1)</f>
        <v>34390c98-6505-43d5-b2af-b7872766ce0b</v>
      </c>
      <c r="C2991" s="193" t="s">
        <v>1366</v>
      </c>
      <c r="D2991" s="273" t="s">
        <v>354</v>
      </c>
      <c r="E2991" s="193" t="s">
        <v>7134</v>
      </c>
      <c r="F2991" s="193" t="s">
        <v>7135</v>
      </c>
      <c r="G2991" s="193"/>
      <c r="H2991" s="196"/>
      <c r="I2991" s="193" t="s">
        <v>13235</v>
      </c>
      <c r="J2991" s="193"/>
      <c r="K2991" s="193" t="s">
        <v>7128</v>
      </c>
      <c r="L2991" s="193" t="s">
        <v>2894</v>
      </c>
      <c r="M2991" s="193" t="s">
        <v>7110</v>
      </c>
      <c r="N2991" s="193" t="s">
        <v>13226</v>
      </c>
      <c r="O2991" s="193" t="s">
        <v>13227</v>
      </c>
      <c r="P2991" s="219" t="n">
        <v>39814</v>
      </c>
      <c r="Q2991" s="219" t="n">
        <v>44196</v>
      </c>
      <c r="R2991" s="193"/>
      <c r="S2991" s="193" t="s">
        <v>7413</v>
      </c>
      <c r="T2991" s="193" t="n">
        <v>6</v>
      </c>
      <c r="U2991" s="193" t="n">
        <v>5.1</v>
      </c>
      <c r="V2991" s="193" t="n">
        <v>6.9</v>
      </c>
      <c r="W2991" s="193" t="s">
        <v>11461</v>
      </c>
      <c r="X2991" s="196"/>
      <c r="Y2991" s="196"/>
      <c r="Z2991" s="196" t="n">
        <v>1</v>
      </c>
      <c r="AE2991" s="94" t="e">
        <f aca="false" t="array" ref="AE2991:AK2991">_xlfn.torow(_xlfn.unique(_xlfn._xlws.filter(cat_table[Subsector],$E2991=cat_table[Sector],"")))</f>
        <v>#NAME?</v>
      </c>
      <c r="AF2991" s="94" t="e">
        <v>#NAME?</v>
      </c>
      <c r="AG2991" s="94" t="e">
        <v>#NAME?</v>
      </c>
      <c r="AH2991" s="94" t="e">
        <v>#NAME?</v>
      </c>
      <c r="AI2991" s="94" t="e">
        <v>#NAME?</v>
      </c>
      <c r="AJ2991" s="94" t="e">
        <v>#NAME?</v>
      </c>
      <c r="AK2991" s="94" t="e">
        <v>#NAME?</v>
      </c>
      <c r="AO2991" s="94" t="e">
        <f aca="false" t="array" ref="AO2991:AT2991">_xlfn.torow(_xlfn.unique(_xlfn._xlws.filter(cat_table[Sub-subsector],($E2991=cat_table[Sector])*($F2991=cat_table[Subsector]),"")))</f>
        <v>#NAME?</v>
      </c>
      <c r="AP2991" s="94" t="e">
        <v>#NAME?</v>
      </c>
      <c r="AQ2991" s="94" t="e">
        <v>#NAME?</v>
      </c>
      <c r="AR2991" s="94" t="e">
        <v>#NAME?</v>
      </c>
      <c r="AS2991" s="94" t="e">
        <v>#NAME?</v>
      </c>
      <c r="AT2991" s="94" t="e">
        <v>#NAME?</v>
      </c>
    </row>
    <row r="2992" customFormat="false" ht="15" hidden="false" customHeight="true" outlineLevel="0" collapsed="false">
      <c r="A2992" s="193" t="s">
        <v>13299</v>
      </c>
      <c r="B2992" s="20" t="str">
        <f aca="false">INDEX(Table2[], MATCH(L2992, Location_ID!$D$2:$D$648, 0), 1)</f>
        <v>34390c98-6505-43d5-b2af-b7872766ce0b</v>
      </c>
      <c r="C2992" s="193" t="s">
        <v>1366</v>
      </c>
      <c r="D2992" s="273" t="s">
        <v>354</v>
      </c>
      <c r="E2992" s="193" t="s">
        <v>7127</v>
      </c>
      <c r="F2992" s="193" t="s">
        <v>7683</v>
      </c>
      <c r="G2992" s="193" t="s">
        <v>7991</v>
      </c>
      <c r="H2992" s="196"/>
      <c r="I2992" s="193" t="s">
        <v>13237</v>
      </c>
      <c r="J2992" s="193"/>
      <c r="K2992" s="193" t="s">
        <v>7128</v>
      </c>
      <c r="L2992" s="193" t="s">
        <v>2894</v>
      </c>
      <c r="M2992" s="193" t="s">
        <v>7110</v>
      </c>
      <c r="N2992" s="193" t="s">
        <v>13226</v>
      </c>
      <c r="O2992" s="193" t="s">
        <v>13227</v>
      </c>
      <c r="P2992" s="219" t="n">
        <v>39814</v>
      </c>
      <c r="Q2992" s="219" t="n">
        <v>44196</v>
      </c>
      <c r="R2992" s="193"/>
      <c r="S2992" s="193" t="s">
        <v>7413</v>
      </c>
      <c r="T2992" s="193" t="n">
        <v>0.09</v>
      </c>
      <c r="U2992" s="193" t="n">
        <v>0.09</v>
      </c>
      <c r="V2992" s="193" t="n">
        <v>0.09</v>
      </c>
      <c r="W2992" s="193" t="s">
        <v>11461</v>
      </c>
      <c r="X2992" s="196"/>
      <c r="Y2992" s="196"/>
      <c r="Z2992" s="196" t="n">
        <v>1</v>
      </c>
      <c r="AE2992" s="94" t="e">
        <f aca="false" t="array" ref="AE2992:AG2992">_xlfn.torow(_xlfn.unique(_xlfn._xlws.filter(cat_table[Subsector],$E2992=cat_table[Sector],"")))</f>
        <v>#NAME?</v>
      </c>
      <c r="AF2992" s="94" t="e">
        <v>#NAME?</v>
      </c>
      <c r="AG2992" s="94" t="e">
        <v>#NAME?</v>
      </c>
      <c r="AO2992" s="94" t="e">
        <f aca="false" t="array" ref="AO2992:AP2992">_xlfn.torow(_xlfn.unique(_xlfn._xlws.filter(cat_table[Sub-subsector],($E2992=cat_table[Sector])*($F2992=cat_table[Subsector]),"")))</f>
        <v>#NAME?</v>
      </c>
      <c r="AP2992" s="94" t="e">
        <v>#NAME?</v>
      </c>
    </row>
    <row r="2993" customFormat="false" ht="15" hidden="false" customHeight="true" outlineLevel="0" collapsed="false">
      <c r="A2993" s="193" t="s">
        <v>13300</v>
      </c>
      <c r="B2993" s="20" t="str">
        <f aca="false">INDEX(Table2[], MATCH(L2993, Location_ID!$D$2:$D$648, 0), 1)</f>
        <v>1cb701b7-0085-4ab5-ba7a-743afc95ea69</v>
      </c>
      <c r="C2993" s="193" t="s">
        <v>1366</v>
      </c>
      <c r="D2993" s="273" t="s">
        <v>354</v>
      </c>
      <c r="E2993" s="193" t="s">
        <v>43</v>
      </c>
      <c r="F2993" s="193"/>
      <c r="G2993" s="193"/>
      <c r="H2993" s="196"/>
      <c r="I2993" s="193" t="s">
        <v>43</v>
      </c>
      <c r="J2993" s="193"/>
      <c r="K2993" s="193" t="s">
        <v>7128</v>
      </c>
      <c r="L2993" s="193" t="s">
        <v>1819</v>
      </c>
      <c r="M2993" s="193" t="s">
        <v>7110</v>
      </c>
      <c r="N2993" s="193" t="s">
        <v>13226</v>
      </c>
      <c r="O2993" s="193" t="s">
        <v>13227</v>
      </c>
      <c r="P2993" s="219" t="n">
        <v>39814</v>
      </c>
      <c r="Q2993" s="219" t="n">
        <v>44196</v>
      </c>
      <c r="R2993" s="193"/>
      <c r="S2993" s="193" t="s">
        <v>7413</v>
      </c>
      <c r="T2993" s="193" t="n">
        <v>2.49</v>
      </c>
      <c r="U2993" s="193" t="n">
        <v>2.44</v>
      </c>
      <c r="V2993" s="193" t="n">
        <v>2.54</v>
      </c>
      <c r="W2993" s="193" t="s">
        <v>11461</v>
      </c>
      <c r="X2993" s="196"/>
      <c r="Y2993" s="196"/>
      <c r="Z2993" s="196" t="n">
        <v>1</v>
      </c>
      <c r="AE2993" s="94" t="e">
        <f aca="false" t="array" ref="AE2993:AN2993">_xlfn.torow(_xlfn.unique(_xlfn._xlws.filter(cat_table[Subsector],$E2993=cat_table[Sector],"")))</f>
        <v>#NAME?</v>
      </c>
      <c r="AF2993" s="94" t="e">
        <v>#NAME?</v>
      </c>
      <c r="AG2993" s="94" t="e">
        <v>#NAME?</v>
      </c>
      <c r="AH2993" s="94" t="e">
        <v>#NAME?</v>
      </c>
      <c r="AI2993" s="94" t="e">
        <v>#NAME?</v>
      </c>
      <c r="AJ2993" s="94" t="e">
        <v>#NAME?</v>
      </c>
      <c r="AK2993" s="94" t="e">
        <v>#NAME?</v>
      </c>
      <c r="AL2993" s="94" t="e">
        <v>#NAME?</v>
      </c>
      <c r="AM2993" s="94" t="e">
        <v>#NAME?</v>
      </c>
      <c r="AN2993" s="94" t="e">
        <v>#NAME?</v>
      </c>
      <c r="AO2993" s="94" t="e">
        <f aca="false" t="array" ref="AO2993:AO2993">_xlfn.torow(_xlfn.unique(_xlfn._xlws.filter(cat_table[Sub-subsector],($E2993=cat_table[Sector])*($F2993=cat_table[Subsector]),"")))</f>
        <v>#NAME?</v>
      </c>
    </row>
    <row r="2994" customFormat="false" ht="15" hidden="false" customHeight="true" outlineLevel="0" collapsed="false">
      <c r="A2994" s="193" t="s">
        <v>13301</v>
      </c>
      <c r="B2994" s="20" t="str">
        <f aca="false">INDEX(Table2[], MATCH(L2994, Location_ID!$D$2:$D$648, 0), 1)</f>
        <v>1cb701b7-0085-4ab5-ba7a-743afc95ea69</v>
      </c>
      <c r="C2994" s="193" t="s">
        <v>1366</v>
      </c>
      <c r="D2994" s="273" t="s">
        <v>354</v>
      </c>
      <c r="E2994" s="193" t="s">
        <v>7631</v>
      </c>
      <c r="F2994" s="193"/>
      <c r="G2994" s="193"/>
      <c r="H2994" s="196"/>
      <c r="I2994" s="193" t="s">
        <v>7631</v>
      </c>
      <c r="J2994" s="193"/>
      <c r="K2994" s="193" t="s">
        <v>7128</v>
      </c>
      <c r="L2994" s="193" t="s">
        <v>1819</v>
      </c>
      <c r="M2994" s="193" t="s">
        <v>7110</v>
      </c>
      <c r="N2994" s="193" t="s">
        <v>13226</v>
      </c>
      <c r="O2994" s="193" t="s">
        <v>13227</v>
      </c>
      <c r="P2994" s="219" t="n">
        <v>39814</v>
      </c>
      <c r="Q2994" s="219" t="n">
        <v>44196</v>
      </c>
      <c r="R2994" s="193"/>
      <c r="S2994" s="193" t="s">
        <v>7413</v>
      </c>
      <c r="T2994" s="193" t="n">
        <v>2.24</v>
      </c>
      <c r="U2994" s="193" t="n">
        <v>2.21</v>
      </c>
      <c r="V2994" s="193" t="n">
        <v>2.27</v>
      </c>
      <c r="W2994" s="193" t="s">
        <v>11461</v>
      </c>
      <c r="X2994" s="196"/>
      <c r="Y2994" s="196"/>
      <c r="Z2994" s="196" t="n">
        <v>1</v>
      </c>
      <c r="AE2994" s="94" t="e">
        <f aca="false" t="array" ref="AE2994:AI2994">_xlfn.torow(_xlfn.unique(_xlfn._xlws.filter(cat_table[Subsector],$E2994=cat_table[Sector],"")))</f>
        <v>#NAME?</v>
      </c>
      <c r="AF2994" s="94" t="e">
        <v>#NAME?</v>
      </c>
      <c r="AG2994" s="94" t="e">
        <v>#NAME?</v>
      </c>
      <c r="AH2994" s="94" t="e">
        <v>#NAME?</v>
      </c>
      <c r="AI2994" s="94" t="e">
        <v>#NAME?</v>
      </c>
      <c r="AO2994" s="94" t="e">
        <f aca="false" t="array" ref="AO2994:AO2994">_xlfn.torow(_xlfn.unique(_xlfn._xlws.filter(cat_table[Sub-subsector],($E2994=cat_table[Sector])*($F2994=cat_table[Subsector]),"")))</f>
        <v>#NAME?</v>
      </c>
    </row>
    <row r="2995" customFormat="false" ht="15" hidden="false" customHeight="true" outlineLevel="0" collapsed="false">
      <c r="A2995" s="193" t="s">
        <v>13302</v>
      </c>
      <c r="B2995" s="20" t="str">
        <f aca="false">INDEX(Table2[], MATCH(L2995, Location_ID!$D$2:$D$648, 0), 1)</f>
        <v>1cb701b7-0085-4ab5-ba7a-743afc95ea69</v>
      </c>
      <c r="C2995" s="193" t="s">
        <v>1366</v>
      </c>
      <c r="D2995" s="273" t="s">
        <v>354</v>
      </c>
      <c r="E2995" s="193" t="s">
        <v>7134</v>
      </c>
      <c r="F2995" s="193" t="s">
        <v>7477</v>
      </c>
      <c r="G2995" s="193" t="s">
        <v>13230</v>
      </c>
      <c r="H2995" s="196"/>
      <c r="I2995" s="193" t="s">
        <v>13231</v>
      </c>
      <c r="J2995" s="193" t="s">
        <v>13232</v>
      </c>
      <c r="K2995" s="193" t="s">
        <v>7128</v>
      </c>
      <c r="L2995" s="193" t="s">
        <v>1819</v>
      </c>
      <c r="M2995" s="193" t="s">
        <v>7110</v>
      </c>
      <c r="N2995" s="193" t="s">
        <v>13226</v>
      </c>
      <c r="O2995" s="193" t="s">
        <v>13227</v>
      </c>
      <c r="P2995" s="219" t="n">
        <v>39814</v>
      </c>
      <c r="Q2995" s="219" t="n">
        <v>44196</v>
      </c>
      <c r="R2995" s="193"/>
      <c r="S2995" s="193" t="s">
        <v>7413</v>
      </c>
      <c r="T2995" s="193" t="n">
        <v>0.19</v>
      </c>
      <c r="U2995" s="193" t="n">
        <v>0.19</v>
      </c>
      <c r="V2995" s="193" t="n">
        <v>0.19</v>
      </c>
      <c r="W2995" s="193" t="s">
        <v>11461</v>
      </c>
      <c r="X2995" s="196"/>
      <c r="Y2995" s="196"/>
      <c r="Z2995" s="196" t="n">
        <v>1</v>
      </c>
      <c r="AE2995" s="94" t="e">
        <f aca="false" t="array" ref="AE2995:AK2995">_xlfn.torow(_xlfn.unique(_xlfn._xlws.filter(cat_table[Subsector],$E2995=cat_table[Sector],"")))</f>
        <v>#NAME?</v>
      </c>
      <c r="AF2995" s="94" t="e">
        <v>#NAME?</v>
      </c>
      <c r="AG2995" s="94" t="e">
        <v>#NAME?</v>
      </c>
      <c r="AH2995" s="94" t="e">
        <v>#NAME?</v>
      </c>
      <c r="AI2995" s="94" t="e">
        <v>#NAME?</v>
      </c>
      <c r="AJ2995" s="94" t="e">
        <v>#NAME?</v>
      </c>
      <c r="AK2995" s="94" t="e">
        <v>#NAME?</v>
      </c>
      <c r="AO2995" s="94" t="e">
        <f aca="false" t="array" ref="AO2995:AP2995">_xlfn.torow(_xlfn.unique(_xlfn._xlws.filter(cat_table[Sub-subsector],($E2995=cat_table[Sector])*($F2995=cat_table[Subsector]),"")))</f>
        <v>#NAME?</v>
      </c>
      <c r="AP2995" s="94" t="e">
        <v>#NAME?</v>
      </c>
    </row>
    <row r="2996" customFormat="false" ht="15" hidden="false" customHeight="true" outlineLevel="0" collapsed="false">
      <c r="A2996" s="193" t="s">
        <v>13303</v>
      </c>
      <c r="B2996" s="20" t="str">
        <f aca="false">INDEX(Table2[], MATCH(L2996, Location_ID!$D$2:$D$648, 0), 1)</f>
        <v>1cb701b7-0085-4ab5-ba7a-743afc95ea69</v>
      </c>
      <c r="C2996" s="193" t="s">
        <v>1366</v>
      </c>
      <c r="D2996" s="273" t="s">
        <v>354</v>
      </c>
      <c r="E2996" s="193" t="s">
        <v>7134</v>
      </c>
      <c r="F2996" s="193" t="s">
        <v>7135</v>
      </c>
      <c r="G2996" s="193"/>
      <c r="H2996" s="196"/>
      <c r="I2996" s="193" t="s">
        <v>93</v>
      </c>
      <c r="J2996" s="193"/>
      <c r="K2996" s="193" t="s">
        <v>7128</v>
      </c>
      <c r="L2996" s="193" t="s">
        <v>1819</v>
      </c>
      <c r="M2996" s="193" t="s">
        <v>7110</v>
      </c>
      <c r="N2996" s="193" t="s">
        <v>13226</v>
      </c>
      <c r="O2996" s="193" t="s">
        <v>13227</v>
      </c>
      <c r="P2996" s="219" t="n">
        <v>39814</v>
      </c>
      <c r="Q2996" s="219" t="n">
        <v>44196</v>
      </c>
      <c r="R2996" s="193"/>
      <c r="S2996" s="193" t="s">
        <v>7413</v>
      </c>
      <c r="T2996" s="193" t="n">
        <v>0.02</v>
      </c>
      <c r="U2996" s="193" t="n">
        <v>0.01</v>
      </c>
      <c r="V2996" s="193" t="n">
        <v>0.03</v>
      </c>
      <c r="W2996" s="193" t="s">
        <v>11461</v>
      </c>
      <c r="X2996" s="196"/>
      <c r="Y2996" s="196"/>
      <c r="Z2996" s="196" t="n">
        <v>1</v>
      </c>
      <c r="AE2996" s="94" t="e">
        <f aca="false" t="array" ref="AE2996:AK2996">_xlfn.torow(_xlfn.unique(_xlfn._xlws.filter(cat_table[Subsector],$E2996=cat_table[Sector],"")))</f>
        <v>#NAME?</v>
      </c>
      <c r="AF2996" s="94" t="e">
        <v>#NAME?</v>
      </c>
      <c r="AG2996" s="94" t="e">
        <v>#NAME?</v>
      </c>
      <c r="AH2996" s="94" t="e">
        <v>#NAME?</v>
      </c>
      <c r="AI2996" s="94" t="e">
        <v>#NAME?</v>
      </c>
      <c r="AJ2996" s="94" t="e">
        <v>#NAME?</v>
      </c>
      <c r="AK2996" s="94" t="e">
        <v>#NAME?</v>
      </c>
      <c r="AO2996" s="94" t="e">
        <f aca="false" t="array" ref="AO2996:AT2996">_xlfn.torow(_xlfn.unique(_xlfn._xlws.filter(cat_table[Sub-subsector],($E2996=cat_table[Sector])*($F2996=cat_table[Subsector]),"")))</f>
        <v>#NAME?</v>
      </c>
      <c r="AP2996" s="94" t="e">
        <v>#NAME?</v>
      </c>
      <c r="AQ2996" s="94" t="e">
        <v>#NAME?</v>
      </c>
      <c r="AR2996" s="94" t="e">
        <v>#NAME?</v>
      </c>
      <c r="AS2996" s="94" t="e">
        <v>#NAME?</v>
      </c>
      <c r="AT2996" s="94" t="e">
        <v>#NAME?</v>
      </c>
    </row>
    <row r="2997" customFormat="false" ht="15" hidden="false" customHeight="true" outlineLevel="0" collapsed="false">
      <c r="A2997" s="193" t="s">
        <v>13304</v>
      </c>
      <c r="B2997" s="20" t="str">
        <f aca="false">INDEX(Table2[], MATCH(L2997, Location_ID!$D$2:$D$648, 0), 1)</f>
        <v>1cb701b7-0085-4ab5-ba7a-743afc95ea69</v>
      </c>
      <c r="C2997" s="193" t="s">
        <v>1366</v>
      </c>
      <c r="D2997" s="273" t="s">
        <v>354</v>
      </c>
      <c r="E2997" s="193" t="s">
        <v>7134</v>
      </c>
      <c r="F2997" s="193" t="s">
        <v>7135</v>
      </c>
      <c r="G2997" s="193"/>
      <c r="H2997" s="196"/>
      <c r="I2997" s="193" t="s">
        <v>13235</v>
      </c>
      <c r="J2997" s="193"/>
      <c r="K2997" s="193" t="s">
        <v>7128</v>
      </c>
      <c r="L2997" s="193" t="s">
        <v>1819</v>
      </c>
      <c r="M2997" s="193" t="s">
        <v>7110</v>
      </c>
      <c r="N2997" s="193" t="s">
        <v>13226</v>
      </c>
      <c r="O2997" s="193" t="s">
        <v>13227</v>
      </c>
      <c r="P2997" s="219" t="n">
        <v>39814</v>
      </c>
      <c r="Q2997" s="219" t="n">
        <v>44196</v>
      </c>
      <c r="R2997" s="193"/>
      <c r="S2997" s="193" t="s">
        <v>7413</v>
      </c>
      <c r="T2997" s="193" t="n">
        <v>0.3</v>
      </c>
      <c r="U2997" s="193" t="n">
        <v>0.28</v>
      </c>
      <c r="V2997" s="193" t="n">
        <v>0.32</v>
      </c>
      <c r="W2997" s="193" t="s">
        <v>11461</v>
      </c>
      <c r="X2997" s="196"/>
      <c r="Y2997" s="196"/>
      <c r="Z2997" s="196" t="n">
        <v>1</v>
      </c>
      <c r="AE2997" s="94" t="e">
        <f aca="false" t="array" ref="AE2997:AK2997">_xlfn.torow(_xlfn.unique(_xlfn._xlws.filter(cat_table[Subsector],$E2997=cat_table[Sector],"")))</f>
        <v>#NAME?</v>
      </c>
      <c r="AF2997" s="94" t="e">
        <v>#NAME?</v>
      </c>
      <c r="AG2997" s="94" t="e">
        <v>#NAME?</v>
      </c>
      <c r="AH2997" s="94" t="e">
        <v>#NAME?</v>
      </c>
      <c r="AI2997" s="94" t="e">
        <v>#NAME?</v>
      </c>
      <c r="AJ2997" s="94" t="e">
        <v>#NAME?</v>
      </c>
      <c r="AK2997" s="94" t="e">
        <v>#NAME?</v>
      </c>
      <c r="AO2997" s="94" t="e">
        <f aca="false" t="array" ref="AO2997:AT2997">_xlfn.torow(_xlfn.unique(_xlfn._xlws.filter(cat_table[Sub-subsector],($E2997=cat_table[Sector])*($F2997=cat_table[Subsector]),"")))</f>
        <v>#NAME?</v>
      </c>
      <c r="AP2997" s="94" t="e">
        <v>#NAME?</v>
      </c>
      <c r="AQ2997" s="94" t="e">
        <v>#NAME?</v>
      </c>
      <c r="AR2997" s="94" t="e">
        <v>#NAME?</v>
      </c>
      <c r="AS2997" s="94" t="e">
        <v>#NAME?</v>
      </c>
      <c r="AT2997" s="94" t="e">
        <v>#NAME?</v>
      </c>
    </row>
    <row r="2998" customFormat="false" ht="15" hidden="false" customHeight="true" outlineLevel="0" collapsed="false">
      <c r="A2998" s="193" t="s">
        <v>13305</v>
      </c>
      <c r="B2998" s="20" t="str">
        <f aca="false">INDEX(Table2[], MATCH(L2998, Location_ID!$D$2:$D$648, 0), 1)</f>
        <v>1cb701b7-0085-4ab5-ba7a-743afc95ea69</v>
      </c>
      <c r="C2998" s="193" t="s">
        <v>1366</v>
      </c>
      <c r="D2998" s="273" t="s">
        <v>354</v>
      </c>
      <c r="E2998" s="193" t="s">
        <v>7127</v>
      </c>
      <c r="F2998" s="193" t="s">
        <v>7683</v>
      </c>
      <c r="G2998" s="193" t="s">
        <v>7991</v>
      </c>
      <c r="H2998" s="196"/>
      <c r="I2998" s="193" t="s">
        <v>13237</v>
      </c>
      <c r="J2998" s="193"/>
      <c r="K2998" s="193" t="s">
        <v>7128</v>
      </c>
      <c r="L2998" s="193" t="s">
        <v>1819</v>
      </c>
      <c r="M2998" s="193" t="s">
        <v>7110</v>
      </c>
      <c r="N2998" s="193" t="s">
        <v>13226</v>
      </c>
      <c r="O2998" s="193" t="s">
        <v>13227</v>
      </c>
      <c r="P2998" s="219" t="n">
        <v>39814</v>
      </c>
      <c r="Q2998" s="219" t="n">
        <v>44196</v>
      </c>
      <c r="R2998" s="193"/>
      <c r="S2998" s="193" t="s">
        <v>7413</v>
      </c>
      <c r="T2998" s="193" t="n">
        <v>1.34</v>
      </c>
      <c r="U2998" s="193" t="n">
        <v>1.29</v>
      </c>
      <c r="V2998" s="193" t="n">
        <v>1.39</v>
      </c>
      <c r="W2998" s="193" t="s">
        <v>11461</v>
      </c>
      <c r="X2998" s="196"/>
      <c r="Y2998" s="196"/>
      <c r="Z2998" s="196" t="n">
        <v>1</v>
      </c>
      <c r="AE2998" s="94" t="e">
        <f aca="false" t="array" ref="AE2998:AG2998">_xlfn.torow(_xlfn.unique(_xlfn._xlws.filter(cat_table[Subsector],$E2998=cat_table[Sector],"")))</f>
        <v>#NAME?</v>
      </c>
      <c r="AF2998" s="94" t="e">
        <v>#NAME?</v>
      </c>
      <c r="AG2998" s="94" t="e">
        <v>#NAME?</v>
      </c>
      <c r="AO2998" s="94" t="e">
        <f aca="false" t="array" ref="AO2998:AP2998">_xlfn.torow(_xlfn.unique(_xlfn._xlws.filter(cat_table[Sub-subsector],($E2998=cat_table[Sector])*($F2998=cat_table[Subsector]),"")))</f>
        <v>#NAME?</v>
      </c>
      <c r="AP2998" s="94" t="e">
        <v>#NAME?</v>
      </c>
    </row>
    <row r="2999" customFormat="false" ht="15" hidden="false" customHeight="true" outlineLevel="0" collapsed="false">
      <c r="A2999" s="193" t="s">
        <v>13306</v>
      </c>
      <c r="B2999" s="20" t="str">
        <f aca="false">INDEX(Table2[], MATCH(L2999, Location_ID!$D$2:$D$648, 0), 1)</f>
        <v>78ae91eb-a358-4c05-9eb8-04049c1fa25f</v>
      </c>
      <c r="C2999" s="193" t="s">
        <v>1366</v>
      </c>
      <c r="D2999" s="273" t="s">
        <v>354</v>
      </c>
      <c r="E2999" s="193" t="s">
        <v>43</v>
      </c>
      <c r="F2999" s="193"/>
      <c r="G2999" s="193"/>
      <c r="H2999" s="196"/>
      <c r="I2999" s="193" t="s">
        <v>43</v>
      </c>
      <c r="J2999" s="193"/>
      <c r="K2999" s="193" t="s">
        <v>7128</v>
      </c>
      <c r="L2999" s="193" t="s">
        <v>1854</v>
      </c>
      <c r="M2999" s="193" t="s">
        <v>7110</v>
      </c>
      <c r="N2999" s="193" t="s">
        <v>13226</v>
      </c>
      <c r="O2999" s="193" t="s">
        <v>13227</v>
      </c>
      <c r="P2999" s="219" t="n">
        <v>39814</v>
      </c>
      <c r="Q2999" s="219" t="n">
        <v>44196</v>
      </c>
      <c r="R2999" s="193"/>
      <c r="S2999" s="193" t="s">
        <v>7413</v>
      </c>
      <c r="T2999" s="193" t="n">
        <v>1.62</v>
      </c>
      <c r="U2999" s="193" t="n">
        <v>1.58</v>
      </c>
      <c r="V2999" s="193" t="n">
        <v>1.66</v>
      </c>
      <c r="W2999" s="193" t="s">
        <v>11461</v>
      </c>
      <c r="X2999" s="196"/>
      <c r="Y2999" s="196"/>
      <c r="Z2999" s="196" t="n">
        <v>1</v>
      </c>
      <c r="AE2999" s="94" t="e">
        <f aca="false" t="array" ref="AE2999:AN2999">_xlfn.torow(_xlfn.unique(_xlfn._xlws.filter(cat_table[Subsector],$E2999=cat_table[Sector],"")))</f>
        <v>#NAME?</v>
      </c>
      <c r="AF2999" s="94" t="e">
        <v>#NAME?</v>
      </c>
      <c r="AG2999" s="94" t="e">
        <v>#NAME?</v>
      </c>
      <c r="AH2999" s="94" t="e">
        <v>#NAME?</v>
      </c>
      <c r="AI2999" s="94" t="e">
        <v>#NAME?</v>
      </c>
      <c r="AJ2999" s="94" t="e">
        <v>#NAME?</v>
      </c>
      <c r="AK2999" s="94" t="e">
        <v>#NAME?</v>
      </c>
      <c r="AL2999" s="94" t="e">
        <v>#NAME?</v>
      </c>
      <c r="AM2999" s="94" t="e">
        <v>#NAME?</v>
      </c>
      <c r="AN2999" s="94" t="e">
        <v>#NAME?</v>
      </c>
      <c r="AO2999" s="94" t="e">
        <f aca="false" t="array" ref="AO2999:AO2999">_xlfn.torow(_xlfn.unique(_xlfn._xlws.filter(cat_table[Sub-subsector],($E2999=cat_table[Sector])*($F2999=cat_table[Subsector]),"")))</f>
        <v>#NAME?</v>
      </c>
    </row>
    <row r="3000" customFormat="false" ht="15" hidden="false" customHeight="true" outlineLevel="0" collapsed="false">
      <c r="A3000" s="193" t="s">
        <v>13307</v>
      </c>
      <c r="B3000" s="20" t="str">
        <f aca="false">INDEX(Table2[], MATCH(L3000, Location_ID!$D$2:$D$648, 0), 1)</f>
        <v>78ae91eb-a358-4c05-9eb8-04049c1fa25f</v>
      </c>
      <c r="C3000" s="193" t="s">
        <v>1366</v>
      </c>
      <c r="D3000" s="273" t="s">
        <v>354</v>
      </c>
      <c r="E3000" s="193" t="s">
        <v>7631</v>
      </c>
      <c r="F3000" s="193"/>
      <c r="G3000" s="193"/>
      <c r="H3000" s="196"/>
      <c r="I3000" s="193" t="s">
        <v>7631</v>
      </c>
      <c r="J3000" s="193"/>
      <c r="K3000" s="193" t="s">
        <v>7128</v>
      </c>
      <c r="L3000" s="193" t="s">
        <v>1854</v>
      </c>
      <c r="M3000" s="193" t="s">
        <v>7110</v>
      </c>
      <c r="N3000" s="193" t="s">
        <v>13226</v>
      </c>
      <c r="O3000" s="193" t="s">
        <v>13227</v>
      </c>
      <c r="P3000" s="219" t="n">
        <v>39814</v>
      </c>
      <c r="Q3000" s="219" t="n">
        <v>44196</v>
      </c>
      <c r="R3000" s="193"/>
      <c r="S3000" s="193" t="s">
        <v>7413</v>
      </c>
      <c r="T3000" s="193" t="n">
        <v>1.25</v>
      </c>
      <c r="U3000" s="193" t="n">
        <v>1.23</v>
      </c>
      <c r="V3000" s="193" t="n">
        <v>1.27</v>
      </c>
      <c r="W3000" s="193" t="s">
        <v>11461</v>
      </c>
      <c r="X3000" s="196"/>
      <c r="Y3000" s="196"/>
      <c r="Z3000" s="196" t="n">
        <v>1</v>
      </c>
      <c r="AE3000" s="94" t="e">
        <f aca="false" t="array" ref="AE3000:AI3000">_xlfn.torow(_xlfn.unique(_xlfn._xlws.filter(cat_table[Subsector],$E3000=cat_table[Sector],"")))</f>
        <v>#NAME?</v>
      </c>
      <c r="AF3000" s="94" t="e">
        <v>#NAME?</v>
      </c>
      <c r="AG3000" s="94" t="e">
        <v>#NAME?</v>
      </c>
      <c r="AH3000" s="94" t="e">
        <v>#NAME?</v>
      </c>
      <c r="AI3000" s="94" t="e">
        <v>#NAME?</v>
      </c>
      <c r="AO3000" s="94" t="e">
        <f aca="false" t="array" ref="AO3000:AO3000">_xlfn.torow(_xlfn.unique(_xlfn._xlws.filter(cat_table[Sub-subsector],($E3000=cat_table[Sector])*($F3000=cat_table[Subsector]),"")))</f>
        <v>#NAME?</v>
      </c>
    </row>
    <row r="3001" customFormat="false" ht="15" hidden="false" customHeight="true" outlineLevel="0" collapsed="false">
      <c r="A3001" s="193" t="s">
        <v>13308</v>
      </c>
      <c r="B3001" s="20" t="str">
        <f aca="false">INDEX(Table2[], MATCH(L3001, Location_ID!$D$2:$D$648, 0), 1)</f>
        <v>78ae91eb-a358-4c05-9eb8-04049c1fa25f</v>
      </c>
      <c r="C3001" s="193" t="s">
        <v>1366</v>
      </c>
      <c r="D3001" s="273" t="s">
        <v>354</v>
      </c>
      <c r="E3001" s="193" t="s">
        <v>7134</v>
      </c>
      <c r="F3001" s="193" t="s">
        <v>7477</v>
      </c>
      <c r="G3001" s="193" t="s">
        <v>13230</v>
      </c>
      <c r="H3001" s="196"/>
      <c r="I3001" s="193" t="s">
        <v>13231</v>
      </c>
      <c r="J3001" s="193" t="s">
        <v>13232</v>
      </c>
      <c r="K3001" s="193" t="s">
        <v>7128</v>
      </c>
      <c r="L3001" s="193" t="s">
        <v>1854</v>
      </c>
      <c r="M3001" s="193" t="s">
        <v>7110</v>
      </c>
      <c r="N3001" s="193" t="s">
        <v>13226</v>
      </c>
      <c r="O3001" s="193" t="s">
        <v>13227</v>
      </c>
      <c r="P3001" s="219" t="n">
        <v>39814</v>
      </c>
      <c r="Q3001" s="219" t="n">
        <v>44196</v>
      </c>
      <c r="R3001" s="193"/>
      <c r="S3001" s="193" t="s">
        <v>7413</v>
      </c>
      <c r="T3001" s="193" t="n">
        <v>0.78</v>
      </c>
      <c r="U3001" s="193" t="n">
        <v>0.77</v>
      </c>
      <c r="V3001" s="193" t="n">
        <v>0.79</v>
      </c>
      <c r="W3001" s="193" t="s">
        <v>11461</v>
      </c>
      <c r="X3001" s="196"/>
      <c r="Y3001" s="196"/>
      <c r="Z3001" s="196" t="n">
        <v>1</v>
      </c>
      <c r="AE3001" s="94" t="e">
        <f aca="false" t="array" ref="AE3001:AK3001">_xlfn.torow(_xlfn.unique(_xlfn._xlws.filter(cat_table[Subsector],$E3001=cat_table[Sector],"")))</f>
        <v>#NAME?</v>
      </c>
      <c r="AF3001" s="94" t="e">
        <v>#NAME?</v>
      </c>
      <c r="AG3001" s="94" t="e">
        <v>#NAME?</v>
      </c>
      <c r="AH3001" s="94" t="e">
        <v>#NAME?</v>
      </c>
      <c r="AI3001" s="94" t="e">
        <v>#NAME?</v>
      </c>
      <c r="AJ3001" s="94" t="e">
        <v>#NAME?</v>
      </c>
      <c r="AK3001" s="94" t="e">
        <v>#NAME?</v>
      </c>
      <c r="AO3001" s="94" t="e">
        <f aca="false" t="array" ref="AO3001:AP3001">_xlfn.torow(_xlfn.unique(_xlfn._xlws.filter(cat_table[Sub-subsector],($E3001=cat_table[Sector])*($F3001=cat_table[Subsector]),"")))</f>
        <v>#NAME?</v>
      </c>
      <c r="AP3001" s="94" t="e">
        <v>#NAME?</v>
      </c>
    </row>
    <row r="3002" customFormat="false" ht="15" hidden="false" customHeight="true" outlineLevel="0" collapsed="false">
      <c r="A3002" s="193" t="s">
        <v>13309</v>
      </c>
      <c r="B3002" s="20" t="str">
        <f aca="false">INDEX(Table2[], MATCH(L3002, Location_ID!$D$2:$D$648, 0), 1)</f>
        <v>78ae91eb-a358-4c05-9eb8-04049c1fa25f</v>
      </c>
      <c r="C3002" s="193" t="s">
        <v>1366</v>
      </c>
      <c r="D3002" s="273" t="s">
        <v>354</v>
      </c>
      <c r="E3002" s="193" t="s">
        <v>7134</v>
      </c>
      <c r="F3002" s="193" t="s">
        <v>7135</v>
      </c>
      <c r="G3002" s="193"/>
      <c r="H3002" s="196"/>
      <c r="I3002" s="193" t="s">
        <v>93</v>
      </c>
      <c r="J3002" s="193"/>
      <c r="K3002" s="193" t="s">
        <v>7128</v>
      </c>
      <c r="L3002" s="193" t="s">
        <v>1854</v>
      </c>
      <c r="M3002" s="193" t="s">
        <v>7110</v>
      </c>
      <c r="N3002" s="193" t="s">
        <v>13226</v>
      </c>
      <c r="O3002" s="193" t="s">
        <v>13227</v>
      </c>
      <c r="P3002" s="219" t="n">
        <v>39814</v>
      </c>
      <c r="Q3002" s="219" t="n">
        <v>44196</v>
      </c>
      <c r="R3002" s="193"/>
      <c r="S3002" s="193" t="s">
        <v>7413</v>
      </c>
      <c r="T3002" s="193" t="n">
        <v>0</v>
      </c>
      <c r="U3002" s="193" t="n">
        <v>0</v>
      </c>
      <c r="V3002" s="193" t="n">
        <v>0</v>
      </c>
      <c r="W3002" s="193" t="s">
        <v>11461</v>
      </c>
      <c r="X3002" s="196"/>
      <c r="Y3002" s="196"/>
      <c r="Z3002" s="196" t="n">
        <v>1</v>
      </c>
      <c r="AE3002" s="94" t="e">
        <f aca="false" t="array" ref="AE3002:AK3002">_xlfn.torow(_xlfn.unique(_xlfn._xlws.filter(cat_table[Subsector],$E3002=cat_table[Sector],"")))</f>
        <v>#NAME?</v>
      </c>
      <c r="AF3002" s="94" t="e">
        <v>#NAME?</v>
      </c>
      <c r="AG3002" s="94" t="e">
        <v>#NAME?</v>
      </c>
      <c r="AH3002" s="94" t="e">
        <v>#NAME?</v>
      </c>
      <c r="AI3002" s="94" t="e">
        <v>#NAME?</v>
      </c>
      <c r="AJ3002" s="94" t="e">
        <v>#NAME?</v>
      </c>
      <c r="AK3002" s="94" t="e">
        <v>#NAME?</v>
      </c>
      <c r="AO3002" s="94" t="e">
        <f aca="false" t="array" ref="AO3002:AT3002">_xlfn.torow(_xlfn.unique(_xlfn._xlws.filter(cat_table[Sub-subsector],($E3002=cat_table[Sector])*($F3002=cat_table[Subsector]),"")))</f>
        <v>#NAME?</v>
      </c>
      <c r="AP3002" s="94" t="e">
        <v>#NAME?</v>
      </c>
      <c r="AQ3002" s="94" t="e">
        <v>#NAME?</v>
      </c>
      <c r="AR3002" s="94" t="e">
        <v>#NAME?</v>
      </c>
      <c r="AS3002" s="94" t="e">
        <v>#NAME?</v>
      </c>
      <c r="AT3002" s="94" t="e">
        <v>#NAME?</v>
      </c>
    </row>
    <row r="3003" customFormat="false" ht="15" hidden="false" customHeight="true" outlineLevel="0" collapsed="false">
      <c r="A3003" s="193" t="s">
        <v>13310</v>
      </c>
      <c r="B3003" s="20" t="str">
        <f aca="false">INDEX(Table2[], MATCH(L3003, Location_ID!$D$2:$D$648, 0), 1)</f>
        <v>78ae91eb-a358-4c05-9eb8-04049c1fa25f</v>
      </c>
      <c r="C3003" s="193" t="s">
        <v>1366</v>
      </c>
      <c r="D3003" s="273" t="s">
        <v>354</v>
      </c>
      <c r="E3003" s="193" t="s">
        <v>7134</v>
      </c>
      <c r="F3003" s="193" t="s">
        <v>7135</v>
      </c>
      <c r="G3003" s="193"/>
      <c r="H3003" s="196"/>
      <c r="I3003" s="193" t="s">
        <v>13235</v>
      </c>
      <c r="J3003" s="193"/>
      <c r="K3003" s="193" t="s">
        <v>7128</v>
      </c>
      <c r="L3003" s="193" t="s">
        <v>1854</v>
      </c>
      <c r="M3003" s="193" t="s">
        <v>7110</v>
      </c>
      <c r="N3003" s="193" t="s">
        <v>13226</v>
      </c>
      <c r="O3003" s="193" t="s">
        <v>13227</v>
      </c>
      <c r="P3003" s="219" t="n">
        <v>39814</v>
      </c>
      <c r="Q3003" s="219" t="n">
        <v>44196</v>
      </c>
      <c r="R3003" s="193"/>
      <c r="S3003" s="193" t="s">
        <v>7413</v>
      </c>
      <c r="T3003" s="193" t="n">
        <v>2.13</v>
      </c>
      <c r="U3003" s="193" t="n">
        <v>1.75</v>
      </c>
      <c r="V3003" s="193" t="n">
        <v>2.51</v>
      </c>
      <c r="W3003" s="193" t="s">
        <v>11461</v>
      </c>
      <c r="X3003" s="196"/>
      <c r="Y3003" s="196"/>
      <c r="Z3003" s="196" t="n">
        <v>1</v>
      </c>
      <c r="AE3003" s="94" t="e">
        <f aca="false" t="array" ref="AE3003:AK3003">_xlfn.torow(_xlfn.unique(_xlfn._xlws.filter(cat_table[Subsector],$E3003=cat_table[Sector],"")))</f>
        <v>#NAME?</v>
      </c>
      <c r="AF3003" s="94" t="e">
        <v>#NAME?</v>
      </c>
      <c r="AG3003" s="94" t="e">
        <v>#NAME?</v>
      </c>
      <c r="AH3003" s="94" t="e">
        <v>#NAME?</v>
      </c>
      <c r="AI3003" s="94" t="e">
        <v>#NAME?</v>
      </c>
      <c r="AJ3003" s="94" t="e">
        <v>#NAME?</v>
      </c>
      <c r="AK3003" s="94" t="e">
        <v>#NAME?</v>
      </c>
      <c r="AO3003" s="94" t="e">
        <f aca="false" t="array" ref="AO3003:AT3003">_xlfn.torow(_xlfn.unique(_xlfn._xlws.filter(cat_table[Sub-subsector],($E3003=cat_table[Sector])*($F3003=cat_table[Subsector]),"")))</f>
        <v>#NAME?</v>
      </c>
      <c r="AP3003" s="94" t="e">
        <v>#NAME?</v>
      </c>
      <c r="AQ3003" s="94" t="e">
        <v>#NAME?</v>
      </c>
      <c r="AR3003" s="94" t="e">
        <v>#NAME?</v>
      </c>
      <c r="AS3003" s="94" t="e">
        <v>#NAME?</v>
      </c>
      <c r="AT3003" s="94" t="e">
        <v>#NAME?</v>
      </c>
    </row>
    <row r="3004" customFormat="false" ht="15" hidden="false" customHeight="true" outlineLevel="0" collapsed="false">
      <c r="A3004" s="193" t="s">
        <v>13311</v>
      </c>
      <c r="B3004" s="20" t="str">
        <f aca="false">INDEX(Table2[], MATCH(L3004, Location_ID!$D$2:$D$648, 0), 1)</f>
        <v>78ae91eb-a358-4c05-9eb8-04049c1fa25f</v>
      </c>
      <c r="C3004" s="193" t="s">
        <v>1366</v>
      </c>
      <c r="D3004" s="273" t="s">
        <v>354</v>
      </c>
      <c r="E3004" s="193" t="s">
        <v>7127</v>
      </c>
      <c r="F3004" s="193" t="s">
        <v>7683</v>
      </c>
      <c r="G3004" s="193" t="s">
        <v>7991</v>
      </c>
      <c r="H3004" s="196"/>
      <c r="I3004" s="193" t="s">
        <v>13237</v>
      </c>
      <c r="J3004" s="193"/>
      <c r="K3004" s="193" t="s">
        <v>7128</v>
      </c>
      <c r="L3004" s="193" t="s">
        <v>1854</v>
      </c>
      <c r="M3004" s="193" t="s">
        <v>7110</v>
      </c>
      <c r="N3004" s="193" t="s">
        <v>13226</v>
      </c>
      <c r="O3004" s="193" t="s">
        <v>13227</v>
      </c>
      <c r="P3004" s="219" t="n">
        <v>39814</v>
      </c>
      <c r="Q3004" s="219" t="n">
        <v>44196</v>
      </c>
      <c r="R3004" s="193"/>
      <c r="S3004" s="193" t="s">
        <v>7413</v>
      </c>
      <c r="T3004" s="193" t="n">
        <v>1.7</v>
      </c>
      <c r="U3004" s="193" t="n">
        <v>1.59</v>
      </c>
      <c r="V3004" s="193" t="n">
        <v>1.81</v>
      </c>
      <c r="W3004" s="193" t="s">
        <v>11461</v>
      </c>
      <c r="X3004" s="196"/>
      <c r="Y3004" s="196"/>
      <c r="Z3004" s="196" t="n">
        <v>1</v>
      </c>
      <c r="AE3004" s="94" t="e">
        <f aca="false" t="array" ref="AE3004:AG3004">_xlfn.torow(_xlfn.unique(_xlfn._xlws.filter(cat_table[Subsector],$E3004=cat_table[Sector],"")))</f>
        <v>#NAME?</v>
      </c>
      <c r="AF3004" s="94" t="e">
        <v>#NAME?</v>
      </c>
      <c r="AG3004" s="94" t="e">
        <v>#NAME?</v>
      </c>
      <c r="AO3004" s="94" t="e">
        <f aca="false" t="array" ref="AO3004:AP3004">_xlfn.torow(_xlfn.unique(_xlfn._xlws.filter(cat_table[Sub-subsector],($E3004=cat_table[Sector])*($F3004=cat_table[Subsector]),"")))</f>
        <v>#NAME?</v>
      </c>
      <c r="AP3004" s="94" t="e">
        <v>#NAME?</v>
      </c>
    </row>
    <row r="3005" customFormat="false" ht="15" hidden="false" customHeight="true" outlineLevel="0" collapsed="false">
      <c r="A3005" s="193" t="s">
        <v>13312</v>
      </c>
      <c r="B3005" s="20" t="str">
        <f aca="false">INDEX(Table2[], MATCH(L3005, Location_ID!$D$2:$D$648, 0), 1)</f>
        <v>dd98033d-ca24-44da-9031-8e28d5bf7524</v>
      </c>
      <c r="C3005" s="193" t="s">
        <v>1366</v>
      </c>
      <c r="D3005" s="273" t="s">
        <v>354</v>
      </c>
      <c r="E3005" s="193" t="s">
        <v>43</v>
      </c>
      <c r="F3005" s="193"/>
      <c r="G3005" s="193"/>
      <c r="H3005" s="196"/>
      <c r="I3005" s="193" t="s">
        <v>43</v>
      </c>
      <c r="J3005" s="193"/>
      <c r="K3005" s="193" t="s">
        <v>7128</v>
      </c>
      <c r="L3005" s="193" t="s">
        <v>2632</v>
      </c>
      <c r="M3005" s="193" t="s">
        <v>7110</v>
      </c>
      <c r="N3005" s="193" t="s">
        <v>13226</v>
      </c>
      <c r="O3005" s="193" t="s">
        <v>13227</v>
      </c>
      <c r="P3005" s="219" t="n">
        <v>39814</v>
      </c>
      <c r="Q3005" s="219" t="n">
        <v>44196</v>
      </c>
      <c r="R3005" s="193"/>
      <c r="S3005" s="193" t="s">
        <v>7413</v>
      </c>
      <c r="T3005" s="193" t="n">
        <v>4.77</v>
      </c>
      <c r="U3005" s="193" t="n">
        <v>4.39</v>
      </c>
      <c r="V3005" s="193" t="n">
        <v>5.15</v>
      </c>
      <c r="W3005" s="193" t="s">
        <v>11461</v>
      </c>
      <c r="X3005" s="196"/>
      <c r="Y3005" s="196"/>
      <c r="Z3005" s="196" t="n">
        <v>1</v>
      </c>
      <c r="AE3005" s="94" t="e">
        <f aca="false" t="array" ref="AE3005:AN3005">_xlfn.torow(_xlfn.unique(_xlfn._xlws.filter(cat_table[Subsector],$E3005=cat_table[Sector],"")))</f>
        <v>#NAME?</v>
      </c>
      <c r="AF3005" s="94" t="e">
        <v>#NAME?</v>
      </c>
      <c r="AG3005" s="94" t="e">
        <v>#NAME?</v>
      </c>
      <c r="AH3005" s="94" t="e">
        <v>#NAME?</v>
      </c>
      <c r="AI3005" s="94" t="e">
        <v>#NAME?</v>
      </c>
      <c r="AJ3005" s="94" t="e">
        <v>#NAME?</v>
      </c>
      <c r="AK3005" s="94" t="e">
        <v>#NAME?</v>
      </c>
      <c r="AL3005" s="94" t="e">
        <v>#NAME?</v>
      </c>
      <c r="AM3005" s="94" t="e">
        <v>#NAME?</v>
      </c>
      <c r="AN3005" s="94" t="e">
        <v>#NAME?</v>
      </c>
      <c r="AO3005" s="94" t="e">
        <f aca="false" t="array" ref="AO3005:AO3005">_xlfn.torow(_xlfn.unique(_xlfn._xlws.filter(cat_table[Sub-subsector],($E3005=cat_table[Sector])*($F3005=cat_table[Subsector]),"")))</f>
        <v>#NAME?</v>
      </c>
    </row>
    <row r="3006" customFormat="false" ht="15" hidden="false" customHeight="true" outlineLevel="0" collapsed="false">
      <c r="A3006" s="193" t="s">
        <v>13313</v>
      </c>
      <c r="B3006" s="20" t="str">
        <f aca="false">INDEX(Table2[], MATCH(L3006, Location_ID!$D$2:$D$648, 0), 1)</f>
        <v>dd98033d-ca24-44da-9031-8e28d5bf7524</v>
      </c>
      <c r="C3006" s="193" t="s">
        <v>1366</v>
      </c>
      <c r="D3006" s="273" t="s">
        <v>354</v>
      </c>
      <c r="E3006" s="193" t="s">
        <v>7631</v>
      </c>
      <c r="F3006" s="193"/>
      <c r="G3006" s="193"/>
      <c r="H3006" s="196"/>
      <c r="I3006" s="193" t="s">
        <v>7631</v>
      </c>
      <c r="J3006" s="193"/>
      <c r="K3006" s="193" t="s">
        <v>7128</v>
      </c>
      <c r="L3006" s="193" t="s">
        <v>2632</v>
      </c>
      <c r="M3006" s="193" t="s">
        <v>7110</v>
      </c>
      <c r="N3006" s="193" t="s">
        <v>13226</v>
      </c>
      <c r="O3006" s="193" t="s">
        <v>13227</v>
      </c>
      <c r="P3006" s="219" t="n">
        <v>39814</v>
      </c>
      <c r="Q3006" s="219" t="n">
        <v>44196</v>
      </c>
      <c r="R3006" s="193"/>
      <c r="S3006" s="193" t="s">
        <v>7413</v>
      </c>
      <c r="T3006" s="193" t="n">
        <v>1.15</v>
      </c>
      <c r="U3006" s="193" t="n">
        <v>1.12</v>
      </c>
      <c r="V3006" s="193" t="n">
        <v>1.18</v>
      </c>
      <c r="W3006" s="193" t="s">
        <v>11461</v>
      </c>
      <c r="X3006" s="196"/>
      <c r="Y3006" s="196"/>
      <c r="Z3006" s="196" t="n">
        <v>1</v>
      </c>
      <c r="AE3006" s="94" t="e">
        <f aca="false" t="array" ref="AE3006:AI3006">_xlfn.torow(_xlfn.unique(_xlfn._xlws.filter(cat_table[Subsector],$E3006=cat_table[Sector],"")))</f>
        <v>#NAME?</v>
      </c>
      <c r="AF3006" s="94" t="e">
        <v>#NAME?</v>
      </c>
      <c r="AG3006" s="94" t="e">
        <v>#NAME?</v>
      </c>
      <c r="AH3006" s="94" t="e">
        <v>#NAME?</v>
      </c>
      <c r="AI3006" s="94" t="e">
        <v>#NAME?</v>
      </c>
      <c r="AO3006" s="94" t="e">
        <f aca="false" t="array" ref="AO3006:AO3006">_xlfn.torow(_xlfn.unique(_xlfn._xlws.filter(cat_table[Sub-subsector],($E3006=cat_table[Sector])*($F3006=cat_table[Subsector]),"")))</f>
        <v>#NAME?</v>
      </c>
    </row>
    <row r="3007" customFormat="false" ht="15" hidden="false" customHeight="true" outlineLevel="0" collapsed="false">
      <c r="A3007" s="193" t="s">
        <v>13314</v>
      </c>
      <c r="B3007" s="20" t="str">
        <f aca="false">INDEX(Table2[], MATCH(L3007, Location_ID!$D$2:$D$648, 0), 1)</f>
        <v>dd98033d-ca24-44da-9031-8e28d5bf7524</v>
      </c>
      <c r="C3007" s="193" t="s">
        <v>1366</v>
      </c>
      <c r="D3007" s="273" t="s">
        <v>354</v>
      </c>
      <c r="E3007" s="193" t="s">
        <v>7134</v>
      </c>
      <c r="F3007" s="193" t="s">
        <v>7477</v>
      </c>
      <c r="G3007" s="193" t="s">
        <v>13230</v>
      </c>
      <c r="H3007" s="196"/>
      <c r="I3007" s="193" t="s">
        <v>13231</v>
      </c>
      <c r="J3007" s="193" t="s">
        <v>13232</v>
      </c>
      <c r="K3007" s="193" t="s">
        <v>7128</v>
      </c>
      <c r="L3007" s="193" t="s">
        <v>2632</v>
      </c>
      <c r="M3007" s="193" t="s">
        <v>7110</v>
      </c>
      <c r="N3007" s="193" t="s">
        <v>13226</v>
      </c>
      <c r="O3007" s="193" t="s">
        <v>13227</v>
      </c>
      <c r="P3007" s="219" t="n">
        <v>39814</v>
      </c>
      <c r="Q3007" s="219" t="n">
        <v>44196</v>
      </c>
      <c r="R3007" s="193"/>
      <c r="S3007" s="193" t="s">
        <v>7413</v>
      </c>
      <c r="T3007" s="193" t="n">
        <v>0.3</v>
      </c>
      <c r="U3007" s="193" t="n">
        <v>0.3</v>
      </c>
      <c r="V3007" s="193" t="n">
        <v>0.3</v>
      </c>
      <c r="W3007" s="193" t="s">
        <v>11461</v>
      </c>
      <c r="X3007" s="196"/>
      <c r="Y3007" s="196"/>
      <c r="Z3007" s="196" t="n">
        <v>1</v>
      </c>
      <c r="AE3007" s="94" t="e">
        <f aca="false" t="array" ref="AE3007:AK3007">_xlfn.torow(_xlfn.unique(_xlfn._xlws.filter(cat_table[Subsector],$E3007=cat_table[Sector],"")))</f>
        <v>#NAME?</v>
      </c>
      <c r="AF3007" s="94" t="e">
        <v>#NAME?</v>
      </c>
      <c r="AG3007" s="94" t="e">
        <v>#NAME?</v>
      </c>
      <c r="AH3007" s="94" t="e">
        <v>#NAME?</v>
      </c>
      <c r="AI3007" s="94" t="e">
        <v>#NAME?</v>
      </c>
      <c r="AJ3007" s="94" t="e">
        <v>#NAME?</v>
      </c>
      <c r="AK3007" s="94" t="e">
        <v>#NAME?</v>
      </c>
      <c r="AO3007" s="94" t="e">
        <f aca="false" t="array" ref="AO3007:AP3007">_xlfn.torow(_xlfn.unique(_xlfn._xlws.filter(cat_table[Sub-subsector],($E3007=cat_table[Sector])*($F3007=cat_table[Subsector]),"")))</f>
        <v>#NAME?</v>
      </c>
      <c r="AP3007" s="94" t="e">
        <v>#NAME?</v>
      </c>
    </row>
    <row r="3008" customFormat="false" ht="15" hidden="false" customHeight="true" outlineLevel="0" collapsed="false">
      <c r="A3008" s="193" t="s">
        <v>13315</v>
      </c>
      <c r="B3008" s="20" t="str">
        <f aca="false">INDEX(Table2[], MATCH(L3008, Location_ID!$D$2:$D$648, 0), 1)</f>
        <v>dd98033d-ca24-44da-9031-8e28d5bf7524</v>
      </c>
      <c r="C3008" s="193" t="s">
        <v>1366</v>
      </c>
      <c r="D3008" s="273" t="s">
        <v>354</v>
      </c>
      <c r="E3008" s="193" t="s">
        <v>7134</v>
      </c>
      <c r="F3008" s="193" t="s">
        <v>7135</v>
      </c>
      <c r="G3008" s="193"/>
      <c r="H3008" s="196"/>
      <c r="I3008" s="193" t="s">
        <v>93</v>
      </c>
      <c r="J3008" s="193"/>
      <c r="K3008" s="193" t="s">
        <v>7128</v>
      </c>
      <c r="L3008" s="193" t="s">
        <v>2632</v>
      </c>
      <c r="M3008" s="193" t="s">
        <v>7110</v>
      </c>
      <c r="N3008" s="193" t="s">
        <v>13226</v>
      </c>
      <c r="O3008" s="193" t="s">
        <v>13227</v>
      </c>
      <c r="P3008" s="219" t="n">
        <v>39814</v>
      </c>
      <c r="Q3008" s="219" t="n">
        <v>44196</v>
      </c>
      <c r="R3008" s="193"/>
      <c r="S3008" s="193" t="s">
        <v>7413</v>
      </c>
      <c r="T3008" s="193" t="n">
        <v>0.03</v>
      </c>
      <c r="U3008" s="193" t="n">
        <v>0.03</v>
      </c>
      <c r="V3008" s="193" t="n">
        <v>0.03</v>
      </c>
      <c r="W3008" s="193" t="s">
        <v>11461</v>
      </c>
      <c r="X3008" s="196"/>
      <c r="Y3008" s="196"/>
      <c r="Z3008" s="196" t="n">
        <v>1</v>
      </c>
      <c r="AE3008" s="94" t="e">
        <f aca="false" t="array" ref="AE3008:AK3008">_xlfn.torow(_xlfn.unique(_xlfn._xlws.filter(cat_table[Subsector],$E3008=cat_table[Sector],"")))</f>
        <v>#NAME?</v>
      </c>
      <c r="AF3008" s="94" t="e">
        <v>#NAME?</v>
      </c>
      <c r="AG3008" s="94" t="e">
        <v>#NAME?</v>
      </c>
      <c r="AH3008" s="94" t="e">
        <v>#NAME?</v>
      </c>
      <c r="AI3008" s="94" t="e">
        <v>#NAME?</v>
      </c>
      <c r="AJ3008" s="94" t="e">
        <v>#NAME?</v>
      </c>
      <c r="AK3008" s="94" t="e">
        <v>#NAME?</v>
      </c>
      <c r="AO3008" s="94" t="e">
        <f aca="false" t="array" ref="AO3008:AT3008">_xlfn.torow(_xlfn.unique(_xlfn._xlws.filter(cat_table[Sub-subsector],($E3008=cat_table[Sector])*($F3008=cat_table[Subsector]),"")))</f>
        <v>#NAME?</v>
      </c>
      <c r="AP3008" s="94" t="e">
        <v>#NAME?</v>
      </c>
      <c r="AQ3008" s="94" t="e">
        <v>#NAME?</v>
      </c>
      <c r="AR3008" s="94" t="e">
        <v>#NAME?</v>
      </c>
      <c r="AS3008" s="94" t="e">
        <v>#NAME?</v>
      </c>
      <c r="AT3008" s="94" t="e">
        <v>#NAME?</v>
      </c>
    </row>
    <row r="3009" customFormat="false" ht="15" hidden="false" customHeight="true" outlineLevel="0" collapsed="false">
      <c r="A3009" s="193" t="s">
        <v>13316</v>
      </c>
      <c r="B3009" s="20" t="str">
        <f aca="false">INDEX(Table2[], MATCH(L3009, Location_ID!$D$2:$D$648, 0), 1)</f>
        <v>dd98033d-ca24-44da-9031-8e28d5bf7524</v>
      </c>
      <c r="C3009" s="193" t="s">
        <v>1366</v>
      </c>
      <c r="D3009" s="273" t="s">
        <v>354</v>
      </c>
      <c r="E3009" s="193" t="s">
        <v>7134</v>
      </c>
      <c r="F3009" s="193" t="s">
        <v>7135</v>
      </c>
      <c r="G3009" s="193"/>
      <c r="H3009" s="196"/>
      <c r="I3009" s="193" t="s">
        <v>13235</v>
      </c>
      <c r="J3009" s="193"/>
      <c r="K3009" s="193" t="s">
        <v>7128</v>
      </c>
      <c r="L3009" s="193" t="s">
        <v>2632</v>
      </c>
      <c r="M3009" s="193" t="s">
        <v>7110</v>
      </c>
      <c r="N3009" s="193" t="s">
        <v>13226</v>
      </c>
      <c r="O3009" s="193" t="s">
        <v>13227</v>
      </c>
      <c r="P3009" s="219" t="n">
        <v>39814</v>
      </c>
      <c r="Q3009" s="219" t="n">
        <v>44196</v>
      </c>
      <c r="R3009" s="193"/>
      <c r="S3009" s="193" t="s">
        <v>7413</v>
      </c>
      <c r="T3009" s="193" t="n">
        <v>0.5</v>
      </c>
      <c r="U3009" s="193" t="n">
        <v>0.47</v>
      </c>
      <c r="V3009" s="193" t="n">
        <v>0.53</v>
      </c>
      <c r="W3009" s="193" t="s">
        <v>11461</v>
      </c>
      <c r="X3009" s="196"/>
      <c r="Y3009" s="196"/>
      <c r="Z3009" s="196" t="n">
        <v>1</v>
      </c>
      <c r="AE3009" s="94" t="e">
        <f aca="false" t="array" ref="AE3009:AK3009">_xlfn.torow(_xlfn.unique(_xlfn._xlws.filter(cat_table[Subsector],$E3009=cat_table[Sector],"")))</f>
        <v>#NAME?</v>
      </c>
      <c r="AF3009" s="94" t="e">
        <v>#NAME?</v>
      </c>
      <c r="AG3009" s="94" t="e">
        <v>#NAME?</v>
      </c>
      <c r="AH3009" s="94" t="e">
        <v>#NAME?</v>
      </c>
      <c r="AI3009" s="94" t="e">
        <v>#NAME?</v>
      </c>
      <c r="AJ3009" s="94" t="e">
        <v>#NAME?</v>
      </c>
      <c r="AK3009" s="94" t="e">
        <v>#NAME?</v>
      </c>
      <c r="AO3009" s="94" t="e">
        <f aca="false" t="array" ref="AO3009:AT3009">_xlfn.torow(_xlfn.unique(_xlfn._xlws.filter(cat_table[Sub-subsector],($E3009=cat_table[Sector])*($F3009=cat_table[Subsector]),"")))</f>
        <v>#NAME?</v>
      </c>
      <c r="AP3009" s="94" t="e">
        <v>#NAME?</v>
      </c>
      <c r="AQ3009" s="94" t="e">
        <v>#NAME?</v>
      </c>
      <c r="AR3009" s="94" t="e">
        <v>#NAME?</v>
      </c>
      <c r="AS3009" s="94" t="e">
        <v>#NAME?</v>
      </c>
      <c r="AT3009" s="94" t="e">
        <v>#NAME?</v>
      </c>
    </row>
    <row r="3010" customFormat="false" ht="15" hidden="false" customHeight="true" outlineLevel="0" collapsed="false">
      <c r="A3010" s="193" t="s">
        <v>13317</v>
      </c>
      <c r="B3010" s="20" t="str">
        <f aca="false">INDEX(Table2[], MATCH(L3010, Location_ID!$D$2:$D$648, 0), 1)</f>
        <v>dd98033d-ca24-44da-9031-8e28d5bf7524</v>
      </c>
      <c r="C3010" s="193" t="s">
        <v>1366</v>
      </c>
      <c r="D3010" s="273" t="s">
        <v>354</v>
      </c>
      <c r="E3010" s="193" t="s">
        <v>7127</v>
      </c>
      <c r="F3010" s="193" t="s">
        <v>7683</v>
      </c>
      <c r="G3010" s="193" t="s">
        <v>7991</v>
      </c>
      <c r="H3010" s="196"/>
      <c r="I3010" s="193" t="s">
        <v>13237</v>
      </c>
      <c r="J3010" s="193"/>
      <c r="K3010" s="193" t="s">
        <v>7128</v>
      </c>
      <c r="L3010" s="193" t="s">
        <v>2632</v>
      </c>
      <c r="M3010" s="193" t="s">
        <v>7110</v>
      </c>
      <c r="N3010" s="193" t="s">
        <v>13226</v>
      </c>
      <c r="O3010" s="193" t="s">
        <v>13227</v>
      </c>
      <c r="P3010" s="219" t="n">
        <v>39814</v>
      </c>
      <c r="Q3010" s="219" t="n">
        <v>44196</v>
      </c>
      <c r="R3010" s="193"/>
      <c r="S3010" s="193" t="s">
        <v>7413</v>
      </c>
      <c r="T3010" s="193" t="n">
        <v>0.15</v>
      </c>
      <c r="U3010" s="193" t="n">
        <v>0.14</v>
      </c>
      <c r="V3010" s="193" t="n">
        <v>0.16</v>
      </c>
      <c r="W3010" s="193" t="s">
        <v>11461</v>
      </c>
      <c r="X3010" s="196"/>
      <c r="Y3010" s="196"/>
      <c r="Z3010" s="196" t="n">
        <v>1</v>
      </c>
      <c r="AE3010" s="94" t="e">
        <f aca="false" t="array" ref="AE3010:AG3010">_xlfn.torow(_xlfn.unique(_xlfn._xlws.filter(cat_table[Subsector],$E3010=cat_table[Sector],"")))</f>
        <v>#NAME?</v>
      </c>
      <c r="AF3010" s="94" t="e">
        <v>#NAME?</v>
      </c>
      <c r="AG3010" s="94" t="e">
        <v>#NAME?</v>
      </c>
      <c r="AO3010" s="94" t="e">
        <f aca="false" t="array" ref="AO3010:AP3010">_xlfn.torow(_xlfn.unique(_xlfn._xlws.filter(cat_table[Sub-subsector],($E3010=cat_table[Sector])*($F3010=cat_table[Subsector]),"")))</f>
        <v>#NAME?</v>
      </c>
      <c r="AP3010" s="94" t="e">
        <v>#NAME?</v>
      </c>
    </row>
    <row r="3011" customFormat="false" ht="15" hidden="false" customHeight="true" outlineLevel="0" collapsed="false">
      <c r="A3011" s="193" t="s">
        <v>13318</v>
      </c>
      <c r="B3011" s="20" t="str">
        <f aca="false">INDEX(Table2[], MATCH(L3011, Location_ID!$D$2:$D$648, 0), 1)</f>
        <v>b16484fe-79c8-45cd-b3f6-61874d0d8133</v>
      </c>
      <c r="C3011" s="193" t="s">
        <v>1366</v>
      </c>
      <c r="D3011" s="273" t="s">
        <v>354</v>
      </c>
      <c r="E3011" s="193" t="s">
        <v>43</v>
      </c>
      <c r="F3011" s="193"/>
      <c r="G3011" s="193"/>
      <c r="H3011" s="196"/>
      <c r="I3011" s="193" t="s">
        <v>43</v>
      </c>
      <c r="J3011" s="193"/>
      <c r="K3011" s="193" t="s">
        <v>7128</v>
      </c>
      <c r="L3011" s="193" t="s">
        <v>1809</v>
      </c>
      <c r="M3011" s="193" t="s">
        <v>7110</v>
      </c>
      <c r="N3011" s="193" t="s">
        <v>13226</v>
      </c>
      <c r="O3011" s="193" t="s">
        <v>13227</v>
      </c>
      <c r="P3011" s="219" t="n">
        <v>39814</v>
      </c>
      <c r="Q3011" s="219" t="n">
        <v>44196</v>
      </c>
      <c r="R3011" s="193"/>
      <c r="S3011" s="193" t="s">
        <v>7413</v>
      </c>
      <c r="T3011" s="193" t="n">
        <v>0.54</v>
      </c>
      <c r="U3011" s="193" t="n">
        <v>0.54</v>
      </c>
      <c r="V3011" s="193" t="n">
        <v>0.54</v>
      </c>
      <c r="W3011" s="193" t="s">
        <v>11461</v>
      </c>
      <c r="X3011" s="196"/>
      <c r="Y3011" s="196"/>
      <c r="Z3011" s="196" t="n">
        <v>1</v>
      </c>
      <c r="AE3011" s="94" t="e">
        <f aca="false" t="array" ref="AE3011:AN3011">_xlfn.torow(_xlfn.unique(_xlfn._xlws.filter(cat_table[Subsector],$E3011=cat_table[Sector],"")))</f>
        <v>#NAME?</v>
      </c>
      <c r="AF3011" s="94" t="e">
        <v>#NAME?</v>
      </c>
      <c r="AG3011" s="94" t="e">
        <v>#NAME?</v>
      </c>
      <c r="AH3011" s="94" t="e">
        <v>#NAME?</v>
      </c>
      <c r="AI3011" s="94" t="e">
        <v>#NAME?</v>
      </c>
      <c r="AJ3011" s="94" t="e">
        <v>#NAME?</v>
      </c>
      <c r="AK3011" s="94" t="e">
        <v>#NAME?</v>
      </c>
      <c r="AL3011" s="94" t="e">
        <v>#NAME?</v>
      </c>
      <c r="AM3011" s="94" t="e">
        <v>#NAME?</v>
      </c>
      <c r="AN3011" s="94" t="e">
        <v>#NAME?</v>
      </c>
      <c r="AO3011" s="94" t="e">
        <f aca="false" t="array" ref="AO3011:AO3011">_xlfn.torow(_xlfn.unique(_xlfn._xlws.filter(cat_table[Sub-subsector],($E3011=cat_table[Sector])*($F3011=cat_table[Subsector]),"")))</f>
        <v>#NAME?</v>
      </c>
    </row>
    <row r="3012" customFormat="false" ht="15" hidden="false" customHeight="true" outlineLevel="0" collapsed="false">
      <c r="A3012" s="193" t="s">
        <v>13319</v>
      </c>
      <c r="B3012" s="20" t="str">
        <f aca="false">INDEX(Table2[], MATCH(L3012, Location_ID!$D$2:$D$648, 0), 1)</f>
        <v>b16484fe-79c8-45cd-b3f6-61874d0d8133</v>
      </c>
      <c r="C3012" s="193" t="s">
        <v>1366</v>
      </c>
      <c r="D3012" s="273" t="s">
        <v>354</v>
      </c>
      <c r="E3012" s="193" t="s">
        <v>7631</v>
      </c>
      <c r="F3012" s="193"/>
      <c r="G3012" s="193"/>
      <c r="H3012" s="196"/>
      <c r="I3012" s="193" t="s">
        <v>7631</v>
      </c>
      <c r="J3012" s="193"/>
      <c r="K3012" s="193" t="s">
        <v>7128</v>
      </c>
      <c r="L3012" s="193" t="s">
        <v>1809</v>
      </c>
      <c r="M3012" s="193" t="s">
        <v>7110</v>
      </c>
      <c r="N3012" s="193" t="s">
        <v>13226</v>
      </c>
      <c r="O3012" s="193" t="s">
        <v>13227</v>
      </c>
      <c r="P3012" s="219" t="n">
        <v>39814</v>
      </c>
      <c r="Q3012" s="219" t="n">
        <v>44196</v>
      </c>
      <c r="R3012" s="193"/>
      <c r="S3012" s="193" t="s">
        <v>7413</v>
      </c>
      <c r="T3012" s="193" t="n">
        <v>0.25</v>
      </c>
      <c r="U3012" s="193" t="n">
        <v>0.25</v>
      </c>
      <c r="V3012" s="193" t="n">
        <v>0.25</v>
      </c>
      <c r="W3012" s="193" t="s">
        <v>11461</v>
      </c>
      <c r="X3012" s="196"/>
      <c r="Y3012" s="196"/>
      <c r="Z3012" s="196" t="n">
        <v>1</v>
      </c>
      <c r="AE3012" s="94" t="e">
        <f aca="false" t="array" ref="AE3012:AI3012">_xlfn.torow(_xlfn.unique(_xlfn._xlws.filter(cat_table[Subsector],$E3012=cat_table[Sector],"")))</f>
        <v>#NAME?</v>
      </c>
      <c r="AF3012" s="94" t="e">
        <v>#NAME?</v>
      </c>
      <c r="AG3012" s="94" t="e">
        <v>#NAME?</v>
      </c>
      <c r="AH3012" s="94" t="e">
        <v>#NAME?</v>
      </c>
      <c r="AI3012" s="94" t="e">
        <v>#NAME?</v>
      </c>
      <c r="AO3012" s="94" t="e">
        <f aca="false" t="array" ref="AO3012:AO3012">_xlfn.torow(_xlfn.unique(_xlfn._xlws.filter(cat_table[Sub-subsector],($E3012=cat_table[Sector])*($F3012=cat_table[Subsector]),"")))</f>
        <v>#NAME?</v>
      </c>
    </row>
    <row r="3013" customFormat="false" ht="15" hidden="false" customHeight="true" outlineLevel="0" collapsed="false">
      <c r="A3013" s="193" t="s">
        <v>13320</v>
      </c>
      <c r="B3013" s="20" t="str">
        <f aca="false">INDEX(Table2[], MATCH(L3013, Location_ID!$D$2:$D$648, 0), 1)</f>
        <v>b16484fe-79c8-45cd-b3f6-61874d0d8133</v>
      </c>
      <c r="C3013" s="193" t="s">
        <v>1366</v>
      </c>
      <c r="D3013" s="273" t="s">
        <v>354</v>
      </c>
      <c r="E3013" s="193" t="s">
        <v>7134</v>
      </c>
      <c r="F3013" s="193" t="s">
        <v>7477</v>
      </c>
      <c r="G3013" s="193" t="s">
        <v>13230</v>
      </c>
      <c r="H3013" s="196"/>
      <c r="I3013" s="193" t="s">
        <v>13231</v>
      </c>
      <c r="J3013" s="193" t="s">
        <v>13232</v>
      </c>
      <c r="K3013" s="193" t="s">
        <v>7128</v>
      </c>
      <c r="L3013" s="193" t="s">
        <v>1809</v>
      </c>
      <c r="M3013" s="193" t="s">
        <v>7110</v>
      </c>
      <c r="N3013" s="193" t="s">
        <v>13226</v>
      </c>
      <c r="O3013" s="193" t="s">
        <v>13227</v>
      </c>
      <c r="P3013" s="219" t="n">
        <v>39814</v>
      </c>
      <c r="Q3013" s="219" t="n">
        <v>44196</v>
      </c>
      <c r="R3013" s="193"/>
      <c r="S3013" s="193" t="s">
        <v>7413</v>
      </c>
      <c r="T3013" s="193" t="n">
        <v>0.04</v>
      </c>
      <c r="U3013" s="193" t="n">
        <v>0.04</v>
      </c>
      <c r="V3013" s="193" t="n">
        <v>0.04</v>
      </c>
      <c r="W3013" s="193" t="s">
        <v>11461</v>
      </c>
      <c r="X3013" s="196"/>
      <c r="Y3013" s="196"/>
      <c r="Z3013" s="196" t="n">
        <v>1</v>
      </c>
      <c r="AE3013" s="94" t="e">
        <f aca="false" t="array" ref="AE3013:AK3013">_xlfn.torow(_xlfn.unique(_xlfn._xlws.filter(cat_table[Subsector],$E3013=cat_table[Sector],"")))</f>
        <v>#NAME?</v>
      </c>
      <c r="AF3013" s="94" t="e">
        <v>#NAME?</v>
      </c>
      <c r="AG3013" s="94" t="e">
        <v>#NAME?</v>
      </c>
      <c r="AH3013" s="94" t="e">
        <v>#NAME?</v>
      </c>
      <c r="AI3013" s="94" t="e">
        <v>#NAME?</v>
      </c>
      <c r="AJ3013" s="94" t="e">
        <v>#NAME?</v>
      </c>
      <c r="AK3013" s="94" t="e">
        <v>#NAME?</v>
      </c>
      <c r="AO3013" s="94" t="e">
        <f aca="false" t="array" ref="AO3013:AP3013">_xlfn.torow(_xlfn.unique(_xlfn._xlws.filter(cat_table[Sub-subsector],($E3013=cat_table[Sector])*($F3013=cat_table[Subsector]),"")))</f>
        <v>#NAME?</v>
      </c>
      <c r="AP3013" s="94" t="e">
        <v>#NAME?</v>
      </c>
    </row>
    <row r="3014" customFormat="false" ht="15" hidden="false" customHeight="true" outlineLevel="0" collapsed="false">
      <c r="A3014" s="193" t="s">
        <v>13321</v>
      </c>
      <c r="B3014" s="20" t="str">
        <f aca="false">INDEX(Table2[], MATCH(L3014, Location_ID!$D$2:$D$648, 0), 1)</f>
        <v>b16484fe-79c8-45cd-b3f6-61874d0d8133</v>
      </c>
      <c r="C3014" s="193" t="s">
        <v>1366</v>
      </c>
      <c r="D3014" s="273" t="s">
        <v>354</v>
      </c>
      <c r="E3014" s="193" t="s">
        <v>7134</v>
      </c>
      <c r="F3014" s="193" t="s">
        <v>7135</v>
      </c>
      <c r="G3014" s="193"/>
      <c r="H3014" s="196"/>
      <c r="I3014" s="193" t="s">
        <v>93</v>
      </c>
      <c r="J3014" s="193"/>
      <c r="K3014" s="193" t="s">
        <v>7128</v>
      </c>
      <c r="L3014" s="193" t="s">
        <v>1809</v>
      </c>
      <c r="M3014" s="193" t="s">
        <v>7110</v>
      </c>
      <c r="N3014" s="193" t="s">
        <v>13226</v>
      </c>
      <c r="O3014" s="193" t="s">
        <v>13227</v>
      </c>
      <c r="P3014" s="219" t="n">
        <v>39814</v>
      </c>
      <c r="Q3014" s="219" t="n">
        <v>44196</v>
      </c>
      <c r="R3014" s="193"/>
      <c r="S3014" s="193" t="s">
        <v>7413</v>
      </c>
      <c r="T3014" s="193" t="n">
        <v>0</v>
      </c>
      <c r="U3014" s="193" t="n">
        <v>0</v>
      </c>
      <c r="V3014" s="193" t="n">
        <v>0</v>
      </c>
      <c r="W3014" s="193" t="s">
        <v>11461</v>
      </c>
      <c r="X3014" s="196"/>
      <c r="Y3014" s="196"/>
      <c r="Z3014" s="196" t="n">
        <v>1</v>
      </c>
      <c r="AE3014" s="94" t="e">
        <f aca="false" t="array" ref="AE3014:AK3014">_xlfn.torow(_xlfn.unique(_xlfn._xlws.filter(cat_table[Subsector],$E3014=cat_table[Sector],"")))</f>
        <v>#NAME?</v>
      </c>
      <c r="AF3014" s="94" t="e">
        <v>#NAME?</v>
      </c>
      <c r="AG3014" s="94" t="e">
        <v>#NAME?</v>
      </c>
      <c r="AH3014" s="94" t="e">
        <v>#NAME?</v>
      </c>
      <c r="AI3014" s="94" t="e">
        <v>#NAME?</v>
      </c>
      <c r="AJ3014" s="94" t="e">
        <v>#NAME?</v>
      </c>
      <c r="AK3014" s="94" t="e">
        <v>#NAME?</v>
      </c>
      <c r="AO3014" s="94" t="e">
        <f aca="false" t="array" ref="AO3014:AT3014">_xlfn.torow(_xlfn.unique(_xlfn._xlws.filter(cat_table[Sub-subsector],($E3014=cat_table[Sector])*($F3014=cat_table[Subsector]),"")))</f>
        <v>#NAME?</v>
      </c>
      <c r="AP3014" s="94" t="e">
        <v>#NAME?</v>
      </c>
      <c r="AQ3014" s="94" t="e">
        <v>#NAME?</v>
      </c>
      <c r="AR3014" s="94" t="e">
        <v>#NAME?</v>
      </c>
      <c r="AS3014" s="94" t="e">
        <v>#NAME?</v>
      </c>
      <c r="AT3014" s="94" t="e">
        <v>#NAME?</v>
      </c>
    </row>
    <row r="3015" customFormat="false" ht="15" hidden="false" customHeight="true" outlineLevel="0" collapsed="false">
      <c r="A3015" s="193" t="s">
        <v>13322</v>
      </c>
      <c r="B3015" s="20" t="str">
        <f aca="false">INDEX(Table2[], MATCH(L3015, Location_ID!$D$2:$D$648, 0), 1)</f>
        <v>b16484fe-79c8-45cd-b3f6-61874d0d8133</v>
      </c>
      <c r="C3015" s="193" t="s">
        <v>1366</v>
      </c>
      <c r="D3015" s="273" t="s">
        <v>354</v>
      </c>
      <c r="E3015" s="193" t="s">
        <v>7134</v>
      </c>
      <c r="F3015" s="193" t="s">
        <v>7135</v>
      </c>
      <c r="G3015" s="193"/>
      <c r="H3015" s="196"/>
      <c r="I3015" s="193" t="s">
        <v>13235</v>
      </c>
      <c r="J3015" s="193"/>
      <c r="K3015" s="193" t="s">
        <v>7128</v>
      </c>
      <c r="L3015" s="193" t="s">
        <v>1809</v>
      </c>
      <c r="M3015" s="193" t="s">
        <v>7110</v>
      </c>
      <c r="N3015" s="193" t="s">
        <v>13226</v>
      </c>
      <c r="O3015" s="193" t="s">
        <v>13227</v>
      </c>
      <c r="P3015" s="219" t="n">
        <v>39814</v>
      </c>
      <c r="Q3015" s="219" t="n">
        <v>44196</v>
      </c>
      <c r="R3015" s="193"/>
      <c r="S3015" s="193" t="s">
        <v>7413</v>
      </c>
      <c r="T3015" s="193" t="n">
        <v>0.05</v>
      </c>
      <c r="U3015" s="193" t="n">
        <v>0.05</v>
      </c>
      <c r="V3015" s="193" t="n">
        <v>0.05</v>
      </c>
      <c r="W3015" s="193" t="s">
        <v>11461</v>
      </c>
      <c r="X3015" s="196"/>
      <c r="Y3015" s="196"/>
      <c r="Z3015" s="196" t="n">
        <v>1</v>
      </c>
      <c r="AE3015" s="94" t="e">
        <f aca="false" t="array" ref="AE3015:AK3015">_xlfn.torow(_xlfn.unique(_xlfn._xlws.filter(cat_table[Subsector],$E3015=cat_table[Sector],"")))</f>
        <v>#NAME?</v>
      </c>
      <c r="AF3015" s="94" t="e">
        <v>#NAME?</v>
      </c>
      <c r="AG3015" s="94" t="e">
        <v>#NAME?</v>
      </c>
      <c r="AH3015" s="94" t="e">
        <v>#NAME?</v>
      </c>
      <c r="AI3015" s="94" t="e">
        <v>#NAME?</v>
      </c>
      <c r="AJ3015" s="94" t="e">
        <v>#NAME?</v>
      </c>
      <c r="AK3015" s="94" t="e">
        <v>#NAME?</v>
      </c>
      <c r="AO3015" s="94" t="e">
        <f aca="false" t="array" ref="AO3015:AT3015">_xlfn.torow(_xlfn.unique(_xlfn._xlws.filter(cat_table[Sub-subsector],($E3015=cat_table[Sector])*($F3015=cat_table[Subsector]),"")))</f>
        <v>#NAME?</v>
      </c>
      <c r="AP3015" s="94" t="e">
        <v>#NAME?</v>
      </c>
      <c r="AQ3015" s="94" t="e">
        <v>#NAME?</v>
      </c>
      <c r="AR3015" s="94" t="e">
        <v>#NAME?</v>
      </c>
      <c r="AS3015" s="94" t="e">
        <v>#NAME?</v>
      </c>
      <c r="AT3015" s="94" t="e">
        <v>#NAME?</v>
      </c>
    </row>
    <row r="3016" customFormat="false" ht="15" hidden="false" customHeight="true" outlineLevel="0" collapsed="false">
      <c r="A3016" s="193" t="s">
        <v>13323</v>
      </c>
      <c r="B3016" s="20" t="str">
        <f aca="false">INDEX(Table2[], MATCH(L3016, Location_ID!$D$2:$D$648, 0), 1)</f>
        <v>b16484fe-79c8-45cd-b3f6-61874d0d8133</v>
      </c>
      <c r="C3016" s="193" t="s">
        <v>1366</v>
      </c>
      <c r="D3016" s="273" t="s">
        <v>354</v>
      </c>
      <c r="E3016" s="193" t="s">
        <v>7127</v>
      </c>
      <c r="F3016" s="193" t="s">
        <v>7683</v>
      </c>
      <c r="G3016" s="193" t="s">
        <v>7991</v>
      </c>
      <c r="H3016" s="196"/>
      <c r="I3016" s="193" t="s">
        <v>13237</v>
      </c>
      <c r="J3016" s="193"/>
      <c r="K3016" s="193" t="s">
        <v>7128</v>
      </c>
      <c r="L3016" s="193" t="s">
        <v>1809</v>
      </c>
      <c r="M3016" s="193" t="s">
        <v>7110</v>
      </c>
      <c r="N3016" s="193" t="s">
        <v>13226</v>
      </c>
      <c r="O3016" s="193" t="s">
        <v>13227</v>
      </c>
      <c r="P3016" s="219" t="n">
        <v>39814</v>
      </c>
      <c r="Q3016" s="219" t="n">
        <v>44196</v>
      </c>
      <c r="R3016" s="193"/>
      <c r="S3016" s="193" t="s">
        <v>7413</v>
      </c>
      <c r="T3016" s="193" t="n">
        <v>8.54</v>
      </c>
      <c r="U3016" s="193" t="n">
        <v>7.97</v>
      </c>
      <c r="V3016" s="193" t="n">
        <v>9.11</v>
      </c>
      <c r="W3016" s="193" t="s">
        <v>11461</v>
      </c>
      <c r="X3016" s="196"/>
      <c r="Y3016" s="196"/>
      <c r="Z3016" s="196" t="n">
        <v>1</v>
      </c>
      <c r="AE3016" s="94" t="e">
        <f aca="false" t="array" ref="AE3016:AG3016">_xlfn.torow(_xlfn.unique(_xlfn._xlws.filter(cat_table[Subsector],$E3016=cat_table[Sector],"")))</f>
        <v>#NAME?</v>
      </c>
      <c r="AF3016" s="94" t="e">
        <v>#NAME?</v>
      </c>
      <c r="AG3016" s="94" t="e">
        <v>#NAME?</v>
      </c>
      <c r="AO3016" s="94" t="e">
        <f aca="false" t="array" ref="AO3016:AP3016">_xlfn.torow(_xlfn.unique(_xlfn._xlws.filter(cat_table[Sub-subsector],($E3016=cat_table[Sector])*($F3016=cat_table[Subsector]),"")))</f>
        <v>#NAME?</v>
      </c>
      <c r="AP3016" s="94" t="e">
        <v>#NAME?</v>
      </c>
    </row>
    <row r="3017" customFormat="false" ht="15" hidden="false" customHeight="true" outlineLevel="0" collapsed="false">
      <c r="A3017" s="193" t="s">
        <v>13324</v>
      </c>
      <c r="B3017" s="20" t="e">
        <f aca="false">INDEX(Table2[], MATCH(L3017, Location_ID!$D$2:$D$648, 0), 1)</f>
        <v>#N/A</v>
      </c>
      <c r="C3017" s="193" t="s">
        <v>1366</v>
      </c>
      <c r="D3017" s="273" t="s">
        <v>354</v>
      </c>
      <c r="E3017" s="193" t="s">
        <v>43</v>
      </c>
      <c r="F3017" s="193"/>
      <c r="G3017" s="193"/>
      <c r="H3017" s="196"/>
      <c r="I3017" s="193" t="s">
        <v>43</v>
      </c>
      <c r="J3017" s="193"/>
      <c r="K3017" s="193" t="s">
        <v>7128</v>
      </c>
      <c r="L3017" s="193" t="s">
        <v>13325</v>
      </c>
      <c r="M3017" s="193" t="s">
        <v>7110</v>
      </c>
      <c r="N3017" s="193" t="s">
        <v>13226</v>
      </c>
      <c r="O3017" s="193" t="s">
        <v>13227</v>
      </c>
      <c r="P3017" s="219" t="n">
        <v>39814</v>
      </c>
      <c r="Q3017" s="219" t="n">
        <v>44196</v>
      </c>
      <c r="R3017" s="193"/>
      <c r="S3017" s="193" t="s">
        <v>7413</v>
      </c>
      <c r="T3017" s="193" t="n">
        <v>1.52</v>
      </c>
      <c r="U3017" s="193" t="n">
        <v>1.5</v>
      </c>
      <c r="V3017" s="193" t="n">
        <v>1.54</v>
      </c>
      <c r="W3017" s="193" t="s">
        <v>11461</v>
      </c>
      <c r="X3017" s="196"/>
      <c r="Y3017" s="196"/>
      <c r="Z3017" s="196" t="n">
        <v>1</v>
      </c>
      <c r="AE3017" s="94" t="e">
        <f aca="false" t="array" ref="AE3017:AN3017">_xlfn.torow(_xlfn.unique(_xlfn._xlws.filter(cat_table[Subsector],$E3017=cat_table[Sector],"")))</f>
        <v>#NAME?</v>
      </c>
      <c r="AF3017" s="94" t="e">
        <v>#NAME?</v>
      </c>
      <c r="AG3017" s="94" t="e">
        <v>#NAME?</v>
      </c>
      <c r="AH3017" s="94" t="e">
        <v>#NAME?</v>
      </c>
      <c r="AI3017" s="94" t="e">
        <v>#NAME?</v>
      </c>
      <c r="AJ3017" s="94" t="e">
        <v>#NAME?</v>
      </c>
      <c r="AK3017" s="94" t="e">
        <v>#NAME?</v>
      </c>
      <c r="AL3017" s="94" t="e">
        <v>#NAME?</v>
      </c>
      <c r="AM3017" s="94" t="e">
        <v>#NAME?</v>
      </c>
      <c r="AN3017" s="94" t="e">
        <v>#NAME?</v>
      </c>
      <c r="AO3017" s="94" t="e">
        <f aca="false" t="array" ref="AO3017:AO3017">_xlfn.torow(_xlfn.unique(_xlfn._xlws.filter(cat_table[Sub-subsector],($E3017=cat_table[Sector])*($F3017=cat_table[Subsector]),"")))</f>
        <v>#NAME?</v>
      </c>
    </row>
    <row r="3018" customFormat="false" ht="15" hidden="false" customHeight="true" outlineLevel="0" collapsed="false">
      <c r="A3018" s="193" t="s">
        <v>13326</v>
      </c>
      <c r="B3018" s="20" t="e">
        <f aca="false">INDEX(Table2[], MATCH(L3018, Location_ID!$D$2:$D$648, 0), 1)</f>
        <v>#N/A</v>
      </c>
      <c r="C3018" s="193" t="s">
        <v>1366</v>
      </c>
      <c r="D3018" s="273" t="s">
        <v>354</v>
      </c>
      <c r="E3018" s="193" t="s">
        <v>7631</v>
      </c>
      <c r="F3018" s="193"/>
      <c r="G3018" s="193"/>
      <c r="H3018" s="196"/>
      <c r="I3018" s="193" t="s">
        <v>7631</v>
      </c>
      <c r="J3018" s="193"/>
      <c r="K3018" s="193" t="s">
        <v>7128</v>
      </c>
      <c r="L3018" s="193" t="s">
        <v>13325</v>
      </c>
      <c r="M3018" s="193" t="s">
        <v>7110</v>
      </c>
      <c r="N3018" s="193" t="s">
        <v>13226</v>
      </c>
      <c r="O3018" s="193" t="s">
        <v>13227</v>
      </c>
      <c r="P3018" s="219" t="n">
        <v>39814</v>
      </c>
      <c r="Q3018" s="219" t="n">
        <v>44196</v>
      </c>
      <c r="R3018" s="193"/>
      <c r="S3018" s="193" t="s">
        <v>7413</v>
      </c>
      <c r="T3018" s="193" t="n">
        <v>3.02</v>
      </c>
      <c r="U3018" s="193" t="n">
        <v>2.98</v>
      </c>
      <c r="V3018" s="193" t="n">
        <v>3.06</v>
      </c>
      <c r="W3018" s="193" t="s">
        <v>11461</v>
      </c>
      <c r="X3018" s="196"/>
      <c r="Y3018" s="196"/>
      <c r="Z3018" s="196" t="n">
        <v>1</v>
      </c>
      <c r="AE3018" s="94" t="e">
        <f aca="false" t="array" ref="AE3018:AI3018">_xlfn.torow(_xlfn.unique(_xlfn._xlws.filter(cat_table[Subsector],$E3018=cat_table[Sector],"")))</f>
        <v>#NAME?</v>
      </c>
      <c r="AF3018" s="94" t="e">
        <v>#NAME?</v>
      </c>
      <c r="AG3018" s="94" t="e">
        <v>#NAME?</v>
      </c>
      <c r="AH3018" s="94" t="e">
        <v>#NAME?</v>
      </c>
      <c r="AI3018" s="94" t="e">
        <v>#NAME?</v>
      </c>
      <c r="AO3018" s="94" t="e">
        <f aca="false" t="array" ref="AO3018:AO3018">_xlfn.torow(_xlfn.unique(_xlfn._xlws.filter(cat_table[Sub-subsector],($E3018=cat_table[Sector])*($F3018=cat_table[Subsector]),"")))</f>
        <v>#NAME?</v>
      </c>
    </row>
    <row r="3019" customFormat="false" ht="15" hidden="false" customHeight="true" outlineLevel="0" collapsed="false">
      <c r="A3019" s="193" t="s">
        <v>13327</v>
      </c>
      <c r="B3019" s="20" t="e">
        <f aca="false">INDEX(Table2[], MATCH(L3019, Location_ID!$D$2:$D$648, 0), 1)</f>
        <v>#N/A</v>
      </c>
      <c r="C3019" s="193" t="s">
        <v>1366</v>
      </c>
      <c r="D3019" s="273" t="s">
        <v>354</v>
      </c>
      <c r="E3019" s="193" t="s">
        <v>7134</v>
      </c>
      <c r="F3019" s="193" t="s">
        <v>7477</v>
      </c>
      <c r="G3019" s="193" t="s">
        <v>13230</v>
      </c>
      <c r="H3019" s="196"/>
      <c r="I3019" s="193" t="s">
        <v>13231</v>
      </c>
      <c r="J3019" s="193" t="s">
        <v>13232</v>
      </c>
      <c r="K3019" s="193" t="s">
        <v>7128</v>
      </c>
      <c r="L3019" s="193" t="s">
        <v>13325</v>
      </c>
      <c r="M3019" s="193" t="s">
        <v>7110</v>
      </c>
      <c r="N3019" s="193" t="s">
        <v>13226</v>
      </c>
      <c r="O3019" s="193" t="s">
        <v>13227</v>
      </c>
      <c r="P3019" s="219" t="n">
        <v>39814</v>
      </c>
      <c r="Q3019" s="219" t="n">
        <v>44196</v>
      </c>
      <c r="R3019" s="193"/>
      <c r="S3019" s="193" t="s">
        <v>7413</v>
      </c>
      <c r="T3019" s="193" t="n">
        <v>1.9</v>
      </c>
      <c r="U3019" s="193" t="n">
        <v>1.67</v>
      </c>
      <c r="V3019" s="193" t="n">
        <v>2.13</v>
      </c>
      <c r="W3019" s="193" t="s">
        <v>11461</v>
      </c>
      <c r="X3019" s="196"/>
      <c r="Y3019" s="196"/>
      <c r="Z3019" s="196" t="n">
        <v>1</v>
      </c>
      <c r="AE3019" s="94" t="e">
        <f aca="false" t="array" ref="AE3019:AK3019">_xlfn.torow(_xlfn.unique(_xlfn._xlws.filter(cat_table[Subsector],$E3019=cat_table[Sector],"")))</f>
        <v>#NAME?</v>
      </c>
      <c r="AF3019" s="94" t="e">
        <v>#NAME?</v>
      </c>
      <c r="AG3019" s="94" t="e">
        <v>#NAME?</v>
      </c>
      <c r="AH3019" s="94" t="e">
        <v>#NAME?</v>
      </c>
      <c r="AI3019" s="94" t="e">
        <v>#NAME?</v>
      </c>
      <c r="AJ3019" s="94" t="e">
        <v>#NAME?</v>
      </c>
      <c r="AK3019" s="94" t="e">
        <v>#NAME?</v>
      </c>
      <c r="AO3019" s="94" t="e">
        <f aca="false" t="array" ref="AO3019:AP3019">_xlfn.torow(_xlfn.unique(_xlfn._xlws.filter(cat_table[Sub-subsector],($E3019=cat_table[Sector])*($F3019=cat_table[Subsector]),"")))</f>
        <v>#NAME?</v>
      </c>
      <c r="AP3019" s="94" t="e">
        <v>#NAME?</v>
      </c>
    </row>
    <row r="3020" customFormat="false" ht="15" hidden="false" customHeight="true" outlineLevel="0" collapsed="false">
      <c r="A3020" s="193" t="s">
        <v>13328</v>
      </c>
      <c r="B3020" s="20" t="e">
        <f aca="false">INDEX(Table2[], MATCH(L3020, Location_ID!$D$2:$D$648, 0), 1)</f>
        <v>#N/A</v>
      </c>
      <c r="C3020" s="193" t="s">
        <v>1366</v>
      </c>
      <c r="D3020" s="273" t="s">
        <v>354</v>
      </c>
      <c r="E3020" s="193" t="s">
        <v>7134</v>
      </c>
      <c r="F3020" s="193" t="s">
        <v>7135</v>
      </c>
      <c r="G3020" s="193"/>
      <c r="H3020" s="196"/>
      <c r="I3020" s="193" t="s">
        <v>93</v>
      </c>
      <c r="J3020" s="193"/>
      <c r="K3020" s="193" t="s">
        <v>7128</v>
      </c>
      <c r="L3020" s="193" t="s">
        <v>13325</v>
      </c>
      <c r="M3020" s="193" t="s">
        <v>7110</v>
      </c>
      <c r="N3020" s="193" t="s">
        <v>13226</v>
      </c>
      <c r="O3020" s="193" t="s">
        <v>13227</v>
      </c>
      <c r="P3020" s="219" t="n">
        <v>39814</v>
      </c>
      <c r="Q3020" s="219" t="n">
        <v>44196</v>
      </c>
      <c r="R3020" s="193"/>
      <c r="S3020" s="193" t="s">
        <v>7413</v>
      </c>
      <c r="T3020" s="193" t="n">
        <v>2.34</v>
      </c>
      <c r="U3020" s="193" t="n">
        <v>2.24</v>
      </c>
      <c r="V3020" s="193" t="n">
        <v>2.44</v>
      </c>
      <c r="W3020" s="193" t="s">
        <v>11461</v>
      </c>
      <c r="X3020" s="196"/>
      <c r="Y3020" s="196"/>
      <c r="Z3020" s="196" t="n">
        <v>1</v>
      </c>
      <c r="AE3020" s="94" t="e">
        <f aca="false" t="array" ref="AE3020:AK3020">_xlfn.torow(_xlfn.unique(_xlfn._xlws.filter(cat_table[Subsector],$E3020=cat_table[Sector],"")))</f>
        <v>#NAME?</v>
      </c>
      <c r="AF3020" s="94" t="e">
        <v>#NAME?</v>
      </c>
      <c r="AG3020" s="94" t="e">
        <v>#NAME?</v>
      </c>
      <c r="AH3020" s="94" t="e">
        <v>#NAME?</v>
      </c>
      <c r="AI3020" s="94" t="e">
        <v>#NAME?</v>
      </c>
      <c r="AJ3020" s="94" t="e">
        <v>#NAME?</v>
      </c>
      <c r="AK3020" s="94" t="e">
        <v>#NAME?</v>
      </c>
      <c r="AO3020" s="94" t="e">
        <f aca="false" t="array" ref="AO3020:AT3020">_xlfn.torow(_xlfn.unique(_xlfn._xlws.filter(cat_table[Sub-subsector],($E3020=cat_table[Sector])*($F3020=cat_table[Subsector]),"")))</f>
        <v>#NAME?</v>
      </c>
      <c r="AP3020" s="94" t="e">
        <v>#NAME?</v>
      </c>
      <c r="AQ3020" s="94" t="e">
        <v>#NAME?</v>
      </c>
      <c r="AR3020" s="94" t="e">
        <v>#NAME?</v>
      </c>
      <c r="AS3020" s="94" t="e">
        <v>#NAME?</v>
      </c>
      <c r="AT3020" s="94" t="e">
        <v>#NAME?</v>
      </c>
    </row>
    <row r="3021" customFormat="false" ht="15" hidden="false" customHeight="true" outlineLevel="0" collapsed="false">
      <c r="A3021" s="193" t="s">
        <v>13329</v>
      </c>
      <c r="B3021" s="20" t="e">
        <f aca="false">INDEX(Table2[], MATCH(L3021, Location_ID!$D$2:$D$648, 0), 1)</f>
        <v>#N/A</v>
      </c>
      <c r="C3021" s="193" t="s">
        <v>1366</v>
      </c>
      <c r="D3021" s="273" t="s">
        <v>354</v>
      </c>
      <c r="E3021" s="193" t="s">
        <v>7134</v>
      </c>
      <c r="F3021" s="193" t="s">
        <v>7135</v>
      </c>
      <c r="G3021" s="193"/>
      <c r="H3021" s="196"/>
      <c r="I3021" s="193" t="s">
        <v>13235</v>
      </c>
      <c r="J3021" s="193"/>
      <c r="K3021" s="193" t="s">
        <v>7128</v>
      </c>
      <c r="L3021" s="193" t="s">
        <v>13325</v>
      </c>
      <c r="M3021" s="193" t="s">
        <v>7110</v>
      </c>
      <c r="N3021" s="193" t="s">
        <v>13226</v>
      </c>
      <c r="O3021" s="193" t="s">
        <v>13227</v>
      </c>
      <c r="P3021" s="219" t="n">
        <v>39814</v>
      </c>
      <c r="Q3021" s="219" t="n">
        <v>44196</v>
      </c>
      <c r="R3021" s="193"/>
      <c r="S3021" s="193" t="s">
        <v>7413</v>
      </c>
      <c r="T3021" s="193" t="n">
        <v>19.83</v>
      </c>
      <c r="U3021" s="193" t="n">
        <v>19.31</v>
      </c>
      <c r="V3021" s="193" t="n">
        <v>20.35</v>
      </c>
      <c r="W3021" s="193" t="s">
        <v>11461</v>
      </c>
      <c r="X3021" s="196"/>
      <c r="Y3021" s="196"/>
      <c r="Z3021" s="196" t="n">
        <v>1</v>
      </c>
      <c r="AE3021" s="94" t="e">
        <f aca="false" t="array" ref="AE3021:AK3021">_xlfn.torow(_xlfn.unique(_xlfn._xlws.filter(cat_table[Subsector],$E3021=cat_table[Sector],"")))</f>
        <v>#NAME?</v>
      </c>
      <c r="AF3021" s="94" t="e">
        <v>#NAME?</v>
      </c>
      <c r="AG3021" s="94" t="e">
        <v>#NAME?</v>
      </c>
      <c r="AH3021" s="94" t="e">
        <v>#NAME?</v>
      </c>
      <c r="AI3021" s="94" t="e">
        <v>#NAME?</v>
      </c>
      <c r="AJ3021" s="94" t="e">
        <v>#NAME?</v>
      </c>
      <c r="AK3021" s="94" t="e">
        <v>#NAME?</v>
      </c>
      <c r="AO3021" s="94" t="e">
        <f aca="false" t="array" ref="AO3021:AT3021">_xlfn.torow(_xlfn.unique(_xlfn._xlws.filter(cat_table[Sub-subsector],($E3021=cat_table[Sector])*($F3021=cat_table[Subsector]),"")))</f>
        <v>#NAME?</v>
      </c>
      <c r="AP3021" s="94" t="e">
        <v>#NAME?</v>
      </c>
      <c r="AQ3021" s="94" t="e">
        <v>#NAME?</v>
      </c>
      <c r="AR3021" s="94" t="e">
        <v>#NAME?</v>
      </c>
      <c r="AS3021" s="94" t="e">
        <v>#NAME?</v>
      </c>
      <c r="AT3021" s="94" t="e">
        <v>#NAME?</v>
      </c>
    </row>
    <row r="3022" customFormat="false" ht="15" hidden="false" customHeight="true" outlineLevel="0" collapsed="false">
      <c r="A3022" s="193" t="s">
        <v>13330</v>
      </c>
      <c r="B3022" s="20" t="e">
        <f aca="false">INDEX(Table2[], MATCH(L3022, Location_ID!$D$2:$D$648, 0), 1)</f>
        <v>#N/A</v>
      </c>
      <c r="C3022" s="193" t="s">
        <v>1366</v>
      </c>
      <c r="D3022" s="273" t="s">
        <v>354</v>
      </c>
      <c r="E3022" s="193" t="s">
        <v>7127</v>
      </c>
      <c r="F3022" s="193" t="s">
        <v>7683</v>
      </c>
      <c r="G3022" s="193" t="s">
        <v>7991</v>
      </c>
      <c r="H3022" s="196"/>
      <c r="I3022" s="193" t="s">
        <v>13237</v>
      </c>
      <c r="J3022" s="193"/>
      <c r="K3022" s="193" t="s">
        <v>7128</v>
      </c>
      <c r="L3022" s="193" t="s">
        <v>13325</v>
      </c>
      <c r="M3022" s="193" t="s">
        <v>7110</v>
      </c>
      <c r="N3022" s="193" t="s">
        <v>13226</v>
      </c>
      <c r="O3022" s="193" t="s">
        <v>13227</v>
      </c>
      <c r="P3022" s="219" t="n">
        <v>39814</v>
      </c>
      <c r="Q3022" s="219" t="n">
        <v>44196</v>
      </c>
      <c r="R3022" s="193"/>
      <c r="S3022" s="193" t="s">
        <v>7413</v>
      </c>
      <c r="T3022" s="193" t="n">
        <v>10.52</v>
      </c>
      <c r="U3022" s="193" t="n">
        <v>9.66</v>
      </c>
      <c r="V3022" s="193" t="n">
        <v>11.38</v>
      </c>
      <c r="W3022" s="193" t="s">
        <v>11461</v>
      </c>
      <c r="X3022" s="196"/>
      <c r="Y3022" s="196"/>
      <c r="Z3022" s="196" t="n">
        <v>1</v>
      </c>
      <c r="AE3022" s="94" t="e">
        <f aca="false" t="array" ref="AE3022:AG3022">_xlfn.torow(_xlfn.unique(_xlfn._xlws.filter(cat_table[Subsector],$E3022=cat_table[Sector],"")))</f>
        <v>#NAME?</v>
      </c>
      <c r="AF3022" s="94" t="e">
        <v>#NAME?</v>
      </c>
      <c r="AG3022" s="94" t="e">
        <v>#NAME?</v>
      </c>
      <c r="AO3022" s="94" t="e">
        <f aca="false" t="array" ref="AO3022:AP3022">_xlfn.torow(_xlfn.unique(_xlfn._xlws.filter(cat_table[Sub-subsector],($E3022=cat_table[Sector])*($F3022=cat_table[Subsector]),"")))</f>
        <v>#NAME?</v>
      </c>
      <c r="AP3022" s="94" t="e">
        <v>#NAME?</v>
      </c>
    </row>
    <row r="3023" customFormat="false" ht="15" hidden="false" customHeight="true" outlineLevel="0" collapsed="false">
      <c r="A3023" s="193" t="s">
        <v>13331</v>
      </c>
      <c r="B3023" s="20" t="str">
        <f aca="false">INDEX(Table2[], MATCH(L3023, Location_ID!$D$2:$D$648, 0), 1)</f>
        <v>25db1dfa-5cb1-4216-abda-214fca0d96d8</v>
      </c>
      <c r="C3023" s="193" t="s">
        <v>1366</v>
      </c>
      <c r="D3023" s="273" t="s">
        <v>354</v>
      </c>
      <c r="E3023" s="193" t="s">
        <v>43</v>
      </c>
      <c r="F3023" s="193"/>
      <c r="G3023" s="193"/>
      <c r="H3023" s="196"/>
      <c r="I3023" s="193" t="s">
        <v>43</v>
      </c>
      <c r="J3023" s="193"/>
      <c r="K3023" s="193" t="s">
        <v>7128</v>
      </c>
      <c r="L3023" s="193" t="s">
        <v>2900</v>
      </c>
      <c r="M3023" s="193" t="s">
        <v>7110</v>
      </c>
      <c r="N3023" s="193" t="s">
        <v>13226</v>
      </c>
      <c r="O3023" s="193" t="s">
        <v>13227</v>
      </c>
      <c r="P3023" s="219" t="n">
        <v>39814</v>
      </c>
      <c r="Q3023" s="219" t="n">
        <v>44196</v>
      </c>
      <c r="R3023" s="193"/>
      <c r="S3023" s="193" t="s">
        <v>7413</v>
      </c>
      <c r="T3023" s="193" t="n">
        <v>2.48</v>
      </c>
      <c r="U3023" s="193" t="n">
        <v>2.45</v>
      </c>
      <c r="V3023" s="193" t="n">
        <v>2.51</v>
      </c>
      <c r="W3023" s="193" t="s">
        <v>11461</v>
      </c>
      <c r="X3023" s="196"/>
      <c r="Y3023" s="196"/>
      <c r="Z3023" s="196" t="n">
        <v>1</v>
      </c>
      <c r="AE3023" s="94" t="e">
        <f aca="false" t="array" ref="AE3023:AN3023">_xlfn.torow(_xlfn.unique(_xlfn._xlws.filter(cat_table[Subsector],$E3023=cat_table[Sector],"")))</f>
        <v>#NAME?</v>
      </c>
      <c r="AF3023" s="94" t="e">
        <v>#NAME?</v>
      </c>
      <c r="AG3023" s="94" t="e">
        <v>#NAME?</v>
      </c>
      <c r="AH3023" s="94" t="e">
        <v>#NAME?</v>
      </c>
      <c r="AI3023" s="94" t="e">
        <v>#NAME?</v>
      </c>
      <c r="AJ3023" s="94" t="e">
        <v>#NAME?</v>
      </c>
      <c r="AK3023" s="94" t="e">
        <v>#NAME?</v>
      </c>
      <c r="AL3023" s="94" t="e">
        <v>#NAME?</v>
      </c>
      <c r="AM3023" s="94" t="e">
        <v>#NAME?</v>
      </c>
      <c r="AN3023" s="94" t="e">
        <v>#NAME?</v>
      </c>
      <c r="AO3023" s="94" t="e">
        <f aca="false" t="array" ref="AO3023:AO3023">_xlfn.torow(_xlfn.unique(_xlfn._xlws.filter(cat_table[Sub-subsector],($E3023=cat_table[Sector])*($F3023=cat_table[Subsector]),"")))</f>
        <v>#NAME?</v>
      </c>
    </row>
    <row r="3024" customFormat="false" ht="15" hidden="false" customHeight="true" outlineLevel="0" collapsed="false">
      <c r="A3024" s="193" t="s">
        <v>13332</v>
      </c>
      <c r="B3024" s="20" t="str">
        <f aca="false">INDEX(Table2[], MATCH(L3024, Location_ID!$D$2:$D$648, 0), 1)</f>
        <v>25db1dfa-5cb1-4216-abda-214fca0d96d8</v>
      </c>
      <c r="C3024" s="193" t="s">
        <v>1366</v>
      </c>
      <c r="D3024" s="273" t="s">
        <v>354</v>
      </c>
      <c r="E3024" s="193" t="s">
        <v>7631</v>
      </c>
      <c r="F3024" s="193"/>
      <c r="G3024" s="193"/>
      <c r="H3024" s="196"/>
      <c r="I3024" s="193" t="s">
        <v>7631</v>
      </c>
      <c r="J3024" s="193"/>
      <c r="K3024" s="193" t="s">
        <v>7128</v>
      </c>
      <c r="L3024" s="193" t="s">
        <v>2900</v>
      </c>
      <c r="M3024" s="193" t="s">
        <v>7110</v>
      </c>
      <c r="N3024" s="193" t="s">
        <v>13226</v>
      </c>
      <c r="O3024" s="193" t="s">
        <v>13227</v>
      </c>
      <c r="P3024" s="219" t="n">
        <v>39814</v>
      </c>
      <c r="Q3024" s="219" t="n">
        <v>44196</v>
      </c>
      <c r="R3024" s="193"/>
      <c r="S3024" s="193" t="s">
        <v>7413</v>
      </c>
      <c r="T3024" s="193" t="n">
        <v>0.39</v>
      </c>
      <c r="U3024" s="193" t="n">
        <v>0.38</v>
      </c>
      <c r="V3024" s="193" t="n">
        <v>0.4</v>
      </c>
      <c r="W3024" s="193" t="s">
        <v>11461</v>
      </c>
      <c r="X3024" s="196"/>
      <c r="Y3024" s="196"/>
      <c r="Z3024" s="196" t="n">
        <v>1</v>
      </c>
      <c r="AE3024" s="94" t="e">
        <f aca="false" t="array" ref="AE3024:AI3024">_xlfn.torow(_xlfn.unique(_xlfn._xlws.filter(cat_table[Subsector],$E3024=cat_table[Sector],"")))</f>
        <v>#NAME?</v>
      </c>
      <c r="AF3024" s="94" t="e">
        <v>#NAME?</v>
      </c>
      <c r="AG3024" s="94" t="e">
        <v>#NAME?</v>
      </c>
      <c r="AH3024" s="94" t="e">
        <v>#NAME?</v>
      </c>
      <c r="AI3024" s="94" t="e">
        <v>#NAME?</v>
      </c>
      <c r="AO3024" s="94" t="e">
        <f aca="false" t="array" ref="AO3024:AO3024">_xlfn.torow(_xlfn.unique(_xlfn._xlws.filter(cat_table[Sub-subsector],($E3024=cat_table[Sector])*($F3024=cat_table[Subsector]),"")))</f>
        <v>#NAME?</v>
      </c>
    </row>
    <row r="3025" customFormat="false" ht="15" hidden="false" customHeight="true" outlineLevel="0" collapsed="false">
      <c r="A3025" s="193" t="s">
        <v>13333</v>
      </c>
      <c r="B3025" s="20" t="str">
        <f aca="false">INDEX(Table2[], MATCH(L3025, Location_ID!$D$2:$D$648, 0), 1)</f>
        <v>25db1dfa-5cb1-4216-abda-214fca0d96d8</v>
      </c>
      <c r="C3025" s="193" t="s">
        <v>1366</v>
      </c>
      <c r="D3025" s="273" t="s">
        <v>354</v>
      </c>
      <c r="E3025" s="193" t="s">
        <v>7134</v>
      </c>
      <c r="F3025" s="193" t="s">
        <v>7477</v>
      </c>
      <c r="G3025" s="193" t="s">
        <v>13230</v>
      </c>
      <c r="H3025" s="196"/>
      <c r="I3025" s="193" t="s">
        <v>13231</v>
      </c>
      <c r="J3025" s="193" t="s">
        <v>13232</v>
      </c>
      <c r="K3025" s="193" t="s">
        <v>7128</v>
      </c>
      <c r="L3025" s="193" t="s">
        <v>2900</v>
      </c>
      <c r="M3025" s="193" t="s">
        <v>7110</v>
      </c>
      <c r="N3025" s="193" t="s">
        <v>13226</v>
      </c>
      <c r="O3025" s="193" t="s">
        <v>13227</v>
      </c>
      <c r="P3025" s="219" t="n">
        <v>39814</v>
      </c>
      <c r="Q3025" s="219" t="n">
        <v>44196</v>
      </c>
      <c r="R3025" s="193"/>
      <c r="S3025" s="193" t="s">
        <v>7413</v>
      </c>
      <c r="T3025" s="193" t="n">
        <v>0.41</v>
      </c>
      <c r="U3025" s="193" t="n">
        <v>0.41</v>
      </c>
      <c r="V3025" s="193" t="n">
        <v>0.41</v>
      </c>
      <c r="W3025" s="193" t="s">
        <v>11461</v>
      </c>
      <c r="X3025" s="196"/>
      <c r="Y3025" s="196"/>
      <c r="Z3025" s="196" t="n">
        <v>1</v>
      </c>
      <c r="AE3025" s="94" t="e">
        <f aca="false" t="array" ref="AE3025:AK3025">_xlfn.torow(_xlfn.unique(_xlfn._xlws.filter(cat_table[Subsector],$E3025=cat_table[Sector],"")))</f>
        <v>#NAME?</v>
      </c>
      <c r="AF3025" s="94" t="e">
        <v>#NAME?</v>
      </c>
      <c r="AG3025" s="94" t="e">
        <v>#NAME?</v>
      </c>
      <c r="AH3025" s="94" t="e">
        <v>#NAME?</v>
      </c>
      <c r="AI3025" s="94" t="e">
        <v>#NAME?</v>
      </c>
      <c r="AJ3025" s="94" t="e">
        <v>#NAME?</v>
      </c>
      <c r="AK3025" s="94" t="e">
        <v>#NAME?</v>
      </c>
      <c r="AO3025" s="94" t="e">
        <f aca="false" t="array" ref="AO3025:AP3025">_xlfn.torow(_xlfn.unique(_xlfn._xlws.filter(cat_table[Sub-subsector],($E3025=cat_table[Sector])*($F3025=cat_table[Subsector]),"")))</f>
        <v>#NAME?</v>
      </c>
      <c r="AP3025" s="94" t="e">
        <v>#NAME?</v>
      </c>
    </row>
    <row r="3026" customFormat="false" ht="15" hidden="false" customHeight="true" outlineLevel="0" collapsed="false">
      <c r="A3026" s="193" t="s">
        <v>13334</v>
      </c>
      <c r="B3026" s="20" t="str">
        <f aca="false">INDEX(Table2[], MATCH(L3026, Location_ID!$D$2:$D$648, 0), 1)</f>
        <v>25db1dfa-5cb1-4216-abda-214fca0d96d8</v>
      </c>
      <c r="C3026" s="193" t="s">
        <v>1366</v>
      </c>
      <c r="D3026" s="273" t="s">
        <v>354</v>
      </c>
      <c r="E3026" s="193" t="s">
        <v>7134</v>
      </c>
      <c r="F3026" s="193" t="s">
        <v>7135</v>
      </c>
      <c r="G3026" s="193"/>
      <c r="H3026" s="196"/>
      <c r="I3026" s="193" t="s">
        <v>93</v>
      </c>
      <c r="J3026" s="193"/>
      <c r="K3026" s="193" t="s">
        <v>7128</v>
      </c>
      <c r="L3026" s="193" t="s">
        <v>2900</v>
      </c>
      <c r="M3026" s="193" t="s">
        <v>7110</v>
      </c>
      <c r="N3026" s="193" t="s">
        <v>13226</v>
      </c>
      <c r="O3026" s="193" t="s">
        <v>13227</v>
      </c>
      <c r="P3026" s="219" t="n">
        <v>39814</v>
      </c>
      <c r="Q3026" s="219" t="n">
        <v>44196</v>
      </c>
      <c r="R3026" s="193"/>
      <c r="S3026" s="193" t="s">
        <v>7413</v>
      </c>
      <c r="T3026" s="193" t="n">
        <v>0</v>
      </c>
      <c r="U3026" s="193" t="n">
        <v>0</v>
      </c>
      <c r="V3026" s="193" t="n">
        <v>0</v>
      </c>
      <c r="W3026" s="193" t="s">
        <v>11461</v>
      </c>
      <c r="X3026" s="196"/>
      <c r="Y3026" s="196"/>
      <c r="Z3026" s="196" t="n">
        <v>1</v>
      </c>
      <c r="AE3026" s="94" t="e">
        <f aca="false" t="array" ref="AE3026:AK3026">_xlfn.torow(_xlfn.unique(_xlfn._xlws.filter(cat_table[Subsector],$E3026=cat_table[Sector],"")))</f>
        <v>#NAME?</v>
      </c>
      <c r="AF3026" s="94" t="e">
        <v>#NAME?</v>
      </c>
      <c r="AG3026" s="94" t="e">
        <v>#NAME?</v>
      </c>
      <c r="AH3026" s="94" t="e">
        <v>#NAME?</v>
      </c>
      <c r="AI3026" s="94" t="e">
        <v>#NAME?</v>
      </c>
      <c r="AJ3026" s="94" t="e">
        <v>#NAME?</v>
      </c>
      <c r="AK3026" s="94" t="e">
        <v>#NAME?</v>
      </c>
      <c r="AO3026" s="94" t="e">
        <f aca="false" t="array" ref="AO3026:AT3026">_xlfn.torow(_xlfn.unique(_xlfn._xlws.filter(cat_table[Sub-subsector],($E3026=cat_table[Sector])*($F3026=cat_table[Subsector]),"")))</f>
        <v>#NAME?</v>
      </c>
      <c r="AP3026" s="94" t="e">
        <v>#NAME?</v>
      </c>
      <c r="AQ3026" s="94" t="e">
        <v>#NAME?</v>
      </c>
      <c r="AR3026" s="94" t="e">
        <v>#NAME?</v>
      </c>
      <c r="AS3026" s="94" t="e">
        <v>#NAME?</v>
      </c>
      <c r="AT3026" s="94" t="e">
        <v>#NAME?</v>
      </c>
    </row>
    <row r="3027" customFormat="false" ht="15" hidden="false" customHeight="true" outlineLevel="0" collapsed="false">
      <c r="A3027" s="193" t="s">
        <v>13335</v>
      </c>
      <c r="B3027" s="20" t="str">
        <f aca="false">INDEX(Table2[], MATCH(L3027, Location_ID!$D$2:$D$648, 0), 1)</f>
        <v>25db1dfa-5cb1-4216-abda-214fca0d96d8</v>
      </c>
      <c r="C3027" s="193" t="s">
        <v>1366</v>
      </c>
      <c r="D3027" s="273" t="s">
        <v>354</v>
      </c>
      <c r="E3027" s="193" t="s">
        <v>7134</v>
      </c>
      <c r="F3027" s="193" t="s">
        <v>7135</v>
      </c>
      <c r="G3027" s="193"/>
      <c r="H3027" s="196"/>
      <c r="I3027" s="193" t="s">
        <v>13235</v>
      </c>
      <c r="J3027" s="193"/>
      <c r="K3027" s="193" t="s">
        <v>7128</v>
      </c>
      <c r="L3027" s="193" t="s">
        <v>2900</v>
      </c>
      <c r="M3027" s="193" t="s">
        <v>7110</v>
      </c>
      <c r="N3027" s="193" t="s">
        <v>13226</v>
      </c>
      <c r="O3027" s="193" t="s">
        <v>13227</v>
      </c>
      <c r="P3027" s="219" t="n">
        <v>39814</v>
      </c>
      <c r="Q3027" s="219" t="n">
        <v>44196</v>
      </c>
      <c r="R3027" s="193"/>
      <c r="S3027" s="193" t="s">
        <v>7413</v>
      </c>
      <c r="T3027" s="193" t="n">
        <v>1.2</v>
      </c>
      <c r="U3027" s="193" t="n">
        <v>1.17</v>
      </c>
      <c r="V3027" s="193" t="n">
        <v>1.23</v>
      </c>
      <c r="W3027" s="193" t="s">
        <v>11461</v>
      </c>
      <c r="X3027" s="196"/>
      <c r="Y3027" s="196"/>
      <c r="Z3027" s="196" t="n">
        <v>1</v>
      </c>
      <c r="AE3027" s="94" t="e">
        <f aca="false" t="array" ref="AE3027:AK3027">_xlfn.torow(_xlfn.unique(_xlfn._xlws.filter(cat_table[Subsector],$E3027=cat_table[Sector],"")))</f>
        <v>#NAME?</v>
      </c>
      <c r="AF3027" s="94" t="e">
        <v>#NAME?</v>
      </c>
      <c r="AG3027" s="94" t="e">
        <v>#NAME?</v>
      </c>
      <c r="AH3027" s="94" t="e">
        <v>#NAME?</v>
      </c>
      <c r="AI3027" s="94" t="e">
        <v>#NAME?</v>
      </c>
      <c r="AJ3027" s="94" t="e">
        <v>#NAME?</v>
      </c>
      <c r="AK3027" s="94" t="e">
        <v>#NAME?</v>
      </c>
      <c r="AO3027" s="94" t="e">
        <f aca="false" t="array" ref="AO3027:AT3027">_xlfn.torow(_xlfn.unique(_xlfn._xlws.filter(cat_table[Sub-subsector],($E3027=cat_table[Sector])*($F3027=cat_table[Subsector]),"")))</f>
        <v>#NAME?</v>
      </c>
      <c r="AP3027" s="94" t="e">
        <v>#NAME?</v>
      </c>
      <c r="AQ3027" s="94" t="e">
        <v>#NAME?</v>
      </c>
      <c r="AR3027" s="94" t="e">
        <v>#NAME?</v>
      </c>
      <c r="AS3027" s="94" t="e">
        <v>#NAME?</v>
      </c>
      <c r="AT3027" s="94" t="e">
        <v>#NAME?</v>
      </c>
    </row>
    <row r="3028" customFormat="false" ht="15" hidden="false" customHeight="true" outlineLevel="0" collapsed="false">
      <c r="A3028" s="193" t="s">
        <v>13336</v>
      </c>
      <c r="B3028" s="20" t="str">
        <f aca="false">INDEX(Table2[], MATCH(L3028, Location_ID!$D$2:$D$648, 0), 1)</f>
        <v>25db1dfa-5cb1-4216-abda-214fca0d96d8</v>
      </c>
      <c r="C3028" s="193" t="s">
        <v>1366</v>
      </c>
      <c r="D3028" s="273" t="s">
        <v>354</v>
      </c>
      <c r="E3028" s="193" t="s">
        <v>7127</v>
      </c>
      <c r="F3028" s="193" t="s">
        <v>7683</v>
      </c>
      <c r="G3028" s="193" t="s">
        <v>7991</v>
      </c>
      <c r="H3028" s="196"/>
      <c r="I3028" s="193" t="s">
        <v>13237</v>
      </c>
      <c r="J3028" s="193"/>
      <c r="K3028" s="193" t="s">
        <v>7128</v>
      </c>
      <c r="L3028" s="193" t="s">
        <v>2900</v>
      </c>
      <c r="M3028" s="193" t="s">
        <v>7110</v>
      </c>
      <c r="N3028" s="193" t="s">
        <v>13226</v>
      </c>
      <c r="O3028" s="193" t="s">
        <v>13227</v>
      </c>
      <c r="P3028" s="219" t="n">
        <v>39814</v>
      </c>
      <c r="Q3028" s="219" t="n">
        <v>44196</v>
      </c>
      <c r="R3028" s="193"/>
      <c r="S3028" s="193" t="s">
        <v>7413</v>
      </c>
      <c r="T3028" s="193" t="n">
        <v>3.1</v>
      </c>
      <c r="U3028" s="193" t="n">
        <v>2.87</v>
      </c>
      <c r="V3028" s="193" t="n">
        <v>3.33</v>
      </c>
      <c r="W3028" s="193" t="s">
        <v>11461</v>
      </c>
      <c r="X3028" s="196"/>
      <c r="Y3028" s="196"/>
      <c r="Z3028" s="196" t="n">
        <v>1</v>
      </c>
      <c r="AE3028" s="94" t="e">
        <f aca="false" t="array" ref="AE3028:AG3028">_xlfn.torow(_xlfn.unique(_xlfn._xlws.filter(cat_table[Subsector],$E3028=cat_table[Sector],"")))</f>
        <v>#NAME?</v>
      </c>
      <c r="AF3028" s="94" t="e">
        <v>#NAME?</v>
      </c>
      <c r="AG3028" s="94" t="e">
        <v>#NAME?</v>
      </c>
      <c r="AO3028" s="94" t="e">
        <f aca="false" t="array" ref="AO3028:AP3028">_xlfn.torow(_xlfn.unique(_xlfn._xlws.filter(cat_table[Sub-subsector],($E3028=cat_table[Sector])*($F3028=cat_table[Subsector]),"")))</f>
        <v>#NAME?</v>
      </c>
      <c r="AP3028" s="94" t="e">
        <v>#NAME?</v>
      </c>
    </row>
    <row r="3029" customFormat="false" ht="15" hidden="false" customHeight="true" outlineLevel="0" collapsed="false">
      <c r="A3029" s="193" t="s">
        <v>13337</v>
      </c>
      <c r="B3029" s="20" t="str">
        <f aca="false">INDEX(Table2[], MATCH(L3029, Location_ID!$D$2:$D$648, 0), 1)</f>
        <v>77660e6e-dc17-4540-bb57-30681f7e1ee2</v>
      </c>
      <c r="C3029" s="193" t="s">
        <v>1366</v>
      </c>
      <c r="D3029" s="273" t="s">
        <v>354</v>
      </c>
      <c r="E3029" s="193" t="s">
        <v>43</v>
      </c>
      <c r="F3029" s="193"/>
      <c r="G3029" s="193"/>
      <c r="H3029" s="196"/>
      <c r="I3029" s="193" t="s">
        <v>43</v>
      </c>
      <c r="J3029" s="193"/>
      <c r="K3029" s="193" t="s">
        <v>7128</v>
      </c>
      <c r="L3029" s="193" t="s">
        <v>1852</v>
      </c>
      <c r="M3029" s="193" t="s">
        <v>7110</v>
      </c>
      <c r="N3029" s="193" t="s">
        <v>13226</v>
      </c>
      <c r="O3029" s="193" t="s">
        <v>13227</v>
      </c>
      <c r="P3029" s="219" t="n">
        <v>39814</v>
      </c>
      <c r="Q3029" s="219" t="n">
        <v>44196</v>
      </c>
      <c r="R3029" s="193"/>
      <c r="S3029" s="193" t="s">
        <v>7413</v>
      </c>
      <c r="T3029" s="193" t="n">
        <v>2.76</v>
      </c>
      <c r="U3029" s="193" t="n">
        <v>2.25</v>
      </c>
      <c r="V3029" s="193" t="n">
        <v>3.27</v>
      </c>
      <c r="W3029" s="193" t="s">
        <v>11461</v>
      </c>
      <c r="X3029" s="196"/>
      <c r="Y3029" s="196"/>
      <c r="Z3029" s="196" t="n">
        <v>1</v>
      </c>
      <c r="AE3029" s="94" t="e">
        <f aca="false" t="array" ref="AE3029:AN3029">_xlfn.torow(_xlfn.unique(_xlfn._xlws.filter(cat_table[Subsector],$E3029=cat_table[Sector],"")))</f>
        <v>#NAME?</v>
      </c>
      <c r="AF3029" s="94" t="e">
        <v>#NAME?</v>
      </c>
      <c r="AG3029" s="94" t="e">
        <v>#NAME?</v>
      </c>
      <c r="AH3029" s="94" t="e">
        <v>#NAME?</v>
      </c>
      <c r="AI3029" s="94" t="e">
        <v>#NAME?</v>
      </c>
      <c r="AJ3029" s="94" t="e">
        <v>#NAME?</v>
      </c>
      <c r="AK3029" s="94" t="e">
        <v>#NAME?</v>
      </c>
      <c r="AL3029" s="94" t="e">
        <v>#NAME?</v>
      </c>
      <c r="AM3029" s="94" t="e">
        <v>#NAME?</v>
      </c>
      <c r="AN3029" s="94" t="e">
        <v>#NAME?</v>
      </c>
      <c r="AO3029" s="94" t="e">
        <f aca="false" t="array" ref="AO3029:AO3029">_xlfn.torow(_xlfn.unique(_xlfn._xlws.filter(cat_table[Sub-subsector],($E3029=cat_table[Sector])*($F3029=cat_table[Subsector]),"")))</f>
        <v>#NAME?</v>
      </c>
    </row>
    <row r="3030" customFormat="false" ht="15" hidden="false" customHeight="true" outlineLevel="0" collapsed="false">
      <c r="A3030" s="193" t="s">
        <v>13338</v>
      </c>
      <c r="B3030" s="20" t="str">
        <f aca="false">INDEX(Table2[], MATCH(L3030, Location_ID!$D$2:$D$648, 0), 1)</f>
        <v>77660e6e-dc17-4540-bb57-30681f7e1ee2</v>
      </c>
      <c r="C3030" s="193" t="s">
        <v>1366</v>
      </c>
      <c r="D3030" s="273" t="s">
        <v>354</v>
      </c>
      <c r="E3030" s="193" t="s">
        <v>7631</v>
      </c>
      <c r="F3030" s="193"/>
      <c r="G3030" s="193"/>
      <c r="H3030" s="196"/>
      <c r="I3030" s="193" t="s">
        <v>7631</v>
      </c>
      <c r="J3030" s="193"/>
      <c r="K3030" s="193" t="s">
        <v>7128</v>
      </c>
      <c r="L3030" s="193" t="s">
        <v>1852</v>
      </c>
      <c r="M3030" s="193" t="s">
        <v>7110</v>
      </c>
      <c r="N3030" s="193" t="s">
        <v>13226</v>
      </c>
      <c r="O3030" s="193" t="s">
        <v>13227</v>
      </c>
      <c r="P3030" s="219" t="n">
        <v>39814</v>
      </c>
      <c r="Q3030" s="219" t="n">
        <v>44196</v>
      </c>
      <c r="R3030" s="193"/>
      <c r="S3030" s="193" t="s">
        <v>7413</v>
      </c>
      <c r="T3030" s="193" t="n">
        <v>0.86</v>
      </c>
      <c r="U3030" s="193" t="n">
        <v>0.83</v>
      </c>
      <c r="V3030" s="193" t="n">
        <v>0.89</v>
      </c>
      <c r="W3030" s="193" t="s">
        <v>11461</v>
      </c>
      <c r="X3030" s="196"/>
      <c r="Y3030" s="196"/>
      <c r="Z3030" s="196" t="n">
        <v>1</v>
      </c>
      <c r="AE3030" s="94" t="e">
        <f aca="false" t="array" ref="AE3030:AI3030">_xlfn.torow(_xlfn.unique(_xlfn._xlws.filter(cat_table[Subsector],$E3030=cat_table[Sector],"")))</f>
        <v>#NAME?</v>
      </c>
      <c r="AF3030" s="94" t="e">
        <v>#NAME?</v>
      </c>
      <c r="AG3030" s="94" t="e">
        <v>#NAME?</v>
      </c>
      <c r="AH3030" s="94" t="e">
        <v>#NAME?</v>
      </c>
      <c r="AI3030" s="94" t="e">
        <v>#NAME?</v>
      </c>
      <c r="AO3030" s="94" t="e">
        <f aca="false" t="array" ref="AO3030:AO3030">_xlfn.torow(_xlfn.unique(_xlfn._xlws.filter(cat_table[Sub-subsector],($E3030=cat_table[Sector])*($F3030=cat_table[Subsector]),"")))</f>
        <v>#NAME?</v>
      </c>
    </row>
    <row r="3031" customFormat="false" ht="15" hidden="false" customHeight="true" outlineLevel="0" collapsed="false">
      <c r="A3031" s="193" t="s">
        <v>13339</v>
      </c>
      <c r="B3031" s="20" t="str">
        <f aca="false">INDEX(Table2[], MATCH(L3031, Location_ID!$D$2:$D$648, 0), 1)</f>
        <v>77660e6e-dc17-4540-bb57-30681f7e1ee2</v>
      </c>
      <c r="C3031" s="193" t="s">
        <v>1366</v>
      </c>
      <c r="D3031" s="273" t="s">
        <v>354</v>
      </c>
      <c r="E3031" s="193" t="s">
        <v>7134</v>
      </c>
      <c r="F3031" s="193" t="s">
        <v>7477</v>
      </c>
      <c r="G3031" s="193" t="s">
        <v>13230</v>
      </c>
      <c r="H3031" s="196"/>
      <c r="I3031" s="193" t="s">
        <v>13231</v>
      </c>
      <c r="J3031" s="193" t="s">
        <v>13232</v>
      </c>
      <c r="K3031" s="193" t="s">
        <v>7128</v>
      </c>
      <c r="L3031" s="193" t="s">
        <v>1852</v>
      </c>
      <c r="M3031" s="193" t="s">
        <v>7110</v>
      </c>
      <c r="N3031" s="193" t="s">
        <v>13226</v>
      </c>
      <c r="O3031" s="193" t="s">
        <v>13227</v>
      </c>
      <c r="P3031" s="219" t="n">
        <v>39814</v>
      </c>
      <c r="Q3031" s="219" t="n">
        <v>44196</v>
      </c>
      <c r="R3031" s="193"/>
      <c r="S3031" s="193" t="s">
        <v>7413</v>
      </c>
      <c r="T3031" s="193" t="n">
        <v>0.12</v>
      </c>
      <c r="U3031" s="193" t="n">
        <v>0.09</v>
      </c>
      <c r="V3031" s="193" t="n">
        <v>0.15</v>
      </c>
      <c r="W3031" s="193" t="s">
        <v>11461</v>
      </c>
      <c r="X3031" s="196"/>
      <c r="Y3031" s="196"/>
      <c r="Z3031" s="196" t="n">
        <v>1</v>
      </c>
      <c r="AE3031" s="94" t="e">
        <f aca="false" t="array" ref="AE3031:AK3031">_xlfn.torow(_xlfn.unique(_xlfn._xlws.filter(cat_table[Subsector],$E3031=cat_table[Sector],"")))</f>
        <v>#NAME?</v>
      </c>
      <c r="AF3031" s="94" t="e">
        <v>#NAME?</v>
      </c>
      <c r="AG3031" s="94" t="e">
        <v>#NAME?</v>
      </c>
      <c r="AH3031" s="94" t="e">
        <v>#NAME?</v>
      </c>
      <c r="AI3031" s="94" t="e">
        <v>#NAME?</v>
      </c>
      <c r="AJ3031" s="94" t="e">
        <v>#NAME?</v>
      </c>
      <c r="AK3031" s="94" t="e">
        <v>#NAME?</v>
      </c>
      <c r="AO3031" s="94" t="e">
        <f aca="false" t="array" ref="AO3031:AP3031">_xlfn.torow(_xlfn.unique(_xlfn._xlws.filter(cat_table[Sub-subsector],($E3031=cat_table[Sector])*($F3031=cat_table[Subsector]),"")))</f>
        <v>#NAME?</v>
      </c>
      <c r="AP3031" s="94" t="e">
        <v>#NAME?</v>
      </c>
    </row>
    <row r="3032" customFormat="false" ht="15" hidden="false" customHeight="true" outlineLevel="0" collapsed="false">
      <c r="A3032" s="193" t="s">
        <v>13340</v>
      </c>
      <c r="B3032" s="20" t="str">
        <f aca="false">INDEX(Table2[], MATCH(L3032, Location_ID!$D$2:$D$648, 0), 1)</f>
        <v>77660e6e-dc17-4540-bb57-30681f7e1ee2</v>
      </c>
      <c r="C3032" s="193" t="s">
        <v>1366</v>
      </c>
      <c r="D3032" s="273" t="s">
        <v>354</v>
      </c>
      <c r="E3032" s="193" t="s">
        <v>7134</v>
      </c>
      <c r="F3032" s="193" t="s">
        <v>7135</v>
      </c>
      <c r="G3032" s="193"/>
      <c r="H3032" s="196"/>
      <c r="I3032" s="193" t="s">
        <v>93</v>
      </c>
      <c r="J3032" s="193"/>
      <c r="K3032" s="193" t="s">
        <v>7128</v>
      </c>
      <c r="L3032" s="193" t="s">
        <v>1852</v>
      </c>
      <c r="M3032" s="193" t="s">
        <v>7110</v>
      </c>
      <c r="N3032" s="193" t="s">
        <v>13226</v>
      </c>
      <c r="O3032" s="193" t="s">
        <v>13227</v>
      </c>
      <c r="P3032" s="219" t="n">
        <v>39814</v>
      </c>
      <c r="Q3032" s="219" t="n">
        <v>44196</v>
      </c>
      <c r="R3032" s="193"/>
      <c r="S3032" s="193" t="s">
        <v>7413</v>
      </c>
      <c r="T3032" s="193" t="n">
        <v>0.01</v>
      </c>
      <c r="U3032" s="193" t="n">
        <v>0.01</v>
      </c>
      <c r="V3032" s="193" t="n">
        <v>0.01</v>
      </c>
      <c r="W3032" s="193" t="s">
        <v>11461</v>
      </c>
      <c r="X3032" s="196"/>
      <c r="Y3032" s="196"/>
      <c r="Z3032" s="196" t="n">
        <v>1</v>
      </c>
      <c r="AE3032" s="94" t="e">
        <f aca="false" t="array" ref="AE3032:AK3032">_xlfn.torow(_xlfn.unique(_xlfn._xlws.filter(cat_table[Subsector],$E3032=cat_table[Sector],"")))</f>
        <v>#NAME?</v>
      </c>
      <c r="AF3032" s="94" t="e">
        <v>#NAME?</v>
      </c>
      <c r="AG3032" s="94" t="e">
        <v>#NAME?</v>
      </c>
      <c r="AH3032" s="94" t="e">
        <v>#NAME?</v>
      </c>
      <c r="AI3032" s="94" t="e">
        <v>#NAME?</v>
      </c>
      <c r="AJ3032" s="94" t="e">
        <v>#NAME?</v>
      </c>
      <c r="AK3032" s="94" t="e">
        <v>#NAME?</v>
      </c>
      <c r="AO3032" s="94" t="e">
        <f aca="false" t="array" ref="AO3032:AT3032">_xlfn.torow(_xlfn.unique(_xlfn._xlws.filter(cat_table[Sub-subsector],($E3032=cat_table[Sector])*($F3032=cat_table[Subsector]),"")))</f>
        <v>#NAME?</v>
      </c>
      <c r="AP3032" s="94" t="e">
        <v>#NAME?</v>
      </c>
      <c r="AQ3032" s="94" t="e">
        <v>#NAME?</v>
      </c>
      <c r="AR3032" s="94" t="e">
        <v>#NAME?</v>
      </c>
      <c r="AS3032" s="94" t="e">
        <v>#NAME?</v>
      </c>
      <c r="AT3032" s="94" t="e">
        <v>#NAME?</v>
      </c>
    </row>
    <row r="3033" customFormat="false" ht="15" hidden="false" customHeight="true" outlineLevel="0" collapsed="false">
      <c r="A3033" s="193" t="s">
        <v>13341</v>
      </c>
      <c r="B3033" s="20" t="str">
        <f aca="false">INDEX(Table2[], MATCH(L3033, Location_ID!$D$2:$D$648, 0), 1)</f>
        <v>77660e6e-dc17-4540-bb57-30681f7e1ee2</v>
      </c>
      <c r="C3033" s="193" t="s">
        <v>1366</v>
      </c>
      <c r="D3033" s="273" t="s">
        <v>354</v>
      </c>
      <c r="E3033" s="193" t="s">
        <v>7134</v>
      </c>
      <c r="F3033" s="193" t="s">
        <v>7135</v>
      </c>
      <c r="G3033" s="193"/>
      <c r="H3033" s="196"/>
      <c r="I3033" s="193" t="s">
        <v>13235</v>
      </c>
      <c r="J3033" s="193"/>
      <c r="K3033" s="193" t="s">
        <v>7128</v>
      </c>
      <c r="L3033" s="193" t="s">
        <v>1852</v>
      </c>
      <c r="M3033" s="193" t="s">
        <v>7110</v>
      </c>
      <c r="N3033" s="193" t="s">
        <v>13226</v>
      </c>
      <c r="O3033" s="193" t="s">
        <v>13227</v>
      </c>
      <c r="P3033" s="219" t="n">
        <v>39814</v>
      </c>
      <c r="Q3033" s="219" t="n">
        <v>44196</v>
      </c>
      <c r="R3033" s="193"/>
      <c r="S3033" s="193" t="s">
        <v>7413</v>
      </c>
      <c r="T3033" s="193" t="n">
        <v>0.13</v>
      </c>
      <c r="U3033" s="193" t="n">
        <v>0.12</v>
      </c>
      <c r="V3033" s="193" t="n">
        <v>0.14</v>
      </c>
      <c r="W3033" s="193" t="s">
        <v>11461</v>
      </c>
      <c r="X3033" s="196"/>
      <c r="Y3033" s="196"/>
      <c r="Z3033" s="196" t="n">
        <v>1</v>
      </c>
      <c r="AE3033" s="94" t="e">
        <f aca="false" t="array" ref="AE3033:AK3033">_xlfn.torow(_xlfn.unique(_xlfn._xlws.filter(cat_table[Subsector],$E3033=cat_table[Sector],"")))</f>
        <v>#NAME?</v>
      </c>
      <c r="AF3033" s="94" t="e">
        <v>#NAME?</v>
      </c>
      <c r="AG3033" s="94" t="e">
        <v>#NAME?</v>
      </c>
      <c r="AH3033" s="94" t="e">
        <v>#NAME?</v>
      </c>
      <c r="AI3033" s="94" t="e">
        <v>#NAME?</v>
      </c>
      <c r="AJ3033" s="94" t="e">
        <v>#NAME?</v>
      </c>
      <c r="AK3033" s="94" t="e">
        <v>#NAME?</v>
      </c>
      <c r="AO3033" s="94" t="e">
        <f aca="false" t="array" ref="AO3033:AT3033">_xlfn.torow(_xlfn.unique(_xlfn._xlws.filter(cat_table[Sub-subsector],($E3033=cat_table[Sector])*($F3033=cat_table[Subsector]),"")))</f>
        <v>#NAME?</v>
      </c>
      <c r="AP3033" s="94" t="e">
        <v>#NAME?</v>
      </c>
      <c r="AQ3033" s="94" t="e">
        <v>#NAME?</v>
      </c>
      <c r="AR3033" s="94" t="e">
        <v>#NAME?</v>
      </c>
      <c r="AS3033" s="94" t="e">
        <v>#NAME?</v>
      </c>
      <c r="AT3033" s="94" t="e">
        <v>#NAME?</v>
      </c>
    </row>
    <row r="3034" customFormat="false" ht="15" hidden="false" customHeight="true" outlineLevel="0" collapsed="false">
      <c r="A3034" s="193" t="s">
        <v>13342</v>
      </c>
      <c r="B3034" s="20" t="str">
        <f aca="false">INDEX(Table2[], MATCH(L3034, Location_ID!$D$2:$D$648, 0), 1)</f>
        <v>77660e6e-dc17-4540-bb57-30681f7e1ee2</v>
      </c>
      <c r="C3034" s="193" t="s">
        <v>1366</v>
      </c>
      <c r="D3034" s="273" t="s">
        <v>354</v>
      </c>
      <c r="E3034" s="193" t="s">
        <v>7127</v>
      </c>
      <c r="F3034" s="193" t="s">
        <v>7683</v>
      </c>
      <c r="G3034" s="193" t="s">
        <v>7991</v>
      </c>
      <c r="H3034" s="196"/>
      <c r="I3034" s="193" t="s">
        <v>13237</v>
      </c>
      <c r="J3034" s="193"/>
      <c r="K3034" s="193" t="s">
        <v>7128</v>
      </c>
      <c r="L3034" s="193" t="s">
        <v>1852</v>
      </c>
      <c r="M3034" s="193" t="s">
        <v>7110</v>
      </c>
      <c r="N3034" s="193" t="s">
        <v>13226</v>
      </c>
      <c r="O3034" s="193" t="s">
        <v>13227</v>
      </c>
      <c r="P3034" s="219" t="n">
        <v>39814</v>
      </c>
      <c r="Q3034" s="219" t="n">
        <v>44196</v>
      </c>
      <c r="R3034" s="193"/>
      <c r="S3034" s="193" t="s">
        <v>7413</v>
      </c>
      <c r="T3034" s="193" t="n">
        <v>1.17</v>
      </c>
      <c r="U3034" s="193" t="n">
        <v>1.09</v>
      </c>
      <c r="V3034" s="193" t="n">
        <v>1.25</v>
      </c>
      <c r="W3034" s="193" t="s">
        <v>11461</v>
      </c>
      <c r="X3034" s="196"/>
      <c r="Y3034" s="196"/>
      <c r="Z3034" s="196" t="n">
        <v>1</v>
      </c>
      <c r="AE3034" s="94" t="e">
        <f aca="false" t="array" ref="AE3034:AG3034">_xlfn.torow(_xlfn.unique(_xlfn._xlws.filter(cat_table[Subsector],$E3034=cat_table[Sector],"")))</f>
        <v>#NAME?</v>
      </c>
      <c r="AF3034" s="94" t="e">
        <v>#NAME?</v>
      </c>
      <c r="AG3034" s="94" t="e">
        <v>#NAME?</v>
      </c>
      <c r="AO3034" s="94" t="e">
        <f aca="false" t="array" ref="AO3034:AP3034">_xlfn.torow(_xlfn.unique(_xlfn._xlws.filter(cat_table[Sub-subsector],($E3034=cat_table[Sector])*($F3034=cat_table[Subsector]),"")))</f>
        <v>#NAME?</v>
      </c>
      <c r="AP3034" s="94" t="e">
        <v>#NAME?</v>
      </c>
    </row>
    <row r="3035" customFormat="false" ht="15" hidden="false" customHeight="true" outlineLevel="0" collapsed="false">
      <c r="A3035" s="193" t="s">
        <v>13343</v>
      </c>
      <c r="B3035" s="20" t="str">
        <f aca="false">INDEX(Table2[], MATCH(L3035, Location_ID!$D$2:$D$648, 0), 1)</f>
        <v>4c082d4b-baea-4b3d-92cf-eb2072ae73c6</v>
      </c>
      <c r="C3035" s="193" t="s">
        <v>1366</v>
      </c>
      <c r="D3035" s="273" t="s">
        <v>354</v>
      </c>
      <c r="E3035" s="193" t="s">
        <v>43</v>
      </c>
      <c r="F3035" s="193"/>
      <c r="G3035" s="193"/>
      <c r="H3035" s="196"/>
      <c r="I3035" s="193" t="s">
        <v>43</v>
      </c>
      <c r="J3035" s="193"/>
      <c r="K3035" s="193" t="s">
        <v>7128</v>
      </c>
      <c r="L3035" s="193" t="s">
        <v>1780</v>
      </c>
      <c r="M3035" s="193" t="s">
        <v>7110</v>
      </c>
      <c r="N3035" s="193" t="s">
        <v>13226</v>
      </c>
      <c r="O3035" s="193" t="s">
        <v>13227</v>
      </c>
      <c r="P3035" s="219" t="n">
        <v>39814</v>
      </c>
      <c r="Q3035" s="219" t="n">
        <v>44196</v>
      </c>
      <c r="R3035" s="193"/>
      <c r="S3035" s="193" t="s">
        <v>7413</v>
      </c>
      <c r="T3035" s="193" t="n">
        <v>8.8</v>
      </c>
      <c r="U3035" s="193" t="n">
        <v>8.53</v>
      </c>
      <c r="V3035" s="193" t="n">
        <v>9.07</v>
      </c>
      <c r="W3035" s="193" t="s">
        <v>11461</v>
      </c>
      <c r="X3035" s="196"/>
      <c r="Y3035" s="196"/>
      <c r="Z3035" s="196" t="n">
        <v>1</v>
      </c>
      <c r="AE3035" s="94" t="e">
        <f aca="false" t="array" ref="AE3035:AN3035">_xlfn.torow(_xlfn.unique(_xlfn._xlws.filter(cat_table[Subsector],$E3035=cat_table[Sector],"")))</f>
        <v>#NAME?</v>
      </c>
      <c r="AF3035" s="94" t="e">
        <v>#NAME?</v>
      </c>
      <c r="AG3035" s="94" t="e">
        <v>#NAME?</v>
      </c>
      <c r="AH3035" s="94" t="e">
        <v>#NAME?</v>
      </c>
      <c r="AI3035" s="94" t="e">
        <v>#NAME?</v>
      </c>
      <c r="AJ3035" s="94" t="e">
        <v>#NAME?</v>
      </c>
      <c r="AK3035" s="94" t="e">
        <v>#NAME?</v>
      </c>
      <c r="AL3035" s="94" t="e">
        <v>#NAME?</v>
      </c>
      <c r="AM3035" s="94" t="e">
        <v>#NAME?</v>
      </c>
      <c r="AN3035" s="94" t="e">
        <v>#NAME?</v>
      </c>
      <c r="AO3035" s="94" t="e">
        <f aca="false" t="array" ref="AO3035:AO3035">_xlfn.torow(_xlfn.unique(_xlfn._xlws.filter(cat_table[Sub-subsector],($E3035=cat_table[Sector])*($F3035=cat_table[Subsector]),"")))</f>
        <v>#NAME?</v>
      </c>
    </row>
    <row r="3036" customFormat="false" ht="15" hidden="false" customHeight="true" outlineLevel="0" collapsed="false">
      <c r="A3036" s="193" t="s">
        <v>13344</v>
      </c>
      <c r="B3036" s="20" t="str">
        <f aca="false">INDEX(Table2[], MATCH(L3036, Location_ID!$D$2:$D$648, 0), 1)</f>
        <v>4c082d4b-baea-4b3d-92cf-eb2072ae73c6</v>
      </c>
      <c r="C3036" s="193" t="s">
        <v>1366</v>
      </c>
      <c r="D3036" s="273" t="s">
        <v>354</v>
      </c>
      <c r="E3036" s="193" t="s">
        <v>7631</v>
      </c>
      <c r="F3036" s="193"/>
      <c r="G3036" s="193"/>
      <c r="H3036" s="196"/>
      <c r="I3036" s="193" t="s">
        <v>7631</v>
      </c>
      <c r="J3036" s="193"/>
      <c r="K3036" s="193" t="s">
        <v>7128</v>
      </c>
      <c r="L3036" s="193" t="s">
        <v>1780</v>
      </c>
      <c r="M3036" s="193" t="s">
        <v>7110</v>
      </c>
      <c r="N3036" s="193" t="s">
        <v>13226</v>
      </c>
      <c r="O3036" s="193" t="s">
        <v>13227</v>
      </c>
      <c r="P3036" s="219" t="n">
        <v>39814</v>
      </c>
      <c r="Q3036" s="219" t="n">
        <v>44196</v>
      </c>
      <c r="R3036" s="193"/>
      <c r="S3036" s="193" t="s">
        <v>7413</v>
      </c>
      <c r="T3036" s="193" t="n">
        <v>4.22</v>
      </c>
      <c r="U3036" s="193" t="n">
        <v>4.16</v>
      </c>
      <c r="V3036" s="193" t="n">
        <v>4.28</v>
      </c>
      <c r="W3036" s="193" t="s">
        <v>11461</v>
      </c>
      <c r="X3036" s="196"/>
      <c r="Y3036" s="196"/>
      <c r="Z3036" s="196" t="n">
        <v>1</v>
      </c>
      <c r="AE3036" s="94" t="e">
        <f aca="false" t="array" ref="AE3036:AI3036">_xlfn.torow(_xlfn.unique(_xlfn._xlws.filter(cat_table[Subsector],$E3036=cat_table[Sector],"")))</f>
        <v>#NAME?</v>
      </c>
      <c r="AF3036" s="94" t="e">
        <v>#NAME?</v>
      </c>
      <c r="AG3036" s="94" t="e">
        <v>#NAME?</v>
      </c>
      <c r="AH3036" s="94" t="e">
        <v>#NAME?</v>
      </c>
      <c r="AI3036" s="94" t="e">
        <v>#NAME?</v>
      </c>
      <c r="AO3036" s="94" t="e">
        <f aca="false" t="array" ref="AO3036:AO3036">_xlfn.torow(_xlfn.unique(_xlfn._xlws.filter(cat_table[Sub-subsector],($E3036=cat_table[Sector])*($F3036=cat_table[Subsector]),"")))</f>
        <v>#NAME?</v>
      </c>
    </row>
    <row r="3037" customFormat="false" ht="15" hidden="false" customHeight="true" outlineLevel="0" collapsed="false">
      <c r="A3037" s="193" t="s">
        <v>13345</v>
      </c>
      <c r="B3037" s="20" t="str">
        <f aca="false">INDEX(Table2[], MATCH(L3037, Location_ID!$D$2:$D$648, 0), 1)</f>
        <v>4c082d4b-baea-4b3d-92cf-eb2072ae73c6</v>
      </c>
      <c r="C3037" s="193" t="s">
        <v>1366</v>
      </c>
      <c r="D3037" s="273" t="s">
        <v>354</v>
      </c>
      <c r="E3037" s="193" t="s">
        <v>7134</v>
      </c>
      <c r="F3037" s="193" t="s">
        <v>7477</v>
      </c>
      <c r="G3037" s="193" t="s">
        <v>13230</v>
      </c>
      <c r="H3037" s="196"/>
      <c r="I3037" s="193" t="s">
        <v>13231</v>
      </c>
      <c r="J3037" s="193" t="s">
        <v>13232</v>
      </c>
      <c r="K3037" s="193" t="s">
        <v>7128</v>
      </c>
      <c r="L3037" s="193" t="s">
        <v>1780</v>
      </c>
      <c r="M3037" s="193" t="s">
        <v>7110</v>
      </c>
      <c r="N3037" s="193" t="s">
        <v>13226</v>
      </c>
      <c r="O3037" s="193" t="s">
        <v>13227</v>
      </c>
      <c r="P3037" s="219" t="n">
        <v>39814</v>
      </c>
      <c r="Q3037" s="219" t="n">
        <v>44196</v>
      </c>
      <c r="R3037" s="193"/>
      <c r="S3037" s="193" t="s">
        <v>7413</v>
      </c>
      <c r="T3037" s="193" t="n">
        <v>0.48</v>
      </c>
      <c r="U3037" s="193" t="n">
        <v>0.42</v>
      </c>
      <c r="V3037" s="193" t="n">
        <v>0.54</v>
      </c>
      <c r="W3037" s="193" t="s">
        <v>11461</v>
      </c>
      <c r="X3037" s="196"/>
      <c r="Y3037" s="196"/>
      <c r="Z3037" s="196" t="n">
        <v>1</v>
      </c>
      <c r="AE3037" s="94" t="e">
        <f aca="false" t="array" ref="AE3037:AK3037">_xlfn.torow(_xlfn.unique(_xlfn._xlws.filter(cat_table[Subsector],$E3037=cat_table[Sector],"")))</f>
        <v>#NAME?</v>
      </c>
      <c r="AF3037" s="94" t="e">
        <v>#NAME?</v>
      </c>
      <c r="AG3037" s="94" t="e">
        <v>#NAME?</v>
      </c>
      <c r="AH3037" s="94" t="e">
        <v>#NAME?</v>
      </c>
      <c r="AI3037" s="94" t="e">
        <v>#NAME?</v>
      </c>
      <c r="AJ3037" s="94" t="e">
        <v>#NAME?</v>
      </c>
      <c r="AK3037" s="94" t="e">
        <v>#NAME?</v>
      </c>
      <c r="AO3037" s="94" t="e">
        <f aca="false" t="array" ref="AO3037:AP3037">_xlfn.torow(_xlfn.unique(_xlfn._xlws.filter(cat_table[Sub-subsector],($E3037=cat_table[Sector])*($F3037=cat_table[Subsector]),"")))</f>
        <v>#NAME?</v>
      </c>
      <c r="AP3037" s="94" t="e">
        <v>#NAME?</v>
      </c>
    </row>
    <row r="3038" customFormat="false" ht="15" hidden="false" customHeight="true" outlineLevel="0" collapsed="false">
      <c r="A3038" s="193" t="s">
        <v>13346</v>
      </c>
      <c r="B3038" s="20" t="str">
        <f aca="false">INDEX(Table2[], MATCH(L3038, Location_ID!$D$2:$D$648, 0), 1)</f>
        <v>4c082d4b-baea-4b3d-92cf-eb2072ae73c6</v>
      </c>
      <c r="C3038" s="193" t="s">
        <v>1366</v>
      </c>
      <c r="D3038" s="273" t="s">
        <v>354</v>
      </c>
      <c r="E3038" s="193" t="s">
        <v>7134</v>
      </c>
      <c r="F3038" s="193" t="s">
        <v>7135</v>
      </c>
      <c r="G3038" s="193"/>
      <c r="H3038" s="196"/>
      <c r="I3038" s="193" t="s">
        <v>93</v>
      </c>
      <c r="J3038" s="193"/>
      <c r="K3038" s="193" t="s">
        <v>7128</v>
      </c>
      <c r="L3038" s="193" t="s">
        <v>1780</v>
      </c>
      <c r="M3038" s="193" t="s">
        <v>7110</v>
      </c>
      <c r="N3038" s="193" t="s">
        <v>13226</v>
      </c>
      <c r="O3038" s="193" t="s">
        <v>13227</v>
      </c>
      <c r="P3038" s="219" t="n">
        <v>39814</v>
      </c>
      <c r="Q3038" s="219" t="n">
        <v>44196</v>
      </c>
      <c r="R3038" s="193"/>
      <c r="S3038" s="193" t="s">
        <v>7413</v>
      </c>
      <c r="T3038" s="193" t="n">
        <v>2.02</v>
      </c>
      <c r="U3038" s="193" t="n">
        <v>1.63</v>
      </c>
      <c r="V3038" s="193" t="n">
        <v>2.41</v>
      </c>
      <c r="W3038" s="193" t="s">
        <v>11461</v>
      </c>
      <c r="X3038" s="196"/>
      <c r="Y3038" s="196"/>
      <c r="Z3038" s="196" t="n">
        <v>1</v>
      </c>
      <c r="AE3038" s="94" t="e">
        <f aca="false" t="array" ref="AE3038:AK3038">_xlfn.torow(_xlfn.unique(_xlfn._xlws.filter(cat_table[Subsector],$E3038=cat_table[Sector],"")))</f>
        <v>#NAME?</v>
      </c>
      <c r="AF3038" s="94" t="e">
        <v>#NAME?</v>
      </c>
      <c r="AG3038" s="94" t="e">
        <v>#NAME?</v>
      </c>
      <c r="AH3038" s="94" t="e">
        <v>#NAME?</v>
      </c>
      <c r="AI3038" s="94" t="e">
        <v>#NAME?</v>
      </c>
      <c r="AJ3038" s="94" t="e">
        <v>#NAME?</v>
      </c>
      <c r="AK3038" s="94" t="e">
        <v>#NAME?</v>
      </c>
      <c r="AO3038" s="94" t="e">
        <f aca="false" t="array" ref="AO3038:AT3038">_xlfn.torow(_xlfn.unique(_xlfn._xlws.filter(cat_table[Sub-subsector],($E3038=cat_table[Sector])*($F3038=cat_table[Subsector]),"")))</f>
        <v>#NAME?</v>
      </c>
      <c r="AP3038" s="94" t="e">
        <v>#NAME?</v>
      </c>
      <c r="AQ3038" s="94" t="e">
        <v>#NAME?</v>
      </c>
      <c r="AR3038" s="94" t="e">
        <v>#NAME?</v>
      </c>
      <c r="AS3038" s="94" t="e">
        <v>#NAME?</v>
      </c>
      <c r="AT3038" s="94" t="e">
        <v>#NAME?</v>
      </c>
    </row>
    <row r="3039" customFormat="false" ht="15" hidden="false" customHeight="true" outlineLevel="0" collapsed="false">
      <c r="A3039" s="193" t="s">
        <v>13347</v>
      </c>
      <c r="B3039" s="20" t="str">
        <f aca="false">INDEX(Table2[], MATCH(L3039, Location_ID!$D$2:$D$648, 0), 1)</f>
        <v>4c082d4b-baea-4b3d-92cf-eb2072ae73c6</v>
      </c>
      <c r="C3039" s="193" t="s">
        <v>1366</v>
      </c>
      <c r="D3039" s="273" t="s">
        <v>354</v>
      </c>
      <c r="E3039" s="193" t="s">
        <v>7134</v>
      </c>
      <c r="F3039" s="193" t="s">
        <v>7135</v>
      </c>
      <c r="G3039" s="193"/>
      <c r="H3039" s="196"/>
      <c r="I3039" s="193" t="s">
        <v>13235</v>
      </c>
      <c r="J3039" s="193"/>
      <c r="K3039" s="193" t="s">
        <v>7128</v>
      </c>
      <c r="L3039" s="193" t="s">
        <v>1780</v>
      </c>
      <c r="M3039" s="193" t="s">
        <v>7110</v>
      </c>
      <c r="N3039" s="193" t="s">
        <v>13226</v>
      </c>
      <c r="O3039" s="193" t="s">
        <v>13227</v>
      </c>
      <c r="P3039" s="219" t="n">
        <v>39814</v>
      </c>
      <c r="Q3039" s="219" t="n">
        <v>44196</v>
      </c>
      <c r="R3039" s="193"/>
      <c r="S3039" s="193" t="s">
        <v>7413</v>
      </c>
      <c r="T3039" s="193" t="n">
        <v>14.1</v>
      </c>
      <c r="U3039" s="193" t="n">
        <v>13.91</v>
      </c>
      <c r="V3039" s="193" t="n">
        <v>14.29</v>
      </c>
      <c r="W3039" s="193" t="s">
        <v>11461</v>
      </c>
      <c r="X3039" s="196"/>
      <c r="Y3039" s="196"/>
      <c r="Z3039" s="196" t="n">
        <v>1</v>
      </c>
      <c r="AE3039" s="94" t="e">
        <f aca="false" t="array" ref="AE3039:AK3039">_xlfn.torow(_xlfn.unique(_xlfn._xlws.filter(cat_table[Subsector],$E3039=cat_table[Sector],"")))</f>
        <v>#NAME?</v>
      </c>
      <c r="AF3039" s="94" t="e">
        <v>#NAME?</v>
      </c>
      <c r="AG3039" s="94" t="e">
        <v>#NAME?</v>
      </c>
      <c r="AH3039" s="94" t="e">
        <v>#NAME?</v>
      </c>
      <c r="AI3039" s="94" t="e">
        <v>#NAME?</v>
      </c>
      <c r="AJ3039" s="94" t="e">
        <v>#NAME?</v>
      </c>
      <c r="AK3039" s="94" t="e">
        <v>#NAME?</v>
      </c>
      <c r="AO3039" s="94" t="e">
        <f aca="false" t="array" ref="AO3039:AT3039">_xlfn.torow(_xlfn.unique(_xlfn._xlws.filter(cat_table[Sub-subsector],($E3039=cat_table[Sector])*($F3039=cat_table[Subsector]),"")))</f>
        <v>#NAME?</v>
      </c>
      <c r="AP3039" s="94" t="e">
        <v>#NAME?</v>
      </c>
      <c r="AQ3039" s="94" t="e">
        <v>#NAME?</v>
      </c>
      <c r="AR3039" s="94" t="e">
        <v>#NAME?</v>
      </c>
      <c r="AS3039" s="94" t="e">
        <v>#NAME?</v>
      </c>
      <c r="AT3039" s="94" t="e">
        <v>#NAME?</v>
      </c>
    </row>
    <row r="3040" customFormat="false" ht="15" hidden="false" customHeight="true" outlineLevel="0" collapsed="false">
      <c r="A3040" s="193" t="s">
        <v>13348</v>
      </c>
      <c r="B3040" s="20" t="str">
        <f aca="false">INDEX(Table2[], MATCH(L3040, Location_ID!$D$2:$D$648, 0), 1)</f>
        <v>4c082d4b-baea-4b3d-92cf-eb2072ae73c6</v>
      </c>
      <c r="C3040" s="193" t="s">
        <v>1366</v>
      </c>
      <c r="D3040" s="273" t="s">
        <v>354</v>
      </c>
      <c r="E3040" s="193" t="s">
        <v>7127</v>
      </c>
      <c r="F3040" s="193" t="s">
        <v>7683</v>
      </c>
      <c r="G3040" s="193" t="s">
        <v>7991</v>
      </c>
      <c r="H3040" s="196"/>
      <c r="I3040" s="193" t="s">
        <v>13237</v>
      </c>
      <c r="J3040" s="193"/>
      <c r="K3040" s="193" t="s">
        <v>7128</v>
      </c>
      <c r="L3040" s="193" t="s">
        <v>1780</v>
      </c>
      <c r="M3040" s="193" t="s">
        <v>7110</v>
      </c>
      <c r="N3040" s="193" t="s">
        <v>13226</v>
      </c>
      <c r="O3040" s="193" t="s">
        <v>13227</v>
      </c>
      <c r="P3040" s="219" t="n">
        <v>39814</v>
      </c>
      <c r="Q3040" s="219" t="n">
        <v>44196</v>
      </c>
      <c r="R3040" s="193"/>
      <c r="S3040" s="193" t="s">
        <v>7413</v>
      </c>
      <c r="T3040" s="193" t="n">
        <v>5.43</v>
      </c>
      <c r="U3040" s="193" t="n">
        <v>5.15</v>
      </c>
      <c r="V3040" s="193" t="n">
        <v>5.71</v>
      </c>
      <c r="W3040" s="193" t="s">
        <v>11461</v>
      </c>
      <c r="X3040" s="196"/>
      <c r="Y3040" s="196"/>
      <c r="Z3040" s="196" t="n">
        <v>1</v>
      </c>
      <c r="AE3040" s="94" t="e">
        <f aca="false" t="array" ref="AE3040:AG3040">_xlfn.torow(_xlfn.unique(_xlfn._xlws.filter(cat_table[Subsector],$E3040=cat_table[Sector],"")))</f>
        <v>#NAME?</v>
      </c>
      <c r="AF3040" s="94" t="e">
        <v>#NAME?</v>
      </c>
      <c r="AG3040" s="94" t="e">
        <v>#NAME?</v>
      </c>
      <c r="AO3040" s="94" t="e">
        <f aca="false" t="array" ref="AO3040:AP3040">_xlfn.torow(_xlfn.unique(_xlfn._xlws.filter(cat_table[Sub-subsector],($E3040=cat_table[Sector])*($F3040=cat_table[Subsector]),"")))</f>
        <v>#NAME?</v>
      </c>
      <c r="AP3040" s="94" t="e">
        <v>#NAME?</v>
      </c>
    </row>
    <row r="3041" customFormat="false" ht="15" hidden="false" customHeight="true" outlineLevel="0" collapsed="false">
      <c r="A3041" s="193" t="s">
        <v>13349</v>
      </c>
      <c r="B3041" s="20" t="str">
        <f aca="false">INDEX(Table2[], MATCH(L3041, Location_ID!$D$2:$D$648, 0), 1)</f>
        <v>fed8d1c1-e902-4017-a450-61d3749a9d1d</v>
      </c>
      <c r="C3041" s="193" t="s">
        <v>1366</v>
      </c>
      <c r="D3041" s="273" t="s">
        <v>354</v>
      </c>
      <c r="E3041" s="193" t="s">
        <v>43</v>
      </c>
      <c r="F3041" s="193"/>
      <c r="G3041" s="193"/>
      <c r="H3041" s="196"/>
      <c r="I3041" s="193" t="s">
        <v>43</v>
      </c>
      <c r="J3041" s="193"/>
      <c r="K3041" s="193" t="s">
        <v>7128</v>
      </c>
      <c r="L3041" s="193" t="s">
        <v>1817</v>
      </c>
      <c r="M3041" s="193" t="s">
        <v>7110</v>
      </c>
      <c r="N3041" s="193" t="s">
        <v>13226</v>
      </c>
      <c r="O3041" s="193" t="s">
        <v>13227</v>
      </c>
      <c r="P3041" s="219" t="n">
        <v>39814</v>
      </c>
      <c r="Q3041" s="219" t="n">
        <v>44196</v>
      </c>
      <c r="R3041" s="193"/>
      <c r="S3041" s="193" t="s">
        <v>7413</v>
      </c>
      <c r="T3041" s="193" t="n">
        <v>1.15</v>
      </c>
      <c r="U3041" s="193" t="n">
        <v>1.13</v>
      </c>
      <c r="V3041" s="193" t="n">
        <v>1.17</v>
      </c>
      <c r="W3041" s="193" t="s">
        <v>11461</v>
      </c>
      <c r="X3041" s="196"/>
      <c r="Y3041" s="196"/>
      <c r="Z3041" s="196" t="n">
        <v>1</v>
      </c>
      <c r="AE3041" s="94" t="e">
        <f aca="false" t="array" ref="AE3041:AN3041">_xlfn.torow(_xlfn.unique(_xlfn._xlws.filter(cat_table[Subsector],$E3041=cat_table[Sector],"")))</f>
        <v>#NAME?</v>
      </c>
      <c r="AF3041" s="94" t="e">
        <v>#NAME?</v>
      </c>
      <c r="AG3041" s="94" t="e">
        <v>#NAME?</v>
      </c>
      <c r="AH3041" s="94" t="e">
        <v>#NAME?</v>
      </c>
      <c r="AI3041" s="94" t="e">
        <v>#NAME?</v>
      </c>
      <c r="AJ3041" s="94" t="e">
        <v>#NAME?</v>
      </c>
      <c r="AK3041" s="94" t="e">
        <v>#NAME?</v>
      </c>
      <c r="AL3041" s="94" t="e">
        <v>#NAME?</v>
      </c>
      <c r="AM3041" s="94" t="e">
        <v>#NAME?</v>
      </c>
      <c r="AN3041" s="94" t="e">
        <v>#NAME?</v>
      </c>
      <c r="AO3041" s="94" t="e">
        <f aca="false" t="array" ref="AO3041:AO3041">_xlfn.torow(_xlfn.unique(_xlfn._xlws.filter(cat_table[Sub-subsector],($E3041=cat_table[Sector])*($F3041=cat_table[Subsector]),"")))</f>
        <v>#NAME?</v>
      </c>
    </row>
    <row r="3042" customFormat="false" ht="15" hidden="false" customHeight="true" outlineLevel="0" collapsed="false">
      <c r="A3042" s="193" t="s">
        <v>13350</v>
      </c>
      <c r="B3042" s="20" t="str">
        <f aca="false">INDEX(Table2[], MATCH(L3042, Location_ID!$D$2:$D$648, 0), 1)</f>
        <v>fed8d1c1-e902-4017-a450-61d3749a9d1d</v>
      </c>
      <c r="C3042" s="193" t="s">
        <v>1366</v>
      </c>
      <c r="D3042" s="273" t="s">
        <v>354</v>
      </c>
      <c r="E3042" s="193" t="s">
        <v>7631</v>
      </c>
      <c r="F3042" s="193"/>
      <c r="G3042" s="193"/>
      <c r="H3042" s="196"/>
      <c r="I3042" s="193" t="s">
        <v>7631</v>
      </c>
      <c r="J3042" s="193"/>
      <c r="K3042" s="193" t="s">
        <v>7128</v>
      </c>
      <c r="L3042" s="193" t="s">
        <v>1817</v>
      </c>
      <c r="M3042" s="193" t="s">
        <v>7110</v>
      </c>
      <c r="N3042" s="193" t="s">
        <v>13226</v>
      </c>
      <c r="O3042" s="193" t="s">
        <v>13227</v>
      </c>
      <c r="P3042" s="219" t="n">
        <v>39814</v>
      </c>
      <c r="Q3042" s="219" t="n">
        <v>44196</v>
      </c>
      <c r="R3042" s="193"/>
      <c r="S3042" s="193" t="s">
        <v>7413</v>
      </c>
      <c r="T3042" s="193" t="n">
        <v>0.37</v>
      </c>
      <c r="U3042" s="193" t="n">
        <v>0.37</v>
      </c>
      <c r="V3042" s="193" t="n">
        <v>0.37</v>
      </c>
      <c r="W3042" s="193" t="s">
        <v>11461</v>
      </c>
      <c r="X3042" s="196"/>
      <c r="Y3042" s="196"/>
      <c r="Z3042" s="196" t="n">
        <v>1</v>
      </c>
      <c r="AE3042" s="94" t="e">
        <f aca="false" t="array" ref="AE3042:AI3042">_xlfn.torow(_xlfn.unique(_xlfn._xlws.filter(cat_table[Subsector],$E3042=cat_table[Sector],"")))</f>
        <v>#NAME?</v>
      </c>
      <c r="AF3042" s="94" t="e">
        <v>#NAME?</v>
      </c>
      <c r="AG3042" s="94" t="e">
        <v>#NAME?</v>
      </c>
      <c r="AH3042" s="94" t="e">
        <v>#NAME?</v>
      </c>
      <c r="AI3042" s="94" t="e">
        <v>#NAME?</v>
      </c>
      <c r="AO3042" s="94" t="e">
        <f aca="false" t="array" ref="AO3042:AO3042">_xlfn.torow(_xlfn.unique(_xlfn._xlws.filter(cat_table[Sub-subsector],($E3042=cat_table[Sector])*($F3042=cat_table[Subsector]),"")))</f>
        <v>#NAME?</v>
      </c>
    </row>
    <row r="3043" customFormat="false" ht="15" hidden="false" customHeight="true" outlineLevel="0" collapsed="false">
      <c r="A3043" s="193" t="s">
        <v>13351</v>
      </c>
      <c r="B3043" s="20" t="str">
        <f aca="false">INDEX(Table2[], MATCH(L3043, Location_ID!$D$2:$D$648, 0), 1)</f>
        <v>fed8d1c1-e902-4017-a450-61d3749a9d1d</v>
      </c>
      <c r="C3043" s="193" t="s">
        <v>1366</v>
      </c>
      <c r="D3043" s="273" t="s">
        <v>354</v>
      </c>
      <c r="E3043" s="193" t="s">
        <v>7134</v>
      </c>
      <c r="F3043" s="193" t="s">
        <v>7477</v>
      </c>
      <c r="G3043" s="193" t="s">
        <v>13230</v>
      </c>
      <c r="H3043" s="196"/>
      <c r="I3043" s="193" t="s">
        <v>13231</v>
      </c>
      <c r="J3043" s="193" t="s">
        <v>13232</v>
      </c>
      <c r="K3043" s="193" t="s">
        <v>7128</v>
      </c>
      <c r="L3043" s="193" t="s">
        <v>1817</v>
      </c>
      <c r="M3043" s="193" t="s">
        <v>7110</v>
      </c>
      <c r="N3043" s="193" t="s">
        <v>13226</v>
      </c>
      <c r="O3043" s="193" t="s">
        <v>13227</v>
      </c>
      <c r="P3043" s="219" t="n">
        <v>39814</v>
      </c>
      <c r="Q3043" s="219" t="n">
        <v>44196</v>
      </c>
      <c r="R3043" s="193"/>
      <c r="S3043" s="193" t="s">
        <v>7413</v>
      </c>
      <c r="T3043" s="193" t="n">
        <v>0.09</v>
      </c>
      <c r="U3043" s="193" t="n">
        <v>0.09</v>
      </c>
      <c r="V3043" s="193" t="n">
        <v>0.09</v>
      </c>
      <c r="W3043" s="193" t="s">
        <v>11461</v>
      </c>
      <c r="X3043" s="196"/>
      <c r="Y3043" s="196"/>
      <c r="Z3043" s="196" t="n">
        <v>1</v>
      </c>
      <c r="AE3043" s="94" t="e">
        <f aca="false" t="array" ref="AE3043:AK3043">_xlfn.torow(_xlfn.unique(_xlfn._xlws.filter(cat_table[Subsector],$E3043=cat_table[Sector],"")))</f>
        <v>#NAME?</v>
      </c>
      <c r="AF3043" s="94" t="e">
        <v>#NAME?</v>
      </c>
      <c r="AG3043" s="94" t="e">
        <v>#NAME?</v>
      </c>
      <c r="AH3043" s="94" t="e">
        <v>#NAME?</v>
      </c>
      <c r="AI3043" s="94" t="e">
        <v>#NAME?</v>
      </c>
      <c r="AJ3043" s="94" t="e">
        <v>#NAME?</v>
      </c>
      <c r="AK3043" s="94" t="e">
        <v>#NAME?</v>
      </c>
      <c r="AO3043" s="94" t="e">
        <f aca="false" t="array" ref="AO3043:AP3043">_xlfn.torow(_xlfn.unique(_xlfn._xlws.filter(cat_table[Sub-subsector],($E3043=cat_table[Sector])*($F3043=cat_table[Subsector]),"")))</f>
        <v>#NAME?</v>
      </c>
      <c r="AP3043" s="94" t="e">
        <v>#NAME?</v>
      </c>
    </row>
    <row r="3044" customFormat="false" ht="15" hidden="false" customHeight="true" outlineLevel="0" collapsed="false">
      <c r="A3044" s="193" t="s">
        <v>13352</v>
      </c>
      <c r="B3044" s="20" t="str">
        <f aca="false">INDEX(Table2[], MATCH(L3044, Location_ID!$D$2:$D$648, 0), 1)</f>
        <v>fed8d1c1-e902-4017-a450-61d3749a9d1d</v>
      </c>
      <c r="C3044" s="193" t="s">
        <v>1366</v>
      </c>
      <c r="D3044" s="273" t="s">
        <v>354</v>
      </c>
      <c r="E3044" s="193" t="s">
        <v>7134</v>
      </c>
      <c r="F3044" s="193" t="s">
        <v>7135</v>
      </c>
      <c r="G3044" s="193"/>
      <c r="H3044" s="196"/>
      <c r="I3044" s="193" t="s">
        <v>93</v>
      </c>
      <c r="J3044" s="193"/>
      <c r="K3044" s="193" t="s">
        <v>7128</v>
      </c>
      <c r="L3044" s="193" t="s">
        <v>1817</v>
      </c>
      <c r="M3044" s="193" t="s">
        <v>7110</v>
      </c>
      <c r="N3044" s="193" t="s">
        <v>13226</v>
      </c>
      <c r="O3044" s="193" t="s">
        <v>13227</v>
      </c>
      <c r="P3044" s="219" t="n">
        <v>39814</v>
      </c>
      <c r="Q3044" s="219" t="n">
        <v>44196</v>
      </c>
      <c r="R3044" s="193"/>
      <c r="S3044" s="193" t="s">
        <v>7413</v>
      </c>
      <c r="T3044" s="193" t="n">
        <v>0.01</v>
      </c>
      <c r="U3044" s="193" t="n">
        <v>0.01</v>
      </c>
      <c r="V3044" s="193" t="n">
        <v>0.01</v>
      </c>
      <c r="W3044" s="193" t="s">
        <v>11461</v>
      </c>
      <c r="X3044" s="196"/>
      <c r="Y3044" s="196"/>
      <c r="Z3044" s="196" t="n">
        <v>1</v>
      </c>
      <c r="AE3044" s="94" t="e">
        <f aca="false" t="array" ref="AE3044:AK3044">_xlfn.torow(_xlfn.unique(_xlfn._xlws.filter(cat_table[Subsector],$E3044=cat_table[Sector],"")))</f>
        <v>#NAME?</v>
      </c>
      <c r="AF3044" s="94" t="e">
        <v>#NAME?</v>
      </c>
      <c r="AG3044" s="94" t="e">
        <v>#NAME?</v>
      </c>
      <c r="AH3044" s="94" t="e">
        <v>#NAME?</v>
      </c>
      <c r="AI3044" s="94" t="e">
        <v>#NAME?</v>
      </c>
      <c r="AJ3044" s="94" t="e">
        <v>#NAME?</v>
      </c>
      <c r="AK3044" s="94" t="e">
        <v>#NAME?</v>
      </c>
      <c r="AO3044" s="94" t="e">
        <f aca="false" t="array" ref="AO3044:AT3044">_xlfn.torow(_xlfn.unique(_xlfn._xlws.filter(cat_table[Sub-subsector],($E3044=cat_table[Sector])*($F3044=cat_table[Subsector]),"")))</f>
        <v>#NAME?</v>
      </c>
      <c r="AP3044" s="94" t="e">
        <v>#NAME?</v>
      </c>
      <c r="AQ3044" s="94" t="e">
        <v>#NAME?</v>
      </c>
      <c r="AR3044" s="94" t="e">
        <v>#NAME?</v>
      </c>
      <c r="AS3044" s="94" t="e">
        <v>#NAME?</v>
      </c>
      <c r="AT3044" s="94" t="e">
        <v>#NAME?</v>
      </c>
    </row>
    <row r="3045" customFormat="false" ht="15" hidden="false" customHeight="true" outlineLevel="0" collapsed="false">
      <c r="A3045" s="193" t="s">
        <v>13353</v>
      </c>
      <c r="B3045" s="20" t="str">
        <f aca="false">INDEX(Table2[], MATCH(L3045, Location_ID!$D$2:$D$648, 0), 1)</f>
        <v>fed8d1c1-e902-4017-a450-61d3749a9d1d</v>
      </c>
      <c r="C3045" s="193" t="s">
        <v>1366</v>
      </c>
      <c r="D3045" s="273" t="s">
        <v>354</v>
      </c>
      <c r="E3045" s="193" t="s">
        <v>7134</v>
      </c>
      <c r="F3045" s="193" t="s">
        <v>7135</v>
      </c>
      <c r="G3045" s="193"/>
      <c r="H3045" s="196"/>
      <c r="I3045" s="193" t="s">
        <v>13235</v>
      </c>
      <c r="J3045" s="193"/>
      <c r="K3045" s="193" t="s">
        <v>7128</v>
      </c>
      <c r="L3045" s="193" t="s">
        <v>1817</v>
      </c>
      <c r="M3045" s="193" t="s">
        <v>7110</v>
      </c>
      <c r="N3045" s="193" t="s">
        <v>13226</v>
      </c>
      <c r="O3045" s="193" t="s">
        <v>13227</v>
      </c>
      <c r="P3045" s="219" t="n">
        <v>39814</v>
      </c>
      <c r="Q3045" s="219" t="n">
        <v>44196</v>
      </c>
      <c r="R3045" s="193"/>
      <c r="S3045" s="193" t="s">
        <v>7413</v>
      </c>
      <c r="T3045" s="193" t="n">
        <v>1.51</v>
      </c>
      <c r="U3045" s="193" t="n">
        <v>1.48</v>
      </c>
      <c r="V3045" s="193" t="n">
        <v>1.54</v>
      </c>
      <c r="W3045" s="193" t="s">
        <v>11461</v>
      </c>
      <c r="X3045" s="196"/>
      <c r="Y3045" s="196"/>
      <c r="Z3045" s="196" t="n">
        <v>1</v>
      </c>
      <c r="AE3045" s="94" t="e">
        <f aca="false" t="array" ref="AE3045:AK3045">_xlfn.torow(_xlfn.unique(_xlfn._xlws.filter(cat_table[Subsector],$E3045=cat_table[Sector],"")))</f>
        <v>#NAME?</v>
      </c>
      <c r="AF3045" s="94" t="e">
        <v>#NAME?</v>
      </c>
      <c r="AG3045" s="94" t="e">
        <v>#NAME?</v>
      </c>
      <c r="AH3045" s="94" t="e">
        <v>#NAME?</v>
      </c>
      <c r="AI3045" s="94" t="e">
        <v>#NAME?</v>
      </c>
      <c r="AJ3045" s="94" t="e">
        <v>#NAME?</v>
      </c>
      <c r="AK3045" s="94" t="e">
        <v>#NAME?</v>
      </c>
      <c r="AO3045" s="94" t="e">
        <f aca="false" t="array" ref="AO3045:AT3045">_xlfn.torow(_xlfn.unique(_xlfn._xlws.filter(cat_table[Sub-subsector],($E3045=cat_table[Sector])*($F3045=cat_table[Subsector]),"")))</f>
        <v>#NAME?</v>
      </c>
      <c r="AP3045" s="94" t="e">
        <v>#NAME?</v>
      </c>
      <c r="AQ3045" s="94" t="e">
        <v>#NAME?</v>
      </c>
      <c r="AR3045" s="94" t="e">
        <v>#NAME?</v>
      </c>
      <c r="AS3045" s="94" t="e">
        <v>#NAME?</v>
      </c>
      <c r="AT3045" s="94" t="e">
        <v>#NAME?</v>
      </c>
    </row>
    <row r="3046" customFormat="false" ht="15" hidden="false" customHeight="true" outlineLevel="0" collapsed="false">
      <c r="A3046" s="194" t="s">
        <v>13354</v>
      </c>
      <c r="B3046" s="20" t="str">
        <f aca="false">INDEX(Table2[], MATCH(L3046, Location_ID!$D$2:$D$648, 0), 1)</f>
        <v>fed8d1c1-e902-4017-a450-61d3749a9d1d</v>
      </c>
      <c r="C3046" s="194" t="s">
        <v>1366</v>
      </c>
      <c r="D3046" s="274" t="s">
        <v>354</v>
      </c>
      <c r="E3046" s="194" t="s">
        <v>7127</v>
      </c>
      <c r="F3046" s="194" t="s">
        <v>7683</v>
      </c>
      <c r="G3046" s="194" t="s">
        <v>7991</v>
      </c>
      <c r="H3046" s="199"/>
      <c r="I3046" s="194" t="s">
        <v>13237</v>
      </c>
      <c r="J3046" s="194"/>
      <c r="K3046" s="194" t="s">
        <v>7128</v>
      </c>
      <c r="L3046" s="194" t="s">
        <v>1817</v>
      </c>
      <c r="M3046" s="194" t="s">
        <v>7110</v>
      </c>
      <c r="N3046" s="194" t="s">
        <v>13226</v>
      </c>
      <c r="O3046" s="194" t="s">
        <v>13227</v>
      </c>
      <c r="P3046" s="198" t="n">
        <v>39814</v>
      </c>
      <c r="Q3046" s="198" t="n">
        <v>44196</v>
      </c>
      <c r="R3046" s="194"/>
      <c r="S3046" s="194" t="s">
        <v>7413</v>
      </c>
      <c r="T3046" s="194" t="n">
        <v>4.81</v>
      </c>
      <c r="U3046" s="194" t="n">
        <v>4.44</v>
      </c>
      <c r="V3046" s="194" t="n">
        <v>5.18</v>
      </c>
      <c r="W3046" s="194" t="s">
        <v>11461</v>
      </c>
      <c r="X3046" s="199"/>
      <c r="Y3046" s="199"/>
      <c r="Z3046" s="199" t="n">
        <v>1</v>
      </c>
      <c r="AE3046" s="94" t="e">
        <f aca="false" t="array" ref="AE3046:AG3046">_xlfn.torow(_xlfn.unique(_xlfn._xlws.filter(cat_table[Subsector],$E3046=cat_table[Sector],"")))</f>
        <v>#NAME?</v>
      </c>
      <c r="AF3046" s="94" t="e">
        <v>#NAME?</v>
      </c>
      <c r="AG3046" s="94" t="e">
        <v>#NAME?</v>
      </c>
      <c r="AO3046" s="94" t="e">
        <f aca="false" t="array" ref="AO3046:AP3046">_xlfn.torow(_xlfn.unique(_xlfn._xlws.filter(cat_table[Sub-subsector],($E3046=cat_table[Sector])*($F3046=cat_table[Subsector]),"")))</f>
        <v>#NAME?</v>
      </c>
      <c r="AP3046" s="94" t="e">
        <v>#NAME?</v>
      </c>
    </row>
    <row r="3047" customFormat="false" ht="15" hidden="false" customHeight="true" outlineLevel="0" collapsed="false">
      <c r="A3047" s="62" t="s">
        <v>13355</v>
      </c>
      <c r="B3047" s="20" t="str">
        <f aca="false">INDEX(Table2[], MATCH(L3047, Location_ID!$D$2:$D$648, 0), 1)</f>
        <v>5122b23d-6a5e-4c89-b12e-624825118607</v>
      </c>
      <c r="C3047" s="52" t="s">
        <v>1371</v>
      </c>
      <c r="D3047" s="52" t="s">
        <v>354</v>
      </c>
      <c r="E3047" s="20" t="s">
        <v>7134</v>
      </c>
      <c r="F3047" s="20" t="s">
        <v>7135</v>
      </c>
      <c r="G3047" s="20"/>
      <c r="H3047" s="20"/>
      <c r="I3047" s="20" t="s">
        <v>13356</v>
      </c>
      <c r="J3047" s="20" t="s">
        <v>13357</v>
      </c>
      <c r="K3047" s="20" t="s">
        <v>7124</v>
      </c>
      <c r="L3047" s="20" t="s">
        <v>2310</v>
      </c>
      <c r="M3047" s="20" t="s">
        <v>7132</v>
      </c>
      <c r="N3047" s="20" t="s">
        <v>13358</v>
      </c>
      <c r="O3047" s="20" t="s">
        <v>13359</v>
      </c>
      <c r="P3047" s="201" t="n">
        <v>43466</v>
      </c>
      <c r="Q3047" s="201" t="n">
        <v>43830</v>
      </c>
      <c r="R3047" s="20"/>
      <c r="S3047" s="20" t="s">
        <v>7413</v>
      </c>
      <c r="T3047" s="20" t="n">
        <v>8.5</v>
      </c>
      <c r="U3047" s="20" t="n">
        <v>7.9</v>
      </c>
      <c r="V3047" s="20" t="n">
        <v>9.1</v>
      </c>
      <c r="W3047" s="20" t="s">
        <v>11461</v>
      </c>
      <c r="X3047" s="35"/>
      <c r="Y3047" s="35"/>
      <c r="Z3047" s="35" t="n">
        <v>1</v>
      </c>
      <c r="AE3047" s="94" t="e">
        <f aca="false" t="array" ref="AE3047:AK3047">_xlfn.torow(_xlfn.unique(_xlfn._xlws.filter(cat_table[Subsector],$E3047=cat_table[Sector],"")))</f>
        <v>#NAME?</v>
      </c>
      <c r="AF3047" s="94" t="e">
        <v>#NAME?</v>
      </c>
      <c r="AG3047" s="94" t="e">
        <v>#NAME?</v>
      </c>
      <c r="AH3047" s="94" t="e">
        <v>#NAME?</v>
      </c>
      <c r="AI3047" s="94" t="e">
        <v>#NAME?</v>
      </c>
      <c r="AJ3047" s="94" t="e">
        <v>#NAME?</v>
      </c>
      <c r="AK3047" s="94" t="e">
        <v>#NAME?</v>
      </c>
      <c r="AO3047" s="94" t="e">
        <f aca="false" t="array" ref="AO3047:AT3047">_xlfn.torow(_xlfn.unique(_xlfn._xlws.filter(cat_table[Sub-subsector],($E3047=cat_table[Sector])*($F3047=cat_table[Subsector]),"")))</f>
        <v>#NAME?</v>
      </c>
      <c r="AP3047" s="94" t="e">
        <v>#NAME?</v>
      </c>
      <c r="AQ3047" s="94" t="e">
        <v>#NAME?</v>
      </c>
      <c r="AR3047" s="94" t="e">
        <v>#NAME?</v>
      </c>
      <c r="AS3047" s="94" t="e">
        <v>#NAME?</v>
      </c>
      <c r="AT3047" s="94" t="e">
        <v>#NAME?</v>
      </c>
    </row>
    <row r="3048" customFormat="false" ht="15" hidden="false" customHeight="true" outlineLevel="0" collapsed="false">
      <c r="A3048" s="129" t="s">
        <v>13360</v>
      </c>
      <c r="B3048" s="20" t="str">
        <f aca="false">INDEX(Table2[], MATCH(L3048, Location_ID!$D$2:$D$648, 0), 1)</f>
        <v>5122b23d-6a5e-4c89-b12e-624825118607</v>
      </c>
      <c r="C3048" s="277" t="s">
        <v>1371</v>
      </c>
      <c r="D3048" s="277" t="s">
        <v>354</v>
      </c>
      <c r="E3048" s="165" t="s">
        <v>7134</v>
      </c>
      <c r="F3048" s="165" t="s">
        <v>7135</v>
      </c>
      <c r="G3048" s="165"/>
      <c r="H3048" s="192"/>
      <c r="I3048" s="165" t="s">
        <v>13356</v>
      </c>
      <c r="J3048" s="165" t="s">
        <v>13357</v>
      </c>
      <c r="K3048" s="165" t="s">
        <v>7124</v>
      </c>
      <c r="L3048" s="165" t="s">
        <v>2310</v>
      </c>
      <c r="M3048" s="165" t="s">
        <v>7132</v>
      </c>
      <c r="N3048" s="165" t="s">
        <v>13358</v>
      </c>
      <c r="O3048" s="165" t="s">
        <v>13361</v>
      </c>
      <c r="P3048" s="191" t="n">
        <v>43831</v>
      </c>
      <c r="Q3048" s="191" t="n">
        <v>44196</v>
      </c>
      <c r="R3048" s="165"/>
      <c r="S3048" s="165" t="s">
        <v>7413</v>
      </c>
      <c r="T3048" s="165" t="n">
        <v>8.6</v>
      </c>
      <c r="U3048" s="165" t="n">
        <v>8</v>
      </c>
      <c r="V3048" s="165" t="n">
        <v>9.2</v>
      </c>
      <c r="W3048" s="165" t="s">
        <v>11461</v>
      </c>
      <c r="X3048" s="165"/>
      <c r="Y3048" s="192"/>
      <c r="Z3048" s="192" t="n">
        <v>1</v>
      </c>
      <c r="AE3048" s="94" t="e">
        <f aca="false" t="array" ref="AE3048:AK3048">_xlfn.torow(_xlfn.unique(_xlfn._xlws.filter(cat_table[Subsector],$E3048=cat_table[Sector],"")))</f>
        <v>#NAME?</v>
      </c>
      <c r="AF3048" s="94" t="e">
        <v>#NAME?</v>
      </c>
      <c r="AG3048" s="94" t="e">
        <v>#NAME?</v>
      </c>
      <c r="AH3048" s="94" t="e">
        <v>#NAME?</v>
      </c>
      <c r="AI3048" s="94" t="e">
        <v>#NAME?</v>
      </c>
      <c r="AJ3048" s="94" t="e">
        <v>#NAME?</v>
      </c>
      <c r="AK3048" s="94" t="e">
        <v>#NAME?</v>
      </c>
      <c r="AO3048" s="94" t="e">
        <f aca="false" t="array" ref="AO3048:AT3048">_xlfn.torow(_xlfn.unique(_xlfn._xlws.filter(cat_table[Sub-subsector],($E3048=cat_table[Sector])*($F3048=cat_table[Subsector]),"")))</f>
        <v>#NAME?</v>
      </c>
      <c r="AP3048" s="94" t="e">
        <v>#NAME?</v>
      </c>
      <c r="AQ3048" s="94" t="e">
        <v>#NAME?</v>
      </c>
      <c r="AR3048" s="94" t="e">
        <v>#NAME?</v>
      </c>
      <c r="AS3048" s="94" t="e">
        <v>#NAME?</v>
      </c>
      <c r="AT3048" s="94" t="e">
        <v>#NAME?</v>
      </c>
    </row>
    <row r="3049" customFormat="false" ht="15" hidden="false" customHeight="true" outlineLevel="0" collapsed="false">
      <c r="A3049" s="193" t="s">
        <v>13362</v>
      </c>
      <c r="B3049" s="20" t="str">
        <f aca="false">INDEX(Table2[], MATCH(L3049, Location_ID!$D$2:$D$648, 0), 1)</f>
        <v>a8e30e27-b6c1-4c91-894d-0da2e08e8b1e</v>
      </c>
      <c r="C3049" s="193" t="s">
        <v>1376</v>
      </c>
      <c r="D3049" s="273" t="s">
        <v>354</v>
      </c>
      <c r="E3049" s="193" t="s">
        <v>7134</v>
      </c>
      <c r="F3049" s="193" t="s">
        <v>7135</v>
      </c>
      <c r="G3049" s="193" t="s">
        <v>8052</v>
      </c>
      <c r="H3049" s="196"/>
      <c r="I3049" s="193" t="s">
        <v>13356</v>
      </c>
      <c r="J3049" s="193" t="s">
        <v>13363</v>
      </c>
      <c r="K3049" s="193" t="s">
        <v>7120</v>
      </c>
      <c r="L3049" s="193" t="s">
        <v>2902</v>
      </c>
      <c r="M3049" s="193" t="s">
        <v>7132</v>
      </c>
      <c r="N3049" s="193" t="s">
        <v>13364</v>
      </c>
      <c r="O3049" s="193" t="s">
        <v>13365</v>
      </c>
      <c r="P3049" s="219" t="n">
        <v>43101</v>
      </c>
      <c r="Q3049" s="219" t="n">
        <v>43830</v>
      </c>
      <c r="R3049" s="193"/>
      <c r="S3049" s="193" t="s">
        <v>7413</v>
      </c>
      <c r="T3049" s="193" t="n">
        <v>230</v>
      </c>
      <c r="U3049" s="193" t="n">
        <v>180</v>
      </c>
      <c r="V3049" s="193" t="n">
        <v>280</v>
      </c>
      <c r="W3049" s="193" t="s">
        <v>13366</v>
      </c>
      <c r="X3049" s="196"/>
      <c r="Y3049" s="196"/>
      <c r="Z3049" s="196" t="n">
        <v>1</v>
      </c>
      <c r="AE3049" s="94" t="e">
        <f aca="false" t="array" ref="AE3049:AK3049">_xlfn.torow(_xlfn.unique(_xlfn._xlws.filter(cat_table[Subsector],$E3049=cat_table[Sector],"")))</f>
        <v>#NAME?</v>
      </c>
      <c r="AF3049" s="94" t="e">
        <v>#NAME?</v>
      </c>
      <c r="AG3049" s="94" t="e">
        <v>#NAME?</v>
      </c>
      <c r="AH3049" s="94" t="e">
        <v>#NAME?</v>
      </c>
      <c r="AI3049" s="94" t="e">
        <v>#NAME?</v>
      </c>
      <c r="AJ3049" s="94" t="e">
        <v>#NAME?</v>
      </c>
      <c r="AK3049" s="94" t="e">
        <v>#NAME?</v>
      </c>
      <c r="AO3049" s="94" t="e">
        <f aca="false" t="array" ref="AO3049:AT3049">_xlfn.torow(_xlfn.unique(_xlfn._xlws.filter(cat_table[Sub-subsector],($E3049=cat_table[Sector])*($F3049=cat_table[Subsector]),"")))</f>
        <v>#NAME?</v>
      </c>
      <c r="AP3049" s="94" t="e">
        <v>#NAME?</v>
      </c>
      <c r="AQ3049" s="94" t="e">
        <v>#NAME?</v>
      </c>
      <c r="AR3049" s="94" t="e">
        <v>#NAME?</v>
      </c>
      <c r="AS3049" s="94" t="e">
        <v>#NAME?</v>
      </c>
      <c r="AT3049" s="94" t="e">
        <v>#NAME?</v>
      </c>
    </row>
    <row r="3050" customFormat="false" ht="15" hidden="false" customHeight="true" outlineLevel="0" collapsed="false">
      <c r="A3050" s="193" t="s">
        <v>13367</v>
      </c>
      <c r="B3050" s="20" t="str">
        <f aca="false">INDEX(Table2[], MATCH(L3050, Location_ID!$D$2:$D$648, 0), 1)</f>
        <v>dc9ad665-0a02-4dd1-9e24-d4540a08df73</v>
      </c>
      <c r="C3050" s="193" t="s">
        <v>1376</v>
      </c>
      <c r="D3050" s="273" t="s">
        <v>354</v>
      </c>
      <c r="E3050" s="193" t="s">
        <v>7134</v>
      </c>
      <c r="F3050" s="193" t="s">
        <v>7135</v>
      </c>
      <c r="G3050" s="193" t="s">
        <v>7895</v>
      </c>
      <c r="H3050" s="196"/>
      <c r="I3050" s="193" t="s">
        <v>13356</v>
      </c>
      <c r="J3050" s="193" t="s">
        <v>13368</v>
      </c>
      <c r="K3050" s="193" t="s">
        <v>7124</v>
      </c>
      <c r="L3050" s="193" t="s">
        <v>2904</v>
      </c>
      <c r="M3050" s="193" t="s">
        <v>7132</v>
      </c>
      <c r="N3050" s="193" t="s">
        <v>13364</v>
      </c>
      <c r="O3050" s="193" t="s">
        <v>13369</v>
      </c>
      <c r="P3050" s="219" t="n">
        <v>43101</v>
      </c>
      <c r="Q3050" s="219" t="n">
        <v>43830</v>
      </c>
      <c r="R3050" s="193"/>
      <c r="S3050" s="193" t="s">
        <v>7413</v>
      </c>
      <c r="T3050" s="193" t="n">
        <v>190</v>
      </c>
      <c r="U3050" s="193" t="n">
        <v>130</v>
      </c>
      <c r="V3050" s="193" t="n">
        <v>250</v>
      </c>
      <c r="W3050" s="193" t="s">
        <v>13366</v>
      </c>
      <c r="X3050" s="196"/>
      <c r="Y3050" s="196"/>
      <c r="Z3050" s="196" t="n">
        <v>1</v>
      </c>
      <c r="AE3050" s="94" t="e">
        <f aca="false" t="array" ref="AE3050:AK3050">_xlfn.torow(_xlfn.unique(_xlfn._xlws.filter(cat_table[Subsector],$E3050=cat_table[Sector],"")))</f>
        <v>#NAME?</v>
      </c>
      <c r="AF3050" s="94" t="e">
        <v>#NAME?</v>
      </c>
      <c r="AG3050" s="94" t="e">
        <v>#NAME?</v>
      </c>
      <c r="AH3050" s="94" t="e">
        <v>#NAME?</v>
      </c>
      <c r="AI3050" s="94" t="e">
        <v>#NAME?</v>
      </c>
      <c r="AJ3050" s="94" t="e">
        <v>#NAME?</v>
      </c>
      <c r="AK3050" s="94" t="e">
        <v>#NAME?</v>
      </c>
      <c r="AO3050" s="94" t="e">
        <f aca="false" t="array" ref="AO3050:AT3050">_xlfn.torow(_xlfn.unique(_xlfn._xlws.filter(cat_table[Sub-subsector],($E3050=cat_table[Sector])*($F3050=cat_table[Subsector]),"")))</f>
        <v>#NAME?</v>
      </c>
      <c r="AP3050" s="94" t="e">
        <v>#NAME?</v>
      </c>
      <c r="AQ3050" s="94" t="e">
        <v>#NAME?</v>
      </c>
      <c r="AR3050" s="94" t="e">
        <v>#NAME?</v>
      </c>
      <c r="AS3050" s="94" t="e">
        <v>#NAME?</v>
      </c>
      <c r="AT3050" s="94" t="e">
        <v>#NAME?</v>
      </c>
    </row>
    <row r="3051" customFormat="false" ht="15" hidden="false" customHeight="true" outlineLevel="0" collapsed="false">
      <c r="A3051" s="193" t="s">
        <v>13370</v>
      </c>
      <c r="B3051" s="20" t="str">
        <f aca="false">INDEX(Table2[], MATCH(L3051, Location_ID!$D$2:$D$648, 0), 1)</f>
        <v>778306e8-e710-40eb-abc3-bccc2966a50a</v>
      </c>
      <c r="C3051" s="193" t="s">
        <v>1376</v>
      </c>
      <c r="D3051" s="273" t="s">
        <v>354</v>
      </c>
      <c r="E3051" s="193" t="s">
        <v>7134</v>
      </c>
      <c r="F3051" s="193" t="s">
        <v>7135</v>
      </c>
      <c r="G3051" s="193" t="s">
        <v>7895</v>
      </c>
      <c r="H3051" s="196"/>
      <c r="I3051" s="193" t="s">
        <v>13356</v>
      </c>
      <c r="J3051" s="193" t="s">
        <v>13368</v>
      </c>
      <c r="K3051" s="193" t="s">
        <v>7124</v>
      </c>
      <c r="L3051" s="193" t="s">
        <v>2906</v>
      </c>
      <c r="M3051" s="193" t="s">
        <v>7132</v>
      </c>
      <c r="N3051" s="193" t="s">
        <v>13364</v>
      </c>
      <c r="O3051" s="193" t="s">
        <v>13371</v>
      </c>
      <c r="P3051" s="219" t="n">
        <v>43101</v>
      </c>
      <c r="Q3051" s="219" t="n">
        <v>43830</v>
      </c>
      <c r="R3051" s="193"/>
      <c r="S3051" s="193" t="s">
        <v>7413</v>
      </c>
      <c r="T3051" s="193" t="n">
        <v>150</v>
      </c>
      <c r="U3051" s="193" t="n">
        <v>87</v>
      </c>
      <c r="V3051" s="193" t="n">
        <v>213</v>
      </c>
      <c r="W3051" s="193" t="s">
        <v>13366</v>
      </c>
      <c r="X3051" s="196"/>
      <c r="Y3051" s="196"/>
      <c r="Z3051" s="196" t="n">
        <v>1</v>
      </c>
      <c r="AE3051" s="94" t="e">
        <f aca="false" t="array" ref="AE3051:AK3051">_xlfn.torow(_xlfn.unique(_xlfn._xlws.filter(cat_table[Subsector],$E3051=cat_table[Sector],"")))</f>
        <v>#NAME?</v>
      </c>
      <c r="AF3051" s="94" t="e">
        <v>#NAME?</v>
      </c>
      <c r="AG3051" s="94" t="e">
        <v>#NAME?</v>
      </c>
      <c r="AH3051" s="94" t="e">
        <v>#NAME?</v>
      </c>
      <c r="AI3051" s="94" t="e">
        <v>#NAME?</v>
      </c>
      <c r="AJ3051" s="94" t="e">
        <v>#NAME?</v>
      </c>
      <c r="AK3051" s="94" t="e">
        <v>#NAME?</v>
      </c>
      <c r="AO3051" s="94" t="e">
        <f aca="false" t="array" ref="AO3051:AT3051">_xlfn.torow(_xlfn.unique(_xlfn._xlws.filter(cat_table[Sub-subsector],($E3051=cat_table[Sector])*($F3051=cat_table[Subsector]),"")))</f>
        <v>#NAME?</v>
      </c>
      <c r="AP3051" s="94" t="e">
        <v>#NAME?</v>
      </c>
      <c r="AQ3051" s="94" t="e">
        <v>#NAME?</v>
      </c>
      <c r="AR3051" s="94" t="e">
        <v>#NAME?</v>
      </c>
      <c r="AS3051" s="94" t="e">
        <v>#NAME?</v>
      </c>
      <c r="AT3051" s="94" t="e">
        <v>#NAME?</v>
      </c>
    </row>
    <row r="3052" customFormat="false" ht="15" hidden="false" customHeight="true" outlineLevel="0" collapsed="false">
      <c r="A3052" s="193" t="s">
        <v>13372</v>
      </c>
      <c r="B3052" s="20" t="str">
        <f aca="false">INDEX(Table2[], MATCH(L3052, Location_ID!$D$2:$D$648, 0), 1)</f>
        <v>bf10e7fe-08cb-4e2b-ae9f-e2de38bf39c9</v>
      </c>
      <c r="C3052" s="193" t="s">
        <v>1376</v>
      </c>
      <c r="D3052" s="273" t="s">
        <v>354</v>
      </c>
      <c r="E3052" s="193" t="s">
        <v>7134</v>
      </c>
      <c r="F3052" s="193" t="s">
        <v>7135</v>
      </c>
      <c r="G3052" s="193"/>
      <c r="H3052" s="196"/>
      <c r="I3052" s="193" t="s">
        <v>13356</v>
      </c>
      <c r="J3052" s="193" t="s">
        <v>13373</v>
      </c>
      <c r="K3052" s="193" t="s">
        <v>7124</v>
      </c>
      <c r="L3052" s="193" t="s">
        <v>2908</v>
      </c>
      <c r="M3052" s="193" t="s">
        <v>7132</v>
      </c>
      <c r="N3052" s="193" t="s">
        <v>13364</v>
      </c>
      <c r="O3052" s="193" t="s">
        <v>13374</v>
      </c>
      <c r="P3052" s="219" t="n">
        <v>43101</v>
      </c>
      <c r="Q3052" s="219" t="n">
        <v>43830</v>
      </c>
      <c r="R3052" s="193"/>
      <c r="S3052" s="193" t="s">
        <v>7413</v>
      </c>
      <c r="T3052" s="193" t="n">
        <v>570</v>
      </c>
      <c r="U3052" s="193" t="n">
        <v>472</v>
      </c>
      <c r="V3052" s="193" t="n">
        <v>668</v>
      </c>
      <c r="W3052" s="193" t="s">
        <v>13366</v>
      </c>
      <c r="X3052" s="196"/>
      <c r="Y3052" s="196"/>
      <c r="Z3052" s="196" t="n">
        <v>1</v>
      </c>
      <c r="AE3052" s="94" t="e">
        <f aca="false" t="array" ref="AE3052:AK3052">_xlfn.torow(_xlfn.unique(_xlfn._xlws.filter(cat_table[Subsector],$E3052=cat_table[Sector],"")))</f>
        <v>#NAME?</v>
      </c>
      <c r="AF3052" s="94" t="e">
        <v>#NAME?</v>
      </c>
      <c r="AG3052" s="94" t="e">
        <v>#NAME?</v>
      </c>
      <c r="AH3052" s="94" t="e">
        <v>#NAME?</v>
      </c>
      <c r="AI3052" s="94" t="e">
        <v>#NAME?</v>
      </c>
      <c r="AJ3052" s="94" t="e">
        <v>#NAME?</v>
      </c>
      <c r="AK3052" s="94" t="e">
        <v>#NAME?</v>
      </c>
      <c r="AO3052" s="94" t="e">
        <f aca="false" t="array" ref="AO3052:AT3052">_xlfn.torow(_xlfn.unique(_xlfn._xlws.filter(cat_table[Sub-subsector],($E3052=cat_table[Sector])*($F3052=cat_table[Subsector]),"")))</f>
        <v>#NAME?</v>
      </c>
      <c r="AP3052" s="94" t="e">
        <v>#NAME?</v>
      </c>
      <c r="AQ3052" s="94" t="e">
        <v>#NAME?</v>
      </c>
      <c r="AR3052" s="94" t="e">
        <v>#NAME?</v>
      </c>
      <c r="AS3052" s="94" t="e">
        <v>#NAME?</v>
      </c>
      <c r="AT3052" s="94" t="e">
        <v>#NAME?</v>
      </c>
    </row>
    <row r="3053" customFormat="false" ht="15" hidden="false" customHeight="true" outlineLevel="0" collapsed="false">
      <c r="A3053" s="129" t="s">
        <v>13375</v>
      </c>
      <c r="B3053" s="20" t="str">
        <f aca="false">INDEX(Table2[], MATCH(L3053, Location_ID!$D$2:$D$648, 0), 1)</f>
        <v>edf8f91d-9ab2-48cd-87bb-375cbfbab944</v>
      </c>
      <c r="C3053" s="52" t="s">
        <v>1380</v>
      </c>
      <c r="D3053" s="52" t="s">
        <v>354</v>
      </c>
      <c r="E3053" s="165" t="s">
        <v>7134</v>
      </c>
      <c r="F3053" s="165" t="s">
        <v>7135</v>
      </c>
      <c r="G3053" s="62"/>
      <c r="H3053" s="200"/>
      <c r="I3053" s="62" t="s">
        <v>13356</v>
      </c>
      <c r="J3053" s="62" t="s">
        <v>13376</v>
      </c>
      <c r="K3053" s="62" t="s">
        <v>7124</v>
      </c>
      <c r="L3053" s="62" t="s">
        <v>1778</v>
      </c>
      <c r="M3053" s="62" t="s">
        <v>7132</v>
      </c>
      <c r="N3053" s="62" t="s">
        <v>13377</v>
      </c>
      <c r="O3053" s="62"/>
      <c r="P3053" s="223" t="n">
        <v>43101</v>
      </c>
      <c r="Q3053" s="223" t="n">
        <v>44561</v>
      </c>
      <c r="R3053" s="62" t="n">
        <v>62</v>
      </c>
      <c r="S3053" s="62" t="s">
        <v>7413</v>
      </c>
      <c r="T3053" s="62" t="n">
        <v>0.706</v>
      </c>
      <c r="U3053" s="62" t="n">
        <v>0.529</v>
      </c>
      <c r="V3053" s="62" t="n">
        <v>0.883</v>
      </c>
      <c r="W3053" s="62" t="s">
        <v>11461</v>
      </c>
      <c r="X3053" s="200"/>
      <c r="Y3053" s="200"/>
      <c r="Z3053" s="200" t="n">
        <v>0</v>
      </c>
      <c r="AE3053" s="94" t="e">
        <f aca="false" t="array" ref="AE3053:AK3053">_xlfn.torow(_xlfn.unique(_xlfn._xlws.filter(cat_table[Subsector],$E3053=cat_table[Sector],"")))</f>
        <v>#NAME?</v>
      </c>
      <c r="AF3053" s="94" t="e">
        <v>#NAME?</v>
      </c>
      <c r="AG3053" s="94" t="e">
        <v>#NAME?</v>
      </c>
      <c r="AH3053" s="94" t="e">
        <v>#NAME?</v>
      </c>
      <c r="AI3053" s="94" t="e">
        <v>#NAME?</v>
      </c>
      <c r="AJ3053" s="94" t="e">
        <v>#NAME?</v>
      </c>
      <c r="AK3053" s="94" t="e">
        <v>#NAME?</v>
      </c>
      <c r="AO3053" s="94" t="e">
        <f aca="false" t="array" ref="AO3053:AT3053">_xlfn.torow(_xlfn.unique(_xlfn._xlws.filter(cat_table[Sub-subsector],($E3053=cat_table[Sector])*($F3053=cat_table[Subsector]),"")))</f>
        <v>#NAME?</v>
      </c>
      <c r="AP3053" s="94" t="e">
        <v>#NAME?</v>
      </c>
      <c r="AQ3053" s="94" t="e">
        <v>#NAME?</v>
      </c>
      <c r="AR3053" s="94" t="e">
        <v>#NAME?</v>
      </c>
      <c r="AS3053" s="94" t="e">
        <v>#NAME?</v>
      </c>
      <c r="AT3053" s="94" t="e">
        <v>#NAME?</v>
      </c>
    </row>
    <row r="3054" customFormat="false" ht="15" hidden="false" customHeight="true" outlineLevel="0" collapsed="false">
      <c r="A3054" s="129" t="s">
        <v>13378</v>
      </c>
      <c r="B3054" s="20" t="str">
        <f aca="false">INDEX(Table2[], MATCH(L3054, Location_ID!$D$2:$D$648, 0), 1)</f>
        <v>d8990385-519a-476a-842f-0015b684e564</v>
      </c>
      <c r="C3054" s="52" t="s">
        <v>1380</v>
      </c>
      <c r="D3054" s="52" t="s">
        <v>354</v>
      </c>
      <c r="E3054" s="165" t="s">
        <v>7134</v>
      </c>
      <c r="F3054" s="165" t="s">
        <v>7135</v>
      </c>
      <c r="G3054" s="62"/>
      <c r="H3054" s="200"/>
      <c r="I3054" s="62" t="s">
        <v>13356</v>
      </c>
      <c r="J3054" s="62" t="s">
        <v>13379</v>
      </c>
      <c r="K3054" s="62" t="s">
        <v>7124</v>
      </c>
      <c r="L3054" s="62" t="s">
        <v>1886</v>
      </c>
      <c r="M3054" s="62" t="s">
        <v>7132</v>
      </c>
      <c r="N3054" s="62" t="s">
        <v>13377</v>
      </c>
      <c r="O3054" s="62"/>
      <c r="P3054" s="223" t="n">
        <v>43101</v>
      </c>
      <c r="Q3054" s="223" t="n">
        <v>44561</v>
      </c>
      <c r="R3054" s="62"/>
      <c r="S3054" s="62" t="s">
        <v>7413</v>
      </c>
      <c r="T3054" s="62" t="n">
        <v>1.176</v>
      </c>
      <c r="U3054" s="62" t="n">
        <v>0.941</v>
      </c>
      <c r="V3054" s="62" t="n">
        <v>1.411</v>
      </c>
      <c r="W3054" s="62" t="s">
        <v>11461</v>
      </c>
      <c r="X3054" s="200"/>
      <c r="Y3054" s="200"/>
      <c r="Z3054" s="200" t="n">
        <v>0</v>
      </c>
      <c r="AE3054" s="94" t="e">
        <f aca="false" t="array" ref="AE3054:AK3054">_xlfn.torow(_xlfn.unique(_xlfn._xlws.filter(cat_table[Subsector],$E3054=cat_table[Sector],"")))</f>
        <v>#NAME?</v>
      </c>
      <c r="AF3054" s="94" t="e">
        <v>#NAME?</v>
      </c>
      <c r="AG3054" s="94" t="e">
        <v>#NAME?</v>
      </c>
      <c r="AH3054" s="94" t="e">
        <v>#NAME?</v>
      </c>
      <c r="AI3054" s="94" t="e">
        <v>#NAME?</v>
      </c>
      <c r="AJ3054" s="94" t="e">
        <v>#NAME?</v>
      </c>
      <c r="AK3054" s="94" t="e">
        <v>#NAME?</v>
      </c>
      <c r="AO3054" s="94" t="e">
        <f aca="false" t="array" ref="AO3054:AT3054">_xlfn.torow(_xlfn.unique(_xlfn._xlws.filter(cat_table[Sub-subsector],($E3054=cat_table[Sector])*($F3054=cat_table[Subsector]),"")))</f>
        <v>#NAME?</v>
      </c>
      <c r="AP3054" s="94" t="e">
        <v>#NAME?</v>
      </c>
      <c r="AQ3054" s="94" t="e">
        <v>#NAME?</v>
      </c>
      <c r="AR3054" s="94" t="e">
        <v>#NAME?</v>
      </c>
      <c r="AS3054" s="94" t="e">
        <v>#NAME?</v>
      </c>
      <c r="AT3054" s="94" t="e">
        <v>#NAME?</v>
      </c>
    </row>
    <row r="3055" customFormat="false" ht="15" hidden="false" customHeight="true" outlineLevel="0" collapsed="false">
      <c r="A3055" s="129" t="s">
        <v>13380</v>
      </c>
      <c r="B3055" s="20" t="str">
        <f aca="false">INDEX(Table2[], MATCH(L3055, Location_ID!$D$2:$D$648, 0), 1)</f>
        <v>43a28d3e-15ed-485c-9097-4f4ad91a6489</v>
      </c>
      <c r="C3055" s="52" t="s">
        <v>1380</v>
      </c>
      <c r="D3055" s="52" t="s">
        <v>354</v>
      </c>
      <c r="E3055" s="165" t="s">
        <v>7134</v>
      </c>
      <c r="F3055" s="165" t="s">
        <v>7135</v>
      </c>
      <c r="G3055" s="62"/>
      <c r="H3055" s="200"/>
      <c r="I3055" s="62" t="s">
        <v>13356</v>
      </c>
      <c r="J3055" s="62" t="s">
        <v>13381</v>
      </c>
      <c r="K3055" s="62" t="s">
        <v>7124</v>
      </c>
      <c r="L3055" s="62" t="s">
        <v>2910</v>
      </c>
      <c r="M3055" s="62" t="s">
        <v>7132</v>
      </c>
      <c r="N3055" s="62" t="s">
        <v>13377</v>
      </c>
      <c r="O3055" s="62"/>
      <c r="P3055" s="223" t="n">
        <v>43101</v>
      </c>
      <c r="Q3055" s="223" t="n">
        <v>44561</v>
      </c>
      <c r="R3055" s="62"/>
      <c r="S3055" s="62" t="s">
        <v>7413</v>
      </c>
      <c r="T3055" s="62" t="n">
        <v>0.412</v>
      </c>
      <c r="U3055" s="62" t="n">
        <v>0.325</v>
      </c>
      <c r="V3055" s="62" t="n">
        <v>0.499</v>
      </c>
      <c r="W3055" s="62" t="s">
        <v>11461</v>
      </c>
      <c r="X3055" s="200"/>
      <c r="Y3055" s="200"/>
      <c r="Z3055" s="200" t="n">
        <v>0</v>
      </c>
      <c r="AE3055" s="94" t="e">
        <f aca="false" t="array" ref="AE3055:AK3055">_xlfn.torow(_xlfn.unique(_xlfn._xlws.filter(cat_table[Subsector],$E3055=cat_table[Sector],"")))</f>
        <v>#NAME?</v>
      </c>
      <c r="AF3055" s="94" t="e">
        <v>#NAME?</v>
      </c>
      <c r="AG3055" s="94" t="e">
        <v>#NAME?</v>
      </c>
      <c r="AH3055" s="94" t="e">
        <v>#NAME?</v>
      </c>
      <c r="AI3055" s="94" t="e">
        <v>#NAME?</v>
      </c>
      <c r="AJ3055" s="94" t="e">
        <v>#NAME?</v>
      </c>
      <c r="AK3055" s="94" t="e">
        <v>#NAME?</v>
      </c>
      <c r="AO3055" s="94" t="e">
        <f aca="false" t="array" ref="AO3055:AT3055">_xlfn.torow(_xlfn.unique(_xlfn._xlws.filter(cat_table[Sub-subsector],($E3055=cat_table[Sector])*($F3055=cat_table[Subsector]),"")))</f>
        <v>#NAME?</v>
      </c>
      <c r="AP3055" s="94" t="e">
        <v>#NAME?</v>
      </c>
      <c r="AQ3055" s="94" t="e">
        <v>#NAME?</v>
      </c>
      <c r="AR3055" s="94" t="e">
        <v>#NAME?</v>
      </c>
      <c r="AS3055" s="94" t="e">
        <v>#NAME?</v>
      </c>
      <c r="AT3055" s="94" t="e">
        <v>#NAME?</v>
      </c>
    </row>
    <row r="3056" customFormat="false" ht="15" hidden="false" customHeight="true" outlineLevel="0" collapsed="false">
      <c r="A3056" s="129" t="s">
        <v>13382</v>
      </c>
      <c r="B3056" s="20" t="str">
        <f aca="false">INDEX(Table2[], MATCH(L3056, Location_ID!$D$2:$D$648, 0), 1)</f>
        <v>edf8f91d-9ab2-48cd-87bb-375cbfbab944</v>
      </c>
      <c r="C3056" s="277" t="s">
        <v>1380</v>
      </c>
      <c r="D3056" s="277" t="s">
        <v>354</v>
      </c>
      <c r="E3056" s="165" t="s">
        <v>7134</v>
      </c>
      <c r="F3056" s="165" t="s">
        <v>7135</v>
      </c>
      <c r="G3056" s="125"/>
      <c r="H3056" s="125"/>
      <c r="I3056" s="125" t="s">
        <v>13356</v>
      </c>
      <c r="J3056" s="125" t="s">
        <v>13383</v>
      </c>
      <c r="K3056" s="125" t="s">
        <v>7124</v>
      </c>
      <c r="L3056" s="129" t="s">
        <v>1778</v>
      </c>
      <c r="M3056" s="125" t="s">
        <v>7132</v>
      </c>
      <c r="N3056" s="129" t="s">
        <v>13377</v>
      </c>
      <c r="O3056" s="129" t="s">
        <v>13384</v>
      </c>
      <c r="P3056" s="183" t="n">
        <v>43101</v>
      </c>
      <c r="Q3056" s="183" t="n">
        <v>44561</v>
      </c>
      <c r="R3056" s="129" t="n">
        <v>62</v>
      </c>
      <c r="S3056" s="125" t="s">
        <v>7413</v>
      </c>
      <c r="T3056" s="129" t="n">
        <v>0.055</v>
      </c>
      <c r="U3056" s="129" t="n">
        <v>0.001</v>
      </c>
      <c r="V3056" s="129" t="n">
        <v>0.11</v>
      </c>
      <c r="W3056" s="129" t="s">
        <v>11461</v>
      </c>
      <c r="X3056" s="129"/>
      <c r="Y3056" s="129"/>
      <c r="Z3056" s="200" t="n">
        <v>0</v>
      </c>
      <c r="AE3056" s="94" t="e">
        <f aca="false" t="array" ref="AE3056:AK3056">_xlfn.torow(_xlfn.unique(_xlfn._xlws.filter(cat_table[Subsector],$E3056=cat_table[Sector],"")))</f>
        <v>#NAME?</v>
      </c>
      <c r="AF3056" s="94" t="e">
        <v>#NAME?</v>
      </c>
      <c r="AG3056" s="94" t="e">
        <v>#NAME?</v>
      </c>
      <c r="AH3056" s="94" t="e">
        <v>#NAME?</v>
      </c>
      <c r="AI3056" s="94" t="e">
        <v>#NAME?</v>
      </c>
      <c r="AJ3056" s="94" t="e">
        <v>#NAME?</v>
      </c>
      <c r="AK3056" s="94" t="e">
        <v>#NAME?</v>
      </c>
      <c r="AO3056" s="94" t="e">
        <f aca="false" t="array" ref="AO3056:AT3056">_xlfn.torow(_xlfn.unique(_xlfn._xlws.filter(cat_table[Sub-subsector],($E3056=cat_table[Sector])*($F3056=cat_table[Subsector]),"")))</f>
        <v>#NAME?</v>
      </c>
      <c r="AP3056" s="94" t="e">
        <v>#NAME?</v>
      </c>
      <c r="AQ3056" s="94" t="e">
        <v>#NAME?</v>
      </c>
      <c r="AR3056" s="94" t="e">
        <v>#NAME?</v>
      </c>
      <c r="AS3056" s="94" t="e">
        <v>#NAME?</v>
      </c>
      <c r="AT3056" s="94" t="e">
        <v>#NAME?</v>
      </c>
    </row>
    <row r="3057" customFormat="false" ht="15" hidden="false" customHeight="true" outlineLevel="0" collapsed="false">
      <c r="A3057" s="194" t="s">
        <v>13385</v>
      </c>
      <c r="B3057" s="20" t="str">
        <f aca="false">INDEX(Table2[], MATCH(L3057, Location_ID!$D$2:$D$648, 0), 1)</f>
        <v>69884e59-400d-48ca-9f47-005db274a8cf</v>
      </c>
      <c r="C3057" s="193" t="s">
        <v>1385</v>
      </c>
      <c r="D3057" s="273" t="s">
        <v>354</v>
      </c>
      <c r="E3057" s="193" t="s">
        <v>7134</v>
      </c>
      <c r="F3057" s="193" t="s">
        <v>7135</v>
      </c>
      <c r="G3057" s="193"/>
      <c r="H3057" s="196"/>
      <c r="I3057" s="193" t="s">
        <v>13356</v>
      </c>
      <c r="J3057" s="193" t="s">
        <v>13386</v>
      </c>
      <c r="K3057" s="193" t="s">
        <v>7124</v>
      </c>
      <c r="L3057" s="193" t="s">
        <v>1754</v>
      </c>
      <c r="M3057" s="193" t="s">
        <v>7132</v>
      </c>
      <c r="N3057" s="193" t="s">
        <v>13387</v>
      </c>
      <c r="O3057" s="193" t="s">
        <v>13388</v>
      </c>
      <c r="P3057" s="219" t="n">
        <v>42736</v>
      </c>
      <c r="Q3057" s="219" t="n">
        <v>43830</v>
      </c>
      <c r="R3057" s="193"/>
      <c r="S3057" s="193" t="s">
        <v>7413</v>
      </c>
      <c r="T3057" s="193" t="n">
        <v>496</v>
      </c>
      <c r="U3057" s="193" t="n">
        <v>479</v>
      </c>
      <c r="V3057" s="193" t="n">
        <v>513</v>
      </c>
      <c r="W3057" s="193" t="s">
        <v>11997</v>
      </c>
      <c r="X3057" s="196"/>
      <c r="Y3057" s="196"/>
      <c r="Z3057" s="196" t="n">
        <v>1</v>
      </c>
      <c r="AE3057" s="94" t="e">
        <f aca="false" t="array" ref="AE3057:AK3057">_xlfn.torow(_xlfn.unique(_xlfn._xlws.filter(cat_table[Subsector],$E3057=cat_table[Sector],"")))</f>
        <v>#NAME?</v>
      </c>
      <c r="AF3057" s="94" t="e">
        <v>#NAME?</v>
      </c>
      <c r="AG3057" s="94" t="e">
        <v>#NAME?</v>
      </c>
      <c r="AH3057" s="94" t="e">
        <v>#NAME?</v>
      </c>
      <c r="AI3057" s="94" t="e">
        <v>#NAME?</v>
      </c>
      <c r="AJ3057" s="94" t="e">
        <v>#NAME?</v>
      </c>
      <c r="AK3057" s="94" t="e">
        <v>#NAME?</v>
      </c>
      <c r="AO3057" s="94" t="e">
        <f aca="false" t="array" ref="AO3057:AT3057">_xlfn.torow(_xlfn.unique(_xlfn._xlws.filter(cat_table[Sub-subsector],($E3057=cat_table[Sector])*($F3057=cat_table[Subsector]),"")))</f>
        <v>#NAME?</v>
      </c>
      <c r="AP3057" s="94" t="e">
        <v>#NAME?</v>
      </c>
      <c r="AQ3057" s="94" t="e">
        <v>#NAME?</v>
      </c>
      <c r="AR3057" s="94" t="e">
        <v>#NAME?</v>
      </c>
      <c r="AS3057" s="94" t="e">
        <v>#NAME?</v>
      </c>
      <c r="AT3057" s="94" t="e">
        <v>#NAME?</v>
      </c>
    </row>
    <row r="3058" customFormat="false" ht="15" hidden="false" customHeight="true" outlineLevel="0" collapsed="false">
      <c r="A3058" s="194" t="s">
        <v>13389</v>
      </c>
      <c r="B3058" s="20" t="str">
        <f aca="false">INDEX(Table2[], MATCH(L3058, Location_ID!$D$2:$D$648, 0), 1)</f>
        <v>69884e59-400d-48ca-9f47-005db274a8cf</v>
      </c>
      <c r="C3058" s="194" t="s">
        <v>1385</v>
      </c>
      <c r="D3058" s="274" t="s">
        <v>354</v>
      </c>
      <c r="E3058" s="194" t="s">
        <v>7134</v>
      </c>
      <c r="F3058" s="194" t="s">
        <v>7135</v>
      </c>
      <c r="G3058" s="194"/>
      <c r="H3058" s="199"/>
      <c r="I3058" s="194" t="s">
        <v>13356</v>
      </c>
      <c r="J3058" s="194" t="s">
        <v>13386</v>
      </c>
      <c r="K3058" s="194" t="s">
        <v>7124</v>
      </c>
      <c r="L3058" s="194" t="s">
        <v>1754</v>
      </c>
      <c r="M3058" s="194" t="s">
        <v>7132</v>
      </c>
      <c r="N3058" s="194" t="s">
        <v>13390</v>
      </c>
      <c r="O3058" s="194" t="s">
        <v>13391</v>
      </c>
      <c r="P3058" s="198" t="n">
        <v>42736</v>
      </c>
      <c r="Q3058" s="198" t="n">
        <v>43830</v>
      </c>
      <c r="R3058" s="194"/>
      <c r="S3058" s="194" t="s">
        <v>7413</v>
      </c>
      <c r="T3058" s="194" t="n">
        <v>437</v>
      </c>
      <c r="U3058" s="194" t="n">
        <v>410</v>
      </c>
      <c r="V3058" s="194" t="n">
        <v>464</v>
      </c>
      <c r="W3058" s="194" t="s">
        <v>11997</v>
      </c>
      <c r="X3058" s="199"/>
      <c r="Y3058" s="199"/>
      <c r="Z3058" s="199" t="n">
        <v>1</v>
      </c>
      <c r="AE3058" s="94" t="e">
        <f aca="false" t="array" ref="AE3058:AK3058">_xlfn.torow(_xlfn.unique(_xlfn._xlws.filter(cat_table[Subsector],$E3058=cat_table[Sector],"")))</f>
        <v>#NAME?</v>
      </c>
      <c r="AF3058" s="94" t="e">
        <v>#NAME?</v>
      </c>
      <c r="AG3058" s="94" t="e">
        <v>#NAME?</v>
      </c>
      <c r="AH3058" s="94" t="e">
        <v>#NAME?</v>
      </c>
      <c r="AI3058" s="94" t="e">
        <v>#NAME?</v>
      </c>
      <c r="AJ3058" s="94" t="e">
        <v>#NAME?</v>
      </c>
      <c r="AK3058" s="94" t="e">
        <v>#NAME?</v>
      </c>
      <c r="AO3058" s="94" t="e">
        <f aca="false" t="array" ref="AO3058:AT3058">_xlfn.torow(_xlfn.unique(_xlfn._xlws.filter(cat_table[Sub-subsector],($E3058=cat_table[Sector])*($F3058=cat_table[Subsector]),"")))</f>
        <v>#NAME?</v>
      </c>
      <c r="AP3058" s="94" t="e">
        <v>#NAME?</v>
      </c>
      <c r="AQ3058" s="94" t="e">
        <v>#NAME?</v>
      </c>
      <c r="AR3058" s="94" t="e">
        <v>#NAME?</v>
      </c>
      <c r="AS3058" s="94" t="e">
        <v>#NAME?</v>
      </c>
      <c r="AT3058" s="94" t="e">
        <v>#NAME?</v>
      </c>
    </row>
    <row r="3059" customFormat="false" ht="15" hidden="false" customHeight="true" outlineLevel="0" collapsed="false">
      <c r="A3059" s="129" t="s">
        <v>13392</v>
      </c>
      <c r="B3059" s="20" t="str">
        <f aca="false">INDEX(Table2[], MATCH(L3059, Location_ID!$D$2:$D$648, 0), 1)</f>
        <v>fe63bdbf-c8ef-4e1e-b864-cdaaf8778a92</v>
      </c>
      <c r="C3059" s="62" t="s">
        <v>1389</v>
      </c>
      <c r="D3059" s="52" t="s">
        <v>354</v>
      </c>
      <c r="E3059" s="20" t="s">
        <v>7134</v>
      </c>
      <c r="F3059" s="20" t="s">
        <v>7135</v>
      </c>
      <c r="G3059" s="62" t="s">
        <v>7895</v>
      </c>
      <c r="H3059" s="200"/>
      <c r="I3059" s="62" t="s">
        <v>13393</v>
      </c>
      <c r="J3059" s="62" t="s">
        <v>13394</v>
      </c>
      <c r="K3059" s="62" t="s">
        <v>7120</v>
      </c>
      <c r="L3059" s="62" t="s">
        <v>2912</v>
      </c>
      <c r="M3059" s="62" t="s">
        <v>7131</v>
      </c>
      <c r="N3059" s="62" t="s">
        <v>13395</v>
      </c>
      <c r="O3059" s="62" t="s">
        <v>13396</v>
      </c>
      <c r="P3059" s="223" t="n">
        <v>42370</v>
      </c>
      <c r="Q3059" s="223" t="n">
        <v>43465</v>
      </c>
      <c r="R3059" s="62" t="n">
        <v>1</v>
      </c>
      <c r="S3059" s="62" t="s">
        <v>7413</v>
      </c>
      <c r="T3059" s="62" t="n">
        <v>2320</v>
      </c>
      <c r="U3059" s="62" t="n">
        <v>1270</v>
      </c>
      <c r="V3059" s="62" t="n">
        <v>3370</v>
      </c>
      <c r="W3059" s="62" t="s">
        <v>11865</v>
      </c>
      <c r="X3059" s="200"/>
      <c r="Y3059" s="200"/>
      <c r="Z3059" s="200" t="n">
        <v>1</v>
      </c>
      <c r="AE3059" s="94" t="e">
        <f aca="false" t="array" ref="AE3059:AK3059">_xlfn.torow(_xlfn.unique(_xlfn._xlws.filter(cat_table[Subsector],$E3059=cat_table[Sector],"")))</f>
        <v>#NAME?</v>
      </c>
      <c r="AF3059" s="94" t="e">
        <v>#NAME?</v>
      </c>
      <c r="AG3059" s="94" t="e">
        <v>#NAME?</v>
      </c>
      <c r="AH3059" s="94" t="e">
        <v>#NAME?</v>
      </c>
      <c r="AI3059" s="94" t="e">
        <v>#NAME?</v>
      </c>
      <c r="AJ3059" s="94" t="e">
        <v>#NAME?</v>
      </c>
      <c r="AK3059" s="94" t="e">
        <v>#NAME?</v>
      </c>
      <c r="AO3059" s="94" t="e">
        <f aca="false" t="array" ref="AO3059:AT3059">_xlfn.torow(_xlfn.unique(_xlfn._xlws.filter(cat_table[Sub-subsector],($E3059=cat_table[Sector])*($F3059=cat_table[Subsector]),"")))</f>
        <v>#NAME?</v>
      </c>
      <c r="AP3059" s="94" t="e">
        <v>#NAME?</v>
      </c>
      <c r="AQ3059" s="94" t="e">
        <v>#NAME?</v>
      </c>
      <c r="AR3059" s="94" t="e">
        <v>#NAME?</v>
      </c>
      <c r="AS3059" s="94" t="e">
        <v>#NAME?</v>
      </c>
      <c r="AT3059" s="94" t="e">
        <v>#NAME?</v>
      </c>
    </row>
    <row r="3060" customFormat="false" ht="15" hidden="false" customHeight="true" outlineLevel="0" collapsed="false">
      <c r="A3060" s="129" t="s">
        <v>13397</v>
      </c>
      <c r="B3060" s="20" t="str">
        <f aca="false">INDEX(Table2[], MATCH(L3060, Location_ID!$D$2:$D$648, 0), 1)</f>
        <v>fe63bdbf-c8ef-4e1e-b864-cdaaf8778a92</v>
      </c>
      <c r="C3060" s="62" t="s">
        <v>13398</v>
      </c>
      <c r="D3060" s="52" t="s">
        <v>354</v>
      </c>
      <c r="E3060" s="20" t="s">
        <v>7134</v>
      </c>
      <c r="F3060" s="20" t="s">
        <v>7135</v>
      </c>
      <c r="G3060" s="62" t="s">
        <v>7895</v>
      </c>
      <c r="H3060" s="200"/>
      <c r="I3060" s="62" t="s">
        <v>13393</v>
      </c>
      <c r="J3060" s="62" t="s">
        <v>13394</v>
      </c>
      <c r="K3060" s="62" t="s">
        <v>7120</v>
      </c>
      <c r="L3060" s="62" t="s">
        <v>2912</v>
      </c>
      <c r="M3060" s="62" t="s">
        <v>7131</v>
      </c>
      <c r="N3060" s="62" t="s">
        <v>13395</v>
      </c>
      <c r="O3060" s="62" t="s">
        <v>13396</v>
      </c>
      <c r="P3060" s="223" t="n">
        <v>42370</v>
      </c>
      <c r="Q3060" s="223" t="n">
        <v>43465</v>
      </c>
      <c r="R3060" s="62" t="n">
        <v>1</v>
      </c>
      <c r="S3060" s="62" t="s">
        <v>7413</v>
      </c>
      <c r="T3060" s="62" t="n">
        <v>2390</v>
      </c>
      <c r="U3060" s="62" t="n">
        <v>1320</v>
      </c>
      <c r="V3060" s="62" t="n">
        <v>3460</v>
      </c>
      <c r="W3060" s="62" t="s">
        <v>11865</v>
      </c>
      <c r="X3060" s="200"/>
      <c r="Y3060" s="200"/>
      <c r="Z3060" s="200" t="n">
        <v>1</v>
      </c>
      <c r="AE3060" s="94" t="e">
        <f aca="false" t="array" ref="AE3060:AK3060">_xlfn.torow(_xlfn.unique(_xlfn._xlws.filter(cat_table[Subsector],$E3060=cat_table[Sector],"")))</f>
        <v>#NAME?</v>
      </c>
      <c r="AF3060" s="94" t="e">
        <v>#NAME?</v>
      </c>
      <c r="AG3060" s="94" t="e">
        <v>#NAME?</v>
      </c>
      <c r="AH3060" s="94" t="e">
        <v>#NAME?</v>
      </c>
      <c r="AI3060" s="94" t="e">
        <v>#NAME?</v>
      </c>
      <c r="AJ3060" s="94" t="e">
        <v>#NAME?</v>
      </c>
      <c r="AK3060" s="94" t="e">
        <v>#NAME?</v>
      </c>
      <c r="AO3060" s="94" t="e">
        <f aca="false" t="array" ref="AO3060:AT3060">_xlfn.torow(_xlfn.unique(_xlfn._xlws.filter(cat_table[Sub-subsector],($E3060=cat_table[Sector])*($F3060=cat_table[Subsector]),"")))</f>
        <v>#NAME?</v>
      </c>
      <c r="AP3060" s="94" t="e">
        <v>#NAME?</v>
      </c>
      <c r="AQ3060" s="94" t="e">
        <v>#NAME?</v>
      </c>
      <c r="AR3060" s="94" t="e">
        <v>#NAME?</v>
      </c>
      <c r="AS3060" s="94" t="e">
        <v>#NAME?</v>
      </c>
      <c r="AT3060" s="94" t="e">
        <v>#NAME?</v>
      </c>
    </row>
    <row r="3061" customFormat="false" ht="15" hidden="false" customHeight="true" outlineLevel="0" collapsed="false">
      <c r="A3061" s="129" t="s">
        <v>13399</v>
      </c>
      <c r="B3061" s="20" t="str">
        <f aca="false">INDEX(Table2[], MATCH(L3061, Location_ID!$D$2:$D$648, 0), 1)</f>
        <v>0d8640c0-25f4-477f-baac-66aa1cf2be6e</v>
      </c>
      <c r="C3061" s="62" t="s">
        <v>13400</v>
      </c>
      <c r="D3061" s="52" t="s">
        <v>354</v>
      </c>
      <c r="E3061" s="20" t="s">
        <v>7134</v>
      </c>
      <c r="F3061" s="20" t="s">
        <v>7135</v>
      </c>
      <c r="G3061" s="62" t="s">
        <v>7895</v>
      </c>
      <c r="H3061" s="200"/>
      <c r="I3061" s="62" t="s">
        <v>13393</v>
      </c>
      <c r="J3061" s="62" t="s">
        <v>13401</v>
      </c>
      <c r="K3061" s="62" t="s">
        <v>7120</v>
      </c>
      <c r="L3061" s="62" t="s">
        <v>2914</v>
      </c>
      <c r="M3061" s="62" t="s">
        <v>7131</v>
      </c>
      <c r="N3061" s="62" t="s">
        <v>13395</v>
      </c>
      <c r="O3061" s="62" t="s">
        <v>13402</v>
      </c>
      <c r="P3061" s="223" t="n">
        <v>42370</v>
      </c>
      <c r="Q3061" s="223" t="n">
        <v>43465</v>
      </c>
      <c r="R3061" s="62" t="n">
        <v>1</v>
      </c>
      <c r="S3061" s="62" t="s">
        <v>7413</v>
      </c>
      <c r="T3061" s="62" t="n">
        <v>5850</v>
      </c>
      <c r="U3061" s="62" t="n">
        <v>3490</v>
      </c>
      <c r="V3061" s="62" t="n">
        <v>8210</v>
      </c>
      <c r="W3061" s="62" t="s">
        <v>11865</v>
      </c>
      <c r="X3061" s="200"/>
      <c r="Y3061" s="200"/>
      <c r="Z3061" s="200" t="n">
        <v>1</v>
      </c>
      <c r="AE3061" s="94" t="e">
        <f aca="false" t="array" ref="AE3061:AK3061">_xlfn.torow(_xlfn.unique(_xlfn._xlws.filter(cat_table[Subsector],$E3061=cat_table[Sector],"")))</f>
        <v>#NAME?</v>
      </c>
      <c r="AF3061" s="94" t="e">
        <v>#NAME?</v>
      </c>
      <c r="AG3061" s="94" t="e">
        <v>#NAME?</v>
      </c>
      <c r="AH3061" s="94" t="e">
        <v>#NAME?</v>
      </c>
      <c r="AI3061" s="94" t="e">
        <v>#NAME?</v>
      </c>
      <c r="AJ3061" s="94" t="e">
        <v>#NAME?</v>
      </c>
      <c r="AK3061" s="94" t="e">
        <v>#NAME?</v>
      </c>
      <c r="AO3061" s="94" t="e">
        <f aca="false" t="array" ref="AO3061:AT3061">_xlfn.torow(_xlfn.unique(_xlfn._xlws.filter(cat_table[Sub-subsector],($E3061=cat_table[Sector])*($F3061=cat_table[Subsector]),"")))</f>
        <v>#NAME?</v>
      </c>
      <c r="AP3061" s="94" t="e">
        <v>#NAME?</v>
      </c>
      <c r="AQ3061" s="94" t="e">
        <v>#NAME?</v>
      </c>
      <c r="AR3061" s="94" t="e">
        <v>#NAME?</v>
      </c>
      <c r="AS3061" s="94" t="e">
        <v>#NAME?</v>
      </c>
      <c r="AT3061" s="94" t="e">
        <v>#NAME?</v>
      </c>
    </row>
    <row r="3062" customFormat="false" ht="15" hidden="false" customHeight="true" outlineLevel="0" collapsed="false">
      <c r="A3062" s="129" t="s">
        <v>13403</v>
      </c>
      <c r="B3062" s="20" t="str">
        <f aca="false">INDEX(Table2[], MATCH(L3062, Location_ID!$D$2:$D$648, 0), 1)</f>
        <v>0d8640c0-25f4-477f-baac-66aa1cf2be6e</v>
      </c>
      <c r="C3062" s="62" t="s">
        <v>13404</v>
      </c>
      <c r="D3062" s="52" t="s">
        <v>354</v>
      </c>
      <c r="E3062" s="20" t="s">
        <v>7134</v>
      </c>
      <c r="F3062" s="20" t="s">
        <v>7135</v>
      </c>
      <c r="G3062" s="62" t="s">
        <v>7895</v>
      </c>
      <c r="H3062" s="200"/>
      <c r="I3062" s="62" t="s">
        <v>13393</v>
      </c>
      <c r="J3062" s="62" t="s">
        <v>13401</v>
      </c>
      <c r="K3062" s="62" t="s">
        <v>7120</v>
      </c>
      <c r="L3062" s="62" t="s">
        <v>2914</v>
      </c>
      <c r="M3062" s="62" t="s">
        <v>7131</v>
      </c>
      <c r="N3062" s="62" t="s">
        <v>13395</v>
      </c>
      <c r="O3062" s="62" t="s">
        <v>13402</v>
      </c>
      <c r="P3062" s="223" t="n">
        <v>42370</v>
      </c>
      <c r="Q3062" s="223" t="n">
        <v>43465</v>
      </c>
      <c r="R3062" s="62" t="n">
        <v>1</v>
      </c>
      <c r="S3062" s="62" t="s">
        <v>7413</v>
      </c>
      <c r="T3062" s="62" t="n">
        <v>4980</v>
      </c>
      <c r="U3062" s="62" t="n">
        <v>2880</v>
      </c>
      <c r="V3062" s="62" t="n">
        <v>7080</v>
      </c>
      <c r="W3062" s="62" t="s">
        <v>11865</v>
      </c>
      <c r="X3062" s="200"/>
      <c r="Y3062" s="200"/>
      <c r="Z3062" s="200" t="n">
        <v>1</v>
      </c>
      <c r="AE3062" s="94" t="e">
        <f aca="false" t="array" ref="AE3062:AK3062">_xlfn.torow(_xlfn.unique(_xlfn._xlws.filter(cat_table[Subsector],$E3062=cat_table[Sector],"")))</f>
        <v>#NAME?</v>
      </c>
      <c r="AF3062" s="94" t="e">
        <v>#NAME?</v>
      </c>
      <c r="AG3062" s="94" t="e">
        <v>#NAME?</v>
      </c>
      <c r="AH3062" s="94" t="e">
        <v>#NAME?</v>
      </c>
      <c r="AI3062" s="94" t="e">
        <v>#NAME?</v>
      </c>
      <c r="AJ3062" s="94" t="e">
        <v>#NAME?</v>
      </c>
      <c r="AK3062" s="94" t="e">
        <v>#NAME?</v>
      </c>
      <c r="AO3062" s="94" t="e">
        <f aca="false" t="array" ref="AO3062:AT3062">_xlfn.torow(_xlfn.unique(_xlfn._xlws.filter(cat_table[Sub-subsector],($E3062=cat_table[Sector])*($F3062=cat_table[Subsector]),"")))</f>
        <v>#NAME?</v>
      </c>
      <c r="AP3062" s="94" t="e">
        <v>#NAME?</v>
      </c>
      <c r="AQ3062" s="94" t="e">
        <v>#NAME?</v>
      </c>
      <c r="AR3062" s="94" t="e">
        <v>#NAME?</v>
      </c>
      <c r="AS3062" s="94" t="e">
        <v>#NAME?</v>
      </c>
      <c r="AT3062" s="94" t="e">
        <v>#NAME?</v>
      </c>
    </row>
    <row r="3063" customFormat="false" ht="15" hidden="false" customHeight="true" outlineLevel="0" collapsed="false">
      <c r="A3063" s="129" t="s">
        <v>13405</v>
      </c>
      <c r="B3063" s="20" t="str">
        <f aca="false">INDEX(Table2[], MATCH(L3063, Location_ID!$D$2:$D$648, 0), 1)</f>
        <v>ab96ac64-1efc-48b9-b192-fd008d3f8505</v>
      </c>
      <c r="C3063" s="62" t="s">
        <v>13406</v>
      </c>
      <c r="D3063" s="52" t="s">
        <v>354</v>
      </c>
      <c r="E3063" s="20" t="s">
        <v>7134</v>
      </c>
      <c r="F3063" s="20" t="s">
        <v>7135</v>
      </c>
      <c r="G3063" s="62" t="s">
        <v>7895</v>
      </c>
      <c r="H3063" s="200"/>
      <c r="I3063" s="62" t="s">
        <v>13393</v>
      </c>
      <c r="J3063" s="62" t="s">
        <v>13407</v>
      </c>
      <c r="K3063" s="62" t="s">
        <v>7120</v>
      </c>
      <c r="L3063" s="62" t="s">
        <v>2916</v>
      </c>
      <c r="M3063" s="62" t="s">
        <v>7131</v>
      </c>
      <c r="N3063" s="62" t="s">
        <v>13395</v>
      </c>
      <c r="O3063" s="62" t="s">
        <v>13408</v>
      </c>
      <c r="P3063" s="223" t="n">
        <v>42370</v>
      </c>
      <c r="Q3063" s="223" t="n">
        <v>43465</v>
      </c>
      <c r="R3063" s="62" t="n">
        <v>1</v>
      </c>
      <c r="S3063" s="62" t="s">
        <v>7413</v>
      </c>
      <c r="T3063" s="62" t="n">
        <v>2410</v>
      </c>
      <c r="U3063" s="62" t="n">
        <v>1410</v>
      </c>
      <c r="V3063" s="62" t="n">
        <v>3410</v>
      </c>
      <c r="W3063" s="62" t="s">
        <v>11865</v>
      </c>
      <c r="X3063" s="200"/>
      <c r="Y3063" s="200"/>
      <c r="Z3063" s="200" t="n">
        <v>1</v>
      </c>
      <c r="AE3063" s="94" t="e">
        <f aca="false" t="array" ref="AE3063:AK3063">_xlfn.torow(_xlfn.unique(_xlfn._xlws.filter(cat_table[Subsector],$E3063=cat_table[Sector],"")))</f>
        <v>#NAME?</v>
      </c>
      <c r="AF3063" s="94" t="e">
        <v>#NAME?</v>
      </c>
      <c r="AG3063" s="94" t="e">
        <v>#NAME?</v>
      </c>
      <c r="AH3063" s="94" t="e">
        <v>#NAME?</v>
      </c>
      <c r="AI3063" s="94" t="e">
        <v>#NAME?</v>
      </c>
      <c r="AJ3063" s="94" t="e">
        <v>#NAME?</v>
      </c>
      <c r="AK3063" s="94" t="e">
        <v>#NAME?</v>
      </c>
      <c r="AO3063" s="94" t="e">
        <f aca="false" t="array" ref="AO3063:AT3063">_xlfn.torow(_xlfn.unique(_xlfn._xlws.filter(cat_table[Sub-subsector],($E3063=cat_table[Sector])*($F3063=cat_table[Subsector]),"")))</f>
        <v>#NAME?</v>
      </c>
      <c r="AP3063" s="94" t="e">
        <v>#NAME?</v>
      </c>
      <c r="AQ3063" s="94" t="e">
        <v>#NAME?</v>
      </c>
      <c r="AR3063" s="94" t="e">
        <v>#NAME?</v>
      </c>
      <c r="AS3063" s="94" t="e">
        <v>#NAME?</v>
      </c>
      <c r="AT3063" s="94" t="e">
        <v>#NAME?</v>
      </c>
    </row>
    <row r="3064" customFormat="false" ht="15" hidden="false" customHeight="true" outlineLevel="0" collapsed="false">
      <c r="A3064" s="129" t="s">
        <v>13409</v>
      </c>
      <c r="B3064" s="20" t="str">
        <f aca="false">INDEX(Table2[], MATCH(L3064, Location_ID!$D$2:$D$648, 0), 1)</f>
        <v>ab96ac64-1efc-48b9-b192-fd008d3f8505</v>
      </c>
      <c r="C3064" s="129" t="s">
        <v>13410</v>
      </c>
      <c r="D3064" s="277" t="s">
        <v>354</v>
      </c>
      <c r="E3064" s="165" t="s">
        <v>7134</v>
      </c>
      <c r="F3064" s="165" t="s">
        <v>7135</v>
      </c>
      <c r="G3064" s="125" t="s">
        <v>7895</v>
      </c>
      <c r="H3064" s="125"/>
      <c r="I3064" s="125" t="s">
        <v>13393</v>
      </c>
      <c r="J3064" s="125" t="s">
        <v>13407</v>
      </c>
      <c r="K3064" s="125" t="s">
        <v>7120</v>
      </c>
      <c r="L3064" s="129" t="s">
        <v>2916</v>
      </c>
      <c r="M3064" s="125" t="s">
        <v>7131</v>
      </c>
      <c r="N3064" s="129" t="s">
        <v>13395</v>
      </c>
      <c r="O3064" s="129" t="s">
        <v>13408</v>
      </c>
      <c r="P3064" s="191" t="n">
        <v>42370</v>
      </c>
      <c r="Q3064" s="191" t="n">
        <v>43465</v>
      </c>
      <c r="R3064" s="129" t="n">
        <v>1</v>
      </c>
      <c r="S3064" s="125" t="s">
        <v>7413</v>
      </c>
      <c r="T3064" s="165" t="n">
        <v>2450</v>
      </c>
      <c r="U3064" s="165" t="n">
        <v>1480</v>
      </c>
      <c r="V3064" s="165" t="n">
        <v>3420</v>
      </c>
      <c r="W3064" s="129" t="s">
        <v>11865</v>
      </c>
      <c r="X3064" s="165"/>
      <c r="Y3064" s="192"/>
      <c r="Z3064" s="129" t="n">
        <v>1</v>
      </c>
      <c r="AE3064" s="94" t="e">
        <f aca="false" t="array" ref="AE3064:AK3064">_xlfn.torow(_xlfn.unique(_xlfn._xlws.filter(cat_table[Subsector],$E3064=cat_table[Sector],"")))</f>
        <v>#NAME?</v>
      </c>
      <c r="AF3064" s="94" t="e">
        <v>#NAME?</v>
      </c>
      <c r="AG3064" s="94" t="e">
        <v>#NAME?</v>
      </c>
      <c r="AH3064" s="94" t="e">
        <v>#NAME?</v>
      </c>
      <c r="AI3064" s="94" t="e">
        <v>#NAME?</v>
      </c>
      <c r="AJ3064" s="94" t="e">
        <v>#NAME?</v>
      </c>
      <c r="AK3064" s="94" t="e">
        <v>#NAME?</v>
      </c>
      <c r="AO3064" s="94" t="e">
        <f aca="false" t="array" ref="AO3064:AT3064">_xlfn.torow(_xlfn.unique(_xlfn._xlws.filter(cat_table[Sub-subsector],($E3064=cat_table[Sector])*($F3064=cat_table[Subsector]),"")))</f>
        <v>#NAME?</v>
      </c>
      <c r="AP3064" s="94" t="e">
        <v>#NAME?</v>
      </c>
      <c r="AQ3064" s="94" t="e">
        <v>#NAME?</v>
      </c>
      <c r="AR3064" s="94" t="e">
        <v>#NAME?</v>
      </c>
      <c r="AS3064" s="94" t="e">
        <v>#NAME?</v>
      </c>
      <c r="AT3064" s="94" t="e">
        <v>#NAME?</v>
      </c>
    </row>
    <row r="3065" customFormat="false" ht="15" hidden="false" customHeight="true" outlineLevel="0" collapsed="false">
      <c r="A3065" s="194" t="s">
        <v>13411</v>
      </c>
      <c r="B3065" s="20" t="str">
        <f aca="false">INDEX(Table2[], MATCH(L3065, Location_ID!$D$2:$D$648, 0), 1)</f>
        <v>55d6e423-92c7-4774-a664-3132cd2c03ae</v>
      </c>
      <c r="C3065" s="194" t="s">
        <v>1394</v>
      </c>
      <c r="D3065" s="274" t="s">
        <v>354</v>
      </c>
      <c r="E3065" s="194" t="s">
        <v>7134</v>
      </c>
      <c r="F3065" s="194" t="s">
        <v>7135</v>
      </c>
      <c r="G3065" s="194"/>
      <c r="H3065" s="199"/>
      <c r="I3065" s="194" t="s">
        <v>13412</v>
      </c>
      <c r="J3065" s="194" t="s">
        <v>13413</v>
      </c>
      <c r="K3065" s="194" t="s">
        <v>7124</v>
      </c>
      <c r="L3065" s="194" t="s">
        <v>1693</v>
      </c>
      <c r="M3065" s="194" t="s">
        <v>7110</v>
      </c>
      <c r="N3065" s="194" t="s">
        <v>13414</v>
      </c>
      <c r="O3065" s="194"/>
      <c r="P3065" s="198" t="n">
        <v>44044</v>
      </c>
      <c r="Q3065" s="198" t="n">
        <v>44074</v>
      </c>
      <c r="R3065" s="194"/>
      <c r="S3065" s="194" t="s">
        <v>7413</v>
      </c>
      <c r="T3065" s="194" t="n">
        <v>0.6</v>
      </c>
      <c r="U3065" s="194" t="n">
        <v>0.41</v>
      </c>
      <c r="V3065" s="194" t="n">
        <v>0.81</v>
      </c>
      <c r="W3065" s="194" t="s">
        <v>7502</v>
      </c>
      <c r="X3065" s="199"/>
      <c r="Y3065" s="199"/>
      <c r="Z3065" s="199" t="n">
        <v>1</v>
      </c>
      <c r="AE3065" s="94" t="e">
        <f aca="false" t="array" ref="AE3065:AK3065">_xlfn.torow(_xlfn.unique(_xlfn._xlws.filter(cat_table[Subsector],$E3065=cat_table[Sector],"")))</f>
        <v>#NAME?</v>
      </c>
      <c r="AF3065" s="94" t="e">
        <v>#NAME?</v>
      </c>
      <c r="AG3065" s="94" t="e">
        <v>#NAME?</v>
      </c>
      <c r="AH3065" s="94" t="e">
        <v>#NAME?</v>
      </c>
      <c r="AI3065" s="94" t="e">
        <v>#NAME?</v>
      </c>
      <c r="AJ3065" s="94" t="e">
        <v>#NAME?</v>
      </c>
      <c r="AK3065" s="94" t="e">
        <v>#NAME?</v>
      </c>
      <c r="AO3065" s="94" t="e">
        <f aca="false" t="array" ref="AO3065:AT3065">_xlfn.torow(_xlfn.unique(_xlfn._xlws.filter(cat_table[Sub-subsector],($E3065=cat_table[Sector])*($F3065=cat_table[Subsector]),"")))</f>
        <v>#NAME?</v>
      </c>
      <c r="AP3065" s="94" t="e">
        <v>#NAME?</v>
      </c>
      <c r="AQ3065" s="94" t="e">
        <v>#NAME?</v>
      </c>
      <c r="AR3065" s="94" t="e">
        <v>#NAME?</v>
      </c>
      <c r="AS3065" s="94" t="e">
        <v>#NAME?</v>
      </c>
      <c r="AT3065" s="94" t="e">
        <v>#NAME?</v>
      </c>
    </row>
    <row r="3066" customFormat="false" ht="15" hidden="false" customHeight="true" outlineLevel="0" collapsed="false">
      <c r="A3066" s="62" t="s">
        <v>13415</v>
      </c>
      <c r="B3066" s="20" t="str">
        <f aca="false">INDEX(Table2[], MATCH(L3066, Location_ID!$D$2:$D$648, 0), 1)</f>
        <v>3384a624-4e67-47f4-914e-fbff42b3168e</v>
      </c>
      <c r="C3066" s="62" t="s">
        <v>1399</v>
      </c>
      <c r="D3066" s="257" t="s">
        <v>354</v>
      </c>
      <c r="E3066" s="62" t="s">
        <v>7134</v>
      </c>
      <c r="F3066" s="62" t="s">
        <v>7135</v>
      </c>
      <c r="G3066" s="62" t="s">
        <v>7136</v>
      </c>
      <c r="H3066" s="200"/>
      <c r="I3066" s="62" t="s">
        <v>13416</v>
      </c>
      <c r="J3066" s="62" t="s">
        <v>13417</v>
      </c>
      <c r="K3066" s="62" t="s">
        <v>7124</v>
      </c>
      <c r="L3066" s="62" t="s">
        <v>2918</v>
      </c>
      <c r="M3066" s="62" t="s">
        <v>7110</v>
      </c>
      <c r="N3066" s="62" t="s">
        <v>13418</v>
      </c>
      <c r="O3066" s="62" t="s">
        <v>13419</v>
      </c>
      <c r="P3066" s="223" t="n">
        <v>44471</v>
      </c>
      <c r="Q3066" s="223" t="n">
        <v>44471</v>
      </c>
      <c r="R3066" s="62" t="n">
        <v>1</v>
      </c>
      <c r="S3066" s="62" t="s">
        <v>7130</v>
      </c>
      <c r="T3066" s="62" t="n">
        <v>3157</v>
      </c>
      <c r="U3066" s="62" t="n">
        <v>2507</v>
      </c>
      <c r="V3066" s="62" t="n">
        <v>3807</v>
      </c>
      <c r="W3066" s="62" t="s">
        <v>13420</v>
      </c>
      <c r="X3066" s="200"/>
      <c r="Y3066" s="200"/>
      <c r="Z3066" s="200" t="n">
        <v>0</v>
      </c>
      <c r="AE3066" s="94" t="e">
        <f aca="false" t="array" ref="AE3066:AK3066">_xlfn.torow(_xlfn.unique(_xlfn._xlws.filter(cat_table[Subsector],$E3066=cat_table[Sector],"")))</f>
        <v>#NAME?</v>
      </c>
      <c r="AF3066" s="94" t="e">
        <v>#NAME?</v>
      </c>
      <c r="AG3066" s="94" t="e">
        <v>#NAME?</v>
      </c>
      <c r="AH3066" s="94" t="e">
        <v>#NAME?</v>
      </c>
      <c r="AI3066" s="94" t="e">
        <v>#NAME?</v>
      </c>
      <c r="AJ3066" s="94" t="e">
        <v>#NAME?</v>
      </c>
      <c r="AK3066" s="94" t="e">
        <v>#NAME?</v>
      </c>
      <c r="AO3066" s="94" t="e">
        <f aca="false" t="array" ref="AO3066:AT3066">_xlfn.torow(_xlfn.unique(_xlfn._xlws.filter(cat_table[Sub-subsector],($E3066=cat_table[Sector])*($F3066=cat_table[Subsector]),"")))</f>
        <v>#NAME?</v>
      </c>
      <c r="AP3066" s="94" t="e">
        <v>#NAME?</v>
      </c>
      <c r="AQ3066" s="94" t="e">
        <v>#NAME?</v>
      </c>
      <c r="AR3066" s="94" t="e">
        <v>#NAME?</v>
      </c>
      <c r="AS3066" s="94" t="e">
        <v>#NAME?</v>
      </c>
      <c r="AT3066" s="94" t="e">
        <v>#NAME?</v>
      </c>
    </row>
    <row r="3067" customFormat="false" ht="15" hidden="false" customHeight="true" outlineLevel="0" collapsed="false">
      <c r="A3067" s="62" t="s">
        <v>13421</v>
      </c>
      <c r="B3067" s="20" t="str">
        <f aca="false">INDEX(Table2[], MATCH(L3067, Location_ID!$D$2:$D$648, 0), 1)</f>
        <v>3384a624-4e67-47f4-914e-fbff42b3168e</v>
      </c>
      <c r="C3067" s="62" t="s">
        <v>1399</v>
      </c>
      <c r="D3067" s="257" t="s">
        <v>354</v>
      </c>
      <c r="E3067" s="62" t="s">
        <v>7134</v>
      </c>
      <c r="F3067" s="62" t="s">
        <v>7135</v>
      </c>
      <c r="G3067" s="62" t="s">
        <v>7136</v>
      </c>
      <c r="H3067" s="200"/>
      <c r="I3067" s="62" t="s">
        <v>13416</v>
      </c>
      <c r="J3067" s="62" t="s">
        <v>13422</v>
      </c>
      <c r="K3067" s="62" t="s">
        <v>7124</v>
      </c>
      <c r="L3067" s="62" t="s">
        <v>2918</v>
      </c>
      <c r="M3067" s="62" t="s">
        <v>7110</v>
      </c>
      <c r="N3067" s="62" t="s">
        <v>13418</v>
      </c>
      <c r="O3067" s="62" t="s">
        <v>13419</v>
      </c>
      <c r="P3067" s="223" t="n">
        <v>44494</v>
      </c>
      <c r="Q3067" s="223" t="n">
        <v>44494</v>
      </c>
      <c r="R3067" s="62" t="n">
        <v>1</v>
      </c>
      <c r="S3067" s="62" t="s">
        <v>7130</v>
      </c>
      <c r="T3067" s="62" t="n">
        <v>244</v>
      </c>
      <c r="U3067" s="62" t="n">
        <v>177</v>
      </c>
      <c r="V3067" s="62" t="n">
        <v>311</v>
      </c>
      <c r="W3067" s="62" t="s">
        <v>13420</v>
      </c>
      <c r="X3067" s="200"/>
      <c r="Y3067" s="200"/>
      <c r="Z3067" s="200" t="n">
        <v>0</v>
      </c>
      <c r="AE3067" s="94" t="e">
        <f aca="false" t="array" ref="AE3067:AK3067">_xlfn.torow(_xlfn.unique(_xlfn._xlws.filter(cat_table[Subsector],$E3067=cat_table[Sector],"")))</f>
        <v>#NAME?</v>
      </c>
      <c r="AF3067" s="94" t="e">
        <v>#NAME?</v>
      </c>
      <c r="AG3067" s="94" t="e">
        <v>#NAME?</v>
      </c>
      <c r="AH3067" s="94" t="e">
        <v>#NAME?</v>
      </c>
      <c r="AI3067" s="94" t="e">
        <v>#NAME?</v>
      </c>
      <c r="AJ3067" s="94" t="e">
        <v>#NAME?</v>
      </c>
      <c r="AK3067" s="94" t="e">
        <v>#NAME?</v>
      </c>
      <c r="AO3067" s="94" t="e">
        <f aca="false" t="array" ref="AO3067:AT3067">_xlfn.torow(_xlfn.unique(_xlfn._xlws.filter(cat_table[Sub-subsector],($E3067=cat_table[Sector])*($F3067=cat_table[Subsector]),"")))</f>
        <v>#NAME?</v>
      </c>
      <c r="AP3067" s="94" t="e">
        <v>#NAME?</v>
      </c>
      <c r="AQ3067" s="94" t="e">
        <v>#NAME?</v>
      </c>
      <c r="AR3067" s="94" t="e">
        <v>#NAME?</v>
      </c>
      <c r="AS3067" s="94" t="e">
        <v>#NAME?</v>
      </c>
      <c r="AT3067" s="94" t="e">
        <v>#NAME?</v>
      </c>
    </row>
    <row r="3068" customFormat="false" ht="15" hidden="false" customHeight="true" outlineLevel="0" collapsed="false">
      <c r="A3068" s="62" t="s">
        <v>13423</v>
      </c>
      <c r="B3068" s="20" t="str">
        <f aca="false">INDEX(Table2[], MATCH(L3068, Location_ID!$D$2:$D$648, 0), 1)</f>
        <v>3384a624-4e67-47f4-914e-fbff42b3168e</v>
      </c>
      <c r="C3068" s="62" t="s">
        <v>1399</v>
      </c>
      <c r="D3068" s="257" t="s">
        <v>354</v>
      </c>
      <c r="E3068" s="62" t="s">
        <v>7134</v>
      </c>
      <c r="F3068" s="62" t="s">
        <v>7135</v>
      </c>
      <c r="G3068" s="62" t="s">
        <v>7136</v>
      </c>
      <c r="H3068" s="200"/>
      <c r="I3068" s="62" t="s">
        <v>13416</v>
      </c>
      <c r="J3068" s="62" t="s">
        <v>13424</v>
      </c>
      <c r="K3068" s="62" t="s">
        <v>7124</v>
      </c>
      <c r="L3068" s="62" t="s">
        <v>2918</v>
      </c>
      <c r="M3068" s="62" t="s">
        <v>7110</v>
      </c>
      <c r="N3068" s="62" t="s">
        <v>13418</v>
      </c>
      <c r="O3068" s="62" t="s">
        <v>13419</v>
      </c>
      <c r="P3068" s="223" t="n">
        <v>44502</v>
      </c>
      <c r="Q3068" s="223" t="n">
        <v>44502</v>
      </c>
      <c r="R3068" s="62" t="n">
        <v>1</v>
      </c>
      <c r="S3068" s="62" t="s">
        <v>7130</v>
      </c>
      <c r="T3068" s="62" t="n">
        <v>96</v>
      </c>
      <c r="U3068" s="62" t="n">
        <v>75</v>
      </c>
      <c r="V3068" s="62" t="n">
        <v>117</v>
      </c>
      <c r="W3068" s="62" t="s">
        <v>13420</v>
      </c>
      <c r="X3068" s="200"/>
      <c r="Y3068" s="200"/>
      <c r="Z3068" s="200" t="n">
        <v>0</v>
      </c>
      <c r="AE3068" s="94" t="e">
        <f aca="false" t="array" ref="AE3068:AK3068">_xlfn.torow(_xlfn.unique(_xlfn._xlws.filter(cat_table[Subsector],$E3068=cat_table[Sector],"")))</f>
        <v>#NAME?</v>
      </c>
      <c r="AF3068" s="94" t="e">
        <v>#NAME?</v>
      </c>
      <c r="AG3068" s="94" t="e">
        <v>#NAME?</v>
      </c>
      <c r="AH3068" s="94" t="e">
        <v>#NAME?</v>
      </c>
      <c r="AI3068" s="94" t="e">
        <v>#NAME?</v>
      </c>
      <c r="AJ3068" s="94" t="e">
        <v>#NAME?</v>
      </c>
      <c r="AK3068" s="94" t="e">
        <v>#NAME?</v>
      </c>
      <c r="AO3068" s="94" t="e">
        <f aca="false" t="array" ref="AO3068:AT3068">_xlfn.torow(_xlfn.unique(_xlfn._xlws.filter(cat_table[Sub-subsector],($E3068=cat_table[Sector])*($F3068=cat_table[Subsector]),"")))</f>
        <v>#NAME?</v>
      </c>
      <c r="AP3068" s="94" t="e">
        <v>#NAME?</v>
      </c>
      <c r="AQ3068" s="94" t="e">
        <v>#NAME?</v>
      </c>
      <c r="AR3068" s="94" t="e">
        <v>#NAME?</v>
      </c>
      <c r="AS3068" s="94" t="e">
        <v>#NAME?</v>
      </c>
      <c r="AT3068" s="94" t="e">
        <v>#NAME?</v>
      </c>
    </row>
    <row r="3069" customFormat="false" ht="15" hidden="false" customHeight="true" outlineLevel="0" collapsed="false">
      <c r="A3069" s="62" t="s">
        <v>13425</v>
      </c>
      <c r="B3069" s="20" t="str">
        <f aca="false">INDEX(Table2[], MATCH(L3069, Location_ID!$D$2:$D$648, 0), 1)</f>
        <v>3384a624-4e67-47f4-914e-fbff42b3168e</v>
      </c>
      <c r="C3069" s="62" t="s">
        <v>1399</v>
      </c>
      <c r="D3069" s="257" t="s">
        <v>354</v>
      </c>
      <c r="E3069" s="62" t="s">
        <v>7134</v>
      </c>
      <c r="F3069" s="62" t="s">
        <v>7135</v>
      </c>
      <c r="G3069" s="62" t="s">
        <v>7136</v>
      </c>
      <c r="H3069" s="200"/>
      <c r="I3069" s="62" t="s">
        <v>13416</v>
      </c>
      <c r="J3069" s="62" t="s">
        <v>13426</v>
      </c>
      <c r="K3069" s="62" t="s">
        <v>7124</v>
      </c>
      <c r="L3069" s="62" t="s">
        <v>2918</v>
      </c>
      <c r="M3069" s="62" t="s">
        <v>7110</v>
      </c>
      <c r="N3069" s="62" t="s">
        <v>13418</v>
      </c>
      <c r="O3069" s="62" t="s">
        <v>13419</v>
      </c>
      <c r="P3069" s="223" t="n">
        <v>44490</v>
      </c>
      <c r="Q3069" s="223" t="n">
        <v>44490</v>
      </c>
      <c r="R3069" s="62" t="n">
        <v>1</v>
      </c>
      <c r="S3069" s="62" t="s">
        <v>7130</v>
      </c>
      <c r="T3069" s="62" t="n">
        <v>1400</v>
      </c>
      <c r="U3069" s="62" t="n">
        <v>976</v>
      </c>
      <c r="V3069" s="62" t="n">
        <v>1824</v>
      </c>
      <c r="W3069" s="62" t="s">
        <v>13420</v>
      </c>
      <c r="X3069" s="200"/>
      <c r="Y3069" s="200"/>
      <c r="Z3069" s="200" t="n">
        <v>0</v>
      </c>
      <c r="AE3069" s="94" t="e">
        <f aca="false" t="array" ref="AE3069:AK3069">_xlfn.torow(_xlfn.unique(_xlfn._xlws.filter(cat_table[Subsector],$E3069=cat_table[Sector],"")))</f>
        <v>#NAME?</v>
      </c>
      <c r="AF3069" s="94" t="e">
        <v>#NAME?</v>
      </c>
      <c r="AG3069" s="94" t="e">
        <v>#NAME?</v>
      </c>
      <c r="AH3069" s="94" t="e">
        <v>#NAME?</v>
      </c>
      <c r="AI3069" s="94" t="e">
        <v>#NAME?</v>
      </c>
      <c r="AJ3069" s="94" t="e">
        <v>#NAME?</v>
      </c>
      <c r="AK3069" s="94" t="e">
        <v>#NAME?</v>
      </c>
      <c r="AO3069" s="94" t="e">
        <f aca="false" t="array" ref="AO3069:AT3069">_xlfn.torow(_xlfn.unique(_xlfn._xlws.filter(cat_table[Sub-subsector],($E3069=cat_table[Sector])*($F3069=cat_table[Subsector]),"")))</f>
        <v>#NAME?</v>
      </c>
      <c r="AP3069" s="94" t="e">
        <v>#NAME?</v>
      </c>
      <c r="AQ3069" s="94" t="e">
        <v>#NAME?</v>
      </c>
      <c r="AR3069" s="94" t="e">
        <v>#NAME?</v>
      </c>
      <c r="AS3069" s="94" t="e">
        <v>#NAME?</v>
      </c>
      <c r="AT3069" s="94" t="e">
        <v>#NAME?</v>
      </c>
    </row>
    <row r="3070" customFormat="false" ht="15" hidden="false" customHeight="true" outlineLevel="0" collapsed="false">
      <c r="A3070" s="62" t="s">
        <v>13427</v>
      </c>
      <c r="B3070" s="20" t="str">
        <f aca="false">INDEX(Table2[], MATCH(L3070, Location_ID!$D$2:$D$648, 0), 1)</f>
        <v>3384a624-4e67-47f4-914e-fbff42b3168e</v>
      </c>
      <c r="C3070" s="62" t="s">
        <v>1399</v>
      </c>
      <c r="D3070" s="257" t="s">
        <v>354</v>
      </c>
      <c r="E3070" s="62" t="s">
        <v>7134</v>
      </c>
      <c r="F3070" s="62" t="s">
        <v>7135</v>
      </c>
      <c r="G3070" s="62" t="s">
        <v>7136</v>
      </c>
      <c r="H3070" s="200"/>
      <c r="I3070" s="62" t="s">
        <v>13416</v>
      </c>
      <c r="J3070" s="62" t="s">
        <v>13428</v>
      </c>
      <c r="K3070" s="62" t="s">
        <v>7124</v>
      </c>
      <c r="L3070" s="62" t="s">
        <v>2918</v>
      </c>
      <c r="M3070" s="62" t="s">
        <v>7110</v>
      </c>
      <c r="N3070" s="62" t="s">
        <v>13418</v>
      </c>
      <c r="O3070" s="20" t="s">
        <v>13429</v>
      </c>
      <c r="P3070" s="223" t="n">
        <v>44313</v>
      </c>
      <c r="Q3070" s="223" t="n">
        <v>44324</v>
      </c>
      <c r="R3070" s="62" t="n">
        <v>4</v>
      </c>
      <c r="S3070" s="62" t="s">
        <v>7117</v>
      </c>
      <c r="T3070" s="62" t="n">
        <v>3483</v>
      </c>
      <c r="U3070" s="62" t="n">
        <v>2583</v>
      </c>
      <c r="V3070" s="62" t="n">
        <v>4383</v>
      </c>
      <c r="W3070" s="62" t="s">
        <v>13420</v>
      </c>
      <c r="X3070" s="200"/>
      <c r="Y3070" s="200"/>
      <c r="Z3070" s="200" t="n">
        <v>1</v>
      </c>
      <c r="AE3070" s="94" t="e">
        <f aca="false" t="array" ref="AE3070:AK3070">_xlfn.torow(_xlfn.unique(_xlfn._xlws.filter(cat_table[Subsector],$E3070=cat_table[Sector],"")))</f>
        <v>#NAME?</v>
      </c>
      <c r="AF3070" s="94" t="e">
        <v>#NAME?</v>
      </c>
      <c r="AG3070" s="94" t="e">
        <v>#NAME?</v>
      </c>
      <c r="AH3070" s="94" t="e">
        <v>#NAME?</v>
      </c>
      <c r="AI3070" s="94" t="e">
        <v>#NAME?</v>
      </c>
      <c r="AJ3070" s="94" t="e">
        <v>#NAME?</v>
      </c>
      <c r="AK3070" s="94" t="e">
        <v>#NAME?</v>
      </c>
      <c r="AO3070" s="94" t="e">
        <f aca="false" t="array" ref="AO3070:AT3070">_xlfn.torow(_xlfn.unique(_xlfn._xlws.filter(cat_table[Sub-subsector],($E3070=cat_table[Sector])*($F3070=cat_table[Subsector]),"")))</f>
        <v>#NAME?</v>
      </c>
      <c r="AP3070" s="94" t="e">
        <v>#NAME?</v>
      </c>
      <c r="AQ3070" s="94" t="e">
        <v>#NAME?</v>
      </c>
      <c r="AR3070" s="94" t="e">
        <v>#NAME?</v>
      </c>
      <c r="AS3070" s="94" t="e">
        <v>#NAME?</v>
      </c>
      <c r="AT3070" s="94" t="e">
        <v>#NAME?</v>
      </c>
    </row>
    <row r="3071" customFormat="false" ht="15" hidden="false" customHeight="true" outlineLevel="0" collapsed="false">
      <c r="A3071" s="62" t="s">
        <v>13430</v>
      </c>
      <c r="B3071" s="20" t="str">
        <f aca="false">INDEX(Table2[], MATCH(L3071, Location_ID!$D$2:$D$648, 0), 1)</f>
        <v>3384a624-4e67-47f4-914e-fbff42b3168e</v>
      </c>
      <c r="C3071" s="62" t="s">
        <v>1399</v>
      </c>
      <c r="D3071" s="257" t="s">
        <v>354</v>
      </c>
      <c r="E3071" s="62" t="s">
        <v>7134</v>
      </c>
      <c r="F3071" s="62" t="s">
        <v>7135</v>
      </c>
      <c r="G3071" s="62" t="s">
        <v>7136</v>
      </c>
      <c r="H3071" s="200"/>
      <c r="I3071" s="20" t="s">
        <v>13416</v>
      </c>
      <c r="J3071" s="20" t="s">
        <v>13431</v>
      </c>
      <c r="K3071" s="62" t="s">
        <v>7124</v>
      </c>
      <c r="L3071" s="62" t="s">
        <v>2918</v>
      </c>
      <c r="M3071" s="62" t="s">
        <v>7110</v>
      </c>
      <c r="N3071" s="62" t="s">
        <v>13418</v>
      </c>
      <c r="O3071" s="20" t="s">
        <v>13432</v>
      </c>
      <c r="P3071" s="223" t="n">
        <v>44313</v>
      </c>
      <c r="Q3071" s="223" t="n">
        <v>44324</v>
      </c>
      <c r="R3071" s="62" t="n">
        <v>10</v>
      </c>
      <c r="S3071" s="62" t="s">
        <v>7117</v>
      </c>
      <c r="T3071" s="20" t="n">
        <v>9941</v>
      </c>
      <c r="U3071" s="20" t="n">
        <v>9141</v>
      </c>
      <c r="V3071" s="20" t="n">
        <v>10741</v>
      </c>
      <c r="W3071" s="62" t="s">
        <v>13420</v>
      </c>
      <c r="X3071" s="35"/>
      <c r="Y3071" s="35"/>
      <c r="Z3071" s="200" t="n">
        <v>1</v>
      </c>
      <c r="AE3071" s="94" t="e">
        <f aca="false" t="array" ref="AE3071:AK3071">_xlfn.torow(_xlfn.unique(_xlfn._xlws.filter(cat_table[Subsector],$E3071=cat_table[Sector],"")))</f>
        <v>#NAME?</v>
      </c>
      <c r="AF3071" s="94" t="e">
        <v>#NAME?</v>
      </c>
      <c r="AG3071" s="94" t="e">
        <v>#NAME?</v>
      </c>
      <c r="AH3071" s="94" t="e">
        <v>#NAME?</v>
      </c>
      <c r="AI3071" s="94" t="e">
        <v>#NAME?</v>
      </c>
      <c r="AJ3071" s="94" t="e">
        <v>#NAME?</v>
      </c>
      <c r="AK3071" s="94" t="e">
        <v>#NAME?</v>
      </c>
      <c r="AO3071" s="94" t="e">
        <f aca="false" t="array" ref="AO3071:AT3071">_xlfn.torow(_xlfn.unique(_xlfn._xlws.filter(cat_table[Sub-subsector],($E3071=cat_table[Sector])*($F3071=cat_table[Subsector]),"")))</f>
        <v>#NAME?</v>
      </c>
      <c r="AP3071" s="94" t="e">
        <v>#NAME?</v>
      </c>
      <c r="AQ3071" s="94" t="e">
        <v>#NAME?</v>
      </c>
      <c r="AR3071" s="94" t="e">
        <v>#NAME?</v>
      </c>
      <c r="AS3071" s="94" t="e">
        <v>#NAME?</v>
      </c>
      <c r="AT3071" s="94" t="e">
        <v>#NAME?</v>
      </c>
    </row>
    <row r="3072" customFormat="false" ht="15" hidden="false" customHeight="true" outlineLevel="0" collapsed="false">
      <c r="A3072" s="62" t="s">
        <v>13433</v>
      </c>
      <c r="B3072" s="20" t="str">
        <f aca="false">INDEX(Table2[], MATCH(L3072, Location_ID!$D$2:$D$648, 0), 1)</f>
        <v>3384a624-4e67-47f4-914e-fbff42b3168e</v>
      </c>
      <c r="C3072" s="62" t="s">
        <v>1399</v>
      </c>
      <c r="D3072" s="257" t="s">
        <v>354</v>
      </c>
      <c r="E3072" s="62" t="s">
        <v>7134</v>
      </c>
      <c r="F3072" s="62" t="s">
        <v>7135</v>
      </c>
      <c r="G3072" s="62" t="s">
        <v>7136</v>
      </c>
      <c r="H3072" s="200"/>
      <c r="I3072" s="20" t="s">
        <v>13416</v>
      </c>
      <c r="J3072" s="20" t="s">
        <v>13434</v>
      </c>
      <c r="K3072" s="62" t="s">
        <v>7124</v>
      </c>
      <c r="L3072" s="62" t="s">
        <v>2918</v>
      </c>
      <c r="M3072" s="62" t="s">
        <v>7110</v>
      </c>
      <c r="N3072" s="62" t="s">
        <v>13418</v>
      </c>
      <c r="O3072" s="20" t="s">
        <v>13429</v>
      </c>
      <c r="P3072" s="201" t="n">
        <v>44488</v>
      </c>
      <c r="Q3072" s="201" t="n">
        <v>44324</v>
      </c>
      <c r="R3072" s="20" t="n">
        <v>38</v>
      </c>
      <c r="S3072" s="20" t="s">
        <v>7117</v>
      </c>
      <c r="T3072" s="20" t="n">
        <v>21660</v>
      </c>
      <c r="U3072" s="20" t="n">
        <v>13860</v>
      </c>
      <c r="V3072" s="20" t="n">
        <v>29460</v>
      </c>
      <c r="W3072" s="62" t="s">
        <v>13420</v>
      </c>
      <c r="X3072" s="35"/>
      <c r="Y3072" s="35"/>
      <c r="Z3072" s="200" t="n">
        <v>1</v>
      </c>
      <c r="AE3072" s="94" t="e">
        <f aca="false" t="array" ref="AE3072:AK3072">_xlfn.torow(_xlfn.unique(_xlfn._xlws.filter(cat_table[Subsector],$E3072=cat_table[Sector],"")))</f>
        <v>#NAME?</v>
      </c>
      <c r="AF3072" s="94" t="e">
        <v>#NAME?</v>
      </c>
      <c r="AG3072" s="94" t="e">
        <v>#NAME?</v>
      </c>
      <c r="AH3072" s="94" t="e">
        <v>#NAME?</v>
      </c>
      <c r="AI3072" s="94" t="e">
        <v>#NAME?</v>
      </c>
      <c r="AJ3072" s="94" t="e">
        <v>#NAME?</v>
      </c>
      <c r="AK3072" s="94" t="e">
        <v>#NAME?</v>
      </c>
      <c r="AO3072" s="94" t="e">
        <f aca="false" t="array" ref="AO3072:AT3072">_xlfn.torow(_xlfn.unique(_xlfn._xlws.filter(cat_table[Sub-subsector],($E3072=cat_table[Sector])*($F3072=cat_table[Subsector]),"")))</f>
        <v>#NAME?</v>
      </c>
      <c r="AP3072" s="94" t="e">
        <v>#NAME?</v>
      </c>
      <c r="AQ3072" s="94" t="e">
        <v>#NAME?</v>
      </c>
      <c r="AR3072" s="94" t="e">
        <v>#NAME?</v>
      </c>
      <c r="AS3072" s="94" t="e">
        <v>#NAME?</v>
      </c>
      <c r="AT3072" s="94" t="e">
        <v>#NAME?</v>
      </c>
    </row>
    <row r="3073" customFormat="false" ht="15" hidden="false" customHeight="true" outlineLevel="0" collapsed="false">
      <c r="A3073" s="129" t="s">
        <v>13435</v>
      </c>
      <c r="B3073" s="20" t="str">
        <f aca="false">INDEX(Table2[], MATCH(L3073, Location_ID!$D$2:$D$648, 0), 1)</f>
        <v>3384a624-4e67-47f4-914e-fbff42b3168e</v>
      </c>
      <c r="C3073" s="129" t="s">
        <v>1399</v>
      </c>
      <c r="D3073" s="249" t="s">
        <v>354</v>
      </c>
      <c r="E3073" s="125" t="s">
        <v>7134</v>
      </c>
      <c r="F3073" s="125" t="s">
        <v>7135</v>
      </c>
      <c r="G3073" s="125" t="s">
        <v>7136</v>
      </c>
      <c r="H3073" s="125"/>
      <c r="I3073" s="165" t="s">
        <v>13416</v>
      </c>
      <c r="J3073" s="165" t="s">
        <v>13436</v>
      </c>
      <c r="K3073" s="125" t="s">
        <v>7124</v>
      </c>
      <c r="L3073" s="129" t="s">
        <v>2918</v>
      </c>
      <c r="M3073" s="125" t="s">
        <v>7110</v>
      </c>
      <c r="N3073" s="129" t="s">
        <v>13418</v>
      </c>
      <c r="O3073" s="165" t="s">
        <v>13432</v>
      </c>
      <c r="P3073" s="191" t="n">
        <v>44488</v>
      </c>
      <c r="Q3073" s="191" t="n">
        <v>44324</v>
      </c>
      <c r="R3073" s="165" t="n">
        <v>16</v>
      </c>
      <c r="S3073" s="165" t="s">
        <v>7117</v>
      </c>
      <c r="T3073" s="165" t="n">
        <v>9893</v>
      </c>
      <c r="U3073" s="165" t="n">
        <v>7693</v>
      </c>
      <c r="V3073" s="165" t="n">
        <v>12093</v>
      </c>
      <c r="W3073" s="129" t="s">
        <v>13420</v>
      </c>
      <c r="X3073" s="165"/>
      <c r="Y3073" s="192"/>
      <c r="Z3073" s="129" t="n">
        <v>1</v>
      </c>
      <c r="AE3073" s="94" t="e">
        <f aca="false" t="array" ref="AE3073:AK3073">_xlfn.torow(_xlfn.unique(_xlfn._xlws.filter(cat_table[Subsector],$E3073=cat_table[Sector],"")))</f>
        <v>#NAME?</v>
      </c>
      <c r="AF3073" s="94" t="e">
        <v>#NAME?</v>
      </c>
      <c r="AG3073" s="94" t="e">
        <v>#NAME?</v>
      </c>
      <c r="AH3073" s="94" t="e">
        <v>#NAME?</v>
      </c>
      <c r="AI3073" s="94" t="e">
        <v>#NAME?</v>
      </c>
      <c r="AJ3073" s="94" t="e">
        <v>#NAME?</v>
      </c>
      <c r="AK3073" s="94" t="e">
        <v>#NAME?</v>
      </c>
      <c r="AO3073" s="94" t="e">
        <f aca="false" t="array" ref="AO3073:AT3073">_xlfn.torow(_xlfn.unique(_xlfn._xlws.filter(cat_table[Sub-subsector],($E3073=cat_table[Sector])*($F3073=cat_table[Subsector]),"")))</f>
        <v>#NAME?</v>
      </c>
      <c r="AP3073" s="94" t="e">
        <v>#NAME?</v>
      </c>
      <c r="AQ3073" s="94" t="e">
        <v>#NAME?</v>
      </c>
      <c r="AR3073" s="94" t="e">
        <v>#NAME?</v>
      </c>
      <c r="AS3073" s="94" t="e">
        <v>#NAME?</v>
      </c>
      <c r="AT3073" s="94" t="e">
        <v>#NAME?</v>
      </c>
    </row>
    <row r="3074" customFormat="false" ht="15" hidden="false" customHeight="true" outlineLevel="0" collapsed="false">
      <c r="A3074" s="194" t="s">
        <v>13437</v>
      </c>
      <c r="B3074" s="20" t="str">
        <f aca="false">INDEX(Table2[], MATCH(L3074, Location_ID!$D$2:$D$648, 0), 1)</f>
        <v>4c082d4b-baea-4b3d-92cf-eb2072ae73c6</v>
      </c>
      <c r="C3074" s="193" t="s">
        <v>1404</v>
      </c>
      <c r="D3074" s="289" t="s">
        <v>354</v>
      </c>
      <c r="E3074" s="193" t="s">
        <v>7134</v>
      </c>
      <c r="F3074" s="193" t="s">
        <v>7135</v>
      </c>
      <c r="G3074" s="193"/>
      <c r="H3074" s="196"/>
      <c r="I3074" s="193" t="s">
        <v>13438</v>
      </c>
      <c r="J3074" s="193" t="s">
        <v>13439</v>
      </c>
      <c r="K3074" s="193" t="s">
        <v>7124</v>
      </c>
      <c r="L3074" s="193" t="s">
        <v>1780</v>
      </c>
      <c r="M3074" s="193" t="s">
        <v>7131</v>
      </c>
      <c r="N3074" s="193" t="s">
        <v>13440</v>
      </c>
      <c r="O3074" s="193" t="s">
        <v>13441</v>
      </c>
      <c r="P3074" s="219" t="n">
        <v>44197</v>
      </c>
      <c r="Q3074" s="219" t="n">
        <v>44561</v>
      </c>
      <c r="R3074" s="193"/>
      <c r="S3074" s="193" t="s">
        <v>7117</v>
      </c>
      <c r="T3074" s="193" t="n">
        <v>15.7</v>
      </c>
      <c r="U3074" s="193" t="n">
        <v>14</v>
      </c>
      <c r="V3074" s="193" t="n">
        <v>18</v>
      </c>
      <c r="W3074" s="193" t="s">
        <v>11461</v>
      </c>
      <c r="X3074" s="196"/>
      <c r="Y3074" s="196"/>
      <c r="Z3074" s="196" t="n">
        <v>1</v>
      </c>
      <c r="AE3074" s="94" t="e">
        <f aca="false" t="array" ref="AE3074:AK3074">_xlfn.torow(_xlfn.unique(_xlfn._xlws.filter(cat_table[Subsector],$E3074=cat_table[Sector],"")))</f>
        <v>#NAME?</v>
      </c>
      <c r="AF3074" s="94" t="e">
        <v>#NAME?</v>
      </c>
      <c r="AG3074" s="94" t="e">
        <v>#NAME?</v>
      </c>
      <c r="AH3074" s="94" t="e">
        <v>#NAME?</v>
      </c>
      <c r="AI3074" s="94" t="e">
        <v>#NAME?</v>
      </c>
      <c r="AJ3074" s="94" t="e">
        <v>#NAME?</v>
      </c>
      <c r="AK3074" s="94" t="e">
        <v>#NAME?</v>
      </c>
      <c r="AO3074" s="94" t="e">
        <f aca="false" t="array" ref="AO3074:AT3074">_xlfn.torow(_xlfn.unique(_xlfn._xlws.filter(cat_table[Sub-subsector],($E3074=cat_table[Sector])*($F3074=cat_table[Subsector]),"")))</f>
        <v>#NAME?</v>
      </c>
      <c r="AP3074" s="94" t="e">
        <v>#NAME?</v>
      </c>
      <c r="AQ3074" s="94" t="e">
        <v>#NAME?</v>
      </c>
      <c r="AR3074" s="94" t="e">
        <v>#NAME?</v>
      </c>
      <c r="AS3074" s="94" t="e">
        <v>#NAME?</v>
      </c>
      <c r="AT3074" s="94" t="e">
        <v>#NAME?</v>
      </c>
    </row>
    <row r="3075" customFormat="false" ht="15" hidden="false" customHeight="true" outlineLevel="0" collapsed="false">
      <c r="A3075" s="194" t="s">
        <v>13442</v>
      </c>
      <c r="B3075" s="20" t="str">
        <f aca="false">INDEX(Table2[], MATCH(L3075, Location_ID!$D$2:$D$648, 0), 1)</f>
        <v>46f446eb-a58b-4100-a43f-f27e135a28bd</v>
      </c>
      <c r="C3075" s="193" t="s">
        <v>1404</v>
      </c>
      <c r="D3075" s="289" t="s">
        <v>354</v>
      </c>
      <c r="E3075" s="193" t="s">
        <v>7134</v>
      </c>
      <c r="F3075" s="193" t="s">
        <v>7135</v>
      </c>
      <c r="G3075" s="193"/>
      <c r="H3075" s="196"/>
      <c r="I3075" s="193" t="s">
        <v>13438</v>
      </c>
      <c r="J3075" s="193" t="s">
        <v>1770</v>
      </c>
      <c r="K3075" s="193" t="s">
        <v>7124</v>
      </c>
      <c r="L3075" s="193" t="s">
        <v>1770</v>
      </c>
      <c r="M3075" s="193" t="s">
        <v>7131</v>
      </c>
      <c r="N3075" s="193" t="s">
        <v>13443</v>
      </c>
      <c r="O3075" s="193" t="s">
        <v>13444</v>
      </c>
      <c r="P3075" s="219" t="n">
        <v>44197</v>
      </c>
      <c r="Q3075" s="219" t="n">
        <v>44561</v>
      </c>
      <c r="R3075" s="193"/>
      <c r="S3075" s="193" t="s">
        <v>7117</v>
      </c>
      <c r="T3075" s="193" t="n">
        <v>3.6</v>
      </c>
      <c r="U3075" s="193" t="n">
        <v>2.8</v>
      </c>
      <c r="V3075" s="193" t="n">
        <v>4.8</v>
      </c>
      <c r="W3075" s="193" t="s">
        <v>11461</v>
      </c>
      <c r="X3075" s="196"/>
      <c r="Y3075" s="196"/>
      <c r="Z3075" s="196" t="n">
        <v>1</v>
      </c>
      <c r="AE3075" s="94" t="e">
        <f aca="false" t="array" ref="AE3075:AK3075">_xlfn.torow(_xlfn.unique(_xlfn._xlws.filter(cat_table[Subsector],$E3075=cat_table[Sector],"")))</f>
        <v>#NAME?</v>
      </c>
      <c r="AF3075" s="94" t="e">
        <v>#NAME?</v>
      </c>
      <c r="AG3075" s="94" t="e">
        <v>#NAME?</v>
      </c>
      <c r="AH3075" s="94" t="e">
        <v>#NAME?</v>
      </c>
      <c r="AI3075" s="94" t="e">
        <v>#NAME?</v>
      </c>
      <c r="AJ3075" s="94" t="e">
        <v>#NAME?</v>
      </c>
      <c r="AK3075" s="94" t="e">
        <v>#NAME?</v>
      </c>
      <c r="AO3075" s="94" t="e">
        <f aca="false" t="array" ref="AO3075:AT3075">_xlfn.torow(_xlfn.unique(_xlfn._xlws.filter(cat_table[Sub-subsector],($E3075=cat_table[Sector])*($F3075=cat_table[Subsector]),"")))</f>
        <v>#NAME?</v>
      </c>
      <c r="AP3075" s="94" t="e">
        <v>#NAME?</v>
      </c>
      <c r="AQ3075" s="94" t="e">
        <v>#NAME?</v>
      </c>
      <c r="AR3075" s="94" t="e">
        <v>#NAME?</v>
      </c>
      <c r="AS3075" s="94" t="e">
        <v>#NAME?</v>
      </c>
      <c r="AT3075" s="94" t="e">
        <v>#NAME?</v>
      </c>
    </row>
    <row r="3076" customFormat="false" ht="15" hidden="false" customHeight="true" outlineLevel="0" collapsed="false">
      <c r="A3076" s="194" t="s">
        <v>13445</v>
      </c>
      <c r="B3076" s="20" t="str">
        <f aca="false">INDEX(Table2[], MATCH(L3076, Location_ID!$D$2:$D$648, 0), 1)</f>
        <v>71ec89bd-c1f6-4f87-a871-1521153da716</v>
      </c>
      <c r="C3076" s="193" t="s">
        <v>1404</v>
      </c>
      <c r="D3076" s="289" t="s">
        <v>354</v>
      </c>
      <c r="E3076" s="193" t="s">
        <v>7134</v>
      </c>
      <c r="F3076" s="193" t="s">
        <v>7135</v>
      </c>
      <c r="G3076" s="193"/>
      <c r="H3076" s="196"/>
      <c r="I3076" s="193" t="s">
        <v>13438</v>
      </c>
      <c r="J3076" s="193" t="s">
        <v>1900</v>
      </c>
      <c r="K3076" s="193" t="s">
        <v>7124</v>
      </c>
      <c r="L3076" s="193" t="s">
        <v>1900</v>
      </c>
      <c r="M3076" s="193" t="s">
        <v>7131</v>
      </c>
      <c r="N3076" s="193" t="s">
        <v>13446</v>
      </c>
      <c r="O3076" s="193" t="s">
        <v>13444</v>
      </c>
      <c r="P3076" s="219" t="n">
        <v>44197</v>
      </c>
      <c r="Q3076" s="219" t="n">
        <v>44561</v>
      </c>
      <c r="R3076" s="193"/>
      <c r="S3076" s="193" t="s">
        <v>7117</v>
      </c>
      <c r="T3076" s="193" t="n">
        <v>2.3</v>
      </c>
      <c r="U3076" s="193" t="n">
        <v>1.7</v>
      </c>
      <c r="V3076" s="193" t="n">
        <v>3.1</v>
      </c>
      <c r="W3076" s="193" t="s">
        <v>11461</v>
      </c>
      <c r="X3076" s="196"/>
      <c r="Y3076" s="196"/>
      <c r="Z3076" s="196" t="n">
        <v>1</v>
      </c>
      <c r="AE3076" s="94" t="e">
        <f aca="false" t="array" ref="AE3076:AK3076">_xlfn.torow(_xlfn.unique(_xlfn._xlws.filter(cat_table[Subsector],$E3076=cat_table[Sector],"")))</f>
        <v>#NAME?</v>
      </c>
      <c r="AF3076" s="94" t="e">
        <v>#NAME?</v>
      </c>
      <c r="AG3076" s="94" t="e">
        <v>#NAME?</v>
      </c>
      <c r="AH3076" s="94" t="e">
        <v>#NAME?</v>
      </c>
      <c r="AI3076" s="94" t="e">
        <v>#NAME?</v>
      </c>
      <c r="AJ3076" s="94" t="e">
        <v>#NAME?</v>
      </c>
      <c r="AK3076" s="94" t="e">
        <v>#NAME?</v>
      </c>
      <c r="AO3076" s="94" t="e">
        <f aca="false" t="array" ref="AO3076:AT3076">_xlfn.torow(_xlfn.unique(_xlfn._xlws.filter(cat_table[Sub-subsector],($E3076=cat_table[Sector])*($F3076=cat_table[Subsector]),"")))</f>
        <v>#NAME?</v>
      </c>
      <c r="AP3076" s="94" t="e">
        <v>#NAME?</v>
      </c>
      <c r="AQ3076" s="94" t="e">
        <v>#NAME?</v>
      </c>
      <c r="AR3076" s="94" t="e">
        <v>#NAME?</v>
      </c>
      <c r="AS3076" s="94" t="e">
        <v>#NAME?</v>
      </c>
      <c r="AT3076" s="94" t="e">
        <v>#NAME?</v>
      </c>
    </row>
    <row r="3077" customFormat="false" ht="15" hidden="false" customHeight="true" outlineLevel="0" collapsed="false">
      <c r="A3077" s="194" t="s">
        <v>13447</v>
      </c>
      <c r="B3077" s="20" t="str">
        <f aca="false">INDEX(Table2[], MATCH(L3077, Location_ID!$D$2:$D$648, 0), 1)</f>
        <v>15de2eae-9654-445e-ac83-a0022295d3e9</v>
      </c>
      <c r="C3077" s="193" t="s">
        <v>1404</v>
      </c>
      <c r="D3077" s="289" t="s">
        <v>354</v>
      </c>
      <c r="E3077" s="193" t="s">
        <v>7134</v>
      </c>
      <c r="F3077" s="193" t="s">
        <v>7135</v>
      </c>
      <c r="G3077" s="193"/>
      <c r="H3077" s="196"/>
      <c r="I3077" s="193" t="s">
        <v>13438</v>
      </c>
      <c r="J3077" s="193" t="s">
        <v>2920</v>
      </c>
      <c r="K3077" s="193" t="s">
        <v>7124</v>
      </c>
      <c r="L3077" s="193" t="s">
        <v>2920</v>
      </c>
      <c r="M3077" s="193" t="s">
        <v>7131</v>
      </c>
      <c r="N3077" s="193" t="s">
        <v>13448</v>
      </c>
      <c r="O3077" s="193" t="s">
        <v>13444</v>
      </c>
      <c r="P3077" s="219" t="n">
        <v>44197</v>
      </c>
      <c r="Q3077" s="219" t="n">
        <v>44561</v>
      </c>
      <c r="R3077" s="193"/>
      <c r="S3077" s="193" t="s">
        <v>7117</v>
      </c>
      <c r="T3077" s="193" t="n">
        <v>1.4</v>
      </c>
      <c r="U3077" s="193" t="n">
        <v>1</v>
      </c>
      <c r="V3077" s="193" t="n">
        <v>2</v>
      </c>
      <c r="W3077" s="193" t="s">
        <v>11461</v>
      </c>
      <c r="X3077" s="196"/>
      <c r="Y3077" s="196"/>
      <c r="Z3077" s="196" t="n">
        <v>1</v>
      </c>
      <c r="AE3077" s="94" t="e">
        <f aca="false" t="array" ref="AE3077:AK3077">_xlfn.torow(_xlfn.unique(_xlfn._xlws.filter(cat_table[Subsector],$E3077=cat_table[Sector],"")))</f>
        <v>#NAME?</v>
      </c>
      <c r="AF3077" s="94" t="e">
        <v>#NAME?</v>
      </c>
      <c r="AG3077" s="94" t="e">
        <v>#NAME?</v>
      </c>
      <c r="AH3077" s="94" t="e">
        <v>#NAME?</v>
      </c>
      <c r="AI3077" s="94" t="e">
        <v>#NAME?</v>
      </c>
      <c r="AJ3077" s="94" t="e">
        <v>#NAME?</v>
      </c>
      <c r="AK3077" s="94" t="e">
        <v>#NAME?</v>
      </c>
      <c r="AO3077" s="94" t="e">
        <f aca="false" t="array" ref="AO3077:AT3077">_xlfn.torow(_xlfn.unique(_xlfn._xlws.filter(cat_table[Sub-subsector],($E3077=cat_table[Sector])*($F3077=cat_table[Subsector]),"")))</f>
        <v>#NAME?</v>
      </c>
      <c r="AP3077" s="94" t="e">
        <v>#NAME?</v>
      </c>
      <c r="AQ3077" s="94" t="e">
        <v>#NAME?</v>
      </c>
      <c r="AR3077" s="94" t="e">
        <v>#NAME?</v>
      </c>
      <c r="AS3077" s="94" t="e">
        <v>#NAME?</v>
      </c>
      <c r="AT3077" s="94" t="e">
        <v>#NAME?</v>
      </c>
    </row>
    <row r="3078" customFormat="false" ht="15" hidden="false" customHeight="true" outlineLevel="0" collapsed="false">
      <c r="A3078" s="194" t="s">
        <v>13449</v>
      </c>
      <c r="B3078" s="20" t="str">
        <f aca="false">INDEX(Table2[], MATCH(L3078, Location_ID!$D$2:$D$648, 0), 1)</f>
        <v>74369636-b3f4-4488-b368-3f4e59b7c716</v>
      </c>
      <c r="C3078" s="193" t="s">
        <v>1404</v>
      </c>
      <c r="D3078" s="289" t="s">
        <v>354</v>
      </c>
      <c r="E3078" s="193" t="s">
        <v>7134</v>
      </c>
      <c r="F3078" s="193" t="s">
        <v>7135</v>
      </c>
      <c r="G3078" s="193"/>
      <c r="H3078" s="196"/>
      <c r="I3078" s="193" t="s">
        <v>13438</v>
      </c>
      <c r="J3078" s="193" t="s">
        <v>2922</v>
      </c>
      <c r="K3078" s="193" t="s">
        <v>7124</v>
      </c>
      <c r="L3078" s="193" t="s">
        <v>2922</v>
      </c>
      <c r="M3078" s="193" t="s">
        <v>7131</v>
      </c>
      <c r="N3078" s="193" t="s">
        <v>13450</v>
      </c>
      <c r="O3078" s="193" t="s">
        <v>13444</v>
      </c>
      <c r="P3078" s="219" t="n">
        <v>44197</v>
      </c>
      <c r="Q3078" s="219" t="n">
        <v>44561</v>
      </c>
      <c r="R3078" s="193"/>
      <c r="S3078" s="193" t="s">
        <v>7117</v>
      </c>
      <c r="T3078" s="193" t="n">
        <v>1.3</v>
      </c>
      <c r="U3078" s="193" t="n">
        <v>0.9</v>
      </c>
      <c r="V3078" s="193" t="n">
        <v>1.9</v>
      </c>
      <c r="W3078" s="193" t="s">
        <v>11461</v>
      </c>
      <c r="X3078" s="196"/>
      <c r="Y3078" s="196"/>
      <c r="Z3078" s="196" t="n">
        <v>1</v>
      </c>
      <c r="AE3078" s="94" t="e">
        <f aca="false" t="array" ref="AE3078:AK3078">_xlfn.torow(_xlfn.unique(_xlfn._xlws.filter(cat_table[Subsector],$E3078=cat_table[Sector],"")))</f>
        <v>#NAME?</v>
      </c>
      <c r="AF3078" s="94" t="e">
        <v>#NAME?</v>
      </c>
      <c r="AG3078" s="94" t="e">
        <v>#NAME?</v>
      </c>
      <c r="AH3078" s="94" t="e">
        <v>#NAME?</v>
      </c>
      <c r="AI3078" s="94" t="e">
        <v>#NAME?</v>
      </c>
      <c r="AJ3078" s="94" t="e">
        <v>#NAME?</v>
      </c>
      <c r="AK3078" s="94" t="e">
        <v>#NAME?</v>
      </c>
      <c r="AO3078" s="94" t="e">
        <f aca="false" t="array" ref="AO3078:AT3078">_xlfn.torow(_xlfn.unique(_xlfn._xlws.filter(cat_table[Sub-subsector],($E3078=cat_table[Sector])*($F3078=cat_table[Subsector]),"")))</f>
        <v>#NAME?</v>
      </c>
      <c r="AP3078" s="94" t="e">
        <v>#NAME?</v>
      </c>
      <c r="AQ3078" s="94" t="e">
        <v>#NAME?</v>
      </c>
      <c r="AR3078" s="94" t="e">
        <v>#NAME?</v>
      </c>
      <c r="AS3078" s="94" t="e">
        <v>#NAME?</v>
      </c>
      <c r="AT3078" s="94" t="e">
        <v>#NAME?</v>
      </c>
    </row>
    <row r="3079" customFormat="false" ht="15" hidden="false" customHeight="true" outlineLevel="0" collapsed="false">
      <c r="A3079" s="194" t="s">
        <v>13451</v>
      </c>
      <c r="B3079" s="20" t="str">
        <f aca="false">INDEX(Table2[], MATCH(L3079, Location_ID!$D$2:$D$648, 0), 1)</f>
        <v>7d57d01a-0d58-4894-aed2-1c779e75c126</v>
      </c>
      <c r="C3079" s="193" t="s">
        <v>1404</v>
      </c>
      <c r="D3079" s="289" t="s">
        <v>354</v>
      </c>
      <c r="E3079" s="193" t="s">
        <v>7134</v>
      </c>
      <c r="F3079" s="193" t="s">
        <v>7135</v>
      </c>
      <c r="G3079" s="193"/>
      <c r="H3079" s="196"/>
      <c r="I3079" s="193" t="s">
        <v>13438</v>
      </c>
      <c r="J3079" s="193" t="s">
        <v>2924</v>
      </c>
      <c r="K3079" s="193" t="s">
        <v>7124</v>
      </c>
      <c r="L3079" s="193" t="s">
        <v>2924</v>
      </c>
      <c r="M3079" s="193" t="s">
        <v>7131</v>
      </c>
      <c r="N3079" s="193" t="s">
        <v>13452</v>
      </c>
      <c r="O3079" s="193" t="s">
        <v>13444</v>
      </c>
      <c r="P3079" s="219" t="n">
        <v>44197</v>
      </c>
      <c r="Q3079" s="219" t="n">
        <v>44561</v>
      </c>
      <c r="R3079" s="193"/>
      <c r="S3079" s="193" t="s">
        <v>7117</v>
      </c>
      <c r="T3079" s="193" t="n">
        <v>0.3</v>
      </c>
      <c r="U3079" s="193" t="n">
        <v>0.2</v>
      </c>
      <c r="V3079" s="193" t="n">
        <v>0.5</v>
      </c>
      <c r="W3079" s="193" t="s">
        <v>11461</v>
      </c>
      <c r="X3079" s="196"/>
      <c r="Y3079" s="196"/>
      <c r="Z3079" s="196" t="n">
        <v>1</v>
      </c>
      <c r="AE3079" s="94" t="e">
        <f aca="false" t="array" ref="AE3079:AK3079">_xlfn.torow(_xlfn.unique(_xlfn._xlws.filter(cat_table[Subsector],$E3079=cat_table[Sector],"")))</f>
        <v>#NAME?</v>
      </c>
      <c r="AF3079" s="94" t="e">
        <v>#NAME?</v>
      </c>
      <c r="AG3079" s="94" t="e">
        <v>#NAME?</v>
      </c>
      <c r="AH3079" s="94" t="e">
        <v>#NAME?</v>
      </c>
      <c r="AI3079" s="94" t="e">
        <v>#NAME?</v>
      </c>
      <c r="AJ3079" s="94" t="e">
        <v>#NAME?</v>
      </c>
      <c r="AK3079" s="94" t="e">
        <v>#NAME?</v>
      </c>
      <c r="AO3079" s="94" t="e">
        <f aca="false" t="array" ref="AO3079:AT3079">_xlfn.torow(_xlfn.unique(_xlfn._xlws.filter(cat_table[Sub-subsector],($E3079=cat_table[Sector])*($F3079=cat_table[Subsector]),"")))</f>
        <v>#NAME?</v>
      </c>
      <c r="AP3079" s="94" t="e">
        <v>#NAME?</v>
      </c>
      <c r="AQ3079" s="94" t="e">
        <v>#NAME?</v>
      </c>
      <c r="AR3079" s="94" t="e">
        <v>#NAME?</v>
      </c>
      <c r="AS3079" s="94" t="e">
        <v>#NAME?</v>
      </c>
      <c r="AT3079" s="94" t="e">
        <v>#NAME?</v>
      </c>
    </row>
    <row r="3080" customFormat="false" ht="15" hidden="false" customHeight="true" outlineLevel="0" collapsed="false">
      <c r="A3080" s="194" t="s">
        <v>13453</v>
      </c>
      <c r="B3080" s="20" t="str">
        <f aca="false">INDEX(Table2[], MATCH(L3080, Location_ID!$D$2:$D$648, 0), 1)</f>
        <v>babaa72e-ea2c-46c7-86da-a4dff7df66f9</v>
      </c>
      <c r="C3080" s="193" t="s">
        <v>1404</v>
      </c>
      <c r="D3080" s="289" t="s">
        <v>354</v>
      </c>
      <c r="E3080" s="193" t="s">
        <v>7134</v>
      </c>
      <c r="F3080" s="193" t="s">
        <v>7135</v>
      </c>
      <c r="G3080" s="193"/>
      <c r="H3080" s="196"/>
      <c r="I3080" s="193" t="s">
        <v>13438</v>
      </c>
      <c r="J3080" s="193" t="s">
        <v>2926</v>
      </c>
      <c r="K3080" s="193" t="s">
        <v>7124</v>
      </c>
      <c r="L3080" s="193" t="s">
        <v>2926</v>
      </c>
      <c r="M3080" s="193" t="s">
        <v>7131</v>
      </c>
      <c r="N3080" s="193" t="s">
        <v>13454</v>
      </c>
      <c r="O3080" s="193" t="s">
        <v>13444</v>
      </c>
      <c r="P3080" s="219" t="n">
        <v>44197</v>
      </c>
      <c r="Q3080" s="219" t="n">
        <v>44561</v>
      </c>
      <c r="R3080" s="193"/>
      <c r="S3080" s="193" t="s">
        <v>7117</v>
      </c>
      <c r="T3080" s="193" t="n">
        <v>0.2</v>
      </c>
      <c r="U3080" s="193" t="n">
        <v>0.1</v>
      </c>
      <c r="V3080" s="193" t="n">
        <v>0.3</v>
      </c>
      <c r="W3080" s="193" t="s">
        <v>11461</v>
      </c>
      <c r="X3080" s="196"/>
      <c r="Y3080" s="196"/>
      <c r="Z3080" s="196" t="n">
        <v>1</v>
      </c>
      <c r="AE3080" s="94" t="e">
        <f aca="false" t="array" ref="AE3080:AK3080">_xlfn.torow(_xlfn.unique(_xlfn._xlws.filter(cat_table[Subsector],$E3080=cat_table[Sector],"")))</f>
        <v>#NAME?</v>
      </c>
      <c r="AF3080" s="94" t="e">
        <v>#NAME?</v>
      </c>
      <c r="AG3080" s="94" t="e">
        <v>#NAME?</v>
      </c>
      <c r="AH3080" s="94" t="e">
        <v>#NAME?</v>
      </c>
      <c r="AI3080" s="94" t="e">
        <v>#NAME?</v>
      </c>
      <c r="AJ3080" s="94" t="e">
        <v>#NAME?</v>
      </c>
      <c r="AK3080" s="94" t="e">
        <v>#NAME?</v>
      </c>
      <c r="AO3080" s="94" t="e">
        <f aca="false" t="array" ref="AO3080:AT3080">_xlfn.torow(_xlfn.unique(_xlfn._xlws.filter(cat_table[Sub-subsector],($E3080=cat_table[Sector])*($F3080=cat_table[Subsector]),"")))</f>
        <v>#NAME?</v>
      </c>
      <c r="AP3080" s="94" t="e">
        <v>#NAME?</v>
      </c>
      <c r="AQ3080" s="94" t="e">
        <v>#NAME?</v>
      </c>
      <c r="AR3080" s="94" t="e">
        <v>#NAME?</v>
      </c>
      <c r="AS3080" s="94" t="e">
        <v>#NAME?</v>
      </c>
      <c r="AT3080" s="94" t="e">
        <v>#NAME?</v>
      </c>
    </row>
    <row r="3081" customFormat="false" ht="15" hidden="false" customHeight="true" outlineLevel="0" collapsed="false">
      <c r="A3081" s="194" t="s">
        <v>13455</v>
      </c>
      <c r="B3081" s="20" t="str">
        <f aca="false">INDEX(Table2[], MATCH(L3081, Location_ID!$D$2:$D$648, 0), 1)</f>
        <v>15ffbbe6-a8c5-499c-94da-d4e100a90ccd</v>
      </c>
      <c r="C3081" s="193" t="s">
        <v>1404</v>
      </c>
      <c r="D3081" s="289" t="s">
        <v>354</v>
      </c>
      <c r="E3081" s="193" t="s">
        <v>7134</v>
      </c>
      <c r="F3081" s="193" t="s">
        <v>7135</v>
      </c>
      <c r="G3081" s="193"/>
      <c r="H3081" s="196"/>
      <c r="I3081" s="193" t="s">
        <v>13438</v>
      </c>
      <c r="J3081" s="193" t="s">
        <v>2928</v>
      </c>
      <c r="K3081" s="193" t="s">
        <v>7124</v>
      </c>
      <c r="L3081" s="193" t="s">
        <v>2928</v>
      </c>
      <c r="M3081" s="193" t="s">
        <v>7131</v>
      </c>
      <c r="N3081" s="193" t="s">
        <v>13456</v>
      </c>
      <c r="O3081" s="193" t="s">
        <v>13444</v>
      </c>
      <c r="P3081" s="219" t="n">
        <v>44197</v>
      </c>
      <c r="Q3081" s="219" t="n">
        <v>44561</v>
      </c>
      <c r="R3081" s="193"/>
      <c r="S3081" s="193" t="s">
        <v>7117</v>
      </c>
      <c r="T3081" s="193" t="n">
        <v>0.7</v>
      </c>
      <c r="U3081" s="193" t="n">
        <v>0.5</v>
      </c>
      <c r="V3081" s="193" t="n">
        <v>1</v>
      </c>
      <c r="W3081" s="193" t="s">
        <v>11461</v>
      </c>
      <c r="X3081" s="196"/>
      <c r="Y3081" s="196"/>
      <c r="Z3081" s="196" t="n">
        <v>1</v>
      </c>
      <c r="AE3081" s="94" t="e">
        <f aca="false" t="array" ref="AE3081:AK3081">_xlfn.torow(_xlfn.unique(_xlfn._xlws.filter(cat_table[Subsector],$E3081=cat_table[Sector],"")))</f>
        <v>#NAME?</v>
      </c>
      <c r="AF3081" s="94" t="e">
        <v>#NAME?</v>
      </c>
      <c r="AG3081" s="94" t="e">
        <v>#NAME?</v>
      </c>
      <c r="AH3081" s="94" t="e">
        <v>#NAME?</v>
      </c>
      <c r="AI3081" s="94" t="e">
        <v>#NAME?</v>
      </c>
      <c r="AJ3081" s="94" t="e">
        <v>#NAME?</v>
      </c>
      <c r="AK3081" s="94" t="e">
        <v>#NAME?</v>
      </c>
      <c r="AO3081" s="94" t="e">
        <f aca="false" t="array" ref="AO3081:AT3081">_xlfn.torow(_xlfn.unique(_xlfn._xlws.filter(cat_table[Sub-subsector],($E3081=cat_table[Sector])*($F3081=cat_table[Subsector]),"")))</f>
        <v>#NAME?</v>
      </c>
      <c r="AP3081" s="94" t="e">
        <v>#NAME?</v>
      </c>
      <c r="AQ3081" s="94" t="e">
        <v>#NAME?</v>
      </c>
      <c r="AR3081" s="94" t="e">
        <v>#NAME?</v>
      </c>
      <c r="AS3081" s="94" t="e">
        <v>#NAME?</v>
      </c>
      <c r="AT3081" s="94" t="e">
        <v>#NAME?</v>
      </c>
    </row>
    <row r="3082" customFormat="false" ht="15" hidden="false" customHeight="true" outlineLevel="0" collapsed="false">
      <c r="A3082" s="194" t="s">
        <v>13457</v>
      </c>
      <c r="B3082" s="20" t="str">
        <f aca="false">INDEX(Table2[], MATCH(L3082, Location_ID!$D$2:$D$648, 0), 1)</f>
        <v>f8b9f504-16cc-401e-92df-cc8fc6f47750</v>
      </c>
      <c r="C3082" s="193" t="s">
        <v>1404</v>
      </c>
      <c r="D3082" s="289" t="s">
        <v>354</v>
      </c>
      <c r="E3082" s="193" t="s">
        <v>7134</v>
      </c>
      <c r="F3082" s="193" t="s">
        <v>7135</v>
      </c>
      <c r="G3082" s="193"/>
      <c r="H3082" s="196"/>
      <c r="I3082" s="193" t="s">
        <v>13438</v>
      </c>
      <c r="J3082" s="193" t="s">
        <v>2930</v>
      </c>
      <c r="K3082" s="193" t="s">
        <v>7124</v>
      </c>
      <c r="L3082" s="193" t="s">
        <v>2930</v>
      </c>
      <c r="M3082" s="193" t="s">
        <v>7131</v>
      </c>
      <c r="N3082" s="193" t="s">
        <v>13458</v>
      </c>
      <c r="O3082" s="193" t="s">
        <v>13444</v>
      </c>
      <c r="P3082" s="219" t="n">
        <v>44197</v>
      </c>
      <c r="Q3082" s="219" t="n">
        <v>44561</v>
      </c>
      <c r="R3082" s="193"/>
      <c r="S3082" s="193" t="s">
        <v>7117</v>
      </c>
      <c r="T3082" s="193" t="n">
        <v>0.4</v>
      </c>
      <c r="U3082" s="193" t="n">
        <v>0.3</v>
      </c>
      <c r="V3082" s="193" t="n">
        <v>0.6</v>
      </c>
      <c r="W3082" s="193" t="s">
        <v>11461</v>
      </c>
      <c r="X3082" s="196"/>
      <c r="Y3082" s="196"/>
      <c r="Z3082" s="196" t="n">
        <v>1</v>
      </c>
      <c r="AE3082" s="94" t="e">
        <f aca="false" t="array" ref="AE3082:AK3082">_xlfn.torow(_xlfn.unique(_xlfn._xlws.filter(cat_table[Subsector],$E3082=cat_table[Sector],"")))</f>
        <v>#NAME?</v>
      </c>
      <c r="AF3082" s="94" t="e">
        <v>#NAME?</v>
      </c>
      <c r="AG3082" s="94" t="e">
        <v>#NAME?</v>
      </c>
      <c r="AH3082" s="94" t="e">
        <v>#NAME?</v>
      </c>
      <c r="AI3082" s="94" t="e">
        <v>#NAME?</v>
      </c>
      <c r="AJ3082" s="94" t="e">
        <v>#NAME?</v>
      </c>
      <c r="AK3082" s="94" t="e">
        <v>#NAME?</v>
      </c>
      <c r="AO3082" s="94" t="e">
        <f aca="false" t="array" ref="AO3082:AT3082">_xlfn.torow(_xlfn.unique(_xlfn._xlws.filter(cat_table[Sub-subsector],($E3082=cat_table[Sector])*($F3082=cat_table[Subsector]),"")))</f>
        <v>#NAME?</v>
      </c>
      <c r="AP3082" s="94" t="e">
        <v>#NAME?</v>
      </c>
      <c r="AQ3082" s="94" t="e">
        <v>#NAME?</v>
      </c>
      <c r="AR3082" s="94" t="e">
        <v>#NAME?</v>
      </c>
      <c r="AS3082" s="94" t="e">
        <v>#NAME?</v>
      </c>
      <c r="AT3082" s="94" t="e">
        <v>#NAME?</v>
      </c>
    </row>
    <row r="3083" customFormat="false" ht="15" hidden="false" customHeight="true" outlineLevel="0" collapsed="false">
      <c r="A3083" s="194" t="s">
        <v>13459</v>
      </c>
      <c r="B3083" s="20" t="str">
        <f aca="false">INDEX(Table2[], MATCH(L3083, Location_ID!$D$2:$D$648, 0), 1)</f>
        <v>f5cd603c-60b4-4083-9ecd-92a28e4b6226</v>
      </c>
      <c r="C3083" s="193" t="s">
        <v>1404</v>
      </c>
      <c r="D3083" s="289" t="s">
        <v>354</v>
      </c>
      <c r="E3083" s="193" t="s">
        <v>7134</v>
      </c>
      <c r="F3083" s="193" t="s">
        <v>7135</v>
      </c>
      <c r="G3083" s="193"/>
      <c r="H3083" s="196"/>
      <c r="I3083" s="193" t="s">
        <v>13438</v>
      </c>
      <c r="J3083" s="193" t="s">
        <v>2932</v>
      </c>
      <c r="K3083" s="193" t="s">
        <v>7124</v>
      </c>
      <c r="L3083" s="193" t="s">
        <v>2932</v>
      </c>
      <c r="M3083" s="193" t="s">
        <v>7131</v>
      </c>
      <c r="N3083" s="193" t="s">
        <v>13460</v>
      </c>
      <c r="O3083" s="193" t="s">
        <v>13444</v>
      </c>
      <c r="P3083" s="219" t="n">
        <v>44197</v>
      </c>
      <c r="Q3083" s="219" t="n">
        <v>44561</v>
      </c>
      <c r="R3083" s="193"/>
      <c r="S3083" s="193" t="s">
        <v>7117</v>
      </c>
      <c r="T3083" s="193" t="n">
        <v>0.8</v>
      </c>
      <c r="U3083" s="193" t="n">
        <v>0.6</v>
      </c>
      <c r="V3083" s="193" t="n">
        <v>1.2</v>
      </c>
      <c r="W3083" s="193" t="s">
        <v>11461</v>
      </c>
      <c r="X3083" s="196"/>
      <c r="Y3083" s="196"/>
      <c r="Z3083" s="196" t="n">
        <v>1</v>
      </c>
      <c r="AE3083" s="94" t="e">
        <f aca="false" t="array" ref="AE3083:AK3083">_xlfn.torow(_xlfn.unique(_xlfn._xlws.filter(cat_table[Subsector],$E3083=cat_table[Sector],"")))</f>
        <v>#NAME?</v>
      </c>
      <c r="AF3083" s="94" t="e">
        <v>#NAME?</v>
      </c>
      <c r="AG3083" s="94" t="e">
        <v>#NAME?</v>
      </c>
      <c r="AH3083" s="94" t="e">
        <v>#NAME?</v>
      </c>
      <c r="AI3083" s="94" t="e">
        <v>#NAME?</v>
      </c>
      <c r="AJ3083" s="94" t="e">
        <v>#NAME?</v>
      </c>
      <c r="AK3083" s="94" t="e">
        <v>#NAME?</v>
      </c>
      <c r="AO3083" s="94" t="e">
        <f aca="false" t="array" ref="AO3083:AT3083">_xlfn.torow(_xlfn.unique(_xlfn._xlws.filter(cat_table[Sub-subsector],($E3083=cat_table[Sector])*($F3083=cat_table[Subsector]),"")))</f>
        <v>#NAME?</v>
      </c>
      <c r="AP3083" s="94" t="e">
        <v>#NAME?</v>
      </c>
      <c r="AQ3083" s="94" t="e">
        <v>#NAME?</v>
      </c>
      <c r="AR3083" s="94" t="e">
        <v>#NAME?</v>
      </c>
      <c r="AS3083" s="94" t="e">
        <v>#NAME?</v>
      </c>
      <c r="AT3083" s="94" t="e">
        <v>#NAME?</v>
      </c>
    </row>
    <row r="3084" customFormat="false" ht="15" hidden="false" customHeight="true" outlineLevel="0" collapsed="false">
      <c r="A3084" s="194" t="s">
        <v>13461</v>
      </c>
      <c r="B3084" s="20" t="str">
        <f aca="false">INDEX(Table2[], MATCH(L3084, Location_ID!$D$2:$D$648, 0), 1)</f>
        <v>12ab4987-810d-4f81-af12-917b0b69f82e</v>
      </c>
      <c r="C3084" s="193" t="s">
        <v>1404</v>
      </c>
      <c r="D3084" s="289" t="s">
        <v>354</v>
      </c>
      <c r="E3084" s="193" t="s">
        <v>7134</v>
      </c>
      <c r="F3084" s="193" t="s">
        <v>7135</v>
      </c>
      <c r="G3084" s="193"/>
      <c r="H3084" s="196"/>
      <c r="I3084" s="193" t="s">
        <v>13438</v>
      </c>
      <c r="J3084" s="193" t="s">
        <v>2934</v>
      </c>
      <c r="K3084" s="193" t="s">
        <v>7124</v>
      </c>
      <c r="L3084" s="193" t="s">
        <v>2934</v>
      </c>
      <c r="M3084" s="193" t="s">
        <v>7131</v>
      </c>
      <c r="N3084" s="193" t="s">
        <v>13462</v>
      </c>
      <c r="O3084" s="193" t="s">
        <v>13444</v>
      </c>
      <c r="P3084" s="219" t="n">
        <v>44197</v>
      </c>
      <c r="Q3084" s="219" t="n">
        <v>44561</v>
      </c>
      <c r="R3084" s="193"/>
      <c r="S3084" s="193" t="s">
        <v>7117</v>
      </c>
      <c r="T3084" s="193" t="n">
        <v>0.4</v>
      </c>
      <c r="U3084" s="193" t="n">
        <v>0.3</v>
      </c>
      <c r="V3084" s="193" t="n">
        <v>0.6</v>
      </c>
      <c r="W3084" s="193" t="s">
        <v>11461</v>
      </c>
      <c r="X3084" s="196"/>
      <c r="Y3084" s="196"/>
      <c r="Z3084" s="196" t="n">
        <v>1</v>
      </c>
      <c r="AE3084" s="94" t="e">
        <f aca="false" t="array" ref="AE3084:AK3084">_xlfn.torow(_xlfn.unique(_xlfn._xlws.filter(cat_table[Subsector],$E3084=cat_table[Sector],"")))</f>
        <v>#NAME?</v>
      </c>
      <c r="AF3084" s="94" t="e">
        <v>#NAME?</v>
      </c>
      <c r="AG3084" s="94" t="e">
        <v>#NAME?</v>
      </c>
      <c r="AH3084" s="94" t="e">
        <v>#NAME?</v>
      </c>
      <c r="AI3084" s="94" t="e">
        <v>#NAME?</v>
      </c>
      <c r="AJ3084" s="94" t="e">
        <v>#NAME?</v>
      </c>
      <c r="AK3084" s="94" t="e">
        <v>#NAME?</v>
      </c>
      <c r="AO3084" s="94" t="e">
        <f aca="false" t="array" ref="AO3084:AT3084">_xlfn.torow(_xlfn.unique(_xlfn._xlws.filter(cat_table[Sub-subsector],($E3084=cat_table[Sector])*($F3084=cat_table[Subsector]),"")))</f>
        <v>#NAME?</v>
      </c>
      <c r="AP3084" s="94" t="e">
        <v>#NAME?</v>
      </c>
      <c r="AQ3084" s="94" t="e">
        <v>#NAME?</v>
      </c>
      <c r="AR3084" s="94" t="e">
        <v>#NAME?</v>
      </c>
      <c r="AS3084" s="94" t="e">
        <v>#NAME?</v>
      </c>
      <c r="AT3084" s="94" t="e">
        <v>#NAME?</v>
      </c>
    </row>
    <row r="3085" customFormat="false" ht="15" hidden="false" customHeight="true" outlineLevel="0" collapsed="false">
      <c r="A3085" s="194" t="s">
        <v>13463</v>
      </c>
      <c r="B3085" s="20" t="str">
        <f aca="false">INDEX(Table2[], MATCH(L3085, Location_ID!$D$2:$D$648, 0), 1)</f>
        <v>15a5e81c-4c56-46d9-b156-54c9b2bf6b94</v>
      </c>
      <c r="C3085" s="193" t="s">
        <v>1404</v>
      </c>
      <c r="D3085" s="289" t="s">
        <v>354</v>
      </c>
      <c r="E3085" s="193" t="s">
        <v>7134</v>
      </c>
      <c r="F3085" s="193" t="s">
        <v>7135</v>
      </c>
      <c r="G3085" s="193"/>
      <c r="H3085" s="196"/>
      <c r="I3085" s="193" t="s">
        <v>13438</v>
      </c>
      <c r="J3085" s="193" t="s">
        <v>2936</v>
      </c>
      <c r="K3085" s="193" t="s">
        <v>7124</v>
      </c>
      <c r="L3085" s="193" t="s">
        <v>2936</v>
      </c>
      <c r="M3085" s="193" t="s">
        <v>7131</v>
      </c>
      <c r="N3085" s="193" t="s">
        <v>13464</v>
      </c>
      <c r="O3085" s="193" t="s">
        <v>13444</v>
      </c>
      <c r="P3085" s="219" t="n">
        <v>44197</v>
      </c>
      <c r="Q3085" s="219" t="n">
        <v>44561</v>
      </c>
      <c r="R3085" s="193"/>
      <c r="S3085" s="193" t="s">
        <v>7117</v>
      </c>
      <c r="T3085" s="193" t="n">
        <v>0.2</v>
      </c>
      <c r="U3085" s="193" t="n">
        <v>0.1</v>
      </c>
      <c r="V3085" s="193" t="n">
        <v>0.3</v>
      </c>
      <c r="W3085" s="193" t="s">
        <v>11461</v>
      </c>
      <c r="X3085" s="196"/>
      <c r="Y3085" s="196"/>
      <c r="Z3085" s="196" t="n">
        <v>1</v>
      </c>
      <c r="AE3085" s="94" t="e">
        <f aca="false" t="array" ref="AE3085:AK3085">_xlfn.torow(_xlfn.unique(_xlfn._xlws.filter(cat_table[Subsector],$E3085=cat_table[Sector],"")))</f>
        <v>#NAME?</v>
      </c>
      <c r="AF3085" s="94" t="e">
        <v>#NAME?</v>
      </c>
      <c r="AG3085" s="94" t="e">
        <v>#NAME?</v>
      </c>
      <c r="AH3085" s="94" t="e">
        <v>#NAME?</v>
      </c>
      <c r="AI3085" s="94" t="e">
        <v>#NAME?</v>
      </c>
      <c r="AJ3085" s="94" t="e">
        <v>#NAME?</v>
      </c>
      <c r="AK3085" s="94" t="e">
        <v>#NAME?</v>
      </c>
      <c r="AO3085" s="94" t="e">
        <f aca="false" t="array" ref="AO3085:AT3085">_xlfn.torow(_xlfn.unique(_xlfn._xlws.filter(cat_table[Sub-subsector],($E3085=cat_table[Sector])*($F3085=cat_table[Subsector]),"")))</f>
        <v>#NAME?</v>
      </c>
      <c r="AP3085" s="94" t="e">
        <v>#NAME?</v>
      </c>
      <c r="AQ3085" s="94" t="e">
        <v>#NAME?</v>
      </c>
      <c r="AR3085" s="94" t="e">
        <v>#NAME?</v>
      </c>
      <c r="AS3085" s="94" t="e">
        <v>#NAME?</v>
      </c>
      <c r="AT3085" s="94" t="e">
        <v>#NAME?</v>
      </c>
    </row>
    <row r="3086" customFormat="false" ht="15" hidden="false" customHeight="true" outlineLevel="0" collapsed="false">
      <c r="A3086" s="194" t="s">
        <v>13465</v>
      </c>
      <c r="B3086" s="20" t="str">
        <f aca="false">INDEX(Table2[], MATCH(L3086, Location_ID!$D$2:$D$648, 0), 1)</f>
        <v>a9d563d0-8fe7-4f66-b5c0-82485b0ca4df</v>
      </c>
      <c r="C3086" s="194" t="s">
        <v>1404</v>
      </c>
      <c r="D3086" s="290" t="s">
        <v>354</v>
      </c>
      <c r="E3086" s="194" t="s">
        <v>7134</v>
      </c>
      <c r="F3086" s="194" t="s">
        <v>7135</v>
      </c>
      <c r="G3086" s="194"/>
      <c r="H3086" s="199"/>
      <c r="I3086" s="194" t="s">
        <v>13438</v>
      </c>
      <c r="J3086" s="194" t="s">
        <v>13466</v>
      </c>
      <c r="K3086" s="194" t="s">
        <v>7124</v>
      </c>
      <c r="L3086" s="194" t="s">
        <v>13466</v>
      </c>
      <c r="M3086" s="194" t="s">
        <v>7131</v>
      </c>
      <c r="N3086" s="194" t="s">
        <v>13467</v>
      </c>
      <c r="O3086" s="194" t="s">
        <v>13444</v>
      </c>
      <c r="P3086" s="198" t="n">
        <v>44197</v>
      </c>
      <c r="Q3086" s="198" t="n">
        <v>44561</v>
      </c>
      <c r="R3086" s="194"/>
      <c r="S3086" s="194" t="s">
        <v>7117</v>
      </c>
      <c r="T3086" s="194" t="n">
        <v>4.1</v>
      </c>
      <c r="U3086" s="194" t="n">
        <v>3</v>
      </c>
      <c r="V3086" s="194" t="n">
        <v>5.6</v>
      </c>
      <c r="W3086" s="194" t="s">
        <v>11461</v>
      </c>
      <c r="X3086" s="199"/>
      <c r="Y3086" s="199"/>
      <c r="Z3086" s="199" t="n">
        <v>1</v>
      </c>
      <c r="AE3086" s="94" t="e">
        <f aca="false" t="array" ref="AE3086:AK3086">_xlfn.torow(_xlfn.unique(_xlfn._xlws.filter(cat_table[Subsector],$E3086=cat_table[Sector],"")))</f>
        <v>#NAME?</v>
      </c>
      <c r="AF3086" s="94" t="e">
        <v>#NAME?</v>
      </c>
      <c r="AG3086" s="94" t="e">
        <v>#NAME?</v>
      </c>
      <c r="AH3086" s="94" t="e">
        <v>#NAME?</v>
      </c>
      <c r="AI3086" s="94" t="e">
        <v>#NAME?</v>
      </c>
      <c r="AJ3086" s="94" t="e">
        <v>#NAME?</v>
      </c>
      <c r="AK3086" s="94" t="e">
        <v>#NAME?</v>
      </c>
      <c r="AO3086" s="94" t="e">
        <f aca="false" t="array" ref="AO3086:AT3086">_xlfn.torow(_xlfn.unique(_xlfn._xlws.filter(cat_table[Sub-subsector],($E3086=cat_table[Sector])*($F3086=cat_table[Subsector]),"")))</f>
        <v>#NAME?</v>
      </c>
      <c r="AP3086" s="94" t="e">
        <v>#NAME?</v>
      </c>
      <c r="AQ3086" s="94" t="e">
        <v>#NAME?</v>
      </c>
      <c r="AR3086" s="94" t="e">
        <v>#NAME?</v>
      </c>
      <c r="AS3086" s="94" t="e">
        <v>#NAME?</v>
      </c>
      <c r="AT3086" s="94" t="e">
        <v>#NAME?</v>
      </c>
    </row>
    <row r="3087" customFormat="false" ht="15" hidden="false" customHeight="true" outlineLevel="0" collapsed="false">
      <c r="A3087" s="62" t="s">
        <v>13468</v>
      </c>
      <c r="B3087" s="20" t="str">
        <f aca="false">INDEX(Table2[], MATCH(L3087, Location_ID!$D$2:$D$648, 0), 1)</f>
        <v>4c082d4b-baea-4b3d-92cf-eb2072ae73c6</v>
      </c>
      <c r="C3087" s="52" t="s">
        <v>1409</v>
      </c>
      <c r="D3087" s="52" t="s">
        <v>354</v>
      </c>
      <c r="E3087" s="20" t="s">
        <v>7134</v>
      </c>
      <c r="F3087" s="20" t="s">
        <v>7135</v>
      </c>
      <c r="G3087" s="20"/>
      <c r="H3087" s="20"/>
      <c r="I3087" s="20" t="s">
        <v>13469</v>
      </c>
      <c r="J3087" s="20" t="s">
        <v>13470</v>
      </c>
      <c r="K3087" s="20" t="s">
        <v>7128</v>
      </c>
      <c r="L3087" s="20" t="s">
        <v>1780</v>
      </c>
      <c r="M3087" s="20" t="s">
        <v>7129</v>
      </c>
      <c r="N3087" s="20" t="s">
        <v>13471</v>
      </c>
      <c r="O3087" s="20" t="s">
        <v>13472</v>
      </c>
      <c r="P3087" s="201" t="n">
        <v>43221</v>
      </c>
      <c r="Q3087" s="201" t="n">
        <v>43889</v>
      </c>
      <c r="R3087" s="20"/>
      <c r="S3087" s="20" t="s">
        <v>7117</v>
      </c>
      <c r="T3087" s="20" t="n">
        <v>12.6</v>
      </c>
      <c r="U3087" s="20" t="n">
        <v>10.5</v>
      </c>
      <c r="V3087" s="20" t="n">
        <v>14.7</v>
      </c>
      <c r="W3087" s="20" t="s">
        <v>11461</v>
      </c>
      <c r="X3087" s="35"/>
      <c r="Y3087" s="35"/>
      <c r="Z3087" s="35" t="n">
        <v>1</v>
      </c>
      <c r="AE3087" s="94" t="e">
        <f aca="false" t="array" ref="AE3087:AK3087">_xlfn.torow(_xlfn.unique(_xlfn._xlws.filter(cat_table[Subsector],$E3087=cat_table[Sector],"")))</f>
        <v>#NAME?</v>
      </c>
      <c r="AF3087" s="94" t="e">
        <v>#NAME?</v>
      </c>
      <c r="AG3087" s="94" t="e">
        <v>#NAME?</v>
      </c>
      <c r="AH3087" s="94" t="e">
        <v>#NAME?</v>
      </c>
      <c r="AI3087" s="94" t="e">
        <v>#NAME?</v>
      </c>
      <c r="AJ3087" s="94" t="e">
        <v>#NAME?</v>
      </c>
      <c r="AK3087" s="94" t="e">
        <v>#NAME?</v>
      </c>
      <c r="AO3087" s="94" t="e">
        <f aca="false" t="array" ref="AO3087:AT3087">_xlfn.torow(_xlfn.unique(_xlfn._xlws.filter(cat_table[Sub-subsector],($E3087=cat_table[Sector])*($F3087=cat_table[Subsector]),"")))</f>
        <v>#NAME?</v>
      </c>
      <c r="AP3087" s="94" t="e">
        <v>#NAME?</v>
      </c>
      <c r="AQ3087" s="94" t="e">
        <v>#NAME?</v>
      </c>
      <c r="AR3087" s="94" t="e">
        <v>#NAME?</v>
      </c>
      <c r="AS3087" s="94" t="e">
        <v>#NAME?</v>
      </c>
      <c r="AT3087" s="94" t="e">
        <v>#NAME?</v>
      </c>
    </row>
    <row r="3088" customFormat="false" ht="15" hidden="false" customHeight="true" outlineLevel="0" collapsed="false">
      <c r="A3088" s="62" t="s">
        <v>13473</v>
      </c>
      <c r="B3088" s="20" t="str">
        <f aca="false">INDEX(Table2[], MATCH(L3088, Location_ID!$D$2:$D$648, 0), 1)</f>
        <v>64bd905c-815a-4d4f-8ab7-5ac89e1d4b28</v>
      </c>
      <c r="C3088" s="52" t="s">
        <v>1409</v>
      </c>
      <c r="D3088" s="52" t="s">
        <v>354</v>
      </c>
      <c r="E3088" s="20" t="s">
        <v>7134</v>
      </c>
      <c r="F3088" s="20" t="s">
        <v>7135</v>
      </c>
      <c r="G3088" s="20"/>
      <c r="H3088" s="20"/>
      <c r="I3088" s="20" t="s">
        <v>13469</v>
      </c>
      <c r="J3088" s="20" t="s">
        <v>13474</v>
      </c>
      <c r="K3088" s="20" t="s">
        <v>7128</v>
      </c>
      <c r="L3088" s="20" t="s">
        <v>1782</v>
      </c>
      <c r="M3088" s="20" t="s">
        <v>7129</v>
      </c>
      <c r="N3088" s="20" t="s">
        <v>13471</v>
      </c>
      <c r="O3088" s="20" t="s">
        <v>13475</v>
      </c>
      <c r="P3088" s="201" t="n">
        <v>43221</v>
      </c>
      <c r="Q3088" s="201" t="n">
        <v>43889</v>
      </c>
      <c r="R3088" s="20"/>
      <c r="S3088" s="20" t="s">
        <v>7117</v>
      </c>
      <c r="T3088" s="20" t="n">
        <v>2.2</v>
      </c>
      <c r="U3088" s="20" t="n">
        <v>1.6</v>
      </c>
      <c r="V3088" s="20" t="n">
        <v>2.8</v>
      </c>
      <c r="W3088" s="20" t="s">
        <v>11461</v>
      </c>
      <c r="X3088" s="35"/>
      <c r="Y3088" s="35"/>
      <c r="Z3088" s="35" t="n">
        <v>1</v>
      </c>
      <c r="AE3088" s="94" t="e">
        <f aca="false" t="array" ref="AE3088:AK3088">_xlfn.torow(_xlfn.unique(_xlfn._xlws.filter(cat_table[Subsector],$E3088=cat_table[Sector],"")))</f>
        <v>#NAME?</v>
      </c>
      <c r="AF3088" s="94" t="e">
        <v>#NAME?</v>
      </c>
      <c r="AG3088" s="94" t="e">
        <v>#NAME?</v>
      </c>
      <c r="AH3088" s="94" t="e">
        <v>#NAME?</v>
      </c>
      <c r="AI3088" s="94" t="e">
        <v>#NAME?</v>
      </c>
      <c r="AJ3088" s="94" t="e">
        <v>#NAME?</v>
      </c>
      <c r="AK3088" s="94" t="e">
        <v>#NAME?</v>
      </c>
      <c r="AO3088" s="94" t="e">
        <f aca="false" t="array" ref="AO3088:AT3088">_xlfn.torow(_xlfn.unique(_xlfn._xlws.filter(cat_table[Sub-subsector],($E3088=cat_table[Sector])*($F3088=cat_table[Subsector]),"")))</f>
        <v>#NAME?</v>
      </c>
      <c r="AP3088" s="94" t="e">
        <v>#NAME?</v>
      </c>
      <c r="AQ3088" s="94" t="e">
        <v>#NAME?</v>
      </c>
      <c r="AR3088" s="94" t="e">
        <v>#NAME?</v>
      </c>
      <c r="AS3088" s="94" t="e">
        <v>#NAME?</v>
      </c>
      <c r="AT3088" s="94" t="e">
        <v>#NAME?</v>
      </c>
    </row>
    <row r="3089" customFormat="false" ht="15" hidden="false" customHeight="true" outlineLevel="0" collapsed="false">
      <c r="A3089" s="62" t="s">
        <v>13476</v>
      </c>
      <c r="B3089" s="20" t="str">
        <f aca="false">INDEX(Table2[], MATCH(L3089, Location_ID!$D$2:$D$648, 0), 1)</f>
        <v>46f446eb-a58b-4100-a43f-f27e135a28bd</v>
      </c>
      <c r="C3089" s="52" t="s">
        <v>1409</v>
      </c>
      <c r="D3089" s="52" t="s">
        <v>354</v>
      </c>
      <c r="E3089" s="20" t="s">
        <v>7134</v>
      </c>
      <c r="F3089" s="20" t="s">
        <v>7135</v>
      </c>
      <c r="G3089" s="20"/>
      <c r="H3089" s="20"/>
      <c r="I3089" s="20" t="s">
        <v>13469</v>
      </c>
      <c r="J3089" s="20" t="s">
        <v>1770</v>
      </c>
      <c r="K3089" s="20" t="s">
        <v>7124</v>
      </c>
      <c r="L3089" s="20" t="s">
        <v>1770</v>
      </c>
      <c r="M3089" s="20" t="s">
        <v>7129</v>
      </c>
      <c r="N3089" s="20" t="s">
        <v>13471</v>
      </c>
      <c r="O3089" s="20" t="s">
        <v>13477</v>
      </c>
      <c r="P3089" s="201" t="n">
        <v>43221</v>
      </c>
      <c r="Q3089" s="201" t="n">
        <v>43889</v>
      </c>
      <c r="R3089" s="20"/>
      <c r="S3089" s="20" t="s">
        <v>7117</v>
      </c>
      <c r="T3089" s="20" t="n">
        <v>2.9</v>
      </c>
      <c r="U3089" s="20" t="n">
        <v>2.5</v>
      </c>
      <c r="V3089" s="20" t="n">
        <v>3.7</v>
      </c>
      <c r="W3089" s="20" t="s">
        <v>11461</v>
      </c>
      <c r="X3089" s="35"/>
      <c r="Y3089" s="35"/>
      <c r="Z3089" s="35" t="n">
        <v>1</v>
      </c>
      <c r="AE3089" s="94" t="e">
        <f aca="false" t="array" ref="AE3089:AK3089">_xlfn.torow(_xlfn.unique(_xlfn._xlws.filter(cat_table[Subsector],$E3089=cat_table[Sector],"")))</f>
        <v>#NAME?</v>
      </c>
      <c r="AF3089" s="94" t="e">
        <v>#NAME?</v>
      </c>
      <c r="AG3089" s="94" t="e">
        <v>#NAME?</v>
      </c>
      <c r="AH3089" s="94" t="e">
        <v>#NAME?</v>
      </c>
      <c r="AI3089" s="94" t="e">
        <v>#NAME?</v>
      </c>
      <c r="AJ3089" s="94" t="e">
        <v>#NAME?</v>
      </c>
      <c r="AK3089" s="94" t="e">
        <v>#NAME?</v>
      </c>
      <c r="AO3089" s="94" t="e">
        <f aca="false" t="array" ref="AO3089:AT3089">_xlfn.torow(_xlfn.unique(_xlfn._xlws.filter(cat_table[Sub-subsector],($E3089=cat_table[Sector])*($F3089=cat_table[Subsector]),"")))</f>
        <v>#NAME?</v>
      </c>
      <c r="AP3089" s="94" t="e">
        <v>#NAME?</v>
      </c>
      <c r="AQ3089" s="94" t="e">
        <v>#NAME?</v>
      </c>
      <c r="AR3089" s="94" t="e">
        <v>#NAME?</v>
      </c>
      <c r="AS3089" s="94" t="e">
        <v>#NAME?</v>
      </c>
      <c r="AT3089" s="94" t="e">
        <v>#NAME?</v>
      </c>
    </row>
    <row r="3090" customFormat="false" ht="15" hidden="false" customHeight="true" outlineLevel="0" collapsed="false">
      <c r="A3090" s="62" t="s">
        <v>13478</v>
      </c>
      <c r="B3090" s="20" t="str">
        <f aca="false">INDEX(Table2[], MATCH(L3090, Location_ID!$D$2:$D$648, 0), 1)</f>
        <v>b1837a5d-7909-4c3b-9f19-b78fed049253</v>
      </c>
      <c r="C3090" s="52" t="s">
        <v>1409</v>
      </c>
      <c r="D3090" s="52" t="s">
        <v>354</v>
      </c>
      <c r="E3090" s="20" t="s">
        <v>7134</v>
      </c>
      <c r="F3090" s="20" t="s">
        <v>7135</v>
      </c>
      <c r="G3090" s="20"/>
      <c r="H3090" s="20"/>
      <c r="I3090" s="20" t="s">
        <v>13469</v>
      </c>
      <c r="J3090" s="20" t="s">
        <v>2940</v>
      </c>
      <c r="K3090" s="20" t="s">
        <v>7124</v>
      </c>
      <c r="L3090" s="20" t="s">
        <v>2940</v>
      </c>
      <c r="M3090" s="20" t="s">
        <v>7129</v>
      </c>
      <c r="N3090" s="20" t="s">
        <v>13471</v>
      </c>
      <c r="O3090" s="20" t="s">
        <v>13477</v>
      </c>
      <c r="P3090" s="201" t="n">
        <v>43221</v>
      </c>
      <c r="Q3090" s="201" t="n">
        <v>43889</v>
      </c>
      <c r="R3090" s="20"/>
      <c r="S3090" s="20" t="s">
        <v>7117</v>
      </c>
      <c r="T3090" s="20" t="n">
        <v>0.97</v>
      </c>
      <c r="U3090" s="20" t="n">
        <v>0.8</v>
      </c>
      <c r="V3090" s="20" t="n">
        <v>1.2</v>
      </c>
      <c r="W3090" s="20" t="s">
        <v>11461</v>
      </c>
      <c r="X3090" s="35"/>
      <c r="Y3090" s="35"/>
      <c r="Z3090" s="35" t="n">
        <v>1</v>
      </c>
      <c r="AE3090" s="94" t="e">
        <f aca="false" t="array" ref="AE3090:AK3090">_xlfn.torow(_xlfn.unique(_xlfn._xlws.filter(cat_table[Subsector],$E3090=cat_table[Sector],"")))</f>
        <v>#NAME?</v>
      </c>
      <c r="AF3090" s="94" t="e">
        <v>#NAME?</v>
      </c>
      <c r="AG3090" s="94" t="e">
        <v>#NAME?</v>
      </c>
      <c r="AH3090" s="94" t="e">
        <v>#NAME?</v>
      </c>
      <c r="AI3090" s="94" t="e">
        <v>#NAME?</v>
      </c>
      <c r="AJ3090" s="94" t="e">
        <v>#NAME?</v>
      </c>
      <c r="AK3090" s="94" t="e">
        <v>#NAME?</v>
      </c>
      <c r="AO3090" s="94" t="e">
        <f aca="false" t="array" ref="AO3090:AT3090">_xlfn.torow(_xlfn.unique(_xlfn._xlws.filter(cat_table[Sub-subsector],($E3090=cat_table[Sector])*($F3090=cat_table[Subsector]),"")))</f>
        <v>#NAME?</v>
      </c>
      <c r="AP3090" s="94" t="e">
        <v>#NAME?</v>
      </c>
      <c r="AQ3090" s="94" t="e">
        <v>#NAME?</v>
      </c>
      <c r="AR3090" s="94" t="e">
        <v>#NAME?</v>
      </c>
      <c r="AS3090" s="94" t="e">
        <v>#NAME?</v>
      </c>
      <c r="AT3090" s="94" t="e">
        <v>#NAME?</v>
      </c>
    </row>
    <row r="3091" customFormat="false" ht="15" hidden="false" customHeight="true" outlineLevel="0" collapsed="false">
      <c r="A3091" s="62" t="s">
        <v>13479</v>
      </c>
      <c r="B3091" s="20" t="str">
        <f aca="false">INDEX(Table2[], MATCH(L3091, Location_ID!$D$2:$D$648, 0), 1)</f>
        <v>0e3af05e-dee1-4ee6-ae57-536626fee1ec</v>
      </c>
      <c r="C3091" s="52" t="s">
        <v>1409</v>
      </c>
      <c r="D3091" s="52" t="s">
        <v>354</v>
      </c>
      <c r="E3091" s="20" t="s">
        <v>7134</v>
      </c>
      <c r="F3091" s="20" t="s">
        <v>7135</v>
      </c>
      <c r="G3091" s="20"/>
      <c r="H3091" s="20"/>
      <c r="I3091" s="20" t="s">
        <v>13469</v>
      </c>
      <c r="J3091" s="20" t="s">
        <v>2942</v>
      </c>
      <c r="K3091" s="20" t="s">
        <v>7124</v>
      </c>
      <c r="L3091" s="20" t="s">
        <v>2942</v>
      </c>
      <c r="M3091" s="20" t="s">
        <v>7129</v>
      </c>
      <c r="N3091" s="20" t="s">
        <v>13471</v>
      </c>
      <c r="O3091" s="20" t="s">
        <v>13477</v>
      </c>
      <c r="P3091" s="201" t="n">
        <v>43221</v>
      </c>
      <c r="Q3091" s="201" t="n">
        <v>43889</v>
      </c>
      <c r="R3091" s="20"/>
      <c r="S3091" s="20" t="s">
        <v>7117</v>
      </c>
      <c r="T3091" s="20" t="n">
        <v>1</v>
      </c>
      <c r="U3091" s="20" t="n">
        <v>0.8</v>
      </c>
      <c r="V3091" s="20" t="n">
        <v>1.3</v>
      </c>
      <c r="W3091" s="20" t="s">
        <v>11461</v>
      </c>
      <c r="X3091" s="35"/>
      <c r="Y3091" s="35"/>
      <c r="Z3091" s="35" t="n">
        <v>1</v>
      </c>
      <c r="AE3091" s="94" t="e">
        <f aca="false" t="array" ref="AE3091:AK3091">_xlfn.torow(_xlfn.unique(_xlfn._xlws.filter(cat_table[Subsector],$E3091=cat_table[Sector],"")))</f>
        <v>#NAME?</v>
      </c>
      <c r="AF3091" s="94" t="e">
        <v>#NAME?</v>
      </c>
      <c r="AG3091" s="94" t="e">
        <v>#NAME?</v>
      </c>
      <c r="AH3091" s="94" t="e">
        <v>#NAME?</v>
      </c>
      <c r="AI3091" s="94" t="e">
        <v>#NAME?</v>
      </c>
      <c r="AJ3091" s="94" t="e">
        <v>#NAME?</v>
      </c>
      <c r="AK3091" s="94" t="e">
        <v>#NAME?</v>
      </c>
      <c r="AO3091" s="94" t="e">
        <f aca="false" t="array" ref="AO3091:AT3091">_xlfn.torow(_xlfn.unique(_xlfn._xlws.filter(cat_table[Sub-subsector],($E3091=cat_table[Sector])*($F3091=cat_table[Subsector]),"")))</f>
        <v>#NAME?</v>
      </c>
      <c r="AP3091" s="94" t="e">
        <v>#NAME?</v>
      </c>
      <c r="AQ3091" s="94" t="e">
        <v>#NAME?</v>
      </c>
      <c r="AR3091" s="94" t="e">
        <v>#NAME?</v>
      </c>
      <c r="AS3091" s="94" t="e">
        <v>#NAME?</v>
      </c>
      <c r="AT3091" s="94" t="e">
        <v>#NAME?</v>
      </c>
    </row>
    <row r="3092" customFormat="false" ht="15" hidden="false" customHeight="true" outlineLevel="0" collapsed="false">
      <c r="A3092" s="62" t="s">
        <v>13480</v>
      </c>
      <c r="B3092" s="20" t="str">
        <f aca="false">INDEX(Table2[], MATCH(L3092, Location_ID!$D$2:$D$648, 0), 1)</f>
        <v>15de2eae-9654-445e-ac83-a0022295d3e9</v>
      </c>
      <c r="C3092" s="52" t="s">
        <v>1409</v>
      </c>
      <c r="D3092" s="52" t="s">
        <v>354</v>
      </c>
      <c r="E3092" s="20" t="s">
        <v>7134</v>
      </c>
      <c r="F3092" s="20" t="s">
        <v>7135</v>
      </c>
      <c r="G3092" s="20"/>
      <c r="H3092" s="20"/>
      <c r="I3092" s="20" t="s">
        <v>13469</v>
      </c>
      <c r="J3092" s="20" t="s">
        <v>2920</v>
      </c>
      <c r="K3092" s="20" t="s">
        <v>7124</v>
      </c>
      <c r="L3092" s="20" t="s">
        <v>2920</v>
      </c>
      <c r="M3092" s="20" t="s">
        <v>7129</v>
      </c>
      <c r="N3092" s="20" t="s">
        <v>13471</v>
      </c>
      <c r="O3092" s="20" t="s">
        <v>13477</v>
      </c>
      <c r="P3092" s="201" t="n">
        <v>43221</v>
      </c>
      <c r="Q3092" s="201" t="n">
        <v>43889</v>
      </c>
      <c r="R3092" s="20"/>
      <c r="S3092" s="20" t="s">
        <v>7117</v>
      </c>
      <c r="T3092" s="20" t="n">
        <v>0.9</v>
      </c>
      <c r="U3092" s="20" t="n">
        <v>0.7</v>
      </c>
      <c r="V3092" s="20" t="n">
        <v>1.2</v>
      </c>
      <c r="W3092" s="20" t="s">
        <v>11461</v>
      </c>
      <c r="X3092" s="35"/>
      <c r="Y3092" s="35"/>
      <c r="Z3092" s="35" t="n">
        <v>1</v>
      </c>
      <c r="AE3092" s="94" t="e">
        <f aca="false" t="array" ref="AE3092:AK3092">_xlfn.torow(_xlfn.unique(_xlfn._xlws.filter(cat_table[Subsector],$E3092=cat_table[Sector],"")))</f>
        <v>#NAME?</v>
      </c>
      <c r="AF3092" s="94" t="e">
        <v>#NAME?</v>
      </c>
      <c r="AG3092" s="94" t="e">
        <v>#NAME?</v>
      </c>
      <c r="AH3092" s="94" t="e">
        <v>#NAME?</v>
      </c>
      <c r="AI3092" s="94" t="e">
        <v>#NAME?</v>
      </c>
      <c r="AJ3092" s="94" t="e">
        <v>#NAME?</v>
      </c>
      <c r="AK3092" s="94" t="e">
        <v>#NAME?</v>
      </c>
      <c r="AO3092" s="94" t="e">
        <f aca="false" t="array" ref="AO3092:AT3092">_xlfn.torow(_xlfn.unique(_xlfn._xlws.filter(cat_table[Sub-subsector],($E3092=cat_table[Sector])*($F3092=cat_table[Subsector]),"")))</f>
        <v>#NAME?</v>
      </c>
      <c r="AP3092" s="94" t="e">
        <v>#NAME?</v>
      </c>
      <c r="AQ3092" s="94" t="e">
        <v>#NAME?</v>
      </c>
      <c r="AR3092" s="94" t="e">
        <v>#NAME?</v>
      </c>
      <c r="AS3092" s="94" t="e">
        <v>#NAME?</v>
      </c>
      <c r="AT3092" s="94" t="e">
        <v>#NAME?</v>
      </c>
    </row>
    <row r="3093" customFormat="false" ht="15" hidden="false" customHeight="true" outlineLevel="0" collapsed="false">
      <c r="A3093" s="62" t="s">
        <v>13481</v>
      </c>
      <c r="B3093" s="20" t="str">
        <f aca="false">INDEX(Table2[], MATCH(L3093, Location_ID!$D$2:$D$648, 0), 1)</f>
        <v>47797b33-eb11-47ad-a00d-c69b1f5e7e58</v>
      </c>
      <c r="C3093" s="52" t="s">
        <v>1409</v>
      </c>
      <c r="D3093" s="52" t="s">
        <v>354</v>
      </c>
      <c r="E3093" s="20" t="s">
        <v>7134</v>
      </c>
      <c r="F3093" s="20" t="s">
        <v>7135</v>
      </c>
      <c r="G3093" s="20"/>
      <c r="H3093" s="20"/>
      <c r="I3093" s="20" t="s">
        <v>13469</v>
      </c>
      <c r="J3093" s="20" t="s">
        <v>2944</v>
      </c>
      <c r="K3093" s="20" t="s">
        <v>7124</v>
      </c>
      <c r="L3093" s="20" t="s">
        <v>2944</v>
      </c>
      <c r="M3093" s="20" t="s">
        <v>7129</v>
      </c>
      <c r="N3093" s="20" t="s">
        <v>13471</v>
      </c>
      <c r="O3093" s="20" t="s">
        <v>13477</v>
      </c>
      <c r="P3093" s="201" t="n">
        <v>43221</v>
      </c>
      <c r="Q3093" s="201" t="n">
        <v>43889</v>
      </c>
      <c r="R3093" s="20"/>
      <c r="S3093" s="20" t="s">
        <v>7117</v>
      </c>
      <c r="T3093" s="20" t="n">
        <v>0.8</v>
      </c>
      <c r="U3093" s="20" t="n">
        <v>0.6</v>
      </c>
      <c r="V3093" s="20" t="n">
        <v>1.1</v>
      </c>
      <c r="W3093" s="20" t="s">
        <v>11461</v>
      </c>
      <c r="X3093" s="35"/>
      <c r="Y3093" s="35"/>
      <c r="Z3093" s="35" t="n">
        <v>1</v>
      </c>
      <c r="AE3093" s="94" t="e">
        <f aca="false" t="array" ref="AE3093:AK3093">_xlfn.torow(_xlfn.unique(_xlfn._xlws.filter(cat_table[Subsector],$E3093=cat_table[Sector],"")))</f>
        <v>#NAME?</v>
      </c>
      <c r="AF3093" s="94" t="e">
        <v>#NAME?</v>
      </c>
      <c r="AG3093" s="94" t="e">
        <v>#NAME?</v>
      </c>
      <c r="AH3093" s="94" t="e">
        <v>#NAME?</v>
      </c>
      <c r="AI3093" s="94" t="e">
        <v>#NAME?</v>
      </c>
      <c r="AJ3093" s="94" t="e">
        <v>#NAME?</v>
      </c>
      <c r="AK3093" s="94" t="e">
        <v>#NAME?</v>
      </c>
      <c r="AO3093" s="94" t="e">
        <f aca="false" t="array" ref="AO3093:AT3093">_xlfn.torow(_xlfn.unique(_xlfn._xlws.filter(cat_table[Sub-subsector],($E3093=cat_table[Sector])*($F3093=cat_table[Subsector]),"")))</f>
        <v>#NAME?</v>
      </c>
      <c r="AP3093" s="94" t="e">
        <v>#NAME?</v>
      </c>
      <c r="AQ3093" s="94" t="e">
        <v>#NAME?</v>
      </c>
      <c r="AR3093" s="94" t="e">
        <v>#NAME?</v>
      </c>
      <c r="AS3093" s="94" t="e">
        <v>#NAME?</v>
      </c>
      <c r="AT3093" s="94" t="e">
        <v>#NAME?</v>
      </c>
    </row>
    <row r="3094" customFormat="false" ht="15" hidden="false" customHeight="true" outlineLevel="0" collapsed="false">
      <c r="A3094" s="62" t="s">
        <v>13482</v>
      </c>
      <c r="B3094" s="20" t="str">
        <f aca="false">INDEX(Table2[], MATCH(L3094, Location_ID!$D$2:$D$648, 0), 1)</f>
        <v>c24bd1e5-eb3f-4ba1-b655-ef9b656775be</v>
      </c>
      <c r="C3094" s="52" t="s">
        <v>1409</v>
      </c>
      <c r="D3094" s="52" t="s">
        <v>354</v>
      </c>
      <c r="E3094" s="20" t="s">
        <v>7134</v>
      </c>
      <c r="F3094" s="20" t="s">
        <v>7135</v>
      </c>
      <c r="G3094" s="20"/>
      <c r="H3094" s="20"/>
      <c r="I3094" s="20" t="s">
        <v>13469</v>
      </c>
      <c r="J3094" s="20" t="s">
        <v>2946</v>
      </c>
      <c r="K3094" s="20" t="s">
        <v>7124</v>
      </c>
      <c r="L3094" s="20" t="s">
        <v>2946</v>
      </c>
      <c r="M3094" s="20" t="s">
        <v>7129</v>
      </c>
      <c r="N3094" s="20" t="s">
        <v>13471</v>
      </c>
      <c r="O3094" s="20" t="s">
        <v>13477</v>
      </c>
      <c r="P3094" s="201" t="n">
        <v>43221</v>
      </c>
      <c r="Q3094" s="201" t="n">
        <v>43889</v>
      </c>
      <c r="R3094" s="20"/>
      <c r="S3094" s="20" t="s">
        <v>7117</v>
      </c>
      <c r="T3094" s="20" t="n">
        <v>0.6</v>
      </c>
      <c r="U3094" s="20" t="n">
        <v>0.4</v>
      </c>
      <c r="V3094" s="20" t="n">
        <v>0.8</v>
      </c>
      <c r="W3094" s="20" t="s">
        <v>11461</v>
      </c>
      <c r="X3094" s="35"/>
      <c r="Y3094" s="35"/>
      <c r="Z3094" s="35" t="n">
        <v>1</v>
      </c>
      <c r="AE3094" s="94" t="e">
        <f aca="false" t="array" ref="AE3094:AK3094">_xlfn.torow(_xlfn.unique(_xlfn._xlws.filter(cat_table[Subsector],$E3094=cat_table[Sector],"")))</f>
        <v>#NAME?</v>
      </c>
      <c r="AF3094" s="94" t="e">
        <v>#NAME?</v>
      </c>
      <c r="AG3094" s="94" t="e">
        <v>#NAME?</v>
      </c>
      <c r="AH3094" s="94" t="e">
        <v>#NAME?</v>
      </c>
      <c r="AI3094" s="94" t="e">
        <v>#NAME?</v>
      </c>
      <c r="AJ3094" s="94" t="e">
        <v>#NAME?</v>
      </c>
      <c r="AK3094" s="94" t="e">
        <v>#NAME?</v>
      </c>
      <c r="AO3094" s="94" t="e">
        <f aca="false" t="array" ref="AO3094:AT3094">_xlfn.torow(_xlfn.unique(_xlfn._xlws.filter(cat_table[Sub-subsector],($E3094=cat_table[Sector])*($F3094=cat_table[Subsector]),"")))</f>
        <v>#NAME?</v>
      </c>
      <c r="AP3094" s="94" t="e">
        <v>#NAME?</v>
      </c>
      <c r="AQ3094" s="94" t="e">
        <v>#NAME?</v>
      </c>
      <c r="AR3094" s="94" t="e">
        <v>#NAME?</v>
      </c>
      <c r="AS3094" s="94" t="e">
        <v>#NAME?</v>
      </c>
      <c r="AT3094" s="94" t="e">
        <v>#NAME?</v>
      </c>
    </row>
    <row r="3095" customFormat="false" ht="15" hidden="false" customHeight="true" outlineLevel="0" collapsed="false">
      <c r="A3095" s="62" t="s">
        <v>13483</v>
      </c>
      <c r="B3095" s="20" t="str">
        <f aca="false">INDEX(Table2[], MATCH(L3095, Location_ID!$D$2:$D$648, 0), 1)</f>
        <v>d9bcc638-f79a-4cda-b353-6c65afdb3df7</v>
      </c>
      <c r="C3095" s="52" t="s">
        <v>1409</v>
      </c>
      <c r="D3095" s="52" t="s">
        <v>354</v>
      </c>
      <c r="E3095" s="20" t="s">
        <v>7134</v>
      </c>
      <c r="F3095" s="20" t="s">
        <v>7135</v>
      </c>
      <c r="G3095" s="20"/>
      <c r="H3095" s="20"/>
      <c r="I3095" s="20" t="s">
        <v>13469</v>
      </c>
      <c r="J3095" s="20" t="s">
        <v>2948</v>
      </c>
      <c r="K3095" s="20" t="s">
        <v>7124</v>
      </c>
      <c r="L3095" s="20" t="s">
        <v>2948</v>
      </c>
      <c r="M3095" s="20" t="s">
        <v>7129</v>
      </c>
      <c r="N3095" s="20" t="s">
        <v>13471</v>
      </c>
      <c r="O3095" s="20" t="s">
        <v>13477</v>
      </c>
      <c r="P3095" s="201" t="n">
        <v>43221</v>
      </c>
      <c r="Q3095" s="201" t="n">
        <v>43889</v>
      </c>
      <c r="R3095" s="20"/>
      <c r="S3095" s="20" t="s">
        <v>7117</v>
      </c>
      <c r="T3095" s="20" t="n">
        <v>0.4</v>
      </c>
      <c r="U3095" s="20" t="n">
        <v>0.3</v>
      </c>
      <c r="V3095" s="20" t="n">
        <v>0.6</v>
      </c>
      <c r="W3095" s="20" t="s">
        <v>11461</v>
      </c>
      <c r="X3095" s="35"/>
      <c r="Y3095" s="35"/>
      <c r="Z3095" s="35" t="n">
        <v>1</v>
      </c>
      <c r="AE3095" s="94" t="e">
        <f aca="false" t="array" ref="AE3095:AK3095">_xlfn.torow(_xlfn.unique(_xlfn._xlws.filter(cat_table[Subsector],$E3095=cat_table[Sector],"")))</f>
        <v>#NAME?</v>
      </c>
      <c r="AF3095" s="94" t="e">
        <v>#NAME?</v>
      </c>
      <c r="AG3095" s="94" t="e">
        <v>#NAME?</v>
      </c>
      <c r="AH3095" s="94" t="e">
        <v>#NAME?</v>
      </c>
      <c r="AI3095" s="94" t="e">
        <v>#NAME?</v>
      </c>
      <c r="AJ3095" s="94" t="e">
        <v>#NAME?</v>
      </c>
      <c r="AK3095" s="94" t="e">
        <v>#NAME?</v>
      </c>
      <c r="AO3095" s="94" t="e">
        <f aca="false" t="array" ref="AO3095:AT3095">_xlfn.torow(_xlfn.unique(_xlfn._xlws.filter(cat_table[Sub-subsector],($E3095=cat_table[Sector])*($F3095=cat_table[Subsector]),"")))</f>
        <v>#NAME?</v>
      </c>
      <c r="AP3095" s="94" t="e">
        <v>#NAME?</v>
      </c>
      <c r="AQ3095" s="94" t="e">
        <v>#NAME?</v>
      </c>
      <c r="AR3095" s="94" t="e">
        <v>#NAME?</v>
      </c>
      <c r="AS3095" s="94" t="e">
        <v>#NAME?</v>
      </c>
      <c r="AT3095" s="94" t="e">
        <v>#NAME?</v>
      </c>
    </row>
    <row r="3096" customFormat="false" ht="15" hidden="false" customHeight="true" outlineLevel="0" collapsed="false">
      <c r="A3096" s="62" t="s">
        <v>13484</v>
      </c>
      <c r="B3096" s="20" t="str">
        <f aca="false">INDEX(Table2[], MATCH(L3096, Location_ID!$D$2:$D$648, 0), 1)</f>
        <v>afb0190c-9be9-4e14-9eca-ecbd76856f30</v>
      </c>
      <c r="C3096" s="52" t="s">
        <v>1409</v>
      </c>
      <c r="D3096" s="52" t="s">
        <v>354</v>
      </c>
      <c r="E3096" s="20" t="s">
        <v>7134</v>
      </c>
      <c r="F3096" s="20" t="s">
        <v>7135</v>
      </c>
      <c r="G3096" s="20"/>
      <c r="H3096" s="20"/>
      <c r="I3096" s="20" t="s">
        <v>13469</v>
      </c>
      <c r="J3096" s="20" t="s">
        <v>2950</v>
      </c>
      <c r="K3096" s="20" t="s">
        <v>7124</v>
      </c>
      <c r="L3096" s="20" t="s">
        <v>2950</v>
      </c>
      <c r="M3096" s="20" t="s">
        <v>7129</v>
      </c>
      <c r="N3096" s="20" t="s">
        <v>13471</v>
      </c>
      <c r="O3096" s="20" t="s">
        <v>13477</v>
      </c>
      <c r="P3096" s="201" t="n">
        <v>43221</v>
      </c>
      <c r="Q3096" s="201" t="n">
        <v>43889</v>
      </c>
      <c r="R3096" s="20"/>
      <c r="S3096" s="20" t="s">
        <v>7117</v>
      </c>
      <c r="T3096" s="20" t="n">
        <v>0.3</v>
      </c>
      <c r="U3096" s="20" t="n">
        <v>0.2</v>
      </c>
      <c r="V3096" s="20" t="n">
        <v>0.5</v>
      </c>
      <c r="W3096" s="20" t="s">
        <v>11461</v>
      </c>
      <c r="X3096" s="35"/>
      <c r="Y3096" s="35"/>
      <c r="Z3096" s="35" t="n">
        <v>1</v>
      </c>
      <c r="AE3096" s="94" t="e">
        <f aca="false" t="array" ref="AE3096:AK3096">_xlfn.torow(_xlfn.unique(_xlfn._xlws.filter(cat_table[Subsector],$E3096=cat_table[Sector],"")))</f>
        <v>#NAME?</v>
      </c>
      <c r="AF3096" s="94" t="e">
        <v>#NAME?</v>
      </c>
      <c r="AG3096" s="94" t="e">
        <v>#NAME?</v>
      </c>
      <c r="AH3096" s="94" t="e">
        <v>#NAME?</v>
      </c>
      <c r="AI3096" s="94" t="e">
        <v>#NAME?</v>
      </c>
      <c r="AJ3096" s="94" t="e">
        <v>#NAME?</v>
      </c>
      <c r="AK3096" s="94" t="e">
        <v>#NAME?</v>
      </c>
      <c r="AO3096" s="94" t="e">
        <f aca="false" t="array" ref="AO3096:AT3096">_xlfn.torow(_xlfn.unique(_xlfn._xlws.filter(cat_table[Sub-subsector],($E3096=cat_table[Sector])*($F3096=cat_table[Subsector]),"")))</f>
        <v>#NAME?</v>
      </c>
      <c r="AP3096" s="94" t="e">
        <v>#NAME?</v>
      </c>
      <c r="AQ3096" s="94" t="e">
        <v>#NAME?</v>
      </c>
      <c r="AR3096" s="94" t="e">
        <v>#NAME?</v>
      </c>
      <c r="AS3096" s="94" t="e">
        <v>#NAME?</v>
      </c>
      <c r="AT3096" s="94" t="e">
        <v>#NAME?</v>
      </c>
    </row>
    <row r="3097" customFormat="false" ht="15" hidden="false" customHeight="true" outlineLevel="0" collapsed="false">
      <c r="A3097" s="62" t="s">
        <v>13485</v>
      </c>
      <c r="B3097" s="20" t="str">
        <f aca="false">INDEX(Table2[], MATCH(L3097, Location_ID!$D$2:$D$648, 0), 1)</f>
        <v>026357c1-beeb-4e28-8353-1f0d905f33a0</v>
      </c>
      <c r="C3097" s="52" t="s">
        <v>1409</v>
      </c>
      <c r="D3097" s="52" t="s">
        <v>354</v>
      </c>
      <c r="E3097" s="20" t="s">
        <v>7134</v>
      </c>
      <c r="F3097" s="20" t="s">
        <v>7135</v>
      </c>
      <c r="G3097" s="20"/>
      <c r="H3097" s="20"/>
      <c r="I3097" s="20" t="s">
        <v>13469</v>
      </c>
      <c r="J3097" s="20" t="s">
        <v>2952</v>
      </c>
      <c r="K3097" s="20" t="s">
        <v>7124</v>
      </c>
      <c r="L3097" s="20" t="s">
        <v>2952</v>
      </c>
      <c r="M3097" s="20" t="s">
        <v>7129</v>
      </c>
      <c r="N3097" s="20" t="s">
        <v>13471</v>
      </c>
      <c r="O3097" s="20" t="s">
        <v>13477</v>
      </c>
      <c r="P3097" s="201" t="n">
        <v>43221</v>
      </c>
      <c r="Q3097" s="201" t="n">
        <v>43889</v>
      </c>
      <c r="R3097" s="20"/>
      <c r="S3097" s="20" t="s">
        <v>7117</v>
      </c>
      <c r="T3097" s="20" t="n">
        <v>0.2</v>
      </c>
      <c r="U3097" s="20" t="n">
        <v>0.1</v>
      </c>
      <c r="V3097" s="20" t="n">
        <v>0.3</v>
      </c>
      <c r="W3097" s="20" t="s">
        <v>11461</v>
      </c>
      <c r="X3097" s="35"/>
      <c r="Y3097" s="35"/>
      <c r="Z3097" s="35" t="n">
        <v>1</v>
      </c>
      <c r="AE3097" s="94" t="e">
        <f aca="false" t="array" ref="AE3097:AK3097">_xlfn.torow(_xlfn.unique(_xlfn._xlws.filter(cat_table[Subsector],$E3097=cat_table[Sector],"")))</f>
        <v>#NAME?</v>
      </c>
      <c r="AF3097" s="94" t="e">
        <v>#NAME?</v>
      </c>
      <c r="AG3097" s="94" t="e">
        <v>#NAME?</v>
      </c>
      <c r="AH3097" s="94" t="e">
        <v>#NAME?</v>
      </c>
      <c r="AI3097" s="94" t="e">
        <v>#NAME?</v>
      </c>
      <c r="AJ3097" s="94" t="e">
        <v>#NAME?</v>
      </c>
      <c r="AK3097" s="94" t="e">
        <v>#NAME?</v>
      </c>
      <c r="AO3097" s="94" t="e">
        <f aca="false" t="array" ref="AO3097:AT3097">_xlfn.torow(_xlfn.unique(_xlfn._xlws.filter(cat_table[Sub-subsector],($E3097=cat_table[Sector])*($F3097=cat_table[Subsector]),"")))</f>
        <v>#NAME?</v>
      </c>
      <c r="AP3097" s="94" t="e">
        <v>#NAME?</v>
      </c>
      <c r="AQ3097" s="94" t="e">
        <v>#NAME?</v>
      </c>
      <c r="AR3097" s="94" t="e">
        <v>#NAME?</v>
      </c>
      <c r="AS3097" s="94" t="e">
        <v>#NAME?</v>
      </c>
      <c r="AT3097" s="94" t="e">
        <v>#NAME?</v>
      </c>
    </row>
    <row r="3098" customFormat="false" ht="15" hidden="false" customHeight="true" outlineLevel="0" collapsed="false">
      <c r="A3098" s="129" t="s">
        <v>13486</v>
      </c>
      <c r="B3098" s="20" t="str">
        <f aca="false">INDEX(Table2[], MATCH(L3098, Location_ID!$D$2:$D$648, 0), 1)</f>
        <v>babaa72e-ea2c-46c7-86da-a4dff7df66f9</v>
      </c>
      <c r="C3098" s="277" t="s">
        <v>1409</v>
      </c>
      <c r="D3098" s="277" t="s">
        <v>354</v>
      </c>
      <c r="E3098" s="165" t="s">
        <v>7134</v>
      </c>
      <c r="F3098" s="165" t="s">
        <v>7135</v>
      </c>
      <c r="G3098" s="165"/>
      <c r="H3098" s="192"/>
      <c r="I3098" s="165" t="s">
        <v>13469</v>
      </c>
      <c r="J3098" s="165" t="s">
        <v>2926</v>
      </c>
      <c r="K3098" s="165" t="s">
        <v>7124</v>
      </c>
      <c r="L3098" s="165" t="s">
        <v>2926</v>
      </c>
      <c r="M3098" s="165" t="s">
        <v>7129</v>
      </c>
      <c r="N3098" s="165" t="s">
        <v>13471</v>
      </c>
      <c r="O3098" s="165" t="s">
        <v>13477</v>
      </c>
      <c r="P3098" s="191" t="n">
        <v>43221</v>
      </c>
      <c r="Q3098" s="191" t="n">
        <v>43889</v>
      </c>
      <c r="R3098" s="165"/>
      <c r="S3098" s="165" t="s">
        <v>7117</v>
      </c>
      <c r="T3098" s="165" t="n">
        <v>0.1</v>
      </c>
      <c r="U3098" s="165" t="n">
        <v>0.05</v>
      </c>
      <c r="V3098" s="165" t="n">
        <v>0.2</v>
      </c>
      <c r="W3098" s="165" t="s">
        <v>11461</v>
      </c>
      <c r="X3098" s="165"/>
      <c r="Y3098" s="192"/>
      <c r="Z3098" s="192" t="n">
        <v>1</v>
      </c>
      <c r="AE3098" s="94" t="e">
        <f aca="false" t="array" ref="AE3098:AK3098">_xlfn.torow(_xlfn.unique(_xlfn._xlws.filter(cat_table[Subsector],$E3098=cat_table[Sector],"")))</f>
        <v>#NAME?</v>
      </c>
      <c r="AF3098" s="94" t="e">
        <v>#NAME?</v>
      </c>
      <c r="AG3098" s="94" t="e">
        <v>#NAME?</v>
      </c>
      <c r="AH3098" s="94" t="e">
        <v>#NAME?</v>
      </c>
      <c r="AI3098" s="94" t="e">
        <v>#NAME?</v>
      </c>
      <c r="AJ3098" s="94" t="e">
        <v>#NAME?</v>
      </c>
      <c r="AK3098" s="94" t="e">
        <v>#NAME?</v>
      </c>
      <c r="AO3098" s="94" t="e">
        <f aca="false" t="array" ref="AO3098:AT3098">_xlfn.torow(_xlfn.unique(_xlfn._xlws.filter(cat_table[Sub-subsector],($E3098=cat_table[Sector])*($F3098=cat_table[Subsector]),"")))</f>
        <v>#NAME?</v>
      </c>
      <c r="AP3098" s="94" t="e">
        <v>#NAME?</v>
      </c>
      <c r="AQ3098" s="94" t="e">
        <v>#NAME?</v>
      </c>
      <c r="AR3098" s="94" t="e">
        <v>#NAME?</v>
      </c>
      <c r="AS3098" s="94" t="e">
        <v>#NAME?</v>
      </c>
      <c r="AT3098" s="94" t="e">
        <v>#NAME?</v>
      </c>
    </row>
    <row r="3099" customFormat="false" ht="15" hidden="false" customHeight="true" outlineLevel="0" collapsed="false">
      <c r="A3099" s="193" t="s">
        <v>13487</v>
      </c>
      <c r="B3099" s="20" t="str">
        <f aca="false">INDEX(Table2[], MATCH(L3099, Location_ID!$D$2:$D$648, 0), 1)</f>
        <v>8b83f327-fb0d-4ed9-9e1c-4117576038ef</v>
      </c>
      <c r="C3099" s="193" t="s">
        <v>1413</v>
      </c>
      <c r="D3099" s="273" t="s">
        <v>354</v>
      </c>
      <c r="E3099" s="193" t="s">
        <v>7134</v>
      </c>
      <c r="F3099" s="193" t="s">
        <v>7135</v>
      </c>
      <c r="G3099" s="193"/>
      <c r="H3099" s="196"/>
      <c r="I3099" s="193" t="s">
        <v>13488</v>
      </c>
      <c r="J3099" s="193" t="s">
        <v>13489</v>
      </c>
      <c r="K3099" s="193" t="s">
        <v>7124</v>
      </c>
      <c r="L3099" s="193" t="s">
        <v>1757</v>
      </c>
      <c r="M3099" s="193" t="s">
        <v>7121</v>
      </c>
      <c r="N3099" s="193" t="s">
        <v>13490</v>
      </c>
      <c r="O3099" s="193" t="s">
        <v>13491</v>
      </c>
      <c r="P3099" s="219" t="n">
        <v>44442</v>
      </c>
      <c r="Q3099" s="219" t="n">
        <v>44510</v>
      </c>
      <c r="R3099" s="193"/>
      <c r="S3099" s="193" t="s">
        <v>7117</v>
      </c>
      <c r="T3099" s="193" t="n">
        <v>1337</v>
      </c>
      <c r="U3099" s="193" t="n">
        <v>1142</v>
      </c>
      <c r="V3099" s="193" t="n">
        <v>1669</v>
      </c>
      <c r="W3099" s="193" t="s">
        <v>11997</v>
      </c>
      <c r="X3099" s="196"/>
      <c r="Y3099" s="196"/>
      <c r="Z3099" s="196" t="n">
        <v>1</v>
      </c>
      <c r="AE3099" s="94" t="e">
        <f aca="false" t="array" ref="AE3099:AK3099">_xlfn.torow(_xlfn.unique(_xlfn._xlws.filter(cat_table[Subsector],$E3099=cat_table[Sector],"")))</f>
        <v>#NAME?</v>
      </c>
      <c r="AF3099" s="94" t="e">
        <v>#NAME?</v>
      </c>
      <c r="AG3099" s="94" t="e">
        <v>#NAME?</v>
      </c>
      <c r="AH3099" s="94" t="e">
        <v>#NAME?</v>
      </c>
      <c r="AI3099" s="94" t="e">
        <v>#NAME?</v>
      </c>
      <c r="AJ3099" s="94" t="e">
        <v>#NAME?</v>
      </c>
      <c r="AK3099" s="94" t="e">
        <v>#NAME?</v>
      </c>
      <c r="AO3099" s="94" t="e">
        <f aca="false" t="array" ref="AO3099:AT3099">_xlfn.torow(_xlfn.unique(_xlfn._xlws.filter(cat_table[Sub-subsector],($E3099=cat_table[Sector])*($F3099=cat_table[Subsector]),"")))</f>
        <v>#NAME?</v>
      </c>
      <c r="AP3099" s="94" t="e">
        <v>#NAME?</v>
      </c>
      <c r="AQ3099" s="94" t="e">
        <v>#NAME?</v>
      </c>
      <c r="AR3099" s="94" t="e">
        <v>#NAME?</v>
      </c>
      <c r="AS3099" s="94" t="e">
        <v>#NAME?</v>
      </c>
      <c r="AT3099" s="94" t="e">
        <v>#NAME?</v>
      </c>
    </row>
    <row r="3100" customFormat="false" ht="15" hidden="false" customHeight="true" outlineLevel="0" collapsed="false">
      <c r="A3100" s="193" t="s">
        <v>13492</v>
      </c>
      <c r="B3100" s="20" t="str">
        <f aca="false">INDEX(Table2[], MATCH(L3100, Location_ID!$D$2:$D$648, 0), 1)</f>
        <v>8b83f327-fb0d-4ed9-9e1c-4117576038ef</v>
      </c>
      <c r="C3100" s="193" t="s">
        <v>1413</v>
      </c>
      <c r="D3100" s="273" t="s">
        <v>354</v>
      </c>
      <c r="E3100" s="193" t="s">
        <v>7134</v>
      </c>
      <c r="F3100" s="193" t="s">
        <v>7135</v>
      </c>
      <c r="G3100" s="193"/>
      <c r="H3100" s="196"/>
      <c r="I3100" s="193" t="s">
        <v>13488</v>
      </c>
      <c r="J3100" s="193" t="s">
        <v>13493</v>
      </c>
      <c r="K3100" s="193" t="s">
        <v>7124</v>
      </c>
      <c r="L3100" s="193" t="s">
        <v>1757</v>
      </c>
      <c r="M3100" s="193" t="s">
        <v>7121</v>
      </c>
      <c r="N3100" s="193" t="s">
        <v>13490</v>
      </c>
      <c r="O3100" s="193" t="s">
        <v>13494</v>
      </c>
      <c r="P3100" s="219" t="n">
        <v>44442</v>
      </c>
      <c r="Q3100" s="219" t="n">
        <v>44510</v>
      </c>
      <c r="R3100" s="193"/>
      <c r="S3100" s="193" t="s">
        <v>7117</v>
      </c>
      <c r="T3100" s="193" t="n">
        <v>1014.5</v>
      </c>
      <c r="U3100" s="193" t="n">
        <v>819.7</v>
      </c>
      <c r="V3100" s="193" t="n">
        <v>1346.2</v>
      </c>
      <c r="W3100" s="193" t="s">
        <v>11997</v>
      </c>
      <c r="X3100" s="196"/>
      <c r="Y3100" s="196"/>
      <c r="Z3100" s="196" t="n">
        <v>1</v>
      </c>
      <c r="AE3100" s="94" t="e">
        <f aca="false" t="array" ref="AE3100:AK3100">_xlfn.torow(_xlfn.unique(_xlfn._xlws.filter(cat_table[Subsector],$E3100=cat_table[Sector],"")))</f>
        <v>#NAME?</v>
      </c>
      <c r="AF3100" s="94" t="e">
        <v>#NAME?</v>
      </c>
      <c r="AG3100" s="94" t="e">
        <v>#NAME?</v>
      </c>
      <c r="AH3100" s="94" t="e">
        <v>#NAME?</v>
      </c>
      <c r="AI3100" s="94" t="e">
        <v>#NAME?</v>
      </c>
      <c r="AJ3100" s="94" t="e">
        <v>#NAME?</v>
      </c>
      <c r="AK3100" s="94" t="e">
        <v>#NAME?</v>
      </c>
      <c r="AO3100" s="94" t="e">
        <f aca="false" t="array" ref="AO3100:AT3100">_xlfn.torow(_xlfn.unique(_xlfn._xlws.filter(cat_table[Sub-subsector],($E3100=cat_table[Sector])*($F3100=cat_table[Subsector]),"")))</f>
        <v>#NAME?</v>
      </c>
      <c r="AP3100" s="94" t="e">
        <v>#NAME?</v>
      </c>
      <c r="AQ3100" s="94" t="e">
        <v>#NAME?</v>
      </c>
      <c r="AR3100" s="94" t="e">
        <v>#NAME?</v>
      </c>
      <c r="AS3100" s="94" t="e">
        <v>#NAME?</v>
      </c>
      <c r="AT3100" s="94" t="e">
        <v>#NAME?</v>
      </c>
    </row>
    <row r="3101" customFormat="false" ht="15" hidden="false" customHeight="true" outlineLevel="0" collapsed="false">
      <c r="A3101" s="193" t="s">
        <v>13495</v>
      </c>
      <c r="B3101" s="20" t="str">
        <f aca="false">INDEX(Table2[], MATCH(L3101, Location_ID!$D$2:$D$648, 0), 1)</f>
        <v>8b83f327-fb0d-4ed9-9e1c-4117576038ef</v>
      </c>
      <c r="C3101" s="193" t="s">
        <v>1413</v>
      </c>
      <c r="D3101" s="273" t="s">
        <v>354</v>
      </c>
      <c r="E3101" s="193" t="s">
        <v>7134</v>
      </c>
      <c r="F3101" s="193" t="s">
        <v>7135</v>
      </c>
      <c r="G3101" s="193"/>
      <c r="H3101" s="196"/>
      <c r="I3101" s="193" t="s">
        <v>13488</v>
      </c>
      <c r="J3101" s="193" t="s">
        <v>13496</v>
      </c>
      <c r="K3101" s="193" t="s">
        <v>7124</v>
      </c>
      <c r="L3101" s="193" t="s">
        <v>1757</v>
      </c>
      <c r="M3101" s="193" t="s">
        <v>7121</v>
      </c>
      <c r="N3101" s="193" t="s">
        <v>13490</v>
      </c>
      <c r="O3101" s="193" t="s">
        <v>13497</v>
      </c>
      <c r="P3101" s="219" t="n">
        <v>43221</v>
      </c>
      <c r="Q3101" s="219" t="n">
        <v>43890</v>
      </c>
      <c r="R3101" s="193"/>
      <c r="S3101" s="193" t="s">
        <v>7117</v>
      </c>
      <c r="T3101" s="193" t="n">
        <v>1024</v>
      </c>
      <c r="U3101" s="193" t="n">
        <v>788</v>
      </c>
      <c r="V3101" s="193" t="n">
        <v>1337</v>
      </c>
      <c r="W3101" s="193" t="s">
        <v>11997</v>
      </c>
      <c r="X3101" s="196"/>
      <c r="Y3101" s="196"/>
      <c r="Z3101" s="196" t="n">
        <v>1</v>
      </c>
      <c r="AE3101" s="94" t="e">
        <f aca="false" t="array" ref="AE3101:AK3101">_xlfn.torow(_xlfn.unique(_xlfn._xlws.filter(cat_table[Subsector],$E3101=cat_table[Sector],"")))</f>
        <v>#NAME?</v>
      </c>
      <c r="AF3101" s="94" t="e">
        <v>#NAME?</v>
      </c>
      <c r="AG3101" s="94" t="e">
        <v>#NAME?</v>
      </c>
      <c r="AH3101" s="94" t="e">
        <v>#NAME?</v>
      </c>
      <c r="AI3101" s="94" t="e">
        <v>#NAME?</v>
      </c>
      <c r="AJ3101" s="94" t="e">
        <v>#NAME?</v>
      </c>
      <c r="AK3101" s="94" t="e">
        <v>#NAME?</v>
      </c>
      <c r="AO3101" s="94" t="e">
        <f aca="false" t="array" ref="AO3101:AT3101">_xlfn.torow(_xlfn.unique(_xlfn._xlws.filter(cat_table[Sub-subsector],($E3101=cat_table[Sector])*($F3101=cat_table[Subsector]),"")))</f>
        <v>#NAME?</v>
      </c>
      <c r="AP3101" s="94" t="e">
        <v>#NAME?</v>
      </c>
      <c r="AQ3101" s="94" t="e">
        <v>#NAME?</v>
      </c>
      <c r="AR3101" s="94" t="e">
        <v>#NAME?</v>
      </c>
      <c r="AS3101" s="94" t="e">
        <v>#NAME?</v>
      </c>
      <c r="AT3101" s="94" t="e">
        <v>#NAME?</v>
      </c>
    </row>
    <row r="3102" customFormat="false" ht="15" hidden="false" customHeight="true" outlineLevel="0" collapsed="false">
      <c r="A3102" s="193" t="s">
        <v>13498</v>
      </c>
      <c r="B3102" s="20" t="str">
        <f aca="false">INDEX(Table2[], MATCH(L3102, Location_ID!$D$2:$D$648, 0), 1)</f>
        <v>8b83f327-fb0d-4ed9-9e1c-4117576038ef</v>
      </c>
      <c r="C3102" s="193" t="s">
        <v>1413</v>
      </c>
      <c r="D3102" s="273" t="s">
        <v>354</v>
      </c>
      <c r="E3102" s="193" t="s">
        <v>7134</v>
      </c>
      <c r="F3102" s="193" t="s">
        <v>7135</v>
      </c>
      <c r="G3102" s="193"/>
      <c r="H3102" s="196"/>
      <c r="I3102" s="193" t="s">
        <v>13488</v>
      </c>
      <c r="J3102" s="193" t="s">
        <v>13499</v>
      </c>
      <c r="K3102" s="193" t="s">
        <v>7124</v>
      </c>
      <c r="L3102" s="193" t="s">
        <v>1757</v>
      </c>
      <c r="M3102" s="193" t="s">
        <v>7121</v>
      </c>
      <c r="N3102" s="193" t="s">
        <v>13490</v>
      </c>
      <c r="O3102" s="193" t="s">
        <v>13500</v>
      </c>
      <c r="P3102" s="219" t="n">
        <v>44197</v>
      </c>
      <c r="Q3102" s="219" t="n">
        <v>44561</v>
      </c>
      <c r="R3102" s="193"/>
      <c r="S3102" s="193" t="s">
        <v>7117</v>
      </c>
      <c r="T3102" s="193" t="n">
        <v>1726</v>
      </c>
      <c r="U3102" s="193" t="n">
        <v>290</v>
      </c>
      <c r="V3102" s="193" t="n">
        <v>3700</v>
      </c>
      <c r="W3102" s="193" t="s">
        <v>11997</v>
      </c>
      <c r="X3102" s="196"/>
      <c r="Y3102" s="196"/>
      <c r="Z3102" s="196" t="n">
        <v>1</v>
      </c>
      <c r="AE3102" s="94" t="e">
        <f aca="false" t="array" ref="AE3102:AK3102">_xlfn.torow(_xlfn.unique(_xlfn._xlws.filter(cat_table[Subsector],$E3102=cat_table[Sector],"")))</f>
        <v>#NAME?</v>
      </c>
      <c r="AF3102" s="94" t="e">
        <v>#NAME?</v>
      </c>
      <c r="AG3102" s="94" t="e">
        <v>#NAME?</v>
      </c>
      <c r="AH3102" s="94" t="e">
        <v>#NAME?</v>
      </c>
      <c r="AI3102" s="94" t="e">
        <v>#NAME?</v>
      </c>
      <c r="AJ3102" s="94" t="e">
        <v>#NAME?</v>
      </c>
      <c r="AK3102" s="94" t="e">
        <v>#NAME?</v>
      </c>
      <c r="AO3102" s="94" t="e">
        <f aca="false" t="array" ref="AO3102:AT3102">_xlfn.torow(_xlfn.unique(_xlfn._xlws.filter(cat_table[Sub-subsector],($E3102=cat_table[Sector])*($F3102=cat_table[Subsector]),"")))</f>
        <v>#NAME?</v>
      </c>
      <c r="AP3102" s="94" t="e">
        <v>#NAME?</v>
      </c>
      <c r="AQ3102" s="94" t="e">
        <v>#NAME?</v>
      </c>
      <c r="AR3102" s="94" t="e">
        <v>#NAME?</v>
      </c>
      <c r="AS3102" s="94" t="e">
        <v>#NAME?</v>
      </c>
      <c r="AT3102" s="94" t="e">
        <v>#NAME?</v>
      </c>
    </row>
    <row r="3103" customFormat="false" ht="15" hidden="false" customHeight="true" outlineLevel="0" collapsed="false">
      <c r="A3103" s="193" t="s">
        <v>13501</v>
      </c>
      <c r="B3103" s="20" t="str">
        <f aca="false">INDEX(Table2[], MATCH(L3103, Location_ID!$D$2:$D$648, 0), 1)</f>
        <v>8b83f327-fb0d-4ed9-9e1c-4117576038ef</v>
      </c>
      <c r="C3103" s="193" t="s">
        <v>1413</v>
      </c>
      <c r="D3103" s="273" t="s">
        <v>354</v>
      </c>
      <c r="E3103" s="193" t="s">
        <v>7134</v>
      </c>
      <c r="F3103" s="193" t="s">
        <v>7135</v>
      </c>
      <c r="G3103" s="193"/>
      <c r="H3103" s="196"/>
      <c r="I3103" s="193" t="s">
        <v>13502</v>
      </c>
      <c r="J3103" s="193" t="s">
        <v>13503</v>
      </c>
      <c r="K3103" s="193" t="s">
        <v>7124</v>
      </c>
      <c r="L3103" s="193" t="s">
        <v>1757</v>
      </c>
      <c r="M3103" s="193" t="s">
        <v>7121</v>
      </c>
      <c r="N3103" s="193" t="s">
        <v>13504</v>
      </c>
      <c r="O3103" s="193" t="s">
        <v>13505</v>
      </c>
      <c r="P3103" s="219" t="n">
        <v>44442</v>
      </c>
      <c r="Q3103" s="219" t="n">
        <v>44510</v>
      </c>
      <c r="R3103" s="193"/>
      <c r="S3103" s="193" t="s">
        <v>7112</v>
      </c>
      <c r="T3103" s="193" t="n">
        <v>2.03</v>
      </c>
      <c r="U3103" s="193" t="n">
        <v>1.55</v>
      </c>
      <c r="V3103" s="193" t="n">
        <v>2.6</v>
      </c>
      <c r="W3103" s="193" t="s">
        <v>7141</v>
      </c>
      <c r="X3103" s="196"/>
      <c r="Y3103" s="196"/>
      <c r="Z3103" s="196" t="n">
        <v>0</v>
      </c>
      <c r="AE3103" s="94" t="e">
        <f aca="false" t="array" ref="AE3103:AK3103">_xlfn.torow(_xlfn.unique(_xlfn._xlws.filter(cat_table[Subsector],$E3103=cat_table[Sector],"")))</f>
        <v>#NAME?</v>
      </c>
      <c r="AF3103" s="94" t="e">
        <v>#NAME?</v>
      </c>
      <c r="AG3103" s="94" t="e">
        <v>#NAME?</v>
      </c>
      <c r="AH3103" s="94" t="e">
        <v>#NAME?</v>
      </c>
      <c r="AI3103" s="94" t="e">
        <v>#NAME?</v>
      </c>
      <c r="AJ3103" s="94" t="e">
        <v>#NAME?</v>
      </c>
      <c r="AK3103" s="94" t="e">
        <v>#NAME?</v>
      </c>
      <c r="AO3103" s="94" t="e">
        <f aca="false" t="array" ref="AO3103:AT3103">_xlfn.torow(_xlfn.unique(_xlfn._xlws.filter(cat_table[Sub-subsector],($E3103=cat_table[Sector])*($F3103=cat_table[Subsector]),"")))</f>
        <v>#NAME?</v>
      </c>
      <c r="AP3103" s="94" t="e">
        <v>#NAME?</v>
      </c>
      <c r="AQ3103" s="94" t="e">
        <v>#NAME?</v>
      </c>
      <c r="AR3103" s="94" t="e">
        <v>#NAME?</v>
      </c>
      <c r="AS3103" s="94" t="e">
        <v>#NAME?</v>
      </c>
      <c r="AT3103" s="94" t="e">
        <v>#NAME?</v>
      </c>
    </row>
    <row r="3104" customFormat="false" ht="15" hidden="false" customHeight="true" outlineLevel="0" collapsed="false">
      <c r="A3104" s="193" t="s">
        <v>13506</v>
      </c>
      <c r="B3104" s="20" t="str">
        <f aca="false">INDEX(Table2[], MATCH(L3104, Location_ID!$D$2:$D$648, 0), 1)</f>
        <v>8b83f327-fb0d-4ed9-9e1c-4117576038ef</v>
      </c>
      <c r="C3104" s="193" t="s">
        <v>1413</v>
      </c>
      <c r="D3104" s="273" t="s">
        <v>354</v>
      </c>
      <c r="E3104" s="193" t="s">
        <v>7134</v>
      </c>
      <c r="F3104" s="193" t="s">
        <v>7135</v>
      </c>
      <c r="G3104" s="193"/>
      <c r="H3104" s="196"/>
      <c r="I3104" s="193" t="s">
        <v>13502</v>
      </c>
      <c r="J3104" s="193" t="s">
        <v>13507</v>
      </c>
      <c r="K3104" s="193" t="s">
        <v>7124</v>
      </c>
      <c r="L3104" s="193" t="s">
        <v>1757</v>
      </c>
      <c r="M3104" s="193" t="s">
        <v>7121</v>
      </c>
      <c r="N3104" s="193" t="s">
        <v>13504</v>
      </c>
      <c r="O3104" s="193" t="s">
        <v>13505</v>
      </c>
      <c r="P3104" s="219" t="n">
        <v>44442</v>
      </c>
      <c r="Q3104" s="219" t="n">
        <v>44510</v>
      </c>
      <c r="R3104" s="193"/>
      <c r="S3104" s="193" t="s">
        <v>7112</v>
      </c>
      <c r="T3104" s="193" t="n">
        <v>1.76</v>
      </c>
      <c r="U3104" s="193" t="n">
        <v>0.68</v>
      </c>
      <c r="V3104" s="193" t="n">
        <v>3.13</v>
      </c>
      <c r="W3104" s="193" t="s">
        <v>7141</v>
      </c>
      <c r="X3104" s="196"/>
      <c r="Y3104" s="196"/>
      <c r="Z3104" s="196" t="n">
        <v>0</v>
      </c>
      <c r="AE3104" s="94" t="e">
        <f aca="false" t="array" ref="AE3104:AK3104">_xlfn.torow(_xlfn.unique(_xlfn._xlws.filter(cat_table[Subsector],$E3104=cat_table[Sector],"")))</f>
        <v>#NAME?</v>
      </c>
      <c r="AF3104" s="94" t="e">
        <v>#NAME?</v>
      </c>
      <c r="AG3104" s="94" t="e">
        <v>#NAME?</v>
      </c>
      <c r="AH3104" s="94" t="e">
        <v>#NAME?</v>
      </c>
      <c r="AI3104" s="94" t="e">
        <v>#NAME?</v>
      </c>
      <c r="AJ3104" s="94" t="e">
        <v>#NAME?</v>
      </c>
      <c r="AK3104" s="94" t="e">
        <v>#NAME?</v>
      </c>
      <c r="AO3104" s="94" t="e">
        <f aca="false" t="array" ref="AO3104:AT3104">_xlfn.torow(_xlfn.unique(_xlfn._xlws.filter(cat_table[Sub-subsector],($E3104=cat_table[Sector])*($F3104=cat_table[Subsector]),"")))</f>
        <v>#NAME?</v>
      </c>
      <c r="AP3104" s="94" t="e">
        <v>#NAME?</v>
      </c>
      <c r="AQ3104" s="94" t="e">
        <v>#NAME?</v>
      </c>
      <c r="AR3104" s="94" t="e">
        <v>#NAME?</v>
      </c>
      <c r="AS3104" s="94" t="e">
        <v>#NAME?</v>
      </c>
      <c r="AT3104" s="94" t="e">
        <v>#NAME?</v>
      </c>
    </row>
    <row r="3105" customFormat="false" ht="15" hidden="false" customHeight="true" outlineLevel="0" collapsed="false">
      <c r="A3105" s="193" t="s">
        <v>13508</v>
      </c>
      <c r="B3105" s="20" t="str">
        <f aca="false">INDEX(Table2[], MATCH(L3105, Location_ID!$D$2:$D$648, 0), 1)</f>
        <v>8b83f327-fb0d-4ed9-9e1c-4117576038ef</v>
      </c>
      <c r="C3105" s="193" t="s">
        <v>1413</v>
      </c>
      <c r="D3105" s="273" t="s">
        <v>354</v>
      </c>
      <c r="E3105" s="193" t="s">
        <v>7134</v>
      </c>
      <c r="F3105" s="193" t="s">
        <v>7135</v>
      </c>
      <c r="G3105" s="193"/>
      <c r="H3105" s="196"/>
      <c r="I3105" s="193" t="s">
        <v>13502</v>
      </c>
      <c r="J3105" s="193" t="s">
        <v>13509</v>
      </c>
      <c r="K3105" s="193" t="s">
        <v>7124</v>
      </c>
      <c r="L3105" s="193" t="s">
        <v>1757</v>
      </c>
      <c r="M3105" s="193" t="s">
        <v>7121</v>
      </c>
      <c r="N3105" s="193" t="s">
        <v>13504</v>
      </c>
      <c r="O3105" s="193" t="s">
        <v>13505</v>
      </c>
      <c r="P3105" s="219" t="n">
        <v>44442</v>
      </c>
      <c r="Q3105" s="219" t="n">
        <v>44510</v>
      </c>
      <c r="R3105" s="193"/>
      <c r="S3105" s="193" t="s">
        <v>7112</v>
      </c>
      <c r="T3105" s="193" t="n">
        <v>5.79</v>
      </c>
      <c r="U3105" s="193" t="n">
        <v>4.24</v>
      </c>
      <c r="V3105" s="193" t="n">
        <v>7.76</v>
      </c>
      <c r="W3105" s="193" t="s">
        <v>7141</v>
      </c>
      <c r="X3105" s="196"/>
      <c r="Y3105" s="196"/>
      <c r="Z3105" s="196" t="n">
        <v>0</v>
      </c>
      <c r="AE3105" s="94" t="e">
        <f aca="false" t="array" ref="AE3105:AK3105">_xlfn.torow(_xlfn.unique(_xlfn._xlws.filter(cat_table[Subsector],$E3105=cat_table[Sector],"")))</f>
        <v>#NAME?</v>
      </c>
      <c r="AF3105" s="94" t="e">
        <v>#NAME?</v>
      </c>
      <c r="AG3105" s="94" t="e">
        <v>#NAME?</v>
      </c>
      <c r="AH3105" s="94" t="e">
        <v>#NAME?</v>
      </c>
      <c r="AI3105" s="94" t="e">
        <v>#NAME?</v>
      </c>
      <c r="AJ3105" s="94" t="e">
        <v>#NAME?</v>
      </c>
      <c r="AK3105" s="94" t="e">
        <v>#NAME?</v>
      </c>
      <c r="AO3105" s="94" t="e">
        <f aca="false" t="array" ref="AO3105:AT3105">_xlfn.torow(_xlfn.unique(_xlfn._xlws.filter(cat_table[Sub-subsector],($E3105=cat_table[Sector])*($F3105=cat_table[Subsector]),"")))</f>
        <v>#NAME?</v>
      </c>
      <c r="AP3105" s="94" t="e">
        <v>#NAME?</v>
      </c>
      <c r="AQ3105" s="94" t="e">
        <v>#NAME?</v>
      </c>
      <c r="AR3105" s="94" t="e">
        <v>#NAME?</v>
      </c>
      <c r="AS3105" s="94" t="e">
        <v>#NAME?</v>
      </c>
      <c r="AT3105" s="94" t="e">
        <v>#NAME?</v>
      </c>
    </row>
    <row r="3106" customFormat="false" ht="15" hidden="false" customHeight="true" outlineLevel="0" collapsed="false">
      <c r="A3106" s="193" t="s">
        <v>13510</v>
      </c>
      <c r="B3106" s="20" t="str">
        <f aca="false">INDEX(Table2[], MATCH(L3106, Location_ID!$D$2:$D$648, 0), 1)</f>
        <v>8b83f327-fb0d-4ed9-9e1c-4117576038ef</v>
      </c>
      <c r="C3106" s="193" t="s">
        <v>1413</v>
      </c>
      <c r="D3106" s="273" t="s">
        <v>354</v>
      </c>
      <c r="E3106" s="193" t="s">
        <v>7134</v>
      </c>
      <c r="F3106" s="193" t="s">
        <v>7135</v>
      </c>
      <c r="G3106" s="193"/>
      <c r="H3106" s="196"/>
      <c r="I3106" s="193" t="s">
        <v>13502</v>
      </c>
      <c r="J3106" s="193" t="s">
        <v>13511</v>
      </c>
      <c r="K3106" s="193" t="s">
        <v>7124</v>
      </c>
      <c r="L3106" s="193" t="s">
        <v>1757</v>
      </c>
      <c r="M3106" s="193" t="s">
        <v>7121</v>
      </c>
      <c r="N3106" s="193" t="s">
        <v>13504</v>
      </c>
      <c r="O3106" s="193" t="s">
        <v>13505</v>
      </c>
      <c r="P3106" s="219" t="n">
        <v>44442</v>
      </c>
      <c r="Q3106" s="219" t="n">
        <v>44510</v>
      </c>
      <c r="R3106" s="193"/>
      <c r="S3106" s="193" t="s">
        <v>7112</v>
      </c>
      <c r="T3106" s="193" t="n">
        <v>3.65</v>
      </c>
      <c r="U3106" s="193" t="n">
        <v>2.69</v>
      </c>
      <c r="V3106" s="193" t="n">
        <v>4.78</v>
      </c>
      <c r="W3106" s="193" t="s">
        <v>7141</v>
      </c>
      <c r="X3106" s="196"/>
      <c r="Y3106" s="196"/>
      <c r="Z3106" s="196" t="n">
        <v>0</v>
      </c>
      <c r="AE3106" s="94" t="e">
        <f aca="false" t="array" ref="AE3106:AK3106">_xlfn.torow(_xlfn.unique(_xlfn._xlws.filter(cat_table[Subsector],$E3106=cat_table[Sector],"")))</f>
        <v>#NAME?</v>
      </c>
      <c r="AF3106" s="94" t="e">
        <v>#NAME?</v>
      </c>
      <c r="AG3106" s="94" t="e">
        <v>#NAME?</v>
      </c>
      <c r="AH3106" s="94" t="e">
        <v>#NAME?</v>
      </c>
      <c r="AI3106" s="94" t="e">
        <v>#NAME?</v>
      </c>
      <c r="AJ3106" s="94" t="e">
        <v>#NAME?</v>
      </c>
      <c r="AK3106" s="94" t="e">
        <v>#NAME?</v>
      </c>
      <c r="AO3106" s="94" t="e">
        <f aca="false" t="array" ref="AO3106:AT3106">_xlfn.torow(_xlfn.unique(_xlfn._xlws.filter(cat_table[Sub-subsector],($E3106=cat_table[Sector])*($F3106=cat_table[Subsector]),"")))</f>
        <v>#NAME?</v>
      </c>
      <c r="AP3106" s="94" t="e">
        <v>#NAME?</v>
      </c>
      <c r="AQ3106" s="94" t="e">
        <v>#NAME?</v>
      </c>
      <c r="AR3106" s="94" t="e">
        <v>#NAME?</v>
      </c>
      <c r="AS3106" s="94" t="e">
        <v>#NAME?</v>
      </c>
      <c r="AT3106" s="94" t="e">
        <v>#NAME?</v>
      </c>
    </row>
    <row r="3107" customFormat="false" ht="15" hidden="false" customHeight="true" outlineLevel="0" collapsed="false">
      <c r="A3107" s="193" t="s">
        <v>13512</v>
      </c>
      <c r="B3107" s="20" t="str">
        <f aca="false">INDEX(Table2[], MATCH(L3107, Location_ID!$D$2:$D$648, 0), 1)</f>
        <v>8b83f327-fb0d-4ed9-9e1c-4117576038ef</v>
      </c>
      <c r="C3107" s="193" t="s">
        <v>1413</v>
      </c>
      <c r="D3107" s="273" t="s">
        <v>354</v>
      </c>
      <c r="E3107" s="193" t="s">
        <v>7134</v>
      </c>
      <c r="F3107" s="193" t="s">
        <v>7135</v>
      </c>
      <c r="G3107" s="193"/>
      <c r="H3107" s="196"/>
      <c r="I3107" s="193" t="s">
        <v>13502</v>
      </c>
      <c r="J3107" s="193" t="s">
        <v>13513</v>
      </c>
      <c r="K3107" s="193" t="s">
        <v>7124</v>
      </c>
      <c r="L3107" s="193" t="s">
        <v>1757</v>
      </c>
      <c r="M3107" s="193" t="s">
        <v>7121</v>
      </c>
      <c r="N3107" s="193" t="s">
        <v>13504</v>
      </c>
      <c r="O3107" s="193" t="s">
        <v>13505</v>
      </c>
      <c r="P3107" s="219" t="n">
        <v>44442</v>
      </c>
      <c r="Q3107" s="219" t="n">
        <v>44510</v>
      </c>
      <c r="R3107" s="193"/>
      <c r="S3107" s="193" t="s">
        <v>7112</v>
      </c>
      <c r="T3107" s="193" t="n">
        <v>3.91</v>
      </c>
      <c r="U3107" s="193" t="n">
        <v>2.74</v>
      </c>
      <c r="V3107" s="193" t="n">
        <v>5.28</v>
      </c>
      <c r="W3107" s="193" t="s">
        <v>7141</v>
      </c>
      <c r="X3107" s="196"/>
      <c r="Y3107" s="196"/>
      <c r="Z3107" s="196" t="n">
        <v>0</v>
      </c>
      <c r="AE3107" s="94" t="e">
        <f aca="false" t="array" ref="AE3107:AK3107">_xlfn.torow(_xlfn.unique(_xlfn._xlws.filter(cat_table[Subsector],$E3107=cat_table[Sector],"")))</f>
        <v>#NAME?</v>
      </c>
      <c r="AF3107" s="94" t="e">
        <v>#NAME?</v>
      </c>
      <c r="AG3107" s="94" t="e">
        <v>#NAME?</v>
      </c>
      <c r="AH3107" s="94" t="e">
        <v>#NAME?</v>
      </c>
      <c r="AI3107" s="94" t="e">
        <v>#NAME?</v>
      </c>
      <c r="AJ3107" s="94" t="e">
        <v>#NAME?</v>
      </c>
      <c r="AK3107" s="94" t="e">
        <v>#NAME?</v>
      </c>
      <c r="AO3107" s="94" t="e">
        <f aca="false" t="array" ref="AO3107:AT3107">_xlfn.torow(_xlfn.unique(_xlfn._xlws.filter(cat_table[Sub-subsector],($E3107=cat_table[Sector])*($F3107=cat_table[Subsector]),"")))</f>
        <v>#NAME?</v>
      </c>
      <c r="AP3107" s="94" t="e">
        <v>#NAME?</v>
      </c>
      <c r="AQ3107" s="94" t="e">
        <v>#NAME?</v>
      </c>
      <c r="AR3107" s="94" t="e">
        <v>#NAME?</v>
      </c>
      <c r="AS3107" s="94" t="e">
        <v>#NAME?</v>
      </c>
      <c r="AT3107" s="94" t="e">
        <v>#NAME?</v>
      </c>
    </row>
    <row r="3108" customFormat="false" ht="15" hidden="false" customHeight="true" outlineLevel="0" collapsed="false">
      <c r="A3108" s="193" t="s">
        <v>13514</v>
      </c>
      <c r="B3108" s="20" t="str">
        <f aca="false">INDEX(Table2[], MATCH(L3108, Location_ID!$D$2:$D$648, 0), 1)</f>
        <v>8b83f327-fb0d-4ed9-9e1c-4117576038ef</v>
      </c>
      <c r="C3108" s="193" t="s">
        <v>1413</v>
      </c>
      <c r="D3108" s="273" t="s">
        <v>354</v>
      </c>
      <c r="E3108" s="193" t="s">
        <v>7134</v>
      </c>
      <c r="F3108" s="193" t="s">
        <v>7135</v>
      </c>
      <c r="G3108" s="193"/>
      <c r="H3108" s="196"/>
      <c r="I3108" s="193" t="s">
        <v>13502</v>
      </c>
      <c r="J3108" s="193" t="s">
        <v>13515</v>
      </c>
      <c r="K3108" s="193" t="s">
        <v>7124</v>
      </c>
      <c r="L3108" s="193" t="s">
        <v>1757</v>
      </c>
      <c r="M3108" s="193" t="s">
        <v>7121</v>
      </c>
      <c r="N3108" s="193" t="s">
        <v>13504</v>
      </c>
      <c r="O3108" s="193" t="s">
        <v>13505</v>
      </c>
      <c r="P3108" s="219" t="n">
        <v>44442</v>
      </c>
      <c r="Q3108" s="219" t="n">
        <v>44510</v>
      </c>
      <c r="R3108" s="193"/>
      <c r="S3108" s="193" t="s">
        <v>7112</v>
      </c>
      <c r="T3108" s="193" t="n">
        <v>0.81</v>
      </c>
      <c r="U3108" s="193" t="n">
        <v>0.65</v>
      </c>
      <c r="V3108" s="193" t="n">
        <v>0.99</v>
      </c>
      <c r="W3108" s="193" t="s">
        <v>7141</v>
      </c>
      <c r="X3108" s="196"/>
      <c r="Y3108" s="196"/>
      <c r="Z3108" s="196" t="n">
        <v>0</v>
      </c>
      <c r="AE3108" s="94" t="e">
        <f aca="false" t="array" ref="AE3108:AK3108">_xlfn.torow(_xlfn.unique(_xlfn._xlws.filter(cat_table[Subsector],$E3108=cat_table[Sector],"")))</f>
        <v>#NAME?</v>
      </c>
      <c r="AF3108" s="94" t="e">
        <v>#NAME?</v>
      </c>
      <c r="AG3108" s="94" t="e">
        <v>#NAME?</v>
      </c>
      <c r="AH3108" s="94" t="e">
        <v>#NAME?</v>
      </c>
      <c r="AI3108" s="94" t="e">
        <v>#NAME?</v>
      </c>
      <c r="AJ3108" s="94" t="e">
        <v>#NAME?</v>
      </c>
      <c r="AK3108" s="94" t="e">
        <v>#NAME?</v>
      </c>
      <c r="AO3108" s="94" t="e">
        <f aca="false" t="array" ref="AO3108:AT3108">_xlfn.torow(_xlfn.unique(_xlfn._xlws.filter(cat_table[Sub-subsector],($E3108=cat_table[Sector])*($F3108=cat_table[Subsector]),"")))</f>
        <v>#NAME?</v>
      </c>
      <c r="AP3108" s="94" t="e">
        <v>#NAME?</v>
      </c>
      <c r="AQ3108" s="94" t="e">
        <v>#NAME?</v>
      </c>
      <c r="AR3108" s="94" t="e">
        <v>#NAME?</v>
      </c>
      <c r="AS3108" s="94" t="e">
        <v>#NAME?</v>
      </c>
      <c r="AT3108" s="94" t="e">
        <v>#NAME?</v>
      </c>
    </row>
    <row r="3109" customFormat="false" ht="15" hidden="false" customHeight="true" outlineLevel="0" collapsed="false">
      <c r="A3109" s="193" t="s">
        <v>13516</v>
      </c>
      <c r="B3109" s="20" t="str">
        <f aca="false">INDEX(Table2[], MATCH(L3109, Location_ID!$D$2:$D$648, 0), 1)</f>
        <v>8b83f327-fb0d-4ed9-9e1c-4117576038ef</v>
      </c>
      <c r="C3109" s="193" t="s">
        <v>1413</v>
      </c>
      <c r="D3109" s="273" t="s">
        <v>354</v>
      </c>
      <c r="E3109" s="193" t="s">
        <v>7134</v>
      </c>
      <c r="F3109" s="193" t="s">
        <v>7135</v>
      </c>
      <c r="G3109" s="193"/>
      <c r="H3109" s="196"/>
      <c r="I3109" s="193" t="s">
        <v>13502</v>
      </c>
      <c r="J3109" s="193" t="s">
        <v>13517</v>
      </c>
      <c r="K3109" s="193" t="s">
        <v>7124</v>
      </c>
      <c r="L3109" s="193" t="s">
        <v>1757</v>
      </c>
      <c r="M3109" s="193" t="s">
        <v>7121</v>
      </c>
      <c r="N3109" s="193" t="s">
        <v>13504</v>
      </c>
      <c r="O3109" s="193" t="s">
        <v>13505</v>
      </c>
      <c r="P3109" s="219" t="n">
        <v>44442</v>
      </c>
      <c r="Q3109" s="219" t="n">
        <v>44510</v>
      </c>
      <c r="R3109" s="193"/>
      <c r="S3109" s="193" t="s">
        <v>7112</v>
      </c>
      <c r="T3109" s="193" t="n">
        <v>2.02</v>
      </c>
      <c r="U3109" s="193" t="n">
        <v>1.12</v>
      </c>
      <c r="V3109" s="193" t="n">
        <v>3.17</v>
      </c>
      <c r="W3109" s="193" t="s">
        <v>7141</v>
      </c>
      <c r="X3109" s="196"/>
      <c r="Y3109" s="196"/>
      <c r="Z3109" s="196" t="n">
        <v>0</v>
      </c>
      <c r="AE3109" s="94" t="e">
        <f aca="false" t="array" ref="AE3109:AK3109">_xlfn.torow(_xlfn.unique(_xlfn._xlws.filter(cat_table[Subsector],$E3109=cat_table[Sector],"")))</f>
        <v>#NAME?</v>
      </c>
      <c r="AF3109" s="94" t="e">
        <v>#NAME?</v>
      </c>
      <c r="AG3109" s="94" t="e">
        <v>#NAME?</v>
      </c>
      <c r="AH3109" s="94" t="e">
        <v>#NAME?</v>
      </c>
      <c r="AI3109" s="94" t="e">
        <v>#NAME?</v>
      </c>
      <c r="AJ3109" s="94" t="e">
        <v>#NAME?</v>
      </c>
      <c r="AK3109" s="94" t="e">
        <v>#NAME?</v>
      </c>
      <c r="AO3109" s="94" t="e">
        <f aca="false" t="array" ref="AO3109:AT3109">_xlfn.torow(_xlfn.unique(_xlfn._xlws.filter(cat_table[Sub-subsector],($E3109=cat_table[Sector])*($F3109=cat_table[Subsector]),"")))</f>
        <v>#NAME?</v>
      </c>
      <c r="AP3109" s="94" t="e">
        <v>#NAME?</v>
      </c>
      <c r="AQ3109" s="94" t="e">
        <v>#NAME?</v>
      </c>
      <c r="AR3109" s="94" t="e">
        <v>#NAME?</v>
      </c>
      <c r="AS3109" s="94" t="e">
        <v>#NAME?</v>
      </c>
      <c r="AT3109" s="94" t="e">
        <v>#NAME?</v>
      </c>
    </row>
    <row r="3110" customFormat="false" ht="15" hidden="false" customHeight="true" outlineLevel="0" collapsed="false">
      <c r="A3110" s="193" t="s">
        <v>13518</v>
      </c>
      <c r="B3110" s="20" t="str">
        <f aca="false">INDEX(Table2[], MATCH(L3110, Location_ID!$D$2:$D$648, 0), 1)</f>
        <v>8b83f327-fb0d-4ed9-9e1c-4117576038ef</v>
      </c>
      <c r="C3110" s="193" t="s">
        <v>1413</v>
      </c>
      <c r="D3110" s="273" t="s">
        <v>354</v>
      </c>
      <c r="E3110" s="193" t="s">
        <v>7134</v>
      </c>
      <c r="F3110" s="193" t="s">
        <v>7135</v>
      </c>
      <c r="G3110" s="193"/>
      <c r="H3110" s="196"/>
      <c r="I3110" s="193" t="s">
        <v>13502</v>
      </c>
      <c r="J3110" s="193" t="s">
        <v>13519</v>
      </c>
      <c r="K3110" s="193" t="s">
        <v>7124</v>
      </c>
      <c r="L3110" s="193" t="s">
        <v>1757</v>
      </c>
      <c r="M3110" s="193" t="s">
        <v>7121</v>
      </c>
      <c r="N3110" s="193" t="s">
        <v>13504</v>
      </c>
      <c r="O3110" s="193" t="s">
        <v>13505</v>
      </c>
      <c r="P3110" s="219" t="n">
        <v>44442</v>
      </c>
      <c r="Q3110" s="219" t="n">
        <v>44510</v>
      </c>
      <c r="R3110" s="193"/>
      <c r="S3110" s="193" t="s">
        <v>7112</v>
      </c>
      <c r="T3110" s="193" t="n">
        <v>22.6</v>
      </c>
      <c r="U3110" s="193" t="n">
        <v>16.2</v>
      </c>
      <c r="V3110" s="193" t="n">
        <v>30</v>
      </c>
      <c r="W3110" s="193" t="s">
        <v>7141</v>
      </c>
      <c r="X3110" s="196"/>
      <c r="Y3110" s="196"/>
      <c r="Z3110" s="196" t="n">
        <v>0</v>
      </c>
      <c r="AE3110" s="94" t="e">
        <f aca="false" t="array" ref="AE3110:AK3110">_xlfn.torow(_xlfn.unique(_xlfn._xlws.filter(cat_table[Subsector],$E3110=cat_table[Sector],"")))</f>
        <v>#NAME?</v>
      </c>
      <c r="AF3110" s="94" t="e">
        <v>#NAME?</v>
      </c>
      <c r="AG3110" s="94" t="e">
        <v>#NAME?</v>
      </c>
      <c r="AH3110" s="94" t="e">
        <v>#NAME?</v>
      </c>
      <c r="AI3110" s="94" t="e">
        <v>#NAME?</v>
      </c>
      <c r="AJ3110" s="94" t="e">
        <v>#NAME?</v>
      </c>
      <c r="AK3110" s="94" t="e">
        <v>#NAME?</v>
      </c>
      <c r="AO3110" s="94" t="e">
        <f aca="false" t="array" ref="AO3110:AT3110">_xlfn.torow(_xlfn.unique(_xlfn._xlws.filter(cat_table[Sub-subsector],($E3110=cat_table[Sector])*($F3110=cat_table[Subsector]),"")))</f>
        <v>#NAME?</v>
      </c>
      <c r="AP3110" s="94" t="e">
        <v>#NAME?</v>
      </c>
      <c r="AQ3110" s="94" t="e">
        <v>#NAME?</v>
      </c>
      <c r="AR3110" s="94" t="e">
        <v>#NAME?</v>
      </c>
      <c r="AS3110" s="94" t="e">
        <v>#NAME?</v>
      </c>
      <c r="AT3110" s="94" t="e">
        <v>#NAME?</v>
      </c>
    </row>
    <row r="3111" customFormat="false" ht="15" hidden="false" customHeight="true" outlineLevel="0" collapsed="false">
      <c r="A3111" s="193" t="s">
        <v>13520</v>
      </c>
      <c r="B3111" s="20" t="str">
        <f aca="false">INDEX(Table2[], MATCH(L3111, Location_ID!$D$2:$D$648, 0), 1)</f>
        <v>8b83f327-fb0d-4ed9-9e1c-4117576038ef</v>
      </c>
      <c r="C3111" s="193" t="s">
        <v>1413</v>
      </c>
      <c r="D3111" s="273" t="s">
        <v>354</v>
      </c>
      <c r="E3111" s="193" t="s">
        <v>7134</v>
      </c>
      <c r="F3111" s="193" t="s">
        <v>7135</v>
      </c>
      <c r="G3111" s="193"/>
      <c r="H3111" s="196"/>
      <c r="I3111" s="193" t="s">
        <v>13502</v>
      </c>
      <c r="J3111" s="193" t="s">
        <v>13521</v>
      </c>
      <c r="K3111" s="193" t="s">
        <v>7124</v>
      </c>
      <c r="L3111" s="193" t="s">
        <v>1757</v>
      </c>
      <c r="M3111" s="193" t="s">
        <v>7121</v>
      </c>
      <c r="N3111" s="193" t="s">
        <v>13504</v>
      </c>
      <c r="O3111" s="193" t="s">
        <v>13505</v>
      </c>
      <c r="P3111" s="219" t="n">
        <v>44442</v>
      </c>
      <c r="Q3111" s="219" t="n">
        <v>44510</v>
      </c>
      <c r="R3111" s="193"/>
      <c r="S3111" s="193" t="s">
        <v>7112</v>
      </c>
      <c r="T3111" s="193" t="n">
        <v>10.7</v>
      </c>
      <c r="U3111" s="193" t="n">
        <v>2.9</v>
      </c>
      <c r="V3111" s="193" t="n">
        <v>21.5</v>
      </c>
      <c r="W3111" s="193" t="s">
        <v>7141</v>
      </c>
      <c r="X3111" s="196"/>
      <c r="Y3111" s="196"/>
      <c r="Z3111" s="196" t="n">
        <v>0</v>
      </c>
      <c r="AE3111" s="94" t="e">
        <f aca="false" t="array" ref="AE3111:AK3111">_xlfn.torow(_xlfn.unique(_xlfn._xlws.filter(cat_table[Subsector],$E3111=cat_table[Sector],"")))</f>
        <v>#NAME?</v>
      </c>
      <c r="AF3111" s="94" t="e">
        <v>#NAME?</v>
      </c>
      <c r="AG3111" s="94" t="e">
        <v>#NAME?</v>
      </c>
      <c r="AH3111" s="94" t="e">
        <v>#NAME?</v>
      </c>
      <c r="AI3111" s="94" t="e">
        <v>#NAME?</v>
      </c>
      <c r="AJ3111" s="94" t="e">
        <v>#NAME?</v>
      </c>
      <c r="AK3111" s="94" t="e">
        <v>#NAME?</v>
      </c>
      <c r="AO3111" s="94" t="e">
        <f aca="false" t="array" ref="AO3111:AT3111">_xlfn.torow(_xlfn.unique(_xlfn._xlws.filter(cat_table[Sub-subsector],($E3111=cat_table[Sector])*($F3111=cat_table[Subsector]),"")))</f>
        <v>#NAME?</v>
      </c>
      <c r="AP3111" s="94" t="e">
        <v>#NAME?</v>
      </c>
      <c r="AQ3111" s="94" t="e">
        <v>#NAME?</v>
      </c>
      <c r="AR3111" s="94" t="e">
        <v>#NAME?</v>
      </c>
      <c r="AS3111" s="94" t="e">
        <v>#NAME?</v>
      </c>
      <c r="AT3111" s="94" t="e">
        <v>#NAME?</v>
      </c>
    </row>
    <row r="3112" customFormat="false" ht="15" hidden="false" customHeight="true" outlineLevel="0" collapsed="false">
      <c r="A3112" s="193" t="s">
        <v>13522</v>
      </c>
      <c r="B3112" s="20" t="str">
        <f aca="false">INDEX(Table2[], MATCH(L3112, Location_ID!$D$2:$D$648, 0), 1)</f>
        <v>8b83f327-fb0d-4ed9-9e1c-4117576038ef</v>
      </c>
      <c r="C3112" s="193" t="s">
        <v>1413</v>
      </c>
      <c r="D3112" s="273" t="s">
        <v>354</v>
      </c>
      <c r="E3112" s="193" t="s">
        <v>7134</v>
      </c>
      <c r="F3112" s="193" t="s">
        <v>7135</v>
      </c>
      <c r="G3112" s="193"/>
      <c r="H3112" s="196"/>
      <c r="I3112" s="193" t="s">
        <v>13502</v>
      </c>
      <c r="J3112" s="193" t="s">
        <v>13523</v>
      </c>
      <c r="K3112" s="193" t="s">
        <v>7124</v>
      </c>
      <c r="L3112" s="193" t="s">
        <v>1757</v>
      </c>
      <c r="M3112" s="193" t="s">
        <v>7121</v>
      </c>
      <c r="N3112" s="193" t="s">
        <v>13504</v>
      </c>
      <c r="O3112" s="193" t="s">
        <v>13505</v>
      </c>
      <c r="P3112" s="219" t="n">
        <v>44442</v>
      </c>
      <c r="Q3112" s="219" t="n">
        <v>44510</v>
      </c>
      <c r="R3112" s="193"/>
      <c r="S3112" s="193" t="s">
        <v>7112</v>
      </c>
      <c r="T3112" s="193" t="n">
        <v>36.9</v>
      </c>
      <c r="U3112" s="193" t="n">
        <v>9.6</v>
      </c>
      <c r="V3112" s="193" t="n">
        <v>65</v>
      </c>
      <c r="W3112" s="193" t="s">
        <v>7141</v>
      </c>
      <c r="X3112" s="196"/>
      <c r="Y3112" s="196"/>
      <c r="Z3112" s="196" t="n">
        <v>0</v>
      </c>
      <c r="AE3112" s="94" t="e">
        <f aca="false" t="array" ref="AE3112:AK3112">_xlfn.torow(_xlfn.unique(_xlfn._xlws.filter(cat_table[Subsector],$E3112=cat_table[Sector],"")))</f>
        <v>#NAME?</v>
      </c>
      <c r="AF3112" s="94" t="e">
        <v>#NAME?</v>
      </c>
      <c r="AG3112" s="94" t="e">
        <v>#NAME?</v>
      </c>
      <c r="AH3112" s="94" t="e">
        <v>#NAME?</v>
      </c>
      <c r="AI3112" s="94" t="e">
        <v>#NAME?</v>
      </c>
      <c r="AJ3112" s="94" t="e">
        <v>#NAME?</v>
      </c>
      <c r="AK3112" s="94" t="e">
        <v>#NAME?</v>
      </c>
      <c r="AO3112" s="94" t="e">
        <f aca="false" t="array" ref="AO3112:AT3112">_xlfn.torow(_xlfn.unique(_xlfn._xlws.filter(cat_table[Sub-subsector],($E3112=cat_table[Sector])*($F3112=cat_table[Subsector]),"")))</f>
        <v>#NAME?</v>
      </c>
      <c r="AP3112" s="94" t="e">
        <v>#NAME?</v>
      </c>
      <c r="AQ3112" s="94" t="e">
        <v>#NAME?</v>
      </c>
      <c r="AR3112" s="94" t="e">
        <v>#NAME?</v>
      </c>
      <c r="AS3112" s="94" t="e">
        <v>#NAME?</v>
      </c>
      <c r="AT3112" s="94" t="e">
        <v>#NAME?</v>
      </c>
    </row>
    <row r="3113" customFormat="false" ht="15" hidden="false" customHeight="true" outlineLevel="0" collapsed="false">
      <c r="A3113" s="193" t="s">
        <v>13524</v>
      </c>
      <c r="B3113" s="20" t="str">
        <f aca="false">INDEX(Table2[], MATCH(L3113, Location_ID!$D$2:$D$648, 0), 1)</f>
        <v>8b83f327-fb0d-4ed9-9e1c-4117576038ef</v>
      </c>
      <c r="C3113" s="193" t="s">
        <v>1413</v>
      </c>
      <c r="D3113" s="273" t="s">
        <v>354</v>
      </c>
      <c r="E3113" s="193" t="s">
        <v>7134</v>
      </c>
      <c r="F3113" s="193" t="s">
        <v>7135</v>
      </c>
      <c r="G3113" s="193"/>
      <c r="H3113" s="196"/>
      <c r="I3113" s="193" t="s">
        <v>13502</v>
      </c>
      <c r="J3113" s="193" t="s">
        <v>13525</v>
      </c>
      <c r="K3113" s="193" t="s">
        <v>7124</v>
      </c>
      <c r="L3113" s="193" t="s">
        <v>1757</v>
      </c>
      <c r="M3113" s="193" t="s">
        <v>7121</v>
      </c>
      <c r="N3113" s="193" t="s">
        <v>13504</v>
      </c>
      <c r="O3113" s="193" t="s">
        <v>13505</v>
      </c>
      <c r="P3113" s="219" t="n">
        <v>44442</v>
      </c>
      <c r="Q3113" s="219" t="n">
        <v>44510</v>
      </c>
      <c r="R3113" s="193"/>
      <c r="S3113" s="193" t="s">
        <v>7112</v>
      </c>
      <c r="T3113" s="193" t="n">
        <v>362</v>
      </c>
      <c r="U3113" s="193" t="n">
        <v>158</v>
      </c>
      <c r="V3113" s="193" t="n">
        <v>679</v>
      </c>
      <c r="W3113" s="193" t="s">
        <v>7141</v>
      </c>
      <c r="X3113" s="196"/>
      <c r="Y3113" s="196"/>
      <c r="Z3113" s="196" t="n">
        <v>0</v>
      </c>
      <c r="AE3113" s="94" t="e">
        <f aca="false" t="array" ref="AE3113:AK3113">_xlfn.torow(_xlfn.unique(_xlfn._xlws.filter(cat_table[Subsector],$E3113=cat_table[Sector],"")))</f>
        <v>#NAME?</v>
      </c>
      <c r="AF3113" s="94" t="e">
        <v>#NAME?</v>
      </c>
      <c r="AG3113" s="94" t="e">
        <v>#NAME?</v>
      </c>
      <c r="AH3113" s="94" t="e">
        <v>#NAME?</v>
      </c>
      <c r="AI3113" s="94" t="e">
        <v>#NAME?</v>
      </c>
      <c r="AJ3113" s="94" t="e">
        <v>#NAME?</v>
      </c>
      <c r="AK3113" s="94" t="e">
        <v>#NAME?</v>
      </c>
      <c r="AO3113" s="94" t="e">
        <f aca="false" t="array" ref="AO3113:AT3113">_xlfn.torow(_xlfn.unique(_xlfn._xlws.filter(cat_table[Sub-subsector],($E3113=cat_table[Sector])*($F3113=cat_table[Subsector]),"")))</f>
        <v>#NAME?</v>
      </c>
      <c r="AP3113" s="94" t="e">
        <v>#NAME?</v>
      </c>
      <c r="AQ3113" s="94" t="e">
        <v>#NAME?</v>
      </c>
      <c r="AR3113" s="94" t="e">
        <v>#NAME?</v>
      </c>
      <c r="AS3113" s="94" t="e">
        <v>#NAME?</v>
      </c>
      <c r="AT3113" s="94" t="e">
        <v>#NAME?</v>
      </c>
    </row>
    <row r="3114" customFormat="false" ht="15" hidden="false" customHeight="true" outlineLevel="0" collapsed="false">
      <c r="A3114" s="193" t="s">
        <v>13526</v>
      </c>
      <c r="B3114" s="20" t="str">
        <f aca="false">INDEX(Table2[], MATCH(L3114, Location_ID!$D$2:$D$648, 0), 1)</f>
        <v>8b83f327-fb0d-4ed9-9e1c-4117576038ef</v>
      </c>
      <c r="C3114" s="193" t="s">
        <v>1413</v>
      </c>
      <c r="D3114" s="273" t="s">
        <v>354</v>
      </c>
      <c r="E3114" s="193" t="s">
        <v>7134</v>
      </c>
      <c r="F3114" s="193" t="s">
        <v>7135</v>
      </c>
      <c r="G3114" s="193"/>
      <c r="H3114" s="196"/>
      <c r="I3114" s="193" t="s">
        <v>13502</v>
      </c>
      <c r="J3114" s="193" t="s">
        <v>13527</v>
      </c>
      <c r="K3114" s="193" t="s">
        <v>7124</v>
      </c>
      <c r="L3114" s="193" t="s">
        <v>1757</v>
      </c>
      <c r="M3114" s="193" t="s">
        <v>7121</v>
      </c>
      <c r="N3114" s="193" t="s">
        <v>13504</v>
      </c>
      <c r="O3114" s="193" t="s">
        <v>13505</v>
      </c>
      <c r="P3114" s="219" t="n">
        <v>44442</v>
      </c>
      <c r="Q3114" s="219" t="n">
        <v>44510</v>
      </c>
      <c r="R3114" s="193"/>
      <c r="S3114" s="193" t="s">
        <v>7112</v>
      </c>
      <c r="T3114" s="193" t="n">
        <v>74.7</v>
      </c>
      <c r="U3114" s="193" t="n">
        <v>45.8</v>
      </c>
      <c r="V3114" s="193" t="n">
        <v>110.2</v>
      </c>
      <c r="W3114" s="193" t="s">
        <v>7141</v>
      </c>
      <c r="X3114" s="196"/>
      <c r="Y3114" s="196"/>
      <c r="Z3114" s="196" t="n">
        <v>0</v>
      </c>
      <c r="AE3114" s="94" t="e">
        <f aca="false" t="array" ref="AE3114:AK3114">_xlfn.torow(_xlfn.unique(_xlfn._xlws.filter(cat_table[Subsector],$E3114=cat_table[Sector],"")))</f>
        <v>#NAME?</v>
      </c>
      <c r="AF3114" s="94" t="e">
        <v>#NAME?</v>
      </c>
      <c r="AG3114" s="94" t="e">
        <v>#NAME?</v>
      </c>
      <c r="AH3114" s="94" t="e">
        <v>#NAME?</v>
      </c>
      <c r="AI3114" s="94" t="e">
        <v>#NAME?</v>
      </c>
      <c r="AJ3114" s="94" t="e">
        <v>#NAME?</v>
      </c>
      <c r="AK3114" s="94" t="e">
        <v>#NAME?</v>
      </c>
      <c r="AO3114" s="94" t="e">
        <f aca="false" t="array" ref="AO3114:AT3114">_xlfn.torow(_xlfn.unique(_xlfn._xlws.filter(cat_table[Sub-subsector],($E3114=cat_table[Sector])*($F3114=cat_table[Subsector]),"")))</f>
        <v>#NAME?</v>
      </c>
      <c r="AP3114" s="94" t="e">
        <v>#NAME?</v>
      </c>
      <c r="AQ3114" s="94" t="e">
        <v>#NAME?</v>
      </c>
      <c r="AR3114" s="94" t="e">
        <v>#NAME?</v>
      </c>
      <c r="AS3114" s="94" t="e">
        <v>#NAME?</v>
      </c>
      <c r="AT3114" s="94" t="e">
        <v>#NAME?</v>
      </c>
    </row>
    <row r="3115" customFormat="false" ht="15" hidden="false" customHeight="true" outlineLevel="0" collapsed="false">
      <c r="A3115" s="193" t="s">
        <v>13528</v>
      </c>
      <c r="B3115" s="20" t="str">
        <f aca="false">INDEX(Table2[], MATCH(L3115, Location_ID!$D$2:$D$648, 0), 1)</f>
        <v>8b83f327-fb0d-4ed9-9e1c-4117576038ef</v>
      </c>
      <c r="C3115" s="193" t="s">
        <v>1413</v>
      </c>
      <c r="D3115" s="273" t="s">
        <v>354</v>
      </c>
      <c r="E3115" s="193" t="s">
        <v>7134</v>
      </c>
      <c r="F3115" s="193" t="s">
        <v>7135</v>
      </c>
      <c r="G3115" s="193"/>
      <c r="H3115" s="196"/>
      <c r="I3115" s="193" t="s">
        <v>13502</v>
      </c>
      <c r="J3115" s="193" t="s">
        <v>13529</v>
      </c>
      <c r="K3115" s="193" t="s">
        <v>7124</v>
      </c>
      <c r="L3115" s="193" t="s">
        <v>1757</v>
      </c>
      <c r="M3115" s="193" t="s">
        <v>7121</v>
      </c>
      <c r="N3115" s="193" t="s">
        <v>13504</v>
      </c>
      <c r="O3115" s="193" t="s">
        <v>13505</v>
      </c>
      <c r="P3115" s="219" t="n">
        <v>44442</v>
      </c>
      <c r="Q3115" s="219" t="n">
        <v>44510</v>
      </c>
      <c r="R3115" s="193"/>
      <c r="S3115" s="193" t="s">
        <v>7112</v>
      </c>
      <c r="T3115" s="193" t="n">
        <v>36.7</v>
      </c>
      <c r="U3115" s="193" t="n">
        <v>27.5</v>
      </c>
      <c r="V3115" s="193" t="n">
        <v>47.6</v>
      </c>
      <c r="W3115" s="193" t="s">
        <v>7141</v>
      </c>
      <c r="X3115" s="196"/>
      <c r="Y3115" s="196"/>
      <c r="Z3115" s="196" t="n">
        <v>0</v>
      </c>
      <c r="AE3115" s="94" t="e">
        <f aca="false" t="array" ref="AE3115:AK3115">_xlfn.torow(_xlfn.unique(_xlfn._xlws.filter(cat_table[Subsector],$E3115=cat_table[Sector],"")))</f>
        <v>#NAME?</v>
      </c>
      <c r="AF3115" s="94" t="e">
        <v>#NAME?</v>
      </c>
      <c r="AG3115" s="94" t="e">
        <v>#NAME?</v>
      </c>
      <c r="AH3115" s="94" t="e">
        <v>#NAME?</v>
      </c>
      <c r="AI3115" s="94" t="e">
        <v>#NAME?</v>
      </c>
      <c r="AJ3115" s="94" t="e">
        <v>#NAME?</v>
      </c>
      <c r="AK3115" s="94" t="e">
        <v>#NAME?</v>
      </c>
      <c r="AO3115" s="94" t="e">
        <f aca="false" t="array" ref="AO3115:AT3115">_xlfn.torow(_xlfn.unique(_xlfn._xlws.filter(cat_table[Sub-subsector],($E3115=cat_table[Sector])*($F3115=cat_table[Subsector]),"")))</f>
        <v>#NAME?</v>
      </c>
      <c r="AP3115" s="94" t="e">
        <v>#NAME?</v>
      </c>
      <c r="AQ3115" s="94" t="e">
        <v>#NAME?</v>
      </c>
      <c r="AR3115" s="94" t="e">
        <v>#NAME?</v>
      </c>
      <c r="AS3115" s="94" t="e">
        <v>#NAME?</v>
      </c>
      <c r="AT3115" s="94" t="e">
        <v>#NAME?</v>
      </c>
    </row>
    <row r="3116" customFormat="false" ht="15" hidden="false" customHeight="true" outlineLevel="0" collapsed="false">
      <c r="A3116" s="193" t="s">
        <v>13530</v>
      </c>
      <c r="B3116" s="20" t="str">
        <f aca="false">INDEX(Table2[], MATCH(L3116, Location_ID!$D$2:$D$648, 0), 1)</f>
        <v>8b83f327-fb0d-4ed9-9e1c-4117576038ef</v>
      </c>
      <c r="C3116" s="193" t="s">
        <v>1413</v>
      </c>
      <c r="D3116" s="273" t="s">
        <v>354</v>
      </c>
      <c r="E3116" s="193" t="s">
        <v>7134</v>
      </c>
      <c r="F3116" s="193" t="s">
        <v>7135</v>
      </c>
      <c r="G3116" s="193"/>
      <c r="H3116" s="196"/>
      <c r="I3116" s="193" t="s">
        <v>13502</v>
      </c>
      <c r="J3116" s="193" t="s">
        <v>13531</v>
      </c>
      <c r="K3116" s="193" t="s">
        <v>7124</v>
      </c>
      <c r="L3116" s="193" t="s">
        <v>1757</v>
      </c>
      <c r="M3116" s="193" t="s">
        <v>7121</v>
      </c>
      <c r="N3116" s="193" t="s">
        <v>13504</v>
      </c>
      <c r="O3116" s="193" t="s">
        <v>13505</v>
      </c>
      <c r="P3116" s="219" t="n">
        <v>44442</v>
      </c>
      <c r="Q3116" s="219" t="n">
        <v>44510</v>
      </c>
      <c r="R3116" s="193"/>
      <c r="S3116" s="193" t="s">
        <v>7112</v>
      </c>
      <c r="T3116" s="193" t="n">
        <v>36.7</v>
      </c>
      <c r="U3116" s="193" t="n">
        <v>27.5</v>
      </c>
      <c r="V3116" s="193" t="n">
        <v>47.6</v>
      </c>
      <c r="W3116" s="193" t="s">
        <v>7141</v>
      </c>
      <c r="X3116" s="196"/>
      <c r="Y3116" s="196"/>
      <c r="Z3116" s="196" t="n">
        <v>0</v>
      </c>
      <c r="AE3116" s="94" t="e">
        <f aca="false" t="array" ref="AE3116:AK3116">_xlfn.torow(_xlfn.unique(_xlfn._xlws.filter(cat_table[Subsector],$E3116=cat_table[Sector],"")))</f>
        <v>#NAME?</v>
      </c>
      <c r="AF3116" s="94" t="e">
        <v>#NAME?</v>
      </c>
      <c r="AG3116" s="94" t="e">
        <v>#NAME?</v>
      </c>
      <c r="AH3116" s="94" t="e">
        <v>#NAME?</v>
      </c>
      <c r="AI3116" s="94" t="e">
        <v>#NAME?</v>
      </c>
      <c r="AJ3116" s="94" t="e">
        <v>#NAME?</v>
      </c>
      <c r="AK3116" s="94" t="e">
        <v>#NAME?</v>
      </c>
      <c r="AO3116" s="94" t="e">
        <f aca="false" t="array" ref="AO3116:AT3116">_xlfn.torow(_xlfn.unique(_xlfn._xlws.filter(cat_table[Sub-subsector],($E3116=cat_table[Sector])*($F3116=cat_table[Subsector]),"")))</f>
        <v>#NAME?</v>
      </c>
      <c r="AP3116" s="94" t="e">
        <v>#NAME?</v>
      </c>
      <c r="AQ3116" s="94" t="e">
        <v>#NAME?</v>
      </c>
      <c r="AR3116" s="94" t="e">
        <v>#NAME?</v>
      </c>
      <c r="AS3116" s="94" t="e">
        <v>#NAME?</v>
      </c>
      <c r="AT3116" s="94" t="e">
        <v>#NAME?</v>
      </c>
    </row>
    <row r="3117" customFormat="false" ht="15" hidden="false" customHeight="true" outlineLevel="0" collapsed="false">
      <c r="A3117" s="193" t="s">
        <v>13532</v>
      </c>
      <c r="B3117" s="20" t="str">
        <f aca="false">INDEX(Table2[], MATCH(L3117, Location_ID!$D$2:$D$648, 0), 1)</f>
        <v>8b83f327-fb0d-4ed9-9e1c-4117576038ef</v>
      </c>
      <c r="C3117" s="193" t="s">
        <v>1413</v>
      </c>
      <c r="D3117" s="273" t="s">
        <v>354</v>
      </c>
      <c r="E3117" s="193" t="s">
        <v>7134</v>
      </c>
      <c r="F3117" s="193" t="s">
        <v>7135</v>
      </c>
      <c r="G3117" s="193"/>
      <c r="H3117" s="196"/>
      <c r="I3117" s="193" t="s">
        <v>13502</v>
      </c>
      <c r="J3117" s="193" t="s">
        <v>13533</v>
      </c>
      <c r="K3117" s="193" t="s">
        <v>7124</v>
      </c>
      <c r="L3117" s="193" t="s">
        <v>1757</v>
      </c>
      <c r="M3117" s="193" t="s">
        <v>7121</v>
      </c>
      <c r="N3117" s="193" t="s">
        <v>13504</v>
      </c>
      <c r="O3117" s="193" t="s">
        <v>13505</v>
      </c>
      <c r="P3117" s="219" t="n">
        <v>44442</v>
      </c>
      <c r="Q3117" s="219" t="n">
        <v>44510</v>
      </c>
      <c r="R3117" s="193"/>
      <c r="S3117" s="193" t="s">
        <v>7112</v>
      </c>
      <c r="T3117" s="193" t="n">
        <v>0</v>
      </c>
      <c r="U3117" s="193" t="n">
        <v>0</v>
      </c>
      <c r="V3117" s="193" t="n">
        <v>0</v>
      </c>
      <c r="W3117" s="193" t="s">
        <v>7141</v>
      </c>
      <c r="X3117" s="196"/>
      <c r="Y3117" s="196"/>
      <c r="Z3117" s="196" t="n">
        <v>0</v>
      </c>
      <c r="AE3117" s="94" t="e">
        <f aca="false" t="array" ref="AE3117:AK3117">_xlfn.torow(_xlfn.unique(_xlfn._xlws.filter(cat_table[Subsector],$E3117=cat_table[Sector],"")))</f>
        <v>#NAME?</v>
      </c>
      <c r="AF3117" s="94" t="e">
        <v>#NAME?</v>
      </c>
      <c r="AG3117" s="94" t="e">
        <v>#NAME?</v>
      </c>
      <c r="AH3117" s="94" t="e">
        <v>#NAME?</v>
      </c>
      <c r="AI3117" s="94" t="e">
        <v>#NAME?</v>
      </c>
      <c r="AJ3117" s="94" t="e">
        <v>#NAME?</v>
      </c>
      <c r="AK3117" s="94" t="e">
        <v>#NAME?</v>
      </c>
      <c r="AO3117" s="94" t="e">
        <f aca="false" t="array" ref="AO3117:AT3117">_xlfn.torow(_xlfn.unique(_xlfn._xlws.filter(cat_table[Sub-subsector],($E3117=cat_table[Sector])*($F3117=cat_table[Subsector]),"")))</f>
        <v>#NAME?</v>
      </c>
      <c r="AP3117" s="94" t="e">
        <v>#NAME?</v>
      </c>
      <c r="AQ3117" s="94" t="e">
        <v>#NAME?</v>
      </c>
      <c r="AR3117" s="94" t="e">
        <v>#NAME?</v>
      </c>
      <c r="AS3117" s="94" t="e">
        <v>#NAME?</v>
      </c>
      <c r="AT3117" s="94" t="e">
        <v>#NAME?</v>
      </c>
    </row>
    <row r="3118" customFormat="false" ht="15" hidden="false" customHeight="true" outlineLevel="0" collapsed="false">
      <c r="A3118" s="193" t="s">
        <v>13534</v>
      </c>
      <c r="B3118" s="20" t="str">
        <f aca="false">INDEX(Table2[], MATCH(L3118, Location_ID!$D$2:$D$648, 0), 1)</f>
        <v>8b83f327-fb0d-4ed9-9e1c-4117576038ef</v>
      </c>
      <c r="C3118" s="193" t="s">
        <v>1413</v>
      </c>
      <c r="D3118" s="273" t="s">
        <v>354</v>
      </c>
      <c r="E3118" s="193" t="s">
        <v>7134</v>
      </c>
      <c r="F3118" s="193" t="s">
        <v>7135</v>
      </c>
      <c r="G3118" s="193"/>
      <c r="H3118" s="196"/>
      <c r="I3118" s="193" t="s">
        <v>13502</v>
      </c>
      <c r="J3118" s="193" t="s">
        <v>7644</v>
      </c>
      <c r="K3118" s="193" t="s">
        <v>7124</v>
      </c>
      <c r="L3118" s="193" t="s">
        <v>1757</v>
      </c>
      <c r="M3118" s="193" t="s">
        <v>7121</v>
      </c>
      <c r="N3118" s="193" t="s">
        <v>13504</v>
      </c>
      <c r="O3118" s="193" t="s">
        <v>13505</v>
      </c>
      <c r="P3118" s="219" t="n">
        <v>44442</v>
      </c>
      <c r="Q3118" s="219" t="n">
        <v>44510</v>
      </c>
      <c r="R3118" s="193"/>
      <c r="S3118" s="193" t="s">
        <v>7112</v>
      </c>
      <c r="T3118" s="193" t="n">
        <v>39.7</v>
      </c>
      <c r="U3118" s="193" t="n">
        <v>4.29</v>
      </c>
      <c r="V3118" s="193" t="n">
        <v>7.91</v>
      </c>
      <c r="W3118" s="193" t="s">
        <v>7141</v>
      </c>
      <c r="X3118" s="196"/>
      <c r="Y3118" s="196"/>
      <c r="Z3118" s="196" t="n">
        <v>0</v>
      </c>
      <c r="AE3118" s="94" t="e">
        <f aca="false" t="array" ref="AE3118:AK3118">_xlfn.torow(_xlfn.unique(_xlfn._xlws.filter(cat_table[Subsector],$E3118=cat_table[Sector],"")))</f>
        <v>#NAME?</v>
      </c>
      <c r="AF3118" s="94" t="e">
        <v>#NAME?</v>
      </c>
      <c r="AG3118" s="94" t="e">
        <v>#NAME?</v>
      </c>
      <c r="AH3118" s="94" t="e">
        <v>#NAME?</v>
      </c>
      <c r="AI3118" s="94" t="e">
        <v>#NAME?</v>
      </c>
      <c r="AJ3118" s="94" t="e">
        <v>#NAME?</v>
      </c>
      <c r="AK3118" s="94" t="e">
        <v>#NAME?</v>
      </c>
      <c r="AO3118" s="94" t="e">
        <f aca="false" t="array" ref="AO3118:AT3118">_xlfn.torow(_xlfn.unique(_xlfn._xlws.filter(cat_table[Sub-subsector],($E3118=cat_table[Sector])*($F3118=cat_table[Subsector]),"")))</f>
        <v>#NAME?</v>
      </c>
      <c r="AP3118" s="94" t="e">
        <v>#NAME?</v>
      </c>
      <c r="AQ3118" s="94" t="e">
        <v>#NAME?</v>
      </c>
      <c r="AR3118" s="94" t="e">
        <v>#NAME?</v>
      </c>
      <c r="AS3118" s="94" t="e">
        <v>#NAME?</v>
      </c>
      <c r="AT3118" s="94" t="e">
        <v>#NAME?</v>
      </c>
    </row>
    <row r="3119" customFormat="false" ht="15" hidden="false" customHeight="true" outlineLevel="0" collapsed="false">
      <c r="A3119" s="193" t="s">
        <v>13535</v>
      </c>
      <c r="B3119" s="20" t="str">
        <f aca="false">INDEX(Table2[], MATCH(L3119, Location_ID!$D$2:$D$648, 0), 1)</f>
        <v>8b83f327-fb0d-4ed9-9e1c-4117576038ef</v>
      </c>
      <c r="C3119" s="193" t="s">
        <v>1413</v>
      </c>
      <c r="D3119" s="273" t="s">
        <v>354</v>
      </c>
      <c r="E3119" s="193" t="s">
        <v>7134</v>
      </c>
      <c r="F3119" s="193" t="s">
        <v>7135</v>
      </c>
      <c r="G3119" s="193"/>
      <c r="H3119" s="196"/>
      <c r="I3119" s="193" t="s">
        <v>13502</v>
      </c>
      <c r="J3119" s="193" t="s">
        <v>13536</v>
      </c>
      <c r="K3119" s="193" t="s">
        <v>7124</v>
      </c>
      <c r="L3119" s="193" t="s">
        <v>1757</v>
      </c>
      <c r="M3119" s="193" t="s">
        <v>7121</v>
      </c>
      <c r="N3119" s="193" t="s">
        <v>13504</v>
      </c>
      <c r="O3119" s="193" t="s">
        <v>13505</v>
      </c>
      <c r="P3119" s="219" t="n">
        <v>44442</v>
      </c>
      <c r="Q3119" s="219" t="n">
        <v>44510</v>
      </c>
      <c r="R3119" s="193"/>
      <c r="S3119" s="193" t="s">
        <v>7112</v>
      </c>
      <c r="T3119" s="193" t="n">
        <v>0</v>
      </c>
      <c r="U3119" s="193" t="n">
        <v>0</v>
      </c>
      <c r="V3119" s="193" t="n">
        <v>0</v>
      </c>
      <c r="W3119" s="193" t="s">
        <v>7141</v>
      </c>
      <c r="X3119" s="196"/>
      <c r="Y3119" s="196"/>
      <c r="Z3119" s="196" t="n">
        <v>0</v>
      </c>
      <c r="AE3119" s="94" t="e">
        <f aca="false" t="array" ref="AE3119:AK3119">_xlfn.torow(_xlfn.unique(_xlfn._xlws.filter(cat_table[Subsector],$E3119=cat_table[Sector],"")))</f>
        <v>#NAME?</v>
      </c>
      <c r="AF3119" s="94" t="e">
        <v>#NAME?</v>
      </c>
      <c r="AG3119" s="94" t="e">
        <v>#NAME?</v>
      </c>
      <c r="AH3119" s="94" t="e">
        <v>#NAME?</v>
      </c>
      <c r="AI3119" s="94" t="e">
        <v>#NAME?</v>
      </c>
      <c r="AJ3119" s="94" t="e">
        <v>#NAME?</v>
      </c>
      <c r="AK3119" s="94" t="e">
        <v>#NAME?</v>
      </c>
      <c r="AO3119" s="94" t="e">
        <f aca="false" t="array" ref="AO3119:AT3119">_xlfn.torow(_xlfn.unique(_xlfn._xlws.filter(cat_table[Sub-subsector],($E3119=cat_table[Sector])*($F3119=cat_table[Subsector]),"")))</f>
        <v>#NAME?</v>
      </c>
      <c r="AP3119" s="94" t="e">
        <v>#NAME?</v>
      </c>
      <c r="AQ3119" s="94" t="e">
        <v>#NAME?</v>
      </c>
      <c r="AR3119" s="94" t="e">
        <v>#NAME?</v>
      </c>
      <c r="AS3119" s="94" t="e">
        <v>#NAME?</v>
      </c>
      <c r="AT3119" s="94" t="e">
        <v>#NAME?</v>
      </c>
    </row>
    <row r="3120" customFormat="false" ht="15" hidden="false" customHeight="true" outlineLevel="0" collapsed="false">
      <c r="A3120" s="193" t="s">
        <v>13537</v>
      </c>
      <c r="B3120" s="20" t="str">
        <f aca="false">INDEX(Table2[], MATCH(L3120, Location_ID!$D$2:$D$648, 0), 1)</f>
        <v>8b83f327-fb0d-4ed9-9e1c-4117576038ef</v>
      </c>
      <c r="C3120" s="193" t="s">
        <v>1413</v>
      </c>
      <c r="D3120" s="273" t="s">
        <v>354</v>
      </c>
      <c r="E3120" s="193" t="s">
        <v>7134</v>
      </c>
      <c r="F3120" s="193" t="s">
        <v>7135</v>
      </c>
      <c r="G3120" s="193"/>
      <c r="H3120" s="196"/>
      <c r="I3120" s="193" t="s">
        <v>13502</v>
      </c>
      <c r="J3120" s="193" t="s">
        <v>13538</v>
      </c>
      <c r="K3120" s="193" t="s">
        <v>7124</v>
      </c>
      <c r="L3120" s="193" t="s">
        <v>1757</v>
      </c>
      <c r="M3120" s="193" t="s">
        <v>7121</v>
      </c>
      <c r="N3120" s="193" t="s">
        <v>13504</v>
      </c>
      <c r="O3120" s="193" t="s">
        <v>13505</v>
      </c>
      <c r="P3120" s="219" t="n">
        <v>44442</v>
      </c>
      <c r="Q3120" s="219" t="n">
        <v>44510</v>
      </c>
      <c r="R3120" s="193"/>
      <c r="S3120" s="193" t="s">
        <v>7112</v>
      </c>
      <c r="T3120" s="193" t="n">
        <v>0</v>
      </c>
      <c r="U3120" s="193" t="n">
        <v>0</v>
      </c>
      <c r="V3120" s="193" t="n">
        <v>0</v>
      </c>
      <c r="W3120" s="193" t="s">
        <v>7141</v>
      </c>
      <c r="X3120" s="196"/>
      <c r="Y3120" s="196"/>
      <c r="Z3120" s="196" t="n">
        <v>0</v>
      </c>
      <c r="AE3120" s="94" t="e">
        <f aca="false" t="array" ref="AE3120:AK3120">_xlfn.torow(_xlfn.unique(_xlfn._xlws.filter(cat_table[Subsector],$E3120=cat_table[Sector],"")))</f>
        <v>#NAME?</v>
      </c>
      <c r="AF3120" s="94" t="e">
        <v>#NAME?</v>
      </c>
      <c r="AG3120" s="94" t="e">
        <v>#NAME?</v>
      </c>
      <c r="AH3120" s="94" t="e">
        <v>#NAME?</v>
      </c>
      <c r="AI3120" s="94" t="e">
        <v>#NAME?</v>
      </c>
      <c r="AJ3120" s="94" t="e">
        <v>#NAME?</v>
      </c>
      <c r="AK3120" s="94" t="e">
        <v>#NAME?</v>
      </c>
      <c r="AO3120" s="94" t="e">
        <f aca="false" t="array" ref="AO3120:AT3120">_xlfn.torow(_xlfn.unique(_xlfn._xlws.filter(cat_table[Sub-subsector],($E3120=cat_table[Sector])*($F3120=cat_table[Subsector]),"")))</f>
        <v>#NAME?</v>
      </c>
      <c r="AP3120" s="94" t="e">
        <v>#NAME?</v>
      </c>
      <c r="AQ3120" s="94" t="e">
        <v>#NAME?</v>
      </c>
      <c r="AR3120" s="94" t="e">
        <v>#NAME?</v>
      </c>
      <c r="AS3120" s="94" t="e">
        <v>#NAME?</v>
      </c>
      <c r="AT3120" s="94" t="e">
        <v>#NAME?</v>
      </c>
    </row>
    <row r="3121" customFormat="false" ht="15" hidden="false" customHeight="true" outlineLevel="0" collapsed="false">
      <c r="A3121" s="193" t="s">
        <v>13539</v>
      </c>
      <c r="B3121" s="20" t="str">
        <f aca="false">INDEX(Table2[], MATCH(L3121, Location_ID!$D$2:$D$648, 0), 1)</f>
        <v>8b83f327-fb0d-4ed9-9e1c-4117576038ef</v>
      </c>
      <c r="C3121" s="193" t="s">
        <v>1413</v>
      </c>
      <c r="D3121" s="273" t="s">
        <v>354</v>
      </c>
      <c r="E3121" s="193" t="s">
        <v>7134</v>
      </c>
      <c r="F3121" s="193" t="s">
        <v>7135</v>
      </c>
      <c r="G3121" s="193"/>
      <c r="H3121" s="196"/>
      <c r="I3121" s="193" t="s">
        <v>13502</v>
      </c>
      <c r="J3121" s="193" t="s">
        <v>13540</v>
      </c>
      <c r="K3121" s="193" t="s">
        <v>7124</v>
      </c>
      <c r="L3121" s="193" t="s">
        <v>1757</v>
      </c>
      <c r="M3121" s="193" t="s">
        <v>7121</v>
      </c>
      <c r="N3121" s="193" t="s">
        <v>13504</v>
      </c>
      <c r="O3121" s="193" t="s">
        <v>13505</v>
      </c>
      <c r="P3121" s="219" t="n">
        <v>44442</v>
      </c>
      <c r="Q3121" s="219" t="n">
        <v>44510</v>
      </c>
      <c r="R3121" s="193"/>
      <c r="S3121" s="193" t="s">
        <v>7112</v>
      </c>
      <c r="T3121" s="193" t="n">
        <v>1.53</v>
      </c>
      <c r="U3121" s="193" t="n">
        <v>0.46</v>
      </c>
      <c r="V3121" s="193" t="n">
        <v>3.16</v>
      </c>
      <c r="W3121" s="193" t="s">
        <v>7141</v>
      </c>
      <c r="X3121" s="196"/>
      <c r="Y3121" s="196"/>
      <c r="Z3121" s="196" t="n">
        <v>0</v>
      </c>
      <c r="AE3121" s="94" t="e">
        <f aca="false" t="array" ref="AE3121:AK3121">_xlfn.torow(_xlfn.unique(_xlfn._xlws.filter(cat_table[Subsector],$E3121=cat_table[Sector],"")))</f>
        <v>#NAME?</v>
      </c>
      <c r="AF3121" s="94" t="e">
        <v>#NAME?</v>
      </c>
      <c r="AG3121" s="94" t="e">
        <v>#NAME?</v>
      </c>
      <c r="AH3121" s="94" t="e">
        <v>#NAME?</v>
      </c>
      <c r="AI3121" s="94" t="e">
        <v>#NAME?</v>
      </c>
      <c r="AJ3121" s="94" t="e">
        <v>#NAME?</v>
      </c>
      <c r="AK3121" s="94" t="e">
        <v>#NAME?</v>
      </c>
      <c r="AO3121" s="94" t="e">
        <f aca="false" t="array" ref="AO3121:AT3121">_xlfn.torow(_xlfn.unique(_xlfn._xlws.filter(cat_table[Sub-subsector],($E3121=cat_table[Sector])*($F3121=cat_table[Subsector]),"")))</f>
        <v>#NAME?</v>
      </c>
      <c r="AP3121" s="94" t="e">
        <v>#NAME?</v>
      </c>
      <c r="AQ3121" s="94" t="e">
        <v>#NAME?</v>
      </c>
      <c r="AR3121" s="94" t="e">
        <v>#NAME?</v>
      </c>
      <c r="AS3121" s="94" t="e">
        <v>#NAME?</v>
      </c>
      <c r="AT3121" s="94" t="e">
        <v>#NAME?</v>
      </c>
    </row>
    <row r="3122" customFormat="false" ht="15" hidden="false" customHeight="true" outlineLevel="0" collapsed="false">
      <c r="A3122" s="193" t="s">
        <v>13541</v>
      </c>
      <c r="B3122" s="20" t="str">
        <f aca="false">INDEX(Table2[], MATCH(L3122, Location_ID!$D$2:$D$648, 0), 1)</f>
        <v>8b83f327-fb0d-4ed9-9e1c-4117576038ef</v>
      </c>
      <c r="C3122" s="193" t="s">
        <v>1413</v>
      </c>
      <c r="D3122" s="273" t="s">
        <v>354</v>
      </c>
      <c r="E3122" s="193" t="s">
        <v>7134</v>
      </c>
      <c r="F3122" s="193" t="s">
        <v>7135</v>
      </c>
      <c r="G3122" s="193"/>
      <c r="H3122" s="196"/>
      <c r="I3122" s="193" t="s">
        <v>13502</v>
      </c>
      <c r="J3122" s="193" t="s">
        <v>13542</v>
      </c>
      <c r="K3122" s="193" t="s">
        <v>7124</v>
      </c>
      <c r="L3122" s="193" t="s">
        <v>1757</v>
      </c>
      <c r="M3122" s="193" t="s">
        <v>7121</v>
      </c>
      <c r="N3122" s="193" t="s">
        <v>13504</v>
      </c>
      <c r="O3122" s="193" t="s">
        <v>13505</v>
      </c>
      <c r="P3122" s="219" t="n">
        <v>44442</v>
      </c>
      <c r="Q3122" s="219" t="n">
        <v>44510</v>
      </c>
      <c r="R3122" s="193"/>
      <c r="S3122" s="193" t="s">
        <v>7112</v>
      </c>
      <c r="T3122" s="193" t="n">
        <v>0.09</v>
      </c>
      <c r="U3122" s="193" t="n">
        <v>0</v>
      </c>
      <c r="V3122" s="193" t="n">
        <v>0.26</v>
      </c>
      <c r="W3122" s="193" t="s">
        <v>7141</v>
      </c>
      <c r="X3122" s="196"/>
      <c r="Y3122" s="196"/>
      <c r="Z3122" s="196" t="n">
        <v>0</v>
      </c>
      <c r="AE3122" s="94" t="e">
        <f aca="false" t="array" ref="AE3122:AK3122">_xlfn.torow(_xlfn.unique(_xlfn._xlws.filter(cat_table[Subsector],$E3122=cat_table[Sector],"")))</f>
        <v>#NAME?</v>
      </c>
      <c r="AF3122" s="94" t="e">
        <v>#NAME?</v>
      </c>
      <c r="AG3122" s="94" t="e">
        <v>#NAME?</v>
      </c>
      <c r="AH3122" s="94" t="e">
        <v>#NAME?</v>
      </c>
      <c r="AI3122" s="94" t="e">
        <v>#NAME?</v>
      </c>
      <c r="AJ3122" s="94" t="e">
        <v>#NAME?</v>
      </c>
      <c r="AK3122" s="94" t="e">
        <v>#NAME?</v>
      </c>
      <c r="AO3122" s="94" t="e">
        <f aca="false" t="array" ref="AO3122:AT3122">_xlfn.torow(_xlfn.unique(_xlfn._xlws.filter(cat_table[Sub-subsector],($E3122=cat_table[Sector])*($F3122=cat_table[Subsector]),"")))</f>
        <v>#NAME?</v>
      </c>
      <c r="AP3122" s="94" t="e">
        <v>#NAME?</v>
      </c>
      <c r="AQ3122" s="94" t="e">
        <v>#NAME?</v>
      </c>
      <c r="AR3122" s="94" t="e">
        <v>#NAME?</v>
      </c>
      <c r="AS3122" s="94" t="e">
        <v>#NAME?</v>
      </c>
      <c r="AT3122" s="94" t="e">
        <v>#NAME?</v>
      </c>
    </row>
    <row r="3123" customFormat="false" ht="15" hidden="false" customHeight="true" outlineLevel="0" collapsed="false">
      <c r="A3123" s="193" t="s">
        <v>13543</v>
      </c>
      <c r="B3123" s="20" t="str">
        <f aca="false">INDEX(Table2[], MATCH(L3123, Location_ID!$D$2:$D$648, 0), 1)</f>
        <v>8b83f327-fb0d-4ed9-9e1c-4117576038ef</v>
      </c>
      <c r="C3123" s="193" t="s">
        <v>1413</v>
      </c>
      <c r="D3123" s="273" t="s">
        <v>354</v>
      </c>
      <c r="E3123" s="193" t="s">
        <v>7134</v>
      </c>
      <c r="F3123" s="193" t="s">
        <v>7135</v>
      </c>
      <c r="G3123" s="193"/>
      <c r="H3123" s="196"/>
      <c r="I3123" s="193" t="s">
        <v>13502</v>
      </c>
      <c r="J3123" s="193" t="s">
        <v>13544</v>
      </c>
      <c r="K3123" s="193" t="s">
        <v>7124</v>
      </c>
      <c r="L3123" s="193" t="s">
        <v>1757</v>
      </c>
      <c r="M3123" s="193" t="s">
        <v>7121</v>
      </c>
      <c r="N3123" s="193" t="s">
        <v>13504</v>
      </c>
      <c r="O3123" s="193" t="s">
        <v>13505</v>
      </c>
      <c r="P3123" s="219" t="n">
        <v>44442</v>
      </c>
      <c r="Q3123" s="219" t="n">
        <v>44510</v>
      </c>
      <c r="R3123" s="193"/>
      <c r="S3123" s="193" t="s">
        <v>7112</v>
      </c>
      <c r="T3123" s="193" t="n">
        <v>0.37</v>
      </c>
      <c r="U3123" s="193" t="n">
        <v>0</v>
      </c>
      <c r="V3123" s="193" t="n">
        <v>1.1</v>
      </c>
      <c r="W3123" s="193" t="s">
        <v>7141</v>
      </c>
      <c r="X3123" s="196"/>
      <c r="Y3123" s="196"/>
      <c r="Z3123" s="196" t="n">
        <v>0</v>
      </c>
      <c r="AE3123" s="94" t="e">
        <f aca="false" t="array" ref="AE3123:AK3123">_xlfn.torow(_xlfn.unique(_xlfn._xlws.filter(cat_table[Subsector],$E3123=cat_table[Sector],"")))</f>
        <v>#NAME?</v>
      </c>
      <c r="AF3123" s="94" t="e">
        <v>#NAME?</v>
      </c>
      <c r="AG3123" s="94" t="e">
        <v>#NAME?</v>
      </c>
      <c r="AH3123" s="94" t="e">
        <v>#NAME?</v>
      </c>
      <c r="AI3123" s="94" t="e">
        <v>#NAME?</v>
      </c>
      <c r="AJ3123" s="94" t="e">
        <v>#NAME?</v>
      </c>
      <c r="AK3123" s="94" t="e">
        <v>#NAME?</v>
      </c>
      <c r="AO3123" s="94" t="e">
        <f aca="false" t="array" ref="AO3123:AT3123">_xlfn.torow(_xlfn.unique(_xlfn._xlws.filter(cat_table[Sub-subsector],($E3123=cat_table[Sector])*($F3123=cat_table[Subsector]),"")))</f>
        <v>#NAME?</v>
      </c>
      <c r="AP3123" s="94" t="e">
        <v>#NAME?</v>
      </c>
      <c r="AQ3123" s="94" t="e">
        <v>#NAME?</v>
      </c>
      <c r="AR3123" s="94" t="e">
        <v>#NAME?</v>
      </c>
      <c r="AS3123" s="94" t="e">
        <v>#NAME?</v>
      </c>
      <c r="AT3123" s="94" t="e">
        <v>#NAME?</v>
      </c>
    </row>
    <row r="3124" customFormat="false" ht="15" hidden="false" customHeight="true" outlineLevel="0" collapsed="false">
      <c r="A3124" s="193" t="s">
        <v>13545</v>
      </c>
      <c r="B3124" s="20" t="str">
        <f aca="false">INDEX(Table2[], MATCH(L3124, Location_ID!$D$2:$D$648, 0), 1)</f>
        <v>8b83f327-fb0d-4ed9-9e1c-4117576038ef</v>
      </c>
      <c r="C3124" s="193" t="s">
        <v>1413</v>
      </c>
      <c r="D3124" s="273" t="s">
        <v>354</v>
      </c>
      <c r="E3124" s="193" t="s">
        <v>7134</v>
      </c>
      <c r="F3124" s="193" t="s">
        <v>7135</v>
      </c>
      <c r="G3124" s="193"/>
      <c r="H3124" s="196"/>
      <c r="I3124" s="193" t="s">
        <v>13502</v>
      </c>
      <c r="J3124" s="193" t="s">
        <v>13546</v>
      </c>
      <c r="K3124" s="193" t="s">
        <v>7124</v>
      </c>
      <c r="L3124" s="193" t="s">
        <v>1757</v>
      </c>
      <c r="M3124" s="193" t="s">
        <v>7121</v>
      </c>
      <c r="N3124" s="193" t="s">
        <v>13504</v>
      </c>
      <c r="O3124" s="193" t="s">
        <v>13505</v>
      </c>
      <c r="P3124" s="219" t="n">
        <v>44442</v>
      </c>
      <c r="Q3124" s="219" t="n">
        <v>44510</v>
      </c>
      <c r="R3124" s="193"/>
      <c r="S3124" s="193" t="s">
        <v>7112</v>
      </c>
      <c r="T3124" s="193" t="n">
        <v>2.56</v>
      </c>
      <c r="U3124" s="193" t="n">
        <v>1.11</v>
      </c>
      <c r="V3124" s="193" t="n">
        <v>5.21</v>
      </c>
      <c r="W3124" s="193" t="s">
        <v>7141</v>
      </c>
      <c r="X3124" s="196"/>
      <c r="Y3124" s="196"/>
      <c r="Z3124" s="196" t="n">
        <v>0</v>
      </c>
      <c r="AE3124" s="94" t="e">
        <f aca="false" t="array" ref="AE3124:AK3124">_xlfn.torow(_xlfn.unique(_xlfn._xlws.filter(cat_table[Subsector],$E3124=cat_table[Sector],"")))</f>
        <v>#NAME?</v>
      </c>
      <c r="AF3124" s="94" t="e">
        <v>#NAME?</v>
      </c>
      <c r="AG3124" s="94" t="e">
        <v>#NAME?</v>
      </c>
      <c r="AH3124" s="94" t="e">
        <v>#NAME?</v>
      </c>
      <c r="AI3124" s="94" t="e">
        <v>#NAME?</v>
      </c>
      <c r="AJ3124" s="94" t="e">
        <v>#NAME?</v>
      </c>
      <c r="AK3124" s="94" t="e">
        <v>#NAME?</v>
      </c>
      <c r="AO3124" s="94" t="e">
        <f aca="false" t="array" ref="AO3124:AT3124">_xlfn.torow(_xlfn.unique(_xlfn._xlws.filter(cat_table[Sub-subsector],($E3124=cat_table[Sector])*($F3124=cat_table[Subsector]),"")))</f>
        <v>#NAME?</v>
      </c>
      <c r="AP3124" s="94" t="e">
        <v>#NAME?</v>
      </c>
      <c r="AQ3124" s="94" t="e">
        <v>#NAME?</v>
      </c>
      <c r="AR3124" s="94" t="e">
        <v>#NAME?</v>
      </c>
      <c r="AS3124" s="94" t="e">
        <v>#NAME?</v>
      </c>
      <c r="AT3124" s="94" t="e">
        <v>#NAME?</v>
      </c>
    </row>
    <row r="3125" customFormat="false" ht="15" hidden="false" customHeight="true" outlineLevel="0" collapsed="false">
      <c r="A3125" s="193" t="s">
        <v>13547</v>
      </c>
      <c r="B3125" s="20" t="str">
        <f aca="false">INDEX(Table2[], MATCH(L3125, Location_ID!$D$2:$D$648, 0), 1)</f>
        <v>8b83f327-fb0d-4ed9-9e1c-4117576038ef</v>
      </c>
      <c r="C3125" s="193" t="s">
        <v>1413</v>
      </c>
      <c r="D3125" s="273" t="s">
        <v>354</v>
      </c>
      <c r="E3125" s="193" t="s">
        <v>7134</v>
      </c>
      <c r="F3125" s="193" t="s">
        <v>7135</v>
      </c>
      <c r="G3125" s="193"/>
      <c r="H3125" s="196"/>
      <c r="I3125" s="193" t="s">
        <v>13502</v>
      </c>
      <c r="J3125" s="193" t="s">
        <v>13548</v>
      </c>
      <c r="K3125" s="193" t="s">
        <v>7124</v>
      </c>
      <c r="L3125" s="193" t="s">
        <v>1757</v>
      </c>
      <c r="M3125" s="193" t="s">
        <v>7121</v>
      </c>
      <c r="N3125" s="193" t="s">
        <v>13504</v>
      </c>
      <c r="O3125" s="193" t="s">
        <v>13505</v>
      </c>
      <c r="P3125" s="219" t="n">
        <v>44442</v>
      </c>
      <c r="Q3125" s="219" t="n">
        <v>44510</v>
      </c>
      <c r="R3125" s="193"/>
      <c r="S3125" s="193" t="s">
        <v>7112</v>
      </c>
      <c r="T3125" s="193" t="n">
        <v>0.36</v>
      </c>
      <c r="U3125" s="193" t="n">
        <v>0.21</v>
      </c>
      <c r="V3125" s="193" t="n">
        <v>0.55</v>
      </c>
      <c r="W3125" s="193" t="s">
        <v>7141</v>
      </c>
      <c r="X3125" s="196"/>
      <c r="Y3125" s="196"/>
      <c r="Z3125" s="196" t="n">
        <v>0</v>
      </c>
      <c r="AE3125" s="94" t="e">
        <f aca="false" t="array" ref="AE3125:AK3125">_xlfn.torow(_xlfn.unique(_xlfn._xlws.filter(cat_table[Subsector],$E3125=cat_table[Sector],"")))</f>
        <v>#NAME?</v>
      </c>
      <c r="AF3125" s="94" t="e">
        <v>#NAME?</v>
      </c>
      <c r="AG3125" s="94" t="e">
        <v>#NAME?</v>
      </c>
      <c r="AH3125" s="94" t="e">
        <v>#NAME?</v>
      </c>
      <c r="AI3125" s="94" t="e">
        <v>#NAME?</v>
      </c>
      <c r="AJ3125" s="94" t="e">
        <v>#NAME?</v>
      </c>
      <c r="AK3125" s="94" t="e">
        <v>#NAME?</v>
      </c>
      <c r="AO3125" s="94" t="e">
        <f aca="false" t="array" ref="AO3125:AT3125">_xlfn.torow(_xlfn.unique(_xlfn._xlws.filter(cat_table[Sub-subsector],($E3125=cat_table[Sector])*($F3125=cat_table[Subsector]),"")))</f>
        <v>#NAME?</v>
      </c>
      <c r="AP3125" s="94" t="e">
        <v>#NAME?</v>
      </c>
      <c r="AQ3125" s="94" t="e">
        <v>#NAME?</v>
      </c>
      <c r="AR3125" s="94" t="e">
        <v>#NAME?</v>
      </c>
      <c r="AS3125" s="94" t="e">
        <v>#NAME?</v>
      </c>
      <c r="AT3125" s="94" t="e">
        <v>#NAME?</v>
      </c>
    </row>
    <row r="3126" customFormat="false" ht="15" hidden="false" customHeight="true" outlineLevel="0" collapsed="false">
      <c r="A3126" s="193" t="s">
        <v>13549</v>
      </c>
      <c r="B3126" s="20" t="str">
        <f aca="false">INDEX(Table2[], MATCH(L3126, Location_ID!$D$2:$D$648, 0), 1)</f>
        <v>8b83f327-fb0d-4ed9-9e1c-4117576038ef</v>
      </c>
      <c r="C3126" s="193" t="s">
        <v>1413</v>
      </c>
      <c r="D3126" s="273" t="s">
        <v>354</v>
      </c>
      <c r="E3126" s="193" t="s">
        <v>7134</v>
      </c>
      <c r="F3126" s="193" t="s">
        <v>7135</v>
      </c>
      <c r="G3126" s="193"/>
      <c r="H3126" s="196"/>
      <c r="I3126" s="193" t="s">
        <v>13502</v>
      </c>
      <c r="J3126" s="193" t="s">
        <v>13550</v>
      </c>
      <c r="K3126" s="193" t="s">
        <v>7124</v>
      </c>
      <c r="L3126" s="193" t="s">
        <v>1757</v>
      </c>
      <c r="M3126" s="193" t="s">
        <v>7121</v>
      </c>
      <c r="N3126" s="193" t="s">
        <v>13504</v>
      </c>
      <c r="O3126" s="193" t="s">
        <v>13505</v>
      </c>
      <c r="P3126" s="219" t="n">
        <v>44442</v>
      </c>
      <c r="Q3126" s="219" t="n">
        <v>44510</v>
      </c>
      <c r="R3126" s="193"/>
      <c r="S3126" s="193" t="s">
        <v>7112</v>
      </c>
      <c r="T3126" s="193" t="n">
        <v>0.26</v>
      </c>
      <c r="U3126" s="193" t="n">
        <v>0.09</v>
      </c>
      <c r="V3126" s="193" t="n">
        <v>0.5</v>
      </c>
      <c r="W3126" s="193" t="s">
        <v>7141</v>
      </c>
      <c r="X3126" s="196"/>
      <c r="Y3126" s="196"/>
      <c r="Z3126" s="196" t="n">
        <v>0</v>
      </c>
      <c r="AE3126" s="94" t="e">
        <f aca="false" t="array" ref="AE3126:AK3126">_xlfn.torow(_xlfn.unique(_xlfn._xlws.filter(cat_table[Subsector],$E3126=cat_table[Sector],"")))</f>
        <v>#NAME?</v>
      </c>
      <c r="AF3126" s="94" t="e">
        <v>#NAME?</v>
      </c>
      <c r="AG3126" s="94" t="e">
        <v>#NAME?</v>
      </c>
      <c r="AH3126" s="94" t="e">
        <v>#NAME?</v>
      </c>
      <c r="AI3126" s="94" t="e">
        <v>#NAME?</v>
      </c>
      <c r="AJ3126" s="94" t="e">
        <v>#NAME?</v>
      </c>
      <c r="AK3126" s="94" t="e">
        <v>#NAME?</v>
      </c>
      <c r="AO3126" s="94" t="e">
        <f aca="false" t="array" ref="AO3126:AT3126">_xlfn.torow(_xlfn.unique(_xlfn._xlws.filter(cat_table[Sub-subsector],($E3126=cat_table[Sector])*($F3126=cat_table[Subsector]),"")))</f>
        <v>#NAME?</v>
      </c>
      <c r="AP3126" s="94" t="e">
        <v>#NAME?</v>
      </c>
      <c r="AQ3126" s="94" t="e">
        <v>#NAME?</v>
      </c>
      <c r="AR3126" s="94" t="e">
        <v>#NAME?</v>
      </c>
      <c r="AS3126" s="94" t="e">
        <v>#NAME?</v>
      </c>
      <c r="AT3126" s="94" t="e">
        <v>#NAME?</v>
      </c>
    </row>
    <row r="3127" customFormat="false" ht="15" hidden="false" customHeight="true" outlineLevel="0" collapsed="false">
      <c r="A3127" s="193" t="s">
        <v>13551</v>
      </c>
      <c r="B3127" s="20" t="str">
        <f aca="false">INDEX(Table2[], MATCH(L3127, Location_ID!$D$2:$D$648, 0), 1)</f>
        <v>8b83f327-fb0d-4ed9-9e1c-4117576038ef</v>
      </c>
      <c r="C3127" s="193" t="s">
        <v>1413</v>
      </c>
      <c r="D3127" s="273" t="s">
        <v>354</v>
      </c>
      <c r="E3127" s="193" t="s">
        <v>7134</v>
      </c>
      <c r="F3127" s="193" t="s">
        <v>7135</v>
      </c>
      <c r="G3127" s="193"/>
      <c r="H3127" s="196"/>
      <c r="I3127" s="193" t="s">
        <v>13502</v>
      </c>
      <c r="J3127" s="193" t="s">
        <v>13552</v>
      </c>
      <c r="K3127" s="193" t="s">
        <v>7124</v>
      </c>
      <c r="L3127" s="193" t="s">
        <v>1757</v>
      </c>
      <c r="M3127" s="193" t="s">
        <v>7121</v>
      </c>
      <c r="N3127" s="193" t="s">
        <v>13504</v>
      </c>
      <c r="O3127" s="193" t="s">
        <v>13505</v>
      </c>
      <c r="P3127" s="219" t="n">
        <v>44442</v>
      </c>
      <c r="Q3127" s="219" t="n">
        <v>44510</v>
      </c>
      <c r="R3127" s="193"/>
      <c r="S3127" s="193" t="s">
        <v>7112</v>
      </c>
      <c r="T3127" s="193" t="n">
        <v>3.49</v>
      </c>
      <c r="U3127" s="193" t="n">
        <v>2.56</v>
      </c>
      <c r="V3127" s="193" t="n">
        <v>4.58</v>
      </c>
      <c r="W3127" s="193" t="s">
        <v>7141</v>
      </c>
      <c r="X3127" s="196"/>
      <c r="Y3127" s="196"/>
      <c r="Z3127" s="196" t="n">
        <v>0</v>
      </c>
      <c r="AE3127" s="94" t="e">
        <f aca="false" t="array" ref="AE3127:AK3127">_xlfn.torow(_xlfn.unique(_xlfn._xlws.filter(cat_table[Subsector],$E3127=cat_table[Sector],"")))</f>
        <v>#NAME?</v>
      </c>
      <c r="AF3127" s="94" t="e">
        <v>#NAME?</v>
      </c>
      <c r="AG3127" s="94" t="e">
        <v>#NAME?</v>
      </c>
      <c r="AH3127" s="94" t="e">
        <v>#NAME?</v>
      </c>
      <c r="AI3127" s="94" t="e">
        <v>#NAME?</v>
      </c>
      <c r="AJ3127" s="94" t="e">
        <v>#NAME?</v>
      </c>
      <c r="AK3127" s="94" t="e">
        <v>#NAME?</v>
      </c>
      <c r="AO3127" s="94" t="e">
        <f aca="false" t="array" ref="AO3127:AT3127">_xlfn.torow(_xlfn.unique(_xlfn._xlws.filter(cat_table[Sub-subsector],($E3127=cat_table[Sector])*($F3127=cat_table[Subsector]),"")))</f>
        <v>#NAME?</v>
      </c>
      <c r="AP3127" s="94" t="e">
        <v>#NAME?</v>
      </c>
      <c r="AQ3127" s="94" t="e">
        <v>#NAME?</v>
      </c>
      <c r="AR3127" s="94" t="e">
        <v>#NAME?</v>
      </c>
      <c r="AS3127" s="94" t="e">
        <v>#NAME?</v>
      </c>
      <c r="AT3127" s="94" t="e">
        <v>#NAME?</v>
      </c>
    </row>
    <row r="3128" customFormat="false" ht="15" hidden="false" customHeight="true" outlineLevel="0" collapsed="false">
      <c r="A3128" s="194" t="s">
        <v>13553</v>
      </c>
      <c r="B3128" s="20" t="str">
        <f aca="false">INDEX(Table2[], MATCH(L3128, Location_ID!$D$2:$D$648, 0), 1)</f>
        <v>8b83f327-fb0d-4ed9-9e1c-4117576038ef</v>
      </c>
      <c r="C3128" s="194" t="s">
        <v>1413</v>
      </c>
      <c r="D3128" s="274" t="s">
        <v>354</v>
      </c>
      <c r="E3128" s="194" t="s">
        <v>7134</v>
      </c>
      <c r="F3128" s="194" t="s">
        <v>7135</v>
      </c>
      <c r="G3128" s="194"/>
      <c r="H3128" s="199"/>
      <c r="I3128" s="194" t="s">
        <v>13502</v>
      </c>
      <c r="J3128" s="194" t="s">
        <v>13554</v>
      </c>
      <c r="K3128" s="194" t="s">
        <v>7124</v>
      </c>
      <c r="L3128" s="194" t="s">
        <v>1757</v>
      </c>
      <c r="M3128" s="194" t="s">
        <v>7121</v>
      </c>
      <c r="N3128" s="194" t="s">
        <v>13504</v>
      </c>
      <c r="O3128" s="194" t="s">
        <v>13505</v>
      </c>
      <c r="P3128" s="198" t="n">
        <v>44442</v>
      </c>
      <c r="Q3128" s="198" t="n">
        <v>44510</v>
      </c>
      <c r="R3128" s="194"/>
      <c r="S3128" s="194" t="s">
        <v>7112</v>
      </c>
      <c r="T3128" s="194" t="n">
        <v>2.82</v>
      </c>
      <c r="U3128" s="194" t="n">
        <v>1.77</v>
      </c>
      <c r="V3128" s="194" t="n">
        <v>4.24</v>
      </c>
      <c r="W3128" s="194" t="s">
        <v>7141</v>
      </c>
      <c r="X3128" s="199"/>
      <c r="Y3128" s="199"/>
      <c r="Z3128" s="199" t="n">
        <v>0</v>
      </c>
      <c r="AE3128" s="94" t="e">
        <f aca="false" t="array" ref="AE3128:AK3128">_xlfn.torow(_xlfn.unique(_xlfn._xlws.filter(cat_table[Subsector],$E3128=cat_table[Sector],"")))</f>
        <v>#NAME?</v>
      </c>
      <c r="AF3128" s="94" t="e">
        <v>#NAME?</v>
      </c>
      <c r="AG3128" s="94" t="e">
        <v>#NAME?</v>
      </c>
      <c r="AH3128" s="94" t="e">
        <v>#NAME?</v>
      </c>
      <c r="AI3128" s="94" t="e">
        <v>#NAME?</v>
      </c>
      <c r="AJ3128" s="94" t="e">
        <v>#NAME?</v>
      </c>
      <c r="AK3128" s="94" t="e">
        <v>#NAME?</v>
      </c>
      <c r="AO3128" s="94" t="e">
        <f aca="false" t="array" ref="AO3128:AT3128">_xlfn.torow(_xlfn.unique(_xlfn._xlws.filter(cat_table[Sub-subsector],($E3128=cat_table[Sector])*($F3128=cat_table[Subsector]),"")))</f>
        <v>#NAME?</v>
      </c>
      <c r="AP3128" s="94" t="e">
        <v>#NAME?</v>
      </c>
      <c r="AQ3128" s="94" t="e">
        <v>#NAME?</v>
      </c>
      <c r="AR3128" s="94" t="e">
        <v>#NAME?</v>
      </c>
      <c r="AS3128" s="94" t="e">
        <v>#NAME?</v>
      </c>
      <c r="AT3128" s="94" t="e">
        <v>#NAME?</v>
      </c>
    </row>
    <row r="3129" customFormat="false" ht="15" hidden="false" customHeight="true" outlineLevel="0" collapsed="false">
      <c r="A3129" s="62" t="s">
        <v>13555</v>
      </c>
      <c r="B3129" s="20" t="str">
        <f aca="false">INDEX(Table2[], MATCH(L3129, Location_ID!$D$2:$D$648, 0), 1)</f>
        <v>7e6bb53d-293c-404e-bd34-a3e70583e3fc</v>
      </c>
      <c r="C3129" s="52" t="s">
        <v>1418</v>
      </c>
      <c r="D3129" s="52" t="s">
        <v>354</v>
      </c>
      <c r="E3129" s="62" t="s">
        <v>7134</v>
      </c>
      <c r="F3129" s="62" t="s">
        <v>7135</v>
      </c>
      <c r="G3129" s="62" t="s">
        <v>7591</v>
      </c>
      <c r="H3129" s="200"/>
      <c r="I3129" s="62" t="s">
        <v>13556</v>
      </c>
      <c r="J3129" s="62" t="s">
        <v>13557</v>
      </c>
      <c r="K3129" s="62" t="s">
        <v>7124</v>
      </c>
      <c r="L3129" s="62" t="s">
        <v>2954</v>
      </c>
      <c r="M3129" s="62" t="s">
        <v>7110</v>
      </c>
      <c r="N3129" s="62" t="s">
        <v>13558</v>
      </c>
      <c r="O3129" s="62" t="s">
        <v>13559</v>
      </c>
      <c r="P3129" s="223" t="n">
        <v>44044</v>
      </c>
      <c r="Q3129" s="223" t="n">
        <v>44407</v>
      </c>
      <c r="R3129" s="62"/>
      <c r="S3129" s="62" t="s">
        <v>7117</v>
      </c>
      <c r="T3129" s="62" t="n">
        <v>0.27</v>
      </c>
      <c r="U3129" s="62" t="n">
        <v>0.14</v>
      </c>
      <c r="V3129" s="62" t="n">
        <v>0.38</v>
      </c>
      <c r="W3129" s="62" t="s">
        <v>7502</v>
      </c>
      <c r="X3129" s="200"/>
      <c r="Y3129" s="200"/>
      <c r="Z3129" s="200" t="n">
        <v>0</v>
      </c>
      <c r="AE3129" s="94" t="e">
        <f aca="false" t="array" ref="AE3129:AK3129">_xlfn.torow(_xlfn.unique(_xlfn._xlws.filter(cat_table[Subsector],$E3129=cat_table[Sector],"")))</f>
        <v>#NAME?</v>
      </c>
      <c r="AF3129" s="94" t="e">
        <v>#NAME?</v>
      </c>
      <c r="AG3129" s="94" t="e">
        <v>#NAME?</v>
      </c>
      <c r="AH3129" s="94" t="e">
        <v>#NAME?</v>
      </c>
      <c r="AI3129" s="94" t="e">
        <v>#NAME?</v>
      </c>
      <c r="AJ3129" s="94" t="e">
        <v>#NAME?</v>
      </c>
      <c r="AK3129" s="94" t="e">
        <v>#NAME?</v>
      </c>
      <c r="AO3129" s="94" t="e">
        <f aca="false" t="array" ref="AO3129:AT3129">_xlfn.torow(_xlfn.unique(_xlfn._xlws.filter(cat_table[Sub-subsector],($E3129=cat_table[Sector])*($F3129=cat_table[Subsector]),"")))</f>
        <v>#NAME?</v>
      </c>
      <c r="AP3129" s="94" t="e">
        <v>#NAME?</v>
      </c>
      <c r="AQ3129" s="94" t="e">
        <v>#NAME?</v>
      </c>
      <c r="AR3129" s="94" t="e">
        <v>#NAME?</v>
      </c>
      <c r="AS3129" s="94" t="e">
        <v>#NAME?</v>
      </c>
      <c r="AT3129" s="94" t="e">
        <v>#NAME?</v>
      </c>
    </row>
    <row r="3130" customFormat="false" ht="15" hidden="false" customHeight="true" outlineLevel="0" collapsed="false">
      <c r="A3130" s="62" t="s">
        <v>13560</v>
      </c>
      <c r="B3130" s="20" t="str">
        <f aca="false">INDEX(Table2[], MATCH(L3130, Location_ID!$D$2:$D$648, 0), 1)</f>
        <v>7e6bb53d-293c-404e-bd34-a3e70583e3fc</v>
      </c>
      <c r="C3130" s="52" t="s">
        <v>1418</v>
      </c>
      <c r="D3130" s="52" t="s">
        <v>354</v>
      </c>
      <c r="E3130" s="62" t="s">
        <v>7134</v>
      </c>
      <c r="F3130" s="62" t="s">
        <v>7135</v>
      </c>
      <c r="G3130" s="62" t="s">
        <v>7591</v>
      </c>
      <c r="H3130" s="200"/>
      <c r="I3130" s="62" t="s">
        <v>13556</v>
      </c>
      <c r="J3130" s="62" t="s">
        <v>13561</v>
      </c>
      <c r="K3130" s="62" t="s">
        <v>7124</v>
      </c>
      <c r="L3130" s="62" t="s">
        <v>2954</v>
      </c>
      <c r="M3130" s="62" t="s">
        <v>7110</v>
      </c>
      <c r="N3130" s="62" t="s">
        <v>13558</v>
      </c>
      <c r="O3130" s="62" t="s">
        <v>13562</v>
      </c>
      <c r="P3130" s="223" t="n">
        <v>44044</v>
      </c>
      <c r="Q3130" s="223" t="n">
        <v>44407</v>
      </c>
      <c r="R3130" s="62"/>
      <c r="S3130" s="62" t="s">
        <v>7117</v>
      </c>
      <c r="T3130" s="62" t="n">
        <v>0.49</v>
      </c>
      <c r="U3130" s="62" t="n">
        <v>0.26</v>
      </c>
      <c r="V3130" s="62" t="n">
        <v>0.72</v>
      </c>
      <c r="W3130" s="62" t="s">
        <v>7502</v>
      </c>
      <c r="X3130" s="200"/>
      <c r="Y3130" s="200"/>
      <c r="Z3130" s="200" t="n">
        <v>0</v>
      </c>
      <c r="AE3130" s="94" t="e">
        <f aca="false" t="array" ref="AE3130:AK3130">_xlfn.torow(_xlfn.unique(_xlfn._xlws.filter(cat_table[Subsector],$E3130=cat_table[Sector],"")))</f>
        <v>#NAME?</v>
      </c>
      <c r="AF3130" s="94" t="e">
        <v>#NAME?</v>
      </c>
      <c r="AG3130" s="94" t="e">
        <v>#NAME?</v>
      </c>
      <c r="AH3130" s="94" t="e">
        <v>#NAME?</v>
      </c>
      <c r="AI3130" s="94" t="e">
        <v>#NAME?</v>
      </c>
      <c r="AJ3130" s="94" t="e">
        <v>#NAME?</v>
      </c>
      <c r="AK3130" s="94" t="e">
        <v>#NAME?</v>
      </c>
      <c r="AO3130" s="94" t="e">
        <f aca="false" t="array" ref="AO3130:AT3130">_xlfn.torow(_xlfn.unique(_xlfn._xlws.filter(cat_table[Sub-subsector],($E3130=cat_table[Sector])*($F3130=cat_table[Subsector]),"")))</f>
        <v>#NAME?</v>
      </c>
      <c r="AP3130" s="94" t="e">
        <v>#NAME?</v>
      </c>
      <c r="AQ3130" s="94" t="e">
        <v>#NAME?</v>
      </c>
      <c r="AR3130" s="94" t="e">
        <v>#NAME?</v>
      </c>
      <c r="AS3130" s="94" t="e">
        <v>#NAME?</v>
      </c>
      <c r="AT3130" s="94" t="e">
        <v>#NAME?</v>
      </c>
    </row>
    <row r="3131" customFormat="false" ht="15" hidden="false" customHeight="true" outlineLevel="0" collapsed="false">
      <c r="A3131" s="62" t="s">
        <v>13563</v>
      </c>
      <c r="B3131" s="20" t="str">
        <f aca="false">INDEX(Table2[], MATCH(L3131, Location_ID!$D$2:$D$648, 0), 1)</f>
        <v>4c082d4b-baea-4b3d-92cf-eb2072ae73c6</v>
      </c>
      <c r="C3131" s="52" t="s">
        <v>1418</v>
      </c>
      <c r="D3131" s="52" t="s">
        <v>354</v>
      </c>
      <c r="E3131" s="62" t="s">
        <v>7134</v>
      </c>
      <c r="F3131" s="62" t="s">
        <v>7135</v>
      </c>
      <c r="G3131" s="62" t="s">
        <v>7591</v>
      </c>
      <c r="H3131" s="200"/>
      <c r="I3131" s="62" t="s">
        <v>13556</v>
      </c>
      <c r="J3131" s="62" t="s">
        <v>13564</v>
      </c>
      <c r="K3131" s="62" t="s">
        <v>7128</v>
      </c>
      <c r="L3131" s="62" t="s">
        <v>1780</v>
      </c>
      <c r="M3131" s="62" t="s">
        <v>7110</v>
      </c>
      <c r="N3131" s="62" t="s">
        <v>13558</v>
      </c>
      <c r="O3131" s="62" t="s">
        <v>13565</v>
      </c>
      <c r="P3131" s="223" t="n">
        <v>44044</v>
      </c>
      <c r="Q3131" s="223" t="n">
        <v>44407</v>
      </c>
      <c r="R3131" s="62"/>
      <c r="S3131" s="62" t="s">
        <v>7117</v>
      </c>
      <c r="T3131" s="62" t="n">
        <v>0.6</v>
      </c>
      <c r="U3131" s="62" t="n">
        <v>0.31</v>
      </c>
      <c r="V3131" s="62" t="n">
        <v>0.87</v>
      </c>
      <c r="W3131" s="62" t="s">
        <v>7502</v>
      </c>
      <c r="X3131" s="200"/>
      <c r="Y3131" s="200"/>
      <c r="Z3131" s="200" t="n">
        <v>1</v>
      </c>
      <c r="AE3131" s="94" t="e">
        <f aca="false" t="array" ref="AE3131:AK3131">_xlfn.torow(_xlfn.unique(_xlfn._xlws.filter(cat_table[Subsector],$E3131=cat_table[Sector],"")))</f>
        <v>#NAME?</v>
      </c>
      <c r="AF3131" s="94" t="e">
        <v>#NAME?</v>
      </c>
      <c r="AG3131" s="94" t="e">
        <v>#NAME?</v>
      </c>
      <c r="AH3131" s="94" t="e">
        <v>#NAME?</v>
      </c>
      <c r="AI3131" s="94" t="e">
        <v>#NAME?</v>
      </c>
      <c r="AJ3131" s="94" t="e">
        <v>#NAME?</v>
      </c>
      <c r="AK3131" s="94" t="e">
        <v>#NAME?</v>
      </c>
      <c r="AO3131" s="94" t="e">
        <f aca="false" t="array" ref="AO3131:AT3131">_xlfn.torow(_xlfn.unique(_xlfn._xlws.filter(cat_table[Sub-subsector],($E3131=cat_table[Sector])*($F3131=cat_table[Subsector]),"")))</f>
        <v>#NAME?</v>
      </c>
      <c r="AP3131" s="94" t="e">
        <v>#NAME?</v>
      </c>
      <c r="AQ3131" s="94" t="e">
        <v>#NAME?</v>
      </c>
      <c r="AR3131" s="94" t="e">
        <v>#NAME?</v>
      </c>
      <c r="AS3131" s="94" t="e">
        <v>#NAME?</v>
      </c>
      <c r="AT3131" s="94" t="e">
        <v>#NAME?</v>
      </c>
    </row>
    <row r="3132" customFormat="false" ht="15" hidden="false" customHeight="true" outlineLevel="0" collapsed="false">
      <c r="A3132" s="291" t="s">
        <v>13566</v>
      </c>
      <c r="B3132" s="20" t="str">
        <f aca="false">INDEX(Table2[], MATCH(L3132, Location_ID!$D$2:$D$648, 0), 1)</f>
        <v>51c4c51a-4eaf-4bb4-95f6-faa9307be078</v>
      </c>
      <c r="C3132" s="194" t="s">
        <v>1423</v>
      </c>
      <c r="D3132" s="274" t="s">
        <v>354</v>
      </c>
      <c r="E3132" s="194" t="s">
        <v>7134</v>
      </c>
      <c r="F3132" s="194" t="s">
        <v>7135</v>
      </c>
      <c r="G3132" s="194" t="s">
        <v>7136</v>
      </c>
      <c r="H3132" s="199"/>
      <c r="I3132" s="194" t="s">
        <v>13567</v>
      </c>
      <c r="J3132" s="194" t="s">
        <v>13568</v>
      </c>
      <c r="K3132" s="194" t="s">
        <v>7120</v>
      </c>
      <c r="L3132" s="194" t="s">
        <v>1750</v>
      </c>
      <c r="M3132" s="194" t="s">
        <v>7110</v>
      </c>
      <c r="N3132" s="194" t="s">
        <v>13569</v>
      </c>
      <c r="O3132" s="194" t="s">
        <v>13570</v>
      </c>
      <c r="P3132" s="198" t="n">
        <v>43738</v>
      </c>
      <c r="Q3132" s="198" t="n">
        <v>43758</v>
      </c>
      <c r="R3132" s="194" t="n">
        <v>178</v>
      </c>
      <c r="S3132" s="194" t="s">
        <v>7117</v>
      </c>
      <c r="T3132" s="194" t="n">
        <v>5.4</v>
      </c>
      <c r="U3132" s="194" t="n">
        <v>3.6</v>
      </c>
      <c r="V3132" s="194" t="n">
        <v>8.4</v>
      </c>
      <c r="W3132" s="194" t="s">
        <v>13420</v>
      </c>
      <c r="X3132" s="199"/>
      <c r="Y3132" s="199"/>
      <c r="Z3132" s="199" t="n">
        <v>0</v>
      </c>
      <c r="AE3132" s="94" t="e">
        <f aca="false" t="array" ref="AE3132:AK3132">_xlfn.torow(_xlfn.unique(_xlfn._xlws.filter(cat_table[Subsector],$E3132=cat_table[Sector],"")))</f>
        <v>#NAME?</v>
      </c>
      <c r="AF3132" s="94" t="e">
        <v>#NAME?</v>
      </c>
      <c r="AG3132" s="94" t="e">
        <v>#NAME?</v>
      </c>
      <c r="AH3132" s="94" t="e">
        <v>#NAME?</v>
      </c>
      <c r="AI3132" s="94" t="e">
        <v>#NAME?</v>
      </c>
      <c r="AJ3132" s="94" t="e">
        <v>#NAME?</v>
      </c>
      <c r="AK3132" s="94" t="e">
        <v>#NAME?</v>
      </c>
      <c r="AO3132" s="94" t="e">
        <f aca="false" t="array" ref="AO3132:AT3132">_xlfn.torow(_xlfn.unique(_xlfn._xlws.filter(cat_table[Sub-subsector],($E3132=cat_table[Sector])*($F3132=cat_table[Subsector]),"")))</f>
        <v>#NAME?</v>
      </c>
      <c r="AP3132" s="94" t="e">
        <v>#NAME?</v>
      </c>
      <c r="AQ3132" s="94" t="e">
        <v>#NAME?</v>
      </c>
      <c r="AR3132" s="94" t="e">
        <v>#NAME?</v>
      </c>
      <c r="AS3132" s="94" t="e">
        <v>#NAME?</v>
      </c>
      <c r="AT3132" s="94" t="e">
        <v>#NAME?</v>
      </c>
    </row>
    <row r="3133" customFormat="false" ht="15" hidden="false" customHeight="true" outlineLevel="0" collapsed="false">
      <c r="A3133" s="62" t="s">
        <v>13571</v>
      </c>
      <c r="B3133" s="20" t="str">
        <f aca="false">INDEX(Table2[], MATCH(L3133, Location_ID!$D$2:$D$648, 0), 1)</f>
        <v>8b83f327-fb0d-4ed9-9e1c-4117576038ef</v>
      </c>
      <c r="C3133" s="62" t="s">
        <v>1428</v>
      </c>
      <c r="D3133" s="257" t="s">
        <v>354</v>
      </c>
      <c r="E3133" s="62" t="s">
        <v>7134</v>
      </c>
      <c r="F3133" s="62" t="s">
        <v>7135</v>
      </c>
      <c r="G3133" s="62" t="s">
        <v>7591</v>
      </c>
      <c r="H3133" s="200"/>
      <c r="I3133" s="62" t="s">
        <v>13572</v>
      </c>
      <c r="J3133" s="62" t="s">
        <v>13573</v>
      </c>
      <c r="K3133" s="62" t="s">
        <v>7120</v>
      </c>
      <c r="L3133" s="62" t="s">
        <v>1757</v>
      </c>
      <c r="M3133" s="62" t="s">
        <v>7110</v>
      </c>
      <c r="N3133" s="62" t="s">
        <v>13574</v>
      </c>
      <c r="O3133" s="62" t="s">
        <v>13575</v>
      </c>
      <c r="P3133" s="223" t="n">
        <v>44411</v>
      </c>
      <c r="Q3133" s="223" t="n">
        <v>44511</v>
      </c>
      <c r="R3133" s="62"/>
      <c r="S3133" s="62" t="s">
        <v>7112</v>
      </c>
      <c r="T3133" s="62" t="n">
        <v>37</v>
      </c>
      <c r="U3133" s="62" t="n">
        <v>30</v>
      </c>
      <c r="V3133" s="62" t="n">
        <v>44</v>
      </c>
      <c r="W3133" s="62" t="s">
        <v>7141</v>
      </c>
      <c r="X3133" s="200"/>
      <c r="Y3133" s="200"/>
      <c r="Z3133" s="200" t="n">
        <v>1</v>
      </c>
      <c r="AE3133" s="94" t="e">
        <f aca="false" t="array" ref="AE3133:AK3133">_xlfn.torow(_xlfn.unique(_xlfn._xlws.filter(cat_table[Subsector],$E3133=cat_table[Sector],"")))</f>
        <v>#NAME?</v>
      </c>
      <c r="AF3133" s="94" t="e">
        <v>#NAME?</v>
      </c>
      <c r="AG3133" s="94" t="e">
        <v>#NAME?</v>
      </c>
      <c r="AH3133" s="94" t="e">
        <v>#NAME?</v>
      </c>
      <c r="AI3133" s="94" t="e">
        <v>#NAME?</v>
      </c>
      <c r="AJ3133" s="94" t="e">
        <v>#NAME?</v>
      </c>
      <c r="AK3133" s="94" t="e">
        <v>#NAME?</v>
      </c>
      <c r="AO3133" s="94" t="e">
        <f aca="false" t="array" ref="AO3133:AT3133">_xlfn.torow(_xlfn.unique(_xlfn._xlws.filter(cat_table[Sub-subsector],($E3133=cat_table[Sector])*($F3133=cat_table[Subsector]),"")))</f>
        <v>#NAME?</v>
      </c>
      <c r="AP3133" s="94" t="e">
        <v>#NAME?</v>
      </c>
      <c r="AQ3133" s="94" t="e">
        <v>#NAME?</v>
      </c>
      <c r="AR3133" s="94" t="e">
        <v>#NAME?</v>
      </c>
      <c r="AS3133" s="94" t="e">
        <v>#NAME?</v>
      </c>
      <c r="AT3133" s="94" t="e">
        <v>#NAME?</v>
      </c>
    </row>
    <row r="3134" customFormat="false" ht="15" hidden="false" customHeight="true" outlineLevel="0" collapsed="false">
      <c r="A3134" s="62" t="s">
        <v>13576</v>
      </c>
      <c r="B3134" s="20" t="str">
        <f aca="false">INDEX(Table2[], MATCH(L3134, Location_ID!$D$2:$D$648, 0), 1)</f>
        <v>8b83f327-fb0d-4ed9-9e1c-4117576038ef</v>
      </c>
      <c r="C3134" s="62" t="s">
        <v>1428</v>
      </c>
      <c r="D3134" s="257" t="s">
        <v>354</v>
      </c>
      <c r="E3134" s="62" t="s">
        <v>7134</v>
      </c>
      <c r="F3134" s="62" t="s">
        <v>7135</v>
      </c>
      <c r="G3134" s="62"/>
      <c r="H3134" s="200"/>
      <c r="I3134" s="62" t="s">
        <v>13572</v>
      </c>
      <c r="J3134" s="62" t="s">
        <v>13577</v>
      </c>
      <c r="K3134" s="62" t="s">
        <v>7120</v>
      </c>
      <c r="L3134" s="62" t="s">
        <v>1757</v>
      </c>
      <c r="M3134" s="62" t="s">
        <v>7110</v>
      </c>
      <c r="N3134" s="62" t="s">
        <v>13574</v>
      </c>
      <c r="O3134" s="62" t="s">
        <v>13578</v>
      </c>
      <c r="P3134" s="223" t="n">
        <v>44411</v>
      </c>
      <c r="Q3134" s="223" t="n">
        <v>44511</v>
      </c>
      <c r="R3134" s="62"/>
      <c r="S3134" s="62" t="s">
        <v>7112</v>
      </c>
      <c r="T3134" s="62" t="n">
        <v>34</v>
      </c>
      <c r="U3134" s="62" t="n">
        <v>22</v>
      </c>
      <c r="V3134" s="62" t="n">
        <v>46</v>
      </c>
      <c r="W3134" s="62" t="s">
        <v>7141</v>
      </c>
      <c r="X3134" s="200"/>
      <c r="Y3134" s="200"/>
      <c r="Z3134" s="200" t="n">
        <v>1</v>
      </c>
      <c r="AE3134" s="94" t="e">
        <f aca="false" t="array" ref="AE3134:AK3134">_xlfn.torow(_xlfn.unique(_xlfn._xlws.filter(cat_table[Subsector],$E3134=cat_table[Sector],"")))</f>
        <v>#NAME?</v>
      </c>
      <c r="AF3134" s="94" t="e">
        <v>#NAME?</v>
      </c>
      <c r="AG3134" s="94" t="e">
        <v>#NAME?</v>
      </c>
      <c r="AH3134" s="94" t="e">
        <v>#NAME?</v>
      </c>
      <c r="AI3134" s="94" t="e">
        <v>#NAME?</v>
      </c>
      <c r="AJ3134" s="94" t="e">
        <v>#NAME?</v>
      </c>
      <c r="AK3134" s="94" t="e">
        <v>#NAME?</v>
      </c>
      <c r="AO3134" s="94" t="e">
        <f aca="false" t="array" ref="AO3134:AT3134">_xlfn.torow(_xlfn.unique(_xlfn._xlws.filter(cat_table[Sub-subsector],($E3134=cat_table[Sector])*($F3134=cat_table[Subsector]),"")))</f>
        <v>#NAME?</v>
      </c>
      <c r="AP3134" s="94" t="e">
        <v>#NAME?</v>
      </c>
      <c r="AQ3134" s="94" t="e">
        <v>#NAME?</v>
      </c>
      <c r="AR3134" s="94" t="e">
        <v>#NAME?</v>
      </c>
      <c r="AS3134" s="94" t="e">
        <v>#NAME?</v>
      </c>
      <c r="AT3134" s="94" t="e">
        <v>#NAME?</v>
      </c>
    </row>
    <row r="3135" customFormat="false" ht="15" hidden="false" customHeight="true" outlineLevel="0" collapsed="false">
      <c r="A3135" s="62" t="s">
        <v>13579</v>
      </c>
      <c r="B3135" s="20" t="str">
        <f aca="false">INDEX(Table2[], MATCH(L3135, Location_ID!$D$2:$D$648, 0), 1)</f>
        <v>8b83f327-fb0d-4ed9-9e1c-4117576038ef</v>
      </c>
      <c r="C3135" s="62" t="s">
        <v>1428</v>
      </c>
      <c r="D3135" s="257" t="s">
        <v>354</v>
      </c>
      <c r="E3135" s="62" t="s">
        <v>7134</v>
      </c>
      <c r="F3135" s="62" t="s">
        <v>7135</v>
      </c>
      <c r="G3135" s="62" t="s">
        <v>7136</v>
      </c>
      <c r="H3135" s="200"/>
      <c r="I3135" s="62" t="s">
        <v>13572</v>
      </c>
      <c r="J3135" s="62" t="s">
        <v>13580</v>
      </c>
      <c r="K3135" s="62" t="s">
        <v>7120</v>
      </c>
      <c r="L3135" s="62" t="s">
        <v>1757</v>
      </c>
      <c r="M3135" s="62" t="s">
        <v>7110</v>
      </c>
      <c r="N3135" s="62" t="s">
        <v>13574</v>
      </c>
      <c r="O3135" s="62" t="s">
        <v>13581</v>
      </c>
      <c r="P3135" s="223" t="n">
        <v>44411</v>
      </c>
      <c r="Q3135" s="223" t="n">
        <v>44511</v>
      </c>
      <c r="R3135" s="62"/>
      <c r="S3135" s="62" t="s">
        <v>7112</v>
      </c>
      <c r="T3135" s="62" t="n">
        <v>449</v>
      </c>
      <c r="U3135" s="62" t="n">
        <v>373</v>
      </c>
      <c r="V3135" s="62" t="n">
        <v>525</v>
      </c>
      <c r="W3135" s="62" t="s">
        <v>7141</v>
      </c>
      <c r="X3135" s="200"/>
      <c r="Y3135" s="200"/>
      <c r="Z3135" s="200" t="n">
        <v>1</v>
      </c>
      <c r="AE3135" s="94" t="e">
        <f aca="false" t="array" ref="AE3135:AK3135">_xlfn.torow(_xlfn.unique(_xlfn._xlws.filter(cat_table[Subsector],$E3135=cat_table[Sector],"")))</f>
        <v>#NAME?</v>
      </c>
      <c r="AF3135" s="94" t="e">
        <v>#NAME?</v>
      </c>
      <c r="AG3135" s="94" t="e">
        <v>#NAME?</v>
      </c>
      <c r="AH3135" s="94" t="e">
        <v>#NAME?</v>
      </c>
      <c r="AI3135" s="94" t="e">
        <v>#NAME?</v>
      </c>
      <c r="AJ3135" s="94" t="e">
        <v>#NAME?</v>
      </c>
      <c r="AK3135" s="94" t="e">
        <v>#NAME?</v>
      </c>
      <c r="AO3135" s="94" t="e">
        <f aca="false" t="array" ref="AO3135:AT3135">_xlfn.torow(_xlfn.unique(_xlfn._xlws.filter(cat_table[Sub-subsector],($E3135=cat_table[Sector])*($F3135=cat_table[Subsector]),"")))</f>
        <v>#NAME?</v>
      </c>
      <c r="AP3135" s="94" t="e">
        <v>#NAME?</v>
      </c>
      <c r="AQ3135" s="94" t="e">
        <v>#NAME?</v>
      </c>
      <c r="AR3135" s="94" t="e">
        <v>#NAME?</v>
      </c>
      <c r="AS3135" s="94" t="e">
        <v>#NAME?</v>
      </c>
      <c r="AT3135" s="94" t="e">
        <v>#NAME?</v>
      </c>
    </row>
    <row r="3136" customFormat="false" ht="15" hidden="false" customHeight="true" outlineLevel="0" collapsed="false">
      <c r="A3136" s="62" t="s">
        <v>13582</v>
      </c>
      <c r="B3136" s="20" t="str">
        <f aca="false">INDEX(Table2[], MATCH(L3136, Location_ID!$D$2:$D$648, 0), 1)</f>
        <v>8b83f327-fb0d-4ed9-9e1c-4117576038ef</v>
      </c>
      <c r="C3136" s="62" t="s">
        <v>1428</v>
      </c>
      <c r="D3136" s="257" t="s">
        <v>354</v>
      </c>
      <c r="E3136" s="62" t="s">
        <v>7134</v>
      </c>
      <c r="F3136" s="62" t="s">
        <v>7135</v>
      </c>
      <c r="G3136" s="62"/>
      <c r="H3136" s="200"/>
      <c r="I3136" s="62" t="s">
        <v>13572</v>
      </c>
      <c r="J3136" s="62" t="s">
        <v>13583</v>
      </c>
      <c r="K3136" s="62" t="s">
        <v>7120</v>
      </c>
      <c r="L3136" s="62" t="s">
        <v>1757</v>
      </c>
      <c r="M3136" s="62" t="s">
        <v>7110</v>
      </c>
      <c r="N3136" s="62" t="s">
        <v>13574</v>
      </c>
      <c r="O3136" s="62" t="s">
        <v>13584</v>
      </c>
      <c r="P3136" s="223" t="n">
        <v>44411</v>
      </c>
      <c r="Q3136" s="223" t="n">
        <v>44511</v>
      </c>
      <c r="R3136" s="62"/>
      <c r="S3136" s="62" t="s">
        <v>7112</v>
      </c>
      <c r="T3136" s="62" t="n">
        <v>170</v>
      </c>
      <c r="U3136" s="62"/>
      <c r="V3136" s="62"/>
      <c r="W3136" s="62" t="s">
        <v>7141</v>
      </c>
      <c r="X3136" s="200"/>
      <c r="Y3136" s="200"/>
      <c r="Z3136" s="200" t="n">
        <v>1</v>
      </c>
      <c r="AE3136" s="94" t="e">
        <f aca="false" t="array" ref="AE3136:AK3136">_xlfn.torow(_xlfn.unique(_xlfn._xlws.filter(cat_table[Subsector],$E3136=cat_table[Sector],"")))</f>
        <v>#NAME?</v>
      </c>
      <c r="AF3136" s="94" t="e">
        <v>#NAME?</v>
      </c>
      <c r="AG3136" s="94" t="e">
        <v>#NAME?</v>
      </c>
      <c r="AH3136" s="94" t="e">
        <v>#NAME?</v>
      </c>
      <c r="AI3136" s="94" t="e">
        <v>#NAME?</v>
      </c>
      <c r="AJ3136" s="94" t="e">
        <v>#NAME?</v>
      </c>
      <c r="AK3136" s="94" t="e">
        <v>#NAME?</v>
      </c>
      <c r="AO3136" s="94" t="e">
        <f aca="false" t="array" ref="AO3136:AT3136">_xlfn.torow(_xlfn.unique(_xlfn._xlws.filter(cat_table[Sub-subsector],($E3136=cat_table[Sector])*($F3136=cat_table[Subsector]),"")))</f>
        <v>#NAME?</v>
      </c>
      <c r="AP3136" s="94" t="e">
        <v>#NAME?</v>
      </c>
      <c r="AQ3136" s="94" t="e">
        <v>#NAME?</v>
      </c>
      <c r="AR3136" s="94" t="e">
        <v>#NAME?</v>
      </c>
      <c r="AS3136" s="94" t="e">
        <v>#NAME?</v>
      </c>
      <c r="AT3136" s="94" t="e">
        <v>#NAME?</v>
      </c>
    </row>
    <row r="3137" customFormat="false" ht="15" hidden="false" customHeight="true" outlineLevel="0" collapsed="false">
      <c r="A3137" s="129" t="s">
        <v>13585</v>
      </c>
      <c r="B3137" s="20" t="str">
        <f aca="false">INDEX(Table2[], MATCH(L3137, Location_ID!$D$2:$D$648, 0), 1)</f>
        <v>8b83f327-fb0d-4ed9-9e1c-4117576038ef</v>
      </c>
      <c r="C3137" s="129" t="s">
        <v>1428</v>
      </c>
      <c r="D3137" s="249" t="s">
        <v>354</v>
      </c>
      <c r="E3137" s="125" t="s">
        <v>7134</v>
      </c>
      <c r="F3137" s="125" t="s">
        <v>7135</v>
      </c>
      <c r="G3137" s="165" t="s">
        <v>7591</v>
      </c>
      <c r="H3137" s="192"/>
      <c r="I3137" s="125" t="s">
        <v>13572</v>
      </c>
      <c r="J3137" s="165" t="s">
        <v>13586</v>
      </c>
      <c r="K3137" s="125" t="s">
        <v>7120</v>
      </c>
      <c r="L3137" s="129" t="s">
        <v>1757</v>
      </c>
      <c r="M3137" s="125" t="s">
        <v>7110</v>
      </c>
      <c r="N3137" s="129" t="s">
        <v>13574</v>
      </c>
      <c r="O3137" s="165" t="s">
        <v>13587</v>
      </c>
      <c r="P3137" s="183" t="n">
        <v>44411</v>
      </c>
      <c r="Q3137" s="183" t="n">
        <v>44511</v>
      </c>
      <c r="R3137" s="129"/>
      <c r="S3137" s="125" t="s">
        <v>7112</v>
      </c>
      <c r="T3137" s="165" t="n">
        <v>170</v>
      </c>
      <c r="U3137" s="165"/>
      <c r="V3137" s="165"/>
      <c r="W3137" s="129" t="s">
        <v>7141</v>
      </c>
      <c r="X3137" s="165"/>
      <c r="Y3137" s="192"/>
      <c r="Z3137" s="129" t="n">
        <v>1</v>
      </c>
      <c r="AE3137" s="94" t="e">
        <f aca="false" t="array" ref="AE3137:AK3137">_xlfn.torow(_xlfn.unique(_xlfn._xlws.filter(cat_table[Subsector],$E3137=cat_table[Sector],"")))</f>
        <v>#NAME?</v>
      </c>
      <c r="AF3137" s="94" t="e">
        <v>#NAME?</v>
      </c>
      <c r="AG3137" s="94" t="e">
        <v>#NAME?</v>
      </c>
      <c r="AH3137" s="94" t="e">
        <v>#NAME?</v>
      </c>
      <c r="AI3137" s="94" t="e">
        <v>#NAME?</v>
      </c>
      <c r="AJ3137" s="94" t="e">
        <v>#NAME?</v>
      </c>
      <c r="AK3137" s="94" t="e">
        <v>#NAME?</v>
      </c>
      <c r="AO3137" s="94" t="e">
        <f aca="false" t="array" ref="AO3137:AT3137">_xlfn.torow(_xlfn.unique(_xlfn._xlws.filter(cat_table[Sub-subsector],($E3137=cat_table[Sector])*($F3137=cat_table[Subsector]),"")))</f>
        <v>#NAME?</v>
      </c>
      <c r="AP3137" s="94" t="e">
        <v>#NAME?</v>
      </c>
      <c r="AQ3137" s="94" t="e">
        <v>#NAME?</v>
      </c>
      <c r="AR3137" s="94" t="e">
        <v>#NAME?</v>
      </c>
      <c r="AS3137" s="94" t="e">
        <v>#NAME?</v>
      </c>
      <c r="AT3137" s="94" t="e">
        <v>#NAME?</v>
      </c>
    </row>
    <row r="3138" customFormat="false" ht="15" hidden="false" customHeight="true" outlineLevel="0" collapsed="false">
      <c r="A3138" s="165" t="s">
        <v>13588</v>
      </c>
      <c r="B3138" s="20" t="str">
        <f aca="false">INDEX(Table2[], MATCH(L3138, Location_ID!$D$2:$D$648, 0), 1)</f>
        <v>8b83f327-fb0d-4ed9-9e1c-4117576038ef</v>
      </c>
      <c r="C3138" s="129" t="s">
        <v>1428</v>
      </c>
      <c r="D3138" s="249" t="s">
        <v>354</v>
      </c>
      <c r="E3138" s="125" t="s">
        <v>7134</v>
      </c>
      <c r="F3138" s="125" t="s">
        <v>7135</v>
      </c>
      <c r="G3138" s="165"/>
      <c r="H3138" s="192"/>
      <c r="I3138" s="125" t="s">
        <v>13572</v>
      </c>
      <c r="J3138" s="165" t="s">
        <v>13589</v>
      </c>
      <c r="K3138" s="125" t="s">
        <v>7120</v>
      </c>
      <c r="L3138" s="129" t="s">
        <v>1757</v>
      </c>
      <c r="M3138" s="125" t="s">
        <v>7110</v>
      </c>
      <c r="N3138" s="129" t="s">
        <v>13574</v>
      </c>
      <c r="O3138" s="165" t="s">
        <v>13590</v>
      </c>
      <c r="P3138" s="183" t="n">
        <v>44411</v>
      </c>
      <c r="Q3138" s="183" t="n">
        <v>44511</v>
      </c>
      <c r="R3138" s="129"/>
      <c r="S3138" s="125" t="s">
        <v>7112</v>
      </c>
      <c r="T3138" s="165" t="n">
        <v>324</v>
      </c>
      <c r="U3138" s="165" t="n">
        <v>240</v>
      </c>
      <c r="V3138" s="165" t="n">
        <f aca="false">T3138+84</f>
        <v>408</v>
      </c>
      <c r="W3138" s="165" t="s">
        <v>7141</v>
      </c>
      <c r="X3138" s="165"/>
      <c r="Y3138" s="192"/>
      <c r="Z3138" s="129" t="n">
        <v>1</v>
      </c>
      <c r="AE3138" s="94" t="e">
        <f aca="false" t="array" ref="AE3138:AK3138">_xlfn.torow(_xlfn.unique(_xlfn._xlws.filter(cat_table[Subsector],$E3138=cat_table[Sector],"")))</f>
        <v>#NAME?</v>
      </c>
      <c r="AF3138" s="94" t="e">
        <v>#NAME?</v>
      </c>
      <c r="AG3138" s="94" t="e">
        <v>#NAME?</v>
      </c>
      <c r="AH3138" s="94" t="e">
        <v>#NAME?</v>
      </c>
      <c r="AI3138" s="94" t="e">
        <v>#NAME?</v>
      </c>
      <c r="AJ3138" s="94" t="e">
        <v>#NAME?</v>
      </c>
      <c r="AK3138" s="94" t="e">
        <v>#NAME?</v>
      </c>
      <c r="AO3138" s="94" t="e">
        <f aca="false" t="array" ref="AO3138:AT3138">_xlfn.torow(_xlfn.unique(_xlfn._xlws.filter(cat_table[Sub-subsector],($E3138=cat_table[Sector])*($F3138=cat_table[Subsector]),"")))</f>
        <v>#NAME?</v>
      </c>
      <c r="AP3138" s="94" t="e">
        <v>#NAME?</v>
      </c>
      <c r="AQ3138" s="94" t="e">
        <v>#NAME?</v>
      </c>
      <c r="AR3138" s="94" t="e">
        <v>#NAME?</v>
      </c>
      <c r="AS3138" s="94" t="e">
        <v>#NAME?</v>
      </c>
      <c r="AT3138" s="94" t="e">
        <v>#NAME?</v>
      </c>
    </row>
    <row r="3139" customFormat="false" ht="15" hidden="false" customHeight="true" outlineLevel="0" collapsed="false">
      <c r="A3139" s="292" t="s">
        <v>13591</v>
      </c>
      <c r="B3139" s="20" t="str">
        <f aca="false">INDEX(Table2[], MATCH(L3139, Location_ID!$D$2:$D$648, 0), 1)</f>
        <v>b49b4fd2-3dc0-401c-93fb-e30373999fb6</v>
      </c>
      <c r="C3139" s="193" t="s">
        <v>1433</v>
      </c>
      <c r="D3139" s="273" t="s">
        <v>354</v>
      </c>
      <c r="E3139" s="193" t="s">
        <v>7134</v>
      </c>
      <c r="F3139" s="193" t="s">
        <v>7135</v>
      </c>
      <c r="G3139" s="193" t="s">
        <v>7591</v>
      </c>
      <c r="H3139" s="196"/>
      <c r="I3139" s="193" t="s">
        <v>13592</v>
      </c>
      <c r="J3139" s="193" t="s">
        <v>13593</v>
      </c>
      <c r="K3139" s="193" t="s">
        <v>7120</v>
      </c>
      <c r="L3139" s="193" t="s">
        <v>2956</v>
      </c>
      <c r="M3139" s="193" t="s">
        <v>7110</v>
      </c>
      <c r="N3139" s="193" t="s">
        <v>13594</v>
      </c>
      <c r="O3139" s="193" t="s">
        <v>13595</v>
      </c>
      <c r="P3139" s="219" t="n">
        <v>42248</v>
      </c>
      <c r="Q3139" s="219" t="n">
        <v>42308</v>
      </c>
      <c r="R3139" s="193"/>
      <c r="S3139" s="193" t="s">
        <v>7130</v>
      </c>
      <c r="T3139" s="193" t="n">
        <v>71.17</v>
      </c>
      <c r="U3139" s="193" t="n">
        <v>26.0612</v>
      </c>
      <c r="V3139" s="193" t="n">
        <v>116.28</v>
      </c>
      <c r="W3139" s="193" t="s">
        <v>13420</v>
      </c>
      <c r="X3139" s="196"/>
      <c r="Y3139" s="199"/>
      <c r="Z3139" s="199" t="n">
        <v>0</v>
      </c>
      <c r="AE3139" s="94" t="e">
        <f aca="false" t="array" ref="AE3139:AK3139">_xlfn.torow(_xlfn.unique(_xlfn._xlws.filter(cat_table[Subsector],$E3139=cat_table[Sector],"")))</f>
        <v>#NAME?</v>
      </c>
      <c r="AF3139" s="94" t="e">
        <v>#NAME?</v>
      </c>
      <c r="AG3139" s="94" t="e">
        <v>#NAME?</v>
      </c>
      <c r="AH3139" s="94" t="e">
        <v>#NAME?</v>
      </c>
      <c r="AI3139" s="94" t="e">
        <v>#NAME?</v>
      </c>
      <c r="AJ3139" s="94" t="e">
        <v>#NAME?</v>
      </c>
      <c r="AK3139" s="94" t="e">
        <v>#NAME?</v>
      </c>
      <c r="AO3139" s="94" t="e">
        <f aca="false" t="array" ref="AO3139:AT3139">_xlfn.torow(_xlfn.unique(_xlfn._xlws.filter(cat_table[Sub-subsector],($E3139=cat_table[Sector])*($F3139=cat_table[Subsector]),"")))</f>
        <v>#NAME?</v>
      </c>
      <c r="AP3139" s="94" t="e">
        <v>#NAME?</v>
      </c>
      <c r="AQ3139" s="94" t="e">
        <v>#NAME?</v>
      </c>
      <c r="AR3139" s="94" t="e">
        <v>#NAME?</v>
      </c>
      <c r="AS3139" s="94" t="e">
        <v>#NAME?</v>
      </c>
      <c r="AT3139" s="94" t="e">
        <v>#NAME?</v>
      </c>
    </row>
    <row r="3140" customFormat="false" ht="15" hidden="false" customHeight="true" outlineLevel="0" collapsed="false">
      <c r="A3140" s="292" t="s">
        <v>13596</v>
      </c>
      <c r="B3140" s="20" t="str">
        <f aca="false">INDEX(Table2[], MATCH(L3140, Location_ID!$D$2:$D$648, 0), 1)</f>
        <v>b49b4fd2-3dc0-401c-93fb-e30373999fb6</v>
      </c>
      <c r="C3140" s="193" t="s">
        <v>13597</v>
      </c>
      <c r="D3140" s="273" t="s">
        <v>354</v>
      </c>
      <c r="E3140" s="193" t="s">
        <v>7134</v>
      </c>
      <c r="F3140" s="193" t="s">
        <v>7135</v>
      </c>
      <c r="G3140" s="193" t="s">
        <v>7591</v>
      </c>
      <c r="H3140" s="196"/>
      <c r="I3140" s="193" t="s">
        <v>13592</v>
      </c>
      <c r="J3140" s="193" t="s">
        <v>13593</v>
      </c>
      <c r="K3140" s="193" t="s">
        <v>7120</v>
      </c>
      <c r="L3140" s="193" t="s">
        <v>2956</v>
      </c>
      <c r="M3140" s="193" t="s">
        <v>7110</v>
      </c>
      <c r="N3140" s="193" t="s">
        <v>13594</v>
      </c>
      <c r="O3140" s="193" t="s">
        <v>13598</v>
      </c>
      <c r="P3140" s="219" t="n">
        <v>42248</v>
      </c>
      <c r="Q3140" s="219" t="n">
        <v>42308</v>
      </c>
      <c r="R3140" s="193"/>
      <c r="S3140" s="193" t="s">
        <v>7130</v>
      </c>
      <c r="T3140" s="193" t="n">
        <v>57.9933</v>
      </c>
      <c r="U3140" s="193" t="n">
        <v>42.1623</v>
      </c>
      <c r="V3140" s="193" t="n">
        <v>73.8254</v>
      </c>
      <c r="W3140" s="193" t="s">
        <v>13420</v>
      </c>
      <c r="X3140" s="196"/>
      <c r="Y3140" s="199"/>
      <c r="Z3140" s="199" t="n">
        <v>0</v>
      </c>
      <c r="AE3140" s="94" t="e">
        <f aca="false" t="array" ref="AE3140:AK3140">_xlfn.torow(_xlfn.unique(_xlfn._xlws.filter(cat_table[Subsector],$E3140=cat_table[Sector],"")))</f>
        <v>#NAME?</v>
      </c>
      <c r="AF3140" s="94" t="e">
        <v>#NAME?</v>
      </c>
      <c r="AG3140" s="94" t="e">
        <v>#NAME?</v>
      </c>
      <c r="AH3140" s="94" t="e">
        <v>#NAME?</v>
      </c>
      <c r="AI3140" s="94" t="e">
        <v>#NAME?</v>
      </c>
      <c r="AJ3140" s="94" t="e">
        <v>#NAME?</v>
      </c>
      <c r="AK3140" s="94" t="e">
        <v>#NAME?</v>
      </c>
      <c r="AO3140" s="94" t="e">
        <f aca="false" t="array" ref="AO3140:AT3140">_xlfn.torow(_xlfn.unique(_xlfn._xlws.filter(cat_table[Sub-subsector],($E3140=cat_table[Sector])*($F3140=cat_table[Subsector]),"")))</f>
        <v>#NAME?</v>
      </c>
      <c r="AP3140" s="94" t="e">
        <v>#NAME?</v>
      </c>
      <c r="AQ3140" s="94" t="e">
        <v>#NAME?</v>
      </c>
      <c r="AR3140" s="94" t="e">
        <v>#NAME?</v>
      </c>
      <c r="AS3140" s="94" t="e">
        <v>#NAME?</v>
      </c>
      <c r="AT3140" s="94" t="e">
        <v>#NAME?</v>
      </c>
    </row>
    <row r="3141" customFormat="false" ht="15" hidden="false" customHeight="true" outlineLevel="0" collapsed="false">
      <c r="A3141" s="292" t="s">
        <v>13599</v>
      </c>
      <c r="B3141" s="20" t="str">
        <f aca="false">INDEX(Table2[], MATCH(L3141, Location_ID!$D$2:$D$648, 0), 1)</f>
        <v>b49b4fd2-3dc0-401c-93fb-e30373999fb6</v>
      </c>
      <c r="C3141" s="193" t="s">
        <v>13600</v>
      </c>
      <c r="D3141" s="273" t="s">
        <v>354</v>
      </c>
      <c r="E3141" s="193" t="s">
        <v>7134</v>
      </c>
      <c r="F3141" s="193" t="s">
        <v>7135</v>
      </c>
      <c r="G3141" s="193" t="s">
        <v>7591</v>
      </c>
      <c r="H3141" s="196"/>
      <c r="I3141" s="193" t="s">
        <v>13592</v>
      </c>
      <c r="J3141" s="193" t="s">
        <v>13593</v>
      </c>
      <c r="K3141" s="193" t="s">
        <v>7120</v>
      </c>
      <c r="L3141" s="193" t="s">
        <v>2956</v>
      </c>
      <c r="M3141" s="193" t="s">
        <v>7110</v>
      </c>
      <c r="N3141" s="193" t="s">
        <v>13594</v>
      </c>
      <c r="O3141" s="193" t="s">
        <v>13598</v>
      </c>
      <c r="P3141" s="219" t="n">
        <v>42248</v>
      </c>
      <c r="Q3141" s="219" t="n">
        <v>42308</v>
      </c>
      <c r="R3141" s="193"/>
      <c r="S3141" s="193" t="s">
        <v>7130</v>
      </c>
      <c r="T3141" s="193" t="n">
        <v>103.222</v>
      </c>
      <c r="U3141" s="193" t="n">
        <v>79.8897</v>
      </c>
      <c r="V3141" s="193" t="n">
        <v>126.556</v>
      </c>
      <c r="W3141" s="193" t="s">
        <v>13420</v>
      </c>
      <c r="X3141" s="196"/>
      <c r="Y3141" s="199"/>
      <c r="Z3141" s="199" t="n">
        <v>0</v>
      </c>
      <c r="AE3141" s="94" t="e">
        <f aca="false" t="array" ref="AE3141:AK3141">_xlfn.torow(_xlfn.unique(_xlfn._xlws.filter(cat_table[Subsector],$E3141=cat_table[Sector],"")))</f>
        <v>#NAME?</v>
      </c>
      <c r="AF3141" s="94" t="e">
        <v>#NAME?</v>
      </c>
      <c r="AG3141" s="94" t="e">
        <v>#NAME?</v>
      </c>
      <c r="AH3141" s="94" t="e">
        <v>#NAME?</v>
      </c>
      <c r="AI3141" s="94" t="e">
        <v>#NAME?</v>
      </c>
      <c r="AJ3141" s="94" t="e">
        <v>#NAME?</v>
      </c>
      <c r="AK3141" s="94" t="e">
        <v>#NAME?</v>
      </c>
      <c r="AO3141" s="94" t="e">
        <f aca="false" t="array" ref="AO3141:AT3141">_xlfn.torow(_xlfn.unique(_xlfn._xlws.filter(cat_table[Sub-subsector],($E3141=cat_table[Sector])*($F3141=cat_table[Subsector]),"")))</f>
        <v>#NAME?</v>
      </c>
      <c r="AP3141" s="94" t="e">
        <v>#NAME?</v>
      </c>
      <c r="AQ3141" s="94" t="e">
        <v>#NAME?</v>
      </c>
      <c r="AR3141" s="94" t="e">
        <v>#NAME?</v>
      </c>
      <c r="AS3141" s="94" t="e">
        <v>#NAME?</v>
      </c>
      <c r="AT3141" s="94" t="e">
        <v>#NAME?</v>
      </c>
    </row>
    <row r="3142" customFormat="false" ht="15" hidden="false" customHeight="true" outlineLevel="0" collapsed="false">
      <c r="A3142" s="292" t="s">
        <v>13601</v>
      </c>
      <c r="B3142" s="20" t="str">
        <f aca="false">INDEX(Table2[], MATCH(L3142, Location_ID!$D$2:$D$648, 0), 1)</f>
        <v>b49b4fd2-3dc0-401c-93fb-e30373999fb6</v>
      </c>
      <c r="C3142" s="193" t="s">
        <v>13602</v>
      </c>
      <c r="D3142" s="273" t="s">
        <v>354</v>
      </c>
      <c r="E3142" s="193" t="s">
        <v>7134</v>
      </c>
      <c r="F3142" s="193" t="s">
        <v>7135</v>
      </c>
      <c r="G3142" s="193" t="s">
        <v>7591</v>
      </c>
      <c r="H3142" s="196"/>
      <c r="I3142" s="193" t="s">
        <v>13592</v>
      </c>
      <c r="J3142" s="193" t="s">
        <v>13593</v>
      </c>
      <c r="K3142" s="193" t="s">
        <v>7120</v>
      </c>
      <c r="L3142" s="193" t="s">
        <v>2956</v>
      </c>
      <c r="M3142" s="193" t="s">
        <v>7110</v>
      </c>
      <c r="N3142" s="193" t="s">
        <v>13594</v>
      </c>
      <c r="O3142" s="193" t="s">
        <v>13598</v>
      </c>
      <c r="P3142" s="219" t="n">
        <v>42248</v>
      </c>
      <c r="Q3142" s="219" t="n">
        <v>42308</v>
      </c>
      <c r="R3142" s="193"/>
      <c r="S3142" s="193" t="s">
        <v>7130</v>
      </c>
      <c r="T3142" s="193" t="n">
        <v>42.6608</v>
      </c>
      <c r="U3142" s="193" t="n">
        <v>30.1993</v>
      </c>
      <c r="V3142" s="193" t="n">
        <v>55.1231</v>
      </c>
      <c r="W3142" s="193" t="s">
        <v>13420</v>
      </c>
      <c r="X3142" s="196"/>
      <c r="Y3142" s="199"/>
      <c r="Z3142" s="199" t="n">
        <v>0</v>
      </c>
      <c r="AE3142" s="94" t="e">
        <f aca="false" t="array" ref="AE3142:AK3142">_xlfn.torow(_xlfn.unique(_xlfn._xlws.filter(cat_table[Subsector],$E3142=cat_table[Sector],"")))</f>
        <v>#NAME?</v>
      </c>
      <c r="AF3142" s="94" t="e">
        <v>#NAME?</v>
      </c>
      <c r="AG3142" s="94" t="e">
        <v>#NAME?</v>
      </c>
      <c r="AH3142" s="94" t="e">
        <v>#NAME?</v>
      </c>
      <c r="AI3142" s="94" t="e">
        <v>#NAME?</v>
      </c>
      <c r="AJ3142" s="94" t="e">
        <v>#NAME?</v>
      </c>
      <c r="AK3142" s="94" t="e">
        <v>#NAME?</v>
      </c>
      <c r="AO3142" s="94" t="e">
        <f aca="false" t="array" ref="AO3142:AT3142">_xlfn.torow(_xlfn.unique(_xlfn._xlws.filter(cat_table[Sub-subsector],($E3142=cat_table[Sector])*($F3142=cat_table[Subsector]),"")))</f>
        <v>#NAME?</v>
      </c>
      <c r="AP3142" s="94" t="e">
        <v>#NAME?</v>
      </c>
      <c r="AQ3142" s="94" t="e">
        <v>#NAME?</v>
      </c>
      <c r="AR3142" s="94" t="e">
        <v>#NAME?</v>
      </c>
      <c r="AS3142" s="94" t="e">
        <v>#NAME?</v>
      </c>
      <c r="AT3142" s="94" t="e">
        <v>#NAME?</v>
      </c>
    </row>
    <row r="3143" customFormat="false" ht="15" hidden="false" customHeight="true" outlineLevel="0" collapsed="false">
      <c r="A3143" s="292" t="s">
        <v>13603</v>
      </c>
      <c r="B3143" s="20" t="str">
        <f aca="false">INDEX(Table2[], MATCH(L3143, Location_ID!$D$2:$D$648, 0), 1)</f>
        <v>b49b4fd2-3dc0-401c-93fb-e30373999fb6</v>
      </c>
      <c r="C3143" s="193" t="s">
        <v>13604</v>
      </c>
      <c r="D3143" s="273" t="s">
        <v>354</v>
      </c>
      <c r="E3143" s="193" t="s">
        <v>7134</v>
      </c>
      <c r="F3143" s="193" t="s">
        <v>7135</v>
      </c>
      <c r="G3143" s="193" t="s">
        <v>7591</v>
      </c>
      <c r="H3143" s="196"/>
      <c r="I3143" s="193" t="s">
        <v>13592</v>
      </c>
      <c r="J3143" s="193" t="s">
        <v>13593</v>
      </c>
      <c r="K3143" s="193" t="s">
        <v>7120</v>
      </c>
      <c r="L3143" s="193" t="s">
        <v>2956</v>
      </c>
      <c r="M3143" s="193" t="s">
        <v>7110</v>
      </c>
      <c r="N3143" s="193" t="s">
        <v>13594</v>
      </c>
      <c r="O3143" s="193" t="s">
        <v>13598</v>
      </c>
      <c r="P3143" s="219" t="n">
        <v>42248</v>
      </c>
      <c r="Q3143" s="219" t="n">
        <v>42308</v>
      </c>
      <c r="R3143" s="193"/>
      <c r="S3143" s="193" t="s">
        <v>7130</v>
      </c>
      <c r="T3143" s="193" t="n">
        <v>88.2134</v>
      </c>
      <c r="U3143" s="193" t="n">
        <v>35.5258</v>
      </c>
      <c r="V3143" s="193" t="n">
        <v>140.903</v>
      </c>
      <c r="W3143" s="193" t="s">
        <v>13420</v>
      </c>
      <c r="X3143" s="196"/>
      <c r="Y3143" s="199"/>
      <c r="Z3143" s="199" t="n">
        <v>0</v>
      </c>
      <c r="AE3143" s="94" t="e">
        <f aca="false" t="array" ref="AE3143:AK3143">_xlfn.torow(_xlfn.unique(_xlfn._xlws.filter(cat_table[Subsector],$E3143=cat_table[Sector],"")))</f>
        <v>#NAME?</v>
      </c>
      <c r="AF3143" s="94" t="e">
        <v>#NAME?</v>
      </c>
      <c r="AG3143" s="94" t="e">
        <v>#NAME?</v>
      </c>
      <c r="AH3143" s="94" t="e">
        <v>#NAME?</v>
      </c>
      <c r="AI3143" s="94" t="e">
        <v>#NAME?</v>
      </c>
      <c r="AJ3143" s="94" t="e">
        <v>#NAME?</v>
      </c>
      <c r="AK3143" s="94" t="e">
        <v>#NAME?</v>
      </c>
      <c r="AO3143" s="94" t="e">
        <f aca="false" t="array" ref="AO3143:AT3143">_xlfn.torow(_xlfn.unique(_xlfn._xlws.filter(cat_table[Sub-subsector],($E3143=cat_table[Sector])*($F3143=cat_table[Subsector]),"")))</f>
        <v>#NAME?</v>
      </c>
      <c r="AP3143" s="94" t="e">
        <v>#NAME?</v>
      </c>
      <c r="AQ3143" s="94" t="e">
        <v>#NAME?</v>
      </c>
      <c r="AR3143" s="94" t="e">
        <v>#NAME?</v>
      </c>
      <c r="AS3143" s="94" t="e">
        <v>#NAME?</v>
      </c>
      <c r="AT3143" s="94" t="e">
        <v>#NAME?</v>
      </c>
    </row>
    <row r="3144" customFormat="false" ht="15" hidden="false" customHeight="true" outlineLevel="0" collapsed="false">
      <c r="A3144" s="292" t="s">
        <v>13605</v>
      </c>
      <c r="B3144" s="20" t="str">
        <f aca="false">INDEX(Table2[], MATCH(L3144, Location_ID!$D$2:$D$648, 0), 1)</f>
        <v>b49b4fd2-3dc0-401c-93fb-e30373999fb6</v>
      </c>
      <c r="C3144" s="193" t="s">
        <v>13606</v>
      </c>
      <c r="D3144" s="273" t="s">
        <v>354</v>
      </c>
      <c r="E3144" s="193" t="s">
        <v>7134</v>
      </c>
      <c r="F3144" s="193" t="s">
        <v>7135</v>
      </c>
      <c r="G3144" s="193" t="s">
        <v>7591</v>
      </c>
      <c r="H3144" s="196"/>
      <c r="I3144" s="193" t="s">
        <v>13592</v>
      </c>
      <c r="J3144" s="193" t="s">
        <v>13593</v>
      </c>
      <c r="K3144" s="193" t="s">
        <v>7120</v>
      </c>
      <c r="L3144" s="193" t="s">
        <v>2956</v>
      </c>
      <c r="M3144" s="193" t="s">
        <v>7110</v>
      </c>
      <c r="N3144" s="193" t="s">
        <v>13594</v>
      </c>
      <c r="O3144" s="193" t="s">
        <v>13598</v>
      </c>
      <c r="P3144" s="219" t="n">
        <v>42248</v>
      </c>
      <c r="Q3144" s="219" t="n">
        <v>42308</v>
      </c>
      <c r="R3144" s="193"/>
      <c r="S3144" s="193" t="s">
        <v>7130</v>
      </c>
      <c r="T3144" s="193" t="n">
        <v>179.823</v>
      </c>
      <c r="U3144" s="193" t="n">
        <v>159.918</v>
      </c>
      <c r="V3144" s="193" t="n">
        <v>199.731</v>
      </c>
      <c r="W3144" s="193" t="s">
        <v>13420</v>
      </c>
      <c r="X3144" s="196"/>
      <c r="Y3144" s="199"/>
      <c r="Z3144" s="199" t="n">
        <v>0</v>
      </c>
      <c r="AE3144" s="94" t="e">
        <f aca="false" t="array" ref="AE3144:AK3144">_xlfn.torow(_xlfn.unique(_xlfn._xlws.filter(cat_table[Subsector],$E3144=cat_table[Sector],"")))</f>
        <v>#NAME?</v>
      </c>
      <c r="AF3144" s="94" t="e">
        <v>#NAME?</v>
      </c>
      <c r="AG3144" s="94" t="e">
        <v>#NAME?</v>
      </c>
      <c r="AH3144" s="94" t="e">
        <v>#NAME?</v>
      </c>
      <c r="AI3144" s="94" t="e">
        <v>#NAME?</v>
      </c>
      <c r="AJ3144" s="94" t="e">
        <v>#NAME?</v>
      </c>
      <c r="AK3144" s="94" t="e">
        <v>#NAME?</v>
      </c>
      <c r="AO3144" s="94" t="e">
        <f aca="false" t="array" ref="AO3144:AT3144">_xlfn.torow(_xlfn.unique(_xlfn._xlws.filter(cat_table[Sub-subsector],($E3144=cat_table[Sector])*($F3144=cat_table[Subsector]),"")))</f>
        <v>#NAME?</v>
      </c>
      <c r="AP3144" s="94" t="e">
        <v>#NAME?</v>
      </c>
      <c r="AQ3144" s="94" t="e">
        <v>#NAME?</v>
      </c>
      <c r="AR3144" s="94" t="e">
        <v>#NAME?</v>
      </c>
      <c r="AS3144" s="94" t="e">
        <v>#NAME?</v>
      </c>
      <c r="AT3144" s="94" t="e">
        <v>#NAME?</v>
      </c>
    </row>
    <row r="3145" customFormat="false" ht="15" hidden="false" customHeight="true" outlineLevel="0" collapsed="false">
      <c r="A3145" s="292" t="s">
        <v>13607</v>
      </c>
      <c r="B3145" s="20" t="str">
        <f aca="false">INDEX(Table2[], MATCH(L3145, Location_ID!$D$2:$D$648, 0), 1)</f>
        <v>b49b4fd2-3dc0-401c-93fb-e30373999fb6</v>
      </c>
      <c r="C3145" s="193" t="s">
        <v>13608</v>
      </c>
      <c r="D3145" s="273" t="s">
        <v>354</v>
      </c>
      <c r="E3145" s="193" t="s">
        <v>7134</v>
      </c>
      <c r="F3145" s="193" t="s">
        <v>7135</v>
      </c>
      <c r="G3145" s="193" t="s">
        <v>7591</v>
      </c>
      <c r="H3145" s="196"/>
      <c r="I3145" s="193" t="s">
        <v>13592</v>
      </c>
      <c r="J3145" s="193" t="s">
        <v>13593</v>
      </c>
      <c r="K3145" s="193" t="s">
        <v>7120</v>
      </c>
      <c r="L3145" s="193" t="s">
        <v>2956</v>
      </c>
      <c r="M3145" s="193" t="s">
        <v>7110</v>
      </c>
      <c r="N3145" s="193" t="s">
        <v>13594</v>
      </c>
      <c r="O3145" s="193" t="s">
        <v>13598</v>
      </c>
      <c r="P3145" s="219" t="n">
        <v>42248</v>
      </c>
      <c r="Q3145" s="219" t="n">
        <v>42308</v>
      </c>
      <c r="R3145" s="193"/>
      <c r="S3145" s="193" t="s">
        <v>7130</v>
      </c>
      <c r="T3145" s="193" t="n">
        <v>26.573</v>
      </c>
      <c r="U3145" s="193" t="n">
        <v>16.3719</v>
      </c>
      <c r="V3145" s="193" t="n">
        <v>36.7746</v>
      </c>
      <c r="W3145" s="193" t="s">
        <v>13420</v>
      </c>
      <c r="X3145" s="196"/>
      <c r="Y3145" s="199"/>
      <c r="Z3145" s="199" t="n">
        <v>0</v>
      </c>
      <c r="AE3145" s="94" t="e">
        <f aca="false" t="array" ref="AE3145:AK3145">_xlfn.torow(_xlfn.unique(_xlfn._xlws.filter(cat_table[Subsector],$E3145=cat_table[Sector],"")))</f>
        <v>#NAME?</v>
      </c>
      <c r="AF3145" s="94" t="e">
        <v>#NAME?</v>
      </c>
      <c r="AG3145" s="94" t="e">
        <v>#NAME?</v>
      </c>
      <c r="AH3145" s="94" t="e">
        <v>#NAME?</v>
      </c>
      <c r="AI3145" s="94" t="e">
        <v>#NAME?</v>
      </c>
      <c r="AJ3145" s="94" t="e">
        <v>#NAME?</v>
      </c>
      <c r="AK3145" s="94" t="e">
        <v>#NAME?</v>
      </c>
      <c r="AO3145" s="94" t="e">
        <f aca="false" t="array" ref="AO3145:AT3145">_xlfn.torow(_xlfn.unique(_xlfn._xlws.filter(cat_table[Sub-subsector],($E3145=cat_table[Sector])*($F3145=cat_table[Subsector]),"")))</f>
        <v>#NAME?</v>
      </c>
      <c r="AP3145" s="94" t="e">
        <v>#NAME?</v>
      </c>
      <c r="AQ3145" s="94" t="e">
        <v>#NAME?</v>
      </c>
      <c r="AR3145" s="94" t="e">
        <v>#NAME?</v>
      </c>
      <c r="AS3145" s="94" t="e">
        <v>#NAME?</v>
      </c>
      <c r="AT3145" s="94" t="e">
        <v>#NAME?</v>
      </c>
    </row>
    <row r="3146" customFormat="false" ht="15" hidden="false" customHeight="true" outlineLevel="0" collapsed="false">
      <c r="A3146" s="292" t="s">
        <v>13609</v>
      </c>
      <c r="B3146" s="20" t="str">
        <f aca="false">INDEX(Table2[], MATCH(L3146, Location_ID!$D$2:$D$648, 0), 1)</f>
        <v>b49b4fd2-3dc0-401c-93fb-e30373999fb6</v>
      </c>
      <c r="C3146" s="193" t="s">
        <v>13610</v>
      </c>
      <c r="D3146" s="273" t="s">
        <v>354</v>
      </c>
      <c r="E3146" s="193" t="s">
        <v>7134</v>
      </c>
      <c r="F3146" s="193" t="s">
        <v>7135</v>
      </c>
      <c r="G3146" s="193" t="s">
        <v>7591</v>
      </c>
      <c r="H3146" s="196"/>
      <c r="I3146" s="193" t="s">
        <v>13592</v>
      </c>
      <c r="J3146" s="193" t="s">
        <v>13593</v>
      </c>
      <c r="K3146" s="193" t="s">
        <v>7120</v>
      </c>
      <c r="L3146" s="193" t="s">
        <v>2956</v>
      </c>
      <c r="M3146" s="193" t="s">
        <v>7110</v>
      </c>
      <c r="N3146" s="193" t="s">
        <v>13594</v>
      </c>
      <c r="O3146" s="193" t="s">
        <v>13595</v>
      </c>
      <c r="P3146" s="219" t="n">
        <v>42248</v>
      </c>
      <c r="Q3146" s="219" t="n">
        <v>42308</v>
      </c>
      <c r="R3146" s="193"/>
      <c r="S3146" s="193" t="s">
        <v>7130</v>
      </c>
      <c r="T3146" s="193" t="n">
        <v>172.356</v>
      </c>
      <c r="U3146" s="193" t="n">
        <v>133.529</v>
      </c>
      <c r="V3146" s="193" t="n">
        <v>211.186</v>
      </c>
      <c r="W3146" s="193" t="s">
        <v>13420</v>
      </c>
      <c r="X3146" s="196"/>
      <c r="Y3146" s="199"/>
      <c r="Z3146" s="199" t="n">
        <v>0</v>
      </c>
      <c r="AE3146" s="94" t="e">
        <f aca="false" t="array" ref="AE3146:AK3146">_xlfn.torow(_xlfn.unique(_xlfn._xlws.filter(cat_table[Subsector],$E3146=cat_table[Sector],"")))</f>
        <v>#NAME?</v>
      </c>
      <c r="AF3146" s="94" t="e">
        <v>#NAME?</v>
      </c>
      <c r="AG3146" s="94" t="e">
        <v>#NAME?</v>
      </c>
      <c r="AH3146" s="94" t="e">
        <v>#NAME?</v>
      </c>
      <c r="AI3146" s="94" t="e">
        <v>#NAME?</v>
      </c>
      <c r="AJ3146" s="94" t="e">
        <v>#NAME?</v>
      </c>
      <c r="AK3146" s="94" t="e">
        <v>#NAME?</v>
      </c>
      <c r="AO3146" s="94" t="e">
        <f aca="false" t="array" ref="AO3146:AT3146">_xlfn.torow(_xlfn.unique(_xlfn._xlws.filter(cat_table[Sub-subsector],($E3146=cat_table[Sector])*($F3146=cat_table[Subsector]),"")))</f>
        <v>#NAME?</v>
      </c>
      <c r="AP3146" s="94" t="e">
        <v>#NAME?</v>
      </c>
      <c r="AQ3146" s="94" t="e">
        <v>#NAME?</v>
      </c>
      <c r="AR3146" s="94" t="e">
        <v>#NAME?</v>
      </c>
      <c r="AS3146" s="94" t="e">
        <v>#NAME?</v>
      </c>
      <c r="AT3146" s="94" t="e">
        <v>#NAME?</v>
      </c>
    </row>
    <row r="3147" customFormat="false" ht="15" hidden="false" customHeight="true" outlineLevel="0" collapsed="false">
      <c r="A3147" s="292" t="s">
        <v>13611</v>
      </c>
      <c r="B3147" s="20" t="str">
        <f aca="false">INDEX(Table2[], MATCH(L3147, Location_ID!$D$2:$D$648, 0), 1)</f>
        <v>b49b4fd2-3dc0-401c-93fb-e30373999fb6</v>
      </c>
      <c r="C3147" s="193" t="s">
        <v>13612</v>
      </c>
      <c r="D3147" s="273" t="s">
        <v>354</v>
      </c>
      <c r="E3147" s="193" t="s">
        <v>7134</v>
      </c>
      <c r="F3147" s="193" t="s">
        <v>7135</v>
      </c>
      <c r="G3147" s="193" t="s">
        <v>7591</v>
      </c>
      <c r="H3147" s="196"/>
      <c r="I3147" s="193" t="s">
        <v>13592</v>
      </c>
      <c r="J3147" s="193" t="s">
        <v>13593</v>
      </c>
      <c r="K3147" s="193" t="s">
        <v>7120</v>
      </c>
      <c r="L3147" s="193" t="s">
        <v>2956</v>
      </c>
      <c r="M3147" s="193" t="s">
        <v>7110</v>
      </c>
      <c r="N3147" s="193" t="s">
        <v>13594</v>
      </c>
      <c r="O3147" s="193" t="s">
        <v>13595</v>
      </c>
      <c r="P3147" s="219" t="n">
        <v>42248</v>
      </c>
      <c r="Q3147" s="219" t="n">
        <v>42308</v>
      </c>
      <c r="R3147" s="193"/>
      <c r="S3147" s="193" t="s">
        <v>7130</v>
      </c>
      <c r="T3147" s="193" t="n">
        <v>10.4654</v>
      </c>
      <c r="U3147" s="193" t="n">
        <v>4.36036</v>
      </c>
      <c r="V3147" s="193" t="n">
        <v>16.5706</v>
      </c>
      <c r="W3147" s="193" t="s">
        <v>13420</v>
      </c>
      <c r="X3147" s="196"/>
      <c r="Y3147" s="199"/>
      <c r="Z3147" s="199" t="n">
        <v>0</v>
      </c>
      <c r="AE3147" s="94" t="e">
        <f aca="false" t="array" ref="AE3147:AK3147">_xlfn.torow(_xlfn.unique(_xlfn._xlws.filter(cat_table[Subsector],$E3147=cat_table[Sector],"")))</f>
        <v>#NAME?</v>
      </c>
      <c r="AF3147" s="94" t="e">
        <v>#NAME?</v>
      </c>
      <c r="AG3147" s="94" t="e">
        <v>#NAME?</v>
      </c>
      <c r="AH3147" s="94" t="e">
        <v>#NAME?</v>
      </c>
      <c r="AI3147" s="94" t="e">
        <v>#NAME?</v>
      </c>
      <c r="AJ3147" s="94" t="e">
        <v>#NAME?</v>
      </c>
      <c r="AK3147" s="94" t="e">
        <v>#NAME?</v>
      </c>
      <c r="AO3147" s="94" t="e">
        <f aca="false" t="array" ref="AO3147:AT3147">_xlfn.torow(_xlfn.unique(_xlfn._xlws.filter(cat_table[Sub-subsector],($E3147=cat_table[Sector])*($F3147=cat_table[Subsector]),"")))</f>
        <v>#NAME?</v>
      </c>
      <c r="AP3147" s="94" t="e">
        <v>#NAME?</v>
      </c>
      <c r="AQ3147" s="94" t="e">
        <v>#NAME?</v>
      </c>
      <c r="AR3147" s="94" t="e">
        <v>#NAME?</v>
      </c>
      <c r="AS3147" s="94" t="e">
        <v>#NAME?</v>
      </c>
      <c r="AT3147" s="94" t="e">
        <v>#NAME?</v>
      </c>
    </row>
    <row r="3148" customFormat="false" ht="15" hidden="false" customHeight="true" outlineLevel="0" collapsed="false">
      <c r="A3148" s="292" t="s">
        <v>13613</v>
      </c>
      <c r="B3148" s="20" t="str">
        <f aca="false">INDEX(Table2[], MATCH(L3148, Location_ID!$D$2:$D$648, 0), 1)</f>
        <v>b49b4fd2-3dc0-401c-93fb-e30373999fb6</v>
      </c>
      <c r="C3148" s="193" t="s">
        <v>13614</v>
      </c>
      <c r="D3148" s="273" t="s">
        <v>354</v>
      </c>
      <c r="E3148" s="193" t="s">
        <v>7134</v>
      </c>
      <c r="F3148" s="193" t="s">
        <v>7135</v>
      </c>
      <c r="G3148" s="193" t="s">
        <v>7591</v>
      </c>
      <c r="H3148" s="196"/>
      <c r="I3148" s="193" t="s">
        <v>13592</v>
      </c>
      <c r="J3148" s="193" t="s">
        <v>13593</v>
      </c>
      <c r="K3148" s="193" t="s">
        <v>7120</v>
      </c>
      <c r="L3148" s="193" t="s">
        <v>2956</v>
      </c>
      <c r="M3148" s="193" t="s">
        <v>7110</v>
      </c>
      <c r="N3148" s="193" t="s">
        <v>13594</v>
      </c>
      <c r="O3148" s="193" t="s">
        <v>13598</v>
      </c>
      <c r="P3148" s="219" t="n">
        <v>42248</v>
      </c>
      <c r="Q3148" s="219" t="n">
        <v>42308</v>
      </c>
      <c r="R3148" s="193"/>
      <c r="S3148" s="193" t="s">
        <v>7130</v>
      </c>
      <c r="T3148" s="193" t="n">
        <v>17.9301</v>
      </c>
      <c r="U3148" s="193" t="n">
        <v>15.0808</v>
      </c>
      <c r="V3148" s="193" t="n">
        <v>20.7798</v>
      </c>
      <c r="W3148" s="193" t="s">
        <v>13420</v>
      </c>
      <c r="X3148" s="196"/>
      <c r="Y3148" s="199"/>
      <c r="Z3148" s="199" t="n">
        <v>0</v>
      </c>
      <c r="AE3148" s="94" t="e">
        <f aca="false" t="array" ref="AE3148:AK3148">_xlfn.torow(_xlfn.unique(_xlfn._xlws.filter(cat_table[Subsector],$E3148=cat_table[Sector],"")))</f>
        <v>#NAME?</v>
      </c>
      <c r="AF3148" s="94" t="e">
        <v>#NAME?</v>
      </c>
      <c r="AG3148" s="94" t="e">
        <v>#NAME?</v>
      </c>
      <c r="AH3148" s="94" t="e">
        <v>#NAME?</v>
      </c>
      <c r="AI3148" s="94" t="e">
        <v>#NAME?</v>
      </c>
      <c r="AJ3148" s="94" t="e">
        <v>#NAME?</v>
      </c>
      <c r="AK3148" s="94" t="e">
        <v>#NAME?</v>
      </c>
      <c r="AO3148" s="94" t="e">
        <f aca="false" t="array" ref="AO3148:AT3148">_xlfn.torow(_xlfn.unique(_xlfn._xlws.filter(cat_table[Sub-subsector],($E3148=cat_table[Sector])*($F3148=cat_table[Subsector]),"")))</f>
        <v>#NAME?</v>
      </c>
      <c r="AP3148" s="94" t="e">
        <v>#NAME?</v>
      </c>
      <c r="AQ3148" s="94" t="e">
        <v>#NAME?</v>
      </c>
      <c r="AR3148" s="94" t="e">
        <v>#NAME?</v>
      </c>
      <c r="AS3148" s="94" t="e">
        <v>#NAME?</v>
      </c>
      <c r="AT3148" s="94" t="e">
        <v>#NAME?</v>
      </c>
    </row>
    <row r="3149" customFormat="false" ht="15" hidden="false" customHeight="true" outlineLevel="0" collapsed="false">
      <c r="A3149" s="292" t="s">
        <v>13615</v>
      </c>
      <c r="B3149" s="20" t="str">
        <f aca="false">INDEX(Table2[], MATCH(L3149, Location_ID!$D$2:$D$648, 0), 1)</f>
        <v>b49b4fd2-3dc0-401c-93fb-e30373999fb6</v>
      </c>
      <c r="C3149" s="193" t="s">
        <v>13616</v>
      </c>
      <c r="D3149" s="273" t="s">
        <v>354</v>
      </c>
      <c r="E3149" s="193" t="s">
        <v>7134</v>
      </c>
      <c r="F3149" s="193" t="s">
        <v>7135</v>
      </c>
      <c r="G3149" s="193" t="s">
        <v>7591</v>
      </c>
      <c r="H3149" s="196"/>
      <c r="I3149" s="193" t="s">
        <v>13592</v>
      </c>
      <c r="J3149" s="193" t="s">
        <v>13593</v>
      </c>
      <c r="K3149" s="193" t="s">
        <v>7120</v>
      </c>
      <c r="L3149" s="193" t="s">
        <v>2956</v>
      </c>
      <c r="M3149" s="193" t="s">
        <v>7110</v>
      </c>
      <c r="N3149" s="193" t="s">
        <v>13594</v>
      </c>
      <c r="O3149" s="193" t="s">
        <v>13598</v>
      </c>
      <c r="P3149" s="219" t="n">
        <v>42248</v>
      </c>
      <c r="Q3149" s="219" t="n">
        <v>42308</v>
      </c>
      <c r="R3149" s="193"/>
      <c r="S3149" s="193" t="s">
        <v>7130</v>
      </c>
      <c r="T3149" s="193" t="n">
        <v>3.33552</v>
      </c>
      <c r="U3149" s="193" t="n">
        <v>2.20267</v>
      </c>
      <c r="V3149" s="193" t="n">
        <v>4.46844</v>
      </c>
      <c r="W3149" s="193" t="s">
        <v>13420</v>
      </c>
      <c r="X3149" s="196"/>
      <c r="Y3149" s="199"/>
      <c r="Z3149" s="199" t="n">
        <v>0</v>
      </c>
      <c r="AE3149" s="94" t="e">
        <f aca="false" t="array" ref="AE3149:AK3149">_xlfn.torow(_xlfn.unique(_xlfn._xlws.filter(cat_table[Subsector],$E3149=cat_table[Sector],"")))</f>
        <v>#NAME?</v>
      </c>
      <c r="AF3149" s="94" t="e">
        <v>#NAME?</v>
      </c>
      <c r="AG3149" s="94" t="e">
        <v>#NAME?</v>
      </c>
      <c r="AH3149" s="94" t="e">
        <v>#NAME?</v>
      </c>
      <c r="AI3149" s="94" t="e">
        <v>#NAME?</v>
      </c>
      <c r="AJ3149" s="94" t="e">
        <v>#NAME?</v>
      </c>
      <c r="AK3149" s="94" t="e">
        <v>#NAME?</v>
      </c>
      <c r="AO3149" s="94" t="e">
        <f aca="false" t="array" ref="AO3149:AT3149">_xlfn.torow(_xlfn.unique(_xlfn._xlws.filter(cat_table[Sub-subsector],($E3149=cat_table[Sector])*($F3149=cat_table[Subsector]),"")))</f>
        <v>#NAME?</v>
      </c>
      <c r="AP3149" s="94" t="e">
        <v>#NAME?</v>
      </c>
      <c r="AQ3149" s="94" t="e">
        <v>#NAME?</v>
      </c>
      <c r="AR3149" s="94" t="e">
        <v>#NAME?</v>
      </c>
      <c r="AS3149" s="94" t="e">
        <v>#NAME?</v>
      </c>
      <c r="AT3149" s="94" t="e">
        <v>#NAME?</v>
      </c>
    </row>
    <row r="3150" customFormat="false" ht="15" hidden="false" customHeight="true" outlineLevel="0" collapsed="false">
      <c r="A3150" s="292" t="s">
        <v>13617</v>
      </c>
      <c r="B3150" s="20" t="str">
        <f aca="false">INDEX(Table2[], MATCH(L3150, Location_ID!$D$2:$D$648, 0), 1)</f>
        <v>b49b4fd2-3dc0-401c-93fb-e30373999fb6</v>
      </c>
      <c r="C3150" s="193" t="s">
        <v>13618</v>
      </c>
      <c r="D3150" s="273" t="s">
        <v>354</v>
      </c>
      <c r="E3150" s="193" t="s">
        <v>7134</v>
      </c>
      <c r="F3150" s="193" t="s">
        <v>7135</v>
      </c>
      <c r="G3150" s="193" t="s">
        <v>7591</v>
      </c>
      <c r="H3150" s="196"/>
      <c r="I3150" s="193" t="s">
        <v>13592</v>
      </c>
      <c r="J3150" s="193" t="s">
        <v>13593</v>
      </c>
      <c r="K3150" s="193" t="s">
        <v>7120</v>
      </c>
      <c r="L3150" s="193" t="s">
        <v>2956</v>
      </c>
      <c r="M3150" s="193" t="s">
        <v>7110</v>
      </c>
      <c r="N3150" s="193" t="s">
        <v>13594</v>
      </c>
      <c r="O3150" s="193" t="s">
        <v>13598</v>
      </c>
      <c r="P3150" s="219" t="n">
        <v>42248</v>
      </c>
      <c r="Q3150" s="219" t="n">
        <v>42308</v>
      </c>
      <c r="R3150" s="193"/>
      <c r="S3150" s="193" t="s">
        <v>7130</v>
      </c>
      <c r="T3150" s="193" t="n">
        <v>65.1088</v>
      </c>
      <c r="U3150" s="193" t="n">
        <v>26.6399</v>
      </c>
      <c r="V3150" s="193" t="n">
        <v>103.579</v>
      </c>
      <c r="W3150" s="193" t="s">
        <v>13420</v>
      </c>
      <c r="X3150" s="196"/>
      <c r="Y3150" s="199"/>
      <c r="Z3150" s="199" t="n">
        <v>0</v>
      </c>
      <c r="AE3150" s="94" t="e">
        <f aca="false" t="array" ref="AE3150:AK3150">_xlfn.torow(_xlfn.unique(_xlfn._xlws.filter(cat_table[Subsector],$E3150=cat_table[Sector],"")))</f>
        <v>#NAME?</v>
      </c>
      <c r="AF3150" s="94" t="e">
        <v>#NAME?</v>
      </c>
      <c r="AG3150" s="94" t="e">
        <v>#NAME?</v>
      </c>
      <c r="AH3150" s="94" t="e">
        <v>#NAME?</v>
      </c>
      <c r="AI3150" s="94" t="e">
        <v>#NAME?</v>
      </c>
      <c r="AJ3150" s="94" t="e">
        <v>#NAME?</v>
      </c>
      <c r="AK3150" s="94" t="e">
        <v>#NAME?</v>
      </c>
      <c r="AO3150" s="94" t="e">
        <f aca="false" t="array" ref="AO3150:AT3150">_xlfn.torow(_xlfn.unique(_xlfn._xlws.filter(cat_table[Sub-subsector],($E3150=cat_table[Sector])*($F3150=cat_table[Subsector]),"")))</f>
        <v>#NAME?</v>
      </c>
      <c r="AP3150" s="94" t="e">
        <v>#NAME?</v>
      </c>
      <c r="AQ3150" s="94" t="e">
        <v>#NAME?</v>
      </c>
      <c r="AR3150" s="94" t="e">
        <v>#NAME?</v>
      </c>
      <c r="AS3150" s="94" t="e">
        <v>#NAME?</v>
      </c>
      <c r="AT3150" s="94" t="e">
        <v>#NAME?</v>
      </c>
    </row>
    <row r="3151" customFormat="false" ht="15" hidden="false" customHeight="true" outlineLevel="0" collapsed="false">
      <c r="A3151" s="292" t="s">
        <v>13619</v>
      </c>
      <c r="B3151" s="20" t="str">
        <f aca="false">INDEX(Table2[], MATCH(L3151, Location_ID!$D$2:$D$648, 0), 1)</f>
        <v>b49b4fd2-3dc0-401c-93fb-e30373999fb6</v>
      </c>
      <c r="C3151" s="193" t="s">
        <v>13620</v>
      </c>
      <c r="D3151" s="273" t="s">
        <v>354</v>
      </c>
      <c r="E3151" s="193" t="s">
        <v>7134</v>
      </c>
      <c r="F3151" s="193" t="s">
        <v>7135</v>
      </c>
      <c r="G3151" s="193" t="s">
        <v>7591</v>
      </c>
      <c r="H3151" s="196"/>
      <c r="I3151" s="193" t="s">
        <v>13592</v>
      </c>
      <c r="J3151" s="193" t="s">
        <v>13593</v>
      </c>
      <c r="K3151" s="193" t="s">
        <v>7120</v>
      </c>
      <c r="L3151" s="193" t="s">
        <v>2956</v>
      </c>
      <c r="M3151" s="193" t="s">
        <v>7110</v>
      </c>
      <c r="N3151" s="193" t="s">
        <v>13594</v>
      </c>
      <c r="O3151" s="193" t="s">
        <v>13598</v>
      </c>
      <c r="P3151" s="219" t="n">
        <v>42248</v>
      </c>
      <c r="Q3151" s="219" t="n">
        <v>42308</v>
      </c>
      <c r="R3151" s="193"/>
      <c r="S3151" s="193" t="s">
        <v>7130</v>
      </c>
      <c r="T3151" s="193" t="n">
        <v>18.6972</v>
      </c>
      <c r="U3151" s="193" t="n">
        <v>13.0141</v>
      </c>
      <c r="V3151" s="193" t="n">
        <v>24.3806</v>
      </c>
      <c r="W3151" s="193" t="s">
        <v>13420</v>
      </c>
      <c r="X3151" s="196"/>
      <c r="Y3151" s="199"/>
      <c r="Z3151" s="199" t="n">
        <v>0</v>
      </c>
      <c r="AE3151" s="94" t="e">
        <f aca="false" t="array" ref="AE3151:AK3151">_xlfn.torow(_xlfn.unique(_xlfn._xlws.filter(cat_table[Subsector],$E3151=cat_table[Sector],"")))</f>
        <v>#NAME?</v>
      </c>
      <c r="AF3151" s="94" t="e">
        <v>#NAME?</v>
      </c>
      <c r="AG3151" s="94" t="e">
        <v>#NAME?</v>
      </c>
      <c r="AH3151" s="94" t="e">
        <v>#NAME?</v>
      </c>
      <c r="AI3151" s="94" t="e">
        <v>#NAME?</v>
      </c>
      <c r="AJ3151" s="94" t="e">
        <v>#NAME?</v>
      </c>
      <c r="AK3151" s="94" t="e">
        <v>#NAME?</v>
      </c>
      <c r="AO3151" s="94" t="e">
        <f aca="false" t="array" ref="AO3151:AT3151">_xlfn.torow(_xlfn.unique(_xlfn._xlws.filter(cat_table[Sub-subsector],($E3151=cat_table[Sector])*($F3151=cat_table[Subsector]),"")))</f>
        <v>#NAME?</v>
      </c>
      <c r="AP3151" s="94" t="e">
        <v>#NAME?</v>
      </c>
      <c r="AQ3151" s="94" t="e">
        <v>#NAME?</v>
      </c>
      <c r="AR3151" s="94" t="e">
        <v>#NAME?</v>
      </c>
      <c r="AS3151" s="94" t="e">
        <v>#NAME?</v>
      </c>
      <c r="AT3151" s="94" t="e">
        <v>#NAME?</v>
      </c>
    </row>
    <row r="3152" customFormat="false" ht="15" hidden="false" customHeight="true" outlineLevel="0" collapsed="false">
      <c r="A3152" s="292" t="s">
        <v>13621</v>
      </c>
      <c r="B3152" s="20" t="str">
        <f aca="false">INDEX(Table2[], MATCH(L3152, Location_ID!$D$2:$D$648, 0), 1)</f>
        <v>b49b4fd2-3dc0-401c-93fb-e30373999fb6</v>
      </c>
      <c r="C3152" s="193" t="s">
        <v>13622</v>
      </c>
      <c r="D3152" s="273" t="s">
        <v>354</v>
      </c>
      <c r="E3152" s="193" t="s">
        <v>7134</v>
      </c>
      <c r="F3152" s="193" t="s">
        <v>7135</v>
      </c>
      <c r="G3152" s="193" t="s">
        <v>7591</v>
      </c>
      <c r="H3152" s="196"/>
      <c r="I3152" s="193" t="s">
        <v>13592</v>
      </c>
      <c r="J3152" s="193" t="s">
        <v>13593</v>
      </c>
      <c r="K3152" s="193" t="s">
        <v>7120</v>
      </c>
      <c r="L3152" s="193" t="s">
        <v>2956</v>
      </c>
      <c r="M3152" s="193" t="s">
        <v>7110</v>
      </c>
      <c r="N3152" s="193" t="s">
        <v>13594</v>
      </c>
      <c r="O3152" s="193" t="s">
        <v>13598</v>
      </c>
      <c r="P3152" s="219" t="n">
        <v>42248</v>
      </c>
      <c r="Q3152" s="219" t="n">
        <v>42308</v>
      </c>
      <c r="R3152" s="193"/>
      <c r="S3152" s="193" t="s">
        <v>7130</v>
      </c>
      <c r="T3152" s="193" t="n">
        <v>37.6233</v>
      </c>
      <c r="U3152" s="193" t="n">
        <v>29.9934</v>
      </c>
      <c r="V3152" s="193" t="n">
        <v>45.2539</v>
      </c>
      <c r="W3152" s="193" t="s">
        <v>13420</v>
      </c>
      <c r="X3152" s="196"/>
      <c r="Y3152" s="199"/>
      <c r="Z3152" s="199" t="n">
        <v>0</v>
      </c>
      <c r="AE3152" s="94" t="e">
        <f aca="false" t="array" ref="AE3152:AK3152">_xlfn.torow(_xlfn.unique(_xlfn._xlws.filter(cat_table[Subsector],$E3152=cat_table[Sector],"")))</f>
        <v>#NAME?</v>
      </c>
      <c r="AF3152" s="94" t="e">
        <v>#NAME?</v>
      </c>
      <c r="AG3152" s="94" t="e">
        <v>#NAME?</v>
      </c>
      <c r="AH3152" s="94" t="e">
        <v>#NAME?</v>
      </c>
      <c r="AI3152" s="94" t="e">
        <v>#NAME?</v>
      </c>
      <c r="AJ3152" s="94" t="e">
        <v>#NAME?</v>
      </c>
      <c r="AK3152" s="94" t="e">
        <v>#NAME?</v>
      </c>
      <c r="AO3152" s="94" t="e">
        <f aca="false" t="array" ref="AO3152:AT3152">_xlfn.torow(_xlfn.unique(_xlfn._xlws.filter(cat_table[Sub-subsector],($E3152=cat_table[Sector])*($F3152=cat_table[Subsector]),"")))</f>
        <v>#NAME?</v>
      </c>
      <c r="AP3152" s="94" t="e">
        <v>#NAME?</v>
      </c>
      <c r="AQ3152" s="94" t="e">
        <v>#NAME?</v>
      </c>
      <c r="AR3152" s="94" t="e">
        <v>#NAME?</v>
      </c>
      <c r="AS3152" s="94" t="e">
        <v>#NAME?</v>
      </c>
      <c r="AT3152" s="94" t="e">
        <v>#NAME?</v>
      </c>
    </row>
    <row r="3153" customFormat="false" ht="15" hidden="false" customHeight="true" outlineLevel="0" collapsed="false">
      <c r="A3153" s="292" t="s">
        <v>13623</v>
      </c>
      <c r="B3153" s="20" t="str">
        <f aca="false">INDEX(Table2[], MATCH(L3153, Location_ID!$D$2:$D$648, 0), 1)</f>
        <v>b49b4fd2-3dc0-401c-93fb-e30373999fb6</v>
      </c>
      <c r="C3153" s="193" t="s">
        <v>13624</v>
      </c>
      <c r="D3153" s="273" t="s">
        <v>354</v>
      </c>
      <c r="E3153" s="193" t="s">
        <v>7134</v>
      </c>
      <c r="F3153" s="193" t="s">
        <v>7135</v>
      </c>
      <c r="G3153" s="193" t="s">
        <v>7591</v>
      </c>
      <c r="H3153" s="196"/>
      <c r="I3153" s="193" t="s">
        <v>13592</v>
      </c>
      <c r="J3153" s="193" t="s">
        <v>13593</v>
      </c>
      <c r="K3153" s="193" t="s">
        <v>7120</v>
      </c>
      <c r="L3153" s="193" t="s">
        <v>2956</v>
      </c>
      <c r="M3153" s="193" t="s">
        <v>7110</v>
      </c>
      <c r="N3153" s="193" t="s">
        <v>13594</v>
      </c>
      <c r="O3153" s="193" t="s">
        <v>13598</v>
      </c>
      <c r="P3153" s="219" t="n">
        <v>42248</v>
      </c>
      <c r="Q3153" s="219" t="n">
        <v>42308</v>
      </c>
      <c r="R3153" s="193"/>
      <c r="S3153" s="193" t="s">
        <v>7130</v>
      </c>
      <c r="T3153" s="193" t="n">
        <v>55.2593</v>
      </c>
      <c r="U3153" s="193" t="n">
        <v>41.1894</v>
      </c>
      <c r="V3153" s="193" t="n">
        <v>69.3301</v>
      </c>
      <c r="W3153" s="193" t="s">
        <v>13420</v>
      </c>
      <c r="X3153" s="196"/>
      <c r="Y3153" s="199"/>
      <c r="Z3153" s="199" t="n">
        <v>0</v>
      </c>
      <c r="AE3153" s="94" t="e">
        <f aca="false" t="array" ref="AE3153:AK3153">_xlfn.torow(_xlfn.unique(_xlfn._xlws.filter(cat_table[Subsector],$E3153=cat_table[Sector],"")))</f>
        <v>#NAME?</v>
      </c>
      <c r="AF3153" s="94" t="e">
        <v>#NAME?</v>
      </c>
      <c r="AG3153" s="94" t="e">
        <v>#NAME?</v>
      </c>
      <c r="AH3153" s="94" t="e">
        <v>#NAME?</v>
      </c>
      <c r="AI3153" s="94" t="e">
        <v>#NAME?</v>
      </c>
      <c r="AJ3153" s="94" t="e">
        <v>#NAME?</v>
      </c>
      <c r="AK3153" s="94" t="e">
        <v>#NAME?</v>
      </c>
      <c r="AO3153" s="94" t="e">
        <f aca="false" t="array" ref="AO3153:AT3153">_xlfn.torow(_xlfn.unique(_xlfn._xlws.filter(cat_table[Sub-subsector],($E3153=cat_table[Sector])*($F3153=cat_table[Subsector]),"")))</f>
        <v>#NAME?</v>
      </c>
      <c r="AP3153" s="94" t="e">
        <v>#NAME?</v>
      </c>
      <c r="AQ3153" s="94" t="e">
        <v>#NAME?</v>
      </c>
      <c r="AR3153" s="94" t="e">
        <v>#NAME?</v>
      </c>
      <c r="AS3153" s="94" t="e">
        <v>#NAME?</v>
      </c>
      <c r="AT3153" s="94" t="e">
        <v>#NAME?</v>
      </c>
    </row>
    <row r="3154" customFormat="false" ht="15" hidden="false" customHeight="true" outlineLevel="0" collapsed="false">
      <c r="A3154" s="292" t="s">
        <v>13625</v>
      </c>
      <c r="B3154" s="20" t="str">
        <f aca="false">INDEX(Table2[], MATCH(L3154, Location_ID!$D$2:$D$648, 0), 1)</f>
        <v>b49b4fd2-3dc0-401c-93fb-e30373999fb6</v>
      </c>
      <c r="C3154" s="193" t="s">
        <v>13626</v>
      </c>
      <c r="D3154" s="273" t="s">
        <v>354</v>
      </c>
      <c r="E3154" s="193" t="s">
        <v>7134</v>
      </c>
      <c r="F3154" s="193" t="s">
        <v>7135</v>
      </c>
      <c r="G3154" s="193" t="s">
        <v>7591</v>
      </c>
      <c r="H3154" s="196"/>
      <c r="I3154" s="193" t="s">
        <v>13592</v>
      </c>
      <c r="J3154" s="193" t="s">
        <v>13593</v>
      </c>
      <c r="K3154" s="193" t="s">
        <v>7120</v>
      </c>
      <c r="L3154" s="193" t="s">
        <v>2956</v>
      </c>
      <c r="M3154" s="193" t="s">
        <v>7110</v>
      </c>
      <c r="N3154" s="193" t="s">
        <v>13594</v>
      </c>
      <c r="O3154" s="193" t="s">
        <v>13595</v>
      </c>
      <c r="P3154" s="219" t="n">
        <v>42248</v>
      </c>
      <c r="Q3154" s="219" t="n">
        <v>42308</v>
      </c>
      <c r="R3154" s="193"/>
      <c r="S3154" s="193" t="s">
        <v>7130</v>
      </c>
      <c r="T3154" s="193" t="n">
        <v>0.590058</v>
      </c>
      <c r="U3154" s="193" t="n">
        <v>0.238385</v>
      </c>
      <c r="V3154" s="193" t="n">
        <v>1.51056</v>
      </c>
      <c r="W3154" s="193" t="s">
        <v>13420</v>
      </c>
      <c r="X3154" s="196"/>
      <c r="Y3154" s="199"/>
      <c r="Z3154" s="199" t="n">
        <v>0</v>
      </c>
      <c r="AE3154" s="94" t="e">
        <f aca="false" t="array" ref="AE3154:AK3154">_xlfn.torow(_xlfn.unique(_xlfn._xlws.filter(cat_table[Subsector],$E3154=cat_table[Sector],"")))</f>
        <v>#NAME?</v>
      </c>
      <c r="AF3154" s="94" t="e">
        <v>#NAME?</v>
      </c>
      <c r="AG3154" s="94" t="e">
        <v>#NAME?</v>
      </c>
      <c r="AH3154" s="94" t="e">
        <v>#NAME?</v>
      </c>
      <c r="AI3154" s="94" t="e">
        <v>#NAME?</v>
      </c>
      <c r="AJ3154" s="94" t="e">
        <v>#NAME?</v>
      </c>
      <c r="AK3154" s="94" t="e">
        <v>#NAME?</v>
      </c>
      <c r="AO3154" s="94" t="e">
        <f aca="false" t="array" ref="AO3154:AT3154">_xlfn.torow(_xlfn.unique(_xlfn._xlws.filter(cat_table[Sub-subsector],($E3154=cat_table[Sector])*($F3154=cat_table[Subsector]),"")))</f>
        <v>#NAME?</v>
      </c>
      <c r="AP3154" s="94" t="e">
        <v>#NAME?</v>
      </c>
      <c r="AQ3154" s="94" t="e">
        <v>#NAME?</v>
      </c>
      <c r="AR3154" s="94" t="e">
        <v>#NAME?</v>
      </c>
      <c r="AS3154" s="94" t="e">
        <v>#NAME?</v>
      </c>
      <c r="AT3154" s="94" t="e">
        <v>#NAME?</v>
      </c>
    </row>
    <row r="3155" customFormat="false" ht="15" hidden="false" customHeight="true" outlineLevel="0" collapsed="false">
      <c r="A3155" s="292" t="s">
        <v>13627</v>
      </c>
      <c r="B3155" s="20" t="str">
        <f aca="false">INDEX(Table2[], MATCH(L3155, Location_ID!$D$2:$D$648, 0), 1)</f>
        <v>b49b4fd2-3dc0-401c-93fb-e30373999fb6</v>
      </c>
      <c r="C3155" s="193" t="s">
        <v>13628</v>
      </c>
      <c r="D3155" s="273" t="s">
        <v>354</v>
      </c>
      <c r="E3155" s="193" t="s">
        <v>7134</v>
      </c>
      <c r="F3155" s="193" t="s">
        <v>7135</v>
      </c>
      <c r="G3155" s="193" t="s">
        <v>7591</v>
      </c>
      <c r="H3155" s="196"/>
      <c r="I3155" s="193" t="s">
        <v>13592</v>
      </c>
      <c r="J3155" s="193" t="s">
        <v>13593</v>
      </c>
      <c r="K3155" s="193" t="s">
        <v>7120</v>
      </c>
      <c r="L3155" s="193" t="s">
        <v>2956</v>
      </c>
      <c r="M3155" s="193" t="s">
        <v>7110</v>
      </c>
      <c r="N3155" s="193" t="s">
        <v>13594</v>
      </c>
      <c r="O3155" s="193" t="s">
        <v>13598</v>
      </c>
      <c r="P3155" s="219" t="n">
        <v>42248</v>
      </c>
      <c r="Q3155" s="219" t="n">
        <v>42308</v>
      </c>
      <c r="R3155" s="193"/>
      <c r="S3155" s="193" t="s">
        <v>7130</v>
      </c>
      <c r="T3155" s="193" t="n">
        <v>22.3247</v>
      </c>
      <c r="U3155" s="193" t="n">
        <v>12.9627</v>
      </c>
      <c r="V3155" s="193" t="n">
        <v>31.6872</v>
      </c>
      <c r="W3155" s="193" t="s">
        <v>13420</v>
      </c>
      <c r="X3155" s="196"/>
      <c r="Y3155" s="199"/>
      <c r="Z3155" s="199" t="n">
        <v>0</v>
      </c>
      <c r="AE3155" s="94" t="e">
        <f aca="false" t="array" ref="AE3155:AK3155">_xlfn.torow(_xlfn.unique(_xlfn._xlws.filter(cat_table[Subsector],$E3155=cat_table[Sector],"")))</f>
        <v>#NAME?</v>
      </c>
      <c r="AF3155" s="94" t="e">
        <v>#NAME?</v>
      </c>
      <c r="AG3155" s="94" t="e">
        <v>#NAME?</v>
      </c>
      <c r="AH3155" s="94" t="e">
        <v>#NAME?</v>
      </c>
      <c r="AI3155" s="94" t="e">
        <v>#NAME?</v>
      </c>
      <c r="AJ3155" s="94" t="e">
        <v>#NAME?</v>
      </c>
      <c r="AK3155" s="94" t="e">
        <v>#NAME?</v>
      </c>
      <c r="AO3155" s="94" t="e">
        <f aca="false" t="array" ref="AO3155:AT3155">_xlfn.torow(_xlfn.unique(_xlfn._xlws.filter(cat_table[Sub-subsector],($E3155=cat_table[Sector])*($F3155=cat_table[Subsector]),"")))</f>
        <v>#NAME?</v>
      </c>
      <c r="AP3155" s="94" t="e">
        <v>#NAME?</v>
      </c>
      <c r="AQ3155" s="94" t="e">
        <v>#NAME?</v>
      </c>
      <c r="AR3155" s="94" t="e">
        <v>#NAME?</v>
      </c>
      <c r="AS3155" s="94" t="e">
        <v>#NAME?</v>
      </c>
      <c r="AT3155" s="94" t="e">
        <v>#NAME?</v>
      </c>
    </row>
    <row r="3156" customFormat="false" ht="15" hidden="false" customHeight="true" outlineLevel="0" collapsed="false">
      <c r="A3156" s="292" t="s">
        <v>13629</v>
      </c>
      <c r="B3156" s="20" t="str">
        <f aca="false">INDEX(Table2[], MATCH(L3156, Location_ID!$D$2:$D$648, 0), 1)</f>
        <v>b49b4fd2-3dc0-401c-93fb-e30373999fb6</v>
      </c>
      <c r="C3156" s="193" t="s">
        <v>13630</v>
      </c>
      <c r="D3156" s="273" t="s">
        <v>354</v>
      </c>
      <c r="E3156" s="193" t="s">
        <v>7134</v>
      </c>
      <c r="F3156" s="193" t="s">
        <v>7135</v>
      </c>
      <c r="G3156" s="193" t="s">
        <v>7591</v>
      </c>
      <c r="H3156" s="196"/>
      <c r="I3156" s="193" t="s">
        <v>13592</v>
      </c>
      <c r="J3156" s="193" t="s">
        <v>13593</v>
      </c>
      <c r="K3156" s="193" t="s">
        <v>7120</v>
      </c>
      <c r="L3156" s="193" t="s">
        <v>2956</v>
      </c>
      <c r="M3156" s="193" t="s">
        <v>7110</v>
      </c>
      <c r="N3156" s="193" t="s">
        <v>13594</v>
      </c>
      <c r="O3156" s="193" t="s">
        <v>13598</v>
      </c>
      <c r="P3156" s="219" t="n">
        <v>42248</v>
      </c>
      <c r="Q3156" s="219" t="n">
        <v>42308</v>
      </c>
      <c r="R3156" s="193"/>
      <c r="S3156" s="193" t="s">
        <v>7130</v>
      </c>
      <c r="T3156" s="193" t="n">
        <v>38.1878</v>
      </c>
      <c r="U3156" s="193" t="n">
        <v>29.7037</v>
      </c>
      <c r="V3156" s="193" t="n">
        <v>46.6725</v>
      </c>
      <c r="W3156" s="193" t="s">
        <v>13420</v>
      </c>
      <c r="X3156" s="196"/>
      <c r="Y3156" s="199"/>
      <c r="Z3156" s="199" t="n">
        <v>0</v>
      </c>
      <c r="AE3156" s="94" t="e">
        <f aca="false" t="array" ref="AE3156:AK3156">_xlfn.torow(_xlfn.unique(_xlfn._xlws.filter(cat_table[Subsector],$E3156=cat_table[Sector],"")))</f>
        <v>#NAME?</v>
      </c>
      <c r="AF3156" s="94" t="e">
        <v>#NAME?</v>
      </c>
      <c r="AG3156" s="94" t="e">
        <v>#NAME?</v>
      </c>
      <c r="AH3156" s="94" t="e">
        <v>#NAME?</v>
      </c>
      <c r="AI3156" s="94" t="e">
        <v>#NAME?</v>
      </c>
      <c r="AJ3156" s="94" t="e">
        <v>#NAME?</v>
      </c>
      <c r="AK3156" s="94" t="e">
        <v>#NAME?</v>
      </c>
      <c r="AO3156" s="94" t="e">
        <f aca="false" t="array" ref="AO3156:AT3156">_xlfn.torow(_xlfn.unique(_xlfn._xlws.filter(cat_table[Sub-subsector],($E3156=cat_table[Sector])*($F3156=cat_table[Subsector]),"")))</f>
        <v>#NAME?</v>
      </c>
      <c r="AP3156" s="94" t="e">
        <v>#NAME?</v>
      </c>
      <c r="AQ3156" s="94" t="e">
        <v>#NAME?</v>
      </c>
      <c r="AR3156" s="94" t="e">
        <v>#NAME?</v>
      </c>
      <c r="AS3156" s="94" t="e">
        <v>#NAME?</v>
      </c>
      <c r="AT3156" s="94" t="e">
        <v>#NAME?</v>
      </c>
    </row>
    <row r="3157" customFormat="false" ht="15" hidden="false" customHeight="true" outlineLevel="0" collapsed="false">
      <c r="A3157" s="292" t="s">
        <v>13631</v>
      </c>
      <c r="B3157" s="20" t="str">
        <f aca="false">INDEX(Table2[], MATCH(L3157, Location_ID!$D$2:$D$648, 0), 1)</f>
        <v>b49b4fd2-3dc0-401c-93fb-e30373999fb6</v>
      </c>
      <c r="C3157" s="193" t="s">
        <v>13632</v>
      </c>
      <c r="D3157" s="273" t="s">
        <v>354</v>
      </c>
      <c r="E3157" s="193" t="s">
        <v>7134</v>
      </c>
      <c r="F3157" s="193" t="s">
        <v>7135</v>
      </c>
      <c r="G3157" s="193" t="s">
        <v>7591</v>
      </c>
      <c r="H3157" s="196"/>
      <c r="I3157" s="193" t="s">
        <v>13592</v>
      </c>
      <c r="J3157" s="193" t="s">
        <v>13593</v>
      </c>
      <c r="K3157" s="193" t="s">
        <v>7120</v>
      </c>
      <c r="L3157" s="193" t="s">
        <v>2956</v>
      </c>
      <c r="M3157" s="193" t="s">
        <v>7110</v>
      </c>
      <c r="N3157" s="193" t="s">
        <v>13594</v>
      </c>
      <c r="O3157" s="193" t="s">
        <v>13598</v>
      </c>
      <c r="P3157" s="219" t="n">
        <v>42248</v>
      </c>
      <c r="Q3157" s="219" t="n">
        <v>42308</v>
      </c>
      <c r="R3157" s="193"/>
      <c r="S3157" s="193" t="s">
        <v>7130</v>
      </c>
      <c r="T3157" s="193" t="n">
        <v>633.118</v>
      </c>
      <c r="U3157" s="193" t="n">
        <v>369.11</v>
      </c>
      <c r="V3157" s="193" t="n">
        <v>897.137</v>
      </c>
      <c r="W3157" s="193" t="s">
        <v>13420</v>
      </c>
      <c r="X3157" s="196"/>
      <c r="Y3157" s="199"/>
      <c r="Z3157" s="199" t="n">
        <v>0</v>
      </c>
      <c r="AE3157" s="94" t="e">
        <f aca="false" t="array" ref="AE3157:AK3157">_xlfn.torow(_xlfn.unique(_xlfn._xlws.filter(cat_table[Subsector],$E3157=cat_table[Sector],"")))</f>
        <v>#NAME?</v>
      </c>
      <c r="AF3157" s="94" t="e">
        <v>#NAME?</v>
      </c>
      <c r="AG3157" s="94" t="e">
        <v>#NAME?</v>
      </c>
      <c r="AH3157" s="94" t="e">
        <v>#NAME?</v>
      </c>
      <c r="AI3157" s="94" t="e">
        <v>#NAME?</v>
      </c>
      <c r="AJ3157" s="94" t="e">
        <v>#NAME?</v>
      </c>
      <c r="AK3157" s="94" t="e">
        <v>#NAME?</v>
      </c>
      <c r="AO3157" s="94" t="e">
        <f aca="false" t="array" ref="AO3157:AT3157">_xlfn.torow(_xlfn.unique(_xlfn._xlws.filter(cat_table[Sub-subsector],($E3157=cat_table[Sector])*($F3157=cat_table[Subsector]),"")))</f>
        <v>#NAME?</v>
      </c>
      <c r="AP3157" s="94" t="e">
        <v>#NAME?</v>
      </c>
      <c r="AQ3157" s="94" t="e">
        <v>#NAME?</v>
      </c>
      <c r="AR3157" s="94" t="e">
        <v>#NAME?</v>
      </c>
      <c r="AS3157" s="94" t="e">
        <v>#NAME?</v>
      </c>
      <c r="AT3157" s="94" t="e">
        <v>#NAME?</v>
      </c>
    </row>
    <row r="3158" customFormat="false" ht="15" hidden="false" customHeight="true" outlineLevel="0" collapsed="false">
      <c r="A3158" s="292" t="s">
        <v>13633</v>
      </c>
      <c r="B3158" s="20" t="str">
        <f aca="false">INDEX(Table2[], MATCH(L3158, Location_ID!$D$2:$D$648, 0), 1)</f>
        <v>b49b4fd2-3dc0-401c-93fb-e30373999fb6</v>
      </c>
      <c r="C3158" s="193" t="s">
        <v>13634</v>
      </c>
      <c r="D3158" s="273" t="s">
        <v>354</v>
      </c>
      <c r="E3158" s="193" t="s">
        <v>7134</v>
      </c>
      <c r="F3158" s="193" t="s">
        <v>7135</v>
      </c>
      <c r="G3158" s="193" t="s">
        <v>7591</v>
      </c>
      <c r="H3158" s="196"/>
      <c r="I3158" s="193" t="s">
        <v>13592</v>
      </c>
      <c r="J3158" s="193" t="s">
        <v>13593</v>
      </c>
      <c r="K3158" s="193" t="s">
        <v>7120</v>
      </c>
      <c r="L3158" s="193" t="s">
        <v>2956</v>
      </c>
      <c r="M3158" s="193" t="s">
        <v>7110</v>
      </c>
      <c r="N3158" s="193" t="s">
        <v>13594</v>
      </c>
      <c r="O3158" s="193" t="s">
        <v>13598</v>
      </c>
      <c r="P3158" s="219" t="n">
        <v>42248</v>
      </c>
      <c r="Q3158" s="219" t="n">
        <v>42308</v>
      </c>
      <c r="R3158" s="193"/>
      <c r="S3158" s="193" t="s">
        <v>7130</v>
      </c>
      <c r="T3158" s="193" t="n">
        <v>7.13926</v>
      </c>
      <c r="U3158" s="193" t="n">
        <v>0</v>
      </c>
      <c r="V3158" s="193" t="n">
        <v>14.2977</v>
      </c>
      <c r="W3158" s="193" t="s">
        <v>13420</v>
      </c>
      <c r="X3158" s="196"/>
      <c r="Y3158" s="199"/>
      <c r="Z3158" s="199" t="n">
        <v>0</v>
      </c>
      <c r="AE3158" s="94" t="e">
        <f aca="false" t="array" ref="AE3158:AK3158">_xlfn.torow(_xlfn.unique(_xlfn._xlws.filter(cat_table[Subsector],$E3158=cat_table[Sector],"")))</f>
        <v>#NAME?</v>
      </c>
      <c r="AF3158" s="94" t="e">
        <v>#NAME?</v>
      </c>
      <c r="AG3158" s="94" t="e">
        <v>#NAME?</v>
      </c>
      <c r="AH3158" s="94" t="e">
        <v>#NAME?</v>
      </c>
      <c r="AI3158" s="94" t="e">
        <v>#NAME?</v>
      </c>
      <c r="AJ3158" s="94" t="e">
        <v>#NAME?</v>
      </c>
      <c r="AK3158" s="94" t="e">
        <v>#NAME?</v>
      </c>
      <c r="AO3158" s="94" t="e">
        <f aca="false" t="array" ref="AO3158:AT3158">_xlfn.torow(_xlfn.unique(_xlfn._xlws.filter(cat_table[Sub-subsector],($E3158=cat_table[Sector])*($F3158=cat_table[Subsector]),"")))</f>
        <v>#NAME?</v>
      </c>
      <c r="AP3158" s="94" t="e">
        <v>#NAME?</v>
      </c>
      <c r="AQ3158" s="94" t="e">
        <v>#NAME?</v>
      </c>
      <c r="AR3158" s="94" t="e">
        <v>#NAME?</v>
      </c>
      <c r="AS3158" s="94" t="e">
        <v>#NAME?</v>
      </c>
      <c r="AT3158" s="94" t="e">
        <v>#NAME?</v>
      </c>
    </row>
    <row r="3159" customFormat="false" ht="15" hidden="false" customHeight="true" outlineLevel="0" collapsed="false">
      <c r="A3159" s="292" t="s">
        <v>13635</v>
      </c>
      <c r="B3159" s="20" t="str">
        <f aca="false">INDEX(Table2[], MATCH(L3159, Location_ID!$D$2:$D$648, 0), 1)</f>
        <v>b49b4fd2-3dc0-401c-93fb-e30373999fb6</v>
      </c>
      <c r="C3159" s="193" t="s">
        <v>13636</v>
      </c>
      <c r="D3159" s="273" t="s">
        <v>354</v>
      </c>
      <c r="E3159" s="193" t="s">
        <v>7134</v>
      </c>
      <c r="F3159" s="193" t="s">
        <v>7135</v>
      </c>
      <c r="G3159" s="193" t="s">
        <v>7591</v>
      </c>
      <c r="H3159" s="196"/>
      <c r="I3159" s="193" t="s">
        <v>13592</v>
      </c>
      <c r="J3159" s="193" t="s">
        <v>13593</v>
      </c>
      <c r="K3159" s="193" t="s">
        <v>7120</v>
      </c>
      <c r="L3159" s="193" t="s">
        <v>2956</v>
      </c>
      <c r="M3159" s="193" t="s">
        <v>7110</v>
      </c>
      <c r="N3159" s="193" t="s">
        <v>13594</v>
      </c>
      <c r="O3159" s="193" t="s">
        <v>13598</v>
      </c>
      <c r="P3159" s="219" t="n">
        <v>42248</v>
      </c>
      <c r="Q3159" s="219" t="n">
        <v>42308</v>
      </c>
      <c r="R3159" s="193"/>
      <c r="S3159" s="193" t="s">
        <v>7130</v>
      </c>
      <c r="T3159" s="193" t="n">
        <v>21.5472</v>
      </c>
      <c r="U3159" s="193" t="n">
        <v>15.1599</v>
      </c>
      <c r="V3159" s="193" t="n">
        <v>27.9349</v>
      </c>
      <c r="W3159" s="193" t="s">
        <v>13420</v>
      </c>
      <c r="X3159" s="196"/>
      <c r="Y3159" s="199"/>
      <c r="Z3159" s="199" t="n">
        <v>0</v>
      </c>
      <c r="AE3159" s="94" t="e">
        <f aca="false" t="array" ref="AE3159:AK3159">_xlfn.torow(_xlfn.unique(_xlfn._xlws.filter(cat_table[Subsector],$E3159=cat_table[Sector],"")))</f>
        <v>#NAME?</v>
      </c>
      <c r="AF3159" s="94" t="e">
        <v>#NAME?</v>
      </c>
      <c r="AG3159" s="94" t="e">
        <v>#NAME?</v>
      </c>
      <c r="AH3159" s="94" t="e">
        <v>#NAME?</v>
      </c>
      <c r="AI3159" s="94" t="e">
        <v>#NAME?</v>
      </c>
      <c r="AJ3159" s="94" t="e">
        <v>#NAME?</v>
      </c>
      <c r="AK3159" s="94" t="e">
        <v>#NAME?</v>
      </c>
      <c r="AO3159" s="94" t="e">
        <f aca="false" t="array" ref="AO3159:AT3159">_xlfn.torow(_xlfn.unique(_xlfn._xlws.filter(cat_table[Sub-subsector],($E3159=cat_table[Sector])*($F3159=cat_table[Subsector]),"")))</f>
        <v>#NAME?</v>
      </c>
      <c r="AP3159" s="94" t="e">
        <v>#NAME?</v>
      </c>
      <c r="AQ3159" s="94" t="e">
        <v>#NAME?</v>
      </c>
      <c r="AR3159" s="94" t="e">
        <v>#NAME?</v>
      </c>
      <c r="AS3159" s="94" t="e">
        <v>#NAME?</v>
      </c>
      <c r="AT3159" s="94" t="e">
        <v>#NAME?</v>
      </c>
    </row>
    <row r="3160" customFormat="false" ht="15" hidden="false" customHeight="true" outlineLevel="0" collapsed="false">
      <c r="A3160" s="292" t="s">
        <v>13637</v>
      </c>
      <c r="B3160" s="20" t="str">
        <f aca="false">INDEX(Table2[], MATCH(L3160, Location_ID!$D$2:$D$648, 0), 1)</f>
        <v>b49b4fd2-3dc0-401c-93fb-e30373999fb6</v>
      </c>
      <c r="C3160" s="193" t="s">
        <v>13638</v>
      </c>
      <c r="D3160" s="273" t="s">
        <v>354</v>
      </c>
      <c r="E3160" s="193" t="s">
        <v>7134</v>
      </c>
      <c r="F3160" s="193" t="s">
        <v>7135</v>
      </c>
      <c r="G3160" s="193" t="s">
        <v>7591</v>
      </c>
      <c r="H3160" s="196"/>
      <c r="I3160" s="193" t="s">
        <v>13592</v>
      </c>
      <c r="J3160" s="193" t="s">
        <v>13593</v>
      </c>
      <c r="K3160" s="193" t="s">
        <v>7120</v>
      </c>
      <c r="L3160" s="193" t="s">
        <v>2956</v>
      </c>
      <c r="M3160" s="193" t="s">
        <v>7110</v>
      </c>
      <c r="N3160" s="193" t="s">
        <v>13594</v>
      </c>
      <c r="O3160" s="193" t="s">
        <v>13598</v>
      </c>
      <c r="P3160" s="219" t="n">
        <v>42248</v>
      </c>
      <c r="Q3160" s="219" t="n">
        <v>42308</v>
      </c>
      <c r="R3160" s="193"/>
      <c r="S3160" s="193" t="s">
        <v>7130</v>
      </c>
      <c r="T3160" s="193" t="n">
        <v>17.7347</v>
      </c>
      <c r="U3160" s="193" t="n">
        <v>13.6045</v>
      </c>
      <c r="V3160" s="193" t="n">
        <v>21.8652</v>
      </c>
      <c r="W3160" s="193" t="s">
        <v>13420</v>
      </c>
      <c r="X3160" s="196"/>
      <c r="Y3160" s="199"/>
      <c r="Z3160" s="199" t="n">
        <v>0</v>
      </c>
      <c r="AE3160" s="94" t="e">
        <f aca="false" t="array" ref="AE3160:AK3160">_xlfn.torow(_xlfn.unique(_xlfn._xlws.filter(cat_table[Subsector],$E3160=cat_table[Sector],"")))</f>
        <v>#NAME?</v>
      </c>
      <c r="AF3160" s="94" t="e">
        <v>#NAME?</v>
      </c>
      <c r="AG3160" s="94" t="e">
        <v>#NAME?</v>
      </c>
      <c r="AH3160" s="94" t="e">
        <v>#NAME?</v>
      </c>
      <c r="AI3160" s="94" t="e">
        <v>#NAME?</v>
      </c>
      <c r="AJ3160" s="94" t="e">
        <v>#NAME?</v>
      </c>
      <c r="AK3160" s="94" t="e">
        <v>#NAME?</v>
      </c>
      <c r="AO3160" s="94" t="e">
        <f aca="false" t="array" ref="AO3160:AT3160">_xlfn.torow(_xlfn.unique(_xlfn._xlws.filter(cat_table[Sub-subsector],($E3160=cat_table[Sector])*($F3160=cat_table[Subsector]),"")))</f>
        <v>#NAME?</v>
      </c>
      <c r="AP3160" s="94" t="e">
        <v>#NAME?</v>
      </c>
      <c r="AQ3160" s="94" t="e">
        <v>#NAME?</v>
      </c>
      <c r="AR3160" s="94" t="e">
        <v>#NAME?</v>
      </c>
      <c r="AS3160" s="94" t="e">
        <v>#NAME?</v>
      </c>
      <c r="AT3160" s="94" t="e">
        <v>#NAME?</v>
      </c>
    </row>
    <row r="3161" customFormat="false" ht="15" hidden="false" customHeight="true" outlineLevel="0" collapsed="false">
      <c r="A3161" s="292" t="s">
        <v>13639</v>
      </c>
      <c r="B3161" s="20" t="str">
        <f aca="false">INDEX(Table2[], MATCH(L3161, Location_ID!$D$2:$D$648, 0), 1)</f>
        <v>b49b4fd2-3dc0-401c-93fb-e30373999fb6</v>
      </c>
      <c r="C3161" s="193" t="s">
        <v>13640</v>
      </c>
      <c r="D3161" s="273" t="s">
        <v>354</v>
      </c>
      <c r="E3161" s="193" t="s">
        <v>7134</v>
      </c>
      <c r="F3161" s="193" t="s">
        <v>7135</v>
      </c>
      <c r="G3161" s="193" t="s">
        <v>7591</v>
      </c>
      <c r="H3161" s="196"/>
      <c r="I3161" s="193" t="s">
        <v>13592</v>
      </c>
      <c r="J3161" s="193" t="s">
        <v>13593</v>
      </c>
      <c r="K3161" s="193" t="s">
        <v>7120</v>
      </c>
      <c r="L3161" s="193" t="s">
        <v>2956</v>
      </c>
      <c r="M3161" s="193" t="s">
        <v>7110</v>
      </c>
      <c r="N3161" s="193" t="s">
        <v>13594</v>
      </c>
      <c r="O3161" s="193" t="s">
        <v>13598</v>
      </c>
      <c r="P3161" s="219" t="n">
        <v>42248</v>
      </c>
      <c r="Q3161" s="219" t="n">
        <v>42308</v>
      </c>
      <c r="R3161" s="193"/>
      <c r="S3161" s="193" t="s">
        <v>7130</v>
      </c>
      <c r="T3161" s="193" t="n">
        <v>0.858023</v>
      </c>
      <c r="U3161" s="193" t="n">
        <v>0</v>
      </c>
      <c r="V3161" s="193" t="n">
        <v>7.98475</v>
      </c>
      <c r="W3161" s="193" t="s">
        <v>13420</v>
      </c>
      <c r="X3161" s="196"/>
      <c r="Y3161" s="199"/>
      <c r="Z3161" s="199" t="n">
        <v>0</v>
      </c>
      <c r="AE3161" s="94" t="e">
        <f aca="false" t="array" ref="AE3161:AK3161">_xlfn.torow(_xlfn.unique(_xlfn._xlws.filter(cat_table[Subsector],$E3161=cat_table[Sector],"")))</f>
        <v>#NAME?</v>
      </c>
      <c r="AF3161" s="94" t="e">
        <v>#NAME?</v>
      </c>
      <c r="AG3161" s="94" t="e">
        <v>#NAME?</v>
      </c>
      <c r="AH3161" s="94" t="e">
        <v>#NAME?</v>
      </c>
      <c r="AI3161" s="94" t="e">
        <v>#NAME?</v>
      </c>
      <c r="AJ3161" s="94" t="e">
        <v>#NAME?</v>
      </c>
      <c r="AK3161" s="94" t="e">
        <v>#NAME?</v>
      </c>
      <c r="AO3161" s="94" t="e">
        <f aca="false" t="array" ref="AO3161:AT3161">_xlfn.torow(_xlfn.unique(_xlfn._xlws.filter(cat_table[Sub-subsector],($E3161=cat_table[Sector])*($F3161=cat_table[Subsector]),"")))</f>
        <v>#NAME?</v>
      </c>
      <c r="AP3161" s="94" t="e">
        <v>#NAME?</v>
      </c>
      <c r="AQ3161" s="94" t="e">
        <v>#NAME?</v>
      </c>
      <c r="AR3161" s="94" t="e">
        <v>#NAME?</v>
      </c>
      <c r="AS3161" s="94" t="e">
        <v>#NAME?</v>
      </c>
      <c r="AT3161" s="94" t="e">
        <v>#NAME?</v>
      </c>
    </row>
    <row r="3162" customFormat="false" ht="15" hidden="false" customHeight="true" outlineLevel="0" collapsed="false">
      <c r="A3162" s="292" t="s">
        <v>13641</v>
      </c>
      <c r="B3162" s="20" t="str">
        <f aca="false">INDEX(Table2[], MATCH(L3162, Location_ID!$D$2:$D$648, 0), 1)</f>
        <v>b49b4fd2-3dc0-401c-93fb-e30373999fb6</v>
      </c>
      <c r="C3162" s="193" t="s">
        <v>13642</v>
      </c>
      <c r="D3162" s="273" t="s">
        <v>354</v>
      </c>
      <c r="E3162" s="193" t="s">
        <v>7134</v>
      </c>
      <c r="F3162" s="193" t="s">
        <v>7135</v>
      </c>
      <c r="G3162" s="193" t="s">
        <v>7591</v>
      </c>
      <c r="H3162" s="196"/>
      <c r="I3162" s="193" t="s">
        <v>13592</v>
      </c>
      <c r="J3162" s="193" t="s">
        <v>13593</v>
      </c>
      <c r="K3162" s="193" t="s">
        <v>7120</v>
      </c>
      <c r="L3162" s="193" t="s">
        <v>2956</v>
      </c>
      <c r="M3162" s="193" t="s">
        <v>7110</v>
      </c>
      <c r="N3162" s="193" t="s">
        <v>13594</v>
      </c>
      <c r="O3162" s="193" t="s">
        <v>13598</v>
      </c>
      <c r="P3162" s="219" t="n">
        <v>42248</v>
      </c>
      <c r="Q3162" s="219" t="n">
        <v>42308</v>
      </c>
      <c r="R3162" s="193"/>
      <c r="S3162" s="193" t="s">
        <v>7130</v>
      </c>
      <c r="T3162" s="193" t="n">
        <v>51.3811</v>
      </c>
      <c r="U3162" s="193" t="n">
        <v>33.9419</v>
      </c>
      <c r="V3162" s="193" t="n">
        <v>68.8212</v>
      </c>
      <c r="W3162" s="193" t="s">
        <v>13420</v>
      </c>
      <c r="X3162" s="196"/>
      <c r="Y3162" s="199"/>
      <c r="Z3162" s="199" t="n">
        <v>0</v>
      </c>
      <c r="AE3162" s="94" t="e">
        <f aca="false" t="array" ref="AE3162:AK3162">_xlfn.torow(_xlfn.unique(_xlfn._xlws.filter(cat_table[Subsector],$E3162=cat_table[Sector],"")))</f>
        <v>#NAME?</v>
      </c>
      <c r="AF3162" s="94" t="e">
        <v>#NAME?</v>
      </c>
      <c r="AG3162" s="94" t="e">
        <v>#NAME?</v>
      </c>
      <c r="AH3162" s="94" t="e">
        <v>#NAME?</v>
      </c>
      <c r="AI3162" s="94" t="e">
        <v>#NAME?</v>
      </c>
      <c r="AJ3162" s="94" t="e">
        <v>#NAME?</v>
      </c>
      <c r="AK3162" s="94" t="e">
        <v>#NAME?</v>
      </c>
      <c r="AO3162" s="94" t="e">
        <f aca="false" t="array" ref="AO3162:AT3162">_xlfn.torow(_xlfn.unique(_xlfn._xlws.filter(cat_table[Sub-subsector],($E3162=cat_table[Sector])*($F3162=cat_table[Subsector]),"")))</f>
        <v>#NAME?</v>
      </c>
      <c r="AP3162" s="94" t="e">
        <v>#NAME?</v>
      </c>
      <c r="AQ3162" s="94" t="e">
        <v>#NAME?</v>
      </c>
      <c r="AR3162" s="94" t="e">
        <v>#NAME?</v>
      </c>
      <c r="AS3162" s="94" t="e">
        <v>#NAME?</v>
      </c>
      <c r="AT3162" s="94" t="e">
        <v>#NAME?</v>
      </c>
    </row>
    <row r="3163" customFormat="false" ht="15" hidden="false" customHeight="true" outlineLevel="0" collapsed="false">
      <c r="A3163" s="292" t="s">
        <v>13643</v>
      </c>
      <c r="B3163" s="20" t="str">
        <f aca="false">INDEX(Table2[], MATCH(L3163, Location_ID!$D$2:$D$648, 0), 1)</f>
        <v>b49b4fd2-3dc0-401c-93fb-e30373999fb6</v>
      </c>
      <c r="C3163" s="193" t="s">
        <v>13644</v>
      </c>
      <c r="D3163" s="273" t="s">
        <v>354</v>
      </c>
      <c r="E3163" s="193" t="s">
        <v>7134</v>
      </c>
      <c r="F3163" s="193" t="s">
        <v>7135</v>
      </c>
      <c r="G3163" s="193" t="s">
        <v>7591</v>
      </c>
      <c r="H3163" s="196"/>
      <c r="I3163" s="193" t="s">
        <v>13592</v>
      </c>
      <c r="J3163" s="193" t="s">
        <v>13593</v>
      </c>
      <c r="K3163" s="193" t="s">
        <v>7120</v>
      </c>
      <c r="L3163" s="193" t="s">
        <v>2956</v>
      </c>
      <c r="M3163" s="193" t="s">
        <v>7110</v>
      </c>
      <c r="N3163" s="193" t="s">
        <v>13594</v>
      </c>
      <c r="O3163" s="193" t="s">
        <v>13598</v>
      </c>
      <c r="P3163" s="219" t="n">
        <v>42248</v>
      </c>
      <c r="Q3163" s="219" t="n">
        <v>42308</v>
      </c>
      <c r="R3163" s="193"/>
      <c r="S3163" s="193" t="s">
        <v>7130</v>
      </c>
      <c r="T3163" s="193" t="n">
        <v>14.9733</v>
      </c>
      <c r="U3163" s="193" t="n">
        <v>9.6887</v>
      </c>
      <c r="V3163" s="193" t="n">
        <v>20.2583</v>
      </c>
      <c r="W3163" s="193" t="s">
        <v>13420</v>
      </c>
      <c r="X3163" s="196"/>
      <c r="Y3163" s="199"/>
      <c r="Z3163" s="199" t="n">
        <v>0</v>
      </c>
      <c r="AE3163" s="94" t="e">
        <f aca="false" t="array" ref="AE3163:AK3163">_xlfn.torow(_xlfn.unique(_xlfn._xlws.filter(cat_table[Subsector],$E3163=cat_table[Sector],"")))</f>
        <v>#NAME?</v>
      </c>
      <c r="AF3163" s="94" t="e">
        <v>#NAME?</v>
      </c>
      <c r="AG3163" s="94" t="e">
        <v>#NAME?</v>
      </c>
      <c r="AH3163" s="94" t="e">
        <v>#NAME?</v>
      </c>
      <c r="AI3163" s="94" t="e">
        <v>#NAME?</v>
      </c>
      <c r="AJ3163" s="94" t="e">
        <v>#NAME?</v>
      </c>
      <c r="AK3163" s="94" t="e">
        <v>#NAME?</v>
      </c>
      <c r="AO3163" s="94" t="e">
        <f aca="false" t="array" ref="AO3163:AT3163">_xlfn.torow(_xlfn.unique(_xlfn._xlws.filter(cat_table[Sub-subsector],($E3163=cat_table[Sector])*($F3163=cat_table[Subsector]),"")))</f>
        <v>#NAME?</v>
      </c>
      <c r="AP3163" s="94" t="e">
        <v>#NAME?</v>
      </c>
      <c r="AQ3163" s="94" t="e">
        <v>#NAME?</v>
      </c>
      <c r="AR3163" s="94" t="e">
        <v>#NAME?</v>
      </c>
      <c r="AS3163" s="94" t="e">
        <v>#NAME?</v>
      </c>
      <c r="AT3163" s="94" t="e">
        <v>#NAME?</v>
      </c>
    </row>
    <row r="3164" customFormat="false" ht="15" hidden="false" customHeight="true" outlineLevel="0" collapsed="false">
      <c r="A3164" s="292" t="s">
        <v>13645</v>
      </c>
      <c r="B3164" s="20" t="str">
        <f aca="false">INDEX(Table2[], MATCH(L3164, Location_ID!$D$2:$D$648, 0), 1)</f>
        <v>b49b4fd2-3dc0-401c-93fb-e30373999fb6</v>
      </c>
      <c r="C3164" s="193" t="s">
        <v>13646</v>
      </c>
      <c r="D3164" s="273" t="s">
        <v>354</v>
      </c>
      <c r="E3164" s="193" t="s">
        <v>7134</v>
      </c>
      <c r="F3164" s="193" t="s">
        <v>7135</v>
      </c>
      <c r="G3164" s="193" t="s">
        <v>7591</v>
      </c>
      <c r="H3164" s="196"/>
      <c r="I3164" s="193" t="s">
        <v>13592</v>
      </c>
      <c r="J3164" s="193" t="s">
        <v>13593</v>
      </c>
      <c r="K3164" s="193" t="s">
        <v>7120</v>
      </c>
      <c r="L3164" s="193" t="s">
        <v>2956</v>
      </c>
      <c r="M3164" s="193" t="s">
        <v>7110</v>
      </c>
      <c r="N3164" s="193" t="s">
        <v>13594</v>
      </c>
      <c r="O3164" s="193" t="s">
        <v>13598</v>
      </c>
      <c r="P3164" s="219" t="n">
        <v>42248</v>
      </c>
      <c r="Q3164" s="219" t="n">
        <v>42308</v>
      </c>
      <c r="R3164" s="193"/>
      <c r="S3164" s="193" t="s">
        <v>7130</v>
      </c>
      <c r="T3164" s="193" t="n">
        <v>51.0343</v>
      </c>
      <c r="U3164" s="193" t="n">
        <v>40.5564</v>
      </c>
      <c r="V3164" s="193" t="n">
        <v>61.513</v>
      </c>
      <c r="W3164" s="193" t="s">
        <v>13420</v>
      </c>
      <c r="X3164" s="196"/>
      <c r="Y3164" s="199"/>
      <c r="Z3164" s="199" t="n">
        <v>0</v>
      </c>
      <c r="AE3164" s="94" t="e">
        <f aca="false" t="array" ref="AE3164:AK3164">_xlfn.torow(_xlfn.unique(_xlfn._xlws.filter(cat_table[Subsector],$E3164=cat_table[Sector],"")))</f>
        <v>#NAME?</v>
      </c>
      <c r="AF3164" s="94" t="e">
        <v>#NAME?</v>
      </c>
      <c r="AG3164" s="94" t="e">
        <v>#NAME?</v>
      </c>
      <c r="AH3164" s="94" t="e">
        <v>#NAME?</v>
      </c>
      <c r="AI3164" s="94" t="e">
        <v>#NAME?</v>
      </c>
      <c r="AJ3164" s="94" t="e">
        <v>#NAME?</v>
      </c>
      <c r="AK3164" s="94" t="e">
        <v>#NAME?</v>
      </c>
      <c r="AO3164" s="94" t="e">
        <f aca="false" t="array" ref="AO3164:AT3164">_xlfn.torow(_xlfn.unique(_xlfn._xlws.filter(cat_table[Sub-subsector],($E3164=cat_table[Sector])*($F3164=cat_table[Subsector]),"")))</f>
        <v>#NAME?</v>
      </c>
      <c r="AP3164" s="94" t="e">
        <v>#NAME?</v>
      </c>
      <c r="AQ3164" s="94" t="e">
        <v>#NAME?</v>
      </c>
      <c r="AR3164" s="94" t="e">
        <v>#NAME?</v>
      </c>
      <c r="AS3164" s="94" t="e">
        <v>#NAME?</v>
      </c>
      <c r="AT3164" s="94" t="e">
        <v>#NAME?</v>
      </c>
    </row>
    <row r="3165" customFormat="false" ht="15" hidden="false" customHeight="true" outlineLevel="0" collapsed="false">
      <c r="A3165" s="292" t="s">
        <v>13647</v>
      </c>
      <c r="B3165" s="20" t="str">
        <f aca="false">INDEX(Table2[], MATCH(L3165, Location_ID!$D$2:$D$648, 0), 1)</f>
        <v>b49b4fd2-3dc0-401c-93fb-e30373999fb6</v>
      </c>
      <c r="C3165" s="193" t="s">
        <v>13648</v>
      </c>
      <c r="D3165" s="273" t="s">
        <v>354</v>
      </c>
      <c r="E3165" s="193" t="s">
        <v>7134</v>
      </c>
      <c r="F3165" s="193" t="s">
        <v>7135</v>
      </c>
      <c r="G3165" s="193" t="s">
        <v>7591</v>
      </c>
      <c r="H3165" s="196"/>
      <c r="I3165" s="193" t="s">
        <v>13592</v>
      </c>
      <c r="J3165" s="193" t="s">
        <v>13593</v>
      </c>
      <c r="K3165" s="193" t="s">
        <v>7120</v>
      </c>
      <c r="L3165" s="193" t="s">
        <v>2956</v>
      </c>
      <c r="M3165" s="193" t="s">
        <v>7110</v>
      </c>
      <c r="N3165" s="193" t="s">
        <v>13594</v>
      </c>
      <c r="O3165" s="193" t="s">
        <v>13598</v>
      </c>
      <c r="P3165" s="219" t="n">
        <v>42248</v>
      </c>
      <c r="Q3165" s="219" t="n">
        <v>42308</v>
      </c>
      <c r="R3165" s="193"/>
      <c r="S3165" s="193" t="s">
        <v>7130</v>
      </c>
      <c r="T3165" s="193" t="n">
        <v>47.6249</v>
      </c>
      <c r="U3165" s="193" t="n">
        <v>37.8164</v>
      </c>
      <c r="V3165" s="193" t="n">
        <v>57.4342</v>
      </c>
      <c r="W3165" s="193" t="s">
        <v>13420</v>
      </c>
      <c r="X3165" s="196"/>
      <c r="Y3165" s="199"/>
      <c r="Z3165" s="199" t="n">
        <v>0</v>
      </c>
      <c r="AE3165" s="94" t="e">
        <f aca="false" t="array" ref="AE3165:AK3165">_xlfn.torow(_xlfn.unique(_xlfn._xlws.filter(cat_table[Subsector],$E3165=cat_table[Sector],"")))</f>
        <v>#NAME?</v>
      </c>
      <c r="AF3165" s="94" t="e">
        <v>#NAME?</v>
      </c>
      <c r="AG3165" s="94" t="e">
        <v>#NAME?</v>
      </c>
      <c r="AH3165" s="94" t="e">
        <v>#NAME?</v>
      </c>
      <c r="AI3165" s="94" t="e">
        <v>#NAME?</v>
      </c>
      <c r="AJ3165" s="94" t="e">
        <v>#NAME?</v>
      </c>
      <c r="AK3165" s="94" t="e">
        <v>#NAME?</v>
      </c>
      <c r="AO3165" s="94" t="e">
        <f aca="false" t="array" ref="AO3165:AT3165">_xlfn.torow(_xlfn.unique(_xlfn._xlws.filter(cat_table[Sub-subsector],($E3165=cat_table[Sector])*($F3165=cat_table[Subsector]),"")))</f>
        <v>#NAME?</v>
      </c>
      <c r="AP3165" s="94" t="e">
        <v>#NAME?</v>
      </c>
      <c r="AQ3165" s="94" t="e">
        <v>#NAME?</v>
      </c>
      <c r="AR3165" s="94" t="e">
        <v>#NAME?</v>
      </c>
      <c r="AS3165" s="94" t="e">
        <v>#NAME?</v>
      </c>
      <c r="AT3165" s="94" t="e">
        <v>#NAME?</v>
      </c>
    </row>
    <row r="3166" customFormat="false" ht="15" hidden="false" customHeight="true" outlineLevel="0" collapsed="false">
      <c r="A3166" s="292" t="s">
        <v>13649</v>
      </c>
      <c r="B3166" s="20" t="str">
        <f aca="false">INDEX(Table2[], MATCH(L3166, Location_ID!$D$2:$D$648, 0), 1)</f>
        <v>b49b4fd2-3dc0-401c-93fb-e30373999fb6</v>
      </c>
      <c r="C3166" s="193" t="s">
        <v>13650</v>
      </c>
      <c r="D3166" s="273" t="s">
        <v>354</v>
      </c>
      <c r="E3166" s="193" t="s">
        <v>7134</v>
      </c>
      <c r="F3166" s="193" t="s">
        <v>7135</v>
      </c>
      <c r="G3166" s="193" t="s">
        <v>7591</v>
      </c>
      <c r="H3166" s="196"/>
      <c r="I3166" s="193" t="s">
        <v>13592</v>
      </c>
      <c r="J3166" s="193" t="s">
        <v>13593</v>
      </c>
      <c r="K3166" s="193" t="s">
        <v>7120</v>
      </c>
      <c r="L3166" s="193" t="s">
        <v>2956</v>
      </c>
      <c r="M3166" s="193" t="s">
        <v>7110</v>
      </c>
      <c r="N3166" s="193" t="s">
        <v>13594</v>
      </c>
      <c r="O3166" s="193" t="s">
        <v>13598</v>
      </c>
      <c r="P3166" s="219" t="n">
        <v>42248</v>
      </c>
      <c r="Q3166" s="219" t="n">
        <v>42308</v>
      </c>
      <c r="R3166" s="193"/>
      <c r="S3166" s="193" t="s">
        <v>7130</v>
      </c>
      <c r="T3166" s="193" t="n">
        <v>16.2306</v>
      </c>
      <c r="U3166" s="193" t="n">
        <v>5.39552</v>
      </c>
      <c r="V3166" s="193" t="n">
        <v>27.0659</v>
      </c>
      <c r="W3166" s="193" t="s">
        <v>13420</v>
      </c>
      <c r="X3166" s="196"/>
      <c r="Y3166" s="199"/>
      <c r="Z3166" s="199" t="n">
        <v>0</v>
      </c>
      <c r="AE3166" s="94" t="e">
        <f aca="false" t="array" ref="AE3166:AK3166">_xlfn.torow(_xlfn.unique(_xlfn._xlws.filter(cat_table[Subsector],$E3166=cat_table[Sector],"")))</f>
        <v>#NAME?</v>
      </c>
      <c r="AF3166" s="94" t="e">
        <v>#NAME?</v>
      </c>
      <c r="AG3166" s="94" t="e">
        <v>#NAME?</v>
      </c>
      <c r="AH3166" s="94" t="e">
        <v>#NAME?</v>
      </c>
      <c r="AI3166" s="94" t="e">
        <v>#NAME?</v>
      </c>
      <c r="AJ3166" s="94" t="e">
        <v>#NAME?</v>
      </c>
      <c r="AK3166" s="94" t="e">
        <v>#NAME?</v>
      </c>
      <c r="AO3166" s="94" t="e">
        <f aca="false" t="array" ref="AO3166:AT3166">_xlfn.torow(_xlfn.unique(_xlfn._xlws.filter(cat_table[Sub-subsector],($E3166=cat_table[Sector])*($F3166=cat_table[Subsector]),"")))</f>
        <v>#NAME?</v>
      </c>
      <c r="AP3166" s="94" t="e">
        <v>#NAME?</v>
      </c>
      <c r="AQ3166" s="94" t="e">
        <v>#NAME?</v>
      </c>
      <c r="AR3166" s="94" t="e">
        <v>#NAME?</v>
      </c>
      <c r="AS3166" s="94" t="e">
        <v>#NAME?</v>
      </c>
      <c r="AT3166" s="94" t="e">
        <v>#NAME?</v>
      </c>
    </row>
    <row r="3167" customFormat="false" ht="15" hidden="false" customHeight="true" outlineLevel="0" collapsed="false">
      <c r="A3167" s="292" t="s">
        <v>13651</v>
      </c>
      <c r="B3167" s="20" t="str">
        <f aca="false">INDEX(Table2[], MATCH(L3167, Location_ID!$D$2:$D$648, 0), 1)</f>
        <v>b49b4fd2-3dc0-401c-93fb-e30373999fb6</v>
      </c>
      <c r="C3167" s="193" t="s">
        <v>13652</v>
      </c>
      <c r="D3167" s="273" t="s">
        <v>354</v>
      </c>
      <c r="E3167" s="193" t="s">
        <v>7134</v>
      </c>
      <c r="F3167" s="193" t="s">
        <v>7135</v>
      </c>
      <c r="G3167" s="193" t="s">
        <v>7591</v>
      </c>
      <c r="H3167" s="196"/>
      <c r="I3167" s="193" t="s">
        <v>13592</v>
      </c>
      <c r="J3167" s="193" t="s">
        <v>13593</v>
      </c>
      <c r="K3167" s="193" t="s">
        <v>7120</v>
      </c>
      <c r="L3167" s="193" t="s">
        <v>2956</v>
      </c>
      <c r="M3167" s="193" t="s">
        <v>7110</v>
      </c>
      <c r="N3167" s="193" t="s">
        <v>13594</v>
      </c>
      <c r="O3167" s="193" t="s">
        <v>13598</v>
      </c>
      <c r="P3167" s="219" t="n">
        <v>42248</v>
      </c>
      <c r="Q3167" s="219" t="n">
        <v>42308</v>
      </c>
      <c r="R3167" s="193"/>
      <c r="S3167" s="193" t="s">
        <v>7130</v>
      </c>
      <c r="T3167" s="193" t="n">
        <v>65.0013</v>
      </c>
      <c r="U3167" s="193" t="n">
        <v>55.3567</v>
      </c>
      <c r="V3167" s="193" t="n">
        <v>74.6471</v>
      </c>
      <c r="W3167" s="193" t="s">
        <v>13420</v>
      </c>
      <c r="X3167" s="196"/>
      <c r="Y3167" s="199"/>
      <c r="Z3167" s="199" t="n">
        <v>0</v>
      </c>
      <c r="AE3167" s="94" t="e">
        <f aca="false" t="array" ref="AE3167:AK3167">_xlfn.torow(_xlfn.unique(_xlfn._xlws.filter(cat_table[Subsector],$E3167=cat_table[Sector],"")))</f>
        <v>#NAME?</v>
      </c>
      <c r="AF3167" s="94" t="e">
        <v>#NAME?</v>
      </c>
      <c r="AG3167" s="94" t="e">
        <v>#NAME?</v>
      </c>
      <c r="AH3167" s="94" t="e">
        <v>#NAME?</v>
      </c>
      <c r="AI3167" s="94" t="e">
        <v>#NAME?</v>
      </c>
      <c r="AJ3167" s="94" t="e">
        <v>#NAME?</v>
      </c>
      <c r="AK3167" s="94" t="e">
        <v>#NAME?</v>
      </c>
      <c r="AO3167" s="94" t="e">
        <f aca="false" t="array" ref="AO3167:AT3167">_xlfn.torow(_xlfn.unique(_xlfn._xlws.filter(cat_table[Sub-subsector],($E3167=cat_table[Sector])*($F3167=cat_table[Subsector]),"")))</f>
        <v>#NAME?</v>
      </c>
      <c r="AP3167" s="94" t="e">
        <v>#NAME?</v>
      </c>
      <c r="AQ3167" s="94" t="e">
        <v>#NAME?</v>
      </c>
      <c r="AR3167" s="94" t="e">
        <v>#NAME?</v>
      </c>
      <c r="AS3167" s="94" t="e">
        <v>#NAME?</v>
      </c>
      <c r="AT3167" s="94" t="e">
        <v>#NAME?</v>
      </c>
    </row>
    <row r="3168" customFormat="false" ht="15" hidden="false" customHeight="true" outlineLevel="0" collapsed="false">
      <c r="A3168" s="292" t="s">
        <v>13653</v>
      </c>
      <c r="B3168" s="20" t="str">
        <f aca="false">INDEX(Table2[], MATCH(L3168, Location_ID!$D$2:$D$648, 0), 1)</f>
        <v>b49b4fd2-3dc0-401c-93fb-e30373999fb6</v>
      </c>
      <c r="C3168" s="193" t="s">
        <v>13654</v>
      </c>
      <c r="D3168" s="273" t="s">
        <v>354</v>
      </c>
      <c r="E3168" s="193" t="s">
        <v>7134</v>
      </c>
      <c r="F3168" s="193" t="s">
        <v>7135</v>
      </c>
      <c r="G3168" s="193" t="s">
        <v>7591</v>
      </c>
      <c r="H3168" s="196"/>
      <c r="I3168" s="193" t="s">
        <v>13592</v>
      </c>
      <c r="J3168" s="193" t="s">
        <v>13593</v>
      </c>
      <c r="K3168" s="193" t="s">
        <v>7120</v>
      </c>
      <c r="L3168" s="193" t="s">
        <v>2956</v>
      </c>
      <c r="M3168" s="193" t="s">
        <v>7110</v>
      </c>
      <c r="N3168" s="193" t="s">
        <v>13594</v>
      </c>
      <c r="O3168" s="193" t="s">
        <v>13598</v>
      </c>
      <c r="P3168" s="219" t="n">
        <v>42248</v>
      </c>
      <c r="Q3168" s="219" t="n">
        <v>42308</v>
      </c>
      <c r="R3168" s="193"/>
      <c r="S3168" s="193" t="s">
        <v>7130</v>
      </c>
      <c r="T3168" s="193" t="n">
        <v>188.782</v>
      </c>
      <c r="U3168" s="193" t="n">
        <v>90.6704</v>
      </c>
      <c r="V3168" s="193" t="n">
        <v>286.897</v>
      </c>
      <c r="W3168" s="193" t="s">
        <v>13420</v>
      </c>
      <c r="X3168" s="196"/>
      <c r="Y3168" s="199"/>
      <c r="Z3168" s="199" t="n">
        <v>0</v>
      </c>
      <c r="AE3168" s="94" t="e">
        <f aca="false" t="array" ref="AE3168:AK3168">_xlfn.torow(_xlfn.unique(_xlfn._xlws.filter(cat_table[Subsector],$E3168=cat_table[Sector],"")))</f>
        <v>#NAME?</v>
      </c>
      <c r="AF3168" s="94" t="e">
        <v>#NAME?</v>
      </c>
      <c r="AG3168" s="94" t="e">
        <v>#NAME?</v>
      </c>
      <c r="AH3168" s="94" t="e">
        <v>#NAME?</v>
      </c>
      <c r="AI3168" s="94" t="e">
        <v>#NAME?</v>
      </c>
      <c r="AJ3168" s="94" t="e">
        <v>#NAME?</v>
      </c>
      <c r="AK3168" s="94" t="e">
        <v>#NAME?</v>
      </c>
      <c r="AO3168" s="94" t="e">
        <f aca="false" t="array" ref="AO3168:AT3168">_xlfn.torow(_xlfn.unique(_xlfn._xlws.filter(cat_table[Sub-subsector],($E3168=cat_table[Sector])*($F3168=cat_table[Subsector]),"")))</f>
        <v>#NAME?</v>
      </c>
      <c r="AP3168" s="94" t="e">
        <v>#NAME?</v>
      </c>
      <c r="AQ3168" s="94" t="e">
        <v>#NAME?</v>
      </c>
      <c r="AR3168" s="94" t="e">
        <v>#NAME?</v>
      </c>
      <c r="AS3168" s="94" t="e">
        <v>#NAME?</v>
      </c>
      <c r="AT3168" s="94" t="e">
        <v>#NAME?</v>
      </c>
    </row>
    <row r="3169" customFormat="false" ht="15" hidden="false" customHeight="true" outlineLevel="0" collapsed="false">
      <c r="A3169" s="292" t="s">
        <v>13655</v>
      </c>
      <c r="B3169" s="20" t="str">
        <f aca="false">INDEX(Table2[], MATCH(L3169, Location_ID!$D$2:$D$648, 0), 1)</f>
        <v>b49b4fd2-3dc0-401c-93fb-e30373999fb6</v>
      </c>
      <c r="C3169" s="193" t="s">
        <v>13656</v>
      </c>
      <c r="D3169" s="273" t="s">
        <v>354</v>
      </c>
      <c r="E3169" s="193" t="s">
        <v>7134</v>
      </c>
      <c r="F3169" s="193" t="s">
        <v>7135</v>
      </c>
      <c r="G3169" s="193" t="s">
        <v>7591</v>
      </c>
      <c r="H3169" s="196"/>
      <c r="I3169" s="193" t="s">
        <v>13592</v>
      </c>
      <c r="J3169" s="193" t="s">
        <v>13593</v>
      </c>
      <c r="K3169" s="193" t="s">
        <v>7120</v>
      </c>
      <c r="L3169" s="193" t="s">
        <v>2956</v>
      </c>
      <c r="M3169" s="193" t="s">
        <v>7110</v>
      </c>
      <c r="N3169" s="193" t="s">
        <v>13594</v>
      </c>
      <c r="O3169" s="193" t="s">
        <v>13598</v>
      </c>
      <c r="P3169" s="219" t="n">
        <v>42248</v>
      </c>
      <c r="Q3169" s="219" t="n">
        <v>42308</v>
      </c>
      <c r="R3169" s="193"/>
      <c r="S3169" s="193" t="s">
        <v>7130</v>
      </c>
      <c r="T3169" s="193" t="n">
        <v>95.9648</v>
      </c>
      <c r="U3169" s="193" t="n">
        <v>80.5416</v>
      </c>
      <c r="V3169" s="193" t="n">
        <v>111.39</v>
      </c>
      <c r="W3169" s="193" t="s">
        <v>13420</v>
      </c>
      <c r="X3169" s="196"/>
      <c r="Y3169" s="199"/>
      <c r="Z3169" s="199" t="n">
        <v>0</v>
      </c>
      <c r="AE3169" s="94" t="e">
        <f aca="false" t="array" ref="AE3169:AK3169">_xlfn.torow(_xlfn.unique(_xlfn._xlws.filter(cat_table[Subsector],$E3169=cat_table[Sector],"")))</f>
        <v>#NAME?</v>
      </c>
      <c r="AF3169" s="94" t="e">
        <v>#NAME?</v>
      </c>
      <c r="AG3169" s="94" t="e">
        <v>#NAME?</v>
      </c>
      <c r="AH3169" s="94" t="e">
        <v>#NAME?</v>
      </c>
      <c r="AI3169" s="94" t="e">
        <v>#NAME?</v>
      </c>
      <c r="AJ3169" s="94" t="e">
        <v>#NAME?</v>
      </c>
      <c r="AK3169" s="94" t="e">
        <v>#NAME?</v>
      </c>
      <c r="AO3169" s="94" t="e">
        <f aca="false" t="array" ref="AO3169:AT3169">_xlfn.torow(_xlfn.unique(_xlfn._xlws.filter(cat_table[Sub-subsector],($E3169=cat_table[Sector])*($F3169=cat_table[Subsector]),"")))</f>
        <v>#NAME?</v>
      </c>
      <c r="AP3169" s="94" t="e">
        <v>#NAME?</v>
      </c>
      <c r="AQ3169" s="94" t="e">
        <v>#NAME?</v>
      </c>
      <c r="AR3169" s="94" t="e">
        <v>#NAME?</v>
      </c>
      <c r="AS3169" s="94" t="e">
        <v>#NAME?</v>
      </c>
      <c r="AT3169" s="94" t="e">
        <v>#NAME?</v>
      </c>
    </row>
    <row r="3170" customFormat="false" ht="15" hidden="false" customHeight="true" outlineLevel="0" collapsed="false">
      <c r="A3170" s="292" t="s">
        <v>13657</v>
      </c>
      <c r="B3170" s="20" t="str">
        <f aca="false">INDEX(Table2[], MATCH(L3170, Location_ID!$D$2:$D$648, 0), 1)</f>
        <v>b49b4fd2-3dc0-401c-93fb-e30373999fb6</v>
      </c>
      <c r="C3170" s="193" t="s">
        <v>13658</v>
      </c>
      <c r="D3170" s="273" t="s">
        <v>354</v>
      </c>
      <c r="E3170" s="193" t="s">
        <v>7134</v>
      </c>
      <c r="F3170" s="193" t="s">
        <v>7135</v>
      </c>
      <c r="G3170" s="193" t="s">
        <v>7591</v>
      </c>
      <c r="H3170" s="196"/>
      <c r="I3170" s="193" t="s">
        <v>13592</v>
      </c>
      <c r="J3170" s="193" t="s">
        <v>13593</v>
      </c>
      <c r="K3170" s="193" t="s">
        <v>7120</v>
      </c>
      <c r="L3170" s="193" t="s">
        <v>2956</v>
      </c>
      <c r="M3170" s="193" t="s">
        <v>7110</v>
      </c>
      <c r="N3170" s="193" t="s">
        <v>13594</v>
      </c>
      <c r="O3170" s="193" t="s">
        <v>13598</v>
      </c>
      <c r="P3170" s="219" t="n">
        <v>42248</v>
      </c>
      <c r="Q3170" s="219" t="n">
        <v>42308</v>
      </c>
      <c r="R3170" s="193"/>
      <c r="S3170" s="193" t="s">
        <v>7130</v>
      </c>
      <c r="T3170" s="193" t="n">
        <v>16.1091</v>
      </c>
      <c r="U3170" s="193" t="n">
        <v>11.4913</v>
      </c>
      <c r="V3170" s="193" t="n">
        <v>20.7271</v>
      </c>
      <c r="W3170" s="193" t="s">
        <v>13420</v>
      </c>
      <c r="X3170" s="196"/>
      <c r="Y3170" s="199"/>
      <c r="Z3170" s="199" t="n">
        <v>0</v>
      </c>
      <c r="AE3170" s="94" t="e">
        <f aca="false" t="array" ref="AE3170:AK3170">_xlfn.torow(_xlfn.unique(_xlfn._xlws.filter(cat_table[Subsector],$E3170=cat_table[Sector],"")))</f>
        <v>#NAME?</v>
      </c>
      <c r="AF3170" s="94" t="e">
        <v>#NAME?</v>
      </c>
      <c r="AG3170" s="94" t="e">
        <v>#NAME?</v>
      </c>
      <c r="AH3170" s="94" t="e">
        <v>#NAME?</v>
      </c>
      <c r="AI3170" s="94" t="e">
        <v>#NAME?</v>
      </c>
      <c r="AJ3170" s="94" t="e">
        <v>#NAME?</v>
      </c>
      <c r="AK3170" s="94" t="e">
        <v>#NAME?</v>
      </c>
      <c r="AO3170" s="94" t="e">
        <f aca="false" t="array" ref="AO3170:AT3170">_xlfn.torow(_xlfn.unique(_xlfn._xlws.filter(cat_table[Sub-subsector],($E3170=cat_table[Sector])*($F3170=cat_table[Subsector]),"")))</f>
        <v>#NAME?</v>
      </c>
      <c r="AP3170" s="94" t="e">
        <v>#NAME?</v>
      </c>
      <c r="AQ3170" s="94" t="e">
        <v>#NAME?</v>
      </c>
      <c r="AR3170" s="94" t="e">
        <v>#NAME?</v>
      </c>
      <c r="AS3170" s="94" t="e">
        <v>#NAME?</v>
      </c>
      <c r="AT3170" s="94" t="e">
        <v>#NAME?</v>
      </c>
    </row>
    <row r="3171" customFormat="false" ht="15" hidden="false" customHeight="true" outlineLevel="0" collapsed="false">
      <c r="A3171" s="292" t="s">
        <v>13659</v>
      </c>
      <c r="B3171" s="20" t="str">
        <f aca="false">INDEX(Table2[], MATCH(L3171, Location_ID!$D$2:$D$648, 0), 1)</f>
        <v>b49b4fd2-3dc0-401c-93fb-e30373999fb6</v>
      </c>
      <c r="C3171" s="193" t="s">
        <v>13660</v>
      </c>
      <c r="D3171" s="273" t="s">
        <v>354</v>
      </c>
      <c r="E3171" s="193" t="s">
        <v>7134</v>
      </c>
      <c r="F3171" s="193" t="s">
        <v>7135</v>
      </c>
      <c r="G3171" s="193" t="s">
        <v>7591</v>
      </c>
      <c r="H3171" s="196"/>
      <c r="I3171" s="193" t="s">
        <v>13592</v>
      </c>
      <c r="J3171" s="193" t="s">
        <v>13593</v>
      </c>
      <c r="K3171" s="193" t="s">
        <v>7120</v>
      </c>
      <c r="L3171" s="193" t="s">
        <v>2956</v>
      </c>
      <c r="M3171" s="193" t="s">
        <v>7110</v>
      </c>
      <c r="N3171" s="193" t="s">
        <v>13594</v>
      </c>
      <c r="O3171" s="193" t="s">
        <v>13661</v>
      </c>
      <c r="P3171" s="219" t="n">
        <v>42248</v>
      </c>
      <c r="Q3171" s="219" t="n">
        <v>42308</v>
      </c>
      <c r="R3171" s="193"/>
      <c r="S3171" s="193" t="s">
        <v>7130</v>
      </c>
      <c r="T3171" s="193" t="n">
        <v>1.62696</v>
      </c>
      <c r="U3171" s="193" t="n">
        <v>1.18678</v>
      </c>
      <c r="V3171" s="193" t="n">
        <v>2.06717</v>
      </c>
      <c r="W3171" s="193" t="s">
        <v>13420</v>
      </c>
      <c r="X3171" s="196"/>
      <c r="Y3171" s="199"/>
      <c r="Z3171" s="199" t="n">
        <v>0</v>
      </c>
      <c r="AE3171" s="94" t="e">
        <f aca="false" t="array" ref="AE3171:AK3171">_xlfn.torow(_xlfn.unique(_xlfn._xlws.filter(cat_table[Subsector],$E3171=cat_table[Sector],"")))</f>
        <v>#NAME?</v>
      </c>
      <c r="AF3171" s="94" t="e">
        <v>#NAME?</v>
      </c>
      <c r="AG3171" s="94" t="e">
        <v>#NAME?</v>
      </c>
      <c r="AH3171" s="94" t="e">
        <v>#NAME?</v>
      </c>
      <c r="AI3171" s="94" t="e">
        <v>#NAME?</v>
      </c>
      <c r="AJ3171" s="94" t="e">
        <v>#NAME?</v>
      </c>
      <c r="AK3171" s="94" t="e">
        <v>#NAME?</v>
      </c>
      <c r="AO3171" s="94" t="e">
        <f aca="false" t="array" ref="AO3171:AT3171">_xlfn.torow(_xlfn.unique(_xlfn._xlws.filter(cat_table[Sub-subsector],($E3171=cat_table[Sector])*($F3171=cat_table[Subsector]),"")))</f>
        <v>#NAME?</v>
      </c>
      <c r="AP3171" s="94" t="e">
        <v>#NAME?</v>
      </c>
      <c r="AQ3171" s="94" t="e">
        <v>#NAME?</v>
      </c>
      <c r="AR3171" s="94" t="e">
        <v>#NAME?</v>
      </c>
      <c r="AS3171" s="94" t="e">
        <v>#NAME?</v>
      </c>
      <c r="AT3171" s="94" t="e">
        <v>#NAME?</v>
      </c>
    </row>
    <row r="3172" customFormat="false" ht="15" hidden="false" customHeight="true" outlineLevel="0" collapsed="false">
      <c r="A3172" s="292" t="s">
        <v>13662</v>
      </c>
      <c r="B3172" s="20" t="str">
        <f aca="false">INDEX(Table2[], MATCH(L3172, Location_ID!$D$2:$D$648, 0), 1)</f>
        <v>b49b4fd2-3dc0-401c-93fb-e30373999fb6</v>
      </c>
      <c r="C3172" s="193" t="s">
        <v>13663</v>
      </c>
      <c r="D3172" s="273" t="s">
        <v>354</v>
      </c>
      <c r="E3172" s="193" t="s">
        <v>7134</v>
      </c>
      <c r="F3172" s="193" t="s">
        <v>7135</v>
      </c>
      <c r="G3172" s="193" t="s">
        <v>7591</v>
      </c>
      <c r="H3172" s="196"/>
      <c r="I3172" s="193" t="s">
        <v>13592</v>
      </c>
      <c r="J3172" s="193" t="s">
        <v>13593</v>
      </c>
      <c r="K3172" s="193" t="s">
        <v>7120</v>
      </c>
      <c r="L3172" s="193" t="s">
        <v>2956</v>
      </c>
      <c r="M3172" s="193" t="s">
        <v>7110</v>
      </c>
      <c r="N3172" s="193" t="s">
        <v>13594</v>
      </c>
      <c r="O3172" s="193" t="s">
        <v>13661</v>
      </c>
      <c r="P3172" s="219" t="n">
        <v>42248</v>
      </c>
      <c r="Q3172" s="219" t="n">
        <v>42308</v>
      </c>
      <c r="R3172" s="193"/>
      <c r="S3172" s="193" t="s">
        <v>7130</v>
      </c>
      <c r="T3172" s="193" t="n">
        <v>0.0400264</v>
      </c>
      <c r="U3172" s="193" t="n">
        <v>0</v>
      </c>
      <c r="V3172" s="193" t="n">
        <v>0.0864658</v>
      </c>
      <c r="W3172" s="193" t="s">
        <v>13420</v>
      </c>
      <c r="X3172" s="196"/>
      <c r="Y3172" s="199"/>
      <c r="Z3172" s="199" t="n">
        <v>0</v>
      </c>
      <c r="AE3172" s="94" t="e">
        <f aca="false" t="array" ref="AE3172:AK3172">_xlfn.torow(_xlfn.unique(_xlfn._xlws.filter(cat_table[Subsector],$E3172=cat_table[Sector],"")))</f>
        <v>#NAME?</v>
      </c>
      <c r="AF3172" s="94" t="e">
        <v>#NAME?</v>
      </c>
      <c r="AG3172" s="94" t="e">
        <v>#NAME?</v>
      </c>
      <c r="AH3172" s="94" t="e">
        <v>#NAME?</v>
      </c>
      <c r="AI3172" s="94" t="e">
        <v>#NAME?</v>
      </c>
      <c r="AJ3172" s="94" t="e">
        <v>#NAME?</v>
      </c>
      <c r="AK3172" s="94" t="e">
        <v>#NAME?</v>
      </c>
      <c r="AO3172" s="94" t="e">
        <f aca="false" t="array" ref="AO3172:AT3172">_xlfn.torow(_xlfn.unique(_xlfn._xlws.filter(cat_table[Sub-subsector],($E3172=cat_table[Sector])*($F3172=cat_table[Subsector]),"")))</f>
        <v>#NAME?</v>
      </c>
      <c r="AP3172" s="94" t="e">
        <v>#NAME?</v>
      </c>
      <c r="AQ3172" s="94" t="e">
        <v>#NAME?</v>
      </c>
      <c r="AR3172" s="94" t="e">
        <v>#NAME?</v>
      </c>
      <c r="AS3172" s="94" t="e">
        <v>#NAME?</v>
      </c>
      <c r="AT3172" s="94" t="e">
        <v>#NAME?</v>
      </c>
    </row>
    <row r="3173" customFormat="false" ht="15" hidden="false" customHeight="true" outlineLevel="0" collapsed="false">
      <c r="A3173" s="292" t="s">
        <v>13664</v>
      </c>
      <c r="B3173" s="20" t="str">
        <f aca="false">INDEX(Table2[], MATCH(L3173, Location_ID!$D$2:$D$648, 0), 1)</f>
        <v>b49b4fd2-3dc0-401c-93fb-e30373999fb6</v>
      </c>
      <c r="C3173" s="193" t="s">
        <v>13665</v>
      </c>
      <c r="D3173" s="273" t="s">
        <v>354</v>
      </c>
      <c r="E3173" s="193" t="s">
        <v>7134</v>
      </c>
      <c r="F3173" s="193" t="s">
        <v>7135</v>
      </c>
      <c r="G3173" s="193" t="s">
        <v>7591</v>
      </c>
      <c r="H3173" s="196"/>
      <c r="I3173" s="193" t="s">
        <v>13592</v>
      </c>
      <c r="J3173" s="193" t="s">
        <v>13593</v>
      </c>
      <c r="K3173" s="193" t="s">
        <v>7120</v>
      </c>
      <c r="L3173" s="193" t="s">
        <v>2956</v>
      </c>
      <c r="M3173" s="193" t="s">
        <v>7110</v>
      </c>
      <c r="N3173" s="193" t="s">
        <v>13594</v>
      </c>
      <c r="O3173" s="193" t="s">
        <v>13661</v>
      </c>
      <c r="P3173" s="219" t="n">
        <v>42248</v>
      </c>
      <c r="Q3173" s="219" t="n">
        <v>42308</v>
      </c>
      <c r="R3173" s="193"/>
      <c r="S3173" s="193" t="s">
        <v>7130</v>
      </c>
      <c r="T3173" s="193" t="n">
        <v>0.482256</v>
      </c>
      <c r="U3173" s="193" t="n">
        <v>0</v>
      </c>
      <c r="V3173" s="193" t="n">
        <v>1.10054</v>
      </c>
      <c r="W3173" s="193" t="s">
        <v>13420</v>
      </c>
      <c r="X3173" s="196"/>
      <c r="Y3173" s="199"/>
      <c r="Z3173" s="199" t="n">
        <v>0</v>
      </c>
      <c r="AE3173" s="94" t="e">
        <f aca="false" t="array" ref="AE3173:AK3173">_xlfn.torow(_xlfn.unique(_xlfn._xlws.filter(cat_table[Subsector],$E3173=cat_table[Sector],"")))</f>
        <v>#NAME?</v>
      </c>
      <c r="AF3173" s="94" t="e">
        <v>#NAME?</v>
      </c>
      <c r="AG3173" s="94" t="e">
        <v>#NAME?</v>
      </c>
      <c r="AH3173" s="94" t="e">
        <v>#NAME?</v>
      </c>
      <c r="AI3173" s="94" t="e">
        <v>#NAME?</v>
      </c>
      <c r="AJ3173" s="94" t="e">
        <v>#NAME?</v>
      </c>
      <c r="AK3173" s="94" t="e">
        <v>#NAME?</v>
      </c>
      <c r="AO3173" s="94" t="e">
        <f aca="false" t="array" ref="AO3173:AT3173">_xlfn.torow(_xlfn.unique(_xlfn._xlws.filter(cat_table[Sub-subsector],($E3173=cat_table[Sector])*($F3173=cat_table[Subsector]),"")))</f>
        <v>#NAME?</v>
      </c>
      <c r="AP3173" s="94" t="e">
        <v>#NAME?</v>
      </c>
      <c r="AQ3173" s="94" t="e">
        <v>#NAME?</v>
      </c>
      <c r="AR3173" s="94" t="e">
        <v>#NAME?</v>
      </c>
      <c r="AS3173" s="94" t="e">
        <v>#NAME?</v>
      </c>
      <c r="AT3173" s="94" t="e">
        <v>#NAME?</v>
      </c>
    </row>
    <row r="3174" customFormat="false" ht="15" hidden="false" customHeight="true" outlineLevel="0" collapsed="false">
      <c r="A3174" s="292" t="s">
        <v>13666</v>
      </c>
      <c r="B3174" s="20" t="str">
        <f aca="false">INDEX(Table2[], MATCH(L3174, Location_ID!$D$2:$D$648, 0), 1)</f>
        <v>b49b4fd2-3dc0-401c-93fb-e30373999fb6</v>
      </c>
      <c r="C3174" s="193" t="s">
        <v>13667</v>
      </c>
      <c r="D3174" s="273" t="s">
        <v>354</v>
      </c>
      <c r="E3174" s="193" t="s">
        <v>7134</v>
      </c>
      <c r="F3174" s="193" t="s">
        <v>7135</v>
      </c>
      <c r="G3174" s="193" t="s">
        <v>7591</v>
      </c>
      <c r="H3174" s="196"/>
      <c r="I3174" s="193" t="s">
        <v>13592</v>
      </c>
      <c r="J3174" s="193" t="s">
        <v>13593</v>
      </c>
      <c r="K3174" s="193" t="s">
        <v>7120</v>
      </c>
      <c r="L3174" s="193" t="s">
        <v>2956</v>
      </c>
      <c r="M3174" s="193" t="s">
        <v>7110</v>
      </c>
      <c r="N3174" s="193" t="s">
        <v>13594</v>
      </c>
      <c r="O3174" s="193" t="s">
        <v>13661</v>
      </c>
      <c r="P3174" s="219" t="n">
        <v>42248</v>
      </c>
      <c r="Q3174" s="219" t="n">
        <v>42308</v>
      </c>
      <c r="R3174" s="193"/>
      <c r="S3174" s="193" t="s">
        <v>7130</v>
      </c>
      <c r="T3174" s="193" t="n">
        <v>0.647857</v>
      </c>
      <c r="U3174" s="193" t="n">
        <v>0</v>
      </c>
      <c r="V3174" s="193" t="n">
        <v>1.52221</v>
      </c>
      <c r="W3174" s="193" t="s">
        <v>13420</v>
      </c>
      <c r="X3174" s="196"/>
      <c r="Y3174" s="199"/>
      <c r="Z3174" s="199" t="n">
        <v>0</v>
      </c>
      <c r="AE3174" s="94" t="e">
        <f aca="false" t="array" ref="AE3174:AK3174">_xlfn.torow(_xlfn.unique(_xlfn._xlws.filter(cat_table[Subsector],$E3174=cat_table[Sector],"")))</f>
        <v>#NAME?</v>
      </c>
      <c r="AF3174" s="94" t="e">
        <v>#NAME?</v>
      </c>
      <c r="AG3174" s="94" t="e">
        <v>#NAME?</v>
      </c>
      <c r="AH3174" s="94" t="e">
        <v>#NAME?</v>
      </c>
      <c r="AI3174" s="94" t="e">
        <v>#NAME?</v>
      </c>
      <c r="AJ3174" s="94" t="e">
        <v>#NAME?</v>
      </c>
      <c r="AK3174" s="94" t="e">
        <v>#NAME?</v>
      </c>
      <c r="AO3174" s="94" t="e">
        <f aca="false" t="array" ref="AO3174:AT3174">_xlfn.torow(_xlfn.unique(_xlfn._xlws.filter(cat_table[Sub-subsector],($E3174=cat_table[Sector])*($F3174=cat_table[Subsector]),"")))</f>
        <v>#NAME?</v>
      </c>
      <c r="AP3174" s="94" t="e">
        <v>#NAME?</v>
      </c>
      <c r="AQ3174" s="94" t="e">
        <v>#NAME?</v>
      </c>
      <c r="AR3174" s="94" t="e">
        <v>#NAME?</v>
      </c>
      <c r="AS3174" s="94" t="e">
        <v>#NAME?</v>
      </c>
      <c r="AT3174" s="94" t="e">
        <v>#NAME?</v>
      </c>
    </row>
    <row r="3175" customFormat="false" ht="15" hidden="false" customHeight="true" outlineLevel="0" collapsed="false">
      <c r="A3175" s="292" t="s">
        <v>13668</v>
      </c>
      <c r="B3175" s="20" t="str">
        <f aca="false">INDEX(Table2[], MATCH(L3175, Location_ID!$D$2:$D$648, 0), 1)</f>
        <v>b49b4fd2-3dc0-401c-93fb-e30373999fb6</v>
      </c>
      <c r="C3175" s="193" t="s">
        <v>13669</v>
      </c>
      <c r="D3175" s="273" t="s">
        <v>354</v>
      </c>
      <c r="E3175" s="193" t="s">
        <v>7134</v>
      </c>
      <c r="F3175" s="193" t="s">
        <v>7135</v>
      </c>
      <c r="G3175" s="193" t="s">
        <v>7591</v>
      </c>
      <c r="H3175" s="196"/>
      <c r="I3175" s="193" t="s">
        <v>13592</v>
      </c>
      <c r="J3175" s="193" t="s">
        <v>13593</v>
      </c>
      <c r="K3175" s="193" t="s">
        <v>7120</v>
      </c>
      <c r="L3175" s="193" t="s">
        <v>2956</v>
      </c>
      <c r="M3175" s="193" t="s">
        <v>7110</v>
      </c>
      <c r="N3175" s="193" t="s">
        <v>13594</v>
      </c>
      <c r="O3175" s="193" t="s">
        <v>13661</v>
      </c>
      <c r="P3175" s="219" t="n">
        <v>42248</v>
      </c>
      <c r="Q3175" s="219" t="n">
        <v>42308</v>
      </c>
      <c r="R3175" s="193"/>
      <c r="S3175" s="193" t="s">
        <v>7130</v>
      </c>
      <c r="T3175" s="193" t="n">
        <v>0.884488</v>
      </c>
      <c r="U3175" s="193" t="n">
        <v>0.389023</v>
      </c>
      <c r="V3175" s="193" t="n">
        <v>1.37997</v>
      </c>
      <c r="W3175" s="193" t="s">
        <v>13420</v>
      </c>
      <c r="X3175" s="196"/>
      <c r="Y3175" s="199"/>
      <c r="Z3175" s="199" t="n">
        <v>0</v>
      </c>
      <c r="AE3175" s="94" t="e">
        <f aca="false" t="array" ref="AE3175:AK3175">_xlfn.torow(_xlfn.unique(_xlfn._xlws.filter(cat_table[Subsector],$E3175=cat_table[Sector],"")))</f>
        <v>#NAME?</v>
      </c>
      <c r="AF3175" s="94" t="e">
        <v>#NAME?</v>
      </c>
      <c r="AG3175" s="94" t="e">
        <v>#NAME?</v>
      </c>
      <c r="AH3175" s="94" t="e">
        <v>#NAME?</v>
      </c>
      <c r="AI3175" s="94" t="e">
        <v>#NAME?</v>
      </c>
      <c r="AJ3175" s="94" t="e">
        <v>#NAME?</v>
      </c>
      <c r="AK3175" s="94" t="e">
        <v>#NAME?</v>
      </c>
      <c r="AO3175" s="94" t="e">
        <f aca="false" t="array" ref="AO3175:AT3175">_xlfn.torow(_xlfn.unique(_xlfn._xlws.filter(cat_table[Sub-subsector],($E3175=cat_table[Sector])*($F3175=cat_table[Subsector]),"")))</f>
        <v>#NAME?</v>
      </c>
      <c r="AP3175" s="94" t="e">
        <v>#NAME?</v>
      </c>
      <c r="AQ3175" s="94" t="e">
        <v>#NAME?</v>
      </c>
      <c r="AR3175" s="94" t="e">
        <v>#NAME?</v>
      </c>
      <c r="AS3175" s="94" t="e">
        <v>#NAME?</v>
      </c>
      <c r="AT3175" s="94" t="e">
        <v>#NAME?</v>
      </c>
    </row>
    <row r="3176" customFormat="false" ht="15" hidden="false" customHeight="true" outlineLevel="0" collapsed="false">
      <c r="A3176" s="292" t="s">
        <v>13670</v>
      </c>
      <c r="B3176" s="20" t="str">
        <f aca="false">INDEX(Table2[], MATCH(L3176, Location_ID!$D$2:$D$648, 0), 1)</f>
        <v>b49b4fd2-3dc0-401c-93fb-e30373999fb6</v>
      </c>
      <c r="C3176" s="193" t="s">
        <v>13671</v>
      </c>
      <c r="D3176" s="273" t="s">
        <v>354</v>
      </c>
      <c r="E3176" s="193" t="s">
        <v>7134</v>
      </c>
      <c r="F3176" s="193" t="s">
        <v>7135</v>
      </c>
      <c r="G3176" s="193" t="s">
        <v>7591</v>
      </c>
      <c r="H3176" s="196"/>
      <c r="I3176" s="193" t="s">
        <v>13592</v>
      </c>
      <c r="J3176" s="193" t="s">
        <v>13593</v>
      </c>
      <c r="K3176" s="193" t="s">
        <v>7120</v>
      </c>
      <c r="L3176" s="193" t="s">
        <v>2956</v>
      </c>
      <c r="M3176" s="193" t="s">
        <v>7110</v>
      </c>
      <c r="N3176" s="193" t="s">
        <v>13594</v>
      </c>
      <c r="O3176" s="193" t="s">
        <v>13661</v>
      </c>
      <c r="P3176" s="219" t="n">
        <v>42248</v>
      </c>
      <c r="Q3176" s="219" t="n">
        <v>42308</v>
      </c>
      <c r="R3176" s="193"/>
      <c r="S3176" s="193" t="s">
        <v>7130</v>
      </c>
      <c r="T3176" s="193" t="n">
        <v>1.32555</v>
      </c>
      <c r="U3176" s="193" t="n">
        <v>0.425786</v>
      </c>
      <c r="V3176" s="193" t="n">
        <v>2.22534</v>
      </c>
      <c r="W3176" s="193" t="s">
        <v>13420</v>
      </c>
      <c r="X3176" s="196"/>
      <c r="Y3176" s="199"/>
      <c r="Z3176" s="199" t="n">
        <v>0</v>
      </c>
      <c r="AE3176" s="94" t="e">
        <f aca="false" t="array" ref="AE3176:AK3176">_xlfn.torow(_xlfn.unique(_xlfn._xlws.filter(cat_table[Subsector],$E3176=cat_table[Sector],"")))</f>
        <v>#NAME?</v>
      </c>
      <c r="AF3176" s="94" t="e">
        <v>#NAME?</v>
      </c>
      <c r="AG3176" s="94" t="e">
        <v>#NAME?</v>
      </c>
      <c r="AH3176" s="94" t="e">
        <v>#NAME?</v>
      </c>
      <c r="AI3176" s="94" t="e">
        <v>#NAME?</v>
      </c>
      <c r="AJ3176" s="94" t="e">
        <v>#NAME?</v>
      </c>
      <c r="AK3176" s="94" t="e">
        <v>#NAME?</v>
      </c>
      <c r="AO3176" s="94" t="e">
        <f aca="false" t="array" ref="AO3176:AT3176">_xlfn.torow(_xlfn.unique(_xlfn._xlws.filter(cat_table[Sub-subsector],($E3176=cat_table[Sector])*($F3176=cat_table[Subsector]),"")))</f>
        <v>#NAME?</v>
      </c>
      <c r="AP3176" s="94" t="e">
        <v>#NAME?</v>
      </c>
      <c r="AQ3176" s="94" t="e">
        <v>#NAME?</v>
      </c>
      <c r="AR3176" s="94" t="e">
        <v>#NAME?</v>
      </c>
      <c r="AS3176" s="94" t="e">
        <v>#NAME?</v>
      </c>
      <c r="AT3176" s="94" t="e">
        <v>#NAME?</v>
      </c>
    </row>
    <row r="3177" customFormat="false" ht="15" hidden="false" customHeight="true" outlineLevel="0" collapsed="false">
      <c r="A3177" s="292" t="s">
        <v>13672</v>
      </c>
      <c r="B3177" s="20" t="str">
        <f aca="false">INDEX(Table2[], MATCH(L3177, Location_ID!$D$2:$D$648, 0), 1)</f>
        <v>b49b4fd2-3dc0-401c-93fb-e30373999fb6</v>
      </c>
      <c r="C3177" s="193" t="s">
        <v>13673</v>
      </c>
      <c r="D3177" s="273" t="s">
        <v>354</v>
      </c>
      <c r="E3177" s="193" t="s">
        <v>7134</v>
      </c>
      <c r="F3177" s="193" t="s">
        <v>7135</v>
      </c>
      <c r="G3177" s="193" t="s">
        <v>7591</v>
      </c>
      <c r="H3177" s="196"/>
      <c r="I3177" s="193" t="s">
        <v>13592</v>
      </c>
      <c r="J3177" s="193" t="s">
        <v>13593</v>
      </c>
      <c r="K3177" s="193" t="s">
        <v>7120</v>
      </c>
      <c r="L3177" s="193" t="s">
        <v>2956</v>
      </c>
      <c r="M3177" s="193" t="s">
        <v>7110</v>
      </c>
      <c r="N3177" s="193" t="s">
        <v>13594</v>
      </c>
      <c r="O3177" s="193" t="s">
        <v>13661</v>
      </c>
      <c r="P3177" s="219" t="n">
        <v>42248</v>
      </c>
      <c r="Q3177" s="219" t="n">
        <v>42308</v>
      </c>
      <c r="R3177" s="193"/>
      <c r="S3177" s="193" t="s">
        <v>7130</v>
      </c>
      <c r="T3177" s="193" t="n">
        <v>1.52836</v>
      </c>
      <c r="U3177" s="193" t="n">
        <v>0</v>
      </c>
      <c r="V3177" s="193" t="n">
        <v>3.26735</v>
      </c>
      <c r="W3177" s="193" t="s">
        <v>13420</v>
      </c>
      <c r="X3177" s="196"/>
      <c r="Y3177" s="199"/>
      <c r="Z3177" s="199" t="n">
        <v>0</v>
      </c>
      <c r="AE3177" s="94" t="e">
        <f aca="false" t="array" ref="AE3177:AK3177">_xlfn.torow(_xlfn.unique(_xlfn._xlws.filter(cat_table[Subsector],$E3177=cat_table[Sector],"")))</f>
        <v>#NAME?</v>
      </c>
      <c r="AF3177" s="94" t="e">
        <v>#NAME?</v>
      </c>
      <c r="AG3177" s="94" t="e">
        <v>#NAME?</v>
      </c>
      <c r="AH3177" s="94" t="e">
        <v>#NAME?</v>
      </c>
      <c r="AI3177" s="94" t="e">
        <v>#NAME?</v>
      </c>
      <c r="AJ3177" s="94" t="e">
        <v>#NAME?</v>
      </c>
      <c r="AK3177" s="94" t="e">
        <v>#NAME?</v>
      </c>
      <c r="AO3177" s="94" t="e">
        <f aca="false" t="array" ref="AO3177:AT3177">_xlfn.torow(_xlfn.unique(_xlfn._xlws.filter(cat_table[Sub-subsector],($E3177=cat_table[Sector])*($F3177=cat_table[Subsector]),"")))</f>
        <v>#NAME?</v>
      </c>
      <c r="AP3177" s="94" t="e">
        <v>#NAME?</v>
      </c>
      <c r="AQ3177" s="94" t="e">
        <v>#NAME?</v>
      </c>
      <c r="AR3177" s="94" t="e">
        <v>#NAME?</v>
      </c>
      <c r="AS3177" s="94" t="e">
        <v>#NAME?</v>
      </c>
      <c r="AT3177" s="94" t="e">
        <v>#NAME?</v>
      </c>
    </row>
    <row r="3178" customFormat="false" ht="15" hidden="false" customHeight="true" outlineLevel="0" collapsed="false">
      <c r="A3178" s="292" t="s">
        <v>13674</v>
      </c>
      <c r="B3178" s="20" t="str">
        <f aca="false">INDEX(Table2[], MATCH(L3178, Location_ID!$D$2:$D$648, 0), 1)</f>
        <v>b49b4fd2-3dc0-401c-93fb-e30373999fb6</v>
      </c>
      <c r="C3178" s="193" t="s">
        <v>13675</v>
      </c>
      <c r="D3178" s="273" t="s">
        <v>354</v>
      </c>
      <c r="E3178" s="193" t="s">
        <v>7134</v>
      </c>
      <c r="F3178" s="193" t="s">
        <v>7135</v>
      </c>
      <c r="G3178" s="193" t="s">
        <v>7591</v>
      </c>
      <c r="H3178" s="196"/>
      <c r="I3178" s="193" t="s">
        <v>13592</v>
      </c>
      <c r="J3178" s="193" t="s">
        <v>13593</v>
      </c>
      <c r="K3178" s="193" t="s">
        <v>7120</v>
      </c>
      <c r="L3178" s="193" t="s">
        <v>2956</v>
      </c>
      <c r="M3178" s="193" t="s">
        <v>7110</v>
      </c>
      <c r="N3178" s="193" t="s">
        <v>13594</v>
      </c>
      <c r="O3178" s="193" t="s">
        <v>13661</v>
      </c>
      <c r="P3178" s="219" t="n">
        <v>42248</v>
      </c>
      <c r="Q3178" s="219" t="n">
        <v>42308</v>
      </c>
      <c r="R3178" s="193"/>
      <c r="S3178" s="193" t="s">
        <v>7130</v>
      </c>
      <c r="T3178" s="193" t="n">
        <v>8.26093</v>
      </c>
      <c r="U3178" s="193" t="n">
        <v>5.05064</v>
      </c>
      <c r="V3178" s="193" t="n">
        <v>11.4714</v>
      </c>
      <c r="W3178" s="193" t="s">
        <v>13420</v>
      </c>
      <c r="X3178" s="196"/>
      <c r="Y3178" s="199"/>
      <c r="Z3178" s="199" t="n">
        <v>0</v>
      </c>
      <c r="AE3178" s="94" t="e">
        <f aca="false" t="array" ref="AE3178:AK3178">_xlfn.torow(_xlfn.unique(_xlfn._xlws.filter(cat_table[Subsector],$E3178=cat_table[Sector],"")))</f>
        <v>#NAME?</v>
      </c>
      <c r="AF3178" s="94" t="e">
        <v>#NAME?</v>
      </c>
      <c r="AG3178" s="94" t="e">
        <v>#NAME?</v>
      </c>
      <c r="AH3178" s="94" t="e">
        <v>#NAME?</v>
      </c>
      <c r="AI3178" s="94" t="e">
        <v>#NAME?</v>
      </c>
      <c r="AJ3178" s="94" t="e">
        <v>#NAME?</v>
      </c>
      <c r="AK3178" s="94" t="e">
        <v>#NAME?</v>
      </c>
      <c r="AO3178" s="94" t="e">
        <f aca="false" t="array" ref="AO3178:AT3178">_xlfn.torow(_xlfn.unique(_xlfn._xlws.filter(cat_table[Sub-subsector],($E3178=cat_table[Sector])*($F3178=cat_table[Subsector]),"")))</f>
        <v>#NAME?</v>
      </c>
      <c r="AP3178" s="94" t="e">
        <v>#NAME?</v>
      </c>
      <c r="AQ3178" s="94" t="e">
        <v>#NAME?</v>
      </c>
      <c r="AR3178" s="94" t="e">
        <v>#NAME?</v>
      </c>
      <c r="AS3178" s="94" t="e">
        <v>#NAME?</v>
      </c>
      <c r="AT3178" s="94" t="e">
        <v>#NAME?</v>
      </c>
    </row>
    <row r="3179" customFormat="false" ht="15" hidden="false" customHeight="true" outlineLevel="0" collapsed="false">
      <c r="A3179" s="292" t="s">
        <v>13676</v>
      </c>
      <c r="B3179" s="20" t="str">
        <f aca="false">INDEX(Table2[], MATCH(L3179, Location_ID!$D$2:$D$648, 0), 1)</f>
        <v>b49b4fd2-3dc0-401c-93fb-e30373999fb6</v>
      </c>
      <c r="C3179" s="193" t="s">
        <v>13677</v>
      </c>
      <c r="D3179" s="273" t="s">
        <v>354</v>
      </c>
      <c r="E3179" s="193" t="s">
        <v>7134</v>
      </c>
      <c r="F3179" s="193" t="s">
        <v>7135</v>
      </c>
      <c r="G3179" s="193" t="s">
        <v>7591</v>
      </c>
      <c r="H3179" s="196"/>
      <c r="I3179" s="193" t="s">
        <v>13592</v>
      </c>
      <c r="J3179" s="193" t="s">
        <v>13593</v>
      </c>
      <c r="K3179" s="193" t="s">
        <v>7120</v>
      </c>
      <c r="L3179" s="193" t="s">
        <v>2956</v>
      </c>
      <c r="M3179" s="193" t="s">
        <v>7110</v>
      </c>
      <c r="N3179" s="193" t="s">
        <v>13594</v>
      </c>
      <c r="O3179" s="193" t="s">
        <v>13661</v>
      </c>
      <c r="P3179" s="219" t="n">
        <v>42248</v>
      </c>
      <c r="Q3179" s="219" t="n">
        <v>42308</v>
      </c>
      <c r="R3179" s="193"/>
      <c r="S3179" s="193" t="s">
        <v>7130</v>
      </c>
      <c r="T3179" s="193" t="n">
        <v>0.382819</v>
      </c>
      <c r="U3179" s="193" t="n">
        <v>0.214141</v>
      </c>
      <c r="V3179" s="193" t="n">
        <v>0.551503</v>
      </c>
      <c r="W3179" s="193" t="s">
        <v>13420</v>
      </c>
      <c r="X3179" s="196"/>
      <c r="Y3179" s="199"/>
      <c r="Z3179" s="199" t="n">
        <v>0</v>
      </c>
      <c r="AE3179" s="94" t="e">
        <f aca="false" t="array" ref="AE3179:AK3179">_xlfn.torow(_xlfn.unique(_xlfn._xlws.filter(cat_table[Subsector],$E3179=cat_table[Sector],"")))</f>
        <v>#NAME?</v>
      </c>
      <c r="AF3179" s="94" t="e">
        <v>#NAME?</v>
      </c>
      <c r="AG3179" s="94" t="e">
        <v>#NAME?</v>
      </c>
      <c r="AH3179" s="94" t="e">
        <v>#NAME?</v>
      </c>
      <c r="AI3179" s="94" t="e">
        <v>#NAME?</v>
      </c>
      <c r="AJ3179" s="94" t="e">
        <v>#NAME?</v>
      </c>
      <c r="AK3179" s="94" t="e">
        <v>#NAME?</v>
      </c>
      <c r="AO3179" s="94" t="e">
        <f aca="false" t="array" ref="AO3179:AT3179">_xlfn.torow(_xlfn.unique(_xlfn._xlws.filter(cat_table[Sub-subsector],($E3179=cat_table[Sector])*($F3179=cat_table[Subsector]),"")))</f>
        <v>#NAME?</v>
      </c>
      <c r="AP3179" s="94" t="e">
        <v>#NAME?</v>
      </c>
      <c r="AQ3179" s="94" t="e">
        <v>#NAME?</v>
      </c>
      <c r="AR3179" s="94" t="e">
        <v>#NAME?</v>
      </c>
      <c r="AS3179" s="94" t="e">
        <v>#NAME?</v>
      </c>
      <c r="AT3179" s="94" t="e">
        <v>#NAME?</v>
      </c>
    </row>
    <row r="3180" customFormat="false" ht="15" hidden="false" customHeight="true" outlineLevel="0" collapsed="false">
      <c r="A3180" s="292" t="s">
        <v>13678</v>
      </c>
      <c r="B3180" s="20" t="str">
        <f aca="false">INDEX(Table2[], MATCH(L3180, Location_ID!$D$2:$D$648, 0), 1)</f>
        <v>b49b4fd2-3dc0-401c-93fb-e30373999fb6</v>
      </c>
      <c r="C3180" s="193" t="s">
        <v>13679</v>
      </c>
      <c r="D3180" s="273" t="s">
        <v>354</v>
      </c>
      <c r="E3180" s="193" t="s">
        <v>7134</v>
      </c>
      <c r="F3180" s="193" t="s">
        <v>7135</v>
      </c>
      <c r="G3180" s="193" t="s">
        <v>7591</v>
      </c>
      <c r="H3180" s="196"/>
      <c r="I3180" s="193" t="s">
        <v>13592</v>
      </c>
      <c r="J3180" s="193" t="s">
        <v>13593</v>
      </c>
      <c r="K3180" s="193" t="s">
        <v>7120</v>
      </c>
      <c r="L3180" s="193" t="s">
        <v>2956</v>
      </c>
      <c r="M3180" s="193" t="s">
        <v>7110</v>
      </c>
      <c r="N3180" s="193" t="s">
        <v>13594</v>
      </c>
      <c r="O3180" s="193" t="s">
        <v>13661</v>
      </c>
      <c r="P3180" s="219" t="n">
        <v>42248</v>
      </c>
      <c r="Q3180" s="219" t="n">
        <v>42308</v>
      </c>
      <c r="R3180" s="193"/>
      <c r="S3180" s="193" t="s">
        <v>7130</v>
      </c>
      <c r="T3180" s="193" t="n">
        <v>0.256599</v>
      </c>
      <c r="U3180" s="193" t="n">
        <v>0.152219</v>
      </c>
      <c r="V3180" s="193" t="n">
        <v>0.360984</v>
      </c>
      <c r="W3180" s="193" t="s">
        <v>13420</v>
      </c>
      <c r="X3180" s="196"/>
      <c r="Y3180" s="199"/>
      <c r="Z3180" s="199" t="n">
        <v>0</v>
      </c>
      <c r="AE3180" s="94" t="e">
        <f aca="false" t="array" ref="AE3180:AK3180">_xlfn.torow(_xlfn.unique(_xlfn._xlws.filter(cat_table[Subsector],$E3180=cat_table[Sector],"")))</f>
        <v>#NAME?</v>
      </c>
      <c r="AF3180" s="94" t="e">
        <v>#NAME?</v>
      </c>
      <c r="AG3180" s="94" t="e">
        <v>#NAME?</v>
      </c>
      <c r="AH3180" s="94" t="e">
        <v>#NAME?</v>
      </c>
      <c r="AI3180" s="94" t="e">
        <v>#NAME?</v>
      </c>
      <c r="AJ3180" s="94" t="e">
        <v>#NAME?</v>
      </c>
      <c r="AK3180" s="94" t="e">
        <v>#NAME?</v>
      </c>
      <c r="AO3180" s="94" t="e">
        <f aca="false" t="array" ref="AO3180:AT3180">_xlfn.torow(_xlfn.unique(_xlfn._xlws.filter(cat_table[Sub-subsector],($E3180=cat_table[Sector])*($F3180=cat_table[Subsector]),"")))</f>
        <v>#NAME?</v>
      </c>
      <c r="AP3180" s="94" t="e">
        <v>#NAME?</v>
      </c>
      <c r="AQ3180" s="94" t="e">
        <v>#NAME?</v>
      </c>
      <c r="AR3180" s="94" t="e">
        <v>#NAME?</v>
      </c>
      <c r="AS3180" s="94" t="e">
        <v>#NAME?</v>
      </c>
      <c r="AT3180" s="94" t="e">
        <v>#NAME?</v>
      </c>
    </row>
    <row r="3181" customFormat="false" ht="15" hidden="false" customHeight="true" outlineLevel="0" collapsed="false">
      <c r="A3181" s="292" t="s">
        <v>13680</v>
      </c>
      <c r="B3181" s="20" t="str">
        <f aca="false">INDEX(Table2[], MATCH(L3181, Location_ID!$D$2:$D$648, 0), 1)</f>
        <v>b49b4fd2-3dc0-401c-93fb-e30373999fb6</v>
      </c>
      <c r="C3181" s="193" t="s">
        <v>13681</v>
      </c>
      <c r="D3181" s="273" t="s">
        <v>354</v>
      </c>
      <c r="E3181" s="193" t="s">
        <v>7134</v>
      </c>
      <c r="F3181" s="193" t="s">
        <v>7135</v>
      </c>
      <c r="G3181" s="193" t="s">
        <v>7591</v>
      </c>
      <c r="H3181" s="196"/>
      <c r="I3181" s="193" t="s">
        <v>13592</v>
      </c>
      <c r="J3181" s="193" t="s">
        <v>13593</v>
      </c>
      <c r="K3181" s="193" t="s">
        <v>7120</v>
      </c>
      <c r="L3181" s="193" t="s">
        <v>2956</v>
      </c>
      <c r="M3181" s="193" t="s">
        <v>7110</v>
      </c>
      <c r="N3181" s="193" t="s">
        <v>13594</v>
      </c>
      <c r="O3181" s="193" t="s">
        <v>13661</v>
      </c>
      <c r="P3181" s="219" t="n">
        <v>42248</v>
      </c>
      <c r="Q3181" s="219" t="n">
        <v>42308</v>
      </c>
      <c r="R3181" s="193"/>
      <c r="S3181" s="193" t="s">
        <v>7130</v>
      </c>
      <c r="T3181" s="193" t="n">
        <v>2.88438</v>
      </c>
      <c r="U3181" s="193" t="n">
        <v>2.08057</v>
      </c>
      <c r="V3181" s="193" t="n">
        <v>3.68823</v>
      </c>
      <c r="W3181" s="193" t="s">
        <v>13420</v>
      </c>
      <c r="X3181" s="196"/>
      <c r="Y3181" s="199"/>
      <c r="Z3181" s="199" t="n">
        <v>0</v>
      </c>
      <c r="AE3181" s="94" t="e">
        <f aca="false" t="array" ref="AE3181:AK3181">_xlfn.torow(_xlfn.unique(_xlfn._xlws.filter(cat_table[Subsector],$E3181=cat_table[Sector],"")))</f>
        <v>#NAME?</v>
      </c>
      <c r="AF3181" s="94" t="e">
        <v>#NAME?</v>
      </c>
      <c r="AG3181" s="94" t="e">
        <v>#NAME?</v>
      </c>
      <c r="AH3181" s="94" t="e">
        <v>#NAME?</v>
      </c>
      <c r="AI3181" s="94" t="e">
        <v>#NAME?</v>
      </c>
      <c r="AJ3181" s="94" t="e">
        <v>#NAME?</v>
      </c>
      <c r="AK3181" s="94" t="e">
        <v>#NAME?</v>
      </c>
      <c r="AO3181" s="94" t="e">
        <f aca="false" t="array" ref="AO3181:AT3181">_xlfn.torow(_xlfn.unique(_xlfn._xlws.filter(cat_table[Sub-subsector],($E3181=cat_table[Sector])*($F3181=cat_table[Subsector]),"")))</f>
        <v>#NAME?</v>
      </c>
      <c r="AP3181" s="94" t="e">
        <v>#NAME?</v>
      </c>
      <c r="AQ3181" s="94" t="e">
        <v>#NAME?</v>
      </c>
      <c r="AR3181" s="94" t="e">
        <v>#NAME?</v>
      </c>
      <c r="AS3181" s="94" t="e">
        <v>#NAME?</v>
      </c>
      <c r="AT3181" s="94" t="e">
        <v>#NAME?</v>
      </c>
    </row>
    <row r="3182" customFormat="false" ht="15" hidden="false" customHeight="true" outlineLevel="0" collapsed="false">
      <c r="A3182" s="292" t="s">
        <v>13682</v>
      </c>
      <c r="B3182" s="20" t="str">
        <f aca="false">INDEX(Table2[], MATCH(L3182, Location_ID!$D$2:$D$648, 0), 1)</f>
        <v>b49b4fd2-3dc0-401c-93fb-e30373999fb6</v>
      </c>
      <c r="C3182" s="193" t="s">
        <v>13683</v>
      </c>
      <c r="D3182" s="273" t="s">
        <v>354</v>
      </c>
      <c r="E3182" s="193" t="s">
        <v>7134</v>
      </c>
      <c r="F3182" s="193" t="s">
        <v>7135</v>
      </c>
      <c r="G3182" s="193" t="s">
        <v>7591</v>
      </c>
      <c r="H3182" s="196"/>
      <c r="I3182" s="193" t="s">
        <v>13592</v>
      </c>
      <c r="J3182" s="193" t="s">
        <v>13593</v>
      </c>
      <c r="K3182" s="193" t="s">
        <v>7120</v>
      </c>
      <c r="L3182" s="193" t="s">
        <v>2956</v>
      </c>
      <c r="M3182" s="193" t="s">
        <v>7110</v>
      </c>
      <c r="N3182" s="193" t="s">
        <v>13594</v>
      </c>
      <c r="O3182" s="193" t="s">
        <v>13661</v>
      </c>
      <c r="P3182" s="219" t="n">
        <v>42248</v>
      </c>
      <c r="Q3182" s="219" t="n">
        <v>42308</v>
      </c>
      <c r="R3182" s="193"/>
      <c r="S3182" s="193" t="s">
        <v>7130</v>
      </c>
      <c r="T3182" s="193" t="n">
        <v>1.32052</v>
      </c>
      <c r="U3182" s="193" t="n">
        <v>0.0416258</v>
      </c>
      <c r="V3182" s="193" t="n">
        <v>2.59945</v>
      </c>
      <c r="W3182" s="193" t="s">
        <v>13420</v>
      </c>
      <c r="X3182" s="196"/>
      <c r="Y3182" s="199"/>
      <c r="Z3182" s="199" t="n">
        <v>0</v>
      </c>
      <c r="AE3182" s="94" t="e">
        <f aca="false" t="array" ref="AE3182:AK3182">_xlfn.torow(_xlfn.unique(_xlfn._xlws.filter(cat_table[Subsector],$E3182=cat_table[Sector],"")))</f>
        <v>#NAME?</v>
      </c>
      <c r="AF3182" s="94" t="e">
        <v>#NAME?</v>
      </c>
      <c r="AG3182" s="94" t="e">
        <v>#NAME?</v>
      </c>
      <c r="AH3182" s="94" t="e">
        <v>#NAME?</v>
      </c>
      <c r="AI3182" s="94" t="e">
        <v>#NAME?</v>
      </c>
      <c r="AJ3182" s="94" t="e">
        <v>#NAME?</v>
      </c>
      <c r="AK3182" s="94" t="e">
        <v>#NAME?</v>
      </c>
      <c r="AO3182" s="94" t="e">
        <f aca="false" t="array" ref="AO3182:AT3182">_xlfn.torow(_xlfn.unique(_xlfn._xlws.filter(cat_table[Sub-subsector],($E3182=cat_table[Sector])*($F3182=cat_table[Subsector]),"")))</f>
        <v>#NAME?</v>
      </c>
      <c r="AP3182" s="94" t="e">
        <v>#NAME?</v>
      </c>
      <c r="AQ3182" s="94" t="e">
        <v>#NAME?</v>
      </c>
      <c r="AR3182" s="94" t="e">
        <v>#NAME?</v>
      </c>
      <c r="AS3182" s="94" t="e">
        <v>#NAME?</v>
      </c>
      <c r="AT3182" s="94" t="e">
        <v>#NAME?</v>
      </c>
    </row>
    <row r="3183" customFormat="false" ht="15" hidden="false" customHeight="true" outlineLevel="0" collapsed="false">
      <c r="A3183" s="292" t="s">
        <v>13684</v>
      </c>
      <c r="B3183" s="20" t="str">
        <f aca="false">INDEX(Table2[], MATCH(L3183, Location_ID!$D$2:$D$648, 0), 1)</f>
        <v>b49b4fd2-3dc0-401c-93fb-e30373999fb6</v>
      </c>
      <c r="C3183" s="193" t="s">
        <v>13685</v>
      </c>
      <c r="D3183" s="273" t="s">
        <v>354</v>
      </c>
      <c r="E3183" s="193" t="s">
        <v>7134</v>
      </c>
      <c r="F3183" s="193" t="s">
        <v>7135</v>
      </c>
      <c r="G3183" s="193" t="s">
        <v>7591</v>
      </c>
      <c r="H3183" s="196"/>
      <c r="I3183" s="193" t="s">
        <v>13592</v>
      </c>
      <c r="J3183" s="193" t="s">
        <v>13593</v>
      </c>
      <c r="K3183" s="193" t="s">
        <v>7120</v>
      </c>
      <c r="L3183" s="193" t="s">
        <v>2956</v>
      </c>
      <c r="M3183" s="193" t="s">
        <v>7110</v>
      </c>
      <c r="N3183" s="193" t="s">
        <v>13594</v>
      </c>
      <c r="O3183" s="193" t="s">
        <v>13661</v>
      </c>
      <c r="P3183" s="219" t="n">
        <v>42248</v>
      </c>
      <c r="Q3183" s="219" t="n">
        <v>42308</v>
      </c>
      <c r="R3183" s="193"/>
      <c r="S3183" s="193" t="s">
        <v>7130</v>
      </c>
      <c r="T3183" s="193" t="n">
        <v>0.886075</v>
      </c>
      <c r="U3183" s="193" t="n">
        <v>0.443074</v>
      </c>
      <c r="V3183" s="193" t="n">
        <v>1.32909</v>
      </c>
      <c r="W3183" s="193" t="s">
        <v>13420</v>
      </c>
      <c r="X3183" s="196"/>
      <c r="Y3183" s="199"/>
      <c r="Z3183" s="199" t="n">
        <v>0</v>
      </c>
      <c r="AE3183" s="94" t="e">
        <f aca="false" t="array" ref="AE3183:AK3183">_xlfn.torow(_xlfn.unique(_xlfn._xlws.filter(cat_table[Subsector],$E3183=cat_table[Sector],"")))</f>
        <v>#NAME?</v>
      </c>
      <c r="AF3183" s="94" t="e">
        <v>#NAME?</v>
      </c>
      <c r="AG3183" s="94" t="e">
        <v>#NAME?</v>
      </c>
      <c r="AH3183" s="94" t="e">
        <v>#NAME?</v>
      </c>
      <c r="AI3183" s="94" t="e">
        <v>#NAME?</v>
      </c>
      <c r="AJ3183" s="94" t="e">
        <v>#NAME?</v>
      </c>
      <c r="AK3183" s="94" t="e">
        <v>#NAME?</v>
      </c>
      <c r="AO3183" s="94" t="e">
        <f aca="false" t="array" ref="AO3183:AT3183">_xlfn.torow(_xlfn.unique(_xlfn._xlws.filter(cat_table[Sub-subsector],($E3183=cat_table[Sector])*($F3183=cat_table[Subsector]),"")))</f>
        <v>#NAME?</v>
      </c>
      <c r="AP3183" s="94" t="e">
        <v>#NAME?</v>
      </c>
      <c r="AQ3183" s="94" t="e">
        <v>#NAME?</v>
      </c>
      <c r="AR3183" s="94" t="e">
        <v>#NAME?</v>
      </c>
      <c r="AS3183" s="94" t="e">
        <v>#NAME?</v>
      </c>
      <c r="AT3183" s="94" t="e">
        <v>#NAME?</v>
      </c>
    </row>
    <row r="3184" customFormat="false" ht="15" hidden="false" customHeight="true" outlineLevel="0" collapsed="false">
      <c r="A3184" s="292" t="s">
        <v>13686</v>
      </c>
      <c r="B3184" s="20" t="str">
        <f aca="false">INDEX(Table2[], MATCH(L3184, Location_ID!$D$2:$D$648, 0), 1)</f>
        <v>b49b4fd2-3dc0-401c-93fb-e30373999fb6</v>
      </c>
      <c r="C3184" s="193" t="s">
        <v>13687</v>
      </c>
      <c r="D3184" s="273" t="s">
        <v>354</v>
      </c>
      <c r="E3184" s="193" t="s">
        <v>7134</v>
      </c>
      <c r="F3184" s="193" t="s">
        <v>7135</v>
      </c>
      <c r="G3184" s="193" t="s">
        <v>7591</v>
      </c>
      <c r="H3184" s="196"/>
      <c r="I3184" s="193" t="s">
        <v>13592</v>
      </c>
      <c r="J3184" s="193" t="s">
        <v>13593</v>
      </c>
      <c r="K3184" s="193" t="s">
        <v>7120</v>
      </c>
      <c r="L3184" s="193" t="s">
        <v>2956</v>
      </c>
      <c r="M3184" s="193" t="s">
        <v>7110</v>
      </c>
      <c r="N3184" s="193" t="s">
        <v>13594</v>
      </c>
      <c r="O3184" s="193" t="s">
        <v>13661</v>
      </c>
      <c r="P3184" s="219" t="n">
        <v>42248</v>
      </c>
      <c r="Q3184" s="219" t="n">
        <v>42308</v>
      </c>
      <c r="R3184" s="193"/>
      <c r="S3184" s="193" t="s">
        <v>7130</v>
      </c>
      <c r="T3184" s="193" t="n">
        <v>802.122</v>
      </c>
      <c r="U3184" s="193" t="n">
        <v>592.031</v>
      </c>
      <c r="V3184" s="193" t="n">
        <v>1012.23</v>
      </c>
      <c r="W3184" s="193" t="s">
        <v>13420</v>
      </c>
      <c r="X3184" s="196"/>
      <c r="Y3184" s="199"/>
      <c r="Z3184" s="199" t="n">
        <v>0</v>
      </c>
      <c r="AE3184" s="94" t="e">
        <f aca="false" t="array" ref="AE3184:AK3184">_xlfn.torow(_xlfn.unique(_xlfn._xlws.filter(cat_table[Subsector],$E3184=cat_table[Sector],"")))</f>
        <v>#NAME?</v>
      </c>
      <c r="AF3184" s="94" t="e">
        <v>#NAME?</v>
      </c>
      <c r="AG3184" s="94" t="e">
        <v>#NAME?</v>
      </c>
      <c r="AH3184" s="94" t="e">
        <v>#NAME?</v>
      </c>
      <c r="AI3184" s="94" t="e">
        <v>#NAME?</v>
      </c>
      <c r="AJ3184" s="94" t="e">
        <v>#NAME?</v>
      </c>
      <c r="AK3184" s="94" t="e">
        <v>#NAME?</v>
      </c>
      <c r="AO3184" s="94" t="e">
        <f aca="false" t="array" ref="AO3184:AT3184">_xlfn.torow(_xlfn.unique(_xlfn._xlws.filter(cat_table[Sub-subsector],($E3184=cat_table[Sector])*($F3184=cat_table[Subsector]),"")))</f>
        <v>#NAME?</v>
      </c>
      <c r="AP3184" s="94" t="e">
        <v>#NAME?</v>
      </c>
      <c r="AQ3184" s="94" t="e">
        <v>#NAME?</v>
      </c>
      <c r="AR3184" s="94" t="e">
        <v>#NAME?</v>
      </c>
      <c r="AS3184" s="94" t="e">
        <v>#NAME?</v>
      </c>
      <c r="AT3184" s="94" t="e">
        <v>#NAME?</v>
      </c>
    </row>
    <row r="3185" customFormat="false" ht="15" hidden="false" customHeight="true" outlineLevel="0" collapsed="false">
      <c r="A3185" s="292" t="s">
        <v>13688</v>
      </c>
      <c r="B3185" s="20" t="str">
        <f aca="false">INDEX(Table2[], MATCH(L3185, Location_ID!$D$2:$D$648, 0), 1)</f>
        <v>b49b4fd2-3dc0-401c-93fb-e30373999fb6</v>
      </c>
      <c r="C3185" s="193" t="s">
        <v>13689</v>
      </c>
      <c r="D3185" s="273" t="s">
        <v>354</v>
      </c>
      <c r="E3185" s="193" t="s">
        <v>7134</v>
      </c>
      <c r="F3185" s="193" t="s">
        <v>7135</v>
      </c>
      <c r="G3185" s="193" t="s">
        <v>7591</v>
      </c>
      <c r="H3185" s="196"/>
      <c r="I3185" s="193" t="s">
        <v>13592</v>
      </c>
      <c r="J3185" s="193" t="s">
        <v>13593</v>
      </c>
      <c r="K3185" s="193" t="s">
        <v>7120</v>
      </c>
      <c r="L3185" s="193" t="s">
        <v>2956</v>
      </c>
      <c r="M3185" s="193" t="s">
        <v>7110</v>
      </c>
      <c r="N3185" s="193" t="s">
        <v>13594</v>
      </c>
      <c r="O3185" s="193" t="s">
        <v>13598</v>
      </c>
      <c r="P3185" s="219" t="n">
        <v>42248</v>
      </c>
      <c r="Q3185" s="219" t="n">
        <v>42308</v>
      </c>
      <c r="R3185" s="193"/>
      <c r="S3185" s="193" t="s">
        <v>7130</v>
      </c>
      <c r="T3185" s="193" t="n">
        <v>10.5499</v>
      </c>
      <c r="U3185" s="193" t="n">
        <v>8.03778</v>
      </c>
      <c r="V3185" s="193" t="n">
        <v>13.0623</v>
      </c>
      <c r="W3185" s="193" t="s">
        <v>13420</v>
      </c>
      <c r="X3185" s="196"/>
      <c r="Y3185" s="199"/>
      <c r="Z3185" s="199" t="n">
        <v>0</v>
      </c>
      <c r="AE3185" s="94" t="e">
        <f aca="false" t="array" ref="AE3185:AK3185">_xlfn.torow(_xlfn.unique(_xlfn._xlws.filter(cat_table[Subsector],$E3185=cat_table[Sector],"")))</f>
        <v>#NAME?</v>
      </c>
      <c r="AF3185" s="94" t="e">
        <v>#NAME?</v>
      </c>
      <c r="AG3185" s="94" t="e">
        <v>#NAME?</v>
      </c>
      <c r="AH3185" s="94" t="e">
        <v>#NAME?</v>
      </c>
      <c r="AI3185" s="94" t="e">
        <v>#NAME?</v>
      </c>
      <c r="AJ3185" s="94" t="e">
        <v>#NAME?</v>
      </c>
      <c r="AK3185" s="94" t="e">
        <v>#NAME?</v>
      </c>
      <c r="AO3185" s="94" t="e">
        <f aca="false" t="array" ref="AO3185:AT3185">_xlfn.torow(_xlfn.unique(_xlfn._xlws.filter(cat_table[Sub-subsector],($E3185=cat_table[Sector])*($F3185=cat_table[Subsector]),"")))</f>
        <v>#NAME?</v>
      </c>
      <c r="AP3185" s="94" t="e">
        <v>#NAME?</v>
      </c>
      <c r="AQ3185" s="94" t="e">
        <v>#NAME?</v>
      </c>
      <c r="AR3185" s="94" t="e">
        <v>#NAME?</v>
      </c>
      <c r="AS3185" s="94" t="e">
        <v>#NAME?</v>
      </c>
      <c r="AT3185" s="94" t="e">
        <v>#NAME?</v>
      </c>
    </row>
    <row r="3186" customFormat="false" ht="15" hidden="false" customHeight="true" outlineLevel="0" collapsed="false">
      <c r="A3186" s="292" t="s">
        <v>13690</v>
      </c>
      <c r="B3186" s="20" t="str">
        <f aca="false">INDEX(Table2[], MATCH(L3186, Location_ID!$D$2:$D$648, 0), 1)</f>
        <v>b49b4fd2-3dc0-401c-93fb-e30373999fb6</v>
      </c>
      <c r="C3186" s="193" t="s">
        <v>13691</v>
      </c>
      <c r="D3186" s="273" t="s">
        <v>354</v>
      </c>
      <c r="E3186" s="193" t="s">
        <v>7134</v>
      </c>
      <c r="F3186" s="193" t="s">
        <v>7135</v>
      </c>
      <c r="G3186" s="193" t="s">
        <v>7591</v>
      </c>
      <c r="H3186" s="196"/>
      <c r="I3186" s="193" t="s">
        <v>13592</v>
      </c>
      <c r="J3186" s="193" t="s">
        <v>13593</v>
      </c>
      <c r="K3186" s="193" t="s">
        <v>7120</v>
      </c>
      <c r="L3186" s="193" t="s">
        <v>2956</v>
      </c>
      <c r="M3186" s="193" t="s">
        <v>7110</v>
      </c>
      <c r="N3186" s="193" t="s">
        <v>13594</v>
      </c>
      <c r="O3186" s="193" t="s">
        <v>13598</v>
      </c>
      <c r="P3186" s="219" t="n">
        <v>42248</v>
      </c>
      <c r="Q3186" s="219" t="n">
        <v>42308</v>
      </c>
      <c r="R3186" s="193"/>
      <c r="S3186" s="193" t="s">
        <v>7130</v>
      </c>
      <c r="T3186" s="193" t="n">
        <v>181.644</v>
      </c>
      <c r="U3186" s="193" t="n">
        <v>143.398</v>
      </c>
      <c r="V3186" s="193" t="n">
        <v>219.893</v>
      </c>
      <c r="W3186" s="193" t="s">
        <v>13420</v>
      </c>
      <c r="X3186" s="196"/>
      <c r="Y3186" s="199"/>
      <c r="Z3186" s="199" t="n">
        <v>0</v>
      </c>
      <c r="AE3186" s="94" t="e">
        <f aca="false" t="array" ref="AE3186:AK3186">_xlfn.torow(_xlfn.unique(_xlfn._xlws.filter(cat_table[Subsector],$E3186=cat_table[Sector],"")))</f>
        <v>#NAME?</v>
      </c>
      <c r="AF3186" s="94" t="e">
        <v>#NAME?</v>
      </c>
      <c r="AG3186" s="94" t="e">
        <v>#NAME?</v>
      </c>
      <c r="AH3186" s="94" t="e">
        <v>#NAME?</v>
      </c>
      <c r="AI3186" s="94" t="e">
        <v>#NAME?</v>
      </c>
      <c r="AJ3186" s="94" t="e">
        <v>#NAME?</v>
      </c>
      <c r="AK3186" s="94" t="e">
        <v>#NAME?</v>
      </c>
      <c r="AO3186" s="94" t="e">
        <f aca="false" t="array" ref="AO3186:AT3186">_xlfn.torow(_xlfn.unique(_xlfn._xlws.filter(cat_table[Sub-subsector],($E3186=cat_table[Sector])*($F3186=cat_table[Subsector]),"")))</f>
        <v>#NAME?</v>
      </c>
      <c r="AP3186" s="94" t="e">
        <v>#NAME?</v>
      </c>
      <c r="AQ3186" s="94" t="e">
        <v>#NAME?</v>
      </c>
      <c r="AR3186" s="94" t="e">
        <v>#NAME?</v>
      </c>
      <c r="AS3186" s="94" t="e">
        <v>#NAME?</v>
      </c>
      <c r="AT3186" s="94" t="e">
        <v>#NAME?</v>
      </c>
    </row>
    <row r="3187" customFormat="false" ht="15" hidden="false" customHeight="true" outlineLevel="0" collapsed="false">
      <c r="A3187" s="292" t="s">
        <v>13692</v>
      </c>
      <c r="B3187" s="20" t="str">
        <f aca="false">INDEX(Table2[], MATCH(L3187, Location_ID!$D$2:$D$648, 0), 1)</f>
        <v>b49b4fd2-3dc0-401c-93fb-e30373999fb6</v>
      </c>
      <c r="C3187" s="193" t="s">
        <v>13693</v>
      </c>
      <c r="D3187" s="273" t="s">
        <v>354</v>
      </c>
      <c r="E3187" s="193" t="s">
        <v>7134</v>
      </c>
      <c r="F3187" s="193" t="s">
        <v>7135</v>
      </c>
      <c r="G3187" s="193" t="s">
        <v>7591</v>
      </c>
      <c r="H3187" s="196"/>
      <c r="I3187" s="193" t="s">
        <v>13592</v>
      </c>
      <c r="J3187" s="193" t="s">
        <v>13593</v>
      </c>
      <c r="K3187" s="193" t="s">
        <v>7120</v>
      </c>
      <c r="L3187" s="193" t="s">
        <v>2956</v>
      </c>
      <c r="M3187" s="193" t="s">
        <v>7110</v>
      </c>
      <c r="N3187" s="193" t="s">
        <v>13594</v>
      </c>
      <c r="O3187" s="193" t="s">
        <v>13598</v>
      </c>
      <c r="P3187" s="219" t="n">
        <v>42248</v>
      </c>
      <c r="Q3187" s="219" t="n">
        <v>42308</v>
      </c>
      <c r="R3187" s="193"/>
      <c r="S3187" s="193" t="s">
        <v>7130</v>
      </c>
      <c r="T3187" s="193" t="n">
        <v>54.3249</v>
      </c>
      <c r="U3187" s="193" t="n">
        <v>47.1697</v>
      </c>
      <c r="V3187" s="193" t="n">
        <v>61.481</v>
      </c>
      <c r="W3187" s="193" t="s">
        <v>13420</v>
      </c>
      <c r="X3187" s="196"/>
      <c r="Y3187" s="199"/>
      <c r="Z3187" s="199" t="n">
        <v>0</v>
      </c>
      <c r="AE3187" s="94" t="e">
        <f aca="false" t="array" ref="AE3187:AK3187">_xlfn.torow(_xlfn.unique(_xlfn._xlws.filter(cat_table[Subsector],$E3187=cat_table[Sector],"")))</f>
        <v>#NAME?</v>
      </c>
      <c r="AF3187" s="94" t="e">
        <v>#NAME?</v>
      </c>
      <c r="AG3187" s="94" t="e">
        <v>#NAME?</v>
      </c>
      <c r="AH3187" s="94" t="e">
        <v>#NAME?</v>
      </c>
      <c r="AI3187" s="94" t="e">
        <v>#NAME?</v>
      </c>
      <c r="AJ3187" s="94" t="e">
        <v>#NAME?</v>
      </c>
      <c r="AK3187" s="94" t="e">
        <v>#NAME?</v>
      </c>
      <c r="AO3187" s="94" t="e">
        <f aca="false" t="array" ref="AO3187:AT3187">_xlfn.torow(_xlfn.unique(_xlfn._xlws.filter(cat_table[Sub-subsector],($E3187=cat_table[Sector])*($F3187=cat_table[Subsector]),"")))</f>
        <v>#NAME?</v>
      </c>
      <c r="AP3187" s="94" t="e">
        <v>#NAME?</v>
      </c>
      <c r="AQ3187" s="94" t="e">
        <v>#NAME?</v>
      </c>
      <c r="AR3187" s="94" t="e">
        <v>#NAME?</v>
      </c>
      <c r="AS3187" s="94" t="e">
        <v>#NAME?</v>
      </c>
      <c r="AT3187" s="94" t="e">
        <v>#NAME?</v>
      </c>
    </row>
    <row r="3188" customFormat="false" ht="15" hidden="false" customHeight="true" outlineLevel="0" collapsed="false">
      <c r="A3188" s="292" t="s">
        <v>13694</v>
      </c>
      <c r="B3188" s="20" t="str">
        <f aca="false">INDEX(Table2[], MATCH(L3188, Location_ID!$D$2:$D$648, 0), 1)</f>
        <v>cbe54ae3-1c26-4070-bd85-8317a46023b0</v>
      </c>
      <c r="C3188" s="193" t="s">
        <v>13695</v>
      </c>
      <c r="D3188" s="273" t="s">
        <v>354</v>
      </c>
      <c r="E3188" s="193" t="s">
        <v>7134</v>
      </c>
      <c r="F3188" s="193" t="s">
        <v>7135</v>
      </c>
      <c r="G3188" s="193" t="s">
        <v>7591</v>
      </c>
      <c r="H3188" s="196"/>
      <c r="I3188" s="193" t="s">
        <v>13592</v>
      </c>
      <c r="J3188" s="193" t="s">
        <v>13696</v>
      </c>
      <c r="K3188" s="193" t="s">
        <v>7120</v>
      </c>
      <c r="L3188" s="193" t="s">
        <v>2958</v>
      </c>
      <c r="M3188" s="193" t="s">
        <v>7110</v>
      </c>
      <c r="N3188" s="193" t="s">
        <v>13594</v>
      </c>
      <c r="O3188" s="193" t="s">
        <v>13598</v>
      </c>
      <c r="P3188" s="219" t="n">
        <v>42248</v>
      </c>
      <c r="Q3188" s="219" t="n">
        <v>42308</v>
      </c>
      <c r="R3188" s="193"/>
      <c r="S3188" s="193" t="s">
        <v>7130</v>
      </c>
      <c r="T3188" s="193" t="n">
        <v>11.548</v>
      </c>
      <c r="U3188" s="193" t="n">
        <v>8.1816</v>
      </c>
      <c r="V3188" s="193" t="n">
        <v>16.1208</v>
      </c>
      <c r="W3188" s="193" t="s">
        <v>13420</v>
      </c>
      <c r="X3188" s="196"/>
      <c r="Y3188" s="199"/>
      <c r="Z3188" s="199" t="n">
        <v>0</v>
      </c>
      <c r="AE3188" s="94" t="e">
        <f aca="false" t="array" ref="AE3188:AK3188">_xlfn.torow(_xlfn.unique(_xlfn._xlws.filter(cat_table[Subsector],$E3188=cat_table[Sector],"")))</f>
        <v>#NAME?</v>
      </c>
      <c r="AF3188" s="94" t="e">
        <v>#NAME?</v>
      </c>
      <c r="AG3188" s="94" t="e">
        <v>#NAME?</v>
      </c>
      <c r="AH3188" s="94" t="e">
        <v>#NAME?</v>
      </c>
      <c r="AI3188" s="94" t="e">
        <v>#NAME?</v>
      </c>
      <c r="AJ3188" s="94" t="e">
        <v>#NAME?</v>
      </c>
      <c r="AK3188" s="94" t="e">
        <v>#NAME?</v>
      </c>
      <c r="AO3188" s="94" t="e">
        <f aca="false" t="array" ref="AO3188:AT3188">_xlfn.torow(_xlfn.unique(_xlfn._xlws.filter(cat_table[Sub-subsector],($E3188=cat_table[Sector])*($F3188=cat_table[Subsector]),"")))</f>
        <v>#NAME?</v>
      </c>
      <c r="AP3188" s="94" t="e">
        <v>#NAME?</v>
      </c>
      <c r="AQ3188" s="94" t="e">
        <v>#NAME?</v>
      </c>
      <c r="AR3188" s="94" t="e">
        <v>#NAME?</v>
      </c>
      <c r="AS3188" s="94" t="e">
        <v>#NAME?</v>
      </c>
      <c r="AT3188" s="94" t="e">
        <v>#NAME?</v>
      </c>
    </row>
    <row r="3189" customFormat="false" ht="15" hidden="false" customHeight="true" outlineLevel="0" collapsed="false">
      <c r="A3189" s="292" t="s">
        <v>13697</v>
      </c>
      <c r="B3189" s="20" t="str">
        <f aca="false">INDEX(Table2[], MATCH(L3189, Location_ID!$D$2:$D$648, 0), 1)</f>
        <v>cbe54ae3-1c26-4070-bd85-8317a46023b0</v>
      </c>
      <c r="C3189" s="193" t="s">
        <v>13698</v>
      </c>
      <c r="D3189" s="273" t="s">
        <v>354</v>
      </c>
      <c r="E3189" s="193" t="s">
        <v>7134</v>
      </c>
      <c r="F3189" s="193" t="s">
        <v>7135</v>
      </c>
      <c r="G3189" s="193" t="s">
        <v>7591</v>
      </c>
      <c r="H3189" s="196"/>
      <c r="I3189" s="193" t="s">
        <v>13592</v>
      </c>
      <c r="J3189" s="193" t="s">
        <v>13696</v>
      </c>
      <c r="K3189" s="193" t="s">
        <v>7120</v>
      </c>
      <c r="L3189" s="193" t="s">
        <v>2958</v>
      </c>
      <c r="M3189" s="193" t="s">
        <v>7110</v>
      </c>
      <c r="N3189" s="193" t="s">
        <v>13594</v>
      </c>
      <c r="O3189" s="193" t="s">
        <v>13598</v>
      </c>
      <c r="P3189" s="219" t="n">
        <v>42248</v>
      </c>
      <c r="Q3189" s="219" t="n">
        <v>42308</v>
      </c>
      <c r="R3189" s="193"/>
      <c r="S3189" s="193" t="s">
        <v>7130</v>
      </c>
      <c r="T3189" s="193" t="n">
        <v>5.735</v>
      </c>
      <c r="U3189" s="193" t="n">
        <v>0.569044</v>
      </c>
      <c r="V3189" s="193" t="n">
        <v>10.9019</v>
      </c>
      <c r="W3189" s="193" t="s">
        <v>13420</v>
      </c>
      <c r="X3189" s="196"/>
      <c r="Y3189" s="199"/>
      <c r="Z3189" s="199" t="n">
        <v>0</v>
      </c>
      <c r="AE3189" s="94" t="e">
        <f aca="false" t="array" ref="AE3189:AK3189">_xlfn.torow(_xlfn.unique(_xlfn._xlws.filter(cat_table[Subsector],$E3189=cat_table[Sector],"")))</f>
        <v>#NAME?</v>
      </c>
      <c r="AF3189" s="94" t="e">
        <v>#NAME?</v>
      </c>
      <c r="AG3189" s="94" t="e">
        <v>#NAME?</v>
      </c>
      <c r="AH3189" s="94" t="e">
        <v>#NAME?</v>
      </c>
      <c r="AI3189" s="94" t="e">
        <v>#NAME?</v>
      </c>
      <c r="AJ3189" s="94" t="e">
        <v>#NAME?</v>
      </c>
      <c r="AK3189" s="94" t="e">
        <v>#NAME?</v>
      </c>
      <c r="AO3189" s="94" t="e">
        <f aca="false" t="array" ref="AO3189:AT3189">_xlfn.torow(_xlfn.unique(_xlfn._xlws.filter(cat_table[Sub-subsector],($E3189=cat_table[Sector])*($F3189=cat_table[Subsector]),"")))</f>
        <v>#NAME?</v>
      </c>
      <c r="AP3189" s="94" t="e">
        <v>#NAME?</v>
      </c>
      <c r="AQ3189" s="94" t="e">
        <v>#NAME?</v>
      </c>
      <c r="AR3189" s="94" t="e">
        <v>#NAME?</v>
      </c>
      <c r="AS3189" s="94" t="e">
        <v>#NAME?</v>
      </c>
      <c r="AT3189" s="94" t="e">
        <v>#NAME?</v>
      </c>
    </row>
    <row r="3190" customFormat="false" ht="15" hidden="false" customHeight="true" outlineLevel="0" collapsed="false">
      <c r="A3190" s="292" t="s">
        <v>13699</v>
      </c>
      <c r="B3190" s="20" t="str">
        <f aca="false">INDEX(Table2[], MATCH(L3190, Location_ID!$D$2:$D$648, 0), 1)</f>
        <v>cbe54ae3-1c26-4070-bd85-8317a46023b0</v>
      </c>
      <c r="C3190" s="193" t="s">
        <v>13700</v>
      </c>
      <c r="D3190" s="273" t="s">
        <v>354</v>
      </c>
      <c r="E3190" s="193" t="s">
        <v>7134</v>
      </c>
      <c r="F3190" s="193" t="s">
        <v>7135</v>
      </c>
      <c r="G3190" s="193" t="s">
        <v>7591</v>
      </c>
      <c r="H3190" s="196"/>
      <c r="I3190" s="193" t="s">
        <v>13592</v>
      </c>
      <c r="J3190" s="193" t="s">
        <v>13696</v>
      </c>
      <c r="K3190" s="193" t="s">
        <v>7120</v>
      </c>
      <c r="L3190" s="193" t="s">
        <v>2958</v>
      </c>
      <c r="M3190" s="193" t="s">
        <v>7110</v>
      </c>
      <c r="N3190" s="193" t="s">
        <v>13594</v>
      </c>
      <c r="O3190" s="193" t="s">
        <v>13598</v>
      </c>
      <c r="P3190" s="219" t="n">
        <v>42248</v>
      </c>
      <c r="Q3190" s="219" t="n">
        <v>42308</v>
      </c>
      <c r="R3190" s="193"/>
      <c r="S3190" s="193" t="s">
        <v>7130</v>
      </c>
      <c r="T3190" s="193" t="n">
        <v>5.743</v>
      </c>
      <c r="U3190" s="193" t="n">
        <v>2.82123</v>
      </c>
      <c r="V3190" s="193" t="n">
        <v>10.696</v>
      </c>
      <c r="W3190" s="193" t="s">
        <v>13420</v>
      </c>
      <c r="X3190" s="196"/>
      <c r="Y3190" s="199"/>
      <c r="Z3190" s="199" t="n">
        <v>0</v>
      </c>
      <c r="AE3190" s="94" t="e">
        <f aca="false" t="array" ref="AE3190:AK3190">_xlfn.torow(_xlfn.unique(_xlfn._xlws.filter(cat_table[Subsector],$E3190=cat_table[Sector],"")))</f>
        <v>#NAME?</v>
      </c>
      <c r="AF3190" s="94" t="e">
        <v>#NAME?</v>
      </c>
      <c r="AG3190" s="94" t="e">
        <v>#NAME?</v>
      </c>
      <c r="AH3190" s="94" t="e">
        <v>#NAME?</v>
      </c>
      <c r="AI3190" s="94" t="e">
        <v>#NAME?</v>
      </c>
      <c r="AJ3190" s="94" t="e">
        <v>#NAME?</v>
      </c>
      <c r="AK3190" s="94" t="e">
        <v>#NAME?</v>
      </c>
      <c r="AO3190" s="94" t="e">
        <f aca="false" t="array" ref="AO3190:AT3190">_xlfn.torow(_xlfn.unique(_xlfn._xlws.filter(cat_table[Sub-subsector],($E3190=cat_table[Sector])*($F3190=cat_table[Subsector]),"")))</f>
        <v>#NAME?</v>
      </c>
      <c r="AP3190" s="94" t="e">
        <v>#NAME?</v>
      </c>
      <c r="AQ3190" s="94" t="e">
        <v>#NAME?</v>
      </c>
      <c r="AR3190" s="94" t="e">
        <v>#NAME?</v>
      </c>
      <c r="AS3190" s="94" t="e">
        <v>#NAME?</v>
      </c>
      <c r="AT3190" s="94" t="e">
        <v>#NAME?</v>
      </c>
    </row>
    <row r="3191" customFormat="false" ht="15" hidden="false" customHeight="true" outlineLevel="0" collapsed="false">
      <c r="A3191" s="292" t="s">
        <v>13701</v>
      </c>
      <c r="B3191" s="20" t="str">
        <f aca="false">INDEX(Table2[], MATCH(L3191, Location_ID!$D$2:$D$648, 0), 1)</f>
        <v>cbe54ae3-1c26-4070-bd85-8317a46023b0</v>
      </c>
      <c r="C3191" s="193" t="s">
        <v>13702</v>
      </c>
      <c r="D3191" s="273" t="s">
        <v>354</v>
      </c>
      <c r="E3191" s="193" t="s">
        <v>7134</v>
      </c>
      <c r="F3191" s="193" t="s">
        <v>7135</v>
      </c>
      <c r="G3191" s="193" t="s">
        <v>7591</v>
      </c>
      <c r="H3191" s="196"/>
      <c r="I3191" s="193" t="s">
        <v>13592</v>
      </c>
      <c r="J3191" s="193" t="s">
        <v>13696</v>
      </c>
      <c r="K3191" s="193" t="s">
        <v>7120</v>
      </c>
      <c r="L3191" s="193" t="s">
        <v>2958</v>
      </c>
      <c r="M3191" s="193" t="s">
        <v>7110</v>
      </c>
      <c r="N3191" s="193" t="s">
        <v>13703</v>
      </c>
      <c r="O3191" s="193" t="s">
        <v>13598</v>
      </c>
      <c r="P3191" s="219" t="n">
        <v>42248</v>
      </c>
      <c r="Q3191" s="219" t="n">
        <v>42308</v>
      </c>
      <c r="R3191" s="193"/>
      <c r="S3191" s="193" t="s">
        <v>7130</v>
      </c>
      <c r="T3191" s="193" t="n">
        <v>1.365</v>
      </c>
      <c r="U3191" s="193" t="n">
        <v>0.967172</v>
      </c>
      <c r="V3191" s="193" t="n">
        <v>1.90569</v>
      </c>
      <c r="W3191" s="193" t="s">
        <v>13420</v>
      </c>
      <c r="X3191" s="196"/>
      <c r="Y3191" s="199"/>
      <c r="Z3191" s="199" t="n">
        <v>0</v>
      </c>
      <c r="AE3191" s="94" t="e">
        <f aca="false" t="array" ref="AE3191:AK3191">_xlfn.torow(_xlfn.unique(_xlfn._xlws.filter(cat_table[Subsector],$E3191=cat_table[Sector],"")))</f>
        <v>#NAME?</v>
      </c>
      <c r="AF3191" s="94" t="e">
        <v>#NAME?</v>
      </c>
      <c r="AG3191" s="94" t="e">
        <v>#NAME?</v>
      </c>
      <c r="AH3191" s="94" t="e">
        <v>#NAME?</v>
      </c>
      <c r="AI3191" s="94" t="e">
        <v>#NAME?</v>
      </c>
      <c r="AJ3191" s="94" t="e">
        <v>#NAME?</v>
      </c>
      <c r="AK3191" s="94" t="e">
        <v>#NAME?</v>
      </c>
      <c r="AO3191" s="94" t="e">
        <f aca="false" t="array" ref="AO3191:AT3191">_xlfn.torow(_xlfn.unique(_xlfn._xlws.filter(cat_table[Sub-subsector],($E3191=cat_table[Sector])*($F3191=cat_table[Subsector]),"")))</f>
        <v>#NAME?</v>
      </c>
      <c r="AP3191" s="94" t="e">
        <v>#NAME?</v>
      </c>
      <c r="AQ3191" s="94" t="e">
        <v>#NAME?</v>
      </c>
      <c r="AR3191" s="94" t="e">
        <v>#NAME?</v>
      </c>
      <c r="AS3191" s="94" t="e">
        <v>#NAME?</v>
      </c>
      <c r="AT3191" s="94" t="e">
        <v>#NAME?</v>
      </c>
    </row>
    <row r="3192" customFormat="false" ht="15" hidden="false" customHeight="true" outlineLevel="0" collapsed="false">
      <c r="A3192" s="292" t="s">
        <v>13704</v>
      </c>
      <c r="B3192" s="20" t="str">
        <f aca="false">INDEX(Table2[], MATCH(L3192, Location_ID!$D$2:$D$648, 0), 1)</f>
        <v>cbe54ae3-1c26-4070-bd85-8317a46023b0</v>
      </c>
      <c r="C3192" s="193" t="s">
        <v>13705</v>
      </c>
      <c r="D3192" s="273" t="s">
        <v>354</v>
      </c>
      <c r="E3192" s="193" t="s">
        <v>7134</v>
      </c>
      <c r="F3192" s="193" t="s">
        <v>7135</v>
      </c>
      <c r="G3192" s="193" t="s">
        <v>7591</v>
      </c>
      <c r="H3192" s="196"/>
      <c r="I3192" s="193" t="s">
        <v>13592</v>
      </c>
      <c r="J3192" s="193" t="s">
        <v>13696</v>
      </c>
      <c r="K3192" s="193" t="s">
        <v>7120</v>
      </c>
      <c r="L3192" s="193" t="s">
        <v>2958</v>
      </c>
      <c r="M3192" s="193" t="s">
        <v>7110</v>
      </c>
      <c r="N3192" s="193" t="s">
        <v>13706</v>
      </c>
      <c r="O3192" s="193" t="s">
        <v>13598</v>
      </c>
      <c r="P3192" s="219" t="n">
        <v>42248</v>
      </c>
      <c r="Q3192" s="219" t="n">
        <v>42308</v>
      </c>
      <c r="R3192" s="193"/>
      <c r="S3192" s="193" t="s">
        <v>7130</v>
      </c>
      <c r="T3192" s="193" t="n">
        <v>25.072</v>
      </c>
      <c r="U3192" s="193" t="n">
        <v>5.48826</v>
      </c>
      <c r="V3192" s="193" t="n">
        <v>44.6558</v>
      </c>
      <c r="W3192" s="193" t="s">
        <v>13420</v>
      </c>
      <c r="X3192" s="196"/>
      <c r="Y3192" s="199"/>
      <c r="Z3192" s="199" t="n">
        <v>0</v>
      </c>
      <c r="AE3192" s="94" t="e">
        <f aca="false" t="array" ref="AE3192:AK3192">_xlfn.torow(_xlfn.unique(_xlfn._xlws.filter(cat_table[Subsector],$E3192=cat_table[Sector],"")))</f>
        <v>#NAME?</v>
      </c>
      <c r="AF3192" s="94" t="e">
        <v>#NAME?</v>
      </c>
      <c r="AG3192" s="94" t="e">
        <v>#NAME?</v>
      </c>
      <c r="AH3192" s="94" t="e">
        <v>#NAME?</v>
      </c>
      <c r="AI3192" s="94" t="e">
        <v>#NAME?</v>
      </c>
      <c r="AJ3192" s="94" t="e">
        <v>#NAME?</v>
      </c>
      <c r="AK3192" s="94" t="e">
        <v>#NAME?</v>
      </c>
      <c r="AO3192" s="94" t="e">
        <f aca="false" t="array" ref="AO3192:AT3192">_xlfn.torow(_xlfn.unique(_xlfn._xlws.filter(cat_table[Sub-subsector],($E3192=cat_table[Sector])*($F3192=cat_table[Subsector]),"")))</f>
        <v>#NAME?</v>
      </c>
      <c r="AP3192" s="94" t="e">
        <v>#NAME?</v>
      </c>
      <c r="AQ3192" s="94" t="e">
        <v>#NAME?</v>
      </c>
      <c r="AR3192" s="94" t="e">
        <v>#NAME?</v>
      </c>
      <c r="AS3192" s="94" t="e">
        <v>#NAME?</v>
      </c>
      <c r="AT3192" s="94" t="e">
        <v>#NAME?</v>
      </c>
    </row>
    <row r="3193" customFormat="false" ht="15" hidden="false" customHeight="true" outlineLevel="0" collapsed="false">
      <c r="A3193" s="292" t="s">
        <v>13707</v>
      </c>
      <c r="B3193" s="20" t="str">
        <f aca="false">INDEX(Table2[], MATCH(L3193, Location_ID!$D$2:$D$648, 0), 1)</f>
        <v>cbe54ae3-1c26-4070-bd85-8317a46023b0</v>
      </c>
      <c r="C3193" s="193" t="s">
        <v>13708</v>
      </c>
      <c r="D3193" s="273" t="s">
        <v>354</v>
      </c>
      <c r="E3193" s="193" t="s">
        <v>7134</v>
      </c>
      <c r="F3193" s="193" t="s">
        <v>7135</v>
      </c>
      <c r="G3193" s="193" t="s">
        <v>7591</v>
      </c>
      <c r="H3193" s="196"/>
      <c r="I3193" s="193" t="s">
        <v>13592</v>
      </c>
      <c r="J3193" s="193" t="s">
        <v>13696</v>
      </c>
      <c r="K3193" s="193" t="s">
        <v>7120</v>
      </c>
      <c r="L3193" s="193" t="s">
        <v>2958</v>
      </c>
      <c r="M3193" s="193" t="s">
        <v>7110</v>
      </c>
      <c r="N3193" s="193" t="s">
        <v>13709</v>
      </c>
      <c r="O3193" s="193" t="s">
        <v>13598</v>
      </c>
      <c r="P3193" s="219" t="n">
        <v>42248</v>
      </c>
      <c r="Q3193" s="219" t="n">
        <v>42308</v>
      </c>
      <c r="R3193" s="193"/>
      <c r="S3193" s="193" t="s">
        <v>7130</v>
      </c>
      <c r="T3193" s="193" t="n">
        <v>12.819</v>
      </c>
      <c r="U3193" s="193" t="n">
        <v>9.08271</v>
      </c>
      <c r="V3193" s="193" t="n">
        <v>17.8964</v>
      </c>
      <c r="W3193" s="193" t="s">
        <v>13420</v>
      </c>
      <c r="X3193" s="196"/>
      <c r="Y3193" s="199"/>
      <c r="Z3193" s="199" t="n">
        <v>0</v>
      </c>
      <c r="AE3193" s="94" t="e">
        <f aca="false" t="array" ref="AE3193:AK3193">_xlfn.torow(_xlfn.unique(_xlfn._xlws.filter(cat_table[Subsector],$E3193=cat_table[Sector],"")))</f>
        <v>#NAME?</v>
      </c>
      <c r="AF3193" s="94" t="e">
        <v>#NAME?</v>
      </c>
      <c r="AG3193" s="94" t="e">
        <v>#NAME?</v>
      </c>
      <c r="AH3193" s="94" t="e">
        <v>#NAME?</v>
      </c>
      <c r="AI3193" s="94" t="e">
        <v>#NAME?</v>
      </c>
      <c r="AJ3193" s="94" t="e">
        <v>#NAME?</v>
      </c>
      <c r="AK3193" s="94" t="e">
        <v>#NAME?</v>
      </c>
      <c r="AO3193" s="94" t="e">
        <f aca="false" t="array" ref="AO3193:AT3193">_xlfn.torow(_xlfn.unique(_xlfn._xlws.filter(cat_table[Sub-subsector],($E3193=cat_table[Sector])*($F3193=cat_table[Subsector]),"")))</f>
        <v>#NAME?</v>
      </c>
      <c r="AP3193" s="94" t="e">
        <v>#NAME?</v>
      </c>
      <c r="AQ3193" s="94" t="e">
        <v>#NAME?</v>
      </c>
      <c r="AR3193" s="94" t="e">
        <v>#NAME?</v>
      </c>
      <c r="AS3193" s="94" t="e">
        <v>#NAME?</v>
      </c>
      <c r="AT3193" s="94" t="e">
        <v>#NAME?</v>
      </c>
    </row>
    <row r="3194" customFormat="false" ht="15" hidden="false" customHeight="true" outlineLevel="0" collapsed="false">
      <c r="A3194" s="292" t="s">
        <v>13710</v>
      </c>
      <c r="B3194" s="20" t="str">
        <f aca="false">INDEX(Table2[], MATCH(L3194, Location_ID!$D$2:$D$648, 0), 1)</f>
        <v>cbe54ae3-1c26-4070-bd85-8317a46023b0</v>
      </c>
      <c r="C3194" s="193" t="s">
        <v>13711</v>
      </c>
      <c r="D3194" s="273" t="s">
        <v>354</v>
      </c>
      <c r="E3194" s="193" t="s">
        <v>7134</v>
      </c>
      <c r="F3194" s="193" t="s">
        <v>7135</v>
      </c>
      <c r="G3194" s="193" t="s">
        <v>7591</v>
      </c>
      <c r="H3194" s="196"/>
      <c r="I3194" s="193" t="s">
        <v>13592</v>
      </c>
      <c r="J3194" s="193" t="s">
        <v>13696</v>
      </c>
      <c r="K3194" s="193" t="s">
        <v>7120</v>
      </c>
      <c r="L3194" s="193" t="s">
        <v>2958</v>
      </c>
      <c r="M3194" s="193" t="s">
        <v>7110</v>
      </c>
      <c r="N3194" s="193" t="s">
        <v>13712</v>
      </c>
      <c r="O3194" s="193" t="s">
        <v>13713</v>
      </c>
      <c r="P3194" s="219" t="n">
        <v>42248</v>
      </c>
      <c r="Q3194" s="219" t="n">
        <v>42308</v>
      </c>
      <c r="R3194" s="193"/>
      <c r="S3194" s="193" t="s">
        <v>7130</v>
      </c>
      <c r="T3194" s="193" t="n">
        <v>101.889</v>
      </c>
      <c r="U3194" s="193" t="n">
        <v>38.5836</v>
      </c>
      <c r="V3194" s="193" t="n">
        <v>165.195</v>
      </c>
      <c r="W3194" s="193" t="s">
        <v>13420</v>
      </c>
      <c r="X3194" s="196"/>
      <c r="Y3194" s="199"/>
      <c r="Z3194" s="199" t="n">
        <v>0</v>
      </c>
      <c r="AE3194" s="94" t="e">
        <f aca="false" t="array" ref="AE3194:AK3194">_xlfn.torow(_xlfn.unique(_xlfn._xlws.filter(cat_table[Subsector],$E3194=cat_table[Sector],"")))</f>
        <v>#NAME?</v>
      </c>
      <c r="AF3194" s="94" t="e">
        <v>#NAME?</v>
      </c>
      <c r="AG3194" s="94" t="e">
        <v>#NAME?</v>
      </c>
      <c r="AH3194" s="94" t="e">
        <v>#NAME?</v>
      </c>
      <c r="AI3194" s="94" t="e">
        <v>#NAME?</v>
      </c>
      <c r="AJ3194" s="94" t="e">
        <v>#NAME?</v>
      </c>
      <c r="AK3194" s="94" t="e">
        <v>#NAME?</v>
      </c>
      <c r="AO3194" s="94" t="e">
        <f aca="false" t="array" ref="AO3194:AT3194">_xlfn.torow(_xlfn.unique(_xlfn._xlws.filter(cat_table[Sub-subsector],($E3194=cat_table[Sector])*($F3194=cat_table[Subsector]),"")))</f>
        <v>#NAME?</v>
      </c>
      <c r="AP3194" s="94" t="e">
        <v>#NAME?</v>
      </c>
      <c r="AQ3194" s="94" t="e">
        <v>#NAME?</v>
      </c>
      <c r="AR3194" s="94" t="e">
        <v>#NAME?</v>
      </c>
      <c r="AS3194" s="94" t="e">
        <v>#NAME?</v>
      </c>
      <c r="AT3194" s="94" t="e">
        <v>#NAME?</v>
      </c>
    </row>
    <row r="3195" customFormat="false" ht="15" hidden="false" customHeight="true" outlineLevel="0" collapsed="false">
      <c r="A3195" s="292" t="s">
        <v>13714</v>
      </c>
      <c r="B3195" s="20" t="str">
        <f aca="false">INDEX(Table2[], MATCH(L3195, Location_ID!$D$2:$D$648, 0), 1)</f>
        <v>cbe54ae3-1c26-4070-bd85-8317a46023b0</v>
      </c>
      <c r="C3195" s="193" t="s">
        <v>13715</v>
      </c>
      <c r="D3195" s="273" t="s">
        <v>354</v>
      </c>
      <c r="E3195" s="193" t="s">
        <v>7134</v>
      </c>
      <c r="F3195" s="193" t="s">
        <v>7135</v>
      </c>
      <c r="G3195" s="193" t="s">
        <v>7591</v>
      </c>
      <c r="H3195" s="196"/>
      <c r="I3195" s="193" t="s">
        <v>13592</v>
      </c>
      <c r="J3195" s="193" t="s">
        <v>13696</v>
      </c>
      <c r="K3195" s="193" t="s">
        <v>7120</v>
      </c>
      <c r="L3195" s="193" t="s">
        <v>2958</v>
      </c>
      <c r="M3195" s="193" t="s">
        <v>7110</v>
      </c>
      <c r="N3195" s="193" t="s">
        <v>13716</v>
      </c>
      <c r="O3195" s="193" t="s">
        <v>13598</v>
      </c>
      <c r="P3195" s="219" t="n">
        <v>42248</v>
      </c>
      <c r="Q3195" s="219" t="n">
        <v>42308</v>
      </c>
      <c r="R3195" s="193"/>
      <c r="S3195" s="193" t="s">
        <v>7130</v>
      </c>
      <c r="T3195" s="193" t="n">
        <v>44.1</v>
      </c>
      <c r="U3195" s="193" t="n">
        <v>11.6009</v>
      </c>
      <c r="V3195" s="193" t="n">
        <v>76.5982</v>
      </c>
      <c r="W3195" s="193" t="s">
        <v>13420</v>
      </c>
      <c r="X3195" s="196"/>
      <c r="Y3195" s="199"/>
      <c r="Z3195" s="199" t="n">
        <v>0</v>
      </c>
      <c r="AE3195" s="94" t="e">
        <f aca="false" t="array" ref="AE3195:AK3195">_xlfn.torow(_xlfn.unique(_xlfn._xlws.filter(cat_table[Subsector],$E3195=cat_table[Sector],"")))</f>
        <v>#NAME?</v>
      </c>
      <c r="AF3195" s="94" t="e">
        <v>#NAME?</v>
      </c>
      <c r="AG3195" s="94" t="e">
        <v>#NAME?</v>
      </c>
      <c r="AH3195" s="94" t="e">
        <v>#NAME?</v>
      </c>
      <c r="AI3195" s="94" t="e">
        <v>#NAME?</v>
      </c>
      <c r="AJ3195" s="94" t="e">
        <v>#NAME?</v>
      </c>
      <c r="AK3195" s="94" t="e">
        <v>#NAME?</v>
      </c>
      <c r="AO3195" s="94" t="e">
        <f aca="false" t="array" ref="AO3195:AT3195">_xlfn.torow(_xlfn.unique(_xlfn._xlws.filter(cat_table[Sub-subsector],($E3195=cat_table[Sector])*($F3195=cat_table[Subsector]),"")))</f>
        <v>#NAME?</v>
      </c>
      <c r="AP3195" s="94" t="e">
        <v>#NAME?</v>
      </c>
      <c r="AQ3195" s="94" t="e">
        <v>#NAME?</v>
      </c>
      <c r="AR3195" s="94" t="e">
        <v>#NAME?</v>
      </c>
      <c r="AS3195" s="94" t="e">
        <v>#NAME?</v>
      </c>
      <c r="AT3195" s="94" t="e">
        <v>#NAME?</v>
      </c>
    </row>
    <row r="3196" customFormat="false" ht="15" hidden="false" customHeight="true" outlineLevel="0" collapsed="false">
      <c r="A3196" s="292" t="s">
        <v>13717</v>
      </c>
      <c r="B3196" s="20" t="str">
        <f aca="false">INDEX(Table2[], MATCH(L3196, Location_ID!$D$2:$D$648, 0), 1)</f>
        <v>cbe54ae3-1c26-4070-bd85-8317a46023b0</v>
      </c>
      <c r="C3196" s="193" t="s">
        <v>13718</v>
      </c>
      <c r="D3196" s="273" t="s">
        <v>354</v>
      </c>
      <c r="E3196" s="193" t="s">
        <v>7134</v>
      </c>
      <c r="F3196" s="193" t="s">
        <v>7135</v>
      </c>
      <c r="G3196" s="193" t="s">
        <v>7591</v>
      </c>
      <c r="H3196" s="196"/>
      <c r="I3196" s="193" t="s">
        <v>13592</v>
      </c>
      <c r="J3196" s="193" t="s">
        <v>13696</v>
      </c>
      <c r="K3196" s="193" t="s">
        <v>7120</v>
      </c>
      <c r="L3196" s="193" t="s">
        <v>2958</v>
      </c>
      <c r="M3196" s="193" t="s">
        <v>7110</v>
      </c>
      <c r="N3196" s="193" t="s">
        <v>13719</v>
      </c>
      <c r="O3196" s="193" t="s">
        <v>13713</v>
      </c>
      <c r="P3196" s="219" t="n">
        <v>42248</v>
      </c>
      <c r="Q3196" s="219" t="n">
        <v>42308</v>
      </c>
      <c r="R3196" s="193"/>
      <c r="S3196" s="193" t="s">
        <v>7130</v>
      </c>
      <c r="T3196" s="193" t="n">
        <v>2.431</v>
      </c>
      <c r="U3196" s="193" t="n">
        <v>1.72207</v>
      </c>
      <c r="V3196" s="193" t="n">
        <v>3.39312</v>
      </c>
      <c r="W3196" s="193" t="s">
        <v>13420</v>
      </c>
      <c r="X3196" s="196"/>
      <c r="Y3196" s="199"/>
      <c r="Z3196" s="199" t="n">
        <v>0</v>
      </c>
      <c r="AE3196" s="94" t="e">
        <f aca="false" t="array" ref="AE3196:AK3196">_xlfn.torow(_xlfn.unique(_xlfn._xlws.filter(cat_table[Subsector],$E3196=cat_table[Sector],"")))</f>
        <v>#NAME?</v>
      </c>
      <c r="AF3196" s="94" t="e">
        <v>#NAME?</v>
      </c>
      <c r="AG3196" s="94" t="e">
        <v>#NAME?</v>
      </c>
      <c r="AH3196" s="94" t="e">
        <v>#NAME?</v>
      </c>
      <c r="AI3196" s="94" t="e">
        <v>#NAME?</v>
      </c>
      <c r="AJ3196" s="94" t="e">
        <v>#NAME?</v>
      </c>
      <c r="AK3196" s="94" t="e">
        <v>#NAME?</v>
      </c>
      <c r="AO3196" s="94" t="e">
        <f aca="false" t="array" ref="AO3196:AT3196">_xlfn.torow(_xlfn.unique(_xlfn._xlws.filter(cat_table[Sub-subsector],($E3196=cat_table[Sector])*($F3196=cat_table[Subsector]),"")))</f>
        <v>#NAME?</v>
      </c>
      <c r="AP3196" s="94" t="e">
        <v>#NAME?</v>
      </c>
      <c r="AQ3196" s="94" t="e">
        <v>#NAME?</v>
      </c>
      <c r="AR3196" s="94" t="e">
        <v>#NAME?</v>
      </c>
      <c r="AS3196" s="94" t="e">
        <v>#NAME?</v>
      </c>
      <c r="AT3196" s="94" t="e">
        <v>#NAME?</v>
      </c>
    </row>
    <row r="3197" customFormat="false" ht="15" hidden="false" customHeight="true" outlineLevel="0" collapsed="false">
      <c r="A3197" s="292" t="s">
        <v>13720</v>
      </c>
      <c r="B3197" s="20" t="str">
        <f aca="false">INDEX(Table2[], MATCH(L3197, Location_ID!$D$2:$D$648, 0), 1)</f>
        <v>cbe54ae3-1c26-4070-bd85-8317a46023b0</v>
      </c>
      <c r="C3197" s="193" t="s">
        <v>13721</v>
      </c>
      <c r="D3197" s="273" t="s">
        <v>354</v>
      </c>
      <c r="E3197" s="193" t="s">
        <v>7134</v>
      </c>
      <c r="F3197" s="193" t="s">
        <v>7135</v>
      </c>
      <c r="G3197" s="193" t="s">
        <v>7591</v>
      </c>
      <c r="H3197" s="196"/>
      <c r="I3197" s="193" t="s">
        <v>13592</v>
      </c>
      <c r="J3197" s="193" t="s">
        <v>13696</v>
      </c>
      <c r="K3197" s="193" t="s">
        <v>7120</v>
      </c>
      <c r="L3197" s="193" t="s">
        <v>2958</v>
      </c>
      <c r="M3197" s="193" t="s">
        <v>7110</v>
      </c>
      <c r="N3197" s="193" t="s">
        <v>13722</v>
      </c>
      <c r="O3197" s="193" t="s">
        <v>13713</v>
      </c>
      <c r="P3197" s="219" t="n">
        <v>42248</v>
      </c>
      <c r="Q3197" s="219" t="n">
        <v>42308</v>
      </c>
      <c r="R3197" s="193"/>
      <c r="S3197" s="193" t="s">
        <v>7130</v>
      </c>
      <c r="T3197" s="193" t="n">
        <v>20.072</v>
      </c>
      <c r="U3197" s="193" t="n">
        <v>9.85989</v>
      </c>
      <c r="V3197" s="193" t="n">
        <v>33.9021</v>
      </c>
      <c r="W3197" s="193" t="s">
        <v>13420</v>
      </c>
      <c r="X3197" s="196"/>
      <c r="Y3197" s="199"/>
      <c r="Z3197" s="199" t="n">
        <v>0</v>
      </c>
      <c r="AE3197" s="94" t="e">
        <f aca="false" t="array" ref="AE3197:AK3197">_xlfn.torow(_xlfn.unique(_xlfn._xlws.filter(cat_table[Subsector],$E3197=cat_table[Sector],"")))</f>
        <v>#NAME?</v>
      </c>
      <c r="AF3197" s="94" t="e">
        <v>#NAME?</v>
      </c>
      <c r="AG3197" s="94" t="e">
        <v>#NAME?</v>
      </c>
      <c r="AH3197" s="94" t="e">
        <v>#NAME?</v>
      </c>
      <c r="AI3197" s="94" t="e">
        <v>#NAME?</v>
      </c>
      <c r="AJ3197" s="94" t="e">
        <v>#NAME?</v>
      </c>
      <c r="AK3197" s="94" t="e">
        <v>#NAME?</v>
      </c>
      <c r="AO3197" s="94" t="e">
        <f aca="false" t="array" ref="AO3197:AT3197">_xlfn.torow(_xlfn.unique(_xlfn._xlws.filter(cat_table[Sub-subsector],($E3197=cat_table[Sector])*($F3197=cat_table[Subsector]),"")))</f>
        <v>#NAME?</v>
      </c>
      <c r="AP3197" s="94" t="e">
        <v>#NAME?</v>
      </c>
      <c r="AQ3197" s="94" t="e">
        <v>#NAME?</v>
      </c>
      <c r="AR3197" s="94" t="e">
        <v>#NAME?</v>
      </c>
      <c r="AS3197" s="94" t="e">
        <v>#NAME?</v>
      </c>
      <c r="AT3197" s="94" t="e">
        <v>#NAME?</v>
      </c>
    </row>
    <row r="3198" customFormat="false" ht="15" hidden="false" customHeight="true" outlineLevel="0" collapsed="false">
      <c r="A3198" s="292" t="s">
        <v>13723</v>
      </c>
      <c r="B3198" s="20" t="str">
        <f aca="false">INDEX(Table2[], MATCH(L3198, Location_ID!$D$2:$D$648, 0), 1)</f>
        <v>cbe54ae3-1c26-4070-bd85-8317a46023b0</v>
      </c>
      <c r="C3198" s="193" t="s">
        <v>13724</v>
      </c>
      <c r="D3198" s="273" t="s">
        <v>354</v>
      </c>
      <c r="E3198" s="193" t="s">
        <v>7134</v>
      </c>
      <c r="F3198" s="193" t="s">
        <v>7135</v>
      </c>
      <c r="G3198" s="193" t="s">
        <v>7591</v>
      </c>
      <c r="H3198" s="196"/>
      <c r="I3198" s="193" t="s">
        <v>13592</v>
      </c>
      <c r="J3198" s="193" t="s">
        <v>13696</v>
      </c>
      <c r="K3198" s="193" t="s">
        <v>7120</v>
      </c>
      <c r="L3198" s="193" t="s">
        <v>2958</v>
      </c>
      <c r="M3198" s="193" t="s">
        <v>7110</v>
      </c>
      <c r="N3198" s="193" t="s">
        <v>13725</v>
      </c>
      <c r="O3198" s="193" t="s">
        <v>13713</v>
      </c>
      <c r="P3198" s="219" t="n">
        <v>42248</v>
      </c>
      <c r="Q3198" s="219" t="n">
        <v>42308</v>
      </c>
      <c r="R3198" s="193"/>
      <c r="S3198" s="193" t="s">
        <v>7130</v>
      </c>
      <c r="T3198" s="193" t="n">
        <v>79.321</v>
      </c>
      <c r="U3198" s="193" t="n">
        <v>42.574</v>
      </c>
      <c r="V3198" s="193" t="n">
        <v>116.067</v>
      </c>
      <c r="W3198" s="193" t="s">
        <v>13420</v>
      </c>
      <c r="X3198" s="196"/>
      <c r="Y3198" s="199"/>
      <c r="Z3198" s="199" t="n">
        <v>0</v>
      </c>
      <c r="AE3198" s="94" t="e">
        <f aca="false" t="array" ref="AE3198:AK3198">_xlfn.torow(_xlfn.unique(_xlfn._xlws.filter(cat_table[Subsector],$E3198=cat_table[Sector],"")))</f>
        <v>#NAME?</v>
      </c>
      <c r="AF3198" s="94" t="e">
        <v>#NAME?</v>
      </c>
      <c r="AG3198" s="94" t="e">
        <v>#NAME?</v>
      </c>
      <c r="AH3198" s="94" t="e">
        <v>#NAME?</v>
      </c>
      <c r="AI3198" s="94" t="e">
        <v>#NAME?</v>
      </c>
      <c r="AJ3198" s="94" t="e">
        <v>#NAME?</v>
      </c>
      <c r="AK3198" s="94" t="e">
        <v>#NAME?</v>
      </c>
      <c r="AO3198" s="94" t="e">
        <f aca="false" t="array" ref="AO3198:AT3198">_xlfn.torow(_xlfn.unique(_xlfn._xlws.filter(cat_table[Sub-subsector],($E3198=cat_table[Sector])*($F3198=cat_table[Subsector]),"")))</f>
        <v>#NAME?</v>
      </c>
      <c r="AP3198" s="94" t="e">
        <v>#NAME?</v>
      </c>
      <c r="AQ3198" s="94" t="e">
        <v>#NAME?</v>
      </c>
      <c r="AR3198" s="94" t="e">
        <v>#NAME?</v>
      </c>
      <c r="AS3198" s="94" t="e">
        <v>#NAME?</v>
      </c>
      <c r="AT3198" s="94" t="e">
        <v>#NAME?</v>
      </c>
    </row>
    <row r="3199" customFormat="false" ht="15" hidden="false" customHeight="true" outlineLevel="0" collapsed="false">
      <c r="A3199" s="292" t="s">
        <v>13726</v>
      </c>
      <c r="B3199" s="20" t="str">
        <f aca="false">INDEX(Table2[], MATCH(L3199, Location_ID!$D$2:$D$648, 0), 1)</f>
        <v>cbe54ae3-1c26-4070-bd85-8317a46023b0</v>
      </c>
      <c r="C3199" s="193" t="s">
        <v>13727</v>
      </c>
      <c r="D3199" s="273" t="s">
        <v>354</v>
      </c>
      <c r="E3199" s="193" t="s">
        <v>7134</v>
      </c>
      <c r="F3199" s="193" t="s">
        <v>7135</v>
      </c>
      <c r="G3199" s="193" t="s">
        <v>7591</v>
      </c>
      <c r="H3199" s="196"/>
      <c r="I3199" s="193" t="s">
        <v>13592</v>
      </c>
      <c r="J3199" s="193" t="s">
        <v>13696</v>
      </c>
      <c r="K3199" s="193" t="s">
        <v>7120</v>
      </c>
      <c r="L3199" s="193" t="s">
        <v>2958</v>
      </c>
      <c r="M3199" s="193" t="s">
        <v>7110</v>
      </c>
      <c r="N3199" s="193" t="s">
        <v>13728</v>
      </c>
      <c r="O3199" s="193" t="s">
        <v>13661</v>
      </c>
      <c r="P3199" s="219" t="n">
        <v>42248</v>
      </c>
      <c r="Q3199" s="219" t="n">
        <v>42308</v>
      </c>
      <c r="R3199" s="193"/>
      <c r="S3199" s="193" t="s">
        <v>7130</v>
      </c>
      <c r="T3199" s="193" t="n">
        <v>10.05</v>
      </c>
      <c r="U3199" s="193" t="n">
        <v>8.97026</v>
      </c>
      <c r="V3199" s="193" t="n">
        <v>11.1304</v>
      </c>
      <c r="W3199" s="193" t="s">
        <v>13420</v>
      </c>
      <c r="X3199" s="196"/>
      <c r="Y3199" s="199"/>
      <c r="Z3199" s="199" t="n">
        <v>0</v>
      </c>
      <c r="AE3199" s="94" t="e">
        <f aca="false" t="array" ref="AE3199:AK3199">_xlfn.torow(_xlfn.unique(_xlfn._xlws.filter(cat_table[Subsector],$E3199=cat_table[Sector],"")))</f>
        <v>#NAME?</v>
      </c>
      <c r="AF3199" s="94" t="e">
        <v>#NAME?</v>
      </c>
      <c r="AG3199" s="94" t="e">
        <v>#NAME?</v>
      </c>
      <c r="AH3199" s="94" t="e">
        <v>#NAME?</v>
      </c>
      <c r="AI3199" s="94" t="e">
        <v>#NAME?</v>
      </c>
      <c r="AJ3199" s="94" t="e">
        <v>#NAME?</v>
      </c>
      <c r="AK3199" s="94" t="e">
        <v>#NAME?</v>
      </c>
      <c r="AO3199" s="94" t="e">
        <f aca="false" t="array" ref="AO3199:AT3199">_xlfn.torow(_xlfn.unique(_xlfn._xlws.filter(cat_table[Sub-subsector],($E3199=cat_table[Sector])*($F3199=cat_table[Subsector]),"")))</f>
        <v>#NAME?</v>
      </c>
      <c r="AP3199" s="94" t="e">
        <v>#NAME?</v>
      </c>
      <c r="AQ3199" s="94" t="e">
        <v>#NAME?</v>
      </c>
      <c r="AR3199" s="94" t="e">
        <v>#NAME?</v>
      </c>
      <c r="AS3199" s="94" t="e">
        <v>#NAME?</v>
      </c>
      <c r="AT3199" s="94" t="e">
        <v>#NAME?</v>
      </c>
    </row>
    <row r="3200" customFormat="false" ht="15" hidden="false" customHeight="true" outlineLevel="0" collapsed="false">
      <c r="A3200" s="292" t="s">
        <v>13729</v>
      </c>
      <c r="B3200" s="20" t="str">
        <f aca="false">INDEX(Table2[], MATCH(L3200, Location_ID!$D$2:$D$648, 0), 1)</f>
        <v>cbe54ae3-1c26-4070-bd85-8317a46023b0</v>
      </c>
      <c r="C3200" s="193" t="s">
        <v>13730</v>
      </c>
      <c r="D3200" s="273" t="s">
        <v>354</v>
      </c>
      <c r="E3200" s="193" t="s">
        <v>7134</v>
      </c>
      <c r="F3200" s="193" t="s">
        <v>7135</v>
      </c>
      <c r="G3200" s="193" t="s">
        <v>7591</v>
      </c>
      <c r="H3200" s="196"/>
      <c r="I3200" s="193" t="s">
        <v>13592</v>
      </c>
      <c r="J3200" s="193" t="s">
        <v>13696</v>
      </c>
      <c r="K3200" s="193" t="s">
        <v>7120</v>
      </c>
      <c r="L3200" s="193" t="s">
        <v>2958</v>
      </c>
      <c r="M3200" s="193" t="s">
        <v>7110</v>
      </c>
      <c r="N3200" s="193" t="s">
        <v>13731</v>
      </c>
      <c r="O3200" s="193" t="s">
        <v>13661</v>
      </c>
      <c r="P3200" s="219" t="n">
        <v>42248</v>
      </c>
      <c r="Q3200" s="219" t="n">
        <v>42308</v>
      </c>
      <c r="R3200" s="193"/>
      <c r="S3200" s="193" t="s">
        <v>7130</v>
      </c>
      <c r="T3200" s="193" t="n">
        <v>74.26</v>
      </c>
      <c r="U3200" s="193" t="n">
        <v>62.1515</v>
      </c>
      <c r="V3200" s="193" t="n">
        <v>86.3693</v>
      </c>
      <c r="W3200" s="193" t="s">
        <v>13420</v>
      </c>
      <c r="X3200" s="196"/>
      <c r="Y3200" s="199"/>
      <c r="Z3200" s="199" t="n">
        <v>0</v>
      </c>
      <c r="AE3200" s="94" t="e">
        <f aca="false" t="array" ref="AE3200:AK3200">_xlfn.torow(_xlfn.unique(_xlfn._xlws.filter(cat_table[Subsector],$E3200=cat_table[Sector],"")))</f>
        <v>#NAME?</v>
      </c>
      <c r="AF3200" s="94" t="e">
        <v>#NAME?</v>
      </c>
      <c r="AG3200" s="94" t="e">
        <v>#NAME?</v>
      </c>
      <c r="AH3200" s="94" t="e">
        <v>#NAME?</v>
      </c>
      <c r="AI3200" s="94" t="e">
        <v>#NAME?</v>
      </c>
      <c r="AJ3200" s="94" t="e">
        <v>#NAME?</v>
      </c>
      <c r="AK3200" s="94" t="e">
        <v>#NAME?</v>
      </c>
      <c r="AO3200" s="94" t="e">
        <f aca="false" t="array" ref="AO3200:AT3200">_xlfn.torow(_xlfn.unique(_xlfn._xlws.filter(cat_table[Sub-subsector],($E3200=cat_table[Sector])*($F3200=cat_table[Subsector]),"")))</f>
        <v>#NAME?</v>
      </c>
      <c r="AP3200" s="94" t="e">
        <v>#NAME?</v>
      </c>
      <c r="AQ3200" s="94" t="e">
        <v>#NAME?</v>
      </c>
      <c r="AR3200" s="94" t="e">
        <v>#NAME?</v>
      </c>
      <c r="AS3200" s="94" t="e">
        <v>#NAME?</v>
      </c>
      <c r="AT3200" s="94" t="e">
        <v>#NAME?</v>
      </c>
    </row>
    <row r="3201" customFormat="false" ht="15" hidden="false" customHeight="true" outlineLevel="0" collapsed="false">
      <c r="A3201" s="292" t="s">
        <v>13732</v>
      </c>
      <c r="B3201" s="20" t="str">
        <f aca="false">INDEX(Table2[], MATCH(L3201, Location_ID!$D$2:$D$648, 0), 1)</f>
        <v>cbe54ae3-1c26-4070-bd85-8317a46023b0</v>
      </c>
      <c r="C3201" s="193" t="s">
        <v>13733</v>
      </c>
      <c r="D3201" s="273" t="s">
        <v>354</v>
      </c>
      <c r="E3201" s="193" t="s">
        <v>7134</v>
      </c>
      <c r="F3201" s="193" t="s">
        <v>7135</v>
      </c>
      <c r="G3201" s="193" t="s">
        <v>7591</v>
      </c>
      <c r="H3201" s="196"/>
      <c r="I3201" s="193" t="s">
        <v>13592</v>
      </c>
      <c r="J3201" s="193" t="s">
        <v>13696</v>
      </c>
      <c r="K3201" s="193" t="s">
        <v>7120</v>
      </c>
      <c r="L3201" s="193" t="s">
        <v>2958</v>
      </c>
      <c r="M3201" s="193" t="s">
        <v>7110</v>
      </c>
      <c r="N3201" s="193" t="s">
        <v>13734</v>
      </c>
      <c r="O3201" s="193" t="s">
        <v>13661</v>
      </c>
      <c r="P3201" s="219" t="n">
        <v>42248</v>
      </c>
      <c r="Q3201" s="219" t="n">
        <v>42308</v>
      </c>
      <c r="R3201" s="193"/>
      <c r="S3201" s="193" t="s">
        <v>7130</v>
      </c>
      <c r="T3201" s="193" t="n">
        <v>67.283</v>
      </c>
      <c r="U3201" s="193" t="n">
        <v>44.1245</v>
      </c>
      <c r="V3201" s="193" t="n">
        <v>90.4415</v>
      </c>
      <c r="W3201" s="193" t="s">
        <v>13420</v>
      </c>
      <c r="X3201" s="196"/>
      <c r="Y3201" s="199"/>
      <c r="Z3201" s="199" t="n">
        <v>0</v>
      </c>
      <c r="AE3201" s="94" t="e">
        <f aca="false" t="array" ref="AE3201:AK3201">_xlfn.torow(_xlfn.unique(_xlfn._xlws.filter(cat_table[Subsector],$E3201=cat_table[Sector],"")))</f>
        <v>#NAME?</v>
      </c>
      <c r="AF3201" s="94" t="e">
        <v>#NAME?</v>
      </c>
      <c r="AG3201" s="94" t="e">
        <v>#NAME?</v>
      </c>
      <c r="AH3201" s="94" t="e">
        <v>#NAME?</v>
      </c>
      <c r="AI3201" s="94" t="e">
        <v>#NAME?</v>
      </c>
      <c r="AJ3201" s="94" t="e">
        <v>#NAME?</v>
      </c>
      <c r="AK3201" s="94" t="e">
        <v>#NAME?</v>
      </c>
      <c r="AO3201" s="94" t="e">
        <f aca="false" t="array" ref="AO3201:AT3201">_xlfn.torow(_xlfn.unique(_xlfn._xlws.filter(cat_table[Sub-subsector],($E3201=cat_table[Sector])*($F3201=cat_table[Subsector]),"")))</f>
        <v>#NAME?</v>
      </c>
      <c r="AP3201" s="94" t="e">
        <v>#NAME?</v>
      </c>
      <c r="AQ3201" s="94" t="e">
        <v>#NAME?</v>
      </c>
      <c r="AR3201" s="94" t="e">
        <v>#NAME?</v>
      </c>
      <c r="AS3201" s="94" t="e">
        <v>#NAME?</v>
      </c>
      <c r="AT3201" s="94" t="e">
        <v>#NAME?</v>
      </c>
    </row>
    <row r="3202" customFormat="false" ht="15" hidden="false" customHeight="true" outlineLevel="0" collapsed="false">
      <c r="A3202" s="292" t="s">
        <v>13735</v>
      </c>
      <c r="B3202" s="20" t="str">
        <f aca="false">INDEX(Table2[], MATCH(L3202, Location_ID!$D$2:$D$648, 0), 1)</f>
        <v>cbe54ae3-1c26-4070-bd85-8317a46023b0</v>
      </c>
      <c r="C3202" s="193" t="s">
        <v>13736</v>
      </c>
      <c r="D3202" s="273" t="s">
        <v>354</v>
      </c>
      <c r="E3202" s="193" t="s">
        <v>7134</v>
      </c>
      <c r="F3202" s="193" t="s">
        <v>7135</v>
      </c>
      <c r="G3202" s="193" t="s">
        <v>7591</v>
      </c>
      <c r="H3202" s="196"/>
      <c r="I3202" s="193" t="s">
        <v>13592</v>
      </c>
      <c r="J3202" s="193" t="s">
        <v>13696</v>
      </c>
      <c r="K3202" s="193" t="s">
        <v>7120</v>
      </c>
      <c r="L3202" s="193" t="s">
        <v>2958</v>
      </c>
      <c r="M3202" s="193" t="s">
        <v>7110</v>
      </c>
      <c r="N3202" s="193" t="s">
        <v>13737</v>
      </c>
      <c r="O3202" s="193" t="s">
        <v>13598</v>
      </c>
      <c r="P3202" s="219" t="n">
        <v>42248</v>
      </c>
      <c r="Q3202" s="219" t="n">
        <v>42308</v>
      </c>
      <c r="R3202" s="193"/>
      <c r="S3202" s="193" t="s">
        <v>7130</v>
      </c>
      <c r="T3202" s="193" t="n">
        <v>12.002</v>
      </c>
      <c r="U3202" s="193" t="n">
        <v>0</v>
      </c>
      <c r="V3202" s="193" t="n">
        <v>26.4812</v>
      </c>
      <c r="W3202" s="193" t="s">
        <v>13420</v>
      </c>
      <c r="X3202" s="196"/>
      <c r="Y3202" s="199"/>
      <c r="Z3202" s="199" t="n">
        <v>0</v>
      </c>
      <c r="AE3202" s="94" t="e">
        <f aca="false" t="array" ref="AE3202:AK3202">_xlfn.torow(_xlfn.unique(_xlfn._xlws.filter(cat_table[Subsector],$E3202=cat_table[Sector],"")))</f>
        <v>#NAME?</v>
      </c>
      <c r="AF3202" s="94" t="e">
        <v>#NAME?</v>
      </c>
      <c r="AG3202" s="94" t="e">
        <v>#NAME?</v>
      </c>
      <c r="AH3202" s="94" t="e">
        <v>#NAME?</v>
      </c>
      <c r="AI3202" s="94" t="e">
        <v>#NAME?</v>
      </c>
      <c r="AJ3202" s="94" t="e">
        <v>#NAME?</v>
      </c>
      <c r="AK3202" s="94" t="e">
        <v>#NAME?</v>
      </c>
      <c r="AO3202" s="94" t="e">
        <f aca="false" t="array" ref="AO3202:AT3202">_xlfn.torow(_xlfn.unique(_xlfn._xlws.filter(cat_table[Sub-subsector],($E3202=cat_table[Sector])*($F3202=cat_table[Subsector]),"")))</f>
        <v>#NAME?</v>
      </c>
      <c r="AP3202" s="94" t="e">
        <v>#NAME?</v>
      </c>
      <c r="AQ3202" s="94" t="e">
        <v>#NAME?</v>
      </c>
      <c r="AR3202" s="94" t="e">
        <v>#NAME?</v>
      </c>
      <c r="AS3202" s="94" t="e">
        <v>#NAME?</v>
      </c>
      <c r="AT3202" s="94" t="e">
        <v>#NAME?</v>
      </c>
    </row>
    <row r="3203" customFormat="false" ht="15" hidden="false" customHeight="true" outlineLevel="0" collapsed="false">
      <c r="A3203" s="292" t="s">
        <v>13738</v>
      </c>
      <c r="B3203" s="20" t="str">
        <f aca="false">INDEX(Table2[], MATCH(L3203, Location_ID!$D$2:$D$648, 0), 1)</f>
        <v>cbe54ae3-1c26-4070-bd85-8317a46023b0</v>
      </c>
      <c r="C3203" s="193" t="s">
        <v>13739</v>
      </c>
      <c r="D3203" s="273" t="s">
        <v>354</v>
      </c>
      <c r="E3203" s="193" t="s">
        <v>7134</v>
      </c>
      <c r="F3203" s="193" t="s">
        <v>7135</v>
      </c>
      <c r="G3203" s="193" t="s">
        <v>7591</v>
      </c>
      <c r="H3203" s="196"/>
      <c r="I3203" s="193" t="s">
        <v>13592</v>
      </c>
      <c r="J3203" s="193" t="s">
        <v>13696</v>
      </c>
      <c r="K3203" s="193" t="s">
        <v>7120</v>
      </c>
      <c r="L3203" s="193" t="s">
        <v>2958</v>
      </c>
      <c r="M3203" s="193" t="s">
        <v>7110</v>
      </c>
      <c r="N3203" s="193" t="s">
        <v>13740</v>
      </c>
      <c r="O3203" s="193" t="s">
        <v>13661</v>
      </c>
      <c r="P3203" s="219" t="n">
        <v>42248</v>
      </c>
      <c r="Q3203" s="219" t="n">
        <v>42308</v>
      </c>
      <c r="R3203" s="193"/>
      <c r="S3203" s="193" t="s">
        <v>7130</v>
      </c>
      <c r="T3203" s="193" t="n">
        <v>13.381</v>
      </c>
      <c r="U3203" s="193" t="n">
        <v>8.082</v>
      </c>
      <c r="V3203" s="193" t="n">
        <v>18.6809</v>
      </c>
      <c r="W3203" s="193" t="s">
        <v>13420</v>
      </c>
      <c r="X3203" s="196"/>
      <c r="Y3203" s="199"/>
      <c r="Z3203" s="199" t="n">
        <v>0</v>
      </c>
      <c r="AE3203" s="94" t="e">
        <f aca="false" t="array" ref="AE3203:AK3203">_xlfn.torow(_xlfn.unique(_xlfn._xlws.filter(cat_table[Subsector],$E3203=cat_table[Sector],"")))</f>
        <v>#NAME?</v>
      </c>
      <c r="AF3203" s="94" t="e">
        <v>#NAME?</v>
      </c>
      <c r="AG3203" s="94" t="e">
        <v>#NAME?</v>
      </c>
      <c r="AH3203" s="94" t="e">
        <v>#NAME?</v>
      </c>
      <c r="AI3203" s="94" t="e">
        <v>#NAME?</v>
      </c>
      <c r="AJ3203" s="94" t="e">
        <v>#NAME?</v>
      </c>
      <c r="AK3203" s="94" t="e">
        <v>#NAME?</v>
      </c>
      <c r="AO3203" s="94" t="e">
        <f aca="false" t="array" ref="AO3203:AT3203">_xlfn.torow(_xlfn.unique(_xlfn._xlws.filter(cat_table[Sub-subsector],($E3203=cat_table[Sector])*($F3203=cat_table[Subsector]),"")))</f>
        <v>#NAME?</v>
      </c>
      <c r="AP3203" s="94" t="e">
        <v>#NAME?</v>
      </c>
      <c r="AQ3203" s="94" t="e">
        <v>#NAME?</v>
      </c>
      <c r="AR3203" s="94" t="e">
        <v>#NAME?</v>
      </c>
      <c r="AS3203" s="94" t="e">
        <v>#NAME?</v>
      </c>
      <c r="AT3203" s="94" t="e">
        <v>#NAME?</v>
      </c>
    </row>
    <row r="3204" customFormat="false" ht="15" hidden="false" customHeight="true" outlineLevel="0" collapsed="false">
      <c r="A3204" s="292" t="s">
        <v>13741</v>
      </c>
      <c r="B3204" s="20" t="str">
        <f aca="false">INDEX(Table2[], MATCH(L3204, Location_ID!$D$2:$D$648, 0), 1)</f>
        <v>cbe54ae3-1c26-4070-bd85-8317a46023b0</v>
      </c>
      <c r="C3204" s="193" t="s">
        <v>13742</v>
      </c>
      <c r="D3204" s="273" t="s">
        <v>354</v>
      </c>
      <c r="E3204" s="193" t="s">
        <v>7134</v>
      </c>
      <c r="F3204" s="193" t="s">
        <v>7135</v>
      </c>
      <c r="G3204" s="193" t="s">
        <v>7591</v>
      </c>
      <c r="H3204" s="196"/>
      <c r="I3204" s="193" t="s">
        <v>13592</v>
      </c>
      <c r="J3204" s="193" t="s">
        <v>13696</v>
      </c>
      <c r="K3204" s="193" t="s">
        <v>7120</v>
      </c>
      <c r="L3204" s="193" t="s">
        <v>2958</v>
      </c>
      <c r="M3204" s="193" t="s">
        <v>7110</v>
      </c>
      <c r="N3204" s="193" t="s">
        <v>13743</v>
      </c>
      <c r="O3204" s="193" t="s">
        <v>13598</v>
      </c>
      <c r="P3204" s="219" t="n">
        <v>42248</v>
      </c>
      <c r="Q3204" s="219" t="n">
        <v>42308</v>
      </c>
      <c r="R3204" s="193"/>
      <c r="S3204" s="193" t="s">
        <v>7130</v>
      </c>
      <c r="T3204" s="193" t="n">
        <v>6.342</v>
      </c>
      <c r="U3204" s="193" t="n">
        <v>5.3306</v>
      </c>
      <c r="V3204" s="193" t="n">
        <v>7.35286</v>
      </c>
      <c r="W3204" s="193" t="s">
        <v>13420</v>
      </c>
      <c r="X3204" s="196"/>
      <c r="Y3204" s="199"/>
      <c r="Z3204" s="199" t="n">
        <v>0</v>
      </c>
      <c r="AE3204" s="94" t="e">
        <f aca="false" t="array" ref="AE3204:AK3204">_xlfn.torow(_xlfn.unique(_xlfn._xlws.filter(cat_table[Subsector],$E3204=cat_table[Sector],"")))</f>
        <v>#NAME?</v>
      </c>
      <c r="AF3204" s="94" t="e">
        <v>#NAME?</v>
      </c>
      <c r="AG3204" s="94" t="e">
        <v>#NAME?</v>
      </c>
      <c r="AH3204" s="94" t="e">
        <v>#NAME?</v>
      </c>
      <c r="AI3204" s="94" t="e">
        <v>#NAME?</v>
      </c>
      <c r="AJ3204" s="94" t="e">
        <v>#NAME?</v>
      </c>
      <c r="AK3204" s="94" t="e">
        <v>#NAME?</v>
      </c>
      <c r="AO3204" s="94" t="e">
        <f aca="false" t="array" ref="AO3204:AT3204">_xlfn.torow(_xlfn.unique(_xlfn._xlws.filter(cat_table[Sub-subsector],($E3204=cat_table[Sector])*($F3204=cat_table[Subsector]),"")))</f>
        <v>#NAME?</v>
      </c>
      <c r="AP3204" s="94" t="e">
        <v>#NAME?</v>
      </c>
      <c r="AQ3204" s="94" t="e">
        <v>#NAME?</v>
      </c>
      <c r="AR3204" s="94" t="e">
        <v>#NAME?</v>
      </c>
      <c r="AS3204" s="94" t="e">
        <v>#NAME?</v>
      </c>
      <c r="AT3204" s="94" t="e">
        <v>#NAME?</v>
      </c>
    </row>
    <row r="3205" customFormat="false" ht="15" hidden="false" customHeight="true" outlineLevel="0" collapsed="false">
      <c r="A3205" s="292" t="s">
        <v>13744</v>
      </c>
      <c r="B3205" s="20" t="str">
        <f aca="false">INDEX(Table2[], MATCH(L3205, Location_ID!$D$2:$D$648, 0), 1)</f>
        <v>cbe54ae3-1c26-4070-bd85-8317a46023b0</v>
      </c>
      <c r="C3205" s="193" t="s">
        <v>13745</v>
      </c>
      <c r="D3205" s="273" t="s">
        <v>354</v>
      </c>
      <c r="E3205" s="193" t="s">
        <v>7134</v>
      </c>
      <c r="F3205" s="193" t="s">
        <v>7135</v>
      </c>
      <c r="G3205" s="193" t="s">
        <v>7591</v>
      </c>
      <c r="H3205" s="196"/>
      <c r="I3205" s="193" t="s">
        <v>13592</v>
      </c>
      <c r="J3205" s="193" t="s">
        <v>13696</v>
      </c>
      <c r="K3205" s="193" t="s">
        <v>7120</v>
      </c>
      <c r="L3205" s="193" t="s">
        <v>2958</v>
      </c>
      <c r="M3205" s="193" t="s">
        <v>7110</v>
      </c>
      <c r="N3205" s="193" t="s">
        <v>13746</v>
      </c>
      <c r="O3205" s="193" t="s">
        <v>13598</v>
      </c>
      <c r="P3205" s="219" t="n">
        <v>42248</v>
      </c>
      <c r="Q3205" s="219" t="n">
        <v>42308</v>
      </c>
      <c r="R3205" s="193"/>
      <c r="S3205" s="193" t="s">
        <v>7130</v>
      </c>
      <c r="T3205" s="193" t="n">
        <v>13.412</v>
      </c>
      <c r="U3205" s="193" t="n">
        <v>4.46633</v>
      </c>
      <c r="V3205" s="193" t="n">
        <v>22.3576</v>
      </c>
      <c r="W3205" s="193" t="s">
        <v>13420</v>
      </c>
      <c r="X3205" s="196"/>
      <c r="Y3205" s="199"/>
      <c r="Z3205" s="199" t="n">
        <v>0</v>
      </c>
      <c r="AE3205" s="94" t="e">
        <f aca="false" t="array" ref="AE3205:AK3205">_xlfn.torow(_xlfn.unique(_xlfn._xlws.filter(cat_table[Subsector],$E3205=cat_table[Sector],"")))</f>
        <v>#NAME?</v>
      </c>
      <c r="AF3205" s="94" t="e">
        <v>#NAME?</v>
      </c>
      <c r="AG3205" s="94" t="e">
        <v>#NAME?</v>
      </c>
      <c r="AH3205" s="94" t="e">
        <v>#NAME?</v>
      </c>
      <c r="AI3205" s="94" t="e">
        <v>#NAME?</v>
      </c>
      <c r="AJ3205" s="94" t="e">
        <v>#NAME?</v>
      </c>
      <c r="AK3205" s="94" t="e">
        <v>#NAME?</v>
      </c>
      <c r="AO3205" s="94" t="e">
        <f aca="false" t="array" ref="AO3205:AT3205">_xlfn.torow(_xlfn.unique(_xlfn._xlws.filter(cat_table[Sub-subsector],($E3205=cat_table[Sector])*($F3205=cat_table[Subsector]),"")))</f>
        <v>#NAME?</v>
      </c>
      <c r="AP3205" s="94" t="e">
        <v>#NAME?</v>
      </c>
      <c r="AQ3205" s="94" t="e">
        <v>#NAME?</v>
      </c>
      <c r="AR3205" s="94" t="e">
        <v>#NAME?</v>
      </c>
      <c r="AS3205" s="94" t="e">
        <v>#NAME?</v>
      </c>
      <c r="AT3205" s="94" t="e">
        <v>#NAME?</v>
      </c>
    </row>
    <row r="3206" customFormat="false" ht="15" hidden="false" customHeight="true" outlineLevel="0" collapsed="false">
      <c r="A3206" s="292" t="s">
        <v>13747</v>
      </c>
      <c r="B3206" s="20" t="str">
        <f aca="false">INDEX(Table2[], MATCH(L3206, Location_ID!$D$2:$D$648, 0), 1)</f>
        <v>cbe54ae3-1c26-4070-bd85-8317a46023b0</v>
      </c>
      <c r="C3206" s="193" t="s">
        <v>13748</v>
      </c>
      <c r="D3206" s="273" t="s">
        <v>354</v>
      </c>
      <c r="E3206" s="193" t="s">
        <v>7134</v>
      </c>
      <c r="F3206" s="193" t="s">
        <v>7135</v>
      </c>
      <c r="G3206" s="193" t="s">
        <v>7591</v>
      </c>
      <c r="H3206" s="196"/>
      <c r="I3206" s="193" t="s">
        <v>13592</v>
      </c>
      <c r="J3206" s="193" t="s">
        <v>13696</v>
      </c>
      <c r="K3206" s="193" t="s">
        <v>7120</v>
      </c>
      <c r="L3206" s="193" t="s">
        <v>2958</v>
      </c>
      <c r="M3206" s="193" t="s">
        <v>7110</v>
      </c>
      <c r="N3206" s="193" t="s">
        <v>13749</v>
      </c>
      <c r="O3206" s="193" t="s">
        <v>13598</v>
      </c>
      <c r="P3206" s="219" t="n">
        <v>42248</v>
      </c>
      <c r="Q3206" s="219" t="n">
        <v>42308</v>
      </c>
      <c r="R3206" s="193"/>
      <c r="S3206" s="193" t="s">
        <v>7130</v>
      </c>
      <c r="T3206" s="193" t="n">
        <v>0.18</v>
      </c>
      <c r="U3206" s="193" t="n">
        <v>0</v>
      </c>
      <c r="V3206" s="193" t="n">
        <v>0.941895</v>
      </c>
      <c r="W3206" s="193" t="s">
        <v>13420</v>
      </c>
      <c r="X3206" s="196"/>
      <c r="Y3206" s="199"/>
      <c r="Z3206" s="199" t="n">
        <v>0</v>
      </c>
      <c r="AE3206" s="94" t="e">
        <f aca="false" t="array" ref="AE3206:AK3206">_xlfn.torow(_xlfn.unique(_xlfn._xlws.filter(cat_table[Subsector],$E3206=cat_table[Sector],"")))</f>
        <v>#NAME?</v>
      </c>
      <c r="AF3206" s="94" t="e">
        <v>#NAME?</v>
      </c>
      <c r="AG3206" s="94" t="e">
        <v>#NAME?</v>
      </c>
      <c r="AH3206" s="94" t="e">
        <v>#NAME?</v>
      </c>
      <c r="AI3206" s="94" t="e">
        <v>#NAME?</v>
      </c>
      <c r="AJ3206" s="94" t="e">
        <v>#NAME?</v>
      </c>
      <c r="AK3206" s="94" t="e">
        <v>#NAME?</v>
      </c>
      <c r="AO3206" s="94" t="e">
        <f aca="false" t="array" ref="AO3206:AT3206">_xlfn.torow(_xlfn.unique(_xlfn._xlws.filter(cat_table[Sub-subsector],($E3206=cat_table[Sector])*($F3206=cat_table[Subsector]),"")))</f>
        <v>#NAME?</v>
      </c>
      <c r="AP3206" s="94" t="e">
        <v>#NAME?</v>
      </c>
      <c r="AQ3206" s="94" t="e">
        <v>#NAME?</v>
      </c>
      <c r="AR3206" s="94" t="e">
        <v>#NAME?</v>
      </c>
      <c r="AS3206" s="94" t="e">
        <v>#NAME?</v>
      </c>
      <c r="AT3206" s="94" t="e">
        <v>#NAME?</v>
      </c>
    </row>
    <row r="3207" customFormat="false" ht="15" hidden="false" customHeight="true" outlineLevel="0" collapsed="false">
      <c r="A3207" s="292" t="s">
        <v>13750</v>
      </c>
      <c r="B3207" s="20" t="str">
        <f aca="false">INDEX(Table2[], MATCH(L3207, Location_ID!$D$2:$D$648, 0), 1)</f>
        <v>cbe54ae3-1c26-4070-bd85-8317a46023b0</v>
      </c>
      <c r="C3207" s="193" t="s">
        <v>13751</v>
      </c>
      <c r="D3207" s="273" t="s">
        <v>354</v>
      </c>
      <c r="E3207" s="193" t="s">
        <v>7134</v>
      </c>
      <c r="F3207" s="193" t="s">
        <v>7135</v>
      </c>
      <c r="G3207" s="193" t="s">
        <v>7591</v>
      </c>
      <c r="H3207" s="196"/>
      <c r="I3207" s="193" t="s">
        <v>13592</v>
      </c>
      <c r="J3207" s="193" t="s">
        <v>13696</v>
      </c>
      <c r="K3207" s="193" t="s">
        <v>7120</v>
      </c>
      <c r="L3207" s="193" t="s">
        <v>2958</v>
      </c>
      <c r="M3207" s="193" t="s">
        <v>7110</v>
      </c>
      <c r="N3207" s="193" t="s">
        <v>13752</v>
      </c>
      <c r="O3207" s="193" t="s">
        <v>13598</v>
      </c>
      <c r="P3207" s="219" t="n">
        <v>42248</v>
      </c>
      <c r="Q3207" s="219" t="n">
        <v>42308</v>
      </c>
      <c r="R3207" s="193"/>
      <c r="S3207" s="193" t="s">
        <v>7130</v>
      </c>
      <c r="T3207" s="193" t="n">
        <v>8.462</v>
      </c>
      <c r="U3207" s="193" t="n">
        <v>3.34725</v>
      </c>
      <c r="V3207" s="193" t="n">
        <v>13.5772</v>
      </c>
      <c r="W3207" s="193" t="s">
        <v>13420</v>
      </c>
      <c r="X3207" s="196"/>
      <c r="Y3207" s="199"/>
      <c r="Z3207" s="199" t="n">
        <v>0</v>
      </c>
      <c r="AE3207" s="94" t="e">
        <f aca="false" t="array" ref="AE3207:AK3207">_xlfn.torow(_xlfn.unique(_xlfn._xlws.filter(cat_table[Subsector],$E3207=cat_table[Sector],"")))</f>
        <v>#NAME?</v>
      </c>
      <c r="AF3207" s="94" t="e">
        <v>#NAME?</v>
      </c>
      <c r="AG3207" s="94" t="e">
        <v>#NAME?</v>
      </c>
      <c r="AH3207" s="94" t="e">
        <v>#NAME?</v>
      </c>
      <c r="AI3207" s="94" t="e">
        <v>#NAME?</v>
      </c>
      <c r="AJ3207" s="94" t="e">
        <v>#NAME?</v>
      </c>
      <c r="AK3207" s="94" t="e">
        <v>#NAME?</v>
      </c>
      <c r="AO3207" s="94" t="e">
        <f aca="false" t="array" ref="AO3207:AT3207">_xlfn.torow(_xlfn.unique(_xlfn._xlws.filter(cat_table[Sub-subsector],($E3207=cat_table[Sector])*($F3207=cat_table[Subsector]),"")))</f>
        <v>#NAME?</v>
      </c>
      <c r="AP3207" s="94" t="e">
        <v>#NAME?</v>
      </c>
      <c r="AQ3207" s="94" t="e">
        <v>#NAME?</v>
      </c>
      <c r="AR3207" s="94" t="e">
        <v>#NAME?</v>
      </c>
      <c r="AS3207" s="94" t="e">
        <v>#NAME?</v>
      </c>
      <c r="AT3207" s="94" t="e">
        <v>#NAME?</v>
      </c>
    </row>
    <row r="3208" customFormat="false" ht="15" hidden="false" customHeight="true" outlineLevel="0" collapsed="false">
      <c r="A3208" s="293" t="s">
        <v>13753</v>
      </c>
      <c r="B3208" s="20" t="str">
        <f aca="false">INDEX(Table2[], MATCH(L3208, Location_ID!$D$2:$D$648, 0), 1)</f>
        <v>cbe54ae3-1c26-4070-bd85-8317a46023b0</v>
      </c>
      <c r="C3208" s="194" t="s">
        <v>13754</v>
      </c>
      <c r="D3208" s="274" t="s">
        <v>354</v>
      </c>
      <c r="E3208" s="194" t="s">
        <v>7134</v>
      </c>
      <c r="F3208" s="194" t="s">
        <v>7135</v>
      </c>
      <c r="G3208" s="194" t="s">
        <v>7591</v>
      </c>
      <c r="H3208" s="199"/>
      <c r="I3208" s="194" t="s">
        <v>13592</v>
      </c>
      <c r="J3208" s="194" t="s">
        <v>13696</v>
      </c>
      <c r="K3208" s="194" t="s">
        <v>7120</v>
      </c>
      <c r="L3208" s="194" t="s">
        <v>2958</v>
      </c>
      <c r="M3208" s="194" t="s">
        <v>7110</v>
      </c>
      <c r="N3208" s="194" t="s">
        <v>13755</v>
      </c>
      <c r="O3208" s="194" t="s">
        <v>13661</v>
      </c>
      <c r="P3208" s="198" t="n">
        <v>42248</v>
      </c>
      <c r="Q3208" s="198" t="n">
        <v>42308</v>
      </c>
      <c r="R3208" s="194"/>
      <c r="S3208" s="194" t="s">
        <v>7130</v>
      </c>
      <c r="T3208" s="194" t="n">
        <v>2.332</v>
      </c>
      <c r="U3208" s="194" t="n">
        <v>0.509383</v>
      </c>
      <c r="V3208" s="194" t="n">
        <v>4.15462</v>
      </c>
      <c r="W3208" s="194" t="s">
        <v>13420</v>
      </c>
      <c r="X3208" s="199"/>
      <c r="Y3208" s="199"/>
      <c r="Z3208" s="199" t="n">
        <v>0</v>
      </c>
      <c r="AE3208" s="94" t="e">
        <f aca="false" t="array" ref="AE3208:AK3208">_xlfn.torow(_xlfn.unique(_xlfn._xlws.filter(cat_table[Subsector],$E3208=cat_table[Sector],"")))</f>
        <v>#NAME?</v>
      </c>
      <c r="AF3208" s="94" t="e">
        <v>#NAME?</v>
      </c>
      <c r="AG3208" s="94" t="e">
        <v>#NAME?</v>
      </c>
      <c r="AH3208" s="94" t="e">
        <v>#NAME?</v>
      </c>
      <c r="AI3208" s="94" t="e">
        <v>#NAME?</v>
      </c>
      <c r="AJ3208" s="94" t="e">
        <v>#NAME?</v>
      </c>
      <c r="AK3208" s="94" t="e">
        <v>#NAME?</v>
      </c>
      <c r="AO3208" s="94" t="e">
        <f aca="false" t="array" ref="AO3208:AT3208">_xlfn.torow(_xlfn.unique(_xlfn._xlws.filter(cat_table[Sub-subsector],($E3208=cat_table[Sector])*($F3208=cat_table[Subsector]),"")))</f>
        <v>#NAME?</v>
      </c>
      <c r="AP3208" s="94" t="e">
        <v>#NAME?</v>
      </c>
      <c r="AQ3208" s="94" t="e">
        <v>#NAME?</v>
      </c>
      <c r="AR3208" s="94" t="e">
        <v>#NAME?</v>
      </c>
      <c r="AS3208" s="94" t="e">
        <v>#NAME?</v>
      </c>
      <c r="AT3208" s="94" t="e">
        <v>#NAME?</v>
      </c>
    </row>
    <row r="3209" customFormat="false" ht="15" hidden="false" customHeight="true" outlineLevel="0" collapsed="false">
      <c r="A3209" s="129" t="s">
        <v>13756</v>
      </c>
      <c r="B3209" s="20" t="str">
        <f aca="false">INDEX(Table2[], MATCH(L3209, Location_ID!$D$2:$D$648, 0), 1)</f>
        <v>54c59d2f-381a-4d32-9a5e-e106311344df</v>
      </c>
      <c r="C3209" s="20" t="s">
        <v>1438</v>
      </c>
      <c r="D3209" s="230" t="s">
        <v>354</v>
      </c>
      <c r="E3209" s="20" t="s">
        <v>7134</v>
      </c>
      <c r="F3209" s="20" t="s">
        <v>7135</v>
      </c>
      <c r="G3209" s="20" t="s">
        <v>7591</v>
      </c>
      <c r="H3209" s="20"/>
      <c r="I3209" s="20" t="s">
        <v>13757</v>
      </c>
      <c r="J3209" s="20" t="s">
        <v>13758</v>
      </c>
      <c r="K3209" s="20" t="s">
        <v>7120</v>
      </c>
      <c r="L3209" s="20" t="s">
        <v>2265</v>
      </c>
      <c r="M3209" s="20" t="s">
        <v>7110</v>
      </c>
      <c r="N3209" s="20" t="s">
        <v>13759</v>
      </c>
      <c r="O3209" s="20" t="s">
        <v>13760</v>
      </c>
      <c r="P3209" s="201" t="n">
        <v>42005</v>
      </c>
      <c r="Q3209" s="201" t="n">
        <v>42369</v>
      </c>
      <c r="R3209" s="20" t="n">
        <v>433</v>
      </c>
      <c r="S3209" s="20" t="s">
        <v>7117</v>
      </c>
      <c r="T3209" s="20" t="n">
        <v>13</v>
      </c>
      <c r="U3209" s="20" t="n">
        <v>11</v>
      </c>
      <c r="V3209" s="20" t="n">
        <v>15</v>
      </c>
      <c r="W3209" s="20" t="s">
        <v>7502</v>
      </c>
      <c r="X3209" s="35"/>
      <c r="Y3209" s="35"/>
      <c r="Z3209" s="35" t="n">
        <v>1</v>
      </c>
      <c r="AE3209" s="94" t="e">
        <f aca="false" t="array" ref="AE3209:AK3209">_xlfn.torow(_xlfn.unique(_xlfn._xlws.filter(cat_table[Subsector],$E3209=cat_table[Sector],"")))</f>
        <v>#NAME?</v>
      </c>
      <c r="AF3209" s="94" t="e">
        <v>#NAME?</v>
      </c>
      <c r="AG3209" s="94" t="e">
        <v>#NAME?</v>
      </c>
      <c r="AH3209" s="94" t="e">
        <v>#NAME?</v>
      </c>
      <c r="AI3209" s="94" t="e">
        <v>#NAME?</v>
      </c>
      <c r="AJ3209" s="94" t="e">
        <v>#NAME?</v>
      </c>
      <c r="AK3209" s="94" t="e">
        <v>#NAME?</v>
      </c>
      <c r="AO3209" s="94" t="e">
        <f aca="false" t="array" ref="AO3209:AT3209">_xlfn.torow(_xlfn.unique(_xlfn._xlws.filter(cat_table[Sub-subsector],($E3209=cat_table[Sector])*($F3209=cat_table[Subsector]),"")))</f>
        <v>#NAME?</v>
      </c>
      <c r="AP3209" s="94" t="e">
        <v>#NAME?</v>
      </c>
      <c r="AQ3209" s="94" t="e">
        <v>#NAME?</v>
      </c>
      <c r="AR3209" s="94" t="e">
        <v>#NAME?</v>
      </c>
      <c r="AS3209" s="94" t="e">
        <v>#NAME?</v>
      </c>
      <c r="AT3209" s="94" t="e">
        <v>#NAME?</v>
      </c>
    </row>
    <row r="3210" customFormat="false" ht="15" hidden="false" customHeight="true" outlineLevel="0" collapsed="false">
      <c r="A3210" s="129" t="s">
        <v>13761</v>
      </c>
      <c r="B3210" s="20" t="str">
        <f aca="false">INDEX(Table2[], MATCH(L3210, Location_ID!$D$2:$D$648, 0), 1)</f>
        <v>54c59d2f-381a-4d32-9a5e-e106311344df</v>
      </c>
      <c r="C3210" s="20" t="s">
        <v>1438</v>
      </c>
      <c r="D3210" s="230" t="s">
        <v>354</v>
      </c>
      <c r="E3210" s="20" t="s">
        <v>7134</v>
      </c>
      <c r="F3210" s="20" t="s">
        <v>7135</v>
      </c>
      <c r="G3210" s="20" t="s">
        <v>7591</v>
      </c>
      <c r="H3210" s="20"/>
      <c r="I3210" s="20" t="s">
        <v>13757</v>
      </c>
      <c r="J3210" s="20" t="s">
        <v>13762</v>
      </c>
      <c r="K3210" s="20" t="s">
        <v>7120</v>
      </c>
      <c r="L3210" s="20" t="s">
        <v>2265</v>
      </c>
      <c r="M3210" s="20" t="s">
        <v>7110</v>
      </c>
      <c r="N3210" s="20" t="s">
        <v>13759</v>
      </c>
      <c r="O3210" s="20" t="s">
        <v>10673</v>
      </c>
      <c r="P3210" s="201" t="n">
        <v>42005</v>
      </c>
      <c r="Q3210" s="201" t="n">
        <v>42369</v>
      </c>
      <c r="R3210" s="20"/>
      <c r="S3210" s="20" t="s">
        <v>7117</v>
      </c>
      <c r="T3210" s="20" t="n">
        <v>7.6</v>
      </c>
      <c r="U3210" s="20" t="n">
        <f aca="false">T3210-1.6</f>
        <v>6</v>
      </c>
      <c r="V3210" s="20" t="n">
        <f aca="false">T3210+1.9</f>
        <v>9.5</v>
      </c>
      <c r="W3210" s="20" t="s">
        <v>7502</v>
      </c>
      <c r="X3210" s="35"/>
      <c r="Y3210" s="35"/>
      <c r="Z3210" s="35" t="n">
        <v>0</v>
      </c>
      <c r="AE3210" s="94" t="e">
        <f aca="false" t="array" ref="AE3210:AK3210">_xlfn.torow(_xlfn.unique(_xlfn._xlws.filter(cat_table[Subsector],$E3210=cat_table[Sector],"")))</f>
        <v>#NAME?</v>
      </c>
      <c r="AF3210" s="94" t="e">
        <v>#NAME?</v>
      </c>
      <c r="AG3210" s="94" t="e">
        <v>#NAME?</v>
      </c>
      <c r="AH3210" s="94" t="e">
        <v>#NAME?</v>
      </c>
      <c r="AI3210" s="94" t="e">
        <v>#NAME?</v>
      </c>
      <c r="AJ3210" s="94" t="e">
        <v>#NAME?</v>
      </c>
      <c r="AK3210" s="94" t="e">
        <v>#NAME?</v>
      </c>
      <c r="AO3210" s="94" t="e">
        <f aca="false" t="array" ref="AO3210:AT3210">_xlfn.torow(_xlfn.unique(_xlfn._xlws.filter(cat_table[Sub-subsector],($E3210=cat_table[Sector])*($F3210=cat_table[Subsector]),"")))</f>
        <v>#NAME?</v>
      </c>
      <c r="AP3210" s="94" t="e">
        <v>#NAME?</v>
      </c>
      <c r="AQ3210" s="94" t="e">
        <v>#NAME?</v>
      </c>
      <c r="AR3210" s="94" t="e">
        <v>#NAME?</v>
      </c>
      <c r="AS3210" s="94" t="e">
        <v>#NAME?</v>
      </c>
      <c r="AT3210" s="94" t="e">
        <v>#NAME?</v>
      </c>
    </row>
    <row r="3211" customFormat="false" ht="15" hidden="false" customHeight="true" outlineLevel="0" collapsed="false">
      <c r="A3211" s="129" t="s">
        <v>13763</v>
      </c>
      <c r="B3211" s="20" t="str">
        <f aca="false">INDEX(Table2[], MATCH(L3211, Location_ID!$D$2:$D$648, 0), 1)</f>
        <v>54c59d2f-381a-4d32-9a5e-e106311344df</v>
      </c>
      <c r="C3211" s="20" t="s">
        <v>1438</v>
      </c>
      <c r="D3211" s="230" t="s">
        <v>354</v>
      </c>
      <c r="E3211" s="20" t="s">
        <v>7134</v>
      </c>
      <c r="F3211" s="20" t="s">
        <v>7135</v>
      </c>
      <c r="G3211" s="20" t="s">
        <v>7591</v>
      </c>
      <c r="H3211" s="20"/>
      <c r="I3211" s="20" t="s">
        <v>13757</v>
      </c>
      <c r="J3211" s="20" t="s">
        <v>13764</v>
      </c>
      <c r="K3211" s="20" t="s">
        <v>7120</v>
      </c>
      <c r="L3211" s="20" t="s">
        <v>2265</v>
      </c>
      <c r="M3211" s="20" t="s">
        <v>7110</v>
      </c>
      <c r="N3211" s="20" t="s">
        <v>13759</v>
      </c>
      <c r="O3211" s="20" t="s">
        <v>10676</v>
      </c>
      <c r="P3211" s="201" t="n">
        <v>42005</v>
      </c>
      <c r="Q3211" s="201" t="n">
        <v>42369</v>
      </c>
      <c r="R3211" s="20"/>
      <c r="S3211" s="20" t="s">
        <v>7117</v>
      </c>
      <c r="T3211" s="20" t="n">
        <v>2.6</v>
      </c>
      <c r="U3211" s="20" t="n">
        <f aca="false">T3211-0.18</f>
        <v>2.42</v>
      </c>
      <c r="V3211" s="20" t="n">
        <f aca="false">T3211+0.59</f>
        <v>3.19</v>
      </c>
      <c r="W3211" s="20" t="s">
        <v>7502</v>
      </c>
      <c r="X3211" s="35"/>
      <c r="Y3211" s="35"/>
      <c r="Z3211" s="35" t="n">
        <v>0</v>
      </c>
      <c r="AE3211" s="94" t="e">
        <f aca="false" t="array" ref="AE3211:AK3211">_xlfn.torow(_xlfn.unique(_xlfn._xlws.filter(cat_table[Subsector],$E3211=cat_table[Sector],"")))</f>
        <v>#NAME?</v>
      </c>
      <c r="AF3211" s="94" t="e">
        <v>#NAME?</v>
      </c>
      <c r="AG3211" s="94" t="e">
        <v>#NAME?</v>
      </c>
      <c r="AH3211" s="94" t="e">
        <v>#NAME?</v>
      </c>
      <c r="AI3211" s="94" t="e">
        <v>#NAME?</v>
      </c>
      <c r="AJ3211" s="94" t="e">
        <v>#NAME?</v>
      </c>
      <c r="AK3211" s="94" t="e">
        <v>#NAME?</v>
      </c>
      <c r="AO3211" s="94" t="e">
        <f aca="false" t="array" ref="AO3211:AT3211">_xlfn.torow(_xlfn.unique(_xlfn._xlws.filter(cat_table[Sub-subsector],($E3211=cat_table[Sector])*($F3211=cat_table[Subsector]),"")))</f>
        <v>#NAME?</v>
      </c>
      <c r="AP3211" s="94" t="e">
        <v>#NAME?</v>
      </c>
      <c r="AQ3211" s="94" t="e">
        <v>#NAME?</v>
      </c>
      <c r="AR3211" s="94" t="e">
        <v>#NAME?</v>
      </c>
      <c r="AS3211" s="94" t="e">
        <v>#NAME?</v>
      </c>
      <c r="AT3211" s="94" t="e">
        <v>#NAME?</v>
      </c>
    </row>
    <row r="3212" customFormat="false" ht="15" hidden="false" customHeight="true" outlineLevel="0" collapsed="false">
      <c r="A3212" s="129" t="s">
        <v>13765</v>
      </c>
      <c r="B3212" s="20" t="str">
        <f aca="false">INDEX(Table2[], MATCH(L3212, Location_ID!$D$2:$D$648, 0), 1)</f>
        <v>54c59d2f-381a-4d32-9a5e-e106311344df</v>
      </c>
      <c r="C3212" s="20" t="s">
        <v>1438</v>
      </c>
      <c r="D3212" s="230" t="s">
        <v>354</v>
      </c>
      <c r="E3212" s="20" t="s">
        <v>7134</v>
      </c>
      <c r="F3212" s="20" t="s">
        <v>7135</v>
      </c>
      <c r="G3212" s="20" t="s">
        <v>7591</v>
      </c>
      <c r="H3212" s="20"/>
      <c r="I3212" s="20" t="s">
        <v>13757</v>
      </c>
      <c r="J3212" s="20" t="s">
        <v>13766</v>
      </c>
      <c r="K3212" s="20" t="s">
        <v>7120</v>
      </c>
      <c r="L3212" s="20" t="s">
        <v>2265</v>
      </c>
      <c r="M3212" s="20" t="s">
        <v>7110</v>
      </c>
      <c r="N3212" s="20" t="s">
        <v>13759</v>
      </c>
      <c r="O3212" s="20" t="s">
        <v>10678</v>
      </c>
      <c r="P3212" s="201" t="n">
        <v>42005</v>
      </c>
      <c r="Q3212" s="201" t="n">
        <v>42369</v>
      </c>
      <c r="R3212" s="20"/>
      <c r="S3212" s="20" t="s">
        <v>7117</v>
      </c>
      <c r="T3212" s="20" t="n">
        <v>0.72</v>
      </c>
      <c r="U3212" s="20" t="n">
        <f aca="false">T3212-0.071</f>
        <v>0.649</v>
      </c>
      <c r="V3212" s="20" t="n">
        <f aca="false">T3212+0.2</f>
        <v>0.92</v>
      </c>
      <c r="W3212" s="20" t="s">
        <v>7502</v>
      </c>
      <c r="X3212" s="35"/>
      <c r="Y3212" s="35"/>
      <c r="Z3212" s="35" t="n">
        <v>0</v>
      </c>
      <c r="AE3212" s="94" t="e">
        <f aca="false" t="array" ref="AE3212:AK3212">_xlfn.torow(_xlfn.unique(_xlfn._xlws.filter(cat_table[Subsector],$E3212=cat_table[Sector],"")))</f>
        <v>#NAME?</v>
      </c>
      <c r="AF3212" s="94" t="e">
        <v>#NAME?</v>
      </c>
      <c r="AG3212" s="94" t="e">
        <v>#NAME?</v>
      </c>
      <c r="AH3212" s="94" t="e">
        <v>#NAME?</v>
      </c>
      <c r="AI3212" s="94" t="e">
        <v>#NAME?</v>
      </c>
      <c r="AJ3212" s="94" t="e">
        <v>#NAME?</v>
      </c>
      <c r="AK3212" s="94" t="e">
        <v>#NAME?</v>
      </c>
      <c r="AO3212" s="94" t="e">
        <f aca="false" t="array" ref="AO3212:AT3212">_xlfn.torow(_xlfn.unique(_xlfn._xlws.filter(cat_table[Sub-subsector],($E3212=cat_table[Sector])*($F3212=cat_table[Subsector]),"")))</f>
        <v>#NAME?</v>
      </c>
      <c r="AP3212" s="94" t="e">
        <v>#NAME?</v>
      </c>
      <c r="AQ3212" s="94" t="e">
        <v>#NAME?</v>
      </c>
      <c r="AR3212" s="94" t="e">
        <v>#NAME?</v>
      </c>
      <c r="AS3212" s="94" t="e">
        <v>#NAME?</v>
      </c>
      <c r="AT3212" s="94" t="e">
        <v>#NAME?</v>
      </c>
    </row>
    <row r="3213" customFormat="false" ht="15" hidden="false" customHeight="true" outlineLevel="0" collapsed="false">
      <c r="A3213" s="129" t="s">
        <v>13767</v>
      </c>
      <c r="B3213" s="20" t="str">
        <f aca="false">INDEX(Table2[], MATCH(L3213, Location_ID!$D$2:$D$648, 0), 1)</f>
        <v>54c59d2f-381a-4d32-9a5e-e106311344df</v>
      </c>
      <c r="C3213" s="20" t="s">
        <v>1438</v>
      </c>
      <c r="D3213" s="230" t="s">
        <v>354</v>
      </c>
      <c r="E3213" s="20" t="s">
        <v>7134</v>
      </c>
      <c r="F3213" s="20" t="s">
        <v>7135</v>
      </c>
      <c r="G3213" s="20" t="s">
        <v>7591</v>
      </c>
      <c r="H3213" s="20"/>
      <c r="I3213" s="20" t="s">
        <v>13757</v>
      </c>
      <c r="J3213" s="20" t="s">
        <v>13768</v>
      </c>
      <c r="K3213" s="20" t="s">
        <v>7120</v>
      </c>
      <c r="L3213" s="20" t="s">
        <v>2265</v>
      </c>
      <c r="M3213" s="20" t="s">
        <v>7110</v>
      </c>
      <c r="N3213" s="20" t="s">
        <v>13759</v>
      </c>
      <c r="O3213" s="20" t="s">
        <v>10680</v>
      </c>
      <c r="P3213" s="201" t="n">
        <v>42005</v>
      </c>
      <c r="Q3213" s="201" t="n">
        <v>42369</v>
      </c>
      <c r="R3213" s="20"/>
      <c r="S3213" s="20" t="s">
        <v>7117</v>
      </c>
      <c r="T3213" s="20" t="n">
        <v>1.8</v>
      </c>
      <c r="U3213" s="20" t="n">
        <f aca="false">T3213-0.22</f>
        <v>1.58</v>
      </c>
      <c r="V3213" s="20" t="n">
        <f aca="false">T3213+0.35</f>
        <v>2.15</v>
      </c>
      <c r="W3213" s="20" t="s">
        <v>7502</v>
      </c>
      <c r="X3213" s="35"/>
      <c r="Y3213" s="35"/>
      <c r="Z3213" s="35" t="n">
        <v>0</v>
      </c>
      <c r="AE3213" s="94" t="e">
        <f aca="false" t="array" ref="AE3213:AK3213">_xlfn.torow(_xlfn.unique(_xlfn._xlws.filter(cat_table[Subsector],$E3213=cat_table[Sector],"")))</f>
        <v>#NAME?</v>
      </c>
      <c r="AF3213" s="94" t="e">
        <v>#NAME?</v>
      </c>
      <c r="AG3213" s="94" t="e">
        <v>#NAME?</v>
      </c>
      <c r="AH3213" s="94" t="e">
        <v>#NAME?</v>
      </c>
      <c r="AI3213" s="94" t="e">
        <v>#NAME?</v>
      </c>
      <c r="AJ3213" s="94" t="e">
        <v>#NAME?</v>
      </c>
      <c r="AK3213" s="94" t="e">
        <v>#NAME?</v>
      </c>
      <c r="AO3213" s="94" t="e">
        <f aca="false" t="array" ref="AO3213:AT3213">_xlfn.torow(_xlfn.unique(_xlfn._xlws.filter(cat_table[Sub-subsector],($E3213=cat_table[Sector])*($F3213=cat_table[Subsector]),"")))</f>
        <v>#NAME?</v>
      </c>
      <c r="AP3213" s="94" t="e">
        <v>#NAME?</v>
      </c>
      <c r="AQ3213" s="94" t="e">
        <v>#NAME?</v>
      </c>
      <c r="AR3213" s="94" t="e">
        <v>#NAME?</v>
      </c>
      <c r="AS3213" s="94" t="e">
        <v>#NAME?</v>
      </c>
      <c r="AT3213" s="94" t="e">
        <v>#NAME?</v>
      </c>
    </row>
    <row r="3214" customFormat="false" ht="15" hidden="false" customHeight="true" outlineLevel="0" collapsed="false">
      <c r="A3214" s="129" t="s">
        <v>13769</v>
      </c>
      <c r="B3214" s="20" t="str">
        <f aca="false">INDEX(Table2[], MATCH(L3214, Location_ID!$D$2:$D$648, 0), 1)</f>
        <v>54c59d2f-381a-4d32-9a5e-e106311344df</v>
      </c>
      <c r="C3214" s="20" t="s">
        <v>1438</v>
      </c>
      <c r="D3214" s="230" t="s">
        <v>354</v>
      </c>
      <c r="E3214" s="20" t="s">
        <v>7134</v>
      </c>
      <c r="F3214" s="20" t="s">
        <v>7135</v>
      </c>
      <c r="G3214" s="20" t="s">
        <v>7591</v>
      </c>
      <c r="H3214" s="20"/>
      <c r="I3214" s="20" t="s">
        <v>13757</v>
      </c>
      <c r="J3214" s="20" t="s">
        <v>13770</v>
      </c>
      <c r="K3214" s="20" t="s">
        <v>7120</v>
      </c>
      <c r="L3214" s="20" t="s">
        <v>2265</v>
      </c>
      <c r="M3214" s="20" t="s">
        <v>7110</v>
      </c>
      <c r="N3214" s="20" t="s">
        <v>13759</v>
      </c>
      <c r="O3214" s="20" t="s">
        <v>13771</v>
      </c>
      <c r="P3214" s="201" t="n">
        <v>42005</v>
      </c>
      <c r="Q3214" s="201" t="n">
        <v>42369</v>
      </c>
      <c r="R3214" s="20"/>
      <c r="S3214" s="20" t="s">
        <v>7117</v>
      </c>
      <c r="T3214" s="20" t="n">
        <v>0.44</v>
      </c>
      <c r="U3214" s="20" t="n">
        <f aca="false">T3214-0.22</f>
        <v>0.22</v>
      </c>
      <c r="V3214" s="20" t="n">
        <f aca="false">T3214+0.51</f>
        <v>0.95</v>
      </c>
      <c r="W3214" s="20" t="s">
        <v>7502</v>
      </c>
      <c r="X3214" s="35"/>
      <c r="Y3214" s="35"/>
      <c r="Z3214" s="35" t="n">
        <v>0</v>
      </c>
      <c r="AE3214" s="94" t="e">
        <f aca="false" t="array" ref="AE3214:AK3214">_xlfn.torow(_xlfn.unique(_xlfn._xlws.filter(cat_table[Subsector],$E3214=cat_table[Sector],"")))</f>
        <v>#NAME?</v>
      </c>
      <c r="AF3214" s="94" t="e">
        <v>#NAME?</v>
      </c>
      <c r="AG3214" s="94" t="e">
        <v>#NAME?</v>
      </c>
      <c r="AH3214" s="94" t="e">
        <v>#NAME?</v>
      </c>
      <c r="AI3214" s="94" t="e">
        <v>#NAME?</v>
      </c>
      <c r="AJ3214" s="94" t="e">
        <v>#NAME?</v>
      </c>
      <c r="AK3214" s="94" t="e">
        <v>#NAME?</v>
      </c>
      <c r="AO3214" s="94" t="e">
        <f aca="false" t="array" ref="AO3214:AT3214">_xlfn.torow(_xlfn.unique(_xlfn._xlws.filter(cat_table[Sub-subsector],($E3214=cat_table[Sector])*($F3214=cat_table[Subsector]),"")))</f>
        <v>#NAME?</v>
      </c>
      <c r="AP3214" s="94" t="e">
        <v>#NAME?</v>
      </c>
      <c r="AQ3214" s="94" t="e">
        <v>#NAME?</v>
      </c>
      <c r="AR3214" s="94" t="e">
        <v>#NAME?</v>
      </c>
      <c r="AS3214" s="94" t="e">
        <v>#NAME?</v>
      </c>
      <c r="AT3214" s="94" t="e">
        <v>#NAME?</v>
      </c>
    </row>
    <row r="3215" customFormat="false" ht="15" hidden="false" customHeight="true" outlineLevel="0" collapsed="false">
      <c r="A3215" s="20" t="s">
        <v>13772</v>
      </c>
      <c r="B3215" s="20" t="str">
        <f aca="false">INDEX(Table2[], MATCH(L3215, Location_ID!$D$2:$D$648, 0), 1)</f>
        <v>54c59d2f-381a-4d32-9a5e-e106311344df</v>
      </c>
      <c r="C3215" s="20" t="s">
        <v>1438</v>
      </c>
      <c r="D3215" s="230" t="s">
        <v>354</v>
      </c>
      <c r="E3215" s="20" t="s">
        <v>7134</v>
      </c>
      <c r="F3215" s="20" t="s">
        <v>7135</v>
      </c>
      <c r="G3215" s="20" t="s">
        <v>7591</v>
      </c>
      <c r="H3215" s="20"/>
      <c r="I3215" s="20" t="s">
        <v>13757</v>
      </c>
      <c r="J3215" s="20" t="s">
        <v>13773</v>
      </c>
      <c r="K3215" s="20" t="s">
        <v>7120</v>
      </c>
      <c r="L3215" s="20" t="s">
        <v>2265</v>
      </c>
      <c r="M3215" s="20" t="s">
        <v>7110</v>
      </c>
      <c r="N3215" s="20" t="s">
        <v>13759</v>
      </c>
      <c r="O3215" s="20" t="s">
        <v>13774</v>
      </c>
      <c r="P3215" s="201" t="n">
        <v>42005</v>
      </c>
      <c r="Q3215" s="201" t="n">
        <v>42369</v>
      </c>
      <c r="R3215" s="20"/>
      <c r="S3215" s="20" t="s">
        <v>7117</v>
      </c>
      <c r="T3215" s="20" t="n">
        <v>0.034</v>
      </c>
      <c r="U3215" s="20" t="n">
        <f aca="false">T3215-0.008</f>
        <v>0.026</v>
      </c>
      <c r="V3215" s="20" t="n">
        <f aca="false">T3215+0.05</f>
        <v>0.084</v>
      </c>
      <c r="W3215" s="20" t="s">
        <v>7502</v>
      </c>
      <c r="X3215" s="35"/>
      <c r="Y3215" s="35"/>
      <c r="Z3215" s="35" t="n">
        <v>0</v>
      </c>
      <c r="AE3215" s="94" t="e">
        <f aca="false" t="array" ref="AE3215:AK3215">_xlfn.torow(_xlfn.unique(_xlfn._xlws.filter(cat_table[Subsector],$E3215=cat_table[Sector],"")))</f>
        <v>#NAME?</v>
      </c>
      <c r="AF3215" s="94" t="e">
        <v>#NAME?</v>
      </c>
      <c r="AG3215" s="94" t="e">
        <v>#NAME?</v>
      </c>
      <c r="AH3215" s="94" t="e">
        <v>#NAME?</v>
      </c>
      <c r="AI3215" s="94" t="e">
        <v>#NAME?</v>
      </c>
      <c r="AJ3215" s="94" t="e">
        <v>#NAME?</v>
      </c>
      <c r="AK3215" s="94" t="e">
        <v>#NAME?</v>
      </c>
      <c r="AO3215" s="94" t="e">
        <f aca="false" t="array" ref="AO3215:AT3215">_xlfn.torow(_xlfn.unique(_xlfn._xlws.filter(cat_table[Sub-subsector],($E3215=cat_table[Sector])*($F3215=cat_table[Subsector]),"")))</f>
        <v>#NAME?</v>
      </c>
      <c r="AP3215" s="94" t="e">
        <v>#NAME?</v>
      </c>
      <c r="AQ3215" s="94" t="e">
        <v>#NAME?</v>
      </c>
      <c r="AR3215" s="94" t="e">
        <v>#NAME?</v>
      </c>
      <c r="AS3215" s="94" t="e">
        <v>#NAME?</v>
      </c>
      <c r="AT3215" s="94" t="e">
        <v>#NAME?</v>
      </c>
    </row>
    <row r="3216" customFormat="false" ht="15" hidden="false" customHeight="true" outlineLevel="0" collapsed="false">
      <c r="A3216" s="293" t="s">
        <v>13775</v>
      </c>
      <c r="B3216" s="20" t="str">
        <f aca="false">INDEX(Table2[], MATCH(L3216, Location_ID!$D$2:$D$648, 0), 1)</f>
        <v>f682dbcd-31ec-4c87-9956-c05f83392e88</v>
      </c>
      <c r="C3216" s="193" t="s">
        <v>1441</v>
      </c>
      <c r="D3216" s="274" t="s">
        <v>354</v>
      </c>
      <c r="E3216" s="193" t="s">
        <v>7134</v>
      </c>
      <c r="F3216" s="193" t="s">
        <v>7135</v>
      </c>
      <c r="G3216" s="193" t="s">
        <v>7895</v>
      </c>
      <c r="H3216" s="196"/>
      <c r="I3216" s="193" t="s">
        <v>13776</v>
      </c>
      <c r="J3216" s="193" t="s">
        <v>13777</v>
      </c>
      <c r="K3216" s="193" t="s">
        <v>7120</v>
      </c>
      <c r="L3216" s="193" t="s">
        <v>2960</v>
      </c>
      <c r="M3216" s="193" t="s">
        <v>7132</v>
      </c>
      <c r="N3216" s="193" t="s">
        <v>13778</v>
      </c>
      <c r="O3216" s="193" t="s">
        <v>13779</v>
      </c>
      <c r="P3216" s="219" t="n">
        <v>44197</v>
      </c>
      <c r="Q3216" s="219" t="n">
        <v>44895</v>
      </c>
      <c r="R3216" s="193"/>
      <c r="S3216" s="193" t="s">
        <v>7117</v>
      </c>
      <c r="T3216" s="193" t="n">
        <v>0.12</v>
      </c>
      <c r="U3216" s="193"/>
      <c r="V3216" s="193"/>
      <c r="W3216" s="193" t="s">
        <v>13780</v>
      </c>
      <c r="X3216" s="196"/>
      <c r="Y3216" s="196"/>
      <c r="Z3216" s="196" t="n">
        <v>0</v>
      </c>
      <c r="AE3216" s="94" t="e">
        <f aca="false" t="array" ref="AE3216:AK3216">_xlfn.torow(_xlfn.unique(_xlfn._xlws.filter(cat_table[Subsector],$E3216=cat_table[Sector],"")))</f>
        <v>#NAME?</v>
      </c>
      <c r="AF3216" s="94" t="e">
        <v>#NAME?</v>
      </c>
      <c r="AG3216" s="94" t="e">
        <v>#NAME?</v>
      </c>
      <c r="AH3216" s="94" t="e">
        <v>#NAME?</v>
      </c>
      <c r="AI3216" s="94" t="e">
        <v>#NAME?</v>
      </c>
      <c r="AJ3216" s="94" t="e">
        <v>#NAME?</v>
      </c>
      <c r="AK3216" s="94" t="e">
        <v>#NAME?</v>
      </c>
      <c r="AO3216" s="94" t="e">
        <f aca="false" t="array" ref="AO3216:AT3216">_xlfn.torow(_xlfn.unique(_xlfn._xlws.filter(cat_table[Sub-subsector],($E3216=cat_table[Sector])*($F3216=cat_table[Subsector]),"")))</f>
        <v>#NAME?</v>
      </c>
      <c r="AP3216" s="94" t="e">
        <v>#NAME?</v>
      </c>
      <c r="AQ3216" s="94" t="e">
        <v>#NAME?</v>
      </c>
      <c r="AR3216" s="94" t="e">
        <v>#NAME?</v>
      </c>
      <c r="AS3216" s="94" t="e">
        <v>#NAME?</v>
      </c>
      <c r="AT3216" s="94" t="e">
        <v>#NAME?</v>
      </c>
    </row>
    <row r="3217" customFormat="false" ht="15" hidden="false" customHeight="true" outlineLevel="0" collapsed="false">
      <c r="A3217" s="293" t="s">
        <v>13781</v>
      </c>
      <c r="B3217" s="20" t="str">
        <f aca="false">INDEX(Table2[], MATCH(L3217, Location_ID!$D$2:$D$648, 0), 1)</f>
        <v>f682dbcd-31ec-4c87-9956-c05f83392e88</v>
      </c>
      <c r="C3217" s="194" t="s">
        <v>1441</v>
      </c>
      <c r="D3217" s="274" t="s">
        <v>354</v>
      </c>
      <c r="E3217" s="194" t="s">
        <v>7134</v>
      </c>
      <c r="F3217" s="194" t="s">
        <v>7135</v>
      </c>
      <c r="G3217" s="194" t="s">
        <v>7895</v>
      </c>
      <c r="H3217" s="199"/>
      <c r="I3217" s="194" t="s">
        <v>13782</v>
      </c>
      <c r="J3217" s="194" t="s">
        <v>13777</v>
      </c>
      <c r="K3217" s="194" t="s">
        <v>7120</v>
      </c>
      <c r="L3217" s="194" t="s">
        <v>2960</v>
      </c>
      <c r="M3217" s="194" t="s">
        <v>7132</v>
      </c>
      <c r="N3217" s="194" t="s">
        <v>13778</v>
      </c>
      <c r="O3217" s="194" t="s">
        <v>13783</v>
      </c>
      <c r="P3217" s="198" t="n">
        <v>44197</v>
      </c>
      <c r="Q3217" s="198" t="n">
        <v>44895</v>
      </c>
      <c r="R3217" s="194"/>
      <c r="S3217" s="194" t="s">
        <v>7117</v>
      </c>
      <c r="T3217" s="194" t="n">
        <v>0.65</v>
      </c>
      <c r="U3217" s="194"/>
      <c r="V3217" s="194"/>
      <c r="W3217" s="194" t="s">
        <v>13780</v>
      </c>
      <c r="X3217" s="199"/>
      <c r="Y3217" s="199"/>
      <c r="Z3217" s="199" t="n">
        <v>1</v>
      </c>
      <c r="AE3217" s="94" t="e">
        <f aca="false" t="array" ref="AE3217:AK3217">_xlfn.torow(_xlfn.unique(_xlfn._xlws.filter(cat_table[Subsector],$E3217=cat_table[Sector],"")))</f>
        <v>#NAME?</v>
      </c>
      <c r="AF3217" s="94" t="e">
        <v>#NAME?</v>
      </c>
      <c r="AG3217" s="94" t="e">
        <v>#NAME?</v>
      </c>
      <c r="AH3217" s="94" t="e">
        <v>#NAME?</v>
      </c>
      <c r="AI3217" s="94" t="e">
        <v>#NAME?</v>
      </c>
      <c r="AJ3217" s="94" t="e">
        <v>#NAME?</v>
      </c>
      <c r="AK3217" s="94" t="e">
        <v>#NAME?</v>
      </c>
      <c r="AO3217" s="94" t="e">
        <f aca="false" t="array" ref="AO3217:AT3217">_xlfn.torow(_xlfn.unique(_xlfn._xlws.filter(cat_table[Sub-subsector],($E3217=cat_table[Sector])*($F3217=cat_table[Subsector]),"")))</f>
        <v>#NAME?</v>
      </c>
      <c r="AP3217" s="94" t="e">
        <v>#NAME?</v>
      </c>
      <c r="AQ3217" s="94" t="e">
        <v>#NAME?</v>
      </c>
      <c r="AR3217" s="94" t="e">
        <v>#NAME?</v>
      </c>
      <c r="AS3217" s="94" t="e">
        <v>#NAME?</v>
      </c>
      <c r="AT3217" s="94" t="e">
        <v>#NAME?</v>
      </c>
    </row>
    <row r="3218" customFormat="false" ht="15" hidden="false" customHeight="true" outlineLevel="0" collapsed="false">
      <c r="A3218" s="62" t="s">
        <v>13784</v>
      </c>
      <c r="B3218" s="20" t="str">
        <f aca="false">INDEX(Table2[], MATCH(L3218, Location_ID!$D$2:$D$648, 0), 1)</f>
        <v>da32f0a5-24c9-40ef-ac8e-c254c2e00dbd</v>
      </c>
      <c r="C3218" s="62" t="s">
        <v>1445</v>
      </c>
      <c r="D3218" s="257" t="s">
        <v>354</v>
      </c>
      <c r="E3218" s="62" t="s">
        <v>11599</v>
      </c>
      <c r="F3218" s="62" t="s">
        <v>11600</v>
      </c>
      <c r="G3218" s="62"/>
      <c r="H3218" s="200"/>
      <c r="I3218" s="62" t="s">
        <v>13785</v>
      </c>
      <c r="J3218" s="62" t="s">
        <v>13786</v>
      </c>
      <c r="K3218" s="62" t="s">
        <v>7120</v>
      </c>
      <c r="L3218" s="62" t="s">
        <v>2962</v>
      </c>
      <c r="M3218" s="62" t="s">
        <v>7121</v>
      </c>
      <c r="N3218" s="62" t="s">
        <v>13787</v>
      </c>
      <c r="O3218" s="62" t="s">
        <v>2962</v>
      </c>
      <c r="P3218" s="223" t="n">
        <v>35796</v>
      </c>
      <c r="Q3218" s="223" t="n">
        <v>40543</v>
      </c>
      <c r="R3218" s="62" t="n">
        <v>1</v>
      </c>
      <c r="S3218" s="62" t="s">
        <v>7130</v>
      </c>
      <c r="T3218" s="62" t="n">
        <v>0.4</v>
      </c>
      <c r="U3218" s="62"/>
      <c r="V3218" s="62"/>
      <c r="W3218" s="62" t="s">
        <v>13788</v>
      </c>
      <c r="X3218" s="200"/>
      <c r="Y3218" s="200"/>
      <c r="Z3218" s="200" t="n">
        <v>1</v>
      </c>
      <c r="AE3218" s="94" t="e">
        <f aca="false" t="array" ref="AE3218:AK3218">_xlfn.torow(_xlfn.unique(_xlfn._xlws.filter(cat_table[Subsector],$E3218=cat_table[Sector],"")))</f>
        <v>#NAME?</v>
      </c>
      <c r="AF3218" s="94" t="e">
        <v>#NAME?</v>
      </c>
      <c r="AG3218" s="94" t="e">
        <v>#NAME?</v>
      </c>
      <c r="AH3218" s="94" t="e">
        <v>#NAME?</v>
      </c>
      <c r="AI3218" s="94" t="e">
        <v>#NAME?</v>
      </c>
      <c r="AJ3218" s="94" t="e">
        <v>#NAME?</v>
      </c>
      <c r="AK3218" s="94" t="e">
        <v>#NAME?</v>
      </c>
      <c r="AO3218" s="94" t="e">
        <f aca="false" t="array" ref="AO3218:AO3218">_xlfn.torow(_xlfn.unique(_xlfn._xlws.filter(cat_table[Sub-subsector],($E3218=cat_table[Sector])*($F3218=cat_table[Subsector]),"")))</f>
        <v>#NAME?</v>
      </c>
    </row>
    <row r="3219" customFormat="false" ht="15" hidden="false" customHeight="true" outlineLevel="0" collapsed="false">
      <c r="A3219" s="62" t="s">
        <v>13789</v>
      </c>
      <c r="B3219" s="20" t="str">
        <f aca="false">INDEX(Table2[], MATCH(L3219, Location_ID!$D$2:$D$648, 0), 1)</f>
        <v>e50ff058-7cdc-4e14-a5dc-9b05601a9e6b</v>
      </c>
      <c r="C3219" s="62" t="s">
        <v>1445</v>
      </c>
      <c r="D3219" s="257" t="s">
        <v>354</v>
      </c>
      <c r="E3219" s="62" t="s">
        <v>11599</v>
      </c>
      <c r="F3219" s="62" t="s">
        <v>11600</v>
      </c>
      <c r="G3219" s="62"/>
      <c r="H3219" s="200"/>
      <c r="I3219" s="62" t="s">
        <v>13785</v>
      </c>
      <c r="J3219" s="62" t="s">
        <v>13790</v>
      </c>
      <c r="K3219" s="62" t="s">
        <v>7120</v>
      </c>
      <c r="L3219" s="62" t="s">
        <v>2964</v>
      </c>
      <c r="M3219" s="62" t="s">
        <v>7121</v>
      </c>
      <c r="N3219" s="62" t="s">
        <v>13791</v>
      </c>
      <c r="O3219" s="62" t="s">
        <v>2964</v>
      </c>
      <c r="P3219" s="223" t="n">
        <v>35796</v>
      </c>
      <c r="Q3219" s="223" t="n">
        <v>40543</v>
      </c>
      <c r="R3219" s="62" t="n">
        <v>1</v>
      </c>
      <c r="S3219" s="62" t="s">
        <v>7130</v>
      </c>
      <c r="T3219" s="62" t="n">
        <v>0.1</v>
      </c>
      <c r="U3219" s="62"/>
      <c r="V3219" s="62"/>
      <c r="W3219" s="62" t="s">
        <v>13788</v>
      </c>
      <c r="X3219" s="200"/>
      <c r="Y3219" s="200"/>
      <c r="Z3219" s="200" t="n">
        <v>1</v>
      </c>
      <c r="AE3219" s="94" t="e">
        <f aca="false" t="array" ref="AE3219:AK3219">_xlfn.torow(_xlfn.unique(_xlfn._xlws.filter(cat_table[Subsector],$E3219=cat_table[Sector],"")))</f>
        <v>#NAME?</v>
      </c>
      <c r="AF3219" s="94" t="e">
        <v>#NAME?</v>
      </c>
      <c r="AG3219" s="94" t="e">
        <v>#NAME?</v>
      </c>
      <c r="AH3219" s="94" t="e">
        <v>#NAME?</v>
      </c>
      <c r="AI3219" s="94" t="e">
        <v>#NAME?</v>
      </c>
      <c r="AJ3219" s="94" t="e">
        <v>#NAME?</v>
      </c>
      <c r="AK3219" s="94" t="e">
        <v>#NAME?</v>
      </c>
      <c r="AO3219" s="94" t="e">
        <f aca="false" t="array" ref="AO3219:AO3219">_xlfn.torow(_xlfn.unique(_xlfn._xlws.filter(cat_table[Sub-subsector],($E3219=cat_table[Sector])*($F3219=cat_table[Subsector]),"")))</f>
        <v>#NAME?</v>
      </c>
    </row>
    <row r="3220" customFormat="false" ht="15" hidden="false" customHeight="true" outlineLevel="0" collapsed="false">
      <c r="A3220" s="62" t="s">
        <v>13792</v>
      </c>
      <c r="B3220" s="20" t="str">
        <f aca="false">INDEX(Table2[], MATCH(L3220, Location_ID!$D$2:$D$648, 0), 1)</f>
        <v>df44270f-659b-4347-8175-37a04cb58ffb</v>
      </c>
      <c r="C3220" s="62" t="s">
        <v>1445</v>
      </c>
      <c r="D3220" s="257" t="s">
        <v>354</v>
      </c>
      <c r="E3220" s="62" t="s">
        <v>11599</v>
      </c>
      <c r="F3220" s="62" t="s">
        <v>11600</v>
      </c>
      <c r="G3220" s="62"/>
      <c r="H3220" s="200"/>
      <c r="I3220" s="62" t="s">
        <v>13785</v>
      </c>
      <c r="J3220" s="62" t="s">
        <v>13793</v>
      </c>
      <c r="K3220" s="62" t="s">
        <v>7120</v>
      </c>
      <c r="L3220" s="62" t="s">
        <v>2966</v>
      </c>
      <c r="M3220" s="62" t="s">
        <v>7121</v>
      </c>
      <c r="N3220" s="62" t="s">
        <v>13787</v>
      </c>
      <c r="O3220" s="62" t="s">
        <v>2966</v>
      </c>
      <c r="P3220" s="223" t="n">
        <v>35796</v>
      </c>
      <c r="Q3220" s="223" t="n">
        <v>40543</v>
      </c>
      <c r="R3220" s="62" t="n">
        <v>1</v>
      </c>
      <c r="S3220" s="62" t="s">
        <v>7130</v>
      </c>
      <c r="T3220" s="62" t="n">
        <v>0.1</v>
      </c>
      <c r="U3220" s="62"/>
      <c r="V3220" s="62"/>
      <c r="W3220" s="62" t="s">
        <v>13788</v>
      </c>
      <c r="X3220" s="200"/>
      <c r="Y3220" s="200"/>
      <c r="Z3220" s="200" t="n">
        <v>1</v>
      </c>
      <c r="AE3220" s="94" t="e">
        <f aca="false" t="array" ref="AE3220:AK3220">_xlfn.torow(_xlfn.unique(_xlfn._xlws.filter(cat_table[Subsector],$E3220=cat_table[Sector],"")))</f>
        <v>#NAME?</v>
      </c>
      <c r="AF3220" s="94" t="e">
        <v>#NAME?</v>
      </c>
      <c r="AG3220" s="94" t="e">
        <v>#NAME?</v>
      </c>
      <c r="AH3220" s="94" t="e">
        <v>#NAME?</v>
      </c>
      <c r="AI3220" s="94" t="e">
        <v>#NAME?</v>
      </c>
      <c r="AJ3220" s="94" t="e">
        <v>#NAME?</v>
      </c>
      <c r="AK3220" s="94" t="e">
        <v>#NAME?</v>
      </c>
      <c r="AO3220" s="94" t="e">
        <f aca="false" t="array" ref="AO3220:AO3220">_xlfn.torow(_xlfn.unique(_xlfn._xlws.filter(cat_table[Sub-subsector],($E3220=cat_table[Sector])*($F3220=cat_table[Subsector]),"")))</f>
        <v>#NAME?</v>
      </c>
    </row>
    <row r="3221" customFormat="false" ht="15" hidden="false" customHeight="true" outlineLevel="0" collapsed="false">
      <c r="A3221" s="62" t="s">
        <v>13794</v>
      </c>
      <c r="B3221" s="20" t="str">
        <f aca="false">INDEX(Table2[], MATCH(L3221, Location_ID!$D$2:$D$648, 0), 1)</f>
        <v>8ebf5847-a471-4276-9437-2c0a883f3462</v>
      </c>
      <c r="C3221" s="62" t="s">
        <v>1445</v>
      </c>
      <c r="D3221" s="257" t="s">
        <v>354</v>
      </c>
      <c r="E3221" s="62" t="s">
        <v>11599</v>
      </c>
      <c r="F3221" s="62" t="s">
        <v>11600</v>
      </c>
      <c r="G3221" s="62"/>
      <c r="H3221" s="200"/>
      <c r="I3221" s="62" t="s">
        <v>13785</v>
      </c>
      <c r="J3221" s="62" t="s">
        <v>13793</v>
      </c>
      <c r="K3221" s="62" t="s">
        <v>7120</v>
      </c>
      <c r="L3221" s="62" t="s">
        <v>2968</v>
      </c>
      <c r="M3221" s="62" t="s">
        <v>7121</v>
      </c>
      <c r="N3221" s="62" t="s">
        <v>13787</v>
      </c>
      <c r="O3221" s="62" t="s">
        <v>2968</v>
      </c>
      <c r="P3221" s="223" t="n">
        <v>35796</v>
      </c>
      <c r="Q3221" s="223" t="n">
        <v>40543</v>
      </c>
      <c r="R3221" s="62" t="n">
        <v>1</v>
      </c>
      <c r="S3221" s="62" t="s">
        <v>7130</v>
      </c>
      <c r="T3221" s="62" t="n">
        <v>0.1</v>
      </c>
      <c r="U3221" s="62"/>
      <c r="V3221" s="62"/>
      <c r="W3221" s="62" t="s">
        <v>13788</v>
      </c>
      <c r="X3221" s="200"/>
      <c r="Y3221" s="200"/>
      <c r="Z3221" s="200" t="n">
        <v>1</v>
      </c>
      <c r="AE3221" s="94" t="e">
        <f aca="false" t="array" ref="AE3221:AK3221">_xlfn.torow(_xlfn.unique(_xlfn._xlws.filter(cat_table[Subsector],$E3221=cat_table[Sector],"")))</f>
        <v>#NAME?</v>
      </c>
      <c r="AF3221" s="94" t="e">
        <v>#NAME?</v>
      </c>
      <c r="AG3221" s="94" t="e">
        <v>#NAME?</v>
      </c>
      <c r="AH3221" s="94" t="e">
        <v>#NAME?</v>
      </c>
      <c r="AI3221" s="94" t="e">
        <v>#NAME?</v>
      </c>
      <c r="AJ3221" s="94" t="e">
        <v>#NAME?</v>
      </c>
      <c r="AK3221" s="94" t="e">
        <v>#NAME?</v>
      </c>
      <c r="AO3221" s="94" t="e">
        <f aca="false" t="array" ref="AO3221:AO3221">_xlfn.torow(_xlfn.unique(_xlfn._xlws.filter(cat_table[Sub-subsector],($E3221=cat_table[Sector])*($F3221=cat_table[Subsector]),"")))</f>
        <v>#NAME?</v>
      </c>
    </row>
    <row r="3222" customFormat="false" ht="15" hidden="false" customHeight="true" outlineLevel="0" collapsed="false">
      <c r="A3222" s="62" t="s">
        <v>13795</v>
      </c>
      <c r="B3222" s="20" t="str">
        <f aca="false">INDEX(Table2[], MATCH(L3222, Location_ID!$D$2:$D$648, 0), 1)</f>
        <v>1c4fd549-9ca1-4740-a53f-b8d355cf8f10</v>
      </c>
      <c r="C3222" s="62" t="s">
        <v>1445</v>
      </c>
      <c r="D3222" s="257" t="s">
        <v>354</v>
      </c>
      <c r="E3222" s="62" t="s">
        <v>11599</v>
      </c>
      <c r="F3222" s="62" t="s">
        <v>11600</v>
      </c>
      <c r="G3222" s="62"/>
      <c r="H3222" s="200"/>
      <c r="I3222" s="62" t="s">
        <v>13785</v>
      </c>
      <c r="J3222" s="62" t="s">
        <v>13786</v>
      </c>
      <c r="K3222" s="62" t="s">
        <v>7120</v>
      </c>
      <c r="L3222" s="62" t="s">
        <v>2970</v>
      </c>
      <c r="M3222" s="62" t="s">
        <v>7121</v>
      </c>
      <c r="N3222" s="62" t="s">
        <v>13796</v>
      </c>
      <c r="O3222" s="62" t="s">
        <v>2970</v>
      </c>
      <c r="P3222" s="223" t="n">
        <v>35796</v>
      </c>
      <c r="Q3222" s="223" t="n">
        <v>40543</v>
      </c>
      <c r="R3222" s="62" t="n">
        <v>1</v>
      </c>
      <c r="S3222" s="62" t="s">
        <v>7130</v>
      </c>
      <c r="T3222" s="62" t="n">
        <v>15.9</v>
      </c>
      <c r="U3222" s="62"/>
      <c r="V3222" s="62"/>
      <c r="W3222" s="62" t="s">
        <v>13788</v>
      </c>
      <c r="X3222" s="200"/>
      <c r="Y3222" s="200"/>
      <c r="Z3222" s="200" t="n">
        <v>1</v>
      </c>
      <c r="AE3222" s="94" t="e">
        <f aca="false" t="array" ref="AE3222:AK3222">_xlfn.torow(_xlfn.unique(_xlfn._xlws.filter(cat_table[Subsector],$E3222=cat_table[Sector],"")))</f>
        <v>#NAME?</v>
      </c>
      <c r="AF3222" s="94" t="e">
        <v>#NAME?</v>
      </c>
      <c r="AG3222" s="94" t="e">
        <v>#NAME?</v>
      </c>
      <c r="AH3222" s="94" t="e">
        <v>#NAME?</v>
      </c>
      <c r="AI3222" s="94" t="e">
        <v>#NAME?</v>
      </c>
      <c r="AJ3222" s="94" t="e">
        <v>#NAME?</v>
      </c>
      <c r="AK3222" s="94" t="e">
        <v>#NAME?</v>
      </c>
      <c r="AO3222" s="94" t="e">
        <f aca="false" t="array" ref="AO3222:AO3222">_xlfn.torow(_xlfn.unique(_xlfn._xlws.filter(cat_table[Sub-subsector],($E3222=cat_table[Sector])*($F3222=cat_table[Subsector]),"")))</f>
        <v>#NAME?</v>
      </c>
    </row>
    <row r="3223" customFormat="false" ht="15" hidden="false" customHeight="true" outlineLevel="0" collapsed="false">
      <c r="A3223" s="62" t="s">
        <v>13797</v>
      </c>
      <c r="B3223" s="20" t="str">
        <f aca="false">INDEX(Table2[], MATCH(L3223, Location_ID!$D$2:$D$648, 0), 1)</f>
        <v>9676ac88-69d5-47bf-923b-333a18ff5fb5</v>
      </c>
      <c r="C3223" s="62" t="s">
        <v>1445</v>
      </c>
      <c r="D3223" s="257" t="s">
        <v>354</v>
      </c>
      <c r="E3223" s="62" t="s">
        <v>11599</v>
      </c>
      <c r="F3223" s="62" t="s">
        <v>11600</v>
      </c>
      <c r="G3223" s="62"/>
      <c r="H3223" s="200"/>
      <c r="I3223" s="62" t="s">
        <v>13785</v>
      </c>
      <c r="J3223" s="62" t="s">
        <v>13790</v>
      </c>
      <c r="K3223" s="62" t="s">
        <v>7120</v>
      </c>
      <c r="L3223" s="62" t="s">
        <v>2972</v>
      </c>
      <c r="M3223" s="62" t="s">
        <v>7121</v>
      </c>
      <c r="N3223" s="62" t="s">
        <v>13787</v>
      </c>
      <c r="O3223" s="62" t="s">
        <v>2972</v>
      </c>
      <c r="P3223" s="223" t="n">
        <v>35796</v>
      </c>
      <c r="Q3223" s="223" t="n">
        <v>40543</v>
      </c>
      <c r="R3223" s="62" t="n">
        <v>1</v>
      </c>
      <c r="S3223" s="62" t="s">
        <v>7130</v>
      </c>
      <c r="T3223" s="62" t="n">
        <v>2.2</v>
      </c>
      <c r="U3223" s="62"/>
      <c r="V3223" s="62"/>
      <c r="W3223" s="62" t="s">
        <v>13788</v>
      </c>
      <c r="X3223" s="200"/>
      <c r="Y3223" s="200"/>
      <c r="Z3223" s="200" t="n">
        <v>1</v>
      </c>
      <c r="AE3223" s="94" t="e">
        <f aca="false" t="array" ref="AE3223:AK3223">_xlfn.torow(_xlfn.unique(_xlfn._xlws.filter(cat_table[Subsector],$E3223=cat_table[Sector],"")))</f>
        <v>#NAME?</v>
      </c>
      <c r="AF3223" s="94" t="e">
        <v>#NAME?</v>
      </c>
      <c r="AG3223" s="94" t="e">
        <v>#NAME?</v>
      </c>
      <c r="AH3223" s="94" t="e">
        <v>#NAME?</v>
      </c>
      <c r="AI3223" s="94" t="e">
        <v>#NAME?</v>
      </c>
      <c r="AJ3223" s="94" t="e">
        <v>#NAME?</v>
      </c>
      <c r="AK3223" s="94" t="e">
        <v>#NAME?</v>
      </c>
      <c r="AO3223" s="94" t="e">
        <f aca="false" t="array" ref="AO3223:AO3223">_xlfn.torow(_xlfn.unique(_xlfn._xlws.filter(cat_table[Sub-subsector],($E3223=cat_table[Sector])*($F3223=cat_table[Subsector]),"")))</f>
        <v>#NAME?</v>
      </c>
    </row>
    <row r="3224" customFormat="false" ht="15" hidden="false" customHeight="true" outlineLevel="0" collapsed="false">
      <c r="A3224" s="62" t="s">
        <v>13798</v>
      </c>
      <c r="B3224" s="20" t="str">
        <f aca="false">INDEX(Table2[], MATCH(L3224, Location_ID!$D$2:$D$648, 0), 1)</f>
        <v>5601ebf5-0384-4009-964b-21d4b003a96c</v>
      </c>
      <c r="C3224" s="62" t="s">
        <v>1445</v>
      </c>
      <c r="D3224" s="257" t="s">
        <v>354</v>
      </c>
      <c r="E3224" s="62" t="s">
        <v>11599</v>
      </c>
      <c r="F3224" s="62" t="s">
        <v>11600</v>
      </c>
      <c r="G3224" s="62"/>
      <c r="H3224" s="200"/>
      <c r="I3224" s="62" t="s">
        <v>13785</v>
      </c>
      <c r="J3224" s="62" t="s">
        <v>13793</v>
      </c>
      <c r="K3224" s="62" t="s">
        <v>7120</v>
      </c>
      <c r="L3224" s="62" t="s">
        <v>2974</v>
      </c>
      <c r="M3224" s="62" t="s">
        <v>7121</v>
      </c>
      <c r="N3224" s="62" t="s">
        <v>13787</v>
      </c>
      <c r="O3224" s="62" t="s">
        <v>2974</v>
      </c>
      <c r="P3224" s="223" t="n">
        <v>35796</v>
      </c>
      <c r="Q3224" s="223" t="n">
        <v>40543</v>
      </c>
      <c r="R3224" s="62" t="n">
        <v>1</v>
      </c>
      <c r="S3224" s="62" t="s">
        <v>7130</v>
      </c>
      <c r="T3224" s="62" t="n">
        <v>0.7</v>
      </c>
      <c r="U3224" s="62"/>
      <c r="V3224" s="62"/>
      <c r="W3224" s="62" t="s">
        <v>13788</v>
      </c>
      <c r="X3224" s="200"/>
      <c r="Y3224" s="200"/>
      <c r="Z3224" s="200" t="n">
        <v>1</v>
      </c>
      <c r="AE3224" s="94" t="e">
        <f aca="false" t="array" ref="AE3224:AK3224">_xlfn.torow(_xlfn.unique(_xlfn._xlws.filter(cat_table[Subsector],$E3224=cat_table[Sector],"")))</f>
        <v>#NAME?</v>
      </c>
      <c r="AF3224" s="94" t="e">
        <v>#NAME?</v>
      </c>
      <c r="AG3224" s="94" t="e">
        <v>#NAME?</v>
      </c>
      <c r="AH3224" s="94" t="e">
        <v>#NAME?</v>
      </c>
      <c r="AI3224" s="94" t="e">
        <v>#NAME?</v>
      </c>
      <c r="AJ3224" s="94" t="e">
        <v>#NAME?</v>
      </c>
      <c r="AK3224" s="94" t="e">
        <v>#NAME?</v>
      </c>
      <c r="AO3224" s="94" t="e">
        <f aca="false" t="array" ref="AO3224:AO3224">_xlfn.torow(_xlfn.unique(_xlfn._xlws.filter(cat_table[Sub-subsector],($E3224=cat_table[Sector])*($F3224=cat_table[Subsector]),"")))</f>
        <v>#NAME?</v>
      </c>
    </row>
    <row r="3225" customFormat="false" ht="15" hidden="false" customHeight="true" outlineLevel="0" collapsed="false">
      <c r="A3225" s="62" t="s">
        <v>13799</v>
      </c>
      <c r="B3225" s="20" t="str">
        <f aca="false">INDEX(Table2[], MATCH(L3225, Location_ID!$D$2:$D$648, 0), 1)</f>
        <v>6c3b418e-a139-4a59-ac5d-273e7904ba89</v>
      </c>
      <c r="C3225" s="62" t="s">
        <v>1445</v>
      </c>
      <c r="D3225" s="257" t="s">
        <v>354</v>
      </c>
      <c r="E3225" s="62" t="s">
        <v>11599</v>
      </c>
      <c r="F3225" s="62" t="s">
        <v>11600</v>
      </c>
      <c r="G3225" s="62"/>
      <c r="H3225" s="200"/>
      <c r="I3225" s="62" t="s">
        <v>13785</v>
      </c>
      <c r="J3225" s="62" t="s">
        <v>13793</v>
      </c>
      <c r="K3225" s="62" t="s">
        <v>7120</v>
      </c>
      <c r="L3225" s="62" t="s">
        <v>2976</v>
      </c>
      <c r="M3225" s="62" t="s">
        <v>7121</v>
      </c>
      <c r="N3225" s="62" t="s">
        <v>13787</v>
      </c>
      <c r="O3225" s="62" t="s">
        <v>2976</v>
      </c>
      <c r="P3225" s="223" t="n">
        <v>35796</v>
      </c>
      <c r="Q3225" s="223" t="n">
        <v>40543</v>
      </c>
      <c r="R3225" s="62" t="n">
        <v>1</v>
      </c>
      <c r="S3225" s="62" t="s">
        <v>7130</v>
      </c>
      <c r="T3225" s="62" t="n">
        <v>-1.4</v>
      </c>
      <c r="U3225" s="62"/>
      <c r="V3225" s="62"/>
      <c r="W3225" s="62" t="s">
        <v>13788</v>
      </c>
      <c r="X3225" s="200"/>
      <c r="Y3225" s="200"/>
      <c r="Z3225" s="200" t="n">
        <v>1</v>
      </c>
      <c r="AE3225" s="94" t="e">
        <f aca="false" t="array" ref="AE3225:AK3225">_xlfn.torow(_xlfn.unique(_xlfn._xlws.filter(cat_table[Subsector],$E3225=cat_table[Sector],"")))</f>
        <v>#NAME?</v>
      </c>
      <c r="AF3225" s="94" t="e">
        <v>#NAME?</v>
      </c>
      <c r="AG3225" s="94" t="e">
        <v>#NAME?</v>
      </c>
      <c r="AH3225" s="94" t="e">
        <v>#NAME?</v>
      </c>
      <c r="AI3225" s="94" t="e">
        <v>#NAME?</v>
      </c>
      <c r="AJ3225" s="94" t="e">
        <v>#NAME?</v>
      </c>
      <c r="AK3225" s="94" t="e">
        <v>#NAME?</v>
      </c>
      <c r="AO3225" s="94" t="e">
        <f aca="false" t="array" ref="AO3225:AO3225">_xlfn.torow(_xlfn.unique(_xlfn._xlws.filter(cat_table[Sub-subsector],($E3225=cat_table[Sector])*($F3225=cat_table[Subsector]),"")))</f>
        <v>#NAME?</v>
      </c>
    </row>
    <row r="3226" customFormat="false" ht="15" hidden="false" customHeight="true" outlineLevel="0" collapsed="false">
      <c r="A3226" s="62" t="s">
        <v>13800</v>
      </c>
      <c r="B3226" s="20" t="str">
        <f aca="false">INDEX(Table2[], MATCH(L3226, Location_ID!$D$2:$D$648, 0), 1)</f>
        <v>2b517517-aeb0-403e-a8dd-3834d5837733</v>
      </c>
      <c r="C3226" s="62" t="s">
        <v>1445</v>
      </c>
      <c r="D3226" s="257" t="s">
        <v>354</v>
      </c>
      <c r="E3226" s="62" t="s">
        <v>11599</v>
      </c>
      <c r="F3226" s="62" t="s">
        <v>11600</v>
      </c>
      <c r="G3226" s="62"/>
      <c r="H3226" s="200"/>
      <c r="I3226" s="62" t="s">
        <v>13785</v>
      </c>
      <c r="J3226" s="62" t="s">
        <v>13793</v>
      </c>
      <c r="K3226" s="62" t="s">
        <v>7120</v>
      </c>
      <c r="L3226" s="62" t="s">
        <v>2978</v>
      </c>
      <c r="M3226" s="62" t="s">
        <v>7121</v>
      </c>
      <c r="N3226" s="62" t="s">
        <v>13787</v>
      </c>
      <c r="O3226" s="62" t="s">
        <v>2978</v>
      </c>
      <c r="P3226" s="223" t="n">
        <v>35796</v>
      </c>
      <c r="Q3226" s="223" t="n">
        <v>40543</v>
      </c>
      <c r="R3226" s="62" t="n">
        <v>1</v>
      </c>
      <c r="S3226" s="62" t="s">
        <v>7130</v>
      </c>
      <c r="T3226" s="62" t="n">
        <v>-0.3</v>
      </c>
      <c r="U3226" s="62"/>
      <c r="V3226" s="62"/>
      <c r="W3226" s="62" t="s">
        <v>13788</v>
      </c>
      <c r="X3226" s="200"/>
      <c r="Y3226" s="200"/>
      <c r="Z3226" s="200" t="n">
        <v>1</v>
      </c>
      <c r="AE3226" s="94" t="e">
        <f aca="false" t="array" ref="AE3226:AK3226">_xlfn.torow(_xlfn.unique(_xlfn._xlws.filter(cat_table[Subsector],$E3226=cat_table[Sector],"")))</f>
        <v>#NAME?</v>
      </c>
      <c r="AF3226" s="94" t="e">
        <v>#NAME?</v>
      </c>
      <c r="AG3226" s="94" t="e">
        <v>#NAME?</v>
      </c>
      <c r="AH3226" s="94" t="e">
        <v>#NAME?</v>
      </c>
      <c r="AI3226" s="94" t="e">
        <v>#NAME?</v>
      </c>
      <c r="AJ3226" s="94" t="e">
        <v>#NAME?</v>
      </c>
      <c r="AK3226" s="94" t="e">
        <v>#NAME?</v>
      </c>
      <c r="AO3226" s="94" t="e">
        <f aca="false" t="array" ref="AO3226:AO3226">_xlfn.torow(_xlfn.unique(_xlfn._xlws.filter(cat_table[Sub-subsector],($E3226=cat_table[Sector])*($F3226=cat_table[Subsector]),"")))</f>
        <v>#NAME?</v>
      </c>
    </row>
    <row r="3227" customFormat="false" ht="15" hidden="false" customHeight="true" outlineLevel="0" collapsed="false">
      <c r="A3227" s="62" t="s">
        <v>13801</v>
      </c>
      <c r="B3227" s="20" t="str">
        <f aca="false">INDEX(Table2[], MATCH(L3227, Location_ID!$D$2:$D$648, 0), 1)</f>
        <v>6e6d7e7d-d91c-4936-b89b-4a7cda23ec31</v>
      </c>
      <c r="C3227" s="62" t="s">
        <v>1445</v>
      </c>
      <c r="D3227" s="257" t="s">
        <v>354</v>
      </c>
      <c r="E3227" s="62" t="s">
        <v>11599</v>
      </c>
      <c r="F3227" s="62" t="s">
        <v>11600</v>
      </c>
      <c r="G3227" s="62"/>
      <c r="H3227" s="200"/>
      <c r="I3227" s="62" t="s">
        <v>13785</v>
      </c>
      <c r="J3227" s="62" t="s">
        <v>13793</v>
      </c>
      <c r="K3227" s="62" t="s">
        <v>7120</v>
      </c>
      <c r="L3227" s="62" t="s">
        <v>2980</v>
      </c>
      <c r="M3227" s="62" t="s">
        <v>7121</v>
      </c>
      <c r="N3227" s="62" t="s">
        <v>13787</v>
      </c>
      <c r="O3227" s="62" t="s">
        <v>2980</v>
      </c>
      <c r="P3227" s="223" t="n">
        <v>35796</v>
      </c>
      <c r="Q3227" s="223" t="n">
        <v>40543</v>
      </c>
      <c r="R3227" s="62" t="n">
        <v>1</v>
      </c>
      <c r="S3227" s="62" t="s">
        <v>7130</v>
      </c>
      <c r="T3227" s="62" t="n">
        <v>-0.1</v>
      </c>
      <c r="U3227" s="62"/>
      <c r="V3227" s="62"/>
      <c r="W3227" s="62" t="s">
        <v>13788</v>
      </c>
      <c r="X3227" s="200"/>
      <c r="Y3227" s="200"/>
      <c r="Z3227" s="200" t="n">
        <v>1</v>
      </c>
      <c r="AE3227" s="94" t="e">
        <f aca="false" t="array" ref="AE3227:AK3227">_xlfn.torow(_xlfn.unique(_xlfn._xlws.filter(cat_table[Subsector],$E3227=cat_table[Sector],"")))</f>
        <v>#NAME?</v>
      </c>
      <c r="AF3227" s="94" t="e">
        <v>#NAME?</v>
      </c>
      <c r="AG3227" s="94" t="e">
        <v>#NAME?</v>
      </c>
      <c r="AH3227" s="94" t="e">
        <v>#NAME?</v>
      </c>
      <c r="AI3227" s="94" t="e">
        <v>#NAME?</v>
      </c>
      <c r="AJ3227" s="94" t="e">
        <v>#NAME?</v>
      </c>
      <c r="AK3227" s="94" t="e">
        <v>#NAME?</v>
      </c>
      <c r="AO3227" s="94" t="e">
        <f aca="false" t="array" ref="AO3227:AO3227">_xlfn.torow(_xlfn.unique(_xlfn._xlws.filter(cat_table[Sub-subsector],($E3227=cat_table[Sector])*($F3227=cat_table[Subsector]),"")))</f>
        <v>#NAME?</v>
      </c>
    </row>
    <row r="3228" customFormat="false" ht="15" hidden="false" customHeight="true" outlineLevel="0" collapsed="false">
      <c r="A3228" s="62" t="s">
        <v>13802</v>
      </c>
      <c r="B3228" s="20" t="str">
        <f aca="false">INDEX(Table2[], MATCH(L3228, Location_ID!$D$2:$D$648, 0), 1)</f>
        <v>65b115e2-f95a-486f-9c25-c958afbe6d2b</v>
      </c>
      <c r="C3228" s="62" t="s">
        <v>1445</v>
      </c>
      <c r="D3228" s="257" t="s">
        <v>354</v>
      </c>
      <c r="E3228" s="62" t="s">
        <v>11599</v>
      </c>
      <c r="F3228" s="62" t="s">
        <v>11600</v>
      </c>
      <c r="G3228" s="62"/>
      <c r="H3228" s="200"/>
      <c r="I3228" s="62" t="s">
        <v>13785</v>
      </c>
      <c r="J3228" s="62" t="s">
        <v>13786</v>
      </c>
      <c r="K3228" s="62" t="s">
        <v>7120</v>
      </c>
      <c r="L3228" s="62" t="s">
        <v>2982</v>
      </c>
      <c r="M3228" s="62" t="s">
        <v>7121</v>
      </c>
      <c r="N3228" s="62" t="s">
        <v>13787</v>
      </c>
      <c r="O3228" s="62" t="s">
        <v>2982</v>
      </c>
      <c r="P3228" s="223" t="n">
        <v>35796</v>
      </c>
      <c r="Q3228" s="223" t="n">
        <v>40543</v>
      </c>
      <c r="R3228" s="62" t="n">
        <v>1</v>
      </c>
      <c r="S3228" s="62" t="s">
        <v>7130</v>
      </c>
      <c r="T3228" s="62" t="n">
        <v>27.4</v>
      </c>
      <c r="U3228" s="62"/>
      <c r="V3228" s="62"/>
      <c r="W3228" s="62" t="s">
        <v>13788</v>
      </c>
      <c r="X3228" s="200"/>
      <c r="Y3228" s="200"/>
      <c r="Z3228" s="200" t="n">
        <v>1</v>
      </c>
      <c r="AE3228" s="94" t="e">
        <f aca="false" t="array" ref="AE3228:AK3228">_xlfn.torow(_xlfn.unique(_xlfn._xlws.filter(cat_table[Subsector],$E3228=cat_table[Sector],"")))</f>
        <v>#NAME?</v>
      </c>
      <c r="AF3228" s="94" t="e">
        <v>#NAME?</v>
      </c>
      <c r="AG3228" s="94" t="e">
        <v>#NAME?</v>
      </c>
      <c r="AH3228" s="94" t="e">
        <v>#NAME?</v>
      </c>
      <c r="AI3228" s="94" t="e">
        <v>#NAME?</v>
      </c>
      <c r="AJ3228" s="94" t="e">
        <v>#NAME?</v>
      </c>
      <c r="AK3228" s="94" t="e">
        <v>#NAME?</v>
      </c>
      <c r="AO3228" s="94" t="e">
        <f aca="false" t="array" ref="AO3228:AO3228">_xlfn.torow(_xlfn.unique(_xlfn._xlws.filter(cat_table[Sub-subsector],($E3228=cat_table[Sector])*($F3228=cat_table[Subsector]),"")))</f>
        <v>#NAME?</v>
      </c>
    </row>
    <row r="3229" customFormat="false" ht="15" hidden="false" customHeight="true" outlineLevel="0" collapsed="false">
      <c r="A3229" s="62" t="s">
        <v>13803</v>
      </c>
      <c r="B3229" s="20" t="str">
        <f aca="false">INDEX(Table2[], MATCH(L3229, Location_ID!$D$2:$D$648, 0), 1)</f>
        <v>48577a7c-ee37-4695-9be0-4a774b48f56e</v>
      </c>
      <c r="C3229" s="62" t="s">
        <v>1445</v>
      </c>
      <c r="D3229" s="257" t="s">
        <v>354</v>
      </c>
      <c r="E3229" s="62" t="s">
        <v>11599</v>
      </c>
      <c r="F3229" s="62" t="s">
        <v>11600</v>
      </c>
      <c r="G3229" s="62"/>
      <c r="H3229" s="200"/>
      <c r="I3229" s="62" t="s">
        <v>13785</v>
      </c>
      <c r="J3229" s="62" t="s">
        <v>13786</v>
      </c>
      <c r="K3229" s="62" t="s">
        <v>7120</v>
      </c>
      <c r="L3229" s="62" t="s">
        <v>2984</v>
      </c>
      <c r="M3229" s="62" t="s">
        <v>7121</v>
      </c>
      <c r="N3229" s="62" t="s">
        <v>13791</v>
      </c>
      <c r="O3229" s="62" t="s">
        <v>2984</v>
      </c>
      <c r="P3229" s="223" t="n">
        <v>35796</v>
      </c>
      <c r="Q3229" s="223" t="n">
        <v>40543</v>
      </c>
      <c r="R3229" s="62" t="n">
        <v>1</v>
      </c>
      <c r="S3229" s="62" t="s">
        <v>7130</v>
      </c>
      <c r="T3229" s="62" t="n">
        <v>16.9</v>
      </c>
      <c r="U3229" s="62"/>
      <c r="V3229" s="62"/>
      <c r="W3229" s="62" t="s">
        <v>13788</v>
      </c>
      <c r="X3229" s="200"/>
      <c r="Y3229" s="200"/>
      <c r="Z3229" s="200" t="n">
        <v>1</v>
      </c>
      <c r="AE3229" s="94" t="e">
        <f aca="false" t="array" ref="AE3229:AK3229">_xlfn.torow(_xlfn.unique(_xlfn._xlws.filter(cat_table[Subsector],$E3229=cat_table[Sector],"")))</f>
        <v>#NAME?</v>
      </c>
      <c r="AF3229" s="94" t="e">
        <v>#NAME?</v>
      </c>
      <c r="AG3229" s="94" t="e">
        <v>#NAME?</v>
      </c>
      <c r="AH3229" s="94" t="e">
        <v>#NAME?</v>
      </c>
      <c r="AI3229" s="94" t="e">
        <v>#NAME?</v>
      </c>
      <c r="AJ3229" s="94" t="e">
        <v>#NAME?</v>
      </c>
      <c r="AK3229" s="94" t="e">
        <v>#NAME?</v>
      </c>
      <c r="AO3229" s="94" t="e">
        <f aca="false" t="array" ref="AO3229:AO3229">_xlfn.torow(_xlfn.unique(_xlfn._xlws.filter(cat_table[Sub-subsector],($E3229=cat_table[Sector])*($F3229=cat_table[Subsector]),"")))</f>
        <v>#NAME?</v>
      </c>
    </row>
    <row r="3230" customFormat="false" ht="15" hidden="false" customHeight="true" outlineLevel="0" collapsed="false">
      <c r="A3230" s="62" t="s">
        <v>13804</v>
      </c>
      <c r="B3230" s="20" t="str">
        <f aca="false">INDEX(Table2[], MATCH(L3230, Location_ID!$D$2:$D$648, 0), 1)</f>
        <v>4d59aa3e-d5a4-4251-9dfc-a21a00d8ab7b</v>
      </c>
      <c r="C3230" s="62" t="s">
        <v>1445</v>
      </c>
      <c r="D3230" s="257" t="s">
        <v>354</v>
      </c>
      <c r="E3230" s="62" t="s">
        <v>11599</v>
      </c>
      <c r="F3230" s="62" t="s">
        <v>11600</v>
      </c>
      <c r="G3230" s="62"/>
      <c r="H3230" s="200"/>
      <c r="I3230" s="62" t="s">
        <v>13785</v>
      </c>
      <c r="J3230" s="62" t="s">
        <v>13793</v>
      </c>
      <c r="K3230" s="62" t="s">
        <v>7120</v>
      </c>
      <c r="L3230" s="62" t="s">
        <v>2986</v>
      </c>
      <c r="M3230" s="62" t="s">
        <v>7121</v>
      </c>
      <c r="N3230" s="62" t="s">
        <v>13791</v>
      </c>
      <c r="O3230" s="62" t="s">
        <v>2986</v>
      </c>
      <c r="P3230" s="223" t="n">
        <v>35796</v>
      </c>
      <c r="Q3230" s="223" t="n">
        <v>40543</v>
      </c>
      <c r="R3230" s="62" t="n">
        <v>1</v>
      </c>
      <c r="S3230" s="62" t="s">
        <v>7130</v>
      </c>
      <c r="T3230" s="62" t="n">
        <v>0</v>
      </c>
      <c r="U3230" s="62"/>
      <c r="V3230" s="62"/>
      <c r="W3230" s="62" t="s">
        <v>13788</v>
      </c>
      <c r="X3230" s="200"/>
      <c r="Y3230" s="200"/>
      <c r="Z3230" s="200" t="n">
        <v>1</v>
      </c>
      <c r="AE3230" s="94" t="e">
        <f aca="false" t="array" ref="AE3230:AK3230">_xlfn.torow(_xlfn.unique(_xlfn._xlws.filter(cat_table[Subsector],$E3230=cat_table[Sector],"")))</f>
        <v>#NAME?</v>
      </c>
      <c r="AF3230" s="94" t="e">
        <v>#NAME?</v>
      </c>
      <c r="AG3230" s="94" t="e">
        <v>#NAME?</v>
      </c>
      <c r="AH3230" s="94" t="e">
        <v>#NAME?</v>
      </c>
      <c r="AI3230" s="94" t="e">
        <v>#NAME?</v>
      </c>
      <c r="AJ3230" s="94" t="e">
        <v>#NAME?</v>
      </c>
      <c r="AK3230" s="94" t="e">
        <v>#NAME?</v>
      </c>
      <c r="AO3230" s="94" t="e">
        <f aca="false" t="array" ref="AO3230:AO3230">_xlfn.torow(_xlfn.unique(_xlfn._xlws.filter(cat_table[Sub-subsector],($E3230=cat_table[Sector])*($F3230=cat_table[Subsector]),"")))</f>
        <v>#NAME?</v>
      </c>
    </row>
    <row r="3231" customFormat="false" ht="15" hidden="false" customHeight="true" outlineLevel="0" collapsed="false">
      <c r="A3231" s="62" t="s">
        <v>13805</v>
      </c>
      <c r="B3231" s="20" t="str">
        <f aca="false">INDEX(Table2[], MATCH(L3231, Location_ID!$D$2:$D$648, 0), 1)</f>
        <v>1ee00e7a-257a-4291-b7b6-792cae1c8935</v>
      </c>
      <c r="C3231" s="62" t="s">
        <v>1445</v>
      </c>
      <c r="D3231" s="257" t="s">
        <v>354</v>
      </c>
      <c r="E3231" s="62" t="s">
        <v>11599</v>
      </c>
      <c r="F3231" s="62" t="s">
        <v>11600</v>
      </c>
      <c r="G3231" s="62"/>
      <c r="H3231" s="200"/>
      <c r="I3231" s="62" t="s">
        <v>13785</v>
      </c>
      <c r="J3231" s="62" t="s">
        <v>13786</v>
      </c>
      <c r="K3231" s="62" t="s">
        <v>7120</v>
      </c>
      <c r="L3231" s="62" t="s">
        <v>2988</v>
      </c>
      <c r="M3231" s="62" t="s">
        <v>7125</v>
      </c>
      <c r="N3231" s="62" t="s">
        <v>13806</v>
      </c>
      <c r="O3231" s="62" t="s">
        <v>2988</v>
      </c>
      <c r="P3231" s="223" t="n">
        <v>35796</v>
      </c>
      <c r="Q3231" s="223" t="n">
        <v>40543</v>
      </c>
      <c r="R3231" s="62" t="n">
        <v>1</v>
      </c>
      <c r="S3231" s="62" t="s">
        <v>7130</v>
      </c>
      <c r="T3231" s="62" t="n">
        <v>12.7</v>
      </c>
      <c r="U3231" s="62"/>
      <c r="V3231" s="62"/>
      <c r="W3231" s="62" t="s">
        <v>13788</v>
      </c>
      <c r="X3231" s="200"/>
      <c r="Y3231" s="200"/>
      <c r="Z3231" s="200" t="n">
        <v>1</v>
      </c>
      <c r="AE3231" s="94" t="e">
        <f aca="false" t="array" ref="AE3231:AK3231">_xlfn.torow(_xlfn.unique(_xlfn._xlws.filter(cat_table[Subsector],$E3231=cat_table[Sector],"")))</f>
        <v>#NAME?</v>
      </c>
      <c r="AF3231" s="94" t="e">
        <v>#NAME?</v>
      </c>
      <c r="AG3231" s="94" t="e">
        <v>#NAME?</v>
      </c>
      <c r="AH3231" s="94" t="e">
        <v>#NAME?</v>
      </c>
      <c r="AI3231" s="94" t="e">
        <v>#NAME?</v>
      </c>
      <c r="AJ3231" s="94" t="e">
        <v>#NAME?</v>
      </c>
      <c r="AK3231" s="94" t="e">
        <v>#NAME?</v>
      </c>
      <c r="AO3231" s="94" t="e">
        <f aca="false" t="array" ref="AO3231:AO3231">_xlfn.torow(_xlfn.unique(_xlfn._xlws.filter(cat_table[Sub-subsector],($E3231=cat_table[Sector])*($F3231=cat_table[Subsector]),"")))</f>
        <v>#NAME?</v>
      </c>
    </row>
    <row r="3232" customFormat="false" ht="15" hidden="false" customHeight="true" outlineLevel="0" collapsed="false">
      <c r="A3232" s="62" t="s">
        <v>13807</v>
      </c>
      <c r="B3232" s="20" t="str">
        <f aca="false">INDEX(Table2[], MATCH(L3232, Location_ID!$D$2:$D$648, 0), 1)</f>
        <v>3890dfc3-5c1e-4d8b-b37e-a4a41e33184c</v>
      </c>
      <c r="C3232" s="62" t="s">
        <v>1445</v>
      </c>
      <c r="D3232" s="257" t="s">
        <v>354</v>
      </c>
      <c r="E3232" s="62" t="s">
        <v>11599</v>
      </c>
      <c r="F3232" s="62" t="s">
        <v>11600</v>
      </c>
      <c r="G3232" s="62"/>
      <c r="H3232" s="200"/>
      <c r="I3232" s="62" t="s">
        <v>13785</v>
      </c>
      <c r="J3232" s="62" t="s">
        <v>13786</v>
      </c>
      <c r="K3232" s="62" t="s">
        <v>7120</v>
      </c>
      <c r="L3232" s="62" t="s">
        <v>2990</v>
      </c>
      <c r="M3232" s="62" t="s">
        <v>7125</v>
      </c>
      <c r="N3232" s="62" t="s">
        <v>13808</v>
      </c>
      <c r="O3232" s="62" t="s">
        <v>2990</v>
      </c>
      <c r="P3232" s="223" t="n">
        <v>35796</v>
      </c>
      <c r="Q3232" s="223" t="n">
        <v>40543</v>
      </c>
      <c r="R3232" s="62" t="n">
        <v>1</v>
      </c>
      <c r="S3232" s="62" t="s">
        <v>7130</v>
      </c>
      <c r="T3232" s="62" t="n">
        <v>11.3</v>
      </c>
      <c r="U3232" s="62"/>
      <c r="V3232" s="62"/>
      <c r="W3232" s="62" t="s">
        <v>13788</v>
      </c>
      <c r="X3232" s="200"/>
      <c r="Y3232" s="200"/>
      <c r="Z3232" s="200" t="n">
        <v>1</v>
      </c>
      <c r="AE3232" s="94" t="e">
        <f aca="false" t="array" ref="AE3232:AK3232">_xlfn.torow(_xlfn.unique(_xlfn._xlws.filter(cat_table[Subsector],$E3232=cat_table[Sector],"")))</f>
        <v>#NAME?</v>
      </c>
      <c r="AF3232" s="94" t="e">
        <v>#NAME?</v>
      </c>
      <c r="AG3232" s="94" t="e">
        <v>#NAME?</v>
      </c>
      <c r="AH3232" s="94" t="e">
        <v>#NAME?</v>
      </c>
      <c r="AI3232" s="94" t="e">
        <v>#NAME?</v>
      </c>
      <c r="AJ3232" s="94" t="e">
        <v>#NAME?</v>
      </c>
      <c r="AK3232" s="94" t="e">
        <v>#NAME?</v>
      </c>
      <c r="AO3232" s="94" t="e">
        <f aca="false" t="array" ref="AO3232:AO3232">_xlfn.torow(_xlfn.unique(_xlfn._xlws.filter(cat_table[Sub-subsector],($E3232=cat_table[Sector])*($F3232=cat_table[Subsector]),"")))</f>
        <v>#NAME?</v>
      </c>
    </row>
    <row r="3233" customFormat="false" ht="15" hidden="false" customHeight="true" outlineLevel="0" collapsed="false">
      <c r="A3233" s="62" t="s">
        <v>13809</v>
      </c>
      <c r="B3233" s="20" t="str">
        <f aca="false">INDEX(Table2[], MATCH(L3233, Location_ID!$D$2:$D$648, 0), 1)</f>
        <v>0ca38d1b-b559-4c07-969a-cd49696ab8da</v>
      </c>
      <c r="C3233" s="62" t="s">
        <v>1445</v>
      </c>
      <c r="D3233" s="257" t="s">
        <v>354</v>
      </c>
      <c r="E3233" s="62" t="s">
        <v>11599</v>
      </c>
      <c r="F3233" s="62" t="s">
        <v>11600</v>
      </c>
      <c r="G3233" s="62"/>
      <c r="H3233" s="200"/>
      <c r="I3233" s="62" t="s">
        <v>13785</v>
      </c>
      <c r="J3233" s="62" t="s">
        <v>13790</v>
      </c>
      <c r="K3233" s="62" t="s">
        <v>7120</v>
      </c>
      <c r="L3233" s="62" t="s">
        <v>2992</v>
      </c>
      <c r="M3233" s="62" t="s">
        <v>7121</v>
      </c>
      <c r="N3233" s="62" t="s">
        <v>13791</v>
      </c>
      <c r="O3233" s="62" t="s">
        <v>2992</v>
      </c>
      <c r="P3233" s="223" t="n">
        <v>35796</v>
      </c>
      <c r="Q3233" s="223" t="n">
        <v>40543</v>
      </c>
      <c r="R3233" s="62" t="n">
        <v>1</v>
      </c>
      <c r="S3233" s="62" t="s">
        <v>7130</v>
      </c>
      <c r="T3233" s="62" t="n">
        <v>0</v>
      </c>
      <c r="U3233" s="62"/>
      <c r="V3233" s="62"/>
      <c r="W3233" s="62" t="s">
        <v>13788</v>
      </c>
      <c r="X3233" s="200"/>
      <c r="Y3233" s="200"/>
      <c r="Z3233" s="200" t="n">
        <v>1</v>
      </c>
      <c r="AE3233" s="94" t="e">
        <f aca="false" t="array" ref="AE3233:AK3233">_xlfn.torow(_xlfn.unique(_xlfn._xlws.filter(cat_table[Subsector],$E3233=cat_table[Sector],"")))</f>
        <v>#NAME?</v>
      </c>
      <c r="AF3233" s="94" t="e">
        <v>#NAME?</v>
      </c>
      <c r="AG3233" s="94" t="e">
        <v>#NAME?</v>
      </c>
      <c r="AH3233" s="94" t="e">
        <v>#NAME?</v>
      </c>
      <c r="AI3233" s="94" t="e">
        <v>#NAME?</v>
      </c>
      <c r="AJ3233" s="94" t="e">
        <v>#NAME?</v>
      </c>
      <c r="AK3233" s="94" t="e">
        <v>#NAME?</v>
      </c>
      <c r="AO3233" s="94" t="e">
        <f aca="false" t="array" ref="AO3233:AO3233">_xlfn.torow(_xlfn.unique(_xlfn._xlws.filter(cat_table[Sub-subsector],($E3233=cat_table[Sector])*($F3233=cat_table[Subsector]),"")))</f>
        <v>#NAME?</v>
      </c>
    </row>
    <row r="3234" customFormat="false" ht="15" hidden="false" customHeight="true" outlineLevel="0" collapsed="false">
      <c r="A3234" s="62" t="s">
        <v>13810</v>
      </c>
      <c r="B3234" s="20" t="str">
        <f aca="false">INDEX(Table2[], MATCH(L3234, Location_ID!$D$2:$D$648, 0), 1)</f>
        <v>e22c4b4b-f4c0-43a1-a0b6-f633b588d0a6</v>
      </c>
      <c r="C3234" s="62" t="s">
        <v>1445</v>
      </c>
      <c r="D3234" s="257" t="s">
        <v>354</v>
      </c>
      <c r="E3234" s="62" t="s">
        <v>11599</v>
      </c>
      <c r="F3234" s="62" t="s">
        <v>11600</v>
      </c>
      <c r="G3234" s="62"/>
      <c r="H3234" s="200"/>
      <c r="I3234" s="62" t="s">
        <v>13785</v>
      </c>
      <c r="J3234" s="62" t="s">
        <v>13786</v>
      </c>
      <c r="K3234" s="62" t="s">
        <v>7120</v>
      </c>
      <c r="L3234" s="62" t="s">
        <v>2994</v>
      </c>
      <c r="M3234" s="62" t="s">
        <v>7121</v>
      </c>
      <c r="N3234" s="62" t="s">
        <v>13791</v>
      </c>
      <c r="O3234" s="62" t="s">
        <v>2994</v>
      </c>
      <c r="P3234" s="223" t="n">
        <v>35796</v>
      </c>
      <c r="Q3234" s="223" t="n">
        <v>40543</v>
      </c>
      <c r="R3234" s="62" t="n">
        <v>1</v>
      </c>
      <c r="S3234" s="62" t="s">
        <v>7130</v>
      </c>
      <c r="T3234" s="62" t="n">
        <v>5.5</v>
      </c>
      <c r="U3234" s="62"/>
      <c r="V3234" s="62"/>
      <c r="W3234" s="62" t="s">
        <v>13788</v>
      </c>
      <c r="X3234" s="200"/>
      <c r="Y3234" s="200"/>
      <c r="Z3234" s="200" t="n">
        <v>1</v>
      </c>
      <c r="AE3234" s="94" t="e">
        <f aca="false" t="array" ref="AE3234:AK3234">_xlfn.torow(_xlfn.unique(_xlfn._xlws.filter(cat_table[Subsector],$E3234=cat_table[Sector],"")))</f>
        <v>#NAME?</v>
      </c>
      <c r="AF3234" s="94" t="e">
        <v>#NAME?</v>
      </c>
      <c r="AG3234" s="94" t="e">
        <v>#NAME?</v>
      </c>
      <c r="AH3234" s="94" t="e">
        <v>#NAME?</v>
      </c>
      <c r="AI3234" s="94" t="e">
        <v>#NAME?</v>
      </c>
      <c r="AJ3234" s="94" t="e">
        <v>#NAME?</v>
      </c>
      <c r="AK3234" s="94" t="e">
        <v>#NAME?</v>
      </c>
      <c r="AO3234" s="94" t="e">
        <f aca="false" t="array" ref="AO3234:AO3234">_xlfn.torow(_xlfn.unique(_xlfn._xlws.filter(cat_table[Sub-subsector],($E3234=cat_table[Sector])*($F3234=cat_table[Subsector]),"")))</f>
        <v>#NAME?</v>
      </c>
    </row>
    <row r="3235" customFormat="false" ht="15" hidden="false" customHeight="true" outlineLevel="0" collapsed="false">
      <c r="A3235" s="62" t="s">
        <v>13811</v>
      </c>
      <c r="B3235" s="20" t="str">
        <f aca="false">INDEX(Table2[], MATCH(L3235, Location_ID!$D$2:$D$648, 0), 1)</f>
        <v>d237ed0d-a181-4273-91d5-b9097d1ec9aa</v>
      </c>
      <c r="C3235" s="62" t="s">
        <v>1445</v>
      </c>
      <c r="D3235" s="257" t="s">
        <v>354</v>
      </c>
      <c r="E3235" s="62" t="s">
        <v>11599</v>
      </c>
      <c r="F3235" s="62" t="s">
        <v>11600</v>
      </c>
      <c r="G3235" s="62"/>
      <c r="H3235" s="200"/>
      <c r="I3235" s="62" t="s">
        <v>13785</v>
      </c>
      <c r="J3235" s="62" t="s">
        <v>13793</v>
      </c>
      <c r="K3235" s="62" t="s">
        <v>7120</v>
      </c>
      <c r="L3235" s="62" t="s">
        <v>2996</v>
      </c>
      <c r="M3235" s="62" t="s">
        <v>7125</v>
      </c>
      <c r="N3235" s="62" t="s">
        <v>13808</v>
      </c>
      <c r="O3235" s="62" t="s">
        <v>2996</v>
      </c>
      <c r="P3235" s="223" t="n">
        <v>35796</v>
      </c>
      <c r="Q3235" s="223" t="n">
        <v>40543</v>
      </c>
      <c r="R3235" s="62" t="n">
        <v>1</v>
      </c>
      <c r="S3235" s="62" t="s">
        <v>7130</v>
      </c>
      <c r="T3235" s="62" t="n">
        <v>-0.3</v>
      </c>
      <c r="U3235" s="62"/>
      <c r="V3235" s="62"/>
      <c r="W3235" s="62" t="s">
        <v>13788</v>
      </c>
      <c r="X3235" s="200"/>
      <c r="Y3235" s="200"/>
      <c r="Z3235" s="200" t="n">
        <v>1</v>
      </c>
      <c r="AE3235" s="94" t="e">
        <f aca="false" t="array" ref="AE3235:AK3235">_xlfn.torow(_xlfn.unique(_xlfn._xlws.filter(cat_table[Subsector],$E3235=cat_table[Sector],"")))</f>
        <v>#NAME?</v>
      </c>
      <c r="AF3235" s="94" t="e">
        <v>#NAME?</v>
      </c>
      <c r="AG3235" s="94" t="e">
        <v>#NAME?</v>
      </c>
      <c r="AH3235" s="94" t="e">
        <v>#NAME?</v>
      </c>
      <c r="AI3235" s="94" t="e">
        <v>#NAME?</v>
      </c>
      <c r="AJ3235" s="94" t="e">
        <v>#NAME?</v>
      </c>
      <c r="AK3235" s="94" t="e">
        <v>#NAME?</v>
      </c>
      <c r="AO3235" s="94" t="e">
        <f aca="false" t="array" ref="AO3235:AO3235">_xlfn.torow(_xlfn.unique(_xlfn._xlws.filter(cat_table[Sub-subsector],($E3235=cat_table[Sector])*($F3235=cat_table[Subsector]),"")))</f>
        <v>#NAME?</v>
      </c>
    </row>
    <row r="3236" customFormat="false" ht="15" hidden="false" customHeight="true" outlineLevel="0" collapsed="false">
      <c r="A3236" s="62" t="s">
        <v>13812</v>
      </c>
      <c r="B3236" s="20" t="str">
        <f aca="false">INDEX(Table2[], MATCH(L3236, Location_ID!$D$2:$D$648, 0), 1)</f>
        <v>71f33913-b0de-4fd9-a61e-4720538e06cc</v>
      </c>
      <c r="C3236" s="62" t="s">
        <v>1445</v>
      </c>
      <c r="D3236" s="257" t="s">
        <v>354</v>
      </c>
      <c r="E3236" s="62" t="s">
        <v>11599</v>
      </c>
      <c r="F3236" s="62" t="s">
        <v>11600</v>
      </c>
      <c r="G3236" s="62"/>
      <c r="H3236" s="200"/>
      <c r="I3236" s="62" t="s">
        <v>13785</v>
      </c>
      <c r="J3236" s="62" t="s">
        <v>13786</v>
      </c>
      <c r="K3236" s="62" t="s">
        <v>7120</v>
      </c>
      <c r="L3236" s="62" t="s">
        <v>2998</v>
      </c>
      <c r="M3236" s="62" t="s">
        <v>7125</v>
      </c>
      <c r="N3236" s="62" t="s">
        <v>13808</v>
      </c>
      <c r="O3236" s="62" t="s">
        <v>2998</v>
      </c>
      <c r="P3236" s="223" t="n">
        <v>35796</v>
      </c>
      <c r="Q3236" s="223" t="n">
        <v>40543</v>
      </c>
      <c r="R3236" s="62" t="n">
        <v>1</v>
      </c>
      <c r="S3236" s="62" t="s">
        <v>7130</v>
      </c>
      <c r="T3236" s="62" t="n">
        <v>0.4</v>
      </c>
      <c r="U3236" s="62"/>
      <c r="V3236" s="62"/>
      <c r="W3236" s="62" t="s">
        <v>13788</v>
      </c>
      <c r="X3236" s="200"/>
      <c r="Y3236" s="200"/>
      <c r="Z3236" s="200" t="n">
        <v>1</v>
      </c>
      <c r="AE3236" s="94" t="e">
        <f aca="false" t="array" ref="AE3236:AK3236">_xlfn.torow(_xlfn.unique(_xlfn._xlws.filter(cat_table[Subsector],$E3236=cat_table[Sector],"")))</f>
        <v>#NAME?</v>
      </c>
      <c r="AF3236" s="94" t="e">
        <v>#NAME?</v>
      </c>
      <c r="AG3236" s="94" t="e">
        <v>#NAME?</v>
      </c>
      <c r="AH3236" s="94" t="e">
        <v>#NAME?</v>
      </c>
      <c r="AI3236" s="94" t="e">
        <v>#NAME?</v>
      </c>
      <c r="AJ3236" s="94" t="e">
        <v>#NAME?</v>
      </c>
      <c r="AK3236" s="94" t="e">
        <v>#NAME?</v>
      </c>
      <c r="AO3236" s="94" t="e">
        <f aca="false" t="array" ref="AO3236:AO3236">_xlfn.torow(_xlfn.unique(_xlfn._xlws.filter(cat_table[Sub-subsector],($E3236=cat_table[Sector])*($F3236=cat_table[Subsector]),"")))</f>
        <v>#NAME?</v>
      </c>
    </row>
    <row r="3237" customFormat="false" ht="15" hidden="false" customHeight="true" outlineLevel="0" collapsed="false">
      <c r="A3237" s="62" t="s">
        <v>13813</v>
      </c>
      <c r="B3237" s="20" t="str">
        <f aca="false">INDEX(Table2[], MATCH(L3237, Location_ID!$D$2:$D$648, 0), 1)</f>
        <v>7f17339e-b782-4d45-b9c0-2e7152d1f5e8</v>
      </c>
      <c r="C3237" s="62" t="s">
        <v>1445</v>
      </c>
      <c r="D3237" s="257" t="s">
        <v>354</v>
      </c>
      <c r="E3237" s="62" t="s">
        <v>11599</v>
      </c>
      <c r="F3237" s="62" t="s">
        <v>11600</v>
      </c>
      <c r="G3237" s="62"/>
      <c r="H3237" s="200"/>
      <c r="I3237" s="62" t="s">
        <v>13785</v>
      </c>
      <c r="J3237" s="62" t="s">
        <v>13786</v>
      </c>
      <c r="K3237" s="62" t="s">
        <v>7120</v>
      </c>
      <c r="L3237" s="62" t="s">
        <v>3000</v>
      </c>
      <c r="M3237" s="62" t="s">
        <v>7121</v>
      </c>
      <c r="N3237" s="62" t="s">
        <v>13787</v>
      </c>
      <c r="O3237" s="62" t="s">
        <v>3000</v>
      </c>
      <c r="P3237" s="223" t="n">
        <v>35796</v>
      </c>
      <c r="Q3237" s="223" t="n">
        <v>40543</v>
      </c>
      <c r="R3237" s="62" t="n">
        <v>1</v>
      </c>
      <c r="S3237" s="62" t="s">
        <v>7130</v>
      </c>
      <c r="T3237" s="62" t="n">
        <v>7.2</v>
      </c>
      <c r="U3237" s="62"/>
      <c r="V3237" s="62"/>
      <c r="W3237" s="62" t="s">
        <v>13788</v>
      </c>
      <c r="X3237" s="200"/>
      <c r="Y3237" s="200"/>
      <c r="Z3237" s="200" t="n">
        <v>1</v>
      </c>
      <c r="AE3237" s="94" t="e">
        <f aca="false" t="array" ref="AE3237:AK3237">_xlfn.torow(_xlfn.unique(_xlfn._xlws.filter(cat_table[Subsector],$E3237=cat_table[Sector],"")))</f>
        <v>#NAME?</v>
      </c>
      <c r="AF3237" s="94" t="e">
        <v>#NAME?</v>
      </c>
      <c r="AG3237" s="94" t="e">
        <v>#NAME?</v>
      </c>
      <c r="AH3237" s="94" t="e">
        <v>#NAME?</v>
      </c>
      <c r="AI3237" s="94" t="e">
        <v>#NAME?</v>
      </c>
      <c r="AJ3237" s="94" t="e">
        <v>#NAME?</v>
      </c>
      <c r="AK3237" s="94" t="e">
        <v>#NAME?</v>
      </c>
      <c r="AO3237" s="94" t="e">
        <f aca="false" t="array" ref="AO3237:AO3237">_xlfn.torow(_xlfn.unique(_xlfn._xlws.filter(cat_table[Sub-subsector],($E3237=cat_table[Sector])*($F3237=cat_table[Subsector]),"")))</f>
        <v>#NAME?</v>
      </c>
    </row>
    <row r="3238" customFormat="false" ht="15" hidden="false" customHeight="true" outlineLevel="0" collapsed="false">
      <c r="A3238" s="125" t="s">
        <v>13814</v>
      </c>
      <c r="B3238" s="20" t="str">
        <f aca="false">INDEX(Table2[], MATCH(L3238, Location_ID!$D$2:$D$648, 0), 1)</f>
        <v>5dc68b9f-4b36-4b2b-9d7d-f69085497fce</v>
      </c>
      <c r="C3238" s="129" t="s">
        <v>1445</v>
      </c>
      <c r="D3238" s="249" t="s">
        <v>354</v>
      </c>
      <c r="E3238" s="125" t="s">
        <v>11599</v>
      </c>
      <c r="F3238" s="125" t="s">
        <v>11600</v>
      </c>
      <c r="G3238" s="125"/>
      <c r="H3238" s="125"/>
      <c r="I3238" s="125" t="s">
        <v>13785</v>
      </c>
      <c r="J3238" s="125" t="s">
        <v>13786</v>
      </c>
      <c r="K3238" s="125" t="s">
        <v>7120</v>
      </c>
      <c r="L3238" s="129" t="s">
        <v>3002</v>
      </c>
      <c r="M3238" s="125" t="s">
        <v>7121</v>
      </c>
      <c r="N3238" s="129" t="s">
        <v>13787</v>
      </c>
      <c r="O3238" s="129" t="s">
        <v>3002</v>
      </c>
      <c r="P3238" s="183" t="n">
        <v>35796</v>
      </c>
      <c r="Q3238" s="183" t="n">
        <v>40543</v>
      </c>
      <c r="R3238" s="129" t="n">
        <v>1</v>
      </c>
      <c r="S3238" s="125" t="s">
        <v>7130</v>
      </c>
      <c r="T3238" s="129" t="n">
        <v>22.2</v>
      </c>
      <c r="U3238" s="129"/>
      <c r="V3238" s="129"/>
      <c r="W3238" s="129" t="s">
        <v>13788</v>
      </c>
      <c r="X3238" s="129"/>
      <c r="Y3238" s="129"/>
      <c r="Z3238" s="129" t="n">
        <v>1</v>
      </c>
      <c r="AE3238" s="94" t="e">
        <f aca="false" t="array" ref="AE3238:AK3238">_xlfn.torow(_xlfn.unique(_xlfn._xlws.filter(cat_table[Subsector],$E3238=cat_table[Sector],"")))</f>
        <v>#NAME?</v>
      </c>
      <c r="AF3238" s="94" t="e">
        <v>#NAME?</v>
      </c>
      <c r="AG3238" s="94" t="e">
        <v>#NAME?</v>
      </c>
      <c r="AH3238" s="94" t="e">
        <v>#NAME?</v>
      </c>
      <c r="AI3238" s="94" t="e">
        <v>#NAME?</v>
      </c>
      <c r="AJ3238" s="94" t="e">
        <v>#NAME?</v>
      </c>
      <c r="AK3238" s="94" t="e">
        <v>#NAME?</v>
      </c>
      <c r="AO3238" s="94" t="e">
        <f aca="false" t="array" ref="AO3238:AO3238">_xlfn.torow(_xlfn.unique(_xlfn._xlws.filter(cat_table[Sub-subsector],($E3238=cat_table[Sector])*($F3238=cat_table[Subsector]),"")))</f>
        <v>#NAME?</v>
      </c>
    </row>
    <row r="3239" customFormat="false" ht="15" hidden="false" customHeight="true" outlineLevel="0" collapsed="false">
      <c r="A3239" s="194" t="s">
        <v>13815</v>
      </c>
      <c r="B3239" s="20" t="str">
        <f aca="false">INDEX(Table2[], MATCH(L3239, Location_ID!$D$2:$D$648, 0), 1)</f>
        <v>894f8ee4-59a3-44c7-99a9-7fac524ccd80</v>
      </c>
      <c r="C3239" s="193" t="s">
        <v>1450</v>
      </c>
      <c r="D3239" s="273" t="s">
        <v>354</v>
      </c>
      <c r="E3239" s="193" t="s">
        <v>7134</v>
      </c>
      <c r="F3239" s="193" t="s">
        <v>7477</v>
      </c>
      <c r="G3239" s="193"/>
      <c r="H3239" s="196"/>
      <c r="I3239" s="193" t="s">
        <v>13816</v>
      </c>
      <c r="J3239" s="193" t="s">
        <v>13817</v>
      </c>
      <c r="K3239" s="193" t="s">
        <v>7109</v>
      </c>
      <c r="L3239" s="193" t="s">
        <v>3004</v>
      </c>
      <c r="M3239" s="193" t="s">
        <v>7110</v>
      </c>
      <c r="N3239" s="193" t="s">
        <v>13818</v>
      </c>
      <c r="O3239" s="193" t="s">
        <v>13817</v>
      </c>
      <c r="P3239" s="219" t="n">
        <v>42303</v>
      </c>
      <c r="Q3239" s="219" t="n">
        <v>42319</v>
      </c>
      <c r="R3239" s="193"/>
      <c r="S3239" s="193" t="s">
        <v>7130</v>
      </c>
      <c r="T3239" s="193" t="n">
        <v>0.23</v>
      </c>
      <c r="U3239" s="193"/>
      <c r="V3239" s="193"/>
      <c r="W3239" s="193" t="s">
        <v>11865</v>
      </c>
      <c r="X3239" s="196"/>
      <c r="Y3239" s="196"/>
      <c r="Z3239" s="196" t="n">
        <v>0</v>
      </c>
      <c r="AE3239" s="94" t="e">
        <f aca="false" t="array" ref="AE3239:AK3239">_xlfn.torow(_xlfn.unique(_xlfn._xlws.filter(cat_table[Subsector],$E3239=cat_table[Sector],"")))</f>
        <v>#NAME?</v>
      </c>
      <c r="AF3239" s="94" t="e">
        <v>#NAME?</v>
      </c>
      <c r="AG3239" s="94" t="e">
        <v>#NAME?</v>
      </c>
      <c r="AH3239" s="94" t="e">
        <v>#NAME?</v>
      </c>
      <c r="AI3239" s="94" t="e">
        <v>#NAME?</v>
      </c>
      <c r="AJ3239" s="94" t="e">
        <v>#NAME?</v>
      </c>
      <c r="AK3239" s="94" t="e">
        <v>#NAME?</v>
      </c>
      <c r="AO3239" s="94" t="e">
        <f aca="false" t="array" ref="AO3239:AP3239">_xlfn.torow(_xlfn.unique(_xlfn._xlws.filter(cat_table[Sub-subsector],($E3239=cat_table[Sector])*($F3239=cat_table[Subsector]),"")))</f>
        <v>#NAME?</v>
      </c>
      <c r="AP3239" s="94" t="e">
        <v>#NAME?</v>
      </c>
    </row>
    <row r="3240" customFormat="false" ht="15" hidden="false" customHeight="true" outlineLevel="0" collapsed="false">
      <c r="A3240" s="194" t="s">
        <v>13819</v>
      </c>
      <c r="B3240" s="20" t="str">
        <f aca="false">INDEX(Table2[], MATCH(L3240, Location_ID!$D$2:$D$648, 0), 1)</f>
        <v>894f8ee4-59a3-44c7-99a9-7fac524ccd80</v>
      </c>
      <c r="C3240" s="193" t="s">
        <v>1450</v>
      </c>
      <c r="D3240" s="273" t="s">
        <v>354</v>
      </c>
      <c r="E3240" s="193" t="s">
        <v>7134</v>
      </c>
      <c r="F3240" s="193" t="s">
        <v>7477</v>
      </c>
      <c r="G3240" s="193"/>
      <c r="H3240" s="196"/>
      <c r="I3240" s="193" t="s">
        <v>13816</v>
      </c>
      <c r="J3240" s="193" t="s">
        <v>13820</v>
      </c>
      <c r="K3240" s="193" t="s">
        <v>7109</v>
      </c>
      <c r="L3240" s="193" t="s">
        <v>3004</v>
      </c>
      <c r="M3240" s="193" t="s">
        <v>7110</v>
      </c>
      <c r="N3240" s="193" t="s">
        <v>13818</v>
      </c>
      <c r="O3240" s="193" t="s">
        <v>13820</v>
      </c>
      <c r="P3240" s="219" t="n">
        <v>42303</v>
      </c>
      <c r="Q3240" s="219" t="n">
        <v>42319</v>
      </c>
      <c r="R3240" s="193"/>
      <c r="S3240" s="193" t="s">
        <v>7130</v>
      </c>
      <c r="T3240" s="193" t="n">
        <v>0.24</v>
      </c>
      <c r="U3240" s="193"/>
      <c r="V3240" s="193"/>
      <c r="W3240" s="193" t="s">
        <v>11865</v>
      </c>
      <c r="X3240" s="196"/>
      <c r="Y3240" s="196"/>
      <c r="Z3240" s="196" t="n">
        <v>0</v>
      </c>
      <c r="AE3240" s="94" t="e">
        <f aca="false" t="array" ref="AE3240:AK3240">_xlfn.torow(_xlfn.unique(_xlfn._xlws.filter(cat_table[Subsector],$E3240=cat_table[Sector],"")))</f>
        <v>#NAME?</v>
      </c>
      <c r="AF3240" s="94" t="e">
        <v>#NAME?</v>
      </c>
      <c r="AG3240" s="94" t="e">
        <v>#NAME?</v>
      </c>
      <c r="AH3240" s="94" t="e">
        <v>#NAME?</v>
      </c>
      <c r="AI3240" s="94" t="e">
        <v>#NAME?</v>
      </c>
      <c r="AJ3240" s="94" t="e">
        <v>#NAME?</v>
      </c>
      <c r="AK3240" s="94" t="e">
        <v>#NAME?</v>
      </c>
      <c r="AO3240" s="94" t="e">
        <f aca="false" t="array" ref="AO3240:AP3240">_xlfn.torow(_xlfn.unique(_xlfn._xlws.filter(cat_table[Sub-subsector],($E3240=cat_table[Sector])*($F3240=cat_table[Subsector]),"")))</f>
        <v>#NAME?</v>
      </c>
      <c r="AP3240" s="94" t="e">
        <v>#NAME?</v>
      </c>
    </row>
    <row r="3241" customFormat="false" ht="15" hidden="false" customHeight="true" outlineLevel="0" collapsed="false">
      <c r="A3241" s="194" t="s">
        <v>13821</v>
      </c>
      <c r="B3241" s="20" t="str">
        <f aca="false">INDEX(Table2[], MATCH(L3241, Location_ID!$D$2:$D$648, 0), 1)</f>
        <v>894f8ee4-59a3-44c7-99a9-7fac524ccd80</v>
      </c>
      <c r="C3241" s="193" t="s">
        <v>1450</v>
      </c>
      <c r="D3241" s="273" t="s">
        <v>354</v>
      </c>
      <c r="E3241" s="193" t="s">
        <v>7134</v>
      </c>
      <c r="F3241" s="193" t="s">
        <v>7477</v>
      </c>
      <c r="G3241" s="193"/>
      <c r="H3241" s="196"/>
      <c r="I3241" s="193" t="s">
        <v>13816</v>
      </c>
      <c r="J3241" s="193" t="s">
        <v>13822</v>
      </c>
      <c r="K3241" s="193" t="s">
        <v>7109</v>
      </c>
      <c r="L3241" s="193" t="s">
        <v>3004</v>
      </c>
      <c r="M3241" s="193" t="s">
        <v>7110</v>
      </c>
      <c r="N3241" s="193" t="s">
        <v>13818</v>
      </c>
      <c r="O3241" s="193" t="s">
        <v>13822</v>
      </c>
      <c r="P3241" s="219" t="n">
        <v>42303</v>
      </c>
      <c r="Q3241" s="219" t="n">
        <v>42319</v>
      </c>
      <c r="R3241" s="193"/>
      <c r="S3241" s="193" t="s">
        <v>7130</v>
      </c>
      <c r="T3241" s="193" t="n">
        <v>0.02</v>
      </c>
      <c r="U3241" s="193"/>
      <c r="V3241" s="193"/>
      <c r="W3241" s="193" t="s">
        <v>11865</v>
      </c>
      <c r="X3241" s="196"/>
      <c r="Y3241" s="196"/>
      <c r="Z3241" s="196" t="n">
        <v>0</v>
      </c>
      <c r="AE3241" s="94" t="e">
        <f aca="false" t="array" ref="AE3241:AK3241">_xlfn.torow(_xlfn.unique(_xlfn._xlws.filter(cat_table[Subsector],$E3241=cat_table[Sector],"")))</f>
        <v>#NAME?</v>
      </c>
      <c r="AF3241" s="94" t="e">
        <v>#NAME?</v>
      </c>
      <c r="AG3241" s="94" t="e">
        <v>#NAME?</v>
      </c>
      <c r="AH3241" s="94" t="e">
        <v>#NAME?</v>
      </c>
      <c r="AI3241" s="94" t="e">
        <v>#NAME?</v>
      </c>
      <c r="AJ3241" s="94" t="e">
        <v>#NAME?</v>
      </c>
      <c r="AK3241" s="94" t="e">
        <v>#NAME?</v>
      </c>
      <c r="AO3241" s="94" t="e">
        <f aca="false" t="array" ref="AO3241:AP3241">_xlfn.torow(_xlfn.unique(_xlfn._xlws.filter(cat_table[Sub-subsector],($E3241=cat_table[Sector])*($F3241=cat_table[Subsector]),"")))</f>
        <v>#NAME?</v>
      </c>
      <c r="AP3241" s="94" t="e">
        <v>#NAME?</v>
      </c>
    </row>
    <row r="3242" customFormat="false" ht="15" hidden="false" customHeight="true" outlineLevel="0" collapsed="false">
      <c r="A3242" s="194" t="s">
        <v>13823</v>
      </c>
      <c r="B3242" s="20" t="str">
        <f aca="false">INDEX(Table2[], MATCH(L3242, Location_ID!$D$2:$D$648, 0), 1)</f>
        <v>894f8ee4-59a3-44c7-99a9-7fac524ccd80</v>
      </c>
      <c r="C3242" s="193" t="s">
        <v>1450</v>
      </c>
      <c r="D3242" s="273" t="s">
        <v>354</v>
      </c>
      <c r="E3242" s="193" t="s">
        <v>7134</v>
      </c>
      <c r="F3242" s="193" t="s">
        <v>7477</v>
      </c>
      <c r="G3242" s="193"/>
      <c r="H3242" s="196"/>
      <c r="I3242" s="193" t="s">
        <v>13816</v>
      </c>
      <c r="J3242" s="193" t="s">
        <v>13824</v>
      </c>
      <c r="K3242" s="193" t="s">
        <v>7109</v>
      </c>
      <c r="L3242" s="193" t="s">
        <v>3004</v>
      </c>
      <c r="M3242" s="193" t="s">
        <v>7110</v>
      </c>
      <c r="N3242" s="193" t="s">
        <v>13818</v>
      </c>
      <c r="O3242" s="193" t="s">
        <v>13824</v>
      </c>
      <c r="P3242" s="219" t="n">
        <v>42303</v>
      </c>
      <c r="Q3242" s="219" t="n">
        <v>42319</v>
      </c>
      <c r="R3242" s="193"/>
      <c r="S3242" s="193" t="s">
        <v>7130</v>
      </c>
      <c r="T3242" s="193" t="n">
        <v>0</v>
      </c>
      <c r="U3242" s="193"/>
      <c r="V3242" s="193"/>
      <c r="W3242" s="193" t="s">
        <v>11865</v>
      </c>
      <c r="X3242" s="196"/>
      <c r="Y3242" s="196"/>
      <c r="Z3242" s="196" t="n">
        <v>0</v>
      </c>
      <c r="AE3242" s="94" t="e">
        <f aca="false" t="array" ref="AE3242:AK3242">_xlfn.torow(_xlfn.unique(_xlfn._xlws.filter(cat_table[Subsector],$E3242=cat_table[Sector],"")))</f>
        <v>#NAME?</v>
      </c>
      <c r="AF3242" s="94" t="e">
        <v>#NAME?</v>
      </c>
      <c r="AG3242" s="94" t="e">
        <v>#NAME?</v>
      </c>
      <c r="AH3242" s="94" t="e">
        <v>#NAME?</v>
      </c>
      <c r="AI3242" s="94" t="e">
        <v>#NAME?</v>
      </c>
      <c r="AJ3242" s="94" t="e">
        <v>#NAME?</v>
      </c>
      <c r="AK3242" s="94" t="e">
        <v>#NAME?</v>
      </c>
      <c r="AO3242" s="94" t="e">
        <f aca="false" t="array" ref="AO3242:AP3242">_xlfn.torow(_xlfn.unique(_xlfn._xlws.filter(cat_table[Sub-subsector],($E3242=cat_table[Sector])*($F3242=cat_table[Subsector]),"")))</f>
        <v>#NAME?</v>
      </c>
      <c r="AP3242" s="94" t="e">
        <v>#NAME?</v>
      </c>
    </row>
    <row r="3243" customFormat="false" ht="15" hidden="false" customHeight="true" outlineLevel="0" collapsed="false">
      <c r="A3243" s="194" t="s">
        <v>13825</v>
      </c>
      <c r="B3243" s="20" t="str">
        <f aca="false">INDEX(Table2[], MATCH(L3243, Location_ID!$D$2:$D$648, 0), 1)</f>
        <v>894f8ee4-59a3-44c7-99a9-7fac524ccd80</v>
      </c>
      <c r="C3243" s="193" t="s">
        <v>1450</v>
      </c>
      <c r="D3243" s="273" t="s">
        <v>354</v>
      </c>
      <c r="E3243" s="193" t="s">
        <v>7134</v>
      </c>
      <c r="F3243" s="193" t="s">
        <v>7477</v>
      </c>
      <c r="G3243" s="193"/>
      <c r="H3243" s="196"/>
      <c r="I3243" s="193" t="s">
        <v>13816</v>
      </c>
      <c r="J3243" s="193" t="s">
        <v>13826</v>
      </c>
      <c r="K3243" s="193" t="s">
        <v>7109</v>
      </c>
      <c r="L3243" s="193" t="s">
        <v>3004</v>
      </c>
      <c r="M3243" s="193" t="s">
        <v>7110</v>
      </c>
      <c r="N3243" s="193" t="s">
        <v>13818</v>
      </c>
      <c r="O3243" s="193" t="s">
        <v>13826</v>
      </c>
      <c r="P3243" s="219" t="n">
        <v>42303</v>
      </c>
      <c r="Q3243" s="219" t="n">
        <v>42319</v>
      </c>
      <c r="R3243" s="193"/>
      <c r="S3243" s="193" t="s">
        <v>7130</v>
      </c>
      <c r="T3243" s="193" t="n">
        <v>0.08</v>
      </c>
      <c r="U3243" s="193"/>
      <c r="V3243" s="193"/>
      <c r="W3243" s="193" t="s">
        <v>11865</v>
      </c>
      <c r="X3243" s="196"/>
      <c r="Y3243" s="196"/>
      <c r="Z3243" s="196" t="n">
        <v>0</v>
      </c>
      <c r="AE3243" s="94" t="e">
        <f aca="false" t="array" ref="AE3243:AK3243">_xlfn.torow(_xlfn.unique(_xlfn._xlws.filter(cat_table[Subsector],$E3243=cat_table[Sector],"")))</f>
        <v>#NAME?</v>
      </c>
      <c r="AF3243" s="94" t="e">
        <v>#NAME?</v>
      </c>
      <c r="AG3243" s="94" t="e">
        <v>#NAME?</v>
      </c>
      <c r="AH3243" s="94" t="e">
        <v>#NAME?</v>
      </c>
      <c r="AI3243" s="94" t="e">
        <v>#NAME?</v>
      </c>
      <c r="AJ3243" s="94" t="e">
        <v>#NAME?</v>
      </c>
      <c r="AK3243" s="94" t="e">
        <v>#NAME?</v>
      </c>
      <c r="AO3243" s="94" t="e">
        <f aca="false" t="array" ref="AO3243:AP3243">_xlfn.torow(_xlfn.unique(_xlfn._xlws.filter(cat_table[Sub-subsector],($E3243=cat_table[Sector])*($F3243=cat_table[Subsector]),"")))</f>
        <v>#NAME?</v>
      </c>
      <c r="AP3243" s="94" t="e">
        <v>#NAME?</v>
      </c>
    </row>
    <row r="3244" customFormat="false" ht="15" hidden="false" customHeight="true" outlineLevel="0" collapsed="false">
      <c r="A3244" s="194" t="s">
        <v>13827</v>
      </c>
      <c r="B3244" s="20" t="str">
        <f aca="false">INDEX(Table2[], MATCH(L3244, Location_ID!$D$2:$D$648, 0), 1)</f>
        <v>894f8ee4-59a3-44c7-99a9-7fac524ccd80</v>
      </c>
      <c r="C3244" s="193" t="s">
        <v>1450</v>
      </c>
      <c r="D3244" s="273" t="s">
        <v>354</v>
      </c>
      <c r="E3244" s="193" t="s">
        <v>7134</v>
      </c>
      <c r="F3244" s="193" t="s">
        <v>7477</v>
      </c>
      <c r="G3244" s="193"/>
      <c r="H3244" s="196"/>
      <c r="I3244" s="193" t="s">
        <v>13816</v>
      </c>
      <c r="J3244" s="193" t="s">
        <v>13828</v>
      </c>
      <c r="K3244" s="193" t="s">
        <v>7109</v>
      </c>
      <c r="L3244" s="193" t="s">
        <v>3004</v>
      </c>
      <c r="M3244" s="193" t="s">
        <v>7110</v>
      </c>
      <c r="N3244" s="193" t="s">
        <v>13818</v>
      </c>
      <c r="O3244" s="193" t="s">
        <v>13828</v>
      </c>
      <c r="P3244" s="219" t="n">
        <v>42303</v>
      </c>
      <c r="Q3244" s="219" t="n">
        <v>42319</v>
      </c>
      <c r="R3244" s="193"/>
      <c r="S3244" s="193" t="s">
        <v>7130</v>
      </c>
      <c r="T3244" s="193" t="n">
        <v>0.02</v>
      </c>
      <c r="U3244" s="193"/>
      <c r="V3244" s="193"/>
      <c r="W3244" s="193" t="s">
        <v>11865</v>
      </c>
      <c r="X3244" s="196"/>
      <c r="Y3244" s="196"/>
      <c r="Z3244" s="196" t="n">
        <v>0</v>
      </c>
      <c r="AE3244" s="94" t="e">
        <f aca="false" t="array" ref="AE3244:AK3244">_xlfn.torow(_xlfn.unique(_xlfn._xlws.filter(cat_table[Subsector],$E3244=cat_table[Sector],"")))</f>
        <v>#NAME?</v>
      </c>
      <c r="AF3244" s="94" t="e">
        <v>#NAME?</v>
      </c>
      <c r="AG3244" s="94" t="e">
        <v>#NAME?</v>
      </c>
      <c r="AH3244" s="94" t="e">
        <v>#NAME?</v>
      </c>
      <c r="AI3244" s="94" t="e">
        <v>#NAME?</v>
      </c>
      <c r="AJ3244" s="94" t="e">
        <v>#NAME?</v>
      </c>
      <c r="AK3244" s="94" t="e">
        <v>#NAME?</v>
      </c>
      <c r="AO3244" s="94" t="e">
        <f aca="false" t="array" ref="AO3244:AP3244">_xlfn.torow(_xlfn.unique(_xlfn._xlws.filter(cat_table[Sub-subsector],($E3244=cat_table[Sector])*($F3244=cat_table[Subsector]),"")))</f>
        <v>#NAME?</v>
      </c>
      <c r="AP3244" s="94" t="e">
        <v>#NAME?</v>
      </c>
    </row>
    <row r="3245" customFormat="false" ht="15" hidden="false" customHeight="true" outlineLevel="0" collapsed="false">
      <c r="A3245" s="194" t="s">
        <v>13829</v>
      </c>
      <c r="B3245" s="20" t="str">
        <f aca="false">INDEX(Table2[], MATCH(L3245, Location_ID!$D$2:$D$648, 0), 1)</f>
        <v>894f8ee4-59a3-44c7-99a9-7fac524ccd80</v>
      </c>
      <c r="C3245" s="193" t="s">
        <v>1450</v>
      </c>
      <c r="D3245" s="273" t="s">
        <v>354</v>
      </c>
      <c r="E3245" s="193" t="s">
        <v>7134</v>
      </c>
      <c r="F3245" s="193" t="s">
        <v>7477</v>
      </c>
      <c r="G3245" s="193"/>
      <c r="H3245" s="196"/>
      <c r="I3245" s="193" t="s">
        <v>13816</v>
      </c>
      <c r="J3245" s="193" t="s">
        <v>13830</v>
      </c>
      <c r="K3245" s="193" t="s">
        <v>7109</v>
      </c>
      <c r="L3245" s="193" t="s">
        <v>3004</v>
      </c>
      <c r="M3245" s="193" t="s">
        <v>7110</v>
      </c>
      <c r="N3245" s="193" t="s">
        <v>13818</v>
      </c>
      <c r="O3245" s="193" t="s">
        <v>13830</v>
      </c>
      <c r="P3245" s="219" t="n">
        <v>42303</v>
      </c>
      <c r="Q3245" s="219" t="n">
        <v>42319</v>
      </c>
      <c r="R3245" s="193"/>
      <c r="S3245" s="193" t="s">
        <v>7130</v>
      </c>
      <c r="T3245" s="193" t="n">
        <v>0.02</v>
      </c>
      <c r="U3245" s="193"/>
      <c r="V3245" s="193"/>
      <c r="W3245" s="193" t="s">
        <v>11865</v>
      </c>
      <c r="X3245" s="196"/>
      <c r="Y3245" s="196"/>
      <c r="Z3245" s="196" t="n">
        <v>0</v>
      </c>
      <c r="AE3245" s="94" t="e">
        <f aca="false" t="array" ref="AE3245:AK3245">_xlfn.torow(_xlfn.unique(_xlfn._xlws.filter(cat_table[Subsector],$E3245=cat_table[Sector],"")))</f>
        <v>#NAME?</v>
      </c>
      <c r="AF3245" s="94" t="e">
        <v>#NAME?</v>
      </c>
      <c r="AG3245" s="94" t="e">
        <v>#NAME?</v>
      </c>
      <c r="AH3245" s="94" t="e">
        <v>#NAME?</v>
      </c>
      <c r="AI3245" s="94" t="e">
        <v>#NAME?</v>
      </c>
      <c r="AJ3245" s="94" t="e">
        <v>#NAME?</v>
      </c>
      <c r="AK3245" s="94" t="e">
        <v>#NAME?</v>
      </c>
      <c r="AO3245" s="94" t="e">
        <f aca="false" t="array" ref="AO3245:AP3245">_xlfn.torow(_xlfn.unique(_xlfn._xlws.filter(cat_table[Sub-subsector],($E3245=cat_table[Sector])*($F3245=cat_table[Subsector]),"")))</f>
        <v>#NAME?</v>
      </c>
      <c r="AP3245" s="94" t="e">
        <v>#NAME?</v>
      </c>
    </row>
    <row r="3246" customFormat="false" ht="15" hidden="false" customHeight="true" outlineLevel="0" collapsed="false">
      <c r="A3246" s="194" t="s">
        <v>13831</v>
      </c>
      <c r="B3246" s="20" t="str">
        <f aca="false">INDEX(Table2[], MATCH(L3246, Location_ID!$D$2:$D$648, 0), 1)</f>
        <v>894f8ee4-59a3-44c7-99a9-7fac524ccd80</v>
      </c>
      <c r="C3246" s="193" t="s">
        <v>1450</v>
      </c>
      <c r="D3246" s="273" t="s">
        <v>354</v>
      </c>
      <c r="E3246" s="193" t="s">
        <v>7134</v>
      </c>
      <c r="F3246" s="193" t="s">
        <v>7477</v>
      </c>
      <c r="G3246" s="193"/>
      <c r="H3246" s="196"/>
      <c r="I3246" s="193" t="s">
        <v>13816</v>
      </c>
      <c r="J3246" s="193" t="s">
        <v>13832</v>
      </c>
      <c r="K3246" s="193" t="s">
        <v>7109</v>
      </c>
      <c r="L3246" s="193" t="s">
        <v>3004</v>
      </c>
      <c r="M3246" s="193" t="s">
        <v>7110</v>
      </c>
      <c r="N3246" s="193" t="s">
        <v>13818</v>
      </c>
      <c r="O3246" s="193" t="s">
        <v>13832</v>
      </c>
      <c r="P3246" s="219" t="n">
        <v>42303</v>
      </c>
      <c r="Q3246" s="219" t="n">
        <v>42319</v>
      </c>
      <c r="R3246" s="193"/>
      <c r="S3246" s="193" t="s">
        <v>7130</v>
      </c>
      <c r="T3246" s="193" t="n">
        <v>0.03</v>
      </c>
      <c r="U3246" s="193"/>
      <c r="V3246" s="193"/>
      <c r="W3246" s="193" t="s">
        <v>11865</v>
      </c>
      <c r="X3246" s="196"/>
      <c r="Y3246" s="196"/>
      <c r="Z3246" s="196" t="n">
        <v>0</v>
      </c>
      <c r="AE3246" s="94" t="e">
        <f aca="false" t="array" ref="AE3246:AK3246">_xlfn.torow(_xlfn.unique(_xlfn._xlws.filter(cat_table[Subsector],$E3246=cat_table[Sector],"")))</f>
        <v>#NAME?</v>
      </c>
      <c r="AF3246" s="94" t="e">
        <v>#NAME?</v>
      </c>
      <c r="AG3246" s="94" t="e">
        <v>#NAME?</v>
      </c>
      <c r="AH3246" s="94" t="e">
        <v>#NAME?</v>
      </c>
      <c r="AI3246" s="94" t="e">
        <v>#NAME?</v>
      </c>
      <c r="AJ3246" s="94" t="e">
        <v>#NAME?</v>
      </c>
      <c r="AK3246" s="94" t="e">
        <v>#NAME?</v>
      </c>
      <c r="AO3246" s="94" t="e">
        <f aca="false" t="array" ref="AO3246:AP3246">_xlfn.torow(_xlfn.unique(_xlfn._xlws.filter(cat_table[Sub-subsector],($E3246=cat_table[Sector])*($F3246=cat_table[Subsector]),"")))</f>
        <v>#NAME?</v>
      </c>
      <c r="AP3246" s="94" t="e">
        <v>#NAME?</v>
      </c>
    </row>
    <row r="3247" customFormat="false" ht="15" hidden="false" customHeight="true" outlineLevel="0" collapsed="false">
      <c r="A3247" s="194" t="s">
        <v>13833</v>
      </c>
      <c r="B3247" s="20" t="str">
        <f aca="false">INDEX(Table2[], MATCH(L3247, Location_ID!$D$2:$D$648, 0), 1)</f>
        <v>894f8ee4-59a3-44c7-99a9-7fac524ccd80</v>
      </c>
      <c r="C3247" s="193" t="s">
        <v>1450</v>
      </c>
      <c r="D3247" s="273" t="s">
        <v>354</v>
      </c>
      <c r="E3247" s="193" t="s">
        <v>7134</v>
      </c>
      <c r="F3247" s="193" t="s">
        <v>7477</v>
      </c>
      <c r="G3247" s="193"/>
      <c r="H3247" s="196"/>
      <c r="I3247" s="193" t="s">
        <v>13816</v>
      </c>
      <c r="J3247" s="193" t="s">
        <v>13834</v>
      </c>
      <c r="K3247" s="193" t="s">
        <v>7109</v>
      </c>
      <c r="L3247" s="193" t="s">
        <v>3004</v>
      </c>
      <c r="M3247" s="193" t="s">
        <v>7110</v>
      </c>
      <c r="N3247" s="193" t="s">
        <v>13818</v>
      </c>
      <c r="O3247" s="193" t="s">
        <v>13834</v>
      </c>
      <c r="P3247" s="219" t="n">
        <v>42303</v>
      </c>
      <c r="Q3247" s="219" t="n">
        <v>42319</v>
      </c>
      <c r="R3247" s="193"/>
      <c r="S3247" s="193" t="s">
        <v>7130</v>
      </c>
      <c r="T3247" s="193" t="n">
        <v>0</v>
      </c>
      <c r="U3247" s="193"/>
      <c r="V3247" s="193"/>
      <c r="W3247" s="193" t="s">
        <v>11865</v>
      </c>
      <c r="X3247" s="196"/>
      <c r="Y3247" s="196"/>
      <c r="Z3247" s="196" t="n">
        <v>0</v>
      </c>
      <c r="AE3247" s="94" t="e">
        <f aca="false" t="array" ref="AE3247:AK3247">_xlfn.torow(_xlfn.unique(_xlfn._xlws.filter(cat_table[Subsector],$E3247=cat_table[Sector],"")))</f>
        <v>#NAME?</v>
      </c>
      <c r="AF3247" s="94" t="e">
        <v>#NAME?</v>
      </c>
      <c r="AG3247" s="94" t="e">
        <v>#NAME?</v>
      </c>
      <c r="AH3247" s="94" t="e">
        <v>#NAME?</v>
      </c>
      <c r="AI3247" s="94" t="e">
        <v>#NAME?</v>
      </c>
      <c r="AJ3247" s="94" t="e">
        <v>#NAME?</v>
      </c>
      <c r="AK3247" s="94" t="e">
        <v>#NAME?</v>
      </c>
      <c r="AO3247" s="94" t="e">
        <f aca="false" t="array" ref="AO3247:AP3247">_xlfn.torow(_xlfn.unique(_xlfn._xlws.filter(cat_table[Sub-subsector],($E3247=cat_table[Sector])*($F3247=cat_table[Subsector]),"")))</f>
        <v>#NAME?</v>
      </c>
      <c r="AP3247" s="94" t="e">
        <v>#NAME?</v>
      </c>
    </row>
    <row r="3248" customFormat="false" ht="15" hidden="false" customHeight="true" outlineLevel="0" collapsed="false">
      <c r="A3248" s="194" t="s">
        <v>13835</v>
      </c>
      <c r="B3248" s="20" t="str">
        <f aca="false">INDEX(Table2[], MATCH(L3248, Location_ID!$D$2:$D$648, 0), 1)</f>
        <v>894f8ee4-59a3-44c7-99a9-7fac524ccd80</v>
      </c>
      <c r="C3248" s="193" t="s">
        <v>1450</v>
      </c>
      <c r="D3248" s="273" t="s">
        <v>354</v>
      </c>
      <c r="E3248" s="193" t="s">
        <v>7134</v>
      </c>
      <c r="F3248" s="193" t="s">
        <v>7477</v>
      </c>
      <c r="G3248" s="193"/>
      <c r="H3248" s="196"/>
      <c r="I3248" s="193" t="s">
        <v>13816</v>
      </c>
      <c r="J3248" s="193" t="s">
        <v>13836</v>
      </c>
      <c r="K3248" s="193" t="s">
        <v>7109</v>
      </c>
      <c r="L3248" s="193" t="s">
        <v>3004</v>
      </c>
      <c r="M3248" s="193" t="s">
        <v>7110</v>
      </c>
      <c r="N3248" s="193" t="s">
        <v>13818</v>
      </c>
      <c r="O3248" s="193" t="s">
        <v>13836</v>
      </c>
      <c r="P3248" s="219" t="n">
        <v>42303</v>
      </c>
      <c r="Q3248" s="219" t="n">
        <v>42319</v>
      </c>
      <c r="R3248" s="193"/>
      <c r="S3248" s="193" t="s">
        <v>7130</v>
      </c>
      <c r="T3248" s="193" t="n">
        <v>0.03</v>
      </c>
      <c r="U3248" s="193"/>
      <c r="V3248" s="193"/>
      <c r="W3248" s="193" t="s">
        <v>11865</v>
      </c>
      <c r="X3248" s="196"/>
      <c r="Y3248" s="196"/>
      <c r="Z3248" s="196" t="n">
        <v>0</v>
      </c>
      <c r="AE3248" s="94" t="e">
        <f aca="false" t="array" ref="AE3248:AK3248">_xlfn.torow(_xlfn.unique(_xlfn._xlws.filter(cat_table[Subsector],$E3248=cat_table[Sector],"")))</f>
        <v>#NAME?</v>
      </c>
      <c r="AF3248" s="94" t="e">
        <v>#NAME?</v>
      </c>
      <c r="AG3248" s="94" t="e">
        <v>#NAME?</v>
      </c>
      <c r="AH3248" s="94" t="e">
        <v>#NAME?</v>
      </c>
      <c r="AI3248" s="94" t="e">
        <v>#NAME?</v>
      </c>
      <c r="AJ3248" s="94" t="e">
        <v>#NAME?</v>
      </c>
      <c r="AK3248" s="94" t="e">
        <v>#NAME?</v>
      </c>
      <c r="AO3248" s="94" t="e">
        <f aca="false" t="array" ref="AO3248:AP3248">_xlfn.torow(_xlfn.unique(_xlfn._xlws.filter(cat_table[Sub-subsector],($E3248=cat_table[Sector])*($F3248=cat_table[Subsector]),"")))</f>
        <v>#NAME?</v>
      </c>
      <c r="AP3248" s="94" t="e">
        <v>#NAME?</v>
      </c>
    </row>
    <row r="3249" customFormat="false" ht="15" hidden="false" customHeight="true" outlineLevel="0" collapsed="false">
      <c r="A3249" s="194" t="s">
        <v>13837</v>
      </c>
      <c r="B3249" s="20" t="str">
        <f aca="false">INDEX(Table2[], MATCH(L3249, Location_ID!$D$2:$D$648, 0), 1)</f>
        <v>894f8ee4-59a3-44c7-99a9-7fac524ccd80</v>
      </c>
      <c r="C3249" s="193" t="s">
        <v>1450</v>
      </c>
      <c r="D3249" s="273" t="s">
        <v>354</v>
      </c>
      <c r="E3249" s="193" t="s">
        <v>7134</v>
      </c>
      <c r="F3249" s="193" t="s">
        <v>7477</v>
      </c>
      <c r="G3249" s="193"/>
      <c r="H3249" s="196"/>
      <c r="I3249" s="193" t="s">
        <v>13816</v>
      </c>
      <c r="J3249" s="193" t="s">
        <v>13838</v>
      </c>
      <c r="K3249" s="193" t="s">
        <v>7109</v>
      </c>
      <c r="L3249" s="193" t="s">
        <v>3004</v>
      </c>
      <c r="M3249" s="193" t="s">
        <v>7110</v>
      </c>
      <c r="N3249" s="193" t="s">
        <v>13818</v>
      </c>
      <c r="O3249" s="193" t="s">
        <v>13838</v>
      </c>
      <c r="P3249" s="219" t="n">
        <v>42303</v>
      </c>
      <c r="Q3249" s="219" t="n">
        <v>42319</v>
      </c>
      <c r="R3249" s="193"/>
      <c r="S3249" s="193" t="s">
        <v>7130</v>
      </c>
      <c r="T3249" s="193" t="n">
        <v>0.08</v>
      </c>
      <c r="U3249" s="193"/>
      <c r="V3249" s="193"/>
      <c r="W3249" s="193" t="s">
        <v>11865</v>
      </c>
      <c r="X3249" s="196"/>
      <c r="Y3249" s="196"/>
      <c r="Z3249" s="196" t="n">
        <v>0</v>
      </c>
      <c r="AE3249" s="94" t="e">
        <f aca="false" t="array" ref="AE3249:AK3249">_xlfn.torow(_xlfn.unique(_xlfn._xlws.filter(cat_table[Subsector],$E3249=cat_table[Sector],"")))</f>
        <v>#NAME?</v>
      </c>
      <c r="AF3249" s="94" t="e">
        <v>#NAME?</v>
      </c>
      <c r="AG3249" s="94" t="e">
        <v>#NAME?</v>
      </c>
      <c r="AH3249" s="94" t="e">
        <v>#NAME?</v>
      </c>
      <c r="AI3249" s="94" t="e">
        <v>#NAME?</v>
      </c>
      <c r="AJ3249" s="94" t="e">
        <v>#NAME?</v>
      </c>
      <c r="AK3249" s="94" t="e">
        <v>#NAME?</v>
      </c>
      <c r="AO3249" s="94" t="e">
        <f aca="false" t="array" ref="AO3249:AP3249">_xlfn.torow(_xlfn.unique(_xlfn._xlws.filter(cat_table[Sub-subsector],($E3249=cat_table[Sector])*($F3249=cat_table[Subsector]),"")))</f>
        <v>#NAME?</v>
      </c>
      <c r="AP3249" s="94" t="e">
        <v>#NAME?</v>
      </c>
    </row>
    <row r="3250" customFormat="false" ht="15" hidden="false" customHeight="true" outlineLevel="0" collapsed="false">
      <c r="A3250" s="194" t="s">
        <v>13839</v>
      </c>
      <c r="B3250" s="20" t="str">
        <f aca="false">INDEX(Table2[], MATCH(L3250, Location_ID!$D$2:$D$648, 0), 1)</f>
        <v>894f8ee4-59a3-44c7-99a9-7fac524ccd80</v>
      </c>
      <c r="C3250" s="193" t="s">
        <v>1450</v>
      </c>
      <c r="D3250" s="273" t="s">
        <v>354</v>
      </c>
      <c r="E3250" s="193" t="s">
        <v>7134</v>
      </c>
      <c r="F3250" s="193" t="s">
        <v>7477</v>
      </c>
      <c r="G3250" s="193"/>
      <c r="H3250" s="196"/>
      <c r="I3250" s="193" t="s">
        <v>13816</v>
      </c>
      <c r="J3250" s="193" t="s">
        <v>13840</v>
      </c>
      <c r="K3250" s="193" t="s">
        <v>7109</v>
      </c>
      <c r="L3250" s="193" t="s">
        <v>3004</v>
      </c>
      <c r="M3250" s="193" t="s">
        <v>7110</v>
      </c>
      <c r="N3250" s="193" t="s">
        <v>13818</v>
      </c>
      <c r="O3250" s="193" t="s">
        <v>13840</v>
      </c>
      <c r="P3250" s="219" t="n">
        <v>42303</v>
      </c>
      <c r="Q3250" s="219" t="n">
        <v>42319</v>
      </c>
      <c r="R3250" s="193"/>
      <c r="S3250" s="193" t="s">
        <v>7130</v>
      </c>
      <c r="T3250" s="193" t="n">
        <v>0.12</v>
      </c>
      <c r="U3250" s="193"/>
      <c r="V3250" s="193"/>
      <c r="W3250" s="193" t="s">
        <v>11865</v>
      </c>
      <c r="X3250" s="196"/>
      <c r="Y3250" s="196"/>
      <c r="Z3250" s="196" t="n">
        <v>0</v>
      </c>
      <c r="AE3250" s="94" t="e">
        <f aca="false" t="array" ref="AE3250:AK3250">_xlfn.torow(_xlfn.unique(_xlfn._xlws.filter(cat_table[Subsector],$E3250=cat_table[Sector],"")))</f>
        <v>#NAME?</v>
      </c>
      <c r="AF3250" s="94" t="e">
        <v>#NAME?</v>
      </c>
      <c r="AG3250" s="94" t="e">
        <v>#NAME?</v>
      </c>
      <c r="AH3250" s="94" t="e">
        <v>#NAME?</v>
      </c>
      <c r="AI3250" s="94" t="e">
        <v>#NAME?</v>
      </c>
      <c r="AJ3250" s="94" t="e">
        <v>#NAME?</v>
      </c>
      <c r="AK3250" s="94" t="e">
        <v>#NAME?</v>
      </c>
      <c r="AO3250" s="94" t="e">
        <f aca="false" t="array" ref="AO3250:AP3250">_xlfn.torow(_xlfn.unique(_xlfn._xlws.filter(cat_table[Sub-subsector],($E3250=cat_table[Sector])*($F3250=cat_table[Subsector]),"")))</f>
        <v>#NAME?</v>
      </c>
      <c r="AP3250" s="94" t="e">
        <v>#NAME?</v>
      </c>
    </row>
    <row r="3251" customFormat="false" ht="15" hidden="false" customHeight="true" outlineLevel="0" collapsed="false">
      <c r="A3251" s="194" t="s">
        <v>13841</v>
      </c>
      <c r="B3251" s="20" t="str">
        <f aca="false">INDEX(Table2[], MATCH(L3251, Location_ID!$D$2:$D$648, 0), 1)</f>
        <v>894f8ee4-59a3-44c7-99a9-7fac524ccd80</v>
      </c>
      <c r="C3251" s="193" t="s">
        <v>1450</v>
      </c>
      <c r="D3251" s="273" t="s">
        <v>354</v>
      </c>
      <c r="E3251" s="193" t="s">
        <v>7134</v>
      </c>
      <c r="F3251" s="193" t="s">
        <v>7477</v>
      </c>
      <c r="G3251" s="193"/>
      <c r="H3251" s="196"/>
      <c r="I3251" s="193" t="s">
        <v>13816</v>
      </c>
      <c r="J3251" s="193" t="s">
        <v>13842</v>
      </c>
      <c r="K3251" s="193" t="s">
        <v>7109</v>
      </c>
      <c r="L3251" s="193" t="s">
        <v>3004</v>
      </c>
      <c r="M3251" s="193" t="s">
        <v>7110</v>
      </c>
      <c r="N3251" s="193" t="s">
        <v>13818</v>
      </c>
      <c r="O3251" s="193" t="s">
        <v>13842</v>
      </c>
      <c r="P3251" s="219" t="n">
        <v>42303</v>
      </c>
      <c r="Q3251" s="219" t="n">
        <v>42319</v>
      </c>
      <c r="R3251" s="193"/>
      <c r="S3251" s="193" t="s">
        <v>7130</v>
      </c>
      <c r="T3251" s="193" t="n">
        <v>0.05</v>
      </c>
      <c r="U3251" s="193"/>
      <c r="V3251" s="193"/>
      <c r="W3251" s="193" t="s">
        <v>11865</v>
      </c>
      <c r="X3251" s="196"/>
      <c r="Y3251" s="196"/>
      <c r="Z3251" s="196" t="n">
        <v>0</v>
      </c>
      <c r="AE3251" s="94" t="e">
        <f aca="false" t="array" ref="AE3251:AK3251">_xlfn.torow(_xlfn.unique(_xlfn._xlws.filter(cat_table[Subsector],$E3251=cat_table[Sector],"")))</f>
        <v>#NAME?</v>
      </c>
      <c r="AF3251" s="94" t="e">
        <v>#NAME?</v>
      </c>
      <c r="AG3251" s="94" t="e">
        <v>#NAME?</v>
      </c>
      <c r="AH3251" s="94" t="e">
        <v>#NAME?</v>
      </c>
      <c r="AI3251" s="94" t="e">
        <v>#NAME?</v>
      </c>
      <c r="AJ3251" s="94" t="e">
        <v>#NAME?</v>
      </c>
      <c r="AK3251" s="94" t="e">
        <v>#NAME?</v>
      </c>
      <c r="AO3251" s="94" t="e">
        <f aca="false" t="array" ref="AO3251:AP3251">_xlfn.torow(_xlfn.unique(_xlfn._xlws.filter(cat_table[Sub-subsector],($E3251=cat_table[Sector])*($F3251=cat_table[Subsector]),"")))</f>
        <v>#NAME?</v>
      </c>
      <c r="AP3251" s="94" t="e">
        <v>#NAME?</v>
      </c>
    </row>
    <row r="3252" customFormat="false" ht="15" hidden="false" customHeight="true" outlineLevel="0" collapsed="false">
      <c r="A3252" s="194" t="s">
        <v>13843</v>
      </c>
      <c r="B3252" s="20" t="str">
        <f aca="false">INDEX(Table2[], MATCH(L3252, Location_ID!$D$2:$D$648, 0), 1)</f>
        <v>894f8ee4-59a3-44c7-99a9-7fac524ccd80</v>
      </c>
      <c r="C3252" s="193" t="s">
        <v>1450</v>
      </c>
      <c r="D3252" s="273" t="s">
        <v>354</v>
      </c>
      <c r="E3252" s="193" t="s">
        <v>7134</v>
      </c>
      <c r="F3252" s="193" t="s">
        <v>7477</v>
      </c>
      <c r="G3252" s="193"/>
      <c r="H3252" s="196"/>
      <c r="I3252" s="193" t="s">
        <v>13816</v>
      </c>
      <c r="J3252" s="193" t="s">
        <v>13844</v>
      </c>
      <c r="K3252" s="193" t="s">
        <v>7109</v>
      </c>
      <c r="L3252" s="193" t="s">
        <v>3004</v>
      </c>
      <c r="M3252" s="193" t="s">
        <v>7110</v>
      </c>
      <c r="N3252" s="193" t="s">
        <v>13818</v>
      </c>
      <c r="O3252" s="193" t="s">
        <v>13844</v>
      </c>
      <c r="P3252" s="219" t="n">
        <v>42303</v>
      </c>
      <c r="Q3252" s="219" t="n">
        <v>42319</v>
      </c>
      <c r="R3252" s="193"/>
      <c r="S3252" s="193" t="s">
        <v>7130</v>
      </c>
      <c r="T3252" s="193" t="n">
        <v>0.05</v>
      </c>
      <c r="U3252" s="193"/>
      <c r="V3252" s="193"/>
      <c r="W3252" s="193" t="s">
        <v>11865</v>
      </c>
      <c r="X3252" s="196"/>
      <c r="Y3252" s="196"/>
      <c r="Z3252" s="196" t="n">
        <v>0</v>
      </c>
      <c r="AE3252" s="94" t="e">
        <f aca="false" t="array" ref="AE3252:AK3252">_xlfn.torow(_xlfn.unique(_xlfn._xlws.filter(cat_table[Subsector],$E3252=cat_table[Sector],"")))</f>
        <v>#NAME?</v>
      </c>
      <c r="AF3252" s="94" t="e">
        <v>#NAME?</v>
      </c>
      <c r="AG3252" s="94" t="e">
        <v>#NAME?</v>
      </c>
      <c r="AH3252" s="94" t="e">
        <v>#NAME?</v>
      </c>
      <c r="AI3252" s="94" t="e">
        <v>#NAME?</v>
      </c>
      <c r="AJ3252" s="94" t="e">
        <v>#NAME?</v>
      </c>
      <c r="AK3252" s="94" t="e">
        <v>#NAME?</v>
      </c>
      <c r="AO3252" s="94" t="e">
        <f aca="false" t="array" ref="AO3252:AP3252">_xlfn.torow(_xlfn.unique(_xlfn._xlws.filter(cat_table[Sub-subsector],($E3252=cat_table[Sector])*($F3252=cat_table[Subsector]),"")))</f>
        <v>#NAME?</v>
      </c>
      <c r="AP3252" s="94" t="e">
        <v>#NAME?</v>
      </c>
    </row>
    <row r="3253" customFormat="false" ht="15" hidden="false" customHeight="true" outlineLevel="0" collapsed="false">
      <c r="A3253" s="194" t="s">
        <v>13845</v>
      </c>
      <c r="B3253" s="20" t="str">
        <f aca="false">INDEX(Table2[], MATCH(L3253, Location_ID!$D$2:$D$648, 0), 1)</f>
        <v>894f8ee4-59a3-44c7-99a9-7fac524ccd80</v>
      </c>
      <c r="C3253" s="193" t="s">
        <v>1450</v>
      </c>
      <c r="D3253" s="273" t="s">
        <v>354</v>
      </c>
      <c r="E3253" s="193" t="s">
        <v>7134</v>
      </c>
      <c r="F3253" s="193" t="s">
        <v>7477</v>
      </c>
      <c r="G3253" s="193"/>
      <c r="H3253" s="196"/>
      <c r="I3253" s="193" t="s">
        <v>13816</v>
      </c>
      <c r="J3253" s="193" t="s">
        <v>13846</v>
      </c>
      <c r="K3253" s="193" t="s">
        <v>7109</v>
      </c>
      <c r="L3253" s="193" t="s">
        <v>3004</v>
      </c>
      <c r="M3253" s="193" t="s">
        <v>7110</v>
      </c>
      <c r="N3253" s="193" t="s">
        <v>13818</v>
      </c>
      <c r="O3253" s="193" t="s">
        <v>13846</v>
      </c>
      <c r="P3253" s="219" t="n">
        <v>42303</v>
      </c>
      <c r="Q3253" s="219" t="n">
        <v>42319</v>
      </c>
      <c r="R3253" s="193"/>
      <c r="S3253" s="193" t="s">
        <v>7130</v>
      </c>
      <c r="T3253" s="193" t="n">
        <v>0.9</v>
      </c>
      <c r="U3253" s="193"/>
      <c r="V3253" s="193"/>
      <c r="W3253" s="193" t="s">
        <v>11865</v>
      </c>
      <c r="X3253" s="196"/>
      <c r="Y3253" s="196"/>
      <c r="Z3253" s="196" t="n">
        <v>0</v>
      </c>
      <c r="AE3253" s="94" t="e">
        <f aca="false" t="array" ref="AE3253:AK3253">_xlfn.torow(_xlfn.unique(_xlfn._xlws.filter(cat_table[Subsector],$E3253=cat_table[Sector],"")))</f>
        <v>#NAME?</v>
      </c>
      <c r="AF3253" s="94" t="e">
        <v>#NAME?</v>
      </c>
      <c r="AG3253" s="94" t="e">
        <v>#NAME?</v>
      </c>
      <c r="AH3253" s="94" t="e">
        <v>#NAME?</v>
      </c>
      <c r="AI3253" s="94" t="e">
        <v>#NAME?</v>
      </c>
      <c r="AJ3253" s="94" t="e">
        <v>#NAME?</v>
      </c>
      <c r="AK3253" s="94" t="e">
        <v>#NAME?</v>
      </c>
      <c r="AO3253" s="94" t="e">
        <f aca="false" t="array" ref="AO3253:AP3253">_xlfn.torow(_xlfn.unique(_xlfn._xlws.filter(cat_table[Sub-subsector],($E3253=cat_table[Sector])*($F3253=cat_table[Subsector]),"")))</f>
        <v>#NAME?</v>
      </c>
      <c r="AP3253" s="94" t="e">
        <v>#NAME?</v>
      </c>
    </row>
    <row r="3254" customFormat="false" ht="15" hidden="false" customHeight="true" outlineLevel="0" collapsed="false">
      <c r="A3254" s="194" t="s">
        <v>13847</v>
      </c>
      <c r="B3254" s="20" t="str">
        <f aca="false">INDEX(Table2[], MATCH(L3254, Location_ID!$D$2:$D$648, 0), 1)</f>
        <v>894f8ee4-59a3-44c7-99a9-7fac524ccd80</v>
      </c>
      <c r="C3254" s="193" t="s">
        <v>1450</v>
      </c>
      <c r="D3254" s="273" t="s">
        <v>354</v>
      </c>
      <c r="E3254" s="193" t="s">
        <v>7134</v>
      </c>
      <c r="F3254" s="193" t="s">
        <v>7477</v>
      </c>
      <c r="G3254" s="193"/>
      <c r="H3254" s="196"/>
      <c r="I3254" s="193" t="s">
        <v>13816</v>
      </c>
      <c r="J3254" s="193" t="s">
        <v>13848</v>
      </c>
      <c r="K3254" s="193" t="s">
        <v>7109</v>
      </c>
      <c r="L3254" s="193" t="s">
        <v>3004</v>
      </c>
      <c r="M3254" s="193" t="s">
        <v>7110</v>
      </c>
      <c r="N3254" s="193" t="s">
        <v>13818</v>
      </c>
      <c r="O3254" s="193" t="s">
        <v>13848</v>
      </c>
      <c r="P3254" s="219" t="n">
        <v>42303</v>
      </c>
      <c r="Q3254" s="219" t="n">
        <v>42319</v>
      </c>
      <c r="R3254" s="193"/>
      <c r="S3254" s="193" t="s">
        <v>7130</v>
      </c>
      <c r="T3254" s="193" t="n">
        <v>1.53</v>
      </c>
      <c r="U3254" s="193"/>
      <c r="V3254" s="193"/>
      <c r="W3254" s="193" t="s">
        <v>11865</v>
      </c>
      <c r="X3254" s="196"/>
      <c r="Y3254" s="196"/>
      <c r="Z3254" s="196" t="n">
        <v>0</v>
      </c>
      <c r="AE3254" s="94" t="e">
        <f aca="false" t="array" ref="AE3254:AK3254">_xlfn.torow(_xlfn.unique(_xlfn._xlws.filter(cat_table[Subsector],$E3254=cat_table[Sector],"")))</f>
        <v>#NAME?</v>
      </c>
      <c r="AF3254" s="94" t="e">
        <v>#NAME?</v>
      </c>
      <c r="AG3254" s="94" t="e">
        <v>#NAME?</v>
      </c>
      <c r="AH3254" s="94" t="e">
        <v>#NAME?</v>
      </c>
      <c r="AI3254" s="94" t="e">
        <v>#NAME?</v>
      </c>
      <c r="AJ3254" s="94" t="e">
        <v>#NAME?</v>
      </c>
      <c r="AK3254" s="94" t="e">
        <v>#NAME?</v>
      </c>
      <c r="AO3254" s="94" t="e">
        <f aca="false" t="array" ref="AO3254:AP3254">_xlfn.torow(_xlfn.unique(_xlfn._xlws.filter(cat_table[Sub-subsector],($E3254=cat_table[Sector])*($F3254=cat_table[Subsector]),"")))</f>
        <v>#NAME?</v>
      </c>
      <c r="AP3254" s="94" t="e">
        <v>#NAME?</v>
      </c>
    </row>
    <row r="3255" customFormat="false" ht="15" hidden="false" customHeight="true" outlineLevel="0" collapsed="false">
      <c r="A3255" s="194" t="s">
        <v>13849</v>
      </c>
      <c r="B3255" s="20" t="str">
        <f aca="false">INDEX(Table2[], MATCH(L3255, Location_ID!$D$2:$D$648, 0), 1)</f>
        <v>894f8ee4-59a3-44c7-99a9-7fac524ccd80</v>
      </c>
      <c r="C3255" s="193" t="s">
        <v>1450</v>
      </c>
      <c r="D3255" s="273" t="s">
        <v>354</v>
      </c>
      <c r="E3255" s="193" t="s">
        <v>7134</v>
      </c>
      <c r="F3255" s="193" t="s">
        <v>7477</v>
      </c>
      <c r="G3255" s="193"/>
      <c r="H3255" s="196"/>
      <c r="I3255" s="193" t="s">
        <v>13816</v>
      </c>
      <c r="J3255" s="193" t="s">
        <v>13850</v>
      </c>
      <c r="K3255" s="193" t="s">
        <v>7120</v>
      </c>
      <c r="L3255" s="193" t="s">
        <v>3004</v>
      </c>
      <c r="M3255" s="193" t="s">
        <v>7110</v>
      </c>
      <c r="N3255" s="193" t="s">
        <v>13818</v>
      </c>
      <c r="O3255" s="193" t="s">
        <v>13850</v>
      </c>
      <c r="P3255" s="219" t="n">
        <v>42303</v>
      </c>
      <c r="Q3255" s="219" t="n">
        <v>42319</v>
      </c>
      <c r="R3255" s="193"/>
      <c r="S3255" s="193" t="s">
        <v>7122</v>
      </c>
      <c r="T3255" s="193" t="n">
        <v>3.4</v>
      </c>
      <c r="U3255" s="193"/>
      <c r="V3255" s="193"/>
      <c r="W3255" s="193" t="s">
        <v>11865</v>
      </c>
      <c r="X3255" s="196"/>
      <c r="Y3255" s="196"/>
      <c r="Z3255" s="196" t="n">
        <v>1</v>
      </c>
      <c r="AE3255" s="94" t="e">
        <f aca="false" t="array" ref="AE3255:AK3255">_xlfn.torow(_xlfn.unique(_xlfn._xlws.filter(cat_table[Subsector],$E3255=cat_table[Sector],"")))</f>
        <v>#NAME?</v>
      </c>
      <c r="AF3255" s="94" t="e">
        <v>#NAME?</v>
      </c>
      <c r="AG3255" s="94" t="e">
        <v>#NAME?</v>
      </c>
      <c r="AH3255" s="94" t="e">
        <v>#NAME?</v>
      </c>
      <c r="AI3255" s="94" t="e">
        <v>#NAME?</v>
      </c>
      <c r="AJ3255" s="94" t="e">
        <v>#NAME?</v>
      </c>
      <c r="AK3255" s="94" t="e">
        <v>#NAME?</v>
      </c>
      <c r="AO3255" s="94" t="e">
        <f aca="false" t="array" ref="AO3255:AP3255">_xlfn.torow(_xlfn.unique(_xlfn._xlws.filter(cat_table[Sub-subsector],($E3255=cat_table[Sector])*($F3255=cat_table[Subsector]),"")))</f>
        <v>#NAME?</v>
      </c>
      <c r="AP3255" s="94" t="e">
        <v>#NAME?</v>
      </c>
    </row>
    <row r="3256" customFormat="false" ht="15" hidden="false" customHeight="true" outlineLevel="0" collapsed="false">
      <c r="A3256" s="194" t="s">
        <v>13851</v>
      </c>
      <c r="B3256" s="20" t="str">
        <f aca="false">INDEX(Table2[], MATCH(L3256, Location_ID!$D$2:$D$648, 0), 1)</f>
        <v>894f8ee4-59a3-44c7-99a9-7fac524ccd80</v>
      </c>
      <c r="C3256" s="193" t="s">
        <v>1450</v>
      </c>
      <c r="D3256" s="273" t="s">
        <v>354</v>
      </c>
      <c r="E3256" s="193" t="s">
        <v>7134</v>
      </c>
      <c r="F3256" s="193" t="s">
        <v>7477</v>
      </c>
      <c r="G3256" s="193"/>
      <c r="H3256" s="196"/>
      <c r="I3256" s="193" t="s">
        <v>13816</v>
      </c>
      <c r="J3256" s="193" t="s">
        <v>13852</v>
      </c>
      <c r="K3256" s="193" t="s">
        <v>7120</v>
      </c>
      <c r="L3256" s="193" t="s">
        <v>3004</v>
      </c>
      <c r="M3256" s="193" t="s">
        <v>7110</v>
      </c>
      <c r="N3256" s="193" t="s">
        <v>13818</v>
      </c>
      <c r="O3256" s="193" t="s">
        <v>13852</v>
      </c>
      <c r="P3256" s="219" t="n">
        <v>42303</v>
      </c>
      <c r="Q3256" s="219" t="n">
        <v>42319</v>
      </c>
      <c r="R3256" s="193"/>
      <c r="S3256" s="193" t="s">
        <v>7117</v>
      </c>
      <c r="T3256" s="193" t="n">
        <v>5.5</v>
      </c>
      <c r="U3256" s="193"/>
      <c r="V3256" s="193"/>
      <c r="W3256" s="193" t="s">
        <v>11865</v>
      </c>
      <c r="X3256" s="196"/>
      <c r="Y3256" s="196"/>
      <c r="Z3256" s="196" t="n">
        <v>1</v>
      </c>
      <c r="AE3256" s="94" t="e">
        <f aca="false" t="array" ref="AE3256:AK3256">_xlfn.torow(_xlfn.unique(_xlfn._xlws.filter(cat_table[Subsector],$E3256=cat_table[Sector],"")))</f>
        <v>#NAME?</v>
      </c>
      <c r="AF3256" s="94" t="e">
        <v>#NAME?</v>
      </c>
      <c r="AG3256" s="94" t="e">
        <v>#NAME?</v>
      </c>
      <c r="AH3256" s="94" t="e">
        <v>#NAME?</v>
      </c>
      <c r="AI3256" s="94" t="e">
        <v>#NAME?</v>
      </c>
      <c r="AJ3256" s="94" t="e">
        <v>#NAME?</v>
      </c>
      <c r="AK3256" s="94" t="e">
        <v>#NAME?</v>
      </c>
      <c r="AO3256" s="94" t="e">
        <f aca="false" t="array" ref="AO3256:AP3256">_xlfn.torow(_xlfn.unique(_xlfn._xlws.filter(cat_table[Sub-subsector],($E3256=cat_table[Sector])*($F3256=cat_table[Subsector]),"")))</f>
        <v>#NAME?</v>
      </c>
      <c r="AP3256" s="94" t="e">
        <v>#NAME?</v>
      </c>
    </row>
    <row r="3257" customFormat="false" ht="15" hidden="false" customHeight="true" outlineLevel="0" collapsed="false">
      <c r="A3257" s="194" t="s">
        <v>13853</v>
      </c>
      <c r="B3257" s="20" t="str">
        <f aca="false">INDEX(Table2[], MATCH(L3257, Location_ID!$D$2:$D$648, 0), 1)</f>
        <v>894f8ee4-59a3-44c7-99a9-7fac524ccd80</v>
      </c>
      <c r="C3257" s="193" t="s">
        <v>1450</v>
      </c>
      <c r="D3257" s="273" t="s">
        <v>354</v>
      </c>
      <c r="E3257" s="193" t="s">
        <v>7134</v>
      </c>
      <c r="F3257" s="193" t="s">
        <v>7477</v>
      </c>
      <c r="G3257" s="193"/>
      <c r="H3257" s="196"/>
      <c r="I3257" s="193" t="s">
        <v>13854</v>
      </c>
      <c r="J3257" s="193" t="s">
        <v>13855</v>
      </c>
      <c r="K3257" s="193" t="s">
        <v>7109</v>
      </c>
      <c r="L3257" s="193" t="s">
        <v>3004</v>
      </c>
      <c r="M3257" s="193" t="s">
        <v>7110</v>
      </c>
      <c r="N3257" s="193" t="s">
        <v>13818</v>
      </c>
      <c r="O3257" s="193" t="s">
        <v>13855</v>
      </c>
      <c r="P3257" s="219" t="n">
        <v>42303</v>
      </c>
      <c r="Q3257" s="219" t="n">
        <v>42319</v>
      </c>
      <c r="R3257" s="193"/>
      <c r="S3257" s="193" t="s">
        <v>7130</v>
      </c>
      <c r="T3257" s="193" t="n">
        <v>0.08</v>
      </c>
      <c r="U3257" s="193"/>
      <c r="V3257" s="193"/>
      <c r="W3257" s="193" t="s">
        <v>11865</v>
      </c>
      <c r="X3257" s="196"/>
      <c r="Y3257" s="196"/>
      <c r="Z3257" s="196" t="n">
        <v>0</v>
      </c>
      <c r="AE3257" s="94" t="e">
        <f aca="false" t="array" ref="AE3257:AK3257">_xlfn.torow(_xlfn.unique(_xlfn._xlws.filter(cat_table[Subsector],$E3257=cat_table[Sector],"")))</f>
        <v>#NAME?</v>
      </c>
      <c r="AF3257" s="94" t="e">
        <v>#NAME?</v>
      </c>
      <c r="AG3257" s="94" t="e">
        <v>#NAME?</v>
      </c>
      <c r="AH3257" s="94" t="e">
        <v>#NAME?</v>
      </c>
      <c r="AI3257" s="94" t="e">
        <v>#NAME?</v>
      </c>
      <c r="AJ3257" s="94" t="e">
        <v>#NAME?</v>
      </c>
      <c r="AK3257" s="94" t="e">
        <v>#NAME?</v>
      </c>
      <c r="AO3257" s="94" t="e">
        <f aca="false" t="array" ref="AO3257:AP3257">_xlfn.torow(_xlfn.unique(_xlfn._xlws.filter(cat_table[Sub-subsector],($E3257=cat_table[Sector])*($F3257=cat_table[Subsector]),"")))</f>
        <v>#NAME?</v>
      </c>
      <c r="AP3257" s="94" t="e">
        <v>#NAME?</v>
      </c>
    </row>
    <row r="3258" customFormat="false" ht="15" hidden="false" customHeight="true" outlineLevel="0" collapsed="false">
      <c r="A3258" s="194" t="s">
        <v>13856</v>
      </c>
      <c r="B3258" s="20" t="str">
        <f aca="false">INDEX(Table2[], MATCH(L3258, Location_ID!$D$2:$D$648, 0), 1)</f>
        <v>894f8ee4-59a3-44c7-99a9-7fac524ccd80</v>
      </c>
      <c r="C3258" s="193" t="s">
        <v>1450</v>
      </c>
      <c r="D3258" s="273" t="s">
        <v>354</v>
      </c>
      <c r="E3258" s="193" t="s">
        <v>7134</v>
      </c>
      <c r="F3258" s="193" t="s">
        <v>7477</v>
      </c>
      <c r="G3258" s="193"/>
      <c r="H3258" s="196"/>
      <c r="I3258" s="193" t="s">
        <v>13854</v>
      </c>
      <c r="J3258" s="193" t="s">
        <v>13857</v>
      </c>
      <c r="K3258" s="193" t="s">
        <v>7109</v>
      </c>
      <c r="L3258" s="193" t="s">
        <v>3004</v>
      </c>
      <c r="M3258" s="193" t="s">
        <v>7110</v>
      </c>
      <c r="N3258" s="193" t="s">
        <v>13818</v>
      </c>
      <c r="O3258" s="193" t="s">
        <v>13857</v>
      </c>
      <c r="P3258" s="219" t="n">
        <v>42303</v>
      </c>
      <c r="Q3258" s="219" t="n">
        <v>42319</v>
      </c>
      <c r="R3258" s="193"/>
      <c r="S3258" s="193" t="s">
        <v>7130</v>
      </c>
      <c r="T3258" s="193" t="n">
        <v>0.01</v>
      </c>
      <c r="U3258" s="193"/>
      <c r="V3258" s="193"/>
      <c r="W3258" s="193" t="s">
        <v>11865</v>
      </c>
      <c r="X3258" s="196"/>
      <c r="Y3258" s="196"/>
      <c r="Z3258" s="196" t="n">
        <v>0</v>
      </c>
      <c r="AE3258" s="94" t="e">
        <f aca="false" t="array" ref="AE3258:AK3258">_xlfn.torow(_xlfn.unique(_xlfn._xlws.filter(cat_table[Subsector],$E3258=cat_table[Sector],"")))</f>
        <v>#NAME?</v>
      </c>
      <c r="AF3258" s="94" t="e">
        <v>#NAME?</v>
      </c>
      <c r="AG3258" s="94" t="e">
        <v>#NAME?</v>
      </c>
      <c r="AH3258" s="94" t="e">
        <v>#NAME?</v>
      </c>
      <c r="AI3258" s="94" t="e">
        <v>#NAME?</v>
      </c>
      <c r="AJ3258" s="94" t="e">
        <v>#NAME?</v>
      </c>
      <c r="AK3258" s="94" t="e">
        <v>#NAME?</v>
      </c>
      <c r="AO3258" s="94" t="e">
        <f aca="false" t="array" ref="AO3258:AP3258">_xlfn.torow(_xlfn.unique(_xlfn._xlws.filter(cat_table[Sub-subsector],($E3258=cat_table[Sector])*($F3258=cat_table[Subsector]),"")))</f>
        <v>#NAME?</v>
      </c>
      <c r="AP3258" s="94" t="e">
        <v>#NAME?</v>
      </c>
    </row>
    <row r="3259" customFormat="false" ht="15" hidden="false" customHeight="true" outlineLevel="0" collapsed="false">
      <c r="A3259" s="194" t="s">
        <v>13858</v>
      </c>
      <c r="B3259" s="20" t="str">
        <f aca="false">INDEX(Table2[], MATCH(L3259, Location_ID!$D$2:$D$648, 0), 1)</f>
        <v>894f8ee4-59a3-44c7-99a9-7fac524ccd80</v>
      </c>
      <c r="C3259" s="193" t="s">
        <v>1450</v>
      </c>
      <c r="D3259" s="273" t="s">
        <v>354</v>
      </c>
      <c r="E3259" s="193" t="s">
        <v>7134</v>
      </c>
      <c r="F3259" s="193" t="s">
        <v>7477</v>
      </c>
      <c r="G3259" s="193"/>
      <c r="H3259" s="196"/>
      <c r="I3259" s="193" t="s">
        <v>13854</v>
      </c>
      <c r="J3259" s="193" t="s">
        <v>13859</v>
      </c>
      <c r="K3259" s="193" t="s">
        <v>7109</v>
      </c>
      <c r="L3259" s="193" t="s">
        <v>3004</v>
      </c>
      <c r="M3259" s="193" t="s">
        <v>7110</v>
      </c>
      <c r="N3259" s="193" t="s">
        <v>13818</v>
      </c>
      <c r="O3259" s="193" t="s">
        <v>13859</v>
      </c>
      <c r="P3259" s="219" t="n">
        <v>42303</v>
      </c>
      <c r="Q3259" s="219" t="n">
        <v>42319</v>
      </c>
      <c r="R3259" s="193"/>
      <c r="S3259" s="193" t="s">
        <v>7130</v>
      </c>
      <c r="T3259" s="193" t="n">
        <v>0.08</v>
      </c>
      <c r="U3259" s="193"/>
      <c r="V3259" s="193"/>
      <c r="W3259" s="193" t="s">
        <v>11865</v>
      </c>
      <c r="X3259" s="196"/>
      <c r="Y3259" s="196"/>
      <c r="Z3259" s="196" t="n">
        <v>0</v>
      </c>
      <c r="AE3259" s="94" t="e">
        <f aca="false" t="array" ref="AE3259:AK3259">_xlfn.torow(_xlfn.unique(_xlfn._xlws.filter(cat_table[Subsector],$E3259=cat_table[Sector],"")))</f>
        <v>#NAME?</v>
      </c>
      <c r="AF3259" s="94" t="e">
        <v>#NAME?</v>
      </c>
      <c r="AG3259" s="94" t="e">
        <v>#NAME?</v>
      </c>
      <c r="AH3259" s="94" t="e">
        <v>#NAME?</v>
      </c>
      <c r="AI3259" s="94" t="e">
        <v>#NAME?</v>
      </c>
      <c r="AJ3259" s="94" t="e">
        <v>#NAME?</v>
      </c>
      <c r="AK3259" s="94" t="e">
        <v>#NAME?</v>
      </c>
      <c r="AO3259" s="94" t="e">
        <f aca="false" t="array" ref="AO3259:AP3259">_xlfn.torow(_xlfn.unique(_xlfn._xlws.filter(cat_table[Sub-subsector],($E3259=cat_table[Sector])*($F3259=cat_table[Subsector]),"")))</f>
        <v>#NAME?</v>
      </c>
      <c r="AP3259" s="94" t="e">
        <v>#NAME?</v>
      </c>
    </row>
    <row r="3260" customFormat="false" ht="15" hidden="false" customHeight="true" outlineLevel="0" collapsed="false">
      <c r="A3260" s="194" t="s">
        <v>13860</v>
      </c>
      <c r="B3260" s="20" t="str">
        <f aca="false">INDEX(Table2[], MATCH(L3260, Location_ID!$D$2:$D$648, 0), 1)</f>
        <v>894f8ee4-59a3-44c7-99a9-7fac524ccd80</v>
      </c>
      <c r="C3260" s="193" t="s">
        <v>1450</v>
      </c>
      <c r="D3260" s="273" t="s">
        <v>354</v>
      </c>
      <c r="E3260" s="193" t="s">
        <v>7134</v>
      </c>
      <c r="F3260" s="193" t="s">
        <v>7477</v>
      </c>
      <c r="G3260" s="193"/>
      <c r="H3260" s="196"/>
      <c r="I3260" s="193" t="s">
        <v>13854</v>
      </c>
      <c r="J3260" s="193" t="s">
        <v>13861</v>
      </c>
      <c r="K3260" s="193" t="s">
        <v>7109</v>
      </c>
      <c r="L3260" s="193" t="s">
        <v>3004</v>
      </c>
      <c r="M3260" s="193" t="s">
        <v>7110</v>
      </c>
      <c r="N3260" s="193" t="s">
        <v>13818</v>
      </c>
      <c r="O3260" s="193" t="s">
        <v>13861</v>
      </c>
      <c r="P3260" s="219" t="n">
        <v>42303</v>
      </c>
      <c r="Q3260" s="219" t="n">
        <v>42319</v>
      </c>
      <c r="R3260" s="193"/>
      <c r="S3260" s="193" t="s">
        <v>7130</v>
      </c>
      <c r="T3260" s="193" t="n">
        <v>0.2</v>
      </c>
      <c r="U3260" s="193"/>
      <c r="V3260" s="193"/>
      <c r="W3260" s="193" t="s">
        <v>11865</v>
      </c>
      <c r="X3260" s="196"/>
      <c r="Y3260" s="196"/>
      <c r="Z3260" s="196" t="n">
        <v>0</v>
      </c>
      <c r="AE3260" s="94" t="e">
        <f aca="false" t="array" ref="AE3260:AK3260">_xlfn.torow(_xlfn.unique(_xlfn._xlws.filter(cat_table[Subsector],$E3260=cat_table[Sector],"")))</f>
        <v>#NAME?</v>
      </c>
      <c r="AF3260" s="94" t="e">
        <v>#NAME?</v>
      </c>
      <c r="AG3260" s="94" t="e">
        <v>#NAME?</v>
      </c>
      <c r="AH3260" s="94" t="e">
        <v>#NAME?</v>
      </c>
      <c r="AI3260" s="94" t="e">
        <v>#NAME?</v>
      </c>
      <c r="AJ3260" s="94" t="e">
        <v>#NAME?</v>
      </c>
      <c r="AK3260" s="94" t="e">
        <v>#NAME?</v>
      </c>
      <c r="AO3260" s="94" t="e">
        <f aca="false" t="array" ref="AO3260:AP3260">_xlfn.torow(_xlfn.unique(_xlfn._xlws.filter(cat_table[Sub-subsector],($E3260=cat_table[Sector])*($F3260=cat_table[Subsector]),"")))</f>
        <v>#NAME?</v>
      </c>
      <c r="AP3260" s="94" t="e">
        <v>#NAME?</v>
      </c>
    </row>
    <row r="3261" customFormat="false" ht="15" hidden="false" customHeight="true" outlineLevel="0" collapsed="false">
      <c r="A3261" s="194" t="s">
        <v>13862</v>
      </c>
      <c r="B3261" s="20" t="str">
        <f aca="false">INDEX(Table2[], MATCH(L3261, Location_ID!$D$2:$D$648, 0), 1)</f>
        <v>894f8ee4-59a3-44c7-99a9-7fac524ccd80</v>
      </c>
      <c r="C3261" s="193" t="s">
        <v>1450</v>
      </c>
      <c r="D3261" s="273" t="s">
        <v>354</v>
      </c>
      <c r="E3261" s="193" t="s">
        <v>7134</v>
      </c>
      <c r="F3261" s="193" t="s">
        <v>7477</v>
      </c>
      <c r="G3261" s="193"/>
      <c r="H3261" s="196"/>
      <c r="I3261" s="193" t="s">
        <v>13854</v>
      </c>
      <c r="J3261" s="193" t="s">
        <v>13863</v>
      </c>
      <c r="K3261" s="193" t="s">
        <v>7109</v>
      </c>
      <c r="L3261" s="193" t="s">
        <v>3004</v>
      </c>
      <c r="M3261" s="193" t="s">
        <v>7110</v>
      </c>
      <c r="N3261" s="193" t="s">
        <v>13818</v>
      </c>
      <c r="O3261" s="193" t="s">
        <v>13863</v>
      </c>
      <c r="P3261" s="219" t="n">
        <v>42303</v>
      </c>
      <c r="Q3261" s="219" t="n">
        <v>42319</v>
      </c>
      <c r="R3261" s="193"/>
      <c r="S3261" s="193" t="s">
        <v>7130</v>
      </c>
      <c r="T3261" s="193" t="n">
        <v>0.02</v>
      </c>
      <c r="U3261" s="193"/>
      <c r="V3261" s="193"/>
      <c r="W3261" s="193" t="s">
        <v>11865</v>
      </c>
      <c r="X3261" s="196"/>
      <c r="Y3261" s="196"/>
      <c r="Z3261" s="196" t="n">
        <v>0</v>
      </c>
      <c r="AE3261" s="94" t="e">
        <f aca="false" t="array" ref="AE3261:AK3261">_xlfn.torow(_xlfn.unique(_xlfn._xlws.filter(cat_table[Subsector],$E3261=cat_table[Sector],"")))</f>
        <v>#NAME?</v>
      </c>
      <c r="AF3261" s="94" t="e">
        <v>#NAME?</v>
      </c>
      <c r="AG3261" s="94" t="e">
        <v>#NAME?</v>
      </c>
      <c r="AH3261" s="94" t="e">
        <v>#NAME?</v>
      </c>
      <c r="AI3261" s="94" t="e">
        <v>#NAME?</v>
      </c>
      <c r="AJ3261" s="94" t="e">
        <v>#NAME?</v>
      </c>
      <c r="AK3261" s="94" t="e">
        <v>#NAME?</v>
      </c>
      <c r="AO3261" s="94" t="e">
        <f aca="false" t="array" ref="AO3261:AP3261">_xlfn.torow(_xlfn.unique(_xlfn._xlws.filter(cat_table[Sub-subsector],($E3261=cat_table[Sector])*($F3261=cat_table[Subsector]),"")))</f>
        <v>#NAME?</v>
      </c>
      <c r="AP3261" s="94" t="e">
        <v>#NAME?</v>
      </c>
    </row>
    <row r="3262" customFormat="false" ht="15" hidden="false" customHeight="true" outlineLevel="0" collapsed="false">
      <c r="A3262" s="194" t="s">
        <v>13864</v>
      </c>
      <c r="B3262" s="20" t="str">
        <f aca="false">INDEX(Table2[], MATCH(L3262, Location_ID!$D$2:$D$648, 0), 1)</f>
        <v>894f8ee4-59a3-44c7-99a9-7fac524ccd80</v>
      </c>
      <c r="C3262" s="193" t="s">
        <v>1450</v>
      </c>
      <c r="D3262" s="273" t="s">
        <v>354</v>
      </c>
      <c r="E3262" s="193" t="s">
        <v>7134</v>
      </c>
      <c r="F3262" s="193" t="s">
        <v>7477</v>
      </c>
      <c r="G3262" s="193"/>
      <c r="H3262" s="196"/>
      <c r="I3262" s="193" t="s">
        <v>13854</v>
      </c>
      <c r="J3262" s="193" t="s">
        <v>13865</v>
      </c>
      <c r="K3262" s="193" t="s">
        <v>7109</v>
      </c>
      <c r="L3262" s="193" t="s">
        <v>3004</v>
      </c>
      <c r="M3262" s="193" t="s">
        <v>7110</v>
      </c>
      <c r="N3262" s="193" t="s">
        <v>13818</v>
      </c>
      <c r="O3262" s="193" t="s">
        <v>13865</v>
      </c>
      <c r="P3262" s="219" t="n">
        <v>42303</v>
      </c>
      <c r="Q3262" s="219" t="n">
        <v>42319</v>
      </c>
      <c r="R3262" s="193"/>
      <c r="S3262" s="193" t="s">
        <v>7130</v>
      </c>
      <c r="T3262" s="193" t="n">
        <v>3.44</v>
      </c>
      <c r="U3262" s="193"/>
      <c r="V3262" s="193"/>
      <c r="W3262" s="193" t="s">
        <v>11865</v>
      </c>
      <c r="X3262" s="196"/>
      <c r="Y3262" s="196"/>
      <c r="Z3262" s="196" t="n">
        <v>0</v>
      </c>
      <c r="AE3262" s="94" t="e">
        <f aca="false" t="array" ref="AE3262:AK3262">_xlfn.torow(_xlfn.unique(_xlfn._xlws.filter(cat_table[Subsector],$E3262=cat_table[Sector],"")))</f>
        <v>#NAME?</v>
      </c>
      <c r="AF3262" s="94" t="e">
        <v>#NAME?</v>
      </c>
      <c r="AG3262" s="94" t="e">
        <v>#NAME?</v>
      </c>
      <c r="AH3262" s="94" t="e">
        <v>#NAME?</v>
      </c>
      <c r="AI3262" s="94" t="e">
        <v>#NAME?</v>
      </c>
      <c r="AJ3262" s="94" t="e">
        <v>#NAME?</v>
      </c>
      <c r="AK3262" s="94" t="e">
        <v>#NAME?</v>
      </c>
      <c r="AO3262" s="94" t="e">
        <f aca="false" t="array" ref="AO3262:AP3262">_xlfn.torow(_xlfn.unique(_xlfn._xlws.filter(cat_table[Sub-subsector],($E3262=cat_table[Sector])*($F3262=cat_table[Subsector]),"")))</f>
        <v>#NAME?</v>
      </c>
      <c r="AP3262" s="94" t="e">
        <v>#NAME?</v>
      </c>
    </row>
    <row r="3263" customFormat="false" ht="15" hidden="false" customHeight="true" outlineLevel="0" collapsed="false">
      <c r="A3263" s="194" t="s">
        <v>13866</v>
      </c>
      <c r="B3263" s="20" t="str">
        <f aca="false">INDEX(Table2[], MATCH(L3263, Location_ID!$D$2:$D$648, 0), 1)</f>
        <v>894f8ee4-59a3-44c7-99a9-7fac524ccd80</v>
      </c>
      <c r="C3263" s="193" t="s">
        <v>1450</v>
      </c>
      <c r="D3263" s="273" t="s">
        <v>354</v>
      </c>
      <c r="E3263" s="193" t="s">
        <v>7134</v>
      </c>
      <c r="F3263" s="193" t="s">
        <v>7477</v>
      </c>
      <c r="G3263" s="193"/>
      <c r="H3263" s="196"/>
      <c r="I3263" s="193" t="s">
        <v>13854</v>
      </c>
      <c r="J3263" s="193" t="s">
        <v>13867</v>
      </c>
      <c r="K3263" s="193" t="s">
        <v>7109</v>
      </c>
      <c r="L3263" s="193" t="s">
        <v>3004</v>
      </c>
      <c r="M3263" s="193" t="s">
        <v>7110</v>
      </c>
      <c r="N3263" s="193" t="s">
        <v>13818</v>
      </c>
      <c r="O3263" s="193" t="s">
        <v>13867</v>
      </c>
      <c r="P3263" s="219" t="n">
        <v>42303</v>
      </c>
      <c r="Q3263" s="219" t="n">
        <v>42319</v>
      </c>
      <c r="R3263" s="193"/>
      <c r="S3263" s="193" t="s">
        <v>7130</v>
      </c>
      <c r="T3263" s="193" t="n">
        <v>0.02</v>
      </c>
      <c r="U3263" s="193"/>
      <c r="V3263" s="193"/>
      <c r="W3263" s="193" t="s">
        <v>11865</v>
      </c>
      <c r="X3263" s="196"/>
      <c r="Y3263" s="196"/>
      <c r="Z3263" s="196" t="n">
        <v>0</v>
      </c>
      <c r="AE3263" s="94" t="e">
        <f aca="false" t="array" ref="AE3263:AK3263">_xlfn.torow(_xlfn.unique(_xlfn._xlws.filter(cat_table[Subsector],$E3263=cat_table[Sector],"")))</f>
        <v>#NAME?</v>
      </c>
      <c r="AF3263" s="94" t="e">
        <v>#NAME?</v>
      </c>
      <c r="AG3263" s="94" t="e">
        <v>#NAME?</v>
      </c>
      <c r="AH3263" s="94" t="e">
        <v>#NAME?</v>
      </c>
      <c r="AI3263" s="94" t="e">
        <v>#NAME?</v>
      </c>
      <c r="AJ3263" s="94" t="e">
        <v>#NAME?</v>
      </c>
      <c r="AK3263" s="94" t="e">
        <v>#NAME?</v>
      </c>
      <c r="AO3263" s="94" t="e">
        <f aca="false" t="array" ref="AO3263:AP3263">_xlfn.torow(_xlfn.unique(_xlfn._xlws.filter(cat_table[Sub-subsector],($E3263=cat_table[Sector])*($F3263=cat_table[Subsector]),"")))</f>
        <v>#NAME?</v>
      </c>
      <c r="AP3263" s="94" t="e">
        <v>#NAME?</v>
      </c>
    </row>
    <row r="3264" customFormat="false" ht="15" hidden="false" customHeight="true" outlineLevel="0" collapsed="false">
      <c r="A3264" s="194" t="s">
        <v>13868</v>
      </c>
      <c r="B3264" s="20" t="str">
        <f aca="false">INDEX(Table2[], MATCH(L3264, Location_ID!$D$2:$D$648, 0), 1)</f>
        <v>894f8ee4-59a3-44c7-99a9-7fac524ccd80</v>
      </c>
      <c r="C3264" s="193" t="s">
        <v>1450</v>
      </c>
      <c r="D3264" s="273" t="s">
        <v>354</v>
      </c>
      <c r="E3264" s="193" t="s">
        <v>7134</v>
      </c>
      <c r="F3264" s="193" t="s">
        <v>7477</v>
      </c>
      <c r="G3264" s="193"/>
      <c r="H3264" s="196"/>
      <c r="I3264" s="193" t="s">
        <v>13854</v>
      </c>
      <c r="J3264" s="193" t="s">
        <v>13869</v>
      </c>
      <c r="K3264" s="193" t="s">
        <v>7109</v>
      </c>
      <c r="L3264" s="193" t="s">
        <v>3004</v>
      </c>
      <c r="M3264" s="193" t="s">
        <v>7110</v>
      </c>
      <c r="N3264" s="193" t="s">
        <v>13818</v>
      </c>
      <c r="O3264" s="193" t="s">
        <v>13869</v>
      </c>
      <c r="P3264" s="219" t="n">
        <v>42303</v>
      </c>
      <c r="Q3264" s="219" t="n">
        <v>42319</v>
      </c>
      <c r="R3264" s="193"/>
      <c r="S3264" s="193" t="s">
        <v>7130</v>
      </c>
      <c r="T3264" s="193" t="n">
        <v>0.01</v>
      </c>
      <c r="U3264" s="193"/>
      <c r="V3264" s="193"/>
      <c r="W3264" s="193" t="s">
        <v>11865</v>
      </c>
      <c r="X3264" s="196"/>
      <c r="Y3264" s="196"/>
      <c r="Z3264" s="196" t="n">
        <v>0</v>
      </c>
      <c r="AE3264" s="94" t="e">
        <f aca="false" t="array" ref="AE3264:AK3264">_xlfn.torow(_xlfn.unique(_xlfn._xlws.filter(cat_table[Subsector],$E3264=cat_table[Sector],"")))</f>
        <v>#NAME?</v>
      </c>
      <c r="AF3264" s="94" t="e">
        <v>#NAME?</v>
      </c>
      <c r="AG3264" s="94" t="e">
        <v>#NAME?</v>
      </c>
      <c r="AH3264" s="94" t="e">
        <v>#NAME?</v>
      </c>
      <c r="AI3264" s="94" t="e">
        <v>#NAME?</v>
      </c>
      <c r="AJ3264" s="94" t="e">
        <v>#NAME?</v>
      </c>
      <c r="AK3264" s="94" t="e">
        <v>#NAME?</v>
      </c>
      <c r="AO3264" s="94" t="e">
        <f aca="false" t="array" ref="AO3264:AP3264">_xlfn.torow(_xlfn.unique(_xlfn._xlws.filter(cat_table[Sub-subsector],($E3264=cat_table[Sector])*($F3264=cat_table[Subsector]),"")))</f>
        <v>#NAME?</v>
      </c>
      <c r="AP3264" s="94" t="e">
        <v>#NAME?</v>
      </c>
    </row>
    <row r="3265" customFormat="false" ht="15" hidden="false" customHeight="true" outlineLevel="0" collapsed="false">
      <c r="A3265" s="194" t="s">
        <v>13870</v>
      </c>
      <c r="B3265" s="20" t="str">
        <f aca="false">INDEX(Table2[], MATCH(L3265, Location_ID!$D$2:$D$648, 0), 1)</f>
        <v>894f8ee4-59a3-44c7-99a9-7fac524ccd80</v>
      </c>
      <c r="C3265" s="193" t="s">
        <v>1450</v>
      </c>
      <c r="D3265" s="273" t="s">
        <v>354</v>
      </c>
      <c r="E3265" s="193" t="s">
        <v>7134</v>
      </c>
      <c r="F3265" s="193" t="s">
        <v>7477</v>
      </c>
      <c r="G3265" s="193"/>
      <c r="H3265" s="196"/>
      <c r="I3265" s="193" t="s">
        <v>13854</v>
      </c>
      <c r="J3265" s="193" t="s">
        <v>13871</v>
      </c>
      <c r="K3265" s="193" t="s">
        <v>7109</v>
      </c>
      <c r="L3265" s="193" t="s">
        <v>3004</v>
      </c>
      <c r="M3265" s="193" t="s">
        <v>7110</v>
      </c>
      <c r="N3265" s="193" t="s">
        <v>13818</v>
      </c>
      <c r="O3265" s="193" t="s">
        <v>13871</v>
      </c>
      <c r="P3265" s="219" t="n">
        <v>42303</v>
      </c>
      <c r="Q3265" s="219" t="n">
        <v>42319</v>
      </c>
      <c r="R3265" s="193"/>
      <c r="S3265" s="193" t="s">
        <v>7130</v>
      </c>
      <c r="T3265" s="193" t="n">
        <v>0.13</v>
      </c>
      <c r="U3265" s="193"/>
      <c r="V3265" s="193"/>
      <c r="W3265" s="193" t="s">
        <v>11865</v>
      </c>
      <c r="X3265" s="196"/>
      <c r="Y3265" s="196"/>
      <c r="Z3265" s="196" t="n">
        <v>0</v>
      </c>
      <c r="AE3265" s="94" t="e">
        <f aca="false" t="array" ref="AE3265:AK3265">_xlfn.torow(_xlfn.unique(_xlfn._xlws.filter(cat_table[Subsector],$E3265=cat_table[Sector],"")))</f>
        <v>#NAME?</v>
      </c>
      <c r="AF3265" s="94" t="e">
        <v>#NAME?</v>
      </c>
      <c r="AG3265" s="94" t="e">
        <v>#NAME?</v>
      </c>
      <c r="AH3265" s="94" t="e">
        <v>#NAME?</v>
      </c>
      <c r="AI3265" s="94" t="e">
        <v>#NAME?</v>
      </c>
      <c r="AJ3265" s="94" t="e">
        <v>#NAME?</v>
      </c>
      <c r="AK3265" s="94" t="e">
        <v>#NAME?</v>
      </c>
      <c r="AO3265" s="94" t="e">
        <f aca="false" t="array" ref="AO3265:AP3265">_xlfn.torow(_xlfn.unique(_xlfn._xlws.filter(cat_table[Sub-subsector],($E3265=cat_table[Sector])*($F3265=cat_table[Subsector]),"")))</f>
        <v>#NAME?</v>
      </c>
      <c r="AP3265" s="94" t="e">
        <v>#NAME?</v>
      </c>
    </row>
    <row r="3266" customFormat="false" ht="15" hidden="false" customHeight="true" outlineLevel="0" collapsed="false">
      <c r="A3266" s="194" t="s">
        <v>13872</v>
      </c>
      <c r="B3266" s="20" t="str">
        <f aca="false">INDEX(Table2[], MATCH(L3266, Location_ID!$D$2:$D$648, 0), 1)</f>
        <v>894f8ee4-59a3-44c7-99a9-7fac524ccd80</v>
      </c>
      <c r="C3266" s="193" t="s">
        <v>1450</v>
      </c>
      <c r="D3266" s="273" t="s">
        <v>354</v>
      </c>
      <c r="E3266" s="193" t="s">
        <v>7134</v>
      </c>
      <c r="F3266" s="193" t="s">
        <v>7477</v>
      </c>
      <c r="G3266" s="193"/>
      <c r="H3266" s="196"/>
      <c r="I3266" s="193" t="s">
        <v>13854</v>
      </c>
      <c r="J3266" s="193" t="s">
        <v>13873</v>
      </c>
      <c r="K3266" s="193" t="s">
        <v>7109</v>
      </c>
      <c r="L3266" s="193" t="s">
        <v>3004</v>
      </c>
      <c r="M3266" s="193" t="s">
        <v>7110</v>
      </c>
      <c r="N3266" s="193" t="s">
        <v>13818</v>
      </c>
      <c r="O3266" s="193" t="s">
        <v>13873</v>
      </c>
      <c r="P3266" s="219" t="n">
        <v>42303</v>
      </c>
      <c r="Q3266" s="219" t="n">
        <v>42319</v>
      </c>
      <c r="R3266" s="193"/>
      <c r="S3266" s="193" t="s">
        <v>7130</v>
      </c>
      <c r="T3266" s="193" t="n">
        <v>2.48</v>
      </c>
      <c r="U3266" s="193"/>
      <c r="V3266" s="193"/>
      <c r="W3266" s="193" t="s">
        <v>11865</v>
      </c>
      <c r="X3266" s="196"/>
      <c r="Y3266" s="196"/>
      <c r="Z3266" s="196" t="n">
        <v>0</v>
      </c>
      <c r="AE3266" s="94" t="e">
        <f aca="false" t="array" ref="AE3266:AK3266">_xlfn.torow(_xlfn.unique(_xlfn._xlws.filter(cat_table[Subsector],$E3266=cat_table[Sector],"")))</f>
        <v>#NAME?</v>
      </c>
      <c r="AF3266" s="94" t="e">
        <v>#NAME?</v>
      </c>
      <c r="AG3266" s="94" t="e">
        <v>#NAME?</v>
      </c>
      <c r="AH3266" s="94" t="e">
        <v>#NAME?</v>
      </c>
      <c r="AI3266" s="94" t="e">
        <v>#NAME?</v>
      </c>
      <c r="AJ3266" s="94" t="e">
        <v>#NAME?</v>
      </c>
      <c r="AK3266" s="94" t="e">
        <v>#NAME?</v>
      </c>
      <c r="AO3266" s="94" t="e">
        <f aca="false" t="array" ref="AO3266:AP3266">_xlfn.torow(_xlfn.unique(_xlfn._xlws.filter(cat_table[Sub-subsector],($E3266=cat_table[Sector])*($F3266=cat_table[Subsector]),"")))</f>
        <v>#NAME?</v>
      </c>
      <c r="AP3266" s="94" t="e">
        <v>#NAME?</v>
      </c>
    </row>
    <row r="3267" customFormat="false" ht="15" hidden="false" customHeight="true" outlineLevel="0" collapsed="false">
      <c r="A3267" s="194" t="s">
        <v>13874</v>
      </c>
      <c r="B3267" s="20" t="str">
        <f aca="false">INDEX(Table2[], MATCH(L3267, Location_ID!$D$2:$D$648, 0), 1)</f>
        <v>894f8ee4-59a3-44c7-99a9-7fac524ccd80</v>
      </c>
      <c r="C3267" s="193" t="s">
        <v>1450</v>
      </c>
      <c r="D3267" s="273" t="s">
        <v>354</v>
      </c>
      <c r="E3267" s="193" t="s">
        <v>7134</v>
      </c>
      <c r="F3267" s="193" t="s">
        <v>7477</v>
      </c>
      <c r="G3267" s="193"/>
      <c r="H3267" s="196"/>
      <c r="I3267" s="193" t="s">
        <v>13854</v>
      </c>
      <c r="J3267" s="193" t="s">
        <v>13875</v>
      </c>
      <c r="K3267" s="193" t="s">
        <v>7120</v>
      </c>
      <c r="L3267" s="193" t="s">
        <v>3004</v>
      </c>
      <c r="M3267" s="193" t="s">
        <v>7110</v>
      </c>
      <c r="N3267" s="193" t="s">
        <v>13818</v>
      </c>
      <c r="O3267" s="193" t="s">
        <v>13875</v>
      </c>
      <c r="P3267" s="219" t="n">
        <v>42303</v>
      </c>
      <c r="Q3267" s="219" t="n">
        <v>42319</v>
      </c>
      <c r="R3267" s="193"/>
      <c r="S3267" s="193" t="s">
        <v>7122</v>
      </c>
      <c r="T3267" s="193" t="n">
        <v>6.5</v>
      </c>
      <c r="U3267" s="193"/>
      <c r="V3267" s="193"/>
      <c r="W3267" s="193" t="s">
        <v>11865</v>
      </c>
      <c r="X3267" s="196"/>
      <c r="Y3267" s="196"/>
      <c r="Z3267" s="196" t="n">
        <v>1</v>
      </c>
      <c r="AE3267" s="94" t="e">
        <f aca="false" t="array" ref="AE3267:AK3267">_xlfn.torow(_xlfn.unique(_xlfn._xlws.filter(cat_table[Subsector],$E3267=cat_table[Sector],"")))</f>
        <v>#NAME?</v>
      </c>
      <c r="AF3267" s="94" t="e">
        <v>#NAME?</v>
      </c>
      <c r="AG3267" s="94" t="e">
        <v>#NAME?</v>
      </c>
      <c r="AH3267" s="94" t="e">
        <v>#NAME?</v>
      </c>
      <c r="AI3267" s="94" t="e">
        <v>#NAME?</v>
      </c>
      <c r="AJ3267" s="94" t="e">
        <v>#NAME?</v>
      </c>
      <c r="AK3267" s="94" t="e">
        <v>#NAME?</v>
      </c>
      <c r="AO3267" s="94" t="e">
        <f aca="false" t="array" ref="AO3267:AP3267">_xlfn.torow(_xlfn.unique(_xlfn._xlws.filter(cat_table[Sub-subsector],($E3267=cat_table[Sector])*($F3267=cat_table[Subsector]),"")))</f>
        <v>#NAME?</v>
      </c>
      <c r="AP3267" s="94" t="e">
        <v>#NAME?</v>
      </c>
    </row>
    <row r="3268" customFormat="false" ht="15" hidden="false" customHeight="true" outlineLevel="0" collapsed="false">
      <c r="A3268" s="194" t="s">
        <v>13876</v>
      </c>
      <c r="B3268" s="20" t="str">
        <f aca="false">INDEX(Table2[], MATCH(L3268, Location_ID!$D$2:$D$648, 0), 1)</f>
        <v>894f8ee4-59a3-44c7-99a9-7fac524ccd80</v>
      </c>
      <c r="C3268" s="193" t="s">
        <v>1450</v>
      </c>
      <c r="D3268" s="273" t="s">
        <v>354</v>
      </c>
      <c r="E3268" s="193" t="s">
        <v>7134</v>
      </c>
      <c r="F3268" s="193" t="s">
        <v>7477</v>
      </c>
      <c r="G3268" s="193"/>
      <c r="H3268" s="196"/>
      <c r="I3268" s="193" t="s">
        <v>13854</v>
      </c>
      <c r="J3268" s="193" t="s">
        <v>13877</v>
      </c>
      <c r="K3268" s="193" t="s">
        <v>7120</v>
      </c>
      <c r="L3268" s="193" t="s">
        <v>3004</v>
      </c>
      <c r="M3268" s="193" t="s">
        <v>7110</v>
      </c>
      <c r="N3268" s="193" t="s">
        <v>13818</v>
      </c>
      <c r="O3268" s="193" t="s">
        <v>13877</v>
      </c>
      <c r="P3268" s="219" t="n">
        <v>42303</v>
      </c>
      <c r="Q3268" s="219" t="n">
        <v>42319</v>
      </c>
      <c r="R3268" s="193"/>
      <c r="S3268" s="193" t="s">
        <v>7117</v>
      </c>
      <c r="T3268" s="193" t="n">
        <v>13.5</v>
      </c>
      <c r="U3268" s="193"/>
      <c r="V3268" s="193"/>
      <c r="W3268" s="193" t="s">
        <v>11865</v>
      </c>
      <c r="X3268" s="196"/>
      <c r="Y3268" s="196"/>
      <c r="Z3268" s="196" t="n">
        <v>1</v>
      </c>
      <c r="AE3268" s="94" t="e">
        <f aca="false" t="array" ref="AE3268:AK3268">_xlfn.torow(_xlfn.unique(_xlfn._xlws.filter(cat_table[Subsector],$E3268=cat_table[Sector],"")))</f>
        <v>#NAME?</v>
      </c>
      <c r="AF3268" s="94" t="e">
        <v>#NAME?</v>
      </c>
      <c r="AG3268" s="94" t="e">
        <v>#NAME?</v>
      </c>
      <c r="AH3268" s="94" t="e">
        <v>#NAME?</v>
      </c>
      <c r="AI3268" s="94" t="e">
        <v>#NAME?</v>
      </c>
      <c r="AJ3268" s="94" t="e">
        <v>#NAME?</v>
      </c>
      <c r="AK3268" s="94" t="e">
        <v>#NAME?</v>
      </c>
      <c r="AO3268" s="94" t="e">
        <f aca="false" t="array" ref="AO3268:AP3268">_xlfn.torow(_xlfn.unique(_xlfn._xlws.filter(cat_table[Sub-subsector],($E3268=cat_table[Sector])*($F3268=cat_table[Subsector]),"")))</f>
        <v>#NAME?</v>
      </c>
      <c r="AP3268" s="94" t="e">
        <v>#NAME?</v>
      </c>
    </row>
    <row r="3269" customFormat="false" ht="15" hidden="false" customHeight="true" outlineLevel="0" collapsed="false">
      <c r="A3269" s="194" t="s">
        <v>13878</v>
      </c>
      <c r="B3269" s="20" t="str">
        <f aca="false">INDEX(Table2[], MATCH(L3269, Location_ID!$D$2:$D$648, 0), 1)</f>
        <v>894f8ee4-59a3-44c7-99a9-7fac524ccd80</v>
      </c>
      <c r="C3269" s="193" t="s">
        <v>1450</v>
      </c>
      <c r="D3269" s="273" t="s">
        <v>354</v>
      </c>
      <c r="E3269" s="193" t="s">
        <v>7134</v>
      </c>
      <c r="F3269" s="193" t="s">
        <v>7477</v>
      </c>
      <c r="G3269" s="193"/>
      <c r="H3269" s="196"/>
      <c r="I3269" s="193" t="s">
        <v>13879</v>
      </c>
      <c r="J3269" s="193" t="s">
        <v>13880</v>
      </c>
      <c r="K3269" s="193" t="s">
        <v>7109</v>
      </c>
      <c r="L3269" s="193" t="s">
        <v>3004</v>
      </c>
      <c r="M3269" s="193" t="s">
        <v>7110</v>
      </c>
      <c r="N3269" s="193" t="s">
        <v>13818</v>
      </c>
      <c r="O3269" s="193" t="s">
        <v>13880</v>
      </c>
      <c r="P3269" s="219" t="n">
        <v>42303</v>
      </c>
      <c r="Q3269" s="219" t="n">
        <v>42319</v>
      </c>
      <c r="R3269" s="193"/>
      <c r="S3269" s="193" t="s">
        <v>7130</v>
      </c>
      <c r="T3269" s="193" t="n">
        <v>20</v>
      </c>
      <c r="U3269" s="193"/>
      <c r="V3269" s="193"/>
      <c r="W3269" s="193" t="s">
        <v>11865</v>
      </c>
      <c r="X3269" s="196"/>
      <c r="Y3269" s="196"/>
      <c r="Z3269" s="196" t="n">
        <v>0</v>
      </c>
      <c r="AE3269" s="94" t="e">
        <f aca="false" t="array" ref="AE3269:AK3269">_xlfn.torow(_xlfn.unique(_xlfn._xlws.filter(cat_table[Subsector],$E3269=cat_table[Sector],"")))</f>
        <v>#NAME?</v>
      </c>
      <c r="AF3269" s="94" t="e">
        <v>#NAME?</v>
      </c>
      <c r="AG3269" s="94" t="e">
        <v>#NAME?</v>
      </c>
      <c r="AH3269" s="94" t="e">
        <v>#NAME?</v>
      </c>
      <c r="AI3269" s="94" t="e">
        <v>#NAME?</v>
      </c>
      <c r="AJ3269" s="94" t="e">
        <v>#NAME?</v>
      </c>
      <c r="AK3269" s="94" t="e">
        <v>#NAME?</v>
      </c>
      <c r="AO3269" s="94" t="e">
        <f aca="false" t="array" ref="AO3269:AP3269">_xlfn.torow(_xlfn.unique(_xlfn._xlws.filter(cat_table[Sub-subsector],($E3269=cat_table[Sector])*($F3269=cat_table[Subsector]),"")))</f>
        <v>#NAME?</v>
      </c>
      <c r="AP3269" s="94" t="e">
        <v>#NAME?</v>
      </c>
    </row>
    <row r="3270" customFormat="false" ht="15" hidden="false" customHeight="true" outlineLevel="0" collapsed="false">
      <c r="A3270" s="194" t="s">
        <v>13881</v>
      </c>
      <c r="B3270" s="20" t="str">
        <f aca="false">INDEX(Table2[], MATCH(L3270, Location_ID!$D$2:$D$648, 0), 1)</f>
        <v>894f8ee4-59a3-44c7-99a9-7fac524ccd80</v>
      </c>
      <c r="C3270" s="193" t="s">
        <v>1450</v>
      </c>
      <c r="D3270" s="273" t="s">
        <v>354</v>
      </c>
      <c r="E3270" s="193" t="s">
        <v>7134</v>
      </c>
      <c r="F3270" s="193" t="s">
        <v>7477</v>
      </c>
      <c r="G3270" s="193"/>
      <c r="H3270" s="196"/>
      <c r="I3270" s="193" t="s">
        <v>13879</v>
      </c>
      <c r="J3270" s="193" t="s">
        <v>13882</v>
      </c>
      <c r="K3270" s="193" t="s">
        <v>7109</v>
      </c>
      <c r="L3270" s="193" t="s">
        <v>3004</v>
      </c>
      <c r="M3270" s="193" t="s">
        <v>7110</v>
      </c>
      <c r="N3270" s="193" t="s">
        <v>13818</v>
      </c>
      <c r="O3270" s="193" t="s">
        <v>13882</v>
      </c>
      <c r="P3270" s="219" t="n">
        <v>42303</v>
      </c>
      <c r="Q3270" s="219" t="n">
        <v>42319</v>
      </c>
      <c r="R3270" s="193"/>
      <c r="S3270" s="193" t="s">
        <v>7130</v>
      </c>
      <c r="T3270" s="193" t="n">
        <v>0.08</v>
      </c>
      <c r="U3270" s="193"/>
      <c r="V3270" s="193"/>
      <c r="W3270" s="193" t="s">
        <v>11865</v>
      </c>
      <c r="X3270" s="196"/>
      <c r="Y3270" s="196"/>
      <c r="Z3270" s="196" t="n">
        <v>0</v>
      </c>
      <c r="AE3270" s="94" t="e">
        <f aca="false" t="array" ref="AE3270:AK3270">_xlfn.torow(_xlfn.unique(_xlfn._xlws.filter(cat_table[Subsector],$E3270=cat_table[Sector],"")))</f>
        <v>#NAME?</v>
      </c>
      <c r="AF3270" s="94" t="e">
        <v>#NAME?</v>
      </c>
      <c r="AG3270" s="94" t="e">
        <v>#NAME?</v>
      </c>
      <c r="AH3270" s="94" t="e">
        <v>#NAME?</v>
      </c>
      <c r="AI3270" s="94" t="e">
        <v>#NAME?</v>
      </c>
      <c r="AJ3270" s="94" t="e">
        <v>#NAME?</v>
      </c>
      <c r="AK3270" s="94" t="e">
        <v>#NAME?</v>
      </c>
      <c r="AO3270" s="94" t="e">
        <f aca="false" t="array" ref="AO3270:AP3270">_xlfn.torow(_xlfn.unique(_xlfn._xlws.filter(cat_table[Sub-subsector],($E3270=cat_table[Sector])*($F3270=cat_table[Subsector]),"")))</f>
        <v>#NAME?</v>
      </c>
      <c r="AP3270" s="94" t="e">
        <v>#NAME?</v>
      </c>
    </row>
    <row r="3271" customFormat="false" ht="15" hidden="false" customHeight="true" outlineLevel="0" collapsed="false">
      <c r="A3271" s="194" t="s">
        <v>13883</v>
      </c>
      <c r="B3271" s="20" t="str">
        <f aca="false">INDEX(Table2[], MATCH(L3271, Location_ID!$D$2:$D$648, 0), 1)</f>
        <v>894f8ee4-59a3-44c7-99a9-7fac524ccd80</v>
      </c>
      <c r="C3271" s="193" t="s">
        <v>1450</v>
      </c>
      <c r="D3271" s="273" t="s">
        <v>354</v>
      </c>
      <c r="E3271" s="193" t="s">
        <v>7134</v>
      </c>
      <c r="F3271" s="193" t="s">
        <v>7477</v>
      </c>
      <c r="G3271" s="193"/>
      <c r="H3271" s="196"/>
      <c r="I3271" s="193" t="s">
        <v>13879</v>
      </c>
      <c r="J3271" s="193" t="s">
        <v>13884</v>
      </c>
      <c r="K3271" s="193" t="s">
        <v>7109</v>
      </c>
      <c r="L3271" s="193" t="s">
        <v>3004</v>
      </c>
      <c r="M3271" s="193" t="s">
        <v>7110</v>
      </c>
      <c r="N3271" s="193" t="s">
        <v>13818</v>
      </c>
      <c r="O3271" s="193" t="s">
        <v>13884</v>
      </c>
      <c r="P3271" s="219" t="n">
        <v>42303</v>
      </c>
      <c r="Q3271" s="219" t="n">
        <v>42319</v>
      </c>
      <c r="R3271" s="193"/>
      <c r="S3271" s="193" t="s">
        <v>7130</v>
      </c>
      <c r="T3271" s="193" t="n">
        <v>0.49</v>
      </c>
      <c r="U3271" s="193"/>
      <c r="V3271" s="193"/>
      <c r="W3271" s="193" t="s">
        <v>11865</v>
      </c>
      <c r="X3271" s="196"/>
      <c r="Y3271" s="196"/>
      <c r="Z3271" s="196" t="n">
        <v>0</v>
      </c>
      <c r="AE3271" s="94" t="e">
        <f aca="false" t="array" ref="AE3271:AK3271">_xlfn.torow(_xlfn.unique(_xlfn._xlws.filter(cat_table[Subsector],$E3271=cat_table[Sector],"")))</f>
        <v>#NAME?</v>
      </c>
      <c r="AF3271" s="94" t="e">
        <v>#NAME?</v>
      </c>
      <c r="AG3271" s="94" t="e">
        <v>#NAME?</v>
      </c>
      <c r="AH3271" s="94" t="e">
        <v>#NAME?</v>
      </c>
      <c r="AI3271" s="94" t="e">
        <v>#NAME?</v>
      </c>
      <c r="AJ3271" s="94" t="e">
        <v>#NAME?</v>
      </c>
      <c r="AK3271" s="94" t="e">
        <v>#NAME?</v>
      </c>
      <c r="AO3271" s="94" t="e">
        <f aca="false" t="array" ref="AO3271:AP3271">_xlfn.torow(_xlfn.unique(_xlfn._xlws.filter(cat_table[Sub-subsector],($E3271=cat_table[Sector])*($F3271=cat_table[Subsector]),"")))</f>
        <v>#NAME?</v>
      </c>
      <c r="AP3271" s="94" t="e">
        <v>#NAME?</v>
      </c>
    </row>
    <row r="3272" customFormat="false" ht="15" hidden="false" customHeight="true" outlineLevel="0" collapsed="false">
      <c r="A3272" s="194" t="s">
        <v>13885</v>
      </c>
      <c r="B3272" s="20" t="str">
        <f aca="false">INDEX(Table2[], MATCH(L3272, Location_ID!$D$2:$D$648, 0), 1)</f>
        <v>894f8ee4-59a3-44c7-99a9-7fac524ccd80</v>
      </c>
      <c r="C3272" s="193" t="s">
        <v>1450</v>
      </c>
      <c r="D3272" s="273" t="s">
        <v>354</v>
      </c>
      <c r="E3272" s="193" t="s">
        <v>7134</v>
      </c>
      <c r="F3272" s="193" t="s">
        <v>7477</v>
      </c>
      <c r="G3272" s="193"/>
      <c r="H3272" s="196"/>
      <c r="I3272" s="193" t="s">
        <v>13879</v>
      </c>
      <c r="J3272" s="193" t="s">
        <v>13886</v>
      </c>
      <c r="K3272" s="193" t="s">
        <v>7109</v>
      </c>
      <c r="L3272" s="193" t="s">
        <v>3004</v>
      </c>
      <c r="M3272" s="193" t="s">
        <v>7110</v>
      </c>
      <c r="N3272" s="193" t="s">
        <v>13818</v>
      </c>
      <c r="O3272" s="193" t="s">
        <v>13886</v>
      </c>
      <c r="P3272" s="219" t="n">
        <v>42303</v>
      </c>
      <c r="Q3272" s="219" t="n">
        <v>42319</v>
      </c>
      <c r="R3272" s="193"/>
      <c r="S3272" s="193" t="s">
        <v>7130</v>
      </c>
      <c r="T3272" s="193" t="n">
        <v>0.35</v>
      </c>
      <c r="U3272" s="193"/>
      <c r="V3272" s="193"/>
      <c r="W3272" s="193" t="s">
        <v>11865</v>
      </c>
      <c r="X3272" s="196"/>
      <c r="Y3272" s="196"/>
      <c r="Z3272" s="196" t="n">
        <v>0</v>
      </c>
      <c r="AE3272" s="94" t="e">
        <f aca="false" t="array" ref="AE3272:AK3272">_xlfn.torow(_xlfn.unique(_xlfn._xlws.filter(cat_table[Subsector],$E3272=cat_table[Sector],"")))</f>
        <v>#NAME?</v>
      </c>
      <c r="AF3272" s="94" t="e">
        <v>#NAME?</v>
      </c>
      <c r="AG3272" s="94" t="e">
        <v>#NAME?</v>
      </c>
      <c r="AH3272" s="94" t="e">
        <v>#NAME?</v>
      </c>
      <c r="AI3272" s="94" t="e">
        <v>#NAME?</v>
      </c>
      <c r="AJ3272" s="94" t="e">
        <v>#NAME?</v>
      </c>
      <c r="AK3272" s="94" t="e">
        <v>#NAME?</v>
      </c>
      <c r="AO3272" s="94" t="e">
        <f aca="false" t="array" ref="AO3272:AP3272">_xlfn.torow(_xlfn.unique(_xlfn._xlws.filter(cat_table[Sub-subsector],($E3272=cat_table[Sector])*($F3272=cat_table[Subsector]),"")))</f>
        <v>#NAME?</v>
      </c>
      <c r="AP3272" s="94" t="e">
        <v>#NAME?</v>
      </c>
    </row>
    <row r="3273" customFormat="false" ht="15" hidden="false" customHeight="true" outlineLevel="0" collapsed="false">
      <c r="A3273" s="194" t="s">
        <v>13887</v>
      </c>
      <c r="B3273" s="20" t="str">
        <f aca="false">INDEX(Table2[], MATCH(L3273, Location_ID!$D$2:$D$648, 0), 1)</f>
        <v>894f8ee4-59a3-44c7-99a9-7fac524ccd80</v>
      </c>
      <c r="C3273" s="193" t="s">
        <v>1450</v>
      </c>
      <c r="D3273" s="273" t="s">
        <v>354</v>
      </c>
      <c r="E3273" s="193" t="s">
        <v>7134</v>
      </c>
      <c r="F3273" s="193" t="s">
        <v>7477</v>
      </c>
      <c r="G3273" s="193"/>
      <c r="H3273" s="196"/>
      <c r="I3273" s="193" t="s">
        <v>13879</v>
      </c>
      <c r="J3273" s="193" t="s">
        <v>13888</v>
      </c>
      <c r="K3273" s="193" t="s">
        <v>7109</v>
      </c>
      <c r="L3273" s="193" t="s">
        <v>3004</v>
      </c>
      <c r="M3273" s="193" t="s">
        <v>7110</v>
      </c>
      <c r="N3273" s="193" t="s">
        <v>13818</v>
      </c>
      <c r="O3273" s="193" t="s">
        <v>13888</v>
      </c>
      <c r="P3273" s="219" t="n">
        <v>42303</v>
      </c>
      <c r="Q3273" s="219" t="n">
        <v>42319</v>
      </c>
      <c r="R3273" s="193"/>
      <c r="S3273" s="193" t="s">
        <v>7130</v>
      </c>
      <c r="T3273" s="193" t="n">
        <v>0.7</v>
      </c>
      <c r="U3273" s="193"/>
      <c r="V3273" s="193"/>
      <c r="W3273" s="193" t="s">
        <v>11865</v>
      </c>
      <c r="X3273" s="196"/>
      <c r="Y3273" s="196"/>
      <c r="Z3273" s="196" t="n">
        <v>0</v>
      </c>
      <c r="AE3273" s="94" t="e">
        <f aca="false" t="array" ref="AE3273:AK3273">_xlfn.torow(_xlfn.unique(_xlfn._xlws.filter(cat_table[Subsector],$E3273=cat_table[Sector],"")))</f>
        <v>#NAME?</v>
      </c>
      <c r="AF3273" s="94" t="e">
        <v>#NAME?</v>
      </c>
      <c r="AG3273" s="94" t="e">
        <v>#NAME?</v>
      </c>
      <c r="AH3273" s="94" t="e">
        <v>#NAME?</v>
      </c>
      <c r="AI3273" s="94" t="e">
        <v>#NAME?</v>
      </c>
      <c r="AJ3273" s="94" t="e">
        <v>#NAME?</v>
      </c>
      <c r="AK3273" s="94" t="e">
        <v>#NAME?</v>
      </c>
      <c r="AO3273" s="94" t="e">
        <f aca="false" t="array" ref="AO3273:AP3273">_xlfn.torow(_xlfn.unique(_xlfn._xlws.filter(cat_table[Sub-subsector],($E3273=cat_table[Sector])*($F3273=cat_table[Subsector]),"")))</f>
        <v>#NAME?</v>
      </c>
      <c r="AP3273" s="94" t="e">
        <v>#NAME?</v>
      </c>
    </row>
    <row r="3274" customFormat="false" ht="15" hidden="false" customHeight="true" outlineLevel="0" collapsed="false">
      <c r="A3274" s="194" t="s">
        <v>13889</v>
      </c>
      <c r="B3274" s="20" t="str">
        <f aca="false">INDEX(Table2[], MATCH(L3274, Location_ID!$D$2:$D$648, 0), 1)</f>
        <v>894f8ee4-59a3-44c7-99a9-7fac524ccd80</v>
      </c>
      <c r="C3274" s="193" t="s">
        <v>1450</v>
      </c>
      <c r="D3274" s="273" t="s">
        <v>354</v>
      </c>
      <c r="E3274" s="193" t="s">
        <v>7134</v>
      </c>
      <c r="F3274" s="193" t="s">
        <v>7477</v>
      </c>
      <c r="G3274" s="193"/>
      <c r="H3274" s="196"/>
      <c r="I3274" s="193" t="s">
        <v>13879</v>
      </c>
      <c r="J3274" s="193" t="s">
        <v>13890</v>
      </c>
      <c r="K3274" s="193" t="s">
        <v>7109</v>
      </c>
      <c r="L3274" s="193" t="s">
        <v>3004</v>
      </c>
      <c r="M3274" s="193" t="s">
        <v>7110</v>
      </c>
      <c r="N3274" s="193" t="s">
        <v>13818</v>
      </c>
      <c r="O3274" s="193" t="s">
        <v>13890</v>
      </c>
      <c r="P3274" s="219" t="n">
        <v>42303</v>
      </c>
      <c r="Q3274" s="219" t="n">
        <v>42319</v>
      </c>
      <c r="R3274" s="193"/>
      <c r="S3274" s="193" t="s">
        <v>7130</v>
      </c>
      <c r="T3274" s="193" t="n">
        <v>0.12</v>
      </c>
      <c r="U3274" s="193"/>
      <c r="V3274" s="193"/>
      <c r="W3274" s="193" t="s">
        <v>11865</v>
      </c>
      <c r="X3274" s="196"/>
      <c r="Y3274" s="196"/>
      <c r="Z3274" s="196" t="n">
        <v>0</v>
      </c>
      <c r="AE3274" s="94" t="e">
        <f aca="false" t="array" ref="AE3274:AK3274">_xlfn.torow(_xlfn.unique(_xlfn._xlws.filter(cat_table[Subsector],$E3274=cat_table[Sector],"")))</f>
        <v>#NAME?</v>
      </c>
      <c r="AF3274" s="94" t="e">
        <v>#NAME?</v>
      </c>
      <c r="AG3274" s="94" t="e">
        <v>#NAME?</v>
      </c>
      <c r="AH3274" s="94" t="e">
        <v>#NAME?</v>
      </c>
      <c r="AI3274" s="94" t="e">
        <v>#NAME?</v>
      </c>
      <c r="AJ3274" s="94" t="e">
        <v>#NAME?</v>
      </c>
      <c r="AK3274" s="94" t="e">
        <v>#NAME?</v>
      </c>
      <c r="AO3274" s="94" t="e">
        <f aca="false" t="array" ref="AO3274:AP3274">_xlfn.torow(_xlfn.unique(_xlfn._xlws.filter(cat_table[Sub-subsector],($E3274=cat_table[Sector])*($F3274=cat_table[Subsector]),"")))</f>
        <v>#NAME?</v>
      </c>
      <c r="AP3274" s="94" t="e">
        <v>#NAME?</v>
      </c>
    </row>
    <row r="3275" customFormat="false" ht="15" hidden="false" customHeight="true" outlineLevel="0" collapsed="false">
      <c r="A3275" s="194" t="s">
        <v>13891</v>
      </c>
      <c r="B3275" s="20" t="str">
        <f aca="false">INDEX(Table2[], MATCH(L3275, Location_ID!$D$2:$D$648, 0), 1)</f>
        <v>894f8ee4-59a3-44c7-99a9-7fac524ccd80</v>
      </c>
      <c r="C3275" s="193" t="s">
        <v>1450</v>
      </c>
      <c r="D3275" s="273" t="s">
        <v>354</v>
      </c>
      <c r="E3275" s="193" t="s">
        <v>7134</v>
      </c>
      <c r="F3275" s="193" t="s">
        <v>7477</v>
      </c>
      <c r="G3275" s="193"/>
      <c r="H3275" s="196"/>
      <c r="I3275" s="193" t="s">
        <v>13879</v>
      </c>
      <c r="J3275" s="193" t="s">
        <v>13892</v>
      </c>
      <c r="K3275" s="193" t="s">
        <v>7109</v>
      </c>
      <c r="L3275" s="193" t="s">
        <v>3004</v>
      </c>
      <c r="M3275" s="193" t="s">
        <v>7110</v>
      </c>
      <c r="N3275" s="193" t="s">
        <v>13818</v>
      </c>
      <c r="O3275" s="193" t="s">
        <v>13892</v>
      </c>
      <c r="P3275" s="219" t="n">
        <v>42303</v>
      </c>
      <c r="Q3275" s="219" t="n">
        <v>42319</v>
      </c>
      <c r="R3275" s="193"/>
      <c r="S3275" s="193" t="s">
        <v>7130</v>
      </c>
      <c r="T3275" s="193" t="n">
        <v>0.73</v>
      </c>
      <c r="U3275" s="193"/>
      <c r="V3275" s="193"/>
      <c r="W3275" s="193" t="s">
        <v>11865</v>
      </c>
      <c r="X3275" s="196"/>
      <c r="Y3275" s="196"/>
      <c r="Z3275" s="196" t="n">
        <v>0</v>
      </c>
      <c r="AE3275" s="94" t="e">
        <f aca="false" t="array" ref="AE3275:AK3275">_xlfn.torow(_xlfn.unique(_xlfn._xlws.filter(cat_table[Subsector],$E3275=cat_table[Sector],"")))</f>
        <v>#NAME?</v>
      </c>
      <c r="AF3275" s="94" t="e">
        <v>#NAME?</v>
      </c>
      <c r="AG3275" s="94" t="e">
        <v>#NAME?</v>
      </c>
      <c r="AH3275" s="94" t="e">
        <v>#NAME?</v>
      </c>
      <c r="AI3275" s="94" t="e">
        <v>#NAME?</v>
      </c>
      <c r="AJ3275" s="94" t="e">
        <v>#NAME?</v>
      </c>
      <c r="AK3275" s="94" t="e">
        <v>#NAME?</v>
      </c>
      <c r="AO3275" s="94" t="e">
        <f aca="false" t="array" ref="AO3275:AP3275">_xlfn.torow(_xlfn.unique(_xlfn._xlws.filter(cat_table[Sub-subsector],($E3275=cat_table[Sector])*($F3275=cat_table[Subsector]),"")))</f>
        <v>#NAME?</v>
      </c>
      <c r="AP3275" s="94" t="e">
        <v>#NAME?</v>
      </c>
    </row>
    <row r="3276" customFormat="false" ht="15" hidden="false" customHeight="true" outlineLevel="0" collapsed="false">
      <c r="A3276" s="194" t="s">
        <v>13893</v>
      </c>
      <c r="B3276" s="20" t="str">
        <f aca="false">INDEX(Table2[], MATCH(L3276, Location_ID!$D$2:$D$648, 0), 1)</f>
        <v>894f8ee4-59a3-44c7-99a9-7fac524ccd80</v>
      </c>
      <c r="C3276" s="193" t="s">
        <v>1450</v>
      </c>
      <c r="D3276" s="273" t="s">
        <v>354</v>
      </c>
      <c r="E3276" s="193" t="s">
        <v>7134</v>
      </c>
      <c r="F3276" s="193" t="s">
        <v>7477</v>
      </c>
      <c r="G3276" s="193"/>
      <c r="H3276" s="196"/>
      <c r="I3276" s="193" t="s">
        <v>13879</v>
      </c>
      <c r="J3276" s="193" t="s">
        <v>13894</v>
      </c>
      <c r="K3276" s="193" t="s">
        <v>7109</v>
      </c>
      <c r="L3276" s="193" t="s">
        <v>3004</v>
      </c>
      <c r="M3276" s="193" t="s">
        <v>7110</v>
      </c>
      <c r="N3276" s="193" t="s">
        <v>13818</v>
      </c>
      <c r="O3276" s="193" t="s">
        <v>13894</v>
      </c>
      <c r="P3276" s="219" t="n">
        <v>42303</v>
      </c>
      <c r="Q3276" s="219" t="n">
        <v>42319</v>
      </c>
      <c r="R3276" s="193"/>
      <c r="S3276" s="193" t="s">
        <v>7130</v>
      </c>
      <c r="T3276" s="193" t="n">
        <v>5.3</v>
      </c>
      <c r="U3276" s="193"/>
      <c r="V3276" s="193"/>
      <c r="W3276" s="193" t="s">
        <v>11865</v>
      </c>
      <c r="X3276" s="196"/>
      <c r="Y3276" s="196"/>
      <c r="Z3276" s="196" t="n">
        <v>0</v>
      </c>
      <c r="AE3276" s="94" t="e">
        <f aca="false" t="array" ref="AE3276:AK3276">_xlfn.torow(_xlfn.unique(_xlfn._xlws.filter(cat_table[Subsector],$E3276=cat_table[Sector],"")))</f>
        <v>#NAME?</v>
      </c>
      <c r="AF3276" s="94" t="e">
        <v>#NAME?</v>
      </c>
      <c r="AG3276" s="94" t="e">
        <v>#NAME?</v>
      </c>
      <c r="AH3276" s="94" t="e">
        <v>#NAME?</v>
      </c>
      <c r="AI3276" s="94" t="e">
        <v>#NAME?</v>
      </c>
      <c r="AJ3276" s="94" t="e">
        <v>#NAME?</v>
      </c>
      <c r="AK3276" s="94" t="e">
        <v>#NAME?</v>
      </c>
      <c r="AO3276" s="94" t="e">
        <f aca="false" t="array" ref="AO3276:AP3276">_xlfn.torow(_xlfn.unique(_xlfn._xlws.filter(cat_table[Sub-subsector],($E3276=cat_table[Sector])*($F3276=cat_table[Subsector]),"")))</f>
        <v>#NAME?</v>
      </c>
      <c r="AP3276" s="94" t="e">
        <v>#NAME?</v>
      </c>
    </row>
    <row r="3277" customFormat="false" ht="15" hidden="false" customHeight="true" outlineLevel="0" collapsed="false">
      <c r="A3277" s="194" t="s">
        <v>13895</v>
      </c>
      <c r="B3277" s="20" t="str">
        <f aca="false">INDEX(Table2[], MATCH(L3277, Location_ID!$D$2:$D$648, 0), 1)</f>
        <v>894f8ee4-59a3-44c7-99a9-7fac524ccd80</v>
      </c>
      <c r="C3277" s="193" t="s">
        <v>1450</v>
      </c>
      <c r="D3277" s="273" t="s">
        <v>354</v>
      </c>
      <c r="E3277" s="193" t="s">
        <v>7134</v>
      </c>
      <c r="F3277" s="193" t="s">
        <v>7477</v>
      </c>
      <c r="G3277" s="193"/>
      <c r="H3277" s="196"/>
      <c r="I3277" s="193" t="s">
        <v>13879</v>
      </c>
      <c r="J3277" s="193" t="s">
        <v>13896</v>
      </c>
      <c r="K3277" s="193" t="s">
        <v>7120</v>
      </c>
      <c r="L3277" s="193" t="s">
        <v>3004</v>
      </c>
      <c r="M3277" s="193" t="s">
        <v>7110</v>
      </c>
      <c r="N3277" s="193" t="s">
        <v>13818</v>
      </c>
      <c r="O3277" s="193" t="s">
        <v>13896</v>
      </c>
      <c r="P3277" s="219" t="n">
        <v>42303</v>
      </c>
      <c r="Q3277" s="219" t="n">
        <v>42319</v>
      </c>
      <c r="R3277" s="193"/>
      <c r="S3277" s="193" t="s">
        <v>7122</v>
      </c>
      <c r="T3277" s="193" t="n">
        <v>27.8</v>
      </c>
      <c r="U3277" s="193"/>
      <c r="V3277" s="193"/>
      <c r="W3277" s="193" t="s">
        <v>11865</v>
      </c>
      <c r="X3277" s="196"/>
      <c r="Y3277" s="196"/>
      <c r="Z3277" s="196" t="n">
        <v>1</v>
      </c>
      <c r="AE3277" s="94" t="e">
        <f aca="false" t="array" ref="AE3277:AK3277">_xlfn.torow(_xlfn.unique(_xlfn._xlws.filter(cat_table[Subsector],$E3277=cat_table[Sector],"")))</f>
        <v>#NAME?</v>
      </c>
      <c r="AF3277" s="94" t="e">
        <v>#NAME?</v>
      </c>
      <c r="AG3277" s="94" t="e">
        <v>#NAME?</v>
      </c>
      <c r="AH3277" s="94" t="e">
        <v>#NAME?</v>
      </c>
      <c r="AI3277" s="94" t="e">
        <v>#NAME?</v>
      </c>
      <c r="AJ3277" s="94" t="e">
        <v>#NAME?</v>
      </c>
      <c r="AK3277" s="94" t="e">
        <v>#NAME?</v>
      </c>
      <c r="AO3277" s="94" t="e">
        <f aca="false" t="array" ref="AO3277:AP3277">_xlfn.torow(_xlfn.unique(_xlfn._xlws.filter(cat_table[Sub-subsector],($E3277=cat_table[Sector])*($F3277=cat_table[Subsector]),"")))</f>
        <v>#NAME?</v>
      </c>
      <c r="AP3277" s="94" t="e">
        <v>#NAME?</v>
      </c>
    </row>
    <row r="3278" customFormat="false" ht="15" hidden="false" customHeight="true" outlineLevel="0" collapsed="false">
      <c r="A3278" s="194" t="s">
        <v>13897</v>
      </c>
      <c r="B3278" s="20" t="str">
        <f aca="false">INDEX(Table2[], MATCH(L3278, Location_ID!$D$2:$D$648, 0), 1)</f>
        <v>894f8ee4-59a3-44c7-99a9-7fac524ccd80</v>
      </c>
      <c r="C3278" s="193" t="s">
        <v>1450</v>
      </c>
      <c r="D3278" s="273" t="s">
        <v>354</v>
      </c>
      <c r="E3278" s="193" t="s">
        <v>7134</v>
      </c>
      <c r="F3278" s="193" t="s">
        <v>7477</v>
      </c>
      <c r="G3278" s="193"/>
      <c r="H3278" s="196"/>
      <c r="I3278" s="193" t="s">
        <v>13879</v>
      </c>
      <c r="J3278" s="193" t="s">
        <v>13898</v>
      </c>
      <c r="K3278" s="193" t="s">
        <v>7120</v>
      </c>
      <c r="L3278" s="193" t="s">
        <v>3004</v>
      </c>
      <c r="M3278" s="193" t="s">
        <v>7110</v>
      </c>
      <c r="N3278" s="193" t="s">
        <v>13818</v>
      </c>
      <c r="O3278" s="193" t="s">
        <v>13898</v>
      </c>
      <c r="P3278" s="219" t="n">
        <v>42303</v>
      </c>
      <c r="Q3278" s="219" t="n">
        <v>42319</v>
      </c>
      <c r="R3278" s="193"/>
      <c r="S3278" s="193" t="s">
        <v>7117</v>
      </c>
      <c r="T3278" s="193" t="n">
        <v>12.6</v>
      </c>
      <c r="U3278" s="193"/>
      <c r="V3278" s="193"/>
      <c r="W3278" s="193" t="s">
        <v>11865</v>
      </c>
      <c r="X3278" s="196"/>
      <c r="Y3278" s="196"/>
      <c r="Z3278" s="196" t="n">
        <v>1</v>
      </c>
      <c r="AE3278" s="94" t="e">
        <f aca="false" t="array" ref="AE3278:AK3278">_xlfn.torow(_xlfn.unique(_xlfn._xlws.filter(cat_table[Subsector],$E3278=cat_table[Sector],"")))</f>
        <v>#NAME?</v>
      </c>
      <c r="AF3278" s="94" t="e">
        <v>#NAME?</v>
      </c>
      <c r="AG3278" s="94" t="e">
        <v>#NAME?</v>
      </c>
      <c r="AH3278" s="94" t="e">
        <v>#NAME?</v>
      </c>
      <c r="AI3278" s="94" t="e">
        <v>#NAME?</v>
      </c>
      <c r="AJ3278" s="94" t="e">
        <v>#NAME?</v>
      </c>
      <c r="AK3278" s="94" t="e">
        <v>#NAME?</v>
      </c>
      <c r="AO3278" s="94" t="e">
        <f aca="false" t="array" ref="AO3278:AP3278">_xlfn.torow(_xlfn.unique(_xlfn._xlws.filter(cat_table[Sub-subsector],($E3278=cat_table[Sector])*($F3278=cat_table[Subsector]),"")))</f>
        <v>#NAME?</v>
      </c>
      <c r="AP3278" s="94" t="e">
        <v>#NAME?</v>
      </c>
    </row>
    <row r="3279" customFormat="false" ht="15" hidden="false" customHeight="true" outlineLevel="0" collapsed="false">
      <c r="A3279" s="194" t="s">
        <v>13899</v>
      </c>
      <c r="B3279" s="20" t="str">
        <f aca="false">INDEX(Table2[], MATCH(L3279, Location_ID!$D$2:$D$648, 0), 1)</f>
        <v>894f8ee4-59a3-44c7-99a9-7fac524ccd80</v>
      </c>
      <c r="C3279" s="193" t="s">
        <v>1450</v>
      </c>
      <c r="D3279" s="273" t="s">
        <v>354</v>
      </c>
      <c r="E3279" s="193" t="s">
        <v>7134</v>
      </c>
      <c r="F3279" s="193" t="s">
        <v>7477</v>
      </c>
      <c r="G3279" s="193"/>
      <c r="H3279" s="196"/>
      <c r="I3279" s="193" t="s">
        <v>13900</v>
      </c>
      <c r="J3279" s="193" t="s">
        <v>13901</v>
      </c>
      <c r="K3279" s="193" t="s">
        <v>7109</v>
      </c>
      <c r="L3279" s="193" t="s">
        <v>3004</v>
      </c>
      <c r="M3279" s="193" t="s">
        <v>7110</v>
      </c>
      <c r="N3279" s="193" t="s">
        <v>13818</v>
      </c>
      <c r="O3279" s="193" t="s">
        <v>13901</v>
      </c>
      <c r="P3279" s="219" t="n">
        <v>42303</v>
      </c>
      <c r="Q3279" s="219" t="n">
        <v>42319</v>
      </c>
      <c r="R3279" s="193"/>
      <c r="S3279" s="193" t="s">
        <v>7130</v>
      </c>
      <c r="T3279" s="193" t="n">
        <v>0.09</v>
      </c>
      <c r="U3279" s="193"/>
      <c r="V3279" s="193"/>
      <c r="W3279" s="193" t="s">
        <v>11865</v>
      </c>
      <c r="X3279" s="196"/>
      <c r="Y3279" s="196"/>
      <c r="Z3279" s="196" t="n">
        <v>0</v>
      </c>
      <c r="AE3279" s="94" t="e">
        <f aca="false" t="array" ref="AE3279:AK3279">_xlfn.torow(_xlfn.unique(_xlfn._xlws.filter(cat_table[Subsector],$E3279=cat_table[Sector],"")))</f>
        <v>#NAME?</v>
      </c>
      <c r="AF3279" s="94" t="e">
        <v>#NAME?</v>
      </c>
      <c r="AG3279" s="94" t="e">
        <v>#NAME?</v>
      </c>
      <c r="AH3279" s="94" t="e">
        <v>#NAME?</v>
      </c>
      <c r="AI3279" s="94" t="e">
        <v>#NAME?</v>
      </c>
      <c r="AJ3279" s="94" t="e">
        <v>#NAME?</v>
      </c>
      <c r="AK3279" s="94" t="e">
        <v>#NAME?</v>
      </c>
      <c r="AO3279" s="94" t="e">
        <f aca="false" t="array" ref="AO3279:AP3279">_xlfn.torow(_xlfn.unique(_xlfn._xlws.filter(cat_table[Sub-subsector],($E3279=cat_table[Sector])*($F3279=cat_table[Subsector]),"")))</f>
        <v>#NAME?</v>
      </c>
      <c r="AP3279" s="94" t="e">
        <v>#NAME?</v>
      </c>
    </row>
    <row r="3280" customFormat="false" ht="15" hidden="false" customHeight="true" outlineLevel="0" collapsed="false">
      <c r="A3280" s="194" t="s">
        <v>13902</v>
      </c>
      <c r="B3280" s="20" t="str">
        <f aca="false">INDEX(Table2[], MATCH(L3280, Location_ID!$D$2:$D$648, 0), 1)</f>
        <v>894f8ee4-59a3-44c7-99a9-7fac524ccd80</v>
      </c>
      <c r="C3280" s="193" t="s">
        <v>1450</v>
      </c>
      <c r="D3280" s="273" t="s">
        <v>354</v>
      </c>
      <c r="E3280" s="193" t="s">
        <v>7134</v>
      </c>
      <c r="F3280" s="193" t="s">
        <v>7477</v>
      </c>
      <c r="G3280" s="193"/>
      <c r="H3280" s="196"/>
      <c r="I3280" s="193" t="s">
        <v>13900</v>
      </c>
      <c r="J3280" s="193" t="s">
        <v>13903</v>
      </c>
      <c r="K3280" s="193" t="s">
        <v>7109</v>
      </c>
      <c r="L3280" s="193" t="s">
        <v>3004</v>
      </c>
      <c r="M3280" s="193" t="s">
        <v>7110</v>
      </c>
      <c r="N3280" s="193" t="s">
        <v>13818</v>
      </c>
      <c r="O3280" s="193" t="s">
        <v>13903</v>
      </c>
      <c r="P3280" s="219" t="n">
        <v>42303</v>
      </c>
      <c r="Q3280" s="219" t="n">
        <v>42319</v>
      </c>
      <c r="R3280" s="193"/>
      <c r="S3280" s="193" t="s">
        <v>7130</v>
      </c>
      <c r="T3280" s="193" t="n">
        <v>0.02</v>
      </c>
      <c r="U3280" s="193"/>
      <c r="V3280" s="193"/>
      <c r="W3280" s="193" t="s">
        <v>11865</v>
      </c>
      <c r="X3280" s="196"/>
      <c r="Y3280" s="196"/>
      <c r="Z3280" s="196" t="n">
        <v>0</v>
      </c>
      <c r="AE3280" s="94" t="e">
        <f aca="false" t="array" ref="AE3280:AK3280">_xlfn.torow(_xlfn.unique(_xlfn._xlws.filter(cat_table[Subsector],$E3280=cat_table[Sector],"")))</f>
        <v>#NAME?</v>
      </c>
      <c r="AF3280" s="94" t="e">
        <v>#NAME?</v>
      </c>
      <c r="AG3280" s="94" t="e">
        <v>#NAME?</v>
      </c>
      <c r="AH3280" s="94" t="e">
        <v>#NAME?</v>
      </c>
      <c r="AI3280" s="94" t="e">
        <v>#NAME?</v>
      </c>
      <c r="AJ3280" s="94" t="e">
        <v>#NAME?</v>
      </c>
      <c r="AK3280" s="94" t="e">
        <v>#NAME?</v>
      </c>
      <c r="AO3280" s="94" t="e">
        <f aca="false" t="array" ref="AO3280:AP3280">_xlfn.torow(_xlfn.unique(_xlfn._xlws.filter(cat_table[Sub-subsector],($E3280=cat_table[Sector])*($F3280=cat_table[Subsector]),"")))</f>
        <v>#NAME?</v>
      </c>
      <c r="AP3280" s="94" t="e">
        <v>#NAME?</v>
      </c>
    </row>
    <row r="3281" customFormat="false" ht="15" hidden="false" customHeight="true" outlineLevel="0" collapsed="false">
      <c r="A3281" s="194" t="s">
        <v>13904</v>
      </c>
      <c r="B3281" s="20" t="str">
        <f aca="false">INDEX(Table2[], MATCH(L3281, Location_ID!$D$2:$D$648, 0), 1)</f>
        <v>894f8ee4-59a3-44c7-99a9-7fac524ccd80</v>
      </c>
      <c r="C3281" s="193" t="s">
        <v>1450</v>
      </c>
      <c r="D3281" s="273" t="s">
        <v>354</v>
      </c>
      <c r="E3281" s="193" t="s">
        <v>7134</v>
      </c>
      <c r="F3281" s="193" t="s">
        <v>7477</v>
      </c>
      <c r="G3281" s="193"/>
      <c r="H3281" s="196"/>
      <c r="I3281" s="193" t="s">
        <v>13900</v>
      </c>
      <c r="J3281" s="193" t="s">
        <v>13905</v>
      </c>
      <c r="K3281" s="193" t="s">
        <v>7109</v>
      </c>
      <c r="L3281" s="193" t="s">
        <v>3004</v>
      </c>
      <c r="M3281" s="193" t="s">
        <v>7110</v>
      </c>
      <c r="N3281" s="193" t="s">
        <v>13818</v>
      </c>
      <c r="O3281" s="193" t="s">
        <v>13905</v>
      </c>
      <c r="P3281" s="219" t="n">
        <v>42303</v>
      </c>
      <c r="Q3281" s="219" t="n">
        <v>42319</v>
      </c>
      <c r="R3281" s="193"/>
      <c r="S3281" s="193" t="s">
        <v>7130</v>
      </c>
      <c r="T3281" s="193" t="n">
        <v>0</v>
      </c>
      <c r="U3281" s="193"/>
      <c r="V3281" s="193"/>
      <c r="W3281" s="193" t="s">
        <v>11865</v>
      </c>
      <c r="X3281" s="196"/>
      <c r="Y3281" s="196"/>
      <c r="Z3281" s="196" t="n">
        <v>0</v>
      </c>
      <c r="AE3281" s="94" t="e">
        <f aca="false" t="array" ref="AE3281:AK3281">_xlfn.torow(_xlfn.unique(_xlfn._xlws.filter(cat_table[Subsector],$E3281=cat_table[Sector],"")))</f>
        <v>#NAME?</v>
      </c>
      <c r="AF3281" s="94" t="e">
        <v>#NAME?</v>
      </c>
      <c r="AG3281" s="94" t="e">
        <v>#NAME?</v>
      </c>
      <c r="AH3281" s="94" t="e">
        <v>#NAME?</v>
      </c>
      <c r="AI3281" s="94" t="e">
        <v>#NAME?</v>
      </c>
      <c r="AJ3281" s="94" t="e">
        <v>#NAME?</v>
      </c>
      <c r="AK3281" s="94" t="e">
        <v>#NAME?</v>
      </c>
      <c r="AO3281" s="94" t="e">
        <f aca="false" t="array" ref="AO3281:AP3281">_xlfn.torow(_xlfn.unique(_xlfn._xlws.filter(cat_table[Sub-subsector],($E3281=cat_table[Sector])*($F3281=cat_table[Subsector]),"")))</f>
        <v>#NAME?</v>
      </c>
      <c r="AP3281" s="94" t="e">
        <v>#NAME?</v>
      </c>
    </row>
    <row r="3282" customFormat="false" ht="15" hidden="false" customHeight="true" outlineLevel="0" collapsed="false">
      <c r="A3282" s="194" t="s">
        <v>13906</v>
      </c>
      <c r="B3282" s="20" t="str">
        <f aca="false">INDEX(Table2[], MATCH(L3282, Location_ID!$D$2:$D$648, 0), 1)</f>
        <v>894f8ee4-59a3-44c7-99a9-7fac524ccd80</v>
      </c>
      <c r="C3282" s="193" t="s">
        <v>1450</v>
      </c>
      <c r="D3282" s="273" t="s">
        <v>354</v>
      </c>
      <c r="E3282" s="193" t="s">
        <v>7134</v>
      </c>
      <c r="F3282" s="193" t="s">
        <v>7477</v>
      </c>
      <c r="G3282" s="193"/>
      <c r="H3282" s="196"/>
      <c r="I3282" s="193" t="s">
        <v>13900</v>
      </c>
      <c r="J3282" s="193" t="s">
        <v>13907</v>
      </c>
      <c r="K3282" s="193" t="s">
        <v>7109</v>
      </c>
      <c r="L3282" s="193" t="s">
        <v>3004</v>
      </c>
      <c r="M3282" s="193" t="s">
        <v>7110</v>
      </c>
      <c r="N3282" s="193" t="s">
        <v>13818</v>
      </c>
      <c r="O3282" s="193" t="s">
        <v>13907</v>
      </c>
      <c r="P3282" s="219" t="n">
        <v>42303</v>
      </c>
      <c r="Q3282" s="219" t="n">
        <v>42319</v>
      </c>
      <c r="R3282" s="193"/>
      <c r="S3282" s="193" t="s">
        <v>7130</v>
      </c>
      <c r="T3282" s="193" t="n">
        <v>0</v>
      </c>
      <c r="U3282" s="193"/>
      <c r="V3282" s="193"/>
      <c r="W3282" s="193" t="s">
        <v>11865</v>
      </c>
      <c r="X3282" s="196"/>
      <c r="Y3282" s="196"/>
      <c r="Z3282" s="196" t="n">
        <v>0</v>
      </c>
      <c r="AE3282" s="94" t="e">
        <f aca="false" t="array" ref="AE3282:AK3282">_xlfn.torow(_xlfn.unique(_xlfn._xlws.filter(cat_table[Subsector],$E3282=cat_table[Sector],"")))</f>
        <v>#NAME?</v>
      </c>
      <c r="AF3282" s="94" t="e">
        <v>#NAME?</v>
      </c>
      <c r="AG3282" s="94" t="e">
        <v>#NAME?</v>
      </c>
      <c r="AH3282" s="94" t="e">
        <v>#NAME?</v>
      </c>
      <c r="AI3282" s="94" t="e">
        <v>#NAME?</v>
      </c>
      <c r="AJ3282" s="94" t="e">
        <v>#NAME?</v>
      </c>
      <c r="AK3282" s="94" t="e">
        <v>#NAME?</v>
      </c>
      <c r="AO3282" s="94" t="e">
        <f aca="false" t="array" ref="AO3282:AP3282">_xlfn.torow(_xlfn.unique(_xlfn._xlws.filter(cat_table[Sub-subsector],($E3282=cat_table[Sector])*($F3282=cat_table[Subsector]),"")))</f>
        <v>#NAME?</v>
      </c>
      <c r="AP3282" s="94" t="e">
        <v>#NAME?</v>
      </c>
    </row>
    <row r="3283" customFormat="false" ht="15" hidden="false" customHeight="true" outlineLevel="0" collapsed="false">
      <c r="A3283" s="194" t="s">
        <v>13908</v>
      </c>
      <c r="B3283" s="20" t="str">
        <f aca="false">INDEX(Table2[], MATCH(L3283, Location_ID!$D$2:$D$648, 0), 1)</f>
        <v>894f8ee4-59a3-44c7-99a9-7fac524ccd80</v>
      </c>
      <c r="C3283" s="193" t="s">
        <v>1450</v>
      </c>
      <c r="D3283" s="273" t="s">
        <v>354</v>
      </c>
      <c r="E3283" s="193" t="s">
        <v>7134</v>
      </c>
      <c r="F3283" s="193" t="s">
        <v>7477</v>
      </c>
      <c r="G3283" s="193"/>
      <c r="H3283" s="196"/>
      <c r="I3283" s="193" t="s">
        <v>13900</v>
      </c>
      <c r="J3283" s="193" t="s">
        <v>13903</v>
      </c>
      <c r="K3283" s="193" t="s">
        <v>7109</v>
      </c>
      <c r="L3283" s="193" t="s">
        <v>3004</v>
      </c>
      <c r="M3283" s="193" t="s">
        <v>7110</v>
      </c>
      <c r="N3283" s="193" t="s">
        <v>13818</v>
      </c>
      <c r="O3283" s="193" t="s">
        <v>13903</v>
      </c>
      <c r="P3283" s="219" t="n">
        <v>42303</v>
      </c>
      <c r="Q3283" s="219" t="n">
        <v>42319</v>
      </c>
      <c r="R3283" s="193"/>
      <c r="S3283" s="193" t="s">
        <v>7130</v>
      </c>
      <c r="T3283" s="193" t="n">
        <v>0</v>
      </c>
      <c r="U3283" s="193"/>
      <c r="V3283" s="193"/>
      <c r="W3283" s="193" t="s">
        <v>11865</v>
      </c>
      <c r="X3283" s="196"/>
      <c r="Y3283" s="196"/>
      <c r="Z3283" s="196" t="n">
        <v>0</v>
      </c>
      <c r="AE3283" s="94" t="e">
        <f aca="false" t="array" ref="AE3283:AK3283">_xlfn.torow(_xlfn.unique(_xlfn._xlws.filter(cat_table[Subsector],$E3283=cat_table[Sector],"")))</f>
        <v>#NAME?</v>
      </c>
      <c r="AF3283" s="94" t="e">
        <v>#NAME?</v>
      </c>
      <c r="AG3283" s="94" t="e">
        <v>#NAME?</v>
      </c>
      <c r="AH3283" s="94" t="e">
        <v>#NAME?</v>
      </c>
      <c r="AI3283" s="94" t="e">
        <v>#NAME?</v>
      </c>
      <c r="AJ3283" s="94" t="e">
        <v>#NAME?</v>
      </c>
      <c r="AK3283" s="94" t="e">
        <v>#NAME?</v>
      </c>
      <c r="AO3283" s="94" t="e">
        <f aca="false" t="array" ref="AO3283:AP3283">_xlfn.torow(_xlfn.unique(_xlfn._xlws.filter(cat_table[Sub-subsector],($E3283=cat_table[Sector])*($F3283=cat_table[Subsector]),"")))</f>
        <v>#NAME?</v>
      </c>
      <c r="AP3283" s="94" t="e">
        <v>#NAME?</v>
      </c>
    </row>
    <row r="3284" customFormat="false" ht="15" hidden="false" customHeight="true" outlineLevel="0" collapsed="false">
      <c r="A3284" s="194" t="s">
        <v>13909</v>
      </c>
      <c r="B3284" s="20" t="str">
        <f aca="false">INDEX(Table2[], MATCH(L3284, Location_ID!$D$2:$D$648, 0), 1)</f>
        <v>894f8ee4-59a3-44c7-99a9-7fac524ccd80</v>
      </c>
      <c r="C3284" s="193" t="s">
        <v>1450</v>
      </c>
      <c r="D3284" s="273" t="s">
        <v>354</v>
      </c>
      <c r="E3284" s="193" t="s">
        <v>7134</v>
      </c>
      <c r="F3284" s="193" t="s">
        <v>7477</v>
      </c>
      <c r="G3284" s="193"/>
      <c r="H3284" s="196"/>
      <c r="I3284" s="193" t="s">
        <v>13900</v>
      </c>
      <c r="J3284" s="193" t="s">
        <v>13910</v>
      </c>
      <c r="K3284" s="193" t="s">
        <v>7109</v>
      </c>
      <c r="L3284" s="193" t="s">
        <v>3004</v>
      </c>
      <c r="M3284" s="193" t="s">
        <v>7110</v>
      </c>
      <c r="N3284" s="193" t="s">
        <v>13818</v>
      </c>
      <c r="O3284" s="193" t="s">
        <v>13910</v>
      </c>
      <c r="P3284" s="219" t="n">
        <v>42303</v>
      </c>
      <c r="Q3284" s="219" t="n">
        <v>42319</v>
      </c>
      <c r="R3284" s="193"/>
      <c r="S3284" s="193" t="s">
        <v>7130</v>
      </c>
      <c r="T3284" s="193" t="n">
        <v>0.73</v>
      </c>
      <c r="U3284" s="193"/>
      <c r="V3284" s="193"/>
      <c r="W3284" s="193" t="s">
        <v>11865</v>
      </c>
      <c r="X3284" s="196"/>
      <c r="Y3284" s="196"/>
      <c r="Z3284" s="196" t="n">
        <v>0</v>
      </c>
      <c r="AE3284" s="94" t="e">
        <f aca="false" t="array" ref="AE3284:AK3284">_xlfn.torow(_xlfn.unique(_xlfn._xlws.filter(cat_table[Subsector],$E3284=cat_table[Sector],"")))</f>
        <v>#NAME?</v>
      </c>
      <c r="AF3284" s="94" t="e">
        <v>#NAME?</v>
      </c>
      <c r="AG3284" s="94" t="e">
        <v>#NAME?</v>
      </c>
      <c r="AH3284" s="94" t="e">
        <v>#NAME?</v>
      </c>
      <c r="AI3284" s="94" t="e">
        <v>#NAME?</v>
      </c>
      <c r="AJ3284" s="94" t="e">
        <v>#NAME?</v>
      </c>
      <c r="AK3284" s="94" t="e">
        <v>#NAME?</v>
      </c>
      <c r="AO3284" s="94" t="e">
        <f aca="false" t="array" ref="AO3284:AP3284">_xlfn.torow(_xlfn.unique(_xlfn._xlws.filter(cat_table[Sub-subsector],($E3284=cat_table[Sector])*($F3284=cat_table[Subsector]),"")))</f>
        <v>#NAME?</v>
      </c>
      <c r="AP3284" s="94" t="e">
        <v>#NAME?</v>
      </c>
    </row>
    <row r="3285" customFormat="false" ht="15" hidden="false" customHeight="true" outlineLevel="0" collapsed="false">
      <c r="A3285" s="194" t="s">
        <v>13911</v>
      </c>
      <c r="B3285" s="20" t="str">
        <f aca="false">INDEX(Table2[], MATCH(L3285, Location_ID!$D$2:$D$648, 0), 1)</f>
        <v>894f8ee4-59a3-44c7-99a9-7fac524ccd80</v>
      </c>
      <c r="C3285" s="193" t="s">
        <v>1450</v>
      </c>
      <c r="D3285" s="273" t="s">
        <v>354</v>
      </c>
      <c r="E3285" s="193" t="s">
        <v>7134</v>
      </c>
      <c r="F3285" s="193" t="s">
        <v>7477</v>
      </c>
      <c r="G3285" s="193"/>
      <c r="H3285" s="196"/>
      <c r="I3285" s="193" t="s">
        <v>13900</v>
      </c>
      <c r="J3285" s="193" t="s">
        <v>13912</v>
      </c>
      <c r="K3285" s="193" t="s">
        <v>7109</v>
      </c>
      <c r="L3285" s="193" t="s">
        <v>3004</v>
      </c>
      <c r="M3285" s="193" t="s">
        <v>7110</v>
      </c>
      <c r="N3285" s="193" t="s">
        <v>13818</v>
      </c>
      <c r="O3285" s="193" t="s">
        <v>13912</v>
      </c>
      <c r="P3285" s="219" t="n">
        <v>42303</v>
      </c>
      <c r="Q3285" s="219" t="n">
        <v>42319</v>
      </c>
      <c r="R3285" s="193"/>
      <c r="S3285" s="193" t="s">
        <v>7130</v>
      </c>
      <c r="T3285" s="193" t="n">
        <v>0.22</v>
      </c>
      <c r="U3285" s="193"/>
      <c r="V3285" s="193"/>
      <c r="W3285" s="193" t="s">
        <v>11865</v>
      </c>
      <c r="X3285" s="196"/>
      <c r="Y3285" s="196"/>
      <c r="Z3285" s="196" t="n">
        <v>0</v>
      </c>
      <c r="AE3285" s="94" t="e">
        <f aca="false" t="array" ref="AE3285:AK3285">_xlfn.torow(_xlfn.unique(_xlfn._xlws.filter(cat_table[Subsector],$E3285=cat_table[Sector],"")))</f>
        <v>#NAME?</v>
      </c>
      <c r="AF3285" s="94" t="e">
        <v>#NAME?</v>
      </c>
      <c r="AG3285" s="94" t="e">
        <v>#NAME?</v>
      </c>
      <c r="AH3285" s="94" t="e">
        <v>#NAME?</v>
      </c>
      <c r="AI3285" s="94" t="e">
        <v>#NAME?</v>
      </c>
      <c r="AJ3285" s="94" t="e">
        <v>#NAME?</v>
      </c>
      <c r="AK3285" s="94" t="e">
        <v>#NAME?</v>
      </c>
      <c r="AO3285" s="94" t="e">
        <f aca="false" t="array" ref="AO3285:AP3285">_xlfn.torow(_xlfn.unique(_xlfn._xlws.filter(cat_table[Sub-subsector],($E3285=cat_table[Sector])*($F3285=cat_table[Subsector]),"")))</f>
        <v>#NAME?</v>
      </c>
      <c r="AP3285" s="94" t="e">
        <v>#NAME?</v>
      </c>
    </row>
    <row r="3286" customFormat="false" ht="15" hidden="false" customHeight="true" outlineLevel="0" collapsed="false">
      <c r="A3286" s="194" t="s">
        <v>13913</v>
      </c>
      <c r="B3286" s="20" t="str">
        <f aca="false">INDEX(Table2[], MATCH(L3286, Location_ID!$D$2:$D$648, 0), 1)</f>
        <v>894f8ee4-59a3-44c7-99a9-7fac524ccd80</v>
      </c>
      <c r="C3286" s="193" t="s">
        <v>1450</v>
      </c>
      <c r="D3286" s="273" t="s">
        <v>354</v>
      </c>
      <c r="E3286" s="193" t="s">
        <v>7134</v>
      </c>
      <c r="F3286" s="193" t="s">
        <v>7477</v>
      </c>
      <c r="G3286" s="193"/>
      <c r="H3286" s="196"/>
      <c r="I3286" s="193" t="s">
        <v>13900</v>
      </c>
      <c r="J3286" s="193" t="s">
        <v>13914</v>
      </c>
      <c r="K3286" s="193" t="s">
        <v>7109</v>
      </c>
      <c r="L3286" s="193" t="s">
        <v>3004</v>
      </c>
      <c r="M3286" s="193" t="s">
        <v>7110</v>
      </c>
      <c r="N3286" s="193" t="s">
        <v>13818</v>
      </c>
      <c r="O3286" s="193" t="s">
        <v>13914</v>
      </c>
      <c r="P3286" s="219" t="n">
        <v>42303</v>
      </c>
      <c r="Q3286" s="219" t="n">
        <v>42319</v>
      </c>
      <c r="R3286" s="193"/>
      <c r="S3286" s="193" t="s">
        <v>7130</v>
      </c>
      <c r="T3286" s="193" t="n">
        <v>0.03</v>
      </c>
      <c r="U3286" s="193"/>
      <c r="V3286" s="193"/>
      <c r="W3286" s="193" t="s">
        <v>11865</v>
      </c>
      <c r="X3286" s="196"/>
      <c r="Y3286" s="196"/>
      <c r="Z3286" s="196" t="n">
        <v>0</v>
      </c>
      <c r="AE3286" s="94" t="e">
        <f aca="false" t="array" ref="AE3286:AK3286">_xlfn.torow(_xlfn.unique(_xlfn._xlws.filter(cat_table[Subsector],$E3286=cat_table[Sector],"")))</f>
        <v>#NAME?</v>
      </c>
      <c r="AF3286" s="94" t="e">
        <v>#NAME?</v>
      </c>
      <c r="AG3286" s="94" t="e">
        <v>#NAME?</v>
      </c>
      <c r="AH3286" s="94" t="e">
        <v>#NAME?</v>
      </c>
      <c r="AI3286" s="94" t="e">
        <v>#NAME?</v>
      </c>
      <c r="AJ3286" s="94" t="e">
        <v>#NAME?</v>
      </c>
      <c r="AK3286" s="94" t="e">
        <v>#NAME?</v>
      </c>
      <c r="AO3286" s="94" t="e">
        <f aca="false" t="array" ref="AO3286:AP3286">_xlfn.torow(_xlfn.unique(_xlfn._xlws.filter(cat_table[Sub-subsector],($E3286=cat_table[Sector])*($F3286=cat_table[Subsector]),"")))</f>
        <v>#NAME?</v>
      </c>
      <c r="AP3286" s="94" t="e">
        <v>#NAME?</v>
      </c>
    </row>
    <row r="3287" customFormat="false" ht="15" hidden="false" customHeight="true" outlineLevel="0" collapsed="false">
      <c r="A3287" s="194" t="s">
        <v>13915</v>
      </c>
      <c r="B3287" s="20" t="str">
        <f aca="false">INDEX(Table2[], MATCH(L3287, Location_ID!$D$2:$D$648, 0), 1)</f>
        <v>894f8ee4-59a3-44c7-99a9-7fac524ccd80</v>
      </c>
      <c r="C3287" s="193" t="s">
        <v>1450</v>
      </c>
      <c r="D3287" s="273" t="s">
        <v>354</v>
      </c>
      <c r="E3287" s="193" t="s">
        <v>7134</v>
      </c>
      <c r="F3287" s="193" t="s">
        <v>7477</v>
      </c>
      <c r="G3287" s="193"/>
      <c r="H3287" s="196"/>
      <c r="I3287" s="193" t="s">
        <v>13900</v>
      </c>
      <c r="J3287" s="193" t="s">
        <v>13916</v>
      </c>
      <c r="K3287" s="193" t="s">
        <v>7109</v>
      </c>
      <c r="L3287" s="193" t="s">
        <v>3004</v>
      </c>
      <c r="M3287" s="193" t="s">
        <v>7110</v>
      </c>
      <c r="N3287" s="193" t="s">
        <v>13818</v>
      </c>
      <c r="O3287" s="193" t="s">
        <v>13916</v>
      </c>
      <c r="P3287" s="219" t="n">
        <v>42303</v>
      </c>
      <c r="Q3287" s="219" t="n">
        <v>42319</v>
      </c>
      <c r="R3287" s="193"/>
      <c r="S3287" s="193" t="s">
        <v>7130</v>
      </c>
      <c r="T3287" s="193" t="n">
        <v>0.67</v>
      </c>
      <c r="U3287" s="193"/>
      <c r="V3287" s="193"/>
      <c r="W3287" s="193" t="s">
        <v>11865</v>
      </c>
      <c r="X3287" s="196"/>
      <c r="Y3287" s="196"/>
      <c r="Z3287" s="196" t="n">
        <v>0</v>
      </c>
      <c r="AE3287" s="94" t="e">
        <f aca="false" t="array" ref="AE3287:AK3287">_xlfn.torow(_xlfn.unique(_xlfn._xlws.filter(cat_table[Subsector],$E3287=cat_table[Sector],"")))</f>
        <v>#NAME?</v>
      </c>
      <c r="AF3287" s="94" t="e">
        <v>#NAME?</v>
      </c>
      <c r="AG3287" s="94" t="e">
        <v>#NAME?</v>
      </c>
      <c r="AH3287" s="94" t="e">
        <v>#NAME?</v>
      </c>
      <c r="AI3287" s="94" t="e">
        <v>#NAME?</v>
      </c>
      <c r="AJ3287" s="94" t="e">
        <v>#NAME?</v>
      </c>
      <c r="AK3287" s="94" t="e">
        <v>#NAME?</v>
      </c>
      <c r="AO3287" s="94" t="e">
        <f aca="false" t="array" ref="AO3287:AP3287">_xlfn.torow(_xlfn.unique(_xlfn._xlws.filter(cat_table[Sub-subsector],($E3287=cat_table[Sector])*($F3287=cat_table[Subsector]),"")))</f>
        <v>#NAME?</v>
      </c>
      <c r="AP3287" s="94" t="e">
        <v>#NAME?</v>
      </c>
    </row>
    <row r="3288" customFormat="false" ht="15" hidden="false" customHeight="true" outlineLevel="0" collapsed="false">
      <c r="A3288" s="194" t="s">
        <v>13917</v>
      </c>
      <c r="B3288" s="20" t="str">
        <f aca="false">INDEX(Table2[], MATCH(L3288, Location_ID!$D$2:$D$648, 0), 1)</f>
        <v>894f8ee4-59a3-44c7-99a9-7fac524ccd80</v>
      </c>
      <c r="C3288" s="193" t="s">
        <v>1450</v>
      </c>
      <c r="D3288" s="273" t="s">
        <v>354</v>
      </c>
      <c r="E3288" s="193" t="s">
        <v>7134</v>
      </c>
      <c r="F3288" s="193" t="s">
        <v>7477</v>
      </c>
      <c r="G3288" s="193"/>
      <c r="H3288" s="196"/>
      <c r="I3288" s="193" t="s">
        <v>13900</v>
      </c>
      <c r="J3288" s="193" t="s">
        <v>13918</v>
      </c>
      <c r="K3288" s="193" t="s">
        <v>7109</v>
      </c>
      <c r="L3288" s="193" t="s">
        <v>3004</v>
      </c>
      <c r="M3288" s="193" t="s">
        <v>7110</v>
      </c>
      <c r="N3288" s="193" t="s">
        <v>13818</v>
      </c>
      <c r="O3288" s="193" t="s">
        <v>13918</v>
      </c>
      <c r="P3288" s="219" t="n">
        <v>42303</v>
      </c>
      <c r="Q3288" s="219" t="n">
        <v>42319</v>
      </c>
      <c r="R3288" s="193"/>
      <c r="S3288" s="193" t="s">
        <v>7130</v>
      </c>
      <c r="T3288" s="193" t="n">
        <v>0.47</v>
      </c>
      <c r="U3288" s="193"/>
      <c r="V3288" s="193"/>
      <c r="W3288" s="193" t="s">
        <v>11865</v>
      </c>
      <c r="X3288" s="196"/>
      <c r="Y3288" s="196"/>
      <c r="Z3288" s="196" t="n">
        <v>0</v>
      </c>
      <c r="AE3288" s="94" t="e">
        <f aca="false" t="array" ref="AE3288:AK3288">_xlfn.torow(_xlfn.unique(_xlfn._xlws.filter(cat_table[Subsector],$E3288=cat_table[Sector],"")))</f>
        <v>#NAME?</v>
      </c>
      <c r="AF3288" s="94" t="e">
        <v>#NAME?</v>
      </c>
      <c r="AG3288" s="94" t="e">
        <v>#NAME?</v>
      </c>
      <c r="AH3288" s="94" t="e">
        <v>#NAME?</v>
      </c>
      <c r="AI3288" s="94" t="e">
        <v>#NAME?</v>
      </c>
      <c r="AJ3288" s="94" t="e">
        <v>#NAME?</v>
      </c>
      <c r="AK3288" s="94" t="e">
        <v>#NAME?</v>
      </c>
      <c r="AO3288" s="94" t="e">
        <f aca="false" t="array" ref="AO3288:AP3288">_xlfn.torow(_xlfn.unique(_xlfn._xlws.filter(cat_table[Sub-subsector],($E3288=cat_table[Sector])*($F3288=cat_table[Subsector]),"")))</f>
        <v>#NAME?</v>
      </c>
      <c r="AP3288" s="94" t="e">
        <v>#NAME?</v>
      </c>
    </row>
    <row r="3289" customFormat="false" ht="15" hidden="false" customHeight="true" outlineLevel="0" collapsed="false">
      <c r="A3289" s="194" t="s">
        <v>13919</v>
      </c>
      <c r="B3289" s="20" t="str">
        <f aca="false">INDEX(Table2[], MATCH(L3289, Location_ID!$D$2:$D$648, 0), 1)</f>
        <v>894f8ee4-59a3-44c7-99a9-7fac524ccd80</v>
      </c>
      <c r="C3289" s="193" t="s">
        <v>1450</v>
      </c>
      <c r="D3289" s="273" t="s">
        <v>354</v>
      </c>
      <c r="E3289" s="193" t="s">
        <v>7134</v>
      </c>
      <c r="F3289" s="193" t="s">
        <v>7477</v>
      </c>
      <c r="G3289" s="193"/>
      <c r="H3289" s="196"/>
      <c r="I3289" s="193" t="s">
        <v>13900</v>
      </c>
      <c r="J3289" s="193" t="s">
        <v>13920</v>
      </c>
      <c r="K3289" s="193" t="s">
        <v>7109</v>
      </c>
      <c r="L3289" s="193" t="s">
        <v>3004</v>
      </c>
      <c r="M3289" s="193" t="s">
        <v>7110</v>
      </c>
      <c r="N3289" s="193" t="s">
        <v>13818</v>
      </c>
      <c r="O3289" s="193" t="s">
        <v>13920</v>
      </c>
      <c r="P3289" s="219" t="n">
        <v>42303</v>
      </c>
      <c r="Q3289" s="219" t="n">
        <v>42319</v>
      </c>
      <c r="R3289" s="193"/>
      <c r="S3289" s="193" t="s">
        <v>7130</v>
      </c>
      <c r="T3289" s="193" t="n">
        <v>0.12</v>
      </c>
      <c r="U3289" s="193"/>
      <c r="V3289" s="193"/>
      <c r="W3289" s="193" t="s">
        <v>11865</v>
      </c>
      <c r="X3289" s="196"/>
      <c r="Y3289" s="196"/>
      <c r="Z3289" s="196" t="n">
        <v>0</v>
      </c>
      <c r="AE3289" s="94" t="e">
        <f aca="false" t="array" ref="AE3289:AK3289">_xlfn.torow(_xlfn.unique(_xlfn._xlws.filter(cat_table[Subsector],$E3289=cat_table[Sector],"")))</f>
        <v>#NAME?</v>
      </c>
      <c r="AF3289" s="94" t="e">
        <v>#NAME?</v>
      </c>
      <c r="AG3289" s="94" t="e">
        <v>#NAME?</v>
      </c>
      <c r="AH3289" s="94" t="e">
        <v>#NAME?</v>
      </c>
      <c r="AI3289" s="94" t="e">
        <v>#NAME?</v>
      </c>
      <c r="AJ3289" s="94" t="e">
        <v>#NAME?</v>
      </c>
      <c r="AK3289" s="94" t="e">
        <v>#NAME?</v>
      </c>
      <c r="AO3289" s="94" t="e">
        <f aca="false" t="array" ref="AO3289:AP3289">_xlfn.torow(_xlfn.unique(_xlfn._xlws.filter(cat_table[Sub-subsector],($E3289=cat_table[Sector])*($F3289=cat_table[Subsector]),"")))</f>
        <v>#NAME?</v>
      </c>
      <c r="AP3289" s="94" t="e">
        <v>#NAME?</v>
      </c>
    </row>
    <row r="3290" customFormat="false" ht="15" hidden="false" customHeight="true" outlineLevel="0" collapsed="false">
      <c r="A3290" s="194" t="s">
        <v>13921</v>
      </c>
      <c r="B3290" s="20" t="str">
        <f aca="false">INDEX(Table2[], MATCH(L3290, Location_ID!$D$2:$D$648, 0), 1)</f>
        <v>894f8ee4-59a3-44c7-99a9-7fac524ccd80</v>
      </c>
      <c r="C3290" s="193" t="s">
        <v>1450</v>
      </c>
      <c r="D3290" s="273" t="s">
        <v>354</v>
      </c>
      <c r="E3290" s="193" t="s">
        <v>7134</v>
      </c>
      <c r="F3290" s="193" t="s">
        <v>7477</v>
      </c>
      <c r="G3290" s="193"/>
      <c r="H3290" s="196"/>
      <c r="I3290" s="193" t="s">
        <v>13900</v>
      </c>
      <c r="J3290" s="193" t="s">
        <v>13922</v>
      </c>
      <c r="K3290" s="193" t="s">
        <v>7109</v>
      </c>
      <c r="L3290" s="193" t="s">
        <v>3004</v>
      </c>
      <c r="M3290" s="193" t="s">
        <v>7110</v>
      </c>
      <c r="N3290" s="193" t="s">
        <v>13818</v>
      </c>
      <c r="O3290" s="193" t="s">
        <v>13922</v>
      </c>
      <c r="P3290" s="219" t="n">
        <v>42303</v>
      </c>
      <c r="Q3290" s="219" t="n">
        <v>42319</v>
      </c>
      <c r="R3290" s="193"/>
      <c r="S3290" s="193" t="s">
        <v>7130</v>
      </c>
      <c r="T3290" s="193" t="n">
        <v>0.14</v>
      </c>
      <c r="U3290" s="193"/>
      <c r="V3290" s="193"/>
      <c r="W3290" s="193" t="s">
        <v>11865</v>
      </c>
      <c r="X3290" s="196"/>
      <c r="Y3290" s="196"/>
      <c r="Z3290" s="196" t="n">
        <v>0</v>
      </c>
      <c r="AE3290" s="94" t="e">
        <f aca="false" t="array" ref="AE3290:AK3290">_xlfn.torow(_xlfn.unique(_xlfn._xlws.filter(cat_table[Subsector],$E3290=cat_table[Sector],"")))</f>
        <v>#NAME?</v>
      </c>
      <c r="AF3290" s="94" t="e">
        <v>#NAME?</v>
      </c>
      <c r="AG3290" s="94" t="e">
        <v>#NAME?</v>
      </c>
      <c r="AH3290" s="94" t="e">
        <v>#NAME?</v>
      </c>
      <c r="AI3290" s="94" t="e">
        <v>#NAME?</v>
      </c>
      <c r="AJ3290" s="94" t="e">
        <v>#NAME?</v>
      </c>
      <c r="AK3290" s="94" t="e">
        <v>#NAME?</v>
      </c>
      <c r="AO3290" s="94" t="e">
        <f aca="false" t="array" ref="AO3290:AP3290">_xlfn.torow(_xlfn.unique(_xlfn._xlws.filter(cat_table[Sub-subsector],($E3290=cat_table[Sector])*($F3290=cat_table[Subsector]),"")))</f>
        <v>#NAME?</v>
      </c>
      <c r="AP3290" s="94" t="e">
        <v>#NAME?</v>
      </c>
    </row>
    <row r="3291" customFormat="false" ht="15" hidden="false" customHeight="true" outlineLevel="0" collapsed="false">
      <c r="A3291" s="194" t="s">
        <v>13923</v>
      </c>
      <c r="B3291" s="20" t="str">
        <f aca="false">INDEX(Table2[], MATCH(L3291, Location_ID!$D$2:$D$648, 0), 1)</f>
        <v>894f8ee4-59a3-44c7-99a9-7fac524ccd80</v>
      </c>
      <c r="C3291" s="193" t="s">
        <v>1450</v>
      </c>
      <c r="D3291" s="273" t="s">
        <v>354</v>
      </c>
      <c r="E3291" s="193" t="s">
        <v>7134</v>
      </c>
      <c r="F3291" s="193" t="s">
        <v>7477</v>
      </c>
      <c r="G3291" s="193"/>
      <c r="H3291" s="196"/>
      <c r="I3291" s="193" t="s">
        <v>13900</v>
      </c>
      <c r="J3291" s="193" t="s">
        <v>13924</v>
      </c>
      <c r="K3291" s="193" t="s">
        <v>7109</v>
      </c>
      <c r="L3291" s="193" t="s">
        <v>3004</v>
      </c>
      <c r="M3291" s="193" t="s">
        <v>7110</v>
      </c>
      <c r="N3291" s="193" t="s">
        <v>13818</v>
      </c>
      <c r="O3291" s="193" t="s">
        <v>13924</v>
      </c>
      <c r="P3291" s="219" t="n">
        <v>42303</v>
      </c>
      <c r="Q3291" s="219" t="n">
        <v>42319</v>
      </c>
      <c r="R3291" s="193"/>
      <c r="S3291" s="193" t="s">
        <v>7130</v>
      </c>
      <c r="T3291" s="193" t="n">
        <v>12.74</v>
      </c>
      <c r="U3291" s="193"/>
      <c r="V3291" s="193"/>
      <c r="W3291" s="193" t="s">
        <v>11865</v>
      </c>
      <c r="X3291" s="196"/>
      <c r="Y3291" s="196"/>
      <c r="Z3291" s="196" t="n">
        <v>0</v>
      </c>
      <c r="AE3291" s="94" t="e">
        <f aca="false" t="array" ref="AE3291:AK3291">_xlfn.torow(_xlfn.unique(_xlfn._xlws.filter(cat_table[Subsector],$E3291=cat_table[Sector],"")))</f>
        <v>#NAME?</v>
      </c>
      <c r="AF3291" s="94" t="e">
        <v>#NAME?</v>
      </c>
      <c r="AG3291" s="94" t="e">
        <v>#NAME?</v>
      </c>
      <c r="AH3291" s="94" t="e">
        <v>#NAME?</v>
      </c>
      <c r="AI3291" s="94" t="e">
        <v>#NAME?</v>
      </c>
      <c r="AJ3291" s="94" t="e">
        <v>#NAME?</v>
      </c>
      <c r="AK3291" s="94" t="e">
        <v>#NAME?</v>
      </c>
      <c r="AO3291" s="94" t="e">
        <f aca="false" t="array" ref="AO3291:AP3291">_xlfn.torow(_xlfn.unique(_xlfn._xlws.filter(cat_table[Sub-subsector],($E3291=cat_table[Sector])*($F3291=cat_table[Subsector]),"")))</f>
        <v>#NAME?</v>
      </c>
      <c r="AP3291" s="94" t="e">
        <v>#NAME?</v>
      </c>
    </row>
    <row r="3292" customFormat="false" ht="15" hidden="false" customHeight="true" outlineLevel="0" collapsed="false">
      <c r="A3292" s="194" t="s">
        <v>13925</v>
      </c>
      <c r="B3292" s="20" t="str">
        <f aca="false">INDEX(Table2[], MATCH(L3292, Location_ID!$D$2:$D$648, 0), 1)</f>
        <v>894f8ee4-59a3-44c7-99a9-7fac524ccd80</v>
      </c>
      <c r="C3292" s="193" t="s">
        <v>1450</v>
      </c>
      <c r="D3292" s="273" t="s">
        <v>354</v>
      </c>
      <c r="E3292" s="193" t="s">
        <v>7134</v>
      </c>
      <c r="F3292" s="193" t="s">
        <v>7477</v>
      </c>
      <c r="G3292" s="193"/>
      <c r="H3292" s="196"/>
      <c r="I3292" s="193" t="s">
        <v>13900</v>
      </c>
      <c r="J3292" s="193" t="s">
        <v>13926</v>
      </c>
      <c r="K3292" s="193" t="s">
        <v>7120</v>
      </c>
      <c r="L3292" s="193" t="s">
        <v>3004</v>
      </c>
      <c r="M3292" s="193" t="s">
        <v>7110</v>
      </c>
      <c r="N3292" s="193" t="s">
        <v>13818</v>
      </c>
      <c r="O3292" s="193" t="s">
        <v>13926</v>
      </c>
      <c r="P3292" s="219" t="n">
        <v>42303</v>
      </c>
      <c r="Q3292" s="219" t="n">
        <v>42319</v>
      </c>
      <c r="R3292" s="193"/>
      <c r="S3292" s="193" t="s">
        <v>7122</v>
      </c>
      <c r="T3292" s="193" t="n">
        <v>15.2</v>
      </c>
      <c r="U3292" s="193"/>
      <c r="V3292" s="193"/>
      <c r="W3292" s="193" t="s">
        <v>11865</v>
      </c>
      <c r="X3292" s="196"/>
      <c r="Y3292" s="196"/>
      <c r="Z3292" s="196" t="n">
        <v>1</v>
      </c>
      <c r="AE3292" s="94" t="e">
        <f aca="false" t="array" ref="AE3292:AK3292">_xlfn.torow(_xlfn.unique(_xlfn._xlws.filter(cat_table[Subsector],$E3292=cat_table[Sector],"")))</f>
        <v>#NAME?</v>
      </c>
      <c r="AF3292" s="94" t="e">
        <v>#NAME?</v>
      </c>
      <c r="AG3292" s="94" t="e">
        <v>#NAME?</v>
      </c>
      <c r="AH3292" s="94" t="e">
        <v>#NAME?</v>
      </c>
      <c r="AI3292" s="94" t="e">
        <v>#NAME?</v>
      </c>
      <c r="AJ3292" s="94" t="e">
        <v>#NAME?</v>
      </c>
      <c r="AK3292" s="94" t="e">
        <v>#NAME?</v>
      </c>
      <c r="AO3292" s="94" t="e">
        <f aca="false" t="array" ref="AO3292:AP3292">_xlfn.torow(_xlfn.unique(_xlfn._xlws.filter(cat_table[Sub-subsector],($E3292=cat_table[Sector])*($F3292=cat_table[Subsector]),"")))</f>
        <v>#NAME?</v>
      </c>
      <c r="AP3292" s="94" t="e">
        <v>#NAME?</v>
      </c>
    </row>
    <row r="3293" customFormat="false" ht="15" hidden="false" customHeight="true" outlineLevel="0" collapsed="false">
      <c r="A3293" s="194" t="s">
        <v>13927</v>
      </c>
      <c r="B3293" s="20" t="str">
        <f aca="false">INDEX(Table2[], MATCH(L3293, Location_ID!$D$2:$D$648, 0), 1)</f>
        <v>894f8ee4-59a3-44c7-99a9-7fac524ccd80</v>
      </c>
      <c r="C3293" s="194" t="s">
        <v>1450</v>
      </c>
      <c r="D3293" s="274" t="s">
        <v>354</v>
      </c>
      <c r="E3293" s="194" t="s">
        <v>7134</v>
      </c>
      <c r="F3293" s="194" t="s">
        <v>7477</v>
      </c>
      <c r="G3293" s="194"/>
      <c r="H3293" s="199"/>
      <c r="I3293" s="194" t="s">
        <v>13900</v>
      </c>
      <c r="J3293" s="194" t="s">
        <v>13928</v>
      </c>
      <c r="K3293" s="194" t="s">
        <v>7120</v>
      </c>
      <c r="L3293" s="194" t="s">
        <v>3004</v>
      </c>
      <c r="M3293" s="194" t="s">
        <v>7110</v>
      </c>
      <c r="N3293" s="194" t="s">
        <v>13818</v>
      </c>
      <c r="O3293" s="194" t="s">
        <v>13928</v>
      </c>
      <c r="P3293" s="198" t="n">
        <v>42303</v>
      </c>
      <c r="Q3293" s="198" t="n">
        <v>42319</v>
      </c>
      <c r="R3293" s="194"/>
      <c r="S3293" s="194" t="s">
        <v>7117</v>
      </c>
      <c r="T3293" s="194" t="n">
        <v>13.4</v>
      </c>
      <c r="U3293" s="194"/>
      <c r="V3293" s="194"/>
      <c r="W3293" s="194" t="s">
        <v>11865</v>
      </c>
      <c r="X3293" s="199"/>
      <c r="Y3293" s="199"/>
      <c r="Z3293" s="199" t="n">
        <v>1</v>
      </c>
      <c r="AE3293" s="94" t="e">
        <f aca="false" t="array" ref="AE3293:AK3293">_xlfn.torow(_xlfn.unique(_xlfn._xlws.filter(cat_table[Subsector],$E3293=cat_table[Sector],"")))</f>
        <v>#NAME?</v>
      </c>
      <c r="AF3293" s="94" t="e">
        <v>#NAME?</v>
      </c>
      <c r="AG3293" s="94" t="e">
        <v>#NAME?</v>
      </c>
      <c r="AH3293" s="94" t="e">
        <v>#NAME?</v>
      </c>
      <c r="AI3293" s="94" t="e">
        <v>#NAME?</v>
      </c>
      <c r="AJ3293" s="94" t="e">
        <v>#NAME?</v>
      </c>
      <c r="AK3293" s="94" t="e">
        <v>#NAME?</v>
      </c>
      <c r="AO3293" s="94" t="e">
        <f aca="false" t="array" ref="AO3293:AP3293">_xlfn.torow(_xlfn.unique(_xlfn._xlws.filter(cat_table[Sub-subsector],($E3293=cat_table[Sector])*($F3293=cat_table[Subsector]),"")))</f>
        <v>#NAME?</v>
      </c>
      <c r="AP3293" s="94" t="e">
        <v>#NAME?</v>
      </c>
    </row>
    <row r="3294" customFormat="false" ht="15" hidden="false" customHeight="true" outlineLevel="0" collapsed="false">
      <c r="A3294" s="20" t="s">
        <v>13929</v>
      </c>
      <c r="B3294" s="20" t="str">
        <f aca="false">INDEX(Table2[], MATCH(L3294, Location_ID!$D$2:$D$648, 0), 1)</f>
        <v>54c59d2f-381a-4d32-9a5e-e106311344df</v>
      </c>
      <c r="C3294" s="20" t="s">
        <v>1452</v>
      </c>
      <c r="D3294" s="230" t="s">
        <v>354</v>
      </c>
      <c r="E3294" s="20" t="s">
        <v>7134</v>
      </c>
      <c r="F3294" s="20" t="s">
        <v>7135</v>
      </c>
      <c r="G3294" s="20" t="s">
        <v>7591</v>
      </c>
      <c r="H3294" s="20"/>
      <c r="I3294" s="20" t="s">
        <v>13930</v>
      </c>
      <c r="J3294" s="20" t="s">
        <v>13931</v>
      </c>
      <c r="K3294" s="20" t="s">
        <v>7128</v>
      </c>
      <c r="L3294" s="20" t="s">
        <v>2265</v>
      </c>
      <c r="M3294" s="20" t="s">
        <v>7110</v>
      </c>
      <c r="N3294" s="20" t="s">
        <v>13932</v>
      </c>
      <c r="O3294" s="20" t="s">
        <v>13933</v>
      </c>
      <c r="P3294" s="201" t="n">
        <v>41548</v>
      </c>
      <c r="Q3294" s="201" t="n">
        <v>41759</v>
      </c>
      <c r="R3294" s="20" t="n">
        <v>1</v>
      </c>
      <c r="S3294" s="20" t="s">
        <v>7130</v>
      </c>
      <c r="T3294" s="20" t="n">
        <v>255.1</v>
      </c>
      <c r="U3294" s="20"/>
      <c r="V3294" s="20"/>
      <c r="W3294" s="20" t="s">
        <v>8720</v>
      </c>
      <c r="X3294" s="35"/>
      <c r="Y3294" s="35"/>
      <c r="Z3294" s="35" t="n">
        <v>0</v>
      </c>
      <c r="AE3294" s="94" t="e">
        <f aca="false" t="array" ref="AE3294:AK3294">_xlfn.torow(_xlfn.unique(_xlfn._xlws.filter(cat_table[Subsector],$E3294=cat_table[Sector],"")))</f>
        <v>#NAME?</v>
      </c>
      <c r="AF3294" s="94" t="e">
        <v>#NAME?</v>
      </c>
      <c r="AG3294" s="94" t="e">
        <v>#NAME?</v>
      </c>
      <c r="AH3294" s="94" t="e">
        <v>#NAME?</v>
      </c>
      <c r="AI3294" s="94" t="e">
        <v>#NAME?</v>
      </c>
      <c r="AJ3294" s="94" t="e">
        <v>#NAME?</v>
      </c>
      <c r="AK3294" s="94" t="e">
        <v>#NAME?</v>
      </c>
      <c r="AO3294" s="94" t="e">
        <f aca="false" t="array" ref="AO3294:AT3294">_xlfn.torow(_xlfn.unique(_xlfn._xlws.filter(cat_table[Sub-subsector],($E3294=cat_table[Sector])*($F3294=cat_table[Subsector]),"")))</f>
        <v>#NAME?</v>
      </c>
      <c r="AP3294" s="94" t="e">
        <v>#NAME?</v>
      </c>
      <c r="AQ3294" s="94" t="e">
        <v>#NAME?</v>
      </c>
      <c r="AR3294" s="94" t="e">
        <v>#NAME?</v>
      </c>
      <c r="AS3294" s="94" t="e">
        <v>#NAME?</v>
      </c>
      <c r="AT3294" s="94" t="e">
        <v>#NAME?</v>
      </c>
    </row>
    <row r="3295" customFormat="false" ht="15" hidden="false" customHeight="true" outlineLevel="0" collapsed="false">
      <c r="A3295" s="20" t="s">
        <v>13934</v>
      </c>
      <c r="B3295" s="20" t="str">
        <f aca="false">INDEX(Table2[], MATCH(L3295, Location_ID!$D$2:$D$648, 0), 1)</f>
        <v>54c59d2f-381a-4d32-9a5e-e106311344df</v>
      </c>
      <c r="C3295" s="20" t="s">
        <v>1452</v>
      </c>
      <c r="D3295" s="230" t="s">
        <v>354</v>
      </c>
      <c r="E3295" s="20" t="s">
        <v>7134</v>
      </c>
      <c r="F3295" s="20" t="s">
        <v>7135</v>
      </c>
      <c r="G3295" s="20" t="s">
        <v>7591</v>
      </c>
      <c r="H3295" s="20"/>
      <c r="I3295" s="20" t="s">
        <v>13930</v>
      </c>
      <c r="J3295" s="20" t="s">
        <v>13931</v>
      </c>
      <c r="K3295" s="20" t="s">
        <v>7128</v>
      </c>
      <c r="L3295" s="20" t="s">
        <v>2265</v>
      </c>
      <c r="M3295" s="20" t="s">
        <v>7110</v>
      </c>
      <c r="N3295" s="20" t="s">
        <v>13932</v>
      </c>
      <c r="O3295" s="20" t="s">
        <v>13933</v>
      </c>
      <c r="P3295" s="201" t="n">
        <v>41548</v>
      </c>
      <c r="Q3295" s="201" t="n">
        <v>41759</v>
      </c>
      <c r="R3295" s="20" t="n">
        <v>1</v>
      </c>
      <c r="S3295" s="20" t="s">
        <v>7130</v>
      </c>
      <c r="T3295" s="20" t="n">
        <v>94.3</v>
      </c>
      <c r="U3295" s="20"/>
      <c r="V3295" s="20"/>
      <c r="W3295" s="20" t="s">
        <v>8720</v>
      </c>
      <c r="X3295" s="35"/>
      <c r="Y3295" s="35"/>
      <c r="Z3295" s="35" t="n">
        <v>0</v>
      </c>
      <c r="AE3295" s="94" t="e">
        <f aca="false" t="array" ref="AE3295:AK3295">_xlfn.torow(_xlfn.unique(_xlfn._xlws.filter(cat_table[Subsector],$E3295=cat_table[Sector],"")))</f>
        <v>#NAME?</v>
      </c>
      <c r="AF3295" s="94" t="e">
        <v>#NAME?</v>
      </c>
      <c r="AG3295" s="94" t="e">
        <v>#NAME?</v>
      </c>
      <c r="AH3295" s="94" t="e">
        <v>#NAME?</v>
      </c>
      <c r="AI3295" s="94" t="e">
        <v>#NAME?</v>
      </c>
      <c r="AJ3295" s="94" t="e">
        <v>#NAME?</v>
      </c>
      <c r="AK3295" s="94" t="e">
        <v>#NAME?</v>
      </c>
      <c r="AO3295" s="94" t="e">
        <f aca="false" t="array" ref="AO3295:AT3295">_xlfn.torow(_xlfn.unique(_xlfn._xlws.filter(cat_table[Sub-subsector],($E3295=cat_table[Sector])*($F3295=cat_table[Subsector]),"")))</f>
        <v>#NAME?</v>
      </c>
      <c r="AP3295" s="94" t="e">
        <v>#NAME?</v>
      </c>
      <c r="AQ3295" s="94" t="e">
        <v>#NAME?</v>
      </c>
      <c r="AR3295" s="94" t="e">
        <v>#NAME?</v>
      </c>
      <c r="AS3295" s="94" t="e">
        <v>#NAME?</v>
      </c>
      <c r="AT3295" s="94" t="e">
        <v>#NAME?</v>
      </c>
    </row>
    <row r="3296" customFormat="false" ht="15" hidden="false" customHeight="true" outlineLevel="0" collapsed="false">
      <c r="A3296" s="20" t="s">
        <v>13935</v>
      </c>
      <c r="B3296" s="20" t="str">
        <f aca="false">INDEX(Table2[], MATCH(L3296, Location_ID!$D$2:$D$648, 0), 1)</f>
        <v>54c59d2f-381a-4d32-9a5e-e106311344df</v>
      </c>
      <c r="C3296" s="20" t="s">
        <v>1452</v>
      </c>
      <c r="D3296" s="230" t="s">
        <v>354</v>
      </c>
      <c r="E3296" s="20" t="s">
        <v>7134</v>
      </c>
      <c r="F3296" s="20" t="s">
        <v>7135</v>
      </c>
      <c r="G3296" s="20" t="s">
        <v>7591</v>
      </c>
      <c r="H3296" s="20"/>
      <c r="I3296" s="20" t="s">
        <v>13930</v>
      </c>
      <c r="J3296" s="20" t="s">
        <v>13931</v>
      </c>
      <c r="K3296" s="20" t="s">
        <v>7128</v>
      </c>
      <c r="L3296" s="20" t="s">
        <v>2265</v>
      </c>
      <c r="M3296" s="20" t="s">
        <v>7110</v>
      </c>
      <c r="N3296" s="20" t="s">
        <v>13932</v>
      </c>
      <c r="O3296" s="20" t="s">
        <v>13933</v>
      </c>
      <c r="P3296" s="201" t="n">
        <v>41548</v>
      </c>
      <c r="Q3296" s="201" t="n">
        <v>41759</v>
      </c>
      <c r="R3296" s="20" t="n">
        <v>1</v>
      </c>
      <c r="S3296" s="20" t="s">
        <v>7130</v>
      </c>
      <c r="T3296" s="20" t="n">
        <v>74.5</v>
      </c>
      <c r="U3296" s="20"/>
      <c r="V3296" s="20"/>
      <c r="W3296" s="20" t="s">
        <v>8720</v>
      </c>
      <c r="X3296" s="35"/>
      <c r="Y3296" s="35"/>
      <c r="Z3296" s="35" t="n">
        <v>0</v>
      </c>
      <c r="AE3296" s="94" t="e">
        <f aca="false" t="array" ref="AE3296:AK3296">_xlfn.torow(_xlfn.unique(_xlfn._xlws.filter(cat_table[Subsector],$E3296=cat_table[Sector],"")))</f>
        <v>#NAME?</v>
      </c>
      <c r="AF3296" s="94" t="e">
        <v>#NAME?</v>
      </c>
      <c r="AG3296" s="94" t="e">
        <v>#NAME?</v>
      </c>
      <c r="AH3296" s="94" t="e">
        <v>#NAME?</v>
      </c>
      <c r="AI3296" s="94" t="e">
        <v>#NAME?</v>
      </c>
      <c r="AJ3296" s="94" t="e">
        <v>#NAME?</v>
      </c>
      <c r="AK3296" s="94" t="e">
        <v>#NAME?</v>
      </c>
      <c r="AO3296" s="94" t="e">
        <f aca="false" t="array" ref="AO3296:AT3296">_xlfn.torow(_xlfn.unique(_xlfn._xlws.filter(cat_table[Sub-subsector],($E3296=cat_table[Sector])*($F3296=cat_table[Subsector]),"")))</f>
        <v>#NAME?</v>
      </c>
      <c r="AP3296" s="94" t="e">
        <v>#NAME?</v>
      </c>
      <c r="AQ3296" s="94" t="e">
        <v>#NAME?</v>
      </c>
      <c r="AR3296" s="94" t="e">
        <v>#NAME?</v>
      </c>
      <c r="AS3296" s="94" t="e">
        <v>#NAME?</v>
      </c>
      <c r="AT3296" s="94" t="e">
        <v>#NAME?</v>
      </c>
    </row>
    <row r="3297" customFormat="false" ht="15" hidden="false" customHeight="true" outlineLevel="0" collapsed="false">
      <c r="A3297" s="20" t="s">
        <v>13936</v>
      </c>
      <c r="B3297" s="20" t="str">
        <f aca="false">INDEX(Table2[], MATCH(L3297, Location_ID!$D$2:$D$648, 0), 1)</f>
        <v>54c59d2f-381a-4d32-9a5e-e106311344df</v>
      </c>
      <c r="C3297" s="20" t="s">
        <v>1452</v>
      </c>
      <c r="D3297" s="230" t="s">
        <v>354</v>
      </c>
      <c r="E3297" s="20" t="s">
        <v>7134</v>
      </c>
      <c r="F3297" s="20" t="s">
        <v>7135</v>
      </c>
      <c r="G3297" s="20" t="s">
        <v>7591</v>
      </c>
      <c r="H3297" s="20"/>
      <c r="I3297" s="20" t="s">
        <v>13930</v>
      </c>
      <c r="J3297" s="20" t="s">
        <v>13931</v>
      </c>
      <c r="K3297" s="20" t="s">
        <v>7128</v>
      </c>
      <c r="L3297" s="20" t="s">
        <v>2265</v>
      </c>
      <c r="M3297" s="20" t="s">
        <v>7110</v>
      </c>
      <c r="N3297" s="20" t="s">
        <v>13932</v>
      </c>
      <c r="O3297" s="20" t="s">
        <v>13933</v>
      </c>
      <c r="P3297" s="201" t="n">
        <v>41548</v>
      </c>
      <c r="Q3297" s="201" t="n">
        <v>41759</v>
      </c>
      <c r="R3297" s="20" t="n">
        <v>1</v>
      </c>
      <c r="S3297" s="20" t="s">
        <v>7130</v>
      </c>
      <c r="T3297" s="20" t="n">
        <v>64.8</v>
      </c>
      <c r="U3297" s="20"/>
      <c r="V3297" s="20"/>
      <c r="W3297" s="20" t="s">
        <v>8720</v>
      </c>
      <c r="X3297" s="35"/>
      <c r="Y3297" s="35"/>
      <c r="Z3297" s="35" t="n">
        <v>0</v>
      </c>
      <c r="AE3297" s="94" t="e">
        <f aca="false" t="array" ref="AE3297:AK3297">_xlfn.torow(_xlfn.unique(_xlfn._xlws.filter(cat_table[Subsector],$E3297=cat_table[Sector],"")))</f>
        <v>#NAME?</v>
      </c>
      <c r="AF3297" s="94" t="e">
        <v>#NAME?</v>
      </c>
      <c r="AG3297" s="94" t="e">
        <v>#NAME?</v>
      </c>
      <c r="AH3297" s="94" t="e">
        <v>#NAME?</v>
      </c>
      <c r="AI3297" s="94" t="e">
        <v>#NAME?</v>
      </c>
      <c r="AJ3297" s="94" t="e">
        <v>#NAME?</v>
      </c>
      <c r="AK3297" s="94" t="e">
        <v>#NAME?</v>
      </c>
      <c r="AO3297" s="94" t="e">
        <f aca="false" t="array" ref="AO3297:AT3297">_xlfn.torow(_xlfn.unique(_xlfn._xlws.filter(cat_table[Sub-subsector],($E3297=cat_table[Sector])*($F3297=cat_table[Subsector]),"")))</f>
        <v>#NAME?</v>
      </c>
      <c r="AP3297" s="94" t="e">
        <v>#NAME?</v>
      </c>
      <c r="AQ3297" s="94" t="e">
        <v>#NAME?</v>
      </c>
      <c r="AR3297" s="94" t="e">
        <v>#NAME?</v>
      </c>
      <c r="AS3297" s="94" t="e">
        <v>#NAME?</v>
      </c>
      <c r="AT3297" s="94" t="e">
        <v>#NAME?</v>
      </c>
    </row>
    <row r="3298" customFormat="false" ht="15" hidden="false" customHeight="true" outlineLevel="0" collapsed="false">
      <c r="A3298" s="20" t="s">
        <v>13937</v>
      </c>
      <c r="B3298" s="20" t="str">
        <f aca="false">INDEX(Table2[], MATCH(L3298, Location_ID!$D$2:$D$648, 0), 1)</f>
        <v>54c59d2f-381a-4d32-9a5e-e106311344df</v>
      </c>
      <c r="C3298" s="20" t="s">
        <v>1452</v>
      </c>
      <c r="D3298" s="230" t="s">
        <v>354</v>
      </c>
      <c r="E3298" s="20" t="s">
        <v>7134</v>
      </c>
      <c r="F3298" s="20" t="s">
        <v>7135</v>
      </c>
      <c r="G3298" s="20" t="s">
        <v>7591</v>
      </c>
      <c r="H3298" s="20"/>
      <c r="I3298" s="20" t="s">
        <v>13930</v>
      </c>
      <c r="J3298" s="20" t="s">
        <v>13931</v>
      </c>
      <c r="K3298" s="20" t="s">
        <v>7128</v>
      </c>
      <c r="L3298" s="20" t="s">
        <v>2265</v>
      </c>
      <c r="M3298" s="20" t="s">
        <v>7110</v>
      </c>
      <c r="N3298" s="20" t="s">
        <v>13932</v>
      </c>
      <c r="O3298" s="20" t="s">
        <v>13933</v>
      </c>
      <c r="P3298" s="201" t="n">
        <v>41548</v>
      </c>
      <c r="Q3298" s="201" t="n">
        <v>41759</v>
      </c>
      <c r="R3298" s="20" t="n">
        <v>1</v>
      </c>
      <c r="S3298" s="20" t="s">
        <v>7130</v>
      </c>
      <c r="T3298" s="20" t="n">
        <v>62.4</v>
      </c>
      <c r="U3298" s="20"/>
      <c r="V3298" s="20"/>
      <c r="W3298" s="20" t="s">
        <v>8720</v>
      </c>
      <c r="X3298" s="35"/>
      <c r="Y3298" s="35"/>
      <c r="Z3298" s="35" t="n">
        <v>0</v>
      </c>
      <c r="AE3298" s="94" t="e">
        <f aca="false" t="array" ref="AE3298:AK3298">_xlfn.torow(_xlfn.unique(_xlfn._xlws.filter(cat_table[Subsector],$E3298=cat_table[Sector],"")))</f>
        <v>#NAME?</v>
      </c>
      <c r="AF3298" s="94" t="e">
        <v>#NAME?</v>
      </c>
      <c r="AG3298" s="94" t="e">
        <v>#NAME?</v>
      </c>
      <c r="AH3298" s="94" t="e">
        <v>#NAME?</v>
      </c>
      <c r="AI3298" s="94" t="e">
        <v>#NAME?</v>
      </c>
      <c r="AJ3298" s="94" t="e">
        <v>#NAME?</v>
      </c>
      <c r="AK3298" s="94" t="e">
        <v>#NAME?</v>
      </c>
      <c r="AO3298" s="94" t="e">
        <f aca="false" t="array" ref="AO3298:AT3298">_xlfn.torow(_xlfn.unique(_xlfn._xlws.filter(cat_table[Sub-subsector],($E3298=cat_table[Sector])*($F3298=cat_table[Subsector]),"")))</f>
        <v>#NAME?</v>
      </c>
      <c r="AP3298" s="94" t="e">
        <v>#NAME?</v>
      </c>
      <c r="AQ3298" s="94" t="e">
        <v>#NAME?</v>
      </c>
      <c r="AR3298" s="94" t="e">
        <v>#NAME?</v>
      </c>
      <c r="AS3298" s="94" t="e">
        <v>#NAME?</v>
      </c>
      <c r="AT3298" s="94" t="e">
        <v>#NAME?</v>
      </c>
    </row>
    <row r="3299" customFormat="false" ht="15" hidden="false" customHeight="true" outlineLevel="0" collapsed="false">
      <c r="A3299" s="20" t="s">
        <v>13938</v>
      </c>
      <c r="B3299" s="20" t="str">
        <f aca="false">INDEX(Table2[], MATCH(L3299, Location_ID!$D$2:$D$648, 0), 1)</f>
        <v>54c59d2f-381a-4d32-9a5e-e106311344df</v>
      </c>
      <c r="C3299" s="20" t="s">
        <v>1452</v>
      </c>
      <c r="D3299" s="230" t="s">
        <v>354</v>
      </c>
      <c r="E3299" s="20" t="s">
        <v>7134</v>
      </c>
      <c r="F3299" s="20" t="s">
        <v>7135</v>
      </c>
      <c r="G3299" s="20" t="s">
        <v>7591</v>
      </c>
      <c r="H3299" s="20"/>
      <c r="I3299" s="20" t="s">
        <v>13930</v>
      </c>
      <c r="J3299" s="20" t="s">
        <v>13931</v>
      </c>
      <c r="K3299" s="20" t="s">
        <v>7128</v>
      </c>
      <c r="L3299" s="20" t="s">
        <v>2265</v>
      </c>
      <c r="M3299" s="20" t="s">
        <v>7110</v>
      </c>
      <c r="N3299" s="20" t="s">
        <v>13932</v>
      </c>
      <c r="O3299" s="20" t="s">
        <v>13933</v>
      </c>
      <c r="P3299" s="201" t="n">
        <v>41548</v>
      </c>
      <c r="Q3299" s="201" t="n">
        <v>41759</v>
      </c>
      <c r="R3299" s="20" t="n">
        <v>1</v>
      </c>
      <c r="S3299" s="20" t="s">
        <v>7130</v>
      </c>
      <c r="T3299" s="20" t="n">
        <v>43.9</v>
      </c>
      <c r="U3299" s="20"/>
      <c r="V3299" s="20"/>
      <c r="W3299" s="20" t="s">
        <v>8720</v>
      </c>
      <c r="X3299" s="35"/>
      <c r="Y3299" s="35"/>
      <c r="Z3299" s="35" t="n">
        <v>0</v>
      </c>
      <c r="AE3299" s="94" t="e">
        <f aca="false" t="array" ref="AE3299:AK3299">_xlfn.torow(_xlfn.unique(_xlfn._xlws.filter(cat_table[Subsector],$E3299=cat_table[Sector],"")))</f>
        <v>#NAME?</v>
      </c>
      <c r="AF3299" s="94" t="e">
        <v>#NAME?</v>
      </c>
      <c r="AG3299" s="94" t="e">
        <v>#NAME?</v>
      </c>
      <c r="AH3299" s="94" t="e">
        <v>#NAME?</v>
      </c>
      <c r="AI3299" s="94" t="e">
        <v>#NAME?</v>
      </c>
      <c r="AJ3299" s="94" t="e">
        <v>#NAME?</v>
      </c>
      <c r="AK3299" s="94" t="e">
        <v>#NAME?</v>
      </c>
      <c r="AO3299" s="94" t="e">
        <f aca="false" t="array" ref="AO3299:AT3299">_xlfn.torow(_xlfn.unique(_xlfn._xlws.filter(cat_table[Sub-subsector],($E3299=cat_table[Sector])*($F3299=cat_table[Subsector]),"")))</f>
        <v>#NAME?</v>
      </c>
      <c r="AP3299" s="94" t="e">
        <v>#NAME?</v>
      </c>
      <c r="AQ3299" s="94" t="e">
        <v>#NAME?</v>
      </c>
      <c r="AR3299" s="94" t="e">
        <v>#NAME?</v>
      </c>
      <c r="AS3299" s="94" t="e">
        <v>#NAME?</v>
      </c>
      <c r="AT3299" s="94" t="e">
        <v>#NAME?</v>
      </c>
    </row>
    <row r="3300" customFormat="false" ht="15" hidden="false" customHeight="true" outlineLevel="0" collapsed="false">
      <c r="A3300" s="20" t="s">
        <v>13939</v>
      </c>
      <c r="B3300" s="20" t="str">
        <f aca="false">INDEX(Table2[], MATCH(L3300, Location_ID!$D$2:$D$648, 0), 1)</f>
        <v>54c59d2f-381a-4d32-9a5e-e106311344df</v>
      </c>
      <c r="C3300" s="20" t="s">
        <v>1452</v>
      </c>
      <c r="D3300" s="230" t="s">
        <v>354</v>
      </c>
      <c r="E3300" s="20" t="s">
        <v>7134</v>
      </c>
      <c r="F3300" s="20" t="s">
        <v>7135</v>
      </c>
      <c r="G3300" s="20" t="s">
        <v>7591</v>
      </c>
      <c r="H3300" s="20"/>
      <c r="I3300" s="20" t="s">
        <v>13930</v>
      </c>
      <c r="J3300" s="20" t="s">
        <v>13931</v>
      </c>
      <c r="K3300" s="20" t="s">
        <v>7128</v>
      </c>
      <c r="L3300" s="20" t="s">
        <v>2265</v>
      </c>
      <c r="M3300" s="20" t="s">
        <v>7110</v>
      </c>
      <c r="N3300" s="20" t="s">
        <v>13932</v>
      </c>
      <c r="O3300" s="20" t="s">
        <v>13933</v>
      </c>
      <c r="P3300" s="201" t="n">
        <v>41548</v>
      </c>
      <c r="Q3300" s="201" t="n">
        <v>41759</v>
      </c>
      <c r="R3300" s="20" t="n">
        <v>1</v>
      </c>
      <c r="S3300" s="20" t="s">
        <v>7130</v>
      </c>
      <c r="T3300" s="20" t="n">
        <v>43.8</v>
      </c>
      <c r="U3300" s="20"/>
      <c r="V3300" s="20"/>
      <c r="W3300" s="20" t="s">
        <v>8720</v>
      </c>
      <c r="X3300" s="35"/>
      <c r="Y3300" s="35"/>
      <c r="Z3300" s="35" t="n">
        <v>0</v>
      </c>
      <c r="AE3300" s="94" t="e">
        <f aca="false" t="array" ref="AE3300:AK3300">_xlfn.torow(_xlfn.unique(_xlfn._xlws.filter(cat_table[Subsector],$E3300=cat_table[Sector],"")))</f>
        <v>#NAME?</v>
      </c>
      <c r="AF3300" s="94" t="e">
        <v>#NAME?</v>
      </c>
      <c r="AG3300" s="94" t="e">
        <v>#NAME?</v>
      </c>
      <c r="AH3300" s="94" t="e">
        <v>#NAME?</v>
      </c>
      <c r="AI3300" s="94" t="e">
        <v>#NAME?</v>
      </c>
      <c r="AJ3300" s="94" t="e">
        <v>#NAME?</v>
      </c>
      <c r="AK3300" s="94" t="e">
        <v>#NAME?</v>
      </c>
      <c r="AO3300" s="94" t="e">
        <f aca="false" t="array" ref="AO3300:AT3300">_xlfn.torow(_xlfn.unique(_xlfn._xlws.filter(cat_table[Sub-subsector],($E3300=cat_table[Sector])*($F3300=cat_table[Subsector]),"")))</f>
        <v>#NAME?</v>
      </c>
      <c r="AP3300" s="94" t="e">
        <v>#NAME?</v>
      </c>
      <c r="AQ3300" s="94" t="e">
        <v>#NAME?</v>
      </c>
      <c r="AR3300" s="94" t="e">
        <v>#NAME?</v>
      </c>
      <c r="AS3300" s="94" t="e">
        <v>#NAME?</v>
      </c>
      <c r="AT3300" s="94" t="e">
        <v>#NAME?</v>
      </c>
    </row>
    <row r="3301" customFormat="false" ht="15" hidden="false" customHeight="true" outlineLevel="0" collapsed="false">
      <c r="A3301" s="20" t="s">
        <v>13940</v>
      </c>
      <c r="B3301" s="20" t="str">
        <f aca="false">INDEX(Table2[], MATCH(L3301, Location_ID!$D$2:$D$648, 0), 1)</f>
        <v>54c59d2f-381a-4d32-9a5e-e106311344df</v>
      </c>
      <c r="C3301" s="20" t="s">
        <v>1452</v>
      </c>
      <c r="D3301" s="230" t="s">
        <v>354</v>
      </c>
      <c r="E3301" s="20" t="s">
        <v>7134</v>
      </c>
      <c r="F3301" s="20" t="s">
        <v>7135</v>
      </c>
      <c r="G3301" s="20" t="s">
        <v>7591</v>
      </c>
      <c r="H3301" s="20"/>
      <c r="I3301" s="20" t="s">
        <v>13930</v>
      </c>
      <c r="J3301" s="20" t="s">
        <v>13931</v>
      </c>
      <c r="K3301" s="20" t="s">
        <v>7128</v>
      </c>
      <c r="L3301" s="20" t="s">
        <v>2265</v>
      </c>
      <c r="M3301" s="20" t="s">
        <v>7110</v>
      </c>
      <c r="N3301" s="20" t="s">
        <v>13932</v>
      </c>
      <c r="O3301" s="20" t="s">
        <v>13933</v>
      </c>
      <c r="P3301" s="201" t="n">
        <v>41548</v>
      </c>
      <c r="Q3301" s="201" t="n">
        <v>41759</v>
      </c>
      <c r="R3301" s="20" t="n">
        <v>1</v>
      </c>
      <c r="S3301" s="20" t="s">
        <v>7130</v>
      </c>
      <c r="T3301" s="20" t="n">
        <v>41.6</v>
      </c>
      <c r="U3301" s="20"/>
      <c r="V3301" s="20"/>
      <c r="W3301" s="20" t="s">
        <v>8720</v>
      </c>
      <c r="X3301" s="35"/>
      <c r="Y3301" s="35"/>
      <c r="Z3301" s="35" t="n">
        <v>0</v>
      </c>
      <c r="AE3301" s="94" t="e">
        <f aca="false" t="array" ref="AE3301:AK3301">_xlfn.torow(_xlfn.unique(_xlfn._xlws.filter(cat_table[Subsector],$E3301=cat_table[Sector],"")))</f>
        <v>#NAME?</v>
      </c>
      <c r="AF3301" s="94" t="e">
        <v>#NAME?</v>
      </c>
      <c r="AG3301" s="94" t="e">
        <v>#NAME?</v>
      </c>
      <c r="AH3301" s="94" t="e">
        <v>#NAME?</v>
      </c>
      <c r="AI3301" s="94" t="e">
        <v>#NAME?</v>
      </c>
      <c r="AJ3301" s="94" t="e">
        <v>#NAME?</v>
      </c>
      <c r="AK3301" s="94" t="e">
        <v>#NAME?</v>
      </c>
      <c r="AO3301" s="94" t="e">
        <f aca="false" t="array" ref="AO3301:AT3301">_xlfn.torow(_xlfn.unique(_xlfn._xlws.filter(cat_table[Sub-subsector],($E3301=cat_table[Sector])*($F3301=cat_table[Subsector]),"")))</f>
        <v>#NAME?</v>
      </c>
      <c r="AP3301" s="94" t="e">
        <v>#NAME?</v>
      </c>
      <c r="AQ3301" s="94" t="e">
        <v>#NAME?</v>
      </c>
      <c r="AR3301" s="94" t="e">
        <v>#NAME?</v>
      </c>
      <c r="AS3301" s="94" t="e">
        <v>#NAME?</v>
      </c>
      <c r="AT3301" s="94" t="e">
        <v>#NAME?</v>
      </c>
    </row>
    <row r="3302" customFormat="false" ht="15" hidden="false" customHeight="true" outlineLevel="0" collapsed="false">
      <c r="A3302" s="20" t="s">
        <v>13941</v>
      </c>
      <c r="B3302" s="20" t="str">
        <f aca="false">INDEX(Table2[], MATCH(L3302, Location_ID!$D$2:$D$648, 0), 1)</f>
        <v>54c59d2f-381a-4d32-9a5e-e106311344df</v>
      </c>
      <c r="C3302" s="20" t="s">
        <v>1452</v>
      </c>
      <c r="D3302" s="230" t="s">
        <v>354</v>
      </c>
      <c r="E3302" s="20" t="s">
        <v>7134</v>
      </c>
      <c r="F3302" s="20" t="s">
        <v>7135</v>
      </c>
      <c r="G3302" s="20" t="s">
        <v>7591</v>
      </c>
      <c r="H3302" s="20"/>
      <c r="I3302" s="20" t="s">
        <v>13930</v>
      </c>
      <c r="J3302" s="20" t="s">
        <v>13931</v>
      </c>
      <c r="K3302" s="20" t="s">
        <v>7128</v>
      </c>
      <c r="L3302" s="20" t="s">
        <v>2265</v>
      </c>
      <c r="M3302" s="20" t="s">
        <v>7110</v>
      </c>
      <c r="N3302" s="20" t="s">
        <v>13932</v>
      </c>
      <c r="O3302" s="20" t="s">
        <v>13933</v>
      </c>
      <c r="P3302" s="201" t="n">
        <v>41548</v>
      </c>
      <c r="Q3302" s="201" t="n">
        <v>41759</v>
      </c>
      <c r="R3302" s="20" t="n">
        <v>1</v>
      </c>
      <c r="S3302" s="20" t="s">
        <v>7130</v>
      </c>
      <c r="T3302" s="20" t="n">
        <v>29.6</v>
      </c>
      <c r="U3302" s="20"/>
      <c r="V3302" s="20"/>
      <c r="W3302" s="20" t="s">
        <v>8720</v>
      </c>
      <c r="X3302" s="35"/>
      <c r="Y3302" s="35"/>
      <c r="Z3302" s="35" t="n">
        <v>0</v>
      </c>
      <c r="AE3302" s="94" t="e">
        <f aca="false" t="array" ref="AE3302:AK3302">_xlfn.torow(_xlfn.unique(_xlfn._xlws.filter(cat_table[Subsector],$E3302=cat_table[Sector],"")))</f>
        <v>#NAME?</v>
      </c>
      <c r="AF3302" s="94" t="e">
        <v>#NAME?</v>
      </c>
      <c r="AG3302" s="94" t="e">
        <v>#NAME?</v>
      </c>
      <c r="AH3302" s="94" t="e">
        <v>#NAME?</v>
      </c>
      <c r="AI3302" s="94" t="e">
        <v>#NAME?</v>
      </c>
      <c r="AJ3302" s="94" t="e">
        <v>#NAME?</v>
      </c>
      <c r="AK3302" s="94" t="e">
        <v>#NAME?</v>
      </c>
      <c r="AO3302" s="94" t="e">
        <f aca="false" t="array" ref="AO3302:AT3302">_xlfn.torow(_xlfn.unique(_xlfn._xlws.filter(cat_table[Sub-subsector],($E3302=cat_table[Sector])*($F3302=cat_table[Subsector]),"")))</f>
        <v>#NAME?</v>
      </c>
      <c r="AP3302" s="94" t="e">
        <v>#NAME?</v>
      </c>
      <c r="AQ3302" s="94" t="e">
        <v>#NAME?</v>
      </c>
      <c r="AR3302" s="94" t="e">
        <v>#NAME?</v>
      </c>
      <c r="AS3302" s="94" t="e">
        <v>#NAME?</v>
      </c>
      <c r="AT3302" s="94" t="e">
        <v>#NAME?</v>
      </c>
    </row>
    <row r="3303" customFormat="false" ht="15" hidden="false" customHeight="true" outlineLevel="0" collapsed="false">
      <c r="A3303" s="20" t="s">
        <v>13942</v>
      </c>
      <c r="B3303" s="20" t="str">
        <f aca="false">INDEX(Table2[], MATCH(L3303, Location_ID!$D$2:$D$648, 0), 1)</f>
        <v>54c59d2f-381a-4d32-9a5e-e106311344df</v>
      </c>
      <c r="C3303" s="20" t="s">
        <v>1452</v>
      </c>
      <c r="D3303" s="230" t="s">
        <v>354</v>
      </c>
      <c r="E3303" s="20" t="s">
        <v>7134</v>
      </c>
      <c r="F3303" s="20" t="s">
        <v>7135</v>
      </c>
      <c r="G3303" s="20" t="s">
        <v>7591</v>
      </c>
      <c r="H3303" s="20"/>
      <c r="I3303" s="20" t="s">
        <v>13930</v>
      </c>
      <c r="J3303" s="20" t="s">
        <v>13931</v>
      </c>
      <c r="K3303" s="20" t="s">
        <v>7128</v>
      </c>
      <c r="L3303" s="20" t="s">
        <v>2265</v>
      </c>
      <c r="M3303" s="20" t="s">
        <v>7110</v>
      </c>
      <c r="N3303" s="20" t="s">
        <v>13932</v>
      </c>
      <c r="O3303" s="20" t="s">
        <v>13933</v>
      </c>
      <c r="P3303" s="201" t="n">
        <v>41548</v>
      </c>
      <c r="Q3303" s="201" t="n">
        <v>41759</v>
      </c>
      <c r="R3303" s="20" t="n">
        <v>1</v>
      </c>
      <c r="S3303" s="20" t="s">
        <v>7130</v>
      </c>
      <c r="T3303" s="20" t="n">
        <v>28.8</v>
      </c>
      <c r="U3303" s="20"/>
      <c r="V3303" s="20"/>
      <c r="W3303" s="20" t="s">
        <v>8720</v>
      </c>
      <c r="X3303" s="35"/>
      <c r="Y3303" s="35"/>
      <c r="Z3303" s="35" t="n">
        <v>0</v>
      </c>
      <c r="AE3303" s="94" t="e">
        <f aca="false" t="array" ref="AE3303:AK3303">_xlfn.torow(_xlfn.unique(_xlfn._xlws.filter(cat_table[Subsector],$E3303=cat_table[Sector],"")))</f>
        <v>#NAME?</v>
      </c>
      <c r="AF3303" s="94" t="e">
        <v>#NAME?</v>
      </c>
      <c r="AG3303" s="94" t="e">
        <v>#NAME?</v>
      </c>
      <c r="AH3303" s="94" t="e">
        <v>#NAME?</v>
      </c>
      <c r="AI3303" s="94" t="e">
        <v>#NAME?</v>
      </c>
      <c r="AJ3303" s="94" t="e">
        <v>#NAME?</v>
      </c>
      <c r="AK3303" s="94" t="e">
        <v>#NAME?</v>
      </c>
      <c r="AO3303" s="94" t="e">
        <f aca="false" t="array" ref="AO3303:AT3303">_xlfn.torow(_xlfn.unique(_xlfn._xlws.filter(cat_table[Sub-subsector],($E3303=cat_table[Sector])*($F3303=cat_table[Subsector]),"")))</f>
        <v>#NAME?</v>
      </c>
      <c r="AP3303" s="94" t="e">
        <v>#NAME?</v>
      </c>
      <c r="AQ3303" s="94" t="e">
        <v>#NAME?</v>
      </c>
      <c r="AR3303" s="94" t="e">
        <v>#NAME?</v>
      </c>
      <c r="AS3303" s="94" t="e">
        <v>#NAME?</v>
      </c>
      <c r="AT3303" s="94" t="e">
        <v>#NAME?</v>
      </c>
    </row>
    <row r="3304" customFormat="false" ht="15" hidden="false" customHeight="true" outlineLevel="0" collapsed="false">
      <c r="A3304" s="20" t="s">
        <v>13943</v>
      </c>
      <c r="B3304" s="20" t="str">
        <f aca="false">INDEX(Table2[], MATCH(L3304, Location_ID!$D$2:$D$648, 0), 1)</f>
        <v>54c59d2f-381a-4d32-9a5e-e106311344df</v>
      </c>
      <c r="C3304" s="20" t="s">
        <v>1452</v>
      </c>
      <c r="D3304" s="230" t="s">
        <v>354</v>
      </c>
      <c r="E3304" s="20" t="s">
        <v>7134</v>
      </c>
      <c r="F3304" s="20" t="s">
        <v>7135</v>
      </c>
      <c r="G3304" s="20" t="s">
        <v>7591</v>
      </c>
      <c r="H3304" s="20"/>
      <c r="I3304" s="20" t="s">
        <v>13930</v>
      </c>
      <c r="J3304" s="20" t="s">
        <v>13931</v>
      </c>
      <c r="K3304" s="20" t="s">
        <v>7128</v>
      </c>
      <c r="L3304" s="20" t="s">
        <v>2265</v>
      </c>
      <c r="M3304" s="20" t="s">
        <v>7110</v>
      </c>
      <c r="N3304" s="20" t="s">
        <v>13932</v>
      </c>
      <c r="O3304" s="20" t="s">
        <v>13933</v>
      </c>
      <c r="P3304" s="201" t="n">
        <v>41548</v>
      </c>
      <c r="Q3304" s="201" t="n">
        <v>41759</v>
      </c>
      <c r="R3304" s="20" t="n">
        <v>1</v>
      </c>
      <c r="S3304" s="20" t="s">
        <v>7130</v>
      </c>
      <c r="T3304" s="20" t="n">
        <v>21.9</v>
      </c>
      <c r="U3304" s="20"/>
      <c r="V3304" s="20"/>
      <c r="W3304" s="20" t="s">
        <v>8720</v>
      </c>
      <c r="X3304" s="35"/>
      <c r="Y3304" s="35"/>
      <c r="Z3304" s="35" t="n">
        <v>0</v>
      </c>
      <c r="AE3304" s="94" t="e">
        <f aca="false" t="array" ref="AE3304:AK3304">_xlfn.torow(_xlfn.unique(_xlfn._xlws.filter(cat_table[Subsector],$E3304=cat_table[Sector],"")))</f>
        <v>#NAME?</v>
      </c>
      <c r="AF3304" s="94" t="e">
        <v>#NAME?</v>
      </c>
      <c r="AG3304" s="94" t="e">
        <v>#NAME?</v>
      </c>
      <c r="AH3304" s="94" t="e">
        <v>#NAME?</v>
      </c>
      <c r="AI3304" s="94" t="e">
        <v>#NAME?</v>
      </c>
      <c r="AJ3304" s="94" t="e">
        <v>#NAME?</v>
      </c>
      <c r="AK3304" s="94" t="e">
        <v>#NAME?</v>
      </c>
      <c r="AO3304" s="94" t="e">
        <f aca="false" t="array" ref="AO3304:AT3304">_xlfn.torow(_xlfn.unique(_xlfn._xlws.filter(cat_table[Sub-subsector],($E3304=cat_table[Sector])*($F3304=cat_table[Subsector]),"")))</f>
        <v>#NAME?</v>
      </c>
      <c r="AP3304" s="94" t="e">
        <v>#NAME?</v>
      </c>
      <c r="AQ3304" s="94" t="e">
        <v>#NAME?</v>
      </c>
      <c r="AR3304" s="94" t="e">
        <v>#NAME?</v>
      </c>
      <c r="AS3304" s="94" t="e">
        <v>#NAME?</v>
      </c>
      <c r="AT3304" s="94" t="e">
        <v>#NAME?</v>
      </c>
    </row>
    <row r="3305" customFormat="false" ht="15" hidden="false" customHeight="true" outlineLevel="0" collapsed="false">
      <c r="A3305" s="20" t="s">
        <v>13944</v>
      </c>
      <c r="B3305" s="20" t="str">
        <f aca="false">INDEX(Table2[], MATCH(L3305, Location_ID!$D$2:$D$648, 0), 1)</f>
        <v>54c59d2f-381a-4d32-9a5e-e106311344df</v>
      </c>
      <c r="C3305" s="20" t="s">
        <v>1452</v>
      </c>
      <c r="D3305" s="230" t="s">
        <v>354</v>
      </c>
      <c r="E3305" s="20" t="s">
        <v>7134</v>
      </c>
      <c r="F3305" s="20" t="s">
        <v>7135</v>
      </c>
      <c r="G3305" s="20" t="s">
        <v>7591</v>
      </c>
      <c r="H3305" s="20"/>
      <c r="I3305" s="20" t="s">
        <v>13930</v>
      </c>
      <c r="J3305" s="20" t="s">
        <v>13931</v>
      </c>
      <c r="K3305" s="20" t="s">
        <v>7128</v>
      </c>
      <c r="L3305" s="20" t="s">
        <v>2265</v>
      </c>
      <c r="M3305" s="20" t="s">
        <v>7110</v>
      </c>
      <c r="N3305" s="20" t="s">
        <v>13932</v>
      </c>
      <c r="O3305" s="20" t="s">
        <v>13933</v>
      </c>
      <c r="P3305" s="201" t="n">
        <v>41548</v>
      </c>
      <c r="Q3305" s="201" t="n">
        <v>41759</v>
      </c>
      <c r="R3305" s="20" t="n">
        <v>1</v>
      </c>
      <c r="S3305" s="20" t="s">
        <v>7130</v>
      </c>
      <c r="T3305" s="20" t="n">
        <v>19.8</v>
      </c>
      <c r="U3305" s="20"/>
      <c r="V3305" s="20"/>
      <c r="W3305" s="20" t="s">
        <v>8720</v>
      </c>
      <c r="X3305" s="35"/>
      <c r="Y3305" s="35"/>
      <c r="Z3305" s="35" t="n">
        <v>0</v>
      </c>
      <c r="AE3305" s="94" t="e">
        <f aca="false" t="array" ref="AE3305:AK3305">_xlfn.torow(_xlfn.unique(_xlfn._xlws.filter(cat_table[Subsector],$E3305=cat_table[Sector],"")))</f>
        <v>#NAME?</v>
      </c>
      <c r="AF3305" s="94" t="e">
        <v>#NAME?</v>
      </c>
      <c r="AG3305" s="94" t="e">
        <v>#NAME?</v>
      </c>
      <c r="AH3305" s="94" t="e">
        <v>#NAME?</v>
      </c>
      <c r="AI3305" s="94" t="e">
        <v>#NAME?</v>
      </c>
      <c r="AJ3305" s="94" t="e">
        <v>#NAME?</v>
      </c>
      <c r="AK3305" s="94" t="e">
        <v>#NAME?</v>
      </c>
      <c r="AO3305" s="94" t="e">
        <f aca="false" t="array" ref="AO3305:AT3305">_xlfn.torow(_xlfn.unique(_xlfn._xlws.filter(cat_table[Sub-subsector],($E3305=cat_table[Sector])*($F3305=cat_table[Subsector]),"")))</f>
        <v>#NAME?</v>
      </c>
      <c r="AP3305" s="94" t="e">
        <v>#NAME?</v>
      </c>
      <c r="AQ3305" s="94" t="e">
        <v>#NAME?</v>
      </c>
      <c r="AR3305" s="94" t="e">
        <v>#NAME?</v>
      </c>
      <c r="AS3305" s="94" t="e">
        <v>#NAME?</v>
      </c>
      <c r="AT3305" s="94" t="e">
        <v>#NAME?</v>
      </c>
    </row>
    <row r="3306" customFormat="false" ht="15" hidden="false" customHeight="true" outlineLevel="0" collapsed="false">
      <c r="A3306" s="20" t="s">
        <v>13945</v>
      </c>
      <c r="B3306" s="20" t="str">
        <f aca="false">INDEX(Table2[], MATCH(L3306, Location_ID!$D$2:$D$648, 0), 1)</f>
        <v>54c59d2f-381a-4d32-9a5e-e106311344df</v>
      </c>
      <c r="C3306" s="20" t="s">
        <v>1452</v>
      </c>
      <c r="D3306" s="230" t="s">
        <v>354</v>
      </c>
      <c r="E3306" s="20" t="s">
        <v>7134</v>
      </c>
      <c r="F3306" s="20" t="s">
        <v>7135</v>
      </c>
      <c r="G3306" s="20" t="s">
        <v>7591</v>
      </c>
      <c r="H3306" s="20"/>
      <c r="I3306" s="20" t="s">
        <v>13930</v>
      </c>
      <c r="J3306" s="20" t="s">
        <v>13931</v>
      </c>
      <c r="K3306" s="20" t="s">
        <v>7128</v>
      </c>
      <c r="L3306" s="20" t="s">
        <v>2265</v>
      </c>
      <c r="M3306" s="20" t="s">
        <v>7110</v>
      </c>
      <c r="N3306" s="20" t="s">
        <v>13932</v>
      </c>
      <c r="O3306" s="20" t="s">
        <v>13933</v>
      </c>
      <c r="P3306" s="201" t="n">
        <v>41548</v>
      </c>
      <c r="Q3306" s="201" t="n">
        <v>41759</v>
      </c>
      <c r="R3306" s="20" t="n">
        <v>1</v>
      </c>
      <c r="S3306" s="20" t="s">
        <v>7130</v>
      </c>
      <c r="T3306" s="20" t="n">
        <v>17.9</v>
      </c>
      <c r="U3306" s="20"/>
      <c r="V3306" s="20"/>
      <c r="W3306" s="20" t="s">
        <v>8720</v>
      </c>
      <c r="X3306" s="35"/>
      <c r="Y3306" s="35"/>
      <c r="Z3306" s="35" t="n">
        <v>0</v>
      </c>
      <c r="AE3306" s="94" t="e">
        <f aca="false" t="array" ref="AE3306:AK3306">_xlfn.torow(_xlfn.unique(_xlfn._xlws.filter(cat_table[Subsector],$E3306=cat_table[Sector],"")))</f>
        <v>#NAME?</v>
      </c>
      <c r="AF3306" s="94" t="e">
        <v>#NAME?</v>
      </c>
      <c r="AG3306" s="94" t="e">
        <v>#NAME?</v>
      </c>
      <c r="AH3306" s="94" t="e">
        <v>#NAME?</v>
      </c>
      <c r="AI3306" s="94" t="e">
        <v>#NAME?</v>
      </c>
      <c r="AJ3306" s="94" t="e">
        <v>#NAME?</v>
      </c>
      <c r="AK3306" s="94" t="e">
        <v>#NAME?</v>
      </c>
      <c r="AO3306" s="94" t="e">
        <f aca="false" t="array" ref="AO3306:AT3306">_xlfn.torow(_xlfn.unique(_xlfn._xlws.filter(cat_table[Sub-subsector],($E3306=cat_table[Sector])*($F3306=cat_table[Subsector]),"")))</f>
        <v>#NAME?</v>
      </c>
      <c r="AP3306" s="94" t="e">
        <v>#NAME?</v>
      </c>
      <c r="AQ3306" s="94" t="e">
        <v>#NAME?</v>
      </c>
      <c r="AR3306" s="94" t="e">
        <v>#NAME?</v>
      </c>
      <c r="AS3306" s="94" t="e">
        <v>#NAME?</v>
      </c>
      <c r="AT3306" s="94" t="e">
        <v>#NAME?</v>
      </c>
    </row>
    <row r="3307" customFormat="false" ht="15" hidden="false" customHeight="true" outlineLevel="0" collapsed="false">
      <c r="A3307" s="20" t="s">
        <v>13946</v>
      </c>
      <c r="B3307" s="20" t="str">
        <f aca="false">INDEX(Table2[], MATCH(L3307, Location_ID!$D$2:$D$648, 0), 1)</f>
        <v>54c59d2f-381a-4d32-9a5e-e106311344df</v>
      </c>
      <c r="C3307" s="20" t="s">
        <v>1452</v>
      </c>
      <c r="D3307" s="230" t="s">
        <v>354</v>
      </c>
      <c r="E3307" s="20" t="s">
        <v>7134</v>
      </c>
      <c r="F3307" s="20" t="s">
        <v>7135</v>
      </c>
      <c r="G3307" s="20" t="s">
        <v>7591</v>
      </c>
      <c r="H3307" s="20"/>
      <c r="I3307" s="20" t="s">
        <v>13930</v>
      </c>
      <c r="J3307" s="20" t="s">
        <v>13931</v>
      </c>
      <c r="K3307" s="20" t="s">
        <v>7128</v>
      </c>
      <c r="L3307" s="20" t="s">
        <v>2265</v>
      </c>
      <c r="M3307" s="20" t="s">
        <v>7110</v>
      </c>
      <c r="N3307" s="20" t="s">
        <v>13932</v>
      </c>
      <c r="O3307" s="20" t="s">
        <v>13933</v>
      </c>
      <c r="P3307" s="201" t="n">
        <v>41548</v>
      </c>
      <c r="Q3307" s="201" t="n">
        <v>41759</v>
      </c>
      <c r="R3307" s="20" t="n">
        <v>1</v>
      </c>
      <c r="S3307" s="20" t="s">
        <v>7130</v>
      </c>
      <c r="T3307" s="20" t="n">
        <v>14.8</v>
      </c>
      <c r="U3307" s="20"/>
      <c r="V3307" s="20"/>
      <c r="W3307" s="20" t="s">
        <v>8720</v>
      </c>
      <c r="X3307" s="35"/>
      <c r="Y3307" s="35"/>
      <c r="Z3307" s="35" t="n">
        <v>0</v>
      </c>
      <c r="AE3307" s="94" t="e">
        <f aca="false" t="array" ref="AE3307:AK3307">_xlfn.torow(_xlfn.unique(_xlfn._xlws.filter(cat_table[Subsector],$E3307=cat_table[Sector],"")))</f>
        <v>#NAME?</v>
      </c>
      <c r="AF3307" s="94" t="e">
        <v>#NAME?</v>
      </c>
      <c r="AG3307" s="94" t="e">
        <v>#NAME?</v>
      </c>
      <c r="AH3307" s="94" t="e">
        <v>#NAME?</v>
      </c>
      <c r="AI3307" s="94" t="e">
        <v>#NAME?</v>
      </c>
      <c r="AJ3307" s="94" t="e">
        <v>#NAME?</v>
      </c>
      <c r="AK3307" s="94" t="e">
        <v>#NAME?</v>
      </c>
      <c r="AO3307" s="94" t="e">
        <f aca="false" t="array" ref="AO3307:AT3307">_xlfn.torow(_xlfn.unique(_xlfn._xlws.filter(cat_table[Sub-subsector],($E3307=cat_table[Sector])*($F3307=cat_table[Subsector]),"")))</f>
        <v>#NAME?</v>
      </c>
      <c r="AP3307" s="94" t="e">
        <v>#NAME?</v>
      </c>
      <c r="AQ3307" s="94" t="e">
        <v>#NAME?</v>
      </c>
      <c r="AR3307" s="94" t="e">
        <v>#NAME?</v>
      </c>
      <c r="AS3307" s="94" t="e">
        <v>#NAME?</v>
      </c>
      <c r="AT3307" s="94" t="e">
        <v>#NAME?</v>
      </c>
    </row>
    <row r="3308" customFormat="false" ht="15" hidden="false" customHeight="true" outlineLevel="0" collapsed="false">
      <c r="A3308" s="20" t="s">
        <v>13947</v>
      </c>
      <c r="B3308" s="20" t="str">
        <f aca="false">INDEX(Table2[], MATCH(L3308, Location_ID!$D$2:$D$648, 0), 1)</f>
        <v>54c59d2f-381a-4d32-9a5e-e106311344df</v>
      </c>
      <c r="C3308" s="20" t="s">
        <v>1452</v>
      </c>
      <c r="D3308" s="230" t="s">
        <v>354</v>
      </c>
      <c r="E3308" s="20" t="s">
        <v>7134</v>
      </c>
      <c r="F3308" s="20" t="s">
        <v>7135</v>
      </c>
      <c r="G3308" s="20" t="s">
        <v>7591</v>
      </c>
      <c r="H3308" s="20"/>
      <c r="I3308" s="20" t="s">
        <v>13930</v>
      </c>
      <c r="J3308" s="20" t="s">
        <v>13931</v>
      </c>
      <c r="K3308" s="20" t="s">
        <v>7128</v>
      </c>
      <c r="L3308" s="20" t="s">
        <v>2265</v>
      </c>
      <c r="M3308" s="20" t="s">
        <v>7110</v>
      </c>
      <c r="N3308" s="20" t="s">
        <v>13932</v>
      </c>
      <c r="O3308" s="20" t="s">
        <v>13933</v>
      </c>
      <c r="P3308" s="201" t="n">
        <v>41548</v>
      </c>
      <c r="Q3308" s="201" t="n">
        <v>41759</v>
      </c>
      <c r="R3308" s="20" t="n">
        <v>1</v>
      </c>
      <c r="S3308" s="20" t="s">
        <v>7130</v>
      </c>
      <c r="T3308" s="20" t="n">
        <v>13.5</v>
      </c>
      <c r="U3308" s="20"/>
      <c r="V3308" s="20"/>
      <c r="W3308" s="20" t="s">
        <v>8720</v>
      </c>
      <c r="X3308" s="35"/>
      <c r="Y3308" s="35"/>
      <c r="Z3308" s="35" t="n">
        <v>0</v>
      </c>
      <c r="AE3308" s="94" t="e">
        <f aca="false" t="array" ref="AE3308:AK3308">_xlfn.torow(_xlfn.unique(_xlfn._xlws.filter(cat_table[Subsector],$E3308=cat_table[Sector],"")))</f>
        <v>#NAME?</v>
      </c>
      <c r="AF3308" s="94" t="e">
        <v>#NAME?</v>
      </c>
      <c r="AG3308" s="94" t="e">
        <v>#NAME?</v>
      </c>
      <c r="AH3308" s="94" t="e">
        <v>#NAME?</v>
      </c>
      <c r="AI3308" s="94" t="e">
        <v>#NAME?</v>
      </c>
      <c r="AJ3308" s="94" t="e">
        <v>#NAME?</v>
      </c>
      <c r="AK3308" s="94" t="e">
        <v>#NAME?</v>
      </c>
      <c r="AO3308" s="94" t="e">
        <f aca="false" t="array" ref="AO3308:AT3308">_xlfn.torow(_xlfn.unique(_xlfn._xlws.filter(cat_table[Sub-subsector],($E3308=cat_table[Sector])*($F3308=cat_table[Subsector]),"")))</f>
        <v>#NAME?</v>
      </c>
      <c r="AP3308" s="94" t="e">
        <v>#NAME?</v>
      </c>
      <c r="AQ3308" s="94" t="e">
        <v>#NAME?</v>
      </c>
      <c r="AR3308" s="94" t="e">
        <v>#NAME?</v>
      </c>
      <c r="AS3308" s="94" t="e">
        <v>#NAME?</v>
      </c>
      <c r="AT3308" s="94" t="e">
        <v>#NAME?</v>
      </c>
    </row>
    <row r="3309" customFormat="false" ht="15" hidden="false" customHeight="true" outlineLevel="0" collapsed="false">
      <c r="A3309" s="20" t="s">
        <v>13948</v>
      </c>
      <c r="B3309" s="20" t="str">
        <f aca="false">INDEX(Table2[], MATCH(L3309, Location_ID!$D$2:$D$648, 0), 1)</f>
        <v>54c59d2f-381a-4d32-9a5e-e106311344df</v>
      </c>
      <c r="C3309" s="20" t="s">
        <v>1452</v>
      </c>
      <c r="D3309" s="230" t="s">
        <v>354</v>
      </c>
      <c r="E3309" s="20" t="s">
        <v>7134</v>
      </c>
      <c r="F3309" s="20" t="s">
        <v>7135</v>
      </c>
      <c r="G3309" s="20" t="s">
        <v>7591</v>
      </c>
      <c r="H3309" s="20"/>
      <c r="I3309" s="20" t="s">
        <v>13930</v>
      </c>
      <c r="J3309" s="20" t="s">
        <v>13931</v>
      </c>
      <c r="K3309" s="20" t="s">
        <v>7128</v>
      </c>
      <c r="L3309" s="20" t="s">
        <v>2265</v>
      </c>
      <c r="M3309" s="20" t="s">
        <v>7110</v>
      </c>
      <c r="N3309" s="20" t="s">
        <v>13932</v>
      </c>
      <c r="O3309" s="20" t="s">
        <v>13933</v>
      </c>
      <c r="P3309" s="201" t="n">
        <v>41548</v>
      </c>
      <c r="Q3309" s="201" t="n">
        <v>41759</v>
      </c>
      <c r="R3309" s="20" t="n">
        <v>1</v>
      </c>
      <c r="S3309" s="20" t="s">
        <v>7130</v>
      </c>
      <c r="T3309" s="20" t="n">
        <v>9.3</v>
      </c>
      <c r="U3309" s="20"/>
      <c r="V3309" s="20"/>
      <c r="W3309" s="20" t="s">
        <v>8720</v>
      </c>
      <c r="X3309" s="35"/>
      <c r="Y3309" s="35"/>
      <c r="Z3309" s="35" t="n">
        <v>0</v>
      </c>
      <c r="AE3309" s="94" t="e">
        <f aca="false" t="array" ref="AE3309:AK3309">_xlfn.torow(_xlfn.unique(_xlfn._xlws.filter(cat_table[Subsector],$E3309=cat_table[Sector],"")))</f>
        <v>#NAME?</v>
      </c>
      <c r="AF3309" s="94" t="e">
        <v>#NAME?</v>
      </c>
      <c r="AG3309" s="94" t="e">
        <v>#NAME?</v>
      </c>
      <c r="AH3309" s="94" t="e">
        <v>#NAME?</v>
      </c>
      <c r="AI3309" s="94" t="e">
        <v>#NAME?</v>
      </c>
      <c r="AJ3309" s="94" t="e">
        <v>#NAME?</v>
      </c>
      <c r="AK3309" s="94" t="e">
        <v>#NAME?</v>
      </c>
      <c r="AO3309" s="94" t="e">
        <f aca="false" t="array" ref="AO3309:AT3309">_xlfn.torow(_xlfn.unique(_xlfn._xlws.filter(cat_table[Sub-subsector],($E3309=cat_table[Sector])*($F3309=cat_table[Subsector]),"")))</f>
        <v>#NAME?</v>
      </c>
      <c r="AP3309" s="94" t="e">
        <v>#NAME?</v>
      </c>
      <c r="AQ3309" s="94" t="e">
        <v>#NAME?</v>
      </c>
      <c r="AR3309" s="94" t="e">
        <v>#NAME?</v>
      </c>
      <c r="AS3309" s="94" t="e">
        <v>#NAME?</v>
      </c>
      <c r="AT3309" s="94" t="e">
        <v>#NAME?</v>
      </c>
    </row>
    <row r="3310" customFormat="false" ht="15" hidden="false" customHeight="true" outlineLevel="0" collapsed="false">
      <c r="A3310" s="20" t="s">
        <v>13949</v>
      </c>
      <c r="B3310" s="20" t="str">
        <f aca="false">INDEX(Table2[], MATCH(L3310, Location_ID!$D$2:$D$648, 0), 1)</f>
        <v>54c59d2f-381a-4d32-9a5e-e106311344df</v>
      </c>
      <c r="C3310" s="20" t="s">
        <v>1452</v>
      </c>
      <c r="D3310" s="230" t="s">
        <v>354</v>
      </c>
      <c r="E3310" s="20" t="s">
        <v>7134</v>
      </c>
      <c r="F3310" s="20" t="s">
        <v>7135</v>
      </c>
      <c r="G3310" s="20" t="s">
        <v>7591</v>
      </c>
      <c r="H3310" s="20"/>
      <c r="I3310" s="20" t="s">
        <v>13930</v>
      </c>
      <c r="J3310" s="20" t="s">
        <v>13931</v>
      </c>
      <c r="K3310" s="20" t="s">
        <v>7128</v>
      </c>
      <c r="L3310" s="20" t="s">
        <v>2265</v>
      </c>
      <c r="M3310" s="20" t="s">
        <v>7110</v>
      </c>
      <c r="N3310" s="20" t="s">
        <v>13932</v>
      </c>
      <c r="O3310" s="20" t="s">
        <v>13933</v>
      </c>
      <c r="P3310" s="201" t="n">
        <v>41548</v>
      </c>
      <c r="Q3310" s="201" t="n">
        <v>41759</v>
      </c>
      <c r="R3310" s="20" t="n">
        <v>1</v>
      </c>
      <c r="S3310" s="20" t="s">
        <v>7130</v>
      </c>
      <c r="T3310" s="20" t="n">
        <v>9.2</v>
      </c>
      <c r="U3310" s="20"/>
      <c r="V3310" s="20"/>
      <c r="W3310" s="20" t="s">
        <v>8720</v>
      </c>
      <c r="X3310" s="35"/>
      <c r="Y3310" s="35"/>
      <c r="Z3310" s="35" t="n">
        <v>0</v>
      </c>
      <c r="AE3310" s="94" t="e">
        <f aca="false" t="array" ref="AE3310:AK3310">_xlfn.torow(_xlfn.unique(_xlfn._xlws.filter(cat_table[Subsector],$E3310=cat_table[Sector],"")))</f>
        <v>#NAME?</v>
      </c>
      <c r="AF3310" s="94" t="e">
        <v>#NAME?</v>
      </c>
      <c r="AG3310" s="94" t="e">
        <v>#NAME?</v>
      </c>
      <c r="AH3310" s="94" t="e">
        <v>#NAME?</v>
      </c>
      <c r="AI3310" s="94" t="e">
        <v>#NAME?</v>
      </c>
      <c r="AJ3310" s="94" t="e">
        <v>#NAME?</v>
      </c>
      <c r="AK3310" s="94" t="e">
        <v>#NAME?</v>
      </c>
      <c r="AO3310" s="94" t="e">
        <f aca="false" t="array" ref="AO3310:AT3310">_xlfn.torow(_xlfn.unique(_xlfn._xlws.filter(cat_table[Sub-subsector],($E3310=cat_table[Sector])*($F3310=cat_table[Subsector]),"")))</f>
        <v>#NAME?</v>
      </c>
      <c r="AP3310" s="94" t="e">
        <v>#NAME?</v>
      </c>
      <c r="AQ3310" s="94" t="e">
        <v>#NAME?</v>
      </c>
      <c r="AR3310" s="94" t="e">
        <v>#NAME?</v>
      </c>
      <c r="AS3310" s="94" t="e">
        <v>#NAME?</v>
      </c>
      <c r="AT3310" s="94" t="e">
        <v>#NAME?</v>
      </c>
    </row>
    <row r="3311" customFormat="false" ht="15" hidden="false" customHeight="true" outlineLevel="0" collapsed="false">
      <c r="A3311" s="20" t="s">
        <v>13950</v>
      </c>
      <c r="B3311" s="20" t="str">
        <f aca="false">INDEX(Table2[], MATCH(L3311, Location_ID!$D$2:$D$648, 0), 1)</f>
        <v>54c59d2f-381a-4d32-9a5e-e106311344df</v>
      </c>
      <c r="C3311" s="20" t="s">
        <v>1452</v>
      </c>
      <c r="D3311" s="230" t="s">
        <v>354</v>
      </c>
      <c r="E3311" s="20" t="s">
        <v>7134</v>
      </c>
      <c r="F3311" s="20" t="s">
        <v>7135</v>
      </c>
      <c r="G3311" s="20" t="s">
        <v>7591</v>
      </c>
      <c r="H3311" s="20"/>
      <c r="I3311" s="20" t="s">
        <v>13930</v>
      </c>
      <c r="J3311" s="20" t="s">
        <v>13931</v>
      </c>
      <c r="K3311" s="20" t="s">
        <v>7128</v>
      </c>
      <c r="L3311" s="20" t="s">
        <v>2265</v>
      </c>
      <c r="M3311" s="20" t="s">
        <v>7110</v>
      </c>
      <c r="N3311" s="20" t="s">
        <v>13932</v>
      </c>
      <c r="O3311" s="20" t="s">
        <v>13933</v>
      </c>
      <c r="P3311" s="201" t="n">
        <v>41548</v>
      </c>
      <c r="Q3311" s="201" t="n">
        <v>41759</v>
      </c>
      <c r="R3311" s="20" t="n">
        <v>1</v>
      </c>
      <c r="S3311" s="20" t="s">
        <v>7130</v>
      </c>
      <c r="T3311" s="20" t="n">
        <v>8.4</v>
      </c>
      <c r="U3311" s="20"/>
      <c r="V3311" s="20"/>
      <c r="W3311" s="20" t="s">
        <v>8720</v>
      </c>
      <c r="X3311" s="35"/>
      <c r="Y3311" s="35"/>
      <c r="Z3311" s="35" t="n">
        <v>0</v>
      </c>
      <c r="AE3311" s="94" t="e">
        <f aca="false" t="array" ref="AE3311:AK3311">_xlfn.torow(_xlfn.unique(_xlfn._xlws.filter(cat_table[Subsector],$E3311=cat_table[Sector],"")))</f>
        <v>#NAME?</v>
      </c>
      <c r="AF3311" s="94" t="e">
        <v>#NAME?</v>
      </c>
      <c r="AG3311" s="94" t="e">
        <v>#NAME?</v>
      </c>
      <c r="AH3311" s="94" t="e">
        <v>#NAME?</v>
      </c>
      <c r="AI3311" s="94" t="e">
        <v>#NAME?</v>
      </c>
      <c r="AJ3311" s="94" t="e">
        <v>#NAME?</v>
      </c>
      <c r="AK3311" s="94" t="e">
        <v>#NAME?</v>
      </c>
      <c r="AO3311" s="94" t="e">
        <f aca="false" t="array" ref="AO3311:AT3311">_xlfn.torow(_xlfn.unique(_xlfn._xlws.filter(cat_table[Sub-subsector],($E3311=cat_table[Sector])*($F3311=cat_table[Subsector]),"")))</f>
        <v>#NAME?</v>
      </c>
      <c r="AP3311" s="94" t="e">
        <v>#NAME?</v>
      </c>
      <c r="AQ3311" s="94" t="e">
        <v>#NAME?</v>
      </c>
      <c r="AR3311" s="94" t="e">
        <v>#NAME?</v>
      </c>
      <c r="AS3311" s="94" t="e">
        <v>#NAME?</v>
      </c>
      <c r="AT3311" s="94" t="e">
        <v>#NAME?</v>
      </c>
    </row>
    <row r="3312" customFormat="false" ht="15" hidden="false" customHeight="true" outlineLevel="0" collapsed="false">
      <c r="A3312" s="20" t="s">
        <v>13951</v>
      </c>
      <c r="B3312" s="20" t="str">
        <f aca="false">INDEX(Table2[], MATCH(L3312, Location_ID!$D$2:$D$648, 0), 1)</f>
        <v>54c59d2f-381a-4d32-9a5e-e106311344df</v>
      </c>
      <c r="C3312" s="20" t="s">
        <v>1452</v>
      </c>
      <c r="D3312" s="230" t="s">
        <v>354</v>
      </c>
      <c r="E3312" s="20" t="s">
        <v>7134</v>
      </c>
      <c r="F3312" s="20" t="s">
        <v>7135</v>
      </c>
      <c r="G3312" s="20" t="s">
        <v>7591</v>
      </c>
      <c r="H3312" s="20"/>
      <c r="I3312" s="20" t="s">
        <v>13930</v>
      </c>
      <c r="J3312" s="20" t="s">
        <v>13931</v>
      </c>
      <c r="K3312" s="20" t="s">
        <v>7128</v>
      </c>
      <c r="L3312" s="20" t="s">
        <v>2265</v>
      </c>
      <c r="M3312" s="20" t="s">
        <v>7110</v>
      </c>
      <c r="N3312" s="20" t="s">
        <v>13932</v>
      </c>
      <c r="O3312" s="20" t="s">
        <v>13933</v>
      </c>
      <c r="P3312" s="201" t="n">
        <v>41548</v>
      </c>
      <c r="Q3312" s="201" t="n">
        <v>41759</v>
      </c>
      <c r="R3312" s="20" t="n">
        <v>1</v>
      </c>
      <c r="S3312" s="20" t="s">
        <v>7130</v>
      </c>
      <c r="T3312" s="20" t="n">
        <v>8.3</v>
      </c>
      <c r="U3312" s="20"/>
      <c r="V3312" s="20"/>
      <c r="W3312" s="20" t="s">
        <v>8720</v>
      </c>
      <c r="X3312" s="35"/>
      <c r="Y3312" s="35"/>
      <c r="Z3312" s="35" t="n">
        <v>0</v>
      </c>
      <c r="AE3312" s="94" t="e">
        <f aca="false" t="array" ref="AE3312:AK3312">_xlfn.torow(_xlfn.unique(_xlfn._xlws.filter(cat_table[Subsector],$E3312=cat_table[Sector],"")))</f>
        <v>#NAME?</v>
      </c>
      <c r="AF3312" s="94" t="e">
        <v>#NAME?</v>
      </c>
      <c r="AG3312" s="94" t="e">
        <v>#NAME?</v>
      </c>
      <c r="AH3312" s="94" t="e">
        <v>#NAME?</v>
      </c>
      <c r="AI3312" s="94" t="e">
        <v>#NAME?</v>
      </c>
      <c r="AJ3312" s="94" t="e">
        <v>#NAME?</v>
      </c>
      <c r="AK3312" s="94" t="e">
        <v>#NAME?</v>
      </c>
      <c r="AO3312" s="94" t="e">
        <f aca="false" t="array" ref="AO3312:AT3312">_xlfn.torow(_xlfn.unique(_xlfn._xlws.filter(cat_table[Sub-subsector],($E3312=cat_table[Sector])*($F3312=cat_table[Subsector]),"")))</f>
        <v>#NAME?</v>
      </c>
      <c r="AP3312" s="94" t="e">
        <v>#NAME?</v>
      </c>
      <c r="AQ3312" s="94" t="e">
        <v>#NAME?</v>
      </c>
      <c r="AR3312" s="94" t="e">
        <v>#NAME?</v>
      </c>
      <c r="AS3312" s="94" t="e">
        <v>#NAME?</v>
      </c>
      <c r="AT3312" s="94" t="e">
        <v>#NAME?</v>
      </c>
    </row>
    <row r="3313" customFormat="false" ht="15" hidden="false" customHeight="true" outlineLevel="0" collapsed="false">
      <c r="A3313" s="20" t="s">
        <v>13952</v>
      </c>
      <c r="B3313" s="20" t="str">
        <f aca="false">INDEX(Table2[], MATCH(L3313, Location_ID!$D$2:$D$648, 0), 1)</f>
        <v>54c59d2f-381a-4d32-9a5e-e106311344df</v>
      </c>
      <c r="C3313" s="20" t="s">
        <v>1452</v>
      </c>
      <c r="D3313" s="230" t="s">
        <v>354</v>
      </c>
      <c r="E3313" s="20" t="s">
        <v>7134</v>
      </c>
      <c r="F3313" s="20" t="s">
        <v>7135</v>
      </c>
      <c r="G3313" s="20" t="s">
        <v>7591</v>
      </c>
      <c r="H3313" s="20"/>
      <c r="I3313" s="20" t="s">
        <v>13930</v>
      </c>
      <c r="J3313" s="20" t="s">
        <v>13931</v>
      </c>
      <c r="K3313" s="20" t="s">
        <v>7128</v>
      </c>
      <c r="L3313" s="20" t="s">
        <v>2265</v>
      </c>
      <c r="M3313" s="20" t="s">
        <v>7110</v>
      </c>
      <c r="N3313" s="20" t="s">
        <v>13932</v>
      </c>
      <c r="O3313" s="20" t="s">
        <v>13933</v>
      </c>
      <c r="P3313" s="201" t="n">
        <v>41548</v>
      </c>
      <c r="Q3313" s="201" t="n">
        <v>41759</v>
      </c>
      <c r="R3313" s="20" t="n">
        <v>1</v>
      </c>
      <c r="S3313" s="20" t="s">
        <v>7130</v>
      </c>
      <c r="T3313" s="20" t="n">
        <v>8.3</v>
      </c>
      <c r="U3313" s="20"/>
      <c r="V3313" s="20"/>
      <c r="W3313" s="20" t="s">
        <v>8720</v>
      </c>
      <c r="X3313" s="35"/>
      <c r="Y3313" s="35"/>
      <c r="Z3313" s="35" t="n">
        <v>0</v>
      </c>
      <c r="AE3313" s="94" t="e">
        <f aca="false" t="array" ref="AE3313:AK3313">_xlfn.torow(_xlfn.unique(_xlfn._xlws.filter(cat_table[Subsector],$E3313=cat_table[Sector],"")))</f>
        <v>#NAME?</v>
      </c>
      <c r="AF3313" s="94" t="e">
        <v>#NAME?</v>
      </c>
      <c r="AG3313" s="94" t="e">
        <v>#NAME?</v>
      </c>
      <c r="AH3313" s="94" t="e">
        <v>#NAME?</v>
      </c>
      <c r="AI3313" s="94" t="e">
        <v>#NAME?</v>
      </c>
      <c r="AJ3313" s="94" t="e">
        <v>#NAME?</v>
      </c>
      <c r="AK3313" s="94" t="e">
        <v>#NAME?</v>
      </c>
      <c r="AO3313" s="94" t="e">
        <f aca="false" t="array" ref="AO3313:AT3313">_xlfn.torow(_xlfn.unique(_xlfn._xlws.filter(cat_table[Sub-subsector],($E3313=cat_table[Sector])*($F3313=cat_table[Subsector]),"")))</f>
        <v>#NAME?</v>
      </c>
      <c r="AP3313" s="94" t="e">
        <v>#NAME?</v>
      </c>
      <c r="AQ3313" s="94" t="e">
        <v>#NAME?</v>
      </c>
      <c r="AR3313" s="94" t="e">
        <v>#NAME?</v>
      </c>
      <c r="AS3313" s="94" t="e">
        <v>#NAME?</v>
      </c>
      <c r="AT3313" s="94" t="e">
        <v>#NAME?</v>
      </c>
    </row>
    <row r="3314" customFormat="false" ht="15" hidden="false" customHeight="true" outlineLevel="0" collapsed="false">
      <c r="A3314" s="20" t="s">
        <v>13953</v>
      </c>
      <c r="B3314" s="20" t="str">
        <f aca="false">INDEX(Table2[], MATCH(L3314, Location_ID!$D$2:$D$648, 0), 1)</f>
        <v>54c59d2f-381a-4d32-9a5e-e106311344df</v>
      </c>
      <c r="C3314" s="20" t="s">
        <v>1452</v>
      </c>
      <c r="D3314" s="230" t="s">
        <v>354</v>
      </c>
      <c r="E3314" s="20" t="s">
        <v>7134</v>
      </c>
      <c r="F3314" s="20" t="s">
        <v>7135</v>
      </c>
      <c r="G3314" s="20" t="s">
        <v>7591</v>
      </c>
      <c r="H3314" s="20"/>
      <c r="I3314" s="20" t="s">
        <v>13930</v>
      </c>
      <c r="J3314" s="20" t="s">
        <v>13931</v>
      </c>
      <c r="K3314" s="20" t="s">
        <v>7128</v>
      </c>
      <c r="L3314" s="20" t="s">
        <v>2265</v>
      </c>
      <c r="M3314" s="20" t="s">
        <v>7110</v>
      </c>
      <c r="N3314" s="20" t="s">
        <v>13932</v>
      </c>
      <c r="O3314" s="20" t="s">
        <v>13933</v>
      </c>
      <c r="P3314" s="201" t="n">
        <v>41548</v>
      </c>
      <c r="Q3314" s="201" t="n">
        <v>41759</v>
      </c>
      <c r="R3314" s="20" t="n">
        <v>1</v>
      </c>
      <c r="S3314" s="20" t="s">
        <v>7130</v>
      </c>
      <c r="T3314" s="20" t="n">
        <v>7.9</v>
      </c>
      <c r="U3314" s="20"/>
      <c r="V3314" s="20"/>
      <c r="W3314" s="20" t="s">
        <v>8720</v>
      </c>
      <c r="X3314" s="35"/>
      <c r="Y3314" s="35"/>
      <c r="Z3314" s="35" t="n">
        <v>0</v>
      </c>
      <c r="AE3314" s="94" t="e">
        <f aca="false" t="array" ref="AE3314:AK3314">_xlfn.torow(_xlfn.unique(_xlfn._xlws.filter(cat_table[Subsector],$E3314=cat_table[Sector],"")))</f>
        <v>#NAME?</v>
      </c>
      <c r="AF3314" s="94" t="e">
        <v>#NAME?</v>
      </c>
      <c r="AG3314" s="94" t="e">
        <v>#NAME?</v>
      </c>
      <c r="AH3314" s="94" t="e">
        <v>#NAME?</v>
      </c>
      <c r="AI3314" s="94" t="e">
        <v>#NAME?</v>
      </c>
      <c r="AJ3314" s="94" t="e">
        <v>#NAME?</v>
      </c>
      <c r="AK3314" s="94" t="e">
        <v>#NAME?</v>
      </c>
      <c r="AO3314" s="94" t="e">
        <f aca="false" t="array" ref="AO3314:AT3314">_xlfn.torow(_xlfn.unique(_xlfn._xlws.filter(cat_table[Sub-subsector],($E3314=cat_table[Sector])*($F3314=cat_table[Subsector]),"")))</f>
        <v>#NAME?</v>
      </c>
      <c r="AP3314" s="94" t="e">
        <v>#NAME?</v>
      </c>
      <c r="AQ3314" s="94" t="e">
        <v>#NAME?</v>
      </c>
      <c r="AR3314" s="94" t="e">
        <v>#NAME?</v>
      </c>
      <c r="AS3314" s="94" t="e">
        <v>#NAME?</v>
      </c>
      <c r="AT3314" s="94" t="e">
        <v>#NAME?</v>
      </c>
    </row>
    <row r="3315" customFormat="false" ht="15" hidden="false" customHeight="true" outlineLevel="0" collapsed="false">
      <c r="A3315" s="20" t="s">
        <v>13954</v>
      </c>
      <c r="B3315" s="20" t="str">
        <f aca="false">INDEX(Table2[], MATCH(L3315, Location_ID!$D$2:$D$648, 0), 1)</f>
        <v>54c59d2f-381a-4d32-9a5e-e106311344df</v>
      </c>
      <c r="C3315" s="20" t="s">
        <v>1452</v>
      </c>
      <c r="D3315" s="230" t="s">
        <v>354</v>
      </c>
      <c r="E3315" s="20" t="s">
        <v>7134</v>
      </c>
      <c r="F3315" s="20" t="s">
        <v>7135</v>
      </c>
      <c r="G3315" s="20" t="s">
        <v>7591</v>
      </c>
      <c r="H3315" s="20"/>
      <c r="I3315" s="20" t="s">
        <v>13930</v>
      </c>
      <c r="J3315" s="20" t="s">
        <v>13931</v>
      </c>
      <c r="K3315" s="20" t="s">
        <v>7128</v>
      </c>
      <c r="L3315" s="20" t="s">
        <v>2265</v>
      </c>
      <c r="M3315" s="20" t="s">
        <v>7110</v>
      </c>
      <c r="N3315" s="20" t="s">
        <v>13932</v>
      </c>
      <c r="O3315" s="20" t="s">
        <v>13933</v>
      </c>
      <c r="P3315" s="201" t="n">
        <v>41548</v>
      </c>
      <c r="Q3315" s="201" t="n">
        <v>41759</v>
      </c>
      <c r="R3315" s="20" t="n">
        <v>1</v>
      </c>
      <c r="S3315" s="20" t="s">
        <v>7130</v>
      </c>
      <c r="T3315" s="20" t="n">
        <v>7.7</v>
      </c>
      <c r="U3315" s="20"/>
      <c r="V3315" s="20"/>
      <c r="W3315" s="20" t="s">
        <v>8720</v>
      </c>
      <c r="X3315" s="35"/>
      <c r="Y3315" s="35"/>
      <c r="Z3315" s="35" t="n">
        <v>0</v>
      </c>
      <c r="AE3315" s="94" t="e">
        <f aca="false" t="array" ref="AE3315:AK3315">_xlfn.torow(_xlfn.unique(_xlfn._xlws.filter(cat_table[Subsector],$E3315=cat_table[Sector],"")))</f>
        <v>#NAME?</v>
      </c>
      <c r="AF3315" s="94" t="e">
        <v>#NAME?</v>
      </c>
      <c r="AG3315" s="94" t="e">
        <v>#NAME?</v>
      </c>
      <c r="AH3315" s="94" t="e">
        <v>#NAME?</v>
      </c>
      <c r="AI3315" s="94" t="e">
        <v>#NAME?</v>
      </c>
      <c r="AJ3315" s="94" t="e">
        <v>#NAME?</v>
      </c>
      <c r="AK3315" s="94" t="e">
        <v>#NAME?</v>
      </c>
      <c r="AO3315" s="94" t="e">
        <f aca="false" t="array" ref="AO3315:AT3315">_xlfn.torow(_xlfn.unique(_xlfn._xlws.filter(cat_table[Sub-subsector],($E3315=cat_table[Sector])*($F3315=cat_table[Subsector]),"")))</f>
        <v>#NAME?</v>
      </c>
      <c r="AP3315" s="94" t="e">
        <v>#NAME?</v>
      </c>
      <c r="AQ3315" s="94" t="e">
        <v>#NAME?</v>
      </c>
      <c r="AR3315" s="94" t="e">
        <v>#NAME?</v>
      </c>
      <c r="AS3315" s="94" t="e">
        <v>#NAME?</v>
      </c>
      <c r="AT3315" s="94" t="e">
        <v>#NAME?</v>
      </c>
    </row>
    <row r="3316" customFormat="false" ht="15" hidden="false" customHeight="true" outlineLevel="0" collapsed="false">
      <c r="A3316" s="20" t="s">
        <v>13955</v>
      </c>
      <c r="B3316" s="20" t="str">
        <f aca="false">INDEX(Table2[], MATCH(L3316, Location_ID!$D$2:$D$648, 0), 1)</f>
        <v>54c59d2f-381a-4d32-9a5e-e106311344df</v>
      </c>
      <c r="C3316" s="20" t="s">
        <v>1452</v>
      </c>
      <c r="D3316" s="230" t="s">
        <v>354</v>
      </c>
      <c r="E3316" s="20" t="s">
        <v>7134</v>
      </c>
      <c r="F3316" s="20" t="s">
        <v>7135</v>
      </c>
      <c r="G3316" s="20" t="s">
        <v>7591</v>
      </c>
      <c r="H3316" s="20"/>
      <c r="I3316" s="20" t="s">
        <v>13930</v>
      </c>
      <c r="J3316" s="20" t="s">
        <v>13931</v>
      </c>
      <c r="K3316" s="20" t="s">
        <v>7128</v>
      </c>
      <c r="L3316" s="20" t="s">
        <v>2265</v>
      </c>
      <c r="M3316" s="20" t="s">
        <v>7110</v>
      </c>
      <c r="N3316" s="20" t="s">
        <v>13932</v>
      </c>
      <c r="O3316" s="20" t="s">
        <v>13933</v>
      </c>
      <c r="P3316" s="201" t="n">
        <v>41548</v>
      </c>
      <c r="Q3316" s="201" t="n">
        <v>41759</v>
      </c>
      <c r="R3316" s="20" t="n">
        <v>1</v>
      </c>
      <c r="S3316" s="20" t="s">
        <v>7130</v>
      </c>
      <c r="T3316" s="20" t="n">
        <v>7.1</v>
      </c>
      <c r="U3316" s="20"/>
      <c r="V3316" s="20"/>
      <c r="W3316" s="20" t="s">
        <v>8720</v>
      </c>
      <c r="X3316" s="35"/>
      <c r="Y3316" s="35"/>
      <c r="Z3316" s="35" t="n">
        <v>0</v>
      </c>
      <c r="AE3316" s="94" t="e">
        <f aca="false" t="array" ref="AE3316:AK3316">_xlfn.torow(_xlfn.unique(_xlfn._xlws.filter(cat_table[Subsector],$E3316=cat_table[Sector],"")))</f>
        <v>#NAME?</v>
      </c>
      <c r="AF3316" s="94" t="e">
        <v>#NAME?</v>
      </c>
      <c r="AG3316" s="94" t="e">
        <v>#NAME?</v>
      </c>
      <c r="AH3316" s="94" t="e">
        <v>#NAME?</v>
      </c>
      <c r="AI3316" s="94" t="e">
        <v>#NAME?</v>
      </c>
      <c r="AJ3316" s="94" t="e">
        <v>#NAME?</v>
      </c>
      <c r="AK3316" s="94" t="e">
        <v>#NAME?</v>
      </c>
      <c r="AO3316" s="94" t="e">
        <f aca="false" t="array" ref="AO3316:AT3316">_xlfn.torow(_xlfn.unique(_xlfn._xlws.filter(cat_table[Sub-subsector],($E3316=cat_table[Sector])*($F3316=cat_table[Subsector]),"")))</f>
        <v>#NAME?</v>
      </c>
      <c r="AP3316" s="94" t="e">
        <v>#NAME?</v>
      </c>
      <c r="AQ3316" s="94" t="e">
        <v>#NAME?</v>
      </c>
      <c r="AR3316" s="94" t="e">
        <v>#NAME?</v>
      </c>
      <c r="AS3316" s="94" t="e">
        <v>#NAME?</v>
      </c>
      <c r="AT3316" s="94" t="e">
        <v>#NAME?</v>
      </c>
    </row>
    <row r="3317" customFormat="false" ht="15" hidden="false" customHeight="true" outlineLevel="0" collapsed="false">
      <c r="A3317" s="20" t="s">
        <v>13956</v>
      </c>
      <c r="B3317" s="20" t="str">
        <f aca="false">INDEX(Table2[], MATCH(L3317, Location_ID!$D$2:$D$648, 0), 1)</f>
        <v>54c59d2f-381a-4d32-9a5e-e106311344df</v>
      </c>
      <c r="C3317" s="20" t="s">
        <v>1452</v>
      </c>
      <c r="D3317" s="230" t="s">
        <v>354</v>
      </c>
      <c r="E3317" s="20" t="s">
        <v>7134</v>
      </c>
      <c r="F3317" s="20" t="s">
        <v>7135</v>
      </c>
      <c r="G3317" s="20" t="s">
        <v>7591</v>
      </c>
      <c r="H3317" s="20"/>
      <c r="I3317" s="20" t="s">
        <v>13930</v>
      </c>
      <c r="J3317" s="20" t="s">
        <v>13931</v>
      </c>
      <c r="K3317" s="20" t="s">
        <v>7128</v>
      </c>
      <c r="L3317" s="20" t="s">
        <v>2265</v>
      </c>
      <c r="M3317" s="20" t="s">
        <v>7110</v>
      </c>
      <c r="N3317" s="20" t="s">
        <v>13932</v>
      </c>
      <c r="O3317" s="20" t="s">
        <v>13933</v>
      </c>
      <c r="P3317" s="201" t="n">
        <v>41548</v>
      </c>
      <c r="Q3317" s="201" t="n">
        <v>41759</v>
      </c>
      <c r="R3317" s="20" t="n">
        <v>1</v>
      </c>
      <c r="S3317" s="20" t="s">
        <v>7130</v>
      </c>
      <c r="T3317" s="20" t="n">
        <v>6.2</v>
      </c>
      <c r="U3317" s="20"/>
      <c r="V3317" s="20"/>
      <c r="W3317" s="20" t="s">
        <v>8720</v>
      </c>
      <c r="X3317" s="35"/>
      <c r="Y3317" s="35"/>
      <c r="Z3317" s="35" t="n">
        <v>0</v>
      </c>
      <c r="AE3317" s="94" t="e">
        <f aca="false" t="array" ref="AE3317:AK3317">_xlfn.torow(_xlfn.unique(_xlfn._xlws.filter(cat_table[Subsector],$E3317=cat_table[Sector],"")))</f>
        <v>#NAME?</v>
      </c>
      <c r="AF3317" s="94" t="e">
        <v>#NAME?</v>
      </c>
      <c r="AG3317" s="94" t="e">
        <v>#NAME?</v>
      </c>
      <c r="AH3317" s="94" t="e">
        <v>#NAME?</v>
      </c>
      <c r="AI3317" s="94" t="e">
        <v>#NAME?</v>
      </c>
      <c r="AJ3317" s="94" t="e">
        <v>#NAME?</v>
      </c>
      <c r="AK3317" s="94" t="e">
        <v>#NAME?</v>
      </c>
      <c r="AO3317" s="94" t="e">
        <f aca="false" t="array" ref="AO3317:AT3317">_xlfn.torow(_xlfn.unique(_xlfn._xlws.filter(cat_table[Sub-subsector],($E3317=cat_table[Sector])*($F3317=cat_table[Subsector]),"")))</f>
        <v>#NAME?</v>
      </c>
      <c r="AP3317" s="94" t="e">
        <v>#NAME?</v>
      </c>
      <c r="AQ3317" s="94" t="e">
        <v>#NAME?</v>
      </c>
      <c r="AR3317" s="94" t="e">
        <v>#NAME?</v>
      </c>
      <c r="AS3317" s="94" t="e">
        <v>#NAME?</v>
      </c>
      <c r="AT3317" s="94" t="e">
        <v>#NAME?</v>
      </c>
    </row>
    <row r="3318" customFormat="false" ht="15" hidden="false" customHeight="true" outlineLevel="0" collapsed="false">
      <c r="A3318" s="20" t="s">
        <v>13957</v>
      </c>
      <c r="B3318" s="20" t="str">
        <f aca="false">INDEX(Table2[], MATCH(L3318, Location_ID!$D$2:$D$648, 0), 1)</f>
        <v>54c59d2f-381a-4d32-9a5e-e106311344df</v>
      </c>
      <c r="C3318" s="20" t="s">
        <v>1452</v>
      </c>
      <c r="D3318" s="230" t="s">
        <v>354</v>
      </c>
      <c r="E3318" s="20" t="s">
        <v>7134</v>
      </c>
      <c r="F3318" s="20" t="s">
        <v>7135</v>
      </c>
      <c r="G3318" s="20" t="s">
        <v>7591</v>
      </c>
      <c r="H3318" s="20"/>
      <c r="I3318" s="20" t="s">
        <v>13930</v>
      </c>
      <c r="J3318" s="20" t="s">
        <v>13931</v>
      </c>
      <c r="K3318" s="20" t="s">
        <v>7128</v>
      </c>
      <c r="L3318" s="20" t="s">
        <v>2265</v>
      </c>
      <c r="M3318" s="20" t="s">
        <v>7110</v>
      </c>
      <c r="N3318" s="20" t="s">
        <v>13932</v>
      </c>
      <c r="O3318" s="20" t="s">
        <v>13933</v>
      </c>
      <c r="P3318" s="201" t="n">
        <v>41548</v>
      </c>
      <c r="Q3318" s="201" t="n">
        <v>41759</v>
      </c>
      <c r="R3318" s="20" t="n">
        <v>1</v>
      </c>
      <c r="S3318" s="20" t="s">
        <v>7130</v>
      </c>
      <c r="T3318" s="20" t="n">
        <v>5.8</v>
      </c>
      <c r="U3318" s="20"/>
      <c r="V3318" s="20"/>
      <c r="W3318" s="20" t="s">
        <v>8720</v>
      </c>
      <c r="X3318" s="35"/>
      <c r="Y3318" s="35"/>
      <c r="Z3318" s="35" t="n">
        <v>0</v>
      </c>
      <c r="AE3318" s="94" t="e">
        <f aca="false" t="array" ref="AE3318:AK3318">_xlfn.torow(_xlfn.unique(_xlfn._xlws.filter(cat_table[Subsector],$E3318=cat_table[Sector],"")))</f>
        <v>#NAME?</v>
      </c>
      <c r="AF3318" s="94" t="e">
        <v>#NAME?</v>
      </c>
      <c r="AG3318" s="94" t="e">
        <v>#NAME?</v>
      </c>
      <c r="AH3318" s="94" t="e">
        <v>#NAME?</v>
      </c>
      <c r="AI3318" s="94" t="e">
        <v>#NAME?</v>
      </c>
      <c r="AJ3318" s="94" t="e">
        <v>#NAME?</v>
      </c>
      <c r="AK3318" s="94" t="e">
        <v>#NAME?</v>
      </c>
      <c r="AO3318" s="94" t="e">
        <f aca="false" t="array" ref="AO3318:AT3318">_xlfn.torow(_xlfn.unique(_xlfn._xlws.filter(cat_table[Sub-subsector],($E3318=cat_table[Sector])*($F3318=cat_table[Subsector]),"")))</f>
        <v>#NAME?</v>
      </c>
      <c r="AP3318" s="94" t="e">
        <v>#NAME?</v>
      </c>
      <c r="AQ3318" s="94" t="e">
        <v>#NAME?</v>
      </c>
      <c r="AR3318" s="94" t="e">
        <v>#NAME?</v>
      </c>
      <c r="AS3318" s="94" t="e">
        <v>#NAME?</v>
      </c>
      <c r="AT3318" s="94" t="e">
        <v>#NAME?</v>
      </c>
    </row>
    <row r="3319" customFormat="false" ht="15" hidden="false" customHeight="true" outlineLevel="0" collapsed="false">
      <c r="A3319" s="20" t="s">
        <v>13958</v>
      </c>
      <c r="B3319" s="20" t="str">
        <f aca="false">INDEX(Table2[], MATCH(L3319, Location_ID!$D$2:$D$648, 0), 1)</f>
        <v>54c59d2f-381a-4d32-9a5e-e106311344df</v>
      </c>
      <c r="C3319" s="20" t="s">
        <v>1452</v>
      </c>
      <c r="D3319" s="230" t="s">
        <v>354</v>
      </c>
      <c r="E3319" s="20" t="s">
        <v>7134</v>
      </c>
      <c r="F3319" s="20" t="s">
        <v>7135</v>
      </c>
      <c r="G3319" s="20" t="s">
        <v>7591</v>
      </c>
      <c r="H3319" s="20"/>
      <c r="I3319" s="20" t="s">
        <v>13930</v>
      </c>
      <c r="J3319" s="20" t="s">
        <v>13931</v>
      </c>
      <c r="K3319" s="20" t="s">
        <v>7128</v>
      </c>
      <c r="L3319" s="20" t="s">
        <v>2265</v>
      </c>
      <c r="M3319" s="20" t="s">
        <v>7110</v>
      </c>
      <c r="N3319" s="20" t="s">
        <v>13932</v>
      </c>
      <c r="O3319" s="20" t="s">
        <v>13933</v>
      </c>
      <c r="P3319" s="201" t="n">
        <v>41548</v>
      </c>
      <c r="Q3319" s="201" t="n">
        <v>41759</v>
      </c>
      <c r="R3319" s="20" t="n">
        <v>1</v>
      </c>
      <c r="S3319" s="20" t="s">
        <v>7130</v>
      </c>
      <c r="T3319" s="20" t="n">
        <v>5.5</v>
      </c>
      <c r="U3319" s="20"/>
      <c r="V3319" s="20"/>
      <c r="W3319" s="20" t="s">
        <v>8720</v>
      </c>
      <c r="X3319" s="35"/>
      <c r="Y3319" s="35"/>
      <c r="Z3319" s="35" t="n">
        <v>0</v>
      </c>
      <c r="AE3319" s="94" t="e">
        <f aca="false" t="array" ref="AE3319:AK3319">_xlfn.torow(_xlfn.unique(_xlfn._xlws.filter(cat_table[Subsector],$E3319=cat_table[Sector],"")))</f>
        <v>#NAME?</v>
      </c>
      <c r="AF3319" s="94" t="e">
        <v>#NAME?</v>
      </c>
      <c r="AG3319" s="94" t="e">
        <v>#NAME?</v>
      </c>
      <c r="AH3319" s="94" t="e">
        <v>#NAME?</v>
      </c>
      <c r="AI3319" s="94" t="e">
        <v>#NAME?</v>
      </c>
      <c r="AJ3319" s="94" t="e">
        <v>#NAME?</v>
      </c>
      <c r="AK3319" s="94" t="e">
        <v>#NAME?</v>
      </c>
      <c r="AO3319" s="94" t="e">
        <f aca="false" t="array" ref="AO3319:AT3319">_xlfn.torow(_xlfn.unique(_xlfn._xlws.filter(cat_table[Sub-subsector],($E3319=cat_table[Sector])*($F3319=cat_table[Subsector]),"")))</f>
        <v>#NAME?</v>
      </c>
      <c r="AP3319" s="94" t="e">
        <v>#NAME?</v>
      </c>
      <c r="AQ3319" s="94" t="e">
        <v>#NAME?</v>
      </c>
      <c r="AR3319" s="94" t="e">
        <v>#NAME?</v>
      </c>
      <c r="AS3319" s="94" t="e">
        <v>#NAME?</v>
      </c>
      <c r="AT3319" s="94" t="e">
        <v>#NAME?</v>
      </c>
    </row>
    <row r="3320" customFormat="false" ht="15" hidden="false" customHeight="true" outlineLevel="0" collapsed="false">
      <c r="A3320" s="20" t="s">
        <v>13959</v>
      </c>
      <c r="B3320" s="20" t="str">
        <f aca="false">INDEX(Table2[], MATCH(L3320, Location_ID!$D$2:$D$648, 0), 1)</f>
        <v>54c59d2f-381a-4d32-9a5e-e106311344df</v>
      </c>
      <c r="C3320" s="20" t="s">
        <v>1452</v>
      </c>
      <c r="D3320" s="230" t="s">
        <v>354</v>
      </c>
      <c r="E3320" s="20" t="s">
        <v>7134</v>
      </c>
      <c r="F3320" s="20" t="s">
        <v>7135</v>
      </c>
      <c r="G3320" s="20" t="s">
        <v>7591</v>
      </c>
      <c r="H3320" s="20"/>
      <c r="I3320" s="20" t="s">
        <v>13930</v>
      </c>
      <c r="J3320" s="20" t="s">
        <v>13931</v>
      </c>
      <c r="K3320" s="20" t="s">
        <v>7128</v>
      </c>
      <c r="L3320" s="20" t="s">
        <v>2265</v>
      </c>
      <c r="M3320" s="20" t="s">
        <v>7110</v>
      </c>
      <c r="N3320" s="20" t="s">
        <v>13932</v>
      </c>
      <c r="O3320" s="20" t="s">
        <v>13933</v>
      </c>
      <c r="P3320" s="201" t="n">
        <v>41548</v>
      </c>
      <c r="Q3320" s="201" t="n">
        <v>41759</v>
      </c>
      <c r="R3320" s="20" t="n">
        <v>1</v>
      </c>
      <c r="S3320" s="20" t="s">
        <v>7130</v>
      </c>
      <c r="T3320" s="20" t="n">
        <v>5.2</v>
      </c>
      <c r="U3320" s="20"/>
      <c r="V3320" s="20"/>
      <c r="W3320" s="20" t="s">
        <v>8720</v>
      </c>
      <c r="X3320" s="35"/>
      <c r="Y3320" s="35"/>
      <c r="Z3320" s="35" t="n">
        <v>0</v>
      </c>
      <c r="AE3320" s="94" t="e">
        <f aca="false" t="array" ref="AE3320:AK3320">_xlfn.torow(_xlfn.unique(_xlfn._xlws.filter(cat_table[Subsector],$E3320=cat_table[Sector],"")))</f>
        <v>#NAME?</v>
      </c>
      <c r="AF3320" s="94" t="e">
        <v>#NAME?</v>
      </c>
      <c r="AG3320" s="94" t="e">
        <v>#NAME?</v>
      </c>
      <c r="AH3320" s="94" t="e">
        <v>#NAME?</v>
      </c>
      <c r="AI3320" s="94" t="e">
        <v>#NAME?</v>
      </c>
      <c r="AJ3320" s="94" t="e">
        <v>#NAME?</v>
      </c>
      <c r="AK3320" s="94" t="e">
        <v>#NAME?</v>
      </c>
      <c r="AO3320" s="94" t="e">
        <f aca="false" t="array" ref="AO3320:AT3320">_xlfn.torow(_xlfn.unique(_xlfn._xlws.filter(cat_table[Sub-subsector],($E3320=cat_table[Sector])*($F3320=cat_table[Subsector]),"")))</f>
        <v>#NAME?</v>
      </c>
      <c r="AP3320" s="94" t="e">
        <v>#NAME?</v>
      </c>
      <c r="AQ3320" s="94" t="e">
        <v>#NAME?</v>
      </c>
      <c r="AR3320" s="94" t="e">
        <v>#NAME?</v>
      </c>
      <c r="AS3320" s="94" t="e">
        <v>#NAME?</v>
      </c>
      <c r="AT3320" s="94" t="e">
        <v>#NAME?</v>
      </c>
    </row>
    <row r="3321" customFormat="false" ht="15" hidden="false" customHeight="true" outlineLevel="0" collapsed="false">
      <c r="A3321" s="20" t="s">
        <v>13960</v>
      </c>
      <c r="B3321" s="20" t="str">
        <f aca="false">INDEX(Table2[], MATCH(L3321, Location_ID!$D$2:$D$648, 0), 1)</f>
        <v>54c59d2f-381a-4d32-9a5e-e106311344df</v>
      </c>
      <c r="C3321" s="20" t="s">
        <v>1452</v>
      </c>
      <c r="D3321" s="230" t="s">
        <v>354</v>
      </c>
      <c r="E3321" s="20" t="s">
        <v>7134</v>
      </c>
      <c r="F3321" s="20" t="s">
        <v>7135</v>
      </c>
      <c r="G3321" s="20" t="s">
        <v>7591</v>
      </c>
      <c r="H3321" s="20"/>
      <c r="I3321" s="20" t="s">
        <v>13930</v>
      </c>
      <c r="J3321" s="20" t="s">
        <v>13931</v>
      </c>
      <c r="K3321" s="20" t="s">
        <v>7128</v>
      </c>
      <c r="L3321" s="20" t="s">
        <v>2265</v>
      </c>
      <c r="M3321" s="20" t="s">
        <v>7110</v>
      </c>
      <c r="N3321" s="20" t="s">
        <v>13932</v>
      </c>
      <c r="O3321" s="20" t="s">
        <v>13933</v>
      </c>
      <c r="P3321" s="201" t="n">
        <v>41548</v>
      </c>
      <c r="Q3321" s="201" t="n">
        <v>41759</v>
      </c>
      <c r="R3321" s="20" t="n">
        <v>1</v>
      </c>
      <c r="S3321" s="20" t="s">
        <v>7130</v>
      </c>
      <c r="T3321" s="20" t="n">
        <v>5</v>
      </c>
      <c r="U3321" s="20"/>
      <c r="V3321" s="20"/>
      <c r="W3321" s="20" t="s">
        <v>8720</v>
      </c>
      <c r="X3321" s="35"/>
      <c r="Y3321" s="35"/>
      <c r="Z3321" s="35" t="n">
        <v>0</v>
      </c>
      <c r="AE3321" s="94" t="e">
        <f aca="false" t="array" ref="AE3321:AK3321">_xlfn.torow(_xlfn.unique(_xlfn._xlws.filter(cat_table[Subsector],$E3321=cat_table[Sector],"")))</f>
        <v>#NAME?</v>
      </c>
      <c r="AF3321" s="94" t="e">
        <v>#NAME?</v>
      </c>
      <c r="AG3321" s="94" t="e">
        <v>#NAME?</v>
      </c>
      <c r="AH3321" s="94" t="e">
        <v>#NAME?</v>
      </c>
      <c r="AI3321" s="94" t="e">
        <v>#NAME?</v>
      </c>
      <c r="AJ3321" s="94" t="e">
        <v>#NAME?</v>
      </c>
      <c r="AK3321" s="94" t="e">
        <v>#NAME?</v>
      </c>
      <c r="AO3321" s="94" t="e">
        <f aca="false" t="array" ref="AO3321:AT3321">_xlfn.torow(_xlfn.unique(_xlfn._xlws.filter(cat_table[Sub-subsector],($E3321=cat_table[Sector])*($F3321=cat_table[Subsector]),"")))</f>
        <v>#NAME?</v>
      </c>
      <c r="AP3321" s="94" t="e">
        <v>#NAME?</v>
      </c>
      <c r="AQ3321" s="94" t="e">
        <v>#NAME?</v>
      </c>
      <c r="AR3321" s="94" t="e">
        <v>#NAME?</v>
      </c>
      <c r="AS3321" s="94" t="e">
        <v>#NAME?</v>
      </c>
      <c r="AT3321" s="94" t="e">
        <v>#NAME?</v>
      </c>
    </row>
    <row r="3322" customFormat="false" ht="15" hidden="false" customHeight="true" outlineLevel="0" collapsed="false">
      <c r="A3322" s="20" t="s">
        <v>13961</v>
      </c>
      <c r="B3322" s="20" t="str">
        <f aca="false">INDEX(Table2[], MATCH(L3322, Location_ID!$D$2:$D$648, 0), 1)</f>
        <v>54c59d2f-381a-4d32-9a5e-e106311344df</v>
      </c>
      <c r="C3322" s="20" t="s">
        <v>1452</v>
      </c>
      <c r="D3322" s="230" t="s">
        <v>354</v>
      </c>
      <c r="E3322" s="20" t="s">
        <v>7134</v>
      </c>
      <c r="F3322" s="20" t="s">
        <v>7135</v>
      </c>
      <c r="G3322" s="20" t="s">
        <v>7591</v>
      </c>
      <c r="H3322" s="20"/>
      <c r="I3322" s="20" t="s">
        <v>13930</v>
      </c>
      <c r="J3322" s="20" t="s">
        <v>13931</v>
      </c>
      <c r="K3322" s="20" t="s">
        <v>7128</v>
      </c>
      <c r="L3322" s="20" t="s">
        <v>2265</v>
      </c>
      <c r="M3322" s="20" t="s">
        <v>7110</v>
      </c>
      <c r="N3322" s="20" t="s">
        <v>13932</v>
      </c>
      <c r="O3322" s="20" t="s">
        <v>13933</v>
      </c>
      <c r="P3322" s="201" t="n">
        <v>41548</v>
      </c>
      <c r="Q3322" s="201" t="n">
        <v>41759</v>
      </c>
      <c r="R3322" s="20" t="n">
        <v>1</v>
      </c>
      <c r="S3322" s="20" t="s">
        <v>7130</v>
      </c>
      <c r="T3322" s="20" t="n">
        <v>5</v>
      </c>
      <c r="U3322" s="20"/>
      <c r="V3322" s="20"/>
      <c r="W3322" s="20" t="s">
        <v>8720</v>
      </c>
      <c r="X3322" s="35"/>
      <c r="Y3322" s="35"/>
      <c r="Z3322" s="35" t="n">
        <v>0</v>
      </c>
      <c r="AE3322" s="94" t="e">
        <f aca="false" t="array" ref="AE3322:AK3322">_xlfn.torow(_xlfn.unique(_xlfn._xlws.filter(cat_table[Subsector],$E3322=cat_table[Sector],"")))</f>
        <v>#NAME?</v>
      </c>
      <c r="AF3322" s="94" t="e">
        <v>#NAME?</v>
      </c>
      <c r="AG3322" s="94" t="e">
        <v>#NAME?</v>
      </c>
      <c r="AH3322" s="94" t="e">
        <v>#NAME?</v>
      </c>
      <c r="AI3322" s="94" t="e">
        <v>#NAME?</v>
      </c>
      <c r="AJ3322" s="94" t="e">
        <v>#NAME?</v>
      </c>
      <c r="AK3322" s="94" t="e">
        <v>#NAME?</v>
      </c>
      <c r="AO3322" s="94" t="e">
        <f aca="false" t="array" ref="AO3322:AT3322">_xlfn.torow(_xlfn.unique(_xlfn._xlws.filter(cat_table[Sub-subsector],($E3322=cat_table[Sector])*($F3322=cat_table[Subsector]),"")))</f>
        <v>#NAME?</v>
      </c>
      <c r="AP3322" s="94" t="e">
        <v>#NAME?</v>
      </c>
      <c r="AQ3322" s="94" t="e">
        <v>#NAME?</v>
      </c>
      <c r="AR3322" s="94" t="e">
        <v>#NAME?</v>
      </c>
      <c r="AS3322" s="94" t="e">
        <v>#NAME?</v>
      </c>
      <c r="AT3322" s="94" t="e">
        <v>#NAME?</v>
      </c>
    </row>
    <row r="3323" customFormat="false" ht="15" hidden="false" customHeight="true" outlineLevel="0" collapsed="false">
      <c r="A3323" s="20" t="s">
        <v>13962</v>
      </c>
      <c r="B3323" s="20" t="str">
        <f aca="false">INDEX(Table2[], MATCH(L3323, Location_ID!$D$2:$D$648, 0), 1)</f>
        <v>54c59d2f-381a-4d32-9a5e-e106311344df</v>
      </c>
      <c r="C3323" s="20" t="s">
        <v>1452</v>
      </c>
      <c r="D3323" s="230" t="s">
        <v>354</v>
      </c>
      <c r="E3323" s="20" t="s">
        <v>7134</v>
      </c>
      <c r="F3323" s="20" t="s">
        <v>7135</v>
      </c>
      <c r="G3323" s="20" t="s">
        <v>7591</v>
      </c>
      <c r="H3323" s="20"/>
      <c r="I3323" s="20" t="s">
        <v>13930</v>
      </c>
      <c r="J3323" s="20" t="s">
        <v>13931</v>
      </c>
      <c r="K3323" s="20" t="s">
        <v>7128</v>
      </c>
      <c r="L3323" s="20" t="s">
        <v>2265</v>
      </c>
      <c r="M3323" s="20" t="s">
        <v>7110</v>
      </c>
      <c r="N3323" s="20" t="s">
        <v>13932</v>
      </c>
      <c r="O3323" s="20" t="s">
        <v>13933</v>
      </c>
      <c r="P3323" s="201" t="n">
        <v>41548</v>
      </c>
      <c r="Q3323" s="201" t="n">
        <v>41759</v>
      </c>
      <c r="R3323" s="20" t="n">
        <v>1</v>
      </c>
      <c r="S3323" s="20" t="s">
        <v>7130</v>
      </c>
      <c r="T3323" s="20" t="n">
        <v>3.4</v>
      </c>
      <c r="U3323" s="20"/>
      <c r="V3323" s="20"/>
      <c r="W3323" s="20" t="s">
        <v>8720</v>
      </c>
      <c r="X3323" s="35"/>
      <c r="Y3323" s="35"/>
      <c r="Z3323" s="35" t="n">
        <v>0</v>
      </c>
      <c r="AE3323" s="94" t="e">
        <f aca="false" t="array" ref="AE3323:AK3323">_xlfn.torow(_xlfn.unique(_xlfn._xlws.filter(cat_table[Subsector],$E3323=cat_table[Sector],"")))</f>
        <v>#NAME?</v>
      </c>
      <c r="AF3323" s="94" t="e">
        <v>#NAME?</v>
      </c>
      <c r="AG3323" s="94" t="e">
        <v>#NAME?</v>
      </c>
      <c r="AH3323" s="94" t="e">
        <v>#NAME?</v>
      </c>
      <c r="AI3323" s="94" t="e">
        <v>#NAME?</v>
      </c>
      <c r="AJ3323" s="94" t="e">
        <v>#NAME?</v>
      </c>
      <c r="AK3323" s="94" t="e">
        <v>#NAME?</v>
      </c>
      <c r="AO3323" s="94" t="e">
        <f aca="false" t="array" ref="AO3323:AT3323">_xlfn.torow(_xlfn.unique(_xlfn._xlws.filter(cat_table[Sub-subsector],($E3323=cat_table[Sector])*($F3323=cat_table[Subsector]),"")))</f>
        <v>#NAME?</v>
      </c>
      <c r="AP3323" s="94" t="e">
        <v>#NAME?</v>
      </c>
      <c r="AQ3323" s="94" t="e">
        <v>#NAME?</v>
      </c>
      <c r="AR3323" s="94" t="e">
        <v>#NAME?</v>
      </c>
      <c r="AS3323" s="94" t="e">
        <v>#NAME?</v>
      </c>
      <c r="AT3323" s="94" t="e">
        <v>#NAME?</v>
      </c>
    </row>
    <row r="3324" customFormat="false" ht="15" hidden="false" customHeight="true" outlineLevel="0" collapsed="false">
      <c r="A3324" s="20" t="s">
        <v>13963</v>
      </c>
      <c r="B3324" s="20" t="str">
        <f aca="false">INDEX(Table2[], MATCH(L3324, Location_ID!$D$2:$D$648, 0), 1)</f>
        <v>54c59d2f-381a-4d32-9a5e-e106311344df</v>
      </c>
      <c r="C3324" s="20" t="s">
        <v>1452</v>
      </c>
      <c r="D3324" s="230" t="s">
        <v>354</v>
      </c>
      <c r="E3324" s="20" t="s">
        <v>7134</v>
      </c>
      <c r="F3324" s="20" t="s">
        <v>7135</v>
      </c>
      <c r="G3324" s="20" t="s">
        <v>7591</v>
      </c>
      <c r="H3324" s="20"/>
      <c r="I3324" s="20" t="s">
        <v>13930</v>
      </c>
      <c r="J3324" s="20" t="s">
        <v>13931</v>
      </c>
      <c r="K3324" s="20" t="s">
        <v>7128</v>
      </c>
      <c r="L3324" s="20" t="s">
        <v>2265</v>
      </c>
      <c r="M3324" s="20" t="s">
        <v>7110</v>
      </c>
      <c r="N3324" s="20" t="s">
        <v>13932</v>
      </c>
      <c r="O3324" s="20" t="s">
        <v>13933</v>
      </c>
      <c r="P3324" s="201" t="n">
        <v>41548</v>
      </c>
      <c r="Q3324" s="201" t="n">
        <v>41759</v>
      </c>
      <c r="R3324" s="20" t="n">
        <v>1</v>
      </c>
      <c r="S3324" s="20" t="s">
        <v>7130</v>
      </c>
      <c r="T3324" s="20" t="n">
        <v>2.7</v>
      </c>
      <c r="U3324" s="20"/>
      <c r="V3324" s="20"/>
      <c r="W3324" s="20" t="s">
        <v>8720</v>
      </c>
      <c r="X3324" s="35"/>
      <c r="Y3324" s="35"/>
      <c r="Z3324" s="35" t="n">
        <v>0</v>
      </c>
      <c r="AE3324" s="94" t="e">
        <f aca="false" t="array" ref="AE3324:AK3324">_xlfn.torow(_xlfn.unique(_xlfn._xlws.filter(cat_table[Subsector],$E3324=cat_table[Sector],"")))</f>
        <v>#NAME?</v>
      </c>
      <c r="AF3324" s="94" t="e">
        <v>#NAME?</v>
      </c>
      <c r="AG3324" s="94" t="e">
        <v>#NAME?</v>
      </c>
      <c r="AH3324" s="94" t="e">
        <v>#NAME?</v>
      </c>
      <c r="AI3324" s="94" t="e">
        <v>#NAME?</v>
      </c>
      <c r="AJ3324" s="94" t="e">
        <v>#NAME?</v>
      </c>
      <c r="AK3324" s="94" t="e">
        <v>#NAME?</v>
      </c>
      <c r="AO3324" s="94" t="e">
        <f aca="false" t="array" ref="AO3324:AT3324">_xlfn.torow(_xlfn.unique(_xlfn._xlws.filter(cat_table[Sub-subsector],($E3324=cat_table[Sector])*($F3324=cat_table[Subsector]),"")))</f>
        <v>#NAME?</v>
      </c>
      <c r="AP3324" s="94" t="e">
        <v>#NAME?</v>
      </c>
      <c r="AQ3324" s="94" t="e">
        <v>#NAME?</v>
      </c>
      <c r="AR3324" s="94" t="e">
        <v>#NAME?</v>
      </c>
      <c r="AS3324" s="94" t="e">
        <v>#NAME?</v>
      </c>
      <c r="AT3324" s="94" t="e">
        <v>#NAME?</v>
      </c>
    </row>
    <row r="3325" customFormat="false" ht="15" hidden="false" customHeight="true" outlineLevel="0" collapsed="false">
      <c r="A3325" s="20" t="s">
        <v>13964</v>
      </c>
      <c r="B3325" s="20" t="str">
        <f aca="false">INDEX(Table2[], MATCH(L3325, Location_ID!$D$2:$D$648, 0), 1)</f>
        <v>54c59d2f-381a-4d32-9a5e-e106311344df</v>
      </c>
      <c r="C3325" s="20" t="s">
        <v>1452</v>
      </c>
      <c r="D3325" s="230" t="s">
        <v>354</v>
      </c>
      <c r="E3325" s="20" t="s">
        <v>7134</v>
      </c>
      <c r="F3325" s="20" t="s">
        <v>7135</v>
      </c>
      <c r="G3325" s="20" t="s">
        <v>7591</v>
      </c>
      <c r="H3325" s="20"/>
      <c r="I3325" s="20" t="s">
        <v>13930</v>
      </c>
      <c r="J3325" s="20" t="s">
        <v>13931</v>
      </c>
      <c r="K3325" s="20" t="s">
        <v>7128</v>
      </c>
      <c r="L3325" s="20" t="s">
        <v>2265</v>
      </c>
      <c r="M3325" s="20" t="s">
        <v>7110</v>
      </c>
      <c r="N3325" s="20" t="s">
        <v>13932</v>
      </c>
      <c r="O3325" s="20" t="s">
        <v>13933</v>
      </c>
      <c r="P3325" s="201" t="n">
        <v>41548</v>
      </c>
      <c r="Q3325" s="201" t="n">
        <v>41759</v>
      </c>
      <c r="R3325" s="20" t="n">
        <v>1</v>
      </c>
      <c r="S3325" s="20" t="s">
        <v>7130</v>
      </c>
      <c r="T3325" s="20" t="n">
        <v>1.6</v>
      </c>
      <c r="U3325" s="20"/>
      <c r="V3325" s="20"/>
      <c r="W3325" s="20" t="s">
        <v>8720</v>
      </c>
      <c r="X3325" s="35"/>
      <c r="Y3325" s="35"/>
      <c r="Z3325" s="35" t="n">
        <v>0</v>
      </c>
      <c r="AE3325" s="94" t="e">
        <f aca="false" t="array" ref="AE3325:AK3325">_xlfn.torow(_xlfn.unique(_xlfn._xlws.filter(cat_table[Subsector],$E3325=cat_table[Sector],"")))</f>
        <v>#NAME?</v>
      </c>
      <c r="AF3325" s="94" t="e">
        <v>#NAME?</v>
      </c>
      <c r="AG3325" s="94" t="e">
        <v>#NAME?</v>
      </c>
      <c r="AH3325" s="94" t="e">
        <v>#NAME?</v>
      </c>
      <c r="AI3325" s="94" t="e">
        <v>#NAME?</v>
      </c>
      <c r="AJ3325" s="94" t="e">
        <v>#NAME?</v>
      </c>
      <c r="AK3325" s="94" t="e">
        <v>#NAME?</v>
      </c>
      <c r="AO3325" s="94" t="e">
        <f aca="false" t="array" ref="AO3325:AT3325">_xlfn.torow(_xlfn.unique(_xlfn._xlws.filter(cat_table[Sub-subsector],($E3325=cat_table[Sector])*($F3325=cat_table[Subsector]),"")))</f>
        <v>#NAME?</v>
      </c>
      <c r="AP3325" s="94" t="e">
        <v>#NAME?</v>
      </c>
      <c r="AQ3325" s="94" t="e">
        <v>#NAME?</v>
      </c>
      <c r="AR3325" s="94" t="e">
        <v>#NAME?</v>
      </c>
      <c r="AS3325" s="94" t="e">
        <v>#NAME?</v>
      </c>
      <c r="AT3325" s="94" t="e">
        <v>#NAME?</v>
      </c>
    </row>
    <row r="3326" customFormat="false" ht="15" hidden="false" customHeight="true" outlineLevel="0" collapsed="false">
      <c r="A3326" s="20" t="s">
        <v>13965</v>
      </c>
      <c r="B3326" s="20" t="str">
        <f aca="false">INDEX(Table2[], MATCH(L3326, Location_ID!$D$2:$D$648, 0), 1)</f>
        <v>54c59d2f-381a-4d32-9a5e-e106311344df</v>
      </c>
      <c r="C3326" s="20" t="s">
        <v>1452</v>
      </c>
      <c r="D3326" s="230" t="s">
        <v>354</v>
      </c>
      <c r="E3326" s="20" t="s">
        <v>7134</v>
      </c>
      <c r="F3326" s="20" t="s">
        <v>7135</v>
      </c>
      <c r="G3326" s="20" t="s">
        <v>7591</v>
      </c>
      <c r="H3326" s="20"/>
      <c r="I3326" s="20" t="s">
        <v>13930</v>
      </c>
      <c r="J3326" s="20" t="s">
        <v>13931</v>
      </c>
      <c r="K3326" s="20" t="s">
        <v>7128</v>
      </c>
      <c r="L3326" s="20" t="s">
        <v>2265</v>
      </c>
      <c r="M3326" s="20" t="s">
        <v>7110</v>
      </c>
      <c r="N3326" s="20" t="s">
        <v>13932</v>
      </c>
      <c r="O3326" s="20" t="s">
        <v>13933</v>
      </c>
      <c r="P3326" s="201" t="n">
        <v>41548</v>
      </c>
      <c r="Q3326" s="201" t="n">
        <v>41759</v>
      </c>
      <c r="R3326" s="20" t="n">
        <v>1</v>
      </c>
      <c r="S3326" s="20" t="s">
        <v>7130</v>
      </c>
      <c r="T3326" s="20" t="n">
        <v>1.2</v>
      </c>
      <c r="U3326" s="20"/>
      <c r="V3326" s="20"/>
      <c r="W3326" s="20" t="s">
        <v>8720</v>
      </c>
      <c r="X3326" s="35"/>
      <c r="Y3326" s="35"/>
      <c r="Z3326" s="35" t="n">
        <v>0</v>
      </c>
      <c r="AE3326" s="94" t="e">
        <f aca="false" t="array" ref="AE3326:AK3326">_xlfn.torow(_xlfn.unique(_xlfn._xlws.filter(cat_table[Subsector],$E3326=cat_table[Sector],"")))</f>
        <v>#NAME?</v>
      </c>
      <c r="AF3326" s="94" t="e">
        <v>#NAME?</v>
      </c>
      <c r="AG3326" s="94" t="e">
        <v>#NAME?</v>
      </c>
      <c r="AH3326" s="94" t="e">
        <v>#NAME?</v>
      </c>
      <c r="AI3326" s="94" t="e">
        <v>#NAME?</v>
      </c>
      <c r="AJ3326" s="94" t="e">
        <v>#NAME?</v>
      </c>
      <c r="AK3326" s="94" t="e">
        <v>#NAME?</v>
      </c>
      <c r="AO3326" s="94" t="e">
        <f aca="false" t="array" ref="AO3326:AT3326">_xlfn.torow(_xlfn.unique(_xlfn._xlws.filter(cat_table[Sub-subsector],($E3326=cat_table[Sector])*($F3326=cat_table[Subsector]),"")))</f>
        <v>#NAME?</v>
      </c>
      <c r="AP3326" s="94" t="e">
        <v>#NAME?</v>
      </c>
      <c r="AQ3326" s="94" t="e">
        <v>#NAME?</v>
      </c>
      <c r="AR3326" s="94" t="e">
        <v>#NAME?</v>
      </c>
      <c r="AS3326" s="94" t="e">
        <v>#NAME?</v>
      </c>
      <c r="AT3326" s="94" t="e">
        <v>#NAME?</v>
      </c>
    </row>
    <row r="3327" customFormat="false" ht="15" hidden="false" customHeight="true" outlineLevel="0" collapsed="false">
      <c r="A3327" s="20" t="s">
        <v>13966</v>
      </c>
      <c r="B3327" s="20" t="str">
        <f aca="false">INDEX(Table2[], MATCH(L3327, Location_ID!$D$2:$D$648, 0), 1)</f>
        <v>54c59d2f-381a-4d32-9a5e-e106311344df</v>
      </c>
      <c r="C3327" s="20" t="s">
        <v>1452</v>
      </c>
      <c r="D3327" s="230" t="s">
        <v>354</v>
      </c>
      <c r="E3327" s="20" t="s">
        <v>7134</v>
      </c>
      <c r="F3327" s="20" t="s">
        <v>7135</v>
      </c>
      <c r="G3327" s="20" t="s">
        <v>7591</v>
      </c>
      <c r="H3327" s="20"/>
      <c r="I3327" s="20" t="s">
        <v>13930</v>
      </c>
      <c r="J3327" s="20" t="s">
        <v>13931</v>
      </c>
      <c r="K3327" s="20" t="s">
        <v>7128</v>
      </c>
      <c r="L3327" s="20" t="s">
        <v>2265</v>
      </c>
      <c r="M3327" s="20" t="s">
        <v>7110</v>
      </c>
      <c r="N3327" s="20" t="s">
        <v>13932</v>
      </c>
      <c r="O3327" s="20" t="s">
        <v>13933</v>
      </c>
      <c r="P3327" s="201" t="n">
        <v>41548</v>
      </c>
      <c r="Q3327" s="201" t="n">
        <v>41759</v>
      </c>
      <c r="R3327" s="20" t="n">
        <v>1</v>
      </c>
      <c r="S3327" s="20" t="s">
        <v>7130</v>
      </c>
      <c r="T3327" s="20" t="n">
        <v>0.9</v>
      </c>
      <c r="U3327" s="20"/>
      <c r="V3327" s="20"/>
      <c r="W3327" s="20" t="s">
        <v>8720</v>
      </c>
      <c r="X3327" s="35"/>
      <c r="Y3327" s="35"/>
      <c r="Z3327" s="35" t="n">
        <v>0</v>
      </c>
      <c r="AE3327" s="94" t="e">
        <f aca="false" t="array" ref="AE3327:AK3327">_xlfn.torow(_xlfn.unique(_xlfn._xlws.filter(cat_table[Subsector],$E3327=cat_table[Sector],"")))</f>
        <v>#NAME?</v>
      </c>
      <c r="AF3327" s="94" t="e">
        <v>#NAME?</v>
      </c>
      <c r="AG3327" s="94" t="e">
        <v>#NAME?</v>
      </c>
      <c r="AH3327" s="94" t="e">
        <v>#NAME?</v>
      </c>
      <c r="AI3327" s="94" t="e">
        <v>#NAME?</v>
      </c>
      <c r="AJ3327" s="94" t="e">
        <v>#NAME?</v>
      </c>
      <c r="AK3327" s="94" t="e">
        <v>#NAME?</v>
      </c>
      <c r="AO3327" s="94" t="e">
        <f aca="false" t="array" ref="AO3327:AT3327">_xlfn.torow(_xlfn.unique(_xlfn._xlws.filter(cat_table[Sub-subsector],($E3327=cat_table[Sector])*($F3327=cat_table[Subsector]),"")))</f>
        <v>#NAME?</v>
      </c>
      <c r="AP3327" s="94" t="e">
        <v>#NAME?</v>
      </c>
      <c r="AQ3327" s="94" t="e">
        <v>#NAME?</v>
      </c>
      <c r="AR3327" s="94" t="e">
        <v>#NAME?</v>
      </c>
      <c r="AS3327" s="94" t="e">
        <v>#NAME?</v>
      </c>
      <c r="AT3327" s="94" t="e">
        <v>#NAME?</v>
      </c>
    </row>
    <row r="3328" customFormat="false" ht="15" hidden="false" customHeight="true" outlineLevel="0" collapsed="false">
      <c r="A3328" s="20" t="s">
        <v>13967</v>
      </c>
      <c r="B3328" s="20" t="str">
        <f aca="false">INDEX(Table2[], MATCH(L3328, Location_ID!$D$2:$D$648, 0), 1)</f>
        <v>54c59d2f-381a-4d32-9a5e-e106311344df</v>
      </c>
      <c r="C3328" s="20" t="s">
        <v>1452</v>
      </c>
      <c r="D3328" s="230" t="s">
        <v>354</v>
      </c>
      <c r="E3328" s="20" t="s">
        <v>7134</v>
      </c>
      <c r="F3328" s="20" t="s">
        <v>7135</v>
      </c>
      <c r="G3328" s="20" t="s">
        <v>7591</v>
      </c>
      <c r="H3328" s="20"/>
      <c r="I3328" s="20" t="s">
        <v>13930</v>
      </c>
      <c r="J3328" s="20" t="s">
        <v>13968</v>
      </c>
      <c r="K3328" s="20" t="s">
        <v>7128</v>
      </c>
      <c r="L3328" s="20" t="s">
        <v>2265</v>
      </c>
      <c r="M3328" s="20" t="s">
        <v>7110</v>
      </c>
      <c r="N3328" s="20" t="s">
        <v>13932</v>
      </c>
      <c r="O3328" s="20" t="s">
        <v>13933</v>
      </c>
      <c r="P3328" s="201" t="n">
        <v>41548</v>
      </c>
      <c r="Q3328" s="201" t="n">
        <v>41759</v>
      </c>
      <c r="R3328" s="20" t="n">
        <v>1</v>
      </c>
      <c r="S3328" s="20" t="s">
        <v>7130</v>
      </c>
      <c r="T3328" s="20" t="n">
        <v>698.6</v>
      </c>
      <c r="U3328" s="20"/>
      <c r="V3328" s="20"/>
      <c r="W3328" s="20" t="s">
        <v>8720</v>
      </c>
      <c r="X3328" s="35"/>
      <c r="Y3328" s="35"/>
      <c r="Z3328" s="35" t="n">
        <v>0</v>
      </c>
      <c r="AE3328" s="94" t="e">
        <f aca="false" t="array" ref="AE3328:AK3328">_xlfn.torow(_xlfn.unique(_xlfn._xlws.filter(cat_table[Subsector],$E3328=cat_table[Sector],"")))</f>
        <v>#NAME?</v>
      </c>
      <c r="AF3328" s="94" t="e">
        <v>#NAME?</v>
      </c>
      <c r="AG3328" s="94" t="e">
        <v>#NAME?</v>
      </c>
      <c r="AH3328" s="94" t="e">
        <v>#NAME?</v>
      </c>
      <c r="AI3328" s="94" t="e">
        <v>#NAME?</v>
      </c>
      <c r="AJ3328" s="94" t="e">
        <v>#NAME?</v>
      </c>
      <c r="AK3328" s="94" t="e">
        <v>#NAME?</v>
      </c>
      <c r="AO3328" s="94" t="e">
        <f aca="false" t="array" ref="AO3328:AT3328">_xlfn.torow(_xlfn.unique(_xlfn._xlws.filter(cat_table[Sub-subsector],($E3328=cat_table[Sector])*($F3328=cat_table[Subsector]),"")))</f>
        <v>#NAME?</v>
      </c>
      <c r="AP3328" s="94" t="e">
        <v>#NAME?</v>
      </c>
      <c r="AQ3328" s="94" t="e">
        <v>#NAME?</v>
      </c>
      <c r="AR3328" s="94" t="e">
        <v>#NAME?</v>
      </c>
      <c r="AS3328" s="94" t="e">
        <v>#NAME?</v>
      </c>
      <c r="AT3328" s="94" t="e">
        <v>#NAME?</v>
      </c>
    </row>
    <row r="3329" customFormat="false" ht="15" hidden="false" customHeight="true" outlineLevel="0" collapsed="false">
      <c r="A3329" s="20" t="s">
        <v>13969</v>
      </c>
      <c r="B3329" s="20" t="str">
        <f aca="false">INDEX(Table2[], MATCH(L3329, Location_ID!$D$2:$D$648, 0), 1)</f>
        <v>54c59d2f-381a-4d32-9a5e-e106311344df</v>
      </c>
      <c r="C3329" s="20" t="s">
        <v>1452</v>
      </c>
      <c r="D3329" s="230" t="s">
        <v>354</v>
      </c>
      <c r="E3329" s="20" t="s">
        <v>7134</v>
      </c>
      <c r="F3329" s="20" t="s">
        <v>7135</v>
      </c>
      <c r="G3329" s="20" t="s">
        <v>7591</v>
      </c>
      <c r="H3329" s="20"/>
      <c r="I3329" s="20" t="s">
        <v>13930</v>
      </c>
      <c r="J3329" s="20" t="s">
        <v>13968</v>
      </c>
      <c r="K3329" s="20" t="s">
        <v>7128</v>
      </c>
      <c r="L3329" s="20" t="s">
        <v>2265</v>
      </c>
      <c r="M3329" s="20" t="s">
        <v>7110</v>
      </c>
      <c r="N3329" s="20" t="s">
        <v>13932</v>
      </c>
      <c r="O3329" s="20" t="s">
        <v>13933</v>
      </c>
      <c r="P3329" s="201" t="n">
        <v>41548</v>
      </c>
      <c r="Q3329" s="201" t="n">
        <v>41759</v>
      </c>
      <c r="R3329" s="20" t="n">
        <v>1</v>
      </c>
      <c r="S3329" s="20" t="s">
        <v>7130</v>
      </c>
      <c r="T3329" s="20" t="n">
        <v>344.1</v>
      </c>
      <c r="U3329" s="20"/>
      <c r="V3329" s="20"/>
      <c r="W3329" s="20" t="s">
        <v>8720</v>
      </c>
      <c r="X3329" s="35"/>
      <c r="Y3329" s="35"/>
      <c r="Z3329" s="35" t="n">
        <v>0</v>
      </c>
      <c r="AE3329" s="94" t="e">
        <f aca="false" t="array" ref="AE3329:AK3329">_xlfn.torow(_xlfn.unique(_xlfn._xlws.filter(cat_table[Subsector],$E3329=cat_table[Sector],"")))</f>
        <v>#NAME?</v>
      </c>
      <c r="AF3329" s="94" t="e">
        <v>#NAME?</v>
      </c>
      <c r="AG3329" s="94" t="e">
        <v>#NAME?</v>
      </c>
      <c r="AH3329" s="94" t="e">
        <v>#NAME?</v>
      </c>
      <c r="AI3329" s="94" t="e">
        <v>#NAME?</v>
      </c>
      <c r="AJ3329" s="94" t="e">
        <v>#NAME?</v>
      </c>
      <c r="AK3329" s="94" t="e">
        <v>#NAME?</v>
      </c>
      <c r="AO3329" s="94" t="e">
        <f aca="false" t="array" ref="AO3329:AT3329">_xlfn.torow(_xlfn.unique(_xlfn._xlws.filter(cat_table[Sub-subsector],($E3329=cat_table[Sector])*($F3329=cat_table[Subsector]),"")))</f>
        <v>#NAME?</v>
      </c>
      <c r="AP3329" s="94" t="e">
        <v>#NAME?</v>
      </c>
      <c r="AQ3329" s="94" t="e">
        <v>#NAME?</v>
      </c>
      <c r="AR3329" s="94" t="e">
        <v>#NAME?</v>
      </c>
      <c r="AS3329" s="94" t="e">
        <v>#NAME?</v>
      </c>
      <c r="AT3329" s="94" t="e">
        <v>#NAME?</v>
      </c>
    </row>
    <row r="3330" customFormat="false" ht="15" hidden="false" customHeight="true" outlineLevel="0" collapsed="false">
      <c r="A3330" s="20" t="s">
        <v>13970</v>
      </c>
      <c r="B3330" s="20" t="str">
        <f aca="false">INDEX(Table2[], MATCH(L3330, Location_ID!$D$2:$D$648, 0), 1)</f>
        <v>54c59d2f-381a-4d32-9a5e-e106311344df</v>
      </c>
      <c r="C3330" s="20" t="s">
        <v>1452</v>
      </c>
      <c r="D3330" s="230" t="s">
        <v>354</v>
      </c>
      <c r="E3330" s="20" t="s">
        <v>7134</v>
      </c>
      <c r="F3330" s="20" t="s">
        <v>7135</v>
      </c>
      <c r="G3330" s="20" t="s">
        <v>7591</v>
      </c>
      <c r="H3330" s="20"/>
      <c r="I3330" s="20" t="s">
        <v>13930</v>
      </c>
      <c r="J3330" s="20" t="s">
        <v>13968</v>
      </c>
      <c r="K3330" s="20" t="s">
        <v>7128</v>
      </c>
      <c r="L3330" s="20" t="s">
        <v>2265</v>
      </c>
      <c r="M3330" s="20" t="s">
        <v>7110</v>
      </c>
      <c r="N3330" s="20" t="s">
        <v>13932</v>
      </c>
      <c r="O3330" s="20" t="s">
        <v>13933</v>
      </c>
      <c r="P3330" s="201" t="n">
        <v>41548</v>
      </c>
      <c r="Q3330" s="201" t="n">
        <v>41759</v>
      </c>
      <c r="R3330" s="20" t="n">
        <v>1</v>
      </c>
      <c r="S3330" s="20" t="s">
        <v>7130</v>
      </c>
      <c r="T3330" s="20" t="n">
        <v>240.5</v>
      </c>
      <c r="U3330" s="20"/>
      <c r="V3330" s="20"/>
      <c r="W3330" s="20" t="s">
        <v>8720</v>
      </c>
      <c r="X3330" s="35"/>
      <c r="Y3330" s="35"/>
      <c r="Z3330" s="35" t="n">
        <v>0</v>
      </c>
      <c r="AE3330" s="94" t="e">
        <f aca="false" t="array" ref="AE3330:AK3330">_xlfn.torow(_xlfn.unique(_xlfn._xlws.filter(cat_table[Subsector],$E3330=cat_table[Sector],"")))</f>
        <v>#NAME?</v>
      </c>
      <c r="AF3330" s="94" t="e">
        <v>#NAME?</v>
      </c>
      <c r="AG3330" s="94" t="e">
        <v>#NAME?</v>
      </c>
      <c r="AH3330" s="94" t="e">
        <v>#NAME?</v>
      </c>
      <c r="AI3330" s="94" t="e">
        <v>#NAME?</v>
      </c>
      <c r="AJ3330" s="94" t="e">
        <v>#NAME?</v>
      </c>
      <c r="AK3330" s="94" t="e">
        <v>#NAME?</v>
      </c>
      <c r="AO3330" s="94" t="e">
        <f aca="false" t="array" ref="AO3330:AT3330">_xlfn.torow(_xlfn.unique(_xlfn._xlws.filter(cat_table[Sub-subsector],($E3330=cat_table[Sector])*($F3330=cat_table[Subsector]),"")))</f>
        <v>#NAME?</v>
      </c>
      <c r="AP3330" s="94" t="e">
        <v>#NAME?</v>
      </c>
      <c r="AQ3330" s="94" t="e">
        <v>#NAME?</v>
      </c>
      <c r="AR3330" s="94" t="e">
        <v>#NAME?</v>
      </c>
      <c r="AS3330" s="94" t="e">
        <v>#NAME?</v>
      </c>
      <c r="AT3330" s="94" t="e">
        <v>#NAME?</v>
      </c>
    </row>
    <row r="3331" customFormat="false" ht="15" hidden="false" customHeight="true" outlineLevel="0" collapsed="false">
      <c r="A3331" s="20" t="s">
        <v>13971</v>
      </c>
      <c r="B3331" s="20" t="str">
        <f aca="false">INDEX(Table2[], MATCH(L3331, Location_ID!$D$2:$D$648, 0), 1)</f>
        <v>54c59d2f-381a-4d32-9a5e-e106311344df</v>
      </c>
      <c r="C3331" s="20" t="s">
        <v>1452</v>
      </c>
      <c r="D3331" s="230" t="s">
        <v>354</v>
      </c>
      <c r="E3331" s="20" t="s">
        <v>7134</v>
      </c>
      <c r="F3331" s="20" t="s">
        <v>7135</v>
      </c>
      <c r="G3331" s="20" t="s">
        <v>7591</v>
      </c>
      <c r="H3331" s="20"/>
      <c r="I3331" s="20" t="s">
        <v>13930</v>
      </c>
      <c r="J3331" s="20" t="s">
        <v>13968</v>
      </c>
      <c r="K3331" s="20" t="s">
        <v>7128</v>
      </c>
      <c r="L3331" s="20" t="s">
        <v>2265</v>
      </c>
      <c r="M3331" s="20" t="s">
        <v>7110</v>
      </c>
      <c r="N3331" s="20" t="s">
        <v>13932</v>
      </c>
      <c r="O3331" s="20" t="s">
        <v>13933</v>
      </c>
      <c r="P3331" s="201" t="n">
        <v>41548</v>
      </c>
      <c r="Q3331" s="201" t="n">
        <v>41759</v>
      </c>
      <c r="R3331" s="20" t="n">
        <v>1</v>
      </c>
      <c r="S3331" s="20" t="s">
        <v>7130</v>
      </c>
      <c r="T3331" s="20" t="n">
        <v>217.6</v>
      </c>
      <c r="U3331" s="20"/>
      <c r="V3331" s="20"/>
      <c r="W3331" s="20" t="s">
        <v>8720</v>
      </c>
      <c r="X3331" s="35"/>
      <c r="Y3331" s="35"/>
      <c r="Z3331" s="35" t="n">
        <v>0</v>
      </c>
      <c r="AE3331" s="94" t="e">
        <f aca="false" t="array" ref="AE3331:AK3331">_xlfn.torow(_xlfn.unique(_xlfn._xlws.filter(cat_table[Subsector],$E3331=cat_table[Sector],"")))</f>
        <v>#NAME?</v>
      </c>
      <c r="AF3331" s="94" t="e">
        <v>#NAME?</v>
      </c>
      <c r="AG3331" s="94" t="e">
        <v>#NAME?</v>
      </c>
      <c r="AH3331" s="94" t="e">
        <v>#NAME?</v>
      </c>
      <c r="AI3331" s="94" t="e">
        <v>#NAME?</v>
      </c>
      <c r="AJ3331" s="94" t="e">
        <v>#NAME?</v>
      </c>
      <c r="AK3331" s="94" t="e">
        <v>#NAME?</v>
      </c>
      <c r="AO3331" s="94" t="e">
        <f aca="false" t="array" ref="AO3331:AT3331">_xlfn.torow(_xlfn.unique(_xlfn._xlws.filter(cat_table[Sub-subsector],($E3331=cat_table[Sector])*($F3331=cat_table[Subsector]),"")))</f>
        <v>#NAME?</v>
      </c>
      <c r="AP3331" s="94" t="e">
        <v>#NAME?</v>
      </c>
      <c r="AQ3331" s="94" t="e">
        <v>#NAME?</v>
      </c>
      <c r="AR3331" s="94" t="e">
        <v>#NAME?</v>
      </c>
      <c r="AS3331" s="94" t="e">
        <v>#NAME?</v>
      </c>
      <c r="AT3331" s="94" t="e">
        <v>#NAME?</v>
      </c>
    </row>
    <row r="3332" customFormat="false" ht="15" hidden="false" customHeight="true" outlineLevel="0" collapsed="false">
      <c r="A3332" s="20" t="s">
        <v>13972</v>
      </c>
      <c r="B3332" s="20" t="str">
        <f aca="false">INDEX(Table2[], MATCH(L3332, Location_ID!$D$2:$D$648, 0), 1)</f>
        <v>54c59d2f-381a-4d32-9a5e-e106311344df</v>
      </c>
      <c r="C3332" s="20" t="s">
        <v>1452</v>
      </c>
      <c r="D3332" s="230" t="s">
        <v>354</v>
      </c>
      <c r="E3332" s="20" t="s">
        <v>7134</v>
      </c>
      <c r="F3332" s="20" t="s">
        <v>7135</v>
      </c>
      <c r="G3332" s="20" t="s">
        <v>7591</v>
      </c>
      <c r="H3332" s="20"/>
      <c r="I3332" s="20" t="s">
        <v>13930</v>
      </c>
      <c r="J3332" s="20" t="s">
        <v>13968</v>
      </c>
      <c r="K3332" s="20" t="s">
        <v>7128</v>
      </c>
      <c r="L3332" s="20" t="s">
        <v>2265</v>
      </c>
      <c r="M3332" s="20" t="s">
        <v>7110</v>
      </c>
      <c r="N3332" s="20" t="s">
        <v>13932</v>
      </c>
      <c r="O3332" s="20" t="s">
        <v>13933</v>
      </c>
      <c r="P3332" s="201" t="n">
        <v>41548</v>
      </c>
      <c r="Q3332" s="201" t="n">
        <v>41759</v>
      </c>
      <c r="R3332" s="20" t="n">
        <v>1</v>
      </c>
      <c r="S3332" s="20" t="s">
        <v>7130</v>
      </c>
      <c r="T3332" s="20" t="n">
        <v>196.1</v>
      </c>
      <c r="U3332" s="20"/>
      <c r="V3332" s="20"/>
      <c r="W3332" s="20" t="s">
        <v>8720</v>
      </c>
      <c r="X3332" s="35"/>
      <c r="Y3332" s="35"/>
      <c r="Z3332" s="35" t="n">
        <v>0</v>
      </c>
      <c r="AE3332" s="94" t="e">
        <f aca="false" t="array" ref="AE3332:AK3332">_xlfn.torow(_xlfn.unique(_xlfn._xlws.filter(cat_table[Subsector],$E3332=cat_table[Sector],"")))</f>
        <v>#NAME?</v>
      </c>
      <c r="AF3332" s="94" t="e">
        <v>#NAME?</v>
      </c>
      <c r="AG3332" s="94" t="e">
        <v>#NAME?</v>
      </c>
      <c r="AH3332" s="94" t="e">
        <v>#NAME?</v>
      </c>
      <c r="AI3332" s="94" t="e">
        <v>#NAME?</v>
      </c>
      <c r="AJ3332" s="94" t="e">
        <v>#NAME?</v>
      </c>
      <c r="AK3332" s="94" t="e">
        <v>#NAME?</v>
      </c>
      <c r="AO3332" s="94" t="e">
        <f aca="false" t="array" ref="AO3332:AT3332">_xlfn.torow(_xlfn.unique(_xlfn._xlws.filter(cat_table[Sub-subsector],($E3332=cat_table[Sector])*($F3332=cat_table[Subsector]),"")))</f>
        <v>#NAME?</v>
      </c>
      <c r="AP3332" s="94" t="e">
        <v>#NAME?</v>
      </c>
      <c r="AQ3332" s="94" t="e">
        <v>#NAME?</v>
      </c>
      <c r="AR3332" s="94" t="e">
        <v>#NAME?</v>
      </c>
      <c r="AS3332" s="94" t="e">
        <v>#NAME?</v>
      </c>
      <c r="AT3332" s="94" t="e">
        <v>#NAME?</v>
      </c>
    </row>
    <row r="3333" customFormat="false" ht="15" hidden="false" customHeight="true" outlineLevel="0" collapsed="false">
      <c r="A3333" s="20" t="s">
        <v>13973</v>
      </c>
      <c r="B3333" s="20" t="str">
        <f aca="false">INDEX(Table2[], MATCH(L3333, Location_ID!$D$2:$D$648, 0), 1)</f>
        <v>54c59d2f-381a-4d32-9a5e-e106311344df</v>
      </c>
      <c r="C3333" s="20" t="s">
        <v>1452</v>
      </c>
      <c r="D3333" s="230" t="s">
        <v>354</v>
      </c>
      <c r="E3333" s="20" t="s">
        <v>7134</v>
      </c>
      <c r="F3333" s="20" t="s">
        <v>7135</v>
      </c>
      <c r="G3333" s="20" t="s">
        <v>7591</v>
      </c>
      <c r="H3333" s="20"/>
      <c r="I3333" s="20" t="s">
        <v>13930</v>
      </c>
      <c r="J3333" s="20" t="s">
        <v>13968</v>
      </c>
      <c r="K3333" s="20" t="s">
        <v>7128</v>
      </c>
      <c r="L3333" s="20" t="s">
        <v>2265</v>
      </c>
      <c r="M3333" s="20" t="s">
        <v>7110</v>
      </c>
      <c r="N3333" s="20" t="s">
        <v>13932</v>
      </c>
      <c r="O3333" s="20" t="s">
        <v>13933</v>
      </c>
      <c r="P3333" s="201" t="n">
        <v>41548</v>
      </c>
      <c r="Q3333" s="201" t="n">
        <v>41759</v>
      </c>
      <c r="R3333" s="20" t="n">
        <v>1</v>
      </c>
      <c r="S3333" s="20" t="s">
        <v>7130</v>
      </c>
      <c r="T3333" s="20" t="n">
        <v>195.3</v>
      </c>
      <c r="U3333" s="20"/>
      <c r="V3333" s="20"/>
      <c r="W3333" s="20" t="s">
        <v>8720</v>
      </c>
      <c r="X3333" s="35"/>
      <c r="Y3333" s="35"/>
      <c r="Z3333" s="35" t="n">
        <v>0</v>
      </c>
      <c r="AE3333" s="94" t="e">
        <f aca="false" t="array" ref="AE3333:AK3333">_xlfn.torow(_xlfn.unique(_xlfn._xlws.filter(cat_table[Subsector],$E3333=cat_table[Sector],"")))</f>
        <v>#NAME?</v>
      </c>
      <c r="AF3333" s="94" t="e">
        <v>#NAME?</v>
      </c>
      <c r="AG3333" s="94" t="e">
        <v>#NAME?</v>
      </c>
      <c r="AH3333" s="94" t="e">
        <v>#NAME?</v>
      </c>
      <c r="AI3333" s="94" t="e">
        <v>#NAME?</v>
      </c>
      <c r="AJ3333" s="94" t="e">
        <v>#NAME?</v>
      </c>
      <c r="AK3333" s="94" t="e">
        <v>#NAME?</v>
      </c>
      <c r="AO3333" s="94" t="e">
        <f aca="false" t="array" ref="AO3333:AT3333">_xlfn.torow(_xlfn.unique(_xlfn._xlws.filter(cat_table[Sub-subsector],($E3333=cat_table[Sector])*($F3333=cat_table[Subsector]),"")))</f>
        <v>#NAME?</v>
      </c>
      <c r="AP3333" s="94" t="e">
        <v>#NAME?</v>
      </c>
      <c r="AQ3333" s="94" t="e">
        <v>#NAME?</v>
      </c>
      <c r="AR3333" s="94" t="e">
        <v>#NAME?</v>
      </c>
      <c r="AS3333" s="94" t="e">
        <v>#NAME?</v>
      </c>
      <c r="AT3333" s="94" t="e">
        <v>#NAME?</v>
      </c>
    </row>
    <row r="3334" customFormat="false" ht="15" hidden="false" customHeight="true" outlineLevel="0" collapsed="false">
      <c r="A3334" s="20" t="s">
        <v>13974</v>
      </c>
      <c r="B3334" s="20" t="str">
        <f aca="false">INDEX(Table2[], MATCH(L3334, Location_ID!$D$2:$D$648, 0), 1)</f>
        <v>54c59d2f-381a-4d32-9a5e-e106311344df</v>
      </c>
      <c r="C3334" s="20" t="s">
        <v>1452</v>
      </c>
      <c r="D3334" s="230" t="s">
        <v>354</v>
      </c>
      <c r="E3334" s="20" t="s">
        <v>7134</v>
      </c>
      <c r="F3334" s="20" t="s">
        <v>7135</v>
      </c>
      <c r="G3334" s="20" t="s">
        <v>7591</v>
      </c>
      <c r="H3334" s="20"/>
      <c r="I3334" s="20" t="s">
        <v>13930</v>
      </c>
      <c r="J3334" s="20" t="s">
        <v>13968</v>
      </c>
      <c r="K3334" s="20" t="s">
        <v>7128</v>
      </c>
      <c r="L3334" s="20" t="s">
        <v>2265</v>
      </c>
      <c r="M3334" s="20" t="s">
        <v>7110</v>
      </c>
      <c r="N3334" s="20" t="s">
        <v>13932</v>
      </c>
      <c r="O3334" s="20" t="s">
        <v>13933</v>
      </c>
      <c r="P3334" s="201" t="n">
        <v>41548</v>
      </c>
      <c r="Q3334" s="201" t="n">
        <v>41759</v>
      </c>
      <c r="R3334" s="20" t="n">
        <v>1</v>
      </c>
      <c r="S3334" s="20" t="s">
        <v>7130</v>
      </c>
      <c r="T3334" s="20" t="n">
        <v>159.8</v>
      </c>
      <c r="U3334" s="20"/>
      <c r="V3334" s="20"/>
      <c r="W3334" s="20" t="s">
        <v>8720</v>
      </c>
      <c r="X3334" s="35"/>
      <c r="Y3334" s="35"/>
      <c r="Z3334" s="35" t="n">
        <v>0</v>
      </c>
      <c r="AE3334" s="94" t="e">
        <f aca="false" t="array" ref="AE3334:AK3334">_xlfn.torow(_xlfn.unique(_xlfn._xlws.filter(cat_table[Subsector],$E3334=cat_table[Sector],"")))</f>
        <v>#NAME?</v>
      </c>
      <c r="AF3334" s="94" t="e">
        <v>#NAME?</v>
      </c>
      <c r="AG3334" s="94" t="e">
        <v>#NAME?</v>
      </c>
      <c r="AH3334" s="94" t="e">
        <v>#NAME?</v>
      </c>
      <c r="AI3334" s="94" t="e">
        <v>#NAME?</v>
      </c>
      <c r="AJ3334" s="94" t="e">
        <v>#NAME?</v>
      </c>
      <c r="AK3334" s="94" t="e">
        <v>#NAME?</v>
      </c>
      <c r="AO3334" s="94" t="e">
        <f aca="false" t="array" ref="AO3334:AT3334">_xlfn.torow(_xlfn.unique(_xlfn._xlws.filter(cat_table[Sub-subsector],($E3334=cat_table[Sector])*($F3334=cat_table[Subsector]),"")))</f>
        <v>#NAME?</v>
      </c>
      <c r="AP3334" s="94" t="e">
        <v>#NAME?</v>
      </c>
      <c r="AQ3334" s="94" t="e">
        <v>#NAME?</v>
      </c>
      <c r="AR3334" s="94" t="e">
        <v>#NAME?</v>
      </c>
      <c r="AS3334" s="94" t="e">
        <v>#NAME?</v>
      </c>
      <c r="AT3334" s="94" t="e">
        <v>#NAME?</v>
      </c>
    </row>
    <row r="3335" customFormat="false" ht="15" hidden="false" customHeight="true" outlineLevel="0" collapsed="false">
      <c r="A3335" s="20" t="s">
        <v>13975</v>
      </c>
      <c r="B3335" s="20" t="str">
        <f aca="false">INDEX(Table2[], MATCH(L3335, Location_ID!$D$2:$D$648, 0), 1)</f>
        <v>54c59d2f-381a-4d32-9a5e-e106311344df</v>
      </c>
      <c r="C3335" s="20" t="s">
        <v>1452</v>
      </c>
      <c r="D3335" s="230" t="s">
        <v>354</v>
      </c>
      <c r="E3335" s="20" t="s">
        <v>7134</v>
      </c>
      <c r="F3335" s="20" t="s">
        <v>7135</v>
      </c>
      <c r="G3335" s="20" t="s">
        <v>7591</v>
      </c>
      <c r="H3335" s="20"/>
      <c r="I3335" s="20" t="s">
        <v>13930</v>
      </c>
      <c r="J3335" s="20" t="s">
        <v>13968</v>
      </c>
      <c r="K3335" s="20" t="s">
        <v>7128</v>
      </c>
      <c r="L3335" s="20" t="s">
        <v>2265</v>
      </c>
      <c r="M3335" s="20" t="s">
        <v>7110</v>
      </c>
      <c r="N3335" s="20" t="s">
        <v>13932</v>
      </c>
      <c r="O3335" s="20" t="s">
        <v>13933</v>
      </c>
      <c r="P3335" s="201" t="n">
        <v>41548</v>
      </c>
      <c r="Q3335" s="201" t="n">
        <v>41759</v>
      </c>
      <c r="R3335" s="20" t="n">
        <v>1</v>
      </c>
      <c r="S3335" s="20" t="s">
        <v>7130</v>
      </c>
      <c r="T3335" s="20" t="n">
        <v>146.7</v>
      </c>
      <c r="U3335" s="20"/>
      <c r="V3335" s="20"/>
      <c r="W3335" s="20" t="s">
        <v>8720</v>
      </c>
      <c r="X3335" s="35"/>
      <c r="Y3335" s="35"/>
      <c r="Z3335" s="35" t="n">
        <v>0</v>
      </c>
      <c r="AE3335" s="94" t="e">
        <f aca="false" t="array" ref="AE3335:AK3335">_xlfn.torow(_xlfn.unique(_xlfn._xlws.filter(cat_table[Subsector],$E3335=cat_table[Sector],"")))</f>
        <v>#NAME?</v>
      </c>
      <c r="AF3335" s="94" t="e">
        <v>#NAME?</v>
      </c>
      <c r="AG3335" s="94" t="e">
        <v>#NAME?</v>
      </c>
      <c r="AH3335" s="94" t="e">
        <v>#NAME?</v>
      </c>
      <c r="AI3335" s="94" t="e">
        <v>#NAME?</v>
      </c>
      <c r="AJ3335" s="94" t="e">
        <v>#NAME?</v>
      </c>
      <c r="AK3335" s="94" t="e">
        <v>#NAME?</v>
      </c>
      <c r="AO3335" s="94" t="e">
        <f aca="false" t="array" ref="AO3335:AT3335">_xlfn.torow(_xlfn.unique(_xlfn._xlws.filter(cat_table[Sub-subsector],($E3335=cat_table[Sector])*($F3335=cat_table[Subsector]),"")))</f>
        <v>#NAME?</v>
      </c>
      <c r="AP3335" s="94" t="e">
        <v>#NAME?</v>
      </c>
      <c r="AQ3335" s="94" t="e">
        <v>#NAME?</v>
      </c>
      <c r="AR3335" s="94" t="e">
        <v>#NAME?</v>
      </c>
      <c r="AS3335" s="94" t="e">
        <v>#NAME?</v>
      </c>
      <c r="AT3335" s="94" t="e">
        <v>#NAME?</v>
      </c>
    </row>
    <row r="3336" customFormat="false" ht="15" hidden="false" customHeight="true" outlineLevel="0" collapsed="false">
      <c r="A3336" s="20" t="s">
        <v>13976</v>
      </c>
      <c r="B3336" s="20" t="str">
        <f aca="false">INDEX(Table2[], MATCH(L3336, Location_ID!$D$2:$D$648, 0), 1)</f>
        <v>54c59d2f-381a-4d32-9a5e-e106311344df</v>
      </c>
      <c r="C3336" s="20" t="s">
        <v>1452</v>
      </c>
      <c r="D3336" s="230" t="s">
        <v>354</v>
      </c>
      <c r="E3336" s="20" t="s">
        <v>7134</v>
      </c>
      <c r="F3336" s="20" t="s">
        <v>7135</v>
      </c>
      <c r="G3336" s="20" t="s">
        <v>7591</v>
      </c>
      <c r="H3336" s="20"/>
      <c r="I3336" s="20" t="s">
        <v>13930</v>
      </c>
      <c r="J3336" s="20" t="s">
        <v>13968</v>
      </c>
      <c r="K3336" s="20" t="s">
        <v>7128</v>
      </c>
      <c r="L3336" s="20" t="s">
        <v>2265</v>
      </c>
      <c r="M3336" s="20" t="s">
        <v>7110</v>
      </c>
      <c r="N3336" s="20" t="s">
        <v>13932</v>
      </c>
      <c r="O3336" s="20" t="s">
        <v>13933</v>
      </c>
      <c r="P3336" s="201" t="n">
        <v>41548</v>
      </c>
      <c r="Q3336" s="201" t="n">
        <v>41759</v>
      </c>
      <c r="R3336" s="20" t="n">
        <v>1</v>
      </c>
      <c r="S3336" s="20" t="s">
        <v>7130</v>
      </c>
      <c r="T3336" s="20" t="n">
        <v>145.2</v>
      </c>
      <c r="U3336" s="20"/>
      <c r="V3336" s="20"/>
      <c r="W3336" s="20" t="s">
        <v>8720</v>
      </c>
      <c r="X3336" s="35"/>
      <c r="Y3336" s="35"/>
      <c r="Z3336" s="35" t="n">
        <v>0</v>
      </c>
      <c r="AE3336" s="94" t="e">
        <f aca="false" t="array" ref="AE3336:AK3336">_xlfn.torow(_xlfn.unique(_xlfn._xlws.filter(cat_table[Subsector],$E3336=cat_table[Sector],"")))</f>
        <v>#NAME?</v>
      </c>
      <c r="AF3336" s="94" t="e">
        <v>#NAME?</v>
      </c>
      <c r="AG3336" s="94" t="e">
        <v>#NAME?</v>
      </c>
      <c r="AH3336" s="94" t="e">
        <v>#NAME?</v>
      </c>
      <c r="AI3336" s="94" t="e">
        <v>#NAME?</v>
      </c>
      <c r="AJ3336" s="94" t="e">
        <v>#NAME?</v>
      </c>
      <c r="AK3336" s="94" t="e">
        <v>#NAME?</v>
      </c>
      <c r="AO3336" s="94" t="e">
        <f aca="false" t="array" ref="AO3336:AT3336">_xlfn.torow(_xlfn.unique(_xlfn._xlws.filter(cat_table[Sub-subsector],($E3336=cat_table[Sector])*($F3336=cat_table[Subsector]),"")))</f>
        <v>#NAME?</v>
      </c>
      <c r="AP3336" s="94" t="e">
        <v>#NAME?</v>
      </c>
      <c r="AQ3336" s="94" t="e">
        <v>#NAME?</v>
      </c>
      <c r="AR3336" s="94" t="e">
        <v>#NAME?</v>
      </c>
      <c r="AS3336" s="94" t="e">
        <v>#NAME?</v>
      </c>
      <c r="AT3336" s="94" t="e">
        <v>#NAME?</v>
      </c>
    </row>
    <row r="3337" customFormat="false" ht="15" hidden="false" customHeight="true" outlineLevel="0" collapsed="false">
      <c r="A3337" s="20" t="s">
        <v>13977</v>
      </c>
      <c r="B3337" s="20" t="str">
        <f aca="false">INDEX(Table2[], MATCH(L3337, Location_ID!$D$2:$D$648, 0), 1)</f>
        <v>54c59d2f-381a-4d32-9a5e-e106311344df</v>
      </c>
      <c r="C3337" s="20" t="s">
        <v>1452</v>
      </c>
      <c r="D3337" s="230" t="s">
        <v>354</v>
      </c>
      <c r="E3337" s="20" t="s">
        <v>7134</v>
      </c>
      <c r="F3337" s="20" t="s">
        <v>7135</v>
      </c>
      <c r="G3337" s="20" t="s">
        <v>7591</v>
      </c>
      <c r="H3337" s="20"/>
      <c r="I3337" s="20" t="s">
        <v>13930</v>
      </c>
      <c r="J3337" s="20" t="s">
        <v>13968</v>
      </c>
      <c r="K3337" s="20" t="s">
        <v>7128</v>
      </c>
      <c r="L3337" s="20" t="s">
        <v>2265</v>
      </c>
      <c r="M3337" s="20" t="s">
        <v>7110</v>
      </c>
      <c r="N3337" s="20" t="s">
        <v>13932</v>
      </c>
      <c r="O3337" s="20" t="s">
        <v>13933</v>
      </c>
      <c r="P3337" s="201" t="n">
        <v>41548</v>
      </c>
      <c r="Q3337" s="201" t="n">
        <v>41759</v>
      </c>
      <c r="R3337" s="20" t="n">
        <v>1</v>
      </c>
      <c r="S3337" s="20" t="s">
        <v>7130</v>
      </c>
      <c r="T3337" s="20" t="n">
        <v>119</v>
      </c>
      <c r="U3337" s="20"/>
      <c r="V3337" s="20"/>
      <c r="W3337" s="20" t="s">
        <v>8720</v>
      </c>
      <c r="X3337" s="35"/>
      <c r="Y3337" s="35"/>
      <c r="Z3337" s="35" t="n">
        <v>0</v>
      </c>
      <c r="AE3337" s="94" t="e">
        <f aca="false" t="array" ref="AE3337:AK3337">_xlfn.torow(_xlfn.unique(_xlfn._xlws.filter(cat_table[Subsector],$E3337=cat_table[Sector],"")))</f>
        <v>#NAME?</v>
      </c>
      <c r="AF3337" s="94" t="e">
        <v>#NAME?</v>
      </c>
      <c r="AG3337" s="94" t="e">
        <v>#NAME?</v>
      </c>
      <c r="AH3337" s="94" t="e">
        <v>#NAME?</v>
      </c>
      <c r="AI3337" s="94" t="e">
        <v>#NAME?</v>
      </c>
      <c r="AJ3337" s="94" t="e">
        <v>#NAME?</v>
      </c>
      <c r="AK3337" s="94" t="e">
        <v>#NAME?</v>
      </c>
      <c r="AO3337" s="94" t="e">
        <f aca="false" t="array" ref="AO3337:AT3337">_xlfn.torow(_xlfn.unique(_xlfn._xlws.filter(cat_table[Sub-subsector],($E3337=cat_table[Sector])*($F3337=cat_table[Subsector]),"")))</f>
        <v>#NAME?</v>
      </c>
      <c r="AP3337" s="94" t="e">
        <v>#NAME?</v>
      </c>
      <c r="AQ3337" s="94" t="e">
        <v>#NAME?</v>
      </c>
      <c r="AR3337" s="94" t="e">
        <v>#NAME?</v>
      </c>
      <c r="AS3337" s="94" t="e">
        <v>#NAME?</v>
      </c>
      <c r="AT3337" s="94" t="e">
        <v>#NAME?</v>
      </c>
    </row>
    <row r="3338" customFormat="false" ht="15" hidden="false" customHeight="true" outlineLevel="0" collapsed="false">
      <c r="A3338" s="20" t="s">
        <v>13978</v>
      </c>
      <c r="B3338" s="20" t="str">
        <f aca="false">INDEX(Table2[], MATCH(L3338, Location_ID!$D$2:$D$648, 0), 1)</f>
        <v>54c59d2f-381a-4d32-9a5e-e106311344df</v>
      </c>
      <c r="C3338" s="20" t="s">
        <v>1452</v>
      </c>
      <c r="D3338" s="230" t="s">
        <v>354</v>
      </c>
      <c r="E3338" s="20" t="s">
        <v>7134</v>
      </c>
      <c r="F3338" s="20" t="s">
        <v>7135</v>
      </c>
      <c r="G3338" s="20" t="s">
        <v>7591</v>
      </c>
      <c r="H3338" s="20"/>
      <c r="I3338" s="20" t="s">
        <v>13930</v>
      </c>
      <c r="J3338" s="20" t="s">
        <v>13968</v>
      </c>
      <c r="K3338" s="20" t="s">
        <v>7128</v>
      </c>
      <c r="L3338" s="20" t="s">
        <v>2265</v>
      </c>
      <c r="M3338" s="20" t="s">
        <v>7110</v>
      </c>
      <c r="N3338" s="20" t="s">
        <v>13932</v>
      </c>
      <c r="O3338" s="20" t="s">
        <v>13933</v>
      </c>
      <c r="P3338" s="201" t="n">
        <v>41548</v>
      </c>
      <c r="Q3338" s="201" t="n">
        <v>41759</v>
      </c>
      <c r="R3338" s="20" t="n">
        <v>1</v>
      </c>
      <c r="S3338" s="20" t="s">
        <v>7130</v>
      </c>
      <c r="T3338" s="20" t="n">
        <v>112</v>
      </c>
      <c r="U3338" s="20"/>
      <c r="V3338" s="20"/>
      <c r="W3338" s="20" t="s">
        <v>8720</v>
      </c>
      <c r="X3338" s="35"/>
      <c r="Y3338" s="35"/>
      <c r="Z3338" s="35" t="n">
        <v>0</v>
      </c>
      <c r="AE3338" s="94" t="e">
        <f aca="false" t="array" ref="AE3338:AK3338">_xlfn.torow(_xlfn.unique(_xlfn._xlws.filter(cat_table[Subsector],$E3338=cat_table[Sector],"")))</f>
        <v>#NAME?</v>
      </c>
      <c r="AF3338" s="94" t="e">
        <v>#NAME?</v>
      </c>
      <c r="AG3338" s="94" t="e">
        <v>#NAME?</v>
      </c>
      <c r="AH3338" s="94" t="e">
        <v>#NAME?</v>
      </c>
      <c r="AI3338" s="94" t="e">
        <v>#NAME?</v>
      </c>
      <c r="AJ3338" s="94" t="e">
        <v>#NAME?</v>
      </c>
      <c r="AK3338" s="94" t="e">
        <v>#NAME?</v>
      </c>
      <c r="AO3338" s="94" t="e">
        <f aca="false" t="array" ref="AO3338:AT3338">_xlfn.torow(_xlfn.unique(_xlfn._xlws.filter(cat_table[Sub-subsector],($E3338=cat_table[Sector])*($F3338=cat_table[Subsector]),"")))</f>
        <v>#NAME?</v>
      </c>
      <c r="AP3338" s="94" t="e">
        <v>#NAME?</v>
      </c>
      <c r="AQ3338" s="94" t="e">
        <v>#NAME?</v>
      </c>
      <c r="AR3338" s="94" t="e">
        <v>#NAME?</v>
      </c>
      <c r="AS3338" s="94" t="e">
        <v>#NAME?</v>
      </c>
      <c r="AT3338" s="94" t="e">
        <v>#NAME?</v>
      </c>
    </row>
    <row r="3339" customFormat="false" ht="15" hidden="false" customHeight="true" outlineLevel="0" collapsed="false">
      <c r="A3339" s="20" t="s">
        <v>13979</v>
      </c>
      <c r="B3339" s="20" t="str">
        <f aca="false">INDEX(Table2[], MATCH(L3339, Location_ID!$D$2:$D$648, 0), 1)</f>
        <v>54c59d2f-381a-4d32-9a5e-e106311344df</v>
      </c>
      <c r="C3339" s="20" t="s">
        <v>1452</v>
      </c>
      <c r="D3339" s="230" t="s">
        <v>354</v>
      </c>
      <c r="E3339" s="20" t="s">
        <v>7134</v>
      </c>
      <c r="F3339" s="20" t="s">
        <v>7135</v>
      </c>
      <c r="G3339" s="20" t="s">
        <v>7591</v>
      </c>
      <c r="H3339" s="20"/>
      <c r="I3339" s="20" t="s">
        <v>13930</v>
      </c>
      <c r="J3339" s="20" t="s">
        <v>13968</v>
      </c>
      <c r="K3339" s="20" t="s">
        <v>7128</v>
      </c>
      <c r="L3339" s="20" t="s">
        <v>2265</v>
      </c>
      <c r="M3339" s="20" t="s">
        <v>7110</v>
      </c>
      <c r="N3339" s="20" t="s">
        <v>13932</v>
      </c>
      <c r="O3339" s="20" t="s">
        <v>13933</v>
      </c>
      <c r="P3339" s="201" t="n">
        <v>41548</v>
      </c>
      <c r="Q3339" s="201" t="n">
        <v>41759</v>
      </c>
      <c r="R3339" s="20" t="n">
        <v>1</v>
      </c>
      <c r="S3339" s="20" t="s">
        <v>7130</v>
      </c>
      <c r="T3339" s="20" t="n">
        <v>109.1</v>
      </c>
      <c r="U3339" s="20"/>
      <c r="V3339" s="20"/>
      <c r="W3339" s="20" t="s">
        <v>8720</v>
      </c>
      <c r="X3339" s="35"/>
      <c r="Y3339" s="35"/>
      <c r="Z3339" s="35" t="n">
        <v>0</v>
      </c>
      <c r="AE3339" s="94" t="e">
        <f aca="false" t="array" ref="AE3339:AK3339">_xlfn.torow(_xlfn.unique(_xlfn._xlws.filter(cat_table[Subsector],$E3339=cat_table[Sector],"")))</f>
        <v>#NAME?</v>
      </c>
      <c r="AF3339" s="94" t="e">
        <v>#NAME?</v>
      </c>
      <c r="AG3339" s="94" t="e">
        <v>#NAME?</v>
      </c>
      <c r="AH3339" s="94" t="e">
        <v>#NAME?</v>
      </c>
      <c r="AI3339" s="94" t="e">
        <v>#NAME?</v>
      </c>
      <c r="AJ3339" s="94" t="e">
        <v>#NAME?</v>
      </c>
      <c r="AK3339" s="94" t="e">
        <v>#NAME?</v>
      </c>
      <c r="AO3339" s="94" t="e">
        <f aca="false" t="array" ref="AO3339:AT3339">_xlfn.torow(_xlfn.unique(_xlfn._xlws.filter(cat_table[Sub-subsector],($E3339=cat_table[Sector])*($F3339=cat_table[Subsector]),"")))</f>
        <v>#NAME?</v>
      </c>
      <c r="AP3339" s="94" t="e">
        <v>#NAME?</v>
      </c>
      <c r="AQ3339" s="94" t="e">
        <v>#NAME?</v>
      </c>
      <c r="AR3339" s="94" t="e">
        <v>#NAME?</v>
      </c>
      <c r="AS3339" s="94" t="e">
        <v>#NAME?</v>
      </c>
      <c r="AT3339" s="94" t="e">
        <v>#NAME?</v>
      </c>
    </row>
    <row r="3340" customFormat="false" ht="15" hidden="false" customHeight="true" outlineLevel="0" collapsed="false">
      <c r="A3340" s="20" t="s">
        <v>13980</v>
      </c>
      <c r="B3340" s="20" t="str">
        <f aca="false">INDEX(Table2[], MATCH(L3340, Location_ID!$D$2:$D$648, 0), 1)</f>
        <v>54c59d2f-381a-4d32-9a5e-e106311344df</v>
      </c>
      <c r="C3340" s="20" t="s">
        <v>1452</v>
      </c>
      <c r="D3340" s="230" t="s">
        <v>354</v>
      </c>
      <c r="E3340" s="20" t="s">
        <v>7134</v>
      </c>
      <c r="F3340" s="20" t="s">
        <v>7135</v>
      </c>
      <c r="G3340" s="20" t="s">
        <v>7591</v>
      </c>
      <c r="H3340" s="20"/>
      <c r="I3340" s="20" t="s">
        <v>13930</v>
      </c>
      <c r="J3340" s="20" t="s">
        <v>13968</v>
      </c>
      <c r="K3340" s="20" t="s">
        <v>7128</v>
      </c>
      <c r="L3340" s="20" t="s">
        <v>2265</v>
      </c>
      <c r="M3340" s="20" t="s">
        <v>7110</v>
      </c>
      <c r="N3340" s="20" t="s">
        <v>13932</v>
      </c>
      <c r="O3340" s="20" t="s">
        <v>13933</v>
      </c>
      <c r="P3340" s="201" t="n">
        <v>41548</v>
      </c>
      <c r="Q3340" s="201" t="n">
        <v>41759</v>
      </c>
      <c r="R3340" s="20" t="n">
        <v>1</v>
      </c>
      <c r="S3340" s="20" t="s">
        <v>7130</v>
      </c>
      <c r="T3340" s="20" t="n">
        <v>106.6</v>
      </c>
      <c r="U3340" s="20"/>
      <c r="V3340" s="20"/>
      <c r="W3340" s="20" t="s">
        <v>8720</v>
      </c>
      <c r="X3340" s="35"/>
      <c r="Y3340" s="35"/>
      <c r="Z3340" s="35" t="n">
        <v>0</v>
      </c>
      <c r="AE3340" s="94" t="e">
        <f aca="false" t="array" ref="AE3340:AK3340">_xlfn.torow(_xlfn.unique(_xlfn._xlws.filter(cat_table[Subsector],$E3340=cat_table[Sector],"")))</f>
        <v>#NAME?</v>
      </c>
      <c r="AF3340" s="94" t="e">
        <v>#NAME?</v>
      </c>
      <c r="AG3340" s="94" t="e">
        <v>#NAME?</v>
      </c>
      <c r="AH3340" s="94" t="e">
        <v>#NAME?</v>
      </c>
      <c r="AI3340" s="94" t="e">
        <v>#NAME?</v>
      </c>
      <c r="AJ3340" s="94" t="e">
        <v>#NAME?</v>
      </c>
      <c r="AK3340" s="94" t="e">
        <v>#NAME?</v>
      </c>
      <c r="AO3340" s="94" t="e">
        <f aca="false" t="array" ref="AO3340:AT3340">_xlfn.torow(_xlfn.unique(_xlfn._xlws.filter(cat_table[Sub-subsector],($E3340=cat_table[Sector])*($F3340=cat_table[Subsector]),"")))</f>
        <v>#NAME?</v>
      </c>
      <c r="AP3340" s="94" t="e">
        <v>#NAME?</v>
      </c>
      <c r="AQ3340" s="94" t="e">
        <v>#NAME?</v>
      </c>
      <c r="AR3340" s="94" t="e">
        <v>#NAME?</v>
      </c>
      <c r="AS3340" s="94" t="e">
        <v>#NAME?</v>
      </c>
      <c r="AT3340" s="94" t="e">
        <v>#NAME?</v>
      </c>
    </row>
    <row r="3341" customFormat="false" ht="15" hidden="false" customHeight="true" outlineLevel="0" collapsed="false">
      <c r="A3341" s="20" t="s">
        <v>13981</v>
      </c>
      <c r="B3341" s="20" t="str">
        <f aca="false">INDEX(Table2[], MATCH(L3341, Location_ID!$D$2:$D$648, 0), 1)</f>
        <v>54c59d2f-381a-4d32-9a5e-e106311344df</v>
      </c>
      <c r="C3341" s="20" t="s">
        <v>1452</v>
      </c>
      <c r="D3341" s="230" t="s">
        <v>354</v>
      </c>
      <c r="E3341" s="20" t="s">
        <v>7134</v>
      </c>
      <c r="F3341" s="20" t="s">
        <v>7135</v>
      </c>
      <c r="G3341" s="20" t="s">
        <v>7591</v>
      </c>
      <c r="H3341" s="20"/>
      <c r="I3341" s="20" t="s">
        <v>13930</v>
      </c>
      <c r="J3341" s="20" t="s">
        <v>13968</v>
      </c>
      <c r="K3341" s="20" t="s">
        <v>7128</v>
      </c>
      <c r="L3341" s="20" t="s">
        <v>2265</v>
      </c>
      <c r="M3341" s="20" t="s">
        <v>7110</v>
      </c>
      <c r="N3341" s="20" t="s">
        <v>13932</v>
      </c>
      <c r="O3341" s="20" t="s">
        <v>13933</v>
      </c>
      <c r="P3341" s="201" t="n">
        <v>41548</v>
      </c>
      <c r="Q3341" s="201" t="n">
        <v>41759</v>
      </c>
      <c r="R3341" s="20" t="n">
        <v>1</v>
      </c>
      <c r="S3341" s="20" t="s">
        <v>7130</v>
      </c>
      <c r="T3341" s="20" t="n">
        <v>98.6</v>
      </c>
      <c r="U3341" s="20"/>
      <c r="V3341" s="20"/>
      <c r="W3341" s="20" t="s">
        <v>8720</v>
      </c>
      <c r="X3341" s="35"/>
      <c r="Y3341" s="35"/>
      <c r="Z3341" s="35" t="n">
        <v>0</v>
      </c>
      <c r="AE3341" s="94" t="e">
        <f aca="false" t="array" ref="AE3341:AK3341">_xlfn.torow(_xlfn.unique(_xlfn._xlws.filter(cat_table[Subsector],$E3341=cat_table[Sector],"")))</f>
        <v>#NAME?</v>
      </c>
      <c r="AF3341" s="94" t="e">
        <v>#NAME?</v>
      </c>
      <c r="AG3341" s="94" t="e">
        <v>#NAME?</v>
      </c>
      <c r="AH3341" s="94" t="e">
        <v>#NAME?</v>
      </c>
      <c r="AI3341" s="94" t="e">
        <v>#NAME?</v>
      </c>
      <c r="AJ3341" s="94" t="e">
        <v>#NAME?</v>
      </c>
      <c r="AK3341" s="94" t="e">
        <v>#NAME?</v>
      </c>
      <c r="AO3341" s="94" t="e">
        <f aca="false" t="array" ref="AO3341:AT3341">_xlfn.torow(_xlfn.unique(_xlfn._xlws.filter(cat_table[Sub-subsector],($E3341=cat_table[Sector])*($F3341=cat_table[Subsector]),"")))</f>
        <v>#NAME?</v>
      </c>
      <c r="AP3341" s="94" t="e">
        <v>#NAME?</v>
      </c>
      <c r="AQ3341" s="94" t="e">
        <v>#NAME?</v>
      </c>
      <c r="AR3341" s="94" t="e">
        <v>#NAME?</v>
      </c>
      <c r="AS3341" s="94" t="e">
        <v>#NAME?</v>
      </c>
      <c r="AT3341" s="94" t="e">
        <v>#NAME?</v>
      </c>
    </row>
    <row r="3342" customFormat="false" ht="15" hidden="false" customHeight="true" outlineLevel="0" collapsed="false">
      <c r="A3342" s="20" t="s">
        <v>13982</v>
      </c>
      <c r="B3342" s="20" t="str">
        <f aca="false">INDEX(Table2[], MATCH(L3342, Location_ID!$D$2:$D$648, 0), 1)</f>
        <v>54c59d2f-381a-4d32-9a5e-e106311344df</v>
      </c>
      <c r="C3342" s="20" t="s">
        <v>1452</v>
      </c>
      <c r="D3342" s="230" t="s">
        <v>354</v>
      </c>
      <c r="E3342" s="20" t="s">
        <v>7134</v>
      </c>
      <c r="F3342" s="20" t="s">
        <v>7135</v>
      </c>
      <c r="G3342" s="20" t="s">
        <v>7591</v>
      </c>
      <c r="H3342" s="20"/>
      <c r="I3342" s="20" t="s">
        <v>13930</v>
      </c>
      <c r="J3342" s="20" t="s">
        <v>13968</v>
      </c>
      <c r="K3342" s="20" t="s">
        <v>7128</v>
      </c>
      <c r="L3342" s="20" t="s">
        <v>2265</v>
      </c>
      <c r="M3342" s="20" t="s">
        <v>7110</v>
      </c>
      <c r="N3342" s="20" t="s">
        <v>13932</v>
      </c>
      <c r="O3342" s="20" t="s">
        <v>13933</v>
      </c>
      <c r="P3342" s="201" t="n">
        <v>41548</v>
      </c>
      <c r="Q3342" s="201" t="n">
        <v>41759</v>
      </c>
      <c r="R3342" s="20" t="n">
        <v>1</v>
      </c>
      <c r="S3342" s="20" t="s">
        <v>7130</v>
      </c>
      <c r="T3342" s="20" t="n">
        <v>93.4</v>
      </c>
      <c r="U3342" s="20"/>
      <c r="V3342" s="20"/>
      <c r="W3342" s="20" t="s">
        <v>8720</v>
      </c>
      <c r="X3342" s="35"/>
      <c r="Y3342" s="35"/>
      <c r="Z3342" s="35" t="n">
        <v>0</v>
      </c>
      <c r="AE3342" s="94" t="e">
        <f aca="false" t="array" ref="AE3342:AK3342">_xlfn.torow(_xlfn.unique(_xlfn._xlws.filter(cat_table[Subsector],$E3342=cat_table[Sector],"")))</f>
        <v>#NAME?</v>
      </c>
      <c r="AF3342" s="94" t="e">
        <v>#NAME?</v>
      </c>
      <c r="AG3342" s="94" t="e">
        <v>#NAME?</v>
      </c>
      <c r="AH3342" s="94" t="e">
        <v>#NAME?</v>
      </c>
      <c r="AI3342" s="94" t="e">
        <v>#NAME?</v>
      </c>
      <c r="AJ3342" s="94" t="e">
        <v>#NAME?</v>
      </c>
      <c r="AK3342" s="94" t="e">
        <v>#NAME?</v>
      </c>
      <c r="AO3342" s="94" t="e">
        <f aca="false" t="array" ref="AO3342:AT3342">_xlfn.torow(_xlfn.unique(_xlfn._xlws.filter(cat_table[Sub-subsector],($E3342=cat_table[Sector])*($F3342=cat_table[Subsector]),"")))</f>
        <v>#NAME?</v>
      </c>
      <c r="AP3342" s="94" t="e">
        <v>#NAME?</v>
      </c>
      <c r="AQ3342" s="94" t="e">
        <v>#NAME?</v>
      </c>
      <c r="AR3342" s="94" t="e">
        <v>#NAME?</v>
      </c>
      <c r="AS3342" s="94" t="e">
        <v>#NAME?</v>
      </c>
      <c r="AT3342" s="94" t="e">
        <v>#NAME?</v>
      </c>
    </row>
    <row r="3343" customFormat="false" ht="15" hidden="false" customHeight="true" outlineLevel="0" collapsed="false">
      <c r="A3343" s="20" t="s">
        <v>13983</v>
      </c>
      <c r="B3343" s="20" t="str">
        <f aca="false">INDEX(Table2[], MATCH(L3343, Location_ID!$D$2:$D$648, 0), 1)</f>
        <v>54c59d2f-381a-4d32-9a5e-e106311344df</v>
      </c>
      <c r="C3343" s="20" t="s">
        <v>1452</v>
      </c>
      <c r="D3343" s="230" t="s">
        <v>354</v>
      </c>
      <c r="E3343" s="20" t="s">
        <v>7134</v>
      </c>
      <c r="F3343" s="20" t="s">
        <v>7135</v>
      </c>
      <c r="G3343" s="20" t="s">
        <v>7591</v>
      </c>
      <c r="H3343" s="20"/>
      <c r="I3343" s="20" t="s">
        <v>13930</v>
      </c>
      <c r="J3343" s="20" t="s">
        <v>13968</v>
      </c>
      <c r="K3343" s="20" t="s">
        <v>7128</v>
      </c>
      <c r="L3343" s="20" t="s">
        <v>2265</v>
      </c>
      <c r="M3343" s="20" t="s">
        <v>7110</v>
      </c>
      <c r="N3343" s="20" t="s">
        <v>13932</v>
      </c>
      <c r="O3343" s="20" t="s">
        <v>13933</v>
      </c>
      <c r="P3343" s="201" t="n">
        <v>41548</v>
      </c>
      <c r="Q3343" s="201" t="n">
        <v>41759</v>
      </c>
      <c r="R3343" s="20" t="n">
        <v>1</v>
      </c>
      <c r="S3343" s="20" t="s">
        <v>7130</v>
      </c>
      <c r="T3343" s="20" t="n">
        <v>92.8</v>
      </c>
      <c r="U3343" s="20"/>
      <c r="V3343" s="20"/>
      <c r="W3343" s="20" t="s">
        <v>8720</v>
      </c>
      <c r="X3343" s="35"/>
      <c r="Y3343" s="35"/>
      <c r="Z3343" s="35" t="n">
        <v>0</v>
      </c>
      <c r="AE3343" s="94" t="e">
        <f aca="false" t="array" ref="AE3343:AK3343">_xlfn.torow(_xlfn.unique(_xlfn._xlws.filter(cat_table[Subsector],$E3343=cat_table[Sector],"")))</f>
        <v>#NAME?</v>
      </c>
      <c r="AF3343" s="94" t="e">
        <v>#NAME?</v>
      </c>
      <c r="AG3343" s="94" t="e">
        <v>#NAME?</v>
      </c>
      <c r="AH3343" s="94" t="e">
        <v>#NAME?</v>
      </c>
      <c r="AI3343" s="94" t="e">
        <v>#NAME?</v>
      </c>
      <c r="AJ3343" s="94" t="e">
        <v>#NAME?</v>
      </c>
      <c r="AK3343" s="94" t="e">
        <v>#NAME?</v>
      </c>
      <c r="AO3343" s="94" t="e">
        <f aca="false" t="array" ref="AO3343:AT3343">_xlfn.torow(_xlfn.unique(_xlfn._xlws.filter(cat_table[Sub-subsector],($E3343=cat_table[Sector])*($F3343=cat_table[Subsector]),"")))</f>
        <v>#NAME?</v>
      </c>
      <c r="AP3343" s="94" t="e">
        <v>#NAME?</v>
      </c>
      <c r="AQ3343" s="94" t="e">
        <v>#NAME?</v>
      </c>
      <c r="AR3343" s="94" t="e">
        <v>#NAME?</v>
      </c>
      <c r="AS3343" s="94" t="e">
        <v>#NAME?</v>
      </c>
      <c r="AT3343" s="94" t="e">
        <v>#NAME?</v>
      </c>
    </row>
    <row r="3344" customFormat="false" ht="15" hidden="false" customHeight="true" outlineLevel="0" collapsed="false">
      <c r="A3344" s="20" t="s">
        <v>13984</v>
      </c>
      <c r="B3344" s="20" t="str">
        <f aca="false">INDEX(Table2[], MATCH(L3344, Location_ID!$D$2:$D$648, 0), 1)</f>
        <v>54c59d2f-381a-4d32-9a5e-e106311344df</v>
      </c>
      <c r="C3344" s="20" t="s">
        <v>1452</v>
      </c>
      <c r="D3344" s="230" t="s">
        <v>354</v>
      </c>
      <c r="E3344" s="20" t="s">
        <v>7134</v>
      </c>
      <c r="F3344" s="20" t="s">
        <v>7135</v>
      </c>
      <c r="G3344" s="20" t="s">
        <v>7591</v>
      </c>
      <c r="H3344" s="20"/>
      <c r="I3344" s="20" t="s">
        <v>13930</v>
      </c>
      <c r="J3344" s="20" t="s">
        <v>13968</v>
      </c>
      <c r="K3344" s="20" t="s">
        <v>7128</v>
      </c>
      <c r="L3344" s="20" t="s">
        <v>2265</v>
      </c>
      <c r="M3344" s="20" t="s">
        <v>7110</v>
      </c>
      <c r="N3344" s="20" t="s">
        <v>13932</v>
      </c>
      <c r="O3344" s="20" t="s">
        <v>13933</v>
      </c>
      <c r="P3344" s="201" t="n">
        <v>41548</v>
      </c>
      <c r="Q3344" s="201" t="n">
        <v>41759</v>
      </c>
      <c r="R3344" s="20" t="n">
        <v>1</v>
      </c>
      <c r="S3344" s="20" t="s">
        <v>7130</v>
      </c>
      <c r="T3344" s="20" t="n">
        <v>82.9</v>
      </c>
      <c r="U3344" s="20"/>
      <c r="V3344" s="20"/>
      <c r="W3344" s="20" t="s">
        <v>8720</v>
      </c>
      <c r="X3344" s="35"/>
      <c r="Y3344" s="35"/>
      <c r="Z3344" s="35" t="n">
        <v>0</v>
      </c>
      <c r="AE3344" s="94" t="e">
        <f aca="false" t="array" ref="AE3344:AK3344">_xlfn.torow(_xlfn.unique(_xlfn._xlws.filter(cat_table[Subsector],$E3344=cat_table[Sector],"")))</f>
        <v>#NAME?</v>
      </c>
      <c r="AF3344" s="94" t="e">
        <v>#NAME?</v>
      </c>
      <c r="AG3344" s="94" t="e">
        <v>#NAME?</v>
      </c>
      <c r="AH3344" s="94" t="e">
        <v>#NAME?</v>
      </c>
      <c r="AI3344" s="94" t="e">
        <v>#NAME?</v>
      </c>
      <c r="AJ3344" s="94" t="e">
        <v>#NAME?</v>
      </c>
      <c r="AK3344" s="94" t="e">
        <v>#NAME?</v>
      </c>
      <c r="AO3344" s="94" t="e">
        <f aca="false" t="array" ref="AO3344:AT3344">_xlfn.torow(_xlfn.unique(_xlfn._xlws.filter(cat_table[Sub-subsector],($E3344=cat_table[Sector])*($F3344=cat_table[Subsector]),"")))</f>
        <v>#NAME?</v>
      </c>
      <c r="AP3344" s="94" t="e">
        <v>#NAME?</v>
      </c>
      <c r="AQ3344" s="94" t="e">
        <v>#NAME?</v>
      </c>
      <c r="AR3344" s="94" t="e">
        <v>#NAME?</v>
      </c>
      <c r="AS3344" s="94" t="e">
        <v>#NAME?</v>
      </c>
      <c r="AT3344" s="94" t="e">
        <v>#NAME?</v>
      </c>
    </row>
    <row r="3345" customFormat="false" ht="15" hidden="false" customHeight="true" outlineLevel="0" collapsed="false">
      <c r="A3345" s="20" t="s">
        <v>13985</v>
      </c>
      <c r="B3345" s="20" t="str">
        <f aca="false">INDEX(Table2[], MATCH(L3345, Location_ID!$D$2:$D$648, 0), 1)</f>
        <v>54c59d2f-381a-4d32-9a5e-e106311344df</v>
      </c>
      <c r="C3345" s="20" t="s">
        <v>1452</v>
      </c>
      <c r="D3345" s="230" t="s">
        <v>354</v>
      </c>
      <c r="E3345" s="20" t="s">
        <v>7134</v>
      </c>
      <c r="F3345" s="20" t="s">
        <v>7135</v>
      </c>
      <c r="G3345" s="20" t="s">
        <v>7591</v>
      </c>
      <c r="H3345" s="20"/>
      <c r="I3345" s="20" t="s">
        <v>13930</v>
      </c>
      <c r="J3345" s="20" t="s">
        <v>13968</v>
      </c>
      <c r="K3345" s="20" t="s">
        <v>7128</v>
      </c>
      <c r="L3345" s="20" t="s">
        <v>2265</v>
      </c>
      <c r="M3345" s="20" t="s">
        <v>7110</v>
      </c>
      <c r="N3345" s="20" t="s">
        <v>13932</v>
      </c>
      <c r="O3345" s="20" t="s">
        <v>13933</v>
      </c>
      <c r="P3345" s="201" t="n">
        <v>41548</v>
      </c>
      <c r="Q3345" s="201" t="n">
        <v>41759</v>
      </c>
      <c r="R3345" s="20" t="n">
        <v>1</v>
      </c>
      <c r="S3345" s="20" t="s">
        <v>7130</v>
      </c>
      <c r="T3345" s="20" t="n">
        <v>76.3</v>
      </c>
      <c r="U3345" s="20"/>
      <c r="V3345" s="20"/>
      <c r="W3345" s="20" t="s">
        <v>8720</v>
      </c>
      <c r="X3345" s="35"/>
      <c r="Y3345" s="35"/>
      <c r="Z3345" s="35" t="n">
        <v>0</v>
      </c>
      <c r="AE3345" s="94" t="e">
        <f aca="false" t="array" ref="AE3345:AK3345">_xlfn.torow(_xlfn.unique(_xlfn._xlws.filter(cat_table[Subsector],$E3345=cat_table[Sector],"")))</f>
        <v>#NAME?</v>
      </c>
      <c r="AF3345" s="94" t="e">
        <v>#NAME?</v>
      </c>
      <c r="AG3345" s="94" t="e">
        <v>#NAME?</v>
      </c>
      <c r="AH3345" s="94" t="e">
        <v>#NAME?</v>
      </c>
      <c r="AI3345" s="94" t="e">
        <v>#NAME?</v>
      </c>
      <c r="AJ3345" s="94" t="e">
        <v>#NAME?</v>
      </c>
      <c r="AK3345" s="94" t="e">
        <v>#NAME?</v>
      </c>
      <c r="AO3345" s="94" t="e">
        <f aca="false" t="array" ref="AO3345:AT3345">_xlfn.torow(_xlfn.unique(_xlfn._xlws.filter(cat_table[Sub-subsector],($E3345=cat_table[Sector])*($F3345=cat_table[Subsector]),"")))</f>
        <v>#NAME?</v>
      </c>
      <c r="AP3345" s="94" t="e">
        <v>#NAME?</v>
      </c>
      <c r="AQ3345" s="94" t="e">
        <v>#NAME?</v>
      </c>
      <c r="AR3345" s="94" t="e">
        <v>#NAME?</v>
      </c>
      <c r="AS3345" s="94" t="e">
        <v>#NAME?</v>
      </c>
      <c r="AT3345" s="94" t="e">
        <v>#NAME?</v>
      </c>
    </row>
    <row r="3346" customFormat="false" ht="15" hidden="false" customHeight="true" outlineLevel="0" collapsed="false">
      <c r="A3346" s="20" t="s">
        <v>13986</v>
      </c>
      <c r="B3346" s="20" t="str">
        <f aca="false">INDEX(Table2[], MATCH(L3346, Location_ID!$D$2:$D$648, 0), 1)</f>
        <v>54c59d2f-381a-4d32-9a5e-e106311344df</v>
      </c>
      <c r="C3346" s="20" t="s">
        <v>1452</v>
      </c>
      <c r="D3346" s="230" t="s">
        <v>354</v>
      </c>
      <c r="E3346" s="20" t="s">
        <v>7134</v>
      </c>
      <c r="F3346" s="20" t="s">
        <v>7135</v>
      </c>
      <c r="G3346" s="20" t="s">
        <v>7591</v>
      </c>
      <c r="H3346" s="20"/>
      <c r="I3346" s="20" t="s">
        <v>13930</v>
      </c>
      <c r="J3346" s="20" t="s">
        <v>13968</v>
      </c>
      <c r="K3346" s="20" t="s">
        <v>7128</v>
      </c>
      <c r="L3346" s="20" t="s">
        <v>2265</v>
      </c>
      <c r="M3346" s="20" t="s">
        <v>7110</v>
      </c>
      <c r="N3346" s="20" t="s">
        <v>13932</v>
      </c>
      <c r="O3346" s="20" t="s">
        <v>13933</v>
      </c>
      <c r="P3346" s="201" t="n">
        <v>41548</v>
      </c>
      <c r="Q3346" s="201" t="n">
        <v>41759</v>
      </c>
      <c r="R3346" s="20" t="n">
        <v>1</v>
      </c>
      <c r="S3346" s="20" t="s">
        <v>7130</v>
      </c>
      <c r="T3346" s="20" t="n">
        <v>76</v>
      </c>
      <c r="U3346" s="20"/>
      <c r="V3346" s="20"/>
      <c r="W3346" s="20" t="s">
        <v>8720</v>
      </c>
      <c r="X3346" s="35"/>
      <c r="Y3346" s="35"/>
      <c r="Z3346" s="35" t="n">
        <v>0</v>
      </c>
      <c r="AE3346" s="94" t="e">
        <f aca="false" t="array" ref="AE3346:AK3346">_xlfn.torow(_xlfn.unique(_xlfn._xlws.filter(cat_table[Subsector],$E3346=cat_table[Sector],"")))</f>
        <v>#NAME?</v>
      </c>
      <c r="AF3346" s="94" t="e">
        <v>#NAME?</v>
      </c>
      <c r="AG3346" s="94" t="e">
        <v>#NAME?</v>
      </c>
      <c r="AH3346" s="94" t="e">
        <v>#NAME?</v>
      </c>
      <c r="AI3346" s="94" t="e">
        <v>#NAME?</v>
      </c>
      <c r="AJ3346" s="94" t="e">
        <v>#NAME?</v>
      </c>
      <c r="AK3346" s="94" t="e">
        <v>#NAME?</v>
      </c>
      <c r="AO3346" s="94" t="e">
        <f aca="false" t="array" ref="AO3346:AT3346">_xlfn.torow(_xlfn.unique(_xlfn._xlws.filter(cat_table[Sub-subsector],($E3346=cat_table[Sector])*($F3346=cat_table[Subsector]),"")))</f>
        <v>#NAME?</v>
      </c>
      <c r="AP3346" s="94" t="e">
        <v>#NAME?</v>
      </c>
      <c r="AQ3346" s="94" t="e">
        <v>#NAME?</v>
      </c>
      <c r="AR3346" s="94" t="e">
        <v>#NAME?</v>
      </c>
      <c r="AS3346" s="94" t="e">
        <v>#NAME?</v>
      </c>
      <c r="AT3346" s="94" t="e">
        <v>#NAME?</v>
      </c>
    </row>
    <row r="3347" customFormat="false" ht="15" hidden="false" customHeight="true" outlineLevel="0" collapsed="false">
      <c r="A3347" s="20" t="s">
        <v>13987</v>
      </c>
      <c r="B3347" s="20" t="str">
        <f aca="false">INDEX(Table2[], MATCH(L3347, Location_ID!$D$2:$D$648, 0), 1)</f>
        <v>54c59d2f-381a-4d32-9a5e-e106311344df</v>
      </c>
      <c r="C3347" s="20" t="s">
        <v>1452</v>
      </c>
      <c r="D3347" s="230" t="s">
        <v>354</v>
      </c>
      <c r="E3347" s="20" t="s">
        <v>7134</v>
      </c>
      <c r="F3347" s="20" t="s">
        <v>7135</v>
      </c>
      <c r="G3347" s="20" t="s">
        <v>7591</v>
      </c>
      <c r="H3347" s="20"/>
      <c r="I3347" s="20" t="s">
        <v>13930</v>
      </c>
      <c r="J3347" s="20" t="s">
        <v>13968</v>
      </c>
      <c r="K3347" s="20" t="s">
        <v>7128</v>
      </c>
      <c r="L3347" s="20" t="s">
        <v>2265</v>
      </c>
      <c r="M3347" s="20" t="s">
        <v>7110</v>
      </c>
      <c r="N3347" s="20" t="s">
        <v>13932</v>
      </c>
      <c r="O3347" s="20" t="s">
        <v>13933</v>
      </c>
      <c r="P3347" s="201" t="n">
        <v>41548</v>
      </c>
      <c r="Q3347" s="201" t="n">
        <v>41759</v>
      </c>
      <c r="R3347" s="20" t="n">
        <v>1</v>
      </c>
      <c r="S3347" s="20" t="s">
        <v>7130</v>
      </c>
      <c r="T3347" s="20" t="n">
        <v>71.7</v>
      </c>
      <c r="U3347" s="20"/>
      <c r="V3347" s="20"/>
      <c r="W3347" s="20" t="s">
        <v>8720</v>
      </c>
      <c r="X3347" s="35"/>
      <c r="Y3347" s="35"/>
      <c r="Z3347" s="35" t="n">
        <v>0</v>
      </c>
      <c r="AE3347" s="94" t="e">
        <f aca="false" t="array" ref="AE3347:AK3347">_xlfn.torow(_xlfn.unique(_xlfn._xlws.filter(cat_table[Subsector],$E3347=cat_table[Sector],"")))</f>
        <v>#NAME?</v>
      </c>
      <c r="AF3347" s="94" t="e">
        <v>#NAME?</v>
      </c>
      <c r="AG3347" s="94" t="e">
        <v>#NAME?</v>
      </c>
      <c r="AH3347" s="94" t="e">
        <v>#NAME?</v>
      </c>
      <c r="AI3347" s="94" t="e">
        <v>#NAME?</v>
      </c>
      <c r="AJ3347" s="94" t="e">
        <v>#NAME?</v>
      </c>
      <c r="AK3347" s="94" t="e">
        <v>#NAME?</v>
      </c>
      <c r="AO3347" s="94" t="e">
        <f aca="false" t="array" ref="AO3347:AT3347">_xlfn.torow(_xlfn.unique(_xlfn._xlws.filter(cat_table[Sub-subsector],($E3347=cat_table[Sector])*($F3347=cat_table[Subsector]),"")))</f>
        <v>#NAME?</v>
      </c>
      <c r="AP3347" s="94" t="e">
        <v>#NAME?</v>
      </c>
      <c r="AQ3347" s="94" t="e">
        <v>#NAME?</v>
      </c>
      <c r="AR3347" s="94" t="e">
        <v>#NAME?</v>
      </c>
      <c r="AS3347" s="94" t="e">
        <v>#NAME?</v>
      </c>
      <c r="AT3347" s="94" t="e">
        <v>#NAME?</v>
      </c>
    </row>
    <row r="3348" customFormat="false" ht="15" hidden="false" customHeight="true" outlineLevel="0" collapsed="false">
      <c r="A3348" s="20" t="s">
        <v>13988</v>
      </c>
      <c r="B3348" s="20" t="str">
        <f aca="false">INDEX(Table2[], MATCH(L3348, Location_ID!$D$2:$D$648, 0), 1)</f>
        <v>54c59d2f-381a-4d32-9a5e-e106311344df</v>
      </c>
      <c r="C3348" s="20" t="s">
        <v>1452</v>
      </c>
      <c r="D3348" s="230" t="s">
        <v>354</v>
      </c>
      <c r="E3348" s="20" t="s">
        <v>7134</v>
      </c>
      <c r="F3348" s="20" t="s">
        <v>7135</v>
      </c>
      <c r="G3348" s="20" t="s">
        <v>7591</v>
      </c>
      <c r="H3348" s="20"/>
      <c r="I3348" s="20" t="s">
        <v>13930</v>
      </c>
      <c r="J3348" s="20" t="s">
        <v>13968</v>
      </c>
      <c r="K3348" s="20" t="s">
        <v>7128</v>
      </c>
      <c r="L3348" s="20" t="s">
        <v>2265</v>
      </c>
      <c r="M3348" s="20" t="s">
        <v>7110</v>
      </c>
      <c r="N3348" s="20" t="s">
        <v>13932</v>
      </c>
      <c r="O3348" s="20" t="s">
        <v>13933</v>
      </c>
      <c r="P3348" s="201" t="n">
        <v>41548</v>
      </c>
      <c r="Q3348" s="201" t="n">
        <v>41759</v>
      </c>
      <c r="R3348" s="20" t="n">
        <v>1</v>
      </c>
      <c r="S3348" s="20" t="s">
        <v>7130</v>
      </c>
      <c r="T3348" s="20" t="n">
        <v>66.7</v>
      </c>
      <c r="U3348" s="20"/>
      <c r="V3348" s="20"/>
      <c r="W3348" s="20" t="s">
        <v>8720</v>
      </c>
      <c r="X3348" s="35"/>
      <c r="Y3348" s="35"/>
      <c r="Z3348" s="35" t="n">
        <v>0</v>
      </c>
      <c r="AE3348" s="94" t="e">
        <f aca="false" t="array" ref="AE3348:AK3348">_xlfn.torow(_xlfn.unique(_xlfn._xlws.filter(cat_table[Subsector],$E3348=cat_table[Sector],"")))</f>
        <v>#NAME?</v>
      </c>
      <c r="AF3348" s="94" t="e">
        <v>#NAME?</v>
      </c>
      <c r="AG3348" s="94" t="e">
        <v>#NAME?</v>
      </c>
      <c r="AH3348" s="94" t="e">
        <v>#NAME?</v>
      </c>
      <c r="AI3348" s="94" t="e">
        <v>#NAME?</v>
      </c>
      <c r="AJ3348" s="94" t="e">
        <v>#NAME?</v>
      </c>
      <c r="AK3348" s="94" t="e">
        <v>#NAME?</v>
      </c>
      <c r="AO3348" s="94" t="e">
        <f aca="false" t="array" ref="AO3348:AT3348">_xlfn.torow(_xlfn.unique(_xlfn._xlws.filter(cat_table[Sub-subsector],($E3348=cat_table[Sector])*($F3348=cat_table[Subsector]),"")))</f>
        <v>#NAME?</v>
      </c>
      <c r="AP3348" s="94" t="e">
        <v>#NAME?</v>
      </c>
      <c r="AQ3348" s="94" t="e">
        <v>#NAME?</v>
      </c>
      <c r="AR3348" s="94" t="e">
        <v>#NAME?</v>
      </c>
      <c r="AS3348" s="94" t="e">
        <v>#NAME?</v>
      </c>
      <c r="AT3348" s="94" t="e">
        <v>#NAME?</v>
      </c>
    </row>
    <row r="3349" customFormat="false" ht="15" hidden="false" customHeight="true" outlineLevel="0" collapsed="false">
      <c r="A3349" s="20" t="s">
        <v>13989</v>
      </c>
      <c r="B3349" s="20" t="str">
        <f aca="false">INDEX(Table2[], MATCH(L3349, Location_ID!$D$2:$D$648, 0), 1)</f>
        <v>54c59d2f-381a-4d32-9a5e-e106311344df</v>
      </c>
      <c r="C3349" s="20" t="s">
        <v>1452</v>
      </c>
      <c r="D3349" s="230" t="s">
        <v>354</v>
      </c>
      <c r="E3349" s="20" t="s">
        <v>7134</v>
      </c>
      <c r="F3349" s="20" t="s">
        <v>7135</v>
      </c>
      <c r="G3349" s="20" t="s">
        <v>7591</v>
      </c>
      <c r="H3349" s="20"/>
      <c r="I3349" s="20" t="s">
        <v>13930</v>
      </c>
      <c r="J3349" s="20" t="s">
        <v>13968</v>
      </c>
      <c r="K3349" s="20" t="s">
        <v>7128</v>
      </c>
      <c r="L3349" s="20" t="s">
        <v>2265</v>
      </c>
      <c r="M3349" s="20" t="s">
        <v>7110</v>
      </c>
      <c r="N3349" s="20" t="s">
        <v>13932</v>
      </c>
      <c r="O3349" s="20" t="s">
        <v>13933</v>
      </c>
      <c r="P3349" s="201" t="n">
        <v>41548</v>
      </c>
      <c r="Q3349" s="201" t="n">
        <v>41759</v>
      </c>
      <c r="R3349" s="20" t="n">
        <v>1</v>
      </c>
      <c r="S3349" s="20" t="s">
        <v>7130</v>
      </c>
      <c r="T3349" s="20" t="n">
        <v>63.5</v>
      </c>
      <c r="U3349" s="20"/>
      <c r="V3349" s="20"/>
      <c r="W3349" s="20" t="s">
        <v>8720</v>
      </c>
      <c r="X3349" s="35"/>
      <c r="Y3349" s="35"/>
      <c r="Z3349" s="35" t="n">
        <v>0</v>
      </c>
      <c r="AE3349" s="94" t="e">
        <f aca="false" t="array" ref="AE3349:AK3349">_xlfn.torow(_xlfn.unique(_xlfn._xlws.filter(cat_table[Subsector],$E3349=cat_table[Sector],"")))</f>
        <v>#NAME?</v>
      </c>
      <c r="AF3349" s="94" t="e">
        <v>#NAME?</v>
      </c>
      <c r="AG3349" s="94" t="e">
        <v>#NAME?</v>
      </c>
      <c r="AH3349" s="94" t="e">
        <v>#NAME?</v>
      </c>
      <c r="AI3349" s="94" t="e">
        <v>#NAME?</v>
      </c>
      <c r="AJ3349" s="94" t="e">
        <v>#NAME?</v>
      </c>
      <c r="AK3349" s="94" t="e">
        <v>#NAME?</v>
      </c>
      <c r="AO3349" s="94" t="e">
        <f aca="false" t="array" ref="AO3349:AT3349">_xlfn.torow(_xlfn.unique(_xlfn._xlws.filter(cat_table[Sub-subsector],($E3349=cat_table[Sector])*($F3349=cat_table[Subsector]),"")))</f>
        <v>#NAME?</v>
      </c>
      <c r="AP3349" s="94" t="e">
        <v>#NAME?</v>
      </c>
      <c r="AQ3349" s="94" t="e">
        <v>#NAME?</v>
      </c>
      <c r="AR3349" s="94" t="e">
        <v>#NAME?</v>
      </c>
      <c r="AS3349" s="94" t="e">
        <v>#NAME?</v>
      </c>
      <c r="AT3349" s="94" t="e">
        <v>#NAME?</v>
      </c>
    </row>
    <row r="3350" customFormat="false" ht="15" hidden="false" customHeight="true" outlineLevel="0" collapsed="false">
      <c r="A3350" s="20" t="s">
        <v>13990</v>
      </c>
      <c r="B3350" s="20" t="str">
        <f aca="false">INDEX(Table2[], MATCH(L3350, Location_ID!$D$2:$D$648, 0), 1)</f>
        <v>54c59d2f-381a-4d32-9a5e-e106311344df</v>
      </c>
      <c r="C3350" s="20" t="s">
        <v>1452</v>
      </c>
      <c r="D3350" s="230" t="s">
        <v>354</v>
      </c>
      <c r="E3350" s="20" t="s">
        <v>7134</v>
      </c>
      <c r="F3350" s="20" t="s">
        <v>7135</v>
      </c>
      <c r="G3350" s="20" t="s">
        <v>7591</v>
      </c>
      <c r="H3350" s="20"/>
      <c r="I3350" s="20" t="s">
        <v>13930</v>
      </c>
      <c r="J3350" s="20" t="s">
        <v>13968</v>
      </c>
      <c r="K3350" s="20" t="s">
        <v>7128</v>
      </c>
      <c r="L3350" s="20" t="s">
        <v>2265</v>
      </c>
      <c r="M3350" s="20" t="s">
        <v>7110</v>
      </c>
      <c r="N3350" s="20" t="s">
        <v>13932</v>
      </c>
      <c r="O3350" s="20" t="s">
        <v>13933</v>
      </c>
      <c r="P3350" s="201" t="n">
        <v>41548</v>
      </c>
      <c r="Q3350" s="201" t="n">
        <v>41759</v>
      </c>
      <c r="R3350" s="20" t="n">
        <v>1</v>
      </c>
      <c r="S3350" s="20" t="s">
        <v>7130</v>
      </c>
      <c r="T3350" s="20" t="n">
        <v>61.1</v>
      </c>
      <c r="U3350" s="20"/>
      <c r="V3350" s="20"/>
      <c r="W3350" s="20" t="s">
        <v>8720</v>
      </c>
      <c r="X3350" s="35"/>
      <c r="Y3350" s="35"/>
      <c r="Z3350" s="35" t="n">
        <v>0</v>
      </c>
      <c r="AE3350" s="94" t="e">
        <f aca="false" t="array" ref="AE3350:AK3350">_xlfn.torow(_xlfn.unique(_xlfn._xlws.filter(cat_table[Subsector],$E3350=cat_table[Sector],"")))</f>
        <v>#NAME?</v>
      </c>
      <c r="AF3350" s="94" t="e">
        <v>#NAME?</v>
      </c>
      <c r="AG3350" s="94" t="e">
        <v>#NAME?</v>
      </c>
      <c r="AH3350" s="94" t="e">
        <v>#NAME?</v>
      </c>
      <c r="AI3350" s="94" t="e">
        <v>#NAME?</v>
      </c>
      <c r="AJ3350" s="94" t="e">
        <v>#NAME?</v>
      </c>
      <c r="AK3350" s="94" t="e">
        <v>#NAME?</v>
      </c>
      <c r="AO3350" s="94" t="e">
        <f aca="false" t="array" ref="AO3350:AT3350">_xlfn.torow(_xlfn.unique(_xlfn._xlws.filter(cat_table[Sub-subsector],($E3350=cat_table[Sector])*($F3350=cat_table[Subsector]),"")))</f>
        <v>#NAME?</v>
      </c>
      <c r="AP3350" s="94" t="e">
        <v>#NAME?</v>
      </c>
      <c r="AQ3350" s="94" t="e">
        <v>#NAME?</v>
      </c>
      <c r="AR3350" s="94" t="e">
        <v>#NAME?</v>
      </c>
      <c r="AS3350" s="94" t="e">
        <v>#NAME?</v>
      </c>
      <c r="AT3350" s="94" t="e">
        <v>#NAME?</v>
      </c>
    </row>
    <row r="3351" customFormat="false" ht="15" hidden="false" customHeight="true" outlineLevel="0" collapsed="false">
      <c r="A3351" s="20" t="s">
        <v>13991</v>
      </c>
      <c r="B3351" s="20" t="str">
        <f aca="false">INDEX(Table2[], MATCH(L3351, Location_ID!$D$2:$D$648, 0), 1)</f>
        <v>54c59d2f-381a-4d32-9a5e-e106311344df</v>
      </c>
      <c r="C3351" s="20" t="s">
        <v>1452</v>
      </c>
      <c r="D3351" s="230" t="s">
        <v>354</v>
      </c>
      <c r="E3351" s="20" t="s">
        <v>7134</v>
      </c>
      <c r="F3351" s="20" t="s">
        <v>7135</v>
      </c>
      <c r="G3351" s="20" t="s">
        <v>7591</v>
      </c>
      <c r="H3351" s="20"/>
      <c r="I3351" s="20" t="s">
        <v>13930</v>
      </c>
      <c r="J3351" s="20" t="s">
        <v>13968</v>
      </c>
      <c r="K3351" s="20" t="s">
        <v>7128</v>
      </c>
      <c r="L3351" s="20" t="s">
        <v>2265</v>
      </c>
      <c r="M3351" s="20" t="s">
        <v>7110</v>
      </c>
      <c r="N3351" s="20" t="s">
        <v>13932</v>
      </c>
      <c r="O3351" s="20" t="s">
        <v>13933</v>
      </c>
      <c r="P3351" s="201" t="n">
        <v>41548</v>
      </c>
      <c r="Q3351" s="201" t="n">
        <v>41759</v>
      </c>
      <c r="R3351" s="20" t="n">
        <v>1</v>
      </c>
      <c r="S3351" s="20" t="s">
        <v>7130</v>
      </c>
      <c r="T3351" s="20" t="n">
        <v>59.4</v>
      </c>
      <c r="U3351" s="20"/>
      <c r="V3351" s="20"/>
      <c r="W3351" s="20" t="s">
        <v>8720</v>
      </c>
      <c r="X3351" s="35"/>
      <c r="Y3351" s="35"/>
      <c r="Z3351" s="35" t="n">
        <v>0</v>
      </c>
      <c r="AE3351" s="94" t="e">
        <f aca="false" t="array" ref="AE3351:AK3351">_xlfn.torow(_xlfn.unique(_xlfn._xlws.filter(cat_table[Subsector],$E3351=cat_table[Sector],"")))</f>
        <v>#NAME?</v>
      </c>
      <c r="AF3351" s="94" t="e">
        <v>#NAME?</v>
      </c>
      <c r="AG3351" s="94" t="e">
        <v>#NAME?</v>
      </c>
      <c r="AH3351" s="94" t="e">
        <v>#NAME?</v>
      </c>
      <c r="AI3351" s="94" t="e">
        <v>#NAME?</v>
      </c>
      <c r="AJ3351" s="94" t="e">
        <v>#NAME?</v>
      </c>
      <c r="AK3351" s="94" t="e">
        <v>#NAME?</v>
      </c>
      <c r="AO3351" s="94" t="e">
        <f aca="false" t="array" ref="AO3351:AT3351">_xlfn.torow(_xlfn.unique(_xlfn._xlws.filter(cat_table[Sub-subsector],($E3351=cat_table[Sector])*($F3351=cat_table[Subsector]),"")))</f>
        <v>#NAME?</v>
      </c>
      <c r="AP3351" s="94" t="e">
        <v>#NAME?</v>
      </c>
      <c r="AQ3351" s="94" t="e">
        <v>#NAME?</v>
      </c>
      <c r="AR3351" s="94" t="e">
        <v>#NAME?</v>
      </c>
      <c r="AS3351" s="94" t="e">
        <v>#NAME?</v>
      </c>
      <c r="AT3351" s="94" t="e">
        <v>#NAME?</v>
      </c>
    </row>
    <row r="3352" customFormat="false" ht="15" hidden="false" customHeight="true" outlineLevel="0" collapsed="false">
      <c r="A3352" s="20" t="s">
        <v>13992</v>
      </c>
      <c r="B3352" s="20" t="str">
        <f aca="false">INDEX(Table2[], MATCH(L3352, Location_ID!$D$2:$D$648, 0), 1)</f>
        <v>54c59d2f-381a-4d32-9a5e-e106311344df</v>
      </c>
      <c r="C3352" s="20" t="s">
        <v>1452</v>
      </c>
      <c r="D3352" s="230" t="s">
        <v>354</v>
      </c>
      <c r="E3352" s="20" t="s">
        <v>7134</v>
      </c>
      <c r="F3352" s="20" t="s">
        <v>7135</v>
      </c>
      <c r="G3352" s="20" t="s">
        <v>7591</v>
      </c>
      <c r="H3352" s="20"/>
      <c r="I3352" s="20" t="s">
        <v>13930</v>
      </c>
      <c r="J3352" s="20" t="s">
        <v>13968</v>
      </c>
      <c r="K3352" s="20" t="s">
        <v>7128</v>
      </c>
      <c r="L3352" s="20" t="s">
        <v>2265</v>
      </c>
      <c r="M3352" s="20" t="s">
        <v>7110</v>
      </c>
      <c r="N3352" s="20" t="s">
        <v>13932</v>
      </c>
      <c r="O3352" s="20" t="s">
        <v>13933</v>
      </c>
      <c r="P3352" s="201" t="n">
        <v>41548</v>
      </c>
      <c r="Q3352" s="201" t="n">
        <v>41759</v>
      </c>
      <c r="R3352" s="20" t="n">
        <v>1</v>
      </c>
      <c r="S3352" s="20" t="s">
        <v>7130</v>
      </c>
      <c r="T3352" s="20" t="n">
        <v>49.7</v>
      </c>
      <c r="U3352" s="20"/>
      <c r="V3352" s="20"/>
      <c r="W3352" s="20" t="s">
        <v>8720</v>
      </c>
      <c r="X3352" s="35"/>
      <c r="Y3352" s="35"/>
      <c r="Z3352" s="35" t="n">
        <v>0</v>
      </c>
      <c r="AE3352" s="94" t="e">
        <f aca="false" t="array" ref="AE3352:AK3352">_xlfn.torow(_xlfn.unique(_xlfn._xlws.filter(cat_table[Subsector],$E3352=cat_table[Sector],"")))</f>
        <v>#NAME?</v>
      </c>
      <c r="AF3352" s="94" t="e">
        <v>#NAME?</v>
      </c>
      <c r="AG3352" s="94" t="e">
        <v>#NAME?</v>
      </c>
      <c r="AH3352" s="94" t="e">
        <v>#NAME?</v>
      </c>
      <c r="AI3352" s="94" t="e">
        <v>#NAME?</v>
      </c>
      <c r="AJ3352" s="94" t="e">
        <v>#NAME?</v>
      </c>
      <c r="AK3352" s="94" t="e">
        <v>#NAME?</v>
      </c>
      <c r="AO3352" s="94" t="e">
        <f aca="false" t="array" ref="AO3352:AT3352">_xlfn.torow(_xlfn.unique(_xlfn._xlws.filter(cat_table[Sub-subsector],($E3352=cat_table[Sector])*($F3352=cat_table[Subsector]),"")))</f>
        <v>#NAME?</v>
      </c>
      <c r="AP3352" s="94" t="e">
        <v>#NAME?</v>
      </c>
      <c r="AQ3352" s="94" t="e">
        <v>#NAME?</v>
      </c>
      <c r="AR3352" s="94" t="e">
        <v>#NAME?</v>
      </c>
      <c r="AS3352" s="94" t="e">
        <v>#NAME?</v>
      </c>
      <c r="AT3352" s="94" t="e">
        <v>#NAME?</v>
      </c>
    </row>
    <row r="3353" customFormat="false" ht="15" hidden="false" customHeight="true" outlineLevel="0" collapsed="false">
      <c r="A3353" s="20" t="s">
        <v>13993</v>
      </c>
      <c r="B3353" s="20" t="str">
        <f aca="false">INDEX(Table2[], MATCH(L3353, Location_ID!$D$2:$D$648, 0), 1)</f>
        <v>54c59d2f-381a-4d32-9a5e-e106311344df</v>
      </c>
      <c r="C3353" s="20" t="s">
        <v>1452</v>
      </c>
      <c r="D3353" s="230" t="s">
        <v>354</v>
      </c>
      <c r="E3353" s="20" t="s">
        <v>7134</v>
      </c>
      <c r="F3353" s="20" t="s">
        <v>7135</v>
      </c>
      <c r="G3353" s="20" t="s">
        <v>7591</v>
      </c>
      <c r="H3353" s="20"/>
      <c r="I3353" s="20" t="s">
        <v>13930</v>
      </c>
      <c r="J3353" s="20" t="s">
        <v>13968</v>
      </c>
      <c r="K3353" s="20" t="s">
        <v>7128</v>
      </c>
      <c r="L3353" s="20" t="s">
        <v>2265</v>
      </c>
      <c r="M3353" s="20" t="s">
        <v>7110</v>
      </c>
      <c r="N3353" s="20" t="s">
        <v>13932</v>
      </c>
      <c r="O3353" s="20" t="s">
        <v>13933</v>
      </c>
      <c r="P3353" s="201" t="n">
        <v>41548</v>
      </c>
      <c r="Q3353" s="201" t="n">
        <v>41759</v>
      </c>
      <c r="R3353" s="20" t="n">
        <v>1</v>
      </c>
      <c r="S3353" s="20" t="s">
        <v>7130</v>
      </c>
      <c r="T3353" s="20" t="n">
        <v>48.6</v>
      </c>
      <c r="U3353" s="20"/>
      <c r="V3353" s="20"/>
      <c r="W3353" s="20" t="s">
        <v>8720</v>
      </c>
      <c r="X3353" s="35"/>
      <c r="Y3353" s="35"/>
      <c r="Z3353" s="35" t="n">
        <v>0</v>
      </c>
      <c r="AE3353" s="94" t="e">
        <f aca="false" t="array" ref="AE3353:AK3353">_xlfn.torow(_xlfn.unique(_xlfn._xlws.filter(cat_table[Subsector],$E3353=cat_table[Sector],"")))</f>
        <v>#NAME?</v>
      </c>
      <c r="AF3353" s="94" t="e">
        <v>#NAME?</v>
      </c>
      <c r="AG3353" s="94" t="e">
        <v>#NAME?</v>
      </c>
      <c r="AH3353" s="94" t="e">
        <v>#NAME?</v>
      </c>
      <c r="AI3353" s="94" t="e">
        <v>#NAME?</v>
      </c>
      <c r="AJ3353" s="94" t="e">
        <v>#NAME?</v>
      </c>
      <c r="AK3353" s="94" t="e">
        <v>#NAME?</v>
      </c>
      <c r="AO3353" s="94" t="e">
        <f aca="false" t="array" ref="AO3353:AT3353">_xlfn.torow(_xlfn.unique(_xlfn._xlws.filter(cat_table[Sub-subsector],($E3353=cat_table[Sector])*($F3353=cat_table[Subsector]),"")))</f>
        <v>#NAME?</v>
      </c>
      <c r="AP3353" s="94" t="e">
        <v>#NAME?</v>
      </c>
      <c r="AQ3353" s="94" t="e">
        <v>#NAME?</v>
      </c>
      <c r="AR3353" s="94" t="e">
        <v>#NAME?</v>
      </c>
      <c r="AS3353" s="94" t="e">
        <v>#NAME?</v>
      </c>
      <c r="AT3353" s="94" t="e">
        <v>#NAME?</v>
      </c>
    </row>
    <row r="3354" customFormat="false" ht="15" hidden="false" customHeight="true" outlineLevel="0" collapsed="false">
      <c r="A3354" s="20" t="s">
        <v>13994</v>
      </c>
      <c r="B3354" s="20" t="str">
        <f aca="false">INDEX(Table2[], MATCH(L3354, Location_ID!$D$2:$D$648, 0), 1)</f>
        <v>54c59d2f-381a-4d32-9a5e-e106311344df</v>
      </c>
      <c r="C3354" s="20" t="s">
        <v>1452</v>
      </c>
      <c r="D3354" s="230" t="s">
        <v>354</v>
      </c>
      <c r="E3354" s="20" t="s">
        <v>7134</v>
      </c>
      <c r="F3354" s="20" t="s">
        <v>7135</v>
      </c>
      <c r="G3354" s="20" t="s">
        <v>7591</v>
      </c>
      <c r="H3354" s="20"/>
      <c r="I3354" s="20" t="s">
        <v>13930</v>
      </c>
      <c r="J3354" s="20" t="s">
        <v>13968</v>
      </c>
      <c r="K3354" s="20" t="s">
        <v>7128</v>
      </c>
      <c r="L3354" s="20" t="s">
        <v>2265</v>
      </c>
      <c r="M3354" s="20" t="s">
        <v>7110</v>
      </c>
      <c r="N3354" s="20" t="s">
        <v>13932</v>
      </c>
      <c r="O3354" s="20" t="s">
        <v>13933</v>
      </c>
      <c r="P3354" s="201" t="n">
        <v>41548</v>
      </c>
      <c r="Q3354" s="201" t="n">
        <v>41759</v>
      </c>
      <c r="R3354" s="20" t="n">
        <v>1</v>
      </c>
      <c r="S3354" s="20" t="s">
        <v>7130</v>
      </c>
      <c r="T3354" s="20" t="n">
        <v>47.7</v>
      </c>
      <c r="U3354" s="20"/>
      <c r="V3354" s="20"/>
      <c r="W3354" s="20" t="s">
        <v>8720</v>
      </c>
      <c r="X3354" s="35"/>
      <c r="Y3354" s="35"/>
      <c r="Z3354" s="35" t="n">
        <v>0</v>
      </c>
      <c r="AE3354" s="94" t="e">
        <f aca="false" t="array" ref="AE3354:AK3354">_xlfn.torow(_xlfn.unique(_xlfn._xlws.filter(cat_table[Subsector],$E3354=cat_table[Sector],"")))</f>
        <v>#NAME?</v>
      </c>
      <c r="AF3354" s="94" t="e">
        <v>#NAME?</v>
      </c>
      <c r="AG3354" s="94" t="e">
        <v>#NAME?</v>
      </c>
      <c r="AH3354" s="94" t="e">
        <v>#NAME?</v>
      </c>
      <c r="AI3354" s="94" t="e">
        <v>#NAME?</v>
      </c>
      <c r="AJ3354" s="94" t="e">
        <v>#NAME?</v>
      </c>
      <c r="AK3354" s="94" t="e">
        <v>#NAME?</v>
      </c>
      <c r="AO3354" s="94" t="e">
        <f aca="false" t="array" ref="AO3354:AT3354">_xlfn.torow(_xlfn.unique(_xlfn._xlws.filter(cat_table[Sub-subsector],($E3354=cat_table[Sector])*($F3354=cat_table[Subsector]),"")))</f>
        <v>#NAME?</v>
      </c>
      <c r="AP3354" s="94" t="e">
        <v>#NAME?</v>
      </c>
      <c r="AQ3354" s="94" t="e">
        <v>#NAME?</v>
      </c>
      <c r="AR3354" s="94" t="e">
        <v>#NAME?</v>
      </c>
      <c r="AS3354" s="94" t="e">
        <v>#NAME?</v>
      </c>
      <c r="AT3354" s="94" t="e">
        <v>#NAME?</v>
      </c>
    </row>
    <row r="3355" customFormat="false" ht="15" hidden="false" customHeight="true" outlineLevel="0" collapsed="false">
      <c r="A3355" s="20" t="s">
        <v>13995</v>
      </c>
      <c r="B3355" s="20" t="str">
        <f aca="false">INDEX(Table2[], MATCH(L3355, Location_ID!$D$2:$D$648, 0), 1)</f>
        <v>54c59d2f-381a-4d32-9a5e-e106311344df</v>
      </c>
      <c r="C3355" s="20" t="s">
        <v>1452</v>
      </c>
      <c r="D3355" s="230" t="s">
        <v>354</v>
      </c>
      <c r="E3355" s="20" t="s">
        <v>7134</v>
      </c>
      <c r="F3355" s="20" t="s">
        <v>7135</v>
      </c>
      <c r="G3355" s="20" t="s">
        <v>7591</v>
      </c>
      <c r="H3355" s="20"/>
      <c r="I3355" s="20" t="s">
        <v>13930</v>
      </c>
      <c r="J3355" s="20" t="s">
        <v>13968</v>
      </c>
      <c r="K3355" s="20" t="s">
        <v>7128</v>
      </c>
      <c r="L3355" s="20" t="s">
        <v>2265</v>
      </c>
      <c r="M3355" s="20" t="s">
        <v>7110</v>
      </c>
      <c r="N3355" s="20" t="s">
        <v>13932</v>
      </c>
      <c r="O3355" s="20" t="s">
        <v>13933</v>
      </c>
      <c r="P3355" s="201" t="n">
        <v>41548</v>
      </c>
      <c r="Q3355" s="201" t="n">
        <v>41759</v>
      </c>
      <c r="R3355" s="20" t="n">
        <v>1</v>
      </c>
      <c r="S3355" s="20" t="s">
        <v>7130</v>
      </c>
      <c r="T3355" s="20" t="n">
        <v>47.6</v>
      </c>
      <c r="U3355" s="20"/>
      <c r="V3355" s="20"/>
      <c r="W3355" s="20" t="s">
        <v>8720</v>
      </c>
      <c r="X3355" s="35"/>
      <c r="Y3355" s="35"/>
      <c r="Z3355" s="35" t="n">
        <v>0</v>
      </c>
      <c r="AE3355" s="94" t="e">
        <f aca="false" t="array" ref="AE3355:AK3355">_xlfn.torow(_xlfn.unique(_xlfn._xlws.filter(cat_table[Subsector],$E3355=cat_table[Sector],"")))</f>
        <v>#NAME?</v>
      </c>
      <c r="AF3355" s="94" t="e">
        <v>#NAME?</v>
      </c>
      <c r="AG3355" s="94" t="e">
        <v>#NAME?</v>
      </c>
      <c r="AH3355" s="94" t="e">
        <v>#NAME?</v>
      </c>
      <c r="AI3355" s="94" t="e">
        <v>#NAME?</v>
      </c>
      <c r="AJ3355" s="94" t="e">
        <v>#NAME?</v>
      </c>
      <c r="AK3355" s="94" t="e">
        <v>#NAME?</v>
      </c>
      <c r="AO3355" s="94" t="e">
        <f aca="false" t="array" ref="AO3355:AT3355">_xlfn.torow(_xlfn.unique(_xlfn._xlws.filter(cat_table[Sub-subsector],($E3355=cat_table[Sector])*($F3355=cat_table[Subsector]),"")))</f>
        <v>#NAME?</v>
      </c>
      <c r="AP3355" s="94" t="e">
        <v>#NAME?</v>
      </c>
      <c r="AQ3355" s="94" t="e">
        <v>#NAME?</v>
      </c>
      <c r="AR3355" s="94" t="e">
        <v>#NAME?</v>
      </c>
      <c r="AS3355" s="94" t="e">
        <v>#NAME?</v>
      </c>
      <c r="AT3355" s="94" t="e">
        <v>#NAME?</v>
      </c>
    </row>
    <row r="3356" customFormat="false" ht="15" hidden="false" customHeight="true" outlineLevel="0" collapsed="false">
      <c r="A3356" s="20" t="s">
        <v>13996</v>
      </c>
      <c r="B3356" s="20" t="str">
        <f aca="false">INDEX(Table2[], MATCH(L3356, Location_ID!$D$2:$D$648, 0), 1)</f>
        <v>54c59d2f-381a-4d32-9a5e-e106311344df</v>
      </c>
      <c r="C3356" s="20" t="s">
        <v>1452</v>
      </c>
      <c r="D3356" s="230" t="s">
        <v>354</v>
      </c>
      <c r="E3356" s="20" t="s">
        <v>7134</v>
      </c>
      <c r="F3356" s="20" t="s">
        <v>7135</v>
      </c>
      <c r="G3356" s="20" t="s">
        <v>7591</v>
      </c>
      <c r="H3356" s="20"/>
      <c r="I3356" s="20" t="s">
        <v>13930</v>
      </c>
      <c r="J3356" s="20" t="s">
        <v>13968</v>
      </c>
      <c r="K3356" s="20" t="s">
        <v>7128</v>
      </c>
      <c r="L3356" s="20" t="s">
        <v>2265</v>
      </c>
      <c r="M3356" s="20" t="s">
        <v>7110</v>
      </c>
      <c r="N3356" s="20" t="s">
        <v>13932</v>
      </c>
      <c r="O3356" s="20" t="s">
        <v>13933</v>
      </c>
      <c r="P3356" s="201" t="n">
        <v>41548</v>
      </c>
      <c r="Q3356" s="201" t="n">
        <v>41759</v>
      </c>
      <c r="R3356" s="20" t="n">
        <v>1</v>
      </c>
      <c r="S3356" s="20" t="s">
        <v>7130</v>
      </c>
      <c r="T3356" s="20" t="n">
        <v>46.8</v>
      </c>
      <c r="U3356" s="20"/>
      <c r="V3356" s="20"/>
      <c r="W3356" s="20" t="s">
        <v>8720</v>
      </c>
      <c r="X3356" s="35"/>
      <c r="Y3356" s="35"/>
      <c r="Z3356" s="35" t="n">
        <v>0</v>
      </c>
      <c r="AE3356" s="94" t="e">
        <f aca="false" t="array" ref="AE3356:AK3356">_xlfn.torow(_xlfn.unique(_xlfn._xlws.filter(cat_table[Subsector],$E3356=cat_table[Sector],"")))</f>
        <v>#NAME?</v>
      </c>
      <c r="AF3356" s="94" t="e">
        <v>#NAME?</v>
      </c>
      <c r="AG3356" s="94" t="e">
        <v>#NAME?</v>
      </c>
      <c r="AH3356" s="94" t="e">
        <v>#NAME?</v>
      </c>
      <c r="AI3356" s="94" t="e">
        <v>#NAME?</v>
      </c>
      <c r="AJ3356" s="94" t="e">
        <v>#NAME?</v>
      </c>
      <c r="AK3356" s="94" t="e">
        <v>#NAME?</v>
      </c>
      <c r="AO3356" s="94" t="e">
        <f aca="false" t="array" ref="AO3356:AT3356">_xlfn.torow(_xlfn.unique(_xlfn._xlws.filter(cat_table[Sub-subsector],($E3356=cat_table[Sector])*($F3356=cat_table[Subsector]),"")))</f>
        <v>#NAME?</v>
      </c>
      <c r="AP3356" s="94" t="e">
        <v>#NAME?</v>
      </c>
      <c r="AQ3356" s="94" t="e">
        <v>#NAME?</v>
      </c>
      <c r="AR3356" s="94" t="e">
        <v>#NAME?</v>
      </c>
      <c r="AS3356" s="94" t="e">
        <v>#NAME?</v>
      </c>
      <c r="AT3356" s="94" t="e">
        <v>#NAME?</v>
      </c>
    </row>
    <row r="3357" customFormat="false" ht="15" hidden="false" customHeight="true" outlineLevel="0" collapsed="false">
      <c r="A3357" s="20" t="s">
        <v>13997</v>
      </c>
      <c r="B3357" s="20" t="str">
        <f aca="false">INDEX(Table2[], MATCH(L3357, Location_ID!$D$2:$D$648, 0), 1)</f>
        <v>54c59d2f-381a-4d32-9a5e-e106311344df</v>
      </c>
      <c r="C3357" s="20" t="s">
        <v>1452</v>
      </c>
      <c r="D3357" s="230" t="s">
        <v>354</v>
      </c>
      <c r="E3357" s="20" t="s">
        <v>7134</v>
      </c>
      <c r="F3357" s="20" t="s">
        <v>7135</v>
      </c>
      <c r="G3357" s="20" t="s">
        <v>7591</v>
      </c>
      <c r="H3357" s="20"/>
      <c r="I3357" s="20" t="s">
        <v>13930</v>
      </c>
      <c r="J3357" s="20" t="s">
        <v>13968</v>
      </c>
      <c r="K3357" s="20" t="s">
        <v>7128</v>
      </c>
      <c r="L3357" s="20" t="s">
        <v>2265</v>
      </c>
      <c r="M3357" s="20" t="s">
        <v>7110</v>
      </c>
      <c r="N3357" s="20" t="s">
        <v>13932</v>
      </c>
      <c r="O3357" s="20" t="s">
        <v>13933</v>
      </c>
      <c r="P3357" s="201" t="n">
        <v>41548</v>
      </c>
      <c r="Q3357" s="201" t="n">
        <v>41759</v>
      </c>
      <c r="R3357" s="20" t="n">
        <v>1</v>
      </c>
      <c r="S3357" s="20" t="s">
        <v>7130</v>
      </c>
      <c r="T3357" s="20" t="n">
        <v>45.1</v>
      </c>
      <c r="U3357" s="20"/>
      <c r="V3357" s="20"/>
      <c r="W3357" s="20" t="s">
        <v>8720</v>
      </c>
      <c r="X3357" s="35"/>
      <c r="Y3357" s="35"/>
      <c r="Z3357" s="35" t="n">
        <v>0</v>
      </c>
      <c r="AE3357" s="94" t="e">
        <f aca="false" t="array" ref="AE3357:AK3357">_xlfn.torow(_xlfn.unique(_xlfn._xlws.filter(cat_table[Subsector],$E3357=cat_table[Sector],"")))</f>
        <v>#NAME?</v>
      </c>
      <c r="AF3357" s="94" t="e">
        <v>#NAME?</v>
      </c>
      <c r="AG3357" s="94" t="e">
        <v>#NAME?</v>
      </c>
      <c r="AH3357" s="94" t="e">
        <v>#NAME?</v>
      </c>
      <c r="AI3357" s="94" t="e">
        <v>#NAME?</v>
      </c>
      <c r="AJ3357" s="94" t="e">
        <v>#NAME?</v>
      </c>
      <c r="AK3357" s="94" t="e">
        <v>#NAME?</v>
      </c>
      <c r="AO3357" s="94" t="e">
        <f aca="false" t="array" ref="AO3357:AT3357">_xlfn.torow(_xlfn.unique(_xlfn._xlws.filter(cat_table[Sub-subsector],($E3357=cat_table[Sector])*($F3357=cat_table[Subsector]),"")))</f>
        <v>#NAME?</v>
      </c>
      <c r="AP3357" s="94" t="e">
        <v>#NAME?</v>
      </c>
      <c r="AQ3357" s="94" t="e">
        <v>#NAME?</v>
      </c>
      <c r="AR3357" s="94" t="e">
        <v>#NAME?</v>
      </c>
      <c r="AS3357" s="94" t="e">
        <v>#NAME?</v>
      </c>
      <c r="AT3357" s="94" t="e">
        <v>#NAME?</v>
      </c>
    </row>
    <row r="3358" customFormat="false" ht="15" hidden="false" customHeight="true" outlineLevel="0" collapsed="false">
      <c r="A3358" s="20" t="s">
        <v>13998</v>
      </c>
      <c r="B3358" s="20" t="str">
        <f aca="false">INDEX(Table2[], MATCH(L3358, Location_ID!$D$2:$D$648, 0), 1)</f>
        <v>54c59d2f-381a-4d32-9a5e-e106311344df</v>
      </c>
      <c r="C3358" s="20" t="s">
        <v>1452</v>
      </c>
      <c r="D3358" s="230" t="s">
        <v>354</v>
      </c>
      <c r="E3358" s="20" t="s">
        <v>7134</v>
      </c>
      <c r="F3358" s="20" t="s">
        <v>7135</v>
      </c>
      <c r="G3358" s="20" t="s">
        <v>7591</v>
      </c>
      <c r="H3358" s="20"/>
      <c r="I3358" s="20" t="s">
        <v>13930</v>
      </c>
      <c r="J3358" s="20" t="s">
        <v>13968</v>
      </c>
      <c r="K3358" s="20" t="s">
        <v>7128</v>
      </c>
      <c r="L3358" s="20" t="s">
        <v>2265</v>
      </c>
      <c r="M3358" s="20" t="s">
        <v>7110</v>
      </c>
      <c r="N3358" s="20" t="s">
        <v>13932</v>
      </c>
      <c r="O3358" s="20" t="s">
        <v>13933</v>
      </c>
      <c r="P3358" s="201" t="n">
        <v>41548</v>
      </c>
      <c r="Q3358" s="201" t="n">
        <v>41759</v>
      </c>
      <c r="R3358" s="20" t="n">
        <v>1</v>
      </c>
      <c r="S3358" s="20" t="s">
        <v>7130</v>
      </c>
      <c r="T3358" s="20" t="n">
        <v>36.4</v>
      </c>
      <c r="U3358" s="20"/>
      <c r="V3358" s="20"/>
      <c r="W3358" s="20" t="s">
        <v>8720</v>
      </c>
      <c r="X3358" s="35"/>
      <c r="Y3358" s="35"/>
      <c r="Z3358" s="35" t="n">
        <v>0</v>
      </c>
      <c r="AE3358" s="94" t="e">
        <f aca="false" t="array" ref="AE3358:AK3358">_xlfn.torow(_xlfn.unique(_xlfn._xlws.filter(cat_table[Subsector],$E3358=cat_table[Sector],"")))</f>
        <v>#NAME?</v>
      </c>
      <c r="AF3358" s="94" t="e">
        <v>#NAME?</v>
      </c>
      <c r="AG3358" s="94" t="e">
        <v>#NAME?</v>
      </c>
      <c r="AH3358" s="94" t="e">
        <v>#NAME?</v>
      </c>
      <c r="AI3358" s="94" t="e">
        <v>#NAME?</v>
      </c>
      <c r="AJ3358" s="94" t="e">
        <v>#NAME?</v>
      </c>
      <c r="AK3358" s="94" t="e">
        <v>#NAME?</v>
      </c>
      <c r="AO3358" s="94" t="e">
        <f aca="false" t="array" ref="AO3358:AT3358">_xlfn.torow(_xlfn.unique(_xlfn._xlws.filter(cat_table[Sub-subsector],($E3358=cat_table[Sector])*($F3358=cat_table[Subsector]),"")))</f>
        <v>#NAME?</v>
      </c>
      <c r="AP3358" s="94" t="e">
        <v>#NAME?</v>
      </c>
      <c r="AQ3358" s="94" t="e">
        <v>#NAME?</v>
      </c>
      <c r="AR3358" s="94" t="e">
        <v>#NAME?</v>
      </c>
      <c r="AS3358" s="94" t="e">
        <v>#NAME?</v>
      </c>
      <c r="AT3358" s="94" t="e">
        <v>#NAME?</v>
      </c>
    </row>
    <row r="3359" customFormat="false" ht="15" hidden="false" customHeight="true" outlineLevel="0" collapsed="false">
      <c r="A3359" s="20" t="s">
        <v>13999</v>
      </c>
      <c r="B3359" s="20" t="str">
        <f aca="false">INDEX(Table2[], MATCH(L3359, Location_ID!$D$2:$D$648, 0), 1)</f>
        <v>54c59d2f-381a-4d32-9a5e-e106311344df</v>
      </c>
      <c r="C3359" s="20" t="s">
        <v>1452</v>
      </c>
      <c r="D3359" s="230" t="s">
        <v>354</v>
      </c>
      <c r="E3359" s="20" t="s">
        <v>7134</v>
      </c>
      <c r="F3359" s="20" t="s">
        <v>7135</v>
      </c>
      <c r="G3359" s="20" t="s">
        <v>7591</v>
      </c>
      <c r="H3359" s="20"/>
      <c r="I3359" s="20" t="s">
        <v>13930</v>
      </c>
      <c r="J3359" s="20" t="s">
        <v>13968</v>
      </c>
      <c r="K3359" s="20" t="s">
        <v>7128</v>
      </c>
      <c r="L3359" s="20" t="s">
        <v>2265</v>
      </c>
      <c r="M3359" s="20" t="s">
        <v>7110</v>
      </c>
      <c r="N3359" s="20" t="s">
        <v>13932</v>
      </c>
      <c r="O3359" s="20" t="s">
        <v>13933</v>
      </c>
      <c r="P3359" s="201" t="n">
        <v>41548</v>
      </c>
      <c r="Q3359" s="201" t="n">
        <v>41759</v>
      </c>
      <c r="R3359" s="20" t="n">
        <v>1</v>
      </c>
      <c r="S3359" s="20" t="s">
        <v>7130</v>
      </c>
      <c r="T3359" s="20" t="n">
        <v>35.8</v>
      </c>
      <c r="U3359" s="20"/>
      <c r="V3359" s="20"/>
      <c r="W3359" s="20" t="s">
        <v>8720</v>
      </c>
      <c r="X3359" s="35"/>
      <c r="Y3359" s="35"/>
      <c r="Z3359" s="35" t="n">
        <v>0</v>
      </c>
      <c r="AE3359" s="94" t="e">
        <f aca="false" t="array" ref="AE3359:AK3359">_xlfn.torow(_xlfn.unique(_xlfn._xlws.filter(cat_table[Subsector],$E3359=cat_table[Sector],"")))</f>
        <v>#NAME?</v>
      </c>
      <c r="AF3359" s="94" t="e">
        <v>#NAME?</v>
      </c>
      <c r="AG3359" s="94" t="e">
        <v>#NAME?</v>
      </c>
      <c r="AH3359" s="94" t="e">
        <v>#NAME?</v>
      </c>
      <c r="AI3359" s="94" t="e">
        <v>#NAME?</v>
      </c>
      <c r="AJ3359" s="94" t="e">
        <v>#NAME?</v>
      </c>
      <c r="AK3359" s="94" t="e">
        <v>#NAME?</v>
      </c>
      <c r="AO3359" s="94" t="e">
        <f aca="false" t="array" ref="AO3359:AT3359">_xlfn.torow(_xlfn.unique(_xlfn._xlws.filter(cat_table[Sub-subsector],($E3359=cat_table[Sector])*($F3359=cat_table[Subsector]),"")))</f>
        <v>#NAME?</v>
      </c>
      <c r="AP3359" s="94" t="e">
        <v>#NAME?</v>
      </c>
      <c r="AQ3359" s="94" t="e">
        <v>#NAME?</v>
      </c>
      <c r="AR3359" s="94" t="e">
        <v>#NAME?</v>
      </c>
      <c r="AS3359" s="94" t="e">
        <v>#NAME?</v>
      </c>
      <c r="AT3359" s="94" t="e">
        <v>#NAME?</v>
      </c>
    </row>
    <row r="3360" customFormat="false" ht="15" hidden="false" customHeight="true" outlineLevel="0" collapsed="false">
      <c r="A3360" s="20" t="s">
        <v>14000</v>
      </c>
      <c r="B3360" s="20" t="str">
        <f aca="false">INDEX(Table2[], MATCH(L3360, Location_ID!$D$2:$D$648, 0), 1)</f>
        <v>54c59d2f-381a-4d32-9a5e-e106311344df</v>
      </c>
      <c r="C3360" s="20" t="s">
        <v>1452</v>
      </c>
      <c r="D3360" s="230" t="s">
        <v>354</v>
      </c>
      <c r="E3360" s="20" t="s">
        <v>7134</v>
      </c>
      <c r="F3360" s="20" t="s">
        <v>7135</v>
      </c>
      <c r="G3360" s="20" t="s">
        <v>7591</v>
      </c>
      <c r="H3360" s="20"/>
      <c r="I3360" s="20" t="s">
        <v>13930</v>
      </c>
      <c r="J3360" s="20" t="s">
        <v>13968</v>
      </c>
      <c r="K3360" s="20" t="s">
        <v>7128</v>
      </c>
      <c r="L3360" s="20" t="s">
        <v>2265</v>
      </c>
      <c r="M3360" s="20" t="s">
        <v>7110</v>
      </c>
      <c r="N3360" s="20" t="s">
        <v>13932</v>
      </c>
      <c r="O3360" s="20" t="s">
        <v>13933</v>
      </c>
      <c r="P3360" s="201" t="n">
        <v>41548</v>
      </c>
      <c r="Q3360" s="201" t="n">
        <v>41759</v>
      </c>
      <c r="R3360" s="20" t="n">
        <v>1</v>
      </c>
      <c r="S3360" s="20" t="s">
        <v>7130</v>
      </c>
      <c r="T3360" s="20" t="n">
        <v>34.5</v>
      </c>
      <c r="U3360" s="20"/>
      <c r="V3360" s="20"/>
      <c r="W3360" s="20" t="s">
        <v>8720</v>
      </c>
      <c r="X3360" s="35"/>
      <c r="Y3360" s="35"/>
      <c r="Z3360" s="35" t="n">
        <v>0</v>
      </c>
      <c r="AE3360" s="94" t="e">
        <f aca="false" t="array" ref="AE3360:AK3360">_xlfn.torow(_xlfn.unique(_xlfn._xlws.filter(cat_table[Subsector],$E3360=cat_table[Sector],"")))</f>
        <v>#NAME?</v>
      </c>
      <c r="AF3360" s="94" t="e">
        <v>#NAME?</v>
      </c>
      <c r="AG3360" s="94" t="e">
        <v>#NAME?</v>
      </c>
      <c r="AH3360" s="94" t="e">
        <v>#NAME?</v>
      </c>
      <c r="AI3360" s="94" t="e">
        <v>#NAME?</v>
      </c>
      <c r="AJ3360" s="94" t="e">
        <v>#NAME?</v>
      </c>
      <c r="AK3360" s="94" t="e">
        <v>#NAME?</v>
      </c>
      <c r="AO3360" s="94" t="e">
        <f aca="false" t="array" ref="AO3360:AT3360">_xlfn.torow(_xlfn.unique(_xlfn._xlws.filter(cat_table[Sub-subsector],($E3360=cat_table[Sector])*($F3360=cat_table[Subsector]),"")))</f>
        <v>#NAME?</v>
      </c>
      <c r="AP3360" s="94" t="e">
        <v>#NAME?</v>
      </c>
      <c r="AQ3360" s="94" t="e">
        <v>#NAME?</v>
      </c>
      <c r="AR3360" s="94" t="e">
        <v>#NAME?</v>
      </c>
      <c r="AS3360" s="94" t="e">
        <v>#NAME?</v>
      </c>
      <c r="AT3360" s="94" t="e">
        <v>#NAME?</v>
      </c>
    </row>
    <row r="3361" customFormat="false" ht="15" hidden="false" customHeight="true" outlineLevel="0" collapsed="false">
      <c r="A3361" s="20" t="s">
        <v>14001</v>
      </c>
      <c r="B3361" s="20" t="str">
        <f aca="false">INDEX(Table2[], MATCH(L3361, Location_ID!$D$2:$D$648, 0), 1)</f>
        <v>54c59d2f-381a-4d32-9a5e-e106311344df</v>
      </c>
      <c r="C3361" s="20" t="s">
        <v>1452</v>
      </c>
      <c r="D3361" s="230" t="s">
        <v>354</v>
      </c>
      <c r="E3361" s="20" t="s">
        <v>7134</v>
      </c>
      <c r="F3361" s="20" t="s">
        <v>7135</v>
      </c>
      <c r="G3361" s="20" t="s">
        <v>7591</v>
      </c>
      <c r="H3361" s="20"/>
      <c r="I3361" s="20" t="s">
        <v>13930</v>
      </c>
      <c r="J3361" s="20" t="s">
        <v>13968</v>
      </c>
      <c r="K3361" s="20" t="s">
        <v>7128</v>
      </c>
      <c r="L3361" s="20" t="s">
        <v>2265</v>
      </c>
      <c r="M3361" s="20" t="s">
        <v>7110</v>
      </c>
      <c r="N3361" s="20" t="s">
        <v>13932</v>
      </c>
      <c r="O3361" s="20" t="s">
        <v>13933</v>
      </c>
      <c r="P3361" s="201" t="n">
        <v>41548</v>
      </c>
      <c r="Q3361" s="201" t="n">
        <v>41759</v>
      </c>
      <c r="R3361" s="20" t="n">
        <v>1</v>
      </c>
      <c r="S3361" s="20" t="s">
        <v>7130</v>
      </c>
      <c r="T3361" s="20" t="n">
        <v>34.5</v>
      </c>
      <c r="U3361" s="20"/>
      <c r="V3361" s="20"/>
      <c r="W3361" s="20" t="s">
        <v>8720</v>
      </c>
      <c r="X3361" s="35"/>
      <c r="Y3361" s="35"/>
      <c r="Z3361" s="35" t="n">
        <v>0</v>
      </c>
      <c r="AE3361" s="94" t="e">
        <f aca="false" t="array" ref="AE3361:AK3361">_xlfn.torow(_xlfn.unique(_xlfn._xlws.filter(cat_table[Subsector],$E3361=cat_table[Sector],"")))</f>
        <v>#NAME?</v>
      </c>
      <c r="AF3361" s="94" t="e">
        <v>#NAME?</v>
      </c>
      <c r="AG3361" s="94" t="e">
        <v>#NAME?</v>
      </c>
      <c r="AH3361" s="94" t="e">
        <v>#NAME?</v>
      </c>
      <c r="AI3361" s="94" t="e">
        <v>#NAME?</v>
      </c>
      <c r="AJ3361" s="94" t="e">
        <v>#NAME?</v>
      </c>
      <c r="AK3361" s="94" t="e">
        <v>#NAME?</v>
      </c>
      <c r="AO3361" s="94" t="e">
        <f aca="false" t="array" ref="AO3361:AT3361">_xlfn.torow(_xlfn.unique(_xlfn._xlws.filter(cat_table[Sub-subsector],($E3361=cat_table[Sector])*($F3361=cat_table[Subsector]),"")))</f>
        <v>#NAME?</v>
      </c>
      <c r="AP3361" s="94" t="e">
        <v>#NAME?</v>
      </c>
      <c r="AQ3361" s="94" t="e">
        <v>#NAME?</v>
      </c>
      <c r="AR3361" s="94" t="e">
        <v>#NAME?</v>
      </c>
      <c r="AS3361" s="94" t="e">
        <v>#NAME?</v>
      </c>
      <c r="AT3361" s="94" t="e">
        <v>#NAME?</v>
      </c>
    </row>
    <row r="3362" customFormat="false" ht="15" hidden="false" customHeight="true" outlineLevel="0" collapsed="false">
      <c r="A3362" s="20" t="s">
        <v>14002</v>
      </c>
      <c r="B3362" s="20" t="str">
        <f aca="false">INDEX(Table2[], MATCH(L3362, Location_ID!$D$2:$D$648, 0), 1)</f>
        <v>54c59d2f-381a-4d32-9a5e-e106311344df</v>
      </c>
      <c r="C3362" s="20" t="s">
        <v>1452</v>
      </c>
      <c r="D3362" s="230" t="s">
        <v>354</v>
      </c>
      <c r="E3362" s="20" t="s">
        <v>7134</v>
      </c>
      <c r="F3362" s="20" t="s">
        <v>7135</v>
      </c>
      <c r="G3362" s="20" t="s">
        <v>7591</v>
      </c>
      <c r="H3362" s="20"/>
      <c r="I3362" s="20" t="s">
        <v>13930</v>
      </c>
      <c r="J3362" s="20" t="s">
        <v>13968</v>
      </c>
      <c r="K3362" s="20" t="s">
        <v>7128</v>
      </c>
      <c r="L3362" s="20" t="s">
        <v>2265</v>
      </c>
      <c r="M3362" s="20" t="s">
        <v>7110</v>
      </c>
      <c r="N3362" s="20" t="s">
        <v>13932</v>
      </c>
      <c r="O3362" s="20" t="s">
        <v>13933</v>
      </c>
      <c r="P3362" s="201" t="n">
        <v>41548</v>
      </c>
      <c r="Q3362" s="201" t="n">
        <v>41759</v>
      </c>
      <c r="R3362" s="20" t="n">
        <v>1</v>
      </c>
      <c r="S3362" s="20" t="s">
        <v>7130</v>
      </c>
      <c r="T3362" s="20" t="n">
        <v>33.9</v>
      </c>
      <c r="U3362" s="20"/>
      <c r="V3362" s="20"/>
      <c r="W3362" s="20" t="s">
        <v>8720</v>
      </c>
      <c r="X3362" s="35"/>
      <c r="Y3362" s="35"/>
      <c r="Z3362" s="35" t="n">
        <v>0</v>
      </c>
      <c r="AE3362" s="94" t="e">
        <f aca="false" t="array" ref="AE3362:AK3362">_xlfn.torow(_xlfn.unique(_xlfn._xlws.filter(cat_table[Subsector],$E3362=cat_table[Sector],"")))</f>
        <v>#NAME?</v>
      </c>
      <c r="AF3362" s="94" t="e">
        <v>#NAME?</v>
      </c>
      <c r="AG3362" s="94" t="e">
        <v>#NAME?</v>
      </c>
      <c r="AH3362" s="94" t="e">
        <v>#NAME?</v>
      </c>
      <c r="AI3362" s="94" t="e">
        <v>#NAME?</v>
      </c>
      <c r="AJ3362" s="94" t="e">
        <v>#NAME?</v>
      </c>
      <c r="AK3362" s="94" t="e">
        <v>#NAME?</v>
      </c>
      <c r="AO3362" s="94" t="e">
        <f aca="false" t="array" ref="AO3362:AT3362">_xlfn.torow(_xlfn.unique(_xlfn._xlws.filter(cat_table[Sub-subsector],($E3362=cat_table[Sector])*($F3362=cat_table[Subsector]),"")))</f>
        <v>#NAME?</v>
      </c>
      <c r="AP3362" s="94" t="e">
        <v>#NAME?</v>
      </c>
      <c r="AQ3362" s="94" t="e">
        <v>#NAME?</v>
      </c>
      <c r="AR3362" s="94" t="e">
        <v>#NAME?</v>
      </c>
      <c r="AS3362" s="94" t="e">
        <v>#NAME?</v>
      </c>
      <c r="AT3362" s="94" t="e">
        <v>#NAME?</v>
      </c>
    </row>
    <row r="3363" customFormat="false" ht="15" hidden="false" customHeight="true" outlineLevel="0" collapsed="false">
      <c r="A3363" s="20" t="s">
        <v>14003</v>
      </c>
      <c r="B3363" s="20" t="str">
        <f aca="false">INDEX(Table2[], MATCH(L3363, Location_ID!$D$2:$D$648, 0), 1)</f>
        <v>54c59d2f-381a-4d32-9a5e-e106311344df</v>
      </c>
      <c r="C3363" s="20" t="s">
        <v>1452</v>
      </c>
      <c r="D3363" s="230" t="s">
        <v>354</v>
      </c>
      <c r="E3363" s="20" t="s">
        <v>7134</v>
      </c>
      <c r="F3363" s="20" t="s">
        <v>7135</v>
      </c>
      <c r="G3363" s="20" t="s">
        <v>7591</v>
      </c>
      <c r="H3363" s="20"/>
      <c r="I3363" s="20" t="s">
        <v>13930</v>
      </c>
      <c r="J3363" s="20" t="s">
        <v>13968</v>
      </c>
      <c r="K3363" s="20" t="s">
        <v>7128</v>
      </c>
      <c r="L3363" s="20" t="s">
        <v>2265</v>
      </c>
      <c r="M3363" s="20" t="s">
        <v>7110</v>
      </c>
      <c r="N3363" s="20" t="s">
        <v>13932</v>
      </c>
      <c r="O3363" s="20" t="s">
        <v>13933</v>
      </c>
      <c r="P3363" s="201" t="n">
        <v>41548</v>
      </c>
      <c r="Q3363" s="201" t="n">
        <v>41759</v>
      </c>
      <c r="R3363" s="20" t="n">
        <v>1</v>
      </c>
      <c r="S3363" s="20" t="s">
        <v>7130</v>
      </c>
      <c r="T3363" s="20" t="n">
        <v>32.7</v>
      </c>
      <c r="U3363" s="20"/>
      <c r="V3363" s="20"/>
      <c r="W3363" s="20" t="s">
        <v>8720</v>
      </c>
      <c r="X3363" s="35"/>
      <c r="Y3363" s="35"/>
      <c r="Z3363" s="35" t="n">
        <v>0</v>
      </c>
      <c r="AE3363" s="94" t="e">
        <f aca="false" t="array" ref="AE3363:AK3363">_xlfn.torow(_xlfn.unique(_xlfn._xlws.filter(cat_table[Subsector],$E3363=cat_table[Sector],"")))</f>
        <v>#NAME?</v>
      </c>
      <c r="AF3363" s="94" t="e">
        <v>#NAME?</v>
      </c>
      <c r="AG3363" s="94" t="e">
        <v>#NAME?</v>
      </c>
      <c r="AH3363" s="94" t="e">
        <v>#NAME?</v>
      </c>
      <c r="AI3363" s="94" t="e">
        <v>#NAME?</v>
      </c>
      <c r="AJ3363" s="94" t="e">
        <v>#NAME?</v>
      </c>
      <c r="AK3363" s="94" t="e">
        <v>#NAME?</v>
      </c>
      <c r="AO3363" s="94" t="e">
        <f aca="false" t="array" ref="AO3363:AT3363">_xlfn.torow(_xlfn.unique(_xlfn._xlws.filter(cat_table[Sub-subsector],($E3363=cat_table[Sector])*($F3363=cat_table[Subsector]),"")))</f>
        <v>#NAME?</v>
      </c>
      <c r="AP3363" s="94" t="e">
        <v>#NAME?</v>
      </c>
      <c r="AQ3363" s="94" t="e">
        <v>#NAME?</v>
      </c>
      <c r="AR3363" s="94" t="e">
        <v>#NAME?</v>
      </c>
      <c r="AS3363" s="94" t="e">
        <v>#NAME?</v>
      </c>
      <c r="AT3363" s="94" t="e">
        <v>#NAME?</v>
      </c>
    </row>
    <row r="3364" customFormat="false" ht="15" hidden="false" customHeight="true" outlineLevel="0" collapsed="false">
      <c r="A3364" s="20" t="s">
        <v>14004</v>
      </c>
      <c r="B3364" s="20" t="str">
        <f aca="false">INDEX(Table2[], MATCH(L3364, Location_ID!$D$2:$D$648, 0), 1)</f>
        <v>54c59d2f-381a-4d32-9a5e-e106311344df</v>
      </c>
      <c r="C3364" s="20" t="s">
        <v>1452</v>
      </c>
      <c r="D3364" s="230" t="s">
        <v>354</v>
      </c>
      <c r="E3364" s="20" t="s">
        <v>7134</v>
      </c>
      <c r="F3364" s="20" t="s">
        <v>7135</v>
      </c>
      <c r="G3364" s="20" t="s">
        <v>7591</v>
      </c>
      <c r="H3364" s="20"/>
      <c r="I3364" s="20" t="s">
        <v>13930</v>
      </c>
      <c r="J3364" s="20" t="s">
        <v>13968</v>
      </c>
      <c r="K3364" s="20" t="s">
        <v>7128</v>
      </c>
      <c r="L3364" s="20" t="s">
        <v>2265</v>
      </c>
      <c r="M3364" s="20" t="s">
        <v>7110</v>
      </c>
      <c r="N3364" s="20" t="s">
        <v>13932</v>
      </c>
      <c r="O3364" s="20" t="s">
        <v>13933</v>
      </c>
      <c r="P3364" s="201" t="n">
        <v>41548</v>
      </c>
      <c r="Q3364" s="201" t="n">
        <v>41759</v>
      </c>
      <c r="R3364" s="20" t="n">
        <v>1</v>
      </c>
      <c r="S3364" s="20" t="s">
        <v>7130</v>
      </c>
      <c r="T3364" s="20" t="n">
        <v>26.5</v>
      </c>
      <c r="U3364" s="20"/>
      <c r="V3364" s="20"/>
      <c r="W3364" s="20" t="s">
        <v>8720</v>
      </c>
      <c r="X3364" s="35"/>
      <c r="Y3364" s="35"/>
      <c r="Z3364" s="35" t="n">
        <v>0</v>
      </c>
      <c r="AE3364" s="94" t="e">
        <f aca="false" t="array" ref="AE3364:AK3364">_xlfn.torow(_xlfn.unique(_xlfn._xlws.filter(cat_table[Subsector],$E3364=cat_table[Sector],"")))</f>
        <v>#NAME?</v>
      </c>
      <c r="AF3364" s="94" t="e">
        <v>#NAME?</v>
      </c>
      <c r="AG3364" s="94" t="e">
        <v>#NAME?</v>
      </c>
      <c r="AH3364" s="94" t="e">
        <v>#NAME?</v>
      </c>
      <c r="AI3364" s="94" t="e">
        <v>#NAME?</v>
      </c>
      <c r="AJ3364" s="94" t="e">
        <v>#NAME?</v>
      </c>
      <c r="AK3364" s="94" t="e">
        <v>#NAME?</v>
      </c>
      <c r="AO3364" s="94" t="e">
        <f aca="false" t="array" ref="AO3364:AT3364">_xlfn.torow(_xlfn.unique(_xlfn._xlws.filter(cat_table[Sub-subsector],($E3364=cat_table[Sector])*($F3364=cat_table[Subsector]),"")))</f>
        <v>#NAME?</v>
      </c>
      <c r="AP3364" s="94" t="e">
        <v>#NAME?</v>
      </c>
      <c r="AQ3364" s="94" t="e">
        <v>#NAME?</v>
      </c>
      <c r="AR3364" s="94" t="e">
        <v>#NAME?</v>
      </c>
      <c r="AS3364" s="94" t="e">
        <v>#NAME?</v>
      </c>
      <c r="AT3364" s="94" t="e">
        <v>#NAME?</v>
      </c>
    </row>
    <row r="3365" customFormat="false" ht="15" hidden="false" customHeight="true" outlineLevel="0" collapsed="false">
      <c r="A3365" s="20" t="s">
        <v>14005</v>
      </c>
      <c r="B3365" s="20" t="str">
        <f aca="false">INDEX(Table2[], MATCH(L3365, Location_ID!$D$2:$D$648, 0), 1)</f>
        <v>54c59d2f-381a-4d32-9a5e-e106311344df</v>
      </c>
      <c r="C3365" s="20" t="s">
        <v>1452</v>
      </c>
      <c r="D3365" s="230" t="s">
        <v>354</v>
      </c>
      <c r="E3365" s="20" t="s">
        <v>7134</v>
      </c>
      <c r="F3365" s="20" t="s">
        <v>7135</v>
      </c>
      <c r="G3365" s="20" t="s">
        <v>7591</v>
      </c>
      <c r="H3365" s="20"/>
      <c r="I3365" s="20" t="s">
        <v>13930</v>
      </c>
      <c r="J3365" s="20" t="s">
        <v>13968</v>
      </c>
      <c r="K3365" s="20" t="s">
        <v>7128</v>
      </c>
      <c r="L3365" s="20" t="s">
        <v>2265</v>
      </c>
      <c r="M3365" s="20" t="s">
        <v>7110</v>
      </c>
      <c r="N3365" s="20" t="s">
        <v>13932</v>
      </c>
      <c r="O3365" s="20" t="s">
        <v>13933</v>
      </c>
      <c r="P3365" s="201" t="n">
        <v>41548</v>
      </c>
      <c r="Q3365" s="201" t="n">
        <v>41759</v>
      </c>
      <c r="R3365" s="20" t="n">
        <v>1</v>
      </c>
      <c r="S3365" s="20" t="s">
        <v>7130</v>
      </c>
      <c r="T3365" s="20" t="n">
        <v>26.4</v>
      </c>
      <c r="U3365" s="20"/>
      <c r="V3365" s="20"/>
      <c r="W3365" s="20" t="s">
        <v>8720</v>
      </c>
      <c r="X3365" s="35"/>
      <c r="Y3365" s="35"/>
      <c r="Z3365" s="35" t="n">
        <v>0</v>
      </c>
      <c r="AE3365" s="94" t="e">
        <f aca="false" t="array" ref="AE3365:AK3365">_xlfn.torow(_xlfn.unique(_xlfn._xlws.filter(cat_table[Subsector],$E3365=cat_table[Sector],"")))</f>
        <v>#NAME?</v>
      </c>
      <c r="AF3365" s="94" t="e">
        <v>#NAME?</v>
      </c>
      <c r="AG3365" s="94" t="e">
        <v>#NAME?</v>
      </c>
      <c r="AH3365" s="94" t="e">
        <v>#NAME?</v>
      </c>
      <c r="AI3365" s="94" t="e">
        <v>#NAME?</v>
      </c>
      <c r="AJ3365" s="94" t="e">
        <v>#NAME?</v>
      </c>
      <c r="AK3365" s="94" t="e">
        <v>#NAME?</v>
      </c>
      <c r="AO3365" s="94" t="e">
        <f aca="false" t="array" ref="AO3365:AT3365">_xlfn.torow(_xlfn.unique(_xlfn._xlws.filter(cat_table[Sub-subsector],($E3365=cat_table[Sector])*($F3365=cat_table[Subsector]),"")))</f>
        <v>#NAME?</v>
      </c>
      <c r="AP3365" s="94" t="e">
        <v>#NAME?</v>
      </c>
      <c r="AQ3365" s="94" t="e">
        <v>#NAME?</v>
      </c>
      <c r="AR3365" s="94" t="e">
        <v>#NAME?</v>
      </c>
      <c r="AS3365" s="94" t="e">
        <v>#NAME?</v>
      </c>
      <c r="AT3365" s="94" t="e">
        <v>#NAME?</v>
      </c>
    </row>
    <row r="3366" customFormat="false" ht="15" hidden="false" customHeight="true" outlineLevel="0" collapsed="false">
      <c r="A3366" s="20" t="s">
        <v>14006</v>
      </c>
      <c r="B3366" s="20" t="str">
        <f aca="false">INDEX(Table2[], MATCH(L3366, Location_ID!$D$2:$D$648, 0), 1)</f>
        <v>54c59d2f-381a-4d32-9a5e-e106311344df</v>
      </c>
      <c r="C3366" s="20" t="s">
        <v>1452</v>
      </c>
      <c r="D3366" s="230" t="s">
        <v>354</v>
      </c>
      <c r="E3366" s="20" t="s">
        <v>7134</v>
      </c>
      <c r="F3366" s="20" t="s">
        <v>7135</v>
      </c>
      <c r="G3366" s="20" t="s">
        <v>7591</v>
      </c>
      <c r="H3366" s="20"/>
      <c r="I3366" s="20" t="s">
        <v>13930</v>
      </c>
      <c r="J3366" s="20" t="s">
        <v>13968</v>
      </c>
      <c r="K3366" s="20" t="s">
        <v>7128</v>
      </c>
      <c r="L3366" s="20" t="s">
        <v>2265</v>
      </c>
      <c r="M3366" s="20" t="s">
        <v>7110</v>
      </c>
      <c r="N3366" s="20" t="s">
        <v>13932</v>
      </c>
      <c r="O3366" s="20" t="s">
        <v>13933</v>
      </c>
      <c r="P3366" s="201" t="n">
        <v>41548</v>
      </c>
      <c r="Q3366" s="201" t="n">
        <v>41759</v>
      </c>
      <c r="R3366" s="20" t="n">
        <v>1</v>
      </c>
      <c r="S3366" s="20" t="s">
        <v>7130</v>
      </c>
      <c r="T3366" s="20" t="n">
        <v>26.2</v>
      </c>
      <c r="U3366" s="20"/>
      <c r="V3366" s="20"/>
      <c r="W3366" s="20" t="s">
        <v>8720</v>
      </c>
      <c r="X3366" s="35"/>
      <c r="Y3366" s="35"/>
      <c r="Z3366" s="35" t="n">
        <v>0</v>
      </c>
      <c r="AE3366" s="94" t="e">
        <f aca="false" t="array" ref="AE3366:AK3366">_xlfn.torow(_xlfn.unique(_xlfn._xlws.filter(cat_table[Subsector],$E3366=cat_table[Sector],"")))</f>
        <v>#NAME?</v>
      </c>
      <c r="AF3366" s="94" t="e">
        <v>#NAME?</v>
      </c>
      <c r="AG3366" s="94" t="e">
        <v>#NAME?</v>
      </c>
      <c r="AH3366" s="94" t="e">
        <v>#NAME?</v>
      </c>
      <c r="AI3366" s="94" t="e">
        <v>#NAME?</v>
      </c>
      <c r="AJ3366" s="94" t="e">
        <v>#NAME?</v>
      </c>
      <c r="AK3366" s="94" t="e">
        <v>#NAME?</v>
      </c>
      <c r="AO3366" s="94" t="e">
        <f aca="false" t="array" ref="AO3366:AT3366">_xlfn.torow(_xlfn.unique(_xlfn._xlws.filter(cat_table[Sub-subsector],($E3366=cat_table[Sector])*($F3366=cat_table[Subsector]),"")))</f>
        <v>#NAME?</v>
      </c>
      <c r="AP3366" s="94" t="e">
        <v>#NAME?</v>
      </c>
      <c r="AQ3366" s="94" t="e">
        <v>#NAME?</v>
      </c>
      <c r="AR3366" s="94" t="e">
        <v>#NAME?</v>
      </c>
      <c r="AS3366" s="94" t="e">
        <v>#NAME?</v>
      </c>
      <c r="AT3366" s="94" t="e">
        <v>#NAME?</v>
      </c>
    </row>
    <row r="3367" customFormat="false" ht="15" hidden="false" customHeight="true" outlineLevel="0" collapsed="false">
      <c r="A3367" s="20" t="s">
        <v>14007</v>
      </c>
      <c r="B3367" s="20" t="str">
        <f aca="false">INDEX(Table2[], MATCH(L3367, Location_ID!$D$2:$D$648, 0), 1)</f>
        <v>54c59d2f-381a-4d32-9a5e-e106311344df</v>
      </c>
      <c r="C3367" s="20" t="s">
        <v>1452</v>
      </c>
      <c r="D3367" s="230" t="s">
        <v>354</v>
      </c>
      <c r="E3367" s="20" t="s">
        <v>7134</v>
      </c>
      <c r="F3367" s="20" t="s">
        <v>7135</v>
      </c>
      <c r="G3367" s="20" t="s">
        <v>7591</v>
      </c>
      <c r="H3367" s="20"/>
      <c r="I3367" s="20" t="s">
        <v>13930</v>
      </c>
      <c r="J3367" s="20" t="s">
        <v>13968</v>
      </c>
      <c r="K3367" s="20" t="s">
        <v>7128</v>
      </c>
      <c r="L3367" s="20" t="s">
        <v>2265</v>
      </c>
      <c r="M3367" s="20" t="s">
        <v>7110</v>
      </c>
      <c r="N3367" s="20" t="s">
        <v>13932</v>
      </c>
      <c r="O3367" s="20" t="s">
        <v>13933</v>
      </c>
      <c r="P3367" s="201" t="n">
        <v>41548</v>
      </c>
      <c r="Q3367" s="201" t="n">
        <v>41759</v>
      </c>
      <c r="R3367" s="20" t="n">
        <v>1</v>
      </c>
      <c r="S3367" s="20" t="s">
        <v>7130</v>
      </c>
      <c r="T3367" s="20" t="n">
        <v>26</v>
      </c>
      <c r="U3367" s="20"/>
      <c r="V3367" s="20"/>
      <c r="W3367" s="20" t="s">
        <v>8720</v>
      </c>
      <c r="X3367" s="35"/>
      <c r="Y3367" s="35"/>
      <c r="Z3367" s="35" t="n">
        <v>0</v>
      </c>
      <c r="AE3367" s="94" t="e">
        <f aca="false" t="array" ref="AE3367:AK3367">_xlfn.torow(_xlfn.unique(_xlfn._xlws.filter(cat_table[Subsector],$E3367=cat_table[Sector],"")))</f>
        <v>#NAME?</v>
      </c>
      <c r="AF3367" s="94" t="e">
        <v>#NAME?</v>
      </c>
      <c r="AG3367" s="94" t="e">
        <v>#NAME?</v>
      </c>
      <c r="AH3367" s="94" t="e">
        <v>#NAME?</v>
      </c>
      <c r="AI3367" s="94" t="e">
        <v>#NAME?</v>
      </c>
      <c r="AJ3367" s="94" t="e">
        <v>#NAME?</v>
      </c>
      <c r="AK3367" s="94" t="e">
        <v>#NAME?</v>
      </c>
      <c r="AO3367" s="94" t="e">
        <f aca="false" t="array" ref="AO3367:AT3367">_xlfn.torow(_xlfn.unique(_xlfn._xlws.filter(cat_table[Sub-subsector],($E3367=cat_table[Sector])*($F3367=cat_table[Subsector]),"")))</f>
        <v>#NAME?</v>
      </c>
      <c r="AP3367" s="94" t="e">
        <v>#NAME?</v>
      </c>
      <c r="AQ3367" s="94" t="e">
        <v>#NAME?</v>
      </c>
      <c r="AR3367" s="94" t="e">
        <v>#NAME?</v>
      </c>
      <c r="AS3367" s="94" t="e">
        <v>#NAME?</v>
      </c>
      <c r="AT3367" s="94" t="e">
        <v>#NAME?</v>
      </c>
    </row>
    <row r="3368" customFormat="false" ht="15" hidden="false" customHeight="true" outlineLevel="0" collapsed="false">
      <c r="A3368" s="20" t="s">
        <v>14008</v>
      </c>
      <c r="B3368" s="20" t="str">
        <f aca="false">INDEX(Table2[], MATCH(L3368, Location_ID!$D$2:$D$648, 0), 1)</f>
        <v>54c59d2f-381a-4d32-9a5e-e106311344df</v>
      </c>
      <c r="C3368" s="20" t="s">
        <v>1452</v>
      </c>
      <c r="D3368" s="230" t="s">
        <v>354</v>
      </c>
      <c r="E3368" s="20" t="s">
        <v>7134</v>
      </c>
      <c r="F3368" s="20" t="s">
        <v>7135</v>
      </c>
      <c r="G3368" s="20" t="s">
        <v>7591</v>
      </c>
      <c r="H3368" s="20"/>
      <c r="I3368" s="20" t="s">
        <v>13930</v>
      </c>
      <c r="J3368" s="20" t="s">
        <v>13968</v>
      </c>
      <c r="K3368" s="20" t="s">
        <v>7128</v>
      </c>
      <c r="L3368" s="20" t="s">
        <v>2265</v>
      </c>
      <c r="M3368" s="20" t="s">
        <v>7110</v>
      </c>
      <c r="N3368" s="20" t="s">
        <v>13932</v>
      </c>
      <c r="O3368" s="20" t="s">
        <v>13933</v>
      </c>
      <c r="P3368" s="201" t="n">
        <v>41548</v>
      </c>
      <c r="Q3368" s="201" t="n">
        <v>41759</v>
      </c>
      <c r="R3368" s="20" t="n">
        <v>1</v>
      </c>
      <c r="S3368" s="20" t="s">
        <v>7130</v>
      </c>
      <c r="T3368" s="20" t="n">
        <v>25.9</v>
      </c>
      <c r="U3368" s="20"/>
      <c r="V3368" s="20"/>
      <c r="W3368" s="20" t="s">
        <v>8720</v>
      </c>
      <c r="X3368" s="35"/>
      <c r="Y3368" s="35"/>
      <c r="Z3368" s="35" t="n">
        <v>0</v>
      </c>
      <c r="AE3368" s="94" t="e">
        <f aca="false" t="array" ref="AE3368:AK3368">_xlfn.torow(_xlfn.unique(_xlfn._xlws.filter(cat_table[Subsector],$E3368=cat_table[Sector],"")))</f>
        <v>#NAME?</v>
      </c>
      <c r="AF3368" s="94" t="e">
        <v>#NAME?</v>
      </c>
      <c r="AG3368" s="94" t="e">
        <v>#NAME?</v>
      </c>
      <c r="AH3368" s="94" t="e">
        <v>#NAME?</v>
      </c>
      <c r="AI3368" s="94" t="e">
        <v>#NAME?</v>
      </c>
      <c r="AJ3368" s="94" t="e">
        <v>#NAME?</v>
      </c>
      <c r="AK3368" s="94" t="e">
        <v>#NAME?</v>
      </c>
      <c r="AO3368" s="94" t="e">
        <f aca="false" t="array" ref="AO3368:AT3368">_xlfn.torow(_xlfn.unique(_xlfn._xlws.filter(cat_table[Sub-subsector],($E3368=cat_table[Sector])*($F3368=cat_table[Subsector]),"")))</f>
        <v>#NAME?</v>
      </c>
      <c r="AP3368" s="94" t="e">
        <v>#NAME?</v>
      </c>
      <c r="AQ3368" s="94" t="e">
        <v>#NAME?</v>
      </c>
      <c r="AR3368" s="94" t="e">
        <v>#NAME?</v>
      </c>
      <c r="AS3368" s="94" t="e">
        <v>#NAME?</v>
      </c>
      <c r="AT3368" s="94" t="e">
        <v>#NAME?</v>
      </c>
    </row>
    <row r="3369" customFormat="false" ht="15" hidden="false" customHeight="true" outlineLevel="0" collapsed="false">
      <c r="A3369" s="20" t="s">
        <v>14009</v>
      </c>
      <c r="B3369" s="20" t="str">
        <f aca="false">INDEX(Table2[], MATCH(L3369, Location_ID!$D$2:$D$648, 0), 1)</f>
        <v>54c59d2f-381a-4d32-9a5e-e106311344df</v>
      </c>
      <c r="C3369" s="20" t="s">
        <v>1452</v>
      </c>
      <c r="D3369" s="230" t="s">
        <v>354</v>
      </c>
      <c r="E3369" s="20" t="s">
        <v>7134</v>
      </c>
      <c r="F3369" s="20" t="s">
        <v>7135</v>
      </c>
      <c r="G3369" s="20" t="s">
        <v>7591</v>
      </c>
      <c r="H3369" s="20"/>
      <c r="I3369" s="20" t="s">
        <v>13930</v>
      </c>
      <c r="J3369" s="20" t="s">
        <v>13968</v>
      </c>
      <c r="K3369" s="20" t="s">
        <v>7128</v>
      </c>
      <c r="L3369" s="20" t="s">
        <v>2265</v>
      </c>
      <c r="M3369" s="20" t="s">
        <v>7110</v>
      </c>
      <c r="N3369" s="20" t="s">
        <v>13932</v>
      </c>
      <c r="O3369" s="20" t="s">
        <v>13933</v>
      </c>
      <c r="P3369" s="201" t="n">
        <v>41548</v>
      </c>
      <c r="Q3369" s="201" t="n">
        <v>41759</v>
      </c>
      <c r="R3369" s="20" t="n">
        <v>1</v>
      </c>
      <c r="S3369" s="20" t="s">
        <v>7130</v>
      </c>
      <c r="T3369" s="20" t="n">
        <v>23.8</v>
      </c>
      <c r="U3369" s="20"/>
      <c r="V3369" s="20"/>
      <c r="W3369" s="20" t="s">
        <v>8720</v>
      </c>
      <c r="X3369" s="35"/>
      <c r="Y3369" s="35"/>
      <c r="Z3369" s="35" t="n">
        <v>0</v>
      </c>
      <c r="AE3369" s="94" t="e">
        <f aca="false" t="array" ref="AE3369:AK3369">_xlfn.torow(_xlfn.unique(_xlfn._xlws.filter(cat_table[Subsector],$E3369=cat_table[Sector],"")))</f>
        <v>#NAME?</v>
      </c>
      <c r="AF3369" s="94" t="e">
        <v>#NAME?</v>
      </c>
      <c r="AG3369" s="94" t="e">
        <v>#NAME?</v>
      </c>
      <c r="AH3369" s="94" t="e">
        <v>#NAME?</v>
      </c>
      <c r="AI3369" s="94" t="e">
        <v>#NAME?</v>
      </c>
      <c r="AJ3369" s="94" t="e">
        <v>#NAME?</v>
      </c>
      <c r="AK3369" s="94" t="e">
        <v>#NAME?</v>
      </c>
      <c r="AO3369" s="94" t="e">
        <f aca="false" t="array" ref="AO3369:AT3369">_xlfn.torow(_xlfn.unique(_xlfn._xlws.filter(cat_table[Sub-subsector],($E3369=cat_table[Sector])*($F3369=cat_table[Subsector]),"")))</f>
        <v>#NAME?</v>
      </c>
      <c r="AP3369" s="94" t="e">
        <v>#NAME?</v>
      </c>
      <c r="AQ3369" s="94" t="e">
        <v>#NAME?</v>
      </c>
      <c r="AR3369" s="94" t="e">
        <v>#NAME?</v>
      </c>
      <c r="AS3369" s="94" t="e">
        <v>#NAME?</v>
      </c>
      <c r="AT3369" s="94" t="e">
        <v>#NAME?</v>
      </c>
    </row>
    <row r="3370" customFormat="false" ht="15" hidden="false" customHeight="true" outlineLevel="0" collapsed="false">
      <c r="A3370" s="20" t="s">
        <v>14010</v>
      </c>
      <c r="B3370" s="20" t="str">
        <f aca="false">INDEX(Table2[], MATCH(L3370, Location_ID!$D$2:$D$648, 0), 1)</f>
        <v>54c59d2f-381a-4d32-9a5e-e106311344df</v>
      </c>
      <c r="C3370" s="20" t="s">
        <v>1452</v>
      </c>
      <c r="D3370" s="230" t="s">
        <v>354</v>
      </c>
      <c r="E3370" s="20" t="s">
        <v>7134</v>
      </c>
      <c r="F3370" s="20" t="s">
        <v>7135</v>
      </c>
      <c r="G3370" s="20" t="s">
        <v>7591</v>
      </c>
      <c r="H3370" s="20"/>
      <c r="I3370" s="20" t="s">
        <v>13930</v>
      </c>
      <c r="J3370" s="20" t="s">
        <v>13968</v>
      </c>
      <c r="K3370" s="20" t="s">
        <v>7128</v>
      </c>
      <c r="L3370" s="20" t="s">
        <v>2265</v>
      </c>
      <c r="M3370" s="20" t="s">
        <v>7110</v>
      </c>
      <c r="N3370" s="20" t="s">
        <v>13932</v>
      </c>
      <c r="O3370" s="20" t="s">
        <v>13933</v>
      </c>
      <c r="P3370" s="201" t="n">
        <v>41548</v>
      </c>
      <c r="Q3370" s="201" t="n">
        <v>41759</v>
      </c>
      <c r="R3370" s="20" t="n">
        <v>1</v>
      </c>
      <c r="S3370" s="20" t="s">
        <v>7130</v>
      </c>
      <c r="T3370" s="20" t="n">
        <v>22.3</v>
      </c>
      <c r="U3370" s="20"/>
      <c r="V3370" s="20"/>
      <c r="W3370" s="20" t="s">
        <v>8720</v>
      </c>
      <c r="X3370" s="35"/>
      <c r="Y3370" s="35"/>
      <c r="Z3370" s="35" t="n">
        <v>0</v>
      </c>
      <c r="AE3370" s="94" t="e">
        <f aca="false" t="array" ref="AE3370:AK3370">_xlfn.torow(_xlfn.unique(_xlfn._xlws.filter(cat_table[Subsector],$E3370=cat_table[Sector],"")))</f>
        <v>#NAME?</v>
      </c>
      <c r="AF3370" s="94" t="e">
        <v>#NAME?</v>
      </c>
      <c r="AG3370" s="94" t="e">
        <v>#NAME?</v>
      </c>
      <c r="AH3370" s="94" t="e">
        <v>#NAME?</v>
      </c>
      <c r="AI3370" s="94" t="e">
        <v>#NAME?</v>
      </c>
      <c r="AJ3370" s="94" t="e">
        <v>#NAME?</v>
      </c>
      <c r="AK3370" s="94" t="e">
        <v>#NAME?</v>
      </c>
      <c r="AO3370" s="94" t="e">
        <f aca="false" t="array" ref="AO3370:AT3370">_xlfn.torow(_xlfn.unique(_xlfn._xlws.filter(cat_table[Sub-subsector],($E3370=cat_table[Sector])*($F3370=cat_table[Subsector]),"")))</f>
        <v>#NAME?</v>
      </c>
      <c r="AP3370" s="94" t="e">
        <v>#NAME?</v>
      </c>
      <c r="AQ3370" s="94" t="e">
        <v>#NAME?</v>
      </c>
      <c r="AR3370" s="94" t="e">
        <v>#NAME?</v>
      </c>
      <c r="AS3370" s="94" t="e">
        <v>#NAME?</v>
      </c>
      <c r="AT3370" s="94" t="e">
        <v>#NAME?</v>
      </c>
    </row>
    <row r="3371" customFormat="false" ht="15" hidden="false" customHeight="true" outlineLevel="0" collapsed="false">
      <c r="A3371" s="20" t="s">
        <v>14011</v>
      </c>
      <c r="B3371" s="20" t="str">
        <f aca="false">INDEX(Table2[], MATCH(L3371, Location_ID!$D$2:$D$648, 0), 1)</f>
        <v>54c59d2f-381a-4d32-9a5e-e106311344df</v>
      </c>
      <c r="C3371" s="20" t="s">
        <v>1452</v>
      </c>
      <c r="D3371" s="230" t="s">
        <v>354</v>
      </c>
      <c r="E3371" s="20" t="s">
        <v>7134</v>
      </c>
      <c r="F3371" s="20" t="s">
        <v>7135</v>
      </c>
      <c r="G3371" s="20" t="s">
        <v>7591</v>
      </c>
      <c r="H3371" s="20"/>
      <c r="I3371" s="20" t="s">
        <v>13930</v>
      </c>
      <c r="J3371" s="20" t="s">
        <v>13968</v>
      </c>
      <c r="K3371" s="20" t="s">
        <v>7128</v>
      </c>
      <c r="L3371" s="20" t="s">
        <v>2265</v>
      </c>
      <c r="M3371" s="20" t="s">
        <v>7110</v>
      </c>
      <c r="N3371" s="20" t="s">
        <v>13932</v>
      </c>
      <c r="O3371" s="20" t="s">
        <v>13933</v>
      </c>
      <c r="P3371" s="201" t="n">
        <v>41548</v>
      </c>
      <c r="Q3371" s="201" t="n">
        <v>41759</v>
      </c>
      <c r="R3371" s="20" t="n">
        <v>1</v>
      </c>
      <c r="S3371" s="20" t="s">
        <v>7130</v>
      </c>
      <c r="T3371" s="20" t="n">
        <v>22</v>
      </c>
      <c r="U3371" s="20"/>
      <c r="V3371" s="20"/>
      <c r="W3371" s="20" t="s">
        <v>8720</v>
      </c>
      <c r="X3371" s="35"/>
      <c r="Y3371" s="35"/>
      <c r="Z3371" s="35" t="n">
        <v>0</v>
      </c>
      <c r="AE3371" s="94" t="e">
        <f aca="false" t="array" ref="AE3371:AK3371">_xlfn.torow(_xlfn.unique(_xlfn._xlws.filter(cat_table[Subsector],$E3371=cat_table[Sector],"")))</f>
        <v>#NAME?</v>
      </c>
      <c r="AF3371" s="94" t="e">
        <v>#NAME?</v>
      </c>
      <c r="AG3371" s="94" t="e">
        <v>#NAME?</v>
      </c>
      <c r="AH3371" s="94" t="e">
        <v>#NAME?</v>
      </c>
      <c r="AI3371" s="94" t="e">
        <v>#NAME?</v>
      </c>
      <c r="AJ3371" s="94" t="e">
        <v>#NAME?</v>
      </c>
      <c r="AK3371" s="94" t="e">
        <v>#NAME?</v>
      </c>
      <c r="AO3371" s="94" t="e">
        <f aca="false" t="array" ref="AO3371:AT3371">_xlfn.torow(_xlfn.unique(_xlfn._xlws.filter(cat_table[Sub-subsector],($E3371=cat_table[Sector])*($F3371=cat_table[Subsector]),"")))</f>
        <v>#NAME?</v>
      </c>
      <c r="AP3371" s="94" t="e">
        <v>#NAME?</v>
      </c>
      <c r="AQ3371" s="94" t="e">
        <v>#NAME?</v>
      </c>
      <c r="AR3371" s="94" t="e">
        <v>#NAME?</v>
      </c>
      <c r="AS3371" s="94" t="e">
        <v>#NAME?</v>
      </c>
      <c r="AT3371" s="94" t="e">
        <v>#NAME?</v>
      </c>
    </row>
    <row r="3372" customFormat="false" ht="15" hidden="false" customHeight="true" outlineLevel="0" collapsed="false">
      <c r="A3372" s="20" t="s">
        <v>14012</v>
      </c>
      <c r="B3372" s="20" t="str">
        <f aca="false">INDEX(Table2[], MATCH(L3372, Location_ID!$D$2:$D$648, 0), 1)</f>
        <v>54c59d2f-381a-4d32-9a5e-e106311344df</v>
      </c>
      <c r="C3372" s="20" t="s">
        <v>1452</v>
      </c>
      <c r="D3372" s="230" t="s">
        <v>354</v>
      </c>
      <c r="E3372" s="20" t="s">
        <v>7134</v>
      </c>
      <c r="F3372" s="20" t="s">
        <v>7135</v>
      </c>
      <c r="G3372" s="20" t="s">
        <v>7591</v>
      </c>
      <c r="H3372" s="20"/>
      <c r="I3372" s="20" t="s">
        <v>13930</v>
      </c>
      <c r="J3372" s="20" t="s">
        <v>13968</v>
      </c>
      <c r="K3372" s="20" t="s">
        <v>7128</v>
      </c>
      <c r="L3372" s="20" t="s">
        <v>2265</v>
      </c>
      <c r="M3372" s="20" t="s">
        <v>7110</v>
      </c>
      <c r="N3372" s="20" t="s">
        <v>13932</v>
      </c>
      <c r="O3372" s="20" t="s">
        <v>13933</v>
      </c>
      <c r="P3372" s="201" t="n">
        <v>41548</v>
      </c>
      <c r="Q3372" s="201" t="n">
        <v>41759</v>
      </c>
      <c r="R3372" s="20" t="n">
        <v>1</v>
      </c>
      <c r="S3372" s="20" t="s">
        <v>7130</v>
      </c>
      <c r="T3372" s="20" t="n">
        <v>21.7</v>
      </c>
      <c r="U3372" s="20"/>
      <c r="V3372" s="20"/>
      <c r="W3372" s="20" t="s">
        <v>8720</v>
      </c>
      <c r="X3372" s="35"/>
      <c r="Y3372" s="35"/>
      <c r="Z3372" s="35" t="n">
        <v>0</v>
      </c>
      <c r="AE3372" s="94" t="e">
        <f aca="false" t="array" ref="AE3372:AK3372">_xlfn.torow(_xlfn.unique(_xlfn._xlws.filter(cat_table[Subsector],$E3372=cat_table[Sector],"")))</f>
        <v>#NAME?</v>
      </c>
      <c r="AF3372" s="94" t="e">
        <v>#NAME?</v>
      </c>
      <c r="AG3372" s="94" t="e">
        <v>#NAME?</v>
      </c>
      <c r="AH3372" s="94" t="e">
        <v>#NAME?</v>
      </c>
      <c r="AI3372" s="94" t="e">
        <v>#NAME?</v>
      </c>
      <c r="AJ3372" s="94" t="e">
        <v>#NAME?</v>
      </c>
      <c r="AK3372" s="94" t="e">
        <v>#NAME?</v>
      </c>
      <c r="AO3372" s="94" t="e">
        <f aca="false" t="array" ref="AO3372:AT3372">_xlfn.torow(_xlfn.unique(_xlfn._xlws.filter(cat_table[Sub-subsector],($E3372=cat_table[Sector])*($F3372=cat_table[Subsector]),"")))</f>
        <v>#NAME?</v>
      </c>
      <c r="AP3372" s="94" t="e">
        <v>#NAME?</v>
      </c>
      <c r="AQ3372" s="94" t="e">
        <v>#NAME?</v>
      </c>
      <c r="AR3372" s="94" t="e">
        <v>#NAME?</v>
      </c>
      <c r="AS3372" s="94" t="e">
        <v>#NAME?</v>
      </c>
      <c r="AT3372" s="94" t="e">
        <v>#NAME?</v>
      </c>
    </row>
    <row r="3373" customFormat="false" ht="15" hidden="false" customHeight="true" outlineLevel="0" collapsed="false">
      <c r="A3373" s="20" t="s">
        <v>14013</v>
      </c>
      <c r="B3373" s="20" t="str">
        <f aca="false">INDEX(Table2[], MATCH(L3373, Location_ID!$D$2:$D$648, 0), 1)</f>
        <v>54c59d2f-381a-4d32-9a5e-e106311344df</v>
      </c>
      <c r="C3373" s="20" t="s">
        <v>1452</v>
      </c>
      <c r="D3373" s="230" t="s">
        <v>354</v>
      </c>
      <c r="E3373" s="20" t="s">
        <v>7134</v>
      </c>
      <c r="F3373" s="20" t="s">
        <v>7135</v>
      </c>
      <c r="G3373" s="20" t="s">
        <v>7591</v>
      </c>
      <c r="H3373" s="20"/>
      <c r="I3373" s="20" t="s">
        <v>13930</v>
      </c>
      <c r="J3373" s="20" t="s">
        <v>13968</v>
      </c>
      <c r="K3373" s="20" t="s">
        <v>7128</v>
      </c>
      <c r="L3373" s="20" t="s">
        <v>2265</v>
      </c>
      <c r="M3373" s="20" t="s">
        <v>7110</v>
      </c>
      <c r="N3373" s="20" t="s">
        <v>13932</v>
      </c>
      <c r="O3373" s="20" t="s">
        <v>13933</v>
      </c>
      <c r="P3373" s="201" t="n">
        <v>41548</v>
      </c>
      <c r="Q3373" s="201" t="n">
        <v>41759</v>
      </c>
      <c r="R3373" s="20" t="n">
        <v>1</v>
      </c>
      <c r="S3373" s="20" t="s">
        <v>7130</v>
      </c>
      <c r="T3373" s="20" t="n">
        <v>17.9</v>
      </c>
      <c r="U3373" s="20"/>
      <c r="V3373" s="20"/>
      <c r="W3373" s="20" t="s">
        <v>8720</v>
      </c>
      <c r="X3373" s="35"/>
      <c r="Y3373" s="35"/>
      <c r="Z3373" s="35" t="n">
        <v>0</v>
      </c>
      <c r="AE3373" s="94" t="e">
        <f aca="false" t="array" ref="AE3373:AK3373">_xlfn.torow(_xlfn.unique(_xlfn._xlws.filter(cat_table[Subsector],$E3373=cat_table[Sector],"")))</f>
        <v>#NAME?</v>
      </c>
      <c r="AF3373" s="94" t="e">
        <v>#NAME?</v>
      </c>
      <c r="AG3373" s="94" t="e">
        <v>#NAME?</v>
      </c>
      <c r="AH3373" s="94" t="e">
        <v>#NAME?</v>
      </c>
      <c r="AI3373" s="94" t="e">
        <v>#NAME?</v>
      </c>
      <c r="AJ3373" s="94" t="e">
        <v>#NAME?</v>
      </c>
      <c r="AK3373" s="94" t="e">
        <v>#NAME?</v>
      </c>
      <c r="AO3373" s="94" t="e">
        <f aca="false" t="array" ref="AO3373:AT3373">_xlfn.torow(_xlfn.unique(_xlfn._xlws.filter(cat_table[Sub-subsector],($E3373=cat_table[Sector])*($F3373=cat_table[Subsector]),"")))</f>
        <v>#NAME?</v>
      </c>
      <c r="AP3373" s="94" t="e">
        <v>#NAME?</v>
      </c>
      <c r="AQ3373" s="94" t="e">
        <v>#NAME?</v>
      </c>
      <c r="AR3373" s="94" t="e">
        <v>#NAME?</v>
      </c>
      <c r="AS3373" s="94" t="e">
        <v>#NAME?</v>
      </c>
      <c r="AT3373" s="94" t="e">
        <v>#NAME?</v>
      </c>
    </row>
    <row r="3374" customFormat="false" ht="15" hidden="false" customHeight="true" outlineLevel="0" collapsed="false">
      <c r="A3374" s="20" t="s">
        <v>14014</v>
      </c>
      <c r="B3374" s="20" t="str">
        <f aca="false">INDEX(Table2[], MATCH(L3374, Location_ID!$D$2:$D$648, 0), 1)</f>
        <v>54c59d2f-381a-4d32-9a5e-e106311344df</v>
      </c>
      <c r="C3374" s="20" t="s">
        <v>1452</v>
      </c>
      <c r="D3374" s="230" t="s">
        <v>354</v>
      </c>
      <c r="E3374" s="20" t="s">
        <v>7134</v>
      </c>
      <c r="F3374" s="20" t="s">
        <v>7135</v>
      </c>
      <c r="G3374" s="20" t="s">
        <v>7591</v>
      </c>
      <c r="H3374" s="20"/>
      <c r="I3374" s="20" t="s">
        <v>13930</v>
      </c>
      <c r="J3374" s="20" t="s">
        <v>13968</v>
      </c>
      <c r="K3374" s="20" t="s">
        <v>7128</v>
      </c>
      <c r="L3374" s="20" t="s">
        <v>2265</v>
      </c>
      <c r="M3374" s="20" t="s">
        <v>7110</v>
      </c>
      <c r="N3374" s="20" t="s">
        <v>13932</v>
      </c>
      <c r="O3374" s="20" t="s">
        <v>13933</v>
      </c>
      <c r="P3374" s="201" t="n">
        <v>41548</v>
      </c>
      <c r="Q3374" s="201" t="n">
        <v>41759</v>
      </c>
      <c r="R3374" s="20" t="n">
        <v>1</v>
      </c>
      <c r="S3374" s="20" t="s">
        <v>7130</v>
      </c>
      <c r="T3374" s="20" t="n">
        <v>17.7</v>
      </c>
      <c r="U3374" s="20"/>
      <c r="V3374" s="20"/>
      <c r="W3374" s="20" t="s">
        <v>8720</v>
      </c>
      <c r="X3374" s="35"/>
      <c r="Y3374" s="35"/>
      <c r="Z3374" s="35" t="n">
        <v>0</v>
      </c>
      <c r="AE3374" s="94" t="e">
        <f aca="false" t="array" ref="AE3374:AK3374">_xlfn.torow(_xlfn.unique(_xlfn._xlws.filter(cat_table[Subsector],$E3374=cat_table[Sector],"")))</f>
        <v>#NAME?</v>
      </c>
      <c r="AF3374" s="94" t="e">
        <v>#NAME?</v>
      </c>
      <c r="AG3374" s="94" t="e">
        <v>#NAME?</v>
      </c>
      <c r="AH3374" s="94" t="e">
        <v>#NAME?</v>
      </c>
      <c r="AI3374" s="94" t="e">
        <v>#NAME?</v>
      </c>
      <c r="AJ3374" s="94" t="e">
        <v>#NAME?</v>
      </c>
      <c r="AK3374" s="94" t="e">
        <v>#NAME?</v>
      </c>
      <c r="AO3374" s="94" t="e">
        <f aca="false" t="array" ref="AO3374:AT3374">_xlfn.torow(_xlfn.unique(_xlfn._xlws.filter(cat_table[Sub-subsector],($E3374=cat_table[Sector])*($F3374=cat_table[Subsector]),"")))</f>
        <v>#NAME?</v>
      </c>
      <c r="AP3374" s="94" t="e">
        <v>#NAME?</v>
      </c>
      <c r="AQ3374" s="94" t="e">
        <v>#NAME?</v>
      </c>
      <c r="AR3374" s="94" t="e">
        <v>#NAME?</v>
      </c>
      <c r="AS3374" s="94" t="e">
        <v>#NAME?</v>
      </c>
      <c r="AT3374" s="94" t="e">
        <v>#NAME?</v>
      </c>
    </row>
    <row r="3375" customFormat="false" ht="15" hidden="false" customHeight="true" outlineLevel="0" collapsed="false">
      <c r="A3375" s="20" t="s">
        <v>14015</v>
      </c>
      <c r="B3375" s="20" t="str">
        <f aca="false">INDEX(Table2[], MATCH(L3375, Location_ID!$D$2:$D$648, 0), 1)</f>
        <v>54c59d2f-381a-4d32-9a5e-e106311344df</v>
      </c>
      <c r="C3375" s="20" t="s">
        <v>1452</v>
      </c>
      <c r="D3375" s="230" t="s">
        <v>354</v>
      </c>
      <c r="E3375" s="20" t="s">
        <v>7134</v>
      </c>
      <c r="F3375" s="20" t="s">
        <v>7135</v>
      </c>
      <c r="G3375" s="20" t="s">
        <v>7591</v>
      </c>
      <c r="H3375" s="20"/>
      <c r="I3375" s="20" t="s">
        <v>13930</v>
      </c>
      <c r="J3375" s="20" t="s">
        <v>13968</v>
      </c>
      <c r="K3375" s="20" t="s">
        <v>7128</v>
      </c>
      <c r="L3375" s="20" t="s">
        <v>2265</v>
      </c>
      <c r="M3375" s="20" t="s">
        <v>7110</v>
      </c>
      <c r="N3375" s="20" t="s">
        <v>13932</v>
      </c>
      <c r="O3375" s="20" t="s">
        <v>13933</v>
      </c>
      <c r="P3375" s="201" t="n">
        <v>41548</v>
      </c>
      <c r="Q3375" s="201" t="n">
        <v>41759</v>
      </c>
      <c r="R3375" s="20" t="n">
        <v>1</v>
      </c>
      <c r="S3375" s="20" t="s">
        <v>7130</v>
      </c>
      <c r="T3375" s="20" t="n">
        <v>15</v>
      </c>
      <c r="U3375" s="20"/>
      <c r="V3375" s="20"/>
      <c r="W3375" s="20" t="s">
        <v>8720</v>
      </c>
      <c r="X3375" s="35"/>
      <c r="Y3375" s="35"/>
      <c r="Z3375" s="35" t="n">
        <v>0</v>
      </c>
      <c r="AE3375" s="94" t="e">
        <f aca="false" t="array" ref="AE3375:AK3375">_xlfn.torow(_xlfn.unique(_xlfn._xlws.filter(cat_table[Subsector],$E3375=cat_table[Sector],"")))</f>
        <v>#NAME?</v>
      </c>
      <c r="AF3375" s="94" t="e">
        <v>#NAME?</v>
      </c>
      <c r="AG3375" s="94" t="e">
        <v>#NAME?</v>
      </c>
      <c r="AH3375" s="94" t="e">
        <v>#NAME?</v>
      </c>
      <c r="AI3375" s="94" t="e">
        <v>#NAME?</v>
      </c>
      <c r="AJ3375" s="94" t="e">
        <v>#NAME?</v>
      </c>
      <c r="AK3375" s="94" t="e">
        <v>#NAME?</v>
      </c>
      <c r="AO3375" s="94" t="e">
        <f aca="false" t="array" ref="AO3375:AT3375">_xlfn.torow(_xlfn.unique(_xlfn._xlws.filter(cat_table[Sub-subsector],($E3375=cat_table[Sector])*($F3375=cat_table[Subsector]),"")))</f>
        <v>#NAME?</v>
      </c>
      <c r="AP3375" s="94" t="e">
        <v>#NAME?</v>
      </c>
      <c r="AQ3375" s="94" t="e">
        <v>#NAME?</v>
      </c>
      <c r="AR3375" s="94" t="e">
        <v>#NAME?</v>
      </c>
      <c r="AS3375" s="94" t="e">
        <v>#NAME?</v>
      </c>
      <c r="AT3375" s="94" t="e">
        <v>#NAME?</v>
      </c>
    </row>
    <row r="3376" customFormat="false" ht="15" hidden="false" customHeight="true" outlineLevel="0" collapsed="false">
      <c r="A3376" s="20" t="s">
        <v>14016</v>
      </c>
      <c r="B3376" s="20" t="str">
        <f aca="false">INDEX(Table2[], MATCH(L3376, Location_ID!$D$2:$D$648, 0), 1)</f>
        <v>54c59d2f-381a-4d32-9a5e-e106311344df</v>
      </c>
      <c r="C3376" s="20" t="s">
        <v>1452</v>
      </c>
      <c r="D3376" s="230" t="s">
        <v>354</v>
      </c>
      <c r="E3376" s="20" t="s">
        <v>7134</v>
      </c>
      <c r="F3376" s="20" t="s">
        <v>7135</v>
      </c>
      <c r="G3376" s="20" t="s">
        <v>7591</v>
      </c>
      <c r="H3376" s="20"/>
      <c r="I3376" s="20" t="s">
        <v>13930</v>
      </c>
      <c r="J3376" s="20" t="s">
        <v>13968</v>
      </c>
      <c r="K3376" s="20" t="s">
        <v>7128</v>
      </c>
      <c r="L3376" s="20" t="s">
        <v>2265</v>
      </c>
      <c r="M3376" s="20" t="s">
        <v>7110</v>
      </c>
      <c r="N3376" s="20" t="s">
        <v>13932</v>
      </c>
      <c r="O3376" s="20" t="s">
        <v>13933</v>
      </c>
      <c r="P3376" s="201" t="n">
        <v>41548</v>
      </c>
      <c r="Q3376" s="201" t="n">
        <v>41759</v>
      </c>
      <c r="R3376" s="20" t="n">
        <v>1</v>
      </c>
      <c r="S3376" s="20" t="s">
        <v>7130</v>
      </c>
      <c r="T3376" s="20" t="n">
        <v>13.7</v>
      </c>
      <c r="U3376" s="20"/>
      <c r="V3376" s="20"/>
      <c r="W3376" s="20" t="s">
        <v>8720</v>
      </c>
      <c r="X3376" s="35"/>
      <c r="Y3376" s="35"/>
      <c r="Z3376" s="35" t="n">
        <v>0</v>
      </c>
      <c r="AE3376" s="94" t="e">
        <f aca="false" t="array" ref="AE3376:AK3376">_xlfn.torow(_xlfn.unique(_xlfn._xlws.filter(cat_table[Subsector],$E3376=cat_table[Sector],"")))</f>
        <v>#NAME?</v>
      </c>
      <c r="AF3376" s="94" t="e">
        <v>#NAME?</v>
      </c>
      <c r="AG3376" s="94" t="e">
        <v>#NAME?</v>
      </c>
      <c r="AH3376" s="94" t="e">
        <v>#NAME?</v>
      </c>
      <c r="AI3376" s="94" t="e">
        <v>#NAME?</v>
      </c>
      <c r="AJ3376" s="94" t="e">
        <v>#NAME?</v>
      </c>
      <c r="AK3376" s="94" t="e">
        <v>#NAME?</v>
      </c>
      <c r="AO3376" s="94" t="e">
        <f aca="false" t="array" ref="AO3376:AT3376">_xlfn.torow(_xlfn.unique(_xlfn._xlws.filter(cat_table[Sub-subsector],($E3376=cat_table[Sector])*($F3376=cat_table[Subsector]),"")))</f>
        <v>#NAME?</v>
      </c>
      <c r="AP3376" s="94" t="e">
        <v>#NAME?</v>
      </c>
      <c r="AQ3376" s="94" t="e">
        <v>#NAME?</v>
      </c>
      <c r="AR3376" s="94" t="e">
        <v>#NAME?</v>
      </c>
      <c r="AS3376" s="94" t="e">
        <v>#NAME?</v>
      </c>
      <c r="AT3376" s="94" t="e">
        <v>#NAME?</v>
      </c>
    </row>
    <row r="3377" customFormat="false" ht="15" hidden="false" customHeight="true" outlineLevel="0" collapsed="false">
      <c r="A3377" s="20" t="s">
        <v>14017</v>
      </c>
      <c r="B3377" s="20" t="str">
        <f aca="false">INDEX(Table2[], MATCH(L3377, Location_ID!$D$2:$D$648, 0), 1)</f>
        <v>54c59d2f-381a-4d32-9a5e-e106311344df</v>
      </c>
      <c r="C3377" s="20" t="s">
        <v>1452</v>
      </c>
      <c r="D3377" s="230" t="s">
        <v>354</v>
      </c>
      <c r="E3377" s="20" t="s">
        <v>7134</v>
      </c>
      <c r="F3377" s="20" t="s">
        <v>7135</v>
      </c>
      <c r="G3377" s="20" t="s">
        <v>7591</v>
      </c>
      <c r="H3377" s="20"/>
      <c r="I3377" s="20" t="s">
        <v>13930</v>
      </c>
      <c r="J3377" s="20" t="s">
        <v>13968</v>
      </c>
      <c r="K3377" s="20" t="s">
        <v>7128</v>
      </c>
      <c r="L3377" s="20" t="s">
        <v>2265</v>
      </c>
      <c r="M3377" s="20" t="s">
        <v>7110</v>
      </c>
      <c r="N3377" s="20" t="s">
        <v>13932</v>
      </c>
      <c r="O3377" s="20" t="s">
        <v>13933</v>
      </c>
      <c r="P3377" s="201" t="n">
        <v>41548</v>
      </c>
      <c r="Q3377" s="201" t="n">
        <v>41759</v>
      </c>
      <c r="R3377" s="20" t="n">
        <v>1</v>
      </c>
      <c r="S3377" s="20" t="s">
        <v>7130</v>
      </c>
      <c r="T3377" s="20" t="n">
        <v>13.2</v>
      </c>
      <c r="U3377" s="20"/>
      <c r="V3377" s="20"/>
      <c r="W3377" s="20" t="s">
        <v>8720</v>
      </c>
      <c r="X3377" s="35"/>
      <c r="Y3377" s="35"/>
      <c r="Z3377" s="35" t="n">
        <v>0</v>
      </c>
      <c r="AE3377" s="94" t="e">
        <f aca="false" t="array" ref="AE3377:AK3377">_xlfn.torow(_xlfn.unique(_xlfn._xlws.filter(cat_table[Subsector],$E3377=cat_table[Sector],"")))</f>
        <v>#NAME?</v>
      </c>
      <c r="AF3377" s="94" t="e">
        <v>#NAME?</v>
      </c>
      <c r="AG3377" s="94" t="e">
        <v>#NAME?</v>
      </c>
      <c r="AH3377" s="94" t="e">
        <v>#NAME?</v>
      </c>
      <c r="AI3377" s="94" t="e">
        <v>#NAME?</v>
      </c>
      <c r="AJ3377" s="94" t="e">
        <v>#NAME?</v>
      </c>
      <c r="AK3377" s="94" t="e">
        <v>#NAME?</v>
      </c>
      <c r="AO3377" s="94" t="e">
        <f aca="false" t="array" ref="AO3377:AT3377">_xlfn.torow(_xlfn.unique(_xlfn._xlws.filter(cat_table[Sub-subsector],($E3377=cat_table[Sector])*($F3377=cat_table[Subsector]),"")))</f>
        <v>#NAME?</v>
      </c>
      <c r="AP3377" s="94" t="e">
        <v>#NAME?</v>
      </c>
      <c r="AQ3377" s="94" t="e">
        <v>#NAME?</v>
      </c>
      <c r="AR3377" s="94" t="e">
        <v>#NAME?</v>
      </c>
      <c r="AS3377" s="94" t="e">
        <v>#NAME?</v>
      </c>
      <c r="AT3377" s="94" t="e">
        <v>#NAME?</v>
      </c>
    </row>
    <row r="3378" customFormat="false" ht="15" hidden="false" customHeight="true" outlineLevel="0" collapsed="false">
      <c r="A3378" s="20" t="s">
        <v>14018</v>
      </c>
      <c r="B3378" s="20" t="str">
        <f aca="false">INDEX(Table2[], MATCH(L3378, Location_ID!$D$2:$D$648, 0), 1)</f>
        <v>54c59d2f-381a-4d32-9a5e-e106311344df</v>
      </c>
      <c r="C3378" s="20" t="s">
        <v>1452</v>
      </c>
      <c r="D3378" s="230" t="s">
        <v>354</v>
      </c>
      <c r="E3378" s="20" t="s">
        <v>7134</v>
      </c>
      <c r="F3378" s="20" t="s">
        <v>7135</v>
      </c>
      <c r="G3378" s="20" t="s">
        <v>7591</v>
      </c>
      <c r="H3378" s="20"/>
      <c r="I3378" s="20" t="s">
        <v>13930</v>
      </c>
      <c r="J3378" s="20" t="s">
        <v>13968</v>
      </c>
      <c r="K3378" s="20" t="s">
        <v>7128</v>
      </c>
      <c r="L3378" s="20" t="s">
        <v>2265</v>
      </c>
      <c r="M3378" s="20" t="s">
        <v>7110</v>
      </c>
      <c r="N3378" s="20" t="s">
        <v>13932</v>
      </c>
      <c r="O3378" s="20" t="s">
        <v>13933</v>
      </c>
      <c r="P3378" s="201" t="n">
        <v>41548</v>
      </c>
      <c r="Q3378" s="201" t="n">
        <v>41759</v>
      </c>
      <c r="R3378" s="20" t="n">
        <v>1</v>
      </c>
      <c r="S3378" s="20" t="s">
        <v>7130</v>
      </c>
      <c r="T3378" s="20" t="n">
        <v>12.8</v>
      </c>
      <c r="U3378" s="20"/>
      <c r="V3378" s="20"/>
      <c r="W3378" s="20" t="s">
        <v>8720</v>
      </c>
      <c r="X3378" s="35"/>
      <c r="Y3378" s="35"/>
      <c r="Z3378" s="35" t="n">
        <v>0</v>
      </c>
      <c r="AE3378" s="94" t="e">
        <f aca="false" t="array" ref="AE3378:AK3378">_xlfn.torow(_xlfn.unique(_xlfn._xlws.filter(cat_table[Subsector],$E3378=cat_table[Sector],"")))</f>
        <v>#NAME?</v>
      </c>
      <c r="AF3378" s="94" t="e">
        <v>#NAME?</v>
      </c>
      <c r="AG3378" s="94" t="e">
        <v>#NAME?</v>
      </c>
      <c r="AH3378" s="94" t="e">
        <v>#NAME?</v>
      </c>
      <c r="AI3378" s="94" t="e">
        <v>#NAME?</v>
      </c>
      <c r="AJ3378" s="94" t="e">
        <v>#NAME?</v>
      </c>
      <c r="AK3378" s="94" t="e">
        <v>#NAME?</v>
      </c>
      <c r="AO3378" s="94" t="e">
        <f aca="false" t="array" ref="AO3378:AT3378">_xlfn.torow(_xlfn.unique(_xlfn._xlws.filter(cat_table[Sub-subsector],($E3378=cat_table[Sector])*($F3378=cat_table[Subsector]),"")))</f>
        <v>#NAME?</v>
      </c>
      <c r="AP3378" s="94" t="e">
        <v>#NAME?</v>
      </c>
      <c r="AQ3378" s="94" t="e">
        <v>#NAME?</v>
      </c>
      <c r="AR3378" s="94" t="e">
        <v>#NAME?</v>
      </c>
      <c r="AS3378" s="94" t="e">
        <v>#NAME?</v>
      </c>
      <c r="AT3378" s="94" t="e">
        <v>#NAME?</v>
      </c>
    </row>
    <row r="3379" customFormat="false" ht="15" hidden="false" customHeight="true" outlineLevel="0" collapsed="false">
      <c r="A3379" s="20" t="s">
        <v>14019</v>
      </c>
      <c r="B3379" s="20" t="str">
        <f aca="false">INDEX(Table2[], MATCH(L3379, Location_ID!$D$2:$D$648, 0), 1)</f>
        <v>54c59d2f-381a-4d32-9a5e-e106311344df</v>
      </c>
      <c r="C3379" s="20" t="s">
        <v>1452</v>
      </c>
      <c r="D3379" s="230" t="s">
        <v>354</v>
      </c>
      <c r="E3379" s="20" t="s">
        <v>7134</v>
      </c>
      <c r="F3379" s="20" t="s">
        <v>7135</v>
      </c>
      <c r="G3379" s="20" t="s">
        <v>7591</v>
      </c>
      <c r="H3379" s="20"/>
      <c r="I3379" s="20" t="s">
        <v>13930</v>
      </c>
      <c r="J3379" s="20" t="s">
        <v>13968</v>
      </c>
      <c r="K3379" s="20" t="s">
        <v>7128</v>
      </c>
      <c r="L3379" s="20" t="s">
        <v>2265</v>
      </c>
      <c r="M3379" s="20" t="s">
        <v>7110</v>
      </c>
      <c r="N3379" s="20" t="s">
        <v>13932</v>
      </c>
      <c r="O3379" s="20" t="s">
        <v>13933</v>
      </c>
      <c r="P3379" s="201" t="n">
        <v>41548</v>
      </c>
      <c r="Q3379" s="201" t="n">
        <v>41759</v>
      </c>
      <c r="R3379" s="20" t="n">
        <v>1</v>
      </c>
      <c r="S3379" s="20" t="s">
        <v>7130</v>
      </c>
      <c r="T3379" s="20" t="n">
        <v>11.5</v>
      </c>
      <c r="U3379" s="20"/>
      <c r="V3379" s="20"/>
      <c r="W3379" s="20" t="s">
        <v>8720</v>
      </c>
      <c r="X3379" s="35"/>
      <c r="Y3379" s="35"/>
      <c r="Z3379" s="35" t="n">
        <v>0</v>
      </c>
      <c r="AE3379" s="94" t="e">
        <f aca="false" t="array" ref="AE3379:AK3379">_xlfn.torow(_xlfn.unique(_xlfn._xlws.filter(cat_table[Subsector],$E3379=cat_table[Sector],"")))</f>
        <v>#NAME?</v>
      </c>
      <c r="AF3379" s="94" t="e">
        <v>#NAME?</v>
      </c>
      <c r="AG3379" s="94" t="e">
        <v>#NAME?</v>
      </c>
      <c r="AH3379" s="94" t="e">
        <v>#NAME?</v>
      </c>
      <c r="AI3379" s="94" t="e">
        <v>#NAME?</v>
      </c>
      <c r="AJ3379" s="94" t="e">
        <v>#NAME?</v>
      </c>
      <c r="AK3379" s="94" t="e">
        <v>#NAME?</v>
      </c>
      <c r="AO3379" s="94" t="e">
        <f aca="false" t="array" ref="AO3379:AT3379">_xlfn.torow(_xlfn.unique(_xlfn._xlws.filter(cat_table[Sub-subsector],($E3379=cat_table[Sector])*($F3379=cat_table[Subsector]),"")))</f>
        <v>#NAME?</v>
      </c>
      <c r="AP3379" s="94" t="e">
        <v>#NAME?</v>
      </c>
      <c r="AQ3379" s="94" t="e">
        <v>#NAME?</v>
      </c>
      <c r="AR3379" s="94" t="e">
        <v>#NAME?</v>
      </c>
      <c r="AS3379" s="94" t="e">
        <v>#NAME?</v>
      </c>
      <c r="AT3379" s="94" t="e">
        <v>#NAME?</v>
      </c>
    </row>
    <row r="3380" customFormat="false" ht="15" hidden="false" customHeight="true" outlineLevel="0" collapsed="false">
      <c r="A3380" s="20" t="s">
        <v>14020</v>
      </c>
      <c r="B3380" s="20" t="str">
        <f aca="false">INDEX(Table2[], MATCH(L3380, Location_ID!$D$2:$D$648, 0), 1)</f>
        <v>54c59d2f-381a-4d32-9a5e-e106311344df</v>
      </c>
      <c r="C3380" s="20" t="s">
        <v>1452</v>
      </c>
      <c r="D3380" s="230" t="s">
        <v>354</v>
      </c>
      <c r="E3380" s="20" t="s">
        <v>7134</v>
      </c>
      <c r="F3380" s="20" t="s">
        <v>7135</v>
      </c>
      <c r="G3380" s="20" t="s">
        <v>7591</v>
      </c>
      <c r="H3380" s="20"/>
      <c r="I3380" s="20" t="s">
        <v>13930</v>
      </c>
      <c r="J3380" s="20" t="s">
        <v>13968</v>
      </c>
      <c r="K3380" s="20" t="s">
        <v>7128</v>
      </c>
      <c r="L3380" s="20" t="s">
        <v>2265</v>
      </c>
      <c r="M3380" s="20" t="s">
        <v>7110</v>
      </c>
      <c r="N3380" s="20" t="s">
        <v>13932</v>
      </c>
      <c r="O3380" s="20" t="s">
        <v>13933</v>
      </c>
      <c r="P3380" s="201" t="n">
        <v>41548</v>
      </c>
      <c r="Q3380" s="201" t="n">
        <v>41759</v>
      </c>
      <c r="R3380" s="20" t="n">
        <v>1</v>
      </c>
      <c r="S3380" s="20" t="s">
        <v>7130</v>
      </c>
      <c r="T3380" s="20" t="n">
        <v>11.4</v>
      </c>
      <c r="U3380" s="20"/>
      <c r="V3380" s="20"/>
      <c r="W3380" s="20" t="s">
        <v>8720</v>
      </c>
      <c r="X3380" s="35"/>
      <c r="Y3380" s="35"/>
      <c r="Z3380" s="35" t="n">
        <v>0</v>
      </c>
      <c r="AE3380" s="94" t="e">
        <f aca="false" t="array" ref="AE3380:AK3380">_xlfn.torow(_xlfn.unique(_xlfn._xlws.filter(cat_table[Subsector],$E3380=cat_table[Sector],"")))</f>
        <v>#NAME?</v>
      </c>
      <c r="AF3380" s="94" t="e">
        <v>#NAME?</v>
      </c>
      <c r="AG3380" s="94" t="e">
        <v>#NAME?</v>
      </c>
      <c r="AH3380" s="94" t="e">
        <v>#NAME?</v>
      </c>
      <c r="AI3380" s="94" t="e">
        <v>#NAME?</v>
      </c>
      <c r="AJ3380" s="94" t="e">
        <v>#NAME?</v>
      </c>
      <c r="AK3380" s="94" t="e">
        <v>#NAME?</v>
      </c>
      <c r="AO3380" s="94" t="e">
        <f aca="false" t="array" ref="AO3380:AT3380">_xlfn.torow(_xlfn.unique(_xlfn._xlws.filter(cat_table[Sub-subsector],($E3380=cat_table[Sector])*($F3380=cat_table[Subsector]),"")))</f>
        <v>#NAME?</v>
      </c>
      <c r="AP3380" s="94" t="e">
        <v>#NAME?</v>
      </c>
      <c r="AQ3380" s="94" t="e">
        <v>#NAME?</v>
      </c>
      <c r="AR3380" s="94" t="e">
        <v>#NAME?</v>
      </c>
      <c r="AS3380" s="94" t="e">
        <v>#NAME?</v>
      </c>
      <c r="AT3380" s="94" t="e">
        <v>#NAME?</v>
      </c>
    </row>
    <row r="3381" customFormat="false" ht="15" hidden="false" customHeight="true" outlineLevel="0" collapsed="false">
      <c r="A3381" s="20" t="s">
        <v>14021</v>
      </c>
      <c r="B3381" s="20" t="str">
        <f aca="false">INDEX(Table2[], MATCH(L3381, Location_ID!$D$2:$D$648, 0), 1)</f>
        <v>54c59d2f-381a-4d32-9a5e-e106311344df</v>
      </c>
      <c r="C3381" s="20" t="s">
        <v>1452</v>
      </c>
      <c r="D3381" s="230" t="s">
        <v>354</v>
      </c>
      <c r="E3381" s="20" t="s">
        <v>7134</v>
      </c>
      <c r="F3381" s="20" t="s">
        <v>7135</v>
      </c>
      <c r="G3381" s="20" t="s">
        <v>7591</v>
      </c>
      <c r="H3381" s="20"/>
      <c r="I3381" s="20" t="s">
        <v>13930</v>
      </c>
      <c r="J3381" s="20" t="s">
        <v>13968</v>
      </c>
      <c r="K3381" s="20" t="s">
        <v>7128</v>
      </c>
      <c r="L3381" s="20" t="s">
        <v>2265</v>
      </c>
      <c r="M3381" s="20" t="s">
        <v>7110</v>
      </c>
      <c r="N3381" s="20" t="s">
        <v>13932</v>
      </c>
      <c r="O3381" s="20" t="s">
        <v>13933</v>
      </c>
      <c r="P3381" s="201" t="n">
        <v>41548</v>
      </c>
      <c r="Q3381" s="201" t="n">
        <v>41759</v>
      </c>
      <c r="R3381" s="20" t="n">
        <v>1</v>
      </c>
      <c r="S3381" s="20" t="s">
        <v>7130</v>
      </c>
      <c r="T3381" s="20" t="n">
        <v>11</v>
      </c>
      <c r="U3381" s="20"/>
      <c r="V3381" s="20"/>
      <c r="W3381" s="20" t="s">
        <v>8720</v>
      </c>
      <c r="X3381" s="35"/>
      <c r="Y3381" s="35"/>
      <c r="Z3381" s="35" t="n">
        <v>0</v>
      </c>
      <c r="AE3381" s="94" t="e">
        <f aca="false" t="array" ref="AE3381:AK3381">_xlfn.torow(_xlfn.unique(_xlfn._xlws.filter(cat_table[Subsector],$E3381=cat_table[Sector],"")))</f>
        <v>#NAME?</v>
      </c>
      <c r="AF3381" s="94" t="e">
        <v>#NAME?</v>
      </c>
      <c r="AG3381" s="94" t="e">
        <v>#NAME?</v>
      </c>
      <c r="AH3381" s="94" t="e">
        <v>#NAME?</v>
      </c>
      <c r="AI3381" s="94" t="e">
        <v>#NAME?</v>
      </c>
      <c r="AJ3381" s="94" t="e">
        <v>#NAME?</v>
      </c>
      <c r="AK3381" s="94" t="e">
        <v>#NAME?</v>
      </c>
      <c r="AO3381" s="94" t="e">
        <f aca="false" t="array" ref="AO3381:AT3381">_xlfn.torow(_xlfn.unique(_xlfn._xlws.filter(cat_table[Sub-subsector],($E3381=cat_table[Sector])*($F3381=cat_table[Subsector]),"")))</f>
        <v>#NAME?</v>
      </c>
      <c r="AP3381" s="94" t="e">
        <v>#NAME?</v>
      </c>
      <c r="AQ3381" s="94" t="e">
        <v>#NAME?</v>
      </c>
      <c r="AR3381" s="94" t="e">
        <v>#NAME?</v>
      </c>
      <c r="AS3381" s="94" t="e">
        <v>#NAME?</v>
      </c>
      <c r="AT3381" s="94" t="e">
        <v>#NAME?</v>
      </c>
    </row>
    <row r="3382" customFormat="false" ht="15" hidden="false" customHeight="true" outlineLevel="0" collapsed="false">
      <c r="A3382" s="20" t="s">
        <v>14022</v>
      </c>
      <c r="B3382" s="20" t="str">
        <f aca="false">INDEX(Table2[], MATCH(L3382, Location_ID!$D$2:$D$648, 0), 1)</f>
        <v>54c59d2f-381a-4d32-9a5e-e106311344df</v>
      </c>
      <c r="C3382" s="20" t="s">
        <v>1452</v>
      </c>
      <c r="D3382" s="230" t="s">
        <v>354</v>
      </c>
      <c r="E3382" s="20" t="s">
        <v>7134</v>
      </c>
      <c r="F3382" s="20" t="s">
        <v>7135</v>
      </c>
      <c r="G3382" s="20" t="s">
        <v>7591</v>
      </c>
      <c r="H3382" s="20"/>
      <c r="I3382" s="20" t="s">
        <v>13930</v>
      </c>
      <c r="J3382" s="20" t="s">
        <v>13968</v>
      </c>
      <c r="K3382" s="20" t="s">
        <v>7128</v>
      </c>
      <c r="L3382" s="20" t="s">
        <v>2265</v>
      </c>
      <c r="M3382" s="20" t="s">
        <v>7110</v>
      </c>
      <c r="N3382" s="20" t="s">
        <v>13932</v>
      </c>
      <c r="O3382" s="20" t="s">
        <v>13933</v>
      </c>
      <c r="P3382" s="201" t="n">
        <v>41548</v>
      </c>
      <c r="Q3382" s="201" t="n">
        <v>41759</v>
      </c>
      <c r="R3382" s="20" t="n">
        <v>1</v>
      </c>
      <c r="S3382" s="20" t="s">
        <v>7130</v>
      </c>
      <c r="T3382" s="20" t="n">
        <v>9</v>
      </c>
      <c r="U3382" s="20"/>
      <c r="V3382" s="20"/>
      <c r="W3382" s="20" t="s">
        <v>8720</v>
      </c>
      <c r="X3382" s="35"/>
      <c r="Y3382" s="35"/>
      <c r="Z3382" s="35" t="n">
        <v>0</v>
      </c>
      <c r="AE3382" s="94" t="e">
        <f aca="false" t="array" ref="AE3382:AK3382">_xlfn.torow(_xlfn.unique(_xlfn._xlws.filter(cat_table[Subsector],$E3382=cat_table[Sector],"")))</f>
        <v>#NAME?</v>
      </c>
      <c r="AF3382" s="94" t="e">
        <v>#NAME?</v>
      </c>
      <c r="AG3382" s="94" t="e">
        <v>#NAME?</v>
      </c>
      <c r="AH3382" s="94" t="e">
        <v>#NAME?</v>
      </c>
      <c r="AI3382" s="94" t="e">
        <v>#NAME?</v>
      </c>
      <c r="AJ3382" s="94" t="e">
        <v>#NAME?</v>
      </c>
      <c r="AK3382" s="94" t="e">
        <v>#NAME?</v>
      </c>
      <c r="AO3382" s="94" t="e">
        <f aca="false" t="array" ref="AO3382:AT3382">_xlfn.torow(_xlfn.unique(_xlfn._xlws.filter(cat_table[Sub-subsector],($E3382=cat_table[Sector])*($F3382=cat_table[Subsector]),"")))</f>
        <v>#NAME?</v>
      </c>
      <c r="AP3382" s="94" t="e">
        <v>#NAME?</v>
      </c>
      <c r="AQ3382" s="94" t="e">
        <v>#NAME?</v>
      </c>
      <c r="AR3382" s="94" t="e">
        <v>#NAME?</v>
      </c>
      <c r="AS3382" s="94" t="e">
        <v>#NAME?</v>
      </c>
      <c r="AT3382" s="94" t="e">
        <v>#NAME?</v>
      </c>
    </row>
    <row r="3383" customFormat="false" ht="15" hidden="false" customHeight="true" outlineLevel="0" collapsed="false">
      <c r="A3383" s="20" t="s">
        <v>14023</v>
      </c>
      <c r="B3383" s="20" t="str">
        <f aca="false">INDEX(Table2[], MATCH(L3383, Location_ID!$D$2:$D$648, 0), 1)</f>
        <v>54c59d2f-381a-4d32-9a5e-e106311344df</v>
      </c>
      <c r="C3383" s="20" t="s">
        <v>1452</v>
      </c>
      <c r="D3383" s="230" t="s">
        <v>354</v>
      </c>
      <c r="E3383" s="20" t="s">
        <v>7134</v>
      </c>
      <c r="F3383" s="20" t="s">
        <v>7135</v>
      </c>
      <c r="G3383" s="20" t="s">
        <v>7591</v>
      </c>
      <c r="H3383" s="20"/>
      <c r="I3383" s="20" t="s">
        <v>13930</v>
      </c>
      <c r="J3383" s="20" t="s">
        <v>13968</v>
      </c>
      <c r="K3383" s="20" t="s">
        <v>7128</v>
      </c>
      <c r="L3383" s="20" t="s">
        <v>2265</v>
      </c>
      <c r="M3383" s="20" t="s">
        <v>7110</v>
      </c>
      <c r="N3383" s="20" t="s">
        <v>13932</v>
      </c>
      <c r="O3383" s="20" t="s">
        <v>13933</v>
      </c>
      <c r="P3383" s="201" t="n">
        <v>41548</v>
      </c>
      <c r="Q3383" s="201" t="n">
        <v>41759</v>
      </c>
      <c r="R3383" s="20" t="n">
        <v>1</v>
      </c>
      <c r="S3383" s="20" t="s">
        <v>7130</v>
      </c>
      <c r="T3383" s="20" t="n">
        <v>8.9</v>
      </c>
      <c r="U3383" s="20"/>
      <c r="V3383" s="20"/>
      <c r="W3383" s="20" t="s">
        <v>8720</v>
      </c>
      <c r="X3383" s="35"/>
      <c r="Y3383" s="35"/>
      <c r="Z3383" s="35" t="n">
        <v>0</v>
      </c>
      <c r="AE3383" s="94" t="e">
        <f aca="false" t="array" ref="AE3383:AK3383">_xlfn.torow(_xlfn.unique(_xlfn._xlws.filter(cat_table[Subsector],$E3383=cat_table[Sector],"")))</f>
        <v>#NAME?</v>
      </c>
      <c r="AF3383" s="94" t="e">
        <v>#NAME?</v>
      </c>
      <c r="AG3383" s="94" t="e">
        <v>#NAME?</v>
      </c>
      <c r="AH3383" s="94" t="e">
        <v>#NAME?</v>
      </c>
      <c r="AI3383" s="94" t="e">
        <v>#NAME?</v>
      </c>
      <c r="AJ3383" s="94" t="e">
        <v>#NAME?</v>
      </c>
      <c r="AK3383" s="94" t="e">
        <v>#NAME?</v>
      </c>
      <c r="AO3383" s="94" t="e">
        <f aca="false" t="array" ref="AO3383:AT3383">_xlfn.torow(_xlfn.unique(_xlfn._xlws.filter(cat_table[Sub-subsector],($E3383=cat_table[Sector])*($F3383=cat_table[Subsector]),"")))</f>
        <v>#NAME?</v>
      </c>
      <c r="AP3383" s="94" t="e">
        <v>#NAME?</v>
      </c>
      <c r="AQ3383" s="94" t="e">
        <v>#NAME?</v>
      </c>
      <c r="AR3383" s="94" t="e">
        <v>#NAME?</v>
      </c>
      <c r="AS3383" s="94" t="e">
        <v>#NAME?</v>
      </c>
      <c r="AT3383" s="94" t="e">
        <v>#NAME?</v>
      </c>
    </row>
    <row r="3384" customFormat="false" ht="15" hidden="false" customHeight="true" outlineLevel="0" collapsed="false">
      <c r="A3384" s="20" t="s">
        <v>14024</v>
      </c>
      <c r="B3384" s="20" t="str">
        <f aca="false">INDEX(Table2[], MATCH(L3384, Location_ID!$D$2:$D$648, 0), 1)</f>
        <v>54c59d2f-381a-4d32-9a5e-e106311344df</v>
      </c>
      <c r="C3384" s="20" t="s">
        <v>1452</v>
      </c>
      <c r="D3384" s="230" t="s">
        <v>354</v>
      </c>
      <c r="E3384" s="20" t="s">
        <v>7134</v>
      </c>
      <c r="F3384" s="20" t="s">
        <v>7135</v>
      </c>
      <c r="G3384" s="20" t="s">
        <v>7591</v>
      </c>
      <c r="H3384" s="20"/>
      <c r="I3384" s="20" t="s">
        <v>13930</v>
      </c>
      <c r="J3384" s="20" t="s">
        <v>13968</v>
      </c>
      <c r="K3384" s="20" t="s">
        <v>7128</v>
      </c>
      <c r="L3384" s="20" t="s">
        <v>2265</v>
      </c>
      <c r="M3384" s="20" t="s">
        <v>7110</v>
      </c>
      <c r="N3384" s="20" t="s">
        <v>13932</v>
      </c>
      <c r="O3384" s="20" t="s">
        <v>13933</v>
      </c>
      <c r="P3384" s="201" t="n">
        <v>41548</v>
      </c>
      <c r="Q3384" s="201" t="n">
        <v>41759</v>
      </c>
      <c r="R3384" s="20" t="n">
        <v>1</v>
      </c>
      <c r="S3384" s="20" t="s">
        <v>7130</v>
      </c>
      <c r="T3384" s="20" t="n">
        <v>8.7</v>
      </c>
      <c r="U3384" s="20"/>
      <c r="V3384" s="20"/>
      <c r="W3384" s="20" t="s">
        <v>8720</v>
      </c>
      <c r="X3384" s="35"/>
      <c r="Y3384" s="35"/>
      <c r="Z3384" s="35" t="n">
        <v>0</v>
      </c>
      <c r="AE3384" s="94" t="e">
        <f aca="false" t="array" ref="AE3384:AK3384">_xlfn.torow(_xlfn.unique(_xlfn._xlws.filter(cat_table[Subsector],$E3384=cat_table[Sector],"")))</f>
        <v>#NAME?</v>
      </c>
      <c r="AF3384" s="94" t="e">
        <v>#NAME?</v>
      </c>
      <c r="AG3384" s="94" t="e">
        <v>#NAME?</v>
      </c>
      <c r="AH3384" s="94" t="e">
        <v>#NAME?</v>
      </c>
      <c r="AI3384" s="94" t="e">
        <v>#NAME?</v>
      </c>
      <c r="AJ3384" s="94" t="e">
        <v>#NAME?</v>
      </c>
      <c r="AK3384" s="94" t="e">
        <v>#NAME?</v>
      </c>
      <c r="AO3384" s="94" t="e">
        <f aca="false" t="array" ref="AO3384:AT3384">_xlfn.torow(_xlfn.unique(_xlfn._xlws.filter(cat_table[Sub-subsector],($E3384=cat_table[Sector])*($F3384=cat_table[Subsector]),"")))</f>
        <v>#NAME?</v>
      </c>
      <c r="AP3384" s="94" t="e">
        <v>#NAME?</v>
      </c>
      <c r="AQ3384" s="94" t="e">
        <v>#NAME?</v>
      </c>
      <c r="AR3384" s="94" t="e">
        <v>#NAME?</v>
      </c>
      <c r="AS3384" s="94" t="e">
        <v>#NAME?</v>
      </c>
      <c r="AT3384" s="94" t="e">
        <v>#NAME?</v>
      </c>
    </row>
    <row r="3385" customFormat="false" ht="15" hidden="false" customHeight="true" outlineLevel="0" collapsed="false">
      <c r="A3385" s="20" t="s">
        <v>14025</v>
      </c>
      <c r="B3385" s="20" t="str">
        <f aca="false">INDEX(Table2[], MATCH(L3385, Location_ID!$D$2:$D$648, 0), 1)</f>
        <v>54c59d2f-381a-4d32-9a5e-e106311344df</v>
      </c>
      <c r="C3385" s="20" t="s">
        <v>1452</v>
      </c>
      <c r="D3385" s="230" t="s">
        <v>354</v>
      </c>
      <c r="E3385" s="20" t="s">
        <v>7134</v>
      </c>
      <c r="F3385" s="20" t="s">
        <v>7135</v>
      </c>
      <c r="G3385" s="20" t="s">
        <v>7591</v>
      </c>
      <c r="H3385" s="20"/>
      <c r="I3385" s="20" t="s">
        <v>13930</v>
      </c>
      <c r="J3385" s="20" t="s">
        <v>13968</v>
      </c>
      <c r="K3385" s="20" t="s">
        <v>7128</v>
      </c>
      <c r="L3385" s="20" t="s">
        <v>2265</v>
      </c>
      <c r="M3385" s="20" t="s">
        <v>7110</v>
      </c>
      <c r="N3385" s="20" t="s">
        <v>13932</v>
      </c>
      <c r="O3385" s="20" t="s">
        <v>13933</v>
      </c>
      <c r="P3385" s="201" t="n">
        <v>41548</v>
      </c>
      <c r="Q3385" s="201" t="n">
        <v>41759</v>
      </c>
      <c r="R3385" s="20" t="n">
        <v>1</v>
      </c>
      <c r="S3385" s="20" t="s">
        <v>7130</v>
      </c>
      <c r="T3385" s="20" t="n">
        <v>8.1</v>
      </c>
      <c r="U3385" s="20"/>
      <c r="V3385" s="20"/>
      <c r="W3385" s="20" t="s">
        <v>8720</v>
      </c>
      <c r="X3385" s="35"/>
      <c r="Y3385" s="35"/>
      <c r="Z3385" s="35" t="n">
        <v>0</v>
      </c>
      <c r="AE3385" s="94" t="e">
        <f aca="false" t="array" ref="AE3385:AK3385">_xlfn.torow(_xlfn.unique(_xlfn._xlws.filter(cat_table[Subsector],$E3385=cat_table[Sector],"")))</f>
        <v>#NAME?</v>
      </c>
      <c r="AF3385" s="94" t="e">
        <v>#NAME?</v>
      </c>
      <c r="AG3385" s="94" t="e">
        <v>#NAME?</v>
      </c>
      <c r="AH3385" s="94" t="e">
        <v>#NAME?</v>
      </c>
      <c r="AI3385" s="94" t="e">
        <v>#NAME?</v>
      </c>
      <c r="AJ3385" s="94" t="e">
        <v>#NAME?</v>
      </c>
      <c r="AK3385" s="94" t="e">
        <v>#NAME?</v>
      </c>
      <c r="AO3385" s="94" t="e">
        <f aca="false" t="array" ref="AO3385:AT3385">_xlfn.torow(_xlfn.unique(_xlfn._xlws.filter(cat_table[Sub-subsector],($E3385=cat_table[Sector])*($F3385=cat_table[Subsector]),"")))</f>
        <v>#NAME?</v>
      </c>
      <c r="AP3385" s="94" t="e">
        <v>#NAME?</v>
      </c>
      <c r="AQ3385" s="94" t="e">
        <v>#NAME?</v>
      </c>
      <c r="AR3385" s="94" t="e">
        <v>#NAME?</v>
      </c>
      <c r="AS3385" s="94" t="e">
        <v>#NAME?</v>
      </c>
      <c r="AT3385" s="94" t="e">
        <v>#NAME?</v>
      </c>
    </row>
    <row r="3386" customFormat="false" ht="15" hidden="false" customHeight="true" outlineLevel="0" collapsed="false">
      <c r="A3386" s="20" t="s">
        <v>14026</v>
      </c>
      <c r="B3386" s="20" t="str">
        <f aca="false">INDEX(Table2[], MATCH(L3386, Location_ID!$D$2:$D$648, 0), 1)</f>
        <v>54c59d2f-381a-4d32-9a5e-e106311344df</v>
      </c>
      <c r="C3386" s="20" t="s">
        <v>1452</v>
      </c>
      <c r="D3386" s="230" t="s">
        <v>354</v>
      </c>
      <c r="E3386" s="20" t="s">
        <v>7134</v>
      </c>
      <c r="F3386" s="20" t="s">
        <v>7135</v>
      </c>
      <c r="G3386" s="20" t="s">
        <v>7591</v>
      </c>
      <c r="H3386" s="20"/>
      <c r="I3386" s="20" t="s">
        <v>13930</v>
      </c>
      <c r="J3386" s="20" t="s">
        <v>13968</v>
      </c>
      <c r="K3386" s="20" t="s">
        <v>7128</v>
      </c>
      <c r="L3386" s="20" t="s">
        <v>2265</v>
      </c>
      <c r="M3386" s="20" t="s">
        <v>7110</v>
      </c>
      <c r="N3386" s="20" t="s">
        <v>13932</v>
      </c>
      <c r="O3386" s="20" t="s">
        <v>13933</v>
      </c>
      <c r="P3386" s="201" t="n">
        <v>41548</v>
      </c>
      <c r="Q3386" s="201" t="n">
        <v>41759</v>
      </c>
      <c r="R3386" s="20" t="n">
        <v>1</v>
      </c>
      <c r="S3386" s="20" t="s">
        <v>7130</v>
      </c>
      <c r="T3386" s="20" t="n">
        <v>7.5</v>
      </c>
      <c r="U3386" s="20"/>
      <c r="V3386" s="20"/>
      <c r="W3386" s="20" t="s">
        <v>8720</v>
      </c>
      <c r="X3386" s="35"/>
      <c r="Y3386" s="35"/>
      <c r="Z3386" s="35" t="n">
        <v>0</v>
      </c>
      <c r="AE3386" s="94" t="e">
        <f aca="false" t="array" ref="AE3386:AK3386">_xlfn.torow(_xlfn.unique(_xlfn._xlws.filter(cat_table[Subsector],$E3386=cat_table[Sector],"")))</f>
        <v>#NAME?</v>
      </c>
      <c r="AF3386" s="94" t="e">
        <v>#NAME?</v>
      </c>
      <c r="AG3386" s="94" t="e">
        <v>#NAME?</v>
      </c>
      <c r="AH3386" s="94" t="e">
        <v>#NAME?</v>
      </c>
      <c r="AI3386" s="94" t="e">
        <v>#NAME?</v>
      </c>
      <c r="AJ3386" s="94" t="e">
        <v>#NAME?</v>
      </c>
      <c r="AK3386" s="94" t="e">
        <v>#NAME?</v>
      </c>
      <c r="AO3386" s="94" t="e">
        <f aca="false" t="array" ref="AO3386:AT3386">_xlfn.torow(_xlfn.unique(_xlfn._xlws.filter(cat_table[Sub-subsector],($E3386=cat_table[Sector])*($F3386=cat_table[Subsector]),"")))</f>
        <v>#NAME?</v>
      </c>
      <c r="AP3386" s="94" t="e">
        <v>#NAME?</v>
      </c>
      <c r="AQ3386" s="94" t="e">
        <v>#NAME?</v>
      </c>
      <c r="AR3386" s="94" t="e">
        <v>#NAME?</v>
      </c>
      <c r="AS3386" s="94" t="e">
        <v>#NAME?</v>
      </c>
      <c r="AT3386" s="94" t="e">
        <v>#NAME?</v>
      </c>
    </row>
    <row r="3387" customFormat="false" ht="15" hidden="false" customHeight="true" outlineLevel="0" collapsed="false">
      <c r="A3387" s="20" t="s">
        <v>14027</v>
      </c>
      <c r="B3387" s="20" t="str">
        <f aca="false">INDEX(Table2[], MATCH(L3387, Location_ID!$D$2:$D$648, 0), 1)</f>
        <v>54c59d2f-381a-4d32-9a5e-e106311344df</v>
      </c>
      <c r="C3387" s="20" t="s">
        <v>1452</v>
      </c>
      <c r="D3387" s="230" t="s">
        <v>354</v>
      </c>
      <c r="E3387" s="20" t="s">
        <v>7134</v>
      </c>
      <c r="F3387" s="20" t="s">
        <v>7135</v>
      </c>
      <c r="G3387" s="20" t="s">
        <v>7591</v>
      </c>
      <c r="H3387" s="20"/>
      <c r="I3387" s="20" t="s">
        <v>13930</v>
      </c>
      <c r="J3387" s="20" t="s">
        <v>13968</v>
      </c>
      <c r="K3387" s="20" t="s">
        <v>7128</v>
      </c>
      <c r="L3387" s="20" t="s">
        <v>2265</v>
      </c>
      <c r="M3387" s="20" t="s">
        <v>7110</v>
      </c>
      <c r="N3387" s="20" t="s">
        <v>13932</v>
      </c>
      <c r="O3387" s="20" t="s">
        <v>13933</v>
      </c>
      <c r="P3387" s="201" t="n">
        <v>41548</v>
      </c>
      <c r="Q3387" s="201" t="n">
        <v>41759</v>
      </c>
      <c r="R3387" s="20" t="n">
        <v>1</v>
      </c>
      <c r="S3387" s="20" t="s">
        <v>7130</v>
      </c>
      <c r="T3387" s="20" t="n">
        <v>7.5</v>
      </c>
      <c r="U3387" s="20"/>
      <c r="V3387" s="20"/>
      <c r="W3387" s="20" t="s">
        <v>8720</v>
      </c>
      <c r="X3387" s="35"/>
      <c r="Y3387" s="35"/>
      <c r="Z3387" s="35" t="n">
        <v>0</v>
      </c>
      <c r="AE3387" s="94" t="e">
        <f aca="false" t="array" ref="AE3387:AK3387">_xlfn.torow(_xlfn.unique(_xlfn._xlws.filter(cat_table[Subsector],$E3387=cat_table[Sector],"")))</f>
        <v>#NAME?</v>
      </c>
      <c r="AF3387" s="94" t="e">
        <v>#NAME?</v>
      </c>
      <c r="AG3387" s="94" t="e">
        <v>#NAME?</v>
      </c>
      <c r="AH3387" s="94" t="e">
        <v>#NAME?</v>
      </c>
      <c r="AI3387" s="94" t="e">
        <v>#NAME?</v>
      </c>
      <c r="AJ3387" s="94" t="e">
        <v>#NAME?</v>
      </c>
      <c r="AK3387" s="94" t="e">
        <v>#NAME?</v>
      </c>
      <c r="AO3387" s="94" t="e">
        <f aca="false" t="array" ref="AO3387:AT3387">_xlfn.torow(_xlfn.unique(_xlfn._xlws.filter(cat_table[Sub-subsector],($E3387=cat_table[Sector])*($F3387=cat_table[Subsector]),"")))</f>
        <v>#NAME?</v>
      </c>
      <c r="AP3387" s="94" t="e">
        <v>#NAME?</v>
      </c>
      <c r="AQ3387" s="94" t="e">
        <v>#NAME?</v>
      </c>
      <c r="AR3387" s="94" t="e">
        <v>#NAME?</v>
      </c>
      <c r="AS3387" s="94" t="e">
        <v>#NAME?</v>
      </c>
      <c r="AT3387" s="94" t="e">
        <v>#NAME?</v>
      </c>
    </row>
    <row r="3388" customFormat="false" ht="15" hidden="false" customHeight="true" outlineLevel="0" collapsed="false">
      <c r="A3388" s="20" t="s">
        <v>14028</v>
      </c>
      <c r="B3388" s="20" t="str">
        <f aca="false">INDEX(Table2[], MATCH(L3388, Location_ID!$D$2:$D$648, 0), 1)</f>
        <v>54c59d2f-381a-4d32-9a5e-e106311344df</v>
      </c>
      <c r="C3388" s="20" t="s">
        <v>1452</v>
      </c>
      <c r="D3388" s="230" t="s">
        <v>354</v>
      </c>
      <c r="E3388" s="20" t="s">
        <v>7134</v>
      </c>
      <c r="F3388" s="20" t="s">
        <v>7135</v>
      </c>
      <c r="G3388" s="20" t="s">
        <v>7591</v>
      </c>
      <c r="H3388" s="20"/>
      <c r="I3388" s="20" t="s">
        <v>13930</v>
      </c>
      <c r="J3388" s="20" t="s">
        <v>13968</v>
      </c>
      <c r="K3388" s="20" t="s">
        <v>7128</v>
      </c>
      <c r="L3388" s="20" t="s">
        <v>2265</v>
      </c>
      <c r="M3388" s="20" t="s">
        <v>7110</v>
      </c>
      <c r="N3388" s="20" t="s">
        <v>13932</v>
      </c>
      <c r="O3388" s="20" t="s">
        <v>13933</v>
      </c>
      <c r="P3388" s="201" t="n">
        <v>41548</v>
      </c>
      <c r="Q3388" s="201" t="n">
        <v>41759</v>
      </c>
      <c r="R3388" s="20" t="n">
        <v>1</v>
      </c>
      <c r="S3388" s="20" t="s">
        <v>7130</v>
      </c>
      <c r="T3388" s="20" t="n">
        <v>6.1</v>
      </c>
      <c r="U3388" s="20"/>
      <c r="V3388" s="20"/>
      <c r="W3388" s="20" t="s">
        <v>8720</v>
      </c>
      <c r="X3388" s="35"/>
      <c r="Y3388" s="35"/>
      <c r="Z3388" s="35" t="n">
        <v>0</v>
      </c>
      <c r="AE3388" s="94" t="e">
        <f aca="false" t="array" ref="AE3388:AK3388">_xlfn.torow(_xlfn.unique(_xlfn._xlws.filter(cat_table[Subsector],$E3388=cat_table[Sector],"")))</f>
        <v>#NAME?</v>
      </c>
      <c r="AF3388" s="94" t="e">
        <v>#NAME?</v>
      </c>
      <c r="AG3388" s="94" t="e">
        <v>#NAME?</v>
      </c>
      <c r="AH3388" s="94" t="e">
        <v>#NAME?</v>
      </c>
      <c r="AI3388" s="94" t="e">
        <v>#NAME?</v>
      </c>
      <c r="AJ3388" s="94" t="e">
        <v>#NAME?</v>
      </c>
      <c r="AK3388" s="94" t="e">
        <v>#NAME?</v>
      </c>
      <c r="AO3388" s="94" t="e">
        <f aca="false" t="array" ref="AO3388:AT3388">_xlfn.torow(_xlfn.unique(_xlfn._xlws.filter(cat_table[Sub-subsector],($E3388=cat_table[Sector])*($F3388=cat_table[Subsector]),"")))</f>
        <v>#NAME?</v>
      </c>
      <c r="AP3388" s="94" t="e">
        <v>#NAME?</v>
      </c>
      <c r="AQ3388" s="94" t="e">
        <v>#NAME?</v>
      </c>
      <c r="AR3388" s="94" t="e">
        <v>#NAME?</v>
      </c>
      <c r="AS3388" s="94" t="e">
        <v>#NAME?</v>
      </c>
      <c r="AT3388" s="94" t="e">
        <v>#NAME?</v>
      </c>
    </row>
    <row r="3389" customFormat="false" ht="15" hidden="false" customHeight="true" outlineLevel="0" collapsed="false">
      <c r="A3389" s="20" t="s">
        <v>14029</v>
      </c>
      <c r="B3389" s="20" t="str">
        <f aca="false">INDEX(Table2[], MATCH(L3389, Location_ID!$D$2:$D$648, 0), 1)</f>
        <v>54c59d2f-381a-4d32-9a5e-e106311344df</v>
      </c>
      <c r="C3389" s="20" t="s">
        <v>1452</v>
      </c>
      <c r="D3389" s="230" t="s">
        <v>354</v>
      </c>
      <c r="E3389" s="20" t="s">
        <v>7134</v>
      </c>
      <c r="F3389" s="20" t="s">
        <v>7135</v>
      </c>
      <c r="G3389" s="20" t="s">
        <v>7591</v>
      </c>
      <c r="H3389" s="20"/>
      <c r="I3389" s="20" t="s">
        <v>13930</v>
      </c>
      <c r="J3389" s="20" t="s">
        <v>13968</v>
      </c>
      <c r="K3389" s="20" t="s">
        <v>7128</v>
      </c>
      <c r="L3389" s="20" t="s">
        <v>2265</v>
      </c>
      <c r="M3389" s="20" t="s">
        <v>7110</v>
      </c>
      <c r="N3389" s="20" t="s">
        <v>13932</v>
      </c>
      <c r="O3389" s="20" t="s">
        <v>13933</v>
      </c>
      <c r="P3389" s="201" t="n">
        <v>41548</v>
      </c>
      <c r="Q3389" s="201" t="n">
        <v>41759</v>
      </c>
      <c r="R3389" s="20" t="n">
        <v>1</v>
      </c>
      <c r="S3389" s="20" t="s">
        <v>7130</v>
      </c>
      <c r="T3389" s="20" t="n">
        <v>4.6</v>
      </c>
      <c r="U3389" s="20"/>
      <c r="V3389" s="20"/>
      <c r="W3389" s="20" t="s">
        <v>8720</v>
      </c>
      <c r="X3389" s="35"/>
      <c r="Y3389" s="35"/>
      <c r="Z3389" s="35" t="n">
        <v>0</v>
      </c>
      <c r="AE3389" s="94" t="e">
        <f aca="false" t="array" ref="AE3389:AK3389">_xlfn.torow(_xlfn.unique(_xlfn._xlws.filter(cat_table[Subsector],$E3389=cat_table[Sector],"")))</f>
        <v>#NAME?</v>
      </c>
      <c r="AF3389" s="94" t="e">
        <v>#NAME?</v>
      </c>
      <c r="AG3389" s="94" t="e">
        <v>#NAME?</v>
      </c>
      <c r="AH3389" s="94" t="e">
        <v>#NAME?</v>
      </c>
      <c r="AI3389" s="94" t="e">
        <v>#NAME?</v>
      </c>
      <c r="AJ3389" s="94" t="e">
        <v>#NAME?</v>
      </c>
      <c r="AK3389" s="94" t="e">
        <v>#NAME?</v>
      </c>
      <c r="AO3389" s="94" t="e">
        <f aca="false" t="array" ref="AO3389:AT3389">_xlfn.torow(_xlfn.unique(_xlfn._xlws.filter(cat_table[Sub-subsector],($E3389=cat_table[Sector])*($F3389=cat_table[Subsector]),"")))</f>
        <v>#NAME?</v>
      </c>
      <c r="AP3389" s="94" t="e">
        <v>#NAME?</v>
      </c>
      <c r="AQ3389" s="94" t="e">
        <v>#NAME?</v>
      </c>
      <c r="AR3389" s="94" t="e">
        <v>#NAME?</v>
      </c>
      <c r="AS3389" s="94" t="e">
        <v>#NAME?</v>
      </c>
      <c r="AT3389" s="94" t="e">
        <v>#NAME?</v>
      </c>
    </row>
    <row r="3390" customFormat="false" ht="15" hidden="false" customHeight="true" outlineLevel="0" collapsed="false">
      <c r="A3390" s="20" t="s">
        <v>14030</v>
      </c>
      <c r="B3390" s="20" t="str">
        <f aca="false">INDEX(Table2[], MATCH(L3390, Location_ID!$D$2:$D$648, 0), 1)</f>
        <v>54c59d2f-381a-4d32-9a5e-e106311344df</v>
      </c>
      <c r="C3390" s="20" t="s">
        <v>1452</v>
      </c>
      <c r="D3390" s="230" t="s">
        <v>354</v>
      </c>
      <c r="E3390" s="20" t="s">
        <v>7134</v>
      </c>
      <c r="F3390" s="20" t="s">
        <v>7135</v>
      </c>
      <c r="G3390" s="20" t="s">
        <v>7591</v>
      </c>
      <c r="H3390" s="20"/>
      <c r="I3390" s="20" t="s">
        <v>13930</v>
      </c>
      <c r="J3390" s="20" t="s">
        <v>13968</v>
      </c>
      <c r="K3390" s="20" t="s">
        <v>7128</v>
      </c>
      <c r="L3390" s="20" t="s">
        <v>2265</v>
      </c>
      <c r="M3390" s="20" t="s">
        <v>7110</v>
      </c>
      <c r="N3390" s="20" t="s">
        <v>13932</v>
      </c>
      <c r="O3390" s="20" t="s">
        <v>13933</v>
      </c>
      <c r="P3390" s="201" t="n">
        <v>41548</v>
      </c>
      <c r="Q3390" s="201" t="n">
        <v>41759</v>
      </c>
      <c r="R3390" s="20" t="n">
        <v>1</v>
      </c>
      <c r="S3390" s="20" t="s">
        <v>7130</v>
      </c>
      <c r="T3390" s="20" t="n">
        <v>2.4</v>
      </c>
      <c r="U3390" s="20"/>
      <c r="V3390" s="20"/>
      <c r="W3390" s="20" t="s">
        <v>8720</v>
      </c>
      <c r="X3390" s="35"/>
      <c r="Y3390" s="35"/>
      <c r="Z3390" s="35" t="n">
        <v>0</v>
      </c>
      <c r="AE3390" s="94" t="e">
        <f aca="false" t="array" ref="AE3390:AK3390">_xlfn.torow(_xlfn.unique(_xlfn._xlws.filter(cat_table[Subsector],$E3390=cat_table[Sector],"")))</f>
        <v>#NAME?</v>
      </c>
      <c r="AF3390" s="94" t="e">
        <v>#NAME?</v>
      </c>
      <c r="AG3390" s="94" t="e">
        <v>#NAME?</v>
      </c>
      <c r="AH3390" s="94" t="e">
        <v>#NAME?</v>
      </c>
      <c r="AI3390" s="94" t="e">
        <v>#NAME?</v>
      </c>
      <c r="AJ3390" s="94" t="e">
        <v>#NAME?</v>
      </c>
      <c r="AK3390" s="94" t="e">
        <v>#NAME?</v>
      </c>
      <c r="AO3390" s="94" t="e">
        <f aca="false" t="array" ref="AO3390:AT3390">_xlfn.torow(_xlfn.unique(_xlfn._xlws.filter(cat_table[Sub-subsector],($E3390=cat_table[Sector])*($F3390=cat_table[Subsector]),"")))</f>
        <v>#NAME?</v>
      </c>
      <c r="AP3390" s="94" t="e">
        <v>#NAME?</v>
      </c>
      <c r="AQ3390" s="94" t="e">
        <v>#NAME?</v>
      </c>
      <c r="AR3390" s="94" t="e">
        <v>#NAME?</v>
      </c>
      <c r="AS3390" s="94" t="e">
        <v>#NAME?</v>
      </c>
      <c r="AT3390" s="94" t="e">
        <v>#NAME?</v>
      </c>
    </row>
    <row r="3391" customFormat="false" ht="15" hidden="false" customHeight="true" outlineLevel="0" collapsed="false">
      <c r="A3391" s="20" t="s">
        <v>14031</v>
      </c>
      <c r="B3391" s="20" t="str">
        <f aca="false">INDEX(Table2[], MATCH(L3391, Location_ID!$D$2:$D$648, 0), 1)</f>
        <v>54c59d2f-381a-4d32-9a5e-e106311344df</v>
      </c>
      <c r="C3391" s="20" t="s">
        <v>1452</v>
      </c>
      <c r="D3391" s="230" t="s">
        <v>354</v>
      </c>
      <c r="E3391" s="20" t="s">
        <v>7134</v>
      </c>
      <c r="F3391" s="20" t="s">
        <v>7135</v>
      </c>
      <c r="G3391" s="20" t="s">
        <v>7591</v>
      </c>
      <c r="H3391" s="20"/>
      <c r="I3391" s="20" t="s">
        <v>13930</v>
      </c>
      <c r="J3391" s="20" t="s">
        <v>13968</v>
      </c>
      <c r="K3391" s="20" t="s">
        <v>7128</v>
      </c>
      <c r="L3391" s="20" t="s">
        <v>2265</v>
      </c>
      <c r="M3391" s="20" t="s">
        <v>7110</v>
      </c>
      <c r="N3391" s="20" t="s">
        <v>13932</v>
      </c>
      <c r="O3391" s="20" t="s">
        <v>13933</v>
      </c>
      <c r="P3391" s="201" t="n">
        <v>41548</v>
      </c>
      <c r="Q3391" s="201" t="n">
        <v>41759</v>
      </c>
      <c r="R3391" s="20" t="n">
        <v>1</v>
      </c>
      <c r="S3391" s="20" t="s">
        <v>7130</v>
      </c>
      <c r="T3391" s="20" t="n">
        <v>2</v>
      </c>
      <c r="U3391" s="20"/>
      <c r="V3391" s="20"/>
      <c r="W3391" s="20" t="s">
        <v>8720</v>
      </c>
      <c r="X3391" s="35"/>
      <c r="Y3391" s="35"/>
      <c r="Z3391" s="35" t="n">
        <v>0</v>
      </c>
      <c r="AE3391" s="94" t="e">
        <f aca="false" t="array" ref="AE3391:AK3391">_xlfn.torow(_xlfn.unique(_xlfn._xlws.filter(cat_table[Subsector],$E3391=cat_table[Sector],"")))</f>
        <v>#NAME?</v>
      </c>
      <c r="AF3391" s="94" t="e">
        <v>#NAME?</v>
      </c>
      <c r="AG3391" s="94" t="e">
        <v>#NAME?</v>
      </c>
      <c r="AH3391" s="94" t="e">
        <v>#NAME?</v>
      </c>
      <c r="AI3391" s="94" t="e">
        <v>#NAME?</v>
      </c>
      <c r="AJ3391" s="94" t="e">
        <v>#NAME?</v>
      </c>
      <c r="AK3391" s="94" t="e">
        <v>#NAME?</v>
      </c>
      <c r="AO3391" s="94" t="e">
        <f aca="false" t="array" ref="AO3391:AT3391">_xlfn.torow(_xlfn.unique(_xlfn._xlws.filter(cat_table[Sub-subsector],($E3391=cat_table[Sector])*($F3391=cat_table[Subsector]),"")))</f>
        <v>#NAME?</v>
      </c>
      <c r="AP3391" s="94" t="e">
        <v>#NAME?</v>
      </c>
      <c r="AQ3391" s="94" t="e">
        <v>#NAME?</v>
      </c>
      <c r="AR3391" s="94" t="e">
        <v>#NAME?</v>
      </c>
      <c r="AS3391" s="94" t="e">
        <v>#NAME?</v>
      </c>
      <c r="AT3391" s="94" t="e">
        <v>#NAME?</v>
      </c>
    </row>
    <row r="3392" customFormat="false" ht="15" hidden="false" customHeight="true" outlineLevel="0" collapsed="false">
      <c r="A3392" s="20" t="s">
        <v>14032</v>
      </c>
      <c r="B3392" s="20" t="str">
        <f aca="false">INDEX(Table2[], MATCH(L3392, Location_ID!$D$2:$D$648, 0), 1)</f>
        <v>54c59d2f-381a-4d32-9a5e-e106311344df</v>
      </c>
      <c r="C3392" s="20" t="s">
        <v>1452</v>
      </c>
      <c r="D3392" s="230" t="s">
        <v>354</v>
      </c>
      <c r="E3392" s="20" t="s">
        <v>7134</v>
      </c>
      <c r="F3392" s="20" t="s">
        <v>7135</v>
      </c>
      <c r="G3392" s="20" t="s">
        <v>7591</v>
      </c>
      <c r="H3392" s="20"/>
      <c r="I3392" s="20" t="s">
        <v>13930</v>
      </c>
      <c r="J3392" s="20" t="s">
        <v>13968</v>
      </c>
      <c r="K3392" s="20" t="s">
        <v>7128</v>
      </c>
      <c r="L3392" s="20" t="s">
        <v>2265</v>
      </c>
      <c r="M3392" s="20" t="s">
        <v>7110</v>
      </c>
      <c r="N3392" s="20" t="s">
        <v>13932</v>
      </c>
      <c r="O3392" s="20" t="s">
        <v>13933</v>
      </c>
      <c r="P3392" s="201" t="n">
        <v>41548</v>
      </c>
      <c r="Q3392" s="201" t="n">
        <v>41759</v>
      </c>
      <c r="R3392" s="20" t="n">
        <v>1</v>
      </c>
      <c r="S3392" s="20" t="s">
        <v>7130</v>
      </c>
      <c r="T3392" s="20" t="n">
        <v>1.4</v>
      </c>
      <c r="U3392" s="20"/>
      <c r="V3392" s="20"/>
      <c r="W3392" s="20" t="s">
        <v>8720</v>
      </c>
      <c r="X3392" s="35"/>
      <c r="Y3392" s="35"/>
      <c r="Z3392" s="35" t="n">
        <v>0</v>
      </c>
      <c r="AE3392" s="94" t="e">
        <f aca="false" t="array" ref="AE3392:AK3392">_xlfn.torow(_xlfn.unique(_xlfn._xlws.filter(cat_table[Subsector],$E3392=cat_table[Sector],"")))</f>
        <v>#NAME?</v>
      </c>
      <c r="AF3392" s="94" t="e">
        <v>#NAME?</v>
      </c>
      <c r="AG3392" s="94" t="e">
        <v>#NAME?</v>
      </c>
      <c r="AH3392" s="94" t="e">
        <v>#NAME?</v>
      </c>
      <c r="AI3392" s="94" t="e">
        <v>#NAME?</v>
      </c>
      <c r="AJ3392" s="94" t="e">
        <v>#NAME?</v>
      </c>
      <c r="AK3392" s="94" t="e">
        <v>#NAME?</v>
      </c>
      <c r="AO3392" s="94" t="e">
        <f aca="false" t="array" ref="AO3392:AT3392">_xlfn.torow(_xlfn.unique(_xlfn._xlws.filter(cat_table[Sub-subsector],($E3392=cat_table[Sector])*($F3392=cat_table[Subsector]),"")))</f>
        <v>#NAME?</v>
      </c>
      <c r="AP3392" s="94" t="e">
        <v>#NAME?</v>
      </c>
      <c r="AQ3392" s="94" t="e">
        <v>#NAME?</v>
      </c>
      <c r="AR3392" s="94" t="e">
        <v>#NAME?</v>
      </c>
      <c r="AS3392" s="94" t="e">
        <v>#NAME?</v>
      </c>
      <c r="AT3392" s="94" t="e">
        <v>#NAME?</v>
      </c>
    </row>
    <row r="3393" customFormat="false" ht="15" hidden="false" customHeight="true" outlineLevel="0" collapsed="false">
      <c r="A3393" s="20" t="s">
        <v>14033</v>
      </c>
      <c r="B3393" s="20" t="str">
        <f aca="false">INDEX(Table2[], MATCH(L3393, Location_ID!$D$2:$D$648, 0), 1)</f>
        <v>54c59d2f-381a-4d32-9a5e-e106311344df</v>
      </c>
      <c r="C3393" s="20" t="s">
        <v>1452</v>
      </c>
      <c r="D3393" s="230" t="s">
        <v>354</v>
      </c>
      <c r="E3393" s="20" t="s">
        <v>7134</v>
      </c>
      <c r="F3393" s="20" t="s">
        <v>7135</v>
      </c>
      <c r="G3393" s="20" t="s">
        <v>7591</v>
      </c>
      <c r="H3393" s="20"/>
      <c r="I3393" s="20" t="s">
        <v>13930</v>
      </c>
      <c r="J3393" s="20" t="s">
        <v>13968</v>
      </c>
      <c r="K3393" s="20" t="s">
        <v>7128</v>
      </c>
      <c r="L3393" s="20" t="s">
        <v>2265</v>
      </c>
      <c r="M3393" s="20" t="s">
        <v>7110</v>
      </c>
      <c r="N3393" s="20" t="s">
        <v>13932</v>
      </c>
      <c r="O3393" s="20" t="s">
        <v>13933</v>
      </c>
      <c r="P3393" s="201" t="n">
        <v>41548</v>
      </c>
      <c r="Q3393" s="201" t="n">
        <v>41759</v>
      </c>
      <c r="R3393" s="20" t="n">
        <v>1</v>
      </c>
      <c r="S3393" s="20" t="s">
        <v>7130</v>
      </c>
      <c r="T3393" s="20" t="n">
        <v>0.7</v>
      </c>
      <c r="U3393" s="20"/>
      <c r="V3393" s="20"/>
      <c r="W3393" s="20" t="s">
        <v>8720</v>
      </c>
      <c r="X3393" s="35"/>
      <c r="Y3393" s="35"/>
      <c r="Z3393" s="35" t="n">
        <v>0</v>
      </c>
      <c r="AE3393" s="94" t="e">
        <f aca="false" t="array" ref="AE3393:AK3393">_xlfn.torow(_xlfn.unique(_xlfn._xlws.filter(cat_table[Subsector],$E3393=cat_table[Sector],"")))</f>
        <v>#NAME?</v>
      </c>
      <c r="AF3393" s="94" t="e">
        <v>#NAME?</v>
      </c>
      <c r="AG3393" s="94" t="e">
        <v>#NAME?</v>
      </c>
      <c r="AH3393" s="94" t="e">
        <v>#NAME?</v>
      </c>
      <c r="AI3393" s="94" t="e">
        <v>#NAME?</v>
      </c>
      <c r="AJ3393" s="94" t="e">
        <v>#NAME?</v>
      </c>
      <c r="AK3393" s="94" t="e">
        <v>#NAME?</v>
      </c>
      <c r="AO3393" s="94" t="e">
        <f aca="false" t="array" ref="AO3393:AT3393">_xlfn.torow(_xlfn.unique(_xlfn._xlws.filter(cat_table[Sub-subsector],($E3393=cat_table[Sector])*($F3393=cat_table[Subsector]),"")))</f>
        <v>#NAME?</v>
      </c>
      <c r="AP3393" s="94" t="e">
        <v>#NAME?</v>
      </c>
      <c r="AQ3393" s="94" t="e">
        <v>#NAME?</v>
      </c>
      <c r="AR3393" s="94" t="e">
        <v>#NAME?</v>
      </c>
      <c r="AS3393" s="94" t="e">
        <v>#NAME?</v>
      </c>
      <c r="AT3393" s="94" t="e">
        <v>#NAME?</v>
      </c>
    </row>
    <row r="3394" customFormat="false" ht="15" hidden="false" customHeight="true" outlineLevel="0" collapsed="false">
      <c r="A3394" s="20" t="s">
        <v>14034</v>
      </c>
      <c r="B3394" s="20" t="str">
        <f aca="false">INDEX(Table2[], MATCH(L3394, Location_ID!$D$2:$D$648, 0), 1)</f>
        <v>54c59d2f-381a-4d32-9a5e-e106311344df</v>
      </c>
      <c r="C3394" s="20" t="s">
        <v>1452</v>
      </c>
      <c r="D3394" s="230" t="s">
        <v>354</v>
      </c>
      <c r="E3394" s="20" t="s">
        <v>7134</v>
      </c>
      <c r="F3394" s="20" t="s">
        <v>7135</v>
      </c>
      <c r="G3394" s="20" t="s">
        <v>7591</v>
      </c>
      <c r="H3394" s="20"/>
      <c r="I3394" s="20" t="s">
        <v>13930</v>
      </c>
      <c r="J3394" s="20" t="s">
        <v>14035</v>
      </c>
      <c r="K3394" s="20" t="s">
        <v>7128</v>
      </c>
      <c r="L3394" s="20" t="s">
        <v>2265</v>
      </c>
      <c r="M3394" s="20" t="s">
        <v>7110</v>
      </c>
      <c r="N3394" s="20" t="s">
        <v>13932</v>
      </c>
      <c r="O3394" s="20" t="s">
        <v>13933</v>
      </c>
      <c r="P3394" s="201" t="n">
        <v>41548</v>
      </c>
      <c r="Q3394" s="201" t="n">
        <v>41759</v>
      </c>
      <c r="R3394" s="20" t="n">
        <v>1</v>
      </c>
      <c r="S3394" s="20" t="s">
        <v>7130</v>
      </c>
      <c r="T3394" s="20" t="n">
        <v>240.5</v>
      </c>
      <c r="U3394" s="20"/>
      <c r="V3394" s="20"/>
      <c r="W3394" s="20" t="s">
        <v>8720</v>
      </c>
      <c r="X3394" s="35"/>
      <c r="Y3394" s="35"/>
      <c r="Z3394" s="35" t="n">
        <v>0</v>
      </c>
      <c r="AE3394" s="94" t="e">
        <f aca="false" t="array" ref="AE3394:AK3394">_xlfn.torow(_xlfn.unique(_xlfn._xlws.filter(cat_table[Subsector],$E3394=cat_table[Sector],"")))</f>
        <v>#NAME?</v>
      </c>
      <c r="AF3394" s="94" t="e">
        <v>#NAME?</v>
      </c>
      <c r="AG3394" s="94" t="e">
        <v>#NAME?</v>
      </c>
      <c r="AH3394" s="94" t="e">
        <v>#NAME?</v>
      </c>
      <c r="AI3394" s="94" t="e">
        <v>#NAME?</v>
      </c>
      <c r="AJ3394" s="94" t="e">
        <v>#NAME?</v>
      </c>
      <c r="AK3394" s="94" t="e">
        <v>#NAME?</v>
      </c>
      <c r="AO3394" s="94" t="e">
        <f aca="false" t="array" ref="AO3394:AT3394">_xlfn.torow(_xlfn.unique(_xlfn._xlws.filter(cat_table[Sub-subsector],($E3394=cat_table[Sector])*($F3394=cat_table[Subsector]),"")))</f>
        <v>#NAME?</v>
      </c>
      <c r="AP3394" s="94" t="e">
        <v>#NAME?</v>
      </c>
      <c r="AQ3394" s="94" t="e">
        <v>#NAME?</v>
      </c>
      <c r="AR3394" s="94" t="e">
        <v>#NAME?</v>
      </c>
      <c r="AS3394" s="94" t="e">
        <v>#NAME?</v>
      </c>
      <c r="AT3394" s="94" t="e">
        <v>#NAME?</v>
      </c>
    </row>
    <row r="3395" customFormat="false" ht="15" hidden="false" customHeight="true" outlineLevel="0" collapsed="false">
      <c r="A3395" s="20" t="s">
        <v>14036</v>
      </c>
      <c r="B3395" s="20" t="str">
        <f aca="false">INDEX(Table2[], MATCH(L3395, Location_ID!$D$2:$D$648, 0), 1)</f>
        <v>54c59d2f-381a-4d32-9a5e-e106311344df</v>
      </c>
      <c r="C3395" s="20" t="s">
        <v>1452</v>
      </c>
      <c r="D3395" s="230" t="s">
        <v>354</v>
      </c>
      <c r="E3395" s="20" t="s">
        <v>7134</v>
      </c>
      <c r="F3395" s="20" t="s">
        <v>7135</v>
      </c>
      <c r="G3395" s="20" t="s">
        <v>7591</v>
      </c>
      <c r="H3395" s="20"/>
      <c r="I3395" s="20" t="s">
        <v>13930</v>
      </c>
      <c r="J3395" s="20" t="s">
        <v>14035</v>
      </c>
      <c r="K3395" s="20" t="s">
        <v>7128</v>
      </c>
      <c r="L3395" s="20" t="s">
        <v>2265</v>
      </c>
      <c r="M3395" s="20" t="s">
        <v>7110</v>
      </c>
      <c r="N3395" s="20" t="s">
        <v>13932</v>
      </c>
      <c r="O3395" s="20" t="s">
        <v>13933</v>
      </c>
      <c r="P3395" s="201" t="n">
        <v>41548</v>
      </c>
      <c r="Q3395" s="201" t="n">
        <v>41759</v>
      </c>
      <c r="R3395" s="20" t="n">
        <v>1</v>
      </c>
      <c r="S3395" s="20" t="s">
        <v>7130</v>
      </c>
      <c r="T3395" s="20" t="n">
        <v>173.7</v>
      </c>
      <c r="U3395" s="20"/>
      <c r="V3395" s="20"/>
      <c r="W3395" s="20" t="s">
        <v>8720</v>
      </c>
      <c r="X3395" s="35"/>
      <c r="Y3395" s="35"/>
      <c r="Z3395" s="35" t="n">
        <v>0</v>
      </c>
      <c r="AE3395" s="94" t="e">
        <f aca="false" t="array" ref="AE3395:AK3395">_xlfn.torow(_xlfn.unique(_xlfn._xlws.filter(cat_table[Subsector],$E3395=cat_table[Sector],"")))</f>
        <v>#NAME?</v>
      </c>
      <c r="AF3395" s="94" t="e">
        <v>#NAME?</v>
      </c>
      <c r="AG3395" s="94" t="e">
        <v>#NAME?</v>
      </c>
      <c r="AH3395" s="94" t="e">
        <v>#NAME?</v>
      </c>
      <c r="AI3395" s="94" t="e">
        <v>#NAME?</v>
      </c>
      <c r="AJ3395" s="94" t="e">
        <v>#NAME?</v>
      </c>
      <c r="AK3395" s="94" t="e">
        <v>#NAME?</v>
      </c>
      <c r="AO3395" s="94" t="e">
        <f aca="false" t="array" ref="AO3395:AT3395">_xlfn.torow(_xlfn.unique(_xlfn._xlws.filter(cat_table[Sub-subsector],($E3395=cat_table[Sector])*($F3395=cat_table[Subsector]),"")))</f>
        <v>#NAME?</v>
      </c>
      <c r="AP3395" s="94" t="e">
        <v>#NAME?</v>
      </c>
      <c r="AQ3395" s="94" t="e">
        <v>#NAME?</v>
      </c>
      <c r="AR3395" s="94" t="e">
        <v>#NAME?</v>
      </c>
      <c r="AS3395" s="94" t="e">
        <v>#NAME?</v>
      </c>
      <c r="AT3395" s="94" t="e">
        <v>#NAME?</v>
      </c>
    </row>
    <row r="3396" customFormat="false" ht="15" hidden="false" customHeight="true" outlineLevel="0" collapsed="false">
      <c r="A3396" s="20" t="s">
        <v>14037</v>
      </c>
      <c r="B3396" s="20" t="str">
        <f aca="false">INDEX(Table2[], MATCH(L3396, Location_ID!$D$2:$D$648, 0), 1)</f>
        <v>54c59d2f-381a-4d32-9a5e-e106311344df</v>
      </c>
      <c r="C3396" s="20" t="s">
        <v>1452</v>
      </c>
      <c r="D3396" s="230" t="s">
        <v>354</v>
      </c>
      <c r="E3396" s="20" t="s">
        <v>7134</v>
      </c>
      <c r="F3396" s="20" t="s">
        <v>7135</v>
      </c>
      <c r="G3396" s="20" t="s">
        <v>7591</v>
      </c>
      <c r="H3396" s="20"/>
      <c r="I3396" s="20" t="s">
        <v>13930</v>
      </c>
      <c r="J3396" s="20" t="s">
        <v>14035</v>
      </c>
      <c r="K3396" s="20" t="s">
        <v>7128</v>
      </c>
      <c r="L3396" s="20" t="s">
        <v>2265</v>
      </c>
      <c r="M3396" s="20" t="s">
        <v>7110</v>
      </c>
      <c r="N3396" s="20" t="s">
        <v>13932</v>
      </c>
      <c r="O3396" s="20" t="s">
        <v>13933</v>
      </c>
      <c r="P3396" s="201" t="n">
        <v>41548</v>
      </c>
      <c r="Q3396" s="201" t="n">
        <v>41759</v>
      </c>
      <c r="R3396" s="20" t="n">
        <v>1</v>
      </c>
      <c r="S3396" s="20" t="s">
        <v>7130</v>
      </c>
      <c r="T3396" s="20" t="n">
        <v>142.1</v>
      </c>
      <c r="U3396" s="20"/>
      <c r="V3396" s="20"/>
      <c r="W3396" s="20" t="s">
        <v>8720</v>
      </c>
      <c r="X3396" s="35"/>
      <c r="Y3396" s="35"/>
      <c r="Z3396" s="35" t="n">
        <v>0</v>
      </c>
      <c r="AE3396" s="94" t="e">
        <f aca="false" t="array" ref="AE3396:AK3396">_xlfn.torow(_xlfn.unique(_xlfn._xlws.filter(cat_table[Subsector],$E3396=cat_table[Sector],"")))</f>
        <v>#NAME?</v>
      </c>
      <c r="AF3396" s="94" t="e">
        <v>#NAME?</v>
      </c>
      <c r="AG3396" s="94" t="e">
        <v>#NAME?</v>
      </c>
      <c r="AH3396" s="94" t="e">
        <v>#NAME?</v>
      </c>
      <c r="AI3396" s="94" t="e">
        <v>#NAME?</v>
      </c>
      <c r="AJ3396" s="94" t="e">
        <v>#NAME?</v>
      </c>
      <c r="AK3396" s="94" t="e">
        <v>#NAME?</v>
      </c>
      <c r="AO3396" s="94" t="e">
        <f aca="false" t="array" ref="AO3396:AT3396">_xlfn.torow(_xlfn.unique(_xlfn._xlws.filter(cat_table[Sub-subsector],($E3396=cat_table[Sector])*($F3396=cat_table[Subsector]),"")))</f>
        <v>#NAME?</v>
      </c>
      <c r="AP3396" s="94" t="e">
        <v>#NAME?</v>
      </c>
      <c r="AQ3396" s="94" t="e">
        <v>#NAME?</v>
      </c>
      <c r="AR3396" s="94" t="e">
        <v>#NAME?</v>
      </c>
      <c r="AS3396" s="94" t="e">
        <v>#NAME?</v>
      </c>
      <c r="AT3396" s="94" t="e">
        <v>#NAME?</v>
      </c>
    </row>
    <row r="3397" customFormat="false" ht="15" hidden="false" customHeight="true" outlineLevel="0" collapsed="false">
      <c r="A3397" s="20" t="s">
        <v>14038</v>
      </c>
      <c r="B3397" s="20" t="str">
        <f aca="false">INDEX(Table2[], MATCH(L3397, Location_ID!$D$2:$D$648, 0), 1)</f>
        <v>54c59d2f-381a-4d32-9a5e-e106311344df</v>
      </c>
      <c r="C3397" s="20" t="s">
        <v>1452</v>
      </c>
      <c r="D3397" s="230" t="s">
        <v>354</v>
      </c>
      <c r="E3397" s="20" t="s">
        <v>7134</v>
      </c>
      <c r="F3397" s="20" t="s">
        <v>7135</v>
      </c>
      <c r="G3397" s="20" t="s">
        <v>7591</v>
      </c>
      <c r="H3397" s="20"/>
      <c r="I3397" s="20" t="s">
        <v>13930</v>
      </c>
      <c r="J3397" s="20" t="s">
        <v>14035</v>
      </c>
      <c r="K3397" s="20" t="s">
        <v>7128</v>
      </c>
      <c r="L3397" s="20" t="s">
        <v>2265</v>
      </c>
      <c r="M3397" s="20" t="s">
        <v>7110</v>
      </c>
      <c r="N3397" s="20" t="s">
        <v>13932</v>
      </c>
      <c r="O3397" s="20" t="s">
        <v>13933</v>
      </c>
      <c r="P3397" s="201" t="n">
        <v>41548</v>
      </c>
      <c r="Q3397" s="201" t="n">
        <v>41759</v>
      </c>
      <c r="R3397" s="20" t="n">
        <v>1</v>
      </c>
      <c r="S3397" s="20" t="s">
        <v>7130</v>
      </c>
      <c r="T3397" s="20" t="n">
        <v>40.4</v>
      </c>
      <c r="U3397" s="20"/>
      <c r="V3397" s="20"/>
      <c r="W3397" s="20" t="s">
        <v>8720</v>
      </c>
      <c r="X3397" s="35"/>
      <c r="Y3397" s="35"/>
      <c r="Z3397" s="35" t="n">
        <v>0</v>
      </c>
      <c r="AE3397" s="94" t="e">
        <f aca="false" t="array" ref="AE3397:AK3397">_xlfn.torow(_xlfn.unique(_xlfn._xlws.filter(cat_table[Subsector],$E3397=cat_table[Sector],"")))</f>
        <v>#NAME?</v>
      </c>
      <c r="AF3397" s="94" t="e">
        <v>#NAME?</v>
      </c>
      <c r="AG3397" s="94" t="e">
        <v>#NAME?</v>
      </c>
      <c r="AH3397" s="94" t="e">
        <v>#NAME?</v>
      </c>
      <c r="AI3397" s="94" t="e">
        <v>#NAME?</v>
      </c>
      <c r="AJ3397" s="94" t="e">
        <v>#NAME?</v>
      </c>
      <c r="AK3397" s="94" t="e">
        <v>#NAME?</v>
      </c>
      <c r="AO3397" s="94" t="e">
        <f aca="false" t="array" ref="AO3397:AT3397">_xlfn.torow(_xlfn.unique(_xlfn._xlws.filter(cat_table[Sub-subsector],($E3397=cat_table[Sector])*($F3397=cat_table[Subsector]),"")))</f>
        <v>#NAME?</v>
      </c>
      <c r="AP3397" s="94" t="e">
        <v>#NAME?</v>
      </c>
      <c r="AQ3397" s="94" t="e">
        <v>#NAME?</v>
      </c>
      <c r="AR3397" s="94" t="e">
        <v>#NAME?</v>
      </c>
      <c r="AS3397" s="94" t="e">
        <v>#NAME?</v>
      </c>
      <c r="AT3397" s="94" t="e">
        <v>#NAME?</v>
      </c>
    </row>
    <row r="3398" customFormat="false" ht="15" hidden="false" customHeight="true" outlineLevel="0" collapsed="false">
      <c r="A3398" s="20" t="s">
        <v>14039</v>
      </c>
      <c r="B3398" s="20" t="str">
        <f aca="false">INDEX(Table2[], MATCH(L3398, Location_ID!$D$2:$D$648, 0), 1)</f>
        <v>54c59d2f-381a-4d32-9a5e-e106311344df</v>
      </c>
      <c r="C3398" s="20" t="s">
        <v>1452</v>
      </c>
      <c r="D3398" s="230" t="s">
        <v>354</v>
      </c>
      <c r="E3398" s="20" t="s">
        <v>7134</v>
      </c>
      <c r="F3398" s="20" t="s">
        <v>7135</v>
      </c>
      <c r="G3398" s="20" t="s">
        <v>7591</v>
      </c>
      <c r="H3398" s="20"/>
      <c r="I3398" s="20" t="s">
        <v>13930</v>
      </c>
      <c r="J3398" s="20" t="s">
        <v>14035</v>
      </c>
      <c r="K3398" s="20" t="s">
        <v>7128</v>
      </c>
      <c r="L3398" s="20" t="s">
        <v>2265</v>
      </c>
      <c r="M3398" s="20" t="s">
        <v>7110</v>
      </c>
      <c r="N3398" s="20" t="s">
        <v>13932</v>
      </c>
      <c r="O3398" s="20" t="s">
        <v>13933</v>
      </c>
      <c r="P3398" s="201" t="n">
        <v>41548</v>
      </c>
      <c r="Q3398" s="201" t="n">
        <v>41759</v>
      </c>
      <c r="R3398" s="20" t="n">
        <v>1</v>
      </c>
      <c r="S3398" s="20" t="s">
        <v>7130</v>
      </c>
      <c r="T3398" s="20" t="n">
        <v>34.1</v>
      </c>
      <c r="U3398" s="20"/>
      <c r="V3398" s="20"/>
      <c r="W3398" s="20" t="s">
        <v>8720</v>
      </c>
      <c r="X3398" s="35"/>
      <c r="Y3398" s="35"/>
      <c r="Z3398" s="35" t="n">
        <v>0</v>
      </c>
      <c r="AE3398" s="94" t="e">
        <f aca="false" t="array" ref="AE3398:AK3398">_xlfn.torow(_xlfn.unique(_xlfn._xlws.filter(cat_table[Subsector],$E3398=cat_table[Sector],"")))</f>
        <v>#NAME?</v>
      </c>
      <c r="AF3398" s="94" t="e">
        <v>#NAME?</v>
      </c>
      <c r="AG3398" s="94" t="e">
        <v>#NAME?</v>
      </c>
      <c r="AH3398" s="94" t="e">
        <v>#NAME?</v>
      </c>
      <c r="AI3398" s="94" t="e">
        <v>#NAME?</v>
      </c>
      <c r="AJ3398" s="94" t="e">
        <v>#NAME?</v>
      </c>
      <c r="AK3398" s="94" t="e">
        <v>#NAME?</v>
      </c>
      <c r="AO3398" s="94" t="e">
        <f aca="false" t="array" ref="AO3398:AT3398">_xlfn.torow(_xlfn.unique(_xlfn._xlws.filter(cat_table[Sub-subsector],($E3398=cat_table[Sector])*($F3398=cat_table[Subsector]),"")))</f>
        <v>#NAME?</v>
      </c>
      <c r="AP3398" s="94" t="e">
        <v>#NAME?</v>
      </c>
      <c r="AQ3398" s="94" t="e">
        <v>#NAME?</v>
      </c>
      <c r="AR3398" s="94" t="e">
        <v>#NAME?</v>
      </c>
      <c r="AS3398" s="94" t="e">
        <v>#NAME?</v>
      </c>
      <c r="AT3398" s="94" t="e">
        <v>#NAME?</v>
      </c>
    </row>
    <row r="3399" customFormat="false" ht="15" hidden="false" customHeight="true" outlineLevel="0" collapsed="false">
      <c r="A3399" s="20" t="s">
        <v>14040</v>
      </c>
      <c r="B3399" s="20" t="str">
        <f aca="false">INDEX(Table2[], MATCH(L3399, Location_ID!$D$2:$D$648, 0), 1)</f>
        <v>54c59d2f-381a-4d32-9a5e-e106311344df</v>
      </c>
      <c r="C3399" s="20" t="s">
        <v>1452</v>
      </c>
      <c r="D3399" s="230" t="s">
        <v>354</v>
      </c>
      <c r="E3399" s="20" t="s">
        <v>7134</v>
      </c>
      <c r="F3399" s="20" t="s">
        <v>7135</v>
      </c>
      <c r="G3399" s="20" t="s">
        <v>7591</v>
      </c>
      <c r="H3399" s="20"/>
      <c r="I3399" s="20" t="s">
        <v>13930</v>
      </c>
      <c r="J3399" s="20" t="s">
        <v>14035</v>
      </c>
      <c r="K3399" s="20" t="s">
        <v>7128</v>
      </c>
      <c r="L3399" s="20" t="s">
        <v>2265</v>
      </c>
      <c r="M3399" s="20" t="s">
        <v>7110</v>
      </c>
      <c r="N3399" s="20" t="s">
        <v>13932</v>
      </c>
      <c r="O3399" s="20" t="s">
        <v>13933</v>
      </c>
      <c r="P3399" s="201" t="n">
        <v>41548</v>
      </c>
      <c r="Q3399" s="201" t="n">
        <v>41759</v>
      </c>
      <c r="R3399" s="20" t="n">
        <v>1</v>
      </c>
      <c r="S3399" s="20" t="s">
        <v>7130</v>
      </c>
      <c r="T3399" s="20" t="n">
        <v>28.3</v>
      </c>
      <c r="U3399" s="20"/>
      <c r="V3399" s="20"/>
      <c r="W3399" s="20" t="s">
        <v>8720</v>
      </c>
      <c r="X3399" s="35"/>
      <c r="Y3399" s="35"/>
      <c r="Z3399" s="35" t="n">
        <v>0</v>
      </c>
      <c r="AE3399" s="94" t="e">
        <f aca="false" t="array" ref="AE3399:AK3399">_xlfn.torow(_xlfn.unique(_xlfn._xlws.filter(cat_table[Subsector],$E3399=cat_table[Sector],"")))</f>
        <v>#NAME?</v>
      </c>
      <c r="AF3399" s="94" t="e">
        <v>#NAME?</v>
      </c>
      <c r="AG3399" s="94" t="e">
        <v>#NAME?</v>
      </c>
      <c r="AH3399" s="94" t="e">
        <v>#NAME?</v>
      </c>
      <c r="AI3399" s="94" t="e">
        <v>#NAME?</v>
      </c>
      <c r="AJ3399" s="94" t="e">
        <v>#NAME?</v>
      </c>
      <c r="AK3399" s="94" t="e">
        <v>#NAME?</v>
      </c>
      <c r="AO3399" s="94" t="e">
        <f aca="false" t="array" ref="AO3399:AT3399">_xlfn.torow(_xlfn.unique(_xlfn._xlws.filter(cat_table[Sub-subsector],($E3399=cat_table[Sector])*($F3399=cat_table[Subsector]),"")))</f>
        <v>#NAME?</v>
      </c>
      <c r="AP3399" s="94" t="e">
        <v>#NAME?</v>
      </c>
      <c r="AQ3399" s="94" t="e">
        <v>#NAME?</v>
      </c>
      <c r="AR3399" s="94" t="e">
        <v>#NAME?</v>
      </c>
      <c r="AS3399" s="94" t="e">
        <v>#NAME?</v>
      </c>
      <c r="AT3399" s="94" t="e">
        <v>#NAME?</v>
      </c>
    </row>
    <row r="3400" customFormat="false" ht="15" hidden="false" customHeight="true" outlineLevel="0" collapsed="false">
      <c r="A3400" s="20" t="s">
        <v>14041</v>
      </c>
      <c r="B3400" s="20" t="str">
        <f aca="false">INDEX(Table2[], MATCH(L3400, Location_ID!$D$2:$D$648, 0), 1)</f>
        <v>54c59d2f-381a-4d32-9a5e-e106311344df</v>
      </c>
      <c r="C3400" s="20" t="s">
        <v>1452</v>
      </c>
      <c r="D3400" s="230" t="s">
        <v>354</v>
      </c>
      <c r="E3400" s="20" t="s">
        <v>7134</v>
      </c>
      <c r="F3400" s="20" t="s">
        <v>7135</v>
      </c>
      <c r="G3400" s="20" t="s">
        <v>7591</v>
      </c>
      <c r="H3400" s="20"/>
      <c r="I3400" s="20" t="s">
        <v>13930</v>
      </c>
      <c r="J3400" s="20" t="s">
        <v>14035</v>
      </c>
      <c r="K3400" s="20" t="s">
        <v>7128</v>
      </c>
      <c r="L3400" s="20" t="s">
        <v>2265</v>
      </c>
      <c r="M3400" s="20" t="s">
        <v>7110</v>
      </c>
      <c r="N3400" s="20" t="s">
        <v>13932</v>
      </c>
      <c r="O3400" s="20" t="s">
        <v>13933</v>
      </c>
      <c r="P3400" s="201" t="n">
        <v>41548</v>
      </c>
      <c r="Q3400" s="201" t="n">
        <v>41759</v>
      </c>
      <c r="R3400" s="20" t="n">
        <v>1</v>
      </c>
      <c r="S3400" s="20" t="s">
        <v>7130</v>
      </c>
      <c r="T3400" s="20" t="n">
        <v>20.1</v>
      </c>
      <c r="U3400" s="20"/>
      <c r="V3400" s="20"/>
      <c r="W3400" s="20" t="s">
        <v>8720</v>
      </c>
      <c r="X3400" s="35"/>
      <c r="Y3400" s="35"/>
      <c r="Z3400" s="35" t="n">
        <v>0</v>
      </c>
      <c r="AE3400" s="94" t="e">
        <f aca="false" t="array" ref="AE3400:AK3400">_xlfn.torow(_xlfn.unique(_xlfn._xlws.filter(cat_table[Subsector],$E3400=cat_table[Sector],"")))</f>
        <v>#NAME?</v>
      </c>
      <c r="AF3400" s="94" t="e">
        <v>#NAME?</v>
      </c>
      <c r="AG3400" s="94" t="e">
        <v>#NAME?</v>
      </c>
      <c r="AH3400" s="94" t="e">
        <v>#NAME?</v>
      </c>
      <c r="AI3400" s="94" t="e">
        <v>#NAME?</v>
      </c>
      <c r="AJ3400" s="94" t="e">
        <v>#NAME?</v>
      </c>
      <c r="AK3400" s="94" t="e">
        <v>#NAME?</v>
      </c>
      <c r="AO3400" s="94" t="e">
        <f aca="false" t="array" ref="AO3400:AT3400">_xlfn.torow(_xlfn.unique(_xlfn._xlws.filter(cat_table[Sub-subsector],($E3400=cat_table[Sector])*($F3400=cat_table[Subsector]),"")))</f>
        <v>#NAME?</v>
      </c>
      <c r="AP3400" s="94" t="e">
        <v>#NAME?</v>
      </c>
      <c r="AQ3400" s="94" t="e">
        <v>#NAME?</v>
      </c>
      <c r="AR3400" s="94" t="e">
        <v>#NAME?</v>
      </c>
      <c r="AS3400" s="94" t="e">
        <v>#NAME?</v>
      </c>
      <c r="AT3400" s="94" t="e">
        <v>#NAME?</v>
      </c>
    </row>
    <row r="3401" customFormat="false" ht="15" hidden="false" customHeight="true" outlineLevel="0" collapsed="false">
      <c r="A3401" s="20" t="s">
        <v>14042</v>
      </c>
      <c r="B3401" s="20" t="str">
        <f aca="false">INDEX(Table2[], MATCH(L3401, Location_ID!$D$2:$D$648, 0), 1)</f>
        <v>54c59d2f-381a-4d32-9a5e-e106311344df</v>
      </c>
      <c r="C3401" s="20" t="s">
        <v>1452</v>
      </c>
      <c r="D3401" s="230" t="s">
        <v>354</v>
      </c>
      <c r="E3401" s="20" t="s">
        <v>7134</v>
      </c>
      <c r="F3401" s="20" t="s">
        <v>7135</v>
      </c>
      <c r="G3401" s="20" t="s">
        <v>7591</v>
      </c>
      <c r="H3401" s="20"/>
      <c r="I3401" s="20" t="s">
        <v>13930</v>
      </c>
      <c r="J3401" s="20" t="s">
        <v>14035</v>
      </c>
      <c r="K3401" s="20" t="s">
        <v>7128</v>
      </c>
      <c r="L3401" s="20" t="s">
        <v>2265</v>
      </c>
      <c r="M3401" s="20" t="s">
        <v>7110</v>
      </c>
      <c r="N3401" s="20" t="s">
        <v>13932</v>
      </c>
      <c r="O3401" s="20" t="s">
        <v>13933</v>
      </c>
      <c r="P3401" s="201" t="n">
        <v>41548</v>
      </c>
      <c r="Q3401" s="201" t="n">
        <v>41759</v>
      </c>
      <c r="R3401" s="20" t="n">
        <v>1</v>
      </c>
      <c r="S3401" s="20" t="s">
        <v>7130</v>
      </c>
      <c r="T3401" s="20" t="n">
        <v>6.5</v>
      </c>
      <c r="U3401" s="20"/>
      <c r="V3401" s="20"/>
      <c r="W3401" s="20" t="s">
        <v>8720</v>
      </c>
      <c r="X3401" s="35"/>
      <c r="Y3401" s="35"/>
      <c r="Z3401" s="35" t="n">
        <v>0</v>
      </c>
      <c r="AE3401" s="94" t="e">
        <f aca="false" t="array" ref="AE3401:AK3401">_xlfn.torow(_xlfn.unique(_xlfn._xlws.filter(cat_table[Subsector],$E3401=cat_table[Sector],"")))</f>
        <v>#NAME?</v>
      </c>
      <c r="AF3401" s="94" t="e">
        <v>#NAME?</v>
      </c>
      <c r="AG3401" s="94" t="e">
        <v>#NAME?</v>
      </c>
      <c r="AH3401" s="94" t="e">
        <v>#NAME?</v>
      </c>
      <c r="AI3401" s="94" t="e">
        <v>#NAME?</v>
      </c>
      <c r="AJ3401" s="94" t="e">
        <v>#NAME?</v>
      </c>
      <c r="AK3401" s="94" t="e">
        <v>#NAME?</v>
      </c>
      <c r="AO3401" s="94" t="e">
        <f aca="false" t="array" ref="AO3401:AT3401">_xlfn.torow(_xlfn.unique(_xlfn._xlws.filter(cat_table[Sub-subsector],($E3401=cat_table[Sector])*($F3401=cat_table[Subsector]),"")))</f>
        <v>#NAME?</v>
      </c>
      <c r="AP3401" s="94" t="e">
        <v>#NAME?</v>
      </c>
      <c r="AQ3401" s="94" t="e">
        <v>#NAME?</v>
      </c>
      <c r="AR3401" s="94" t="e">
        <v>#NAME?</v>
      </c>
      <c r="AS3401" s="94" t="e">
        <v>#NAME?</v>
      </c>
      <c r="AT3401" s="94" t="e">
        <v>#NAME?</v>
      </c>
    </row>
    <row r="3402" customFormat="false" ht="15" hidden="false" customHeight="true" outlineLevel="0" collapsed="false">
      <c r="A3402" s="20" t="s">
        <v>14043</v>
      </c>
      <c r="B3402" s="20" t="str">
        <f aca="false">INDEX(Table2[], MATCH(L3402, Location_ID!$D$2:$D$648, 0), 1)</f>
        <v>54c59d2f-381a-4d32-9a5e-e106311344df</v>
      </c>
      <c r="C3402" s="20" t="s">
        <v>1452</v>
      </c>
      <c r="D3402" s="230" t="s">
        <v>354</v>
      </c>
      <c r="E3402" s="20" t="s">
        <v>7134</v>
      </c>
      <c r="F3402" s="20" t="s">
        <v>7135</v>
      </c>
      <c r="G3402" s="20" t="s">
        <v>7591</v>
      </c>
      <c r="H3402" s="20"/>
      <c r="I3402" s="20" t="s">
        <v>13930</v>
      </c>
      <c r="J3402" s="20" t="s">
        <v>14044</v>
      </c>
      <c r="K3402" s="20" t="s">
        <v>7128</v>
      </c>
      <c r="L3402" s="20" t="s">
        <v>2265</v>
      </c>
      <c r="M3402" s="20" t="s">
        <v>7110</v>
      </c>
      <c r="N3402" s="20" t="s">
        <v>13932</v>
      </c>
      <c r="O3402" s="20" t="s">
        <v>13933</v>
      </c>
      <c r="P3402" s="201" t="n">
        <v>41548</v>
      </c>
      <c r="Q3402" s="201" t="n">
        <v>41759</v>
      </c>
      <c r="R3402" s="20" t="n">
        <v>1</v>
      </c>
      <c r="S3402" s="20" t="s">
        <v>7130</v>
      </c>
      <c r="T3402" s="20" t="n">
        <v>38</v>
      </c>
      <c r="U3402" s="20"/>
      <c r="V3402" s="20"/>
      <c r="W3402" s="20" t="s">
        <v>8720</v>
      </c>
      <c r="X3402" s="35"/>
      <c r="Y3402" s="35"/>
      <c r="Z3402" s="35" t="n">
        <v>0</v>
      </c>
      <c r="AE3402" s="94" t="e">
        <f aca="false" t="array" ref="AE3402:AK3402">_xlfn.torow(_xlfn.unique(_xlfn._xlws.filter(cat_table[Subsector],$E3402=cat_table[Sector],"")))</f>
        <v>#NAME?</v>
      </c>
      <c r="AF3402" s="94" t="e">
        <v>#NAME?</v>
      </c>
      <c r="AG3402" s="94" t="e">
        <v>#NAME?</v>
      </c>
      <c r="AH3402" s="94" t="e">
        <v>#NAME?</v>
      </c>
      <c r="AI3402" s="94" t="e">
        <v>#NAME?</v>
      </c>
      <c r="AJ3402" s="94" t="e">
        <v>#NAME?</v>
      </c>
      <c r="AK3402" s="94" t="e">
        <v>#NAME?</v>
      </c>
      <c r="AO3402" s="94" t="e">
        <f aca="false" t="array" ref="AO3402:AT3402">_xlfn.torow(_xlfn.unique(_xlfn._xlws.filter(cat_table[Sub-subsector],($E3402=cat_table[Sector])*($F3402=cat_table[Subsector]),"")))</f>
        <v>#NAME?</v>
      </c>
      <c r="AP3402" s="94" t="e">
        <v>#NAME?</v>
      </c>
      <c r="AQ3402" s="94" t="e">
        <v>#NAME?</v>
      </c>
      <c r="AR3402" s="94" t="e">
        <v>#NAME?</v>
      </c>
      <c r="AS3402" s="94" t="e">
        <v>#NAME?</v>
      </c>
      <c r="AT3402" s="94" t="e">
        <v>#NAME?</v>
      </c>
    </row>
    <row r="3403" customFormat="false" ht="15" hidden="false" customHeight="true" outlineLevel="0" collapsed="false">
      <c r="A3403" s="20" t="s">
        <v>14045</v>
      </c>
      <c r="B3403" s="20" t="str">
        <f aca="false">INDEX(Table2[], MATCH(L3403, Location_ID!$D$2:$D$648, 0), 1)</f>
        <v>54c59d2f-381a-4d32-9a5e-e106311344df</v>
      </c>
      <c r="C3403" s="20" t="s">
        <v>1452</v>
      </c>
      <c r="D3403" s="230" t="s">
        <v>354</v>
      </c>
      <c r="E3403" s="20" t="s">
        <v>7134</v>
      </c>
      <c r="F3403" s="20" t="s">
        <v>7135</v>
      </c>
      <c r="G3403" s="20" t="s">
        <v>7591</v>
      </c>
      <c r="H3403" s="20"/>
      <c r="I3403" s="20" t="s">
        <v>13930</v>
      </c>
      <c r="J3403" s="20" t="s">
        <v>14044</v>
      </c>
      <c r="K3403" s="20" t="s">
        <v>7128</v>
      </c>
      <c r="L3403" s="20" t="s">
        <v>2265</v>
      </c>
      <c r="M3403" s="20" t="s">
        <v>7110</v>
      </c>
      <c r="N3403" s="20" t="s">
        <v>13932</v>
      </c>
      <c r="O3403" s="20" t="s">
        <v>13933</v>
      </c>
      <c r="P3403" s="201" t="n">
        <v>41548</v>
      </c>
      <c r="Q3403" s="201" t="n">
        <v>41759</v>
      </c>
      <c r="R3403" s="20" t="n">
        <v>1</v>
      </c>
      <c r="S3403" s="20" t="s">
        <v>7130</v>
      </c>
      <c r="T3403" s="20" t="n">
        <v>10.6</v>
      </c>
      <c r="U3403" s="20"/>
      <c r="V3403" s="20"/>
      <c r="W3403" s="20" t="s">
        <v>8720</v>
      </c>
      <c r="X3403" s="35"/>
      <c r="Y3403" s="35"/>
      <c r="Z3403" s="35" t="n">
        <v>0</v>
      </c>
      <c r="AE3403" s="94" t="e">
        <f aca="false" t="array" ref="AE3403:AK3403">_xlfn.torow(_xlfn.unique(_xlfn._xlws.filter(cat_table[Subsector],$E3403=cat_table[Sector],"")))</f>
        <v>#NAME?</v>
      </c>
      <c r="AF3403" s="94" t="e">
        <v>#NAME?</v>
      </c>
      <c r="AG3403" s="94" t="e">
        <v>#NAME?</v>
      </c>
      <c r="AH3403" s="94" t="e">
        <v>#NAME?</v>
      </c>
      <c r="AI3403" s="94" t="e">
        <v>#NAME?</v>
      </c>
      <c r="AJ3403" s="94" t="e">
        <v>#NAME?</v>
      </c>
      <c r="AK3403" s="94" t="e">
        <v>#NAME?</v>
      </c>
      <c r="AO3403" s="94" t="e">
        <f aca="false" t="array" ref="AO3403:AT3403">_xlfn.torow(_xlfn.unique(_xlfn._xlws.filter(cat_table[Sub-subsector],($E3403=cat_table[Sector])*($F3403=cat_table[Subsector]),"")))</f>
        <v>#NAME?</v>
      </c>
      <c r="AP3403" s="94" t="e">
        <v>#NAME?</v>
      </c>
      <c r="AQ3403" s="94" t="e">
        <v>#NAME?</v>
      </c>
      <c r="AR3403" s="94" t="e">
        <v>#NAME?</v>
      </c>
      <c r="AS3403" s="94" t="e">
        <v>#NAME?</v>
      </c>
      <c r="AT3403" s="94" t="e">
        <v>#NAME?</v>
      </c>
    </row>
    <row r="3404" customFormat="false" ht="15" hidden="false" customHeight="true" outlineLevel="0" collapsed="false">
      <c r="A3404" s="20" t="s">
        <v>14046</v>
      </c>
      <c r="B3404" s="20" t="str">
        <f aca="false">INDEX(Table2[], MATCH(L3404, Location_ID!$D$2:$D$648, 0), 1)</f>
        <v>54c59d2f-381a-4d32-9a5e-e106311344df</v>
      </c>
      <c r="C3404" s="20" t="s">
        <v>1452</v>
      </c>
      <c r="D3404" s="230" t="s">
        <v>354</v>
      </c>
      <c r="E3404" s="20" t="s">
        <v>7134</v>
      </c>
      <c r="F3404" s="20" t="s">
        <v>7135</v>
      </c>
      <c r="G3404" s="20" t="s">
        <v>7591</v>
      </c>
      <c r="H3404" s="20"/>
      <c r="I3404" s="20" t="s">
        <v>13930</v>
      </c>
      <c r="J3404" s="20" t="s">
        <v>14044</v>
      </c>
      <c r="K3404" s="20" t="s">
        <v>7128</v>
      </c>
      <c r="L3404" s="20" t="s">
        <v>2265</v>
      </c>
      <c r="M3404" s="20" t="s">
        <v>7110</v>
      </c>
      <c r="N3404" s="20" t="s">
        <v>13932</v>
      </c>
      <c r="O3404" s="20" t="s">
        <v>13933</v>
      </c>
      <c r="P3404" s="201" t="n">
        <v>41548</v>
      </c>
      <c r="Q3404" s="201" t="n">
        <v>41759</v>
      </c>
      <c r="R3404" s="20" t="n">
        <v>1</v>
      </c>
      <c r="S3404" s="20" t="s">
        <v>7130</v>
      </c>
      <c r="T3404" s="20" t="n">
        <v>7.8</v>
      </c>
      <c r="U3404" s="20"/>
      <c r="V3404" s="20"/>
      <c r="W3404" s="20" t="s">
        <v>8720</v>
      </c>
      <c r="X3404" s="35"/>
      <c r="Y3404" s="35"/>
      <c r="Z3404" s="35" t="n">
        <v>0</v>
      </c>
      <c r="AE3404" s="94" t="e">
        <f aca="false" t="array" ref="AE3404:AK3404">_xlfn.torow(_xlfn.unique(_xlfn._xlws.filter(cat_table[Subsector],$E3404=cat_table[Sector],"")))</f>
        <v>#NAME?</v>
      </c>
      <c r="AF3404" s="94" t="e">
        <v>#NAME?</v>
      </c>
      <c r="AG3404" s="94" t="e">
        <v>#NAME?</v>
      </c>
      <c r="AH3404" s="94" t="e">
        <v>#NAME?</v>
      </c>
      <c r="AI3404" s="94" t="e">
        <v>#NAME?</v>
      </c>
      <c r="AJ3404" s="94" t="e">
        <v>#NAME?</v>
      </c>
      <c r="AK3404" s="94" t="e">
        <v>#NAME?</v>
      </c>
      <c r="AO3404" s="94" t="e">
        <f aca="false" t="array" ref="AO3404:AT3404">_xlfn.torow(_xlfn.unique(_xlfn._xlws.filter(cat_table[Sub-subsector],($E3404=cat_table[Sector])*($F3404=cat_table[Subsector]),"")))</f>
        <v>#NAME?</v>
      </c>
      <c r="AP3404" s="94" t="e">
        <v>#NAME?</v>
      </c>
      <c r="AQ3404" s="94" t="e">
        <v>#NAME?</v>
      </c>
      <c r="AR3404" s="94" t="e">
        <v>#NAME?</v>
      </c>
      <c r="AS3404" s="94" t="e">
        <v>#NAME?</v>
      </c>
      <c r="AT3404" s="94" t="e">
        <v>#NAME?</v>
      </c>
    </row>
    <row r="3405" customFormat="false" ht="15" hidden="false" customHeight="true" outlineLevel="0" collapsed="false">
      <c r="A3405" s="20" t="s">
        <v>14047</v>
      </c>
      <c r="B3405" s="20" t="str">
        <f aca="false">INDEX(Table2[], MATCH(L3405, Location_ID!$D$2:$D$648, 0), 1)</f>
        <v>54c59d2f-381a-4d32-9a5e-e106311344df</v>
      </c>
      <c r="C3405" s="20" t="s">
        <v>1452</v>
      </c>
      <c r="D3405" s="230" t="s">
        <v>354</v>
      </c>
      <c r="E3405" s="20" t="s">
        <v>7134</v>
      </c>
      <c r="F3405" s="20" t="s">
        <v>7135</v>
      </c>
      <c r="G3405" s="20" t="s">
        <v>7591</v>
      </c>
      <c r="H3405" s="20"/>
      <c r="I3405" s="20" t="s">
        <v>13930</v>
      </c>
      <c r="J3405" s="20" t="s">
        <v>14044</v>
      </c>
      <c r="K3405" s="20" t="s">
        <v>7128</v>
      </c>
      <c r="L3405" s="20" t="s">
        <v>2265</v>
      </c>
      <c r="M3405" s="20" t="s">
        <v>7110</v>
      </c>
      <c r="N3405" s="20" t="s">
        <v>13932</v>
      </c>
      <c r="O3405" s="20" t="s">
        <v>13933</v>
      </c>
      <c r="P3405" s="201" t="n">
        <v>41548</v>
      </c>
      <c r="Q3405" s="201" t="n">
        <v>41759</v>
      </c>
      <c r="R3405" s="20" t="n">
        <v>1</v>
      </c>
      <c r="S3405" s="20" t="s">
        <v>7130</v>
      </c>
      <c r="T3405" s="20" t="n">
        <v>3.5</v>
      </c>
      <c r="U3405" s="20"/>
      <c r="V3405" s="20"/>
      <c r="W3405" s="20" t="s">
        <v>8720</v>
      </c>
      <c r="X3405" s="35"/>
      <c r="Y3405" s="35"/>
      <c r="Z3405" s="35" t="n">
        <v>0</v>
      </c>
      <c r="AE3405" s="94" t="e">
        <f aca="false" t="array" ref="AE3405:AK3405">_xlfn.torow(_xlfn.unique(_xlfn._xlws.filter(cat_table[Subsector],$E3405=cat_table[Sector],"")))</f>
        <v>#NAME?</v>
      </c>
      <c r="AF3405" s="94" t="e">
        <v>#NAME?</v>
      </c>
      <c r="AG3405" s="94" t="e">
        <v>#NAME?</v>
      </c>
      <c r="AH3405" s="94" t="e">
        <v>#NAME?</v>
      </c>
      <c r="AI3405" s="94" t="e">
        <v>#NAME?</v>
      </c>
      <c r="AJ3405" s="94" t="e">
        <v>#NAME?</v>
      </c>
      <c r="AK3405" s="94" t="e">
        <v>#NAME?</v>
      </c>
      <c r="AO3405" s="94" t="e">
        <f aca="false" t="array" ref="AO3405:AT3405">_xlfn.torow(_xlfn.unique(_xlfn._xlws.filter(cat_table[Sub-subsector],($E3405=cat_table[Sector])*($F3405=cat_table[Subsector]),"")))</f>
        <v>#NAME?</v>
      </c>
      <c r="AP3405" s="94" t="e">
        <v>#NAME?</v>
      </c>
      <c r="AQ3405" s="94" t="e">
        <v>#NAME?</v>
      </c>
      <c r="AR3405" s="94" t="e">
        <v>#NAME?</v>
      </c>
      <c r="AS3405" s="94" t="e">
        <v>#NAME?</v>
      </c>
      <c r="AT3405" s="94" t="e">
        <v>#NAME?</v>
      </c>
    </row>
    <row r="3406" customFormat="false" ht="15" hidden="false" customHeight="true" outlineLevel="0" collapsed="false">
      <c r="A3406" s="20" t="s">
        <v>14048</v>
      </c>
      <c r="B3406" s="20" t="str">
        <f aca="false">INDEX(Table2[], MATCH(L3406, Location_ID!$D$2:$D$648, 0), 1)</f>
        <v>54c59d2f-381a-4d32-9a5e-e106311344df</v>
      </c>
      <c r="C3406" s="20" t="s">
        <v>1452</v>
      </c>
      <c r="D3406" s="230" t="s">
        <v>354</v>
      </c>
      <c r="E3406" s="20" t="s">
        <v>7134</v>
      </c>
      <c r="F3406" s="20" t="s">
        <v>7135</v>
      </c>
      <c r="G3406" s="20" t="s">
        <v>7591</v>
      </c>
      <c r="H3406" s="20"/>
      <c r="I3406" s="20" t="s">
        <v>13930</v>
      </c>
      <c r="J3406" s="20" t="s">
        <v>14044</v>
      </c>
      <c r="K3406" s="20" t="s">
        <v>7128</v>
      </c>
      <c r="L3406" s="20" t="s">
        <v>2265</v>
      </c>
      <c r="M3406" s="20" t="s">
        <v>7110</v>
      </c>
      <c r="N3406" s="20" t="s">
        <v>13932</v>
      </c>
      <c r="O3406" s="20" t="s">
        <v>13933</v>
      </c>
      <c r="P3406" s="201" t="n">
        <v>41548</v>
      </c>
      <c r="Q3406" s="201" t="n">
        <v>41759</v>
      </c>
      <c r="R3406" s="20" t="n">
        <v>1</v>
      </c>
      <c r="S3406" s="20" t="s">
        <v>7130</v>
      </c>
      <c r="T3406" s="20" t="n">
        <v>1.9</v>
      </c>
      <c r="U3406" s="20"/>
      <c r="V3406" s="20"/>
      <c r="W3406" s="20" t="s">
        <v>8720</v>
      </c>
      <c r="X3406" s="35"/>
      <c r="Y3406" s="35"/>
      <c r="Z3406" s="35" t="n">
        <v>0</v>
      </c>
      <c r="AE3406" s="94" t="e">
        <f aca="false" t="array" ref="AE3406:AK3406">_xlfn.torow(_xlfn.unique(_xlfn._xlws.filter(cat_table[Subsector],$E3406=cat_table[Sector],"")))</f>
        <v>#NAME?</v>
      </c>
      <c r="AF3406" s="94" t="e">
        <v>#NAME?</v>
      </c>
      <c r="AG3406" s="94" t="e">
        <v>#NAME?</v>
      </c>
      <c r="AH3406" s="94" t="e">
        <v>#NAME?</v>
      </c>
      <c r="AI3406" s="94" t="e">
        <v>#NAME?</v>
      </c>
      <c r="AJ3406" s="94" t="e">
        <v>#NAME?</v>
      </c>
      <c r="AK3406" s="94" t="e">
        <v>#NAME?</v>
      </c>
      <c r="AO3406" s="94" t="e">
        <f aca="false" t="array" ref="AO3406:AT3406">_xlfn.torow(_xlfn.unique(_xlfn._xlws.filter(cat_table[Sub-subsector],($E3406=cat_table[Sector])*($F3406=cat_table[Subsector]),"")))</f>
        <v>#NAME?</v>
      </c>
      <c r="AP3406" s="94" t="e">
        <v>#NAME?</v>
      </c>
      <c r="AQ3406" s="94" t="e">
        <v>#NAME?</v>
      </c>
      <c r="AR3406" s="94" t="e">
        <v>#NAME?</v>
      </c>
      <c r="AS3406" s="94" t="e">
        <v>#NAME?</v>
      </c>
      <c r="AT3406" s="94" t="e">
        <v>#NAME?</v>
      </c>
    </row>
    <row r="3407" customFormat="false" ht="15" hidden="false" customHeight="true" outlineLevel="0" collapsed="false">
      <c r="A3407" s="20" t="s">
        <v>14049</v>
      </c>
      <c r="B3407" s="20" t="str">
        <f aca="false">INDEX(Table2[], MATCH(L3407, Location_ID!$D$2:$D$648, 0), 1)</f>
        <v>54c59d2f-381a-4d32-9a5e-e106311344df</v>
      </c>
      <c r="C3407" s="20" t="s">
        <v>1452</v>
      </c>
      <c r="D3407" s="230" t="s">
        <v>354</v>
      </c>
      <c r="E3407" s="20" t="s">
        <v>7134</v>
      </c>
      <c r="F3407" s="20" t="s">
        <v>7135</v>
      </c>
      <c r="G3407" s="20" t="s">
        <v>7591</v>
      </c>
      <c r="H3407" s="20"/>
      <c r="I3407" s="20" t="s">
        <v>13930</v>
      </c>
      <c r="J3407" s="20" t="s">
        <v>14050</v>
      </c>
      <c r="K3407" s="20" t="s">
        <v>7128</v>
      </c>
      <c r="L3407" s="20" t="s">
        <v>2265</v>
      </c>
      <c r="M3407" s="20" t="s">
        <v>7110</v>
      </c>
      <c r="N3407" s="20" t="s">
        <v>13932</v>
      </c>
      <c r="O3407" s="20" t="s">
        <v>13933</v>
      </c>
      <c r="P3407" s="201" t="n">
        <v>41548</v>
      </c>
      <c r="Q3407" s="201" t="n">
        <v>41759</v>
      </c>
      <c r="R3407" s="20" t="n">
        <v>1</v>
      </c>
      <c r="S3407" s="20" t="s">
        <v>7130</v>
      </c>
      <c r="T3407" s="20" t="n">
        <v>142.4</v>
      </c>
      <c r="U3407" s="20"/>
      <c r="V3407" s="20"/>
      <c r="W3407" s="20" t="s">
        <v>8720</v>
      </c>
      <c r="X3407" s="35"/>
      <c r="Y3407" s="35"/>
      <c r="Z3407" s="35" t="n">
        <v>0</v>
      </c>
      <c r="AE3407" s="94" t="e">
        <f aca="false" t="array" ref="AE3407:AK3407">_xlfn.torow(_xlfn.unique(_xlfn._xlws.filter(cat_table[Subsector],$E3407=cat_table[Sector],"")))</f>
        <v>#NAME?</v>
      </c>
      <c r="AF3407" s="94" t="e">
        <v>#NAME?</v>
      </c>
      <c r="AG3407" s="94" t="e">
        <v>#NAME?</v>
      </c>
      <c r="AH3407" s="94" t="e">
        <v>#NAME?</v>
      </c>
      <c r="AI3407" s="94" t="e">
        <v>#NAME?</v>
      </c>
      <c r="AJ3407" s="94" t="e">
        <v>#NAME?</v>
      </c>
      <c r="AK3407" s="94" t="e">
        <v>#NAME?</v>
      </c>
      <c r="AO3407" s="94" t="e">
        <f aca="false" t="array" ref="AO3407:AT3407">_xlfn.torow(_xlfn.unique(_xlfn._xlws.filter(cat_table[Sub-subsector],($E3407=cat_table[Sector])*($F3407=cat_table[Subsector]),"")))</f>
        <v>#NAME?</v>
      </c>
      <c r="AP3407" s="94" t="e">
        <v>#NAME?</v>
      </c>
      <c r="AQ3407" s="94" t="e">
        <v>#NAME?</v>
      </c>
      <c r="AR3407" s="94" t="e">
        <v>#NAME?</v>
      </c>
      <c r="AS3407" s="94" t="e">
        <v>#NAME?</v>
      </c>
      <c r="AT3407" s="94" t="e">
        <v>#NAME?</v>
      </c>
    </row>
    <row r="3408" customFormat="false" ht="15" hidden="false" customHeight="true" outlineLevel="0" collapsed="false">
      <c r="A3408" s="20" t="s">
        <v>14051</v>
      </c>
      <c r="B3408" s="20" t="str">
        <f aca="false">INDEX(Table2[], MATCH(L3408, Location_ID!$D$2:$D$648, 0), 1)</f>
        <v>54c59d2f-381a-4d32-9a5e-e106311344df</v>
      </c>
      <c r="C3408" s="20" t="s">
        <v>1452</v>
      </c>
      <c r="D3408" s="230" t="s">
        <v>354</v>
      </c>
      <c r="E3408" s="20" t="s">
        <v>7134</v>
      </c>
      <c r="F3408" s="20" t="s">
        <v>7135</v>
      </c>
      <c r="G3408" s="20" t="s">
        <v>7591</v>
      </c>
      <c r="H3408" s="20"/>
      <c r="I3408" s="20" t="s">
        <v>13930</v>
      </c>
      <c r="J3408" s="20" t="s">
        <v>14052</v>
      </c>
      <c r="K3408" s="20" t="s">
        <v>7128</v>
      </c>
      <c r="L3408" s="20" t="s">
        <v>2265</v>
      </c>
      <c r="M3408" s="20" t="s">
        <v>7110</v>
      </c>
      <c r="N3408" s="20" t="s">
        <v>13932</v>
      </c>
      <c r="O3408" s="20" t="s">
        <v>13933</v>
      </c>
      <c r="P3408" s="201" t="n">
        <v>41548</v>
      </c>
      <c r="Q3408" s="201" t="n">
        <v>41759</v>
      </c>
      <c r="R3408" s="20" t="n">
        <v>1</v>
      </c>
      <c r="S3408" s="20" t="s">
        <v>7130</v>
      </c>
      <c r="T3408" s="20" t="n">
        <v>606</v>
      </c>
      <c r="U3408" s="20"/>
      <c r="V3408" s="20"/>
      <c r="W3408" s="20" t="s">
        <v>8720</v>
      </c>
      <c r="X3408" s="35"/>
      <c r="Y3408" s="35"/>
      <c r="Z3408" s="35" t="n">
        <v>0</v>
      </c>
      <c r="AE3408" s="94" t="e">
        <f aca="false" t="array" ref="AE3408:AK3408">_xlfn.torow(_xlfn.unique(_xlfn._xlws.filter(cat_table[Subsector],$E3408=cat_table[Sector],"")))</f>
        <v>#NAME?</v>
      </c>
      <c r="AF3408" s="94" t="e">
        <v>#NAME?</v>
      </c>
      <c r="AG3408" s="94" t="e">
        <v>#NAME?</v>
      </c>
      <c r="AH3408" s="94" t="e">
        <v>#NAME?</v>
      </c>
      <c r="AI3408" s="94" t="e">
        <v>#NAME?</v>
      </c>
      <c r="AJ3408" s="94" t="e">
        <v>#NAME?</v>
      </c>
      <c r="AK3408" s="94" t="e">
        <v>#NAME?</v>
      </c>
      <c r="AO3408" s="94" t="e">
        <f aca="false" t="array" ref="AO3408:AT3408">_xlfn.torow(_xlfn.unique(_xlfn._xlws.filter(cat_table[Sub-subsector],($E3408=cat_table[Sector])*($F3408=cat_table[Subsector]),"")))</f>
        <v>#NAME?</v>
      </c>
      <c r="AP3408" s="94" t="e">
        <v>#NAME?</v>
      </c>
      <c r="AQ3408" s="94" t="e">
        <v>#NAME?</v>
      </c>
      <c r="AR3408" s="94" t="e">
        <v>#NAME?</v>
      </c>
      <c r="AS3408" s="94" t="e">
        <v>#NAME?</v>
      </c>
      <c r="AT3408" s="94" t="e">
        <v>#NAME?</v>
      </c>
    </row>
    <row r="3409" customFormat="false" ht="15" hidden="false" customHeight="true" outlineLevel="0" collapsed="false">
      <c r="A3409" s="20" t="s">
        <v>14053</v>
      </c>
      <c r="B3409" s="20" t="str">
        <f aca="false">INDEX(Table2[], MATCH(L3409, Location_ID!$D$2:$D$648, 0), 1)</f>
        <v>54c59d2f-381a-4d32-9a5e-e106311344df</v>
      </c>
      <c r="C3409" s="20" t="s">
        <v>1452</v>
      </c>
      <c r="D3409" s="230" t="s">
        <v>354</v>
      </c>
      <c r="E3409" s="20" t="s">
        <v>7134</v>
      </c>
      <c r="F3409" s="20" t="s">
        <v>7135</v>
      </c>
      <c r="G3409" s="20" t="s">
        <v>7591</v>
      </c>
      <c r="H3409" s="20"/>
      <c r="I3409" s="20" t="s">
        <v>13930</v>
      </c>
      <c r="J3409" s="20" t="s">
        <v>14052</v>
      </c>
      <c r="K3409" s="20" t="s">
        <v>7128</v>
      </c>
      <c r="L3409" s="20" t="s">
        <v>2265</v>
      </c>
      <c r="M3409" s="20" t="s">
        <v>7110</v>
      </c>
      <c r="N3409" s="20" t="s">
        <v>13932</v>
      </c>
      <c r="O3409" s="20" t="s">
        <v>13933</v>
      </c>
      <c r="P3409" s="201" t="n">
        <v>41548</v>
      </c>
      <c r="Q3409" s="201" t="n">
        <v>41759</v>
      </c>
      <c r="R3409" s="20" t="n">
        <v>1</v>
      </c>
      <c r="S3409" s="20" t="s">
        <v>7130</v>
      </c>
      <c r="T3409" s="20" t="n">
        <v>451.1</v>
      </c>
      <c r="U3409" s="20"/>
      <c r="V3409" s="20"/>
      <c r="W3409" s="20" t="s">
        <v>8720</v>
      </c>
      <c r="X3409" s="35"/>
      <c r="Y3409" s="35"/>
      <c r="Z3409" s="35" t="n">
        <v>0</v>
      </c>
      <c r="AE3409" s="94" t="e">
        <f aca="false" t="array" ref="AE3409:AK3409">_xlfn.torow(_xlfn.unique(_xlfn._xlws.filter(cat_table[Subsector],$E3409=cat_table[Sector],"")))</f>
        <v>#NAME?</v>
      </c>
      <c r="AF3409" s="94" t="e">
        <v>#NAME?</v>
      </c>
      <c r="AG3409" s="94" t="e">
        <v>#NAME?</v>
      </c>
      <c r="AH3409" s="94" t="e">
        <v>#NAME?</v>
      </c>
      <c r="AI3409" s="94" t="e">
        <v>#NAME?</v>
      </c>
      <c r="AJ3409" s="94" t="e">
        <v>#NAME?</v>
      </c>
      <c r="AK3409" s="94" t="e">
        <v>#NAME?</v>
      </c>
      <c r="AO3409" s="94" t="e">
        <f aca="false" t="array" ref="AO3409:AT3409">_xlfn.torow(_xlfn.unique(_xlfn._xlws.filter(cat_table[Sub-subsector],($E3409=cat_table[Sector])*($F3409=cat_table[Subsector]),"")))</f>
        <v>#NAME?</v>
      </c>
      <c r="AP3409" s="94" t="e">
        <v>#NAME?</v>
      </c>
      <c r="AQ3409" s="94" t="e">
        <v>#NAME?</v>
      </c>
      <c r="AR3409" s="94" t="e">
        <v>#NAME?</v>
      </c>
      <c r="AS3409" s="94" t="e">
        <v>#NAME?</v>
      </c>
      <c r="AT3409" s="94" t="e">
        <v>#NAME?</v>
      </c>
    </row>
    <row r="3410" customFormat="false" ht="15" hidden="false" customHeight="true" outlineLevel="0" collapsed="false">
      <c r="A3410" s="20" t="s">
        <v>14054</v>
      </c>
      <c r="B3410" s="20" t="str">
        <f aca="false">INDEX(Table2[], MATCH(L3410, Location_ID!$D$2:$D$648, 0), 1)</f>
        <v>54c59d2f-381a-4d32-9a5e-e106311344df</v>
      </c>
      <c r="C3410" s="20" t="s">
        <v>1452</v>
      </c>
      <c r="D3410" s="230" t="s">
        <v>354</v>
      </c>
      <c r="E3410" s="20" t="s">
        <v>7134</v>
      </c>
      <c r="F3410" s="20" t="s">
        <v>7135</v>
      </c>
      <c r="G3410" s="20" t="s">
        <v>7591</v>
      </c>
      <c r="H3410" s="20"/>
      <c r="I3410" s="20" t="s">
        <v>13930</v>
      </c>
      <c r="J3410" s="20" t="s">
        <v>14052</v>
      </c>
      <c r="K3410" s="20" t="s">
        <v>7128</v>
      </c>
      <c r="L3410" s="20" t="s">
        <v>2265</v>
      </c>
      <c r="M3410" s="20" t="s">
        <v>7110</v>
      </c>
      <c r="N3410" s="20" t="s">
        <v>13932</v>
      </c>
      <c r="O3410" s="20" t="s">
        <v>13933</v>
      </c>
      <c r="P3410" s="201" t="n">
        <v>41548</v>
      </c>
      <c r="Q3410" s="201" t="n">
        <v>41759</v>
      </c>
      <c r="R3410" s="20" t="n">
        <v>1</v>
      </c>
      <c r="S3410" s="20" t="s">
        <v>7130</v>
      </c>
      <c r="T3410" s="20" t="n">
        <v>279.4</v>
      </c>
      <c r="U3410" s="20"/>
      <c r="V3410" s="20"/>
      <c r="W3410" s="20" t="s">
        <v>8720</v>
      </c>
      <c r="X3410" s="35"/>
      <c r="Y3410" s="35"/>
      <c r="Z3410" s="35" t="n">
        <v>0</v>
      </c>
      <c r="AE3410" s="94" t="e">
        <f aca="false" t="array" ref="AE3410:AK3410">_xlfn.torow(_xlfn.unique(_xlfn._xlws.filter(cat_table[Subsector],$E3410=cat_table[Sector],"")))</f>
        <v>#NAME?</v>
      </c>
      <c r="AF3410" s="94" t="e">
        <v>#NAME?</v>
      </c>
      <c r="AG3410" s="94" t="e">
        <v>#NAME?</v>
      </c>
      <c r="AH3410" s="94" t="e">
        <v>#NAME?</v>
      </c>
      <c r="AI3410" s="94" t="e">
        <v>#NAME?</v>
      </c>
      <c r="AJ3410" s="94" t="e">
        <v>#NAME?</v>
      </c>
      <c r="AK3410" s="94" t="e">
        <v>#NAME?</v>
      </c>
      <c r="AO3410" s="94" t="e">
        <f aca="false" t="array" ref="AO3410:AT3410">_xlfn.torow(_xlfn.unique(_xlfn._xlws.filter(cat_table[Sub-subsector],($E3410=cat_table[Sector])*($F3410=cat_table[Subsector]),"")))</f>
        <v>#NAME?</v>
      </c>
      <c r="AP3410" s="94" t="e">
        <v>#NAME?</v>
      </c>
      <c r="AQ3410" s="94" t="e">
        <v>#NAME?</v>
      </c>
      <c r="AR3410" s="94" t="e">
        <v>#NAME?</v>
      </c>
      <c r="AS3410" s="94" t="e">
        <v>#NAME?</v>
      </c>
      <c r="AT3410" s="94" t="e">
        <v>#NAME?</v>
      </c>
    </row>
    <row r="3411" customFormat="false" ht="15" hidden="false" customHeight="true" outlineLevel="0" collapsed="false">
      <c r="A3411" s="20" t="s">
        <v>14055</v>
      </c>
      <c r="B3411" s="20" t="str">
        <f aca="false">INDEX(Table2[], MATCH(L3411, Location_ID!$D$2:$D$648, 0), 1)</f>
        <v>54c59d2f-381a-4d32-9a5e-e106311344df</v>
      </c>
      <c r="C3411" s="20" t="s">
        <v>1452</v>
      </c>
      <c r="D3411" s="230" t="s">
        <v>354</v>
      </c>
      <c r="E3411" s="20" t="s">
        <v>7134</v>
      </c>
      <c r="F3411" s="20" t="s">
        <v>7135</v>
      </c>
      <c r="G3411" s="20" t="s">
        <v>7591</v>
      </c>
      <c r="H3411" s="20"/>
      <c r="I3411" s="20" t="s">
        <v>13930</v>
      </c>
      <c r="J3411" s="20" t="s">
        <v>14052</v>
      </c>
      <c r="K3411" s="20" t="s">
        <v>7128</v>
      </c>
      <c r="L3411" s="20" t="s">
        <v>2265</v>
      </c>
      <c r="M3411" s="20" t="s">
        <v>7110</v>
      </c>
      <c r="N3411" s="20" t="s">
        <v>13932</v>
      </c>
      <c r="O3411" s="20" t="s">
        <v>13933</v>
      </c>
      <c r="P3411" s="201" t="n">
        <v>41548</v>
      </c>
      <c r="Q3411" s="201" t="n">
        <v>41759</v>
      </c>
      <c r="R3411" s="20" t="n">
        <v>1</v>
      </c>
      <c r="S3411" s="20" t="s">
        <v>7130</v>
      </c>
      <c r="T3411" s="20" t="n">
        <v>267.7</v>
      </c>
      <c r="U3411" s="20"/>
      <c r="V3411" s="20"/>
      <c r="W3411" s="20" t="s">
        <v>8720</v>
      </c>
      <c r="X3411" s="35"/>
      <c r="Y3411" s="35"/>
      <c r="Z3411" s="35" t="n">
        <v>0</v>
      </c>
      <c r="AE3411" s="94" t="e">
        <f aca="false" t="array" ref="AE3411:AK3411">_xlfn.torow(_xlfn.unique(_xlfn._xlws.filter(cat_table[Subsector],$E3411=cat_table[Sector],"")))</f>
        <v>#NAME?</v>
      </c>
      <c r="AF3411" s="94" t="e">
        <v>#NAME?</v>
      </c>
      <c r="AG3411" s="94" t="e">
        <v>#NAME?</v>
      </c>
      <c r="AH3411" s="94" t="e">
        <v>#NAME?</v>
      </c>
      <c r="AI3411" s="94" t="e">
        <v>#NAME?</v>
      </c>
      <c r="AJ3411" s="94" t="e">
        <v>#NAME?</v>
      </c>
      <c r="AK3411" s="94" t="e">
        <v>#NAME?</v>
      </c>
      <c r="AO3411" s="94" t="e">
        <f aca="false" t="array" ref="AO3411:AT3411">_xlfn.torow(_xlfn.unique(_xlfn._xlws.filter(cat_table[Sub-subsector],($E3411=cat_table[Sector])*($F3411=cat_table[Subsector]),"")))</f>
        <v>#NAME?</v>
      </c>
      <c r="AP3411" s="94" t="e">
        <v>#NAME?</v>
      </c>
      <c r="AQ3411" s="94" t="e">
        <v>#NAME?</v>
      </c>
      <c r="AR3411" s="94" t="e">
        <v>#NAME?</v>
      </c>
      <c r="AS3411" s="94" t="e">
        <v>#NAME?</v>
      </c>
      <c r="AT3411" s="94" t="e">
        <v>#NAME?</v>
      </c>
    </row>
    <row r="3412" customFormat="false" ht="15" hidden="false" customHeight="true" outlineLevel="0" collapsed="false">
      <c r="A3412" s="20" t="s">
        <v>14056</v>
      </c>
      <c r="B3412" s="20" t="str">
        <f aca="false">INDEX(Table2[], MATCH(L3412, Location_ID!$D$2:$D$648, 0), 1)</f>
        <v>54c59d2f-381a-4d32-9a5e-e106311344df</v>
      </c>
      <c r="C3412" s="20" t="s">
        <v>1452</v>
      </c>
      <c r="D3412" s="230" t="s">
        <v>354</v>
      </c>
      <c r="E3412" s="20" t="s">
        <v>7134</v>
      </c>
      <c r="F3412" s="20" t="s">
        <v>7135</v>
      </c>
      <c r="G3412" s="20" t="s">
        <v>7591</v>
      </c>
      <c r="H3412" s="20"/>
      <c r="I3412" s="20" t="s">
        <v>13930</v>
      </c>
      <c r="J3412" s="20" t="s">
        <v>14052</v>
      </c>
      <c r="K3412" s="20" t="s">
        <v>7128</v>
      </c>
      <c r="L3412" s="20" t="s">
        <v>2265</v>
      </c>
      <c r="M3412" s="20" t="s">
        <v>7110</v>
      </c>
      <c r="N3412" s="20" t="s">
        <v>13932</v>
      </c>
      <c r="O3412" s="20" t="s">
        <v>13933</v>
      </c>
      <c r="P3412" s="201" t="n">
        <v>41548</v>
      </c>
      <c r="Q3412" s="201" t="n">
        <v>41759</v>
      </c>
      <c r="R3412" s="20" t="n">
        <v>1</v>
      </c>
      <c r="S3412" s="20" t="s">
        <v>7130</v>
      </c>
      <c r="T3412" s="20" t="n">
        <v>207.1</v>
      </c>
      <c r="U3412" s="20"/>
      <c r="V3412" s="20"/>
      <c r="W3412" s="20" t="s">
        <v>8720</v>
      </c>
      <c r="X3412" s="35"/>
      <c r="Y3412" s="35"/>
      <c r="Z3412" s="35" t="n">
        <v>0</v>
      </c>
      <c r="AE3412" s="94" t="e">
        <f aca="false" t="array" ref="AE3412:AK3412">_xlfn.torow(_xlfn.unique(_xlfn._xlws.filter(cat_table[Subsector],$E3412=cat_table[Sector],"")))</f>
        <v>#NAME?</v>
      </c>
      <c r="AF3412" s="94" t="e">
        <v>#NAME?</v>
      </c>
      <c r="AG3412" s="94" t="e">
        <v>#NAME?</v>
      </c>
      <c r="AH3412" s="94" t="e">
        <v>#NAME?</v>
      </c>
      <c r="AI3412" s="94" t="e">
        <v>#NAME?</v>
      </c>
      <c r="AJ3412" s="94" t="e">
        <v>#NAME?</v>
      </c>
      <c r="AK3412" s="94" t="e">
        <v>#NAME?</v>
      </c>
      <c r="AO3412" s="94" t="e">
        <f aca="false" t="array" ref="AO3412:AT3412">_xlfn.torow(_xlfn.unique(_xlfn._xlws.filter(cat_table[Sub-subsector],($E3412=cat_table[Sector])*($F3412=cat_table[Subsector]),"")))</f>
        <v>#NAME?</v>
      </c>
      <c r="AP3412" s="94" t="e">
        <v>#NAME?</v>
      </c>
      <c r="AQ3412" s="94" t="e">
        <v>#NAME?</v>
      </c>
      <c r="AR3412" s="94" t="e">
        <v>#NAME?</v>
      </c>
      <c r="AS3412" s="94" t="e">
        <v>#NAME?</v>
      </c>
      <c r="AT3412" s="94" t="e">
        <v>#NAME?</v>
      </c>
    </row>
    <row r="3413" customFormat="false" ht="15" hidden="false" customHeight="true" outlineLevel="0" collapsed="false">
      <c r="A3413" s="20" t="s">
        <v>14057</v>
      </c>
      <c r="B3413" s="20" t="str">
        <f aca="false">INDEX(Table2[], MATCH(L3413, Location_ID!$D$2:$D$648, 0), 1)</f>
        <v>54c59d2f-381a-4d32-9a5e-e106311344df</v>
      </c>
      <c r="C3413" s="20" t="s">
        <v>1452</v>
      </c>
      <c r="D3413" s="230" t="s">
        <v>354</v>
      </c>
      <c r="E3413" s="20" t="s">
        <v>7134</v>
      </c>
      <c r="F3413" s="20" t="s">
        <v>7135</v>
      </c>
      <c r="G3413" s="20" t="s">
        <v>7591</v>
      </c>
      <c r="H3413" s="20"/>
      <c r="I3413" s="20" t="s">
        <v>13930</v>
      </c>
      <c r="J3413" s="20" t="s">
        <v>14052</v>
      </c>
      <c r="K3413" s="20" t="s">
        <v>7128</v>
      </c>
      <c r="L3413" s="20" t="s">
        <v>2265</v>
      </c>
      <c r="M3413" s="20" t="s">
        <v>7110</v>
      </c>
      <c r="N3413" s="20" t="s">
        <v>13932</v>
      </c>
      <c r="O3413" s="20" t="s">
        <v>13933</v>
      </c>
      <c r="P3413" s="201" t="n">
        <v>41548</v>
      </c>
      <c r="Q3413" s="201" t="n">
        <v>41759</v>
      </c>
      <c r="R3413" s="20" t="n">
        <v>1</v>
      </c>
      <c r="S3413" s="20" t="s">
        <v>7130</v>
      </c>
      <c r="T3413" s="20" t="n">
        <v>166.6</v>
      </c>
      <c r="U3413" s="20"/>
      <c r="V3413" s="20"/>
      <c r="W3413" s="20" t="s">
        <v>8720</v>
      </c>
      <c r="X3413" s="35"/>
      <c r="Y3413" s="35"/>
      <c r="Z3413" s="35" t="n">
        <v>0</v>
      </c>
      <c r="AE3413" s="94" t="e">
        <f aca="false" t="array" ref="AE3413:AK3413">_xlfn.torow(_xlfn.unique(_xlfn._xlws.filter(cat_table[Subsector],$E3413=cat_table[Sector],"")))</f>
        <v>#NAME?</v>
      </c>
      <c r="AF3413" s="94" t="e">
        <v>#NAME?</v>
      </c>
      <c r="AG3413" s="94" t="e">
        <v>#NAME?</v>
      </c>
      <c r="AH3413" s="94" t="e">
        <v>#NAME?</v>
      </c>
      <c r="AI3413" s="94" t="e">
        <v>#NAME?</v>
      </c>
      <c r="AJ3413" s="94" t="e">
        <v>#NAME?</v>
      </c>
      <c r="AK3413" s="94" t="e">
        <v>#NAME?</v>
      </c>
      <c r="AO3413" s="94" t="e">
        <f aca="false" t="array" ref="AO3413:AT3413">_xlfn.torow(_xlfn.unique(_xlfn._xlws.filter(cat_table[Sub-subsector],($E3413=cat_table[Sector])*($F3413=cat_table[Subsector]),"")))</f>
        <v>#NAME?</v>
      </c>
      <c r="AP3413" s="94" t="e">
        <v>#NAME?</v>
      </c>
      <c r="AQ3413" s="94" t="e">
        <v>#NAME?</v>
      </c>
      <c r="AR3413" s="94" t="e">
        <v>#NAME?</v>
      </c>
      <c r="AS3413" s="94" t="e">
        <v>#NAME?</v>
      </c>
      <c r="AT3413" s="94" t="e">
        <v>#NAME?</v>
      </c>
    </row>
    <row r="3414" customFormat="false" ht="15" hidden="false" customHeight="true" outlineLevel="0" collapsed="false">
      <c r="A3414" s="20" t="s">
        <v>14058</v>
      </c>
      <c r="B3414" s="20" t="str">
        <f aca="false">INDEX(Table2[], MATCH(L3414, Location_ID!$D$2:$D$648, 0), 1)</f>
        <v>54c59d2f-381a-4d32-9a5e-e106311344df</v>
      </c>
      <c r="C3414" s="20" t="s">
        <v>1452</v>
      </c>
      <c r="D3414" s="230" t="s">
        <v>354</v>
      </c>
      <c r="E3414" s="20" t="s">
        <v>7134</v>
      </c>
      <c r="F3414" s="20" t="s">
        <v>7135</v>
      </c>
      <c r="G3414" s="20" t="s">
        <v>7591</v>
      </c>
      <c r="H3414" s="20"/>
      <c r="I3414" s="20" t="s">
        <v>13930</v>
      </c>
      <c r="J3414" s="20" t="s">
        <v>14052</v>
      </c>
      <c r="K3414" s="20" t="s">
        <v>7128</v>
      </c>
      <c r="L3414" s="20" t="s">
        <v>2265</v>
      </c>
      <c r="M3414" s="20" t="s">
        <v>7110</v>
      </c>
      <c r="N3414" s="20" t="s">
        <v>13932</v>
      </c>
      <c r="O3414" s="20" t="s">
        <v>13933</v>
      </c>
      <c r="P3414" s="201" t="n">
        <v>41548</v>
      </c>
      <c r="Q3414" s="201" t="n">
        <v>41759</v>
      </c>
      <c r="R3414" s="20" t="n">
        <v>1</v>
      </c>
      <c r="S3414" s="20" t="s">
        <v>7130</v>
      </c>
      <c r="T3414" s="20" t="n">
        <v>156.8</v>
      </c>
      <c r="U3414" s="20"/>
      <c r="V3414" s="20"/>
      <c r="W3414" s="20" t="s">
        <v>8720</v>
      </c>
      <c r="X3414" s="35"/>
      <c r="Y3414" s="35"/>
      <c r="Z3414" s="35" t="n">
        <v>0</v>
      </c>
      <c r="AE3414" s="94" t="e">
        <f aca="false" t="array" ref="AE3414:AK3414">_xlfn.torow(_xlfn.unique(_xlfn._xlws.filter(cat_table[Subsector],$E3414=cat_table[Sector],"")))</f>
        <v>#NAME?</v>
      </c>
      <c r="AF3414" s="94" t="e">
        <v>#NAME?</v>
      </c>
      <c r="AG3414" s="94" t="e">
        <v>#NAME?</v>
      </c>
      <c r="AH3414" s="94" t="e">
        <v>#NAME?</v>
      </c>
      <c r="AI3414" s="94" t="e">
        <v>#NAME?</v>
      </c>
      <c r="AJ3414" s="94" t="e">
        <v>#NAME?</v>
      </c>
      <c r="AK3414" s="94" t="e">
        <v>#NAME?</v>
      </c>
      <c r="AO3414" s="94" t="e">
        <f aca="false" t="array" ref="AO3414:AT3414">_xlfn.torow(_xlfn.unique(_xlfn._xlws.filter(cat_table[Sub-subsector],($E3414=cat_table[Sector])*($F3414=cat_table[Subsector]),"")))</f>
        <v>#NAME?</v>
      </c>
      <c r="AP3414" s="94" t="e">
        <v>#NAME?</v>
      </c>
      <c r="AQ3414" s="94" t="e">
        <v>#NAME?</v>
      </c>
      <c r="AR3414" s="94" t="e">
        <v>#NAME?</v>
      </c>
      <c r="AS3414" s="94" t="e">
        <v>#NAME?</v>
      </c>
      <c r="AT3414" s="94" t="e">
        <v>#NAME?</v>
      </c>
    </row>
    <row r="3415" customFormat="false" ht="15" hidden="false" customHeight="true" outlineLevel="0" collapsed="false">
      <c r="A3415" s="20" t="s">
        <v>14059</v>
      </c>
      <c r="B3415" s="20" t="str">
        <f aca="false">INDEX(Table2[], MATCH(L3415, Location_ID!$D$2:$D$648, 0), 1)</f>
        <v>54c59d2f-381a-4d32-9a5e-e106311344df</v>
      </c>
      <c r="C3415" s="20" t="s">
        <v>1452</v>
      </c>
      <c r="D3415" s="230" t="s">
        <v>354</v>
      </c>
      <c r="E3415" s="20" t="s">
        <v>7134</v>
      </c>
      <c r="F3415" s="20" t="s">
        <v>7135</v>
      </c>
      <c r="G3415" s="20" t="s">
        <v>7591</v>
      </c>
      <c r="H3415" s="20"/>
      <c r="I3415" s="20" t="s">
        <v>13930</v>
      </c>
      <c r="J3415" s="20" t="s">
        <v>14052</v>
      </c>
      <c r="K3415" s="20" t="s">
        <v>7128</v>
      </c>
      <c r="L3415" s="20" t="s">
        <v>2265</v>
      </c>
      <c r="M3415" s="20" t="s">
        <v>7110</v>
      </c>
      <c r="N3415" s="20" t="s">
        <v>13932</v>
      </c>
      <c r="O3415" s="20" t="s">
        <v>13933</v>
      </c>
      <c r="P3415" s="201" t="n">
        <v>41548</v>
      </c>
      <c r="Q3415" s="201" t="n">
        <v>41759</v>
      </c>
      <c r="R3415" s="20" t="n">
        <v>1</v>
      </c>
      <c r="S3415" s="20" t="s">
        <v>7130</v>
      </c>
      <c r="T3415" s="20" t="n">
        <v>128.2</v>
      </c>
      <c r="U3415" s="20"/>
      <c r="V3415" s="20"/>
      <c r="W3415" s="20" t="s">
        <v>8720</v>
      </c>
      <c r="X3415" s="35"/>
      <c r="Y3415" s="35"/>
      <c r="Z3415" s="35" t="n">
        <v>0</v>
      </c>
      <c r="AE3415" s="94" t="e">
        <f aca="false" t="array" ref="AE3415:AK3415">_xlfn.torow(_xlfn.unique(_xlfn._xlws.filter(cat_table[Subsector],$E3415=cat_table[Sector],"")))</f>
        <v>#NAME?</v>
      </c>
      <c r="AF3415" s="94" t="e">
        <v>#NAME?</v>
      </c>
      <c r="AG3415" s="94" t="e">
        <v>#NAME?</v>
      </c>
      <c r="AH3415" s="94" t="e">
        <v>#NAME?</v>
      </c>
      <c r="AI3415" s="94" t="e">
        <v>#NAME?</v>
      </c>
      <c r="AJ3415" s="94" t="e">
        <v>#NAME?</v>
      </c>
      <c r="AK3415" s="94" t="e">
        <v>#NAME?</v>
      </c>
      <c r="AO3415" s="94" t="e">
        <f aca="false" t="array" ref="AO3415:AT3415">_xlfn.torow(_xlfn.unique(_xlfn._xlws.filter(cat_table[Sub-subsector],($E3415=cat_table[Sector])*($F3415=cat_table[Subsector]),"")))</f>
        <v>#NAME?</v>
      </c>
      <c r="AP3415" s="94" t="e">
        <v>#NAME?</v>
      </c>
      <c r="AQ3415" s="94" t="e">
        <v>#NAME?</v>
      </c>
      <c r="AR3415" s="94" t="e">
        <v>#NAME?</v>
      </c>
      <c r="AS3415" s="94" t="e">
        <v>#NAME?</v>
      </c>
      <c r="AT3415" s="94" t="e">
        <v>#NAME?</v>
      </c>
    </row>
    <row r="3416" customFormat="false" ht="15" hidden="false" customHeight="true" outlineLevel="0" collapsed="false">
      <c r="A3416" s="20" t="s">
        <v>14060</v>
      </c>
      <c r="B3416" s="20" t="str">
        <f aca="false">INDEX(Table2[], MATCH(L3416, Location_ID!$D$2:$D$648, 0), 1)</f>
        <v>54c59d2f-381a-4d32-9a5e-e106311344df</v>
      </c>
      <c r="C3416" s="20" t="s">
        <v>1452</v>
      </c>
      <c r="D3416" s="230" t="s">
        <v>354</v>
      </c>
      <c r="E3416" s="20" t="s">
        <v>7134</v>
      </c>
      <c r="F3416" s="20" t="s">
        <v>7135</v>
      </c>
      <c r="G3416" s="20" t="s">
        <v>7591</v>
      </c>
      <c r="H3416" s="20"/>
      <c r="I3416" s="20" t="s">
        <v>13930</v>
      </c>
      <c r="J3416" s="20" t="s">
        <v>14052</v>
      </c>
      <c r="K3416" s="20" t="s">
        <v>7128</v>
      </c>
      <c r="L3416" s="20" t="s">
        <v>2265</v>
      </c>
      <c r="M3416" s="20" t="s">
        <v>7110</v>
      </c>
      <c r="N3416" s="20" t="s">
        <v>13932</v>
      </c>
      <c r="O3416" s="20" t="s">
        <v>13933</v>
      </c>
      <c r="P3416" s="201" t="n">
        <v>41548</v>
      </c>
      <c r="Q3416" s="201" t="n">
        <v>41759</v>
      </c>
      <c r="R3416" s="20" t="n">
        <v>1</v>
      </c>
      <c r="S3416" s="20" t="s">
        <v>7130</v>
      </c>
      <c r="T3416" s="20" t="n">
        <v>112.5</v>
      </c>
      <c r="U3416" s="20"/>
      <c r="V3416" s="20"/>
      <c r="W3416" s="20" t="s">
        <v>8720</v>
      </c>
      <c r="X3416" s="35"/>
      <c r="Y3416" s="35"/>
      <c r="Z3416" s="35" t="n">
        <v>0</v>
      </c>
      <c r="AE3416" s="94" t="e">
        <f aca="false" t="array" ref="AE3416:AK3416">_xlfn.torow(_xlfn.unique(_xlfn._xlws.filter(cat_table[Subsector],$E3416=cat_table[Sector],"")))</f>
        <v>#NAME?</v>
      </c>
      <c r="AF3416" s="94" t="e">
        <v>#NAME?</v>
      </c>
      <c r="AG3416" s="94" t="e">
        <v>#NAME?</v>
      </c>
      <c r="AH3416" s="94" t="e">
        <v>#NAME?</v>
      </c>
      <c r="AI3416" s="94" t="e">
        <v>#NAME?</v>
      </c>
      <c r="AJ3416" s="94" t="e">
        <v>#NAME?</v>
      </c>
      <c r="AK3416" s="94" t="e">
        <v>#NAME?</v>
      </c>
      <c r="AO3416" s="94" t="e">
        <f aca="false" t="array" ref="AO3416:AT3416">_xlfn.torow(_xlfn.unique(_xlfn._xlws.filter(cat_table[Sub-subsector],($E3416=cat_table[Sector])*($F3416=cat_table[Subsector]),"")))</f>
        <v>#NAME?</v>
      </c>
      <c r="AP3416" s="94" t="e">
        <v>#NAME?</v>
      </c>
      <c r="AQ3416" s="94" t="e">
        <v>#NAME?</v>
      </c>
      <c r="AR3416" s="94" t="e">
        <v>#NAME?</v>
      </c>
      <c r="AS3416" s="94" t="e">
        <v>#NAME?</v>
      </c>
      <c r="AT3416" s="94" t="e">
        <v>#NAME?</v>
      </c>
    </row>
    <row r="3417" customFormat="false" ht="15" hidden="false" customHeight="true" outlineLevel="0" collapsed="false">
      <c r="A3417" s="20" t="s">
        <v>14061</v>
      </c>
      <c r="B3417" s="20" t="str">
        <f aca="false">INDEX(Table2[], MATCH(L3417, Location_ID!$D$2:$D$648, 0), 1)</f>
        <v>54c59d2f-381a-4d32-9a5e-e106311344df</v>
      </c>
      <c r="C3417" s="20" t="s">
        <v>1452</v>
      </c>
      <c r="D3417" s="230" t="s">
        <v>354</v>
      </c>
      <c r="E3417" s="20" t="s">
        <v>7134</v>
      </c>
      <c r="F3417" s="20" t="s">
        <v>7135</v>
      </c>
      <c r="G3417" s="20" t="s">
        <v>7591</v>
      </c>
      <c r="H3417" s="20"/>
      <c r="I3417" s="20" t="s">
        <v>13930</v>
      </c>
      <c r="J3417" s="20" t="s">
        <v>14052</v>
      </c>
      <c r="K3417" s="20" t="s">
        <v>7128</v>
      </c>
      <c r="L3417" s="20" t="s">
        <v>2265</v>
      </c>
      <c r="M3417" s="20" t="s">
        <v>7110</v>
      </c>
      <c r="N3417" s="20" t="s">
        <v>13932</v>
      </c>
      <c r="O3417" s="20" t="s">
        <v>13933</v>
      </c>
      <c r="P3417" s="201" t="n">
        <v>41548</v>
      </c>
      <c r="Q3417" s="201" t="n">
        <v>41759</v>
      </c>
      <c r="R3417" s="20" t="n">
        <v>1</v>
      </c>
      <c r="S3417" s="20" t="s">
        <v>7130</v>
      </c>
      <c r="T3417" s="20" t="n">
        <v>93.2</v>
      </c>
      <c r="U3417" s="20"/>
      <c r="V3417" s="20"/>
      <c r="W3417" s="20" t="s">
        <v>8720</v>
      </c>
      <c r="X3417" s="35"/>
      <c r="Y3417" s="35"/>
      <c r="Z3417" s="35" t="n">
        <v>0</v>
      </c>
      <c r="AE3417" s="94" t="e">
        <f aca="false" t="array" ref="AE3417:AK3417">_xlfn.torow(_xlfn.unique(_xlfn._xlws.filter(cat_table[Subsector],$E3417=cat_table[Sector],"")))</f>
        <v>#NAME?</v>
      </c>
      <c r="AF3417" s="94" t="e">
        <v>#NAME?</v>
      </c>
      <c r="AG3417" s="94" t="e">
        <v>#NAME?</v>
      </c>
      <c r="AH3417" s="94" t="e">
        <v>#NAME?</v>
      </c>
      <c r="AI3417" s="94" t="e">
        <v>#NAME?</v>
      </c>
      <c r="AJ3417" s="94" t="e">
        <v>#NAME?</v>
      </c>
      <c r="AK3417" s="94" t="e">
        <v>#NAME?</v>
      </c>
      <c r="AO3417" s="94" t="e">
        <f aca="false" t="array" ref="AO3417:AT3417">_xlfn.torow(_xlfn.unique(_xlfn._xlws.filter(cat_table[Sub-subsector],($E3417=cat_table[Sector])*($F3417=cat_table[Subsector]),"")))</f>
        <v>#NAME?</v>
      </c>
      <c r="AP3417" s="94" t="e">
        <v>#NAME?</v>
      </c>
      <c r="AQ3417" s="94" t="e">
        <v>#NAME?</v>
      </c>
      <c r="AR3417" s="94" t="e">
        <v>#NAME?</v>
      </c>
      <c r="AS3417" s="94" t="e">
        <v>#NAME?</v>
      </c>
      <c r="AT3417" s="94" t="e">
        <v>#NAME?</v>
      </c>
    </row>
    <row r="3418" customFormat="false" ht="15" hidden="false" customHeight="true" outlineLevel="0" collapsed="false">
      <c r="A3418" s="20" t="s">
        <v>14062</v>
      </c>
      <c r="B3418" s="20" t="str">
        <f aca="false">INDEX(Table2[], MATCH(L3418, Location_ID!$D$2:$D$648, 0), 1)</f>
        <v>54c59d2f-381a-4d32-9a5e-e106311344df</v>
      </c>
      <c r="C3418" s="20" t="s">
        <v>1452</v>
      </c>
      <c r="D3418" s="230" t="s">
        <v>354</v>
      </c>
      <c r="E3418" s="20" t="s">
        <v>7134</v>
      </c>
      <c r="F3418" s="20" t="s">
        <v>7135</v>
      </c>
      <c r="G3418" s="20" t="s">
        <v>7591</v>
      </c>
      <c r="H3418" s="20"/>
      <c r="I3418" s="20" t="s">
        <v>13930</v>
      </c>
      <c r="J3418" s="20" t="s">
        <v>14052</v>
      </c>
      <c r="K3418" s="20" t="s">
        <v>7128</v>
      </c>
      <c r="L3418" s="20" t="s">
        <v>2265</v>
      </c>
      <c r="M3418" s="20" t="s">
        <v>7110</v>
      </c>
      <c r="N3418" s="20" t="s">
        <v>13932</v>
      </c>
      <c r="O3418" s="20" t="s">
        <v>13933</v>
      </c>
      <c r="P3418" s="201" t="n">
        <v>41548</v>
      </c>
      <c r="Q3418" s="201" t="n">
        <v>41759</v>
      </c>
      <c r="R3418" s="20" t="n">
        <v>1</v>
      </c>
      <c r="S3418" s="20" t="s">
        <v>7130</v>
      </c>
      <c r="T3418" s="20" t="n">
        <v>75.5</v>
      </c>
      <c r="U3418" s="20"/>
      <c r="V3418" s="20"/>
      <c r="W3418" s="20" t="s">
        <v>8720</v>
      </c>
      <c r="X3418" s="35"/>
      <c r="Y3418" s="35"/>
      <c r="Z3418" s="35" t="n">
        <v>0</v>
      </c>
      <c r="AE3418" s="94" t="e">
        <f aca="false" t="array" ref="AE3418:AK3418">_xlfn.torow(_xlfn.unique(_xlfn._xlws.filter(cat_table[Subsector],$E3418=cat_table[Sector],"")))</f>
        <v>#NAME?</v>
      </c>
      <c r="AF3418" s="94" t="e">
        <v>#NAME?</v>
      </c>
      <c r="AG3418" s="94" t="e">
        <v>#NAME?</v>
      </c>
      <c r="AH3418" s="94" t="e">
        <v>#NAME?</v>
      </c>
      <c r="AI3418" s="94" t="e">
        <v>#NAME?</v>
      </c>
      <c r="AJ3418" s="94" t="e">
        <v>#NAME?</v>
      </c>
      <c r="AK3418" s="94" t="e">
        <v>#NAME?</v>
      </c>
      <c r="AO3418" s="94" t="e">
        <f aca="false" t="array" ref="AO3418:AT3418">_xlfn.torow(_xlfn.unique(_xlfn._xlws.filter(cat_table[Sub-subsector],($E3418=cat_table[Sector])*($F3418=cat_table[Subsector]),"")))</f>
        <v>#NAME?</v>
      </c>
      <c r="AP3418" s="94" t="e">
        <v>#NAME?</v>
      </c>
      <c r="AQ3418" s="94" t="e">
        <v>#NAME?</v>
      </c>
      <c r="AR3418" s="94" t="e">
        <v>#NAME?</v>
      </c>
      <c r="AS3418" s="94" t="e">
        <v>#NAME?</v>
      </c>
      <c r="AT3418" s="94" t="e">
        <v>#NAME?</v>
      </c>
    </row>
    <row r="3419" customFormat="false" ht="15" hidden="false" customHeight="true" outlineLevel="0" collapsed="false">
      <c r="A3419" s="20" t="s">
        <v>14063</v>
      </c>
      <c r="B3419" s="20" t="str">
        <f aca="false">INDEX(Table2[], MATCH(L3419, Location_ID!$D$2:$D$648, 0), 1)</f>
        <v>54c59d2f-381a-4d32-9a5e-e106311344df</v>
      </c>
      <c r="C3419" s="20" t="s">
        <v>1452</v>
      </c>
      <c r="D3419" s="230" t="s">
        <v>354</v>
      </c>
      <c r="E3419" s="20" t="s">
        <v>7134</v>
      </c>
      <c r="F3419" s="20" t="s">
        <v>7135</v>
      </c>
      <c r="G3419" s="20" t="s">
        <v>7591</v>
      </c>
      <c r="H3419" s="20"/>
      <c r="I3419" s="20" t="s">
        <v>13930</v>
      </c>
      <c r="J3419" s="20" t="s">
        <v>14052</v>
      </c>
      <c r="K3419" s="20" t="s">
        <v>7128</v>
      </c>
      <c r="L3419" s="20" t="s">
        <v>2265</v>
      </c>
      <c r="M3419" s="20" t="s">
        <v>7110</v>
      </c>
      <c r="N3419" s="20" t="s">
        <v>13932</v>
      </c>
      <c r="O3419" s="20" t="s">
        <v>13933</v>
      </c>
      <c r="P3419" s="201" t="n">
        <v>41548</v>
      </c>
      <c r="Q3419" s="201" t="n">
        <v>41759</v>
      </c>
      <c r="R3419" s="20" t="n">
        <v>1</v>
      </c>
      <c r="S3419" s="20" t="s">
        <v>7130</v>
      </c>
      <c r="T3419" s="20" t="n">
        <v>58.4</v>
      </c>
      <c r="U3419" s="20"/>
      <c r="V3419" s="20"/>
      <c r="W3419" s="20" t="s">
        <v>8720</v>
      </c>
      <c r="X3419" s="35"/>
      <c r="Y3419" s="35"/>
      <c r="Z3419" s="35" t="n">
        <v>0</v>
      </c>
      <c r="AE3419" s="94" t="e">
        <f aca="false" t="array" ref="AE3419:AK3419">_xlfn.torow(_xlfn.unique(_xlfn._xlws.filter(cat_table[Subsector],$E3419=cat_table[Sector],"")))</f>
        <v>#NAME?</v>
      </c>
      <c r="AF3419" s="94" t="e">
        <v>#NAME?</v>
      </c>
      <c r="AG3419" s="94" t="e">
        <v>#NAME?</v>
      </c>
      <c r="AH3419" s="94" t="e">
        <v>#NAME?</v>
      </c>
      <c r="AI3419" s="94" t="e">
        <v>#NAME?</v>
      </c>
      <c r="AJ3419" s="94" t="e">
        <v>#NAME?</v>
      </c>
      <c r="AK3419" s="94" t="e">
        <v>#NAME?</v>
      </c>
      <c r="AO3419" s="94" t="e">
        <f aca="false" t="array" ref="AO3419:AT3419">_xlfn.torow(_xlfn.unique(_xlfn._xlws.filter(cat_table[Sub-subsector],($E3419=cat_table[Sector])*($F3419=cat_table[Subsector]),"")))</f>
        <v>#NAME?</v>
      </c>
      <c r="AP3419" s="94" t="e">
        <v>#NAME?</v>
      </c>
      <c r="AQ3419" s="94" t="e">
        <v>#NAME?</v>
      </c>
      <c r="AR3419" s="94" t="e">
        <v>#NAME?</v>
      </c>
      <c r="AS3419" s="94" t="e">
        <v>#NAME?</v>
      </c>
      <c r="AT3419" s="94" t="e">
        <v>#NAME?</v>
      </c>
    </row>
    <row r="3420" customFormat="false" ht="15" hidden="false" customHeight="true" outlineLevel="0" collapsed="false">
      <c r="A3420" s="20" t="s">
        <v>14064</v>
      </c>
      <c r="B3420" s="20" t="str">
        <f aca="false">INDEX(Table2[], MATCH(L3420, Location_ID!$D$2:$D$648, 0), 1)</f>
        <v>54c59d2f-381a-4d32-9a5e-e106311344df</v>
      </c>
      <c r="C3420" s="20" t="s">
        <v>1452</v>
      </c>
      <c r="D3420" s="230" t="s">
        <v>354</v>
      </c>
      <c r="E3420" s="20" t="s">
        <v>7134</v>
      </c>
      <c r="F3420" s="20" t="s">
        <v>7135</v>
      </c>
      <c r="G3420" s="20" t="s">
        <v>7591</v>
      </c>
      <c r="H3420" s="20"/>
      <c r="I3420" s="20" t="s">
        <v>13930</v>
      </c>
      <c r="J3420" s="20" t="s">
        <v>14052</v>
      </c>
      <c r="K3420" s="20" t="s">
        <v>7128</v>
      </c>
      <c r="L3420" s="20" t="s">
        <v>2265</v>
      </c>
      <c r="M3420" s="20" t="s">
        <v>7110</v>
      </c>
      <c r="N3420" s="20" t="s">
        <v>13932</v>
      </c>
      <c r="O3420" s="20" t="s">
        <v>13933</v>
      </c>
      <c r="P3420" s="201" t="n">
        <v>41548</v>
      </c>
      <c r="Q3420" s="201" t="n">
        <v>41759</v>
      </c>
      <c r="R3420" s="20" t="n">
        <v>1</v>
      </c>
      <c r="S3420" s="20" t="s">
        <v>7130</v>
      </c>
      <c r="T3420" s="20" t="n">
        <v>54.9</v>
      </c>
      <c r="U3420" s="20"/>
      <c r="V3420" s="20"/>
      <c r="W3420" s="20" t="s">
        <v>8720</v>
      </c>
      <c r="X3420" s="35"/>
      <c r="Y3420" s="35"/>
      <c r="Z3420" s="35" t="n">
        <v>0</v>
      </c>
      <c r="AE3420" s="94" t="e">
        <f aca="false" t="array" ref="AE3420:AK3420">_xlfn.torow(_xlfn.unique(_xlfn._xlws.filter(cat_table[Subsector],$E3420=cat_table[Sector],"")))</f>
        <v>#NAME?</v>
      </c>
      <c r="AF3420" s="94" t="e">
        <v>#NAME?</v>
      </c>
      <c r="AG3420" s="94" t="e">
        <v>#NAME?</v>
      </c>
      <c r="AH3420" s="94" t="e">
        <v>#NAME?</v>
      </c>
      <c r="AI3420" s="94" t="e">
        <v>#NAME?</v>
      </c>
      <c r="AJ3420" s="94" t="e">
        <v>#NAME?</v>
      </c>
      <c r="AK3420" s="94" t="e">
        <v>#NAME?</v>
      </c>
      <c r="AO3420" s="94" t="e">
        <f aca="false" t="array" ref="AO3420:AT3420">_xlfn.torow(_xlfn.unique(_xlfn._xlws.filter(cat_table[Sub-subsector],($E3420=cat_table[Sector])*($F3420=cat_table[Subsector]),"")))</f>
        <v>#NAME?</v>
      </c>
      <c r="AP3420" s="94" t="e">
        <v>#NAME?</v>
      </c>
      <c r="AQ3420" s="94" t="e">
        <v>#NAME?</v>
      </c>
      <c r="AR3420" s="94" t="e">
        <v>#NAME?</v>
      </c>
      <c r="AS3420" s="94" t="e">
        <v>#NAME?</v>
      </c>
      <c r="AT3420" s="94" t="e">
        <v>#NAME?</v>
      </c>
    </row>
    <row r="3421" customFormat="false" ht="15" hidden="false" customHeight="true" outlineLevel="0" collapsed="false">
      <c r="A3421" s="20" t="s">
        <v>14065</v>
      </c>
      <c r="B3421" s="20" t="str">
        <f aca="false">INDEX(Table2[], MATCH(L3421, Location_ID!$D$2:$D$648, 0), 1)</f>
        <v>54c59d2f-381a-4d32-9a5e-e106311344df</v>
      </c>
      <c r="C3421" s="20" t="s">
        <v>1452</v>
      </c>
      <c r="D3421" s="230" t="s">
        <v>354</v>
      </c>
      <c r="E3421" s="20" t="s">
        <v>7134</v>
      </c>
      <c r="F3421" s="20" t="s">
        <v>7135</v>
      </c>
      <c r="G3421" s="20" t="s">
        <v>7591</v>
      </c>
      <c r="H3421" s="20"/>
      <c r="I3421" s="20" t="s">
        <v>13930</v>
      </c>
      <c r="J3421" s="20" t="s">
        <v>14052</v>
      </c>
      <c r="K3421" s="20" t="s">
        <v>7128</v>
      </c>
      <c r="L3421" s="20" t="s">
        <v>2265</v>
      </c>
      <c r="M3421" s="20" t="s">
        <v>7110</v>
      </c>
      <c r="N3421" s="20" t="s">
        <v>13932</v>
      </c>
      <c r="O3421" s="20" t="s">
        <v>13933</v>
      </c>
      <c r="P3421" s="201" t="n">
        <v>41548</v>
      </c>
      <c r="Q3421" s="201" t="n">
        <v>41759</v>
      </c>
      <c r="R3421" s="20" t="n">
        <v>1</v>
      </c>
      <c r="S3421" s="20" t="s">
        <v>7130</v>
      </c>
      <c r="T3421" s="20" t="n">
        <v>39.4</v>
      </c>
      <c r="U3421" s="20"/>
      <c r="V3421" s="20"/>
      <c r="W3421" s="20" t="s">
        <v>8720</v>
      </c>
      <c r="X3421" s="35"/>
      <c r="Y3421" s="35"/>
      <c r="Z3421" s="35" t="n">
        <v>0</v>
      </c>
      <c r="AE3421" s="94" t="e">
        <f aca="false" t="array" ref="AE3421:AK3421">_xlfn.torow(_xlfn.unique(_xlfn._xlws.filter(cat_table[Subsector],$E3421=cat_table[Sector],"")))</f>
        <v>#NAME?</v>
      </c>
      <c r="AF3421" s="94" t="e">
        <v>#NAME?</v>
      </c>
      <c r="AG3421" s="94" t="e">
        <v>#NAME?</v>
      </c>
      <c r="AH3421" s="94" t="e">
        <v>#NAME?</v>
      </c>
      <c r="AI3421" s="94" t="e">
        <v>#NAME?</v>
      </c>
      <c r="AJ3421" s="94" t="e">
        <v>#NAME?</v>
      </c>
      <c r="AK3421" s="94" t="e">
        <v>#NAME?</v>
      </c>
      <c r="AO3421" s="94" t="e">
        <f aca="false" t="array" ref="AO3421:AT3421">_xlfn.torow(_xlfn.unique(_xlfn._xlws.filter(cat_table[Sub-subsector],($E3421=cat_table[Sector])*($F3421=cat_table[Subsector]),"")))</f>
        <v>#NAME?</v>
      </c>
      <c r="AP3421" s="94" t="e">
        <v>#NAME?</v>
      </c>
      <c r="AQ3421" s="94" t="e">
        <v>#NAME?</v>
      </c>
      <c r="AR3421" s="94" t="e">
        <v>#NAME?</v>
      </c>
      <c r="AS3421" s="94" t="e">
        <v>#NAME?</v>
      </c>
      <c r="AT3421" s="94" t="e">
        <v>#NAME?</v>
      </c>
    </row>
    <row r="3422" customFormat="false" ht="15" hidden="false" customHeight="true" outlineLevel="0" collapsed="false">
      <c r="A3422" s="20" t="s">
        <v>14066</v>
      </c>
      <c r="B3422" s="20" t="str">
        <f aca="false">INDEX(Table2[], MATCH(L3422, Location_ID!$D$2:$D$648, 0), 1)</f>
        <v>54c59d2f-381a-4d32-9a5e-e106311344df</v>
      </c>
      <c r="C3422" s="20" t="s">
        <v>1452</v>
      </c>
      <c r="D3422" s="230" t="s">
        <v>354</v>
      </c>
      <c r="E3422" s="20" t="s">
        <v>7134</v>
      </c>
      <c r="F3422" s="20" t="s">
        <v>7135</v>
      </c>
      <c r="G3422" s="20" t="s">
        <v>7591</v>
      </c>
      <c r="H3422" s="20"/>
      <c r="I3422" s="20" t="s">
        <v>13930</v>
      </c>
      <c r="J3422" s="20" t="s">
        <v>14052</v>
      </c>
      <c r="K3422" s="20" t="s">
        <v>7128</v>
      </c>
      <c r="L3422" s="20" t="s">
        <v>2265</v>
      </c>
      <c r="M3422" s="20" t="s">
        <v>7110</v>
      </c>
      <c r="N3422" s="20" t="s">
        <v>13932</v>
      </c>
      <c r="O3422" s="20" t="s">
        <v>13933</v>
      </c>
      <c r="P3422" s="201" t="n">
        <v>41548</v>
      </c>
      <c r="Q3422" s="201" t="n">
        <v>41759</v>
      </c>
      <c r="R3422" s="20" t="n">
        <v>1</v>
      </c>
      <c r="S3422" s="20" t="s">
        <v>7130</v>
      </c>
      <c r="T3422" s="20" t="n">
        <v>14.1</v>
      </c>
      <c r="U3422" s="20"/>
      <c r="V3422" s="20"/>
      <c r="W3422" s="20" t="s">
        <v>8720</v>
      </c>
      <c r="X3422" s="35"/>
      <c r="Y3422" s="35"/>
      <c r="Z3422" s="35" t="n">
        <v>0</v>
      </c>
      <c r="AE3422" s="94" t="e">
        <f aca="false" t="array" ref="AE3422:AK3422">_xlfn.torow(_xlfn.unique(_xlfn._xlws.filter(cat_table[Subsector],$E3422=cat_table[Sector],"")))</f>
        <v>#NAME?</v>
      </c>
      <c r="AF3422" s="94" t="e">
        <v>#NAME?</v>
      </c>
      <c r="AG3422" s="94" t="e">
        <v>#NAME?</v>
      </c>
      <c r="AH3422" s="94" t="e">
        <v>#NAME?</v>
      </c>
      <c r="AI3422" s="94" t="e">
        <v>#NAME?</v>
      </c>
      <c r="AJ3422" s="94" t="e">
        <v>#NAME?</v>
      </c>
      <c r="AK3422" s="94" t="e">
        <v>#NAME?</v>
      </c>
      <c r="AO3422" s="94" t="e">
        <f aca="false" t="array" ref="AO3422:AT3422">_xlfn.torow(_xlfn.unique(_xlfn._xlws.filter(cat_table[Sub-subsector],($E3422=cat_table[Sector])*($F3422=cat_table[Subsector]),"")))</f>
        <v>#NAME?</v>
      </c>
      <c r="AP3422" s="94" t="e">
        <v>#NAME?</v>
      </c>
      <c r="AQ3422" s="94" t="e">
        <v>#NAME?</v>
      </c>
      <c r="AR3422" s="94" t="e">
        <v>#NAME?</v>
      </c>
      <c r="AS3422" s="94" t="e">
        <v>#NAME?</v>
      </c>
      <c r="AT3422" s="94" t="e">
        <v>#NAME?</v>
      </c>
    </row>
    <row r="3423" customFormat="false" ht="15" hidden="false" customHeight="true" outlineLevel="0" collapsed="false">
      <c r="A3423" s="20" t="s">
        <v>14067</v>
      </c>
      <c r="B3423" s="20" t="str">
        <f aca="false">INDEX(Table2[], MATCH(L3423, Location_ID!$D$2:$D$648, 0), 1)</f>
        <v>54c59d2f-381a-4d32-9a5e-e106311344df</v>
      </c>
      <c r="C3423" s="20" t="s">
        <v>1452</v>
      </c>
      <c r="D3423" s="230" t="s">
        <v>354</v>
      </c>
      <c r="E3423" s="20" t="s">
        <v>7134</v>
      </c>
      <c r="F3423" s="20" t="s">
        <v>7135</v>
      </c>
      <c r="G3423" s="20" t="s">
        <v>7591</v>
      </c>
      <c r="H3423" s="20"/>
      <c r="I3423" s="20" t="s">
        <v>13930</v>
      </c>
      <c r="J3423" s="20" t="s">
        <v>14052</v>
      </c>
      <c r="K3423" s="20" t="s">
        <v>7128</v>
      </c>
      <c r="L3423" s="20" t="s">
        <v>2265</v>
      </c>
      <c r="M3423" s="20" t="s">
        <v>7110</v>
      </c>
      <c r="N3423" s="20" t="s">
        <v>13932</v>
      </c>
      <c r="O3423" s="20" t="s">
        <v>13933</v>
      </c>
      <c r="P3423" s="201" t="n">
        <v>41548</v>
      </c>
      <c r="Q3423" s="201" t="n">
        <v>41759</v>
      </c>
      <c r="R3423" s="20" t="n">
        <v>1</v>
      </c>
      <c r="S3423" s="20" t="s">
        <v>7130</v>
      </c>
      <c r="T3423" s="20" t="n">
        <v>3.3</v>
      </c>
      <c r="U3423" s="20"/>
      <c r="V3423" s="20"/>
      <c r="W3423" s="20" t="s">
        <v>8720</v>
      </c>
      <c r="X3423" s="35"/>
      <c r="Y3423" s="35"/>
      <c r="Z3423" s="35" t="n">
        <v>0</v>
      </c>
      <c r="AE3423" s="94" t="e">
        <f aca="false" t="array" ref="AE3423:AK3423">_xlfn.torow(_xlfn.unique(_xlfn._xlws.filter(cat_table[Subsector],$E3423=cat_table[Sector],"")))</f>
        <v>#NAME?</v>
      </c>
      <c r="AF3423" s="94" t="e">
        <v>#NAME?</v>
      </c>
      <c r="AG3423" s="94" t="e">
        <v>#NAME?</v>
      </c>
      <c r="AH3423" s="94" t="e">
        <v>#NAME?</v>
      </c>
      <c r="AI3423" s="94" t="e">
        <v>#NAME?</v>
      </c>
      <c r="AJ3423" s="94" t="e">
        <v>#NAME?</v>
      </c>
      <c r="AK3423" s="94" t="e">
        <v>#NAME?</v>
      </c>
      <c r="AO3423" s="94" t="e">
        <f aca="false" t="array" ref="AO3423:AT3423">_xlfn.torow(_xlfn.unique(_xlfn._xlws.filter(cat_table[Sub-subsector],($E3423=cat_table[Sector])*($F3423=cat_table[Subsector]),"")))</f>
        <v>#NAME?</v>
      </c>
      <c r="AP3423" s="94" t="e">
        <v>#NAME?</v>
      </c>
      <c r="AQ3423" s="94" t="e">
        <v>#NAME?</v>
      </c>
      <c r="AR3423" s="94" t="e">
        <v>#NAME?</v>
      </c>
      <c r="AS3423" s="94" t="e">
        <v>#NAME?</v>
      </c>
      <c r="AT3423" s="94" t="e">
        <v>#NAME?</v>
      </c>
    </row>
    <row r="3424" customFormat="false" ht="15" hidden="false" customHeight="true" outlineLevel="0" collapsed="false">
      <c r="A3424" s="20" t="s">
        <v>14068</v>
      </c>
      <c r="B3424" s="20" t="str">
        <f aca="false">INDEX(Table2[], MATCH(L3424, Location_ID!$D$2:$D$648, 0), 1)</f>
        <v>54c59d2f-381a-4d32-9a5e-e106311344df</v>
      </c>
      <c r="C3424" s="20" t="s">
        <v>1452</v>
      </c>
      <c r="D3424" s="230" t="s">
        <v>354</v>
      </c>
      <c r="E3424" s="20" t="s">
        <v>7134</v>
      </c>
      <c r="F3424" s="20" t="s">
        <v>7135</v>
      </c>
      <c r="G3424" s="20" t="s">
        <v>7591</v>
      </c>
      <c r="H3424" s="20"/>
      <c r="I3424" s="20" t="s">
        <v>14069</v>
      </c>
      <c r="J3424" s="20" t="s">
        <v>13968</v>
      </c>
      <c r="K3424" s="20" t="s">
        <v>7128</v>
      </c>
      <c r="L3424" s="20" t="s">
        <v>2265</v>
      </c>
      <c r="M3424" s="20" t="s">
        <v>7110</v>
      </c>
      <c r="N3424" s="20" t="s">
        <v>13932</v>
      </c>
      <c r="O3424" s="20" t="s">
        <v>13933</v>
      </c>
      <c r="P3424" s="201" t="n">
        <v>41548</v>
      </c>
      <c r="Q3424" s="201" t="n">
        <v>41759</v>
      </c>
      <c r="R3424" s="20" t="n">
        <v>1</v>
      </c>
      <c r="S3424" s="20" t="s">
        <v>7130</v>
      </c>
      <c r="T3424" s="20" t="n">
        <v>243</v>
      </c>
      <c r="U3424" s="20"/>
      <c r="V3424" s="20"/>
      <c r="W3424" s="20" t="s">
        <v>8720</v>
      </c>
      <c r="X3424" s="35"/>
      <c r="Y3424" s="35"/>
      <c r="Z3424" s="35" t="n">
        <v>0</v>
      </c>
      <c r="AE3424" s="94" t="e">
        <f aca="false" t="array" ref="AE3424:AK3424">_xlfn.torow(_xlfn.unique(_xlfn._xlws.filter(cat_table[Subsector],$E3424=cat_table[Sector],"")))</f>
        <v>#NAME?</v>
      </c>
      <c r="AF3424" s="94" t="e">
        <v>#NAME?</v>
      </c>
      <c r="AG3424" s="94" t="e">
        <v>#NAME?</v>
      </c>
      <c r="AH3424" s="94" t="e">
        <v>#NAME?</v>
      </c>
      <c r="AI3424" s="94" t="e">
        <v>#NAME?</v>
      </c>
      <c r="AJ3424" s="94" t="e">
        <v>#NAME?</v>
      </c>
      <c r="AK3424" s="94" t="e">
        <v>#NAME?</v>
      </c>
      <c r="AO3424" s="94" t="e">
        <f aca="false" t="array" ref="AO3424:AT3424">_xlfn.torow(_xlfn.unique(_xlfn._xlws.filter(cat_table[Sub-subsector],($E3424=cat_table[Sector])*($F3424=cat_table[Subsector]),"")))</f>
        <v>#NAME?</v>
      </c>
      <c r="AP3424" s="94" t="e">
        <v>#NAME?</v>
      </c>
      <c r="AQ3424" s="94" t="e">
        <v>#NAME?</v>
      </c>
      <c r="AR3424" s="94" t="e">
        <v>#NAME?</v>
      </c>
      <c r="AS3424" s="94" t="e">
        <v>#NAME?</v>
      </c>
      <c r="AT3424" s="94" t="e">
        <v>#NAME?</v>
      </c>
    </row>
    <row r="3425" customFormat="false" ht="15" hidden="false" customHeight="true" outlineLevel="0" collapsed="false">
      <c r="A3425" s="20" t="s">
        <v>14070</v>
      </c>
      <c r="B3425" s="20" t="str">
        <f aca="false">INDEX(Table2[], MATCH(L3425, Location_ID!$D$2:$D$648, 0), 1)</f>
        <v>54c59d2f-381a-4d32-9a5e-e106311344df</v>
      </c>
      <c r="C3425" s="20" t="s">
        <v>1452</v>
      </c>
      <c r="D3425" s="230" t="s">
        <v>354</v>
      </c>
      <c r="E3425" s="20" t="s">
        <v>7134</v>
      </c>
      <c r="F3425" s="20" t="s">
        <v>7135</v>
      </c>
      <c r="G3425" s="20" t="s">
        <v>7591</v>
      </c>
      <c r="H3425" s="20"/>
      <c r="I3425" s="20" t="s">
        <v>14069</v>
      </c>
      <c r="J3425" s="20" t="s">
        <v>13968</v>
      </c>
      <c r="K3425" s="20" t="s">
        <v>7128</v>
      </c>
      <c r="L3425" s="20" t="s">
        <v>2265</v>
      </c>
      <c r="M3425" s="20" t="s">
        <v>7110</v>
      </c>
      <c r="N3425" s="20" t="s">
        <v>13932</v>
      </c>
      <c r="O3425" s="20" t="s">
        <v>13933</v>
      </c>
      <c r="P3425" s="201" t="n">
        <v>41548</v>
      </c>
      <c r="Q3425" s="201" t="n">
        <v>41759</v>
      </c>
      <c r="R3425" s="20" t="n">
        <v>1</v>
      </c>
      <c r="S3425" s="20" t="s">
        <v>7130</v>
      </c>
      <c r="T3425" s="227" t="n">
        <v>1826</v>
      </c>
      <c r="U3425" s="20"/>
      <c r="V3425" s="20"/>
      <c r="W3425" s="20" t="s">
        <v>8720</v>
      </c>
      <c r="X3425" s="35"/>
      <c r="Y3425" s="35"/>
      <c r="Z3425" s="35" t="n">
        <v>0</v>
      </c>
      <c r="AE3425" s="94" t="e">
        <f aca="false" t="array" ref="AE3425:AK3425">_xlfn.torow(_xlfn.unique(_xlfn._xlws.filter(cat_table[Subsector],$E3425=cat_table[Sector],"")))</f>
        <v>#NAME?</v>
      </c>
      <c r="AF3425" s="94" t="e">
        <v>#NAME?</v>
      </c>
      <c r="AG3425" s="94" t="e">
        <v>#NAME?</v>
      </c>
      <c r="AH3425" s="94" t="e">
        <v>#NAME?</v>
      </c>
      <c r="AI3425" s="94" t="e">
        <v>#NAME?</v>
      </c>
      <c r="AJ3425" s="94" t="e">
        <v>#NAME?</v>
      </c>
      <c r="AK3425" s="94" t="e">
        <v>#NAME?</v>
      </c>
      <c r="AO3425" s="94" t="e">
        <f aca="false" t="array" ref="AO3425:AT3425">_xlfn.torow(_xlfn.unique(_xlfn._xlws.filter(cat_table[Sub-subsector],($E3425=cat_table[Sector])*($F3425=cat_table[Subsector]),"")))</f>
        <v>#NAME?</v>
      </c>
      <c r="AP3425" s="94" t="e">
        <v>#NAME?</v>
      </c>
      <c r="AQ3425" s="94" t="e">
        <v>#NAME?</v>
      </c>
      <c r="AR3425" s="94" t="e">
        <v>#NAME?</v>
      </c>
      <c r="AS3425" s="94" t="e">
        <v>#NAME?</v>
      </c>
      <c r="AT3425" s="94" t="e">
        <v>#NAME?</v>
      </c>
    </row>
    <row r="3426" customFormat="false" ht="15" hidden="false" customHeight="true" outlineLevel="0" collapsed="false">
      <c r="A3426" s="20" t="s">
        <v>14071</v>
      </c>
      <c r="B3426" s="20" t="str">
        <f aca="false">INDEX(Table2[], MATCH(L3426, Location_ID!$D$2:$D$648, 0), 1)</f>
        <v>54c59d2f-381a-4d32-9a5e-e106311344df</v>
      </c>
      <c r="C3426" s="20" t="s">
        <v>1452</v>
      </c>
      <c r="D3426" s="230" t="s">
        <v>354</v>
      </c>
      <c r="E3426" s="20" t="s">
        <v>7134</v>
      </c>
      <c r="F3426" s="20" t="s">
        <v>7135</v>
      </c>
      <c r="G3426" s="20" t="s">
        <v>7591</v>
      </c>
      <c r="H3426" s="20"/>
      <c r="I3426" s="20" t="s">
        <v>14072</v>
      </c>
      <c r="J3426" s="20" t="s">
        <v>13968</v>
      </c>
      <c r="K3426" s="20" t="s">
        <v>7128</v>
      </c>
      <c r="L3426" s="20" t="s">
        <v>2265</v>
      </c>
      <c r="M3426" s="20" t="s">
        <v>7110</v>
      </c>
      <c r="N3426" s="20" t="s">
        <v>13932</v>
      </c>
      <c r="O3426" s="20" t="s">
        <v>13933</v>
      </c>
      <c r="P3426" s="201" t="n">
        <v>41548</v>
      </c>
      <c r="Q3426" s="201" t="n">
        <v>41759</v>
      </c>
      <c r="R3426" s="20" t="n">
        <v>1</v>
      </c>
      <c r="S3426" s="20" t="s">
        <v>7130</v>
      </c>
      <c r="T3426" s="20" t="n">
        <v>744</v>
      </c>
      <c r="U3426" s="20"/>
      <c r="V3426" s="20"/>
      <c r="W3426" s="20" t="s">
        <v>8720</v>
      </c>
      <c r="X3426" s="35"/>
      <c r="Y3426" s="35"/>
      <c r="Z3426" s="35" t="n">
        <v>0</v>
      </c>
      <c r="AE3426" s="94" t="e">
        <f aca="false" t="array" ref="AE3426:AK3426">_xlfn.torow(_xlfn.unique(_xlfn._xlws.filter(cat_table[Subsector],$E3426=cat_table[Sector],"")))</f>
        <v>#NAME?</v>
      </c>
      <c r="AF3426" s="94" t="e">
        <v>#NAME?</v>
      </c>
      <c r="AG3426" s="94" t="e">
        <v>#NAME?</v>
      </c>
      <c r="AH3426" s="94" t="e">
        <v>#NAME?</v>
      </c>
      <c r="AI3426" s="94" t="e">
        <v>#NAME?</v>
      </c>
      <c r="AJ3426" s="94" t="e">
        <v>#NAME?</v>
      </c>
      <c r="AK3426" s="94" t="e">
        <v>#NAME?</v>
      </c>
      <c r="AO3426" s="94" t="e">
        <f aca="false" t="array" ref="AO3426:AT3426">_xlfn.torow(_xlfn.unique(_xlfn._xlws.filter(cat_table[Sub-subsector],($E3426=cat_table[Sector])*($F3426=cat_table[Subsector]),"")))</f>
        <v>#NAME?</v>
      </c>
      <c r="AP3426" s="94" t="e">
        <v>#NAME?</v>
      </c>
      <c r="AQ3426" s="94" t="e">
        <v>#NAME?</v>
      </c>
      <c r="AR3426" s="94" t="e">
        <v>#NAME?</v>
      </c>
      <c r="AS3426" s="94" t="e">
        <v>#NAME?</v>
      </c>
      <c r="AT3426" s="94" t="e">
        <v>#NAME?</v>
      </c>
    </row>
    <row r="3427" customFormat="false" ht="15" hidden="false" customHeight="true" outlineLevel="0" collapsed="false">
      <c r="A3427" s="20" t="s">
        <v>14073</v>
      </c>
      <c r="B3427" s="20" t="str">
        <f aca="false">INDEX(Table2[], MATCH(L3427, Location_ID!$D$2:$D$648, 0), 1)</f>
        <v>54c59d2f-381a-4d32-9a5e-e106311344df</v>
      </c>
      <c r="C3427" s="20" t="s">
        <v>1452</v>
      </c>
      <c r="D3427" s="230" t="s">
        <v>354</v>
      </c>
      <c r="E3427" s="20" t="s">
        <v>7134</v>
      </c>
      <c r="F3427" s="20" t="s">
        <v>7135</v>
      </c>
      <c r="G3427" s="20" t="s">
        <v>7591</v>
      </c>
      <c r="H3427" s="20"/>
      <c r="I3427" s="20" t="s">
        <v>14074</v>
      </c>
      <c r="J3427" s="20" t="s">
        <v>13931</v>
      </c>
      <c r="K3427" s="20" t="s">
        <v>7128</v>
      </c>
      <c r="L3427" s="20" t="s">
        <v>2265</v>
      </c>
      <c r="M3427" s="20" t="s">
        <v>7110</v>
      </c>
      <c r="N3427" s="20" t="s">
        <v>13932</v>
      </c>
      <c r="O3427" s="20" t="s">
        <v>13933</v>
      </c>
      <c r="P3427" s="201" t="n">
        <v>41548</v>
      </c>
      <c r="Q3427" s="201" t="n">
        <v>41759</v>
      </c>
      <c r="R3427" s="20" t="n">
        <v>1</v>
      </c>
      <c r="S3427" s="20" t="s">
        <v>7130</v>
      </c>
      <c r="T3427" s="227" t="n">
        <v>1460</v>
      </c>
      <c r="U3427" s="20"/>
      <c r="V3427" s="20"/>
      <c r="W3427" s="20" t="s">
        <v>8720</v>
      </c>
      <c r="X3427" s="35"/>
      <c r="Y3427" s="35"/>
      <c r="Z3427" s="35" t="n">
        <v>0</v>
      </c>
      <c r="AE3427" s="94" t="e">
        <f aca="false" t="array" ref="AE3427:AK3427">_xlfn.torow(_xlfn.unique(_xlfn._xlws.filter(cat_table[Subsector],$E3427=cat_table[Sector],"")))</f>
        <v>#NAME?</v>
      </c>
      <c r="AF3427" s="94" t="e">
        <v>#NAME?</v>
      </c>
      <c r="AG3427" s="94" t="e">
        <v>#NAME?</v>
      </c>
      <c r="AH3427" s="94" t="e">
        <v>#NAME?</v>
      </c>
      <c r="AI3427" s="94" t="e">
        <v>#NAME?</v>
      </c>
      <c r="AJ3427" s="94" t="e">
        <v>#NAME?</v>
      </c>
      <c r="AK3427" s="94" t="e">
        <v>#NAME?</v>
      </c>
      <c r="AO3427" s="94" t="e">
        <f aca="false" t="array" ref="AO3427:AT3427">_xlfn.torow(_xlfn.unique(_xlfn._xlws.filter(cat_table[Sub-subsector],($E3427=cat_table[Sector])*($F3427=cat_table[Subsector]),"")))</f>
        <v>#NAME?</v>
      </c>
      <c r="AP3427" s="94" t="e">
        <v>#NAME?</v>
      </c>
      <c r="AQ3427" s="94" t="e">
        <v>#NAME?</v>
      </c>
      <c r="AR3427" s="94" t="e">
        <v>#NAME?</v>
      </c>
      <c r="AS3427" s="94" t="e">
        <v>#NAME?</v>
      </c>
      <c r="AT3427" s="94" t="e">
        <v>#NAME?</v>
      </c>
    </row>
    <row r="3428" customFormat="false" ht="15" hidden="false" customHeight="true" outlineLevel="0" collapsed="false">
      <c r="A3428" s="165" t="s">
        <v>14075</v>
      </c>
      <c r="B3428" s="20" t="str">
        <f aca="false">INDEX(Table2[], MATCH(L3428, Location_ID!$D$2:$D$648, 0), 1)</f>
        <v>54c59d2f-381a-4d32-9a5e-e106311344df</v>
      </c>
      <c r="C3428" s="165" t="s">
        <v>1452</v>
      </c>
      <c r="D3428" s="232" t="s">
        <v>354</v>
      </c>
      <c r="E3428" s="165" t="s">
        <v>7134</v>
      </c>
      <c r="F3428" s="165" t="s">
        <v>7135</v>
      </c>
      <c r="G3428" s="165" t="s">
        <v>7591</v>
      </c>
      <c r="H3428" s="192"/>
      <c r="I3428" s="165" t="s">
        <v>14069</v>
      </c>
      <c r="J3428" s="165" t="s">
        <v>14035</v>
      </c>
      <c r="K3428" s="165" t="s">
        <v>7128</v>
      </c>
      <c r="L3428" s="165" t="s">
        <v>2265</v>
      </c>
      <c r="M3428" s="165" t="s">
        <v>7110</v>
      </c>
      <c r="N3428" s="165" t="s">
        <v>13932</v>
      </c>
      <c r="O3428" s="165" t="s">
        <v>13933</v>
      </c>
      <c r="P3428" s="191" t="n">
        <v>41548</v>
      </c>
      <c r="Q3428" s="191" t="n">
        <v>41759</v>
      </c>
      <c r="R3428" s="165" t="n">
        <v>1</v>
      </c>
      <c r="S3428" s="165" t="s">
        <v>7130</v>
      </c>
      <c r="T3428" s="165" t="n">
        <v>55</v>
      </c>
      <c r="U3428" s="165"/>
      <c r="V3428" s="165"/>
      <c r="W3428" s="165" t="s">
        <v>8720</v>
      </c>
      <c r="X3428" s="165"/>
      <c r="Y3428" s="192"/>
      <c r="Z3428" s="192" t="n">
        <v>0</v>
      </c>
      <c r="AE3428" s="94" t="e">
        <f aca="false" t="array" ref="AE3428:AK3428">_xlfn.torow(_xlfn.unique(_xlfn._xlws.filter(cat_table[Subsector],$E3428=cat_table[Sector],"")))</f>
        <v>#NAME?</v>
      </c>
      <c r="AF3428" s="94" t="e">
        <v>#NAME?</v>
      </c>
      <c r="AG3428" s="94" t="e">
        <v>#NAME?</v>
      </c>
      <c r="AH3428" s="94" t="e">
        <v>#NAME?</v>
      </c>
      <c r="AI3428" s="94" t="e">
        <v>#NAME?</v>
      </c>
      <c r="AJ3428" s="94" t="e">
        <v>#NAME?</v>
      </c>
      <c r="AK3428" s="94" t="e">
        <v>#NAME?</v>
      </c>
      <c r="AO3428" s="94" t="e">
        <f aca="false" t="array" ref="AO3428:AT3428">_xlfn.torow(_xlfn.unique(_xlfn._xlws.filter(cat_table[Sub-subsector],($E3428=cat_table[Sector])*($F3428=cat_table[Subsector]),"")))</f>
        <v>#NAME?</v>
      </c>
      <c r="AP3428" s="94" t="e">
        <v>#NAME?</v>
      </c>
      <c r="AQ3428" s="94" t="e">
        <v>#NAME?</v>
      </c>
      <c r="AR3428" s="94" t="e">
        <v>#NAME?</v>
      </c>
      <c r="AS3428" s="94" t="e">
        <v>#NAME?</v>
      </c>
      <c r="AT3428" s="94" t="e">
        <v>#NAME?</v>
      </c>
    </row>
    <row r="3429" customFormat="false" ht="15" hidden="false" customHeight="true" outlineLevel="0" collapsed="false">
      <c r="A3429" s="193" t="s">
        <v>14076</v>
      </c>
      <c r="B3429" s="193" t="s">
        <v>3003</v>
      </c>
      <c r="C3429" s="193" t="s">
        <v>1455</v>
      </c>
      <c r="D3429" s="273" t="s">
        <v>354</v>
      </c>
      <c r="E3429" s="294" t="s">
        <v>7134</v>
      </c>
      <c r="F3429" s="193" t="s">
        <v>7135</v>
      </c>
      <c r="G3429" s="193" t="s">
        <v>7591</v>
      </c>
      <c r="H3429" s="196"/>
      <c r="I3429" s="193" t="s">
        <v>14077</v>
      </c>
      <c r="J3429" s="193" t="s">
        <v>14078</v>
      </c>
      <c r="K3429" s="193" t="s">
        <v>7124</v>
      </c>
      <c r="L3429" s="193" t="s">
        <v>3006</v>
      </c>
      <c r="M3429" s="193" t="s">
        <v>7110</v>
      </c>
      <c r="N3429" s="193" t="s">
        <v>14079</v>
      </c>
      <c r="O3429" s="193" t="s">
        <v>14080</v>
      </c>
      <c r="P3429" s="219" t="n">
        <v>42278</v>
      </c>
      <c r="Q3429" s="219" t="n">
        <v>42278</v>
      </c>
      <c r="R3429" s="193"/>
      <c r="S3429" s="193" t="s">
        <v>10645</v>
      </c>
      <c r="T3429" s="193" t="n">
        <v>28.7</v>
      </c>
      <c r="U3429" s="193"/>
      <c r="V3429" s="193"/>
      <c r="W3429" s="193" t="s">
        <v>14081</v>
      </c>
      <c r="X3429" s="196"/>
      <c r="Y3429" s="196"/>
      <c r="Z3429" s="196" t="n">
        <v>1</v>
      </c>
      <c r="AE3429" s="94" t="e">
        <f aca="false" t="array" ref="AE3429:AK3429">_xlfn.torow(_xlfn.unique(_xlfn._xlws.filter(cat_table[Subsector],$E3429=cat_table[Sector],"")))</f>
        <v>#NAME?</v>
      </c>
      <c r="AF3429" s="94" t="e">
        <v>#NAME?</v>
      </c>
      <c r="AG3429" s="94" t="e">
        <v>#NAME?</v>
      </c>
      <c r="AH3429" s="94" t="e">
        <v>#NAME?</v>
      </c>
      <c r="AI3429" s="94" t="e">
        <v>#NAME?</v>
      </c>
      <c r="AJ3429" s="94" t="e">
        <v>#NAME?</v>
      </c>
      <c r="AK3429" s="94" t="e">
        <v>#NAME?</v>
      </c>
      <c r="AO3429" s="94" t="e">
        <f aca="false" t="array" ref="AO3429:AT3429">_xlfn.torow(_xlfn.unique(_xlfn._xlws.filter(cat_table[Sub-subsector],($E3429=cat_table[Sector])*($F3429=cat_table[Subsector]),"")))</f>
        <v>#NAME?</v>
      </c>
      <c r="AP3429" s="94" t="e">
        <v>#NAME?</v>
      </c>
      <c r="AQ3429" s="94" t="e">
        <v>#NAME?</v>
      </c>
      <c r="AR3429" s="94" t="e">
        <v>#NAME?</v>
      </c>
      <c r="AS3429" s="94" t="e">
        <v>#NAME?</v>
      </c>
      <c r="AT3429" s="94" t="e">
        <v>#NAME?</v>
      </c>
    </row>
    <row r="3430" customFormat="false" ht="15" hidden="false" customHeight="true" outlineLevel="0" collapsed="false">
      <c r="A3430" s="193" t="s">
        <v>14082</v>
      </c>
      <c r="B3430" s="193" t="s">
        <v>3003</v>
      </c>
      <c r="C3430" s="193" t="s">
        <v>1455</v>
      </c>
      <c r="D3430" s="273" t="s">
        <v>354</v>
      </c>
      <c r="E3430" s="294" t="s">
        <v>7134</v>
      </c>
      <c r="F3430" s="193" t="s">
        <v>7135</v>
      </c>
      <c r="G3430" s="193" t="s">
        <v>7591</v>
      </c>
      <c r="H3430" s="196"/>
      <c r="I3430" s="193" t="s">
        <v>14077</v>
      </c>
      <c r="J3430" s="193" t="s">
        <v>14083</v>
      </c>
      <c r="K3430" s="193" t="s">
        <v>7124</v>
      </c>
      <c r="L3430" s="193" t="s">
        <v>3008</v>
      </c>
      <c r="M3430" s="193" t="s">
        <v>7110</v>
      </c>
      <c r="N3430" s="193" t="s">
        <v>14079</v>
      </c>
      <c r="O3430" s="193" t="s">
        <v>14080</v>
      </c>
      <c r="P3430" s="219" t="n">
        <v>42278</v>
      </c>
      <c r="Q3430" s="219" t="n">
        <v>42278</v>
      </c>
      <c r="R3430" s="193"/>
      <c r="S3430" s="193" t="s">
        <v>10645</v>
      </c>
      <c r="T3430" s="193" t="n">
        <v>22.5</v>
      </c>
      <c r="U3430" s="193"/>
      <c r="V3430" s="193"/>
      <c r="W3430" s="193" t="s">
        <v>14081</v>
      </c>
      <c r="X3430" s="196"/>
      <c r="Y3430" s="196"/>
      <c r="Z3430" s="196" t="n">
        <v>1</v>
      </c>
      <c r="AE3430" s="94" t="e">
        <f aca="false" t="array" ref="AE3430:AK3430">_xlfn.torow(_xlfn.unique(_xlfn._xlws.filter(cat_table[Subsector],$E3430=cat_table[Sector],"")))</f>
        <v>#NAME?</v>
      </c>
      <c r="AF3430" s="94" t="e">
        <v>#NAME?</v>
      </c>
      <c r="AG3430" s="94" t="e">
        <v>#NAME?</v>
      </c>
      <c r="AH3430" s="94" t="e">
        <v>#NAME?</v>
      </c>
      <c r="AI3430" s="94" t="e">
        <v>#NAME?</v>
      </c>
      <c r="AJ3430" s="94" t="e">
        <v>#NAME?</v>
      </c>
      <c r="AK3430" s="94" t="e">
        <v>#NAME?</v>
      </c>
      <c r="AO3430" s="94" t="e">
        <f aca="false" t="array" ref="AO3430:AT3430">_xlfn.torow(_xlfn.unique(_xlfn._xlws.filter(cat_table[Sub-subsector],($E3430=cat_table[Sector])*($F3430=cat_table[Subsector]),"")))</f>
        <v>#NAME?</v>
      </c>
      <c r="AP3430" s="94" t="e">
        <v>#NAME?</v>
      </c>
      <c r="AQ3430" s="94" t="e">
        <v>#NAME?</v>
      </c>
      <c r="AR3430" s="94" t="e">
        <v>#NAME?</v>
      </c>
      <c r="AS3430" s="94" t="e">
        <v>#NAME?</v>
      </c>
      <c r="AT3430" s="94" t="e">
        <v>#NAME?</v>
      </c>
    </row>
    <row r="3431" customFormat="false" ht="15" hidden="false" customHeight="true" outlineLevel="0" collapsed="false">
      <c r="A3431" s="193" t="s">
        <v>14084</v>
      </c>
      <c r="B3431" s="193" t="s">
        <v>3003</v>
      </c>
      <c r="C3431" s="193" t="s">
        <v>1455</v>
      </c>
      <c r="D3431" s="273" t="s">
        <v>354</v>
      </c>
      <c r="E3431" s="294" t="s">
        <v>7134</v>
      </c>
      <c r="F3431" s="193" t="s">
        <v>7135</v>
      </c>
      <c r="G3431" s="193" t="s">
        <v>7591</v>
      </c>
      <c r="H3431" s="196"/>
      <c r="I3431" s="193" t="s">
        <v>14077</v>
      </c>
      <c r="J3431" s="193" t="s">
        <v>14085</v>
      </c>
      <c r="K3431" s="193" t="s">
        <v>7124</v>
      </c>
      <c r="L3431" s="193" t="s">
        <v>3010</v>
      </c>
      <c r="M3431" s="193" t="s">
        <v>7110</v>
      </c>
      <c r="N3431" s="193" t="s">
        <v>14079</v>
      </c>
      <c r="O3431" s="193" t="s">
        <v>14080</v>
      </c>
      <c r="P3431" s="219" t="n">
        <v>42278</v>
      </c>
      <c r="Q3431" s="219" t="n">
        <v>42278</v>
      </c>
      <c r="R3431" s="193"/>
      <c r="S3431" s="193" t="s">
        <v>10645</v>
      </c>
      <c r="T3431" s="193" t="n">
        <v>6.2</v>
      </c>
      <c r="U3431" s="193"/>
      <c r="V3431" s="193"/>
      <c r="W3431" s="193" t="s">
        <v>14081</v>
      </c>
      <c r="X3431" s="196"/>
      <c r="Y3431" s="196"/>
      <c r="Z3431" s="196" t="n">
        <v>1</v>
      </c>
      <c r="AE3431" s="94" t="e">
        <f aca="false" t="array" ref="AE3431:AK3431">_xlfn.torow(_xlfn.unique(_xlfn._xlws.filter(cat_table[Subsector],$E3431=cat_table[Sector],"")))</f>
        <v>#NAME?</v>
      </c>
      <c r="AF3431" s="94" t="e">
        <v>#NAME?</v>
      </c>
      <c r="AG3431" s="94" t="e">
        <v>#NAME?</v>
      </c>
      <c r="AH3431" s="94" t="e">
        <v>#NAME?</v>
      </c>
      <c r="AI3431" s="94" t="e">
        <v>#NAME?</v>
      </c>
      <c r="AJ3431" s="94" t="e">
        <v>#NAME?</v>
      </c>
      <c r="AK3431" s="94" t="e">
        <v>#NAME?</v>
      </c>
      <c r="AO3431" s="94" t="e">
        <f aca="false" t="array" ref="AO3431:AT3431">_xlfn.torow(_xlfn.unique(_xlfn._xlws.filter(cat_table[Sub-subsector],($E3431=cat_table[Sector])*($F3431=cat_table[Subsector]),"")))</f>
        <v>#NAME?</v>
      </c>
      <c r="AP3431" s="94" t="e">
        <v>#NAME?</v>
      </c>
      <c r="AQ3431" s="94" t="e">
        <v>#NAME?</v>
      </c>
      <c r="AR3431" s="94" t="e">
        <v>#NAME?</v>
      </c>
      <c r="AS3431" s="94" t="e">
        <v>#NAME?</v>
      </c>
      <c r="AT3431" s="94" t="e">
        <v>#NAME?</v>
      </c>
    </row>
    <row r="3432" customFormat="false" ht="15" hidden="false" customHeight="true" outlineLevel="0" collapsed="false">
      <c r="A3432" s="193" t="s">
        <v>14086</v>
      </c>
      <c r="B3432" s="193" t="s">
        <v>3003</v>
      </c>
      <c r="C3432" s="193" t="s">
        <v>1455</v>
      </c>
      <c r="D3432" s="273" t="s">
        <v>354</v>
      </c>
      <c r="E3432" s="294" t="s">
        <v>7134</v>
      </c>
      <c r="F3432" s="193" t="s">
        <v>7135</v>
      </c>
      <c r="G3432" s="193" t="s">
        <v>7591</v>
      </c>
      <c r="H3432" s="196"/>
      <c r="I3432" s="193" t="s">
        <v>14077</v>
      </c>
      <c r="J3432" s="193" t="s">
        <v>14078</v>
      </c>
      <c r="K3432" s="193" t="s">
        <v>7124</v>
      </c>
      <c r="L3432" s="193" t="s">
        <v>3006</v>
      </c>
      <c r="M3432" s="193" t="s">
        <v>7110</v>
      </c>
      <c r="N3432" s="193" t="s">
        <v>14079</v>
      </c>
      <c r="O3432" s="193" t="s">
        <v>14080</v>
      </c>
      <c r="P3432" s="219" t="n">
        <v>42279</v>
      </c>
      <c r="Q3432" s="219" t="n">
        <v>42279</v>
      </c>
      <c r="R3432" s="193"/>
      <c r="S3432" s="193" t="s">
        <v>10645</v>
      </c>
      <c r="T3432" s="193" t="n">
        <v>36.7</v>
      </c>
      <c r="U3432" s="193"/>
      <c r="V3432" s="193"/>
      <c r="W3432" s="193" t="s">
        <v>14081</v>
      </c>
      <c r="X3432" s="196"/>
      <c r="Y3432" s="196"/>
      <c r="Z3432" s="196" t="n">
        <v>1</v>
      </c>
      <c r="AE3432" s="94" t="e">
        <f aca="false" t="array" ref="AE3432:AK3432">_xlfn.torow(_xlfn.unique(_xlfn._xlws.filter(cat_table[Subsector],$E3432=cat_table[Sector],"")))</f>
        <v>#NAME?</v>
      </c>
      <c r="AF3432" s="94" t="e">
        <v>#NAME?</v>
      </c>
      <c r="AG3432" s="94" t="e">
        <v>#NAME?</v>
      </c>
      <c r="AH3432" s="94" t="e">
        <v>#NAME?</v>
      </c>
      <c r="AI3432" s="94" t="e">
        <v>#NAME?</v>
      </c>
      <c r="AJ3432" s="94" t="e">
        <v>#NAME?</v>
      </c>
      <c r="AK3432" s="94" t="e">
        <v>#NAME?</v>
      </c>
      <c r="AO3432" s="94" t="e">
        <f aca="false" t="array" ref="AO3432:AT3432">_xlfn.torow(_xlfn.unique(_xlfn._xlws.filter(cat_table[Sub-subsector],($E3432=cat_table[Sector])*($F3432=cat_table[Subsector]),"")))</f>
        <v>#NAME?</v>
      </c>
      <c r="AP3432" s="94" t="e">
        <v>#NAME?</v>
      </c>
      <c r="AQ3432" s="94" t="e">
        <v>#NAME?</v>
      </c>
      <c r="AR3432" s="94" t="e">
        <v>#NAME?</v>
      </c>
      <c r="AS3432" s="94" t="e">
        <v>#NAME?</v>
      </c>
      <c r="AT3432" s="94" t="e">
        <v>#NAME?</v>
      </c>
    </row>
    <row r="3433" customFormat="false" ht="15" hidden="false" customHeight="true" outlineLevel="0" collapsed="false">
      <c r="A3433" s="193" t="s">
        <v>14087</v>
      </c>
      <c r="B3433" s="193" t="s">
        <v>3003</v>
      </c>
      <c r="C3433" s="193" t="s">
        <v>1455</v>
      </c>
      <c r="D3433" s="273" t="s">
        <v>354</v>
      </c>
      <c r="E3433" s="294" t="s">
        <v>7134</v>
      </c>
      <c r="F3433" s="193" t="s">
        <v>7135</v>
      </c>
      <c r="G3433" s="193" t="s">
        <v>7591</v>
      </c>
      <c r="H3433" s="196"/>
      <c r="I3433" s="193" t="s">
        <v>14077</v>
      </c>
      <c r="J3433" s="193" t="s">
        <v>14083</v>
      </c>
      <c r="K3433" s="193" t="s">
        <v>7124</v>
      </c>
      <c r="L3433" s="193" t="s">
        <v>3008</v>
      </c>
      <c r="M3433" s="193" t="s">
        <v>7110</v>
      </c>
      <c r="N3433" s="193" t="s">
        <v>14079</v>
      </c>
      <c r="O3433" s="193" t="s">
        <v>14080</v>
      </c>
      <c r="P3433" s="219" t="n">
        <v>42279</v>
      </c>
      <c r="Q3433" s="219" t="n">
        <v>42279</v>
      </c>
      <c r="R3433" s="193"/>
      <c r="S3433" s="193" t="s">
        <v>10645</v>
      </c>
      <c r="T3433" s="193" t="n">
        <v>25.9</v>
      </c>
      <c r="U3433" s="193"/>
      <c r="V3433" s="193"/>
      <c r="W3433" s="193" t="s">
        <v>14081</v>
      </c>
      <c r="X3433" s="196"/>
      <c r="Y3433" s="196"/>
      <c r="Z3433" s="196" t="n">
        <v>1</v>
      </c>
      <c r="AE3433" s="94" t="e">
        <f aca="false" t="array" ref="AE3433:AK3433">_xlfn.torow(_xlfn.unique(_xlfn._xlws.filter(cat_table[Subsector],$E3433=cat_table[Sector],"")))</f>
        <v>#NAME?</v>
      </c>
      <c r="AF3433" s="94" t="e">
        <v>#NAME?</v>
      </c>
      <c r="AG3433" s="94" t="e">
        <v>#NAME?</v>
      </c>
      <c r="AH3433" s="94" t="e">
        <v>#NAME?</v>
      </c>
      <c r="AI3433" s="94" t="e">
        <v>#NAME?</v>
      </c>
      <c r="AJ3433" s="94" t="e">
        <v>#NAME?</v>
      </c>
      <c r="AK3433" s="94" t="e">
        <v>#NAME?</v>
      </c>
      <c r="AO3433" s="94" t="e">
        <f aca="false" t="array" ref="AO3433:AT3433">_xlfn.torow(_xlfn.unique(_xlfn._xlws.filter(cat_table[Sub-subsector],($E3433=cat_table[Sector])*($F3433=cat_table[Subsector]),"")))</f>
        <v>#NAME?</v>
      </c>
      <c r="AP3433" s="94" t="e">
        <v>#NAME?</v>
      </c>
      <c r="AQ3433" s="94" t="e">
        <v>#NAME?</v>
      </c>
      <c r="AR3433" s="94" t="e">
        <v>#NAME?</v>
      </c>
      <c r="AS3433" s="94" t="e">
        <v>#NAME?</v>
      </c>
      <c r="AT3433" s="94" t="e">
        <v>#NAME?</v>
      </c>
    </row>
    <row r="3434" customFormat="false" ht="15" hidden="false" customHeight="true" outlineLevel="0" collapsed="false">
      <c r="A3434" s="193" t="s">
        <v>14088</v>
      </c>
      <c r="B3434" s="193" t="s">
        <v>3003</v>
      </c>
      <c r="C3434" s="193" t="s">
        <v>1455</v>
      </c>
      <c r="D3434" s="273" t="s">
        <v>354</v>
      </c>
      <c r="E3434" s="294" t="s">
        <v>7134</v>
      </c>
      <c r="F3434" s="193" t="s">
        <v>7135</v>
      </c>
      <c r="G3434" s="193" t="s">
        <v>7591</v>
      </c>
      <c r="H3434" s="196"/>
      <c r="I3434" s="193" t="s">
        <v>14077</v>
      </c>
      <c r="J3434" s="193" t="s">
        <v>14085</v>
      </c>
      <c r="K3434" s="193" t="s">
        <v>7124</v>
      </c>
      <c r="L3434" s="193" t="s">
        <v>3010</v>
      </c>
      <c r="M3434" s="193" t="s">
        <v>7110</v>
      </c>
      <c r="N3434" s="193" t="s">
        <v>14079</v>
      </c>
      <c r="O3434" s="193" t="s">
        <v>14080</v>
      </c>
      <c r="P3434" s="219" t="n">
        <v>42279</v>
      </c>
      <c r="Q3434" s="219" t="n">
        <v>42279</v>
      </c>
      <c r="R3434" s="193"/>
      <c r="S3434" s="193" t="s">
        <v>10645</v>
      </c>
      <c r="T3434" s="193" t="n">
        <v>10.8</v>
      </c>
      <c r="U3434" s="193"/>
      <c r="V3434" s="193"/>
      <c r="W3434" s="193" t="s">
        <v>14081</v>
      </c>
      <c r="X3434" s="196"/>
      <c r="Y3434" s="196"/>
      <c r="Z3434" s="196" t="n">
        <v>1</v>
      </c>
      <c r="AE3434" s="94" t="e">
        <f aca="false" t="array" ref="AE3434:AK3434">_xlfn.torow(_xlfn.unique(_xlfn._xlws.filter(cat_table[Subsector],$E3434=cat_table[Sector],"")))</f>
        <v>#NAME?</v>
      </c>
      <c r="AF3434" s="94" t="e">
        <v>#NAME?</v>
      </c>
      <c r="AG3434" s="94" t="e">
        <v>#NAME?</v>
      </c>
      <c r="AH3434" s="94" t="e">
        <v>#NAME?</v>
      </c>
      <c r="AI3434" s="94" t="e">
        <v>#NAME?</v>
      </c>
      <c r="AJ3434" s="94" t="e">
        <v>#NAME?</v>
      </c>
      <c r="AK3434" s="94" t="e">
        <v>#NAME?</v>
      </c>
      <c r="AO3434" s="94" t="e">
        <f aca="false" t="array" ref="AO3434:AT3434">_xlfn.torow(_xlfn.unique(_xlfn._xlws.filter(cat_table[Sub-subsector],($E3434=cat_table[Sector])*($F3434=cat_table[Subsector]),"")))</f>
        <v>#NAME?</v>
      </c>
      <c r="AP3434" s="94" t="e">
        <v>#NAME?</v>
      </c>
      <c r="AQ3434" s="94" t="e">
        <v>#NAME?</v>
      </c>
      <c r="AR3434" s="94" t="e">
        <v>#NAME?</v>
      </c>
      <c r="AS3434" s="94" t="e">
        <v>#NAME?</v>
      </c>
      <c r="AT3434" s="94" t="e">
        <v>#NAME?</v>
      </c>
    </row>
    <row r="3435" customFormat="false" ht="15" hidden="false" customHeight="true" outlineLevel="0" collapsed="false">
      <c r="A3435" s="193" t="s">
        <v>14089</v>
      </c>
      <c r="B3435" s="193" t="s">
        <v>3003</v>
      </c>
      <c r="C3435" s="193" t="s">
        <v>1455</v>
      </c>
      <c r="D3435" s="273" t="s">
        <v>354</v>
      </c>
      <c r="E3435" s="294" t="s">
        <v>7134</v>
      </c>
      <c r="F3435" s="193" t="s">
        <v>7135</v>
      </c>
      <c r="G3435" s="193" t="s">
        <v>7591</v>
      </c>
      <c r="H3435" s="196"/>
      <c r="I3435" s="193" t="s">
        <v>14090</v>
      </c>
      <c r="J3435" s="193" t="s">
        <v>14078</v>
      </c>
      <c r="K3435" s="193" t="s">
        <v>7124</v>
      </c>
      <c r="L3435" s="193" t="s">
        <v>3006</v>
      </c>
      <c r="M3435" s="193" t="s">
        <v>7125</v>
      </c>
      <c r="N3435" s="193" t="s">
        <v>14091</v>
      </c>
      <c r="O3435" s="193" t="s">
        <v>14092</v>
      </c>
      <c r="P3435" s="219" t="n">
        <v>42278</v>
      </c>
      <c r="Q3435" s="219" t="n">
        <v>42278</v>
      </c>
      <c r="R3435" s="193"/>
      <c r="S3435" s="193" t="s">
        <v>7112</v>
      </c>
      <c r="T3435" s="193" t="n">
        <v>23.9</v>
      </c>
      <c r="U3435" s="193"/>
      <c r="V3435" s="193"/>
      <c r="W3435" s="193" t="s">
        <v>14081</v>
      </c>
      <c r="X3435" s="196"/>
      <c r="Y3435" s="196"/>
      <c r="Z3435" s="196" t="n">
        <v>1</v>
      </c>
      <c r="AE3435" s="94" t="e">
        <f aca="false" t="array" ref="AE3435:AK3435">_xlfn.torow(_xlfn.unique(_xlfn._xlws.filter(cat_table[Subsector],$E3435=cat_table[Sector],"")))</f>
        <v>#NAME?</v>
      </c>
      <c r="AF3435" s="94" t="e">
        <v>#NAME?</v>
      </c>
      <c r="AG3435" s="94" t="e">
        <v>#NAME?</v>
      </c>
      <c r="AH3435" s="94" t="e">
        <v>#NAME?</v>
      </c>
      <c r="AI3435" s="94" t="e">
        <v>#NAME?</v>
      </c>
      <c r="AJ3435" s="94" t="e">
        <v>#NAME?</v>
      </c>
      <c r="AK3435" s="94" t="e">
        <v>#NAME?</v>
      </c>
      <c r="AO3435" s="94" t="e">
        <f aca="false" t="array" ref="AO3435:AT3435">_xlfn.torow(_xlfn.unique(_xlfn._xlws.filter(cat_table[Sub-subsector],($E3435=cat_table[Sector])*($F3435=cat_table[Subsector]),"")))</f>
        <v>#NAME?</v>
      </c>
      <c r="AP3435" s="94" t="e">
        <v>#NAME?</v>
      </c>
      <c r="AQ3435" s="94" t="e">
        <v>#NAME?</v>
      </c>
      <c r="AR3435" s="94" t="e">
        <v>#NAME?</v>
      </c>
      <c r="AS3435" s="94" t="e">
        <v>#NAME?</v>
      </c>
      <c r="AT3435" s="94" t="e">
        <v>#NAME?</v>
      </c>
    </row>
    <row r="3436" customFormat="false" ht="15" hidden="false" customHeight="true" outlineLevel="0" collapsed="false">
      <c r="A3436" s="193" t="s">
        <v>14093</v>
      </c>
      <c r="B3436" s="193" t="s">
        <v>3003</v>
      </c>
      <c r="C3436" s="193" t="s">
        <v>1455</v>
      </c>
      <c r="D3436" s="273" t="s">
        <v>354</v>
      </c>
      <c r="E3436" s="294" t="s">
        <v>7134</v>
      </c>
      <c r="F3436" s="193" t="s">
        <v>7135</v>
      </c>
      <c r="G3436" s="193" t="s">
        <v>7591</v>
      </c>
      <c r="H3436" s="196"/>
      <c r="I3436" s="193" t="s">
        <v>14090</v>
      </c>
      <c r="J3436" s="193" t="s">
        <v>14083</v>
      </c>
      <c r="K3436" s="193" t="s">
        <v>7124</v>
      </c>
      <c r="L3436" s="193" t="s">
        <v>3008</v>
      </c>
      <c r="M3436" s="193" t="s">
        <v>7125</v>
      </c>
      <c r="N3436" s="193" t="s">
        <v>14091</v>
      </c>
      <c r="O3436" s="193" t="s">
        <v>14092</v>
      </c>
      <c r="P3436" s="219" t="n">
        <v>42278</v>
      </c>
      <c r="Q3436" s="219" t="n">
        <v>42278</v>
      </c>
      <c r="R3436" s="193"/>
      <c r="S3436" s="193" t="s">
        <v>7112</v>
      </c>
      <c r="T3436" s="193" t="n">
        <v>18</v>
      </c>
      <c r="U3436" s="193"/>
      <c r="V3436" s="193"/>
      <c r="W3436" s="193" t="s">
        <v>14081</v>
      </c>
      <c r="X3436" s="196"/>
      <c r="Y3436" s="196"/>
      <c r="Z3436" s="196" t="n">
        <v>1</v>
      </c>
      <c r="AE3436" s="94" t="e">
        <f aca="false" t="array" ref="AE3436:AK3436">_xlfn.torow(_xlfn.unique(_xlfn._xlws.filter(cat_table[Subsector],$E3436=cat_table[Sector],"")))</f>
        <v>#NAME?</v>
      </c>
      <c r="AF3436" s="94" t="e">
        <v>#NAME?</v>
      </c>
      <c r="AG3436" s="94" t="e">
        <v>#NAME?</v>
      </c>
      <c r="AH3436" s="94" t="e">
        <v>#NAME?</v>
      </c>
      <c r="AI3436" s="94" t="e">
        <v>#NAME?</v>
      </c>
      <c r="AJ3436" s="94" t="e">
        <v>#NAME?</v>
      </c>
      <c r="AK3436" s="94" t="e">
        <v>#NAME?</v>
      </c>
      <c r="AO3436" s="94" t="e">
        <f aca="false" t="array" ref="AO3436:AT3436">_xlfn.torow(_xlfn.unique(_xlfn._xlws.filter(cat_table[Sub-subsector],($E3436=cat_table[Sector])*($F3436=cat_table[Subsector]),"")))</f>
        <v>#NAME?</v>
      </c>
      <c r="AP3436" s="94" t="e">
        <v>#NAME?</v>
      </c>
      <c r="AQ3436" s="94" t="e">
        <v>#NAME?</v>
      </c>
      <c r="AR3436" s="94" t="e">
        <v>#NAME?</v>
      </c>
      <c r="AS3436" s="94" t="e">
        <v>#NAME?</v>
      </c>
      <c r="AT3436" s="94" t="e">
        <v>#NAME?</v>
      </c>
    </row>
    <row r="3437" customFormat="false" ht="15" hidden="false" customHeight="true" outlineLevel="0" collapsed="false">
      <c r="A3437" s="193" t="s">
        <v>14094</v>
      </c>
      <c r="B3437" s="193" t="s">
        <v>3003</v>
      </c>
      <c r="C3437" s="193" t="s">
        <v>1455</v>
      </c>
      <c r="D3437" s="273" t="s">
        <v>354</v>
      </c>
      <c r="E3437" s="294" t="s">
        <v>7134</v>
      </c>
      <c r="F3437" s="193" t="s">
        <v>7135</v>
      </c>
      <c r="G3437" s="193" t="s">
        <v>7591</v>
      </c>
      <c r="H3437" s="196"/>
      <c r="I3437" s="193" t="s">
        <v>14090</v>
      </c>
      <c r="J3437" s="193" t="s">
        <v>14085</v>
      </c>
      <c r="K3437" s="193" t="s">
        <v>7124</v>
      </c>
      <c r="L3437" s="193" t="s">
        <v>3010</v>
      </c>
      <c r="M3437" s="193" t="s">
        <v>7125</v>
      </c>
      <c r="N3437" s="193" t="s">
        <v>14091</v>
      </c>
      <c r="O3437" s="193" t="s">
        <v>14092</v>
      </c>
      <c r="P3437" s="219" t="n">
        <v>42278</v>
      </c>
      <c r="Q3437" s="219" t="n">
        <v>42278</v>
      </c>
      <c r="R3437" s="193"/>
      <c r="S3437" s="193" t="s">
        <v>7112</v>
      </c>
      <c r="T3437" s="193" t="n">
        <v>6</v>
      </c>
      <c r="U3437" s="193"/>
      <c r="V3437" s="193"/>
      <c r="W3437" s="193" t="s">
        <v>14081</v>
      </c>
      <c r="X3437" s="196"/>
      <c r="Y3437" s="196"/>
      <c r="Z3437" s="196" t="n">
        <v>1</v>
      </c>
      <c r="AE3437" s="94" t="e">
        <f aca="false" t="array" ref="AE3437:AK3437">_xlfn.torow(_xlfn.unique(_xlfn._xlws.filter(cat_table[Subsector],$E3437=cat_table[Sector],"")))</f>
        <v>#NAME?</v>
      </c>
      <c r="AF3437" s="94" t="e">
        <v>#NAME?</v>
      </c>
      <c r="AG3437" s="94" t="e">
        <v>#NAME?</v>
      </c>
      <c r="AH3437" s="94" t="e">
        <v>#NAME?</v>
      </c>
      <c r="AI3437" s="94" t="e">
        <v>#NAME?</v>
      </c>
      <c r="AJ3437" s="94" t="e">
        <v>#NAME?</v>
      </c>
      <c r="AK3437" s="94" t="e">
        <v>#NAME?</v>
      </c>
      <c r="AO3437" s="94" t="e">
        <f aca="false" t="array" ref="AO3437:AT3437">_xlfn.torow(_xlfn.unique(_xlfn._xlws.filter(cat_table[Sub-subsector],($E3437=cat_table[Sector])*($F3437=cat_table[Subsector]),"")))</f>
        <v>#NAME?</v>
      </c>
      <c r="AP3437" s="94" t="e">
        <v>#NAME?</v>
      </c>
      <c r="AQ3437" s="94" t="e">
        <v>#NAME?</v>
      </c>
      <c r="AR3437" s="94" t="e">
        <v>#NAME?</v>
      </c>
      <c r="AS3437" s="94" t="e">
        <v>#NAME?</v>
      </c>
      <c r="AT3437" s="94" t="e">
        <v>#NAME?</v>
      </c>
    </row>
    <row r="3438" customFormat="false" ht="15" hidden="false" customHeight="true" outlineLevel="0" collapsed="false">
      <c r="A3438" s="193" t="s">
        <v>14095</v>
      </c>
      <c r="B3438" s="193" t="s">
        <v>3003</v>
      </c>
      <c r="C3438" s="193" t="s">
        <v>1455</v>
      </c>
      <c r="D3438" s="273" t="s">
        <v>354</v>
      </c>
      <c r="E3438" s="294" t="s">
        <v>7134</v>
      </c>
      <c r="F3438" s="193" t="s">
        <v>7135</v>
      </c>
      <c r="G3438" s="193" t="s">
        <v>7591</v>
      </c>
      <c r="H3438" s="196"/>
      <c r="I3438" s="193" t="s">
        <v>14090</v>
      </c>
      <c r="J3438" s="193" t="s">
        <v>14078</v>
      </c>
      <c r="K3438" s="193" t="s">
        <v>7124</v>
      </c>
      <c r="L3438" s="193" t="s">
        <v>3006</v>
      </c>
      <c r="M3438" s="193" t="s">
        <v>7125</v>
      </c>
      <c r="N3438" s="193" t="s">
        <v>14091</v>
      </c>
      <c r="O3438" s="193" t="s">
        <v>14092</v>
      </c>
      <c r="P3438" s="219" t="n">
        <v>42279</v>
      </c>
      <c r="Q3438" s="219" t="n">
        <v>42279</v>
      </c>
      <c r="R3438" s="193"/>
      <c r="S3438" s="193" t="s">
        <v>7112</v>
      </c>
      <c r="T3438" s="193" t="n">
        <v>21.2</v>
      </c>
      <c r="U3438" s="193"/>
      <c r="V3438" s="193"/>
      <c r="W3438" s="193" t="s">
        <v>14081</v>
      </c>
      <c r="X3438" s="196"/>
      <c r="Y3438" s="196"/>
      <c r="Z3438" s="196" t="n">
        <v>1</v>
      </c>
      <c r="AE3438" s="94" t="e">
        <f aca="false" t="array" ref="AE3438:AK3438">_xlfn.torow(_xlfn.unique(_xlfn._xlws.filter(cat_table[Subsector],$E3438=cat_table[Sector],"")))</f>
        <v>#NAME?</v>
      </c>
      <c r="AF3438" s="94" t="e">
        <v>#NAME?</v>
      </c>
      <c r="AG3438" s="94" t="e">
        <v>#NAME?</v>
      </c>
      <c r="AH3438" s="94" t="e">
        <v>#NAME?</v>
      </c>
      <c r="AI3438" s="94" t="e">
        <v>#NAME?</v>
      </c>
      <c r="AJ3438" s="94" t="e">
        <v>#NAME?</v>
      </c>
      <c r="AK3438" s="94" t="e">
        <v>#NAME?</v>
      </c>
      <c r="AO3438" s="94" t="e">
        <f aca="false" t="array" ref="AO3438:AT3438">_xlfn.torow(_xlfn.unique(_xlfn._xlws.filter(cat_table[Sub-subsector],($E3438=cat_table[Sector])*($F3438=cat_table[Subsector]),"")))</f>
        <v>#NAME?</v>
      </c>
      <c r="AP3438" s="94" t="e">
        <v>#NAME?</v>
      </c>
      <c r="AQ3438" s="94" t="e">
        <v>#NAME?</v>
      </c>
      <c r="AR3438" s="94" t="e">
        <v>#NAME?</v>
      </c>
      <c r="AS3438" s="94" t="e">
        <v>#NAME?</v>
      </c>
      <c r="AT3438" s="94" t="e">
        <v>#NAME?</v>
      </c>
    </row>
    <row r="3439" customFormat="false" ht="15" hidden="false" customHeight="true" outlineLevel="0" collapsed="false">
      <c r="A3439" s="193" t="s">
        <v>14096</v>
      </c>
      <c r="B3439" s="193" t="s">
        <v>3003</v>
      </c>
      <c r="C3439" s="193" t="s">
        <v>1455</v>
      </c>
      <c r="D3439" s="273" t="s">
        <v>354</v>
      </c>
      <c r="E3439" s="294" t="s">
        <v>7134</v>
      </c>
      <c r="F3439" s="193" t="s">
        <v>7135</v>
      </c>
      <c r="G3439" s="193" t="s">
        <v>7591</v>
      </c>
      <c r="H3439" s="196"/>
      <c r="I3439" s="193" t="s">
        <v>14090</v>
      </c>
      <c r="J3439" s="193" t="s">
        <v>14083</v>
      </c>
      <c r="K3439" s="193" t="s">
        <v>7124</v>
      </c>
      <c r="L3439" s="193" t="s">
        <v>3008</v>
      </c>
      <c r="M3439" s="193" t="s">
        <v>7125</v>
      </c>
      <c r="N3439" s="193" t="s">
        <v>14091</v>
      </c>
      <c r="O3439" s="193" t="s">
        <v>14092</v>
      </c>
      <c r="P3439" s="219" t="n">
        <v>42279</v>
      </c>
      <c r="Q3439" s="219" t="n">
        <v>42279</v>
      </c>
      <c r="R3439" s="193"/>
      <c r="S3439" s="193" t="s">
        <v>7112</v>
      </c>
      <c r="T3439" s="193" t="n">
        <v>14.9</v>
      </c>
      <c r="U3439" s="193"/>
      <c r="V3439" s="193"/>
      <c r="W3439" s="193" t="s">
        <v>14081</v>
      </c>
      <c r="X3439" s="196"/>
      <c r="Y3439" s="196"/>
      <c r="Z3439" s="196" t="n">
        <v>1</v>
      </c>
      <c r="AE3439" s="94" t="e">
        <f aca="false" t="array" ref="AE3439:AK3439">_xlfn.torow(_xlfn.unique(_xlfn._xlws.filter(cat_table[Subsector],$E3439=cat_table[Sector],"")))</f>
        <v>#NAME?</v>
      </c>
      <c r="AF3439" s="94" t="e">
        <v>#NAME?</v>
      </c>
      <c r="AG3439" s="94" t="e">
        <v>#NAME?</v>
      </c>
      <c r="AH3439" s="94" t="e">
        <v>#NAME?</v>
      </c>
      <c r="AI3439" s="94" t="e">
        <v>#NAME?</v>
      </c>
      <c r="AJ3439" s="94" t="e">
        <v>#NAME?</v>
      </c>
      <c r="AK3439" s="94" t="e">
        <v>#NAME?</v>
      </c>
      <c r="AO3439" s="94" t="e">
        <f aca="false" t="array" ref="AO3439:AT3439">_xlfn.torow(_xlfn.unique(_xlfn._xlws.filter(cat_table[Sub-subsector],($E3439=cat_table[Sector])*($F3439=cat_table[Subsector]),"")))</f>
        <v>#NAME?</v>
      </c>
      <c r="AP3439" s="94" t="e">
        <v>#NAME?</v>
      </c>
      <c r="AQ3439" s="94" t="e">
        <v>#NAME?</v>
      </c>
      <c r="AR3439" s="94" t="e">
        <v>#NAME?</v>
      </c>
      <c r="AS3439" s="94" t="e">
        <v>#NAME?</v>
      </c>
      <c r="AT3439" s="94" t="e">
        <v>#NAME?</v>
      </c>
    </row>
    <row r="3440" customFormat="false" ht="15" hidden="false" customHeight="true" outlineLevel="0" collapsed="false">
      <c r="A3440" s="194" t="s">
        <v>14097</v>
      </c>
      <c r="B3440" s="194" t="s">
        <v>3003</v>
      </c>
      <c r="C3440" s="194" t="s">
        <v>1455</v>
      </c>
      <c r="D3440" s="274" t="s">
        <v>354</v>
      </c>
      <c r="E3440" s="295" t="s">
        <v>7134</v>
      </c>
      <c r="F3440" s="194" t="s">
        <v>7135</v>
      </c>
      <c r="G3440" s="194" t="s">
        <v>7591</v>
      </c>
      <c r="H3440" s="199"/>
      <c r="I3440" s="194" t="s">
        <v>14090</v>
      </c>
      <c r="J3440" s="194" t="s">
        <v>14085</v>
      </c>
      <c r="K3440" s="194" t="s">
        <v>7124</v>
      </c>
      <c r="L3440" s="194" t="s">
        <v>3010</v>
      </c>
      <c r="M3440" s="194" t="s">
        <v>7125</v>
      </c>
      <c r="N3440" s="194" t="s">
        <v>14091</v>
      </c>
      <c r="O3440" s="194" t="s">
        <v>14092</v>
      </c>
      <c r="P3440" s="198" t="n">
        <v>42279</v>
      </c>
      <c r="Q3440" s="198" t="n">
        <v>42279</v>
      </c>
      <c r="R3440" s="194"/>
      <c r="S3440" s="194" t="s">
        <v>7112</v>
      </c>
      <c r="T3440" s="194" t="n">
        <v>6.3</v>
      </c>
      <c r="U3440" s="194"/>
      <c r="V3440" s="194"/>
      <c r="W3440" s="194" t="s">
        <v>14081</v>
      </c>
      <c r="X3440" s="199"/>
      <c r="Y3440" s="199"/>
      <c r="Z3440" s="199" t="n">
        <v>1</v>
      </c>
      <c r="AE3440" s="94" t="e">
        <f aca="false" t="array" ref="AE3440:AK3440">_xlfn.torow(_xlfn.unique(_xlfn._xlws.filter(cat_table[Subsector],$E3440=cat_table[Sector],"")))</f>
        <v>#NAME?</v>
      </c>
      <c r="AF3440" s="94" t="e">
        <v>#NAME?</v>
      </c>
      <c r="AG3440" s="94" t="e">
        <v>#NAME?</v>
      </c>
      <c r="AH3440" s="94" t="e">
        <v>#NAME?</v>
      </c>
      <c r="AI3440" s="94" t="e">
        <v>#NAME?</v>
      </c>
      <c r="AJ3440" s="94" t="e">
        <v>#NAME?</v>
      </c>
      <c r="AK3440" s="94" t="e">
        <v>#NAME?</v>
      </c>
      <c r="AO3440" s="94" t="e">
        <f aca="false" t="array" ref="AO3440:AT3440">_xlfn.torow(_xlfn.unique(_xlfn._xlws.filter(cat_table[Sub-subsector],($E3440=cat_table[Sector])*($F3440=cat_table[Subsector]),"")))</f>
        <v>#NAME?</v>
      </c>
      <c r="AP3440" s="94" t="e">
        <v>#NAME?</v>
      </c>
      <c r="AQ3440" s="94" t="e">
        <v>#NAME?</v>
      </c>
      <c r="AR3440" s="94" t="e">
        <v>#NAME?</v>
      </c>
      <c r="AS3440" s="94" t="e">
        <v>#NAME?</v>
      </c>
      <c r="AT3440" s="94" t="e">
        <v>#NAME?</v>
      </c>
    </row>
    <row r="3441" customFormat="false" ht="15" hidden="false" customHeight="true" outlineLevel="0" collapsed="false">
      <c r="A3441" s="20" t="s">
        <v>14098</v>
      </c>
      <c r="B3441" s="20" t="str">
        <f aca="false">INDEX(Table2[], MATCH(L3441, Location_ID!$D$2:$D$648, 0), 1)</f>
        <v>445a733c-15c8-4e48-91db-eea8375dd7e7</v>
      </c>
      <c r="C3441" s="20" t="s">
        <v>1457</v>
      </c>
      <c r="D3441" s="230" t="s">
        <v>354</v>
      </c>
      <c r="E3441" s="20" t="s">
        <v>43</v>
      </c>
      <c r="F3441" s="20" t="s">
        <v>7942</v>
      </c>
      <c r="G3441" s="20"/>
      <c r="H3441" s="20"/>
      <c r="I3441" s="20" t="s">
        <v>14099</v>
      </c>
      <c r="J3441" s="20" t="s">
        <v>14100</v>
      </c>
      <c r="K3441" s="20" t="s">
        <v>1766</v>
      </c>
      <c r="L3441" s="20" t="s">
        <v>1766</v>
      </c>
      <c r="M3441" s="20" t="s">
        <v>7132</v>
      </c>
      <c r="N3441" s="20" t="s">
        <v>14101</v>
      </c>
      <c r="O3441" s="20" t="s">
        <v>14102</v>
      </c>
      <c r="P3441" s="201" t="n">
        <v>36526</v>
      </c>
      <c r="Q3441" s="201" t="n">
        <v>40178</v>
      </c>
      <c r="R3441" s="20"/>
      <c r="S3441" s="20" t="s">
        <v>7117</v>
      </c>
      <c r="T3441" s="20" t="n">
        <v>19.2</v>
      </c>
      <c r="U3441" s="20" t="n">
        <v>17.3</v>
      </c>
      <c r="V3441" s="20" t="n">
        <v>21.1</v>
      </c>
      <c r="W3441" s="20" t="s">
        <v>7502</v>
      </c>
      <c r="X3441" s="35"/>
      <c r="Y3441" s="35"/>
      <c r="Z3441" s="35" t="n">
        <v>0</v>
      </c>
      <c r="AE3441" s="94" t="e">
        <f aca="false" t="array" ref="AE3441:AN3441">_xlfn.torow(_xlfn.unique(_xlfn._xlws.filter(cat_table[Subsector],$E3441=cat_table[Sector],"")))</f>
        <v>#NAME?</v>
      </c>
      <c r="AF3441" s="94" t="e">
        <v>#NAME?</v>
      </c>
      <c r="AG3441" s="94" t="e">
        <v>#NAME?</v>
      </c>
      <c r="AH3441" s="94" t="e">
        <v>#NAME?</v>
      </c>
      <c r="AI3441" s="94" t="e">
        <v>#NAME?</v>
      </c>
      <c r="AJ3441" s="94" t="e">
        <v>#NAME?</v>
      </c>
      <c r="AK3441" s="94" t="e">
        <v>#NAME?</v>
      </c>
      <c r="AL3441" s="94" t="e">
        <v>#NAME?</v>
      </c>
      <c r="AM3441" s="94" t="e">
        <v>#NAME?</v>
      </c>
      <c r="AN3441" s="94" t="e">
        <v>#NAME?</v>
      </c>
      <c r="AO3441" s="94" t="e">
        <f aca="false" t="array" ref="AO3441:AP3441">_xlfn.torow(_xlfn.unique(_xlfn._xlws.filter(cat_table[Sub-subsector],($E3441=cat_table[Sector])*($F3441=cat_table[Subsector]),"")))</f>
        <v>#NAME?</v>
      </c>
      <c r="AP3441" s="94" t="e">
        <v>#NAME?</v>
      </c>
    </row>
    <row r="3442" customFormat="false" ht="15" hidden="false" customHeight="true" outlineLevel="0" collapsed="false">
      <c r="A3442" s="20" t="s">
        <v>14103</v>
      </c>
      <c r="B3442" s="20" t="str">
        <f aca="false">INDEX(Table2[], MATCH(L3442, Location_ID!$D$2:$D$648, 0), 1)</f>
        <v>445a733c-15c8-4e48-91db-eea8375dd7e7</v>
      </c>
      <c r="C3442" s="20" t="s">
        <v>1457</v>
      </c>
      <c r="D3442" s="230" t="s">
        <v>354</v>
      </c>
      <c r="E3442" s="20" t="s">
        <v>43</v>
      </c>
      <c r="F3442" s="20" t="s">
        <v>7942</v>
      </c>
      <c r="G3442" s="20"/>
      <c r="H3442" s="20"/>
      <c r="I3442" s="20" t="s">
        <v>14104</v>
      </c>
      <c r="J3442" s="20" t="s">
        <v>14100</v>
      </c>
      <c r="K3442" s="20" t="s">
        <v>1766</v>
      </c>
      <c r="L3442" s="20" t="s">
        <v>1766</v>
      </c>
      <c r="M3442" s="20" t="s">
        <v>7132</v>
      </c>
      <c r="N3442" s="20" t="s">
        <v>14105</v>
      </c>
      <c r="O3442" s="20" t="s">
        <v>14106</v>
      </c>
      <c r="P3442" s="201" t="n">
        <v>36526</v>
      </c>
      <c r="Q3442" s="201" t="n">
        <v>40178</v>
      </c>
      <c r="R3442" s="20"/>
      <c r="S3442" s="20" t="s">
        <v>7117</v>
      </c>
      <c r="T3442" s="20" t="n">
        <v>18.3</v>
      </c>
      <c r="U3442" s="20" t="n">
        <v>18.2</v>
      </c>
      <c r="V3442" s="20" t="n">
        <v>18.4</v>
      </c>
      <c r="W3442" s="20" t="s">
        <v>7502</v>
      </c>
      <c r="X3442" s="35"/>
      <c r="Y3442" s="35"/>
      <c r="Z3442" s="35" t="n">
        <v>0</v>
      </c>
      <c r="AE3442" s="94" t="e">
        <f aca="false" t="array" ref="AE3442:AN3442">_xlfn.torow(_xlfn.unique(_xlfn._xlws.filter(cat_table[Subsector],$E3442=cat_table[Sector],"")))</f>
        <v>#NAME?</v>
      </c>
      <c r="AF3442" s="94" t="e">
        <v>#NAME?</v>
      </c>
      <c r="AG3442" s="94" t="e">
        <v>#NAME?</v>
      </c>
      <c r="AH3442" s="94" t="e">
        <v>#NAME?</v>
      </c>
      <c r="AI3442" s="94" t="e">
        <v>#NAME?</v>
      </c>
      <c r="AJ3442" s="94" t="e">
        <v>#NAME?</v>
      </c>
      <c r="AK3442" s="94" t="e">
        <v>#NAME?</v>
      </c>
      <c r="AL3442" s="94" t="e">
        <v>#NAME?</v>
      </c>
      <c r="AM3442" s="94" t="e">
        <v>#NAME?</v>
      </c>
      <c r="AN3442" s="94" t="e">
        <v>#NAME?</v>
      </c>
      <c r="AO3442" s="94" t="e">
        <f aca="false" t="array" ref="AO3442:AP3442">_xlfn.torow(_xlfn.unique(_xlfn._xlws.filter(cat_table[Sub-subsector],($E3442=cat_table[Sector])*($F3442=cat_table[Subsector]),"")))</f>
        <v>#NAME?</v>
      </c>
      <c r="AP3442" s="94" t="e">
        <v>#NAME?</v>
      </c>
    </row>
    <row r="3443" customFormat="false" ht="15" hidden="false" customHeight="true" outlineLevel="0" collapsed="false">
      <c r="A3443" s="20" t="s">
        <v>14107</v>
      </c>
      <c r="B3443" s="20" t="str">
        <f aca="false">INDEX(Table2[], MATCH(L3443, Location_ID!$D$2:$D$648, 0), 1)</f>
        <v>445a733c-15c8-4e48-91db-eea8375dd7e7</v>
      </c>
      <c r="C3443" s="20" t="s">
        <v>1457</v>
      </c>
      <c r="D3443" s="230" t="s">
        <v>354</v>
      </c>
      <c r="E3443" s="20" t="s">
        <v>43</v>
      </c>
      <c r="F3443" s="20" t="s">
        <v>7942</v>
      </c>
      <c r="G3443" s="20" t="s">
        <v>9002</v>
      </c>
      <c r="H3443" s="20"/>
      <c r="I3443" s="20" t="s">
        <v>14108</v>
      </c>
      <c r="J3443" s="20" t="s">
        <v>14100</v>
      </c>
      <c r="K3443" s="20" t="s">
        <v>1766</v>
      </c>
      <c r="L3443" s="20" t="s">
        <v>1766</v>
      </c>
      <c r="M3443" s="20" t="s">
        <v>7132</v>
      </c>
      <c r="N3443" s="20" t="s">
        <v>14109</v>
      </c>
      <c r="O3443" s="20" t="s">
        <v>14110</v>
      </c>
      <c r="P3443" s="201" t="n">
        <v>36526</v>
      </c>
      <c r="Q3443" s="201" t="n">
        <v>40178</v>
      </c>
      <c r="R3443" s="20"/>
      <c r="S3443" s="20" t="s">
        <v>7117</v>
      </c>
      <c r="T3443" s="20" t="n">
        <v>38.8</v>
      </c>
      <c r="U3443" s="20" t="n">
        <v>37.8</v>
      </c>
      <c r="V3443" s="20" t="n">
        <v>39.8</v>
      </c>
      <c r="W3443" s="20" t="s">
        <v>7502</v>
      </c>
      <c r="X3443" s="35"/>
      <c r="Y3443" s="35"/>
      <c r="Z3443" s="35" t="n">
        <v>0</v>
      </c>
      <c r="AE3443" s="94" t="e">
        <f aca="false" t="array" ref="AE3443:AN3443">_xlfn.torow(_xlfn.unique(_xlfn._xlws.filter(cat_table[Subsector],$E3443=cat_table[Sector],"")))</f>
        <v>#NAME?</v>
      </c>
      <c r="AF3443" s="94" t="e">
        <v>#NAME?</v>
      </c>
      <c r="AG3443" s="94" t="e">
        <v>#NAME?</v>
      </c>
      <c r="AH3443" s="94" t="e">
        <v>#NAME?</v>
      </c>
      <c r="AI3443" s="94" t="e">
        <v>#NAME?</v>
      </c>
      <c r="AJ3443" s="94" t="e">
        <v>#NAME?</v>
      </c>
      <c r="AK3443" s="94" t="e">
        <v>#NAME?</v>
      </c>
      <c r="AL3443" s="94" t="e">
        <v>#NAME?</v>
      </c>
      <c r="AM3443" s="94" t="e">
        <v>#NAME?</v>
      </c>
      <c r="AN3443" s="94" t="e">
        <v>#NAME?</v>
      </c>
      <c r="AO3443" s="94" t="e">
        <f aca="false" t="array" ref="AO3443:AP3443">_xlfn.torow(_xlfn.unique(_xlfn._xlws.filter(cat_table[Sub-subsector],($E3443=cat_table[Sector])*($F3443=cat_table[Subsector]),"")))</f>
        <v>#NAME?</v>
      </c>
      <c r="AP3443" s="94" t="e">
        <v>#NAME?</v>
      </c>
    </row>
    <row r="3444" customFormat="false" ht="15" hidden="false" customHeight="true" outlineLevel="0" collapsed="false">
      <c r="A3444" s="20" t="s">
        <v>14111</v>
      </c>
      <c r="B3444" s="20" t="str">
        <f aca="false">INDEX(Table2[], MATCH(L3444, Location_ID!$D$2:$D$648, 0), 1)</f>
        <v>445a733c-15c8-4e48-91db-eea8375dd7e7</v>
      </c>
      <c r="C3444" s="20" t="s">
        <v>1457</v>
      </c>
      <c r="D3444" s="230" t="s">
        <v>354</v>
      </c>
      <c r="E3444" s="20" t="s">
        <v>43</v>
      </c>
      <c r="F3444" s="20" t="s">
        <v>7942</v>
      </c>
      <c r="G3444" s="20"/>
      <c r="H3444" s="20"/>
      <c r="I3444" s="20" t="s">
        <v>14099</v>
      </c>
      <c r="J3444" s="20" t="s">
        <v>14100</v>
      </c>
      <c r="K3444" s="20" t="s">
        <v>1766</v>
      </c>
      <c r="L3444" s="20" t="s">
        <v>1766</v>
      </c>
      <c r="M3444" s="20" t="s">
        <v>7132</v>
      </c>
      <c r="N3444" s="20" t="s">
        <v>14112</v>
      </c>
      <c r="O3444" s="20" t="s">
        <v>14113</v>
      </c>
      <c r="P3444" s="201" t="n">
        <v>33970</v>
      </c>
      <c r="Q3444" s="201" t="n">
        <v>39447</v>
      </c>
      <c r="R3444" s="20"/>
      <c r="S3444" s="20" t="s">
        <v>7117</v>
      </c>
      <c r="T3444" s="20" t="n">
        <v>20.5</v>
      </c>
      <c r="U3444" s="20" t="n">
        <v>19.1</v>
      </c>
      <c r="V3444" s="20" t="n">
        <v>21.9</v>
      </c>
      <c r="W3444" s="20" t="s">
        <v>7502</v>
      </c>
      <c r="X3444" s="35"/>
      <c r="Y3444" s="35"/>
      <c r="Z3444" s="35" t="n">
        <v>0</v>
      </c>
      <c r="AE3444" s="94" t="e">
        <f aca="false" t="array" ref="AE3444:AN3444">_xlfn.torow(_xlfn.unique(_xlfn._xlws.filter(cat_table[Subsector],$E3444=cat_table[Sector],"")))</f>
        <v>#NAME?</v>
      </c>
      <c r="AF3444" s="94" t="e">
        <v>#NAME?</v>
      </c>
      <c r="AG3444" s="94" t="e">
        <v>#NAME?</v>
      </c>
      <c r="AH3444" s="94" t="e">
        <v>#NAME?</v>
      </c>
      <c r="AI3444" s="94" t="e">
        <v>#NAME?</v>
      </c>
      <c r="AJ3444" s="94" t="e">
        <v>#NAME?</v>
      </c>
      <c r="AK3444" s="94" t="e">
        <v>#NAME?</v>
      </c>
      <c r="AL3444" s="94" t="e">
        <v>#NAME?</v>
      </c>
      <c r="AM3444" s="94" t="e">
        <v>#NAME?</v>
      </c>
      <c r="AN3444" s="94" t="e">
        <v>#NAME?</v>
      </c>
      <c r="AO3444" s="94" t="e">
        <f aca="false" t="array" ref="AO3444:AP3444">_xlfn.torow(_xlfn.unique(_xlfn._xlws.filter(cat_table[Sub-subsector],($E3444=cat_table[Sector])*($F3444=cat_table[Subsector]),"")))</f>
        <v>#NAME?</v>
      </c>
      <c r="AP3444" s="94" t="e">
        <v>#NAME?</v>
      </c>
    </row>
    <row r="3445" customFormat="false" ht="15" hidden="false" customHeight="true" outlineLevel="0" collapsed="false">
      <c r="A3445" s="20" t="s">
        <v>14114</v>
      </c>
      <c r="B3445" s="20" t="str">
        <f aca="false">INDEX(Table2[], MATCH(L3445, Location_ID!$D$2:$D$648, 0), 1)</f>
        <v>eada962d-d450-4a03-a68a-50387d3b4b71</v>
      </c>
      <c r="C3445" s="20" t="s">
        <v>1457</v>
      </c>
      <c r="D3445" s="230" t="s">
        <v>354</v>
      </c>
      <c r="E3445" s="20" t="s">
        <v>43</v>
      </c>
      <c r="F3445" s="20" t="s">
        <v>7942</v>
      </c>
      <c r="G3445" s="20"/>
      <c r="H3445" s="20"/>
      <c r="I3445" s="20" t="s">
        <v>14099</v>
      </c>
      <c r="J3445" s="20" t="s">
        <v>14115</v>
      </c>
      <c r="K3445" s="20" t="s">
        <v>7128</v>
      </c>
      <c r="L3445" s="20" t="s">
        <v>1775</v>
      </c>
      <c r="M3445" s="20" t="s">
        <v>7132</v>
      </c>
      <c r="N3445" s="20" t="s">
        <v>14116</v>
      </c>
      <c r="O3445" s="20" t="s">
        <v>14117</v>
      </c>
      <c r="P3445" s="201" t="n">
        <v>36526</v>
      </c>
      <c r="Q3445" s="201" t="n">
        <v>40178</v>
      </c>
      <c r="R3445" s="20"/>
      <c r="S3445" s="20" t="s">
        <v>7117</v>
      </c>
      <c r="T3445" s="20" t="n">
        <v>4.99</v>
      </c>
      <c r="U3445" s="20" t="n">
        <v>4.63</v>
      </c>
      <c r="V3445" s="20" t="n">
        <v>5.35</v>
      </c>
      <c r="W3445" s="20" t="s">
        <v>7502</v>
      </c>
      <c r="X3445" s="35"/>
      <c r="Y3445" s="35"/>
      <c r="Z3445" s="35" t="n">
        <v>0</v>
      </c>
      <c r="AE3445" s="94" t="e">
        <f aca="false" t="array" ref="AE3445:AN3445">_xlfn.torow(_xlfn.unique(_xlfn._xlws.filter(cat_table[Subsector],$E3445=cat_table[Sector],"")))</f>
        <v>#NAME?</v>
      </c>
      <c r="AF3445" s="94" t="e">
        <v>#NAME?</v>
      </c>
      <c r="AG3445" s="94" t="e">
        <v>#NAME?</v>
      </c>
      <c r="AH3445" s="94" t="e">
        <v>#NAME?</v>
      </c>
      <c r="AI3445" s="94" t="e">
        <v>#NAME?</v>
      </c>
      <c r="AJ3445" s="94" t="e">
        <v>#NAME?</v>
      </c>
      <c r="AK3445" s="94" t="e">
        <v>#NAME?</v>
      </c>
      <c r="AL3445" s="94" t="e">
        <v>#NAME?</v>
      </c>
      <c r="AM3445" s="94" t="e">
        <v>#NAME?</v>
      </c>
      <c r="AN3445" s="94" t="e">
        <v>#NAME?</v>
      </c>
      <c r="AO3445" s="94" t="e">
        <f aca="false" t="array" ref="AO3445:AP3445">_xlfn.torow(_xlfn.unique(_xlfn._xlws.filter(cat_table[Sub-subsector],($E3445=cat_table[Sector])*($F3445=cat_table[Subsector]),"")))</f>
        <v>#NAME?</v>
      </c>
      <c r="AP3445" s="94" t="e">
        <v>#NAME?</v>
      </c>
    </row>
    <row r="3446" customFormat="false" ht="15" hidden="false" customHeight="true" outlineLevel="0" collapsed="false">
      <c r="A3446" s="165" t="s">
        <v>14118</v>
      </c>
      <c r="B3446" s="20" t="str">
        <f aca="false">INDEX(Table2[], MATCH(L3446, Location_ID!$D$2:$D$648, 0), 1)</f>
        <v>ad6b2e7f-09cc-407f-b639-def4f5495508</v>
      </c>
      <c r="C3446" s="165" t="s">
        <v>1457</v>
      </c>
      <c r="D3446" s="232" t="s">
        <v>354</v>
      </c>
      <c r="E3446" s="165" t="s">
        <v>43</v>
      </c>
      <c r="F3446" s="165" t="s">
        <v>7942</v>
      </c>
      <c r="G3446" s="165"/>
      <c r="H3446" s="192"/>
      <c r="I3446" s="165" t="s">
        <v>14099</v>
      </c>
      <c r="J3446" s="165" t="s">
        <v>14119</v>
      </c>
      <c r="K3446" s="165" t="s">
        <v>7128</v>
      </c>
      <c r="L3446" s="165" t="s">
        <v>1839</v>
      </c>
      <c r="M3446" s="165" t="s">
        <v>7132</v>
      </c>
      <c r="N3446" s="165" t="s">
        <v>14116</v>
      </c>
      <c r="O3446" s="165" t="s">
        <v>14120</v>
      </c>
      <c r="P3446" s="191" t="n">
        <v>36526</v>
      </c>
      <c r="Q3446" s="191" t="n">
        <v>40178</v>
      </c>
      <c r="R3446" s="165"/>
      <c r="S3446" s="165" t="s">
        <v>7117</v>
      </c>
      <c r="T3446" s="165" t="n">
        <v>3.61</v>
      </c>
      <c r="U3446" s="165" t="n">
        <v>3.45</v>
      </c>
      <c r="V3446" s="165" t="n">
        <v>3.77</v>
      </c>
      <c r="W3446" s="165" t="s">
        <v>7502</v>
      </c>
      <c r="X3446" s="165"/>
      <c r="Y3446" s="192"/>
      <c r="Z3446" s="192" t="n">
        <v>0</v>
      </c>
      <c r="AE3446" s="94" t="e">
        <f aca="false" t="array" ref="AE3446:AN3446">_xlfn.torow(_xlfn.unique(_xlfn._xlws.filter(cat_table[Subsector],$E3446=cat_table[Sector],"")))</f>
        <v>#NAME?</v>
      </c>
      <c r="AF3446" s="94" t="e">
        <v>#NAME?</v>
      </c>
      <c r="AG3446" s="94" t="e">
        <v>#NAME?</v>
      </c>
      <c r="AH3446" s="94" t="e">
        <v>#NAME?</v>
      </c>
      <c r="AI3446" s="94" t="e">
        <v>#NAME?</v>
      </c>
      <c r="AJ3446" s="94" t="e">
        <v>#NAME?</v>
      </c>
      <c r="AK3446" s="94" t="e">
        <v>#NAME?</v>
      </c>
      <c r="AL3446" s="94" t="e">
        <v>#NAME?</v>
      </c>
      <c r="AM3446" s="94" t="e">
        <v>#NAME?</v>
      </c>
      <c r="AN3446" s="94" t="e">
        <v>#NAME?</v>
      </c>
      <c r="AO3446" s="94" t="e">
        <f aca="false" t="array" ref="AO3446:AP3446">_xlfn.torow(_xlfn.unique(_xlfn._xlws.filter(cat_table[Sub-subsector],($E3446=cat_table[Sector])*($F3446=cat_table[Subsector]),"")))</f>
        <v>#NAME?</v>
      </c>
      <c r="AP3446" s="94" t="e">
        <v>#NAME?</v>
      </c>
    </row>
    <row r="3447" customFormat="false" ht="15" hidden="false" customHeight="true" outlineLevel="0" collapsed="false">
      <c r="A3447" s="193" t="s">
        <v>14121</v>
      </c>
      <c r="B3447" s="20" t="str">
        <f aca="false">INDEX(Table2[], MATCH(L3447, Location_ID!$D$2:$D$648, 0), 1)</f>
        <v>6c7ad3fe-f54d-4759-836c-a80f8912b3e0</v>
      </c>
      <c r="C3447" s="193" t="s">
        <v>1459</v>
      </c>
      <c r="D3447" s="273" t="s">
        <v>354</v>
      </c>
      <c r="E3447" s="193" t="s">
        <v>7134</v>
      </c>
      <c r="F3447" s="193" t="s">
        <v>7135</v>
      </c>
      <c r="G3447" s="193"/>
      <c r="H3447" s="196"/>
      <c r="I3447" s="193" t="s">
        <v>14122</v>
      </c>
      <c r="J3447" s="193" t="s">
        <v>14123</v>
      </c>
      <c r="K3447" s="193" t="s">
        <v>7120</v>
      </c>
      <c r="L3447" s="193" t="s">
        <v>1723</v>
      </c>
      <c r="M3447" s="193" t="s">
        <v>7110</v>
      </c>
      <c r="N3447" s="193" t="s">
        <v>14124</v>
      </c>
      <c r="O3447" s="193" t="s">
        <v>14125</v>
      </c>
      <c r="P3447" s="219" t="n">
        <v>44440</v>
      </c>
      <c r="Q3447" s="219" t="n">
        <v>44500</v>
      </c>
      <c r="R3447" s="193"/>
      <c r="S3447" s="193" t="s">
        <v>7130</v>
      </c>
      <c r="T3447" s="193" t="n">
        <v>114.9</v>
      </c>
      <c r="U3447" s="193"/>
      <c r="V3447" s="193"/>
      <c r="W3447" s="193" t="s">
        <v>7141</v>
      </c>
      <c r="X3447" s="196"/>
      <c r="Y3447" s="196"/>
      <c r="Z3447" s="196" t="n">
        <v>0</v>
      </c>
      <c r="AE3447" s="94" t="e">
        <f aca="false" t="array" ref="AE3447:AK3447">_xlfn.torow(_xlfn.unique(_xlfn._xlws.filter(cat_table[Subsector],$E3447=cat_table[Sector],"")))</f>
        <v>#NAME?</v>
      </c>
      <c r="AF3447" s="94" t="e">
        <v>#NAME?</v>
      </c>
      <c r="AG3447" s="94" t="e">
        <v>#NAME?</v>
      </c>
      <c r="AH3447" s="94" t="e">
        <v>#NAME?</v>
      </c>
      <c r="AI3447" s="94" t="e">
        <v>#NAME?</v>
      </c>
      <c r="AJ3447" s="94" t="e">
        <v>#NAME?</v>
      </c>
      <c r="AK3447" s="94" t="e">
        <v>#NAME?</v>
      </c>
      <c r="AO3447" s="94" t="e">
        <f aca="false" t="array" ref="AO3447:AT3447">_xlfn.torow(_xlfn.unique(_xlfn._xlws.filter(cat_table[Sub-subsector],($E3447=cat_table[Sector])*($F3447=cat_table[Subsector]),"")))</f>
        <v>#NAME?</v>
      </c>
      <c r="AP3447" s="94" t="e">
        <v>#NAME?</v>
      </c>
      <c r="AQ3447" s="94" t="e">
        <v>#NAME?</v>
      </c>
      <c r="AR3447" s="94" t="e">
        <v>#NAME?</v>
      </c>
      <c r="AS3447" s="94" t="e">
        <v>#NAME?</v>
      </c>
      <c r="AT3447" s="94" t="e">
        <v>#NAME?</v>
      </c>
    </row>
    <row r="3448" customFormat="false" ht="15" hidden="false" customHeight="true" outlineLevel="0" collapsed="false">
      <c r="A3448" s="193" t="s">
        <v>14126</v>
      </c>
      <c r="B3448" s="20" t="str">
        <f aca="false">INDEX(Table2[], MATCH(L3448, Location_ID!$D$2:$D$648, 0), 1)</f>
        <v>6c7ad3fe-f54d-4759-836c-a80f8912b3e0</v>
      </c>
      <c r="C3448" s="193" t="s">
        <v>1459</v>
      </c>
      <c r="D3448" s="273" t="s">
        <v>354</v>
      </c>
      <c r="E3448" s="193" t="s">
        <v>7134</v>
      </c>
      <c r="F3448" s="193" t="s">
        <v>7135</v>
      </c>
      <c r="G3448" s="193"/>
      <c r="H3448" s="196"/>
      <c r="I3448" s="193" t="s">
        <v>14122</v>
      </c>
      <c r="J3448" s="193" t="s">
        <v>14123</v>
      </c>
      <c r="K3448" s="193" t="s">
        <v>7120</v>
      </c>
      <c r="L3448" s="193" t="s">
        <v>1723</v>
      </c>
      <c r="M3448" s="193" t="s">
        <v>7110</v>
      </c>
      <c r="N3448" s="193" t="s">
        <v>14124</v>
      </c>
      <c r="O3448" s="193" t="s">
        <v>14127</v>
      </c>
      <c r="P3448" s="219" t="n">
        <v>44440</v>
      </c>
      <c r="Q3448" s="219" t="n">
        <v>44500</v>
      </c>
      <c r="R3448" s="193"/>
      <c r="S3448" s="193" t="s">
        <v>7130</v>
      </c>
      <c r="T3448" s="193" t="n">
        <v>55.1</v>
      </c>
      <c r="U3448" s="193"/>
      <c r="V3448" s="193"/>
      <c r="W3448" s="193" t="s">
        <v>7141</v>
      </c>
      <c r="X3448" s="196"/>
      <c r="Y3448" s="196"/>
      <c r="Z3448" s="196" t="n">
        <v>0</v>
      </c>
      <c r="AE3448" s="94" t="e">
        <f aca="false" t="array" ref="AE3448:AK3448">_xlfn.torow(_xlfn.unique(_xlfn._xlws.filter(cat_table[Subsector],$E3448=cat_table[Sector],"")))</f>
        <v>#NAME?</v>
      </c>
      <c r="AF3448" s="94" t="e">
        <v>#NAME?</v>
      </c>
      <c r="AG3448" s="94" t="e">
        <v>#NAME?</v>
      </c>
      <c r="AH3448" s="94" t="e">
        <v>#NAME?</v>
      </c>
      <c r="AI3448" s="94" t="e">
        <v>#NAME?</v>
      </c>
      <c r="AJ3448" s="94" t="e">
        <v>#NAME?</v>
      </c>
      <c r="AK3448" s="94" t="e">
        <v>#NAME?</v>
      </c>
      <c r="AO3448" s="94" t="e">
        <f aca="false" t="array" ref="AO3448:AT3448">_xlfn.torow(_xlfn.unique(_xlfn._xlws.filter(cat_table[Sub-subsector],($E3448=cat_table[Sector])*($F3448=cat_table[Subsector]),"")))</f>
        <v>#NAME?</v>
      </c>
      <c r="AP3448" s="94" t="e">
        <v>#NAME?</v>
      </c>
      <c r="AQ3448" s="94" t="e">
        <v>#NAME?</v>
      </c>
      <c r="AR3448" s="94" t="e">
        <v>#NAME?</v>
      </c>
      <c r="AS3448" s="94" t="e">
        <v>#NAME?</v>
      </c>
      <c r="AT3448" s="94" t="e">
        <v>#NAME?</v>
      </c>
    </row>
    <row r="3449" customFormat="false" ht="15" hidden="false" customHeight="true" outlineLevel="0" collapsed="false">
      <c r="A3449" s="193" t="s">
        <v>14128</v>
      </c>
      <c r="B3449" s="20" t="str">
        <f aca="false">INDEX(Table2[], MATCH(L3449, Location_ID!$D$2:$D$648, 0), 1)</f>
        <v>6c7ad3fe-f54d-4759-836c-a80f8912b3e0</v>
      </c>
      <c r="C3449" s="193" t="s">
        <v>1459</v>
      </c>
      <c r="D3449" s="273" t="s">
        <v>354</v>
      </c>
      <c r="E3449" s="193" t="s">
        <v>7134</v>
      </c>
      <c r="F3449" s="193" t="s">
        <v>7135</v>
      </c>
      <c r="G3449" s="193"/>
      <c r="H3449" s="196"/>
      <c r="I3449" s="193" t="s">
        <v>14122</v>
      </c>
      <c r="J3449" s="193" t="s">
        <v>14129</v>
      </c>
      <c r="K3449" s="193" t="s">
        <v>7120</v>
      </c>
      <c r="L3449" s="193" t="s">
        <v>1723</v>
      </c>
      <c r="M3449" s="193" t="s">
        <v>7110</v>
      </c>
      <c r="N3449" s="193" t="s">
        <v>14124</v>
      </c>
      <c r="O3449" s="193" t="s">
        <v>14130</v>
      </c>
      <c r="P3449" s="219" t="n">
        <v>44440</v>
      </c>
      <c r="Q3449" s="219" t="n">
        <v>44500</v>
      </c>
      <c r="R3449" s="193"/>
      <c r="S3449" s="193" t="s">
        <v>7130</v>
      </c>
      <c r="T3449" s="193" t="n">
        <v>50.1</v>
      </c>
      <c r="U3449" s="193"/>
      <c r="V3449" s="193"/>
      <c r="W3449" s="193" t="s">
        <v>7141</v>
      </c>
      <c r="X3449" s="196"/>
      <c r="Y3449" s="196"/>
      <c r="Z3449" s="196" t="n">
        <v>0</v>
      </c>
      <c r="AE3449" s="94" t="e">
        <f aca="false" t="array" ref="AE3449:AK3449">_xlfn.torow(_xlfn.unique(_xlfn._xlws.filter(cat_table[Subsector],$E3449=cat_table[Sector],"")))</f>
        <v>#NAME?</v>
      </c>
      <c r="AF3449" s="94" t="e">
        <v>#NAME?</v>
      </c>
      <c r="AG3449" s="94" t="e">
        <v>#NAME?</v>
      </c>
      <c r="AH3449" s="94" t="e">
        <v>#NAME?</v>
      </c>
      <c r="AI3449" s="94" t="e">
        <v>#NAME?</v>
      </c>
      <c r="AJ3449" s="94" t="e">
        <v>#NAME?</v>
      </c>
      <c r="AK3449" s="94" t="e">
        <v>#NAME?</v>
      </c>
      <c r="AO3449" s="94" t="e">
        <f aca="false" t="array" ref="AO3449:AT3449">_xlfn.torow(_xlfn.unique(_xlfn._xlws.filter(cat_table[Sub-subsector],($E3449=cat_table[Sector])*($F3449=cat_table[Subsector]),"")))</f>
        <v>#NAME?</v>
      </c>
      <c r="AP3449" s="94" t="e">
        <v>#NAME?</v>
      </c>
      <c r="AQ3449" s="94" t="e">
        <v>#NAME?</v>
      </c>
      <c r="AR3449" s="94" t="e">
        <v>#NAME?</v>
      </c>
      <c r="AS3449" s="94" t="e">
        <v>#NAME?</v>
      </c>
      <c r="AT3449" s="94" t="e">
        <v>#NAME?</v>
      </c>
    </row>
    <row r="3450" customFormat="false" ht="15" hidden="false" customHeight="true" outlineLevel="0" collapsed="false">
      <c r="A3450" s="193" t="s">
        <v>14131</v>
      </c>
      <c r="B3450" s="20" t="str">
        <f aca="false">INDEX(Table2[], MATCH(L3450, Location_ID!$D$2:$D$648, 0), 1)</f>
        <v>6c7ad3fe-f54d-4759-836c-a80f8912b3e0</v>
      </c>
      <c r="C3450" s="193" t="s">
        <v>1459</v>
      </c>
      <c r="D3450" s="273" t="s">
        <v>354</v>
      </c>
      <c r="E3450" s="193" t="s">
        <v>7134</v>
      </c>
      <c r="F3450" s="193" t="s">
        <v>7135</v>
      </c>
      <c r="G3450" s="193"/>
      <c r="H3450" s="196"/>
      <c r="I3450" s="193" t="s">
        <v>14122</v>
      </c>
      <c r="J3450" s="193" t="s">
        <v>14123</v>
      </c>
      <c r="K3450" s="193" t="s">
        <v>7120</v>
      </c>
      <c r="L3450" s="193" t="s">
        <v>1723</v>
      </c>
      <c r="M3450" s="193" t="s">
        <v>7110</v>
      </c>
      <c r="N3450" s="193" t="s">
        <v>14124</v>
      </c>
      <c r="O3450" s="193" t="s">
        <v>14132</v>
      </c>
      <c r="P3450" s="219" t="n">
        <v>44440</v>
      </c>
      <c r="Q3450" s="219" t="n">
        <v>44500</v>
      </c>
      <c r="R3450" s="193"/>
      <c r="S3450" s="193" t="s">
        <v>7130</v>
      </c>
      <c r="T3450" s="193" t="n">
        <v>27.6</v>
      </c>
      <c r="U3450" s="193"/>
      <c r="V3450" s="193"/>
      <c r="W3450" s="193" t="s">
        <v>7141</v>
      </c>
      <c r="X3450" s="196"/>
      <c r="Y3450" s="196"/>
      <c r="Z3450" s="196" t="n">
        <v>0</v>
      </c>
      <c r="AE3450" s="94" t="e">
        <f aca="false" t="array" ref="AE3450:AK3450">_xlfn.torow(_xlfn.unique(_xlfn._xlws.filter(cat_table[Subsector],$E3450=cat_table[Sector],"")))</f>
        <v>#NAME?</v>
      </c>
      <c r="AF3450" s="94" t="e">
        <v>#NAME?</v>
      </c>
      <c r="AG3450" s="94" t="e">
        <v>#NAME?</v>
      </c>
      <c r="AH3450" s="94" t="e">
        <v>#NAME?</v>
      </c>
      <c r="AI3450" s="94" t="e">
        <v>#NAME?</v>
      </c>
      <c r="AJ3450" s="94" t="e">
        <v>#NAME?</v>
      </c>
      <c r="AK3450" s="94" t="e">
        <v>#NAME?</v>
      </c>
      <c r="AO3450" s="94" t="e">
        <f aca="false" t="array" ref="AO3450:AT3450">_xlfn.torow(_xlfn.unique(_xlfn._xlws.filter(cat_table[Sub-subsector],($E3450=cat_table[Sector])*($F3450=cat_table[Subsector]),"")))</f>
        <v>#NAME?</v>
      </c>
      <c r="AP3450" s="94" t="e">
        <v>#NAME?</v>
      </c>
      <c r="AQ3450" s="94" t="e">
        <v>#NAME?</v>
      </c>
      <c r="AR3450" s="94" t="e">
        <v>#NAME?</v>
      </c>
      <c r="AS3450" s="94" t="e">
        <v>#NAME?</v>
      </c>
      <c r="AT3450" s="94" t="e">
        <v>#NAME?</v>
      </c>
    </row>
    <row r="3451" customFormat="false" ht="15" hidden="false" customHeight="true" outlineLevel="0" collapsed="false">
      <c r="A3451" s="193" t="s">
        <v>14133</v>
      </c>
      <c r="B3451" s="20" t="str">
        <f aca="false">INDEX(Table2[], MATCH(L3451, Location_ID!$D$2:$D$648, 0), 1)</f>
        <v>6c7ad3fe-f54d-4759-836c-a80f8912b3e0</v>
      </c>
      <c r="C3451" s="193" t="s">
        <v>1459</v>
      </c>
      <c r="D3451" s="273" t="s">
        <v>354</v>
      </c>
      <c r="E3451" s="193" t="s">
        <v>7134</v>
      </c>
      <c r="F3451" s="193" t="s">
        <v>7135</v>
      </c>
      <c r="G3451" s="193"/>
      <c r="H3451" s="196"/>
      <c r="I3451" s="193" t="s">
        <v>14122</v>
      </c>
      <c r="J3451" s="193" t="s">
        <v>14123</v>
      </c>
      <c r="K3451" s="193" t="s">
        <v>7120</v>
      </c>
      <c r="L3451" s="193" t="s">
        <v>1723</v>
      </c>
      <c r="M3451" s="193" t="s">
        <v>7110</v>
      </c>
      <c r="N3451" s="193" t="s">
        <v>14124</v>
      </c>
      <c r="O3451" s="193" t="s">
        <v>14134</v>
      </c>
      <c r="P3451" s="219" t="n">
        <v>44440</v>
      </c>
      <c r="Q3451" s="219" t="n">
        <v>44500</v>
      </c>
      <c r="R3451" s="193"/>
      <c r="S3451" s="193" t="s">
        <v>7130</v>
      </c>
      <c r="T3451" s="193" t="n">
        <v>25.8</v>
      </c>
      <c r="U3451" s="193"/>
      <c r="V3451" s="193"/>
      <c r="W3451" s="193" t="s">
        <v>7141</v>
      </c>
      <c r="X3451" s="196"/>
      <c r="Y3451" s="196"/>
      <c r="Z3451" s="196" t="n">
        <v>0</v>
      </c>
      <c r="AE3451" s="94" t="e">
        <f aca="false" t="array" ref="AE3451:AK3451">_xlfn.torow(_xlfn.unique(_xlfn._xlws.filter(cat_table[Subsector],$E3451=cat_table[Sector],"")))</f>
        <v>#NAME?</v>
      </c>
      <c r="AF3451" s="94" t="e">
        <v>#NAME?</v>
      </c>
      <c r="AG3451" s="94" t="e">
        <v>#NAME?</v>
      </c>
      <c r="AH3451" s="94" t="e">
        <v>#NAME?</v>
      </c>
      <c r="AI3451" s="94" t="e">
        <v>#NAME?</v>
      </c>
      <c r="AJ3451" s="94" t="e">
        <v>#NAME?</v>
      </c>
      <c r="AK3451" s="94" t="e">
        <v>#NAME?</v>
      </c>
      <c r="AO3451" s="94" t="e">
        <f aca="false" t="array" ref="AO3451:AT3451">_xlfn.torow(_xlfn.unique(_xlfn._xlws.filter(cat_table[Sub-subsector],($E3451=cat_table[Sector])*($F3451=cat_table[Subsector]),"")))</f>
        <v>#NAME?</v>
      </c>
      <c r="AP3451" s="94" t="e">
        <v>#NAME?</v>
      </c>
      <c r="AQ3451" s="94" t="e">
        <v>#NAME?</v>
      </c>
      <c r="AR3451" s="94" t="e">
        <v>#NAME?</v>
      </c>
      <c r="AS3451" s="94" t="e">
        <v>#NAME?</v>
      </c>
      <c r="AT3451" s="94" t="e">
        <v>#NAME?</v>
      </c>
    </row>
    <row r="3452" customFormat="false" ht="15" hidden="false" customHeight="true" outlineLevel="0" collapsed="false">
      <c r="A3452" s="193" t="s">
        <v>14135</v>
      </c>
      <c r="B3452" s="20" t="str">
        <f aca="false">INDEX(Table2[], MATCH(L3452, Location_ID!$D$2:$D$648, 0), 1)</f>
        <v>6c7ad3fe-f54d-4759-836c-a80f8912b3e0</v>
      </c>
      <c r="C3452" s="193" t="s">
        <v>1459</v>
      </c>
      <c r="D3452" s="273" t="s">
        <v>354</v>
      </c>
      <c r="E3452" s="193" t="s">
        <v>7134</v>
      </c>
      <c r="F3452" s="193" t="s">
        <v>7135</v>
      </c>
      <c r="G3452" s="193"/>
      <c r="H3452" s="196"/>
      <c r="I3452" s="193" t="s">
        <v>14122</v>
      </c>
      <c r="J3452" s="193" t="s">
        <v>14136</v>
      </c>
      <c r="K3452" s="193" t="s">
        <v>7120</v>
      </c>
      <c r="L3452" s="193" t="s">
        <v>1723</v>
      </c>
      <c r="M3452" s="193" t="s">
        <v>7110</v>
      </c>
      <c r="N3452" s="193" t="s">
        <v>14124</v>
      </c>
      <c r="O3452" s="193" t="s">
        <v>14137</v>
      </c>
      <c r="P3452" s="219" t="n">
        <v>44440</v>
      </c>
      <c r="Q3452" s="219" t="n">
        <v>44500</v>
      </c>
      <c r="R3452" s="193"/>
      <c r="S3452" s="193" t="s">
        <v>7130</v>
      </c>
      <c r="T3452" s="193" t="n">
        <v>18.3</v>
      </c>
      <c r="U3452" s="193"/>
      <c r="V3452" s="193"/>
      <c r="W3452" s="193" t="s">
        <v>7141</v>
      </c>
      <c r="X3452" s="196"/>
      <c r="Y3452" s="196"/>
      <c r="Z3452" s="196" t="n">
        <v>0</v>
      </c>
      <c r="AE3452" s="94" t="e">
        <f aca="false" t="array" ref="AE3452:AK3452">_xlfn.torow(_xlfn.unique(_xlfn._xlws.filter(cat_table[Subsector],$E3452=cat_table[Sector],"")))</f>
        <v>#NAME?</v>
      </c>
      <c r="AF3452" s="94" t="e">
        <v>#NAME?</v>
      </c>
      <c r="AG3452" s="94" t="e">
        <v>#NAME?</v>
      </c>
      <c r="AH3452" s="94" t="e">
        <v>#NAME?</v>
      </c>
      <c r="AI3452" s="94" t="e">
        <v>#NAME?</v>
      </c>
      <c r="AJ3452" s="94" t="e">
        <v>#NAME?</v>
      </c>
      <c r="AK3452" s="94" t="e">
        <v>#NAME?</v>
      </c>
      <c r="AO3452" s="94" t="e">
        <f aca="false" t="array" ref="AO3452:AT3452">_xlfn.torow(_xlfn.unique(_xlfn._xlws.filter(cat_table[Sub-subsector],($E3452=cat_table[Sector])*($F3452=cat_table[Subsector]),"")))</f>
        <v>#NAME?</v>
      </c>
      <c r="AP3452" s="94" t="e">
        <v>#NAME?</v>
      </c>
      <c r="AQ3452" s="94" t="e">
        <v>#NAME?</v>
      </c>
      <c r="AR3452" s="94" t="e">
        <v>#NAME?</v>
      </c>
      <c r="AS3452" s="94" t="e">
        <v>#NAME?</v>
      </c>
      <c r="AT3452" s="94" t="e">
        <v>#NAME?</v>
      </c>
    </row>
    <row r="3453" customFormat="false" ht="15" hidden="false" customHeight="true" outlineLevel="0" collapsed="false">
      <c r="A3453" s="193" t="s">
        <v>14138</v>
      </c>
      <c r="B3453" s="20" t="str">
        <f aca="false">INDEX(Table2[], MATCH(L3453, Location_ID!$D$2:$D$648, 0), 1)</f>
        <v>6c7ad3fe-f54d-4759-836c-a80f8912b3e0</v>
      </c>
      <c r="C3453" s="193" t="s">
        <v>1459</v>
      </c>
      <c r="D3453" s="273" t="s">
        <v>354</v>
      </c>
      <c r="E3453" s="193" t="s">
        <v>7134</v>
      </c>
      <c r="F3453" s="193" t="s">
        <v>7135</v>
      </c>
      <c r="G3453" s="193"/>
      <c r="H3453" s="196"/>
      <c r="I3453" s="193" t="s">
        <v>14122</v>
      </c>
      <c r="J3453" s="193" t="s">
        <v>14123</v>
      </c>
      <c r="K3453" s="193" t="s">
        <v>7120</v>
      </c>
      <c r="L3453" s="193" t="s">
        <v>1723</v>
      </c>
      <c r="M3453" s="193" t="s">
        <v>7110</v>
      </c>
      <c r="N3453" s="193" t="s">
        <v>14124</v>
      </c>
      <c r="O3453" s="193" t="s">
        <v>14139</v>
      </c>
      <c r="P3453" s="219" t="n">
        <v>44440</v>
      </c>
      <c r="Q3453" s="219" t="n">
        <v>44500</v>
      </c>
      <c r="R3453" s="193"/>
      <c r="S3453" s="193" t="s">
        <v>7130</v>
      </c>
      <c r="T3453" s="193" t="n">
        <v>18.1</v>
      </c>
      <c r="U3453" s="193"/>
      <c r="V3453" s="193"/>
      <c r="W3453" s="193" t="s">
        <v>7141</v>
      </c>
      <c r="X3453" s="196"/>
      <c r="Y3453" s="196"/>
      <c r="Z3453" s="196" t="n">
        <v>0</v>
      </c>
      <c r="AE3453" s="94" t="e">
        <f aca="false" t="array" ref="AE3453:AK3453">_xlfn.torow(_xlfn.unique(_xlfn._xlws.filter(cat_table[Subsector],$E3453=cat_table[Sector],"")))</f>
        <v>#NAME?</v>
      </c>
      <c r="AF3453" s="94" t="e">
        <v>#NAME?</v>
      </c>
      <c r="AG3453" s="94" t="e">
        <v>#NAME?</v>
      </c>
      <c r="AH3453" s="94" t="e">
        <v>#NAME?</v>
      </c>
      <c r="AI3453" s="94" t="e">
        <v>#NAME?</v>
      </c>
      <c r="AJ3453" s="94" t="e">
        <v>#NAME?</v>
      </c>
      <c r="AK3453" s="94" t="e">
        <v>#NAME?</v>
      </c>
      <c r="AO3453" s="94" t="e">
        <f aca="false" t="array" ref="AO3453:AT3453">_xlfn.torow(_xlfn.unique(_xlfn._xlws.filter(cat_table[Sub-subsector],($E3453=cat_table[Sector])*($F3453=cat_table[Subsector]),"")))</f>
        <v>#NAME?</v>
      </c>
      <c r="AP3453" s="94" t="e">
        <v>#NAME?</v>
      </c>
      <c r="AQ3453" s="94" t="e">
        <v>#NAME?</v>
      </c>
      <c r="AR3453" s="94" t="e">
        <v>#NAME?</v>
      </c>
      <c r="AS3453" s="94" t="e">
        <v>#NAME?</v>
      </c>
      <c r="AT3453" s="94" t="e">
        <v>#NAME?</v>
      </c>
    </row>
    <row r="3454" customFormat="false" ht="15" hidden="false" customHeight="true" outlineLevel="0" collapsed="false">
      <c r="A3454" s="193" t="s">
        <v>14140</v>
      </c>
      <c r="B3454" s="20" t="str">
        <f aca="false">INDEX(Table2[], MATCH(L3454, Location_ID!$D$2:$D$648, 0), 1)</f>
        <v>6c7ad3fe-f54d-4759-836c-a80f8912b3e0</v>
      </c>
      <c r="C3454" s="193" t="s">
        <v>1459</v>
      </c>
      <c r="D3454" s="273" t="s">
        <v>354</v>
      </c>
      <c r="E3454" s="193" t="s">
        <v>7134</v>
      </c>
      <c r="F3454" s="193" t="s">
        <v>7135</v>
      </c>
      <c r="G3454" s="193"/>
      <c r="H3454" s="196"/>
      <c r="I3454" s="193" t="s">
        <v>14122</v>
      </c>
      <c r="J3454" s="193" t="s">
        <v>14123</v>
      </c>
      <c r="K3454" s="193" t="s">
        <v>7120</v>
      </c>
      <c r="L3454" s="193" t="s">
        <v>1723</v>
      </c>
      <c r="M3454" s="193" t="s">
        <v>7110</v>
      </c>
      <c r="N3454" s="193" t="s">
        <v>14124</v>
      </c>
      <c r="O3454" s="193" t="s">
        <v>14141</v>
      </c>
      <c r="P3454" s="219" t="n">
        <v>44440</v>
      </c>
      <c r="Q3454" s="219" t="n">
        <v>44500</v>
      </c>
      <c r="R3454" s="193"/>
      <c r="S3454" s="193" t="s">
        <v>7130</v>
      </c>
      <c r="T3454" s="193" t="n">
        <v>11.1</v>
      </c>
      <c r="U3454" s="193"/>
      <c r="V3454" s="193"/>
      <c r="W3454" s="193" t="s">
        <v>7141</v>
      </c>
      <c r="X3454" s="196"/>
      <c r="Y3454" s="196"/>
      <c r="Z3454" s="196" t="n">
        <v>0</v>
      </c>
      <c r="AE3454" s="94" t="e">
        <f aca="false" t="array" ref="AE3454:AK3454">_xlfn.torow(_xlfn.unique(_xlfn._xlws.filter(cat_table[Subsector],$E3454=cat_table[Sector],"")))</f>
        <v>#NAME?</v>
      </c>
      <c r="AF3454" s="94" t="e">
        <v>#NAME?</v>
      </c>
      <c r="AG3454" s="94" t="e">
        <v>#NAME?</v>
      </c>
      <c r="AH3454" s="94" t="e">
        <v>#NAME?</v>
      </c>
      <c r="AI3454" s="94" t="e">
        <v>#NAME?</v>
      </c>
      <c r="AJ3454" s="94" t="e">
        <v>#NAME?</v>
      </c>
      <c r="AK3454" s="94" t="e">
        <v>#NAME?</v>
      </c>
      <c r="AO3454" s="94" t="e">
        <f aca="false" t="array" ref="AO3454:AT3454">_xlfn.torow(_xlfn.unique(_xlfn._xlws.filter(cat_table[Sub-subsector],($E3454=cat_table[Sector])*($F3454=cat_table[Subsector]),"")))</f>
        <v>#NAME?</v>
      </c>
      <c r="AP3454" s="94" t="e">
        <v>#NAME?</v>
      </c>
      <c r="AQ3454" s="94" t="e">
        <v>#NAME?</v>
      </c>
      <c r="AR3454" s="94" t="e">
        <v>#NAME?</v>
      </c>
      <c r="AS3454" s="94" t="e">
        <v>#NAME?</v>
      </c>
      <c r="AT3454" s="94" t="e">
        <v>#NAME?</v>
      </c>
    </row>
    <row r="3455" customFormat="false" ht="15" hidden="false" customHeight="true" outlineLevel="0" collapsed="false">
      <c r="A3455" s="193" t="s">
        <v>14142</v>
      </c>
      <c r="B3455" s="20" t="str">
        <f aca="false">INDEX(Table2[], MATCH(L3455, Location_ID!$D$2:$D$648, 0), 1)</f>
        <v>6c7ad3fe-f54d-4759-836c-a80f8912b3e0</v>
      </c>
      <c r="C3455" s="193" t="s">
        <v>1459</v>
      </c>
      <c r="D3455" s="273" t="s">
        <v>354</v>
      </c>
      <c r="E3455" s="193" t="s">
        <v>7134</v>
      </c>
      <c r="F3455" s="193" t="s">
        <v>7135</v>
      </c>
      <c r="G3455" s="193"/>
      <c r="H3455" s="196"/>
      <c r="I3455" s="193" t="s">
        <v>14122</v>
      </c>
      <c r="J3455" s="193" t="s">
        <v>14123</v>
      </c>
      <c r="K3455" s="193" t="s">
        <v>7120</v>
      </c>
      <c r="L3455" s="193" t="s">
        <v>1723</v>
      </c>
      <c r="M3455" s="193" t="s">
        <v>7110</v>
      </c>
      <c r="N3455" s="193" t="s">
        <v>14124</v>
      </c>
      <c r="O3455" s="193" t="s">
        <v>14143</v>
      </c>
      <c r="P3455" s="219" t="n">
        <v>44440</v>
      </c>
      <c r="Q3455" s="219" t="n">
        <v>44500</v>
      </c>
      <c r="R3455" s="193"/>
      <c r="S3455" s="193" t="s">
        <v>7130</v>
      </c>
      <c r="T3455" s="193" t="n">
        <v>8.8</v>
      </c>
      <c r="U3455" s="193"/>
      <c r="V3455" s="193"/>
      <c r="W3455" s="193" t="s">
        <v>7141</v>
      </c>
      <c r="X3455" s="196"/>
      <c r="Y3455" s="196"/>
      <c r="Z3455" s="196" t="n">
        <v>0</v>
      </c>
      <c r="AE3455" s="94" t="e">
        <f aca="false" t="array" ref="AE3455:AK3455">_xlfn.torow(_xlfn.unique(_xlfn._xlws.filter(cat_table[Subsector],$E3455=cat_table[Sector],"")))</f>
        <v>#NAME?</v>
      </c>
      <c r="AF3455" s="94" t="e">
        <v>#NAME?</v>
      </c>
      <c r="AG3455" s="94" t="e">
        <v>#NAME?</v>
      </c>
      <c r="AH3455" s="94" t="e">
        <v>#NAME?</v>
      </c>
      <c r="AI3455" s="94" t="e">
        <v>#NAME?</v>
      </c>
      <c r="AJ3455" s="94" t="e">
        <v>#NAME?</v>
      </c>
      <c r="AK3455" s="94" t="e">
        <v>#NAME?</v>
      </c>
      <c r="AO3455" s="94" t="e">
        <f aca="false" t="array" ref="AO3455:AT3455">_xlfn.torow(_xlfn.unique(_xlfn._xlws.filter(cat_table[Sub-subsector],($E3455=cat_table[Sector])*($F3455=cat_table[Subsector]),"")))</f>
        <v>#NAME?</v>
      </c>
      <c r="AP3455" s="94" t="e">
        <v>#NAME?</v>
      </c>
      <c r="AQ3455" s="94" t="e">
        <v>#NAME?</v>
      </c>
      <c r="AR3455" s="94" t="e">
        <v>#NAME?</v>
      </c>
      <c r="AS3455" s="94" t="e">
        <v>#NAME?</v>
      </c>
      <c r="AT3455" s="94" t="e">
        <v>#NAME?</v>
      </c>
    </row>
    <row r="3456" customFormat="false" ht="15" hidden="false" customHeight="true" outlineLevel="0" collapsed="false">
      <c r="A3456" s="193" t="s">
        <v>14144</v>
      </c>
      <c r="B3456" s="20" t="str">
        <f aca="false">INDEX(Table2[], MATCH(L3456, Location_ID!$D$2:$D$648, 0), 1)</f>
        <v>6c7ad3fe-f54d-4759-836c-a80f8912b3e0</v>
      </c>
      <c r="C3456" s="193" t="s">
        <v>1459</v>
      </c>
      <c r="D3456" s="273" t="s">
        <v>354</v>
      </c>
      <c r="E3456" s="193" t="s">
        <v>7134</v>
      </c>
      <c r="F3456" s="193" t="s">
        <v>7135</v>
      </c>
      <c r="G3456" s="193"/>
      <c r="H3456" s="196"/>
      <c r="I3456" s="193" t="s">
        <v>14122</v>
      </c>
      <c r="J3456" s="193" t="s">
        <v>14123</v>
      </c>
      <c r="K3456" s="193" t="s">
        <v>7120</v>
      </c>
      <c r="L3456" s="193" t="s">
        <v>1723</v>
      </c>
      <c r="M3456" s="193" t="s">
        <v>7110</v>
      </c>
      <c r="N3456" s="193" t="s">
        <v>14124</v>
      </c>
      <c r="O3456" s="193" t="s">
        <v>14145</v>
      </c>
      <c r="P3456" s="219" t="n">
        <v>44440</v>
      </c>
      <c r="Q3456" s="219" t="n">
        <v>44500</v>
      </c>
      <c r="R3456" s="193"/>
      <c r="S3456" s="193" t="s">
        <v>7130</v>
      </c>
      <c r="T3456" s="193" t="n">
        <v>8.7</v>
      </c>
      <c r="U3456" s="193"/>
      <c r="V3456" s="193"/>
      <c r="W3456" s="193" t="s">
        <v>7141</v>
      </c>
      <c r="X3456" s="196"/>
      <c r="Y3456" s="196"/>
      <c r="Z3456" s="196" t="n">
        <v>0</v>
      </c>
      <c r="AE3456" s="94" t="e">
        <f aca="false" t="array" ref="AE3456:AK3456">_xlfn.torow(_xlfn.unique(_xlfn._xlws.filter(cat_table[Subsector],$E3456=cat_table[Sector],"")))</f>
        <v>#NAME?</v>
      </c>
      <c r="AF3456" s="94" t="e">
        <v>#NAME?</v>
      </c>
      <c r="AG3456" s="94" t="e">
        <v>#NAME?</v>
      </c>
      <c r="AH3456" s="94" t="e">
        <v>#NAME?</v>
      </c>
      <c r="AI3456" s="94" t="e">
        <v>#NAME?</v>
      </c>
      <c r="AJ3456" s="94" t="e">
        <v>#NAME?</v>
      </c>
      <c r="AK3456" s="94" t="e">
        <v>#NAME?</v>
      </c>
      <c r="AO3456" s="94" t="e">
        <f aca="false" t="array" ref="AO3456:AT3456">_xlfn.torow(_xlfn.unique(_xlfn._xlws.filter(cat_table[Sub-subsector],($E3456=cat_table[Sector])*($F3456=cat_table[Subsector]),"")))</f>
        <v>#NAME?</v>
      </c>
      <c r="AP3456" s="94" t="e">
        <v>#NAME?</v>
      </c>
      <c r="AQ3456" s="94" t="e">
        <v>#NAME?</v>
      </c>
      <c r="AR3456" s="94" t="e">
        <v>#NAME?</v>
      </c>
      <c r="AS3456" s="94" t="e">
        <v>#NAME?</v>
      </c>
      <c r="AT3456" s="94" t="e">
        <v>#NAME?</v>
      </c>
    </row>
    <row r="3457" customFormat="false" ht="15" hidden="false" customHeight="true" outlineLevel="0" collapsed="false">
      <c r="A3457" s="193" t="s">
        <v>14146</v>
      </c>
      <c r="B3457" s="20" t="str">
        <f aca="false">INDEX(Table2[], MATCH(L3457, Location_ID!$D$2:$D$648, 0), 1)</f>
        <v>6c7ad3fe-f54d-4759-836c-a80f8912b3e0</v>
      </c>
      <c r="C3457" s="193" t="s">
        <v>1459</v>
      </c>
      <c r="D3457" s="273" t="s">
        <v>354</v>
      </c>
      <c r="E3457" s="193" t="s">
        <v>7134</v>
      </c>
      <c r="F3457" s="193" t="s">
        <v>7135</v>
      </c>
      <c r="G3457" s="193"/>
      <c r="H3457" s="196"/>
      <c r="I3457" s="193" t="s">
        <v>14122</v>
      </c>
      <c r="J3457" s="193" t="s">
        <v>14123</v>
      </c>
      <c r="K3457" s="193" t="s">
        <v>7120</v>
      </c>
      <c r="L3457" s="193" t="s">
        <v>1723</v>
      </c>
      <c r="M3457" s="193" t="s">
        <v>7110</v>
      </c>
      <c r="N3457" s="193" t="s">
        <v>14124</v>
      </c>
      <c r="O3457" s="193" t="s">
        <v>14147</v>
      </c>
      <c r="P3457" s="219" t="n">
        <v>44440</v>
      </c>
      <c r="Q3457" s="219" t="n">
        <v>44500</v>
      </c>
      <c r="R3457" s="193"/>
      <c r="S3457" s="193" t="s">
        <v>7130</v>
      </c>
      <c r="T3457" s="193" t="n">
        <v>2.5</v>
      </c>
      <c r="U3457" s="193"/>
      <c r="V3457" s="193"/>
      <c r="W3457" s="193" t="s">
        <v>7141</v>
      </c>
      <c r="X3457" s="196"/>
      <c r="Y3457" s="196"/>
      <c r="Z3457" s="196" t="n">
        <v>0</v>
      </c>
      <c r="AE3457" s="94" t="e">
        <f aca="false" t="array" ref="AE3457:AK3457">_xlfn.torow(_xlfn.unique(_xlfn._xlws.filter(cat_table[Subsector],$E3457=cat_table[Sector],"")))</f>
        <v>#NAME?</v>
      </c>
      <c r="AF3457" s="94" t="e">
        <v>#NAME?</v>
      </c>
      <c r="AG3457" s="94" t="e">
        <v>#NAME?</v>
      </c>
      <c r="AH3457" s="94" t="e">
        <v>#NAME?</v>
      </c>
      <c r="AI3457" s="94" t="e">
        <v>#NAME?</v>
      </c>
      <c r="AJ3457" s="94" t="e">
        <v>#NAME?</v>
      </c>
      <c r="AK3457" s="94" t="e">
        <v>#NAME?</v>
      </c>
      <c r="AO3457" s="94" t="e">
        <f aca="false" t="array" ref="AO3457:AT3457">_xlfn.torow(_xlfn.unique(_xlfn._xlws.filter(cat_table[Sub-subsector],($E3457=cat_table[Sector])*($F3457=cat_table[Subsector]),"")))</f>
        <v>#NAME?</v>
      </c>
      <c r="AP3457" s="94" t="e">
        <v>#NAME?</v>
      </c>
      <c r="AQ3457" s="94" t="e">
        <v>#NAME?</v>
      </c>
      <c r="AR3457" s="94" t="e">
        <v>#NAME?</v>
      </c>
      <c r="AS3457" s="94" t="e">
        <v>#NAME?</v>
      </c>
      <c r="AT3457" s="94" t="e">
        <v>#NAME?</v>
      </c>
    </row>
    <row r="3458" customFormat="false" ht="15" hidden="false" customHeight="true" outlineLevel="0" collapsed="false">
      <c r="A3458" s="193" t="s">
        <v>14148</v>
      </c>
      <c r="B3458" s="20" t="str">
        <f aca="false">INDEX(Table2[], MATCH(L3458, Location_ID!$D$2:$D$648, 0), 1)</f>
        <v>6c7ad3fe-f54d-4759-836c-a80f8912b3e0</v>
      </c>
      <c r="C3458" s="193" t="s">
        <v>1459</v>
      </c>
      <c r="D3458" s="273" t="s">
        <v>354</v>
      </c>
      <c r="E3458" s="193" t="s">
        <v>7134</v>
      </c>
      <c r="F3458" s="193" t="s">
        <v>7135</v>
      </c>
      <c r="G3458" s="193"/>
      <c r="H3458" s="196"/>
      <c r="I3458" s="193" t="s">
        <v>14122</v>
      </c>
      <c r="J3458" s="193" t="s">
        <v>14149</v>
      </c>
      <c r="K3458" s="193" t="s">
        <v>7120</v>
      </c>
      <c r="L3458" s="193" t="s">
        <v>1723</v>
      </c>
      <c r="M3458" s="193" t="s">
        <v>7110</v>
      </c>
      <c r="N3458" s="193" t="s">
        <v>14124</v>
      </c>
      <c r="O3458" s="193" t="s">
        <v>14150</v>
      </c>
      <c r="P3458" s="219" t="n">
        <v>44440</v>
      </c>
      <c r="Q3458" s="219" t="n">
        <v>44500</v>
      </c>
      <c r="R3458" s="193"/>
      <c r="S3458" s="193" t="s">
        <v>7130</v>
      </c>
      <c r="T3458" s="193" t="n">
        <v>27.9</v>
      </c>
      <c r="U3458" s="193"/>
      <c r="V3458" s="193"/>
      <c r="W3458" s="193" t="s">
        <v>7141</v>
      </c>
      <c r="X3458" s="196"/>
      <c r="Y3458" s="196"/>
      <c r="Z3458" s="196" t="n">
        <v>0</v>
      </c>
      <c r="AE3458" s="94" t="e">
        <f aca="false" t="array" ref="AE3458:AK3458">_xlfn.torow(_xlfn.unique(_xlfn._xlws.filter(cat_table[Subsector],$E3458=cat_table[Sector],"")))</f>
        <v>#NAME?</v>
      </c>
      <c r="AF3458" s="94" t="e">
        <v>#NAME?</v>
      </c>
      <c r="AG3458" s="94" t="e">
        <v>#NAME?</v>
      </c>
      <c r="AH3458" s="94" t="e">
        <v>#NAME?</v>
      </c>
      <c r="AI3458" s="94" t="e">
        <v>#NAME?</v>
      </c>
      <c r="AJ3458" s="94" t="e">
        <v>#NAME?</v>
      </c>
      <c r="AK3458" s="94" t="e">
        <v>#NAME?</v>
      </c>
      <c r="AO3458" s="94" t="e">
        <f aca="false" t="array" ref="AO3458:AT3458">_xlfn.torow(_xlfn.unique(_xlfn._xlws.filter(cat_table[Sub-subsector],($E3458=cat_table[Sector])*($F3458=cat_table[Subsector]),"")))</f>
        <v>#NAME?</v>
      </c>
      <c r="AP3458" s="94" t="e">
        <v>#NAME?</v>
      </c>
      <c r="AQ3458" s="94" t="e">
        <v>#NAME?</v>
      </c>
      <c r="AR3458" s="94" t="e">
        <v>#NAME?</v>
      </c>
      <c r="AS3458" s="94" t="e">
        <v>#NAME?</v>
      </c>
      <c r="AT3458" s="94" t="e">
        <v>#NAME?</v>
      </c>
    </row>
    <row r="3459" customFormat="false" ht="15" hidden="false" customHeight="true" outlineLevel="0" collapsed="false">
      <c r="A3459" s="193" t="s">
        <v>14151</v>
      </c>
      <c r="B3459" s="20" t="str">
        <f aca="false">INDEX(Table2[], MATCH(L3459, Location_ID!$D$2:$D$648, 0), 1)</f>
        <v>6c7ad3fe-f54d-4759-836c-a80f8912b3e0</v>
      </c>
      <c r="C3459" s="193" t="s">
        <v>1459</v>
      </c>
      <c r="D3459" s="273" t="s">
        <v>354</v>
      </c>
      <c r="E3459" s="193" t="s">
        <v>7134</v>
      </c>
      <c r="F3459" s="193" t="s">
        <v>7135</v>
      </c>
      <c r="G3459" s="193"/>
      <c r="H3459" s="196"/>
      <c r="I3459" s="193" t="s">
        <v>14122</v>
      </c>
      <c r="J3459" s="193" t="s">
        <v>14152</v>
      </c>
      <c r="K3459" s="193" t="s">
        <v>7120</v>
      </c>
      <c r="L3459" s="193" t="s">
        <v>1723</v>
      </c>
      <c r="M3459" s="193" t="s">
        <v>7110</v>
      </c>
      <c r="N3459" s="193" t="s">
        <v>14124</v>
      </c>
      <c r="O3459" s="193" t="s">
        <v>14153</v>
      </c>
      <c r="P3459" s="219" t="n">
        <v>44440</v>
      </c>
      <c r="Q3459" s="219" t="n">
        <v>44500</v>
      </c>
      <c r="R3459" s="193"/>
      <c r="S3459" s="193" t="s">
        <v>7130</v>
      </c>
      <c r="T3459" s="193" t="n">
        <v>9.6</v>
      </c>
      <c r="U3459" s="193"/>
      <c r="V3459" s="193"/>
      <c r="W3459" s="193" t="s">
        <v>7141</v>
      </c>
      <c r="X3459" s="196"/>
      <c r="Y3459" s="196"/>
      <c r="Z3459" s="196" t="n">
        <v>0</v>
      </c>
      <c r="AE3459" s="94" t="e">
        <f aca="false" t="array" ref="AE3459:AK3459">_xlfn.torow(_xlfn.unique(_xlfn._xlws.filter(cat_table[Subsector],$E3459=cat_table[Sector],"")))</f>
        <v>#NAME?</v>
      </c>
      <c r="AF3459" s="94" t="e">
        <v>#NAME?</v>
      </c>
      <c r="AG3459" s="94" t="e">
        <v>#NAME?</v>
      </c>
      <c r="AH3459" s="94" t="e">
        <v>#NAME?</v>
      </c>
      <c r="AI3459" s="94" t="e">
        <v>#NAME?</v>
      </c>
      <c r="AJ3459" s="94" t="e">
        <v>#NAME?</v>
      </c>
      <c r="AK3459" s="94" t="e">
        <v>#NAME?</v>
      </c>
      <c r="AO3459" s="94" t="e">
        <f aca="false" t="array" ref="AO3459:AT3459">_xlfn.torow(_xlfn.unique(_xlfn._xlws.filter(cat_table[Sub-subsector],($E3459=cat_table[Sector])*($F3459=cat_table[Subsector]),"")))</f>
        <v>#NAME?</v>
      </c>
      <c r="AP3459" s="94" t="e">
        <v>#NAME?</v>
      </c>
      <c r="AQ3459" s="94" t="e">
        <v>#NAME?</v>
      </c>
      <c r="AR3459" s="94" t="e">
        <v>#NAME?</v>
      </c>
      <c r="AS3459" s="94" t="e">
        <v>#NAME?</v>
      </c>
      <c r="AT3459" s="94" t="e">
        <v>#NAME?</v>
      </c>
    </row>
    <row r="3460" customFormat="false" ht="15" hidden="false" customHeight="true" outlineLevel="0" collapsed="false">
      <c r="A3460" s="193" t="s">
        <v>14154</v>
      </c>
      <c r="B3460" s="20" t="str">
        <f aca="false">INDEX(Table2[], MATCH(L3460, Location_ID!$D$2:$D$648, 0), 1)</f>
        <v>6c7ad3fe-f54d-4759-836c-a80f8912b3e0</v>
      </c>
      <c r="C3460" s="193" t="s">
        <v>1459</v>
      </c>
      <c r="D3460" s="273" t="s">
        <v>354</v>
      </c>
      <c r="E3460" s="193" t="s">
        <v>7134</v>
      </c>
      <c r="F3460" s="193" t="s">
        <v>7135</v>
      </c>
      <c r="G3460" s="193"/>
      <c r="H3460" s="196"/>
      <c r="I3460" s="193" t="s">
        <v>14122</v>
      </c>
      <c r="J3460" s="193" t="s">
        <v>14152</v>
      </c>
      <c r="K3460" s="193" t="s">
        <v>7120</v>
      </c>
      <c r="L3460" s="193" t="s">
        <v>1723</v>
      </c>
      <c r="M3460" s="193" t="s">
        <v>7110</v>
      </c>
      <c r="N3460" s="193" t="s">
        <v>14124</v>
      </c>
      <c r="O3460" s="193" t="s">
        <v>14155</v>
      </c>
      <c r="P3460" s="219" t="n">
        <v>44440</v>
      </c>
      <c r="Q3460" s="219" t="n">
        <v>44500</v>
      </c>
      <c r="R3460" s="193"/>
      <c r="S3460" s="193" t="s">
        <v>7130</v>
      </c>
      <c r="T3460" s="193" t="n">
        <v>2.7</v>
      </c>
      <c r="U3460" s="193"/>
      <c r="V3460" s="193"/>
      <c r="W3460" s="193" t="s">
        <v>7141</v>
      </c>
      <c r="X3460" s="196"/>
      <c r="Y3460" s="196"/>
      <c r="Z3460" s="196" t="n">
        <v>0</v>
      </c>
      <c r="AE3460" s="94" t="e">
        <f aca="false" t="array" ref="AE3460:AK3460">_xlfn.torow(_xlfn.unique(_xlfn._xlws.filter(cat_table[Subsector],$E3460=cat_table[Sector],"")))</f>
        <v>#NAME?</v>
      </c>
      <c r="AF3460" s="94" t="e">
        <v>#NAME?</v>
      </c>
      <c r="AG3460" s="94" t="e">
        <v>#NAME?</v>
      </c>
      <c r="AH3460" s="94" t="e">
        <v>#NAME?</v>
      </c>
      <c r="AI3460" s="94" t="e">
        <v>#NAME?</v>
      </c>
      <c r="AJ3460" s="94" t="e">
        <v>#NAME?</v>
      </c>
      <c r="AK3460" s="94" t="e">
        <v>#NAME?</v>
      </c>
      <c r="AO3460" s="94" t="e">
        <f aca="false" t="array" ref="AO3460:AT3460">_xlfn.torow(_xlfn.unique(_xlfn._xlws.filter(cat_table[Sub-subsector],($E3460=cat_table[Sector])*($F3460=cat_table[Subsector]),"")))</f>
        <v>#NAME?</v>
      </c>
      <c r="AP3460" s="94" t="e">
        <v>#NAME?</v>
      </c>
      <c r="AQ3460" s="94" t="e">
        <v>#NAME?</v>
      </c>
      <c r="AR3460" s="94" t="e">
        <v>#NAME?</v>
      </c>
      <c r="AS3460" s="94" t="e">
        <v>#NAME?</v>
      </c>
      <c r="AT3460" s="94" t="e">
        <v>#NAME?</v>
      </c>
    </row>
    <row r="3461" customFormat="false" ht="15" hidden="false" customHeight="true" outlineLevel="0" collapsed="false">
      <c r="A3461" s="193" t="s">
        <v>14156</v>
      </c>
      <c r="B3461" s="20" t="str">
        <f aca="false">INDEX(Table2[], MATCH(L3461, Location_ID!$D$2:$D$648, 0), 1)</f>
        <v>6c7ad3fe-f54d-4759-836c-a80f8912b3e0</v>
      </c>
      <c r="C3461" s="193" t="s">
        <v>1459</v>
      </c>
      <c r="D3461" s="273" t="s">
        <v>354</v>
      </c>
      <c r="E3461" s="193" t="s">
        <v>7134</v>
      </c>
      <c r="F3461" s="193" t="s">
        <v>7135</v>
      </c>
      <c r="G3461" s="193"/>
      <c r="H3461" s="196"/>
      <c r="I3461" s="193" t="s">
        <v>14122</v>
      </c>
      <c r="J3461" s="193" t="s">
        <v>14157</v>
      </c>
      <c r="K3461" s="193" t="s">
        <v>7120</v>
      </c>
      <c r="L3461" s="193" t="s">
        <v>1723</v>
      </c>
      <c r="M3461" s="193" t="s">
        <v>7110</v>
      </c>
      <c r="N3461" s="193" t="s">
        <v>14124</v>
      </c>
      <c r="O3461" s="193" t="s">
        <v>14158</v>
      </c>
      <c r="P3461" s="219" t="n">
        <v>44440</v>
      </c>
      <c r="Q3461" s="219" t="n">
        <v>44500</v>
      </c>
      <c r="R3461" s="193"/>
      <c r="S3461" s="193" t="s">
        <v>7130</v>
      </c>
      <c r="T3461" s="193" t="n">
        <v>10.7</v>
      </c>
      <c r="U3461" s="193"/>
      <c r="V3461" s="193"/>
      <c r="W3461" s="193" t="s">
        <v>7141</v>
      </c>
      <c r="X3461" s="196"/>
      <c r="Y3461" s="196"/>
      <c r="Z3461" s="196" t="n">
        <v>0</v>
      </c>
      <c r="AE3461" s="94" t="e">
        <f aca="false" t="array" ref="AE3461:AK3461">_xlfn.torow(_xlfn.unique(_xlfn._xlws.filter(cat_table[Subsector],$E3461=cat_table[Sector],"")))</f>
        <v>#NAME?</v>
      </c>
      <c r="AF3461" s="94" t="e">
        <v>#NAME?</v>
      </c>
      <c r="AG3461" s="94" t="e">
        <v>#NAME?</v>
      </c>
      <c r="AH3461" s="94" t="e">
        <v>#NAME?</v>
      </c>
      <c r="AI3461" s="94" t="e">
        <v>#NAME?</v>
      </c>
      <c r="AJ3461" s="94" t="e">
        <v>#NAME?</v>
      </c>
      <c r="AK3461" s="94" t="e">
        <v>#NAME?</v>
      </c>
      <c r="AO3461" s="94" t="e">
        <f aca="false" t="array" ref="AO3461:AT3461">_xlfn.torow(_xlfn.unique(_xlfn._xlws.filter(cat_table[Sub-subsector],($E3461=cat_table[Sector])*($F3461=cat_table[Subsector]),"")))</f>
        <v>#NAME?</v>
      </c>
      <c r="AP3461" s="94" t="e">
        <v>#NAME?</v>
      </c>
      <c r="AQ3461" s="94" t="e">
        <v>#NAME?</v>
      </c>
      <c r="AR3461" s="94" t="e">
        <v>#NAME?</v>
      </c>
      <c r="AS3461" s="94" t="e">
        <v>#NAME?</v>
      </c>
      <c r="AT3461" s="94" t="e">
        <v>#NAME?</v>
      </c>
    </row>
    <row r="3462" customFormat="false" ht="15" hidden="false" customHeight="true" outlineLevel="0" collapsed="false">
      <c r="A3462" s="193" t="s">
        <v>14159</v>
      </c>
      <c r="B3462" s="20" t="str">
        <f aca="false">INDEX(Table2[], MATCH(L3462, Location_ID!$D$2:$D$648, 0), 1)</f>
        <v>6c7ad3fe-f54d-4759-836c-a80f8912b3e0</v>
      </c>
      <c r="C3462" s="193" t="s">
        <v>1459</v>
      </c>
      <c r="D3462" s="273" t="s">
        <v>354</v>
      </c>
      <c r="E3462" s="193" t="s">
        <v>7134</v>
      </c>
      <c r="F3462" s="193" t="s">
        <v>7135</v>
      </c>
      <c r="G3462" s="193"/>
      <c r="H3462" s="196"/>
      <c r="I3462" s="193" t="s">
        <v>14122</v>
      </c>
      <c r="J3462" s="193" t="s">
        <v>14157</v>
      </c>
      <c r="K3462" s="193" t="s">
        <v>7120</v>
      </c>
      <c r="L3462" s="193" t="s">
        <v>1723</v>
      </c>
      <c r="M3462" s="193" t="s">
        <v>7110</v>
      </c>
      <c r="N3462" s="193" t="s">
        <v>14124</v>
      </c>
      <c r="O3462" s="193" t="s">
        <v>14160</v>
      </c>
      <c r="P3462" s="219" t="n">
        <v>44440</v>
      </c>
      <c r="Q3462" s="219" t="n">
        <v>44500</v>
      </c>
      <c r="R3462" s="193"/>
      <c r="S3462" s="193" t="s">
        <v>7130</v>
      </c>
      <c r="T3462" s="193" t="n">
        <v>9.8</v>
      </c>
      <c r="U3462" s="193"/>
      <c r="V3462" s="193"/>
      <c r="W3462" s="193" t="s">
        <v>7141</v>
      </c>
      <c r="X3462" s="196"/>
      <c r="Y3462" s="196"/>
      <c r="Z3462" s="196" t="n">
        <v>0</v>
      </c>
      <c r="AE3462" s="94" t="e">
        <f aca="false" t="array" ref="AE3462:AK3462">_xlfn.torow(_xlfn.unique(_xlfn._xlws.filter(cat_table[Subsector],$E3462=cat_table[Sector],"")))</f>
        <v>#NAME?</v>
      </c>
      <c r="AF3462" s="94" t="e">
        <v>#NAME?</v>
      </c>
      <c r="AG3462" s="94" t="e">
        <v>#NAME?</v>
      </c>
      <c r="AH3462" s="94" t="e">
        <v>#NAME?</v>
      </c>
      <c r="AI3462" s="94" t="e">
        <v>#NAME?</v>
      </c>
      <c r="AJ3462" s="94" t="e">
        <v>#NAME?</v>
      </c>
      <c r="AK3462" s="94" t="e">
        <v>#NAME?</v>
      </c>
      <c r="AO3462" s="94" t="e">
        <f aca="false" t="array" ref="AO3462:AT3462">_xlfn.torow(_xlfn.unique(_xlfn._xlws.filter(cat_table[Sub-subsector],($E3462=cat_table[Sector])*($F3462=cat_table[Subsector]),"")))</f>
        <v>#NAME?</v>
      </c>
      <c r="AP3462" s="94" t="e">
        <v>#NAME?</v>
      </c>
      <c r="AQ3462" s="94" t="e">
        <v>#NAME?</v>
      </c>
      <c r="AR3462" s="94" t="e">
        <v>#NAME?</v>
      </c>
      <c r="AS3462" s="94" t="e">
        <v>#NAME?</v>
      </c>
      <c r="AT3462" s="94" t="e">
        <v>#NAME?</v>
      </c>
    </row>
    <row r="3463" customFormat="false" ht="15" hidden="false" customHeight="true" outlineLevel="0" collapsed="false">
      <c r="A3463" s="193" t="s">
        <v>14161</v>
      </c>
      <c r="B3463" s="20" t="str">
        <f aca="false">INDEX(Table2[], MATCH(L3463, Location_ID!$D$2:$D$648, 0), 1)</f>
        <v>6c7ad3fe-f54d-4759-836c-a80f8912b3e0</v>
      </c>
      <c r="C3463" s="193" t="s">
        <v>1459</v>
      </c>
      <c r="D3463" s="273" t="s">
        <v>354</v>
      </c>
      <c r="E3463" s="193" t="s">
        <v>7134</v>
      </c>
      <c r="F3463" s="193" t="s">
        <v>7135</v>
      </c>
      <c r="G3463" s="193"/>
      <c r="H3463" s="196"/>
      <c r="I3463" s="193" t="s">
        <v>14122</v>
      </c>
      <c r="J3463" s="193" t="s">
        <v>14157</v>
      </c>
      <c r="K3463" s="193" t="s">
        <v>7120</v>
      </c>
      <c r="L3463" s="193" t="s">
        <v>1723</v>
      </c>
      <c r="M3463" s="193" t="s">
        <v>7110</v>
      </c>
      <c r="N3463" s="193" t="s">
        <v>14124</v>
      </c>
      <c r="O3463" s="193" t="s">
        <v>14162</v>
      </c>
      <c r="P3463" s="219" t="n">
        <v>44440</v>
      </c>
      <c r="Q3463" s="219" t="n">
        <v>44500</v>
      </c>
      <c r="R3463" s="193"/>
      <c r="S3463" s="193" t="s">
        <v>7130</v>
      </c>
      <c r="T3463" s="193" t="n">
        <v>2.3</v>
      </c>
      <c r="U3463" s="193"/>
      <c r="V3463" s="193"/>
      <c r="W3463" s="193" t="s">
        <v>7141</v>
      </c>
      <c r="X3463" s="196"/>
      <c r="Y3463" s="196"/>
      <c r="Z3463" s="196" t="n">
        <v>0</v>
      </c>
      <c r="AE3463" s="94" t="e">
        <f aca="false" t="array" ref="AE3463:AK3463">_xlfn.torow(_xlfn.unique(_xlfn._xlws.filter(cat_table[Subsector],$E3463=cat_table[Sector],"")))</f>
        <v>#NAME?</v>
      </c>
      <c r="AF3463" s="94" t="e">
        <v>#NAME?</v>
      </c>
      <c r="AG3463" s="94" t="e">
        <v>#NAME?</v>
      </c>
      <c r="AH3463" s="94" t="e">
        <v>#NAME?</v>
      </c>
      <c r="AI3463" s="94" t="e">
        <v>#NAME?</v>
      </c>
      <c r="AJ3463" s="94" t="e">
        <v>#NAME?</v>
      </c>
      <c r="AK3463" s="94" t="e">
        <v>#NAME?</v>
      </c>
      <c r="AO3463" s="94" t="e">
        <f aca="false" t="array" ref="AO3463:AT3463">_xlfn.torow(_xlfn.unique(_xlfn._xlws.filter(cat_table[Sub-subsector],($E3463=cat_table[Sector])*($F3463=cat_table[Subsector]),"")))</f>
        <v>#NAME?</v>
      </c>
      <c r="AP3463" s="94" t="e">
        <v>#NAME?</v>
      </c>
      <c r="AQ3463" s="94" t="e">
        <v>#NAME?</v>
      </c>
      <c r="AR3463" s="94" t="e">
        <v>#NAME?</v>
      </c>
      <c r="AS3463" s="94" t="e">
        <v>#NAME?</v>
      </c>
      <c r="AT3463" s="94" t="e">
        <v>#NAME?</v>
      </c>
    </row>
    <row r="3464" customFormat="false" ht="15" hidden="false" customHeight="true" outlineLevel="0" collapsed="false">
      <c r="A3464" s="193" t="s">
        <v>14163</v>
      </c>
      <c r="B3464" s="20" t="str">
        <f aca="false">INDEX(Table2[], MATCH(L3464, Location_ID!$D$2:$D$648, 0), 1)</f>
        <v>6c7ad3fe-f54d-4759-836c-a80f8912b3e0</v>
      </c>
      <c r="C3464" s="193" t="s">
        <v>1459</v>
      </c>
      <c r="D3464" s="273" t="s">
        <v>354</v>
      </c>
      <c r="E3464" s="193" t="s">
        <v>7134</v>
      </c>
      <c r="F3464" s="193" t="s">
        <v>7135</v>
      </c>
      <c r="G3464" s="193"/>
      <c r="H3464" s="196"/>
      <c r="I3464" s="193" t="s">
        <v>14122</v>
      </c>
      <c r="J3464" s="193" t="s">
        <v>14164</v>
      </c>
      <c r="K3464" s="193" t="s">
        <v>7120</v>
      </c>
      <c r="L3464" s="193" t="s">
        <v>1723</v>
      </c>
      <c r="M3464" s="193" t="s">
        <v>7110</v>
      </c>
      <c r="N3464" s="193" t="s">
        <v>14124</v>
      </c>
      <c r="O3464" s="193" t="s">
        <v>14165</v>
      </c>
      <c r="P3464" s="219" t="n">
        <v>44440</v>
      </c>
      <c r="Q3464" s="219" t="n">
        <v>44500</v>
      </c>
      <c r="R3464" s="193"/>
      <c r="S3464" s="193" t="s">
        <v>7130</v>
      </c>
      <c r="T3464" s="193" t="n">
        <v>3.6</v>
      </c>
      <c r="U3464" s="193"/>
      <c r="V3464" s="193"/>
      <c r="W3464" s="193" t="s">
        <v>7141</v>
      </c>
      <c r="X3464" s="196"/>
      <c r="Y3464" s="196"/>
      <c r="Z3464" s="196" t="n">
        <v>0</v>
      </c>
      <c r="AE3464" s="94" t="e">
        <f aca="false" t="array" ref="AE3464:AK3464">_xlfn.torow(_xlfn.unique(_xlfn._xlws.filter(cat_table[Subsector],$E3464=cat_table[Sector],"")))</f>
        <v>#NAME?</v>
      </c>
      <c r="AF3464" s="94" t="e">
        <v>#NAME?</v>
      </c>
      <c r="AG3464" s="94" t="e">
        <v>#NAME?</v>
      </c>
      <c r="AH3464" s="94" t="e">
        <v>#NAME?</v>
      </c>
      <c r="AI3464" s="94" t="e">
        <v>#NAME?</v>
      </c>
      <c r="AJ3464" s="94" t="e">
        <v>#NAME?</v>
      </c>
      <c r="AK3464" s="94" t="e">
        <v>#NAME?</v>
      </c>
      <c r="AO3464" s="94" t="e">
        <f aca="false" t="array" ref="AO3464:AT3464">_xlfn.torow(_xlfn.unique(_xlfn._xlws.filter(cat_table[Sub-subsector],($E3464=cat_table[Sector])*($F3464=cat_table[Subsector]),"")))</f>
        <v>#NAME?</v>
      </c>
      <c r="AP3464" s="94" t="e">
        <v>#NAME?</v>
      </c>
      <c r="AQ3464" s="94" t="e">
        <v>#NAME?</v>
      </c>
      <c r="AR3464" s="94" t="e">
        <v>#NAME?</v>
      </c>
      <c r="AS3464" s="94" t="e">
        <v>#NAME?</v>
      </c>
      <c r="AT3464" s="94" t="e">
        <v>#NAME?</v>
      </c>
    </row>
    <row r="3465" customFormat="false" ht="15" hidden="false" customHeight="true" outlineLevel="0" collapsed="false">
      <c r="A3465" s="194" t="s">
        <v>14166</v>
      </c>
      <c r="B3465" s="20" t="str">
        <f aca="false">INDEX(Table2[], MATCH(L3465, Location_ID!$D$2:$D$648, 0), 1)</f>
        <v>6c7ad3fe-f54d-4759-836c-a80f8912b3e0</v>
      </c>
      <c r="C3465" s="194" t="s">
        <v>1459</v>
      </c>
      <c r="D3465" s="274" t="s">
        <v>354</v>
      </c>
      <c r="E3465" s="194" t="s">
        <v>7134</v>
      </c>
      <c r="F3465" s="194" t="s">
        <v>7135</v>
      </c>
      <c r="G3465" s="194"/>
      <c r="H3465" s="199"/>
      <c r="I3465" s="194" t="s">
        <v>14122</v>
      </c>
      <c r="J3465" s="194" t="s">
        <v>14167</v>
      </c>
      <c r="K3465" s="194" t="s">
        <v>7120</v>
      </c>
      <c r="L3465" s="194" t="s">
        <v>1723</v>
      </c>
      <c r="M3465" s="194" t="s">
        <v>7110</v>
      </c>
      <c r="N3465" s="194" t="s">
        <v>14124</v>
      </c>
      <c r="O3465" s="194" t="s">
        <v>14168</v>
      </c>
      <c r="P3465" s="198" t="n">
        <v>44440</v>
      </c>
      <c r="Q3465" s="198" t="n">
        <v>44500</v>
      </c>
      <c r="R3465" s="194"/>
      <c r="S3465" s="194" t="s">
        <v>7130</v>
      </c>
      <c r="T3465" s="194" t="n">
        <v>3.5</v>
      </c>
      <c r="U3465" s="194"/>
      <c r="V3465" s="194"/>
      <c r="W3465" s="194" t="s">
        <v>7141</v>
      </c>
      <c r="X3465" s="199"/>
      <c r="Y3465" s="199"/>
      <c r="Z3465" s="199" t="n">
        <v>0</v>
      </c>
      <c r="AE3465" s="94" t="e">
        <f aca="false" t="array" ref="AE3465:AK3465">_xlfn.torow(_xlfn.unique(_xlfn._xlws.filter(cat_table[Subsector],$E3465=cat_table[Sector],"")))</f>
        <v>#NAME?</v>
      </c>
      <c r="AF3465" s="94" t="e">
        <v>#NAME?</v>
      </c>
      <c r="AG3465" s="94" t="e">
        <v>#NAME?</v>
      </c>
      <c r="AH3465" s="94" t="e">
        <v>#NAME?</v>
      </c>
      <c r="AI3465" s="94" t="e">
        <v>#NAME?</v>
      </c>
      <c r="AJ3465" s="94" t="e">
        <v>#NAME?</v>
      </c>
      <c r="AK3465" s="94" t="e">
        <v>#NAME?</v>
      </c>
      <c r="AO3465" s="94" t="e">
        <f aca="false" t="array" ref="AO3465:AT3465">_xlfn.torow(_xlfn.unique(_xlfn._xlws.filter(cat_table[Sub-subsector],($E3465=cat_table[Sector])*($F3465=cat_table[Subsector]),"")))</f>
        <v>#NAME?</v>
      </c>
      <c r="AP3465" s="94" t="e">
        <v>#NAME?</v>
      </c>
      <c r="AQ3465" s="94" t="e">
        <v>#NAME?</v>
      </c>
      <c r="AR3465" s="94" t="e">
        <v>#NAME?</v>
      </c>
      <c r="AS3465" s="94" t="e">
        <v>#NAME?</v>
      </c>
      <c r="AT3465" s="94" t="e">
        <v>#NAME?</v>
      </c>
    </row>
    <row r="3466" customFormat="false" ht="15" hidden="false" customHeight="true" outlineLevel="0" collapsed="false">
      <c r="A3466" s="20" t="s">
        <v>14169</v>
      </c>
      <c r="B3466" s="20" t="str">
        <f aca="false">INDEX(Table2[], MATCH(L3466, Location_ID!$D$2:$D$648, 0), 1)</f>
        <v>a9aa9da6-1bb2-4a88-843a-ed6a01ef2fce</v>
      </c>
      <c r="C3466" s="20" t="s">
        <v>1461</v>
      </c>
      <c r="D3466" s="230" t="s">
        <v>354</v>
      </c>
      <c r="E3466" s="20" t="s">
        <v>7631</v>
      </c>
      <c r="F3466" s="20" t="s">
        <v>7632</v>
      </c>
      <c r="G3466" s="20" t="s">
        <v>7633</v>
      </c>
      <c r="H3466" s="20"/>
      <c r="I3466" s="20" t="s">
        <v>14170</v>
      </c>
      <c r="J3466" s="296" t="s">
        <v>14171</v>
      </c>
      <c r="K3466" s="20" t="s">
        <v>7120</v>
      </c>
      <c r="L3466" s="20" t="s">
        <v>2243</v>
      </c>
      <c r="M3466" s="20" t="s">
        <v>7127</v>
      </c>
      <c r="N3466" s="20" t="s">
        <v>14172</v>
      </c>
      <c r="O3466" s="20" t="s">
        <v>14173</v>
      </c>
      <c r="P3466" s="201" t="n">
        <v>36892</v>
      </c>
      <c r="Q3466" s="201" t="n">
        <v>37256</v>
      </c>
      <c r="R3466" s="20"/>
      <c r="S3466" s="20" t="s">
        <v>7130</v>
      </c>
      <c r="T3466" s="20" t="n">
        <v>14.206</v>
      </c>
      <c r="U3466" s="20" t="n">
        <v>9.487</v>
      </c>
      <c r="V3466" s="20" t="n">
        <v>18.925</v>
      </c>
      <c r="W3466" s="20" t="s">
        <v>8447</v>
      </c>
      <c r="X3466" s="35"/>
      <c r="Y3466" s="35"/>
      <c r="Z3466" s="35" t="n">
        <v>0</v>
      </c>
      <c r="AE3466" s="94" t="e">
        <f aca="false" t="array" ref="AE3466:AI3466">_xlfn.torow(_xlfn.unique(_xlfn._xlws.filter(cat_table[Subsector],$E3466=cat_table[Sector],"")))</f>
        <v>#NAME?</v>
      </c>
      <c r="AF3466" s="94" t="e">
        <v>#NAME?</v>
      </c>
      <c r="AG3466" s="94" t="e">
        <v>#NAME?</v>
      </c>
      <c r="AH3466" s="94" t="e">
        <v>#NAME?</v>
      </c>
      <c r="AI3466" s="94" t="e">
        <v>#NAME?</v>
      </c>
      <c r="AO3466" s="94" t="e">
        <f aca="false" t="array" ref="AO3466:AO3466">_xlfn.torow(_xlfn.unique(_xlfn._xlws.filter(cat_table[Sub-subsector],($E3466=cat_table[Sector])*($F3466=cat_table[Subsector]),"")))</f>
        <v>#NAME?</v>
      </c>
    </row>
    <row r="3467" customFormat="false" ht="15" hidden="false" customHeight="true" outlineLevel="0" collapsed="false">
      <c r="A3467" s="20" t="s">
        <v>14174</v>
      </c>
      <c r="B3467" s="20" t="str">
        <f aca="false">INDEX(Table2[], MATCH(L3467, Location_ID!$D$2:$D$648, 0), 1)</f>
        <v>a9aa9da6-1bb2-4a88-843a-ed6a01ef2fce</v>
      </c>
      <c r="C3467" s="20" t="s">
        <v>1461</v>
      </c>
      <c r="D3467" s="230" t="s">
        <v>354</v>
      </c>
      <c r="E3467" s="20" t="s">
        <v>7631</v>
      </c>
      <c r="F3467" s="20" t="s">
        <v>7632</v>
      </c>
      <c r="G3467" s="20" t="s">
        <v>7633</v>
      </c>
      <c r="H3467" s="20"/>
      <c r="I3467" s="20" t="s">
        <v>14170</v>
      </c>
      <c r="J3467" s="296" t="s">
        <v>14175</v>
      </c>
      <c r="K3467" s="20" t="s">
        <v>7120</v>
      </c>
      <c r="L3467" s="20" t="s">
        <v>2243</v>
      </c>
      <c r="M3467" s="20" t="s">
        <v>7127</v>
      </c>
      <c r="N3467" s="20" t="s">
        <v>14172</v>
      </c>
      <c r="O3467" s="20" t="s">
        <v>14176</v>
      </c>
      <c r="P3467" s="201" t="n">
        <v>36892</v>
      </c>
      <c r="Q3467" s="201" t="n">
        <v>37256</v>
      </c>
      <c r="R3467" s="20"/>
      <c r="S3467" s="20" t="s">
        <v>7130</v>
      </c>
      <c r="T3467" s="20" t="n">
        <v>7.667</v>
      </c>
      <c r="U3467" s="20" t="n">
        <v>4.927</v>
      </c>
      <c r="V3467" s="20" t="n">
        <v>10.407</v>
      </c>
      <c r="W3467" s="20" t="s">
        <v>8447</v>
      </c>
      <c r="X3467" s="35"/>
      <c r="Y3467" s="35"/>
      <c r="Z3467" s="35" t="n">
        <v>0</v>
      </c>
      <c r="AE3467" s="94" t="e">
        <f aca="false" t="array" ref="AE3467:AI3467">_xlfn.torow(_xlfn.unique(_xlfn._xlws.filter(cat_table[Subsector],$E3467=cat_table[Sector],"")))</f>
        <v>#NAME?</v>
      </c>
      <c r="AF3467" s="94" t="e">
        <v>#NAME?</v>
      </c>
      <c r="AG3467" s="94" t="e">
        <v>#NAME?</v>
      </c>
      <c r="AH3467" s="94" t="e">
        <v>#NAME?</v>
      </c>
      <c r="AI3467" s="94" t="e">
        <v>#NAME?</v>
      </c>
      <c r="AO3467" s="94" t="e">
        <f aca="false" t="array" ref="AO3467:AO3467">_xlfn.torow(_xlfn.unique(_xlfn._xlws.filter(cat_table[Sub-subsector],($E3467=cat_table[Sector])*($F3467=cat_table[Subsector]),"")))</f>
        <v>#NAME?</v>
      </c>
    </row>
    <row r="3468" customFormat="false" ht="15" hidden="false" customHeight="true" outlineLevel="0" collapsed="false">
      <c r="A3468" s="20" t="s">
        <v>14177</v>
      </c>
      <c r="B3468" s="20" t="str">
        <f aca="false">INDEX(Table2[], MATCH(L3468, Location_ID!$D$2:$D$648, 0), 1)</f>
        <v>a9aa9da6-1bb2-4a88-843a-ed6a01ef2fce</v>
      </c>
      <c r="C3468" s="20" t="s">
        <v>1461</v>
      </c>
      <c r="D3468" s="230" t="s">
        <v>354</v>
      </c>
      <c r="E3468" s="20" t="s">
        <v>7631</v>
      </c>
      <c r="F3468" s="20" t="s">
        <v>7632</v>
      </c>
      <c r="G3468" s="20" t="s">
        <v>7633</v>
      </c>
      <c r="H3468" s="20"/>
      <c r="I3468" s="20" t="s">
        <v>14170</v>
      </c>
      <c r="J3468" s="296" t="s">
        <v>14178</v>
      </c>
      <c r="K3468" s="20" t="s">
        <v>7120</v>
      </c>
      <c r="L3468" s="20" t="s">
        <v>2243</v>
      </c>
      <c r="M3468" s="20" t="s">
        <v>7129</v>
      </c>
      <c r="N3468" s="20" t="s">
        <v>14179</v>
      </c>
      <c r="O3468" s="20" t="s">
        <v>14180</v>
      </c>
      <c r="P3468" s="201" t="n">
        <v>37530</v>
      </c>
      <c r="Q3468" s="201" t="n">
        <v>37711</v>
      </c>
      <c r="R3468" s="20"/>
      <c r="S3468" s="20" t="s">
        <v>7130</v>
      </c>
      <c r="T3468" s="20" t="n">
        <v>1.776</v>
      </c>
      <c r="U3468" s="20" t="n">
        <v>1.298</v>
      </c>
      <c r="V3468" s="20" t="n">
        <v>2.254</v>
      </c>
      <c r="W3468" s="20" t="s">
        <v>8447</v>
      </c>
      <c r="X3468" s="35"/>
      <c r="Y3468" s="35"/>
      <c r="Z3468" s="35" t="n">
        <v>0</v>
      </c>
      <c r="AE3468" s="94" t="e">
        <f aca="false" t="array" ref="AE3468:AI3468">_xlfn.torow(_xlfn.unique(_xlfn._xlws.filter(cat_table[Subsector],$E3468=cat_table[Sector],"")))</f>
        <v>#NAME?</v>
      </c>
      <c r="AF3468" s="94" t="e">
        <v>#NAME?</v>
      </c>
      <c r="AG3468" s="94" t="e">
        <v>#NAME?</v>
      </c>
      <c r="AH3468" s="94" t="e">
        <v>#NAME?</v>
      </c>
      <c r="AI3468" s="94" t="e">
        <v>#NAME?</v>
      </c>
      <c r="AO3468" s="94" t="e">
        <f aca="false" t="array" ref="AO3468:AO3468">_xlfn.torow(_xlfn.unique(_xlfn._xlws.filter(cat_table[Sub-subsector],($E3468=cat_table[Sector])*($F3468=cat_table[Subsector]),"")))</f>
        <v>#NAME?</v>
      </c>
    </row>
    <row r="3469" customFormat="false" ht="15" hidden="false" customHeight="true" outlineLevel="0" collapsed="false">
      <c r="A3469" s="165" t="s">
        <v>14181</v>
      </c>
      <c r="B3469" s="20" t="str">
        <f aca="false">INDEX(Table2[], MATCH(L3469, Location_ID!$D$2:$D$648, 0), 1)</f>
        <v>a9aa9da6-1bb2-4a88-843a-ed6a01ef2fce</v>
      </c>
      <c r="C3469" s="165" t="s">
        <v>1463</v>
      </c>
      <c r="D3469" s="232" t="s">
        <v>354</v>
      </c>
      <c r="E3469" s="165" t="s">
        <v>7631</v>
      </c>
      <c r="F3469" s="165" t="s">
        <v>7632</v>
      </c>
      <c r="G3469" s="165" t="s">
        <v>7633</v>
      </c>
      <c r="H3469" s="192"/>
      <c r="I3469" s="165" t="s">
        <v>14170</v>
      </c>
      <c r="J3469" s="297" t="s">
        <v>14182</v>
      </c>
      <c r="K3469" s="165" t="s">
        <v>7120</v>
      </c>
      <c r="L3469" s="165" t="s">
        <v>2243</v>
      </c>
      <c r="M3469" s="165" t="s">
        <v>7129</v>
      </c>
      <c r="N3469" s="165" t="s">
        <v>14179</v>
      </c>
      <c r="O3469" s="165" t="s">
        <v>14183</v>
      </c>
      <c r="P3469" s="191" t="n">
        <v>37530</v>
      </c>
      <c r="Q3469" s="191" t="n">
        <v>37711</v>
      </c>
      <c r="R3469" s="165"/>
      <c r="S3469" s="165" t="s">
        <v>7130</v>
      </c>
      <c r="T3469" s="165" t="n">
        <v>0.326079</v>
      </c>
      <c r="U3469" s="165" t="n">
        <v>0.2383</v>
      </c>
      <c r="V3469" s="165" t="n">
        <v>0.4139</v>
      </c>
      <c r="W3469" s="165" t="s">
        <v>8447</v>
      </c>
      <c r="X3469" s="165"/>
      <c r="Y3469" s="192"/>
      <c r="Z3469" s="192" t="n">
        <v>1</v>
      </c>
      <c r="AE3469" s="94" t="e">
        <f aca="false" t="array" ref="AE3469:AI3469">_xlfn.torow(_xlfn.unique(_xlfn._xlws.filter(cat_table[Subsector],$E3469=cat_table[Sector],"")))</f>
        <v>#NAME?</v>
      </c>
      <c r="AF3469" s="94" t="e">
        <v>#NAME?</v>
      </c>
      <c r="AG3469" s="94" t="e">
        <v>#NAME?</v>
      </c>
      <c r="AH3469" s="94" t="e">
        <v>#NAME?</v>
      </c>
      <c r="AI3469" s="94" t="e">
        <v>#NAME?</v>
      </c>
      <c r="AO3469" s="94" t="e">
        <f aca="false" t="array" ref="AO3469:AO3469">_xlfn.torow(_xlfn.unique(_xlfn._xlws.filter(cat_table[Sub-subsector],($E3469=cat_table[Sector])*($F3469=cat_table[Subsector]),"")))</f>
        <v>#NAME?</v>
      </c>
    </row>
    <row r="3470" customFormat="false" ht="15" hidden="false" customHeight="true" outlineLevel="0" collapsed="false">
      <c r="A3470" s="193" t="s">
        <v>14184</v>
      </c>
      <c r="B3470" s="20" t="str">
        <f aca="false">INDEX(Table2[], MATCH(L3470, Location_ID!$D$2:$D$648, 0), 1)</f>
        <v>8d18c72d-1f67-4215-be98-448897ebc2fc</v>
      </c>
      <c r="C3470" s="193" t="s">
        <v>1463</v>
      </c>
      <c r="D3470" s="273" t="s">
        <v>354</v>
      </c>
      <c r="E3470" s="193" t="s">
        <v>43</v>
      </c>
      <c r="F3470" s="193" t="s">
        <v>7942</v>
      </c>
      <c r="G3470" s="193" t="s">
        <v>9002</v>
      </c>
      <c r="H3470" s="196"/>
      <c r="I3470" s="193" t="s">
        <v>14185</v>
      </c>
      <c r="J3470" s="193" t="s">
        <v>14186</v>
      </c>
      <c r="K3470" s="193" t="s">
        <v>7120</v>
      </c>
      <c r="L3470" s="193" t="s">
        <v>3012</v>
      </c>
      <c r="M3470" s="193" t="s">
        <v>7121</v>
      </c>
      <c r="N3470" s="193" t="s">
        <v>14187</v>
      </c>
      <c r="O3470" s="193" t="s">
        <v>14188</v>
      </c>
      <c r="P3470" s="219" t="n">
        <v>32665</v>
      </c>
      <c r="Q3470" s="219" t="n">
        <v>32748</v>
      </c>
      <c r="R3470" s="193"/>
      <c r="S3470" s="193" t="s">
        <v>7130</v>
      </c>
      <c r="T3470" s="193" t="n">
        <v>209.7</v>
      </c>
      <c r="U3470" s="193" t="n">
        <v>193.8</v>
      </c>
      <c r="V3470" s="193" t="n">
        <v>225.6</v>
      </c>
      <c r="W3470" s="193" t="s">
        <v>14189</v>
      </c>
      <c r="X3470" s="196"/>
      <c r="Y3470" s="196"/>
      <c r="Z3470" s="196" t="n">
        <v>0</v>
      </c>
      <c r="AE3470" s="94" t="e">
        <f aca="false" t="array" ref="AE3470:AN3470">_xlfn.torow(_xlfn.unique(_xlfn._xlws.filter(cat_table[Subsector],$E3470=cat_table[Sector],"")))</f>
        <v>#NAME?</v>
      </c>
      <c r="AF3470" s="94" t="e">
        <v>#NAME?</v>
      </c>
      <c r="AG3470" s="94" t="e">
        <v>#NAME?</v>
      </c>
      <c r="AH3470" s="94" t="e">
        <v>#NAME?</v>
      </c>
      <c r="AI3470" s="94" t="e">
        <v>#NAME?</v>
      </c>
      <c r="AJ3470" s="94" t="e">
        <v>#NAME?</v>
      </c>
      <c r="AK3470" s="94" t="e">
        <v>#NAME?</v>
      </c>
      <c r="AL3470" s="94" t="e">
        <v>#NAME?</v>
      </c>
      <c r="AM3470" s="94" t="e">
        <v>#NAME?</v>
      </c>
      <c r="AN3470" s="94" t="e">
        <v>#NAME?</v>
      </c>
      <c r="AO3470" s="94" t="e">
        <f aca="false" t="array" ref="AO3470:AP3470">_xlfn.torow(_xlfn.unique(_xlfn._xlws.filter(cat_table[Sub-subsector],($E3470=cat_table[Sector])*($F3470=cat_table[Subsector]),"")))</f>
        <v>#NAME?</v>
      </c>
      <c r="AP3470" s="94" t="e">
        <v>#NAME?</v>
      </c>
    </row>
    <row r="3471" customFormat="false" ht="15" hidden="false" customHeight="true" outlineLevel="0" collapsed="false">
      <c r="A3471" s="193" t="s">
        <v>14190</v>
      </c>
      <c r="B3471" s="20" t="str">
        <f aca="false">INDEX(Table2[], MATCH(L3471, Location_ID!$D$2:$D$648, 0), 1)</f>
        <v>8d18c72d-1f67-4215-be98-448897ebc2fc</v>
      </c>
      <c r="C3471" s="193" t="s">
        <v>1463</v>
      </c>
      <c r="D3471" s="273" t="s">
        <v>354</v>
      </c>
      <c r="E3471" s="193" t="s">
        <v>43</v>
      </c>
      <c r="F3471" s="193" t="s">
        <v>7942</v>
      </c>
      <c r="G3471" s="193" t="s">
        <v>9002</v>
      </c>
      <c r="H3471" s="196"/>
      <c r="I3471" s="193" t="s">
        <v>14185</v>
      </c>
      <c r="J3471" s="193" t="s">
        <v>14191</v>
      </c>
      <c r="K3471" s="193" t="s">
        <v>7120</v>
      </c>
      <c r="L3471" s="193" t="s">
        <v>3012</v>
      </c>
      <c r="M3471" s="193" t="s">
        <v>7121</v>
      </c>
      <c r="N3471" s="193" t="s">
        <v>14187</v>
      </c>
      <c r="O3471" s="193" t="s">
        <v>14188</v>
      </c>
      <c r="P3471" s="219" t="n">
        <v>32665</v>
      </c>
      <c r="Q3471" s="219" t="n">
        <v>32748</v>
      </c>
      <c r="R3471" s="193"/>
      <c r="S3471" s="193" t="s">
        <v>7130</v>
      </c>
      <c r="T3471" s="193" t="n">
        <v>14.7</v>
      </c>
      <c r="U3471" s="193" t="n">
        <v>7.6</v>
      </c>
      <c r="V3471" s="193" t="n">
        <v>21.8</v>
      </c>
      <c r="W3471" s="193" t="s">
        <v>14189</v>
      </c>
      <c r="X3471" s="196"/>
      <c r="Y3471" s="196"/>
      <c r="Z3471" s="196" t="n">
        <v>0</v>
      </c>
      <c r="AE3471" s="94" t="e">
        <f aca="false" t="array" ref="AE3471:AN3471">_xlfn.torow(_xlfn.unique(_xlfn._xlws.filter(cat_table[Subsector],$E3471=cat_table[Sector],"")))</f>
        <v>#NAME?</v>
      </c>
      <c r="AF3471" s="94" t="e">
        <v>#NAME?</v>
      </c>
      <c r="AG3471" s="94" t="e">
        <v>#NAME?</v>
      </c>
      <c r="AH3471" s="94" t="e">
        <v>#NAME?</v>
      </c>
      <c r="AI3471" s="94" t="e">
        <v>#NAME?</v>
      </c>
      <c r="AJ3471" s="94" t="e">
        <v>#NAME?</v>
      </c>
      <c r="AK3471" s="94" t="e">
        <v>#NAME?</v>
      </c>
      <c r="AL3471" s="94" t="e">
        <v>#NAME?</v>
      </c>
      <c r="AM3471" s="94" t="e">
        <v>#NAME?</v>
      </c>
      <c r="AN3471" s="94" t="e">
        <v>#NAME?</v>
      </c>
      <c r="AO3471" s="94" t="e">
        <f aca="false" t="array" ref="AO3471:AP3471">_xlfn.torow(_xlfn.unique(_xlfn._xlws.filter(cat_table[Sub-subsector],($E3471=cat_table[Sector])*($F3471=cat_table[Subsector]),"")))</f>
        <v>#NAME?</v>
      </c>
      <c r="AP3471" s="94" t="e">
        <v>#NAME?</v>
      </c>
    </row>
    <row r="3472" customFormat="false" ht="15" hidden="false" customHeight="true" outlineLevel="0" collapsed="false">
      <c r="A3472" s="193" t="s">
        <v>14192</v>
      </c>
      <c r="B3472" s="20" t="str">
        <f aca="false">INDEX(Table2[], MATCH(L3472, Location_ID!$D$2:$D$648, 0), 1)</f>
        <v>8d18c72d-1f67-4215-be98-448897ebc2fc</v>
      </c>
      <c r="C3472" s="193" t="s">
        <v>1463</v>
      </c>
      <c r="D3472" s="273" t="s">
        <v>354</v>
      </c>
      <c r="E3472" s="193" t="s">
        <v>43</v>
      </c>
      <c r="F3472" s="193" t="s">
        <v>7942</v>
      </c>
      <c r="G3472" s="193" t="s">
        <v>9002</v>
      </c>
      <c r="H3472" s="196"/>
      <c r="I3472" s="193" t="s">
        <v>14193</v>
      </c>
      <c r="J3472" s="193" t="s">
        <v>14186</v>
      </c>
      <c r="K3472" s="193" t="s">
        <v>7120</v>
      </c>
      <c r="L3472" s="193" t="s">
        <v>3012</v>
      </c>
      <c r="M3472" s="193" t="s">
        <v>7121</v>
      </c>
      <c r="N3472" s="193" t="s">
        <v>14187</v>
      </c>
      <c r="O3472" s="193" t="s">
        <v>14188</v>
      </c>
      <c r="P3472" s="219" t="n">
        <v>32665</v>
      </c>
      <c r="Q3472" s="219" t="n">
        <v>32748</v>
      </c>
      <c r="R3472" s="193"/>
      <c r="S3472" s="193" t="s">
        <v>7130</v>
      </c>
      <c r="T3472" s="193" t="n">
        <v>59.5</v>
      </c>
      <c r="U3472" s="193" t="n">
        <v>42.2</v>
      </c>
      <c r="V3472" s="193" t="n">
        <v>76.8</v>
      </c>
      <c r="W3472" s="193" t="s">
        <v>14189</v>
      </c>
      <c r="X3472" s="196"/>
      <c r="Y3472" s="196"/>
      <c r="Z3472" s="196" t="n">
        <v>0</v>
      </c>
      <c r="AE3472" s="94" t="e">
        <f aca="false" t="array" ref="AE3472:AN3472">_xlfn.torow(_xlfn.unique(_xlfn._xlws.filter(cat_table[Subsector],$E3472=cat_table[Sector],"")))</f>
        <v>#NAME?</v>
      </c>
      <c r="AF3472" s="94" t="e">
        <v>#NAME?</v>
      </c>
      <c r="AG3472" s="94" t="e">
        <v>#NAME?</v>
      </c>
      <c r="AH3472" s="94" t="e">
        <v>#NAME?</v>
      </c>
      <c r="AI3472" s="94" t="e">
        <v>#NAME?</v>
      </c>
      <c r="AJ3472" s="94" t="e">
        <v>#NAME?</v>
      </c>
      <c r="AK3472" s="94" t="e">
        <v>#NAME?</v>
      </c>
      <c r="AL3472" s="94" t="e">
        <v>#NAME?</v>
      </c>
      <c r="AM3472" s="94" t="e">
        <v>#NAME?</v>
      </c>
      <c r="AN3472" s="94" t="e">
        <v>#NAME?</v>
      </c>
      <c r="AO3472" s="94" t="e">
        <f aca="false" t="array" ref="AO3472:AP3472">_xlfn.torow(_xlfn.unique(_xlfn._xlws.filter(cat_table[Sub-subsector],($E3472=cat_table[Sector])*($F3472=cat_table[Subsector]),"")))</f>
        <v>#NAME?</v>
      </c>
      <c r="AP3472" s="94" t="e">
        <v>#NAME?</v>
      </c>
    </row>
    <row r="3473" customFormat="false" ht="15" hidden="false" customHeight="true" outlineLevel="0" collapsed="false">
      <c r="A3473" s="194" t="s">
        <v>14194</v>
      </c>
      <c r="B3473" s="20" t="str">
        <f aca="false">INDEX(Table2[], MATCH(L3473, Location_ID!$D$2:$D$648, 0), 1)</f>
        <v>8d18c72d-1f67-4215-be98-448897ebc2fc</v>
      </c>
      <c r="C3473" s="194" t="s">
        <v>1463</v>
      </c>
      <c r="D3473" s="274" t="s">
        <v>354</v>
      </c>
      <c r="E3473" s="194" t="s">
        <v>43</v>
      </c>
      <c r="F3473" s="194" t="s">
        <v>7942</v>
      </c>
      <c r="G3473" s="194" t="s">
        <v>9002</v>
      </c>
      <c r="H3473" s="199"/>
      <c r="I3473" s="194" t="s">
        <v>14193</v>
      </c>
      <c r="J3473" s="194" t="s">
        <v>14191</v>
      </c>
      <c r="K3473" s="194" t="s">
        <v>7120</v>
      </c>
      <c r="L3473" s="194" t="s">
        <v>3012</v>
      </c>
      <c r="M3473" s="194" t="s">
        <v>7121</v>
      </c>
      <c r="N3473" s="194" t="s">
        <v>14187</v>
      </c>
      <c r="O3473" s="194" t="s">
        <v>14188</v>
      </c>
      <c r="P3473" s="198" t="n">
        <v>32665</v>
      </c>
      <c r="Q3473" s="198" t="n">
        <v>32748</v>
      </c>
      <c r="R3473" s="194"/>
      <c r="S3473" s="194" t="s">
        <v>7130</v>
      </c>
      <c r="T3473" s="194" t="n">
        <v>2.6</v>
      </c>
      <c r="U3473" s="194" t="n">
        <v>-1.1</v>
      </c>
      <c r="V3473" s="194" t="n">
        <v>6.3</v>
      </c>
      <c r="W3473" s="194" t="s">
        <v>14189</v>
      </c>
      <c r="X3473" s="199"/>
      <c r="Y3473" s="199"/>
      <c r="Z3473" s="199" t="n">
        <v>0</v>
      </c>
      <c r="AE3473" s="94" t="e">
        <f aca="false" t="array" ref="AE3473:AN3473">_xlfn.torow(_xlfn.unique(_xlfn._xlws.filter(cat_table[Subsector],$E3473=cat_table[Sector],"")))</f>
        <v>#NAME?</v>
      </c>
      <c r="AF3473" s="94" t="e">
        <v>#NAME?</v>
      </c>
      <c r="AG3473" s="94" t="e">
        <v>#NAME?</v>
      </c>
      <c r="AH3473" s="94" t="e">
        <v>#NAME?</v>
      </c>
      <c r="AI3473" s="94" t="e">
        <v>#NAME?</v>
      </c>
      <c r="AJ3473" s="94" t="e">
        <v>#NAME?</v>
      </c>
      <c r="AK3473" s="94" t="e">
        <v>#NAME?</v>
      </c>
      <c r="AL3473" s="94" t="e">
        <v>#NAME?</v>
      </c>
      <c r="AM3473" s="94" t="e">
        <v>#NAME?</v>
      </c>
      <c r="AN3473" s="94" t="e">
        <v>#NAME?</v>
      </c>
      <c r="AO3473" s="94" t="e">
        <f aca="false" t="array" ref="AO3473:AP3473">_xlfn.torow(_xlfn.unique(_xlfn._xlws.filter(cat_table[Sub-subsector],($E3473=cat_table[Sector])*($F3473=cat_table[Subsector]),"")))</f>
        <v>#NAME?</v>
      </c>
      <c r="AP3473" s="94" t="e">
        <v>#NAME?</v>
      </c>
    </row>
    <row r="3474" customFormat="false" ht="15" hidden="false" customHeight="true" outlineLevel="0" collapsed="false">
      <c r="A3474" s="20" t="s">
        <v>14195</v>
      </c>
      <c r="B3474" s="20" t="str">
        <f aca="false">INDEX(Table2[], MATCH(L3474, Location_ID!$D$2:$D$648, 0), 1)</f>
        <v>ac39a046-63f8-4bba-9ebc-cce31473ef46</v>
      </c>
      <c r="C3474" s="62" t="s">
        <v>1468</v>
      </c>
      <c r="D3474" s="257" t="s">
        <v>354</v>
      </c>
      <c r="E3474" s="62" t="s">
        <v>7127</v>
      </c>
      <c r="F3474" s="62" t="s">
        <v>7683</v>
      </c>
      <c r="G3474" s="62" t="s">
        <v>14196</v>
      </c>
      <c r="H3474" s="200"/>
      <c r="I3474" s="62" t="s">
        <v>14197</v>
      </c>
      <c r="J3474" s="62" t="s">
        <v>14198</v>
      </c>
      <c r="K3474" s="62" t="s">
        <v>7120</v>
      </c>
      <c r="L3474" s="62" t="s">
        <v>3014</v>
      </c>
      <c r="M3474" s="62" t="s">
        <v>7121</v>
      </c>
      <c r="N3474" s="62" t="s">
        <v>14199</v>
      </c>
      <c r="O3474" s="62" t="s">
        <v>14200</v>
      </c>
      <c r="P3474" s="223" t="n">
        <v>32599</v>
      </c>
      <c r="Q3474" s="223" t="n">
        <v>32993</v>
      </c>
      <c r="R3474" s="20" t="n">
        <v>1</v>
      </c>
      <c r="S3474" s="62" t="s">
        <v>7130</v>
      </c>
      <c r="T3474" s="62" t="n">
        <v>10</v>
      </c>
      <c r="U3474" s="62" t="n">
        <v>2</v>
      </c>
      <c r="V3474" s="62" t="n">
        <v>48</v>
      </c>
      <c r="W3474" s="62" t="s">
        <v>14189</v>
      </c>
      <c r="X3474" s="200"/>
      <c r="Y3474" s="200"/>
      <c r="Z3474" s="200" t="n">
        <v>0</v>
      </c>
      <c r="AE3474" s="94" t="e">
        <f aca="false" t="array" ref="AE3474:AG3474">_xlfn.torow(_xlfn.unique(_xlfn._xlws.filter(cat_table[Subsector],$E3474=cat_table[Sector],"")))</f>
        <v>#NAME?</v>
      </c>
      <c r="AF3474" s="94" t="e">
        <v>#NAME?</v>
      </c>
      <c r="AG3474" s="94" t="e">
        <v>#NAME?</v>
      </c>
      <c r="AO3474" s="94" t="e">
        <f aca="false" t="array" ref="AO3474:AP3474">_xlfn.torow(_xlfn.unique(_xlfn._xlws.filter(cat_table[Sub-subsector],($E3474=cat_table[Sector])*($F3474=cat_table[Subsector]),"")))</f>
        <v>#NAME?</v>
      </c>
      <c r="AP3474" s="94" t="e">
        <v>#NAME?</v>
      </c>
    </row>
    <row r="3475" customFormat="false" ht="15" hidden="false" customHeight="true" outlineLevel="0" collapsed="false">
      <c r="A3475" s="20" t="s">
        <v>14201</v>
      </c>
      <c r="B3475" s="20" t="str">
        <f aca="false">INDEX(Table2[], MATCH(L3475, Location_ID!$D$2:$D$648, 0), 1)</f>
        <v>ac39a046-63f8-4bba-9ebc-cce31473ef46</v>
      </c>
      <c r="C3475" s="62" t="s">
        <v>1468</v>
      </c>
      <c r="D3475" s="257" t="s">
        <v>354</v>
      </c>
      <c r="E3475" s="62" t="s">
        <v>7127</v>
      </c>
      <c r="F3475" s="62" t="s">
        <v>7683</v>
      </c>
      <c r="G3475" s="62" t="s">
        <v>14196</v>
      </c>
      <c r="H3475" s="200"/>
      <c r="I3475" s="62" t="s">
        <v>14197</v>
      </c>
      <c r="J3475" s="62" t="s">
        <v>14202</v>
      </c>
      <c r="K3475" s="62" t="s">
        <v>7120</v>
      </c>
      <c r="L3475" s="62" t="s">
        <v>3014</v>
      </c>
      <c r="M3475" s="62" t="s">
        <v>7121</v>
      </c>
      <c r="N3475" s="62" t="s">
        <v>14199</v>
      </c>
      <c r="O3475" s="62" t="s">
        <v>14200</v>
      </c>
      <c r="P3475" s="223" t="n">
        <v>32599</v>
      </c>
      <c r="Q3475" s="223" t="n">
        <v>32993</v>
      </c>
      <c r="R3475" s="20" t="n">
        <v>1</v>
      </c>
      <c r="S3475" s="62" t="s">
        <v>7130</v>
      </c>
      <c r="T3475" s="62" t="n">
        <v>38</v>
      </c>
      <c r="U3475" s="62" t="n">
        <v>6</v>
      </c>
      <c r="V3475" s="62" t="n">
        <v>246</v>
      </c>
      <c r="W3475" s="62" t="s">
        <v>14189</v>
      </c>
      <c r="X3475" s="200"/>
      <c r="Y3475" s="200"/>
      <c r="Z3475" s="200" t="n">
        <v>0</v>
      </c>
      <c r="AE3475" s="94" t="e">
        <f aca="false" t="array" ref="AE3475:AG3475">_xlfn.torow(_xlfn.unique(_xlfn._xlws.filter(cat_table[Subsector],$E3475=cat_table[Sector],"")))</f>
        <v>#NAME?</v>
      </c>
      <c r="AF3475" s="94" t="e">
        <v>#NAME?</v>
      </c>
      <c r="AG3475" s="94" t="e">
        <v>#NAME?</v>
      </c>
      <c r="AO3475" s="94" t="e">
        <f aca="false" t="array" ref="AO3475:AP3475">_xlfn.torow(_xlfn.unique(_xlfn._xlws.filter(cat_table[Sub-subsector],($E3475=cat_table[Sector])*($F3475=cat_table[Subsector]),"")))</f>
        <v>#NAME?</v>
      </c>
      <c r="AP3475" s="94" t="e">
        <v>#NAME?</v>
      </c>
    </row>
    <row r="3476" customFormat="false" ht="15" hidden="false" customHeight="true" outlineLevel="0" collapsed="false">
      <c r="A3476" s="20" t="s">
        <v>14203</v>
      </c>
      <c r="B3476" s="20" t="str">
        <f aca="false">INDEX(Table2[], MATCH(L3476, Location_ID!$D$2:$D$648, 0), 1)</f>
        <v>ac39a046-63f8-4bba-9ebc-cce31473ef46</v>
      </c>
      <c r="C3476" s="62" t="s">
        <v>1468</v>
      </c>
      <c r="D3476" s="257" t="s">
        <v>354</v>
      </c>
      <c r="E3476" s="62" t="s">
        <v>7127</v>
      </c>
      <c r="F3476" s="62" t="s">
        <v>7683</v>
      </c>
      <c r="G3476" s="62" t="s">
        <v>14196</v>
      </c>
      <c r="H3476" s="200"/>
      <c r="I3476" s="62" t="s">
        <v>14197</v>
      </c>
      <c r="J3476" s="20" t="s">
        <v>14204</v>
      </c>
      <c r="K3476" s="62" t="s">
        <v>7120</v>
      </c>
      <c r="L3476" s="62" t="s">
        <v>3014</v>
      </c>
      <c r="M3476" s="62" t="s">
        <v>7121</v>
      </c>
      <c r="N3476" s="62" t="s">
        <v>14199</v>
      </c>
      <c r="O3476" s="20" t="s">
        <v>14205</v>
      </c>
      <c r="P3476" s="223" t="n">
        <v>32599</v>
      </c>
      <c r="Q3476" s="223" t="n">
        <v>32993</v>
      </c>
      <c r="R3476" s="20" t="n">
        <v>1</v>
      </c>
      <c r="S3476" s="62" t="s">
        <v>7130</v>
      </c>
      <c r="T3476" s="20" t="n">
        <v>35</v>
      </c>
      <c r="U3476" s="20" t="n">
        <v>-1</v>
      </c>
      <c r="V3476" s="20" t="n">
        <v>482</v>
      </c>
      <c r="W3476" s="62" t="s">
        <v>14189</v>
      </c>
      <c r="X3476" s="35"/>
      <c r="Y3476" s="35"/>
      <c r="Z3476" s="200" t="n">
        <v>0</v>
      </c>
      <c r="AE3476" s="94" t="e">
        <f aca="false" t="array" ref="AE3476:AG3476">_xlfn.torow(_xlfn.unique(_xlfn._xlws.filter(cat_table[Subsector],$E3476=cat_table[Sector],"")))</f>
        <v>#NAME?</v>
      </c>
      <c r="AF3476" s="94" t="e">
        <v>#NAME?</v>
      </c>
      <c r="AG3476" s="94" t="e">
        <v>#NAME?</v>
      </c>
      <c r="AO3476" s="94" t="e">
        <f aca="false" t="array" ref="AO3476:AP3476">_xlfn.torow(_xlfn.unique(_xlfn._xlws.filter(cat_table[Sub-subsector],($E3476=cat_table[Sector])*($F3476=cat_table[Subsector]),"")))</f>
        <v>#NAME?</v>
      </c>
      <c r="AP3476" s="94" t="e">
        <v>#NAME?</v>
      </c>
    </row>
    <row r="3477" customFormat="false" ht="15" hidden="false" customHeight="true" outlineLevel="0" collapsed="false">
      <c r="A3477" s="20" t="s">
        <v>14206</v>
      </c>
      <c r="B3477" s="20" t="str">
        <f aca="false">INDEX(Table2[], MATCH(L3477, Location_ID!$D$2:$D$648, 0), 1)</f>
        <v>ac39a046-63f8-4bba-9ebc-cce31473ef46</v>
      </c>
      <c r="C3477" s="62" t="s">
        <v>1468</v>
      </c>
      <c r="D3477" s="257" t="s">
        <v>354</v>
      </c>
      <c r="E3477" s="62" t="s">
        <v>7127</v>
      </c>
      <c r="F3477" s="62" t="s">
        <v>7683</v>
      </c>
      <c r="G3477" s="62" t="s">
        <v>14196</v>
      </c>
      <c r="H3477" s="200"/>
      <c r="I3477" s="62" t="s">
        <v>14197</v>
      </c>
      <c r="J3477" s="20" t="s">
        <v>14207</v>
      </c>
      <c r="K3477" s="62" t="s">
        <v>7120</v>
      </c>
      <c r="L3477" s="62" t="s">
        <v>3014</v>
      </c>
      <c r="M3477" s="62" t="s">
        <v>7121</v>
      </c>
      <c r="N3477" s="62" t="s">
        <v>14199</v>
      </c>
      <c r="O3477" s="20" t="s">
        <v>14208</v>
      </c>
      <c r="P3477" s="223" t="n">
        <v>32599</v>
      </c>
      <c r="Q3477" s="223" t="n">
        <v>32993</v>
      </c>
      <c r="R3477" s="20" t="n">
        <v>1</v>
      </c>
      <c r="S3477" s="62" t="s">
        <v>7130</v>
      </c>
      <c r="T3477" s="20" t="n">
        <v>118</v>
      </c>
      <c r="U3477" s="20" t="n">
        <v>0</v>
      </c>
      <c r="V3477" s="20" t="n">
        <v>1056</v>
      </c>
      <c r="W3477" s="62" t="s">
        <v>14189</v>
      </c>
      <c r="X3477" s="35"/>
      <c r="Y3477" s="35"/>
      <c r="Z3477" s="200" t="n">
        <v>0</v>
      </c>
      <c r="AE3477" s="94" t="e">
        <f aca="false" t="array" ref="AE3477:AG3477">_xlfn.torow(_xlfn.unique(_xlfn._xlws.filter(cat_table[Subsector],$E3477=cat_table[Sector],"")))</f>
        <v>#NAME?</v>
      </c>
      <c r="AF3477" s="94" t="e">
        <v>#NAME?</v>
      </c>
      <c r="AG3477" s="94" t="e">
        <v>#NAME?</v>
      </c>
      <c r="AO3477" s="94" t="e">
        <f aca="false" t="array" ref="AO3477:AP3477">_xlfn.torow(_xlfn.unique(_xlfn._xlws.filter(cat_table[Sub-subsector],($E3477=cat_table[Sector])*($F3477=cat_table[Subsector]),"")))</f>
        <v>#NAME?</v>
      </c>
      <c r="AP3477" s="94" t="e">
        <v>#NAME?</v>
      </c>
    </row>
    <row r="3478" customFormat="false" ht="15" hidden="false" customHeight="true" outlineLevel="0" collapsed="false">
      <c r="A3478" s="20" t="s">
        <v>14209</v>
      </c>
      <c r="B3478" s="20" t="str">
        <f aca="false">INDEX(Table2[], MATCH(L3478, Location_ID!$D$2:$D$648, 0), 1)</f>
        <v>ac39a046-63f8-4bba-9ebc-cce31473ef46</v>
      </c>
      <c r="C3478" s="62" t="s">
        <v>1468</v>
      </c>
      <c r="D3478" s="257" t="s">
        <v>354</v>
      </c>
      <c r="E3478" s="62" t="s">
        <v>7127</v>
      </c>
      <c r="F3478" s="62" t="s">
        <v>7683</v>
      </c>
      <c r="G3478" s="62" t="s">
        <v>14196</v>
      </c>
      <c r="H3478" s="200"/>
      <c r="I3478" s="62" t="s">
        <v>14197</v>
      </c>
      <c r="J3478" s="20" t="s">
        <v>14210</v>
      </c>
      <c r="K3478" s="62" t="s">
        <v>7120</v>
      </c>
      <c r="L3478" s="62" t="s">
        <v>3014</v>
      </c>
      <c r="M3478" s="62" t="s">
        <v>7121</v>
      </c>
      <c r="N3478" s="62" t="s">
        <v>14199</v>
      </c>
      <c r="O3478" s="20" t="s">
        <v>14211</v>
      </c>
      <c r="P3478" s="223" t="n">
        <v>32599</v>
      </c>
      <c r="Q3478" s="223" t="n">
        <v>32993</v>
      </c>
      <c r="R3478" s="20" t="n">
        <v>1</v>
      </c>
      <c r="S3478" s="62" t="s">
        <v>7130</v>
      </c>
      <c r="T3478" s="20" t="n">
        <v>80</v>
      </c>
      <c r="U3478" s="20" t="n">
        <v>11</v>
      </c>
      <c r="V3478" s="20" t="n">
        <v>767</v>
      </c>
      <c r="W3478" s="62" t="s">
        <v>14189</v>
      </c>
      <c r="X3478" s="35"/>
      <c r="Y3478" s="35"/>
      <c r="Z3478" s="200" t="n">
        <v>0</v>
      </c>
      <c r="AE3478" s="94" t="e">
        <f aca="false" t="array" ref="AE3478:AG3478">_xlfn.torow(_xlfn.unique(_xlfn._xlws.filter(cat_table[Subsector],$E3478=cat_table[Sector],"")))</f>
        <v>#NAME?</v>
      </c>
      <c r="AF3478" s="94" t="e">
        <v>#NAME?</v>
      </c>
      <c r="AG3478" s="94" t="e">
        <v>#NAME?</v>
      </c>
      <c r="AO3478" s="94" t="e">
        <f aca="false" t="array" ref="AO3478:AP3478">_xlfn.torow(_xlfn.unique(_xlfn._xlws.filter(cat_table[Sub-subsector],($E3478=cat_table[Sector])*($F3478=cat_table[Subsector]),"")))</f>
        <v>#NAME?</v>
      </c>
      <c r="AP3478" s="94" t="e">
        <v>#NAME?</v>
      </c>
    </row>
    <row r="3479" customFormat="false" ht="15" hidden="false" customHeight="true" outlineLevel="0" collapsed="false">
      <c r="A3479" s="20" t="s">
        <v>14212</v>
      </c>
      <c r="B3479" s="20" t="str">
        <f aca="false">INDEX(Table2[], MATCH(L3479, Location_ID!$D$2:$D$648, 0), 1)</f>
        <v>ac39a046-63f8-4bba-9ebc-cce31473ef46</v>
      </c>
      <c r="C3479" s="62" t="s">
        <v>1468</v>
      </c>
      <c r="D3479" s="257" t="s">
        <v>354</v>
      </c>
      <c r="E3479" s="62" t="s">
        <v>7127</v>
      </c>
      <c r="F3479" s="62" t="s">
        <v>7683</v>
      </c>
      <c r="G3479" s="62" t="s">
        <v>14196</v>
      </c>
      <c r="H3479" s="200"/>
      <c r="I3479" s="62" t="s">
        <v>14197</v>
      </c>
      <c r="J3479" s="20" t="s">
        <v>14213</v>
      </c>
      <c r="K3479" s="62" t="s">
        <v>7120</v>
      </c>
      <c r="L3479" s="62" t="s">
        <v>3014</v>
      </c>
      <c r="M3479" s="62" t="s">
        <v>7121</v>
      </c>
      <c r="N3479" s="62" t="s">
        <v>14199</v>
      </c>
      <c r="O3479" s="20" t="s">
        <v>14214</v>
      </c>
      <c r="P3479" s="223" t="n">
        <v>32599</v>
      </c>
      <c r="Q3479" s="223" t="n">
        <v>32993</v>
      </c>
      <c r="R3479" s="20"/>
      <c r="S3479" s="62" t="s">
        <v>7117</v>
      </c>
      <c r="T3479" s="20" t="n">
        <v>55</v>
      </c>
      <c r="U3479" s="20"/>
      <c r="V3479" s="20"/>
      <c r="W3479" s="62" t="s">
        <v>14189</v>
      </c>
      <c r="X3479" s="35"/>
      <c r="Y3479" s="35"/>
      <c r="Z3479" s="200" t="n">
        <v>0</v>
      </c>
      <c r="AE3479" s="94" t="e">
        <f aca="false" t="array" ref="AE3479:AG3479">_xlfn.torow(_xlfn.unique(_xlfn._xlws.filter(cat_table[Subsector],$E3479=cat_table[Sector],"")))</f>
        <v>#NAME?</v>
      </c>
      <c r="AF3479" s="94" t="e">
        <v>#NAME?</v>
      </c>
      <c r="AG3479" s="94" t="e">
        <v>#NAME?</v>
      </c>
      <c r="AO3479" s="94" t="e">
        <f aca="false" t="array" ref="AO3479:AP3479">_xlfn.torow(_xlfn.unique(_xlfn._xlws.filter(cat_table[Sub-subsector],($E3479=cat_table[Sector])*($F3479=cat_table[Subsector]),"")))</f>
        <v>#NAME?</v>
      </c>
      <c r="AP3479" s="94" t="e">
        <v>#NAME?</v>
      </c>
    </row>
    <row r="3480" customFormat="false" ht="15" hidden="false" customHeight="true" outlineLevel="0" collapsed="false">
      <c r="A3480" s="20" t="s">
        <v>14215</v>
      </c>
      <c r="B3480" s="20" t="str">
        <f aca="false">INDEX(Table2[], MATCH(L3480, Location_ID!$D$2:$D$648, 0), 1)</f>
        <v>ac39a046-63f8-4bba-9ebc-cce31473ef46</v>
      </c>
      <c r="C3480" s="62" t="s">
        <v>1468</v>
      </c>
      <c r="D3480" s="257" t="s">
        <v>354</v>
      </c>
      <c r="E3480" s="62" t="s">
        <v>7127</v>
      </c>
      <c r="F3480" s="62" t="s">
        <v>7683</v>
      </c>
      <c r="G3480" s="62" t="s">
        <v>14196</v>
      </c>
      <c r="H3480" s="200"/>
      <c r="I3480" s="62" t="s">
        <v>14197</v>
      </c>
      <c r="J3480" s="20" t="s">
        <v>14216</v>
      </c>
      <c r="K3480" s="62" t="s">
        <v>7120</v>
      </c>
      <c r="L3480" s="62" t="s">
        <v>3014</v>
      </c>
      <c r="M3480" s="62" t="s">
        <v>7121</v>
      </c>
      <c r="N3480" s="62" t="s">
        <v>14199</v>
      </c>
      <c r="O3480" s="20" t="s">
        <v>14217</v>
      </c>
      <c r="P3480" s="223" t="n">
        <v>32599</v>
      </c>
      <c r="Q3480" s="223" t="n">
        <v>32993</v>
      </c>
      <c r="R3480" s="20"/>
      <c r="S3480" s="62" t="s">
        <v>7117</v>
      </c>
      <c r="T3480" s="20" t="n">
        <v>108</v>
      </c>
      <c r="U3480" s="20"/>
      <c r="V3480" s="20"/>
      <c r="W3480" s="62" t="s">
        <v>14189</v>
      </c>
      <c r="X3480" s="35"/>
      <c r="Y3480" s="35"/>
      <c r="Z3480" s="200" t="n">
        <v>1</v>
      </c>
      <c r="AE3480" s="94" t="e">
        <f aca="false" t="array" ref="AE3480:AG3480">_xlfn.torow(_xlfn.unique(_xlfn._xlws.filter(cat_table[Subsector],$E3480=cat_table[Sector],"")))</f>
        <v>#NAME?</v>
      </c>
      <c r="AF3480" s="94" t="e">
        <v>#NAME?</v>
      </c>
      <c r="AG3480" s="94" t="e">
        <v>#NAME?</v>
      </c>
      <c r="AO3480" s="94" t="e">
        <f aca="false" t="array" ref="AO3480:AP3480">_xlfn.torow(_xlfn.unique(_xlfn._xlws.filter(cat_table[Sub-subsector],($E3480=cat_table[Sector])*($F3480=cat_table[Subsector]),"")))</f>
        <v>#NAME?</v>
      </c>
      <c r="AP3480" s="94" t="e">
        <v>#NAME?</v>
      </c>
    </row>
    <row r="3481" customFormat="false" ht="15" hidden="false" customHeight="true" outlineLevel="0" collapsed="false">
      <c r="A3481" s="20" t="s">
        <v>14218</v>
      </c>
      <c r="B3481" s="20" t="str">
        <f aca="false">INDEX(Table2[], MATCH(L3481, Location_ID!$D$2:$D$648, 0), 1)</f>
        <v>ac39a046-63f8-4bba-9ebc-cce31473ef46</v>
      </c>
      <c r="C3481" s="62" t="s">
        <v>1468</v>
      </c>
      <c r="D3481" s="257" t="s">
        <v>354</v>
      </c>
      <c r="E3481" s="62" t="s">
        <v>7127</v>
      </c>
      <c r="F3481" s="62" t="s">
        <v>7683</v>
      </c>
      <c r="G3481" s="62" t="s">
        <v>14196</v>
      </c>
      <c r="H3481" s="200"/>
      <c r="I3481" s="20" t="s">
        <v>14219</v>
      </c>
      <c r="J3481" s="62" t="s">
        <v>14198</v>
      </c>
      <c r="K3481" s="62" t="s">
        <v>7120</v>
      </c>
      <c r="L3481" s="62" t="s">
        <v>3014</v>
      </c>
      <c r="M3481" s="62" t="s">
        <v>7121</v>
      </c>
      <c r="N3481" s="62" t="s">
        <v>14199</v>
      </c>
      <c r="O3481" s="62" t="s">
        <v>14200</v>
      </c>
      <c r="P3481" s="223" t="n">
        <v>32599</v>
      </c>
      <c r="Q3481" s="223" t="n">
        <v>32993</v>
      </c>
      <c r="R3481" s="20" t="n">
        <v>1</v>
      </c>
      <c r="S3481" s="62" t="s">
        <v>7130</v>
      </c>
      <c r="T3481" s="20" t="n">
        <v>3.5</v>
      </c>
      <c r="U3481" s="20"/>
      <c r="V3481" s="20"/>
      <c r="W3481" s="20" t="s">
        <v>14220</v>
      </c>
      <c r="X3481" s="35"/>
      <c r="Y3481" s="35"/>
      <c r="Z3481" s="200" t="n">
        <v>1</v>
      </c>
      <c r="AE3481" s="94" t="e">
        <f aca="false" t="array" ref="AE3481:AG3481">_xlfn.torow(_xlfn.unique(_xlfn._xlws.filter(cat_table[Subsector],$E3481=cat_table[Sector],"")))</f>
        <v>#NAME?</v>
      </c>
      <c r="AF3481" s="94" t="e">
        <v>#NAME?</v>
      </c>
      <c r="AG3481" s="94" t="e">
        <v>#NAME?</v>
      </c>
      <c r="AO3481" s="94" t="e">
        <f aca="false" t="array" ref="AO3481:AP3481">_xlfn.torow(_xlfn.unique(_xlfn._xlws.filter(cat_table[Sub-subsector],($E3481=cat_table[Sector])*($F3481=cat_table[Subsector]),"")))</f>
        <v>#NAME?</v>
      </c>
      <c r="AP3481" s="94" t="e">
        <v>#NAME?</v>
      </c>
    </row>
    <row r="3482" customFormat="false" ht="15" hidden="false" customHeight="true" outlineLevel="0" collapsed="false">
      <c r="A3482" s="20" t="s">
        <v>14221</v>
      </c>
      <c r="B3482" s="20" t="str">
        <f aca="false">INDEX(Table2[], MATCH(L3482, Location_ID!$D$2:$D$648, 0), 1)</f>
        <v>ac39a046-63f8-4bba-9ebc-cce31473ef46</v>
      </c>
      <c r="C3482" s="62" t="s">
        <v>1468</v>
      </c>
      <c r="D3482" s="257" t="s">
        <v>354</v>
      </c>
      <c r="E3482" s="62" t="s">
        <v>7127</v>
      </c>
      <c r="F3482" s="62" t="s">
        <v>7683</v>
      </c>
      <c r="G3482" s="62" t="s">
        <v>14196</v>
      </c>
      <c r="H3482" s="200"/>
      <c r="I3482" s="20" t="s">
        <v>14219</v>
      </c>
      <c r="J3482" s="62" t="s">
        <v>14202</v>
      </c>
      <c r="K3482" s="62" t="s">
        <v>7120</v>
      </c>
      <c r="L3482" s="62" t="s">
        <v>3014</v>
      </c>
      <c r="M3482" s="62" t="s">
        <v>7121</v>
      </c>
      <c r="N3482" s="62" t="s">
        <v>14199</v>
      </c>
      <c r="O3482" s="62" t="s">
        <v>14200</v>
      </c>
      <c r="P3482" s="223" t="n">
        <v>32599</v>
      </c>
      <c r="Q3482" s="223" t="n">
        <v>32993</v>
      </c>
      <c r="R3482" s="20" t="n">
        <v>1</v>
      </c>
      <c r="S3482" s="62" t="s">
        <v>7130</v>
      </c>
      <c r="T3482" s="20" t="n">
        <v>13.8</v>
      </c>
      <c r="U3482" s="20"/>
      <c r="V3482" s="20"/>
      <c r="W3482" s="20" t="s">
        <v>14220</v>
      </c>
      <c r="X3482" s="35"/>
      <c r="Y3482" s="35"/>
      <c r="Z3482" s="200" t="n">
        <v>0</v>
      </c>
      <c r="AE3482" s="94" t="e">
        <f aca="false" t="array" ref="AE3482:AG3482">_xlfn.torow(_xlfn.unique(_xlfn._xlws.filter(cat_table[Subsector],$E3482=cat_table[Sector],"")))</f>
        <v>#NAME?</v>
      </c>
      <c r="AF3482" s="94" t="e">
        <v>#NAME?</v>
      </c>
      <c r="AG3482" s="94" t="e">
        <v>#NAME?</v>
      </c>
      <c r="AO3482" s="94" t="e">
        <f aca="false" t="array" ref="AO3482:AP3482">_xlfn.torow(_xlfn.unique(_xlfn._xlws.filter(cat_table[Sub-subsector],($E3482=cat_table[Sector])*($F3482=cat_table[Subsector]),"")))</f>
        <v>#NAME?</v>
      </c>
      <c r="AP3482" s="94" t="e">
        <v>#NAME?</v>
      </c>
    </row>
    <row r="3483" customFormat="false" ht="15" hidden="false" customHeight="true" outlineLevel="0" collapsed="false">
      <c r="A3483" s="20" t="s">
        <v>14222</v>
      </c>
      <c r="B3483" s="20" t="str">
        <f aca="false">INDEX(Table2[], MATCH(L3483, Location_ID!$D$2:$D$648, 0), 1)</f>
        <v>ac39a046-63f8-4bba-9ebc-cce31473ef46</v>
      </c>
      <c r="C3483" s="62" t="s">
        <v>1468</v>
      </c>
      <c r="D3483" s="257" t="s">
        <v>354</v>
      </c>
      <c r="E3483" s="62" t="s">
        <v>7127</v>
      </c>
      <c r="F3483" s="62" t="s">
        <v>7683</v>
      </c>
      <c r="G3483" s="62" t="s">
        <v>14196</v>
      </c>
      <c r="H3483" s="200"/>
      <c r="I3483" s="20" t="s">
        <v>14219</v>
      </c>
      <c r="J3483" s="20" t="s">
        <v>14204</v>
      </c>
      <c r="K3483" s="62" t="s">
        <v>7120</v>
      </c>
      <c r="L3483" s="62" t="s">
        <v>3014</v>
      </c>
      <c r="M3483" s="62" t="s">
        <v>7121</v>
      </c>
      <c r="N3483" s="62" t="s">
        <v>14199</v>
      </c>
      <c r="O3483" s="20" t="s">
        <v>14205</v>
      </c>
      <c r="P3483" s="223" t="n">
        <v>32599</v>
      </c>
      <c r="Q3483" s="223" t="n">
        <v>32993</v>
      </c>
      <c r="R3483" s="20" t="n">
        <v>1</v>
      </c>
      <c r="S3483" s="62" t="s">
        <v>7130</v>
      </c>
      <c r="T3483" s="20" t="n">
        <v>12.6</v>
      </c>
      <c r="U3483" s="20"/>
      <c r="V3483" s="20"/>
      <c r="W3483" s="20" t="s">
        <v>14220</v>
      </c>
      <c r="X3483" s="35"/>
      <c r="Y3483" s="35"/>
      <c r="Z3483" s="200" t="n">
        <v>0</v>
      </c>
      <c r="AE3483" s="94" t="e">
        <f aca="false" t="array" ref="AE3483:AG3483">_xlfn.torow(_xlfn.unique(_xlfn._xlws.filter(cat_table[Subsector],$E3483=cat_table[Sector],"")))</f>
        <v>#NAME?</v>
      </c>
      <c r="AF3483" s="94" t="e">
        <v>#NAME?</v>
      </c>
      <c r="AG3483" s="94" t="e">
        <v>#NAME?</v>
      </c>
      <c r="AO3483" s="94" t="e">
        <f aca="false" t="array" ref="AO3483:AP3483">_xlfn.torow(_xlfn.unique(_xlfn._xlws.filter(cat_table[Sub-subsector],($E3483=cat_table[Sector])*($F3483=cat_table[Subsector]),"")))</f>
        <v>#NAME?</v>
      </c>
      <c r="AP3483" s="94" t="e">
        <v>#NAME?</v>
      </c>
    </row>
    <row r="3484" customFormat="false" ht="15" hidden="false" customHeight="true" outlineLevel="0" collapsed="false">
      <c r="A3484" s="20" t="s">
        <v>14223</v>
      </c>
      <c r="B3484" s="20" t="str">
        <f aca="false">INDEX(Table2[], MATCH(L3484, Location_ID!$D$2:$D$648, 0), 1)</f>
        <v>ac39a046-63f8-4bba-9ebc-cce31473ef46</v>
      </c>
      <c r="C3484" s="62" t="s">
        <v>1468</v>
      </c>
      <c r="D3484" s="257" t="s">
        <v>354</v>
      </c>
      <c r="E3484" s="62" t="s">
        <v>7127</v>
      </c>
      <c r="F3484" s="62" t="s">
        <v>7683</v>
      </c>
      <c r="G3484" s="62" t="s">
        <v>14196</v>
      </c>
      <c r="H3484" s="200"/>
      <c r="I3484" s="20" t="s">
        <v>14219</v>
      </c>
      <c r="J3484" s="20" t="s">
        <v>14207</v>
      </c>
      <c r="K3484" s="62" t="s">
        <v>7120</v>
      </c>
      <c r="L3484" s="62" t="s">
        <v>3014</v>
      </c>
      <c r="M3484" s="62" t="s">
        <v>7121</v>
      </c>
      <c r="N3484" s="62" t="s">
        <v>14199</v>
      </c>
      <c r="O3484" s="20" t="s">
        <v>14208</v>
      </c>
      <c r="P3484" s="223" t="n">
        <v>32599</v>
      </c>
      <c r="Q3484" s="223" t="n">
        <v>32993</v>
      </c>
      <c r="R3484" s="20" t="n">
        <v>1</v>
      </c>
      <c r="S3484" s="62" t="s">
        <v>7130</v>
      </c>
      <c r="T3484" s="20" t="n">
        <v>43.1</v>
      </c>
      <c r="U3484" s="20"/>
      <c r="V3484" s="20"/>
      <c r="W3484" s="20" t="s">
        <v>14220</v>
      </c>
      <c r="X3484" s="35"/>
      <c r="Y3484" s="35"/>
      <c r="Z3484" s="200" t="n">
        <v>0</v>
      </c>
      <c r="AE3484" s="94" t="e">
        <f aca="false" t="array" ref="AE3484:AG3484">_xlfn.torow(_xlfn.unique(_xlfn._xlws.filter(cat_table[Subsector],$E3484=cat_table[Sector],"")))</f>
        <v>#NAME?</v>
      </c>
      <c r="AF3484" s="94" t="e">
        <v>#NAME?</v>
      </c>
      <c r="AG3484" s="94" t="e">
        <v>#NAME?</v>
      </c>
      <c r="AO3484" s="94" t="e">
        <f aca="false" t="array" ref="AO3484:AP3484">_xlfn.torow(_xlfn.unique(_xlfn._xlws.filter(cat_table[Sub-subsector],($E3484=cat_table[Sector])*($F3484=cat_table[Subsector]),"")))</f>
        <v>#NAME?</v>
      </c>
      <c r="AP3484" s="94" t="e">
        <v>#NAME?</v>
      </c>
    </row>
    <row r="3485" customFormat="false" ht="15" hidden="false" customHeight="true" outlineLevel="0" collapsed="false">
      <c r="A3485" s="20" t="s">
        <v>14224</v>
      </c>
      <c r="B3485" s="20" t="str">
        <f aca="false">INDEX(Table2[], MATCH(L3485, Location_ID!$D$2:$D$648, 0), 1)</f>
        <v>ac39a046-63f8-4bba-9ebc-cce31473ef46</v>
      </c>
      <c r="C3485" s="62" t="s">
        <v>1468</v>
      </c>
      <c r="D3485" s="257" t="s">
        <v>354</v>
      </c>
      <c r="E3485" s="62" t="s">
        <v>7127</v>
      </c>
      <c r="F3485" s="62" t="s">
        <v>7683</v>
      </c>
      <c r="G3485" s="62" t="s">
        <v>14196</v>
      </c>
      <c r="H3485" s="200"/>
      <c r="I3485" s="20" t="s">
        <v>14219</v>
      </c>
      <c r="J3485" s="20" t="s">
        <v>14210</v>
      </c>
      <c r="K3485" s="62" t="s">
        <v>7120</v>
      </c>
      <c r="L3485" s="62" t="s">
        <v>3014</v>
      </c>
      <c r="M3485" s="62" t="s">
        <v>7121</v>
      </c>
      <c r="N3485" s="62" t="s">
        <v>14199</v>
      </c>
      <c r="O3485" s="20" t="s">
        <v>14211</v>
      </c>
      <c r="P3485" s="223" t="n">
        <v>32599</v>
      </c>
      <c r="Q3485" s="223" t="n">
        <v>32993</v>
      </c>
      <c r="R3485" s="20" t="n">
        <v>1</v>
      </c>
      <c r="S3485" s="62" t="s">
        <v>7130</v>
      </c>
      <c r="T3485" s="20" t="n">
        <v>65.7</v>
      </c>
      <c r="U3485" s="20"/>
      <c r="V3485" s="20"/>
      <c r="W3485" s="20" t="s">
        <v>14220</v>
      </c>
      <c r="X3485" s="35"/>
      <c r="Y3485" s="35"/>
      <c r="Z3485" s="200" t="n">
        <v>0</v>
      </c>
      <c r="AE3485" s="94" t="e">
        <f aca="false" t="array" ref="AE3485:AG3485">_xlfn.torow(_xlfn.unique(_xlfn._xlws.filter(cat_table[Subsector],$E3485=cat_table[Sector],"")))</f>
        <v>#NAME?</v>
      </c>
      <c r="AF3485" s="94" t="e">
        <v>#NAME?</v>
      </c>
      <c r="AG3485" s="94" t="e">
        <v>#NAME?</v>
      </c>
      <c r="AO3485" s="94" t="e">
        <f aca="false" t="array" ref="AO3485:AP3485">_xlfn.torow(_xlfn.unique(_xlfn._xlws.filter(cat_table[Sub-subsector],($E3485=cat_table[Sector])*($F3485=cat_table[Subsector]),"")))</f>
        <v>#NAME?</v>
      </c>
      <c r="AP3485" s="94" t="e">
        <v>#NAME?</v>
      </c>
    </row>
    <row r="3486" customFormat="false" ht="15" hidden="false" customHeight="true" outlineLevel="0" collapsed="false">
      <c r="A3486" s="20" t="s">
        <v>14225</v>
      </c>
      <c r="B3486" s="20" t="str">
        <f aca="false">INDEX(Table2[], MATCH(L3486, Location_ID!$D$2:$D$648, 0), 1)</f>
        <v>ac39a046-63f8-4bba-9ebc-cce31473ef46</v>
      </c>
      <c r="C3486" s="62" t="s">
        <v>1468</v>
      </c>
      <c r="D3486" s="257" t="s">
        <v>354</v>
      </c>
      <c r="E3486" s="62" t="s">
        <v>7127</v>
      </c>
      <c r="F3486" s="62" t="s">
        <v>7683</v>
      </c>
      <c r="G3486" s="62" t="s">
        <v>14196</v>
      </c>
      <c r="H3486" s="200"/>
      <c r="I3486" s="20" t="s">
        <v>14219</v>
      </c>
      <c r="J3486" s="20" t="s">
        <v>14213</v>
      </c>
      <c r="K3486" s="62" t="s">
        <v>7120</v>
      </c>
      <c r="L3486" s="62" t="s">
        <v>3014</v>
      </c>
      <c r="M3486" s="62" t="s">
        <v>7121</v>
      </c>
      <c r="N3486" s="62" t="s">
        <v>14199</v>
      </c>
      <c r="O3486" s="20" t="s">
        <v>14214</v>
      </c>
      <c r="P3486" s="223" t="n">
        <v>32599</v>
      </c>
      <c r="Q3486" s="223" t="n">
        <v>32993</v>
      </c>
      <c r="R3486" s="20"/>
      <c r="S3486" s="62" t="s">
        <v>7117</v>
      </c>
      <c r="T3486" s="20" t="n">
        <v>20.1</v>
      </c>
      <c r="U3486" s="20"/>
      <c r="V3486" s="20"/>
      <c r="W3486" s="20" t="s">
        <v>14220</v>
      </c>
      <c r="X3486" s="35"/>
      <c r="Y3486" s="35"/>
      <c r="Z3486" s="200" t="n">
        <v>1</v>
      </c>
      <c r="AE3486" s="94" t="e">
        <f aca="false" t="array" ref="AE3486:AG3486">_xlfn.torow(_xlfn.unique(_xlfn._xlws.filter(cat_table[Subsector],$E3486=cat_table[Sector],"")))</f>
        <v>#NAME?</v>
      </c>
      <c r="AF3486" s="94" t="e">
        <v>#NAME?</v>
      </c>
      <c r="AG3486" s="94" t="e">
        <v>#NAME?</v>
      </c>
      <c r="AO3486" s="94" t="e">
        <f aca="false" t="array" ref="AO3486:AP3486">_xlfn.torow(_xlfn.unique(_xlfn._xlws.filter(cat_table[Sub-subsector],($E3486=cat_table[Sector])*($F3486=cat_table[Subsector]),"")))</f>
        <v>#NAME?</v>
      </c>
      <c r="AP3486" s="94" t="e">
        <v>#NAME?</v>
      </c>
    </row>
    <row r="3487" customFormat="false" ht="15" hidden="false" customHeight="true" outlineLevel="0" collapsed="false">
      <c r="A3487" s="165" t="s">
        <v>14226</v>
      </c>
      <c r="B3487" s="20" t="str">
        <f aca="false">INDEX(Table2[], MATCH(L3487, Location_ID!$D$2:$D$648, 0), 1)</f>
        <v>ac39a046-63f8-4bba-9ebc-cce31473ef46</v>
      </c>
      <c r="C3487" s="129" t="s">
        <v>1468</v>
      </c>
      <c r="D3487" s="249" t="s">
        <v>354</v>
      </c>
      <c r="E3487" s="125" t="s">
        <v>7127</v>
      </c>
      <c r="F3487" s="125" t="s">
        <v>7683</v>
      </c>
      <c r="G3487" s="125" t="s">
        <v>14196</v>
      </c>
      <c r="H3487" s="125"/>
      <c r="I3487" s="165" t="s">
        <v>14219</v>
      </c>
      <c r="J3487" s="165" t="s">
        <v>14216</v>
      </c>
      <c r="K3487" s="125" t="s">
        <v>7120</v>
      </c>
      <c r="L3487" s="129" t="s">
        <v>3014</v>
      </c>
      <c r="M3487" s="125" t="s">
        <v>7121</v>
      </c>
      <c r="N3487" s="129" t="s">
        <v>14199</v>
      </c>
      <c r="O3487" s="165" t="s">
        <v>14217</v>
      </c>
      <c r="P3487" s="183" t="n">
        <v>32599</v>
      </c>
      <c r="Q3487" s="183" t="n">
        <v>32993</v>
      </c>
      <c r="R3487" s="165"/>
      <c r="S3487" s="125" t="s">
        <v>7117</v>
      </c>
      <c r="T3487" s="165" t="n">
        <v>39.4</v>
      </c>
      <c r="U3487" s="165"/>
      <c r="V3487" s="165"/>
      <c r="W3487" s="165" t="s">
        <v>14220</v>
      </c>
      <c r="X3487" s="165"/>
      <c r="Y3487" s="192"/>
      <c r="Z3487" s="129" t="n">
        <v>1</v>
      </c>
      <c r="AE3487" s="94" t="e">
        <f aca="false" t="array" ref="AE3487:AG3487">_xlfn.torow(_xlfn.unique(_xlfn._xlws.filter(cat_table[Subsector],$E3487=cat_table[Sector],"")))</f>
        <v>#NAME?</v>
      </c>
      <c r="AF3487" s="94" t="e">
        <v>#NAME?</v>
      </c>
      <c r="AG3487" s="94" t="e">
        <v>#NAME?</v>
      </c>
      <c r="AO3487" s="94" t="e">
        <f aca="false" t="array" ref="AO3487:AP3487">_xlfn.torow(_xlfn.unique(_xlfn._xlws.filter(cat_table[Sub-subsector],($E3487=cat_table[Sector])*($F3487=cat_table[Subsector]),"")))</f>
        <v>#NAME?</v>
      </c>
      <c r="AP3487" s="94" t="e">
        <v>#NAME?</v>
      </c>
    </row>
    <row r="3488" customFormat="false" ht="15" hidden="false" customHeight="true" outlineLevel="0" collapsed="false">
      <c r="A3488" s="193" t="s">
        <v>14227</v>
      </c>
      <c r="B3488" s="193" t="s">
        <v>3011</v>
      </c>
      <c r="C3488" s="193" t="s">
        <v>1473</v>
      </c>
      <c r="D3488" s="273" t="s">
        <v>354</v>
      </c>
      <c r="E3488" s="193" t="s">
        <v>7134</v>
      </c>
      <c r="F3488" s="193" t="s">
        <v>7135</v>
      </c>
      <c r="G3488" s="193" t="s">
        <v>7895</v>
      </c>
      <c r="H3488" s="196"/>
      <c r="I3488" s="193" t="s">
        <v>14228</v>
      </c>
      <c r="J3488" s="193" t="s">
        <v>14229</v>
      </c>
      <c r="K3488" s="193" t="s">
        <v>7120</v>
      </c>
      <c r="L3488" s="193" t="s">
        <v>3016</v>
      </c>
      <c r="M3488" s="193" t="s">
        <v>7110</v>
      </c>
      <c r="N3488" s="193" t="s">
        <v>14230</v>
      </c>
      <c r="O3488" s="193" t="s">
        <v>14231</v>
      </c>
      <c r="P3488" s="219" t="n">
        <v>43344</v>
      </c>
      <c r="Q3488" s="219" t="n">
        <v>43373</v>
      </c>
      <c r="R3488" s="193"/>
      <c r="S3488" s="193" t="s">
        <v>7413</v>
      </c>
      <c r="T3488" s="193" t="n">
        <v>13500</v>
      </c>
      <c r="U3488" s="193"/>
      <c r="V3488" s="193"/>
      <c r="W3488" s="193" t="s">
        <v>11865</v>
      </c>
      <c r="X3488" s="196"/>
      <c r="Y3488" s="196"/>
      <c r="Z3488" s="196" t="n">
        <v>1</v>
      </c>
      <c r="AE3488" s="94" t="e">
        <f aca="false" t="array" ref="AE3488:AK3488">_xlfn.torow(_xlfn.unique(_xlfn._xlws.filter(cat_table[Subsector],$E3488=cat_table[Sector],"")))</f>
        <v>#NAME?</v>
      </c>
      <c r="AF3488" s="94" t="e">
        <v>#NAME?</v>
      </c>
      <c r="AG3488" s="94" t="e">
        <v>#NAME?</v>
      </c>
      <c r="AH3488" s="94" t="e">
        <v>#NAME?</v>
      </c>
      <c r="AI3488" s="94" t="e">
        <v>#NAME?</v>
      </c>
      <c r="AJ3488" s="94" t="e">
        <v>#NAME?</v>
      </c>
      <c r="AK3488" s="94" t="e">
        <v>#NAME?</v>
      </c>
      <c r="AO3488" s="94" t="e">
        <f aca="false" t="array" ref="AO3488:AT3488">_xlfn.torow(_xlfn.unique(_xlfn._xlws.filter(cat_table[Sub-subsector],($E3488=cat_table[Sector])*($F3488=cat_table[Subsector]),"")))</f>
        <v>#NAME?</v>
      </c>
      <c r="AP3488" s="94" t="e">
        <v>#NAME?</v>
      </c>
      <c r="AQ3488" s="94" t="e">
        <v>#NAME?</v>
      </c>
      <c r="AR3488" s="94" t="e">
        <v>#NAME?</v>
      </c>
      <c r="AS3488" s="94" t="e">
        <v>#NAME?</v>
      </c>
      <c r="AT3488" s="94" t="e">
        <v>#NAME?</v>
      </c>
    </row>
    <row r="3489" customFormat="false" ht="15" hidden="false" customHeight="true" outlineLevel="0" collapsed="false">
      <c r="A3489" s="193" t="s">
        <v>14232</v>
      </c>
      <c r="B3489" s="193" t="s">
        <v>3011</v>
      </c>
      <c r="C3489" s="193" t="s">
        <v>1473</v>
      </c>
      <c r="D3489" s="273" t="s">
        <v>354</v>
      </c>
      <c r="E3489" s="193" t="s">
        <v>7134</v>
      </c>
      <c r="F3489" s="193" t="s">
        <v>7135</v>
      </c>
      <c r="G3489" s="193" t="s">
        <v>7895</v>
      </c>
      <c r="H3489" s="196"/>
      <c r="I3489" s="193" t="s">
        <v>14228</v>
      </c>
      <c r="J3489" s="193" t="s">
        <v>14233</v>
      </c>
      <c r="K3489" s="193" t="s">
        <v>7120</v>
      </c>
      <c r="L3489" s="193" t="s">
        <v>3016</v>
      </c>
      <c r="M3489" s="193" t="s">
        <v>7110</v>
      </c>
      <c r="N3489" s="193" t="s">
        <v>14230</v>
      </c>
      <c r="O3489" s="193" t="s">
        <v>14234</v>
      </c>
      <c r="P3489" s="219" t="n">
        <v>43344</v>
      </c>
      <c r="Q3489" s="219" t="n">
        <v>43373</v>
      </c>
      <c r="R3489" s="193"/>
      <c r="S3489" s="193" t="s">
        <v>7117</v>
      </c>
      <c r="T3489" s="193" t="n">
        <v>20900</v>
      </c>
      <c r="U3489" s="193"/>
      <c r="V3489" s="193"/>
      <c r="W3489" s="193" t="s">
        <v>11865</v>
      </c>
      <c r="X3489" s="196"/>
      <c r="Y3489" s="196"/>
      <c r="Z3489" s="196" t="n">
        <v>1</v>
      </c>
      <c r="AE3489" s="94" t="e">
        <f aca="false" t="array" ref="AE3489:AK3489">_xlfn.torow(_xlfn.unique(_xlfn._xlws.filter(cat_table[Subsector],$E3489=cat_table[Sector],"")))</f>
        <v>#NAME?</v>
      </c>
      <c r="AF3489" s="94" t="e">
        <v>#NAME?</v>
      </c>
      <c r="AG3489" s="94" t="e">
        <v>#NAME?</v>
      </c>
      <c r="AH3489" s="94" t="e">
        <v>#NAME?</v>
      </c>
      <c r="AI3489" s="94" t="e">
        <v>#NAME?</v>
      </c>
      <c r="AJ3489" s="94" t="e">
        <v>#NAME?</v>
      </c>
      <c r="AK3489" s="94" t="e">
        <v>#NAME?</v>
      </c>
      <c r="AO3489" s="94" t="e">
        <f aca="false" t="array" ref="AO3489:AT3489">_xlfn.torow(_xlfn.unique(_xlfn._xlws.filter(cat_table[Sub-subsector],($E3489=cat_table[Sector])*($F3489=cat_table[Subsector]),"")))</f>
        <v>#NAME?</v>
      </c>
      <c r="AP3489" s="94" t="e">
        <v>#NAME?</v>
      </c>
      <c r="AQ3489" s="94" t="e">
        <v>#NAME?</v>
      </c>
      <c r="AR3489" s="94" t="e">
        <v>#NAME?</v>
      </c>
      <c r="AS3489" s="94" t="e">
        <v>#NAME?</v>
      </c>
      <c r="AT3489" s="94" t="e">
        <v>#NAME?</v>
      </c>
    </row>
    <row r="3490" customFormat="false" ht="15" hidden="false" customHeight="true" outlineLevel="0" collapsed="false">
      <c r="A3490" s="193" t="s">
        <v>14235</v>
      </c>
      <c r="B3490" s="193" t="s">
        <v>3011</v>
      </c>
      <c r="C3490" s="193" t="s">
        <v>1473</v>
      </c>
      <c r="D3490" s="273" t="s">
        <v>354</v>
      </c>
      <c r="E3490" s="193" t="s">
        <v>7134</v>
      </c>
      <c r="F3490" s="193" t="s">
        <v>7135</v>
      </c>
      <c r="G3490" s="193" t="s">
        <v>8052</v>
      </c>
      <c r="H3490" s="196"/>
      <c r="I3490" s="193" t="s">
        <v>14236</v>
      </c>
      <c r="J3490" s="193" t="s">
        <v>14237</v>
      </c>
      <c r="K3490" s="193" t="s">
        <v>7120</v>
      </c>
      <c r="L3490" s="193" t="s">
        <v>3016</v>
      </c>
      <c r="M3490" s="193" t="s">
        <v>7110</v>
      </c>
      <c r="N3490" s="193" t="s">
        <v>14230</v>
      </c>
      <c r="O3490" s="193" t="s">
        <v>14238</v>
      </c>
      <c r="P3490" s="219" t="n">
        <v>43344</v>
      </c>
      <c r="Q3490" s="219" t="n">
        <v>43373</v>
      </c>
      <c r="R3490" s="193" t="n">
        <v>1</v>
      </c>
      <c r="S3490" s="193" t="s">
        <v>7130</v>
      </c>
      <c r="T3490" s="193" t="n">
        <v>843</v>
      </c>
      <c r="U3490" s="193"/>
      <c r="V3490" s="193"/>
      <c r="W3490" s="193" t="s">
        <v>11865</v>
      </c>
      <c r="X3490" s="196"/>
      <c r="Y3490" s="196"/>
      <c r="Z3490" s="196" t="n">
        <v>0</v>
      </c>
      <c r="AE3490" s="94" t="e">
        <f aca="false" t="array" ref="AE3490:AK3490">_xlfn.torow(_xlfn.unique(_xlfn._xlws.filter(cat_table[Subsector],$E3490=cat_table[Sector],"")))</f>
        <v>#NAME?</v>
      </c>
      <c r="AF3490" s="94" t="e">
        <v>#NAME?</v>
      </c>
      <c r="AG3490" s="94" t="e">
        <v>#NAME?</v>
      </c>
      <c r="AH3490" s="94" t="e">
        <v>#NAME?</v>
      </c>
      <c r="AI3490" s="94" t="e">
        <v>#NAME?</v>
      </c>
      <c r="AJ3490" s="94" t="e">
        <v>#NAME?</v>
      </c>
      <c r="AK3490" s="94" t="e">
        <v>#NAME?</v>
      </c>
      <c r="AO3490" s="94" t="e">
        <f aca="false" t="array" ref="AO3490:AT3490">_xlfn.torow(_xlfn.unique(_xlfn._xlws.filter(cat_table[Sub-subsector],($E3490=cat_table[Sector])*($F3490=cat_table[Subsector]),"")))</f>
        <v>#NAME?</v>
      </c>
      <c r="AP3490" s="94" t="e">
        <v>#NAME?</v>
      </c>
      <c r="AQ3490" s="94" t="e">
        <v>#NAME?</v>
      </c>
      <c r="AR3490" s="94" t="e">
        <v>#NAME?</v>
      </c>
      <c r="AS3490" s="94" t="e">
        <v>#NAME?</v>
      </c>
      <c r="AT3490" s="94" t="e">
        <v>#NAME?</v>
      </c>
    </row>
    <row r="3491" customFormat="false" ht="15" hidden="false" customHeight="true" outlineLevel="0" collapsed="false">
      <c r="A3491" s="193" t="s">
        <v>14239</v>
      </c>
      <c r="B3491" s="193" t="s">
        <v>3011</v>
      </c>
      <c r="C3491" s="193" t="s">
        <v>1473</v>
      </c>
      <c r="D3491" s="273" t="s">
        <v>354</v>
      </c>
      <c r="E3491" s="193" t="s">
        <v>43</v>
      </c>
      <c r="F3491" s="193" t="s">
        <v>7907</v>
      </c>
      <c r="G3491" s="193"/>
      <c r="H3491" s="196"/>
      <c r="I3491" s="193" t="s">
        <v>14240</v>
      </c>
      <c r="J3491" s="193" t="s">
        <v>14241</v>
      </c>
      <c r="K3491" s="193" t="s">
        <v>7120</v>
      </c>
      <c r="L3491" s="193" t="s">
        <v>3016</v>
      </c>
      <c r="M3491" s="193" t="s">
        <v>7110</v>
      </c>
      <c r="N3491" s="193" t="s">
        <v>14230</v>
      </c>
      <c r="O3491" s="193" t="s">
        <v>14242</v>
      </c>
      <c r="P3491" s="219" t="n">
        <v>43344</v>
      </c>
      <c r="Q3491" s="219" t="n">
        <v>43373</v>
      </c>
      <c r="R3491" s="193" t="n">
        <v>1</v>
      </c>
      <c r="S3491" s="193" t="s">
        <v>7130</v>
      </c>
      <c r="T3491" s="193" t="n">
        <v>563</v>
      </c>
      <c r="U3491" s="193"/>
      <c r="V3491" s="193"/>
      <c r="W3491" s="193" t="s">
        <v>11865</v>
      </c>
      <c r="X3491" s="196"/>
      <c r="Y3491" s="196"/>
      <c r="Z3491" s="196" t="n">
        <v>0</v>
      </c>
      <c r="AE3491" s="94" t="e">
        <f aca="false" t="array" ref="AE3491:AN3491">_xlfn.torow(_xlfn.unique(_xlfn._xlws.filter(cat_table[Subsector],$E3491=cat_table[Sector],"")))</f>
        <v>#NAME?</v>
      </c>
      <c r="AF3491" s="94" t="e">
        <v>#NAME?</v>
      </c>
      <c r="AG3491" s="94" t="e">
        <v>#NAME?</v>
      </c>
      <c r="AH3491" s="94" t="e">
        <v>#NAME?</v>
      </c>
      <c r="AI3491" s="94" t="e">
        <v>#NAME?</v>
      </c>
      <c r="AJ3491" s="94" t="e">
        <v>#NAME?</v>
      </c>
      <c r="AK3491" s="94" t="e">
        <v>#NAME?</v>
      </c>
      <c r="AL3491" s="94" t="e">
        <v>#NAME?</v>
      </c>
      <c r="AM3491" s="94" t="e">
        <v>#NAME?</v>
      </c>
      <c r="AN3491" s="94" t="e">
        <v>#NAME?</v>
      </c>
      <c r="AO3491" s="94" t="e">
        <f aca="false" t="array" ref="AO3491:AS3491">_xlfn.torow(_xlfn.unique(_xlfn._xlws.filter(cat_table[Sub-subsector],($E3491=cat_table[Sector])*($F3491=cat_table[Subsector]),"")))</f>
        <v>#NAME?</v>
      </c>
      <c r="AP3491" s="94" t="e">
        <v>#NAME?</v>
      </c>
      <c r="AQ3491" s="94" t="e">
        <v>#NAME?</v>
      </c>
      <c r="AR3491" s="94" t="e">
        <v>#NAME?</v>
      </c>
      <c r="AS3491" s="94" t="e">
        <v>#NAME?</v>
      </c>
    </row>
    <row r="3492" customFormat="false" ht="15" hidden="false" customHeight="true" outlineLevel="0" collapsed="false">
      <c r="A3492" s="193" t="s">
        <v>14243</v>
      </c>
      <c r="B3492" s="193" t="s">
        <v>3011</v>
      </c>
      <c r="C3492" s="193" t="s">
        <v>1473</v>
      </c>
      <c r="D3492" s="273" t="s">
        <v>354</v>
      </c>
      <c r="E3492" s="193" t="s">
        <v>7134</v>
      </c>
      <c r="F3492" s="193" t="s">
        <v>7135</v>
      </c>
      <c r="G3492" s="193" t="s">
        <v>7895</v>
      </c>
      <c r="H3492" s="196"/>
      <c r="I3492" s="193" t="s">
        <v>14244</v>
      </c>
      <c r="J3492" s="193" t="s">
        <v>14245</v>
      </c>
      <c r="K3492" s="193" t="s">
        <v>7120</v>
      </c>
      <c r="L3492" s="193" t="s">
        <v>3016</v>
      </c>
      <c r="M3492" s="193" t="s">
        <v>7110</v>
      </c>
      <c r="N3492" s="193" t="s">
        <v>14230</v>
      </c>
      <c r="O3492" s="193" t="s">
        <v>14246</v>
      </c>
      <c r="P3492" s="219" t="n">
        <v>43344</v>
      </c>
      <c r="Q3492" s="219" t="n">
        <v>43373</v>
      </c>
      <c r="R3492" s="193" t="n">
        <v>1</v>
      </c>
      <c r="S3492" s="193" t="s">
        <v>7130</v>
      </c>
      <c r="T3492" s="193" t="n">
        <v>221</v>
      </c>
      <c r="U3492" s="193"/>
      <c r="V3492" s="193"/>
      <c r="W3492" s="193" t="s">
        <v>11865</v>
      </c>
      <c r="X3492" s="196"/>
      <c r="Y3492" s="196"/>
      <c r="Z3492" s="196" t="n">
        <v>0</v>
      </c>
      <c r="AE3492" s="94" t="e">
        <f aca="false" t="array" ref="AE3492:AK3492">_xlfn.torow(_xlfn.unique(_xlfn._xlws.filter(cat_table[Subsector],$E3492=cat_table[Sector],"")))</f>
        <v>#NAME?</v>
      </c>
      <c r="AF3492" s="94" t="e">
        <v>#NAME?</v>
      </c>
      <c r="AG3492" s="94" t="e">
        <v>#NAME?</v>
      </c>
      <c r="AH3492" s="94" t="e">
        <v>#NAME?</v>
      </c>
      <c r="AI3492" s="94" t="e">
        <v>#NAME?</v>
      </c>
      <c r="AJ3492" s="94" t="e">
        <v>#NAME?</v>
      </c>
      <c r="AK3492" s="94" t="e">
        <v>#NAME?</v>
      </c>
      <c r="AO3492" s="94" t="e">
        <f aca="false" t="array" ref="AO3492:AT3492">_xlfn.torow(_xlfn.unique(_xlfn._xlws.filter(cat_table[Sub-subsector],($E3492=cat_table[Sector])*($F3492=cat_table[Subsector]),"")))</f>
        <v>#NAME?</v>
      </c>
      <c r="AP3492" s="94" t="e">
        <v>#NAME?</v>
      </c>
      <c r="AQ3492" s="94" t="e">
        <v>#NAME?</v>
      </c>
      <c r="AR3492" s="94" t="e">
        <v>#NAME?</v>
      </c>
      <c r="AS3492" s="94" t="e">
        <v>#NAME?</v>
      </c>
      <c r="AT3492" s="94" t="e">
        <v>#NAME?</v>
      </c>
    </row>
    <row r="3493" customFormat="false" ht="15" hidden="false" customHeight="true" outlineLevel="0" collapsed="false">
      <c r="A3493" s="193" t="s">
        <v>14247</v>
      </c>
      <c r="B3493" s="193" t="s">
        <v>3011</v>
      </c>
      <c r="C3493" s="193" t="s">
        <v>1473</v>
      </c>
      <c r="D3493" s="273" t="s">
        <v>354</v>
      </c>
      <c r="E3493" s="193" t="s">
        <v>43</v>
      </c>
      <c r="F3493" s="193" t="s">
        <v>7907</v>
      </c>
      <c r="G3493" s="193"/>
      <c r="H3493" s="196"/>
      <c r="I3493" s="193" t="s">
        <v>14248</v>
      </c>
      <c r="J3493" s="193" t="s">
        <v>14249</v>
      </c>
      <c r="K3493" s="193" t="s">
        <v>7120</v>
      </c>
      <c r="L3493" s="193" t="s">
        <v>3016</v>
      </c>
      <c r="M3493" s="193" t="s">
        <v>7110</v>
      </c>
      <c r="N3493" s="193" t="s">
        <v>14230</v>
      </c>
      <c r="O3493" s="193" t="s">
        <v>14250</v>
      </c>
      <c r="P3493" s="219" t="n">
        <v>43344</v>
      </c>
      <c r="Q3493" s="219" t="n">
        <v>43373</v>
      </c>
      <c r="R3493" s="193" t="n">
        <v>1</v>
      </c>
      <c r="S3493" s="193" t="s">
        <v>7130</v>
      </c>
      <c r="T3493" s="193" t="n">
        <v>6.54</v>
      </c>
      <c r="U3493" s="193"/>
      <c r="V3493" s="193"/>
      <c r="W3493" s="193" t="s">
        <v>11865</v>
      </c>
      <c r="X3493" s="196"/>
      <c r="Y3493" s="196"/>
      <c r="Z3493" s="196" t="n">
        <v>0</v>
      </c>
      <c r="AE3493" s="94" t="e">
        <f aca="false" t="array" ref="AE3493:AN3493">_xlfn.torow(_xlfn.unique(_xlfn._xlws.filter(cat_table[Subsector],$E3493=cat_table[Sector],"")))</f>
        <v>#NAME?</v>
      </c>
      <c r="AF3493" s="94" t="e">
        <v>#NAME?</v>
      </c>
      <c r="AG3493" s="94" t="e">
        <v>#NAME?</v>
      </c>
      <c r="AH3493" s="94" t="e">
        <v>#NAME?</v>
      </c>
      <c r="AI3493" s="94" t="e">
        <v>#NAME?</v>
      </c>
      <c r="AJ3493" s="94" t="e">
        <v>#NAME?</v>
      </c>
      <c r="AK3493" s="94" t="e">
        <v>#NAME?</v>
      </c>
      <c r="AL3493" s="94" t="e">
        <v>#NAME?</v>
      </c>
      <c r="AM3493" s="94" t="e">
        <v>#NAME?</v>
      </c>
      <c r="AN3493" s="94" t="e">
        <v>#NAME?</v>
      </c>
      <c r="AO3493" s="94" t="e">
        <f aca="false" t="array" ref="AO3493:AS3493">_xlfn.torow(_xlfn.unique(_xlfn._xlws.filter(cat_table[Sub-subsector],($E3493=cat_table[Sector])*($F3493=cat_table[Subsector]),"")))</f>
        <v>#NAME?</v>
      </c>
      <c r="AP3493" s="94" t="e">
        <v>#NAME?</v>
      </c>
      <c r="AQ3493" s="94" t="e">
        <v>#NAME?</v>
      </c>
      <c r="AR3493" s="94" t="e">
        <v>#NAME?</v>
      </c>
      <c r="AS3493" s="94" t="e">
        <v>#NAME?</v>
      </c>
    </row>
    <row r="3494" customFormat="false" ht="15" hidden="false" customHeight="true" outlineLevel="0" collapsed="false">
      <c r="A3494" s="193" t="s">
        <v>14251</v>
      </c>
      <c r="B3494" s="193" t="s">
        <v>3011</v>
      </c>
      <c r="C3494" s="193" t="s">
        <v>1473</v>
      </c>
      <c r="D3494" s="273" t="s">
        <v>354</v>
      </c>
      <c r="E3494" s="194" t="s">
        <v>43</v>
      </c>
      <c r="F3494" s="193" t="s">
        <v>11439</v>
      </c>
      <c r="G3494" s="193"/>
      <c r="H3494" s="196"/>
      <c r="I3494" s="193" t="s">
        <v>14252</v>
      </c>
      <c r="J3494" s="193" t="s">
        <v>14253</v>
      </c>
      <c r="K3494" s="193" t="s">
        <v>7120</v>
      </c>
      <c r="L3494" s="193" t="s">
        <v>3016</v>
      </c>
      <c r="M3494" s="193" t="s">
        <v>7110</v>
      </c>
      <c r="N3494" s="193" t="s">
        <v>14230</v>
      </c>
      <c r="O3494" s="194" t="s">
        <v>14254</v>
      </c>
      <c r="P3494" s="198" t="n">
        <v>43344</v>
      </c>
      <c r="Q3494" s="198" t="n">
        <v>43373</v>
      </c>
      <c r="R3494" s="194" t="n">
        <v>1</v>
      </c>
      <c r="S3494" s="194" t="s">
        <v>7130</v>
      </c>
      <c r="T3494" s="194" t="n">
        <v>0.64</v>
      </c>
      <c r="U3494" s="194"/>
      <c r="V3494" s="194"/>
      <c r="W3494" s="194" t="s">
        <v>11865</v>
      </c>
      <c r="X3494" s="199"/>
      <c r="Y3494" s="199"/>
      <c r="Z3494" s="196" t="n">
        <v>0</v>
      </c>
      <c r="AE3494" s="94" t="e">
        <f aca="false" t="array" ref="AE3494:AN3494">_xlfn.torow(_xlfn.unique(_xlfn._xlws.filter(cat_table[Subsector],$E3494=cat_table[Sector],"")))</f>
        <v>#NAME?</v>
      </c>
      <c r="AF3494" s="94" t="e">
        <v>#NAME?</v>
      </c>
      <c r="AG3494" s="94" t="e">
        <v>#NAME?</v>
      </c>
      <c r="AH3494" s="94" t="e">
        <v>#NAME?</v>
      </c>
      <c r="AI3494" s="94" t="e">
        <v>#NAME?</v>
      </c>
      <c r="AJ3494" s="94" t="e">
        <v>#NAME?</v>
      </c>
      <c r="AK3494" s="94" t="e">
        <v>#NAME?</v>
      </c>
      <c r="AL3494" s="94" t="e">
        <v>#NAME?</v>
      </c>
      <c r="AM3494" s="94" t="e">
        <v>#NAME?</v>
      </c>
      <c r="AN3494" s="94" t="e">
        <v>#NAME?</v>
      </c>
      <c r="AO3494" s="94" t="e">
        <f aca="false" t="array" ref="AO3494:AP3494">_xlfn.torow(_xlfn.unique(_xlfn._xlws.filter(cat_table[Sub-subsector],($E3494=cat_table[Sector])*($F3494=cat_table[Subsector]),"")))</f>
        <v>#NAME?</v>
      </c>
      <c r="AP3494" s="94" t="e">
        <v>#NAME?</v>
      </c>
    </row>
    <row r="3495" customFormat="false" ht="15" hidden="false" customHeight="true" outlineLevel="0" collapsed="false">
      <c r="A3495" s="193" t="s">
        <v>14255</v>
      </c>
      <c r="B3495" s="193" t="s">
        <v>3011</v>
      </c>
      <c r="C3495" s="193" t="s">
        <v>1473</v>
      </c>
      <c r="D3495" s="273" t="s">
        <v>354</v>
      </c>
      <c r="E3495" s="193" t="s">
        <v>11599</v>
      </c>
      <c r="F3495" s="294" t="s">
        <v>14256</v>
      </c>
      <c r="G3495" s="193"/>
      <c r="H3495" s="298"/>
      <c r="I3495" s="299" t="s">
        <v>14257</v>
      </c>
      <c r="J3495" s="299" t="s">
        <v>14258</v>
      </c>
      <c r="K3495" s="193" t="s">
        <v>7120</v>
      </c>
      <c r="L3495" s="193" t="s">
        <v>3016</v>
      </c>
      <c r="M3495" s="193" t="s">
        <v>7110</v>
      </c>
      <c r="N3495" s="280" t="s">
        <v>14230</v>
      </c>
      <c r="O3495" s="193" t="s">
        <v>14259</v>
      </c>
      <c r="P3495" s="219" t="n">
        <v>43344</v>
      </c>
      <c r="Q3495" s="219" t="n">
        <v>43373</v>
      </c>
      <c r="R3495" s="193" t="n">
        <v>1</v>
      </c>
      <c r="S3495" s="193" t="s">
        <v>7130</v>
      </c>
      <c r="T3495" s="193" t="n">
        <v>0.09</v>
      </c>
      <c r="U3495" s="193"/>
      <c r="V3495" s="193"/>
      <c r="W3495" s="193" t="s">
        <v>11865</v>
      </c>
      <c r="X3495" s="196"/>
      <c r="Y3495" s="196"/>
      <c r="Z3495" s="196" t="n">
        <v>0</v>
      </c>
      <c r="AE3495" s="94" t="e">
        <f aca="false" t="array" ref="AE3495:AK3495">_xlfn.torow(_xlfn.unique(_xlfn._xlws.filter(cat_table[Subsector],$E3495=cat_table[Sector],"")))</f>
        <v>#NAME?</v>
      </c>
      <c r="AF3495" s="94" t="e">
        <v>#NAME?</v>
      </c>
      <c r="AG3495" s="94" t="e">
        <v>#NAME?</v>
      </c>
      <c r="AH3495" s="94" t="e">
        <v>#NAME?</v>
      </c>
      <c r="AI3495" s="94" t="e">
        <v>#NAME?</v>
      </c>
      <c r="AJ3495" s="94" t="e">
        <v>#NAME?</v>
      </c>
      <c r="AK3495" s="94" t="e">
        <v>#NAME?</v>
      </c>
      <c r="AO3495" s="94" t="e">
        <f aca="false" t="array" ref="AO3495:AO3495">_xlfn.torow(_xlfn.unique(_xlfn._xlws.filter(cat_table[Sub-subsector],($E3495=cat_table[Sector])*($F3495=cat_table[Subsector]),"")))</f>
        <v>#NAME?</v>
      </c>
    </row>
    <row r="3496" customFormat="false" ht="15" hidden="false" customHeight="true" outlineLevel="0" collapsed="false">
      <c r="A3496" s="20" t="s">
        <v>14260</v>
      </c>
      <c r="B3496" s="20" t="str">
        <f aca="false">INDEX(Table2[], MATCH(L3496, Location_ID!$D$2:$D$648, 0), 1)</f>
        <v>ad6b2e7f-09cc-407f-b639-def4f5495508</v>
      </c>
      <c r="C3496" s="175" t="s">
        <v>1477</v>
      </c>
      <c r="D3496" s="176" t="s">
        <v>354</v>
      </c>
      <c r="E3496" s="255" t="s">
        <v>7134</v>
      </c>
      <c r="F3496" s="255" t="s">
        <v>7135</v>
      </c>
      <c r="G3496" s="255" t="s">
        <v>7895</v>
      </c>
      <c r="I3496" s="255" t="s">
        <v>14261</v>
      </c>
      <c r="J3496" s="175" t="s">
        <v>1776</v>
      </c>
      <c r="K3496" s="255" t="s">
        <v>7128</v>
      </c>
      <c r="L3496" s="175" t="s">
        <v>1839</v>
      </c>
      <c r="M3496" s="255" t="s">
        <v>7132</v>
      </c>
      <c r="N3496" s="175" t="s">
        <v>14262</v>
      </c>
      <c r="O3496" s="175" t="s">
        <v>1776</v>
      </c>
      <c r="P3496" s="256" t="n">
        <v>32509</v>
      </c>
      <c r="Q3496" s="256" t="n">
        <v>32873</v>
      </c>
      <c r="S3496" s="255"/>
      <c r="T3496" s="175" t="n">
        <v>9.3</v>
      </c>
      <c r="W3496" s="175" t="s">
        <v>7502</v>
      </c>
      <c r="Z3496" s="175" t="n">
        <v>1</v>
      </c>
      <c r="AE3496" s="94" t="e">
        <f aca="false" t="array" ref="AE3496:AK3496">_xlfn.torow(_xlfn.unique(_xlfn._xlws.filter(cat_table[Subsector],$E3496=cat_table[Sector],"")))</f>
        <v>#NAME?</v>
      </c>
      <c r="AF3496" s="94" t="e">
        <v>#NAME?</v>
      </c>
      <c r="AG3496" s="94" t="e">
        <v>#NAME?</v>
      </c>
      <c r="AH3496" s="94" t="e">
        <v>#NAME?</v>
      </c>
      <c r="AI3496" s="94" t="e">
        <v>#NAME?</v>
      </c>
      <c r="AJ3496" s="94" t="e">
        <v>#NAME?</v>
      </c>
      <c r="AK3496" s="94" t="e">
        <v>#NAME?</v>
      </c>
      <c r="AO3496" s="94" t="e">
        <f aca="false" t="array" ref="AO3496:AT3496">_xlfn.torow(_xlfn.unique(_xlfn._xlws.filter(cat_table[Sub-subsector],($E3496=cat_table[Sector])*($F3496=cat_table[Subsector]),"")))</f>
        <v>#NAME?</v>
      </c>
      <c r="AP3496" s="94" t="e">
        <v>#NAME?</v>
      </c>
      <c r="AQ3496" s="94" t="e">
        <v>#NAME?</v>
      </c>
      <c r="AR3496" s="94" t="e">
        <v>#NAME?</v>
      </c>
      <c r="AS3496" s="94" t="e">
        <v>#NAME?</v>
      </c>
      <c r="AT3496" s="94" t="e">
        <v>#NAME?</v>
      </c>
    </row>
    <row r="3497" customFormat="false" ht="15" hidden="false" customHeight="true" outlineLevel="0" collapsed="false">
      <c r="A3497" s="20" t="s">
        <v>14263</v>
      </c>
      <c r="B3497" s="20" t="str">
        <f aca="false">INDEX(Table2[], MATCH(L3497, Location_ID!$D$2:$D$648, 0), 1)</f>
        <v>87e387d8-7504-4847-b6bb-4d37d63ffeeb</v>
      </c>
      <c r="C3497" s="175" t="s">
        <v>1477</v>
      </c>
      <c r="D3497" s="176" t="s">
        <v>354</v>
      </c>
      <c r="E3497" s="255" t="s">
        <v>7134</v>
      </c>
      <c r="F3497" s="255" t="s">
        <v>7135</v>
      </c>
      <c r="G3497" s="255" t="s">
        <v>7895</v>
      </c>
      <c r="I3497" s="255" t="s">
        <v>14261</v>
      </c>
      <c r="J3497" s="175" t="s">
        <v>14264</v>
      </c>
      <c r="K3497" s="255" t="s">
        <v>7128</v>
      </c>
      <c r="L3497" s="175" t="s">
        <v>3022</v>
      </c>
      <c r="M3497" s="255" t="s">
        <v>7132</v>
      </c>
      <c r="N3497" s="175" t="s">
        <v>14262</v>
      </c>
      <c r="O3497" s="175" t="s">
        <v>14264</v>
      </c>
      <c r="P3497" s="256" t="n">
        <v>32509</v>
      </c>
      <c r="Q3497" s="256" t="n">
        <v>32873</v>
      </c>
      <c r="S3497" s="255"/>
      <c r="T3497" s="175" t="n">
        <v>7.9</v>
      </c>
      <c r="W3497" s="175" t="s">
        <v>7502</v>
      </c>
      <c r="Z3497" s="175" t="n">
        <v>1</v>
      </c>
      <c r="AE3497" s="94" t="e">
        <f aca="false" t="array" ref="AE3497:AK3497">_xlfn.torow(_xlfn.unique(_xlfn._xlws.filter(cat_table[Subsector],$E3497=cat_table[Sector],"")))</f>
        <v>#NAME?</v>
      </c>
      <c r="AF3497" s="94" t="e">
        <v>#NAME?</v>
      </c>
      <c r="AG3497" s="94" t="e">
        <v>#NAME?</v>
      </c>
      <c r="AH3497" s="94" t="e">
        <v>#NAME?</v>
      </c>
      <c r="AI3497" s="94" t="e">
        <v>#NAME?</v>
      </c>
      <c r="AJ3497" s="94" t="e">
        <v>#NAME?</v>
      </c>
      <c r="AK3497" s="94" t="e">
        <v>#NAME?</v>
      </c>
      <c r="AO3497" s="94" t="e">
        <f aca="false" t="array" ref="AO3497:AT3497">_xlfn.torow(_xlfn.unique(_xlfn._xlws.filter(cat_table[Sub-subsector],($E3497=cat_table[Sector])*($F3497=cat_table[Subsector]),"")))</f>
        <v>#NAME?</v>
      </c>
      <c r="AP3497" s="94" t="e">
        <v>#NAME?</v>
      </c>
      <c r="AQ3497" s="94" t="e">
        <v>#NAME?</v>
      </c>
      <c r="AR3497" s="94" t="e">
        <v>#NAME?</v>
      </c>
      <c r="AS3497" s="94" t="e">
        <v>#NAME?</v>
      </c>
      <c r="AT3497" s="94" t="e">
        <v>#NAME?</v>
      </c>
    </row>
    <row r="3498" customFormat="false" ht="15" hidden="false" customHeight="true" outlineLevel="0" collapsed="false">
      <c r="A3498" s="20" t="s">
        <v>14265</v>
      </c>
      <c r="B3498" s="20" t="str">
        <f aca="false">INDEX(Table2[], MATCH(L3498, Location_ID!$D$2:$D$648, 0), 1)</f>
        <v>d13dcb3d-699b-44e5-8ef4-95b9ceab7062</v>
      </c>
      <c r="C3498" s="175" t="s">
        <v>1477</v>
      </c>
      <c r="D3498" s="176" t="s">
        <v>354</v>
      </c>
      <c r="E3498" s="255" t="s">
        <v>7134</v>
      </c>
      <c r="F3498" s="255" t="s">
        <v>7135</v>
      </c>
      <c r="G3498" s="255" t="s">
        <v>7895</v>
      </c>
      <c r="I3498" s="255" t="s">
        <v>14261</v>
      </c>
      <c r="J3498" s="175" t="s">
        <v>1748</v>
      </c>
      <c r="K3498" s="255" t="s">
        <v>7128</v>
      </c>
      <c r="L3498" s="175" t="s">
        <v>3020</v>
      </c>
      <c r="M3498" s="255" t="s">
        <v>7132</v>
      </c>
      <c r="N3498" s="175" t="s">
        <v>14262</v>
      </c>
      <c r="O3498" s="175" t="s">
        <v>1748</v>
      </c>
      <c r="P3498" s="256" t="n">
        <v>32509</v>
      </c>
      <c r="Q3498" s="256" t="n">
        <v>32873</v>
      </c>
      <c r="S3498" s="255"/>
      <c r="T3498" s="175" t="n">
        <v>3.6</v>
      </c>
      <c r="W3498" s="175" t="s">
        <v>7502</v>
      </c>
      <c r="Z3498" s="175" t="n">
        <v>1</v>
      </c>
      <c r="AE3498" s="94" t="e">
        <f aca="false" t="array" ref="AE3498:AK3498">_xlfn.torow(_xlfn.unique(_xlfn._xlws.filter(cat_table[Subsector],$E3498=cat_table[Sector],"")))</f>
        <v>#NAME?</v>
      </c>
      <c r="AF3498" s="94" t="e">
        <v>#NAME?</v>
      </c>
      <c r="AG3498" s="94" t="e">
        <v>#NAME?</v>
      </c>
      <c r="AH3498" s="94" t="e">
        <v>#NAME?</v>
      </c>
      <c r="AI3498" s="94" t="e">
        <v>#NAME?</v>
      </c>
      <c r="AJ3498" s="94" t="e">
        <v>#NAME?</v>
      </c>
      <c r="AK3498" s="94" t="e">
        <v>#NAME?</v>
      </c>
      <c r="AO3498" s="94" t="e">
        <f aca="false" t="array" ref="AO3498:AT3498">_xlfn.torow(_xlfn.unique(_xlfn._xlws.filter(cat_table[Sub-subsector],($E3498=cat_table[Sector])*($F3498=cat_table[Subsector]),"")))</f>
        <v>#NAME?</v>
      </c>
      <c r="AP3498" s="94" t="e">
        <v>#NAME?</v>
      </c>
      <c r="AQ3498" s="94" t="e">
        <v>#NAME?</v>
      </c>
      <c r="AR3498" s="94" t="e">
        <v>#NAME?</v>
      </c>
      <c r="AS3498" s="94" t="e">
        <v>#NAME?</v>
      </c>
      <c r="AT3498" s="94" t="e">
        <v>#NAME?</v>
      </c>
    </row>
    <row r="3499" customFormat="false" ht="15" hidden="false" customHeight="true" outlineLevel="0" collapsed="false">
      <c r="A3499" s="20" t="s">
        <v>14266</v>
      </c>
      <c r="B3499" s="20" t="str">
        <f aca="false">INDEX(Table2[], MATCH(L3499, Location_ID!$D$2:$D$648, 0), 1)</f>
        <v>4c082d4b-baea-4b3d-92cf-eb2072ae73c6</v>
      </c>
      <c r="C3499" s="175" t="s">
        <v>1477</v>
      </c>
      <c r="D3499" s="176" t="s">
        <v>354</v>
      </c>
      <c r="E3499" s="255" t="s">
        <v>7134</v>
      </c>
      <c r="F3499" s="255" t="s">
        <v>7135</v>
      </c>
      <c r="G3499" s="255" t="s">
        <v>7895</v>
      </c>
      <c r="I3499" s="255" t="s">
        <v>14261</v>
      </c>
      <c r="J3499" s="175" t="s">
        <v>2613</v>
      </c>
      <c r="K3499" s="255" t="s">
        <v>7128</v>
      </c>
      <c r="L3499" s="175" t="s">
        <v>1780</v>
      </c>
      <c r="M3499" s="255" t="s">
        <v>7132</v>
      </c>
      <c r="N3499" s="175" t="s">
        <v>14262</v>
      </c>
      <c r="O3499" s="175" t="s">
        <v>2613</v>
      </c>
      <c r="P3499" s="256" t="n">
        <v>32509</v>
      </c>
      <c r="Q3499" s="256" t="n">
        <v>32873</v>
      </c>
      <c r="S3499" s="255"/>
      <c r="T3499" s="175" t="n">
        <v>3.5</v>
      </c>
      <c r="W3499" s="175" t="s">
        <v>7502</v>
      </c>
      <c r="Z3499" s="175" t="n">
        <v>1</v>
      </c>
      <c r="AE3499" s="94" t="e">
        <f aca="false" t="array" ref="AE3499:AK3499">_xlfn.torow(_xlfn.unique(_xlfn._xlws.filter(cat_table[Subsector],$E3499=cat_table[Sector],"")))</f>
        <v>#NAME?</v>
      </c>
      <c r="AF3499" s="94" t="e">
        <v>#NAME?</v>
      </c>
      <c r="AG3499" s="94" t="e">
        <v>#NAME?</v>
      </c>
      <c r="AH3499" s="94" t="e">
        <v>#NAME?</v>
      </c>
      <c r="AI3499" s="94" t="e">
        <v>#NAME?</v>
      </c>
      <c r="AJ3499" s="94" t="e">
        <v>#NAME?</v>
      </c>
      <c r="AK3499" s="94" t="e">
        <v>#NAME?</v>
      </c>
      <c r="AO3499" s="94" t="e">
        <f aca="false" t="array" ref="AO3499:AT3499">_xlfn.torow(_xlfn.unique(_xlfn._xlws.filter(cat_table[Sub-subsector],($E3499=cat_table[Sector])*($F3499=cat_table[Subsector]),"")))</f>
        <v>#NAME?</v>
      </c>
      <c r="AP3499" s="94" t="e">
        <v>#NAME?</v>
      </c>
      <c r="AQ3499" s="94" t="e">
        <v>#NAME?</v>
      </c>
      <c r="AR3499" s="94" t="e">
        <v>#NAME?</v>
      </c>
      <c r="AS3499" s="94" t="e">
        <v>#NAME?</v>
      </c>
      <c r="AT3499" s="94" t="e">
        <v>#NAME?</v>
      </c>
    </row>
    <row r="3500" customFormat="false" ht="15" hidden="false" customHeight="true" outlineLevel="0" collapsed="false">
      <c r="A3500" s="20" t="s">
        <v>14267</v>
      </c>
      <c r="B3500" s="20" t="str">
        <f aca="false">INDEX(Table2[], MATCH(L3500, Location_ID!$D$2:$D$648, 0), 1)</f>
        <v>6e539701-5183-42b4-9332-c0808b3d8070</v>
      </c>
      <c r="C3500" s="175" t="s">
        <v>1477</v>
      </c>
      <c r="D3500" s="176" t="s">
        <v>354</v>
      </c>
      <c r="E3500" s="255" t="s">
        <v>7134</v>
      </c>
      <c r="F3500" s="255" t="s">
        <v>7135</v>
      </c>
      <c r="G3500" s="255" t="s">
        <v>7895</v>
      </c>
      <c r="I3500" s="255" t="s">
        <v>14261</v>
      </c>
      <c r="J3500" s="175" t="s">
        <v>1697</v>
      </c>
      <c r="K3500" s="255" t="s">
        <v>7128</v>
      </c>
      <c r="L3500" s="175" t="s">
        <v>2284</v>
      </c>
      <c r="M3500" s="255" t="s">
        <v>7132</v>
      </c>
      <c r="N3500" s="175" t="s">
        <v>14262</v>
      </c>
      <c r="O3500" s="175" t="s">
        <v>1697</v>
      </c>
      <c r="P3500" s="256" t="n">
        <v>32509</v>
      </c>
      <c r="Q3500" s="256" t="n">
        <v>32873</v>
      </c>
      <c r="S3500" s="255"/>
      <c r="T3500" s="175" t="n">
        <v>1.3</v>
      </c>
      <c r="W3500" s="175" t="s">
        <v>7502</v>
      </c>
      <c r="Z3500" s="175" t="n">
        <v>1</v>
      </c>
      <c r="AE3500" s="94" t="e">
        <f aca="false" t="array" ref="AE3500:AK3500">_xlfn.torow(_xlfn.unique(_xlfn._xlws.filter(cat_table[Subsector],$E3500=cat_table[Sector],"")))</f>
        <v>#NAME?</v>
      </c>
      <c r="AF3500" s="94" t="e">
        <v>#NAME?</v>
      </c>
      <c r="AG3500" s="94" t="e">
        <v>#NAME?</v>
      </c>
      <c r="AH3500" s="94" t="e">
        <v>#NAME?</v>
      </c>
      <c r="AI3500" s="94" t="e">
        <v>#NAME?</v>
      </c>
      <c r="AJ3500" s="94" t="e">
        <v>#NAME?</v>
      </c>
      <c r="AK3500" s="94" t="e">
        <v>#NAME?</v>
      </c>
      <c r="AO3500" s="94" t="e">
        <f aca="false" t="array" ref="AO3500:AT3500">_xlfn.torow(_xlfn.unique(_xlfn._xlws.filter(cat_table[Sub-subsector],($E3500=cat_table[Sector])*($F3500=cat_table[Subsector]),"")))</f>
        <v>#NAME?</v>
      </c>
      <c r="AP3500" s="94" t="e">
        <v>#NAME?</v>
      </c>
      <c r="AQ3500" s="94" t="e">
        <v>#NAME?</v>
      </c>
      <c r="AR3500" s="94" t="e">
        <v>#NAME?</v>
      </c>
      <c r="AS3500" s="94" t="e">
        <v>#NAME?</v>
      </c>
      <c r="AT3500" s="94" t="e">
        <v>#NAME?</v>
      </c>
    </row>
    <row r="3501" customFormat="false" ht="15" hidden="false" customHeight="true" outlineLevel="0" collapsed="false">
      <c r="A3501" s="20" t="s">
        <v>14268</v>
      </c>
      <c r="B3501" s="20" t="str">
        <f aca="false">INDEX(Table2[], MATCH(L3501, Location_ID!$D$2:$D$648, 0), 1)</f>
        <v>2476e9cf-0e31-4f57-8627-f1ad74052bae</v>
      </c>
      <c r="C3501" s="175" t="s">
        <v>1477</v>
      </c>
      <c r="D3501" s="176" t="s">
        <v>354</v>
      </c>
      <c r="E3501" s="255" t="s">
        <v>7134</v>
      </c>
      <c r="F3501" s="255" t="s">
        <v>7135</v>
      </c>
      <c r="G3501" s="255" t="s">
        <v>7895</v>
      </c>
      <c r="I3501" s="255" t="s">
        <v>14261</v>
      </c>
      <c r="J3501" s="175" t="s">
        <v>14269</v>
      </c>
      <c r="K3501" s="255" t="s">
        <v>7128</v>
      </c>
      <c r="L3501" s="175" t="s">
        <v>3027</v>
      </c>
      <c r="M3501" s="255" t="s">
        <v>7132</v>
      </c>
      <c r="N3501" s="175" t="s">
        <v>14262</v>
      </c>
      <c r="O3501" s="175" t="s">
        <v>14269</v>
      </c>
      <c r="P3501" s="256" t="n">
        <v>32509</v>
      </c>
      <c r="Q3501" s="256" t="n">
        <v>32873</v>
      </c>
      <c r="S3501" s="255"/>
      <c r="T3501" s="175" t="n">
        <v>1.1</v>
      </c>
      <c r="W3501" s="175" t="s">
        <v>7502</v>
      </c>
      <c r="Z3501" s="175" t="n">
        <v>1</v>
      </c>
      <c r="AE3501" s="94" t="e">
        <f aca="false" t="array" ref="AE3501:AK3501">_xlfn.torow(_xlfn.unique(_xlfn._xlws.filter(cat_table[Subsector],$E3501=cat_table[Sector],"")))</f>
        <v>#NAME?</v>
      </c>
      <c r="AF3501" s="94" t="e">
        <v>#NAME?</v>
      </c>
      <c r="AG3501" s="94" t="e">
        <v>#NAME?</v>
      </c>
      <c r="AH3501" s="94" t="e">
        <v>#NAME?</v>
      </c>
      <c r="AI3501" s="94" t="e">
        <v>#NAME?</v>
      </c>
      <c r="AJ3501" s="94" t="e">
        <v>#NAME?</v>
      </c>
      <c r="AK3501" s="94" t="e">
        <v>#NAME?</v>
      </c>
      <c r="AO3501" s="94" t="e">
        <f aca="false" t="array" ref="AO3501:AT3501">_xlfn.torow(_xlfn.unique(_xlfn._xlws.filter(cat_table[Sub-subsector],($E3501=cat_table[Sector])*($F3501=cat_table[Subsector]),"")))</f>
        <v>#NAME?</v>
      </c>
      <c r="AP3501" s="94" t="e">
        <v>#NAME?</v>
      </c>
      <c r="AQ3501" s="94" t="e">
        <v>#NAME?</v>
      </c>
      <c r="AR3501" s="94" t="e">
        <v>#NAME?</v>
      </c>
      <c r="AS3501" s="94" t="e">
        <v>#NAME?</v>
      </c>
      <c r="AT3501" s="94" t="e">
        <v>#NAME?</v>
      </c>
    </row>
    <row r="3502" customFormat="false" ht="15" hidden="false" customHeight="true" outlineLevel="0" collapsed="false">
      <c r="A3502" s="20" t="s">
        <v>14270</v>
      </c>
      <c r="B3502" s="20" t="str">
        <f aca="false">INDEX(Table2[], MATCH(L3502, Location_ID!$D$2:$D$648, 0), 1)</f>
        <v>8a17d44d-9b7c-4e36-9e6d-59736afa04b8</v>
      </c>
      <c r="C3502" s="175" t="s">
        <v>1477</v>
      </c>
      <c r="D3502" s="176" t="s">
        <v>354</v>
      </c>
      <c r="E3502" s="255" t="s">
        <v>7134</v>
      </c>
      <c r="F3502" s="255" t="s">
        <v>7135</v>
      </c>
      <c r="G3502" s="255" t="s">
        <v>7895</v>
      </c>
      <c r="I3502" s="255" t="s">
        <v>14261</v>
      </c>
      <c r="J3502" s="175" t="s">
        <v>1712</v>
      </c>
      <c r="K3502" s="255" t="s">
        <v>7128</v>
      </c>
      <c r="L3502" s="175" t="s">
        <v>2874</v>
      </c>
      <c r="M3502" s="255" t="s">
        <v>7132</v>
      </c>
      <c r="N3502" s="175" t="s">
        <v>14262</v>
      </c>
      <c r="O3502" s="175" t="s">
        <v>1712</v>
      </c>
      <c r="P3502" s="256" t="n">
        <v>32509</v>
      </c>
      <c r="Q3502" s="256" t="n">
        <v>32873</v>
      </c>
      <c r="S3502" s="255"/>
      <c r="T3502" s="175" t="n">
        <v>1.1</v>
      </c>
      <c r="W3502" s="175" t="s">
        <v>7502</v>
      </c>
      <c r="Z3502" s="175" t="n">
        <v>1</v>
      </c>
      <c r="AE3502" s="94" t="e">
        <f aca="false" t="array" ref="AE3502:AK3502">_xlfn.torow(_xlfn.unique(_xlfn._xlws.filter(cat_table[Subsector],$E3502=cat_table[Sector],"")))</f>
        <v>#NAME?</v>
      </c>
      <c r="AF3502" s="94" t="e">
        <v>#NAME?</v>
      </c>
      <c r="AG3502" s="94" t="e">
        <v>#NAME?</v>
      </c>
      <c r="AH3502" s="94" t="e">
        <v>#NAME?</v>
      </c>
      <c r="AI3502" s="94" t="e">
        <v>#NAME?</v>
      </c>
      <c r="AJ3502" s="94" t="e">
        <v>#NAME?</v>
      </c>
      <c r="AK3502" s="94" t="e">
        <v>#NAME?</v>
      </c>
      <c r="AO3502" s="94" t="e">
        <f aca="false" t="array" ref="AO3502:AT3502">_xlfn.torow(_xlfn.unique(_xlfn._xlws.filter(cat_table[Sub-subsector],($E3502=cat_table[Sector])*($F3502=cat_table[Subsector]),"")))</f>
        <v>#NAME?</v>
      </c>
      <c r="AP3502" s="94" t="e">
        <v>#NAME?</v>
      </c>
      <c r="AQ3502" s="94" t="e">
        <v>#NAME?</v>
      </c>
      <c r="AR3502" s="94" t="e">
        <v>#NAME?</v>
      </c>
      <c r="AS3502" s="94" t="e">
        <v>#NAME?</v>
      </c>
      <c r="AT3502" s="94" t="e">
        <v>#NAME?</v>
      </c>
    </row>
    <row r="3503" customFormat="false" ht="15" hidden="false" customHeight="true" outlineLevel="0" collapsed="false">
      <c r="A3503" s="20" t="s">
        <v>14271</v>
      </c>
      <c r="B3503" s="20" t="str">
        <f aca="false">INDEX(Table2[], MATCH(L3503, Location_ID!$D$2:$D$648, 0), 1)</f>
        <v>eada962d-d450-4a03-a68a-50387d3b4b71</v>
      </c>
      <c r="C3503" s="175" t="s">
        <v>1477</v>
      </c>
      <c r="D3503" s="176" t="s">
        <v>354</v>
      </c>
      <c r="E3503" s="255" t="s">
        <v>7134</v>
      </c>
      <c r="F3503" s="255" t="s">
        <v>7135</v>
      </c>
      <c r="G3503" s="255" t="s">
        <v>7895</v>
      </c>
      <c r="I3503" s="255" t="s">
        <v>14261</v>
      </c>
      <c r="J3503" s="175" t="s">
        <v>1774</v>
      </c>
      <c r="K3503" s="255" t="s">
        <v>7128</v>
      </c>
      <c r="L3503" s="175" t="s">
        <v>1775</v>
      </c>
      <c r="M3503" s="255" t="s">
        <v>7132</v>
      </c>
      <c r="N3503" s="175" t="s">
        <v>14262</v>
      </c>
      <c r="O3503" s="175" t="s">
        <v>1774</v>
      </c>
      <c r="P3503" s="256" t="n">
        <v>32509</v>
      </c>
      <c r="Q3503" s="256" t="n">
        <v>32873</v>
      </c>
      <c r="S3503" s="255"/>
      <c r="T3503" s="175" t="n">
        <v>0.7</v>
      </c>
      <c r="W3503" s="175" t="s">
        <v>7502</v>
      </c>
      <c r="Z3503" s="175" t="n">
        <v>1</v>
      </c>
      <c r="AE3503" s="94" t="e">
        <f aca="false" t="array" ref="AE3503:AK3503">_xlfn.torow(_xlfn.unique(_xlfn._xlws.filter(cat_table[Subsector],$E3503=cat_table[Sector],"")))</f>
        <v>#NAME?</v>
      </c>
      <c r="AF3503" s="94" t="e">
        <v>#NAME?</v>
      </c>
      <c r="AG3503" s="94" t="e">
        <v>#NAME?</v>
      </c>
      <c r="AH3503" s="94" t="e">
        <v>#NAME?</v>
      </c>
      <c r="AI3503" s="94" t="e">
        <v>#NAME?</v>
      </c>
      <c r="AJ3503" s="94" t="e">
        <v>#NAME?</v>
      </c>
      <c r="AK3503" s="94" t="e">
        <v>#NAME?</v>
      </c>
      <c r="AO3503" s="94" t="e">
        <f aca="false" t="array" ref="AO3503:AT3503">_xlfn.torow(_xlfn.unique(_xlfn._xlws.filter(cat_table[Sub-subsector],($E3503=cat_table[Sector])*($F3503=cat_table[Subsector]),"")))</f>
        <v>#NAME?</v>
      </c>
      <c r="AP3503" s="94" t="e">
        <v>#NAME?</v>
      </c>
      <c r="AQ3503" s="94" t="e">
        <v>#NAME?</v>
      </c>
      <c r="AR3503" s="94" t="e">
        <v>#NAME?</v>
      </c>
      <c r="AS3503" s="94" t="e">
        <v>#NAME?</v>
      </c>
      <c r="AT3503" s="94" t="e">
        <v>#NAME?</v>
      </c>
    </row>
    <row r="3504" customFormat="false" ht="15" hidden="false" customHeight="true" outlineLevel="0" collapsed="false">
      <c r="A3504" s="20" t="s">
        <v>14272</v>
      </c>
      <c r="B3504" s="20" t="str">
        <f aca="false">INDEX(Table2[], MATCH(L3504, Location_ID!$D$2:$D$648, 0), 1)</f>
        <v>86457b7f-d6a7-430e-afaa-9cfbbed81a37</v>
      </c>
      <c r="C3504" s="175" t="s">
        <v>1477</v>
      </c>
      <c r="D3504" s="176" t="s">
        <v>354</v>
      </c>
      <c r="E3504" s="255" t="s">
        <v>7134</v>
      </c>
      <c r="F3504" s="255" t="s">
        <v>7135</v>
      </c>
      <c r="G3504" s="255" t="s">
        <v>7895</v>
      </c>
      <c r="I3504" s="255" t="s">
        <v>14261</v>
      </c>
      <c r="J3504" s="175" t="s">
        <v>3024</v>
      </c>
      <c r="K3504" s="255" t="s">
        <v>7128</v>
      </c>
      <c r="L3504" s="175" t="s">
        <v>3025</v>
      </c>
      <c r="M3504" s="255" t="s">
        <v>7132</v>
      </c>
      <c r="N3504" s="175" t="s">
        <v>14262</v>
      </c>
      <c r="O3504" s="175" t="s">
        <v>3024</v>
      </c>
      <c r="P3504" s="256" t="n">
        <v>32509</v>
      </c>
      <c r="Q3504" s="256" t="n">
        <v>32873</v>
      </c>
      <c r="S3504" s="255"/>
      <c r="T3504" s="175" t="n">
        <v>0.7</v>
      </c>
      <c r="W3504" s="175" t="s">
        <v>7502</v>
      </c>
      <c r="Z3504" s="175" t="n">
        <v>1</v>
      </c>
      <c r="AE3504" s="94" t="e">
        <f aca="false" t="array" ref="AE3504:AK3504">_xlfn.torow(_xlfn.unique(_xlfn._xlws.filter(cat_table[Subsector],$E3504=cat_table[Sector],"")))</f>
        <v>#NAME?</v>
      </c>
      <c r="AF3504" s="94" t="e">
        <v>#NAME?</v>
      </c>
      <c r="AG3504" s="94" t="e">
        <v>#NAME?</v>
      </c>
      <c r="AH3504" s="94" t="e">
        <v>#NAME?</v>
      </c>
      <c r="AI3504" s="94" t="e">
        <v>#NAME?</v>
      </c>
      <c r="AJ3504" s="94" t="e">
        <v>#NAME?</v>
      </c>
      <c r="AK3504" s="94" t="e">
        <v>#NAME?</v>
      </c>
      <c r="AO3504" s="94" t="e">
        <f aca="false" t="array" ref="AO3504:AT3504">_xlfn.torow(_xlfn.unique(_xlfn._xlws.filter(cat_table[Sub-subsector],($E3504=cat_table[Sector])*($F3504=cat_table[Subsector]),"")))</f>
        <v>#NAME?</v>
      </c>
      <c r="AP3504" s="94" t="e">
        <v>#NAME?</v>
      </c>
      <c r="AQ3504" s="94" t="e">
        <v>#NAME?</v>
      </c>
      <c r="AR3504" s="94" t="e">
        <v>#NAME?</v>
      </c>
      <c r="AS3504" s="94" t="e">
        <v>#NAME?</v>
      </c>
      <c r="AT3504" s="94" t="e">
        <v>#NAME?</v>
      </c>
    </row>
    <row r="3505" customFormat="false" ht="15" hidden="false" customHeight="true" outlineLevel="0" collapsed="false">
      <c r="A3505" s="20" t="s">
        <v>14273</v>
      </c>
      <c r="B3505" s="20" t="str">
        <f aca="false">INDEX(Table2[], MATCH(L3505, Location_ID!$D$2:$D$648, 0), 1)</f>
        <v>c6061264-b9e6-493d-95bf-e8386504f5aa</v>
      </c>
      <c r="C3505" s="175" t="s">
        <v>1477</v>
      </c>
      <c r="D3505" s="176" t="s">
        <v>354</v>
      </c>
      <c r="E3505" s="255" t="s">
        <v>7134</v>
      </c>
      <c r="F3505" s="255" t="s">
        <v>7135</v>
      </c>
      <c r="G3505" s="255" t="s">
        <v>7895</v>
      </c>
      <c r="I3505" s="255" t="s">
        <v>14274</v>
      </c>
      <c r="J3505" s="175" t="s">
        <v>3018</v>
      </c>
      <c r="K3505" s="255" t="s">
        <v>7127</v>
      </c>
      <c r="L3505" s="175" t="s">
        <v>3018</v>
      </c>
      <c r="M3505" s="255" t="s">
        <v>7132</v>
      </c>
      <c r="N3505" s="175" t="s">
        <v>14262</v>
      </c>
      <c r="O3505" s="175" t="s">
        <v>14275</v>
      </c>
      <c r="P3505" s="256" t="n">
        <v>32509</v>
      </c>
      <c r="Q3505" s="256" t="n">
        <v>32873</v>
      </c>
      <c r="S3505" s="255"/>
      <c r="T3505" s="175" t="n">
        <v>29.2</v>
      </c>
      <c r="W3505" s="175" t="s">
        <v>7502</v>
      </c>
      <c r="Z3505" s="175" t="n">
        <v>1</v>
      </c>
      <c r="AE3505" s="94" t="e">
        <f aca="false" t="array" ref="AE3505:AK3505">_xlfn.torow(_xlfn.unique(_xlfn._xlws.filter(cat_table[Subsector],$E3505=cat_table[Sector],"")))</f>
        <v>#NAME?</v>
      </c>
      <c r="AF3505" s="94" t="e">
        <v>#NAME?</v>
      </c>
      <c r="AG3505" s="94" t="e">
        <v>#NAME?</v>
      </c>
      <c r="AH3505" s="94" t="e">
        <v>#NAME?</v>
      </c>
      <c r="AI3505" s="94" t="e">
        <v>#NAME?</v>
      </c>
      <c r="AJ3505" s="94" t="e">
        <v>#NAME?</v>
      </c>
      <c r="AK3505" s="94" t="e">
        <v>#NAME?</v>
      </c>
      <c r="AO3505" s="94" t="e">
        <f aca="false" t="array" ref="AO3505:AT3505">_xlfn.torow(_xlfn.unique(_xlfn._xlws.filter(cat_table[Sub-subsector],($E3505=cat_table[Sector])*($F3505=cat_table[Subsector]),"")))</f>
        <v>#NAME?</v>
      </c>
      <c r="AP3505" s="94" t="e">
        <v>#NAME?</v>
      </c>
      <c r="AQ3505" s="94" t="e">
        <v>#NAME?</v>
      </c>
      <c r="AR3505" s="94" t="e">
        <v>#NAME?</v>
      </c>
      <c r="AS3505" s="94" t="e">
        <v>#NAME?</v>
      </c>
      <c r="AT3505" s="94" t="e">
        <v>#NAME?</v>
      </c>
    </row>
    <row r="3506" customFormat="false" ht="15" hidden="false" customHeight="true" outlineLevel="0" collapsed="false">
      <c r="A3506" s="20" t="s">
        <v>14276</v>
      </c>
      <c r="B3506" s="20" t="s">
        <v>1617</v>
      </c>
      <c r="C3506" s="175" t="s">
        <v>1477</v>
      </c>
      <c r="D3506" s="176" t="s">
        <v>354</v>
      </c>
      <c r="E3506" s="255" t="s">
        <v>7134</v>
      </c>
      <c r="F3506" s="255" t="s">
        <v>7135</v>
      </c>
      <c r="G3506" s="255" t="s">
        <v>7895</v>
      </c>
      <c r="I3506" s="255" t="s">
        <v>14274</v>
      </c>
      <c r="J3506" s="175" t="s">
        <v>14277</v>
      </c>
      <c r="K3506" s="255" t="s">
        <v>1766</v>
      </c>
      <c r="L3506" s="175" t="s">
        <v>14277</v>
      </c>
      <c r="M3506" s="255" t="s">
        <v>7132</v>
      </c>
      <c r="N3506" s="175" t="s">
        <v>14262</v>
      </c>
      <c r="O3506" s="175" t="s">
        <v>14277</v>
      </c>
      <c r="P3506" s="256" t="n">
        <v>32509</v>
      </c>
      <c r="Q3506" s="256" t="n">
        <v>32873</v>
      </c>
      <c r="S3506" s="255"/>
      <c r="T3506" s="175" t="n">
        <v>6.8</v>
      </c>
      <c r="W3506" s="175" t="s">
        <v>7502</v>
      </c>
      <c r="Z3506" s="175" t="n">
        <v>1</v>
      </c>
      <c r="AE3506" s="94" t="e">
        <f aca="false" t="array" ref="AE3506:AK3506">_xlfn.torow(_xlfn.unique(_xlfn._xlws.filter(cat_table[Subsector],$E3506=cat_table[Sector],"")))</f>
        <v>#NAME?</v>
      </c>
      <c r="AF3506" s="94" t="e">
        <v>#NAME?</v>
      </c>
      <c r="AG3506" s="94" t="e">
        <v>#NAME?</v>
      </c>
      <c r="AH3506" s="94" t="e">
        <v>#NAME?</v>
      </c>
      <c r="AI3506" s="94" t="e">
        <v>#NAME?</v>
      </c>
      <c r="AJ3506" s="94" t="e">
        <v>#NAME?</v>
      </c>
      <c r="AK3506" s="94" t="e">
        <v>#NAME?</v>
      </c>
      <c r="AO3506" s="94" t="e">
        <f aca="false" t="array" ref="AO3506:AT3506">_xlfn.torow(_xlfn.unique(_xlfn._xlws.filter(cat_table[Sub-subsector],($E3506=cat_table[Sector])*($F3506=cat_table[Subsector]),"")))</f>
        <v>#NAME?</v>
      </c>
      <c r="AP3506" s="94" t="e">
        <v>#NAME?</v>
      </c>
      <c r="AQ3506" s="94" t="e">
        <v>#NAME?</v>
      </c>
      <c r="AR3506" s="94" t="e">
        <v>#NAME?</v>
      </c>
      <c r="AS3506" s="94" t="e">
        <v>#NAME?</v>
      </c>
      <c r="AT3506" s="94" t="e">
        <v>#NAME?</v>
      </c>
    </row>
    <row r="3507" customFormat="false" ht="15" hidden="false" customHeight="true" outlineLevel="0" collapsed="false">
      <c r="A3507" s="20" t="s">
        <v>14278</v>
      </c>
      <c r="B3507" s="20" t="str">
        <f aca="false">INDEX(Table2[], MATCH(L3507, Location_ID!$D$2:$D$648, 0), 1)</f>
        <v>445a733c-15c8-4e48-91db-eea8375dd7e7</v>
      </c>
      <c r="C3507" s="175" t="s">
        <v>1477</v>
      </c>
      <c r="D3507" s="176" t="s">
        <v>354</v>
      </c>
      <c r="E3507" s="255" t="s">
        <v>7134</v>
      </c>
      <c r="F3507" s="255" t="s">
        <v>7135</v>
      </c>
      <c r="G3507" s="255" t="s">
        <v>7895</v>
      </c>
      <c r="I3507" s="255" t="s">
        <v>14279</v>
      </c>
      <c r="J3507" s="175" t="s">
        <v>14280</v>
      </c>
      <c r="K3507" s="255" t="s">
        <v>1766</v>
      </c>
      <c r="L3507" s="175" t="s">
        <v>1766</v>
      </c>
      <c r="M3507" s="255" t="s">
        <v>7132</v>
      </c>
      <c r="N3507" s="175" t="s">
        <v>14262</v>
      </c>
      <c r="O3507" s="175" t="s">
        <v>14280</v>
      </c>
      <c r="P3507" s="256" t="n">
        <v>32509</v>
      </c>
      <c r="Q3507" s="256" t="n">
        <v>32873</v>
      </c>
      <c r="S3507" s="255"/>
      <c r="T3507" s="175" t="n">
        <v>36</v>
      </c>
      <c r="W3507" s="175" t="s">
        <v>7502</v>
      </c>
      <c r="Z3507" s="175" t="n">
        <v>0</v>
      </c>
      <c r="AE3507" s="94" t="e">
        <f aca="false" t="array" ref="AE3507:AK3507">_xlfn.torow(_xlfn.unique(_xlfn._xlws.filter(cat_table[Subsector],$E3507=cat_table[Sector],"")))</f>
        <v>#NAME?</v>
      </c>
      <c r="AF3507" s="94" t="e">
        <v>#NAME?</v>
      </c>
      <c r="AG3507" s="94" t="e">
        <v>#NAME?</v>
      </c>
      <c r="AH3507" s="94" t="e">
        <v>#NAME?</v>
      </c>
      <c r="AI3507" s="94" t="e">
        <v>#NAME?</v>
      </c>
      <c r="AJ3507" s="94" t="e">
        <v>#NAME?</v>
      </c>
      <c r="AK3507" s="94" t="e">
        <v>#NAME?</v>
      </c>
      <c r="AO3507" s="94" t="e">
        <f aca="false" t="array" ref="AO3507:AT3507">_xlfn.torow(_xlfn.unique(_xlfn._xlws.filter(cat_table[Sub-subsector],($E3507=cat_table[Sector])*($F3507=cat_table[Subsector]),"")))</f>
        <v>#NAME?</v>
      </c>
      <c r="AP3507" s="94" t="e">
        <v>#NAME?</v>
      </c>
      <c r="AQ3507" s="94" t="e">
        <v>#NAME?</v>
      </c>
      <c r="AR3507" s="94" t="e">
        <v>#NAME?</v>
      </c>
      <c r="AS3507" s="94" t="e">
        <v>#NAME?</v>
      </c>
      <c r="AT3507" s="94" t="e">
        <v>#NAME?</v>
      </c>
    </row>
    <row r="3508" customFormat="false" ht="15" hidden="false" customHeight="true" outlineLevel="0" collapsed="false">
      <c r="A3508" s="20" t="s">
        <v>14281</v>
      </c>
      <c r="B3508" s="20" t="str">
        <f aca="false">INDEX(Table2[], MATCH(L3508, Location_ID!$D$2:$D$648, 0), 1)</f>
        <v>445a733c-15c8-4e48-91db-eea8375dd7e7</v>
      </c>
      <c r="C3508" s="175" t="s">
        <v>1477</v>
      </c>
      <c r="D3508" s="176" t="s">
        <v>354</v>
      </c>
      <c r="E3508" s="255" t="s">
        <v>7134</v>
      </c>
      <c r="F3508" s="255" t="s">
        <v>7135</v>
      </c>
      <c r="G3508" s="255" t="s">
        <v>8052</v>
      </c>
      <c r="I3508" s="255" t="s">
        <v>14282</v>
      </c>
      <c r="J3508" s="175" t="s">
        <v>14283</v>
      </c>
      <c r="K3508" s="255" t="s">
        <v>1766</v>
      </c>
      <c r="L3508" s="175" t="s">
        <v>1766</v>
      </c>
      <c r="M3508" s="255" t="s">
        <v>7132</v>
      </c>
      <c r="N3508" s="175" t="s">
        <v>14262</v>
      </c>
      <c r="O3508" s="175" t="s">
        <v>14283</v>
      </c>
      <c r="P3508" s="256" t="n">
        <v>32509</v>
      </c>
      <c r="Q3508" s="256" t="n">
        <v>32873</v>
      </c>
      <c r="S3508" s="255"/>
      <c r="T3508" s="175" t="n">
        <v>6.9</v>
      </c>
      <c r="W3508" s="175" t="s">
        <v>7502</v>
      </c>
      <c r="Z3508" s="175" t="n">
        <v>0</v>
      </c>
      <c r="AE3508" s="94" t="e">
        <f aca="false" t="array" ref="AE3508:AK3508">_xlfn.torow(_xlfn.unique(_xlfn._xlws.filter(cat_table[Subsector],$E3508=cat_table[Sector],"")))</f>
        <v>#NAME?</v>
      </c>
      <c r="AF3508" s="94" t="e">
        <v>#NAME?</v>
      </c>
      <c r="AG3508" s="94" t="e">
        <v>#NAME?</v>
      </c>
      <c r="AH3508" s="94" t="e">
        <v>#NAME?</v>
      </c>
      <c r="AI3508" s="94" t="e">
        <v>#NAME?</v>
      </c>
      <c r="AJ3508" s="94" t="e">
        <v>#NAME?</v>
      </c>
      <c r="AK3508" s="94" t="e">
        <v>#NAME?</v>
      </c>
      <c r="AO3508" s="94" t="e">
        <f aca="false" t="array" ref="AO3508:AT3508">_xlfn.torow(_xlfn.unique(_xlfn._xlws.filter(cat_table[Sub-subsector],($E3508=cat_table[Sector])*($F3508=cat_table[Subsector]),"")))</f>
        <v>#NAME?</v>
      </c>
      <c r="AP3508" s="94" t="e">
        <v>#NAME?</v>
      </c>
      <c r="AQ3508" s="94" t="e">
        <v>#NAME?</v>
      </c>
      <c r="AR3508" s="94" t="e">
        <v>#NAME?</v>
      </c>
      <c r="AS3508" s="94" t="e">
        <v>#NAME?</v>
      </c>
      <c r="AT3508" s="94" t="e">
        <v>#NAME?</v>
      </c>
    </row>
    <row r="3509" customFormat="false" ht="15" hidden="false" customHeight="true" outlineLevel="0" collapsed="false">
      <c r="A3509" s="20" t="s">
        <v>14284</v>
      </c>
      <c r="B3509" s="20" t="str">
        <f aca="false">INDEX(Table2[], MATCH(L3509, Location_ID!$D$2:$D$648, 0), 1)</f>
        <v>445a733c-15c8-4e48-91db-eea8375dd7e7</v>
      </c>
      <c r="C3509" s="175" t="s">
        <v>1477</v>
      </c>
      <c r="D3509" s="176" t="s">
        <v>354</v>
      </c>
      <c r="E3509" s="255" t="s">
        <v>7134</v>
      </c>
      <c r="F3509" s="255" t="s">
        <v>7135</v>
      </c>
      <c r="G3509" s="255"/>
      <c r="I3509" s="255" t="s">
        <v>14285</v>
      </c>
      <c r="J3509" s="175" t="s">
        <v>14286</v>
      </c>
      <c r="K3509" s="255" t="s">
        <v>1766</v>
      </c>
      <c r="L3509" s="175" t="s">
        <v>1766</v>
      </c>
      <c r="M3509" s="255" t="s">
        <v>7132</v>
      </c>
      <c r="N3509" s="175" t="s">
        <v>14262</v>
      </c>
      <c r="O3509" s="175" t="s">
        <v>14286</v>
      </c>
      <c r="P3509" s="256" t="n">
        <v>32509</v>
      </c>
      <c r="Q3509" s="256" t="n">
        <v>32873</v>
      </c>
      <c r="S3509" s="255"/>
      <c r="T3509" s="175" t="n">
        <v>2.7</v>
      </c>
      <c r="W3509" s="175" t="s">
        <v>7502</v>
      </c>
      <c r="Z3509" s="175" t="n">
        <v>0</v>
      </c>
      <c r="AE3509" s="94" t="e">
        <f aca="false" t="array" ref="AE3509:AK3509">_xlfn.torow(_xlfn.unique(_xlfn._xlws.filter(cat_table[Subsector],$E3509=cat_table[Sector],"")))</f>
        <v>#NAME?</v>
      </c>
      <c r="AF3509" s="94" t="e">
        <v>#NAME?</v>
      </c>
      <c r="AG3509" s="94" t="e">
        <v>#NAME?</v>
      </c>
      <c r="AH3509" s="94" t="e">
        <v>#NAME?</v>
      </c>
      <c r="AI3509" s="94" t="e">
        <v>#NAME?</v>
      </c>
      <c r="AJ3509" s="94" t="e">
        <v>#NAME?</v>
      </c>
      <c r="AK3509" s="94" t="e">
        <v>#NAME?</v>
      </c>
      <c r="AO3509" s="94" t="e">
        <f aca="false" t="array" ref="AO3509:AT3509">_xlfn.torow(_xlfn.unique(_xlfn._xlws.filter(cat_table[Sub-subsector],($E3509=cat_table[Sector])*($F3509=cat_table[Subsector]),"")))</f>
        <v>#NAME?</v>
      </c>
      <c r="AP3509" s="94" t="e">
        <v>#NAME?</v>
      </c>
      <c r="AQ3509" s="94" t="e">
        <v>#NAME?</v>
      </c>
      <c r="AR3509" s="94" t="e">
        <v>#NAME?</v>
      </c>
      <c r="AS3509" s="94" t="e">
        <v>#NAME?</v>
      </c>
      <c r="AT3509" s="94" t="e">
        <v>#NAME?</v>
      </c>
    </row>
    <row r="3510" customFormat="false" ht="15" hidden="false" customHeight="true" outlineLevel="0" collapsed="false">
      <c r="A3510" s="165" t="s">
        <v>14287</v>
      </c>
      <c r="B3510" s="20" t="str">
        <f aca="false">INDEX(Table2[], MATCH(L3510, Location_ID!$D$2:$D$648, 0), 1)</f>
        <v>445a733c-15c8-4e48-91db-eea8375dd7e7</v>
      </c>
      <c r="C3510" s="175" t="s">
        <v>1477</v>
      </c>
      <c r="D3510" s="176" t="s">
        <v>354</v>
      </c>
      <c r="E3510" s="255" t="s">
        <v>7134</v>
      </c>
      <c r="F3510" s="255" t="s">
        <v>7135</v>
      </c>
      <c r="G3510" s="255"/>
      <c r="I3510" s="255" t="s">
        <v>14288</v>
      </c>
      <c r="J3510" s="175" t="s">
        <v>14289</v>
      </c>
      <c r="K3510" s="255" t="s">
        <v>1766</v>
      </c>
      <c r="L3510" s="175" t="s">
        <v>1766</v>
      </c>
      <c r="M3510" s="255" t="s">
        <v>7132</v>
      </c>
      <c r="N3510" s="175" t="s">
        <v>14262</v>
      </c>
      <c r="O3510" s="175" t="s">
        <v>14289</v>
      </c>
      <c r="P3510" s="256" t="n">
        <v>32509</v>
      </c>
      <c r="Q3510" s="256" t="n">
        <v>32873</v>
      </c>
      <c r="S3510" s="255"/>
      <c r="T3510" s="175" t="n">
        <v>45.6</v>
      </c>
      <c r="W3510" s="175" t="s">
        <v>7502</v>
      </c>
      <c r="Z3510" s="175" t="n">
        <v>0</v>
      </c>
      <c r="AE3510" s="94" t="e">
        <f aca="false" t="array" ref="AE3510:AK3510">_xlfn.torow(_xlfn.unique(_xlfn._xlws.filter(cat_table[Subsector],$E3510=cat_table[Sector],"")))</f>
        <v>#NAME?</v>
      </c>
      <c r="AF3510" s="94" t="e">
        <v>#NAME?</v>
      </c>
      <c r="AG3510" s="94" t="e">
        <v>#NAME?</v>
      </c>
      <c r="AH3510" s="94" t="e">
        <v>#NAME?</v>
      </c>
      <c r="AI3510" s="94" t="e">
        <v>#NAME?</v>
      </c>
      <c r="AJ3510" s="94" t="e">
        <v>#NAME?</v>
      </c>
      <c r="AK3510" s="94" t="e">
        <v>#NAME?</v>
      </c>
      <c r="AO3510" s="94" t="e">
        <f aca="false" t="array" ref="AO3510:AT3510">_xlfn.torow(_xlfn.unique(_xlfn._xlws.filter(cat_table[Sub-subsector],($E3510=cat_table[Sector])*($F3510=cat_table[Subsector]),"")))</f>
        <v>#NAME?</v>
      </c>
      <c r="AP3510" s="94" t="e">
        <v>#NAME?</v>
      </c>
      <c r="AQ3510" s="94" t="e">
        <v>#NAME?</v>
      </c>
      <c r="AR3510" s="94" t="e">
        <v>#NAME?</v>
      </c>
      <c r="AS3510" s="94" t="e">
        <v>#NAME?</v>
      </c>
      <c r="AT3510" s="94" t="e">
        <v>#NAME?</v>
      </c>
    </row>
    <row r="3511" customFormat="false" ht="15" hidden="false" customHeight="true" outlineLevel="0" collapsed="false">
      <c r="A3511" s="193" t="s">
        <v>14290</v>
      </c>
      <c r="B3511" s="20" t="str">
        <f aca="false">INDEX(Table2[], MATCH(L3511, Location_ID!$D$2:$D$648, 0), 1)</f>
        <v>a5d035c9-aae3-40ac-9eb8-c5c29396ac64</v>
      </c>
      <c r="C3511" s="193" t="s">
        <v>1482</v>
      </c>
      <c r="D3511" s="273" t="s">
        <v>354</v>
      </c>
      <c r="E3511" s="193" t="s">
        <v>7134</v>
      </c>
      <c r="F3511" s="193" t="s">
        <v>7899</v>
      </c>
      <c r="G3511" s="193"/>
      <c r="H3511" s="196"/>
      <c r="I3511" s="193" t="s">
        <v>14291</v>
      </c>
      <c r="J3511" s="193" t="s">
        <v>14292</v>
      </c>
      <c r="K3511" s="193" t="s">
        <v>7127</v>
      </c>
      <c r="L3511" s="193" t="s">
        <v>3029</v>
      </c>
      <c r="M3511" s="193" t="s">
        <v>7131</v>
      </c>
      <c r="N3511" s="193" t="s">
        <v>14293</v>
      </c>
      <c r="O3511" s="193" t="s">
        <v>1769</v>
      </c>
      <c r="P3511" s="219" t="n">
        <v>43040</v>
      </c>
      <c r="Q3511" s="219" t="n">
        <v>44469</v>
      </c>
      <c r="R3511" s="193"/>
      <c r="S3511" s="193" t="s">
        <v>7130</v>
      </c>
      <c r="T3511" s="193" t="n">
        <v>1871.070686</v>
      </c>
      <c r="U3511" s="193"/>
      <c r="V3511" s="193"/>
      <c r="W3511" s="193" t="s">
        <v>8720</v>
      </c>
      <c r="X3511" s="196"/>
      <c r="Y3511" s="196"/>
      <c r="Z3511" s="196" t="n">
        <v>0</v>
      </c>
      <c r="AE3511" s="94" t="e">
        <f aca="false" t="array" ref="AE3511:AK3511">_xlfn.torow(_xlfn.unique(_xlfn._xlws.filter(cat_table[Subsector],$E3511=cat_table[Sector],"")))</f>
        <v>#NAME?</v>
      </c>
      <c r="AF3511" s="94" t="e">
        <v>#NAME?</v>
      </c>
      <c r="AG3511" s="94" t="e">
        <v>#NAME?</v>
      </c>
      <c r="AH3511" s="94" t="e">
        <v>#NAME?</v>
      </c>
      <c r="AI3511" s="94" t="e">
        <v>#NAME?</v>
      </c>
      <c r="AJ3511" s="94" t="e">
        <v>#NAME?</v>
      </c>
      <c r="AK3511" s="94" t="e">
        <v>#NAME?</v>
      </c>
      <c r="AO3511" s="94" t="e">
        <f aca="false" t="array" ref="AO3511:AQ3511">_xlfn.torow(_xlfn.unique(_xlfn._xlws.filter(cat_table[Sub-subsector],($E3511=cat_table[Sector])*($F3511=cat_table[Subsector]),"")))</f>
        <v>#NAME?</v>
      </c>
      <c r="AP3511" s="94" t="e">
        <v>#NAME?</v>
      </c>
      <c r="AQ3511" s="94" t="e">
        <v>#NAME?</v>
      </c>
    </row>
    <row r="3512" customFormat="false" ht="15" hidden="false" customHeight="true" outlineLevel="0" collapsed="false">
      <c r="A3512" s="193" t="s">
        <v>14294</v>
      </c>
      <c r="B3512" s="20" t="str">
        <f aca="false">INDEX(Table2[], MATCH(L3512, Location_ID!$D$2:$D$648, 0), 1)</f>
        <v>a5d035c9-aae3-40ac-9eb8-c5c29396ac64</v>
      </c>
      <c r="C3512" s="193" t="s">
        <v>1482</v>
      </c>
      <c r="D3512" s="273" t="s">
        <v>354</v>
      </c>
      <c r="E3512" s="193" t="s">
        <v>7134</v>
      </c>
      <c r="F3512" s="193" t="s">
        <v>7899</v>
      </c>
      <c r="G3512" s="193"/>
      <c r="H3512" s="196"/>
      <c r="I3512" s="193" t="s">
        <v>14291</v>
      </c>
      <c r="J3512" s="193" t="s">
        <v>14292</v>
      </c>
      <c r="K3512" s="193" t="s">
        <v>7127</v>
      </c>
      <c r="L3512" s="193" t="s">
        <v>3029</v>
      </c>
      <c r="M3512" s="193" t="s">
        <v>7131</v>
      </c>
      <c r="N3512" s="193" t="s">
        <v>14293</v>
      </c>
      <c r="O3512" s="193" t="s">
        <v>1769</v>
      </c>
      <c r="P3512" s="219" t="n">
        <v>43040</v>
      </c>
      <c r="Q3512" s="219" t="n">
        <v>44469</v>
      </c>
      <c r="R3512" s="193"/>
      <c r="S3512" s="193" t="s">
        <v>7130</v>
      </c>
      <c r="T3512" s="193" t="n">
        <v>5156.945118</v>
      </c>
      <c r="U3512" s="193"/>
      <c r="V3512" s="193"/>
      <c r="W3512" s="193" t="s">
        <v>8720</v>
      </c>
      <c r="X3512" s="196"/>
      <c r="Y3512" s="196"/>
      <c r="Z3512" s="196" t="n">
        <v>0</v>
      </c>
      <c r="AE3512" s="94" t="e">
        <f aca="false" t="array" ref="AE3512:AK3512">_xlfn.torow(_xlfn.unique(_xlfn._xlws.filter(cat_table[Subsector],$E3512=cat_table[Sector],"")))</f>
        <v>#NAME?</v>
      </c>
      <c r="AF3512" s="94" t="e">
        <v>#NAME?</v>
      </c>
      <c r="AG3512" s="94" t="e">
        <v>#NAME?</v>
      </c>
      <c r="AH3512" s="94" t="e">
        <v>#NAME?</v>
      </c>
      <c r="AI3512" s="94" t="e">
        <v>#NAME?</v>
      </c>
      <c r="AJ3512" s="94" t="e">
        <v>#NAME?</v>
      </c>
      <c r="AK3512" s="94" t="e">
        <v>#NAME?</v>
      </c>
      <c r="AO3512" s="94" t="e">
        <f aca="false" t="array" ref="AO3512:AQ3512">_xlfn.torow(_xlfn.unique(_xlfn._xlws.filter(cat_table[Sub-subsector],($E3512=cat_table[Sector])*($F3512=cat_table[Subsector]),"")))</f>
        <v>#NAME?</v>
      </c>
      <c r="AP3512" s="94" t="e">
        <v>#NAME?</v>
      </c>
      <c r="AQ3512" s="94" t="e">
        <v>#NAME?</v>
      </c>
    </row>
    <row r="3513" customFormat="false" ht="15" hidden="false" customHeight="true" outlineLevel="0" collapsed="false">
      <c r="A3513" s="193" t="s">
        <v>14295</v>
      </c>
      <c r="B3513" s="20" t="str">
        <f aca="false">INDEX(Table2[], MATCH(L3513, Location_ID!$D$2:$D$648, 0), 1)</f>
        <v>a5d035c9-aae3-40ac-9eb8-c5c29396ac64</v>
      </c>
      <c r="C3513" s="193" t="s">
        <v>1482</v>
      </c>
      <c r="D3513" s="273" t="s">
        <v>354</v>
      </c>
      <c r="E3513" s="193" t="s">
        <v>7134</v>
      </c>
      <c r="F3513" s="193" t="s">
        <v>7899</v>
      </c>
      <c r="G3513" s="193"/>
      <c r="H3513" s="196"/>
      <c r="I3513" s="193" t="s">
        <v>14291</v>
      </c>
      <c r="J3513" s="193" t="s">
        <v>14292</v>
      </c>
      <c r="K3513" s="193" t="s">
        <v>7127</v>
      </c>
      <c r="L3513" s="193" t="s">
        <v>3029</v>
      </c>
      <c r="M3513" s="193" t="s">
        <v>7131</v>
      </c>
      <c r="N3513" s="193" t="s">
        <v>14293</v>
      </c>
      <c r="O3513" s="193" t="s">
        <v>1769</v>
      </c>
      <c r="P3513" s="219" t="n">
        <v>43040</v>
      </c>
      <c r="Q3513" s="219" t="n">
        <v>44469</v>
      </c>
      <c r="R3513" s="193"/>
      <c r="S3513" s="193" t="s">
        <v>7130</v>
      </c>
      <c r="T3513" s="193" t="n">
        <v>11148.99785</v>
      </c>
      <c r="U3513" s="193"/>
      <c r="V3513" s="193"/>
      <c r="W3513" s="193" t="s">
        <v>8720</v>
      </c>
      <c r="X3513" s="196"/>
      <c r="Y3513" s="196"/>
      <c r="Z3513" s="196" t="n">
        <v>0</v>
      </c>
      <c r="AE3513" s="94" t="e">
        <f aca="false" t="array" ref="AE3513:AK3513">_xlfn.torow(_xlfn.unique(_xlfn._xlws.filter(cat_table[Subsector],$E3513=cat_table[Sector],"")))</f>
        <v>#NAME?</v>
      </c>
      <c r="AF3513" s="94" t="e">
        <v>#NAME?</v>
      </c>
      <c r="AG3513" s="94" t="e">
        <v>#NAME?</v>
      </c>
      <c r="AH3513" s="94" t="e">
        <v>#NAME?</v>
      </c>
      <c r="AI3513" s="94" t="e">
        <v>#NAME?</v>
      </c>
      <c r="AJ3513" s="94" t="e">
        <v>#NAME?</v>
      </c>
      <c r="AK3513" s="94" t="e">
        <v>#NAME?</v>
      </c>
      <c r="AO3513" s="94" t="e">
        <f aca="false" t="array" ref="AO3513:AQ3513">_xlfn.torow(_xlfn.unique(_xlfn._xlws.filter(cat_table[Sub-subsector],($E3513=cat_table[Sector])*($F3513=cat_table[Subsector]),"")))</f>
        <v>#NAME?</v>
      </c>
      <c r="AP3513" s="94" t="e">
        <v>#NAME?</v>
      </c>
      <c r="AQ3513" s="94" t="e">
        <v>#NAME?</v>
      </c>
    </row>
    <row r="3514" customFormat="false" ht="15" hidden="false" customHeight="true" outlineLevel="0" collapsed="false">
      <c r="A3514" s="193" t="s">
        <v>14296</v>
      </c>
      <c r="B3514" s="20" t="str">
        <f aca="false">INDEX(Table2[], MATCH(L3514, Location_ID!$D$2:$D$648, 0), 1)</f>
        <v>a5d035c9-aae3-40ac-9eb8-c5c29396ac64</v>
      </c>
      <c r="C3514" s="193" t="s">
        <v>1482</v>
      </c>
      <c r="D3514" s="273" t="s">
        <v>354</v>
      </c>
      <c r="E3514" s="193" t="s">
        <v>7134</v>
      </c>
      <c r="F3514" s="193" t="s">
        <v>7899</v>
      </c>
      <c r="G3514" s="193"/>
      <c r="H3514" s="196"/>
      <c r="I3514" s="193" t="s">
        <v>14291</v>
      </c>
      <c r="J3514" s="193" t="s">
        <v>14292</v>
      </c>
      <c r="K3514" s="193" t="s">
        <v>7127</v>
      </c>
      <c r="L3514" s="193" t="s">
        <v>3029</v>
      </c>
      <c r="M3514" s="193" t="s">
        <v>7131</v>
      </c>
      <c r="N3514" s="193" t="s">
        <v>14293</v>
      </c>
      <c r="O3514" s="193" t="s">
        <v>1769</v>
      </c>
      <c r="P3514" s="219" t="n">
        <v>43040</v>
      </c>
      <c r="Q3514" s="219" t="n">
        <v>44469</v>
      </c>
      <c r="R3514" s="193"/>
      <c r="S3514" s="193" t="s">
        <v>7130</v>
      </c>
      <c r="T3514" s="193" t="n">
        <v>1437.897249</v>
      </c>
      <c r="U3514" s="193"/>
      <c r="V3514" s="193"/>
      <c r="W3514" s="193" t="s">
        <v>8720</v>
      </c>
      <c r="X3514" s="196"/>
      <c r="Y3514" s="196"/>
      <c r="Z3514" s="196" t="n">
        <v>0</v>
      </c>
      <c r="AE3514" s="94" t="e">
        <f aca="false" t="array" ref="AE3514:AK3514">_xlfn.torow(_xlfn.unique(_xlfn._xlws.filter(cat_table[Subsector],$E3514=cat_table[Sector],"")))</f>
        <v>#NAME?</v>
      </c>
      <c r="AF3514" s="94" t="e">
        <v>#NAME?</v>
      </c>
      <c r="AG3514" s="94" t="e">
        <v>#NAME?</v>
      </c>
      <c r="AH3514" s="94" t="e">
        <v>#NAME?</v>
      </c>
      <c r="AI3514" s="94" t="e">
        <v>#NAME?</v>
      </c>
      <c r="AJ3514" s="94" t="e">
        <v>#NAME?</v>
      </c>
      <c r="AK3514" s="94" t="e">
        <v>#NAME?</v>
      </c>
      <c r="AO3514" s="94" t="e">
        <f aca="false" t="array" ref="AO3514:AQ3514">_xlfn.torow(_xlfn.unique(_xlfn._xlws.filter(cat_table[Sub-subsector],($E3514=cat_table[Sector])*($F3514=cat_table[Subsector]),"")))</f>
        <v>#NAME?</v>
      </c>
      <c r="AP3514" s="94" t="e">
        <v>#NAME?</v>
      </c>
      <c r="AQ3514" s="94" t="e">
        <v>#NAME?</v>
      </c>
    </row>
    <row r="3515" customFormat="false" ht="15" hidden="false" customHeight="true" outlineLevel="0" collapsed="false">
      <c r="A3515" s="193" t="s">
        <v>14297</v>
      </c>
      <c r="B3515" s="20" t="str">
        <f aca="false">INDEX(Table2[], MATCH(L3515, Location_ID!$D$2:$D$648, 0), 1)</f>
        <v>a5d035c9-aae3-40ac-9eb8-c5c29396ac64</v>
      </c>
      <c r="C3515" s="193" t="s">
        <v>1482</v>
      </c>
      <c r="D3515" s="273" t="s">
        <v>354</v>
      </c>
      <c r="E3515" s="193" t="s">
        <v>7134</v>
      </c>
      <c r="F3515" s="193" t="s">
        <v>7899</v>
      </c>
      <c r="G3515" s="193"/>
      <c r="H3515" s="196"/>
      <c r="I3515" s="193" t="s">
        <v>14291</v>
      </c>
      <c r="J3515" s="193" t="s">
        <v>14292</v>
      </c>
      <c r="K3515" s="193" t="s">
        <v>7127</v>
      </c>
      <c r="L3515" s="193" t="s">
        <v>3029</v>
      </c>
      <c r="M3515" s="193" t="s">
        <v>7131</v>
      </c>
      <c r="N3515" s="193" t="s">
        <v>14293</v>
      </c>
      <c r="O3515" s="193" t="s">
        <v>1769</v>
      </c>
      <c r="P3515" s="219" t="n">
        <v>43040</v>
      </c>
      <c r="Q3515" s="219" t="n">
        <v>44469</v>
      </c>
      <c r="R3515" s="193"/>
      <c r="S3515" s="193" t="s">
        <v>7130</v>
      </c>
      <c r="T3515" s="193" t="n">
        <v>4987.198851</v>
      </c>
      <c r="U3515" s="193"/>
      <c r="V3515" s="193"/>
      <c r="W3515" s="193" t="s">
        <v>8720</v>
      </c>
      <c r="X3515" s="196"/>
      <c r="Y3515" s="196"/>
      <c r="Z3515" s="196" t="n">
        <v>0</v>
      </c>
      <c r="AE3515" s="94" t="e">
        <f aca="false" t="array" ref="AE3515:AK3515">_xlfn.torow(_xlfn.unique(_xlfn._xlws.filter(cat_table[Subsector],$E3515=cat_table[Sector],"")))</f>
        <v>#NAME?</v>
      </c>
      <c r="AF3515" s="94" t="e">
        <v>#NAME?</v>
      </c>
      <c r="AG3515" s="94" t="e">
        <v>#NAME?</v>
      </c>
      <c r="AH3515" s="94" t="e">
        <v>#NAME?</v>
      </c>
      <c r="AI3515" s="94" t="e">
        <v>#NAME?</v>
      </c>
      <c r="AJ3515" s="94" t="e">
        <v>#NAME?</v>
      </c>
      <c r="AK3515" s="94" t="e">
        <v>#NAME?</v>
      </c>
      <c r="AO3515" s="94" t="e">
        <f aca="false" t="array" ref="AO3515:AQ3515">_xlfn.torow(_xlfn.unique(_xlfn._xlws.filter(cat_table[Sub-subsector],($E3515=cat_table[Sector])*($F3515=cat_table[Subsector]),"")))</f>
        <v>#NAME?</v>
      </c>
      <c r="AP3515" s="94" t="e">
        <v>#NAME?</v>
      </c>
      <c r="AQ3515" s="94" t="e">
        <v>#NAME?</v>
      </c>
    </row>
    <row r="3516" customFormat="false" ht="15" hidden="false" customHeight="true" outlineLevel="0" collapsed="false">
      <c r="A3516" s="193" t="s">
        <v>14298</v>
      </c>
      <c r="B3516" s="20" t="str">
        <f aca="false">INDEX(Table2[], MATCH(L3516, Location_ID!$D$2:$D$648, 0), 1)</f>
        <v>a5d035c9-aae3-40ac-9eb8-c5c29396ac64</v>
      </c>
      <c r="C3516" s="193" t="s">
        <v>1482</v>
      </c>
      <c r="D3516" s="273" t="s">
        <v>354</v>
      </c>
      <c r="E3516" s="193" t="s">
        <v>7134</v>
      </c>
      <c r="F3516" s="193" t="s">
        <v>7899</v>
      </c>
      <c r="G3516" s="193"/>
      <c r="H3516" s="196"/>
      <c r="I3516" s="193" t="s">
        <v>14291</v>
      </c>
      <c r="J3516" s="193" t="s">
        <v>14292</v>
      </c>
      <c r="K3516" s="193" t="s">
        <v>7127</v>
      </c>
      <c r="L3516" s="193" t="s">
        <v>3029</v>
      </c>
      <c r="M3516" s="193" t="s">
        <v>7131</v>
      </c>
      <c r="N3516" s="193" t="s">
        <v>14293</v>
      </c>
      <c r="O3516" s="193" t="s">
        <v>1769</v>
      </c>
      <c r="P3516" s="219" t="n">
        <v>43040</v>
      </c>
      <c r="Q3516" s="219" t="n">
        <v>44469</v>
      </c>
      <c r="R3516" s="193"/>
      <c r="S3516" s="193" t="s">
        <v>7130</v>
      </c>
      <c r="T3516" s="193" t="n">
        <v>6082.912163</v>
      </c>
      <c r="U3516" s="193"/>
      <c r="V3516" s="193"/>
      <c r="W3516" s="193" t="s">
        <v>8720</v>
      </c>
      <c r="X3516" s="196"/>
      <c r="Y3516" s="196"/>
      <c r="Z3516" s="196" t="n">
        <v>0</v>
      </c>
      <c r="AE3516" s="94" t="e">
        <f aca="false" t="array" ref="AE3516:AK3516">_xlfn.torow(_xlfn.unique(_xlfn._xlws.filter(cat_table[Subsector],$E3516=cat_table[Sector],"")))</f>
        <v>#NAME?</v>
      </c>
      <c r="AF3516" s="94" t="e">
        <v>#NAME?</v>
      </c>
      <c r="AG3516" s="94" t="e">
        <v>#NAME?</v>
      </c>
      <c r="AH3516" s="94" t="e">
        <v>#NAME?</v>
      </c>
      <c r="AI3516" s="94" t="e">
        <v>#NAME?</v>
      </c>
      <c r="AJ3516" s="94" t="e">
        <v>#NAME?</v>
      </c>
      <c r="AK3516" s="94" t="e">
        <v>#NAME?</v>
      </c>
      <c r="AO3516" s="94" t="e">
        <f aca="false" t="array" ref="AO3516:AQ3516">_xlfn.torow(_xlfn.unique(_xlfn._xlws.filter(cat_table[Sub-subsector],($E3516=cat_table[Sector])*($F3516=cat_table[Subsector]),"")))</f>
        <v>#NAME?</v>
      </c>
      <c r="AP3516" s="94" t="e">
        <v>#NAME?</v>
      </c>
      <c r="AQ3516" s="94" t="e">
        <v>#NAME?</v>
      </c>
    </row>
    <row r="3517" customFormat="false" ht="15" hidden="false" customHeight="true" outlineLevel="0" collapsed="false">
      <c r="A3517" s="193" t="s">
        <v>14299</v>
      </c>
      <c r="B3517" s="20" t="str">
        <f aca="false">INDEX(Table2[], MATCH(L3517, Location_ID!$D$2:$D$648, 0), 1)</f>
        <v>a5d035c9-aae3-40ac-9eb8-c5c29396ac64</v>
      </c>
      <c r="C3517" s="193" t="s">
        <v>1482</v>
      </c>
      <c r="D3517" s="273" t="s">
        <v>354</v>
      </c>
      <c r="E3517" s="193" t="s">
        <v>7134</v>
      </c>
      <c r="F3517" s="193" t="s">
        <v>7899</v>
      </c>
      <c r="G3517" s="193"/>
      <c r="H3517" s="196"/>
      <c r="I3517" s="193" t="s">
        <v>14291</v>
      </c>
      <c r="J3517" s="193" t="s">
        <v>14292</v>
      </c>
      <c r="K3517" s="193" t="s">
        <v>7127</v>
      </c>
      <c r="L3517" s="193" t="s">
        <v>3029</v>
      </c>
      <c r="M3517" s="193" t="s">
        <v>7131</v>
      </c>
      <c r="N3517" s="193" t="s">
        <v>14293</v>
      </c>
      <c r="O3517" s="193" t="s">
        <v>1769</v>
      </c>
      <c r="P3517" s="219" t="n">
        <v>43040</v>
      </c>
      <c r="Q3517" s="219" t="n">
        <v>44469</v>
      </c>
      <c r="R3517" s="193"/>
      <c r="S3517" s="193" t="s">
        <v>7130</v>
      </c>
      <c r="T3517" s="193" t="n">
        <v>10801.54613</v>
      </c>
      <c r="U3517" s="193"/>
      <c r="V3517" s="193"/>
      <c r="W3517" s="193" t="s">
        <v>8720</v>
      </c>
      <c r="X3517" s="196"/>
      <c r="Y3517" s="196"/>
      <c r="Z3517" s="196" t="n">
        <v>0</v>
      </c>
      <c r="AE3517" s="94" t="e">
        <f aca="false" t="array" ref="AE3517:AK3517">_xlfn.torow(_xlfn.unique(_xlfn._xlws.filter(cat_table[Subsector],$E3517=cat_table[Sector],"")))</f>
        <v>#NAME?</v>
      </c>
      <c r="AF3517" s="94" t="e">
        <v>#NAME?</v>
      </c>
      <c r="AG3517" s="94" t="e">
        <v>#NAME?</v>
      </c>
      <c r="AH3517" s="94" t="e">
        <v>#NAME?</v>
      </c>
      <c r="AI3517" s="94" t="e">
        <v>#NAME?</v>
      </c>
      <c r="AJ3517" s="94" t="e">
        <v>#NAME?</v>
      </c>
      <c r="AK3517" s="94" t="e">
        <v>#NAME?</v>
      </c>
      <c r="AO3517" s="94" t="e">
        <f aca="false" t="array" ref="AO3517:AQ3517">_xlfn.torow(_xlfn.unique(_xlfn._xlws.filter(cat_table[Sub-subsector],($E3517=cat_table[Sector])*($F3517=cat_table[Subsector]),"")))</f>
        <v>#NAME?</v>
      </c>
      <c r="AP3517" s="94" t="e">
        <v>#NAME?</v>
      </c>
      <c r="AQ3517" s="94" t="e">
        <v>#NAME?</v>
      </c>
    </row>
    <row r="3518" customFormat="false" ht="15" hidden="false" customHeight="true" outlineLevel="0" collapsed="false">
      <c r="A3518" s="193" t="s">
        <v>14300</v>
      </c>
      <c r="B3518" s="20" t="str">
        <f aca="false">INDEX(Table2[], MATCH(L3518, Location_ID!$D$2:$D$648, 0), 1)</f>
        <v>a5d035c9-aae3-40ac-9eb8-c5c29396ac64</v>
      </c>
      <c r="C3518" s="193" t="s">
        <v>1482</v>
      </c>
      <c r="D3518" s="273" t="s">
        <v>354</v>
      </c>
      <c r="E3518" s="193" t="s">
        <v>7134</v>
      </c>
      <c r="F3518" s="193" t="s">
        <v>7899</v>
      </c>
      <c r="G3518" s="193"/>
      <c r="H3518" s="196"/>
      <c r="I3518" s="193" t="s">
        <v>14291</v>
      </c>
      <c r="J3518" s="193" t="s">
        <v>14292</v>
      </c>
      <c r="K3518" s="193" t="s">
        <v>7127</v>
      </c>
      <c r="L3518" s="193" t="s">
        <v>3029</v>
      </c>
      <c r="M3518" s="193" t="s">
        <v>7131</v>
      </c>
      <c r="N3518" s="193" t="s">
        <v>14293</v>
      </c>
      <c r="O3518" s="193" t="s">
        <v>1769</v>
      </c>
      <c r="P3518" s="219" t="n">
        <v>43040</v>
      </c>
      <c r="Q3518" s="219" t="n">
        <v>44469</v>
      </c>
      <c r="R3518" s="193"/>
      <c r="S3518" s="193" t="s">
        <v>7130</v>
      </c>
      <c r="T3518" s="193" t="n">
        <v>3791.064191</v>
      </c>
      <c r="U3518" s="193"/>
      <c r="V3518" s="193"/>
      <c r="W3518" s="193" t="s">
        <v>8720</v>
      </c>
      <c r="X3518" s="196"/>
      <c r="Y3518" s="196"/>
      <c r="Z3518" s="196" t="n">
        <v>0</v>
      </c>
      <c r="AE3518" s="94" t="e">
        <f aca="false" t="array" ref="AE3518:AK3518">_xlfn.torow(_xlfn.unique(_xlfn._xlws.filter(cat_table[Subsector],$E3518=cat_table[Sector],"")))</f>
        <v>#NAME?</v>
      </c>
      <c r="AF3518" s="94" t="e">
        <v>#NAME?</v>
      </c>
      <c r="AG3518" s="94" t="e">
        <v>#NAME?</v>
      </c>
      <c r="AH3518" s="94" t="e">
        <v>#NAME?</v>
      </c>
      <c r="AI3518" s="94" t="e">
        <v>#NAME?</v>
      </c>
      <c r="AJ3518" s="94" t="e">
        <v>#NAME?</v>
      </c>
      <c r="AK3518" s="94" t="e">
        <v>#NAME?</v>
      </c>
      <c r="AO3518" s="94" t="e">
        <f aca="false" t="array" ref="AO3518:AQ3518">_xlfn.torow(_xlfn.unique(_xlfn._xlws.filter(cat_table[Sub-subsector],($E3518=cat_table[Sector])*($F3518=cat_table[Subsector]),"")))</f>
        <v>#NAME?</v>
      </c>
      <c r="AP3518" s="94" t="e">
        <v>#NAME?</v>
      </c>
      <c r="AQ3518" s="94" t="e">
        <v>#NAME?</v>
      </c>
    </row>
    <row r="3519" customFormat="false" ht="15" hidden="false" customHeight="true" outlineLevel="0" collapsed="false">
      <c r="A3519" s="193" t="s">
        <v>14301</v>
      </c>
      <c r="B3519" s="20" t="str">
        <f aca="false">INDEX(Table2[], MATCH(L3519, Location_ID!$D$2:$D$648, 0), 1)</f>
        <v>a5d035c9-aae3-40ac-9eb8-c5c29396ac64</v>
      </c>
      <c r="C3519" s="193" t="s">
        <v>1482</v>
      </c>
      <c r="D3519" s="273" t="s">
        <v>354</v>
      </c>
      <c r="E3519" s="193" t="s">
        <v>7134</v>
      </c>
      <c r="F3519" s="193" t="s">
        <v>7899</v>
      </c>
      <c r="G3519" s="193"/>
      <c r="H3519" s="196"/>
      <c r="I3519" s="193" t="s">
        <v>14291</v>
      </c>
      <c r="J3519" s="193" t="s">
        <v>14292</v>
      </c>
      <c r="K3519" s="193" t="s">
        <v>7127</v>
      </c>
      <c r="L3519" s="193" t="s">
        <v>3029</v>
      </c>
      <c r="M3519" s="193" t="s">
        <v>7131</v>
      </c>
      <c r="N3519" s="193" t="s">
        <v>14293</v>
      </c>
      <c r="O3519" s="193" t="s">
        <v>1769</v>
      </c>
      <c r="P3519" s="219" t="n">
        <v>43040</v>
      </c>
      <c r="Q3519" s="219" t="n">
        <v>44469</v>
      </c>
      <c r="R3519" s="193"/>
      <c r="S3519" s="193" t="s">
        <v>7130</v>
      </c>
      <c r="T3519" s="193" t="n">
        <v>5192.025188</v>
      </c>
      <c r="U3519" s="193"/>
      <c r="V3519" s="193"/>
      <c r="W3519" s="193" t="s">
        <v>8720</v>
      </c>
      <c r="X3519" s="196"/>
      <c r="Y3519" s="196"/>
      <c r="Z3519" s="196" t="n">
        <v>0</v>
      </c>
      <c r="AE3519" s="94" t="e">
        <f aca="false" t="array" ref="AE3519:AK3519">_xlfn.torow(_xlfn.unique(_xlfn._xlws.filter(cat_table[Subsector],$E3519=cat_table[Sector],"")))</f>
        <v>#NAME?</v>
      </c>
      <c r="AF3519" s="94" t="e">
        <v>#NAME?</v>
      </c>
      <c r="AG3519" s="94" t="e">
        <v>#NAME?</v>
      </c>
      <c r="AH3519" s="94" t="e">
        <v>#NAME?</v>
      </c>
      <c r="AI3519" s="94" t="e">
        <v>#NAME?</v>
      </c>
      <c r="AJ3519" s="94" t="e">
        <v>#NAME?</v>
      </c>
      <c r="AK3519" s="94" t="e">
        <v>#NAME?</v>
      </c>
      <c r="AO3519" s="94" t="e">
        <f aca="false" t="array" ref="AO3519:AQ3519">_xlfn.torow(_xlfn.unique(_xlfn._xlws.filter(cat_table[Sub-subsector],($E3519=cat_table[Sector])*($F3519=cat_table[Subsector]),"")))</f>
        <v>#NAME?</v>
      </c>
      <c r="AP3519" s="94" t="e">
        <v>#NAME?</v>
      </c>
      <c r="AQ3519" s="94" t="e">
        <v>#NAME?</v>
      </c>
    </row>
    <row r="3520" customFormat="false" ht="15" hidden="false" customHeight="true" outlineLevel="0" collapsed="false">
      <c r="A3520" s="193" t="s">
        <v>14302</v>
      </c>
      <c r="B3520" s="20" t="str">
        <f aca="false">INDEX(Table2[], MATCH(L3520, Location_ID!$D$2:$D$648, 0), 1)</f>
        <v>a5d035c9-aae3-40ac-9eb8-c5c29396ac64</v>
      </c>
      <c r="C3520" s="193" t="s">
        <v>1482</v>
      </c>
      <c r="D3520" s="273" t="s">
        <v>354</v>
      </c>
      <c r="E3520" s="193" t="s">
        <v>7134</v>
      </c>
      <c r="F3520" s="193" t="s">
        <v>7899</v>
      </c>
      <c r="G3520" s="193"/>
      <c r="H3520" s="196"/>
      <c r="I3520" s="193" t="s">
        <v>14291</v>
      </c>
      <c r="J3520" s="193" t="s">
        <v>14292</v>
      </c>
      <c r="K3520" s="193" t="s">
        <v>7127</v>
      </c>
      <c r="L3520" s="193" t="s">
        <v>3029</v>
      </c>
      <c r="M3520" s="193" t="s">
        <v>7131</v>
      </c>
      <c r="N3520" s="193" t="s">
        <v>14293</v>
      </c>
      <c r="O3520" s="193" t="s">
        <v>1769</v>
      </c>
      <c r="P3520" s="219" t="n">
        <v>43040</v>
      </c>
      <c r="Q3520" s="219" t="n">
        <v>44469</v>
      </c>
      <c r="R3520" s="193"/>
      <c r="S3520" s="193" t="s">
        <v>7130</v>
      </c>
      <c r="T3520" s="193" t="n">
        <v>15411.23224</v>
      </c>
      <c r="U3520" s="193"/>
      <c r="V3520" s="193"/>
      <c r="W3520" s="193" t="s">
        <v>8720</v>
      </c>
      <c r="X3520" s="196"/>
      <c r="Y3520" s="196"/>
      <c r="Z3520" s="196" t="n">
        <v>0</v>
      </c>
      <c r="AE3520" s="94" t="e">
        <f aca="false" t="array" ref="AE3520:AK3520">_xlfn.torow(_xlfn.unique(_xlfn._xlws.filter(cat_table[Subsector],$E3520=cat_table[Sector],"")))</f>
        <v>#NAME?</v>
      </c>
      <c r="AF3520" s="94" t="e">
        <v>#NAME?</v>
      </c>
      <c r="AG3520" s="94" t="e">
        <v>#NAME?</v>
      </c>
      <c r="AH3520" s="94" t="e">
        <v>#NAME?</v>
      </c>
      <c r="AI3520" s="94" t="e">
        <v>#NAME?</v>
      </c>
      <c r="AJ3520" s="94" t="e">
        <v>#NAME?</v>
      </c>
      <c r="AK3520" s="94" t="e">
        <v>#NAME?</v>
      </c>
      <c r="AO3520" s="94" t="e">
        <f aca="false" t="array" ref="AO3520:AQ3520">_xlfn.torow(_xlfn.unique(_xlfn._xlws.filter(cat_table[Sub-subsector],($E3520=cat_table[Sector])*($F3520=cat_table[Subsector]),"")))</f>
        <v>#NAME?</v>
      </c>
      <c r="AP3520" s="94" t="e">
        <v>#NAME?</v>
      </c>
      <c r="AQ3520" s="94" t="e">
        <v>#NAME?</v>
      </c>
    </row>
    <row r="3521" customFormat="false" ht="15" hidden="false" customHeight="true" outlineLevel="0" collapsed="false">
      <c r="A3521" s="193" t="s">
        <v>14303</v>
      </c>
      <c r="B3521" s="20" t="str">
        <f aca="false">INDEX(Table2[], MATCH(L3521, Location_ID!$D$2:$D$648, 0), 1)</f>
        <v>a5d035c9-aae3-40ac-9eb8-c5c29396ac64</v>
      </c>
      <c r="C3521" s="193" t="s">
        <v>1482</v>
      </c>
      <c r="D3521" s="273" t="s">
        <v>354</v>
      </c>
      <c r="E3521" s="193" t="s">
        <v>7134</v>
      </c>
      <c r="F3521" s="193" t="s">
        <v>7899</v>
      </c>
      <c r="G3521" s="193"/>
      <c r="H3521" s="196"/>
      <c r="I3521" s="193" t="s">
        <v>14291</v>
      </c>
      <c r="J3521" s="193" t="s">
        <v>14292</v>
      </c>
      <c r="K3521" s="193" t="s">
        <v>7127</v>
      </c>
      <c r="L3521" s="193" t="s">
        <v>3029</v>
      </c>
      <c r="M3521" s="193" t="s">
        <v>7131</v>
      </c>
      <c r="N3521" s="193" t="s">
        <v>14293</v>
      </c>
      <c r="O3521" s="193" t="s">
        <v>1769</v>
      </c>
      <c r="P3521" s="219" t="n">
        <v>43040</v>
      </c>
      <c r="Q3521" s="219" t="n">
        <v>44469</v>
      </c>
      <c r="R3521" s="193"/>
      <c r="S3521" s="193" t="s">
        <v>7130</v>
      </c>
      <c r="T3521" s="193" t="n">
        <v>8089.181676</v>
      </c>
      <c r="U3521" s="193"/>
      <c r="V3521" s="193"/>
      <c r="W3521" s="193" t="s">
        <v>8720</v>
      </c>
      <c r="X3521" s="196"/>
      <c r="Y3521" s="196"/>
      <c r="Z3521" s="196" t="n">
        <v>0</v>
      </c>
      <c r="AE3521" s="94" t="e">
        <f aca="false" t="array" ref="AE3521:AK3521">_xlfn.torow(_xlfn.unique(_xlfn._xlws.filter(cat_table[Subsector],$E3521=cat_table[Sector],"")))</f>
        <v>#NAME?</v>
      </c>
      <c r="AF3521" s="94" t="e">
        <v>#NAME?</v>
      </c>
      <c r="AG3521" s="94" t="e">
        <v>#NAME?</v>
      </c>
      <c r="AH3521" s="94" t="e">
        <v>#NAME?</v>
      </c>
      <c r="AI3521" s="94" t="e">
        <v>#NAME?</v>
      </c>
      <c r="AJ3521" s="94" t="e">
        <v>#NAME?</v>
      </c>
      <c r="AK3521" s="94" t="e">
        <v>#NAME?</v>
      </c>
      <c r="AO3521" s="94" t="e">
        <f aca="false" t="array" ref="AO3521:AQ3521">_xlfn.torow(_xlfn.unique(_xlfn._xlws.filter(cat_table[Sub-subsector],($E3521=cat_table[Sector])*($F3521=cat_table[Subsector]),"")))</f>
        <v>#NAME?</v>
      </c>
      <c r="AP3521" s="94" t="e">
        <v>#NAME?</v>
      </c>
      <c r="AQ3521" s="94" t="e">
        <v>#NAME?</v>
      </c>
    </row>
    <row r="3522" customFormat="false" ht="15" hidden="false" customHeight="true" outlineLevel="0" collapsed="false">
      <c r="A3522" s="193" t="s">
        <v>14304</v>
      </c>
      <c r="B3522" s="20" t="str">
        <f aca="false">INDEX(Table2[], MATCH(L3522, Location_ID!$D$2:$D$648, 0), 1)</f>
        <v>a5d035c9-aae3-40ac-9eb8-c5c29396ac64</v>
      </c>
      <c r="C3522" s="193" t="s">
        <v>1482</v>
      </c>
      <c r="D3522" s="273" t="s">
        <v>354</v>
      </c>
      <c r="E3522" s="193" t="s">
        <v>7134</v>
      </c>
      <c r="F3522" s="193" t="s">
        <v>7899</v>
      </c>
      <c r="G3522" s="193"/>
      <c r="H3522" s="196"/>
      <c r="I3522" s="193" t="s">
        <v>14291</v>
      </c>
      <c r="J3522" s="193" t="s">
        <v>14292</v>
      </c>
      <c r="K3522" s="193" t="s">
        <v>7127</v>
      </c>
      <c r="L3522" s="193" t="s">
        <v>3029</v>
      </c>
      <c r="M3522" s="193" t="s">
        <v>7131</v>
      </c>
      <c r="N3522" s="193" t="s">
        <v>14293</v>
      </c>
      <c r="O3522" s="193" t="s">
        <v>1769</v>
      </c>
      <c r="P3522" s="219" t="n">
        <v>43040</v>
      </c>
      <c r="Q3522" s="219" t="n">
        <v>44469</v>
      </c>
      <c r="R3522" s="193"/>
      <c r="S3522" s="193" t="s">
        <v>7130</v>
      </c>
      <c r="T3522" s="193" t="n">
        <v>41045.27206</v>
      </c>
      <c r="U3522" s="193"/>
      <c r="V3522" s="193"/>
      <c r="W3522" s="193" t="s">
        <v>8720</v>
      </c>
      <c r="X3522" s="196"/>
      <c r="Y3522" s="196"/>
      <c r="Z3522" s="196" t="n">
        <v>0</v>
      </c>
      <c r="AE3522" s="94" t="e">
        <f aca="false" t="array" ref="AE3522:AK3522">_xlfn.torow(_xlfn.unique(_xlfn._xlws.filter(cat_table[Subsector],$E3522=cat_table[Sector],"")))</f>
        <v>#NAME?</v>
      </c>
      <c r="AF3522" s="94" t="e">
        <v>#NAME?</v>
      </c>
      <c r="AG3522" s="94" t="e">
        <v>#NAME?</v>
      </c>
      <c r="AH3522" s="94" t="e">
        <v>#NAME?</v>
      </c>
      <c r="AI3522" s="94" t="e">
        <v>#NAME?</v>
      </c>
      <c r="AJ3522" s="94" t="e">
        <v>#NAME?</v>
      </c>
      <c r="AK3522" s="94" t="e">
        <v>#NAME?</v>
      </c>
      <c r="AO3522" s="94" t="e">
        <f aca="false" t="array" ref="AO3522:AQ3522">_xlfn.torow(_xlfn.unique(_xlfn._xlws.filter(cat_table[Sub-subsector],($E3522=cat_table[Sector])*($F3522=cat_table[Subsector]),"")))</f>
        <v>#NAME?</v>
      </c>
      <c r="AP3522" s="94" t="e">
        <v>#NAME?</v>
      </c>
      <c r="AQ3522" s="94" t="e">
        <v>#NAME?</v>
      </c>
    </row>
    <row r="3523" customFormat="false" ht="15" hidden="false" customHeight="true" outlineLevel="0" collapsed="false">
      <c r="A3523" s="193" t="s">
        <v>14305</v>
      </c>
      <c r="B3523" s="20" t="str">
        <f aca="false">INDEX(Table2[], MATCH(L3523, Location_ID!$D$2:$D$648, 0), 1)</f>
        <v>a5d035c9-aae3-40ac-9eb8-c5c29396ac64</v>
      </c>
      <c r="C3523" s="193" t="s">
        <v>1482</v>
      </c>
      <c r="D3523" s="273" t="s">
        <v>354</v>
      </c>
      <c r="E3523" s="193" t="s">
        <v>7134</v>
      </c>
      <c r="F3523" s="193" t="s">
        <v>7899</v>
      </c>
      <c r="G3523" s="193"/>
      <c r="H3523" s="196"/>
      <c r="I3523" s="193" t="s">
        <v>14291</v>
      </c>
      <c r="J3523" s="193" t="s">
        <v>14292</v>
      </c>
      <c r="K3523" s="193" t="s">
        <v>7127</v>
      </c>
      <c r="L3523" s="193" t="s">
        <v>3029</v>
      </c>
      <c r="M3523" s="193" t="s">
        <v>7131</v>
      </c>
      <c r="N3523" s="193" t="s">
        <v>14293</v>
      </c>
      <c r="O3523" s="193" t="s">
        <v>1769</v>
      </c>
      <c r="P3523" s="219" t="n">
        <v>43040</v>
      </c>
      <c r="Q3523" s="219" t="n">
        <v>44469</v>
      </c>
      <c r="R3523" s="193"/>
      <c r="S3523" s="193" t="s">
        <v>7130</v>
      </c>
      <c r="T3523" s="193" t="n">
        <v>5857.722918</v>
      </c>
      <c r="U3523" s="193"/>
      <c r="V3523" s="193"/>
      <c r="W3523" s="193" t="s">
        <v>8720</v>
      </c>
      <c r="X3523" s="196"/>
      <c r="Y3523" s="196"/>
      <c r="Z3523" s="196" t="n">
        <v>0</v>
      </c>
      <c r="AE3523" s="94" t="e">
        <f aca="false" t="array" ref="AE3523:AK3523">_xlfn.torow(_xlfn.unique(_xlfn._xlws.filter(cat_table[Subsector],$E3523=cat_table[Sector],"")))</f>
        <v>#NAME?</v>
      </c>
      <c r="AF3523" s="94" t="e">
        <v>#NAME?</v>
      </c>
      <c r="AG3523" s="94" t="e">
        <v>#NAME?</v>
      </c>
      <c r="AH3523" s="94" t="e">
        <v>#NAME?</v>
      </c>
      <c r="AI3523" s="94" t="e">
        <v>#NAME?</v>
      </c>
      <c r="AJ3523" s="94" t="e">
        <v>#NAME?</v>
      </c>
      <c r="AK3523" s="94" t="e">
        <v>#NAME?</v>
      </c>
      <c r="AO3523" s="94" t="e">
        <f aca="false" t="array" ref="AO3523:AQ3523">_xlfn.torow(_xlfn.unique(_xlfn._xlws.filter(cat_table[Sub-subsector],($E3523=cat_table[Sector])*($F3523=cat_table[Subsector]),"")))</f>
        <v>#NAME?</v>
      </c>
      <c r="AP3523" s="94" t="e">
        <v>#NAME?</v>
      </c>
      <c r="AQ3523" s="94" t="e">
        <v>#NAME?</v>
      </c>
    </row>
    <row r="3524" customFormat="false" ht="15" hidden="false" customHeight="true" outlineLevel="0" collapsed="false">
      <c r="A3524" s="193" t="s">
        <v>14306</v>
      </c>
      <c r="B3524" s="20" t="str">
        <f aca="false">INDEX(Table2[], MATCH(L3524, Location_ID!$D$2:$D$648, 0), 1)</f>
        <v>a5d035c9-aae3-40ac-9eb8-c5c29396ac64</v>
      </c>
      <c r="C3524" s="193" t="s">
        <v>1482</v>
      </c>
      <c r="D3524" s="273" t="s">
        <v>354</v>
      </c>
      <c r="E3524" s="193" t="s">
        <v>7134</v>
      </c>
      <c r="F3524" s="193" t="s">
        <v>7899</v>
      </c>
      <c r="G3524" s="193"/>
      <c r="H3524" s="196"/>
      <c r="I3524" s="193" t="s">
        <v>14291</v>
      </c>
      <c r="J3524" s="193" t="s">
        <v>14292</v>
      </c>
      <c r="K3524" s="193" t="s">
        <v>7127</v>
      </c>
      <c r="L3524" s="193" t="s">
        <v>3029</v>
      </c>
      <c r="M3524" s="193" t="s">
        <v>7131</v>
      </c>
      <c r="N3524" s="193" t="s">
        <v>14293</v>
      </c>
      <c r="O3524" s="193" t="s">
        <v>1769</v>
      </c>
      <c r="P3524" s="219" t="n">
        <v>43040</v>
      </c>
      <c r="Q3524" s="219" t="n">
        <v>44469</v>
      </c>
      <c r="R3524" s="193"/>
      <c r="S3524" s="193" t="s">
        <v>7130</v>
      </c>
      <c r="T3524" s="193" t="n">
        <v>3831.497657</v>
      </c>
      <c r="U3524" s="193"/>
      <c r="V3524" s="193"/>
      <c r="W3524" s="193" t="s">
        <v>8720</v>
      </c>
      <c r="X3524" s="196"/>
      <c r="Y3524" s="196"/>
      <c r="Z3524" s="196" t="n">
        <v>0</v>
      </c>
      <c r="AE3524" s="94" t="e">
        <f aca="false" t="array" ref="AE3524:AK3524">_xlfn.torow(_xlfn.unique(_xlfn._xlws.filter(cat_table[Subsector],$E3524=cat_table[Sector],"")))</f>
        <v>#NAME?</v>
      </c>
      <c r="AF3524" s="94" t="e">
        <v>#NAME?</v>
      </c>
      <c r="AG3524" s="94" t="e">
        <v>#NAME?</v>
      </c>
      <c r="AH3524" s="94" t="e">
        <v>#NAME?</v>
      </c>
      <c r="AI3524" s="94" t="e">
        <v>#NAME?</v>
      </c>
      <c r="AJ3524" s="94" t="e">
        <v>#NAME?</v>
      </c>
      <c r="AK3524" s="94" t="e">
        <v>#NAME?</v>
      </c>
      <c r="AO3524" s="94" t="e">
        <f aca="false" t="array" ref="AO3524:AQ3524">_xlfn.torow(_xlfn.unique(_xlfn._xlws.filter(cat_table[Sub-subsector],($E3524=cat_table[Sector])*($F3524=cat_table[Subsector]),"")))</f>
        <v>#NAME?</v>
      </c>
      <c r="AP3524" s="94" t="e">
        <v>#NAME?</v>
      </c>
      <c r="AQ3524" s="94" t="e">
        <v>#NAME?</v>
      </c>
    </row>
    <row r="3525" customFormat="false" ht="15" hidden="false" customHeight="true" outlineLevel="0" collapsed="false">
      <c r="A3525" s="193" t="s">
        <v>14307</v>
      </c>
      <c r="B3525" s="20" t="str">
        <f aca="false">INDEX(Table2[], MATCH(L3525, Location_ID!$D$2:$D$648, 0), 1)</f>
        <v>a5d035c9-aae3-40ac-9eb8-c5c29396ac64</v>
      </c>
      <c r="C3525" s="193" t="s">
        <v>1482</v>
      </c>
      <c r="D3525" s="273" t="s">
        <v>354</v>
      </c>
      <c r="E3525" s="193" t="s">
        <v>7134</v>
      </c>
      <c r="F3525" s="193" t="s">
        <v>7899</v>
      </c>
      <c r="G3525" s="193"/>
      <c r="H3525" s="196"/>
      <c r="I3525" s="193" t="s">
        <v>14291</v>
      </c>
      <c r="J3525" s="193" t="s">
        <v>14292</v>
      </c>
      <c r="K3525" s="193" t="s">
        <v>7127</v>
      </c>
      <c r="L3525" s="193" t="s">
        <v>3029</v>
      </c>
      <c r="M3525" s="193" t="s">
        <v>7131</v>
      </c>
      <c r="N3525" s="193" t="s">
        <v>14293</v>
      </c>
      <c r="O3525" s="193" t="s">
        <v>1769</v>
      </c>
      <c r="P3525" s="219" t="n">
        <v>43040</v>
      </c>
      <c r="Q3525" s="219" t="n">
        <v>44469</v>
      </c>
      <c r="R3525" s="193"/>
      <c r="S3525" s="193" t="s">
        <v>7130</v>
      </c>
      <c r="T3525" s="193" t="n">
        <v>5576.40344</v>
      </c>
      <c r="U3525" s="193"/>
      <c r="V3525" s="193"/>
      <c r="W3525" s="193" t="s">
        <v>8720</v>
      </c>
      <c r="X3525" s="196"/>
      <c r="Y3525" s="196"/>
      <c r="Z3525" s="196" t="n">
        <v>0</v>
      </c>
      <c r="AE3525" s="94" t="e">
        <f aca="false" t="array" ref="AE3525:AK3525">_xlfn.torow(_xlfn.unique(_xlfn._xlws.filter(cat_table[Subsector],$E3525=cat_table[Sector],"")))</f>
        <v>#NAME?</v>
      </c>
      <c r="AF3525" s="94" t="e">
        <v>#NAME?</v>
      </c>
      <c r="AG3525" s="94" t="e">
        <v>#NAME?</v>
      </c>
      <c r="AH3525" s="94" t="e">
        <v>#NAME?</v>
      </c>
      <c r="AI3525" s="94" t="e">
        <v>#NAME?</v>
      </c>
      <c r="AJ3525" s="94" t="e">
        <v>#NAME?</v>
      </c>
      <c r="AK3525" s="94" t="e">
        <v>#NAME?</v>
      </c>
      <c r="AO3525" s="94" t="e">
        <f aca="false" t="array" ref="AO3525:AQ3525">_xlfn.torow(_xlfn.unique(_xlfn._xlws.filter(cat_table[Sub-subsector],($E3525=cat_table[Sector])*($F3525=cat_table[Subsector]),"")))</f>
        <v>#NAME?</v>
      </c>
      <c r="AP3525" s="94" t="e">
        <v>#NAME?</v>
      </c>
      <c r="AQ3525" s="94" t="e">
        <v>#NAME?</v>
      </c>
    </row>
    <row r="3526" customFormat="false" ht="15" hidden="false" customHeight="true" outlineLevel="0" collapsed="false">
      <c r="A3526" s="193" t="s">
        <v>14308</v>
      </c>
      <c r="B3526" s="20" t="str">
        <f aca="false">INDEX(Table2[], MATCH(L3526, Location_ID!$D$2:$D$648, 0), 1)</f>
        <v>a5d035c9-aae3-40ac-9eb8-c5c29396ac64</v>
      </c>
      <c r="C3526" s="193" t="s">
        <v>1482</v>
      </c>
      <c r="D3526" s="273" t="s">
        <v>354</v>
      </c>
      <c r="E3526" s="193" t="s">
        <v>7134</v>
      </c>
      <c r="F3526" s="193" t="s">
        <v>7899</v>
      </c>
      <c r="G3526" s="193"/>
      <c r="H3526" s="196"/>
      <c r="I3526" s="193" t="s">
        <v>14291</v>
      </c>
      <c r="J3526" s="193" t="s">
        <v>14292</v>
      </c>
      <c r="K3526" s="193" t="s">
        <v>7127</v>
      </c>
      <c r="L3526" s="193" t="s">
        <v>3029</v>
      </c>
      <c r="M3526" s="193" t="s">
        <v>7131</v>
      </c>
      <c r="N3526" s="193" t="s">
        <v>14293</v>
      </c>
      <c r="O3526" s="193" t="s">
        <v>1769</v>
      </c>
      <c r="P3526" s="219" t="n">
        <v>43040</v>
      </c>
      <c r="Q3526" s="219" t="n">
        <v>44469</v>
      </c>
      <c r="R3526" s="193"/>
      <c r="S3526" s="193" t="s">
        <v>7130</v>
      </c>
      <c r="T3526" s="193" t="n">
        <v>9066.922505</v>
      </c>
      <c r="U3526" s="193"/>
      <c r="V3526" s="193"/>
      <c r="W3526" s="193" t="s">
        <v>8720</v>
      </c>
      <c r="X3526" s="196"/>
      <c r="Y3526" s="196"/>
      <c r="Z3526" s="196" t="n">
        <v>0</v>
      </c>
      <c r="AE3526" s="94" t="e">
        <f aca="false" t="array" ref="AE3526:AK3526">_xlfn.torow(_xlfn.unique(_xlfn._xlws.filter(cat_table[Subsector],$E3526=cat_table[Sector],"")))</f>
        <v>#NAME?</v>
      </c>
      <c r="AF3526" s="94" t="e">
        <v>#NAME?</v>
      </c>
      <c r="AG3526" s="94" t="e">
        <v>#NAME?</v>
      </c>
      <c r="AH3526" s="94" t="e">
        <v>#NAME?</v>
      </c>
      <c r="AI3526" s="94" t="e">
        <v>#NAME?</v>
      </c>
      <c r="AJ3526" s="94" t="e">
        <v>#NAME?</v>
      </c>
      <c r="AK3526" s="94" t="e">
        <v>#NAME?</v>
      </c>
      <c r="AO3526" s="94" t="e">
        <f aca="false" t="array" ref="AO3526:AQ3526">_xlfn.torow(_xlfn.unique(_xlfn._xlws.filter(cat_table[Sub-subsector],($E3526=cat_table[Sector])*($F3526=cat_table[Subsector]),"")))</f>
        <v>#NAME?</v>
      </c>
      <c r="AP3526" s="94" t="e">
        <v>#NAME?</v>
      </c>
      <c r="AQ3526" s="94" t="e">
        <v>#NAME?</v>
      </c>
    </row>
    <row r="3527" customFormat="false" ht="15" hidden="false" customHeight="true" outlineLevel="0" collapsed="false">
      <c r="A3527" s="193" t="s">
        <v>14309</v>
      </c>
      <c r="B3527" s="20" t="str">
        <f aca="false">INDEX(Table2[], MATCH(L3527, Location_ID!$D$2:$D$648, 0), 1)</f>
        <v>a5d035c9-aae3-40ac-9eb8-c5c29396ac64</v>
      </c>
      <c r="C3527" s="193" t="s">
        <v>1482</v>
      </c>
      <c r="D3527" s="273" t="s">
        <v>354</v>
      </c>
      <c r="E3527" s="193" t="s">
        <v>7134</v>
      </c>
      <c r="F3527" s="193" t="s">
        <v>7899</v>
      </c>
      <c r="G3527" s="193"/>
      <c r="H3527" s="196"/>
      <c r="I3527" s="193" t="s">
        <v>14291</v>
      </c>
      <c r="J3527" s="193" t="s">
        <v>14292</v>
      </c>
      <c r="K3527" s="193" t="s">
        <v>7127</v>
      </c>
      <c r="L3527" s="193" t="s">
        <v>3029</v>
      </c>
      <c r="M3527" s="193" t="s">
        <v>7131</v>
      </c>
      <c r="N3527" s="193" t="s">
        <v>14293</v>
      </c>
      <c r="O3527" s="193" t="s">
        <v>1769</v>
      </c>
      <c r="P3527" s="219" t="n">
        <v>43040</v>
      </c>
      <c r="Q3527" s="219" t="n">
        <v>44469</v>
      </c>
      <c r="R3527" s="193"/>
      <c r="S3527" s="193" t="s">
        <v>7130</v>
      </c>
      <c r="T3527" s="193" t="n">
        <v>4285.822308</v>
      </c>
      <c r="U3527" s="193"/>
      <c r="V3527" s="193"/>
      <c r="W3527" s="193" t="s">
        <v>8720</v>
      </c>
      <c r="X3527" s="196"/>
      <c r="Y3527" s="196"/>
      <c r="Z3527" s="196" t="n">
        <v>0</v>
      </c>
      <c r="AE3527" s="94" t="e">
        <f aca="false" t="array" ref="AE3527:AK3527">_xlfn.torow(_xlfn.unique(_xlfn._xlws.filter(cat_table[Subsector],$E3527=cat_table[Sector],"")))</f>
        <v>#NAME?</v>
      </c>
      <c r="AF3527" s="94" t="e">
        <v>#NAME?</v>
      </c>
      <c r="AG3527" s="94" t="e">
        <v>#NAME?</v>
      </c>
      <c r="AH3527" s="94" t="e">
        <v>#NAME?</v>
      </c>
      <c r="AI3527" s="94" t="e">
        <v>#NAME?</v>
      </c>
      <c r="AJ3527" s="94" t="e">
        <v>#NAME?</v>
      </c>
      <c r="AK3527" s="94" t="e">
        <v>#NAME?</v>
      </c>
      <c r="AO3527" s="94" t="e">
        <f aca="false" t="array" ref="AO3527:AQ3527">_xlfn.torow(_xlfn.unique(_xlfn._xlws.filter(cat_table[Sub-subsector],($E3527=cat_table[Sector])*($F3527=cat_table[Subsector]),"")))</f>
        <v>#NAME?</v>
      </c>
      <c r="AP3527" s="94" t="e">
        <v>#NAME?</v>
      </c>
      <c r="AQ3527" s="94" t="e">
        <v>#NAME?</v>
      </c>
    </row>
    <row r="3528" customFormat="false" ht="15" hidden="false" customHeight="true" outlineLevel="0" collapsed="false">
      <c r="A3528" s="193" t="s">
        <v>14310</v>
      </c>
      <c r="B3528" s="20" t="str">
        <f aca="false">INDEX(Table2[], MATCH(L3528, Location_ID!$D$2:$D$648, 0), 1)</f>
        <v>a5d035c9-aae3-40ac-9eb8-c5c29396ac64</v>
      </c>
      <c r="C3528" s="193" t="s">
        <v>1482</v>
      </c>
      <c r="D3528" s="273" t="s">
        <v>354</v>
      </c>
      <c r="E3528" s="193" t="s">
        <v>7134</v>
      </c>
      <c r="F3528" s="193" t="s">
        <v>7899</v>
      </c>
      <c r="G3528" s="193"/>
      <c r="H3528" s="196"/>
      <c r="I3528" s="193" t="s">
        <v>14291</v>
      </c>
      <c r="J3528" s="193" t="s">
        <v>14292</v>
      </c>
      <c r="K3528" s="193" t="s">
        <v>7127</v>
      </c>
      <c r="L3528" s="193" t="s">
        <v>3029</v>
      </c>
      <c r="M3528" s="193" t="s">
        <v>7131</v>
      </c>
      <c r="N3528" s="193" t="s">
        <v>14293</v>
      </c>
      <c r="O3528" s="193" t="s">
        <v>1769</v>
      </c>
      <c r="P3528" s="219" t="n">
        <v>43040</v>
      </c>
      <c r="Q3528" s="219" t="n">
        <v>44469</v>
      </c>
      <c r="R3528" s="193"/>
      <c r="S3528" s="193" t="s">
        <v>7130</v>
      </c>
      <c r="T3528" s="193" t="n">
        <v>2622.696268</v>
      </c>
      <c r="U3528" s="193"/>
      <c r="V3528" s="193"/>
      <c r="W3528" s="193" t="s">
        <v>8720</v>
      </c>
      <c r="X3528" s="196"/>
      <c r="Y3528" s="196"/>
      <c r="Z3528" s="196" t="n">
        <v>0</v>
      </c>
      <c r="AE3528" s="94" t="e">
        <f aca="false" t="array" ref="AE3528:AK3528">_xlfn.torow(_xlfn.unique(_xlfn._xlws.filter(cat_table[Subsector],$E3528=cat_table[Sector],"")))</f>
        <v>#NAME?</v>
      </c>
      <c r="AF3528" s="94" t="e">
        <v>#NAME?</v>
      </c>
      <c r="AG3528" s="94" t="e">
        <v>#NAME?</v>
      </c>
      <c r="AH3528" s="94" t="e">
        <v>#NAME?</v>
      </c>
      <c r="AI3528" s="94" t="e">
        <v>#NAME?</v>
      </c>
      <c r="AJ3528" s="94" t="e">
        <v>#NAME?</v>
      </c>
      <c r="AK3528" s="94" t="e">
        <v>#NAME?</v>
      </c>
      <c r="AO3528" s="94" t="e">
        <f aca="false" t="array" ref="AO3528:AQ3528">_xlfn.torow(_xlfn.unique(_xlfn._xlws.filter(cat_table[Sub-subsector],($E3528=cat_table[Sector])*($F3528=cat_table[Subsector]),"")))</f>
        <v>#NAME?</v>
      </c>
      <c r="AP3528" s="94" t="e">
        <v>#NAME?</v>
      </c>
      <c r="AQ3528" s="94" t="e">
        <v>#NAME?</v>
      </c>
    </row>
    <row r="3529" customFormat="false" ht="15" hidden="false" customHeight="true" outlineLevel="0" collapsed="false">
      <c r="A3529" s="193" t="s">
        <v>14311</v>
      </c>
      <c r="B3529" s="20" t="str">
        <f aca="false">INDEX(Table2[], MATCH(L3529, Location_ID!$D$2:$D$648, 0), 1)</f>
        <v>a5d035c9-aae3-40ac-9eb8-c5c29396ac64</v>
      </c>
      <c r="C3529" s="193" t="s">
        <v>1482</v>
      </c>
      <c r="D3529" s="273" t="s">
        <v>354</v>
      </c>
      <c r="E3529" s="193" t="s">
        <v>7134</v>
      </c>
      <c r="F3529" s="193" t="s">
        <v>7899</v>
      </c>
      <c r="G3529" s="193"/>
      <c r="H3529" s="196"/>
      <c r="I3529" s="193" t="s">
        <v>14291</v>
      </c>
      <c r="J3529" s="193" t="s">
        <v>14292</v>
      </c>
      <c r="K3529" s="193" t="s">
        <v>7127</v>
      </c>
      <c r="L3529" s="193" t="s">
        <v>3029</v>
      </c>
      <c r="M3529" s="193" t="s">
        <v>7131</v>
      </c>
      <c r="N3529" s="193" t="s">
        <v>14293</v>
      </c>
      <c r="O3529" s="193" t="s">
        <v>1769</v>
      </c>
      <c r="P3529" s="219" t="n">
        <v>43040</v>
      </c>
      <c r="Q3529" s="219" t="n">
        <v>44469</v>
      </c>
      <c r="R3529" s="193"/>
      <c r="S3529" s="193" t="s">
        <v>7130</v>
      </c>
      <c r="T3529" s="193" t="n">
        <v>4669.517438</v>
      </c>
      <c r="U3529" s="193"/>
      <c r="V3529" s="193"/>
      <c r="W3529" s="193" t="s">
        <v>8720</v>
      </c>
      <c r="X3529" s="196"/>
      <c r="Y3529" s="196"/>
      <c r="Z3529" s="196" t="n">
        <v>0</v>
      </c>
      <c r="AE3529" s="94" t="e">
        <f aca="false" t="array" ref="AE3529:AK3529">_xlfn.torow(_xlfn.unique(_xlfn._xlws.filter(cat_table[Subsector],$E3529=cat_table[Sector],"")))</f>
        <v>#NAME?</v>
      </c>
      <c r="AF3529" s="94" t="e">
        <v>#NAME?</v>
      </c>
      <c r="AG3529" s="94" t="e">
        <v>#NAME?</v>
      </c>
      <c r="AH3529" s="94" t="e">
        <v>#NAME?</v>
      </c>
      <c r="AI3529" s="94" t="e">
        <v>#NAME?</v>
      </c>
      <c r="AJ3529" s="94" t="e">
        <v>#NAME?</v>
      </c>
      <c r="AK3529" s="94" t="e">
        <v>#NAME?</v>
      </c>
      <c r="AO3529" s="94" t="e">
        <f aca="false" t="array" ref="AO3529:AQ3529">_xlfn.torow(_xlfn.unique(_xlfn._xlws.filter(cat_table[Sub-subsector],($E3529=cat_table[Sector])*($F3529=cat_table[Subsector]),"")))</f>
        <v>#NAME?</v>
      </c>
      <c r="AP3529" s="94" t="e">
        <v>#NAME?</v>
      </c>
      <c r="AQ3529" s="94" t="e">
        <v>#NAME?</v>
      </c>
    </row>
    <row r="3530" customFormat="false" ht="15" hidden="false" customHeight="true" outlineLevel="0" collapsed="false">
      <c r="A3530" s="193" t="s">
        <v>14312</v>
      </c>
      <c r="B3530" s="20" t="str">
        <f aca="false">INDEX(Table2[], MATCH(L3530, Location_ID!$D$2:$D$648, 0), 1)</f>
        <v>a5d035c9-aae3-40ac-9eb8-c5c29396ac64</v>
      </c>
      <c r="C3530" s="193" t="s">
        <v>1482</v>
      </c>
      <c r="D3530" s="273" t="s">
        <v>354</v>
      </c>
      <c r="E3530" s="193" t="s">
        <v>7134</v>
      </c>
      <c r="F3530" s="193" t="s">
        <v>7899</v>
      </c>
      <c r="G3530" s="193"/>
      <c r="H3530" s="196"/>
      <c r="I3530" s="193" t="s">
        <v>14291</v>
      </c>
      <c r="J3530" s="193" t="s">
        <v>14292</v>
      </c>
      <c r="K3530" s="193" t="s">
        <v>7127</v>
      </c>
      <c r="L3530" s="193" t="s">
        <v>3029</v>
      </c>
      <c r="M3530" s="193" t="s">
        <v>7131</v>
      </c>
      <c r="N3530" s="193" t="s">
        <v>14293</v>
      </c>
      <c r="O3530" s="193" t="s">
        <v>1769</v>
      </c>
      <c r="P3530" s="219" t="n">
        <v>43040</v>
      </c>
      <c r="Q3530" s="219" t="n">
        <v>44469</v>
      </c>
      <c r="R3530" s="193"/>
      <c r="S3530" s="193" t="s">
        <v>7130</v>
      </c>
      <c r="T3530" s="193" t="n">
        <v>14926.88123</v>
      </c>
      <c r="U3530" s="193"/>
      <c r="V3530" s="193"/>
      <c r="W3530" s="193" t="s">
        <v>8720</v>
      </c>
      <c r="X3530" s="196"/>
      <c r="Y3530" s="196"/>
      <c r="Z3530" s="196" t="n">
        <v>0</v>
      </c>
      <c r="AE3530" s="94" t="e">
        <f aca="false" t="array" ref="AE3530:AK3530">_xlfn.torow(_xlfn.unique(_xlfn._xlws.filter(cat_table[Subsector],$E3530=cat_table[Sector],"")))</f>
        <v>#NAME?</v>
      </c>
      <c r="AF3530" s="94" t="e">
        <v>#NAME?</v>
      </c>
      <c r="AG3530" s="94" t="e">
        <v>#NAME?</v>
      </c>
      <c r="AH3530" s="94" t="e">
        <v>#NAME?</v>
      </c>
      <c r="AI3530" s="94" t="e">
        <v>#NAME?</v>
      </c>
      <c r="AJ3530" s="94" t="e">
        <v>#NAME?</v>
      </c>
      <c r="AK3530" s="94" t="e">
        <v>#NAME?</v>
      </c>
      <c r="AO3530" s="94" t="e">
        <f aca="false" t="array" ref="AO3530:AQ3530">_xlfn.torow(_xlfn.unique(_xlfn._xlws.filter(cat_table[Sub-subsector],($E3530=cat_table[Sector])*($F3530=cat_table[Subsector]),"")))</f>
        <v>#NAME?</v>
      </c>
      <c r="AP3530" s="94" t="e">
        <v>#NAME?</v>
      </c>
      <c r="AQ3530" s="94" t="e">
        <v>#NAME?</v>
      </c>
    </row>
    <row r="3531" customFormat="false" ht="15" hidden="false" customHeight="true" outlineLevel="0" collapsed="false">
      <c r="A3531" s="193" t="s">
        <v>14313</v>
      </c>
      <c r="B3531" s="20" t="str">
        <f aca="false">INDEX(Table2[], MATCH(L3531, Location_ID!$D$2:$D$648, 0), 1)</f>
        <v>a5d035c9-aae3-40ac-9eb8-c5c29396ac64</v>
      </c>
      <c r="C3531" s="193" t="s">
        <v>1482</v>
      </c>
      <c r="D3531" s="273" t="s">
        <v>354</v>
      </c>
      <c r="E3531" s="193" t="s">
        <v>7134</v>
      </c>
      <c r="F3531" s="193" t="s">
        <v>7899</v>
      </c>
      <c r="G3531" s="193"/>
      <c r="H3531" s="196"/>
      <c r="I3531" s="193" t="s">
        <v>14291</v>
      </c>
      <c r="J3531" s="193" t="s">
        <v>14292</v>
      </c>
      <c r="K3531" s="193" t="s">
        <v>7127</v>
      </c>
      <c r="L3531" s="193" t="s">
        <v>3029</v>
      </c>
      <c r="M3531" s="193" t="s">
        <v>7131</v>
      </c>
      <c r="N3531" s="193" t="s">
        <v>14293</v>
      </c>
      <c r="O3531" s="193" t="s">
        <v>1769</v>
      </c>
      <c r="P3531" s="219" t="n">
        <v>43040</v>
      </c>
      <c r="Q3531" s="219" t="n">
        <v>44469</v>
      </c>
      <c r="R3531" s="193"/>
      <c r="S3531" s="193" t="s">
        <v>7130</v>
      </c>
      <c r="T3531" s="193" t="n">
        <v>2492.872779</v>
      </c>
      <c r="U3531" s="193"/>
      <c r="V3531" s="193"/>
      <c r="W3531" s="193" t="s">
        <v>8720</v>
      </c>
      <c r="X3531" s="196"/>
      <c r="Y3531" s="196"/>
      <c r="Z3531" s="196" t="n">
        <v>0</v>
      </c>
      <c r="AE3531" s="94" t="e">
        <f aca="false" t="array" ref="AE3531:AK3531">_xlfn.torow(_xlfn.unique(_xlfn._xlws.filter(cat_table[Subsector],$E3531=cat_table[Sector],"")))</f>
        <v>#NAME?</v>
      </c>
      <c r="AF3531" s="94" t="e">
        <v>#NAME?</v>
      </c>
      <c r="AG3531" s="94" t="e">
        <v>#NAME?</v>
      </c>
      <c r="AH3531" s="94" t="e">
        <v>#NAME?</v>
      </c>
      <c r="AI3531" s="94" t="e">
        <v>#NAME?</v>
      </c>
      <c r="AJ3531" s="94" t="e">
        <v>#NAME?</v>
      </c>
      <c r="AK3531" s="94" t="e">
        <v>#NAME?</v>
      </c>
      <c r="AO3531" s="94" t="e">
        <f aca="false" t="array" ref="AO3531:AQ3531">_xlfn.torow(_xlfn.unique(_xlfn._xlws.filter(cat_table[Sub-subsector],($E3531=cat_table[Sector])*($F3531=cat_table[Subsector]),"")))</f>
        <v>#NAME?</v>
      </c>
      <c r="AP3531" s="94" t="e">
        <v>#NAME?</v>
      </c>
      <c r="AQ3531" s="94" t="e">
        <v>#NAME?</v>
      </c>
    </row>
    <row r="3532" customFormat="false" ht="15" hidden="false" customHeight="true" outlineLevel="0" collapsed="false">
      <c r="A3532" s="193" t="s">
        <v>14314</v>
      </c>
      <c r="B3532" s="20" t="str">
        <f aca="false">INDEX(Table2[], MATCH(L3532, Location_ID!$D$2:$D$648, 0), 1)</f>
        <v>a5d035c9-aae3-40ac-9eb8-c5c29396ac64</v>
      </c>
      <c r="C3532" s="193" t="s">
        <v>1482</v>
      </c>
      <c r="D3532" s="273" t="s">
        <v>354</v>
      </c>
      <c r="E3532" s="193" t="s">
        <v>7134</v>
      </c>
      <c r="F3532" s="193" t="s">
        <v>7899</v>
      </c>
      <c r="G3532" s="193"/>
      <c r="H3532" s="196"/>
      <c r="I3532" s="193" t="s">
        <v>14291</v>
      </c>
      <c r="J3532" s="193" t="s">
        <v>14292</v>
      </c>
      <c r="K3532" s="193" t="s">
        <v>7127</v>
      </c>
      <c r="L3532" s="193" t="s">
        <v>3029</v>
      </c>
      <c r="M3532" s="193" t="s">
        <v>7131</v>
      </c>
      <c r="N3532" s="193" t="s">
        <v>14293</v>
      </c>
      <c r="O3532" s="193" t="s">
        <v>1769</v>
      </c>
      <c r="P3532" s="219" t="n">
        <v>43040</v>
      </c>
      <c r="Q3532" s="219" t="n">
        <v>44469</v>
      </c>
      <c r="R3532" s="193"/>
      <c r="S3532" s="193" t="s">
        <v>7130</v>
      </c>
      <c r="T3532" s="193" t="n">
        <v>2193.704712</v>
      </c>
      <c r="U3532" s="193"/>
      <c r="V3532" s="193"/>
      <c r="W3532" s="193" t="s">
        <v>8720</v>
      </c>
      <c r="X3532" s="196"/>
      <c r="Y3532" s="196"/>
      <c r="Z3532" s="196" t="n">
        <v>0</v>
      </c>
      <c r="AE3532" s="94" t="e">
        <f aca="false" t="array" ref="AE3532:AK3532">_xlfn.torow(_xlfn.unique(_xlfn._xlws.filter(cat_table[Subsector],$E3532=cat_table[Sector],"")))</f>
        <v>#NAME?</v>
      </c>
      <c r="AF3532" s="94" t="e">
        <v>#NAME?</v>
      </c>
      <c r="AG3532" s="94" t="e">
        <v>#NAME?</v>
      </c>
      <c r="AH3532" s="94" t="e">
        <v>#NAME?</v>
      </c>
      <c r="AI3532" s="94" t="e">
        <v>#NAME?</v>
      </c>
      <c r="AJ3532" s="94" t="e">
        <v>#NAME?</v>
      </c>
      <c r="AK3532" s="94" t="e">
        <v>#NAME?</v>
      </c>
      <c r="AO3532" s="94" t="e">
        <f aca="false" t="array" ref="AO3532:AQ3532">_xlfn.torow(_xlfn.unique(_xlfn._xlws.filter(cat_table[Sub-subsector],($E3532=cat_table[Sector])*($F3532=cat_table[Subsector]),"")))</f>
        <v>#NAME?</v>
      </c>
      <c r="AP3532" s="94" t="e">
        <v>#NAME?</v>
      </c>
      <c r="AQ3532" s="94" t="e">
        <v>#NAME?</v>
      </c>
    </row>
    <row r="3533" customFormat="false" ht="15" hidden="false" customHeight="true" outlineLevel="0" collapsed="false">
      <c r="A3533" s="193" t="s">
        <v>14315</v>
      </c>
      <c r="B3533" s="20" t="str">
        <f aca="false">INDEX(Table2[], MATCH(L3533, Location_ID!$D$2:$D$648, 0), 1)</f>
        <v>a5d035c9-aae3-40ac-9eb8-c5c29396ac64</v>
      </c>
      <c r="C3533" s="193" t="s">
        <v>1482</v>
      </c>
      <c r="D3533" s="273" t="s">
        <v>354</v>
      </c>
      <c r="E3533" s="193" t="s">
        <v>7134</v>
      </c>
      <c r="F3533" s="193" t="s">
        <v>7899</v>
      </c>
      <c r="G3533" s="193"/>
      <c r="H3533" s="196"/>
      <c r="I3533" s="193" t="s">
        <v>14291</v>
      </c>
      <c r="J3533" s="193" t="s">
        <v>14292</v>
      </c>
      <c r="K3533" s="193" t="s">
        <v>7127</v>
      </c>
      <c r="L3533" s="193" t="s">
        <v>3029</v>
      </c>
      <c r="M3533" s="193" t="s">
        <v>7131</v>
      </c>
      <c r="N3533" s="193" t="s">
        <v>14293</v>
      </c>
      <c r="O3533" s="193" t="s">
        <v>1769</v>
      </c>
      <c r="P3533" s="219" t="n">
        <v>43040</v>
      </c>
      <c r="Q3533" s="219" t="n">
        <v>44469</v>
      </c>
      <c r="R3533" s="193"/>
      <c r="S3533" s="193" t="s">
        <v>7130</v>
      </c>
      <c r="T3533" s="193" t="n">
        <v>1840.203959</v>
      </c>
      <c r="U3533" s="193"/>
      <c r="V3533" s="193"/>
      <c r="W3533" s="193" t="s">
        <v>8720</v>
      </c>
      <c r="X3533" s="196"/>
      <c r="Y3533" s="196"/>
      <c r="Z3533" s="196" t="n">
        <v>0</v>
      </c>
      <c r="AE3533" s="94" t="e">
        <f aca="false" t="array" ref="AE3533:AK3533">_xlfn.torow(_xlfn.unique(_xlfn._xlws.filter(cat_table[Subsector],$E3533=cat_table[Sector],"")))</f>
        <v>#NAME?</v>
      </c>
      <c r="AF3533" s="94" t="e">
        <v>#NAME?</v>
      </c>
      <c r="AG3533" s="94" t="e">
        <v>#NAME?</v>
      </c>
      <c r="AH3533" s="94" t="e">
        <v>#NAME?</v>
      </c>
      <c r="AI3533" s="94" t="e">
        <v>#NAME?</v>
      </c>
      <c r="AJ3533" s="94" t="e">
        <v>#NAME?</v>
      </c>
      <c r="AK3533" s="94" t="e">
        <v>#NAME?</v>
      </c>
      <c r="AO3533" s="94" t="e">
        <f aca="false" t="array" ref="AO3533:AQ3533">_xlfn.torow(_xlfn.unique(_xlfn._xlws.filter(cat_table[Sub-subsector],($E3533=cat_table[Sector])*($F3533=cat_table[Subsector]),"")))</f>
        <v>#NAME?</v>
      </c>
      <c r="AP3533" s="94" t="e">
        <v>#NAME?</v>
      </c>
      <c r="AQ3533" s="94" t="e">
        <v>#NAME?</v>
      </c>
    </row>
    <row r="3534" customFormat="false" ht="15" hidden="false" customHeight="true" outlineLevel="0" collapsed="false">
      <c r="A3534" s="193" t="s">
        <v>14316</v>
      </c>
      <c r="B3534" s="20" t="str">
        <f aca="false">INDEX(Table2[], MATCH(L3534, Location_ID!$D$2:$D$648, 0), 1)</f>
        <v>a5d035c9-aae3-40ac-9eb8-c5c29396ac64</v>
      </c>
      <c r="C3534" s="193" t="s">
        <v>1482</v>
      </c>
      <c r="D3534" s="273" t="s">
        <v>354</v>
      </c>
      <c r="E3534" s="193" t="s">
        <v>7134</v>
      </c>
      <c r="F3534" s="193" t="s">
        <v>7899</v>
      </c>
      <c r="G3534" s="193"/>
      <c r="H3534" s="196"/>
      <c r="I3534" s="193" t="s">
        <v>14291</v>
      </c>
      <c r="J3534" s="193" t="s">
        <v>14292</v>
      </c>
      <c r="K3534" s="193" t="s">
        <v>7127</v>
      </c>
      <c r="L3534" s="193" t="s">
        <v>3029</v>
      </c>
      <c r="M3534" s="193" t="s">
        <v>7131</v>
      </c>
      <c r="N3534" s="193" t="s">
        <v>14293</v>
      </c>
      <c r="O3534" s="193" t="s">
        <v>1769</v>
      </c>
      <c r="P3534" s="219" t="n">
        <v>43040</v>
      </c>
      <c r="Q3534" s="219" t="n">
        <v>44469</v>
      </c>
      <c r="R3534" s="193"/>
      <c r="S3534" s="193" t="s">
        <v>7130</v>
      </c>
      <c r="T3534" s="193" t="n">
        <v>9823.02018</v>
      </c>
      <c r="U3534" s="193"/>
      <c r="V3534" s="193"/>
      <c r="W3534" s="193" t="s">
        <v>8720</v>
      </c>
      <c r="X3534" s="196"/>
      <c r="Y3534" s="196"/>
      <c r="Z3534" s="196" t="n">
        <v>0</v>
      </c>
      <c r="AE3534" s="94" t="e">
        <f aca="false" t="array" ref="AE3534:AK3534">_xlfn.torow(_xlfn.unique(_xlfn._xlws.filter(cat_table[Subsector],$E3534=cat_table[Sector],"")))</f>
        <v>#NAME?</v>
      </c>
      <c r="AF3534" s="94" t="e">
        <v>#NAME?</v>
      </c>
      <c r="AG3534" s="94" t="e">
        <v>#NAME?</v>
      </c>
      <c r="AH3534" s="94" t="e">
        <v>#NAME?</v>
      </c>
      <c r="AI3534" s="94" t="e">
        <v>#NAME?</v>
      </c>
      <c r="AJ3534" s="94" t="e">
        <v>#NAME?</v>
      </c>
      <c r="AK3534" s="94" t="e">
        <v>#NAME?</v>
      </c>
      <c r="AO3534" s="94" t="e">
        <f aca="false" t="array" ref="AO3534:AQ3534">_xlfn.torow(_xlfn.unique(_xlfn._xlws.filter(cat_table[Sub-subsector],($E3534=cat_table[Sector])*($F3534=cat_table[Subsector]),"")))</f>
        <v>#NAME?</v>
      </c>
      <c r="AP3534" s="94" t="e">
        <v>#NAME?</v>
      </c>
      <c r="AQ3534" s="94" t="e">
        <v>#NAME?</v>
      </c>
    </row>
    <row r="3535" customFormat="false" ht="15" hidden="false" customHeight="true" outlineLevel="0" collapsed="false">
      <c r="A3535" s="193" t="s">
        <v>14317</v>
      </c>
      <c r="B3535" s="20" t="str">
        <f aca="false">INDEX(Table2[], MATCH(L3535, Location_ID!$D$2:$D$648, 0), 1)</f>
        <v>a5d035c9-aae3-40ac-9eb8-c5c29396ac64</v>
      </c>
      <c r="C3535" s="193" t="s">
        <v>1482</v>
      </c>
      <c r="D3535" s="273" t="s">
        <v>354</v>
      </c>
      <c r="E3535" s="193" t="s">
        <v>7134</v>
      </c>
      <c r="F3535" s="193" t="s">
        <v>7899</v>
      </c>
      <c r="G3535" s="193"/>
      <c r="H3535" s="196"/>
      <c r="I3535" s="193" t="s">
        <v>14291</v>
      </c>
      <c r="J3535" s="193" t="s">
        <v>14292</v>
      </c>
      <c r="K3535" s="193" t="s">
        <v>7127</v>
      </c>
      <c r="L3535" s="193" t="s">
        <v>3029</v>
      </c>
      <c r="M3535" s="193" t="s">
        <v>7131</v>
      </c>
      <c r="N3535" s="193" t="s">
        <v>14293</v>
      </c>
      <c r="O3535" s="193" t="s">
        <v>1769</v>
      </c>
      <c r="P3535" s="219" t="n">
        <v>43040</v>
      </c>
      <c r="Q3535" s="219" t="n">
        <v>44469</v>
      </c>
      <c r="R3535" s="193"/>
      <c r="S3535" s="193" t="s">
        <v>7130</v>
      </c>
      <c r="T3535" s="193" t="n">
        <v>5687.489435</v>
      </c>
      <c r="U3535" s="193"/>
      <c r="V3535" s="193"/>
      <c r="W3535" s="193" t="s">
        <v>8720</v>
      </c>
      <c r="X3535" s="196"/>
      <c r="Y3535" s="196"/>
      <c r="Z3535" s="196" t="n">
        <v>0</v>
      </c>
      <c r="AE3535" s="94" t="e">
        <f aca="false" t="array" ref="AE3535:AK3535">_xlfn.torow(_xlfn.unique(_xlfn._xlws.filter(cat_table[Subsector],$E3535=cat_table[Sector],"")))</f>
        <v>#NAME?</v>
      </c>
      <c r="AF3535" s="94" t="e">
        <v>#NAME?</v>
      </c>
      <c r="AG3535" s="94" t="e">
        <v>#NAME?</v>
      </c>
      <c r="AH3535" s="94" t="e">
        <v>#NAME?</v>
      </c>
      <c r="AI3535" s="94" t="e">
        <v>#NAME?</v>
      </c>
      <c r="AJ3535" s="94" t="e">
        <v>#NAME?</v>
      </c>
      <c r="AK3535" s="94" t="e">
        <v>#NAME?</v>
      </c>
      <c r="AO3535" s="94" t="e">
        <f aca="false" t="array" ref="AO3535:AQ3535">_xlfn.torow(_xlfn.unique(_xlfn._xlws.filter(cat_table[Sub-subsector],($E3535=cat_table[Sector])*($F3535=cat_table[Subsector]),"")))</f>
        <v>#NAME?</v>
      </c>
      <c r="AP3535" s="94" t="e">
        <v>#NAME?</v>
      </c>
      <c r="AQ3535" s="94" t="e">
        <v>#NAME?</v>
      </c>
    </row>
    <row r="3536" customFormat="false" ht="15" hidden="false" customHeight="true" outlineLevel="0" collapsed="false">
      <c r="A3536" s="193" t="s">
        <v>14318</v>
      </c>
      <c r="B3536" s="20" t="str">
        <f aca="false">INDEX(Table2[], MATCH(L3536, Location_ID!$D$2:$D$648, 0), 1)</f>
        <v>a5d035c9-aae3-40ac-9eb8-c5c29396ac64</v>
      </c>
      <c r="C3536" s="193" t="s">
        <v>1482</v>
      </c>
      <c r="D3536" s="273" t="s">
        <v>354</v>
      </c>
      <c r="E3536" s="193" t="s">
        <v>7134</v>
      </c>
      <c r="F3536" s="193" t="s">
        <v>7899</v>
      </c>
      <c r="G3536" s="193"/>
      <c r="H3536" s="196"/>
      <c r="I3536" s="193" t="s">
        <v>14291</v>
      </c>
      <c r="J3536" s="193" t="s">
        <v>14292</v>
      </c>
      <c r="K3536" s="193" t="s">
        <v>7127</v>
      </c>
      <c r="L3536" s="193" t="s">
        <v>3029</v>
      </c>
      <c r="M3536" s="193" t="s">
        <v>7131</v>
      </c>
      <c r="N3536" s="193" t="s">
        <v>14293</v>
      </c>
      <c r="O3536" s="193" t="s">
        <v>1769</v>
      </c>
      <c r="P3536" s="219" t="n">
        <v>43040</v>
      </c>
      <c r="Q3536" s="219" t="n">
        <v>44469</v>
      </c>
      <c r="R3536" s="193"/>
      <c r="S3536" s="193" t="s">
        <v>7130</v>
      </c>
      <c r="T3536" s="193" t="n">
        <v>4813.741342</v>
      </c>
      <c r="U3536" s="193"/>
      <c r="V3536" s="193"/>
      <c r="W3536" s="193" t="s">
        <v>8720</v>
      </c>
      <c r="X3536" s="196"/>
      <c r="Y3536" s="196"/>
      <c r="Z3536" s="196" t="n">
        <v>0</v>
      </c>
      <c r="AE3536" s="94" t="e">
        <f aca="false" t="array" ref="AE3536:AK3536">_xlfn.torow(_xlfn.unique(_xlfn._xlws.filter(cat_table[Subsector],$E3536=cat_table[Sector],"")))</f>
        <v>#NAME?</v>
      </c>
      <c r="AF3536" s="94" t="e">
        <v>#NAME?</v>
      </c>
      <c r="AG3536" s="94" t="e">
        <v>#NAME?</v>
      </c>
      <c r="AH3536" s="94" t="e">
        <v>#NAME?</v>
      </c>
      <c r="AI3536" s="94" t="e">
        <v>#NAME?</v>
      </c>
      <c r="AJ3536" s="94" t="e">
        <v>#NAME?</v>
      </c>
      <c r="AK3536" s="94" t="e">
        <v>#NAME?</v>
      </c>
      <c r="AO3536" s="94" t="e">
        <f aca="false" t="array" ref="AO3536:AQ3536">_xlfn.torow(_xlfn.unique(_xlfn._xlws.filter(cat_table[Sub-subsector],($E3536=cat_table[Sector])*($F3536=cat_table[Subsector]),"")))</f>
        <v>#NAME?</v>
      </c>
      <c r="AP3536" s="94" t="e">
        <v>#NAME?</v>
      </c>
      <c r="AQ3536" s="94" t="e">
        <v>#NAME?</v>
      </c>
    </row>
    <row r="3537" customFormat="false" ht="15" hidden="false" customHeight="true" outlineLevel="0" collapsed="false">
      <c r="A3537" s="193" t="s">
        <v>14319</v>
      </c>
      <c r="B3537" s="20" t="str">
        <f aca="false">INDEX(Table2[], MATCH(L3537, Location_ID!$D$2:$D$648, 0), 1)</f>
        <v>a5d035c9-aae3-40ac-9eb8-c5c29396ac64</v>
      </c>
      <c r="C3537" s="193" t="s">
        <v>1482</v>
      </c>
      <c r="D3537" s="273" t="s">
        <v>354</v>
      </c>
      <c r="E3537" s="193" t="s">
        <v>7134</v>
      </c>
      <c r="F3537" s="193" t="s">
        <v>7899</v>
      </c>
      <c r="G3537" s="193"/>
      <c r="H3537" s="196"/>
      <c r="I3537" s="193" t="s">
        <v>14291</v>
      </c>
      <c r="J3537" s="193" t="s">
        <v>14292</v>
      </c>
      <c r="K3537" s="193" t="s">
        <v>7127</v>
      </c>
      <c r="L3537" s="193" t="s">
        <v>3029</v>
      </c>
      <c r="M3537" s="193" t="s">
        <v>7131</v>
      </c>
      <c r="N3537" s="193" t="s">
        <v>14293</v>
      </c>
      <c r="O3537" s="193" t="s">
        <v>1769</v>
      </c>
      <c r="P3537" s="219" t="n">
        <v>43040</v>
      </c>
      <c r="Q3537" s="219" t="n">
        <v>44469</v>
      </c>
      <c r="R3537" s="193"/>
      <c r="S3537" s="193" t="s">
        <v>7130</v>
      </c>
      <c r="T3537" s="193" t="n">
        <v>5417.382144</v>
      </c>
      <c r="U3537" s="193"/>
      <c r="V3537" s="193"/>
      <c r="W3537" s="193" t="s">
        <v>8720</v>
      </c>
      <c r="X3537" s="196"/>
      <c r="Y3537" s="196"/>
      <c r="Z3537" s="196" t="n">
        <v>0</v>
      </c>
      <c r="AE3537" s="94" t="e">
        <f aca="false" t="array" ref="AE3537:AK3537">_xlfn.torow(_xlfn.unique(_xlfn._xlws.filter(cat_table[Subsector],$E3537=cat_table[Sector],"")))</f>
        <v>#NAME?</v>
      </c>
      <c r="AF3537" s="94" t="e">
        <v>#NAME?</v>
      </c>
      <c r="AG3537" s="94" t="e">
        <v>#NAME?</v>
      </c>
      <c r="AH3537" s="94" t="e">
        <v>#NAME?</v>
      </c>
      <c r="AI3537" s="94" t="e">
        <v>#NAME?</v>
      </c>
      <c r="AJ3537" s="94" t="e">
        <v>#NAME?</v>
      </c>
      <c r="AK3537" s="94" t="e">
        <v>#NAME?</v>
      </c>
      <c r="AO3537" s="94" t="e">
        <f aca="false" t="array" ref="AO3537:AQ3537">_xlfn.torow(_xlfn.unique(_xlfn._xlws.filter(cat_table[Sub-subsector],($E3537=cat_table[Sector])*($F3537=cat_table[Subsector]),"")))</f>
        <v>#NAME?</v>
      </c>
      <c r="AP3537" s="94" t="e">
        <v>#NAME?</v>
      </c>
      <c r="AQ3537" s="94" t="e">
        <v>#NAME?</v>
      </c>
    </row>
    <row r="3538" customFormat="false" ht="15" hidden="false" customHeight="true" outlineLevel="0" collapsed="false">
      <c r="A3538" s="193" t="s">
        <v>14320</v>
      </c>
      <c r="B3538" s="20" t="str">
        <f aca="false">INDEX(Table2[], MATCH(L3538, Location_ID!$D$2:$D$648, 0), 1)</f>
        <v>a5d035c9-aae3-40ac-9eb8-c5c29396ac64</v>
      </c>
      <c r="C3538" s="193" t="s">
        <v>1482</v>
      </c>
      <c r="D3538" s="273" t="s">
        <v>354</v>
      </c>
      <c r="E3538" s="193" t="s">
        <v>7134</v>
      </c>
      <c r="F3538" s="193" t="s">
        <v>7899</v>
      </c>
      <c r="G3538" s="193"/>
      <c r="H3538" s="196"/>
      <c r="I3538" s="193" t="s">
        <v>14291</v>
      </c>
      <c r="J3538" s="193" t="s">
        <v>14292</v>
      </c>
      <c r="K3538" s="193" t="s">
        <v>7127</v>
      </c>
      <c r="L3538" s="193" t="s">
        <v>3029</v>
      </c>
      <c r="M3538" s="193" t="s">
        <v>7131</v>
      </c>
      <c r="N3538" s="193" t="s">
        <v>14293</v>
      </c>
      <c r="O3538" s="193" t="s">
        <v>1769</v>
      </c>
      <c r="P3538" s="219" t="n">
        <v>43040</v>
      </c>
      <c r="Q3538" s="219" t="n">
        <v>44469</v>
      </c>
      <c r="R3538" s="193"/>
      <c r="S3538" s="193" t="s">
        <v>7130</v>
      </c>
      <c r="T3538" s="193" t="n">
        <v>49377.5749</v>
      </c>
      <c r="U3538" s="193"/>
      <c r="V3538" s="193"/>
      <c r="W3538" s="193" t="s">
        <v>8720</v>
      </c>
      <c r="X3538" s="196"/>
      <c r="Y3538" s="196"/>
      <c r="Z3538" s="196" t="n">
        <v>0</v>
      </c>
      <c r="AE3538" s="94" t="e">
        <f aca="false" t="array" ref="AE3538:AK3538">_xlfn.torow(_xlfn.unique(_xlfn._xlws.filter(cat_table[Subsector],$E3538=cat_table[Sector],"")))</f>
        <v>#NAME?</v>
      </c>
      <c r="AF3538" s="94" t="e">
        <v>#NAME?</v>
      </c>
      <c r="AG3538" s="94" t="e">
        <v>#NAME?</v>
      </c>
      <c r="AH3538" s="94" t="e">
        <v>#NAME?</v>
      </c>
      <c r="AI3538" s="94" t="e">
        <v>#NAME?</v>
      </c>
      <c r="AJ3538" s="94" t="e">
        <v>#NAME?</v>
      </c>
      <c r="AK3538" s="94" t="e">
        <v>#NAME?</v>
      </c>
      <c r="AO3538" s="94" t="e">
        <f aca="false" t="array" ref="AO3538:AQ3538">_xlfn.torow(_xlfn.unique(_xlfn._xlws.filter(cat_table[Sub-subsector],($E3538=cat_table[Sector])*($F3538=cat_table[Subsector]),"")))</f>
        <v>#NAME?</v>
      </c>
      <c r="AP3538" s="94" t="e">
        <v>#NAME?</v>
      </c>
      <c r="AQ3538" s="94" t="e">
        <v>#NAME?</v>
      </c>
    </row>
    <row r="3539" customFormat="false" ht="15" hidden="false" customHeight="true" outlineLevel="0" collapsed="false">
      <c r="A3539" s="193" t="s">
        <v>14321</v>
      </c>
      <c r="B3539" s="20" t="str">
        <f aca="false">INDEX(Table2[], MATCH(L3539, Location_ID!$D$2:$D$648, 0), 1)</f>
        <v>a5d035c9-aae3-40ac-9eb8-c5c29396ac64</v>
      </c>
      <c r="C3539" s="193" t="s">
        <v>1482</v>
      </c>
      <c r="D3539" s="273" t="s">
        <v>354</v>
      </c>
      <c r="E3539" s="193" t="s">
        <v>7134</v>
      </c>
      <c r="F3539" s="193" t="s">
        <v>7899</v>
      </c>
      <c r="G3539" s="193"/>
      <c r="H3539" s="196"/>
      <c r="I3539" s="193" t="s">
        <v>14291</v>
      </c>
      <c r="J3539" s="193" t="s">
        <v>14292</v>
      </c>
      <c r="K3539" s="193" t="s">
        <v>7127</v>
      </c>
      <c r="L3539" s="193" t="s">
        <v>3029</v>
      </c>
      <c r="M3539" s="193" t="s">
        <v>7131</v>
      </c>
      <c r="N3539" s="193" t="s">
        <v>14293</v>
      </c>
      <c r="O3539" s="193" t="s">
        <v>1769</v>
      </c>
      <c r="P3539" s="219" t="n">
        <v>43040</v>
      </c>
      <c r="Q3539" s="219" t="n">
        <v>44469</v>
      </c>
      <c r="R3539" s="193"/>
      <c r="S3539" s="193" t="s">
        <v>7130</v>
      </c>
      <c r="T3539" s="193" t="n">
        <v>10559.64513</v>
      </c>
      <c r="U3539" s="193"/>
      <c r="V3539" s="193"/>
      <c r="W3539" s="193" t="s">
        <v>8720</v>
      </c>
      <c r="X3539" s="196"/>
      <c r="Y3539" s="196"/>
      <c r="Z3539" s="196" t="n">
        <v>0</v>
      </c>
      <c r="AE3539" s="94" t="e">
        <f aca="false" t="array" ref="AE3539:AK3539">_xlfn.torow(_xlfn.unique(_xlfn._xlws.filter(cat_table[Subsector],$E3539=cat_table[Sector],"")))</f>
        <v>#NAME?</v>
      </c>
      <c r="AF3539" s="94" t="e">
        <v>#NAME?</v>
      </c>
      <c r="AG3539" s="94" t="e">
        <v>#NAME?</v>
      </c>
      <c r="AH3539" s="94" t="e">
        <v>#NAME?</v>
      </c>
      <c r="AI3539" s="94" t="e">
        <v>#NAME?</v>
      </c>
      <c r="AJ3539" s="94" t="e">
        <v>#NAME?</v>
      </c>
      <c r="AK3539" s="94" t="e">
        <v>#NAME?</v>
      </c>
      <c r="AO3539" s="94" t="e">
        <f aca="false" t="array" ref="AO3539:AQ3539">_xlfn.torow(_xlfn.unique(_xlfn._xlws.filter(cat_table[Sub-subsector],($E3539=cat_table[Sector])*($F3539=cat_table[Subsector]),"")))</f>
        <v>#NAME?</v>
      </c>
      <c r="AP3539" s="94" t="e">
        <v>#NAME?</v>
      </c>
      <c r="AQ3539" s="94" t="e">
        <v>#NAME?</v>
      </c>
    </row>
    <row r="3540" customFormat="false" ht="15" hidden="false" customHeight="true" outlineLevel="0" collapsed="false">
      <c r="A3540" s="193" t="s">
        <v>14322</v>
      </c>
      <c r="B3540" s="20" t="str">
        <f aca="false">INDEX(Table2[], MATCH(L3540, Location_ID!$D$2:$D$648, 0), 1)</f>
        <v>a5d035c9-aae3-40ac-9eb8-c5c29396ac64</v>
      </c>
      <c r="C3540" s="193" t="s">
        <v>1482</v>
      </c>
      <c r="D3540" s="273" t="s">
        <v>354</v>
      </c>
      <c r="E3540" s="193" t="s">
        <v>7134</v>
      </c>
      <c r="F3540" s="193" t="s">
        <v>7899</v>
      </c>
      <c r="G3540" s="193"/>
      <c r="H3540" s="196"/>
      <c r="I3540" s="193" t="s">
        <v>14291</v>
      </c>
      <c r="J3540" s="193" t="s">
        <v>14292</v>
      </c>
      <c r="K3540" s="193" t="s">
        <v>7127</v>
      </c>
      <c r="L3540" s="193" t="s">
        <v>3029</v>
      </c>
      <c r="M3540" s="193" t="s">
        <v>7131</v>
      </c>
      <c r="N3540" s="193" t="s">
        <v>14293</v>
      </c>
      <c r="O3540" s="193" t="s">
        <v>1769</v>
      </c>
      <c r="P3540" s="219" t="n">
        <v>43040</v>
      </c>
      <c r="Q3540" s="219" t="n">
        <v>44469</v>
      </c>
      <c r="R3540" s="193"/>
      <c r="S3540" s="193" t="s">
        <v>7130</v>
      </c>
      <c r="T3540" s="193" t="n">
        <v>9392.277357</v>
      </c>
      <c r="U3540" s="193"/>
      <c r="V3540" s="193"/>
      <c r="W3540" s="193" t="s">
        <v>8720</v>
      </c>
      <c r="X3540" s="196"/>
      <c r="Y3540" s="196"/>
      <c r="Z3540" s="196" t="n">
        <v>0</v>
      </c>
      <c r="AE3540" s="94" t="e">
        <f aca="false" t="array" ref="AE3540:AK3540">_xlfn.torow(_xlfn.unique(_xlfn._xlws.filter(cat_table[Subsector],$E3540=cat_table[Sector],"")))</f>
        <v>#NAME?</v>
      </c>
      <c r="AF3540" s="94" t="e">
        <v>#NAME?</v>
      </c>
      <c r="AG3540" s="94" t="e">
        <v>#NAME?</v>
      </c>
      <c r="AH3540" s="94" t="e">
        <v>#NAME?</v>
      </c>
      <c r="AI3540" s="94" t="e">
        <v>#NAME?</v>
      </c>
      <c r="AJ3540" s="94" t="e">
        <v>#NAME?</v>
      </c>
      <c r="AK3540" s="94" t="e">
        <v>#NAME?</v>
      </c>
      <c r="AO3540" s="94" t="e">
        <f aca="false" t="array" ref="AO3540:AQ3540">_xlfn.torow(_xlfn.unique(_xlfn._xlws.filter(cat_table[Sub-subsector],($E3540=cat_table[Sector])*($F3540=cat_table[Subsector]),"")))</f>
        <v>#NAME?</v>
      </c>
      <c r="AP3540" s="94" t="e">
        <v>#NAME?</v>
      </c>
      <c r="AQ3540" s="94" t="e">
        <v>#NAME?</v>
      </c>
    </row>
    <row r="3541" customFormat="false" ht="15" hidden="false" customHeight="true" outlineLevel="0" collapsed="false">
      <c r="A3541" s="193" t="s">
        <v>14323</v>
      </c>
      <c r="B3541" s="20" t="str">
        <f aca="false">INDEX(Table2[], MATCH(L3541, Location_ID!$D$2:$D$648, 0), 1)</f>
        <v>a5d035c9-aae3-40ac-9eb8-c5c29396ac64</v>
      </c>
      <c r="C3541" s="193" t="s">
        <v>1482</v>
      </c>
      <c r="D3541" s="273" t="s">
        <v>354</v>
      </c>
      <c r="E3541" s="193" t="s">
        <v>7134</v>
      </c>
      <c r="F3541" s="193" t="s">
        <v>7899</v>
      </c>
      <c r="G3541" s="193"/>
      <c r="H3541" s="196"/>
      <c r="I3541" s="193" t="s">
        <v>14291</v>
      </c>
      <c r="J3541" s="193" t="s">
        <v>14292</v>
      </c>
      <c r="K3541" s="193" t="s">
        <v>7127</v>
      </c>
      <c r="L3541" s="193" t="s">
        <v>3029</v>
      </c>
      <c r="M3541" s="193" t="s">
        <v>7131</v>
      </c>
      <c r="N3541" s="193" t="s">
        <v>14293</v>
      </c>
      <c r="O3541" s="193" t="s">
        <v>1769</v>
      </c>
      <c r="P3541" s="219" t="n">
        <v>43040</v>
      </c>
      <c r="Q3541" s="219" t="n">
        <v>44469</v>
      </c>
      <c r="R3541" s="193"/>
      <c r="S3541" s="193" t="s">
        <v>7130</v>
      </c>
      <c r="T3541" s="193" t="n">
        <v>14398.49679</v>
      </c>
      <c r="U3541" s="193"/>
      <c r="V3541" s="193"/>
      <c r="W3541" s="193" t="s">
        <v>8720</v>
      </c>
      <c r="X3541" s="196"/>
      <c r="Y3541" s="196"/>
      <c r="Z3541" s="196" t="n">
        <v>0</v>
      </c>
      <c r="AE3541" s="94" t="e">
        <f aca="false" t="array" ref="AE3541:AK3541">_xlfn.torow(_xlfn.unique(_xlfn._xlws.filter(cat_table[Subsector],$E3541=cat_table[Sector],"")))</f>
        <v>#NAME?</v>
      </c>
      <c r="AF3541" s="94" t="e">
        <v>#NAME?</v>
      </c>
      <c r="AG3541" s="94" t="e">
        <v>#NAME?</v>
      </c>
      <c r="AH3541" s="94" t="e">
        <v>#NAME?</v>
      </c>
      <c r="AI3541" s="94" t="e">
        <v>#NAME?</v>
      </c>
      <c r="AJ3541" s="94" t="e">
        <v>#NAME?</v>
      </c>
      <c r="AK3541" s="94" t="e">
        <v>#NAME?</v>
      </c>
      <c r="AO3541" s="94" t="e">
        <f aca="false" t="array" ref="AO3541:AQ3541">_xlfn.torow(_xlfn.unique(_xlfn._xlws.filter(cat_table[Sub-subsector],($E3541=cat_table[Sector])*($F3541=cat_table[Subsector]),"")))</f>
        <v>#NAME?</v>
      </c>
      <c r="AP3541" s="94" t="e">
        <v>#NAME?</v>
      </c>
      <c r="AQ3541" s="94" t="e">
        <v>#NAME?</v>
      </c>
    </row>
    <row r="3542" customFormat="false" ht="15" hidden="false" customHeight="true" outlineLevel="0" collapsed="false">
      <c r="A3542" s="193" t="s">
        <v>14324</v>
      </c>
      <c r="B3542" s="20" t="str">
        <f aca="false">INDEX(Table2[], MATCH(L3542, Location_ID!$D$2:$D$648, 0), 1)</f>
        <v>a5d035c9-aae3-40ac-9eb8-c5c29396ac64</v>
      </c>
      <c r="C3542" s="193" t="s">
        <v>1482</v>
      </c>
      <c r="D3542" s="273" t="s">
        <v>354</v>
      </c>
      <c r="E3542" s="193" t="s">
        <v>7134</v>
      </c>
      <c r="F3542" s="193" t="s">
        <v>7899</v>
      </c>
      <c r="G3542" s="193"/>
      <c r="H3542" s="196"/>
      <c r="I3542" s="193" t="s">
        <v>14291</v>
      </c>
      <c r="J3542" s="193" t="s">
        <v>14292</v>
      </c>
      <c r="K3542" s="193" t="s">
        <v>7127</v>
      </c>
      <c r="L3542" s="193" t="s">
        <v>3029</v>
      </c>
      <c r="M3542" s="193" t="s">
        <v>7131</v>
      </c>
      <c r="N3542" s="193" t="s">
        <v>14293</v>
      </c>
      <c r="O3542" s="193" t="s">
        <v>1769</v>
      </c>
      <c r="P3542" s="219" t="n">
        <v>43040</v>
      </c>
      <c r="Q3542" s="219" t="n">
        <v>44469</v>
      </c>
      <c r="R3542" s="193"/>
      <c r="S3542" s="193" t="s">
        <v>7130</v>
      </c>
      <c r="T3542" s="193" t="n">
        <v>21489.62085</v>
      </c>
      <c r="U3542" s="193"/>
      <c r="V3542" s="193"/>
      <c r="W3542" s="193" t="s">
        <v>8720</v>
      </c>
      <c r="X3542" s="196"/>
      <c r="Y3542" s="196"/>
      <c r="Z3542" s="196" t="n">
        <v>0</v>
      </c>
      <c r="AE3542" s="94" t="e">
        <f aca="false" t="array" ref="AE3542:AK3542">_xlfn.torow(_xlfn.unique(_xlfn._xlws.filter(cat_table[Subsector],$E3542=cat_table[Sector],"")))</f>
        <v>#NAME?</v>
      </c>
      <c r="AF3542" s="94" t="e">
        <v>#NAME?</v>
      </c>
      <c r="AG3542" s="94" t="e">
        <v>#NAME?</v>
      </c>
      <c r="AH3542" s="94" t="e">
        <v>#NAME?</v>
      </c>
      <c r="AI3542" s="94" t="e">
        <v>#NAME?</v>
      </c>
      <c r="AJ3542" s="94" t="e">
        <v>#NAME?</v>
      </c>
      <c r="AK3542" s="94" t="e">
        <v>#NAME?</v>
      </c>
      <c r="AO3542" s="94" t="e">
        <f aca="false" t="array" ref="AO3542:AQ3542">_xlfn.torow(_xlfn.unique(_xlfn._xlws.filter(cat_table[Sub-subsector],($E3542=cat_table[Sector])*($F3542=cat_table[Subsector]),"")))</f>
        <v>#NAME?</v>
      </c>
      <c r="AP3542" s="94" t="e">
        <v>#NAME?</v>
      </c>
      <c r="AQ3542" s="94" t="e">
        <v>#NAME?</v>
      </c>
    </row>
    <row r="3543" customFormat="false" ht="15" hidden="false" customHeight="true" outlineLevel="0" collapsed="false">
      <c r="A3543" s="193" t="s">
        <v>14325</v>
      </c>
      <c r="B3543" s="20" t="str">
        <f aca="false">INDEX(Table2[], MATCH(L3543, Location_ID!$D$2:$D$648, 0), 1)</f>
        <v>a5d035c9-aae3-40ac-9eb8-c5c29396ac64</v>
      </c>
      <c r="C3543" s="193" t="s">
        <v>1482</v>
      </c>
      <c r="D3543" s="273" t="s">
        <v>354</v>
      </c>
      <c r="E3543" s="193" t="s">
        <v>7134</v>
      </c>
      <c r="F3543" s="193" t="s">
        <v>7899</v>
      </c>
      <c r="G3543" s="193"/>
      <c r="H3543" s="196"/>
      <c r="I3543" s="193" t="s">
        <v>14291</v>
      </c>
      <c r="J3543" s="193" t="s">
        <v>14292</v>
      </c>
      <c r="K3543" s="193" t="s">
        <v>7127</v>
      </c>
      <c r="L3543" s="193" t="s">
        <v>3029</v>
      </c>
      <c r="M3543" s="193" t="s">
        <v>7131</v>
      </c>
      <c r="N3543" s="193" t="s">
        <v>14293</v>
      </c>
      <c r="O3543" s="193" t="s">
        <v>1769</v>
      </c>
      <c r="P3543" s="219" t="n">
        <v>43040</v>
      </c>
      <c r="Q3543" s="219" t="n">
        <v>44469</v>
      </c>
      <c r="R3543" s="193"/>
      <c r="S3543" s="193" t="s">
        <v>7130</v>
      </c>
      <c r="T3543" s="193" t="n">
        <v>6941.001429</v>
      </c>
      <c r="U3543" s="193"/>
      <c r="V3543" s="193"/>
      <c r="W3543" s="193" t="s">
        <v>8720</v>
      </c>
      <c r="X3543" s="196"/>
      <c r="Y3543" s="196"/>
      <c r="Z3543" s="196" t="n">
        <v>0</v>
      </c>
      <c r="AE3543" s="94" t="e">
        <f aca="false" t="array" ref="AE3543:AK3543">_xlfn.torow(_xlfn.unique(_xlfn._xlws.filter(cat_table[Subsector],$E3543=cat_table[Sector],"")))</f>
        <v>#NAME?</v>
      </c>
      <c r="AF3543" s="94" t="e">
        <v>#NAME?</v>
      </c>
      <c r="AG3543" s="94" t="e">
        <v>#NAME?</v>
      </c>
      <c r="AH3543" s="94" t="e">
        <v>#NAME?</v>
      </c>
      <c r="AI3543" s="94" t="e">
        <v>#NAME?</v>
      </c>
      <c r="AJ3543" s="94" t="e">
        <v>#NAME?</v>
      </c>
      <c r="AK3543" s="94" t="e">
        <v>#NAME?</v>
      </c>
      <c r="AO3543" s="94" t="e">
        <f aca="false" t="array" ref="AO3543:AQ3543">_xlfn.torow(_xlfn.unique(_xlfn._xlws.filter(cat_table[Sub-subsector],($E3543=cat_table[Sector])*($F3543=cat_table[Subsector]),"")))</f>
        <v>#NAME?</v>
      </c>
      <c r="AP3543" s="94" t="e">
        <v>#NAME?</v>
      </c>
      <c r="AQ3543" s="94" t="e">
        <v>#NAME?</v>
      </c>
    </row>
    <row r="3544" customFormat="false" ht="15" hidden="false" customHeight="true" outlineLevel="0" collapsed="false">
      <c r="A3544" s="193" t="s">
        <v>14326</v>
      </c>
      <c r="B3544" s="20" t="str">
        <f aca="false">INDEX(Table2[], MATCH(L3544, Location_ID!$D$2:$D$648, 0), 1)</f>
        <v>a5d035c9-aae3-40ac-9eb8-c5c29396ac64</v>
      </c>
      <c r="C3544" s="193" t="s">
        <v>1482</v>
      </c>
      <c r="D3544" s="273" t="s">
        <v>354</v>
      </c>
      <c r="E3544" s="193" t="s">
        <v>7134</v>
      </c>
      <c r="F3544" s="193" t="s">
        <v>7899</v>
      </c>
      <c r="G3544" s="193"/>
      <c r="H3544" s="196"/>
      <c r="I3544" s="193" t="s">
        <v>14291</v>
      </c>
      <c r="J3544" s="193" t="s">
        <v>14292</v>
      </c>
      <c r="K3544" s="193" t="s">
        <v>7127</v>
      </c>
      <c r="L3544" s="193" t="s">
        <v>3029</v>
      </c>
      <c r="M3544" s="193" t="s">
        <v>7131</v>
      </c>
      <c r="N3544" s="193" t="s">
        <v>14293</v>
      </c>
      <c r="O3544" s="193" t="s">
        <v>1769</v>
      </c>
      <c r="P3544" s="219" t="n">
        <v>43040</v>
      </c>
      <c r="Q3544" s="219" t="n">
        <v>44469</v>
      </c>
      <c r="R3544" s="193"/>
      <c r="S3544" s="193" t="s">
        <v>7130</v>
      </c>
      <c r="T3544" s="193" t="n">
        <v>15527.30724</v>
      </c>
      <c r="U3544" s="193"/>
      <c r="V3544" s="193"/>
      <c r="W3544" s="193" t="s">
        <v>8720</v>
      </c>
      <c r="X3544" s="196"/>
      <c r="Y3544" s="196"/>
      <c r="Z3544" s="196" t="n">
        <v>0</v>
      </c>
      <c r="AE3544" s="94" t="e">
        <f aca="false" t="array" ref="AE3544:AK3544">_xlfn.torow(_xlfn.unique(_xlfn._xlws.filter(cat_table[Subsector],$E3544=cat_table[Sector],"")))</f>
        <v>#NAME?</v>
      </c>
      <c r="AF3544" s="94" t="e">
        <v>#NAME?</v>
      </c>
      <c r="AG3544" s="94" t="e">
        <v>#NAME?</v>
      </c>
      <c r="AH3544" s="94" t="e">
        <v>#NAME?</v>
      </c>
      <c r="AI3544" s="94" t="e">
        <v>#NAME?</v>
      </c>
      <c r="AJ3544" s="94" t="e">
        <v>#NAME?</v>
      </c>
      <c r="AK3544" s="94" t="e">
        <v>#NAME?</v>
      </c>
      <c r="AO3544" s="94" t="e">
        <f aca="false" t="array" ref="AO3544:AQ3544">_xlfn.torow(_xlfn.unique(_xlfn._xlws.filter(cat_table[Sub-subsector],($E3544=cat_table[Sector])*($F3544=cat_table[Subsector]),"")))</f>
        <v>#NAME?</v>
      </c>
      <c r="AP3544" s="94" t="e">
        <v>#NAME?</v>
      </c>
      <c r="AQ3544" s="94" t="e">
        <v>#NAME?</v>
      </c>
    </row>
    <row r="3545" customFormat="false" ht="15" hidden="false" customHeight="true" outlineLevel="0" collapsed="false">
      <c r="A3545" s="193" t="s">
        <v>14327</v>
      </c>
      <c r="B3545" s="20" t="str">
        <f aca="false">INDEX(Table2[], MATCH(L3545, Location_ID!$D$2:$D$648, 0), 1)</f>
        <v>a5d035c9-aae3-40ac-9eb8-c5c29396ac64</v>
      </c>
      <c r="C3545" s="193" t="s">
        <v>1482</v>
      </c>
      <c r="D3545" s="273" t="s">
        <v>354</v>
      </c>
      <c r="E3545" s="193" t="s">
        <v>7134</v>
      </c>
      <c r="F3545" s="193" t="s">
        <v>7899</v>
      </c>
      <c r="G3545" s="193"/>
      <c r="H3545" s="196"/>
      <c r="I3545" s="193" t="s">
        <v>14291</v>
      </c>
      <c r="J3545" s="193" t="s">
        <v>14292</v>
      </c>
      <c r="K3545" s="193" t="s">
        <v>7127</v>
      </c>
      <c r="L3545" s="193" t="s">
        <v>3029</v>
      </c>
      <c r="M3545" s="193" t="s">
        <v>7131</v>
      </c>
      <c r="N3545" s="193" t="s">
        <v>14293</v>
      </c>
      <c r="O3545" s="193" t="s">
        <v>1769</v>
      </c>
      <c r="P3545" s="219" t="n">
        <v>43040</v>
      </c>
      <c r="Q3545" s="219" t="n">
        <v>44469</v>
      </c>
      <c r="R3545" s="193"/>
      <c r="S3545" s="193" t="s">
        <v>7130</v>
      </c>
      <c r="T3545" s="193" t="n">
        <v>4401.722978</v>
      </c>
      <c r="U3545" s="193"/>
      <c r="V3545" s="193"/>
      <c r="W3545" s="193" t="s">
        <v>8720</v>
      </c>
      <c r="X3545" s="196"/>
      <c r="Y3545" s="196"/>
      <c r="Z3545" s="196" t="n">
        <v>0</v>
      </c>
      <c r="AE3545" s="94" t="e">
        <f aca="false" t="array" ref="AE3545:AK3545">_xlfn.torow(_xlfn.unique(_xlfn._xlws.filter(cat_table[Subsector],$E3545=cat_table[Sector],"")))</f>
        <v>#NAME?</v>
      </c>
      <c r="AF3545" s="94" t="e">
        <v>#NAME?</v>
      </c>
      <c r="AG3545" s="94" t="e">
        <v>#NAME?</v>
      </c>
      <c r="AH3545" s="94" t="e">
        <v>#NAME?</v>
      </c>
      <c r="AI3545" s="94" t="e">
        <v>#NAME?</v>
      </c>
      <c r="AJ3545" s="94" t="e">
        <v>#NAME?</v>
      </c>
      <c r="AK3545" s="94" t="e">
        <v>#NAME?</v>
      </c>
      <c r="AO3545" s="94" t="e">
        <f aca="false" t="array" ref="AO3545:AQ3545">_xlfn.torow(_xlfn.unique(_xlfn._xlws.filter(cat_table[Sub-subsector],($E3545=cat_table[Sector])*($F3545=cat_table[Subsector]),"")))</f>
        <v>#NAME?</v>
      </c>
      <c r="AP3545" s="94" t="e">
        <v>#NAME?</v>
      </c>
      <c r="AQ3545" s="94" t="e">
        <v>#NAME?</v>
      </c>
    </row>
    <row r="3546" customFormat="false" ht="15" hidden="false" customHeight="true" outlineLevel="0" collapsed="false">
      <c r="A3546" s="193" t="s">
        <v>14328</v>
      </c>
      <c r="B3546" s="20" t="str">
        <f aca="false">INDEX(Table2[], MATCH(L3546, Location_ID!$D$2:$D$648, 0), 1)</f>
        <v>a5d035c9-aae3-40ac-9eb8-c5c29396ac64</v>
      </c>
      <c r="C3546" s="193" t="s">
        <v>1482</v>
      </c>
      <c r="D3546" s="273" t="s">
        <v>354</v>
      </c>
      <c r="E3546" s="193" t="s">
        <v>7134</v>
      </c>
      <c r="F3546" s="193" t="s">
        <v>7899</v>
      </c>
      <c r="G3546" s="193"/>
      <c r="H3546" s="196"/>
      <c r="I3546" s="193" t="s">
        <v>14291</v>
      </c>
      <c r="J3546" s="193" t="s">
        <v>14292</v>
      </c>
      <c r="K3546" s="193" t="s">
        <v>7127</v>
      </c>
      <c r="L3546" s="193" t="s">
        <v>3029</v>
      </c>
      <c r="M3546" s="193" t="s">
        <v>7131</v>
      </c>
      <c r="N3546" s="193" t="s">
        <v>14293</v>
      </c>
      <c r="O3546" s="193" t="s">
        <v>1769</v>
      </c>
      <c r="P3546" s="219" t="n">
        <v>43040</v>
      </c>
      <c r="Q3546" s="219" t="n">
        <v>44469</v>
      </c>
      <c r="R3546" s="193"/>
      <c r="S3546" s="193" t="s">
        <v>7130</v>
      </c>
      <c r="T3546" s="193" t="n">
        <v>14694.14147</v>
      </c>
      <c r="U3546" s="193"/>
      <c r="V3546" s="193"/>
      <c r="W3546" s="193" t="s">
        <v>8720</v>
      </c>
      <c r="X3546" s="196"/>
      <c r="Y3546" s="196"/>
      <c r="Z3546" s="196" t="n">
        <v>0</v>
      </c>
      <c r="AE3546" s="94" t="e">
        <f aca="false" t="array" ref="AE3546:AK3546">_xlfn.torow(_xlfn.unique(_xlfn._xlws.filter(cat_table[Subsector],$E3546=cat_table[Sector],"")))</f>
        <v>#NAME?</v>
      </c>
      <c r="AF3546" s="94" t="e">
        <v>#NAME?</v>
      </c>
      <c r="AG3546" s="94" t="e">
        <v>#NAME?</v>
      </c>
      <c r="AH3546" s="94" t="e">
        <v>#NAME?</v>
      </c>
      <c r="AI3546" s="94" t="e">
        <v>#NAME?</v>
      </c>
      <c r="AJ3546" s="94" t="e">
        <v>#NAME?</v>
      </c>
      <c r="AK3546" s="94" t="e">
        <v>#NAME?</v>
      </c>
      <c r="AO3546" s="94" t="e">
        <f aca="false" t="array" ref="AO3546:AQ3546">_xlfn.torow(_xlfn.unique(_xlfn._xlws.filter(cat_table[Sub-subsector],($E3546=cat_table[Sector])*($F3546=cat_table[Subsector]),"")))</f>
        <v>#NAME?</v>
      </c>
      <c r="AP3546" s="94" t="e">
        <v>#NAME?</v>
      </c>
      <c r="AQ3546" s="94" t="e">
        <v>#NAME?</v>
      </c>
    </row>
    <row r="3547" customFormat="false" ht="15" hidden="false" customHeight="true" outlineLevel="0" collapsed="false">
      <c r="A3547" s="193" t="s">
        <v>14329</v>
      </c>
      <c r="B3547" s="20" t="str">
        <f aca="false">INDEX(Table2[], MATCH(L3547, Location_ID!$D$2:$D$648, 0), 1)</f>
        <v>a5d035c9-aae3-40ac-9eb8-c5c29396ac64</v>
      </c>
      <c r="C3547" s="193" t="s">
        <v>1482</v>
      </c>
      <c r="D3547" s="273" t="s">
        <v>354</v>
      </c>
      <c r="E3547" s="193" t="s">
        <v>7134</v>
      </c>
      <c r="F3547" s="193" t="s">
        <v>7899</v>
      </c>
      <c r="G3547" s="193"/>
      <c r="H3547" s="196"/>
      <c r="I3547" s="193" t="s">
        <v>14291</v>
      </c>
      <c r="J3547" s="193" t="s">
        <v>14292</v>
      </c>
      <c r="K3547" s="193" t="s">
        <v>7127</v>
      </c>
      <c r="L3547" s="193" t="s">
        <v>3029</v>
      </c>
      <c r="M3547" s="193" t="s">
        <v>7131</v>
      </c>
      <c r="N3547" s="193" t="s">
        <v>14293</v>
      </c>
      <c r="O3547" s="193" t="s">
        <v>1769</v>
      </c>
      <c r="P3547" s="219" t="n">
        <v>43040</v>
      </c>
      <c r="Q3547" s="219" t="n">
        <v>44469</v>
      </c>
      <c r="R3547" s="193"/>
      <c r="S3547" s="193" t="s">
        <v>7130</v>
      </c>
      <c r="T3547" s="193" t="n">
        <v>8609.64509</v>
      </c>
      <c r="U3547" s="193"/>
      <c r="V3547" s="193"/>
      <c r="W3547" s="193" t="s">
        <v>8720</v>
      </c>
      <c r="X3547" s="196"/>
      <c r="Y3547" s="196"/>
      <c r="Z3547" s="196" t="n">
        <v>0</v>
      </c>
      <c r="AE3547" s="94" t="e">
        <f aca="false" t="array" ref="AE3547:AK3547">_xlfn.torow(_xlfn.unique(_xlfn._xlws.filter(cat_table[Subsector],$E3547=cat_table[Sector],"")))</f>
        <v>#NAME?</v>
      </c>
      <c r="AF3547" s="94" t="e">
        <v>#NAME?</v>
      </c>
      <c r="AG3547" s="94" t="e">
        <v>#NAME?</v>
      </c>
      <c r="AH3547" s="94" t="e">
        <v>#NAME?</v>
      </c>
      <c r="AI3547" s="94" t="e">
        <v>#NAME?</v>
      </c>
      <c r="AJ3547" s="94" t="e">
        <v>#NAME?</v>
      </c>
      <c r="AK3547" s="94" t="e">
        <v>#NAME?</v>
      </c>
      <c r="AO3547" s="94" t="e">
        <f aca="false" t="array" ref="AO3547:AQ3547">_xlfn.torow(_xlfn.unique(_xlfn._xlws.filter(cat_table[Sub-subsector],($E3547=cat_table[Sector])*($F3547=cat_table[Subsector]),"")))</f>
        <v>#NAME?</v>
      </c>
      <c r="AP3547" s="94" t="e">
        <v>#NAME?</v>
      </c>
      <c r="AQ3547" s="94" t="e">
        <v>#NAME?</v>
      </c>
    </row>
    <row r="3548" customFormat="false" ht="15" hidden="false" customHeight="true" outlineLevel="0" collapsed="false">
      <c r="A3548" s="193" t="s">
        <v>14330</v>
      </c>
      <c r="B3548" s="20" t="str">
        <f aca="false">INDEX(Table2[], MATCH(L3548, Location_ID!$D$2:$D$648, 0), 1)</f>
        <v>a5d035c9-aae3-40ac-9eb8-c5c29396ac64</v>
      </c>
      <c r="C3548" s="193" t="s">
        <v>1482</v>
      </c>
      <c r="D3548" s="273" t="s">
        <v>354</v>
      </c>
      <c r="E3548" s="193" t="s">
        <v>7134</v>
      </c>
      <c r="F3548" s="193" t="s">
        <v>7899</v>
      </c>
      <c r="G3548" s="193"/>
      <c r="H3548" s="196"/>
      <c r="I3548" s="193" t="s">
        <v>14291</v>
      </c>
      <c r="J3548" s="193" t="s">
        <v>14292</v>
      </c>
      <c r="K3548" s="193" t="s">
        <v>7127</v>
      </c>
      <c r="L3548" s="193" t="s">
        <v>3029</v>
      </c>
      <c r="M3548" s="193" t="s">
        <v>7131</v>
      </c>
      <c r="N3548" s="193" t="s">
        <v>14293</v>
      </c>
      <c r="O3548" s="193" t="s">
        <v>1769</v>
      </c>
      <c r="P3548" s="219" t="n">
        <v>43040</v>
      </c>
      <c r="Q3548" s="219" t="n">
        <v>44469</v>
      </c>
      <c r="R3548" s="193"/>
      <c r="S3548" s="193" t="s">
        <v>7130</v>
      </c>
      <c r="T3548" s="193" t="n">
        <v>10444.42512</v>
      </c>
      <c r="U3548" s="193"/>
      <c r="V3548" s="193"/>
      <c r="W3548" s="193" t="s">
        <v>8720</v>
      </c>
      <c r="X3548" s="196"/>
      <c r="Y3548" s="196"/>
      <c r="Z3548" s="196" t="n">
        <v>0</v>
      </c>
      <c r="AE3548" s="94" t="e">
        <f aca="false" t="array" ref="AE3548:AK3548">_xlfn.torow(_xlfn.unique(_xlfn._xlws.filter(cat_table[Subsector],$E3548=cat_table[Sector],"")))</f>
        <v>#NAME?</v>
      </c>
      <c r="AF3548" s="94" t="e">
        <v>#NAME?</v>
      </c>
      <c r="AG3548" s="94" t="e">
        <v>#NAME?</v>
      </c>
      <c r="AH3548" s="94" t="e">
        <v>#NAME?</v>
      </c>
      <c r="AI3548" s="94" t="e">
        <v>#NAME?</v>
      </c>
      <c r="AJ3548" s="94" t="e">
        <v>#NAME?</v>
      </c>
      <c r="AK3548" s="94" t="e">
        <v>#NAME?</v>
      </c>
      <c r="AO3548" s="94" t="e">
        <f aca="false" t="array" ref="AO3548:AQ3548">_xlfn.torow(_xlfn.unique(_xlfn._xlws.filter(cat_table[Sub-subsector],($E3548=cat_table[Sector])*($F3548=cat_table[Subsector]),"")))</f>
        <v>#NAME?</v>
      </c>
      <c r="AP3548" s="94" t="e">
        <v>#NAME?</v>
      </c>
      <c r="AQ3548" s="94" t="e">
        <v>#NAME?</v>
      </c>
    </row>
    <row r="3549" customFormat="false" ht="15" hidden="false" customHeight="true" outlineLevel="0" collapsed="false">
      <c r="A3549" s="193" t="s">
        <v>14331</v>
      </c>
      <c r="B3549" s="20" t="str">
        <f aca="false">INDEX(Table2[], MATCH(L3549, Location_ID!$D$2:$D$648, 0), 1)</f>
        <v>a5d035c9-aae3-40ac-9eb8-c5c29396ac64</v>
      </c>
      <c r="C3549" s="193" t="s">
        <v>1482</v>
      </c>
      <c r="D3549" s="273" t="s">
        <v>354</v>
      </c>
      <c r="E3549" s="193" t="s">
        <v>7134</v>
      </c>
      <c r="F3549" s="193" t="s">
        <v>7899</v>
      </c>
      <c r="G3549" s="193"/>
      <c r="H3549" s="196"/>
      <c r="I3549" s="193" t="s">
        <v>14291</v>
      </c>
      <c r="J3549" s="193" t="s">
        <v>14292</v>
      </c>
      <c r="K3549" s="193" t="s">
        <v>7127</v>
      </c>
      <c r="L3549" s="193" t="s">
        <v>3029</v>
      </c>
      <c r="M3549" s="193" t="s">
        <v>7131</v>
      </c>
      <c r="N3549" s="193" t="s">
        <v>14293</v>
      </c>
      <c r="O3549" s="193" t="s">
        <v>1769</v>
      </c>
      <c r="P3549" s="219" t="n">
        <v>43040</v>
      </c>
      <c r="Q3549" s="219" t="n">
        <v>44469</v>
      </c>
      <c r="R3549" s="193"/>
      <c r="S3549" s="193" t="s">
        <v>7130</v>
      </c>
      <c r="T3549" s="193" t="n">
        <v>8453.806521</v>
      </c>
      <c r="U3549" s="193"/>
      <c r="V3549" s="193"/>
      <c r="W3549" s="193" t="s">
        <v>8720</v>
      </c>
      <c r="X3549" s="196"/>
      <c r="Y3549" s="196"/>
      <c r="Z3549" s="196" t="n">
        <v>0</v>
      </c>
      <c r="AE3549" s="94" t="e">
        <f aca="false" t="array" ref="AE3549:AK3549">_xlfn.torow(_xlfn.unique(_xlfn._xlws.filter(cat_table[Subsector],$E3549=cat_table[Sector],"")))</f>
        <v>#NAME?</v>
      </c>
      <c r="AF3549" s="94" t="e">
        <v>#NAME?</v>
      </c>
      <c r="AG3549" s="94" t="e">
        <v>#NAME?</v>
      </c>
      <c r="AH3549" s="94" t="e">
        <v>#NAME?</v>
      </c>
      <c r="AI3549" s="94" t="e">
        <v>#NAME?</v>
      </c>
      <c r="AJ3549" s="94" t="e">
        <v>#NAME?</v>
      </c>
      <c r="AK3549" s="94" t="e">
        <v>#NAME?</v>
      </c>
      <c r="AO3549" s="94" t="e">
        <f aca="false" t="array" ref="AO3549:AQ3549">_xlfn.torow(_xlfn.unique(_xlfn._xlws.filter(cat_table[Sub-subsector],($E3549=cat_table[Sector])*($F3549=cat_table[Subsector]),"")))</f>
        <v>#NAME?</v>
      </c>
      <c r="AP3549" s="94" t="e">
        <v>#NAME?</v>
      </c>
      <c r="AQ3549" s="94" t="e">
        <v>#NAME?</v>
      </c>
    </row>
    <row r="3550" customFormat="false" ht="15" hidden="false" customHeight="true" outlineLevel="0" collapsed="false">
      <c r="A3550" s="193" t="s">
        <v>14332</v>
      </c>
      <c r="B3550" s="20" t="str">
        <f aca="false">INDEX(Table2[], MATCH(L3550, Location_ID!$D$2:$D$648, 0), 1)</f>
        <v>a5d035c9-aae3-40ac-9eb8-c5c29396ac64</v>
      </c>
      <c r="C3550" s="193" t="s">
        <v>1482</v>
      </c>
      <c r="D3550" s="273" t="s">
        <v>354</v>
      </c>
      <c r="E3550" s="193" t="s">
        <v>7134</v>
      </c>
      <c r="F3550" s="193" t="s">
        <v>7899</v>
      </c>
      <c r="G3550" s="193"/>
      <c r="H3550" s="196"/>
      <c r="I3550" s="193" t="s">
        <v>14291</v>
      </c>
      <c r="J3550" s="193" t="s">
        <v>14292</v>
      </c>
      <c r="K3550" s="193" t="s">
        <v>7127</v>
      </c>
      <c r="L3550" s="193" t="s">
        <v>3029</v>
      </c>
      <c r="M3550" s="193" t="s">
        <v>7131</v>
      </c>
      <c r="N3550" s="193" t="s">
        <v>14293</v>
      </c>
      <c r="O3550" s="193" t="s">
        <v>1769</v>
      </c>
      <c r="P3550" s="219" t="n">
        <v>43040</v>
      </c>
      <c r="Q3550" s="219" t="n">
        <v>44469</v>
      </c>
      <c r="R3550" s="193"/>
      <c r="S3550" s="193" t="s">
        <v>7130</v>
      </c>
      <c r="T3550" s="193" t="n">
        <v>6591.857009</v>
      </c>
      <c r="U3550" s="193"/>
      <c r="V3550" s="193"/>
      <c r="W3550" s="193" t="s">
        <v>8720</v>
      </c>
      <c r="X3550" s="196"/>
      <c r="Y3550" s="196"/>
      <c r="Z3550" s="196" t="n">
        <v>0</v>
      </c>
      <c r="AE3550" s="94" t="e">
        <f aca="false" t="array" ref="AE3550:AK3550">_xlfn.torow(_xlfn.unique(_xlfn._xlws.filter(cat_table[Subsector],$E3550=cat_table[Sector],"")))</f>
        <v>#NAME?</v>
      </c>
      <c r="AF3550" s="94" t="e">
        <v>#NAME?</v>
      </c>
      <c r="AG3550" s="94" t="e">
        <v>#NAME?</v>
      </c>
      <c r="AH3550" s="94" t="e">
        <v>#NAME?</v>
      </c>
      <c r="AI3550" s="94" t="e">
        <v>#NAME?</v>
      </c>
      <c r="AJ3550" s="94" t="e">
        <v>#NAME?</v>
      </c>
      <c r="AK3550" s="94" t="e">
        <v>#NAME?</v>
      </c>
      <c r="AO3550" s="94" t="e">
        <f aca="false" t="array" ref="AO3550:AQ3550">_xlfn.torow(_xlfn.unique(_xlfn._xlws.filter(cat_table[Sub-subsector],($E3550=cat_table[Sector])*($F3550=cat_table[Subsector]),"")))</f>
        <v>#NAME?</v>
      </c>
      <c r="AP3550" s="94" t="e">
        <v>#NAME?</v>
      </c>
      <c r="AQ3550" s="94" t="e">
        <v>#NAME?</v>
      </c>
    </row>
    <row r="3551" customFormat="false" ht="15" hidden="false" customHeight="true" outlineLevel="0" collapsed="false">
      <c r="A3551" s="193" t="s">
        <v>14333</v>
      </c>
      <c r="B3551" s="20" t="str">
        <f aca="false">INDEX(Table2[], MATCH(L3551, Location_ID!$D$2:$D$648, 0), 1)</f>
        <v>a5d035c9-aae3-40ac-9eb8-c5c29396ac64</v>
      </c>
      <c r="C3551" s="193" t="s">
        <v>1482</v>
      </c>
      <c r="D3551" s="273" t="s">
        <v>354</v>
      </c>
      <c r="E3551" s="193" t="s">
        <v>7134</v>
      </c>
      <c r="F3551" s="193" t="s">
        <v>7899</v>
      </c>
      <c r="G3551" s="193"/>
      <c r="H3551" s="196"/>
      <c r="I3551" s="193" t="s">
        <v>14291</v>
      </c>
      <c r="J3551" s="193" t="s">
        <v>14292</v>
      </c>
      <c r="K3551" s="193" t="s">
        <v>7127</v>
      </c>
      <c r="L3551" s="193" t="s">
        <v>3029</v>
      </c>
      <c r="M3551" s="193" t="s">
        <v>7131</v>
      </c>
      <c r="N3551" s="193" t="s">
        <v>14293</v>
      </c>
      <c r="O3551" s="193" t="s">
        <v>1769</v>
      </c>
      <c r="P3551" s="219" t="n">
        <v>43040</v>
      </c>
      <c r="Q3551" s="219" t="n">
        <v>44469</v>
      </c>
      <c r="R3551" s="193"/>
      <c r="S3551" s="193" t="s">
        <v>7130</v>
      </c>
      <c r="T3551" s="193" t="n">
        <v>13443.53535</v>
      </c>
      <c r="U3551" s="193"/>
      <c r="V3551" s="193"/>
      <c r="W3551" s="193" t="s">
        <v>8720</v>
      </c>
      <c r="X3551" s="196"/>
      <c r="Y3551" s="196"/>
      <c r="Z3551" s="196" t="n">
        <v>0</v>
      </c>
      <c r="AE3551" s="94" t="e">
        <f aca="false" t="array" ref="AE3551:AK3551">_xlfn.torow(_xlfn.unique(_xlfn._xlws.filter(cat_table[Subsector],$E3551=cat_table[Sector],"")))</f>
        <v>#NAME?</v>
      </c>
      <c r="AF3551" s="94" t="e">
        <v>#NAME?</v>
      </c>
      <c r="AG3551" s="94" t="e">
        <v>#NAME?</v>
      </c>
      <c r="AH3551" s="94" t="e">
        <v>#NAME?</v>
      </c>
      <c r="AI3551" s="94" t="e">
        <v>#NAME?</v>
      </c>
      <c r="AJ3551" s="94" t="e">
        <v>#NAME?</v>
      </c>
      <c r="AK3551" s="94" t="e">
        <v>#NAME?</v>
      </c>
      <c r="AO3551" s="94" t="e">
        <f aca="false" t="array" ref="AO3551:AQ3551">_xlfn.torow(_xlfn.unique(_xlfn._xlws.filter(cat_table[Sub-subsector],($E3551=cat_table[Sector])*($F3551=cat_table[Subsector]),"")))</f>
        <v>#NAME?</v>
      </c>
      <c r="AP3551" s="94" t="e">
        <v>#NAME?</v>
      </c>
      <c r="AQ3551" s="94" t="e">
        <v>#NAME?</v>
      </c>
    </row>
    <row r="3552" customFormat="false" ht="15" hidden="false" customHeight="true" outlineLevel="0" collapsed="false">
      <c r="A3552" s="193" t="s">
        <v>14334</v>
      </c>
      <c r="B3552" s="20" t="str">
        <f aca="false">INDEX(Table2[], MATCH(L3552, Location_ID!$D$2:$D$648, 0), 1)</f>
        <v>a5d035c9-aae3-40ac-9eb8-c5c29396ac64</v>
      </c>
      <c r="C3552" s="193" t="s">
        <v>1482</v>
      </c>
      <c r="D3552" s="273" t="s">
        <v>354</v>
      </c>
      <c r="E3552" s="193" t="s">
        <v>7134</v>
      </c>
      <c r="F3552" s="193" t="s">
        <v>7899</v>
      </c>
      <c r="G3552" s="193"/>
      <c r="H3552" s="196"/>
      <c r="I3552" s="193" t="s">
        <v>14291</v>
      </c>
      <c r="J3552" s="193" t="s">
        <v>14292</v>
      </c>
      <c r="K3552" s="193" t="s">
        <v>7127</v>
      </c>
      <c r="L3552" s="193" t="s">
        <v>3029</v>
      </c>
      <c r="M3552" s="193" t="s">
        <v>7131</v>
      </c>
      <c r="N3552" s="193" t="s">
        <v>14293</v>
      </c>
      <c r="O3552" s="193" t="s">
        <v>1769</v>
      </c>
      <c r="P3552" s="219" t="n">
        <v>43040</v>
      </c>
      <c r="Q3552" s="219" t="n">
        <v>44469</v>
      </c>
      <c r="R3552" s="193"/>
      <c r="S3552" s="193" t="s">
        <v>7130</v>
      </c>
      <c r="T3552" s="193" t="n">
        <v>8335.069796</v>
      </c>
      <c r="U3552" s="193"/>
      <c r="V3552" s="193"/>
      <c r="W3552" s="193" t="s">
        <v>8720</v>
      </c>
      <c r="X3552" s="196"/>
      <c r="Y3552" s="196"/>
      <c r="Z3552" s="196" t="n">
        <v>0</v>
      </c>
      <c r="AE3552" s="94" t="e">
        <f aca="false" t="array" ref="AE3552:AK3552">_xlfn.torow(_xlfn.unique(_xlfn._xlws.filter(cat_table[Subsector],$E3552=cat_table[Sector],"")))</f>
        <v>#NAME?</v>
      </c>
      <c r="AF3552" s="94" t="e">
        <v>#NAME?</v>
      </c>
      <c r="AG3552" s="94" t="e">
        <v>#NAME?</v>
      </c>
      <c r="AH3552" s="94" t="e">
        <v>#NAME?</v>
      </c>
      <c r="AI3552" s="94" t="e">
        <v>#NAME?</v>
      </c>
      <c r="AJ3552" s="94" t="e">
        <v>#NAME?</v>
      </c>
      <c r="AK3552" s="94" t="e">
        <v>#NAME?</v>
      </c>
      <c r="AO3552" s="94" t="e">
        <f aca="false" t="array" ref="AO3552:AQ3552">_xlfn.torow(_xlfn.unique(_xlfn._xlws.filter(cat_table[Sub-subsector],($E3552=cat_table[Sector])*($F3552=cat_table[Subsector]),"")))</f>
        <v>#NAME?</v>
      </c>
      <c r="AP3552" s="94" t="e">
        <v>#NAME?</v>
      </c>
      <c r="AQ3552" s="94" t="e">
        <v>#NAME?</v>
      </c>
    </row>
    <row r="3553" customFormat="false" ht="15" hidden="false" customHeight="true" outlineLevel="0" collapsed="false">
      <c r="A3553" s="193" t="s">
        <v>14335</v>
      </c>
      <c r="B3553" s="20" t="str">
        <f aca="false">INDEX(Table2[], MATCH(L3553, Location_ID!$D$2:$D$648, 0), 1)</f>
        <v>a5d035c9-aae3-40ac-9eb8-c5c29396ac64</v>
      </c>
      <c r="C3553" s="193" t="s">
        <v>1482</v>
      </c>
      <c r="D3553" s="273" t="s">
        <v>354</v>
      </c>
      <c r="E3553" s="193" t="s">
        <v>7134</v>
      </c>
      <c r="F3553" s="193" t="s">
        <v>7899</v>
      </c>
      <c r="G3553" s="193"/>
      <c r="H3553" s="196"/>
      <c r="I3553" s="193" t="s">
        <v>14291</v>
      </c>
      <c r="J3553" s="193" t="s">
        <v>14292</v>
      </c>
      <c r="K3553" s="193" t="s">
        <v>7127</v>
      </c>
      <c r="L3553" s="193" t="s">
        <v>3029</v>
      </c>
      <c r="M3553" s="193" t="s">
        <v>7131</v>
      </c>
      <c r="N3553" s="193" t="s">
        <v>14293</v>
      </c>
      <c r="O3553" s="193" t="s">
        <v>1769</v>
      </c>
      <c r="P3553" s="219" t="n">
        <v>43040</v>
      </c>
      <c r="Q3553" s="219" t="n">
        <v>44469</v>
      </c>
      <c r="R3553" s="193"/>
      <c r="S3553" s="193" t="s">
        <v>7130</v>
      </c>
      <c r="T3553" s="193" t="n">
        <v>12071.67753</v>
      </c>
      <c r="U3553" s="193"/>
      <c r="V3553" s="193"/>
      <c r="W3553" s="193" t="s">
        <v>8720</v>
      </c>
      <c r="X3553" s="196"/>
      <c r="Y3553" s="196"/>
      <c r="Z3553" s="196" t="n">
        <v>0</v>
      </c>
      <c r="AE3553" s="94" t="e">
        <f aca="false" t="array" ref="AE3553:AK3553">_xlfn.torow(_xlfn.unique(_xlfn._xlws.filter(cat_table[Subsector],$E3553=cat_table[Sector],"")))</f>
        <v>#NAME?</v>
      </c>
      <c r="AF3553" s="94" t="e">
        <v>#NAME?</v>
      </c>
      <c r="AG3553" s="94" t="e">
        <v>#NAME?</v>
      </c>
      <c r="AH3553" s="94" t="e">
        <v>#NAME?</v>
      </c>
      <c r="AI3553" s="94" t="e">
        <v>#NAME?</v>
      </c>
      <c r="AJ3553" s="94" t="e">
        <v>#NAME?</v>
      </c>
      <c r="AK3553" s="94" t="e">
        <v>#NAME?</v>
      </c>
      <c r="AO3553" s="94" t="e">
        <f aca="false" t="array" ref="AO3553:AQ3553">_xlfn.torow(_xlfn.unique(_xlfn._xlws.filter(cat_table[Sub-subsector],($E3553=cat_table[Sector])*($F3553=cat_table[Subsector]),"")))</f>
        <v>#NAME?</v>
      </c>
      <c r="AP3553" s="94" t="e">
        <v>#NAME?</v>
      </c>
      <c r="AQ3553" s="94" t="e">
        <v>#NAME?</v>
      </c>
    </row>
    <row r="3554" customFormat="false" ht="15" hidden="false" customHeight="true" outlineLevel="0" collapsed="false">
      <c r="A3554" s="193" t="s">
        <v>14336</v>
      </c>
      <c r="B3554" s="20" t="str">
        <f aca="false">INDEX(Table2[], MATCH(L3554, Location_ID!$D$2:$D$648, 0), 1)</f>
        <v>a5d035c9-aae3-40ac-9eb8-c5c29396ac64</v>
      </c>
      <c r="C3554" s="193" t="s">
        <v>1482</v>
      </c>
      <c r="D3554" s="273" t="s">
        <v>354</v>
      </c>
      <c r="E3554" s="193" t="s">
        <v>7134</v>
      </c>
      <c r="F3554" s="193" t="s">
        <v>7899</v>
      </c>
      <c r="G3554" s="193"/>
      <c r="H3554" s="196"/>
      <c r="I3554" s="193" t="s">
        <v>14291</v>
      </c>
      <c r="J3554" s="193" t="s">
        <v>14292</v>
      </c>
      <c r="K3554" s="193" t="s">
        <v>7127</v>
      </c>
      <c r="L3554" s="193" t="s">
        <v>3029</v>
      </c>
      <c r="M3554" s="193" t="s">
        <v>7131</v>
      </c>
      <c r="N3554" s="193" t="s">
        <v>14293</v>
      </c>
      <c r="O3554" s="193" t="s">
        <v>1769</v>
      </c>
      <c r="P3554" s="219" t="n">
        <v>43040</v>
      </c>
      <c r="Q3554" s="219" t="n">
        <v>44469</v>
      </c>
      <c r="R3554" s="193"/>
      <c r="S3554" s="193" t="s">
        <v>7130</v>
      </c>
      <c r="T3554" s="193" t="n">
        <v>5618.989879</v>
      </c>
      <c r="U3554" s="193"/>
      <c r="V3554" s="193"/>
      <c r="W3554" s="193" t="s">
        <v>8720</v>
      </c>
      <c r="X3554" s="196"/>
      <c r="Y3554" s="196"/>
      <c r="Z3554" s="196" t="n">
        <v>0</v>
      </c>
      <c r="AE3554" s="94" t="e">
        <f aca="false" t="array" ref="AE3554:AK3554">_xlfn.torow(_xlfn.unique(_xlfn._xlws.filter(cat_table[Subsector],$E3554=cat_table[Sector],"")))</f>
        <v>#NAME?</v>
      </c>
      <c r="AF3554" s="94" t="e">
        <v>#NAME?</v>
      </c>
      <c r="AG3554" s="94" t="e">
        <v>#NAME?</v>
      </c>
      <c r="AH3554" s="94" t="e">
        <v>#NAME?</v>
      </c>
      <c r="AI3554" s="94" t="e">
        <v>#NAME?</v>
      </c>
      <c r="AJ3554" s="94" t="e">
        <v>#NAME?</v>
      </c>
      <c r="AK3554" s="94" t="e">
        <v>#NAME?</v>
      </c>
      <c r="AO3554" s="94" t="e">
        <f aca="false" t="array" ref="AO3554:AQ3554">_xlfn.torow(_xlfn.unique(_xlfn._xlws.filter(cat_table[Sub-subsector],($E3554=cat_table[Sector])*($F3554=cat_table[Subsector]),"")))</f>
        <v>#NAME?</v>
      </c>
      <c r="AP3554" s="94" t="e">
        <v>#NAME?</v>
      </c>
      <c r="AQ3554" s="94" t="e">
        <v>#NAME?</v>
      </c>
    </row>
    <row r="3555" customFormat="false" ht="15" hidden="false" customHeight="true" outlineLevel="0" collapsed="false">
      <c r="A3555" s="193" t="s">
        <v>14337</v>
      </c>
      <c r="B3555" s="20" t="str">
        <f aca="false">INDEX(Table2[], MATCH(L3555, Location_ID!$D$2:$D$648, 0), 1)</f>
        <v>a5d035c9-aae3-40ac-9eb8-c5c29396ac64</v>
      </c>
      <c r="C3555" s="193" t="s">
        <v>1482</v>
      </c>
      <c r="D3555" s="273" t="s">
        <v>354</v>
      </c>
      <c r="E3555" s="193" t="s">
        <v>7134</v>
      </c>
      <c r="F3555" s="193" t="s">
        <v>7899</v>
      </c>
      <c r="G3555" s="193"/>
      <c r="H3555" s="196"/>
      <c r="I3555" s="193" t="s">
        <v>14291</v>
      </c>
      <c r="J3555" s="193" t="s">
        <v>14292</v>
      </c>
      <c r="K3555" s="193" t="s">
        <v>7127</v>
      </c>
      <c r="L3555" s="193" t="s">
        <v>3029</v>
      </c>
      <c r="M3555" s="193" t="s">
        <v>7131</v>
      </c>
      <c r="N3555" s="193" t="s">
        <v>14293</v>
      </c>
      <c r="O3555" s="193" t="s">
        <v>1769</v>
      </c>
      <c r="P3555" s="219" t="n">
        <v>43040</v>
      </c>
      <c r="Q3555" s="219" t="n">
        <v>44469</v>
      </c>
      <c r="R3555" s="193"/>
      <c r="S3555" s="193" t="s">
        <v>7130</v>
      </c>
      <c r="T3555" s="193" t="n">
        <v>10240.21741</v>
      </c>
      <c r="U3555" s="193"/>
      <c r="V3555" s="193"/>
      <c r="W3555" s="193" t="s">
        <v>8720</v>
      </c>
      <c r="X3555" s="196"/>
      <c r="Y3555" s="196"/>
      <c r="Z3555" s="196" t="n">
        <v>0</v>
      </c>
      <c r="AE3555" s="94" t="e">
        <f aca="false" t="array" ref="AE3555:AK3555">_xlfn.torow(_xlfn.unique(_xlfn._xlws.filter(cat_table[Subsector],$E3555=cat_table[Sector],"")))</f>
        <v>#NAME?</v>
      </c>
      <c r="AF3555" s="94" t="e">
        <v>#NAME?</v>
      </c>
      <c r="AG3555" s="94" t="e">
        <v>#NAME?</v>
      </c>
      <c r="AH3555" s="94" t="e">
        <v>#NAME?</v>
      </c>
      <c r="AI3555" s="94" t="e">
        <v>#NAME?</v>
      </c>
      <c r="AJ3555" s="94" t="e">
        <v>#NAME?</v>
      </c>
      <c r="AK3555" s="94" t="e">
        <v>#NAME?</v>
      </c>
      <c r="AO3555" s="94" t="e">
        <f aca="false" t="array" ref="AO3555:AQ3555">_xlfn.torow(_xlfn.unique(_xlfn._xlws.filter(cat_table[Sub-subsector],($E3555=cat_table[Sector])*($F3555=cat_table[Subsector]),"")))</f>
        <v>#NAME?</v>
      </c>
      <c r="AP3555" s="94" t="e">
        <v>#NAME?</v>
      </c>
      <c r="AQ3555" s="94" t="e">
        <v>#NAME?</v>
      </c>
    </row>
    <row r="3556" customFormat="false" ht="15" hidden="false" customHeight="true" outlineLevel="0" collapsed="false">
      <c r="A3556" s="193" t="s">
        <v>14338</v>
      </c>
      <c r="B3556" s="20" t="str">
        <f aca="false">INDEX(Table2[], MATCH(L3556, Location_ID!$D$2:$D$648, 0), 1)</f>
        <v>a5d035c9-aae3-40ac-9eb8-c5c29396ac64</v>
      </c>
      <c r="C3556" s="193" t="s">
        <v>1482</v>
      </c>
      <c r="D3556" s="273" t="s">
        <v>354</v>
      </c>
      <c r="E3556" s="193" t="s">
        <v>7134</v>
      </c>
      <c r="F3556" s="193" t="s">
        <v>7899</v>
      </c>
      <c r="G3556" s="193"/>
      <c r="H3556" s="196"/>
      <c r="I3556" s="193" t="s">
        <v>14291</v>
      </c>
      <c r="J3556" s="193" t="s">
        <v>14292</v>
      </c>
      <c r="K3556" s="193" t="s">
        <v>7127</v>
      </c>
      <c r="L3556" s="193" t="s">
        <v>3029</v>
      </c>
      <c r="M3556" s="193" t="s">
        <v>7131</v>
      </c>
      <c r="N3556" s="193" t="s">
        <v>14293</v>
      </c>
      <c r="O3556" s="193" t="s">
        <v>1769</v>
      </c>
      <c r="P3556" s="219" t="n">
        <v>43040</v>
      </c>
      <c r="Q3556" s="219" t="n">
        <v>44469</v>
      </c>
      <c r="R3556" s="193"/>
      <c r="S3556" s="193" t="s">
        <v>7130</v>
      </c>
      <c r="T3556" s="193" t="n">
        <v>5845.381311</v>
      </c>
      <c r="U3556" s="193"/>
      <c r="V3556" s="193"/>
      <c r="W3556" s="193" t="s">
        <v>8720</v>
      </c>
      <c r="X3556" s="196"/>
      <c r="Y3556" s="196"/>
      <c r="Z3556" s="196" t="n">
        <v>0</v>
      </c>
      <c r="AE3556" s="94" t="e">
        <f aca="false" t="array" ref="AE3556:AK3556">_xlfn.torow(_xlfn.unique(_xlfn._xlws.filter(cat_table[Subsector],$E3556=cat_table[Sector],"")))</f>
        <v>#NAME?</v>
      </c>
      <c r="AF3556" s="94" t="e">
        <v>#NAME?</v>
      </c>
      <c r="AG3556" s="94" t="e">
        <v>#NAME?</v>
      </c>
      <c r="AH3556" s="94" t="e">
        <v>#NAME?</v>
      </c>
      <c r="AI3556" s="94" t="e">
        <v>#NAME?</v>
      </c>
      <c r="AJ3556" s="94" t="e">
        <v>#NAME?</v>
      </c>
      <c r="AK3556" s="94" t="e">
        <v>#NAME?</v>
      </c>
      <c r="AO3556" s="94" t="e">
        <f aca="false" t="array" ref="AO3556:AQ3556">_xlfn.torow(_xlfn.unique(_xlfn._xlws.filter(cat_table[Sub-subsector],($E3556=cat_table[Sector])*($F3556=cat_table[Subsector]),"")))</f>
        <v>#NAME?</v>
      </c>
      <c r="AP3556" s="94" t="e">
        <v>#NAME?</v>
      </c>
      <c r="AQ3556" s="94" t="e">
        <v>#NAME?</v>
      </c>
    </row>
    <row r="3557" customFormat="false" ht="15" hidden="false" customHeight="true" outlineLevel="0" collapsed="false">
      <c r="A3557" s="193" t="s">
        <v>14339</v>
      </c>
      <c r="B3557" s="20" t="str">
        <f aca="false">INDEX(Table2[], MATCH(L3557, Location_ID!$D$2:$D$648, 0), 1)</f>
        <v>a5d035c9-aae3-40ac-9eb8-c5c29396ac64</v>
      </c>
      <c r="C3557" s="193" t="s">
        <v>1482</v>
      </c>
      <c r="D3557" s="273" t="s">
        <v>354</v>
      </c>
      <c r="E3557" s="193" t="s">
        <v>7134</v>
      </c>
      <c r="F3557" s="193" t="s">
        <v>7899</v>
      </c>
      <c r="G3557" s="193"/>
      <c r="H3557" s="196"/>
      <c r="I3557" s="193" t="s">
        <v>14291</v>
      </c>
      <c r="J3557" s="193" t="s">
        <v>14292</v>
      </c>
      <c r="K3557" s="193" t="s">
        <v>7127</v>
      </c>
      <c r="L3557" s="193" t="s">
        <v>3029</v>
      </c>
      <c r="M3557" s="193" t="s">
        <v>7131</v>
      </c>
      <c r="N3557" s="193" t="s">
        <v>14293</v>
      </c>
      <c r="O3557" s="193" t="s">
        <v>1769</v>
      </c>
      <c r="P3557" s="219" t="n">
        <v>43040</v>
      </c>
      <c r="Q3557" s="219" t="n">
        <v>44469</v>
      </c>
      <c r="R3557" s="193"/>
      <c r="S3557" s="193" t="s">
        <v>7130</v>
      </c>
      <c r="T3557" s="193" t="n">
        <v>20392.84361</v>
      </c>
      <c r="U3557" s="193"/>
      <c r="V3557" s="193"/>
      <c r="W3557" s="193" t="s">
        <v>8720</v>
      </c>
      <c r="X3557" s="196"/>
      <c r="Y3557" s="196"/>
      <c r="Z3557" s="196" t="n">
        <v>0</v>
      </c>
      <c r="AE3557" s="94" t="e">
        <f aca="false" t="array" ref="AE3557:AK3557">_xlfn.torow(_xlfn.unique(_xlfn._xlws.filter(cat_table[Subsector],$E3557=cat_table[Sector],"")))</f>
        <v>#NAME?</v>
      </c>
      <c r="AF3557" s="94" t="e">
        <v>#NAME?</v>
      </c>
      <c r="AG3557" s="94" t="e">
        <v>#NAME?</v>
      </c>
      <c r="AH3557" s="94" t="e">
        <v>#NAME?</v>
      </c>
      <c r="AI3557" s="94" t="e">
        <v>#NAME?</v>
      </c>
      <c r="AJ3557" s="94" t="e">
        <v>#NAME?</v>
      </c>
      <c r="AK3557" s="94" t="e">
        <v>#NAME?</v>
      </c>
      <c r="AO3557" s="94" t="e">
        <f aca="false" t="array" ref="AO3557:AQ3557">_xlfn.torow(_xlfn.unique(_xlfn._xlws.filter(cat_table[Sub-subsector],($E3557=cat_table[Sector])*($F3557=cat_table[Subsector]),"")))</f>
        <v>#NAME?</v>
      </c>
      <c r="AP3557" s="94" t="e">
        <v>#NAME?</v>
      </c>
      <c r="AQ3557" s="94" t="e">
        <v>#NAME?</v>
      </c>
    </row>
    <row r="3558" customFormat="false" ht="15" hidden="false" customHeight="true" outlineLevel="0" collapsed="false">
      <c r="A3558" s="193" t="s">
        <v>14340</v>
      </c>
      <c r="B3558" s="20" t="str">
        <f aca="false">INDEX(Table2[], MATCH(L3558, Location_ID!$D$2:$D$648, 0), 1)</f>
        <v>a5d035c9-aae3-40ac-9eb8-c5c29396ac64</v>
      </c>
      <c r="C3558" s="193" t="s">
        <v>1482</v>
      </c>
      <c r="D3558" s="273" t="s">
        <v>354</v>
      </c>
      <c r="E3558" s="193" t="s">
        <v>7134</v>
      </c>
      <c r="F3558" s="193" t="s">
        <v>7899</v>
      </c>
      <c r="G3558" s="193"/>
      <c r="H3558" s="196"/>
      <c r="I3558" s="193" t="s">
        <v>14291</v>
      </c>
      <c r="J3558" s="193" t="s">
        <v>14292</v>
      </c>
      <c r="K3558" s="193" t="s">
        <v>7127</v>
      </c>
      <c r="L3558" s="193" t="s">
        <v>3029</v>
      </c>
      <c r="M3558" s="193" t="s">
        <v>7131</v>
      </c>
      <c r="N3558" s="193" t="s">
        <v>14293</v>
      </c>
      <c r="O3558" s="193" t="s">
        <v>1769</v>
      </c>
      <c r="P3558" s="219" t="n">
        <v>43040</v>
      </c>
      <c r="Q3558" s="219" t="n">
        <v>44469</v>
      </c>
      <c r="R3558" s="193"/>
      <c r="S3558" s="193" t="s">
        <v>7130</v>
      </c>
      <c r="T3558" s="193" t="n">
        <v>8475.108117</v>
      </c>
      <c r="U3558" s="193"/>
      <c r="V3558" s="193"/>
      <c r="W3558" s="193" t="s">
        <v>8720</v>
      </c>
      <c r="X3558" s="196"/>
      <c r="Y3558" s="196"/>
      <c r="Z3558" s="196" t="n">
        <v>0</v>
      </c>
      <c r="AE3558" s="94" t="e">
        <f aca="false" t="array" ref="AE3558:AK3558">_xlfn.torow(_xlfn.unique(_xlfn._xlws.filter(cat_table[Subsector],$E3558=cat_table[Sector],"")))</f>
        <v>#NAME?</v>
      </c>
      <c r="AF3558" s="94" t="e">
        <v>#NAME?</v>
      </c>
      <c r="AG3558" s="94" t="e">
        <v>#NAME?</v>
      </c>
      <c r="AH3558" s="94" t="e">
        <v>#NAME?</v>
      </c>
      <c r="AI3558" s="94" t="e">
        <v>#NAME?</v>
      </c>
      <c r="AJ3558" s="94" t="e">
        <v>#NAME?</v>
      </c>
      <c r="AK3558" s="94" t="e">
        <v>#NAME?</v>
      </c>
      <c r="AO3558" s="94" t="e">
        <f aca="false" t="array" ref="AO3558:AQ3558">_xlfn.torow(_xlfn.unique(_xlfn._xlws.filter(cat_table[Sub-subsector],($E3558=cat_table[Sector])*($F3558=cat_table[Subsector]),"")))</f>
        <v>#NAME?</v>
      </c>
      <c r="AP3558" s="94" t="e">
        <v>#NAME?</v>
      </c>
      <c r="AQ3558" s="94" t="e">
        <v>#NAME?</v>
      </c>
    </row>
    <row r="3559" customFormat="false" ht="15" hidden="false" customHeight="true" outlineLevel="0" collapsed="false">
      <c r="A3559" s="193" t="s">
        <v>14341</v>
      </c>
      <c r="B3559" s="20" t="str">
        <f aca="false">INDEX(Table2[], MATCH(L3559, Location_ID!$D$2:$D$648, 0), 1)</f>
        <v>a5d035c9-aae3-40ac-9eb8-c5c29396ac64</v>
      </c>
      <c r="C3559" s="193" t="s">
        <v>1482</v>
      </c>
      <c r="D3559" s="273" t="s">
        <v>354</v>
      </c>
      <c r="E3559" s="193" t="s">
        <v>7134</v>
      </c>
      <c r="F3559" s="193" t="s">
        <v>7899</v>
      </c>
      <c r="G3559" s="193"/>
      <c r="H3559" s="196"/>
      <c r="I3559" s="193" t="s">
        <v>14291</v>
      </c>
      <c r="J3559" s="193" t="s">
        <v>14292</v>
      </c>
      <c r="K3559" s="193" t="s">
        <v>7127</v>
      </c>
      <c r="L3559" s="193" t="s">
        <v>3029</v>
      </c>
      <c r="M3559" s="193" t="s">
        <v>7131</v>
      </c>
      <c r="N3559" s="193" t="s">
        <v>14293</v>
      </c>
      <c r="O3559" s="193" t="s">
        <v>1769</v>
      </c>
      <c r="P3559" s="219" t="n">
        <v>43040</v>
      </c>
      <c r="Q3559" s="219" t="n">
        <v>44469</v>
      </c>
      <c r="R3559" s="193"/>
      <c r="S3559" s="193" t="s">
        <v>7130</v>
      </c>
      <c r="T3559" s="193" t="n">
        <v>6630.683267</v>
      </c>
      <c r="U3559" s="193"/>
      <c r="V3559" s="193"/>
      <c r="W3559" s="193" t="s">
        <v>8720</v>
      </c>
      <c r="X3559" s="196"/>
      <c r="Y3559" s="196"/>
      <c r="Z3559" s="196" t="n">
        <v>0</v>
      </c>
      <c r="AE3559" s="94" t="e">
        <f aca="false" t="array" ref="AE3559:AK3559">_xlfn.torow(_xlfn.unique(_xlfn._xlws.filter(cat_table[Subsector],$E3559=cat_table[Sector],"")))</f>
        <v>#NAME?</v>
      </c>
      <c r="AF3559" s="94" t="e">
        <v>#NAME?</v>
      </c>
      <c r="AG3559" s="94" t="e">
        <v>#NAME?</v>
      </c>
      <c r="AH3559" s="94" t="e">
        <v>#NAME?</v>
      </c>
      <c r="AI3559" s="94" t="e">
        <v>#NAME?</v>
      </c>
      <c r="AJ3559" s="94" t="e">
        <v>#NAME?</v>
      </c>
      <c r="AK3559" s="94" t="e">
        <v>#NAME?</v>
      </c>
      <c r="AO3559" s="94" t="e">
        <f aca="false" t="array" ref="AO3559:AQ3559">_xlfn.torow(_xlfn.unique(_xlfn._xlws.filter(cat_table[Sub-subsector],($E3559=cat_table[Sector])*($F3559=cat_table[Subsector]),"")))</f>
        <v>#NAME?</v>
      </c>
      <c r="AP3559" s="94" t="e">
        <v>#NAME?</v>
      </c>
      <c r="AQ3559" s="94" t="e">
        <v>#NAME?</v>
      </c>
    </row>
    <row r="3560" customFormat="false" ht="15" hidden="false" customHeight="true" outlineLevel="0" collapsed="false">
      <c r="A3560" s="193" t="s">
        <v>14342</v>
      </c>
      <c r="B3560" s="20" t="str">
        <f aca="false">INDEX(Table2[], MATCH(L3560, Location_ID!$D$2:$D$648, 0), 1)</f>
        <v>a5d035c9-aae3-40ac-9eb8-c5c29396ac64</v>
      </c>
      <c r="C3560" s="193" t="s">
        <v>1482</v>
      </c>
      <c r="D3560" s="273" t="s">
        <v>354</v>
      </c>
      <c r="E3560" s="193" t="s">
        <v>7134</v>
      </c>
      <c r="F3560" s="193" t="s">
        <v>7899</v>
      </c>
      <c r="G3560" s="193"/>
      <c r="H3560" s="196"/>
      <c r="I3560" s="193" t="s">
        <v>14291</v>
      </c>
      <c r="J3560" s="193" t="s">
        <v>14292</v>
      </c>
      <c r="K3560" s="193" t="s">
        <v>7127</v>
      </c>
      <c r="L3560" s="193" t="s">
        <v>3029</v>
      </c>
      <c r="M3560" s="193" t="s">
        <v>7131</v>
      </c>
      <c r="N3560" s="193" t="s">
        <v>14293</v>
      </c>
      <c r="O3560" s="193" t="s">
        <v>1769</v>
      </c>
      <c r="P3560" s="219" t="n">
        <v>43040</v>
      </c>
      <c r="Q3560" s="219" t="n">
        <v>44469</v>
      </c>
      <c r="R3560" s="193"/>
      <c r="S3560" s="193" t="s">
        <v>7130</v>
      </c>
      <c r="T3560" s="193" t="n">
        <v>4494.226203</v>
      </c>
      <c r="U3560" s="193"/>
      <c r="V3560" s="193"/>
      <c r="W3560" s="193" t="s">
        <v>8720</v>
      </c>
      <c r="X3560" s="196"/>
      <c r="Y3560" s="196"/>
      <c r="Z3560" s="196" t="n">
        <v>0</v>
      </c>
      <c r="AE3560" s="94" t="e">
        <f aca="false" t="array" ref="AE3560:AK3560">_xlfn.torow(_xlfn.unique(_xlfn._xlws.filter(cat_table[Subsector],$E3560=cat_table[Sector],"")))</f>
        <v>#NAME?</v>
      </c>
      <c r="AF3560" s="94" t="e">
        <v>#NAME?</v>
      </c>
      <c r="AG3560" s="94" t="e">
        <v>#NAME?</v>
      </c>
      <c r="AH3560" s="94" t="e">
        <v>#NAME?</v>
      </c>
      <c r="AI3560" s="94" t="e">
        <v>#NAME?</v>
      </c>
      <c r="AJ3560" s="94" t="e">
        <v>#NAME?</v>
      </c>
      <c r="AK3560" s="94" t="e">
        <v>#NAME?</v>
      </c>
      <c r="AO3560" s="94" t="e">
        <f aca="false" t="array" ref="AO3560:AQ3560">_xlfn.torow(_xlfn.unique(_xlfn._xlws.filter(cat_table[Sub-subsector],($E3560=cat_table[Sector])*($F3560=cat_table[Subsector]),"")))</f>
        <v>#NAME?</v>
      </c>
      <c r="AP3560" s="94" t="e">
        <v>#NAME?</v>
      </c>
      <c r="AQ3560" s="94" t="e">
        <v>#NAME?</v>
      </c>
    </row>
    <row r="3561" customFormat="false" ht="15" hidden="false" customHeight="true" outlineLevel="0" collapsed="false">
      <c r="A3561" s="193" t="s">
        <v>14343</v>
      </c>
      <c r="B3561" s="20" t="str">
        <f aca="false">INDEX(Table2[], MATCH(L3561, Location_ID!$D$2:$D$648, 0), 1)</f>
        <v>a5d035c9-aae3-40ac-9eb8-c5c29396ac64</v>
      </c>
      <c r="C3561" s="193" t="s">
        <v>1482</v>
      </c>
      <c r="D3561" s="273" t="s">
        <v>354</v>
      </c>
      <c r="E3561" s="193" t="s">
        <v>7134</v>
      </c>
      <c r="F3561" s="193" t="s">
        <v>7899</v>
      </c>
      <c r="G3561" s="193"/>
      <c r="H3561" s="196"/>
      <c r="I3561" s="193" t="s">
        <v>14291</v>
      </c>
      <c r="J3561" s="193" t="s">
        <v>14292</v>
      </c>
      <c r="K3561" s="193" t="s">
        <v>7127</v>
      </c>
      <c r="L3561" s="193" t="s">
        <v>3029</v>
      </c>
      <c r="M3561" s="193" t="s">
        <v>7131</v>
      </c>
      <c r="N3561" s="193" t="s">
        <v>14293</v>
      </c>
      <c r="O3561" s="193" t="s">
        <v>1769</v>
      </c>
      <c r="P3561" s="219" t="n">
        <v>43040</v>
      </c>
      <c r="Q3561" s="219" t="n">
        <v>44469</v>
      </c>
      <c r="R3561" s="193"/>
      <c r="S3561" s="193" t="s">
        <v>7130</v>
      </c>
      <c r="T3561" s="193" t="n">
        <v>5767.202135</v>
      </c>
      <c r="U3561" s="193"/>
      <c r="V3561" s="193"/>
      <c r="W3561" s="193" t="s">
        <v>8720</v>
      </c>
      <c r="X3561" s="196"/>
      <c r="Y3561" s="196"/>
      <c r="Z3561" s="196" t="n">
        <v>0</v>
      </c>
      <c r="AE3561" s="94" t="e">
        <f aca="false" t="array" ref="AE3561:AK3561">_xlfn.torow(_xlfn.unique(_xlfn._xlws.filter(cat_table[Subsector],$E3561=cat_table[Sector],"")))</f>
        <v>#NAME?</v>
      </c>
      <c r="AF3561" s="94" t="e">
        <v>#NAME?</v>
      </c>
      <c r="AG3561" s="94" t="e">
        <v>#NAME?</v>
      </c>
      <c r="AH3561" s="94" t="e">
        <v>#NAME?</v>
      </c>
      <c r="AI3561" s="94" t="e">
        <v>#NAME?</v>
      </c>
      <c r="AJ3561" s="94" t="e">
        <v>#NAME?</v>
      </c>
      <c r="AK3561" s="94" t="e">
        <v>#NAME?</v>
      </c>
      <c r="AO3561" s="94" t="e">
        <f aca="false" t="array" ref="AO3561:AQ3561">_xlfn.torow(_xlfn.unique(_xlfn._xlws.filter(cat_table[Sub-subsector],($E3561=cat_table[Sector])*($F3561=cat_table[Subsector]),"")))</f>
        <v>#NAME?</v>
      </c>
      <c r="AP3561" s="94" t="e">
        <v>#NAME?</v>
      </c>
      <c r="AQ3561" s="94" t="e">
        <v>#NAME?</v>
      </c>
    </row>
    <row r="3562" customFormat="false" ht="15" hidden="false" customHeight="true" outlineLevel="0" collapsed="false">
      <c r="A3562" s="193" t="s">
        <v>14344</v>
      </c>
      <c r="B3562" s="20" t="str">
        <f aca="false">INDEX(Table2[], MATCH(L3562, Location_ID!$D$2:$D$648, 0), 1)</f>
        <v>a5d035c9-aae3-40ac-9eb8-c5c29396ac64</v>
      </c>
      <c r="C3562" s="193" t="s">
        <v>1482</v>
      </c>
      <c r="D3562" s="273" t="s">
        <v>354</v>
      </c>
      <c r="E3562" s="193" t="s">
        <v>7134</v>
      </c>
      <c r="F3562" s="193" t="s">
        <v>7899</v>
      </c>
      <c r="G3562" s="193"/>
      <c r="H3562" s="196"/>
      <c r="I3562" s="193" t="s">
        <v>14291</v>
      </c>
      <c r="J3562" s="193" t="s">
        <v>14292</v>
      </c>
      <c r="K3562" s="193" t="s">
        <v>7127</v>
      </c>
      <c r="L3562" s="193" t="s">
        <v>3029</v>
      </c>
      <c r="M3562" s="193" t="s">
        <v>7131</v>
      </c>
      <c r="N3562" s="193" t="s">
        <v>14293</v>
      </c>
      <c r="O3562" s="193" t="s">
        <v>1769</v>
      </c>
      <c r="P3562" s="219" t="n">
        <v>43040</v>
      </c>
      <c r="Q3562" s="219" t="n">
        <v>44469</v>
      </c>
      <c r="R3562" s="193"/>
      <c r="S3562" s="193" t="s">
        <v>7130</v>
      </c>
      <c r="T3562" s="193" t="n">
        <v>2395.237533</v>
      </c>
      <c r="U3562" s="193"/>
      <c r="V3562" s="193"/>
      <c r="W3562" s="193" t="s">
        <v>8720</v>
      </c>
      <c r="X3562" s="196"/>
      <c r="Y3562" s="196"/>
      <c r="Z3562" s="196" t="n">
        <v>0</v>
      </c>
      <c r="AE3562" s="94" t="e">
        <f aca="false" t="array" ref="AE3562:AK3562">_xlfn.torow(_xlfn.unique(_xlfn._xlws.filter(cat_table[Subsector],$E3562=cat_table[Sector],"")))</f>
        <v>#NAME?</v>
      </c>
      <c r="AF3562" s="94" t="e">
        <v>#NAME?</v>
      </c>
      <c r="AG3562" s="94" t="e">
        <v>#NAME?</v>
      </c>
      <c r="AH3562" s="94" t="e">
        <v>#NAME?</v>
      </c>
      <c r="AI3562" s="94" t="e">
        <v>#NAME?</v>
      </c>
      <c r="AJ3562" s="94" t="e">
        <v>#NAME?</v>
      </c>
      <c r="AK3562" s="94" t="e">
        <v>#NAME?</v>
      </c>
      <c r="AO3562" s="94" t="e">
        <f aca="false" t="array" ref="AO3562:AQ3562">_xlfn.torow(_xlfn.unique(_xlfn._xlws.filter(cat_table[Sub-subsector],($E3562=cat_table[Sector])*($F3562=cat_table[Subsector]),"")))</f>
        <v>#NAME?</v>
      </c>
      <c r="AP3562" s="94" t="e">
        <v>#NAME?</v>
      </c>
      <c r="AQ3562" s="94" t="e">
        <v>#NAME?</v>
      </c>
    </row>
    <row r="3563" customFormat="false" ht="15" hidden="false" customHeight="true" outlineLevel="0" collapsed="false">
      <c r="A3563" s="193" t="s">
        <v>14345</v>
      </c>
      <c r="B3563" s="20" t="str">
        <f aca="false">INDEX(Table2[], MATCH(L3563, Location_ID!$D$2:$D$648, 0), 1)</f>
        <v>a5d035c9-aae3-40ac-9eb8-c5c29396ac64</v>
      </c>
      <c r="C3563" s="193" t="s">
        <v>1482</v>
      </c>
      <c r="D3563" s="273" t="s">
        <v>354</v>
      </c>
      <c r="E3563" s="193" t="s">
        <v>7134</v>
      </c>
      <c r="F3563" s="193" t="s">
        <v>7899</v>
      </c>
      <c r="G3563" s="193"/>
      <c r="H3563" s="196"/>
      <c r="I3563" s="193" t="s">
        <v>14291</v>
      </c>
      <c r="J3563" s="193" t="s">
        <v>14292</v>
      </c>
      <c r="K3563" s="193" t="s">
        <v>7127</v>
      </c>
      <c r="L3563" s="193" t="s">
        <v>3029</v>
      </c>
      <c r="M3563" s="193" t="s">
        <v>7131</v>
      </c>
      <c r="N3563" s="193" t="s">
        <v>14293</v>
      </c>
      <c r="O3563" s="193" t="s">
        <v>1769</v>
      </c>
      <c r="P3563" s="219" t="n">
        <v>43040</v>
      </c>
      <c r="Q3563" s="219" t="n">
        <v>44469</v>
      </c>
      <c r="R3563" s="193"/>
      <c r="S3563" s="193" t="s">
        <v>7130</v>
      </c>
      <c r="T3563" s="193" t="n">
        <v>6118.053922</v>
      </c>
      <c r="U3563" s="193"/>
      <c r="V3563" s="193"/>
      <c r="W3563" s="193" t="s">
        <v>8720</v>
      </c>
      <c r="X3563" s="196"/>
      <c r="Y3563" s="196"/>
      <c r="Z3563" s="196" t="n">
        <v>0</v>
      </c>
      <c r="AE3563" s="94" t="e">
        <f aca="false" t="array" ref="AE3563:AK3563">_xlfn.torow(_xlfn.unique(_xlfn._xlws.filter(cat_table[Subsector],$E3563=cat_table[Sector],"")))</f>
        <v>#NAME?</v>
      </c>
      <c r="AF3563" s="94" t="e">
        <v>#NAME?</v>
      </c>
      <c r="AG3563" s="94" t="e">
        <v>#NAME?</v>
      </c>
      <c r="AH3563" s="94" t="e">
        <v>#NAME?</v>
      </c>
      <c r="AI3563" s="94" t="e">
        <v>#NAME?</v>
      </c>
      <c r="AJ3563" s="94" t="e">
        <v>#NAME?</v>
      </c>
      <c r="AK3563" s="94" t="e">
        <v>#NAME?</v>
      </c>
      <c r="AO3563" s="94" t="e">
        <f aca="false" t="array" ref="AO3563:AQ3563">_xlfn.torow(_xlfn.unique(_xlfn._xlws.filter(cat_table[Sub-subsector],($E3563=cat_table[Sector])*($F3563=cat_table[Subsector]),"")))</f>
        <v>#NAME?</v>
      </c>
      <c r="AP3563" s="94" t="e">
        <v>#NAME?</v>
      </c>
      <c r="AQ3563" s="94" t="e">
        <v>#NAME?</v>
      </c>
    </row>
    <row r="3564" customFormat="false" ht="15" hidden="false" customHeight="true" outlineLevel="0" collapsed="false">
      <c r="A3564" s="193" t="s">
        <v>14346</v>
      </c>
      <c r="B3564" s="20" t="str">
        <f aca="false">INDEX(Table2[], MATCH(L3564, Location_ID!$D$2:$D$648, 0), 1)</f>
        <v>a5d035c9-aae3-40ac-9eb8-c5c29396ac64</v>
      </c>
      <c r="C3564" s="193" t="s">
        <v>1482</v>
      </c>
      <c r="D3564" s="273" t="s">
        <v>354</v>
      </c>
      <c r="E3564" s="193" t="s">
        <v>7134</v>
      </c>
      <c r="F3564" s="193" t="s">
        <v>7899</v>
      </c>
      <c r="G3564" s="193"/>
      <c r="H3564" s="196"/>
      <c r="I3564" s="193" t="s">
        <v>14291</v>
      </c>
      <c r="J3564" s="193" t="s">
        <v>14292</v>
      </c>
      <c r="K3564" s="193" t="s">
        <v>7127</v>
      </c>
      <c r="L3564" s="193" t="s">
        <v>3029</v>
      </c>
      <c r="M3564" s="193" t="s">
        <v>7131</v>
      </c>
      <c r="N3564" s="193" t="s">
        <v>14293</v>
      </c>
      <c r="O3564" s="193" t="s">
        <v>1769</v>
      </c>
      <c r="P3564" s="219" t="n">
        <v>43040</v>
      </c>
      <c r="Q3564" s="219" t="n">
        <v>44469</v>
      </c>
      <c r="R3564" s="193"/>
      <c r="S3564" s="193" t="s">
        <v>7130</v>
      </c>
      <c r="T3564" s="193" t="n">
        <v>5430.149861</v>
      </c>
      <c r="U3564" s="193"/>
      <c r="V3564" s="193"/>
      <c r="W3564" s="193" t="s">
        <v>8720</v>
      </c>
      <c r="X3564" s="196"/>
      <c r="Y3564" s="196"/>
      <c r="Z3564" s="196" t="n">
        <v>0</v>
      </c>
      <c r="AE3564" s="94" t="e">
        <f aca="false" t="array" ref="AE3564:AK3564">_xlfn.torow(_xlfn.unique(_xlfn._xlws.filter(cat_table[Subsector],$E3564=cat_table[Sector],"")))</f>
        <v>#NAME?</v>
      </c>
      <c r="AF3564" s="94" t="e">
        <v>#NAME?</v>
      </c>
      <c r="AG3564" s="94" t="e">
        <v>#NAME?</v>
      </c>
      <c r="AH3564" s="94" t="e">
        <v>#NAME?</v>
      </c>
      <c r="AI3564" s="94" t="e">
        <v>#NAME?</v>
      </c>
      <c r="AJ3564" s="94" t="e">
        <v>#NAME?</v>
      </c>
      <c r="AK3564" s="94" t="e">
        <v>#NAME?</v>
      </c>
      <c r="AO3564" s="94" t="e">
        <f aca="false" t="array" ref="AO3564:AQ3564">_xlfn.torow(_xlfn.unique(_xlfn._xlws.filter(cat_table[Sub-subsector],($E3564=cat_table[Sector])*($F3564=cat_table[Subsector]),"")))</f>
        <v>#NAME?</v>
      </c>
      <c r="AP3564" s="94" t="e">
        <v>#NAME?</v>
      </c>
      <c r="AQ3564" s="94" t="e">
        <v>#NAME?</v>
      </c>
    </row>
    <row r="3565" customFormat="false" ht="15" hidden="false" customHeight="true" outlineLevel="0" collapsed="false">
      <c r="A3565" s="193" t="s">
        <v>14347</v>
      </c>
      <c r="B3565" s="20" t="str">
        <f aca="false">INDEX(Table2[], MATCH(L3565, Location_ID!$D$2:$D$648, 0), 1)</f>
        <v>a5d035c9-aae3-40ac-9eb8-c5c29396ac64</v>
      </c>
      <c r="C3565" s="193" t="s">
        <v>1482</v>
      </c>
      <c r="D3565" s="273" t="s">
        <v>354</v>
      </c>
      <c r="E3565" s="193" t="s">
        <v>7134</v>
      </c>
      <c r="F3565" s="193" t="s">
        <v>7899</v>
      </c>
      <c r="G3565" s="193"/>
      <c r="H3565" s="196"/>
      <c r="I3565" s="193" t="s">
        <v>14291</v>
      </c>
      <c r="J3565" s="193" t="s">
        <v>14292</v>
      </c>
      <c r="K3565" s="193" t="s">
        <v>7127</v>
      </c>
      <c r="L3565" s="193" t="s">
        <v>3029</v>
      </c>
      <c r="M3565" s="193" t="s">
        <v>7131</v>
      </c>
      <c r="N3565" s="193" t="s">
        <v>14293</v>
      </c>
      <c r="O3565" s="193" t="s">
        <v>1769</v>
      </c>
      <c r="P3565" s="219" t="n">
        <v>43040</v>
      </c>
      <c r="Q3565" s="219" t="n">
        <v>44469</v>
      </c>
      <c r="R3565" s="193"/>
      <c r="S3565" s="193" t="s">
        <v>7130</v>
      </c>
      <c r="T3565" s="193" t="n">
        <v>5907.056077</v>
      </c>
      <c r="U3565" s="193"/>
      <c r="V3565" s="193"/>
      <c r="W3565" s="193" t="s">
        <v>8720</v>
      </c>
      <c r="X3565" s="196"/>
      <c r="Y3565" s="196"/>
      <c r="Z3565" s="196" t="n">
        <v>0</v>
      </c>
      <c r="AE3565" s="94" t="e">
        <f aca="false" t="array" ref="AE3565:AK3565">_xlfn.torow(_xlfn.unique(_xlfn._xlws.filter(cat_table[Subsector],$E3565=cat_table[Sector],"")))</f>
        <v>#NAME?</v>
      </c>
      <c r="AF3565" s="94" t="e">
        <v>#NAME?</v>
      </c>
      <c r="AG3565" s="94" t="e">
        <v>#NAME?</v>
      </c>
      <c r="AH3565" s="94" t="e">
        <v>#NAME?</v>
      </c>
      <c r="AI3565" s="94" t="e">
        <v>#NAME?</v>
      </c>
      <c r="AJ3565" s="94" t="e">
        <v>#NAME?</v>
      </c>
      <c r="AK3565" s="94" t="e">
        <v>#NAME?</v>
      </c>
      <c r="AO3565" s="94" t="e">
        <f aca="false" t="array" ref="AO3565:AQ3565">_xlfn.torow(_xlfn.unique(_xlfn._xlws.filter(cat_table[Sub-subsector],($E3565=cat_table[Sector])*($F3565=cat_table[Subsector]),"")))</f>
        <v>#NAME?</v>
      </c>
      <c r="AP3565" s="94" t="e">
        <v>#NAME?</v>
      </c>
      <c r="AQ3565" s="94" t="e">
        <v>#NAME?</v>
      </c>
    </row>
    <row r="3566" customFormat="false" ht="15" hidden="false" customHeight="true" outlineLevel="0" collapsed="false">
      <c r="A3566" s="193" t="s">
        <v>14348</v>
      </c>
      <c r="B3566" s="20" t="str">
        <f aca="false">INDEX(Table2[], MATCH(L3566, Location_ID!$D$2:$D$648, 0), 1)</f>
        <v>a5d035c9-aae3-40ac-9eb8-c5c29396ac64</v>
      </c>
      <c r="C3566" s="193" t="s">
        <v>1482</v>
      </c>
      <c r="D3566" s="273" t="s">
        <v>354</v>
      </c>
      <c r="E3566" s="193" t="s">
        <v>7134</v>
      </c>
      <c r="F3566" s="193" t="s">
        <v>7899</v>
      </c>
      <c r="G3566" s="193"/>
      <c r="H3566" s="196"/>
      <c r="I3566" s="193" t="s">
        <v>14291</v>
      </c>
      <c r="J3566" s="193" t="s">
        <v>14292</v>
      </c>
      <c r="K3566" s="193" t="s">
        <v>7127</v>
      </c>
      <c r="L3566" s="193" t="s">
        <v>3029</v>
      </c>
      <c r="M3566" s="193" t="s">
        <v>7131</v>
      </c>
      <c r="N3566" s="193" t="s">
        <v>14293</v>
      </c>
      <c r="O3566" s="193" t="s">
        <v>1769</v>
      </c>
      <c r="P3566" s="219" t="n">
        <v>43040</v>
      </c>
      <c r="Q3566" s="219" t="n">
        <v>44469</v>
      </c>
      <c r="R3566" s="193"/>
      <c r="S3566" s="193" t="s">
        <v>7130</v>
      </c>
      <c r="T3566" s="193" t="n">
        <v>5953.392037</v>
      </c>
      <c r="U3566" s="193"/>
      <c r="V3566" s="193"/>
      <c r="W3566" s="193" t="s">
        <v>8720</v>
      </c>
      <c r="X3566" s="196"/>
      <c r="Y3566" s="196"/>
      <c r="Z3566" s="196" t="n">
        <v>0</v>
      </c>
      <c r="AE3566" s="94" t="e">
        <f aca="false" t="array" ref="AE3566:AK3566">_xlfn.torow(_xlfn.unique(_xlfn._xlws.filter(cat_table[Subsector],$E3566=cat_table[Sector],"")))</f>
        <v>#NAME?</v>
      </c>
      <c r="AF3566" s="94" t="e">
        <v>#NAME?</v>
      </c>
      <c r="AG3566" s="94" t="e">
        <v>#NAME?</v>
      </c>
      <c r="AH3566" s="94" t="e">
        <v>#NAME?</v>
      </c>
      <c r="AI3566" s="94" t="e">
        <v>#NAME?</v>
      </c>
      <c r="AJ3566" s="94" t="e">
        <v>#NAME?</v>
      </c>
      <c r="AK3566" s="94" t="e">
        <v>#NAME?</v>
      </c>
      <c r="AO3566" s="94" t="e">
        <f aca="false" t="array" ref="AO3566:AQ3566">_xlfn.torow(_xlfn.unique(_xlfn._xlws.filter(cat_table[Sub-subsector],($E3566=cat_table[Sector])*($F3566=cat_table[Subsector]),"")))</f>
        <v>#NAME?</v>
      </c>
      <c r="AP3566" s="94" t="e">
        <v>#NAME?</v>
      </c>
      <c r="AQ3566" s="94" t="e">
        <v>#NAME?</v>
      </c>
    </row>
    <row r="3567" customFormat="false" ht="15" hidden="false" customHeight="true" outlineLevel="0" collapsed="false">
      <c r="A3567" s="193" t="s">
        <v>14349</v>
      </c>
      <c r="B3567" s="20" t="str">
        <f aca="false">INDEX(Table2[], MATCH(L3567, Location_ID!$D$2:$D$648, 0), 1)</f>
        <v>a5d035c9-aae3-40ac-9eb8-c5c29396ac64</v>
      </c>
      <c r="C3567" s="193" t="s">
        <v>1482</v>
      </c>
      <c r="D3567" s="273" t="s">
        <v>354</v>
      </c>
      <c r="E3567" s="193" t="s">
        <v>7134</v>
      </c>
      <c r="F3567" s="193" t="s">
        <v>7899</v>
      </c>
      <c r="G3567" s="193"/>
      <c r="H3567" s="196"/>
      <c r="I3567" s="193" t="s">
        <v>14291</v>
      </c>
      <c r="J3567" s="193" t="s">
        <v>14292</v>
      </c>
      <c r="K3567" s="193" t="s">
        <v>7127</v>
      </c>
      <c r="L3567" s="193" t="s">
        <v>3029</v>
      </c>
      <c r="M3567" s="193" t="s">
        <v>7131</v>
      </c>
      <c r="N3567" s="193" t="s">
        <v>14293</v>
      </c>
      <c r="O3567" s="193" t="s">
        <v>1769</v>
      </c>
      <c r="P3567" s="219" t="n">
        <v>43040</v>
      </c>
      <c r="Q3567" s="219" t="n">
        <v>44469</v>
      </c>
      <c r="R3567" s="193"/>
      <c r="S3567" s="193" t="s">
        <v>7130</v>
      </c>
      <c r="T3567" s="193" t="n">
        <v>3174.126367</v>
      </c>
      <c r="U3567" s="193"/>
      <c r="V3567" s="193"/>
      <c r="W3567" s="193" t="s">
        <v>8720</v>
      </c>
      <c r="X3567" s="196"/>
      <c r="Y3567" s="196"/>
      <c r="Z3567" s="196" t="n">
        <v>0</v>
      </c>
      <c r="AE3567" s="94" t="e">
        <f aca="false" t="array" ref="AE3567:AK3567">_xlfn.torow(_xlfn.unique(_xlfn._xlws.filter(cat_table[Subsector],$E3567=cat_table[Sector],"")))</f>
        <v>#NAME?</v>
      </c>
      <c r="AF3567" s="94" t="e">
        <v>#NAME?</v>
      </c>
      <c r="AG3567" s="94" t="e">
        <v>#NAME?</v>
      </c>
      <c r="AH3567" s="94" t="e">
        <v>#NAME?</v>
      </c>
      <c r="AI3567" s="94" t="e">
        <v>#NAME?</v>
      </c>
      <c r="AJ3567" s="94" t="e">
        <v>#NAME?</v>
      </c>
      <c r="AK3567" s="94" t="e">
        <v>#NAME?</v>
      </c>
      <c r="AO3567" s="94" t="e">
        <f aca="false" t="array" ref="AO3567:AQ3567">_xlfn.torow(_xlfn.unique(_xlfn._xlws.filter(cat_table[Sub-subsector],($E3567=cat_table[Sector])*($F3567=cat_table[Subsector]),"")))</f>
        <v>#NAME?</v>
      </c>
      <c r="AP3567" s="94" t="e">
        <v>#NAME?</v>
      </c>
      <c r="AQ3567" s="94" t="e">
        <v>#NAME?</v>
      </c>
    </row>
    <row r="3568" customFormat="false" ht="15" hidden="false" customHeight="true" outlineLevel="0" collapsed="false">
      <c r="A3568" s="193" t="s">
        <v>14350</v>
      </c>
      <c r="B3568" s="20" t="str">
        <f aca="false">INDEX(Table2[], MATCH(L3568, Location_ID!$D$2:$D$648, 0), 1)</f>
        <v>a5d035c9-aae3-40ac-9eb8-c5c29396ac64</v>
      </c>
      <c r="C3568" s="193" t="s">
        <v>1482</v>
      </c>
      <c r="D3568" s="273" t="s">
        <v>354</v>
      </c>
      <c r="E3568" s="193" t="s">
        <v>7134</v>
      </c>
      <c r="F3568" s="193" t="s">
        <v>7899</v>
      </c>
      <c r="G3568" s="193"/>
      <c r="H3568" s="196"/>
      <c r="I3568" s="193" t="s">
        <v>14291</v>
      </c>
      <c r="J3568" s="193" t="s">
        <v>14292</v>
      </c>
      <c r="K3568" s="193" t="s">
        <v>7127</v>
      </c>
      <c r="L3568" s="193" t="s">
        <v>3029</v>
      </c>
      <c r="M3568" s="193" t="s">
        <v>7131</v>
      </c>
      <c r="N3568" s="193" t="s">
        <v>14293</v>
      </c>
      <c r="O3568" s="193" t="s">
        <v>1769</v>
      </c>
      <c r="P3568" s="219" t="n">
        <v>43040</v>
      </c>
      <c r="Q3568" s="219" t="n">
        <v>44469</v>
      </c>
      <c r="R3568" s="193"/>
      <c r="S3568" s="193" t="s">
        <v>7130</v>
      </c>
      <c r="T3568" s="193" t="n">
        <v>6870.764861</v>
      </c>
      <c r="U3568" s="193"/>
      <c r="V3568" s="193"/>
      <c r="W3568" s="193" t="s">
        <v>8720</v>
      </c>
      <c r="X3568" s="196"/>
      <c r="Y3568" s="196"/>
      <c r="Z3568" s="196" t="n">
        <v>0</v>
      </c>
      <c r="AE3568" s="94" t="e">
        <f aca="false" t="array" ref="AE3568:AK3568">_xlfn.torow(_xlfn.unique(_xlfn._xlws.filter(cat_table[Subsector],$E3568=cat_table[Sector],"")))</f>
        <v>#NAME?</v>
      </c>
      <c r="AF3568" s="94" t="e">
        <v>#NAME?</v>
      </c>
      <c r="AG3568" s="94" t="e">
        <v>#NAME?</v>
      </c>
      <c r="AH3568" s="94" t="e">
        <v>#NAME?</v>
      </c>
      <c r="AI3568" s="94" t="e">
        <v>#NAME?</v>
      </c>
      <c r="AJ3568" s="94" t="e">
        <v>#NAME?</v>
      </c>
      <c r="AK3568" s="94" t="e">
        <v>#NAME?</v>
      </c>
      <c r="AO3568" s="94" t="e">
        <f aca="false" t="array" ref="AO3568:AQ3568">_xlfn.torow(_xlfn.unique(_xlfn._xlws.filter(cat_table[Sub-subsector],($E3568=cat_table[Sector])*($F3568=cat_table[Subsector]),"")))</f>
        <v>#NAME?</v>
      </c>
      <c r="AP3568" s="94" t="e">
        <v>#NAME?</v>
      </c>
      <c r="AQ3568" s="94" t="e">
        <v>#NAME?</v>
      </c>
    </row>
    <row r="3569" customFormat="false" ht="15" hidden="false" customHeight="true" outlineLevel="0" collapsed="false">
      <c r="A3569" s="193" t="s">
        <v>14351</v>
      </c>
      <c r="B3569" s="20" t="str">
        <f aca="false">INDEX(Table2[], MATCH(L3569, Location_ID!$D$2:$D$648, 0), 1)</f>
        <v>a5d035c9-aae3-40ac-9eb8-c5c29396ac64</v>
      </c>
      <c r="C3569" s="193" t="s">
        <v>1482</v>
      </c>
      <c r="D3569" s="273" t="s">
        <v>354</v>
      </c>
      <c r="E3569" s="193" t="s">
        <v>7134</v>
      </c>
      <c r="F3569" s="193" t="s">
        <v>7899</v>
      </c>
      <c r="G3569" s="193"/>
      <c r="H3569" s="196"/>
      <c r="I3569" s="193" t="s">
        <v>14291</v>
      </c>
      <c r="J3569" s="193" t="s">
        <v>14292</v>
      </c>
      <c r="K3569" s="193" t="s">
        <v>7127</v>
      </c>
      <c r="L3569" s="193" t="s">
        <v>3029</v>
      </c>
      <c r="M3569" s="193" t="s">
        <v>7131</v>
      </c>
      <c r="N3569" s="193" t="s">
        <v>14293</v>
      </c>
      <c r="O3569" s="193" t="s">
        <v>1769</v>
      </c>
      <c r="P3569" s="219" t="n">
        <v>43040</v>
      </c>
      <c r="Q3569" s="219" t="n">
        <v>44469</v>
      </c>
      <c r="R3569" s="193"/>
      <c r="S3569" s="193" t="s">
        <v>7130</v>
      </c>
      <c r="T3569" s="193" t="n">
        <v>18628.22568</v>
      </c>
      <c r="U3569" s="193"/>
      <c r="V3569" s="193"/>
      <c r="W3569" s="193" t="s">
        <v>8720</v>
      </c>
      <c r="X3569" s="196"/>
      <c r="Y3569" s="196"/>
      <c r="Z3569" s="196" t="n">
        <v>0</v>
      </c>
      <c r="AE3569" s="94" t="e">
        <f aca="false" t="array" ref="AE3569:AK3569">_xlfn.torow(_xlfn.unique(_xlfn._xlws.filter(cat_table[Subsector],$E3569=cat_table[Sector],"")))</f>
        <v>#NAME?</v>
      </c>
      <c r="AF3569" s="94" t="e">
        <v>#NAME?</v>
      </c>
      <c r="AG3569" s="94" t="e">
        <v>#NAME?</v>
      </c>
      <c r="AH3569" s="94" t="e">
        <v>#NAME?</v>
      </c>
      <c r="AI3569" s="94" t="e">
        <v>#NAME?</v>
      </c>
      <c r="AJ3569" s="94" t="e">
        <v>#NAME?</v>
      </c>
      <c r="AK3569" s="94" t="e">
        <v>#NAME?</v>
      </c>
      <c r="AO3569" s="94" t="e">
        <f aca="false" t="array" ref="AO3569:AQ3569">_xlfn.torow(_xlfn.unique(_xlfn._xlws.filter(cat_table[Sub-subsector],($E3569=cat_table[Sector])*($F3569=cat_table[Subsector]),"")))</f>
        <v>#NAME?</v>
      </c>
      <c r="AP3569" s="94" t="e">
        <v>#NAME?</v>
      </c>
      <c r="AQ3569" s="94" t="e">
        <v>#NAME?</v>
      </c>
    </row>
    <row r="3570" customFormat="false" ht="15" hidden="false" customHeight="true" outlineLevel="0" collapsed="false">
      <c r="A3570" s="193" t="s">
        <v>14352</v>
      </c>
      <c r="B3570" s="20" t="str">
        <f aca="false">INDEX(Table2[], MATCH(L3570, Location_ID!$D$2:$D$648, 0), 1)</f>
        <v>a5d035c9-aae3-40ac-9eb8-c5c29396ac64</v>
      </c>
      <c r="C3570" s="193" t="s">
        <v>1482</v>
      </c>
      <c r="D3570" s="273" t="s">
        <v>354</v>
      </c>
      <c r="E3570" s="193" t="s">
        <v>7134</v>
      </c>
      <c r="F3570" s="193" t="s">
        <v>7899</v>
      </c>
      <c r="G3570" s="193"/>
      <c r="H3570" s="196"/>
      <c r="I3570" s="193" t="s">
        <v>14291</v>
      </c>
      <c r="J3570" s="193" t="s">
        <v>14292</v>
      </c>
      <c r="K3570" s="193" t="s">
        <v>7127</v>
      </c>
      <c r="L3570" s="193" t="s">
        <v>3029</v>
      </c>
      <c r="M3570" s="193" t="s">
        <v>7131</v>
      </c>
      <c r="N3570" s="193" t="s">
        <v>14293</v>
      </c>
      <c r="O3570" s="193" t="s">
        <v>1769</v>
      </c>
      <c r="P3570" s="219" t="n">
        <v>43040</v>
      </c>
      <c r="Q3570" s="219" t="n">
        <v>44469</v>
      </c>
      <c r="R3570" s="193"/>
      <c r="S3570" s="193" t="s">
        <v>7130</v>
      </c>
      <c r="T3570" s="193" t="n">
        <v>21825.32008</v>
      </c>
      <c r="U3570" s="193"/>
      <c r="V3570" s="193"/>
      <c r="W3570" s="193" t="s">
        <v>8720</v>
      </c>
      <c r="X3570" s="196"/>
      <c r="Y3570" s="196"/>
      <c r="Z3570" s="196" t="n">
        <v>0</v>
      </c>
      <c r="AE3570" s="94" t="e">
        <f aca="false" t="array" ref="AE3570:AK3570">_xlfn.torow(_xlfn.unique(_xlfn._xlws.filter(cat_table[Subsector],$E3570=cat_table[Sector],"")))</f>
        <v>#NAME?</v>
      </c>
      <c r="AF3570" s="94" t="e">
        <v>#NAME?</v>
      </c>
      <c r="AG3570" s="94" t="e">
        <v>#NAME?</v>
      </c>
      <c r="AH3570" s="94" t="e">
        <v>#NAME?</v>
      </c>
      <c r="AI3570" s="94" t="e">
        <v>#NAME?</v>
      </c>
      <c r="AJ3570" s="94" t="e">
        <v>#NAME?</v>
      </c>
      <c r="AK3570" s="94" t="e">
        <v>#NAME?</v>
      </c>
      <c r="AO3570" s="94" t="e">
        <f aca="false" t="array" ref="AO3570:AQ3570">_xlfn.torow(_xlfn.unique(_xlfn._xlws.filter(cat_table[Sub-subsector],($E3570=cat_table[Sector])*($F3570=cat_table[Subsector]),"")))</f>
        <v>#NAME?</v>
      </c>
      <c r="AP3570" s="94" t="e">
        <v>#NAME?</v>
      </c>
      <c r="AQ3570" s="94" t="e">
        <v>#NAME?</v>
      </c>
    </row>
    <row r="3571" customFormat="false" ht="15" hidden="false" customHeight="true" outlineLevel="0" collapsed="false">
      <c r="A3571" s="193" t="s">
        <v>14353</v>
      </c>
      <c r="B3571" s="20" t="str">
        <f aca="false">INDEX(Table2[], MATCH(L3571, Location_ID!$D$2:$D$648, 0), 1)</f>
        <v>a5d035c9-aae3-40ac-9eb8-c5c29396ac64</v>
      </c>
      <c r="C3571" s="193" t="s">
        <v>1482</v>
      </c>
      <c r="D3571" s="273" t="s">
        <v>354</v>
      </c>
      <c r="E3571" s="193" t="s">
        <v>7134</v>
      </c>
      <c r="F3571" s="193" t="s">
        <v>7899</v>
      </c>
      <c r="G3571" s="193"/>
      <c r="H3571" s="196"/>
      <c r="I3571" s="193" t="s">
        <v>14291</v>
      </c>
      <c r="J3571" s="193" t="s">
        <v>14292</v>
      </c>
      <c r="K3571" s="193" t="s">
        <v>7127</v>
      </c>
      <c r="L3571" s="193" t="s">
        <v>3029</v>
      </c>
      <c r="M3571" s="193" t="s">
        <v>7131</v>
      </c>
      <c r="N3571" s="193" t="s">
        <v>14293</v>
      </c>
      <c r="O3571" s="193" t="s">
        <v>1769</v>
      </c>
      <c r="P3571" s="219" t="n">
        <v>43040</v>
      </c>
      <c r="Q3571" s="219" t="n">
        <v>44469</v>
      </c>
      <c r="R3571" s="193"/>
      <c r="S3571" s="193" t="s">
        <v>7130</v>
      </c>
      <c r="T3571" s="193" t="n">
        <v>23500.84474</v>
      </c>
      <c r="U3571" s="193"/>
      <c r="V3571" s="193"/>
      <c r="W3571" s="193" t="s">
        <v>8720</v>
      </c>
      <c r="X3571" s="196"/>
      <c r="Y3571" s="196"/>
      <c r="Z3571" s="196" t="n">
        <v>0</v>
      </c>
      <c r="AE3571" s="94" t="e">
        <f aca="false" t="array" ref="AE3571:AK3571">_xlfn.torow(_xlfn.unique(_xlfn._xlws.filter(cat_table[Subsector],$E3571=cat_table[Sector],"")))</f>
        <v>#NAME?</v>
      </c>
      <c r="AF3571" s="94" t="e">
        <v>#NAME?</v>
      </c>
      <c r="AG3571" s="94" t="e">
        <v>#NAME?</v>
      </c>
      <c r="AH3571" s="94" t="e">
        <v>#NAME?</v>
      </c>
      <c r="AI3571" s="94" t="e">
        <v>#NAME?</v>
      </c>
      <c r="AJ3571" s="94" t="e">
        <v>#NAME?</v>
      </c>
      <c r="AK3571" s="94" t="e">
        <v>#NAME?</v>
      </c>
      <c r="AO3571" s="94" t="e">
        <f aca="false" t="array" ref="AO3571:AQ3571">_xlfn.torow(_xlfn.unique(_xlfn._xlws.filter(cat_table[Sub-subsector],($E3571=cat_table[Sector])*($F3571=cat_table[Subsector]),"")))</f>
        <v>#NAME?</v>
      </c>
      <c r="AP3571" s="94" t="e">
        <v>#NAME?</v>
      </c>
      <c r="AQ3571" s="94" t="e">
        <v>#NAME?</v>
      </c>
    </row>
    <row r="3572" customFormat="false" ht="15" hidden="false" customHeight="true" outlineLevel="0" collapsed="false">
      <c r="A3572" s="193" t="s">
        <v>14354</v>
      </c>
      <c r="B3572" s="20" t="str">
        <f aca="false">INDEX(Table2[], MATCH(L3572, Location_ID!$D$2:$D$648, 0), 1)</f>
        <v>a5d035c9-aae3-40ac-9eb8-c5c29396ac64</v>
      </c>
      <c r="C3572" s="193" t="s">
        <v>1482</v>
      </c>
      <c r="D3572" s="273" t="s">
        <v>354</v>
      </c>
      <c r="E3572" s="193" t="s">
        <v>7134</v>
      </c>
      <c r="F3572" s="193" t="s">
        <v>7899</v>
      </c>
      <c r="G3572" s="193"/>
      <c r="H3572" s="196"/>
      <c r="I3572" s="193" t="s">
        <v>14291</v>
      </c>
      <c r="J3572" s="193" t="s">
        <v>14292</v>
      </c>
      <c r="K3572" s="193" t="s">
        <v>7127</v>
      </c>
      <c r="L3572" s="193" t="s">
        <v>3029</v>
      </c>
      <c r="M3572" s="193" t="s">
        <v>7131</v>
      </c>
      <c r="N3572" s="193" t="s">
        <v>14293</v>
      </c>
      <c r="O3572" s="193" t="s">
        <v>1769</v>
      </c>
      <c r="P3572" s="219" t="n">
        <v>43040</v>
      </c>
      <c r="Q3572" s="219" t="n">
        <v>44469</v>
      </c>
      <c r="R3572" s="193"/>
      <c r="S3572" s="193" t="s">
        <v>7130</v>
      </c>
      <c r="T3572" s="193" t="n">
        <v>7218.589842</v>
      </c>
      <c r="U3572" s="193"/>
      <c r="V3572" s="193"/>
      <c r="W3572" s="193" t="s">
        <v>8720</v>
      </c>
      <c r="X3572" s="196"/>
      <c r="Y3572" s="196"/>
      <c r="Z3572" s="196" t="n">
        <v>0</v>
      </c>
      <c r="AE3572" s="94" t="e">
        <f aca="false" t="array" ref="AE3572:AK3572">_xlfn.torow(_xlfn.unique(_xlfn._xlws.filter(cat_table[Subsector],$E3572=cat_table[Sector],"")))</f>
        <v>#NAME?</v>
      </c>
      <c r="AF3572" s="94" t="e">
        <v>#NAME?</v>
      </c>
      <c r="AG3572" s="94" t="e">
        <v>#NAME?</v>
      </c>
      <c r="AH3572" s="94" t="e">
        <v>#NAME?</v>
      </c>
      <c r="AI3572" s="94" t="e">
        <v>#NAME?</v>
      </c>
      <c r="AJ3572" s="94" t="e">
        <v>#NAME?</v>
      </c>
      <c r="AK3572" s="94" t="e">
        <v>#NAME?</v>
      </c>
      <c r="AO3572" s="94" t="e">
        <f aca="false" t="array" ref="AO3572:AQ3572">_xlfn.torow(_xlfn.unique(_xlfn._xlws.filter(cat_table[Sub-subsector],($E3572=cat_table[Sector])*($F3572=cat_table[Subsector]),"")))</f>
        <v>#NAME?</v>
      </c>
      <c r="AP3572" s="94" t="e">
        <v>#NAME?</v>
      </c>
      <c r="AQ3572" s="94" t="e">
        <v>#NAME?</v>
      </c>
    </row>
    <row r="3573" customFormat="false" ht="15" hidden="false" customHeight="true" outlineLevel="0" collapsed="false">
      <c r="A3573" s="193" t="s">
        <v>14355</v>
      </c>
      <c r="B3573" s="20" t="str">
        <f aca="false">INDEX(Table2[], MATCH(L3573, Location_ID!$D$2:$D$648, 0), 1)</f>
        <v>a5d035c9-aae3-40ac-9eb8-c5c29396ac64</v>
      </c>
      <c r="C3573" s="193" t="s">
        <v>1482</v>
      </c>
      <c r="D3573" s="273" t="s">
        <v>354</v>
      </c>
      <c r="E3573" s="193" t="s">
        <v>7134</v>
      </c>
      <c r="F3573" s="193" t="s">
        <v>7899</v>
      </c>
      <c r="G3573" s="193"/>
      <c r="H3573" s="196"/>
      <c r="I3573" s="193" t="s">
        <v>14291</v>
      </c>
      <c r="J3573" s="193" t="s">
        <v>14292</v>
      </c>
      <c r="K3573" s="193" t="s">
        <v>7127</v>
      </c>
      <c r="L3573" s="193" t="s">
        <v>3029</v>
      </c>
      <c r="M3573" s="193" t="s">
        <v>7131</v>
      </c>
      <c r="N3573" s="193" t="s">
        <v>14293</v>
      </c>
      <c r="O3573" s="193" t="s">
        <v>1769</v>
      </c>
      <c r="P3573" s="219" t="n">
        <v>43040</v>
      </c>
      <c r="Q3573" s="219" t="n">
        <v>44469</v>
      </c>
      <c r="R3573" s="193"/>
      <c r="S3573" s="193" t="s">
        <v>7130</v>
      </c>
      <c r="T3573" s="193" t="n">
        <v>10343.8627</v>
      </c>
      <c r="U3573" s="193"/>
      <c r="V3573" s="193"/>
      <c r="W3573" s="193" t="s">
        <v>8720</v>
      </c>
      <c r="X3573" s="196"/>
      <c r="Y3573" s="196"/>
      <c r="Z3573" s="196" t="n">
        <v>0</v>
      </c>
      <c r="AE3573" s="94" t="e">
        <f aca="false" t="array" ref="AE3573:AK3573">_xlfn.torow(_xlfn.unique(_xlfn._xlws.filter(cat_table[Subsector],$E3573=cat_table[Sector],"")))</f>
        <v>#NAME?</v>
      </c>
      <c r="AF3573" s="94" t="e">
        <v>#NAME?</v>
      </c>
      <c r="AG3573" s="94" t="e">
        <v>#NAME?</v>
      </c>
      <c r="AH3573" s="94" t="e">
        <v>#NAME?</v>
      </c>
      <c r="AI3573" s="94" t="e">
        <v>#NAME?</v>
      </c>
      <c r="AJ3573" s="94" t="e">
        <v>#NAME?</v>
      </c>
      <c r="AK3573" s="94" t="e">
        <v>#NAME?</v>
      </c>
      <c r="AO3573" s="94" t="e">
        <f aca="false" t="array" ref="AO3573:AQ3573">_xlfn.torow(_xlfn.unique(_xlfn._xlws.filter(cat_table[Sub-subsector],($E3573=cat_table[Sector])*($F3573=cat_table[Subsector]),"")))</f>
        <v>#NAME?</v>
      </c>
      <c r="AP3573" s="94" t="e">
        <v>#NAME?</v>
      </c>
      <c r="AQ3573" s="94" t="e">
        <v>#NAME?</v>
      </c>
    </row>
    <row r="3574" customFormat="false" ht="15" hidden="false" customHeight="true" outlineLevel="0" collapsed="false">
      <c r="A3574" s="193" t="s">
        <v>14356</v>
      </c>
      <c r="B3574" s="20" t="str">
        <f aca="false">INDEX(Table2[], MATCH(L3574, Location_ID!$D$2:$D$648, 0), 1)</f>
        <v>a5d035c9-aae3-40ac-9eb8-c5c29396ac64</v>
      </c>
      <c r="C3574" s="193" t="s">
        <v>1482</v>
      </c>
      <c r="D3574" s="273" t="s">
        <v>354</v>
      </c>
      <c r="E3574" s="193" t="s">
        <v>7134</v>
      </c>
      <c r="F3574" s="193" t="s">
        <v>7899</v>
      </c>
      <c r="G3574" s="193"/>
      <c r="H3574" s="196"/>
      <c r="I3574" s="193" t="s">
        <v>14291</v>
      </c>
      <c r="J3574" s="193" t="s">
        <v>14292</v>
      </c>
      <c r="K3574" s="193" t="s">
        <v>7127</v>
      </c>
      <c r="L3574" s="193" t="s">
        <v>3029</v>
      </c>
      <c r="M3574" s="193" t="s">
        <v>7131</v>
      </c>
      <c r="N3574" s="193" t="s">
        <v>14293</v>
      </c>
      <c r="O3574" s="193" t="s">
        <v>1769</v>
      </c>
      <c r="P3574" s="219" t="n">
        <v>43040</v>
      </c>
      <c r="Q3574" s="219" t="n">
        <v>44469</v>
      </c>
      <c r="R3574" s="193"/>
      <c r="S3574" s="193" t="s">
        <v>7130</v>
      </c>
      <c r="T3574" s="193" t="n">
        <v>16263.01283</v>
      </c>
      <c r="U3574" s="193"/>
      <c r="V3574" s="193"/>
      <c r="W3574" s="193" t="s">
        <v>8720</v>
      </c>
      <c r="X3574" s="196"/>
      <c r="Y3574" s="196"/>
      <c r="Z3574" s="196" t="n">
        <v>0</v>
      </c>
      <c r="AE3574" s="94" t="e">
        <f aca="false" t="array" ref="AE3574:AK3574">_xlfn.torow(_xlfn.unique(_xlfn._xlws.filter(cat_table[Subsector],$E3574=cat_table[Sector],"")))</f>
        <v>#NAME?</v>
      </c>
      <c r="AF3574" s="94" t="e">
        <v>#NAME?</v>
      </c>
      <c r="AG3574" s="94" t="e">
        <v>#NAME?</v>
      </c>
      <c r="AH3574" s="94" t="e">
        <v>#NAME?</v>
      </c>
      <c r="AI3574" s="94" t="e">
        <v>#NAME?</v>
      </c>
      <c r="AJ3574" s="94" t="e">
        <v>#NAME?</v>
      </c>
      <c r="AK3574" s="94" t="e">
        <v>#NAME?</v>
      </c>
      <c r="AO3574" s="94" t="e">
        <f aca="false" t="array" ref="AO3574:AQ3574">_xlfn.torow(_xlfn.unique(_xlfn._xlws.filter(cat_table[Sub-subsector],($E3574=cat_table[Sector])*($F3574=cat_table[Subsector]),"")))</f>
        <v>#NAME?</v>
      </c>
      <c r="AP3574" s="94" t="e">
        <v>#NAME?</v>
      </c>
      <c r="AQ3574" s="94" t="e">
        <v>#NAME?</v>
      </c>
    </row>
    <row r="3575" customFormat="false" ht="15" hidden="false" customHeight="true" outlineLevel="0" collapsed="false">
      <c r="A3575" s="193" t="s">
        <v>14357</v>
      </c>
      <c r="B3575" s="20" t="str">
        <f aca="false">INDEX(Table2[], MATCH(L3575, Location_ID!$D$2:$D$648, 0), 1)</f>
        <v>a5d035c9-aae3-40ac-9eb8-c5c29396ac64</v>
      </c>
      <c r="C3575" s="193" t="s">
        <v>1482</v>
      </c>
      <c r="D3575" s="273" t="s">
        <v>354</v>
      </c>
      <c r="E3575" s="193" t="s">
        <v>7134</v>
      </c>
      <c r="F3575" s="193" t="s">
        <v>7899</v>
      </c>
      <c r="G3575" s="193"/>
      <c r="H3575" s="196"/>
      <c r="I3575" s="193" t="s">
        <v>14291</v>
      </c>
      <c r="J3575" s="193" t="s">
        <v>14292</v>
      </c>
      <c r="K3575" s="193" t="s">
        <v>7127</v>
      </c>
      <c r="L3575" s="193" t="s">
        <v>3029</v>
      </c>
      <c r="M3575" s="193" t="s">
        <v>7131</v>
      </c>
      <c r="N3575" s="193" t="s">
        <v>14293</v>
      </c>
      <c r="O3575" s="193" t="s">
        <v>1769</v>
      </c>
      <c r="P3575" s="219" t="n">
        <v>43040</v>
      </c>
      <c r="Q3575" s="219" t="n">
        <v>44469</v>
      </c>
      <c r="R3575" s="193"/>
      <c r="S3575" s="193" t="s">
        <v>7130</v>
      </c>
      <c r="T3575" s="193" t="n">
        <v>16017.66299</v>
      </c>
      <c r="U3575" s="193"/>
      <c r="V3575" s="193"/>
      <c r="W3575" s="193" t="s">
        <v>8720</v>
      </c>
      <c r="X3575" s="196"/>
      <c r="Y3575" s="196"/>
      <c r="Z3575" s="196" t="n">
        <v>0</v>
      </c>
      <c r="AE3575" s="94" t="e">
        <f aca="false" t="array" ref="AE3575:AK3575">_xlfn.torow(_xlfn.unique(_xlfn._xlws.filter(cat_table[Subsector],$E3575=cat_table[Sector],"")))</f>
        <v>#NAME?</v>
      </c>
      <c r="AF3575" s="94" t="e">
        <v>#NAME?</v>
      </c>
      <c r="AG3575" s="94" t="e">
        <v>#NAME?</v>
      </c>
      <c r="AH3575" s="94" t="e">
        <v>#NAME?</v>
      </c>
      <c r="AI3575" s="94" t="e">
        <v>#NAME?</v>
      </c>
      <c r="AJ3575" s="94" t="e">
        <v>#NAME?</v>
      </c>
      <c r="AK3575" s="94" t="e">
        <v>#NAME?</v>
      </c>
      <c r="AO3575" s="94" t="e">
        <f aca="false" t="array" ref="AO3575:AQ3575">_xlfn.torow(_xlfn.unique(_xlfn._xlws.filter(cat_table[Sub-subsector],($E3575=cat_table[Sector])*($F3575=cat_table[Subsector]),"")))</f>
        <v>#NAME?</v>
      </c>
      <c r="AP3575" s="94" t="e">
        <v>#NAME?</v>
      </c>
      <c r="AQ3575" s="94" t="e">
        <v>#NAME?</v>
      </c>
    </row>
    <row r="3576" customFormat="false" ht="15" hidden="false" customHeight="true" outlineLevel="0" collapsed="false">
      <c r="A3576" s="193" t="s">
        <v>14358</v>
      </c>
      <c r="B3576" s="20" t="str">
        <f aca="false">INDEX(Table2[], MATCH(L3576, Location_ID!$D$2:$D$648, 0), 1)</f>
        <v>a5d035c9-aae3-40ac-9eb8-c5c29396ac64</v>
      </c>
      <c r="C3576" s="193" t="s">
        <v>1482</v>
      </c>
      <c r="D3576" s="273" t="s">
        <v>354</v>
      </c>
      <c r="E3576" s="193" t="s">
        <v>7134</v>
      </c>
      <c r="F3576" s="193" t="s">
        <v>7899</v>
      </c>
      <c r="G3576" s="193"/>
      <c r="H3576" s="196"/>
      <c r="I3576" s="193" t="s">
        <v>14291</v>
      </c>
      <c r="J3576" s="193" t="s">
        <v>14292</v>
      </c>
      <c r="K3576" s="193" t="s">
        <v>7127</v>
      </c>
      <c r="L3576" s="193" t="s">
        <v>3029</v>
      </c>
      <c r="M3576" s="193" t="s">
        <v>7131</v>
      </c>
      <c r="N3576" s="193" t="s">
        <v>14293</v>
      </c>
      <c r="O3576" s="193" t="s">
        <v>1769</v>
      </c>
      <c r="P3576" s="219" t="n">
        <v>43040</v>
      </c>
      <c r="Q3576" s="219" t="n">
        <v>44469</v>
      </c>
      <c r="R3576" s="193"/>
      <c r="S3576" s="193" t="s">
        <v>7130</v>
      </c>
      <c r="T3576" s="193" t="n">
        <v>9832.233638</v>
      </c>
      <c r="U3576" s="193"/>
      <c r="V3576" s="193"/>
      <c r="W3576" s="193" t="s">
        <v>8720</v>
      </c>
      <c r="X3576" s="196"/>
      <c r="Y3576" s="196"/>
      <c r="Z3576" s="196" t="n">
        <v>0</v>
      </c>
      <c r="AE3576" s="94" t="e">
        <f aca="false" t="array" ref="AE3576:AK3576">_xlfn.torow(_xlfn.unique(_xlfn._xlws.filter(cat_table[Subsector],$E3576=cat_table[Sector],"")))</f>
        <v>#NAME?</v>
      </c>
      <c r="AF3576" s="94" t="e">
        <v>#NAME?</v>
      </c>
      <c r="AG3576" s="94" t="e">
        <v>#NAME?</v>
      </c>
      <c r="AH3576" s="94" t="e">
        <v>#NAME?</v>
      </c>
      <c r="AI3576" s="94" t="e">
        <v>#NAME?</v>
      </c>
      <c r="AJ3576" s="94" t="e">
        <v>#NAME?</v>
      </c>
      <c r="AK3576" s="94" t="e">
        <v>#NAME?</v>
      </c>
      <c r="AO3576" s="94" t="e">
        <f aca="false" t="array" ref="AO3576:AQ3576">_xlfn.torow(_xlfn.unique(_xlfn._xlws.filter(cat_table[Sub-subsector],($E3576=cat_table[Sector])*($F3576=cat_table[Subsector]),"")))</f>
        <v>#NAME?</v>
      </c>
      <c r="AP3576" s="94" t="e">
        <v>#NAME?</v>
      </c>
      <c r="AQ3576" s="94" t="e">
        <v>#NAME?</v>
      </c>
    </row>
    <row r="3577" customFormat="false" ht="15" hidden="false" customHeight="true" outlineLevel="0" collapsed="false">
      <c r="A3577" s="193" t="s">
        <v>14359</v>
      </c>
      <c r="B3577" s="20" t="str">
        <f aca="false">INDEX(Table2[], MATCH(L3577, Location_ID!$D$2:$D$648, 0), 1)</f>
        <v>a5d035c9-aae3-40ac-9eb8-c5c29396ac64</v>
      </c>
      <c r="C3577" s="193" t="s">
        <v>1482</v>
      </c>
      <c r="D3577" s="273" t="s">
        <v>354</v>
      </c>
      <c r="E3577" s="193" t="s">
        <v>7134</v>
      </c>
      <c r="F3577" s="193" t="s">
        <v>7899</v>
      </c>
      <c r="G3577" s="193"/>
      <c r="H3577" s="196"/>
      <c r="I3577" s="193" t="s">
        <v>14291</v>
      </c>
      <c r="J3577" s="193" t="s">
        <v>14292</v>
      </c>
      <c r="K3577" s="193" t="s">
        <v>7127</v>
      </c>
      <c r="L3577" s="193" t="s">
        <v>3029</v>
      </c>
      <c r="M3577" s="193" t="s">
        <v>7131</v>
      </c>
      <c r="N3577" s="193" t="s">
        <v>14293</v>
      </c>
      <c r="O3577" s="193" t="s">
        <v>1769</v>
      </c>
      <c r="P3577" s="219" t="n">
        <v>43040</v>
      </c>
      <c r="Q3577" s="219" t="n">
        <v>44469</v>
      </c>
      <c r="R3577" s="193"/>
      <c r="S3577" s="193" t="s">
        <v>7130</v>
      </c>
      <c r="T3577" s="193" t="n">
        <v>30526.16195</v>
      </c>
      <c r="U3577" s="193"/>
      <c r="V3577" s="193"/>
      <c r="W3577" s="193" t="s">
        <v>8720</v>
      </c>
      <c r="X3577" s="196"/>
      <c r="Y3577" s="196"/>
      <c r="Z3577" s="196" t="n">
        <v>0</v>
      </c>
      <c r="AE3577" s="94" t="e">
        <f aca="false" t="array" ref="AE3577:AK3577">_xlfn.torow(_xlfn.unique(_xlfn._xlws.filter(cat_table[Subsector],$E3577=cat_table[Sector],"")))</f>
        <v>#NAME?</v>
      </c>
      <c r="AF3577" s="94" t="e">
        <v>#NAME?</v>
      </c>
      <c r="AG3577" s="94" t="e">
        <v>#NAME?</v>
      </c>
      <c r="AH3577" s="94" t="e">
        <v>#NAME?</v>
      </c>
      <c r="AI3577" s="94" t="e">
        <v>#NAME?</v>
      </c>
      <c r="AJ3577" s="94" t="e">
        <v>#NAME?</v>
      </c>
      <c r="AK3577" s="94" t="e">
        <v>#NAME?</v>
      </c>
      <c r="AO3577" s="94" t="e">
        <f aca="false" t="array" ref="AO3577:AQ3577">_xlfn.torow(_xlfn.unique(_xlfn._xlws.filter(cat_table[Sub-subsector],($E3577=cat_table[Sector])*($F3577=cat_table[Subsector]),"")))</f>
        <v>#NAME?</v>
      </c>
      <c r="AP3577" s="94" t="e">
        <v>#NAME?</v>
      </c>
      <c r="AQ3577" s="94" t="e">
        <v>#NAME?</v>
      </c>
    </row>
    <row r="3578" customFormat="false" ht="15" hidden="false" customHeight="true" outlineLevel="0" collapsed="false">
      <c r="A3578" s="193" t="s">
        <v>14360</v>
      </c>
      <c r="B3578" s="20" t="str">
        <f aca="false">INDEX(Table2[], MATCH(L3578, Location_ID!$D$2:$D$648, 0), 1)</f>
        <v>a5d035c9-aae3-40ac-9eb8-c5c29396ac64</v>
      </c>
      <c r="C3578" s="193" t="s">
        <v>1482</v>
      </c>
      <c r="D3578" s="273" t="s">
        <v>354</v>
      </c>
      <c r="E3578" s="193" t="s">
        <v>7134</v>
      </c>
      <c r="F3578" s="193" t="s">
        <v>7899</v>
      </c>
      <c r="G3578" s="193"/>
      <c r="H3578" s="196"/>
      <c r="I3578" s="193" t="s">
        <v>14291</v>
      </c>
      <c r="J3578" s="193" t="s">
        <v>14292</v>
      </c>
      <c r="K3578" s="193" t="s">
        <v>7127</v>
      </c>
      <c r="L3578" s="193" t="s">
        <v>3029</v>
      </c>
      <c r="M3578" s="193" t="s">
        <v>7131</v>
      </c>
      <c r="N3578" s="193" t="s">
        <v>14293</v>
      </c>
      <c r="O3578" s="193" t="s">
        <v>1769</v>
      </c>
      <c r="P3578" s="219" t="n">
        <v>43040</v>
      </c>
      <c r="Q3578" s="219" t="n">
        <v>44469</v>
      </c>
      <c r="R3578" s="193"/>
      <c r="S3578" s="193" t="s">
        <v>7130</v>
      </c>
      <c r="T3578" s="193" t="n">
        <v>8259.545596</v>
      </c>
      <c r="U3578" s="193"/>
      <c r="V3578" s="193"/>
      <c r="W3578" s="193" t="s">
        <v>8720</v>
      </c>
      <c r="X3578" s="196"/>
      <c r="Y3578" s="196"/>
      <c r="Z3578" s="196" t="n">
        <v>0</v>
      </c>
      <c r="AE3578" s="94" t="e">
        <f aca="false" t="array" ref="AE3578:AK3578">_xlfn.torow(_xlfn.unique(_xlfn._xlws.filter(cat_table[Subsector],$E3578=cat_table[Sector],"")))</f>
        <v>#NAME?</v>
      </c>
      <c r="AF3578" s="94" t="e">
        <v>#NAME?</v>
      </c>
      <c r="AG3578" s="94" t="e">
        <v>#NAME?</v>
      </c>
      <c r="AH3578" s="94" t="e">
        <v>#NAME?</v>
      </c>
      <c r="AI3578" s="94" t="e">
        <v>#NAME?</v>
      </c>
      <c r="AJ3578" s="94" t="e">
        <v>#NAME?</v>
      </c>
      <c r="AK3578" s="94" t="e">
        <v>#NAME?</v>
      </c>
      <c r="AO3578" s="94" t="e">
        <f aca="false" t="array" ref="AO3578:AQ3578">_xlfn.torow(_xlfn.unique(_xlfn._xlws.filter(cat_table[Sub-subsector],($E3578=cat_table[Sector])*($F3578=cat_table[Subsector]),"")))</f>
        <v>#NAME?</v>
      </c>
      <c r="AP3578" s="94" t="e">
        <v>#NAME?</v>
      </c>
      <c r="AQ3578" s="94" t="e">
        <v>#NAME?</v>
      </c>
    </row>
    <row r="3579" customFormat="false" ht="15" hidden="false" customHeight="true" outlineLevel="0" collapsed="false">
      <c r="A3579" s="193" t="s">
        <v>14361</v>
      </c>
      <c r="B3579" s="20" t="str">
        <f aca="false">INDEX(Table2[], MATCH(L3579, Location_ID!$D$2:$D$648, 0), 1)</f>
        <v>a5d035c9-aae3-40ac-9eb8-c5c29396ac64</v>
      </c>
      <c r="C3579" s="193" t="s">
        <v>1482</v>
      </c>
      <c r="D3579" s="273" t="s">
        <v>354</v>
      </c>
      <c r="E3579" s="193" t="s">
        <v>7134</v>
      </c>
      <c r="F3579" s="193" t="s">
        <v>7899</v>
      </c>
      <c r="G3579" s="193"/>
      <c r="H3579" s="196"/>
      <c r="I3579" s="193" t="s">
        <v>14291</v>
      </c>
      <c r="J3579" s="193" t="s">
        <v>14292</v>
      </c>
      <c r="K3579" s="193" t="s">
        <v>7127</v>
      </c>
      <c r="L3579" s="193" t="s">
        <v>3029</v>
      </c>
      <c r="M3579" s="193" t="s">
        <v>7131</v>
      </c>
      <c r="N3579" s="193" t="s">
        <v>14293</v>
      </c>
      <c r="O3579" s="193" t="s">
        <v>1769</v>
      </c>
      <c r="P3579" s="219" t="n">
        <v>43040</v>
      </c>
      <c r="Q3579" s="219" t="n">
        <v>44469</v>
      </c>
      <c r="R3579" s="193"/>
      <c r="S3579" s="193" t="s">
        <v>7130</v>
      </c>
      <c r="T3579" s="193" t="n">
        <v>16760.51312</v>
      </c>
      <c r="U3579" s="193"/>
      <c r="V3579" s="193"/>
      <c r="W3579" s="193" t="s">
        <v>8720</v>
      </c>
      <c r="X3579" s="196"/>
      <c r="Y3579" s="196"/>
      <c r="Z3579" s="196" t="n">
        <v>0</v>
      </c>
      <c r="AE3579" s="94" t="e">
        <f aca="false" t="array" ref="AE3579:AK3579">_xlfn.torow(_xlfn.unique(_xlfn._xlws.filter(cat_table[Subsector],$E3579=cat_table[Sector],"")))</f>
        <v>#NAME?</v>
      </c>
      <c r="AF3579" s="94" t="e">
        <v>#NAME?</v>
      </c>
      <c r="AG3579" s="94" t="e">
        <v>#NAME?</v>
      </c>
      <c r="AH3579" s="94" t="e">
        <v>#NAME?</v>
      </c>
      <c r="AI3579" s="94" t="e">
        <v>#NAME?</v>
      </c>
      <c r="AJ3579" s="94" t="e">
        <v>#NAME?</v>
      </c>
      <c r="AK3579" s="94" t="e">
        <v>#NAME?</v>
      </c>
      <c r="AO3579" s="94" t="e">
        <f aca="false" t="array" ref="AO3579:AQ3579">_xlfn.torow(_xlfn.unique(_xlfn._xlws.filter(cat_table[Sub-subsector],($E3579=cat_table[Sector])*($F3579=cat_table[Subsector]),"")))</f>
        <v>#NAME?</v>
      </c>
      <c r="AP3579" s="94" t="e">
        <v>#NAME?</v>
      </c>
      <c r="AQ3579" s="94" t="e">
        <v>#NAME?</v>
      </c>
    </row>
    <row r="3580" customFormat="false" ht="15" hidden="false" customHeight="true" outlineLevel="0" collapsed="false">
      <c r="A3580" s="193" t="s">
        <v>14362</v>
      </c>
      <c r="B3580" s="20" t="str">
        <f aca="false">INDEX(Table2[], MATCH(L3580, Location_ID!$D$2:$D$648, 0), 1)</f>
        <v>a5d035c9-aae3-40ac-9eb8-c5c29396ac64</v>
      </c>
      <c r="C3580" s="193" t="s">
        <v>1482</v>
      </c>
      <c r="D3580" s="273" t="s">
        <v>354</v>
      </c>
      <c r="E3580" s="193" t="s">
        <v>7134</v>
      </c>
      <c r="F3580" s="193" t="s">
        <v>7899</v>
      </c>
      <c r="G3580" s="193"/>
      <c r="H3580" s="196"/>
      <c r="I3580" s="193" t="s">
        <v>14291</v>
      </c>
      <c r="J3580" s="193" t="s">
        <v>14292</v>
      </c>
      <c r="K3580" s="193" t="s">
        <v>7127</v>
      </c>
      <c r="L3580" s="193" t="s">
        <v>3029</v>
      </c>
      <c r="M3580" s="193" t="s">
        <v>7131</v>
      </c>
      <c r="N3580" s="193" t="s">
        <v>14293</v>
      </c>
      <c r="O3580" s="193" t="s">
        <v>1769</v>
      </c>
      <c r="P3580" s="219" t="n">
        <v>43040</v>
      </c>
      <c r="Q3580" s="219" t="n">
        <v>44469</v>
      </c>
      <c r="R3580" s="193"/>
      <c r="S3580" s="193" t="s">
        <v>7130</v>
      </c>
      <c r="T3580" s="193" t="n">
        <v>10189.5796</v>
      </c>
      <c r="U3580" s="193"/>
      <c r="V3580" s="193"/>
      <c r="W3580" s="193" t="s">
        <v>8720</v>
      </c>
      <c r="X3580" s="196"/>
      <c r="Y3580" s="196"/>
      <c r="Z3580" s="196" t="n">
        <v>0</v>
      </c>
      <c r="AE3580" s="94" t="e">
        <f aca="false" t="array" ref="AE3580:AK3580">_xlfn.torow(_xlfn.unique(_xlfn._xlws.filter(cat_table[Subsector],$E3580=cat_table[Sector],"")))</f>
        <v>#NAME?</v>
      </c>
      <c r="AF3580" s="94" t="e">
        <v>#NAME?</v>
      </c>
      <c r="AG3580" s="94" t="e">
        <v>#NAME?</v>
      </c>
      <c r="AH3580" s="94" t="e">
        <v>#NAME?</v>
      </c>
      <c r="AI3580" s="94" t="e">
        <v>#NAME?</v>
      </c>
      <c r="AJ3580" s="94" t="e">
        <v>#NAME?</v>
      </c>
      <c r="AK3580" s="94" t="e">
        <v>#NAME?</v>
      </c>
      <c r="AO3580" s="94" t="e">
        <f aca="false" t="array" ref="AO3580:AQ3580">_xlfn.torow(_xlfn.unique(_xlfn._xlws.filter(cat_table[Sub-subsector],($E3580=cat_table[Sector])*($F3580=cat_table[Subsector]),"")))</f>
        <v>#NAME?</v>
      </c>
      <c r="AP3580" s="94" t="e">
        <v>#NAME?</v>
      </c>
      <c r="AQ3580" s="94" t="e">
        <v>#NAME?</v>
      </c>
    </row>
    <row r="3581" customFormat="false" ht="15" hidden="false" customHeight="true" outlineLevel="0" collapsed="false">
      <c r="A3581" s="193" t="s">
        <v>14363</v>
      </c>
      <c r="B3581" s="20" t="str">
        <f aca="false">INDEX(Table2[], MATCH(L3581, Location_ID!$D$2:$D$648, 0), 1)</f>
        <v>a5d035c9-aae3-40ac-9eb8-c5c29396ac64</v>
      </c>
      <c r="C3581" s="193" t="s">
        <v>1482</v>
      </c>
      <c r="D3581" s="273" t="s">
        <v>354</v>
      </c>
      <c r="E3581" s="193" t="s">
        <v>7134</v>
      </c>
      <c r="F3581" s="193" t="s">
        <v>7899</v>
      </c>
      <c r="G3581" s="193"/>
      <c r="H3581" s="196"/>
      <c r="I3581" s="193" t="s">
        <v>14291</v>
      </c>
      <c r="J3581" s="193" t="s">
        <v>14292</v>
      </c>
      <c r="K3581" s="193" t="s">
        <v>7127</v>
      </c>
      <c r="L3581" s="193" t="s">
        <v>3029</v>
      </c>
      <c r="M3581" s="193" t="s">
        <v>7131</v>
      </c>
      <c r="N3581" s="193" t="s">
        <v>14293</v>
      </c>
      <c r="O3581" s="193" t="s">
        <v>1769</v>
      </c>
      <c r="P3581" s="219" t="n">
        <v>43040</v>
      </c>
      <c r="Q3581" s="219" t="n">
        <v>44469</v>
      </c>
      <c r="R3581" s="193"/>
      <c r="S3581" s="193" t="s">
        <v>7130</v>
      </c>
      <c r="T3581" s="193" t="n">
        <v>5432.351377</v>
      </c>
      <c r="U3581" s="193"/>
      <c r="V3581" s="193"/>
      <c r="W3581" s="193" t="s">
        <v>8720</v>
      </c>
      <c r="X3581" s="196"/>
      <c r="Y3581" s="196"/>
      <c r="Z3581" s="196" t="n">
        <v>0</v>
      </c>
      <c r="AE3581" s="94" t="e">
        <f aca="false" t="array" ref="AE3581:AK3581">_xlfn.torow(_xlfn.unique(_xlfn._xlws.filter(cat_table[Subsector],$E3581=cat_table[Sector],"")))</f>
        <v>#NAME?</v>
      </c>
      <c r="AF3581" s="94" t="e">
        <v>#NAME?</v>
      </c>
      <c r="AG3581" s="94" t="e">
        <v>#NAME?</v>
      </c>
      <c r="AH3581" s="94" t="e">
        <v>#NAME?</v>
      </c>
      <c r="AI3581" s="94" t="e">
        <v>#NAME?</v>
      </c>
      <c r="AJ3581" s="94" t="e">
        <v>#NAME?</v>
      </c>
      <c r="AK3581" s="94" t="e">
        <v>#NAME?</v>
      </c>
      <c r="AO3581" s="94" t="e">
        <f aca="false" t="array" ref="AO3581:AQ3581">_xlfn.torow(_xlfn.unique(_xlfn._xlws.filter(cat_table[Sub-subsector],($E3581=cat_table[Sector])*($F3581=cat_table[Subsector]),"")))</f>
        <v>#NAME?</v>
      </c>
      <c r="AP3581" s="94" t="e">
        <v>#NAME?</v>
      </c>
      <c r="AQ3581" s="94" t="e">
        <v>#NAME?</v>
      </c>
    </row>
    <row r="3582" customFormat="false" ht="15" hidden="false" customHeight="true" outlineLevel="0" collapsed="false">
      <c r="A3582" s="193" t="s">
        <v>14364</v>
      </c>
      <c r="B3582" s="20" t="str">
        <f aca="false">INDEX(Table2[], MATCH(L3582, Location_ID!$D$2:$D$648, 0), 1)</f>
        <v>a5d035c9-aae3-40ac-9eb8-c5c29396ac64</v>
      </c>
      <c r="C3582" s="193" t="s">
        <v>1482</v>
      </c>
      <c r="D3582" s="273" t="s">
        <v>354</v>
      </c>
      <c r="E3582" s="193" t="s">
        <v>7134</v>
      </c>
      <c r="F3582" s="193" t="s">
        <v>7899</v>
      </c>
      <c r="G3582" s="193"/>
      <c r="H3582" s="196"/>
      <c r="I3582" s="193" t="s">
        <v>14291</v>
      </c>
      <c r="J3582" s="193" t="s">
        <v>14292</v>
      </c>
      <c r="K3582" s="193" t="s">
        <v>7127</v>
      </c>
      <c r="L3582" s="193" t="s">
        <v>3029</v>
      </c>
      <c r="M3582" s="193" t="s">
        <v>7131</v>
      </c>
      <c r="N3582" s="193" t="s">
        <v>14293</v>
      </c>
      <c r="O3582" s="193" t="s">
        <v>1769</v>
      </c>
      <c r="P3582" s="219" t="n">
        <v>43040</v>
      </c>
      <c r="Q3582" s="219" t="n">
        <v>44469</v>
      </c>
      <c r="R3582" s="193"/>
      <c r="S3582" s="193" t="s">
        <v>7130</v>
      </c>
      <c r="T3582" s="193" t="n">
        <v>20110.22565</v>
      </c>
      <c r="U3582" s="193"/>
      <c r="V3582" s="193"/>
      <c r="W3582" s="193" t="s">
        <v>8720</v>
      </c>
      <c r="X3582" s="196"/>
      <c r="Y3582" s="196"/>
      <c r="Z3582" s="196" t="n">
        <v>0</v>
      </c>
      <c r="AE3582" s="94" t="e">
        <f aca="false" t="array" ref="AE3582:AK3582">_xlfn.torow(_xlfn.unique(_xlfn._xlws.filter(cat_table[Subsector],$E3582=cat_table[Sector],"")))</f>
        <v>#NAME?</v>
      </c>
      <c r="AF3582" s="94" t="e">
        <v>#NAME?</v>
      </c>
      <c r="AG3582" s="94" t="e">
        <v>#NAME?</v>
      </c>
      <c r="AH3582" s="94" t="e">
        <v>#NAME?</v>
      </c>
      <c r="AI3582" s="94" t="e">
        <v>#NAME?</v>
      </c>
      <c r="AJ3582" s="94" t="e">
        <v>#NAME?</v>
      </c>
      <c r="AK3582" s="94" t="e">
        <v>#NAME?</v>
      </c>
      <c r="AO3582" s="94" t="e">
        <f aca="false" t="array" ref="AO3582:AQ3582">_xlfn.torow(_xlfn.unique(_xlfn._xlws.filter(cat_table[Sub-subsector],($E3582=cat_table[Sector])*($F3582=cat_table[Subsector]),"")))</f>
        <v>#NAME?</v>
      </c>
      <c r="AP3582" s="94" t="e">
        <v>#NAME?</v>
      </c>
      <c r="AQ3582" s="94" t="e">
        <v>#NAME?</v>
      </c>
    </row>
    <row r="3583" customFormat="false" ht="15" hidden="false" customHeight="true" outlineLevel="0" collapsed="false">
      <c r="A3583" s="193" t="s">
        <v>14365</v>
      </c>
      <c r="B3583" s="20" t="str">
        <f aca="false">INDEX(Table2[], MATCH(L3583, Location_ID!$D$2:$D$648, 0), 1)</f>
        <v>a5d035c9-aae3-40ac-9eb8-c5c29396ac64</v>
      </c>
      <c r="C3583" s="193" t="s">
        <v>1482</v>
      </c>
      <c r="D3583" s="273" t="s">
        <v>354</v>
      </c>
      <c r="E3583" s="193" t="s">
        <v>7134</v>
      </c>
      <c r="F3583" s="193" t="s">
        <v>7899</v>
      </c>
      <c r="G3583" s="193"/>
      <c r="H3583" s="196"/>
      <c r="I3583" s="193" t="s">
        <v>14291</v>
      </c>
      <c r="J3583" s="193" t="s">
        <v>14292</v>
      </c>
      <c r="K3583" s="193" t="s">
        <v>7127</v>
      </c>
      <c r="L3583" s="193" t="s">
        <v>3029</v>
      </c>
      <c r="M3583" s="193" t="s">
        <v>7131</v>
      </c>
      <c r="N3583" s="193" t="s">
        <v>14293</v>
      </c>
      <c r="O3583" s="193" t="s">
        <v>1769</v>
      </c>
      <c r="P3583" s="219" t="n">
        <v>43040</v>
      </c>
      <c r="Q3583" s="219" t="n">
        <v>44469</v>
      </c>
      <c r="R3583" s="193"/>
      <c r="S3583" s="193" t="s">
        <v>7130</v>
      </c>
      <c r="T3583" s="193" t="n">
        <v>6334.534756</v>
      </c>
      <c r="U3583" s="193"/>
      <c r="V3583" s="193"/>
      <c r="W3583" s="193" t="s">
        <v>8720</v>
      </c>
      <c r="X3583" s="196"/>
      <c r="Y3583" s="196"/>
      <c r="Z3583" s="196" t="n">
        <v>0</v>
      </c>
      <c r="AE3583" s="94" t="e">
        <f aca="false" t="array" ref="AE3583:AK3583">_xlfn.torow(_xlfn.unique(_xlfn._xlws.filter(cat_table[Subsector],$E3583=cat_table[Sector],"")))</f>
        <v>#NAME?</v>
      </c>
      <c r="AF3583" s="94" t="e">
        <v>#NAME?</v>
      </c>
      <c r="AG3583" s="94" t="e">
        <v>#NAME?</v>
      </c>
      <c r="AH3583" s="94" t="e">
        <v>#NAME?</v>
      </c>
      <c r="AI3583" s="94" t="e">
        <v>#NAME?</v>
      </c>
      <c r="AJ3583" s="94" t="e">
        <v>#NAME?</v>
      </c>
      <c r="AK3583" s="94" t="e">
        <v>#NAME?</v>
      </c>
      <c r="AO3583" s="94" t="e">
        <f aca="false" t="array" ref="AO3583:AQ3583">_xlfn.torow(_xlfn.unique(_xlfn._xlws.filter(cat_table[Sub-subsector],($E3583=cat_table[Sector])*($F3583=cat_table[Subsector]),"")))</f>
        <v>#NAME?</v>
      </c>
      <c r="AP3583" s="94" t="e">
        <v>#NAME?</v>
      </c>
      <c r="AQ3583" s="94" t="e">
        <v>#NAME?</v>
      </c>
    </row>
    <row r="3584" customFormat="false" ht="15" hidden="false" customHeight="true" outlineLevel="0" collapsed="false">
      <c r="A3584" s="193" t="s">
        <v>14366</v>
      </c>
      <c r="B3584" s="20" t="str">
        <f aca="false">INDEX(Table2[], MATCH(L3584, Location_ID!$D$2:$D$648, 0), 1)</f>
        <v>a5d035c9-aae3-40ac-9eb8-c5c29396ac64</v>
      </c>
      <c r="C3584" s="193" t="s">
        <v>1482</v>
      </c>
      <c r="D3584" s="273" t="s">
        <v>354</v>
      </c>
      <c r="E3584" s="193" t="s">
        <v>7134</v>
      </c>
      <c r="F3584" s="193" t="s">
        <v>7899</v>
      </c>
      <c r="G3584" s="193"/>
      <c r="H3584" s="196"/>
      <c r="I3584" s="193" t="s">
        <v>14291</v>
      </c>
      <c r="J3584" s="193" t="s">
        <v>14292</v>
      </c>
      <c r="K3584" s="193" t="s">
        <v>7127</v>
      </c>
      <c r="L3584" s="193" t="s">
        <v>3029</v>
      </c>
      <c r="M3584" s="193" t="s">
        <v>7131</v>
      </c>
      <c r="N3584" s="193" t="s">
        <v>14293</v>
      </c>
      <c r="O3584" s="193" t="s">
        <v>1769</v>
      </c>
      <c r="P3584" s="219" t="n">
        <v>43040</v>
      </c>
      <c r="Q3584" s="219" t="n">
        <v>44469</v>
      </c>
      <c r="R3584" s="193"/>
      <c r="S3584" s="193" t="s">
        <v>7130</v>
      </c>
      <c r="T3584" s="193" t="n">
        <v>2334.52346</v>
      </c>
      <c r="U3584" s="193"/>
      <c r="V3584" s="193"/>
      <c r="W3584" s="193" t="s">
        <v>8720</v>
      </c>
      <c r="X3584" s="196"/>
      <c r="Y3584" s="196"/>
      <c r="Z3584" s="196" t="n">
        <v>0</v>
      </c>
      <c r="AE3584" s="94" t="e">
        <f aca="false" t="array" ref="AE3584:AK3584">_xlfn.torow(_xlfn.unique(_xlfn._xlws.filter(cat_table[Subsector],$E3584=cat_table[Sector],"")))</f>
        <v>#NAME?</v>
      </c>
      <c r="AF3584" s="94" t="e">
        <v>#NAME?</v>
      </c>
      <c r="AG3584" s="94" t="e">
        <v>#NAME?</v>
      </c>
      <c r="AH3584" s="94" t="e">
        <v>#NAME?</v>
      </c>
      <c r="AI3584" s="94" t="e">
        <v>#NAME?</v>
      </c>
      <c r="AJ3584" s="94" t="e">
        <v>#NAME?</v>
      </c>
      <c r="AK3584" s="94" t="e">
        <v>#NAME?</v>
      </c>
      <c r="AO3584" s="94" t="e">
        <f aca="false" t="array" ref="AO3584:AQ3584">_xlfn.torow(_xlfn.unique(_xlfn._xlws.filter(cat_table[Sub-subsector],($E3584=cat_table[Sector])*($F3584=cat_table[Subsector]),"")))</f>
        <v>#NAME?</v>
      </c>
      <c r="AP3584" s="94" t="e">
        <v>#NAME?</v>
      </c>
      <c r="AQ3584" s="94" t="e">
        <v>#NAME?</v>
      </c>
    </row>
    <row r="3585" customFormat="false" ht="15" hidden="false" customHeight="true" outlineLevel="0" collapsed="false">
      <c r="A3585" s="193" t="s">
        <v>14367</v>
      </c>
      <c r="B3585" s="20" t="str">
        <f aca="false">INDEX(Table2[], MATCH(L3585, Location_ID!$D$2:$D$648, 0), 1)</f>
        <v>a5d035c9-aae3-40ac-9eb8-c5c29396ac64</v>
      </c>
      <c r="C3585" s="193" t="s">
        <v>1482</v>
      </c>
      <c r="D3585" s="273" t="s">
        <v>354</v>
      </c>
      <c r="E3585" s="193" t="s">
        <v>7134</v>
      </c>
      <c r="F3585" s="193" t="s">
        <v>7899</v>
      </c>
      <c r="G3585" s="193"/>
      <c r="H3585" s="196"/>
      <c r="I3585" s="193" t="s">
        <v>14291</v>
      </c>
      <c r="J3585" s="193" t="s">
        <v>14292</v>
      </c>
      <c r="K3585" s="193" t="s">
        <v>7127</v>
      </c>
      <c r="L3585" s="193" t="s">
        <v>3029</v>
      </c>
      <c r="M3585" s="193" t="s">
        <v>7131</v>
      </c>
      <c r="N3585" s="193" t="s">
        <v>14293</v>
      </c>
      <c r="O3585" s="193" t="s">
        <v>1769</v>
      </c>
      <c r="P3585" s="219" t="n">
        <v>43040</v>
      </c>
      <c r="Q3585" s="219" t="n">
        <v>44469</v>
      </c>
      <c r="R3585" s="193"/>
      <c r="S3585" s="193" t="s">
        <v>7130</v>
      </c>
      <c r="T3585" s="193" t="n">
        <v>8011.617871</v>
      </c>
      <c r="U3585" s="193"/>
      <c r="V3585" s="193"/>
      <c r="W3585" s="193" t="s">
        <v>8720</v>
      </c>
      <c r="X3585" s="196"/>
      <c r="Y3585" s="196"/>
      <c r="Z3585" s="196" t="n">
        <v>0</v>
      </c>
      <c r="AE3585" s="94" t="e">
        <f aca="false" t="array" ref="AE3585:AK3585">_xlfn.torow(_xlfn.unique(_xlfn._xlws.filter(cat_table[Subsector],$E3585=cat_table[Sector],"")))</f>
        <v>#NAME?</v>
      </c>
      <c r="AF3585" s="94" t="e">
        <v>#NAME?</v>
      </c>
      <c r="AG3585" s="94" t="e">
        <v>#NAME?</v>
      </c>
      <c r="AH3585" s="94" t="e">
        <v>#NAME?</v>
      </c>
      <c r="AI3585" s="94" t="e">
        <v>#NAME?</v>
      </c>
      <c r="AJ3585" s="94" t="e">
        <v>#NAME?</v>
      </c>
      <c r="AK3585" s="94" t="e">
        <v>#NAME?</v>
      </c>
      <c r="AO3585" s="94" t="e">
        <f aca="false" t="array" ref="AO3585:AQ3585">_xlfn.torow(_xlfn.unique(_xlfn._xlws.filter(cat_table[Sub-subsector],($E3585=cat_table[Sector])*($F3585=cat_table[Subsector]),"")))</f>
        <v>#NAME?</v>
      </c>
      <c r="AP3585" s="94" t="e">
        <v>#NAME?</v>
      </c>
      <c r="AQ3585" s="94" t="e">
        <v>#NAME?</v>
      </c>
    </row>
    <row r="3586" customFormat="false" ht="15" hidden="false" customHeight="true" outlineLevel="0" collapsed="false">
      <c r="A3586" s="193" t="s">
        <v>14368</v>
      </c>
      <c r="B3586" s="20" t="str">
        <f aca="false">INDEX(Table2[], MATCH(L3586, Location_ID!$D$2:$D$648, 0), 1)</f>
        <v>a5d035c9-aae3-40ac-9eb8-c5c29396ac64</v>
      </c>
      <c r="C3586" s="193" t="s">
        <v>1482</v>
      </c>
      <c r="D3586" s="273" t="s">
        <v>354</v>
      </c>
      <c r="E3586" s="193" t="s">
        <v>7134</v>
      </c>
      <c r="F3586" s="193" t="s">
        <v>7899</v>
      </c>
      <c r="G3586" s="193"/>
      <c r="H3586" s="196"/>
      <c r="I3586" s="193" t="s">
        <v>14291</v>
      </c>
      <c r="J3586" s="193" t="s">
        <v>14292</v>
      </c>
      <c r="K3586" s="193" t="s">
        <v>7127</v>
      </c>
      <c r="L3586" s="193" t="s">
        <v>3029</v>
      </c>
      <c r="M3586" s="193" t="s">
        <v>7131</v>
      </c>
      <c r="N3586" s="193" t="s">
        <v>14293</v>
      </c>
      <c r="O3586" s="193" t="s">
        <v>1769</v>
      </c>
      <c r="P3586" s="219" t="n">
        <v>43040</v>
      </c>
      <c r="Q3586" s="219" t="n">
        <v>44469</v>
      </c>
      <c r="R3586" s="193"/>
      <c r="S3586" s="193" t="s">
        <v>7130</v>
      </c>
      <c r="T3586" s="193" t="n">
        <v>7089.274722</v>
      </c>
      <c r="U3586" s="193"/>
      <c r="V3586" s="193"/>
      <c r="W3586" s="193" t="s">
        <v>8720</v>
      </c>
      <c r="X3586" s="196"/>
      <c r="Y3586" s="196"/>
      <c r="Z3586" s="196" t="n">
        <v>0</v>
      </c>
      <c r="AE3586" s="94" t="e">
        <f aca="false" t="array" ref="AE3586:AK3586">_xlfn.torow(_xlfn.unique(_xlfn._xlws.filter(cat_table[Subsector],$E3586=cat_table[Sector],"")))</f>
        <v>#NAME?</v>
      </c>
      <c r="AF3586" s="94" t="e">
        <v>#NAME?</v>
      </c>
      <c r="AG3586" s="94" t="e">
        <v>#NAME?</v>
      </c>
      <c r="AH3586" s="94" t="e">
        <v>#NAME?</v>
      </c>
      <c r="AI3586" s="94" t="e">
        <v>#NAME?</v>
      </c>
      <c r="AJ3586" s="94" t="e">
        <v>#NAME?</v>
      </c>
      <c r="AK3586" s="94" t="e">
        <v>#NAME?</v>
      </c>
      <c r="AO3586" s="94" t="e">
        <f aca="false" t="array" ref="AO3586:AQ3586">_xlfn.torow(_xlfn.unique(_xlfn._xlws.filter(cat_table[Sub-subsector],($E3586=cat_table[Sector])*($F3586=cat_table[Subsector]),"")))</f>
        <v>#NAME?</v>
      </c>
      <c r="AP3586" s="94" t="e">
        <v>#NAME?</v>
      </c>
      <c r="AQ3586" s="94" t="e">
        <v>#NAME?</v>
      </c>
    </row>
    <row r="3587" customFormat="false" ht="15" hidden="false" customHeight="true" outlineLevel="0" collapsed="false">
      <c r="A3587" s="193" t="s">
        <v>14369</v>
      </c>
      <c r="B3587" s="20" t="str">
        <f aca="false">INDEX(Table2[], MATCH(L3587, Location_ID!$D$2:$D$648, 0), 1)</f>
        <v>a5d035c9-aae3-40ac-9eb8-c5c29396ac64</v>
      </c>
      <c r="C3587" s="193" t="s">
        <v>1482</v>
      </c>
      <c r="D3587" s="273" t="s">
        <v>354</v>
      </c>
      <c r="E3587" s="193" t="s">
        <v>7134</v>
      </c>
      <c r="F3587" s="193" t="s">
        <v>7899</v>
      </c>
      <c r="G3587" s="193"/>
      <c r="H3587" s="196"/>
      <c r="I3587" s="193" t="s">
        <v>14291</v>
      </c>
      <c r="J3587" s="193" t="s">
        <v>14292</v>
      </c>
      <c r="K3587" s="193" t="s">
        <v>7127</v>
      </c>
      <c r="L3587" s="193" t="s">
        <v>3029</v>
      </c>
      <c r="M3587" s="193" t="s">
        <v>7131</v>
      </c>
      <c r="N3587" s="193" t="s">
        <v>14293</v>
      </c>
      <c r="O3587" s="193" t="s">
        <v>1769</v>
      </c>
      <c r="P3587" s="219" t="n">
        <v>43040</v>
      </c>
      <c r="Q3587" s="219" t="n">
        <v>44469</v>
      </c>
      <c r="R3587" s="193"/>
      <c r="S3587" s="193" t="s">
        <v>7130</v>
      </c>
      <c r="T3587" s="193" t="n">
        <v>5969.217897</v>
      </c>
      <c r="U3587" s="193"/>
      <c r="V3587" s="193"/>
      <c r="W3587" s="193" t="s">
        <v>8720</v>
      </c>
      <c r="X3587" s="196"/>
      <c r="Y3587" s="196"/>
      <c r="Z3587" s="196" t="n">
        <v>0</v>
      </c>
      <c r="AE3587" s="94" t="e">
        <f aca="false" t="array" ref="AE3587:AK3587">_xlfn.torow(_xlfn.unique(_xlfn._xlws.filter(cat_table[Subsector],$E3587=cat_table[Sector],"")))</f>
        <v>#NAME?</v>
      </c>
      <c r="AF3587" s="94" t="e">
        <v>#NAME?</v>
      </c>
      <c r="AG3587" s="94" t="e">
        <v>#NAME?</v>
      </c>
      <c r="AH3587" s="94" t="e">
        <v>#NAME?</v>
      </c>
      <c r="AI3587" s="94" t="e">
        <v>#NAME?</v>
      </c>
      <c r="AJ3587" s="94" t="e">
        <v>#NAME?</v>
      </c>
      <c r="AK3587" s="94" t="e">
        <v>#NAME?</v>
      </c>
      <c r="AO3587" s="94" t="e">
        <f aca="false" t="array" ref="AO3587:AQ3587">_xlfn.torow(_xlfn.unique(_xlfn._xlws.filter(cat_table[Sub-subsector],($E3587=cat_table[Sector])*($F3587=cat_table[Subsector]),"")))</f>
        <v>#NAME?</v>
      </c>
      <c r="AP3587" s="94" t="e">
        <v>#NAME?</v>
      </c>
      <c r="AQ3587" s="94" t="e">
        <v>#NAME?</v>
      </c>
    </row>
    <row r="3588" customFormat="false" ht="15" hidden="false" customHeight="true" outlineLevel="0" collapsed="false">
      <c r="A3588" s="193" t="s">
        <v>14370</v>
      </c>
      <c r="B3588" s="20" t="str">
        <f aca="false">INDEX(Table2[], MATCH(L3588, Location_ID!$D$2:$D$648, 0), 1)</f>
        <v>a5d035c9-aae3-40ac-9eb8-c5c29396ac64</v>
      </c>
      <c r="C3588" s="193" t="s">
        <v>1482</v>
      </c>
      <c r="D3588" s="273" t="s">
        <v>354</v>
      </c>
      <c r="E3588" s="193" t="s">
        <v>7134</v>
      </c>
      <c r="F3588" s="193" t="s">
        <v>7899</v>
      </c>
      <c r="G3588" s="193"/>
      <c r="H3588" s="196"/>
      <c r="I3588" s="193" t="s">
        <v>14291</v>
      </c>
      <c r="J3588" s="193" t="s">
        <v>14292</v>
      </c>
      <c r="K3588" s="193" t="s">
        <v>7127</v>
      </c>
      <c r="L3588" s="193" t="s">
        <v>3029</v>
      </c>
      <c r="M3588" s="193" t="s">
        <v>7131</v>
      </c>
      <c r="N3588" s="193" t="s">
        <v>14293</v>
      </c>
      <c r="O3588" s="193" t="s">
        <v>1769</v>
      </c>
      <c r="P3588" s="219" t="n">
        <v>43040</v>
      </c>
      <c r="Q3588" s="219" t="n">
        <v>44469</v>
      </c>
      <c r="R3588" s="193"/>
      <c r="S3588" s="193" t="s">
        <v>7130</v>
      </c>
      <c r="T3588" s="193" t="n">
        <v>5319.007247</v>
      </c>
      <c r="U3588" s="193"/>
      <c r="V3588" s="193"/>
      <c r="W3588" s="193" t="s">
        <v>8720</v>
      </c>
      <c r="X3588" s="196"/>
      <c r="Y3588" s="196"/>
      <c r="Z3588" s="196" t="n">
        <v>0</v>
      </c>
      <c r="AE3588" s="94" t="e">
        <f aca="false" t="array" ref="AE3588:AK3588">_xlfn.torow(_xlfn.unique(_xlfn._xlws.filter(cat_table[Subsector],$E3588=cat_table[Sector],"")))</f>
        <v>#NAME?</v>
      </c>
      <c r="AF3588" s="94" t="e">
        <v>#NAME?</v>
      </c>
      <c r="AG3588" s="94" t="e">
        <v>#NAME?</v>
      </c>
      <c r="AH3588" s="94" t="e">
        <v>#NAME?</v>
      </c>
      <c r="AI3588" s="94" t="e">
        <v>#NAME?</v>
      </c>
      <c r="AJ3588" s="94" t="e">
        <v>#NAME?</v>
      </c>
      <c r="AK3588" s="94" t="e">
        <v>#NAME?</v>
      </c>
      <c r="AO3588" s="94" t="e">
        <f aca="false" t="array" ref="AO3588:AQ3588">_xlfn.torow(_xlfn.unique(_xlfn._xlws.filter(cat_table[Sub-subsector],($E3588=cat_table[Sector])*($F3588=cat_table[Subsector]),"")))</f>
        <v>#NAME?</v>
      </c>
      <c r="AP3588" s="94" t="e">
        <v>#NAME?</v>
      </c>
      <c r="AQ3588" s="94" t="e">
        <v>#NAME?</v>
      </c>
    </row>
    <row r="3589" customFormat="false" ht="15" hidden="false" customHeight="true" outlineLevel="0" collapsed="false">
      <c r="A3589" s="193" t="s">
        <v>14371</v>
      </c>
      <c r="B3589" s="20" t="str">
        <f aca="false">INDEX(Table2[], MATCH(L3589, Location_ID!$D$2:$D$648, 0), 1)</f>
        <v>a5d035c9-aae3-40ac-9eb8-c5c29396ac64</v>
      </c>
      <c r="C3589" s="193" t="s">
        <v>1482</v>
      </c>
      <c r="D3589" s="273" t="s">
        <v>354</v>
      </c>
      <c r="E3589" s="193" t="s">
        <v>7134</v>
      </c>
      <c r="F3589" s="193" t="s">
        <v>7899</v>
      </c>
      <c r="G3589" s="193"/>
      <c r="H3589" s="196"/>
      <c r="I3589" s="193" t="s">
        <v>14291</v>
      </c>
      <c r="J3589" s="193" t="s">
        <v>14292</v>
      </c>
      <c r="K3589" s="193" t="s">
        <v>7127</v>
      </c>
      <c r="L3589" s="193" t="s">
        <v>3029</v>
      </c>
      <c r="M3589" s="193" t="s">
        <v>7131</v>
      </c>
      <c r="N3589" s="193" t="s">
        <v>14293</v>
      </c>
      <c r="O3589" s="193" t="s">
        <v>1769</v>
      </c>
      <c r="P3589" s="219" t="n">
        <v>43040</v>
      </c>
      <c r="Q3589" s="219" t="n">
        <v>44469</v>
      </c>
      <c r="R3589" s="193"/>
      <c r="S3589" s="193" t="s">
        <v>7130</v>
      </c>
      <c r="T3589" s="193" t="n">
        <v>2688.805168</v>
      </c>
      <c r="U3589" s="193"/>
      <c r="V3589" s="193"/>
      <c r="W3589" s="193" t="s">
        <v>8720</v>
      </c>
      <c r="X3589" s="196"/>
      <c r="Y3589" s="196"/>
      <c r="Z3589" s="196" t="n">
        <v>0</v>
      </c>
      <c r="AE3589" s="94" t="e">
        <f aca="false" t="array" ref="AE3589:AK3589">_xlfn.torow(_xlfn.unique(_xlfn._xlws.filter(cat_table[Subsector],$E3589=cat_table[Sector],"")))</f>
        <v>#NAME?</v>
      </c>
      <c r="AF3589" s="94" t="e">
        <v>#NAME?</v>
      </c>
      <c r="AG3589" s="94" t="e">
        <v>#NAME?</v>
      </c>
      <c r="AH3589" s="94" t="e">
        <v>#NAME?</v>
      </c>
      <c r="AI3589" s="94" t="e">
        <v>#NAME?</v>
      </c>
      <c r="AJ3589" s="94" t="e">
        <v>#NAME?</v>
      </c>
      <c r="AK3589" s="94" t="e">
        <v>#NAME?</v>
      </c>
      <c r="AO3589" s="94" t="e">
        <f aca="false" t="array" ref="AO3589:AQ3589">_xlfn.torow(_xlfn.unique(_xlfn._xlws.filter(cat_table[Sub-subsector],($E3589=cat_table[Sector])*($F3589=cat_table[Subsector]),"")))</f>
        <v>#NAME?</v>
      </c>
      <c r="AP3589" s="94" t="e">
        <v>#NAME?</v>
      </c>
      <c r="AQ3589" s="94" t="e">
        <v>#NAME?</v>
      </c>
    </row>
    <row r="3590" customFormat="false" ht="15" hidden="false" customHeight="true" outlineLevel="0" collapsed="false">
      <c r="A3590" s="193" t="s">
        <v>14372</v>
      </c>
      <c r="B3590" s="20" t="str">
        <f aca="false">INDEX(Table2[], MATCH(L3590, Location_ID!$D$2:$D$648, 0), 1)</f>
        <v>a5d035c9-aae3-40ac-9eb8-c5c29396ac64</v>
      </c>
      <c r="C3590" s="193" t="s">
        <v>1482</v>
      </c>
      <c r="D3590" s="273" t="s">
        <v>354</v>
      </c>
      <c r="E3590" s="193" t="s">
        <v>7134</v>
      </c>
      <c r="F3590" s="193" t="s">
        <v>7899</v>
      </c>
      <c r="G3590" s="193"/>
      <c r="H3590" s="196"/>
      <c r="I3590" s="193" t="s">
        <v>14291</v>
      </c>
      <c r="J3590" s="193" t="s">
        <v>14292</v>
      </c>
      <c r="K3590" s="193" t="s">
        <v>7127</v>
      </c>
      <c r="L3590" s="193" t="s">
        <v>3029</v>
      </c>
      <c r="M3590" s="193" t="s">
        <v>7131</v>
      </c>
      <c r="N3590" s="193" t="s">
        <v>14293</v>
      </c>
      <c r="O3590" s="193" t="s">
        <v>1769</v>
      </c>
      <c r="P3590" s="219" t="n">
        <v>43040</v>
      </c>
      <c r="Q3590" s="219" t="n">
        <v>44469</v>
      </c>
      <c r="R3590" s="193"/>
      <c r="S3590" s="193" t="s">
        <v>7130</v>
      </c>
      <c r="T3590" s="193" t="n">
        <v>8811.675564</v>
      </c>
      <c r="U3590" s="193"/>
      <c r="V3590" s="193"/>
      <c r="W3590" s="193" t="s">
        <v>8720</v>
      </c>
      <c r="X3590" s="196"/>
      <c r="Y3590" s="196"/>
      <c r="Z3590" s="196" t="n">
        <v>0</v>
      </c>
      <c r="AE3590" s="94" t="e">
        <f aca="false" t="array" ref="AE3590:AK3590">_xlfn.torow(_xlfn.unique(_xlfn._xlws.filter(cat_table[Subsector],$E3590=cat_table[Sector],"")))</f>
        <v>#NAME?</v>
      </c>
      <c r="AF3590" s="94" t="e">
        <v>#NAME?</v>
      </c>
      <c r="AG3590" s="94" t="e">
        <v>#NAME?</v>
      </c>
      <c r="AH3590" s="94" t="e">
        <v>#NAME?</v>
      </c>
      <c r="AI3590" s="94" t="e">
        <v>#NAME?</v>
      </c>
      <c r="AJ3590" s="94" t="e">
        <v>#NAME?</v>
      </c>
      <c r="AK3590" s="94" t="e">
        <v>#NAME?</v>
      </c>
      <c r="AO3590" s="94" t="e">
        <f aca="false" t="array" ref="AO3590:AQ3590">_xlfn.torow(_xlfn.unique(_xlfn._xlws.filter(cat_table[Sub-subsector],($E3590=cat_table[Sector])*($F3590=cat_table[Subsector]),"")))</f>
        <v>#NAME?</v>
      </c>
      <c r="AP3590" s="94" t="e">
        <v>#NAME?</v>
      </c>
      <c r="AQ3590" s="94" t="e">
        <v>#NAME?</v>
      </c>
    </row>
    <row r="3591" customFormat="false" ht="15" hidden="false" customHeight="true" outlineLevel="0" collapsed="false">
      <c r="A3591" s="193" t="s">
        <v>14373</v>
      </c>
      <c r="B3591" s="20" t="str">
        <f aca="false">INDEX(Table2[], MATCH(L3591, Location_ID!$D$2:$D$648, 0), 1)</f>
        <v>a5d035c9-aae3-40ac-9eb8-c5c29396ac64</v>
      </c>
      <c r="C3591" s="193" t="s">
        <v>1482</v>
      </c>
      <c r="D3591" s="273" t="s">
        <v>354</v>
      </c>
      <c r="E3591" s="193" t="s">
        <v>7134</v>
      </c>
      <c r="F3591" s="193" t="s">
        <v>7899</v>
      </c>
      <c r="G3591" s="193"/>
      <c r="H3591" s="196"/>
      <c r="I3591" s="193" t="s">
        <v>14291</v>
      </c>
      <c r="J3591" s="193" t="s">
        <v>14292</v>
      </c>
      <c r="K3591" s="193" t="s">
        <v>7127</v>
      </c>
      <c r="L3591" s="193" t="s">
        <v>3029</v>
      </c>
      <c r="M3591" s="193" t="s">
        <v>7131</v>
      </c>
      <c r="N3591" s="193" t="s">
        <v>14293</v>
      </c>
      <c r="O3591" s="193" t="s">
        <v>1769</v>
      </c>
      <c r="P3591" s="219" t="n">
        <v>43040</v>
      </c>
      <c r="Q3591" s="219" t="n">
        <v>44469</v>
      </c>
      <c r="R3591" s="193"/>
      <c r="S3591" s="193" t="s">
        <v>7130</v>
      </c>
      <c r="T3591" s="193" t="n">
        <v>5622.726067</v>
      </c>
      <c r="U3591" s="193"/>
      <c r="V3591" s="193"/>
      <c r="W3591" s="193" t="s">
        <v>8720</v>
      </c>
      <c r="X3591" s="196"/>
      <c r="Y3591" s="196"/>
      <c r="Z3591" s="196" t="n">
        <v>0</v>
      </c>
      <c r="AE3591" s="94" t="e">
        <f aca="false" t="array" ref="AE3591:AK3591">_xlfn.torow(_xlfn.unique(_xlfn._xlws.filter(cat_table[Subsector],$E3591=cat_table[Sector],"")))</f>
        <v>#NAME?</v>
      </c>
      <c r="AF3591" s="94" t="e">
        <v>#NAME?</v>
      </c>
      <c r="AG3591" s="94" t="e">
        <v>#NAME?</v>
      </c>
      <c r="AH3591" s="94" t="e">
        <v>#NAME?</v>
      </c>
      <c r="AI3591" s="94" t="e">
        <v>#NAME?</v>
      </c>
      <c r="AJ3591" s="94" t="e">
        <v>#NAME?</v>
      </c>
      <c r="AK3591" s="94" t="e">
        <v>#NAME?</v>
      </c>
      <c r="AO3591" s="94" t="e">
        <f aca="false" t="array" ref="AO3591:AQ3591">_xlfn.torow(_xlfn.unique(_xlfn._xlws.filter(cat_table[Sub-subsector],($E3591=cat_table[Sector])*($F3591=cat_table[Subsector]),"")))</f>
        <v>#NAME?</v>
      </c>
      <c r="AP3591" s="94" t="e">
        <v>#NAME?</v>
      </c>
      <c r="AQ3591" s="94" t="e">
        <v>#NAME?</v>
      </c>
    </row>
    <row r="3592" customFormat="false" ht="15" hidden="false" customHeight="true" outlineLevel="0" collapsed="false">
      <c r="A3592" s="193" t="s">
        <v>14374</v>
      </c>
      <c r="B3592" s="20" t="str">
        <f aca="false">INDEX(Table2[], MATCH(L3592, Location_ID!$D$2:$D$648, 0), 1)</f>
        <v>a5d035c9-aae3-40ac-9eb8-c5c29396ac64</v>
      </c>
      <c r="C3592" s="193" t="s">
        <v>1482</v>
      </c>
      <c r="D3592" s="273" t="s">
        <v>354</v>
      </c>
      <c r="E3592" s="193" t="s">
        <v>7134</v>
      </c>
      <c r="F3592" s="193" t="s">
        <v>7899</v>
      </c>
      <c r="G3592" s="193"/>
      <c r="H3592" s="196"/>
      <c r="I3592" s="193" t="s">
        <v>14291</v>
      </c>
      <c r="J3592" s="193" t="s">
        <v>14292</v>
      </c>
      <c r="K3592" s="193" t="s">
        <v>7127</v>
      </c>
      <c r="L3592" s="193" t="s">
        <v>3029</v>
      </c>
      <c r="M3592" s="193" t="s">
        <v>7131</v>
      </c>
      <c r="N3592" s="193" t="s">
        <v>14293</v>
      </c>
      <c r="O3592" s="193" t="s">
        <v>1769</v>
      </c>
      <c r="P3592" s="219" t="n">
        <v>43040</v>
      </c>
      <c r="Q3592" s="219" t="n">
        <v>44469</v>
      </c>
      <c r="R3592" s="193"/>
      <c r="S3592" s="193" t="s">
        <v>7130</v>
      </c>
      <c r="T3592" s="193" t="n">
        <v>3352.564922</v>
      </c>
      <c r="U3592" s="193"/>
      <c r="V3592" s="193"/>
      <c r="W3592" s="193" t="s">
        <v>8720</v>
      </c>
      <c r="X3592" s="196"/>
      <c r="Y3592" s="196"/>
      <c r="Z3592" s="196" t="n">
        <v>0</v>
      </c>
      <c r="AE3592" s="94" t="e">
        <f aca="false" t="array" ref="AE3592:AK3592">_xlfn.torow(_xlfn.unique(_xlfn._xlws.filter(cat_table[Subsector],$E3592=cat_table[Sector],"")))</f>
        <v>#NAME?</v>
      </c>
      <c r="AF3592" s="94" t="e">
        <v>#NAME?</v>
      </c>
      <c r="AG3592" s="94" t="e">
        <v>#NAME?</v>
      </c>
      <c r="AH3592" s="94" t="e">
        <v>#NAME?</v>
      </c>
      <c r="AI3592" s="94" t="e">
        <v>#NAME?</v>
      </c>
      <c r="AJ3592" s="94" t="e">
        <v>#NAME?</v>
      </c>
      <c r="AK3592" s="94" t="e">
        <v>#NAME?</v>
      </c>
      <c r="AO3592" s="94" t="e">
        <f aca="false" t="array" ref="AO3592:AQ3592">_xlfn.torow(_xlfn.unique(_xlfn._xlws.filter(cat_table[Sub-subsector],($E3592=cat_table[Sector])*($F3592=cat_table[Subsector]),"")))</f>
        <v>#NAME?</v>
      </c>
      <c r="AP3592" s="94" t="e">
        <v>#NAME?</v>
      </c>
      <c r="AQ3592" s="94" t="e">
        <v>#NAME?</v>
      </c>
    </row>
    <row r="3593" customFormat="false" ht="15" hidden="false" customHeight="true" outlineLevel="0" collapsed="false">
      <c r="A3593" s="193" t="s">
        <v>14375</v>
      </c>
      <c r="B3593" s="20" t="str">
        <f aca="false">INDEX(Table2[], MATCH(L3593, Location_ID!$D$2:$D$648, 0), 1)</f>
        <v>a5d035c9-aae3-40ac-9eb8-c5c29396ac64</v>
      </c>
      <c r="C3593" s="193" t="s">
        <v>1482</v>
      </c>
      <c r="D3593" s="273" t="s">
        <v>354</v>
      </c>
      <c r="E3593" s="193" t="s">
        <v>7134</v>
      </c>
      <c r="F3593" s="193" t="s">
        <v>7899</v>
      </c>
      <c r="G3593" s="193"/>
      <c r="H3593" s="196"/>
      <c r="I3593" s="193" t="s">
        <v>14291</v>
      </c>
      <c r="J3593" s="193" t="s">
        <v>14292</v>
      </c>
      <c r="K3593" s="193" t="s">
        <v>7127</v>
      </c>
      <c r="L3593" s="193" t="s">
        <v>3029</v>
      </c>
      <c r="M3593" s="193" t="s">
        <v>7131</v>
      </c>
      <c r="N3593" s="193" t="s">
        <v>14293</v>
      </c>
      <c r="O3593" s="193" t="s">
        <v>1769</v>
      </c>
      <c r="P3593" s="219" t="n">
        <v>43040</v>
      </c>
      <c r="Q3593" s="219" t="n">
        <v>44469</v>
      </c>
      <c r="R3593" s="193"/>
      <c r="S3593" s="193" t="s">
        <v>7130</v>
      </c>
      <c r="T3593" s="193" t="n">
        <v>6330.619486</v>
      </c>
      <c r="U3593" s="193"/>
      <c r="V3593" s="193"/>
      <c r="W3593" s="193" t="s">
        <v>8720</v>
      </c>
      <c r="X3593" s="196"/>
      <c r="Y3593" s="196"/>
      <c r="Z3593" s="196" t="n">
        <v>0</v>
      </c>
      <c r="AE3593" s="94" t="e">
        <f aca="false" t="array" ref="AE3593:AK3593">_xlfn.torow(_xlfn.unique(_xlfn._xlws.filter(cat_table[Subsector],$E3593=cat_table[Sector],"")))</f>
        <v>#NAME?</v>
      </c>
      <c r="AF3593" s="94" t="e">
        <v>#NAME?</v>
      </c>
      <c r="AG3593" s="94" t="e">
        <v>#NAME?</v>
      </c>
      <c r="AH3593" s="94" t="e">
        <v>#NAME?</v>
      </c>
      <c r="AI3593" s="94" t="e">
        <v>#NAME?</v>
      </c>
      <c r="AJ3593" s="94" t="e">
        <v>#NAME?</v>
      </c>
      <c r="AK3593" s="94" t="e">
        <v>#NAME?</v>
      </c>
      <c r="AO3593" s="94" t="e">
        <f aca="false" t="array" ref="AO3593:AQ3593">_xlfn.torow(_xlfn.unique(_xlfn._xlws.filter(cat_table[Sub-subsector],($E3593=cat_table[Sector])*($F3593=cat_table[Subsector]),"")))</f>
        <v>#NAME?</v>
      </c>
      <c r="AP3593" s="94" t="e">
        <v>#NAME?</v>
      </c>
      <c r="AQ3593" s="94" t="e">
        <v>#NAME?</v>
      </c>
    </row>
    <row r="3594" customFormat="false" ht="15" hidden="false" customHeight="true" outlineLevel="0" collapsed="false">
      <c r="A3594" s="193" t="s">
        <v>14376</v>
      </c>
      <c r="B3594" s="20" t="str">
        <f aca="false">INDEX(Table2[], MATCH(L3594, Location_ID!$D$2:$D$648, 0), 1)</f>
        <v>a5d035c9-aae3-40ac-9eb8-c5c29396ac64</v>
      </c>
      <c r="C3594" s="193" t="s">
        <v>1482</v>
      </c>
      <c r="D3594" s="273" t="s">
        <v>354</v>
      </c>
      <c r="E3594" s="193" t="s">
        <v>7134</v>
      </c>
      <c r="F3594" s="193" t="s">
        <v>7899</v>
      </c>
      <c r="G3594" s="193"/>
      <c r="H3594" s="196"/>
      <c r="I3594" s="193" t="s">
        <v>14291</v>
      </c>
      <c r="J3594" s="193" t="s">
        <v>14292</v>
      </c>
      <c r="K3594" s="193" t="s">
        <v>7127</v>
      </c>
      <c r="L3594" s="193" t="s">
        <v>3029</v>
      </c>
      <c r="M3594" s="193" t="s">
        <v>7131</v>
      </c>
      <c r="N3594" s="193" t="s">
        <v>14293</v>
      </c>
      <c r="O3594" s="193" t="s">
        <v>1769</v>
      </c>
      <c r="P3594" s="219" t="n">
        <v>43040</v>
      </c>
      <c r="Q3594" s="219" t="n">
        <v>44469</v>
      </c>
      <c r="R3594" s="193"/>
      <c r="S3594" s="193" t="s">
        <v>7130</v>
      </c>
      <c r="T3594" s="193" t="n">
        <v>11517.01979</v>
      </c>
      <c r="U3594" s="193"/>
      <c r="V3594" s="193"/>
      <c r="W3594" s="193" t="s">
        <v>8720</v>
      </c>
      <c r="X3594" s="196"/>
      <c r="Y3594" s="196"/>
      <c r="Z3594" s="196" t="n">
        <v>0</v>
      </c>
      <c r="AE3594" s="94" t="e">
        <f aca="false" t="array" ref="AE3594:AK3594">_xlfn.torow(_xlfn.unique(_xlfn._xlws.filter(cat_table[Subsector],$E3594=cat_table[Sector],"")))</f>
        <v>#NAME?</v>
      </c>
      <c r="AF3594" s="94" t="e">
        <v>#NAME?</v>
      </c>
      <c r="AG3594" s="94" t="e">
        <v>#NAME?</v>
      </c>
      <c r="AH3594" s="94" t="e">
        <v>#NAME?</v>
      </c>
      <c r="AI3594" s="94" t="e">
        <v>#NAME?</v>
      </c>
      <c r="AJ3594" s="94" t="e">
        <v>#NAME?</v>
      </c>
      <c r="AK3594" s="94" t="e">
        <v>#NAME?</v>
      </c>
      <c r="AO3594" s="94" t="e">
        <f aca="false" t="array" ref="AO3594:AQ3594">_xlfn.torow(_xlfn.unique(_xlfn._xlws.filter(cat_table[Sub-subsector],($E3594=cat_table[Sector])*($F3594=cat_table[Subsector]),"")))</f>
        <v>#NAME?</v>
      </c>
      <c r="AP3594" s="94" t="e">
        <v>#NAME?</v>
      </c>
      <c r="AQ3594" s="94" t="e">
        <v>#NAME?</v>
      </c>
    </row>
    <row r="3595" customFormat="false" ht="15" hidden="false" customHeight="true" outlineLevel="0" collapsed="false">
      <c r="A3595" s="193" t="s">
        <v>14377</v>
      </c>
      <c r="B3595" s="20" t="str">
        <f aca="false">INDEX(Table2[], MATCH(L3595, Location_ID!$D$2:$D$648, 0), 1)</f>
        <v>a5d035c9-aae3-40ac-9eb8-c5c29396ac64</v>
      </c>
      <c r="C3595" s="193" t="s">
        <v>1482</v>
      </c>
      <c r="D3595" s="273" t="s">
        <v>354</v>
      </c>
      <c r="E3595" s="193" t="s">
        <v>7134</v>
      </c>
      <c r="F3595" s="193" t="s">
        <v>7899</v>
      </c>
      <c r="G3595" s="193"/>
      <c r="H3595" s="196"/>
      <c r="I3595" s="193" t="s">
        <v>14291</v>
      </c>
      <c r="J3595" s="193" t="s">
        <v>14292</v>
      </c>
      <c r="K3595" s="193" t="s">
        <v>7127</v>
      </c>
      <c r="L3595" s="193" t="s">
        <v>3029</v>
      </c>
      <c r="M3595" s="193" t="s">
        <v>7131</v>
      </c>
      <c r="N3595" s="193" t="s">
        <v>14293</v>
      </c>
      <c r="O3595" s="193" t="s">
        <v>1769</v>
      </c>
      <c r="P3595" s="219" t="n">
        <v>43040</v>
      </c>
      <c r="Q3595" s="219" t="n">
        <v>44469</v>
      </c>
      <c r="R3595" s="193"/>
      <c r="S3595" s="193" t="s">
        <v>7130</v>
      </c>
      <c r="T3595" s="193" t="n">
        <v>24376.60369</v>
      </c>
      <c r="U3595" s="193"/>
      <c r="V3595" s="193"/>
      <c r="W3595" s="193" t="s">
        <v>8720</v>
      </c>
      <c r="X3595" s="196"/>
      <c r="Y3595" s="196"/>
      <c r="Z3595" s="196" t="n">
        <v>0</v>
      </c>
      <c r="AE3595" s="94" t="e">
        <f aca="false" t="array" ref="AE3595:AK3595">_xlfn.torow(_xlfn.unique(_xlfn._xlws.filter(cat_table[Subsector],$E3595=cat_table[Sector],"")))</f>
        <v>#NAME?</v>
      </c>
      <c r="AF3595" s="94" t="e">
        <v>#NAME?</v>
      </c>
      <c r="AG3595" s="94" t="e">
        <v>#NAME?</v>
      </c>
      <c r="AH3595" s="94" t="e">
        <v>#NAME?</v>
      </c>
      <c r="AI3595" s="94" t="e">
        <v>#NAME?</v>
      </c>
      <c r="AJ3595" s="94" t="e">
        <v>#NAME?</v>
      </c>
      <c r="AK3595" s="94" t="e">
        <v>#NAME?</v>
      </c>
      <c r="AO3595" s="94" t="e">
        <f aca="false" t="array" ref="AO3595:AQ3595">_xlfn.torow(_xlfn.unique(_xlfn._xlws.filter(cat_table[Sub-subsector],($E3595=cat_table[Sector])*($F3595=cat_table[Subsector]),"")))</f>
        <v>#NAME?</v>
      </c>
      <c r="AP3595" s="94" t="e">
        <v>#NAME?</v>
      </c>
      <c r="AQ3595" s="94" t="e">
        <v>#NAME?</v>
      </c>
    </row>
    <row r="3596" customFormat="false" ht="15" hidden="false" customHeight="true" outlineLevel="0" collapsed="false">
      <c r="A3596" s="193" t="s">
        <v>14378</v>
      </c>
      <c r="B3596" s="20" t="str">
        <f aca="false">INDEX(Table2[], MATCH(L3596, Location_ID!$D$2:$D$648, 0), 1)</f>
        <v>a5d035c9-aae3-40ac-9eb8-c5c29396ac64</v>
      </c>
      <c r="C3596" s="193" t="s">
        <v>1482</v>
      </c>
      <c r="D3596" s="273" t="s">
        <v>354</v>
      </c>
      <c r="E3596" s="193" t="s">
        <v>7134</v>
      </c>
      <c r="F3596" s="193" t="s">
        <v>7899</v>
      </c>
      <c r="G3596" s="193"/>
      <c r="H3596" s="196"/>
      <c r="I3596" s="193" t="s">
        <v>14291</v>
      </c>
      <c r="J3596" s="193" t="s">
        <v>14292</v>
      </c>
      <c r="K3596" s="193" t="s">
        <v>7127</v>
      </c>
      <c r="L3596" s="193" t="s">
        <v>3029</v>
      </c>
      <c r="M3596" s="193" t="s">
        <v>7131</v>
      </c>
      <c r="N3596" s="193" t="s">
        <v>14293</v>
      </c>
      <c r="O3596" s="193" t="s">
        <v>1769</v>
      </c>
      <c r="P3596" s="219" t="n">
        <v>43040</v>
      </c>
      <c r="Q3596" s="219" t="n">
        <v>44469</v>
      </c>
      <c r="R3596" s="193"/>
      <c r="S3596" s="193" t="s">
        <v>7130</v>
      </c>
      <c r="T3596" s="193" t="n">
        <v>13288.0455</v>
      </c>
      <c r="U3596" s="193"/>
      <c r="V3596" s="193"/>
      <c r="W3596" s="193" t="s">
        <v>8720</v>
      </c>
      <c r="X3596" s="196"/>
      <c r="Y3596" s="196"/>
      <c r="Z3596" s="196" t="n">
        <v>0</v>
      </c>
      <c r="AE3596" s="94" t="e">
        <f aca="false" t="array" ref="AE3596:AK3596">_xlfn.torow(_xlfn.unique(_xlfn._xlws.filter(cat_table[Subsector],$E3596=cat_table[Sector],"")))</f>
        <v>#NAME?</v>
      </c>
      <c r="AF3596" s="94" t="e">
        <v>#NAME?</v>
      </c>
      <c r="AG3596" s="94" t="e">
        <v>#NAME?</v>
      </c>
      <c r="AH3596" s="94" t="e">
        <v>#NAME?</v>
      </c>
      <c r="AI3596" s="94" t="e">
        <v>#NAME?</v>
      </c>
      <c r="AJ3596" s="94" t="e">
        <v>#NAME?</v>
      </c>
      <c r="AK3596" s="94" t="e">
        <v>#NAME?</v>
      </c>
      <c r="AO3596" s="94" t="e">
        <f aca="false" t="array" ref="AO3596:AQ3596">_xlfn.torow(_xlfn.unique(_xlfn._xlws.filter(cat_table[Sub-subsector],($E3596=cat_table[Sector])*($F3596=cat_table[Subsector]),"")))</f>
        <v>#NAME?</v>
      </c>
      <c r="AP3596" s="94" t="e">
        <v>#NAME?</v>
      </c>
      <c r="AQ3596" s="94" t="e">
        <v>#NAME?</v>
      </c>
    </row>
    <row r="3597" customFormat="false" ht="15" hidden="false" customHeight="true" outlineLevel="0" collapsed="false">
      <c r="A3597" s="193" t="s">
        <v>14379</v>
      </c>
      <c r="B3597" s="20" t="str">
        <f aca="false">INDEX(Table2[], MATCH(L3597, Location_ID!$D$2:$D$648, 0), 1)</f>
        <v>a5d035c9-aae3-40ac-9eb8-c5c29396ac64</v>
      </c>
      <c r="C3597" s="193" t="s">
        <v>1482</v>
      </c>
      <c r="D3597" s="273" t="s">
        <v>354</v>
      </c>
      <c r="E3597" s="193" t="s">
        <v>7134</v>
      </c>
      <c r="F3597" s="193" t="s">
        <v>7899</v>
      </c>
      <c r="G3597" s="193"/>
      <c r="H3597" s="196"/>
      <c r="I3597" s="193" t="s">
        <v>14291</v>
      </c>
      <c r="J3597" s="193" t="s">
        <v>14292</v>
      </c>
      <c r="K3597" s="193" t="s">
        <v>7127</v>
      </c>
      <c r="L3597" s="193" t="s">
        <v>3029</v>
      </c>
      <c r="M3597" s="193" t="s">
        <v>7131</v>
      </c>
      <c r="N3597" s="193" t="s">
        <v>14293</v>
      </c>
      <c r="O3597" s="193" t="s">
        <v>1769</v>
      </c>
      <c r="P3597" s="219" t="n">
        <v>43040</v>
      </c>
      <c r="Q3597" s="219" t="n">
        <v>44469</v>
      </c>
      <c r="R3597" s="193"/>
      <c r="S3597" s="193" t="s">
        <v>7130</v>
      </c>
      <c r="T3597" s="193" t="n">
        <v>25890.18581</v>
      </c>
      <c r="U3597" s="193"/>
      <c r="V3597" s="193"/>
      <c r="W3597" s="193" t="s">
        <v>8720</v>
      </c>
      <c r="X3597" s="196"/>
      <c r="Y3597" s="196"/>
      <c r="Z3597" s="196" t="n">
        <v>0</v>
      </c>
      <c r="AE3597" s="94" t="e">
        <f aca="false" t="array" ref="AE3597:AK3597">_xlfn.torow(_xlfn.unique(_xlfn._xlws.filter(cat_table[Subsector],$E3597=cat_table[Sector],"")))</f>
        <v>#NAME?</v>
      </c>
      <c r="AF3597" s="94" t="e">
        <v>#NAME?</v>
      </c>
      <c r="AG3597" s="94" t="e">
        <v>#NAME?</v>
      </c>
      <c r="AH3597" s="94" t="e">
        <v>#NAME?</v>
      </c>
      <c r="AI3597" s="94" t="e">
        <v>#NAME?</v>
      </c>
      <c r="AJ3597" s="94" t="e">
        <v>#NAME?</v>
      </c>
      <c r="AK3597" s="94" t="e">
        <v>#NAME?</v>
      </c>
      <c r="AO3597" s="94" t="e">
        <f aca="false" t="array" ref="AO3597:AQ3597">_xlfn.torow(_xlfn.unique(_xlfn._xlws.filter(cat_table[Sub-subsector],($E3597=cat_table[Sector])*($F3597=cat_table[Subsector]),"")))</f>
        <v>#NAME?</v>
      </c>
      <c r="AP3597" s="94" t="e">
        <v>#NAME?</v>
      </c>
      <c r="AQ3597" s="94" t="e">
        <v>#NAME?</v>
      </c>
    </row>
    <row r="3598" customFormat="false" ht="15" hidden="false" customHeight="true" outlineLevel="0" collapsed="false">
      <c r="A3598" s="193" t="s">
        <v>14380</v>
      </c>
      <c r="B3598" s="20" t="str">
        <f aca="false">INDEX(Table2[], MATCH(L3598, Location_ID!$D$2:$D$648, 0), 1)</f>
        <v>a5d035c9-aae3-40ac-9eb8-c5c29396ac64</v>
      </c>
      <c r="C3598" s="193" t="s">
        <v>1482</v>
      </c>
      <c r="D3598" s="273" t="s">
        <v>354</v>
      </c>
      <c r="E3598" s="193" t="s">
        <v>7134</v>
      </c>
      <c r="F3598" s="193" t="s">
        <v>7899</v>
      </c>
      <c r="G3598" s="193"/>
      <c r="H3598" s="196"/>
      <c r="I3598" s="193" t="s">
        <v>14291</v>
      </c>
      <c r="J3598" s="193" t="s">
        <v>14292</v>
      </c>
      <c r="K3598" s="193" t="s">
        <v>7127</v>
      </c>
      <c r="L3598" s="193" t="s">
        <v>3029</v>
      </c>
      <c r="M3598" s="193" t="s">
        <v>7131</v>
      </c>
      <c r="N3598" s="193" t="s">
        <v>14293</v>
      </c>
      <c r="O3598" s="193" t="s">
        <v>1769</v>
      </c>
      <c r="P3598" s="219" t="n">
        <v>43040</v>
      </c>
      <c r="Q3598" s="219" t="n">
        <v>44469</v>
      </c>
      <c r="R3598" s="193"/>
      <c r="S3598" s="193" t="s">
        <v>7130</v>
      </c>
      <c r="T3598" s="193" t="n">
        <v>2691.893152</v>
      </c>
      <c r="U3598" s="193"/>
      <c r="V3598" s="193"/>
      <c r="W3598" s="193" t="s">
        <v>8720</v>
      </c>
      <c r="X3598" s="196"/>
      <c r="Y3598" s="196"/>
      <c r="Z3598" s="196" t="n">
        <v>0</v>
      </c>
      <c r="AE3598" s="94" t="e">
        <f aca="false" t="array" ref="AE3598:AK3598">_xlfn.torow(_xlfn.unique(_xlfn._xlws.filter(cat_table[Subsector],$E3598=cat_table[Sector],"")))</f>
        <v>#NAME?</v>
      </c>
      <c r="AF3598" s="94" t="e">
        <v>#NAME?</v>
      </c>
      <c r="AG3598" s="94" t="e">
        <v>#NAME?</v>
      </c>
      <c r="AH3598" s="94" t="e">
        <v>#NAME?</v>
      </c>
      <c r="AI3598" s="94" t="e">
        <v>#NAME?</v>
      </c>
      <c r="AJ3598" s="94" t="e">
        <v>#NAME?</v>
      </c>
      <c r="AK3598" s="94" t="e">
        <v>#NAME?</v>
      </c>
      <c r="AO3598" s="94" t="e">
        <f aca="false" t="array" ref="AO3598:AQ3598">_xlfn.torow(_xlfn.unique(_xlfn._xlws.filter(cat_table[Sub-subsector],($E3598=cat_table[Sector])*($F3598=cat_table[Subsector]),"")))</f>
        <v>#NAME?</v>
      </c>
      <c r="AP3598" s="94" t="e">
        <v>#NAME?</v>
      </c>
      <c r="AQ3598" s="94" t="e">
        <v>#NAME?</v>
      </c>
    </row>
    <row r="3599" customFormat="false" ht="15" hidden="false" customHeight="true" outlineLevel="0" collapsed="false">
      <c r="A3599" s="193" t="s">
        <v>14381</v>
      </c>
      <c r="B3599" s="20" t="str">
        <f aca="false">INDEX(Table2[], MATCH(L3599, Location_ID!$D$2:$D$648, 0), 1)</f>
        <v>a5d035c9-aae3-40ac-9eb8-c5c29396ac64</v>
      </c>
      <c r="C3599" s="193" t="s">
        <v>1482</v>
      </c>
      <c r="D3599" s="273" t="s">
        <v>354</v>
      </c>
      <c r="E3599" s="193" t="s">
        <v>7134</v>
      </c>
      <c r="F3599" s="193" t="s">
        <v>7899</v>
      </c>
      <c r="G3599" s="193"/>
      <c r="H3599" s="196"/>
      <c r="I3599" s="193" t="s">
        <v>14291</v>
      </c>
      <c r="J3599" s="193" t="s">
        <v>14292</v>
      </c>
      <c r="K3599" s="193" t="s">
        <v>7127</v>
      </c>
      <c r="L3599" s="193" t="s">
        <v>3029</v>
      </c>
      <c r="M3599" s="193" t="s">
        <v>7131</v>
      </c>
      <c r="N3599" s="193" t="s">
        <v>14293</v>
      </c>
      <c r="O3599" s="193" t="s">
        <v>1769</v>
      </c>
      <c r="P3599" s="219" t="n">
        <v>43040</v>
      </c>
      <c r="Q3599" s="219" t="n">
        <v>44469</v>
      </c>
      <c r="R3599" s="193"/>
      <c r="S3599" s="193" t="s">
        <v>7130</v>
      </c>
      <c r="T3599" s="193" t="n">
        <v>3625.438417</v>
      </c>
      <c r="U3599" s="193"/>
      <c r="V3599" s="193"/>
      <c r="W3599" s="193" t="s">
        <v>8720</v>
      </c>
      <c r="X3599" s="196"/>
      <c r="Y3599" s="196"/>
      <c r="Z3599" s="196" t="n">
        <v>0</v>
      </c>
      <c r="AE3599" s="94" t="e">
        <f aca="false" t="array" ref="AE3599:AK3599">_xlfn.torow(_xlfn.unique(_xlfn._xlws.filter(cat_table[Subsector],$E3599=cat_table[Sector],"")))</f>
        <v>#NAME?</v>
      </c>
      <c r="AF3599" s="94" t="e">
        <v>#NAME?</v>
      </c>
      <c r="AG3599" s="94" t="e">
        <v>#NAME?</v>
      </c>
      <c r="AH3599" s="94" t="e">
        <v>#NAME?</v>
      </c>
      <c r="AI3599" s="94" t="e">
        <v>#NAME?</v>
      </c>
      <c r="AJ3599" s="94" t="e">
        <v>#NAME?</v>
      </c>
      <c r="AK3599" s="94" t="e">
        <v>#NAME?</v>
      </c>
      <c r="AO3599" s="94" t="e">
        <f aca="false" t="array" ref="AO3599:AQ3599">_xlfn.torow(_xlfn.unique(_xlfn._xlws.filter(cat_table[Sub-subsector],($E3599=cat_table[Sector])*($F3599=cat_table[Subsector]),"")))</f>
        <v>#NAME?</v>
      </c>
      <c r="AP3599" s="94" t="e">
        <v>#NAME?</v>
      </c>
      <c r="AQ3599" s="94" t="e">
        <v>#NAME?</v>
      </c>
    </row>
    <row r="3600" customFormat="false" ht="15" hidden="false" customHeight="true" outlineLevel="0" collapsed="false">
      <c r="A3600" s="193" t="s">
        <v>14382</v>
      </c>
      <c r="B3600" s="20" t="str">
        <f aca="false">INDEX(Table2[], MATCH(L3600, Location_ID!$D$2:$D$648, 0), 1)</f>
        <v>a5d035c9-aae3-40ac-9eb8-c5c29396ac64</v>
      </c>
      <c r="C3600" s="193" t="s">
        <v>1482</v>
      </c>
      <c r="D3600" s="273" t="s">
        <v>354</v>
      </c>
      <c r="E3600" s="193" t="s">
        <v>7134</v>
      </c>
      <c r="F3600" s="193" t="s">
        <v>7899</v>
      </c>
      <c r="G3600" s="193"/>
      <c r="H3600" s="196"/>
      <c r="I3600" s="193" t="s">
        <v>14291</v>
      </c>
      <c r="J3600" s="193" t="s">
        <v>14292</v>
      </c>
      <c r="K3600" s="193" t="s">
        <v>7127</v>
      </c>
      <c r="L3600" s="193" t="s">
        <v>3029</v>
      </c>
      <c r="M3600" s="193" t="s">
        <v>7131</v>
      </c>
      <c r="N3600" s="193" t="s">
        <v>14293</v>
      </c>
      <c r="O3600" s="193" t="s">
        <v>1769</v>
      </c>
      <c r="P3600" s="219" t="n">
        <v>43040</v>
      </c>
      <c r="Q3600" s="219" t="n">
        <v>44469</v>
      </c>
      <c r="R3600" s="193"/>
      <c r="S3600" s="193" t="s">
        <v>7130</v>
      </c>
      <c r="T3600" s="193" t="n">
        <v>3978.887207</v>
      </c>
      <c r="U3600" s="193"/>
      <c r="V3600" s="193"/>
      <c r="W3600" s="193" t="s">
        <v>8720</v>
      </c>
      <c r="X3600" s="196"/>
      <c r="Y3600" s="196"/>
      <c r="Z3600" s="196" t="n">
        <v>0</v>
      </c>
      <c r="AE3600" s="94" t="e">
        <f aca="false" t="array" ref="AE3600:AK3600">_xlfn.torow(_xlfn.unique(_xlfn._xlws.filter(cat_table[Subsector],$E3600=cat_table[Sector],"")))</f>
        <v>#NAME?</v>
      </c>
      <c r="AF3600" s="94" t="e">
        <v>#NAME?</v>
      </c>
      <c r="AG3600" s="94" t="e">
        <v>#NAME?</v>
      </c>
      <c r="AH3600" s="94" t="e">
        <v>#NAME?</v>
      </c>
      <c r="AI3600" s="94" t="e">
        <v>#NAME?</v>
      </c>
      <c r="AJ3600" s="94" t="e">
        <v>#NAME?</v>
      </c>
      <c r="AK3600" s="94" t="e">
        <v>#NAME?</v>
      </c>
      <c r="AO3600" s="94" t="e">
        <f aca="false" t="array" ref="AO3600:AQ3600">_xlfn.torow(_xlfn.unique(_xlfn._xlws.filter(cat_table[Sub-subsector],($E3600=cat_table[Sector])*($F3600=cat_table[Subsector]),"")))</f>
        <v>#NAME?</v>
      </c>
      <c r="AP3600" s="94" t="e">
        <v>#NAME?</v>
      </c>
      <c r="AQ3600" s="94" t="e">
        <v>#NAME?</v>
      </c>
    </row>
    <row r="3601" customFormat="false" ht="15" hidden="false" customHeight="true" outlineLevel="0" collapsed="false">
      <c r="A3601" s="193" t="s">
        <v>14383</v>
      </c>
      <c r="B3601" s="20" t="str">
        <f aca="false">INDEX(Table2[], MATCH(L3601, Location_ID!$D$2:$D$648, 0), 1)</f>
        <v>a5d035c9-aae3-40ac-9eb8-c5c29396ac64</v>
      </c>
      <c r="C3601" s="193" t="s">
        <v>1482</v>
      </c>
      <c r="D3601" s="273" t="s">
        <v>354</v>
      </c>
      <c r="E3601" s="193" t="s">
        <v>7134</v>
      </c>
      <c r="F3601" s="193" t="s">
        <v>7899</v>
      </c>
      <c r="G3601" s="193"/>
      <c r="H3601" s="196"/>
      <c r="I3601" s="193" t="s">
        <v>14291</v>
      </c>
      <c r="J3601" s="193" t="s">
        <v>14292</v>
      </c>
      <c r="K3601" s="193" t="s">
        <v>7127</v>
      </c>
      <c r="L3601" s="193" t="s">
        <v>3029</v>
      </c>
      <c r="M3601" s="193" t="s">
        <v>7131</v>
      </c>
      <c r="N3601" s="193" t="s">
        <v>14293</v>
      </c>
      <c r="O3601" s="193" t="s">
        <v>1769</v>
      </c>
      <c r="P3601" s="219" t="n">
        <v>43040</v>
      </c>
      <c r="Q3601" s="219" t="n">
        <v>44469</v>
      </c>
      <c r="R3601" s="193"/>
      <c r="S3601" s="193" t="s">
        <v>7130</v>
      </c>
      <c r="T3601" s="193" t="n">
        <v>6572.119368</v>
      </c>
      <c r="U3601" s="193"/>
      <c r="V3601" s="193"/>
      <c r="W3601" s="193" t="s">
        <v>8720</v>
      </c>
      <c r="X3601" s="196"/>
      <c r="Y3601" s="196"/>
      <c r="Z3601" s="196" t="n">
        <v>0</v>
      </c>
      <c r="AE3601" s="94" t="e">
        <f aca="false" t="array" ref="AE3601:AK3601">_xlfn.torow(_xlfn.unique(_xlfn._xlws.filter(cat_table[Subsector],$E3601=cat_table[Sector],"")))</f>
        <v>#NAME?</v>
      </c>
      <c r="AF3601" s="94" t="e">
        <v>#NAME?</v>
      </c>
      <c r="AG3601" s="94" t="e">
        <v>#NAME?</v>
      </c>
      <c r="AH3601" s="94" t="e">
        <v>#NAME?</v>
      </c>
      <c r="AI3601" s="94" t="e">
        <v>#NAME?</v>
      </c>
      <c r="AJ3601" s="94" t="e">
        <v>#NAME?</v>
      </c>
      <c r="AK3601" s="94" t="e">
        <v>#NAME?</v>
      </c>
      <c r="AO3601" s="94" t="e">
        <f aca="false" t="array" ref="AO3601:AQ3601">_xlfn.torow(_xlfn.unique(_xlfn._xlws.filter(cat_table[Sub-subsector],($E3601=cat_table[Sector])*($F3601=cat_table[Subsector]),"")))</f>
        <v>#NAME?</v>
      </c>
      <c r="AP3601" s="94" t="e">
        <v>#NAME?</v>
      </c>
      <c r="AQ3601" s="94" t="e">
        <v>#NAME?</v>
      </c>
    </row>
    <row r="3602" customFormat="false" ht="15" hidden="false" customHeight="true" outlineLevel="0" collapsed="false">
      <c r="A3602" s="193" t="s">
        <v>14384</v>
      </c>
      <c r="B3602" s="20" t="str">
        <f aca="false">INDEX(Table2[], MATCH(L3602, Location_ID!$D$2:$D$648, 0), 1)</f>
        <v>a5d035c9-aae3-40ac-9eb8-c5c29396ac64</v>
      </c>
      <c r="C3602" s="193" t="s">
        <v>1482</v>
      </c>
      <c r="D3602" s="273" t="s">
        <v>354</v>
      </c>
      <c r="E3602" s="193" t="s">
        <v>7134</v>
      </c>
      <c r="F3602" s="193" t="s">
        <v>7899</v>
      </c>
      <c r="G3602" s="193"/>
      <c r="H3602" s="196"/>
      <c r="I3602" s="193" t="s">
        <v>14291</v>
      </c>
      <c r="J3602" s="193" t="s">
        <v>14292</v>
      </c>
      <c r="K3602" s="193" t="s">
        <v>7127</v>
      </c>
      <c r="L3602" s="193" t="s">
        <v>3029</v>
      </c>
      <c r="M3602" s="193" t="s">
        <v>7131</v>
      </c>
      <c r="N3602" s="193" t="s">
        <v>14293</v>
      </c>
      <c r="O3602" s="193" t="s">
        <v>1769</v>
      </c>
      <c r="P3602" s="219" t="n">
        <v>43040</v>
      </c>
      <c r="Q3602" s="219" t="n">
        <v>44469</v>
      </c>
      <c r="R3602" s="193"/>
      <c r="S3602" s="193" t="s">
        <v>7130</v>
      </c>
      <c r="T3602" s="193" t="n">
        <v>3178.201312</v>
      </c>
      <c r="U3602" s="193"/>
      <c r="V3602" s="193"/>
      <c r="W3602" s="193" t="s">
        <v>8720</v>
      </c>
      <c r="X3602" s="196"/>
      <c r="Y3602" s="196"/>
      <c r="Z3602" s="196" t="n">
        <v>0</v>
      </c>
      <c r="AE3602" s="94" t="e">
        <f aca="false" t="array" ref="AE3602:AK3602">_xlfn.torow(_xlfn.unique(_xlfn._xlws.filter(cat_table[Subsector],$E3602=cat_table[Sector],"")))</f>
        <v>#NAME?</v>
      </c>
      <c r="AF3602" s="94" t="e">
        <v>#NAME?</v>
      </c>
      <c r="AG3602" s="94" t="e">
        <v>#NAME?</v>
      </c>
      <c r="AH3602" s="94" t="e">
        <v>#NAME?</v>
      </c>
      <c r="AI3602" s="94" t="e">
        <v>#NAME?</v>
      </c>
      <c r="AJ3602" s="94" t="e">
        <v>#NAME?</v>
      </c>
      <c r="AK3602" s="94" t="e">
        <v>#NAME?</v>
      </c>
      <c r="AO3602" s="94" t="e">
        <f aca="false" t="array" ref="AO3602:AQ3602">_xlfn.torow(_xlfn.unique(_xlfn._xlws.filter(cat_table[Sub-subsector],($E3602=cat_table[Sector])*($F3602=cat_table[Subsector]),"")))</f>
        <v>#NAME?</v>
      </c>
      <c r="AP3602" s="94" t="e">
        <v>#NAME?</v>
      </c>
      <c r="AQ3602" s="94" t="e">
        <v>#NAME?</v>
      </c>
    </row>
    <row r="3603" customFormat="false" ht="15" hidden="false" customHeight="true" outlineLevel="0" collapsed="false">
      <c r="A3603" s="193" t="s">
        <v>14385</v>
      </c>
      <c r="B3603" s="20" t="str">
        <f aca="false">INDEX(Table2[], MATCH(L3603, Location_ID!$D$2:$D$648, 0), 1)</f>
        <v>a5d035c9-aae3-40ac-9eb8-c5c29396ac64</v>
      </c>
      <c r="C3603" s="193" t="s">
        <v>1482</v>
      </c>
      <c r="D3603" s="273" t="s">
        <v>354</v>
      </c>
      <c r="E3603" s="193" t="s">
        <v>7134</v>
      </c>
      <c r="F3603" s="193" t="s">
        <v>7899</v>
      </c>
      <c r="G3603" s="193"/>
      <c r="H3603" s="196"/>
      <c r="I3603" s="193" t="s">
        <v>14291</v>
      </c>
      <c r="J3603" s="193" t="s">
        <v>14292</v>
      </c>
      <c r="K3603" s="193" t="s">
        <v>7127</v>
      </c>
      <c r="L3603" s="193" t="s">
        <v>3029</v>
      </c>
      <c r="M3603" s="193" t="s">
        <v>7131</v>
      </c>
      <c r="N3603" s="193" t="s">
        <v>14293</v>
      </c>
      <c r="O3603" s="193" t="s">
        <v>1769</v>
      </c>
      <c r="P3603" s="219" t="n">
        <v>43040</v>
      </c>
      <c r="Q3603" s="219" t="n">
        <v>44469</v>
      </c>
      <c r="R3603" s="193"/>
      <c r="S3603" s="193" t="s">
        <v>7130</v>
      </c>
      <c r="T3603" s="193" t="n">
        <v>1250.519888</v>
      </c>
      <c r="U3603" s="193"/>
      <c r="V3603" s="193"/>
      <c r="W3603" s="193" t="s">
        <v>8720</v>
      </c>
      <c r="X3603" s="196"/>
      <c r="Y3603" s="196"/>
      <c r="Z3603" s="196" t="n">
        <v>0</v>
      </c>
      <c r="AE3603" s="94" t="e">
        <f aca="false" t="array" ref="AE3603:AK3603">_xlfn.torow(_xlfn.unique(_xlfn._xlws.filter(cat_table[Subsector],$E3603=cat_table[Sector],"")))</f>
        <v>#NAME?</v>
      </c>
      <c r="AF3603" s="94" t="e">
        <v>#NAME?</v>
      </c>
      <c r="AG3603" s="94" t="e">
        <v>#NAME?</v>
      </c>
      <c r="AH3603" s="94" t="e">
        <v>#NAME?</v>
      </c>
      <c r="AI3603" s="94" t="e">
        <v>#NAME?</v>
      </c>
      <c r="AJ3603" s="94" t="e">
        <v>#NAME?</v>
      </c>
      <c r="AK3603" s="94" t="e">
        <v>#NAME?</v>
      </c>
      <c r="AO3603" s="94" t="e">
        <f aca="false" t="array" ref="AO3603:AQ3603">_xlfn.torow(_xlfn.unique(_xlfn._xlws.filter(cat_table[Sub-subsector],($E3603=cat_table[Sector])*($F3603=cat_table[Subsector]),"")))</f>
        <v>#NAME?</v>
      </c>
      <c r="AP3603" s="94" t="e">
        <v>#NAME?</v>
      </c>
      <c r="AQ3603" s="94" t="e">
        <v>#NAME?</v>
      </c>
    </row>
    <row r="3604" customFormat="false" ht="15" hidden="false" customHeight="true" outlineLevel="0" collapsed="false">
      <c r="A3604" s="193" t="s">
        <v>14386</v>
      </c>
      <c r="B3604" s="20" t="str">
        <f aca="false">INDEX(Table2[], MATCH(L3604, Location_ID!$D$2:$D$648, 0), 1)</f>
        <v>a5d035c9-aae3-40ac-9eb8-c5c29396ac64</v>
      </c>
      <c r="C3604" s="193" t="s">
        <v>1482</v>
      </c>
      <c r="D3604" s="273" t="s">
        <v>354</v>
      </c>
      <c r="E3604" s="193" t="s">
        <v>7134</v>
      </c>
      <c r="F3604" s="193" t="s">
        <v>7899</v>
      </c>
      <c r="G3604" s="193"/>
      <c r="H3604" s="196"/>
      <c r="I3604" s="193" t="s">
        <v>14291</v>
      </c>
      <c r="J3604" s="193" t="s">
        <v>14292</v>
      </c>
      <c r="K3604" s="193" t="s">
        <v>7127</v>
      </c>
      <c r="L3604" s="193" t="s">
        <v>3029</v>
      </c>
      <c r="M3604" s="193" t="s">
        <v>7131</v>
      </c>
      <c r="N3604" s="193" t="s">
        <v>14293</v>
      </c>
      <c r="O3604" s="193" t="s">
        <v>1769</v>
      </c>
      <c r="P3604" s="219" t="n">
        <v>43040</v>
      </c>
      <c r="Q3604" s="219" t="n">
        <v>44469</v>
      </c>
      <c r="R3604" s="193"/>
      <c r="S3604" s="193" t="s">
        <v>7130</v>
      </c>
      <c r="T3604" s="193" t="n">
        <v>4744.20511</v>
      </c>
      <c r="U3604" s="193"/>
      <c r="V3604" s="193"/>
      <c r="W3604" s="193" t="s">
        <v>8720</v>
      </c>
      <c r="X3604" s="196"/>
      <c r="Y3604" s="196"/>
      <c r="Z3604" s="196" t="n">
        <v>0</v>
      </c>
      <c r="AE3604" s="94" t="e">
        <f aca="false" t="array" ref="AE3604:AK3604">_xlfn.torow(_xlfn.unique(_xlfn._xlws.filter(cat_table[Subsector],$E3604=cat_table[Sector],"")))</f>
        <v>#NAME?</v>
      </c>
      <c r="AF3604" s="94" t="e">
        <v>#NAME?</v>
      </c>
      <c r="AG3604" s="94" t="e">
        <v>#NAME?</v>
      </c>
      <c r="AH3604" s="94" t="e">
        <v>#NAME?</v>
      </c>
      <c r="AI3604" s="94" t="e">
        <v>#NAME?</v>
      </c>
      <c r="AJ3604" s="94" t="e">
        <v>#NAME?</v>
      </c>
      <c r="AK3604" s="94" t="e">
        <v>#NAME?</v>
      </c>
      <c r="AO3604" s="94" t="e">
        <f aca="false" t="array" ref="AO3604:AQ3604">_xlfn.torow(_xlfn.unique(_xlfn._xlws.filter(cat_table[Sub-subsector],($E3604=cat_table[Sector])*($F3604=cat_table[Subsector]),"")))</f>
        <v>#NAME?</v>
      </c>
      <c r="AP3604" s="94" t="e">
        <v>#NAME?</v>
      </c>
      <c r="AQ3604" s="94" t="e">
        <v>#NAME?</v>
      </c>
    </row>
    <row r="3605" customFormat="false" ht="15" hidden="false" customHeight="true" outlineLevel="0" collapsed="false">
      <c r="A3605" s="193" t="s">
        <v>14387</v>
      </c>
      <c r="B3605" s="20" t="str">
        <f aca="false">INDEX(Table2[], MATCH(L3605, Location_ID!$D$2:$D$648, 0), 1)</f>
        <v>a5d035c9-aae3-40ac-9eb8-c5c29396ac64</v>
      </c>
      <c r="C3605" s="193" t="s">
        <v>1482</v>
      </c>
      <c r="D3605" s="273" t="s">
        <v>354</v>
      </c>
      <c r="E3605" s="193" t="s">
        <v>7134</v>
      </c>
      <c r="F3605" s="193" t="s">
        <v>7899</v>
      </c>
      <c r="G3605" s="193"/>
      <c r="H3605" s="196"/>
      <c r="I3605" s="193" t="s">
        <v>14291</v>
      </c>
      <c r="J3605" s="193" t="s">
        <v>14292</v>
      </c>
      <c r="K3605" s="193" t="s">
        <v>7127</v>
      </c>
      <c r="L3605" s="193" t="s">
        <v>3029</v>
      </c>
      <c r="M3605" s="193" t="s">
        <v>7131</v>
      </c>
      <c r="N3605" s="193" t="s">
        <v>14293</v>
      </c>
      <c r="O3605" s="193" t="s">
        <v>1769</v>
      </c>
      <c r="P3605" s="219" t="n">
        <v>43040</v>
      </c>
      <c r="Q3605" s="219" t="n">
        <v>44469</v>
      </c>
      <c r="R3605" s="193"/>
      <c r="S3605" s="193" t="s">
        <v>7130</v>
      </c>
      <c r="T3605" s="193" t="n">
        <v>827.4116791</v>
      </c>
      <c r="U3605" s="193"/>
      <c r="V3605" s="193"/>
      <c r="W3605" s="193" t="s">
        <v>8720</v>
      </c>
      <c r="X3605" s="196"/>
      <c r="Y3605" s="196"/>
      <c r="Z3605" s="196" t="n">
        <v>0</v>
      </c>
      <c r="AE3605" s="94" t="e">
        <f aca="false" t="array" ref="AE3605:AK3605">_xlfn.torow(_xlfn.unique(_xlfn._xlws.filter(cat_table[Subsector],$E3605=cat_table[Sector],"")))</f>
        <v>#NAME?</v>
      </c>
      <c r="AF3605" s="94" t="e">
        <v>#NAME?</v>
      </c>
      <c r="AG3605" s="94" t="e">
        <v>#NAME?</v>
      </c>
      <c r="AH3605" s="94" t="e">
        <v>#NAME?</v>
      </c>
      <c r="AI3605" s="94" t="e">
        <v>#NAME?</v>
      </c>
      <c r="AJ3605" s="94" t="e">
        <v>#NAME?</v>
      </c>
      <c r="AK3605" s="94" t="e">
        <v>#NAME?</v>
      </c>
      <c r="AO3605" s="94" t="e">
        <f aca="false" t="array" ref="AO3605:AQ3605">_xlfn.torow(_xlfn.unique(_xlfn._xlws.filter(cat_table[Sub-subsector],($E3605=cat_table[Sector])*($F3605=cat_table[Subsector]),"")))</f>
        <v>#NAME?</v>
      </c>
      <c r="AP3605" s="94" t="e">
        <v>#NAME?</v>
      </c>
      <c r="AQ3605" s="94" t="e">
        <v>#NAME?</v>
      </c>
    </row>
    <row r="3606" customFormat="false" ht="15" hidden="false" customHeight="true" outlineLevel="0" collapsed="false">
      <c r="A3606" s="193" t="s">
        <v>14388</v>
      </c>
      <c r="B3606" s="20" t="str">
        <f aca="false">INDEX(Table2[], MATCH(L3606, Location_ID!$D$2:$D$648, 0), 1)</f>
        <v>a5d035c9-aae3-40ac-9eb8-c5c29396ac64</v>
      </c>
      <c r="C3606" s="193" t="s">
        <v>1482</v>
      </c>
      <c r="D3606" s="273" t="s">
        <v>354</v>
      </c>
      <c r="E3606" s="193" t="s">
        <v>7134</v>
      </c>
      <c r="F3606" s="193" t="s">
        <v>7899</v>
      </c>
      <c r="G3606" s="193"/>
      <c r="H3606" s="196"/>
      <c r="I3606" s="193" t="s">
        <v>14291</v>
      </c>
      <c r="J3606" s="193" t="s">
        <v>14292</v>
      </c>
      <c r="K3606" s="193" t="s">
        <v>7127</v>
      </c>
      <c r="L3606" s="193" t="s">
        <v>3029</v>
      </c>
      <c r="M3606" s="193" t="s">
        <v>7131</v>
      </c>
      <c r="N3606" s="193" t="s">
        <v>14293</v>
      </c>
      <c r="O3606" s="193" t="s">
        <v>1769</v>
      </c>
      <c r="P3606" s="219" t="n">
        <v>43040</v>
      </c>
      <c r="Q3606" s="219" t="n">
        <v>44469</v>
      </c>
      <c r="R3606" s="193"/>
      <c r="S3606" s="193" t="s">
        <v>7130</v>
      </c>
      <c r="T3606" s="193" t="n">
        <v>5010.3998</v>
      </c>
      <c r="U3606" s="193"/>
      <c r="V3606" s="193"/>
      <c r="W3606" s="193" t="s">
        <v>8720</v>
      </c>
      <c r="X3606" s="196"/>
      <c r="Y3606" s="196"/>
      <c r="Z3606" s="196" t="n">
        <v>0</v>
      </c>
      <c r="AE3606" s="94" t="e">
        <f aca="false" t="array" ref="AE3606:AK3606">_xlfn.torow(_xlfn.unique(_xlfn._xlws.filter(cat_table[Subsector],$E3606=cat_table[Sector],"")))</f>
        <v>#NAME?</v>
      </c>
      <c r="AF3606" s="94" t="e">
        <v>#NAME?</v>
      </c>
      <c r="AG3606" s="94" t="e">
        <v>#NAME?</v>
      </c>
      <c r="AH3606" s="94" t="e">
        <v>#NAME?</v>
      </c>
      <c r="AI3606" s="94" t="e">
        <v>#NAME?</v>
      </c>
      <c r="AJ3606" s="94" t="e">
        <v>#NAME?</v>
      </c>
      <c r="AK3606" s="94" t="e">
        <v>#NAME?</v>
      </c>
      <c r="AO3606" s="94" t="e">
        <f aca="false" t="array" ref="AO3606:AQ3606">_xlfn.torow(_xlfn.unique(_xlfn._xlws.filter(cat_table[Sub-subsector],($E3606=cat_table[Sector])*($F3606=cat_table[Subsector]),"")))</f>
        <v>#NAME?</v>
      </c>
      <c r="AP3606" s="94" t="e">
        <v>#NAME?</v>
      </c>
      <c r="AQ3606" s="94" t="e">
        <v>#NAME?</v>
      </c>
    </row>
    <row r="3607" customFormat="false" ht="15" hidden="false" customHeight="true" outlineLevel="0" collapsed="false">
      <c r="A3607" s="193" t="s">
        <v>14389</v>
      </c>
      <c r="B3607" s="20" t="str">
        <f aca="false">INDEX(Table2[], MATCH(L3607, Location_ID!$D$2:$D$648, 0), 1)</f>
        <v>a5d035c9-aae3-40ac-9eb8-c5c29396ac64</v>
      </c>
      <c r="C3607" s="193" t="s">
        <v>1482</v>
      </c>
      <c r="D3607" s="273" t="s">
        <v>354</v>
      </c>
      <c r="E3607" s="193" t="s">
        <v>7134</v>
      </c>
      <c r="F3607" s="193" t="s">
        <v>7899</v>
      </c>
      <c r="G3607" s="193"/>
      <c r="H3607" s="196"/>
      <c r="I3607" s="193" t="s">
        <v>14291</v>
      </c>
      <c r="J3607" s="193" t="s">
        <v>14292</v>
      </c>
      <c r="K3607" s="193" t="s">
        <v>7127</v>
      </c>
      <c r="L3607" s="193" t="s">
        <v>3029</v>
      </c>
      <c r="M3607" s="193" t="s">
        <v>7131</v>
      </c>
      <c r="N3607" s="193" t="s">
        <v>14293</v>
      </c>
      <c r="O3607" s="193" t="s">
        <v>1769</v>
      </c>
      <c r="P3607" s="219" t="n">
        <v>43040</v>
      </c>
      <c r="Q3607" s="219" t="n">
        <v>44469</v>
      </c>
      <c r="R3607" s="193"/>
      <c r="S3607" s="193" t="s">
        <v>7130</v>
      </c>
      <c r="T3607" s="193" t="n">
        <v>3336.877763</v>
      </c>
      <c r="U3607" s="193"/>
      <c r="V3607" s="193"/>
      <c r="W3607" s="193" t="s">
        <v>8720</v>
      </c>
      <c r="X3607" s="196"/>
      <c r="Y3607" s="196"/>
      <c r="Z3607" s="196" t="n">
        <v>0</v>
      </c>
      <c r="AE3607" s="94" t="e">
        <f aca="false" t="array" ref="AE3607:AK3607">_xlfn.torow(_xlfn.unique(_xlfn._xlws.filter(cat_table[Subsector],$E3607=cat_table[Sector],"")))</f>
        <v>#NAME?</v>
      </c>
      <c r="AF3607" s="94" t="e">
        <v>#NAME?</v>
      </c>
      <c r="AG3607" s="94" t="e">
        <v>#NAME?</v>
      </c>
      <c r="AH3607" s="94" t="e">
        <v>#NAME?</v>
      </c>
      <c r="AI3607" s="94" t="e">
        <v>#NAME?</v>
      </c>
      <c r="AJ3607" s="94" t="e">
        <v>#NAME?</v>
      </c>
      <c r="AK3607" s="94" t="e">
        <v>#NAME?</v>
      </c>
      <c r="AO3607" s="94" t="e">
        <f aca="false" t="array" ref="AO3607:AQ3607">_xlfn.torow(_xlfn.unique(_xlfn._xlws.filter(cat_table[Sub-subsector],($E3607=cat_table[Sector])*($F3607=cat_table[Subsector]),"")))</f>
        <v>#NAME?</v>
      </c>
      <c r="AP3607" s="94" t="e">
        <v>#NAME?</v>
      </c>
      <c r="AQ3607" s="94" t="e">
        <v>#NAME?</v>
      </c>
    </row>
    <row r="3608" customFormat="false" ht="15" hidden="false" customHeight="true" outlineLevel="0" collapsed="false">
      <c r="A3608" s="193" t="s">
        <v>14390</v>
      </c>
      <c r="B3608" s="20" t="str">
        <f aca="false">INDEX(Table2[], MATCH(L3608, Location_ID!$D$2:$D$648, 0), 1)</f>
        <v>a5d035c9-aae3-40ac-9eb8-c5c29396ac64</v>
      </c>
      <c r="C3608" s="193" t="s">
        <v>1482</v>
      </c>
      <c r="D3608" s="273" t="s">
        <v>354</v>
      </c>
      <c r="E3608" s="193" t="s">
        <v>7134</v>
      </c>
      <c r="F3608" s="193" t="s">
        <v>7899</v>
      </c>
      <c r="G3608" s="193"/>
      <c r="H3608" s="196"/>
      <c r="I3608" s="193" t="s">
        <v>14291</v>
      </c>
      <c r="J3608" s="193" t="s">
        <v>14292</v>
      </c>
      <c r="K3608" s="193" t="s">
        <v>7127</v>
      </c>
      <c r="L3608" s="193" t="s">
        <v>3029</v>
      </c>
      <c r="M3608" s="193" t="s">
        <v>7131</v>
      </c>
      <c r="N3608" s="193" t="s">
        <v>14293</v>
      </c>
      <c r="O3608" s="193" t="s">
        <v>1769</v>
      </c>
      <c r="P3608" s="219" t="n">
        <v>43040</v>
      </c>
      <c r="Q3608" s="219" t="n">
        <v>44469</v>
      </c>
      <c r="R3608" s="193"/>
      <c r="S3608" s="193" t="s">
        <v>7130</v>
      </c>
      <c r="T3608" s="193" t="n">
        <v>3800.516267</v>
      </c>
      <c r="U3608" s="193"/>
      <c r="V3608" s="193"/>
      <c r="W3608" s="193" t="s">
        <v>8720</v>
      </c>
      <c r="X3608" s="196"/>
      <c r="Y3608" s="196"/>
      <c r="Z3608" s="196" t="n">
        <v>0</v>
      </c>
      <c r="AE3608" s="94" t="e">
        <f aca="false" t="array" ref="AE3608:AK3608">_xlfn.torow(_xlfn.unique(_xlfn._xlws.filter(cat_table[Subsector],$E3608=cat_table[Sector],"")))</f>
        <v>#NAME?</v>
      </c>
      <c r="AF3608" s="94" t="e">
        <v>#NAME?</v>
      </c>
      <c r="AG3608" s="94" t="e">
        <v>#NAME?</v>
      </c>
      <c r="AH3608" s="94" t="e">
        <v>#NAME?</v>
      </c>
      <c r="AI3608" s="94" t="e">
        <v>#NAME?</v>
      </c>
      <c r="AJ3608" s="94" t="e">
        <v>#NAME?</v>
      </c>
      <c r="AK3608" s="94" t="e">
        <v>#NAME?</v>
      </c>
      <c r="AO3608" s="94" t="e">
        <f aca="false" t="array" ref="AO3608:AQ3608">_xlfn.torow(_xlfn.unique(_xlfn._xlws.filter(cat_table[Sub-subsector],($E3608=cat_table[Sector])*($F3608=cat_table[Subsector]),"")))</f>
        <v>#NAME?</v>
      </c>
      <c r="AP3608" s="94" t="e">
        <v>#NAME?</v>
      </c>
      <c r="AQ3608" s="94" t="e">
        <v>#NAME?</v>
      </c>
    </row>
    <row r="3609" customFormat="false" ht="15" hidden="false" customHeight="true" outlineLevel="0" collapsed="false">
      <c r="A3609" s="193" t="s">
        <v>14391</v>
      </c>
      <c r="B3609" s="20" t="str">
        <f aca="false">INDEX(Table2[], MATCH(L3609, Location_ID!$D$2:$D$648, 0), 1)</f>
        <v>a5d035c9-aae3-40ac-9eb8-c5c29396ac64</v>
      </c>
      <c r="C3609" s="193" t="s">
        <v>1482</v>
      </c>
      <c r="D3609" s="273" t="s">
        <v>354</v>
      </c>
      <c r="E3609" s="193" t="s">
        <v>7134</v>
      </c>
      <c r="F3609" s="193" t="s">
        <v>7899</v>
      </c>
      <c r="G3609" s="193"/>
      <c r="H3609" s="196"/>
      <c r="I3609" s="193" t="s">
        <v>14291</v>
      </c>
      <c r="J3609" s="193" t="s">
        <v>14292</v>
      </c>
      <c r="K3609" s="193" t="s">
        <v>7127</v>
      </c>
      <c r="L3609" s="193" t="s">
        <v>3029</v>
      </c>
      <c r="M3609" s="193" t="s">
        <v>7131</v>
      </c>
      <c r="N3609" s="193" t="s">
        <v>14293</v>
      </c>
      <c r="O3609" s="193" t="s">
        <v>1769</v>
      </c>
      <c r="P3609" s="219" t="n">
        <v>43040</v>
      </c>
      <c r="Q3609" s="219" t="n">
        <v>44469</v>
      </c>
      <c r="R3609" s="193"/>
      <c r="S3609" s="193" t="s">
        <v>7130</v>
      </c>
      <c r="T3609" s="193" t="n">
        <v>2049.380494</v>
      </c>
      <c r="U3609" s="193"/>
      <c r="V3609" s="193"/>
      <c r="W3609" s="193" t="s">
        <v>8720</v>
      </c>
      <c r="X3609" s="196"/>
      <c r="Y3609" s="196"/>
      <c r="Z3609" s="196" t="n">
        <v>0</v>
      </c>
      <c r="AE3609" s="94" t="e">
        <f aca="false" t="array" ref="AE3609:AK3609">_xlfn.torow(_xlfn.unique(_xlfn._xlws.filter(cat_table[Subsector],$E3609=cat_table[Sector],"")))</f>
        <v>#NAME?</v>
      </c>
      <c r="AF3609" s="94" t="e">
        <v>#NAME?</v>
      </c>
      <c r="AG3609" s="94" t="e">
        <v>#NAME?</v>
      </c>
      <c r="AH3609" s="94" t="e">
        <v>#NAME?</v>
      </c>
      <c r="AI3609" s="94" t="e">
        <v>#NAME?</v>
      </c>
      <c r="AJ3609" s="94" t="e">
        <v>#NAME?</v>
      </c>
      <c r="AK3609" s="94" t="e">
        <v>#NAME?</v>
      </c>
      <c r="AO3609" s="94" t="e">
        <f aca="false" t="array" ref="AO3609:AQ3609">_xlfn.torow(_xlfn.unique(_xlfn._xlws.filter(cat_table[Sub-subsector],($E3609=cat_table[Sector])*($F3609=cat_table[Subsector]),"")))</f>
        <v>#NAME?</v>
      </c>
      <c r="AP3609" s="94" t="e">
        <v>#NAME?</v>
      </c>
      <c r="AQ3609" s="94" t="e">
        <v>#NAME?</v>
      </c>
    </row>
    <row r="3610" customFormat="false" ht="15" hidden="false" customHeight="true" outlineLevel="0" collapsed="false">
      <c r="A3610" s="193" t="s">
        <v>14392</v>
      </c>
      <c r="B3610" s="20" t="str">
        <f aca="false">INDEX(Table2[], MATCH(L3610, Location_ID!$D$2:$D$648, 0), 1)</f>
        <v>a5d035c9-aae3-40ac-9eb8-c5c29396ac64</v>
      </c>
      <c r="C3610" s="193" t="s">
        <v>1482</v>
      </c>
      <c r="D3610" s="273" t="s">
        <v>354</v>
      </c>
      <c r="E3610" s="193" t="s">
        <v>7134</v>
      </c>
      <c r="F3610" s="193" t="s">
        <v>7899</v>
      </c>
      <c r="G3610" s="193"/>
      <c r="H3610" s="196"/>
      <c r="I3610" s="193" t="s">
        <v>14291</v>
      </c>
      <c r="J3610" s="193" t="s">
        <v>14292</v>
      </c>
      <c r="K3610" s="193" t="s">
        <v>7127</v>
      </c>
      <c r="L3610" s="193" t="s">
        <v>3029</v>
      </c>
      <c r="M3610" s="193" t="s">
        <v>7131</v>
      </c>
      <c r="N3610" s="193" t="s">
        <v>14293</v>
      </c>
      <c r="O3610" s="193" t="s">
        <v>1769</v>
      </c>
      <c r="P3610" s="219" t="n">
        <v>43040</v>
      </c>
      <c r="Q3610" s="219" t="n">
        <v>44469</v>
      </c>
      <c r="R3610" s="193"/>
      <c r="S3610" s="193" t="s">
        <v>7130</v>
      </c>
      <c r="T3610" s="193" t="n">
        <v>2297.513611</v>
      </c>
      <c r="U3610" s="193"/>
      <c r="V3610" s="193"/>
      <c r="W3610" s="193" t="s">
        <v>8720</v>
      </c>
      <c r="X3610" s="196"/>
      <c r="Y3610" s="196"/>
      <c r="Z3610" s="196" t="n">
        <v>0</v>
      </c>
      <c r="AE3610" s="94" t="e">
        <f aca="false" t="array" ref="AE3610:AK3610">_xlfn.torow(_xlfn.unique(_xlfn._xlws.filter(cat_table[Subsector],$E3610=cat_table[Sector],"")))</f>
        <v>#NAME?</v>
      </c>
      <c r="AF3610" s="94" t="e">
        <v>#NAME?</v>
      </c>
      <c r="AG3610" s="94" t="e">
        <v>#NAME?</v>
      </c>
      <c r="AH3610" s="94" t="e">
        <v>#NAME?</v>
      </c>
      <c r="AI3610" s="94" t="e">
        <v>#NAME?</v>
      </c>
      <c r="AJ3610" s="94" t="e">
        <v>#NAME?</v>
      </c>
      <c r="AK3610" s="94" t="e">
        <v>#NAME?</v>
      </c>
      <c r="AO3610" s="94" t="e">
        <f aca="false" t="array" ref="AO3610:AQ3610">_xlfn.torow(_xlfn.unique(_xlfn._xlws.filter(cat_table[Sub-subsector],($E3610=cat_table[Sector])*($F3610=cat_table[Subsector]),"")))</f>
        <v>#NAME?</v>
      </c>
      <c r="AP3610" s="94" t="e">
        <v>#NAME?</v>
      </c>
      <c r="AQ3610" s="94" t="e">
        <v>#NAME?</v>
      </c>
    </row>
    <row r="3611" customFormat="false" ht="15" hidden="false" customHeight="true" outlineLevel="0" collapsed="false">
      <c r="A3611" s="193" t="s">
        <v>14393</v>
      </c>
      <c r="B3611" s="20" t="str">
        <f aca="false">INDEX(Table2[], MATCH(L3611, Location_ID!$D$2:$D$648, 0), 1)</f>
        <v>a5d035c9-aae3-40ac-9eb8-c5c29396ac64</v>
      </c>
      <c r="C3611" s="193" t="s">
        <v>1482</v>
      </c>
      <c r="D3611" s="273" t="s">
        <v>354</v>
      </c>
      <c r="E3611" s="193" t="s">
        <v>7134</v>
      </c>
      <c r="F3611" s="193" t="s">
        <v>7899</v>
      </c>
      <c r="G3611" s="193"/>
      <c r="H3611" s="196"/>
      <c r="I3611" s="193" t="s">
        <v>14291</v>
      </c>
      <c r="J3611" s="193" t="s">
        <v>14292</v>
      </c>
      <c r="K3611" s="193" t="s">
        <v>7127</v>
      </c>
      <c r="L3611" s="193" t="s">
        <v>3029</v>
      </c>
      <c r="M3611" s="193" t="s">
        <v>7131</v>
      </c>
      <c r="N3611" s="193" t="s">
        <v>14293</v>
      </c>
      <c r="O3611" s="193" t="s">
        <v>1769</v>
      </c>
      <c r="P3611" s="219" t="n">
        <v>43040</v>
      </c>
      <c r="Q3611" s="219" t="n">
        <v>44469</v>
      </c>
      <c r="R3611" s="193"/>
      <c r="S3611" s="193" t="s">
        <v>7130</v>
      </c>
      <c r="T3611" s="193" t="n">
        <v>3425.316909</v>
      </c>
      <c r="U3611" s="193"/>
      <c r="V3611" s="193"/>
      <c r="W3611" s="193" t="s">
        <v>8720</v>
      </c>
      <c r="X3611" s="196"/>
      <c r="Y3611" s="196"/>
      <c r="Z3611" s="196" t="n">
        <v>0</v>
      </c>
      <c r="AE3611" s="94" t="e">
        <f aca="false" t="array" ref="AE3611:AK3611">_xlfn.torow(_xlfn.unique(_xlfn._xlws.filter(cat_table[Subsector],$E3611=cat_table[Sector],"")))</f>
        <v>#NAME?</v>
      </c>
      <c r="AF3611" s="94" t="e">
        <v>#NAME?</v>
      </c>
      <c r="AG3611" s="94" t="e">
        <v>#NAME?</v>
      </c>
      <c r="AH3611" s="94" t="e">
        <v>#NAME?</v>
      </c>
      <c r="AI3611" s="94" t="e">
        <v>#NAME?</v>
      </c>
      <c r="AJ3611" s="94" t="e">
        <v>#NAME?</v>
      </c>
      <c r="AK3611" s="94" t="e">
        <v>#NAME?</v>
      </c>
      <c r="AO3611" s="94" t="e">
        <f aca="false" t="array" ref="AO3611:AQ3611">_xlfn.torow(_xlfn.unique(_xlfn._xlws.filter(cat_table[Sub-subsector],($E3611=cat_table[Sector])*($F3611=cat_table[Subsector]),"")))</f>
        <v>#NAME?</v>
      </c>
      <c r="AP3611" s="94" t="e">
        <v>#NAME?</v>
      </c>
      <c r="AQ3611" s="94" t="e">
        <v>#NAME?</v>
      </c>
    </row>
    <row r="3612" customFormat="false" ht="15" hidden="false" customHeight="true" outlineLevel="0" collapsed="false">
      <c r="A3612" s="193" t="s">
        <v>14394</v>
      </c>
      <c r="B3612" s="20" t="str">
        <f aca="false">INDEX(Table2[], MATCH(L3612, Location_ID!$D$2:$D$648, 0), 1)</f>
        <v>a5d035c9-aae3-40ac-9eb8-c5c29396ac64</v>
      </c>
      <c r="C3612" s="193" t="s">
        <v>1482</v>
      </c>
      <c r="D3612" s="273" t="s">
        <v>354</v>
      </c>
      <c r="E3612" s="193" t="s">
        <v>7134</v>
      </c>
      <c r="F3612" s="193" t="s">
        <v>7899</v>
      </c>
      <c r="G3612" s="193"/>
      <c r="H3612" s="196"/>
      <c r="I3612" s="193" t="s">
        <v>14291</v>
      </c>
      <c r="J3612" s="193" t="s">
        <v>14292</v>
      </c>
      <c r="K3612" s="193" t="s">
        <v>7127</v>
      </c>
      <c r="L3612" s="193" t="s">
        <v>3029</v>
      </c>
      <c r="M3612" s="193" t="s">
        <v>7131</v>
      </c>
      <c r="N3612" s="193" t="s">
        <v>14293</v>
      </c>
      <c r="O3612" s="193" t="s">
        <v>1769</v>
      </c>
      <c r="P3612" s="219" t="n">
        <v>43040</v>
      </c>
      <c r="Q3612" s="219" t="n">
        <v>44469</v>
      </c>
      <c r="R3612" s="193"/>
      <c r="S3612" s="193" t="s">
        <v>7130</v>
      </c>
      <c r="T3612" s="193" t="n">
        <v>11323.82311</v>
      </c>
      <c r="U3612" s="193"/>
      <c r="V3612" s="193"/>
      <c r="W3612" s="193" t="s">
        <v>8720</v>
      </c>
      <c r="X3612" s="196"/>
      <c r="Y3612" s="196"/>
      <c r="Z3612" s="196" t="n">
        <v>0</v>
      </c>
      <c r="AE3612" s="94" t="e">
        <f aca="false" t="array" ref="AE3612:AK3612">_xlfn.torow(_xlfn.unique(_xlfn._xlws.filter(cat_table[Subsector],$E3612=cat_table[Sector],"")))</f>
        <v>#NAME?</v>
      </c>
      <c r="AF3612" s="94" t="e">
        <v>#NAME?</v>
      </c>
      <c r="AG3612" s="94" t="e">
        <v>#NAME?</v>
      </c>
      <c r="AH3612" s="94" t="e">
        <v>#NAME?</v>
      </c>
      <c r="AI3612" s="94" t="e">
        <v>#NAME?</v>
      </c>
      <c r="AJ3612" s="94" t="e">
        <v>#NAME?</v>
      </c>
      <c r="AK3612" s="94" t="e">
        <v>#NAME?</v>
      </c>
      <c r="AO3612" s="94" t="e">
        <f aca="false" t="array" ref="AO3612:AQ3612">_xlfn.torow(_xlfn.unique(_xlfn._xlws.filter(cat_table[Sub-subsector],($E3612=cat_table[Sector])*($F3612=cat_table[Subsector]),"")))</f>
        <v>#NAME?</v>
      </c>
      <c r="AP3612" s="94" t="e">
        <v>#NAME?</v>
      </c>
      <c r="AQ3612" s="94" t="e">
        <v>#NAME?</v>
      </c>
    </row>
    <row r="3613" customFormat="false" ht="15" hidden="false" customHeight="true" outlineLevel="0" collapsed="false">
      <c r="A3613" s="193" t="s">
        <v>14395</v>
      </c>
      <c r="B3613" s="20" t="str">
        <f aca="false">INDEX(Table2[], MATCH(L3613, Location_ID!$D$2:$D$648, 0), 1)</f>
        <v>a5d035c9-aae3-40ac-9eb8-c5c29396ac64</v>
      </c>
      <c r="C3613" s="193" t="s">
        <v>1482</v>
      </c>
      <c r="D3613" s="273" t="s">
        <v>354</v>
      </c>
      <c r="E3613" s="193" t="s">
        <v>7134</v>
      </c>
      <c r="F3613" s="193" t="s">
        <v>7899</v>
      </c>
      <c r="G3613" s="193"/>
      <c r="H3613" s="196"/>
      <c r="I3613" s="193" t="s">
        <v>14291</v>
      </c>
      <c r="J3613" s="193" t="s">
        <v>14292</v>
      </c>
      <c r="K3613" s="193" t="s">
        <v>7127</v>
      </c>
      <c r="L3613" s="193" t="s">
        <v>3029</v>
      </c>
      <c r="M3613" s="193" t="s">
        <v>7131</v>
      </c>
      <c r="N3613" s="193" t="s">
        <v>14293</v>
      </c>
      <c r="O3613" s="193" t="s">
        <v>1769</v>
      </c>
      <c r="P3613" s="219" t="n">
        <v>43040</v>
      </c>
      <c r="Q3613" s="219" t="n">
        <v>44469</v>
      </c>
      <c r="R3613" s="193"/>
      <c r="S3613" s="193" t="s">
        <v>7130</v>
      </c>
      <c r="T3613" s="193" t="n">
        <v>4201.67389</v>
      </c>
      <c r="U3613" s="193"/>
      <c r="V3613" s="193"/>
      <c r="W3613" s="193" t="s">
        <v>8720</v>
      </c>
      <c r="X3613" s="196"/>
      <c r="Y3613" s="196"/>
      <c r="Z3613" s="196" t="n">
        <v>0</v>
      </c>
      <c r="AE3613" s="94" t="e">
        <f aca="false" t="array" ref="AE3613:AK3613">_xlfn.torow(_xlfn.unique(_xlfn._xlws.filter(cat_table[Subsector],$E3613=cat_table[Sector],"")))</f>
        <v>#NAME?</v>
      </c>
      <c r="AF3613" s="94" t="e">
        <v>#NAME?</v>
      </c>
      <c r="AG3613" s="94" t="e">
        <v>#NAME?</v>
      </c>
      <c r="AH3613" s="94" t="e">
        <v>#NAME?</v>
      </c>
      <c r="AI3613" s="94" t="e">
        <v>#NAME?</v>
      </c>
      <c r="AJ3613" s="94" t="e">
        <v>#NAME?</v>
      </c>
      <c r="AK3613" s="94" t="e">
        <v>#NAME?</v>
      </c>
      <c r="AO3613" s="94" t="e">
        <f aca="false" t="array" ref="AO3613:AQ3613">_xlfn.torow(_xlfn.unique(_xlfn._xlws.filter(cat_table[Sub-subsector],($E3613=cat_table[Sector])*($F3613=cat_table[Subsector]),"")))</f>
        <v>#NAME?</v>
      </c>
      <c r="AP3613" s="94" t="e">
        <v>#NAME?</v>
      </c>
      <c r="AQ3613" s="94" t="e">
        <v>#NAME?</v>
      </c>
    </row>
    <row r="3614" customFormat="false" ht="15" hidden="false" customHeight="true" outlineLevel="0" collapsed="false">
      <c r="A3614" s="193" t="s">
        <v>14396</v>
      </c>
      <c r="B3614" s="20" t="str">
        <f aca="false">INDEX(Table2[], MATCH(L3614, Location_ID!$D$2:$D$648, 0), 1)</f>
        <v>a5d035c9-aae3-40ac-9eb8-c5c29396ac64</v>
      </c>
      <c r="C3614" s="193" t="s">
        <v>1482</v>
      </c>
      <c r="D3614" s="273" t="s">
        <v>354</v>
      </c>
      <c r="E3614" s="193" t="s">
        <v>7134</v>
      </c>
      <c r="F3614" s="193" t="s">
        <v>7899</v>
      </c>
      <c r="G3614" s="193"/>
      <c r="H3614" s="196"/>
      <c r="I3614" s="193" t="s">
        <v>14291</v>
      </c>
      <c r="J3614" s="193" t="s">
        <v>14292</v>
      </c>
      <c r="K3614" s="193" t="s">
        <v>7127</v>
      </c>
      <c r="L3614" s="193" t="s">
        <v>3029</v>
      </c>
      <c r="M3614" s="193" t="s">
        <v>7131</v>
      </c>
      <c r="N3614" s="193" t="s">
        <v>14293</v>
      </c>
      <c r="O3614" s="193" t="s">
        <v>1769</v>
      </c>
      <c r="P3614" s="219" t="n">
        <v>43040</v>
      </c>
      <c r="Q3614" s="219" t="n">
        <v>44469</v>
      </c>
      <c r="R3614" s="193"/>
      <c r="S3614" s="193" t="s">
        <v>7130</v>
      </c>
      <c r="T3614" s="193" t="n">
        <v>3685.350153</v>
      </c>
      <c r="U3614" s="193"/>
      <c r="V3614" s="193"/>
      <c r="W3614" s="193" t="s">
        <v>8720</v>
      </c>
      <c r="X3614" s="196"/>
      <c r="Y3614" s="196"/>
      <c r="Z3614" s="196" t="n">
        <v>0</v>
      </c>
      <c r="AE3614" s="94" t="e">
        <f aca="false" t="array" ref="AE3614:AK3614">_xlfn.torow(_xlfn.unique(_xlfn._xlws.filter(cat_table[Subsector],$E3614=cat_table[Sector],"")))</f>
        <v>#NAME?</v>
      </c>
      <c r="AF3614" s="94" t="e">
        <v>#NAME?</v>
      </c>
      <c r="AG3614" s="94" t="e">
        <v>#NAME?</v>
      </c>
      <c r="AH3614" s="94" t="e">
        <v>#NAME?</v>
      </c>
      <c r="AI3614" s="94" t="e">
        <v>#NAME?</v>
      </c>
      <c r="AJ3614" s="94" t="e">
        <v>#NAME?</v>
      </c>
      <c r="AK3614" s="94" t="e">
        <v>#NAME?</v>
      </c>
      <c r="AO3614" s="94" t="e">
        <f aca="false" t="array" ref="AO3614:AQ3614">_xlfn.torow(_xlfn.unique(_xlfn._xlws.filter(cat_table[Sub-subsector],($E3614=cat_table[Sector])*($F3614=cat_table[Subsector]),"")))</f>
        <v>#NAME?</v>
      </c>
      <c r="AP3614" s="94" t="e">
        <v>#NAME?</v>
      </c>
      <c r="AQ3614" s="94" t="e">
        <v>#NAME?</v>
      </c>
    </row>
    <row r="3615" customFormat="false" ht="15" hidden="false" customHeight="true" outlineLevel="0" collapsed="false">
      <c r="A3615" s="193" t="s">
        <v>14397</v>
      </c>
      <c r="B3615" s="20" t="str">
        <f aca="false">INDEX(Table2[], MATCH(L3615, Location_ID!$D$2:$D$648, 0), 1)</f>
        <v>a5d035c9-aae3-40ac-9eb8-c5c29396ac64</v>
      </c>
      <c r="C3615" s="193" t="s">
        <v>1482</v>
      </c>
      <c r="D3615" s="273" t="s">
        <v>354</v>
      </c>
      <c r="E3615" s="193" t="s">
        <v>7134</v>
      </c>
      <c r="F3615" s="193" t="s">
        <v>7899</v>
      </c>
      <c r="G3615" s="193"/>
      <c r="H3615" s="196"/>
      <c r="I3615" s="193" t="s">
        <v>14291</v>
      </c>
      <c r="J3615" s="193" t="s">
        <v>14292</v>
      </c>
      <c r="K3615" s="193" t="s">
        <v>7127</v>
      </c>
      <c r="L3615" s="193" t="s">
        <v>3029</v>
      </c>
      <c r="M3615" s="193" t="s">
        <v>7131</v>
      </c>
      <c r="N3615" s="193" t="s">
        <v>14293</v>
      </c>
      <c r="O3615" s="193" t="s">
        <v>1769</v>
      </c>
      <c r="P3615" s="219" t="n">
        <v>43040</v>
      </c>
      <c r="Q3615" s="219" t="n">
        <v>44469</v>
      </c>
      <c r="R3615" s="193"/>
      <c r="S3615" s="193" t="s">
        <v>7130</v>
      </c>
      <c r="T3615" s="193" t="n">
        <v>5206.46948</v>
      </c>
      <c r="U3615" s="193"/>
      <c r="V3615" s="193"/>
      <c r="W3615" s="193" t="s">
        <v>8720</v>
      </c>
      <c r="X3615" s="196"/>
      <c r="Y3615" s="196"/>
      <c r="Z3615" s="196" t="n">
        <v>0</v>
      </c>
      <c r="AE3615" s="94" t="e">
        <f aca="false" t="array" ref="AE3615:AK3615">_xlfn.torow(_xlfn.unique(_xlfn._xlws.filter(cat_table[Subsector],$E3615=cat_table[Sector],"")))</f>
        <v>#NAME?</v>
      </c>
      <c r="AF3615" s="94" t="e">
        <v>#NAME?</v>
      </c>
      <c r="AG3615" s="94" t="e">
        <v>#NAME?</v>
      </c>
      <c r="AH3615" s="94" t="e">
        <v>#NAME?</v>
      </c>
      <c r="AI3615" s="94" t="e">
        <v>#NAME?</v>
      </c>
      <c r="AJ3615" s="94" t="e">
        <v>#NAME?</v>
      </c>
      <c r="AK3615" s="94" t="e">
        <v>#NAME?</v>
      </c>
      <c r="AO3615" s="94" t="e">
        <f aca="false" t="array" ref="AO3615:AQ3615">_xlfn.torow(_xlfn.unique(_xlfn._xlws.filter(cat_table[Sub-subsector],($E3615=cat_table[Sector])*($F3615=cat_table[Subsector]),"")))</f>
        <v>#NAME?</v>
      </c>
      <c r="AP3615" s="94" t="e">
        <v>#NAME?</v>
      </c>
      <c r="AQ3615" s="94" t="e">
        <v>#NAME?</v>
      </c>
    </row>
    <row r="3616" customFormat="false" ht="15" hidden="false" customHeight="true" outlineLevel="0" collapsed="false">
      <c r="A3616" s="193" t="s">
        <v>14398</v>
      </c>
      <c r="B3616" s="20" t="str">
        <f aca="false">INDEX(Table2[], MATCH(L3616, Location_ID!$D$2:$D$648, 0), 1)</f>
        <v>a5d035c9-aae3-40ac-9eb8-c5c29396ac64</v>
      </c>
      <c r="C3616" s="193" t="s">
        <v>1482</v>
      </c>
      <c r="D3616" s="273" t="s">
        <v>354</v>
      </c>
      <c r="E3616" s="193" t="s">
        <v>7134</v>
      </c>
      <c r="F3616" s="193" t="s">
        <v>7899</v>
      </c>
      <c r="G3616" s="193"/>
      <c r="H3616" s="196"/>
      <c r="I3616" s="193" t="s">
        <v>14291</v>
      </c>
      <c r="J3616" s="193" t="s">
        <v>14292</v>
      </c>
      <c r="K3616" s="193" t="s">
        <v>7127</v>
      </c>
      <c r="L3616" s="193" t="s">
        <v>3029</v>
      </c>
      <c r="M3616" s="193" t="s">
        <v>7131</v>
      </c>
      <c r="N3616" s="193" t="s">
        <v>14293</v>
      </c>
      <c r="O3616" s="193" t="s">
        <v>1769</v>
      </c>
      <c r="P3616" s="219" t="n">
        <v>43040</v>
      </c>
      <c r="Q3616" s="219" t="n">
        <v>44469</v>
      </c>
      <c r="R3616" s="193"/>
      <c r="S3616" s="193" t="s">
        <v>7130</v>
      </c>
      <c r="T3616" s="193" t="n">
        <v>6359.725972</v>
      </c>
      <c r="U3616" s="193"/>
      <c r="V3616" s="193"/>
      <c r="W3616" s="193" t="s">
        <v>8720</v>
      </c>
      <c r="X3616" s="196"/>
      <c r="Y3616" s="196"/>
      <c r="Z3616" s="196" t="n">
        <v>0</v>
      </c>
      <c r="AE3616" s="94" t="e">
        <f aca="false" t="array" ref="AE3616:AK3616">_xlfn.torow(_xlfn.unique(_xlfn._xlws.filter(cat_table[Subsector],$E3616=cat_table[Sector],"")))</f>
        <v>#NAME?</v>
      </c>
      <c r="AF3616" s="94" t="e">
        <v>#NAME?</v>
      </c>
      <c r="AG3616" s="94" t="e">
        <v>#NAME?</v>
      </c>
      <c r="AH3616" s="94" t="e">
        <v>#NAME?</v>
      </c>
      <c r="AI3616" s="94" t="e">
        <v>#NAME?</v>
      </c>
      <c r="AJ3616" s="94" t="e">
        <v>#NAME?</v>
      </c>
      <c r="AK3616" s="94" t="e">
        <v>#NAME?</v>
      </c>
      <c r="AO3616" s="94" t="e">
        <f aca="false" t="array" ref="AO3616:AQ3616">_xlfn.torow(_xlfn.unique(_xlfn._xlws.filter(cat_table[Sub-subsector],($E3616=cat_table[Sector])*($F3616=cat_table[Subsector]),"")))</f>
        <v>#NAME?</v>
      </c>
      <c r="AP3616" s="94" t="e">
        <v>#NAME?</v>
      </c>
      <c r="AQ3616" s="94" t="e">
        <v>#NAME?</v>
      </c>
    </row>
    <row r="3617" customFormat="false" ht="15" hidden="false" customHeight="true" outlineLevel="0" collapsed="false">
      <c r="A3617" s="193" t="s">
        <v>14399</v>
      </c>
      <c r="B3617" s="20" t="str">
        <f aca="false">INDEX(Table2[], MATCH(L3617, Location_ID!$D$2:$D$648, 0), 1)</f>
        <v>a5d035c9-aae3-40ac-9eb8-c5c29396ac64</v>
      </c>
      <c r="C3617" s="193" t="s">
        <v>1482</v>
      </c>
      <c r="D3617" s="273" t="s">
        <v>354</v>
      </c>
      <c r="E3617" s="193" t="s">
        <v>7134</v>
      </c>
      <c r="F3617" s="193" t="s">
        <v>7899</v>
      </c>
      <c r="G3617" s="193"/>
      <c r="H3617" s="196"/>
      <c r="I3617" s="193" t="s">
        <v>14291</v>
      </c>
      <c r="J3617" s="193" t="s">
        <v>14292</v>
      </c>
      <c r="K3617" s="193" t="s">
        <v>7127</v>
      </c>
      <c r="L3617" s="193" t="s">
        <v>3029</v>
      </c>
      <c r="M3617" s="193" t="s">
        <v>7131</v>
      </c>
      <c r="N3617" s="193" t="s">
        <v>14293</v>
      </c>
      <c r="O3617" s="193" t="s">
        <v>1769</v>
      </c>
      <c r="P3617" s="219" t="n">
        <v>43040</v>
      </c>
      <c r="Q3617" s="219" t="n">
        <v>44469</v>
      </c>
      <c r="R3617" s="193"/>
      <c r="S3617" s="193" t="s">
        <v>7130</v>
      </c>
      <c r="T3617" s="193" t="n">
        <v>5719.503596</v>
      </c>
      <c r="U3617" s="193"/>
      <c r="V3617" s="193"/>
      <c r="W3617" s="193" t="s">
        <v>8720</v>
      </c>
      <c r="X3617" s="196"/>
      <c r="Y3617" s="196"/>
      <c r="Z3617" s="196" t="n">
        <v>0</v>
      </c>
      <c r="AE3617" s="94" t="e">
        <f aca="false" t="array" ref="AE3617:AK3617">_xlfn.torow(_xlfn.unique(_xlfn._xlws.filter(cat_table[Subsector],$E3617=cat_table[Sector],"")))</f>
        <v>#NAME?</v>
      </c>
      <c r="AF3617" s="94" t="e">
        <v>#NAME?</v>
      </c>
      <c r="AG3617" s="94" t="e">
        <v>#NAME?</v>
      </c>
      <c r="AH3617" s="94" t="e">
        <v>#NAME?</v>
      </c>
      <c r="AI3617" s="94" t="e">
        <v>#NAME?</v>
      </c>
      <c r="AJ3617" s="94" t="e">
        <v>#NAME?</v>
      </c>
      <c r="AK3617" s="94" t="e">
        <v>#NAME?</v>
      </c>
      <c r="AO3617" s="94" t="e">
        <f aca="false" t="array" ref="AO3617:AQ3617">_xlfn.torow(_xlfn.unique(_xlfn._xlws.filter(cat_table[Sub-subsector],($E3617=cat_table[Sector])*($F3617=cat_table[Subsector]),"")))</f>
        <v>#NAME?</v>
      </c>
      <c r="AP3617" s="94" t="e">
        <v>#NAME?</v>
      </c>
      <c r="AQ3617" s="94" t="e">
        <v>#NAME?</v>
      </c>
    </row>
    <row r="3618" customFormat="false" ht="15" hidden="false" customHeight="true" outlineLevel="0" collapsed="false">
      <c r="A3618" s="193" t="s">
        <v>14400</v>
      </c>
      <c r="B3618" s="20" t="str">
        <f aca="false">INDEX(Table2[], MATCH(L3618, Location_ID!$D$2:$D$648, 0), 1)</f>
        <v>a5d035c9-aae3-40ac-9eb8-c5c29396ac64</v>
      </c>
      <c r="C3618" s="193" t="s">
        <v>1482</v>
      </c>
      <c r="D3618" s="273" t="s">
        <v>354</v>
      </c>
      <c r="E3618" s="193" t="s">
        <v>7134</v>
      </c>
      <c r="F3618" s="193" t="s">
        <v>7899</v>
      </c>
      <c r="G3618" s="193"/>
      <c r="H3618" s="196"/>
      <c r="I3618" s="193" t="s">
        <v>14291</v>
      </c>
      <c r="J3618" s="193" t="s">
        <v>14292</v>
      </c>
      <c r="K3618" s="193" t="s">
        <v>7127</v>
      </c>
      <c r="L3618" s="193" t="s">
        <v>3029</v>
      </c>
      <c r="M3618" s="193" t="s">
        <v>7131</v>
      </c>
      <c r="N3618" s="193" t="s">
        <v>14293</v>
      </c>
      <c r="O3618" s="193" t="s">
        <v>1769</v>
      </c>
      <c r="P3618" s="219" t="n">
        <v>43040</v>
      </c>
      <c r="Q3618" s="219" t="n">
        <v>44469</v>
      </c>
      <c r="R3618" s="193"/>
      <c r="S3618" s="193" t="s">
        <v>7130</v>
      </c>
      <c r="T3618" s="193" t="n">
        <v>5750.636926</v>
      </c>
      <c r="U3618" s="193"/>
      <c r="V3618" s="193"/>
      <c r="W3618" s="193" t="s">
        <v>8720</v>
      </c>
      <c r="X3618" s="196"/>
      <c r="Y3618" s="196"/>
      <c r="Z3618" s="196" t="n">
        <v>0</v>
      </c>
      <c r="AE3618" s="94" t="e">
        <f aca="false" t="array" ref="AE3618:AK3618">_xlfn.torow(_xlfn.unique(_xlfn._xlws.filter(cat_table[Subsector],$E3618=cat_table[Sector],"")))</f>
        <v>#NAME?</v>
      </c>
      <c r="AF3618" s="94" t="e">
        <v>#NAME?</v>
      </c>
      <c r="AG3618" s="94" t="e">
        <v>#NAME?</v>
      </c>
      <c r="AH3618" s="94" t="e">
        <v>#NAME?</v>
      </c>
      <c r="AI3618" s="94" t="e">
        <v>#NAME?</v>
      </c>
      <c r="AJ3618" s="94" t="e">
        <v>#NAME?</v>
      </c>
      <c r="AK3618" s="94" t="e">
        <v>#NAME?</v>
      </c>
      <c r="AO3618" s="94" t="e">
        <f aca="false" t="array" ref="AO3618:AQ3618">_xlfn.torow(_xlfn.unique(_xlfn._xlws.filter(cat_table[Sub-subsector],($E3618=cat_table[Sector])*($F3618=cat_table[Subsector]),"")))</f>
        <v>#NAME?</v>
      </c>
      <c r="AP3618" s="94" t="e">
        <v>#NAME?</v>
      </c>
      <c r="AQ3618" s="94" t="e">
        <v>#NAME?</v>
      </c>
    </row>
    <row r="3619" customFormat="false" ht="15" hidden="false" customHeight="true" outlineLevel="0" collapsed="false">
      <c r="A3619" s="193" t="s">
        <v>14401</v>
      </c>
      <c r="B3619" s="20" t="str">
        <f aca="false">INDEX(Table2[], MATCH(L3619, Location_ID!$D$2:$D$648, 0), 1)</f>
        <v>a5d035c9-aae3-40ac-9eb8-c5c29396ac64</v>
      </c>
      <c r="C3619" s="193" t="s">
        <v>1482</v>
      </c>
      <c r="D3619" s="273" t="s">
        <v>354</v>
      </c>
      <c r="E3619" s="193" t="s">
        <v>7134</v>
      </c>
      <c r="F3619" s="193" t="s">
        <v>7899</v>
      </c>
      <c r="G3619" s="193"/>
      <c r="H3619" s="196"/>
      <c r="I3619" s="193" t="s">
        <v>14291</v>
      </c>
      <c r="J3619" s="193" t="s">
        <v>14292</v>
      </c>
      <c r="K3619" s="193" t="s">
        <v>7127</v>
      </c>
      <c r="L3619" s="193" t="s">
        <v>3029</v>
      </c>
      <c r="M3619" s="193" t="s">
        <v>7131</v>
      </c>
      <c r="N3619" s="193" t="s">
        <v>14293</v>
      </c>
      <c r="O3619" s="193" t="s">
        <v>1769</v>
      </c>
      <c r="P3619" s="219" t="n">
        <v>43040</v>
      </c>
      <c r="Q3619" s="219" t="n">
        <v>44469</v>
      </c>
      <c r="R3619" s="193"/>
      <c r="S3619" s="193" t="s">
        <v>7130</v>
      </c>
      <c r="T3619" s="193" t="n">
        <v>852.7570564</v>
      </c>
      <c r="U3619" s="193"/>
      <c r="V3619" s="193"/>
      <c r="W3619" s="193" t="s">
        <v>8720</v>
      </c>
      <c r="X3619" s="196"/>
      <c r="Y3619" s="196"/>
      <c r="Z3619" s="196" t="n">
        <v>0</v>
      </c>
      <c r="AE3619" s="94" t="e">
        <f aca="false" t="array" ref="AE3619:AK3619">_xlfn.torow(_xlfn.unique(_xlfn._xlws.filter(cat_table[Subsector],$E3619=cat_table[Sector],"")))</f>
        <v>#NAME?</v>
      </c>
      <c r="AF3619" s="94" t="e">
        <v>#NAME?</v>
      </c>
      <c r="AG3619" s="94" t="e">
        <v>#NAME?</v>
      </c>
      <c r="AH3619" s="94" t="e">
        <v>#NAME?</v>
      </c>
      <c r="AI3619" s="94" t="e">
        <v>#NAME?</v>
      </c>
      <c r="AJ3619" s="94" t="e">
        <v>#NAME?</v>
      </c>
      <c r="AK3619" s="94" t="e">
        <v>#NAME?</v>
      </c>
      <c r="AO3619" s="94" t="e">
        <f aca="false" t="array" ref="AO3619:AQ3619">_xlfn.torow(_xlfn.unique(_xlfn._xlws.filter(cat_table[Sub-subsector],($E3619=cat_table[Sector])*($F3619=cat_table[Subsector]),"")))</f>
        <v>#NAME?</v>
      </c>
      <c r="AP3619" s="94" t="e">
        <v>#NAME?</v>
      </c>
      <c r="AQ3619" s="94" t="e">
        <v>#NAME?</v>
      </c>
    </row>
    <row r="3620" customFormat="false" ht="15" hidden="false" customHeight="true" outlineLevel="0" collapsed="false">
      <c r="A3620" s="193" t="s">
        <v>14402</v>
      </c>
      <c r="B3620" s="20" t="str">
        <f aca="false">INDEX(Table2[], MATCH(L3620, Location_ID!$D$2:$D$648, 0), 1)</f>
        <v>a5d035c9-aae3-40ac-9eb8-c5c29396ac64</v>
      </c>
      <c r="C3620" s="193" t="s">
        <v>1482</v>
      </c>
      <c r="D3620" s="273" t="s">
        <v>354</v>
      </c>
      <c r="E3620" s="193" t="s">
        <v>7134</v>
      </c>
      <c r="F3620" s="193" t="s">
        <v>7899</v>
      </c>
      <c r="G3620" s="193"/>
      <c r="H3620" s="196"/>
      <c r="I3620" s="193" t="s">
        <v>14291</v>
      </c>
      <c r="J3620" s="193" t="s">
        <v>14292</v>
      </c>
      <c r="K3620" s="193" t="s">
        <v>7127</v>
      </c>
      <c r="L3620" s="193" t="s">
        <v>3029</v>
      </c>
      <c r="M3620" s="193" t="s">
        <v>7131</v>
      </c>
      <c r="N3620" s="193" t="s">
        <v>14293</v>
      </c>
      <c r="O3620" s="193" t="s">
        <v>1769</v>
      </c>
      <c r="P3620" s="219" t="n">
        <v>43040</v>
      </c>
      <c r="Q3620" s="219" t="n">
        <v>44469</v>
      </c>
      <c r="R3620" s="193"/>
      <c r="S3620" s="193" t="s">
        <v>7130</v>
      </c>
      <c r="T3620" s="193" t="n">
        <v>5050.717908</v>
      </c>
      <c r="U3620" s="193"/>
      <c r="V3620" s="193"/>
      <c r="W3620" s="193" t="s">
        <v>8720</v>
      </c>
      <c r="X3620" s="196"/>
      <c r="Y3620" s="196"/>
      <c r="Z3620" s="196" t="n">
        <v>0</v>
      </c>
      <c r="AE3620" s="94" t="e">
        <f aca="false" t="array" ref="AE3620:AK3620">_xlfn.torow(_xlfn.unique(_xlfn._xlws.filter(cat_table[Subsector],$E3620=cat_table[Sector],"")))</f>
        <v>#NAME?</v>
      </c>
      <c r="AF3620" s="94" t="e">
        <v>#NAME?</v>
      </c>
      <c r="AG3620" s="94" t="e">
        <v>#NAME?</v>
      </c>
      <c r="AH3620" s="94" t="e">
        <v>#NAME?</v>
      </c>
      <c r="AI3620" s="94" t="e">
        <v>#NAME?</v>
      </c>
      <c r="AJ3620" s="94" t="e">
        <v>#NAME?</v>
      </c>
      <c r="AK3620" s="94" t="e">
        <v>#NAME?</v>
      </c>
      <c r="AO3620" s="94" t="e">
        <f aca="false" t="array" ref="AO3620:AQ3620">_xlfn.torow(_xlfn.unique(_xlfn._xlws.filter(cat_table[Sub-subsector],($E3620=cat_table[Sector])*($F3620=cat_table[Subsector]),"")))</f>
        <v>#NAME?</v>
      </c>
      <c r="AP3620" s="94" t="e">
        <v>#NAME?</v>
      </c>
      <c r="AQ3620" s="94" t="e">
        <v>#NAME?</v>
      </c>
    </row>
    <row r="3621" customFormat="false" ht="15" hidden="false" customHeight="true" outlineLevel="0" collapsed="false">
      <c r="A3621" s="193" t="s">
        <v>14403</v>
      </c>
      <c r="B3621" s="20" t="str">
        <f aca="false">INDEX(Table2[], MATCH(L3621, Location_ID!$D$2:$D$648, 0), 1)</f>
        <v>a5d035c9-aae3-40ac-9eb8-c5c29396ac64</v>
      </c>
      <c r="C3621" s="193" t="s">
        <v>1482</v>
      </c>
      <c r="D3621" s="273" t="s">
        <v>354</v>
      </c>
      <c r="E3621" s="193" t="s">
        <v>7134</v>
      </c>
      <c r="F3621" s="193" t="s">
        <v>7899</v>
      </c>
      <c r="G3621" s="193"/>
      <c r="H3621" s="196"/>
      <c r="I3621" s="193" t="s">
        <v>14291</v>
      </c>
      <c r="J3621" s="193" t="s">
        <v>14292</v>
      </c>
      <c r="K3621" s="193" t="s">
        <v>7127</v>
      </c>
      <c r="L3621" s="193" t="s">
        <v>3029</v>
      </c>
      <c r="M3621" s="193" t="s">
        <v>7131</v>
      </c>
      <c r="N3621" s="193" t="s">
        <v>14293</v>
      </c>
      <c r="O3621" s="193" t="s">
        <v>1769</v>
      </c>
      <c r="P3621" s="219" t="n">
        <v>43040</v>
      </c>
      <c r="Q3621" s="219" t="n">
        <v>44469</v>
      </c>
      <c r="R3621" s="193"/>
      <c r="S3621" s="193" t="s">
        <v>7130</v>
      </c>
      <c r="T3621" s="193" t="n">
        <v>426.4687859</v>
      </c>
      <c r="U3621" s="193"/>
      <c r="V3621" s="193"/>
      <c r="W3621" s="193" t="s">
        <v>8720</v>
      </c>
      <c r="X3621" s="196"/>
      <c r="Y3621" s="196"/>
      <c r="Z3621" s="196" t="n">
        <v>0</v>
      </c>
      <c r="AE3621" s="94" t="e">
        <f aca="false" t="array" ref="AE3621:AK3621">_xlfn.torow(_xlfn.unique(_xlfn._xlws.filter(cat_table[Subsector],$E3621=cat_table[Sector],"")))</f>
        <v>#NAME?</v>
      </c>
      <c r="AF3621" s="94" t="e">
        <v>#NAME?</v>
      </c>
      <c r="AG3621" s="94" t="e">
        <v>#NAME?</v>
      </c>
      <c r="AH3621" s="94" t="e">
        <v>#NAME?</v>
      </c>
      <c r="AI3621" s="94" t="e">
        <v>#NAME?</v>
      </c>
      <c r="AJ3621" s="94" t="e">
        <v>#NAME?</v>
      </c>
      <c r="AK3621" s="94" t="e">
        <v>#NAME?</v>
      </c>
      <c r="AO3621" s="94" t="e">
        <f aca="false" t="array" ref="AO3621:AQ3621">_xlfn.torow(_xlfn.unique(_xlfn._xlws.filter(cat_table[Sub-subsector],($E3621=cat_table[Sector])*($F3621=cat_table[Subsector]),"")))</f>
        <v>#NAME?</v>
      </c>
      <c r="AP3621" s="94" t="e">
        <v>#NAME?</v>
      </c>
      <c r="AQ3621" s="94" t="e">
        <v>#NAME?</v>
      </c>
    </row>
    <row r="3622" customFormat="false" ht="15" hidden="false" customHeight="true" outlineLevel="0" collapsed="false">
      <c r="A3622" s="193" t="s">
        <v>14404</v>
      </c>
      <c r="B3622" s="20" t="str">
        <f aca="false">INDEX(Table2[], MATCH(L3622, Location_ID!$D$2:$D$648, 0), 1)</f>
        <v>a5d035c9-aae3-40ac-9eb8-c5c29396ac64</v>
      </c>
      <c r="C3622" s="193" t="s">
        <v>1482</v>
      </c>
      <c r="D3622" s="273" t="s">
        <v>354</v>
      </c>
      <c r="E3622" s="193" t="s">
        <v>7134</v>
      </c>
      <c r="F3622" s="193" t="s">
        <v>7899</v>
      </c>
      <c r="G3622" s="193"/>
      <c r="H3622" s="196"/>
      <c r="I3622" s="193" t="s">
        <v>14291</v>
      </c>
      <c r="J3622" s="193" t="s">
        <v>14292</v>
      </c>
      <c r="K3622" s="193" t="s">
        <v>7127</v>
      </c>
      <c r="L3622" s="193" t="s">
        <v>3029</v>
      </c>
      <c r="M3622" s="193" t="s">
        <v>7131</v>
      </c>
      <c r="N3622" s="193" t="s">
        <v>14293</v>
      </c>
      <c r="O3622" s="193" t="s">
        <v>1769</v>
      </c>
      <c r="P3622" s="219" t="n">
        <v>43040</v>
      </c>
      <c r="Q3622" s="219" t="n">
        <v>44469</v>
      </c>
      <c r="R3622" s="193"/>
      <c r="S3622" s="193" t="s">
        <v>7130</v>
      </c>
      <c r="T3622" s="193" t="n">
        <v>10117.67756</v>
      </c>
      <c r="U3622" s="193"/>
      <c r="V3622" s="193"/>
      <c r="W3622" s="193" t="s">
        <v>8720</v>
      </c>
      <c r="X3622" s="196"/>
      <c r="Y3622" s="196"/>
      <c r="Z3622" s="196" t="n">
        <v>0</v>
      </c>
      <c r="AE3622" s="94" t="e">
        <f aca="false" t="array" ref="AE3622:AK3622">_xlfn.torow(_xlfn.unique(_xlfn._xlws.filter(cat_table[Subsector],$E3622=cat_table[Sector],"")))</f>
        <v>#NAME?</v>
      </c>
      <c r="AF3622" s="94" t="e">
        <v>#NAME?</v>
      </c>
      <c r="AG3622" s="94" t="e">
        <v>#NAME?</v>
      </c>
      <c r="AH3622" s="94" t="e">
        <v>#NAME?</v>
      </c>
      <c r="AI3622" s="94" t="e">
        <v>#NAME?</v>
      </c>
      <c r="AJ3622" s="94" t="e">
        <v>#NAME?</v>
      </c>
      <c r="AK3622" s="94" t="e">
        <v>#NAME?</v>
      </c>
      <c r="AO3622" s="94" t="e">
        <f aca="false" t="array" ref="AO3622:AQ3622">_xlfn.torow(_xlfn.unique(_xlfn._xlws.filter(cat_table[Sub-subsector],($E3622=cat_table[Sector])*($F3622=cat_table[Subsector]),"")))</f>
        <v>#NAME?</v>
      </c>
      <c r="AP3622" s="94" t="e">
        <v>#NAME?</v>
      </c>
      <c r="AQ3622" s="94" t="e">
        <v>#NAME?</v>
      </c>
    </row>
    <row r="3623" customFormat="false" ht="15" hidden="false" customHeight="true" outlineLevel="0" collapsed="false">
      <c r="A3623" s="193" t="s">
        <v>14405</v>
      </c>
      <c r="B3623" s="20" t="str">
        <f aca="false">INDEX(Table2[], MATCH(L3623, Location_ID!$D$2:$D$648, 0), 1)</f>
        <v>a5d035c9-aae3-40ac-9eb8-c5c29396ac64</v>
      </c>
      <c r="C3623" s="193" t="s">
        <v>1482</v>
      </c>
      <c r="D3623" s="273" t="s">
        <v>354</v>
      </c>
      <c r="E3623" s="193" t="s">
        <v>7134</v>
      </c>
      <c r="F3623" s="193" t="s">
        <v>7899</v>
      </c>
      <c r="G3623" s="193"/>
      <c r="H3623" s="196"/>
      <c r="I3623" s="193" t="s">
        <v>14291</v>
      </c>
      <c r="J3623" s="193" t="s">
        <v>14292</v>
      </c>
      <c r="K3623" s="193" t="s">
        <v>7127</v>
      </c>
      <c r="L3623" s="193" t="s">
        <v>3029</v>
      </c>
      <c r="M3623" s="193" t="s">
        <v>7131</v>
      </c>
      <c r="N3623" s="193" t="s">
        <v>14293</v>
      </c>
      <c r="O3623" s="193" t="s">
        <v>1769</v>
      </c>
      <c r="P3623" s="219" t="n">
        <v>43040</v>
      </c>
      <c r="Q3623" s="219" t="n">
        <v>44469</v>
      </c>
      <c r="R3623" s="193"/>
      <c r="S3623" s="193" t="s">
        <v>7130</v>
      </c>
      <c r="T3623" s="193" t="n">
        <v>4007.055125</v>
      </c>
      <c r="U3623" s="193"/>
      <c r="V3623" s="193"/>
      <c r="W3623" s="193" t="s">
        <v>8720</v>
      </c>
      <c r="X3623" s="196"/>
      <c r="Y3623" s="196"/>
      <c r="Z3623" s="196" t="n">
        <v>0</v>
      </c>
      <c r="AE3623" s="94" t="e">
        <f aca="false" t="array" ref="AE3623:AK3623">_xlfn.torow(_xlfn.unique(_xlfn._xlws.filter(cat_table[Subsector],$E3623=cat_table[Sector],"")))</f>
        <v>#NAME?</v>
      </c>
      <c r="AF3623" s="94" t="e">
        <v>#NAME?</v>
      </c>
      <c r="AG3623" s="94" t="e">
        <v>#NAME?</v>
      </c>
      <c r="AH3623" s="94" t="e">
        <v>#NAME?</v>
      </c>
      <c r="AI3623" s="94" t="e">
        <v>#NAME?</v>
      </c>
      <c r="AJ3623" s="94" t="e">
        <v>#NAME?</v>
      </c>
      <c r="AK3623" s="94" t="e">
        <v>#NAME?</v>
      </c>
      <c r="AO3623" s="94" t="e">
        <f aca="false" t="array" ref="AO3623:AQ3623">_xlfn.torow(_xlfn.unique(_xlfn._xlws.filter(cat_table[Sub-subsector],($E3623=cat_table[Sector])*($F3623=cat_table[Subsector]),"")))</f>
        <v>#NAME?</v>
      </c>
      <c r="AP3623" s="94" t="e">
        <v>#NAME?</v>
      </c>
      <c r="AQ3623" s="94" t="e">
        <v>#NAME?</v>
      </c>
    </row>
    <row r="3624" customFormat="false" ht="15" hidden="false" customHeight="true" outlineLevel="0" collapsed="false">
      <c r="A3624" s="193" t="s">
        <v>14406</v>
      </c>
      <c r="B3624" s="20" t="str">
        <f aca="false">INDEX(Table2[], MATCH(L3624, Location_ID!$D$2:$D$648, 0), 1)</f>
        <v>a5d035c9-aae3-40ac-9eb8-c5c29396ac64</v>
      </c>
      <c r="C3624" s="193" t="s">
        <v>1482</v>
      </c>
      <c r="D3624" s="273" t="s">
        <v>354</v>
      </c>
      <c r="E3624" s="193" t="s">
        <v>7134</v>
      </c>
      <c r="F3624" s="193" t="s">
        <v>7899</v>
      </c>
      <c r="G3624" s="193"/>
      <c r="H3624" s="196"/>
      <c r="I3624" s="193" t="s">
        <v>14291</v>
      </c>
      <c r="J3624" s="193" t="s">
        <v>14292</v>
      </c>
      <c r="K3624" s="193" t="s">
        <v>7127</v>
      </c>
      <c r="L3624" s="193" t="s">
        <v>3029</v>
      </c>
      <c r="M3624" s="193" t="s">
        <v>7131</v>
      </c>
      <c r="N3624" s="193" t="s">
        <v>14293</v>
      </c>
      <c r="O3624" s="193" t="s">
        <v>1769</v>
      </c>
      <c r="P3624" s="219" t="n">
        <v>43040</v>
      </c>
      <c r="Q3624" s="219" t="n">
        <v>44469</v>
      </c>
      <c r="R3624" s="193"/>
      <c r="S3624" s="193" t="s">
        <v>7130</v>
      </c>
      <c r="T3624" s="193" t="n">
        <v>5272.179903</v>
      </c>
      <c r="U3624" s="193"/>
      <c r="V3624" s="193"/>
      <c r="W3624" s="193" t="s">
        <v>8720</v>
      </c>
      <c r="X3624" s="196"/>
      <c r="Y3624" s="196"/>
      <c r="Z3624" s="196" t="n">
        <v>0</v>
      </c>
      <c r="AE3624" s="94" t="e">
        <f aca="false" t="array" ref="AE3624:AK3624">_xlfn.torow(_xlfn.unique(_xlfn._xlws.filter(cat_table[Subsector],$E3624=cat_table[Sector],"")))</f>
        <v>#NAME?</v>
      </c>
      <c r="AF3624" s="94" t="e">
        <v>#NAME?</v>
      </c>
      <c r="AG3624" s="94" t="e">
        <v>#NAME?</v>
      </c>
      <c r="AH3624" s="94" t="e">
        <v>#NAME?</v>
      </c>
      <c r="AI3624" s="94" t="e">
        <v>#NAME?</v>
      </c>
      <c r="AJ3624" s="94" t="e">
        <v>#NAME?</v>
      </c>
      <c r="AK3624" s="94" t="e">
        <v>#NAME?</v>
      </c>
      <c r="AO3624" s="94" t="e">
        <f aca="false" t="array" ref="AO3624:AQ3624">_xlfn.torow(_xlfn.unique(_xlfn._xlws.filter(cat_table[Sub-subsector],($E3624=cat_table[Sector])*($F3624=cat_table[Subsector]),"")))</f>
        <v>#NAME?</v>
      </c>
      <c r="AP3624" s="94" t="e">
        <v>#NAME?</v>
      </c>
      <c r="AQ3624" s="94" t="e">
        <v>#NAME?</v>
      </c>
    </row>
    <row r="3625" customFormat="false" ht="15" hidden="false" customHeight="true" outlineLevel="0" collapsed="false">
      <c r="A3625" s="193" t="s">
        <v>14407</v>
      </c>
      <c r="B3625" s="20" t="str">
        <f aca="false">INDEX(Table2[], MATCH(L3625, Location_ID!$D$2:$D$648, 0), 1)</f>
        <v>a5d035c9-aae3-40ac-9eb8-c5c29396ac64</v>
      </c>
      <c r="C3625" s="193" t="s">
        <v>1482</v>
      </c>
      <c r="D3625" s="273" t="s">
        <v>354</v>
      </c>
      <c r="E3625" s="193" t="s">
        <v>7134</v>
      </c>
      <c r="F3625" s="193" t="s">
        <v>7899</v>
      </c>
      <c r="G3625" s="193"/>
      <c r="H3625" s="196"/>
      <c r="I3625" s="193" t="s">
        <v>14291</v>
      </c>
      <c r="J3625" s="193" t="s">
        <v>14292</v>
      </c>
      <c r="K3625" s="193" t="s">
        <v>7127</v>
      </c>
      <c r="L3625" s="193" t="s">
        <v>3029</v>
      </c>
      <c r="M3625" s="193" t="s">
        <v>7131</v>
      </c>
      <c r="N3625" s="193" t="s">
        <v>14293</v>
      </c>
      <c r="O3625" s="193" t="s">
        <v>1769</v>
      </c>
      <c r="P3625" s="219" t="n">
        <v>43040</v>
      </c>
      <c r="Q3625" s="219" t="n">
        <v>44469</v>
      </c>
      <c r="R3625" s="193"/>
      <c r="S3625" s="193" t="s">
        <v>7130</v>
      </c>
      <c r="T3625" s="193" t="n">
        <v>2384.402272</v>
      </c>
      <c r="U3625" s="193"/>
      <c r="V3625" s="193"/>
      <c r="W3625" s="193" t="s">
        <v>8720</v>
      </c>
      <c r="X3625" s="196"/>
      <c r="Y3625" s="196"/>
      <c r="Z3625" s="196" t="n">
        <v>0</v>
      </c>
      <c r="AE3625" s="94" t="e">
        <f aca="false" t="array" ref="AE3625:AK3625">_xlfn.torow(_xlfn.unique(_xlfn._xlws.filter(cat_table[Subsector],$E3625=cat_table[Sector],"")))</f>
        <v>#NAME?</v>
      </c>
      <c r="AF3625" s="94" t="e">
        <v>#NAME?</v>
      </c>
      <c r="AG3625" s="94" t="e">
        <v>#NAME?</v>
      </c>
      <c r="AH3625" s="94" t="e">
        <v>#NAME?</v>
      </c>
      <c r="AI3625" s="94" t="e">
        <v>#NAME?</v>
      </c>
      <c r="AJ3625" s="94" t="e">
        <v>#NAME?</v>
      </c>
      <c r="AK3625" s="94" t="e">
        <v>#NAME?</v>
      </c>
      <c r="AO3625" s="94" t="e">
        <f aca="false" t="array" ref="AO3625:AQ3625">_xlfn.torow(_xlfn.unique(_xlfn._xlws.filter(cat_table[Sub-subsector],($E3625=cat_table[Sector])*($F3625=cat_table[Subsector]),"")))</f>
        <v>#NAME?</v>
      </c>
      <c r="AP3625" s="94" t="e">
        <v>#NAME?</v>
      </c>
      <c r="AQ3625" s="94" t="e">
        <v>#NAME?</v>
      </c>
    </row>
    <row r="3626" customFormat="false" ht="15" hidden="false" customHeight="true" outlineLevel="0" collapsed="false">
      <c r="A3626" s="193" t="s">
        <v>14408</v>
      </c>
      <c r="B3626" s="20" t="str">
        <f aca="false">INDEX(Table2[], MATCH(L3626, Location_ID!$D$2:$D$648, 0), 1)</f>
        <v>a5d035c9-aae3-40ac-9eb8-c5c29396ac64</v>
      </c>
      <c r="C3626" s="193" t="s">
        <v>1482</v>
      </c>
      <c r="D3626" s="273" t="s">
        <v>354</v>
      </c>
      <c r="E3626" s="193" t="s">
        <v>7134</v>
      </c>
      <c r="F3626" s="193" t="s">
        <v>7899</v>
      </c>
      <c r="G3626" s="193"/>
      <c r="H3626" s="196"/>
      <c r="I3626" s="193" t="s">
        <v>14291</v>
      </c>
      <c r="J3626" s="193" t="s">
        <v>14292</v>
      </c>
      <c r="K3626" s="193" t="s">
        <v>7127</v>
      </c>
      <c r="L3626" s="193" t="s">
        <v>3029</v>
      </c>
      <c r="M3626" s="193" t="s">
        <v>7131</v>
      </c>
      <c r="N3626" s="193" t="s">
        <v>14293</v>
      </c>
      <c r="O3626" s="193" t="s">
        <v>1769</v>
      </c>
      <c r="P3626" s="219" t="n">
        <v>43040</v>
      </c>
      <c r="Q3626" s="219" t="n">
        <v>44469</v>
      </c>
      <c r="R3626" s="193"/>
      <c r="S3626" s="193" t="s">
        <v>7130</v>
      </c>
      <c r="T3626" s="193" t="n">
        <v>18362.08048</v>
      </c>
      <c r="U3626" s="193"/>
      <c r="V3626" s="193"/>
      <c r="W3626" s="193" t="s">
        <v>8720</v>
      </c>
      <c r="X3626" s="196"/>
      <c r="Y3626" s="196"/>
      <c r="Z3626" s="196" t="n">
        <v>0</v>
      </c>
      <c r="AE3626" s="94" t="e">
        <f aca="false" t="array" ref="AE3626:AK3626">_xlfn.torow(_xlfn.unique(_xlfn._xlws.filter(cat_table[Subsector],$E3626=cat_table[Sector],"")))</f>
        <v>#NAME?</v>
      </c>
      <c r="AF3626" s="94" t="e">
        <v>#NAME?</v>
      </c>
      <c r="AG3626" s="94" t="e">
        <v>#NAME?</v>
      </c>
      <c r="AH3626" s="94" t="e">
        <v>#NAME?</v>
      </c>
      <c r="AI3626" s="94" t="e">
        <v>#NAME?</v>
      </c>
      <c r="AJ3626" s="94" t="e">
        <v>#NAME?</v>
      </c>
      <c r="AK3626" s="94" t="e">
        <v>#NAME?</v>
      </c>
      <c r="AO3626" s="94" t="e">
        <f aca="false" t="array" ref="AO3626:AQ3626">_xlfn.torow(_xlfn.unique(_xlfn._xlws.filter(cat_table[Sub-subsector],($E3626=cat_table[Sector])*($F3626=cat_table[Subsector]),"")))</f>
        <v>#NAME?</v>
      </c>
      <c r="AP3626" s="94" t="e">
        <v>#NAME?</v>
      </c>
      <c r="AQ3626" s="94" t="e">
        <v>#NAME?</v>
      </c>
    </row>
    <row r="3627" customFormat="false" ht="15" hidden="false" customHeight="true" outlineLevel="0" collapsed="false">
      <c r="A3627" s="193" t="s">
        <v>14409</v>
      </c>
      <c r="B3627" s="20" t="str">
        <f aca="false">INDEX(Table2[], MATCH(L3627, Location_ID!$D$2:$D$648, 0), 1)</f>
        <v>a5d035c9-aae3-40ac-9eb8-c5c29396ac64</v>
      </c>
      <c r="C3627" s="193" t="s">
        <v>1482</v>
      </c>
      <c r="D3627" s="273" t="s">
        <v>354</v>
      </c>
      <c r="E3627" s="193" t="s">
        <v>7134</v>
      </c>
      <c r="F3627" s="193" t="s">
        <v>7899</v>
      </c>
      <c r="G3627" s="193"/>
      <c r="H3627" s="196"/>
      <c r="I3627" s="193" t="s">
        <v>14291</v>
      </c>
      <c r="J3627" s="193" t="s">
        <v>14292</v>
      </c>
      <c r="K3627" s="193" t="s">
        <v>7127</v>
      </c>
      <c r="L3627" s="193" t="s">
        <v>3029</v>
      </c>
      <c r="M3627" s="193" t="s">
        <v>7131</v>
      </c>
      <c r="N3627" s="193" t="s">
        <v>14293</v>
      </c>
      <c r="O3627" s="193" t="s">
        <v>1769</v>
      </c>
      <c r="P3627" s="219" t="n">
        <v>43040</v>
      </c>
      <c r="Q3627" s="219" t="n">
        <v>44469</v>
      </c>
      <c r="R3627" s="193"/>
      <c r="S3627" s="193" t="s">
        <v>7130</v>
      </c>
      <c r="T3627" s="193" t="n">
        <v>1321.310678</v>
      </c>
      <c r="U3627" s="193"/>
      <c r="V3627" s="193"/>
      <c r="W3627" s="193" t="s">
        <v>8720</v>
      </c>
      <c r="X3627" s="196"/>
      <c r="Y3627" s="196"/>
      <c r="Z3627" s="196" t="n">
        <v>0</v>
      </c>
      <c r="AE3627" s="94" t="e">
        <f aca="false" t="array" ref="AE3627:AK3627">_xlfn.torow(_xlfn.unique(_xlfn._xlws.filter(cat_table[Subsector],$E3627=cat_table[Sector],"")))</f>
        <v>#NAME?</v>
      </c>
      <c r="AF3627" s="94" t="e">
        <v>#NAME?</v>
      </c>
      <c r="AG3627" s="94" t="e">
        <v>#NAME?</v>
      </c>
      <c r="AH3627" s="94" t="e">
        <v>#NAME?</v>
      </c>
      <c r="AI3627" s="94" t="e">
        <v>#NAME?</v>
      </c>
      <c r="AJ3627" s="94" t="e">
        <v>#NAME?</v>
      </c>
      <c r="AK3627" s="94" t="e">
        <v>#NAME?</v>
      </c>
      <c r="AO3627" s="94" t="e">
        <f aca="false" t="array" ref="AO3627:AQ3627">_xlfn.torow(_xlfn.unique(_xlfn._xlws.filter(cat_table[Sub-subsector],($E3627=cat_table[Sector])*($F3627=cat_table[Subsector]),"")))</f>
        <v>#NAME?</v>
      </c>
      <c r="AP3627" s="94" t="e">
        <v>#NAME?</v>
      </c>
      <c r="AQ3627" s="94" t="e">
        <v>#NAME?</v>
      </c>
    </row>
    <row r="3628" customFormat="false" ht="15" hidden="false" customHeight="true" outlineLevel="0" collapsed="false">
      <c r="A3628" s="193" t="s">
        <v>14410</v>
      </c>
      <c r="B3628" s="20" t="str">
        <f aca="false">INDEX(Table2[], MATCH(L3628, Location_ID!$D$2:$D$648, 0), 1)</f>
        <v>a5d035c9-aae3-40ac-9eb8-c5c29396ac64</v>
      </c>
      <c r="C3628" s="193" t="s">
        <v>1482</v>
      </c>
      <c r="D3628" s="273" t="s">
        <v>354</v>
      </c>
      <c r="E3628" s="193" t="s">
        <v>7134</v>
      </c>
      <c r="F3628" s="193" t="s">
        <v>7899</v>
      </c>
      <c r="G3628" s="193"/>
      <c r="H3628" s="196"/>
      <c r="I3628" s="193" t="s">
        <v>14291</v>
      </c>
      <c r="J3628" s="193" t="s">
        <v>14292</v>
      </c>
      <c r="K3628" s="193" t="s">
        <v>7127</v>
      </c>
      <c r="L3628" s="193" t="s">
        <v>3029</v>
      </c>
      <c r="M3628" s="193" t="s">
        <v>7131</v>
      </c>
      <c r="N3628" s="193" t="s">
        <v>14293</v>
      </c>
      <c r="O3628" s="193" t="s">
        <v>1769</v>
      </c>
      <c r="P3628" s="219" t="n">
        <v>43040</v>
      </c>
      <c r="Q3628" s="219" t="n">
        <v>44469</v>
      </c>
      <c r="R3628" s="193"/>
      <c r="S3628" s="193" t="s">
        <v>7130</v>
      </c>
      <c r="T3628" s="193" t="n">
        <v>5903.880574</v>
      </c>
      <c r="U3628" s="193"/>
      <c r="V3628" s="193"/>
      <c r="W3628" s="193" t="s">
        <v>8720</v>
      </c>
      <c r="X3628" s="196"/>
      <c r="Y3628" s="196"/>
      <c r="Z3628" s="196" t="n">
        <v>0</v>
      </c>
      <c r="AE3628" s="94" t="e">
        <f aca="false" t="array" ref="AE3628:AK3628">_xlfn.torow(_xlfn.unique(_xlfn._xlws.filter(cat_table[Subsector],$E3628=cat_table[Sector],"")))</f>
        <v>#NAME?</v>
      </c>
      <c r="AF3628" s="94" t="e">
        <v>#NAME?</v>
      </c>
      <c r="AG3628" s="94" t="e">
        <v>#NAME?</v>
      </c>
      <c r="AH3628" s="94" t="e">
        <v>#NAME?</v>
      </c>
      <c r="AI3628" s="94" t="e">
        <v>#NAME?</v>
      </c>
      <c r="AJ3628" s="94" t="e">
        <v>#NAME?</v>
      </c>
      <c r="AK3628" s="94" t="e">
        <v>#NAME?</v>
      </c>
      <c r="AO3628" s="94" t="e">
        <f aca="false" t="array" ref="AO3628:AQ3628">_xlfn.torow(_xlfn.unique(_xlfn._xlws.filter(cat_table[Sub-subsector],($E3628=cat_table[Sector])*($F3628=cat_table[Subsector]),"")))</f>
        <v>#NAME?</v>
      </c>
      <c r="AP3628" s="94" t="e">
        <v>#NAME?</v>
      </c>
      <c r="AQ3628" s="94" t="e">
        <v>#NAME?</v>
      </c>
    </row>
    <row r="3629" customFormat="false" ht="15" hidden="false" customHeight="true" outlineLevel="0" collapsed="false">
      <c r="A3629" s="193" t="s">
        <v>14411</v>
      </c>
      <c r="B3629" s="20" t="str">
        <f aca="false">INDEX(Table2[], MATCH(L3629, Location_ID!$D$2:$D$648, 0), 1)</f>
        <v>a5d035c9-aae3-40ac-9eb8-c5c29396ac64</v>
      </c>
      <c r="C3629" s="193" t="s">
        <v>1482</v>
      </c>
      <c r="D3629" s="273" t="s">
        <v>354</v>
      </c>
      <c r="E3629" s="193" t="s">
        <v>7134</v>
      </c>
      <c r="F3629" s="193" t="s">
        <v>7899</v>
      </c>
      <c r="G3629" s="193"/>
      <c r="H3629" s="196"/>
      <c r="I3629" s="193" t="s">
        <v>14291</v>
      </c>
      <c r="J3629" s="193" t="s">
        <v>14292</v>
      </c>
      <c r="K3629" s="193" t="s">
        <v>7127</v>
      </c>
      <c r="L3629" s="193" t="s">
        <v>3029</v>
      </c>
      <c r="M3629" s="193" t="s">
        <v>7131</v>
      </c>
      <c r="N3629" s="193" t="s">
        <v>14293</v>
      </c>
      <c r="O3629" s="193" t="s">
        <v>1769</v>
      </c>
      <c r="P3629" s="219" t="n">
        <v>43040</v>
      </c>
      <c r="Q3629" s="219" t="n">
        <v>44469</v>
      </c>
      <c r="R3629" s="193"/>
      <c r="S3629" s="193" t="s">
        <v>7130</v>
      </c>
      <c r="T3629" s="193" t="n">
        <v>4960.892296</v>
      </c>
      <c r="U3629" s="193"/>
      <c r="V3629" s="193"/>
      <c r="W3629" s="193" t="s">
        <v>8720</v>
      </c>
      <c r="X3629" s="196"/>
      <c r="Y3629" s="196"/>
      <c r="Z3629" s="196" t="n">
        <v>0</v>
      </c>
      <c r="AE3629" s="94" t="e">
        <f aca="false" t="array" ref="AE3629:AK3629">_xlfn.torow(_xlfn.unique(_xlfn._xlws.filter(cat_table[Subsector],$E3629=cat_table[Sector],"")))</f>
        <v>#NAME?</v>
      </c>
      <c r="AF3629" s="94" t="e">
        <v>#NAME?</v>
      </c>
      <c r="AG3629" s="94" t="e">
        <v>#NAME?</v>
      </c>
      <c r="AH3629" s="94" t="e">
        <v>#NAME?</v>
      </c>
      <c r="AI3629" s="94" t="e">
        <v>#NAME?</v>
      </c>
      <c r="AJ3629" s="94" t="e">
        <v>#NAME?</v>
      </c>
      <c r="AK3629" s="94" t="e">
        <v>#NAME?</v>
      </c>
      <c r="AO3629" s="94" t="e">
        <f aca="false" t="array" ref="AO3629:AQ3629">_xlfn.torow(_xlfn.unique(_xlfn._xlws.filter(cat_table[Sub-subsector],($E3629=cat_table[Sector])*($F3629=cat_table[Subsector]),"")))</f>
        <v>#NAME?</v>
      </c>
      <c r="AP3629" s="94" t="e">
        <v>#NAME?</v>
      </c>
      <c r="AQ3629" s="94" t="e">
        <v>#NAME?</v>
      </c>
    </row>
    <row r="3630" customFormat="false" ht="15" hidden="false" customHeight="true" outlineLevel="0" collapsed="false">
      <c r="A3630" s="193" t="s">
        <v>14412</v>
      </c>
      <c r="B3630" s="20" t="str">
        <f aca="false">INDEX(Table2[], MATCH(L3630, Location_ID!$D$2:$D$648, 0), 1)</f>
        <v>a5d035c9-aae3-40ac-9eb8-c5c29396ac64</v>
      </c>
      <c r="C3630" s="193" t="s">
        <v>1482</v>
      </c>
      <c r="D3630" s="273" t="s">
        <v>354</v>
      </c>
      <c r="E3630" s="193" t="s">
        <v>7134</v>
      </c>
      <c r="F3630" s="193" t="s">
        <v>7899</v>
      </c>
      <c r="G3630" s="193"/>
      <c r="H3630" s="196"/>
      <c r="I3630" s="193" t="s">
        <v>14291</v>
      </c>
      <c r="J3630" s="193" t="s">
        <v>14292</v>
      </c>
      <c r="K3630" s="193" t="s">
        <v>7127</v>
      </c>
      <c r="L3630" s="193" t="s">
        <v>3029</v>
      </c>
      <c r="M3630" s="193" t="s">
        <v>7131</v>
      </c>
      <c r="N3630" s="193" t="s">
        <v>14293</v>
      </c>
      <c r="O3630" s="193" t="s">
        <v>1769</v>
      </c>
      <c r="P3630" s="219" t="n">
        <v>43040</v>
      </c>
      <c r="Q3630" s="219" t="n">
        <v>44469</v>
      </c>
      <c r="R3630" s="193"/>
      <c r="S3630" s="193" t="s">
        <v>7130</v>
      </c>
      <c r="T3630" s="193" t="n">
        <v>4170.891596</v>
      </c>
      <c r="U3630" s="193"/>
      <c r="V3630" s="193"/>
      <c r="W3630" s="193" t="s">
        <v>8720</v>
      </c>
      <c r="X3630" s="196"/>
      <c r="Y3630" s="196"/>
      <c r="Z3630" s="196" t="n">
        <v>0</v>
      </c>
      <c r="AE3630" s="94" t="e">
        <f aca="false" t="array" ref="AE3630:AK3630">_xlfn.torow(_xlfn.unique(_xlfn._xlws.filter(cat_table[Subsector],$E3630=cat_table[Sector],"")))</f>
        <v>#NAME?</v>
      </c>
      <c r="AF3630" s="94" t="e">
        <v>#NAME?</v>
      </c>
      <c r="AG3630" s="94" t="e">
        <v>#NAME?</v>
      </c>
      <c r="AH3630" s="94" t="e">
        <v>#NAME?</v>
      </c>
      <c r="AI3630" s="94" t="e">
        <v>#NAME?</v>
      </c>
      <c r="AJ3630" s="94" t="e">
        <v>#NAME?</v>
      </c>
      <c r="AK3630" s="94" t="e">
        <v>#NAME?</v>
      </c>
      <c r="AO3630" s="94" t="e">
        <f aca="false" t="array" ref="AO3630:AQ3630">_xlfn.torow(_xlfn.unique(_xlfn._xlws.filter(cat_table[Sub-subsector],($E3630=cat_table[Sector])*($F3630=cat_table[Subsector]),"")))</f>
        <v>#NAME?</v>
      </c>
      <c r="AP3630" s="94" t="e">
        <v>#NAME?</v>
      </c>
      <c r="AQ3630" s="94" t="e">
        <v>#NAME?</v>
      </c>
    </row>
    <row r="3631" customFormat="false" ht="15" hidden="false" customHeight="true" outlineLevel="0" collapsed="false">
      <c r="A3631" s="193" t="s">
        <v>14413</v>
      </c>
      <c r="B3631" s="20" t="str">
        <f aca="false">INDEX(Table2[], MATCH(L3631, Location_ID!$D$2:$D$648, 0), 1)</f>
        <v>a5d035c9-aae3-40ac-9eb8-c5c29396ac64</v>
      </c>
      <c r="C3631" s="193" t="s">
        <v>1482</v>
      </c>
      <c r="D3631" s="273" t="s">
        <v>354</v>
      </c>
      <c r="E3631" s="193" t="s">
        <v>7134</v>
      </c>
      <c r="F3631" s="193" t="s">
        <v>7899</v>
      </c>
      <c r="G3631" s="193"/>
      <c r="H3631" s="196"/>
      <c r="I3631" s="193" t="s">
        <v>14291</v>
      </c>
      <c r="J3631" s="193" t="s">
        <v>14292</v>
      </c>
      <c r="K3631" s="193" t="s">
        <v>7127</v>
      </c>
      <c r="L3631" s="193" t="s">
        <v>3029</v>
      </c>
      <c r="M3631" s="193" t="s">
        <v>7131</v>
      </c>
      <c r="N3631" s="193" t="s">
        <v>14293</v>
      </c>
      <c r="O3631" s="193" t="s">
        <v>1769</v>
      </c>
      <c r="P3631" s="219" t="n">
        <v>43040</v>
      </c>
      <c r="Q3631" s="219" t="n">
        <v>44469</v>
      </c>
      <c r="R3631" s="193"/>
      <c r="S3631" s="193" t="s">
        <v>7130</v>
      </c>
      <c r="T3631" s="193" t="n">
        <v>3899.694138</v>
      </c>
      <c r="U3631" s="193"/>
      <c r="V3631" s="193"/>
      <c r="W3631" s="193" t="s">
        <v>8720</v>
      </c>
      <c r="X3631" s="196"/>
      <c r="Y3631" s="196"/>
      <c r="Z3631" s="196" t="n">
        <v>0</v>
      </c>
      <c r="AE3631" s="94" t="e">
        <f aca="false" t="array" ref="AE3631:AK3631">_xlfn.torow(_xlfn.unique(_xlfn._xlws.filter(cat_table[Subsector],$E3631=cat_table[Sector],"")))</f>
        <v>#NAME?</v>
      </c>
      <c r="AF3631" s="94" t="e">
        <v>#NAME?</v>
      </c>
      <c r="AG3631" s="94" t="e">
        <v>#NAME?</v>
      </c>
      <c r="AH3631" s="94" t="e">
        <v>#NAME?</v>
      </c>
      <c r="AI3631" s="94" t="e">
        <v>#NAME?</v>
      </c>
      <c r="AJ3631" s="94" t="e">
        <v>#NAME?</v>
      </c>
      <c r="AK3631" s="94" t="e">
        <v>#NAME?</v>
      </c>
      <c r="AO3631" s="94" t="e">
        <f aca="false" t="array" ref="AO3631:AQ3631">_xlfn.torow(_xlfn.unique(_xlfn._xlws.filter(cat_table[Sub-subsector],($E3631=cat_table[Sector])*($F3631=cat_table[Subsector]),"")))</f>
        <v>#NAME?</v>
      </c>
      <c r="AP3631" s="94" t="e">
        <v>#NAME?</v>
      </c>
      <c r="AQ3631" s="94" t="e">
        <v>#NAME?</v>
      </c>
    </row>
    <row r="3632" customFormat="false" ht="15" hidden="false" customHeight="true" outlineLevel="0" collapsed="false">
      <c r="A3632" s="193" t="s">
        <v>14414</v>
      </c>
      <c r="B3632" s="20" t="str">
        <f aca="false">INDEX(Table2[], MATCH(L3632, Location_ID!$D$2:$D$648, 0), 1)</f>
        <v>a5d035c9-aae3-40ac-9eb8-c5c29396ac64</v>
      </c>
      <c r="C3632" s="193" t="s">
        <v>1482</v>
      </c>
      <c r="D3632" s="273" t="s">
        <v>354</v>
      </c>
      <c r="E3632" s="193" t="s">
        <v>7134</v>
      </c>
      <c r="F3632" s="193" t="s">
        <v>7899</v>
      </c>
      <c r="G3632" s="193"/>
      <c r="H3632" s="196"/>
      <c r="I3632" s="193" t="s">
        <v>14291</v>
      </c>
      <c r="J3632" s="193" t="s">
        <v>14292</v>
      </c>
      <c r="K3632" s="193" t="s">
        <v>7127</v>
      </c>
      <c r="L3632" s="193" t="s">
        <v>3029</v>
      </c>
      <c r="M3632" s="193" t="s">
        <v>7131</v>
      </c>
      <c r="N3632" s="193" t="s">
        <v>14293</v>
      </c>
      <c r="O3632" s="193" t="s">
        <v>1769</v>
      </c>
      <c r="P3632" s="219" t="n">
        <v>43040</v>
      </c>
      <c r="Q3632" s="219" t="n">
        <v>44469</v>
      </c>
      <c r="R3632" s="193"/>
      <c r="S3632" s="193" t="s">
        <v>7130</v>
      </c>
      <c r="T3632" s="193" t="n">
        <v>1374.776397</v>
      </c>
      <c r="U3632" s="193"/>
      <c r="V3632" s="193"/>
      <c r="W3632" s="193" t="s">
        <v>8720</v>
      </c>
      <c r="X3632" s="196"/>
      <c r="Y3632" s="196"/>
      <c r="Z3632" s="196" t="n">
        <v>0</v>
      </c>
      <c r="AE3632" s="94" t="e">
        <f aca="false" t="array" ref="AE3632:AK3632">_xlfn.torow(_xlfn.unique(_xlfn._xlws.filter(cat_table[Subsector],$E3632=cat_table[Sector],"")))</f>
        <v>#NAME?</v>
      </c>
      <c r="AF3632" s="94" t="e">
        <v>#NAME?</v>
      </c>
      <c r="AG3632" s="94" t="e">
        <v>#NAME?</v>
      </c>
      <c r="AH3632" s="94" t="e">
        <v>#NAME?</v>
      </c>
      <c r="AI3632" s="94" t="e">
        <v>#NAME?</v>
      </c>
      <c r="AJ3632" s="94" t="e">
        <v>#NAME?</v>
      </c>
      <c r="AK3632" s="94" t="e">
        <v>#NAME?</v>
      </c>
      <c r="AO3632" s="94" t="e">
        <f aca="false" t="array" ref="AO3632:AQ3632">_xlfn.torow(_xlfn.unique(_xlfn._xlws.filter(cat_table[Sub-subsector],($E3632=cat_table[Sector])*($F3632=cat_table[Subsector]),"")))</f>
        <v>#NAME?</v>
      </c>
      <c r="AP3632" s="94" t="e">
        <v>#NAME?</v>
      </c>
      <c r="AQ3632" s="94" t="e">
        <v>#NAME?</v>
      </c>
    </row>
    <row r="3633" customFormat="false" ht="15" hidden="false" customHeight="true" outlineLevel="0" collapsed="false">
      <c r="A3633" s="193" t="s">
        <v>14415</v>
      </c>
      <c r="B3633" s="20" t="str">
        <f aca="false">INDEX(Table2[], MATCH(L3633, Location_ID!$D$2:$D$648, 0), 1)</f>
        <v>a5d035c9-aae3-40ac-9eb8-c5c29396ac64</v>
      </c>
      <c r="C3633" s="193" t="s">
        <v>1482</v>
      </c>
      <c r="D3633" s="273" t="s">
        <v>354</v>
      </c>
      <c r="E3633" s="193" t="s">
        <v>7134</v>
      </c>
      <c r="F3633" s="193" t="s">
        <v>7899</v>
      </c>
      <c r="G3633" s="193"/>
      <c r="H3633" s="196"/>
      <c r="I3633" s="193" t="s">
        <v>14291</v>
      </c>
      <c r="J3633" s="193" t="s">
        <v>14292</v>
      </c>
      <c r="K3633" s="193" t="s">
        <v>7127</v>
      </c>
      <c r="L3633" s="193" t="s">
        <v>3029</v>
      </c>
      <c r="M3633" s="193" t="s">
        <v>7131</v>
      </c>
      <c r="N3633" s="193" t="s">
        <v>14293</v>
      </c>
      <c r="O3633" s="193" t="s">
        <v>1769</v>
      </c>
      <c r="P3633" s="219" t="n">
        <v>43040</v>
      </c>
      <c r="Q3633" s="219" t="n">
        <v>44469</v>
      </c>
      <c r="R3633" s="193"/>
      <c r="S3633" s="193" t="s">
        <v>7130</v>
      </c>
      <c r="T3633" s="193" t="n">
        <v>5196.743841</v>
      </c>
      <c r="U3633" s="193"/>
      <c r="V3633" s="193"/>
      <c r="W3633" s="193" t="s">
        <v>8720</v>
      </c>
      <c r="X3633" s="196"/>
      <c r="Y3633" s="196"/>
      <c r="Z3633" s="196" t="n">
        <v>0</v>
      </c>
      <c r="AE3633" s="94" t="e">
        <f aca="false" t="array" ref="AE3633:AK3633">_xlfn.torow(_xlfn.unique(_xlfn._xlws.filter(cat_table[Subsector],$E3633=cat_table[Sector],"")))</f>
        <v>#NAME?</v>
      </c>
      <c r="AF3633" s="94" t="e">
        <v>#NAME?</v>
      </c>
      <c r="AG3633" s="94" t="e">
        <v>#NAME?</v>
      </c>
      <c r="AH3633" s="94" t="e">
        <v>#NAME?</v>
      </c>
      <c r="AI3633" s="94" t="e">
        <v>#NAME?</v>
      </c>
      <c r="AJ3633" s="94" t="e">
        <v>#NAME?</v>
      </c>
      <c r="AK3633" s="94" t="e">
        <v>#NAME?</v>
      </c>
      <c r="AO3633" s="94" t="e">
        <f aca="false" t="array" ref="AO3633:AQ3633">_xlfn.torow(_xlfn.unique(_xlfn._xlws.filter(cat_table[Sub-subsector],($E3633=cat_table[Sector])*($F3633=cat_table[Subsector]),"")))</f>
        <v>#NAME?</v>
      </c>
      <c r="AP3633" s="94" t="e">
        <v>#NAME?</v>
      </c>
      <c r="AQ3633" s="94" t="e">
        <v>#NAME?</v>
      </c>
    </row>
    <row r="3634" customFormat="false" ht="15" hidden="false" customHeight="true" outlineLevel="0" collapsed="false">
      <c r="A3634" s="193" t="s">
        <v>14416</v>
      </c>
      <c r="B3634" s="20" t="str">
        <f aca="false">INDEX(Table2[], MATCH(L3634, Location_ID!$D$2:$D$648, 0), 1)</f>
        <v>a5d035c9-aae3-40ac-9eb8-c5c29396ac64</v>
      </c>
      <c r="C3634" s="193" t="s">
        <v>1482</v>
      </c>
      <c r="D3634" s="273" t="s">
        <v>354</v>
      </c>
      <c r="E3634" s="193" t="s">
        <v>7134</v>
      </c>
      <c r="F3634" s="193" t="s">
        <v>7899</v>
      </c>
      <c r="G3634" s="193"/>
      <c r="H3634" s="196"/>
      <c r="I3634" s="193" t="s">
        <v>14291</v>
      </c>
      <c r="J3634" s="193" t="s">
        <v>14292</v>
      </c>
      <c r="K3634" s="193" t="s">
        <v>7127</v>
      </c>
      <c r="L3634" s="193" t="s">
        <v>3029</v>
      </c>
      <c r="M3634" s="193" t="s">
        <v>7131</v>
      </c>
      <c r="N3634" s="193" t="s">
        <v>14293</v>
      </c>
      <c r="O3634" s="193" t="s">
        <v>1769</v>
      </c>
      <c r="P3634" s="219" t="n">
        <v>43040</v>
      </c>
      <c r="Q3634" s="219" t="n">
        <v>44469</v>
      </c>
      <c r="R3634" s="193"/>
      <c r="S3634" s="193" t="s">
        <v>7130</v>
      </c>
      <c r="T3634" s="193" t="n">
        <v>3972.500921</v>
      </c>
      <c r="U3634" s="193"/>
      <c r="V3634" s="193"/>
      <c r="W3634" s="193" t="s">
        <v>8720</v>
      </c>
      <c r="X3634" s="196"/>
      <c r="Y3634" s="196"/>
      <c r="Z3634" s="196" t="n">
        <v>0</v>
      </c>
      <c r="AE3634" s="94" t="e">
        <f aca="false" t="array" ref="AE3634:AK3634">_xlfn.torow(_xlfn.unique(_xlfn._xlws.filter(cat_table[Subsector],$E3634=cat_table[Sector],"")))</f>
        <v>#NAME?</v>
      </c>
      <c r="AF3634" s="94" t="e">
        <v>#NAME?</v>
      </c>
      <c r="AG3634" s="94" t="e">
        <v>#NAME?</v>
      </c>
      <c r="AH3634" s="94" t="e">
        <v>#NAME?</v>
      </c>
      <c r="AI3634" s="94" t="e">
        <v>#NAME?</v>
      </c>
      <c r="AJ3634" s="94" t="e">
        <v>#NAME?</v>
      </c>
      <c r="AK3634" s="94" t="e">
        <v>#NAME?</v>
      </c>
      <c r="AO3634" s="94" t="e">
        <f aca="false" t="array" ref="AO3634:AQ3634">_xlfn.torow(_xlfn.unique(_xlfn._xlws.filter(cat_table[Sub-subsector],($E3634=cat_table[Sector])*($F3634=cat_table[Subsector]),"")))</f>
        <v>#NAME?</v>
      </c>
      <c r="AP3634" s="94" t="e">
        <v>#NAME?</v>
      </c>
      <c r="AQ3634" s="94" t="e">
        <v>#NAME?</v>
      </c>
    </row>
    <row r="3635" customFormat="false" ht="15" hidden="false" customHeight="true" outlineLevel="0" collapsed="false">
      <c r="A3635" s="193" t="s">
        <v>14417</v>
      </c>
      <c r="B3635" s="20" t="str">
        <f aca="false">INDEX(Table2[], MATCH(L3635, Location_ID!$D$2:$D$648, 0), 1)</f>
        <v>a5d035c9-aae3-40ac-9eb8-c5c29396ac64</v>
      </c>
      <c r="C3635" s="193" t="s">
        <v>1482</v>
      </c>
      <c r="D3635" s="273" t="s">
        <v>354</v>
      </c>
      <c r="E3635" s="193" t="s">
        <v>7134</v>
      </c>
      <c r="F3635" s="193" t="s">
        <v>7899</v>
      </c>
      <c r="G3635" s="193"/>
      <c r="H3635" s="196"/>
      <c r="I3635" s="193" t="s">
        <v>14291</v>
      </c>
      <c r="J3635" s="193" t="s">
        <v>14292</v>
      </c>
      <c r="K3635" s="193" t="s">
        <v>7127</v>
      </c>
      <c r="L3635" s="193" t="s">
        <v>3029</v>
      </c>
      <c r="M3635" s="193" t="s">
        <v>7131</v>
      </c>
      <c r="N3635" s="193" t="s">
        <v>14293</v>
      </c>
      <c r="O3635" s="193" t="s">
        <v>1769</v>
      </c>
      <c r="P3635" s="219" t="n">
        <v>43040</v>
      </c>
      <c r="Q3635" s="219" t="n">
        <v>44469</v>
      </c>
      <c r="R3635" s="193"/>
      <c r="S3635" s="193" t="s">
        <v>7130</v>
      </c>
      <c r="T3635" s="193" t="n">
        <v>2880.559279</v>
      </c>
      <c r="U3635" s="193"/>
      <c r="V3635" s="193"/>
      <c r="W3635" s="193" t="s">
        <v>8720</v>
      </c>
      <c r="X3635" s="196"/>
      <c r="Y3635" s="196"/>
      <c r="Z3635" s="196" t="n">
        <v>0</v>
      </c>
      <c r="AE3635" s="94" t="e">
        <f aca="false" t="array" ref="AE3635:AK3635">_xlfn.torow(_xlfn.unique(_xlfn._xlws.filter(cat_table[Subsector],$E3635=cat_table[Sector],"")))</f>
        <v>#NAME?</v>
      </c>
      <c r="AF3635" s="94" t="e">
        <v>#NAME?</v>
      </c>
      <c r="AG3635" s="94" t="e">
        <v>#NAME?</v>
      </c>
      <c r="AH3635" s="94" t="e">
        <v>#NAME?</v>
      </c>
      <c r="AI3635" s="94" t="e">
        <v>#NAME?</v>
      </c>
      <c r="AJ3635" s="94" t="e">
        <v>#NAME?</v>
      </c>
      <c r="AK3635" s="94" t="e">
        <v>#NAME?</v>
      </c>
      <c r="AO3635" s="94" t="e">
        <f aca="false" t="array" ref="AO3635:AQ3635">_xlfn.torow(_xlfn.unique(_xlfn._xlws.filter(cat_table[Sub-subsector],($E3635=cat_table[Sector])*($F3635=cat_table[Subsector]),"")))</f>
        <v>#NAME?</v>
      </c>
      <c r="AP3635" s="94" t="e">
        <v>#NAME?</v>
      </c>
      <c r="AQ3635" s="94" t="e">
        <v>#NAME?</v>
      </c>
    </row>
    <row r="3636" customFormat="false" ht="15" hidden="false" customHeight="true" outlineLevel="0" collapsed="false">
      <c r="A3636" s="193" t="s">
        <v>14418</v>
      </c>
      <c r="B3636" s="20" t="str">
        <f aca="false">INDEX(Table2[], MATCH(L3636, Location_ID!$D$2:$D$648, 0), 1)</f>
        <v>a5d035c9-aae3-40ac-9eb8-c5c29396ac64</v>
      </c>
      <c r="C3636" s="193" t="s">
        <v>1482</v>
      </c>
      <c r="D3636" s="273" t="s">
        <v>354</v>
      </c>
      <c r="E3636" s="193" t="s">
        <v>7134</v>
      </c>
      <c r="F3636" s="193" t="s">
        <v>7899</v>
      </c>
      <c r="G3636" s="193"/>
      <c r="H3636" s="196"/>
      <c r="I3636" s="193" t="s">
        <v>14291</v>
      </c>
      <c r="J3636" s="193" t="s">
        <v>14292</v>
      </c>
      <c r="K3636" s="193" t="s">
        <v>7127</v>
      </c>
      <c r="L3636" s="193" t="s">
        <v>3029</v>
      </c>
      <c r="M3636" s="193" t="s">
        <v>7131</v>
      </c>
      <c r="N3636" s="193" t="s">
        <v>14293</v>
      </c>
      <c r="O3636" s="193" t="s">
        <v>1769</v>
      </c>
      <c r="P3636" s="219" t="n">
        <v>43040</v>
      </c>
      <c r="Q3636" s="219" t="n">
        <v>44469</v>
      </c>
      <c r="R3636" s="193"/>
      <c r="S3636" s="193" t="s">
        <v>7130</v>
      </c>
      <c r="T3636" s="193" t="n">
        <v>9664.392039</v>
      </c>
      <c r="U3636" s="193"/>
      <c r="V3636" s="193"/>
      <c r="W3636" s="193" t="s">
        <v>8720</v>
      </c>
      <c r="X3636" s="196"/>
      <c r="Y3636" s="196"/>
      <c r="Z3636" s="196" t="n">
        <v>0</v>
      </c>
      <c r="AE3636" s="94" t="e">
        <f aca="false" t="array" ref="AE3636:AK3636">_xlfn.torow(_xlfn.unique(_xlfn._xlws.filter(cat_table[Subsector],$E3636=cat_table[Sector],"")))</f>
        <v>#NAME?</v>
      </c>
      <c r="AF3636" s="94" t="e">
        <v>#NAME?</v>
      </c>
      <c r="AG3636" s="94" t="e">
        <v>#NAME?</v>
      </c>
      <c r="AH3636" s="94" t="e">
        <v>#NAME?</v>
      </c>
      <c r="AI3636" s="94" t="e">
        <v>#NAME?</v>
      </c>
      <c r="AJ3636" s="94" t="e">
        <v>#NAME?</v>
      </c>
      <c r="AK3636" s="94" t="e">
        <v>#NAME?</v>
      </c>
      <c r="AO3636" s="94" t="e">
        <f aca="false" t="array" ref="AO3636:AQ3636">_xlfn.torow(_xlfn.unique(_xlfn._xlws.filter(cat_table[Sub-subsector],($E3636=cat_table[Sector])*($F3636=cat_table[Subsector]),"")))</f>
        <v>#NAME?</v>
      </c>
      <c r="AP3636" s="94" t="e">
        <v>#NAME?</v>
      </c>
      <c r="AQ3636" s="94" t="e">
        <v>#NAME?</v>
      </c>
    </row>
    <row r="3637" customFormat="false" ht="15" hidden="false" customHeight="true" outlineLevel="0" collapsed="false">
      <c r="A3637" s="193" t="s">
        <v>14419</v>
      </c>
      <c r="B3637" s="20" t="str">
        <f aca="false">INDEX(Table2[], MATCH(L3637, Location_ID!$D$2:$D$648, 0), 1)</f>
        <v>a5d035c9-aae3-40ac-9eb8-c5c29396ac64</v>
      </c>
      <c r="C3637" s="193" t="s">
        <v>1482</v>
      </c>
      <c r="D3637" s="273" t="s">
        <v>354</v>
      </c>
      <c r="E3637" s="193" t="s">
        <v>7134</v>
      </c>
      <c r="F3637" s="193" t="s">
        <v>7899</v>
      </c>
      <c r="G3637" s="193"/>
      <c r="H3637" s="196"/>
      <c r="I3637" s="193" t="s">
        <v>14291</v>
      </c>
      <c r="J3637" s="193" t="s">
        <v>14292</v>
      </c>
      <c r="K3637" s="193" t="s">
        <v>7127</v>
      </c>
      <c r="L3637" s="193" t="s">
        <v>3029</v>
      </c>
      <c r="M3637" s="193" t="s">
        <v>7131</v>
      </c>
      <c r="N3637" s="193" t="s">
        <v>14293</v>
      </c>
      <c r="O3637" s="193" t="s">
        <v>1769</v>
      </c>
      <c r="P3637" s="219" t="n">
        <v>43040</v>
      </c>
      <c r="Q3637" s="219" t="n">
        <v>44469</v>
      </c>
      <c r="R3637" s="193"/>
      <c r="S3637" s="193" t="s">
        <v>7130</v>
      </c>
      <c r="T3637" s="193" t="n">
        <v>5560.033817</v>
      </c>
      <c r="U3637" s="193"/>
      <c r="V3637" s="193"/>
      <c r="W3637" s="193" t="s">
        <v>8720</v>
      </c>
      <c r="X3637" s="196"/>
      <c r="Y3637" s="196"/>
      <c r="Z3637" s="196" t="n">
        <v>0</v>
      </c>
      <c r="AE3637" s="94" t="e">
        <f aca="false" t="array" ref="AE3637:AK3637">_xlfn.torow(_xlfn.unique(_xlfn._xlws.filter(cat_table[Subsector],$E3637=cat_table[Sector],"")))</f>
        <v>#NAME?</v>
      </c>
      <c r="AF3637" s="94" t="e">
        <v>#NAME?</v>
      </c>
      <c r="AG3637" s="94" t="e">
        <v>#NAME?</v>
      </c>
      <c r="AH3637" s="94" t="e">
        <v>#NAME?</v>
      </c>
      <c r="AI3637" s="94" t="e">
        <v>#NAME?</v>
      </c>
      <c r="AJ3637" s="94" t="e">
        <v>#NAME?</v>
      </c>
      <c r="AK3637" s="94" t="e">
        <v>#NAME?</v>
      </c>
      <c r="AO3637" s="94" t="e">
        <f aca="false" t="array" ref="AO3637:AQ3637">_xlfn.torow(_xlfn.unique(_xlfn._xlws.filter(cat_table[Sub-subsector],($E3637=cat_table[Sector])*($F3637=cat_table[Subsector]),"")))</f>
        <v>#NAME?</v>
      </c>
      <c r="AP3637" s="94" t="e">
        <v>#NAME?</v>
      </c>
      <c r="AQ3637" s="94" t="e">
        <v>#NAME?</v>
      </c>
    </row>
    <row r="3638" customFormat="false" ht="15" hidden="false" customHeight="true" outlineLevel="0" collapsed="false">
      <c r="A3638" s="193" t="s">
        <v>14420</v>
      </c>
      <c r="B3638" s="20" t="str">
        <f aca="false">INDEX(Table2[], MATCH(L3638, Location_ID!$D$2:$D$648, 0), 1)</f>
        <v>a5d035c9-aae3-40ac-9eb8-c5c29396ac64</v>
      </c>
      <c r="C3638" s="193" t="s">
        <v>1482</v>
      </c>
      <c r="D3638" s="273" t="s">
        <v>354</v>
      </c>
      <c r="E3638" s="193" t="s">
        <v>7134</v>
      </c>
      <c r="F3638" s="193" t="s">
        <v>7899</v>
      </c>
      <c r="G3638" s="193"/>
      <c r="H3638" s="196"/>
      <c r="I3638" s="193" t="s">
        <v>14291</v>
      </c>
      <c r="J3638" s="193" t="s">
        <v>14292</v>
      </c>
      <c r="K3638" s="193" t="s">
        <v>7127</v>
      </c>
      <c r="L3638" s="193" t="s">
        <v>3029</v>
      </c>
      <c r="M3638" s="193" t="s">
        <v>7131</v>
      </c>
      <c r="N3638" s="193" t="s">
        <v>14293</v>
      </c>
      <c r="O3638" s="193" t="s">
        <v>1769</v>
      </c>
      <c r="P3638" s="219" t="n">
        <v>43040</v>
      </c>
      <c r="Q3638" s="219" t="n">
        <v>44469</v>
      </c>
      <c r="R3638" s="193"/>
      <c r="S3638" s="193" t="s">
        <v>7130</v>
      </c>
      <c r="T3638" s="193" t="n">
        <v>2596.637986</v>
      </c>
      <c r="U3638" s="193"/>
      <c r="V3638" s="193"/>
      <c r="W3638" s="193" t="s">
        <v>8720</v>
      </c>
      <c r="X3638" s="196"/>
      <c r="Y3638" s="196"/>
      <c r="Z3638" s="196" t="n">
        <v>0</v>
      </c>
      <c r="AE3638" s="94" t="e">
        <f aca="false" t="array" ref="AE3638:AK3638">_xlfn.torow(_xlfn.unique(_xlfn._xlws.filter(cat_table[Subsector],$E3638=cat_table[Sector],"")))</f>
        <v>#NAME?</v>
      </c>
      <c r="AF3638" s="94" t="e">
        <v>#NAME?</v>
      </c>
      <c r="AG3638" s="94" t="e">
        <v>#NAME?</v>
      </c>
      <c r="AH3638" s="94" t="e">
        <v>#NAME?</v>
      </c>
      <c r="AI3638" s="94" t="e">
        <v>#NAME?</v>
      </c>
      <c r="AJ3638" s="94" t="e">
        <v>#NAME?</v>
      </c>
      <c r="AK3638" s="94" t="e">
        <v>#NAME?</v>
      </c>
      <c r="AO3638" s="94" t="e">
        <f aca="false" t="array" ref="AO3638:AQ3638">_xlfn.torow(_xlfn.unique(_xlfn._xlws.filter(cat_table[Sub-subsector],($E3638=cat_table[Sector])*($F3638=cat_table[Subsector]),"")))</f>
        <v>#NAME?</v>
      </c>
      <c r="AP3638" s="94" t="e">
        <v>#NAME?</v>
      </c>
      <c r="AQ3638" s="94" t="e">
        <v>#NAME?</v>
      </c>
    </row>
    <row r="3639" customFormat="false" ht="15" hidden="false" customHeight="true" outlineLevel="0" collapsed="false">
      <c r="A3639" s="193" t="s">
        <v>14421</v>
      </c>
      <c r="B3639" s="20" t="str">
        <f aca="false">INDEX(Table2[], MATCH(L3639, Location_ID!$D$2:$D$648, 0), 1)</f>
        <v>a5d035c9-aae3-40ac-9eb8-c5c29396ac64</v>
      </c>
      <c r="C3639" s="193" t="s">
        <v>1482</v>
      </c>
      <c r="D3639" s="273" t="s">
        <v>354</v>
      </c>
      <c r="E3639" s="193" t="s">
        <v>7134</v>
      </c>
      <c r="F3639" s="193" t="s">
        <v>7899</v>
      </c>
      <c r="G3639" s="193"/>
      <c r="H3639" s="196"/>
      <c r="I3639" s="193" t="s">
        <v>14291</v>
      </c>
      <c r="J3639" s="193" t="s">
        <v>14292</v>
      </c>
      <c r="K3639" s="193" t="s">
        <v>7127</v>
      </c>
      <c r="L3639" s="193" t="s">
        <v>3029</v>
      </c>
      <c r="M3639" s="193" t="s">
        <v>7131</v>
      </c>
      <c r="N3639" s="193" t="s">
        <v>14293</v>
      </c>
      <c r="O3639" s="193" t="s">
        <v>1769</v>
      </c>
      <c r="P3639" s="219" t="n">
        <v>43040</v>
      </c>
      <c r="Q3639" s="219" t="n">
        <v>44469</v>
      </c>
      <c r="R3639" s="193"/>
      <c r="S3639" s="193" t="s">
        <v>7130</v>
      </c>
      <c r="T3639" s="193" t="n">
        <v>1081.247288</v>
      </c>
      <c r="U3639" s="193"/>
      <c r="V3639" s="193"/>
      <c r="W3639" s="193" t="s">
        <v>8720</v>
      </c>
      <c r="X3639" s="196"/>
      <c r="Y3639" s="196"/>
      <c r="Z3639" s="196" t="n">
        <v>0</v>
      </c>
      <c r="AE3639" s="94" t="e">
        <f aca="false" t="array" ref="AE3639:AK3639">_xlfn.torow(_xlfn.unique(_xlfn._xlws.filter(cat_table[Subsector],$E3639=cat_table[Sector],"")))</f>
        <v>#NAME?</v>
      </c>
      <c r="AF3639" s="94" t="e">
        <v>#NAME?</v>
      </c>
      <c r="AG3639" s="94" t="e">
        <v>#NAME?</v>
      </c>
      <c r="AH3639" s="94" t="e">
        <v>#NAME?</v>
      </c>
      <c r="AI3639" s="94" t="e">
        <v>#NAME?</v>
      </c>
      <c r="AJ3639" s="94" t="e">
        <v>#NAME?</v>
      </c>
      <c r="AK3639" s="94" t="e">
        <v>#NAME?</v>
      </c>
      <c r="AO3639" s="94" t="e">
        <f aca="false" t="array" ref="AO3639:AQ3639">_xlfn.torow(_xlfn.unique(_xlfn._xlws.filter(cat_table[Sub-subsector],($E3639=cat_table[Sector])*($F3639=cat_table[Subsector]),"")))</f>
        <v>#NAME?</v>
      </c>
      <c r="AP3639" s="94" t="e">
        <v>#NAME?</v>
      </c>
      <c r="AQ3639" s="94" t="e">
        <v>#NAME?</v>
      </c>
    </row>
    <row r="3640" customFormat="false" ht="15" hidden="false" customHeight="true" outlineLevel="0" collapsed="false">
      <c r="A3640" s="193" t="s">
        <v>14422</v>
      </c>
      <c r="B3640" s="20" t="str">
        <f aca="false">INDEX(Table2[], MATCH(L3640, Location_ID!$D$2:$D$648, 0), 1)</f>
        <v>a5d035c9-aae3-40ac-9eb8-c5c29396ac64</v>
      </c>
      <c r="C3640" s="193" t="s">
        <v>1482</v>
      </c>
      <c r="D3640" s="273" t="s">
        <v>354</v>
      </c>
      <c r="E3640" s="193" t="s">
        <v>7134</v>
      </c>
      <c r="F3640" s="193" t="s">
        <v>7899</v>
      </c>
      <c r="G3640" s="193"/>
      <c r="H3640" s="196"/>
      <c r="I3640" s="193" t="s">
        <v>14291</v>
      </c>
      <c r="J3640" s="193" t="s">
        <v>14292</v>
      </c>
      <c r="K3640" s="193" t="s">
        <v>7127</v>
      </c>
      <c r="L3640" s="193" t="s">
        <v>3029</v>
      </c>
      <c r="M3640" s="193" t="s">
        <v>7131</v>
      </c>
      <c r="N3640" s="193" t="s">
        <v>14293</v>
      </c>
      <c r="O3640" s="193" t="s">
        <v>1769</v>
      </c>
      <c r="P3640" s="219" t="n">
        <v>43040</v>
      </c>
      <c r="Q3640" s="219" t="n">
        <v>44469</v>
      </c>
      <c r="R3640" s="193"/>
      <c r="S3640" s="193" t="s">
        <v>7130</v>
      </c>
      <c r="T3640" s="193" t="n">
        <v>3410.556604</v>
      </c>
      <c r="U3640" s="193"/>
      <c r="V3640" s="193"/>
      <c r="W3640" s="193" t="s">
        <v>8720</v>
      </c>
      <c r="X3640" s="196"/>
      <c r="Y3640" s="196"/>
      <c r="Z3640" s="196" t="n">
        <v>0</v>
      </c>
      <c r="AE3640" s="94" t="e">
        <f aca="false" t="array" ref="AE3640:AK3640">_xlfn.torow(_xlfn.unique(_xlfn._xlws.filter(cat_table[Subsector],$E3640=cat_table[Sector],"")))</f>
        <v>#NAME?</v>
      </c>
      <c r="AF3640" s="94" t="e">
        <v>#NAME?</v>
      </c>
      <c r="AG3640" s="94" t="e">
        <v>#NAME?</v>
      </c>
      <c r="AH3640" s="94" t="e">
        <v>#NAME?</v>
      </c>
      <c r="AI3640" s="94" t="e">
        <v>#NAME?</v>
      </c>
      <c r="AJ3640" s="94" t="e">
        <v>#NAME?</v>
      </c>
      <c r="AK3640" s="94" t="e">
        <v>#NAME?</v>
      </c>
      <c r="AO3640" s="94" t="e">
        <f aca="false" t="array" ref="AO3640:AQ3640">_xlfn.torow(_xlfn.unique(_xlfn._xlws.filter(cat_table[Sub-subsector],($E3640=cat_table[Sector])*($F3640=cat_table[Subsector]),"")))</f>
        <v>#NAME?</v>
      </c>
      <c r="AP3640" s="94" t="e">
        <v>#NAME?</v>
      </c>
      <c r="AQ3640" s="94" t="e">
        <v>#NAME?</v>
      </c>
    </row>
    <row r="3641" customFormat="false" ht="15" hidden="false" customHeight="true" outlineLevel="0" collapsed="false">
      <c r="A3641" s="193" t="s">
        <v>14423</v>
      </c>
      <c r="B3641" s="20" t="str">
        <f aca="false">INDEX(Table2[], MATCH(L3641, Location_ID!$D$2:$D$648, 0), 1)</f>
        <v>a5d035c9-aae3-40ac-9eb8-c5c29396ac64</v>
      </c>
      <c r="C3641" s="193" t="s">
        <v>1482</v>
      </c>
      <c r="D3641" s="273" t="s">
        <v>354</v>
      </c>
      <c r="E3641" s="193" t="s">
        <v>7134</v>
      </c>
      <c r="F3641" s="193" t="s">
        <v>7899</v>
      </c>
      <c r="G3641" s="193"/>
      <c r="H3641" s="196"/>
      <c r="I3641" s="193" t="s">
        <v>14291</v>
      </c>
      <c r="J3641" s="193" t="s">
        <v>14292</v>
      </c>
      <c r="K3641" s="193" t="s">
        <v>7127</v>
      </c>
      <c r="L3641" s="193" t="s">
        <v>3029</v>
      </c>
      <c r="M3641" s="193" t="s">
        <v>7131</v>
      </c>
      <c r="N3641" s="193" t="s">
        <v>14293</v>
      </c>
      <c r="O3641" s="193" t="s">
        <v>1769</v>
      </c>
      <c r="P3641" s="219" t="n">
        <v>43040</v>
      </c>
      <c r="Q3641" s="219" t="n">
        <v>44469</v>
      </c>
      <c r="R3641" s="193"/>
      <c r="S3641" s="193" t="s">
        <v>7130</v>
      </c>
      <c r="T3641" s="193" t="n">
        <v>2467.478066</v>
      </c>
      <c r="U3641" s="193"/>
      <c r="V3641" s="193"/>
      <c r="W3641" s="193" t="s">
        <v>8720</v>
      </c>
      <c r="X3641" s="196"/>
      <c r="Y3641" s="196"/>
      <c r="Z3641" s="196" t="n">
        <v>0</v>
      </c>
      <c r="AE3641" s="94" t="e">
        <f aca="false" t="array" ref="AE3641:AK3641">_xlfn.torow(_xlfn.unique(_xlfn._xlws.filter(cat_table[Subsector],$E3641=cat_table[Sector],"")))</f>
        <v>#NAME?</v>
      </c>
      <c r="AF3641" s="94" t="e">
        <v>#NAME?</v>
      </c>
      <c r="AG3641" s="94" t="e">
        <v>#NAME?</v>
      </c>
      <c r="AH3641" s="94" t="e">
        <v>#NAME?</v>
      </c>
      <c r="AI3641" s="94" t="e">
        <v>#NAME?</v>
      </c>
      <c r="AJ3641" s="94" t="e">
        <v>#NAME?</v>
      </c>
      <c r="AK3641" s="94" t="e">
        <v>#NAME?</v>
      </c>
      <c r="AO3641" s="94" t="e">
        <f aca="false" t="array" ref="AO3641:AQ3641">_xlfn.torow(_xlfn.unique(_xlfn._xlws.filter(cat_table[Sub-subsector],($E3641=cat_table[Sector])*($F3641=cat_table[Subsector]),"")))</f>
        <v>#NAME?</v>
      </c>
      <c r="AP3641" s="94" t="e">
        <v>#NAME?</v>
      </c>
      <c r="AQ3641" s="94" t="e">
        <v>#NAME?</v>
      </c>
    </row>
    <row r="3642" customFormat="false" ht="15" hidden="false" customHeight="true" outlineLevel="0" collapsed="false">
      <c r="A3642" s="193" t="s">
        <v>14424</v>
      </c>
      <c r="B3642" s="20" t="str">
        <f aca="false">INDEX(Table2[], MATCH(L3642, Location_ID!$D$2:$D$648, 0), 1)</f>
        <v>a5d035c9-aae3-40ac-9eb8-c5c29396ac64</v>
      </c>
      <c r="C3642" s="193" t="s">
        <v>1482</v>
      </c>
      <c r="D3642" s="273" t="s">
        <v>354</v>
      </c>
      <c r="E3642" s="193" t="s">
        <v>7134</v>
      </c>
      <c r="F3642" s="193" t="s">
        <v>7899</v>
      </c>
      <c r="G3642" s="193"/>
      <c r="H3642" s="196"/>
      <c r="I3642" s="193" t="s">
        <v>14291</v>
      </c>
      <c r="J3642" s="193" t="s">
        <v>14292</v>
      </c>
      <c r="K3642" s="193" t="s">
        <v>7127</v>
      </c>
      <c r="L3642" s="193" t="s">
        <v>3029</v>
      </c>
      <c r="M3642" s="193" t="s">
        <v>7131</v>
      </c>
      <c r="N3642" s="193" t="s">
        <v>14293</v>
      </c>
      <c r="O3642" s="193" t="s">
        <v>1769</v>
      </c>
      <c r="P3642" s="219" t="n">
        <v>43040</v>
      </c>
      <c r="Q3642" s="219" t="n">
        <v>44469</v>
      </c>
      <c r="R3642" s="193"/>
      <c r="S3642" s="193" t="s">
        <v>7130</v>
      </c>
      <c r="T3642" s="193" t="n">
        <v>2655.522097</v>
      </c>
      <c r="U3642" s="193"/>
      <c r="V3642" s="193"/>
      <c r="W3642" s="193" t="s">
        <v>8720</v>
      </c>
      <c r="X3642" s="196"/>
      <c r="Y3642" s="196"/>
      <c r="Z3642" s="196" t="n">
        <v>0</v>
      </c>
      <c r="AE3642" s="94" t="e">
        <f aca="false" t="array" ref="AE3642:AK3642">_xlfn.torow(_xlfn.unique(_xlfn._xlws.filter(cat_table[Subsector],$E3642=cat_table[Sector],"")))</f>
        <v>#NAME?</v>
      </c>
      <c r="AF3642" s="94" t="e">
        <v>#NAME?</v>
      </c>
      <c r="AG3642" s="94" t="e">
        <v>#NAME?</v>
      </c>
      <c r="AH3642" s="94" t="e">
        <v>#NAME?</v>
      </c>
      <c r="AI3642" s="94" t="e">
        <v>#NAME?</v>
      </c>
      <c r="AJ3642" s="94" t="e">
        <v>#NAME?</v>
      </c>
      <c r="AK3642" s="94" t="e">
        <v>#NAME?</v>
      </c>
      <c r="AO3642" s="94" t="e">
        <f aca="false" t="array" ref="AO3642:AQ3642">_xlfn.torow(_xlfn.unique(_xlfn._xlws.filter(cat_table[Sub-subsector],($E3642=cat_table[Sector])*($F3642=cat_table[Subsector]),"")))</f>
        <v>#NAME?</v>
      </c>
      <c r="AP3642" s="94" t="e">
        <v>#NAME?</v>
      </c>
      <c r="AQ3642" s="94" t="e">
        <v>#NAME?</v>
      </c>
    </row>
    <row r="3643" customFormat="false" ht="15" hidden="false" customHeight="true" outlineLevel="0" collapsed="false">
      <c r="A3643" s="193" t="s">
        <v>14425</v>
      </c>
      <c r="B3643" s="20" t="str">
        <f aca="false">INDEX(Table2[], MATCH(L3643, Location_ID!$D$2:$D$648, 0), 1)</f>
        <v>a5d035c9-aae3-40ac-9eb8-c5c29396ac64</v>
      </c>
      <c r="C3643" s="193" t="s">
        <v>1482</v>
      </c>
      <c r="D3643" s="273" t="s">
        <v>354</v>
      </c>
      <c r="E3643" s="193" t="s">
        <v>7134</v>
      </c>
      <c r="F3643" s="193" t="s">
        <v>7899</v>
      </c>
      <c r="G3643" s="193"/>
      <c r="H3643" s="196"/>
      <c r="I3643" s="193" t="s">
        <v>14291</v>
      </c>
      <c r="J3643" s="193" t="s">
        <v>14292</v>
      </c>
      <c r="K3643" s="193" t="s">
        <v>7127</v>
      </c>
      <c r="L3643" s="193" t="s">
        <v>3029</v>
      </c>
      <c r="M3643" s="193" t="s">
        <v>7131</v>
      </c>
      <c r="N3643" s="193" t="s">
        <v>14293</v>
      </c>
      <c r="O3643" s="193" t="s">
        <v>1769</v>
      </c>
      <c r="P3643" s="219" t="n">
        <v>43040</v>
      </c>
      <c r="Q3643" s="219" t="n">
        <v>44469</v>
      </c>
      <c r="R3643" s="193"/>
      <c r="S3643" s="193" t="s">
        <v>7130</v>
      </c>
      <c r="T3643" s="193" t="n">
        <v>1844.496295</v>
      </c>
      <c r="U3643" s="193"/>
      <c r="V3643" s="193"/>
      <c r="W3643" s="193" t="s">
        <v>8720</v>
      </c>
      <c r="X3643" s="196"/>
      <c r="Y3643" s="196"/>
      <c r="Z3643" s="196" t="n">
        <v>0</v>
      </c>
      <c r="AE3643" s="94" t="e">
        <f aca="false" t="array" ref="AE3643:AK3643">_xlfn.torow(_xlfn.unique(_xlfn._xlws.filter(cat_table[Subsector],$E3643=cat_table[Sector],"")))</f>
        <v>#NAME?</v>
      </c>
      <c r="AF3643" s="94" t="e">
        <v>#NAME?</v>
      </c>
      <c r="AG3643" s="94" t="e">
        <v>#NAME?</v>
      </c>
      <c r="AH3643" s="94" t="e">
        <v>#NAME?</v>
      </c>
      <c r="AI3643" s="94" t="e">
        <v>#NAME?</v>
      </c>
      <c r="AJ3643" s="94" t="e">
        <v>#NAME?</v>
      </c>
      <c r="AK3643" s="94" t="e">
        <v>#NAME?</v>
      </c>
      <c r="AO3643" s="94" t="e">
        <f aca="false" t="array" ref="AO3643:AQ3643">_xlfn.torow(_xlfn.unique(_xlfn._xlws.filter(cat_table[Sub-subsector],($E3643=cat_table[Sector])*($F3643=cat_table[Subsector]),"")))</f>
        <v>#NAME?</v>
      </c>
      <c r="AP3643" s="94" t="e">
        <v>#NAME?</v>
      </c>
      <c r="AQ3643" s="94" t="e">
        <v>#NAME?</v>
      </c>
    </row>
    <row r="3644" customFormat="false" ht="15" hidden="false" customHeight="true" outlineLevel="0" collapsed="false">
      <c r="A3644" s="193" t="s">
        <v>14426</v>
      </c>
      <c r="B3644" s="20" t="str">
        <f aca="false">INDEX(Table2[], MATCH(L3644, Location_ID!$D$2:$D$648, 0), 1)</f>
        <v>a5d035c9-aae3-40ac-9eb8-c5c29396ac64</v>
      </c>
      <c r="C3644" s="193" t="s">
        <v>1482</v>
      </c>
      <c r="D3644" s="273" t="s">
        <v>354</v>
      </c>
      <c r="E3644" s="193" t="s">
        <v>7134</v>
      </c>
      <c r="F3644" s="193" t="s">
        <v>7899</v>
      </c>
      <c r="G3644" s="193"/>
      <c r="H3644" s="196"/>
      <c r="I3644" s="193" t="s">
        <v>14291</v>
      </c>
      <c r="J3644" s="193" t="s">
        <v>14292</v>
      </c>
      <c r="K3644" s="193" t="s">
        <v>7127</v>
      </c>
      <c r="L3644" s="193" t="s">
        <v>3029</v>
      </c>
      <c r="M3644" s="193" t="s">
        <v>7131</v>
      </c>
      <c r="N3644" s="193" t="s">
        <v>14293</v>
      </c>
      <c r="O3644" s="193" t="s">
        <v>1769</v>
      </c>
      <c r="P3644" s="219" t="n">
        <v>43040</v>
      </c>
      <c r="Q3644" s="219" t="n">
        <v>44469</v>
      </c>
      <c r="R3644" s="193"/>
      <c r="S3644" s="193" t="s">
        <v>7130</v>
      </c>
      <c r="T3644" s="193" t="n">
        <v>4801.74843</v>
      </c>
      <c r="U3644" s="193"/>
      <c r="V3644" s="193"/>
      <c r="W3644" s="193" t="s">
        <v>8720</v>
      </c>
      <c r="X3644" s="196"/>
      <c r="Y3644" s="196"/>
      <c r="Z3644" s="196" t="n">
        <v>0</v>
      </c>
      <c r="AE3644" s="94" t="e">
        <f aca="false" t="array" ref="AE3644:AK3644">_xlfn.torow(_xlfn.unique(_xlfn._xlws.filter(cat_table[Subsector],$E3644=cat_table[Sector],"")))</f>
        <v>#NAME?</v>
      </c>
      <c r="AF3644" s="94" t="e">
        <v>#NAME?</v>
      </c>
      <c r="AG3644" s="94" t="e">
        <v>#NAME?</v>
      </c>
      <c r="AH3644" s="94" t="e">
        <v>#NAME?</v>
      </c>
      <c r="AI3644" s="94" t="e">
        <v>#NAME?</v>
      </c>
      <c r="AJ3644" s="94" t="e">
        <v>#NAME?</v>
      </c>
      <c r="AK3644" s="94" t="e">
        <v>#NAME?</v>
      </c>
      <c r="AO3644" s="94" t="e">
        <f aca="false" t="array" ref="AO3644:AQ3644">_xlfn.torow(_xlfn.unique(_xlfn._xlws.filter(cat_table[Sub-subsector],($E3644=cat_table[Sector])*($F3644=cat_table[Subsector]),"")))</f>
        <v>#NAME?</v>
      </c>
      <c r="AP3644" s="94" t="e">
        <v>#NAME?</v>
      </c>
      <c r="AQ3644" s="94" t="e">
        <v>#NAME?</v>
      </c>
    </row>
    <row r="3645" customFormat="false" ht="15" hidden="false" customHeight="true" outlineLevel="0" collapsed="false">
      <c r="A3645" s="193" t="s">
        <v>14427</v>
      </c>
      <c r="B3645" s="20" t="str">
        <f aca="false">INDEX(Table2[], MATCH(L3645, Location_ID!$D$2:$D$648, 0), 1)</f>
        <v>a5d035c9-aae3-40ac-9eb8-c5c29396ac64</v>
      </c>
      <c r="C3645" s="193" t="s">
        <v>1482</v>
      </c>
      <c r="D3645" s="273" t="s">
        <v>354</v>
      </c>
      <c r="E3645" s="193" t="s">
        <v>7134</v>
      </c>
      <c r="F3645" s="193" t="s">
        <v>7899</v>
      </c>
      <c r="G3645" s="193"/>
      <c r="H3645" s="196"/>
      <c r="I3645" s="193" t="s">
        <v>14291</v>
      </c>
      <c r="J3645" s="193" t="s">
        <v>14292</v>
      </c>
      <c r="K3645" s="193" t="s">
        <v>7127</v>
      </c>
      <c r="L3645" s="193" t="s">
        <v>3029</v>
      </c>
      <c r="M3645" s="193" t="s">
        <v>7131</v>
      </c>
      <c r="N3645" s="193" t="s">
        <v>14293</v>
      </c>
      <c r="O3645" s="193" t="s">
        <v>1769</v>
      </c>
      <c r="P3645" s="219" t="n">
        <v>43040</v>
      </c>
      <c r="Q3645" s="219" t="n">
        <v>44469</v>
      </c>
      <c r="R3645" s="193"/>
      <c r="S3645" s="193" t="s">
        <v>7130</v>
      </c>
      <c r="T3645" s="193" t="n">
        <v>2387.853843</v>
      </c>
      <c r="U3645" s="193"/>
      <c r="V3645" s="193"/>
      <c r="W3645" s="193" t="s">
        <v>8720</v>
      </c>
      <c r="X3645" s="196"/>
      <c r="Y3645" s="196"/>
      <c r="Z3645" s="196" t="n">
        <v>0</v>
      </c>
      <c r="AE3645" s="94" t="e">
        <f aca="false" t="array" ref="AE3645:AK3645">_xlfn.torow(_xlfn.unique(_xlfn._xlws.filter(cat_table[Subsector],$E3645=cat_table[Sector],"")))</f>
        <v>#NAME?</v>
      </c>
      <c r="AF3645" s="94" t="e">
        <v>#NAME?</v>
      </c>
      <c r="AG3645" s="94" t="e">
        <v>#NAME?</v>
      </c>
      <c r="AH3645" s="94" t="e">
        <v>#NAME?</v>
      </c>
      <c r="AI3645" s="94" t="e">
        <v>#NAME?</v>
      </c>
      <c r="AJ3645" s="94" t="e">
        <v>#NAME?</v>
      </c>
      <c r="AK3645" s="94" t="e">
        <v>#NAME?</v>
      </c>
      <c r="AO3645" s="94" t="e">
        <f aca="false" t="array" ref="AO3645:AQ3645">_xlfn.torow(_xlfn.unique(_xlfn._xlws.filter(cat_table[Sub-subsector],($E3645=cat_table[Sector])*($F3645=cat_table[Subsector]),"")))</f>
        <v>#NAME?</v>
      </c>
      <c r="AP3645" s="94" t="e">
        <v>#NAME?</v>
      </c>
      <c r="AQ3645" s="94" t="e">
        <v>#NAME?</v>
      </c>
    </row>
    <row r="3646" customFormat="false" ht="15" hidden="false" customHeight="true" outlineLevel="0" collapsed="false">
      <c r="A3646" s="193" t="s">
        <v>14428</v>
      </c>
      <c r="B3646" s="20" t="str">
        <f aca="false">INDEX(Table2[], MATCH(L3646, Location_ID!$D$2:$D$648, 0), 1)</f>
        <v>a5d035c9-aae3-40ac-9eb8-c5c29396ac64</v>
      </c>
      <c r="C3646" s="193" t="s">
        <v>1482</v>
      </c>
      <c r="D3646" s="273" t="s">
        <v>354</v>
      </c>
      <c r="E3646" s="193" t="s">
        <v>7134</v>
      </c>
      <c r="F3646" s="193" t="s">
        <v>7899</v>
      </c>
      <c r="G3646" s="193"/>
      <c r="H3646" s="196"/>
      <c r="I3646" s="193" t="s">
        <v>14291</v>
      </c>
      <c r="J3646" s="193" t="s">
        <v>14292</v>
      </c>
      <c r="K3646" s="193" t="s">
        <v>7127</v>
      </c>
      <c r="L3646" s="193" t="s">
        <v>3029</v>
      </c>
      <c r="M3646" s="193" t="s">
        <v>7131</v>
      </c>
      <c r="N3646" s="193" t="s">
        <v>14293</v>
      </c>
      <c r="O3646" s="193" t="s">
        <v>1769</v>
      </c>
      <c r="P3646" s="219" t="n">
        <v>43040</v>
      </c>
      <c r="Q3646" s="219" t="n">
        <v>44469</v>
      </c>
      <c r="R3646" s="193"/>
      <c r="S3646" s="193" t="s">
        <v>7130</v>
      </c>
      <c r="T3646" s="193" t="n">
        <v>5300.331633</v>
      </c>
      <c r="U3646" s="193"/>
      <c r="V3646" s="193"/>
      <c r="W3646" s="193" t="s">
        <v>8720</v>
      </c>
      <c r="X3646" s="196"/>
      <c r="Y3646" s="196"/>
      <c r="Z3646" s="196" t="n">
        <v>0</v>
      </c>
      <c r="AE3646" s="94" t="e">
        <f aca="false" t="array" ref="AE3646:AK3646">_xlfn.torow(_xlfn.unique(_xlfn._xlws.filter(cat_table[Subsector],$E3646=cat_table[Sector],"")))</f>
        <v>#NAME?</v>
      </c>
      <c r="AF3646" s="94" t="e">
        <v>#NAME?</v>
      </c>
      <c r="AG3646" s="94" t="e">
        <v>#NAME?</v>
      </c>
      <c r="AH3646" s="94" t="e">
        <v>#NAME?</v>
      </c>
      <c r="AI3646" s="94" t="e">
        <v>#NAME?</v>
      </c>
      <c r="AJ3646" s="94" t="e">
        <v>#NAME?</v>
      </c>
      <c r="AK3646" s="94" t="e">
        <v>#NAME?</v>
      </c>
      <c r="AO3646" s="94" t="e">
        <f aca="false" t="array" ref="AO3646:AQ3646">_xlfn.torow(_xlfn.unique(_xlfn._xlws.filter(cat_table[Sub-subsector],($E3646=cat_table[Sector])*($F3646=cat_table[Subsector]),"")))</f>
        <v>#NAME?</v>
      </c>
      <c r="AP3646" s="94" t="e">
        <v>#NAME?</v>
      </c>
      <c r="AQ3646" s="94" t="e">
        <v>#NAME?</v>
      </c>
    </row>
    <row r="3647" customFormat="false" ht="15" hidden="false" customHeight="true" outlineLevel="0" collapsed="false">
      <c r="A3647" s="193" t="s">
        <v>14429</v>
      </c>
      <c r="B3647" s="20" t="str">
        <f aca="false">INDEX(Table2[], MATCH(L3647, Location_ID!$D$2:$D$648, 0), 1)</f>
        <v>a5d035c9-aae3-40ac-9eb8-c5c29396ac64</v>
      </c>
      <c r="C3647" s="193" t="s">
        <v>1482</v>
      </c>
      <c r="D3647" s="273" t="s">
        <v>354</v>
      </c>
      <c r="E3647" s="193" t="s">
        <v>7134</v>
      </c>
      <c r="F3647" s="193" t="s">
        <v>7899</v>
      </c>
      <c r="G3647" s="193"/>
      <c r="H3647" s="196"/>
      <c r="I3647" s="193" t="s">
        <v>14291</v>
      </c>
      <c r="J3647" s="193" t="s">
        <v>14292</v>
      </c>
      <c r="K3647" s="193" t="s">
        <v>7127</v>
      </c>
      <c r="L3647" s="193" t="s">
        <v>3029</v>
      </c>
      <c r="M3647" s="193" t="s">
        <v>7131</v>
      </c>
      <c r="N3647" s="193" t="s">
        <v>14293</v>
      </c>
      <c r="O3647" s="193" t="s">
        <v>1769</v>
      </c>
      <c r="P3647" s="219" t="n">
        <v>43040</v>
      </c>
      <c r="Q3647" s="219" t="n">
        <v>44469</v>
      </c>
      <c r="R3647" s="193"/>
      <c r="S3647" s="193" t="s">
        <v>7130</v>
      </c>
      <c r="T3647" s="193" t="n">
        <v>2410.294869</v>
      </c>
      <c r="U3647" s="193"/>
      <c r="V3647" s="193"/>
      <c r="W3647" s="193" t="s">
        <v>8720</v>
      </c>
      <c r="X3647" s="196"/>
      <c r="Y3647" s="196"/>
      <c r="Z3647" s="196" t="n">
        <v>0</v>
      </c>
      <c r="AE3647" s="94" t="e">
        <f aca="false" t="array" ref="AE3647:AK3647">_xlfn.torow(_xlfn.unique(_xlfn._xlws.filter(cat_table[Subsector],$E3647=cat_table[Sector],"")))</f>
        <v>#NAME?</v>
      </c>
      <c r="AF3647" s="94" t="e">
        <v>#NAME?</v>
      </c>
      <c r="AG3647" s="94" t="e">
        <v>#NAME?</v>
      </c>
      <c r="AH3647" s="94" t="e">
        <v>#NAME?</v>
      </c>
      <c r="AI3647" s="94" t="e">
        <v>#NAME?</v>
      </c>
      <c r="AJ3647" s="94" t="e">
        <v>#NAME?</v>
      </c>
      <c r="AK3647" s="94" t="e">
        <v>#NAME?</v>
      </c>
      <c r="AO3647" s="94" t="e">
        <f aca="false" t="array" ref="AO3647:AQ3647">_xlfn.torow(_xlfn.unique(_xlfn._xlws.filter(cat_table[Sub-subsector],($E3647=cat_table[Sector])*($F3647=cat_table[Subsector]),"")))</f>
        <v>#NAME?</v>
      </c>
      <c r="AP3647" s="94" t="e">
        <v>#NAME?</v>
      </c>
      <c r="AQ3647" s="94" t="e">
        <v>#NAME?</v>
      </c>
    </row>
    <row r="3648" customFormat="false" ht="15" hidden="false" customHeight="true" outlineLevel="0" collapsed="false">
      <c r="A3648" s="193" t="s">
        <v>14430</v>
      </c>
      <c r="B3648" s="20" t="str">
        <f aca="false">INDEX(Table2[], MATCH(L3648, Location_ID!$D$2:$D$648, 0), 1)</f>
        <v>a5d035c9-aae3-40ac-9eb8-c5c29396ac64</v>
      </c>
      <c r="C3648" s="193" t="s">
        <v>1482</v>
      </c>
      <c r="D3648" s="273" t="s">
        <v>354</v>
      </c>
      <c r="E3648" s="193" t="s">
        <v>7134</v>
      </c>
      <c r="F3648" s="193" t="s">
        <v>7899</v>
      </c>
      <c r="G3648" s="193"/>
      <c r="H3648" s="196"/>
      <c r="I3648" s="193" t="s">
        <v>14291</v>
      </c>
      <c r="J3648" s="193" t="s">
        <v>14292</v>
      </c>
      <c r="K3648" s="193" t="s">
        <v>7127</v>
      </c>
      <c r="L3648" s="193" t="s">
        <v>3029</v>
      </c>
      <c r="M3648" s="193" t="s">
        <v>7131</v>
      </c>
      <c r="N3648" s="193" t="s">
        <v>14293</v>
      </c>
      <c r="O3648" s="193" t="s">
        <v>1769</v>
      </c>
      <c r="P3648" s="219" t="n">
        <v>43040</v>
      </c>
      <c r="Q3648" s="219" t="n">
        <v>44469</v>
      </c>
      <c r="R3648" s="193"/>
      <c r="S3648" s="193" t="s">
        <v>7130</v>
      </c>
      <c r="T3648" s="193" t="n">
        <v>2399.698853</v>
      </c>
      <c r="U3648" s="193"/>
      <c r="V3648" s="193"/>
      <c r="W3648" s="193" t="s">
        <v>8720</v>
      </c>
      <c r="X3648" s="196"/>
      <c r="Y3648" s="196"/>
      <c r="Z3648" s="196" t="n">
        <v>0</v>
      </c>
      <c r="AE3648" s="94" t="e">
        <f aca="false" t="array" ref="AE3648:AK3648">_xlfn.torow(_xlfn.unique(_xlfn._xlws.filter(cat_table[Subsector],$E3648=cat_table[Sector],"")))</f>
        <v>#NAME?</v>
      </c>
      <c r="AF3648" s="94" t="e">
        <v>#NAME?</v>
      </c>
      <c r="AG3648" s="94" t="e">
        <v>#NAME?</v>
      </c>
      <c r="AH3648" s="94" t="e">
        <v>#NAME?</v>
      </c>
      <c r="AI3648" s="94" t="e">
        <v>#NAME?</v>
      </c>
      <c r="AJ3648" s="94" t="e">
        <v>#NAME?</v>
      </c>
      <c r="AK3648" s="94" t="e">
        <v>#NAME?</v>
      </c>
      <c r="AO3648" s="94" t="e">
        <f aca="false" t="array" ref="AO3648:AQ3648">_xlfn.torow(_xlfn.unique(_xlfn._xlws.filter(cat_table[Sub-subsector],($E3648=cat_table[Sector])*($F3648=cat_table[Subsector]),"")))</f>
        <v>#NAME?</v>
      </c>
      <c r="AP3648" s="94" t="e">
        <v>#NAME?</v>
      </c>
      <c r="AQ3648" s="94" t="e">
        <v>#NAME?</v>
      </c>
    </row>
    <row r="3649" customFormat="false" ht="15" hidden="false" customHeight="true" outlineLevel="0" collapsed="false">
      <c r="A3649" s="193" t="s">
        <v>14431</v>
      </c>
      <c r="B3649" s="20" t="str">
        <f aca="false">INDEX(Table2[], MATCH(L3649, Location_ID!$D$2:$D$648, 0), 1)</f>
        <v>a5d035c9-aae3-40ac-9eb8-c5c29396ac64</v>
      </c>
      <c r="C3649" s="193" t="s">
        <v>1482</v>
      </c>
      <c r="D3649" s="273" t="s">
        <v>354</v>
      </c>
      <c r="E3649" s="193" t="s">
        <v>7134</v>
      </c>
      <c r="F3649" s="193" t="s">
        <v>7899</v>
      </c>
      <c r="G3649" s="193"/>
      <c r="H3649" s="196"/>
      <c r="I3649" s="193" t="s">
        <v>14291</v>
      </c>
      <c r="J3649" s="193" t="s">
        <v>14292</v>
      </c>
      <c r="K3649" s="193" t="s">
        <v>7127</v>
      </c>
      <c r="L3649" s="193" t="s">
        <v>3029</v>
      </c>
      <c r="M3649" s="193" t="s">
        <v>7131</v>
      </c>
      <c r="N3649" s="193" t="s">
        <v>14293</v>
      </c>
      <c r="O3649" s="193" t="s">
        <v>1769</v>
      </c>
      <c r="P3649" s="219" t="n">
        <v>43040</v>
      </c>
      <c r="Q3649" s="219" t="n">
        <v>44469</v>
      </c>
      <c r="R3649" s="193"/>
      <c r="S3649" s="193" t="s">
        <v>7130</v>
      </c>
      <c r="T3649" s="193" t="n">
        <v>6428.596663</v>
      </c>
      <c r="U3649" s="193"/>
      <c r="V3649" s="193"/>
      <c r="W3649" s="193" t="s">
        <v>8720</v>
      </c>
      <c r="X3649" s="196"/>
      <c r="Y3649" s="196"/>
      <c r="Z3649" s="196" t="n">
        <v>0</v>
      </c>
      <c r="AE3649" s="94" t="e">
        <f aca="false" t="array" ref="AE3649:AK3649">_xlfn.torow(_xlfn.unique(_xlfn._xlws.filter(cat_table[Subsector],$E3649=cat_table[Sector],"")))</f>
        <v>#NAME?</v>
      </c>
      <c r="AF3649" s="94" t="e">
        <v>#NAME?</v>
      </c>
      <c r="AG3649" s="94" t="e">
        <v>#NAME?</v>
      </c>
      <c r="AH3649" s="94" t="e">
        <v>#NAME?</v>
      </c>
      <c r="AI3649" s="94" t="e">
        <v>#NAME?</v>
      </c>
      <c r="AJ3649" s="94" t="e">
        <v>#NAME?</v>
      </c>
      <c r="AK3649" s="94" t="e">
        <v>#NAME?</v>
      </c>
      <c r="AO3649" s="94" t="e">
        <f aca="false" t="array" ref="AO3649:AQ3649">_xlfn.torow(_xlfn.unique(_xlfn._xlws.filter(cat_table[Sub-subsector],($E3649=cat_table[Sector])*($F3649=cat_table[Subsector]),"")))</f>
        <v>#NAME?</v>
      </c>
      <c r="AP3649" s="94" t="e">
        <v>#NAME?</v>
      </c>
      <c r="AQ3649" s="94" t="e">
        <v>#NAME?</v>
      </c>
    </row>
    <row r="3650" customFormat="false" ht="15" hidden="false" customHeight="true" outlineLevel="0" collapsed="false">
      <c r="A3650" s="193" t="s">
        <v>14432</v>
      </c>
      <c r="B3650" s="20" t="str">
        <f aca="false">INDEX(Table2[], MATCH(L3650, Location_ID!$D$2:$D$648, 0), 1)</f>
        <v>a5d035c9-aae3-40ac-9eb8-c5c29396ac64</v>
      </c>
      <c r="C3650" s="193" t="s">
        <v>1482</v>
      </c>
      <c r="D3650" s="273" t="s">
        <v>354</v>
      </c>
      <c r="E3650" s="193" t="s">
        <v>7134</v>
      </c>
      <c r="F3650" s="193" t="s">
        <v>7899</v>
      </c>
      <c r="G3650" s="193"/>
      <c r="H3650" s="196"/>
      <c r="I3650" s="193" t="s">
        <v>14291</v>
      </c>
      <c r="J3650" s="193" t="s">
        <v>14292</v>
      </c>
      <c r="K3650" s="193" t="s">
        <v>7127</v>
      </c>
      <c r="L3650" s="193" t="s">
        <v>3029</v>
      </c>
      <c r="M3650" s="193" t="s">
        <v>7131</v>
      </c>
      <c r="N3650" s="193" t="s">
        <v>14293</v>
      </c>
      <c r="O3650" s="193" t="s">
        <v>1769</v>
      </c>
      <c r="P3650" s="219" t="n">
        <v>43040</v>
      </c>
      <c r="Q3650" s="219" t="n">
        <v>44469</v>
      </c>
      <c r="R3650" s="193"/>
      <c r="S3650" s="193" t="s">
        <v>7130</v>
      </c>
      <c r="T3650" s="193" t="n">
        <v>5568.524223</v>
      </c>
      <c r="U3650" s="193"/>
      <c r="V3650" s="193"/>
      <c r="W3650" s="193" t="s">
        <v>8720</v>
      </c>
      <c r="X3650" s="196"/>
      <c r="Y3650" s="196"/>
      <c r="Z3650" s="196" t="n">
        <v>0</v>
      </c>
      <c r="AE3650" s="94" t="e">
        <f aca="false" t="array" ref="AE3650:AK3650">_xlfn.torow(_xlfn.unique(_xlfn._xlws.filter(cat_table[Subsector],$E3650=cat_table[Sector],"")))</f>
        <v>#NAME?</v>
      </c>
      <c r="AF3650" s="94" t="e">
        <v>#NAME?</v>
      </c>
      <c r="AG3650" s="94" t="e">
        <v>#NAME?</v>
      </c>
      <c r="AH3650" s="94" t="e">
        <v>#NAME?</v>
      </c>
      <c r="AI3650" s="94" t="e">
        <v>#NAME?</v>
      </c>
      <c r="AJ3650" s="94" t="e">
        <v>#NAME?</v>
      </c>
      <c r="AK3650" s="94" t="e">
        <v>#NAME?</v>
      </c>
      <c r="AO3650" s="94" t="e">
        <f aca="false" t="array" ref="AO3650:AQ3650">_xlfn.torow(_xlfn.unique(_xlfn._xlws.filter(cat_table[Sub-subsector],($E3650=cat_table[Sector])*($F3650=cat_table[Subsector]),"")))</f>
        <v>#NAME?</v>
      </c>
      <c r="AP3650" s="94" t="e">
        <v>#NAME?</v>
      </c>
      <c r="AQ3650" s="94" t="e">
        <v>#NAME?</v>
      </c>
    </row>
    <row r="3651" customFormat="false" ht="15" hidden="false" customHeight="true" outlineLevel="0" collapsed="false">
      <c r="A3651" s="193" t="s">
        <v>14433</v>
      </c>
      <c r="B3651" s="20" t="str">
        <f aca="false">INDEX(Table2[], MATCH(L3651, Location_ID!$D$2:$D$648, 0), 1)</f>
        <v>a5d035c9-aae3-40ac-9eb8-c5c29396ac64</v>
      </c>
      <c r="C3651" s="193" t="s">
        <v>1482</v>
      </c>
      <c r="D3651" s="273" t="s">
        <v>354</v>
      </c>
      <c r="E3651" s="193" t="s">
        <v>7134</v>
      </c>
      <c r="F3651" s="193" t="s">
        <v>7899</v>
      </c>
      <c r="G3651" s="193"/>
      <c r="H3651" s="196"/>
      <c r="I3651" s="193" t="s">
        <v>14291</v>
      </c>
      <c r="J3651" s="193" t="s">
        <v>14292</v>
      </c>
      <c r="K3651" s="193" t="s">
        <v>7127</v>
      </c>
      <c r="L3651" s="193" t="s">
        <v>3029</v>
      </c>
      <c r="M3651" s="193" t="s">
        <v>7131</v>
      </c>
      <c r="N3651" s="193" t="s">
        <v>14293</v>
      </c>
      <c r="O3651" s="193" t="s">
        <v>1769</v>
      </c>
      <c r="P3651" s="219" t="n">
        <v>43040</v>
      </c>
      <c r="Q3651" s="219" t="n">
        <v>44469</v>
      </c>
      <c r="R3651" s="193"/>
      <c r="S3651" s="193" t="s">
        <v>7130</v>
      </c>
      <c r="T3651" s="193" t="n">
        <v>1058.379676</v>
      </c>
      <c r="U3651" s="193"/>
      <c r="V3651" s="193"/>
      <c r="W3651" s="193" t="s">
        <v>8720</v>
      </c>
      <c r="X3651" s="196"/>
      <c r="Y3651" s="196"/>
      <c r="Z3651" s="196" t="n">
        <v>0</v>
      </c>
      <c r="AE3651" s="94" t="e">
        <f aca="false" t="array" ref="AE3651:AK3651">_xlfn.torow(_xlfn.unique(_xlfn._xlws.filter(cat_table[Subsector],$E3651=cat_table[Sector],"")))</f>
        <v>#NAME?</v>
      </c>
      <c r="AF3651" s="94" t="e">
        <v>#NAME?</v>
      </c>
      <c r="AG3651" s="94" t="e">
        <v>#NAME?</v>
      </c>
      <c r="AH3651" s="94" t="e">
        <v>#NAME?</v>
      </c>
      <c r="AI3651" s="94" t="e">
        <v>#NAME?</v>
      </c>
      <c r="AJ3651" s="94" t="e">
        <v>#NAME?</v>
      </c>
      <c r="AK3651" s="94" t="e">
        <v>#NAME?</v>
      </c>
      <c r="AO3651" s="94" t="e">
        <f aca="false" t="array" ref="AO3651:AQ3651">_xlfn.torow(_xlfn.unique(_xlfn._xlws.filter(cat_table[Sub-subsector],($E3651=cat_table[Sector])*($F3651=cat_table[Subsector]),"")))</f>
        <v>#NAME?</v>
      </c>
      <c r="AP3651" s="94" t="e">
        <v>#NAME?</v>
      </c>
      <c r="AQ3651" s="94" t="e">
        <v>#NAME?</v>
      </c>
    </row>
    <row r="3652" customFormat="false" ht="15" hidden="false" customHeight="true" outlineLevel="0" collapsed="false">
      <c r="A3652" s="193" t="s">
        <v>14434</v>
      </c>
      <c r="B3652" s="20" t="str">
        <f aca="false">INDEX(Table2[], MATCH(L3652, Location_ID!$D$2:$D$648, 0), 1)</f>
        <v>a5d035c9-aae3-40ac-9eb8-c5c29396ac64</v>
      </c>
      <c r="C3652" s="193" t="s">
        <v>1482</v>
      </c>
      <c r="D3652" s="273" t="s">
        <v>354</v>
      </c>
      <c r="E3652" s="193" t="s">
        <v>7134</v>
      </c>
      <c r="F3652" s="193" t="s">
        <v>7899</v>
      </c>
      <c r="G3652" s="193"/>
      <c r="H3652" s="196"/>
      <c r="I3652" s="193" t="s">
        <v>14291</v>
      </c>
      <c r="J3652" s="193" t="s">
        <v>14292</v>
      </c>
      <c r="K3652" s="193" t="s">
        <v>7127</v>
      </c>
      <c r="L3652" s="193" t="s">
        <v>3029</v>
      </c>
      <c r="M3652" s="193" t="s">
        <v>7131</v>
      </c>
      <c r="N3652" s="193" t="s">
        <v>14293</v>
      </c>
      <c r="O3652" s="193" t="s">
        <v>1769</v>
      </c>
      <c r="P3652" s="219" t="n">
        <v>43040</v>
      </c>
      <c r="Q3652" s="219" t="n">
        <v>44469</v>
      </c>
      <c r="R3652" s="193"/>
      <c r="S3652" s="193" t="s">
        <v>7130</v>
      </c>
      <c r="T3652" s="193" t="n">
        <v>4358.830575</v>
      </c>
      <c r="U3652" s="193"/>
      <c r="V3652" s="193"/>
      <c r="W3652" s="193" t="s">
        <v>8720</v>
      </c>
      <c r="X3652" s="196"/>
      <c r="Y3652" s="196"/>
      <c r="Z3652" s="196" t="n">
        <v>0</v>
      </c>
      <c r="AE3652" s="94" t="e">
        <f aca="false" t="array" ref="AE3652:AK3652">_xlfn.torow(_xlfn.unique(_xlfn._xlws.filter(cat_table[Subsector],$E3652=cat_table[Sector],"")))</f>
        <v>#NAME?</v>
      </c>
      <c r="AF3652" s="94" t="e">
        <v>#NAME?</v>
      </c>
      <c r="AG3652" s="94" t="e">
        <v>#NAME?</v>
      </c>
      <c r="AH3652" s="94" t="e">
        <v>#NAME?</v>
      </c>
      <c r="AI3652" s="94" t="e">
        <v>#NAME?</v>
      </c>
      <c r="AJ3652" s="94" t="e">
        <v>#NAME?</v>
      </c>
      <c r="AK3652" s="94" t="e">
        <v>#NAME?</v>
      </c>
      <c r="AO3652" s="94" t="e">
        <f aca="false" t="array" ref="AO3652:AQ3652">_xlfn.torow(_xlfn.unique(_xlfn._xlws.filter(cat_table[Sub-subsector],($E3652=cat_table[Sector])*($F3652=cat_table[Subsector]),"")))</f>
        <v>#NAME?</v>
      </c>
      <c r="AP3652" s="94" t="e">
        <v>#NAME?</v>
      </c>
      <c r="AQ3652" s="94" t="e">
        <v>#NAME?</v>
      </c>
    </row>
    <row r="3653" customFormat="false" ht="15" hidden="false" customHeight="true" outlineLevel="0" collapsed="false">
      <c r="A3653" s="193" t="s">
        <v>14435</v>
      </c>
      <c r="B3653" s="20" t="str">
        <f aca="false">INDEX(Table2[], MATCH(L3653, Location_ID!$D$2:$D$648, 0), 1)</f>
        <v>a5d035c9-aae3-40ac-9eb8-c5c29396ac64</v>
      </c>
      <c r="C3653" s="193" t="s">
        <v>1482</v>
      </c>
      <c r="D3653" s="273" t="s">
        <v>354</v>
      </c>
      <c r="E3653" s="193" t="s">
        <v>7134</v>
      </c>
      <c r="F3653" s="193" t="s">
        <v>7899</v>
      </c>
      <c r="G3653" s="193"/>
      <c r="H3653" s="196"/>
      <c r="I3653" s="193" t="s">
        <v>14291</v>
      </c>
      <c r="J3653" s="193" t="s">
        <v>14292</v>
      </c>
      <c r="K3653" s="193" t="s">
        <v>7127</v>
      </c>
      <c r="L3653" s="193" t="s">
        <v>3029</v>
      </c>
      <c r="M3653" s="193" t="s">
        <v>7131</v>
      </c>
      <c r="N3653" s="193" t="s">
        <v>14293</v>
      </c>
      <c r="O3653" s="193" t="s">
        <v>1769</v>
      </c>
      <c r="P3653" s="219" t="n">
        <v>43040</v>
      </c>
      <c r="Q3653" s="219" t="n">
        <v>44469</v>
      </c>
      <c r="R3653" s="193"/>
      <c r="S3653" s="193" t="s">
        <v>7130</v>
      </c>
      <c r="T3653" s="193" t="n">
        <v>3381.749109</v>
      </c>
      <c r="U3653" s="193"/>
      <c r="V3653" s="193"/>
      <c r="W3653" s="193" t="s">
        <v>8720</v>
      </c>
      <c r="X3653" s="196"/>
      <c r="Y3653" s="196"/>
      <c r="Z3653" s="196" t="n">
        <v>0</v>
      </c>
      <c r="AE3653" s="94" t="e">
        <f aca="false" t="array" ref="AE3653:AK3653">_xlfn.torow(_xlfn.unique(_xlfn._xlws.filter(cat_table[Subsector],$E3653=cat_table[Sector],"")))</f>
        <v>#NAME?</v>
      </c>
      <c r="AF3653" s="94" t="e">
        <v>#NAME?</v>
      </c>
      <c r="AG3653" s="94" t="e">
        <v>#NAME?</v>
      </c>
      <c r="AH3653" s="94" t="e">
        <v>#NAME?</v>
      </c>
      <c r="AI3653" s="94" t="e">
        <v>#NAME?</v>
      </c>
      <c r="AJ3653" s="94" t="e">
        <v>#NAME?</v>
      </c>
      <c r="AK3653" s="94" t="e">
        <v>#NAME?</v>
      </c>
      <c r="AO3653" s="94" t="e">
        <f aca="false" t="array" ref="AO3653:AQ3653">_xlfn.torow(_xlfn.unique(_xlfn._xlws.filter(cat_table[Sub-subsector],($E3653=cat_table[Sector])*($F3653=cat_table[Subsector]),"")))</f>
        <v>#NAME?</v>
      </c>
      <c r="AP3653" s="94" t="e">
        <v>#NAME?</v>
      </c>
      <c r="AQ3653" s="94" t="e">
        <v>#NAME?</v>
      </c>
    </row>
    <row r="3654" customFormat="false" ht="15" hidden="false" customHeight="true" outlineLevel="0" collapsed="false">
      <c r="A3654" s="193" t="s">
        <v>14436</v>
      </c>
      <c r="B3654" s="20" t="str">
        <f aca="false">INDEX(Table2[], MATCH(L3654, Location_ID!$D$2:$D$648, 0), 1)</f>
        <v>a5d035c9-aae3-40ac-9eb8-c5c29396ac64</v>
      </c>
      <c r="C3654" s="193" t="s">
        <v>1482</v>
      </c>
      <c r="D3654" s="273" t="s">
        <v>354</v>
      </c>
      <c r="E3654" s="193" t="s">
        <v>7134</v>
      </c>
      <c r="F3654" s="193" t="s">
        <v>7899</v>
      </c>
      <c r="G3654" s="193"/>
      <c r="H3654" s="196"/>
      <c r="I3654" s="193" t="s">
        <v>14291</v>
      </c>
      <c r="J3654" s="193" t="s">
        <v>14292</v>
      </c>
      <c r="K3654" s="193" t="s">
        <v>7127</v>
      </c>
      <c r="L3654" s="193" t="s">
        <v>3029</v>
      </c>
      <c r="M3654" s="193" t="s">
        <v>7131</v>
      </c>
      <c r="N3654" s="193" t="s">
        <v>14293</v>
      </c>
      <c r="O3654" s="193" t="s">
        <v>1769</v>
      </c>
      <c r="P3654" s="219" t="n">
        <v>43040</v>
      </c>
      <c r="Q3654" s="219" t="n">
        <v>44469</v>
      </c>
      <c r="R3654" s="193"/>
      <c r="S3654" s="193" t="s">
        <v>7130</v>
      </c>
      <c r="T3654" s="193" t="n">
        <v>932.935796</v>
      </c>
      <c r="U3654" s="193"/>
      <c r="V3654" s="193"/>
      <c r="W3654" s="193" t="s">
        <v>8720</v>
      </c>
      <c r="X3654" s="196"/>
      <c r="Y3654" s="196"/>
      <c r="Z3654" s="196" t="n">
        <v>0</v>
      </c>
      <c r="AE3654" s="94" t="e">
        <f aca="false" t="array" ref="AE3654:AK3654">_xlfn.torow(_xlfn.unique(_xlfn._xlws.filter(cat_table[Subsector],$E3654=cat_table[Sector],"")))</f>
        <v>#NAME?</v>
      </c>
      <c r="AF3654" s="94" t="e">
        <v>#NAME?</v>
      </c>
      <c r="AG3654" s="94" t="e">
        <v>#NAME?</v>
      </c>
      <c r="AH3654" s="94" t="e">
        <v>#NAME?</v>
      </c>
      <c r="AI3654" s="94" t="e">
        <v>#NAME?</v>
      </c>
      <c r="AJ3654" s="94" t="e">
        <v>#NAME?</v>
      </c>
      <c r="AK3654" s="94" t="e">
        <v>#NAME?</v>
      </c>
      <c r="AO3654" s="94" t="e">
        <f aca="false" t="array" ref="AO3654:AQ3654">_xlfn.torow(_xlfn.unique(_xlfn._xlws.filter(cat_table[Sub-subsector],($E3654=cat_table[Sector])*($F3654=cat_table[Subsector]),"")))</f>
        <v>#NAME?</v>
      </c>
      <c r="AP3654" s="94" t="e">
        <v>#NAME?</v>
      </c>
      <c r="AQ3654" s="94" t="e">
        <v>#NAME?</v>
      </c>
    </row>
    <row r="3655" customFormat="false" ht="15" hidden="false" customHeight="true" outlineLevel="0" collapsed="false">
      <c r="A3655" s="193" t="s">
        <v>14437</v>
      </c>
      <c r="B3655" s="20" t="str">
        <f aca="false">INDEX(Table2[], MATCH(L3655, Location_ID!$D$2:$D$648, 0), 1)</f>
        <v>a5d035c9-aae3-40ac-9eb8-c5c29396ac64</v>
      </c>
      <c r="C3655" s="193" t="s">
        <v>1482</v>
      </c>
      <c r="D3655" s="273" t="s">
        <v>354</v>
      </c>
      <c r="E3655" s="193" t="s">
        <v>7134</v>
      </c>
      <c r="F3655" s="193" t="s">
        <v>7899</v>
      </c>
      <c r="G3655" s="193"/>
      <c r="H3655" s="196"/>
      <c r="I3655" s="193" t="s">
        <v>14291</v>
      </c>
      <c r="J3655" s="193" t="s">
        <v>14292</v>
      </c>
      <c r="K3655" s="193" t="s">
        <v>7127</v>
      </c>
      <c r="L3655" s="193" t="s">
        <v>3029</v>
      </c>
      <c r="M3655" s="193" t="s">
        <v>7131</v>
      </c>
      <c r="N3655" s="193" t="s">
        <v>14293</v>
      </c>
      <c r="O3655" s="193" t="s">
        <v>1769</v>
      </c>
      <c r="P3655" s="219" t="n">
        <v>43040</v>
      </c>
      <c r="Q3655" s="219" t="n">
        <v>44469</v>
      </c>
      <c r="R3655" s="193"/>
      <c r="S3655" s="193" t="s">
        <v>7130</v>
      </c>
      <c r="T3655" s="193" t="n">
        <v>960.7911714</v>
      </c>
      <c r="U3655" s="193"/>
      <c r="V3655" s="193"/>
      <c r="W3655" s="193" t="s">
        <v>8720</v>
      </c>
      <c r="X3655" s="196"/>
      <c r="Y3655" s="196"/>
      <c r="Z3655" s="196" t="n">
        <v>0</v>
      </c>
      <c r="AE3655" s="94" t="e">
        <f aca="false" t="array" ref="AE3655:AK3655">_xlfn.torow(_xlfn.unique(_xlfn._xlws.filter(cat_table[Subsector],$E3655=cat_table[Sector],"")))</f>
        <v>#NAME?</v>
      </c>
      <c r="AF3655" s="94" t="e">
        <v>#NAME?</v>
      </c>
      <c r="AG3655" s="94" t="e">
        <v>#NAME?</v>
      </c>
      <c r="AH3655" s="94" t="e">
        <v>#NAME?</v>
      </c>
      <c r="AI3655" s="94" t="e">
        <v>#NAME?</v>
      </c>
      <c r="AJ3655" s="94" t="e">
        <v>#NAME?</v>
      </c>
      <c r="AK3655" s="94" t="e">
        <v>#NAME?</v>
      </c>
      <c r="AO3655" s="94" t="e">
        <f aca="false" t="array" ref="AO3655:AQ3655">_xlfn.torow(_xlfn.unique(_xlfn._xlws.filter(cat_table[Sub-subsector],($E3655=cat_table[Sector])*($F3655=cat_table[Subsector]),"")))</f>
        <v>#NAME?</v>
      </c>
      <c r="AP3655" s="94" t="e">
        <v>#NAME?</v>
      </c>
      <c r="AQ3655" s="94" t="e">
        <v>#NAME?</v>
      </c>
    </row>
    <row r="3656" customFormat="false" ht="15" hidden="false" customHeight="true" outlineLevel="0" collapsed="false">
      <c r="A3656" s="193" t="s">
        <v>14438</v>
      </c>
      <c r="B3656" s="20" t="str">
        <f aca="false">INDEX(Table2[], MATCH(L3656, Location_ID!$D$2:$D$648, 0), 1)</f>
        <v>a5d035c9-aae3-40ac-9eb8-c5c29396ac64</v>
      </c>
      <c r="C3656" s="193" t="s">
        <v>1482</v>
      </c>
      <c r="D3656" s="273" t="s">
        <v>354</v>
      </c>
      <c r="E3656" s="193" t="s">
        <v>7134</v>
      </c>
      <c r="F3656" s="193" t="s">
        <v>7899</v>
      </c>
      <c r="G3656" s="193"/>
      <c r="H3656" s="196"/>
      <c r="I3656" s="193" t="s">
        <v>14291</v>
      </c>
      <c r="J3656" s="193" t="s">
        <v>14292</v>
      </c>
      <c r="K3656" s="193" t="s">
        <v>7127</v>
      </c>
      <c r="L3656" s="193" t="s">
        <v>3029</v>
      </c>
      <c r="M3656" s="193" t="s">
        <v>7131</v>
      </c>
      <c r="N3656" s="193" t="s">
        <v>14293</v>
      </c>
      <c r="O3656" s="193" t="s">
        <v>1769</v>
      </c>
      <c r="P3656" s="219" t="n">
        <v>43040</v>
      </c>
      <c r="Q3656" s="219" t="n">
        <v>44469</v>
      </c>
      <c r="R3656" s="193"/>
      <c r="S3656" s="193" t="s">
        <v>7130</v>
      </c>
      <c r="T3656" s="193" t="n">
        <v>148.5343517</v>
      </c>
      <c r="U3656" s="193"/>
      <c r="V3656" s="193"/>
      <c r="W3656" s="193" t="s">
        <v>8720</v>
      </c>
      <c r="X3656" s="196"/>
      <c r="Y3656" s="196"/>
      <c r="Z3656" s="196" t="n">
        <v>0</v>
      </c>
      <c r="AE3656" s="94" t="e">
        <f aca="false" t="array" ref="AE3656:AK3656">_xlfn.torow(_xlfn.unique(_xlfn._xlws.filter(cat_table[Subsector],$E3656=cat_table[Sector],"")))</f>
        <v>#NAME?</v>
      </c>
      <c r="AF3656" s="94" t="e">
        <v>#NAME?</v>
      </c>
      <c r="AG3656" s="94" t="e">
        <v>#NAME?</v>
      </c>
      <c r="AH3656" s="94" t="e">
        <v>#NAME?</v>
      </c>
      <c r="AI3656" s="94" t="e">
        <v>#NAME?</v>
      </c>
      <c r="AJ3656" s="94" t="e">
        <v>#NAME?</v>
      </c>
      <c r="AK3656" s="94" t="e">
        <v>#NAME?</v>
      </c>
      <c r="AO3656" s="94" t="e">
        <f aca="false" t="array" ref="AO3656:AQ3656">_xlfn.torow(_xlfn.unique(_xlfn._xlws.filter(cat_table[Sub-subsector],($E3656=cat_table[Sector])*($F3656=cat_table[Subsector]),"")))</f>
        <v>#NAME?</v>
      </c>
      <c r="AP3656" s="94" t="e">
        <v>#NAME?</v>
      </c>
      <c r="AQ3656" s="94" t="e">
        <v>#NAME?</v>
      </c>
    </row>
    <row r="3657" customFormat="false" ht="15" hidden="false" customHeight="true" outlineLevel="0" collapsed="false">
      <c r="A3657" s="193" t="s">
        <v>14439</v>
      </c>
      <c r="B3657" s="20" t="str">
        <f aca="false">INDEX(Table2[], MATCH(L3657, Location_ID!$D$2:$D$648, 0), 1)</f>
        <v>a5d035c9-aae3-40ac-9eb8-c5c29396ac64</v>
      </c>
      <c r="C3657" s="193" t="s">
        <v>1482</v>
      </c>
      <c r="D3657" s="273" t="s">
        <v>354</v>
      </c>
      <c r="E3657" s="193" t="s">
        <v>7134</v>
      </c>
      <c r="F3657" s="193" t="s">
        <v>7899</v>
      </c>
      <c r="G3657" s="193"/>
      <c r="H3657" s="196"/>
      <c r="I3657" s="193" t="s">
        <v>14291</v>
      </c>
      <c r="J3657" s="193" t="s">
        <v>14292</v>
      </c>
      <c r="K3657" s="193" t="s">
        <v>7127</v>
      </c>
      <c r="L3657" s="193" t="s">
        <v>3029</v>
      </c>
      <c r="M3657" s="193" t="s">
        <v>7131</v>
      </c>
      <c r="N3657" s="193" t="s">
        <v>14293</v>
      </c>
      <c r="O3657" s="193" t="s">
        <v>1769</v>
      </c>
      <c r="P3657" s="219" t="n">
        <v>43040</v>
      </c>
      <c r="Q3657" s="219" t="n">
        <v>44469</v>
      </c>
      <c r="R3657" s="193"/>
      <c r="S3657" s="193" t="s">
        <v>7130</v>
      </c>
      <c r="T3657" s="193" t="n">
        <v>901.4284895</v>
      </c>
      <c r="U3657" s="193"/>
      <c r="V3657" s="193"/>
      <c r="W3657" s="193" t="s">
        <v>8720</v>
      </c>
      <c r="X3657" s="196"/>
      <c r="Y3657" s="196"/>
      <c r="Z3657" s="196" t="n">
        <v>0</v>
      </c>
      <c r="AE3657" s="94" t="e">
        <f aca="false" t="array" ref="AE3657:AK3657">_xlfn.torow(_xlfn.unique(_xlfn._xlws.filter(cat_table[Subsector],$E3657=cat_table[Sector],"")))</f>
        <v>#NAME?</v>
      </c>
      <c r="AF3657" s="94" t="e">
        <v>#NAME?</v>
      </c>
      <c r="AG3657" s="94" t="e">
        <v>#NAME?</v>
      </c>
      <c r="AH3657" s="94" t="e">
        <v>#NAME?</v>
      </c>
      <c r="AI3657" s="94" t="e">
        <v>#NAME?</v>
      </c>
      <c r="AJ3657" s="94" t="e">
        <v>#NAME?</v>
      </c>
      <c r="AK3657" s="94" t="e">
        <v>#NAME?</v>
      </c>
      <c r="AO3657" s="94" t="e">
        <f aca="false" t="array" ref="AO3657:AQ3657">_xlfn.torow(_xlfn.unique(_xlfn._xlws.filter(cat_table[Sub-subsector],($E3657=cat_table[Sector])*($F3657=cat_table[Subsector]),"")))</f>
        <v>#NAME?</v>
      </c>
      <c r="AP3657" s="94" t="e">
        <v>#NAME?</v>
      </c>
      <c r="AQ3657" s="94" t="e">
        <v>#NAME?</v>
      </c>
    </row>
    <row r="3658" customFormat="false" ht="15" hidden="false" customHeight="true" outlineLevel="0" collapsed="false">
      <c r="A3658" s="193" t="s">
        <v>14440</v>
      </c>
      <c r="B3658" s="20" t="str">
        <f aca="false">INDEX(Table2[], MATCH(L3658, Location_ID!$D$2:$D$648, 0), 1)</f>
        <v>a5d035c9-aae3-40ac-9eb8-c5c29396ac64</v>
      </c>
      <c r="C3658" s="193" t="s">
        <v>1482</v>
      </c>
      <c r="D3658" s="273" t="s">
        <v>354</v>
      </c>
      <c r="E3658" s="193" t="s">
        <v>7134</v>
      </c>
      <c r="F3658" s="193" t="s">
        <v>7899</v>
      </c>
      <c r="G3658" s="193"/>
      <c r="H3658" s="196"/>
      <c r="I3658" s="193" t="s">
        <v>14291</v>
      </c>
      <c r="J3658" s="193" t="s">
        <v>14292</v>
      </c>
      <c r="K3658" s="193" t="s">
        <v>7127</v>
      </c>
      <c r="L3658" s="193" t="s">
        <v>3029</v>
      </c>
      <c r="M3658" s="193" t="s">
        <v>7131</v>
      </c>
      <c r="N3658" s="193" t="s">
        <v>14293</v>
      </c>
      <c r="O3658" s="193" t="s">
        <v>1769</v>
      </c>
      <c r="P3658" s="219" t="n">
        <v>43040</v>
      </c>
      <c r="Q3658" s="219" t="n">
        <v>44469</v>
      </c>
      <c r="R3658" s="193"/>
      <c r="S3658" s="193" t="s">
        <v>7130</v>
      </c>
      <c r="T3658" s="193" t="n">
        <v>1464.534128</v>
      </c>
      <c r="U3658" s="193"/>
      <c r="V3658" s="193"/>
      <c r="W3658" s="193" t="s">
        <v>8720</v>
      </c>
      <c r="X3658" s="196"/>
      <c r="Y3658" s="196"/>
      <c r="Z3658" s="196" t="n">
        <v>0</v>
      </c>
      <c r="AE3658" s="94" t="e">
        <f aca="false" t="array" ref="AE3658:AK3658">_xlfn.torow(_xlfn.unique(_xlfn._xlws.filter(cat_table[Subsector],$E3658=cat_table[Sector],"")))</f>
        <v>#NAME?</v>
      </c>
      <c r="AF3658" s="94" t="e">
        <v>#NAME?</v>
      </c>
      <c r="AG3658" s="94" t="e">
        <v>#NAME?</v>
      </c>
      <c r="AH3658" s="94" t="e">
        <v>#NAME?</v>
      </c>
      <c r="AI3658" s="94" t="e">
        <v>#NAME?</v>
      </c>
      <c r="AJ3658" s="94" t="e">
        <v>#NAME?</v>
      </c>
      <c r="AK3658" s="94" t="e">
        <v>#NAME?</v>
      </c>
      <c r="AO3658" s="94" t="e">
        <f aca="false" t="array" ref="AO3658:AQ3658">_xlfn.torow(_xlfn.unique(_xlfn._xlws.filter(cat_table[Sub-subsector],($E3658=cat_table[Sector])*($F3658=cat_table[Subsector]),"")))</f>
        <v>#NAME?</v>
      </c>
      <c r="AP3658" s="94" t="e">
        <v>#NAME?</v>
      </c>
      <c r="AQ3658" s="94" t="e">
        <v>#NAME?</v>
      </c>
    </row>
    <row r="3659" customFormat="false" ht="15" hidden="false" customHeight="true" outlineLevel="0" collapsed="false">
      <c r="A3659" s="193" t="s">
        <v>14441</v>
      </c>
      <c r="B3659" s="20" t="str">
        <f aca="false">INDEX(Table2[], MATCH(L3659, Location_ID!$D$2:$D$648, 0), 1)</f>
        <v>a5d035c9-aae3-40ac-9eb8-c5c29396ac64</v>
      </c>
      <c r="C3659" s="193" t="s">
        <v>1482</v>
      </c>
      <c r="D3659" s="273" t="s">
        <v>354</v>
      </c>
      <c r="E3659" s="193" t="s">
        <v>7134</v>
      </c>
      <c r="F3659" s="193" t="s">
        <v>7899</v>
      </c>
      <c r="G3659" s="193"/>
      <c r="H3659" s="196"/>
      <c r="I3659" s="193" t="s">
        <v>14291</v>
      </c>
      <c r="J3659" s="193" t="s">
        <v>14292</v>
      </c>
      <c r="K3659" s="193" t="s">
        <v>7127</v>
      </c>
      <c r="L3659" s="193" t="s">
        <v>3029</v>
      </c>
      <c r="M3659" s="193" t="s">
        <v>7131</v>
      </c>
      <c r="N3659" s="193" t="s">
        <v>14293</v>
      </c>
      <c r="O3659" s="193" t="s">
        <v>1769</v>
      </c>
      <c r="P3659" s="219" t="n">
        <v>43040</v>
      </c>
      <c r="Q3659" s="219" t="n">
        <v>44469</v>
      </c>
      <c r="R3659" s="193"/>
      <c r="S3659" s="193" t="s">
        <v>7130</v>
      </c>
      <c r="T3659" s="193" t="n">
        <v>2328.418792</v>
      </c>
      <c r="U3659" s="193"/>
      <c r="V3659" s="193"/>
      <c r="W3659" s="193" t="s">
        <v>8720</v>
      </c>
      <c r="X3659" s="196"/>
      <c r="Y3659" s="196"/>
      <c r="Z3659" s="196" t="n">
        <v>0</v>
      </c>
      <c r="AE3659" s="94" t="e">
        <f aca="false" t="array" ref="AE3659:AK3659">_xlfn.torow(_xlfn.unique(_xlfn._xlws.filter(cat_table[Subsector],$E3659=cat_table[Sector],"")))</f>
        <v>#NAME?</v>
      </c>
      <c r="AF3659" s="94" t="e">
        <v>#NAME?</v>
      </c>
      <c r="AG3659" s="94" t="e">
        <v>#NAME?</v>
      </c>
      <c r="AH3659" s="94" t="e">
        <v>#NAME?</v>
      </c>
      <c r="AI3659" s="94" t="e">
        <v>#NAME?</v>
      </c>
      <c r="AJ3659" s="94" t="e">
        <v>#NAME?</v>
      </c>
      <c r="AK3659" s="94" t="e">
        <v>#NAME?</v>
      </c>
      <c r="AO3659" s="94" t="e">
        <f aca="false" t="array" ref="AO3659:AQ3659">_xlfn.torow(_xlfn.unique(_xlfn._xlws.filter(cat_table[Sub-subsector],($E3659=cat_table[Sector])*($F3659=cat_table[Subsector]),"")))</f>
        <v>#NAME?</v>
      </c>
      <c r="AP3659" s="94" t="e">
        <v>#NAME?</v>
      </c>
      <c r="AQ3659" s="94" t="e">
        <v>#NAME?</v>
      </c>
    </row>
    <row r="3660" customFormat="false" ht="15" hidden="false" customHeight="true" outlineLevel="0" collapsed="false">
      <c r="A3660" s="193" t="s">
        <v>14442</v>
      </c>
      <c r="B3660" s="20" t="str">
        <f aca="false">INDEX(Table2[], MATCH(L3660, Location_ID!$D$2:$D$648, 0), 1)</f>
        <v>a5d035c9-aae3-40ac-9eb8-c5c29396ac64</v>
      </c>
      <c r="C3660" s="193" t="s">
        <v>1482</v>
      </c>
      <c r="D3660" s="273" t="s">
        <v>354</v>
      </c>
      <c r="E3660" s="193" t="s">
        <v>7134</v>
      </c>
      <c r="F3660" s="193" t="s">
        <v>7899</v>
      </c>
      <c r="G3660" s="193"/>
      <c r="H3660" s="196"/>
      <c r="I3660" s="193" t="s">
        <v>14291</v>
      </c>
      <c r="J3660" s="193" t="s">
        <v>14292</v>
      </c>
      <c r="K3660" s="193" t="s">
        <v>7127</v>
      </c>
      <c r="L3660" s="193" t="s">
        <v>3029</v>
      </c>
      <c r="M3660" s="193" t="s">
        <v>7131</v>
      </c>
      <c r="N3660" s="193" t="s">
        <v>14293</v>
      </c>
      <c r="O3660" s="193" t="s">
        <v>1769</v>
      </c>
      <c r="P3660" s="219" t="n">
        <v>43040</v>
      </c>
      <c r="Q3660" s="219" t="n">
        <v>44469</v>
      </c>
      <c r="R3660" s="193"/>
      <c r="S3660" s="193" t="s">
        <v>7130</v>
      </c>
      <c r="T3660" s="193" t="n">
        <v>3343.352277</v>
      </c>
      <c r="U3660" s="193"/>
      <c r="V3660" s="193"/>
      <c r="W3660" s="193" t="s">
        <v>8720</v>
      </c>
      <c r="X3660" s="196"/>
      <c r="Y3660" s="196"/>
      <c r="Z3660" s="196" t="n">
        <v>0</v>
      </c>
      <c r="AE3660" s="94" t="e">
        <f aca="false" t="array" ref="AE3660:AK3660">_xlfn.torow(_xlfn.unique(_xlfn._xlws.filter(cat_table[Subsector],$E3660=cat_table[Sector],"")))</f>
        <v>#NAME?</v>
      </c>
      <c r="AF3660" s="94" t="e">
        <v>#NAME?</v>
      </c>
      <c r="AG3660" s="94" t="e">
        <v>#NAME?</v>
      </c>
      <c r="AH3660" s="94" t="e">
        <v>#NAME?</v>
      </c>
      <c r="AI3660" s="94" t="e">
        <v>#NAME?</v>
      </c>
      <c r="AJ3660" s="94" t="e">
        <v>#NAME?</v>
      </c>
      <c r="AK3660" s="94" t="e">
        <v>#NAME?</v>
      </c>
      <c r="AO3660" s="94" t="e">
        <f aca="false" t="array" ref="AO3660:AQ3660">_xlfn.torow(_xlfn.unique(_xlfn._xlws.filter(cat_table[Sub-subsector],($E3660=cat_table[Sector])*($F3660=cat_table[Subsector]),"")))</f>
        <v>#NAME?</v>
      </c>
      <c r="AP3660" s="94" t="e">
        <v>#NAME?</v>
      </c>
      <c r="AQ3660" s="94" t="e">
        <v>#NAME?</v>
      </c>
    </row>
    <row r="3661" customFormat="false" ht="15" hidden="false" customHeight="true" outlineLevel="0" collapsed="false">
      <c r="A3661" s="193" t="s">
        <v>14443</v>
      </c>
      <c r="B3661" s="20" t="str">
        <f aca="false">INDEX(Table2[], MATCH(L3661, Location_ID!$D$2:$D$648, 0), 1)</f>
        <v>2b34a0fb-de0a-47e9-a626-10b213c41869</v>
      </c>
      <c r="C3661" s="193" t="s">
        <v>1482</v>
      </c>
      <c r="D3661" s="273" t="s">
        <v>354</v>
      </c>
      <c r="E3661" s="193" t="s">
        <v>7134</v>
      </c>
      <c r="F3661" s="193" t="s">
        <v>7899</v>
      </c>
      <c r="G3661" s="193"/>
      <c r="H3661" s="196"/>
      <c r="I3661" s="193" t="s">
        <v>14291</v>
      </c>
      <c r="J3661" s="193" t="s">
        <v>14292</v>
      </c>
      <c r="K3661" s="193" t="s">
        <v>7127</v>
      </c>
      <c r="L3661" s="193" t="s">
        <v>3031</v>
      </c>
      <c r="M3661" s="193" t="s">
        <v>7131</v>
      </c>
      <c r="N3661" s="193" t="s">
        <v>14293</v>
      </c>
      <c r="O3661" s="193" t="s">
        <v>2618</v>
      </c>
      <c r="P3661" s="219" t="n">
        <v>43040</v>
      </c>
      <c r="Q3661" s="219" t="n">
        <v>44469</v>
      </c>
      <c r="R3661" s="193"/>
      <c r="S3661" s="193" t="s">
        <v>7130</v>
      </c>
      <c r="T3661" s="193" t="n">
        <v>797.3419664</v>
      </c>
      <c r="U3661" s="193"/>
      <c r="V3661" s="193"/>
      <c r="W3661" s="193" t="s">
        <v>8720</v>
      </c>
      <c r="X3661" s="196"/>
      <c r="Y3661" s="196"/>
      <c r="Z3661" s="196" t="n">
        <v>0</v>
      </c>
      <c r="AE3661" s="94" t="e">
        <f aca="false" t="array" ref="AE3661:AK3661">_xlfn.torow(_xlfn.unique(_xlfn._xlws.filter(cat_table[Subsector],$E3661=cat_table[Sector],"")))</f>
        <v>#NAME?</v>
      </c>
      <c r="AF3661" s="94" t="e">
        <v>#NAME?</v>
      </c>
      <c r="AG3661" s="94" t="e">
        <v>#NAME?</v>
      </c>
      <c r="AH3661" s="94" t="e">
        <v>#NAME?</v>
      </c>
      <c r="AI3661" s="94" t="e">
        <v>#NAME?</v>
      </c>
      <c r="AJ3661" s="94" t="e">
        <v>#NAME?</v>
      </c>
      <c r="AK3661" s="94" t="e">
        <v>#NAME?</v>
      </c>
      <c r="AO3661" s="94" t="e">
        <f aca="false" t="array" ref="AO3661:AQ3661">_xlfn.torow(_xlfn.unique(_xlfn._xlws.filter(cat_table[Sub-subsector],($E3661=cat_table[Sector])*($F3661=cat_table[Subsector]),"")))</f>
        <v>#NAME?</v>
      </c>
      <c r="AP3661" s="94" t="e">
        <v>#NAME?</v>
      </c>
      <c r="AQ3661" s="94" t="e">
        <v>#NAME?</v>
      </c>
    </row>
    <row r="3662" customFormat="false" ht="15" hidden="false" customHeight="true" outlineLevel="0" collapsed="false">
      <c r="A3662" s="193" t="s">
        <v>14444</v>
      </c>
      <c r="B3662" s="20" t="str">
        <f aca="false">INDEX(Table2[], MATCH(L3662, Location_ID!$D$2:$D$648, 0), 1)</f>
        <v>2b34a0fb-de0a-47e9-a626-10b213c41869</v>
      </c>
      <c r="C3662" s="193" t="s">
        <v>1482</v>
      </c>
      <c r="D3662" s="273" t="s">
        <v>354</v>
      </c>
      <c r="E3662" s="193" t="s">
        <v>7134</v>
      </c>
      <c r="F3662" s="193" t="s">
        <v>7899</v>
      </c>
      <c r="G3662" s="193"/>
      <c r="H3662" s="196"/>
      <c r="I3662" s="193" t="s">
        <v>14291</v>
      </c>
      <c r="J3662" s="193" t="s">
        <v>14292</v>
      </c>
      <c r="K3662" s="193" t="s">
        <v>7127</v>
      </c>
      <c r="L3662" s="193" t="s">
        <v>3031</v>
      </c>
      <c r="M3662" s="193" t="s">
        <v>7131</v>
      </c>
      <c r="N3662" s="193" t="s">
        <v>14293</v>
      </c>
      <c r="O3662" s="193" t="s">
        <v>2618</v>
      </c>
      <c r="P3662" s="219" t="n">
        <v>43040</v>
      </c>
      <c r="Q3662" s="219" t="n">
        <v>44469</v>
      </c>
      <c r="R3662" s="193"/>
      <c r="S3662" s="193" t="s">
        <v>7130</v>
      </c>
      <c r="T3662" s="193" t="n">
        <v>1977.181127</v>
      </c>
      <c r="U3662" s="193"/>
      <c r="V3662" s="193"/>
      <c r="W3662" s="193" t="s">
        <v>8720</v>
      </c>
      <c r="X3662" s="196"/>
      <c r="Y3662" s="196"/>
      <c r="Z3662" s="196" t="n">
        <v>0</v>
      </c>
      <c r="AE3662" s="94" t="e">
        <f aca="false" t="array" ref="AE3662:AK3662">_xlfn.torow(_xlfn.unique(_xlfn._xlws.filter(cat_table[Subsector],$E3662=cat_table[Sector],"")))</f>
        <v>#NAME?</v>
      </c>
      <c r="AF3662" s="94" t="e">
        <v>#NAME?</v>
      </c>
      <c r="AG3662" s="94" t="e">
        <v>#NAME?</v>
      </c>
      <c r="AH3662" s="94" t="e">
        <v>#NAME?</v>
      </c>
      <c r="AI3662" s="94" t="e">
        <v>#NAME?</v>
      </c>
      <c r="AJ3662" s="94" t="e">
        <v>#NAME?</v>
      </c>
      <c r="AK3662" s="94" t="e">
        <v>#NAME?</v>
      </c>
      <c r="AO3662" s="94" t="e">
        <f aca="false" t="array" ref="AO3662:AQ3662">_xlfn.torow(_xlfn.unique(_xlfn._xlws.filter(cat_table[Sub-subsector],($E3662=cat_table[Sector])*($F3662=cat_table[Subsector]),"")))</f>
        <v>#NAME?</v>
      </c>
      <c r="AP3662" s="94" t="e">
        <v>#NAME?</v>
      </c>
      <c r="AQ3662" s="94" t="e">
        <v>#NAME?</v>
      </c>
    </row>
    <row r="3663" customFormat="false" ht="15" hidden="false" customHeight="true" outlineLevel="0" collapsed="false">
      <c r="A3663" s="193" t="s">
        <v>14445</v>
      </c>
      <c r="B3663" s="20" t="str">
        <f aca="false">INDEX(Table2[], MATCH(L3663, Location_ID!$D$2:$D$648, 0), 1)</f>
        <v>2b34a0fb-de0a-47e9-a626-10b213c41869</v>
      </c>
      <c r="C3663" s="193" t="s">
        <v>1482</v>
      </c>
      <c r="D3663" s="273" t="s">
        <v>354</v>
      </c>
      <c r="E3663" s="193" t="s">
        <v>7134</v>
      </c>
      <c r="F3663" s="193" t="s">
        <v>7899</v>
      </c>
      <c r="G3663" s="193"/>
      <c r="H3663" s="196"/>
      <c r="I3663" s="193" t="s">
        <v>14291</v>
      </c>
      <c r="J3663" s="193" t="s">
        <v>14292</v>
      </c>
      <c r="K3663" s="193" t="s">
        <v>7127</v>
      </c>
      <c r="L3663" s="193" t="s">
        <v>3031</v>
      </c>
      <c r="M3663" s="193" t="s">
        <v>7131</v>
      </c>
      <c r="N3663" s="193" t="s">
        <v>14293</v>
      </c>
      <c r="O3663" s="193" t="s">
        <v>2618</v>
      </c>
      <c r="P3663" s="219" t="n">
        <v>43040</v>
      </c>
      <c r="Q3663" s="219" t="n">
        <v>44469</v>
      </c>
      <c r="R3663" s="193"/>
      <c r="S3663" s="193" t="s">
        <v>7130</v>
      </c>
      <c r="T3663" s="193" t="n">
        <v>671.167855</v>
      </c>
      <c r="U3663" s="193"/>
      <c r="V3663" s="193"/>
      <c r="W3663" s="193" t="s">
        <v>8720</v>
      </c>
      <c r="X3663" s="196"/>
      <c r="Y3663" s="196"/>
      <c r="Z3663" s="196" t="n">
        <v>0</v>
      </c>
      <c r="AE3663" s="94" t="e">
        <f aca="false" t="array" ref="AE3663:AK3663">_xlfn.torow(_xlfn.unique(_xlfn._xlws.filter(cat_table[Subsector],$E3663=cat_table[Sector],"")))</f>
        <v>#NAME?</v>
      </c>
      <c r="AF3663" s="94" t="e">
        <v>#NAME?</v>
      </c>
      <c r="AG3663" s="94" t="e">
        <v>#NAME?</v>
      </c>
      <c r="AH3663" s="94" t="e">
        <v>#NAME?</v>
      </c>
      <c r="AI3663" s="94" t="e">
        <v>#NAME?</v>
      </c>
      <c r="AJ3663" s="94" t="e">
        <v>#NAME?</v>
      </c>
      <c r="AK3663" s="94" t="e">
        <v>#NAME?</v>
      </c>
      <c r="AO3663" s="94" t="e">
        <f aca="false" t="array" ref="AO3663:AQ3663">_xlfn.torow(_xlfn.unique(_xlfn._xlws.filter(cat_table[Sub-subsector],($E3663=cat_table[Sector])*($F3663=cat_table[Subsector]),"")))</f>
        <v>#NAME?</v>
      </c>
      <c r="AP3663" s="94" t="e">
        <v>#NAME?</v>
      </c>
      <c r="AQ3663" s="94" t="e">
        <v>#NAME?</v>
      </c>
    </row>
    <row r="3664" customFormat="false" ht="15" hidden="false" customHeight="true" outlineLevel="0" collapsed="false">
      <c r="A3664" s="193" t="s">
        <v>14446</v>
      </c>
      <c r="B3664" s="20" t="str">
        <f aca="false">INDEX(Table2[], MATCH(L3664, Location_ID!$D$2:$D$648, 0), 1)</f>
        <v>2b34a0fb-de0a-47e9-a626-10b213c41869</v>
      </c>
      <c r="C3664" s="193" t="s">
        <v>1482</v>
      </c>
      <c r="D3664" s="273" t="s">
        <v>354</v>
      </c>
      <c r="E3664" s="193" t="s">
        <v>7134</v>
      </c>
      <c r="F3664" s="193" t="s">
        <v>7899</v>
      </c>
      <c r="G3664" s="193"/>
      <c r="H3664" s="196"/>
      <c r="I3664" s="193" t="s">
        <v>14291</v>
      </c>
      <c r="J3664" s="193" t="s">
        <v>14292</v>
      </c>
      <c r="K3664" s="193" t="s">
        <v>7127</v>
      </c>
      <c r="L3664" s="193" t="s">
        <v>3031</v>
      </c>
      <c r="M3664" s="193" t="s">
        <v>7131</v>
      </c>
      <c r="N3664" s="193" t="s">
        <v>14293</v>
      </c>
      <c r="O3664" s="193" t="s">
        <v>2618</v>
      </c>
      <c r="P3664" s="219" t="n">
        <v>43040</v>
      </c>
      <c r="Q3664" s="219" t="n">
        <v>44469</v>
      </c>
      <c r="R3664" s="193"/>
      <c r="S3664" s="193" t="s">
        <v>7130</v>
      </c>
      <c r="T3664" s="193" t="n">
        <v>3969.13233</v>
      </c>
      <c r="U3664" s="193"/>
      <c r="V3664" s="193"/>
      <c r="W3664" s="193" t="s">
        <v>8720</v>
      </c>
      <c r="X3664" s="196"/>
      <c r="Y3664" s="196"/>
      <c r="Z3664" s="196" t="n">
        <v>0</v>
      </c>
      <c r="AE3664" s="94" t="e">
        <f aca="false" t="array" ref="AE3664:AK3664">_xlfn.torow(_xlfn.unique(_xlfn._xlws.filter(cat_table[Subsector],$E3664=cat_table[Sector],"")))</f>
        <v>#NAME?</v>
      </c>
      <c r="AF3664" s="94" t="e">
        <v>#NAME?</v>
      </c>
      <c r="AG3664" s="94" t="e">
        <v>#NAME?</v>
      </c>
      <c r="AH3664" s="94" t="e">
        <v>#NAME?</v>
      </c>
      <c r="AI3664" s="94" t="e">
        <v>#NAME?</v>
      </c>
      <c r="AJ3664" s="94" t="e">
        <v>#NAME?</v>
      </c>
      <c r="AK3664" s="94" t="e">
        <v>#NAME?</v>
      </c>
      <c r="AO3664" s="94" t="e">
        <f aca="false" t="array" ref="AO3664:AQ3664">_xlfn.torow(_xlfn.unique(_xlfn._xlws.filter(cat_table[Sub-subsector],($E3664=cat_table[Sector])*($F3664=cat_table[Subsector]),"")))</f>
        <v>#NAME?</v>
      </c>
      <c r="AP3664" s="94" t="e">
        <v>#NAME?</v>
      </c>
      <c r="AQ3664" s="94" t="e">
        <v>#NAME?</v>
      </c>
    </row>
    <row r="3665" customFormat="false" ht="15" hidden="false" customHeight="true" outlineLevel="0" collapsed="false">
      <c r="A3665" s="193" t="s">
        <v>14447</v>
      </c>
      <c r="B3665" s="20" t="str">
        <f aca="false">INDEX(Table2[], MATCH(L3665, Location_ID!$D$2:$D$648, 0), 1)</f>
        <v>2b34a0fb-de0a-47e9-a626-10b213c41869</v>
      </c>
      <c r="C3665" s="193" t="s">
        <v>1482</v>
      </c>
      <c r="D3665" s="273" t="s">
        <v>354</v>
      </c>
      <c r="E3665" s="193" t="s">
        <v>7134</v>
      </c>
      <c r="F3665" s="193" t="s">
        <v>7899</v>
      </c>
      <c r="G3665" s="193"/>
      <c r="H3665" s="196"/>
      <c r="I3665" s="193" t="s">
        <v>14291</v>
      </c>
      <c r="J3665" s="193" t="s">
        <v>14292</v>
      </c>
      <c r="K3665" s="193" t="s">
        <v>7127</v>
      </c>
      <c r="L3665" s="193" t="s">
        <v>3031</v>
      </c>
      <c r="M3665" s="193" t="s">
        <v>7131</v>
      </c>
      <c r="N3665" s="193" t="s">
        <v>14293</v>
      </c>
      <c r="O3665" s="193" t="s">
        <v>2618</v>
      </c>
      <c r="P3665" s="219" t="n">
        <v>43040</v>
      </c>
      <c r="Q3665" s="219" t="n">
        <v>44469</v>
      </c>
      <c r="R3665" s="193"/>
      <c r="S3665" s="193" t="s">
        <v>7130</v>
      </c>
      <c r="T3665" s="193" t="n">
        <v>1257.836527</v>
      </c>
      <c r="U3665" s="193"/>
      <c r="V3665" s="193"/>
      <c r="W3665" s="193" t="s">
        <v>8720</v>
      </c>
      <c r="X3665" s="196"/>
      <c r="Y3665" s="196"/>
      <c r="Z3665" s="196" t="n">
        <v>0</v>
      </c>
      <c r="AE3665" s="94" t="e">
        <f aca="false" t="array" ref="AE3665:AK3665">_xlfn.torow(_xlfn.unique(_xlfn._xlws.filter(cat_table[Subsector],$E3665=cat_table[Sector],"")))</f>
        <v>#NAME?</v>
      </c>
      <c r="AF3665" s="94" t="e">
        <v>#NAME?</v>
      </c>
      <c r="AG3665" s="94" t="e">
        <v>#NAME?</v>
      </c>
      <c r="AH3665" s="94" t="e">
        <v>#NAME?</v>
      </c>
      <c r="AI3665" s="94" t="e">
        <v>#NAME?</v>
      </c>
      <c r="AJ3665" s="94" t="e">
        <v>#NAME?</v>
      </c>
      <c r="AK3665" s="94" t="e">
        <v>#NAME?</v>
      </c>
      <c r="AO3665" s="94" t="e">
        <f aca="false" t="array" ref="AO3665:AQ3665">_xlfn.torow(_xlfn.unique(_xlfn._xlws.filter(cat_table[Sub-subsector],($E3665=cat_table[Sector])*($F3665=cat_table[Subsector]),"")))</f>
        <v>#NAME?</v>
      </c>
      <c r="AP3665" s="94" t="e">
        <v>#NAME?</v>
      </c>
      <c r="AQ3665" s="94" t="e">
        <v>#NAME?</v>
      </c>
    </row>
    <row r="3666" customFormat="false" ht="15" hidden="false" customHeight="true" outlineLevel="0" collapsed="false">
      <c r="A3666" s="193" t="s">
        <v>14448</v>
      </c>
      <c r="B3666" s="20" t="str">
        <f aca="false">INDEX(Table2[], MATCH(L3666, Location_ID!$D$2:$D$648, 0), 1)</f>
        <v>2b34a0fb-de0a-47e9-a626-10b213c41869</v>
      </c>
      <c r="C3666" s="193" t="s">
        <v>1482</v>
      </c>
      <c r="D3666" s="273" t="s">
        <v>354</v>
      </c>
      <c r="E3666" s="193" t="s">
        <v>7134</v>
      </c>
      <c r="F3666" s="193" t="s">
        <v>7899</v>
      </c>
      <c r="G3666" s="193"/>
      <c r="H3666" s="196"/>
      <c r="I3666" s="193" t="s">
        <v>14291</v>
      </c>
      <c r="J3666" s="193" t="s">
        <v>14292</v>
      </c>
      <c r="K3666" s="193" t="s">
        <v>7127</v>
      </c>
      <c r="L3666" s="193" t="s">
        <v>3031</v>
      </c>
      <c r="M3666" s="193" t="s">
        <v>7131</v>
      </c>
      <c r="N3666" s="193" t="s">
        <v>14293</v>
      </c>
      <c r="O3666" s="193" t="s">
        <v>2618</v>
      </c>
      <c r="P3666" s="219" t="n">
        <v>43040</v>
      </c>
      <c r="Q3666" s="219" t="n">
        <v>44469</v>
      </c>
      <c r="R3666" s="193"/>
      <c r="S3666" s="193" t="s">
        <v>7130</v>
      </c>
      <c r="T3666" s="193" t="n">
        <v>2091.83112</v>
      </c>
      <c r="U3666" s="193"/>
      <c r="V3666" s="193"/>
      <c r="W3666" s="193" t="s">
        <v>8720</v>
      </c>
      <c r="X3666" s="196"/>
      <c r="Y3666" s="196"/>
      <c r="Z3666" s="196" t="n">
        <v>0</v>
      </c>
      <c r="AE3666" s="94" t="e">
        <f aca="false" t="array" ref="AE3666:AK3666">_xlfn.torow(_xlfn.unique(_xlfn._xlws.filter(cat_table[Subsector],$E3666=cat_table[Sector],"")))</f>
        <v>#NAME?</v>
      </c>
      <c r="AF3666" s="94" t="e">
        <v>#NAME?</v>
      </c>
      <c r="AG3666" s="94" t="e">
        <v>#NAME?</v>
      </c>
      <c r="AH3666" s="94" t="e">
        <v>#NAME?</v>
      </c>
      <c r="AI3666" s="94" t="e">
        <v>#NAME?</v>
      </c>
      <c r="AJ3666" s="94" t="e">
        <v>#NAME?</v>
      </c>
      <c r="AK3666" s="94" t="e">
        <v>#NAME?</v>
      </c>
      <c r="AO3666" s="94" t="e">
        <f aca="false" t="array" ref="AO3666:AQ3666">_xlfn.torow(_xlfn.unique(_xlfn._xlws.filter(cat_table[Sub-subsector],($E3666=cat_table[Sector])*($F3666=cat_table[Subsector]),"")))</f>
        <v>#NAME?</v>
      </c>
      <c r="AP3666" s="94" t="e">
        <v>#NAME?</v>
      </c>
      <c r="AQ3666" s="94" t="e">
        <v>#NAME?</v>
      </c>
    </row>
    <row r="3667" customFormat="false" ht="15" hidden="false" customHeight="true" outlineLevel="0" collapsed="false">
      <c r="A3667" s="193" t="s">
        <v>14449</v>
      </c>
      <c r="B3667" s="20" t="str">
        <f aca="false">INDEX(Table2[], MATCH(L3667, Location_ID!$D$2:$D$648, 0), 1)</f>
        <v>2b34a0fb-de0a-47e9-a626-10b213c41869</v>
      </c>
      <c r="C3667" s="193" t="s">
        <v>1482</v>
      </c>
      <c r="D3667" s="273" t="s">
        <v>354</v>
      </c>
      <c r="E3667" s="193" t="s">
        <v>7134</v>
      </c>
      <c r="F3667" s="193" t="s">
        <v>7899</v>
      </c>
      <c r="G3667" s="193"/>
      <c r="H3667" s="196"/>
      <c r="I3667" s="193" t="s">
        <v>14291</v>
      </c>
      <c r="J3667" s="193" t="s">
        <v>14292</v>
      </c>
      <c r="K3667" s="193" t="s">
        <v>7127</v>
      </c>
      <c r="L3667" s="193" t="s">
        <v>3031</v>
      </c>
      <c r="M3667" s="193" t="s">
        <v>7131</v>
      </c>
      <c r="N3667" s="193" t="s">
        <v>14293</v>
      </c>
      <c r="O3667" s="193" t="s">
        <v>2618</v>
      </c>
      <c r="P3667" s="219" t="n">
        <v>43040</v>
      </c>
      <c r="Q3667" s="219" t="n">
        <v>44469</v>
      </c>
      <c r="R3667" s="193"/>
      <c r="S3667" s="193" t="s">
        <v>7130</v>
      </c>
      <c r="T3667" s="193" t="n">
        <v>2214.768533</v>
      </c>
      <c r="U3667" s="193"/>
      <c r="V3667" s="193"/>
      <c r="W3667" s="193" t="s">
        <v>8720</v>
      </c>
      <c r="X3667" s="196"/>
      <c r="Y3667" s="196"/>
      <c r="Z3667" s="196" t="n">
        <v>0</v>
      </c>
      <c r="AE3667" s="94" t="e">
        <f aca="false" t="array" ref="AE3667:AK3667">_xlfn.torow(_xlfn.unique(_xlfn._xlws.filter(cat_table[Subsector],$E3667=cat_table[Sector],"")))</f>
        <v>#NAME?</v>
      </c>
      <c r="AF3667" s="94" t="e">
        <v>#NAME?</v>
      </c>
      <c r="AG3667" s="94" t="e">
        <v>#NAME?</v>
      </c>
      <c r="AH3667" s="94" t="e">
        <v>#NAME?</v>
      </c>
      <c r="AI3667" s="94" t="e">
        <v>#NAME?</v>
      </c>
      <c r="AJ3667" s="94" t="e">
        <v>#NAME?</v>
      </c>
      <c r="AK3667" s="94" t="e">
        <v>#NAME?</v>
      </c>
      <c r="AO3667" s="94" t="e">
        <f aca="false" t="array" ref="AO3667:AQ3667">_xlfn.torow(_xlfn.unique(_xlfn._xlws.filter(cat_table[Sub-subsector],($E3667=cat_table[Sector])*($F3667=cat_table[Subsector]),"")))</f>
        <v>#NAME?</v>
      </c>
      <c r="AP3667" s="94" t="e">
        <v>#NAME?</v>
      </c>
      <c r="AQ3667" s="94" t="e">
        <v>#NAME?</v>
      </c>
    </row>
    <row r="3668" customFormat="false" ht="15" hidden="false" customHeight="true" outlineLevel="0" collapsed="false">
      <c r="A3668" s="193" t="s">
        <v>14450</v>
      </c>
      <c r="B3668" s="20" t="str">
        <f aca="false">INDEX(Table2[], MATCH(L3668, Location_ID!$D$2:$D$648, 0), 1)</f>
        <v>2b34a0fb-de0a-47e9-a626-10b213c41869</v>
      </c>
      <c r="C3668" s="193" t="s">
        <v>1482</v>
      </c>
      <c r="D3668" s="273" t="s">
        <v>354</v>
      </c>
      <c r="E3668" s="193" t="s">
        <v>7134</v>
      </c>
      <c r="F3668" s="193" t="s">
        <v>7899</v>
      </c>
      <c r="G3668" s="193"/>
      <c r="H3668" s="196"/>
      <c r="I3668" s="193" t="s">
        <v>14291</v>
      </c>
      <c r="J3668" s="193" t="s">
        <v>14292</v>
      </c>
      <c r="K3668" s="193" t="s">
        <v>7127</v>
      </c>
      <c r="L3668" s="193" t="s">
        <v>3031</v>
      </c>
      <c r="M3668" s="193" t="s">
        <v>7131</v>
      </c>
      <c r="N3668" s="193" t="s">
        <v>14293</v>
      </c>
      <c r="O3668" s="193" t="s">
        <v>2618</v>
      </c>
      <c r="P3668" s="219" t="n">
        <v>43040</v>
      </c>
      <c r="Q3668" s="219" t="n">
        <v>44469</v>
      </c>
      <c r="R3668" s="193"/>
      <c r="S3668" s="193" t="s">
        <v>7130</v>
      </c>
      <c r="T3668" s="193" t="n">
        <v>5565.81203</v>
      </c>
      <c r="U3668" s="193"/>
      <c r="V3668" s="193"/>
      <c r="W3668" s="193" t="s">
        <v>8720</v>
      </c>
      <c r="X3668" s="196"/>
      <c r="Y3668" s="196"/>
      <c r="Z3668" s="196" t="n">
        <v>0</v>
      </c>
      <c r="AE3668" s="94" t="e">
        <f aca="false" t="array" ref="AE3668:AK3668">_xlfn.torow(_xlfn.unique(_xlfn._xlws.filter(cat_table[Subsector],$E3668=cat_table[Sector],"")))</f>
        <v>#NAME?</v>
      </c>
      <c r="AF3668" s="94" t="e">
        <v>#NAME?</v>
      </c>
      <c r="AG3668" s="94" t="e">
        <v>#NAME?</v>
      </c>
      <c r="AH3668" s="94" t="e">
        <v>#NAME?</v>
      </c>
      <c r="AI3668" s="94" t="e">
        <v>#NAME?</v>
      </c>
      <c r="AJ3668" s="94" t="e">
        <v>#NAME?</v>
      </c>
      <c r="AK3668" s="94" t="e">
        <v>#NAME?</v>
      </c>
      <c r="AO3668" s="94" t="e">
        <f aca="false" t="array" ref="AO3668:AQ3668">_xlfn.torow(_xlfn.unique(_xlfn._xlws.filter(cat_table[Sub-subsector],($E3668=cat_table[Sector])*($F3668=cat_table[Subsector]),"")))</f>
        <v>#NAME?</v>
      </c>
      <c r="AP3668" s="94" t="e">
        <v>#NAME?</v>
      </c>
      <c r="AQ3668" s="94" t="e">
        <v>#NAME?</v>
      </c>
    </row>
    <row r="3669" customFormat="false" ht="15" hidden="false" customHeight="true" outlineLevel="0" collapsed="false">
      <c r="A3669" s="193" t="s">
        <v>14451</v>
      </c>
      <c r="B3669" s="20" t="str">
        <f aca="false">INDEX(Table2[], MATCH(L3669, Location_ID!$D$2:$D$648, 0), 1)</f>
        <v>2b34a0fb-de0a-47e9-a626-10b213c41869</v>
      </c>
      <c r="C3669" s="193" t="s">
        <v>1482</v>
      </c>
      <c r="D3669" s="273" t="s">
        <v>354</v>
      </c>
      <c r="E3669" s="193" t="s">
        <v>7134</v>
      </c>
      <c r="F3669" s="193" t="s">
        <v>7899</v>
      </c>
      <c r="G3669" s="193"/>
      <c r="H3669" s="196"/>
      <c r="I3669" s="193" t="s">
        <v>14291</v>
      </c>
      <c r="J3669" s="193" t="s">
        <v>14292</v>
      </c>
      <c r="K3669" s="193" t="s">
        <v>7127</v>
      </c>
      <c r="L3669" s="193" t="s">
        <v>3031</v>
      </c>
      <c r="M3669" s="193" t="s">
        <v>7131</v>
      </c>
      <c r="N3669" s="193" t="s">
        <v>14293</v>
      </c>
      <c r="O3669" s="193" t="s">
        <v>2618</v>
      </c>
      <c r="P3669" s="219" t="n">
        <v>43040</v>
      </c>
      <c r="Q3669" s="219" t="n">
        <v>44469</v>
      </c>
      <c r="R3669" s="193"/>
      <c r="S3669" s="193" t="s">
        <v>7130</v>
      </c>
      <c r="T3669" s="193" t="n">
        <v>1096.709871</v>
      </c>
      <c r="U3669" s="193"/>
      <c r="V3669" s="193"/>
      <c r="W3669" s="193" t="s">
        <v>8720</v>
      </c>
      <c r="X3669" s="196"/>
      <c r="Y3669" s="196"/>
      <c r="Z3669" s="196" t="n">
        <v>0</v>
      </c>
      <c r="AE3669" s="94" t="e">
        <f aca="false" t="array" ref="AE3669:AK3669">_xlfn.torow(_xlfn.unique(_xlfn._xlws.filter(cat_table[Subsector],$E3669=cat_table[Sector],"")))</f>
        <v>#NAME?</v>
      </c>
      <c r="AF3669" s="94" t="e">
        <v>#NAME?</v>
      </c>
      <c r="AG3669" s="94" t="e">
        <v>#NAME?</v>
      </c>
      <c r="AH3669" s="94" t="e">
        <v>#NAME?</v>
      </c>
      <c r="AI3669" s="94" t="e">
        <v>#NAME?</v>
      </c>
      <c r="AJ3669" s="94" t="e">
        <v>#NAME?</v>
      </c>
      <c r="AK3669" s="94" t="e">
        <v>#NAME?</v>
      </c>
      <c r="AO3669" s="94" t="e">
        <f aca="false" t="array" ref="AO3669:AQ3669">_xlfn.torow(_xlfn.unique(_xlfn._xlws.filter(cat_table[Sub-subsector],($E3669=cat_table[Sector])*($F3669=cat_table[Subsector]),"")))</f>
        <v>#NAME?</v>
      </c>
      <c r="AP3669" s="94" t="e">
        <v>#NAME?</v>
      </c>
      <c r="AQ3669" s="94" t="e">
        <v>#NAME?</v>
      </c>
    </row>
    <row r="3670" customFormat="false" ht="15" hidden="false" customHeight="true" outlineLevel="0" collapsed="false">
      <c r="A3670" s="193" t="s">
        <v>14452</v>
      </c>
      <c r="B3670" s="20" t="str">
        <f aca="false">INDEX(Table2[], MATCH(L3670, Location_ID!$D$2:$D$648, 0), 1)</f>
        <v>2b34a0fb-de0a-47e9-a626-10b213c41869</v>
      </c>
      <c r="C3670" s="193" t="s">
        <v>1482</v>
      </c>
      <c r="D3670" s="273" t="s">
        <v>354</v>
      </c>
      <c r="E3670" s="193" t="s">
        <v>7134</v>
      </c>
      <c r="F3670" s="193" t="s">
        <v>7899</v>
      </c>
      <c r="G3670" s="193"/>
      <c r="H3670" s="196"/>
      <c r="I3670" s="193" t="s">
        <v>14291</v>
      </c>
      <c r="J3670" s="193" t="s">
        <v>14292</v>
      </c>
      <c r="K3670" s="193" t="s">
        <v>7127</v>
      </c>
      <c r="L3670" s="193" t="s">
        <v>3031</v>
      </c>
      <c r="M3670" s="193" t="s">
        <v>7131</v>
      </c>
      <c r="N3670" s="193" t="s">
        <v>14293</v>
      </c>
      <c r="O3670" s="193" t="s">
        <v>2618</v>
      </c>
      <c r="P3670" s="219" t="n">
        <v>43040</v>
      </c>
      <c r="Q3670" s="219" t="n">
        <v>44469</v>
      </c>
      <c r="R3670" s="193"/>
      <c r="S3670" s="193" t="s">
        <v>7130</v>
      </c>
      <c r="T3670" s="193" t="n">
        <v>2115.05708</v>
      </c>
      <c r="U3670" s="193"/>
      <c r="V3670" s="193"/>
      <c r="W3670" s="193" t="s">
        <v>8720</v>
      </c>
      <c r="X3670" s="196"/>
      <c r="Y3670" s="196"/>
      <c r="Z3670" s="196" t="n">
        <v>0</v>
      </c>
      <c r="AE3670" s="94" t="e">
        <f aca="false" t="array" ref="AE3670:AK3670">_xlfn.torow(_xlfn.unique(_xlfn._xlws.filter(cat_table[Subsector],$E3670=cat_table[Sector],"")))</f>
        <v>#NAME?</v>
      </c>
      <c r="AF3670" s="94" t="e">
        <v>#NAME?</v>
      </c>
      <c r="AG3670" s="94" t="e">
        <v>#NAME?</v>
      </c>
      <c r="AH3670" s="94" t="e">
        <v>#NAME?</v>
      </c>
      <c r="AI3670" s="94" t="e">
        <v>#NAME?</v>
      </c>
      <c r="AJ3670" s="94" t="e">
        <v>#NAME?</v>
      </c>
      <c r="AK3670" s="94" t="e">
        <v>#NAME?</v>
      </c>
      <c r="AO3670" s="94" t="e">
        <f aca="false" t="array" ref="AO3670:AQ3670">_xlfn.torow(_xlfn.unique(_xlfn._xlws.filter(cat_table[Sub-subsector],($E3670=cat_table[Sector])*($F3670=cat_table[Subsector]),"")))</f>
        <v>#NAME?</v>
      </c>
      <c r="AP3670" s="94" t="e">
        <v>#NAME?</v>
      </c>
      <c r="AQ3670" s="94" t="e">
        <v>#NAME?</v>
      </c>
    </row>
    <row r="3671" customFormat="false" ht="15" hidden="false" customHeight="true" outlineLevel="0" collapsed="false">
      <c r="A3671" s="193" t="s">
        <v>14453</v>
      </c>
      <c r="B3671" s="20" t="str">
        <f aca="false">INDEX(Table2[], MATCH(L3671, Location_ID!$D$2:$D$648, 0), 1)</f>
        <v>2b34a0fb-de0a-47e9-a626-10b213c41869</v>
      </c>
      <c r="C3671" s="193" t="s">
        <v>1482</v>
      </c>
      <c r="D3671" s="273" t="s">
        <v>354</v>
      </c>
      <c r="E3671" s="193" t="s">
        <v>7134</v>
      </c>
      <c r="F3671" s="193" t="s">
        <v>7899</v>
      </c>
      <c r="G3671" s="193"/>
      <c r="H3671" s="196"/>
      <c r="I3671" s="193" t="s">
        <v>14291</v>
      </c>
      <c r="J3671" s="193" t="s">
        <v>14292</v>
      </c>
      <c r="K3671" s="193" t="s">
        <v>7127</v>
      </c>
      <c r="L3671" s="193" t="s">
        <v>3031</v>
      </c>
      <c r="M3671" s="193" t="s">
        <v>7131</v>
      </c>
      <c r="N3671" s="193" t="s">
        <v>14293</v>
      </c>
      <c r="O3671" s="193" t="s">
        <v>2618</v>
      </c>
      <c r="P3671" s="219" t="n">
        <v>43040</v>
      </c>
      <c r="Q3671" s="219" t="n">
        <v>44469</v>
      </c>
      <c r="R3671" s="193"/>
      <c r="S3671" s="193" t="s">
        <v>7130</v>
      </c>
      <c r="T3671" s="193" t="n">
        <v>1505.267649</v>
      </c>
      <c r="U3671" s="193"/>
      <c r="V3671" s="193"/>
      <c r="W3671" s="193" t="s">
        <v>8720</v>
      </c>
      <c r="X3671" s="196"/>
      <c r="Y3671" s="196"/>
      <c r="Z3671" s="196" t="n">
        <v>0</v>
      </c>
      <c r="AE3671" s="94" t="e">
        <f aca="false" t="array" ref="AE3671:AK3671">_xlfn.torow(_xlfn.unique(_xlfn._xlws.filter(cat_table[Subsector],$E3671=cat_table[Sector],"")))</f>
        <v>#NAME?</v>
      </c>
      <c r="AF3671" s="94" t="e">
        <v>#NAME?</v>
      </c>
      <c r="AG3671" s="94" t="e">
        <v>#NAME?</v>
      </c>
      <c r="AH3671" s="94" t="e">
        <v>#NAME?</v>
      </c>
      <c r="AI3671" s="94" t="e">
        <v>#NAME?</v>
      </c>
      <c r="AJ3671" s="94" t="e">
        <v>#NAME?</v>
      </c>
      <c r="AK3671" s="94" t="e">
        <v>#NAME?</v>
      </c>
      <c r="AO3671" s="94" t="e">
        <f aca="false" t="array" ref="AO3671:AQ3671">_xlfn.torow(_xlfn.unique(_xlfn._xlws.filter(cat_table[Sub-subsector],($E3671=cat_table[Sector])*($F3671=cat_table[Subsector]),"")))</f>
        <v>#NAME?</v>
      </c>
      <c r="AP3671" s="94" t="e">
        <v>#NAME?</v>
      </c>
      <c r="AQ3671" s="94" t="e">
        <v>#NAME?</v>
      </c>
    </row>
    <row r="3672" customFormat="false" ht="15" hidden="false" customHeight="true" outlineLevel="0" collapsed="false">
      <c r="A3672" s="193" t="s">
        <v>14454</v>
      </c>
      <c r="B3672" s="20" t="str">
        <f aca="false">INDEX(Table2[], MATCH(L3672, Location_ID!$D$2:$D$648, 0), 1)</f>
        <v>2b34a0fb-de0a-47e9-a626-10b213c41869</v>
      </c>
      <c r="C3672" s="193" t="s">
        <v>1482</v>
      </c>
      <c r="D3672" s="273" t="s">
        <v>354</v>
      </c>
      <c r="E3672" s="193" t="s">
        <v>7134</v>
      </c>
      <c r="F3672" s="193" t="s">
        <v>7899</v>
      </c>
      <c r="G3672" s="193"/>
      <c r="H3672" s="196"/>
      <c r="I3672" s="193" t="s">
        <v>14291</v>
      </c>
      <c r="J3672" s="193" t="s">
        <v>14292</v>
      </c>
      <c r="K3672" s="193" t="s">
        <v>7127</v>
      </c>
      <c r="L3672" s="193" t="s">
        <v>3031</v>
      </c>
      <c r="M3672" s="193" t="s">
        <v>7131</v>
      </c>
      <c r="N3672" s="193" t="s">
        <v>14293</v>
      </c>
      <c r="O3672" s="193" t="s">
        <v>2618</v>
      </c>
      <c r="P3672" s="219" t="n">
        <v>43040</v>
      </c>
      <c r="Q3672" s="219" t="n">
        <v>44469</v>
      </c>
      <c r="R3672" s="193"/>
      <c r="S3672" s="193" t="s">
        <v>7130</v>
      </c>
      <c r="T3672" s="193" t="n">
        <v>1615.976578</v>
      </c>
      <c r="U3672" s="193"/>
      <c r="V3672" s="193"/>
      <c r="W3672" s="193" t="s">
        <v>8720</v>
      </c>
      <c r="X3672" s="196"/>
      <c r="Y3672" s="196"/>
      <c r="Z3672" s="196" t="n">
        <v>0</v>
      </c>
      <c r="AE3672" s="94" t="e">
        <f aca="false" t="array" ref="AE3672:AK3672">_xlfn.torow(_xlfn.unique(_xlfn._xlws.filter(cat_table[Subsector],$E3672=cat_table[Sector],"")))</f>
        <v>#NAME?</v>
      </c>
      <c r="AF3672" s="94" t="e">
        <v>#NAME?</v>
      </c>
      <c r="AG3672" s="94" t="e">
        <v>#NAME?</v>
      </c>
      <c r="AH3672" s="94" t="e">
        <v>#NAME?</v>
      </c>
      <c r="AI3672" s="94" t="e">
        <v>#NAME?</v>
      </c>
      <c r="AJ3672" s="94" t="e">
        <v>#NAME?</v>
      </c>
      <c r="AK3672" s="94" t="e">
        <v>#NAME?</v>
      </c>
      <c r="AO3672" s="94" t="e">
        <f aca="false" t="array" ref="AO3672:AQ3672">_xlfn.torow(_xlfn.unique(_xlfn._xlws.filter(cat_table[Sub-subsector],($E3672=cat_table[Sector])*($F3672=cat_table[Subsector]),"")))</f>
        <v>#NAME?</v>
      </c>
      <c r="AP3672" s="94" t="e">
        <v>#NAME?</v>
      </c>
      <c r="AQ3672" s="94" t="e">
        <v>#NAME?</v>
      </c>
    </row>
    <row r="3673" customFormat="false" ht="15" hidden="false" customHeight="true" outlineLevel="0" collapsed="false">
      <c r="A3673" s="193" t="s">
        <v>14455</v>
      </c>
      <c r="B3673" s="20" t="str">
        <f aca="false">INDEX(Table2[], MATCH(L3673, Location_ID!$D$2:$D$648, 0), 1)</f>
        <v>2b34a0fb-de0a-47e9-a626-10b213c41869</v>
      </c>
      <c r="C3673" s="193" t="s">
        <v>1482</v>
      </c>
      <c r="D3673" s="273" t="s">
        <v>354</v>
      </c>
      <c r="E3673" s="193" t="s">
        <v>7134</v>
      </c>
      <c r="F3673" s="193" t="s">
        <v>7899</v>
      </c>
      <c r="G3673" s="193"/>
      <c r="H3673" s="196"/>
      <c r="I3673" s="193" t="s">
        <v>14291</v>
      </c>
      <c r="J3673" s="193" t="s">
        <v>14292</v>
      </c>
      <c r="K3673" s="193" t="s">
        <v>7127</v>
      </c>
      <c r="L3673" s="193" t="s">
        <v>3031</v>
      </c>
      <c r="M3673" s="193" t="s">
        <v>7131</v>
      </c>
      <c r="N3673" s="193" t="s">
        <v>14293</v>
      </c>
      <c r="O3673" s="193" t="s">
        <v>2618</v>
      </c>
      <c r="P3673" s="219" t="n">
        <v>43040</v>
      </c>
      <c r="Q3673" s="219" t="n">
        <v>44469</v>
      </c>
      <c r="R3673" s="193"/>
      <c r="S3673" s="193" t="s">
        <v>7130</v>
      </c>
      <c r="T3673" s="193" t="n">
        <v>3051.233878</v>
      </c>
      <c r="U3673" s="193"/>
      <c r="V3673" s="193"/>
      <c r="W3673" s="193" t="s">
        <v>8720</v>
      </c>
      <c r="X3673" s="196"/>
      <c r="Y3673" s="196"/>
      <c r="Z3673" s="196" t="n">
        <v>0</v>
      </c>
      <c r="AE3673" s="94" t="e">
        <f aca="false" t="array" ref="AE3673:AK3673">_xlfn.torow(_xlfn.unique(_xlfn._xlws.filter(cat_table[Subsector],$E3673=cat_table[Sector],"")))</f>
        <v>#NAME?</v>
      </c>
      <c r="AF3673" s="94" t="e">
        <v>#NAME?</v>
      </c>
      <c r="AG3673" s="94" t="e">
        <v>#NAME?</v>
      </c>
      <c r="AH3673" s="94" t="e">
        <v>#NAME?</v>
      </c>
      <c r="AI3673" s="94" t="e">
        <v>#NAME?</v>
      </c>
      <c r="AJ3673" s="94" t="e">
        <v>#NAME?</v>
      </c>
      <c r="AK3673" s="94" t="e">
        <v>#NAME?</v>
      </c>
      <c r="AO3673" s="94" t="e">
        <f aca="false" t="array" ref="AO3673:AQ3673">_xlfn.torow(_xlfn.unique(_xlfn._xlws.filter(cat_table[Sub-subsector],($E3673=cat_table[Sector])*($F3673=cat_table[Subsector]),"")))</f>
        <v>#NAME?</v>
      </c>
      <c r="AP3673" s="94" t="e">
        <v>#NAME?</v>
      </c>
      <c r="AQ3673" s="94" t="e">
        <v>#NAME?</v>
      </c>
    </row>
    <row r="3674" customFormat="false" ht="15" hidden="false" customHeight="true" outlineLevel="0" collapsed="false">
      <c r="A3674" s="193" t="s">
        <v>14456</v>
      </c>
      <c r="B3674" s="20" t="str">
        <f aca="false">INDEX(Table2[], MATCH(L3674, Location_ID!$D$2:$D$648, 0), 1)</f>
        <v>2b34a0fb-de0a-47e9-a626-10b213c41869</v>
      </c>
      <c r="C3674" s="193" t="s">
        <v>1482</v>
      </c>
      <c r="D3674" s="273" t="s">
        <v>354</v>
      </c>
      <c r="E3674" s="193" t="s">
        <v>7134</v>
      </c>
      <c r="F3674" s="193" t="s">
        <v>7899</v>
      </c>
      <c r="G3674" s="193"/>
      <c r="H3674" s="196"/>
      <c r="I3674" s="193" t="s">
        <v>14291</v>
      </c>
      <c r="J3674" s="193" t="s">
        <v>14292</v>
      </c>
      <c r="K3674" s="193" t="s">
        <v>7127</v>
      </c>
      <c r="L3674" s="193" t="s">
        <v>3031</v>
      </c>
      <c r="M3674" s="193" t="s">
        <v>7131</v>
      </c>
      <c r="N3674" s="193" t="s">
        <v>14293</v>
      </c>
      <c r="O3674" s="193" t="s">
        <v>2618</v>
      </c>
      <c r="P3674" s="219" t="n">
        <v>43040</v>
      </c>
      <c r="Q3674" s="219" t="n">
        <v>44469</v>
      </c>
      <c r="R3674" s="193"/>
      <c r="S3674" s="193" t="s">
        <v>7130</v>
      </c>
      <c r="T3674" s="193" t="n">
        <v>1947.920944</v>
      </c>
      <c r="U3674" s="193"/>
      <c r="V3674" s="193"/>
      <c r="W3674" s="193" t="s">
        <v>8720</v>
      </c>
      <c r="X3674" s="196"/>
      <c r="Y3674" s="196"/>
      <c r="Z3674" s="196" t="n">
        <v>0</v>
      </c>
      <c r="AE3674" s="94" t="e">
        <f aca="false" t="array" ref="AE3674:AK3674">_xlfn.torow(_xlfn.unique(_xlfn._xlws.filter(cat_table[Subsector],$E3674=cat_table[Sector],"")))</f>
        <v>#NAME?</v>
      </c>
      <c r="AF3674" s="94" t="e">
        <v>#NAME?</v>
      </c>
      <c r="AG3674" s="94" t="e">
        <v>#NAME?</v>
      </c>
      <c r="AH3674" s="94" t="e">
        <v>#NAME?</v>
      </c>
      <c r="AI3674" s="94" t="e">
        <v>#NAME?</v>
      </c>
      <c r="AJ3674" s="94" t="e">
        <v>#NAME?</v>
      </c>
      <c r="AK3674" s="94" t="e">
        <v>#NAME?</v>
      </c>
      <c r="AO3674" s="94" t="e">
        <f aca="false" t="array" ref="AO3674:AQ3674">_xlfn.torow(_xlfn.unique(_xlfn._xlws.filter(cat_table[Sub-subsector],($E3674=cat_table[Sector])*($F3674=cat_table[Subsector]),"")))</f>
        <v>#NAME?</v>
      </c>
      <c r="AP3674" s="94" t="e">
        <v>#NAME?</v>
      </c>
      <c r="AQ3674" s="94" t="e">
        <v>#NAME?</v>
      </c>
    </row>
    <row r="3675" customFormat="false" ht="15" hidden="false" customHeight="true" outlineLevel="0" collapsed="false">
      <c r="A3675" s="193" t="s">
        <v>14457</v>
      </c>
      <c r="B3675" s="20" t="str">
        <f aca="false">INDEX(Table2[], MATCH(L3675, Location_ID!$D$2:$D$648, 0), 1)</f>
        <v>2b34a0fb-de0a-47e9-a626-10b213c41869</v>
      </c>
      <c r="C3675" s="193" t="s">
        <v>1482</v>
      </c>
      <c r="D3675" s="273" t="s">
        <v>354</v>
      </c>
      <c r="E3675" s="193" t="s">
        <v>7134</v>
      </c>
      <c r="F3675" s="193" t="s">
        <v>7899</v>
      </c>
      <c r="G3675" s="193"/>
      <c r="H3675" s="196"/>
      <c r="I3675" s="193" t="s">
        <v>14291</v>
      </c>
      <c r="J3675" s="193" t="s">
        <v>14292</v>
      </c>
      <c r="K3675" s="193" t="s">
        <v>7127</v>
      </c>
      <c r="L3675" s="193" t="s">
        <v>3031</v>
      </c>
      <c r="M3675" s="193" t="s">
        <v>7131</v>
      </c>
      <c r="N3675" s="193" t="s">
        <v>14293</v>
      </c>
      <c r="O3675" s="193" t="s">
        <v>2618</v>
      </c>
      <c r="P3675" s="219" t="n">
        <v>43040</v>
      </c>
      <c r="Q3675" s="219" t="n">
        <v>44469</v>
      </c>
      <c r="R3675" s="193"/>
      <c r="S3675" s="193" t="s">
        <v>7130</v>
      </c>
      <c r="T3675" s="193" t="n">
        <v>673.2626574</v>
      </c>
      <c r="U3675" s="193"/>
      <c r="V3675" s="193"/>
      <c r="W3675" s="193" t="s">
        <v>8720</v>
      </c>
      <c r="X3675" s="196"/>
      <c r="Y3675" s="196"/>
      <c r="Z3675" s="196" t="n">
        <v>0</v>
      </c>
      <c r="AE3675" s="94" t="e">
        <f aca="false" t="array" ref="AE3675:AK3675">_xlfn.torow(_xlfn.unique(_xlfn._xlws.filter(cat_table[Subsector],$E3675=cat_table[Sector],"")))</f>
        <v>#NAME?</v>
      </c>
      <c r="AF3675" s="94" t="e">
        <v>#NAME?</v>
      </c>
      <c r="AG3675" s="94" t="e">
        <v>#NAME?</v>
      </c>
      <c r="AH3675" s="94" t="e">
        <v>#NAME?</v>
      </c>
      <c r="AI3675" s="94" t="e">
        <v>#NAME?</v>
      </c>
      <c r="AJ3675" s="94" t="e">
        <v>#NAME?</v>
      </c>
      <c r="AK3675" s="94" t="e">
        <v>#NAME?</v>
      </c>
      <c r="AO3675" s="94" t="e">
        <f aca="false" t="array" ref="AO3675:AQ3675">_xlfn.torow(_xlfn.unique(_xlfn._xlws.filter(cat_table[Sub-subsector],($E3675=cat_table[Sector])*($F3675=cat_table[Subsector]),"")))</f>
        <v>#NAME?</v>
      </c>
      <c r="AP3675" s="94" t="e">
        <v>#NAME?</v>
      </c>
      <c r="AQ3675" s="94" t="e">
        <v>#NAME?</v>
      </c>
    </row>
    <row r="3676" customFormat="false" ht="15" hidden="false" customHeight="true" outlineLevel="0" collapsed="false">
      <c r="A3676" s="193" t="s">
        <v>14458</v>
      </c>
      <c r="B3676" s="20" t="str">
        <f aca="false">INDEX(Table2[], MATCH(L3676, Location_ID!$D$2:$D$648, 0), 1)</f>
        <v>2b34a0fb-de0a-47e9-a626-10b213c41869</v>
      </c>
      <c r="C3676" s="193" t="s">
        <v>1482</v>
      </c>
      <c r="D3676" s="273" t="s">
        <v>354</v>
      </c>
      <c r="E3676" s="193" t="s">
        <v>7134</v>
      </c>
      <c r="F3676" s="193" t="s">
        <v>7899</v>
      </c>
      <c r="G3676" s="193"/>
      <c r="H3676" s="196"/>
      <c r="I3676" s="193" t="s">
        <v>14291</v>
      </c>
      <c r="J3676" s="193" t="s">
        <v>14292</v>
      </c>
      <c r="K3676" s="193" t="s">
        <v>7127</v>
      </c>
      <c r="L3676" s="193" t="s">
        <v>3031</v>
      </c>
      <c r="M3676" s="193" t="s">
        <v>7131</v>
      </c>
      <c r="N3676" s="193" t="s">
        <v>14293</v>
      </c>
      <c r="O3676" s="193" t="s">
        <v>2618</v>
      </c>
      <c r="P3676" s="219" t="n">
        <v>43040</v>
      </c>
      <c r="Q3676" s="219" t="n">
        <v>44469</v>
      </c>
      <c r="R3676" s="193"/>
      <c r="S3676" s="193" t="s">
        <v>7130</v>
      </c>
      <c r="T3676" s="193" t="n">
        <v>3196.706948</v>
      </c>
      <c r="U3676" s="193"/>
      <c r="V3676" s="193"/>
      <c r="W3676" s="193" t="s">
        <v>8720</v>
      </c>
      <c r="X3676" s="196"/>
      <c r="Y3676" s="196"/>
      <c r="Z3676" s="196" t="n">
        <v>0</v>
      </c>
      <c r="AE3676" s="94" t="e">
        <f aca="false" t="array" ref="AE3676:AK3676">_xlfn.torow(_xlfn.unique(_xlfn._xlws.filter(cat_table[Subsector],$E3676=cat_table[Sector],"")))</f>
        <v>#NAME?</v>
      </c>
      <c r="AF3676" s="94" t="e">
        <v>#NAME?</v>
      </c>
      <c r="AG3676" s="94" t="e">
        <v>#NAME?</v>
      </c>
      <c r="AH3676" s="94" t="e">
        <v>#NAME?</v>
      </c>
      <c r="AI3676" s="94" t="e">
        <v>#NAME?</v>
      </c>
      <c r="AJ3676" s="94" t="e">
        <v>#NAME?</v>
      </c>
      <c r="AK3676" s="94" t="e">
        <v>#NAME?</v>
      </c>
      <c r="AO3676" s="94" t="e">
        <f aca="false" t="array" ref="AO3676:AQ3676">_xlfn.torow(_xlfn.unique(_xlfn._xlws.filter(cat_table[Sub-subsector],($E3676=cat_table[Sector])*($F3676=cat_table[Subsector]),"")))</f>
        <v>#NAME?</v>
      </c>
      <c r="AP3676" s="94" t="e">
        <v>#NAME?</v>
      </c>
      <c r="AQ3676" s="94" t="e">
        <v>#NAME?</v>
      </c>
    </row>
    <row r="3677" customFormat="false" ht="15" hidden="false" customHeight="true" outlineLevel="0" collapsed="false">
      <c r="A3677" s="193" t="s">
        <v>14459</v>
      </c>
      <c r="B3677" s="20" t="str">
        <f aca="false">INDEX(Table2[], MATCH(L3677, Location_ID!$D$2:$D$648, 0), 1)</f>
        <v>2b34a0fb-de0a-47e9-a626-10b213c41869</v>
      </c>
      <c r="C3677" s="193" t="s">
        <v>1482</v>
      </c>
      <c r="D3677" s="273" t="s">
        <v>354</v>
      </c>
      <c r="E3677" s="193" t="s">
        <v>7134</v>
      </c>
      <c r="F3677" s="193" t="s">
        <v>7899</v>
      </c>
      <c r="G3677" s="193"/>
      <c r="H3677" s="196"/>
      <c r="I3677" s="193" t="s">
        <v>14291</v>
      </c>
      <c r="J3677" s="193" t="s">
        <v>14292</v>
      </c>
      <c r="K3677" s="193" t="s">
        <v>7127</v>
      </c>
      <c r="L3677" s="193" t="s">
        <v>3031</v>
      </c>
      <c r="M3677" s="193" t="s">
        <v>7131</v>
      </c>
      <c r="N3677" s="193" t="s">
        <v>14293</v>
      </c>
      <c r="O3677" s="193" t="s">
        <v>2618</v>
      </c>
      <c r="P3677" s="219" t="n">
        <v>43040</v>
      </c>
      <c r="Q3677" s="219" t="n">
        <v>44469</v>
      </c>
      <c r="R3677" s="193"/>
      <c r="S3677" s="193" t="s">
        <v>7130</v>
      </c>
      <c r="T3677" s="193" t="n">
        <v>1161.816871</v>
      </c>
      <c r="U3677" s="193"/>
      <c r="V3677" s="193"/>
      <c r="W3677" s="193" t="s">
        <v>8720</v>
      </c>
      <c r="X3677" s="196"/>
      <c r="Y3677" s="196"/>
      <c r="Z3677" s="196" t="n">
        <v>0</v>
      </c>
      <c r="AE3677" s="94" t="e">
        <f aca="false" t="array" ref="AE3677:AK3677">_xlfn.torow(_xlfn.unique(_xlfn._xlws.filter(cat_table[Subsector],$E3677=cat_table[Sector],"")))</f>
        <v>#NAME?</v>
      </c>
      <c r="AF3677" s="94" t="e">
        <v>#NAME?</v>
      </c>
      <c r="AG3677" s="94" t="e">
        <v>#NAME?</v>
      </c>
      <c r="AH3677" s="94" t="e">
        <v>#NAME?</v>
      </c>
      <c r="AI3677" s="94" t="e">
        <v>#NAME?</v>
      </c>
      <c r="AJ3677" s="94" t="e">
        <v>#NAME?</v>
      </c>
      <c r="AK3677" s="94" t="e">
        <v>#NAME?</v>
      </c>
      <c r="AO3677" s="94" t="e">
        <f aca="false" t="array" ref="AO3677:AQ3677">_xlfn.torow(_xlfn.unique(_xlfn._xlws.filter(cat_table[Sub-subsector],($E3677=cat_table[Sector])*($F3677=cat_table[Subsector]),"")))</f>
        <v>#NAME?</v>
      </c>
      <c r="AP3677" s="94" t="e">
        <v>#NAME?</v>
      </c>
      <c r="AQ3677" s="94" t="e">
        <v>#NAME?</v>
      </c>
    </row>
    <row r="3678" customFormat="false" ht="15" hidden="false" customHeight="true" outlineLevel="0" collapsed="false">
      <c r="A3678" s="193" t="s">
        <v>14460</v>
      </c>
      <c r="B3678" s="20" t="str">
        <f aca="false">INDEX(Table2[], MATCH(L3678, Location_ID!$D$2:$D$648, 0), 1)</f>
        <v>2b34a0fb-de0a-47e9-a626-10b213c41869</v>
      </c>
      <c r="C3678" s="193" t="s">
        <v>1482</v>
      </c>
      <c r="D3678" s="273" t="s">
        <v>354</v>
      </c>
      <c r="E3678" s="193" t="s">
        <v>7134</v>
      </c>
      <c r="F3678" s="193" t="s">
        <v>7899</v>
      </c>
      <c r="G3678" s="193"/>
      <c r="H3678" s="196"/>
      <c r="I3678" s="193" t="s">
        <v>14291</v>
      </c>
      <c r="J3678" s="193" t="s">
        <v>14292</v>
      </c>
      <c r="K3678" s="193" t="s">
        <v>7127</v>
      </c>
      <c r="L3678" s="193" t="s">
        <v>3031</v>
      </c>
      <c r="M3678" s="193" t="s">
        <v>7131</v>
      </c>
      <c r="N3678" s="193" t="s">
        <v>14293</v>
      </c>
      <c r="O3678" s="193" t="s">
        <v>2618</v>
      </c>
      <c r="P3678" s="219" t="n">
        <v>43040</v>
      </c>
      <c r="Q3678" s="219" t="n">
        <v>44469</v>
      </c>
      <c r="R3678" s="193"/>
      <c r="S3678" s="193" t="s">
        <v>7130</v>
      </c>
      <c r="T3678" s="193" t="n">
        <v>3831.119595</v>
      </c>
      <c r="U3678" s="193"/>
      <c r="V3678" s="193"/>
      <c r="W3678" s="193" t="s">
        <v>8720</v>
      </c>
      <c r="X3678" s="196"/>
      <c r="Y3678" s="196"/>
      <c r="Z3678" s="196" t="n">
        <v>0</v>
      </c>
      <c r="AE3678" s="94" t="e">
        <f aca="false" t="array" ref="AE3678:AK3678">_xlfn.torow(_xlfn.unique(_xlfn._xlws.filter(cat_table[Subsector],$E3678=cat_table[Sector],"")))</f>
        <v>#NAME?</v>
      </c>
      <c r="AF3678" s="94" t="e">
        <v>#NAME?</v>
      </c>
      <c r="AG3678" s="94" t="e">
        <v>#NAME?</v>
      </c>
      <c r="AH3678" s="94" t="e">
        <v>#NAME?</v>
      </c>
      <c r="AI3678" s="94" t="e">
        <v>#NAME?</v>
      </c>
      <c r="AJ3678" s="94" t="e">
        <v>#NAME?</v>
      </c>
      <c r="AK3678" s="94" t="e">
        <v>#NAME?</v>
      </c>
      <c r="AO3678" s="94" t="e">
        <f aca="false" t="array" ref="AO3678:AQ3678">_xlfn.torow(_xlfn.unique(_xlfn._xlws.filter(cat_table[Sub-subsector],($E3678=cat_table[Sector])*($F3678=cat_table[Subsector]),"")))</f>
        <v>#NAME?</v>
      </c>
      <c r="AP3678" s="94" t="e">
        <v>#NAME?</v>
      </c>
      <c r="AQ3678" s="94" t="e">
        <v>#NAME?</v>
      </c>
    </row>
    <row r="3679" customFormat="false" ht="15" hidden="false" customHeight="true" outlineLevel="0" collapsed="false">
      <c r="A3679" s="193" t="s">
        <v>14461</v>
      </c>
      <c r="B3679" s="20" t="str">
        <f aca="false">INDEX(Table2[], MATCH(L3679, Location_ID!$D$2:$D$648, 0), 1)</f>
        <v>2b34a0fb-de0a-47e9-a626-10b213c41869</v>
      </c>
      <c r="C3679" s="193" t="s">
        <v>1482</v>
      </c>
      <c r="D3679" s="273" t="s">
        <v>354</v>
      </c>
      <c r="E3679" s="193" t="s">
        <v>7134</v>
      </c>
      <c r="F3679" s="193" t="s">
        <v>7899</v>
      </c>
      <c r="G3679" s="193"/>
      <c r="H3679" s="196"/>
      <c r="I3679" s="193" t="s">
        <v>14291</v>
      </c>
      <c r="J3679" s="193" t="s">
        <v>14292</v>
      </c>
      <c r="K3679" s="193" t="s">
        <v>7127</v>
      </c>
      <c r="L3679" s="193" t="s">
        <v>3031</v>
      </c>
      <c r="M3679" s="193" t="s">
        <v>7131</v>
      </c>
      <c r="N3679" s="193" t="s">
        <v>14293</v>
      </c>
      <c r="O3679" s="193" t="s">
        <v>2618</v>
      </c>
      <c r="P3679" s="219" t="n">
        <v>43040</v>
      </c>
      <c r="Q3679" s="219" t="n">
        <v>44469</v>
      </c>
      <c r="R3679" s="193"/>
      <c r="S3679" s="193" t="s">
        <v>7130</v>
      </c>
      <c r="T3679" s="193" t="n">
        <v>4097.367597</v>
      </c>
      <c r="U3679" s="193"/>
      <c r="V3679" s="193"/>
      <c r="W3679" s="193" t="s">
        <v>8720</v>
      </c>
      <c r="X3679" s="196"/>
      <c r="Y3679" s="196"/>
      <c r="Z3679" s="196" t="n">
        <v>0</v>
      </c>
      <c r="AE3679" s="94" t="e">
        <f aca="false" t="array" ref="AE3679:AK3679">_xlfn.torow(_xlfn.unique(_xlfn._xlws.filter(cat_table[Subsector],$E3679=cat_table[Sector],"")))</f>
        <v>#NAME?</v>
      </c>
      <c r="AF3679" s="94" t="e">
        <v>#NAME?</v>
      </c>
      <c r="AG3679" s="94" t="e">
        <v>#NAME?</v>
      </c>
      <c r="AH3679" s="94" t="e">
        <v>#NAME?</v>
      </c>
      <c r="AI3679" s="94" t="e">
        <v>#NAME?</v>
      </c>
      <c r="AJ3679" s="94" t="e">
        <v>#NAME?</v>
      </c>
      <c r="AK3679" s="94" t="e">
        <v>#NAME?</v>
      </c>
      <c r="AO3679" s="94" t="e">
        <f aca="false" t="array" ref="AO3679:AQ3679">_xlfn.torow(_xlfn.unique(_xlfn._xlws.filter(cat_table[Sub-subsector],($E3679=cat_table[Sector])*($F3679=cat_table[Subsector]),"")))</f>
        <v>#NAME?</v>
      </c>
      <c r="AP3679" s="94" t="e">
        <v>#NAME?</v>
      </c>
      <c r="AQ3679" s="94" t="e">
        <v>#NAME?</v>
      </c>
    </row>
    <row r="3680" customFormat="false" ht="15" hidden="false" customHeight="true" outlineLevel="0" collapsed="false">
      <c r="A3680" s="193" t="s">
        <v>14462</v>
      </c>
      <c r="B3680" s="20" t="str">
        <f aca="false">INDEX(Table2[], MATCH(L3680, Location_ID!$D$2:$D$648, 0), 1)</f>
        <v>2b34a0fb-de0a-47e9-a626-10b213c41869</v>
      </c>
      <c r="C3680" s="193" t="s">
        <v>1482</v>
      </c>
      <c r="D3680" s="273" t="s">
        <v>354</v>
      </c>
      <c r="E3680" s="193" t="s">
        <v>7134</v>
      </c>
      <c r="F3680" s="193" t="s">
        <v>7899</v>
      </c>
      <c r="G3680" s="193"/>
      <c r="H3680" s="196"/>
      <c r="I3680" s="193" t="s">
        <v>14291</v>
      </c>
      <c r="J3680" s="193" t="s">
        <v>14292</v>
      </c>
      <c r="K3680" s="193" t="s">
        <v>7127</v>
      </c>
      <c r="L3680" s="193" t="s">
        <v>3031</v>
      </c>
      <c r="M3680" s="193" t="s">
        <v>7131</v>
      </c>
      <c r="N3680" s="193" t="s">
        <v>14293</v>
      </c>
      <c r="O3680" s="193" t="s">
        <v>2618</v>
      </c>
      <c r="P3680" s="219" t="n">
        <v>43040</v>
      </c>
      <c r="Q3680" s="219" t="n">
        <v>44469</v>
      </c>
      <c r="R3680" s="193"/>
      <c r="S3680" s="193" t="s">
        <v>7130</v>
      </c>
      <c r="T3680" s="193" t="n">
        <v>1456.823467</v>
      </c>
      <c r="U3680" s="193"/>
      <c r="V3680" s="193"/>
      <c r="W3680" s="193" t="s">
        <v>8720</v>
      </c>
      <c r="X3680" s="196"/>
      <c r="Y3680" s="196"/>
      <c r="Z3680" s="196" t="n">
        <v>0</v>
      </c>
      <c r="AE3680" s="94" t="e">
        <f aca="false" t="array" ref="AE3680:AK3680">_xlfn.torow(_xlfn.unique(_xlfn._xlws.filter(cat_table[Subsector],$E3680=cat_table[Sector],"")))</f>
        <v>#NAME?</v>
      </c>
      <c r="AF3680" s="94" t="e">
        <v>#NAME?</v>
      </c>
      <c r="AG3680" s="94" t="e">
        <v>#NAME?</v>
      </c>
      <c r="AH3680" s="94" t="e">
        <v>#NAME?</v>
      </c>
      <c r="AI3680" s="94" t="e">
        <v>#NAME?</v>
      </c>
      <c r="AJ3680" s="94" t="e">
        <v>#NAME?</v>
      </c>
      <c r="AK3680" s="94" t="e">
        <v>#NAME?</v>
      </c>
      <c r="AO3680" s="94" t="e">
        <f aca="false" t="array" ref="AO3680:AQ3680">_xlfn.torow(_xlfn.unique(_xlfn._xlws.filter(cat_table[Sub-subsector],($E3680=cat_table[Sector])*($F3680=cat_table[Subsector]),"")))</f>
        <v>#NAME?</v>
      </c>
      <c r="AP3680" s="94" t="e">
        <v>#NAME?</v>
      </c>
      <c r="AQ3680" s="94" t="e">
        <v>#NAME?</v>
      </c>
    </row>
    <row r="3681" customFormat="false" ht="15" hidden="false" customHeight="true" outlineLevel="0" collapsed="false">
      <c r="A3681" s="193" t="s">
        <v>14463</v>
      </c>
      <c r="B3681" s="20" t="str">
        <f aca="false">INDEX(Table2[], MATCH(L3681, Location_ID!$D$2:$D$648, 0), 1)</f>
        <v>2b34a0fb-de0a-47e9-a626-10b213c41869</v>
      </c>
      <c r="C3681" s="193" t="s">
        <v>1482</v>
      </c>
      <c r="D3681" s="273" t="s">
        <v>354</v>
      </c>
      <c r="E3681" s="193" t="s">
        <v>7134</v>
      </c>
      <c r="F3681" s="193" t="s">
        <v>7899</v>
      </c>
      <c r="G3681" s="193"/>
      <c r="H3681" s="196"/>
      <c r="I3681" s="193" t="s">
        <v>14291</v>
      </c>
      <c r="J3681" s="193" t="s">
        <v>14292</v>
      </c>
      <c r="K3681" s="193" t="s">
        <v>7127</v>
      </c>
      <c r="L3681" s="193" t="s">
        <v>3031</v>
      </c>
      <c r="M3681" s="193" t="s">
        <v>7131</v>
      </c>
      <c r="N3681" s="193" t="s">
        <v>14293</v>
      </c>
      <c r="O3681" s="193" t="s">
        <v>2618</v>
      </c>
      <c r="P3681" s="219" t="n">
        <v>43040</v>
      </c>
      <c r="Q3681" s="219" t="n">
        <v>44469</v>
      </c>
      <c r="R3681" s="193"/>
      <c r="S3681" s="193" t="s">
        <v>7130</v>
      </c>
      <c r="T3681" s="193" t="n">
        <v>2409.727261</v>
      </c>
      <c r="U3681" s="193"/>
      <c r="V3681" s="193"/>
      <c r="W3681" s="193" t="s">
        <v>8720</v>
      </c>
      <c r="X3681" s="196"/>
      <c r="Y3681" s="196"/>
      <c r="Z3681" s="196" t="n">
        <v>0</v>
      </c>
      <c r="AE3681" s="94" t="e">
        <f aca="false" t="array" ref="AE3681:AK3681">_xlfn.torow(_xlfn.unique(_xlfn._xlws.filter(cat_table[Subsector],$E3681=cat_table[Sector],"")))</f>
        <v>#NAME?</v>
      </c>
      <c r="AF3681" s="94" t="e">
        <v>#NAME?</v>
      </c>
      <c r="AG3681" s="94" t="e">
        <v>#NAME?</v>
      </c>
      <c r="AH3681" s="94" t="e">
        <v>#NAME?</v>
      </c>
      <c r="AI3681" s="94" t="e">
        <v>#NAME?</v>
      </c>
      <c r="AJ3681" s="94" t="e">
        <v>#NAME?</v>
      </c>
      <c r="AK3681" s="94" t="e">
        <v>#NAME?</v>
      </c>
      <c r="AO3681" s="94" t="e">
        <f aca="false" t="array" ref="AO3681:AQ3681">_xlfn.torow(_xlfn.unique(_xlfn._xlws.filter(cat_table[Sub-subsector],($E3681=cat_table[Sector])*($F3681=cat_table[Subsector]),"")))</f>
        <v>#NAME?</v>
      </c>
      <c r="AP3681" s="94" t="e">
        <v>#NAME?</v>
      </c>
      <c r="AQ3681" s="94" t="e">
        <v>#NAME?</v>
      </c>
    </row>
    <row r="3682" customFormat="false" ht="15" hidden="false" customHeight="true" outlineLevel="0" collapsed="false">
      <c r="A3682" s="193" t="s">
        <v>14464</v>
      </c>
      <c r="B3682" s="20" t="str">
        <f aca="false">INDEX(Table2[], MATCH(L3682, Location_ID!$D$2:$D$648, 0), 1)</f>
        <v>2b34a0fb-de0a-47e9-a626-10b213c41869</v>
      </c>
      <c r="C3682" s="193" t="s">
        <v>1482</v>
      </c>
      <c r="D3682" s="273" t="s">
        <v>354</v>
      </c>
      <c r="E3682" s="193" t="s">
        <v>7134</v>
      </c>
      <c r="F3682" s="193" t="s">
        <v>7899</v>
      </c>
      <c r="G3682" s="193"/>
      <c r="H3682" s="196"/>
      <c r="I3682" s="193" t="s">
        <v>14291</v>
      </c>
      <c r="J3682" s="193" t="s">
        <v>14292</v>
      </c>
      <c r="K3682" s="193" t="s">
        <v>7127</v>
      </c>
      <c r="L3682" s="193" t="s">
        <v>3031</v>
      </c>
      <c r="M3682" s="193" t="s">
        <v>7131</v>
      </c>
      <c r="N3682" s="193" t="s">
        <v>14293</v>
      </c>
      <c r="O3682" s="193" t="s">
        <v>2618</v>
      </c>
      <c r="P3682" s="219" t="n">
        <v>43040</v>
      </c>
      <c r="Q3682" s="219" t="n">
        <v>44469</v>
      </c>
      <c r="R3682" s="193"/>
      <c r="S3682" s="193" t="s">
        <v>7130</v>
      </c>
      <c r="T3682" s="193" t="n">
        <v>2738.900589</v>
      </c>
      <c r="U3682" s="193"/>
      <c r="V3682" s="193"/>
      <c r="W3682" s="193" t="s">
        <v>8720</v>
      </c>
      <c r="X3682" s="196"/>
      <c r="Y3682" s="196"/>
      <c r="Z3682" s="196" t="n">
        <v>0</v>
      </c>
      <c r="AE3682" s="94" t="e">
        <f aca="false" t="array" ref="AE3682:AK3682">_xlfn.torow(_xlfn.unique(_xlfn._xlws.filter(cat_table[Subsector],$E3682=cat_table[Sector],"")))</f>
        <v>#NAME?</v>
      </c>
      <c r="AF3682" s="94" t="e">
        <v>#NAME?</v>
      </c>
      <c r="AG3682" s="94" t="e">
        <v>#NAME?</v>
      </c>
      <c r="AH3682" s="94" t="e">
        <v>#NAME?</v>
      </c>
      <c r="AI3682" s="94" t="e">
        <v>#NAME?</v>
      </c>
      <c r="AJ3682" s="94" t="e">
        <v>#NAME?</v>
      </c>
      <c r="AK3682" s="94" t="e">
        <v>#NAME?</v>
      </c>
      <c r="AO3682" s="94" t="e">
        <f aca="false" t="array" ref="AO3682:AQ3682">_xlfn.torow(_xlfn.unique(_xlfn._xlws.filter(cat_table[Sub-subsector],($E3682=cat_table[Sector])*($F3682=cat_table[Subsector]),"")))</f>
        <v>#NAME?</v>
      </c>
      <c r="AP3682" s="94" t="e">
        <v>#NAME?</v>
      </c>
      <c r="AQ3682" s="94" t="e">
        <v>#NAME?</v>
      </c>
    </row>
    <row r="3683" customFormat="false" ht="15" hidden="false" customHeight="true" outlineLevel="0" collapsed="false">
      <c r="A3683" s="193" t="s">
        <v>14465</v>
      </c>
      <c r="B3683" s="20" t="str">
        <f aca="false">INDEX(Table2[], MATCH(L3683, Location_ID!$D$2:$D$648, 0), 1)</f>
        <v>2b34a0fb-de0a-47e9-a626-10b213c41869</v>
      </c>
      <c r="C3683" s="193" t="s">
        <v>1482</v>
      </c>
      <c r="D3683" s="273" t="s">
        <v>354</v>
      </c>
      <c r="E3683" s="193" t="s">
        <v>7134</v>
      </c>
      <c r="F3683" s="193" t="s">
        <v>7899</v>
      </c>
      <c r="G3683" s="193"/>
      <c r="H3683" s="196"/>
      <c r="I3683" s="193" t="s">
        <v>14291</v>
      </c>
      <c r="J3683" s="193" t="s">
        <v>14292</v>
      </c>
      <c r="K3683" s="193" t="s">
        <v>7127</v>
      </c>
      <c r="L3683" s="193" t="s">
        <v>3031</v>
      </c>
      <c r="M3683" s="193" t="s">
        <v>7131</v>
      </c>
      <c r="N3683" s="193" t="s">
        <v>14293</v>
      </c>
      <c r="O3683" s="193" t="s">
        <v>2618</v>
      </c>
      <c r="P3683" s="219" t="n">
        <v>43040</v>
      </c>
      <c r="Q3683" s="219" t="n">
        <v>44469</v>
      </c>
      <c r="R3683" s="193"/>
      <c r="S3683" s="193" t="s">
        <v>7130</v>
      </c>
      <c r="T3683" s="193" t="n">
        <v>862.8340225</v>
      </c>
      <c r="U3683" s="193"/>
      <c r="V3683" s="193"/>
      <c r="W3683" s="193" t="s">
        <v>8720</v>
      </c>
      <c r="X3683" s="196"/>
      <c r="Y3683" s="196"/>
      <c r="Z3683" s="196" t="n">
        <v>0</v>
      </c>
      <c r="AE3683" s="94" t="e">
        <f aca="false" t="array" ref="AE3683:AK3683">_xlfn.torow(_xlfn.unique(_xlfn._xlws.filter(cat_table[Subsector],$E3683=cat_table[Sector],"")))</f>
        <v>#NAME?</v>
      </c>
      <c r="AF3683" s="94" t="e">
        <v>#NAME?</v>
      </c>
      <c r="AG3683" s="94" t="e">
        <v>#NAME?</v>
      </c>
      <c r="AH3683" s="94" t="e">
        <v>#NAME?</v>
      </c>
      <c r="AI3683" s="94" t="e">
        <v>#NAME?</v>
      </c>
      <c r="AJ3683" s="94" t="e">
        <v>#NAME?</v>
      </c>
      <c r="AK3683" s="94" t="e">
        <v>#NAME?</v>
      </c>
      <c r="AO3683" s="94" t="e">
        <f aca="false" t="array" ref="AO3683:AQ3683">_xlfn.torow(_xlfn.unique(_xlfn._xlws.filter(cat_table[Sub-subsector],($E3683=cat_table[Sector])*($F3683=cat_table[Subsector]),"")))</f>
        <v>#NAME?</v>
      </c>
      <c r="AP3683" s="94" t="e">
        <v>#NAME?</v>
      </c>
      <c r="AQ3683" s="94" t="e">
        <v>#NAME?</v>
      </c>
    </row>
    <row r="3684" customFormat="false" ht="15" hidden="false" customHeight="true" outlineLevel="0" collapsed="false">
      <c r="A3684" s="193" t="s">
        <v>14466</v>
      </c>
      <c r="B3684" s="20" t="str">
        <f aca="false">INDEX(Table2[], MATCH(L3684, Location_ID!$D$2:$D$648, 0), 1)</f>
        <v>2b34a0fb-de0a-47e9-a626-10b213c41869</v>
      </c>
      <c r="C3684" s="193" t="s">
        <v>1482</v>
      </c>
      <c r="D3684" s="273" t="s">
        <v>354</v>
      </c>
      <c r="E3684" s="193" t="s">
        <v>7134</v>
      </c>
      <c r="F3684" s="193" t="s">
        <v>7899</v>
      </c>
      <c r="G3684" s="193"/>
      <c r="H3684" s="196"/>
      <c r="I3684" s="193" t="s">
        <v>14291</v>
      </c>
      <c r="J3684" s="193" t="s">
        <v>14292</v>
      </c>
      <c r="K3684" s="193" t="s">
        <v>7127</v>
      </c>
      <c r="L3684" s="193" t="s">
        <v>3031</v>
      </c>
      <c r="M3684" s="193" t="s">
        <v>7131</v>
      </c>
      <c r="N3684" s="193" t="s">
        <v>14293</v>
      </c>
      <c r="O3684" s="193" t="s">
        <v>2618</v>
      </c>
      <c r="P3684" s="219" t="n">
        <v>43040</v>
      </c>
      <c r="Q3684" s="219" t="n">
        <v>44469</v>
      </c>
      <c r="R3684" s="193"/>
      <c r="S3684" s="193" t="s">
        <v>7130</v>
      </c>
      <c r="T3684" s="193" t="n">
        <v>1313.830392</v>
      </c>
      <c r="U3684" s="193"/>
      <c r="V3684" s="193"/>
      <c r="W3684" s="193" t="s">
        <v>8720</v>
      </c>
      <c r="X3684" s="196"/>
      <c r="Y3684" s="196"/>
      <c r="Z3684" s="196" t="n">
        <v>0</v>
      </c>
      <c r="AE3684" s="94" t="e">
        <f aca="false" t="array" ref="AE3684:AK3684">_xlfn.torow(_xlfn.unique(_xlfn._xlws.filter(cat_table[Subsector],$E3684=cat_table[Sector],"")))</f>
        <v>#NAME?</v>
      </c>
      <c r="AF3684" s="94" t="e">
        <v>#NAME?</v>
      </c>
      <c r="AG3684" s="94" t="e">
        <v>#NAME?</v>
      </c>
      <c r="AH3684" s="94" t="e">
        <v>#NAME?</v>
      </c>
      <c r="AI3684" s="94" t="e">
        <v>#NAME?</v>
      </c>
      <c r="AJ3684" s="94" t="e">
        <v>#NAME?</v>
      </c>
      <c r="AK3684" s="94" t="e">
        <v>#NAME?</v>
      </c>
      <c r="AO3684" s="94" t="e">
        <f aca="false" t="array" ref="AO3684:AQ3684">_xlfn.torow(_xlfn.unique(_xlfn._xlws.filter(cat_table[Sub-subsector],($E3684=cat_table[Sector])*($F3684=cat_table[Subsector]),"")))</f>
        <v>#NAME?</v>
      </c>
      <c r="AP3684" s="94" t="e">
        <v>#NAME?</v>
      </c>
      <c r="AQ3684" s="94" t="e">
        <v>#NAME?</v>
      </c>
    </row>
    <row r="3685" customFormat="false" ht="15" hidden="false" customHeight="true" outlineLevel="0" collapsed="false">
      <c r="A3685" s="193" t="s">
        <v>14467</v>
      </c>
      <c r="B3685" s="20" t="str">
        <f aca="false">INDEX(Table2[], MATCH(L3685, Location_ID!$D$2:$D$648, 0), 1)</f>
        <v>2b34a0fb-de0a-47e9-a626-10b213c41869</v>
      </c>
      <c r="C3685" s="193" t="s">
        <v>1482</v>
      </c>
      <c r="D3685" s="273" t="s">
        <v>354</v>
      </c>
      <c r="E3685" s="193" t="s">
        <v>7134</v>
      </c>
      <c r="F3685" s="193" t="s">
        <v>7899</v>
      </c>
      <c r="G3685" s="193"/>
      <c r="H3685" s="196"/>
      <c r="I3685" s="193" t="s">
        <v>14291</v>
      </c>
      <c r="J3685" s="193" t="s">
        <v>14292</v>
      </c>
      <c r="K3685" s="193" t="s">
        <v>7127</v>
      </c>
      <c r="L3685" s="193" t="s">
        <v>3031</v>
      </c>
      <c r="M3685" s="193" t="s">
        <v>7131</v>
      </c>
      <c r="N3685" s="193" t="s">
        <v>14293</v>
      </c>
      <c r="O3685" s="193" t="s">
        <v>2618</v>
      </c>
      <c r="P3685" s="219" t="n">
        <v>43040</v>
      </c>
      <c r="Q3685" s="219" t="n">
        <v>44469</v>
      </c>
      <c r="R3685" s="193"/>
      <c r="S3685" s="193" t="s">
        <v>7130</v>
      </c>
      <c r="T3685" s="193" t="n">
        <v>967.3152348</v>
      </c>
      <c r="U3685" s="193"/>
      <c r="V3685" s="193"/>
      <c r="W3685" s="193" t="s">
        <v>8720</v>
      </c>
      <c r="X3685" s="196"/>
      <c r="Y3685" s="196"/>
      <c r="Z3685" s="196" t="n">
        <v>0</v>
      </c>
      <c r="AE3685" s="94" t="e">
        <f aca="false" t="array" ref="AE3685:AK3685">_xlfn.torow(_xlfn.unique(_xlfn._xlws.filter(cat_table[Subsector],$E3685=cat_table[Sector],"")))</f>
        <v>#NAME?</v>
      </c>
      <c r="AF3685" s="94" t="e">
        <v>#NAME?</v>
      </c>
      <c r="AG3685" s="94" t="e">
        <v>#NAME?</v>
      </c>
      <c r="AH3685" s="94" t="e">
        <v>#NAME?</v>
      </c>
      <c r="AI3685" s="94" t="e">
        <v>#NAME?</v>
      </c>
      <c r="AJ3685" s="94" t="e">
        <v>#NAME?</v>
      </c>
      <c r="AK3685" s="94" t="e">
        <v>#NAME?</v>
      </c>
      <c r="AO3685" s="94" t="e">
        <f aca="false" t="array" ref="AO3685:AQ3685">_xlfn.torow(_xlfn.unique(_xlfn._xlws.filter(cat_table[Sub-subsector],($E3685=cat_table[Sector])*($F3685=cat_table[Subsector]),"")))</f>
        <v>#NAME?</v>
      </c>
      <c r="AP3685" s="94" t="e">
        <v>#NAME?</v>
      </c>
      <c r="AQ3685" s="94" t="e">
        <v>#NAME?</v>
      </c>
    </row>
    <row r="3686" customFormat="false" ht="15" hidden="false" customHeight="true" outlineLevel="0" collapsed="false">
      <c r="A3686" s="193" t="s">
        <v>14468</v>
      </c>
      <c r="B3686" s="20" t="str">
        <f aca="false">INDEX(Table2[], MATCH(L3686, Location_ID!$D$2:$D$648, 0), 1)</f>
        <v>2b34a0fb-de0a-47e9-a626-10b213c41869</v>
      </c>
      <c r="C3686" s="193" t="s">
        <v>1482</v>
      </c>
      <c r="D3686" s="273" t="s">
        <v>354</v>
      </c>
      <c r="E3686" s="193" t="s">
        <v>7134</v>
      </c>
      <c r="F3686" s="193" t="s">
        <v>7899</v>
      </c>
      <c r="G3686" s="193"/>
      <c r="H3686" s="196"/>
      <c r="I3686" s="193" t="s">
        <v>14291</v>
      </c>
      <c r="J3686" s="193" t="s">
        <v>14292</v>
      </c>
      <c r="K3686" s="193" t="s">
        <v>7127</v>
      </c>
      <c r="L3686" s="193" t="s">
        <v>3031</v>
      </c>
      <c r="M3686" s="193" t="s">
        <v>7131</v>
      </c>
      <c r="N3686" s="193" t="s">
        <v>14293</v>
      </c>
      <c r="O3686" s="193" t="s">
        <v>2618</v>
      </c>
      <c r="P3686" s="219" t="n">
        <v>43040</v>
      </c>
      <c r="Q3686" s="219" t="n">
        <v>44469</v>
      </c>
      <c r="R3686" s="193"/>
      <c r="S3686" s="193" t="s">
        <v>7130</v>
      </c>
      <c r="T3686" s="193" t="n">
        <v>1025.815937</v>
      </c>
      <c r="U3686" s="193"/>
      <c r="V3686" s="193"/>
      <c r="W3686" s="193" t="s">
        <v>8720</v>
      </c>
      <c r="X3686" s="196"/>
      <c r="Y3686" s="196"/>
      <c r="Z3686" s="196" t="n">
        <v>0</v>
      </c>
      <c r="AE3686" s="94" t="e">
        <f aca="false" t="array" ref="AE3686:AK3686">_xlfn.torow(_xlfn.unique(_xlfn._xlws.filter(cat_table[Subsector],$E3686=cat_table[Sector],"")))</f>
        <v>#NAME?</v>
      </c>
      <c r="AF3686" s="94" t="e">
        <v>#NAME?</v>
      </c>
      <c r="AG3686" s="94" t="e">
        <v>#NAME?</v>
      </c>
      <c r="AH3686" s="94" t="e">
        <v>#NAME?</v>
      </c>
      <c r="AI3686" s="94" t="e">
        <v>#NAME?</v>
      </c>
      <c r="AJ3686" s="94" t="e">
        <v>#NAME?</v>
      </c>
      <c r="AK3686" s="94" t="e">
        <v>#NAME?</v>
      </c>
      <c r="AO3686" s="94" t="e">
        <f aca="false" t="array" ref="AO3686:AQ3686">_xlfn.torow(_xlfn.unique(_xlfn._xlws.filter(cat_table[Sub-subsector],($E3686=cat_table[Sector])*($F3686=cat_table[Subsector]),"")))</f>
        <v>#NAME?</v>
      </c>
      <c r="AP3686" s="94" t="e">
        <v>#NAME?</v>
      </c>
      <c r="AQ3686" s="94" t="e">
        <v>#NAME?</v>
      </c>
    </row>
    <row r="3687" customFormat="false" ht="15" hidden="false" customHeight="true" outlineLevel="0" collapsed="false">
      <c r="A3687" s="193" t="s">
        <v>14469</v>
      </c>
      <c r="B3687" s="20" t="str">
        <f aca="false">INDEX(Table2[], MATCH(L3687, Location_ID!$D$2:$D$648, 0), 1)</f>
        <v>daa8a290-cd1b-4ff0-b151-1f450e2146dd</v>
      </c>
      <c r="C3687" s="193" t="s">
        <v>1482</v>
      </c>
      <c r="D3687" s="273" t="s">
        <v>354</v>
      </c>
      <c r="E3687" s="193" t="s">
        <v>7134</v>
      </c>
      <c r="F3687" s="193" t="s">
        <v>7899</v>
      </c>
      <c r="G3687" s="193"/>
      <c r="H3687" s="196"/>
      <c r="I3687" s="193" t="s">
        <v>14291</v>
      </c>
      <c r="J3687" s="193" t="s">
        <v>14292</v>
      </c>
      <c r="K3687" s="193" t="s">
        <v>7127</v>
      </c>
      <c r="L3687" s="193" t="s">
        <v>3033</v>
      </c>
      <c r="M3687" s="193" t="s">
        <v>7131</v>
      </c>
      <c r="N3687" s="193" t="s">
        <v>14293</v>
      </c>
      <c r="O3687" s="193" t="s">
        <v>1732</v>
      </c>
      <c r="P3687" s="219" t="n">
        <v>43040</v>
      </c>
      <c r="Q3687" s="219" t="n">
        <v>44469</v>
      </c>
      <c r="R3687" s="193"/>
      <c r="S3687" s="193" t="s">
        <v>7130</v>
      </c>
      <c r="T3687" s="193" t="n">
        <v>4757.685929</v>
      </c>
      <c r="U3687" s="193"/>
      <c r="V3687" s="193"/>
      <c r="W3687" s="193" t="s">
        <v>8720</v>
      </c>
      <c r="X3687" s="196"/>
      <c r="Y3687" s="196"/>
      <c r="Z3687" s="196" t="n">
        <v>0</v>
      </c>
      <c r="AE3687" s="94" t="e">
        <f aca="false" t="array" ref="AE3687:AK3687">_xlfn.torow(_xlfn.unique(_xlfn._xlws.filter(cat_table[Subsector],$E3687=cat_table[Sector],"")))</f>
        <v>#NAME?</v>
      </c>
      <c r="AF3687" s="94" t="e">
        <v>#NAME?</v>
      </c>
      <c r="AG3687" s="94" t="e">
        <v>#NAME?</v>
      </c>
      <c r="AH3687" s="94" t="e">
        <v>#NAME?</v>
      </c>
      <c r="AI3687" s="94" t="e">
        <v>#NAME?</v>
      </c>
      <c r="AJ3687" s="94" t="e">
        <v>#NAME?</v>
      </c>
      <c r="AK3687" s="94" t="e">
        <v>#NAME?</v>
      </c>
      <c r="AO3687" s="94" t="e">
        <f aca="false" t="array" ref="AO3687:AQ3687">_xlfn.torow(_xlfn.unique(_xlfn._xlws.filter(cat_table[Sub-subsector],($E3687=cat_table[Sector])*($F3687=cat_table[Subsector]),"")))</f>
        <v>#NAME?</v>
      </c>
      <c r="AP3687" s="94" t="e">
        <v>#NAME?</v>
      </c>
      <c r="AQ3687" s="94" t="e">
        <v>#NAME?</v>
      </c>
    </row>
    <row r="3688" customFormat="false" ht="15" hidden="false" customHeight="true" outlineLevel="0" collapsed="false">
      <c r="A3688" s="193" t="s">
        <v>14470</v>
      </c>
      <c r="B3688" s="20" t="str">
        <f aca="false">INDEX(Table2[], MATCH(L3688, Location_ID!$D$2:$D$648, 0), 1)</f>
        <v>54c59d2f-381a-4d32-9a5e-e106311344df</v>
      </c>
      <c r="C3688" s="193" t="s">
        <v>1482</v>
      </c>
      <c r="D3688" s="273" t="s">
        <v>354</v>
      </c>
      <c r="E3688" s="193" t="s">
        <v>7134</v>
      </c>
      <c r="F3688" s="193" t="s">
        <v>7899</v>
      </c>
      <c r="G3688" s="193"/>
      <c r="H3688" s="196"/>
      <c r="I3688" s="193" t="s">
        <v>14291</v>
      </c>
      <c r="J3688" s="193" t="s">
        <v>14292</v>
      </c>
      <c r="K3688" s="193" t="s">
        <v>7127</v>
      </c>
      <c r="L3688" s="193" t="s">
        <v>2265</v>
      </c>
      <c r="M3688" s="193" t="s">
        <v>7131</v>
      </c>
      <c r="N3688" s="193" t="s">
        <v>14293</v>
      </c>
      <c r="O3688" s="193" t="s">
        <v>2613</v>
      </c>
      <c r="P3688" s="219" t="n">
        <v>43040</v>
      </c>
      <c r="Q3688" s="219" t="n">
        <v>44469</v>
      </c>
      <c r="R3688" s="193"/>
      <c r="S3688" s="193" t="s">
        <v>7130</v>
      </c>
      <c r="T3688" s="193" t="n">
        <v>3305.002943</v>
      </c>
      <c r="U3688" s="193"/>
      <c r="V3688" s="193"/>
      <c r="W3688" s="193" t="s">
        <v>8720</v>
      </c>
      <c r="X3688" s="196"/>
      <c r="Y3688" s="196"/>
      <c r="Z3688" s="196" t="n">
        <v>0</v>
      </c>
      <c r="AE3688" s="94" t="e">
        <f aca="false" t="array" ref="AE3688:AK3688">_xlfn.torow(_xlfn.unique(_xlfn._xlws.filter(cat_table[Subsector],$E3688=cat_table[Sector],"")))</f>
        <v>#NAME?</v>
      </c>
      <c r="AF3688" s="94" t="e">
        <v>#NAME?</v>
      </c>
      <c r="AG3688" s="94" t="e">
        <v>#NAME?</v>
      </c>
      <c r="AH3688" s="94" t="e">
        <v>#NAME?</v>
      </c>
      <c r="AI3688" s="94" t="e">
        <v>#NAME?</v>
      </c>
      <c r="AJ3688" s="94" t="e">
        <v>#NAME?</v>
      </c>
      <c r="AK3688" s="94" t="e">
        <v>#NAME?</v>
      </c>
      <c r="AO3688" s="94" t="e">
        <f aca="false" t="array" ref="AO3688:AQ3688">_xlfn.torow(_xlfn.unique(_xlfn._xlws.filter(cat_table[Sub-subsector],($E3688=cat_table[Sector])*($F3688=cat_table[Subsector]),"")))</f>
        <v>#NAME?</v>
      </c>
      <c r="AP3688" s="94" t="e">
        <v>#NAME?</v>
      </c>
      <c r="AQ3688" s="94" t="e">
        <v>#NAME?</v>
      </c>
    </row>
    <row r="3689" customFormat="false" ht="15" hidden="false" customHeight="true" outlineLevel="0" collapsed="false">
      <c r="A3689" s="193" t="s">
        <v>14471</v>
      </c>
      <c r="B3689" s="20" t="str">
        <f aca="false">INDEX(Table2[], MATCH(L3689, Location_ID!$D$2:$D$648, 0), 1)</f>
        <v>54c59d2f-381a-4d32-9a5e-e106311344df</v>
      </c>
      <c r="C3689" s="193" t="s">
        <v>1482</v>
      </c>
      <c r="D3689" s="273" t="s">
        <v>354</v>
      </c>
      <c r="E3689" s="193" t="s">
        <v>7134</v>
      </c>
      <c r="F3689" s="193" t="s">
        <v>7899</v>
      </c>
      <c r="G3689" s="193"/>
      <c r="H3689" s="196"/>
      <c r="I3689" s="193" t="s">
        <v>14291</v>
      </c>
      <c r="J3689" s="193" t="s">
        <v>14292</v>
      </c>
      <c r="K3689" s="193" t="s">
        <v>7127</v>
      </c>
      <c r="L3689" s="193" t="s">
        <v>2265</v>
      </c>
      <c r="M3689" s="193" t="s">
        <v>7131</v>
      </c>
      <c r="N3689" s="193" t="s">
        <v>14293</v>
      </c>
      <c r="O3689" s="193" t="s">
        <v>2613</v>
      </c>
      <c r="P3689" s="219" t="n">
        <v>43040</v>
      </c>
      <c r="Q3689" s="219" t="n">
        <v>44469</v>
      </c>
      <c r="R3689" s="193"/>
      <c r="S3689" s="193" t="s">
        <v>7130</v>
      </c>
      <c r="T3689" s="193" t="n">
        <v>4350.661754</v>
      </c>
      <c r="U3689" s="193"/>
      <c r="V3689" s="193"/>
      <c r="W3689" s="193" t="s">
        <v>8720</v>
      </c>
      <c r="X3689" s="196"/>
      <c r="Y3689" s="196"/>
      <c r="Z3689" s="196" t="n">
        <v>0</v>
      </c>
      <c r="AE3689" s="94" t="e">
        <f aca="false" t="array" ref="AE3689:AK3689">_xlfn.torow(_xlfn.unique(_xlfn._xlws.filter(cat_table[Subsector],$E3689=cat_table[Sector],"")))</f>
        <v>#NAME?</v>
      </c>
      <c r="AF3689" s="94" t="e">
        <v>#NAME?</v>
      </c>
      <c r="AG3689" s="94" t="e">
        <v>#NAME?</v>
      </c>
      <c r="AH3689" s="94" t="e">
        <v>#NAME?</v>
      </c>
      <c r="AI3689" s="94" t="e">
        <v>#NAME?</v>
      </c>
      <c r="AJ3689" s="94" t="e">
        <v>#NAME?</v>
      </c>
      <c r="AK3689" s="94" t="e">
        <v>#NAME?</v>
      </c>
      <c r="AO3689" s="94" t="e">
        <f aca="false" t="array" ref="AO3689:AQ3689">_xlfn.torow(_xlfn.unique(_xlfn._xlws.filter(cat_table[Sub-subsector],($E3689=cat_table[Sector])*($F3689=cat_table[Subsector]),"")))</f>
        <v>#NAME?</v>
      </c>
      <c r="AP3689" s="94" t="e">
        <v>#NAME?</v>
      </c>
      <c r="AQ3689" s="94" t="e">
        <v>#NAME?</v>
      </c>
    </row>
    <row r="3690" customFormat="false" ht="15" hidden="false" customHeight="true" outlineLevel="0" collapsed="false">
      <c r="A3690" s="193" t="s">
        <v>14472</v>
      </c>
      <c r="B3690" s="20" t="str">
        <f aca="false">INDEX(Table2[], MATCH(L3690, Location_ID!$D$2:$D$648, 0), 1)</f>
        <v>54c59d2f-381a-4d32-9a5e-e106311344df</v>
      </c>
      <c r="C3690" s="193" t="s">
        <v>1482</v>
      </c>
      <c r="D3690" s="273" t="s">
        <v>354</v>
      </c>
      <c r="E3690" s="193" t="s">
        <v>7134</v>
      </c>
      <c r="F3690" s="193" t="s">
        <v>7899</v>
      </c>
      <c r="G3690" s="193"/>
      <c r="H3690" s="196"/>
      <c r="I3690" s="193" t="s">
        <v>14291</v>
      </c>
      <c r="J3690" s="193" t="s">
        <v>14292</v>
      </c>
      <c r="K3690" s="193" t="s">
        <v>7127</v>
      </c>
      <c r="L3690" s="193" t="s">
        <v>2265</v>
      </c>
      <c r="M3690" s="193" t="s">
        <v>7131</v>
      </c>
      <c r="N3690" s="193" t="s">
        <v>14293</v>
      </c>
      <c r="O3690" s="193" t="s">
        <v>2613</v>
      </c>
      <c r="P3690" s="219" t="n">
        <v>43040</v>
      </c>
      <c r="Q3690" s="219" t="n">
        <v>44469</v>
      </c>
      <c r="R3690" s="193"/>
      <c r="S3690" s="193" t="s">
        <v>7130</v>
      </c>
      <c r="T3690" s="193" t="n">
        <v>6771.872847</v>
      </c>
      <c r="U3690" s="193"/>
      <c r="V3690" s="193"/>
      <c r="W3690" s="193" t="s">
        <v>8720</v>
      </c>
      <c r="X3690" s="196"/>
      <c r="Y3690" s="196"/>
      <c r="Z3690" s="196" t="n">
        <v>0</v>
      </c>
      <c r="AE3690" s="94" t="e">
        <f aca="false" t="array" ref="AE3690:AK3690">_xlfn.torow(_xlfn.unique(_xlfn._xlws.filter(cat_table[Subsector],$E3690=cat_table[Sector],"")))</f>
        <v>#NAME?</v>
      </c>
      <c r="AF3690" s="94" t="e">
        <v>#NAME?</v>
      </c>
      <c r="AG3690" s="94" t="e">
        <v>#NAME?</v>
      </c>
      <c r="AH3690" s="94" t="e">
        <v>#NAME?</v>
      </c>
      <c r="AI3690" s="94" t="e">
        <v>#NAME?</v>
      </c>
      <c r="AJ3690" s="94" t="e">
        <v>#NAME?</v>
      </c>
      <c r="AK3690" s="94" t="e">
        <v>#NAME?</v>
      </c>
      <c r="AO3690" s="94" t="e">
        <f aca="false" t="array" ref="AO3690:AQ3690">_xlfn.torow(_xlfn.unique(_xlfn._xlws.filter(cat_table[Sub-subsector],($E3690=cat_table[Sector])*($F3690=cat_table[Subsector]),"")))</f>
        <v>#NAME?</v>
      </c>
      <c r="AP3690" s="94" t="e">
        <v>#NAME?</v>
      </c>
      <c r="AQ3690" s="94" t="e">
        <v>#NAME?</v>
      </c>
    </row>
    <row r="3691" customFormat="false" ht="15" hidden="false" customHeight="true" outlineLevel="0" collapsed="false">
      <c r="A3691" s="193" t="s">
        <v>14473</v>
      </c>
      <c r="B3691" s="20" t="str">
        <f aca="false">INDEX(Table2[], MATCH(L3691, Location_ID!$D$2:$D$648, 0), 1)</f>
        <v>54c59d2f-381a-4d32-9a5e-e106311344df</v>
      </c>
      <c r="C3691" s="193" t="s">
        <v>1482</v>
      </c>
      <c r="D3691" s="273" t="s">
        <v>354</v>
      </c>
      <c r="E3691" s="193" t="s">
        <v>7134</v>
      </c>
      <c r="F3691" s="193" t="s">
        <v>7899</v>
      </c>
      <c r="G3691" s="193"/>
      <c r="H3691" s="196"/>
      <c r="I3691" s="193" t="s">
        <v>14291</v>
      </c>
      <c r="J3691" s="193" t="s">
        <v>14292</v>
      </c>
      <c r="K3691" s="193" t="s">
        <v>7127</v>
      </c>
      <c r="L3691" s="193" t="s">
        <v>2265</v>
      </c>
      <c r="M3691" s="193" t="s">
        <v>7131</v>
      </c>
      <c r="N3691" s="193" t="s">
        <v>14293</v>
      </c>
      <c r="O3691" s="193" t="s">
        <v>2613</v>
      </c>
      <c r="P3691" s="219" t="n">
        <v>43040</v>
      </c>
      <c r="Q3691" s="219" t="n">
        <v>44469</v>
      </c>
      <c r="R3691" s="193"/>
      <c r="S3691" s="193" t="s">
        <v>7130</v>
      </c>
      <c r="T3691" s="193" t="n">
        <v>3640.002805</v>
      </c>
      <c r="U3691" s="193"/>
      <c r="V3691" s="193"/>
      <c r="W3691" s="193" t="s">
        <v>8720</v>
      </c>
      <c r="X3691" s="196"/>
      <c r="Y3691" s="196"/>
      <c r="Z3691" s="196" t="n">
        <v>0</v>
      </c>
      <c r="AE3691" s="94" t="e">
        <f aca="false" t="array" ref="AE3691:AK3691">_xlfn.torow(_xlfn.unique(_xlfn._xlws.filter(cat_table[Subsector],$E3691=cat_table[Sector],"")))</f>
        <v>#NAME?</v>
      </c>
      <c r="AF3691" s="94" t="e">
        <v>#NAME?</v>
      </c>
      <c r="AG3691" s="94" t="e">
        <v>#NAME?</v>
      </c>
      <c r="AH3691" s="94" t="e">
        <v>#NAME?</v>
      </c>
      <c r="AI3691" s="94" t="e">
        <v>#NAME?</v>
      </c>
      <c r="AJ3691" s="94" t="e">
        <v>#NAME?</v>
      </c>
      <c r="AK3691" s="94" t="e">
        <v>#NAME?</v>
      </c>
      <c r="AO3691" s="94" t="e">
        <f aca="false" t="array" ref="AO3691:AQ3691">_xlfn.torow(_xlfn.unique(_xlfn._xlws.filter(cat_table[Sub-subsector],($E3691=cat_table[Sector])*($F3691=cat_table[Subsector]),"")))</f>
        <v>#NAME?</v>
      </c>
      <c r="AP3691" s="94" t="e">
        <v>#NAME?</v>
      </c>
      <c r="AQ3691" s="94" t="e">
        <v>#NAME?</v>
      </c>
    </row>
    <row r="3692" customFormat="false" ht="15" hidden="false" customHeight="true" outlineLevel="0" collapsed="false">
      <c r="A3692" s="193" t="s">
        <v>14474</v>
      </c>
      <c r="B3692" s="20" t="str">
        <f aca="false">INDEX(Table2[], MATCH(L3692, Location_ID!$D$2:$D$648, 0), 1)</f>
        <v>54c59d2f-381a-4d32-9a5e-e106311344df</v>
      </c>
      <c r="C3692" s="193" t="s">
        <v>1482</v>
      </c>
      <c r="D3692" s="273" t="s">
        <v>354</v>
      </c>
      <c r="E3692" s="193" t="s">
        <v>7134</v>
      </c>
      <c r="F3692" s="193" t="s">
        <v>7899</v>
      </c>
      <c r="G3692" s="193"/>
      <c r="H3692" s="196"/>
      <c r="I3692" s="193" t="s">
        <v>14291</v>
      </c>
      <c r="J3692" s="193" t="s">
        <v>14292</v>
      </c>
      <c r="K3692" s="193" t="s">
        <v>7127</v>
      </c>
      <c r="L3692" s="193" t="s">
        <v>2265</v>
      </c>
      <c r="M3692" s="193" t="s">
        <v>7131</v>
      </c>
      <c r="N3692" s="193" t="s">
        <v>14293</v>
      </c>
      <c r="O3692" s="193" t="s">
        <v>2613</v>
      </c>
      <c r="P3692" s="219" t="n">
        <v>43040</v>
      </c>
      <c r="Q3692" s="219" t="n">
        <v>44469</v>
      </c>
      <c r="R3692" s="193"/>
      <c r="S3692" s="193" t="s">
        <v>7130</v>
      </c>
      <c r="T3692" s="193" t="n">
        <v>12289.27701</v>
      </c>
      <c r="U3692" s="193"/>
      <c r="V3692" s="193"/>
      <c r="W3692" s="193" t="s">
        <v>8720</v>
      </c>
      <c r="X3692" s="196"/>
      <c r="Y3692" s="196"/>
      <c r="Z3692" s="196" t="n">
        <v>0</v>
      </c>
      <c r="AE3692" s="94" t="e">
        <f aca="false" t="array" ref="AE3692:AK3692">_xlfn.torow(_xlfn.unique(_xlfn._xlws.filter(cat_table[Subsector],$E3692=cat_table[Sector],"")))</f>
        <v>#NAME?</v>
      </c>
      <c r="AF3692" s="94" t="e">
        <v>#NAME?</v>
      </c>
      <c r="AG3692" s="94" t="e">
        <v>#NAME?</v>
      </c>
      <c r="AH3692" s="94" t="e">
        <v>#NAME?</v>
      </c>
      <c r="AI3692" s="94" t="e">
        <v>#NAME?</v>
      </c>
      <c r="AJ3692" s="94" t="e">
        <v>#NAME?</v>
      </c>
      <c r="AK3692" s="94" t="e">
        <v>#NAME?</v>
      </c>
      <c r="AO3692" s="94" t="e">
        <f aca="false" t="array" ref="AO3692:AQ3692">_xlfn.torow(_xlfn.unique(_xlfn._xlws.filter(cat_table[Sub-subsector],($E3692=cat_table[Sector])*($F3692=cat_table[Subsector]),"")))</f>
        <v>#NAME?</v>
      </c>
      <c r="AP3692" s="94" t="e">
        <v>#NAME?</v>
      </c>
      <c r="AQ3692" s="94" t="e">
        <v>#NAME?</v>
      </c>
    </row>
    <row r="3693" customFormat="false" ht="15" hidden="false" customHeight="true" outlineLevel="0" collapsed="false">
      <c r="A3693" s="193" t="s">
        <v>14475</v>
      </c>
      <c r="B3693" s="20" t="str">
        <f aca="false">INDEX(Table2[], MATCH(L3693, Location_ID!$D$2:$D$648, 0), 1)</f>
        <v>54c59d2f-381a-4d32-9a5e-e106311344df</v>
      </c>
      <c r="C3693" s="193" t="s">
        <v>1482</v>
      </c>
      <c r="D3693" s="273" t="s">
        <v>354</v>
      </c>
      <c r="E3693" s="193" t="s">
        <v>7134</v>
      </c>
      <c r="F3693" s="193" t="s">
        <v>7899</v>
      </c>
      <c r="G3693" s="193"/>
      <c r="H3693" s="196"/>
      <c r="I3693" s="193" t="s">
        <v>14291</v>
      </c>
      <c r="J3693" s="193" t="s">
        <v>14292</v>
      </c>
      <c r="K3693" s="193" t="s">
        <v>7127</v>
      </c>
      <c r="L3693" s="193" t="s">
        <v>2265</v>
      </c>
      <c r="M3693" s="193" t="s">
        <v>7131</v>
      </c>
      <c r="N3693" s="193" t="s">
        <v>14293</v>
      </c>
      <c r="O3693" s="193" t="s">
        <v>2613</v>
      </c>
      <c r="P3693" s="219" t="n">
        <v>43040</v>
      </c>
      <c r="Q3693" s="219" t="n">
        <v>44469</v>
      </c>
      <c r="R3693" s="193"/>
      <c r="S3693" s="193" t="s">
        <v>7130</v>
      </c>
      <c r="T3693" s="193" t="n">
        <v>11238.23901</v>
      </c>
      <c r="U3693" s="193"/>
      <c r="V3693" s="193"/>
      <c r="W3693" s="193" t="s">
        <v>8720</v>
      </c>
      <c r="X3693" s="196"/>
      <c r="Y3693" s="196"/>
      <c r="Z3693" s="196" t="n">
        <v>0</v>
      </c>
      <c r="AE3693" s="94" t="e">
        <f aca="false" t="array" ref="AE3693:AK3693">_xlfn.torow(_xlfn.unique(_xlfn._xlws.filter(cat_table[Subsector],$E3693=cat_table[Sector],"")))</f>
        <v>#NAME?</v>
      </c>
      <c r="AF3693" s="94" t="e">
        <v>#NAME?</v>
      </c>
      <c r="AG3693" s="94" t="e">
        <v>#NAME?</v>
      </c>
      <c r="AH3693" s="94" t="e">
        <v>#NAME?</v>
      </c>
      <c r="AI3693" s="94" t="e">
        <v>#NAME?</v>
      </c>
      <c r="AJ3693" s="94" t="e">
        <v>#NAME?</v>
      </c>
      <c r="AK3693" s="94" t="e">
        <v>#NAME?</v>
      </c>
      <c r="AO3693" s="94" t="e">
        <f aca="false" t="array" ref="AO3693:AQ3693">_xlfn.torow(_xlfn.unique(_xlfn._xlws.filter(cat_table[Sub-subsector],($E3693=cat_table[Sector])*($F3693=cat_table[Subsector]),"")))</f>
        <v>#NAME?</v>
      </c>
      <c r="AP3693" s="94" t="e">
        <v>#NAME?</v>
      </c>
      <c r="AQ3693" s="94" t="e">
        <v>#NAME?</v>
      </c>
    </row>
    <row r="3694" customFormat="false" ht="15" hidden="false" customHeight="true" outlineLevel="0" collapsed="false">
      <c r="A3694" s="193" t="s">
        <v>14476</v>
      </c>
      <c r="B3694" s="20" t="str">
        <f aca="false">INDEX(Table2[], MATCH(L3694, Location_ID!$D$2:$D$648, 0), 1)</f>
        <v>54c59d2f-381a-4d32-9a5e-e106311344df</v>
      </c>
      <c r="C3694" s="193" t="s">
        <v>1482</v>
      </c>
      <c r="D3694" s="273" t="s">
        <v>354</v>
      </c>
      <c r="E3694" s="193" t="s">
        <v>7134</v>
      </c>
      <c r="F3694" s="193" t="s">
        <v>7899</v>
      </c>
      <c r="G3694" s="193"/>
      <c r="H3694" s="196"/>
      <c r="I3694" s="193" t="s">
        <v>14291</v>
      </c>
      <c r="J3694" s="193" t="s">
        <v>14292</v>
      </c>
      <c r="K3694" s="193" t="s">
        <v>7127</v>
      </c>
      <c r="L3694" s="193" t="s">
        <v>2265</v>
      </c>
      <c r="M3694" s="193" t="s">
        <v>7131</v>
      </c>
      <c r="N3694" s="193" t="s">
        <v>14293</v>
      </c>
      <c r="O3694" s="193" t="s">
        <v>2613</v>
      </c>
      <c r="P3694" s="219" t="n">
        <v>43040</v>
      </c>
      <c r="Q3694" s="219" t="n">
        <v>44469</v>
      </c>
      <c r="R3694" s="193"/>
      <c r="S3694" s="193" t="s">
        <v>7130</v>
      </c>
      <c r="T3694" s="193" t="n">
        <v>12362.38656</v>
      </c>
      <c r="U3694" s="193"/>
      <c r="V3694" s="193"/>
      <c r="W3694" s="193" t="s">
        <v>8720</v>
      </c>
      <c r="X3694" s="196"/>
      <c r="Y3694" s="196"/>
      <c r="Z3694" s="196" t="n">
        <v>0</v>
      </c>
      <c r="AE3694" s="94" t="e">
        <f aca="false" t="array" ref="AE3694:AK3694">_xlfn.torow(_xlfn.unique(_xlfn._xlws.filter(cat_table[Subsector],$E3694=cat_table[Sector],"")))</f>
        <v>#NAME?</v>
      </c>
      <c r="AF3694" s="94" t="e">
        <v>#NAME?</v>
      </c>
      <c r="AG3694" s="94" t="e">
        <v>#NAME?</v>
      </c>
      <c r="AH3694" s="94" t="e">
        <v>#NAME?</v>
      </c>
      <c r="AI3694" s="94" t="e">
        <v>#NAME?</v>
      </c>
      <c r="AJ3694" s="94" t="e">
        <v>#NAME?</v>
      </c>
      <c r="AK3694" s="94" t="e">
        <v>#NAME?</v>
      </c>
      <c r="AO3694" s="94" t="e">
        <f aca="false" t="array" ref="AO3694:AQ3694">_xlfn.torow(_xlfn.unique(_xlfn._xlws.filter(cat_table[Sub-subsector],($E3694=cat_table[Sector])*($F3694=cat_table[Subsector]),"")))</f>
        <v>#NAME?</v>
      </c>
      <c r="AP3694" s="94" t="e">
        <v>#NAME?</v>
      </c>
      <c r="AQ3694" s="94" t="e">
        <v>#NAME?</v>
      </c>
    </row>
    <row r="3695" customFormat="false" ht="15" hidden="false" customHeight="true" outlineLevel="0" collapsed="false">
      <c r="A3695" s="193" t="s">
        <v>14477</v>
      </c>
      <c r="B3695" s="20" t="str">
        <f aca="false">INDEX(Table2[], MATCH(L3695, Location_ID!$D$2:$D$648, 0), 1)</f>
        <v>54c59d2f-381a-4d32-9a5e-e106311344df</v>
      </c>
      <c r="C3695" s="193" t="s">
        <v>1482</v>
      </c>
      <c r="D3695" s="273" t="s">
        <v>354</v>
      </c>
      <c r="E3695" s="193" t="s">
        <v>7134</v>
      </c>
      <c r="F3695" s="193" t="s">
        <v>7899</v>
      </c>
      <c r="G3695" s="193"/>
      <c r="H3695" s="196"/>
      <c r="I3695" s="193" t="s">
        <v>14291</v>
      </c>
      <c r="J3695" s="193" t="s">
        <v>14292</v>
      </c>
      <c r="K3695" s="193" t="s">
        <v>7127</v>
      </c>
      <c r="L3695" s="193" t="s">
        <v>2265</v>
      </c>
      <c r="M3695" s="193" t="s">
        <v>7131</v>
      </c>
      <c r="N3695" s="193" t="s">
        <v>14293</v>
      </c>
      <c r="O3695" s="193" t="s">
        <v>2613</v>
      </c>
      <c r="P3695" s="219" t="n">
        <v>43040</v>
      </c>
      <c r="Q3695" s="219" t="n">
        <v>44469</v>
      </c>
      <c r="R3695" s="193"/>
      <c r="S3695" s="193" t="s">
        <v>7130</v>
      </c>
      <c r="T3695" s="193" t="n">
        <v>3174.46763</v>
      </c>
      <c r="U3695" s="193"/>
      <c r="V3695" s="193"/>
      <c r="W3695" s="193" t="s">
        <v>8720</v>
      </c>
      <c r="X3695" s="196"/>
      <c r="Y3695" s="196"/>
      <c r="Z3695" s="196" t="n">
        <v>0</v>
      </c>
      <c r="AE3695" s="94" t="e">
        <f aca="false" t="array" ref="AE3695:AK3695">_xlfn.torow(_xlfn.unique(_xlfn._xlws.filter(cat_table[Subsector],$E3695=cat_table[Sector],"")))</f>
        <v>#NAME?</v>
      </c>
      <c r="AF3695" s="94" t="e">
        <v>#NAME?</v>
      </c>
      <c r="AG3695" s="94" t="e">
        <v>#NAME?</v>
      </c>
      <c r="AH3695" s="94" t="e">
        <v>#NAME?</v>
      </c>
      <c r="AI3695" s="94" t="e">
        <v>#NAME?</v>
      </c>
      <c r="AJ3695" s="94" t="e">
        <v>#NAME?</v>
      </c>
      <c r="AK3695" s="94" t="e">
        <v>#NAME?</v>
      </c>
      <c r="AO3695" s="94" t="e">
        <f aca="false" t="array" ref="AO3695:AQ3695">_xlfn.torow(_xlfn.unique(_xlfn._xlws.filter(cat_table[Sub-subsector],($E3695=cat_table[Sector])*($F3695=cat_table[Subsector]),"")))</f>
        <v>#NAME?</v>
      </c>
      <c r="AP3695" s="94" t="e">
        <v>#NAME?</v>
      </c>
      <c r="AQ3695" s="94" t="e">
        <v>#NAME?</v>
      </c>
    </row>
    <row r="3696" customFormat="false" ht="15" hidden="false" customHeight="true" outlineLevel="0" collapsed="false">
      <c r="A3696" s="193" t="s">
        <v>14478</v>
      </c>
      <c r="B3696" s="20" t="str">
        <f aca="false">INDEX(Table2[], MATCH(L3696, Location_ID!$D$2:$D$648, 0), 1)</f>
        <v>54c59d2f-381a-4d32-9a5e-e106311344df</v>
      </c>
      <c r="C3696" s="193" t="s">
        <v>1482</v>
      </c>
      <c r="D3696" s="273" t="s">
        <v>354</v>
      </c>
      <c r="E3696" s="193" t="s">
        <v>7134</v>
      </c>
      <c r="F3696" s="193" t="s">
        <v>7899</v>
      </c>
      <c r="G3696" s="193"/>
      <c r="H3696" s="196"/>
      <c r="I3696" s="193" t="s">
        <v>14291</v>
      </c>
      <c r="J3696" s="193" t="s">
        <v>14292</v>
      </c>
      <c r="K3696" s="193" t="s">
        <v>7127</v>
      </c>
      <c r="L3696" s="193" t="s">
        <v>2265</v>
      </c>
      <c r="M3696" s="193" t="s">
        <v>7131</v>
      </c>
      <c r="N3696" s="193" t="s">
        <v>14293</v>
      </c>
      <c r="O3696" s="193" t="s">
        <v>2613</v>
      </c>
      <c r="P3696" s="219" t="n">
        <v>43040</v>
      </c>
      <c r="Q3696" s="219" t="n">
        <v>44469</v>
      </c>
      <c r="R3696" s="193"/>
      <c r="S3696" s="193" t="s">
        <v>7130</v>
      </c>
      <c r="T3696" s="193" t="n">
        <v>8778.941049</v>
      </c>
      <c r="U3696" s="193"/>
      <c r="V3696" s="193"/>
      <c r="W3696" s="193" t="s">
        <v>8720</v>
      </c>
      <c r="X3696" s="196"/>
      <c r="Y3696" s="196"/>
      <c r="Z3696" s="196" t="n">
        <v>0</v>
      </c>
      <c r="AE3696" s="94" t="e">
        <f aca="false" t="array" ref="AE3696:AK3696">_xlfn.torow(_xlfn.unique(_xlfn._xlws.filter(cat_table[Subsector],$E3696=cat_table[Sector],"")))</f>
        <v>#NAME?</v>
      </c>
      <c r="AF3696" s="94" t="e">
        <v>#NAME?</v>
      </c>
      <c r="AG3696" s="94" t="e">
        <v>#NAME?</v>
      </c>
      <c r="AH3696" s="94" t="e">
        <v>#NAME?</v>
      </c>
      <c r="AI3696" s="94" t="e">
        <v>#NAME?</v>
      </c>
      <c r="AJ3696" s="94" t="e">
        <v>#NAME?</v>
      </c>
      <c r="AK3696" s="94" t="e">
        <v>#NAME?</v>
      </c>
      <c r="AO3696" s="94" t="e">
        <f aca="false" t="array" ref="AO3696:AQ3696">_xlfn.torow(_xlfn.unique(_xlfn._xlws.filter(cat_table[Sub-subsector],($E3696=cat_table[Sector])*($F3696=cat_table[Subsector]),"")))</f>
        <v>#NAME?</v>
      </c>
      <c r="AP3696" s="94" t="e">
        <v>#NAME?</v>
      </c>
      <c r="AQ3696" s="94" t="e">
        <v>#NAME?</v>
      </c>
    </row>
    <row r="3697" customFormat="false" ht="15" hidden="false" customHeight="true" outlineLevel="0" collapsed="false">
      <c r="A3697" s="193" t="s">
        <v>14479</v>
      </c>
      <c r="B3697" s="20" t="str">
        <f aca="false">INDEX(Table2[], MATCH(L3697, Location_ID!$D$2:$D$648, 0), 1)</f>
        <v>54c59d2f-381a-4d32-9a5e-e106311344df</v>
      </c>
      <c r="C3697" s="193" t="s">
        <v>1482</v>
      </c>
      <c r="D3697" s="273" t="s">
        <v>354</v>
      </c>
      <c r="E3697" s="193" t="s">
        <v>7134</v>
      </c>
      <c r="F3697" s="193" t="s">
        <v>7899</v>
      </c>
      <c r="G3697" s="193"/>
      <c r="H3697" s="196"/>
      <c r="I3697" s="193" t="s">
        <v>14291</v>
      </c>
      <c r="J3697" s="193" t="s">
        <v>14292</v>
      </c>
      <c r="K3697" s="193" t="s">
        <v>7127</v>
      </c>
      <c r="L3697" s="193" t="s">
        <v>2265</v>
      </c>
      <c r="M3697" s="193" t="s">
        <v>7131</v>
      </c>
      <c r="N3697" s="193" t="s">
        <v>14293</v>
      </c>
      <c r="O3697" s="193" t="s">
        <v>2613</v>
      </c>
      <c r="P3697" s="219" t="n">
        <v>43040</v>
      </c>
      <c r="Q3697" s="219" t="n">
        <v>44469</v>
      </c>
      <c r="R3697" s="193"/>
      <c r="S3697" s="193" t="s">
        <v>7130</v>
      </c>
      <c r="T3697" s="193" t="n">
        <v>4318.36616</v>
      </c>
      <c r="U3697" s="193"/>
      <c r="V3697" s="193"/>
      <c r="W3697" s="193" t="s">
        <v>8720</v>
      </c>
      <c r="X3697" s="196"/>
      <c r="Y3697" s="196"/>
      <c r="Z3697" s="196" t="n">
        <v>0</v>
      </c>
      <c r="AE3697" s="94" t="e">
        <f aca="false" t="array" ref="AE3697:AK3697">_xlfn.torow(_xlfn.unique(_xlfn._xlws.filter(cat_table[Subsector],$E3697=cat_table[Sector],"")))</f>
        <v>#NAME?</v>
      </c>
      <c r="AF3697" s="94" t="e">
        <v>#NAME?</v>
      </c>
      <c r="AG3697" s="94" t="e">
        <v>#NAME?</v>
      </c>
      <c r="AH3697" s="94" t="e">
        <v>#NAME?</v>
      </c>
      <c r="AI3697" s="94" t="e">
        <v>#NAME?</v>
      </c>
      <c r="AJ3697" s="94" t="e">
        <v>#NAME?</v>
      </c>
      <c r="AK3697" s="94" t="e">
        <v>#NAME?</v>
      </c>
      <c r="AO3697" s="94" t="e">
        <f aca="false" t="array" ref="AO3697:AQ3697">_xlfn.torow(_xlfn.unique(_xlfn._xlws.filter(cat_table[Sub-subsector],($E3697=cat_table[Sector])*($F3697=cat_table[Subsector]),"")))</f>
        <v>#NAME?</v>
      </c>
      <c r="AP3697" s="94" t="e">
        <v>#NAME?</v>
      </c>
      <c r="AQ3697" s="94" t="e">
        <v>#NAME?</v>
      </c>
    </row>
    <row r="3698" customFormat="false" ht="15" hidden="false" customHeight="true" outlineLevel="0" collapsed="false">
      <c r="A3698" s="193" t="s">
        <v>14480</v>
      </c>
      <c r="B3698" s="20" t="str">
        <f aca="false">INDEX(Table2[], MATCH(L3698, Location_ID!$D$2:$D$648, 0), 1)</f>
        <v>54c59d2f-381a-4d32-9a5e-e106311344df</v>
      </c>
      <c r="C3698" s="193" t="s">
        <v>1482</v>
      </c>
      <c r="D3698" s="273" t="s">
        <v>354</v>
      </c>
      <c r="E3698" s="193" t="s">
        <v>7134</v>
      </c>
      <c r="F3698" s="193" t="s">
        <v>7899</v>
      </c>
      <c r="G3698" s="193"/>
      <c r="H3698" s="196"/>
      <c r="I3698" s="193" t="s">
        <v>14291</v>
      </c>
      <c r="J3698" s="193" t="s">
        <v>14292</v>
      </c>
      <c r="K3698" s="193" t="s">
        <v>7127</v>
      </c>
      <c r="L3698" s="193" t="s">
        <v>2265</v>
      </c>
      <c r="M3698" s="193" t="s">
        <v>7131</v>
      </c>
      <c r="N3698" s="193" t="s">
        <v>14293</v>
      </c>
      <c r="O3698" s="193" t="s">
        <v>2613</v>
      </c>
      <c r="P3698" s="219" t="n">
        <v>43040</v>
      </c>
      <c r="Q3698" s="219" t="n">
        <v>44469</v>
      </c>
      <c r="R3698" s="193"/>
      <c r="S3698" s="193" t="s">
        <v>7130</v>
      </c>
      <c r="T3698" s="193" t="n">
        <v>9534.865678</v>
      </c>
      <c r="U3698" s="193"/>
      <c r="V3698" s="193"/>
      <c r="W3698" s="193" t="s">
        <v>8720</v>
      </c>
      <c r="X3698" s="196"/>
      <c r="Y3698" s="196"/>
      <c r="Z3698" s="196" t="n">
        <v>0</v>
      </c>
      <c r="AE3698" s="94" t="e">
        <f aca="false" t="array" ref="AE3698:AK3698">_xlfn.torow(_xlfn.unique(_xlfn._xlws.filter(cat_table[Subsector],$E3698=cat_table[Sector],"")))</f>
        <v>#NAME?</v>
      </c>
      <c r="AF3698" s="94" t="e">
        <v>#NAME?</v>
      </c>
      <c r="AG3698" s="94" t="e">
        <v>#NAME?</v>
      </c>
      <c r="AH3698" s="94" t="e">
        <v>#NAME?</v>
      </c>
      <c r="AI3698" s="94" t="e">
        <v>#NAME?</v>
      </c>
      <c r="AJ3698" s="94" t="e">
        <v>#NAME?</v>
      </c>
      <c r="AK3698" s="94" t="e">
        <v>#NAME?</v>
      </c>
      <c r="AO3698" s="94" t="e">
        <f aca="false" t="array" ref="AO3698:AQ3698">_xlfn.torow(_xlfn.unique(_xlfn._xlws.filter(cat_table[Sub-subsector],($E3698=cat_table[Sector])*($F3698=cat_table[Subsector]),"")))</f>
        <v>#NAME?</v>
      </c>
      <c r="AP3698" s="94" t="e">
        <v>#NAME?</v>
      </c>
      <c r="AQ3698" s="94" t="e">
        <v>#NAME?</v>
      </c>
    </row>
    <row r="3699" customFormat="false" ht="15" hidden="false" customHeight="true" outlineLevel="0" collapsed="false">
      <c r="A3699" s="193" t="s">
        <v>14481</v>
      </c>
      <c r="B3699" s="20" t="str">
        <f aca="false">INDEX(Table2[], MATCH(L3699, Location_ID!$D$2:$D$648, 0), 1)</f>
        <v>54c59d2f-381a-4d32-9a5e-e106311344df</v>
      </c>
      <c r="C3699" s="193" t="s">
        <v>1482</v>
      </c>
      <c r="D3699" s="273" t="s">
        <v>354</v>
      </c>
      <c r="E3699" s="193" t="s">
        <v>7134</v>
      </c>
      <c r="F3699" s="193" t="s">
        <v>7899</v>
      </c>
      <c r="G3699" s="193"/>
      <c r="H3699" s="196"/>
      <c r="I3699" s="193" t="s">
        <v>14291</v>
      </c>
      <c r="J3699" s="193" t="s">
        <v>14292</v>
      </c>
      <c r="K3699" s="193" t="s">
        <v>7127</v>
      </c>
      <c r="L3699" s="193" t="s">
        <v>2265</v>
      </c>
      <c r="M3699" s="193" t="s">
        <v>7131</v>
      </c>
      <c r="N3699" s="193" t="s">
        <v>14293</v>
      </c>
      <c r="O3699" s="193" t="s">
        <v>2613</v>
      </c>
      <c r="P3699" s="219" t="n">
        <v>43040</v>
      </c>
      <c r="Q3699" s="219" t="n">
        <v>44469</v>
      </c>
      <c r="R3699" s="193"/>
      <c r="S3699" s="193" t="s">
        <v>7130</v>
      </c>
      <c r="T3699" s="193" t="n">
        <v>11448.10008</v>
      </c>
      <c r="U3699" s="193"/>
      <c r="V3699" s="193"/>
      <c r="W3699" s="193" t="s">
        <v>8720</v>
      </c>
      <c r="X3699" s="196"/>
      <c r="Y3699" s="196"/>
      <c r="Z3699" s="196" t="n">
        <v>0</v>
      </c>
      <c r="AE3699" s="94" t="e">
        <f aca="false" t="array" ref="AE3699:AK3699">_xlfn.torow(_xlfn.unique(_xlfn._xlws.filter(cat_table[Subsector],$E3699=cat_table[Sector],"")))</f>
        <v>#NAME?</v>
      </c>
      <c r="AF3699" s="94" t="e">
        <v>#NAME?</v>
      </c>
      <c r="AG3699" s="94" t="e">
        <v>#NAME?</v>
      </c>
      <c r="AH3699" s="94" t="e">
        <v>#NAME?</v>
      </c>
      <c r="AI3699" s="94" t="e">
        <v>#NAME?</v>
      </c>
      <c r="AJ3699" s="94" t="e">
        <v>#NAME?</v>
      </c>
      <c r="AK3699" s="94" t="e">
        <v>#NAME?</v>
      </c>
      <c r="AO3699" s="94" t="e">
        <f aca="false" t="array" ref="AO3699:AQ3699">_xlfn.torow(_xlfn.unique(_xlfn._xlws.filter(cat_table[Sub-subsector],($E3699=cat_table[Sector])*($F3699=cat_table[Subsector]),"")))</f>
        <v>#NAME?</v>
      </c>
      <c r="AP3699" s="94" t="e">
        <v>#NAME?</v>
      </c>
      <c r="AQ3699" s="94" t="e">
        <v>#NAME?</v>
      </c>
    </row>
    <row r="3700" customFormat="false" ht="15" hidden="false" customHeight="true" outlineLevel="0" collapsed="false">
      <c r="A3700" s="193" t="s">
        <v>14482</v>
      </c>
      <c r="B3700" s="20" t="str">
        <f aca="false">INDEX(Table2[], MATCH(L3700, Location_ID!$D$2:$D$648, 0), 1)</f>
        <v>54c59d2f-381a-4d32-9a5e-e106311344df</v>
      </c>
      <c r="C3700" s="193" t="s">
        <v>1482</v>
      </c>
      <c r="D3700" s="273" t="s">
        <v>354</v>
      </c>
      <c r="E3700" s="193" t="s">
        <v>7134</v>
      </c>
      <c r="F3700" s="193" t="s">
        <v>7899</v>
      </c>
      <c r="G3700" s="193"/>
      <c r="H3700" s="196"/>
      <c r="I3700" s="193" t="s">
        <v>14291</v>
      </c>
      <c r="J3700" s="193" t="s">
        <v>14292</v>
      </c>
      <c r="K3700" s="193" t="s">
        <v>7127</v>
      </c>
      <c r="L3700" s="193" t="s">
        <v>2265</v>
      </c>
      <c r="M3700" s="193" t="s">
        <v>7131</v>
      </c>
      <c r="N3700" s="193" t="s">
        <v>14293</v>
      </c>
      <c r="O3700" s="193" t="s">
        <v>2613</v>
      </c>
      <c r="P3700" s="219" t="n">
        <v>43040</v>
      </c>
      <c r="Q3700" s="219" t="n">
        <v>44469</v>
      </c>
      <c r="R3700" s="193"/>
      <c r="S3700" s="193" t="s">
        <v>7130</v>
      </c>
      <c r="T3700" s="193" t="n">
        <v>6045.303716</v>
      </c>
      <c r="U3700" s="193"/>
      <c r="V3700" s="193"/>
      <c r="W3700" s="193" t="s">
        <v>8720</v>
      </c>
      <c r="X3700" s="196"/>
      <c r="Y3700" s="196"/>
      <c r="Z3700" s="196" t="n">
        <v>0</v>
      </c>
      <c r="AE3700" s="94" t="e">
        <f aca="false" t="array" ref="AE3700:AK3700">_xlfn.torow(_xlfn.unique(_xlfn._xlws.filter(cat_table[Subsector],$E3700=cat_table[Sector],"")))</f>
        <v>#NAME?</v>
      </c>
      <c r="AF3700" s="94" t="e">
        <v>#NAME?</v>
      </c>
      <c r="AG3700" s="94" t="e">
        <v>#NAME?</v>
      </c>
      <c r="AH3700" s="94" t="e">
        <v>#NAME?</v>
      </c>
      <c r="AI3700" s="94" t="e">
        <v>#NAME?</v>
      </c>
      <c r="AJ3700" s="94" t="e">
        <v>#NAME?</v>
      </c>
      <c r="AK3700" s="94" t="e">
        <v>#NAME?</v>
      </c>
      <c r="AO3700" s="94" t="e">
        <f aca="false" t="array" ref="AO3700:AQ3700">_xlfn.torow(_xlfn.unique(_xlfn._xlws.filter(cat_table[Sub-subsector],($E3700=cat_table[Sector])*($F3700=cat_table[Subsector]),"")))</f>
        <v>#NAME?</v>
      </c>
      <c r="AP3700" s="94" t="e">
        <v>#NAME?</v>
      </c>
      <c r="AQ3700" s="94" t="e">
        <v>#NAME?</v>
      </c>
    </row>
    <row r="3701" customFormat="false" ht="15" hidden="false" customHeight="true" outlineLevel="0" collapsed="false">
      <c r="A3701" s="193" t="s">
        <v>14483</v>
      </c>
      <c r="B3701" s="20" t="str">
        <f aca="false">INDEX(Table2[], MATCH(L3701, Location_ID!$D$2:$D$648, 0), 1)</f>
        <v>daa8a290-cd1b-4ff0-b151-1f450e2146dd</v>
      </c>
      <c r="C3701" s="193" t="s">
        <v>1482</v>
      </c>
      <c r="D3701" s="273" t="s">
        <v>354</v>
      </c>
      <c r="E3701" s="193" t="s">
        <v>7134</v>
      </c>
      <c r="F3701" s="193" t="s">
        <v>7899</v>
      </c>
      <c r="G3701" s="193"/>
      <c r="H3701" s="196"/>
      <c r="I3701" s="193" t="s">
        <v>14291</v>
      </c>
      <c r="J3701" s="193" t="s">
        <v>14292</v>
      </c>
      <c r="K3701" s="193" t="s">
        <v>7127</v>
      </c>
      <c r="L3701" s="193" t="s">
        <v>3033</v>
      </c>
      <c r="M3701" s="193" t="s">
        <v>7131</v>
      </c>
      <c r="N3701" s="193" t="s">
        <v>14293</v>
      </c>
      <c r="O3701" s="193" t="s">
        <v>1732</v>
      </c>
      <c r="P3701" s="219" t="n">
        <v>43040</v>
      </c>
      <c r="Q3701" s="219" t="n">
        <v>44469</v>
      </c>
      <c r="R3701" s="193"/>
      <c r="S3701" s="193" t="s">
        <v>7130</v>
      </c>
      <c r="T3701" s="193" t="n">
        <v>2610.856711</v>
      </c>
      <c r="U3701" s="193"/>
      <c r="V3701" s="193"/>
      <c r="W3701" s="193" t="s">
        <v>8720</v>
      </c>
      <c r="X3701" s="196"/>
      <c r="Y3701" s="196"/>
      <c r="Z3701" s="196" t="n">
        <v>0</v>
      </c>
      <c r="AE3701" s="94" t="e">
        <f aca="false" t="array" ref="AE3701:AK3701">_xlfn.torow(_xlfn.unique(_xlfn._xlws.filter(cat_table[Subsector],$E3701=cat_table[Sector],"")))</f>
        <v>#NAME?</v>
      </c>
      <c r="AF3701" s="94" t="e">
        <v>#NAME?</v>
      </c>
      <c r="AG3701" s="94" t="e">
        <v>#NAME?</v>
      </c>
      <c r="AH3701" s="94" t="e">
        <v>#NAME?</v>
      </c>
      <c r="AI3701" s="94" t="e">
        <v>#NAME?</v>
      </c>
      <c r="AJ3701" s="94" t="e">
        <v>#NAME?</v>
      </c>
      <c r="AK3701" s="94" t="e">
        <v>#NAME?</v>
      </c>
      <c r="AO3701" s="94" t="e">
        <f aca="false" t="array" ref="AO3701:AQ3701">_xlfn.torow(_xlfn.unique(_xlfn._xlws.filter(cat_table[Sub-subsector],($E3701=cat_table[Sector])*($F3701=cat_table[Subsector]),"")))</f>
        <v>#NAME?</v>
      </c>
      <c r="AP3701" s="94" t="e">
        <v>#NAME?</v>
      </c>
      <c r="AQ3701" s="94" t="e">
        <v>#NAME?</v>
      </c>
    </row>
    <row r="3702" customFormat="false" ht="15" hidden="false" customHeight="true" outlineLevel="0" collapsed="false">
      <c r="A3702" s="193" t="s">
        <v>14484</v>
      </c>
      <c r="B3702" s="20" t="str">
        <f aca="false">INDEX(Table2[], MATCH(L3702, Location_ID!$D$2:$D$648, 0), 1)</f>
        <v>daa8a290-cd1b-4ff0-b151-1f450e2146dd</v>
      </c>
      <c r="C3702" s="193" t="s">
        <v>1482</v>
      </c>
      <c r="D3702" s="273" t="s">
        <v>354</v>
      </c>
      <c r="E3702" s="193" t="s">
        <v>7134</v>
      </c>
      <c r="F3702" s="193" t="s">
        <v>7899</v>
      </c>
      <c r="G3702" s="193"/>
      <c r="H3702" s="196"/>
      <c r="I3702" s="193" t="s">
        <v>14291</v>
      </c>
      <c r="J3702" s="193" t="s">
        <v>14292</v>
      </c>
      <c r="K3702" s="193" t="s">
        <v>7127</v>
      </c>
      <c r="L3702" s="193" t="s">
        <v>3033</v>
      </c>
      <c r="M3702" s="193" t="s">
        <v>7131</v>
      </c>
      <c r="N3702" s="193" t="s">
        <v>14293</v>
      </c>
      <c r="O3702" s="193" t="s">
        <v>1732</v>
      </c>
      <c r="P3702" s="219" t="n">
        <v>43040</v>
      </c>
      <c r="Q3702" s="219" t="n">
        <v>44469</v>
      </c>
      <c r="R3702" s="193"/>
      <c r="S3702" s="193" t="s">
        <v>7130</v>
      </c>
      <c r="T3702" s="193" t="n">
        <v>1619.680328</v>
      </c>
      <c r="U3702" s="193"/>
      <c r="V3702" s="193"/>
      <c r="W3702" s="193" t="s">
        <v>8720</v>
      </c>
      <c r="X3702" s="196"/>
      <c r="Y3702" s="196"/>
      <c r="Z3702" s="196" t="n">
        <v>0</v>
      </c>
      <c r="AE3702" s="94" t="e">
        <f aca="false" t="array" ref="AE3702:AK3702">_xlfn.torow(_xlfn.unique(_xlfn._xlws.filter(cat_table[Subsector],$E3702=cat_table[Sector],"")))</f>
        <v>#NAME?</v>
      </c>
      <c r="AF3702" s="94" t="e">
        <v>#NAME?</v>
      </c>
      <c r="AG3702" s="94" t="e">
        <v>#NAME?</v>
      </c>
      <c r="AH3702" s="94" t="e">
        <v>#NAME?</v>
      </c>
      <c r="AI3702" s="94" t="e">
        <v>#NAME?</v>
      </c>
      <c r="AJ3702" s="94" t="e">
        <v>#NAME?</v>
      </c>
      <c r="AK3702" s="94" t="e">
        <v>#NAME?</v>
      </c>
      <c r="AO3702" s="94" t="e">
        <f aca="false" t="array" ref="AO3702:AQ3702">_xlfn.torow(_xlfn.unique(_xlfn._xlws.filter(cat_table[Sub-subsector],($E3702=cat_table[Sector])*($F3702=cat_table[Subsector]),"")))</f>
        <v>#NAME?</v>
      </c>
      <c r="AP3702" s="94" t="e">
        <v>#NAME?</v>
      </c>
      <c r="AQ3702" s="94" t="e">
        <v>#NAME?</v>
      </c>
    </row>
    <row r="3703" customFormat="false" ht="15" hidden="false" customHeight="true" outlineLevel="0" collapsed="false">
      <c r="A3703" s="193" t="s">
        <v>14485</v>
      </c>
      <c r="B3703" s="20" t="str">
        <f aca="false">INDEX(Table2[], MATCH(L3703, Location_ID!$D$2:$D$648, 0), 1)</f>
        <v>daa8a290-cd1b-4ff0-b151-1f450e2146dd</v>
      </c>
      <c r="C3703" s="193" t="s">
        <v>1482</v>
      </c>
      <c r="D3703" s="273" t="s">
        <v>354</v>
      </c>
      <c r="E3703" s="193" t="s">
        <v>7134</v>
      </c>
      <c r="F3703" s="193" t="s">
        <v>7899</v>
      </c>
      <c r="G3703" s="193"/>
      <c r="H3703" s="196"/>
      <c r="I3703" s="193" t="s">
        <v>14291</v>
      </c>
      <c r="J3703" s="193" t="s">
        <v>14292</v>
      </c>
      <c r="K3703" s="193" t="s">
        <v>7127</v>
      </c>
      <c r="L3703" s="193" t="s">
        <v>3033</v>
      </c>
      <c r="M3703" s="193" t="s">
        <v>7131</v>
      </c>
      <c r="N3703" s="193" t="s">
        <v>14293</v>
      </c>
      <c r="O3703" s="193" t="s">
        <v>1732</v>
      </c>
      <c r="P3703" s="219" t="n">
        <v>43040</v>
      </c>
      <c r="Q3703" s="219" t="n">
        <v>44469</v>
      </c>
      <c r="R3703" s="193"/>
      <c r="S3703" s="193" t="s">
        <v>7130</v>
      </c>
      <c r="T3703" s="193" t="n">
        <v>1163.749929</v>
      </c>
      <c r="U3703" s="193"/>
      <c r="V3703" s="193"/>
      <c r="W3703" s="193" t="s">
        <v>8720</v>
      </c>
      <c r="X3703" s="196"/>
      <c r="Y3703" s="196"/>
      <c r="Z3703" s="196" t="n">
        <v>0</v>
      </c>
      <c r="AE3703" s="94" t="e">
        <f aca="false" t="array" ref="AE3703:AK3703">_xlfn.torow(_xlfn.unique(_xlfn._xlws.filter(cat_table[Subsector],$E3703=cat_table[Sector],"")))</f>
        <v>#NAME?</v>
      </c>
      <c r="AF3703" s="94" t="e">
        <v>#NAME?</v>
      </c>
      <c r="AG3703" s="94" t="e">
        <v>#NAME?</v>
      </c>
      <c r="AH3703" s="94" t="e">
        <v>#NAME?</v>
      </c>
      <c r="AI3703" s="94" t="e">
        <v>#NAME?</v>
      </c>
      <c r="AJ3703" s="94" t="e">
        <v>#NAME?</v>
      </c>
      <c r="AK3703" s="94" t="e">
        <v>#NAME?</v>
      </c>
      <c r="AO3703" s="94" t="e">
        <f aca="false" t="array" ref="AO3703:AQ3703">_xlfn.torow(_xlfn.unique(_xlfn._xlws.filter(cat_table[Sub-subsector],($E3703=cat_table[Sector])*($F3703=cat_table[Subsector]),"")))</f>
        <v>#NAME?</v>
      </c>
      <c r="AP3703" s="94" t="e">
        <v>#NAME?</v>
      </c>
      <c r="AQ3703" s="94" t="e">
        <v>#NAME?</v>
      </c>
    </row>
    <row r="3704" customFormat="false" ht="15" hidden="false" customHeight="true" outlineLevel="0" collapsed="false">
      <c r="A3704" s="193" t="s">
        <v>14486</v>
      </c>
      <c r="B3704" s="20" t="str">
        <f aca="false">INDEX(Table2[], MATCH(L3704, Location_ID!$D$2:$D$648, 0), 1)</f>
        <v>daa8a290-cd1b-4ff0-b151-1f450e2146dd</v>
      </c>
      <c r="C3704" s="193" t="s">
        <v>1482</v>
      </c>
      <c r="D3704" s="273" t="s">
        <v>354</v>
      </c>
      <c r="E3704" s="193" t="s">
        <v>7134</v>
      </c>
      <c r="F3704" s="193" t="s">
        <v>7899</v>
      </c>
      <c r="G3704" s="193"/>
      <c r="H3704" s="196"/>
      <c r="I3704" s="193" t="s">
        <v>14291</v>
      </c>
      <c r="J3704" s="193" t="s">
        <v>14292</v>
      </c>
      <c r="K3704" s="193" t="s">
        <v>7127</v>
      </c>
      <c r="L3704" s="193" t="s">
        <v>3033</v>
      </c>
      <c r="M3704" s="193" t="s">
        <v>7131</v>
      </c>
      <c r="N3704" s="193" t="s">
        <v>14293</v>
      </c>
      <c r="O3704" s="193" t="s">
        <v>1732</v>
      </c>
      <c r="P3704" s="219" t="n">
        <v>43040</v>
      </c>
      <c r="Q3704" s="219" t="n">
        <v>44469</v>
      </c>
      <c r="R3704" s="193"/>
      <c r="S3704" s="193" t="s">
        <v>7130</v>
      </c>
      <c r="T3704" s="193" t="n">
        <v>4516.203047</v>
      </c>
      <c r="U3704" s="193"/>
      <c r="V3704" s="193"/>
      <c r="W3704" s="193" t="s">
        <v>8720</v>
      </c>
      <c r="X3704" s="196"/>
      <c r="Y3704" s="196"/>
      <c r="Z3704" s="196" t="n">
        <v>0</v>
      </c>
      <c r="AE3704" s="94" t="e">
        <f aca="false" t="array" ref="AE3704:AK3704">_xlfn.torow(_xlfn.unique(_xlfn._xlws.filter(cat_table[Subsector],$E3704=cat_table[Sector],"")))</f>
        <v>#NAME?</v>
      </c>
      <c r="AF3704" s="94" t="e">
        <v>#NAME?</v>
      </c>
      <c r="AG3704" s="94" t="e">
        <v>#NAME?</v>
      </c>
      <c r="AH3704" s="94" t="e">
        <v>#NAME?</v>
      </c>
      <c r="AI3704" s="94" t="e">
        <v>#NAME?</v>
      </c>
      <c r="AJ3704" s="94" t="e">
        <v>#NAME?</v>
      </c>
      <c r="AK3704" s="94" t="e">
        <v>#NAME?</v>
      </c>
      <c r="AO3704" s="94" t="e">
        <f aca="false" t="array" ref="AO3704:AQ3704">_xlfn.torow(_xlfn.unique(_xlfn._xlws.filter(cat_table[Sub-subsector],($E3704=cat_table[Sector])*($F3704=cat_table[Subsector]),"")))</f>
        <v>#NAME?</v>
      </c>
      <c r="AP3704" s="94" t="e">
        <v>#NAME?</v>
      </c>
      <c r="AQ3704" s="94" t="e">
        <v>#NAME?</v>
      </c>
    </row>
    <row r="3705" customFormat="false" ht="15" hidden="false" customHeight="true" outlineLevel="0" collapsed="false">
      <c r="A3705" s="193" t="s">
        <v>14487</v>
      </c>
      <c r="B3705" s="20" t="str">
        <f aca="false">INDEX(Table2[], MATCH(L3705, Location_ID!$D$2:$D$648, 0), 1)</f>
        <v>daa8a290-cd1b-4ff0-b151-1f450e2146dd</v>
      </c>
      <c r="C3705" s="193" t="s">
        <v>1482</v>
      </c>
      <c r="D3705" s="273" t="s">
        <v>354</v>
      </c>
      <c r="E3705" s="193" t="s">
        <v>7134</v>
      </c>
      <c r="F3705" s="193" t="s">
        <v>7899</v>
      </c>
      <c r="G3705" s="193"/>
      <c r="H3705" s="196"/>
      <c r="I3705" s="193" t="s">
        <v>14291</v>
      </c>
      <c r="J3705" s="193" t="s">
        <v>14292</v>
      </c>
      <c r="K3705" s="193" t="s">
        <v>7127</v>
      </c>
      <c r="L3705" s="193" t="s">
        <v>3033</v>
      </c>
      <c r="M3705" s="193" t="s">
        <v>7131</v>
      </c>
      <c r="N3705" s="193" t="s">
        <v>14293</v>
      </c>
      <c r="O3705" s="193" t="s">
        <v>1732</v>
      </c>
      <c r="P3705" s="219" t="n">
        <v>43040</v>
      </c>
      <c r="Q3705" s="219" t="n">
        <v>44469</v>
      </c>
      <c r="R3705" s="193"/>
      <c r="S3705" s="193" t="s">
        <v>7130</v>
      </c>
      <c r="T3705" s="193" t="n">
        <v>3931.796668</v>
      </c>
      <c r="U3705" s="193"/>
      <c r="V3705" s="193"/>
      <c r="W3705" s="193" t="s">
        <v>8720</v>
      </c>
      <c r="X3705" s="196"/>
      <c r="Y3705" s="196"/>
      <c r="Z3705" s="196" t="n">
        <v>0</v>
      </c>
      <c r="AE3705" s="94" t="e">
        <f aca="false" t="array" ref="AE3705:AK3705">_xlfn.torow(_xlfn.unique(_xlfn._xlws.filter(cat_table[Subsector],$E3705=cat_table[Sector],"")))</f>
        <v>#NAME?</v>
      </c>
      <c r="AF3705" s="94" t="e">
        <v>#NAME?</v>
      </c>
      <c r="AG3705" s="94" t="e">
        <v>#NAME?</v>
      </c>
      <c r="AH3705" s="94" t="e">
        <v>#NAME?</v>
      </c>
      <c r="AI3705" s="94" t="e">
        <v>#NAME?</v>
      </c>
      <c r="AJ3705" s="94" t="e">
        <v>#NAME?</v>
      </c>
      <c r="AK3705" s="94" t="e">
        <v>#NAME?</v>
      </c>
      <c r="AO3705" s="94" t="e">
        <f aca="false" t="array" ref="AO3705:AQ3705">_xlfn.torow(_xlfn.unique(_xlfn._xlws.filter(cat_table[Sub-subsector],($E3705=cat_table[Sector])*($F3705=cat_table[Subsector]),"")))</f>
        <v>#NAME?</v>
      </c>
      <c r="AP3705" s="94" t="e">
        <v>#NAME?</v>
      </c>
      <c r="AQ3705" s="94" t="e">
        <v>#NAME?</v>
      </c>
    </row>
    <row r="3706" customFormat="false" ht="15" hidden="false" customHeight="true" outlineLevel="0" collapsed="false">
      <c r="A3706" s="193" t="s">
        <v>14488</v>
      </c>
      <c r="B3706" s="20" t="str">
        <f aca="false">INDEX(Table2[], MATCH(L3706, Location_ID!$D$2:$D$648, 0), 1)</f>
        <v>daa8a290-cd1b-4ff0-b151-1f450e2146dd</v>
      </c>
      <c r="C3706" s="193" t="s">
        <v>1482</v>
      </c>
      <c r="D3706" s="273" t="s">
        <v>354</v>
      </c>
      <c r="E3706" s="193" t="s">
        <v>7134</v>
      </c>
      <c r="F3706" s="193" t="s">
        <v>7899</v>
      </c>
      <c r="G3706" s="193"/>
      <c r="H3706" s="196"/>
      <c r="I3706" s="193" t="s">
        <v>14291</v>
      </c>
      <c r="J3706" s="193" t="s">
        <v>14292</v>
      </c>
      <c r="K3706" s="193" t="s">
        <v>7127</v>
      </c>
      <c r="L3706" s="193" t="s">
        <v>3033</v>
      </c>
      <c r="M3706" s="193" t="s">
        <v>7131</v>
      </c>
      <c r="N3706" s="193" t="s">
        <v>14293</v>
      </c>
      <c r="O3706" s="193" t="s">
        <v>1732</v>
      </c>
      <c r="P3706" s="219" t="n">
        <v>43040</v>
      </c>
      <c r="Q3706" s="219" t="n">
        <v>44469</v>
      </c>
      <c r="R3706" s="193"/>
      <c r="S3706" s="193" t="s">
        <v>7130</v>
      </c>
      <c r="T3706" s="193" t="n">
        <v>6133.65243</v>
      </c>
      <c r="U3706" s="193"/>
      <c r="V3706" s="193"/>
      <c r="W3706" s="193" t="s">
        <v>8720</v>
      </c>
      <c r="X3706" s="196"/>
      <c r="Y3706" s="196"/>
      <c r="Z3706" s="196" t="n">
        <v>0</v>
      </c>
      <c r="AE3706" s="94" t="e">
        <f aca="false" t="array" ref="AE3706:AK3706">_xlfn.torow(_xlfn.unique(_xlfn._xlws.filter(cat_table[Subsector],$E3706=cat_table[Sector],"")))</f>
        <v>#NAME?</v>
      </c>
      <c r="AF3706" s="94" t="e">
        <v>#NAME?</v>
      </c>
      <c r="AG3706" s="94" t="e">
        <v>#NAME?</v>
      </c>
      <c r="AH3706" s="94" t="e">
        <v>#NAME?</v>
      </c>
      <c r="AI3706" s="94" t="e">
        <v>#NAME?</v>
      </c>
      <c r="AJ3706" s="94" t="e">
        <v>#NAME?</v>
      </c>
      <c r="AK3706" s="94" t="e">
        <v>#NAME?</v>
      </c>
      <c r="AO3706" s="94" t="e">
        <f aca="false" t="array" ref="AO3706:AQ3706">_xlfn.torow(_xlfn.unique(_xlfn._xlws.filter(cat_table[Sub-subsector],($E3706=cat_table[Sector])*($F3706=cat_table[Subsector]),"")))</f>
        <v>#NAME?</v>
      </c>
      <c r="AP3706" s="94" t="e">
        <v>#NAME?</v>
      </c>
      <c r="AQ3706" s="94" t="e">
        <v>#NAME?</v>
      </c>
    </row>
    <row r="3707" customFormat="false" ht="15" hidden="false" customHeight="true" outlineLevel="0" collapsed="false">
      <c r="A3707" s="193" t="s">
        <v>14489</v>
      </c>
      <c r="B3707" s="20" t="str">
        <f aca="false">INDEX(Table2[], MATCH(L3707, Location_ID!$D$2:$D$648, 0), 1)</f>
        <v>daa8a290-cd1b-4ff0-b151-1f450e2146dd</v>
      </c>
      <c r="C3707" s="193" t="s">
        <v>1482</v>
      </c>
      <c r="D3707" s="273" t="s">
        <v>354</v>
      </c>
      <c r="E3707" s="193" t="s">
        <v>7134</v>
      </c>
      <c r="F3707" s="193" t="s">
        <v>7899</v>
      </c>
      <c r="G3707" s="193"/>
      <c r="H3707" s="196"/>
      <c r="I3707" s="193" t="s">
        <v>14291</v>
      </c>
      <c r="J3707" s="193" t="s">
        <v>14292</v>
      </c>
      <c r="K3707" s="193" t="s">
        <v>7127</v>
      </c>
      <c r="L3707" s="193" t="s">
        <v>3033</v>
      </c>
      <c r="M3707" s="193" t="s">
        <v>7131</v>
      </c>
      <c r="N3707" s="193" t="s">
        <v>14293</v>
      </c>
      <c r="O3707" s="193" t="s">
        <v>1732</v>
      </c>
      <c r="P3707" s="219" t="n">
        <v>43040</v>
      </c>
      <c r="Q3707" s="219" t="n">
        <v>44469</v>
      </c>
      <c r="R3707" s="193"/>
      <c r="S3707" s="193" t="s">
        <v>7130</v>
      </c>
      <c r="T3707" s="193" t="n">
        <v>1105.760383</v>
      </c>
      <c r="U3707" s="193"/>
      <c r="V3707" s="193"/>
      <c r="W3707" s="193" t="s">
        <v>8720</v>
      </c>
      <c r="X3707" s="196"/>
      <c r="Y3707" s="196"/>
      <c r="Z3707" s="196" t="n">
        <v>0</v>
      </c>
      <c r="AE3707" s="94" t="e">
        <f aca="false" t="array" ref="AE3707:AK3707">_xlfn.torow(_xlfn.unique(_xlfn._xlws.filter(cat_table[Subsector],$E3707=cat_table[Sector],"")))</f>
        <v>#NAME?</v>
      </c>
      <c r="AF3707" s="94" t="e">
        <v>#NAME?</v>
      </c>
      <c r="AG3707" s="94" t="e">
        <v>#NAME?</v>
      </c>
      <c r="AH3707" s="94" t="e">
        <v>#NAME?</v>
      </c>
      <c r="AI3707" s="94" t="e">
        <v>#NAME?</v>
      </c>
      <c r="AJ3707" s="94" t="e">
        <v>#NAME?</v>
      </c>
      <c r="AK3707" s="94" t="e">
        <v>#NAME?</v>
      </c>
      <c r="AO3707" s="94" t="e">
        <f aca="false" t="array" ref="AO3707:AQ3707">_xlfn.torow(_xlfn.unique(_xlfn._xlws.filter(cat_table[Sub-subsector],($E3707=cat_table[Sector])*($F3707=cat_table[Subsector]),"")))</f>
        <v>#NAME?</v>
      </c>
      <c r="AP3707" s="94" t="e">
        <v>#NAME?</v>
      </c>
      <c r="AQ3707" s="94" t="e">
        <v>#NAME?</v>
      </c>
    </row>
    <row r="3708" customFormat="false" ht="15" hidden="false" customHeight="true" outlineLevel="0" collapsed="false">
      <c r="A3708" s="193" t="s">
        <v>14490</v>
      </c>
      <c r="B3708" s="20" t="str">
        <f aca="false">INDEX(Table2[], MATCH(L3708, Location_ID!$D$2:$D$648, 0), 1)</f>
        <v>daa8a290-cd1b-4ff0-b151-1f450e2146dd</v>
      </c>
      <c r="C3708" s="193" t="s">
        <v>1482</v>
      </c>
      <c r="D3708" s="273" t="s">
        <v>354</v>
      </c>
      <c r="E3708" s="193" t="s">
        <v>7134</v>
      </c>
      <c r="F3708" s="193" t="s">
        <v>7899</v>
      </c>
      <c r="G3708" s="193"/>
      <c r="H3708" s="196"/>
      <c r="I3708" s="193" t="s">
        <v>14291</v>
      </c>
      <c r="J3708" s="193" t="s">
        <v>14292</v>
      </c>
      <c r="K3708" s="193" t="s">
        <v>7127</v>
      </c>
      <c r="L3708" s="193" t="s">
        <v>3033</v>
      </c>
      <c r="M3708" s="193" t="s">
        <v>7131</v>
      </c>
      <c r="N3708" s="193" t="s">
        <v>14293</v>
      </c>
      <c r="O3708" s="193" t="s">
        <v>1732</v>
      </c>
      <c r="P3708" s="219" t="n">
        <v>43040</v>
      </c>
      <c r="Q3708" s="219" t="n">
        <v>44469</v>
      </c>
      <c r="R3708" s="193"/>
      <c r="S3708" s="193" t="s">
        <v>7130</v>
      </c>
      <c r="T3708" s="193" t="n">
        <v>1899.330807</v>
      </c>
      <c r="U3708" s="193"/>
      <c r="V3708" s="193"/>
      <c r="W3708" s="193" t="s">
        <v>8720</v>
      </c>
      <c r="X3708" s="196"/>
      <c r="Y3708" s="196"/>
      <c r="Z3708" s="196" t="n">
        <v>0</v>
      </c>
      <c r="AE3708" s="94" t="e">
        <f aca="false" t="array" ref="AE3708:AK3708">_xlfn.torow(_xlfn.unique(_xlfn._xlws.filter(cat_table[Subsector],$E3708=cat_table[Sector],"")))</f>
        <v>#NAME?</v>
      </c>
      <c r="AF3708" s="94" t="e">
        <v>#NAME?</v>
      </c>
      <c r="AG3708" s="94" t="e">
        <v>#NAME?</v>
      </c>
      <c r="AH3708" s="94" t="e">
        <v>#NAME?</v>
      </c>
      <c r="AI3708" s="94" t="e">
        <v>#NAME?</v>
      </c>
      <c r="AJ3708" s="94" t="e">
        <v>#NAME?</v>
      </c>
      <c r="AK3708" s="94" t="e">
        <v>#NAME?</v>
      </c>
      <c r="AO3708" s="94" t="e">
        <f aca="false" t="array" ref="AO3708:AQ3708">_xlfn.torow(_xlfn.unique(_xlfn._xlws.filter(cat_table[Sub-subsector],($E3708=cat_table[Sector])*($F3708=cat_table[Subsector]),"")))</f>
        <v>#NAME?</v>
      </c>
      <c r="AP3708" s="94" t="e">
        <v>#NAME?</v>
      </c>
      <c r="AQ3708" s="94" t="e">
        <v>#NAME?</v>
      </c>
    </row>
    <row r="3709" customFormat="false" ht="15" hidden="false" customHeight="true" outlineLevel="0" collapsed="false">
      <c r="A3709" s="193" t="s">
        <v>14491</v>
      </c>
      <c r="B3709" s="20" t="str">
        <f aca="false">INDEX(Table2[], MATCH(L3709, Location_ID!$D$2:$D$648, 0), 1)</f>
        <v>daa8a290-cd1b-4ff0-b151-1f450e2146dd</v>
      </c>
      <c r="C3709" s="193" t="s">
        <v>1482</v>
      </c>
      <c r="D3709" s="273" t="s">
        <v>354</v>
      </c>
      <c r="E3709" s="193" t="s">
        <v>7134</v>
      </c>
      <c r="F3709" s="193" t="s">
        <v>7899</v>
      </c>
      <c r="G3709" s="193"/>
      <c r="H3709" s="196"/>
      <c r="I3709" s="193" t="s">
        <v>14291</v>
      </c>
      <c r="J3709" s="193" t="s">
        <v>14292</v>
      </c>
      <c r="K3709" s="193" t="s">
        <v>7127</v>
      </c>
      <c r="L3709" s="193" t="s">
        <v>3033</v>
      </c>
      <c r="M3709" s="193" t="s">
        <v>7131</v>
      </c>
      <c r="N3709" s="193" t="s">
        <v>14293</v>
      </c>
      <c r="O3709" s="193" t="s">
        <v>1732</v>
      </c>
      <c r="P3709" s="219" t="n">
        <v>43040</v>
      </c>
      <c r="Q3709" s="219" t="n">
        <v>44469</v>
      </c>
      <c r="R3709" s="193"/>
      <c r="S3709" s="193" t="s">
        <v>7130</v>
      </c>
      <c r="T3709" s="193" t="n">
        <v>1709.972661</v>
      </c>
      <c r="U3709" s="193"/>
      <c r="V3709" s="193"/>
      <c r="W3709" s="193" t="s">
        <v>8720</v>
      </c>
      <c r="X3709" s="196"/>
      <c r="Y3709" s="196"/>
      <c r="Z3709" s="196" t="n">
        <v>0</v>
      </c>
      <c r="AE3709" s="94" t="e">
        <f aca="false" t="array" ref="AE3709:AK3709">_xlfn.torow(_xlfn.unique(_xlfn._xlws.filter(cat_table[Subsector],$E3709=cat_table[Sector],"")))</f>
        <v>#NAME?</v>
      </c>
      <c r="AF3709" s="94" t="e">
        <v>#NAME?</v>
      </c>
      <c r="AG3709" s="94" t="e">
        <v>#NAME?</v>
      </c>
      <c r="AH3709" s="94" t="e">
        <v>#NAME?</v>
      </c>
      <c r="AI3709" s="94" t="e">
        <v>#NAME?</v>
      </c>
      <c r="AJ3709" s="94" t="e">
        <v>#NAME?</v>
      </c>
      <c r="AK3709" s="94" t="e">
        <v>#NAME?</v>
      </c>
      <c r="AO3709" s="94" t="e">
        <f aca="false" t="array" ref="AO3709:AQ3709">_xlfn.torow(_xlfn.unique(_xlfn._xlws.filter(cat_table[Sub-subsector],($E3709=cat_table[Sector])*($F3709=cat_table[Subsector]),"")))</f>
        <v>#NAME?</v>
      </c>
      <c r="AP3709" s="94" t="e">
        <v>#NAME?</v>
      </c>
      <c r="AQ3709" s="94" t="e">
        <v>#NAME?</v>
      </c>
    </row>
    <row r="3710" customFormat="false" ht="15" hidden="false" customHeight="true" outlineLevel="0" collapsed="false">
      <c r="A3710" s="193" t="s">
        <v>14492</v>
      </c>
      <c r="B3710" s="20" t="str">
        <f aca="false">INDEX(Table2[], MATCH(L3710, Location_ID!$D$2:$D$648, 0), 1)</f>
        <v>daa8a290-cd1b-4ff0-b151-1f450e2146dd</v>
      </c>
      <c r="C3710" s="193" t="s">
        <v>1482</v>
      </c>
      <c r="D3710" s="273" t="s">
        <v>354</v>
      </c>
      <c r="E3710" s="193" t="s">
        <v>7134</v>
      </c>
      <c r="F3710" s="193" t="s">
        <v>7899</v>
      </c>
      <c r="G3710" s="193"/>
      <c r="H3710" s="196"/>
      <c r="I3710" s="193" t="s">
        <v>14291</v>
      </c>
      <c r="J3710" s="193" t="s">
        <v>14292</v>
      </c>
      <c r="K3710" s="193" t="s">
        <v>7127</v>
      </c>
      <c r="L3710" s="193" t="s">
        <v>3033</v>
      </c>
      <c r="M3710" s="193" t="s">
        <v>7131</v>
      </c>
      <c r="N3710" s="193" t="s">
        <v>14293</v>
      </c>
      <c r="O3710" s="193" t="s">
        <v>1732</v>
      </c>
      <c r="P3710" s="219" t="n">
        <v>43040</v>
      </c>
      <c r="Q3710" s="219" t="n">
        <v>44469</v>
      </c>
      <c r="R3710" s="193"/>
      <c r="S3710" s="193" t="s">
        <v>7130</v>
      </c>
      <c r="T3710" s="193" t="n">
        <v>1739.695165</v>
      </c>
      <c r="U3710" s="193"/>
      <c r="V3710" s="193"/>
      <c r="W3710" s="193" t="s">
        <v>8720</v>
      </c>
      <c r="X3710" s="196"/>
      <c r="Y3710" s="196"/>
      <c r="Z3710" s="196" t="n">
        <v>0</v>
      </c>
      <c r="AE3710" s="94" t="e">
        <f aca="false" t="array" ref="AE3710:AK3710">_xlfn.torow(_xlfn.unique(_xlfn._xlws.filter(cat_table[Subsector],$E3710=cat_table[Sector],"")))</f>
        <v>#NAME?</v>
      </c>
      <c r="AF3710" s="94" t="e">
        <v>#NAME?</v>
      </c>
      <c r="AG3710" s="94" t="e">
        <v>#NAME?</v>
      </c>
      <c r="AH3710" s="94" t="e">
        <v>#NAME?</v>
      </c>
      <c r="AI3710" s="94" t="e">
        <v>#NAME?</v>
      </c>
      <c r="AJ3710" s="94" t="e">
        <v>#NAME?</v>
      </c>
      <c r="AK3710" s="94" t="e">
        <v>#NAME?</v>
      </c>
      <c r="AO3710" s="94" t="e">
        <f aca="false" t="array" ref="AO3710:AQ3710">_xlfn.torow(_xlfn.unique(_xlfn._xlws.filter(cat_table[Sub-subsector],($E3710=cat_table[Sector])*($F3710=cat_table[Subsector]),"")))</f>
        <v>#NAME?</v>
      </c>
      <c r="AP3710" s="94" t="e">
        <v>#NAME?</v>
      </c>
      <c r="AQ3710" s="94" t="e">
        <v>#NAME?</v>
      </c>
    </row>
    <row r="3711" customFormat="false" ht="15" hidden="false" customHeight="true" outlineLevel="0" collapsed="false">
      <c r="A3711" s="193" t="s">
        <v>14493</v>
      </c>
      <c r="B3711" s="20" t="str">
        <f aca="false">INDEX(Table2[], MATCH(L3711, Location_ID!$D$2:$D$648, 0), 1)</f>
        <v>daa8a290-cd1b-4ff0-b151-1f450e2146dd</v>
      </c>
      <c r="C3711" s="193" t="s">
        <v>1482</v>
      </c>
      <c r="D3711" s="273" t="s">
        <v>354</v>
      </c>
      <c r="E3711" s="193" t="s">
        <v>7134</v>
      </c>
      <c r="F3711" s="193" t="s">
        <v>7899</v>
      </c>
      <c r="G3711" s="193"/>
      <c r="H3711" s="196"/>
      <c r="I3711" s="193" t="s">
        <v>14291</v>
      </c>
      <c r="J3711" s="193" t="s">
        <v>14292</v>
      </c>
      <c r="K3711" s="193" t="s">
        <v>7127</v>
      </c>
      <c r="L3711" s="193" t="s">
        <v>3033</v>
      </c>
      <c r="M3711" s="193" t="s">
        <v>7131</v>
      </c>
      <c r="N3711" s="193" t="s">
        <v>14293</v>
      </c>
      <c r="O3711" s="193" t="s">
        <v>1732</v>
      </c>
      <c r="P3711" s="219" t="n">
        <v>43040</v>
      </c>
      <c r="Q3711" s="219" t="n">
        <v>44469</v>
      </c>
      <c r="R3711" s="193"/>
      <c r="S3711" s="193" t="s">
        <v>7130</v>
      </c>
      <c r="T3711" s="193" t="n">
        <v>1478.153644</v>
      </c>
      <c r="U3711" s="193"/>
      <c r="V3711" s="193"/>
      <c r="W3711" s="193" t="s">
        <v>8720</v>
      </c>
      <c r="X3711" s="196"/>
      <c r="Y3711" s="196"/>
      <c r="Z3711" s="196" t="n">
        <v>0</v>
      </c>
      <c r="AE3711" s="94" t="e">
        <f aca="false" t="array" ref="AE3711:AK3711">_xlfn.torow(_xlfn.unique(_xlfn._xlws.filter(cat_table[Subsector],$E3711=cat_table[Sector],"")))</f>
        <v>#NAME?</v>
      </c>
      <c r="AF3711" s="94" t="e">
        <v>#NAME?</v>
      </c>
      <c r="AG3711" s="94" t="e">
        <v>#NAME?</v>
      </c>
      <c r="AH3711" s="94" t="e">
        <v>#NAME?</v>
      </c>
      <c r="AI3711" s="94" t="e">
        <v>#NAME?</v>
      </c>
      <c r="AJ3711" s="94" t="e">
        <v>#NAME?</v>
      </c>
      <c r="AK3711" s="94" t="e">
        <v>#NAME?</v>
      </c>
      <c r="AO3711" s="94" t="e">
        <f aca="false" t="array" ref="AO3711:AQ3711">_xlfn.torow(_xlfn.unique(_xlfn._xlws.filter(cat_table[Sub-subsector],($E3711=cat_table[Sector])*($F3711=cat_table[Subsector]),"")))</f>
        <v>#NAME?</v>
      </c>
      <c r="AP3711" s="94" t="e">
        <v>#NAME?</v>
      </c>
      <c r="AQ3711" s="94" t="e">
        <v>#NAME?</v>
      </c>
    </row>
    <row r="3712" customFormat="false" ht="15" hidden="false" customHeight="true" outlineLevel="0" collapsed="false">
      <c r="A3712" s="193" t="s">
        <v>14494</v>
      </c>
      <c r="B3712" s="20" t="str">
        <f aca="false">INDEX(Table2[], MATCH(L3712, Location_ID!$D$2:$D$648, 0), 1)</f>
        <v>daa8a290-cd1b-4ff0-b151-1f450e2146dd</v>
      </c>
      <c r="C3712" s="193" t="s">
        <v>1482</v>
      </c>
      <c r="D3712" s="273" t="s">
        <v>354</v>
      </c>
      <c r="E3712" s="193" t="s">
        <v>7134</v>
      </c>
      <c r="F3712" s="193" t="s">
        <v>7899</v>
      </c>
      <c r="G3712" s="193"/>
      <c r="H3712" s="196"/>
      <c r="I3712" s="193" t="s">
        <v>14291</v>
      </c>
      <c r="J3712" s="193" t="s">
        <v>14292</v>
      </c>
      <c r="K3712" s="193" t="s">
        <v>7127</v>
      </c>
      <c r="L3712" s="193" t="s">
        <v>3033</v>
      </c>
      <c r="M3712" s="193" t="s">
        <v>7131</v>
      </c>
      <c r="N3712" s="193" t="s">
        <v>14293</v>
      </c>
      <c r="O3712" s="193" t="s">
        <v>1732</v>
      </c>
      <c r="P3712" s="219" t="n">
        <v>43040</v>
      </c>
      <c r="Q3712" s="219" t="n">
        <v>44469</v>
      </c>
      <c r="R3712" s="193"/>
      <c r="S3712" s="193" t="s">
        <v>7130</v>
      </c>
      <c r="T3712" s="193" t="n">
        <v>2023.071255</v>
      </c>
      <c r="U3712" s="193"/>
      <c r="V3712" s="193"/>
      <c r="W3712" s="193" t="s">
        <v>8720</v>
      </c>
      <c r="X3712" s="196"/>
      <c r="Y3712" s="196"/>
      <c r="Z3712" s="196" t="n">
        <v>0</v>
      </c>
      <c r="AE3712" s="94" t="e">
        <f aca="false" t="array" ref="AE3712:AK3712">_xlfn.torow(_xlfn.unique(_xlfn._xlws.filter(cat_table[Subsector],$E3712=cat_table[Sector],"")))</f>
        <v>#NAME?</v>
      </c>
      <c r="AF3712" s="94" t="e">
        <v>#NAME?</v>
      </c>
      <c r="AG3712" s="94" t="e">
        <v>#NAME?</v>
      </c>
      <c r="AH3712" s="94" t="e">
        <v>#NAME?</v>
      </c>
      <c r="AI3712" s="94" t="e">
        <v>#NAME?</v>
      </c>
      <c r="AJ3712" s="94" t="e">
        <v>#NAME?</v>
      </c>
      <c r="AK3712" s="94" t="e">
        <v>#NAME?</v>
      </c>
      <c r="AO3712" s="94" t="e">
        <f aca="false" t="array" ref="AO3712:AQ3712">_xlfn.torow(_xlfn.unique(_xlfn._xlws.filter(cat_table[Sub-subsector],($E3712=cat_table[Sector])*($F3712=cat_table[Subsector]),"")))</f>
        <v>#NAME?</v>
      </c>
      <c r="AP3712" s="94" t="e">
        <v>#NAME?</v>
      </c>
      <c r="AQ3712" s="94" t="e">
        <v>#NAME?</v>
      </c>
    </row>
    <row r="3713" customFormat="false" ht="15" hidden="false" customHeight="true" outlineLevel="0" collapsed="false">
      <c r="A3713" s="193" t="s">
        <v>14495</v>
      </c>
      <c r="B3713" s="20" t="str">
        <f aca="false">INDEX(Table2[], MATCH(L3713, Location_ID!$D$2:$D$648, 0), 1)</f>
        <v>daa8a290-cd1b-4ff0-b151-1f450e2146dd</v>
      </c>
      <c r="C3713" s="193" t="s">
        <v>1482</v>
      </c>
      <c r="D3713" s="273" t="s">
        <v>354</v>
      </c>
      <c r="E3713" s="193" t="s">
        <v>7134</v>
      </c>
      <c r="F3713" s="193" t="s">
        <v>7899</v>
      </c>
      <c r="G3713" s="193"/>
      <c r="H3713" s="196"/>
      <c r="I3713" s="193" t="s">
        <v>14291</v>
      </c>
      <c r="J3713" s="193" t="s">
        <v>14292</v>
      </c>
      <c r="K3713" s="193" t="s">
        <v>7127</v>
      </c>
      <c r="L3713" s="193" t="s">
        <v>3033</v>
      </c>
      <c r="M3713" s="193" t="s">
        <v>7131</v>
      </c>
      <c r="N3713" s="193" t="s">
        <v>14293</v>
      </c>
      <c r="O3713" s="193" t="s">
        <v>1732</v>
      </c>
      <c r="P3713" s="219" t="n">
        <v>43040</v>
      </c>
      <c r="Q3713" s="219" t="n">
        <v>44469</v>
      </c>
      <c r="R3713" s="193"/>
      <c r="S3713" s="193" t="s">
        <v>7130</v>
      </c>
      <c r="T3713" s="193" t="n">
        <v>1214.569333</v>
      </c>
      <c r="U3713" s="193"/>
      <c r="V3713" s="193"/>
      <c r="W3713" s="193" t="s">
        <v>8720</v>
      </c>
      <c r="X3713" s="196"/>
      <c r="Y3713" s="196"/>
      <c r="Z3713" s="196" t="n">
        <v>0</v>
      </c>
      <c r="AE3713" s="94" t="e">
        <f aca="false" t="array" ref="AE3713:AK3713">_xlfn.torow(_xlfn.unique(_xlfn._xlws.filter(cat_table[Subsector],$E3713=cat_table[Sector],"")))</f>
        <v>#NAME?</v>
      </c>
      <c r="AF3713" s="94" t="e">
        <v>#NAME?</v>
      </c>
      <c r="AG3713" s="94" t="e">
        <v>#NAME?</v>
      </c>
      <c r="AH3713" s="94" t="e">
        <v>#NAME?</v>
      </c>
      <c r="AI3713" s="94" t="e">
        <v>#NAME?</v>
      </c>
      <c r="AJ3713" s="94" t="e">
        <v>#NAME?</v>
      </c>
      <c r="AK3713" s="94" t="e">
        <v>#NAME?</v>
      </c>
      <c r="AO3713" s="94" t="e">
        <f aca="false" t="array" ref="AO3713:AQ3713">_xlfn.torow(_xlfn.unique(_xlfn._xlws.filter(cat_table[Sub-subsector],($E3713=cat_table[Sector])*($F3713=cat_table[Subsector]),"")))</f>
        <v>#NAME?</v>
      </c>
      <c r="AP3713" s="94" t="e">
        <v>#NAME?</v>
      </c>
      <c r="AQ3713" s="94" t="e">
        <v>#NAME?</v>
      </c>
    </row>
    <row r="3714" customFormat="false" ht="15" hidden="false" customHeight="true" outlineLevel="0" collapsed="false">
      <c r="A3714" s="193" t="s">
        <v>14496</v>
      </c>
      <c r="B3714" s="20" t="str">
        <f aca="false">INDEX(Table2[], MATCH(L3714, Location_ID!$D$2:$D$648, 0), 1)</f>
        <v>daa8a290-cd1b-4ff0-b151-1f450e2146dd</v>
      </c>
      <c r="C3714" s="193" t="s">
        <v>1482</v>
      </c>
      <c r="D3714" s="273" t="s">
        <v>354</v>
      </c>
      <c r="E3714" s="193" t="s">
        <v>7134</v>
      </c>
      <c r="F3714" s="193" t="s">
        <v>7899</v>
      </c>
      <c r="G3714" s="193"/>
      <c r="H3714" s="196"/>
      <c r="I3714" s="193" t="s">
        <v>14291</v>
      </c>
      <c r="J3714" s="193" t="s">
        <v>14292</v>
      </c>
      <c r="K3714" s="193" t="s">
        <v>7127</v>
      </c>
      <c r="L3714" s="193" t="s">
        <v>3033</v>
      </c>
      <c r="M3714" s="193" t="s">
        <v>7131</v>
      </c>
      <c r="N3714" s="193" t="s">
        <v>14293</v>
      </c>
      <c r="O3714" s="193" t="s">
        <v>1732</v>
      </c>
      <c r="P3714" s="219" t="n">
        <v>43040</v>
      </c>
      <c r="Q3714" s="219" t="n">
        <v>44469</v>
      </c>
      <c r="R3714" s="193"/>
      <c r="S3714" s="193" t="s">
        <v>7130</v>
      </c>
      <c r="T3714" s="193" t="n">
        <v>953.1702382</v>
      </c>
      <c r="U3714" s="193"/>
      <c r="V3714" s="193"/>
      <c r="W3714" s="193" t="s">
        <v>8720</v>
      </c>
      <c r="X3714" s="196"/>
      <c r="Y3714" s="196"/>
      <c r="Z3714" s="196" t="n">
        <v>0</v>
      </c>
      <c r="AE3714" s="94" t="e">
        <f aca="false" t="array" ref="AE3714:AK3714">_xlfn.torow(_xlfn.unique(_xlfn._xlws.filter(cat_table[Subsector],$E3714=cat_table[Sector],"")))</f>
        <v>#NAME?</v>
      </c>
      <c r="AF3714" s="94" t="e">
        <v>#NAME?</v>
      </c>
      <c r="AG3714" s="94" t="e">
        <v>#NAME?</v>
      </c>
      <c r="AH3714" s="94" t="e">
        <v>#NAME?</v>
      </c>
      <c r="AI3714" s="94" t="e">
        <v>#NAME?</v>
      </c>
      <c r="AJ3714" s="94" t="e">
        <v>#NAME?</v>
      </c>
      <c r="AK3714" s="94" t="e">
        <v>#NAME?</v>
      </c>
      <c r="AO3714" s="94" t="e">
        <f aca="false" t="array" ref="AO3714:AQ3714">_xlfn.torow(_xlfn.unique(_xlfn._xlws.filter(cat_table[Sub-subsector],($E3714=cat_table[Sector])*($F3714=cat_table[Subsector]),"")))</f>
        <v>#NAME?</v>
      </c>
      <c r="AP3714" s="94" t="e">
        <v>#NAME?</v>
      </c>
      <c r="AQ3714" s="94" t="e">
        <v>#NAME?</v>
      </c>
    </row>
    <row r="3715" customFormat="false" ht="15" hidden="false" customHeight="true" outlineLevel="0" collapsed="false">
      <c r="A3715" s="193" t="s">
        <v>14497</v>
      </c>
      <c r="B3715" s="20" t="str">
        <f aca="false">INDEX(Table2[], MATCH(L3715, Location_ID!$D$2:$D$648, 0), 1)</f>
        <v>daa8a290-cd1b-4ff0-b151-1f450e2146dd</v>
      </c>
      <c r="C3715" s="193" t="s">
        <v>1482</v>
      </c>
      <c r="D3715" s="273" t="s">
        <v>354</v>
      </c>
      <c r="E3715" s="193" t="s">
        <v>7134</v>
      </c>
      <c r="F3715" s="193" t="s">
        <v>7899</v>
      </c>
      <c r="G3715" s="193"/>
      <c r="H3715" s="196"/>
      <c r="I3715" s="193" t="s">
        <v>14291</v>
      </c>
      <c r="J3715" s="193" t="s">
        <v>14292</v>
      </c>
      <c r="K3715" s="193" t="s">
        <v>7127</v>
      </c>
      <c r="L3715" s="193" t="s">
        <v>3033</v>
      </c>
      <c r="M3715" s="193" t="s">
        <v>7131</v>
      </c>
      <c r="N3715" s="193" t="s">
        <v>14293</v>
      </c>
      <c r="O3715" s="193" t="s">
        <v>1732</v>
      </c>
      <c r="P3715" s="219" t="n">
        <v>43040</v>
      </c>
      <c r="Q3715" s="219" t="n">
        <v>44469</v>
      </c>
      <c r="R3715" s="193"/>
      <c r="S3715" s="193" t="s">
        <v>7130</v>
      </c>
      <c r="T3715" s="193" t="n">
        <v>771.6348114</v>
      </c>
      <c r="U3715" s="193"/>
      <c r="V3715" s="193"/>
      <c r="W3715" s="193" t="s">
        <v>8720</v>
      </c>
      <c r="X3715" s="196"/>
      <c r="Y3715" s="196"/>
      <c r="Z3715" s="196" t="n">
        <v>0</v>
      </c>
      <c r="AE3715" s="94" t="e">
        <f aca="false" t="array" ref="AE3715:AK3715">_xlfn.torow(_xlfn.unique(_xlfn._xlws.filter(cat_table[Subsector],$E3715=cat_table[Sector],"")))</f>
        <v>#NAME?</v>
      </c>
      <c r="AF3715" s="94" t="e">
        <v>#NAME?</v>
      </c>
      <c r="AG3715" s="94" t="e">
        <v>#NAME?</v>
      </c>
      <c r="AH3715" s="94" t="e">
        <v>#NAME?</v>
      </c>
      <c r="AI3715" s="94" t="e">
        <v>#NAME?</v>
      </c>
      <c r="AJ3715" s="94" t="e">
        <v>#NAME?</v>
      </c>
      <c r="AK3715" s="94" t="e">
        <v>#NAME?</v>
      </c>
      <c r="AO3715" s="94" t="e">
        <f aca="false" t="array" ref="AO3715:AQ3715">_xlfn.torow(_xlfn.unique(_xlfn._xlws.filter(cat_table[Sub-subsector],($E3715=cat_table[Sector])*($F3715=cat_table[Subsector]),"")))</f>
        <v>#NAME?</v>
      </c>
      <c r="AP3715" s="94" t="e">
        <v>#NAME?</v>
      </c>
      <c r="AQ3715" s="94" t="e">
        <v>#NAME?</v>
      </c>
    </row>
    <row r="3716" customFormat="false" ht="15" hidden="false" customHeight="true" outlineLevel="0" collapsed="false">
      <c r="A3716" s="193" t="s">
        <v>14498</v>
      </c>
      <c r="B3716" s="20" t="str">
        <f aca="false">INDEX(Table2[], MATCH(L3716, Location_ID!$D$2:$D$648, 0), 1)</f>
        <v>daa8a290-cd1b-4ff0-b151-1f450e2146dd</v>
      </c>
      <c r="C3716" s="193" t="s">
        <v>1482</v>
      </c>
      <c r="D3716" s="273" t="s">
        <v>354</v>
      </c>
      <c r="E3716" s="193" t="s">
        <v>7134</v>
      </c>
      <c r="F3716" s="193" t="s">
        <v>7899</v>
      </c>
      <c r="G3716" s="193"/>
      <c r="H3716" s="196"/>
      <c r="I3716" s="193" t="s">
        <v>14291</v>
      </c>
      <c r="J3716" s="193" t="s">
        <v>14292</v>
      </c>
      <c r="K3716" s="193" t="s">
        <v>7127</v>
      </c>
      <c r="L3716" s="193" t="s">
        <v>3033</v>
      </c>
      <c r="M3716" s="193" t="s">
        <v>7131</v>
      </c>
      <c r="N3716" s="193" t="s">
        <v>14293</v>
      </c>
      <c r="O3716" s="193" t="s">
        <v>1732</v>
      </c>
      <c r="P3716" s="219" t="n">
        <v>43040</v>
      </c>
      <c r="Q3716" s="219" t="n">
        <v>44469</v>
      </c>
      <c r="R3716" s="193"/>
      <c r="S3716" s="193" t="s">
        <v>7130</v>
      </c>
      <c r="T3716" s="193" t="n">
        <v>1898.603709</v>
      </c>
      <c r="U3716" s="193"/>
      <c r="V3716" s="193"/>
      <c r="W3716" s="193" t="s">
        <v>8720</v>
      </c>
      <c r="X3716" s="196"/>
      <c r="Y3716" s="196"/>
      <c r="Z3716" s="196" t="n">
        <v>0</v>
      </c>
      <c r="AE3716" s="94" t="e">
        <f aca="false" t="array" ref="AE3716:AK3716">_xlfn.torow(_xlfn.unique(_xlfn._xlws.filter(cat_table[Subsector],$E3716=cat_table[Sector],"")))</f>
        <v>#NAME?</v>
      </c>
      <c r="AF3716" s="94" t="e">
        <v>#NAME?</v>
      </c>
      <c r="AG3716" s="94" t="e">
        <v>#NAME?</v>
      </c>
      <c r="AH3716" s="94" t="e">
        <v>#NAME?</v>
      </c>
      <c r="AI3716" s="94" t="e">
        <v>#NAME?</v>
      </c>
      <c r="AJ3716" s="94" t="e">
        <v>#NAME?</v>
      </c>
      <c r="AK3716" s="94" t="e">
        <v>#NAME?</v>
      </c>
      <c r="AO3716" s="94" t="e">
        <f aca="false" t="array" ref="AO3716:AQ3716">_xlfn.torow(_xlfn.unique(_xlfn._xlws.filter(cat_table[Sub-subsector],($E3716=cat_table[Sector])*($F3716=cat_table[Subsector]),"")))</f>
        <v>#NAME?</v>
      </c>
      <c r="AP3716" s="94" t="e">
        <v>#NAME?</v>
      </c>
      <c r="AQ3716" s="94" t="e">
        <v>#NAME?</v>
      </c>
    </row>
    <row r="3717" customFormat="false" ht="15" hidden="false" customHeight="true" outlineLevel="0" collapsed="false">
      <c r="A3717" s="193" t="s">
        <v>14499</v>
      </c>
      <c r="B3717" s="20" t="str">
        <f aca="false">INDEX(Table2[], MATCH(L3717, Location_ID!$D$2:$D$648, 0), 1)</f>
        <v>daa8a290-cd1b-4ff0-b151-1f450e2146dd</v>
      </c>
      <c r="C3717" s="193" t="s">
        <v>1482</v>
      </c>
      <c r="D3717" s="273" t="s">
        <v>354</v>
      </c>
      <c r="E3717" s="193" t="s">
        <v>7134</v>
      </c>
      <c r="F3717" s="193" t="s">
        <v>7899</v>
      </c>
      <c r="G3717" s="193"/>
      <c r="H3717" s="196"/>
      <c r="I3717" s="193" t="s">
        <v>14291</v>
      </c>
      <c r="J3717" s="193" t="s">
        <v>14292</v>
      </c>
      <c r="K3717" s="193" t="s">
        <v>7127</v>
      </c>
      <c r="L3717" s="193" t="s">
        <v>3033</v>
      </c>
      <c r="M3717" s="193" t="s">
        <v>7131</v>
      </c>
      <c r="N3717" s="193" t="s">
        <v>14293</v>
      </c>
      <c r="O3717" s="193" t="s">
        <v>1732</v>
      </c>
      <c r="P3717" s="219" t="n">
        <v>43040</v>
      </c>
      <c r="Q3717" s="219" t="n">
        <v>44469</v>
      </c>
      <c r="R3717" s="193"/>
      <c r="S3717" s="193" t="s">
        <v>7130</v>
      </c>
      <c r="T3717" s="193" t="n">
        <v>5286.706271</v>
      </c>
      <c r="U3717" s="193"/>
      <c r="V3717" s="193"/>
      <c r="W3717" s="193" t="s">
        <v>8720</v>
      </c>
      <c r="X3717" s="196"/>
      <c r="Y3717" s="196"/>
      <c r="Z3717" s="196" t="n">
        <v>0</v>
      </c>
      <c r="AE3717" s="94" t="e">
        <f aca="false" t="array" ref="AE3717:AK3717">_xlfn.torow(_xlfn.unique(_xlfn._xlws.filter(cat_table[Subsector],$E3717=cat_table[Sector],"")))</f>
        <v>#NAME?</v>
      </c>
      <c r="AF3717" s="94" t="e">
        <v>#NAME?</v>
      </c>
      <c r="AG3717" s="94" t="e">
        <v>#NAME?</v>
      </c>
      <c r="AH3717" s="94" t="e">
        <v>#NAME?</v>
      </c>
      <c r="AI3717" s="94" t="e">
        <v>#NAME?</v>
      </c>
      <c r="AJ3717" s="94" t="e">
        <v>#NAME?</v>
      </c>
      <c r="AK3717" s="94" t="e">
        <v>#NAME?</v>
      </c>
      <c r="AO3717" s="94" t="e">
        <f aca="false" t="array" ref="AO3717:AQ3717">_xlfn.torow(_xlfn.unique(_xlfn._xlws.filter(cat_table[Sub-subsector],($E3717=cat_table[Sector])*($F3717=cat_table[Subsector]),"")))</f>
        <v>#NAME?</v>
      </c>
      <c r="AP3717" s="94" t="e">
        <v>#NAME?</v>
      </c>
      <c r="AQ3717" s="94" t="e">
        <v>#NAME?</v>
      </c>
    </row>
    <row r="3718" customFormat="false" ht="15" hidden="false" customHeight="true" outlineLevel="0" collapsed="false">
      <c r="A3718" s="193" t="s">
        <v>14500</v>
      </c>
      <c r="B3718" s="20" t="str">
        <f aca="false">INDEX(Table2[], MATCH(L3718, Location_ID!$D$2:$D$648, 0), 1)</f>
        <v>daa8a290-cd1b-4ff0-b151-1f450e2146dd</v>
      </c>
      <c r="C3718" s="193" t="s">
        <v>1482</v>
      </c>
      <c r="D3718" s="273" t="s">
        <v>354</v>
      </c>
      <c r="E3718" s="193" t="s">
        <v>7134</v>
      </c>
      <c r="F3718" s="193" t="s">
        <v>7899</v>
      </c>
      <c r="G3718" s="193"/>
      <c r="H3718" s="196"/>
      <c r="I3718" s="193" t="s">
        <v>14291</v>
      </c>
      <c r="J3718" s="193" t="s">
        <v>14292</v>
      </c>
      <c r="K3718" s="193" t="s">
        <v>7127</v>
      </c>
      <c r="L3718" s="193" t="s">
        <v>3033</v>
      </c>
      <c r="M3718" s="193" t="s">
        <v>7131</v>
      </c>
      <c r="N3718" s="193" t="s">
        <v>14293</v>
      </c>
      <c r="O3718" s="193" t="s">
        <v>1732</v>
      </c>
      <c r="P3718" s="219" t="n">
        <v>43040</v>
      </c>
      <c r="Q3718" s="219" t="n">
        <v>44469</v>
      </c>
      <c r="R3718" s="193"/>
      <c r="S3718" s="193" t="s">
        <v>7130</v>
      </c>
      <c r="T3718" s="193" t="n">
        <v>2887.533076</v>
      </c>
      <c r="U3718" s="193"/>
      <c r="V3718" s="193"/>
      <c r="W3718" s="193" t="s">
        <v>8720</v>
      </c>
      <c r="X3718" s="196"/>
      <c r="Y3718" s="196"/>
      <c r="Z3718" s="196" t="n">
        <v>0</v>
      </c>
      <c r="AE3718" s="94" t="e">
        <f aca="false" t="array" ref="AE3718:AK3718">_xlfn.torow(_xlfn.unique(_xlfn._xlws.filter(cat_table[Subsector],$E3718=cat_table[Sector],"")))</f>
        <v>#NAME?</v>
      </c>
      <c r="AF3718" s="94" t="e">
        <v>#NAME?</v>
      </c>
      <c r="AG3718" s="94" t="e">
        <v>#NAME?</v>
      </c>
      <c r="AH3718" s="94" t="e">
        <v>#NAME?</v>
      </c>
      <c r="AI3718" s="94" t="e">
        <v>#NAME?</v>
      </c>
      <c r="AJ3718" s="94" t="e">
        <v>#NAME?</v>
      </c>
      <c r="AK3718" s="94" t="e">
        <v>#NAME?</v>
      </c>
      <c r="AO3718" s="94" t="e">
        <f aca="false" t="array" ref="AO3718:AQ3718">_xlfn.torow(_xlfn.unique(_xlfn._xlws.filter(cat_table[Sub-subsector],($E3718=cat_table[Sector])*($F3718=cat_table[Subsector]),"")))</f>
        <v>#NAME?</v>
      </c>
      <c r="AP3718" s="94" t="e">
        <v>#NAME?</v>
      </c>
      <c r="AQ3718" s="94" t="e">
        <v>#NAME?</v>
      </c>
    </row>
    <row r="3719" customFormat="false" ht="15" hidden="false" customHeight="true" outlineLevel="0" collapsed="false">
      <c r="A3719" s="193" t="s">
        <v>14501</v>
      </c>
      <c r="B3719" s="20" t="str">
        <f aca="false">INDEX(Table2[], MATCH(L3719, Location_ID!$D$2:$D$648, 0), 1)</f>
        <v>daa8a290-cd1b-4ff0-b151-1f450e2146dd</v>
      </c>
      <c r="C3719" s="193" t="s">
        <v>1482</v>
      </c>
      <c r="D3719" s="273" t="s">
        <v>354</v>
      </c>
      <c r="E3719" s="193" t="s">
        <v>7134</v>
      </c>
      <c r="F3719" s="193" t="s">
        <v>7899</v>
      </c>
      <c r="G3719" s="193"/>
      <c r="H3719" s="196"/>
      <c r="I3719" s="193" t="s">
        <v>14291</v>
      </c>
      <c r="J3719" s="193" t="s">
        <v>14292</v>
      </c>
      <c r="K3719" s="193" t="s">
        <v>7127</v>
      </c>
      <c r="L3719" s="193" t="s">
        <v>3033</v>
      </c>
      <c r="M3719" s="193" t="s">
        <v>7131</v>
      </c>
      <c r="N3719" s="193" t="s">
        <v>14293</v>
      </c>
      <c r="O3719" s="193" t="s">
        <v>1732</v>
      </c>
      <c r="P3719" s="219" t="n">
        <v>43040</v>
      </c>
      <c r="Q3719" s="219" t="n">
        <v>44469</v>
      </c>
      <c r="R3719" s="193"/>
      <c r="S3719" s="193" t="s">
        <v>7130</v>
      </c>
      <c r="T3719" s="193" t="n">
        <v>1270.922401</v>
      </c>
      <c r="U3719" s="193"/>
      <c r="V3719" s="193"/>
      <c r="W3719" s="193" t="s">
        <v>8720</v>
      </c>
      <c r="X3719" s="196"/>
      <c r="Y3719" s="196"/>
      <c r="Z3719" s="196" t="n">
        <v>0</v>
      </c>
      <c r="AE3719" s="94" t="e">
        <f aca="false" t="array" ref="AE3719:AK3719">_xlfn.torow(_xlfn.unique(_xlfn._xlws.filter(cat_table[Subsector],$E3719=cat_table[Sector],"")))</f>
        <v>#NAME?</v>
      </c>
      <c r="AF3719" s="94" t="e">
        <v>#NAME?</v>
      </c>
      <c r="AG3719" s="94" t="e">
        <v>#NAME?</v>
      </c>
      <c r="AH3719" s="94" t="e">
        <v>#NAME?</v>
      </c>
      <c r="AI3719" s="94" t="e">
        <v>#NAME?</v>
      </c>
      <c r="AJ3719" s="94" t="e">
        <v>#NAME?</v>
      </c>
      <c r="AK3719" s="94" t="e">
        <v>#NAME?</v>
      </c>
      <c r="AO3719" s="94" t="e">
        <f aca="false" t="array" ref="AO3719:AQ3719">_xlfn.torow(_xlfn.unique(_xlfn._xlws.filter(cat_table[Sub-subsector],($E3719=cat_table[Sector])*($F3719=cat_table[Subsector]),"")))</f>
        <v>#NAME?</v>
      </c>
      <c r="AP3719" s="94" t="e">
        <v>#NAME?</v>
      </c>
      <c r="AQ3719" s="94" t="e">
        <v>#NAME?</v>
      </c>
    </row>
    <row r="3720" customFormat="false" ht="15" hidden="false" customHeight="true" outlineLevel="0" collapsed="false">
      <c r="A3720" s="193" t="s">
        <v>14502</v>
      </c>
      <c r="B3720" s="20" t="str">
        <f aca="false">INDEX(Table2[], MATCH(L3720, Location_ID!$D$2:$D$648, 0), 1)</f>
        <v>daa8a290-cd1b-4ff0-b151-1f450e2146dd</v>
      </c>
      <c r="C3720" s="193" t="s">
        <v>1482</v>
      </c>
      <c r="D3720" s="273" t="s">
        <v>354</v>
      </c>
      <c r="E3720" s="193" t="s">
        <v>7134</v>
      </c>
      <c r="F3720" s="193" t="s">
        <v>7899</v>
      </c>
      <c r="G3720" s="193"/>
      <c r="H3720" s="196"/>
      <c r="I3720" s="193" t="s">
        <v>14291</v>
      </c>
      <c r="J3720" s="193" t="s">
        <v>14292</v>
      </c>
      <c r="K3720" s="193" t="s">
        <v>7127</v>
      </c>
      <c r="L3720" s="193" t="s">
        <v>3033</v>
      </c>
      <c r="M3720" s="193" t="s">
        <v>7131</v>
      </c>
      <c r="N3720" s="193" t="s">
        <v>14293</v>
      </c>
      <c r="O3720" s="193" t="s">
        <v>1732</v>
      </c>
      <c r="P3720" s="219" t="n">
        <v>43040</v>
      </c>
      <c r="Q3720" s="219" t="n">
        <v>44469</v>
      </c>
      <c r="R3720" s="193"/>
      <c r="S3720" s="193" t="s">
        <v>7130</v>
      </c>
      <c r="T3720" s="193" t="n">
        <v>2105.411907</v>
      </c>
      <c r="U3720" s="193"/>
      <c r="V3720" s="193"/>
      <c r="W3720" s="193" t="s">
        <v>8720</v>
      </c>
      <c r="X3720" s="196"/>
      <c r="Y3720" s="196"/>
      <c r="Z3720" s="196" t="n">
        <v>0</v>
      </c>
      <c r="AE3720" s="94" t="e">
        <f aca="false" t="array" ref="AE3720:AK3720">_xlfn.torow(_xlfn.unique(_xlfn._xlws.filter(cat_table[Subsector],$E3720=cat_table[Sector],"")))</f>
        <v>#NAME?</v>
      </c>
      <c r="AF3720" s="94" t="e">
        <v>#NAME?</v>
      </c>
      <c r="AG3720" s="94" t="e">
        <v>#NAME?</v>
      </c>
      <c r="AH3720" s="94" t="e">
        <v>#NAME?</v>
      </c>
      <c r="AI3720" s="94" t="e">
        <v>#NAME?</v>
      </c>
      <c r="AJ3720" s="94" t="e">
        <v>#NAME?</v>
      </c>
      <c r="AK3720" s="94" t="e">
        <v>#NAME?</v>
      </c>
      <c r="AO3720" s="94" t="e">
        <f aca="false" t="array" ref="AO3720:AQ3720">_xlfn.torow(_xlfn.unique(_xlfn._xlws.filter(cat_table[Sub-subsector],($E3720=cat_table[Sector])*($F3720=cat_table[Subsector]),"")))</f>
        <v>#NAME?</v>
      </c>
      <c r="AP3720" s="94" t="e">
        <v>#NAME?</v>
      </c>
      <c r="AQ3720" s="94" t="e">
        <v>#NAME?</v>
      </c>
    </row>
    <row r="3721" customFormat="false" ht="15" hidden="false" customHeight="true" outlineLevel="0" collapsed="false">
      <c r="A3721" s="193" t="s">
        <v>14503</v>
      </c>
      <c r="B3721" s="20" t="str">
        <f aca="false">INDEX(Table2[], MATCH(L3721, Location_ID!$D$2:$D$648, 0), 1)</f>
        <v>daa8a290-cd1b-4ff0-b151-1f450e2146dd</v>
      </c>
      <c r="C3721" s="193" t="s">
        <v>1482</v>
      </c>
      <c r="D3721" s="273" t="s">
        <v>354</v>
      </c>
      <c r="E3721" s="193" t="s">
        <v>7134</v>
      </c>
      <c r="F3721" s="193" t="s">
        <v>7899</v>
      </c>
      <c r="G3721" s="193"/>
      <c r="H3721" s="196"/>
      <c r="I3721" s="193" t="s">
        <v>14291</v>
      </c>
      <c r="J3721" s="193" t="s">
        <v>14292</v>
      </c>
      <c r="K3721" s="193" t="s">
        <v>7127</v>
      </c>
      <c r="L3721" s="193" t="s">
        <v>3033</v>
      </c>
      <c r="M3721" s="193" t="s">
        <v>7131</v>
      </c>
      <c r="N3721" s="193" t="s">
        <v>14293</v>
      </c>
      <c r="O3721" s="193" t="s">
        <v>1732</v>
      </c>
      <c r="P3721" s="219" t="n">
        <v>43040</v>
      </c>
      <c r="Q3721" s="219" t="n">
        <v>44469</v>
      </c>
      <c r="R3721" s="193"/>
      <c r="S3721" s="193" t="s">
        <v>7130</v>
      </c>
      <c r="T3721" s="193" t="n">
        <v>2458.148996</v>
      </c>
      <c r="U3721" s="193"/>
      <c r="V3721" s="193"/>
      <c r="W3721" s="193" t="s">
        <v>8720</v>
      </c>
      <c r="X3721" s="196"/>
      <c r="Y3721" s="196"/>
      <c r="Z3721" s="196" t="n">
        <v>0</v>
      </c>
      <c r="AE3721" s="94" t="e">
        <f aca="false" t="array" ref="AE3721:AK3721">_xlfn.torow(_xlfn.unique(_xlfn._xlws.filter(cat_table[Subsector],$E3721=cat_table[Sector],"")))</f>
        <v>#NAME?</v>
      </c>
      <c r="AF3721" s="94" t="e">
        <v>#NAME?</v>
      </c>
      <c r="AG3721" s="94" t="e">
        <v>#NAME?</v>
      </c>
      <c r="AH3721" s="94" t="e">
        <v>#NAME?</v>
      </c>
      <c r="AI3721" s="94" t="e">
        <v>#NAME?</v>
      </c>
      <c r="AJ3721" s="94" t="e">
        <v>#NAME?</v>
      </c>
      <c r="AK3721" s="94" t="e">
        <v>#NAME?</v>
      </c>
      <c r="AO3721" s="94" t="e">
        <f aca="false" t="array" ref="AO3721:AQ3721">_xlfn.torow(_xlfn.unique(_xlfn._xlws.filter(cat_table[Sub-subsector],($E3721=cat_table[Sector])*($F3721=cat_table[Subsector]),"")))</f>
        <v>#NAME?</v>
      </c>
      <c r="AP3721" s="94" t="e">
        <v>#NAME?</v>
      </c>
      <c r="AQ3721" s="94" t="e">
        <v>#NAME?</v>
      </c>
    </row>
    <row r="3722" customFormat="false" ht="15" hidden="false" customHeight="true" outlineLevel="0" collapsed="false">
      <c r="A3722" s="193" t="s">
        <v>14504</v>
      </c>
      <c r="B3722" s="20" t="str">
        <f aca="false">INDEX(Table2[], MATCH(L3722, Location_ID!$D$2:$D$648, 0), 1)</f>
        <v>daa8a290-cd1b-4ff0-b151-1f450e2146dd</v>
      </c>
      <c r="C3722" s="193" t="s">
        <v>1482</v>
      </c>
      <c r="D3722" s="273" t="s">
        <v>354</v>
      </c>
      <c r="E3722" s="193" t="s">
        <v>7134</v>
      </c>
      <c r="F3722" s="193" t="s">
        <v>7899</v>
      </c>
      <c r="G3722" s="193"/>
      <c r="H3722" s="196"/>
      <c r="I3722" s="193" t="s">
        <v>14291</v>
      </c>
      <c r="J3722" s="193" t="s">
        <v>14292</v>
      </c>
      <c r="K3722" s="193" t="s">
        <v>7127</v>
      </c>
      <c r="L3722" s="193" t="s">
        <v>3033</v>
      </c>
      <c r="M3722" s="193" t="s">
        <v>7131</v>
      </c>
      <c r="N3722" s="193" t="s">
        <v>14293</v>
      </c>
      <c r="O3722" s="193" t="s">
        <v>1732</v>
      </c>
      <c r="P3722" s="219" t="n">
        <v>43040</v>
      </c>
      <c r="Q3722" s="219" t="n">
        <v>44469</v>
      </c>
      <c r="R3722" s="193"/>
      <c r="S3722" s="193" t="s">
        <v>7130</v>
      </c>
      <c r="T3722" s="193" t="n">
        <v>1908.286161</v>
      </c>
      <c r="U3722" s="193"/>
      <c r="V3722" s="193"/>
      <c r="W3722" s="193" t="s">
        <v>8720</v>
      </c>
      <c r="X3722" s="196"/>
      <c r="Y3722" s="196"/>
      <c r="Z3722" s="196" t="n">
        <v>0</v>
      </c>
      <c r="AE3722" s="94" t="e">
        <f aca="false" t="array" ref="AE3722:AK3722">_xlfn.torow(_xlfn.unique(_xlfn._xlws.filter(cat_table[Subsector],$E3722=cat_table[Sector],"")))</f>
        <v>#NAME?</v>
      </c>
      <c r="AF3722" s="94" t="e">
        <v>#NAME?</v>
      </c>
      <c r="AG3722" s="94" t="e">
        <v>#NAME?</v>
      </c>
      <c r="AH3722" s="94" t="e">
        <v>#NAME?</v>
      </c>
      <c r="AI3722" s="94" t="e">
        <v>#NAME?</v>
      </c>
      <c r="AJ3722" s="94" t="e">
        <v>#NAME?</v>
      </c>
      <c r="AK3722" s="94" t="e">
        <v>#NAME?</v>
      </c>
      <c r="AO3722" s="94" t="e">
        <f aca="false" t="array" ref="AO3722:AQ3722">_xlfn.torow(_xlfn.unique(_xlfn._xlws.filter(cat_table[Sub-subsector],($E3722=cat_table[Sector])*($F3722=cat_table[Subsector]),"")))</f>
        <v>#NAME?</v>
      </c>
      <c r="AP3722" s="94" t="e">
        <v>#NAME?</v>
      </c>
      <c r="AQ3722" s="94" t="e">
        <v>#NAME?</v>
      </c>
    </row>
    <row r="3723" customFormat="false" ht="15" hidden="false" customHeight="true" outlineLevel="0" collapsed="false">
      <c r="A3723" s="193" t="s">
        <v>14505</v>
      </c>
      <c r="B3723" s="20" t="str">
        <f aca="false">INDEX(Table2[], MATCH(L3723, Location_ID!$D$2:$D$648, 0), 1)</f>
        <v>daa8a290-cd1b-4ff0-b151-1f450e2146dd</v>
      </c>
      <c r="C3723" s="193" t="s">
        <v>1482</v>
      </c>
      <c r="D3723" s="273" t="s">
        <v>354</v>
      </c>
      <c r="E3723" s="193" t="s">
        <v>7134</v>
      </c>
      <c r="F3723" s="193" t="s">
        <v>7899</v>
      </c>
      <c r="G3723" s="193"/>
      <c r="H3723" s="196"/>
      <c r="I3723" s="193" t="s">
        <v>14291</v>
      </c>
      <c r="J3723" s="193" t="s">
        <v>14292</v>
      </c>
      <c r="K3723" s="193" t="s">
        <v>7127</v>
      </c>
      <c r="L3723" s="193" t="s">
        <v>3033</v>
      </c>
      <c r="M3723" s="193" t="s">
        <v>7131</v>
      </c>
      <c r="N3723" s="193" t="s">
        <v>14293</v>
      </c>
      <c r="O3723" s="193" t="s">
        <v>1732</v>
      </c>
      <c r="P3723" s="219" t="n">
        <v>43040</v>
      </c>
      <c r="Q3723" s="219" t="n">
        <v>44469</v>
      </c>
      <c r="R3723" s="193"/>
      <c r="S3723" s="193" t="s">
        <v>7130</v>
      </c>
      <c r="T3723" s="193" t="n">
        <v>2013.345397</v>
      </c>
      <c r="U3723" s="193"/>
      <c r="V3723" s="193"/>
      <c r="W3723" s="193" t="s">
        <v>8720</v>
      </c>
      <c r="X3723" s="196"/>
      <c r="Y3723" s="196"/>
      <c r="Z3723" s="196" t="n">
        <v>0</v>
      </c>
      <c r="AE3723" s="94" t="e">
        <f aca="false" t="array" ref="AE3723:AK3723">_xlfn.torow(_xlfn.unique(_xlfn._xlws.filter(cat_table[Subsector],$E3723=cat_table[Sector],"")))</f>
        <v>#NAME?</v>
      </c>
      <c r="AF3723" s="94" t="e">
        <v>#NAME?</v>
      </c>
      <c r="AG3723" s="94" t="e">
        <v>#NAME?</v>
      </c>
      <c r="AH3723" s="94" t="e">
        <v>#NAME?</v>
      </c>
      <c r="AI3723" s="94" t="e">
        <v>#NAME?</v>
      </c>
      <c r="AJ3723" s="94" t="e">
        <v>#NAME?</v>
      </c>
      <c r="AK3723" s="94" t="e">
        <v>#NAME?</v>
      </c>
      <c r="AO3723" s="94" t="e">
        <f aca="false" t="array" ref="AO3723:AQ3723">_xlfn.torow(_xlfn.unique(_xlfn._xlws.filter(cat_table[Sub-subsector],($E3723=cat_table[Sector])*($F3723=cat_table[Subsector]),"")))</f>
        <v>#NAME?</v>
      </c>
      <c r="AP3723" s="94" t="e">
        <v>#NAME?</v>
      </c>
      <c r="AQ3723" s="94" t="e">
        <v>#NAME?</v>
      </c>
    </row>
    <row r="3724" customFormat="false" ht="15" hidden="false" customHeight="true" outlineLevel="0" collapsed="false">
      <c r="A3724" s="193" t="s">
        <v>14506</v>
      </c>
      <c r="B3724" s="20" t="str">
        <f aca="false">INDEX(Table2[], MATCH(L3724, Location_ID!$D$2:$D$648, 0), 1)</f>
        <v>daa8a290-cd1b-4ff0-b151-1f450e2146dd</v>
      </c>
      <c r="C3724" s="193" t="s">
        <v>1482</v>
      </c>
      <c r="D3724" s="273" t="s">
        <v>354</v>
      </c>
      <c r="E3724" s="193" t="s">
        <v>7134</v>
      </c>
      <c r="F3724" s="193" t="s">
        <v>7899</v>
      </c>
      <c r="G3724" s="193"/>
      <c r="H3724" s="196"/>
      <c r="I3724" s="193" t="s">
        <v>14291</v>
      </c>
      <c r="J3724" s="193" t="s">
        <v>14292</v>
      </c>
      <c r="K3724" s="193" t="s">
        <v>7127</v>
      </c>
      <c r="L3724" s="193" t="s">
        <v>3033</v>
      </c>
      <c r="M3724" s="193" t="s">
        <v>7131</v>
      </c>
      <c r="N3724" s="193" t="s">
        <v>14293</v>
      </c>
      <c r="O3724" s="193" t="s">
        <v>1732</v>
      </c>
      <c r="P3724" s="219" t="n">
        <v>43040</v>
      </c>
      <c r="Q3724" s="219" t="n">
        <v>44469</v>
      </c>
      <c r="R3724" s="193"/>
      <c r="S3724" s="193" t="s">
        <v>7130</v>
      </c>
      <c r="T3724" s="193" t="n">
        <v>3073.979899</v>
      </c>
      <c r="U3724" s="193"/>
      <c r="V3724" s="193"/>
      <c r="W3724" s="193" t="s">
        <v>8720</v>
      </c>
      <c r="X3724" s="196"/>
      <c r="Y3724" s="196"/>
      <c r="Z3724" s="196" t="n">
        <v>0</v>
      </c>
      <c r="AE3724" s="94" t="e">
        <f aca="false" t="array" ref="AE3724:AK3724">_xlfn.torow(_xlfn.unique(_xlfn._xlws.filter(cat_table[Subsector],$E3724=cat_table[Sector],"")))</f>
        <v>#NAME?</v>
      </c>
      <c r="AF3724" s="94" t="e">
        <v>#NAME?</v>
      </c>
      <c r="AG3724" s="94" t="e">
        <v>#NAME?</v>
      </c>
      <c r="AH3724" s="94" t="e">
        <v>#NAME?</v>
      </c>
      <c r="AI3724" s="94" t="e">
        <v>#NAME?</v>
      </c>
      <c r="AJ3724" s="94" t="e">
        <v>#NAME?</v>
      </c>
      <c r="AK3724" s="94" t="e">
        <v>#NAME?</v>
      </c>
      <c r="AO3724" s="94" t="e">
        <f aca="false" t="array" ref="AO3724:AQ3724">_xlfn.torow(_xlfn.unique(_xlfn._xlws.filter(cat_table[Sub-subsector],($E3724=cat_table[Sector])*($F3724=cat_table[Subsector]),"")))</f>
        <v>#NAME?</v>
      </c>
      <c r="AP3724" s="94" t="e">
        <v>#NAME?</v>
      </c>
      <c r="AQ3724" s="94" t="e">
        <v>#NAME?</v>
      </c>
    </row>
    <row r="3725" customFormat="false" ht="15" hidden="false" customHeight="true" outlineLevel="0" collapsed="false">
      <c r="A3725" s="193" t="s">
        <v>14507</v>
      </c>
      <c r="B3725" s="20" t="str">
        <f aca="false">INDEX(Table2[], MATCH(L3725, Location_ID!$D$2:$D$648, 0), 1)</f>
        <v>daa8a290-cd1b-4ff0-b151-1f450e2146dd</v>
      </c>
      <c r="C3725" s="193" t="s">
        <v>1482</v>
      </c>
      <c r="D3725" s="273" t="s">
        <v>354</v>
      </c>
      <c r="E3725" s="193" t="s">
        <v>7134</v>
      </c>
      <c r="F3725" s="193" t="s">
        <v>7899</v>
      </c>
      <c r="G3725" s="193"/>
      <c r="H3725" s="196"/>
      <c r="I3725" s="193" t="s">
        <v>14291</v>
      </c>
      <c r="J3725" s="193" t="s">
        <v>14292</v>
      </c>
      <c r="K3725" s="193" t="s">
        <v>7127</v>
      </c>
      <c r="L3725" s="193" t="s">
        <v>3033</v>
      </c>
      <c r="M3725" s="193" t="s">
        <v>7131</v>
      </c>
      <c r="N3725" s="193" t="s">
        <v>14293</v>
      </c>
      <c r="O3725" s="193" t="s">
        <v>1732</v>
      </c>
      <c r="P3725" s="219" t="n">
        <v>43040</v>
      </c>
      <c r="Q3725" s="219" t="n">
        <v>44469</v>
      </c>
      <c r="R3725" s="193"/>
      <c r="S3725" s="193" t="s">
        <v>7130</v>
      </c>
      <c r="T3725" s="193" t="n">
        <v>2506.971965</v>
      </c>
      <c r="U3725" s="193"/>
      <c r="V3725" s="193"/>
      <c r="W3725" s="193" t="s">
        <v>8720</v>
      </c>
      <c r="X3725" s="196"/>
      <c r="Y3725" s="196"/>
      <c r="Z3725" s="196" t="n">
        <v>0</v>
      </c>
      <c r="AE3725" s="94" t="e">
        <f aca="false" t="array" ref="AE3725:AK3725">_xlfn.torow(_xlfn.unique(_xlfn._xlws.filter(cat_table[Subsector],$E3725=cat_table[Sector],"")))</f>
        <v>#NAME?</v>
      </c>
      <c r="AF3725" s="94" t="e">
        <v>#NAME?</v>
      </c>
      <c r="AG3725" s="94" t="e">
        <v>#NAME?</v>
      </c>
      <c r="AH3725" s="94" t="e">
        <v>#NAME?</v>
      </c>
      <c r="AI3725" s="94" t="e">
        <v>#NAME?</v>
      </c>
      <c r="AJ3725" s="94" t="e">
        <v>#NAME?</v>
      </c>
      <c r="AK3725" s="94" t="e">
        <v>#NAME?</v>
      </c>
      <c r="AO3725" s="94" t="e">
        <f aca="false" t="array" ref="AO3725:AQ3725">_xlfn.torow(_xlfn.unique(_xlfn._xlws.filter(cat_table[Sub-subsector],($E3725=cat_table[Sector])*($F3725=cat_table[Subsector]),"")))</f>
        <v>#NAME?</v>
      </c>
      <c r="AP3725" s="94" t="e">
        <v>#NAME?</v>
      </c>
      <c r="AQ3725" s="94" t="e">
        <v>#NAME?</v>
      </c>
    </row>
    <row r="3726" customFormat="false" ht="15" hidden="false" customHeight="true" outlineLevel="0" collapsed="false">
      <c r="A3726" s="193" t="s">
        <v>14508</v>
      </c>
      <c r="B3726" s="20" t="str">
        <f aca="false">INDEX(Table2[], MATCH(L3726, Location_ID!$D$2:$D$648, 0), 1)</f>
        <v>daa8a290-cd1b-4ff0-b151-1f450e2146dd</v>
      </c>
      <c r="C3726" s="193" t="s">
        <v>1482</v>
      </c>
      <c r="D3726" s="273" t="s">
        <v>354</v>
      </c>
      <c r="E3726" s="193" t="s">
        <v>7134</v>
      </c>
      <c r="F3726" s="193" t="s">
        <v>7899</v>
      </c>
      <c r="G3726" s="193"/>
      <c r="H3726" s="196"/>
      <c r="I3726" s="193" t="s">
        <v>14291</v>
      </c>
      <c r="J3726" s="193" t="s">
        <v>14292</v>
      </c>
      <c r="K3726" s="193" t="s">
        <v>7127</v>
      </c>
      <c r="L3726" s="193" t="s">
        <v>3033</v>
      </c>
      <c r="M3726" s="193" t="s">
        <v>7131</v>
      </c>
      <c r="N3726" s="193" t="s">
        <v>14293</v>
      </c>
      <c r="O3726" s="193" t="s">
        <v>1732</v>
      </c>
      <c r="P3726" s="219" t="n">
        <v>43040</v>
      </c>
      <c r="Q3726" s="219" t="n">
        <v>44469</v>
      </c>
      <c r="R3726" s="193"/>
      <c r="S3726" s="193" t="s">
        <v>7130</v>
      </c>
      <c r="T3726" s="193" t="n">
        <v>2345.622117</v>
      </c>
      <c r="U3726" s="193"/>
      <c r="V3726" s="193"/>
      <c r="W3726" s="193" t="s">
        <v>8720</v>
      </c>
      <c r="X3726" s="196"/>
      <c r="Y3726" s="196"/>
      <c r="Z3726" s="196" t="n">
        <v>0</v>
      </c>
      <c r="AE3726" s="94" t="e">
        <f aca="false" t="array" ref="AE3726:AK3726">_xlfn.torow(_xlfn.unique(_xlfn._xlws.filter(cat_table[Subsector],$E3726=cat_table[Sector],"")))</f>
        <v>#NAME?</v>
      </c>
      <c r="AF3726" s="94" t="e">
        <v>#NAME?</v>
      </c>
      <c r="AG3726" s="94" t="e">
        <v>#NAME?</v>
      </c>
      <c r="AH3726" s="94" t="e">
        <v>#NAME?</v>
      </c>
      <c r="AI3726" s="94" t="e">
        <v>#NAME?</v>
      </c>
      <c r="AJ3726" s="94" t="e">
        <v>#NAME?</v>
      </c>
      <c r="AK3726" s="94" t="e">
        <v>#NAME?</v>
      </c>
      <c r="AO3726" s="94" t="e">
        <f aca="false" t="array" ref="AO3726:AQ3726">_xlfn.torow(_xlfn.unique(_xlfn._xlws.filter(cat_table[Sub-subsector],($E3726=cat_table[Sector])*($F3726=cat_table[Subsector]),"")))</f>
        <v>#NAME?</v>
      </c>
      <c r="AP3726" s="94" t="e">
        <v>#NAME?</v>
      </c>
      <c r="AQ3726" s="94" t="e">
        <v>#NAME?</v>
      </c>
    </row>
    <row r="3727" customFormat="false" ht="15" hidden="false" customHeight="true" outlineLevel="0" collapsed="false">
      <c r="A3727" s="193" t="s">
        <v>14509</v>
      </c>
      <c r="B3727" s="20" t="str">
        <f aca="false">INDEX(Table2[], MATCH(L3727, Location_ID!$D$2:$D$648, 0), 1)</f>
        <v>daa8a290-cd1b-4ff0-b151-1f450e2146dd</v>
      </c>
      <c r="C3727" s="193" t="s">
        <v>1482</v>
      </c>
      <c r="D3727" s="273" t="s">
        <v>354</v>
      </c>
      <c r="E3727" s="193" t="s">
        <v>7134</v>
      </c>
      <c r="F3727" s="193" t="s">
        <v>7899</v>
      </c>
      <c r="G3727" s="193"/>
      <c r="H3727" s="196"/>
      <c r="I3727" s="193" t="s">
        <v>14291</v>
      </c>
      <c r="J3727" s="193" t="s">
        <v>14292</v>
      </c>
      <c r="K3727" s="193" t="s">
        <v>7127</v>
      </c>
      <c r="L3727" s="193" t="s">
        <v>3033</v>
      </c>
      <c r="M3727" s="193" t="s">
        <v>7131</v>
      </c>
      <c r="N3727" s="193" t="s">
        <v>14293</v>
      </c>
      <c r="O3727" s="193" t="s">
        <v>1732</v>
      </c>
      <c r="P3727" s="219" t="n">
        <v>43040</v>
      </c>
      <c r="Q3727" s="219" t="n">
        <v>44469</v>
      </c>
      <c r="R3727" s="193"/>
      <c r="S3727" s="193" t="s">
        <v>7130</v>
      </c>
      <c r="T3727" s="193" t="n">
        <v>3147.809726</v>
      </c>
      <c r="U3727" s="193"/>
      <c r="V3727" s="193"/>
      <c r="W3727" s="193" t="s">
        <v>8720</v>
      </c>
      <c r="X3727" s="196"/>
      <c r="Y3727" s="196"/>
      <c r="Z3727" s="196" t="n">
        <v>0</v>
      </c>
      <c r="AE3727" s="94" t="e">
        <f aca="false" t="array" ref="AE3727:AK3727">_xlfn.torow(_xlfn.unique(_xlfn._xlws.filter(cat_table[Subsector],$E3727=cat_table[Sector],"")))</f>
        <v>#NAME?</v>
      </c>
      <c r="AF3727" s="94" t="e">
        <v>#NAME?</v>
      </c>
      <c r="AG3727" s="94" t="e">
        <v>#NAME?</v>
      </c>
      <c r="AH3727" s="94" t="e">
        <v>#NAME?</v>
      </c>
      <c r="AI3727" s="94" t="e">
        <v>#NAME?</v>
      </c>
      <c r="AJ3727" s="94" t="e">
        <v>#NAME?</v>
      </c>
      <c r="AK3727" s="94" t="e">
        <v>#NAME?</v>
      </c>
      <c r="AO3727" s="94" t="e">
        <f aca="false" t="array" ref="AO3727:AQ3727">_xlfn.torow(_xlfn.unique(_xlfn._xlws.filter(cat_table[Sub-subsector],($E3727=cat_table[Sector])*($F3727=cat_table[Subsector]),"")))</f>
        <v>#NAME?</v>
      </c>
      <c r="AP3727" s="94" t="e">
        <v>#NAME?</v>
      </c>
      <c r="AQ3727" s="94" t="e">
        <v>#NAME?</v>
      </c>
    </row>
    <row r="3728" customFormat="false" ht="15" hidden="false" customHeight="true" outlineLevel="0" collapsed="false">
      <c r="A3728" s="193" t="s">
        <v>14510</v>
      </c>
      <c r="B3728" s="20" t="str">
        <f aca="false">INDEX(Table2[], MATCH(L3728, Location_ID!$D$2:$D$648, 0), 1)</f>
        <v>daa8a290-cd1b-4ff0-b151-1f450e2146dd</v>
      </c>
      <c r="C3728" s="193" t="s">
        <v>1482</v>
      </c>
      <c r="D3728" s="273" t="s">
        <v>354</v>
      </c>
      <c r="E3728" s="193" t="s">
        <v>7134</v>
      </c>
      <c r="F3728" s="193" t="s">
        <v>7899</v>
      </c>
      <c r="G3728" s="193"/>
      <c r="H3728" s="196"/>
      <c r="I3728" s="193" t="s">
        <v>14291</v>
      </c>
      <c r="J3728" s="193" t="s">
        <v>14292</v>
      </c>
      <c r="K3728" s="193" t="s">
        <v>7127</v>
      </c>
      <c r="L3728" s="193" t="s">
        <v>3033</v>
      </c>
      <c r="M3728" s="193" t="s">
        <v>7131</v>
      </c>
      <c r="N3728" s="193" t="s">
        <v>14293</v>
      </c>
      <c r="O3728" s="193" t="s">
        <v>1732</v>
      </c>
      <c r="P3728" s="219" t="n">
        <v>43040</v>
      </c>
      <c r="Q3728" s="219" t="n">
        <v>44469</v>
      </c>
      <c r="R3728" s="193"/>
      <c r="S3728" s="193" t="s">
        <v>7130</v>
      </c>
      <c r="T3728" s="193" t="n">
        <v>1740.689259</v>
      </c>
      <c r="U3728" s="193"/>
      <c r="V3728" s="193"/>
      <c r="W3728" s="193" t="s">
        <v>8720</v>
      </c>
      <c r="X3728" s="196"/>
      <c r="Y3728" s="196"/>
      <c r="Z3728" s="196" t="n">
        <v>0</v>
      </c>
      <c r="AE3728" s="94" t="e">
        <f aca="false" t="array" ref="AE3728:AK3728">_xlfn.torow(_xlfn.unique(_xlfn._xlws.filter(cat_table[Subsector],$E3728=cat_table[Sector],"")))</f>
        <v>#NAME?</v>
      </c>
      <c r="AF3728" s="94" t="e">
        <v>#NAME?</v>
      </c>
      <c r="AG3728" s="94" t="e">
        <v>#NAME?</v>
      </c>
      <c r="AH3728" s="94" t="e">
        <v>#NAME?</v>
      </c>
      <c r="AI3728" s="94" t="e">
        <v>#NAME?</v>
      </c>
      <c r="AJ3728" s="94" t="e">
        <v>#NAME?</v>
      </c>
      <c r="AK3728" s="94" t="e">
        <v>#NAME?</v>
      </c>
      <c r="AO3728" s="94" t="e">
        <f aca="false" t="array" ref="AO3728:AQ3728">_xlfn.torow(_xlfn.unique(_xlfn._xlws.filter(cat_table[Sub-subsector],($E3728=cat_table[Sector])*($F3728=cat_table[Subsector]),"")))</f>
        <v>#NAME?</v>
      </c>
      <c r="AP3728" s="94" t="e">
        <v>#NAME?</v>
      </c>
      <c r="AQ3728" s="94" t="e">
        <v>#NAME?</v>
      </c>
    </row>
    <row r="3729" customFormat="false" ht="15" hidden="false" customHeight="true" outlineLevel="0" collapsed="false">
      <c r="A3729" s="193" t="s">
        <v>14511</v>
      </c>
      <c r="B3729" s="20" t="str">
        <f aca="false">INDEX(Table2[], MATCH(L3729, Location_ID!$D$2:$D$648, 0), 1)</f>
        <v>daa8a290-cd1b-4ff0-b151-1f450e2146dd</v>
      </c>
      <c r="C3729" s="193" t="s">
        <v>1482</v>
      </c>
      <c r="D3729" s="273" t="s">
        <v>354</v>
      </c>
      <c r="E3729" s="193" t="s">
        <v>7134</v>
      </c>
      <c r="F3729" s="193" t="s">
        <v>7899</v>
      </c>
      <c r="G3729" s="193"/>
      <c r="H3729" s="196"/>
      <c r="I3729" s="193" t="s">
        <v>14291</v>
      </c>
      <c r="J3729" s="193" t="s">
        <v>14292</v>
      </c>
      <c r="K3729" s="193" t="s">
        <v>7127</v>
      </c>
      <c r="L3729" s="193" t="s">
        <v>3033</v>
      </c>
      <c r="M3729" s="193" t="s">
        <v>7131</v>
      </c>
      <c r="N3729" s="193" t="s">
        <v>14293</v>
      </c>
      <c r="O3729" s="193" t="s">
        <v>1732</v>
      </c>
      <c r="P3729" s="219" t="n">
        <v>43040</v>
      </c>
      <c r="Q3729" s="219" t="n">
        <v>44469</v>
      </c>
      <c r="R3729" s="193"/>
      <c r="S3729" s="193" t="s">
        <v>7130</v>
      </c>
      <c r="T3729" s="193" t="n">
        <v>2758.036525</v>
      </c>
      <c r="U3729" s="193"/>
      <c r="V3729" s="193"/>
      <c r="W3729" s="193" t="s">
        <v>8720</v>
      </c>
      <c r="X3729" s="196"/>
      <c r="Y3729" s="196"/>
      <c r="Z3729" s="196" t="n">
        <v>0</v>
      </c>
      <c r="AE3729" s="94" t="e">
        <f aca="false" t="array" ref="AE3729:AK3729">_xlfn.torow(_xlfn.unique(_xlfn._xlws.filter(cat_table[Subsector],$E3729=cat_table[Sector],"")))</f>
        <v>#NAME?</v>
      </c>
      <c r="AF3729" s="94" t="e">
        <v>#NAME?</v>
      </c>
      <c r="AG3729" s="94" t="e">
        <v>#NAME?</v>
      </c>
      <c r="AH3729" s="94" t="e">
        <v>#NAME?</v>
      </c>
      <c r="AI3729" s="94" t="e">
        <v>#NAME?</v>
      </c>
      <c r="AJ3729" s="94" t="e">
        <v>#NAME?</v>
      </c>
      <c r="AK3729" s="94" t="e">
        <v>#NAME?</v>
      </c>
      <c r="AO3729" s="94" t="e">
        <f aca="false" t="array" ref="AO3729:AQ3729">_xlfn.torow(_xlfn.unique(_xlfn._xlws.filter(cat_table[Sub-subsector],($E3729=cat_table[Sector])*($F3729=cat_table[Subsector]),"")))</f>
        <v>#NAME?</v>
      </c>
      <c r="AP3729" s="94" t="e">
        <v>#NAME?</v>
      </c>
      <c r="AQ3729" s="94" t="e">
        <v>#NAME?</v>
      </c>
    </row>
    <row r="3730" customFormat="false" ht="15" hidden="false" customHeight="true" outlineLevel="0" collapsed="false">
      <c r="A3730" s="193" t="s">
        <v>14512</v>
      </c>
      <c r="B3730" s="20" t="str">
        <f aca="false">INDEX(Table2[], MATCH(L3730, Location_ID!$D$2:$D$648, 0), 1)</f>
        <v>daa8a290-cd1b-4ff0-b151-1f450e2146dd</v>
      </c>
      <c r="C3730" s="193" t="s">
        <v>1482</v>
      </c>
      <c r="D3730" s="273" t="s">
        <v>354</v>
      </c>
      <c r="E3730" s="193" t="s">
        <v>7134</v>
      </c>
      <c r="F3730" s="193" t="s">
        <v>7899</v>
      </c>
      <c r="G3730" s="193"/>
      <c r="H3730" s="196"/>
      <c r="I3730" s="193" t="s">
        <v>14291</v>
      </c>
      <c r="J3730" s="193" t="s">
        <v>14292</v>
      </c>
      <c r="K3730" s="193" t="s">
        <v>7127</v>
      </c>
      <c r="L3730" s="193" t="s">
        <v>3033</v>
      </c>
      <c r="M3730" s="193" t="s">
        <v>7131</v>
      </c>
      <c r="N3730" s="193" t="s">
        <v>14293</v>
      </c>
      <c r="O3730" s="193" t="s">
        <v>1732</v>
      </c>
      <c r="P3730" s="219" t="n">
        <v>43040</v>
      </c>
      <c r="Q3730" s="219" t="n">
        <v>44469</v>
      </c>
      <c r="R3730" s="193"/>
      <c r="S3730" s="193" t="s">
        <v>7130</v>
      </c>
      <c r="T3730" s="193" t="n">
        <v>2657.983238</v>
      </c>
      <c r="U3730" s="193"/>
      <c r="V3730" s="193"/>
      <c r="W3730" s="193" t="s">
        <v>8720</v>
      </c>
      <c r="X3730" s="196"/>
      <c r="Y3730" s="196"/>
      <c r="Z3730" s="196" t="n">
        <v>0</v>
      </c>
      <c r="AE3730" s="94" t="e">
        <f aca="false" t="array" ref="AE3730:AK3730">_xlfn.torow(_xlfn.unique(_xlfn._xlws.filter(cat_table[Subsector],$E3730=cat_table[Sector],"")))</f>
        <v>#NAME?</v>
      </c>
      <c r="AF3730" s="94" t="e">
        <v>#NAME?</v>
      </c>
      <c r="AG3730" s="94" t="e">
        <v>#NAME?</v>
      </c>
      <c r="AH3730" s="94" t="e">
        <v>#NAME?</v>
      </c>
      <c r="AI3730" s="94" t="e">
        <v>#NAME?</v>
      </c>
      <c r="AJ3730" s="94" t="e">
        <v>#NAME?</v>
      </c>
      <c r="AK3730" s="94" t="e">
        <v>#NAME?</v>
      </c>
      <c r="AO3730" s="94" t="e">
        <f aca="false" t="array" ref="AO3730:AQ3730">_xlfn.torow(_xlfn.unique(_xlfn._xlws.filter(cat_table[Sub-subsector],($E3730=cat_table[Sector])*($F3730=cat_table[Subsector]),"")))</f>
        <v>#NAME?</v>
      </c>
      <c r="AP3730" s="94" t="e">
        <v>#NAME?</v>
      </c>
      <c r="AQ3730" s="94" t="e">
        <v>#NAME?</v>
      </c>
    </row>
    <row r="3731" customFormat="false" ht="15" hidden="false" customHeight="true" outlineLevel="0" collapsed="false">
      <c r="A3731" s="193" t="s">
        <v>14513</v>
      </c>
      <c r="B3731" s="20" t="str">
        <f aca="false">INDEX(Table2[], MATCH(L3731, Location_ID!$D$2:$D$648, 0), 1)</f>
        <v>daa8a290-cd1b-4ff0-b151-1f450e2146dd</v>
      </c>
      <c r="C3731" s="193" t="s">
        <v>1482</v>
      </c>
      <c r="D3731" s="273" t="s">
        <v>354</v>
      </c>
      <c r="E3731" s="193" t="s">
        <v>7134</v>
      </c>
      <c r="F3731" s="193" t="s">
        <v>7899</v>
      </c>
      <c r="G3731" s="193"/>
      <c r="H3731" s="196"/>
      <c r="I3731" s="193" t="s">
        <v>14291</v>
      </c>
      <c r="J3731" s="193" t="s">
        <v>14292</v>
      </c>
      <c r="K3731" s="193" t="s">
        <v>7127</v>
      </c>
      <c r="L3731" s="193" t="s">
        <v>3033</v>
      </c>
      <c r="M3731" s="193" t="s">
        <v>7131</v>
      </c>
      <c r="N3731" s="193" t="s">
        <v>14293</v>
      </c>
      <c r="O3731" s="193" t="s">
        <v>1732</v>
      </c>
      <c r="P3731" s="219" t="n">
        <v>43040</v>
      </c>
      <c r="Q3731" s="219" t="n">
        <v>44469</v>
      </c>
      <c r="R3731" s="193"/>
      <c r="S3731" s="193" t="s">
        <v>7130</v>
      </c>
      <c r="T3731" s="193" t="n">
        <v>1375.808845</v>
      </c>
      <c r="U3731" s="193"/>
      <c r="V3731" s="193"/>
      <c r="W3731" s="193" t="s">
        <v>8720</v>
      </c>
      <c r="X3731" s="196"/>
      <c r="Y3731" s="196"/>
      <c r="Z3731" s="196" t="n">
        <v>0</v>
      </c>
      <c r="AE3731" s="94" t="e">
        <f aca="false" t="array" ref="AE3731:AK3731">_xlfn.torow(_xlfn.unique(_xlfn._xlws.filter(cat_table[Subsector],$E3731=cat_table[Sector],"")))</f>
        <v>#NAME?</v>
      </c>
      <c r="AF3731" s="94" t="e">
        <v>#NAME?</v>
      </c>
      <c r="AG3731" s="94" t="e">
        <v>#NAME?</v>
      </c>
      <c r="AH3731" s="94" t="e">
        <v>#NAME?</v>
      </c>
      <c r="AI3731" s="94" t="e">
        <v>#NAME?</v>
      </c>
      <c r="AJ3731" s="94" t="e">
        <v>#NAME?</v>
      </c>
      <c r="AK3731" s="94" t="e">
        <v>#NAME?</v>
      </c>
      <c r="AO3731" s="94" t="e">
        <f aca="false" t="array" ref="AO3731:AQ3731">_xlfn.torow(_xlfn.unique(_xlfn._xlws.filter(cat_table[Sub-subsector],($E3731=cat_table[Sector])*($F3731=cat_table[Subsector]),"")))</f>
        <v>#NAME?</v>
      </c>
      <c r="AP3731" s="94" t="e">
        <v>#NAME?</v>
      </c>
      <c r="AQ3731" s="94" t="e">
        <v>#NAME?</v>
      </c>
    </row>
    <row r="3732" customFormat="false" ht="15" hidden="false" customHeight="true" outlineLevel="0" collapsed="false">
      <c r="A3732" s="193" t="s">
        <v>14514</v>
      </c>
      <c r="B3732" s="20" t="str">
        <f aca="false">INDEX(Table2[], MATCH(L3732, Location_ID!$D$2:$D$648, 0), 1)</f>
        <v>daa8a290-cd1b-4ff0-b151-1f450e2146dd</v>
      </c>
      <c r="C3732" s="193" t="s">
        <v>1482</v>
      </c>
      <c r="D3732" s="273" t="s">
        <v>354</v>
      </c>
      <c r="E3732" s="193" t="s">
        <v>7134</v>
      </c>
      <c r="F3732" s="193" t="s">
        <v>7899</v>
      </c>
      <c r="G3732" s="193"/>
      <c r="H3732" s="196"/>
      <c r="I3732" s="193" t="s">
        <v>14291</v>
      </c>
      <c r="J3732" s="193" t="s">
        <v>14292</v>
      </c>
      <c r="K3732" s="193" t="s">
        <v>7127</v>
      </c>
      <c r="L3732" s="193" t="s">
        <v>3033</v>
      </c>
      <c r="M3732" s="193" t="s">
        <v>7131</v>
      </c>
      <c r="N3732" s="193" t="s">
        <v>14293</v>
      </c>
      <c r="O3732" s="193" t="s">
        <v>1732</v>
      </c>
      <c r="P3732" s="219" t="n">
        <v>43040</v>
      </c>
      <c r="Q3732" s="219" t="n">
        <v>44469</v>
      </c>
      <c r="R3732" s="193"/>
      <c r="S3732" s="193" t="s">
        <v>7130</v>
      </c>
      <c r="T3732" s="193" t="n">
        <v>1906.790729</v>
      </c>
      <c r="U3732" s="193"/>
      <c r="V3732" s="193"/>
      <c r="W3732" s="193" t="s">
        <v>8720</v>
      </c>
      <c r="X3732" s="196"/>
      <c r="Y3732" s="196"/>
      <c r="Z3732" s="196" t="n">
        <v>0</v>
      </c>
      <c r="AE3732" s="94" t="e">
        <f aca="false" t="array" ref="AE3732:AK3732">_xlfn.torow(_xlfn.unique(_xlfn._xlws.filter(cat_table[Subsector],$E3732=cat_table[Sector],"")))</f>
        <v>#NAME?</v>
      </c>
      <c r="AF3732" s="94" t="e">
        <v>#NAME?</v>
      </c>
      <c r="AG3732" s="94" t="e">
        <v>#NAME?</v>
      </c>
      <c r="AH3732" s="94" t="e">
        <v>#NAME?</v>
      </c>
      <c r="AI3732" s="94" t="e">
        <v>#NAME?</v>
      </c>
      <c r="AJ3732" s="94" t="e">
        <v>#NAME?</v>
      </c>
      <c r="AK3732" s="94" t="e">
        <v>#NAME?</v>
      </c>
      <c r="AO3732" s="94" t="e">
        <f aca="false" t="array" ref="AO3732:AQ3732">_xlfn.torow(_xlfn.unique(_xlfn._xlws.filter(cat_table[Sub-subsector],($E3732=cat_table[Sector])*($F3732=cat_table[Subsector]),"")))</f>
        <v>#NAME?</v>
      </c>
      <c r="AP3732" s="94" t="e">
        <v>#NAME?</v>
      </c>
      <c r="AQ3732" s="94" t="e">
        <v>#NAME?</v>
      </c>
    </row>
    <row r="3733" customFormat="false" ht="15" hidden="false" customHeight="true" outlineLevel="0" collapsed="false">
      <c r="A3733" s="193" t="s">
        <v>14515</v>
      </c>
      <c r="B3733" s="20" t="str">
        <f aca="false">INDEX(Table2[], MATCH(L3733, Location_ID!$D$2:$D$648, 0), 1)</f>
        <v>daa8a290-cd1b-4ff0-b151-1f450e2146dd</v>
      </c>
      <c r="C3733" s="193" t="s">
        <v>1482</v>
      </c>
      <c r="D3733" s="273" t="s">
        <v>354</v>
      </c>
      <c r="E3733" s="193" t="s">
        <v>7134</v>
      </c>
      <c r="F3733" s="193" t="s">
        <v>7899</v>
      </c>
      <c r="G3733" s="193"/>
      <c r="H3733" s="196"/>
      <c r="I3733" s="193" t="s">
        <v>14291</v>
      </c>
      <c r="J3733" s="193" t="s">
        <v>14292</v>
      </c>
      <c r="K3733" s="193" t="s">
        <v>7127</v>
      </c>
      <c r="L3733" s="193" t="s">
        <v>3033</v>
      </c>
      <c r="M3733" s="193" t="s">
        <v>7131</v>
      </c>
      <c r="N3733" s="193" t="s">
        <v>14293</v>
      </c>
      <c r="O3733" s="193" t="s">
        <v>1732</v>
      </c>
      <c r="P3733" s="219" t="n">
        <v>43040</v>
      </c>
      <c r="Q3733" s="219" t="n">
        <v>44469</v>
      </c>
      <c r="R3733" s="193"/>
      <c r="S3733" s="193" t="s">
        <v>7130</v>
      </c>
      <c r="T3733" s="193" t="n">
        <v>2322.241649</v>
      </c>
      <c r="U3733" s="193"/>
      <c r="V3733" s="193"/>
      <c r="W3733" s="193" t="s">
        <v>8720</v>
      </c>
      <c r="X3733" s="196"/>
      <c r="Y3733" s="196"/>
      <c r="Z3733" s="196" t="n">
        <v>0</v>
      </c>
      <c r="AE3733" s="94" t="e">
        <f aca="false" t="array" ref="AE3733:AK3733">_xlfn.torow(_xlfn.unique(_xlfn._xlws.filter(cat_table[Subsector],$E3733=cat_table[Sector],"")))</f>
        <v>#NAME?</v>
      </c>
      <c r="AF3733" s="94" t="e">
        <v>#NAME?</v>
      </c>
      <c r="AG3733" s="94" t="e">
        <v>#NAME?</v>
      </c>
      <c r="AH3733" s="94" t="e">
        <v>#NAME?</v>
      </c>
      <c r="AI3733" s="94" t="e">
        <v>#NAME?</v>
      </c>
      <c r="AJ3733" s="94" t="e">
        <v>#NAME?</v>
      </c>
      <c r="AK3733" s="94" t="e">
        <v>#NAME?</v>
      </c>
      <c r="AO3733" s="94" t="e">
        <f aca="false" t="array" ref="AO3733:AQ3733">_xlfn.torow(_xlfn.unique(_xlfn._xlws.filter(cat_table[Sub-subsector],($E3733=cat_table[Sector])*($F3733=cat_table[Subsector]),"")))</f>
        <v>#NAME?</v>
      </c>
      <c r="AP3733" s="94" t="e">
        <v>#NAME?</v>
      </c>
      <c r="AQ3733" s="94" t="e">
        <v>#NAME?</v>
      </c>
    </row>
    <row r="3734" customFormat="false" ht="15" hidden="false" customHeight="true" outlineLevel="0" collapsed="false">
      <c r="A3734" s="193" t="s">
        <v>14516</v>
      </c>
      <c r="B3734" s="20" t="str">
        <f aca="false">INDEX(Table2[], MATCH(L3734, Location_ID!$D$2:$D$648, 0), 1)</f>
        <v>daa8a290-cd1b-4ff0-b151-1f450e2146dd</v>
      </c>
      <c r="C3734" s="193" t="s">
        <v>1482</v>
      </c>
      <c r="D3734" s="273" t="s">
        <v>354</v>
      </c>
      <c r="E3734" s="193" t="s">
        <v>7134</v>
      </c>
      <c r="F3734" s="193" t="s">
        <v>7899</v>
      </c>
      <c r="G3734" s="193"/>
      <c r="H3734" s="196"/>
      <c r="I3734" s="193" t="s">
        <v>14291</v>
      </c>
      <c r="J3734" s="193" t="s">
        <v>14292</v>
      </c>
      <c r="K3734" s="193" t="s">
        <v>7127</v>
      </c>
      <c r="L3734" s="193" t="s">
        <v>3033</v>
      </c>
      <c r="M3734" s="193" t="s">
        <v>7131</v>
      </c>
      <c r="N3734" s="193" t="s">
        <v>14293</v>
      </c>
      <c r="O3734" s="193" t="s">
        <v>1732</v>
      </c>
      <c r="P3734" s="219" t="n">
        <v>43040</v>
      </c>
      <c r="Q3734" s="219" t="n">
        <v>44469</v>
      </c>
      <c r="R3734" s="193"/>
      <c r="S3734" s="193" t="s">
        <v>7130</v>
      </c>
      <c r="T3734" s="193" t="n">
        <v>3492.613724</v>
      </c>
      <c r="U3734" s="193"/>
      <c r="V3734" s="193"/>
      <c r="W3734" s="193" t="s">
        <v>8720</v>
      </c>
      <c r="X3734" s="196"/>
      <c r="Y3734" s="196"/>
      <c r="Z3734" s="196" t="n">
        <v>0</v>
      </c>
      <c r="AE3734" s="94" t="e">
        <f aca="false" t="array" ref="AE3734:AK3734">_xlfn.torow(_xlfn.unique(_xlfn._xlws.filter(cat_table[Subsector],$E3734=cat_table[Sector],"")))</f>
        <v>#NAME?</v>
      </c>
      <c r="AF3734" s="94" t="e">
        <v>#NAME?</v>
      </c>
      <c r="AG3734" s="94" t="e">
        <v>#NAME?</v>
      </c>
      <c r="AH3734" s="94" t="e">
        <v>#NAME?</v>
      </c>
      <c r="AI3734" s="94" t="e">
        <v>#NAME?</v>
      </c>
      <c r="AJ3734" s="94" t="e">
        <v>#NAME?</v>
      </c>
      <c r="AK3734" s="94" t="e">
        <v>#NAME?</v>
      </c>
      <c r="AO3734" s="94" t="e">
        <f aca="false" t="array" ref="AO3734:AQ3734">_xlfn.torow(_xlfn.unique(_xlfn._xlws.filter(cat_table[Sub-subsector],($E3734=cat_table[Sector])*($F3734=cat_table[Subsector]),"")))</f>
        <v>#NAME?</v>
      </c>
      <c r="AP3734" s="94" t="e">
        <v>#NAME?</v>
      </c>
      <c r="AQ3734" s="94" t="e">
        <v>#NAME?</v>
      </c>
    </row>
    <row r="3735" customFormat="false" ht="15" hidden="false" customHeight="true" outlineLevel="0" collapsed="false">
      <c r="A3735" s="193" t="s">
        <v>14517</v>
      </c>
      <c r="B3735" s="20" t="str">
        <f aca="false">INDEX(Table2[], MATCH(L3735, Location_ID!$D$2:$D$648, 0), 1)</f>
        <v>daa8a290-cd1b-4ff0-b151-1f450e2146dd</v>
      </c>
      <c r="C3735" s="193" t="s">
        <v>1482</v>
      </c>
      <c r="D3735" s="273" t="s">
        <v>354</v>
      </c>
      <c r="E3735" s="193" t="s">
        <v>7134</v>
      </c>
      <c r="F3735" s="193" t="s">
        <v>7899</v>
      </c>
      <c r="G3735" s="193"/>
      <c r="H3735" s="196"/>
      <c r="I3735" s="193" t="s">
        <v>14291</v>
      </c>
      <c r="J3735" s="193" t="s">
        <v>14292</v>
      </c>
      <c r="K3735" s="193" t="s">
        <v>7127</v>
      </c>
      <c r="L3735" s="193" t="s">
        <v>3033</v>
      </c>
      <c r="M3735" s="193" t="s">
        <v>7131</v>
      </c>
      <c r="N3735" s="193" t="s">
        <v>14293</v>
      </c>
      <c r="O3735" s="193" t="s">
        <v>1732</v>
      </c>
      <c r="P3735" s="219" t="n">
        <v>43040</v>
      </c>
      <c r="Q3735" s="219" t="n">
        <v>44469</v>
      </c>
      <c r="R3735" s="193"/>
      <c r="S3735" s="193" t="s">
        <v>7130</v>
      </c>
      <c r="T3735" s="193" t="n">
        <v>9963.444362</v>
      </c>
      <c r="U3735" s="193"/>
      <c r="V3735" s="193"/>
      <c r="W3735" s="193" t="s">
        <v>8720</v>
      </c>
      <c r="X3735" s="196"/>
      <c r="Y3735" s="196"/>
      <c r="Z3735" s="196" t="n">
        <v>0</v>
      </c>
      <c r="AE3735" s="94" t="e">
        <f aca="false" t="array" ref="AE3735:AK3735">_xlfn.torow(_xlfn.unique(_xlfn._xlws.filter(cat_table[Subsector],$E3735=cat_table[Sector],"")))</f>
        <v>#NAME?</v>
      </c>
      <c r="AF3735" s="94" t="e">
        <v>#NAME?</v>
      </c>
      <c r="AG3735" s="94" t="e">
        <v>#NAME?</v>
      </c>
      <c r="AH3735" s="94" t="e">
        <v>#NAME?</v>
      </c>
      <c r="AI3735" s="94" t="e">
        <v>#NAME?</v>
      </c>
      <c r="AJ3735" s="94" t="e">
        <v>#NAME?</v>
      </c>
      <c r="AK3735" s="94" t="e">
        <v>#NAME?</v>
      </c>
      <c r="AO3735" s="94" t="e">
        <f aca="false" t="array" ref="AO3735:AQ3735">_xlfn.torow(_xlfn.unique(_xlfn._xlws.filter(cat_table[Sub-subsector],($E3735=cat_table[Sector])*($F3735=cat_table[Subsector]),"")))</f>
        <v>#NAME?</v>
      </c>
      <c r="AP3735" s="94" t="e">
        <v>#NAME?</v>
      </c>
      <c r="AQ3735" s="94" t="e">
        <v>#NAME?</v>
      </c>
    </row>
    <row r="3736" customFormat="false" ht="15" hidden="false" customHeight="true" outlineLevel="0" collapsed="false">
      <c r="A3736" s="193" t="s">
        <v>14518</v>
      </c>
      <c r="B3736" s="20" t="str">
        <f aca="false">INDEX(Table2[], MATCH(L3736, Location_ID!$D$2:$D$648, 0), 1)</f>
        <v>daa8a290-cd1b-4ff0-b151-1f450e2146dd</v>
      </c>
      <c r="C3736" s="193" t="s">
        <v>1482</v>
      </c>
      <c r="D3736" s="273" t="s">
        <v>354</v>
      </c>
      <c r="E3736" s="193" t="s">
        <v>7134</v>
      </c>
      <c r="F3736" s="193" t="s">
        <v>7899</v>
      </c>
      <c r="G3736" s="193"/>
      <c r="H3736" s="196"/>
      <c r="I3736" s="193" t="s">
        <v>14291</v>
      </c>
      <c r="J3736" s="193" t="s">
        <v>14292</v>
      </c>
      <c r="K3736" s="193" t="s">
        <v>7127</v>
      </c>
      <c r="L3736" s="193" t="s">
        <v>3033</v>
      </c>
      <c r="M3736" s="193" t="s">
        <v>7131</v>
      </c>
      <c r="N3736" s="193" t="s">
        <v>14293</v>
      </c>
      <c r="O3736" s="193" t="s">
        <v>1732</v>
      </c>
      <c r="P3736" s="219" t="n">
        <v>43040</v>
      </c>
      <c r="Q3736" s="219" t="n">
        <v>44469</v>
      </c>
      <c r="R3736" s="193"/>
      <c r="S3736" s="193" t="s">
        <v>7130</v>
      </c>
      <c r="T3736" s="193" t="n">
        <v>11823.85924</v>
      </c>
      <c r="U3736" s="193"/>
      <c r="V3736" s="193"/>
      <c r="W3736" s="193" t="s">
        <v>8720</v>
      </c>
      <c r="X3736" s="196"/>
      <c r="Y3736" s="196"/>
      <c r="Z3736" s="196" t="n">
        <v>0</v>
      </c>
      <c r="AE3736" s="94" t="e">
        <f aca="false" t="array" ref="AE3736:AK3736">_xlfn.torow(_xlfn.unique(_xlfn._xlws.filter(cat_table[Subsector],$E3736=cat_table[Sector],"")))</f>
        <v>#NAME?</v>
      </c>
      <c r="AF3736" s="94" t="e">
        <v>#NAME?</v>
      </c>
      <c r="AG3736" s="94" t="e">
        <v>#NAME?</v>
      </c>
      <c r="AH3736" s="94" t="e">
        <v>#NAME?</v>
      </c>
      <c r="AI3736" s="94" t="e">
        <v>#NAME?</v>
      </c>
      <c r="AJ3736" s="94" t="e">
        <v>#NAME?</v>
      </c>
      <c r="AK3736" s="94" t="e">
        <v>#NAME?</v>
      </c>
      <c r="AO3736" s="94" t="e">
        <f aca="false" t="array" ref="AO3736:AQ3736">_xlfn.torow(_xlfn.unique(_xlfn._xlws.filter(cat_table[Sub-subsector],($E3736=cat_table[Sector])*($F3736=cat_table[Subsector]),"")))</f>
        <v>#NAME?</v>
      </c>
      <c r="AP3736" s="94" t="e">
        <v>#NAME?</v>
      </c>
      <c r="AQ3736" s="94" t="e">
        <v>#NAME?</v>
      </c>
    </row>
    <row r="3737" customFormat="false" ht="15" hidden="false" customHeight="true" outlineLevel="0" collapsed="false">
      <c r="A3737" s="193" t="s">
        <v>14519</v>
      </c>
      <c r="B3737" s="20" t="str">
        <f aca="false">INDEX(Table2[], MATCH(L3737, Location_ID!$D$2:$D$648, 0), 1)</f>
        <v>daa8a290-cd1b-4ff0-b151-1f450e2146dd</v>
      </c>
      <c r="C3737" s="193" t="s">
        <v>1482</v>
      </c>
      <c r="D3737" s="273" t="s">
        <v>354</v>
      </c>
      <c r="E3737" s="193" t="s">
        <v>7134</v>
      </c>
      <c r="F3737" s="193" t="s">
        <v>7899</v>
      </c>
      <c r="G3737" s="193"/>
      <c r="H3737" s="196"/>
      <c r="I3737" s="193" t="s">
        <v>14291</v>
      </c>
      <c r="J3737" s="193" t="s">
        <v>14292</v>
      </c>
      <c r="K3737" s="193" t="s">
        <v>7127</v>
      </c>
      <c r="L3737" s="193" t="s">
        <v>3033</v>
      </c>
      <c r="M3737" s="193" t="s">
        <v>7131</v>
      </c>
      <c r="N3737" s="193" t="s">
        <v>14293</v>
      </c>
      <c r="O3737" s="193" t="s">
        <v>1732</v>
      </c>
      <c r="P3737" s="219" t="n">
        <v>43040</v>
      </c>
      <c r="Q3737" s="219" t="n">
        <v>44469</v>
      </c>
      <c r="R3737" s="193"/>
      <c r="S3737" s="193" t="s">
        <v>7130</v>
      </c>
      <c r="T3737" s="193" t="n">
        <v>3623.355285</v>
      </c>
      <c r="U3737" s="193"/>
      <c r="V3737" s="193"/>
      <c r="W3737" s="193" t="s">
        <v>8720</v>
      </c>
      <c r="X3737" s="196"/>
      <c r="Y3737" s="196"/>
      <c r="Z3737" s="196" t="n">
        <v>0</v>
      </c>
      <c r="AE3737" s="94" t="e">
        <f aca="false" t="array" ref="AE3737:AK3737">_xlfn.torow(_xlfn.unique(_xlfn._xlws.filter(cat_table[Subsector],$E3737=cat_table[Sector],"")))</f>
        <v>#NAME?</v>
      </c>
      <c r="AF3737" s="94" t="e">
        <v>#NAME?</v>
      </c>
      <c r="AG3737" s="94" t="e">
        <v>#NAME?</v>
      </c>
      <c r="AH3737" s="94" t="e">
        <v>#NAME?</v>
      </c>
      <c r="AI3737" s="94" t="e">
        <v>#NAME?</v>
      </c>
      <c r="AJ3737" s="94" t="e">
        <v>#NAME?</v>
      </c>
      <c r="AK3737" s="94" t="e">
        <v>#NAME?</v>
      </c>
      <c r="AO3737" s="94" t="e">
        <f aca="false" t="array" ref="AO3737:AQ3737">_xlfn.torow(_xlfn.unique(_xlfn._xlws.filter(cat_table[Sub-subsector],($E3737=cat_table[Sector])*($F3737=cat_table[Subsector]),"")))</f>
        <v>#NAME?</v>
      </c>
      <c r="AP3737" s="94" t="e">
        <v>#NAME?</v>
      </c>
      <c r="AQ3737" s="94" t="e">
        <v>#NAME?</v>
      </c>
    </row>
    <row r="3738" customFormat="false" ht="15" hidden="false" customHeight="true" outlineLevel="0" collapsed="false">
      <c r="A3738" s="193" t="s">
        <v>14520</v>
      </c>
      <c r="B3738" s="20" t="str">
        <f aca="false">INDEX(Table2[], MATCH(L3738, Location_ID!$D$2:$D$648, 0), 1)</f>
        <v>daa8a290-cd1b-4ff0-b151-1f450e2146dd</v>
      </c>
      <c r="C3738" s="193" t="s">
        <v>1482</v>
      </c>
      <c r="D3738" s="273" t="s">
        <v>354</v>
      </c>
      <c r="E3738" s="193" t="s">
        <v>7134</v>
      </c>
      <c r="F3738" s="193" t="s">
        <v>7899</v>
      </c>
      <c r="G3738" s="193"/>
      <c r="H3738" s="196"/>
      <c r="I3738" s="193" t="s">
        <v>14291</v>
      </c>
      <c r="J3738" s="193" t="s">
        <v>14292</v>
      </c>
      <c r="K3738" s="193" t="s">
        <v>7127</v>
      </c>
      <c r="L3738" s="193" t="s">
        <v>3033</v>
      </c>
      <c r="M3738" s="193" t="s">
        <v>7131</v>
      </c>
      <c r="N3738" s="193" t="s">
        <v>14293</v>
      </c>
      <c r="O3738" s="193" t="s">
        <v>1732</v>
      </c>
      <c r="P3738" s="219" t="n">
        <v>43040</v>
      </c>
      <c r="Q3738" s="219" t="n">
        <v>44469</v>
      </c>
      <c r="R3738" s="193"/>
      <c r="S3738" s="193" t="s">
        <v>7130</v>
      </c>
      <c r="T3738" s="193" t="n">
        <v>2713.171977</v>
      </c>
      <c r="U3738" s="193"/>
      <c r="V3738" s="193"/>
      <c r="W3738" s="193" t="s">
        <v>8720</v>
      </c>
      <c r="X3738" s="196"/>
      <c r="Y3738" s="196"/>
      <c r="Z3738" s="196" t="n">
        <v>0</v>
      </c>
      <c r="AE3738" s="94" t="e">
        <f aca="false" t="array" ref="AE3738:AK3738">_xlfn.torow(_xlfn.unique(_xlfn._xlws.filter(cat_table[Subsector],$E3738=cat_table[Sector],"")))</f>
        <v>#NAME?</v>
      </c>
      <c r="AF3738" s="94" t="e">
        <v>#NAME?</v>
      </c>
      <c r="AG3738" s="94" t="e">
        <v>#NAME?</v>
      </c>
      <c r="AH3738" s="94" t="e">
        <v>#NAME?</v>
      </c>
      <c r="AI3738" s="94" t="e">
        <v>#NAME?</v>
      </c>
      <c r="AJ3738" s="94" t="e">
        <v>#NAME?</v>
      </c>
      <c r="AK3738" s="94" t="e">
        <v>#NAME?</v>
      </c>
      <c r="AO3738" s="94" t="e">
        <f aca="false" t="array" ref="AO3738:AQ3738">_xlfn.torow(_xlfn.unique(_xlfn._xlws.filter(cat_table[Sub-subsector],($E3738=cat_table[Sector])*($F3738=cat_table[Subsector]),"")))</f>
        <v>#NAME?</v>
      </c>
      <c r="AP3738" s="94" t="e">
        <v>#NAME?</v>
      </c>
      <c r="AQ3738" s="94" t="e">
        <v>#NAME?</v>
      </c>
    </row>
    <row r="3739" customFormat="false" ht="15" hidden="false" customHeight="true" outlineLevel="0" collapsed="false">
      <c r="A3739" s="193" t="s">
        <v>14521</v>
      </c>
      <c r="B3739" s="20" t="str">
        <f aca="false">INDEX(Table2[], MATCH(L3739, Location_ID!$D$2:$D$648, 0), 1)</f>
        <v>daa8a290-cd1b-4ff0-b151-1f450e2146dd</v>
      </c>
      <c r="C3739" s="193" t="s">
        <v>1482</v>
      </c>
      <c r="D3739" s="273" t="s">
        <v>354</v>
      </c>
      <c r="E3739" s="193" t="s">
        <v>7134</v>
      </c>
      <c r="F3739" s="193" t="s">
        <v>7899</v>
      </c>
      <c r="G3739" s="193"/>
      <c r="H3739" s="196"/>
      <c r="I3739" s="193" t="s">
        <v>14291</v>
      </c>
      <c r="J3739" s="193" t="s">
        <v>14292</v>
      </c>
      <c r="K3739" s="193" t="s">
        <v>7127</v>
      </c>
      <c r="L3739" s="193" t="s">
        <v>3033</v>
      </c>
      <c r="M3739" s="193" t="s">
        <v>7131</v>
      </c>
      <c r="N3739" s="193" t="s">
        <v>14293</v>
      </c>
      <c r="O3739" s="193" t="s">
        <v>1732</v>
      </c>
      <c r="P3739" s="219" t="n">
        <v>43040</v>
      </c>
      <c r="Q3739" s="219" t="n">
        <v>44469</v>
      </c>
      <c r="R3739" s="193"/>
      <c r="S3739" s="193" t="s">
        <v>7130</v>
      </c>
      <c r="T3739" s="193" t="n">
        <v>1631.557351</v>
      </c>
      <c r="U3739" s="193"/>
      <c r="V3739" s="193"/>
      <c r="W3739" s="193" t="s">
        <v>8720</v>
      </c>
      <c r="X3739" s="196"/>
      <c r="Y3739" s="196"/>
      <c r="Z3739" s="196" t="n">
        <v>0</v>
      </c>
      <c r="AE3739" s="94" t="e">
        <f aca="false" t="array" ref="AE3739:AK3739">_xlfn.torow(_xlfn.unique(_xlfn._xlws.filter(cat_table[Subsector],$E3739=cat_table[Sector],"")))</f>
        <v>#NAME?</v>
      </c>
      <c r="AF3739" s="94" t="e">
        <v>#NAME?</v>
      </c>
      <c r="AG3739" s="94" t="e">
        <v>#NAME?</v>
      </c>
      <c r="AH3739" s="94" t="e">
        <v>#NAME?</v>
      </c>
      <c r="AI3739" s="94" t="e">
        <v>#NAME?</v>
      </c>
      <c r="AJ3739" s="94" t="e">
        <v>#NAME?</v>
      </c>
      <c r="AK3739" s="94" t="e">
        <v>#NAME?</v>
      </c>
      <c r="AO3739" s="94" t="e">
        <f aca="false" t="array" ref="AO3739:AQ3739">_xlfn.torow(_xlfn.unique(_xlfn._xlws.filter(cat_table[Sub-subsector],($E3739=cat_table[Sector])*($F3739=cat_table[Subsector]),"")))</f>
        <v>#NAME?</v>
      </c>
      <c r="AP3739" s="94" t="e">
        <v>#NAME?</v>
      </c>
      <c r="AQ3739" s="94" t="e">
        <v>#NAME?</v>
      </c>
    </row>
    <row r="3740" customFormat="false" ht="15" hidden="false" customHeight="true" outlineLevel="0" collapsed="false">
      <c r="A3740" s="193" t="s">
        <v>14522</v>
      </c>
      <c r="B3740" s="20" t="str">
        <f aca="false">INDEX(Table2[], MATCH(L3740, Location_ID!$D$2:$D$648, 0), 1)</f>
        <v>daa8a290-cd1b-4ff0-b151-1f450e2146dd</v>
      </c>
      <c r="C3740" s="193" t="s">
        <v>1482</v>
      </c>
      <c r="D3740" s="273" t="s">
        <v>354</v>
      </c>
      <c r="E3740" s="193" t="s">
        <v>7134</v>
      </c>
      <c r="F3740" s="193" t="s">
        <v>7899</v>
      </c>
      <c r="G3740" s="193"/>
      <c r="H3740" s="196"/>
      <c r="I3740" s="193" t="s">
        <v>14291</v>
      </c>
      <c r="J3740" s="193" t="s">
        <v>14292</v>
      </c>
      <c r="K3740" s="193" t="s">
        <v>7127</v>
      </c>
      <c r="L3740" s="193" t="s">
        <v>3033</v>
      </c>
      <c r="M3740" s="193" t="s">
        <v>7131</v>
      </c>
      <c r="N3740" s="193" t="s">
        <v>14293</v>
      </c>
      <c r="O3740" s="193" t="s">
        <v>1732</v>
      </c>
      <c r="P3740" s="219" t="n">
        <v>43040</v>
      </c>
      <c r="Q3740" s="219" t="n">
        <v>44469</v>
      </c>
      <c r="R3740" s="193"/>
      <c r="S3740" s="193" t="s">
        <v>7130</v>
      </c>
      <c r="T3740" s="193" t="n">
        <v>1541.309443</v>
      </c>
      <c r="U3740" s="193"/>
      <c r="V3740" s="193"/>
      <c r="W3740" s="193" t="s">
        <v>8720</v>
      </c>
      <c r="X3740" s="196"/>
      <c r="Y3740" s="196"/>
      <c r="Z3740" s="196" t="n">
        <v>0</v>
      </c>
      <c r="AE3740" s="94" t="e">
        <f aca="false" t="array" ref="AE3740:AK3740">_xlfn.torow(_xlfn.unique(_xlfn._xlws.filter(cat_table[Subsector],$E3740=cat_table[Sector],"")))</f>
        <v>#NAME?</v>
      </c>
      <c r="AF3740" s="94" t="e">
        <v>#NAME?</v>
      </c>
      <c r="AG3740" s="94" t="e">
        <v>#NAME?</v>
      </c>
      <c r="AH3740" s="94" t="e">
        <v>#NAME?</v>
      </c>
      <c r="AI3740" s="94" t="e">
        <v>#NAME?</v>
      </c>
      <c r="AJ3740" s="94" t="e">
        <v>#NAME?</v>
      </c>
      <c r="AK3740" s="94" t="e">
        <v>#NAME?</v>
      </c>
      <c r="AO3740" s="94" t="e">
        <f aca="false" t="array" ref="AO3740:AQ3740">_xlfn.torow(_xlfn.unique(_xlfn._xlws.filter(cat_table[Sub-subsector],($E3740=cat_table[Sector])*($F3740=cat_table[Subsector]),"")))</f>
        <v>#NAME?</v>
      </c>
      <c r="AP3740" s="94" t="e">
        <v>#NAME?</v>
      </c>
      <c r="AQ3740" s="94" t="e">
        <v>#NAME?</v>
      </c>
    </row>
    <row r="3741" customFormat="false" ht="15" hidden="false" customHeight="true" outlineLevel="0" collapsed="false">
      <c r="A3741" s="193" t="s">
        <v>14523</v>
      </c>
      <c r="B3741" s="20" t="str">
        <f aca="false">INDEX(Table2[], MATCH(L3741, Location_ID!$D$2:$D$648, 0), 1)</f>
        <v>daa8a290-cd1b-4ff0-b151-1f450e2146dd</v>
      </c>
      <c r="C3741" s="193" t="s">
        <v>1482</v>
      </c>
      <c r="D3741" s="273" t="s">
        <v>354</v>
      </c>
      <c r="E3741" s="193" t="s">
        <v>7134</v>
      </c>
      <c r="F3741" s="193" t="s">
        <v>7899</v>
      </c>
      <c r="G3741" s="193"/>
      <c r="H3741" s="196"/>
      <c r="I3741" s="193" t="s">
        <v>14291</v>
      </c>
      <c r="J3741" s="193" t="s">
        <v>14292</v>
      </c>
      <c r="K3741" s="193" t="s">
        <v>7127</v>
      </c>
      <c r="L3741" s="193" t="s">
        <v>3033</v>
      </c>
      <c r="M3741" s="193" t="s">
        <v>7131</v>
      </c>
      <c r="N3741" s="193" t="s">
        <v>14293</v>
      </c>
      <c r="O3741" s="193" t="s">
        <v>1732</v>
      </c>
      <c r="P3741" s="219" t="n">
        <v>43040</v>
      </c>
      <c r="Q3741" s="219" t="n">
        <v>44469</v>
      </c>
      <c r="R3741" s="193"/>
      <c r="S3741" s="193" t="s">
        <v>7130</v>
      </c>
      <c r="T3741" s="193" t="n">
        <v>625.7191043</v>
      </c>
      <c r="U3741" s="193"/>
      <c r="V3741" s="193"/>
      <c r="W3741" s="193" t="s">
        <v>8720</v>
      </c>
      <c r="X3741" s="196"/>
      <c r="Y3741" s="196"/>
      <c r="Z3741" s="196" t="n">
        <v>0</v>
      </c>
      <c r="AE3741" s="94" t="e">
        <f aca="false" t="array" ref="AE3741:AK3741">_xlfn.torow(_xlfn.unique(_xlfn._xlws.filter(cat_table[Subsector],$E3741=cat_table[Sector],"")))</f>
        <v>#NAME?</v>
      </c>
      <c r="AF3741" s="94" t="e">
        <v>#NAME?</v>
      </c>
      <c r="AG3741" s="94" t="e">
        <v>#NAME?</v>
      </c>
      <c r="AH3741" s="94" t="e">
        <v>#NAME?</v>
      </c>
      <c r="AI3741" s="94" t="e">
        <v>#NAME?</v>
      </c>
      <c r="AJ3741" s="94" t="e">
        <v>#NAME?</v>
      </c>
      <c r="AK3741" s="94" t="e">
        <v>#NAME?</v>
      </c>
      <c r="AO3741" s="94" t="e">
        <f aca="false" t="array" ref="AO3741:AQ3741">_xlfn.torow(_xlfn.unique(_xlfn._xlws.filter(cat_table[Sub-subsector],($E3741=cat_table[Sector])*($F3741=cat_table[Subsector]),"")))</f>
        <v>#NAME?</v>
      </c>
      <c r="AP3741" s="94" t="e">
        <v>#NAME?</v>
      </c>
      <c r="AQ3741" s="94" t="e">
        <v>#NAME?</v>
      </c>
    </row>
    <row r="3742" customFormat="false" ht="15" hidden="false" customHeight="true" outlineLevel="0" collapsed="false">
      <c r="A3742" s="193" t="s">
        <v>14524</v>
      </c>
      <c r="B3742" s="20" t="str">
        <f aca="false">INDEX(Table2[], MATCH(L3742, Location_ID!$D$2:$D$648, 0), 1)</f>
        <v>daa8a290-cd1b-4ff0-b151-1f450e2146dd</v>
      </c>
      <c r="C3742" s="193" t="s">
        <v>1482</v>
      </c>
      <c r="D3742" s="273" t="s">
        <v>354</v>
      </c>
      <c r="E3742" s="193" t="s">
        <v>7134</v>
      </c>
      <c r="F3742" s="193" t="s">
        <v>7899</v>
      </c>
      <c r="G3742" s="193"/>
      <c r="H3742" s="196"/>
      <c r="I3742" s="193" t="s">
        <v>14291</v>
      </c>
      <c r="J3742" s="193" t="s">
        <v>14292</v>
      </c>
      <c r="K3742" s="193" t="s">
        <v>7127</v>
      </c>
      <c r="L3742" s="193" t="s">
        <v>3033</v>
      </c>
      <c r="M3742" s="193" t="s">
        <v>7131</v>
      </c>
      <c r="N3742" s="193" t="s">
        <v>14293</v>
      </c>
      <c r="O3742" s="193" t="s">
        <v>1732</v>
      </c>
      <c r="P3742" s="219" t="n">
        <v>43040</v>
      </c>
      <c r="Q3742" s="219" t="n">
        <v>44469</v>
      </c>
      <c r="R3742" s="193"/>
      <c r="S3742" s="193" t="s">
        <v>7130</v>
      </c>
      <c r="T3742" s="193" t="n">
        <v>2039.055561</v>
      </c>
      <c r="U3742" s="193"/>
      <c r="V3742" s="193"/>
      <c r="W3742" s="193" t="s">
        <v>8720</v>
      </c>
      <c r="X3742" s="196"/>
      <c r="Y3742" s="196"/>
      <c r="Z3742" s="196" t="n">
        <v>0</v>
      </c>
      <c r="AE3742" s="94" t="e">
        <f aca="false" t="array" ref="AE3742:AK3742">_xlfn.torow(_xlfn.unique(_xlfn._xlws.filter(cat_table[Subsector],$E3742=cat_table[Sector],"")))</f>
        <v>#NAME?</v>
      </c>
      <c r="AF3742" s="94" t="e">
        <v>#NAME?</v>
      </c>
      <c r="AG3742" s="94" t="e">
        <v>#NAME?</v>
      </c>
      <c r="AH3742" s="94" t="e">
        <v>#NAME?</v>
      </c>
      <c r="AI3742" s="94" t="e">
        <v>#NAME?</v>
      </c>
      <c r="AJ3742" s="94" t="e">
        <v>#NAME?</v>
      </c>
      <c r="AK3742" s="94" t="e">
        <v>#NAME?</v>
      </c>
      <c r="AO3742" s="94" t="e">
        <f aca="false" t="array" ref="AO3742:AQ3742">_xlfn.torow(_xlfn.unique(_xlfn._xlws.filter(cat_table[Sub-subsector],($E3742=cat_table[Sector])*($F3742=cat_table[Subsector]),"")))</f>
        <v>#NAME?</v>
      </c>
      <c r="AP3742" s="94" t="e">
        <v>#NAME?</v>
      </c>
      <c r="AQ3742" s="94" t="e">
        <v>#NAME?</v>
      </c>
    </row>
    <row r="3743" customFormat="false" ht="15" hidden="false" customHeight="true" outlineLevel="0" collapsed="false">
      <c r="A3743" s="193" t="s">
        <v>14525</v>
      </c>
      <c r="B3743" s="20" t="str">
        <f aca="false">INDEX(Table2[], MATCH(L3743, Location_ID!$D$2:$D$648, 0), 1)</f>
        <v>daa8a290-cd1b-4ff0-b151-1f450e2146dd</v>
      </c>
      <c r="C3743" s="193" t="s">
        <v>1482</v>
      </c>
      <c r="D3743" s="273" t="s">
        <v>354</v>
      </c>
      <c r="E3743" s="193" t="s">
        <v>7134</v>
      </c>
      <c r="F3743" s="193" t="s">
        <v>7899</v>
      </c>
      <c r="G3743" s="193"/>
      <c r="H3743" s="196"/>
      <c r="I3743" s="193" t="s">
        <v>14291</v>
      </c>
      <c r="J3743" s="193" t="s">
        <v>14292</v>
      </c>
      <c r="K3743" s="193" t="s">
        <v>7127</v>
      </c>
      <c r="L3743" s="193" t="s">
        <v>3033</v>
      </c>
      <c r="M3743" s="193" t="s">
        <v>7131</v>
      </c>
      <c r="N3743" s="193" t="s">
        <v>14293</v>
      </c>
      <c r="O3743" s="193" t="s">
        <v>1732</v>
      </c>
      <c r="P3743" s="219" t="n">
        <v>43040</v>
      </c>
      <c r="Q3743" s="219" t="n">
        <v>44469</v>
      </c>
      <c r="R3743" s="193"/>
      <c r="S3743" s="193" t="s">
        <v>7130</v>
      </c>
      <c r="T3743" s="193" t="n">
        <v>1656.27673</v>
      </c>
      <c r="U3743" s="193"/>
      <c r="V3743" s="193"/>
      <c r="W3743" s="193" t="s">
        <v>8720</v>
      </c>
      <c r="X3743" s="196"/>
      <c r="Y3743" s="196"/>
      <c r="Z3743" s="196" t="n">
        <v>0</v>
      </c>
      <c r="AE3743" s="94" t="e">
        <f aca="false" t="array" ref="AE3743:AK3743">_xlfn.torow(_xlfn.unique(_xlfn._xlws.filter(cat_table[Subsector],$E3743=cat_table[Sector],"")))</f>
        <v>#NAME?</v>
      </c>
      <c r="AF3743" s="94" t="e">
        <v>#NAME?</v>
      </c>
      <c r="AG3743" s="94" t="e">
        <v>#NAME?</v>
      </c>
      <c r="AH3743" s="94" t="e">
        <v>#NAME?</v>
      </c>
      <c r="AI3743" s="94" t="e">
        <v>#NAME?</v>
      </c>
      <c r="AJ3743" s="94" t="e">
        <v>#NAME?</v>
      </c>
      <c r="AK3743" s="94" t="e">
        <v>#NAME?</v>
      </c>
      <c r="AO3743" s="94" t="e">
        <f aca="false" t="array" ref="AO3743:AQ3743">_xlfn.torow(_xlfn.unique(_xlfn._xlws.filter(cat_table[Sub-subsector],($E3743=cat_table[Sector])*($F3743=cat_table[Subsector]),"")))</f>
        <v>#NAME?</v>
      </c>
      <c r="AP3743" s="94" t="e">
        <v>#NAME?</v>
      </c>
      <c r="AQ3743" s="94" t="e">
        <v>#NAME?</v>
      </c>
    </row>
    <row r="3744" customFormat="false" ht="15" hidden="false" customHeight="true" outlineLevel="0" collapsed="false">
      <c r="A3744" s="193" t="s">
        <v>14526</v>
      </c>
      <c r="B3744" s="20" t="str">
        <f aca="false">INDEX(Table2[], MATCH(L3744, Location_ID!$D$2:$D$648, 0), 1)</f>
        <v>daa8a290-cd1b-4ff0-b151-1f450e2146dd</v>
      </c>
      <c r="C3744" s="193" t="s">
        <v>1482</v>
      </c>
      <c r="D3744" s="273" t="s">
        <v>354</v>
      </c>
      <c r="E3744" s="193" t="s">
        <v>7134</v>
      </c>
      <c r="F3744" s="193" t="s">
        <v>7899</v>
      </c>
      <c r="G3744" s="193"/>
      <c r="H3744" s="196"/>
      <c r="I3744" s="193" t="s">
        <v>14291</v>
      </c>
      <c r="J3744" s="193" t="s">
        <v>14292</v>
      </c>
      <c r="K3744" s="193" t="s">
        <v>7127</v>
      </c>
      <c r="L3744" s="193" t="s">
        <v>3033</v>
      </c>
      <c r="M3744" s="193" t="s">
        <v>7131</v>
      </c>
      <c r="N3744" s="193" t="s">
        <v>14293</v>
      </c>
      <c r="O3744" s="193" t="s">
        <v>1732</v>
      </c>
      <c r="P3744" s="219" t="n">
        <v>43040</v>
      </c>
      <c r="Q3744" s="219" t="n">
        <v>44469</v>
      </c>
      <c r="R3744" s="193"/>
      <c r="S3744" s="193" t="s">
        <v>7130</v>
      </c>
      <c r="T3744" s="193" t="n">
        <v>1146.654336</v>
      </c>
      <c r="U3744" s="193"/>
      <c r="V3744" s="193"/>
      <c r="W3744" s="193" t="s">
        <v>8720</v>
      </c>
      <c r="X3744" s="196"/>
      <c r="Y3744" s="196"/>
      <c r="Z3744" s="196" t="n">
        <v>0</v>
      </c>
      <c r="AE3744" s="94" t="e">
        <f aca="false" t="array" ref="AE3744:AK3744">_xlfn.torow(_xlfn.unique(_xlfn._xlws.filter(cat_table[Subsector],$E3744=cat_table[Sector],"")))</f>
        <v>#NAME?</v>
      </c>
      <c r="AF3744" s="94" t="e">
        <v>#NAME?</v>
      </c>
      <c r="AG3744" s="94" t="e">
        <v>#NAME?</v>
      </c>
      <c r="AH3744" s="94" t="e">
        <v>#NAME?</v>
      </c>
      <c r="AI3744" s="94" t="e">
        <v>#NAME?</v>
      </c>
      <c r="AJ3744" s="94" t="e">
        <v>#NAME?</v>
      </c>
      <c r="AK3744" s="94" t="e">
        <v>#NAME?</v>
      </c>
      <c r="AO3744" s="94" t="e">
        <f aca="false" t="array" ref="AO3744:AQ3744">_xlfn.torow(_xlfn.unique(_xlfn._xlws.filter(cat_table[Sub-subsector],($E3744=cat_table[Sector])*($F3744=cat_table[Subsector]),"")))</f>
        <v>#NAME?</v>
      </c>
      <c r="AP3744" s="94" t="e">
        <v>#NAME?</v>
      </c>
      <c r="AQ3744" s="94" t="e">
        <v>#NAME?</v>
      </c>
    </row>
    <row r="3745" customFormat="false" ht="15" hidden="false" customHeight="true" outlineLevel="0" collapsed="false">
      <c r="A3745" s="193" t="s">
        <v>14527</v>
      </c>
      <c r="B3745" s="20" t="str">
        <f aca="false">INDEX(Table2[], MATCH(L3745, Location_ID!$D$2:$D$648, 0), 1)</f>
        <v>daa8a290-cd1b-4ff0-b151-1f450e2146dd</v>
      </c>
      <c r="C3745" s="193" t="s">
        <v>1482</v>
      </c>
      <c r="D3745" s="273" t="s">
        <v>354</v>
      </c>
      <c r="E3745" s="193" t="s">
        <v>7134</v>
      </c>
      <c r="F3745" s="193" t="s">
        <v>7899</v>
      </c>
      <c r="G3745" s="193"/>
      <c r="H3745" s="196"/>
      <c r="I3745" s="193" t="s">
        <v>14291</v>
      </c>
      <c r="J3745" s="193" t="s">
        <v>14292</v>
      </c>
      <c r="K3745" s="193" t="s">
        <v>7127</v>
      </c>
      <c r="L3745" s="193" t="s">
        <v>3033</v>
      </c>
      <c r="M3745" s="193" t="s">
        <v>7131</v>
      </c>
      <c r="N3745" s="193" t="s">
        <v>14293</v>
      </c>
      <c r="O3745" s="193" t="s">
        <v>1732</v>
      </c>
      <c r="P3745" s="219" t="n">
        <v>43040</v>
      </c>
      <c r="Q3745" s="219" t="n">
        <v>44469</v>
      </c>
      <c r="R3745" s="193"/>
      <c r="S3745" s="193" t="s">
        <v>7130</v>
      </c>
      <c r="T3745" s="193" t="n">
        <v>1271.557751</v>
      </c>
      <c r="U3745" s="193"/>
      <c r="V3745" s="193"/>
      <c r="W3745" s="193" t="s">
        <v>8720</v>
      </c>
      <c r="X3745" s="196"/>
      <c r="Y3745" s="196"/>
      <c r="Z3745" s="196" t="n">
        <v>0</v>
      </c>
      <c r="AE3745" s="94" t="e">
        <f aca="false" t="array" ref="AE3745:AK3745">_xlfn.torow(_xlfn.unique(_xlfn._xlws.filter(cat_table[Subsector],$E3745=cat_table[Sector],"")))</f>
        <v>#NAME?</v>
      </c>
      <c r="AF3745" s="94" t="e">
        <v>#NAME?</v>
      </c>
      <c r="AG3745" s="94" t="e">
        <v>#NAME?</v>
      </c>
      <c r="AH3745" s="94" t="e">
        <v>#NAME?</v>
      </c>
      <c r="AI3745" s="94" t="e">
        <v>#NAME?</v>
      </c>
      <c r="AJ3745" s="94" t="e">
        <v>#NAME?</v>
      </c>
      <c r="AK3745" s="94" t="e">
        <v>#NAME?</v>
      </c>
      <c r="AO3745" s="94" t="e">
        <f aca="false" t="array" ref="AO3745:AQ3745">_xlfn.torow(_xlfn.unique(_xlfn._xlws.filter(cat_table[Sub-subsector],($E3745=cat_table[Sector])*($F3745=cat_table[Subsector]),"")))</f>
        <v>#NAME?</v>
      </c>
      <c r="AP3745" s="94" t="e">
        <v>#NAME?</v>
      </c>
      <c r="AQ3745" s="94" t="e">
        <v>#NAME?</v>
      </c>
    </row>
    <row r="3746" customFormat="false" ht="15" hidden="false" customHeight="true" outlineLevel="0" collapsed="false">
      <c r="A3746" s="193" t="s">
        <v>14528</v>
      </c>
      <c r="B3746" s="20" t="str">
        <f aca="false">INDEX(Table2[], MATCH(L3746, Location_ID!$D$2:$D$648, 0), 1)</f>
        <v>daa8a290-cd1b-4ff0-b151-1f450e2146dd</v>
      </c>
      <c r="C3746" s="193" t="s">
        <v>1482</v>
      </c>
      <c r="D3746" s="273" t="s">
        <v>354</v>
      </c>
      <c r="E3746" s="193" t="s">
        <v>7134</v>
      </c>
      <c r="F3746" s="193" t="s">
        <v>7899</v>
      </c>
      <c r="G3746" s="193"/>
      <c r="H3746" s="196"/>
      <c r="I3746" s="193" t="s">
        <v>14291</v>
      </c>
      <c r="J3746" s="193" t="s">
        <v>14292</v>
      </c>
      <c r="K3746" s="193" t="s">
        <v>7127</v>
      </c>
      <c r="L3746" s="193" t="s">
        <v>3033</v>
      </c>
      <c r="M3746" s="193" t="s">
        <v>7131</v>
      </c>
      <c r="N3746" s="193" t="s">
        <v>14293</v>
      </c>
      <c r="O3746" s="193" t="s">
        <v>1732</v>
      </c>
      <c r="P3746" s="219" t="n">
        <v>43040</v>
      </c>
      <c r="Q3746" s="219" t="n">
        <v>44469</v>
      </c>
      <c r="R3746" s="193"/>
      <c r="S3746" s="193" t="s">
        <v>7130</v>
      </c>
      <c r="T3746" s="193" t="n">
        <v>2864.804217</v>
      </c>
      <c r="U3746" s="193"/>
      <c r="V3746" s="193"/>
      <c r="W3746" s="193" t="s">
        <v>8720</v>
      </c>
      <c r="X3746" s="196"/>
      <c r="Y3746" s="196"/>
      <c r="Z3746" s="196" t="n">
        <v>0</v>
      </c>
      <c r="AE3746" s="94" t="e">
        <f aca="false" t="array" ref="AE3746:AK3746">_xlfn.torow(_xlfn.unique(_xlfn._xlws.filter(cat_table[Subsector],$E3746=cat_table[Sector],"")))</f>
        <v>#NAME?</v>
      </c>
      <c r="AF3746" s="94" t="e">
        <v>#NAME?</v>
      </c>
      <c r="AG3746" s="94" t="e">
        <v>#NAME?</v>
      </c>
      <c r="AH3746" s="94" t="e">
        <v>#NAME?</v>
      </c>
      <c r="AI3746" s="94" t="e">
        <v>#NAME?</v>
      </c>
      <c r="AJ3746" s="94" t="e">
        <v>#NAME?</v>
      </c>
      <c r="AK3746" s="94" t="e">
        <v>#NAME?</v>
      </c>
      <c r="AO3746" s="94" t="e">
        <f aca="false" t="array" ref="AO3746:AQ3746">_xlfn.torow(_xlfn.unique(_xlfn._xlws.filter(cat_table[Sub-subsector],($E3746=cat_table[Sector])*($F3746=cat_table[Subsector]),"")))</f>
        <v>#NAME?</v>
      </c>
      <c r="AP3746" s="94" t="e">
        <v>#NAME?</v>
      </c>
      <c r="AQ3746" s="94" t="e">
        <v>#NAME?</v>
      </c>
    </row>
    <row r="3747" customFormat="false" ht="15" hidden="false" customHeight="true" outlineLevel="0" collapsed="false">
      <c r="A3747" s="193" t="s">
        <v>14529</v>
      </c>
      <c r="B3747" s="20" t="str">
        <f aca="false">INDEX(Table2[], MATCH(L3747, Location_ID!$D$2:$D$648, 0), 1)</f>
        <v>daa8a290-cd1b-4ff0-b151-1f450e2146dd</v>
      </c>
      <c r="C3747" s="193" t="s">
        <v>1482</v>
      </c>
      <c r="D3747" s="273" t="s">
        <v>354</v>
      </c>
      <c r="E3747" s="193" t="s">
        <v>7134</v>
      </c>
      <c r="F3747" s="193" t="s">
        <v>7899</v>
      </c>
      <c r="G3747" s="193"/>
      <c r="H3747" s="196"/>
      <c r="I3747" s="193" t="s">
        <v>14291</v>
      </c>
      <c r="J3747" s="193" t="s">
        <v>14292</v>
      </c>
      <c r="K3747" s="193" t="s">
        <v>7127</v>
      </c>
      <c r="L3747" s="193" t="s">
        <v>3033</v>
      </c>
      <c r="M3747" s="193" t="s">
        <v>7131</v>
      </c>
      <c r="N3747" s="193" t="s">
        <v>14293</v>
      </c>
      <c r="O3747" s="193" t="s">
        <v>1732</v>
      </c>
      <c r="P3747" s="219" t="n">
        <v>43040</v>
      </c>
      <c r="Q3747" s="219" t="n">
        <v>44469</v>
      </c>
      <c r="R3747" s="193"/>
      <c r="S3747" s="193" t="s">
        <v>7130</v>
      </c>
      <c r="T3747" s="193" t="n">
        <v>2502.352353</v>
      </c>
      <c r="U3747" s="193"/>
      <c r="V3747" s="193"/>
      <c r="W3747" s="193" t="s">
        <v>8720</v>
      </c>
      <c r="X3747" s="196"/>
      <c r="Y3747" s="196"/>
      <c r="Z3747" s="196" t="n">
        <v>0</v>
      </c>
      <c r="AE3747" s="94" t="e">
        <f aca="false" t="array" ref="AE3747:AK3747">_xlfn.torow(_xlfn.unique(_xlfn._xlws.filter(cat_table[Subsector],$E3747=cat_table[Sector],"")))</f>
        <v>#NAME?</v>
      </c>
      <c r="AF3747" s="94" t="e">
        <v>#NAME?</v>
      </c>
      <c r="AG3747" s="94" t="e">
        <v>#NAME?</v>
      </c>
      <c r="AH3747" s="94" t="e">
        <v>#NAME?</v>
      </c>
      <c r="AI3747" s="94" t="e">
        <v>#NAME?</v>
      </c>
      <c r="AJ3747" s="94" t="e">
        <v>#NAME?</v>
      </c>
      <c r="AK3747" s="94" t="e">
        <v>#NAME?</v>
      </c>
      <c r="AO3747" s="94" t="e">
        <f aca="false" t="array" ref="AO3747:AQ3747">_xlfn.torow(_xlfn.unique(_xlfn._xlws.filter(cat_table[Sub-subsector],($E3747=cat_table[Sector])*($F3747=cat_table[Subsector]),"")))</f>
        <v>#NAME?</v>
      </c>
      <c r="AP3747" s="94" t="e">
        <v>#NAME?</v>
      </c>
      <c r="AQ3747" s="94" t="e">
        <v>#NAME?</v>
      </c>
    </row>
    <row r="3748" customFormat="false" ht="15" hidden="false" customHeight="true" outlineLevel="0" collapsed="false">
      <c r="A3748" s="193" t="s">
        <v>14530</v>
      </c>
      <c r="B3748" s="20" t="str">
        <f aca="false">INDEX(Table2[], MATCH(L3748, Location_ID!$D$2:$D$648, 0), 1)</f>
        <v>daa8a290-cd1b-4ff0-b151-1f450e2146dd</v>
      </c>
      <c r="C3748" s="193" t="s">
        <v>1482</v>
      </c>
      <c r="D3748" s="273" t="s">
        <v>354</v>
      </c>
      <c r="E3748" s="193" t="s">
        <v>7134</v>
      </c>
      <c r="F3748" s="193" t="s">
        <v>7899</v>
      </c>
      <c r="G3748" s="193"/>
      <c r="H3748" s="196"/>
      <c r="I3748" s="193" t="s">
        <v>14291</v>
      </c>
      <c r="J3748" s="193" t="s">
        <v>14292</v>
      </c>
      <c r="K3748" s="193" t="s">
        <v>7127</v>
      </c>
      <c r="L3748" s="193" t="s">
        <v>3033</v>
      </c>
      <c r="M3748" s="193" t="s">
        <v>7131</v>
      </c>
      <c r="N3748" s="193" t="s">
        <v>14293</v>
      </c>
      <c r="O3748" s="193" t="s">
        <v>1732</v>
      </c>
      <c r="P3748" s="219" t="n">
        <v>43040</v>
      </c>
      <c r="Q3748" s="219" t="n">
        <v>44469</v>
      </c>
      <c r="R3748" s="193"/>
      <c r="S3748" s="193" t="s">
        <v>7130</v>
      </c>
      <c r="T3748" s="193" t="n">
        <v>5059.459912</v>
      </c>
      <c r="U3748" s="193"/>
      <c r="V3748" s="193"/>
      <c r="W3748" s="193" t="s">
        <v>8720</v>
      </c>
      <c r="X3748" s="196"/>
      <c r="Y3748" s="196"/>
      <c r="Z3748" s="196" t="n">
        <v>0</v>
      </c>
      <c r="AE3748" s="94" t="e">
        <f aca="false" t="array" ref="AE3748:AK3748">_xlfn.torow(_xlfn.unique(_xlfn._xlws.filter(cat_table[Subsector],$E3748=cat_table[Sector],"")))</f>
        <v>#NAME?</v>
      </c>
      <c r="AF3748" s="94" t="e">
        <v>#NAME?</v>
      </c>
      <c r="AG3748" s="94" t="e">
        <v>#NAME?</v>
      </c>
      <c r="AH3748" s="94" t="e">
        <v>#NAME?</v>
      </c>
      <c r="AI3748" s="94" t="e">
        <v>#NAME?</v>
      </c>
      <c r="AJ3748" s="94" t="e">
        <v>#NAME?</v>
      </c>
      <c r="AK3748" s="94" t="e">
        <v>#NAME?</v>
      </c>
      <c r="AO3748" s="94" t="e">
        <f aca="false" t="array" ref="AO3748:AQ3748">_xlfn.torow(_xlfn.unique(_xlfn._xlws.filter(cat_table[Sub-subsector],($E3748=cat_table[Sector])*($F3748=cat_table[Subsector]),"")))</f>
        <v>#NAME?</v>
      </c>
      <c r="AP3748" s="94" t="e">
        <v>#NAME?</v>
      </c>
      <c r="AQ3748" s="94" t="e">
        <v>#NAME?</v>
      </c>
    </row>
    <row r="3749" customFormat="false" ht="15" hidden="false" customHeight="true" outlineLevel="0" collapsed="false">
      <c r="A3749" s="193" t="s">
        <v>14531</v>
      </c>
      <c r="B3749" s="20" t="str">
        <f aca="false">INDEX(Table2[], MATCH(L3749, Location_ID!$D$2:$D$648, 0), 1)</f>
        <v>daa8a290-cd1b-4ff0-b151-1f450e2146dd</v>
      </c>
      <c r="C3749" s="193" t="s">
        <v>1482</v>
      </c>
      <c r="D3749" s="273" t="s">
        <v>354</v>
      </c>
      <c r="E3749" s="193" t="s">
        <v>7134</v>
      </c>
      <c r="F3749" s="193" t="s">
        <v>7899</v>
      </c>
      <c r="G3749" s="193"/>
      <c r="H3749" s="196"/>
      <c r="I3749" s="193" t="s">
        <v>14291</v>
      </c>
      <c r="J3749" s="193" t="s">
        <v>14292</v>
      </c>
      <c r="K3749" s="193" t="s">
        <v>7127</v>
      </c>
      <c r="L3749" s="193" t="s">
        <v>3033</v>
      </c>
      <c r="M3749" s="193" t="s">
        <v>7131</v>
      </c>
      <c r="N3749" s="193" t="s">
        <v>14293</v>
      </c>
      <c r="O3749" s="193" t="s">
        <v>1732</v>
      </c>
      <c r="P3749" s="219" t="n">
        <v>43040</v>
      </c>
      <c r="Q3749" s="219" t="n">
        <v>44469</v>
      </c>
      <c r="R3749" s="193"/>
      <c r="S3749" s="193" t="s">
        <v>7130</v>
      </c>
      <c r="T3749" s="193" t="n">
        <v>7067.079193</v>
      </c>
      <c r="U3749" s="193"/>
      <c r="V3749" s="193"/>
      <c r="W3749" s="193" t="s">
        <v>8720</v>
      </c>
      <c r="X3749" s="196"/>
      <c r="Y3749" s="196"/>
      <c r="Z3749" s="196" t="n">
        <v>0</v>
      </c>
      <c r="AE3749" s="94" t="e">
        <f aca="false" t="array" ref="AE3749:AK3749">_xlfn.torow(_xlfn.unique(_xlfn._xlws.filter(cat_table[Subsector],$E3749=cat_table[Sector],"")))</f>
        <v>#NAME?</v>
      </c>
      <c r="AF3749" s="94" t="e">
        <v>#NAME?</v>
      </c>
      <c r="AG3749" s="94" t="e">
        <v>#NAME?</v>
      </c>
      <c r="AH3749" s="94" t="e">
        <v>#NAME?</v>
      </c>
      <c r="AI3749" s="94" t="e">
        <v>#NAME?</v>
      </c>
      <c r="AJ3749" s="94" t="e">
        <v>#NAME?</v>
      </c>
      <c r="AK3749" s="94" t="e">
        <v>#NAME?</v>
      </c>
      <c r="AO3749" s="94" t="e">
        <f aca="false" t="array" ref="AO3749:AQ3749">_xlfn.torow(_xlfn.unique(_xlfn._xlws.filter(cat_table[Sub-subsector],($E3749=cat_table[Sector])*($F3749=cat_table[Subsector]),"")))</f>
        <v>#NAME?</v>
      </c>
      <c r="AP3749" s="94" t="e">
        <v>#NAME?</v>
      </c>
      <c r="AQ3749" s="94" t="e">
        <v>#NAME?</v>
      </c>
    </row>
    <row r="3750" customFormat="false" ht="15" hidden="false" customHeight="true" outlineLevel="0" collapsed="false">
      <c r="A3750" s="193" t="s">
        <v>14532</v>
      </c>
      <c r="B3750" s="20" t="str">
        <f aca="false">INDEX(Table2[], MATCH(L3750, Location_ID!$D$2:$D$648, 0), 1)</f>
        <v>daa8a290-cd1b-4ff0-b151-1f450e2146dd</v>
      </c>
      <c r="C3750" s="193" t="s">
        <v>1482</v>
      </c>
      <c r="D3750" s="273" t="s">
        <v>354</v>
      </c>
      <c r="E3750" s="193" t="s">
        <v>7134</v>
      </c>
      <c r="F3750" s="193" t="s">
        <v>7899</v>
      </c>
      <c r="G3750" s="193"/>
      <c r="H3750" s="196"/>
      <c r="I3750" s="193" t="s">
        <v>14291</v>
      </c>
      <c r="J3750" s="193" t="s">
        <v>14292</v>
      </c>
      <c r="K3750" s="193" t="s">
        <v>7127</v>
      </c>
      <c r="L3750" s="193" t="s">
        <v>3033</v>
      </c>
      <c r="M3750" s="193" t="s">
        <v>7131</v>
      </c>
      <c r="N3750" s="193" t="s">
        <v>14293</v>
      </c>
      <c r="O3750" s="193" t="s">
        <v>1732</v>
      </c>
      <c r="P3750" s="219" t="n">
        <v>43040</v>
      </c>
      <c r="Q3750" s="219" t="n">
        <v>44469</v>
      </c>
      <c r="R3750" s="193"/>
      <c r="S3750" s="193" t="s">
        <v>7130</v>
      </c>
      <c r="T3750" s="193" t="n">
        <v>1875.423893</v>
      </c>
      <c r="U3750" s="193"/>
      <c r="V3750" s="193"/>
      <c r="W3750" s="193" t="s">
        <v>8720</v>
      </c>
      <c r="X3750" s="196"/>
      <c r="Y3750" s="196"/>
      <c r="Z3750" s="196" t="n">
        <v>0</v>
      </c>
      <c r="AE3750" s="94" t="e">
        <f aca="false" t="array" ref="AE3750:AK3750">_xlfn.torow(_xlfn.unique(_xlfn._xlws.filter(cat_table[Subsector],$E3750=cat_table[Sector],"")))</f>
        <v>#NAME?</v>
      </c>
      <c r="AF3750" s="94" t="e">
        <v>#NAME?</v>
      </c>
      <c r="AG3750" s="94" t="e">
        <v>#NAME?</v>
      </c>
      <c r="AH3750" s="94" t="e">
        <v>#NAME?</v>
      </c>
      <c r="AI3750" s="94" t="e">
        <v>#NAME?</v>
      </c>
      <c r="AJ3750" s="94" t="e">
        <v>#NAME?</v>
      </c>
      <c r="AK3750" s="94" t="e">
        <v>#NAME?</v>
      </c>
      <c r="AO3750" s="94" t="e">
        <f aca="false" t="array" ref="AO3750:AQ3750">_xlfn.torow(_xlfn.unique(_xlfn._xlws.filter(cat_table[Sub-subsector],($E3750=cat_table[Sector])*($F3750=cat_table[Subsector]),"")))</f>
        <v>#NAME?</v>
      </c>
      <c r="AP3750" s="94" t="e">
        <v>#NAME?</v>
      </c>
      <c r="AQ3750" s="94" t="e">
        <v>#NAME?</v>
      </c>
    </row>
    <row r="3751" customFormat="false" ht="15" hidden="false" customHeight="true" outlineLevel="0" collapsed="false">
      <c r="A3751" s="193" t="s">
        <v>14533</v>
      </c>
      <c r="B3751" s="20" t="str">
        <f aca="false">INDEX(Table2[], MATCH(L3751, Location_ID!$D$2:$D$648, 0), 1)</f>
        <v>daa8a290-cd1b-4ff0-b151-1f450e2146dd</v>
      </c>
      <c r="C3751" s="193" t="s">
        <v>1482</v>
      </c>
      <c r="D3751" s="273" t="s">
        <v>354</v>
      </c>
      <c r="E3751" s="193" t="s">
        <v>7134</v>
      </c>
      <c r="F3751" s="193" t="s">
        <v>7899</v>
      </c>
      <c r="G3751" s="193"/>
      <c r="H3751" s="196"/>
      <c r="I3751" s="193" t="s">
        <v>14291</v>
      </c>
      <c r="J3751" s="193" t="s">
        <v>14292</v>
      </c>
      <c r="K3751" s="193" t="s">
        <v>7127</v>
      </c>
      <c r="L3751" s="193" t="s">
        <v>3033</v>
      </c>
      <c r="M3751" s="193" t="s">
        <v>7131</v>
      </c>
      <c r="N3751" s="193" t="s">
        <v>14293</v>
      </c>
      <c r="O3751" s="193" t="s">
        <v>1732</v>
      </c>
      <c r="P3751" s="219" t="n">
        <v>43040</v>
      </c>
      <c r="Q3751" s="219" t="n">
        <v>44469</v>
      </c>
      <c r="R3751" s="193"/>
      <c r="S3751" s="193" t="s">
        <v>7130</v>
      </c>
      <c r="T3751" s="193" t="n">
        <v>850.802222</v>
      </c>
      <c r="U3751" s="193"/>
      <c r="V3751" s="193"/>
      <c r="W3751" s="193" t="s">
        <v>8720</v>
      </c>
      <c r="X3751" s="196"/>
      <c r="Y3751" s="196"/>
      <c r="Z3751" s="196" t="n">
        <v>0</v>
      </c>
      <c r="AE3751" s="94" t="e">
        <f aca="false" t="array" ref="AE3751:AK3751">_xlfn.torow(_xlfn.unique(_xlfn._xlws.filter(cat_table[Subsector],$E3751=cat_table[Sector],"")))</f>
        <v>#NAME?</v>
      </c>
      <c r="AF3751" s="94" t="e">
        <v>#NAME?</v>
      </c>
      <c r="AG3751" s="94" t="e">
        <v>#NAME?</v>
      </c>
      <c r="AH3751" s="94" t="e">
        <v>#NAME?</v>
      </c>
      <c r="AI3751" s="94" t="e">
        <v>#NAME?</v>
      </c>
      <c r="AJ3751" s="94" t="e">
        <v>#NAME?</v>
      </c>
      <c r="AK3751" s="94" t="e">
        <v>#NAME?</v>
      </c>
      <c r="AO3751" s="94" t="e">
        <f aca="false" t="array" ref="AO3751:AQ3751">_xlfn.torow(_xlfn.unique(_xlfn._xlws.filter(cat_table[Sub-subsector],($E3751=cat_table[Sector])*($F3751=cat_table[Subsector]),"")))</f>
        <v>#NAME?</v>
      </c>
      <c r="AP3751" s="94" t="e">
        <v>#NAME?</v>
      </c>
      <c r="AQ3751" s="94" t="e">
        <v>#NAME?</v>
      </c>
    </row>
    <row r="3752" customFormat="false" ht="15" hidden="false" customHeight="true" outlineLevel="0" collapsed="false">
      <c r="A3752" s="193" t="s">
        <v>14534</v>
      </c>
      <c r="B3752" s="20" t="str">
        <f aca="false">INDEX(Table2[], MATCH(L3752, Location_ID!$D$2:$D$648, 0), 1)</f>
        <v>daa8a290-cd1b-4ff0-b151-1f450e2146dd</v>
      </c>
      <c r="C3752" s="193" t="s">
        <v>1482</v>
      </c>
      <c r="D3752" s="273" t="s">
        <v>354</v>
      </c>
      <c r="E3752" s="193" t="s">
        <v>7134</v>
      </c>
      <c r="F3752" s="193" t="s">
        <v>7899</v>
      </c>
      <c r="G3752" s="193"/>
      <c r="H3752" s="196"/>
      <c r="I3752" s="193" t="s">
        <v>14291</v>
      </c>
      <c r="J3752" s="193" t="s">
        <v>14292</v>
      </c>
      <c r="K3752" s="193" t="s">
        <v>7127</v>
      </c>
      <c r="L3752" s="193" t="s">
        <v>3033</v>
      </c>
      <c r="M3752" s="193" t="s">
        <v>7131</v>
      </c>
      <c r="N3752" s="193" t="s">
        <v>14293</v>
      </c>
      <c r="O3752" s="193" t="s">
        <v>1732</v>
      </c>
      <c r="P3752" s="219" t="n">
        <v>43040</v>
      </c>
      <c r="Q3752" s="219" t="n">
        <v>44469</v>
      </c>
      <c r="R3752" s="193"/>
      <c r="S3752" s="193" t="s">
        <v>7130</v>
      </c>
      <c r="T3752" s="193" t="n">
        <v>2961.458994</v>
      </c>
      <c r="U3752" s="193"/>
      <c r="V3752" s="193"/>
      <c r="W3752" s="193" t="s">
        <v>8720</v>
      </c>
      <c r="X3752" s="196"/>
      <c r="Y3752" s="196"/>
      <c r="Z3752" s="196" t="n">
        <v>0</v>
      </c>
      <c r="AE3752" s="94" t="e">
        <f aca="false" t="array" ref="AE3752:AK3752">_xlfn.torow(_xlfn.unique(_xlfn._xlws.filter(cat_table[Subsector],$E3752=cat_table[Sector],"")))</f>
        <v>#NAME?</v>
      </c>
      <c r="AF3752" s="94" t="e">
        <v>#NAME?</v>
      </c>
      <c r="AG3752" s="94" t="e">
        <v>#NAME?</v>
      </c>
      <c r="AH3752" s="94" t="e">
        <v>#NAME?</v>
      </c>
      <c r="AI3752" s="94" t="e">
        <v>#NAME?</v>
      </c>
      <c r="AJ3752" s="94" t="e">
        <v>#NAME?</v>
      </c>
      <c r="AK3752" s="94" t="e">
        <v>#NAME?</v>
      </c>
      <c r="AO3752" s="94" t="e">
        <f aca="false" t="array" ref="AO3752:AQ3752">_xlfn.torow(_xlfn.unique(_xlfn._xlws.filter(cat_table[Sub-subsector],($E3752=cat_table[Sector])*($F3752=cat_table[Subsector]),"")))</f>
        <v>#NAME?</v>
      </c>
      <c r="AP3752" s="94" t="e">
        <v>#NAME?</v>
      </c>
      <c r="AQ3752" s="94" t="e">
        <v>#NAME?</v>
      </c>
    </row>
    <row r="3753" customFormat="false" ht="15" hidden="false" customHeight="true" outlineLevel="0" collapsed="false">
      <c r="A3753" s="193" t="s">
        <v>14535</v>
      </c>
      <c r="B3753" s="20" t="str">
        <f aca="false">INDEX(Table2[], MATCH(L3753, Location_ID!$D$2:$D$648, 0), 1)</f>
        <v>daa8a290-cd1b-4ff0-b151-1f450e2146dd</v>
      </c>
      <c r="C3753" s="193" t="s">
        <v>1482</v>
      </c>
      <c r="D3753" s="273" t="s">
        <v>354</v>
      </c>
      <c r="E3753" s="193" t="s">
        <v>7134</v>
      </c>
      <c r="F3753" s="193" t="s">
        <v>7899</v>
      </c>
      <c r="G3753" s="193"/>
      <c r="H3753" s="196"/>
      <c r="I3753" s="193" t="s">
        <v>14291</v>
      </c>
      <c r="J3753" s="193" t="s">
        <v>14292</v>
      </c>
      <c r="K3753" s="193" t="s">
        <v>7127</v>
      </c>
      <c r="L3753" s="193" t="s">
        <v>3033</v>
      </c>
      <c r="M3753" s="193" t="s">
        <v>7131</v>
      </c>
      <c r="N3753" s="193" t="s">
        <v>14293</v>
      </c>
      <c r="O3753" s="193" t="s">
        <v>1732</v>
      </c>
      <c r="P3753" s="219" t="n">
        <v>43040</v>
      </c>
      <c r="Q3753" s="219" t="n">
        <v>44469</v>
      </c>
      <c r="R3753" s="193"/>
      <c r="S3753" s="193" t="s">
        <v>7130</v>
      </c>
      <c r="T3753" s="193" t="n">
        <v>4922.526283</v>
      </c>
      <c r="U3753" s="193"/>
      <c r="V3753" s="193"/>
      <c r="W3753" s="193" t="s">
        <v>8720</v>
      </c>
      <c r="X3753" s="196"/>
      <c r="Y3753" s="196"/>
      <c r="Z3753" s="196" t="n">
        <v>0</v>
      </c>
      <c r="AE3753" s="94" t="e">
        <f aca="false" t="array" ref="AE3753:AK3753">_xlfn.torow(_xlfn.unique(_xlfn._xlws.filter(cat_table[Subsector],$E3753=cat_table[Sector],"")))</f>
        <v>#NAME?</v>
      </c>
      <c r="AF3753" s="94" t="e">
        <v>#NAME?</v>
      </c>
      <c r="AG3753" s="94" t="e">
        <v>#NAME?</v>
      </c>
      <c r="AH3753" s="94" t="e">
        <v>#NAME?</v>
      </c>
      <c r="AI3753" s="94" t="e">
        <v>#NAME?</v>
      </c>
      <c r="AJ3753" s="94" t="e">
        <v>#NAME?</v>
      </c>
      <c r="AK3753" s="94" t="e">
        <v>#NAME?</v>
      </c>
      <c r="AO3753" s="94" t="e">
        <f aca="false" t="array" ref="AO3753:AQ3753">_xlfn.torow(_xlfn.unique(_xlfn._xlws.filter(cat_table[Sub-subsector],($E3753=cat_table[Sector])*($F3753=cat_table[Subsector]),"")))</f>
        <v>#NAME?</v>
      </c>
      <c r="AP3753" s="94" t="e">
        <v>#NAME?</v>
      </c>
      <c r="AQ3753" s="94" t="e">
        <v>#NAME?</v>
      </c>
    </row>
    <row r="3754" customFormat="false" ht="15" hidden="false" customHeight="true" outlineLevel="0" collapsed="false">
      <c r="A3754" s="193" t="s">
        <v>14536</v>
      </c>
      <c r="B3754" s="20" t="str">
        <f aca="false">INDEX(Table2[], MATCH(L3754, Location_ID!$D$2:$D$648, 0), 1)</f>
        <v>daa8a290-cd1b-4ff0-b151-1f450e2146dd</v>
      </c>
      <c r="C3754" s="193" t="s">
        <v>1482</v>
      </c>
      <c r="D3754" s="273" t="s">
        <v>354</v>
      </c>
      <c r="E3754" s="193" t="s">
        <v>7134</v>
      </c>
      <c r="F3754" s="193" t="s">
        <v>7899</v>
      </c>
      <c r="G3754" s="193"/>
      <c r="H3754" s="196"/>
      <c r="I3754" s="193" t="s">
        <v>14291</v>
      </c>
      <c r="J3754" s="193" t="s">
        <v>14292</v>
      </c>
      <c r="K3754" s="193" t="s">
        <v>7127</v>
      </c>
      <c r="L3754" s="193" t="s">
        <v>3033</v>
      </c>
      <c r="M3754" s="193" t="s">
        <v>7131</v>
      </c>
      <c r="N3754" s="193" t="s">
        <v>14293</v>
      </c>
      <c r="O3754" s="193" t="s">
        <v>1732</v>
      </c>
      <c r="P3754" s="219" t="n">
        <v>43040</v>
      </c>
      <c r="Q3754" s="219" t="n">
        <v>44469</v>
      </c>
      <c r="R3754" s="193"/>
      <c r="S3754" s="193" t="s">
        <v>7130</v>
      </c>
      <c r="T3754" s="193" t="n">
        <v>1638.144088</v>
      </c>
      <c r="U3754" s="193"/>
      <c r="V3754" s="193"/>
      <c r="W3754" s="193" t="s">
        <v>8720</v>
      </c>
      <c r="X3754" s="196"/>
      <c r="Y3754" s="196"/>
      <c r="Z3754" s="196" t="n">
        <v>0</v>
      </c>
      <c r="AE3754" s="94" t="e">
        <f aca="false" t="array" ref="AE3754:AK3754">_xlfn.torow(_xlfn.unique(_xlfn._xlws.filter(cat_table[Subsector],$E3754=cat_table[Sector],"")))</f>
        <v>#NAME?</v>
      </c>
      <c r="AF3754" s="94" t="e">
        <v>#NAME?</v>
      </c>
      <c r="AG3754" s="94" t="e">
        <v>#NAME?</v>
      </c>
      <c r="AH3754" s="94" t="e">
        <v>#NAME?</v>
      </c>
      <c r="AI3754" s="94" t="e">
        <v>#NAME?</v>
      </c>
      <c r="AJ3754" s="94" t="e">
        <v>#NAME?</v>
      </c>
      <c r="AK3754" s="94" t="e">
        <v>#NAME?</v>
      </c>
      <c r="AO3754" s="94" t="e">
        <f aca="false" t="array" ref="AO3754:AQ3754">_xlfn.torow(_xlfn.unique(_xlfn._xlws.filter(cat_table[Sub-subsector],($E3754=cat_table[Sector])*($F3754=cat_table[Subsector]),"")))</f>
        <v>#NAME?</v>
      </c>
      <c r="AP3754" s="94" t="e">
        <v>#NAME?</v>
      </c>
      <c r="AQ3754" s="94" t="e">
        <v>#NAME?</v>
      </c>
    </row>
    <row r="3755" customFormat="false" ht="15" hidden="false" customHeight="true" outlineLevel="0" collapsed="false">
      <c r="A3755" s="193" t="s">
        <v>14537</v>
      </c>
      <c r="B3755" s="20" t="str">
        <f aca="false">INDEX(Table2[], MATCH(L3755, Location_ID!$D$2:$D$648, 0), 1)</f>
        <v>daa8a290-cd1b-4ff0-b151-1f450e2146dd</v>
      </c>
      <c r="C3755" s="193" t="s">
        <v>1482</v>
      </c>
      <c r="D3755" s="273" t="s">
        <v>354</v>
      </c>
      <c r="E3755" s="193" t="s">
        <v>7134</v>
      </c>
      <c r="F3755" s="193" t="s">
        <v>7899</v>
      </c>
      <c r="G3755" s="193"/>
      <c r="H3755" s="196"/>
      <c r="I3755" s="193" t="s">
        <v>14291</v>
      </c>
      <c r="J3755" s="193" t="s">
        <v>14292</v>
      </c>
      <c r="K3755" s="193" t="s">
        <v>7127</v>
      </c>
      <c r="L3755" s="193" t="s">
        <v>3033</v>
      </c>
      <c r="M3755" s="193" t="s">
        <v>7131</v>
      </c>
      <c r="N3755" s="193" t="s">
        <v>14293</v>
      </c>
      <c r="O3755" s="193" t="s">
        <v>1732</v>
      </c>
      <c r="P3755" s="219" t="n">
        <v>43040</v>
      </c>
      <c r="Q3755" s="219" t="n">
        <v>44469</v>
      </c>
      <c r="R3755" s="193"/>
      <c r="S3755" s="193" t="s">
        <v>7130</v>
      </c>
      <c r="T3755" s="193" t="n">
        <v>2489.239166</v>
      </c>
      <c r="U3755" s="193"/>
      <c r="V3755" s="193"/>
      <c r="W3755" s="193" t="s">
        <v>8720</v>
      </c>
      <c r="X3755" s="196"/>
      <c r="Y3755" s="196"/>
      <c r="Z3755" s="196" t="n">
        <v>0</v>
      </c>
      <c r="AE3755" s="94" t="e">
        <f aca="false" t="array" ref="AE3755:AK3755">_xlfn.torow(_xlfn.unique(_xlfn._xlws.filter(cat_table[Subsector],$E3755=cat_table[Sector],"")))</f>
        <v>#NAME?</v>
      </c>
      <c r="AF3755" s="94" t="e">
        <v>#NAME?</v>
      </c>
      <c r="AG3755" s="94" t="e">
        <v>#NAME?</v>
      </c>
      <c r="AH3755" s="94" t="e">
        <v>#NAME?</v>
      </c>
      <c r="AI3755" s="94" t="e">
        <v>#NAME?</v>
      </c>
      <c r="AJ3755" s="94" t="e">
        <v>#NAME?</v>
      </c>
      <c r="AK3755" s="94" t="e">
        <v>#NAME?</v>
      </c>
      <c r="AO3755" s="94" t="e">
        <f aca="false" t="array" ref="AO3755:AQ3755">_xlfn.torow(_xlfn.unique(_xlfn._xlws.filter(cat_table[Sub-subsector],($E3755=cat_table[Sector])*($F3755=cat_table[Subsector]),"")))</f>
        <v>#NAME?</v>
      </c>
      <c r="AP3755" s="94" t="e">
        <v>#NAME?</v>
      </c>
      <c r="AQ3755" s="94" t="e">
        <v>#NAME?</v>
      </c>
    </row>
    <row r="3756" customFormat="false" ht="15" hidden="false" customHeight="true" outlineLevel="0" collapsed="false">
      <c r="A3756" s="193" t="s">
        <v>14538</v>
      </c>
      <c r="B3756" s="20" t="str">
        <f aca="false">INDEX(Table2[], MATCH(L3756, Location_ID!$D$2:$D$648, 0), 1)</f>
        <v>daa8a290-cd1b-4ff0-b151-1f450e2146dd</v>
      </c>
      <c r="C3756" s="193" t="s">
        <v>1482</v>
      </c>
      <c r="D3756" s="273" t="s">
        <v>354</v>
      </c>
      <c r="E3756" s="193" t="s">
        <v>7134</v>
      </c>
      <c r="F3756" s="193" t="s">
        <v>7899</v>
      </c>
      <c r="G3756" s="193"/>
      <c r="H3756" s="196"/>
      <c r="I3756" s="193" t="s">
        <v>14291</v>
      </c>
      <c r="J3756" s="193" t="s">
        <v>14292</v>
      </c>
      <c r="K3756" s="193" t="s">
        <v>7127</v>
      </c>
      <c r="L3756" s="193" t="s">
        <v>3033</v>
      </c>
      <c r="M3756" s="193" t="s">
        <v>7131</v>
      </c>
      <c r="N3756" s="193" t="s">
        <v>14293</v>
      </c>
      <c r="O3756" s="193" t="s">
        <v>1732</v>
      </c>
      <c r="P3756" s="219" t="n">
        <v>43040</v>
      </c>
      <c r="Q3756" s="219" t="n">
        <v>44469</v>
      </c>
      <c r="R3756" s="193"/>
      <c r="S3756" s="193" t="s">
        <v>7130</v>
      </c>
      <c r="T3756" s="193" t="n">
        <v>2037.453393</v>
      </c>
      <c r="U3756" s="193"/>
      <c r="V3756" s="193"/>
      <c r="W3756" s="193" t="s">
        <v>8720</v>
      </c>
      <c r="X3756" s="196"/>
      <c r="Y3756" s="196"/>
      <c r="Z3756" s="196" t="n">
        <v>0</v>
      </c>
      <c r="AE3756" s="94" t="e">
        <f aca="false" t="array" ref="AE3756:AK3756">_xlfn.torow(_xlfn.unique(_xlfn._xlws.filter(cat_table[Subsector],$E3756=cat_table[Sector],"")))</f>
        <v>#NAME?</v>
      </c>
      <c r="AF3756" s="94" t="e">
        <v>#NAME?</v>
      </c>
      <c r="AG3756" s="94" t="e">
        <v>#NAME?</v>
      </c>
      <c r="AH3756" s="94" t="e">
        <v>#NAME?</v>
      </c>
      <c r="AI3756" s="94" t="e">
        <v>#NAME?</v>
      </c>
      <c r="AJ3756" s="94" t="e">
        <v>#NAME?</v>
      </c>
      <c r="AK3756" s="94" t="e">
        <v>#NAME?</v>
      </c>
      <c r="AO3756" s="94" t="e">
        <f aca="false" t="array" ref="AO3756:AQ3756">_xlfn.torow(_xlfn.unique(_xlfn._xlws.filter(cat_table[Sub-subsector],($E3756=cat_table[Sector])*($F3756=cat_table[Subsector]),"")))</f>
        <v>#NAME?</v>
      </c>
      <c r="AP3756" s="94" t="e">
        <v>#NAME?</v>
      </c>
      <c r="AQ3756" s="94" t="e">
        <v>#NAME?</v>
      </c>
    </row>
    <row r="3757" customFormat="false" ht="15" hidden="false" customHeight="true" outlineLevel="0" collapsed="false">
      <c r="A3757" s="193" t="s">
        <v>14539</v>
      </c>
      <c r="B3757" s="20" t="str">
        <f aca="false">INDEX(Table2[], MATCH(L3757, Location_ID!$D$2:$D$648, 0), 1)</f>
        <v>daa8a290-cd1b-4ff0-b151-1f450e2146dd</v>
      </c>
      <c r="C3757" s="193" t="s">
        <v>1482</v>
      </c>
      <c r="D3757" s="273" t="s">
        <v>354</v>
      </c>
      <c r="E3757" s="193" t="s">
        <v>7134</v>
      </c>
      <c r="F3757" s="193" t="s">
        <v>7899</v>
      </c>
      <c r="G3757" s="193"/>
      <c r="H3757" s="196"/>
      <c r="I3757" s="193" t="s">
        <v>14291</v>
      </c>
      <c r="J3757" s="193" t="s">
        <v>14292</v>
      </c>
      <c r="K3757" s="193" t="s">
        <v>7127</v>
      </c>
      <c r="L3757" s="193" t="s">
        <v>3033</v>
      </c>
      <c r="M3757" s="193" t="s">
        <v>7131</v>
      </c>
      <c r="N3757" s="193" t="s">
        <v>14293</v>
      </c>
      <c r="O3757" s="193" t="s">
        <v>1732</v>
      </c>
      <c r="P3757" s="219" t="n">
        <v>43040</v>
      </c>
      <c r="Q3757" s="219" t="n">
        <v>44469</v>
      </c>
      <c r="R3757" s="193"/>
      <c r="S3757" s="193" t="s">
        <v>7130</v>
      </c>
      <c r="T3757" s="193" t="n">
        <v>3508.742503</v>
      </c>
      <c r="U3757" s="193"/>
      <c r="V3757" s="193"/>
      <c r="W3757" s="193" t="s">
        <v>8720</v>
      </c>
      <c r="X3757" s="196"/>
      <c r="Y3757" s="196"/>
      <c r="Z3757" s="196" t="n">
        <v>0</v>
      </c>
      <c r="AE3757" s="94" t="e">
        <f aca="false" t="array" ref="AE3757:AK3757">_xlfn.torow(_xlfn.unique(_xlfn._xlws.filter(cat_table[Subsector],$E3757=cat_table[Sector],"")))</f>
        <v>#NAME?</v>
      </c>
      <c r="AF3757" s="94" t="e">
        <v>#NAME?</v>
      </c>
      <c r="AG3757" s="94" t="e">
        <v>#NAME?</v>
      </c>
      <c r="AH3757" s="94" t="e">
        <v>#NAME?</v>
      </c>
      <c r="AI3757" s="94" t="e">
        <v>#NAME?</v>
      </c>
      <c r="AJ3757" s="94" t="e">
        <v>#NAME?</v>
      </c>
      <c r="AK3757" s="94" t="e">
        <v>#NAME?</v>
      </c>
      <c r="AO3757" s="94" t="e">
        <f aca="false" t="array" ref="AO3757:AQ3757">_xlfn.torow(_xlfn.unique(_xlfn._xlws.filter(cat_table[Sub-subsector],($E3757=cat_table[Sector])*($F3757=cat_table[Subsector]),"")))</f>
        <v>#NAME?</v>
      </c>
      <c r="AP3757" s="94" t="e">
        <v>#NAME?</v>
      </c>
      <c r="AQ3757" s="94" t="e">
        <v>#NAME?</v>
      </c>
    </row>
    <row r="3758" customFormat="false" ht="15" hidden="false" customHeight="true" outlineLevel="0" collapsed="false">
      <c r="A3758" s="193" t="s">
        <v>14540</v>
      </c>
      <c r="B3758" s="20" t="str">
        <f aca="false">INDEX(Table2[], MATCH(L3758, Location_ID!$D$2:$D$648, 0), 1)</f>
        <v>daa8a290-cd1b-4ff0-b151-1f450e2146dd</v>
      </c>
      <c r="C3758" s="193" t="s">
        <v>1482</v>
      </c>
      <c r="D3758" s="273" t="s">
        <v>354</v>
      </c>
      <c r="E3758" s="193" t="s">
        <v>7134</v>
      </c>
      <c r="F3758" s="193" t="s">
        <v>7899</v>
      </c>
      <c r="G3758" s="193"/>
      <c r="H3758" s="196"/>
      <c r="I3758" s="193" t="s">
        <v>14291</v>
      </c>
      <c r="J3758" s="193" t="s">
        <v>14292</v>
      </c>
      <c r="K3758" s="193" t="s">
        <v>7127</v>
      </c>
      <c r="L3758" s="193" t="s">
        <v>3033</v>
      </c>
      <c r="M3758" s="193" t="s">
        <v>7131</v>
      </c>
      <c r="N3758" s="193" t="s">
        <v>14293</v>
      </c>
      <c r="O3758" s="193" t="s">
        <v>1732</v>
      </c>
      <c r="P3758" s="219" t="n">
        <v>43040</v>
      </c>
      <c r="Q3758" s="219" t="n">
        <v>44469</v>
      </c>
      <c r="R3758" s="193"/>
      <c r="S3758" s="193" t="s">
        <v>7130</v>
      </c>
      <c r="T3758" s="193" t="n">
        <v>3375.92239</v>
      </c>
      <c r="U3758" s="193"/>
      <c r="V3758" s="193"/>
      <c r="W3758" s="193" t="s">
        <v>8720</v>
      </c>
      <c r="X3758" s="196"/>
      <c r="Y3758" s="196"/>
      <c r="Z3758" s="196" t="n">
        <v>0</v>
      </c>
      <c r="AE3758" s="94" t="e">
        <f aca="false" t="array" ref="AE3758:AK3758">_xlfn.torow(_xlfn.unique(_xlfn._xlws.filter(cat_table[Subsector],$E3758=cat_table[Sector],"")))</f>
        <v>#NAME?</v>
      </c>
      <c r="AF3758" s="94" t="e">
        <v>#NAME?</v>
      </c>
      <c r="AG3758" s="94" t="e">
        <v>#NAME?</v>
      </c>
      <c r="AH3758" s="94" t="e">
        <v>#NAME?</v>
      </c>
      <c r="AI3758" s="94" t="e">
        <v>#NAME?</v>
      </c>
      <c r="AJ3758" s="94" t="e">
        <v>#NAME?</v>
      </c>
      <c r="AK3758" s="94" t="e">
        <v>#NAME?</v>
      </c>
      <c r="AO3758" s="94" t="e">
        <f aca="false" t="array" ref="AO3758:AQ3758">_xlfn.torow(_xlfn.unique(_xlfn._xlws.filter(cat_table[Sub-subsector],($E3758=cat_table[Sector])*($F3758=cat_table[Subsector]),"")))</f>
        <v>#NAME?</v>
      </c>
      <c r="AP3758" s="94" t="e">
        <v>#NAME?</v>
      </c>
      <c r="AQ3758" s="94" t="e">
        <v>#NAME?</v>
      </c>
    </row>
    <row r="3759" customFormat="false" ht="15" hidden="false" customHeight="true" outlineLevel="0" collapsed="false">
      <c r="A3759" s="193" t="s">
        <v>14541</v>
      </c>
      <c r="B3759" s="20" t="str">
        <f aca="false">INDEX(Table2[], MATCH(L3759, Location_ID!$D$2:$D$648, 0), 1)</f>
        <v>daa8a290-cd1b-4ff0-b151-1f450e2146dd</v>
      </c>
      <c r="C3759" s="193" t="s">
        <v>1482</v>
      </c>
      <c r="D3759" s="273" t="s">
        <v>354</v>
      </c>
      <c r="E3759" s="193" t="s">
        <v>7134</v>
      </c>
      <c r="F3759" s="193" t="s">
        <v>7899</v>
      </c>
      <c r="G3759" s="193"/>
      <c r="H3759" s="196"/>
      <c r="I3759" s="193" t="s">
        <v>14291</v>
      </c>
      <c r="J3759" s="193" t="s">
        <v>14292</v>
      </c>
      <c r="K3759" s="193" t="s">
        <v>7127</v>
      </c>
      <c r="L3759" s="193" t="s">
        <v>3033</v>
      </c>
      <c r="M3759" s="193" t="s">
        <v>7131</v>
      </c>
      <c r="N3759" s="193" t="s">
        <v>14293</v>
      </c>
      <c r="O3759" s="193" t="s">
        <v>1732</v>
      </c>
      <c r="P3759" s="219" t="n">
        <v>43040</v>
      </c>
      <c r="Q3759" s="219" t="n">
        <v>44469</v>
      </c>
      <c r="R3759" s="193"/>
      <c r="S3759" s="193" t="s">
        <v>7130</v>
      </c>
      <c r="T3759" s="193" t="n">
        <v>3669.866433</v>
      </c>
      <c r="U3759" s="193"/>
      <c r="V3759" s="193"/>
      <c r="W3759" s="193" t="s">
        <v>8720</v>
      </c>
      <c r="X3759" s="196"/>
      <c r="Y3759" s="196"/>
      <c r="Z3759" s="196" t="n">
        <v>0</v>
      </c>
      <c r="AE3759" s="94" t="e">
        <f aca="false" t="array" ref="AE3759:AK3759">_xlfn.torow(_xlfn.unique(_xlfn._xlws.filter(cat_table[Subsector],$E3759=cat_table[Sector],"")))</f>
        <v>#NAME?</v>
      </c>
      <c r="AF3759" s="94" t="e">
        <v>#NAME?</v>
      </c>
      <c r="AG3759" s="94" t="e">
        <v>#NAME?</v>
      </c>
      <c r="AH3759" s="94" t="e">
        <v>#NAME?</v>
      </c>
      <c r="AI3759" s="94" t="e">
        <v>#NAME?</v>
      </c>
      <c r="AJ3759" s="94" t="e">
        <v>#NAME?</v>
      </c>
      <c r="AK3759" s="94" t="e">
        <v>#NAME?</v>
      </c>
      <c r="AO3759" s="94" t="e">
        <f aca="false" t="array" ref="AO3759:AQ3759">_xlfn.torow(_xlfn.unique(_xlfn._xlws.filter(cat_table[Sub-subsector],($E3759=cat_table[Sector])*($F3759=cat_table[Subsector]),"")))</f>
        <v>#NAME?</v>
      </c>
      <c r="AP3759" s="94" t="e">
        <v>#NAME?</v>
      </c>
      <c r="AQ3759" s="94" t="e">
        <v>#NAME?</v>
      </c>
    </row>
    <row r="3760" customFormat="false" ht="15" hidden="false" customHeight="true" outlineLevel="0" collapsed="false">
      <c r="A3760" s="193" t="s">
        <v>14542</v>
      </c>
      <c r="B3760" s="20" t="str">
        <f aca="false">INDEX(Table2[], MATCH(L3760, Location_ID!$D$2:$D$648, 0), 1)</f>
        <v>daa8a290-cd1b-4ff0-b151-1f450e2146dd</v>
      </c>
      <c r="C3760" s="193" t="s">
        <v>1482</v>
      </c>
      <c r="D3760" s="273" t="s">
        <v>354</v>
      </c>
      <c r="E3760" s="193" t="s">
        <v>7134</v>
      </c>
      <c r="F3760" s="193" t="s">
        <v>7899</v>
      </c>
      <c r="G3760" s="193"/>
      <c r="H3760" s="196"/>
      <c r="I3760" s="193" t="s">
        <v>14291</v>
      </c>
      <c r="J3760" s="193" t="s">
        <v>14292</v>
      </c>
      <c r="K3760" s="193" t="s">
        <v>7127</v>
      </c>
      <c r="L3760" s="193" t="s">
        <v>3033</v>
      </c>
      <c r="M3760" s="193" t="s">
        <v>7131</v>
      </c>
      <c r="N3760" s="193" t="s">
        <v>14293</v>
      </c>
      <c r="O3760" s="193" t="s">
        <v>1732</v>
      </c>
      <c r="P3760" s="219" t="n">
        <v>43040</v>
      </c>
      <c r="Q3760" s="219" t="n">
        <v>44469</v>
      </c>
      <c r="R3760" s="193"/>
      <c r="S3760" s="193" t="s">
        <v>7130</v>
      </c>
      <c r="T3760" s="193" t="n">
        <v>4449.41868</v>
      </c>
      <c r="U3760" s="193"/>
      <c r="V3760" s="193"/>
      <c r="W3760" s="193" t="s">
        <v>8720</v>
      </c>
      <c r="X3760" s="196"/>
      <c r="Y3760" s="196"/>
      <c r="Z3760" s="196" t="n">
        <v>0</v>
      </c>
      <c r="AE3760" s="94" t="e">
        <f aca="false" t="array" ref="AE3760:AK3760">_xlfn.torow(_xlfn.unique(_xlfn._xlws.filter(cat_table[Subsector],$E3760=cat_table[Sector],"")))</f>
        <v>#NAME?</v>
      </c>
      <c r="AF3760" s="94" t="e">
        <v>#NAME?</v>
      </c>
      <c r="AG3760" s="94" t="e">
        <v>#NAME?</v>
      </c>
      <c r="AH3760" s="94" t="e">
        <v>#NAME?</v>
      </c>
      <c r="AI3760" s="94" t="e">
        <v>#NAME?</v>
      </c>
      <c r="AJ3760" s="94" t="e">
        <v>#NAME?</v>
      </c>
      <c r="AK3760" s="94" t="e">
        <v>#NAME?</v>
      </c>
      <c r="AO3760" s="94" t="e">
        <f aca="false" t="array" ref="AO3760:AQ3760">_xlfn.torow(_xlfn.unique(_xlfn._xlws.filter(cat_table[Sub-subsector],($E3760=cat_table[Sector])*($F3760=cat_table[Subsector]),"")))</f>
        <v>#NAME?</v>
      </c>
      <c r="AP3760" s="94" t="e">
        <v>#NAME?</v>
      </c>
      <c r="AQ3760" s="94" t="e">
        <v>#NAME?</v>
      </c>
    </row>
    <row r="3761" customFormat="false" ht="15" hidden="false" customHeight="true" outlineLevel="0" collapsed="false">
      <c r="A3761" s="193" t="s">
        <v>14543</v>
      </c>
      <c r="B3761" s="20" t="str">
        <f aca="false">INDEX(Table2[], MATCH(L3761, Location_ID!$D$2:$D$648, 0), 1)</f>
        <v>daa8a290-cd1b-4ff0-b151-1f450e2146dd</v>
      </c>
      <c r="C3761" s="193" t="s">
        <v>1482</v>
      </c>
      <c r="D3761" s="273" t="s">
        <v>354</v>
      </c>
      <c r="E3761" s="193" t="s">
        <v>7134</v>
      </c>
      <c r="F3761" s="193" t="s">
        <v>7899</v>
      </c>
      <c r="G3761" s="193"/>
      <c r="H3761" s="196"/>
      <c r="I3761" s="193" t="s">
        <v>14291</v>
      </c>
      <c r="J3761" s="193" t="s">
        <v>14292</v>
      </c>
      <c r="K3761" s="193" t="s">
        <v>7127</v>
      </c>
      <c r="L3761" s="193" t="s">
        <v>3033</v>
      </c>
      <c r="M3761" s="193" t="s">
        <v>7131</v>
      </c>
      <c r="N3761" s="193" t="s">
        <v>14293</v>
      </c>
      <c r="O3761" s="193" t="s">
        <v>1732</v>
      </c>
      <c r="P3761" s="219" t="n">
        <v>43040</v>
      </c>
      <c r="Q3761" s="219" t="n">
        <v>44469</v>
      </c>
      <c r="R3761" s="193"/>
      <c r="S3761" s="193" t="s">
        <v>7130</v>
      </c>
      <c r="T3761" s="193" t="n">
        <v>1602.669639</v>
      </c>
      <c r="U3761" s="193"/>
      <c r="V3761" s="193"/>
      <c r="W3761" s="193" t="s">
        <v>8720</v>
      </c>
      <c r="X3761" s="196"/>
      <c r="Y3761" s="196"/>
      <c r="Z3761" s="196" t="n">
        <v>0</v>
      </c>
      <c r="AE3761" s="94" t="e">
        <f aca="false" t="array" ref="AE3761:AK3761">_xlfn.torow(_xlfn.unique(_xlfn._xlws.filter(cat_table[Subsector],$E3761=cat_table[Sector],"")))</f>
        <v>#NAME?</v>
      </c>
      <c r="AF3761" s="94" t="e">
        <v>#NAME?</v>
      </c>
      <c r="AG3761" s="94" t="e">
        <v>#NAME?</v>
      </c>
      <c r="AH3761" s="94" t="e">
        <v>#NAME?</v>
      </c>
      <c r="AI3761" s="94" t="e">
        <v>#NAME?</v>
      </c>
      <c r="AJ3761" s="94" t="e">
        <v>#NAME?</v>
      </c>
      <c r="AK3761" s="94" t="e">
        <v>#NAME?</v>
      </c>
      <c r="AO3761" s="94" t="e">
        <f aca="false" t="array" ref="AO3761:AQ3761">_xlfn.torow(_xlfn.unique(_xlfn._xlws.filter(cat_table[Sub-subsector],($E3761=cat_table[Sector])*($F3761=cat_table[Subsector]),"")))</f>
        <v>#NAME?</v>
      </c>
      <c r="AP3761" s="94" t="e">
        <v>#NAME?</v>
      </c>
      <c r="AQ3761" s="94" t="e">
        <v>#NAME?</v>
      </c>
    </row>
    <row r="3762" customFormat="false" ht="15" hidden="false" customHeight="true" outlineLevel="0" collapsed="false">
      <c r="A3762" s="193" t="s">
        <v>14544</v>
      </c>
      <c r="B3762" s="20" t="str">
        <f aca="false">INDEX(Table2[], MATCH(L3762, Location_ID!$D$2:$D$648, 0), 1)</f>
        <v>daa8a290-cd1b-4ff0-b151-1f450e2146dd</v>
      </c>
      <c r="C3762" s="193" t="s">
        <v>1482</v>
      </c>
      <c r="D3762" s="273" t="s">
        <v>354</v>
      </c>
      <c r="E3762" s="193" t="s">
        <v>7134</v>
      </c>
      <c r="F3762" s="193" t="s">
        <v>7899</v>
      </c>
      <c r="G3762" s="193"/>
      <c r="H3762" s="196"/>
      <c r="I3762" s="193" t="s">
        <v>14291</v>
      </c>
      <c r="J3762" s="193" t="s">
        <v>14292</v>
      </c>
      <c r="K3762" s="193" t="s">
        <v>7127</v>
      </c>
      <c r="L3762" s="193" t="s">
        <v>3033</v>
      </c>
      <c r="M3762" s="193" t="s">
        <v>7131</v>
      </c>
      <c r="N3762" s="193" t="s">
        <v>14293</v>
      </c>
      <c r="O3762" s="193" t="s">
        <v>1732</v>
      </c>
      <c r="P3762" s="219" t="n">
        <v>43040</v>
      </c>
      <c r="Q3762" s="219" t="n">
        <v>44469</v>
      </c>
      <c r="R3762" s="193"/>
      <c r="S3762" s="193" t="s">
        <v>7130</v>
      </c>
      <c r="T3762" s="193" t="n">
        <v>1811.56067</v>
      </c>
      <c r="U3762" s="193"/>
      <c r="V3762" s="193"/>
      <c r="W3762" s="193" t="s">
        <v>8720</v>
      </c>
      <c r="X3762" s="196"/>
      <c r="Y3762" s="196"/>
      <c r="Z3762" s="196" t="n">
        <v>0</v>
      </c>
      <c r="AE3762" s="94" t="e">
        <f aca="false" t="array" ref="AE3762:AK3762">_xlfn.torow(_xlfn.unique(_xlfn._xlws.filter(cat_table[Subsector],$E3762=cat_table[Sector],"")))</f>
        <v>#NAME?</v>
      </c>
      <c r="AF3762" s="94" t="e">
        <v>#NAME?</v>
      </c>
      <c r="AG3762" s="94" t="e">
        <v>#NAME?</v>
      </c>
      <c r="AH3762" s="94" t="e">
        <v>#NAME?</v>
      </c>
      <c r="AI3762" s="94" t="e">
        <v>#NAME?</v>
      </c>
      <c r="AJ3762" s="94" t="e">
        <v>#NAME?</v>
      </c>
      <c r="AK3762" s="94" t="e">
        <v>#NAME?</v>
      </c>
      <c r="AO3762" s="94" t="e">
        <f aca="false" t="array" ref="AO3762:AQ3762">_xlfn.torow(_xlfn.unique(_xlfn._xlws.filter(cat_table[Sub-subsector],($E3762=cat_table[Sector])*($F3762=cat_table[Subsector]),"")))</f>
        <v>#NAME?</v>
      </c>
      <c r="AP3762" s="94" t="e">
        <v>#NAME?</v>
      </c>
      <c r="AQ3762" s="94" t="e">
        <v>#NAME?</v>
      </c>
    </row>
    <row r="3763" customFormat="false" ht="15" hidden="false" customHeight="true" outlineLevel="0" collapsed="false">
      <c r="A3763" s="193" t="s">
        <v>14545</v>
      </c>
      <c r="B3763" s="20" t="str">
        <f aca="false">INDEX(Table2[], MATCH(L3763, Location_ID!$D$2:$D$648, 0), 1)</f>
        <v>daa8a290-cd1b-4ff0-b151-1f450e2146dd</v>
      </c>
      <c r="C3763" s="193" t="s">
        <v>1482</v>
      </c>
      <c r="D3763" s="273" t="s">
        <v>354</v>
      </c>
      <c r="E3763" s="193" t="s">
        <v>7134</v>
      </c>
      <c r="F3763" s="193" t="s">
        <v>7899</v>
      </c>
      <c r="G3763" s="193"/>
      <c r="H3763" s="196"/>
      <c r="I3763" s="193" t="s">
        <v>14291</v>
      </c>
      <c r="J3763" s="193" t="s">
        <v>14292</v>
      </c>
      <c r="K3763" s="193" t="s">
        <v>7127</v>
      </c>
      <c r="L3763" s="193" t="s">
        <v>3033</v>
      </c>
      <c r="M3763" s="193" t="s">
        <v>7131</v>
      </c>
      <c r="N3763" s="193" t="s">
        <v>14293</v>
      </c>
      <c r="O3763" s="193" t="s">
        <v>1732</v>
      </c>
      <c r="P3763" s="219" t="n">
        <v>43040</v>
      </c>
      <c r="Q3763" s="219" t="n">
        <v>44469</v>
      </c>
      <c r="R3763" s="193"/>
      <c r="S3763" s="193" t="s">
        <v>7130</v>
      </c>
      <c r="T3763" s="193" t="n">
        <v>3376.679137</v>
      </c>
      <c r="U3763" s="193"/>
      <c r="V3763" s="193"/>
      <c r="W3763" s="193" t="s">
        <v>8720</v>
      </c>
      <c r="X3763" s="196"/>
      <c r="Y3763" s="196"/>
      <c r="Z3763" s="196" t="n">
        <v>0</v>
      </c>
      <c r="AE3763" s="94" t="e">
        <f aca="false" t="array" ref="AE3763:AK3763">_xlfn.torow(_xlfn.unique(_xlfn._xlws.filter(cat_table[Subsector],$E3763=cat_table[Sector],"")))</f>
        <v>#NAME?</v>
      </c>
      <c r="AF3763" s="94" t="e">
        <v>#NAME?</v>
      </c>
      <c r="AG3763" s="94" t="e">
        <v>#NAME?</v>
      </c>
      <c r="AH3763" s="94" t="e">
        <v>#NAME?</v>
      </c>
      <c r="AI3763" s="94" t="e">
        <v>#NAME?</v>
      </c>
      <c r="AJ3763" s="94" t="e">
        <v>#NAME?</v>
      </c>
      <c r="AK3763" s="94" t="e">
        <v>#NAME?</v>
      </c>
      <c r="AO3763" s="94" t="e">
        <f aca="false" t="array" ref="AO3763:AQ3763">_xlfn.torow(_xlfn.unique(_xlfn._xlws.filter(cat_table[Sub-subsector],($E3763=cat_table[Sector])*($F3763=cat_table[Subsector]),"")))</f>
        <v>#NAME?</v>
      </c>
      <c r="AP3763" s="94" t="e">
        <v>#NAME?</v>
      </c>
      <c r="AQ3763" s="94" t="e">
        <v>#NAME?</v>
      </c>
    </row>
    <row r="3764" customFormat="false" ht="15" hidden="false" customHeight="true" outlineLevel="0" collapsed="false">
      <c r="A3764" s="193" t="s">
        <v>14546</v>
      </c>
      <c r="B3764" s="20" t="str">
        <f aca="false">INDEX(Table2[], MATCH(L3764, Location_ID!$D$2:$D$648, 0), 1)</f>
        <v>daa8a290-cd1b-4ff0-b151-1f450e2146dd</v>
      </c>
      <c r="C3764" s="193" t="s">
        <v>1482</v>
      </c>
      <c r="D3764" s="273" t="s">
        <v>354</v>
      </c>
      <c r="E3764" s="193" t="s">
        <v>7134</v>
      </c>
      <c r="F3764" s="193" t="s">
        <v>7899</v>
      </c>
      <c r="G3764" s="193"/>
      <c r="H3764" s="196"/>
      <c r="I3764" s="193" t="s">
        <v>14291</v>
      </c>
      <c r="J3764" s="193" t="s">
        <v>14292</v>
      </c>
      <c r="K3764" s="193" t="s">
        <v>7127</v>
      </c>
      <c r="L3764" s="193" t="s">
        <v>3033</v>
      </c>
      <c r="M3764" s="193" t="s">
        <v>7131</v>
      </c>
      <c r="N3764" s="193" t="s">
        <v>14293</v>
      </c>
      <c r="O3764" s="193" t="s">
        <v>1732</v>
      </c>
      <c r="P3764" s="219" t="n">
        <v>43040</v>
      </c>
      <c r="Q3764" s="219" t="n">
        <v>44469</v>
      </c>
      <c r="R3764" s="193"/>
      <c r="S3764" s="193" t="s">
        <v>7130</v>
      </c>
      <c r="T3764" s="193" t="n">
        <v>1389.707643</v>
      </c>
      <c r="U3764" s="193"/>
      <c r="V3764" s="193"/>
      <c r="W3764" s="193" t="s">
        <v>8720</v>
      </c>
      <c r="X3764" s="196"/>
      <c r="Y3764" s="196"/>
      <c r="Z3764" s="196" t="n">
        <v>0</v>
      </c>
      <c r="AE3764" s="94" t="e">
        <f aca="false" t="array" ref="AE3764:AK3764">_xlfn.torow(_xlfn.unique(_xlfn._xlws.filter(cat_table[Subsector],$E3764=cat_table[Sector],"")))</f>
        <v>#NAME?</v>
      </c>
      <c r="AF3764" s="94" t="e">
        <v>#NAME?</v>
      </c>
      <c r="AG3764" s="94" t="e">
        <v>#NAME?</v>
      </c>
      <c r="AH3764" s="94" t="e">
        <v>#NAME?</v>
      </c>
      <c r="AI3764" s="94" t="e">
        <v>#NAME?</v>
      </c>
      <c r="AJ3764" s="94" t="e">
        <v>#NAME?</v>
      </c>
      <c r="AK3764" s="94" t="e">
        <v>#NAME?</v>
      </c>
      <c r="AO3764" s="94" t="e">
        <f aca="false" t="array" ref="AO3764:AQ3764">_xlfn.torow(_xlfn.unique(_xlfn._xlws.filter(cat_table[Sub-subsector],($E3764=cat_table[Sector])*($F3764=cat_table[Subsector]),"")))</f>
        <v>#NAME?</v>
      </c>
      <c r="AP3764" s="94" t="e">
        <v>#NAME?</v>
      </c>
      <c r="AQ3764" s="94" t="e">
        <v>#NAME?</v>
      </c>
    </row>
    <row r="3765" customFormat="false" ht="15" hidden="false" customHeight="true" outlineLevel="0" collapsed="false">
      <c r="A3765" s="193" t="s">
        <v>14547</v>
      </c>
      <c r="B3765" s="20" t="str">
        <f aca="false">INDEX(Table2[], MATCH(L3765, Location_ID!$D$2:$D$648, 0), 1)</f>
        <v>daa8a290-cd1b-4ff0-b151-1f450e2146dd</v>
      </c>
      <c r="C3765" s="193" t="s">
        <v>1482</v>
      </c>
      <c r="D3765" s="273" t="s">
        <v>354</v>
      </c>
      <c r="E3765" s="193" t="s">
        <v>7134</v>
      </c>
      <c r="F3765" s="193" t="s">
        <v>7899</v>
      </c>
      <c r="G3765" s="193"/>
      <c r="H3765" s="196"/>
      <c r="I3765" s="193" t="s">
        <v>14291</v>
      </c>
      <c r="J3765" s="193" t="s">
        <v>14292</v>
      </c>
      <c r="K3765" s="193" t="s">
        <v>7127</v>
      </c>
      <c r="L3765" s="193" t="s">
        <v>3033</v>
      </c>
      <c r="M3765" s="193" t="s">
        <v>7131</v>
      </c>
      <c r="N3765" s="193" t="s">
        <v>14293</v>
      </c>
      <c r="O3765" s="193" t="s">
        <v>1732</v>
      </c>
      <c r="P3765" s="219" t="n">
        <v>43040</v>
      </c>
      <c r="Q3765" s="219" t="n">
        <v>44469</v>
      </c>
      <c r="R3765" s="193"/>
      <c r="S3765" s="193" t="s">
        <v>7130</v>
      </c>
      <c r="T3765" s="193" t="n">
        <v>4261.019437</v>
      </c>
      <c r="U3765" s="193"/>
      <c r="V3765" s="193"/>
      <c r="W3765" s="193" t="s">
        <v>8720</v>
      </c>
      <c r="X3765" s="196"/>
      <c r="Y3765" s="196"/>
      <c r="Z3765" s="196" t="n">
        <v>0</v>
      </c>
      <c r="AE3765" s="94" t="e">
        <f aca="false" t="array" ref="AE3765:AK3765">_xlfn.torow(_xlfn.unique(_xlfn._xlws.filter(cat_table[Subsector],$E3765=cat_table[Sector],"")))</f>
        <v>#NAME?</v>
      </c>
      <c r="AF3765" s="94" t="e">
        <v>#NAME?</v>
      </c>
      <c r="AG3765" s="94" t="e">
        <v>#NAME?</v>
      </c>
      <c r="AH3765" s="94" t="e">
        <v>#NAME?</v>
      </c>
      <c r="AI3765" s="94" t="e">
        <v>#NAME?</v>
      </c>
      <c r="AJ3765" s="94" t="e">
        <v>#NAME?</v>
      </c>
      <c r="AK3765" s="94" t="e">
        <v>#NAME?</v>
      </c>
      <c r="AO3765" s="94" t="e">
        <f aca="false" t="array" ref="AO3765:AQ3765">_xlfn.torow(_xlfn.unique(_xlfn._xlws.filter(cat_table[Sub-subsector],($E3765=cat_table[Sector])*($F3765=cat_table[Subsector]),"")))</f>
        <v>#NAME?</v>
      </c>
      <c r="AP3765" s="94" t="e">
        <v>#NAME?</v>
      </c>
      <c r="AQ3765" s="94" t="e">
        <v>#NAME?</v>
      </c>
    </row>
    <row r="3766" customFormat="false" ht="15" hidden="false" customHeight="true" outlineLevel="0" collapsed="false">
      <c r="A3766" s="193" t="s">
        <v>14548</v>
      </c>
      <c r="B3766" s="20" t="str">
        <f aca="false">INDEX(Table2[], MATCH(L3766, Location_ID!$D$2:$D$648, 0), 1)</f>
        <v>daa8a290-cd1b-4ff0-b151-1f450e2146dd</v>
      </c>
      <c r="C3766" s="193" t="s">
        <v>1482</v>
      </c>
      <c r="D3766" s="273" t="s">
        <v>354</v>
      </c>
      <c r="E3766" s="193" t="s">
        <v>7134</v>
      </c>
      <c r="F3766" s="193" t="s">
        <v>7899</v>
      </c>
      <c r="G3766" s="193"/>
      <c r="H3766" s="196"/>
      <c r="I3766" s="193" t="s">
        <v>14291</v>
      </c>
      <c r="J3766" s="193" t="s">
        <v>14292</v>
      </c>
      <c r="K3766" s="193" t="s">
        <v>7127</v>
      </c>
      <c r="L3766" s="193" t="s">
        <v>3033</v>
      </c>
      <c r="M3766" s="193" t="s">
        <v>7131</v>
      </c>
      <c r="N3766" s="193" t="s">
        <v>14293</v>
      </c>
      <c r="O3766" s="193" t="s">
        <v>1732</v>
      </c>
      <c r="P3766" s="219" t="n">
        <v>43040</v>
      </c>
      <c r="Q3766" s="219" t="n">
        <v>44469</v>
      </c>
      <c r="R3766" s="193"/>
      <c r="S3766" s="193" t="s">
        <v>7130</v>
      </c>
      <c r="T3766" s="193" t="n">
        <v>2924.031808</v>
      </c>
      <c r="U3766" s="193"/>
      <c r="V3766" s="193"/>
      <c r="W3766" s="193" t="s">
        <v>8720</v>
      </c>
      <c r="X3766" s="196"/>
      <c r="Y3766" s="196"/>
      <c r="Z3766" s="196" t="n">
        <v>0</v>
      </c>
      <c r="AE3766" s="94" t="e">
        <f aca="false" t="array" ref="AE3766:AK3766">_xlfn.torow(_xlfn.unique(_xlfn._xlws.filter(cat_table[Subsector],$E3766=cat_table[Sector],"")))</f>
        <v>#NAME?</v>
      </c>
      <c r="AF3766" s="94" t="e">
        <v>#NAME?</v>
      </c>
      <c r="AG3766" s="94" t="e">
        <v>#NAME?</v>
      </c>
      <c r="AH3766" s="94" t="e">
        <v>#NAME?</v>
      </c>
      <c r="AI3766" s="94" t="e">
        <v>#NAME?</v>
      </c>
      <c r="AJ3766" s="94" t="e">
        <v>#NAME?</v>
      </c>
      <c r="AK3766" s="94" t="e">
        <v>#NAME?</v>
      </c>
      <c r="AO3766" s="94" t="e">
        <f aca="false" t="array" ref="AO3766:AQ3766">_xlfn.torow(_xlfn.unique(_xlfn._xlws.filter(cat_table[Sub-subsector],($E3766=cat_table[Sector])*($F3766=cat_table[Subsector]),"")))</f>
        <v>#NAME?</v>
      </c>
      <c r="AP3766" s="94" t="e">
        <v>#NAME?</v>
      </c>
      <c r="AQ3766" s="94" t="e">
        <v>#NAME?</v>
      </c>
    </row>
    <row r="3767" customFormat="false" ht="15" hidden="false" customHeight="true" outlineLevel="0" collapsed="false">
      <c r="A3767" s="193" t="s">
        <v>14549</v>
      </c>
      <c r="B3767" s="20" t="str">
        <f aca="false">INDEX(Table2[], MATCH(L3767, Location_ID!$D$2:$D$648, 0), 1)</f>
        <v>daa8a290-cd1b-4ff0-b151-1f450e2146dd</v>
      </c>
      <c r="C3767" s="193" t="s">
        <v>1482</v>
      </c>
      <c r="D3767" s="273" t="s">
        <v>354</v>
      </c>
      <c r="E3767" s="193" t="s">
        <v>7134</v>
      </c>
      <c r="F3767" s="193" t="s">
        <v>7899</v>
      </c>
      <c r="G3767" s="193"/>
      <c r="H3767" s="196"/>
      <c r="I3767" s="193" t="s">
        <v>14291</v>
      </c>
      <c r="J3767" s="193" t="s">
        <v>14292</v>
      </c>
      <c r="K3767" s="193" t="s">
        <v>7127</v>
      </c>
      <c r="L3767" s="193" t="s">
        <v>3033</v>
      </c>
      <c r="M3767" s="193" t="s">
        <v>7131</v>
      </c>
      <c r="N3767" s="193" t="s">
        <v>14293</v>
      </c>
      <c r="O3767" s="193" t="s">
        <v>1732</v>
      </c>
      <c r="P3767" s="219" t="n">
        <v>43040</v>
      </c>
      <c r="Q3767" s="219" t="n">
        <v>44469</v>
      </c>
      <c r="R3767" s="193"/>
      <c r="S3767" s="193" t="s">
        <v>7130</v>
      </c>
      <c r="T3767" s="193" t="n">
        <v>2240.753815</v>
      </c>
      <c r="U3767" s="193"/>
      <c r="V3767" s="193"/>
      <c r="W3767" s="193" t="s">
        <v>8720</v>
      </c>
      <c r="X3767" s="196"/>
      <c r="Y3767" s="196"/>
      <c r="Z3767" s="196" t="n">
        <v>0</v>
      </c>
      <c r="AE3767" s="94" t="e">
        <f aca="false" t="array" ref="AE3767:AK3767">_xlfn.torow(_xlfn.unique(_xlfn._xlws.filter(cat_table[Subsector],$E3767=cat_table[Sector],"")))</f>
        <v>#NAME?</v>
      </c>
      <c r="AF3767" s="94" t="e">
        <v>#NAME?</v>
      </c>
      <c r="AG3767" s="94" t="e">
        <v>#NAME?</v>
      </c>
      <c r="AH3767" s="94" t="e">
        <v>#NAME?</v>
      </c>
      <c r="AI3767" s="94" t="e">
        <v>#NAME?</v>
      </c>
      <c r="AJ3767" s="94" t="e">
        <v>#NAME?</v>
      </c>
      <c r="AK3767" s="94" t="e">
        <v>#NAME?</v>
      </c>
      <c r="AO3767" s="94" t="e">
        <f aca="false" t="array" ref="AO3767:AQ3767">_xlfn.torow(_xlfn.unique(_xlfn._xlws.filter(cat_table[Sub-subsector],($E3767=cat_table[Sector])*($F3767=cat_table[Subsector]),"")))</f>
        <v>#NAME?</v>
      </c>
      <c r="AP3767" s="94" t="e">
        <v>#NAME?</v>
      </c>
      <c r="AQ3767" s="94" t="e">
        <v>#NAME?</v>
      </c>
    </row>
    <row r="3768" customFormat="false" ht="15" hidden="false" customHeight="true" outlineLevel="0" collapsed="false">
      <c r="A3768" s="193" t="s">
        <v>14550</v>
      </c>
      <c r="B3768" s="20" t="str">
        <f aca="false">INDEX(Table2[], MATCH(L3768, Location_ID!$D$2:$D$648, 0), 1)</f>
        <v>daa8a290-cd1b-4ff0-b151-1f450e2146dd</v>
      </c>
      <c r="C3768" s="193" t="s">
        <v>1482</v>
      </c>
      <c r="D3768" s="273" t="s">
        <v>354</v>
      </c>
      <c r="E3768" s="193" t="s">
        <v>7134</v>
      </c>
      <c r="F3768" s="193" t="s">
        <v>7899</v>
      </c>
      <c r="G3768" s="193"/>
      <c r="H3768" s="196"/>
      <c r="I3768" s="193" t="s">
        <v>14291</v>
      </c>
      <c r="J3768" s="193" t="s">
        <v>14292</v>
      </c>
      <c r="K3768" s="193" t="s">
        <v>7127</v>
      </c>
      <c r="L3768" s="193" t="s">
        <v>3033</v>
      </c>
      <c r="M3768" s="193" t="s">
        <v>7131</v>
      </c>
      <c r="N3768" s="193" t="s">
        <v>14293</v>
      </c>
      <c r="O3768" s="193" t="s">
        <v>1732</v>
      </c>
      <c r="P3768" s="219" t="n">
        <v>43040</v>
      </c>
      <c r="Q3768" s="219" t="n">
        <v>44469</v>
      </c>
      <c r="R3768" s="193"/>
      <c r="S3768" s="193" t="s">
        <v>7130</v>
      </c>
      <c r="T3768" s="193" t="n">
        <v>3188.295675</v>
      </c>
      <c r="U3768" s="193"/>
      <c r="V3768" s="193"/>
      <c r="W3768" s="193" t="s">
        <v>8720</v>
      </c>
      <c r="X3768" s="196"/>
      <c r="Y3768" s="196"/>
      <c r="Z3768" s="196" t="n">
        <v>0</v>
      </c>
      <c r="AE3768" s="94" t="e">
        <f aca="false" t="array" ref="AE3768:AK3768">_xlfn.torow(_xlfn.unique(_xlfn._xlws.filter(cat_table[Subsector],$E3768=cat_table[Sector],"")))</f>
        <v>#NAME?</v>
      </c>
      <c r="AF3768" s="94" t="e">
        <v>#NAME?</v>
      </c>
      <c r="AG3768" s="94" t="e">
        <v>#NAME?</v>
      </c>
      <c r="AH3768" s="94" t="e">
        <v>#NAME?</v>
      </c>
      <c r="AI3768" s="94" t="e">
        <v>#NAME?</v>
      </c>
      <c r="AJ3768" s="94" t="e">
        <v>#NAME?</v>
      </c>
      <c r="AK3768" s="94" t="e">
        <v>#NAME?</v>
      </c>
      <c r="AO3768" s="94" t="e">
        <f aca="false" t="array" ref="AO3768:AQ3768">_xlfn.torow(_xlfn.unique(_xlfn._xlws.filter(cat_table[Sub-subsector],($E3768=cat_table[Sector])*($F3768=cat_table[Subsector]),"")))</f>
        <v>#NAME?</v>
      </c>
      <c r="AP3768" s="94" t="e">
        <v>#NAME?</v>
      </c>
      <c r="AQ3768" s="94" t="e">
        <v>#NAME?</v>
      </c>
    </row>
    <row r="3769" customFormat="false" ht="15" hidden="false" customHeight="true" outlineLevel="0" collapsed="false">
      <c r="A3769" s="193" t="s">
        <v>14551</v>
      </c>
      <c r="B3769" s="20" t="str">
        <f aca="false">INDEX(Table2[], MATCH(L3769, Location_ID!$D$2:$D$648, 0), 1)</f>
        <v>daa8a290-cd1b-4ff0-b151-1f450e2146dd</v>
      </c>
      <c r="C3769" s="193" t="s">
        <v>1482</v>
      </c>
      <c r="D3769" s="273" t="s">
        <v>354</v>
      </c>
      <c r="E3769" s="193" t="s">
        <v>7134</v>
      </c>
      <c r="F3769" s="193" t="s">
        <v>7899</v>
      </c>
      <c r="G3769" s="193"/>
      <c r="H3769" s="196"/>
      <c r="I3769" s="193" t="s">
        <v>14291</v>
      </c>
      <c r="J3769" s="193" t="s">
        <v>14292</v>
      </c>
      <c r="K3769" s="193" t="s">
        <v>7127</v>
      </c>
      <c r="L3769" s="193" t="s">
        <v>3033</v>
      </c>
      <c r="M3769" s="193" t="s">
        <v>7131</v>
      </c>
      <c r="N3769" s="193" t="s">
        <v>14293</v>
      </c>
      <c r="O3769" s="193" t="s">
        <v>1732</v>
      </c>
      <c r="P3769" s="219" t="n">
        <v>43040</v>
      </c>
      <c r="Q3769" s="219" t="n">
        <v>44469</v>
      </c>
      <c r="R3769" s="193"/>
      <c r="S3769" s="193" t="s">
        <v>7130</v>
      </c>
      <c r="T3769" s="193" t="n">
        <v>1240.942773</v>
      </c>
      <c r="U3769" s="193"/>
      <c r="V3769" s="193"/>
      <c r="W3769" s="193" t="s">
        <v>8720</v>
      </c>
      <c r="X3769" s="196"/>
      <c r="Y3769" s="196"/>
      <c r="Z3769" s="196" t="n">
        <v>0</v>
      </c>
      <c r="AE3769" s="94" t="e">
        <f aca="false" t="array" ref="AE3769:AK3769">_xlfn.torow(_xlfn.unique(_xlfn._xlws.filter(cat_table[Subsector],$E3769=cat_table[Sector],"")))</f>
        <v>#NAME?</v>
      </c>
      <c r="AF3769" s="94" t="e">
        <v>#NAME?</v>
      </c>
      <c r="AG3769" s="94" t="e">
        <v>#NAME?</v>
      </c>
      <c r="AH3769" s="94" t="e">
        <v>#NAME?</v>
      </c>
      <c r="AI3769" s="94" t="e">
        <v>#NAME?</v>
      </c>
      <c r="AJ3769" s="94" t="e">
        <v>#NAME?</v>
      </c>
      <c r="AK3769" s="94" t="e">
        <v>#NAME?</v>
      </c>
      <c r="AO3769" s="94" t="e">
        <f aca="false" t="array" ref="AO3769:AQ3769">_xlfn.torow(_xlfn.unique(_xlfn._xlws.filter(cat_table[Sub-subsector],($E3769=cat_table[Sector])*($F3769=cat_table[Subsector]),"")))</f>
        <v>#NAME?</v>
      </c>
      <c r="AP3769" s="94" t="e">
        <v>#NAME?</v>
      </c>
      <c r="AQ3769" s="94" t="e">
        <v>#NAME?</v>
      </c>
    </row>
    <row r="3770" customFormat="false" ht="15" hidden="false" customHeight="true" outlineLevel="0" collapsed="false">
      <c r="A3770" s="193" t="s">
        <v>14552</v>
      </c>
      <c r="B3770" s="20" t="str">
        <f aca="false">INDEX(Table2[], MATCH(L3770, Location_ID!$D$2:$D$648, 0), 1)</f>
        <v>daa8a290-cd1b-4ff0-b151-1f450e2146dd</v>
      </c>
      <c r="C3770" s="193" t="s">
        <v>1482</v>
      </c>
      <c r="D3770" s="273" t="s">
        <v>354</v>
      </c>
      <c r="E3770" s="193" t="s">
        <v>7134</v>
      </c>
      <c r="F3770" s="193" t="s">
        <v>7899</v>
      </c>
      <c r="G3770" s="193"/>
      <c r="H3770" s="196"/>
      <c r="I3770" s="193" t="s">
        <v>14291</v>
      </c>
      <c r="J3770" s="193" t="s">
        <v>14292</v>
      </c>
      <c r="K3770" s="193" t="s">
        <v>7127</v>
      </c>
      <c r="L3770" s="193" t="s">
        <v>3033</v>
      </c>
      <c r="M3770" s="193" t="s">
        <v>7131</v>
      </c>
      <c r="N3770" s="193" t="s">
        <v>14293</v>
      </c>
      <c r="O3770" s="193" t="s">
        <v>1732</v>
      </c>
      <c r="P3770" s="219" t="n">
        <v>43040</v>
      </c>
      <c r="Q3770" s="219" t="n">
        <v>44469</v>
      </c>
      <c r="R3770" s="193"/>
      <c r="S3770" s="193" t="s">
        <v>7130</v>
      </c>
      <c r="T3770" s="193" t="n">
        <v>3954.049605</v>
      </c>
      <c r="U3770" s="193"/>
      <c r="V3770" s="193"/>
      <c r="W3770" s="193" t="s">
        <v>8720</v>
      </c>
      <c r="X3770" s="196"/>
      <c r="Y3770" s="196"/>
      <c r="Z3770" s="196" t="n">
        <v>0</v>
      </c>
      <c r="AE3770" s="94" t="e">
        <f aca="false" t="array" ref="AE3770:AK3770">_xlfn.torow(_xlfn.unique(_xlfn._xlws.filter(cat_table[Subsector],$E3770=cat_table[Sector],"")))</f>
        <v>#NAME?</v>
      </c>
      <c r="AF3770" s="94" t="e">
        <v>#NAME?</v>
      </c>
      <c r="AG3770" s="94" t="e">
        <v>#NAME?</v>
      </c>
      <c r="AH3770" s="94" t="e">
        <v>#NAME?</v>
      </c>
      <c r="AI3770" s="94" t="e">
        <v>#NAME?</v>
      </c>
      <c r="AJ3770" s="94" t="e">
        <v>#NAME?</v>
      </c>
      <c r="AK3770" s="94" t="e">
        <v>#NAME?</v>
      </c>
      <c r="AO3770" s="94" t="e">
        <f aca="false" t="array" ref="AO3770:AQ3770">_xlfn.torow(_xlfn.unique(_xlfn._xlws.filter(cat_table[Sub-subsector],($E3770=cat_table[Sector])*($F3770=cat_table[Subsector]),"")))</f>
        <v>#NAME?</v>
      </c>
      <c r="AP3770" s="94" t="e">
        <v>#NAME?</v>
      </c>
      <c r="AQ3770" s="94" t="e">
        <v>#NAME?</v>
      </c>
    </row>
    <row r="3771" customFormat="false" ht="15" hidden="false" customHeight="true" outlineLevel="0" collapsed="false">
      <c r="A3771" s="193" t="s">
        <v>14553</v>
      </c>
      <c r="B3771" s="20" t="str">
        <f aca="false">INDEX(Table2[], MATCH(L3771, Location_ID!$D$2:$D$648, 0), 1)</f>
        <v>daa8a290-cd1b-4ff0-b151-1f450e2146dd</v>
      </c>
      <c r="C3771" s="193" t="s">
        <v>1482</v>
      </c>
      <c r="D3771" s="273" t="s">
        <v>354</v>
      </c>
      <c r="E3771" s="193" t="s">
        <v>7134</v>
      </c>
      <c r="F3771" s="193" t="s">
        <v>7899</v>
      </c>
      <c r="G3771" s="193"/>
      <c r="H3771" s="196"/>
      <c r="I3771" s="193" t="s">
        <v>14291</v>
      </c>
      <c r="J3771" s="193" t="s">
        <v>14292</v>
      </c>
      <c r="K3771" s="193" t="s">
        <v>7127</v>
      </c>
      <c r="L3771" s="193" t="s">
        <v>3033</v>
      </c>
      <c r="M3771" s="193" t="s">
        <v>7131</v>
      </c>
      <c r="N3771" s="193" t="s">
        <v>14293</v>
      </c>
      <c r="O3771" s="193" t="s">
        <v>1732</v>
      </c>
      <c r="P3771" s="219" t="n">
        <v>43040</v>
      </c>
      <c r="Q3771" s="219" t="n">
        <v>44469</v>
      </c>
      <c r="R3771" s="193"/>
      <c r="S3771" s="193" t="s">
        <v>7130</v>
      </c>
      <c r="T3771" s="193" t="n">
        <v>1564.873323</v>
      </c>
      <c r="U3771" s="193"/>
      <c r="V3771" s="193"/>
      <c r="W3771" s="193" t="s">
        <v>8720</v>
      </c>
      <c r="X3771" s="196"/>
      <c r="Y3771" s="196"/>
      <c r="Z3771" s="196" t="n">
        <v>0</v>
      </c>
      <c r="AE3771" s="94" t="e">
        <f aca="false" t="array" ref="AE3771:AK3771">_xlfn.torow(_xlfn.unique(_xlfn._xlws.filter(cat_table[Subsector],$E3771=cat_table[Sector],"")))</f>
        <v>#NAME?</v>
      </c>
      <c r="AF3771" s="94" t="e">
        <v>#NAME?</v>
      </c>
      <c r="AG3771" s="94" t="e">
        <v>#NAME?</v>
      </c>
      <c r="AH3771" s="94" t="e">
        <v>#NAME?</v>
      </c>
      <c r="AI3771" s="94" t="e">
        <v>#NAME?</v>
      </c>
      <c r="AJ3771" s="94" t="e">
        <v>#NAME?</v>
      </c>
      <c r="AK3771" s="94" t="e">
        <v>#NAME?</v>
      </c>
      <c r="AO3771" s="94" t="e">
        <f aca="false" t="array" ref="AO3771:AQ3771">_xlfn.torow(_xlfn.unique(_xlfn._xlws.filter(cat_table[Sub-subsector],($E3771=cat_table[Sector])*($F3771=cat_table[Subsector]),"")))</f>
        <v>#NAME?</v>
      </c>
      <c r="AP3771" s="94" t="e">
        <v>#NAME?</v>
      </c>
      <c r="AQ3771" s="94" t="e">
        <v>#NAME?</v>
      </c>
    </row>
    <row r="3772" customFormat="false" ht="15" hidden="false" customHeight="true" outlineLevel="0" collapsed="false">
      <c r="A3772" s="193" t="s">
        <v>14554</v>
      </c>
      <c r="B3772" s="20" t="str">
        <f aca="false">INDEX(Table2[], MATCH(L3772, Location_ID!$D$2:$D$648, 0), 1)</f>
        <v>daa8a290-cd1b-4ff0-b151-1f450e2146dd</v>
      </c>
      <c r="C3772" s="193" t="s">
        <v>1482</v>
      </c>
      <c r="D3772" s="273" t="s">
        <v>354</v>
      </c>
      <c r="E3772" s="193" t="s">
        <v>7134</v>
      </c>
      <c r="F3772" s="193" t="s">
        <v>7899</v>
      </c>
      <c r="G3772" s="193"/>
      <c r="H3772" s="196"/>
      <c r="I3772" s="193" t="s">
        <v>14291</v>
      </c>
      <c r="J3772" s="193" t="s">
        <v>14292</v>
      </c>
      <c r="K3772" s="193" t="s">
        <v>7127</v>
      </c>
      <c r="L3772" s="193" t="s">
        <v>3033</v>
      </c>
      <c r="M3772" s="193" t="s">
        <v>7131</v>
      </c>
      <c r="N3772" s="193" t="s">
        <v>14293</v>
      </c>
      <c r="O3772" s="193" t="s">
        <v>1732</v>
      </c>
      <c r="P3772" s="219" t="n">
        <v>43040</v>
      </c>
      <c r="Q3772" s="219" t="n">
        <v>44469</v>
      </c>
      <c r="R3772" s="193"/>
      <c r="S3772" s="193" t="s">
        <v>7130</v>
      </c>
      <c r="T3772" s="193" t="n">
        <v>968.1246994</v>
      </c>
      <c r="U3772" s="193"/>
      <c r="V3772" s="193"/>
      <c r="W3772" s="193" t="s">
        <v>8720</v>
      </c>
      <c r="X3772" s="196"/>
      <c r="Y3772" s="196"/>
      <c r="Z3772" s="196" t="n">
        <v>0</v>
      </c>
      <c r="AE3772" s="94" t="e">
        <f aca="false" t="array" ref="AE3772:AK3772">_xlfn.torow(_xlfn.unique(_xlfn._xlws.filter(cat_table[Subsector],$E3772=cat_table[Sector],"")))</f>
        <v>#NAME?</v>
      </c>
      <c r="AF3772" s="94" t="e">
        <v>#NAME?</v>
      </c>
      <c r="AG3772" s="94" t="e">
        <v>#NAME?</v>
      </c>
      <c r="AH3772" s="94" t="e">
        <v>#NAME?</v>
      </c>
      <c r="AI3772" s="94" t="e">
        <v>#NAME?</v>
      </c>
      <c r="AJ3772" s="94" t="e">
        <v>#NAME?</v>
      </c>
      <c r="AK3772" s="94" t="e">
        <v>#NAME?</v>
      </c>
      <c r="AO3772" s="94" t="e">
        <f aca="false" t="array" ref="AO3772:AQ3772">_xlfn.torow(_xlfn.unique(_xlfn._xlws.filter(cat_table[Sub-subsector],($E3772=cat_table[Sector])*($F3772=cat_table[Subsector]),"")))</f>
        <v>#NAME?</v>
      </c>
      <c r="AP3772" s="94" t="e">
        <v>#NAME?</v>
      </c>
      <c r="AQ3772" s="94" t="e">
        <v>#NAME?</v>
      </c>
    </row>
    <row r="3773" customFormat="false" ht="15" hidden="false" customHeight="true" outlineLevel="0" collapsed="false">
      <c r="A3773" s="193" t="s">
        <v>14555</v>
      </c>
      <c r="B3773" s="20" t="str">
        <f aca="false">INDEX(Table2[], MATCH(L3773, Location_ID!$D$2:$D$648, 0), 1)</f>
        <v>daa8a290-cd1b-4ff0-b151-1f450e2146dd</v>
      </c>
      <c r="C3773" s="193" t="s">
        <v>1482</v>
      </c>
      <c r="D3773" s="273" t="s">
        <v>354</v>
      </c>
      <c r="E3773" s="193" t="s">
        <v>7134</v>
      </c>
      <c r="F3773" s="193" t="s">
        <v>7899</v>
      </c>
      <c r="G3773" s="193"/>
      <c r="H3773" s="196"/>
      <c r="I3773" s="193" t="s">
        <v>14291</v>
      </c>
      <c r="J3773" s="193" t="s">
        <v>14292</v>
      </c>
      <c r="K3773" s="193" t="s">
        <v>7127</v>
      </c>
      <c r="L3773" s="193" t="s">
        <v>3033</v>
      </c>
      <c r="M3773" s="193" t="s">
        <v>7131</v>
      </c>
      <c r="N3773" s="193" t="s">
        <v>14293</v>
      </c>
      <c r="O3773" s="193" t="s">
        <v>1732</v>
      </c>
      <c r="P3773" s="219" t="n">
        <v>43040</v>
      </c>
      <c r="Q3773" s="219" t="n">
        <v>44469</v>
      </c>
      <c r="R3773" s="193"/>
      <c r="S3773" s="193" t="s">
        <v>7130</v>
      </c>
      <c r="T3773" s="193" t="n">
        <v>2234.776706</v>
      </c>
      <c r="U3773" s="193"/>
      <c r="V3773" s="193"/>
      <c r="W3773" s="193" t="s">
        <v>8720</v>
      </c>
      <c r="X3773" s="196"/>
      <c r="Y3773" s="196"/>
      <c r="Z3773" s="196" t="n">
        <v>0</v>
      </c>
      <c r="AE3773" s="94" t="e">
        <f aca="false" t="array" ref="AE3773:AK3773">_xlfn.torow(_xlfn.unique(_xlfn._xlws.filter(cat_table[Subsector],$E3773=cat_table[Sector],"")))</f>
        <v>#NAME?</v>
      </c>
      <c r="AF3773" s="94" t="e">
        <v>#NAME?</v>
      </c>
      <c r="AG3773" s="94" t="e">
        <v>#NAME?</v>
      </c>
      <c r="AH3773" s="94" t="e">
        <v>#NAME?</v>
      </c>
      <c r="AI3773" s="94" t="e">
        <v>#NAME?</v>
      </c>
      <c r="AJ3773" s="94" t="e">
        <v>#NAME?</v>
      </c>
      <c r="AK3773" s="94" t="e">
        <v>#NAME?</v>
      </c>
      <c r="AO3773" s="94" t="e">
        <f aca="false" t="array" ref="AO3773:AQ3773">_xlfn.torow(_xlfn.unique(_xlfn._xlws.filter(cat_table[Sub-subsector],($E3773=cat_table[Sector])*($F3773=cat_table[Subsector]),"")))</f>
        <v>#NAME?</v>
      </c>
      <c r="AP3773" s="94" t="e">
        <v>#NAME?</v>
      </c>
      <c r="AQ3773" s="94" t="e">
        <v>#NAME?</v>
      </c>
    </row>
    <row r="3774" customFormat="false" ht="15" hidden="false" customHeight="true" outlineLevel="0" collapsed="false">
      <c r="A3774" s="193" t="s">
        <v>14556</v>
      </c>
      <c r="B3774" s="20" t="str">
        <f aca="false">INDEX(Table2[], MATCH(L3774, Location_ID!$D$2:$D$648, 0), 1)</f>
        <v>daa8a290-cd1b-4ff0-b151-1f450e2146dd</v>
      </c>
      <c r="C3774" s="193" t="s">
        <v>1482</v>
      </c>
      <c r="D3774" s="273" t="s">
        <v>354</v>
      </c>
      <c r="E3774" s="193" t="s">
        <v>7134</v>
      </c>
      <c r="F3774" s="193" t="s">
        <v>7899</v>
      </c>
      <c r="G3774" s="193"/>
      <c r="H3774" s="196"/>
      <c r="I3774" s="193" t="s">
        <v>14291</v>
      </c>
      <c r="J3774" s="193" t="s">
        <v>14292</v>
      </c>
      <c r="K3774" s="193" t="s">
        <v>7127</v>
      </c>
      <c r="L3774" s="193" t="s">
        <v>3033</v>
      </c>
      <c r="M3774" s="193" t="s">
        <v>7131</v>
      </c>
      <c r="N3774" s="193" t="s">
        <v>14293</v>
      </c>
      <c r="O3774" s="193" t="s">
        <v>1732</v>
      </c>
      <c r="P3774" s="219" t="n">
        <v>43040</v>
      </c>
      <c r="Q3774" s="219" t="n">
        <v>44469</v>
      </c>
      <c r="R3774" s="193"/>
      <c r="S3774" s="193" t="s">
        <v>7130</v>
      </c>
      <c r="T3774" s="193" t="n">
        <v>1967.508058</v>
      </c>
      <c r="U3774" s="193"/>
      <c r="V3774" s="193"/>
      <c r="W3774" s="193" t="s">
        <v>8720</v>
      </c>
      <c r="X3774" s="196"/>
      <c r="Y3774" s="196"/>
      <c r="Z3774" s="196" t="n">
        <v>0</v>
      </c>
      <c r="AE3774" s="94" t="e">
        <f aca="false" t="array" ref="AE3774:AK3774">_xlfn.torow(_xlfn.unique(_xlfn._xlws.filter(cat_table[Subsector],$E3774=cat_table[Sector],"")))</f>
        <v>#NAME?</v>
      </c>
      <c r="AF3774" s="94" t="e">
        <v>#NAME?</v>
      </c>
      <c r="AG3774" s="94" t="e">
        <v>#NAME?</v>
      </c>
      <c r="AH3774" s="94" t="e">
        <v>#NAME?</v>
      </c>
      <c r="AI3774" s="94" t="e">
        <v>#NAME?</v>
      </c>
      <c r="AJ3774" s="94" t="e">
        <v>#NAME?</v>
      </c>
      <c r="AK3774" s="94" t="e">
        <v>#NAME?</v>
      </c>
      <c r="AO3774" s="94" t="e">
        <f aca="false" t="array" ref="AO3774:AQ3774">_xlfn.torow(_xlfn.unique(_xlfn._xlws.filter(cat_table[Sub-subsector],($E3774=cat_table[Sector])*($F3774=cat_table[Subsector]),"")))</f>
        <v>#NAME?</v>
      </c>
      <c r="AP3774" s="94" t="e">
        <v>#NAME?</v>
      </c>
      <c r="AQ3774" s="94" t="e">
        <v>#NAME?</v>
      </c>
    </row>
    <row r="3775" customFormat="false" ht="15" hidden="false" customHeight="true" outlineLevel="0" collapsed="false">
      <c r="A3775" s="193" t="s">
        <v>14557</v>
      </c>
      <c r="B3775" s="20" t="str">
        <f aca="false">INDEX(Table2[], MATCH(L3775, Location_ID!$D$2:$D$648, 0), 1)</f>
        <v>daa8a290-cd1b-4ff0-b151-1f450e2146dd</v>
      </c>
      <c r="C3775" s="193" t="s">
        <v>1482</v>
      </c>
      <c r="D3775" s="273" t="s">
        <v>354</v>
      </c>
      <c r="E3775" s="193" t="s">
        <v>7134</v>
      </c>
      <c r="F3775" s="193" t="s">
        <v>7899</v>
      </c>
      <c r="G3775" s="193"/>
      <c r="H3775" s="196"/>
      <c r="I3775" s="193" t="s">
        <v>14291</v>
      </c>
      <c r="J3775" s="193" t="s">
        <v>14292</v>
      </c>
      <c r="K3775" s="193" t="s">
        <v>7127</v>
      </c>
      <c r="L3775" s="193" t="s">
        <v>3033</v>
      </c>
      <c r="M3775" s="193" t="s">
        <v>7131</v>
      </c>
      <c r="N3775" s="193" t="s">
        <v>14293</v>
      </c>
      <c r="O3775" s="193" t="s">
        <v>1732</v>
      </c>
      <c r="P3775" s="219" t="n">
        <v>43040</v>
      </c>
      <c r="Q3775" s="219" t="n">
        <v>44469</v>
      </c>
      <c r="R3775" s="193"/>
      <c r="S3775" s="193" t="s">
        <v>7130</v>
      </c>
      <c r="T3775" s="193" t="n">
        <v>592.7691524</v>
      </c>
      <c r="U3775" s="193"/>
      <c r="V3775" s="193"/>
      <c r="W3775" s="193" t="s">
        <v>8720</v>
      </c>
      <c r="X3775" s="196"/>
      <c r="Y3775" s="196"/>
      <c r="Z3775" s="196" t="n">
        <v>0</v>
      </c>
      <c r="AE3775" s="94" t="e">
        <f aca="false" t="array" ref="AE3775:AK3775">_xlfn.torow(_xlfn.unique(_xlfn._xlws.filter(cat_table[Subsector],$E3775=cat_table[Sector],"")))</f>
        <v>#NAME?</v>
      </c>
      <c r="AF3775" s="94" t="e">
        <v>#NAME?</v>
      </c>
      <c r="AG3775" s="94" t="e">
        <v>#NAME?</v>
      </c>
      <c r="AH3775" s="94" t="e">
        <v>#NAME?</v>
      </c>
      <c r="AI3775" s="94" t="e">
        <v>#NAME?</v>
      </c>
      <c r="AJ3775" s="94" t="e">
        <v>#NAME?</v>
      </c>
      <c r="AK3775" s="94" t="e">
        <v>#NAME?</v>
      </c>
      <c r="AO3775" s="94" t="e">
        <f aca="false" t="array" ref="AO3775:AQ3775">_xlfn.torow(_xlfn.unique(_xlfn._xlws.filter(cat_table[Sub-subsector],($E3775=cat_table[Sector])*($F3775=cat_table[Subsector]),"")))</f>
        <v>#NAME?</v>
      </c>
      <c r="AP3775" s="94" t="e">
        <v>#NAME?</v>
      </c>
      <c r="AQ3775" s="94" t="e">
        <v>#NAME?</v>
      </c>
    </row>
    <row r="3776" customFormat="false" ht="15" hidden="false" customHeight="true" outlineLevel="0" collapsed="false">
      <c r="A3776" s="193" t="s">
        <v>14558</v>
      </c>
      <c r="B3776" s="20" t="str">
        <f aca="false">INDEX(Table2[], MATCH(L3776, Location_ID!$D$2:$D$648, 0), 1)</f>
        <v>daa8a290-cd1b-4ff0-b151-1f450e2146dd</v>
      </c>
      <c r="C3776" s="193" t="s">
        <v>1482</v>
      </c>
      <c r="D3776" s="273" t="s">
        <v>354</v>
      </c>
      <c r="E3776" s="193" t="s">
        <v>7134</v>
      </c>
      <c r="F3776" s="193" t="s">
        <v>7899</v>
      </c>
      <c r="G3776" s="193"/>
      <c r="H3776" s="196"/>
      <c r="I3776" s="193" t="s">
        <v>14291</v>
      </c>
      <c r="J3776" s="193" t="s">
        <v>14292</v>
      </c>
      <c r="K3776" s="193" t="s">
        <v>7127</v>
      </c>
      <c r="L3776" s="193" t="s">
        <v>3033</v>
      </c>
      <c r="M3776" s="193" t="s">
        <v>7131</v>
      </c>
      <c r="N3776" s="193" t="s">
        <v>14293</v>
      </c>
      <c r="O3776" s="193" t="s">
        <v>1732</v>
      </c>
      <c r="P3776" s="219" t="n">
        <v>43040</v>
      </c>
      <c r="Q3776" s="219" t="n">
        <v>44469</v>
      </c>
      <c r="R3776" s="193"/>
      <c r="S3776" s="193" t="s">
        <v>7130</v>
      </c>
      <c r="T3776" s="193" t="n">
        <v>4232.318988</v>
      </c>
      <c r="U3776" s="193"/>
      <c r="V3776" s="193"/>
      <c r="W3776" s="193" t="s">
        <v>8720</v>
      </c>
      <c r="X3776" s="196"/>
      <c r="Y3776" s="196"/>
      <c r="Z3776" s="196" t="n">
        <v>0</v>
      </c>
      <c r="AE3776" s="94" t="e">
        <f aca="false" t="array" ref="AE3776:AK3776">_xlfn.torow(_xlfn.unique(_xlfn._xlws.filter(cat_table[Subsector],$E3776=cat_table[Sector],"")))</f>
        <v>#NAME?</v>
      </c>
      <c r="AF3776" s="94" t="e">
        <v>#NAME?</v>
      </c>
      <c r="AG3776" s="94" t="e">
        <v>#NAME?</v>
      </c>
      <c r="AH3776" s="94" t="e">
        <v>#NAME?</v>
      </c>
      <c r="AI3776" s="94" t="e">
        <v>#NAME?</v>
      </c>
      <c r="AJ3776" s="94" t="e">
        <v>#NAME?</v>
      </c>
      <c r="AK3776" s="94" t="e">
        <v>#NAME?</v>
      </c>
      <c r="AO3776" s="94" t="e">
        <f aca="false" t="array" ref="AO3776:AQ3776">_xlfn.torow(_xlfn.unique(_xlfn._xlws.filter(cat_table[Sub-subsector],($E3776=cat_table[Sector])*($F3776=cat_table[Subsector]),"")))</f>
        <v>#NAME?</v>
      </c>
      <c r="AP3776" s="94" t="e">
        <v>#NAME?</v>
      </c>
      <c r="AQ3776" s="94" t="e">
        <v>#NAME?</v>
      </c>
    </row>
    <row r="3777" customFormat="false" ht="15" hidden="false" customHeight="true" outlineLevel="0" collapsed="false">
      <c r="A3777" s="193" t="s">
        <v>14559</v>
      </c>
      <c r="B3777" s="20" t="str">
        <f aca="false">INDEX(Table2[], MATCH(L3777, Location_ID!$D$2:$D$648, 0), 1)</f>
        <v>daa8a290-cd1b-4ff0-b151-1f450e2146dd</v>
      </c>
      <c r="C3777" s="193" t="s">
        <v>1482</v>
      </c>
      <c r="D3777" s="273" t="s">
        <v>354</v>
      </c>
      <c r="E3777" s="193" t="s">
        <v>7134</v>
      </c>
      <c r="F3777" s="193" t="s">
        <v>7899</v>
      </c>
      <c r="G3777" s="193"/>
      <c r="H3777" s="196"/>
      <c r="I3777" s="193" t="s">
        <v>14291</v>
      </c>
      <c r="J3777" s="193" t="s">
        <v>14292</v>
      </c>
      <c r="K3777" s="193" t="s">
        <v>7127</v>
      </c>
      <c r="L3777" s="193" t="s">
        <v>3033</v>
      </c>
      <c r="M3777" s="193" t="s">
        <v>7131</v>
      </c>
      <c r="N3777" s="193" t="s">
        <v>14293</v>
      </c>
      <c r="O3777" s="193" t="s">
        <v>1732</v>
      </c>
      <c r="P3777" s="219" t="n">
        <v>43040</v>
      </c>
      <c r="Q3777" s="219" t="n">
        <v>44469</v>
      </c>
      <c r="R3777" s="193"/>
      <c r="S3777" s="193" t="s">
        <v>7130</v>
      </c>
      <c r="T3777" s="193" t="n">
        <v>8050.159557</v>
      </c>
      <c r="U3777" s="193"/>
      <c r="V3777" s="193"/>
      <c r="W3777" s="193" t="s">
        <v>8720</v>
      </c>
      <c r="X3777" s="196"/>
      <c r="Y3777" s="196"/>
      <c r="Z3777" s="196" t="n">
        <v>0</v>
      </c>
      <c r="AE3777" s="94" t="e">
        <f aca="false" t="array" ref="AE3777:AK3777">_xlfn.torow(_xlfn.unique(_xlfn._xlws.filter(cat_table[Subsector],$E3777=cat_table[Sector],"")))</f>
        <v>#NAME?</v>
      </c>
      <c r="AF3777" s="94" t="e">
        <v>#NAME?</v>
      </c>
      <c r="AG3777" s="94" t="e">
        <v>#NAME?</v>
      </c>
      <c r="AH3777" s="94" t="e">
        <v>#NAME?</v>
      </c>
      <c r="AI3777" s="94" t="e">
        <v>#NAME?</v>
      </c>
      <c r="AJ3777" s="94" t="e">
        <v>#NAME?</v>
      </c>
      <c r="AK3777" s="94" t="e">
        <v>#NAME?</v>
      </c>
      <c r="AO3777" s="94" t="e">
        <f aca="false" t="array" ref="AO3777:AQ3777">_xlfn.torow(_xlfn.unique(_xlfn._xlws.filter(cat_table[Sub-subsector],($E3777=cat_table[Sector])*($F3777=cat_table[Subsector]),"")))</f>
        <v>#NAME?</v>
      </c>
      <c r="AP3777" s="94" t="e">
        <v>#NAME?</v>
      </c>
      <c r="AQ3777" s="94" t="e">
        <v>#NAME?</v>
      </c>
    </row>
    <row r="3778" customFormat="false" ht="15" hidden="false" customHeight="true" outlineLevel="0" collapsed="false">
      <c r="A3778" s="193" t="s">
        <v>14560</v>
      </c>
      <c r="B3778" s="20" t="str">
        <f aca="false">INDEX(Table2[], MATCH(L3778, Location_ID!$D$2:$D$648, 0), 1)</f>
        <v>daa8a290-cd1b-4ff0-b151-1f450e2146dd</v>
      </c>
      <c r="C3778" s="193" t="s">
        <v>1482</v>
      </c>
      <c r="D3778" s="273" t="s">
        <v>354</v>
      </c>
      <c r="E3778" s="193" t="s">
        <v>7134</v>
      </c>
      <c r="F3778" s="193" t="s">
        <v>7899</v>
      </c>
      <c r="G3778" s="193"/>
      <c r="H3778" s="196"/>
      <c r="I3778" s="193" t="s">
        <v>14291</v>
      </c>
      <c r="J3778" s="193" t="s">
        <v>14292</v>
      </c>
      <c r="K3778" s="193" t="s">
        <v>7127</v>
      </c>
      <c r="L3778" s="193" t="s">
        <v>3033</v>
      </c>
      <c r="M3778" s="193" t="s">
        <v>7131</v>
      </c>
      <c r="N3778" s="193" t="s">
        <v>14293</v>
      </c>
      <c r="O3778" s="193" t="s">
        <v>1732</v>
      </c>
      <c r="P3778" s="219" t="n">
        <v>43040</v>
      </c>
      <c r="Q3778" s="219" t="n">
        <v>44469</v>
      </c>
      <c r="R3778" s="193"/>
      <c r="S3778" s="193" t="s">
        <v>7130</v>
      </c>
      <c r="T3778" s="193" t="n">
        <v>7160.051424</v>
      </c>
      <c r="U3778" s="193"/>
      <c r="V3778" s="193"/>
      <c r="W3778" s="193" t="s">
        <v>8720</v>
      </c>
      <c r="X3778" s="196"/>
      <c r="Y3778" s="196"/>
      <c r="Z3778" s="196" t="n">
        <v>0</v>
      </c>
      <c r="AE3778" s="94" t="e">
        <f aca="false" t="array" ref="AE3778:AK3778">_xlfn.torow(_xlfn.unique(_xlfn._xlws.filter(cat_table[Subsector],$E3778=cat_table[Sector],"")))</f>
        <v>#NAME?</v>
      </c>
      <c r="AF3778" s="94" t="e">
        <v>#NAME?</v>
      </c>
      <c r="AG3778" s="94" t="e">
        <v>#NAME?</v>
      </c>
      <c r="AH3778" s="94" t="e">
        <v>#NAME?</v>
      </c>
      <c r="AI3778" s="94" t="e">
        <v>#NAME?</v>
      </c>
      <c r="AJ3778" s="94" t="e">
        <v>#NAME?</v>
      </c>
      <c r="AK3778" s="94" t="e">
        <v>#NAME?</v>
      </c>
      <c r="AO3778" s="94" t="e">
        <f aca="false" t="array" ref="AO3778:AQ3778">_xlfn.torow(_xlfn.unique(_xlfn._xlws.filter(cat_table[Sub-subsector],($E3778=cat_table[Sector])*($F3778=cat_table[Subsector]),"")))</f>
        <v>#NAME?</v>
      </c>
      <c r="AP3778" s="94" t="e">
        <v>#NAME?</v>
      </c>
      <c r="AQ3778" s="94" t="e">
        <v>#NAME?</v>
      </c>
    </row>
    <row r="3779" customFormat="false" ht="15" hidden="false" customHeight="true" outlineLevel="0" collapsed="false">
      <c r="A3779" s="193" t="s">
        <v>14561</v>
      </c>
      <c r="B3779" s="20" t="str">
        <f aca="false">INDEX(Table2[], MATCH(L3779, Location_ID!$D$2:$D$648, 0), 1)</f>
        <v>daa8a290-cd1b-4ff0-b151-1f450e2146dd</v>
      </c>
      <c r="C3779" s="193" t="s">
        <v>1482</v>
      </c>
      <c r="D3779" s="273" t="s">
        <v>354</v>
      </c>
      <c r="E3779" s="193" t="s">
        <v>7134</v>
      </c>
      <c r="F3779" s="193" t="s">
        <v>7899</v>
      </c>
      <c r="G3779" s="193"/>
      <c r="H3779" s="196"/>
      <c r="I3779" s="193" t="s">
        <v>14291</v>
      </c>
      <c r="J3779" s="193" t="s">
        <v>14292</v>
      </c>
      <c r="K3779" s="193" t="s">
        <v>7127</v>
      </c>
      <c r="L3779" s="193" t="s">
        <v>3033</v>
      </c>
      <c r="M3779" s="193" t="s">
        <v>7131</v>
      </c>
      <c r="N3779" s="193" t="s">
        <v>14293</v>
      </c>
      <c r="O3779" s="193" t="s">
        <v>1732</v>
      </c>
      <c r="P3779" s="219" t="n">
        <v>43040</v>
      </c>
      <c r="Q3779" s="219" t="n">
        <v>44469</v>
      </c>
      <c r="R3779" s="193"/>
      <c r="S3779" s="193" t="s">
        <v>7130</v>
      </c>
      <c r="T3779" s="193" t="n">
        <v>1957.110198</v>
      </c>
      <c r="U3779" s="193"/>
      <c r="V3779" s="193"/>
      <c r="W3779" s="193" t="s">
        <v>8720</v>
      </c>
      <c r="X3779" s="196"/>
      <c r="Y3779" s="196"/>
      <c r="Z3779" s="196" t="n">
        <v>0</v>
      </c>
      <c r="AE3779" s="94" t="e">
        <f aca="false" t="array" ref="AE3779:AK3779">_xlfn.torow(_xlfn.unique(_xlfn._xlws.filter(cat_table[Subsector],$E3779=cat_table[Sector],"")))</f>
        <v>#NAME?</v>
      </c>
      <c r="AF3779" s="94" t="e">
        <v>#NAME?</v>
      </c>
      <c r="AG3779" s="94" t="e">
        <v>#NAME?</v>
      </c>
      <c r="AH3779" s="94" t="e">
        <v>#NAME?</v>
      </c>
      <c r="AI3779" s="94" t="e">
        <v>#NAME?</v>
      </c>
      <c r="AJ3779" s="94" t="e">
        <v>#NAME?</v>
      </c>
      <c r="AK3779" s="94" t="e">
        <v>#NAME?</v>
      </c>
      <c r="AO3779" s="94" t="e">
        <f aca="false" t="array" ref="AO3779:AQ3779">_xlfn.torow(_xlfn.unique(_xlfn._xlws.filter(cat_table[Sub-subsector],($E3779=cat_table[Sector])*($F3779=cat_table[Subsector]),"")))</f>
        <v>#NAME?</v>
      </c>
      <c r="AP3779" s="94" t="e">
        <v>#NAME?</v>
      </c>
      <c r="AQ3779" s="94" t="e">
        <v>#NAME?</v>
      </c>
    </row>
    <row r="3780" customFormat="false" ht="15" hidden="false" customHeight="true" outlineLevel="0" collapsed="false">
      <c r="A3780" s="193" t="s">
        <v>14562</v>
      </c>
      <c r="B3780" s="20" t="str">
        <f aca="false">INDEX(Table2[], MATCH(L3780, Location_ID!$D$2:$D$648, 0), 1)</f>
        <v>daa8a290-cd1b-4ff0-b151-1f450e2146dd</v>
      </c>
      <c r="C3780" s="193" t="s">
        <v>1482</v>
      </c>
      <c r="D3780" s="273" t="s">
        <v>354</v>
      </c>
      <c r="E3780" s="193" t="s">
        <v>7134</v>
      </c>
      <c r="F3780" s="193" t="s">
        <v>7899</v>
      </c>
      <c r="G3780" s="193"/>
      <c r="H3780" s="196"/>
      <c r="I3780" s="193" t="s">
        <v>14291</v>
      </c>
      <c r="J3780" s="193" t="s">
        <v>14292</v>
      </c>
      <c r="K3780" s="193" t="s">
        <v>7127</v>
      </c>
      <c r="L3780" s="193" t="s">
        <v>3033</v>
      </c>
      <c r="M3780" s="193" t="s">
        <v>7131</v>
      </c>
      <c r="N3780" s="193" t="s">
        <v>14293</v>
      </c>
      <c r="O3780" s="193" t="s">
        <v>1732</v>
      </c>
      <c r="P3780" s="219" t="n">
        <v>43040</v>
      </c>
      <c r="Q3780" s="219" t="n">
        <v>44469</v>
      </c>
      <c r="R3780" s="193"/>
      <c r="S3780" s="193" t="s">
        <v>7130</v>
      </c>
      <c r="T3780" s="193" t="n">
        <v>1693.105933</v>
      </c>
      <c r="U3780" s="193"/>
      <c r="V3780" s="193"/>
      <c r="W3780" s="193" t="s">
        <v>8720</v>
      </c>
      <c r="X3780" s="196"/>
      <c r="Y3780" s="196"/>
      <c r="Z3780" s="196" t="n">
        <v>0</v>
      </c>
      <c r="AE3780" s="94" t="e">
        <f aca="false" t="array" ref="AE3780:AK3780">_xlfn.torow(_xlfn.unique(_xlfn._xlws.filter(cat_table[Subsector],$E3780=cat_table[Sector],"")))</f>
        <v>#NAME?</v>
      </c>
      <c r="AF3780" s="94" t="e">
        <v>#NAME?</v>
      </c>
      <c r="AG3780" s="94" t="e">
        <v>#NAME?</v>
      </c>
      <c r="AH3780" s="94" t="e">
        <v>#NAME?</v>
      </c>
      <c r="AI3780" s="94" t="e">
        <v>#NAME?</v>
      </c>
      <c r="AJ3780" s="94" t="e">
        <v>#NAME?</v>
      </c>
      <c r="AK3780" s="94" t="e">
        <v>#NAME?</v>
      </c>
      <c r="AO3780" s="94" t="e">
        <f aca="false" t="array" ref="AO3780:AQ3780">_xlfn.torow(_xlfn.unique(_xlfn._xlws.filter(cat_table[Sub-subsector],($E3780=cat_table[Sector])*($F3780=cat_table[Subsector]),"")))</f>
        <v>#NAME?</v>
      </c>
      <c r="AP3780" s="94" t="e">
        <v>#NAME?</v>
      </c>
      <c r="AQ3780" s="94" t="e">
        <v>#NAME?</v>
      </c>
    </row>
    <row r="3781" customFormat="false" ht="15" hidden="false" customHeight="true" outlineLevel="0" collapsed="false">
      <c r="A3781" s="193" t="s">
        <v>14563</v>
      </c>
      <c r="B3781" s="20" t="str">
        <f aca="false">INDEX(Table2[], MATCH(L3781, Location_ID!$D$2:$D$648, 0), 1)</f>
        <v>daa8a290-cd1b-4ff0-b151-1f450e2146dd</v>
      </c>
      <c r="C3781" s="193" t="s">
        <v>1482</v>
      </c>
      <c r="D3781" s="273" t="s">
        <v>354</v>
      </c>
      <c r="E3781" s="193" t="s">
        <v>7134</v>
      </c>
      <c r="F3781" s="193" t="s">
        <v>7899</v>
      </c>
      <c r="G3781" s="193"/>
      <c r="H3781" s="196"/>
      <c r="I3781" s="193" t="s">
        <v>14291</v>
      </c>
      <c r="J3781" s="193" t="s">
        <v>14292</v>
      </c>
      <c r="K3781" s="193" t="s">
        <v>7127</v>
      </c>
      <c r="L3781" s="193" t="s">
        <v>3033</v>
      </c>
      <c r="M3781" s="193" t="s">
        <v>7131</v>
      </c>
      <c r="N3781" s="193" t="s">
        <v>14293</v>
      </c>
      <c r="O3781" s="193" t="s">
        <v>1732</v>
      </c>
      <c r="P3781" s="219" t="n">
        <v>43040</v>
      </c>
      <c r="Q3781" s="219" t="n">
        <v>44469</v>
      </c>
      <c r="R3781" s="193"/>
      <c r="S3781" s="193" t="s">
        <v>7130</v>
      </c>
      <c r="T3781" s="193" t="n">
        <v>1767.593809</v>
      </c>
      <c r="U3781" s="193"/>
      <c r="V3781" s="193"/>
      <c r="W3781" s="193" t="s">
        <v>8720</v>
      </c>
      <c r="X3781" s="196"/>
      <c r="Y3781" s="196"/>
      <c r="Z3781" s="196" t="n">
        <v>0</v>
      </c>
      <c r="AE3781" s="94" t="e">
        <f aca="false" t="array" ref="AE3781:AK3781">_xlfn.torow(_xlfn.unique(_xlfn._xlws.filter(cat_table[Subsector],$E3781=cat_table[Sector],"")))</f>
        <v>#NAME?</v>
      </c>
      <c r="AF3781" s="94" t="e">
        <v>#NAME?</v>
      </c>
      <c r="AG3781" s="94" t="e">
        <v>#NAME?</v>
      </c>
      <c r="AH3781" s="94" t="e">
        <v>#NAME?</v>
      </c>
      <c r="AI3781" s="94" t="e">
        <v>#NAME?</v>
      </c>
      <c r="AJ3781" s="94" t="e">
        <v>#NAME?</v>
      </c>
      <c r="AK3781" s="94" t="e">
        <v>#NAME?</v>
      </c>
      <c r="AO3781" s="94" t="e">
        <f aca="false" t="array" ref="AO3781:AQ3781">_xlfn.torow(_xlfn.unique(_xlfn._xlws.filter(cat_table[Sub-subsector],($E3781=cat_table[Sector])*($F3781=cat_table[Subsector]),"")))</f>
        <v>#NAME?</v>
      </c>
      <c r="AP3781" s="94" t="e">
        <v>#NAME?</v>
      </c>
      <c r="AQ3781" s="94" t="e">
        <v>#NAME?</v>
      </c>
    </row>
    <row r="3782" customFormat="false" ht="15" hidden="false" customHeight="true" outlineLevel="0" collapsed="false">
      <c r="A3782" s="193" t="s">
        <v>14564</v>
      </c>
      <c r="B3782" s="20" t="str">
        <f aca="false">INDEX(Table2[], MATCH(L3782, Location_ID!$D$2:$D$648, 0), 1)</f>
        <v>daa8a290-cd1b-4ff0-b151-1f450e2146dd</v>
      </c>
      <c r="C3782" s="193" t="s">
        <v>1482</v>
      </c>
      <c r="D3782" s="273" t="s">
        <v>354</v>
      </c>
      <c r="E3782" s="193" t="s">
        <v>7134</v>
      </c>
      <c r="F3782" s="193" t="s">
        <v>7899</v>
      </c>
      <c r="G3782" s="193"/>
      <c r="H3782" s="196"/>
      <c r="I3782" s="193" t="s">
        <v>14291</v>
      </c>
      <c r="J3782" s="193" t="s">
        <v>14292</v>
      </c>
      <c r="K3782" s="193" t="s">
        <v>7127</v>
      </c>
      <c r="L3782" s="193" t="s">
        <v>3033</v>
      </c>
      <c r="M3782" s="193" t="s">
        <v>7131</v>
      </c>
      <c r="N3782" s="193" t="s">
        <v>14293</v>
      </c>
      <c r="O3782" s="193" t="s">
        <v>1732</v>
      </c>
      <c r="P3782" s="219" t="n">
        <v>43040</v>
      </c>
      <c r="Q3782" s="219" t="n">
        <v>44469</v>
      </c>
      <c r="R3782" s="193"/>
      <c r="S3782" s="193" t="s">
        <v>7130</v>
      </c>
      <c r="T3782" s="193" t="n">
        <v>4028.169738</v>
      </c>
      <c r="U3782" s="193"/>
      <c r="V3782" s="193"/>
      <c r="W3782" s="193" t="s">
        <v>8720</v>
      </c>
      <c r="X3782" s="196"/>
      <c r="Y3782" s="196"/>
      <c r="Z3782" s="196" t="n">
        <v>0</v>
      </c>
      <c r="AE3782" s="94" t="e">
        <f aca="false" t="array" ref="AE3782:AK3782">_xlfn.torow(_xlfn.unique(_xlfn._xlws.filter(cat_table[Subsector],$E3782=cat_table[Sector],"")))</f>
        <v>#NAME?</v>
      </c>
      <c r="AF3782" s="94" t="e">
        <v>#NAME?</v>
      </c>
      <c r="AG3782" s="94" t="e">
        <v>#NAME?</v>
      </c>
      <c r="AH3782" s="94" t="e">
        <v>#NAME?</v>
      </c>
      <c r="AI3782" s="94" t="e">
        <v>#NAME?</v>
      </c>
      <c r="AJ3782" s="94" t="e">
        <v>#NAME?</v>
      </c>
      <c r="AK3782" s="94" t="e">
        <v>#NAME?</v>
      </c>
      <c r="AO3782" s="94" t="e">
        <f aca="false" t="array" ref="AO3782:AQ3782">_xlfn.torow(_xlfn.unique(_xlfn._xlws.filter(cat_table[Sub-subsector],($E3782=cat_table[Sector])*($F3782=cat_table[Subsector]),"")))</f>
        <v>#NAME?</v>
      </c>
      <c r="AP3782" s="94" t="e">
        <v>#NAME?</v>
      </c>
      <c r="AQ3782" s="94" t="e">
        <v>#NAME?</v>
      </c>
    </row>
    <row r="3783" customFormat="false" ht="15" hidden="false" customHeight="true" outlineLevel="0" collapsed="false">
      <c r="A3783" s="193" t="s">
        <v>14565</v>
      </c>
      <c r="B3783" s="20" t="str">
        <f aca="false">INDEX(Table2[], MATCH(L3783, Location_ID!$D$2:$D$648, 0), 1)</f>
        <v>daa8a290-cd1b-4ff0-b151-1f450e2146dd</v>
      </c>
      <c r="C3783" s="193" t="s">
        <v>1482</v>
      </c>
      <c r="D3783" s="273" t="s">
        <v>354</v>
      </c>
      <c r="E3783" s="193" t="s">
        <v>7134</v>
      </c>
      <c r="F3783" s="193" t="s">
        <v>7899</v>
      </c>
      <c r="G3783" s="193"/>
      <c r="H3783" s="196"/>
      <c r="I3783" s="193" t="s">
        <v>14291</v>
      </c>
      <c r="J3783" s="193" t="s">
        <v>14292</v>
      </c>
      <c r="K3783" s="193" t="s">
        <v>7127</v>
      </c>
      <c r="L3783" s="193" t="s">
        <v>3033</v>
      </c>
      <c r="M3783" s="193" t="s">
        <v>7131</v>
      </c>
      <c r="N3783" s="193" t="s">
        <v>14293</v>
      </c>
      <c r="O3783" s="193" t="s">
        <v>1732</v>
      </c>
      <c r="P3783" s="219" t="n">
        <v>43040</v>
      </c>
      <c r="Q3783" s="219" t="n">
        <v>44469</v>
      </c>
      <c r="R3783" s="193"/>
      <c r="S3783" s="193" t="s">
        <v>7130</v>
      </c>
      <c r="T3783" s="193" t="n">
        <v>1825.432944</v>
      </c>
      <c r="U3783" s="193"/>
      <c r="V3783" s="193"/>
      <c r="W3783" s="193" t="s">
        <v>8720</v>
      </c>
      <c r="X3783" s="196"/>
      <c r="Y3783" s="196"/>
      <c r="Z3783" s="196" t="n">
        <v>0</v>
      </c>
      <c r="AE3783" s="94" t="e">
        <f aca="false" t="array" ref="AE3783:AK3783">_xlfn.torow(_xlfn.unique(_xlfn._xlws.filter(cat_table[Subsector],$E3783=cat_table[Sector],"")))</f>
        <v>#NAME?</v>
      </c>
      <c r="AF3783" s="94" t="e">
        <v>#NAME?</v>
      </c>
      <c r="AG3783" s="94" t="e">
        <v>#NAME?</v>
      </c>
      <c r="AH3783" s="94" t="e">
        <v>#NAME?</v>
      </c>
      <c r="AI3783" s="94" t="e">
        <v>#NAME?</v>
      </c>
      <c r="AJ3783" s="94" t="e">
        <v>#NAME?</v>
      </c>
      <c r="AK3783" s="94" t="e">
        <v>#NAME?</v>
      </c>
      <c r="AO3783" s="94" t="e">
        <f aca="false" t="array" ref="AO3783:AQ3783">_xlfn.torow(_xlfn.unique(_xlfn._xlws.filter(cat_table[Sub-subsector],($E3783=cat_table[Sector])*($F3783=cat_table[Subsector]),"")))</f>
        <v>#NAME?</v>
      </c>
      <c r="AP3783" s="94" t="e">
        <v>#NAME?</v>
      </c>
      <c r="AQ3783" s="94" t="e">
        <v>#NAME?</v>
      </c>
    </row>
    <row r="3784" customFormat="false" ht="15" hidden="false" customHeight="true" outlineLevel="0" collapsed="false">
      <c r="A3784" s="193" t="s">
        <v>14566</v>
      </c>
      <c r="B3784" s="20" t="str">
        <f aca="false">INDEX(Table2[], MATCH(L3784, Location_ID!$D$2:$D$648, 0), 1)</f>
        <v>daa8a290-cd1b-4ff0-b151-1f450e2146dd</v>
      </c>
      <c r="C3784" s="193" t="s">
        <v>1482</v>
      </c>
      <c r="D3784" s="273" t="s">
        <v>354</v>
      </c>
      <c r="E3784" s="193" t="s">
        <v>7134</v>
      </c>
      <c r="F3784" s="193" t="s">
        <v>7899</v>
      </c>
      <c r="G3784" s="193"/>
      <c r="H3784" s="196"/>
      <c r="I3784" s="193" t="s">
        <v>14291</v>
      </c>
      <c r="J3784" s="193" t="s">
        <v>14292</v>
      </c>
      <c r="K3784" s="193" t="s">
        <v>7127</v>
      </c>
      <c r="L3784" s="193" t="s">
        <v>3033</v>
      </c>
      <c r="M3784" s="193" t="s">
        <v>7131</v>
      </c>
      <c r="N3784" s="193" t="s">
        <v>14293</v>
      </c>
      <c r="O3784" s="193" t="s">
        <v>1732</v>
      </c>
      <c r="P3784" s="219" t="n">
        <v>43040</v>
      </c>
      <c r="Q3784" s="219" t="n">
        <v>44469</v>
      </c>
      <c r="R3784" s="193"/>
      <c r="S3784" s="193" t="s">
        <v>7130</v>
      </c>
      <c r="T3784" s="193" t="n">
        <v>3338.734737</v>
      </c>
      <c r="U3784" s="193"/>
      <c r="V3784" s="193"/>
      <c r="W3784" s="193" t="s">
        <v>8720</v>
      </c>
      <c r="X3784" s="196"/>
      <c r="Y3784" s="196"/>
      <c r="Z3784" s="196" t="n">
        <v>0</v>
      </c>
      <c r="AE3784" s="94" t="e">
        <f aca="false" t="array" ref="AE3784:AK3784">_xlfn.torow(_xlfn.unique(_xlfn._xlws.filter(cat_table[Subsector],$E3784=cat_table[Sector],"")))</f>
        <v>#NAME?</v>
      </c>
      <c r="AF3784" s="94" t="e">
        <v>#NAME?</v>
      </c>
      <c r="AG3784" s="94" t="e">
        <v>#NAME?</v>
      </c>
      <c r="AH3784" s="94" t="e">
        <v>#NAME?</v>
      </c>
      <c r="AI3784" s="94" t="e">
        <v>#NAME?</v>
      </c>
      <c r="AJ3784" s="94" t="e">
        <v>#NAME?</v>
      </c>
      <c r="AK3784" s="94" t="e">
        <v>#NAME?</v>
      </c>
      <c r="AO3784" s="94" t="e">
        <f aca="false" t="array" ref="AO3784:AQ3784">_xlfn.torow(_xlfn.unique(_xlfn._xlws.filter(cat_table[Sub-subsector],($E3784=cat_table[Sector])*($F3784=cat_table[Subsector]),"")))</f>
        <v>#NAME?</v>
      </c>
      <c r="AP3784" s="94" t="e">
        <v>#NAME?</v>
      </c>
      <c r="AQ3784" s="94" t="e">
        <v>#NAME?</v>
      </c>
    </row>
    <row r="3785" customFormat="false" ht="15" hidden="false" customHeight="true" outlineLevel="0" collapsed="false">
      <c r="A3785" s="193" t="s">
        <v>14567</v>
      </c>
      <c r="B3785" s="20" t="str">
        <f aca="false">INDEX(Table2[], MATCH(L3785, Location_ID!$D$2:$D$648, 0), 1)</f>
        <v>daa8a290-cd1b-4ff0-b151-1f450e2146dd</v>
      </c>
      <c r="C3785" s="193" t="s">
        <v>1482</v>
      </c>
      <c r="D3785" s="273" t="s">
        <v>354</v>
      </c>
      <c r="E3785" s="193" t="s">
        <v>7134</v>
      </c>
      <c r="F3785" s="193" t="s">
        <v>7899</v>
      </c>
      <c r="G3785" s="193"/>
      <c r="H3785" s="196"/>
      <c r="I3785" s="193" t="s">
        <v>14291</v>
      </c>
      <c r="J3785" s="193" t="s">
        <v>14292</v>
      </c>
      <c r="K3785" s="193" t="s">
        <v>7127</v>
      </c>
      <c r="L3785" s="193" t="s">
        <v>3033</v>
      </c>
      <c r="M3785" s="193" t="s">
        <v>7131</v>
      </c>
      <c r="N3785" s="193" t="s">
        <v>14293</v>
      </c>
      <c r="O3785" s="193" t="s">
        <v>1732</v>
      </c>
      <c r="P3785" s="219" t="n">
        <v>43040</v>
      </c>
      <c r="Q3785" s="219" t="n">
        <v>44469</v>
      </c>
      <c r="R3785" s="193"/>
      <c r="S3785" s="193" t="s">
        <v>7130</v>
      </c>
      <c r="T3785" s="193" t="n">
        <v>4167.862751</v>
      </c>
      <c r="U3785" s="193"/>
      <c r="V3785" s="193"/>
      <c r="W3785" s="193" t="s">
        <v>8720</v>
      </c>
      <c r="X3785" s="196"/>
      <c r="Y3785" s="196"/>
      <c r="Z3785" s="196" t="n">
        <v>0</v>
      </c>
      <c r="AE3785" s="94" t="e">
        <f aca="false" t="array" ref="AE3785:AK3785">_xlfn.torow(_xlfn.unique(_xlfn._xlws.filter(cat_table[Subsector],$E3785=cat_table[Sector],"")))</f>
        <v>#NAME?</v>
      </c>
      <c r="AF3785" s="94" t="e">
        <v>#NAME?</v>
      </c>
      <c r="AG3785" s="94" t="e">
        <v>#NAME?</v>
      </c>
      <c r="AH3785" s="94" t="e">
        <v>#NAME?</v>
      </c>
      <c r="AI3785" s="94" t="e">
        <v>#NAME?</v>
      </c>
      <c r="AJ3785" s="94" t="e">
        <v>#NAME?</v>
      </c>
      <c r="AK3785" s="94" t="e">
        <v>#NAME?</v>
      </c>
      <c r="AO3785" s="94" t="e">
        <f aca="false" t="array" ref="AO3785:AQ3785">_xlfn.torow(_xlfn.unique(_xlfn._xlws.filter(cat_table[Sub-subsector],($E3785=cat_table[Sector])*($F3785=cat_table[Subsector]),"")))</f>
        <v>#NAME?</v>
      </c>
      <c r="AP3785" s="94" t="e">
        <v>#NAME?</v>
      </c>
      <c r="AQ3785" s="94" t="e">
        <v>#NAME?</v>
      </c>
    </row>
    <row r="3786" customFormat="false" ht="15" hidden="false" customHeight="true" outlineLevel="0" collapsed="false">
      <c r="A3786" s="193" t="s">
        <v>14568</v>
      </c>
      <c r="B3786" s="20" t="str">
        <f aca="false">INDEX(Table2[], MATCH(L3786, Location_ID!$D$2:$D$648, 0), 1)</f>
        <v>daa8a290-cd1b-4ff0-b151-1f450e2146dd</v>
      </c>
      <c r="C3786" s="193" t="s">
        <v>1482</v>
      </c>
      <c r="D3786" s="273" t="s">
        <v>354</v>
      </c>
      <c r="E3786" s="193" t="s">
        <v>7134</v>
      </c>
      <c r="F3786" s="193" t="s">
        <v>7899</v>
      </c>
      <c r="G3786" s="193"/>
      <c r="H3786" s="196"/>
      <c r="I3786" s="193" t="s">
        <v>14291</v>
      </c>
      <c r="J3786" s="193" t="s">
        <v>14292</v>
      </c>
      <c r="K3786" s="193" t="s">
        <v>7127</v>
      </c>
      <c r="L3786" s="193" t="s">
        <v>3033</v>
      </c>
      <c r="M3786" s="193" t="s">
        <v>7131</v>
      </c>
      <c r="N3786" s="193" t="s">
        <v>14293</v>
      </c>
      <c r="O3786" s="193" t="s">
        <v>1732</v>
      </c>
      <c r="P3786" s="219" t="n">
        <v>43040</v>
      </c>
      <c r="Q3786" s="219" t="n">
        <v>44469</v>
      </c>
      <c r="R3786" s="193"/>
      <c r="S3786" s="193" t="s">
        <v>7130</v>
      </c>
      <c r="T3786" s="193" t="n">
        <v>1180.490071</v>
      </c>
      <c r="U3786" s="193"/>
      <c r="V3786" s="193"/>
      <c r="W3786" s="193" t="s">
        <v>8720</v>
      </c>
      <c r="X3786" s="196"/>
      <c r="Y3786" s="196"/>
      <c r="Z3786" s="196" t="n">
        <v>0</v>
      </c>
      <c r="AE3786" s="94" t="e">
        <f aca="false" t="array" ref="AE3786:AK3786">_xlfn.torow(_xlfn.unique(_xlfn._xlws.filter(cat_table[Subsector],$E3786=cat_table[Sector],"")))</f>
        <v>#NAME?</v>
      </c>
      <c r="AF3786" s="94" t="e">
        <v>#NAME?</v>
      </c>
      <c r="AG3786" s="94" t="e">
        <v>#NAME?</v>
      </c>
      <c r="AH3786" s="94" t="e">
        <v>#NAME?</v>
      </c>
      <c r="AI3786" s="94" t="e">
        <v>#NAME?</v>
      </c>
      <c r="AJ3786" s="94" t="e">
        <v>#NAME?</v>
      </c>
      <c r="AK3786" s="94" t="e">
        <v>#NAME?</v>
      </c>
      <c r="AO3786" s="94" t="e">
        <f aca="false" t="array" ref="AO3786:AQ3786">_xlfn.torow(_xlfn.unique(_xlfn._xlws.filter(cat_table[Sub-subsector],($E3786=cat_table[Sector])*($F3786=cat_table[Subsector]),"")))</f>
        <v>#NAME?</v>
      </c>
      <c r="AP3786" s="94" t="e">
        <v>#NAME?</v>
      </c>
      <c r="AQ3786" s="94" t="e">
        <v>#NAME?</v>
      </c>
    </row>
    <row r="3787" customFormat="false" ht="15" hidden="false" customHeight="true" outlineLevel="0" collapsed="false">
      <c r="A3787" s="193" t="s">
        <v>14569</v>
      </c>
      <c r="B3787" s="20" t="str">
        <f aca="false">INDEX(Table2[], MATCH(L3787, Location_ID!$D$2:$D$648, 0), 1)</f>
        <v>daa8a290-cd1b-4ff0-b151-1f450e2146dd</v>
      </c>
      <c r="C3787" s="193" t="s">
        <v>1482</v>
      </c>
      <c r="D3787" s="273" t="s">
        <v>354</v>
      </c>
      <c r="E3787" s="193" t="s">
        <v>7134</v>
      </c>
      <c r="F3787" s="193" t="s">
        <v>7899</v>
      </c>
      <c r="G3787" s="193"/>
      <c r="H3787" s="196"/>
      <c r="I3787" s="193" t="s">
        <v>14291</v>
      </c>
      <c r="J3787" s="193" t="s">
        <v>14292</v>
      </c>
      <c r="K3787" s="193" t="s">
        <v>7127</v>
      </c>
      <c r="L3787" s="193" t="s">
        <v>3033</v>
      </c>
      <c r="M3787" s="193" t="s">
        <v>7131</v>
      </c>
      <c r="N3787" s="193" t="s">
        <v>14293</v>
      </c>
      <c r="O3787" s="193" t="s">
        <v>1732</v>
      </c>
      <c r="P3787" s="219" t="n">
        <v>43040</v>
      </c>
      <c r="Q3787" s="219" t="n">
        <v>44469</v>
      </c>
      <c r="R3787" s="193"/>
      <c r="S3787" s="193" t="s">
        <v>7130</v>
      </c>
      <c r="T3787" s="193" t="n">
        <v>3394.390284</v>
      </c>
      <c r="U3787" s="193"/>
      <c r="V3787" s="193"/>
      <c r="W3787" s="193" t="s">
        <v>8720</v>
      </c>
      <c r="X3787" s="196"/>
      <c r="Y3787" s="196"/>
      <c r="Z3787" s="196" t="n">
        <v>0</v>
      </c>
      <c r="AE3787" s="94" t="e">
        <f aca="false" t="array" ref="AE3787:AK3787">_xlfn.torow(_xlfn.unique(_xlfn._xlws.filter(cat_table[Subsector],$E3787=cat_table[Sector],"")))</f>
        <v>#NAME?</v>
      </c>
      <c r="AF3787" s="94" t="e">
        <v>#NAME?</v>
      </c>
      <c r="AG3787" s="94" t="e">
        <v>#NAME?</v>
      </c>
      <c r="AH3787" s="94" t="e">
        <v>#NAME?</v>
      </c>
      <c r="AI3787" s="94" t="e">
        <v>#NAME?</v>
      </c>
      <c r="AJ3787" s="94" t="e">
        <v>#NAME?</v>
      </c>
      <c r="AK3787" s="94" t="e">
        <v>#NAME?</v>
      </c>
      <c r="AO3787" s="94" t="e">
        <f aca="false" t="array" ref="AO3787:AQ3787">_xlfn.torow(_xlfn.unique(_xlfn._xlws.filter(cat_table[Sub-subsector],($E3787=cat_table[Sector])*($F3787=cat_table[Subsector]),"")))</f>
        <v>#NAME?</v>
      </c>
      <c r="AP3787" s="94" t="e">
        <v>#NAME?</v>
      </c>
      <c r="AQ3787" s="94" t="e">
        <v>#NAME?</v>
      </c>
    </row>
    <row r="3788" customFormat="false" ht="15" hidden="false" customHeight="true" outlineLevel="0" collapsed="false">
      <c r="A3788" s="193" t="s">
        <v>14570</v>
      </c>
      <c r="B3788" s="20" t="str">
        <f aca="false">INDEX(Table2[], MATCH(L3788, Location_ID!$D$2:$D$648, 0), 1)</f>
        <v>daa8a290-cd1b-4ff0-b151-1f450e2146dd</v>
      </c>
      <c r="C3788" s="193" t="s">
        <v>1482</v>
      </c>
      <c r="D3788" s="273" t="s">
        <v>354</v>
      </c>
      <c r="E3788" s="193" t="s">
        <v>7134</v>
      </c>
      <c r="F3788" s="193" t="s">
        <v>7899</v>
      </c>
      <c r="G3788" s="193"/>
      <c r="H3788" s="196"/>
      <c r="I3788" s="193" t="s">
        <v>14291</v>
      </c>
      <c r="J3788" s="193" t="s">
        <v>14292</v>
      </c>
      <c r="K3788" s="193" t="s">
        <v>7127</v>
      </c>
      <c r="L3788" s="193" t="s">
        <v>3033</v>
      </c>
      <c r="M3788" s="193" t="s">
        <v>7131</v>
      </c>
      <c r="N3788" s="193" t="s">
        <v>14293</v>
      </c>
      <c r="O3788" s="193" t="s">
        <v>1732</v>
      </c>
      <c r="P3788" s="219" t="n">
        <v>43040</v>
      </c>
      <c r="Q3788" s="219" t="n">
        <v>44469</v>
      </c>
      <c r="R3788" s="193"/>
      <c r="S3788" s="193" t="s">
        <v>7130</v>
      </c>
      <c r="T3788" s="193" t="n">
        <v>274.3947953</v>
      </c>
      <c r="U3788" s="193"/>
      <c r="V3788" s="193"/>
      <c r="W3788" s="193" t="s">
        <v>8720</v>
      </c>
      <c r="X3788" s="196"/>
      <c r="Y3788" s="196"/>
      <c r="Z3788" s="196" t="n">
        <v>0</v>
      </c>
      <c r="AE3788" s="94" t="e">
        <f aca="false" t="array" ref="AE3788:AK3788">_xlfn.torow(_xlfn.unique(_xlfn._xlws.filter(cat_table[Subsector],$E3788=cat_table[Sector],"")))</f>
        <v>#NAME?</v>
      </c>
      <c r="AF3788" s="94" t="e">
        <v>#NAME?</v>
      </c>
      <c r="AG3788" s="94" t="e">
        <v>#NAME?</v>
      </c>
      <c r="AH3788" s="94" t="e">
        <v>#NAME?</v>
      </c>
      <c r="AI3788" s="94" t="e">
        <v>#NAME?</v>
      </c>
      <c r="AJ3788" s="94" t="e">
        <v>#NAME?</v>
      </c>
      <c r="AK3788" s="94" t="e">
        <v>#NAME?</v>
      </c>
      <c r="AO3788" s="94" t="e">
        <f aca="false" t="array" ref="AO3788:AQ3788">_xlfn.torow(_xlfn.unique(_xlfn._xlws.filter(cat_table[Sub-subsector],($E3788=cat_table[Sector])*($F3788=cat_table[Subsector]),"")))</f>
        <v>#NAME?</v>
      </c>
      <c r="AP3788" s="94" t="e">
        <v>#NAME?</v>
      </c>
      <c r="AQ3788" s="94" t="e">
        <v>#NAME?</v>
      </c>
    </row>
    <row r="3789" customFormat="false" ht="15" hidden="false" customHeight="true" outlineLevel="0" collapsed="false">
      <c r="A3789" s="193" t="s">
        <v>14571</v>
      </c>
      <c r="B3789" s="20" t="str">
        <f aca="false">INDEX(Table2[], MATCH(L3789, Location_ID!$D$2:$D$648, 0), 1)</f>
        <v>daa8a290-cd1b-4ff0-b151-1f450e2146dd</v>
      </c>
      <c r="C3789" s="193" t="s">
        <v>1482</v>
      </c>
      <c r="D3789" s="273" t="s">
        <v>354</v>
      </c>
      <c r="E3789" s="193" t="s">
        <v>7134</v>
      </c>
      <c r="F3789" s="193" t="s">
        <v>7899</v>
      </c>
      <c r="G3789" s="193"/>
      <c r="H3789" s="196"/>
      <c r="I3789" s="193" t="s">
        <v>14291</v>
      </c>
      <c r="J3789" s="193" t="s">
        <v>14292</v>
      </c>
      <c r="K3789" s="193" t="s">
        <v>7127</v>
      </c>
      <c r="L3789" s="193" t="s">
        <v>3033</v>
      </c>
      <c r="M3789" s="193" t="s">
        <v>7131</v>
      </c>
      <c r="N3789" s="193" t="s">
        <v>14293</v>
      </c>
      <c r="O3789" s="193" t="s">
        <v>1732</v>
      </c>
      <c r="P3789" s="219" t="n">
        <v>43040</v>
      </c>
      <c r="Q3789" s="219" t="n">
        <v>44469</v>
      </c>
      <c r="R3789" s="193"/>
      <c r="S3789" s="193" t="s">
        <v>7130</v>
      </c>
      <c r="T3789" s="193" t="n">
        <v>4995.178045</v>
      </c>
      <c r="U3789" s="193"/>
      <c r="V3789" s="193"/>
      <c r="W3789" s="193" t="s">
        <v>8720</v>
      </c>
      <c r="X3789" s="196"/>
      <c r="Y3789" s="196"/>
      <c r="Z3789" s="196" t="n">
        <v>0</v>
      </c>
      <c r="AE3789" s="94" t="e">
        <f aca="false" t="array" ref="AE3789:AK3789">_xlfn.torow(_xlfn.unique(_xlfn._xlws.filter(cat_table[Subsector],$E3789=cat_table[Sector],"")))</f>
        <v>#NAME?</v>
      </c>
      <c r="AF3789" s="94" t="e">
        <v>#NAME?</v>
      </c>
      <c r="AG3789" s="94" t="e">
        <v>#NAME?</v>
      </c>
      <c r="AH3789" s="94" t="e">
        <v>#NAME?</v>
      </c>
      <c r="AI3789" s="94" t="e">
        <v>#NAME?</v>
      </c>
      <c r="AJ3789" s="94" t="e">
        <v>#NAME?</v>
      </c>
      <c r="AK3789" s="94" t="e">
        <v>#NAME?</v>
      </c>
      <c r="AO3789" s="94" t="e">
        <f aca="false" t="array" ref="AO3789:AQ3789">_xlfn.torow(_xlfn.unique(_xlfn._xlws.filter(cat_table[Sub-subsector],($E3789=cat_table[Sector])*($F3789=cat_table[Subsector]),"")))</f>
        <v>#NAME?</v>
      </c>
      <c r="AP3789" s="94" t="e">
        <v>#NAME?</v>
      </c>
      <c r="AQ3789" s="94" t="e">
        <v>#NAME?</v>
      </c>
    </row>
    <row r="3790" customFormat="false" ht="15" hidden="false" customHeight="true" outlineLevel="0" collapsed="false">
      <c r="A3790" s="193" t="s">
        <v>14572</v>
      </c>
      <c r="B3790" s="20" t="str">
        <f aca="false">INDEX(Table2[], MATCH(L3790, Location_ID!$D$2:$D$648, 0), 1)</f>
        <v>daa8a290-cd1b-4ff0-b151-1f450e2146dd</v>
      </c>
      <c r="C3790" s="193" t="s">
        <v>1482</v>
      </c>
      <c r="D3790" s="273" t="s">
        <v>354</v>
      </c>
      <c r="E3790" s="193" t="s">
        <v>7134</v>
      </c>
      <c r="F3790" s="193" t="s">
        <v>7899</v>
      </c>
      <c r="G3790" s="193"/>
      <c r="H3790" s="196"/>
      <c r="I3790" s="193" t="s">
        <v>14291</v>
      </c>
      <c r="J3790" s="193" t="s">
        <v>14292</v>
      </c>
      <c r="K3790" s="193" t="s">
        <v>7127</v>
      </c>
      <c r="L3790" s="193" t="s">
        <v>3033</v>
      </c>
      <c r="M3790" s="193" t="s">
        <v>7131</v>
      </c>
      <c r="N3790" s="193" t="s">
        <v>14293</v>
      </c>
      <c r="O3790" s="193" t="s">
        <v>1732</v>
      </c>
      <c r="P3790" s="219" t="n">
        <v>43040</v>
      </c>
      <c r="Q3790" s="219" t="n">
        <v>44469</v>
      </c>
      <c r="R3790" s="193"/>
      <c r="S3790" s="193" t="s">
        <v>7130</v>
      </c>
      <c r="T3790" s="193" t="n">
        <v>2346.203966</v>
      </c>
      <c r="U3790" s="193"/>
      <c r="V3790" s="193"/>
      <c r="W3790" s="193" t="s">
        <v>8720</v>
      </c>
      <c r="X3790" s="196"/>
      <c r="Y3790" s="196"/>
      <c r="Z3790" s="196" t="n">
        <v>0</v>
      </c>
      <c r="AE3790" s="94" t="e">
        <f aca="false" t="array" ref="AE3790:AK3790">_xlfn.torow(_xlfn.unique(_xlfn._xlws.filter(cat_table[Subsector],$E3790=cat_table[Sector],"")))</f>
        <v>#NAME?</v>
      </c>
      <c r="AF3790" s="94" t="e">
        <v>#NAME?</v>
      </c>
      <c r="AG3790" s="94" t="e">
        <v>#NAME?</v>
      </c>
      <c r="AH3790" s="94" t="e">
        <v>#NAME?</v>
      </c>
      <c r="AI3790" s="94" t="e">
        <v>#NAME?</v>
      </c>
      <c r="AJ3790" s="94" t="e">
        <v>#NAME?</v>
      </c>
      <c r="AK3790" s="94" t="e">
        <v>#NAME?</v>
      </c>
      <c r="AO3790" s="94" t="e">
        <f aca="false" t="array" ref="AO3790:AQ3790">_xlfn.torow(_xlfn.unique(_xlfn._xlws.filter(cat_table[Sub-subsector],($E3790=cat_table[Sector])*($F3790=cat_table[Subsector]),"")))</f>
        <v>#NAME?</v>
      </c>
      <c r="AP3790" s="94" t="e">
        <v>#NAME?</v>
      </c>
      <c r="AQ3790" s="94" t="e">
        <v>#NAME?</v>
      </c>
    </row>
    <row r="3791" customFormat="false" ht="15" hidden="false" customHeight="true" outlineLevel="0" collapsed="false">
      <c r="A3791" s="193" t="s">
        <v>14573</v>
      </c>
      <c r="B3791" s="20" t="str">
        <f aca="false">INDEX(Table2[], MATCH(L3791, Location_ID!$D$2:$D$648, 0), 1)</f>
        <v>daa8a290-cd1b-4ff0-b151-1f450e2146dd</v>
      </c>
      <c r="C3791" s="193" t="s">
        <v>1482</v>
      </c>
      <c r="D3791" s="273" t="s">
        <v>354</v>
      </c>
      <c r="E3791" s="193" t="s">
        <v>7134</v>
      </c>
      <c r="F3791" s="193" t="s">
        <v>7899</v>
      </c>
      <c r="G3791" s="193"/>
      <c r="H3791" s="196"/>
      <c r="I3791" s="193" t="s">
        <v>14291</v>
      </c>
      <c r="J3791" s="193" t="s">
        <v>14292</v>
      </c>
      <c r="K3791" s="193" t="s">
        <v>7127</v>
      </c>
      <c r="L3791" s="193" t="s">
        <v>3033</v>
      </c>
      <c r="M3791" s="193" t="s">
        <v>7131</v>
      </c>
      <c r="N3791" s="193" t="s">
        <v>14293</v>
      </c>
      <c r="O3791" s="193" t="s">
        <v>1732</v>
      </c>
      <c r="P3791" s="219" t="n">
        <v>43040</v>
      </c>
      <c r="Q3791" s="219" t="n">
        <v>44469</v>
      </c>
      <c r="R3791" s="193"/>
      <c r="S3791" s="193" t="s">
        <v>7130</v>
      </c>
      <c r="T3791" s="193" t="n">
        <v>3260.082082</v>
      </c>
      <c r="U3791" s="193"/>
      <c r="V3791" s="193"/>
      <c r="W3791" s="193" t="s">
        <v>8720</v>
      </c>
      <c r="X3791" s="196"/>
      <c r="Y3791" s="196"/>
      <c r="Z3791" s="196" t="n">
        <v>0</v>
      </c>
      <c r="AE3791" s="94" t="e">
        <f aca="false" t="array" ref="AE3791:AK3791">_xlfn.torow(_xlfn.unique(_xlfn._xlws.filter(cat_table[Subsector],$E3791=cat_table[Sector],"")))</f>
        <v>#NAME?</v>
      </c>
      <c r="AF3791" s="94" t="e">
        <v>#NAME?</v>
      </c>
      <c r="AG3791" s="94" t="e">
        <v>#NAME?</v>
      </c>
      <c r="AH3791" s="94" t="e">
        <v>#NAME?</v>
      </c>
      <c r="AI3791" s="94" t="e">
        <v>#NAME?</v>
      </c>
      <c r="AJ3791" s="94" t="e">
        <v>#NAME?</v>
      </c>
      <c r="AK3791" s="94" t="e">
        <v>#NAME?</v>
      </c>
      <c r="AO3791" s="94" t="e">
        <f aca="false" t="array" ref="AO3791:AQ3791">_xlfn.torow(_xlfn.unique(_xlfn._xlws.filter(cat_table[Sub-subsector],($E3791=cat_table[Sector])*($F3791=cat_table[Subsector]),"")))</f>
        <v>#NAME?</v>
      </c>
      <c r="AP3791" s="94" t="e">
        <v>#NAME?</v>
      </c>
      <c r="AQ3791" s="94" t="e">
        <v>#NAME?</v>
      </c>
    </row>
    <row r="3792" customFormat="false" ht="15" hidden="false" customHeight="true" outlineLevel="0" collapsed="false">
      <c r="A3792" s="193" t="s">
        <v>14574</v>
      </c>
      <c r="B3792" s="20" t="str">
        <f aca="false">INDEX(Table2[], MATCH(L3792, Location_ID!$D$2:$D$648, 0), 1)</f>
        <v>daa8a290-cd1b-4ff0-b151-1f450e2146dd</v>
      </c>
      <c r="C3792" s="193" t="s">
        <v>1482</v>
      </c>
      <c r="D3792" s="273" t="s">
        <v>354</v>
      </c>
      <c r="E3792" s="193" t="s">
        <v>7134</v>
      </c>
      <c r="F3792" s="193" t="s">
        <v>7899</v>
      </c>
      <c r="G3792" s="193"/>
      <c r="H3792" s="196"/>
      <c r="I3792" s="193" t="s">
        <v>14291</v>
      </c>
      <c r="J3792" s="193" t="s">
        <v>14292</v>
      </c>
      <c r="K3792" s="193" t="s">
        <v>7127</v>
      </c>
      <c r="L3792" s="193" t="s">
        <v>3033</v>
      </c>
      <c r="M3792" s="193" t="s">
        <v>7131</v>
      </c>
      <c r="N3792" s="193" t="s">
        <v>14293</v>
      </c>
      <c r="O3792" s="193" t="s">
        <v>1732</v>
      </c>
      <c r="P3792" s="219" t="n">
        <v>43040</v>
      </c>
      <c r="Q3792" s="219" t="n">
        <v>44469</v>
      </c>
      <c r="R3792" s="193"/>
      <c r="S3792" s="193" t="s">
        <v>7130</v>
      </c>
      <c r="T3792" s="193" t="n">
        <v>2541.649558</v>
      </c>
      <c r="U3792" s="193"/>
      <c r="V3792" s="193"/>
      <c r="W3792" s="193" t="s">
        <v>8720</v>
      </c>
      <c r="X3792" s="196"/>
      <c r="Y3792" s="196"/>
      <c r="Z3792" s="196" t="n">
        <v>0</v>
      </c>
      <c r="AE3792" s="94" t="e">
        <f aca="false" t="array" ref="AE3792:AK3792">_xlfn.torow(_xlfn.unique(_xlfn._xlws.filter(cat_table[Subsector],$E3792=cat_table[Sector],"")))</f>
        <v>#NAME?</v>
      </c>
      <c r="AF3792" s="94" t="e">
        <v>#NAME?</v>
      </c>
      <c r="AG3792" s="94" t="e">
        <v>#NAME?</v>
      </c>
      <c r="AH3792" s="94" t="e">
        <v>#NAME?</v>
      </c>
      <c r="AI3792" s="94" t="e">
        <v>#NAME?</v>
      </c>
      <c r="AJ3792" s="94" t="e">
        <v>#NAME?</v>
      </c>
      <c r="AK3792" s="94" t="e">
        <v>#NAME?</v>
      </c>
      <c r="AO3792" s="94" t="e">
        <f aca="false" t="array" ref="AO3792:AQ3792">_xlfn.torow(_xlfn.unique(_xlfn._xlws.filter(cat_table[Sub-subsector],($E3792=cat_table[Sector])*($F3792=cat_table[Subsector]),"")))</f>
        <v>#NAME?</v>
      </c>
      <c r="AP3792" s="94" t="e">
        <v>#NAME?</v>
      </c>
      <c r="AQ3792" s="94" t="e">
        <v>#NAME?</v>
      </c>
    </row>
    <row r="3793" customFormat="false" ht="15" hidden="false" customHeight="true" outlineLevel="0" collapsed="false">
      <c r="A3793" s="193" t="s">
        <v>14575</v>
      </c>
      <c r="B3793" s="20" t="str">
        <f aca="false">INDEX(Table2[], MATCH(L3793, Location_ID!$D$2:$D$648, 0), 1)</f>
        <v>daa8a290-cd1b-4ff0-b151-1f450e2146dd</v>
      </c>
      <c r="C3793" s="193" t="s">
        <v>1482</v>
      </c>
      <c r="D3793" s="273" t="s">
        <v>354</v>
      </c>
      <c r="E3793" s="193" t="s">
        <v>7134</v>
      </c>
      <c r="F3793" s="193" t="s">
        <v>7899</v>
      </c>
      <c r="G3793" s="193"/>
      <c r="H3793" s="196"/>
      <c r="I3793" s="193" t="s">
        <v>14291</v>
      </c>
      <c r="J3793" s="193" t="s">
        <v>14292</v>
      </c>
      <c r="K3793" s="193" t="s">
        <v>7127</v>
      </c>
      <c r="L3793" s="193" t="s">
        <v>3033</v>
      </c>
      <c r="M3793" s="193" t="s">
        <v>7131</v>
      </c>
      <c r="N3793" s="193" t="s">
        <v>14293</v>
      </c>
      <c r="O3793" s="193" t="s">
        <v>1732</v>
      </c>
      <c r="P3793" s="219" t="n">
        <v>43040</v>
      </c>
      <c r="Q3793" s="219" t="n">
        <v>44469</v>
      </c>
      <c r="R3793" s="193"/>
      <c r="S3793" s="193" t="s">
        <v>7130</v>
      </c>
      <c r="T3793" s="193" t="n">
        <v>1463.220258</v>
      </c>
      <c r="U3793" s="193"/>
      <c r="V3793" s="193"/>
      <c r="W3793" s="193" t="s">
        <v>8720</v>
      </c>
      <c r="X3793" s="196"/>
      <c r="Y3793" s="196"/>
      <c r="Z3793" s="196" t="n">
        <v>0</v>
      </c>
      <c r="AE3793" s="94" t="e">
        <f aca="false" t="array" ref="AE3793:AK3793">_xlfn.torow(_xlfn.unique(_xlfn._xlws.filter(cat_table[Subsector],$E3793=cat_table[Sector],"")))</f>
        <v>#NAME?</v>
      </c>
      <c r="AF3793" s="94" t="e">
        <v>#NAME?</v>
      </c>
      <c r="AG3793" s="94" t="e">
        <v>#NAME?</v>
      </c>
      <c r="AH3793" s="94" t="e">
        <v>#NAME?</v>
      </c>
      <c r="AI3793" s="94" t="e">
        <v>#NAME?</v>
      </c>
      <c r="AJ3793" s="94" t="e">
        <v>#NAME?</v>
      </c>
      <c r="AK3793" s="94" t="e">
        <v>#NAME?</v>
      </c>
      <c r="AO3793" s="94" t="e">
        <f aca="false" t="array" ref="AO3793:AQ3793">_xlfn.torow(_xlfn.unique(_xlfn._xlws.filter(cat_table[Sub-subsector],($E3793=cat_table[Sector])*($F3793=cat_table[Subsector]),"")))</f>
        <v>#NAME?</v>
      </c>
      <c r="AP3793" s="94" t="e">
        <v>#NAME?</v>
      </c>
      <c r="AQ3793" s="94" t="e">
        <v>#NAME?</v>
      </c>
    </row>
    <row r="3794" customFormat="false" ht="15" hidden="false" customHeight="true" outlineLevel="0" collapsed="false">
      <c r="A3794" s="193" t="s">
        <v>14576</v>
      </c>
      <c r="B3794" s="20" t="str">
        <f aca="false">INDEX(Table2[], MATCH(L3794, Location_ID!$D$2:$D$648, 0), 1)</f>
        <v>daa8a290-cd1b-4ff0-b151-1f450e2146dd</v>
      </c>
      <c r="C3794" s="193" t="s">
        <v>1482</v>
      </c>
      <c r="D3794" s="273" t="s">
        <v>354</v>
      </c>
      <c r="E3794" s="193" t="s">
        <v>7134</v>
      </c>
      <c r="F3794" s="193" t="s">
        <v>7899</v>
      </c>
      <c r="G3794" s="193"/>
      <c r="H3794" s="196"/>
      <c r="I3794" s="193" t="s">
        <v>14291</v>
      </c>
      <c r="J3794" s="193" t="s">
        <v>14292</v>
      </c>
      <c r="K3794" s="193" t="s">
        <v>7127</v>
      </c>
      <c r="L3794" s="193" t="s">
        <v>3033</v>
      </c>
      <c r="M3794" s="193" t="s">
        <v>7131</v>
      </c>
      <c r="N3794" s="193" t="s">
        <v>14293</v>
      </c>
      <c r="O3794" s="193" t="s">
        <v>1732</v>
      </c>
      <c r="P3794" s="219" t="n">
        <v>43040</v>
      </c>
      <c r="Q3794" s="219" t="n">
        <v>44469</v>
      </c>
      <c r="R3794" s="193"/>
      <c r="S3794" s="193" t="s">
        <v>7130</v>
      </c>
      <c r="T3794" s="193" t="n">
        <v>3128.761392</v>
      </c>
      <c r="U3794" s="193"/>
      <c r="V3794" s="193"/>
      <c r="W3794" s="193" t="s">
        <v>8720</v>
      </c>
      <c r="X3794" s="196"/>
      <c r="Y3794" s="196"/>
      <c r="Z3794" s="196" t="n">
        <v>0</v>
      </c>
      <c r="AE3794" s="94" t="e">
        <f aca="false" t="array" ref="AE3794:AK3794">_xlfn.torow(_xlfn.unique(_xlfn._xlws.filter(cat_table[Subsector],$E3794=cat_table[Sector],"")))</f>
        <v>#NAME?</v>
      </c>
      <c r="AF3794" s="94" t="e">
        <v>#NAME?</v>
      </c>
      <c r="AG3794" s="94" t="e">
        <v>#NAME?</v>
      </c>
      <c r="AH3794" s="94" t="e">
        <v>#NAME?</v>
      </c>
      <c r="AI3794" s="94" t="e">
        <v>#NAME?</v>
      </c>
      <c r="AJ3794" s="94" t="e">
        <v>#NAME?</v>
      </c>
      <c r="AK3794" s="94" t="e">
        <v>#NAME?</v>
      </c>
      <c r="AO3794" s="94" t="e">
        <f aca="false" t="array" ref="AO3794:AQ3794">_xlfn.torow(_xlfn.unique(_xlfn._xlws.filter(cat_table[Sub-subsector],($E3794=cat_table[Sector])*($F3794=cat_table[Subsector]),"")))</f>
        <v>#NAME?</v>
      </c>
      <c r="AP3794" s="94" t="e">
        <v>#NAME?</v>
      </c>
      <c r="AQ3794" s="94" t="e">
        <v>#NAME?</v>
      </c>
    </row>
    <row r="3795" customFormat="false" ht="15" hidden="false" customHeight="true" outlineLevel="0" collapsed="false">
      <c r="A3795" s="193" t="s">
        <v>14577</v>
      </c>
      <c r="B3795" s="20" t="str">
        <f aca="false">INDEX(Table2[], MATCH(L3795, Location_ID!$D$2:$D$648, 0), 1)</f>
        <v>daa8a290-cd1b-4ff0-b151-1f450e2146dd</v>
      </c>
      <c r="C3795" s="193" t="s">
        <v>1482</v>
      </c>
      <c r="D3795" s="273" t="s">
        <v>354</v>
      </c>
      <c r="E3795" s="193" t="s">
        <v>7134</v>
      </c>
      <c r="F3795" s="193" t="s">
        <v>7899</v>
      </c>
      <c r="G3795" s="193"/>
      <c r="H3795" s="196"/>
      <c r="I3795" s="193" t="s">
        <v>14291</v>
      </c>
      <c r="J3795" s="193" t="s">
        <v>14292</v>
      </c>
      <c r="K3795" s="193" t="s">
        <v>7127</v>
      </c>
      <c r="L3795" s="193" t="s">
        <v>3033</v>
      </c>
      <c r="M3795" s="193" t="s">
        <v>7131</v>
      </c>
      <c r="N3795" s="193" t="s">
        <v>14293</v>
      </c>
      <c r="O3795" s="193" t="s">
        <v>1732</v>
      </c>
      <c r="P3795" s="219" t="n">
        <v>43040</v>
      </c>
      <c r="Q3795" s="219" t="n">
        <v>44469</v>
      </c>
      <c r="R3795" s="193"/>
      <c r="S3795" s="193" t="s">
        <v>7130</v>
      </c>
      <c r="T3795" s="193" t="n">
        <v>2437.925996</v>
      </c>
      <c r="U3795" s="193"/>
      <c r="V3795" s="193"/>
      <c r="W3795" s="193" t="s">
        <v>8720</v>
      </c>
      <c r="X3795" s="196"/>
      <c r="Y3795" s="196"/>
      <c r="Z3795" s="196" t="n">
        <v>0</v>
      </c>
      <c r="AE3795" s="94" t="e">
        <f aca="false" t="array" ref="AE3795:AK3795">_xlfn.torow(_xlfn.unique(_xlfn._xlws.filter(cat_table[Subsector],$E3795=cat_table[Sector],"")))</f>
        <v>#NAME?</v>
      </c>
      <c r="AF3795" s="94" t="e">
        <v>#NAME?</v>
      </c>
      <c r="AG3795" s="94" t="e">
        <v>#NAME?</v>
      </c>
      <c r="AH3795" s="94" t="e">
        <v>#NAME?</v>
      </c>
      <c r="AI3795" s="94" t="e">
        <v>#NAME?</v>
      </c>
      <c r="AJ3795" s="94" t="e">
        <v>#NAME?</v>
      </c>
      <c r="AK3795" s="94" t="e">
        <v>#NAME?</v>
      </c>
      <c r="AO3795" s="94" t="e">
        <f aca="false" t="array" ref="AO3795:AQ3795">_xlfn.torow(_xlfn.unique(_xlfn._xlws.filter(cat_table[Sub-subsector],($E3795=cat_table[Sector])*($F3795=cat_table[Subsector]),"")))</f>
        <v>#NAME?</v>
      </c>
      <c r="AP3795" s="94" t="e">
        <v>#NAME?</v>
      </c>
      <c r="AQ3795" s="94" t="e">
        <v>#NAME?</v>
      </c>
    </row>
    <row r="3796" customFormat="false" ht="15" hidden="false" customHeight="true" outlineLevel="0" collapsed="false">
      <c r="A3796" s="193" t="s">
        <v>14578</v>
      </c>
      <c r="B3796" s="20" t="str">
        <f aca="false">INDEX(Table2[], MATCH(L3796, Location_ID!$D$2:$D$648, 0), 1)</f>
        <v>daa8a290-cd1b-4ff0-b151-1f450e2146dd</v>
      </c>
      <c r="C3796" s="193" t="s">
        <v>1482</v>
      </c>
      <c r="D3796" s="273" t="s">
        <v>354</v>
      </c>
      <c r="E3796" s="193" t="s">
        <v>7134</v>
      </c>
      <c r="F3796" s="193" t="s">
        <v>7899</v>
      </c>
      <c r="G3796" s="193"/>
      <c r="H3796" s="196"/>
      <c r="I3796" s="193" t="s">
        <v>14291</v>
      </c>
      <c r="J3796" s="193" t="s">
        <v>14292</v>
      </c>
      <c r="K3796" s="193" t="s">
        <v>7127</v>
      </c>
      <c r="L3796" s="193" t="s">
        <v>3033</v>
      </c>
      <c r="M3796" s="193" t="s">
        <v>7131</v>
      </c>
      <c r="N3796" s="193" t="s">
        <v>14293</v>
      </c>
      <c r="O3796" s="193" t="s">
        <v>1732</v>
      </c>
      <c r="P3796" s="219" t="n">
        <v>43040</v>
      </c>
      <c r="Q3796" s="219" t="n">
        <v>44469</v>
      </c>
      <c r="R3796" s="193"/>
      <c r="S3796" s="193" t="s">
        <v>7130</v>
      </c>
      <c r="T3796" s="193" t="n">
        <v>2619.305045</v>
      </c>
      <c r="U3796" s="193"/>
      <c r="V3796" s="193"/>
      <c r="W3796" s="193" t="s">
        <v>8720</v>
      </c>
      <c r="X3796" s="196"/>
      <c r="Y3796" s="196"/>
      <c r="Z3796" s="196" t="n">
        <v>0</v>
      </c>
      <c r="AE3796" s="94" t="e">
        <f aca="false" t="array" ref="AE3796:AK3796">_xlfn.torow(_xlfn.unique(_xlfn._xlws.filter(cat_table[Subsector],$E3796=cat_table[Sector],"")))</f>
        <v>#NAME?</v>
      </c>
      <c r="AF3796" s="94" t="e">
        <v>#NAME?</v>
      </c>
      <c r="AG3796" s="94" t="e">
        <v>#NAME?</v>
      </c>
      <c r="AH3796" s="94" t="e">
        <v>#NAME?</v>
      </c>
      <c r="AI3796" s="94" t="e">
        <v>#NAME?</v>
      </c>
      <c r="AJ3796" s="94" t="e">
        <v>#NAME?</v>
      </c>
      <c r="AK3796" s="94" t="e">
        <v>#NAME?</v>
      </c>
      <c r="AO3796" s="94" t="e">
        <f aca="false" t="array" ref="AO3796:AQ3796">_xlfn.torow(_xlfn.unique(_xlfn._xlws.filter(cat_table[Sub-subsector],($E3796=cat_table[Sector])*($F3796=cat_table[Subsector]),"")))</f>
        <v>#NAME?</v>
      </c>
      <c r="AP3796" s="94" t="e">
        <v>#NAME?</v>
      </c>
      <c r="AQ3796" s="94" t="e">
        <v>#NAME?</v>
      </c>
    </row>
    <row r="3797" customFormat="false" ht="15" hidden="false" customHeight="true" outlineLevel="0" collapsed="false">
      <c r="A3797" s="193" t="s">
        <v>14579</v>
      </c>
      <c r="B3797" s="20" t="str">
        <f aca="false">INDEX(Table2[], MATCH(L3797, Location_ID!$D$2:$D$648, 0), 1)</f>
        <v>daa8a290-cd1b-4ff0-b151-1f450e2146dd</v>
      </c>
      <c r="C3797" s="193" t="s">
        <v>1482</v>
      </c>
      <c r="D3797" s="273" t="s">
        <v>354</v>
      </c>
      <c r="E3797" s="193" t="s">
        <v>7134</v>
      </c>
      <c r="F3797" s="193" t="s">
        <v>7899</v>
      </c>
      <c r="G3797" s="193"/>
      <c r="H3797" s="196"/>
      <c r="I3797" s="193" t="s">
        <v>14291</v>
      </c>
      <c r="J3797" s="193" t="s">
        <v>14292</v>
      </c>
      <c r="K3797" s="193" t="s">
        <v>7127</v>
      </c>
      <c r="L3797" s="193" t="s">
        <v>3033</v>
      </c>
      <c r="M3797" s="193" t="s">
        <v>7131</v>
      </c>
      <c r="N3797" s="193" t="s">
        <v>14293</v>
      </c>
      <c r="O3797" s="193" t="s">
        <v>1732</v>
      </c>
      <c r="P3797" s="219" t="n">
        <v>43040</v>
      </c>
      <c r="Q3797" s="219" t="n">
        <v>44469</v>
      </c>
      <c r="R3797" s="193"/>
      <c r="S3797" s="193" t="s">
        <v>7130</v>
      </c>
      <c r="T3797" s="193" t="n">
        <v>3480.76685</v>
      </c>
      <c r="U3797" s="193"/>
      <c r="V3797" s="193"/>
      <c r="W3797" s="193" t="s">
        <v>8720</v>
      </c>
      <c r="X3797" s="196"/>
      <c r="Y3797" s="196"/>
      <c r="Z3797" s="196" t="n">
        <v>0</v>
      </c>
      <c r="AE3797" s="94" t="e">
        <f aca="false" t="array" ref="AE3797:AK3797">_xlfn.torow(_xlfn.unique(_xlfn._xlws.filter(cat_table[Subsector],$E3797=cat_table[Sector],"")))</f>
        <v>#NAME?</v>
      </c>
      <c r="AF3797" s="94" t="e">
        <v>#NAME?</v>
      </c>
      <c r="AG3797" s="94" t="e">
        <v>#NAME?</v>
      </c>
      <c r="AH3797" s="94" t="e">
        <v>#NAME?</v>
      </c>
      <c r="AI3797" s="94" t="e">
        <v>#NAME?</v>
      </c>
      <c r="AJ3797" s="94" t="e">
        <v>#NAME?</v>
      </c>
      <c r="AK3797" s="94" t="e">
        <v>#NAME?</v>
      </c>
      <c r="AO3797" s="94" t="e">
        <f aca="false" t="array" ref="AO3797:AQ3797">_xlfn.torow(_xlfn.unique(_xlfn._xlws.filter(cat_table[Sub-subsector],($E3797=cat_table[Sector])*($F3797=cat_table[Subsector]),"")))</f>
        <v>#NAME?</v>
      </c>
      <c r="AP3797" s="94" t="e">
        <v>#NAME?</v>
      </c>
      <c r="AQ3797" s="94" t="e">
        <v>#NAME?</v>
      </c>
    </row>
    <row r="3798" customFormat="false" ht="15" hidden="false" customHeight="true" outlineLevel="0" collapsed="false">
      <c r="A3798" s="193" t="s">
        <v>14580</v>
      </c>
      <c r="B3798" s="20" t="str">
        <f aca="false">INDEX(Table2[], MATCH(L3798, Location_ID!$D$2:$D$648, 0), 1)</f>
        <v>daa8a290-cd1b-4ff0-b151-1f450e2146dd</v>
      </c>
      <c r="C3798" s="193" t="s">
        <v>1482</v>
      </c>
      <c r="D3798" s="273" t="s">
        <v>354</v>
      </c>
      <c r="E3798" s="193" t="s">
        <v>7134</v>
      </c>
      <c r="F3798" s="193" t="s">
        <v>7899</v>
      </c>
      <c r="G3798" s="193"/>
      <c r="H3798" s="196"/>
      <c r="I3798" s="193" t="s">
        <v>14291</v>
      </c>
      <c r="J3798" s="193" t="s">
        <v>14292</v>
      </c>
      <c r="K3798" s="193" t="s">
        <v>7127</v>
      </c>
      <c r="L3798" s="193" t="s">
        <v>3033</v>
      </c>
      <c r="M3798" s="193" t="s">
        <v>7131</v>
      </c>
      <c r="N3798" s="193" t="s">
        <v>14293</v>
      </c>
      <c r="O3798" s="193" t="s">
        <v>1732</v>
      </c>
      <c r="P3798" s="219" t="n">
        <v>43040</v>
      </c>
      <c r="Q3798" s="219" t="n">
        <v>44469</v>
      </c>
      <c r="R3798" s="193"/>
      <c r="S3798" s="193" t="s">
        <v>7130</v>
      </c>
      <c r="T3798" s="193" t="n">
        <v>2375.743563</v>
      </c>
      <c r="U3798" s="193"/>
      <c r="V3798" s="193"/>
      <c r="W3798" s="193" t="s">
        <v>8720</v>
      </c>
      <c r="X3798" s="196"/>
      <c r="Y3798" s="196"/>
      <c r="Z3798" s="196" t="n">
        <v>0</v>
      </c>
      <c r="AE3798" s="94" t="e">
        <f aca="false" t="array" ref="AE3798:AK3798">_xlfn.torow(_xlfn.unique(_xlfn._xlws.filter(cat_table[Subsector],$E3798=cat_table[Sector],"")))</f>
        <v>#NAME?</v>
      </c>
      <c r="AF3798" s="94" t="e">
        <v>#NAME?</v>
      </c>
      <c r="AG3798" s="94" t="e">
        <v>#NAME?</v>
      </c>
      <c r="AH3798" s="94" t="e">
        <v>#NAME?</v>
      </c>
      <c r="AI3798" s="94" t="e">
        <v>#NAME?</v>
      </c>
      <c r="AJ3798" s="94" t="e">
        <v>#NAME?</v>
      </c>
      <c r="AK3798" s="94" t="e">
        <v>#NAME?</v>
      </c>
      <c r="AO3798" s="94" t="e">
        <f aca="false" t="array" ref="AO3798:AQ3798">_xlfn.torow(_xlfn.unique(_xlfn._xlws.filter(cat_table[Sub-subsector],($E3798=cat_table[Sector])*($F3798=cat_table[Subsector]),"")))</f>
        <v>#NAME?</v>
      </c>
      <c r="AP3798" s="94" t="e">
        <v>#NAME?</v>
      </c>
      <c r="AQ3798" s="94" t="e">
        <v>#NAME?</v>
      </c>
    </row>
    <row r="3799" customFormat="false" ht="15" hidden="false" customHeight="true" outlineLevel="0" collapsed="false">
      <c r="A3799" s="193" t="s">
        <v>14581</v>
      </c>
      <c r="B3799" s="20" t="str">
        <f aca="false">INDEX(Table2[], MATCH(L3799, Location_ID!$D$2:$D$648, 0), 1)</f>
        <v>daa8a290-cd1b-4ff0-b151-1f450e2146dd</v>
      </c>
      <c r="C3799" s="193" t="s">
        <v>1482</v>
      </c>
      <c r="D3799" s="273" t="s">
        <v>354</v>
      </c>
      <c r="E3799" s="193" t="s">
        <v>7134</v>
      </c>
      <c r="F3799" s="193" t="s">
        <v>7899</v>
      </c>
      <c r="G3799" s="193"/>
      <c r="H3799" s="196"/>
      <c r="I3799" s="193" t="s">
        <v>14291</v>
      </c>
      <c r="J3799" s="193" t="s">
        <v>14292</v>
      </c>
      <c r="K3799" s="193" t="s">
        <v>7127</v>
      </c>
      <c r="L3799" s="193" t="s">
        <v>3033</v>
      </c>
      <c r="M3799" s="193" t="s">
        <v>7131</v>
      </c>
      <c r="N3799" s="193" t="s">
        <v>14293</v>
      </c>
      <c r="O3799" s="193" t="s">
        <v>1732</v>
      </c>
      <c r="P3799" s="219" t="n">
        <v>43040</v>
      </c>
      <c r="Q3799" s="219" t="n">
        <v>44469</v>
      </c>
      <c r="R3799" s="193"/>
      <c r="S3799" s="193" t="s">
        <v>7130</v>
      </c>
      <c r="T3799" s="193" t="n">
        <v>2194.238903</v>
      </c>
      <c r="U3799" s="193"/>
      <c r="V3799" s="193"/>
      <c r="W3799" s="193" t="s">
        <v>8720</v>
      </c>
      <c r="X3799" s="196"/>
      <c r="Y3799" s="196"/>
      <c r="Z3799" s="196" t="n">
        <v>0</v>
      </c>
      <c r="AE3799" s="94" t="e">
        <f aca="false" t="array" ref="AE3799:AK3799">_xlfn.torow(_xlfn.unique(_xlfn._xlws.filter(cat_table[Subsector],$E3799=cat_table[Sector],"")))</f>
        <v>#NAME?</v>
      </c>
      <c r="AF3799" s="94" t="e">
        <v>#NAME?</v>
      </c>
      <c r="AG3799" s="94" t="e">
        <v>#NAME?</v>
      </c>
      <c r="AH3799" s="94" t="e">
        <v>#NAME?</v>
      </c>
      <c r="AI3799" s="94" t="e">
        <v>#NAME?</v>
      </c>
      <c r="AJ3799" s="94" t="e">
        <v>#NAME?</v>
      </c>
      <c r="AK3799" s="94" t="e">
        <v>#NAME?</v>
      </c>
      <c r="AO3799" s="94" t="e">
        <f aca="false" t="array" ref="AO3799:AQ3799">_xlfn.torow(_xlfn.unique(_xlfn._xlws.filter(cat_table[Sub-subsector],($E3799=cat_table[Sector])*($F3799=cat_table[Subsector]),"")))</f>
        <v>#NAME?</v>
      </c>
      <c r="AP3799" s="94" t="e">
        <v>#NAME?</v>
      </c>
      <c r="AQ3799" s="94" t="e">
        <v>#NAME?</v>
      </c>
    </row>
    <row r="3800" customFormat="false" ht="15" hidden="false" customHeight="true" outlineLevel="0" collapsed="false">
      <c r="A3800" s="193" t="s">
        <v>14582</v>
      </c>
      <c r="B3800" s="20" t="str">
        <f aca="false">INDEX(Table2[], MATCH(L3800, Location_ID!$D$2:$D$648, 0), 1)</f>
        <v>daa8a290-cd1b-4ff0-b151-1f450e2146dd</v>
      </c>
      <c r="C3800" s="193" t="s">
        <v>1482</v>
      </c>
      <c r="D3800" s="273" t="s">
        <v>354</v>
      </c>
      <c r="E3800" s="193" t="s">
        <v>7134</v>
      </c>
      <c r="F3800" s="193" t="s">
        <v>7899</v>
      </c>
      <c r="G3800" s="193"/>
      <c r="H3800" s="196"/>
      <c r="I3800" s="193" t="s">
        <v>14291</v>
      </c>
      <c r="J3800" s="193" t="s">
        <v>14292</v>
      </c>
      <c r="K3800" s="193" t="s">
        <v>7127</v>
      </c>
      <c r="L3800" s="193" t="s">
        <v>3033</v>
      </c>
      <c r="M3800" s="193" t="s">
        <v>7131</v>
      </c>
      <c r="N3800" s="193" t="s">
        <v>14293</v>
      </c>
      <c r="O3800" s="193" t="s">
        <v>1732</v>
      </c>
      <c r="P3800" s="219" t="n">
        <v>43040</v>
      </c>
      <c r="Q3800" s="219" t="n">
        <v>44469</v>
      </c>
      <c r="R3800" s="193"/>
      <c r="S3800" s="193" t="s">
        <v>7130</v>
      </c>
      <c r="T3800" s="193" t="n">
        <v>3725.229074</v>
      </c>
      <c r="U3800" s="193"/>
      <c r="V3800" s="193"/>
      <c r="W3800" s="193" t="s">
        <v>8720</v>
      </c>
      <c r="X3800" s="196"/>
      <c r="Y3800" s="196"/>
      <c r="Z3800" s="196" t="n">
        <v>0</v>
      </c>
      <c r="AE3800" s="94" t="e">
        <f aca="false" t="array" ref="AE3800:AK3800">_xlfn.torow(_xlfn.unique(_xlfn._xlws.filter(cat_table[Subsector],$E3800=cat_table[Sector],"")))</f>
        <v>#NAME?</v>
      </c>
      <c r="AF3800" s="94" t="e">
        <v>#NAME?</v>
      </c>
      <c r="AG3800" s="94" t="e">
        <v>#NAME?</v>
      </c>
      <c r="AH3800" s="94" t="e">
        <v>#NAME?</v>
      </c>
      <c r="AI3800" s="94" t="e">
        <v>#NAME?</v>
      </c>
      <c r="AJ3800" s="94" t="e">
        <v>#NAME?</v>
      </c>
      <c r="AK3800" s="94" t="e">
        <v>#NAME?</v>
      </c>
      <c r="AO3800" s="94" t="e">
        <f aca="false" t="array" ref="AO3800:AQ3800">_xlfn.torow(_xlfn.unique(_xlfn._xlws.filter(cat_table[Sub-subsector],($E3800=cat_table[Sector])*($F3800=cat_table[Subsector]),"")))</f>
        <v>#NAME?</v>
      </c>
      <c r="AP3800" s="94" t="e">
        <v>#NAME?</v>
      </c>
      <c r="AQ3800" s="94" t="e">
        <v>#NAME?</v>
      </c>
    </row>
    <row r="3801" customFormat="false" ht="15" hidden="false" customHeight="true" outlineLevel="0" collapsed="false">
      <c r="A3801" s="193" t="s">
        <v>14583</v>
      </c>
      <c r="B3801" s="20" t="str">
        <f aca="false">INDEX(Table2[], MATCH(L3801, Location_ID!$D$2:$D$648, 0), 1)</f>
        <v>daa8a290-cd1b-4ff0-b151-1f450e2146dd</v>
      </c>
      <c r="C3801" s="193" t="s">
        <v>1482</v>
      </c>
      <c r="D3801" s="273" t="s">
        <v>354</v>
      </c>
      <c r="E3801" s="193" t="s">
        <v>7134</v>
      </c>
      <c r="F3801" s="193" t="s">
        <v>7899</v>
      </c>
      <c r="G3801" s="193"/>
      <c r="H3801" s="196"/>
      <c r="I3801" s="193" t="s">
        <v>14291</v>
      </c>
      <c r="J3801" s="193" t="s">
        <v>14292</v>
      </c>
      <c r="K3801" s="193" t="s">
        <v>7127</v>
      </c>
      <c r="L3801" s="193" t="s">
        <v>3033</v>
      </c>
      <c r="M3801" s="193" t="s">
        <v>7131</v>
      </c>
      <c r="N3801" s="193" t="s">
        <v>14293</v>
      </c>
      <c r="O3801" s="193" t="s">
        <v>1732</v>
      </c>
      <c r="P3801" s="219" t="n">
        <v>43040</v>
      </c>
      <c r="Q3801" s="219" t="n">
        <v>44469</v>
      </c>
      <c r="R3801" s="193"/>
      <c r="S3801" s="193" t="s">
        <v>7130</v>
      </c>
      <c r="T3801" s="193" t="n">
        <v>4792.030306</v>
      </c>
      <c r="U3801" s="193"/>
      <c r="V3801" s="193"/>
      <c r="W3801" s="193" t="s">
        <v>8720</v>
      </c>
      <c r="X3801" s="196"/>
      <c r="Y3801" s="196"/>
      <c r="Z3801" s="196" t="n">
        <v>0</v>
      </c>
      <c r="AE3801" s="94" t="e">
        <f aca="false" t="array" ref="AE3801:AK3801">_xlfn.torow(_xlfn.unique(_xlfn._xlws.filter(cat_table[Subsector],$E3801=cat_table[Sector],"")))</f>
        <v>#NAME?</v>
      </c>
      <c r="AF3801" s="94" t="e">
        <v>#NAME?</v>
      </c>
      <c r="AG3801" s="94" t="e">
        <v>#NAME?</v>
      </c>
      <c r="AH3801" s="94" t="e">
        <v>#NAME?</v>
      </c>
      <c r="AI3801" s="94" t="e">
        <v>#NAME?</v>
      </c>
      <c r="AJ3801" s="94" t="e">
        <v>#NAME?</v>
      </c>
      <c r="AK3801" s="94" t="e">
        <v>#NAME?</v>
      </c>
      <c r="AO3801" s="94" t="e">
        <f aca="false" t="array" ref="AO3801:AQ3801">_xlfn.torow(_xlfn.unique(_xlfn._xlws.filter(cat_table[Sub-subsector],($E3801=cat_table[Sector])*($F3801=cat_table[Subsector]),"")))</f>
        <v>#NAME?</v>
      </c>
      <c r="AP3801" s="94" t="e">
        <v>#NAME?</v>
      </c>
      <c r="AQ3801" s="94" t="e">
        <v>#NAME?</v>
      </c>
    </row>
    <row r="3802" customFormat="false" ht="15" hidden="false" customHeight="true" outlineLevel="0" collapsed="false">
      <c r="A3802" s="193" t="s">
        <v>14584</v>
      </c>
      <c r="B3802" s="20" t="str">
        <f aca="false">INDEX(Table2[], MATCH(L3802, Location_ID!$D$2:$D$648, 0), 1)</f>
        <v>daa8a290-cd1b-4ff0-b151-1f450e2146dd</v>
      </c>
      <c r="C3802" s="193" t="s">
        <v>1482</v>
      </c>
      <c r="D3802" s="273" t="s">
        <v>354</v>
      </c>
      <c r="E3802" s="193" t="s">
        <v>7134</v>
      </c>
      <c r="F3802" s="193" t="s">
        <v>7899</v>
      </c>
      <c r="G3802" s="193"/>
      <c r="H3802" s="196"/>
      <c r="I3802" s="193" t="s">
        <v>14291</v>
      </c>
      <c r="J3802" s="193" t="s">
        <v>14292</v>
      </c>
      <c r="K3802" s="193" t="s">
        <v>7127</v>
      </c>
      <c r="L3802" s="193" t="s">
        <v>3033</v>
      </c>
      <c r="M3802" s="193" t="s">
        <v>7131</v>
      </c>
      <c r="N3802" s="193" t="s">
        <v>14293</v>
      </c>
      <c r="O3802" s="193" t="s">
        <v>1732</v>
      </c>
      <c r="P3802" s="219" t="n">
        <v>43040</v>
      </c>
      <c r="Q3802" s="219" t="n">
        <v>44469</v>
      </c>
      <c r="R3802" s="193"/>
      <c r="S3802" s="193" t="s">
        <v>7130</v>
      </c>
      <c r="T3802" s="193" t="n">
        <v>1164.531025</v>
      </c>
      <c r="U3802" s="193"/>
      <c r="V3802" s="193"/>
      <c r="W3802" s="193" t="s">
        <v>8720</v>
      </c>
      <c r="X3802" s="196"/>
      <c r="Y3802" s="196"/>
      <c r="Z3802" s="196" t="n">
        <v>0</v>
      </c>
      <c r="AE3802" s="94" t="e">
        <f aca="false" t="array" ref="AE3802:AK3802">_xlfn.torow(_xlfn.unique(_xlfn._xlws.filter(cat_table[Subsector],$E3802=cat_table[Sector],"")))</f>
        <v>#NAME?</v>
      </c>
      <c r="AF3802" s="94" t="e">
        <v>#NAME?</v>
      </c>
      <c r="AG3802" s="94" t="e">
        <v>#NAME?</v>
      </c>
      <c r="AH3802" s="94" t="e">
        <v>#NAME?</v>
      </c>
      <c r="AI3802" s="94" t="e">
        <v>#NAME?</v>
      </c>
      <c r="AJ3802" s="94" t="e">
        <v>#NAME?</v>
      </c>
      <c r="AK3802" s="94" t="e">
        <v>#NAME?</v>
      </c>
      <c r="AO3802" s="94" t="e">
        <f aca="false" t="array" ref="AO3802:AQ3802">_xlfn.torow(_xlfn.unique(_xlfn._xlws.filter(cat_table[Sub-subsector],($E3802=cat_table[Sector])*($F3802=cat_table[Subsector]),"")))</f>
        <v>#NAME?</v>
      </c>
      <c r="AP3802" s="94" t="e">
        <v>#NAME?</v>
      </c>
      <c r="AQ3802" s="94" t="e">
        <v>#NAME?</v>
      </c>
    </row>
    <row r="3803" customFormat="false" ht="15" hidden="false" customHeight="true" outlineLevel="0" collapsed="false">
      <c r="A3803" s="193" t="s">
        <v>14585</v>
      </c>
      <c r="B3803" s="20" t="str">
        <f aca="false">INDEX(Table2[], MATCH(L3803, Location_ID!$D$2:$D$648, 0), 1)</f>
        <v>a5d035c9-aae3-40ac-9eb8-c5c29396ac64</v>
      </c>
      <c r="C3803" s="193" t="s">
        <v>1482</v>
      </c>
      <c r="D3803" s="273" t="s">
        <v>354</v>
      </c>
      <c r="E3803" s="193" t="s">
        <v>7134</v>
      </c>
      <c r="F3803" s="193" t="s">
        <v>7899</v>
      </c>
      <c r="G3803" s="193"/>
      <c r="H3803" s="196"/>
      <c r="I3803" s="193" t="s">
        <v>14291</v>
      </c>
      <c r="J3803" s="193" t="s">
        <v>14292</v>
      </c>
      <c r="K3803" s="193" t="s">
        <v>7127</v>
      </c>
      <c r="L3803" s="193" t="s">
        <v>3029</v>
      </c>
      <c r="M3803" s="193" t="s">
        <v>7131</v>
      </c>
      <c r="N3803" s="193" t="s">
        <v>14293</v>
      </c>
      <c r="O3803" s="193" t="s">
        <v>1769</v>
      </c>
      <c r="P3803" s="219" t="n">
        <v>43040</v>
      </c>
      <c r="Q3803" s="219" t="n">
        <v>44469</v>
      </c>
      <c r="R3803" s="193"/>
      <c r="S3803" s="193" t="s">
        <v>7130</v>
      </c>
      <c r="T3803" s="193" t="n">
        <v>1757.231841</v>
      </c>
      <c r="U3803" s="193"/>
      <c r="V3803" s="193"/>
      <c r="W3803" s="193" t="s">
        <v>8720</v>
      </c>
      <c r="X3803" s="196"/>
      <c r="Y3803" s="196"/>
      <c r="Z3803" s="196" t="n">
        <v>0</v>
      </c>
      <c r="AE3803" s="94" t="e">
        <f aca="false" t="array" ref="AE3803:AK3803">_xlfn.torow(_xlfn.unique(_xlfn._xlws.filter(cat_table[Subsector],$E3803=cat_table[Sector],"")))</f>
        <v>#NAME?</v>
      </c>
      <c r="AF3803" s="94" t="e">
        <v>#NAME?</v>
      </c>
      <c r="AG3803" s="94" t="e">
        <v>#NAME?</v>
      </c>
      <c r="AH3803" s="94" t="e">
        <v>#NAME?</v>
      </c>
      <c r="AI3803" s="94" t="e">
        <v>#NAME?</v>
      </c>
      <c r="AJ3803" s="94" t="e">
        <v>#NAME?</v>
      </c>
      <c r="AK3803" s="94" t="e">
        <v>#NAME?</v>
      </c>
      <c r="AO3803" s="94" t="e">
        <f aca="false" t="array" ref="AO3803:AQ3803">_xlfn.torow(_xlfn.unique(_xlfn._xlws.filter(cat_table[Sub-subsector],($E3803=cat_table[Sector])*($F3803=cat_table[Subsector]),"")))</f>
        <v>#NAME?</v>
      </c>
      <c r="AP3803" s="94" t="e">
        <v>#NAME?</v>
      </c>
      <c r="AQ3803" s="94" t="e">
        <v>#NAME?</v>
      </c>
    </row>
    <row r="3804" customFormat="false" ht="15" hidden="false" customHeight="true" outlineLevel="0" collapsed="false">
      <c r="A3804" s="193" t="s">
        <v>14586</v>
      </c>
      <c r="B3804" s="20" t="str">
        <f aca="false">INDEX(Table2[], MATCH(L3804, Location_ID!$D$2:$D$648, 0), 1)</f>
        <v>a5d035c9-aae3-40ac-9eb8-c5c29396ac64</v>
      </c>
      <c r="C3804" s="193" t="s">
        <v>1482</v>
      </c>
      <c r="D3804" s="273" t="s">
        <v>354</v>
      </c>
      <c r="E3804" s="193" t="s">
        <v>7134</v>
      </c>
      <c r="F3804" s="193" t="s">
        <v>7899</v>
      </c>
      <c r="G3804" s="193"/>
      <c r="H3804" s="196"/>
      <c r="I3804" s="193" t="s">
        <v>14291</v>
      </c>
      <c r="J3804" s="193" t="s">
        <v>14292</v>
      </c>
      <c r="K3804" s="193" t="s">
        <v>7127</v>
      </c>
      <c r="L3804" s="193" t="s">
        <v>3029</v>
      </c>
      <c r="M3804" s="193" t="s">
        <v>7131</v>
      </c>
      <c r="N3804" s="193" t="s">
        <v>14293</v>
      </c>
      <c r="O3804" s="193" t="s">
        <v>1769</v>
      </c>
      <c r="P3804" s="219" t="n">
        <v>43040</v>
      </c>
      <c r="Q3804" s="219" t="n">
        <v>44469</v>
      </c>
      <c r="R3804" s="193"/>
      <c r="S3804" s="193" t="s">
        <v>7130</v>
      </c>
      <c r="T3804" s="193" t="n">
        <v>6014.829418</v>
      </c>
      <c r="U3804" s="193"/>
      <c r="V3804" s="193"/>
      <c r="W3804" s="193" t="s">
        <v>8720</v>
      </c>
      <c r="X3804" s="196"/>
      <c r="Y3804" s="196"/>
      <c r="Z3804" s="196" t="n">
        <v>0</v>
      </c>
      <c r="AE3804" s="94" t="e">
        <f aca="false" t="array" ref="AE3804:AK3804">_xlfn.torow(_xlfn.unique(_xlfn._xlws.filter(cat_table[Subsector],$E3804=cat_table[Sector],"")))</f>
        <v>#NAME?</v>
      </c>
      <c r="AF3804" s="94" t="e">
        <v>#NAME?</v>
      </c>
      <c r="AG3804" s="94" t="e">
        <v>#NAME?</v>
      </c>
      <c r="AH3804" s="94" t="e">
        <v>#NAME?</v>
      </c>
      <c r="AI3804" s="94" t="e">
        <v>#NAME?</v>
      </c>
      <c r="AJ3804" s="94" t="e">
        <v>#NAME?</v>
      </c>
      <c r="AK3804" s="94" t="e">
        <v>#NAME?</v>
      </c>
      <c r="AO3804" s="94" t="e">
        <f aca="false" t="array" ref="AO3804:AQ3804">_xlfn.torow(_xlfn.unique(_xlfn._xlws.filter(cat_table[Sub-subsector],($E3804=cat_table[Sector])*($F3804=cat_table[Subsector]),"")))</f>
        <v>#NAME?</v>
      </c>
      <c r="AP3804" s="94" t="e">
        <v>#NAME?</v>
      </c>
      <c r="AQ3804" s="94" t="e">
        <v>#NAME?</v>
      </c>
    </row>
    <row r="3805" customFormat="false" ht="15" hidden="false" customHeight="true" outlineLevel="0" collapsed="false">
      <c r="A3805" s="193" t="s">
        <v>14587</v>
      </c>
      <c r="B3805" s="20" t="str">
        <f aca="false">INDEX(Table2[], MATCH(L3805, Location_ID!$D$2:$D$648, 0), 1)</f>
        <v>a5d035c9-aae3-40ac-9eb8-c5c29396ac64</v>
      </c>
      <c r="C3805" s="193" t="s">
        <v>1482</v>
      </c>
      <c r="D3805" s="273" t="s">
        <v>354</v>
      </c>
      <c r="E3805" s="193" t="s">
        <v>7134</v>
      </c>
      <c r="F3805" s="193" t="s">
        <v>7899</v>
      </c>
      <c r="G3805" s="193"/>
      <c r="H3805" s="196"/>
      <c r="I3805" s="193" t="s">
        <v>14291</v>
      </c>
      <c r="J3805" s="193" t="s">
        <v>14292</v>
      </c>
      <c r="K3805" s="193" t="s">
        <v>7127</v>
      </c>
      <c r="L3805" s="193" t="s">
        <v>3029</v>
      </c>
      <c r="M3805" s="193" t="s">
        <v>7131</v>
      </c>
      <c r="N3805" s="193" t="s">
        <v>14293</v>
      </c>
      <c r="O3805" s="193" t="s">
        <v>1769</v>
      </c>
      <c r="P3805" s="219" t="n">
        <v>43040</v>
      </c>
      <c r="Q3805" s="219" t="n">
        <v>44469</v>
      </c>
      <c r="R3805" s="193"/>
      <c r="S3805" s="193" t="s">
        <v>7130</v>
      </c>
      <c r="T3805" s="193" t="n">
        <v>4178.818745</v>
      </c>
      <c r="U3805" s="193"/>
      <c r="V3805" s="193"/>
      <c r="W3805" s="193" t="s">
        <v>8720</v>
      </c>
      <c r="X3805" s="196"/>
      <c r="Y3805" s="196"/>
      <c r="Z3805" s="196" t="n">
        <v>0</v>
      </c>
      <c r="AE3805" s="94" t="e">
        <f aca="false" t="array" ref="AE3805:AK3805">_xlfn.torow(_xlfn.unique(_xlfn._xlws.filter(cat_table[Subsector],$E3805=cat_table[Sector],"")))</f>
        <v>#NAME?</v>
      </c>
      <c r="AF3805" s="94" t="e">
        <v>#NAME?</v>
      </c>
      <c r="AG3805" s="94" t="e">
        <v>#NAME?</v>
      </c>
      <c r="AH3805" s="94" t="e">
        <v>#NAME?</v>
      </c>
      <c r="AI3805" s="94" t="e">
        <v>#NAME?</v>
      </c>
      <c r="AJ3805" s="94" t="e">
        <v>#NAME?</v>
      </c>
      <c r="AK3805" s="94" t="e">
        <v>#NAME?</v>
      </c>
      <c r="AO3805" s="94" t="e">
        <f aca="false" t="array" ref="AO3805:AQ3805">_xlfn.torow(_xlfn.unique(_xlfn._xlws.filter(cat_table[Sub-subsector],($E3805=cat_table[Sector])*($F3805=cat_table[Subsector]),"")))</f>
        <v>#NAME?</v>
      </c>
      <c r="AP3805" s="94" t="e">
        <v>#NAME?</v>
      </c>
      <c r="AQ3805" s="94" t="e">
        <v>#NAME?</v>
      </c>
    </row>
    <row r="3806" customFormat="false" ht="15" hidden="false" customHeight="true" outlineLevel="0" collapsed="false">
      <c r="A3806" s="193" t="s">
        <v>14588</v>
      </c>
      <c r="B3806" s="20" t="str">
        <f aca="false">INDEX(Table2[], MATCH(L3806, Location_ID!$D$2:$D$648, 0), 1)</f>
        <v>a5d035c9-aae3-40ac-9eb8-c5c29396ac64</v>
      </c>
      <c r="C3806" s="193" t="s">
        <v>1482</v>
      </c>
      <c r="D3806" s="273" t="s">
        <v>354</v>
      </c>
      <c r="E3806" s="193" t="s">
        <v>7134</v>
      </c>
      <c r="F3806" s="193" t="s">
        <v>7899</v>
      </c>
      <c r="G3806" s="193"/>
      <c r="H3806" s="196"/>
      <c r="I3806" s="193" t="s">
        <v>14291</v>
      </c>
      <c r="J3806" s="193" t="s">
        <v>14292</v>
      </c>
      <c r="K3806" s="193" t="s">
        <v>7127</v>
      </c>
      <c r="L3806" s="193" t="s">
        <v>3029</v>
      </c>
      <c r="M3806" s="193" t="s">
        <v>7131</v>
      </c>
      <c r="N3806" s="193" t="s">
        <v>14293</v>
      </c>
      <c r="O3806" s="193" t="s">
        <v>1769</v>
      </c>
      <c r="P3806" s="219" t="n">
        <v>43040</v>
      </c>
      <c r="Q3806" s="219" t="n">
        <v>44469</v>
      </c>
      <c r="R3806" s="193"/>
      <c r="S3806" s="193" t="s">
        <v>7130</v>
      </c>
      <c r="T3806" s="193" t="n">
        <v>2833.753087</v>
      </c>
      <c r="U3806" s="193"/>
      <c r="V3806" s="193"/>
      <c r="W3806" s="193" t="s">
        <v>8720</v>
      </c>
      <c r="X3806" s="196"/>
      <c r="Y3806" s="196"/>
      <c r="Z3806" s="196" t="n">
        <v>0</v>
      </c>
      <c r="AE3806" s="94" t="e">
        <f aca="false" t="array" ref="AE3806:AK3806">_xlfn.torow(_xlfn.unique(_xlfn._xlws.filter(cat_table[Subsector],$E3806=cat_table[Sector],"")))</f>
        <v>#NAME?</v>
      </c>
      <c r="AF3806" s="94" t="e">
        <v>#NAME?</v>
      </c>
      <c r="AG3806" s="94" t="e">
        <v>#NAME?</v>
      </c>
      <c r="AH3806" s="94" t="e">
        <v>#NAME?</v>
      </c>
      <c r="AI3806" s="94" t="e">
        <v>#NAME?</v>
      </c>
      <c r="AJ3806" s="94" t="e">
        <v>#NAME?</v>
      </c>
      <c r="AK3806" s="94" t="e">
        <v>#NAME?</v>
      </c>
      <c r="AO3806" s="94" t="e">
        <f aca="false" t="array" ref="AO3806:AQ3806">_xlfn.torow(_xlfn.unique(_xlfn._xlws.filter(cat_table[Sub-subsector],($E3806=cat_table[Sector])*($F3806=cat_table[Subsector]),"")))</f>
        <v>#NAME?</v>
      </c>
      <c r="AP3806" s="94" t="e">
        <v>#NAME?</v>
      </c>
      <c r="AQ3806" s="94" t="e">
        <v>#NAME?</v>
      </c>
    </row>
    <row r="3807" customFormat="false" ht="15" hidden="false" customHeight="true" outlineLevel="0" collapsed="false">
      <c r="A3807" s="193" t="s">
        <v>14589</v>
      </c>
      <c r="B3807" s="20" t="str">
        <f aca="false">INDEX(Table2[], MATCH(L3807, Location_ID!$D$2:$D$648, 0), 1)</f>
        <v>a5d035c9-aae3-40ac-9eb8-c5c29396ac64</v>
      </c>
      <c r="C3807" s="193" t="s">
        <v>1482</v>
      </c>
      <c r="D3807" s="273" t="s">
        <v>354</v>
      </c>
      <c r="E3807" s="193" t="s">
        <v>7134</v>
      </c>
      <c r="F3807" s="193" t="s">
        <v>7899</v>
      </c>
      <c r="G3807" s="193"/>
      <c r="H3807" s="196"/>
      <c r="I3807" s="193" t="s">
        <v>14291</v>
      </c>
      <c r="J3807" s="193" t="s">
        <v>14292</v>
      </c>
      <c r="K3807" s="193" t="s">
        <v>7127</v>
      </c>
      <c r="L3807" s="193" t="s">
        <v>3029</v>
      </c>
      <c r="M3807" s="193" t="s">
        <v>7131</v>
      </c>
      <c r="N3807" s="193" t="s">
        <v>14293</v>
      </c>
      <c r="O3807" s="193" t="s">
        <v>1769</v>
      </c>
      <c r="P3807" s="219" t="n">
        <v>43040</v>
      </c>
      <c r="Q3807" s="219" t="n">
        <v>44469</v>
      </c>
      <c r="R3807" s="193"/>
      <c r="S3807" s="193" t="s">
        <v>7130</v>
      </c>
      <c r="T3807" s="193" t="n">
        <v>2768.570575</v>
      </c>
      <c r="U3807" s="193"/>
      <c r="V3807" s="193"/>
      <c r="W3807" s="193" t="s">
        <v>8720</v>
      </c>
      <c r="X3807" s="196"/>
      <c r="Y3807" s="196"/>
      <c r="Z3807" s="196" t="n">
        <v>0</v>
      </c>
      <c r="AE3807" s="94" t="e">
        <f aca="false" t="array" ref="AE3807:AK3807">_xlfn.torow(_xlfn.unique(_xlfn._xlws.filter(cat_table[Subsector],$E3807=cat_table[Sector],"")))</f>
        <v>#NAME?</v>
      </c>
      <c r="AF3807" s="94" t="e">
        <v>#NAME?</v>
      </c>
      <c r="AG3807" s="94" t="e">
        <v>#NAME?</v>
      </c>
      <c r="AH3807" s="94" t="e">
        <v>#NAME?</v>
      </c>
      <c r="AI3807" s="94" t="e">
        <v>#NAME?</v>
      </c>
      <c r="AJ3807" s="94" t="e">
        <v>#NAME?</v>
      </c>
      <c r="AK3807" s="94" t="e">
        <v>#NAME?</v>
      </c>
      <c r="AO3807" s="94" t="e">
        <f aca="false" t="array" ref="AO3807:AQ3807">_xlfn.torow(_xlfn.unique(_xlfn._xlws.filter(cat_table[Sub-subsector],($E3807=cat_table[Sector])*($F3807=cat_table[Subsector]),"")))</f>
        <v>#NAME?</v>
      </c>
      <c r="AP3807" s="94" t="e">
        <v>#NAME?</v>
      </c>
      <c r="AQ3807" s="94" t="e">
        <v>#NAME?</v>
      </c>
    </row>
    <row r="3808" customFormat="false" ht="15" hidden="false" customHeight="true" outlineLevel="0" collapsed="false">
      <c r="A3808" s="193" t="s">
        <v>14590</v>
      </c>
      <c r="B3808" s="20" t="str">
        <f aca="false">INDEX(Table2[], MATCH(L3808, Location_ID!$D$2:$D$648, 0), 1)</f>
        <v>a5d035c9-aae3-40ac-9eb8-c5c29396ac64</v>
      </c>
      <c r="C3808" s="193" t="s">
        <v>1482</v>
      </c>
      <c r="D3808" s="273" t="s">
        <v>354</v>
      </c>
      <c r="E3808" s="193" t="s">
        <v>7134</v>
      </c>
      <c r="F3808" s="193" t="s">
        <v>7899</v>
      </c>
      <c r="G3808" s="193"/>
      <c r="H3808" s="196"/>
      <c r="I3808" s="193" t="s">
        <v>14291</v>
      </c>
      <c r="J3808" s="193" t="s">
        <v>14292</v>
      </c>
      <c r="K3808" s="193" t="s">
        <v>7127</v>
      </c>
      <c r="L3808" s="193" t="s">
        <v>3029</v>
      </c>
      <c r="M3808" s="193" t="s">
        <v>7131</v>
      </c>
      <c r="N3808" s="193" t="s">
        <v>14293</v>
      </c>
      <c r="O3808" s="193" t="s">
        <v>1769</v>
      </c>
      <c r="P3808" s="219" t="n">
        <v>43040</v>
      </c>
      <c r="Q3808" s="219" t="n">
        <v>44469</v>
      </c>
      <c r="R3808" s="193"/>
      <c r="S3808" s="193" t="s">
        <v>7130</v>
      </c>
      <c r="T3808" s="193" t="n">
        <v>2548.973374</v>
      </c>
      <c r="U3808" s="193"/>
      <c r="V3808" s="193"/>
      <c r="W3808" s="193" t="s">
        <v>8720</v>
      </c>
      <c r="X3808" s="196"/>
      <c r="Y3808" s="196"/>
      <c r="Z3808" s="196" t="n">
        <v>0</v>
      </c>
      <c r="AE3808" s="94" t="e">
        <f aca="false" t="array" ref="AE3808:AK3808">_xlfn.torow(_xlfn.unique(_xlfn._xlws.filter(cat_table[Subsector],$E3808=cat_table[Sector],"")))</f>
        <v>#NAME?</v>
      </c>
      <c r="AF3808" s="94" t="e">
        <v>#NAME?</v>
      </c>
      <c r="AG3808" s="94" t="e">
        <v>#NAME?</v>
      </c>
      <c r="AH3808" s="94" t="e">
        <v>#NAME?</v>
      </c>
      <c r="AI3808" s="94" t="e">
        <v>#NAME?</v>
      </c>
      <c r="AJ3808" s="94" t="e">
        <v>#NAME?</v>
      </c>
      <c r="AK3808" s="94" t="e">
        <v>#NAME?</v>
      </c>
      <c r="AO3808" s="94" t="e">
        <f aca="false" t="array" ref="AO3808:AQ3808">_xlfn.torow(_xlfn.unique(_xlfn._xlws.filter(cat_table[Sub-subsector],($E3808=cat_table[Sector])*($F3808=cat_table[Subsector]),"")))</f>
        <v>#NAME?</v>
      </c>
      <c r="AP3808" s="94" t="e">
        <v>#NAME?</v>
      </c>
      <c r="AQ3808" s="94" t="e">
        <v>#NAME?</v>
      </c>
    </row>
    <row r="3809" customFormat="false" ht="15" hidden="false" customHeight="true" outlineLevel="0" collapsed="false">
      <c r="A3809" s="193" t="s">
        <v>14591</v>
      </c>
      <c r="B3809" s="20" t="str">
        <f aca="false">INDEX(Table2[], MATCH(L3809, Location_ID!$D$2:$D$648, 0), 1)</f>
        <v>a5d035c9-aae3-40ac-9eb8-c5c29396ac64</v>
      </c>
      <c r="C3809" s="193" t="s">
        <v>1482</v>
      </c>
      <c r="D3809" s="273" t="s">
        <v>354</v>
      </c>
      <c r="E3809" s="193" t="s">
        <v>7134</v>
      </c>
      <c r="F3809" s="193" t="s">
        <v>7899</v>
      </c>
      <c r="G3809" s="193"/>
      <c r="H3809" s="196"/>
      <c r="I3809" s="193" t="s">
        <v>14291</v>
      </c>
      <c r="J3809" s="193" t="s">
        <v>14292</v>
      </c>
      <c r="K3809" s="193" t="s">
        <v>7127</v>
      </c>
      <c r="L3809" s="193" t="s">
        <v>3029</v>
      </c>
      <c r="M3809" s="193" t="s">
        <v>7131</v>
      </c>
      <c r="N3809" s="193" t="s">
        <v>14293</v>
      </c>
      <c r="O3809" s="193" t="s">
        <v>1769</v>
      </c>
      <c r="P3809" s="219" t="n">
        <v>43040</v>
      </c>
      <c r="Q3809" s="219" t="n">
        <v>44469</v>
      </c>
      <c r="R3809" s="193"/>
      <c r="S3809" s="193" t="s">
        <v>7130</v>
      </c>
      <c r="T3809" s="193" t="n">
        <v>4082.996398</v>
      </c>
      <c r="U3809" s="193"/>
      <c r="V3809" s="193"/>
      <c r="W3809" s="193" t="s">
        <v>8720</v>
      </c>
      <c r="X3809" s="196"/>
      <c r="Y3809" s="196"/>
      <c r="Z3809" s="196" t="n">
        <v>0</v>
      </c>
      <c r="AE3809" s="94" t="e">
        <f aca="false" t="array" ref="AE3809:AK3809">_xlfn.torow(_xlfn.unique(_xlfn._xlws.filter(cat_table[Subsector],$E3809=cat_table[Sector],"")))</f>
        <v>#NAME?</v>
      </c>
      <c r="AF3809" s="94" t="e">
        <v>#NAME?</v>
      </c>
      <c r="AG3809" s="94" t="e">
        <v>#NAME?</v>
      </c>
      <c r="AH3809" s="94" t="e">
        <v>#NAME?</v>
      </c>
      <c r="AI3809" s="94" t="e">
        <v>#NAME?</v>
      </c>
      <c r="AJ3809" s="94" t="e">
        <v>#NAME?</v>
      </c>
      <c r="AK3809" s="94" t="e">
        <v>#NAME?</v>
      </c>
      <c r="AO3809" s="94" t="e">
        <f aca="false" t="array" ref="AO3809:AQ3809">_xlfn.torow(_xlfn.unique(_xlfn._xlws.filter(cat_table[Sub-subsector],($E3809=cat_table[Sector])*($F3809=cat_table[Subsector]),"")))</f>
        <v>#NAME?</v>
      </c>
      <c r="AP3809" s="94" t="e">
        <v>#NAME?</v>
      </c>
      <c r="AQ3809" s="94" t="e">
        <v>#NAME?</v>
      </c>
    </row>
    <row r="3810" customFormat="false" ht="15" hidden="false" customHeight="true" outlineLevel="0" collapsed="false">
      <c r="A3810" s="193" t="s">
        <v>14592</v>
      </c>
      <c r="B3810" s="20" t="str">
        <f aca="false">INDEX(Table2[], MATCH(L3810, Location_ID!$D$2:$D$648, 0), 1)</f>
        <v>a5d035c9-aae3-40ac-9eb8-c5c29396ac64</v>
      </c>
      <c r="C3810" s="193" t="s">
        <v>1482</v>
      </c>
      <c r="D3810" s="273" t="s">
        <v>354</v>
      </c>
      <c r="E3810" s="193" t="s">
        <v>7134</v>
      </c>
      <c r="F3810" s="193" t="s">
        <v>7899</v>
      </c>
      <c r="G3810" s="193"/>
      <c r="H3810" s="196"/>
      <c r="I3810" s="193" t="s">
        <v>14291</v>
      </c>
      <c r="J3810" s="193" t="s">
        <v>14292</v>
      </c>
      <c r="K3810" s="193" t="s">
        <v>7127</v>
      </c>
      <c r="L3810" s="193" t="s">
        <v>3029</v>
      </c>
      <c r="M3810" s="193" t="s">
        <v>7131</v>
      </c>
      <c r="N3810" s="193" t="s">
        <v>14293</v>
      </c>
      <c r="O3810" s="193" t="s">
        <v>1769</v>
      </c>
      <c r="P3810" s="219" t="n">
        <v>43040</v>
      </c>
      <c r="Q3810" s="219" t="n">
        <v>44469</v>
      </c>
      <c r="R3810" s="193"/>
      <c r="S3810" s="193" t="s">
        <v>7130</v>
      </c>
      <c r="T3810" s="193" t="n">
        <v>2824.732144</v>
      </c>
      <c r="U3810" s="193"/>
      <c r="V3810" s="193"/>
      <c r="W3810" s="193" t="s">
        <v>8720</v>
      </c>
      <c r="X3810" s="196"/>
      <c r="Y3810" s="196"/>
      <c r="Z3810" s="196" t="n">
        <v>0</v>
      </c>
      <c r="AE3810" s="94" t="e">
        <f aca="false" t="array" ref="AE3810:AK3810">_xlfn.torow(_xlfn.unique(_xlfn._xlws.filter(cat_table[Subsector],$E3810=cat_table[Sector],"")))</f>
        <v>#NAME?</v>
      </c>
      <c r="AF3810" s="94" t="e">
        <v>#NAME?</v>
      </c>
      <c r="AG3810" s="94" t="e">
        <v>#NAME?</v>
      </c>
      <c r="AH3810" s="94" t="e">
        <v>#NAME?</v>
      </c>
      <c r="AI3810" s="94" t="e">
        <v>#NAME?</v>
      </c>
      <c r="AJ3810" s="94" t="e">
        <v>#NAME?</v>
      </c>
      <c r="AK3810" s="94" t="e">
        <v>#NAME?</v>
      </c>
      <c r="AO3810" s="94" t="e">
        <f aca="false" t="array" ref="AO3810:AQ3810">_xlfn.torow(_xlfn.unique(_xlfn._xlws.filter(cat_table[Sub-subsector],($E3810=cat_table[Sector])*($F3810=cat_table[Subsector]),"")))</f>
        <v>#NAME?</v>
      </c>
      <c r="AP3810" s="94" t="e">
        <v>#NAME?</v>
      </c>
      <c r="AQ3810" s="94" t="e">
        <v>#NAME?</v>
      </c>
    </row>
    <row r="3811" customFormat="false" ht="15" hidden="false" customHeight="true" outlineLevel="0" collapsed="false">
      <c r="A3811" s="193" t="s">
        <v>14593</v>
      </c>
      <c r="B3811" s="20" t="str">
        <f aca="false">INDEX(Table2[], MATCH(L3811, Location_ID!$D$2:$D$648, 0), 1)</f>
        <v>54c59d2f-381a-4d32-9a5e-e106311344df</v>
      </c>
      <c r="C3811" s="193" t="s">
        <v>1482</v>
      </c>
      <c r="D3811" s="273" t="s">
        <v>354</v>
      </c>
      <c r="E3811" s="193" t="s">
        <v>7134</v>
      </c>
      <c r="F3811" s="193" t="s">
        <v>7899</v>
      </c>
      <c r="G3811" s="193"/>
      <c r="H3811" s="196"/>
      <c r="I3811" s="193" t="s">
        <v>14291</v>
      </c>
      <c r="J3811" s="193" t="s">
        <v>14292</v>
      </c>
      <c r="K3811" s="193" t="s">
        <v>7127</v>
      </c>
      <c r="L3811" s="193" t="s">
        <v>2265</v>
      </c>
      <c r="M3811" s="193" t="s">
        <v>7131</v>
      </c>
      <c r="N3811" s="193" t="s">
        <v>14293</v>
      </c>
      <c r="O3811" s="193" t="s">
        <v>2613</v>
      </c>
      <c r="P3811" s="219" t="n">
        <v>43040</v>
      </c>
      <c r="Q3811" s="219" t="n">
        <v>44469</v>
      </c>
      <c r="R3811" s="193"/>
      <c r="S3811" s="193" t="s">
        <v>7130</v>
      </c>
      <c r="T3811" s="193" t="n">
        <v>8385.545295</v>
      </c>
      <c r="U3811" s="193"/>
      <c r="V3811" s="193"/>
      <c r="W3811" s="193" t="s">
        <v>8720</v>
      </c>
      <c r="X3811" s="196"/>
      <c r="Y3811" s="196"/>
      <c r="Z3811" s="196" t="n">
        <v>0</v>
      </c>
      <c r="AE3811" s="94" t="e">
        <f aca="false" t="array" ref="AE3811:AK3811">_xlfn.torow(_xlfn.unique(_xlfn._xlws.filter(cat_table[Subsector],$E3811=cat_table[Sector],"")))</f>
        <v>#NAME?</v>
      </c>
      <c r="AF3811" s="94" t="e">
        <v>#NAME?</v>
      </c>
      <c r="AG3811" s="94" t="e">
        <v>#NAME?</v>
      </c>
      <c r="AH3811" s="94" t="e">
        <v>#NAME?</v>
      </c>
      <c r="AI3811" s="94" t="e">
        <v>#NAME?</v>
      </c>
      <c r="AJ3811" s="94" t="e">
        <v>#NAME?</v>
      </c>
      <c r="AK3811" s="94" t="e">
        <v>#NAME?</v>
      </c>
      <c r="AO3811" s="94" t="e">
        <f aca="false" t="array" ref="AO3811:AQ3811">_xlfn.torow(_xlfn.unique(_xlfn._xlws.filter(cat_table[Sub-subsector],($E3811=cat_table[Sector])*($F3811=cat_table[Subsector]),"")))</f>
        <v>#NAME?</v>
      </c>
      <c r="AP3811" s="94" t="e">
        <v>#NAME?</v>
      </c>
      <c r="AQ3811" s="94" t="e">
        <v>#NAME?</v>
      </c>
    </row>
    <row r="3812" customFormat="false" ht="15" hidden="false" customHeight="true" outlineLevel="0" collapsed="false">
      <c r="A3812" s="193" t="s">
        <v>14594</v>
      </c>
      <c r="B3812" s="20" t="str">
        <f aca="false">INDEX(Table2[], MATCH(L3812, Location_ID!$D$2:$D$648, 0), 1)</f>
        <v>daa8a290-cd1b-4ff0-b151-1f450e2146dd</v>
      </c>
      <c r="C3812" s="193" t="s">
        <v>1482</v>
      </c>
      <c r="D3812" s="273" t="s">
        <v>354</v>
      </c>
      <c r="E3812" s="193" t="s">
        <v>7134</v>
      </c>
      <c r="F3812" s="193" t="s">
        <v>7899</v>
      </c>
      <c r="G3812" s="193"/>
      <c r="H3812" s="196"/>
      <c r="I3812" s="193" t="s">
        <v>14291</v>
      </c>
      <c r="J3812" s="193" t="s">
        <v>14292</v>
      </c>
      <c r="K3812" s="193" t="s">
        <v>7127</v>
      </c>
      <c r="L3812" s="193" t="s">
        <v>3033</v>
      </c>
      <c r="M3812" s="193" t="s">
        <v>7131</v>
      </c>
      <c r="N3812" s="193" t="s">
        <v>14293</v>
      </c>
      <c r="O3812" s="193" t="s">
        <v>1732</v>
      </c>
      <c r="P3812" s="219" t="n">
        <v>43040</v>
      </c>
      <c r="Q3812" s="219" t="n">
        <v>44469</v>
      </c>
      <c r="R3812" s="193"/>
      <c r="S3812" s="193" t="s">
        <v>7130</v>
      </c>
      <c r="T3812" s="193" t="n">
        <v>5892.685635</v>
      </c>
      <c r="U3812" s="193"/>
      <c r="V3812" s="193"/>
      <c r="W3812" s="193" t="s">
        <v>8720</v>
      </c>
      <c r="X3812" s="196"/>
      <c r="Y3812" s="196"/>
      <c r="Z3812" s="196" t="n">
        <v>0</v>
      </c>
      <c r="AE3812" s="94" t="e">
        <f aca="false" t="array" ref="AE3812:AK3812">_xlfn.torow(_xlfn.unique(_xlfn._xlws.filter(cat_table[Subsector],$E3812=cat_table[Sector],"")))</f>
        <v>#NAME?</v>
      </c>
      <c r="AF3812" s="94" t="e">
        <v>#NAME?</v>
      </c>
      <c r="AG3812" s="94" t="e">
        <v>#NAME?</v>
      </c>
      <c r="AH3812" s="94" t="e">
        <v>#NAME?</v>
      </c>
      <c r="AI3812" s="94" t="e">
        <v>#NAME?</v>
      </c>
      <c r="AJ3812" s="94" t="e">
        <v>#NAME?</v>
      </c>
      <c r="AK3812" s="94" t="e">
        <v>#NAME?</v>
      </c>
      <c r="AO3812" s="94" t="e">
        <f aca="false" t="array" ref="AO3812:AQ3812">_xlfn.torow(_xlfn.unique(_xlfn._xlws.filter(cat_table[Sub-subsector],($E3812=cat_table[Sector])*($F3812=cat_table[Subsector]),"")))</f>
        <v>#NAME?</v>
      </c>
      <c r="AP3812" s="94" t="e">
        <v>#NAME?</v>
      </c>
      <c r="AQ3812" s="94" t="e">
        <v>#NAME?</v>
      </c>
    </row>
    <row r="3813" customFormat="false" ht="15" hidden="false" customHeight="true" outlineLevel="0" collapsed="false">
      <c r="A3813" s="193" t="s">
        <v>14595</v>
      </c>
      <c r="B3813" s="20" t="str">
        <f aca="false">INDEX(Table2[], MATCH(L3813, Location_ID!$D$2:$D$648, 0), 1)</f>
        <v>daa8a290-cd1b-4ff0-b151-1f450e2146dd</v>
      </c>
      <c r="C3813" s="193" t="s">
        <v>1482</v>
      </c>
      <c r="D3813" s="273" t="s">
        <v>354</v>
      </c>
      <c r="E3813" s="193" t="s">
        <v>7134</v>
      </c>
      <c r="F3813" s="193" t="s">
        <v>7899</v>
      </c>
      <c r="G3813" s="193"/>
      <c r="H3813" s="196"/>
      <c r="I3813" s="193" t="s">
        <v>14291</v>
      </c>
      <c r="J3813" s="193" t="s">
        <v>14292</v>
      </c>
      <c r="K3813" s="193" t="s">
        <v>7127</v>
      </c>
      <c r="L3813" s="193" t="s">
        <v>3033</v>
      </c>
      <c r="M3813" s="193" t="s">
        <v>7131</v>
      </c>
      <c r="N3813" s="193" t="s">
        <v>14293</v>
      </c>
      <c r="O3813" s="193" t="s">
        <v>1732</v>
      </c>
      <c r="P3813" s="219" t="n">
        <v>43040</v>
      </c>
      <c r="Q3813" s="219" t="n">
        <v>44469</v>
      </c>
      <c r="R3813" s="193"/>
      <c r="S3813" s="193" t="s">
        <v>7130</v>
      </c>
      <c r="T3813" s="193" t="n">
        <v>40.3494985</v>
      </c>
      <c r="U3813" s="193"/>
      <c r="V3813" s="193"/>
      <c r="W3813" s="193" t="s">
        <v>8720</v>
      </c>
      <c r="X3813" s="196"/>
      <c r="Y3813" s="196"/>
      <c r="Z3813" s="196" t="n">
        <v>0</v>
      </c>
      <c r="AE3813" s="94" t="e">
        <f aca="false" t="array" ref="AE3813:AK3813">_xlfn.torow(_xlfn.unique(_xlfn._xlws.filter(cat_table[Subsector],$E3813=cat_table[Sector],"")))</f>
        <v>#NAME?</v>
      </c>
      <c r="AF3813" s="94" t="e">
        <v>#NAME?</v>
      </c>
      <c r="AG3813" s="94" t="e">
        <v>#NAME?</v>
      </c>
      <c r="AH3813" s="94" t="e">
        <v>#NAME?</v>
      </c>
      <c r="AI3813" s="94" t="e">
        <v>#NAME?</v>
      </c>
      <c r="AJ3813" s="94" t="e">
        <v>#NAME?</v>
      </c>
      <c r="AK3813" s="94" t="e">
        <v>#NAME?</v>
      </c>
      <c r="AO3813" s="94" t="e">
        <f aca="false" t="array" ref="AO3813:AQ3813">_xlfn.torow(_xlfn.unique(_xlfn._xlws.filter(cat_table[Sub-subsector],($E3813=cat_table[Sector])*($F3813=cat_table[Subsector]),"")))</f>
        <v>#NAME?</v>
      </c>
      <c r="AP3813" s="94" t="e">
        <v>#NAME?</v>
      </c>
      <c r="AQ3813" s="94" t="e">
        <v>#NAME?</v>
      </c>
    </row>
    <row r="3814" customFormat="false" ht="15" hidden="false" customHeight="true" outlineLevel="0" collapsed="false">
      <c r="A3814" s="193" t="s">
        <v>14596</v>
      </c>
      <c r="B3814" s="20" t="str">
        <f aca="false">INDEX(Table2[], MATCH(L3814, Location_ID!$D$2:$D$648, 0), 1)</f>
        <v>daa8a290-cd1b-4ff0-b151-1f450e2146dd</v>
      </c>
      <c r="C3814" s="193" t="s">
        <v>1482</v>
      </c>
      <c r="D3814" s="273" t="s">
        <v>354</v>
      </c>
      <c r="E3814" s="193" t="s">
        <v>7134</v>
      </c>
      <c r="F3814" s="193" t="s">
        <v>7899</v>
      </c>
      <c r="G3814" s="193"/>
      <c r="H3814" s="196"/>
      <c r="I3814" s="193" t="s">
        <v>14291</v>
      </c>
      <c r="J3814" s="193" t="s">
        <v>14292</v>
      </c>
      <c r="K3814" s="193" t="s">
        <v>7127</v>
      </c>
      <c r="L3814" s="193" t="s">
        <v>3033</v>
      </c>
      <c r="M3814" s="193" t="s">
        <v>7131</v>
      </c>
      <c r="N3814" s="193" t="s">
        <v>14293</v>
      </c>
      <c r="O3814" s="193" t="s">
        <v>1732</v>
      </c>
      <c r="P3814" s="219" t="n">
        <v>43040</v>
      </c>
      <c r="Q3814" s="219" t="n">
        <v>44469</v>
      </c>
      <c r="R3814" s="193"/>
      <c r="S3814" s="193" t="s">
        <v>7130</v>
      </c>
      <c r="T3814" s="193" t="n">
        <v>62.88574364</v>
      </c>
      <c r="U3814" s="193"/>
      <c r="V3814" s="193"/>
      <c r="W3814" s="193" t="s">
        <v>8720</v>
      </c>
      <c r="X3814" s="196"/>
      <c r="Y3814" s="196"/>
      <c r="Z3814" s="196" t="n">
        <v>0</v>
      </c>
      <c r="AE3814" s="94" t="e">
        <f aca="false" t="array" ref="AE3814:AK3814">_xlfn.torow(_xlfn.unique(_xlfn._xlws.filter(cat_table[Subsector],$E3814=cat_table[Sector],"")))</f>
        <v>#NAME?</v>
      </c>
      <c r="AF3814" s="94" t="e">
        <v>#NAME?</v>
      </c>
      <c r="AG3814" s="94" t="e">
        <v>#NAME?</v>
      </c>
      <c r="AH3814" s="94" t="e">
        <v>#NAME?</v>
      </c>
      <c r="AI3814" s="94" t="e">
        <v>#NAME?</v>
      </c>
      <c r="AJ3814" s="94" t="e">
        <v>#NAME?</v>
      </c>
      <c r="AK3814" s="94" t="e">
        <v>#NAME?</v>
      </c>
      <c r="AO3814" s="94" t="e">
        <f aca="false" t="array" ref="AO3814:AQ3814">_xlfn.torow(_xlfn.unique(_xlfn._xlws.filter(cat_table[Sub-subsector],($E3814=cat_table[Sector])*($F3814=cat_table[Subsector]),"")))</f>
        <v>#NAME?</v>
      </c>
      <c r="AP3814" s="94" t="e">
        <v>#NAME?</v>
      </c>
      <c r="AQ3814" s="94" t="e">
        <v>#NAME?</v>
      </c>
    </row>
    <row r="3815" customFormat="false" ht="15" hidden="false" customHeight="true" outlineLevel="0" collapsed="false">
      <c r="A3815" s="193" t="s">
        <v>14597</v>
      </c>
      <c r="B3815" s="20" t="str">
        <f aca="false">INDEX(Table2[], MATCH(L3815, Location_ID!$D$2:$D$648, 0), 1)</f>
        <v>daa8a290-cd1b-4ff0-b151-1f450e2146dd</v>
      </c>
      <c r="C3815" s="193" t="s">
        <v>1482</v>
      </c>
      <c r="D3815" s="273" t="s">
        <v>354</v>
      </c>
      <c r="E3815" s="193" t="s">
        <v>7134</v>
      </c>
      <c r="F3815" s="193" t="s">
        <v>7899</v>
      </c>
      <c r="G3815" s="193"/>
      <c r="H3815" s="196"/>
      <c r="I3815" s="193" t="s">
        <v>14291</v>
      </c>
      <c r="J3815" s="193" t="s">
        <v>14292</v>
      </c>
      <c r="K3815" s="193" t="s">
        <v>7127</v>
      </c>
      <c r="L3815" s="193" t="s">
        <v>3033</v>
      </c>
      <c r="M3815" s="193" t="s">
        <v>7131</v>
      </c>
      <c r="N3815" s="193" t="s">
        <v>14293</v>
      </c>
      <c r="O3815" s="193" t="s">
        <v>1732</v>
      </c>
      <c r="P3815" s="219" t="n">
        <v>43040</v>
      </c>
      <c r="Q3815" s="219" t="n">
        <v>44469</v>
      </c>
      <c r="R3815" s="193"/>
      <c r="S3815" s="193" t="s">
        <v>7130</v>
      </c>
      <c r="T3815" s="193" t="n">
        <v>112.0517967</v>
      </c>
      <c r="U3815" s="193"/>
      <c r="V3815" s="193"/>
      <c r="W3815" s="193" t="s">
        <v>8720</v>
      </c>
      <c r="X3815" s="196"/>
      <c r="Y3815" s="196"/>
      <c r="Z3815" s="196" t="n">
        <v>0</v>
      </c>
      <c r="AE3815" s="94" t="e">
        <f aca="false" t="array" ref="AE3815:AK3815">_xlfn.torow(_xlfn.unique(_xlfn._xlws.filter(cat_table[Subsector],$E3815=cat_table[Sector],"")))</f>
        <v>#NAME?</v>
      </c>
      <c r="AF3815" s="94" t="e">
        <v>#NAME?</v>
      </c>
      <c r="AG3815" s="94" t="e">
        <v>#NAME?</v>
      </c>
      <c r="AH3815" s="94" t="e">
        <v>#NAME?</v>
      </c>
      <c r="AI3815" s="94" t="e">
        <v>#NAME?</v>
      </c>
      <c r="AJ3815" s="94" t="e">
        <v>#NAME?</v>
      </c>
      <c r="AK3815" s="94" t="e">
        <v>#NAME?</v>
      </c>
      <c r="AO3815" s="94" t="e">
        <f aca="false" t="array" ref="AO3815:AQ3815">_xlfn.torow(_xlfn.unique(_xlfn._xlws.filter(cat_table[Sub-subsector],($E3815=cat_table[Sector])*($F3815=cat_table[Subsector]),"")))</f>
        <v>#NAME?</v>
      </c>
      <c r="AP3815" s="94" t="e">
        <v>#NAME?</v>
      </c>
      <c r="AQ3815" s="94" t="e">
        <v>#NAME?</v>
      </c>
    </row>
    <row r="3816" customFormat="false" ht="15" hidden="false" customHeight="true" outlineLevel="0" collapsed="false">
      <c r="A3816" s="193" t="s">
        <v>14598</v>
      </c>
      <c r="B3816" s="20" t="str">
        <f aca="false">INDEX(Table2[], MATCH(L3816, Location_ID!$D$2:$D$648, 0), 1)</f>
        <v>a5d035c9-aae3-40ac-9eb8-c5c29396ac64</v>
      </c>
      <c r="C3816" s="193" t="s">
        <v>1482</v>
      </c>
      <c r="D3816" s="273" t="s">
        <v>354</v>
      </c>
      <c r="E3816" s="193" t="s">
        <v>7134</v>
      </c>
      <c r="F3816" s="193" t="s">
        <v>7899</v>
      </c>
      <c r="G3816" s="193"/>
      <c r="H3816" s="196"/>
      <c r="I3816" s="193" t="s">
        <v>14291</v>
      </c>
      <c r="J3816" s="193" t="s">
        <v>14292</v>
      </c>
      <c r="K3816" s="193" t="s">
        <v>7127</v>
      </c>
      <c r="L3816" s="193" t="s">
        <v>3029</v>
      </c>
      <c r="M3816" s="193" t="s">
        <v>7131</v>
      </c>
      <c r="N3816" s="193" t="s">
        <v>14293</v>
      </c>
      <c r="O3816" s="193" t="s">
        <v>1769</v>
      </c>
      <c r="P3816" s="219" t="n">
        <v>43040</v>
      </c>
      <c r="Q3816" s="219" t="n">
        <v>44469</v>
      </c>
      <c r="R3816" s="193"/>
      <c r="S3816" s="193" t="s">
        <v>7130</v>
      </c>
      <c r="T3816" s="193" t="n">
        <v>1433.595394</v>
      </c>
      <c r="U3816" s="193"/>
      <c r="V3816" s="193"/>
      <c r="W3816" s="193" t="s">
        <v>8720</v>
      </c>
      <c r="X3816" s="196"/>
      <c r="Y3816" s="196"/>
      <c r="Z3816" s="196" t="n">
        <v>0</v>
      </c>
      <c r="AE3816" s="94" t="e">
        <f aca="false" t="array" ref="AE3816:AK3816">_xlfn.torow(_xlfn.unique(_xlfn._xlws.filter(cat_table[Subsector],$E3816=cat_table[Sector],"")))</f>
        <v>#NAME?</v>
      </c>
      <c r="AF3816" s="94" t="e">
        <v>#NAME?</v>
      </c>
      <c r="AG3816" s="94" t="e">
        <v>#NAME?</v>
      </c>
      <c r="AH3816" s="94" t="e">
        <v>#NAME?</v>
      </c>
      <c r="AI3816" s="94" t="e">
        <v>#NAME?</v>
      </c>
      <c r="AJ3816" s="94" t="e">
        <v>#NAME?</v>
      </c>
      <c r="AK3816" s="94" t="e">
        <v>#NAME?</v>
      </c>
      <c r="AO3816" s="94" t="e">
        <f aca="false" t="array" ref="AO3816:AQ3816">_xlfn.torow(_xlfn.unique(_xlfn._xlws.filter(cat_table[Sub-subsector],($E3816=cat_table[Sector])*($F3816=cat_table[Subsector]),"")))</f>
        <v>#NAME?</v>
      </c>
      <c r="AP3816" s="94" t="e">
        <v>#NAME?</v>
      </c>
      <c r="AQ3816" s="94" t="e">
        <v>#NAME?</v>
      </c>
    </row>
    <row r="3817" customFormat="false" ht="15" hidden="false" customHeight="true" outlineLevel="0" collapsed="false">
      <c r="A3817" s="193" t="s">
        <v>14599</v>
      </c>
      <c r="B3817" s="20" t="str">
        <f aca="false">INDEX(Table2[], MATCH(L3817, Location_ID!$D$2:$D$648, 0), 1)</f>
        <v>a5d035c9-aae3-40ac-9eb8-c5c29396ac64</v>
      </c>
      <c r="C3817" s="193" t="s">
        <v>1482</v>
      </c>
      <c r="D3817" s="273" t="s">
        <v>354</v>
      </c>
      <c r="E3817" s="193" t="s">
        <v>7134</v>
      </c>
      <c r="F3817" s="193" t="s">
        <v>7899</v>
      </c>
      <c r="G3817" s="193"/>
      <c r="H3817" s="196"/>
      <c r="I3817" s="193" t="s">
        <v>14291</v>
      </c>
      <c r="J3817" s="193" t="s">
        <v>14292</v>
      </c>
      <c r="K3817" s="193" t="s">
        <v>7127</v>
      </c>
      <c r="L3817" s="193" t="s">
        <v>3029</v>
      </c>
      <c r="M3817" s="193" t="s">
        <v>7131</v>
      </c>
      <c r="N3817" s="193" t="s">
        <v>14293</v>
      </c>
      <c r="O3817" s="193" t="s">
        <v>1769</v>
      </c>
      <c r="P3817" s="219" t="n">
        <v>43040</v>
      </c>
      <c r="Q3817" s="219" t="n">
        <v>44469</v>
      </c>
      <c r="R3817" s="193"/>
      <c r="S3817" s="193" t="s">
        <v>7130</v>
      </c>
      <c r="T3817" s="193" t="n">
        <v>2562.139915</v>
      </c>
      <c r="U3817" s="193"/>
      <c r="V3817" s="193"/>
      <c r="W3817" s="193" t="s">
        <v>8720</v>
      </c>
      <c r="X3817" s="196"/>
      <c r="Y3817" s="196"/>
      <c r="Z3817" s="196" t="n">
        <v>0</v>
      </c>
      <c r="AE3817" s="94" t="e">
        <f aca="false" t="array" ref="AE3817:AK3817">_xlfn.torow(_xlfn.unique(_xlfn._xlws.filter(cat_table[Subsector],$E3817=cat_table[Sector],"")))</f>
        <v>#NAME?</v>
      </c>
      <c r="AF3817" s="94" t="e">
        <v>#NAME?</v>
      </c>
      <c r="AG3817" s="94" t="e">
        <v>#NAME?</v>
      </c>
      <c r="AH3817" s="94" t="e">
        <v>#NAME?</v>
      </c>
      <c r="AI3817" s="94" t="e">
        <v>#NAME?</v>
      </c>
      <c r="AJ3817" s="94" t="e">
        <v>#NAME?</v>
      </c>
      <c r="AK3817" s="94" t="e">
        <v>#NAME?</v>
      </c>
      <c r="AO3817" s="94" t="e">
        <f aca="false" t="array" ref="AO3817:AQ3817">_xlfn.torow(_xlfn.unique(_xlfn._xlws.filter(cat_table[Sub-subsector],($E3817=cat_table[Sector])*($F3817=cat_table[Subsector]),"")))</f>
        <v>#NAME?</v>
      </c>
      <c r="AP3817" s="94" t="e">
        <v>#NAME?</v>
      </c>
      <c r="AQ3817" s="94" t="e">
        <v>#NAME?</v>
      </c>
    </row>
    <row r="3818" customFormat="false" ht="15" hidden="false" customHeight="true" outlineLevel="0" collapsed="false">
      <c r="A3818" s="193" t="s">
        <v>14600</v>
      </c>
      <c r="B3818" s="20" t="str">
        <f aca="false">INDEX(Table2[], MATCH(L3818, Location_ID!$D$2:$D$648, 0), 1)</f>
        <v>a5d035c9-aae3-40ac-9eb8-c5c29396ac64</v>
      </c>
      <c r="C3818" s="193" t="s">
        <v>1482</v>
      </c>
      <c r="D3818" s="273" t="s">
        <v>354</v>
      </c>
      <c r="E3818" s="193" t="s">
        <v>7134</v>
      </c>
      <c r="F3818" s="193" t="s">
        <v>7899</v>
      </c>
      <c r="G3818" s="193"/>
      <c r="H3818" s="196"/>
      <c r="I3818" s="193" t="s">
        <v>14291</v>
      </c>
      <c r="J3818" s="193" t="s">
        <v>14292</v>
      </c>
      <c r="K3818" s="193" t="s">
        <v>7127</v>
      </c>
      <c r="L3818" s="193" t="s">
        <v>3029</v>
      </c>
      <c r="M3818" s="193" t="s">
        <v>7131</v>
      </c>
      <c r="N3818" s="193" t="s">
        <v>14293</v>
      </c>
      <c r="O3818" s="193" t="s">
        <v>1769</v>
      </c>
      <c r="P3818" s="219" t="n">
        <v>43040</v>
      </c>
      <c r="Q3818" s="219" t="n">
        <v>44469</v>
      </c>
      <c r="R3818" s="193"/>
      <c r="S3818" s="193" t="s">
        <v>7130</v>
      </c>
      <c r="T3818" s="193" t="n">
        <v>2352.091543</v>
      </c>
      <c r="U3818" s="193"/>
      <c r="V3818" s="193"/>
      <c r="W3818" s="193" t="s">
        <v>8720</v>
      </c>
      <c r="X3818" s="196"/>
      <c r="Y3818" s="196"/>
      <c r="Z3818" s="196" t="n">
        <v>0</v>
      </c>
      <c r="AE3818" s="94" t="e">
        <f aca="false" t="array" ref="AE3818:AK3818">_xlfn.torow(_xlfn.unique(_xlfn._xlws.filter(cat_table[Subsector],$E3818=cat_table[Sector],"")))</f>
        <v>#NAME?</v>
      </c>
      <c r="AF3818" s="94" t="e">
        <v>#NAME?</v>
      </c>
      <c r="AG3818" s="94" t="e">
        <v>#NAME?</v>
      </c>
      <c r="AH3818" s="94" t="e">
        <v>#NAME?</v>
      </c>
      <c r="AI3818" s="94" t="e">
        <v>#NAME?</v>
      </c>
      <c r="AJ3818" s="94" t="e">
        <v>#NAME?</v>
      </c>
      <c r="AK3818" s="94" t="e">
        <v>#NAME?</v>
      </c>
      <c r="AO3818" s="94" t="e">
        <f aca="false" t="array" ref="AO3818:AQ3818">_xlfn.torow(_xlfn.unique(_xlfn._xlws.filter(cat_table[Sub-subsector],($E3818=cat_table[Sector])*($F3818=cat_table[Subsector]),"")))</f>
        <v>#NAME?</v>
      </c>
      <c r="AP3818" s="94" t="e">
        <v>#NAME?</v>
      </c>
      <c r="AQ3818" s="94" t="e">
        <v>#NAME?</v>
      </c>
    </row>
    <row r="3819" customFormat="false" ht="15" hidden="false" customHeight="true" outlineLevel="0" collapsed="false">
      <c r="A3819" s="193" t="s">
        <v>14601</v>
      </c>
      <c r="B3819" s="20" t="str">
        <f aca="false">INDEX(Table2[], MATCH(L3819, Location_ID!$D$2:$D$648, 0), 1)</f>
        <v>a5d035c9-aae3-40ac-9eb8-c5c29396ac64</v>
      </c>
      <c r="C3819" s="193" t="s">
        <v>1482</v>
      </c>
      <c r="D3819" s="273" t="s">
        <v>354</v>
      </c>
      <c r="E3819" s="193" t="s">
        <v>7134</v>
      </c>
      <c r="F3819" s="193" t="s">
        <v>7899</v>
      </c>
      <c r="G3819" s="193"/>
      <c r="H3819" s="196"/>
      <c r="I3819" s="193" t="s">
        <v>14291</v>
      </c>
      <c r="J3819" s="193" t="s">
        <v>14292</v>
      </c>
      <c r="K3819" s="193" t="s">
        <v>7127</v>
      </c>
      <c r="L3819" s="193" t="s">
        <v>3029</v>
      </c>
      <c r="M3819" s="193" t="s">
        <v>7131</v>
      </c>
      <c r="N3819" s="193" t="s">
        <v>14293</v>
      </c>
      <c r="O3819" s="193" t="s">
        <v>1769</v>
      </c>
      <c r="P3819" s="219" t="n">
        <v>43040</v>
      </c>
      <c r="Q3819" s="219" t="n">
        <v>44469</v>
      </c>
      <c r="R3819" s="193"/>
      <c r="S3819" s="193" t="s">
        <v>7130</v>
      </c>
      <c r="T3819" s="193" t="n">
        <v>2125.992943</v>
      </c>
      <c r="U3819" s="193"/>
      <c r="V3819" s="193"/>
      <c r="W3819" s="193" t="s">
        <v>8720</v>
      </c>
      <c r="X3819" s="196"/>
      <c r="Y3819" s="196"/>
      <c r="Z3819" s="196" t="n">
        <v>0</v>
      </c>
      <c r="AE3819" s="94" t="e">
        <f aca="false" t="array" ref="AE3819:AK3819">_xlfn.torow(_xlfn.unique(_xlfn._xlws.filter(cat_table[Subsector],$E3819=cat_table[Sector],"")))</f>
        <v>#NAME?</v>
      </c>
      <c r="AF3819" s="94" t="e">
        <v>#NAME?</v>
      </c>
      <c r="AG3819" s="94" t="e">
        <v>#NAME?</v>
      </c>
      <c r="AH3819" s="94" t="e">
        <v>#NAME?</v>
      </c>
      <c r="AI3819" s="94" t="e">
        <v>#NAME?</v>
      </c>
      <c r="AJ3819" s="94" t="e">
        <v>#NAME?</v>
      </c>
      <c r="AK3819" s="94" t="e">
        <v>#NAME?</v>
      </c>
      <c r="AO3819" s="94" t="e">
        <f aca="false" t="array" ref="AO3819:AQ3819">_xlfn.torow(_xlfn.unique(_xlfn._xlws.filter(cat_table[Sub-subsector],($E3819=cat_table[Sector])*($F3819=cat_table[Subsector]),"")))</f>
        <v>#NAME?</v>
      </c>
      <c r="AP3819" s="94" t="e">
        <v>#NAME?</v>
      </c>
      <c r="AQ3819" s="94" t="e">
        <v>#NAME?</v>
      </c>
    </row>
    <row r="3820" customFormat="false" ht="15" hidden="false" customHeight="true" outlineLevel="0" collapsed="false">
      <c r="A3820" s="193" t="s">
        <v>14602</v>
      </c>
      <c r="B3820" s="20" t="str">
        <f aca="false">INDEX(Table2[], MATCH(L3820, Location_ID!$D$2:$D$648, 0), 1)</f>
        <v>a5d035c9-aae3-40ac-9eb8-c5c29396ac64</v>
      </c>
      <c r="C3820" s="193" t="s">
        <v>1482</v>
      </c>
      <c r="D3820" s="273" t="s">
        <v>354</v>
      </c>
      <c r="E3820" s="193" t="s">
        <v>7134</v>
      </c>
      <c r="F3820" s="193" t="s">
        <v>7899</v>
      </c>
      <c r="G3820" s="193"/>
      <c r="H3820" s="196"/>
      <c r="I3820" s="193" t="s">
        <v>14291</v>
      </c>
      <c r="J3820" s="193" t="s">
        <v>14292</v>
      </c>
      <c r="K3820" s="193" t="s">
        <v>7127</v>
      </c>
      <c r="L3820" s="193" t="s">
        <v>3029</v>
      </c>
      <c r="M3820" s="193" t="s">
        <v>7131</v>
      </c>
      <c r="N3820" s="193" t="s">
        <v>14293</v>
      </c>
      <c r="O3820" s="193" t="s">
        <v>1769</v>
      </c>
      <c r="P3820" s="219" t="n">
        <v>43040</v>
      </c>
      <c r="Q3820" s="219" t="n">
        <v>44469</v>
      </c>
      <c r="R3820" s="193"/>
      <c r="S3820" s="193" t="s">
        <v>7130</v>
      </c>
      <c r="T3820" s="193" t="n">
        <v>2258.272336</v>
      </c>
      <c r="U3820" s="193"/>
      <c r="V3820" s="193"/>
      <c r="W3820" s="193" t="s">
        <v>8720</v>
      </c>
      <c r="X3820" s="196"/>
      <c r="Y3820" s="196"/>
      <c r="Z3820" s="196" t="n">
        <v>0</v>
      </c>
      <c r="AE3820" s="94" t="e">
        <f aca="false" t="array" ref="AE3820:AK3820">_xlfn.torow(_xlfn.unique(_xlfn._xlws.filter(cat_table[Subsector],$E3820=cat_table[Sector],"")))</f>
        <v>#NAME?</v>
      </c>
      <c r="AF3820" s="94" t="e">
        <v>#NAME?</v>
      </c>
      <c r="AG3820" s="94" t="e">
        <v>#NAME?</v>
      </c>
      <c r="AH3820" s="94" t="e">
        <v>#NAME?</v>
      </c>
      <c r="AI3820" s="94" t="e">
        <v>#NAME?</v>
      </c>
      <c r="AJ3820" s="94" t="e">
        <v>#NAME?</v>
      </c>
      <c r="AK3820" s="94" t="e">
        <v>#NAME?</v>
      </c>
      <c r="AO3820" s="94" t="e">
        <f aca="false" t="array" ref="AO3820:AQ3820">_xlfn.torow(_xlfn.unique(_xlfn._xlws.filter(cat_table[Sub-subsector],($E3820=cat_table[Sector])*($F3820=cat_table[Subsector]),"")))</f>
        <v>#NAME?</v>
      </c>
      <c r="AP3820" s="94" t="e">
        <v>#NAME?</v>
      </c>
      <c r="AQ3820" s="94" t="e">
        <v>#NAME?</v>
      </c>
    </row>
    <row r="3821" customFormat="false" ht="15" hidden="false" customHeight="true" outlineLevel="0" collapsed="false">
      <c r="A3821" s="193" t="s">
        <v>14603</v>
      </c>
      <c r="B3821" s="20" t="str">
        <f aca="false">INDEX(Table2[], MATCH(L3821, Location_ID!$D$2:$D$648, 0), 1)</f>
        <v>a5d035c9-aae3-40ac-9eb8-c5c29396ac64</v>
      </c>
      <c r="C3821" s="193" t="s">
        <v>1482</v>
      </c>
      <c r="D3821" s="273" t="s">
        <v>354</v>
      </c>
      <c r="E3821" s="193" t="s">
        <v>7134</v>
      </c>
      <c r="F3821" s="193" t="s">
        <v>7899</v>
      </c>
      <c r="G3821" s="193"/>
      <c r="H3821" s="196"/>
      <c r="I3821" s="193" t="s">
        <v>14291</v>
      </c>
      <c r="J3821" s="193" t="s">
        <v>14292</v>
      </c>
      <c r="K3821" s="193" t="s">
        <v>7127</v>
      </c>
      <c r="L3821" s="193" t="s">
        <v>3029</v>
      </c>
      <c r="M3821" s="193" t="s">
        <v>7131</v>
      </c>
      <c r="N3821" s="193" t="s">
        <v>14293</v>
      </c>
      <c r="O3821" s="193" t="s">
        <v>1769</v>
      </c>
      <c r="P3821" s="219" t="n">
        <v>43040</v>
      </c>
      <c r="Q3821" s="219" t="n">
        <v>44469</v>
      </c>
      <c r="R3821" s="193"/>
      <c r="S3821" s="193" t="s">
        <v>7130</v>
      </c>
      <c r="T3821" s="193" t="n">
        <v>5514.612611</v>
      </c>
      <c r="U3821" s="193"/>
      <c r="V3821" s="193"/>
      <c r="W3821" s="193" t="s">
        <v>8720</v>
      </c>
      <c r="X3821" s="196"/>
      <c r="Y3821" s="196"/>
      <c r="Z3821" s="196" t="n">
        <v>0</v>
      </c>
      <c r="AE3821" s="94" t="e">
        <f aca="false" t="array" ref="AE3821:AK3821">_xlfn.torow(_xlfn.unique(_xlfn._xlws.filter(cat_table[Subsector],$E3821=cat_table[Sector],"")))</f>
        <v>#NAME?</v>
      </c>
      <c r="AF3821" s="94" t="e">
        <v>#NAME?</v>
      </c>
      <c r="AG3821" s="94" t="e">
        <v>#NAME?</v>
      </c>
      <c r="AH3821" s="94" t="e">
        <v>#NAME?</v>
      </c>
      <c r="AI3821" s="94" t="e">
        <v>#NAME?</v>
      </c>
      <c r="AJ3821" s="94" t="e">
        <v>#NAME?</v>
      </c>
      <c r="AK3821" s="94" t="e">
        <v>#NAME?</v>
      </c>
      <c r="AO3821" s="94" t="e">
        <f aca="false" t="array" ref="AO3821:AQ3821">_xlfn.torow(_xlfn.unique(_xlfn._xlws.filter(cat_table[Sub-subsector],($E3821=cat_table[Sector])*($F3821=cat_table[Subsector]),"")))</f>
        <v>#NAME?</v>
      </c>
      <c r="AP3821" s="94" t="e">
        <v>#NAME?</v>
      </c>
      <c r="AQ3821" s="94" t="e">
        <v>#NAME?</v>
      </c>
    </row>
    <row r="3822" customFormat="false" ht="15" hidden="false" customHeight="true" outlineLevel="0" collapsed="false">
      <c r="A3822" s="193" t="s">
        <v>14604</v>
      </c>
      <c r="B3822" s="20" t="str">
        <f aca="false">INDEX(Table2[], MATCH(L3822, Location_ID!$D$2:$D$648, 0), 1)</f>
        <v>a5d035c9-aae3-40ac-9eb8-c5c29396ac64</v>
      </c>
      <c r="C3822" s="193" t="s">
        <v>1482</v>
      </c>
      <c r="D3822" s="273" t="s">
        <v>354</v>
      </c>
      <c r="E3822" s="193" t="s">
        <v>7134</v>
      </c>
      <c r="F3822" s="193" t="s">
        <v>7899</v>
      </c>
      <c r="G3822" s="193"/>
      <c r="H3822" s="196"/>
      <c r="I3822" s="193" t="s">
        <v>14291</v>
      </c>
      <c r="J3822" s="193" t="s">
        <v>14292</v>
      </c>
      <c r="K3822" s="193" t="s">
        <v>7127</v>
      </c>
      <c r="L3822" s="193" t="s">
        <v>3029</v>
      </c>
      <c r="M3822" s="193" t="s">
        <v>7131</v>
      </c>
      <c r="N3822" s="193" t="s">
        <v>14293</v>
      </c>
      <c r="O3822" s="193" t="s">
        <v>1769</v>
      </c>
      <c r="P3822" s="219" t="n">
        <v>43040</v>
      </c>
      <c r="Q3822" s="219" t="n">
        <v>44469</v>
      </c>
      <c r="R3822" s="193"/>
      <c r="S3822" s="193" t="s">
        <v>7130</v>
      </c>
      <c r="T3822" s="193" t="n">
        <v>3155.162405</v>
      </c>
      <c r="U3822" s="193"/>
      <c r="V3822" s="193"/>
      <c r="W3822" s="193" t="s">
        <v>8720</v>
      </c>
      <c r="X3822" s="196"/>
      <c r="Y3822" s="196"/>
      <c r="Z3822" s="196" t="n">
        <v>0</v>
      </c>
      <c r="AE3822" s="94" t="e">
        <f aca="false" t="array" ref="AE3822:AK3822">_xlfn.torow(_xlfn.unique(_xlfn._xlws.filter(cat_table[Subsector],$E3822=cat_table[Sector],"")))</f>
        <v>#NAME?</v>
      </c>
      <c r="AF3822" s="94" t="e">
        <v>#NAME?</v>
      </c>
      <c r="AG3822" s="94" t="e">
        <v>#NAME?</v>
      </c>
      <c r="AH3822" s="94" t="e">
        <v>#NAME?</v>
      </c>
      <c r="AI3822" s="94" t="e">
        <v>#NAME?</v>
      </c>
      <c r="AJ3822" s="94" t="e">
        <v>#NAME?</v>
      </c>
      <c r="AK3822" s="94" t="e">
        <v>#NAME?</v>
      </c>
      <c r="AO3822" s="94" t="e">
        <f aca="false" t="array" ref="AO3822:AQ3822">_xlfn.torow(_xlfn.unique(_xlfn._xlws.filter(cat_table[Sub-subsector],($E3822=cat_table[Sector])*($F3822=cat_table[Subsector]),"")))</f>
        <v>#NAME?</v>
      </c>
      <c r="AP3822" s="94" t="e">
        <v>#NAME?</v>
      </c>
      <c r="AQ3822" s="94" t="e">
        <v>#NAME?</v>
      </c>
    </row>
    <row r="3823" customFormat="false" ht="15" hidden="false" customHeight="true" outlineLevel="0" collapsed="false">
      <c r="A3823" s="193" t="s">
        <v>14605</v>
      </c>
      <c r="B3823" s="20" t="str">
        <f aca="false">INDEX(Table2[], MATCH(L3823, Location_ID!$D$2:$D$648, 0), 1)</f>
        <v>a5d035c9-aae3-40ac-9eb8-c5c29396ac64</v>
      </c>
      <c r="C3823" s="193" t="s">
        <v>1482</v>
      </c>
      <c r="D3823" s="273" t="s">
        <v>354</v>
      </c>
      <c r="E3823" s="193" t="s">
        <v>7134</v>
      </c>
      <c r="F3823" s="193" t="s">
        <v>7899</v>
      </c>
      <c r="G3823" s="193"/>
      <c r="H3823" s="196"/>
      <c r="I3823" s="193" t="s">
        <v>14291</v>
      </c>
      <c r="J3823" s="193" t="s">
        <v>14292</v>
      </c>
      <c r="K3823" s="193" t="s">
        <v>7127</v>
      </c>
      <c r="L3823" s="193" t="s">
        <v>3029</v>
      </c>
      <c r="M3823" s="193" t="s">
        <v>7131</v>
      </c>
      <c r="N3823" s="193" t="s">
        <v>14293</v>
      </c>
      <c r="O3823" s="193" t="s">
        <v>1769</v>
      </c>
      <c r="P3823" s="219" t="n">
        <v>43040</v>
      </c>
      <c r="Q3823" s="219" t="n">
        <v>44469</v>
      </c>
      <c r="R3823" s="193"/>
      <c r="S3823" s="193" t="s">
        <v>7130</v>
      </c>
      <c r="T3823" s="193" t="n">
        <v>2524.361369</v>
      </c>
      <c r="U3823" s="193"/>
      <c r="V3823" s="193"/>
      <c r="W3823" s="193" t="s">
        <v>8720</v>
      </c>
      <c r="X3823" s="196"/>
      <c r="Y3823" s="196"/>
      <c r="Z3823" s="196" t="n">
        <v>0</v>
      </c>
      <c r="AE3823" s="94" t="e">
        <f aca="false" t="array" ref="AE3823:AK3823">_xlfn.torow(_xlfn.unique(_xlfn._xlws.filter(cat_table[Subsector],$E3823=cat_table[Sector],"")))</f>
        <v>#NAME?</v>
      </c>
      <c r="AF3823" s="94" t="e">
        <v>#NAME?</v>
      </c>
      <c r="AG3823" s="94" t="e">
        <v>#NAME?</v>
      </c>
      <c r="AH3823" s="94" t="e">
        <v>#NAME?</v>
      </c>
      <c r="AI3823" s="94" t="e">
        <v>#NAME?</v>
      </c>
      <c r="AJ3823" s="94" t="e">
        <v>#NAME?</v>
      </c>
      <c r="AK3823" s="94" t="e">
        <v>#NAME?</v>
      </c>
      <c r="AO3823" s="94" t="e">
        <f aca="false" t="array" ref="AO3823:AQ3823">_xlfn.torow(_xlfn.unique(_xlfn._xlws.filter(cat_table[Sub-subsector],($E3823=cat_table[Sector])*($F3823=cat_table[Subsector]),"")))</f>
        <v>#NAME?</v>
      </c>
      <c r="AP3823" s="94" t="e">
        <v>#NAME?</v>
      </c>
      <c r="AQ3823" s="94" t="e">
        <v>#NAME?</v>
      </c>
    </row>
    <row r="3824" customFormat="false" ht="15" hidden="false" customHeight="true" outlineLevel="0" collapsed="false">
      <c r="A3824" s="193" t="s">
        <v>14606</v>
      </c>
      <c r="B3824" s="20" t="str">
        <f aca="false">INDEX(Table2[], MATCH(L3824, Location_ID!$D$2:$D$648, 0), 1)</f>
        <v>a5d035c9-aae3-40ac-9eb8-c5c29396ac64</v>
      </c>
      <c r="C3824" s="193" t="s">
        <v>1482</v>
      </c>
      <c r="D3824" s="273" t="s">
        <v>354</v>
      </c>
      <c r="E3824" s="193" t="s">
        <v>7134</v>
      </c>
      <c r="F3824" s="193" t="s">
        <v>7899</v>
      </c>
      <c r="G3824" s="193"/>
      <c r="H3824" s="196"/>
      <c r="I3824" s="193" t="s">
        <v>14291</v>
      </c>
      <c r="J3824" s="193" t="s">
        <v>14292</v>
      </c>
      <c r="K3824" s="193" t="s">
        <v>7127</v>
      </c>
      <c r="L3824" s="193" t="s">
        <v>3029</v>
      </c>
      <c r="M3824" s="193" t="s">
        <v>7131</v>
      </c>
      <c r="N3824" s="193" t="s">
        <v>14293</v>
      </c>
      <c r="O3824" s="193" t="s">
        <v>1769</v>
      </c>
      <c r="P3824" s="219" t="n">
        <v>43040</v>
      </c>
      <c r="Q3824" s="219" t="n">
        <v>44469</v>
      </c>
      <c r="R3824" s="193"/>
      <c r="S3824" s="193" t="s">
        <v>7130</v>
      </c>
      <c r="T3824" s="193" t="n">
        <v>1331.175305</v>
      </c>
      <c r="U3824" s="193"/>
      <c r="V3824" s="193"/>
      <c r="W3824" s="193" t="s">
        <v>8720</v>
      </c>
      <c r="X3824" s="196"/>
      <c r="Y3824" s="196"/>
      <c r="Z3824" s="196" t="n">
        <v>0</v>
      </c>
      <c r="AE3824" s="94" t="e">
        <f aca="false" t="array" ref="AE3824:AK3824">_xlfn.torow(_xlfn.unique(_xlfn._xlws.filter(cat_table[Subsector],$E3824=cat_table[Sector],"")))</f>
        <v>#NAME?</v>
      </c>
      <c r="AF3824" s="94" t="e">
        <v>#NAME?</v>
      </c>
      <c r="AG3824" s="94" t="e">
        <v>#NAME?</v>
      </c>
      <c r="AH3824" s="94" t="e">
        <v>#NAME?</v>
      </c>
      <c r="AI3824" s="94" t="e">
        <v>#NAME?</v>
      </c>
      <c r="AJ3824" s="94" t="e">
        <v>#NAME?</v>
      </c>
      <c r="AK3824" s="94" t="e">
        <v>#NAME?</v>
      </c>
      <c r="AO3824" s="94" t="e">
        <f aca="false" t="array" ref="AO3824:AQ3824">_xlfn.torow(_xlfn.unique(_xlfn._xlws.filter(cat_table[Sub-subsector],($E3824=cat_table[Sector])*($F3824=cat_table[Subsector]),"")))</f>
        <v>#NAME?</v>
      </c>
      <c r="AP3824" s="94" t="e">
        <v>#NAME?</v>
      </c>
      <c r="AQ3824" s="94" t="e">
        <v>#NAME?</v>
      </c>
    </row>
    <row r="3825" customFormat="false" ht="15" hidden="false" customHeight="true" outlineLevel="0" collapsed="false">
      <c r="A3825" s="193" t="s">
        <v>14607</v>
      </c>
      <c r="B3825" s="20" t="str">
        <f aca="false">INDEX(Table2[], MATCH(L3825, Location_ID!$D$2:$D$648, 0), 1)</f>
        <v>a5d035c9-aae3-40ac-9eb8-c5c29396ac64</v>
      </c>
      <c r="C3825" s="193" t="s">
        <v>1482</v>
      </c>
      <c r="D3825" s="273" t="s">
        <v>354</v>
      </c>
      <c r="E3825" s="193" t="s">
        <v>7134</v>
      </c>
      <c r="F3825" s="193" t="s">
        <v>7899</v>
      </c>
      <c r="G3825" s="193"/>
      <c r="H3825" s="196"/>
      <c r="I3825" s="193" t="s">
        <v>14291</v>
      </c>
      <c r="J3825" s="193" t="s">
        <v>14292</v>
      </c>
      <c r="K3825" s="193" t="s">
        <v>7127</v>
      </c>
      <c r="L3825" s="193" t="s">
        <v>3029</v>
      </c>
      <c r="M3825" s="193" t="s">
        <v>7131</v>
      </c>
      <c r="N3825" s="193" t="s">
        <v>14293</v>
      </c>
      <c r="O3825" s="193" t="s">
        <v>1769</v>
      </c>
      <c r="P3825" s="219" t="n">
        <v>43040</v>
      </c>
      <c r="Q3825" s="219" t="n">
        <v>44469</v>
      </c>
      <c r="R3825" s="193"/>
      <c r="S3825" s="193" t="s">
        <v>7130</v>
      </c>
      <c r="T3825" s="193" t="n">
        <v>462.064179</v>
      </c>
      <c r="U3825" s="193"/>
      <c r="V3825" s="193"/>
      <c r="W3825" s="193" t="s">
        <v>8720</v>
      </c>
      <c r="X3825" s="196"/>
      <c r="Y3825" s="196"/>
      <c r="Z3825" s="196" t="n">
        <v>0</v>
      </c>
      <c r="AE3825" s="94" t="e">
        <f aca="false" t="array" ref="AE3825:AK3825">_xlfn.torow(_xlfn.unique(_xlfn._xlws.filter(cat_table[Subsector],$E3825=cat_table[Sector],"")))</f>
        <v>#NAME?</v>
      </c>
      <c r="AF3825" s="94" t="e">
        <v>#NAME?</v>
      </c>
      <c r="AG3825" s="94" t="e">
        <v>#NAME?</v>
      </c>
      <c r="AH3825" s="94" t="e">
        <v>#NAME?</v>
      </c>
      <c r="AI3825" s="94" t="e">
        <v>#NAME?</v>
      </c>
      <c r="AJ3825" s="94" t="e">
        <v>#NAME?</v>
      </c>
      <c r="AK3825" s="94" t="e">
        <v>#NAME?</v>
      </c>
      <c r="AO3825" s="94" t="e">
        <f aca="false" t="array" ref="AO3825:AQ3825">_xlfn.torow(_xlfn.unique(_xlfn._xlws.filter(cat_table[Sub-subsector],($E3825=cat_table[Sector])*($F3825=cat_table[Subsector]),"")))</f>
        <v>#NAME?</v>
      </c>
      <c r="AP3825" s="94" t="e">
        <v>#NAME?</v>
      </c>
      <c r="AQ3825" s="94" t="e">
        <v>#NAME?</v>
      </c>
    </row>
    <row r="3826" customFormat="false" ht="15" hidden="false" customHeight="true" outlineLevel="0" collapsed="false">
      <c r="A3826" s="193" t="s">
        <v>14608</v>
      </c>
      <c r="B3826" s="20" t="str">
        <f aca="false">INDEX(Table2[], MATCH(L3826, Location_ID!$D$2:$D$648, 0), 1)</f>
        <v>a5d035c9-aae3-40ac-9eb8-c5c29396ac64</v>
      </c>
      <c r="C3826" s="193" t="s">
        <v>1482</v>
      </c>
      <c r="D3826" s="273" t="s">
        <v>354</v>
      </c>
      <c r="E3826" s="193" t="s">
        <v>7134</v>
      </c>
      <c r="F3826" s="193" t="s">
        <v>7899</v>
      </c>
      <c r="G3826" s="193"/>
      <c r="H3826" s="196"/>
      <c r="I3826" s="193" t="s">
        <v>14291</v>
      </c>
      <c r="J3826" s="193" t="s">
        <v>14292</v>
      </c>
      <c r="K3826" s="193" t="s">
        <v>7127</v>
      </c>
      <c r="L3826" s="193" t="s">
        <v>3029</v>
      </c>
      <c r="M3826" s="193" t="s">
        <v>7131</v>
      </c>
      <c r="N3826" s="193" t="s">
        <v>14293</v>
      </c>
      <c r="O3826" s="193" t="s">
        <v>1769</v>
      </c>
      <c r="P3826" s="219" t="n">
        <v>43040</v>
      </c>
      <c r="Q3826" s="219" t="n">
        <v>44469</v>
      </c>
      <c r="R3826" s="193"/>
      <c r="S3826" s="193" t="s">
        <v>7130</v>
      </c>
      <c r="T3826" s="193" t="n">
        <v>1791.150635</v>
      </c>
      <c r="U3826" s="193"/>
      <c r="V3826" s="193"/>
      <c r="W3826" s="193" t="s">
        <v>8720</v>
      </c>
      <c r="X3826" s="196"/>
      <c r="Y3826" s="196"/>
      <c r="Z3826" s="196" t="n">
        <v>0</v>
      </c>
      <c r="AE3826" s="94" t="e">
        <f aca="false" t="array" ref="AE3826:AK3826">_xlfn.torow(_xlfn.unique(_xlfn._xlws.filter(cat_table[Subsector],$E3826=cat_table[Sector],"")))</f>
        <v>#NAME?</v>
      </c>
      <c r="AF3826" s="94" t="e">
        <v>#NAME?</v>
      </c>
      <c r="AG3826" s="94" t="e">
        <v>#NAME?</v>
      </c>
      <c r="AH3826" s="94" t="e">
        <v>#NAME?</v>
      </c>
      <c r="AI3826" s="94" t="e">
        <v>#NAME?</v>
      </c>
      <c r="AJ3826" s="94" t="e">
        <v>#NAME?</v>
      </c>
      <c r="AK3826" s="94" t="e">
        <v>#NAME?</v>
      </c>
      <c r="AO3826" s="94" t="e">
        <f aca="false" t="array" ref="AO3826:AQ3826">_xlfn.torow(_xlfn.unique(_xlfn._xlws.filter(cat_table[Sub-subsector],($E3826=cat_table[Sector])*($F3826=cat_table[Subsector]),"")))</f>
        <v>#NAME?</v>
      </c>
      <c r="AP3826" s="94" t="e">
        <v>#NAME?</v>
      </c>
      <c r="AQ3826" s="94" t="e">
        <v>#NAME?</v>
      </c>
    </row>
    <row r="3827" customFormat="false" ht="15" hidden="false" customHeight="true" outlineLevel="0" collapsed="false">
      <c r="A3827" s="193" t="s">
        <v>14609</v>
      </c>
      <c r="B3827" s="20" t="str">
        <f aca="false">INDEX(Table2[], MATCH(L3827, Location_ID!$D$2:$D$648, 0), 1)</f>
        <v>a5d035c9-aae3-40ac-9eb8-c5c29396ac64</v>
      </c>
      <c r="C3827" s="193" t="s">
        <v>1482</v>
      </c>
      <c r="D3827" s="273" t="s">
        <v>354</v>
      </c>
      <c r="E3827" s="193" t="s">
        <v>7134</v>
      </c>
      <c r="F3827" s="193" t="s">
        <v>7899</v>
      </c>
      <c r="G3827" s="193"/>
      <c r="H3827" s="196"/>
      <c r="I3827" s="193" t="s">
        <v>14291</v>
      </c>
      <c r="J3827" s="193" t="s">
        <v>14292</v>
      </c>
      <c r="K3827" s="193" t="s">
        <v>7127</v>
      </c>
      <c r="L3827" s="193" t="s">
        <v>3029</v>
      </c>
      <c r="M3827" s="193" t="s">
        <v>7131</v>
      </c>
      <c r="N3827" s="193" t="s">
        <v>14293</v>
      </c>
      <c r="O3827" s="193" t="s">
        <v>1769</v>
      </c>
      <c r="P3827" s="219" t="n">
        <v>43040</v>
      </c>
      <c r="Q3827" s="219" t="n">
        <v>44469</v>
      </c>
      <c r="R3827" s="193"/>
      <c r="S3827" s="193" t="s">
        <v>7130</v>
      </c>
      <c r="T3827" s="193" t="n">
        <v>315.5409927</v>
      </c>
      <c r="U3827" s="193"/>
      <c r="V3827" s="193"/>
      <c r="W3827" s="193" t="s">
        <v>8720</v>
      </c>
      <c r="X3827" s="196"/>
      <c r="Y3827" s="196"/>
      <c r="Z3827" s="196" t="n">
        <v>0</v>
      </c>
      <c r="AE3827" s="94" t="e">
        <f aca="false" t="array" ref="AE3827:AK3827">_xlfn.torow(_xlfn.unique(_xlfn._xlws.filter(cat_table[Subsector],$E3827=cat_table[Sector],"")))</f>
        <v>#NAME?</v>
      </c>
      <c r="AF3827" s="94" t="e">
        <v>#NAME?</v>
      </c>
      <c r="AG3827" s="94" t="e">
        <v>#NAME?</v>
      </c>
      <c r="AH3827" s="94" t="e">
        <v>#NAME?</v>
      </c>
      <c r="AI3827" s="94" t="e">
        <v>#NAME?</v>
      </c>
      <c r="AJ3827" s="94" t="e">
        <v>#NAME?</v>
      </c>
      <c r="AK3827" s="94" t="e">
        <v>#NAME?</v>
      </c>
      <c r="AO3827" s="94" t="e">
        <f aca="false" t="array" ref="AO3827:AQ3827">_xlfn.torow(_xlfn.unique(_xlfn._xlws.filter(cat_table[Sub-subsector],($E3827=cat_table[Sector])*($F3827=cat_table[Subsector]),"")))</f>
        <v>#NAME?</v>
      </c>
      <c r="AP3827" s="94" t="e">
        <v>#NAME?</v>
      </c>
      <c r="AQ3827" s="94" t="e">
        <v>#NAME?</v>
      </c>
    </row>
    <row r="3828" customFormat="false" ht="15" hidden="false" customHeight="true" outlineLevel="0" collapsed="false">
      <c r="A3828" s="193" t="s">
        <v>14610</v>
      </c>
      <c r="B3828" s="20" t="str">
        <f aca="false">INDEX(Table2[], MATCH(L3828, Location_ID!$D$2:$D$648, 0), 1)</f>
        <v>a5d035c9-aae3-40ac-9eb8-c5c29396ac64</v>
      </c>
      <c r="C3828" s="193" t="s">
        <v>1482</v>
      </c>
      <c r="D3828" s="273" t="s">
        <v>354</v>
      </c>
      <c r="E3828" s="193" t="s">
        <v>7134</v>
      </c>
      <c r="F3828" s="193" t="s">
        <v>7899</v>
      </c>
      <c r="G3828" s="193"/>
      <c r="H3828" s="196"/>
      <c r="I3828" s="193" t="s">
        <v>14291</v>
      </c>
      <c r="J3828" s="193" t="s">
        <v>14292</v>
      </c>
      <c r="K3828" s="193" t="s">
        <v>7127</v>
      </c>
      <c r="L3828" s="193" t="s">
        <v>3029</v>
      </c>
      <c r="M3828" s="193" t="s">
        <v>7131</v>
      </c>
      <c r="N3828" s="193" t="s">
        <v>14293</v>
      </c>
      <c r="O3828" s="193" t="s">
        <v>1769</v>
      </c>
      <c r="P3828" s="219" t="n">
        <v>43040</v>
      </c>
      <c r="Q3828" s="219" t="n">
        <v>44469</v>
      </c>
      <c r="R3828" s="193"/>
      <c r="S3828" s="193" t="s">
        <v>7130</v>
      </c>
      <c r="T3828" s="193" t="n">
        <v>1326.730721</v>
      </c>
      <c r="U3828" s="193"/>
      <c r="V3828" s="193"/>
      <c r="W3828" s="193" t="s">
        <v>8720</v>
      </c>
      <c r="X3828" s="196"/>
      <c r="Y3828" s="196"/>
      <c r="Z3828" s="196" t="n">
        <v>0</v>
      </c>
      <c r="AE3828" s="94" t="e">
        <f aca="false" t="array" ref="AE3828:AK3828">_xlfn.torow(_xlfn.unique(_xlfn._xlws.filter(cat_table[Subsector],$E3828=cat_table[Sector],"")))</f>
        <v>#NAME?</v>
      </c>
      <c r="AF3828" s="94" t="e">
        <v>#NAME?</v>
      </c>
      <c r="AG3828" s="94" t="e">
        <v>#NAME?</v>
      </c>
      <c r="AH3828" s="94" t="e">
        <v>#NAME?</v>
      </c>
      <c r="AI3828" s="94" t="e">
        <v>#NAME?</v>
      </c>
      <c r="AJ3828" s="94" t="e">
        <v>#NAME?</v>
      </c>
      <c r="AK3828" s="94" t="e">
        <v>#NAME?</v>
      </c>
      <c r="AO3828" s="94" t="e">
        <f aca="false" t="array" ref="AO3828:AQ3828">_xlfn.torow(_xlfn.unique(_xlfn._xlws.filter(cat_table[Sub-subsector],($E3828=cat_table[Sector])*($F3828=cat_table[Subsector]),"")))</f>
        <v>#NAME?</v>
      </c>
      <c r="AP3828" s="94" t="e">
        <v>#NAME?</v>
      </c>
      <c r="AQ3828" s="94" t="e">
        <v>#NAME?</v>
      </c>
    </row>
    <row r="3829" customFormat="false" ht="15" hidden="false" customHeight="true" outlineLevel="0" collapsed="false">
      <c r="A3829" s="193" t="s">
        <v>14611</v>
      </c>
      <c r="B3829" s="20" t="str">
        <f aca="false">INDEX(Table2[], MATCH(L3829, Location_ID!$D$2:$D$648, 0), 1)</f>
        <v>a5d035c9-aae3-40ac-9eb8-c5c29396ac64</v>
      </c>
      <c r="C3829" s="193" t="s">
        <v>1482</v>
      </c>
      <c r="D3829" s="273" t="s">
        <v>354</v>
      </c>
      <c r="E3829" s="193" t="s">
        <v>7134</v>
      </c>
      <c r="F3829" s="193" t="s">
        <v>7899</v>
      </c>
      <c r="G3829" s="193"/>
      <c r="H3829" s="196"/>
      <c r="I3829" s="193" t="s">
        <v>14291</v>
      </c>
      <c r="J3829" s="193" t="s">
        <v>14292</v>
      </c>
      <c r="K3829" s="193" t="s">
        <v>7127</v>
      </c>
      <c r="L3829" s="193" t="s">
        <v>3029</v>
      </c>
      <c r="M3829" s="193" t="s">
        <v>7131</v>
      </c>
      <c r="N3829" s="193" t="s">
        <v>14293</v>
      </c>
      <c r="O3829" s="193" t="s">
        <v>1769</v>
      </c>
      <c r="P3829" s="219" t="n">
        <v>43040</v>
      </c>
      <c r="Q3829" s="219" t="n">
        <v>44469</v>
      </c>
      <c r="R3829" s="193"/>
      <c r="S3829" s="193" t="s">
        <v>7130</v>
      </c>
      <c r="T3829" s="193" t="n">
        <v>754.6109997</v>
      </c>
      <c r="U3829" s="193"/>
      <c r="V3829" s="193"/>
      <c r="W3829" s="193" t="s">
        <v>8720</v>
      </c>
      <c r="X3829" s="196"/>
      <c r="Y3829" s="196"/>
      <c r="Z3829" s="196" t="n">
        <v>0</v>
      </c>
      <c r="AE3829" s="94" t="e">
        <f aca="false" t="array" ref="AE3829:AK3829">_xlfn.torow(_xlfn.unique(_xlfn._xlws.filter(cat_table[Subsector],$E3829=cat_table[Sector],"")))</f>
        <v>#NAME?</v>
      </c>
      <c r="AF3829" s="94" t="e">
        <v>#NAME?</v>
      </c>
      <c r="AG3829" s="94" t="e">
        <v>#NAME?</v>
      </c>
      <c r="AH3829" s="94" t="e">
        <v>#NAME?</v>
      </c>
      <c r="AI3829" s="94" t="e">
        <v>#NAME?</v>
      </c>
      <c r="AJ3829" s="94" t="e">
        <v>#NAME?</v>
      </c>
      <c r="AK3829" s="94" t="e">
        <v>#NAME?</v>
      </c>
      <c r="AO3829" s="94" t="e">
        <f aca="false" t="array" ref="AO3829:AQ3829">_xlfn.torow(_xlfn.unique(_xlfn._xlws.filter(cat_table[Sub-subsector],($E3829=cat_table[Sector])*($F3829=cat_table[Subsector]),"")))</f>
        <v>#NAME?</v>
      </c>
      <c r="AP3829" s="94" t="e">
        <v>#NAME?</v>
      </c>
      <c r="AQ3829" s="94" t="e">
        <v>#NAME?</v>
      </c>
    </row>
    <row r="3830" customFormat="false" ht="15" hidden="false" customHeight="true" outlineLevel="0" collapsed="false">
      <c r="A3830" s="193" t="s">
        <v>14612</v>
      </c>
      <c r="B3830" s="20" t="str">
        <f aca="false">INDEX(Table2[], MATCH(L3830, Location_ID!$D$2:$D$648, 0), 1)</f>
        <v>a5d035c9-aae3-40ac-9eb8-c5c29396ac64</v>
      </c>
      <c r="C3830" s="193" t="s">
        <v>1482</v>
      </c>
      <c r="D3830" s="273" t="s">
        <v>354</v>
      </c>
      <c r="E3830" s="193" t="s">
        <v>7134</v>
      </c>
      <c r="F3830" s="193" t="s">
        <v>7899</v>
      </c>
      <c r="G3830" s="193"/>
      <c r="H3830" s="196"/>
      <c r="I3830" s="193" t="s">
        <v>14291</v>
      </c>
      <c r="J3830" s="193" t="s">
        <v>14292</v>
      </c>
      <c r="K3830" s="193" t="s">
        <v>7127</v>
      </c>
      <c r="L3830" s="193" t="s">
        <v>3029</v>
      </c>
      <c r="M3830" s="193" t="s">
        <v>7131</v>
      </c>
      <c r="N3830" s="193" t="s">
        <v>14293</v>
      </c>
      <c r="O3830" s="193" t="s">
        <v>1769</v>
      </c>
      <c r="P3830" s="219" t="n">
        <v>43040</v>
      </c>
      <c r="Q3830" s="219" t="n">
        <v>44469</v>
      </c>
      <c r="R3830" s="193"/>
      <c r="S3830" s="193" t="s">
        <v>7130</v>
      </c>
      <c r="T3830" s="193" t="n">
        <v>1860.967737</v>
      </c>
      <c r="U3830" s="193"/>
      <c r="V3830" s="193"/>
      <c r="W3830" s="193" t="s">
        <v>8720</v>
      </c>
      <c r="X3830" s="196"/>
      <c r="Y3830" s="196"/>
      <c r="Z3830" s="196" t="n">
        <v>0</v>
      </c>
      <c r="AE3830" s="94" t="e">
        <f aca="false" t="array" ref="AE3830:AK3830">_xlfn.torow(_xlfn.unique(_xlfn._xlws.filter(cat_table[Subsector],$E3830=cat_table[Sector],"")))</f>
        <v>#NAME?</v>
      </c>
      <c r="AF3830" s="94" t="e">
        <v>#NAME?</v>
      </c>
      <c r="AG3830" s="94" t="e">
        <v>#NAME?</v>
      </c>
      <c r="AH3830" s="94" t="e">
        <v>#NAME?</v>
      </c>
      <c r="AI3830" s="94" t="e">
        <v>#NAME?</v>
      </c>
      <c r="AJ3830" s="94" t="e">
        <v>#NAME?</v>
      </c>
      <c r="AK3830" s="94" t="e">
        <v>#NAME?</v>
      </c>
      <c r="AO3830" s="94" t="e">
        <f aca="false" t="array" ref="AO3830:AQ3830">_xlfn.torow(_xlfn.unique(_xlfn._xlws.filter(cat_table[Sub-subsector],($E3830=cat_table[Sector])*($F3830=cat_table[Subsector]),"")))</f>
        <v>#NAME?</v>
      </c>
      <c r="AP3830" s="94" t="e">
        <v>#NAME?</v>
      </c>
      <c r="AQ3830" s="94" t="e">
        <v>#NAME?</v>
      </c>
    </row>
    <row r="3831" customFormat="false" ht="15" hidden="false" customHeight="true" outlineLevel="0" collapsed="false">
      <c r="A3831" s="193" t="s">
        <v>14613</v>
      </c>
      <c r="B3831" s="20" t="str">
        <f aca="false">INDEX(Table2[], MATCH(L3831, Location_ID!$D$2:$D$648, 0), 1)</f>
        <v>a5d035c9-aae3-40ac-9eb8-c5c29396ac64</v>
      </c>
      <c r="C3831" s="193" t="s">
        <v>1482</v>
      </c>
      <c r="D3831" s="273" t="s">
        <v>354</v>
      </c>
      <c r="E3831" s="193" t="s">
        <v>7134</v>
      </c>
      <c r="F3831" s="193" t="s">
        <v>7899</v>
      </c>
      <c r="G3831" s="193"/>
      <c r="H3831" s="196"/>
      <c r="I3831" s="193" t="s">
        <v>14291</v>
      </c>
      <c r="J3831" s="193" t="s">
        <v>14292</v>
      </c>
      <c r="K3831" s="193" t="s">
        <v>7127</v>
      </c>
      <c r="L3831" s="193" t="s">
        <v>3029</v>
      </c>
      <c r="M3831" s="193" t="s">
        <v>7131</v>
      </c>
      <c r="N3831" s="193" t="s">
        <v>14293</v>
      </c>
      <c r="O3831" s="193" t="s">
        <v>1769</v>
      </c>
      <c r="P3831" s="219" t="n">
        <v>43040</v>
      </c>
      <c r="Q3831" s="219" t="n">
        <v>44469</v>
      </c>
      <c r="R3831" s="193"/>
      <c r="S3831" s="193" t="s">
        <v>7130</v>
      </c>
      <c r="T3831" s="193" t="n">
        <v>542.4792205</v>
      </c>
      <c r="U3831" s="193"/>
      <c r="V3831" s="193"/>
      <c r="W3831" s="193" t="s">
        <v>8720</v>
      </c>
      <c r="X3831" s="196"/>
      <c r="Y3831" s="196"/>
      <c r="Z3831" s="196" t="n">
        <v>0</v>
      </c>
      <c r="AE3831" s="94" t="e">
        <f aca="false" t="array" ref="AE3831:AK3831">_xlfn.torow(_xlfn.unique(_xlfn._xlws.filter(cat_table[Subsector],$E3831=cat_table[Sector],"")))</f>
        <v>#NAME?</v>
      </c>
      <c r="AF3831" s="94" t="e">
        <v>#NAME?</v>
      </c>
      <c r="AG3831" s="94" t="e">
        <v>#NAME?</v>
      </c>
      <c r="AH3831" s="94" t="e">
        <v>#NAME?</v>
      </c>
      <c r="AI3831" s="94" t="e">
        <v>#NAME?</v>
      </c>
      <c r="AJ3831" s="94" t="e">
        <v>#NAME?</v>
      </c>
      <c r="AK3831" s="94" t="e">
        <v>#NAME?</v>
      </c>
      <c r="AO3831" s="94" t="e">
        <f aca="false" t="array" ref="AO3831:AQ3831">_xlfn.torow(_xlfn.unique(_xlfn._xlws.filter(cat_table[Sub-subsector],($E3831=cat_table[Sector])*($F3831=cat_table[Subsector]),"")))</f>
        <v>#NAME?</v>
      </c>
      <c r="AP3831" s="94" t="e">
        <v>#NAME?</v>
      </c>
      <c r="AQ3831" s="94" t="e">
        <v>#NAME?</v>
      </c>
    </row>
    <row r="3832" customFormat="false" ht="15" hidden="false" customHeight="true" outlineLevel="0" collapsed="false">
      <c r="A3832" s="193" t="s">
        <v>14614</v>
      </c>
      <c r="B3832" s="20" t="str">
        <f aca="false">INDEX(Table2[], MATCH(L3832, Location_ID!$D$2:$D$648, 0), 1)</f>
        <v>a5d035c9-aae3-40ac-9eb8-c5c29396ac64</v>
      </c>
      <c r="C3832" s="193" t="s">
        <v>1482</v>
      </c>
      <c r="D3832" s="273" t="s">
        <v>354</v>
      </c>
      <c r="E3832" s="193" t="s">
        <v>7134</v>
      </c>
      <c r="F3832" s="193" t="s">
        <v>7899</v>
      </c>
      <c r="G3832" s="193"/>
      <c r="H3832" s="196"/>
      <c r="I3832" s="193" t="s">
        <v>14291</v>
      </c>
      <c r="J3832" s="193" t="s">
        <v>14292</v>
      </c>
      <c r="K3832" s="193" t="s">
        <v>7127</v>
      </c>
      <c r="L3832" s="193" t="s">
        <v>3029</v>
      </c>
      <c r="M3832" s="193" t="s">
        <v>7131</v>
      </c>
      <c r="N3832" s="193" t="s">
        <v>14293</v>
      </c>
      <c r="O3832" s="193" t="s">
        <v>1769</v>
      </c>
      <c r="P3832" s="219" t="n">
        <v>43040</v>
      </c>
      <c r="Q3832" s="219" t="n">
        <v>44469</v>
      </c>
      <c r="R3832" s="193"/>
      <c r="S3832" s="193" t="s">
        <v>7130</v>
      </c>
      <c r="T3832" s="193" t="n">
        <v>500.8926202</v>
      </c>
      <c r="U3832" s="193"/>
      <c r="V3832" s="193"/>
      <c r="W3832" s="193" t="s">
        <v>8720</v>
      </c>
      <c r="X3832" s="196"/>
      <c r="Y3832" s="196"/>
      <c r="Z3832" s="196" t="n">
        <v>0</v>
      </c>
      <c r="AE3832" s="94" t="e">
        <f aca="false" t="array" ref="AE3832:AK3832">_xlfn.torow(_xlfn.unique(_xlfn._xlws.filter(cat_table[Subsector],$E3832=cat_table[Sector],"")))</f>
        <v>#NAME?</v>
      </c>
      <c r="AF3832" s="94" t="e">
        <v>#NAME?</v>
      </c>
      <c r="AG3832" s="94" t="e">
        <v>#NAME?</v>
      </c>
      <c r="AH3832" s="94" t="e">
        <v>#NAME?</v>
      </c>
      <c r="AI3832" s="94" t="e">
        <v>#NAME?</v>
      </c>
      <c r="AJ3832" s="94" t="e">
        <v>#NAME?</v>
      </c>
      <c r="AK3832" s="94" t="e">
        <v>#NAME?</v>
      </c>
      <c r="AO3832" s="94" t="e">
        <f aca="false" t="array" ref="AO3832:AQ3832">_xlfn.torow(_xlfn.unique(_xlfn._xlws.filter(cat_table[Sub-subsector],($E3832=cat_table[Sector])*($F3832=cat_table[Subsector]),"")))</f>
        <v>#NAME?</v>
      </c>
      <c r="AP3832" s="94" t="e">
        <v>#NAME?</v>
      </c>
      <c r="AQ3832" s="94" t="e">
        <v>#NAME?</v>
      </c>
    </row>
    <row r="3833" customFormat="false" ht="15" hidden="false" customHeight="true" outlineLevel="0" collapsed="false">
      <c r="A3833" s="193" t="s">
        <v>14615</v>
      </c>
      <c r="B3833" s="20" t="str">
        <f aca="false">INDEX(Table2[], MATCH(L3833, Location_ID!$D$2:$D$648, 0), 1)</f>
        <v>a5d035c9-aae3-40ac-9eb8-c5c29396ac64</v>
      </c>
      <c r="C3833" s="193" t="s">
        <v>1482</v>
      </c>
      <c r="D3833" s="273" t="s">
        <v>354</v>
      </c>
      <c r="E3833" s="193" t="s">
        <v>7134</v>
      </c>
      <c r="F3833" s="193" t="s">
        <v>7899</v>
      </c>
      <c r="G3833" s="193"/>
      <c r="H3833" s="196"/>
      <c r="I3833" s="193" t="s">
        <v>14291</v>
      </c>
      <c r="J3833" s="193" t="s">
        <v>14292</v>
      </c>
      <c r="K3833" s="193" t="s">
        <v>7127</v>
      </c>
      <c r="L3833" s="193" t="s">
        <v>3029</v>
      </c>
      <c r="M3833" s="193" t="s">
        <v>7131</v>
      </c>
      <c r="N3833" s="193" t="s">
        <v>14293</v>
      </c>
      <c r="O3833" s="193" t="s">
        <v>1769</v>
      </c>
      <c r="P3833" s="219" t="n">
        <v>43040</v>
      </c>
      <c r="Q3833" s="219" t="n">
        <v>44469</v>
      </c>
      <c r="R3833" s="193"/>
      <c r="S3833" s="193" t="s">
        <v>7130</v>
      </c>
      <c r="T3833" s="193" t="n">
        <v>260.1485346</v>
      </c>
      <c r="U3833" s="193"/>
      <c r="V3833" s="193"/>
      <c r="W3833" s="193" t="s">
        <v>8720</v>
      </c>
      <c r="X3833" s="196"/>
      <c r="Y3833" s="196"/>
      <c r="Z3833" s="196" t="n">
        <v>0</v>
      </c>
      <c r="AE3833" s="94" t="e">
        <f aca="false" t="array" ref="AE3833:AK3833">_xlfn.torow(_xlfn.unique(_xlfn._xlws.filter(cat_table[Subsector],$E3833=cat_table[Sector],"")))</f>
        <v>#NAME?</v>
      </c>
      <c r="AF3833" s="94" t="e">
        <v>#NAME?</v>
      </c>
      <c r="AG3833" s="94" t="e">
        <v>#NAME?</v>
      </c>
      <c r="AH3833" s="94" t="e">
        <v>#NAME?</v>
      </c>
      <c r="AI3833" s="94" t="e">
        <v>#NAME?</v>
      </c>
      <c r="AJ3833" s="94" t="e">
        <v>#NAME?</v>
      </c>
      <c r="AK3833" s="94" t="e">
        <v>#NAME?</v>
      </c>
      <c r="AO3833" s="94" t="e">
        <f aca="false" t="array" ref="AO3833:AQ3833">_xlfn.torow(_xlfn.unique(_xlfn._xlws.filter(cat_table[Sub-subsector],($E3833=cat_table[Sector])*($F3833=cat_table[Subsector]),"")))</f>
        <v>#NAME?</v>
      </c>
      <c r="AP3833" s="94" t="e">
        <v>#NAME?</v>
      </c>
      <c r="AQ3833" s="94" t="e">
        <v>#NAME?</v>
      </c>
    </row>
    <row r="3834" customFormat="false" ht="15" hidden="false" customHeight="true" outlineLevel="0" collapsed="false">
      <c r="A3834" s="193" t="s">
        <v>14616</v>
      </c>
      <c r="B3834" s="20" t="str">
        <f aca="false">INDEX(Table2[], MATCH(L3834, Location_ID!$D$2:$D$648, 0), 1)</f>
        <v>a5d035c9-aae3-40ac-9eb8-c5c29396ac64</v>
      </c>
      <c r="C3834" s="193" t="s">
        <v>1482</v>
      </c>
      <c r="D3834" s="273" t="s">
        <v>354</v>
      </c>
      <c r="E3834" s="193" t="s">
        <v>7134</v>
      </c>
      <c r="F3834" s="193" t="s">
        <v>7899</v>
      </c>
      <c r="G3834" s="193"/>
      <c r="H3834" s="196"/>
      <c r="I3834" s="193" t="s">
        <v>14291</v>
      </c>
      <c r="J3834" s="193" t="s">
        <v>14292</v>
      </c>
      <c r="K3834" s="193" t="s">
        <v>7127</v>
      </c>
      <c r="L3834" s="193" t="s">
        <v>3029</v>
      </c>
      <c r="M3834" s="193" t="s">
        <v>7131</v>
      </c>
      <c r="N3834" s="193" t="s">
        <v>14293</v>
      </c>
      <c r="O3834" s="193" t="s">
        <v>1769</v>
      </c>
      <c r="P3834" s="219" t="n">
        <v>43040</v>
      </c>
      <c r="Q3834" s="219" t="n">
        <v>44469</v>
      </c>
      <c r="R3834" s="193"/>
      <c r="S3834" s="193" t="s">
        <v>7130</v>
      </c>
      <c r="T3834" s="193" t="n">
        <v>761.017629</v>
      </c>
      <c r="U3834" s="193"/>
      <c r="V3834" s="193"/>
      <c r="W3834" s="193" t="s">
        <v>8720</v>
      </c>
      <c r="X3834" s="196"/>
      <c r="Y3834" s="196"/>
      <c r="Z3834" s="196" t="n">
        <v>0</v>
      </c>
      <c r="AE3834" s="94" t="e">
        <f aca="false" t="array" ref="AE3834:AK3834">_xlfn.torow(_xlfn.unique(_xlfn._xlws.filter(cat_table[Subsector],$E3834=cat_table[Sector],"")))</f>
        <v>#NAME?</v>
      </c>
      <c r="AF3834" s="94" t="e">
        <v>#NAME?</v>
      </c>
      <c r="AG3834" s="94" t="e">
        <v>#NAME?</v>
      </c>
      <c r="AH3834" s="94" t="e">
        <v>#NAME?</v>
      </c>
      <c r="AI3834" s="94" t="e">
        <v>#NAME?</v>
      </c>
      <c r="AJ3834" s="94" t="e">
        <v>#NAME?</v>
      </c>
      <c r="AK3834" s="94" t="e">
        <v>#NAME?</v>
      </c>
      <c r="AO3834" s="94" t="e">
        <f aca="false" t="array" ref="AO3834:AQ3834">_xlfn.torow(_xlfn.unique(_xlfn._xlws.filter(cat_table[Sub-subsector],($E3834=cat_table[Sector])*($F3834=cat_table[Subsector]),"")))</f>
        <v>#NAME?</v>
      </c>
      <c r="AP3834" s="94" t="e">
        <v>#NAME?</v>
      </c>
      <c r="AQ3834" s="94" t="e">
        <v>#NAME?</v>
      </c>
    </row>
    <row r="3835" customFormat="false" ht="15" hidden="false" customHeight="true" outlineLevel="0" collapsed="false">
      <c r="A3835" s="193" t="s">
        <v>14617</v>
      </c>
      <c r="B3835" s="20" t="str">
        <f aca="false">INDEX(Table2[], MATCH(L3835, Location_ID!$D$2:$D$648, 0), 1)</f>
        <v>a5d035c9-aae3-40ac-9eb8-c5c29396ac64</v>
      </c>
      <c r="C3835" s="193" t="s">
        <v>1482</v>
      </c>
      <c r="D3835" s="273" t="s">
        <v>354</v>
      </c>
      <c r="E3835" s="193" t="s">
        <v>7134</v>
      </c>
      <c r="F3835" s="193" t="s">
        <v>7899</v>
      </c>
      <c r="G3835" s="193"/>
      <c r="H3835" s="196"/>
      <c r="I3835" s="193" t="s">
        <v>14291</v>
      </c>
      <c r="J3835" s="193" t="s">
        <v>14292</v>
      </c>
      <c r="K3835" s="193" t="s">
        <v>7127</v>
      </c>
      <c r="L3835" s="193" t="s">
        <v>3029</v>
      </c>
      <c r="M3835" s="193" t="s">
        <v>7131</v>
      </c>
      <c r="N3835" s="193" t="s">
        <v>14293</v>
      </c>
      <c r="O3835" s="193" t="s">
        <v>1769</v>
      </c>
      <c r="P3835" s="219" t="n">
        <v>43040</v>
      </c>
      <c r="Q3835" s="219" t="n">
        <v>44469</v>
      </c>
      <c r="R3835" s="193"/>
      <c r="S3835" s="193" t="s">
        <v>7130</v>
      </c>
      <c r="T3835" s="193" t="n">
        <v>2402.014481</v>
      </c>
      <c r="U3835" s="193"/>
      <c r="V3835" s="193"/>
      <c r="W3835" s="193" t="s">
        <v>8720</v>
      </c>
      <c r="X3835" s="196"/>
      <c r="Y3835" s="196"/>
      <c r="Z3835" s="196" t="n">
        <v>0</v>
      </c>
      <c r="AE3835" s="94" t="e">
        <f aca="false" t="array" ref="AE3835:AK3835">_xlfn.torow(_xlfn.unique(_xlfn._xlws.filter(cat_table[Subsector],$E3835=cat_table[Sector],"")))</f>
        <v>#NAME?</v>
      </c>
      <c r="AF3835" s="94" t="e">
        <v>#NAME?</v>
      </c>
      <c r="AG3835" s="94" t="e">
        <v>#NAME?</v>
      </c>
      <c r="AH3835" s="94" t="e">
        <v>#NAME?</v>
      </c>
      <c r="AI3835" s="94" t="e">
        <v>#NAME?</v>
      </c>
      <c r="AJ3835" s="94" t="e">
        <v>#NAME?</v>
      </c>
      <c r="AK3835" s="94" t="e">
        <v>#NAME?</v>
      </c>
      <c r="AO3835" s="94" t="e">
        <f aca="false" t="array" ref="AO3835:AQ3835">_xlfn.torow(_xlfn.unique(_xlfn._xlws.filter(cat_table[Sub-subsector],($E3835=cat_table[Sector])*($F3835=cat_table[Subsector]),"")))</f>
        <v>#NAME?</v>
      </c>
      <c r="AP3835" s="94" t="e">
        <v>#NAME?</v>
      </c>
      <c r="AQ3835" s="94" t="e">
        <v>#NAME?</v>
      </c>
    </row>
    <row r="3836" customFormat="false" ht="15" hidden="false" customHeight="true" outlineLevel="0" collapsed="false">
      <c r="A3836" s="193" t="s">
        <v>14618</v>
      </c>
      <c r="B3836" s="20" t="str">
        <f aca="false">INDEX(Table2[], MATCH(L3836, Location_ID!$D$2:$D$648, 0), 1)</f>
        <v>a5d035c9-aae3-40ac-9eb8-c5c29396ac64</v>
      </c>
      <c r="C3836" s="193" t="s">
        <v>1482</v>
      </c>
      <c r="D3836" s="273" t="s">
        <v>354</v>
      </c>
      <c r="E3836" s="193" t="s">
        <v>7134</v>
      </c>
      <c r="F3836" s="193" t="s">
        <v>7899</v>
      </c>
      <c r="G3836" s="193"/>
      <c r="H3836" s="196"/>
      <c r="I3836" s="193" t="s">
        <v>14291</v>
      </c>
      <c r="J3836" s="193" t="s">
        <v>14292</v>
      </c>
      <c r="K3836" s="193" t="s">
        <v>7127</v>
      </c>
      <c r="L3836" s="193" t="s">
        <v>3029</v>
      </c>
      <c r="M3836" s="193" t="s">
        <v>7131</v>
      </c>
      <c r="N3836" s="193" t="s">
        <v>14293</v>
      </c>
      <c r="O3836" s="193" t="s">
        <v>1769</v>
      </c>
      <c r="P3836" s="219" t="n">
        <v>43040</v>
      </c>
      <c r="Q3836" s="219" t="n">
        <v>44469</v>
      </c>
      <c r="R3836" s="193"/>
      <c r="S3836" s="193" t="s">
        <v>7130</v>
      </c>
      <c r="T3836" s="193" t="n">
        <v>2105.277709</v>
      </c>
      <c r="U3836" s="193"/>
      <c r="V3836" s="193"/>
      <c r="W3836" s="193" t="s">
        <v>8720</v>
      </c>
      <c r="X3836" s="196"/>
      <c r="Y3836" s="196"/>
      <c r="Z3836" s="196" t="n">
        <v>0</v>
      </c>
      <c r="AE3836" s="94" t="e">
        <f aca="false" t="array" ref="AE3836:AK3836">_xlfn.torow(_xlfn.unique(_xlfn._xlws.filter(cat_table[Subsector],$E3836=cat_table[Sector],"")))</f>
        <v>#NAME?</v>
      </c>
      <c r="AF3836" s="94" t="e">
        <v>#NAME?</v>
      </c>
      <c r="AG3836" s="94" t="e">
        <v>#NAME?</v>
      </c>
      <c r="AH3836" s="94" t="e">
        <v>#NAME?</v>
      </c>
      <c r="AI3836" s="94" t="e">
        <v>#NAME?</v>
      </c>
      <c r="AJ3836" s="94" t="e">
        <v>#NAME?</v>
      </c>
      <c r="AK3836" s="94" t="e">
        <v>#NAME?</v>
      </c>
      <c r="AO3836" s="94" t="e">
        <f aca="false" t="array" ref="AO3836:AQ3836">_xlfn.torow(_xlfn.unique(_xlfn._xlws.filter(cat_table[Sub-subsector],($E3836=cat_table[Sector])*($F3836=cat_table[Subsector]),"")))</f>
        <v>#NAME?</v>
      </c>
      <c r="AP3836" s="94" t="e">
        <v>#NAME?</v>
      </c>
      <c r="AQ3836" s="94" t="e">
        <v>#NAME?</v>
      </c>
    </row>
    <row r="3837" customFormat="false" ht="15" hidden="false" customHeight="true" outlineLevel="0" collapsed="false">
      <c r="A3837" s="193" t="s">
        <v>14619</v>
      </c>
      <c r="B3837" s="20" t="str">
        <f aca="false">INDEX(Table2[], MATCH(L3837, Location_ID!$D$2:$D$648, 0), 1)</f>
        <v>a5d035c9-aae3-40ac-9eb8-c5c29396ac64</v>
      </c>
      <c r="C3837" s="193" t="s">
        <v>1482</v>
      </c>
      <c r="D3837" s="273" t="s">
        <v>354</v>
      </c>
      <c r="E3837" s="193" t="s">
        <v>7134</v>
      </c>
      <c r="F3837" s="193" t="s">
        <v>7899</v>
      </c>
      <c r="G3837" s="193"/>
      <c r="H3837" s="196"/>
      <c r="I3837" s="193" t="s">
        <v>14291</v>
      </c>
      <c r="J3837" s="193" t="s">
        <v>14292</v>
      </c>
      <c r="K3837" s="193" t="s">
        <v>7127</v>
      </c>
      <c r="L3837" s="193" t="s">
        <v>3029</v>
      </c>
      <c r="M3837" s="193" t="s">
        <v>7131</v>
      </c>
      <c r="N3837" s="193" t="s">
        <v>14293</v>
      </c>
      <c r="O3837" s="193" t="s">
        <v>1769</v>
      </c>
      <c r="P3837" s="219" t="n">
        <v>43040</v>
      </c>
      <c r="Q3837" s="219" t="n">
        <v>44469</v>
      </c>
      <c r="R3837" s="193"/>
      <c r="S3837" s="193" t="s">
        <v>7130</v>
      </c>
      <c r="T3837" s="193" t="n">
        <v>1929.701468</v>
      </c>
      <c r="U3837" s="193"/>
      <c r="V3837" s="193"/>
      <c r="W3837" s="193" t="s">
        <v>8720</v>
      </c>
      <c r="X3837" s="196"/>
      <c r="Y3837" s="196"/>
      <c r="Z3837" s="196" t="n">
        <v>0</v>
      </c>
      <c r="AE3837" s="94" t="e">
        <f aca="false" t="array" ref="AE3837:AK3837">_xlfn.torow(_xlfn.unique(_xlfn._xlws.filter(cat_table[Subsector],$E3837=cat_table[Sector],"")))</f>
        <v>#NAME?</v>
      </c>
      <c r="AF3837" s="94" t="e">
        <v>#NAME?</v>
      </c>
      <c r="AG3837" s="94" t="e">
        <v>#NAME?</v>
      </c>
      <c r="AH3837" s="94" t="e">
        <v>#NAME?</v>
      </c>
      <c r="AI3837" s="94" t="e">
        <v>#NAME?</v>
      </c>
      <c r="AJ3837" s="94" t="e">
        <v>#NAME?</v>
      </c>
      <c r="AK3837" s="94" t="e">
        <v>#NAME?</v>
      </c>
      <c r="AO3837" s="94" t="e">
        <f aca="false" t="array" ref="AO3837:AQ3837">_xlfn.torow(_xlfn.unique(_xlfn._xlws.filter(cat_table[Sub-subsector],($E3837=cat_table[Sector])*($F3837=cat_table[Subsector]),"")))</f>
        <v>#NAME?</v>
      </c>
      <c r="AP3837" s="94" t="e">
        <v>#NAME?</v>
      </c>
      <c r="AQ3837" s="94" t="e">
        <v>#NAME?</v>
      </c>
    </row>
    <row r="3838" customFormat="false" ht="15" hidden="false" customHeight="true" outlineLevel="0" collapsed="false">
      <c r="A3838" s="193" t="s">
        <v>14620</v>
      </c>
      <c r="B3838" s="20" t="str">
        <f aca="false">INDEX(Table2[], MATCH(L3838, Location_ID!$D$2:$D$648, 0), 1)</f>
        <v>a5d035c9-aae3-40ac-9eb8-c5c29396ac64</v>
      </c>
      <c r="C3838" s="193" t="s">
        <v>1482</v>
      </c>
      <c r="D3838" s="273" t="s">
        <v>354</v>
      </c>
      <c r="E3838" s="193" t="s">
        <v>7134</v>
      </c>
      <c r="F3838" s="193" t="s">
        <v>7899</v>
      </c>
      <c r="G3838" s="193"/>
      <c r="H3838" s="196"/>
      <c r="I3838" s="193" t="s">
        <v>14291</v>
      </c>
      <c r="J3838" s="193" t="s">
        <v>14292</v>
      </c>
      <c r="K3838" s="193" t="s">
        <v>7127</v>
      </c>
      <c r="L3838" s="193" t="s">
        <v>3029</v>
      </c>
      <c r="M3838" s="193" t="s">
        <v>7131</v>
      </c>
      <c r="N3838" s="193" t="s">
        <v>14293</v>
      </c>
      <c r="O3838" s="193" t="s">
        <v>1769</v>
      </c>
      <c r="P3838" s="219" t="n">
        <v>43040</v>
      </c>
      <c r="Q3838" s="219" t="n">
        <v>44469</v>
      </c>
      <c r="R3838" s="193"/>
      <c r="S3838" s="193" t="s">
        <v>7130</v>
      </c>
      <c r="T3838" s="193" t="n">
        <v>1848.818673</v>
      </c>
      <c r="U3838" s="193"/>
      <c r="V3838" s="193"/>
      <c r="W3838" s="193" t="s">
        <v>8720</v>
      </c>
      <c r="X3838" s="196"/>
      <c r="Y3838" s="196"/>
      <c r="Z3838" s="196" t="n">
        <v>0</v>
      </c>
      <c r="AE3838" s="94" t="e">
        <f aca="false" t="array" ref="AE3838:AK3838">_xlfn.torow(_xlfn.unique(_xlfn._xlws.filter(cat_table[Subsector],$E3838=cat_table[Sector],"")))</f>
        <v>#NAME?</v>
      </c>
      <c r="AF3838" s="94" t="e">
        <v>#NAME?</v>
      </c>
      <c r="AG3838" s="94" t="e">
        <v>#NAME?</v>
      </c>
      <c r="AH3838" s="94" t="e">
        <v>#NAME?</v>
      </c>
      <c r="AI3838" s="94" t="e">
        <v>#NAME?</v>
      </c>
      <c r="AJ3838" s="94" t="e">
        <v>#NAME?</v>
      </c>
      <c r="AK3838" s="94" t="e">
        <v>#NAME?</v>
      </c>
      <c r="AO3838" s="94" t="e">
        <f aca="false" t="array" ref="AO3838:AQ3838">_xlfn.torow(_xlfn.unique(_xlfn._xlws.filter(cat_table[Sub-subsector],($E3838=cat_table[Sector])*($F3838=cat_table[Subsector]),"")))</f>
        <v>#NAME?</v>
      </c>
      <c r="AP3838" s="94" t="e">
        <v>#NAME?</v>
      </c>
      <c r="AQ3838" s="94" t="e">
        <v>#NAME?</v>
      </c>
    </row>
    <row r="3839" customFormat="false" ht="15" hidden="false" customHeight="true" outlineLevel="0" collapsed="false">
      <c r="A3839" s="193" t="s">
        <v>14621</v>
      </c>
      <c r="B3839" s="20" t="str">
        <f aca="false">INDEX(Table2[], MATCH(L3839, Location_ID!$D$2:$D$648, 0), 1)</f>
        <v>a5d035c9-aae3-40ac-9eb8-c5c29396ac64</v>
      </c>
      <c r="C3839" s="193" t="s">
        <v>1482</v>
      </c>
      <c r="D3839" s="273" t="s">
        <v>354</v>
      </c>
      <c r="E3839" s="193" t="s">
        <v>7134</v>
      </c>
      <c r="F3839" s="193" t="s">
        <v>7899</v>
      </c>
      <c r="G3839" s="193"/>
      <c r="H3839" s="196"/>
      <c r="I3839" s="193" t="s">
        <v>14291</v>
      </c>
      <c r="J3839" s="193" t="s">
        <v>14292</v>
      </c>
      <c r="K3839" s="193" t="s">
        <v>7127</v>
      </c>
      <c r="L3839" s="193" t="s">
        <v>3029</v>
      </c>
      <c r="M3839" s="193" t="s">
        <v>7131</v>
      </c>
      <c r="N3839" s="193" t="s">
        <v>14293</v>
      </c>
      <c r="O3839" s="193" t="s">
        <v>1769</v>
      </c>
      <c r="P3839" s="219" t="n">
        <v>43040</v>
      </c>
      <c r="Q3839" s="219" t="n">
        <v>44469</v>
      </c>
      <c r="R3839" s="193"/>
      <c r="S3839" s="193" t="s">
        <v>7130</v>
      </c>
      <c r="T3839" s="193" t="n">
        <v>660.6633603</v>
      </c>
      <c r="U3839" s="193"/>
      <c r="V3839" s="193"/>
      <c r="W3839" s="193" t="s">
        <v>8720</v>
      </c>
      <c r="X3839" s="196"/>
      <c r="Y3839" s="196"/>
      <c r="Z3839" s="196" t="n">
        <v>0</v>
      </c>
      <c r="AE3839" s="94" t="e">
        <f aca="false" t="array" ref="AE3839:AK3839">_xlfn.torow(_xlfn.unique(_xlfn._xlws.filter(cat_table[Subsector],$E3839=cat_table[Sector],"")))</f>
        <v>#NAME?</v>
      </c>
      <c r="AF3839" s="94" t="e">
        <v>#NAME?</v>
      </c>
      <c r="AG3839" s="94" t="e">
        <v>#NAME?</v>
      </c>
      <c r="AH3839" s="94" t="e">
        <v>#NAME?</v>
      </c>
      <c r="AI3839" s="94" t="e">
        <v>#NAME?</v>
      </c>
      <c r="AJ3839" s="94" t="e">
        <v>#NAME?</v>
      </c>
      <c r="AK3839" s="94" t="e">
        <v>#NAME?</v>
      </c>
      <c r="AO3839" s="94" t="e">
        <f aca="false" t="array" ref="AO3839:AQ3839">_xlfn.torow(_xlfn.unique(_xlfn._xlws.filter(cat_table[Sub-subsector],($E3839=cat_table[Sector])*($F3839=cat_table[Subsector]),"")))</f>
        <v>#NAME?</v>
      </c>
      <c r="AP3839" s="94" t="e">
        <v>#NAME?</v>
      </c>
      <c r="AQ3839" s="94" t="e">
        <v>#NAME?</v>
      </c>
    </row>
    <row r="3840" customFormat="false" ht="15" hidden="false" customHeight="true" outlineLevel="0" collapsed="false">
      <c r="A3840" s="193" t="s">
        <v>14622</v>
      </c>
      <c r="B3840" s="20" t="str">
        <f aca="false">INDEX(Table2[], MATCH(L3840, Location_ID!$D$2:$D$648, 0), 1)</f>
        <v>a5d035c9-aae3-40ac-9eb8-c5c29396ac64</v>
      </c>
      <c r="C3840" s="193" t="s">
        <v>1482</v>
      </c>
      <c r="D3840" s="273" t="s">
        <v>354</v>
      </c>
      <c r="E3840" s="193" t="s">
        <v>7134</v>
      </c>
      <c r="F3840" s="193" t="s">
        <v>7899</v>
      </c>
      <c r="G3840" s="193"/>
      <c r="H3840" s="196"/>
      <c r="I3840" s="193" t="s">
        <v>14291</v>
      </c>
      <c r="J3840" s="193" t="s">
        <v>14292</v>
      </c>
      <c r="K3840" s="193" t="s">
        <v>7127</v>
      </c>
      <c r="L3840" s="193" t="s">
        <v>3029</v>
      </c>
      <c r="M3840" s="193" t="s">
        <v>7131</v>
      </c>
      <c r="N3840" s="193" t="s">
        <v>14293</v>
      </c>
      <c r="O3840" s="193" t="s">
        <v>1769</v>
      </c>
      <c r="P3840" s="219" t="n">
        <v>43040</v>
      </c>
      <c r="Q3840" s="219" t="n">
        <v>44469</v>
      </c>
      <c r="R3840" s="193"/>
      <c r="S3840" s="193" t="s">
        <v>7130</v>
      </c>
      <c r="T3840" s="193" t="n">
        <v>1431.889791</v>
      </c>
      <c r="U3840" s="193"/>
      <c r="V3840" s="193"/>
      <c r="W3840" s="193" t="s">
        <v>8720</v>
      </c>
      <c r="X3840" s="196"/>
      <c r="Y3840" s="196"/>
      <c r="Z3840" s="196" t="n">
        <v>0</v>
      </c>
      <c r="AE3840" s="94" t="e">
        <f aca="false" t="array" ref="AE3840:AK3840">_xlfn.torow(_xlfn.unique(_xlfn._xlws.filter(cat_table[Subsector],$E3840=cat_table[Sector],"")))</f>
        <v>#NAME?</v>
      </c>
      <c r="AF3840" s="94" t="e">
        <v>#NAME?</v>
      </c>
      <c r="AG3840" s="94" t="e">
        <v>#NAME?</v>
      </c>
      <c r="AH3840" s="94" t="e">
        <v>#NAME?</v>
      </c>
      <c r="AI3840" s="94" t="e">
        <v>#NAME?</v>
      </c>
      <c r="AJ3840" s="94" t="e">
        <v>#NAME?</v>
      </c>
      <c r="AK3840" s="94" t="e">
        <v>#NAME?</v>
      </c>
      <c r="AO3840" s="94" t="e">
        <f aca="false" t="array" ref="AO3840:AQ3840">_xlfn.torow(_xlfn.unique(_xlfn._xlws.filter(cat_table[Sub-subsector],($E3840=cat_table[Sector])*($F3840=cat_table[Subsector]),"")))</f>
        <v>#NAME?</v>
      </c>
      <c r="AP3840" s="94" t="e">
        <v>#NAME?</v>
      </c>
      <c r="AQ3840" s="94" t="e">
        <v>#NAME?</v>
      </c>
    </row>
    <row r="3841" customFormat="false" ht="15" hidden="false" customHeight="true" outlineLevel="0" collapsed="false">
      <c r="A3841" s="193" t="s">
        <v>14623</v>
      </c>
      <c r="B3841" s="20" t="str">
        <f aca="false">INDEX(Table2[], MATCH(L3841, Location_ID!$D$2:$D$648, 0), 1)</f>
        <v>a5d035c9-aae3-40ac-9eb8-c5c29396ac64</v>
      </c>
      <c r="C3841" s="193" t="s">
        <v>1482</v>
      </c>
      <c r="D3841" s="273" t="s">
        <v>354</v>
      </c>
      <c r="E3841" s="193" t="s">
        <v>7134</v>
      </c>
      <c r="F3841" s="193" t="s">
        <v>7899</v>
      </c>
      <c r="G3841" s="193"/>
      <c r="H3841" s="196"/>
      <c r="I3841" s="193" t="s">
        <v>14291</v>
      </c>
      <c r="J3841" s="193" t="s">
        <v>14292</v>
      </c>
      <c r="K3841" s="193" t="s">
        <v>7127</v>
      </c>
      <c r="L3841" s="193" t="s">
        <v>3029</v>
      </c>
      <c r="M3841" s="193" t="s">
        <v>7131</v>
      </c>
      <c r="N3841" s="193" t="s">
        <v>14293</v>
      </c>
      <c r="O3841" s="193" t="s">
        <v>1769</v>
      </c>
      <c r="P3841" s="219" t="n">
        <v>43040</v>
      </c>
      <c r="Q3841" s="219" t="n">
        <v>44469</v>
      </c>
      <c r="R3841" s="193"/>
      <c r="S3841" s="193" t="s">
        <v>7130</v>
      </c>
      <c r="T3841" s="193" t="n">
        <v>2946.479321</v>
      </c>
      <c r="U3841" s="193"/>
      <c r="V3841" s="193"/>
      <c r="W3841" s="193" t="s">
        <v>8720</v>
      </c>
      <c r="X3841" s="196"/>
      <c r="Y3841" s="196"/>
      <c r="Z3841" s="196" t="n">
        <v>0</v>
      </c>
      <c r="AE3841" s="94" t="e">
        <f aca="false" t="array" ref="AE3841:AK3841">_xlfn.torow(_xlfn.unique(_xlfn._xlws.filter(cat_table[Subsector],$E3841=cat_table[Sector],"")))</f>
        <v>#NAME?</v>
      </c>
      <c r="AF3841" s="94" t="e">
        <v>#NAME?</v>
      </c>
      <c r="AG3841" s="94" t="e">
        <v>#NAME?</v>
      </c>
      <c r="AH3841" s="94" t="e">
        <v>#NAME?</v>
      </c>
      <c r="AI3841" s="94" t="e">
        <v>#NAME?</v>
      </c>
      <c r="AJ3841" s="94" t="e">
        <v>#NAME?</v>
      </c>
      <c r="AK3841" s="94" t="e">
        <v>#NAME?</v>
      </c>
      <c r="AO3841" s="94" t="e">
        <f aca="false" t="array" ref="AO3841:AQ3841">_xlfn.torow(_xlfn.unique(_xlfn._xlws.filter(cat_table[Sub-subsector],($E3841=cat_table[Sector])*($F3841=cat_table[Subsector]),"")))</f>
        <v>#NAME?</v>
      </c>
      <c r="AP3841" s="94" t="e">
        <v>#NAME?</v>
      </c>
      <c r="AQ3841" s="94" t="e">
        <v>#NAME?</v>
      </c>
    </row>
    <row r="3842" customFormat="false" ht="15" hidden="false" customHeight="true" outlineLevel="0" collapsed="false">
      <c r="A3842" s="193" t="s">
        <v>14624</v>
      </c>
      <c r="B3842" s="20" t="str">
        <f aca="false">INDEX(Table2[], MATCH(L3842, Location_ID!$D$2:$D$648, 0), 1)</f>
        <v>a5d035c9-aae3-40ac-9eb8-c5c29396ac64</v>
      </c>
      <c r="C3842" s="193" t="s">
        <v>1482</v>
      </c>
      <c r="D3842" s="273" t="s">
        <v>354</v>
      </c>
      <c r="E3842" s="193" t="s">
        <v>7134</v>
      </c>
      <c r="F3842" s="193" t="s">
        <v>7899</v>
      </c>
      <c r="G3842" s="193"/>
      <c r="H3842" s="196"/>
      <c r="I3842" s="193" t="s">
        <v>14291</v>
      </c>
      <c r="J3842" s="193" t="s">
        <v>14292</v>
      </c>
      <c r="K3842" s="193" t="s">
        <v>7127</v>
      </c>
      <c r="L3842" s="193" t="s">
        <v>3029</v>
      </c>
      <c r="M3842" s="193" t="s">
        <v>7131</v>
      </c>
      <c r="N3842" s="193" t="s">
        <v>14293</v>
      </c>
      <c r="O3842" s="193" t="s">
        <v>1769</v>
      </c>
      <c r="P3842" s="219" t="n">
        <v>43040</v>
      </c>
      <c r="Q3842" s="219" t="n">
        <v>44469</v>
      </c>
      <c r="R3842" s="193"/>
      <c r="S3842" s="193" t="s">
        <v>7130</v>
      </c>
      <c r="T3842" s="193" t="n">
        <v>4594.265973</v>
      </c>
      <c r="U3842" s="193"/>
      <c r="V3842" s="193"/>
      <c r="W3842" s="193" t="s">
        <v>8720</v>
      </c>
      <c r="X3842" s="196"/>
      <c r="Y3842" s="196"/>
      <c r="Z3842" s="196" t="n">
        <v>0</v>
      </c>
      <c r="AE3842" s="94" t="e">
        <f aca="false" t="array" ref="AE3842:AK3842">_xlfn.torow(_xlfn.unique(_xlfn._xlws.filter(cat_table[Subsector],$E3842=cat_table[Sector],"")))</f>
        <v>#NAME?</v>
      </c>
      <c r="AF3842" s="94" t="e">
        <v>#NAME?</v>
      </c>
      <c r="AG3842" s="94" t="e">
        <v>#NAME?</v>
      </c>
      <c r="AH3842" s="94" t="e">
        <v>#NAME?</v>
      </c>
      <c r="AI3842" s="94" t="e">
        <v>#NAME?</v>
      </c>
      <c r="AJ3842" s="94" t="e">
        <v>#NAME?</v>
      </c>
      <c r="AK3842" s="94" t="e">
        <v>#NAME?</v>
      </c>
      <c r="AO3842" s="94" t="e">
        <f aca="false" t="array" ref="AO3842:AQ3842">_xlfn.torow(_xlfn.unique(_xlfn._xlws.filter(cat_table[Sub-subsector],($E3842=cat_table[Sector])*($F3842=cat_table[Subsector]),"")))</f>
        <v>#NAME?</v>
      </c>
      <c r="AP3842" s="94" t="e">
        <v>#NAME?</v>
      </c>
      <c r="AQ3842" s="94" t="e">
        <v>#NAME?</v>
      </c>
    </row>
    <row r="3843" customFormat="false" ht="15" hidden="false" customHeight="true" outlineLevel="0" collapsed="false">
      <c r="A3843" s="193" t="s">
        <v>14625</v>
      </c>
      <c r="B3843" s="20" t="str">
        <f aca="false">INDEX(Table2[], MATCH(L3843, Location_ID!$D$2:$D$648, 0), 1)</f>
        <v>a5d035c9-aae3-40ac-9eb8-c5c29396ac64</v>
      </c>
      <c r="C3843" s="193" t="s">
        <v>1482</v>
      </c>
      <c r="D3843" s="273" t="s">
        <v>354</v>
      </c>
      <c r="E3843" s="193" t="s">
        <v>7134</v>
      </c>
      <c r="F3843" s="193" t="s">
        <v>7899</v>
      </c>
      <c r="G3843" s="193"/>
      <c r="H3843" s="196"/>
      <c r="I3843" s="193" t="s">
        <v>14291</v>
      </c>
      <c r="J3843" s="193" t="s">
        <v>14292</v>
      </c>
      <c r="K3843" s="193" t="s">
        <v>7127</v>
      </c>
      <c r="L3843" s="193" t="s">
        <v>3029</v>
      </c>
      <c r="M3843" s="193" t="s">
        <v>7131</v>
      </c>
      <c r="N3843" s="193" t="s">
        <v>14293</v>
      </c>
      <c r="O3843" s="193" t="s">
        <v>1769</v>
      </c>
      <c r="P3843" s="219" t="n">
        <v>43040</v>
      </c>
      <c r="Q3843" s="219" t="n">
        <v>44469</v>
      </c>
      <c r="R3843" s="193"/>
      <c r="S3843" s="193" t="s">
        <v>7130</v>
      </c>
      <c r="T3843" s="193" t="n">
        <v>513.7582841</v>
      </c>
      <c r="U3843" s="193"/>
      <c r="V3843" s="193"/>
      <c r="W3843" s="193" t="s">
        <v>8720</v>
      </c>
      <c r="X3843" s="196"/>
      <c r="Y3843" s="196"/>
      <c r="Z3843" s="196" t="n">
        <v>0</v>
      </c>
      <c r="AE3843" s="94" t="e">
        <f aca="false" t="array" ref="AE3843:AK3843">_xlfn.torow(_xlfn.unique(_xlfn._xlws.filter(cat_table[Subsector],$E3843=cat_table[Sector],"")))</f>
        <v>#NAME?</v>
      </c>
      <c r="AF3843" s="94" t="e">
        <v>#NAME?</v>
      </c>
      <c r="AG3843" s="94" t="e">
        <v>#NAME?</v>
      </c>
      <c r="AH3843" s="94" t="e">
        <v>#NAME?</v>
      </c>
      <c r="AI3843" s="94" t="e">
        <v>#NAME?</v>
      </c>
      <c r="AJ3843" s="94" t="e">
        <v>#NAME?</v>
      </c>
      <c r="AK3843" s="94" t="e">
        <v>#NAME?</v>
      </c>
      <c r="AO3843" s="94" t="e">
        <f aca="false" t="array" ref="AO3843:AQ3843">_xlfn.torow(_xlfn.unique(_xlfn._xlws.filter(cat_table[Sub-subsector],($E3843=cat_table[Sector])*($F3843=cat_table[Subsector]),"")))</f>
        <v>#NAME?</v>
      </c>
      <c r="AP3843" s="94" t="e">
        <v>#NAME?</v>
      </c>
      <c r="AQ3843" s="94" t="e">
        <v>#NAME?</v>
      </c>
    </row>
    <row r="3844" customFormat="false" ht="15" hidden="false" customHeight="true" outlineLevel="0" collapsed="false">
      <c r="A3844" s="193" t="s">
        <v>14626</v>
      </c>
      <c r="B3844" s="20" t="str">
        <f aca="false">INDEX(Table2[], MATCH(L3844, Location_ID!$D$2:$D$648, 0), 1)</f>
        <v>a5d035c9-aae3-40ac-9eb8-c5c29396ac64</v>
      </c>
      <c r="C3844" s="193" t="s">
        <v>1482</v>
      </c>
      <c r="D3844" s="273" t="s">
        <v>354</v>
      </c>
      <c r="E3844" s="193" t="s">
        <v>7134</v>
      </c>
      <c r="F3844" s="193" t="s">
        <v>7899</v>
      </c>
      <c r="G3844" s="193"/>
      <c r="H3844" s="196"/>
      <c r="I3844" s="193" t="s">
        <v>14291</v>
      </c>
      <c r="J3844" s="193" t="s">
        <v>14292</v>
      </c>
      <c r="K3844" s="193" t="s">
        <v>7127</v>
      </c>
      <c r="L3844" s="193" t="s">
        <v>3029</v>
      </c>
      <c r="M3844" s="193" t="s">
        <v>7131</v>
      </c>
      <c r="N3844" s="193" t="s">
        <v>14293</v>
      </c>
      <c r="O3844" s="193" t="s">
        <v>1769</v>
      </c>
      <c r="P3844" s="219" t="n">
        <v>43040</v>
      </c>
      <c r="Q3844" s="219" t="n">
        <v>44469</v>
      </c>
      <c r="R3844" s="193"/>
      <c r="S3844" s="193" t="s">
        <v>7130</v>
      </c>
      <c r="T3844" s="193" t="n">
        <v>497.8223972</v>
      </c>
      <c r="U3844" s="193"/>
      <c r="V3844" s="193"/>
      <c r="W3844" s="193" t="s">
        <v>8720</v>
      </c>
      <c r="X3844" s="196"/>
      <c r="Y3844" s="196"/>
      <c r="Z3844" s="196" t="n">
        <v>0</v>
      </c>
      <c r="AE3844" s="94" t="e">
        <f aca="false" t="array" ref="AE3844:AK3844">_xlfn.torow(_xlfn.unique(_xlfn._xlws.filter(cat_table[Subsector],$E3844=cat_table[Sector],"")))</f>
        <v>#NAME?</v>
      </c>
      <c r="AF3844" s="94" t="e">
        <v>#NAME?</v>
      </c>
      <c r="AG3844" s="94" t="e">
        <v>#NAME?</v>
      </c>
      <c r="AH3844" s="94" t="e">
        <v>#NAME?</v>
      </c>
      <c r="AI3844" s="94" t="e">
        <v>#NAME?</v>
      </c>
      <c r="AJ3844" s="94" t="e">
        <v>#NAME?</v>
      </c>
      <c r="AK3844" s="94" t="e">
        <v>#NAME?</v>
      </c>
      <c r="AO3844" s="94" t="e">
        <f aca="false" t="array" ref="AO3844:AQ3844">_xlfn.torow(_xlfn.unique(_xlfn._xlws.filter(cat_table[Sub-subsector],($E3844=cat_table[Sector])*($F3844=cat_table[Subsector]),"")))</f>
        <v>#NAME?</v>
      </c>
      <c r="AP3844" s="94" t="e">
        <v>#NAME?</v>
      </c>
      <c r="AQ3844" s="94" t="e">
        <v>#NAME?</v>
      </c>
    </row>
    <row r="3845" customFormat="false" ht="15" hidden="false" customHeight="true" outlineLevel="0" collapsed="false">
      <c r="A3845" s="193" t="s">
        <v>14627</v>
      </c>
      <c r="B3845" s="20" t="str">
        <f aca="false">INDEX(Table2[], MATCH(L3845, Location_ID!$D$2:$D$648, 0), 1)</f>
        <v>a5d035c9-aae3-40ac-9eb8-c5c29396ac64</v>
      </c>
      <c r="C3845" s="193" t="s">
        <v>1482</v>
      </c>
      <c r="D3845" s="273" t="s">
        <v>354</v>
      </c>
      <c r="E3845" s="193" t="s">
        <v>7134</v>
      </c>
      <c r="F3845" s="193" t="s">
        <v>7899</v>
      </c>
      <c r="G3845" s="193"/>
      <c r="H3845" s="196"/>
      <c r="I3845" s="193" t="s">
        <v>14291</v>
      </c>
      <c r="J3845" s="193" t="s">
        <v>14292</v>
      </c>
      <c r="K3845" s="193" t="s">
        <v>7127</v>
      </c>
      <c r="L3845" s="193" t="s">
        <v>3029</v>
      </c>
      <c r="M3845" s="193" t="s">
        <v>7131</v>
      </c>
      <c r="N3845" s="193" t="s">
        <v>14293</v>
      </c>
      <c r="O3845" s="193" t="s">
        <v>1769</v>
      </c>
      <c r="P3845" s="219" t="n">
        <v>43040</v>
      </c>
      <c r="Q3845" s="219" t="n">
        <v>44469</v>
      </c>
      <c r="R3845" s="193"/>
      <c r="S3845" s="193" t="s">
        <v>7130</v>
      </c>
      <c r="T3845" s="193" t="n">
        <v>3778.849007</v>
      </c>
      <c r="U3845" s="193"/>
      <c r="V3845" s="193"/>
      <c r="W3845" s="193" t="s">
        <v>8720</v>
      </c>
      <c r="X3845" s="196"/>
      <c r="Y3845" s="196"/>
      <c r="Z3845" s="196" t="n">
        <v>0</v>
      </c>
      <c r="AE3845" s="94" t="e">
        <f aca="false" t="array" ref="AE3845:AK3845">_xlfn.torow(_xlfn.unique(_xlfn._xlws.filter(cat_table[Subsector],$E3845=cat_table[Sector],"")))</f>
        <v>#NAME?</v>
      </c>
      <c r="AF3845" s="94" t="e">
        <v>#NAME?</v>
      </c>
      <c r="AG3845" s="94" t="e">
        <v>#NAME?</v>
      </c>
      <c r="AH3845" s="94" t="e">
        <v>#NAME?</v>
      </c>
      <c r="AI3845" s="94" t="e">
        <v>#NAME?</v>
      </c>
      <c r="AJ3845" s="94" t="e">
        <v>#NAME?</v>
      </c>
      <c r="AK3845" s="94" t="e">
        <v>#NAME?</v>
      </c>
      <c r="AO3845" s="94" t="e">
        <f aca="false" t="array" ref="AO3845:AQ3845">_xlfn.torow(_xlfn.unique(_xlfn._xlws.filter(cat_table[Sub-subsector],($E3845=cat_table[Sector])*($F3845=cat_table[Subsector]),"")))</f>
        <v>#NAME?</v>
      </c>
      <c r="AP3845" s="94" t="e">
        <v>#NAME?</v>
      </c>
      <c r="AQ3845" s="94" t="e">
        <v>#NAME?</v>
      </c>
    </row>
    <row r="3846" customFormat="false" ht="15" hidden="false" customHeight="true" outlineLevel="0" collapsed="false">
      <c r="A3846" s="193" t="s">
        <v>14628</v>
      </c>
      <c r="B3846" s="20" t="str">
        <f aca="false">INDEX(Table2[], MATCH(L3846, Location_ID!$D$2:$D$648, 0), 1)</f>
        <v>a5d035c9-aae3-40ac-9eb8-c5c29396ac64</v>
      </c>
      <c r="C3846" s="193" t="s">
        <v>1482</v>
      </c>
      <c r="D3846" s="273" t="s">
        <v>354</v>
      </c>
      <c r="E3846" s="193" t="s">
        <v>7134</v>
      </c>
      <c r="F3846" s="193" t="s">
        <v>7899</v>
      </c>
      <c r="G3846" s="193"/>
      <c r="H3846" s="196"/>
      <c r="I3846" s="193" t="s">
        <v>14291</v>
      </c>
      <c r="J3846" s="193" t="s">
        <v>14292</v>
      </c>
      <c r="K3846" s="193" t="s">
        <v>7127</v>
      </c>
      <c r="L3846" s="193" t="s">
        <v>3029</v>
      </c>
      <c r="M3846" s="193" t="s">
        <v>7131</v>
      </c>
      <c r="N3846" s="193" t="s">
        <v>14293</v>
      </c>
      <c r="O3846" s="193" t="s">
        <v>1769</v>
      </c>
      <c r="P3846" s="219" t="n">
        <v>43040</v>
      </c>
      <c r="Q3846" s="219" t="n">
        <v>44469</v>
      </c>
      <c r="R3846" s="193"/>
      <c r="S3846" s="193" t="s">
        <v>7130</v>
      </c>
      <c r="T3846" s="193" t="n">
        <v>1040.128598</v>
      </c>
      <c r="U3846" s="193"/>
      <c r="V3846" s="193"/>
      <c r="W3846" s="193" t="s">
        <v>8720</v>
      </c>
      <c r="X3846" s="196"/>
      <c r="Y3846" s="196"/>
      <c r="Z3846" s="196" t="n">
        <v>0</v>
      </c>
      <c r="AE3846" s="94" t="e">
        <f aca="false" t="array" ref="AE3846:AK3846">_xlfn.torow(_xlfn.unique(_xlfn._xlws.filter(cat_table[Subsector],$E3846=cat_table[Sector],"")))</f>
        <v>#NAME?</v>
      </c>
      <c r="AF3846" s="94" t="e">
        <v>#NAME?</v>
      </c>
      <c r="AG3846" s="94" t="e">
        <v>#NAME?</v>
      </c>
      <c r="AH3846" s="94" t="e">
        <v>#NAME?</v>
      </c>
      <c r="AI3846" s="94" t="e">
        <v>#NAME?</v>
      </c>
      <c r="AJ3846" s="94" t="e">
        <v>#NAME?</v>
      </c>
      <c r="AK3846" s="94" t="e">
        <v>#NAME?</v>
      </c>
      <c r="AO3846" s="94" t="e">
        <f aca="false" t="array" ref="AO3846:AQ3846">_xlfn.torow(_xlfn.unique(_xlfn._xlws.filter(cat_table[Sub-subsector],($E3846=cat_table[Sector])*($F3846=cat_table[Subsector]),"")))</f>
        <v>#NAME?</v>
      </c>
      <c r="AP3846" s="94" t="e">
        <v>#NAME?</v>
      </c>
      <c r="AQ3846" s="94" t="e">
        <v>#NAME?</v>
      </c>
    </row>
    <row r="3847" customFormat="false" ht="15" hidden="false" customHeight="true" outlineLevel="0" collapsed="false">
      <c r="A3847" s="193" t="s">
        <v>14629</v>
      </c>
      <c r="B3847" s="20" t="str">
        <f aca="false">INDEX(Table2[], MATCH(L3847, Location_ID!$D$2:$D$648, 0), 1)</f>
        <v>a5d035c9-aae3-40ac-9eb8-c5c29396ac64</v>
      </c>
      <c r="C3847" s="193" t="s">
        <v>1482</v>
      </c>
      <c r="D3847" s="273" t="s">
        <v>354</v>
      </c>
      <c r="E3847" s="193" t="s">
        <v>7134</v>
      </c>
      <c r="F3847" s="193" t="s">
        <v>7899</v>
      </c>
      <c r="G3847" s="193"/>
      <c r="H3847" s="196"/>
      <c r="I3847" s="193" t="s">
        <v>14291</v>
      </c>
      <c r="J3847" s="193" t="s">
        <v>14292</v>
      </c>
      <c r="K3847" s="193" t="s">
        <v>7127</v>
      </c>
      <c r="L3847" s="193" t="s">
        <v>3029</v>
      </c>
      <c r="M3847" s="193" t="s">
        <v>7131</v>
      </c>
      <c r="N3847" s="193" t="s">
        <v>14293</v>
      </c>
      <c r="O3847" s="193" t="s">
        <v>1769</v>
      </c>
      <c r="P3847" s="219" t="n">
        <v>43040</v>
      </c>
      <c r="Q3847" s="219" t="n">
        <v>44469</v>
      </c>
      <c r="R3847" s="193"/>
      <c r="S3847" s="193" t="s">
        <v>7130</v>
      </c>
      <c r="T3847" s="193" t="n">
        <v>2664.382521</v>
      </c>
      <c r="U3847" s="193"/>
      <c r="V3847" s="193"/>
      <c r="W3847" s="193" t="s">
        <v>8720</v>
      </c>
      <c r="X3847" s="196"/>
      <c r="Y3847" s="196"/>
      <c r="Z3847" s="196" t="n">
        <v>0</v>
      </c>
      <c r="AE3847" s="94" t="e">
        <f aca="false" t="array" ref="AE3847:AK3847">_xlfn.torow(_xlfn.unique(_xlfn._xlws.filter(cat_table[Subsector],$E3847=cat_table[Sector],"")))</f>
        <v>#NAME?</v>
      </c>
      <c r="AF3847" s="94" t="e">
        <v>#NAME?</v>
      </c>
      <c r="AG3847" s="94" t="e">
        <v>#NAME?</v>
      </c>
      <c r="AH3847" s="94" t="e">
        <v>#NAME?</v>
      </c>
      <c r="AI3847" s="94" t="e">
        <v>#NAME?</v>
      </c>
      <c r="AJ3847" s="94" t="e">
        <v>#NAME?</v>
      </c>
      <c r="AK3847" s="94" t="e">
        <v>#NAME?</v>
      </c>
      <c r="AO3847" s="94" t="e">
        <f aca="false" t="array" ref="AO3847:AQ3847">_xlfn.torow(_xlfn.unique(_xlfn._xlws.filter(cat_table[Sub-subsector],($E3847=cat_table[Sector])*($F3847=cat_table[Subsector]),"")))</f>
        <v>#NAME?</v>
      </c>
      <c r="AP3847" s="94" t="e">
        <v>#NAME?</v>
      </c>
      <c r="AQ3847" s="94" t="e">
        <v>#NAME?</v>
      </c>
    </row>
    <row r="3848" customFormat="false" ht="15" hidden="false" customHeight="true" outlineLevel="0" collapsed="false">
      <c r="A3848" s="193" t="s">
        <v>14630</v>
      </c>
      <c r="B3848" s="20" t="str">
        <f aca="false">INDEX(Table2[], MATCH(L3848, Location_ID!$D$2:$D$648, 0), 1)</f>
        <v>a5d035c9-aae3-40ac-9eb8-c5c29396ac64</v>
      </c>
      <c r="C3848" s="193" t="s">
        <v>1482</v>
      </c>
      <c r="D3848" s="273" t="s">
        <v>354</v>
      </c>
      <c r="E3848" s="193" t="s">
        <v>7134</v>
      </c>
      <c r="F3848" s="193" t="s">
        <v>7899</v>
      </c>
      <c r="G3848" s="193"/>
      <c r="H3848" s="196"/>
      <c r="I3848" s="193" t="s">
        <v>14291</v>
      </c>
      <c r="J3848" s="193" t="s">
        <v>14292</v>
      </c>
      <c r="K3848" s="193" t="s">
        <v>7127</v>
      </c>
      <c r="L3848" s="193" t="s">
        <v>3029</v>
      </c>
      <c r="M3848" s="193" t="s">
        <v>7131</v>
      </c>
      <c r="N3848" s="193" t="s">
        <v>14293</v>
      </c>
      <c r="O3848" s="193" t="s">
        <v>1769</v>
      </c>
      <c r="P3848" s="219" t="n">
        <v>43040</v>
      </c>
      <c r="Q3848" s="219" t="n">
        <v>44469</v>
      </c>
      <c r="R3848" s="193"/>
      <c r="S3848" s="193" t="s">
        <v>7130</v>
      </c>
      <c r="T3848" s="193" t="n">
        <v>1719.901349</v>
      </c>
      <c r="U3848" s="193"/>
      <c r="V3848" s="193"/>
      <c r="W3848" s="193" t="s">
        <v>8720</v>
      </c>
      <c r="X3848" s="196"/>
      <c r="Y3848" s="196"/>
      <c r="Z3848" s="196" t="n">
        <v>0</v>
      </c>
      <c r="AE3848" s="94" t="e">
        <f aca="false" t="array" ref="AE3848:AK3848">_xlfn.torow(_xlfn.unique(_xlfn._xlws.filter(cat_table[Subsector],$E3848=cat_table[Sector],"")))</f>
        <v>#NAME?</v>
      </c>
      <c r="AF3848" s="94" t="e">
        <v>#NAME?</v>
      </c>
      <c r="AG3848" s="94" t="e">
        <v>#NAME?</v>
      </c>
      <c r="AH3848" s="94" t="e">
        <v>#NAME?</v>
      </c>
      <c r="AI3848" s="94" t="e">
        <v>#NAME?</v>
      </c>
      <c r="AJ3848" s="94" t="e">
        <v>#NAME?</v>
      </c>
      <c r="AK3848" s="94" t="e">
        <v>#NAME?</v>
      </c>
      <c r="AO3848" s="94" t="e">
        <f aca="false" t="array" ref="AO3848:AQ3848">_xlfn.torow(_xlfn.unique(_xlfn._xlws.filter(cat_table[Sub-subsector],($E3848=cat_table[Sector])*($F3848=cat_table[Subsector]),"")))</f>
        <v>#NAME?</v>
      </c>
      <c r="AP3848" s="94" t="e">
        <v>#NAME?</v>
      </c>
      <c r="AQ3848" s="94" t="e">
        <v>#NAME?</v>
      </c>
    </row>
    <row r="3849" customFormat="false" ht="15" hidden="false" customHeight="true" outlineLevel="0" collapsed="false">
      <c r="A3849" s="193" t="s">
        <v>14631</v>
      </c>
      <c r="B3849" s="20" t="str">
        <f aca="false">INDEX(Table2[], MATCH(L3849, Location_ID!$D$2:$D$648, 0), 1)</f>
        <v>a5d035c9-aae3-40ac-9eb8-c5c29396ac64</v>
      </c>
      <c r="C3849" s="193" t="s">
        <v>1482</v>
      </c>
      <c r="D3849" s="273" t="s">
        <v>354</v>
      </c>
      <c r="E3849" s="193" t="s">
        <v>7134</v>
      </c>
      <c r="F3849" s="193" t="s">
        <v>7899</v>
      </c>
      <c r="G3849" s="193"/>
      <c r="H3849" s="196"/>
      <c r="I3849" s="193" t="s">
        <v>14291</v>
      </c>
      <c r="J3849" s="193" t="s">
        <v>14292</v>
      </c>
      <c r="K3849" s="193" t="s">
        <v>7127</v>
      </c>
      <c r="L3849" s="193" t="s">
        <v>3029</v>
      </c>
      <c r="M3849" s="193" t="s">
        <v>7131</v>
      </c>
      <c r="N3849" s="193" t="s">
        <v>14293</v>
      </c>
      <c r="O3849" s="193" t="s">
        <v>1769</v>
      </c>
      <c r="P3849" s="219" t="n">
        <v>43040</v>
      </c>
      <c r="Q3849" s="219" t="n">
        <v>44469</v>
      </c>
      <c r="R3849" s="193"/>
      <c r="S3849" s="193" t="s">
        <v>7130</v>
      </c>
      <c r="T3849" s="193" t="n">
        <v>903.6574462</v>
      </c>
      <c r="U3849" s="193"/>
      <c r="V3849" s="193"/>
      <c r="W3849" s="193" t="s">
        <v>8720</v>
      </c>
      <c r="X3849" s="196"/>
      <c r="Y3849" s="196"/>
      <c r="Z3849" s="196" t="n">
        <v>0</v>
      </c>
      <c r="AE3849" s="94" t="e">
        <f aca="false" t="array" ref="AE3849:AK3849">_xlfn.torow(_xlfn.unique(_xlfn._xlws.filter(cat_table[Subsector],$E3849=cat_table[Sector],"")))</f>
        <v>#NAME?</v>
      </c>
      <c r="AF3849" s="94" t="e">
        <v>#NAME?</v>
      </c>
      <c r="AG3849" s="94" t="e">
        <v>#NAME?</v>
      </c>
      <c r="AH3849" s="94" t="e">
        <v>#NAME?</v>
      </c>
      <c r="AI3849" s="94" t="e">
        <v>#NAME?</v>
      </c>
      <c r="AJ3849" s="94" t="e">
        <v>#NAME?</v>
      </c>
      <c r="AK3849" s="94" t="e">
        <v>#NAME?</v>
      </c>
      <c r="AO3849" s="94" t="e">
        <f aca="false" t="array" ref="AO3849:AQ3849">_xlfn.torow(_xlfn.unique(_xlfn._xlws.filter(cat_table[Sub-subsector],($E3849=cat_table[Sector])*($F3849=cat_table[Subsector]),"")))</f>
        <v>#NAME?</v>
      </c>
      <c r="AP3849" s="94" t="e">
        <v>#NAME?</v>
      </c>
      <c r="AQ3849" s="94" t="e">
        <v>#NAME?</v>
      </c>
    </row>
    <row r="3850" customFormat="false" ht="15" hidden="false" customHeight="true" outlineLevel="0" collapsed="false">
      <c r="A3850" s="193" t="s">
        <v>14632</v>
      </c>
      <c r="B3850" s="20" t="str">
        <f aca="false">INDEX(Table2[], MATCH(L3850, Location_ID!$D$2:$D$648, 0), 1)</f>
        <v>a5d035c9-aae3-40ac-9eb8-c5c29396ac64</v>
      </c>
      <c r="C3850" s="193" t="s">
        <v>1482</v>
      </c>
      <c r="D3850" s="273" t="s">
        <v>354</v>
      </c>
      <c r="E3850" s="193" t="s">
        <v>7134</v>
      </c>
      <c r="F3850" s="193" t="s">
        <v>7899</v>
      </c>
      <c r="G3850" s="193"/>
      <c r="H3850" s="196"/>
      <c r="I3850" s="193" t="s">
        <v>14291</v>
      </c>
      <c r="J3850" s="193" t="s">
        <v>14292</v>
      </c>
      <c r="K3850" s="193" t="s">
        <v>7127</v>
      </c>
      <c r="L3850" s="193" t="s">
        <v>3029</v>
      </c>
      <c r="M3850" s="193" t="s">
        <v>7131</v>
      </c>
      <c r="N3850" s="193" t="s">
        <v>14293</v>
      </c>
      <c r="O3850" s="193" t="s">
        <v>1769</v>
      </c>
      <c r="P3850" s="219" t="n">
        <v>43040</v>
      </c>
      <c r="Q3850" s="219" t="n">
        <v>44469</v>
      </c>
      <c r="R3850" s="193"/>
      <c r="S3850" s="193" t="s">
        <v>7130</v>
      </c>
      <c r="T3850" s="193" t="n">
        <v>437.9493568</v>
      </c>
      <c r="U3850" s="193"/>
      <c r="V3850" s="193"/>
      <c r="W3850" s="193" t="s">
        <v>8720</v>
      </c>
      <c r="X3850" s="196"/>
      <c r="Y3850" s="196"/>
      <c r="Z3850" s="196" t="n">
        <v>0</v>
      </c>
      <c r="AE3850" s="94" t="e">
        <f aca="false" t="array" ref="AE3850:AK3850">_xlfn.torow(_xlfn.unique(_xlfn._xlws.filter(cat_table[Subsector],$E3850=cat_table[Sector],"")))</f>
        <v>#NAME?</v>
      </c>
      <c r="AF3850" s="94" t="e">
        <v>#NAME?</v>
      </c>
      <c r="AG3850" s="94" t="e">
        <v>#NAME?</v>
      </c>
      <c r="AH3850" s="94" t="e">
        <v>#NAME?</v>
      </c>
      <c r="AI3850" s="94" t="e">
        <v>#NAME?</v>
      </c>
      <c r="AJ3850" s="94" t="e">
        <v>#NAME?</v>
      </c>
      <c r="AK3850" s="94" t="e">
        <v>#NAME?</v>
      </c>
      <c r="AO3850" s="94" t="e">
        <f aca="false" t="array" ref="AO3850:AQ3850">_xlfn.torow(_xlfn.unique(_xlfn._xlws.filter(cat_table[Sub-subsector],($E3850=cat_table[Sector])*($F3850=cat_table[Subsector]),"")))</f>
        <v>#NAME?</v>
      </c>
      <c r="AP3850" s="94" t="e">
        <v>#NAME?</v>
      </c>
      <c r="AQ3850" s="94" t="e">
        <v>#NAME?</v>
      </c>
    </row>
    <row r="3851" customFormat="false" ht="15" hidden="false" customHeight="true" outlineLevel="0" collapsed="false">
      <c r="A3851" s="193" t="s">
        <v>14633</v>
      </c>
      <c r="B3851" s="20" t="str">
        <f aca="false">INDEX(Table2[], MATCH(L3851, Location_ID!$D$2:$D$648, 0), 1)</f>
        <v>a5d035c9-aae3-40ac-9eb8-c5c29396ac64</v>
      </c>
      <c r="C3851" s="193" t="s">
        <v>1482</v>
      </c>
      <c r="D3851" s="273" t="s">
        <v>354</v>
      </c>
      <c r="E3851" s="193" t="s">
        <v>7134</v>
      </c>
      <c r="F3851" s="193" t="s">
        <v>7899</v>
      </c>
      <c r="G3851" s="193"/>
      <c r="H3851" s="196"/>
      <c r="I3851" s="193" t="s">
        <v>14291</v>
      </c>
      <c r="J3851" s="193" t="s">
        <v>14292</v>
      </c>
      <c r="K3851" s="193" t="s">
        <v>7127</v>
      </c>
      <c r="L3851" s="193" t="s">
        <v>3029</v>
      </c>
      <c r="M3851" s="193" t="s">
        <v>7131</v>
      </c>
      <c r="N3851" s="193" t="s">
        <v>14293</v>
      </c>
      <c r="O3851" s="193" t="s">
        <v>1769</v>
      </c>
      <c r="P3851" s="219" t="n">
        <v>43040</v>
      </c>
      <c r="Q3851" s="219" t="n">
        <v>44469</v>
      </c>
      <c r="R3851" s="193"/>
      <c r="S3851" s="193" t="s">
        <v>7130</v>
      </c>
      <c r="T3851" s="193" t="n">
        <v>1733.606664</v>
      </c>
      <c r="U3851" s="193"/>
      <c r="V3851" s="193"/>
      <c r="W3851" s="193" t="s">
        <v>8720</v>
      </c>
      <c r="X3851" s="196"/>
      <c r="Y3851" s="196"/>
      <c r="Z3851" s="196" t="n">
        <v>0</v>
      </c>
      <c r="AE3851" s="94" t="e">
        <f aca="false" t="array" ref="AE3851:AK3851">_xlfn.torow(_xlfn.unique(_xlfn._xlws.filter(cat_table[Subsector],$E3851=cat_table[Sector],"")))</f>
        <v>#NAME?</v>
      </c>
      <c r="AF3851" s="94" t="e">
        <v>#NAME?</v>
      </c>
      <c r="AG3851" s="94" t="e">
        <v>#NAME?</v>
      </c>
      <c r="AH3851" s="94" t="e">
        <v>#NAME?</v>
      </c>
      <c r="AI3851" s="94" t="e">
        <v>#NAME?</v>
      </c>
      <c r="AJ3851" s="94" t="e">
        <v>#NAME?</v>
      </c>
      <c r="AK3851" s="94" t="e">
        <v>#NAME?</v>
      </c>
      <c r="AO3851" s="94" t="e">
        <f aca="false" t="array" ref="AO3851:AQ3851">_xlfn.torow(_xlfn.unique(_xlfn._xlws.filter(cat_table[Sub-subsector],($E3851=cat_table[Sector])*($F3851=cat_table[Subsector]),"")))</f>
        <v>#NAME?</v>
      </c>
      <c r="AP3851" s="94" t="e">
        <v>#NAME?</v>
      </c>
      <c r="AQ3851" s="94" t="e">
        <v>#NAME?</v>
      </c>
    </row>
    <row r="3852" customFormat="false" ht="15" hidden="false" customHeight="true" outlineLevel="0" collapsed="false">
      <c r="A3852" s="193" t="s">
        <v>14634</v>
      </c>
      <c r="B3852" s="20" t="str">
        <f aca="false">INDEX(Table2[], MATCH(L3852, Location_ID!$D$2:$D$648, 0), 1)</f>
        <v>a5d035c9-aae3-40ac-9eb8-c5c29396ac64</v>
      </c>
      <c r="C3852" s="193" t="s">
        <v>1482</v>
      </c>
      <c r="D3852" s="273" t="s">
        <v>354</v>
      </c>
      <c r="E3852" s="193" t="s">
        <v>7134</v>
      </c>
      <c r="F3852" s="193" t="s">
        <v>7899</v>
      </c>
      <c r="G3852" s="193"/>
      <c r="H3852" s="196"/>
      <c r="I3852" s="193" t="s">
        <v>14291</v>
      </c>
      <c r="J3852" s="193" t="s">
        <v>14292</v>
      </c>
      <c r="K3852" s="193" t="s">
        <v>7127</v>
      </c>
      <c r="L3852" s="193" t="s">
        <v>3029</v>
      </c>
      <c r="M3852" s="193" t="s">
        <v>7131</v>
      </c>
      <c r="N3852" s="193" t="s">
        <v>14293</v>
      </c>
      <c r="O3852" s="193" t="s">
        <v>1769</v>
      </c>
      <c r="P3852" s="219" t="n">
        <v>43040</v>
      </c>
      <c r="Q3852" s="219" t="n">
        <v>44469</v>
      </c>
      <c r="R3852" s="193"/>
      <c r="S3852" s="193" t="s">
        <v>7130</v>
      </c>
      <c r="T3852" s="193" t="n">
        <v>1320.814051</v>
      </c>
      <c r="U3852" s="193"/>
      <c r="V3852" s="193"/>
      <c r="W3852" s="193" t="s">
        <v>8720</v>
      </c>
      <c r="X3852" s="196"/>
      <c r="Y3852" s="196"/>
      <c r="Z3852" s="196" t="n">
        <v>0</v>
      </c>
      <c r="AE3852" s="94" t="e">
        <f aca="false" t="array" ref="AE3852:AK3852">_xlfn.torow(_xlfn.unique(_xlfn._xlws.filter(cat_table[Subsector],$E3852=cat_table[Sector],"")))</f>
        <v>#NAME?</v>
      </c>
      <c r="AF3852" s="94" t="e">
        <v>#NAME?</v>
      </c>
      <c r="AG3852" s="94" t="e">
        <v>#NAME?</v>
      </c>
      <c r="AH3852" s="94" t="e">
        <v>#NAME?</v>
      </c>
      <c r="AI3852" s="94" t="e">
        <v>#NAME?</v>
      </c>
      <c r="AJ3852" s="94" t="e">
        <v>#NAME?</v>
      </c>
      <c r="AK3852" s="94" t="e">
        <v>#NAME?</v>
      </c>
      <c r="AO3852" s="94" t="e">
        <f aca="false" t="array" ref="AO3852:AQ3852">_xlfn.torow(_xlfn.unique(_xlfn._xlws.filter(cat_table[Sub-subsector],($E3852=cat_table[Sector])*($F3852=cat_table[Subsector]),"")))</f>
        <v>#NAME?</v>
      </c>
      <c r="AP3852" s="94" t="e">
        <v>#NAME?</v>
      </c>
      <c r="AQ3852" s="94" t="e">
        <v>#NAME?</v>
      </c>
    </row>
    <row r="3853" customFormat="false" ht="15" hidden="false" customHeight="true" outlineLevel="0" collapsed="false">
      <c r="A3853" s="193" t="s">
        <v>14635</v>
      </c>
      <c r="B3853" s="20" t="str">
        <f aca="false">INDEX(Table2[], MATCH(L3853, Location_ID!$D$2:$D$648, 0), 1)</f>
        <v>a5d035c9-aae3-40ac-9eb8-c5c29396ac64</v>
      </c>
      <c r="C3853" s="193" t="s">
        <v>1482</v>
      </c>
      <c r="D3853" s="273" t="s">
        <v>354</v>
      </c>
      <c r="E3853" s="193" t="s">
        <v>7134</v>
      </c>
      <c r="F3853" s="193" t="s">
        <v>7899</v>
      </c>
      <c r="G3853" s="193"/>
      <c r="H3853" s="196"/>
      <c r="I3853" s="193" t="s">
        <v>14291</v>
      </c>
      <c r="J3853" s="193" t="s">
        <v>14292</v>
      </c>
      <c r="K3853" s="193" t="s">
        <v>7127</v>
      </c>
      <c r="L3853" s="193" t="s">
        <v>3029</v>
      </c>
      <c r="M3853" s="193" t="s">
        <v>7131</v>
      </c>
      <c r="N3853" s="193" t="s">
        <v>14293</v>
      </c>
      <c r="O3853" s="193" t="s">
        <v>1769</v>
      </c>
      <c r="P3853" s="219" t="n">
        <v>43040</v>
      </c>
      <c r="Q3853" s="219" t="n">
        <v>44469</v>
      </c>
      <c r="R3853" s="193"/>
      <c r="S3853" s="193" t="s">
        <v>7130</v>
      </c>
      <c r="T3853" s="193" t="n">
        <v>215.0693393</v>
      </c>
      <c r="U3853" s="193"/>
      <c r="V3853" s="193"/>
      <c r="W3853" s="193" t="s">
        <v>8720</v>
      </c>
      <c r="X3853" s="196"/>
      <c r="Y3853" s="196"/>
      <c r="Z3853" s="196" t="n">
        <v>0</v>
      </c>
      <c r="AE3853" s="94" t="e">
        <f aca="false" t="array" ref="AE3853:AK3853">_xlfn.torow(_xlfn.unique(_xlfn._xlws.filter(cat_table[Subsector],$E3853=cat_table[Sector],"")))</f>
        <v>#NAME?</v>
      </c>
      <c r="AF3853" s="94" t="e">
        <v>#NAME?</v>
      </c>
      <c r="AG3853" s="94" t="e">
        <v>#NAME?</v>
      </c>
      <c r="AH3853" s="94" t="e">
        <v>#NAME?</v>
      </c>
      <c r="AI3853" s="94" t="e">
        <v>#NAME?</v>
      </c>
      <c r="AJ3853" s="94" t="e">
        <v>#NAME?</v>
      </c>
      <c r="AK3853" s="94" t="e">
        <v>#NAME?</v>
      </c>
      <c r="AO3853" s="94" t="e">
        <f aca="false" t="array" ref="AO3853:AQ3853">_xlfn.torow(_xlfn.unique(_xlfn._xlws.filter(cat_table[Sub-subsector],($E3853=cat_table[Sector])*($F3853=cat_table[Subsector]),"")))</f>
        <v>#NAME?</v>
      </c>
      <c r="AP3853" s="94" t="e">
        <v>#NAME?</v>
      </c>
      <c r="AQ3853" s="94" t="e">
        <v>#NAME?</v>
      </c>
    </row>
    <row r="3854" customFormat="false" ht="15" hidden="false" customHeight="true" outlineLevel="0" collapsed="false">
      <c r="A3854" s="193" t="s">
        <v>14636</v>
      </c>
      <c r="B3854" s="20" t="str">
        <f aca="false">INDEX(Table2[], MATCH(L3854, Location_ID!$D$2:$D$648, 0), 1)</f>
        <v>a5d035c9-aae3-40ac-9eb8-c5c29396ac64</v>
      </c>
      <c r="C3854" s="193" t="s">
        <v>1482</v>
      </c>
      <c r="D3854" s="273" t="s">
        <v>354</v>
      </c>
      <c r="E3854" s="193" t="s">
        <v>7134</v>
      </c>
      <c r="F3854" s="193" t="s">
        <v>7899</v>
      </c>
      <c r="G3854" s="193"/>
      <c r="H3854" s="196"/>
      <c r="I3854" s="193" t="s">
        <v>14291</v>
      </c>
      <c r="J3854" s="193" t="s">
        <v>14292</v>
      </c>
      <c r="K3854" s="193" t="s">
        <v>7127</v>
      </c>
      <c r="L3854" s="193" t="s">
        <v>3029</v>
      </c>
      <c r="M3854" s="193" t="s">
        <v>7131</v>
      </c>
      <c r="N3854" s="193" t="s">
        <v>14293</v>
      </c>
      <c r="O3854" s="193" t="s">
        <v>1769</v>
      </c>
      <c r="P3854" s="219" t="n">
        <v>43040</v>
      </c>
      <c r="Q3854" s="219" t="n">
        <v>44469</v>
      </c>
      <c r="R3854" s="193"/>
      <c r="S3854" s="193" t="s">
        <v>7130</v>
      </c>
      <c r="T3854" s="193" t="n">
        <v>361.3014864</v>
      </c>
      <c r="U3854" s="193"/>
      <c r="V3854" s="193"/>
      <c r="W3854" s="193" t="s">
        <v>8720</v>
      </c>
      <c r="X3854" s="196"/>
      <c r="Y3854" s="196"/>
      <c r="Z3854" s="196" t="n">
        <v>0</v>
      </c>
      <c r="AE3854" s="94" t="e">
        <f aca="false" t="array" ref="AE3854:AK3854">_xlfn.torow(_xlfn.unique(_xlfn._xlws.filter(cat_table[Subsector],$E3854=cat_table[Sector],"")))</f>
        <v>#NAME?</v>
      </c>
      <c r="AF3854" s="94" t="e">
        <v>#NAME?</v>
      </c>
      <c r="AG3854" s="94" t="e">
        <v>#NAME?</v>
      </c>
      <c r="AH3854" s="94" t="e">
        <v>#NAME?</v>
      </c>
      <c r="AI3854" s="94" t="e">
        <v>#NAME?</v>
      </c>
      <c r="AJ3854" s="94" t="e">
        <v>#NAME?</v>
      </c>
      <c r="AK3854" s="94" t="e">
        <v>#NAME?</v>
      </c>
      <c r="AO3854" s="94" t="e">
        <f aca="false" t="array" ref="AO3854:AQ3854">_xlfn.torow(_xlfn.unique(_xlfn._xlws.filter(cat_table[Sub-subsector],($E3854=cat_table[Sector])*($F3854=cat_table[Subsector]),"")))</f>
        <v>#NAME?</v>
      </c>
      <c r="AP3854" s="94" t="e">
        <v>#NAME?</v>
      </c>
      <c r="AQ3854" s="94" t="e">
        <v>#NAME?</v>
      </c>
    </row>
    <row r="3855" customFormat="false" ht="15" hidden="false" customHeight="true" outlineLevel="0" collapsed="false">
      <c r="A3855" s="193" t="s">
        <v>14637</v>
      </c>
      <c r="B3855" s="20" t="str">
        <f aca="false">INDEX(Table2[], MATCH(L3855, Location_ID!$D$2:$D$648, 0), 1)</f>
        <v>a5d035c9-aae3-40ac-9eb8-c5c29396ac64</v>
      </c>
      <c r="C3855" s="193" t="s">
        <v>1482</v>
      </c>
      <c r="D3855" s="273" t="s">
        <v>354</v>
      </c>
      <c r="E3855" s="193" t="s">
        <v>7134</v>
      </c>
      <c r="F3855" s="193" t="s">
        <v>7899</v>
      </c>
      <c r="G3855" s="193"/>
      <c r="H3855" s="196"/>
      <c r="I3855" s="193" t="s">
        <v>14291</v>
      </c>
      <c r="J3855" s="193" t="s">
        <v>14292</v>
      </c>
      <c r="K3855" s="193" t="s">
        <v>7127</v>
      </c>
      <c r="L3855" s="193" t="s">
        <v>3029</v>
      </c>
      <c r="M3855" s="193" t="s">
        <v>7131</v>
      </c>
      <c r="N3855" s="193" t="s">
        <v>14293</v>
      </c>
      <c r="O3855" s="193" t="s">
        <v>1769</v>
      </c>
      <c r="P3855" s="219" t="n">
        <v>43040</v>
      </c>
      <c r="Q3855" s="219" t="n">
        <v>44469</v>
      </c>
      <c r="R3855" s="193"/>
      <c r="S3855" s="193" t="s">
        <v>7130</v>
      </c>
      <c r="T3855" s="193" t="n">
        <v>513.2369378</v>
      </c>
      <c r="U3855" s="193"/>
      <c r="V3855" s="193"/>
      <c r="W3855" s="193" t="s">
        <v>8720</v>
      </c>
      <c r="X3855" s="196"/>
      <c r="Y3855" s="196"/>
      <c r="Z3855" s="196" t="n">
        <v>0</v>
      </c>
      <c r="AE3855" s="94" t="e">
        <f aca="false" t="array" ref="AE3855:AK3855">_xlfn.torow(_xlfn.unique(_xlfn._xlws.filter(cat_table[Subsector],$E3855=cat_table[Sector],"")))</f>
        <v>#NAME?</v>
      </c>
      <c r="AF3855" s="94" t="e">
        <v>#NAME?</v>
      </c>
      <c r="AG3855" s="94" t="e">
        <v>#NAME?</v>
      </c>
      <c r="AH3855" s="94" t="e">
        <v>#NAME?</v>
      </c>
      <c r="AI3855" s="94" t="e">
        <v>#NAME?</v>
      </c>
      <c r="AJ3855" s="94" t="e">
        <v>#NAME?</v>
      </c>
      <c r="AK3855" s="94" t="e">
        <v>#NAME?</v>
      </c>
      <c r="AO3855" s="94" t="e">
        <f aca="false" t="array" ref="AO3855:AQ3855">_xlfn.torow(_xlfn.unique(_xlfn._xlws.filter(cat_table[Sub-subsector],($E3855=cat_table[Sector])*($F3855=cat_table[Subsector]),"")))</f>
        <v>#NAME?</v>
      </c>
      <c r="AP3855" s="94" t="e">
        <v>#NAME?</v>
      </c>
      <c r="AQ3855" s="94" t="e">
        <v>#NAME?</v>
      </c>
    </row>
    <row r="3856" customFormat="false" ht="15" hidden="false" customHeight="true" outlineLevel="0" collapsed="false">
      <c r="A3856" s="193" t="s">
        <v>14638</v>
      </c>
      <c r="B3856" s="20" t="str">
        <f aca="false">INDEX(Table2[], MATCH(L3856, Location_ID!$D$2:$D$648, 0), 1)</f>
        <v>a5d035c9-aae3-40ac-9eb8-c5c29396ac64</v>
      </c>
      <c r="C3856" s="193" t="s">
        <v>1482</v>
      </c>
      <c r="D3856" s="273" t="s">
        <v>354</v>
      </c>
      <c r="E3856" s="193" t="s">
        <v>7134</v>
      </c>
      <c r="F3856" s="193" t="s">
        <v>7899</v>
      </c>
      <c r="G3856" s="193"/>
      <c r="H3856" s="196"/>
      <c r="I3856" s="193" t="s">
        <v>14291</v>
      </c>
      <c r="J3856" s="193" t="s">
        <v>14292</v>
      </c>
      <c r="K3856" s="193" t="s">
        <v>7127</v>
      </c>
      <c r="L3856" s="193" t="s">
        <v>3029</v>
      </c>
      <c r="M3856" s="193" t="s">
        <v>7131</v>
      </c>
      <c r="N3856" s="193" t="s">
        <v>14293</v>
      </c>
      <c r="O3856" s="193" t="s">
        <v>1769</v>
      </c>
      <c r="P3856" s="219" t="n">
        <v>43040</v>
      </c>
      <c r="Q3856" s="219" t="n">
        <v>44469</v>
      </c>
      <c r="R3856" s="193"/>
      <c r="S3856" s="193" t="s">
        <v>7130</v>
      </c>
      <c r="T3856" s="193" t="n">
        <v>1935.032385</v>
      </c>
      <c r="U3856" s="193"/>
      <c r="V3856" s="193"/>
      <c r="W3856" s="193" t="s">
        <v>8720</v>
      </c>
      <c r="X3856" s="196"/>
      <c r="Y3856" s="196"/>
      <c r="Z3856" s="196" t="n">
        <v>0</v>
      </c>
      <c r="AE3856" s="94" t="e">
        <f aca="false" t="array" ref="AE3856:AK3856">_xlfn.torow(_xlfn.unique(_xlfn._xlws.filter(cat_table[Subsector],$E3856=cat_table[Sector],"")))</f>
        <v>#NAME?</v>
      </c>
      <c r="AF3856" s="94" t="e">
        <v>#NAME?</v>
      </c>
      <c r="AG3856" s="94" t="e">
        <v>#NAME?</v>
      </c>
      <c r="AH3856" s="94" t="e">
        <v>#NAME?</v>
      </c>
      <c r="AI3856" s="94" t="e">
        <v>#NAME?</v>
      </c>
      <c r="AJ3856" s="94" t="e">
        <v>#NAME?</v>
      </c>
      <c r="AK3856" s="94" t="e">
        <v>#NAME?</v>
      </c>
      <c r="AO3856" s="94" t="e">
        <f aca="false" t="array" ref="AO3856:AQ3856">_xlfn.torow(_xlfn.unique(_xlfn._xlws.filter(cat_table[Sub-subsector],($E3856=cat_table[Sector])*($F3856=cat_table[Subsector]),"")))</f>
        <v>#NAME?</v>
      </c>
      <c r="AP3856" s="94" t="e">
        <v>#NAME?</v>
      </c>
      <c r="AQ3856" s="94" t="e">
        <v>#NAME?</v>
      </c>
    </row>
    <row r="3857" customFormat="false" ht="15" hidden="false" customHeight="true" outlineLevel="0" collapsed="false">
      <c r="A3857" s="193" t="s">
        <v>14639</v>
      </c>
      <c r="B3857" s="20" t="str">
        <f aca="false">INDEX(Table2[], MATCH(L3857, Location_ID!$D$2:$D$648, 0), 1)</f>
        <v>a5d035c9-aae3-40ac-9eb8-c5c29396ac64</v>
      </c>
      <c r="C3857" s="193" t="s">
        <v>1482</v>
      </c>
      <c r="D3857" s="273" t="s">
        <v>354</v>
      </c>
      <c r="E3857" s="193" t="s">
        <v>7134</v>
      </c>
      <c r="F3857" s="193" t="s">
        <v>7899</v>
      </c>
      <c r="G3857" s="193"/>
      <c r="H3857" s="196"/>
      <c r="I3857" s="193" t="s">
        <v>14291</v>
      </c>
      <c r="J3857" s="193" t="s">
        <v>14292</v>
      </c>
      <c r="K3857" s="193" t="s">
        <v>7127</v>
      </c>
      <c r="L3857" s="193" t="s">
        <v>3029</v>
      </c>
      <c r="M3857" s="193" t="s">
        <v>7131</v>
      </c>
      <c r="N3857" s="193" t="s">
        <v>14293</v>
      </c>
      <c r="O3857" s="193" t="s">
        <v>1769</v>
      </c>
      <c r="P3857" s="219" t="n">
        <v>43040</v>
      </c>
      <c r="Q3857" s="219" t="n">
        <v>44469</v>
      </c>
      <c r="R3857" s="193"/>
      <c r="S3857" s="193" t="s">
        <v>7130</v>
      </c>
      <c r="T3857" s="193" t="n">
        <v>3216.6823</v>
      </c>
      <c r="U3857" s="193"/>
      <c r="V3857" s="193"/>
      <c r="W3857" s="193" t="s">
        <v>8720</v>
      </c>
      <c r="X3857" s="196"/>
      <c r="Y3857" s="196"/>
      <c r="Z3857" s="196" t="n">
        <v>0</v>
      </c>
      <c r="AE3857" s="94" t="e">
        <f aca="false" t="array" ref="AE3857:AK3857">_xlfn.torow(_xlfn.unique(_xlfn._xlws.filter(cat_table[Subsector],$E3857=cat_table[Sector],"")))</f>
        <v>#NAME?</v>
      </c>
      <c r="AF3857" s="94" t="e">
        <v>#NAME?</v>
      </c>
      <c r="AG3857" s="94" t="e">
        <v>#NAME?</v>
      </c>
      <c r="AH3857" s="94" t="e">
        <v>#NAME?</v>
      </c>
      <c r="AI3857" s="94" t="e">
        <v>#NAME?</v>
      </c>
      <c r="AJ3857" s="94" t="e">
        <v>#NAME?</v>
      </c>
      <c r="AK3857" s="94" t="e">
        <v>#NAME?</v>
      </c>
      <c r="AO3857" s="94" t="e">
        <f aca="false" t="array" ref="AO3857:AQ3857">_xlfn.torow(_xlfn.unique(_xlfn._xlws.filter(cat_table[Sub-subsector],($E3857=cat_table[Sector])*($F3857=cat_table[Subsector]),"")))</f>
        <v>#NAME?</v>
      </c>
      <c r="AP3857" s="94" t="e">
        <v>#NAME?</v>
      </c>
      <c r="AQ3857" s="94" t="e">
        <v>#NAME?</v>
      </c>
    </row>
    <row r="3858" customFormat="false" ht="15" hidden="false" customHeight="true" outlineLevel="0" collapsed="false">
      <c r="A3858" s="193" t="s">
        <v>14640</v>
      </c>
      <c r="B3858" s="20" t="str">
        <f aca="false">INDEX(Table2[], MATCH(L3858, Location_ID!$D$2:$D$648, 0), 1)</f>
        <v>a5d035c9-aae3-40ac-9eb8-c5c29396ac64</v>
      </c>
      <c r="C3858" s="193" t="s">
        <v>1482</v>
      </c>
      <c r="D3858" s="273" t="s">
        <v>354</v>
      </c>
      <c r="E3858" s="193" t="s">
        <v>7134</v>
      </c>
      <c r="F3858" s="193" t="s">
        <v>7899</v>
      </c>
      <c r="G3858" s="193"/>
      <c r="H3858" s="196"/>
      <c r="I3858" s="193" t="s">
        <v>14291</v>
      </c>
      <c r="J3858" s="193" t="s">
        <v>14292</v>
      </c>
      <c r="K3858" s="193" t="s">
        <v>7127</v>
      </c>
      <c r="L3858" s="193" t="s">
        <v>3029</v>
      </c>
      <c r="M3858" s="193" t="s">
        <v>7131</v>
      </c>
      <c r="N3858" s="193" t="s">
        <v>14293</v>
      </c>
      <c r="O3858" s="193" t="s">
        <v>1769</v>
      </c>
      <c r="P3858" s="219" t="n">
        <v>43040</v>
      </c>
      <c r="Q3858" s="219" t="n">
        <v>44469</v>
      </c>
      <c r="R3858" s="193"/>
      <c r="S3858" s="193" t="s">
        <v>7130</v>
      </c>
      <c r="T3858" s="193" t="n">
        <v>3822.952894</v>
      </c>
      <c r="U3858" s="193"/>
      <c r="V3858" s="193"/>
      <c r="W3858" s="193" t="s">
        <v>8720</v>
      </c>
      <c r="X3858" s="196"/>
      <c r="Y3858" s="196"/>
      <c r="Z3858" s="196" t="n">
        <v>0</v>
      </c>
      <c r="AE3858" s="94" t="e">
        <f aca="false" t="array" ref="AE3858:AK3858">_xlfn.torow(_xlfn.unique(_xlfn._xlws.filter(cat_table[Subsector],$E3858=cat_table[Sector],"")))</f>
        <v>#NAME?</v>
      </c>
      <c r="AF3858" s="94" t="e">
        <v>#NAME?</v>
      </c>
      <c r="AG3858" s="94" t="e">
        <v>#NAME?</v>
      </c>
      <c r="AH3858" s="94" t="e">
        <v>#NAME?</v>
      </c>
      <c r="AI3858" s="94" t="e">
        <v>#NAME?</v>
      </c>
      <c r="AJ3858" s="94" t="e">
        <v>#NAME?</v>
      </c>
      <c r="AK3858" s="94" t="e">
        <v>#NAME?</v>
      </c>
      <c r="AO3858" s="94" t="e">
        <f aca="false" t="array" ref="AO3858:AQ3858">_xlfn.torow(_xlfn.unique(_xlfn._xlws.filter(cat_table[Sub-subsector],($E3858=cat_table[Sector])*($F3858=cat_table[Subsector]),"")))</f>
        <v>#NAME?</v>
      </c>
      <c r="AP3858" s="94" t="e">
        <v>#NAME?</v>
      </c>
      <c r="AQ3858" s="94" t="e">
        <v>#NAME?</v>
      </c>
    </row>
    <row r="3859" customFormat="false" ht="15" hidden="false" customHeight="true" outlineLevel="0" collapsed="false">
      <c r="A3859" s="193" t="s">
        <v>14641</v>
      </c>
      <c r="B3859" s="20" t="str">
        <f aca="false">INDEX(Table2[], MATCH(L3859, Location_ID!$D$2:$D$648, 0), 1)</f>
        <v>a5d035c9-aae3-40ac-9eb8-c5c29396ac64</v>
      </c>
      <c r="C3859" s="193" t="s">
        <v>1482</v>
      </c>
      <c r="D3859" s="273" t="s">
        <v>354</v>
      </c>
      <c r="E3859" s="193" t="s">
        <v>7134</v>
      </c>
      <c r="F3859" s="193" t="s">
        <v>7899</v>
      </c>
      <c r="G3859" s="193"/>
      <c r="H3859" s="196"/>
      <c r="I3859" s="193" t="s">
        <v>14291</v>
      </c>
      <c r="J3859" s="193" t="s">
        <v>14292</v>
      </c>
      <c r="K3859" s="193" t="s">
        <v>7127</v>
      </c>
      <c r="L3859" s="193" t="s">
        <v>3029</v>
      </c>
      <c r="M3859" s="193" t="s">
        <v>7131</v>
      </c>
      <c r="N3859" s="193" t="s">
        <v>14293</v>
      </c>
      <c r="O3859" s="193" t="s">
        <v>1769</v>
      </c>
      <c r="P3859" s="219" t="n">
        <v>43040</v>
      </c>
      <c r="Q3859" s="219" t="n">
        <v>44469</v>
      </c>
      <c r="R3859" s="193"/>
      <c r="S3859" s="193" t="s">
        <v>7130</v>
      </c>
      <c r="T3859" s="193" t="n">
        <v>953.054617</v>
      </c>
      <c r="U3859" s="193"/>
      <c r="V3859" s="193"/>
      <c r="W3859" s="193" t="s">
        <v>8720</v>
      </c>
      <c r="X3859" s="196"/>
      <c r="Y3859" s="196"/>
      <c r="Z3859" s="196" t="n">
        <v>0</v>
      </c>
      <c r="AE3859" s="94" t="e">
        <f aca="false" t="array" ref="AE3859:AK3859">_xlfn.torow(_xlfn.unique(_xlfn._xlws.filter(cat_table[Subsector],$E3859=cat_table[Sector],"")))</f>
        <v>#NAME?</v>
      </c>
      <c r="AF3859" s="94" t="e">
        <v>#NAME?</v>
      </c>
      <c r="AG3859" s="94" t="e">
        <v>#NAME?</v>
      </c>
      <c r="AH3859" s="94" t="e">
        <v>#NAME?</v>
      </c>
      <c r="AI3859" s="94" t="e">
        <v>#NAME?</v>
      </c>
      <c r="AJ3859" s="94" t="e">
        <v>#NAME?</v>
      </c>
      <c r="AK3859" s="94" t="e">
        <v>#NAME?</v>
      </c>
      <c r="AO3859" s="94" t="e">
        <f aca="false" t="array" ref="AO3859:AQ3859">_xlfn.torow(_xlfn.unique(_xlfn._xlws.filter(cat_table[Sub-subsector],($E3859=cat_table[Sector])*($F3859=cat_table[Subsector]),"")))</f>
        <v>#NAME?</v>
      </c>
      <c r="AP3859" s="94" t="e">
        <v>#NAME?</v>
      </c>
      <c r="AQ3859" s="94" t="e">
        <v>#NAME?</v>
      </c>
    </row>
    <row r="3860" customFormat="false" ht="15" hidden="false" customHeight="true" outlineLevel="0" collapsed="false">
      <c r="A3860" s="193" t="s">
        <v>14642</v>
      </c>
      <c r="B3860" s="20" t="str">
        <f aca="false">INDEX(Table2[], MATCH(L3860, Location_ID!$D$2:$D$648, 0), 1)</f>
        <v>a5d035c9-aae3-40ac-9eb8-c5c29396ac64</v>
      </c>
      <c r="C3860" s="193" t="s">
        <v>1482</v>
      </c>
      <c r="D3860" s="273" t="s">
        <v>354</v>
      </c>
      <c r="E3860" s="193" t="s">
        <v>7134</v>
      </c>
      <c r="F3860" s="193" t="s">
        <v>7899</v>
      </c>
      <c r="G3860" s="193"/>
      <c r="H3860" s="196"/>
      <c r="I3860" s="193" t="s">
        <v>14291</v>
      </c>
      <c r="J3860" s="193" t="s">
        <v>14292</v>
      </c>
      <c r="K3860" s="193" t="s">
        <v>7127</v>
      </c>
      <c r="L3860" s="193" t="s">
        <v>3029</v>
      </c>
      <c r="M3860" s="193" t="s">
        <v>7131</v>
      </c>
      <c r="N3860" s="193" t="s">
        <v>14293</v>
      </c>
      <c r="O3860" s="193" t="s">
        <v>1769</v>
      </c>
      <c r="P3860" s="219" t="n">
        <v>43040</v>
      </c>
      <c r="Q3860" s="219" t="n">
        <v>44469</v>
      </c>
      <c r="R3860" s="193"/>
      <c r="S3860" s="193" t="s">
        <v>7130</v>
      </c>
      <c r="T3860" s="193" t="n">
        <v>925.282451</v>
      </c>
      <c r="U3860" s="193"/>
      <c r="V3860" s="193"/>
      <c r="W3860" s="193" t="s">
        <v>8720</v>
      </c>
      <c r="X3860" s="196"/>
      <c r="Y3860" s="196"/>
      <c r="Z3860" s="196" t="n">
        <v>0</v>
      </c>
      <c r="AE3860" s="94" t="e">
        <f aca="false" t="array" ref="AE3860:AK3860">_xlfn.torow(_xlfn.unique(_xlfn._xlws.filter(cat_table[Subsector],$E3860=cat_table[Sector],"")))</f>
        <v>#NAME?</v>
      </c>
      <c r="AF3860" s="94" t="e">
        <v>#NAME?</v>
      </c>
      <c r="AG3860" s="94" t="e">
        <v>#NAME?</v>
      </c>
      <c r="AH3860" s="94" t="e">
        <v>#NAME?</v>
      </c>
      <c r="AI3860" s="94" t="e">
        <v>#NAME?</v>
      </c>
      <c r="AJ3860" s="94" t="e">
        <v>#NAME?</v>
      </c>
      <c r="AK3860" s="94" t="e">
        <v>#NAME?</v>
      </c>
      <c r="AO3860" s="94" t="e">
        <f aca="false" t="array" ref="AO3860:AQ3860">_xlfn.torow(_xlfn.unique(_xlfn._xlws.filter(cat_table[Sub-subsector],($E3860=cat_table[Sector])*($F3860=cat_table[Subsector]),"")))</f>
        <v>#NAME?</v>
      </c>
      <c r="AP3860" s="94" t="e">
        <v>#NAME?</v>
      </c>
      <c r="AQ3860" s="94" t="e">
        <v>#NAME?</v>
      </c>
    </row>
    <row r="3861" customFormat="false" ht="15" hidden="false" customHeight="true" outlineLevel="0" collapsed="false">
      <c r="A3861" s="193" t="s">
        <v>14643</v>
      </c>
      <c r="B3861" s="20" t="str">
        <f aca="false">INDEX(Table2[], MATCH(L3861, Location_ID!$D$2:$D$648, 0), 1)</f>
        <v>a5d035c9-aae3-40ac-9eb8-c5c29396ac64</v>
      </c>
      <c r="C3861" s="193" t="s">
        <v>1482</v>
      </c>
      <c r="D3861" s="273" t="s">
        <v>354</v>
      </c>
      <c r="E3861" s="193" t="s">
        <v>7134</v>
      </c>
      <c r="F3861" s="193" t="s">
        <v>7899</v>
      </c>
      <c r="G3861" s="193"/>
      <c r="H3861" s="196"/>
      <c r="I3861" s="193" t="s">
        <v>14291</v>
      </c>
      <c r="J3861" s="193" t="s">
        <v>14292</v>
      </c>
      <c r="K3861" s="193" t="s">
        <v>7127</v>
      </c>
      <c r="L3861" s="193" t="s">
        <v>3029</v>
      </c>
      <c r="M3861" s="193" t="s">
        <v>7131</v>
      </c>
      <c r="N3861" s="193" t="s">
        <v>14293</v>
      </c>
      <c r="O3861" s="193" t="s">
        <v>1769</v>
      </c>
      <c r="P3861" s="219" t="n">
        <v>43040</v>
      </c>
      <c r="Q3861" s="219" t="n">
        <v>44469</v>
      </c>
      <c r="R3861" s="193"/>
      <c r="S3861" s="193" t="s">
        <v>7130</v>
      </c>
      <c r="T3861" s="193" t="n">
        <v>3023.004127</v>
      </c>
      <c r="U3861" s="193"/>
      <c r="V3861" s="193"/>
      <c r="W3861" s="193" t="s">
        <v>8720</v>
      </c>
      <c r="X3861" s="196"/>
      <c r="Y3861" s="196"/>
      <c r="Z3861" s="196" t="n">
        <v>0</v>
      </c>
      <c r="AE3861" s="94" t="e">
        <f aca="false" t="array" ref="AE3861:AK3861">_xlfn.torow(_xlfn.unique(_xlfn._xlws.filter(cat_table[Subsector],$E3861=cat_table[Sector],"")))</f>
        <v>#NAME?</v>
      </c>
      <c r="AF3861" s="94" t="e">
        <v>#NAME?</v>
      </c>
      <c r="AG3861" s="94" t="e">
        <v>#NAME?</v>
      </c>
      <c r="AH3861" s="94" t="e">
        <v>#NAME?</v>
      </c>
      <c r="AI3861" s="94" t="e">
        <v>#NAME?</v>
      </c>
      <c r="AJ3861" s="94" t="e">
        <v>#NAME?</v>
      </c>
      <c r="AK3861" s="94" t="e">
        <v>#NAME?</v>
      </c>
      <c r="AO3861" s="94" t="e">
        <f aca="false" t="array" ref="AO3861:AQ3861">_xlfn.torow(_xlfn.unique(_xlfn._xlws.filter(cat_table[Sub-subsector],($E3861=cat_table[Sector])*($F3861=cat_table[Subsector]),"")))</f>
        <v>#NAME?</v>
      </c>
      <c r="AP3861" s="94" t="e">
        <v>#NAME?</v>
      </c>
      <c r="AQ3861" s="94" t="e">
        <v>#NAME?</v>
      </c>
    </row>
    <row r="3862" customFormat="false" ht="15" hidden="false" customHeight="true" outlineLevel="0" collapsed="false">
      <c r="A3862" s="193" t="s">
        <v>14644</v>
      </c>
      <c r="B3862" s="20" t="str">
        <f aca="false">INDEX(Table2[], MATCH(L3862, Location_ID!$D$2:$D$648, 0), 1)</f>
        <v>daa8a290-cd1b-4ff0-b151-1f450e2146dd</v>
      </c>
      <c r="C3862" s="193" t="s">
        <v>1482</v>
      </c>
      <c r="D3862" s="273" t="s">
        <v>354</v>
      </c>
      <c r="E3862" s="193" t="s">
        <v>7134</v>
      </c>
      <c r="F3862" s="193" t="s">
        <v>7899</v>
      </c>
      <c r="G3862" s="193"/>
      <c r="H3862" s="196"/>
      <c r="I3862" s="193" t="s">
        <v>14291</v>
      </c>
      <c r="J3862" s="193" t="s">
        <v>14292</v>
      </c>
      <c r="K3862" s="193" t="s">
        <v>7127</v>
      </c>
      <c r="L3862" s="193" t="s">
        <v>3033</v>
      </c>
      <c r="M3862" s="193" t="s">
        <v>7131</v>
      </c>
      <c r="N3862" s="193" t="s">
        <v>14293</v>
      </c>
      <c r="O3862" s="193" t="s">
        <v>1732</v>
      </c>
      <c r="P3862" s="219" t="n">
        <v>43040</v>
      </c>
      <c r="Q3862" s="219" t="n">
        <v>44469</v>
      </c>
      <c r="R3862" s="193"/>
      <c r="S3862" s="193" t="s">
        <v>7130</v>
      </c>
      <c r="T3862" s="193" t="n">
        <v>498.2835162</v>
      </c>
      <c r="U3862" s="193"/>
      <c r="V3862" s="193"/>
      <c r="W3862" s="193" t="s">
        <v>8720</v>
      </c>
      <c r="X3862" s="196"/>
      <c r="Y3862" s="196"/>
      <c r="Z3862" s="196" t="n">
        <v>0</v>
      </c>
      <c r="AE3862" s="94" t="e">
        <f aca="false" t="array" ref="AE3862:AK3862">_xlfn.torow(_xlfn.unique(_xlfn._xlws.filter(cat_table[Subsector],$E3862=cat_table[Sector],"")))</f>
        <v>#NAME?</v>
      </c>
      <c r="AF3862" s="94" t="e">
        <v>#NAME?</v>
      </c>
      <c r="AG3862" s="94" t="e">
        <v>#NAME?</v>
      </c>
      <c r="AH3862" s="94" t="e">
        <v>#NAME?</v>
      </c>
      <c r="AI3862" s="94" t="e">
        <v>#NAME?</v>
      </c>
      <c r="AJ3862" s="94" t="e">
        <v>#NAME?</v>
      </c>
      <c r="AK3862" s="94" t="e">
        <v>#NAME?</v>
      </c>
      <c r="AO3862" s="94" t="e">
        <f aca="false" t="array" ref="AO3862:AQ3862">_xlfn.torow(_xlfn.unique(_xlfn._xlws.filter(cat_table[Sub-subsector],($E3862=cat_table[Sector])*($F3862=cat_table[Subsector]),"")))</f>
        <v>#NAME?</v>
      </c>
      <c r="AP3862" s="94" t="e">
        <v>#NAME?</v>
      </c>
      <c r="AQ3862" s="94" t="e">
        <v>#NAME?</v>
      </c>
    </row>
    <row r="3863" customFormat="false" ht="15" hidden="false" customHeight="true" outlineLevel="0" collapsed="false">
      <c r="A3863" s="193" t="s">
        <v>14645</v>
      </c>
      <c r="B3863" s="20" t="str">
        <f aca="false">INDEX(Table2[], MATCH(L3863, Location_ID!$D$2:$D$648, 0), 1)</f>
        <v>daa8a290-cd1b-4ff0-b151-1f450e2146dd</v>
      </c>
      <c r="C3863" s="193" t="s">
        <v>1482</v>
      </c>
      <c r="D3863" s="273" t="s">
        <v>354</v>
      </c>
      <c r="E3863" s="193" t="s">
        <v>7134</v>
      </c>
      <c r="F3863" s="193" t="s">
        <v>7899</v>
      </c>
      <c r="G3863" s="193"/>
      <c r="H3863" s="196"/>
      <c r="I3863" s="193" t="s">
        <v>14291</v>
      </c>
      <c r="J3863" s="193" t="s">
        <v>14292</v>
      </c>
      <c r="K3863" s="193" t="s">
        <v>7127</v>
      </c>
      <c r="L3863" s="193" t="s">
        <v>3033</v>
      </c>
      <c r="M3863" s="193" t="s">
        <v>7131</v>
      </c>
      <c r="N3863" s="193" t="s">
        <v>14293</v>
      </c>
      <c r="O3863" s="193" t="s">
        <v>1732</v>
      </c>
      <c r="P3863" s="219" t="n">
        <v>43040</v>
      </c>
      <c r="Q3863" s="219" t="n">
        <v>44469</v>
      </c>
      <c r="R3863" s="193"/>
      <c r="S3863" s="193" t="s">
        <v>7130</v>
      </c>
      <c r="T3863" s="193" t="n">
        <v>1090.840457</v>
      </c>
      <c r="U3863" s="193"/>
      <c r="V3863" s="193"/>
      <c r="W3863" s="193" t="s">
        <v>8720</v>
      </c>
      <c r="X3863" s="196"/>
      <c r="Y3863" s="196"/>
      <c r="Z3863" s="196" t="n">
        <v>0</v>
      </c>
      <c r="AE3863" s="94" t="e">
        <f aca="false" t="array" ref="AE3863:AK3863">_xlfn.torow(_xlfn.unique(_xlfn._xlws.filter(cat_table[Subsector],$E3863=cat_table[Sector],"")))</f>
        <v>#NAME?</v>
      </c>
      <c r="AF3863" s="94" t="e">
        <v>#NAME?</v>
      </c>
      <c r="AG3863" s="94" t="e">
        <v>#NAME?</v>
      </c>
      <c r="AH3863" s="94" t="e">
        <v>#NAME?</v>
      </c>
      <c r="AI3863" s="94" t="e">
        <v>#NAME?</v>
      </c>
      <c r="AJ3863" s="94" t="e">
        <v>#NAME?</v>
      </c>
      <c r="AK3863" s="94" t="e">
        <v>#NAME?</v>
      </c>
      <c r="AO3863" s="94" t="e">
        <f aca="false" t="array" ref="AO3863:AQ3863">_xlfn.torow(_xlfn.unique(_xlfn._xlws.filter(cat_table[Sub-subsector],($E3863=cat_table[Sector])*($F3863=cat_table[Subsector]),"")))</f>
        <v>#NAME?</v>
      </c>
      <c r="AP3863" s="94" t="e">
        <v>#NAME?</v>
      </c>
      <c r="AQ3863" s="94" t="e">
        <v>#NAME?</v>
      </c>
    </row>
    <row r="3864" customFormat="false" ht="15" hidden="false" customHeight="true" outlineLevel="0" collapsed="false">
      <c r="A3864" s="193" t="s">
        <v>14646</v>
      </c>
      <c r="B3864" s="20" t="str">
        <f aca="false">INDEX(Table2[], MATCH(L3864, Location_ID!$D$2:$D$648, 0), 1)</f>
        <v>daa8a290-cd1b-4ff0-b151-1f450e2146dd</v>
      </c>
      <c r="C3864" s="193" t="s">
        <v>1482</v>
      </c>
      <c r="D3864" s="273" t="s">
        <v>354</v>
      </c>
      <c r="E3864" s="193" t="s">
        <v>7134</v>
      </c>
      <c r="F3864" s="193" t="s">
        <v>7899</v>
      </c>
      <c r="G3864" s="193"/>
      <c r="H3864" s="196"/>
      <c r="I3864" s="193" t="s">
        <v>14291</v>
      </c>
      <c r="J3864" s="193" t="s">
        <v>14292</v>
      </c>
      <c r="K3864" s="193" t="s">
        <v>7127</v>
      </c>
      <c r="L3864" s="193" t="s">
        <v>3033</v>
      </c>
      <c r="M3864" s="193" t="s">
        <v>7131</v>
      </c>
      <c r="N3864" s="193" t="s">
        <v>14293</v>
      </c>
      <c r="O3864" s="193" t="s">
        <v>1732</v>
      </c>
      <c r="P3864" s="219" t="n">
        <v>43040</v>
      </c>
      <c r="Q3864" s="219" t="n">
        <v>44469</v>
      </c>
      <c r="R3864" s="193"/>
      <c r="S3864" s="193" t="s">
        <v>7130</v>
      </c>
      <c r="T3864" s="193" t="n">
        <v>3154.729163</v>
      </c>
      <c r="U3864" s="193"/>
      <c r="V3864" s="193"/>
      <c r="W3864" s="193" t="s">
        <v>8720</v>
      </c>
      <c r="X3864" s="196"/>
      <c r="Y3864" s="196"/>
      <c r="Z3864" s="196" t="n">
        <v>0</v>
      </c>
      <c r="AE3864" s="94" t="e">
        <f aca="false" t="array" ref="AE3864:AK3864">_xlfn.torow(_xlfn.unique(_xlfn._xlws.filter(cat_table[Subsector],$E3864=cat_table[Sector],"")))</f>
        <v>#NAME?</v>
      </c>
      <c r="AF3864" s="94" t="e">
        <v>#NAME?</v>
      </c>
      <c r="AG3864" s="94" t="e">
        <v>#NAME?</v>
      </c>
      <c r="AH3864" s="94" t="e">
        <v>#NAME?</v>
      </c>
      <c r="AI3864" s="94" t="e">
        <v>#NAME?</v>
      </c>
      <c r="AJ3864" s="94" t="e">
        <v>#NAME?</v>
      </c>
      <c r="AK3864" s="94" t="e">
        <v>#NAME?</v>
      </c>
      <c r="AO3864" s="94" t="e">
        <f aca="false" t="array" ref="AO3864:AQ3864">_xlfn.torow(_xlfn.unique(_xlfn._xlws.filter(cat_table[Sub-subsector],($E3864=cat_table[Sector])*($F3864=cat_table[Subsector]),"")))</f>
        <v>#NAME?</v>
      </c>
      <c r="AP3864" s="94" t="e">
        <v>#NAME?</v>
      </c>
      <c r="AQ3864" s="94" t="e">
        <v>#NAME?</v>
      </c>
    </row>
    <row r="3865" customFormat="false" ht="15" hidden="false" customHeight="true" outlineLevel="0" collapsed="false">
      <c r="A3865" s="193" t="s">
        <v>14647</v>
      </c>
      <c r="B3865" s="20" t="str">
        <f aca="false">INDEX(Table2[], MATCH(L3865, Location_ID!$D$2:$D$648, 0), 1)</f>
        <v>daa8a290-cd1b-4ff0-b151-1f450e2146dd</v>
      </c>
      <c r="C3865" s="193" t="s">
        <v>1482</v>
      </c>
      <c r="D3865" s="273" t="s">
        <v>354</v>
      </c>
      <c r="E3865" s="193" t="s">
        <v>7134</v>
      </c>
      <c r="F3865" s="193" t="s">
        <v>7899</v>
      </c>
      <c r="G3865" s="193"/>
      <c r="H3865" s="196"/>
      <c r="I3865" s="193" t="s">
        <v>14291</v>
      </c>
      <c r="J3865" s="193" t="s">
        <v>14292</v>
      </c>
      <c r="K3865" s="193" t="s">
        <v>7127</v>
      </c>
      <c r="L3865" s="193" t="s">
        <v>3033</v>
      </c>
      <c r="M3865" s="193" t="s">
        <v>7131</v>
      </c>
      <c r="N3865" s="193" t="s">
        <v>14293</v>
      </c>
      <c r="O3865" s="193" t="s">
        <v>1732</v>
      </c>
      <c r="P3865" s="219" t="n">
        <v>43040</v>
      </c>
      <c r="Q3865" s="219" t="n">
        <v>44469</v>
      </c>
      <c r="R3865" s="193"/>
      <c r="S3865" s="193" t="s">
        <v>7130</v>
      </c>
      <c r="T3865" s="193" t="n">
        <v>2592.425345</v>
      </c>
      <c r="U3865" s="193"/>
      <c r="V3865" s="193"/>
      <c r="W3865" s="193" t="s">
        <v>8720</v>
      </c>
      <c r="X3865" s="196"/>
      <c r="Y3865" s="196"/>
      <c r="Z3865" s="196" t="n">
        <v>0</v>
      </c>
      <c r="AE3865" s="94" t="e">
        <f aca="false" t="array" ref="AE3865:AK3865">_xlfn.torow(_xlfn.unique(_xlfn._xlws.filter(cat_table[Subsector],$E3865=cat_table[Sector],"")))</f>
        <v>#NAME?</v>
      </c>
      <c r="AF3865" s="94" t="e">
        <v>#NAME?</v>
      </c>
      <c r="AG3865" s="94" t="e">
        <v>#NAME?</v>
      </c>
      <c r="AH3865" s="94" t="e">
        <v>#NAME?</v>
      </c>
      <c r="AI3865" s="94" t="e">
        <v>#NAME?</v>
      </c>
      <c r="AJ3865" s="94" t="e">
        <v>#NAME?</v>
      </c>
      <c r="AK3865" s="94" t="e">
        <v>#NAME?</v>
      </c>
      <c r="AO3865" s="94" t="e">
        <f aca="false" t="array" ref="AO3865:AQ3865">_xlfn.torow(_xlfn.unique(_xlfn._xlws.filter(cat_table[Sub-subsector],($E3865=cat_table[Sector])*($F3865=cat_table[Subsector]),"")))</f>
        <v>#NAME?</v>
      </c>
      <c r="AP3865" s="94" t="e">
        <v>#NAME?</v>
      </c>
      <c r="AQ3865" s="94" t="e">
        <v>#NAME?</v>
      </c>
    </row>
    <row r="3866" customFormat="false" ht="15" hidden="false" customHeight="true" outlineLevel="0" collapsed="false">
      <c r="A3866" s="193" t="s">
        <v>14648</v>
      </c>
      <c r="B3866" s="20" t="str">
        <f aca="false">INDEX(Table2[], MATCH(L3866, Location_ID!$D$2:$D$648, 0), 1)</f>
        <v>daa8a290-cd1b-4ff0-b151-1f450e2146dd</v>
      </c>
      <c r="C3866" s="193" t="s">
        <v>1482</v>
      </c>
      <c r="D3866" s="273" t="s">
        <v>354</v>
      </c>
      <c r="E3866" s="193" t="s">
        <v>7134</v>
      </c>
      <c r="F3866" s="193" t="s">
        <v>7899</v>
      </c>
      <c r="G3866" s="193"/>
      <c r="H3866" s="196"/>
      <c r="I3866" s="193" t="s">
        <v>14291</v>
      </c>
      <c r="J3866" s="193" t="s">
        <v>14292</v>
      </c>
      <c r="K3866" s="193" t="s">
        <v>7127</v>
      </c>
      <c r="L3866" s="193" t="s">
        <v>3033</v>
      </c>
      <c r="M3866" s="193" t="s">
        <v>7131</v>
      </c>
      <c r="N3866" s="193" t="s">
        <v>14293</v>
      </c>
      <c r="O3866" s="193" t="s">
        <v>1732</v>
      </c>
      <c r="P3866" s="219" t="n">
        <v>43040</v>
      </c>
      <c r="Q3866" s="219" t="n">
        <v>44469</v>
      </c>
      <c r="R3866" s="193"/>
      <c r="S3866" s="193" t="s">
        <v>7130</v>
      </c>
      <c r="T3866" s="193" t="n">
        <v>1310.231359</v>
      </c>
      <c r="U3866" s="193"/>
      <c r="V3866" s="193"/>
      <c r="W3866" s="193" t="s">
        <v>8720</v>
      </c>
      <c r="X3866" s="196"/>
      <c r="Y3866" s="196"/>
      <c r="Z3866" s="196" t="n">
        <v>0</v>
      </c>
      <c r="AE3866" s="94" t="e">
        <f aca="false" t="array" ref="AE3866:AK3866">_xlfn.torow(_xlfn.unique(_xlfn._xlws.filter(cat_table[Subsector],$E3866=cat_table[Sector],"")))</f>
        <v>#NAME?</v>
      </c>
      <c r="AF3866" s="94" t="e">
        <v>#NAME?</v>
      </c>
      <c r="AG3866" s="94" t="e">
        <v>#NAME?</v>
      </c>
      <c r="AH3866" s="94" t="e">
        <v>#NAME?</v>
      </c>
      <c r="AI3866" s="94" t="e">
        <v>#NAME?</v>
      </c>
      <c r="AJ3866" s="94" t="e">
        <v>#NAME?</v>
      </c>
      <c r="AK3866" s="94" t="e">
        <v>#NAME?</v>
      </c>
      <c r="AO3866" s="94" t="e">
        <f aca="false" t="array" ref="AO3866:AQ3866">_xlfn.torow(_xlfn.unique(_xlfn._xlws.filter(cat_table[Sub-subsector],($E3866=cat_table[Sector])*($F3866=cat_table[Subsector]),"")))</f>
        <v>#NAME?</v>
      </c>
      <c r="AP3866" s="94" t="e">
        <v>#NAME?</v>
      </c>
      <c r="AQ3866" s="94" t="e">
        <v>#NAME?</v>
      </c>
    </row>
    <row r="3867" customFormat="false" ht="15" hidden="false" customHeight="true" outlineLevel="0" collapsed="false">
      <c r="A3867" s="193" t="s">
        <v>14649</v>
      </c>
      <c r="B3867" s="20" t="str">
        <f aca="false">INDEX(Table2[], MATCH(L3867, Location_ID!$D$2:$D$648, 0), 1)</f>
        <v>daa8a290-cd1b-4ff0-b151-1f450e2146dd</v>
      </c>
      <c r="C3867" s="193" t="s">
        <v>1482</v>
      </c>
      <c r="D3867" s="273" t="s">
        <v>354</v>
      </c>
      <c r="E3867" s="193" t="s">
        <v>7134</v>
      </c>
      <c r="F3867" s="193" t="s">
        <v>7899</v>
      </c>
      <c r="G3867" s="193"/>
      <c r="H3867" s="196"/>
      <c r="I3867" s="193" t="s">
        <v>14291</v>
      </c>
      <c r="J3867" s="193" t="s">
        <v>14292</v>
      </c>
      <c r="K3867" s="193" t="s">
        <v>7127</v>
      </c>
      <c r="L3867" s="193" t="s">
        <v>3033</v>
      </c>
      <c r="M3867" s="193" t="s">
        <v>7131</v>
      </c>
      <c r="N3867" s="193" t="s">
        <v>14293</v>
      </c>
      <c r="O3867" s="193" t="s">
        <v>1732</v>
      </c>
      <c r="P3867" s="219" t="n">
        <v>43040</v>
      </c>
      <c r="Q3867" s="219" t="n">
        <v>44469</v>
      </c>
      <c r="R3867" s="193"/>
      <c r="S3867" s="193" t="s">
        <v>7130</v>
      </c>
      <c r="T3867" s="193" t="n">
        <v>348.9629205</v>
      </c>
      <c r="U3867" s="193"/>
      <c r="V3867" s="193"/>
      <c r="W3867" s="193" t="s">
        <v>8720</v>
      </c>
      <c r="X3867" s="196"/>
      <c r="Y3867" s="196"/>
      <c r="Z3867" s="196" t="n">
        <v>0</v>
      </c>
      <c r="AE3867" s="94" t="e">
        <f aca="false" t="array" ref="AE3867:AK3867">_xlfn.torow(_xlfn.unique(_xlfn._xlws.filter(cat_table[Subsector],$E3867=cat_table[Sector],"")))</f>
        <v>#NAME?</v>
      </c>
      <c r="AF3867" s="94" t="e">
        <v>#NAME?</v>
      </c>
      <c r="AG3867" s="94" t="e">
        <v>#NAME?</v>
      </c>
      <c r="AH3867" s="94" t="e">
        <v>#NAME?</v>
      </c>
      <c r="AI3867" s="94" t="e">
        <v>#NAME?</v>
      </c>
      <c r="AJ3867" s="94" t="e">
        <v>#NAME?</v>
      </c>
      <c r="AK3867" s="94" t="e">
        <v>#NAME?</v>
      </c>
      <c r="AO3867" s="94" t="e">
        <f aca="false" t="array" ref="AO3867:AQ3867">_xlfn.torow(_xlfn.unique(_xlfn._xlws.filter(cat_table[Sub-subsector],($E3867=cat_table[Sector])*($F3867=cat_table[Subsector]),"")))</f>
        <v>#NAME?</v>
      </c>
      <c r="AP3867" s="94" t="e">
        <v>#NAME?</v>
      </c>
      <c r="AQ3867" s="94" t="e">
        <v>#NAME?</v>
      </c>
    </row>
    <row r="3868" customFormat="false" ht="15" hidden="false" customHeight="true" outlineLevel="0" collapsed="false">
      <c r="A3868" s="193" t="s">
        <v>14650</v>
      </c>
      <c r="B3868" s="20" t="str">
        <f aca="false">INDEX(Table2[], MATCH(L3868, Location_ID!$D$2:$D$648, 0), 1)</f>
        <v>daa8a290-cd1b-4ff0-b151-1f450e2146dd</v>
      </c>
      <c r="C3868" s="193" t="s">
        <v>1482</v>
      </c>
      <c r="D3868" s="273" t="s">
        <v>354</v>
      </c>
      <c r="E3868" s="193" t="s">
        <v>7134</v>
      </c>
      <c r="F3868" s="193" t="s">
        <v>7899</v>
      </c>
      <c r="G3868" s="193"/>
      <c r="H3868" s="196"/>
      <c r="I3868" s="193" t="s">
        <v>14291</v>
      </c>
      <c r="J3868" s="193" t="s">
        <v>14292</v>
      </c>
      <c r="K3868" s="193" t="s">
        <v>7127</v>
      </c>
      <c r="L3868" s="193" t="s">
        <v>3033</v>
      </c>
      <c r="M3868" s="193" t="s">
        <v>7131</v>
      </c>
      <c r="N3868" s="193" t="s">
        <v>14293</v>
      </c>
      <c r="O3868" s="193" t="s">
        <v>1732</v>
      </c>
      <c r="P3868" s="219" t="n">
        <v>43040</v>
      </c>
      <c r="Q3868" s="219" t="n">
        <v>44469</v>
      </c>
      <c r="R3868" s="193"/>
      <c r="S3868" s="193" t="s">
        <v>7130</v>
      </c>
      <c r="T3868" s="193" t="n">
        <v>3447.249261</v>
      </c>
      <c r="U3868" s="193"/>
      <c r="V3868" s="193"/>
      <c r="W3868" s="193" t="s">
        <v>8720</v>
      </c>
      <c r="X3868" s="196"/>
      <c r="Y3868" s="196"/>
      <c r="Z3868" s="196" t="n">
        <v>0</v>
      </c>
      <c r="AE3868" s="94" t="e">
        <f aca="false" t="array" ref="AE3868:AK3868">_xlfn.torow(_xlfn.unique(_xlfn._xlws.filter(cat_table[Subsector],$E3868=cat_table[Sector],"")))</f>
        <v>#NAME?</v>
      </c>
      <c r="AF3868" s="94" t="e">
        <v>#NAME?</v>
      </c>
      <c r="AG3868" s="94" t="e">
        <v>#NAME?</v>
      </c>
      <c r="AH3868" s="94" t="e">
        <v>#NAME?</v>
      </c>
      <c r="AI3868" s="94" t="e">
        <v>#NAME?</v>
      </c>
      <c r="AJ3868" s="94" t="e">
        <v>#NAME?</v>
      </c>
      <c r="AK3868" s="94" t="e">
        <v>#NAME?</v>
      </c>
      <c r="AO3868" s="94" t="e">
        <f aca="false" t="array" ref="AO3868:AQ3868">_xlfn.torow(_xlfn.unique(_xlfn._xlws.filter(cat_table[Sub-subsector],($E3868=cat_table[Sector])*($F3868=cat_table[Subsector]),"")))</f>
        <v>#NAME?</v>
      </c>
      <c r="AP3868" s="94" t="e">
        <v>#NAME?</v>
      </c>
      <c r="AQ3868" s="94" t="e">
        <v>#NAME?</v>
      </c>
    </row>
    <row r="3869" customFormat="false" ht="15" hidden="false" customHeight="true" outlineLevel="0" collapsed="false">
      <c r="A3869" s="193" t="s">
        <v>14651</v>
      </c>
      <c r="B3869" s="20" t="str">
        <f aca="false">INDEX(Table2[], MATCH(L3869, Location_ID!$D$2:$D$648, 0), 1)</f>
        <v>daa8a290-cd1b-4ff0-b151-1f450e2146dd</v>
      </c>
      <c r="C3869" s="193" t="s">
        <v>1482</v>
      </c>
      <c r="D3869" s="273" t="s">
        <v>354</v>
      </c>
      <c r="E3869" s="193" t="s">
        <v>7134</v>
      </c>
      <c r="F3869" s="193" t="s">
        <v>7899</v>
      </c>
      <c r="G3869" s="193"/>
      <c r="H3869" s="196"/>
      <c r="I3869" s="193" t="s">
        <v>14291</v>
      </c>
      <c r="J3869" s="193" t="s">
        <v>14292</v>
      </c>
      <c r="K3869" s="193" t="s">
        <v>7127</v>
      </c>
      <c r="L3869" s="193" t="s">
        <v>3033</v>
      </c>
      <c r="M3869" s="193" t="s">
        <v>7131</v>
      </c>
      <c r="N3869" s="193" t="s">
        <v>14293</v>
      </c>
      <c r="O3869" s="193" t="s">
        <v>1732</v>
      </c>
      <c r="P3869" s="219" t="n">
        <v>43040</v>
      </c>
      <c r="Q3869" s="219" t="n">
        <v>44469</v>
      </c>
      <c r="R3869" s="193"/>
      <c r="S3869" s="193" t="s">
        <v>7130</v>
      </c>
      <c r="T3869" s="193" t="n">
        <v>1592.219961</v>
      </c>
      <c r="U3869" s="193"/>
      <c r="V3869" s="193"/>
      <c r="W3869" s="193" t="s">
        <v>8720</v>
      </c>
      <c r="X3869" s="196"/>
      <c r="Y3869" s="196"/>
      <c r="Z3869" s="196" t="n">
        <v>0</v>
      </c>
      <c r="AE3869" s="94" t="e">
        <f aca="false" t="array" ref="AE3869:AK3869">_xlfn.torow(_xlfn.unique(_xlfn._xlws.filter(cat_table[Subsector],$E3869=cat_table[Sector],"")))</f>
        <v>#NAME?</v>
      </c>
      <c r="AF3869" s="94" t="e">
        <v>#NAME?</v>
      </c>
      <c r="AG3869" s="94" t="e">
        <v>#NAME?</v>
      </c>
      <c r="AH3869" s="94" t="e">
        <v>#NAME?</v>
      </c>
      <c r="AI3869" s="94" t="e">
        <v>#NAME?</v>
      </c>
      <c r="AJ3869" s="94" t="e">
        <v>#NAME?</v>
      </c>
      <c r="AK3869" s="94" t="e">
        <v>#NAME?</v>
      </c>
      <c r="AO3869" s="94" t="e">
        <f aca="false" t="array" ref="AO3869:AQ3869">_xlfn.torow(_xlfn.unique(_xlfn._xlws.filter(cat_table[Sub-subsector],($E3869=cat_table[Sector])*($F3869=cat_table[Subsector]),"")))</f>
        <v>#NAME?</v>
      </c>
      <c r="AP3869" s="94" t="e">
        <v>#NAME?</v>
      </c>
      <c r="AQ3869" s="94" t="e">
        <v>#NAME?</v>
      </c>
    </row>
    <row r="3870" customFormat="false" ht="15" hidden="false" customHeight="true" outlineLevel="0" collapsed="false">
      <c r="A3870" s="193" t="s">
        <v>14652</v>
      </c>
      <c r="B3870" s="20" t="str">
        <f aca="false">INDEX(Table2[], MATCH(L3870, Location_ID!$D$2:$D$648, 0), 1)</f>
        <v>daa8a290-cd1b-4ff0-b151-1f450e2146dd</v>
      </c>
      <c r="C3870" s="193" t="s">
        <v>1482</v>
      </c>
      <c r="D3870" s="273" t="s">
        <v>354</v>
      </c>
      <c r="E3870" s="193" t="s">
        <v>7134</v>
      </c>
      <c r="F3870" s="193" t="s">
        <v>7899</v>
      </c>
      <c r="G3870" s="193"/>
      <c r="H3870" s="196"/>
      <c r="I3870" s="193" t="s">
        <v>14291</v>
      </c>
      <c r="J3870" s="193" t="s">
        <v>14292</v>
      </c>
      <c r="K3870" s="193" t="s">
        <v>7127</v>
      </c>
      <c r="L3870" s="193" t="s">
        <v>3033</v>
      </c>
      <c r="M3870" s="193" t="s">
        <v>7131</v>
      </c>
      <c r="N3870" s="193" t="s">
        <v>14293</v>
      </c>
      <c r="O3870" s="193" t="s">
        <v>1732</v>
      </c>
      <c r="P3870" s="219" t="n">
        <v>43040</v>
      </c>
      <c r="Q3870" s="219" t="n">
        <v>44469</v>
      </c>
      <c r="R3870" s="193"/>
      <c r="S3870" s="193" t="s">
        <v>7130</v>
      </c>
      <c r="T3870" s="193" t="n">
        <v>1554.352078</v>
      </c>
      <c r="U3870" s="193"/>
      <c r="V3870" s="193"/>
      <c r="W3870" s="193" t="s">
        <v>8720</v>
      </c>
      <c r="X3870" s="196"/>
      <c r="Y3870" s="196"/>
      <c r="Z3870" s="196" t="n">
        <v>0</v>
      </c>
      <c r="AE3870" s="94" t="e">
        <f aca="false" t="array" ref="AE3870:AK3870">_xlfn.torow(_xlfn.unique(_xlfn._xlws.filter(cat_table[Subsector],$E3870=cat_table[Sector],"")))</f>
        <v>#NAME?</v>
      </c>
      <c r="AF3870" s="94" t="e">
        <v>#NAME?</v>
      </c>
      <c r="AG3870" s="94" t="e">
        <v>#NAME?</v>
      </c>
      <c r="AH3870" s="94" t="e">
        <v>#NAME?</v>
      </c>
      <c r="AI3870" s="94" t="e">
        <v>#NAME?</v>
      </c>
      <c r="AJ3870" s="94" t="e">
        <v>#NAME?</v>
      </c>
      <c r="AK3870" s="94" t="e">
        <v>#NAME?</v>
      </c>
      <c r="AO3870" s="94" t="e">
        <f aca="false" t="array" ref="AO3870:AQ3870">_xlfn.torow(_xlfn.unique(_xlfn._xlws.filter(cat_table[Sub-subsector],($E3870=cat_table[Sector])*($F3870=cat_table[Subsector]),"")))</f>
        <v>#NAME?</v>
      </c>
      <c r="AP3870" s="94" t="e">
        <v>#NAME?</v>
      </c>
      <c r="AQ3870" s="94" t="e">
        <v>#NAME?</v>
      </c>
    </row>
    <row r="3871" customFormat="false" ht="15" hidden="false" customHeight="true" outlineLevel="0" collapsed="false">
      <c r="A3871" s="193" t="s">
        <v>14653</v>
      </c>
      <c r="B3871" s="20" t="str">
        <f aca="false">INDEX(Table2[], MATCH(L3871, Location_ID!$D$2:$D$648, 0), 1)</f>
        <v>daa8a290-cd1b-4ff0-b151-1f450e2146dd</v>
      </c>
      <c r="C3871" s="193" t="s">
        <v>1482</v>
      </c>
      <c r="D3871" s="273" t="s">
        <v>354</v>
      </c>
      <c r="E3871" s="193" t="s">
        <v>7134</v>
      </c>
      <c r="F3871" s="193" t="s">
        <v>7899</v>
      </c>
      <c r="G3871" s="193"/>
      <c r="H3871" s="196"/>
      <c r="I3871" s="193" t="s">
        <v>14291</v>
      </c>
      <c r="J3871" s="193" t="s">
        <v>14292</v>
      </c>
      <c r="K3871" s="193" t="s">
        <v>7127</v>
      </c>
      <c r="L3871" s="193" t="s">
        <v>3033</v>
      </c>
      <c r="M3871" s="193" t="s">
        <v>7131</v>
      </c>
      <c r="N3871" s="193" t="s">
        <v>14293</v>
      </c>
      <c r="O3871" s="193" t="s">
        <v>1732</v>
      </c>
      <c r="P3871" s="219" t="n">
        <v>43040</v>
      </c>
      <c r="Q3871" s="219" t="n">
        <v>44469</v>
      </c>
      <c r="R3871" s="193"/>
      <c r="S3871" s="193" t="s">
        <v>7130</v>
      </c>
      <c r="T3871" s="193" t="n">
        <v>2462.836877</v>
      </c>
      <c r="U3871" s="193"/>
      <c r="V3871" s="193"/>
      <c r="W3871" s="193" t="s">
        <v>8720</v>
      </c>
      <c r="X3871" s="196"/>
      <c r="Y3871" s="196"/>
      <c r="Z3871" s="196" t="n">
        <v>0</v>
      </c>
      <c r="AE3871" s="94" t="e">
        <f aca="false" t="array" ref="AE3871:AK3871">_xlfn.torow(_xlfn.unique(_xlfn._xlws.filter(cat_table[Subsector],$E3871=cat_table[Sector],"")))</f>
        <v>#NAME?</v>
      </c>
      <c r="AF3871" s="94" t="e">
        <v>#NAME?</v>
      </c>
      <c r="AG3871" s="94" t="e">
        <v>#NAME?</v>
      </c>
      <c r="AH3871" s="94" t="e">
        <v>#NAME?</v>
      </c>
      <c r="AI3871" s="94" t="e">
        <v>#NAME?</v>
      </c>
      <c r="AJ3871" s="94" t="e">
        <v>#NAME?</v>
      </c>
      <c r="AK3871" s="94" t="e">
        <v>#NAME?</v>
      </c>
      <c r="AO3871" s="94" t="e">
        <f aca="false" t="array" ref="AO3871:AQ3871">_xlfn.torow(_xlfn.unique(_xlfn._xlws.filter(cat_table[Sub-subsector],($E3871=cat_table[Sector])*($F3871=cat_table[Subsector]),"")))</f>
        <v>#NAME?</v>
      </c>
      <c r="AP3871" s="94" t="e">
        <v>#NAME?</v>
      </c>
      <c r="AQ3871" s="94" t="e">
        <v>#NAME?</v>
      </c>
    </row>
    <row r="3872" customFormat="false" ht="15" hidden="false" customHeight="true" outlineLevel="0" collapsed="false">
      <c r="A3872" s="193" t="s">
        <v>14654</v>
      </c>
      <c r="B3872" s="20" t="str">
        <f aca="false">INDEX(Table2[], MATCH(L3872, Location_ID!$D$2:$D$648, 0), 1)</f>
        <v>daa8a290-cd1b-4ff0-b151-1f450e2146dd</v>
      </c>
      <c r="C3872" s="193" t="s">
        <v>1482</v>
      </c>
      <c r="D3872" s="273" t="s">
        <v>354</v>
      </c>
      <c r="E3872" s="193" t="s">
        <v>7134</v>
      </c>
      <c r="F3872" s="193" t="s">
        <v>7899</v>
      </c>
      <c r="G3872" s="193"/>
      <c r="H3872" s="196"/>
      <c r="I3872" s="193" t="s">
        <v>14291</v>
      </c>
      <c r="J3872" s="193" t="s">
        <v>14292</v>
      </c>
      <c r="K3872" s="193" t="s">
        <v>7127</v>
      </c>
      <c r="L3872" s="193" t="s">
        <v>3033</v>
      </c>
      <c r="M3872" s="193" t="s">
        <v>7131</v>
      </c>
      <c r="N3872" s="193" t="s">
        <v>14293</v>
      </c>
      <c r="O3872" s="193" t="s">
        <v>1732</v>
      </c>
      <c r="P3872" s="219" t="n">
        <v>43040</v>
      </c>
      <c r="Q3872" s="219" t="n">
        <v>44469</v>
      </c>
      <c r="R3872" s="193"/>
      <c r="S3872" s="193" t="s">
        <v>7130</v>
      </c>
      <c r="T3872" s="193" t="n">
        <v>2925.526412</v>
      </c>
      <c r="U3872" s="193"/>
      <c r="V3872" s="193"/>
      <c r="W3872" s="193" t="s">
        <v>8720</v>
      </c>
      <c r="X3872" s="196"/>
      <c r="Y3872" s="196"/>
      <c r="Z3872" s="196" t="n">
        <v>0</v>
      </c>
      <c r="AE3872" s="94" t="e">
        <f aca="false" t="array" ref="AE3872:AK3872">_xlfn.torow(_xlfn.unique(_xlfn._xlws.filter(cat_table[Subsector],$E3872=cat_table[Sector],"")))</f>
        <v>#NAME?</v>
      </c>
      <c r="AF3872" s="94" t="e">
        <v>#NAME?</v>
      </c>
      <c r="AG3872" s="94" t="e">
        <v>#NAME?</v>
      </c>
      <c r="AH3872" s="94" t="e">
        <v>#NAME?</v>
      </c>
      <c r="AI3872" s="94" t="e">
        <v>#NAME?</v>
      </c>
      <c r="AJ3872" s="94" t="e">
        <v>#NAME?</v>
      </c>
      <c r="AK3872" s="94" t="e">
        <v>#NAME?</v>
      </c>
      <c r="AO3872" s="94" t="e">
        <f aca="false" t="array" ref="AO3872:AQ3872">_xlfn.torow(_xlfn.unique(_xlfn._xlws.filter(cat_table[Sub-subsector],($E3872=cat_table[Sector])*($F3872=cat_table[Subsector]),"")))</f>
        <v>#NAME?</v>
      </c>
      <c r="AP3872" s="94" t="e">
        <v>#NAME?</v>
      </c>
      <c r="AQ3872" s="94" t="e">
        <v>#NAME?</v>
      </c>
    </row>
    <row r="3873" customFormat="false" ht="15" hidden="false" customHeight="true" outlineLevel="0" collapsed="false">
      <c r="A3873" s="193" t="s">
        <v>14655</v>
      </c>
      <c r="B3873" s="20" t="str">
        <f aca="false">INDEX(Table2[], MATCH(L3873, Location_ID!$D$2:$D$648, 0), 1)</f>
        <v>daa8a290-cd1b-4ff0-b151-1f450e2146dd</v>
      </c>
      <c r="C3873" s="193" t="s">
        <v>1482</v>
      </c>
      <c r="D3873" s="273" t="s">
        <v>354</v>
      </c>
      <c r="E3873" s="193" t="s">
        <v>7134</v>
      </c>
      <c r="F3873" s="193" t="s">
        <v>7899</v>
      </c>
      <c r="G3873" s="193"/>
      <c r="H3873" s="196"/>
      <c r="I3873" s="193" t="s">
        <v>14291</v>
      </c>
      <c r="J3873" s="193" t="s">
        <v>14292</v>
      </c>
      <c r="K3873" s="193" t="s">
        <v>7127</v>
      </c>
      <c r="L3873" s="193" t="s">
        <v>3033</v>
      </c>
      <c r="M3873" s="193" t="s">
        <v>7131</v>
      </c>
      <c r="N3873" s="193" t="s">
        <v>14293</v>
      </c>
      <c r="O3873" s="193" t="s">
        <v>1732</v>
      </c>
      <c r="P3873" s="219" t="n">
        <v>43040</v>
      </c>
      <c r="Q3873" s="219" t="n">
        <v>44469</v>
      </c>
      <c r="R3873" s="193"/>
      <c r="S3873" s="193" t="s">
        <v>7130</v>
      </c>
      <c r="T3873" s="193" t="n">
        <v>1494.612861</v>
      </c>
      <c r="U3873" s="193"/>
      <c r="V3873" s="193"/>
      <c r="W3873" s="193" t="s">
        <v>8720</v>
      </c>
      <c r="X3873" s="196"/>
      <c r="Y3873" s="196"/>
      <c r="Z3873" s="196" t="n">
        <v>0</v>
      </c>
      <c r="AE3873" s="94" t="e">
        <f aca="false" t="array" ref="AE3873:AK3873">_xlfn.torow(_xlfn.unique(_xlfn._xlws.filter(cat_table[Subsector],$E3873=cat_table[Sector],"")))</f>
        <v>#NAME?</v>
      </c>
      <c r="AF3873" s="94" t="e">
        <v>#NAME?</v>
      </c>
      <c r="AG3873" s="94" t="e">
        <v>#NAME?</v>
      </c>
      <c r="AH3873" s="94" t="e">
        <v>#NAME?</v>
      </c>
      <c r="AI3873" s="94" t="e">
        <v>#NAME?</v>
      </c>
      <c r="AJ3873" s="94" t="e">
        <v>#NAME?</v>
      </c>
      <c r="AK3873" s="94" t="e">
        <v>#NAME?</v>
      </c>
      <c r="AO3873" s="94" t="e">
        <f aca="false" t="array" ref="AO3873:AQ3873">_xlfn.torow(_xlfn.unique(_xlfn._xlws.filter(cat_table[Sub-subsector],($E3873=cat_table[Sector])*($F3873=cat_table[Subsector]),"")))</f>
        <v>#NAME?</v>
      </c>
      <c r="AP3873" s="94" t="e">
        <v>#NAME?</v>
      </c>
      <c r="AQ3873" s="94" t="e">
        <v>#NAME?</v>
      </c>
    </row>
    <row r="3874" customFormat="false" ht="15" hidden="false" customHeight="true" outlineLevel="0" collapsed="false">
      <c r="A3874" s="193" t="s">
        <v>14656</v>
      </c>
      <c r="B3874" s="20" t="str">
        <f aca="false">INDEX(Table2[], MATCH(L3874, Location_ID!$D$2:$D$648, 0), 1)</f>
        <v>daa8a290-cd1b-4ff0-b151-1f450e2146dd</v>
      </c>
      <c r="C3874" s="193" t="s">
        <v>1482</v>
      </c>
      <c r="D3874" s="273" t="s">
        <v>354</v>
      </c>
      <c r="E3874" s="193" t="s">
        <v>7134</v>
      </c>
      <c r="F3874" s="193" t="s">
        <v>7899</v>
      </c>
      <c r="G3874" s="193"/>
      <c r="H3874" s="196"/>
      <c r="I3874" s="193" t="s">
        <v>14291</v>
      </c>
      <c r="J3874" s="193" t="s">
        <v>14292</v>
      </c>
      <c r="K3874" s="193" t="s">
        <v>7127</v>
      </c>
      <c r="L3874" s="193" t="s">
        <v>3033</v>
      </c>
      <c r="M3874" s="193" t="s">
        <v>7131</v>
      </c>
      <c r="N3874" s="193" t="s">
        <v>14293</v>
      </c>
      <c r="O3874" s="193" t="s">
        <v>1732</v>
      </c>
      <c r="P3874" s="219" t="n">
        <v>43040</v>
      </c>
      <c r="Q3874" s="219" t="n">
        <v>44469</v>
      </c>
      <c r="R3874" s="193"/>
      <c r="S3874" s="193" t="s">
        <v>7130</v>
      </c>
      <c r="T3874" s="193" t="n">
        <v>349.6011973</v>
      </c>
      <c r="U3874" s="193"/>
      <c r="V3874" s="193"/>
      <c r="W3874" s="193" t="s">
        <v>8720</v>
      </c>
      <c r="X3874" s="196"/>
      <c r="Y3874" s="196"/>
      <c r="Z3874" s="196" t="n">
        <v>0</v>
      </c>
      <c r="AE3874" s="94" t="e">
        <f aca="false" t="array" ref="AE3874:AK3874">_xlfn.torow(_xlfn.unique(_xlfn._xlws.filter(cat_table[Subsector],$E3874=cat_table[Sector],"")))</f>
        <v>#NAME?</v>
      </c>
      <c r="AF3874" s="94" t="e">
        <v>#NAME?</v>
      </c>
      <c r="AG3874" s="94" t="e">
        <v>#NAME?</v>
      </c>
      <c r="AH3874" s="94" t="e">
        <v>#NAME?</v>
      </c>
      <c r="AI3874" s="94" t="e">
        <v>#NAME?</v>
      </c>
      <c r="AJ3874" s="94" t="e">
        <v>#NAME?</v>
      </c>
      <c r="AK3874" s="94" t="e">
        <v>#NAME?</v>
      </c>
      <c r="AO3874" s="94" t="e">
        <f aca="false" t="array" ref="AO3874:AQ3874">_xlfn.torow(_xlfn.unique(_xlfn._xlws.filter(cat_table[Sub-subsector],($E3874=cat_table[Sector])*($F3874=cat_table[Subsector]),"")))</f>
        <v>#NAME?</v>
      </c>
      <c r="AP3874" s="94" t="e">
        <v>#NAME?</v>
      </c>
      <c r="AQ3874" s="94" t="e">
        <v>#NAME?</v>
      </c>
    </row>
    <row r="3875" customFormat="false" ht="15" hidden="false" customHeight="true" outlineLevel="0" collapsed="false">
      <c r="A3875" s="193" t="s">
        <v>14657</v>
      </c>
      <c r="B3875" s="20" t="str">
        <f aca="false">INDEX(Table2[], MATCH(L3875, Location_ID!$D$2:$D$648, 0), 1)</f>
        <v>daa8a290-cd1b-4ff0-b151-1f450e2146dd</v>
      </c>
      <c r="C3875" s="193" t="s">
        <v>1482</v>
      </c>
      <c r="D3875" s="273" t="s">
        <v>354</v>
      </c>
      <c r="E3875" s="193" t="s">
        <v>7134</v>
      </c>
      <c r="F3875" s="193" t="s">
        <v>7899</v>
      </c>
      <c r="G3875" s="193"/>
      <c r="H3875" s="196"/>
      <c r="I3875" s="193" t="s">
        <v>14291</v>
      </c>
      <c r="J3875" s="193" t="s">
        <v>14292</v>
      </c>
      <c r="K3875" s="193" t="s">
        <v>7127</v>
      </c>
      <c r="L3875" s="193" t="s">
        <v>3033</v>
      </c>
      <c r="M3875" s="193" t="s">
        <v>7131</v>
      </c>
      <c r="N3875" s="193" t="s">
        <v>14293</v>
      </c>
      <c r="O3875" s="193" t="s">
        <v>1732</v>
      </c>
      <c r="P3875" s="219" t="n">
        <v>43040</v>
      </c>
      <c r="Q3875" s="219" t="n">
        <v>44469</v>
      </c>
      <c r="R3875" s="193"/>
      <c r="S3875" s="193" t="s">
        <v>7130</v>
      </c>
      <c r="T3875" s="193" t="n">
        <v>2410.954335</v>
      </c>
      <c r="U3875" s="193"/>
      <c r="V3875" s="193"/>
      <c r="W3875" s="193" t="s">
        <v>8720</v>
      </c>
      <c r="X3875" s="196"/>
      <c r="Y3875" s="196"/>
      <c r="Z3875" s="196" t="n">
        <v>0</v>
      </c>
      <c r="AE3875" s="94" t="e">
        <f aca="false" t="array" ref="AE3875:AK3875">_xlfn.torow(_xlfn.unique(_xlfn._xlws.filter(cat_table[Subsector],$E3875=cat_table[Sector],"")))</f>
        <v>#NAME?</v>
      </c>
      <c r="AF3875" s="94" t="e">
        <v>#NAME?</v>
      </c>
      <c r="AG3875" s="94" t="e">
        <v>#NAME?</v>
      </c>
      <c r="AH3875" s="94" t="e">
        <v>#NAME?</v>
      </c>
      <c r="AI3875" s="94" t="e">
        <v>#NAME?</v>
      </c>
      <c r="AJ3875" s="94" t="e">
        <v>#NAME?</v>
      </c>
      <c r="AK3875" s="94" t="e">
        <v>#NAME?</v>
      </c>
      <c r="AO3875" s="94" t="e">
        <f aca="false" t="array" ref="AO3875:AQ3875">_xlfn.torow(_xlfn.unique(_xlfn._xlws.filter(cat_table[Sub-subsector],($E3875=cat_table[Sector])*($F3875=cat_table[Subsector]),"")))</f>
        <v>#NAME?</v>
      </c>
      <c r="AP3875" s="94" t="e">
        <v>#NAME?</v>
      </c>
      <c r="AQ3875" s="94" t="e">
        <v>#NAME?</v>
      </c>
    </row>
    <row r="3876" customFormat="false" ht="15" hidden="false" customHeight="true" outlineLevel="0" collapsed="false">
      <c r="A3876" s="193" t="s">
        <v>14658</v>
      </c>
      <c r="B3876" s="20" t="str">
        <f aca="false">INDEX(Table2[], MATCH(L3876, Location_ID!$D$2:$D$648, 0), 1)</f>
        <v>daa8a290-cd1b-4ff0-b151-1f450e2146dd</v>
      </c>
      <c r="C3876" s="193" t="s">
        <v>1482</v>
      </c>
      <c r="D3876" s="273" t="s">
        <v>354</v>
      </c>
      <c r="E3876" s="193" t="s">
        <v>7134</v>
      </c>
      <c r="F3876" s="193" t="s">
        <v>7899</v>
      </c>
      <c r="G3876" s="193"/>
      <c r="H3876" s="196"/>
      <c r="I3876" s="193" t="s">
        <v>14291</v>
      </c>
      <c r="J3876" s="193" t="s">
        <v>14292</v>
      </c>
      <c r="K3876" s="193" t="s">
        <v>7127</v>
      </c>
      <c r="L3876" s="193" t="s">
        <v>3033</v>
      </c>
      <c r="M3876" s="193" t="s">
        <v>7131</v>
      </c>
      <c r="N3876" s="193" t="s">
        <v>14293</v>
      </c>
      <c r="O3876" s="193" t="s">
        <v>1732</v>
      </c>
      <c r="P3876" s="219" t="n">
        <v>43040</v>
      </c>
      <c r="Q3876" s="219" t="n">
        <v>44469</v>
      </c>
      <c r="R3876" s="193"/>
      <c r="S3876" s="193" t="s">
        <v>7130</v>
      </c>
      <c r="T3876" s="193" t="n">
        <v>6542.307416</v>
      </c>
      <c r="U3876" s="193"/>
      <c r="V3876" s="193"/>
      <c r="W3876" s="193" t="s">
        <v>8720</v>
      </c>
      <c r="X3876" s="196"/>
      <c r="Y3876" s="196"/>
      <c r="Z3876" s="196" t="n">
        <v>0</v>
      </c>
      <c r="AE3876" s="94" t="e">
        <f aca="false" t="array" ref="AE3876:AK3876">_xlfn.torow(_xlfn.unique(_xlfn._xlws.filter(cat_table[Subsector],$E3876=cat_table[Sector],"")))</f>
        <v>#NAME?</v>
      </c>
      <c r="AF3876" s="94" t="e">
        <v>#NAME?</v>
      </c>
      <c r="AG3876" s="94" t="e">
        <v>#NAME?</v>
      </c>
      <c r="AH3876" s="94" t="e">
        <v>#NAME?</v>
      </c>
      <c r="AI3876" s="94" t="e">
        <v>#NAME?</v>
      </c>
      <c r="AJ3876" s="94" t="e">
        <v>#NAME?</v>
      </c>
      <c r="AK3876" s="94" t="e">
        <v>#NAME?</v>
      </c>
      <c r="AO3876" s="94" t="e">
        <f aca="false" t="array" ref="AO3876:AQ3876">_xlfn.torow(_xlfn.unique(_xlfn._xlws.filter(cat_table[Sub-subsector],($E3876=cat_table[Sector])*($F3876=cat_table[Subsector]),"")))</f>
        <v>#NAME?</v>
      </c>
      <c r="AP3876" s="94" t="e">
        <v>#NAME?</v>
      </c>
      <c r="AQ3876" s="94" t="e">
        <v>#NAME?</v>
      </c>
    </row>
    <row r="3877" customFormat="false" ht="15" hidden="false" customHeight="true" outlineLevel="0" collapsed="false">
      <c r="A3877" s="193" t="s">
        <v>14659</v>
      </c>
      <c r="B3877" s="20" t="str">
        <f aca="false">INDEX(Table2[], MATCH(L3877, Location_ID!$D$2:$D$648, 0), 1)</f>
        <v>daa8a290-cd1b-4ff0-b151-1f450e2146dd</v>
      </c>
      <c r="C3877" s="193" t="s">
        <v>1482</v>
      </c>
      <c r="D3877" s="273" t="s">
        <v>354</v>
      </c>
      <c r="E3877" s="193" t="s">
        <v>7134</v>
      </c>
      <c r="F3877" s="193" t="s">
        <v>7899</v>
      </c>
      <c r="G3877" s="193"/>
      <c r="H3877" s="196"/>
      <c r="I3877" s="193" t="s">
        <v>14291</v>
      </c>
      <c r="J3877" s="193" t="s">
        <v>14292</v>
      </c>
      <c r="K3877" s="193" t="s">
        <v>7127</v>
      </c>
      <c r="L3877" s="193" t="s">
        <v>3033</v>
      </c>
      <c r="M3877" s="193" t="s">
        <v>7131</v>
      </c>
      <c r="N3877" s="193" t="s">
        <v>14293</v>
      </c>
      <c r="O3877" s="193" t="s">
        <v>1732</v>
      </c>
      <c r="P3877" s="219" t="n">
        <v>43040</v>
      </c>
      <c r="Q3877" s="219" t="n">
        <v>44469</v>
      </c>
      <c r="R3877" s="193"/>
      <c r="S3877" s="193" t="s">
        <v>7130</v>
      </c>
      <c r="T3877" s="193" t="n">
        <v>7912.485023</v>
      </c>
      <c r="U3877" s="193"/>
      <c r="V3877" s="193"/>
      <c r="W3877" s="193" t="s">
        <v>8720</v>
      </c>
      <c r="X3877" s="196"/>
      <c r="Y3877" s="196"/>
      <c r="Z3877" s="196" t="n">
        <v>0</v>
      </c>
      <c r="AE3877" s="94" t="e">
        <f aca="false" t="array" ref="AE3877:AK3877">_xlfn.torow(_xlfn.unique(_xlfn._xlws.filter(cat_table[Subsector],$E3877=cat_table[Sector],"")))</f>
        <v>#NAME?</v>
      </c>
      <c r="AF3877" s="94" t="e">
        <v>#NAME?</v>
      </c>
      <c r="AG3877" s="94" t="e">
        <v>#NAME?</v>
      </c>
      <c r="AH3877" s="94" t="e">
        <v>#NAME?</v>
      </c>
      <c r="AI3877" s="94" t="e">
        <v>#NAME?</v>
      </c>
      <c r="AJ3877" s="94" t="e">
        <v>#NAME?</v>
      </c>
      <c r="AK3877" s="94" t="e">
        <v>#NAME?</v>
      </c>
      <c r="AO3877" s="94" t="e">
        <f aca="false" t="array" ref="AO3877:AQ3877">_xlfn.torow(_xlfn.unique(_xlfn._xlws.filter(cat_table[Sub-subsector],($E3877=cat_table[Sector])*($F3877=cat_table[Subsector]),"")))</f>
        <v>#NAME?</v>
      </c>
      <c r="AP3877" s="94" t="e">
        <v>#NAME?</v>
      </c>
      <c r="AQ3877" s="94" t="e">
        <v>#NAME?</v>
      </c>
    </row>
    <row r="3878" customFormat="false" ht="15" hidden="false" customHeight="true" outlineLevel="0" collapsed="false">
      <c r="A3878" s="193" t="s">
        <v>14660</v>
      </c>
      <c r="B3878" s="20" t="str">
        <f aca="false">INDEX(Table2[], MATCH(L3878, Location_ID!$D$2:$D$648, 0), 1)</f>
        <v>54c59d2f-381a-4d32-9a5e-e106311344df</v>
      </c>
      <c r="C3878" s="193" t="s">
        <v>1482</v>
      </c>
      <c r="D3878" s="273" t="s">
        <v>354</v>
      </c>
      <c r="E3878" s="193" t="s">
        <v>7134</v>
      </c>
      <c r="F3878" s="193" t="s">
        <v>7899</v>
      </c>
      <c r="G3878" s="193"/>
      <c r="H3878" s="196"/>
      <c r="I3878" s="193" t="s">
        <v>14291</v>
      </c>
      <c r="J3878" s="193" t="s">
        <v>14292</v>
      </c>
      <c r="K3878" s="193" t="s">
        <v>7127</v>
      </c>
      <c r="L3878" s="193" t="s">
        <v>2265</v>
      </c>
      <c r="M3878" s="193" t="s">
        <v>7131</v>
      </c>
      <c r="N3878" s="193" t="s">
        <v>14293</v>
      </c>
      <c r="O3878" s="193" t="s">
        <v>2613</v>
      </c>
      <c r="P3878" s="219" t="n">
        <v>43040</v>
      </c>
      <c r="Q3878" s="219" t="n">
        <v>44469</v>
      </c>
      <c r="R3878" s="193"/>
      <c r="S3878" s="193" t="s">
        <v>7130</v>
      </c>
      <c r="T3878" s="193" t="n">
        <v>9701.771962</v>
      </c>
      <c r="U3878" s="193"/>
      <c r="V3878" s="193"/>
      <c r="W3878" s="193" t="s">
        <v>8720</v>
      </c>
      <c r="X3878" s="196"/>
      <c r="Y3878" s="196"/>
      <c r="Z3878" s="196" t="n">
        <v>0</v>
      </c>
      <c r="AE3878" s="94" t="e">
        <f aca="false" t="array" ref="AE3878:AK3878">_xlfn.torow(_xlfn.unique(_xlfn._xlws.filter(cat_table[Subsector],$E3878=cat_table[Sector],"")))</f>
        <v>#NAME?</v>
      </c>
      <c r="AF3878" s="94" t="e">
        <v>#NAME?</v>
      </c>
      <c r="AG3878" s="94" t="e">
        <v>#NAME?</v>
      </c>
      <c r="AH3878" s="94" t="e">
        <v>#NAME?</v>
      </c>
      <c r="AI3878" s="94" t="e">
        <v>#NAME?</v>
      </c>
      <c r="AJ3878" s="94" t="e">
        <v>#NAME?</v>
      </c>
      <c r="AK3878" s="94" t="e">
        <v>#NAME?</v>
      </c>
      <c r="AO3878" s="94" t="e">
        <f aca="false" t="array" ref="AO3878:AQ3878">_xlfn.torow(_xlfn.unique(_xlfn._xlws.filter(cat_table[Sub-subsector],($E3878=cat_table[Sector])*($F3878=cat_table[Subsector]),"")))</f>
        <v>#NAME?</v>
      </c>
      <c r="AP3878" s="94" t="e">
        <v>#NAME?</v>
      </c>
      <c r="AQ3878" s="94" t="e">
        <v>#NAME?</v>
      </c>
    </row>
    <row r="3879" customFormat="false" ht="15" hidden="false" customHeight="true" outlineLevel="0" collapsed="false">
      <c r="A3879" s="193" t="s">
        <v>14661</v>
      </c>
      <c r="B3879" s="20" t="str">
        <f aca="false">INDEX(Table2[], MATCH(L3879, Location_ID!$D$2:$D$648, 0), 1)</f>
        <v>54c59d2f-381a-4d32-9a5e-e106311344df</v>
      </c>
      <c r="C3879" s="193" t="s">
        <v>1482</v>
      </c>
      <c r="D3879" s="273" t="s">
        <v>354</v>
      </c>
      <c r="E3879" s="193" t="s">
        <v>7134</v>
      </c>
      <c r="F3879" s="193" t="s">
        <v>7899</v>
      </c>
      <c r="G3879" s="193"/>
      <c r="H3879" s="196"/>
      <c r="I3879" s="193" t="s">
        <v>14291</v>
      </c>
      <c r="J3879" s="193" t="s">
        <v>14292</v>
      </c>
      <c r="K3879" s="193" t="s">
        <v>7127</v>
      </c>
      <c r="L3879" s="193" t="s">
        <v>2265</v>
      </c>
      <c r="M3879" s="193" t="s">
        <v>7131</v>
      </c>
      <c r="N3879" s="193" t="s">
        <v>14293</v>
      </c>
      <c r="O3879" s="193" t="s">
        <v>2613</v>
      </c>
      <c r="P3879" s="219" t="n">
        <v>43040</v>
      </c>
      <c r="Q3879" s="219" t="n">
        <v>44469</v>
      </c>
      <c r="R3879" s="193"/>
      <c r="S3879" s="193" t="s">
        <v>7130</v>
      </c>
      <c r="T3879" s="193" t="n">
        <v>7705.968925</v>
      </c>
      <c r="U3879" s="193"/>
      <c r="V3879" s="193"/>
      <c r="W3879" s="193" t="s">
        <v>8720</v>
      </c>
      <c r="X3879" s="196"/>
      <c r="Y3879" s="196"/>
      <c r="Z3879" s="196" t="n">
        <v>0</v>
      </c>
      <c r="AE3879" s="94" t="e">
        <f aca="false" t="array" ref="AE3879:AK3879">_xlfn.torow(_xlfn.unique(_xlfn._xlws.filter(cat_table[Subsector],$E3879=cat_table[Sector],"")))</f>
        <v>#NAME?</v>
      </c>
      <c r="AF3879" s="94" t="e">
        <v>#NAME?</v>
      </c>
      <c r="AG3879" s="94" t="e">
        <v>#NAME?</v>
      </c>
      <c r="AH3879" s="94" t="e">
        <v>#NAME?</v>
      </c>
      <c r="AI3879" s="94" t="e">
        <v>#NAME?</v>
      </c>
      <c r="AJ3879" s="94" t="e">
        <v>#NAME?</v>
      </c>
      <c r="AK3879" s="94" t="e">
        <v>#NAME?</v>
      </c>
      <c r="AO3879" s="94" t="e">
        <f aca="false" t="array" ref="AO3879:AQ3879">_xlfn.torow(_xlfn.unique(_xlfn._xlws.filter(cat_table[Sub-subsector],($E3879=cat_table[Sector])*($F3879=cat_table[Subsector]),"")))</f>
        <v>#NAME?</v>
      </c>
      <c r="AP3879" s="94" t="e">
        <v>#NAME?</v>
      </c>
      <c r="AQ3879" s="94" t="e">
        <v>#NAME?</v>
      </c>
    </row>
    <row r="3880" customFormat="false" ht="15" hidden="false" customHeight="true" outlineLevel="0" collapsed="false">
      <c r="A3880" s="193" t="s">
        <v>14662</v>
      </c>
      <c r="B3880" s="20" t="str">
        <f aca="false">INDEX(Table2[], MATCH(L3880, Location_ID!$D$2:$D$648, 0), 1)</f>
        <v>daa8a290-cd1b-4ff0-b151-1f450e2146dd</v>
      </c>
      <c r="C3880" s="193" t="s">
        <v>1482</v>
      </c>
      <c r="D3880" s="273" t="s">
        <v>354</v>
      </c>
      <c r="E3880" s="193" t="s">
        <v>7134</v>
      </c>
      <c r="F3880" s="193" t="s">
        <v>7899</v>
      </c>
      <c r="G3880" s="193"/>
      <c r="H3880" s="196"/>
      <c r="I3880" s="193" t="s">
        <v>14291</v>
      </c>
      <c r="J3880" s="193" t="s">
        <v>14292</v>
      </c>
      <c r="K3880" s="193" t="s">
        <v>7127</v>
      </c>
      <c r="L3880" s="193" t="s">
        <v>3033</v>
      </c>
      <c r="M3880" s="193" t="s">
        <v>7131</v>
      </c>
      <c r="N3880" s="193" t="s">
        <v>14293</v>
      </c>
      <c r="O3880" s="193" t="s">
        <v>1732</v>
      </c>
      <c r="P3880" s="219" t="n">
        <v>43040</v>
      </c>
      <c r="Q3880" s="219" t="n">
        <v>44469</v>
      </c>
      <c r="R3880" s="193"/>
      <c r="S3880" s="193" t="s">
        <v>7130</v>
      </c>
      <c r="T3880" s="193" t="n">
        <v>1051.849368</v>
      </c>
      <c r="U3880" s="193"/>
      <c r="V3880" s="193"/>
      <c r="W3880" s="193" t="s">
        <v>8720</v>
      </c>
      <c r="X3880" s="196"/>
      <c r="Y3880" s="196"/>
      <c r="Z3880" s="196" t="n">
        <v>0</v>
      </c>
      <c r="AE3880" s="94" t="e">
        <f aca="false" t="array" ref="AE3880:AK3880">_xlfn.torow(_xlfn.unique(_xlfn._xlws.filter(cat_table[Subsector],$E3880=cat_table[Sector],"")))</f>
        <v>#NAME?</v>
      </c>
      <c r="AF3880" s="94" t="e">
        <v>#NAME?</v>
      </c>
      <c r="AG3880" s="94" t="e">
        <v>#NAME?</v>
      </c>
      <c r="AH3880" s="94" t="e">
        <v>#NAME?</v>
      </c>
      <c r="AI3880" s="94" t="e">
        <v>#NAME?</v>
      </c>
      <c r="AJ3880" s="94" t="e">
        <v>#NAME?</v>
      </c>
      <c r="AK3880" s="94" t="e">
        <v>#NAME?</v>
      </c>
      <c r="AO3880" s="94" t="e">
        <f aca="false" t="array" ref="AO3880:AQ3880">_xlfn.torow(_xlfn.unique(_xlfn._xlws.filter(cat_table[Sub-subsector],($E3880=cat_table[Sector])*($F3880=cat_table[Subsector]),"")))</f>
        <v>#NAME?</v>
      </c>
      <c r="AP3880" s="94" t="e">
        <v>#NAME?</v>
      </c>
      <c r="AQ3880" s="94" t="e">
        <v>#NAME?</v>
      </c>
    </row>
    <row r="3881" customFormat="false" ht="15" hidden="false" customHeight="true" outlineLevel="0" collapsed="false">
      <c r="A3881" s="193" t="s">
        <v>14663</v>
      </c>
      <c r="B3881" s="20" t="str">
        <f aca="false">INDEX(Table2[], MATCH(L3881, Location_ID!$D$2:$D$648, 0), 1)</f>
        <v>a5d035c9-aae3-40ac-9eb8-c5c29396ac64</v>
      </c>
      <c r="C3881" s="193" t="s">
        <v>1482</v>
      </c>
      <c r="D3881" s="273" t="s">
        <v>354</v>
      </c>
      <c r="E3881" s="193" t="s">
        <v>7134</v>
      </c>
      <c r="F3881" s="193" t="s">
        <v>7899</v>
      </c>
      <c r="G3881" s="193"/>
      <c r="H3881" s="196"/>
      <c r="I3881" s="193" t="s">
        <v>14291</v>
      </c>
      <c r="J3881" s="193" t="s">
        <v>14292</v>
      </c>
      <c r="K3881" s="193" t="s">
        <v>7127</v>
      </c>
      <c r="L3881" s="193" t="s">
        <v>3029</v>
      </c>
      <c r="M3881" s="193" t="s">
        <v>7131</v>
      </c>
      <c r="N3881" s="193" t="s">
        <v>14293</v>
      </c>
      <c r="O3881" s="193" t="s">
        <v>1769</v>
      </c>
      <c r="P3881" s="219" t="n">
        <v>43040</v>
      </c>
      <c r="Q3881" s="219" t="n">
        <v>44469</v>
      </c>
      <c r="R3881" s="193"/>
      <c r="S3881" s="193" t="s">
        <v>7130</v>
      </c>
      <c r="T3881" s="193" t="n">
        <v>5604.288269</v>
      </c>
      <c r="U3881" s="193"/>
      <c r="V3881" s="193"/>
      <c r="W3881" s="193" t="s">
        <v>8720</v>
      </c>
      <c r="X3881" s="196"/>
      <c r="Y3881" s="196"/>
      <c r="Z3881" s="196" t="n">
        <v>0</v>
      </c>
      <c r="AE3881" s="94" t="e">
        <f aca="false" t="array" ref="AE3881:AK3881">_xlfn.torow(_xlfn.unique(_xlfn._xlws.filter(cat_table[Subsector],$E3881=cat_table[Sector],"")))</f>
        <v>#NAME?</v>
      </c>
      <c r="AF3881" s="94" t="e">
        <v>#NAME?</v>
      </c>
      <c r="AG3881" s="94" t="e">
        <v>#NAME?</v>
      </c>
      <c r="AH3881" s="94" t="e">
        <v>#NAME?</v>
      </c>
      <c r="AI3881" s="94" t="e">
        <v>#NAME?</v>
      </c>
      <c r="AJ3881" s="94" t="e">
        <v>#NAME?</v>
      </c>
      <c r="AK3881" s="94" t="e">
        <v>#NAME?</v>
      </c>
      <c r="AO3881" s="94" t="e">
        <f aca="false" t="array" ref="AO3881:AQ3881">_xlfn.torow(_xlfn.unique(_xlfn._xlws.filter(cat_table[Sub-subsector],($E3881=cat_table[Sector])*($F3881=cat_table[Subsector]),"")))</f>
        <v>#NAME?</v>
      </c>
      <c r="AP3881" s="94" t="e">
        <v>#NAME?</v>
      </c>
      <c r="AQ3881" s="94" t="e">
        <v>#NAME?</v>
      </c>
    </row>
    <row r="3882" customFormat="false" ht="15" hidden="false" customHeight="true" outlineLevel="0" collapsed="false">
      <c r="A3882" s="193" t="s">
        <v>14664</v>
      </c>
      <c r="B3882" s="20" t="str">
        <f aca="false">INDEX(Table2[], MATCH(L3882, Location_ID!$D$2:$D$648, 0), 1)</f>
        <v>a5d035c9-aae3-40ac-9eb8-c5c29396ac64</v>
      </c>
      <c r="C3882" s="193" t="s">
        <v>1482</v>
      </c>
      <c r="D3882" s="273" t="s">
        <v>354</v>
      </c>
      <c r="E3882" s="193" t="s">
        <v>7134</v>
      </c>
      <c r="F3882" s="193" t="s">
        <v>7899</v>
      </c>
      <c r="G3882" s="193"/>
      <c r="H3882" s="196"/>
      <c r="I3882" s="193" t="s">
        <v>14291</v>
      </c>
      <c r="J3882" s="193" t="s">
        <v>14292</v>
      </c>
      <c r="K3882" s="193" t="s">
        <v>7127</v>
      </c>
      <c r="L3882" s="193" t="s">
        <v>3029</v>
      </c>
      <c r="M3882" s="193" t="s">
        <v>7131</v>
      </c>
      <c r="N3882" s="193" t="s">
        <v>14293</v>
      </c>
      <c r="O3882" s="193" t="s">
        <v>1769</v>
      </c>
      <c r="P3882" s="219" t="n">
        <v>43040</v>
      </c>
      <c r="Q3882" s="219" t="n">
        <v>44469</v>
      </c>
      <c r="R3882" s="193"/>
      <c r="S3882" s="193" t="s">
        <v>7130</v>
      </c>
      <c r="T3882" s="193" t="n">
        <v>12946.63561</v>
      </c>
      <c r="U3882" s="193"/>
      <c r="V3882" s="193"/>
      <c r="W3882" s="193" t="s">
        <v>8720</v>
      </c>
      <c r="X3882" s="196"/>
      <c r="Y3882" s="196"/>
      <c r="Z3882" s="196" t="n">
        <v>0</v>
      </c>
      <c r="AE3882" s="94" t="e">
        <f aca="false" t="array" ref="AE3882:AK3882">_xlfn.torow(_xlfn.unique(_xlfn._xlws.filter(cat_table[Subsector],$E3882=cat_table[Sector],"")))</f>
        <v>#NAME?</v>
      </c>
      <c r="AF3882" s="94" t="e">
        <v>#NAME?</v>
      </c>
      <c r="AG3882" s="94" t="e">
        <v>#NAME?</v>
      </c>
      <c r="AH3882" s="94" t="e">
        <v>#NAME?</v>
      </c>
      <c r="AI3882" s="94" t="e">
        <v>#NAME?</v>
      </c>
      <c r="AJ3882" s="94" t="e">
        <v>#NAME?</v>
      </c>
      <c r="AK3882" s="94" t="e">
        <v>#NAME?</v>
      </c>
      <c r="AO3882" s="94" t="e">
        <f aca="false" t="array" ref="AO3882:AQ3882">_xlfn.torow(_xlfn.unique(_xlfn._xlws.filter(cat_table[Sub-subsector],($E3882=cat_table[Sector])*($F3882=cat_table[Subsector]),"")))</f>
        <v>#NAME?</v>
      </c>
      <c r="AP3882" s="94" t="e">
        <v>#NAME?</v>
      </c>
      <c r="AQ3882" s="94" t="e">
        <v>#NAME?</v>
      </c>
    </row>
    <row r="3883" customFormat="false" ht="15" hidden="false" customHeight="true" outlineLevel="0" collapsed="false">
      <c r="A3883" s="193" t="s">
        <v>14665</v>
      </c>
      <c r="B3883" s="20" t="str">
        <f aca="false">INDEX(Table2[], MATCH(L3883, Location_ID!$D$2:$D$648, 0), 1)</f>
        <v>a5d035c9-aae3-40ac-9eb8-c5c29396ac64</v>
      </c>
      <c r="C3883" s="193" t="s">
        <v>1482</v>
      </c>
      <c r="D3883" s="273" t="s">
        <v>354</v>
      </c>
      <c r="E3883" s="193" t="s">
        <v>7134</v>
      </c>
      <c r="F3883" s="193" t="s">
        <v>7899</v>
      </c>
      <c r="G3883" s="193"/>
      <c r="H3883" s="196"/>
      <c r="I3883" s="193" t="s">
        <v>14291</v>
      </c>
      <c r="J3883" s="193" t="s">
        <v>14292</v>
      </c>
      <c r="K3883" s="193" t="s">
        <v>7127</v>
      </c>
      <c r="L3883" s="193" t="s">
        <v>3029</v>
      </c>
      <c r="M3883" s="193" t="s">
        <v>7131</v>
      </c>
      <c r="N3883" s="193" t="s">
        <v>14293</v>
      </c>
      <c r="O3883" s="193" t="s">
        <v>1769</v>
      </c>
      <c r="P3883" s="219" t="n">
        <v>43040</v>
      </c>
      <c r="Q3883" s="219" t="n">
        <v>44469</v>
      </c>
      <c r="R3883" s="193"/>
      <c r="S3883" s="193" t="s">
        <v>7130</v>
      </c>
      <c r="T3883" s="193" t="n">
        <v>21036.36288</v>
      </c>
      <c r="U3883" s="193"/>
      <c r="V3883" s="193"/>
      <c r="W3883" s="193" t="s">
        <v>8720</v>
      </c>
      <c r="X3883" s="196"/>
      <c r="Y3883" s="196"/>
      <c r="Z3883" s="196" t="n">
        <v>0</v>
      </c>
      <c r="AE3883" s="94" t="e">
        <f aca="false" t="array" ref="AE3883:AK3883">_xlfn.torow(_xlfn.unique(_xlfn._xlws.filter(cat_table[Subsector],$E3883=cat_table[Sector],"")))</f>
        <v>#NAME?</v>
      </c>
      <c r="AF3883" s="94" t="e">
        <v>#NAME?</v>
      </c>
      <c r="AG3883" s="94" t="e">
        <v>#NAME?</v>
      </c>
      <c r="AH3883" s="94" t="e">
        <v>#NAME?</v>
      </c>
      <c r="AI3883" s="94" t="e">
        <v>#NAME?</v>
      </c>
      <c r="AJ3883" s="94" t="e">
        <v>#NAME?</v>
      </c>
      <c r="AK3883" s="94" t="e">
        <v>#NAME?</v>
      </c>
      <c r="AO3883" s="94" t="e">
        <f aca="false" t="array" ref="AO3883:AQ3883">_xlfn.torow(_xlfn.unique(_xlfn._xlws.filter(cat_table[Sub-subsector],($E3883=cat_table[Sector])*($F3883=cat_table[Subsector]),"")))</f>
        <v>#NAME?</v>
      </c>
      <c r="AP3883" s="94" t="e">
        <v>#NAME?</v>
      </c>
      <c r="AQ3883" s="94" t="e">
        <v>#NAME?</v>
      </c>
    </row>
    <row r="3884" customFormat="false" ht="15" hidden="false" customHeight="true" outlineLevel="0" collapsed="false">
      <c r="A3884" s="193" t="s">
        <v>14666</v>
      </c>
      <c r="B3884" s="20" t="str">
        <f aca="false">INDEX(Table2[], MATCH(L3884, Location_ID!$D$2:$D$648, 0), 1)</f>
        <v>daa8a290-cd1b-4ff0-b151-1f450e2146dd</v>
      </c>
      <c r="C3884" s="193" t="s">
        <v>1482</v>
      </c>
      <c r="D3884" s="273" t="s">
        <v>354</v>
      </c>
      <c r="E3884" s="193" t="s">
        <v>7134</v>
      </c>
      <c r="F3884" s="193" t="s">
        <v>7899</v>
      </c>
      <c r="G3884" s="193"/>
      <c r="H3884" s="196"/>
      <c r="I3884" s="193" t="s">
        <v>14291</v>
      </c>
      <c r="J3884" s="193" t="s">
        <v>14292</v>
      </c>
      <c r="K3884" s="193" t="s">
        <v>7127</v>
      </c>
      <c r="L3884" s="193" t="s">
        <v>3033</v>
      </c>
      <c r="M3884" s="193" t="s">
        <v>7131</v>
      </c>
      <c r="N3884" s="193" t="s">
        <v>14293</v>
      </c>
      <c r="O3884" s="193" t="s">
        <v>1732</v>
      </c>
      <c r="P3884" s="219" t="n">
        <v>43040</v>
      </c>
      <c r="Q3884" s="219" t="n">
        <v>44469</v>
      </c>
      <c r="R3884" s="193"/>
      <c r="S3884" s="193" t="s">
        <v>7130</v>
      </c>
      <c r="T3884" s="193" t="n">
        <v>12755.22514</v>
      </c>
      <c r="U3884" s="193"/>
      <c r="V3884" s="193"/>
      <c r="W3884" s="193" t="s">
        <v>8720</v>
      </c>
      <c r="X3884" s="196"/>
      <c r="Y3884" s="196"/>
      <c r="Z3884" s="196" t="n">
        <v>0</v>
      </c>
      <c r="AE3884" s="94" t="e">
        <f aca="false" t="array" ref="AE3884:AK3884">_xlfn.torow(_xlfn.unique(_xlfn._xlws.filter(cat_table[Subsector],$E3884=cat_table[Sector],"")))</f>
        <v>#NAME?</v>
      </c>
      <c r="AF3884" s="94" t="e">
        <v>#NAME?</v>
      </c>
      <c r="AG3884" s="94" t="e">
        <v>#NAME?</v>
      </c>
      <c r="AH3884" s="94" t="e">
        <v>#NAME?</v>
      </c>
      <c r="AI3884" s="94" t="e">
        <v>#NAME?</v>
      </c>
      <c r="AJ3884" s="94" t="e">
        <v>#NAME?</v>
      </c>
      <c r="AK3884" s="94" t="e">
        <v>#NAME?</v>
      </c>
      <c r="AO3884" s="94" t="e">
        <f aca="false" t="array" ref="AO3884:AQ3884">_xlfn.torow(_xlfn.unique(_xlfn._xlws.filter(cat_table[Sub-subsector],($E3884=cat_table[Sector])*($F3884=cat_table[Subsector]),"")))</f>
        <v>#NAME?</v>
      </c>
      <c r="AP3884" s="94" t="e">
        <v>#NAME?</v>
      </c>
      <c r="AQ3884" s="94" t="e">
        <v>#NAME?</v>
      </c>
    </row>
    <row r="3885" customFormat="false" ht="15" hidden="false" customHeight="true" outlineLevel="0" collapsed="false">
      <c r="A3885" s="193" t="s">
        <v>14667</v>
      </c>
      <c r="B3885" s="20" t="str">
        <f aca="false">INDEX(Table2[], MATCH(L3885, Location_ID!$D$2:$D$648, 0), 1)</f>
        <v>54c59d2f-381a-4d32-9a5e-e106311344df</v>
      </c>
      <c r="C3885" s="193" t="s">
        <v>1482</v>
      </c>
      <c r="D3885" s="273" t="s">
        <v>354</v>
      </c>
      <c r="E3885" s="193" t="s">
        <v>7134</v>
      </c>
      <c r="F3885" s="193" t="s">
        <v>7899</v>
      </c>
      <c r="G3885" s="193"/>
      <c r="H3885" s="196"/>
      <c r="I3885" s="193" t="s">
        <v>14291</v>
      </c>
      <c r="J3885" s="193" t="s">
        <v>14292</v>
      </c>
      <c r="K3885" s="193" t="s">
        <v>7127</v>
      </c>
      <c r="L3885" s="193" t="s">
        <v>2265</v>
      </c>
      <c r="M3885" s="193" t="s">
        <v>7131</v>
      </c>
      <c r="N3885" s="193" t="s">
        <v>14293</v>
      </c>
      <c r="O3885" s="193" t="s">
        <v>2613</v>
      </c>
      <c r="P3885" s="219" t="n">
        <v>43040</v>
      </c>
      <c r="Q3885" s="219" t="n">
        <v>44469</v>
      </c>
      <c r="R3885" s="193"/>
      <c r="S3885" s="193" t="s">
        <v>7130</v>
      </c>
      <c r="T3885" s="193" t="n">
        <v>6206.580678</v>
      </c>
      <c r="U3885" s="193"/>
      <c r="V3885" s="193"/>
      <c r="W3885" s="193" t="s">
        <v>8720</v>
      </c>
      <c r="X3885" s="196"/>
      <c r="Y3885" s="196"/>
      <c r="Z3885" s="196" t="n">
        <v>0</v>
      </c>
      <c r="AE3885" s="94" t="e">
        <f aca="false" t="array" ref="AE3885:AK3885">_xlfn.torow(_xlfn.unique(_xlfn._xlws.filter(cat_table[Subsector],$E3885=cat_table[Sector],"")))</f>
        <v>#NAME?</v>
      </c>
      <c r="AF3885" s="94" t="e">
        <v>#NAME?</v>
      </c>
      <c r="AG3885" s="94" t="e">
        <v>#NAME?</v>
      </c>
      <c r="AH3885" s="94" t="e">
        <v>#NAME?</v>
      </c>
      <c r="AI3885" s="94" t="e">
        <v>#NAME?</v>
      </c>
      <c r="AJ3885" s="94" t="e">
        <v>#NAME?</v>
      </c>
      <c r="AK3885" s="94" t="e">
        <v>#NAME?</v>
      </c>
      <c r="AO3885" s="94" t="e">
        <f aca="false" t="array" ref="AO3885:AQ3885">_xlfn.torow(_xlfn.unique(_xlfn._xlws.filter(cat_table[Sub-subsector],($E3885=cat_table[Sector])*($F3885=cat_table[Subsector]),"")))</f>
        <v>#NAME?</v>
      </c>
      <c r="AP3885" s="94" t="e">
        <v>#NAME?</v>
      </c>
      <c r="AQ3885" s="94" t="e">
        <v>#NAME?</v>
      </c>
    </row>
    <row r="3886" customFormat="false" ht="15" hidden="false" customHeight="true" outlineLevel="0" collapsed="false">
      <c r="A3886" s="193" t="s">
        <v>14668</v>
      </c>
      <c r="B3886" s="20" t="str">
        <f aca="false">INDEX(Table2[], MATCH(L3886, Location_ID!$D$2:$D$648, 0), 1)</f>
        <v>54c59d2f-381a-4d32-9a5e-e106311344df</v>
      </c>
      <c r="C3886" s="193" t="s">
        <v>1482</v>
      </c>
      <c r="D3886" s="273" t="s">
        <v>354</v>
      </c>
      <c r="E3886" s="193" t="s">
        <v>7134</v>
      </c>
      <c r="F3886" s="193" t="s">
        <v>7899</v>
      </c>
      <c r="G3886" s="193"/>
      <c r="H3886" s="196"/>
      <c r="I3886" s="193" t="s">
        <v>14291</v>
      </c>
      <c r="J3886" s="193" t="s">
        <v>14292</v>
      </c>
      <c r="K3886" s="193" t="s">
        <v>7127</v>
      </c>
      <c r="L3886" s="193" t="s">
        <v>2265</v>
      </c>
      <c r="M3886" s="193" t="s">
        <v>7131</v>
      </c>
      <c r="N3886" s="193" t="s">
        <v>14293</v>
      </c>
      <c r="O3886" s="193" t="s">
        <v>2613</v>
      </c>
      <c r="P3886" s="219" t="n">
        <v>43040</v>
      </c>
      <c r="Q3886" s="219" t="n">
        <v>44469</v>
      </c>
      <c r="R3886" s="193"/>
      <c r="S3886" s="193" t="s">
        <v>7130</v>
      </c>
      <c r="T3886" s="193" t="n">
        <v>8966.762002</v>
      </c>
      <c r="U3886" s="193"/>
      <c r="V3886" s="193"/>
      <c r="W3886" s="193" t="s">
        <v>8720</v>
      </c>
      <c r="X3886" s="196"/>
      <c r="Y3886" s="196"/>
      <c r="Z3886" s="196" t="n">
        <v>0</v>
      </c>
      <c r="AE3886" s="94" t="e">
        <f aca="false" t="array" ref="AE3886:AK3886">_xlfn.torow(_xlfn.unique(_xlfn._xlws.filter(cat_table[Subsector],$E3886=cat_table[Sector],"")))</f>
        <v>#NAME?</v>
      </c>
      <c r="AF3886" s="94" t="e">
        <v>#NAME?</v>
      </c>
      <c r="AG3886" s="94" t="e">
        <v>#NAME?</v>
      </c>
      <c r="AH3886" s="94" t="e">
        <v>#NAME?</v>
      </c>
      <c r="AI3886" s="94" t="e">
        <v>#NAME?</v>
      </c>
      <c r="AJ3886" s="94" t="e">
        <v>#NAME?</v>
      </c>
      <c r="AK3886" s="94" t="e">
        <v>#NAME?</v>
      </c>
      <c r="AO3886" s="94" t="e">
        <f aca="false" t="array" ref="AO3886:AQ3886">_xlfn.torow(_xlfn.unique(_xlfn._xlws.filter(cat_table[Sub-subsector],($E3886=cat_table[Sector])*($F3886=cat_table[Subsector]),"")))</f>
        <v>#NAME?</v>
      </c>
      <c r="AP3886" s="94" t="e">
        <v>#NAME?</v>
      </c>
      <c r="AQ3886" s="94" t="e">
        <v>#NAME?</v>
      </c>
    </row>
    <row r="3887" customFormat="false" ht="15" hidden="false" customHeight="true" outlineLevel="0" collapsed="false">
      <c r="A3887" s="193" t="s">
        <v>14669</v>
      </c>
      <c r="B3887" s="20" t="str">
        <f aca="false">INDEX(Table2[], MATCH(L3887, Location_ID!$D$2:$D$648, 0), 1)</f>
        <v>54c59d2f-381a-4d32-9a5e-e106311344df</v>
      </c>
      <c r="C3887" s="193" t="s">
        <v>1482</v>
      </c>
      <c r="D3887" s="273" t="s">
        <v>354</v>
      </c>
      <c r="E3887" s="193" t="s">
        <v>7134</v>
      </c>
      <c r="F3887" s="193" t="s">
        <v>7899</v>
      </c>
      <c r="G3887" s="193"/>
      <c r="H3887" s="196"/>
      <c r="I3887" s="193" t="s">
        <v>14291</v>
      </c>
      <c r="J3887" s="193" t="s">
        <v>14292</v>
      </c>
      <c r="K3887" s="193" t="s">
        <v>7127</v>
      </c>
      <c r="L3887" s="193" t="s">
        <v>2265</v>
      </c>
      <c r="M3887" s="193" t="s">
        <v>7131</v>
      </c>
      <c r="N3887" s="193" t="s">
        <v>14293</v>
      </c>
      <c r="O3887" s="193" t="s">
        <v>2613</v>
      </c>
      <c r="P3887" s="219" t="n">
        <v>43040</v>
      </c>
      <c r="Q3887" s="219" t="n">
        <v>44469</v>
      </c>
      <c r="R3887" s="193"/>
      <c r="S3887" s="193" t="s">
        <v>7130</v>
      </c>
      <c r="T3887" s="193" t="n">
        <v>21091.05801</v>
      </c>
      <c r="U3887" s="193"/>
      <c r="V3887" s="193"/>
      <c r="W3887" s="193" t="s">
        <v>8720</v>
      </c>
      <c r="X3887" s="196"/>
      <c r="Y3887" s="196"/>
      <c r="Z3887" s="196" t="n">
        <v>0</v>
      </c>
      <c r="AE3887" s="94" t="e">
        <f aca="false" t="array" ref="AE3887:AK3887">_xlfn.torow(_xlfn.unique(_xlfn._xlws.filter(cat_table[Subsector],$E3887=cat_table[Sector],"")))</f>
        <v>#NAME?</v>
      </c>
      <c r="AF3887" s="94" t="e">
        <v>#NAME?</v>
      </c>
      <c r="AG3887" s="94" t="e">
        <v>#NAME?</v>
      </c>
      <c r="AH3887" s="94" t="e">
        <v>#NAME?</v>
      </c>
      <c r="AI3887" s="94" t="e">
        <v>#NAME?</v>
      </c>
      <c r="AJ3887" s="94" t="e">
        <v>#NAME?</v>
      </c>
      <c r="AK3887" s="94" t="e">
        <v>#NAME?</v>
      </c>
      <c r="AO3887" s="94" t="e">
        <f aca="false" t="array" ref="AO3887:AQ3887">_xlfn.torow(_xlfn.unique(_xlfn._xlws.filter(cat_table[Sub-subsector],($E3887=cat_table[Sector])*($F3887=cat_table[Subsector]),"")))</f>
        <v>#NAME?</v>
      </c>
      <c r="AP3887" s="94" t="e">
        <v>#NAME?</v>
      </c>
      <c r="AQ3887" s="94" t="e">
        <v>#NAME?</v>
      </c>
    </row>
    <row r="3888" customFormat="false" ht="15" hidden="false" customHeight="true" outlineLevel="0" collapsed="false">
      <c r="A3888" s="193" t="s">
        <v>14670</v>
      </c>
      <c r="B3888" s="20" t="str">
        <f aca="false">INDEX(Table2[], MATCH(L3888, Location_ID!$D$2:$D$648, 0), 1)</f>
        <v>a5d035c9-aae3-40ac-9eb8-c5c29396ac64</v>
      </c>
      <c r="C3888" s="193" t="s">
        <v>1482</v>
      </c>
      <c r="D3888" s="273" t="s">
        <v>354</v>
      </c>
      <c r="E3888" s="193" t="s">
        <v>7134</v>
      </c>
      <c r="F3888" s="193" t="s">
        <v>7899</v>
      </c>
      <c r="G3888" s="193"/>
      <c r="H3888" s="196"/>
      <c r="I3888" s="193" t="s">
        <v>14291</v>
      </c>
      <c r="J3888" s="193" t="s">
        <v>14292</v>
      </c>
      <c r="K3888" s="193" t="s">
        <v>7127</v>
      </c>
      <c r="L3888" s="193" t="s">
        <v>3029</v>
      </c>
      <c r="M3888" s="193" t="s">
        <v>7131</v>
      </c>
      <c r="N3888" s="193" t="s">
        <v>14293</v>
      </c>
      <c r="O3888" s="193" t="s">
        <v>1769</v>
      </c>
      <c r="P3888" s="219" t="n">
        <v>43040</v>
      </c>
      <c r="Q3888" s="219" t="n">
        <v>44469</v>
      </c>
      <c r="R3888" s="193"/>
      <c r="S3888" s="193" t="s">
        <v>7130</v>
      </c>
      <c r="T3888" s="193" t="n">
        <v>7110.471575</v>
      </c>
      <c r="U3888" s="193"/>
      <c r="V3888" s="193"/>
      <c r="W3888" s="193" t="s">
        <v>8720</v>
      </c>
      <c r="X3888" s="196"/>
      <c r="Y3888" s="196"/>
      <c r="Z3888" s="196" t="n">
        <v>0</v>
      </c>
      <c r="AE3888" s="94" t="e">
        <f aca="false" t="array" ref="AE3888:AK3888">_xlfn.torow(_xlfn.unique(_xlfn._xlws.filter(cat_table[Subsector],$E3888=cat_table[Sector],"")))</f>
        <v>#NAME?</v>
      </c>
      <c r="AF3888" s="94" t="e">
        <v>#NAME?</v>
      </c>
      <c r="AG3888" s="94" t="e">
        <v>#NAME?</v>
      </c>
      <c r="AH3888" s="94" t="e">
        <v>#NAME?</v>
      </c>
      <c r="AI3888" s="94" t="e">
        <v>#NAME?</v>
      </c>
      <c r="AJ3888" s="94" t="e">
        <v>#NAME?</v>
      </c>
      <c r="AK3888" s="94" t="e">
        <v>#NAME?</v>
      </c>
      <c r="AO3888" s="94" t="e">
        <f aca="false" t="array" ref="AO3888:AQ3888">_xlfn.torow(_xlfn.unique(_xlfn._xlws.filter(cat_table[Sub-subsector],($E3888=cat_table[Sector])*($F3888=cat_table[Subsector]),"")))</f>
        <v>#NAME?</v>
      </c>
      <c r="AP3888" s="94" t="e">
        <v>#NAME?</v>
      </c>
      <c r="AQ3888" s="94" t="e">
        <v>#NAME?</v>
      </c>
    </row>
    <row r="3889" customFormat="false" ht="15" hidden="false" customHeight="true" outlineLevel="0" collapsed="false">
      <c r="A3889" s="193" t="s">
        <v>14671</v>
      </c>
      <c r="B3889" s="20" t="str">
        <f aca="false">INDEX(Table2[], MATCH(L3889, Location_ID!$D$2:$D$648, 0), 1)</f>
        <v>a5d035c9-aae3-40ac-9eb8-c5c29396ac64</v>
      </c>
      <c r="C3889" s="193" t="s">
        <v>1482</v>
      </c>
      <c r="D3889" s="273" t="s">
        <v>354</v>
      </c>
      <c r="E3889" s="193" t="s">
        <v>7134</v>
      </c>
      <c r="F3889" s="193" t="s">
        <v>7899</v>
      </c>
      <c r="G3889" s="193"/>
      <c r="H3889" s="196"/>
      <c r="I3889" s="193" t="s">
        <v>14291</v>
      </c>
      <c r="J3889" s="193" t="s">
        <v>14292</v>
      </c>
      <c r="K3889" s="193" t="s">
        <v>7127</v>
      </c>
      <c r="L3889" s="193" t="s">
        <v>3029</v>
      </c>
      <c r="M3889" s="193" t="s">
        <v>7131</v>
      </c>
      <c r="N3889" s="193" t="s">
        <v>14293</v>
      </c>
      <c r="O3889" s="193" t="s">
        <v>1769</v>
      </c>
      <c r="P3889" s="219" t="n">
        <v>43040</v>
      </c>
      <c r="Q3889" s="219" t="n">
        <v>44469</v>
      </c>
      <c r="R3889" s="193"/>
      <c r="S3889" s="193" t="s">
        <v>7130</v>
      </c>
      <c r="T3889" s="193" t="n">
        <v>27523.1294</v>
      </c>
      <c r="U3889" s="193"/>
      <c r="V3889" s="193"/>
      <c r="W3889" s="193" t="s">
        <v>8720</v>
      </c>
      <c r="X3889" s="196"/>
      <c r="Y3889" s="196"/>
      <c r="Z3889" s="196" t="n">
        <v>0</v>
      </c>
      <c r="AE3889" s="94" t="e">
        <f aca="false" t="array" ref="AE3889:AK3889">_xlfn.torow(_xlfn.unique(_xlfn._xlws.filter(cat_table[Subsector],$E3889=cat_table[Sector],"")))</f>
        <v>#NAME?</v>
      </c>
      <c r="AF3889" s="94" t="e">
        <v>#NAME?</v>
      </c>
      <c r="AG3889" s="94" t="e">
        <v>#NAME?</v>
      </c>
      <c r="AH3889" s="94" t="e">
        <v>#NAME?</v>
      </c>
      <c r="AI3889" s="94" t="e">
        <v>#NAME?</v>
      </c>
      <c r="AJ3889" s="94" t="e">
        <v>#NAME?</v>
      </c>
      <c r="AK3889" s="94" t="e">
        <v>#NAME?</v>
      </c>
      <c r="AO3889" s="94" t="e">
        <f aca="false" t="array" ref="AO3889:AQ3889">_xlfn.torow(_xlfn.unique(_xlfn._xlws.filter(cat_table[Sub-subsector],($E3889=cat_table[Sector])*($F3889=cat_table[Subsector]),"")))</f>
        <v>#NAME?</v>
      </c>
      <c r="AP3889" s="94" t="e">
        <v>#NAME?</v>
      </c>
      <c r="AQ3889" s="94" t="e">
        <v>#NAME?</v>
      </c>
    </row>
    <row r="3890" customFormat="false" ht="15" hidden="false" customHeight="true" outlineLevel="0" collapsed="false">
      <c r="A3890" s="193" t="s">
        <v>14672</v>
      </c>
      <c r="B3890" s="20" t="str">
        <f aca="false">INDEX(Table2[], MATCH(L3890, Location_ID!$D$2:$D$648, 0), 1)</f>
        <v>a5d035c9-aae3-40ac-9eb8-c5c29396ac64</v>
      </c>
      <c r="C3890" s="193" t="s">
        <v>1482</v>
      </c>
      <c r="D3890" s="273" t="s">
        <v>354</v>
      </c>
      <c r="E3890" s="193" t="s">
        <v>7134</v>
      </c>
      <c r="F3890" s="193" t="s">
        <v>7899</v>
      </c>
      <c r="G3890" s="193"/>
      <c r="H3890" s="196"/>
      <c r="I3890" s="193" t="s">
        <v>14291</v>
      </c>
      <c r="J3890" s="193" t="s">
        <v>14292</v>
      </c>
      <c r="K3890" s="193" t="s">
        <v>7127</v>
      </c>
      <c r="L3890" s="193" t="s">
        <v>3029</v>
      </c>
      <c r="M3890" s="193" t="s">
        <v>7131</v>
      </c>
      <c r="N3890" s="193" t="s">
        <v>14293</v>
      </c>
      <c r="O3890" s="193" t="s">
        <v>1769</v>
      </c>
      <c r="P3890" s="219" t="n">
        <v>43040</v>
      </c>
      <c r="Q3890" s="219" t="n">
        <v>44469</v>
      </c>
      <c r="R3890" s="193"/>
      <c r="S3890" s="193" t="s">
        <v>7130</v>
      </c>
      <c r="T3890" s="193" t="n">
        <v>6113.740009</v>
      </c>
      <c r="U3890" s="193"/>
      <c r="V3890" s="193"/>
      <c r="W3890" s="193" t="s">
        <v>8720</v>
      </c>
      <c r="X3890" s="196"/>
      <c r="Y3890" s="196"/>
      <c r="Z3890" s="196" t="n">
        <v>0</v>
      </c>
      <c r="AE3890" s="94" t="e">
        <f aca="false" t="array" ref="AE3890:AK3890">_xlfn.torow(_xlfn.unique(_xlfn._xlws.filter(cat_table[Subsector],$E3890=cat_table[Sector],"")))</f>
        <v>#NAME?</v>
      </c>
      <c r="AF3890" s="94" t="e">
        <v>#NAME?</v>
      </c>
      <c r="AG3890" s="94" t="e">
        <v>#NAME?</v>
      </c>
      <c r="AH3890" s="94" t="e">
        <v>#NAME?</v>
      </c>
      <c r="AI3890" s="94" t="e">
        <v>#NAME?</v>
      </c>
      <c r="AJ3890" s="94" t="e">
        <v>#NAME?</v>
      </c>
      <c r="AK3890" s="94" t="e">
        <v>#NAME?</v>
      </c>
      <c r="AO3890" s="94" t="e">
        <f aca="false" t="array" ref="AO3890:AQ3890">_xlfn.torow(_xlfn.unique(_xlfn._xlws.filter(cat_table[Sub-subsector],($E3890=cat_table[Sector])*($F3890=cat_table[Subsector]),"")))</f>
        <v>#NAME?</v>
      </c>
      <c r="AP3890" s="94" t="e">
        <v>#NAME?</v>
      </c>
      <c r="AQ3890" s="94" t="e">
        <v>#NAME?</v>
      </c>
    </row>
    <row r="3891" customFormat="false" ht="15" hidden="false" customHeight="true" outlineLevel="0" collapsed="false">
      <c r="A3891" s="193" t="s">
        <v>14673</v>
      </c>
      <c r="B3891" s="20" t="str">
        <f aca="false">INDEX(Table2[], MATCH(L3891, Location_ID!$D$2:$D$648, 0), 1)</f>
        <v>a5d035c9-aae3-40ac-9eb8-c5c29396ac64</v>
      </c>
      <c r="C3891" s="193" t="s">
        <v>1482</v>
      </c>
      <c r="D3891" s="273" t="s">
        <v>354</v>
      </c>
      <c r="E3891" s="193" t="s">
        <v>7134</v>
      </c>
      <c r="F3891" s="193" t="s">
        <v>7899</v>
      </c>
      <c r="G3891" s="193"/>
      <c r="H3891" s="196"/>
      <c r="I3891" s="193" t="s">
        <v>14291</v>
      </c>
      <c r="J3891" s="193" t="s">
        <v>14292</v>
      </c>
      <c r="K3891" s="193" t="s">
        <v>7127</v>
      </c>
      <c r="L3891" s="193" t="s">
        <v>3029</v>
      </c>
      <c r="M3891" s="193" t="s">
        <v>7131</v>
      </c>
      <c r="N3891" s="193" t="s">
        <v>14293</v>
      </c>
      <c r="O3891" s="193" t="s">
        <v>1769</v>
      </c>
      <c r="P3891" s="219" t="n">
        <v>43040</v>
      </c>
      <c r="Q3891" s="219" t="n">
        <v>44469</v>
      </c>
      <c r="R3891" s="193"/>
      <c r="S3891" s="193" t="s">
        <v>7130</v>
      </c>
      <c r="T3891" s="193" t="n">
        <v>11480.60664</v>
      </c>
      <c r="U3891" s="193"/>
      <c r="V3891" s="193"/>
      <c r="W3891" s="193" t="s">
        <v>8720</v>
      </c>
      <c r="X3891" s="196"/>
      <c r="Y3891" s="196"/>
      <c r="Z3891" s="196" t="n">
        <v>0</v>
      </c>
      <c r="AE3891" s="94" t="e">
        <f aca="false" t="array" ref="AE3891:AK3891">_xlfn.torow(_xlfn.unique(_xlfn._xlws.filter(cat_table[Subsector],$E3891=cat_table[Sector],"")))</f>
        <v>#NAME?</v>
      </c>
      <c r="AF3891" s="94" t="e">
        <v>#NAME?</v>
      </c>
      <c r="AG3891" s="94" t="e">
        <v>#NAME?</v>
      </c>
      <c r="AH3891" s="94" t="e">
        <v>#NAME?</v>
      </c>
      <c r="AI3891" s="94" t="e">
        <v>#NAME?</v>
      </c>
      <c r="AJ3891" s="94" t="e">
        <v>#NAME?</v>
      </c>
      <c r="AK3891" s="94" t="e">
        <v>#NAME?</v>
      </c>
      <c r="AO3891" s="94" t="e">
        <f aca="false" t="array" ref="AO3891:AQ3891">_xlfn.torow(_xlfn.unique(_xlfn._xlws.filter(cat_table[Sub-subsector],($E3891=cat_table[Sector])*($F3891=cat_table[Subsector]),"")))</f>
        <v>#NAME?</v>
      </c>
      <c r="AP3891" s="94" t="e">
        <v>#NAME?</v>
      </c>
      <c r="AQ3891" s="94" t="e">
        <v>#NAME?</v>
      </c>
    </row>
    <row r="3892" customFormat="false" ht="15" hidden="false" customHeight="true" outlineLevel="0" collapsed="false">
      <c r="A3892" s="193" t="s">
        <v>14674</v>
      </c>
      <c r="B3892" s="20" t="str">
        <f aca="false">INDEX(Table2[], MATCH(L3892, Location_ID!$D$2:$D$648, 0), 1)</f>
        <v>a5d035c9-aae3-40ac-9eb8-c5c29396ac64</v>
      </c>
      <c r="C3892" s="193" t="s">
        <v>1482</v>
      </c>
      <c r="D3892" s="273" t="s">
        <v>354</v>
      </c>
      <c r="E3892" s="193" t="s">
        <v>7134</v>
      </c>
      <c r="F3892" s="193" t="s">
        <v>7899</v>
      </c>
      <c r="G3892" s="193"/>
      <c r="H3892" s="196"/>
      <c r="I3892" s="193" t="s">
        <v>14291</v>
      </c>
      <c r="J3892" s="193" t="s">
        <v>14292</v>
      </c>
      <c r="K3892" s="193" t="s">
        <v>7127</v>
      </c>
      <c r="L3892" s="193" t="s">
        <v>3029</v>
      </c>
      <c r="M3892" s="193" t="s">
        <v>7131</v>
      </c>
      <c r="N3892" s="193" t="s">
        <v>14293</v>
      </c>
      <c r="O3892" s="193" t="s">
        <v>1769</v>
      </c>
      <c r="P3892" s="219" t="n">
        <v>43040</v>
      </c>
      <c r="Q3892" s="219" t="n">
        <v>44469</v>
      </c>
      <c r="R3892" s="193"/>
      <c r="S3892" s="193" t="s">
        <v>7130</v>
      </c>
      <c r="T3892" s="193" t="n">
        <v>3126.356497</v>
      </c>
      <c r="U3892" s="193"/>
      <c r="V3892" s="193"/>
      <c r="W3892" s="193" t="s">
        <v>8720</v>
      </c>
      <c r="X3892" s="196"/>
      <c r="Y3892" s="196"/>
      <c r="Z3892" s="196" t="n">
        <v>0</v>
      </c>
      <c r="AE3892" s="94" t="e">
        <f aca="false" t="array" ref="AE3892:AK3892">_xlfn.torow(_xlfn.unique(_xlfn._xlws.filter(cat_table[Subsector],$E3892=cat_table[Sector],"")))</f>
        <v>#NAME?</v>
      </c>
      <c r="AF3892" s="94" t="e">
        <v>#NAME?</v>
      </c>
      <c r="AG3892" s="94" t="e">
        <v>#NAME?</v>
      </c>
      <c r="AH3892" s="94" t="e">
        <v>#NAME?</v>
      </c>
      <c r="AI3892" s="94" t="e">
        <v>#NAME?</v>
      </c>
      <c r="AJ3892" s="94" t="e">
        <v>#NAME?</v>
      </c>
      <c r="AK3892" s="94" t="e">
        <v>#NAME?</v>
      </c>
      <c r="AO3892" s="94" t="e">
        <f aca="false" t="array" ref="AO3892:AQ3892">_xlfn.torow(_xlfn.unique(_xlfn._xlws.filter(cat_table[Sub-subsector],($E3892=cat_table[Sector])*($F3892=cat_table[Subsector]),"")))</f>
        <v>#NAME?</v>
      </c>
      <c r="AP3892" s="94" t="e">
        <v>#NAME?</v>
      </c>
      <c r="AQ3892" s="94" t="e">
        <v>#NAME?</v>
      </c>
    </row>
    <row r="3893" customFormat="false" ht="15" hidden="false" customHeight="true" outlineLevel="0" collapsed="false">
      <c r="A3893" s="193" t="s">
        <v>14675</v>
      </c>
      <c r="B3893" s="20" t="str">
        <f aca="false">INDEX(Table2[], MATCH(L3893, Location_ID!$D$2:$D$648, 0), 1)</f>
        <v>a5d035c9-aae3-40ac-9eb8-c5c29396ac64</v>
      </c>
      <c r="C3893" s="193" t="s">
        <v>1482</v>
      </c>
      <c r="D3893" s="273" t="s">
        <v>354</v>
      </c>
      <c r="E3893" s="193" t="s">
        <v>7134</v>
      </c>
      <c r="F3893" s="193" t="s">
        <v>7899</v>
      </c>
      <c r="G3893" s="193"/>
      <c r="H3893" s="196"/>
      <c r="I3893" s="193" t="s">
        <v>14291</v>
      </c>
      <c r="J3893" s="193" t="s">
        <v>14292</v>
      </c>
      <c r="K3893" s="193" t="s">
        <v>7127</v>
      </c>
      <c r="L3893" s="193" t="s">
        <v>3029</v>
      </c>
      <c r="M3893" s="193" t="s">
        <v>7131</v>
      </c>
      <c r="N3893" s="193" t="s">
        <v>14293</v>
      </c>
      <c r="O3893" s="193" t="s">
        <v>1769</v>
      </c>
      <c r="P3893" s="219" t="n">
        <v>43040</v>
      </c>
      <c r="Q3893" s="219" t="n">
        <v>44469</v>
      </c>
      <c r="R3893" s="193"/>
      <c r="S3893" s="193" t="s">
        <v>7130</v>
      </c>
      <c r="T3893" s="193" t="n">
        <v>15749.44911</v>
      </c>
      <c r="U3893" s="193"/>
      <c r="V3893" s="193"/>
      <c r="W3893" s="193" t="s">
        <v>8720</v>
      </c>
      <c r="X3893" s="196"/>
      <c r="Y3893" s="196"/>
      <c r="Z3893" s="196" t="n">
        <v>0</v>
      </c>
      <c r="AE3893" s="94" t="e">
        <f aca="false" t="array" ref="AE3893:AK3893">_xlfn.torow(_xlfn.unique(_xlfn._xlws.filter(cat_table[Subsector],$E3893=cat_table[Sector],"")))</f>
        <v>#NAME?</v>
      </c>
      <c r="AF3893" s="94" t="e">
        <v>#NAME?</v>
      </c>
      <c r="AG3893" s="94" t="e">
        <v>#NAME?</v>
      </c>
      <c r="AH3893" s="94" t="e">
        <v>#NAME?</v>
      </c>
      <c r="AI3893" s="94" t="e">
        <v>#NAME?</v>
      </c>
      <c r="AJ3893" s="94" t="e">
        <v>#NAME?</v>
      </c>
      <c r="AK3893" s="94" t="e">
        <v>#NAME?</v>
      </c>
      <c r="AO3893" s="94" t="e">
        <f aca="false" t="array" ref="AO3893:AQ3893">_xlfn.torow(_xlfn.unique(_xlfn._xlws.filter(cat_table[Sub-subsector],($E3893=cat_table[Sector])*($F3893=cat_table[Subsector]),"")))</f>
        <v>#NAME?</v>
      </c>
      <c r="AP3893" s="94" t="e">
        <v>#NAME?</v>
      </c>
      <c r="AQ3893" s="94" t="e">
        <v>#NAME?</v>
      </c>
    </row>
    <row r="3894" customFormat="false" ht="15" hidden="false" customHeight="true" outlineLevel="0" collapsed="false">
      <c r="A3894" s="193" t="s">
        <v>14676</v>
      </c>
      <c r="B3894" s="20" t="str">
        <f aca="false">INDEX(Table2[], MATCH(L3894, Location_ID!$D$2:$D$648, 0), 1)</f>
        <v>a5d035c9-aae3-40ac-9eb8-c5c29396ac64</v>
      </c>
      <c r="C3894" s="193" t="s">
        <v>1482</v>
      </c>
      <c r="D3894" s="273" t="s">
        <v>354</v>
      </c>
      <c r="E3894" s="193" t="s">
        <v>7134</v>
      </c>
      <c r="F3894" s="193" t="s">
        <v>7899</v>
      </c>
      <c r="G3894" s="193"/>
      <c r="H3894" s="196"/>
      <c r="I3894" s="193" t="s">
        <v>14291</v>
      </c>
      <c r="J3894" s="193" t="s">
        <v>14292</v>
      </c>
      <c r="K3894" s="193" t="s">
        <v>7127</v>
      </c>
      <c r="L3894" s="193" t="s">
        <v>3029</v>
      </c>
      <c r="M3894" s="193" t="s">
        <v>7131</v>
      </c>
      <c r="N3894" s="193" t="s">
        <v>14293</v>
      </c>
      <c r="O3894" s="193" t="s">
        <v>1769</v>
      </c>
      <c r="P3894" s="219" t="n">
        <v>43040</v>
      </c>
      <c r="Q3894" s="219" t="n">
        <v>44469</v>
      </c>
      <c r="R3894" s="193"/>
      <c r="S3894" s="193" t="s">
        <v>7130</v>
      </c>
      <c r="T3894" s="193" t="n">
        <v>30541.03287</v>
      </c>
      <c r="U3894" s="193"/>
      <c r="V3894" s="193"/>
      <c r="W3894" s="193" t="s">
        <v>8720</v>
      </c>
      <c r="X3894" s="196"/>
      <c r="Y3894" s="196"/>
      <c r="Z3894" s="196" t="n">
        <v>0</v>
      </c>
      <c r="AE3894" s="94" t="e">
        <f aca="false" t="array" ref="AE3894:AK3894">_xlfn.torow(_xlfn.unique(_xlfn._xlws.filter(cat_table[Subsector],$E3894=cat_table[Sector],"")))</f>
        <v>#NAME?</v>
      </c>
      <c r="AF3894" s="94" t="e">
        <v>#NAME?</v>
      </c>
      <c r="AG3894" s="94" t="e">
        <v>#NAME?</v>
      </c>
      <c r="AH3894" s="94" t="e">
        <v>#NAME?</v>
      </c>
      <c r="AI3894" s="94" t="e">
        <v>#NAME?</v>
      </c>
      <c r="AJ3894" s="94" t="e">
        <v>#NAME?</v>
      </c>
      <c r="AK3894" s="94" t="e">
        <v>#NAME?</v>
      </c>
      <c r="AO3894" s="94" t="e">
        <f aca="false" t="array" ref="AO3894:AQ3894">_xlfn.torow(_xlfn.unique(_xlfn._xlws.filter(cat_table[Sub-subsector],($E3894=cat_table[Sector])*($F3894=cat_table[Subsector]),"")))</f>
        <v>#NAME?</v>
      </c>
      <c r="AP3894" s="94" t="e">
        <v>#NAME?</v>
      </c>
      <c r="AQ3894" s="94" t="e">
        <v>#NAME?</v>
      </c>
    </row>
    <row r="3895" customFormat="false" ht="15" hidden="false" customHeight="true" outlineLevel="0" collapsed="false">
      <c r="A3895" s="193" t="s">
        <v>14677</v>
      </c>
      <c r="B3895" s="20" t="str">
        <f aca="false">INDEX(Table2[], MATCH(L3895, Location_ID!$D$2:$D$648, 0), 1)</f>
        <v>a5d035c9-aae3-40ac-9eb8-c5c29396ac64</v>
      </c>
      <c r="C3895" s="193" t="s">
        <v>1482</v>
      </c>
      <c r="D3895" s="273" t="s">
        <v>354</v>
      </c>
      <c r="E3895" s="193" t="s">
        <v>7134</v>
      </c>
      <c r="F3895" s="193" t="s">
        <v>7899</v>
      </c>
      <c r="G3895" s="193"/>
      <c r="H3895" s="196"/>
      <c r="I3895" s="193" t="s">
        <v>14291</v>
      </c>
      <c r="J3895" s="193" t="s">
        <v>14292</v>
      </c>
      <c r="K3895" s="193" t="s">
        <v>7127</v>
      </c>
      <c r="L3895" s="193" t="s">
        <v>3029</v>
      </c>
      <c r="M3895" s="193" t="s">
        <v>7131</v>
      </c>
      <c r="N3895" s="193" t="s">
        <v>14293</v>
      </c>
      <c r="O3895" s="193" t="s">
        <v>1769</v>
      </c>
      <c r="P3895" s="219" t="n">
        <v>43040</v>
      </c>
      <c r="Q3895" s="219" t="n">
        <v>44469</v>
      </c>
      <c r="R3895" s="193"/>
      <c r="S3895" s="193" t="s">
        <v>7130</v>
      </c>
      <c r="T3895" s="193" t="n">
        <v>5372.377854</v>
      </c>
      <c r="U3895" s="193"/>
      <c r="V3895" s="193"/>
      <c r="W3895" s="193" t="s">
        <v>8720</v>
      </c>
      <c r="X3895" s="196"/>
      <c r="Y3895" s="196"/>
      <c r="Z3895" s="196" t="n">
        <v>0</v>
      </c>
      <c r="AE3895" s="94" t="e">
        <f aca="false" t="array" ref="AE3895:AK3895">_xlfn.torow(_xlfn.unique(_xlfn._xlws.filter(cat_table[Subsector],$E3895=cat_table[Sector],"")))</f>
        <v>#NAME?</v>
      </c>
      <c r="AF3895" s="94" t="e">
        <v>#NAME?</v>
      </c>
      <c r="AG3895" s="94" t="e">
        <v>#NAME?</v>
      </c>
      <c r="AH3895" s="94" t="e">
        <v>#NAME?</v>
      </c>
      <c r="AI3895" s="94" t="e">
        <v>#NAME?</v>
      </c>
      <c r="AJ3895" s="94" t="e">
        <v>#NAME?</v>
      </c>
      <c r="AK3895" s="94" t="e">
        <v>#NAME?</v>
      </c>
      <c r="AO3895" s="94" t="e">
        <f aca="false" t="array" ref="AO3895:AQ3895">_xlfn.torow(_xlfn.unique(_xlfn._xlws.filter(cat_table[Sub-subsector],($E3895=cat_table[Sector])*($F3895=cat_table[Subsector]),"")))</f>
        <v>#NAME?</v>
      </c>
      <c r="AP3895" s="94" t="e">
        <v>#NAME?</v>
      </c>
      <c r="AQ3895" s="94" t="e">
        <v>#NAME?</v>
      </c>
    </row>
    <row r="3896" customFormat="false" ht="15" hidden="false" customHeight="true" outlineLevel="0" collapsed="false">
      <c r="A3896" s="193" t="s">
        <v>14678</v>
      </c>
      <c r="B3896" s="20" t="str">
        <f aca="false">INDEX(Table2[], MATCH(L3896, Location_ID!$D$2:$D$648, 0), 1)</f>
        <v>a5d035c9-aae3-40ac-9eb8-c5c29396ac64</v>
      </c>
      <c r="C3896" s="193" t="s">
        <v>1482</v>
      </c>
      <c r="D3896" s="273" t="s">
        <v>354</v>
      </c>
      <c r="E3896" s="193" t="s">
        <v>7134</v>
      </c>
      <c r="F3896" s="193" t="s">
        <v>7899</v>
      </c>
      <c r="G3896" s="193"/>
      <c r="H3896" s="196"/>
      <c r="I3896" s="193" t="s">
        <v>14291</v>
      </c>
      <c r="J3896" s="193" t="s">
        <v>14292</v>
      </c>
      <c r="K3896" s="193" t="s">
        <v>7127</v>
      </c>
      <c r="L3896" s="193" t="s">
        <v>3029</v>
      </c>
      <c r="M3896" s="193" t="s">
        <v>7131</v>
      </c>
      <c r="N3896" s="193" t="s">
        <v>14293</v>
      </c>
      <c r="O3896" s="193" t="s">
        <v>1769</v>
      </c>
      <c r="P3896" s="219" t="n">
        <v>43040</v>
      </c>
      <c r="Q3896" s="219" t="n">
        <v>44469</v>
      </c>
      <c r="R3896" s="193"/>
      <c r="S3896" s="193" t="s">
        <v>7130</v>
      </c>
      <c r="T3896" s="193" t="n">
        <v>14483.62927</v>
      </c>
      <c r="U3896" s="193"/>
      <c r="V3896" s="193"/>
      <c r="W3896" s="193" t="s">
        <v>8720</v>
      </c>
      <c r="X3896" s="196"/>
      <c r="Y3896" s="196"/>
      <c r="Z3896" s="196" t="n">
        <v>0</v>
      </c>
      <c r="AE3896" s="94" t="e">
        <f aca="false" t="array" ref="AE3896:AK3896">_xlfn.torow(_xlfn.unique(_xlfn._xlws.filter(cat_table[Subsector],$E3896=cat_table[Sector],"")))</f>
        <v>#NAME?</v>
      </c>
      <c r="AF3896" s="94" t="e">
        <v>#NAME?</v>
      </c>
      <c r="AG3896" s="94" t="e">
        <v>#NAME?</v>
      </c>
      <c r="AH3896" s="94" t="e">
        <v>#NAME?</v>
      </c>
      <c r="AI3896" s="94" t="e">
        <v>#NAME?</v>
      </c>
      <c r="AJ3896" s="94" t="e">
        <v>#NAME?</v>
      </c>
      <c r="AK3896" s="94" t="e">
        <v>#NAME?</v>
      </c>
      <c r="AO3896" s="94" t="e">
        <f aca="false" t="array" ref="AO3896:AQ3896">_xlfn.torow(_xlfn.unique(_xlfn._xlws.filter(cat_table[Sub-subsector],($E3896=cat_table[Sector])*($F3896=cat_table[Subsector]),"")))</f>
        <v>#NAME?</v>
      </c>
      <c r="AP3896" s="94" t="e">
        <v>#NAME?</v>
      </c>
      <c r="AQ3896" s="94" t="e">
        <v>#NAME?</v>
      </c>
    </row>
    <row r="3897" customFormat="false" ht="15" hidden="false" customHeight="true" outlineLevel="0" collapsed="false">
      <c r="A3897" s="193" t="s">
        <v>14679</v>
      </c>
      <c r="B3897" s="20" t="str">
        <f aca="false">INDEX(Table2[], MATCH(L3897, Location_ID!$D$2:$D$648, 0), 1)</f>
        <v>a5d035c9-aae3-40ac-9eb8-c5c29396ac64</v>
      </c>
      <c r="C3897" s="193" t="s">
        <v>1482</v>
      </c>
      <c r="D3897" s="273" t="s">
        <v>354</v>
      </c>
      <c r="E3897" s="193" t="s">
        <v>7134</v>
      </c>
      <c r="F3897" s="193" t="s">
        <v>7899</v>
      </c>
      <c r="G3897" s="193"/>
      <c r="H3897" s="196"/>
      <c r="I3897" s="193" t="s">
        <v>14291</v>
      </c>
      <c r="J3897" s="193" t="s">
        <v>14292</v>
      </c>
      <c r="K3897" s="193" t="s">
        <v>7127</v>
      </c>
      <c r="L3897" s="193" t="s">
        <v>3029</v>
      </c>
      <c r="M3897" s="193" t="s">
        <v>7131</v>
      </c>
      <c r="N3897" s="193" t="s">
        <v>14293</v>
      </c>
      <c r="O3897" s="193" t="s">
        <v>1769</v>
      </c>
      <c r="P3897" s="219" t="n">
        <v>43040</v>
      </c>
      <c r="Q3897" s="219" t="n">
        <v>44469</v>
      </c>
      <c r="R3897" s="193"/>
      <c r="S3897" s="193" t="s">
        <v>7130</v>
      </c>
      <c r="T3897" s="193" t="n">
        <v>18765.98168</v>
      </c>
      <c r="U3897" s="193"/>
      <c r="V3897" s="193"/>
      <c r="W3897" s="193" t="s">
        <v>8720</v>
      </c>
      <c r="X3897" s="196"/>
      <c r="Y3897" s="196"/>
      <c r="Z3897" s="196" t="n">
        <v>0</v>
      </c>
      <c r="AE3897" s="94" t="e">
        <f aca="false" t="array" ref="AE3897:AK3897">_xlfn.torow(_xlfn.unique(_xlfn._xlws.filter(cat_table[Subsector],$E3897=cat_table[Sector],"")))</f>
        <v>#NAME?</v>
      </c>
      <c r="AF3897" s="94" t="e">
        <v>#NAME?</v>
      </c>
      <c r="AG3897" s="94" t="e">
        <v>#NAME?</v>
      </c>
      <c r="AH3897" s="94" t="e">
        <v>#NAME?</v>
      </c>
      <c r="AI3897" s="94" t="e">
        <v>#NAME?</v>
      </c>
      <c r="AJ3897" s="94" t="e">
        <v>#NAME?</v>
      </c>
      <c r="AK3897" s="94" t="e">
        <v>#NAME?</v>
      </c>
      <c r="AO3897" s="94" t="e">
        <f aca="false" t="array" ref="AO3897:AQ3897">_xlfn.torow(_xlfn.unique(_xlfn._xlws.filter(cat_table[Sub-subsector],($E3897=cat_table[Sector])*($F3897=cat_table[Subsector]),"")))</f>
        <v>#NAME?</v>
      </c>
      <c r="AP3897" s="94" t="e">
        <v>#NAME?</v>
      </c>
      <c r="AQ3897" s="94" t="e">
        <v>#NAME?</v>
      </c>
    </row>
    <row r="3898" customFormat="false" ht="15" hidden="false" customHeight="true" outlineLevel="0" collapsed="false">
      <c r="A3898" s="193" t="s">
        <v>14680</v>
      </c>
      <c r="B3898" s="20" t="str">
        <f aca="false">INDEX(Table2[], MATCH(L3898, Location_ID!$D$2:$D$648, 0), 1)</f>
        <v>a5d035c9-aae3-40ac-9eb8-c5c29396ac64</v>
      </c>
      <c r="C3898" s="193" t="s">
        <v>1482</v>
      </c>
      <c r="D3898" s="273" t="s">
        <v>354</v>
      </c>
      <c r="E3898" s="193" t="s">
        <v>7134</v>
      </c>
      <c r="F3898" s="193" t="s">
        <v>7899</v>
      </c>
      <c r="G3898" s="193"/>
      <c r="H3898" s="196"/>
      <c r="I3898" s="193" t="s">
        <v>14291</v>
      </c>
      <c r="J3898" s="193" t="s">
        <v>14292</v>
      </c>
      <c r="K3898" s="193" t="s">
        <v>7127</v>
      </c>
      <c r="L3898" s="193" t="s">
        <v>3029</v>
      </c>
      <c r="M3898" s="193" t="s">
        <v>7131</v>
      </c>
      <c r="N3898" s="193" t="s">
        <v>14293</v>
      </c>
      <c r="O3898" s="193" t="s">
        <v>1769</v>
      </c>
      <c r="P3898" s="219" t="n">
        <v>43040</v>
      </c>
      <c r="Q3898" s="219" t="n">
        <v>44469</v>
      </c>
      <c r="R3898" s="193"/>
      <c r="S3898" s="193" t="s">
        <v>7130</v>
      </c>
      <c r="T3898" s="193" t="n">
        <v>2348.203324</v>
      </c>
      <c r="U3898" s="193"/>
      <c r="V3898" s="193"/>
      <c r="W3898" s="193" t="s">
        <v>8720</v>
      </c>
      <c r="X3898" s="196"/>
      <c r="Y3898" s="196"/>
      <c r="Z3898" s="196" t="n">
        <v>0</v>
      </c>
      <c r="AE3898" s="94" t="e">
        <f aca="false" t="array" ref="AE3898:AK3898">_xlfn.torow(_xlfn.unique(_xlfn._xlws.filter(cat_table[Subsector],$E3898=cat_table[Sector],"")))</f>
        <v>#NAME?</v>
      </c>
      <c r="AF3898" s="94" t="e">
        <v>#NAME?</v>
      </c>
      <c r="AG3898" s="94" t="e">
        <v>#NAME?</v>
      </c>
      <c r="AH3898" s="94" t="e">
        <v>#NAME?</v>
      </c>
      <c r="AI3898" s="94" t="e">
        <v>#NAME?</v>
      </c>
      <c r="AJ3898" s="94" t="e">
        <v>#NAME?</v>
      </c>
      <c r="AK3898" s="94" t="e">
        <v>#NAME?</v>
      </c>
      <c r="AO3898" s="94" t="e">
        <f aca="false" t="array" ref="AO3898:AQ3898">_xlfn.torow(_xlfn.unique(_xlfn._xlws.filter(cat_table[Sub-subsector],($E3898=cat_table[Sector])*($F3898=cat_table[Subsector]),"")))</f>
        <v>#NAME?</v>
      </c>
      <c r="AP3898" s="94" t="e">
        <v>#NAME?</v>
      </c>
      <c r="AQ3898" s="94" t="e">
        <v>#NAME?</v>
      </c>
    </row>
    <row r="3899" customFormat="false" ht="15" hidden="false" customHeight="true" outlineLevel="0" collapsed="false">
      <c r="A3899" s="193" t="s">
        <v>14681</v>
      </c>
      <c r="B3899" s="20" t="str">
        <f aca="false">INDEX(Table2[], MATCH(L3899, Location_ID!$D$2:$D$648, 0), 1)</f>
        <v>a5d035c9-aae3-40ac-9eb8-c5c29396ac64</v>
      </c>
      <c r="C3899" s="193" t="s">
        <v>1482</v>
      </c>
      <c r="D3899" s="273" t="s">
        <v>354</v>
      </c>
      <c r="E3899" s="193" t="s">
        <v>7134</v>
      </c>
      <c r="F3899" s="193" t="s">
        <v>7899</v>
      </c>
      <c r="G3899" s="193"/>
      <c r="H3899" s="196"/>
      <c r="I3899" s="193" t="s">
        <v>14291</v>
      </c>
      <c r="J3899" s="193" t="s">
        <v>14292</v>
      </c>
      <c r="K3899" s="193" t="s">
        <v>7127</v>
      </c>
      <c r="L3899" s="193" t="s">
        <v>3029</v>
      </c>
      <c r="M3899" s="193" t="s">
        <v>7131</v>
      </c>
      <c r="N3899" s="193" t="s">
        <v>14293</v>
      </c>
      <c r="O3899" s="193" t="s">
        <v>1769</v>
      </c>
      <c r="P3899" s="219" t="n">
        <v>43040</v>
      </c>
      <c r="Q3899" s="219" t="n">
        <v>44469</v>
      </c>
      <c r="R3899" s="193"/>
      <c r="S3899" s="193" t="s">
        <v>7130</v>
      </c>
      <c r="T3899" s="193" t="n">
        <v>1816.629438</v>
      </c>
      <c r="U3899" s="193"/>
      <c r="V3899" s="193"/>
      <c r="W3899" s="193" t="s">
        <v>8720</v>
      </c>
      <c r="X3899" s="196"/>
      <c r="Y3899" s="196"/>
      <c r="Z3899" s="196" t="n">
        <v>0</v>
      </c>
      <c r="AE3899" s="94" t="e">
        <f aca="false" t="array" ref="AE3899:AK3899">_xlfn.torow(_xlfn.unique(_xlfn._xlws.filter(cat_table[Subsector],$E3899=cat_table[Sector],"")))</f>
        <v>#NAME?</v>
      </c>
      <c r="AF3899" s="94" t="e">
        <v>#NAME?</v>
      </c>
      <c r="AG3899" s="94" t="e">
        <v>#NAME?</v>
      </c>
      <c r="AH3899" s="94" t="e">
        <v>#NAME?</v>
      </c>
      <c r="AI3899" s="94" t="e">
        <v>#NAME?</v>
      </c>
      <c r="AJ3899" s="94" t="e">
        <v>#NAME?</v>
      </c>
      <c r="AK3899" s="94" t="e">
        <v>#NAME?</v>
      </c>
      <c r="AO3899" s="94" t="e">
        <f aca="false" t="array" ref="AO3899:AQ3899">_xlfn.torow(_xlfn.unique(_xlfn._xlws.filter(cat_table[Sub-subsector],($E3899=cat_table[Sector])*($F3899=cat_table[Subsector]),"")))</f>
        <v>#NAME?</v>
      </c>
      <c r="AP3899" s="94" t="e">
        <v>#NAME?</v>
      </c>
      <c r="AQ3899" s="94" t="e">
        <v>#NAME?</v>
      </c>
    </row>
    <row r="3900" customFormat="false" ht="15" hidden="false" customHeight="true" outlineLevel="0" collapsed="false">
      <c r="A3900" s="193" t="s">
        <v>14682</v>
      </c>
      <c r="B3900" s="20" t="str">
        <f aca="false">INDEX(Table2[], MATCH(L3900, Location_ID!$D$2:$D$648, 0), 1)</f>
        <v>a5d035c9-aae3-40ac-9eb8-c5c29396ac64</v>
      </c>
      <c r="C3900" s="193" t="s">
        <v>1482</v>
      </c>
      <c r="D3900" s="273" t="s">
        <v>354</v>
      </c>
      <c r="E3900" s="193" t="s">
        <v>7134</v>
      </c>
      <c r="F3900" s="193" t="s">
        <v>7899</v>
      </c>
      <c r="G3900" s="193"/>
      <c r="H3900" s="196"/>
      <c r="I3900" s="193" t="s">
        <v>14291</v>
      </c>
      <c r="J3900" s="193" t="s">
        <v>14292</v>
      </c>
      <c r="K3900" s="193" t="s">
        <v>7127</v>
      </c>
      <c r="L3900" s="193" t="s">
        <v>3029</v>
      </c>
      <c r="M3900" s="193" t="s">
        <v>7131</v>
      </c>
      <c r="N3900" s="193" t="s">
        <v>14293</v>
      </c>
      <c r="O3900" s="193" t="s">
        <v>1769</v>
      </c>
      <c r="P3900" s="219" t="n">
        <v>43040</v>
      </c>
      <c r="Q3900" s="219" t="n">
        <v>44469</v>
      </c>
      <c r="R3900" s="193"/>
      <c r="S3900" s="193" t="s">
        <v>7130</v>
      </c>
      <c r="T3900" s="193" t="n">
        <v>21728.04889</v>
      </c>
      <c r="U3900" s="193"/>
      <c r="V3900" s="193"/>
      <c r="W3900" s="193" t="s">
        <v>8720</v>
      </c>
      <c r="X3900" s="196"/>
      <c r="Y3900" s="196"/>
      <c r="Z3900" s="196" t="n">
        <v>0</v>
      </c>
      <c r="AE3900" s="94" t="e">
        <f aca="false" t="array" ref="AE3900:AK3900">_xlfn.torow(_xlfn.unique(_xlfn._xlws.filter(cat_table[Subsector],$E3900=cat_table[Sector],"")))</f>
        <v>#NAME?</v>
      </c>
      <c r="AF3900" s="94" t="e">
        <v>#NAME?</v>
      </c>
      <c r="AG3900" s="94" t="e">
        <v>#NAME?</v>
      </c>
      <c r="AH3900" s="94" t="e">
        <v>#NAME?</v>
      </c>
      <c r="AI3900" s="94" t="e">
        <v>#NAME?</v>
      </c>
      <c r="AJ3900" s="94" t="e">
        <v>#NAME?</v>
      </c>
      <c r="AK3900" s="94" t="e">
        <v>#NAME?</v>
      </c>
      <c r="AO3900" s="94" t="e">
        <f aca="false" t="array" ref="AO3900:AQ3900">_xlfn.torow(_xlfn.unique(_xlfn._xlws.filter(cat_table[Sub-subsector],($E3900=cat_table[Sector])*($F3900=cat_table[Subsector]),"")))</f>
        <v>#NAME?</v>
      </c>
      <c r="AP3900" s="94" t="e">
        <v>#NAME?</v>
      </c>
      <c r="AQ3900" s="94" t="e">
        <v>#NAME?</v>
      </c>
    </row>
    <row r="3901" customFormat="false" ht="15" hidden="false" customHeight="true" outlineLevel="0" collapsed="false">
      <c r="A3901" s="193" t="s">
        <v>14683</v>
      </c>
      <c r="B3901" s="20" t="str">
        <f aca="false">INDEX(Table2[], MATCH(L3901, Location_ID!$D$2:$D$648, 0), 1)</f>
        <v>a5d035c9-aae3-40ac-9eb8-c5c29396ac64</v>
      </c>
      <c r="C3901" s="193" t="s">
        <v>1482</v>
      </c>
      <c r="D3901" s="273" t="s">
        <v>354</v>
      </c>
      <c r="E3901" s="193" t="s">
        <v>7134</v>
      </c>
      <c r="F3901" s="193" t="s">
        <v>7899</v>
      </c>
      <c r="G3901" s="193"/>
      <c r="H3901" s="196"/>
      <c r="I3901" s="193" t="s">
        <v>14291</v>
      </c>
      <c r="J3901" s="193" t="s">
        <v>14292</v>
      </c>
      <c r="K3901" s="193" t="s">
        <v>7127</v>
      </c>
      <c r="L3901" s="193" t="s">
        <v>3029</v>
      </c>
      <c r="M3901" s="193" t="s">
        <v>7131</v>
      </c>
      <c r="N3901" s="193" t="s">
        <v>14293</v>
      </c>
      <c r="O3901" s="193" t="s">
        <v>1769</v>
      </c>
      <c r="P3901" s="219" t="n">
        <v>43040</v>
      </c>
      <c r="Q3901" s="219" t="n">
        <v>44469</v>
      </c>
      <c r="R3901" s="193"/>
      <c r="S3901" s="193" t="s">
        <v>7130</v>
      </c>
      <c r="T3901" s="193" t="n">
        <v>6471.002482</v>
      </c>
      <c r="U3901" s="193"/>
      <c r="V3901" s="193"/>
      <c r="W3901" s="193" t="s">
        <v>8720</v>
      </c>
      <c r="X3901" s="196"/>
      <c r="Y3901" s="196"/>
      <c r="Z3901" s="196" t="n">
        <v>0</v>
      </c>
      <c r="AE3901" s="94" t="e">
        <f aca="false" t="array" ref="AE3901:AK3901">_xlfn.torow(_xlfn.unique(_xlfn._xlws.filter(cat_table[Subsector],$E3901=cat_table[Sector],"")))</f>
        <v>#NAME?</v>
      </c>
      <c r="AF3901" s="94" t="e">
        <v>#NAME?</v>
      </c>
      <c r="AG3901" s="94" t="e">
        <v>#NAME?</v>
      </c>
      <c r="AH3901" s="94" t="e">
        <v>#NAME?</v>
      </c>
      <c r="AI3901" s="94" t="e">
        <v>#NAME?</v>
      </c>
      <c r="AJ3901" s="94" t="e">
        <v>#NAME?</v>
      </c>
      <c r="AK3901" s="94" t="e">
        <v>#NAME?</v>
      </c>
      <c r="AO3901" s="94" t="e">
        <f aca="false" t="array" ref="AO3901:AQ3901">_xlfn.torow(_xlfn.unique(_xlfn._xlws.filter(cat_table[Sub-subsector],($E3901=cat_table[Sector])*($F3901=cat_table[Subsector]),"")))</f>
        <v>#NAME?</v>
      </c>
      <c r="AP3901" s="94" t="e">
        <v>#NAME?</v>
      </c>
      <c r="AQ3901" s="94" t="e">
        <v>#NAME?</v>
      </c>
    </row>
    <row r="3902" customFormat="false" ht="15" hidden="false" customHeight="true" outlineLevel="0" collapsed="false">
      <c r="A3902" s="193" t="s">
        <v>14684</v>
      </c>
      <c r="B3902" s="20" t="str">
        <f aca="false">INDEX(Table2[], MATCH(L3902, Location_ID!$D$2:$D$648, 0), 1)</f>
        <v>a5d035c9-aae3-40ac-9eb8-c5c29396ac64</v>
      </c>
      <c r="C3902" s="193" t="s">
        <v>1482</v>
      </c>
      <c r="D3902" s="273" t="s">
        <v>354</v>
      </c>
      <c r="E3902" s="193" t="s">
        <v>7134</v>
      </c>
      <c r="F3902" s="193" t="s">
        <v>7899</v>
      </c>
      <c r="G3902" s="193"/>
      <c r="H3902" s="196"/>
      <c r="I3902" s="193" t="s">
        <v>14291</v>
      </c>
      <c r="J3902" s="193" t="s">
        <v>14292</v>
      </c>
      <c r="K3902" s="193" t="s">
        <v>7127</v>
      </c>
      <c r="L3902" s="193" t="s">
        <v>3029</v>
      </c>
      <c r="M3902" s="193" t="s">
        <v>7131</v>
      </c>
      <c r="N3902" s="193" t="s">
        <v>14293</v>
      </c>
      <c r="O3902" s="193" t="s">
        <v>1769</v>
      </c>
      <c r="P3902" s="219" t="n">
        <v>43040</v>
      </c>
      <c r="Q3902" s="219" t="n">
        <v>44469</v>
      </c>
      <c r="R3902" s="193"/>
      <c r="S3902" s="193" t="s">
        <v>7130</v>
      </c>
      <c r="T3902" s="193" t="n">
        <v>5068.506307</v>
      </c>
      <c r="U3902" s="193"/>
      <c r="V3902" s="193"/>
      <c r="W3902" s="193" t="s">
        <v>8720</v>
      </c>
      <c r="X3902" s="196"/>
      <c r="Y3902" s="196"/>
      <c r="Z3902" s="196" t="n">
        <v>0</v>
      </c>
      <c r="AE3902" s="94" t="e">
        <f aca="false" t="array" ref="AE3902:AK3902">_xlfn.torow(_xlfn.unique(_xlfn._xlws.filter(cat_table[Subsector],$E3902=cat_table[Sector],"")))</f>
        <v>#NAME?</v>
      </c>
      <c r="AF3902" s="94" t="e">
        <v>#NAME?</v>
      </c>
      <c r="AG3902" s="94" t="e">
        <v>#NAME?</v>
      </c>
      <c r="AH3902" s="94" t="e">
        <v>#NAME?</v>
      </c>
      <c r="AI3902" s="94" t="e">
        <v>#NAME?</v>
      </c>
      <c r="AJ3902" s="94" t="e">
        <v>#NAME?</v>
      </c>
      <c r="AK3902" s="94" t="e">
        <v>#NAME?</v>
      </c>
      <c r="AO3902" s="94" t="e">
        <f aca="false" t="array" ref="AO3902:AQ3902">_xlfn.torow(_xlfn.unique(_xlfn._xlws.filter(cat_table[Sub-subsector],($E3902=cat_table[Sector])*($F3902=cat_table[Subsector]),"")))</f>
        <v>#NAME?</v>
      </c>
      <c r="AP3902" s="94" t="e">
        <v>#NAME?</v>
      </c>
      <c r="AQ3902" s="94" t="e">
        <v>#NAME?</v>
      </c>
    </row>
    <row r="3903" customFormat="false" ht="15" hidden="false" customHeight="true" outlineLevel="0" collapsed="false">
      <c r="A3903" s="193" t="s">
        <v>14685</v>
      </c>
      <c r="B3903" s="20" t="str">
        <f aca="false">INDEX(Table2[], MATCH(L3903, Location_ID!$D$2:$D$648, 0), 1)</f>
        <v>a5d035c9-aae3-40ac-9eb8-c5c29396ac64</v>
      </c>
      <c r="C3903" s="193" t="s">
        <v>1482</v>
      </c>
      <c r="D3903" s="273" t="s">
        <v>354</v>
      </c>
      <c r="E3903" s="193" t="s">
        <v>7134</v>
      </c>
      <c r="F3903" s="193" t="s">
        <v>7899</v>
      </c>
      <c r="G3903" s="193"/>
      <c r="H3903" s="196"/>
      <c r="I3903" s="193" t="s">
        <v>14291</v>
      </c>
      <c r="J3903" s="193" t="s">
        <v>14292</v>
      </c>
      <c r="K3903" s="193" t="s">
        <v>7127</v>
      </c>
      <c r="L3903" s="193" t="s">
        <v>3029</v>
      </c>
      <c r="M3903" s="193" t="s">
        <v>7131</v>
      </c>
      <c r="N3903" s="193" t="s">
        <v>14293</v>
      </c>
      <c r="O3903" s="193" t="s">
        <v>1769</v>
      </c>
      <c r="P3903" s="219" t="n">
        <v>43040</v>
      </c>
      <c r="Q3903" s="219" t="n">
        <v>44469</v>
      </c>
      <c r="R3903" s="193"/>
      <c r="S3903" s="193" t="s">
        <v>7130</v>
      </c>
      <c r="T3903" s="193" t="n">
        <v>7151.75767</v>
      </c>
      <c r="U3903" s="193"/>
      <c r="V3903" s="193"/>
      <c r="W3903" s="193" t="s">
        <v>8720</v>
      </c>
      <c r="X3903" s="196"/>
      <c r="Y3903" s="196"/>
      <c r="Z3903" s="196" t="n">
        <v>0</v>
      </c>
      <c r="AE3903" s="94" t="e">
        <f aca="false" t="array" ref="AE3903:AK3903">_xlfn.torow(_xlfn.unique(_xlfn._xlws.filter(cat_table[Subsector],$E3903=cat_table[Sector],"")))</f>
        <v>#NAME?</v>
      </c>
      <c r="AF3903" s="94" t="e">
        <v>#NAME?</v>
      </c>
      <c r="AG3903" s="94" t="e">
        <v>#NAME?</v>
      </c>
      <c r="AH3903" s="94" t="e">
        <v>#NAME?</v>
      </c>
      <c r="AI3903" s="94" t="e">
        <v>#NAME?</v>
      </c>
      <c r="AJ3903" s="94" t="e">
        <v>#NAME?</v>
      </c>
      <c r="AK3903" s="94" t="e">
        <v>#NAME?</v>
      </c>
      <c r="AO3903" s="94" t="e">
        <f aca="false" t="array" ref="AO3903:AQ3903">_xlfn.torow(_xlfn.unique(_xlfn._xlws.filter(cat_table[Sub-subsector],($E3903=cat_table[Sector])*($F3903=cat_table[Subsector]),"")))</f>
        <v>#NAME?</v>
      </c>
      <c r="AP3903" s="94" t="e">
        <v>#NAME?</v>
      </c>
      <c r="AQ3903" s="94" t="e">
        <v>#NAME?</v>
      </c>
    </row>
    <row r="3904" customFormat="false" ht="15" hidden="false" customHeight="true" outlineLevel="0" collapsed="false">
      <c r="A3904" s="193" t="s">
        <v>14686</v>
      </c>
      <c r="B3904" s="20" t="str">
        <f aca="false">INDEX(Table2[], MATCH(L3904, Location_ID!$D$2:$D$648, 0), 1)</f>
        <v>a5d035c9-aae3-40ac-9eb8-c5c29396ac64</v>
      </c>
      <c r="C3904" s="193" t="s">
        <v>1482</v>
      </c>
      <c r="D3904" s="273" t="s">
        <v>354</v>
      </c>
      <c r="E3904" s="193" t="s">
        <v>7134</v>
      </c>
      <c r="F3904" s="193" t="s">
        <v>7899</v>
      </c>
      <c r="G3904" s="193"/>
      <c r="H3904" s="196"/>
      <c r="I3904" s="193" t="s">
        <v>14291</v>
      </c>
      <c r="J3904" s="193" t="s">
        <v>14292</v>
      </c>
      <c r="K3904" s="193" t="s">
        <v>7127</v>
      </c>
      <c r="L3904" s="193" t="s">
        <v>3029</v>
      </c>
      <c r="M3904" s="193" t="s">
        <v>7131</v>
      </c>
      <c r="N3904" s="193" t="s">
        <v>14293</v>
      </c>
      <c r="O3904" s="193" t="s">
        <v>1769</v>
      </c>
      <c r="P3904" s="219" t="n">
        <v>43040</v>
      </c>
      <c r="Q3904" s="219" t="n">
        <v>44469</v>
      </c>
      <c r="R3904" s="193"/>
      <c r="S3904" s="193" t="s">
        <v>7130</v>
      </c>
      <c r="T3904" s="193" t="n">
        <v>5641.144683</v>
      </c>
      <c r="U3904" s="193"/>
      <c r="V3904" s="193"/>
      <c r="W3904" s="193" t="s">
        <v>8720</v>
      </c>
      <c r="X3904" s="196"/>
      <c r="Y3904" s="196"/>
      <c r="Z3904" s="196" t="n">
        <v>0</v>
      </c>
      <c r="AE3904" s="94" t="e">
        <f aca="false" t="array" ref="AE3904:AK3904">_xlfn.torow(_xlfn.unique(_xlfn._xlws.filter(cat_table[Subsector],$E3904=cat_table[Sector],"")))</f>
        <v>#NAME?</v>
      </c>
      <c r="AF3904" s="94" t="e">
        <v>#NAME?</v>
      </c>
      <c r="AG3904" s="94" t="e">
        <v>#NAME?</v>
      </c>
      <c r="AH3904" s="94" t="e">
        <v>#NAME?</v>
      </c>
      <c r="AI3904" s="94" t="e">
        <v>#NAME?</v>
      </c>
      <c r="AJ3904" s="94" t="e">
        <v>#NAME?</v>
      </c>
      <c r="AK3904" s="94" t="e">
        <v>#NAME?</v>
      </c>
      <c r="AO3904" s="94" t="e">
        <f aca="false" t="array" ref="AO3904:AQ3904">_xlfn.torow(_xlfn.unique(_xlfn._xlws.filter(cat_table[Sub-subsector],($E3904=cat_table[Sector])*($F3904=cat_table[Subsector]),"")))</f>
        <v>#NAME?</v>
      </c>
      <c r="AP3904" s="94" t="e">
        <v>#NAME?</v>
      </c>
      <c r="AQ3904" s="94" t="e">
        <v>#NAME?</v>
      </c>
    </row>
    <row r="3905" customFormat="false" ht="15" hidden="false" customHeight="true" outlineLevel="0" collapsed="false">
      <c r="A3905" s="193" t="s">
        <v>14687</v>
      </c>
      <c r="B3905" s="20" t="str">
        <f aca="false">INDEX(Table2[], MATCH(L3905, Location_ID!$D$2:$D$648, 0), 1)</f>
        <v>a5d035c9-aae3-40ac-9eb8-c5c29396ac64</v>
      </c>
      <c r="C3905" s="193" t="s">
        <v>1482</v>
      </c>
      <c r="D3905" s="273" t="s">
        <v>354</v>
      </c>
      <c r="E3905" s="193" t="s">
        <v>7134</v>
      </c>
      <c r="F3905" s="193" t="s">
        <v>7899</v>
      </c>
      <c r="G3905" s="193"/>
      <c r="H3905" s="196"/>
      <c r="I3905" s="193" t="s">
        <v>14291</v>
      </c>
      <c r="J3905" s="193" t="s">
        <v>14292</v>
      </c>
      <c r="K3905" s="193" t="s">
        <v>7127</v>
      </c>
      <c r="L3905" s="193" t="s">
        <v>3029</v>
      </c>
      <c r="M3905" s="193" t="s">
        <v>7131</v>
      </c>
      <c r="N3905" s="193" t="s">
        <v>14293</v>
      </c>
      <c r="O3905" s="193" t="s">
        <v>1769</v>
      </c>
      <c r="P3905" s="219" t="n">
        <v>43040</v>
      </c>
      <c r="Q3905" s="219" t="n">
        <v>44469</v>
      </c>
      <c r="R3905" s="193"/>
      <c r="S3905" s="193" t="s">
        <v>7130</v>
      </c>
      <c r="T3905" s="193" t="n">
        <v>26264.77411</v>
      </c>
      <c r="U3905" s="193"/>
      <c r="V3905" s="193"/>
      <c r="W3905" s="193" t="s">
        <v>8720</v>
      </c>
      <c r="X3905" s="196"/>
      <c r="Y3905" s="196"/>
      <c r="Z3905" s="196" t="n">
        <v>0</v>
      </c>
      <c r="AE3905" s="94" t="e">
        <f aca="false" t="array" ref="AE3905:AK3905">_xlfn.torow(_xlfn.unique(_xlfn._xlws.filter(cat_table[Subsector],$E3905=cat_table[Sector],"")))</f>
        <v>#NAME?</v>
      </c>
      <c r="AF3905" s="94" t="e">
        <v>#NAME?</v>
      </c>
      <c r="AG3905" s="94" t="e">
        <v>#NAME?</v>
      </c>
      <c r="AH3905" s="94" t="e">
        <v>#NAME?</v>
      </c>
      <c r="AI3905" s="94" t="e">
        <v>#NAME?</v>
      </c>
      <c r="AJ3905" s="94" t="e">
        <v>#NAME?</v>
      </c>
      <c r="AK3905" s="94" t="e">
        <v>#NAME?</v>
      </c>
      <c r="AO3905" s="94" t="e">
        <f aca="false" t="array" ref="AO3905:AQ3905">_xlfn.torow(_xlfn.unique(_xlfn._xlws.filter(cat_table[Sub-subsector],($E3905=cat_table[Sector])*($F3905=cat_table[Subsector]),"")))</f>
        <v>#NAME?</v>
      </c>
      <c r="AP3905" s="94" t="e">
        <v>#NAME?</v>
      </c>
      <c r="AQ3905" s="94" t="e">
        <v>#NAME?</v>
      </c>
    </row>
    <row r="3906" customFormat="false" ht="15" hidden="false" customHeight="true" outlineLevel="0" collapsed="false">
      <c r="A3906" s="193" t="s">
        <v>14688</v>
      </c>
      <c r="B3906" s="20" t="str">
        <f aca="false">INDEX(Table2[], MATCH(L3906, Location_ID!$D$2:$D$648, 0), 1)</f>
        <v>a5d035c9-aae3-40ac-9eb8-c5c29396ac64</v>
      </c>
      <c r="C3906" s="193" t="s">
        <v>1482</v>
      </c>
      <c r="D3906" s="273" t="s">
        <v>354</v>
      </c>
      <c r="E3906" s="193" t="s">
        <v>7134</v>
      </c>
      <c r="F3906" s="193" t="s">
        <v>7899</v>
      </c>
      <c r="G3906" s="193"/>
      <c r="H3906" s="196"/>
      <c r="I3906" s="193" t="s">
        <v>14291</v>
      </c>
      <c r="J3906" s="193" t="s">
        <v>14292</v>
      </c>
      <c r="K3906" s="193" t="s">
        <v>7127</v>
      </c>
      <c r="L3906" s="193" t="s">
        <v>3029</v>
      </c>
      <c r="M3906" s="193" t="s">
        <v>7131</v>
      </c>
      <c r="N3906" s="193" t="s">
        <v>14293</v>
      </c>
      <c r="O3906" s="193" t="s">
        <v>1769</v>
      </c>
      <c r="P3906" s="219" t="n">
        <v>43040</v>
      </c>
      <c r="Q3906" s="219" t="n">
        <v>44469</v>
      </c>
      <c r="R3906" s="193"/>
      <c r="S3906" s="193" t="s">
        <v>7130</v>
      </c>
      <c r="T3906" s="193" t="n">
        <v>2969.869816</v>
      </c>
      <c r="U3906" s="193"/>
      <c r="V3906" s="193"/>
      <c r="W3906" s="193" t="s">
        <v>8720</v>
      </c>
      <c r="X3906" s="196"/>
      <c r="Y3906" s="196"/>
      <c r="Z3906" s="196" t="n">
        <v>0</v>
      </c>
      <c r="AE3906" s="94" t="e">
        <f aca="false" t="array" ref="AE3906:AK3906">_xlfn.torow(_xlfn.unique(_xlfn._xlws.filter(cat_table[Subsector],$E3906=cat_table[Sector],"")))</f>
        <v>#NAME?</v>
      </c>
      <c r="AF3906" s="94" t="e">
        <v>#NAME?</v>
      </c>
      <c r="AG3906" s="94" t="e">
        <v>#NAME?</v>
      </c>
      <c r="AH3906" s="94" t="e">
        <v>#NAME?</v>
      </c>
      <c r="AI3906" s="94" t="e">
        <v>#NAME?</v>
      </c>
      <c r="AJ3906" s="94" t="e">
        <v>#NAME?</v>
      </c>
      <c r="AK3906" s="94" t="e">
        <v>#NAME?</v>
      </c>
      <c r="AO3906" s="94" t="e">
        <f aca="false" t="array" ref="AO3906:AQ3906">_xlfn.torow(_xlfn.unique(_xlfn._xlws.filter(cat_table[Sub-subsector],($E3906=cat_table[Sector])*($F3906=cat_table[Subsector]),"")))</f>
        <v>#NAME?</v>
      </c>
      <c r="AP3906" s="94" t="e">
        <v>#NAME?</v>
      </c>
      <c r="AQ3906" s="94" t="e">
        <v>#NAME?</v>
      </c>
    </row>
    <row r="3907" customFormat="false" ht="15" hidden="false" customHeight="true" outlineLevel="0" collapsed="false">
      <c r="A3907" s="193" t="s">
        <v>14689</v>
      </c>
      <c r="B3907" s="20" t="str">
        <f aca="false">INDEX(Table2[], MATCH(L3907, Location_ID!$D$2:$D$648, 0), 1)</f>
        <v>a5d035c9-aae3-40ac-9eb8-c5c29396ac64</v>
      </c>
      <c r="C3907" s="193" t="s">
        <v>1482</v>
      </c>
      <c r="D3907" s="273" t="s">
        <v>354</v>
      </c>
      <c r="E3907" s="193" t="s">
        <v>7134</v>
      </c>
      <c r="F3907" s="193" t="s">
        <v>7899</v>
      </c>
      <c r="G3907" s="193"/>
      <c r="H3907" s="196"/>
      <c r="I3907" s="193" t="s">
        <v>14291</v>
      </c>
      <c r="J3907" s="193" t="s">
        <v>14292</v>
      </c>
      <c r="K3907" s="193" t="s">
        <v>7127</v>
      </c>
      <c r="L3907" s="193" t="s">
        <v>3029</v>
      </c>
      <c r="M3907" s="193" t="s">
        <v>7131</v>
      </c>
      <c r="N3907" s="193" t="s">
        <v>14293</v>
      </c>
      <c r="O3907" s="193" t="s">
        <v>1769</v>
      </c>
      <c r="P3907" s="219" t="n">
        <v>43040</v>
      </c>
      <c r="Q3907" s="219" t="n">
        <v>44469</v>
      </c>
      <c r="R3907" s="193"/>
      <c r="S3907" s="193" t="s">
        <v>7130</v>
      </c>
      <c r="T3907" s="193" t="n">
        <v>23229.72051</v>
      </c>
      <c r="U3907" s="193"/>
      <c r="V3907" s="193"/>
      <c r="W3907" s="193" t="s">
        <v>8720</v>
      </c>
      <c r="X3907" s="196"/>
      <c r="Y3907" s="196"/>
      <c r="Z3907" s="196" t="n">
        <v>0</v>
      </c>
      <c r="AE3907" s="94" t="e">
        <f aca="false" t="array" ref="AE3907:AK3907">_xlfn.torow(_xlfn.unique(_xlfn._xlws.filter(cat_table[Subsector],$E3907=cat_table[Sector],"")))</f>
        <v>#NAME?</v>
      </c>
      <c r="AF3907" s="94" t="e">
        <v>#NAME?</v>
      </c>
      <c r="AG3907" s="94" t="e">
        <v>#NAME?</v>
      </c>
      <c r="AH3907" s="94" t="e">
        <v>#NAME?</v>
      </c>
      <c r="AI3907" s="94" t="e">
        <v>#NAME?</v>
      </c>
      <c r="AJ3907" s="94" t="e">
        <v>#NAME?</v>
      </c>
      <c r="AK3907" s="94" t="e">
        <v>#NAME?</v>
      </c>
      <c r="AO3907" s="94" t="e">
        <f aca="false" t="array" ref="AO3907:AQ3907">_xlfn.torow(_xlfn.unique(_xlfn._xlws.filter(cat_table[Sub-subsector],($E3907=cat_table[Sector])*($F3907=cat_table[Subsector]),"")))</f>
        <v>#NAME?</v>
      </c>
      <c r="AP3907" s="94" t="e">
        <v>#NAME?</v>
      </c>
      <c r="AQ3907" s="94" t="e">
        <v>#NAME?</v>
      </c>
    </row>
    <row r="3908" customFormat="false" ht="15" hidden="false" customHeight="true" outlineLevel="0" collapsed="false">
      <c r="A3908" s="193" t="s">
        <v>14690</v>
      </c>
      <c r="B3908" s="20" t="str">
        <f aca="false">INDEX(Table2[], MATCH(L3908, Location_ID!$D$2:$D$648, 0), 1)</f>
        <v>a5d035c9-aae3-40ac-9eb8-c5c29396ac64</v>
      </c>
      <c r="C3908" s="193" t="s">
        <v>1482</v>
      </c>
      <c r="D3908" s="273" t="s">
        <v>354</v>
      </c>
      <c r="E3908" s="193" t="s">
        <v>7134</v>
      </c>
      <c r="F3908" s="193" t="s">
        <v>7899</v>
      </c>
      <c r="G3908" s="193"/>
      <c r="H3908" s="196"/>
      <c r="I3908" s="193" t="s">
        <v>14291</v>
      </c>
      <c r="J3908" s="193" t="s">
        <v>14292</v>
      </c>
      <c r="K3908" s="193" t="s">
        <v>7127</v>
      </c>
      <c r="L3908" s="193" t="s">
        <v>3029</v>
      </c>
      <c r="M3908" s="193" t="s">
        <v>7131</v>
      </c>
      <c r="N3908" s="193" t="s">
        <v>14293</v>
      </c>
      <c r="O3908" s="193" t="s">
        <v>1769</v>
      </c>
      <c r="P3908" s="219" t="n">
        <v>43040</v>
      </c>
      <c r="Q3908" s="219" t="n">
        <v>44469</v>
      </c>
      <c r="R3908" s="193"/>
      <c r="S3908" s="193" t="s">
        <v>7130</v>
      </c>
      <c r="T3908" s="193" t="n">
        <v>10696.52689</v>
      </c>
      <c r="U3908" s="193"/>
      <c r="V3908" s="193"/>
      <c r="W3908" s="193" t="s">
        <v>8720</v>
      </c>
      <c r="X3908" s="196"/>
      <c r="Y3908" s="196"/>
      <c r="Z3908" s="196" t="n">
        <v>0</v>
      </c>
      <c r="AE3908" s="94" t="e">
        <f aca="false" t="array" ref="AE3908:AK3908">_xlfn.torow(_xlfn.unique(_xlfn._xlws.filter(cat_table[Subsector],$E3908=cat_table[Sector],"")))</f>
        <v>#NAME?</v>
      </c>
      <c r="AF3908" s="94" t="e">
        <v>#NAME?</v>
      </c>
      <c r="AG3908" s="94" t="e">
        <v>#NAME?</v>
      </c>
      <c r="AH3908" s="94" t="e">
        <v>#NAME?</v>
      </c>
      <c r="AI3908" s="94" t="e">
        <v>#NAME?</v>
      </c>
      <c r="AJ3908" s="94" t="e">
        <v>#NAME?</v>
      </c>
      <c r="AK3908" s="94" t="e">
        <v>#NAME?</v>
      </c>
      <c r="AO3908" s="94" t="e">
        <f aca="false" t="array" ref="AO3908:AQ3908">_xlfn.torow(_xlfn.unique(_xlfn._xlws.filter(cat_table[Sub-subsector],($E3908=cat_table[Sector])*($F3908=cat_table[Subsector]),"")))</f>
        <v>#NAME?</v>
      </c>
      <c r="AP3908" s="94" t="e">
        <v>#NAME?</v>
      </c>
      <c r="AQ3908" s="94" t="e">
        <v>#NAME?</v>
      </c>
    </row>
    <row r="3909" customFormat="false" ht="15" hidden="false" customHeight="true" outlineLevel="0" collapsed="false">
      <c r="A3909" s="193" t="s">
        <v>14691</v>
      </c>
      <c r="B3909" s="20" t="str">
        <f aca="false">INDEX(Table2[], MATCH(L3909, Location_ID!$D$2:$D$648, 0), 1)</f>
        <v>a5d035c9-aae3-40ac-9eb8-c5c29396ac64</v>
      </c>
      <c r="C3909" s="193" t="s">
        <v>1482</v>
      </c>
      <c r="D3909" s="273" t="s">
        <v>354</v>
      </c>
      <c r="E3909" s="193" t="s">
        <v>7134</v>
      </c>
      <c r="F3909" s="193" t="s">
        <v>7899</v>
      </c>
      <c r="G3909" s="193"/>
      <c r="H3909" s="196"/>
      <c r="I3909" s="193" t="s">
        <v>14291</v>
      </c>
      <c r="J3909" s="193" t="s">
        <v>14292</v>
      </c>
      <c r="K3909" s="193" t="s">
        <v>7127</v>
      </c>
      <c r="L3909" s="193" t="s">
        <v>3029</v>
      </c>
      <c r="M3909" s="193" t="s">
        <v>7131</v>
      </c>
      <c r="N3909" s="193" t="s">
        <v>14293</v>
      </c>
      <c r="O3909" s="193" t="s">
        <v>1769</v>
      </c>
      <c r="P3909" s="219" t="n">
        <v>43040</v>
      </c>
      <c r="Q3909" s="219" t="n">
        <v>44469</v>
      </c>
      <c r="R3909" s="193"/>
      <c r="S3909" s="193" t="s">
        <v>7130</v>
      </c>
      <c r="T3909" s="193" t="n">
        <v>19038.2381</v>
      </c>
      <c r="U3909" s="193"/>
      <c r="V3909" s="193"/>
      <c r="W3909" s="193" t="s">
        <v>8720</v>
      </c>
      <c r="X3909" s="196"/>
      <c r="Y3909" s="196"/>
      <c r="Z3909" s="196" t="n">
        <v>0</v>
      </c>
      <c r="AE3909" s="94" t="e">
        <f aca="false" t="array" ref="AE3909:AK3909">_xlfn.torow(_xlfn.unique(_xlfn._xlws.filter(cat_table[Subsector],$E3909=cat_table[Sector],"")))</f>
        <v>#NAME?</v>
      </c>
      <c r="AF3909" s="94" t="e">
        <v>#NAME?</v>
      </c>
      <c r="AG3909" s="94" t="e">
        <v>#NAME?</v>
      </c>
      <c r="AH3909" s="94" t="e">
        <v>#NAME?</v>
      </c>
      <c r="AI3909" s="94" t="e">
        <v>#NAME?</v>
      </c>
      <c r="AJ3909" s="94" t="e">
        <v>#NAME?</v>
      </c>
      <c r="AK3909" s="94" t="e">
        <v>#NAME?</v>
      </c>
      <c r="AO3909" s="94" t="e">
        <f aca="false" t="array" ref="AO3909:AQ3909">_xlfn.torow(_xlfn.unique(_xlfn._xlws.filter(cat_table[Sub-subsector],($E3909=cat_table[Sector])*($F3909=cat_table[Subsector]),"")))</f>
        <v>#NAME?</v>
      </c>
      <c r="AP3909" s="94" t="e">
        <v>#NAME?</v>
      </c>
      <c r="AQ3909" s="94" t="e">
        <v>#NAME?</v>
      </c>
    </row>
    <row r="3910" customFormat="false" ht="15" hidden="false" customHeight="true" outlineLevel="0" collapsed="false">
      <c r="A3910" s="193" t="s">
        <v>14692</v>
      </c>
      <c r="B3910" s="20" t="str">
        <f aca="false">INDEX(Table2[], MATCH(L3910, Location_ID!$D$2:$D$648, 0), 1)</f>
        <v>a5d035c9-aae3-40ac-9eb8-c5c29396ac64</v>
      </c>
      <c r="C3910" s="193" t="s">
        <v>1482</v>
      </c>
      <c r="D3910" s="273" t="s">
        <v>354</v>
      </c>
      <c r="E3910" s="193" t="s">
        <v>7134</v>
      </c>
      <c r="F3910" s="193" t="s">
        <v>7899</v>
      </c>
      <c r="G3910" s="193"/>
      <c r="H3910" s="196"/>
      <c r="I3910" s="193" t="s">
        <v>14291</v>
      </c>
      <c r="J3910" s="193" t="s">
        <v>14292</v>
      </c>
      <c r="K3910" s="193" t="s">
        <v>7127</v>
      </c>
      <c r="L3910" s="193" t="s">
        <v>3029</v>
      </c>
      <c r="M3910" s="193" t="s">
        <v>7131</v>
      </c>
      <c r="N3910" s="193" t="s">
        <v>14293</v>
      </c>
      <c r="O3910" s="193" t="s">
        <v>1769</v>
      </c>
      <c r="P3910" s="219" t="n">
        <v>43040</v>
      </c>
      <c r="Q3910" s="219" t="n">
        <v>44469</v>
      </c>
      <c r="R3910" s="193"/>
      <c r="S3910" s="193" t="s">
        <v>7130</v>
      </c>
      <c r="T3910" s="193" t="n">
        <v>11639.84551</v>
      </c>
      <c r="U3910" s="193"/>
      <c r="V3910" s="193"/>
      <c r="W3910" s="193" t="s">
        <v>8720</v>
      </c>
      <c r="X3910" s="196"/>
      <c r="Y3910" s="196"/>
      <c r="Z3910" s="196" t="n">
        <v>0</v>
      </c>
      <c r="AE3910" s="94" t="e">
        <f aca="false" t="array" ref="AE3910:AK3910">_xlfn.torow(_xlfn.unique(_xlfn._xlws.filter(cat_table[Subsector],$E3910=cat_table[Sector],"")))</f>
        <v>#NAME?</v>
      </c>
      <c r="AF3910" s="94" t="e">
        <v>#NAME?</v>
      </c>
      <c r="AG3910" s="94" t="e">
        <v>#NAME?</v>
      </c>
      <c r="AH3910" s="94" t="e">
        <v>#NAME?</v>
      </c>
      <c r="AI3910" s="94" t="e">
        <v>#NAME?</v>
      </c>
      <c r="AJ3910" s="94" t="e">
        <v>#NAME?</v>
      </c>
      <c r="AK3910" s="94" t="e">
        <v>#NAME?</v>
      </c>
      <c r="AO3910" s="94" t="e">
        <f aca="false" t="array" ref="AO3910:AQ3910">_xlfn.torow(_xlfn.unique(_xlfn._xlws.filter(cat_table[Sub-subsector],($E3910=cat_table[Sector])*($F3910=cat_table[Subsector]),"")))</f>
        <v>#NAME?</v>
      </c>
      <c r="AP3910" s="94" t="e">
        <v>#NAME?</v>
      </c>
      <c r="AQ3910" s="94" t="e">
        <v>#NAME?</v>
      </c>
    </row>
    <row r="3911" customFormat="false" ht="15" hidden="false" customHeight="true" outlineLevel="0" collapsed="false">
      <c r="A3911" s="193" t="s">
        <v>14693</v>
      </c>
      <c r="B3911" s="20" t="str">
        <f aca="false">INDEX(Table2[], MATCH(L3911, Location_ID!$D$2:$D$648, 0), 1)</f>
        <v>a5d035c9-aae3-40ac-9eb8-c5c29396ac64</v>
      </c>
      <c r="C3911" s="193" t="s">
        <v>1482</v>
      </c>
      <c r="D3911" s="273" t="s">
        <v>354</v>
      </c>
      <c r="E3911" s="193" t="s">
        <v>7134</v>
      </c>
      <c r="F3911" s="193" t="s">
        <v>7899</v>
      </c>
      <c r="G3911" s="193"/>
      <c r="H3911" s="196"/>
      <c r="I3911" s="193" t="s">
        <v>14291</v>
      </c>
      <c r="J3911" s="193" t="s">
        <v>14292</v>
      </c>
      <c r="K3911" s="193" t="s">
        <v>7127</v>
      </c>
      <c r="L3911" s="193" t="s">
        <v>3029</v>
      </c>
      <c r="M3911" s="193" t="s">
        <v>7131</v>
      </c>
      <c r="N3911" s="193" t="s">
        <v>14293</v>
      </c>
      <c r="O3911" s="193" t="s">
        <v>1769</v>
      </c>
      <c r="P3911" s="219" t="n">
        <v>43040</v>
      </c>
      <c r="Q3911" s="219" t="n">
        <v>44469</v>
      </c>
      <c r="R3911" s="193"/>
      <c r="S3911" s="193" t="s">
        <v>7130</v>
      </c>
      <c r="T3911" s="193" t="n">
        <v>14665.09529</v>
      </c>
      <c r="U3911" s="193"/>
      <c r="V3911" s="193"/>
      <c r="W3911" s="193" t="s">
        <v>8720</v>
      </c>
      <c r="X3911" s="196"/>
      <c r="Y3911" s="196"/>
      <c r="Z3911" s="196" t="n">
        <v>0</v>
      </c>
      <c r="AE3911" s="94" t="e">
        <f aca="false" t="array" ref="AE3911:AK3911">_xlfn.torow(_xlfn.unique(_xlfn._xlws.filter(cat_table[Subsector],$E3911=cat_table[Sector],"")))</f>
        <v>#NAME?</v>
      </c>
      <c r="AF3911" s="94" t="e">
        <v>#NAME?</v>
      </c>
      <c r="AG3911" s="94" t="e">
        <v>#NAME?</v>
      </c>
      <c r="AH3911" s="94" t="e">
        <v>#NAME?</v>
      </c>
      <c r="AI3911" s="94" t="e">
        <v>#NAME?</v>
      </c>
      <c r="AJ3911" s="94" t="e">
        <v>#NAME?</v>
      </c>
      <c r="AK3911" s="94" t="e">
        <v>#NAME?</v>
      </c>
      <c r="AO3911" s="94" t="e">
        <f aca="false" t="array" ref="AO3911:AQ3911">_xlfn.torow(_xlfn.unique(_xlfn._xlws.filter(cat_table[Sub-subsector],($E3911=cat_table[Sector])*($F3911=cat_table[Subsector]),"")))</f>
        <v>#NAME?</v>
      </c>
      <c r="AP3911" s="94" t="e">
        <v>#NAME?</v>
      </c>
      <c r="AQ3911" s="94" t="e">
        <v>#NAME?</v>
      </c>
    </row>
    <row r="3912" customFormat="false" ht="15" hidden="false" customHeight="true" outlineLevel="0" collapsed="false">
      <c r="A3912" s="193" t="s">
        <v>14694</v>
      </c>
      <c r="B3912" s="20" t="str">
        <f aca="false">INDEX(Table2[], MATCH(L3912, Location_ID!$D$2:$D$648, 0), 1)</f>
        <v>a5d035c9-aae3-40ac-9eb8-c5c29396ac64</v>
      </c>
      <c r="C3912" s="193" t="s">
        <v>1482</v>
      </c>
      <c r="D3912" s="273" t="s">
        <v>354</v>
      </c>
      <c r="E3912" s="193" t="s">
        <v>7134</v>
      </c>
      <c r="F3912" s="193" t="s">
        <v>7899</v>
      </c>
      <c r="G3912" s="193"/>
      <c r="H3912" s="196"/>
      <c r="I3912" s="193" t="s">
        <v>14291</v>
      </c>
      <c r="J3912" s="193" t="s">
        <v>14292</v>
      </c>
      <c r="K3912" s="193" t="s">
        <v>7127</v>
      </c>
      <c r="L3912" s="193" t="s">
        <v>3029</v>
      </c>
      <c r="M3912" s="193" t="s">
        <v>7131</v>
      </c>
      <c r="N3912" s="193" t="s">
        <v>14293</v>
      </c>
      <c r="O3912" s="193" t="s">
        <v>1769</v>
      </c>
      <c r="P3912" s="219" t="n">
        <v>43040</v>
      </c>
      <c r="Q3912" s="219" t="n">
        <v>44469</v>
      </c>
      <c r="R3912" s="193"/>
      <c r="S3912" s="193" t="s">
        <v>7130</v>
      </c>
      <c r="T3912" s="193" t="n">
        <v>12095.29471</v>
      </c>
      <c r="U3912" s="193"/>
      <c r="V3912" s="193"/>
      <c r="W3912" s="193" t="s">
        <v>8720</v>
      </c>
      <c r="X3912" s="196"/>
      <c r="Y3912" s="196"/>
      <c r="Z3912" s="196" t="n">
        <v>0</v>
      </c>
      <c r="AE3912" s="94" t="e">
        <f aca="false" t="array" ref="AE3912:AK3912">_xlfn.torow(_xlfn.unique(_xlfn._xlws.filter(cat_table[Subsector],$E3912=cat_table[Sector],"")))</f>
        <v>#NAME?</v>
      </c>
      <c r="AF3912" s="94" t="e">
        <v>#NAME?</v>
      </c>
      <c r="AG3912" s="94" t="e">
        <v>#NAME?</v>
      </c>
      <c r="AH3912" s="94" t="e">
        <v>#NAME?</v>
      </c>
      <c r="AI3912" s="94" t="e">
        <v>#NAME?</v>
      </c>
      <c r="AJ3912" s="94" t="e">
        <v>#NAME?</v>
      </c>
      <c r="AK3912" s="94" t="e">
        <v>#NAME?</v>
      </c>
      <c r="AO3912" s="94" t="e">
        <f aca="false" t="array" ref="AO3912:AQ3912">_xlfn.torow(_xlfn.unique(_xlfn._xlws.filter(cat_table[Sub-subsector],($E3912=cat_table[Sector])*($F3912=cat_table[Subsector]),"")))</f>
        <v>#NAME?</v>
      </c>
      <c r="AP3912" s="94" t="e">
        <v>#NAME?</v>
      </c>
      <c r="AQ3912" s="94" t="e">
        <v>#NAME?</v>
      </c>
    </row>
    <row r="3913" customFormat="false" ht="15" hidden="false" customHeight="true" outlineLevel="0" collapsed="false">
      <c r="A3913" s="193" t="s">
        <v>14695</v>
      </c>
      <c r="B3913" s="20" t="str">
        <f aca="false">INDEX(Table2[], MATCH(L3913, Location_ID!$D$2:$D$648, 0), 1)</f>
        <v>a5d035c9-aae3-40ac-9eb8-c5c29396ac64</v>
      </c>
      <c r="C3913" s="193" t="s">
        <v>1482</v>
      </c>
      <c r="D3913" s="273" t="s">
        <v>354</v>
      </c>
      <c r="E3913" s="193" t="s">
        <v>7134</v>
      </c>
      <c r="F3913" s="193" t="s">
        <v>7899</v>
      </c>
      <c r="G3913" s="193"/>
      <c r="H3913" s="196"/>
      <c r="I3913" s="193" t="s">
        <v>14291</v>
      </c>
      <c r="J3913" s="193" t="s">
        <v>14292</v>
      </c>
      <c r="K3913" s="193" t="s">
        <v>7127</v>
      </c>
      <c r="L3913" s="193" t="s">
        <v>3029</v>
      </c>
      <c r="M3913" s="193" t="s">
        <v>7131</v>
      </c>
      <c r="N3913" s="193" t="s">
        <v>14293</v>
      </c>
      <c r="O3913" s="193" t="s">
        <v>1769</v>
      </c>
      <c r="P3913" s="219" t="n">
        <v>43040</v>
      </c>
      <c r="Q3913" s="219" t="n">
        <v>44469</v>
      </c>
      <c r="R3913" s="193"/>
      <c r="S3913" s="193" t="s">
        <v>7130</v>
      </c>
      <c r="T3913" s="193" t="n">
        <v>3099.442819</v>
      </c>
      <c r="U3913" s="193"/>
      <c r="V3913" s="193"/>
      <c r="W3913" s="193" t="s">
        <v>8720</v>
      </c>
      <c r="X3913" s="196"/>
      <c r="Y3913" s="196"/>
      <c r="Z3913" s="196" t="n">
        <v>0</v>
      </c>
      <c r="AE3913" s="94" t="e">
        <f aca="false" t="array" ref="AE3913:AK3913">_xlfn.torow(_xlfn.unique(_xlfn._xlws.filter(cat_table[Subsector],$E3913=cat_table[Sector],"")))</f>
        <v>#NAME?</v>
      </c>
      <c r="AF3913" s="94" t="e">
        <v>#NAME?</v>
      </c>
      <c r="AG3913" s="94" t="e">
        <v>#NAME?</v>
      </c>
      <c r="AH3913" s="94" t="e">
        <v>#NAME?</v>
      </c>
      <c r="AI3913" s="94" t="e">
        <v>#NAME?</v>
      </c>
      <c r="AJ3913" s="94" t="e">
        <v>#NAME?</v>
      </c>
      <c r="AK3913" s="94" t="e">
        <v>#NAME?</v>
      </c>
      <c r="AO3913" s="94" t="e">
        <f aca="false" t="array" ref="AO3913:AQ3913">_xlfn.torow(_xlfn.unique(_xlfn._xlws.filter(cat_table[Sub-subsector],($E3913=cat_table[Sector])*($F3913=cat_table[Subsector]),"")))</f>
        <v>#NAME?</v>
      </c>
      <c r="AP3913" s="94" t="e">
        <v>#NAME?</v>
      </c>
      <c r="AQ3913" s="94" t="e">
        <v>#NAME?</v>
      </c>
    </row>
    <row r="3914" customFormat="false" ht="15" hidden="false" customHeight="true" outlineLevel="0" collapsed="false">
      <c r="A3914" s="193" t="s">
        <v>14696</v>
      </c>
      <c r="B3914" s="20" t="str">
        <f aca="false">INDEX(Table2[], MATCH(L3914, Location_ID!$D$2:$D$648, 0), 1)</f>
        <v>a5d035c9-aae3-40ac-9eb8-c5c29396ac64</v>
      </c>
      <c r="C3914" s="193" t="s">
        <v>1482</v>
      </c>
      <c r="D3914" s="273" t="s">
        <v>354</v>
      </c>
      <c r="E3914" s="193" t="s">
        <v>7134</v>
      </c>
      <c r="F3914" s="193" t="s">
        <v>7899</v>
      </c>
      <c r="G3914" s="193"/>
      <c r="H3914" s="196"/>
      <c r="I3914" s="193" t="s">
        <v>14291</v>
      </c>
      <c r="J3914" s="193" t="s">
        <v>14292</v>
      </c>
      <c r="K3914" s="193" t="s">
        <v>7127</v>
      </c>
      <c r="L3914" s="193" t="s">
        <v>3029</v>
      </c>
      <c r="M3914" s="193" t="s">
        <v>7131</v>
      </c>
      <c r="N3914" s="193" t="s">
        <v>14293</v>
      </c>
      <c r="O3914" s="193" t="s">
        <v>1769</v>
      </c>
      <c r="P3914" s="219" t="n">
        <v>43040</v>
      </c>
      <c r="Q3914" s="219" t="n">
        <v>44469</v>
      </c>
      <c r="R3914" s="193"/>
      <c r="S3914" s="193" t="s">
        <v>7130</v>
      </c>
      <c r="T3914" s="193" t="n">
        <v>3062.6893</v>
      </c>
      <c r="U3914" s="193"/>
      <c r="V3914" s="193"/>
      <c r="W3914" s="193" t="s">
        <v>8720</v>
      </c>
      <c r="X3914" s="196"/>
      <c r="Y3914" s="196"/>
      <c r="Z3914" s="196" t="n">
        <v>0</v>
      </c>
      <c r="AE3914" s="94" t="e">
        <f aca="false" t="array" ref="AE3914:AK3914">_xlfn.torow(_xlfn.unique(_xlfn._xlws.filter(cat_table[Subsector],$E3914=cat_table[Sector],"")))</f>
        <v>#NAME?</v>
      </c>
      <c r="AF3914" s="94" t="e">
        <v>#NAME?</v>
      </c>
      <c r="AG3914" s="94" t="e">
        <v>#NAME?</v>
      </c>
      <c r="AH3914" s="94" t="e">
        <v>#NAME?</v>
      </c>
      <c r="AI3914" s="94" t="e">
        <v>#NAME?</v>
      </c>
      <c r="AJ3914" s="94" t="e">
        <v>#NAME?</v>
      </c>
      <c r="AK3914" s="94" t="e">
        <v>#NAME?</v>
      </c>
      <c r="AO3914" s="94" t="e">
        <f aca="false" t="array" ref="AO3914:AQ3914">_xlfn.torow(_xlfn.unique(_xlfn._xlws.filter(cat_table[Sub-subsector],($E3914=cat_table[Sector])*($F3914=cat_table[Subsector]),"")))</f>
        <v>#NAME?</v>
      </c>
      <c r="AP3914" s="94" t="e">
        <v>#NAME?</v>
      </c>
      <c r="AQ3914" s="94" t="e">
        <v>#NAME?</v>
      </c>
    </row>
    <row r="3915" customFormat="false" ht="15" hidden="false" customHeight="true" outlineLevel="0" collapsed="false">
      <c r="A3915" s="193" t="s">
        <v>14697</v>
      </c>
      <c r="B3915" s="20" t="str">
        <f aca="false">INDEX(Table2[], MATCH(L3915, Location_ID!$D$2:$D$648, 0), 1)</f>
        <v>a5d035c9-aae3-40ac-9eb8-c5c29396ac64</v>
      </c>
      <c r="C3915" s="193" t="s">
        <v>1482</v>
      </c>
      <c r="D3915" s="273" t="s">
        <v>354</v>
      </c>
      <c r="E3915" s="193" t="s">
        <v>7134</v>
      </c>
      <c r="F3915" s="193" t="s">
        <v>7899</v>
      </c>
      <c r="G3915" s="193"/>
      <c r="H3915" s="196"/>
      <c r="I3915" s="193" t="s">
        <v>14291</v>
      </c>
      <c r="J3915" s="193" t="s">
        <v>14292</v>
      </c>
      <c r="K3915" s="193" t="s">
        <v>7127</v>
      </c>
      <c r="L3915" s="193" t="s">
        <v>3029</v>
      </c>
      <c r="M3915" s="193" t="s">
        <v>7131</v>
      </c>
      <c r="N3915" s="193" t="s">
        <v>14293</v>
      </c>
      <c r="O3915" s="193" t="s">
        <v>1769</v>
      </c>
      <c r="P3915" s="219" t="n">
        <v>43040</v>
      </c>
      <c r="Q3915" s="219" t="n">
        <v>44469</v>
      </c>
      <c r="R3915" s="193"/>
      <c r="S3915" s="193" t="s">
        <v>7130</v>
      </c>
      <c r="T3915" s="193" t="n">
        <v>4486.021272</v>
      </c>
      <c r="U3915" s="193"/>
      <c r="V3915" s="193"/>
      <c r="W3915" s="193" t="s">
        <v>8720</v>
      </c>
      <c r="X3915" s="196"/>
      <c r="Y3915" s="196"/>
      <c r="Z3915" s="196" t="n">
        <v>0</v>
      </c>
      <c r="AE3915" s="94" t="e">
        <f aca="false" t="array" ref="AE3915:AK3915">_xlfn.torow(_xlfn.unique(_xlfn._xlws.filter(cat_table[Subsector],$E3915=cat_table[Sector],"")))</f>
        <v>#NAME?</v>
      </c>
      <c r="AF3915" s="94" t="e">
        <v>#NAME?</v>
      </c>
      <c r="AG3915" s="94" t="e">
        <v>#NAME?</v>
      </c>
      <c r="AH3915" s="94" t="e">
        <v>#NAME?</v>
      </c>
      <c r="AI3915" s="94" t="e">
        <v>#NAME?</v>
      </c>
      <c r="AJ3915" s="94" t="e">
        <v>#NAME?</v>
      </c>
      <c r="AK3915" s="94" t="e">
        <v>#NAME?</v>
      </c>
      <c r="AO3915" s="94" t="e">
        <f aca="false" t="array" ref="AO3915:AQ3915">_xlfn.torow(_xlfn.unique(_xlfn._xlws.filter(cat_table[Sub-subsector],($E3915=cat_table[Sector])*($F3915=cat_table[Subsector]),"")))</f>
        <v>#NAME?</v>
      </c>
      <c r="AP3915" s="94" t="e">
        <v>#NAME?</v>
      </c>
      <c r="AQ3915" s="94" t="e">
        <v>#NAME?</v>
      </c>
    </row>
    <row r="3916" customFormat="false" ht="15" hidden="false" customHeight="true" outlineLevel="0" collapsed="false">
      <c r="A3916" s="193" t="s">
        <v>14698</v>
      </c>
      <c r="B3916" s="20" t="str">
        <f aca="false">INDEX(Table2[], MATCH(L3916, Location_ID!$D$2:$D$648, 0), 1)</f>
        <v>a5d035c9-aae3-40ac-9eb8-c5c29396ac64</v>
      </c>
      <c r="C3916" s="193" t="s">
        <v>1482</v>
      </c>
      <c r="D3916" s="273" t="s">
        <v>354</v>
      </c>
      <c r="E3916" s="193" t="s">
        <v>7134</v>
      </c>
      <c r="F3916" s="193" t="s">
        <v>7899</v>
      </c>
      <c r="G3916" s="193"/>
      <c r="H3916" s="196"/>
      <c r="I3916" s="193" t="s">
        <v>14291</v>
      </c>
      <c r="J3916" s="193" t="s">
        <v>14292</v>
      </c>
      <c r="K3916" s="193" t="s">
        <v>7127</v>
      </c>
      <c r="L3916" s="193" t="s">
        <v>3029</v>
      </c>
      <c r="M3916" s="193" t="s">
        <v>7131</v>
      </c>
      <c r="N3916" s="193" t="s">
        <v>14293</v>
      </c>
      <c r="O3916" s="193" t="s">
        <v>1769</v>
      </c>
      <c r="P3916" s="219" t="n">
        <v>43040</v>
      </c>
      <c r="Q3916" s="219" t="n">
        <v>44469</v>
      </c>
      <c r="R3916" s="193"/>
      <c r="S3916" s="193" t="s">
        <v>7130</v>
      </c>
      <c r="T3916" s="193" t="n">
        <v>9981.798827</v>
      </c>
      <c r="U3916" s="193"/>
      <c r="V3916" s="193"/>
      <c r="W3916" s="193" t="s">
        <v>8720</v>
      </c>
      <c r="X3916" s="196"/>
      <c r="Y3916" s="196"/>
      <c r="Z3916" s="196" t="n">
        <v>0</v>
      </c>
      <c r="AE3916" s="94" t="e">
        <f aca="false" t="array" ref="AE3916:AK3916">_xlfn.torow(_xlfn.unique(_xlfn._xlws.filter(cat_table[Subsector],$E3916=cat_table[Sector],"")))</f>
        <v>#NAME?</v>
      </c>
      <c r="AF3916" s="94" t="e">
        <v>#NAME?</v>
      </c>
      <c r="AG3916" s="94" t="e">
        <v>#NAME?</v>
      </c>
      <c r="AH3916" s="94" t="e">
        <v>#NAME?</v>
      </c>
      <c r="AI3916" s="94" t="e">
        <v>#NAME?</v>
      </c>
      <c r="AJ3916" s="94" t="e">
        <v>#NAME?</v>
      </c>
      <c r="AK3916" s="94" t="e">
        <v>#NAME?</v>
      </c>
      <c r="AO3916" s="94" t="e">
        <f aca="false" t="array" ref="AO3916:AQ3916">_xlfn.torow(_xlfn.unique(_xlfn._xlws.filter(cat_table[Sub-subsector],($E3916=cat_table[Sector])*($F3916=cat_table[Subsector]),"")))</f>
        <v>#NAME?</v>
      </c>
      <c r="AP3916" s="94" t="e">
        <v>#NAME?</v>
      </c>
      <c r="AQ3916" s="94" t="e">
        <v>#NAME?</v>
      </c>
    </row>
    <row r="3917" customFormat="false" ht="15" hidden="false" customHeight="true" outlineLevel="0" collapsed="false">
      <c r="A3917" s="193" t="s">
        <v>14699</v>
      </c>
      <c r="B3917" s="20" t="str">
        <f aca="false">INDEX(Table2[], MATCH(L3917, Location_ID!$D$2:$D$648, 0), 1)</f>
        <v>a5d035c9-aae3-40ac-9eb8-c5c29396ac64</v>
      </c>
      <c r="C3917" s="193" t="s">
        <v>1482</v>
      </c>
      <c r="D3917" s="273" t="s">
        <v>354</v>
      </c>
      <c r="E3917" s="193" t="s">
        <v>7134</v>
      </c>
      <c r="F3917" s="193" t="s">
        <v>7899</v>
      </c>
      <c r="G3917" s="193"/>
      <c r="H3917" s="196"/>
      <c r="I3917" s="193" t="s">
        <v>14291</v>
      </c>
      <c r="J3917" s="193" t="s">
        <v>14292</v>
      </c>
      <c r="K3917" s="193" t="s">
        <v>7127</v>
      </c>
      <c r="L3917" s="193" t="s">
        <v>3029</v>
      </c>
      <c r="M3917" s="193" t="s">
        <v>7131</v>
      </c>
      <c r="N3917" s="193" t="s">
        <v>14293</v>
      </c>
      <c r="O3917" s="193" t="s">
        <v>1769</v>
      </c>
      <c r="P3917" s="219" t="n">
        <v>43040</v>
      </c>
      <c r="Q3917" s="219" t="n">
        <v>44469</v>
      </c>
      <c r="R3917" s="193"/>
      <c r="S3917" s="193" t="s">
        <v>7130</v>
      </c>
      <c r="T3917" s="193" t="n">
        <v>1640.395181</v>
      </c>
      <c r="U3917" s="193"/>
      <c r="V3917" s="193"/>
      <c r="W3917" s="193" t="s">
        <v>8720</v>
      </c>
      <c r="X3917" s="196"/>
      <c r="Y3917" s="196"/>
      <c r="Z3917" s="196" t="n">
        <v>0</v>
      </c>
      <c r="AE3917" s="94" t="e">
        <f aca="false" t="array" ref="AE3917:AK3917">_xlfn.torow(_xlfn.unique(_xlfn._xlws.filter(cat_table[Subsector],$E3917=cat_table[Sector],"")))</f>
        <v>#NAME?</v>
      </c>
      <c r="AF3917" s="94" t="e">
        <v>#NAME?</v>
      </c>
      <c r="AG3917" s="94" t="e">
        <v>#NAME?</v>
      </c>
      <c r="AH3917" s="94" t="e">
        <v>#NAME?</v>
      </c>
      <c r="AI3917" s="94" t="e">
        <v>#NAME?</v>
      </c>
      <c r="AJ3917" s="94" t="e">
        <v>#NAME?</v>
      </c>
      <c r="AK3917" s="94" t="e">
        <v>#NAME?</v>
      </c>
      <c r="AO3917" s="94" t="e">
        <f aca="false" t="array" ref="AO3917:AQ3917">_xlfn.torow(_xlfn.unique(_xlfn._xlws.filter(cat_table[Sub-subsector],($E3917=cat_table[Sector])*($F3917=cat_table[Subsector]),"")))</f>
        <v>#NAME?</v>
      </c>
      <c r="AP3917" s="94" t="e">
        <v>#NAME?</v>
      </c>
      <c r="AQ3917" s="94" t="e">
        <v>#NAME?</v>
      </c>
    </row>
    <row r="3918" customFormat="false" ht="15" hidden="false" customHeight="true" outlineLevel="0" collapsed="false">
      <c r="A3918" s="193" t="s">
        <v>14700</v>
      </c>
      <c r="B3918" s="20" t="str">
        <f aca="false">INDEX(Table2[], MATCH(L3918, Location_ID!$D$2:$D$648, 0), 1)</f>
        <v>a5d035c9-aae3-40ac-9eb8-c5c29396ac64</v>
      </c>
      <c r="C3918" s="193" t="s">
        <v>1482</v>
      </c>
      <c r="D3918" s="273" t="s">
        <v>354</v>
      </c>
      <c r="E3918" s="193" t="s">
        <v>7134</v>
      </c>
      <c r="F3918" s="193" t="s">
        <v>7899</v>
      </c>
      <c r="G3918" s="193"/>
      <c r="H3918" s="196"/>
      <c r="I3918" s="193" t="s">
        <v>14291</v>
      </c>
      <c r="J3918" s="193" t="s">
        <v>14292</v>
      </c>
      <c r="K3918" s="193" t="s">
        <v>7127</v>
      </c>
      <c r="L3918" s="193" t="s">
        <v>3029</v>
      </c>
      <c r="M3918" s="193" t="s">
        <v>7131</v>
      </c>
      <c r="N3918" s="193" t="s">
        <v>14293</v>
      </c>
      <c r="O3918" s="193" t="s">
        <v>1769</v>
      </c>
      <c r="P3918" s="219" t="n">
        <v>43040</v>
      </c>
      <c r="Q3918" s="219" t="n">
        <v>44469</v>
      </c>
      <c r="R3918" s="193"/>
      <c r="S3918" s="193" t="s">
        <v>7130</v>
      </c>
      <c r="T3918" s="193" t="n">
        <v>892.6544759</v>
      </c>
      <c r="U3918" s="193"/>
      <c r="V3918" s="193"/>
      <c r="W3918" s="193" t="s">
        <v>8720</v>
      </c>
      <c r="X3918" s="196"/>
      <c r="Y3918" s="196"/>
      <c r="Z3918" s="196" t="n">
        <v>0</v>
      </c>
      <c r="AE3918" s="94" t="e">
        <f aca="false" t="array" ref="AE3918:AK3918">_xlfn.torow(_xlfn.unique(_xlfn._xlws.filter(cat_table[Subsector],$E3918=cat_table[Sector],"")))</f>
        <v>#NAME?</v>
      </c>
      <c r="AF3918" s="94" t="e">
        <v>#NAME?</v>
      </c>
      <c r="AG3918" s="94" t="e">
        <v>#NAME?</v>
      </c>
      <c r="AH3918" s="94" t="e">
        <v>#NAME?</v>
      </c>
      <c r="AI3918" s="94" t="e">
        <v>#NAME?</v>
      </c>
      <c r="AJ3918" s="94" t="e">
        <v>#NAME?</v>
      </c>
      <c r="AK3918" s="94" t="e">
        <v>#NAME?</v>
      </c>
      <c r="AO3918" s="94" t="e">
        <f aca="false" t="array" ref="AO3918:AQ3918">_xlfn.torow(_xlfn.unique(_xlfn._xlws.filter(cat_table[Sub-subsector],($E3918=cat_table[Sector])*($F3918=cat_table[Subsector]),"")))</f>
        <v>#NAME?</v>
      </c>
      <c r="AP3918" s="94" t="e">
        <v>#NAME?</v>
      </c>
      <c r="AQ3918" s="94" t="e">
        <v>#NAME?</v>
      </c>
    </row>
    <row r="3919" customFormat="false" ht="15" hidden="false" customHeight="true" outlineLevel="0" collapsed="false">
      <c r="A3919" s="193" t="s">
        <v>14701</v>
      </c>
      <c r="B3919" s="20" t="str">
        <f aca="false">INDEX(Table2[], MATCH(L3919, Location_ID!$D$2:$D$648, 0), 1)</f>
        <v>a5d035c9-aae3-40ac-9eb8-c5c29396ac64</v>
      </c>
      <c r="C3919" s="193" t="s">
        <v>1482</v>
      </c>
      <c r="D3919" s="273" t="s">
        <v>354</v>
      </c>
      <c r="E3919" s="193" t="s">
        <v>7134</v>
      </c>
      <c r="F3919" s="193" t="s">
        <v>7899</v>
      </c>
      <c r="G3919" s="193"/>
      <c r="H3919" s="196"/>
      <c r="I3919" s="193" t="s">
        <v>14291</v>
      </c>
      <c r="J3919" s="193" t="s">
        <v>14292</v>
      </c>
      <c r="K3919" s="193" t="s">
        <v>7127</v>
      </c>
      <c r="L3919" s="193" t="s">
        <v>3029</v>
      </c>
      <c r="M3919" s="193" t="s">
        <v>7131</v>
      </c>
      <c r="N3919" s="193" t="s">
        <v>14293</v>
      </c>
      <c r="O3919" s="193" t="s">
        <v>1769</v>
      </c>
      <c r="P3919" s="219" t="n">
        <v>43040</v>
      </c>
      <c r="Q3919" s="219" t="n">
        <v>44469</v>
      </c>
      <c r="R3919" s="193"/>
      <c r="S3919" s="193" t="s">
        <v>7130</v>
      </c>
      <c r="T3919" s="193" t="n">
        <v>4519.235785</v>
      </c>
      <c r="U3919" s="193"/>
      <c r="V3919" s="193"/>
      <c r="W3919" s="193" t="s">
        <v>8720</v>
      </c>
      <c r="X3919" s="196"/>
      <c r="Y3919" s="196"/>
      <c r="Z3919" s="196" t="n">
        <v>0</v>
      </c>
      <c r="AE3919" s="94" t="e">
        <f aca="false" t="array" ref="AE3919:AK3919">_xlfn.torow(_xlfn.unique(_xlfn._xlws.filter(cat_table[Subsector],$E3919=cat_table[Sector],"")))</f>
        <v>#NAME?</v>
      </c>
      <c r="AF3919" s="94" t="e">
        <v>#NAME?</v>
      </c>
      <c r="AG3919" s="94" t="e">
        <v>#NAME?</v>
      </c>
      <c r="AH3919" s="94" t="e">
        <v>#NAME?</v>
      </c>
      <c r="AI3919" s="94" t="e">
        <v>#NAME?</v>
      </c>
      <c r="AJ3919" s="94" t="e">
        <v>#NAME?</v>
      </c>
      <c r="AK3919" s="94" t="e">
        <v>#NAME?</v>
      </c>
      <c r="AO3919" s="94" t="e">
        <f aca="false" t="array" ref="AO3919:AQ3919">_xlfn.torow(_xlfn.unique(_xlfn._xlws.filter(cat_table[Sub-subsector],($E3919=cat_table[Sector])*($F3919=cat_table[Subsector]),"")))</f>
        <v>#NAME?</v>
      </c>
      <c r="AP3919" s="94" t="e">
        <v>#NAME?</v>
      </c>
      <c r="AQ3919" s="94" t="e">
        <v>#NAME?</v>
      </c>
    </row>
    <row r="3920" customFormat="false" ht="15" hidden="false" customHeight="true" outlineLevel="0" collapsed="false">
      <c r="A3920" s="193" t="s">
        <v>14702</v>
      </c>
      <c r="B3920" s="20" t="str">
        <f aca="false">INDEX(Table2[], MATCH(L3920, Location_ID!$D$2:$D$648, 0), 1)</f>
        <v>a5d035c9-aae3-40ac-9eb8-c5c29396ac64</v>
      </c>
      <c r="C3920" s="193" t="s">
        <v>1482</v>
      </c>
      <c r="D3920" s="273" t="s">
        <v>354</v>
      </c>
      <c r="E3920" s="193" t="s">
        <v>7134</v>
      </c>
      <c r="F3920" s="193" t="s">
        <v>7899</v>
      </c>
      <c r="G3920" s="193"/>
      <c r="H3920" s="196"/>
      <c r="I3920" s="193" t="s">
        <v>14291</v>
      </c>
      <c r="J3920" s="193" t="s">
        <v>14292</v>
      </c>
      <c r="K3920" s="193" t="s">
        <v>7127</v>
      </c>
      <c r="L3920" s="193" t="s">
        <v>3029</v>
      </c>
      <c r="M3920" s="193" t="s">
        <v>7131</v>
      </c>
      <c r="N3920" s="193" t="s">
        <v>14293</v>
      </c>
      <c r="O3920" s="193" t="s">
        <v>1769</v>
      </c>
      <c r="P3920" s="219" t="n">
        <v>43040</v>
      </c>
      <c r="Q3920" s="219" t="n">
        <v>44469</v>
      </c>
      <c r="R3920" s="193"/>
      <c r="S3920" s="193" t="s">
        <v>7130</v>
      </c>
      <c r="T3920" s="193" t="n">
        <v>9198.524744</v>
      </c>
      <c r="U3920" s="193"/>
      <c r="V3920" s="193"/>
      <c r="W3920" s="193" t="s">
        <v>8720</v>
      </c>
      <c r="X3920" s="196"/>
      <c r="Y3920" s="196"/>
      <c r="Z3920" s="196" t="n">
        <v>0</v>
      </c>
      <c r="AE3920" s="94" t="e">
        <f aca="false" t="array" ref="AE3920:AK3920">_xlfn.torow(_xlfn.unique(_xlfn._xlws.filter(cat_table[Subsector],$E3920=cat_table[Sector],"")))</f>
        <v>#NAME?</v>
      </c>
      <c r="AF3920" s="94" t="e">
        <v>#NAME?</v>
      </c>
      <c r="AG3920" s="94" t="e">
        <v>#NAME?</v>
      </c>
      <c r="AH3920" s="94" t="e">
        <v>#NAME?</v>
      </c>
      <c r="AI3920" s="94" t="e">
        <v>#NAME?</v>
      </c>
      <c r="AJ3920" s="94" t="e">
        <v>#NAME?</v>
      </c>
      <c r="AK3920" s="94" t="e">
        <v>#NAME?</v>
      </c>
      <c r="AO3920" s="94" t="e">
        <f aca="false" t="array" ref="AO3920:AQ3920">_xlfn.torow(_xlfn.unique(_xlfn._xlws.filter(cat_table[Sub-subsector],($E3920=cat_table[Sector])*($F3920=cat_table[Subsector]),"")))</f>
        <v>#NAME?</v>
      </c>
      <c r="AP3920" s="94" t="e">
        <v>#NAME?</v>
      </c>
      <c r="AQ3920" s="94" t="e">
        <v>#NAME?</v>
      </c>
    </row>
    <row r="3921" customFormat="false" ht="15" hidden="false" customHeight="true" outlineLevel="0" collapsed="false">
      <c r="A3921" s="193" t="s">
        <v>14703</v>
      </c>
      <c r="B3921" s="20" t="str">
        <f aca="false">INDEX(Table2[], MATCH(L3921, Location_ID!$D$2:$D$648, 0), 1)</f>
        <v>a5d035c9-aae3-40ac-9eb8-c5c29396ac64</v>
      </c>
      <c r="C3921" s="193" t="s">
        <v>1482</v>
      </c>
      <c r="D3921" s="273" t="s">
        <v>354</v>
      </c>
      <c r="E3921" s="193" t="s">
        <v>7134</v>
      </c>
      <c r="F3921" s="193" t="s">
        <v>7899</v>
      </c>
      <c r="G3921" s="193"/>
      <c r="H3921" s="196"/>
      <c r="I3921" s="193" t="s">
        <v>14291</v>
      </c>
      <c r="J3921" s="193" t="s">
        <v>14292</v>
      </c>
      <c r="K3921" s="193" t="s">
        <v>7127</v>
      </c>
      <c r="L3921" s="193" t="s">
        <v>3029</v>
      </c>
      <c r="M3921" s="193" t="s">
        <v>7131</v>
      </c>
      <c r="N3921" s="193" t="s">
        <v>14293</v>
      </c>
      <c r="O3921" s="193" t="s">
        <v>1769</v>
      </c>
      <c r="P3921" s="219" t="n">
        <v>43040</v>
      </c>
      <c r="Q3921" s="219" t="n">
        <v>44469</v>
      </c>
      <c r="R3921" s="193"/>
      <c r="S3921" s="193" t="s">
        <v>7130</v>
      </c>
      <c r="T3921" s="193" t="n">
        <v>30009.21248</v>
      </c>
      <c r="U3921" s="193"/>
      <c r="V3921" s="193"/>
      <c r="W3921" s="193" t="s">
        <v>8720</v>
      </c>
      <c r="X3921" s="196"/>
      <c r="Y3921" s="196"/>
      <c r="Z3921" s="196" t="n">
        <v>0</v>
      </c>
      <c r="AE3921" s="94" t="e">
        <f aca="false" t="array" ref="AE3921:AK3921">_xlfn.torow(_xlfn.unique(_xlfn._xlws.filter(cat_table[Subsector],$E3921=cat_table[Sector],"")))</f>
        <v>#NAME?</v>
      </c>
      <c r="AF3921" s="94" t="e">
        <v>#NAME?</v>
      </c>
      <c r="AG3921" s="94" t="e">
        <v>#NAME?</v>
      </c>
      <c r="AH3921" s="94" t="e">
        <v>#NAME?</v>
      </c>
      <c r="AI3921" s="94" t="e">
        <v>#NAME?</v>
      </c>
      <c r="AJ3921" s="94" t="e">
        <v>#NAME?</v>
      </c>
      <c r="AK3921" s="94" t="e">
        <v>#NAME?</v>
      </c>
      <c r="AO3921" s="94" t="e">
        <f aca="false" t="array" ref="AO3921:AQ3921">_xlfn.torow(_xlfn.unique(_xlfn._xlws.filter(cat_table[Sub-subsector],($E3921=cat_table[Sector])*($F3921=cat_table[Subsector]),"")))</f>
        <v>#NAME?</v>
      </c>
      <c r="AP3921" s="94" t="e">
        <v>#NAME?</v>
      </c>
      <c r="AQ3921" s="94" t="e">
        <v>#NAME?</v>
      </c>
    </row>
    <row r="3922" customFormat="false" ht="15" hidden="false" customHeight="true" outlineLevel="0" collapsed="false">
      <c r="A3922" s="193" t="s">
        <v>14704</v>
      </c>
      <c r="B3922" s="20" t="str">
        <f aca="false">INDEX(Table2[], MATCH(L3922, Location_ID!$D$2:$D$648, 0), 1)</f>
        <v>a5d035c9-aae3-40ac-9eb8-c5c29396ac64</v>
      </c>
      <c r="C3922" s="193" t="s">
        <v>1482</v>
      </c>
      <c r="D3922" s="273" t="s">
        <v>354</v>
      </c>
      <c r="E3922" s="193" t="s">
        <v>7134</v>
      </c>
      <c r="F3922" s="193" t="s">
        <v>7899</v>
      </c>
      <c r="G3922" s="193"/>
      <c r="H3922" s="196"/>
      <c r="I3922" s="193" t="s">
        <v>14291</v>
      </c>
      <c r="J3922" s="193" t="s">
        <v>14292</v>
      </c>
      <c r="K3922" s="193" t="s">
        <v>7127</v>
      </c>
      <c r="L3922" s="193" t="s">
        <v>3029</v>
      </c>
      <c r="M3922" s="193" t="s">
        <v>7131</v>
      </c>
      <c r="N3922" s="193" t="s">
        <v>14293</v>
      </c>
      <c r="O3922" s="193" t="s">
        <v>1769</v>
      </c>
      <c r="P3922" s="219" t="n">
        <v>43040</v>
      </c>
      <c r="Q3922" s="219" t="n">
        <v>44469</v>
      </c>
      <c r="R3922" s="193"/>
      <c r="S3922" s="193" t="s">
        <v>7130</v>
      </c>
      <c r="T3922" s="193" t="n">
        <v>21489.17712</v>
      </c>
      <c r="U3922" s="193"/>
      <c r="V3922" s="193"/>
      <c r="W3922" s="193" t="s">
        <v>8720</v>
      </c>
      <c r="X3922" s="196"/>
      <c r="Y3922" s="196"/>
      <c r="Z3922" s="196" t="n">
        <v>0</v>
      </c>
      <c r="AE3922" s="94" t="e">
        <f aca="false" t="array" ref="AE3922:AK3922">_xlfn.torow(_xlfn.unique(_xlfn._xlws.filter(cat_table[Subsector],$E3922=cat_table[Sector],"")))</f>
        <v>#NAME?</v>
      </c>
      <c r="AF3922" s="94" t="e">
        <v>#NAME?</v>
      </c>
      <c r="AG3922" s="94" t="e">
        <v>#NAME?</v>
      </c>
      <c r="AH3922" s="94" t="e">
        <v>#NAME?</v>
      </c>
      <c r="AI3922" s="94" t="e">
        <v>#NAME?</v>
      </c>
      <c r="AJ3922" s="94" t="e">
        <v>#NAME?</v>
      </c>
      <c r="AK3922" s="94" t="e">
        <v>#NAME?</v>
      </c>
      <c r="AO3922" s="94" t="e">
        <f aca="false" t="array" ref="AO3922:AQ3922">_xlfn.torow(_xlfn.unique(_xlfn._xlws.filter(cat_table[Sub-subsector],($E3922=cat_table[Sector])*($F3922=cat_table[Subsector]),"")))</f>
        <v>#NAME?</v>
      </c>
      <c r="AP3922" s="94" t="e">
        <v>#NAME?</v>
      </c>
      <c r="AQ3922" s="94" t="e">
        <v>#NAME?</v>
      </c>
    </row>
    <row r="3923" customFormat="false" ht="15" hidden="false" customHeight="true" outlineLevel="0" collapsed="false">
      <c r="A3923" s="193" t="s">
        <v>14705</v>
      </c>
      <c r="B3923" s="20" t="str">
        <f aca="false">INDEX(Table2[], MATCH(L3923, Location_ID!$D$2:$D$648, 0), 1)</f>
        <v>a5d035c9-aae3-40ac-9eb8-c5c29396ac64</v>
      </c>
      <c r="C3923" s="193" t="s">
        <v>1482</v>
      </c>
      <c r="D3923" s="273" t="s">
        <v>354</v>
      </c>
      <c r="E3923" s="193" t="s">
        <v>7134</v>
      </c>
      <c r="F3923" s="193" t="s">
        <v>7899</v>
      </c>
      <c r="G3923" s="193"/>
      <c r="H3923" s="196"/>
      <c r="I3923" s="193" t="s">
        <v>14291</v>
      </c>
      <c r="J3923" s="193" t="s">
        <v>14292</v>
      </c>
      <c r="K3923" s="193" t="s">
        <v>7127</v>
      </c>
      <c r="L3923" s="193" t="s">
        <v>3029</v>
      </c>
      <c r="M3923" s="193" t="s">
        <v>7131</v>
      </c>
      <c r="N3923" s="193" t="s">
        <v>14293</v>
      </c>
      <c r="O3923" s="193" t="s">
        <v>1769</v>
      </c>
      <c r="P3923" s="219" t="n">
        <v>43040</v>
      </c>
      <c r="Q3923" s="219" t="n">
        <v>44469</v>
      </c>
      <c r="R3923" s="193"/>
      <c r="S3923" s="193" t="s">
        <v>7130</v>
      </c>
      <c r="T3923" s="193" t="n">
        <v>11235.68221</v>
      </c>
      <c r="U3923" s="193"/>
      <c r="V3923" s="193"/>
      <c r="W3923" s="193" t="s">
        <v>8720</v>
      </c>
      <c r="X3923" s="196"/>
      <c r="Y3923" s="196"/>
      <c r="Z3923" s="196" t="n">
        <v>0</v>
      </c>
      <c r="AE3923" s="94" t="e">
        <f aca="false" t="array" ref="AE3923:AK3923">_xlfn.torow(_xlfn.unique(_xlfn._xlws.filter(cat_table[Subsector],$E3923=cat_table[Sector],"")))</f>
        <v>#NAME?</v>
      </c>
      <c r="AF3923" s="94" t="e">
        <v>#NAME?</v>
      </c>
      <c r="AG3923" s="94" t="e">
        <v>#NAME?</v>
      </c>
      <c r="AH3923" s="94" t="e">
        <v>#NAME?</v>
      </c>
      <c r="AI3923" s="94" t="e">
        <v>#NAME?</v>
      </c>
      <c r="AJ3923" s="94" t="e">
        <v>#NAME?</v>
      </c>
      <c r="AK3923" s="94" t="e">
        <v>#NAME?</v>
      </c>
      <c r="AO3923" s="94" t="e">
        <f aca="false" t="array" ref="AO3923:AQ3923">_xlfn.torow(_xlfn.unique(_xlfn._xlws.filter(cat_table[Sub-subsector],($E3923=cat_table[Sector])*($F3923=cat_table[Subsector]),"")))</f>
        <v>#NAME?</v>
      </c>
      <c r="AP3923" s="94" t="e">
        <v>#NAME?</v>
      </c>
      <c r="AQ3923" s="94" t="e">
        <v>#NAME?</v>
      </c>
    </row>
    <row r="3924" customFormat="false" ht="15" hidden="false" customHeight="true" outlineLevel="0" collapsed="false">
      <c r="A3924" s="193" t="s">
        <v>14706</v>
      </c>
      <c r="B3924" s="20" t="str">
        <f aca="false">INDEX(Table2[], MATCH(L3924, Location_ID!$D$2:$D$648, 0), 1)</f>
        <v>a5d035c9-aae3-40ac-9eb8-c5c29396ac64</v>
      </c>
      <c r="C3924" s="193" t="s">
        <v>1482</v>
      </c>
      <c r="D3924" s="273" t="s">
        <v>354</v>
      </c>
      <c r="E3924" s="193" t="s">
        <v>7134</v>
      </c>
      <c r="F3924" s="193" t="s">
        <v>7899</v>
      </c>
      <c r="G3924" s="193"/>
      <c r="H3924" s="196"/>
      <c r="I3924" s="193" t="s">
        <v>14291</v>
      </c>
      <c r="J3924" s="193" t="s">
        <v>14292</v>
      </c>
      <c r="K3924" s="193" t="s">
        <v>7127</v>
      </c>
      <c r="L3924" s="193" t="s">
        <v>3029</v>
      </c>
      <c r="M3924" s="193" t="s">
        <v>7131</v>
      </c>
      <c r="N3924" s="193" t="s">
        <v>14293</v>
      </c>
      <c r="O3924" s="193" t="s">
        <v>1769</v>
      </c>
      <c r="P3924" s="219" t="n">
        <v>43040</v>
      </c>
      <c r="Q3924" s="219" t="n">
        <v>44469</v>
      </c>
      <c r="R3924" s="193"/>
      <c r="S3924" s="193" t="s">
        <v>7130</v>
      </c>
      <c r="T3924" s="193" t="n">
        <v>9184.514949</v>
      </c>
      <c r="U3924" s="193"/>
      <c r="V3924" s="193"/>
      <c r="W3924" s="193" t="s">
        <v>8720</v>
      </c>
      <c r="X3924" s="196"/>
      <c r="Y3924" s="196"/>
      <c r="Z3924" s="196" t="n">
        <v>0</v>
      </c>
      <c r="AE3924" s="94" t="e">
        <f aca="false" t="array" ref="AE3924:AK3924">_xlfn.torow(_xlfn.unique(_xlfn._xlws.filter(cat_table[Subsector],$E3924=cat_table[Sector],"")))</f>
        <v>#NAME?</v>
      </c>
      <c r="AF3924" s="94" t="e">
        <v>#NAME?</v>
      </c>
      <c r="AG3924" s="94" t="e">
        <v>#NAME?</v>
      </c>
      <c r="AH3924" s="94" t="e">
        <v>#NAME?</v>
      </c>
      <c r="AI3924" s="94" t="e">
        <v>#NAME?</v>
      </c>
      <c r="AJ3924" s="94" t="e">
        <v>#NAME?</v>
      </c>
      <c r="AK3924" s="94" t="e">
        <v>#NAME?</v>
      </c>
      <c r="AO3924" s="94" t="e">
        <f aca="false" t="array" ref="AO3924:AQ3924">_xlfn.torow(_xlfn.unique(_xlfn._xlws.filter(cat_table[Sub-subsector],($E3924=cat_table[Sector])*($F3924=cat_table[Subsector]),"")))</f>
        <v>#NAME?</v>
      </c>
      <c r="AP3924" s="94" t="e">
        <v>#NAME?</v>
      </c>
      <c r="AQ3924" s="94" t="e">
        <v>#NAME?</v>
      </c>
    </row>
    <row r="3925" customFormat="false" ht="15" hidden="false" customHeight="true" outlineLevel="0" collapsed="false">
      <c r="A3925" s="193" t="s">
        <v>14707</v>
      </c>
      <c r="B3925" s="20" t="str">
        <f aca="false">INDEX(Table2[], MATCH(L3925, Location_ID!$D$2:$D$648, 0), 1)</f>
        <v>a5d035c9-aae3-40ac-9eb8-c5c29396ac64</v>
      </c>
      <c r="C3925" s="193" t="s">
        <v>1482</v>
      </c>
      <c r="D3925" s="273" t="s">
        <v>354</v>
      </c>
      <c r="E3925" s="193" t="s">
        <v>7134</v>
      </c>
      <c r="F3925" s="193" t="s">
        <v>7899</v>
      </c>
      <c r="G3925" s="193"/>
      <c r="H3925" s="196"/>
      <c r="I3925" s="193" t="s">
        <v>14291</v>
      </c>
      <c r="J3925" s="193" t="s">
        <v>14292</v>
      </c>
      <c r="K3925" s="193" t="s">
        <v>7127</v>
      </c>
      <c r="L3925" s="193" t="s">
        <v>3029</v>
      </c>
      <c r="M3925" s="193" t="s">
        <v>7131</v>
      </c>
      <c r="N3925" s="193" t="s">
        <v>14293</v>
      </c>
      <c r="O3925" s="193" t="s">
        <v>1769</v>
      </c>
      <c r="P3925" s="219" t="n">
        <v>43040</v>
      </c>
      <c r="Q3925" s="219" t="n">
        <v>44469</v>
      </c>
      <c r="R3925" s="193"/>
      <c r="S3925" s="193" t="s">
        <v>7130</v>
      </c>
      <c r="T3925" s="193" t="n">
        <v>1059.254565</v>
      </c>
      <c r="U3925" s="193"/>
      <c r="V3925" s="193"/>
      <c r="W3925" s="193" t="s">
        <v>8720</v>
      </c>
      <c r="X3925" s="196"/>
      <c r="Y3925" s="196"/>
      <c r="Z3925" s="196" t="n">
        <v>0</v>
      </c>
      <c r="AE3925" s="94" t="e">
        <f aca="false" t="array" ref="AE3925:AK3925">_xlfn.torow(_xlfn.unique(_xlfn._xlws.filter(cat_table[Subsector],$E3925=cat_table[Sector],"")))</f>
        <v>#NAME?</v>
      </c>
      <c r="AF3925" s="94" t="e">
        <v>#NAME?</v>
      </c>
      <c r="AG3925" s="94" t="e">
        <v>#NAME?</v>
      </c>
      <c r="AH3925" s="94" t="e">
        <v>#NAME?</v>
      </c>
      <c r="AI3925" s="94" t="e">
        <v>#NAME?</v>
      </c>
      <c r="AJ3925" s="94" t="e">
        <v>#NAME?</v>
      </c>
      <c r="AK3925" s="94" t="e">
        <v>#NAME?</v>
      </c>
      <c r="AO3925" s="94" t="e">
        <f aca="false" t="array" ref="AO3925:AQ3925">_xlfn.torow(_xlfn.unique(_xlfn._xlws.filter(cat_table[Sub-subsector],($E3925=cat_table[Sector])*($F3925=cat_table[Subsector]),"")))</f>
        <v>#NAME?</v>
      </c>
      <c r="AP3925" s="94" t="e">
        <v>#NAME?</v>
      </c>
      <c r="AQ3925" s="94" t="e">
        <v>#NAME?</v>
      </c>
    </row>
    <row r="3926" customFormat="false" ht="15" hidden="false" customHeight="true" outlineLevel="0" collapsed="false">
      <c r="A3926" s="193" t="s">
        <v>14708</v>
      </c>
      <c r="B3926" s="20" t="str">
        <f aca="false">INDEX(Table2[], MATCH(L3926, Location_ID!$D$2:$D$648, 0), 1)</f>
        <v>a5d035c9-aae3-40ac-9eb8-c5c29396ac64</v>
      </c>
      <c r="C3926" s="193" t="s">
        <v>1482</v>
      </c>
      <c r="D3926" s="273" t="s">
        <v>354</v>
      </c>
      <c r="E3926" s="193" t="s">
        <v>7134</v>
      </c>
      <c r="F3926" s="193" t="s">
        <v>7899</v>
      </c>
      <c r="G3926" s="193"/>
      <c r="H3926" s="196"/>
      <c r="I3926" s="193" t="s">
        <v>14291</v>
      </c>
      <c r="J3926" s="193" t="s">
        <v>14292</v>
      </c>
      <c r="K3926" s="193" t="s">
        <v>7127</v>
      </c>
      <c r="L3926" s="193" t="s">
        <v>3029</v>
      </c>
      <c r="M3926" s="193" t="s">
        <v>7131</v>
      </c>
      <c r="N3926" s="193" t="s">
        <v>14293</v>
      </c>
      <c r="O3926" s="193" t="s">
        <v>1769</v>
      </c>
      <c r="P3926" s="219" t="n">
        <v>43040</v>
      </c>
      <c r="Q3926" s="219" t="n">
        <v>44469</v>
      </c>
      <c r="R3926" s="193"/>
      <c r="S3926" s="193" t="s">
        <v>7130</v>
      </c>
      <c r="T3926" s="193" t="n">
        <v>750.4702914</v>
      </c>
      <c r="U3926" s="193"/>
      <c r="V3926" s="193"/>
      <c r="W3926" s="193" t="s">
        <v>8720</v>
      </c>
      <c r="X3926" s="196"/>
      <c r="Y3926" s="196"/>
      <c r="Z3926" s="196" t="n">
        <v>0</v>
      </c>
      <c r="AE3926" s="94" t="e">
        <f aca="false" t="array" ref="AE3926:AK3926">_xlfn.torow(_xlfn.unique(_xlfn._xlws.filter(cat_table[Subsector],$E3926=cat_table[Sector],"")))</f>
        <v>#NAME?</v>
      </c>
      <c r="AF3926" s="94" t="e">
        <v>#NAME?</v>
      </c>
      <c r="AG3926" s="94" t="e">
        <v>#NAME?</v>
      </c>
      <c r="AH3926" s="94" t="e">
        <v>#NAME?</v>
      </c>
      <c r="AI3926" s="94" t="e">
        <v>#NAME?</v>
      </c>
      <c r="AJ3926" s="94" t="e">
        <v>#NAME?</v>
      </c>
      <c r="AK3926" s="94" t="e">
        <v>#NAME?</v>
      </c>
      <c r="AO3926" s="94" t="e">
        <f aca="false" t="array" ref="AO3926:AQ3926">_xlfn.torow(_xlfn.unique(_xlfn._xlws.filter(cat_table[Sub-subsector],($E3926=cat_table[Sector])*($F3926=cat_table[Subsector]),"")))</f>
        <v>#NAME?</v>
      </c>
      <c r="AP3926" s="94" t="e">
        <v>#NAME?</v>
      </c>
      <c r="AQ3926" s="94" t="e">
        <v>#NAME?</v>
      </c>
    </row>
    <row r="3927" customFormat="false" ht="15" hidden="false" customHeight="true" outlineLevel="0" collapsed="false">
      <c r="A3927" s="193" t="s">
        <v>14709</v>
      </c>
      <c r="B3927" s="20" t="str">
        <f aca="false">INDEX(Table2[], MATCH(L3927, Location_ID!$D$2:$D$648, 0), 1)</f>
        <v>a5d035c9-aae3-40ac-9eb8-c5c29396ac64</v>
      </c>
      <c r="C3927" s="193" t="s">
        <v>1482</v>
      </c>
      <c r="D3927" s="273" t="s">
        <v>354</v>
      </c>
      <c r="E3927" s="193" t="s">
        <v>7134</v>
      </c>
      <c r="F3927" s="193" t="s">
        <v>7899</v>
      </c>
      <c r="G3927" s="193"/>
      <c r="H3927" s="196"/>
      <c r="I3927" s="193" t="s">
        <v>14291</v>
      </c>
      <c r="J3927" s="193" t="s">
        <v>14292</v>
      </c>
      <c r="K3927" s="193" t="s">
        <v>7127</v>
      </c>
      <c r="L3927" s="193" t="s">
        <v>3029</v>
      </c>
      <c r="M3927" s="193" t="s">
        <v>7131</v>
      </c>
      <c r="N3927" s="193" t="s">
        <v>14293</v>
      </c>
      <c r="O3927" s="193" t="s">
        <v>1769</v>
      </c>
      <c r="P3927" s="219" t="n">
        <v>43040</v>
      </c>
      <c r="Q3927" s="219" t="n">
        <v>44469</v>
      </c>
      <c r="R3927" s="193"/>
      <c r="S3927" s="193" t="s">
        <v>7130</v>
      </c>
      <c r="T3927" s="193" t="n">
        <v>1684.259</v>
      </c>
      <c r="U3927" s="193"/>
      <c r="V3927" s="193"/>
      <c r="W3927" s="193" t="s">
        <v>8720</v>
      </c>
      <c r="X3927" s="196"/>
      <c r="Y3927" s="196"/>
      <c r="Z3927" s="196" t="n">
        <v>0</v>
      </c>
      <c r="AE3927" s="94" t="e">
        <f aca="false" t="array" ref="AE3927:AK3927">_xlfn.torow(_xlfn.unique(_xlfn._xlws.filter(cat_table[Subsector],$E3927=cat_table[Sector],"")))</f>
        <v>#NAME?</v>
      </c>
      <c r="AF3927" s="94" t="e">
        <v>#NAME?</v>
      </c>
      <c r="AG3927" s="94" t="e">
        <v>#NAME?</v>
      </c>
      <c r="AH3927" s="94" t="e">
        <v>#NAME?</v>
      </c>
      <c r="AI3927" s="94" t="e">
        <v>#NAME?</v>
      </c>
      <c r="AJ3927" s="94" t="e">
        <v>#NAME?</v>
      </c>
      <c r="AK3927" s="94" t="e">
        <v>#NAME?</v>
      </c>
      <c r="AO3927" s="94" t="e">
        <f aca="false" t="array" ref="AO3927:AQ3927">_xlfn.torow(_xlfn.unique(_xlfn._xlws.filter(cat_table[Sub-subsector],($E3927=cat_table[Sector])*($F3927=cat_table[Subsector]),"")))</f>
        <v>#NAME?</v>
      </c>
      <c r="AP3927" s="94" t="e">
        <v>#NAME?</v>
      </c>
      <c r="AQ3927" s="94" t="e">
        <v>#NAME?</v>
      </c>
    </row>
    <row r="3928" customFormat="false" ht="15" hidden="false" customHeight="true" outlineLevel="0" collapsed="false">
      <c r="A3928" s="193" t="s">
        <v>14710</v>
      </c>
      <c r="B3928" s="20" t="str">
        <f aca="false">INDEX(Table2[], MATCH(L3928, Location_ID!$D$2:$D$648, 0), 1)</f>
        <v>a5d035c9-aae3-40ac-9eb8-c5c29396ac64</v>
      </c>
      <c r="C3928" s="193" t="s">
        <v>1482</v>
      </c>
      <c r="D3928" s="273" t="s">
        <v>354</v>
      </c>
      <c r="E3928" s="193" t="s">
        <v>7134</v>
      </c>
      <c r="F3928" s="193" t="s">
        <v>7899</v>
      </c>
      <c r="G3928" s="193"/>
      <c r="H3928" s="196"/>
      <c r="I3928" s="193" t="s">
        <v>14291</v>
      </c>
      <c r="J3928" s="193" t="s">
        <v>14292</v>
      </c>
      <c r="K3928" s="193" t="s">
        <v>7127</v>
      </c>
      <c r="L3928" s="193" t="s">
        <v>3029</v>
      </c>
      <c r="M3928" s="193" t="s">
        <v>7131</v>
      </c>
      <c r="N3928" s="193" t="s">
        <v>14293</v>
      </c>
      <c r="O3928" s="193" t="s">
        <v>1769</v>
      </c>
      <c r="P3928" s="219" t="n">
        <v>43040</v>
      </c>
      <c r="Q3928" s="219" t="n">
        <v>44469</v>
      </c>
      <c r="R3928" s="193"/>
      <c r="S3928" s="193" t="s">
        <v>7130</v>
      </c>
      <c r="T3928" s="193" t="n">
        <v>1306.44273</v>
      </c>
      <c r="U3928" s="193"/>
      <c r="V3928" s="193"/>
      <c r="W3928" s="193" t="s">
        <v>8720</v>
      </c>
      <c r="X3928" s="196"/>
      <c r="Y3928" s="196"/>
      <c r="Z3928" s="196" t="n">
        <v>0</v>
      </c>
      <c r="AE3928" s="94" t="e">
        <f aca="false" t="array" ref="AE3928:AK3928">_xlfn.torow(_xlfn.unique(_xlfn._xlws.filter(cat_table[Subsector],$E3928=cat_table[Sector],"")))</f>
        <v>#NAME?</v>
      </c>
      <c r="AF3928" s="94" t="e">
        <v>#NAME?</v>
      </c>
      <c r="AG3928" s="94" t="e">
        <v>#NAME?</v>
      </c>
      <c r="AH3928" s="94" t="e">
        <v>#NAME?</v>
      </c>
      <c r="AI3928" s="94" t="e">
        <v>#NAME?</v>
      </c>
      <c r="AJ3928" s="94" t="e">
        <v>#NAME?</v>
      </c>
      <c r="AK3928" s="94" t="e">
        <v>#NAME?</v>
      </c>
      <c r="AO3928" s="94" t="e">
        <f aca="false" t="array" ref="AO3928:AQ3928">_xlfn.torow(_xlfn.unique(_xlfn._xlws.filter(cat_table[Sub-subsector],($E3928=cat_table[Sector])*($F3928=cat_table[Subsector]),"")))</f>
        <v>#NAME?</v>
      </c>
      <c r="AP3928" s="94" t="e">
        <v>#NAME?</v>
      </c>
      <c r="AQ3928" s="94" t="e">
        <v>#NAME?</v>
      </c>
    </row>
    <row r="3929" customFormat="false" ht="15" hidden="false" customHeight="true" outlineLevel="0" collapsed="false">
      <c r="A3929" s="193" t="s">
        <v>14711</v>
      </c>
      <c r="B3929" s="20" t="str">
        <f aca="false">INDEX(Table2[], MATCH(L3929, Location_ID!$D$2:$D$648, 0), 1)</f>
        <v>a5d035c9-aae3-40ac-9eb8-c5c29396ac64</v>
      </c>
      <c r="C3929" s="193" t="s">
        <v>1482</v>
      </c>
      <c r="D3929" s="273" t="s">
        <v>354</v>
      </c>
      <c r="E3929" s="193" t="s">
        <v>7134</v>
      </c>
      <c r="F3929" s="193" t="s">
        <v>7899</v>
      </c>
      <c r="G3929" s="193"/>
      <c r="H3929" s="196"/>
      <c r="I3929" s="193" t="s">
        <v>14291</v>
      </c>
      <c r="J3929" s="193" t="s">
        <v>14292</v>
      </c>
      <c r="K3929" s="193" t="s">
        <v>7127</v>
      </c>
      <c r="L3929" s="193" t="s">
        <v>3029</v>
      </c>
      <c r="M3929" s="193" t="s">
        <v>7131</v>
      </c>
      <c r="N3929" s="193" t="s">
        <v>14293</v>
      </c>
      <c r="O3929" s="193" t="s">
        <v>1769</v>
      </c>
      <c r="P3929" s="219" t="n">
        <v>43040</v>
      </c>
      <c r="Q3929" s="219" t="n">
        <v>44469</v>
      </c>
      <c r="R3929" s="193"/>
      <c r="S3929" s="193" t="s">
        <v>7130</v>
      </c>
      <c r="T3929" s="193" t="n">
        <v>4317.875526</v>
      </c>
      <c r="U3929" s="193"/>
      <c r="V3929" s="193"/>
      <c r="W3929" s="193" t="s">
        <v>8720</v>
      </c>
      <c r="X3929" s="196"/>
      <c r="Y3929" s="196"/>
      <c r="Z3929" s="196" t="n">
        <v>0</v>
      </c>
      <c r="AE3929" s="94" t="e">
        <f aca="false" t="array" ref="AE3929:AK3929">_xlfn.torow(_xlfn.unique(_xlfn._xlws.filter(cat_table[Subsector],$E3929=cat_table[Sector],"")))</f>
        <v>#NAME?</v>
      </c>
      <c r="AF3929" s="94" t="e">
        <v>#NAME?</v>
      </c>
      <c r="AG3929" s="94" t="e">
        <v>#NAME?</v>
      </c>
      <c r="AH3929" s="94" t="e">
        <v>#NAME?</v>
      </c>
      <c r="AI3929" s="94" t="e">
        <v>#NAME?</v>
      </c>
      <c r="AJ3929" s="94" t="e">
        <v>#NAME?</v>
      </c>
      <c r="AK3929" s="94" t="e">
        <v>#NAME?</v>
      </c>
      <c r="AO3929" s="94" t="e">
        <f aca="false" t="array" ref="AO3929:AQ3929">_xlfn.torow(_xlfn.unique(_xlfn._xlws.filter(cat_table[Sub-subsector],($E3929=cat_table[Sector])*($F3929=cat_table[Subsector]),"")))</f>
        <v>#NAME?</v>
      </c>
      <c r="AP3929" s="94" t="e">
        <v>#NAME?</v>
      </c>
      <c r="AQ3929" s="94" t="e">
        <v>#NAME?</v>
      </c>
    </row>
    <row r="3930" customFormat="false" ht="15" hidden="false" customHeight="true" outlineLevel="0" collapsed="false">
      <c r="A3930" s="193" t="s">
        <v>14712</v>
      </c>
      <c r="B3930" s="20" t="str">
        <f aca="false">INDEX(Table2[], MATCH(L3930, Location_ID!$D$2:$D$648, 0), 1)</f>
        <v>a5d035c9-aae3-40ac-9eb8-c5c29396ac64</v>
      </c>
      <c r="C3930" s="193" t="s">
        <v>1482</v>
      </c>
      <c r="D3930" s="273" t="s">
        <v>354</v>
      </c>
      <c r="E3930" s="193" t="s">
        <v>7134</v>
      </c>
      <c r="F3930" s="193" t="s">
        <v>7899</v>
      </c>
      <c r="G3930" s="193"/>
      <c r="H3930" s="196"/>
      <c r="I3930" s="193" t="s">
        <v>14291</v>
      </c>
      <c r="J3930" s="193" t="s">
        <v>14292</v>
      </c>
      <c r="K3930" s="193" t="s">
        <v>7127</v>
      </c>
      <c r="L3930" s="193" t="s">
        <v>3029</v>
      </c>
      <c r="M3930" s="193" t="s">
        <v>7131</v>
      </c>
      <c r="N3930" s="193" t="s">
        <v>14293</v>
      </c>
      <c r="O3930" s="193" t="s">
        <v>1769</v>
      </c>
      <c r="P3930" s="219" t="n">
        <v>43040</v>
      </c>
      <c r="Q3930" s="219" t="n">
        <v>44469</v>
      </c>
      <c r="R3930" s="193"/>
      <c r="S3930" s="193" t="s">
        <v>7130</v>
      </c>
      <c r="T3930" s="193" t="n">
        <v>874.6156057</v>
      </c>
      <c r="U3930" s="193"/>
      <c r="V3930" s="193"/>
      <c r="W3930" s="193" t="s">
        <v>8720</v>
      </c>
      <c r="X3930" s="196"/>
      <c r="Y3930" s="196"/>
      <c r="Z3930" s="196" t="n">
        <v>0</v>
      </c>
      <c r="AE3930" s="94" t="e">
        <f aca="false" t="array" ref="AE3930:AK3930">_xlfn.torow(_xlfn.unique(_xlfn._xlws.filter(cat_table[Subsector],$E3930=cat_table[Sector],"")))</f>
        <v>#NAME?</v>
      </c>
      <c r="AF3930" s="94" t="e">
        <v>#NAME?</v>
      </c>
      <c r="AG3930" s="94" t="e">
        <v>#NAME?</v>
      </c>
      <c r="AH3930" s="94" t="e">
        <v>#NAME?</v>
      </c>
      <c r="AI3930" s="94" t="e">
        <v>#NAME?</v>
      </c>
      <c r="AJ3930" s="94" t="e">
        <v>#NAME?</v>
      </c>
      <c r="AK3930" s="94" t="e">
        <v>#NAME?</v>
      </c>
      <c r="AO3930" s="94" t="e">
        <f aca="false" t="array" ref="AO3930:AQ3930">_xlfn.torow(_xlfn.unique(_xlfn._xlws.filter(cat_table[Sub-subsector],($E3930=cat_table[Sector])*($F3930=cat_table[Subsector]),"")))</f>
        <v>#NAME?</v>
      </c>
      <c r="AP3930" s="94" t="e">
        <v>#NAME?</v>
      </c>
      <c r="AQ3930" s="94" t="e">
        <v>#NAME?</v>
      </c>
    </row>
    <row r="3931" customFormat="false" ht="15" hidden="false" customHeight="true" outlineLevel="0" collapsed="false">
      <c r="A3931" s="193" t="s">
        <v>14713</v>
      </c>
      <c r="B3931" s="20" t="str">
        <f aca="false">INDEX(Table2[], MATCH(L3931, Location_ID!$D$2:$D$648, 0), 1)</f>
        <v>a5d035c9-aae3-40ac-9eb8-c5c29396ac64</v>
      </c>
      <c r="C3931" s="193" t="s">
        <v>1482</v>
      </c>
      <c r="D3931" s="273" t="s">
        <v>354</v>
      </c>
      <c r="E3931" s="193" t="s">
        <v>7134</v>
      </c>
      <c r="F3931" s="193" t="s">
        <v>7899</v>
      </c>
      <c r="G3931" s="193"/>
      <c r="H3931" s="196"/>
      <c r="I3931" s="193" t="s">
        <v>14291</v>
      </c>
      <c r="J3931" s="193" t="s">
        <v>14292</v>
      </c>
      <c r="K3931" s="193" t="s">
        <v>7127</v>
      </c>
      <c r="L3931" s="193" t="s">
        <v>3029</v>
      </c>
      <c r="M3931" s="193" t="s">
        <v>7131</v>
      </c>
      <c r="N3931" s="193" t="s">
        <v>14293</v>
      </c>
      <c r="O3931" s="193" t="s">
        <v>1769</v>
      </c>
      <c r="P3931" s="219" t="n">
        <v>43040</v>
      </c>
      <c r="Q3931" s="219" t="n">
        <v>44469</v>
      </c>
      <c r="R3931" s="193"/>
      <c r="S3931" s="193" t="s">
        <v>7130</v>
      </c>
      <c r="T3931" s="193" t="n">
        <v>3576.30327</v>
      </c>
      <c r="U3931" s="193"/>
      <c r="V3931" s="193"/>
      <c r="W3931" s="193" t="s">
        <v>8720</v>
      </c>
      <c r="X3931" s="196"/>
      <c r="Y3931" s="196"/>
      <c r="Z3931" s="196" t="n">
        <v>0</v>
      </c>
      <c r="AE3931" s="94" t="e">
        <f aca="false" t="array" ref="AE3931:AK3931">_xlfn.torow(_xlfn.unique(_xlfn._xlws.filter(cat_table[Subsector],$E3931=cat_table[Sector],"")))</f>
        <v>#NAME?</v>
      </c>
      <c r="AF3931" s="94" t="e">
        <v>#NAME?</v>
      </c>
      <c r="AG3931" s="94" t="e">
        <v>#NAME?</v>
      </c>
      <c r="AH3931" s="94" t="e">
        <v>#NAME?</v>
      </c>
      <c r="AI3931" s="94" t="e">
        <v>#NAME?</v>
      </c>
      <c r="AJ3931" s="94" t="e">
        <v>#NAME?</v>
      </c>
      <c r="AK3931" s="94" t="e">
        <v>#NAME?</v>
      </c>
      <c r="AO3931" s="94" t="e">
        <f aca="false" t="array" ref="AO3931:AQ3931">_xlfn.torow(_xlfn.unique(_xlfn._xlws.filter(cat_table[Sub-subsector],($E3931=cat_table[Sector])*($F3931=cat_table[Subsector]),"")))</f>
        <v>#NAME?</v>
      </c>
      <c r="AP3931" s="94" t="e">
        <v>#NAME?</v>
      </c>
      <c r="AQ3931" s="94" t="e">
        <v>#NAME?</v>
      </c>
    </row>
    <row r="3932" customFormat="false" ht="15" hidden="false" customHeight="true" outlineLevel="0" collapsed="false">
      <c r="A3932" s="193" t="s">
        <v>14714</v>
      </c>
      <c r="B3932" s="20" t="str">
        <f aca="false">INDEX(Table2[], MATCH(L3932, Location_ID!$D$2:$D$648, 0), 1)</f>
        <v>a5d035c9-aae3-40ac-9eb8-c5c29396ac64</v>
      </c>
      <c r="C3932" s="193" t="s">
        <v>1482</v>
      </c>
      <c r="D3932" s="273" t="s">
        <v>354</v>
      </c>
      <c r="E3932" s="193" t="s">
        <v>7134</v>
      </c>
      <c r="F3932" s="193" t="s">
        <v>7899</v>
      </c>
      <c r="G3932" s="193"/>
      <c r="H3932" s="196"/>
      <c r="I3932" s="193" t="s">
        <v>14291</v>
      </c>
      <c r="J3932" s="193" t="s">
        <v>14292</v>
      </c>
      <c r="K3932" s="193" t="s">
        <v>7127</v>
      </c>
      <c r="L3932" s="193" t="s">
        <v>3029</v>
      </c>
      <c r="M3932" s="193" t="s">
        <v>7131</v>
      </c>
      <c r="N3932" s="193" t="s">
        <v>14293</v>
      </c>
      <c r="O3932" s="193" t="s">
        <v>1769</v>
      </c>
      <c r="P3932" s="219" t="n">
        <v>43040</v>
      </c>
      <c r="Q3932" s="219" t="n">
        <v>44469</v>
      </c>
      <c r="R3932" s="193"/>
      <c r="S3932" s="193" t="s">
        <v>7130</v>
      </c>
      <c r="T3932" s="193" t="n">
        <v>2821.413096</v>
      </c>
      <c r="U3932" s="193"/>
      <c r="V3932" s="193"/>
      <c r="W3932" s="193" t="s">
        <v>8720</v>
      </c>
      <c r="X3932" s="196"/>
      <c r="Y3932" s="196"/>
      <c r="Z3932" s="196" t="n">
        <v>0</v>
      </c>
      <c r="AE3932" s="94" t="e">
        <f aca="false" t="array" ref="AE3932:AK3932">_xlfn.torow(_xlfn.unique(_xlfn._xlws.filter(cat_table[Subsector],$E3932=cat_table[Sector],"")))</f>
        <v>#NAME?</v>
      </c>
      <c r="AF3932" s="94" t="e">
        <v>#NAME?</v>
      </c>
      <c r="AG3932" s="94" t="e">
        <v>#NAME?</v>
      </c>
      <c r="AH3932" s="94" t="e">
        <v>#NAME?</v>
      </c>
      <c r="AI3932" s="94" t="e">
        <v>#NAME?</v>
      </c>
      <c r="AJ3932" s="94" t="e">
        <v>#NAME?</v>
      </c>
      <c r="AK3932" s="94" t="e">
        <v>#NAME?</v>
      </c>
      <c r="AO3932" s="94" t="e">
        <f aca="false" t="array" ref="AO3932:AQ3932">_xlfn.torow(_xlfn.unique(_xlfn._xlws.filter(cat_table[Sub-subsector],($E3932=cat_table[Sector])*($F3932=cat_table[Subsector]),"")))</f>
        <v>#NAME?</v>
      </c>
      <c r="AP3932" s="94" t="e">
        <v>#NAME?</v>
      </c>
      <c r="AQ3932" s="94" t="e">
        <v>#NAME?</v>
      </c>
    </row>
    <row r="3933" customFormat="false" ht="15" hidden="false" customHeight="true" outlineLevel="0" collapsed="false">
      <c r="A3933" s="193" t="s">
        <v>14715</v>
      </c>
      <c r="B3933" s="20" t="str">
        <f aca="false">INDEX(Table2[], MATCH(L3933, Location_ID!$D$2:$D$648, 0), 1)</f>
        <v>a5d035c9-aae3-40ac-9eb8-c5c29396ac64</v>
      </c>
      <c r="C3933" s="193" t="s">
        <v>1482</v>
      </c>
      <c r="D3933" s="273" t="s">
        <v>354</v>
      </c>
      <c r="E3933" s="193" t="s">
        <v>7134</v>
      </c>
      <c r="F3933" s="193" t="s">
        <v>7899</v>
      </c>
      <c r="G3933" s="193"/>
      <c r="H3933" s="196"/>
      <c r="I3933" s="193" t="s">
        <v>14291</v>
      </c>
      <c r="J3933" s="193" t="s">
        <v>14292</v>
      </c>
      <c r="K3933" s="193" t="s">
        <v>7127</v>
      </c>
      <c r="L3933" s="193" t="s">
        <v>3029</v>
      </c>
      <c r="M3933" s="193" t="s">
        <v>7131</v>
      </c>
      <c r="N3933" s="193" t="s">
        <v>14293</v>
      </c>
      <c r="O3933" s="193" t="s">
        <v>1769</v>
      </c>
      <c r="P3933" s="219" t="n">
        <v>43040</v>
      </c>
      <c r="Q3933" s="219" t="n">
        <v>44469</v>
      </c>
      <c r="R3933" s="193"/>
      <c r="S3933" s="193" t="s">
        <v>7130</v>
      </c>
      <c r="T3933" s="193" t="n">
        <v>2326.011492</v>
      </c>
      <c r="U3933" s="193"/>
      <c r="V3933" s="193"/>
      <c r="W3933" s="193" t="s">
        <v>8720</v>
      </c>
      <c r="X3933" s="196"/>
      <c r="Y3933" s="196"/>
      <c r="Z3933" s="196" t="n">
        <v>0</v>
      </c>
      <c r="AE3933" s="94" t="e">
        <f aca="false" t="array" ref="AE3933:AK3933">_xlfn.torow(_xlfn.unique(_xlfn._xlws.filter(cat_table[Subsector],$E3933=cat_table[Sector],"")))</f>
        <v>#NAME?</v>
      </c>
      <c r="AF3933" s="94" t="e">
        <v>#NAME?</v>
      </c>
      <c r="AG3933" s="94" t="e">
        <v>#NAME?</v>
      </c>
      <c r="AH3933" s="94" t="e">
        <v>#NAME?</v>
      </c>
      <c r="AI3933" s="94" t="e">
        <v>#NAME?</v>
      </c>
      <c r="AJ3933" s="94" t="e">
        <v>#NAME?</v>
      </c>
      <c r="AK3933" s="94" t="e">
        <v>#NAME?</v>
      </c>
      <c r="AO3933" s="94" t="e">
        <f aca="false" t="array" ref="AO3933:AQ3933">_xlfn.torow(_xlfn.unique(_xlfn._xlws.filter(cat_table[Sub-subsector],($E3933=cat_table[Sector])*($F3933=cat_table[Subsector]),"")))</f>
        <v>#NAME?</v>
      </c>
      <c r="AP3933" s="94" t="e">
        <v>#NAME?</v>
      </c>
      <c r="AQ3933" s="94" t="e">
        <v>#NAME?</v>
      </c>
    </row>
    <row r="3934" customFormat="false" ht="15" hidden="false" customHeight="true" outlineLevel="0" collapsed="false">
      <c r="A3934" s="193" t="s">
        <v>14716</v>
      </c>
      <c r="B3934" s="20" t="str">
        <f aca="false">INDEX(Table2[], MATCH(L3934, Location_ID!$D$2:$D$648, 0), 1)</f>
        <v>a5d035c9-aae3-40ac-9eb8-c5c29396ac64</v>
      </c>
      <c r="C3934" s="193" t="s">
        <v>1482</v>
      </c>
      <c r="D3934" s="273" t="s">
        <v>354</v>
      </c>
      <c r="E3934" s="193" t="s">
        <v>7134</v>
      </c>
      <c r="F3934" s="193" t="s">
        <v>7899</v>
      </c>
      <c r="G3934" s="193"/>
      <c r="H3934" s="196"/>
      <c r="I3934" s="193" t="s">
        <v>14291</v>
      </c>
      <c r="J3934" s="193" t="s">
        <v>14292</v>
      </c>
      <c r="K3934" s="193" t="s">
        <v>7127</v>
      </c>
      <c r="L3934" s="193" t="s">
        <v>3029</v>
      </c>
      <c r="M3934" s="193" t="s">
        <v>7131</v>
      </c>
      <c r="N3934" s="193" t="s">
        <v>14293</v>
      </c>
      <c r="O3934" s="193" t="s">
        <v>1769</v>
      </c>
      <c r="P3934" s="219" t="n">
        <v>43040</v>
      </c>
      <c r="Q3934" s="219" t="n">
        <v>44469</v>
      </c>
      <c r="R3934" s="193"/>
      <c r="S3934" s="193" t="s">
        <v>7130</v>
      </c>
      <c r="T3934" s="193" t="n">
        <v>5703.804811</v>
      </c>
      <c r="U3934" s="193"/>
      <c r="V3934" s="193"/>
      <c r="W3934" s="193" t="s">
        <v>8720</v>
      </c>
      <c r="X3934" s="196"/>
      <c r="Y3934" s="196"/>
      <c r="Z3934" s="196" t="n">
        <v>0</v>
      </c>
      <c r="AE3934" s="94" t="e">
        <f aca="false" t="array" ref="AE3934:AK3934">_xlfn.torow(_xlfn.unique(_xlfn._xlws.filter(cat_table[Subsector],$E3934=cat_table[Sector],"")))</f>
        <v>#NAME?</v>
      </c>
      <c r="AF3934" s="94" t="e">
        <v>#NAME?</v>
      </c>
      <c r="AG3934" s="94" t="e">
        <v>#NAME?</v>
      </c>
      <c r="AH3934" s="94" t="e">
        <v>#NAME?</v>
      </c>
      <c r="AI3934" s="94" t="e">
        <v>#NAME?</v>
      </c>
      <c r="AJ3934" s="94" t="e">
        <v>#NAME?</v>
      </c>
      <c r="AK3934" s="94" t="e">
        <v>#NAME?</v>
      </c>
      <c r="AO3934" s="94" t="e">
        <f aca="false" t="array" ref="AO3934:AQ3934">_xlfn.torow(_xlfn.unique(_xlfn._xlws.filter(cat_table[Sub-subsector],($E3934=cat_table[Sector])*($F3934=cat_table[Subsector]),"")))</f>
        <v>#NAME?</v>
      </c>
      <c r="AP3934" s="94" t="e">
        <v>#NAME?</v>
      </c>
      <c r="AQ3934" s="94" t="e">
        <v>#NAME?</v>
      </c>
    </row>
    <row r="3935" customFormat="false" ht="15" hidden="false" customHeight="true" outlineLevel="0" collapsed="false">
      <c r="A3935" s="193" t="s">
        <v>14717</v>
      </c>
      <c r="B3935" s="20" t="str">
        <f aca="false">INDEX(Table2[], MATCH(L3935, Location_ID!$D$2:$D$648, 0), 1)</f>
        <v>a5d035c9-aae3-40ac-9eb8-c5c29396ac64</v>
      </c>
      <c r="C3935" s="193" t="s">
        <v>1482</v>
      </c>
      <c r="D3935" s="273" t="s">
        <v>354</v>
      </c>
      <c r="E3935" s="193" t="s">
        <v>7134</v>
      </c>
      <c r="F3935" s="193" t="s">
        <v>7899</v>
      </c>
      <c r="G3935" s="193"/>
      <c r="H3935" s="196"/>
      <c r="I3935" s="193" t="s">
        <v>14291</v>
      </c>
      <c r="J3935" s="193" t="s">
        <v>14292</v>
      </c>
      <c r="K3935" s="193" t="s">
        <v>7127</v>
      </c>
      <c r="L3935" s="193" t="s">
        <v>3029</v>
      </c>
      <c r="M3935" s="193" t="s">
        <v>7131</v>
      </c>
      <c r="N3935" s="193" t="s">
        <v>14293</v>
      </c>
      <c r="O3935" s="193" t="s">
        <v>1769</v>
      </c>
      <c r="P3935" s="219" t="n">
        <v>43040</v>
      </c>
      <c r="Q3935" s="219" t="n">
        <v>44469</v>
      </c>
      <c r="R3935" s="193"/>
      <c r="S3935" s="193" t="s">
        <v>7130</v>
      </c>
      <c r="T3935" s="193" t="n">
        <v>1007.94795</v>
      </c>
      <c r="U3935" s="193"/>
      <c r="V3935" s="193"/>
      <c r="W3935" s="193" t="s">
        <v>8720</v>
      </c>
      <c r="X3935" s="196"/>
      <c r="Y3935" s="196"/>
      <c r="Z3935" s="196" t="n">
        <v>0</v>
      </c>
      <c r="AE3935" s="94" t="e">
        <f aca="false" t="array" ref="AE3935:AK3935">_xlfn.torow(_xlfn.unique(_xlfn._xlws.filter(cat_table[Subsector],$E3935=cat_table[Sector],"")))</f>
        <v>#NAME?</v>
      </c>
      <c r="AF3935" s="94" t="e">
        <v>#NAME?</v>
      </c>
      <c r="AG3935" s="94" t="e">
        <v>#NAME?</v>
      </c>
      <c r="AH3935" s="94" t="e">
        <v>#NAME?</v>
      </c>
      <c r="AI3935" s="94" t="e">
        <v>#NAME?</v>
      </c>
      <c r="AJ3935" s="94" t="e">
        <v>#NAME?</v>
      </c>
      <c r="AK3935" s="94" t="e">
        <v>#NAME?</v>
      </c>
      <c r="AO3935" s="94" t="e">
        <f aca="false" t="array" ref="AO3935:AQ3935">_xlfn.torow(_xlfn.unique(_xlfn._xlws.filter(cat_table[Sub-subsector],($E3935=cat_table[Sector])*($F3935=cat_table[Subsector]),"")))</f>
        <v>#NAME?</v>
      </c>
      <c r="AP3935" s="94" t="e">
        <v>#NAME?</v>
      </c>
      <c r="AQ3935" s="94" t="e">
        <v>#NAME?</v>
      </c>
    </row>
    <row r="3936" customFormat="false" ht="15" hidden="false" customHeight="true" outlineLevel="0" collapsed="false">
      <c r="A3936" s="193" t="s">
        <v>14718</v>
      </c>
      <c r="B3936" s="20" t="str">
        <f aca="false">INDEX(Table2[], MATCH(L3936, Location_ID!$D$2:$D$648, 0), 1)</f>
        <v>a5d035c9-aae3-40ac-9eb8-c5c29396ac64</v>
      </c>
      <c r="C3936" s="193" t="s">
        <v>1482</v>
      </c>
      <c r="D3936" s="273" t="s">
        <v>354</v>
      </c>
      <c r="E3936" s="193" t="s">
        <v>7134</v>
      </c>
      <c r="F3936" s="193" t="s">
        <v>7899</v>
      </c>
      <c r="G3936" s="193"/>
      <c r="H3936" s="196"/>
      <c r="I3936" s="193" t="s">
        <v>14291</v>
      </c>
      <c r="J3936" s="193" t="s">
        <v>14292</v>
      </c>
      <c r="K3936" s="193" t="s">
        <v>7127</v>
      </c>
      <c r="L3936" s="193" t="s">
        <v>3029</v>
      </c>
      <c r="M3936" s="193" t="s">
        <v>7131</v>
      </c>
      <c r="N3936" s="193" t="s">
        <v>14293</v>
      </c>
      <c r="O3936" s="193" t="s">
        <v>1769</v>
      </c>
      <c r="P3936" s="219" t="n">
        <v>43040</v>
      </c>
      <c r="Q3936" s="219" t="n">
        <v>44469</v>
      </c>
      <c r="R3936" s="193"/>
      <c r="S3936" s="193" t="s">
        <v>7130</v>
      </c>
      <c r="T3936" s="193" t="n">
        <v>1075.061493</v>
      </c>
      <c r="U3936" s="193"/>
      <c r="V3936" s="193"/>
      <c r="W3936" s="193" t="s">
        <v>8720</v>
      </c>
      <c r="X3936" s="196"/>
      <c r="Y3936" s="196"/>
      <c r="Z3936" s="196" t="n">
        <v>0</v>
      </c>
      <c r="AE3936" s="94" t="e">
        <f aca="false" t="array" ref="AE3936:AK3936">_xlfn.torow(_xlfn.unique(_xlfn._xlws.filter(cat_table[Subsector],$E3936=cat_table[Sector],"")))</f>
        <v>#NAME?</v>
      </c>
      <c r="AF3936" s="94" t="e">
        <v>#NAME?</v>
      </c>
      <c r="AG3936" s="94" t="e">
        <v>#NAME?</v>
      </c>
      <c r="AH3936" s="94" t="e">
        <v>#NAME?</v>
      </c>
      <c r="AI3936" s="94" t="e">
        <v>#NAME?</v>
      </c>
      <c r="AJ3936" s="94" t="e">
        <v>#NAME?</v>
      </c>
      <c r="AK3936" s="94" t="e">
        <v>#NAME?</v>
      </c>
      <c r="AO3936" s="94" t="e">
        <f aca="false" t="array" ref="AO3936:AQ3936">_xlfn.torow(_xlfn.unique(_xlfn._xlws.filter(cat_table[Sub-subsector],($E3936=cat_table[Sector])*($F3936=cat_table[Subsector]),"")))</f>
        <v>#NAME?</v>
      </c>
      <c r="AP3936" s="94" t="e">
        <v>#NAME?</v>
      </c>
      <c r="AQ3936" s="94" t="e">
        <v>#NAME?</v>
      </c>
    </row>
    <row r="3937" customFormat="false" ht="15" hidden="false" customHeight="true" outlineLevel="0" collapsed="false">
      <c r="A3937" s="193" t="s">
        <v>14719</v>
      </c>
      <c r="B3937" s="20" t="str">
        <f aca="false">INDEX(Table2[], MATCH(L3937, Location_ID!$D$2:$D$648, 0), 1)</f>
        <v>a5d035c9-aae3-40ac-9eb8-c5c29396ac64</v>
      </c>
      <c r="C3937" s="193" t="s">
        <v>1482</v>
      </c>
      <c r="D3937" s="273" t="s">
        <v>354</v>
      </c>
      <c r="E3937" s="193" t="s">
        <v>7134</v>
      </c>
      <c r="F3937" s="193" t="s">
        <v>7899</v>
      </c>
      <c r="G3937" s="193"/>
      <c r="H3937" s="196"/>
      <c r="I3937" s="193" t="s">
        <v>14291</v>
      </c>
      <c r="J3937" s="193" t="s">
        <v>14292</v>
      </c>
      <c r="K3937" s="193" t="s">
        <v>7127</v>
      </c>
      <c r="L3937" s="193" t="s">
        <v>3029</v>
      </c>
      <c r="M3937" s="193" t="s">
        <v>7131</v>
      </c>
      <c r="N3937" s="193" t="s">
        <v>14293</v>
      </c>
      <c r="O3937" s="193" t="s">
        <v>1769</v>
      </c>
      <c r="P3937" s="219" t="n">
        <v>43040</v>
      </c>
      <c r="Q3937" s="219" t="n">
        <v>44469</v>
      </c>
      <c r="R3937" s="193"/>
      <c r="S3937" s="193" t="s">
        <v>7130</v>
      </c>
      <c r="T3937" s="193" t="n">
        <v>3629.397724</v>
      </c>
      <c r="U3937" s="193"/>
      <c r="V3937" s="193"/>
      <c r="W3937" s="193" t="s">
        <v>8720</v>
      </c>
      <c r="X3937" s="196"/>
      <c r="Y3937" s="196"/>
      <c r="Z3937" s="196" t="n">
        <v>0</v>
      </c>
      <c r="AE3937" s="94" t="e">
        <f aca="false" t="array" ref="AE3937:AK3937">_xlfn.torow(_xlfn.unique(_xlfn._xlws.filter(cat_table[Subsector],$E3937=cat_table[Sector],"")))</f>
        <v>#NAME?</v>
      </c>
      <c r="AF3937" s="94" t="e">
        <v>#NAME?</v>
      </c>
      <c r="AG3937" s="94" t="e">
        <v>#NAME?</v>
      </c>
      <c r="AH3937" s="94" t="e">
        <v>#NAME?</v>
      </c>
      <c r="AI3937" s="94" t="e">
        <v>#NAME?</v>
      </c>
      <c r="AJ3937" s="94" t="e">
        <v>#NAME?</v>
      </c>
      <c r="AK3937" s="94" t="e">
        <v>#NAME?</v>
      </c>
      <c r="AO3937" s="94" t="e">
        <f aca="false" t="array" ref="AO3937:AQ3937">_xlfn.torow(_xlfn.unique(_xlfn._xlws.filter(cat_table[Sub-subsector],($E3937=cat_table[Sector])*($F3937=cat_table[Subsector]),"")))</f>
        <v>#NAME?</v>
      </c>
      <c r="AP3937" s="94" t="e">
        <v>#NAME?</v>
      </c>
      <c r="AQ3937" s="94" t="e">
        <v>#NAME?</v>
      </c>
    </row>
    <row r="3938" customFormat="false" ht="15" hidden="false" customHeight="true" outlineLevel="0" collapsed="false">
      <c r="A3938" s="193" t="s">
        <v>14720</v>
      </c>
      <c r="B3938" s="20" t="str">
        <f aca="false">INDEX(Table2[], MATCH(L3938, Location_ID!$D$2:$D$648, 0), 1)</f>
        <v>a5d035c9-aae3-40ac-9eb8-c5c29396ac64</v>
      </c>
      <c r="C3938" s="193" t="s">
        <v>1482</v>
      </c>
      <c r="D3938" s="273" t="s">
        <v>354</v>
      </c>
      <c r="E3938" s="193" t="s">
        <v>7134</v>
      </c>
      <c r="F3938" s="193" t="s">
        <v>7899</v>
      </c>
      <c r="G3938" s="193"/>
      <c r="H3938" s="196"/>
      <c r="I3938" s="193" t="s">
        <v>14291</v>
      </c>
      <c r="J3938" s="193" t="s">
        <v>14292</v>
      </c>
      <c r="K3938" s="193" t="s">
        <v>7127</v>
      </c>
      <c r="L3938" s="193" t="s">
        <v>3029</v>
      </c>
      <c r="M3938" s="193" t="s">
        <v>7131</v>
      </c>
      <c r="N3938" s="193" t="s">
        <v>14293</v>
      </c>
      <c r="O3938" s="193" t="s">
        <v>1769</v>
      </c>
      <c r="P3938" s="219" t="n">
        <v>43040</v>
      </c>
      <c r="Q3938" s="219" t="n">
        <v>44469</v>
      </c>
      <c r="R3938" s="193"/>
      <c r="S3938" s="193" t="s">
        <v>7130</v>
      </c>
      <c r="T3938" s="193" t="n">
        <v>1232.745558</v>
      </c>
      <c r="U3938" s="193"/>
      <c r="V3938" s="193"/>
      <c r="W3938" s="193" t="s">
        <v>8720</v>
      </c>
      <c r="X3938" s="196"/>
      <c r="Y3938" s="196"/>
      <c r="Z3938" s="196" t="n">
        <v>0</v>
      </c>
      <c r="AE3938" s="94" t="e">
        <f aca="false" t="array" ref="AE3938:AK3938">_xlfn.torow(_xlfn.unique(_xlfn._xlws.filter(cat_table[Subsector],$E3938=cat_table[Sector],"")))</f>
        <v>#NAME?</v>
      </c>
      <c r="AF3938" s="94" t="e">
        <v>#NAME?</v>
      </c>
      <c r="AG3938" s="94" t="e">
        <v>#NAME?</v>
      </c>
      <c r="AH3938" s="94" t="e">
        <v>#NAME?</v>
      </c>
      <c r="AI3938" s="94" t="e">
        <v>#NAME?</v>
      </c>
      <c r="AJ3938" s="94" t="e">
        <v>#NAME?</v>
      </c>
      <c r="AK3938" s="94" t="e">
        <v>#NAME?</v>
      </c>
      <c r="AO3938" s="94" t="e">
        <f aca="false" t="array" ref="AO3938:AQ3938">_xlfn.torow(_xlfn.unique(_xlfn._xlws.filter(cat_table[Sub-subsector],($E3938=cat_table[Sector])*($F3938=cat_table[Subsector]),"")))</f>
        <v>#NAME?</v>
      </c>
      <c r="AP3938" s="94" t="e">
        <v>#NAME?</v>
      </c>
      <c r="AQ3938" s="94" t="e">
        <v>#NAME?</v>
      </c>
    </row>
    <row r="3939" customFormat="false" ht="15" hidden="false" customHeight="true" outlineLevel="0" collapsed="false">
      <c r="A3939" s="193" t="s">
        <v>14721</v>
      </c>
      <c r="B3939" s="20" t="str">
        <f aca="false">INDEX(Table2[], MATCH(L3939, Location_ID!$D$2:$D$648, 0), 1)</f>
        <v>a5d035c9-aae3-40ac-9eb8-c5c29396ac64</v>
      </c>
      <c r="C3939" s="193" t="s">
        <v>1482</v>
      </c>
      <c r="D3939" s="273" t="s">
        <v>354</v>
      </c>
      <c r="E3939" s="193" t="s">
        <v>7134</v>
      </c>
      <c r="F3939" s="193" t="s">
        <v>7899</v>
      </c>
      <c r="G3939" s="193"/>
      <c r="H3939" s="196"/>
      <c r="I3939" s="193" t="s">
        <v>14291</v>
      </c>
      <c r="J3939" s="193" t="s">
        <v>14292</v>
      </c>
      <c r="K3939" s="193" t="s">
        <v>7127</v>
      </c>
      <c r="L3939" s="193" t="s">
        <v>3029</v>
      </c>
      <c r="M3939" s="193" t="s">
        <v>7131</v>
      </c>
      <c r="N3939" s="193" t="s">
        <v>14293</v>
      </c>
      <c r="O3939" s="193" t="s">
        <v>1769</v>
      </c>
      <c r="P3939" s="219" t="n">
        <v>43040</v>
      </c>
      <c r="Q3939" s="219" t="n">
        <v>44469</v>
      </c>
      <c r="R3939" s="193"/>
      <c r="S3939" s="193" t="s">
        <v>7130</v>
      </c>
      <c r="T3939" s="193" t="n">
        <v>20785.1632</v>
      </c>
      <c r="U3939" s="193"/>
      <c r="V3939" s="193"/>
      <c r="W3939" s="193" t="s">
        <v>8720</v>
      </c>
      <c r="X3939" s="196"/>
      <c r="Y3939" s="196"/>
      <c r="Z3939" s="196" t="n">
        <v>0</v>
      </c>
      <c r="AE3939" s="94" t="e">
        <f aca="false" t="array" ref="AE3939:AK3939">_xlfn.torow(_xlfn.unique(_xlfn._xlws.filter(cat_table[Subsector],$E3939=cat_table[Sector],"")))</f>
        <v>#NAME?</v>
      </c>
      <c r="AF3939" s="94" t="e">
        <v>#NAME?</v>
      </c>
      <c r="AG3939" s="94" t="e">
        <v>#NAME?</v>
      </c>
      <c r="AH3939" s="94" t="e">
        <v>#NAME?</v>
      </c>
      <c r="AI3939" s="94" t="e">
        <v>#NAME?</v>
      </c>
      <c r="AJ3939" s="94" t="e">
        <v>#NAME?</v>
      </c>
      <c r="AK3939" s="94" t="e">
        <v>#NAME?</v>
      </c>
      <c r="AO3939" s="94" t="e">
        <f aca="false" t="array" ref="AO3939:AQ3939">_xlfn.torow(_xlfn.unique(_xlfn._xlws.filter(cat_table[Sub-subsector],($E3939=cat_table[Sector])*($F3939=cat_table[Subsector]),"")))</f>
        <v>#NAME?</v>
      </c>
      <c r="AP3939" s="94" t="e">
        <v>#NAME?</v>
      </c>
      <c r="AQ3939" s="94" t="e">
        <v>#NAME?</v>
      </c>
    </row>
    <row r="3940" customFormat="false" ht="15" hidden="false" customHeight="true" outlineLevel="0" collapsed="false">
      <c r="A3940" s="193" t="s">
        <v>14722</v>
      </c>
      <c r="B3940" s="20" t="str">
        <f aca="false">INDEX(Table2[], MATCH(L3940, Location_ID!$D$2:$D$648, 0), 1)</f>
        <v>a5d035c9-aae3-40ac-9eb8-c5c29396ac64</v>
      </c>
      <c r="C3940" s="193" t="s">
        <v>1482</v>
      </c>
      <c r="D3940" s="273" t="s">
        <v>354</v>
      </c>
      <c r="E3940" s="193" t="s">
        <v>7134</v>
      </c>
      <c r="F3940" s="193" t="s">
        <v>7899</v>
      </c>
      <c r="G3940" s="193"/>
      <c r="H3940" s="196"/>
      <c r="I3940" s="193" t="s">
        <v>14291</v>
      </c>
      <c r="J3940" s="193" t="s">
        <v>14292</v>
      </c>
      <c r="K3940" s="193" t="s">
        <v>7127</v>
      </c>
      <c r="L3940" s="193" t="s">
        <v>3029</v>
      </c>
      <c r="M3940" s="193" t="s">
        <v>7131</v>
      </c>
      <c r="N3940" s="193" t="s">
        <v>14293</v>
      </c>
      <c r="O3940" s="193" t="s">
        <v>1769</v>
      </c>
      <c r="P3940" s="219" t="n">
        <v>43040</v>
      </c>
      <c r="Q3940" s="219" t="n">
        <v>44469</v>
      </c>
      <c r="R3940" s="193"/>
      <c r="S3940" s="193" t="s">
        <v>7130</v>
      </c>
      <c r="T3940" s="193" t="n">
        <v>11810.35003</v>
      </c>
      <c r="U3940" s="193"/>
      <c r="V3940" s="193"/>
      <c r="W3940" s="193" t="s">
        <v>8720</v>
      </c>
      <c r="X3940" s="196"/>
      <c r="Y3940" s="196"/>
      <c r="Z3940" s="196" t="n">
        <v>0</v>
      </c>
      <c r="AE3940" s="94" t="e">
        <f aca="false" t="array" ref="AE3940:AK3940">_xlfn.torow(_xlfn.unique(_xlfn._xlws.filter(cat_table[Subsector],$E3940=cat_table[Sector],"")))</f>
        <v>#NAME?</v>
      </c>
      <c r="AF3940" s="94" t="e">
        <v>#NAME?</v>
      </c>
      <c r="AG3940" s="94" t="e">
        <v>#NAME?</v>
      </c>
      <c r="AH3940" s="94" t="e">
        <v>#NAME?</v>
      </c>
      <c r="AI3940" s="94" t="e">
        <v>#NAME?</v>
      </c>
      <c r="AJ3940" s="94" t="e">
        <v>#NAME?</v>
      </c>
      <c r="AK3940" s="94" t="e">
        <v>#NAME?</v>
      </c>
      <c r="AO3940" s="94" t="e">
        <f aca="false" t="array" ref="AO3940:AQ3940">_xlfn.torow(_xlfn.unique(_xlfn._xlws.filter(cat_table[Sub-subsector],($E3940=cat_table[Sector])*($F3940=cat_table[Subsector]),"")))</f>
        <v>#NAME?</v>
      </c>
      <c r="AP3940" s="94" t="e">
        <v>#NAME?</v>
      </c>
      <c r="AQ3940" s="94" t="e">
        <v>#NAME?</v>
      </c>
    </row>
    <row r="3941" customFormat="false" ht="15" hidden="false" customHeight="true" outlineLevel="0" collapsed="false">
      <c r="A3941" s="193" t="s">
        <v>14723</v>
      </c>
      <c r="B3941" s="20" t="str">
        <f aca="false">INDEX(Table2[], MATCH(L3941, Location_ID!$D$2:$D$648, 0), 1)</f>
        <v>a5d035c9-aae3-40ac-9eb8-c5c29396ac64</v>
      </c>
      <c r="C3941" s="193" t="s">
        <v>1482</v>
      </c>
      <c r="D3941" s="273" t="s">
        <v>354</v>
      </c>
      <c r="E3941" s="193" t="s">
        <v>7134</v>
      </c>
      <c r="F3941" s="193" t="s">
        <v>7899</v>
      </c>
      <c r="G3941" s="193"/>
      <c r="H3941" s="196"/>
      <c r="I3941" s="193" t="s">
        <v>14291</v>
      </c>
      <c r="J3941" s="193" t="s">
        <v>14292</v>
      </c>
      <c r="K3941" s="193" t="s">
        <v>7127</v>
      </c>
      <c r="L3941" s="193" t="s">
        <v>3029</v>
      </c>
      <c r="M3941" s="193" t="s">
        <v>7131</v>
      </c>
      <c r="N3941" s="193" t="s">
        <v>14293</v>
      </c>
      <c r="O3941" s="193" t="s">
        <v>1769</v>
      </c>
      <c r="P3941" s="219" t="n">
        <v>43040</v>
      </c>
      <c r="Q3941" s="219" t="n">
        <v>44469</v>
      </c>
      <c r="R3941" s="193"/>
      <c r="S3941" s="193" t="s">
        <v>7130</v>
      </c>
      <c r="T3941" s="193" t="n">
        <v>11075.3399</v>
      </c>
      <c r="U3941" s="193"/>
      <c r="V3941" s="193"/>
      <c r="W3941" s="193" t="s">
        <v>8720</v>
      </c>
      <c r="X3941" s="196"/>
      <c r="Y3941" s="196"/>
      <c r="Z3941" s="196" t="n">
        <v>0</v>
      </c>
      <c r="AE3941" s="94" t="e">
        <f aca="false" t="array" ref="AE3941:AK3941">_xlfn.torow(_xlfn.unique(_xlfn._xlws.filter(cat_table[Subsector],$E3941=cat_table[Sector],"")))</f>
        <v>#NAME?</v>
      </c>
      <c r="AF3941" s="94" t="e">
        <v>#NAME?</v>
      </c>
      <c r="AG3941" s="94" t="e">
        <v>#NAME?</v>
      </c>
      <c r="AH3941" s="94" t="e">
        <v>#NAME?</v>
      </c>
      <c r="AI3941" s="94" t="e">
        <v>#NAME?</v>
      </c>
      <c r="AJ3941" s="94" t="e">
        <v>#NAME?</v>
      </c>
      <c r="AK3941" s="94" t="e">
        <v>#NAME?</v>
      </c>
      <c r="AO3941" s="94" t="e">
        <f aca="false" t="array" ref="AO3941:AQ3941">_xlfn.torow(_xlfn.unique(_xlfn._xlws.filter(cat_table[Sub-subsector],($E3941=cat_table[Sector])*($F3941=cat_table[Subsector]),"")))</f>
        <v>#NAME?</v>
      </c>
      <c r="AP3941" s="94" t="e">
        <v>#NAME?</v>
      </c>
      <c r="AQ3941" s="94" t="e">
        <v>#NAME?</v>
      </c>
    </row>
    <row r="3942" customFormat="false" ht="15" hidden="false" customHeight="true" outlineLevel="0" collapsed="false">
      <c r="A3942" s="193" t="s">
        <v>14724</v>
      </c>
      <c r="B3942" s="20" t="str">
        <f aca="false">INDEX(Table2[], MATCH(L3942, Location_ID!$D$2:$D$648, 0), 1)</f>
        <v>a5d035c9-aae3-40ac-9eb8-c5c29396ac64</v>
      </c>
      <c r="C3942" s="193" t="s">
        <v>1482</v>
      </c>
      <c r="D3942" s="273" t="s">
        <v>354</v>
      </c>
      <c r="E3942" s="193" t="s">
        <v>7134</v>
      </c>
      <c r="F3942" s="193" t="s">
        <v>7899</v>
      </c>
      <c r="G3942" s="193"/>
      <c r="H3942" s="196"/>
      <c r="I3942" s="193" t="s">
        <v>14291</v>
      </c>
      <c r="J3942" s="193" t="s">
        <v>14292</v>
      </c>
      <c r="K3942" s="193" t="s">
        <v>7127</v>
      </c>
      <c r="L3942" s="193" t="s">
        <v>3029</v>
      </c>
      <c r="M3942" s="193" t="s">
        <v>7131</v>
      </c>
      <c r="N3942" s="193" t="s">
        <v>14293</v>
      </c>
      <c r="O3942" s="193" t="s">
        <v>1769</v>
      </c>
      <c r="P3942" s="219" t="n">
        <v>43040</v>
      </c>
      <c r="Q3942" s="219" t="n">
        <v>44469</v>
      </c>
      <c r="R3942" s="193"/>
      <c r="S3942" s="193" t="s">
        <v>7130</v>
      </c>
      <c r="T3942" s="193" t="n">
        <v>36282.60115</v>
      </c>
      <c r="U3942" s="193"/>
      <c r="V3942" s="193"/>
      <c r="W3942" s="193" t="s">
        <v>8720</v>
      </c>
      <c r="X3942" s="196"/>
      <c r="Y3942" s="196"/>
      <c r="Z3942" s="196" t="n">
        <v>0</v>
      </c>
      <c r="AE3942" s="94" t="e">
        <f aca="false" t="array" ref="AE3942:AK3942">_xlfn.torow(_xlfn.unique(_xlfn._xlws.filter(cat_table[Subsector],$E3942=cat_table[Sector],"")))</f>
        <v>#NAME?</v>
      </c>
      <c r="AF3942" s="94" t="e">
        <v>#NAME?</v>
      </c>
      <c r="AG3942" s="94" t="e">
        <v>#NAME?</v>
      </c>
      <c r="AH3942" s="94" t="e">
        <v>#NAME?</v>
      </c>
      <c r="AI3942" s="94" t="e">
        <v>#NAME?</v>
      </c>
      <c r="AJ3942" s="94" t="e">
        <v>#NAME?</v>
      </c>
      <c r="AK3942" s="94" t="e">
        <v>#NAME?</v>
      </c>
      <c r="AO3942" s="94" t="e">
        <f aca="false" t="array" ref="AO3942:AQ3942">_xlfn.torow(_xlfn.unique(_xlfn._xlws.filter(cat_table[Sub-subsector],($E3942=cat_table[Sector])*($F3942=cat_table[Subsector]),"")))</f>
        <v>#NAME?</v>
      </c>
      <c r="AP3942" s="94" t="e">
        <v>#NAME?</v>
      </c>
      <c r="AQ3942" s="94" t="e">
        <v>#NAME?</v>
      </c>
    </row>
    <row r="3943" customFormat="false" ht="15" hidden="false" customHeight="true" outlineLevel="0" collapsed="false">
      <c r="A3943" s="193" t="s">
        <v>14725</v>
      </c>
      <c r="B3943" s="20" t="str">
        <f aca="false">INDEX(Table2[], MATCH(L3943, Location_ID!$D$2:$D$648, 0), 1)</f>
        <v>ff91315f-5899-4f9c-b034-885e1260b013</v>
      </c>
      <c r="C3943" s="193" t="s">
        <v>1482</v>
      </c>
      <c r="D3943" s="273" t="s">
        <v>354</v>
      </c>
      <c r="E3943" s="193" t="s">
        <v>7134</v>
      </c>
      <c r="F3943" s="193" t="s">
        <v>7899</v>
      </c>
      <c r="G3943" s="193"/>
      <c r="H3943" s="196"/>
      <c r="I3943" s="193" t="s">
        <v>14291</v>
      </c>
      <c r="J3943" s="193" t="s">
        <v>14292</v>
      </c>
      <c r="K3943" s="193" t="s">
        <v>7127</v>
      </c>
      <c r="L3943" s="193" t="s">
        <v>3035</v>
      </c>
      <c r="M3943" s="193" t="s">
        <v>7131</v>
      </c>
      <c r="N3943" s="193" t="s">
        <v>14293</v>
      </c>
      <c r="O3943" s="193" t="s">
        <v>2893</v>
      </c>
      <c r="P3943" s="219" t="n">
        <v>43040</v>
      </c>
      <c r="Q3943" s="219" t="n">
        <v>44469</v>
      </c>
      <c r="R3943" s="193"/>
      <c r="S3943" s="193" t="s">
        <v>7130</v>
      </c>
      <c r="T3943" s="193" t="n">
        <v>12044.87441</v>
      </c>
      <c r="U3943" s="193"/>
      <c r="V3943" s="193"/>
      <c r="W3943" s="193" t="s">
        <v>8720</v>
      </c>
      <c r="X3943" s="196"/>
      <c r="Y3943" s="196"/>
      <c r="Z3943" s="196" t="n">
        <v>0</v>
      </c>
      <c r="AE3943" s="94" t="e">
        <f aca="false" t="array" ref="AE3943:AK3943">_xlfn.torow(_xlfn.unique(_xlfn._xlws.filter(cat_table[Subsector],$E3943=cat_table[Sector],"")))</f>
        <v>#NAME?</v>
      </c>
      <c r="AF3943" s="94" t="e">
        <v>#NAME?</v>
      </c>
      <c r="AG3943" s="94" t="e">
        <v>#NAME?</v>
      </c>
      <c r="AH3943" s="94" t="e">
        <v>#NAME?</v>
      </c>
      <c r="AI3943" s="94" t="e">
        <v>#NAME?</v>
      </c>
      <c r="AJ3943" s="94" t="e">
        <v>#NAME?</v>
      </c>
      <c r="AK3943" s="94" t="e">
        <v>#NAME?</v>
      </c>
      <c r="AO3943" s="94" t="e">
        <f aca="false" t="array" ref="AO3943:AQ3943">_xlfn.torow(_xlfn.unique(_xlfn._xlws.filter(cat_table[Sub-subsector],($E3943=cat_table[Sector])*($F3943=cat_table[Subsector]),"")))</f>
        <v>#NAME?</v>
      </c>
      <c r="AP3943" s="94" t="e">
        <v>#NAME?</v>
      </c>
      <c r="AQ3943" s="94" t="e">
        <v>#NAME?</v>
      </c>
    </row>
    <row r="3944" customFormat="false" ht="15" hidden="false" customHeight="true" outlineLevel="0" collapsed="false">
      <c r="A3944" s="193" t="s">
        <v>14726</v>
      </c>
      <c r="B3944" s="20" t="str">
        <f aca="false">INDEX(Table2[], MATCH(L3944, Location_ID!$D$2:$D$648, 0), 1)</f>
        <v>daa8a290-cd1b-4ff0-b151-1f450e2146dd</v>
      </c>
      <c r="C3944" s="193" t="s">
        <v>1482</v>
      </c>
      <c r="D3944" s="273" t="s">
        <v>354</v>
      </c>
      <c r="E3944" s="193" t="s">
        <v>7134</v>
      </c>
      <c r="F3944" s="193" t="s">
        <v>7899</v>
      </c>
      <c r="G3944" s="193"/>
      <c r="H3944" s="196"/>
      <c r="I3944" s="193" t="s">
        <v>14291</v>
      </c>
      <c r="J3944" s="193" t="s">
        <v>14292</v>
      </c>
      <c r="K3944" s="193" t="s">
        <v>7127</v>
      </c>
      <c r="L3944" s="193" t="s">
        <v>3033</v>
      </c>
      <c r="M3944" s="193" t="s">
        <v>7131</v>
      </c>
      <c r="N3944" s="193" t="s">
        <v>14293</v>
      </c>
      <c r="O3944" s="193" t="s">
        <v>1732</v>
      </c>
      <c r="P3944" s="219" t="n">
        <v>43040</v>
      </c>
      <c r="Q3944" s="219" t="n">
        <v>44469</v>
      </c>
      <c r="R3944" s="193"/>
      <c r="S3944" s="193" t="s">
        <v>7130</v>
      </c>
      <c r="T3944" s="193" t="n">
        <v>3244.026208</v>
      </c>
      <c r="U3944" s="193"/>
      <c r="V3944" s="193"/>
      <c r="W3944" s="193" t="s">
        <v>8720</v>
      </c>
      <c r="X3944" s="196"/>
      <c r="Y3944" s="196"/>
      <c r="Z3944" s="196" t="n">
        <v>0</v>
      </c>
      <c r="AE3944" s="94" t="e">
        <f aca="false" t="array" ref="AE3944:AK3944">_xlfn.torow(_xlfn.unique(_xlfn._xlws.filter(cat_table[Subsector],$E3944=cat_table[Sector],"")))</f>
        <v>#NAME?</v>
      </c>
      <c r="AF3944" s="94" t="e">
        <v>#NAME?</v>
      </c>
      <c r="AG3944" s="94" t="e">
        <v>#NAME?</v>
      </c>
      <c r="AH3944" s="94" t="e">
        <v>#NAME?</v>
      </c>
      <c r="AI3944" s="94" t="e">
        <v>#NAME?</v>
      </c>
      <c r="AJ3944" s="94" t="e">
        <v>#NAME?</v>
      </c>
      <c r="AK3944" s="94" t="e">
        <v>#NAME?</v>
      </c>
      <c r="AO3944" s="94" t="e">
        <f aca="false" t="array" ref="AO3944:AQ3944">_xlfn.torow(_xlfn.unique(_xlfn._xlws.filter(cat_table[Sub-subsector],($E3944=cat_table[Sector])*($F3944=cat_table[Subsector]),"")))</f>
        <v>#NAME?</v>
      </c>
      <c r="AP3944" s="94" t="e">
        <v>#NAME?</v>
      </c>
      <c r="AQ3944" s="94" t="e">
        <v>#NAME?</v>
      </c>
    </row>
    <row r="3945" customFormat="false" ht="15" hidden="false" customHeight="true" outlineLevel="0" collapsed="false">
      <c r="A3945" s="193" t="s">
        <v>14727</v>
      </c>
      <c r="B3945" s="20" t="str">
        <f aca="false">INDEX(Table2[], MATCH(L3945, Location_ID!$D$2:$D$648, 0), 1)</f>
        <v>daa8a290-cd1b-4ff0-b151-1f450e2146dd</v>
      </c>
      <c r="C3945" s="193" t="s">
        <v>1482</v>
      </c>
      <c r="D3945" s="273" t="s">
        <v>354</v>
      </c>
      <c r="E3945" s="193" t="s">
        <v>7134</v>
      </c>
      <c r="F3945" s="193" t="s">
        <v>7899</v>
      </c>
      <c r="G3945" s="193"/>
      <c r="H3945" s="196"/>
      <c r="I3945" s="193" t="s">
        <v>14291</v>
      </c>
      <c r="J3945" s="193" t="s">
        <v>14292</v>
      </c>
      <c r="K3945" s="193" t="s">
        <v>7127</v>
      </c>
      <c r="L3945" s="193" t="s">
        <v>3033</v>
      </c>
      <c r="M3945" s="193" t="s">
        <v>7131</v>
      </c>
      <c r="N3945" s="193" t="s">
        <v>14293</v>
      </c>
      <c r="O3945" s="193" t="s">
        <v>1732</v>
      </c>
      <c r="P3945" s="219" t="n">
        <v>43040</v>
      </c>
      <c r="Q3945" s="219" t="n">
        <v>44469</v>
      </c>
      <c r="R3945" s="193"/>
      <c r="S3945" s="193" t="s">
        <v>7130</v>
      </c>
      <c r="T3945" s="193" t="n">
        <v>457.2475642</v>
      </c>
      <c r="U3945" s="193"/>
      <c r="V3945" s="193"/>
      <c r="W3945" s="193" t="s">
        <v>8720</v>
      </c>
      <c r="X3945" s="196"/>
      <c r="Y3945" s="196"/>
      <c r="Z3945" s="196" t="n">
        <v>0</v>
      </c>
      <c r="AE3945" s="94" t="e">
        <f aca="false" t="array" ref="AE3945:AK3945">_xlfn.torow(_xlfn.unique(_xlfn._xlws.filter(cat_table[Subsector],$E3945=cat_table[Sector],"")))</f>
        <v>#NAME?</v>
      </c>
      <c r="AF3945" s="94" t="e">
        <v>#NAME?</v>
      </c>
      <c r="AG3945" s="94" t="e">
        <v>#NAME?</v>
      </c>
      <c r="AH3945" s="94" t="e">
        <v>#NAME?</v>
      </c>
      <c r="AI3945" s="94" t="e">
        <v>#NAME?</v>
      </c>
      <c r="AJ3945" s="94" t="e">
        <v>#NAME?</v>
      </c>
      <c r="AK3945" s="94" t="e">
        <v>#NAME?</v>
      </c>
      <c r="AO3945" s="94" t="e">
        <f aca="false" t="array" ref="AO3945:AQ3945">_xlfn.torow(_xlfn.unique(_xlfn._xlws.filter(cat_table[Sub-subsector],($E3945=cat_table[Sector])*($F3945=cat_table[Subsector]),"")))</f>
        <v>#NAME?</v>
      </c>
      <c r="AP3945" s="94" t="e">
        <v>#NAME?</v>
      </c>
      <c r="AQ3945" s="94" t="e">
        <v>#NAME?</v>
      </c>
    </row>
    <row r="3946" customFormat="false" ht="15" hidden="false" customHeight="true" outlineLevel="0" collapsed="false">
      <c r="A3946" s="193" t="s">
        <v>14728</v>
      </c>
      <c r="B3946" s="20" t="str">
        <f aca="false">INDEX(Table2[], MATCH(L3946, Location_ID!$D$2:$D$648, 0), 1)</f>
        <v>daa8a290-cd1b-4ff0-b151-1f450e2146dd</v>
      </c>
      <c r="C3946" s="193" t="s">
        <v>1482</v>
      </c>
      <c r="D3946" s="273" t="s">
        <v>354</v>
      </c>
      <c r="E3946" s="193" t="s">
        <v>7134</v>
      </c>
      <c r="F3946" s="193" t="s">
        <v>7899</v>
      </c>
      <c r="G3946" s="193"/>
      <c r="H3946" s="196"/>
      <c r="I3946" s="193" t="s">
        <v>14291</v>
      </c>
      <c r="J3946" s="193" t="s">
        <v>14292</v>
      </c>
      <c r="K3946" s="193" t="s">
        <v>7127</v>
      </c>
      <c r="L3946" s="193" t="s">
        <v>3033</v>
      </c>
      <c r="M3946" s="193" t="s">
        <v>7131</v>
      </c>
      <c r="N3946" s="193" t="s">
        <v>14293</v>
      </c>
      <c r="O3946" s="193" t="s">
        <v>1732</v>
      </c>
      <c r="P3946" s="219" t="n">
        <v>43040</v>
      </c>
      <c r="Q3946" s="219" t="n">
        <v>44469</v>
      </c>
      <c r="R3946" s="193"/>
      <c r="S3946" s="193" t="s">
        <v>7130</v>
      </c>
      <c r="T3946" s="193" t="n">
        <v>5250.601327</v>
      </c>
      <c r="U3946" s="193"/>
      <c r="V3946" s="193"/>
      <c r="W3946" s="193" t="s">
        <v>8720</v>
      </c>
      <c r="X3946" s="196"/>
      <c r="Y3946" s="196"/>
      <c r="Z3946" s="196" t="n">
        <v>0</v>
      </c>
      <c r="AE3946" s="94" t="e">
        <f aca="false" t="array" ref="AE3946:AK3946">_xlfn.torow(_xlfn.unique(_xlfn._xlws.filter(cat_table[Subsector],$E3946=cat_table[Sector],"")))</f>
        <v>#NAME?</v>
      </c>
      <c r="AF3946" s="94" t="e">
        <v>#NAME?</v>
      </c>
      <c r="AG3946" s="94" t="e">
        <v>#NAME?</v>
      </c>
      <c r="AH3946" s="94" t="e">
        <v>#NAME?</v>
      </c>
      <c r="AI3946" s="94" t="e">
        <v>#NAME?</v>
      </c>
      <c r="AJ3946" s="94" t="e">
        <v>#NAME?</v>
      </c>
      <c r="AK3946" s="94" t="e">
        <v>#NAME?</v>
      </c>
      <c r="AO3946" s="94" t="e">
        <f aca="false" t="array" ref="AO3946:AQ3946">_xlfn.torow(_xlfn.unique(_xlfn._xlws.filter(cat_table[Sub-subsector],($E3946=cat_table[Sector])*($F3946=cat_table[Subsector]),"")))</f>
        <v>#NAME?</v>
      </c>
      <c r="AP3946" s="94" t="e">
        <v>#NAME?</v>
      </c>
      <c r="AQ3946" s="94" t="e">
        <v>#NAME?</v>
      </c>
    </row>
    <row r="3947" customFormat="false" ht="15" hidden="false" customHeight="true" outlineLevel="0" collapsed="false">
      <c r="A3947" s="193" t="s">
        <v>14729</v>
      </c>
      <c r="B3947" s="20" t="str">
        <f aca="false">INDEX(Table2[], MATCH(L3947, Location_ID!$D$2:$D$648, 0), 1)</f>
        <v>daa8a290-cd1b-4ff0-b151-1f450e2146dd</v>
      </c>
      <c r="C3947" s="193" t="s">
        <v>1482</v>
      </c>
      <c r="D3947" s="273" t="s">
        <v>354</v>
      </c>
      <c r="E3947" s="193" t="s">
        <v>7134</v>
      </c>
      <c r="F3947" s="193" t="s">
        <v>7899</v>
      </c>
      <c r="G3947" s="193"/>
      <c r="H3947" s="196"/>
      <c r="I3947" s="193" t="s">
        <v>14291</v>
      </c>
      <c r="J3947" s="193" t="s">
        <v>14292</v>
      </c>
      <c r="K3947" s="193" t="s">
        <v>7127</v>
      </c>
      <c r="L3947" s="193" t="s">
        <v>3033</v>
      </c>
      <c r="M3947" s="193" t="s">
        <v>7131</v>
      </c>
      <c r="N3947" s="193" t="s">
        <v>14293</v>
      </c>
      <c r="O3947" s="193" t="s">
        <v>1732</v>
      </c>
      <c r="P3947" s="219" t="n">
        <v>43040</v>
      </c>
      <c r="Q3947" s="219" t="n">
        <v>44469</v>
      </c>
      <c r="R3947" s="193"/>
      <c r="S3947" s="193" t="s">
        <v>7130</v>
      </c>
      <c r="T3947" s="193" t="n">
        <v>946.0847797</v>
      </c>
      <c r="U3947" s="193"/>
      <c r="V3947" s="193"/>
      <c r="W3947" s="193" t="s">
        <v>8720</v>
      </c>
      <c r="X3947" s="196"/>
      <c r="Y3947" s="196"/>
      <c r="Z3947" s="196" t="n">
        <v>0</v>
      </c>
      <c r="AE3947" s="94" t="e">
        <f aca="false" t="array" ref="AE3947:AK3947">_xlfn.torow(_xlfn.unique(_xlfn._xlws.filter(cat_table[Subsector],$E3947=cat_table[Sector],"")))</f>
        <v>#NAME?</v>
      </c>
      <c r="AF3947" s="94" t="e">
        <v>#NAME?</v>
      </c>
      <c r="AG3947" s="94" t="e">
        <v>#NAME?</v>
      </c>
      <c r="AH3947" s="94" t="e">
        <v>#NAME?</v>
      </c>
      <c r="AI3947" s="94" t="e">
        <v>#NAME?</v>
      </c>
      <c r="AJ3947" s="94" t="e">
        <v>#NAME?</v>
      </c>
      <c r="AK3947" s="94" t="e">
        <v>#NAME?</v>
      </c>
      <c r="AO3947" s="94" t="e">
        <f aca="false" t="array" ref="AO3947:AQ3947">_xlfn.torow(_xlfn.unique(_xlfn._xlws.filter(cat_table[Sub-subsector],($E3947=cat_table[Sector])*($F3947=cat_table[Subsector]),"")))</f>
        <v>#NAME?</v>
      </c>
      <c r="AP3947" s="94" t="e">
        <v>#NAME?</v>
      </c>
      <c r="AQ3947" s="94" t="e">
        <v>#NAME?</v>
      </c>
    </row>
    <row r="3948" customFormat="false" ht="15" hidden="false" customHeight="true" outlineLevel="0" collapsed="false">
      <c r="A3948" s="193" t="s">
        <v>14730</v>
      </c>
      <c r="B3948" s="20" t="str">
        <f aca="false">INDEX(Table2[], MATCH(L3948, Location_ID!$D$2:$D$648, 0), 1)</f>
        <v>a5d035c9-aae3-40ac-9eb8-c5c29396ac64</v>
      </c>
      <c r="C3948" s="193" t="s">
        <v>1482</v>
      </c>
      <c r="D3948" s="273" t="s">
        <v>354</v>
      </c>
      <c r="E3948" s="193" t="s">
        <v>7134</v>
      </c>
      <c r="F3948" s="193" t="s">
        <v>7899</v>
      </c>
      <c r="G3948" s="193"/>
      <c r="H3948" s="196"/>
      <c r="I3948" s="193" t="s">
        <v>14291</v>
      </c>
      <c r="J3948" s="193" t="s">
        <v>14292</v>
      </c>
      <c r="K3948" s="193" t="s">
        <v>7127</v>
      </c>
      <c r="L3948" s="193" t="s">
        <v>3029</v>
      </c>
      <c r="M3948" s="193" t="s">
        <v>7131</v>
      </c>
      <c r="N3948" s="193" t="s">
        <v>14293</v>
      </c>
      <c r="O3948" s="193" t="s">
        <v>1769</v>
      </c>
      <c r="P3948" s="219" t="n">
        <v>43040</v>
      </c>
      <c r="Q3948" s="219" t="n">
        <v>44469</v>
      </c>
      <c r="R3948" s="193"/>
      <c r="S3948" s="193" t="s">
        <v>7130</v>
      </c>
      <c r="T3948" s="193" t="n">
        <v>5965.350043</v>
      </c>
      <c r="U3948" s="193"/>
      <c r="V3948" s="193"/>
      <c r="W3948" s="193" t="s">
        <v>8720</v>
      </c>
      <c r="X3948" s="196"/>
      <c r="Y3948" s="196"/>
      <c r="Z3948" s="196" t="n">
        <v>0</v>
      </c>
      <c r="AE3948" s="94" t="e">
        <f aca="false" t="array" ref="AE3948:AK3948">_xlfn.torow(_xlfn.unique(_xlfn._xlws.filter(cat_table[Subsector],$E3948=cat_table[Sector],"")))</f>
        <v>#NAME?</v>
      </c>
      <c r="AF3948" s="94" t="e">
        <v>#NAME?</v>
      </c>
      <c r="AG3948" s="94" t="e">
        <v>#NAME?</v>
      </c>
      <c r="AH3948" s="94" t="e">
        <v>#NAME?</v>
      </c>
      <c r="AI3948" s="94" t="e">
        <v>#NAME?</v>
      </c>
      <c r="AJ3948" s="94" t="e">
        <v>#NAME?</v>
      </c>
      <c r="AK3948" s="94" t="e">
        <v>#NAME?</v>
      </c>
      <c r="AO3948" s="94" t="e">
        <f aca="false" t="array" ref="AO3948:AQ3948">_xlfn.torow(_xlfn.unique(_xlfn._xlws.filter(cat_table[Sub-subsector],($E3948=cat_table[Sector])*($F3948=cat_table[Subsector]),"")))</f>
        <v>#NAME?</v>
      </c>
      <c r="AP3948" s="94" t="e">
        <v>#NAME?</v>
      </c>
      <c r="AQ3948" s="94" t="e">
        <v>#NAME?</v>
      </c>
    </row>
    <row r="3949" customFormat="false" ht="15" hidden="false" customHeight="true" outlineLevel="0" collapsed="false">
      <c r="A3949" s="193" t="s">
        <v>14731</v>
      </c>
      <c r="B3949" s="20" t="str">
        <f aca="false">INDEX(Table2[], MATCH(L3949, Location_ID!$D$2:$D$648, 0), 1)</f>
        <v>a5d035c9-aae3-40ac-9eb8-c5c29396ac64</v>
      </c>
      <c r="C3949" s="193" t="s">
        <v>1482</v>
      </c>
      <c r="D3949" s="273" t="s">
        <v>354</v>
      </c>
      <c r="E3949" s="193" t="s">
        <v>7134</v>
      </c>
      <c r="F3949" s="193" t="s">
        <v>7899</v>
      </c>
      <c r="G3949" s="193"/>
      <c r="H3949" s="196"/>
      <c r="I3949" s="193" t="s">
        <v>14291</v>
      </c>
      <c r="J3949" s="193" t="s">
        <v>14292</v>
      </c>
      <c r="K3949" s="193" t="s">
        <v>7127</v>
      </c>
      <c r="L3949" s="193" t="s">
        <v>3029</v>
      </c>
      <c r="M3949" s="193" t="s">
        <v>7131</v>
      </c>
      <c r="N3949" s="193" t="s">
        <v>14293</v>
      </c>
      <c r="O3949" s="193" t="s">
        <v>1769</v>
      </c>
      <c r="P3949" s="219" t="n">
        <v>43040</v>
      </c>
      <c r="Q3949" s="219" t="n">
        <v>44469</v>
      </c>
      <c r="R3949" s="193"/>
      <c r="S3949" s="193" t="s">
        <v>7130</v>
      </c>
      <c r="T3949" s="193" t="n">
        <v>1758.112493</v>
      </c>
      <c r="U3949" s="193"/>
      <c r="V3949" s="193"/>
      <c r="W3949" s="193" t="s">
        <v>8720</v>
      </c>
      <c r="X3949" s="196"/>
      <c r="Y3949" s="196"/>
      <c r="Z3949" s="196" t="n">
        <v>0</v>
      </c>
      <c r="AE3949" s="94" t="e">
        <f aca="false" t="array" ref="AE3949:AK3949">_xlfn.torow(_xlfn.unique(_xlfn._xlws.filter(cat_table[Subsector],$E3949=cat_table[Sector],"")))</f>
        <v>#NAME?</v>
      </c>
      <c r="AF3949" s="94" t="e">
        <v>#NAME?</v>
      </c>
      <c r="AG3949" s="94" t="e">
        <v>#NAME?</v>
      </c>
      <c r="AH3949" s="94" t="e">
        <v>#NAME?</v>
      </c>
      <c r="AI3949" s="94" t="e">
        <v>#NAME?</v>
      </c>
      <c r="AJ3949" s="94" t="e">
        <v>#NAME?</v>
      </c>
      <c r="AK3949" s="94" t="e">
        <v>#NAME?</v>
      </c>
      <c r="AO3949" s="94" t="e">
        <f aca="false" t="array" ref="AO3949:AQ3949">_xlfn.torow(_xlfn.unique(_xlfn._xlws.filter(cat_table[Sub-subsector],($E3949=cat_table[Sector])*($F3949=cat_table[Subsector]),"")))</f>
        <v>#NAME?</v>
      </c>
      <c r="AP3949" s="94" t="e">
        <v>#NAME?</v>
      </c>
      <c r="AQ3949" s="94" t="e">
        <v>#NAME?</v>
      </c>
    </row>
    <row r="3950" customFormat="false" ht="15" hidden="false" customHeight="true" outlineLevel="0" collapsed="false">
      <c r="A3950" s="193" t="s">
        <v>14732</v>
      </c>
      <c r="B3950" s="20" t="str">
        <f aca="false">INDEX(Table2[], MATCH(L3950, Location_ID!$D$2:$D$648, 0), 1)</f>
        <v>a5d035c9-aae3-40ac-9eb8-c5c29396ac64</v>
      </c>
      <c r="C3950" s="193" t="s">
        <v>1482</v>
      </c>
      <c r="D3950" s="273" t="s">
        <v>354</v>
      </c>
      <c r="E3950" s="193" t="s">
        <v>7134</v>
      </c>
      <c r="F3950" s="193" t="s">
        <v>7899</v>
      </c>
      <c r="G3950" s="193"/>
      <c r="H3950" s="196"/>
      <c r="I3950" s="193" t="s">
        <v>14291</v>
      </c>
      <c r="J3950" s="193" t="s">
        <v>14292</v>
      </c>
      <c r="K3950" s="193" t="s">
        <v>7127</v>
      </c>
      <c r="L3950" s="193" t="s">
        <v>3029</v>
      </c>
      <c r="M3950" s="193" t="s">
        <v>7131</v>
      </c>
      <c r="N3950" s="193" t="s">
        <v>14293</v>
      </c>
      <c r="O3950" s="193" t="s">
        <v>1769</v>
      </c>
      <c r="P3950" s="219" t="n">
        <v>43040</v>
      </c>
      <c r="Q3950" s="219" t="n">
        <v>44469</v>
      </c>
      <c r="R3950" s="193"/>
      <c r="S3950" s="193" t="s">
        <v>7130</v>
      </c>
      <c r="T3950" s="193" t="n">
        <v>3216.577144</v>
      </c>
      <c r="U3950" s="193"/>
      <c r="V3950" s="193"/>
      <c r="W3950" s="193" t="s">
        <v>8720</v>
      </c>
      <c r="X3950" s="196"/>
      <c r="Y3950" s="196"/>
      <c r="Z3950" s="196" t="n">
        <v>0</v>
      </c>
      <c r="AE3950" s="94" t="e">
        <f aca="false" t="array" ref="AE3950:AK3950">_xlfn.torow(_xlfn.unique(_xlfn._xlws.filter(cat_table[Subsector],$E3950=cat_table[Sector],"")))</f>
        <v>#NAME?</v>
      </c>
      <c r="AF3950" s="94" t="e">
        <v>#NAME?</v>
      </c>
      <c r="AG3950" s="94" t="e">
        <v>#NAME?</v>
      </c>
      <c r="AH3950" s="94" t="e">
        <v>#NAME?</v>
      </c>
      <c r="AI3950" s="94" t="e">
        <v>#NAME?</v>
      </c>
      <c r="AJ3950" s="94" t="e">
        <v>#NAME?</v>
      </c>
      <c r="AK3950" s="94" t="e">
        <v>#NAME?</v>
      </c>
      <c r="AO3950" s="94" t="e">
        <f aca="false" t="array" ref="AO3950:AQ3950">_xlfn.torow(_xlfn.unique(_xlfn._xlws.filter(cat_table[Sub-subsector],($E3950=cat_table[Sector])*($F3950=cat_table[Subsector]),"")))</f>
        <v>#NAME?</v>
      </c>
      <c r="AP3950" s="94" t="e">
        <v>#NAME?</v>
      </c>
      <c r="AQ3950" s="94" t="e">
        <v>#NAME?</v>
      </c>
    </row>
    <row r="3951" customFormat="false" ht="15" hidden="false" customHeight="true" outlineLevel="0" collapsed="false">
      <c r="A3951" s="193" t="s">
        <v>14733</v>
      </c>
      <c r="B3951" s="20" t="str">
        <f aca="false">INDEX(Table2[], MATCH(L3951, Location_ID!$D$2:$D$648, 0), 1)</f>
        <v>a5d035c9-aae3-40ac-9eb8-c5c29396ac64</v>
      </c>
      <c r="C3951" s="193" t="s">
        <v>1482</v>
      </c>
      <c r="D3951" s="273" t="s">
        <v>354</v>
      </c>
      <c r="E3951" s="193" t="s">
        <v>7134</v>
      </c>
      <c r="F3951" s="193" t="s">
        <v>7899</v>
      </c>
      <c r="G3951" s="193"/>
      <c r="H3951" s="196"/>
      <c r="I3951" s="193" t="s">
        <v>14291</v>
      </c>
      <c r="J3951" s="193" t="s">
        <v>14292</v>
      </c>
      <c r="K3951" s="193" t="s">
        <v>7127</v>
      </c>
      <c r="L3951" s="193" t="s">
        <v>3029</v>
      </c>
      <c r="M3951" s="193" t="s">
        <v>7131</v>
      </c>
      <c r="N3951" s="193" t="s">
        <v>14293</v>
      </c>
      <c r="O3951" s="193" t="s">
        <v>1769</v>
      </c>
      <c r="P3951" s="219" t="n">
        <v>43040</v>
      </c>
      <c r="Q3951" s="219" t="n">
        <v>44469</v>
      </c>
      <c r="R3951" s="193"/>
      <c r="S3951" s="193" t="s">
        <v>7130</v>
      </c>
      <c r="T3951" s="193" t="n">
        <v>721.9621137</v>
      </c>
      <c r="U3951" s="193"/>
      <c r="V3951" s="193"/>
      <c r="W3951" s="193" t="s">
        <v>8720</v>
      </c>
      <c r="X3951" s="196"/>
      <c r="Y3951" s="196"/>
      <c r="Z3951" s="196" t="n">
        <v>0</v>
      </c>
      <c r="AE3951" s="94" t="e">
        <f aca="false" t="array" ref="AE3951:AK3951">_xlfn.torow(_xlfn.unique(_xlfn._xlws.filter(cat_table[Subsector],$E3951=cat_table[Sector],"")))</f>
        <v>#NAME?</v>
      </c>
      <c r="AF3951" s="94" t="e">
        <v>#NAME?</v>
      </c>
      <c r="AG3951" s="94" t="e">
        <v>#NAME?</v>
      </c>
      <c r="AH3951" s="94" t="e">
        <v>#NAME?</v>
      </c>
      <c r="AI3951" s="94" t="e">
        <v>#NAME?</v>
      </c>
      <c r="AJ3951" s="94" t="e">
        <v>#NAME?</v>
      </c>
      <c r="AK3951" s="94" t="e">
        <v>#NAME?</v>
      </c>
      <c r="AO3951" s="94" t="e">
        <f aca="false" t="array" ref="AO3951:AQ3951">_xlfn.torow(_xlfn.unique(_xlfn._xlws.filter(cat_table[Sub-subsector],($E3951=cat_table[Sector])*($F3951=cat_table[Subsector]),"")))</f>
        <v>#NAME?</v>
      </c>
      <c r="AP3951" s="94" t="e">
        <v>#NAME?</v>
      </c>
      <c r="AQ3951" s="94" t="e">
        <v>#NAME?</v>
      </c>
    </row>
    <row r="3952" customFormat="false" ht="15" hidden="false" customHeight="true" outlineLevel="0" collapsed="false">
      <c r="A3952" s="193" t="s">
        <v>14734</v>
      </c>
      <c r="B3952" s="20" t="str">
        <f aca="false">INDEX(Table2[], MATCH(L3952, Location_ID!$D$2:$D$648, 0), 1)</f>
        <v>a5d035c9-aae3-40ac-9eb8-c5c29396ac64</v>
      </c>
      <c r="C3952" s="193" t="s">
        <v>1482</v>
      </c>
      <c r="D3952" s="273" t="s">
        <v>354</v>
      </c>
      <c r="E3952" s="193" t="s">
        <v>7134</v>
      </c>
      <c r="F3952" s="193" t="s">
        <v>7899</v>
      </c>
      <c r="G3952" s="193"/>
      <c r="H3952" s="196"/>
      <c r="I3952" s="193" t="s">
        <v>14291</v>
      </c>
      <c r="J3952" s="193" t="s">
        <v>14292</v>
      </c>
      <c r="K3952" s="193" t="s">
        <v>7127</v>
      </c>
      <c r="L3952" s="193" t="s">
        <v>3029</v>
      </c>
      <c r="M3952" s="193" t="s">
        <v>7131</v>
      </c>
      <c r="N3952" s="193" t="s">
        <v>14293</v>
      </c>
      <c r="O3952" s="193" t="s">
        <v>1769</v>
      </c>
      <c r="P3952" s="219" t="n">
        <v>43040</v>
      </c>
      <c r="Q3952" s="219" t="n">
        <v>44469</v>
      </c>
      <c r="R3952" s="193"/>
      <c r="S3952" s="193" t="s">
        <v>7130</v>
      </c>
      <c r="T3952" s="193" t="n">
        <v>8806.617511</v>
      </c>
      <c r="U3952" s="193"/>
      <c r="V3952" s="193"/>
      <c r="W3952" s="193" t="s">
        <v>8720</v>
      </c>
      <c r="X3952" s="196"/>
      <c r="Y3952" s="196"/>
      <c r="Z3952" s="196" t="n">
        <v>0</v>
      </c>
      <c r="AE3952" s="94" t="e">
        <f aca="false" t="array" ref="AE3952:AK3952">_xlfn.torow(_xlfn.unique(_xlfn._xlws.filter(cat_table[Subsector],$E3952=cat_table[Sector],"")))</f>
        <v>#NAME?</v>
      </c>
      <c r="AF3952" s="94" t="e">
        <v>#NAME?</v>
      </c>
      <c r="AG3952" s="94" t="e">
        <v>#NAME?</v>
      </c>
      <c r="AH3952" s="94" t="e">
        <v>#NAME?</v>
      </c>
      <c r="AI3952" s="94" t="e">
        <v>#NAME?</v>
      </c>
      <c r="AJ3952" s="94" t="e">
        <v>#NAME?</v>
      </c>
      <c r="AK3952" s="94" t="e">
        <v>#NAME?</v>
      </c>
      <c r="AO3952" s="94" t="e">
        <f aca="false" t="array" ref="AO3952:AQ3952">_xlfn.torow(_xlfn.unique(_xlfn._xlws.filter(cat_table[Sub-subsector],($E3952=cat_table[Sector])*($F3952=cat_table[Subsector]),"")))</f>
        <v>#NAME?</v>
      </c>
      <c r="AP3952" s="94" t="e">
        <v>#NAME?</v>
      </c>
      <c r="AQ3952" s="94" t="e">
        <v>#NAME?</v>
      </c>
    </row>
    <row r="3953" customFormat="false" ht="15" hidden="false" customHeight="true" outlineLevel="0" collapsed="false">
      <c r="A3953" s="193" t="s">
        <v>14735</v>
      </c>
      <c r="B3953" s="20" t="str">
        <f aca="false">INDEX(Table2[], MATCH(L3953, Location_ID!$D$2:$D$648, 0), 1)</f>
        <v>a5d035c9-aae3-40ac-9eb8-c5c29396ac64</v>
      </c>
      <c r="C3953" s="193" t="s">
        <v>1482</v>
      </c>
      <c r="D3953" s="273" t="s">
        <v>354</v>
      </c>
      <c r="E3953" s="193" t="s">
        <v>7134</v>
      </c>
      <c r="F3953" s="193" t="s">
        <v>7899</v>
      </c>
      <c r="G3953" s="193"/>
      <c r="H3953" s="196"/>
      <c r="I3953" s="193" t="s">
        <v>14291</v>
      </c>
      <c r="J3953" s="193" t="s">
        <v>14292</v>
      </c>
      <c r="K3953" s="193" t="s">
        <v>7127</v>
      </c>
      <c r="L3953" s="193" t="s">
        <v>3029</v>
      </c>
      <c r="M3953" s="193" t="s">
        <v>7131</v>
      </c>
      <c r="N3953" s="193" t="s">
        <v>14293</v>
      </c>
      <c r="O3953" s="193" t="s">
        <v>1769</v>
      </c>
      <c r="P3953" s="219" t="n">
        <v>43040</v>
      </c>
      <c r="Q3953" s="219" t="n">
        <v>44469</v>
      </c>
      <c r="R3953" s="193"/>
      <c r="S3953" s="193" t="s">
        <v>7130</v>
      </c>
      <c r="T3953" s="193" t="n">
        <v>8503.938211</v>
      </c>
      <c r="U3953" s="193"/>
      <c r="V3953" s="193"/>
      <c r="W3953" s="193" t="s">
        <v>8720</v>
      </c>
      <c r="X3953" s="196"/>
      <c r="Y3953" s="196"/>
      <c r="Z3953" s="196" t="n">
        <v>0</v>
      </c>
      <c r="AE3953" s="94" t="e">
        <f aca="false" t="array" ref="AE3953:AK3953">_xlfn.torow(_xlfn.unique(_xlfn._xlws.filter(cat_table[Subsector],$E3953=cat_table[Sector],"")))</f>
        <v>#NAME?</v>
      </c>
      <c r="AF3953" s="94" t="e">
        <v>#NAME?</v>
      </c>
      <c r="AG3953" s="94" t="e">
        <v>#NAME?</v>
      </c>
      <c r="AH3953" s="94" t="e">
        <v>#NAME?</v>
      </c>
      <c r="AI3953" s="94" t="e">
        <v>#NAME?</v>
      </c>
      <c r="AJ3953" s="94" t="e">
        <v>#NAME?</v>
      </c>
      <c r="AK3953" s="94" t="e">
        <v>#NAME?</v>
      </c>
      <c r="AO3953" s="94" t="e">
        <f aca="false" t="array" ref="AO3953:AQ3953">_xlfn.torow(_xlfn.unique(_xlfn._xlws.filter(cat_table[Sub-subsector],($E3953=cat_table[Sector])*($F3953=cat_table[Subsector]),"")))</f>
        <v>#NAME?</v>
      </c>
      <c r="AP3953" s="94" t="e">
        <v>#NAME?</v>
      </c>
      <c r="AQ3953" s="94" t="e">
        <v>#NAME?</v>
      </c>
    </row>
    <row r="3954" customFormat="false" ht="15" hidden="false" customHeight="true" outlineLevel="0" collapsed="false">
      <c r="A3954" s="193" t="s">
        <v>14736</v>
      </c>
      <c r="B3954" s="20" t="str">
        <f aca="false">INDEX(Table2[], MATCH(L3954, Location_ID!$D$2:$D$648, 0), 1)</f>
        <v>a5d035c9-aae3-40ac-9eb8-c5c29396ac64</v>
      </c>
      <c r="C3954" s="193" t="s">
        <v>1482</v>
      </c>
      <c r="D3954" s="273" t="s">
        <v>354</v>
      </c>
      <c r="E3954" s="193" t="s">
        <v>7134</v>
      </c>
      <c r="F3954" s="193" t="s">
        <v>7899</v>
      </c>
      <c r="G3954" s="193"/>
      <c r="H3954" s="196"/>
      <c r="I3954" s="193" t="s">
        <v>14291</v>
      </c>
      <c r="J3954" s="193" t="s">
        <v>14292</v>
      </c>
      <c r="K3954" s="193" t="s">
        <v>7127</v>
      </c>
      <c r="L3954" s="193" t="s">
        <v>3029</v>
      </c>
      <c r="M3954" s="193" t="s">
        <v>7131</v>
      </c>
      <c r="N3954" s="193" t="s">
        <v>14293</v>
      </c>
      <c r="O3954" s="193" t="s">
        <v>1769</v>
      </c>
      <c r="P3954" s="219" t="n">
        <v>43040</v>
      </c>
      <c r="Q3954" s="219" t="n">
        <v>44469</v>
      </c>
      <c r="R3954" s="193"/>
      <c r="S3954" s="193" t="s">
        <v>7130</v>
      </c>
      <c r="T3954" s="193" t="n">
        <v>306.6163579</v>
      </c>
      <c r="U3954" s="193"/>
      <c r="V3954" s="193"/>
      <c r="W3954" s="193" t="s">
        <v>8720</v>
      </c>
      <c r="X3954" s="196"/>
      <c r="Y3954" s="196"/>
      <c r="Z3954" s="196" t="n">
        <v>0</v>
      </c>
      <c r="AE3954" s="94" t="e">
        <f aca="false" t="array" ref="AE3954:AK3954">_xlfn.torow(_xlfn.unique(_xlfn._xlws.filter(cat_table[Subsector],$E3954=cat_table[Sector],"")))</f>
        <v>#NAME?</v>
      </c>
      <c r="AF3954" s="94" t="e">
        <v>#NAME?</v>
      </c>
      <c r="AG3954" s="94" t="e">
        <v>#NAME?</v>
      </c>
      <c r="AH3954" s="94" t="e">
        <v>#NAME?</v>
      </c>
      <c r="AI3954" s="94" t="e">
        <v>#NAME?</v>
      </c>
      <c r="AJ3954" s="94" t="e">
        <v>#NAME?</v>
      </c>
      <c r="AK3954" s="94" t="e">
        <v>#NAME?</v>
      </c>
      <c r="AO3954" s="94" t="e">
        <f aca="false" t="array" ref="AO3954:AQ3954">_xlfn.torow(_xlfn.unique(_xlfn._xlws.filter(cat_table[Sub-subsector],($E3954=cat_table[Sector])*($F3954=cat_table[Subsector]),"")))</f>
        <v>#NAME?</v>
      </c>
      <c r="AP3954" s="94" t="e">
        <v>#NAME?</v>
      </c>
      <c r="AQ3954" s="94" t="e">
        <v>#NAME?</v>
      </c>
    </row>
    <row r="3955" customFormat="false" ht="15" hidden="false" customHeight="true" outlineLevel="0" collapsed="false">
      <c r="A3955" s="193" t="s">
        <v>14737</v>
      </c>
      <c r="B3955" s="20" t="str">
        <f aca="false">INDEX(Table2[], MATCH(L3955, Location_ID!$D$2:$D$648, 0), 1)</f>
        <v>a5d035c9-aae3-40ac-9eb8-c5c29396ac64</v>
      </c>
      <c r="C3955" s="193" t="s">
        <v>1482</v>
      </c>
      <c r="D3955" s="273" t="s">
        <v>354</v>
      </c>
      <c r="E3955" s="193" t="s">
        <v>7134</v>
      </c>
      <c r="F3955" s="193" t="s">
        <v>7899</v>
      </c>
      <c r="G3955" s="193"/>
      <c r="H3955" s="196"/>
      <c r="I3955" s="193" t="s">
        <v>14291</v>
      </c>
      <c r="J3955" s="193" t="s">
        <v>14292</v>
      </c>
      <c r="K3955" s="193" t="s">
        <v>7127</v>
      </c>
      <c r="L3955" s="193" t="s">
        <v>3029</v>
      </c>
      <c r="M3955" s="193" t="s">
        <v>7131</v>
      </c>
      <c r="N3955" s="193" t="s">
        <v>14293</v>
      </c>
      <c r="O3955" s="193" t="s">
        <v>1769</v>
      </c>
      <c r="P3955" s="219" t="n">
        <v>43040</v>
      </c>
      <c r="Q3955" s="219" t="n">
        <v>44469</v>
      </c>
      <c r="R3955" s="193"/>
      <c r="S3955" s="193" t="s">
        <v>7130</v>
      </c>
      <c r="T3955" s="193" t="n">
        <v>8027.948173</v>
      </c>
      <c r="U3955" s="193"/>
      <c r="V3955" s="193"/>
      <c r="W3955" s="193" t="s">
        <v>8720</v>
      </c>
      <c r="X3955" s="196"/>
      <c r="Y3955" s="196"/>
      <c r="Z3955" s="196" t="n">
        <v>0</v>
      </c>
      <c r="AE3955" s="94" t="e">
        <f aca="false" t="array" ref="AE3955:AK3955">_xlfn.torow(_xlfn.unique(_xlfn._xlws.filter(cat_table[Subsector],$E3955=cat_table[Sector],"")))</f>
        <v>#NAME?</v>
      </c>
      <c r="AF3955" s="94" t="e">
        <v>#NAME?</v>
      </c>
      <c r="AG3955" s="94" t="e">
        <v>#NAME?</v>
      </c>
      <c r="AH3955" s="94" t="e">
        <v>#NAME?</v>
      </c>
      <c r="AI3955" s="94" t="e">
        <v>#NAME?</v>
      </c>
      <c r="AJ3955" s="94" t="e">
        <v>#NAME?</v>
      </c>
      <c r="AK3955" s="94" t="e">
        <v>#NAME?</v>
      </c>
      <c r="AO3955" s="94" t="e">
        <f aca="false" t="array" ref="AO3955:AQ3955">_xlfn.torow(_xlfn.unique(_xlfn._xlws.filter(cat_table[Sub-subsector],($E3955=cat_table[Sector])*($F3955=cat_table[Subsector]),"")))</f>
        <v>#NAME?</v>
      </c>
      <c r="AP3955" s="94" t="e">
        <v>#NAME?</v>
      </c>
      <c r="AQ3955" s="94" t="e">
        <v>#NAME?</v>
      </c>
    </row>
    <row r="3956" customFormat="false" ht="15" hidden="false" customHeight="true" outlineLevel="0" collapsed="false">
      <c r="A3956" s="193" t="s">
        <v>14738</v>
      </c>
      <c r="B3956" s="20" t="str">
        <f aca="false">INDEX(Table2[], MATCH(L3956, Location_ID!$D$2:$D$648, 0), 1)</f>
        <v>a5d035c9-aae3-40ac-9eb8-c5c29396ac64</v>
      </c>
      <c r="C3956" s="193" t="s">
        <v>1482</v>
      </c>
      <c r="D3956" s="273" t="s">
        <v>354</v>
      </c>
      <c r="E3956" s="193" t="s">
        <v>7134</v>
      </c>
      <c r="F3956" s="193" t="s">
        <v>7899</v>
      </c>
      <c r="G3956" s="193"/>
      <c r="H3956" s="196"/>
      <c r="I3956" s="193" t="s">
        <v>14291</v>
      </c>
      <c r="J3956" s="193" t="s">
        <v>14292</v>
      </c>
      <c r="K3956" s="193" t="s">
        <v>7127</v>
      </c>
      <c r="L3956" s="193" t="s">
        <v>3029</v>
      </c>
      <c r="M3956" s="193" t="s">
        <v>7131</v>
      </c>
      <c r="N3956" s="193" t="s">
        <v>14293</v>
      </c>
      <c r="O3956" s="193" t="s">
        <v>1769</v>
      </c>
      <c r="P3956" s="219" t="n">
        <v>43040</v>
      </c>
      <c r="Q3956" s="219" t="n">
        <v>44469</v>
      </c>
      <c r="R3956" s="193"/>
      <c r="S3956" s="193" t="s">
        <v>7130</v>
      </c>
      <c r="T3956" s="193" t="n">
        <v>100.3428281</v>
      </c>
      <c r="U3956" s="193"/>
      <c r="V3956" s="193"/>
      <c r="W3956" s="193" t="s">
        <v>8720</v>
      </c>
      <c r="X3956" s="196"/>
      <c r="Y3956" s="196"/>
      <c r="Z3956" s="196" t="n">
        <v>0</v>
      </c>
      <c r="AE3956" s="94" t="e">
        <f aca="false" t="array" ref="AE3956:AK3956">_xlfn.torow(_xlfn.unique(_xlfn._xlws.filter(cat_table[Subsector],$E3956=cat_table[Sector],"")))</f>
        <v>#NAME?</v>
      </c>
      <c r="AF3956" s="94" t="e">
        <v>#NAME?</v>
      </c>
      <c r="AG3956" s="94" t="e">
        <v>#NAME?</v>
      </c>
      <c r="AH3956" s="94" t="e">
        <v>#NAME?</v>
      </c>
      <c r="AI3956" s="94" t="e">
        <v>#NAME?</v>
      </c>
      <c r="AJ3956" s="94" t="e">
        <v>#NAME?</v>
      </c>
      <c r="AK3956" s="94" t="e">
        <v>#NAME?</v>
      </c>
      <c r="AO3956" s="94" t="e">
        <f aca="false" t="array" ref="AO3956:AQ3956">_xlfn.torow(_xlfn.unique(_xlfn._xlws.filter(cat_table[Sub-subsector],($E3956=cat_table[Sector])*($F3956=cat_table[Subsector]),"")))</f>
        <v>#NAME?</v>
      </c>
      <c r="AP3956" s="94" t="e">
        <v>#NAME?</v>
      </c>
      <c r="AQ3956" s="94" t="e">
        <v>#NAME?</v>
      </c>
    </row>
    <row r="3957" customFormat="false" ht="15" hidden="false" customHeight="true" outlineLevel="0" collapsed="false">
      <c r="A3957" s="193" t="s">
        <v>14739</v>
      </c>
      <c r="B3957" s="20" t="str">
        <f aca="false">INDEX(Table2[], MATCH(L3957, Location_ID!$D$2:$D$648, 0), 1)</f>
        <v>a5d035c9-aae3-40ac-9eb8-c5c29396ac64</v>
      </c>
      <c r="C3957" s="193" t="s">
        <v>1482</v>
      </c>
      <c r="D3957" s="273" t="s">
        <v>354</v>
      </c>
      <c r="E3957" s="193" t="s">
        <v>7134</v>
      </c>
      <c r="F3957" s="193" t="s">
        <v>7899</v>
      </c>
      <c r="G3957" s="193"/>
      <c r="H3957" s="196"/>
      <c r="I3957" s="193" t="s">
        <v>14291</v>
      </c>
      <c r="J3957" s="193" t="s">
        <v>14292</v>
      </c>
      <c r="K3957" s="193" t="s">
        <v>7127</v>
      </c>
      <c r="L3957" s="193" t="s">
        <v>3029</v>
      </c>
      <c r="M3957" s="193" t="s">
        <v>7131</v>
      </c>
      <c r="N3957" s="193" t="s">
        <v>14293</v>
      </c>
      <c r="O3957" s="193" t="s">
        <v>1769</v>
      </c>
      <c r="P3957" s="219" t="n">
        <v>43040</v>
      </c>
      <c r="Q3957" s="219" t="n">
        <v>44469</v>
      </c>
      <c r="R3957" s="193"/>
      <c r="S3957" s="193" t="s">
        <v>7130</v>
      </c>
      <c r="T3957" s="193" t="n">
        <v>4597.757064</v>
      </c>
      <c r="U3957" s="193"/>
      <c r="V3957" s="193"/>
      <c r="W3957" s="193" t="s">
        <v>8720</v>
      </c>
      <c r="X3957" s="196"/>
      <c r="Y3957" s="196"/>
      <c r="Z3957" s="196" t="n">
        <v>0</v>
      </c>
      <c r="AE3957" s="94" t="e">
        <f aca="false" t="array" ref="AE3957:AK3957">_xlfn.torow(_xlfn.unique(_xlfn._xlws.filter(cat_table[Subsector],$E3957=cat_table[Sector],"")))</f>
        <v>#NAME?</v>
      </c>
      <c r="AF3957" s="94" t="e">
        <v>#NAME?</v>
      </c>
      <c r="AG3957" s="94" t="e">
        <v>#NAME?</v>
      </c>
      <c r="AH3957" s="94" t="e">
        <v>#NAME?</v>
      </c>
      <c r="AI3957" s="94" t="e">
        <v>#NAME?</v>
      </c>
      <c r="AJ3957" s="94" t="e">
        <v>#NAME?</v>
      </c>
      <c r="AK3957" s="94" t="e">
        <v>#NAME?</v>
      </c>
      <c r="AO3957" s="94" t="e">
        <f aca="false" t="array" ref="AO3957:AQ3957">_xlfn.torow(_xlfn.unique(_xlfn._xlws.filter(cat_table[Sub-subsector],($E3957=cat_table[Sector])*($F3957=cat_table[Subsector]),"")))</f>
        <v>#NAME?</v>
      </c>
      <c r="AP3957" s="94" t="e">
        <v>#NAME?</v>
      </c>
      <c r="AQ3957" s="94" t="e">
        <v>#NAME?</v>
      </c>
    </row>
    <row r="3958" customFormat="false" ht="15" hidden="false" customHeight="true" outlineLevel="0" collapsed="false">
      <c r="A3958" s="193" t="s">
        <v>14740</v>
      </c>
      <c r="B3958" s="20" t="str">
        <f aca="false">INDEX(Table2[], MATCH(L3958, Location_ID!$D$2:$D$648, 0), 1)</f>
        <v>a5d035c9-aae3-40ac-9eb8-c5c29396ac64</v>
      </c>
      <c r="C3958" s="193" t="s">
        <v>1482</v>
      </c>
      <c r="D3958" s="273" t="s">
        <v>354</v>
      </c>
      <c r="E3958" s="193" t="s">
        <v>7134</v>
      </c>
      <c r="F3958" s="193" t="s">
        <v>7899</v>
      </c>
      <c r="G3958" s="193"/>
      <c r="H3958" s="196"/>
      <c r="I3958" s="193" t="s">
        <v>14291</v>
      </c>
      <c r="J3958" s="193" t="s">
        <v>14292</v>
      </c>
      <c r="K3958" s="193" t="s">
        <v>7127</v>
      </c>
      <c r="L3958" s="193" t="s">
        <v>3029</v>
      </c>
      <c r="M3958" s="193" t="s">
        <v>7131</v>
      </c>
      <c r="N3958" s="193" t="s">
        <v>14293</v>
      </c>
      <c r="O3958" s="193" t="s">
        <v>1769</v>
      </c>
      <c r="P3958" s="219" t="n">
        <v>43040</v>
      </c>
      <c r="Q3958" s="219" t="n">
        <v>44469</v>
      </c>
      <c r="R3958" s="193"/>
      <c r="S3958" s="193" t="s">
        <v>7130</v>
      </c>
      <c r="T3958" s="193" t="n">
        <v>645.9086176</v>
      </c>
      <c r="U3958" s="193"/>
      <c r="V3958" s="193"/>
      <c r="W3958" s="193" t="s">
        <v>8720</v>
      </c>
      <c r="X3958" s="196"/>
      <c r="Y3958" s="196"/>
      <c r="Z3958" s="196" t="n">
        <v>0</v>
      </c>
      <c r="AE3958" s="94" t="e">
        <f aca="false" t="array" ref="AE3958:AK3958">_xlfn.torow(_xlfn.unique(_xlfn._xlws.filter(cat_table[Subsector],$E3958=cat_table[Sector],"")))</f>
        <v>#NAME?</v>
      </c>
      <c r="AF3958" s="94" t="e">
        <v>#NAME?</v>
      </c>
      <c r="AG3958" s="94" t="e">
        <v>#NAME?</v>
      </c>
      <c r="AH3958" s="94" t="e">
        <v>#NAME?</v>
      </c>
      <c r="AI3958" s="94" t="e">
        <v>#NAME?</v>
      </c>
      <c r="AJ3958" s="94" t="e">
        <v>#NAME?</v>
      </c>
      <c r="AK3958" s="94" t="e">
        <v>#NAME?</v>
      </c>
      <c r="AO3958" s="94" t="e">
        <f aca="false" t="array" ref="AO3958:AQ3958">_xlfn.torow(_xlfn.unique(_xlfn._xlws.filter(cat_table[Sub-subsector],($E3958=cat_table[Sector])*($F3958=cat_table[Subsector]),"")))</f>
        <v>#NAME?</v>
      </c>
      <c r="AP3958" s="94" t="e">
        <v>#NAME?</v>
      </c>
      <c r="AQ3958" s="94" t="e">
        <v>#NAME?</v>
      </c>
    </row>
    <row r="3959" customFormat="false" ht="15" hidden="false" customHeight="true" outlineLevel="0" collapsed="false">
      <c r="A3959" s="193" t="s">
        <v>14741</v>
      </c>
      <c r="B3959" s="20" t="str">
        <f aca="false">INDEX(Table2[], MATCH(L3959, Location_ID!$D$2:$D$648, 0), 1)</f>
        <v>a5d035c9-aae3-40ac-9eb8-c5c29396ac64</v>
      </c>
      <c r="C3959" s="193" t="s">
        <v>1482</v>
      </c>
      <c r="D3959" s="273" t="s">
        <v>354</v>
      </c>
      <c r="E3959" s="193" t="s">
        <v>7134</v>
      </c>
      <c r="F3959" s="193" t="s">
        <v>7899</v>
      </c>
      <c r="G3959" s="193"/>
      <c r="H3959" s="196"/>
      <c r="I3959" s="193" t="s">
        <v>14291</v>
      </c>
      <c r="J3959" s="193" t="s">
        <v>14292</v>
      </c>
      <c r="K3959" s="193" t="s">
        <v>7127</v>
      </c>
      <c r="L3959" s="193" t="s">
        <v>3029</v>
      </c>
      <c r="M3959" s="193" t="s">
        <v>7131</v>
      </c>
      <c r="N3959" s="193" t="s">
        <v>14293</v>
      </c>
      <c r="O3959" s="193" t="s">
        <v>1769</v>
      </c>
      <c r="P3959" s="219" t="n">
        <v>43040</v>
      </c>
      <c r="Q3959" s="219" t="n">
        <v>44469</v>
      </c>
      <c r="R3959" s="193"/>
      <c r="S3959" s="193" t="s">
        <v>7130</v>
      </c>
      <c r="T3959" s="193" t="n">
        <v>3550.699641</v>
      </c>
      <c r="U3959" s="193"/>
      <c r="V3959" s="193"/>
      <c r="W3959" s="193" t="s">
        <v>8720</v>
      </c>
      <c r="X3959" s="196"/>
      <c r="Y3959" s="196"/>
      <c r="Z3959" s="196" t="n">
        <v>0</v>
      </c>
      <c r="AE3959" s="94" t="e">
        <f aca="false" t="array" ref="AE3959:AK3959">_xlfn.torow(_xlfn.unique(_xlfn._xlws.filter(cat_table[Subsector],$E3959=cat_table[Sector],"")))</f>
        <v>#NAME?</v>
      </c>
      <c r="AF3959" s="94" t="e">
        <v>#NAME?</v>
      </c>
      <c r="AG3959" s="94" t="e">
        <v>#NAME?</v>
      </c>
      <c r="AH3959" s="94" t="e">
        <v>#NAME?</v>
      </c>
      <c r="AI3959" s="94" t="e">
        <v>#NAME?</v>
      </c>
      <c r="AJ3959" s="94" t="e">
        <v>#NAME?</v>
      </c>
      <c r="AK3959" s="94" t="e">
        <v>#NAME?</v>
      </c>
      <c r="AO3959" s="94" t="e">
        <f aca="false" t="array" ref="AO3959:AQ3959">_xlfn.torow(_xlfn.unique(_xlfn._xlws.filter(cat_table[Sub-subsector],($E3959=cat_table[Sector])*($F3959=cat_table[Subsector]),"")))</f>
        <v>#NAME?</v>
      </c>
      <c r="AP3959" s="94" t="e">
        <v>#NAME?</v>
      </c>
      <c r="AQ3959" s="94" t="e">
        <v>#NAME?</v>
      </c>
    </row>
    <row r="3960" customFormat="false" ht="15" hidden="false" customHeight="true" outlineLevel="0" collapsed="false">
      <c r="A3960" s="193" t="s">
        <v>14742</v>
      </c>
      <c r="B3960" s="20" t="str">
        <f aca="false">INDEX(Table2[], MATCH(L3960, Location_ID!$D$2:$D$648, 0), 1)</f>
        <v>a5d035c9-aae3-40ac-9eb8-c5c29396ac64</v>
      </c>
      <c r="C3960" s="193" t="s">
        <v>1482</v>
      </c>
      <c r="D3960" s="273" t="s">
        <v>354</v>
      </c>
      <c r="E3960" s="193" t="s">
        <v>7134</v>
      </c>
      <c r="F3960" s="193" t="s">
        <v>7899</v>
      </c>
      <c r="G3960" s="193"/>
      <c r="H3960" s="196"/>
      <c r="I3960" s="193" t="s">
        <v>14291</v>
      </c>
      <c r="J3960" s="193" t="s">
        <v>14292</v>
      </c>
      <c r="K3960" s="193" t="s">
        <v>7127</v>
      </c>
      <c r="L3960" s="193" t="s">
        <v>3029</v>
      </c>
      <c r="M3960" s="193" t="s">
        <v>7131</v>
      </c>
      <c r="N3960" s="193" t="s">
        <v>14293</v>
      </c>
      <c r="O3960" s="193" t="s">
        <v>1769</v>
      </c>
      <c r="P3960" s="219" t="n">
        <v>43040</v>
      </c>
      <c r="Q3960" s="219" t="n">
        <v>44469</v>
      </c>
      <c r="R3960" s="193"/>
      <c r="S3960" s="193" t="s">
        <v>7130</v>
      </c>
      <c r="T3960" s="193" t="n">
        <v>4067.678476</v>
      </c>
      <c r="U3960" s="193"/>
      <c r="V3960" s="193"/>
      <c r="W3960" s="193" t="s">
        <v>8720</v>
      </c>
      <c r="X3960" s="196"/>
      <c r="Y3960" s="196"/>
      <c r="Z3960" s="196" t="n">
        <v>0</v>
      </c>
      <c r="AE3960" s="94" t="e">
        <f aca="false" t="array" ref="AE3960:AK3960">_xlfn.torow(_xlfn.unique(_xlfn._xlws.filter(cat_table[Subsector],$E3960=cat_table[Sector],"")))</f>
        <v>#NAME?</v>
      </c>
      <c r="AF3960" s="94" t="e">
        <v>#NAME?</v>
      </c>
      <c r="AG3960" s="94" t="e">
        <v>#NAME?</v>
      </c>
      <c r="AH3960" s="94" t="e">
        <v>#NAME?</v>
      </c>
      <c r="AI3960" s="94" t="e">
        <v>#NAME?</v>
      </c>
      <c r="AJ3960" s="94" t="e">
        <v>#NAME?</v>
      </c>
      <c r="AK3960" s="94" t="e">
        <v>#NAME?</v>
      </c>
      <c r="AO3960" s="94" t="e">
        <f aca="false" t="array" ref="AO3960:AQ3960">_xlfn.torow(_xlfn.unique(_xlfn._xlws.filter(cat_table[Sub-subsector],($E3960=cat_table[Sector])*($F3960=cat_table[Subsector]),"")))</f>
        <v>#NAME?</v>
      </c>
      <c r="AP3960" s="94" t="e">
        <v>#NAME?</v>
      </c>
      <c r="AQ3960" s="94" t="e">
        <v>#NAME?</v>
      </c>
    </row>
    <row r="3961" customFormat="false" ht="15" hidden="false" customHeight="true" outlineLevel="0" collapsed="false">
      <c r="A3961" s="193" t="s">
        <v>14743</v>
      </c>
      <c r="B3961" s="20" t="str">
        <f aca="false">INDEX(Table2[], MATCH(L3961, Location_ID!$D$2:$D$648, 0), 1)</f>
        <v>a5d035c9-aae3-40ac-9eb8-c5c29396ac64</v>
      </c>
      <c r="C3961" s="193" t="s">
        <v>1482</v>
      </c>
      <c r="D3961" s="273" t="s">
        <v>354</v>
      </c>
      <c r="E3961" s="193" t="s">
        <v>7134</v>
      </c>
      <c r="F3961" s="193" t="s">
        <v>7899</v>
      </c>
      <c r="G3961" s="193"/>
      <c r="H3961" s="196"/>
      <c r="I3961" s="193" t="s">
        <v>14291</v>
      </c>
      <c r="J3961" s="193" t="s">
        <v>14292</v>
      </c>
      <c r="K3961" s="193" t="s">
        <v>7127</v>
      </c>
      <c r="L3961" s="193" t="s">
        <v>3029</v>
      </c>
      <c r="M3961" s="193" t="s">
        <v>7131</v>
      </c>
      <c r="N3961" s="193" t="s">
        <v>14293</v>
      </c>
      <c r="O3961" s="193" t="s">
        <v>1769</v>
      </c>
      <c r="P3961" s="219" t="n">
        <v>43040</v>
      </c>
      <c r="Q3961" s="219" t="n">
        <v>44469</v>
      </c>
      <c r="R3961" s="193"/>
      <c r="S3961" s="193" t="s">
        <v>7130</v>
      </c>
      <c r="T3961" s="193" t="n">
        <v>4288.05253</v>
      </c>
      <c r="U3961" s="193"/>
      <c r="V3961" s="193"/>
      <c r="W3961" s="193" t="s">
        <v>8720</v>
      </c>
      <c r="X3961" s="196"/>
      <c r="Y3961" s="196"/>
      <c r="Z3961" s="196" t="n">
        <v>0</v>
      </c>
      <c r="AE3961" s="94" t="e">
        <f aca="false" t="array" ref="AE3961:AK3961">_xlfn.torow(_xlfn.unique(_xlfn._xlws.filter(cat_table[Subsector],$E3961=cat_table[Sector],"")))</f>
        <v>#NAME?</v>
      </c>
      <c r="AF3961" s="94" t="e">
        <v>#NAME?</v>
      </c>
      <c r="AG3961" s="94" t="e">
        <v>#NAME?</v>
      </c>
      <c r="AH3961" s="94" t="e">
        <v>#NAME?</v>
      </c>
      <c r="AI3961" s="94" t="e">
        <v>#NAME?</v>
      </c>
      <c r="AJ3961" s="94" t="e">
        <v>#NAME?</v>
      </c>
      <c r="AK3961" s="94" t="e">
        <v>#NAME?</v>
      </c>
      <c r="AO3961" s="94" t="e">
        <f aca="false" t="array" ref="AO3961:AQ3961">_xlfn.torow(_xlfn.unique(_xlfn._xlws.filter(cat_table[Sub-subsector],($E3961=cat_table[Sector])*($F3961=cat_table[Subsector]),"")))</f>
        <v>#NAME?</v>
      </c>
      <c r="AP3961" s="94" t="e">
        <v>#NAME?</v>
      </c>
      <c r="AQ3961" s="94" t="e">
        <v>#NAME?</v>
      </c>
    </row>
    <row r="3962" customFormat="false" ht="15" hidden="false" customHeight="true" outlineLevel="0" collapsed="false">
      <c r="A3962" s="193" t="s">
        <v>14744</v>
      </c>
      <c r="B3962" s="20" t="str">
        <f aca="false">INDEX(Table2[], MATCH(L3962, Location_ID!$D$2:$D$648, 0), 1)</f>
        <v>a5d035c9-aae3-40ac-9eb8-c5c29396ac64</v>
      </c>
      <c r="C3962" s="193" t="s">
        <v>1482</v>
      </c>
      <c r="D3962" s="273" t="s">
        <v>354</v>
      </c>
      <c r="E3962" s="193" t="s">
        <v>7134</v>
      </c>
      <c r="F3962" s="193" t="s">
        <v>7899</v>
      </c>
      <c r="G3962" s="193"/>
      <c r="H3962" s="196"/>
      <c r="I3962" s="193" t="s">
        <v>14291</v>
      </c>
      <c r="J3962" s="193" t="s">
        <v>14292</v>
      </c>
      <c r="K3962" s="193" t="s">
        <v>7127</v>
      </c>
      <c r="L3962" s="193" t="s">
        <v>3029</v>
      </c>
      <c r="M3962" s="193" t="s">
        <v>7131</v>
      </c>
      <c r="N3962" s="193" t="s">
        <v>14293</v>
      </c>
      <c r="O3962" s="193" t="s">
        <v>1769</v>
      </c>
      <c r="P3962" s="219" t="n">
        <v>43040</v>
      </c>
      <c r="Q3962" s="219" t="n">
        <v>44469</v>
      </c>
      <c r="R3962" s="193"/>
      <c r="S3962" s="193" t="s">
        <v>7130</v>
      </c>
      <c r="T3962" s="193" t="n">
        <v>2291.319022</v>
      </c>
      <c r="U3962" s="193"/>
      <c r="V3962" s="193"/>
      <c r="W3962" s="193" t="s">
        <v>8720</v>
      </c>
      <c r="X3962" s="196"/>
      <c r="Y3962" s="196"/>
      <c r="Z3962" s="196" t="n">
        <v>0</v>
      </c>
      <c r="AE3962" s="94" t="e">
        <f aca="false" t="array" ref="AE3962:AK3962">_xlfn.torow(_xlfn.unique(_xlfn._xlws.filter(cat_table[Subsector],$E3962=cat_table[Sector],"")))</f>
        <v>#NAME?</v>
      </c>
      <c r="AF3962" s="94" t="e">
        <v>#NAME?</v>
      </c>
      <c r="AG3962" s="94" t="e">
        <v>#NAME?</v>
      </c>
      <c r="AH3962" s="94" t="e">
        <v>#NAME?</v>
      </c>
      <c r="AI3962" s="94" t="e">
        <v>#NAME?</v>
      </c>
      <c r="AJ3962" s="94" t="e">
        <v>#NAME?</v>
      </c>
      <c r="AK3962" s="94" t="e">
        <v>#NAME?</v>
      </c>
      <c r="AO3962" s="94" t="e">
        <f aca="false" t="array" ref="AO3962:AQ3962">_xlfn.torow(_xlfn.unique(_xlfn._xlws.filter(cat_table[Sub-subsector],($E3962=cat_table[Sector])*($F3962=cat_table[Subsector]),"")))</f>
        <v>#NAME?</v>
      </c>
      <c r="AP3962" s="94" t="e">
        <v>#NAME?</v>
      </c>
      <c r="AQ3962" s="94" t="e">
        <v>#NAME?</v>
      </c>
    </row>
    <row r="3963" customFormat="false" ht="15" hidden="false" customHeight="true" outlineLevel="0" collapsed="false">
      <c r="A3963" s="193" t="s">
        <v>14745</v>
      </c>
      <c r="B3963" s="20" t="str">
        <f aca="false">INDEX(Table2[], MATCH(L3963, Location_ID!$D$2:$D$648, 0), 1)</f>
        <v>a5d035c9-aae3-40ac-9eb8-c5c29396ac64</v>
      </c>
      <c r="C3963" s="193" t="s">
        <v>1482</v>
      </c>
      <c r="D3963" s="273" t="s">
        <v>354</v>
      </c>
      <c r="E3963" s="193" t="s">
        <v>7134</v>
      </c>
      <c r="F3963" s="193" t="s">
        <v>7899</v>
      </c>
      <c r="G3963" s="193"/>
      <c r="H3963" s="196"/>
      <c r="I3963" s="193" t="s">
        <v>14291</v>
      </c>
      <c r="J3963" s="193" t="s">
        <v>14292</v>
      </c>
      <c r="K3963" s="193" t="s">
        <v>7127</v>
      </c>
      <c r="L3963" s="193" t="s">
        <v>3029</v>
      </c>
      <c r="M3963" s="193" t="s">
        <v>7131</v>
      </c>
      <c r="N3963" s="193" t="s">
        <v>14293</v>
      </c>
      <c r="O3963" s="193" t="s">
        <v>1769</v>
      </c>
      <c r="P3963" s="219" t="n">
        <v>43040</v>
      </c>
      <c r="Q3963" s="219" t="n">
        <v>44469</v>
      </c>
      <c r="R3963" s="193"/>
      <c r="S3963" s="193" t="s">
        <v>7130</v>
      </c>
      <c r="T3963" s="193" t="n">
        <v>662.0995374</v>
      </c>
      <c r="U3963" s="193"/>
      <c r="V3963" s="193"/>
      <c r="W3963" s="193" t="s">
        <v>8720</v>
      </c>
      <c r="X3963" s="196"/>
      <c r="Y3963" s="196"/>
      <c r="Z3963" s="196" t="n">
        <v>0</v>
      </c>
      <c r="AE3963" s="94" t="e">
        <f aca="false" t="array" ref="AE3963:AK3963">_xlfn.torow(_xlfn.unique(_xlfn._xlws.filter(cat_table[Subsector],$E3963=cat_table[Sector],"")))</f>
        <v>#NAME?</v>
      </c>
      <c r="AF3963" s="94" t="e">
        <v>#NAME?</v>
      </c>
      <c r="AG3963" s="94" t="e">
        <v>#NAME?</v>
      </c>
      <c r="AH3963" s="94" t="e">
        <v>#NAME?</v>
      </c>
      <c r="AI3963" s="94" t="e">
        <v>#NAME?</v>
      </c>
      <c r="AJ3963" s="94" t="e">
        <v>#NAME?</v>
      </c>
      <c r="AK3963" s="94" t="e">
        <v>#NAME?</v>
      </c>
      <c r="AO3963" s="94" t="e">
        <f aca="false" t="array" ref="AO3963:AQ3963">_xlfn.torow(_xlfn.unique(_xlfn._xlws.filter(cat_table[Sub-subsector],($E3963=cat_table[Sector])*($F3963=cat_table[Subsector]),"")))</f>
        <v>#NAME?</v>
      </c>
      <c r="AP3963" s="94" t="e">
        <v>#NAME?</v>
      </c>
      <c r="AQ3963" s="94" t="e">
        <v>#NAME?</v>
      </c>
    </row>
    <row r="3964" customFormat="false" ht="15" hidden="false" customHeight="true" outlineLevel="0" collapsed="false">
      <c r="A3964" s="193" t="s">
        <v>14746</v>
      </c>
      <c r="B3964" s="20" t="str">
        <f aca="false">INDEX(Table2[], MATCH(L3964, Location_ID!$D$2:$D$648, 0), 1)</f>
        <v>a5d035c9-aae3-40ac-9eb8-c5c29396ac64</v>
      </c>
      <c r="C3964" s="193" t="s">
        <v>1482</v>
      </c>
      <c r="D3964" s="273" t="s">
        <v>354</v>
      </c>
      <c r="E3964" s="193" t="s">
        <v>7134</v>
      </c>
      <c r="F3964" s="193" t="s">
        <v>7899</v>
      </c>
      <c r="G3964" s="193"/>
      <c r="H3964" s="196"/>
      <c r="I3964" s="193" t="s">
        <v>14291</v>
      </c>
      <c r="J3964" s="193" t="s">
        <v>14292</v>
      </c>
      <c r="K3964" s="193" t="s">
        <v>7127</v>
      </c>
      <c r="L3964" s="193" t="s">
        <v>3029</v>
      </c>
      <c r="M3964" s="193" t="s">
        <v>7131</v>
      </c>
      <c r="N3964" s="193" t="s">
        <v>14293</v>
      </c>
      <c r="O3964" s="193" t="s">
        <v>1769</v>
      </c>
      <c r="P3964" s="219" t="n">
        <v>43040</v>
      </c>
      <c r="Q3964" s="219" t="n">
        <v>44469</v>
      </c>
      <c r="R3964" s="193"/>
      <c r="S3964" s="193" t="s">
        <v>7130</v>
      </c>
      <c r="T3964" s="193" t="n">
        <v>855.0181598</v>
      </c>
      <c r="U3964" s="193"/>
      <c r="V3964" s="193"/>
      <c r="W3964" s="193" t="s">
        <v>8720</v>
      </c>
      <c r="X3964" s="196"/>
      <c r="Y3964" s="196"/>
      <c r="Z3964" s="196" t="n">
        <v>0</v>
      </c>
      <c r="AE3964" s="94" t="e">
        <f aca="false" t="array" ref="AE3964:AK3964">_xlfn.torow(_xlfn.unique(_xlfn._xlws.filter(cat_table[Subsector],$E3964=cat_table[Sector],"")))</f>
        <v>#NAME?</v>
      </c>
      <c r="AF3964" s="94" t="e">
        <v>#NAME?</v>
      </c>
      <c r="AG3964" s="94" t="e">
        <v>#NAME?</v>
      </c>
      <c r="AH3964" s="94" t="e">
        <v>#NAME?</v>
      </c>
      <c r="AI3964" s="94" t="e">
        <v>#NAME?</v>
      </c>
      <c r="AJ3964" s="94" t="e">
        <v>#NAME?</v>
      </c>
      <c r="AK3964" s="94" t="e">
        <v>#NAME?</v>
      </c>
      <c r="AO3964" s="94" t="e">
        <f aca="false" t="array" ref="AO3964:AQ3964">_xlfn.torow(_xlfn.unique(_xlfn._xlws.filter(cat_table[Sub-subsector],($E3964=cat_table[Sector])*($F3964=cat_table[Subsector]),"")))</f>
        <v>#NAME?</v>
      </c>
      <c r="AP3964" s="94" t="e">
        <v>#NAME?</v>
      </c>
      <c r="AQ3964" s="94" t="e">
        <v>#NAME?</v>
      </c>
    </row>
    <row r="3965" customFormat="false" ht="15" hidden="false" customHeight="true" outlineLevel="0" collapsed="false">
      <c r="A3965" s="193" t="s">
        <v>14747</v>
      </c>
      <c r="B3965" s="20" t="str">
        <f aca="false">INDEX(Table2[], MATCH(L3965, Location_ID!$D$2:$D$648, 0), 1)</f>
        <v>a5d035c9-aae3-40ac-9eb8-c5c29396ac64</v>
      </c>
      <c r="C3965" s="193" t="s">
        <v>1482</v>
      </c>
      <c r="D3965" s="273" t="s">
        <v>354</v>
      </c>
      <c r="E3965" s="193" t="s">
        <v>7134</v>
      </c>
      <c r="F3965" s="193" t="s">
        <v>7899</v>
      </c>
      <c r="G3965" s="193"/>
      <c r="H3965" s="196"/>
      <c r="I3965" s="193" t="s">
        <v>14291</v>
      </c>
      <c r="J3965" s="193" t="s">
        <v>14292</v>
      </c>
      <c r="K3965" s="193" t="s">
        <v>7127</v>
      </c>
      <c r="L3965" s="193" t="s">
        <v>3029</v>
      </c>
      <c r="M3965" s="193" t="s">
        <v>7131</v>
      </c>
      <c r="N3965" s="193" t="s">
        <v>14293</v>
      </c>
      <c r="O3965" s="193" t="s">
        <v>1769</v>
      </c>
      <c r="P3965" s="219" t="n">
        <v>43040</v>
      </c>
      <c r="Q3965" s="219" t="n">
        <v>44469</v>
      </c>
      <c r="R3965" s="193"/>
      <c r="S3965" s="193" t="s">
        <v>7130</v>
      </c>
      <c r="T3965" s="193" t="n">
        <v>2432.459885</v>
      </c>
      <c r="U3965" s="193"/>
      <c r="V3965" s="193"/>
      <c r="W3965" s="193" t="s">
        <v>8720</v>
      </c>
      <c r="X3965" s="196"/>
      <c r="Y3965" s="196"/>
      <c r="Z3965" s="196" t="n">
        <v>0</v>
      </c>
      <c r="AE3965" s="94" t="e">
        <f aca="false" t="array" ref="AE3965:AK3965">_xlfn.torow(_xlfn.unique(_xlfn._xlws.filter(cat_table[Subsector],$E3965=cat_table[Sector],"")))</f>
        <v>#NAME?</v>
      </c>
      <c r="AF3965" s="94" t="e">
        <v>#NAME?</v>
      </c>
      <c r="AG3965" s="94" t="e">
        <v>#NAME?</v>
      </c>
      <c r="AH3965" s="94" t="e">
        <v>#NAME?</v>
      </c>
      <c r="AI3965" s="94" t="e">
        <v>#NAME?</v>
      </c>
      <c r="AJ3965" s="94" t="e">
        <v>#NAME?</v>
      </c>
      <c r="AK3965" s="94" t="e">
        <v>#NAME?</v>
      </c>
      <c r="AO3965" s="94" t="e">
        <f aca="false" t="array" ref="AO3965:AQ3965">_xlfn.torow(_xlfn.unique(_xlfn._xlws.filter(cat_table[Sub-subsector],($E3965=cat_table[Sector])*($F3965=cat_table[Subsector]),"")))</f>
        <v>#NAME?</v>
      </c>
      <c r="AP3965" s="94" t="e">
        <v>#NAME?</v>
      </c>
      <c r="AQ3965" s="94" t="e">
        <v>#NAME?</v>
      </c>
    </row>
    <row r="3966" customFormat="false" ht="15" hidden="false" customHeight="true" outlineLevel="0" collapsed="false">
      <c r="A3966" s="193" t="s">
        <v>14748</v>
      </c>
      <c r="B3966" s="20" t="str">
        <f aca="false">INDEX(Table2[], MATCH(L3966, Location_ID!$D$2:$D$648, 0), 1)</f>
        <v>a5d035c9-aae3-40ac-9eb8-c5c29396ac64</v>
      </c>
      <c r="C3966" s="193" t="s">
        <v>1482</v>
      </c>
      <c r="D3966" s="273" t="s">
        <v>354</v>
      </c>
      <c r="E3966" s="193" t="s">
        <v>7134</v>
      </c>
      <c r="F3966" s="193" t="s">
        <v>7899</v>
      </c>
      <c r="G3966" s="193"/>
      <c r="H3966" s="196"/>
      <c r="I3966" s="193" t="s">
        <v>14291</v>
      </c>
      <c r="J3966" s="193" t="s">
        <v>14292</v>
      </c>
      <c r="K3966" s="193" t="s">
        <v>7127</v>
      </c>
      <c r="L3966" s="193" t="s">
        <v>3029</v>
      </c>
      <c r="M3966" s="193" t="s">
        <v>7131</v>
      </c>
      <c r="N3966" s="193" t="s">
        <v>14293</v>
      </c>
      <c r="O3966" s="193" t="s">
        <v>1769</v>
      </c>
      <c r="P3966" s="219" t="n">
        <v>43040</v>
      </c>
      <c r="Q3966" s="219" t="n">
        <v>44469</v>
      </c>
      <c r="R3966" s="193"/>
      <c r="S3966" s="193" t="s">
        <v>7130</v>
      </c>
      <c r="T3966" s="193" t="n">
        <v>2390.826544</v>
      </c>
      <c r="U3966" s="193"/>
      <c r="V3966" s="193"/>
      <c r="W3966" s="193" t="s">
        <v>8720</v>
      </c>
      <c r="X3966" s="196"/>
      <c r="Y3966" s="196"/>
      <c r="Z3966" s="196" t="n">
        <v>0</v>
      </c>
      <c r="AE3966" s="94" t="e">
        <f aca="false" t="array" ref="AE3966:AK3966">_xlfn.torow(_xlfn.unique(_xlfn._xlws.filter(cat_table[Subsector],$E3966=cat_table[Sector],"")))</f>
        <v>#NAME?</v>
      </c>
      <c r="AF3966" s="94" t="e">
        <v>#NAME?</v>
      </c>
      <c r="AG3966" s="94" t="e">
        <v>#NAME?</v>
      </c>
      <c r="AH3966" s="94" t="e">
        <v>#NAME?</v>
      </c>
      <c r="AI3966" s="94" t="e">
        <v>#NAME?</v>
      </c>
      <c r="AJ3966" s="94" t="e">
        <v>#NAME?</v>
      </c>
      <c r="AK3966" s="94" t="e">
        <v>#NAME?</v>
      </c>
      <c r="AO3966" s="94" t="e">
        <f aca="false" t="array" ref="AO3966:AQ3966">_xlfn.torow(_xlfn.unique(_xlfn._xlws.filter(cat_table[Sub-subsector],($E3966=cat_table[Sector])*($F3966=cat_table[Subsector]),"")))</f>
        <v>#NAME?</v>
      </c>
      <c r="AP3966" s="94" t="e">
        <v>#NAME?</v>
      </c>
      <c r="AQ3966" s="94" t="e">
        <v>#NAME?</v>
      </c>
    </row>
    <row r="3967" customFormat="false" ht="15" hidden="false" customHeight="true" outlineLevel="0" collapsed="false">
      <c r="A3967" s="193" t="s">
        <v>14749</v>
      </c>
      <c r="B3967" s="20" t="str">
        <f aca="false">INDEX(Table2[], MATCH(L3967, Location_ID!$D$2:$D$648, 0), 1)</f>
        <v>a5d035c9-aae3-40ac-9eb8-c5c29396ac64</v>
      </c>
      <c r="C3967" s="193" t="s">
        <v>1482</v>
      </c>
      <c r="D3967" s="273" t="s">
        <v>354</v>
      </c>
      <c r="E3967" s="193" t="s">
        <v>7134</v>
      </c>
      <c r="F3967" s="193" t="s">
        <v>7899</v>
      </c>
      <c r="G3967" s="193"/>
      <c r="H3967" s="196"/>
      <c r="I3967" s="193" t="s">
        <v>14291</v>
      </c>
      <c r="J3967" s="193" t="s">
        <v>14292</v>
      </c>
      <c r="K3967" s="193" t="s">
        <v>7127</v>
      </c>
      <c r="L3967" s="193" t="s">
        <v>3029</v>
      </c>
      <c r="M3967" s="193" t="s">
        <v>7131</v>
      </c>
      <c r="N3967" s="193" t="s">
        <v>14293</v>
      </c>
      <c r="O3967" s="193" t="s">
        <v>1769</v>
      </c>
      <c r="P3967" s="219" t="n">
        <v>43040</v>
      </c>
      <c r="Q3967" s="219" t="n">
        <v>44469</v>
      </c>
      <c r="R3967" s="193"/>
      <c r="S3967" s="193" t="s">
        <v>7130</v>
      </c>
      <c r="T3967" s="193" t="n">
        <v>1896.270793</v>
      </c>
      <c r="U3967" s="193"/>
      <c r="V3967" s="193"/>
      <c r="W3967" s="193" t="s">
        <v>8720</v>
      </c>
      <c r="X3967" s="196"/>
      <c r="Y3967" s="196"/>
      <c r="Z3967" s="196" t="n">
        <v>0</v>
      </c>
      <c r="AE3967" s="94" t="e">
        <f aca="false" t="array" ref="AE3967:AK3967">_xlfn.torow(_xlfn.unique(_xlfn._xlws.filter(cat_table[Subsector],$E3967=cat_table[Sector],"")))</f>
        <v>#NAME?</v>
      </c>
      <c r="AF3967" s="94" t="e">
        <v>#NAME?</v>
      </c>
      <c r="AG3967" s="94" t="e">
        <v>#NAME?</v>
      </c>
      <c r="AH3967" s="94" t="e">
        <v>#NAME?</v>
      </c>
      <c r="AI3967" s="94" t="e">
        <v>#NAME?</v>
      </c>
      <c r="AJ3967" s="94" t="e">
        <v>#NAME?</v>
      </c>
      <c r="AK3967" s="94" t="e">
        <v>#NAME?</v>
      </c>
      <c r="AO3967" s="94" t="e">
        <f aca="false" t="array" ref="AO3967:AQ3967">_xlfn.torow(_xlfn.unique(_xlfn._xlws.filter(cat_table[Sub-subsector],($E3967=cat_table[Sector])*($F3967=cat_table[Subsector]),"")))</f>
        <v>#NAME?</v>
      </c>
      <c r="AP3967" s="94" t="e">
        <v>#NAME?</v>
      </c>
      <c r="AQ3967" s="94" t="e">
        <v>#NAME?</v>
      </c>
    </row>
    <row r="3968" customFormat="false" ht="15" hidden="false" customHeight="true" outlineLevel="0" collapsed="false">
      <c r="A3968" s="193" t="s">
        <v>14750</v>
      </c>
      <c r="B3968" s="20" t="str">
        <f aca="false">INDEX(Table2[], MATCH(L3968, Location_ID!$D$2:$D$648, 0), 1)</f>
        <v>a5d035c9-aae3-40ac-9eb8-c5c29396ac64</v>
      </c>
      <c r="C3968" s="193" t="s">
        <v>1482</v>
      </c>
      <c r="D3968" s="273" t="s">
        <v>354</v>
      </c>
      <c r="E3968" s="193" t="s">
        <v>7134</v>
      </c>
      <c r="F3968" s="193" t="s">
        <v>7899</v>
      </c>
      <c r="G3968" s="193"/>
      <c r="H3968" s="196"/>
      <c r="I3968" s="193" t="s">
        <v>14291</v>
      </c>
      <c r="J3968" s="193" t="s">
        <v>14292</v>
      </c>
      <c r="K3968" s="193" t="s">
        <v>7127</v>
      </c>
      <c r="L3968" s="193" t="s">
        <v>3029</v>
      </c>
      <c r="M3968" s="193" t="s">
        <v>7131</v>
      </c>
      <c r="N3968" s="193" t="s">
        <v>14293</v>
      </c>
      <c r="O3968" s="193" t="s">
        <v>1769</v>
      </c>
      <c r="P3968" s="219" t="n">
        <v>43040</v>
      </c>
      <c r="Q3968" s="219" t="n">
        <v>44469</v>
      </c>
      <c r="R3968" s="193"/>
      <c r="S3968" s="193" t="s">
        <v>7130</v>
      </c>
      <c r="T3968" s="193" t="n">
        <v>2018.638045</v>
      </c>
      <c r="U3968" s="193"/>
      <c r="V3968" s="193"/>
      <c r="W3968" s="193" t="s">
        <v>8720</v>
      </c>
      <c r="X3968" s="196"/>
      <c r="Y3968" s="196"/>
      <c r="Z3968" s="196" t="n">
        <v>0</v>
      </c>
      <c r="AE3968" s="94" t="e">
        <f aca="false" t="array" ref="AE3968:AK3968">_xlfn.torow(_xlfn.unique(_xlfn._xlws.filter(cat_table[Subsector],$E3968=cat_table[Sector],"")))</f>
        <v>#NAME?</v>
      </c>
      <c r="AF3968" s="94" t="e">
        <v>#NAME?</v>
      </c>
      <c r="AG3968" s="94" t="e">
        <v>#NAME?</v>
      </c>
      <c r="AH3968" s="94" t="e">
        <v>#NAME?</v>
      </c>
      <c r="AI3968" s="94" t="e">
        <v>#NAME?</v>
      </c>
      <c r="AJ3968" s="94" t="e">
        <v>#NAME?</v>
      </c>
      <c r="AK3968" s="94" t="e">
        <v>#NAME?</v>
      </c>
      <c r="AO3968" s="94" t="e">
        <f aca="false" t="array" ref="AO3968:AQ3968">_xlfn.torow(_xlfn.unique(_xlfn._xlws.filter(cat_table[Sub-subsector],($E3968=cat_table[Sector])*($F3968=cat_table[Subsector]),"")))</f>
        <v>#NAME?</v>
      </c>
      <c r="AP3968" s="94" t="e">
        <v>#NAME?</v>
      </c>
      <c r="AQ3968" s="94" t="e">
        <v>#NAME?</v>
      </c>
    </row>
    <row r="3969" customFormat="false" ht="15" hidden="false" customHeight="true" outlineLevel="0" collapsed="false">
      <c r="A3969" s="193" t="s">
        <v>14751</v>
      </c>
      <c r="B3969" s="20" t="str">
        <f aca="false">INDEX(Table2[], MATCH(L3969, Location_ID!$D$2:$D$648, 0), 1)</f>
        <v>a5d035c9-aae3-40ac-9eb8-c5c29396ac64</v>
      </c>
      <c r="C3969" s="193" t="s">
        <v>1482</v>
      </c>
      <c r="D3969" s="273" t="s">
        <v>354</v>
      </c>
      <c r="E3969" s="193" t="s">
        <v>7134</v>
      </c>
      <c r="F3969" s="193" t="s">
        <v>7899</v>
      </c>
      <c r="G3969" s="193"/>
      <c r="H3969" s="196"/>
      <c r="I3969" s="193" t="s">
        <v>14291</v>
      </c>
      <c r="J3969" s="193" t="s">
        <v>14292</v>
      </c>
      <c r="K3969" s="193" t="s">
        <v>7127</v>
      </c>
      <c r="L3969" s="193" t="s">
        <v>3029</v>
      </c>
      <c r="M3969" s="193" t="s">
        <v>7131</v>
      </c>
      <c r="N3969" s="193" t="s">
        <v>14293</v>
      </c>
      <c r="O3969" s="193" t="s">
        <v>1769</v>
      </c>
      <c r="P3969" s="219" t="n">
        <v>43040</v>
      </c>
      <c r="Q3969" s="219" t="n">
        <v>44469</v>
      </c>
      <c r="R3969" s="193"/>
      <c r="S3969" s="193" t="s">
        <v>7130</v>
      </c>
      <c r="T3969" s="193" t="n">
        <v>3829.954039</v>
      </c>
      <c r="U3969" s="193"/>
      <c r="V3969" s="193"/>
      <c r="W3969" s="193" t="s">
        <v>8720</v>
      </c>
      <c r="X3969" s="196"/>
      <c r="Y3969" s="196"/>
      <c r="Z3969" s="196" t="n">
        <v>0</v>
      </c>
      <c r="AE3969" s="94" t="e">
        <f aca="false" t="array" ref="AE3969:AK3969">_xlfn.torow(_xlfn.unique(_xlfn._xlws.filter(cat_table[Subsector],$E3969=cat_table[Sector],"")))</f>
        <v>#NAME?</v>
      </c>
      <c r="AF3969" s="94" t="e">
        <v>#NAME?</v>
      </c>
      <c r="AG3969" s="94" t="e">
        <v>#NAME?</v>
      </c>
      <c r="AH3969" s="94" t="e">
        <v>#NAME?</v>
      </c>
      <c r="AI3969" s="94" t="e">
        <v>#NAME?</v>
      </c>
      <c r="AJ3969" s="94" t="e">
        <v>#NAME?</v>
      </c>
      <c r="AK3969" s="94" t="e">
        <v>#NAME?</v>
      </c>
      <c r="AO3969" s="94" t="e">
        <f aca="false" t="array" ref="AO3969:AQ3969">_xlfn.torow(_xlfn.unique(_xlfn._xlws.filter(cat_table[Sub-subsector],($E3969=cat_table[Sector])*($F3969=cat_table[Subsector]),"")))</f>
        <v>#NAME?</v>
      </c>
      <c r="AP3969" s="94" t="e">
        <v>#NAME?</v>
      </c>
      <c r="AQ3969" s="94" t="e">
        <v>#NAME?</v>
      </c>
    </row>
    <row r="3970" customFormat="false" ht="15" hidden="false" customHeight="true" outlineLevel="0" collapsed="false">
      <c r="A3970" s="193" t="s">
        <v>14752</v>
      </c>
      <c r="B3970" s="20" t="str">
        <f aca="false">INDEX(Table2[], MATCH(L3970, Location_ID!$D$2:$D$648, 0), 1)</f>
        <v>a5d035c9-aae3-40ac-9eb8-c5c29396ac64</v>
      </c>
      <c r="C3970" s="193" t="s">
        <v>1482</v>
      </c>
      <c r="D3970" s="273" t="s">
        <v>354</v>
      </c>
      <c r="E3970" s="193" t="s">
        <v>7134</v>
      </c>
      <c r="F3970" s="193" t="s">
        <v>7899</v>
      </c>
      <c r="G3970" s="193"/>
      <c r="H3970" s="196"/>
      <c r="I3970" s="193" t="s">
        <v>14291</v>
      </c>
      <c r="J3970" s="193" t="s">
        <v>14292</v>
      </c>
      <c r="K3970" s="193" t="s">
        <v>7127</v>
      </c>
      <c r="L3970" s="193" t="s">
        <v>3029</v>
      </c>
      <c r="M3970" s="193" t="s">
        <v>7131</v>
      </c>
      <c r="N3970" s="193" t="s">
        <v>14293</v>
      </c>
      <c r="O3970" s="193" t="s">
        <v>1769</v>
      </c>
      <c r="P3970" s="219" t="n">
        <v>43040</v>
      </c>
      <c r="Q3970" s="219" t="n">
        <v>44469</v>
      </c>
      <c r="R3970" s="193"/>
      <c r="S3970" s="193" t="s">
        <v>7130</v>
      </c>
      <c r="T3970" s="193" t="n">
        <v>1818.020153</v>
      </c>
      <c r="U3970" s="193"/>
      <c r="V3970" s="193"/>
      <c r="W3970" s="193" t="s">
        <v>8720</v>
      </c>
      <c r="X3970" s="196"/>
      <c r="Y3970" s="196"/>
      <c r="Z3970" s="196" t="n">
        <v>0</v>
      </c>
      <c r="AE3970" s="94" t="e">
        <f aca="false" t="array" ref="AE3970:AK3970">_xlfn.torow(_xlfn.unique(_xlfn._xlws.filter(cat_table[Subsector],$E3970=cat_table[Sector],"")))</f>
        <v>#NAME?</v>
      </c>
      <c r="AF3970" s="94" t="e">
        <v>#NAME?</v>
      </c>
      <c r="AG3970" s="94" t="e">
        <v>#NAME?</v>
      </c>
      <c r="AH3970" s="94" t="e">
        <v>#NAME?</v>
      </c>
      <c r="AI3970" s="94" t="e">
        <v>#NAME?</v>
      </c>
      <c r="AJ3970" s="94" t="e">
        <v>#NAME?</v>
      </c>
      <c r="AK3970" s="94" t="e">
        <v>#NAME?</v>
      </c>
      <c r="AO3970" s="94" t="e">
        <f aca="false" t="array" ref="AO3970:AQ3970">_xlfn.torow(_xlfn.unique(_xlfn._xlws.filter(cat_table[Sub-subsector],($E3970=cat_table[Sector])*($F3970=cat_table[Subsector]),"")))</f>
        <v>#NAME?</v>
      </c>
      <c r="AP3970" s="94" t="e">
        <v>#NAME?</v>
      </c>
      <c r="AQ3970" s="94" t="e">
        <v>#NAME?</v>
      </c>
    </row>
    <row r="3971" customFormat="false" ht="15" hidden="false" customHeight="true" outlineLevel="0" collapsed="false">
      <c r="A3971" s="193" t="s">
        <v>14753</v>
      </c>
      <c r="B3971" s="20" t="str">
        <f aca="false">INDEX(Table2[], MATCH(L3971, Location_ID!$D$2:$D$648, 0), 1)</f>
        <v>a5d035c9-aae3-40ac-9eb8-c5c29396ac64</v>
      </c>
      <c r="C3971" s="193" t="s">
        <v>1482</v>
      </c>
      <c r="D3971" s="273" t="s">
        <v>354</v>
      </c>
      <c r="E3971" s="193" t="s">
        <v>7134</v>
      </c>
      <c r="F3971" s="193" t="s">
        <v>7899</v>
      </c>
      <c r="G3971" s="193"/>
      <c r="H3971" s="196"/>
      <c r="I3971" s="193" t="s">
        <v>14291</v>
      </c>
      <c r="J3971" s="193" t="s">
        <v>14292</v>
      </c>
      <c r="K3971" s="193" t="s">
        <v>7127</v>
      </c>
      <c r="L3971" s="193" t="s">
        <v>3029</v>
      </c>
      <c r="M3971" s="193" t="s">
        <v>7131</v>
      </c>
      <c r="N3971" s="193" t="s">
        <v>14293</v>
      </c>
      <c r="O3971" s="193" t="s">
        <v>1769</v>
      </c>
      <c r="P3971" s="219" t="n">
        <v>43040</v>
      </c>
      <c r="Q3971" s="219" t="n">
        <v>44469</v>
      </c>
      <c r="R3971" s="193"/>
      <c r="S3971" s="193" t="s">
        <v>7130</v>
      </c>
      <c r="T3971" s="193" t="n">
        <v>254.3530514</v>
      </c>
      <c r="U3971" s="193"/>
      <c r="V3971" s="193"/>
      <c r="W3971" s="193" t="s">
        <v>8720</v>
      </c>
      <c r="X3971" s="196"/>
      <c r="Y3971" s="196"/>
      <c r="Z3971" s="196" t="n">
        <v>0</v>
      </c>
      <c r="AE3971" s="94" t="e">
        <f aca="false" t="array" ref="AE3971:AK3971">_xlfn.torow(_xlfn.unique(_xlfn._xlws.filter(cat_table[Subsector],$E3971=cat_table[Sector],"")))</f>
        <v>#NAME?</v>
      </c>
      <c r="AF3971" s="94" t="e">
        <v>#NAME?</v>
      </c>
      <c r="AG3971" s="94" t="e">
        <v>#NAME?</v>
      </c>
      <c r="AH3971" s="94" t="e">
        <v>#NAME?</v>
      </c>
      <c r="AI3971" s="94" t="e">
        <v>#NAME?</v>
      </c>
      <c r="AJ3971" s="94" t="e">
        <v>#NAME?</v>
      </c>
      <c r="AK3971" s="94" t="e">
        <v>#NAME?</v>
      </c>
      <c r="AO3971" s="94" t="e">
        <f aca="false" t="array" ref="AO3971:AQ3971">_xlfn.torow(_xlfn.unique(_xlfn._xlws.filter(cat_table[Sub-subsector],($E3971=cat_table[Sector])*($F3971=cat_table[Subsector]),"")))</f>
        <v>#NAME?</v>
      </c>
      <c r="AP3971" s="94" t="e">
        <v>#NAME?</v>
      </c>
      <c r="AQ3971" s="94" t="e">
        <v>#NAME?</v>
      </c>
    </row>
    <row r="3972" customFormat="false" ht="15" hidden="false" customHeight="true" outlineLevel="0" collapsed="false">
      <c r="A3972" s="193" t="s">
        <v>14754</v>
      </c>
      <c r="B3972" s="20" t="str">
        <f aca="false">INDEX(Table2[], MATCH(L3972, Location_ID!$D$2:$D$648, 0), 1)</f>
        <v>a5d035c9-aae3-40ac-9eb8-c5c29396ac64</v>
      </c>
      <c r="C3972" s="193" t="s">
        <v>1482</v>
      </c>
      <c r="D3972" s="273" t="s">
        <v>354</v>
      </c>
      <c r="E3972" s="193" t="s">
        <v>7134</v>
      </c>
      <c r="F3972" s="193" t="s">
        <v>7899</v>
      </c>
      <c r="G3972" s="193"/>
      <c r="H3972" s="196"/>
      <c r="I3972" s="193" t="s">
        <v>14291</v>
      </c>
      <c r="J3972" s="193" t="s">
        <v>14292</v>
      </c>
      <c r="K3972" s="193" t="s">
        <v>7127</v>
      </c>
      <c r="L3972" s="193" t="s">
        <v>3029</v>
      </c>
      <c r="M3972" s="193" t="s">
        <v>7131</v>
      </c>
      <c r="N3972" s="193" t="s">
        <v>14293</v>
      </c>
      <c r="O3972" s="193" t="s">
        <v>1769</v>
      </c>
      <c r="P3972" s="219" t="n">
        <v>43040</v>
      </c>
      <c r="Q3972" s="219" t="n">
        <v>44469</v>
      </c>
      <c r="R3972" s="193"/>
      <c r="S3972" s="193" t="s">
        <v>7130</v>
      </c>
      <c r="T3972" s="193" t="n">
        <v>1162.742771</v>
      </c>
      <c r="U3972" s="193"/>
      <c r="V3972" s="193"/>
      <c r="W3972" s="193" t="s">
        <v>8720</v>
      </c>
      <c r="X3972" s="196"/>
      <c r="Y3972" s="196"/>
      <c r="Z3972" s="196" t="n">
        <v>0</v>
      </c>
      <c r="AE3972" s="94" t="e">
        <f aca="false" t="array" ref="AE3972:AK3972">_xlfn.torow(_xlfn.unique(_xlfn._xlws.filter(cat_table[Subsector],$E3972=cat_table[Sector],"")))</f>
        <v>#NAME?</v>
      </c>
      <c r="AF3972" s="94" t="e">
        <v>#NAME?</v>
      </c>
      <c r="AG3972" s="94" t="e">
        <v>#NAME?</v>
      </c>
      <c r="AH3972" s="94" t="e">
        <v>#NAME?</v>
      </c>
      <c r="AI3972" s="94" t="e">
        <v>#NAME?</v>
      </c>
      <c r="AJ3972" s="94" t="e">
        <v>#NAME?</v>
      </c>
      <c r="AK3972" s="94" t="e">
        <v>#NAME?</v>
      </c>
      <c r="AO3972" s="94" t="e">
        <f aca="false" t="array" ref="AO3972:AQ3972">_xlfn.torow(_xlfn.unique(_xlfn._xlws.filter(cat_table[Sub-subsector],($E3972=cat_table[Sector])*($F3972=cat_table[Subsector]),"")))</f>
        <v>#NAME?</v>
      </c>
      <c r="AP3972" s="94" t="e">
        <v>#NAME?</v>
      </c>
      <c r="AQ3972" s="94" t="e">
        <v>#NAME?</v>
      </c>
    </row>
    <row r="3973" customFormat="false" ht="15" hidden="false" customHeight="true" outlineLevel="0" collapsed="false">
      <c r="A3973" s="193" t="s">
        <v>14755</v>
      </c>
      <c r="B3973" s="20" t="str">
        <f aca="false">INDEX(Table2[], MATCH(L3973, Location_ID!$D$2:$D$648, 0), 1)</f>
        <v>a5d035c9-aae3-40ac-9eb8-c5c29396ac64</v>
      </c>
      <c r="C3973" s="193" t="s">
        <v>1482</v>
      </c>
      <c r="D3973" s="273" t="s">
        <v>354</v>
      </c>
      <c r="E3973" s="193" t="s">
        <v>7134</v>
      </c>
      <c r="F3973" s="193" t="s">
        <v>7899</v>
      </c>
      <c r="G3973" s="193"/>
      <c r="H3973" s="196"/>
      <c r="I3973" s="193" t="s">
        <v>14291</v>
      </c>
      <c r="J3973" s="193" t="s">
        <v>14292</v>
      </c>
      <c r="K3973" s="193" t="s">
        <v>7127</v>
      </c>
      <c r="L3973" s="193" t="s">
        <v>3029</v>
      </c>
      <c r="M3973" s="193" t="s">
        <v>7131</v>
      </c>
      <c r="N3973" s="193" t="s">
        <v>14293</v>
      </c>
      <c r="O3973" s="193" t="s">
        <v>1769</v>
      </c>
      <c r="P3973" s="219" t="n">
        <v>43040</v>
      </c>
      <c r="Q3973" s="219" t="n">
        <v>44469</v>
      </c>
      <c r="R3973" s="193"/>
      <c r="S3973" s="193" t="s">
        <v>7130</v>
      </c>
      <c r="T3973" s="193" t="n">
        <v>1596.056261</v>
      </c>
      <c r="U3973" s="193"/>
      <c r="V3973" s="193"/>
      <c r="W3973" s="193" t="s">
        <v>8720</v>
      </c>
      <c r="X3973" s="196"/>
      <c r="Y3973" s="196"/>
      <c r="Z3973" s="196" t="n">
        <v>0</v>
      </c>
      <c r="AE3973" s="94" t="e">
        <f aca="false" t="array" ref="AE3973:AK3973">_xlfn.torow(_xlfn.unique(_xlfn._xlws.filter(cat_table[Subsector],$E3973=cat_table[Sector],"")))</f>
        <v>#NAME?</v>
      </c>
      <c r="AF3973" s="94" t="e">
        <v>#NAME?</v>
      </c>
      <c r="AG3973" s="94" t="e">
        <v>#NAME?</v>
      </c>
      <c r="AH3973" s="94" t="e">
        <v>#NAME?</v>
      </c>
      <c r="AI3973" s="94" t="e">
        <v>#NAME?</v>
      </c>
      <c r="AJ3973" s="94" t="e">
        <v>#NAME?</v>
      </c>
      <c r="AK3973" s="94" t="e">
        <v>#NAME?</v>
      </c>
      <c r="AO3973" s="94" t="e">
        <f aca="false" t="array" ref="AO3973:AQ3973">_xlfn.torow(_xlfn.unique(_xlfn._xlws.filter(cat_table[Sub-subsector],($E3973=cat_table[Sector])*($F3973=cat_table[Subsector]),"")))</f>
        <v>#NAME?</v>
      </c>
      <c r="AP3973" s="94" t="e">
        <v>#NAME?</v>
      </c>
      <c r="AQ3973" s="94" t="e">
        <v>#NAME?</v>
      </c>
    </row>
    <row r="3974" customFormat="false" ht="15" hidden="false" customHeight="true" outlineLevel="0" collapsed="false">
      <c r="A3974" s="193" t="s">
        <v>14756</v>
      </c>
      <c r="B3974" s="20" t="str">
        <f aca="false">INDEX(Table2[], MATCH(L3974, Location_ID!$D$2:$D$648, 0), 1)</f>
        <v>a5d035c9-aae3-40ac-9eb8-c5c29396ac64</v>
      </c>
      <c r="C3974" s="193" t="s">
        <v>1482</v>
      </c>
      <c r="D3974" s="273" t="s">
        <v>354</v>
      </c>
      <c r="E3974" s="193" t="s">
        <v>7134</v>
      </c>
      <c r="F3974" s="193" t="s">
        <v>7899</v>
      </c>
      <c r="G3974" s="193"/>
      <c r="H3974" s="196"/>
      <c r="I3974" s="193" t="s">
        <v>14291</v>
      </c>
      <c r="J3974" s="193" t="s">
        <v>14292</v>
      </c>
      <c r="K3974" s="193" t="s">
        <v>7127</v>
      </c>
      <c r="L3974" s="193" t="s">
        <v>3029</v>
      </c>
      <c r="M3974" s="193" t="s">
        <v>7131</v>
      </c>
      <c r="N3974" s="193" t="s">
        <v>14293</v>
      </c>
      <c r="O3974" s="193" t="s">
        <v>1769</v>
      </c>
      <c r="P3974" s="219" t="n">
        <v>43040</v>
      </c>
      <c r="Q3974" s="219" t="n">
        <v>44469</v>
      </c>
      <c r="R3974" s="193"/>
      <c r="S3974" s="193" t="s">
        <v>7130</v>
      </c>
      <c r="T3974" s="193" t="n">
        <v>4728.19501</v>
      </c>
      <c r="U3974" s="193"/>
      <c r="V3974" s="193"/>
      <c r="W3974" s="193" t="s">
        <v>8720</v>
      </c>
      <c r="X3974" s="196"/>
      <c r="Y3974" s="196"/>
      <c r="Z3974" s="196" t="n">
        <v>0</v>
      </c>
      <c r="AE3974" s="94" t="e">
        <f aca="false" t="array" ref="AE3974:AK3974">_xlfn.torow(_xlfn.unique(_xlfn._xlws.filter(cat_table[Subsector],$E3974=cat_table[Sector],"")))</f>
        <v>#NAME?</v>
      </c>
      <c r="AF3974" s="94" t="e">
        <v>#NAME?</v>
      </c>
      <c r="AG3974" s="94" t="e">
        <v>#NAME?</v>
      </c>
      <c r="AH3974" s="94" t="e">
        <v>#NAME?</v>
      </c>
      <c r="AI3974" s="94" t="e">
        <v>#NAME?</v>
      </c>
      <c r="AJ3974" s="94" t="e">
        <v>#NAME?</v>
      </c>
      <c r="AK3974" s="94" t="e">
        <v>#NAME?</v>
      </c>
      <c r="AO3974" s="94" t="e">
        <f aca="false" t="array" ref="AO3974:AQ3974">_xlfn.torow(_xlfn.unique(_xlfn._xlws.filter(cat_table[Sub-subsector],($E3974=cat_table[Sector])*($F3974=cat_table[Subsector]),"")))</f>
        <v>#NAME?</v>
      </c>
      <c r="AP3974" s="94" t="e">
        <v>#NAME?</v>
      </c>
      <c r="AQ3974" s="94" t="e">
        <v>#NAME?</v>
      </c>
    </row>
    <row r="3975" customFormat="false" ht="15" hidden="false" customHeight="true" outlineLevel="0" collapsed="false">
      <c r="A3975" s="193" t="s">
        <v>14757</v>
      </c>
      <c r="B3975" s="20" t="str">
        <f aca="false">INDEX(Table2[], MATCH(L3975, Location_ID!$D$2:$D$648, 0), 1)</f>
        <v>a5d035c9-aae3-40ac-9eb8-c5c29396ac64</v>
      </c>
      <c r="C3975" s="193" t="s">
        <v>1482</v>
      </c>
      <c r="D3975" s="273" t="s">
        <v>354</v>
      </c>
      <c r="E3975" s="193" t="s">
        <v>7134</v>
      </c>
      <c r="F3975" s="193" t="s">
        <v>7899</v>
      </c>
      <c r="G3975" s="193"/>
      <c r="H3975" s="196"/>
      <c r="I3975" s="193" t="s">
        <v>14291</v>
      </c>
      <c r="J3975" s="193" t="s">
        <v>14292</v>
      </c>
      <c r="K3975" s="193" t="s">
        <v>7127</v>
      </c>
      <c r="L3975" s="193" t="s">
        <v>3029</v>
      </c>
      <c r="M3975" s="193" t="s">
        <v>7131</v>
      </c>
      <c r="N3975" s="193" t="s">
        <v>14293</v>
      </c>
      <c r="O3975" s="193" t="s">
        <v>1769</v>
      </c>
      <c r="P3975" s="219" t="n">
        <v>43040</v>
      </c>
      <c r="Q3975" s="219" t="n">
        <v>44469</v>
      </c>
      <c r="R3975" s="193"/>
      <c r="S3975" s="193" t="s">
        <v>7130</v>
      </c>
      <c r="T3975" s="193" t="n">
        <v>1242.370388</v>
      </c>
      <c r="U3975" s="193"/>
      <c r="V3975" s="193"/>
      <c r="W3975" s="193" t="s">
        <v>8720</v>
      </c>
      <c r="X3975" s="196"/>
      <c r="Y3975" s="196"/>
      <c r="Z3975" s="196" t="n">
        <v>0</v>
      </c>
      <c r="AE3975" s="94" t="e">
        <f aca="false" t="array" ref="AE3975:AK3975">_xlfn.torow(_xlfn.unique(_xlfn._xlws.filter(cat_table[Subsector],$E3975=cat_table[Sector],"")))</f>
        <v>#NAME?</v>
      </c>
      <c r="AF3975" s="94" t="e">
        <v>#NAME?</v>
      </c>
      <c r="AG3975" s="94" t="e">
        <v>#NAME?</v>
      </c>
      <c r="AH3975" s="94" t="e">
        <v>#NAME?</v>
      </c>
      <c r="AI3975" s="94" t="e">
        <v>#NAME?</v>
      </c>
      <c r="AJ3975" s="94" t="e">
        <v>#NAME?</v>
      </c>
      <c r="AK3975" s="94" t="e">
        <v>#NAME?</v>
      </c>
      <c r="AO3975" s="94" t="e">
        <f aca="false" t="array" ref="AO3975:AQ3975">_xlfn.torow(_xlfn.unique(_xlfn._xlws.filter(cat_table[Sub-subsector],($E3975=cat_table[Sector])*($F3975=cat_table[Subsector]),"")))</f>
        <v>#NAME?</v>
      </c>
      <c r="AP3975" s="94" t="e">
        <v>#NAME?</v>
      </c>
      <c r="AQ3975" s="94" t="e">
        <v>#NAME?</v>
      </c>
    </row>
    <row r="3976" customFormat="false" ht="15" hidden="false" customHeight="true" outlineLevel="0" collapsed="false">
      <c r="A3976" s="193" t="s">
        <v>14758</v>
      </c>
      <c r="B3976" s="20" t="str">
        <f aca="false">INDEX(Table2[], MATCH(L3976, Location_ID!$D$2:$D$648, 0), 1)</f>
        <v>a5d035c9-aae3-40ac-9eb8-c5c29396ac64</v>
      </c>
      <c r="C3976" s="193" t="s">
        <v>1482</v>
      </c>
      <c r="D3976" s="273" t="s">
        <v>354</v>
      </c>
      <c r="E3976" s="193" t="s">
        <v>7134</v>
      </c>
      <c r="F3976" s="193" t="s">
        <v>7899</v>
      </c>
      <c r="G3976" s="193"/>
      <c r="H3976" s="196"/>
      <c r="I3976" s="193" t="s">
        <v>14291</v>
      </c>
      <c r="J3976" s="193" t="s">
        <v>14292</v>
      </c>
      <c r="K3976" s="193" t="s">
        <v>7127</v>
      </c>
      <c r="L3976" s="193" t="s">
        <v>3029</v>
      </c>
      <c r="M3976" s="193" t="s">
        <v>7131</v>
      </c>
      <c r="N3976" s="193" t="s">
        <v>14293</v>
      </c>
      <c r="O3976" s="193" t="s">
        <v>1769</v>
      </c>
      <c r="P3976" s="219" t="n">
        <v>43040</v>
      </c>
      <c r="Q3976" s="219" t="n">
        <v>44469</v>
      </c>
      <c r="R3976" s="193"/>
      <c r="S3976" s="193" t="s">
        <v>7130</v>
      </c>
      <c r="T3976" s="193" t="n">
        <v>1357.121028</v>
      </c>
      <c r="U3976" s="193"/>
      <c r="V3976" s="193"/>
      <c r="W3976" s="193" t="s">
        <v>8720</v>
      </c>
      <c r="X3976" s="196"/>
      <c r="Y3976" s="196"/>
      <c r="Z3976" s="196" t="n">
        <v>0</v>
      </c>
      <c r="AE3976" s="94" t="e">
        <f aca="false" t="array" ref="AE3976:AK3976">_xlfn.torow(_xlfn.unique(_xlfn._xlws.filter(cat_table[Subsector],$E3976=cat_table[Sector],"")))</f>
        <v>#NAME?</v>
      </c>
      <c r="AF3976" s="94" t="e">
        <v>#NAME?</v>
      </c>
      <c r="AG3976" s="94" t="e">
        <v>#NAME?</v>
      </c>
      <c r="AH3976" s="94" t="e">
        <v>#NAME?</v>
      </c>
      <c r="AI3976" s="94" t="e">
        <v>#NAME?</v>
      </c>
      <c r="AJ3976" s="94" t="e">
        <v>#NAME?</v>
      </c>
      <c r="AK3976" s="94" t="e">
        <v>#NAME?</v>
      </c>
      <c r="AO3976" s="94" t="e">
        <f aca="false" t="array" ref="AO3976:AQ3976">_xlfn.torow(_xlfn.unique(_xlfn._xlws.filter(cat_table[Sub-subsector],($E3976=cat_table[Sector])*($F3976=cat_table[Subsector]),"")))</f>
        <v>#NAME?</v>
      </c>
      <c r="AP3976" s="94" t="e">
        <v>#NAME?</v>
      </c>
      <c r="AQ3976" s="94" t="e">
        <v>#NAME?</v>
      </c>
    </row>
    <row r="3977" customFormat="false" ht="15" hidden="false" customHeight="true" outlineLevel="0" collapsed="false">
      <c r="A3977" s="193" t="s">
        <v>14759</v>
      </c>
      <c r="B3977" s="20" t="str">
        <f aca="false">INDEX(Table2[], MATCH(L3977, Location_ID!$D$2:$D$648, 0), 1)</f>
        <v>a5d035c9-aae3-40ac-9eb8-c5c29396ac64</v>
      </c>
      <c r="C3977" s="193" t="s">
        <v>1482</v>
      </c>
      <c r="D3977" s="273" t="s">
        <v>354</v>
      </c>
      <c r="E3977" s="193" t="s">
        <v>7134</v>
      </c>
      <c r="F3977" s="193" t="s">
        <v>7899</v>
      </c>
      <c r="G3977" s="193"/>
      <c r="H3977" s="196"/>
      <c r="I3977" s="193" t="s">
        <v>14291</v>
      </c>
      <c r="J3977" s="193" t="s">
        <v>14292</v>
      </c>
      <c r="K3977" s="193" t="s">
        <v>7127</v>
      </c>
      <c r="L3977" s="193" t="s">
        <v>3029</v>
      </c>
      <c r="M3977" s="193" t="s">
        <v>7131</v>
      </c>
      <c r="N3977" s="193" t="s">
        <v>14293</v>
      </c>
      <c r="O3977" s="193" t="s">
        <v>1769</v>
      </c>
      <c r="P3977" s="219" t="n">
        <v>43040</v>
      </c>
      <c r="Q3977" s="219" t="n">
        <v>44469</v>
      </c>
      <c r="R3977" s="193"/>
      <c r="S3977" s="193" t="s">
        <v>7130</v>
      </c>
      <c r="T3977" s="193" t="n">
        <v>1282.484482</v>
      </c>
      <c r="U3977" s="193"/>
      <c r="V3977" s="193"/>
      <c r="W3977" s="193" t="s">
        <v>8720</v>
      </c>
      <c r="X3977" s="196"/>
      <c r="Y3977" s="196"/>
      <c r="Z3977" s="196" t="n">
        <v>0</v>
      </c>
      <c r="AE3977" s="94" t="e">
        <f aca="false" t="array" ref="AE3977:AK3977">_xlfn.torow(_xlfn.unique(_xlfn._xlws.filter(cat_table[Subsector],$E3977=cat_table[Sector],"")))</f>
        <v>#NAME?</v>
      </c>
      <c r="AF3977" s="94" t="e">
        <v>#NAME?</v>
      </c>
      <c r="AG3977" s="94" t="e">
        <v>#NAME?</v>
      </c>
      <c r="AH3977" s="94" t="e">
        <v>#NAME?</v>
      </c>
      <c r="AI3977" s="94" t="e">
        <v>#NAME?</v>
      </c>
      <c r="AJ3977" s="94" t="e">
        <v>#NAME?</v>
      </c>
      <c r="AK3977" s="94" t="e">
        <v>#NAME?</v>
      </c>
      <c r="AO3977" s="94" t="e">
        <f aca="false" t="array" ref="AO3977:AQ3977">_xlfn.torow(_xlfn.unique(_xlfn._xlws.filter(cat_table[Sub-subsector],($E3977=cat_table[Sector])*($F3977=cat_table[Subsector]),"")))</f>
        <v>#NAME?</v>
      </c>
      <c r="AP3977" s="94" t="e">
        <v>#NAME?</v>
      </c>
      <c r="AQ3977" s="94" t="e">
        <v>#NAME?</v>
      </c>
    </row>
    <row r="3978" customFormat="false" ht="15" hidden="false" customHeight="true" outlineLevel="0" collapsed="false">
      <c r="A3978" s="193" t="s">
        <v>14760</v>
      </c>
      <c r="B3978" s="20" t="str">
        <f aca="false">INDEX(Table2[], MATCH(L3978, Location_ID!$D$2:$D$648, 0), 1)</f>
        <v>a5d035c9-aae3-40ac-9eb8-c5c29396ac64</v>
      </c>
      <c r="C3978" s="193" t="s">
        <v>1482</v>
      </c>
      <c r="D3978" s="273" t="s">
        <v>354</v>
      </c>
      <c r="E3978" s="193" t="s">
        <v>7134</v>
      </c>
      <c r="F3978" s="193" t="s">
        <v>7899</v>
      </c>
      <c r="G3978" s="193"/>
      <c r="H3978" s="196"/>
      <c r="I3978" s="193" t="s">
        <v>14291</v>
      </c>
      <c r="J3978" s="193" t="s">
        <v>14292</v>
      </c>
      <c r="K3978" s="193" t="s">
        <v>7127</v>
      </c>
      <c r="L3978" s="193" t="s">
        <v>3029</v>
      </c>
      <c r="M3978" s="193" t="s">
        <v>7131</v>
      </c>
      <c r="N3978" s="193" t="s">
        <v>14293</v>
      </c>
      <c r="O3978" s="193" t="s">
        <v>1769</v>
      </c>
      <c r="P3978" s="219" t="n">
        <v>43040</v>
      </c>
      <c r="Q3978" s="219" t="n">
        <v>44469</v>
      </c>
      <c r="R3978" s="193"/>
      <c r="S3978" s="193" t="s">
        <v>7130</v>
      </c>
      <c r="T3978" s="193" t="n">
        <v>1176.15631</v>
      </c>
      <c r="U3978" s="193"/>
      <c r="V3978" s="193"/>
      <c r="W3978" s="193" t="s">
        <v>8720</v>
      </c>
      <c r="X3978" s="196"/>
      <c r="Y3978" s="196"/>
      <c r="Z3978" s="196" t="n">
        <v>0</v>
      </c>
      <c r="AE3978" s="94" t="e">
        <f aca="false" t="array" ref="AE3978:AK3978">_xlfn.torow(_xlfn.unique(_xlfn._xlws.filter(cat_table[Subsector],$E3978=cat_table[Sector],"")))</f>
        <v>#NAME?</v>
      </c>
      <c r="AF3978" s="94" t="e">
        <v>#NAME?</v>
      </c>
      <c r="AG3978" s="94" t="e">
        <v>#NAME?</v>
      </c>
      <c r="AH3978" s="94" t="e">
        <v>#NAME?</v>
      </c>
      <c r="AI3978" s="94" t="e">
        <v>#NAME?</v>
      </c>
      <c r="AJ3978" s="94" t="e">
        <v>#NAME?</v>
      </c>
      <c r="AK3978" s="94" t="e">
        <v>#NAME?</v>
      </c>
      <c r="AO3978" s="94" t="e">
        <f aca="false" t="array" ref="AO3978:AQ3978">_xlfn.torow(_xlfn.unique(_xlfn._xlws.filter(cat_table[Sub-subsector],($E3978=cat_table[Sector])*($F3978=cat_table[Subsector]),"")))</f>
        <v>#NAME?</v>
      </c>
      <c r="AP3978" s="94" t="e">
        <v>#NAME?</v>
      </c>
      <c r="AQ3978" s="94" t="e">
        <v>#NAME?</v>
      </c>
    </row>
    <row r="3979" customFormat="false" ht="15" hidden="false" customHeight="true" outlineLevel="0" collapsed="false">
      <c r="A3979" s="193" t="s">
        <v>14761</v>
      </c>
      <c r="B3979" s="20" t="str">
        <f aca="false">INDEX(Table2[], MATCH(L3979, Location_ID!$D$2:$D$648, 0), 1)</f>
        <v>a5d035c9-aae3-40ac-9eb8-c5c29396ac64</v>
      </c>
      <c r="C3979" s="193" t="s">
        <v>1482</v>
      </c>
      <c r="D3979" s="273" t="s">
        <v>354</v>
      </c>
      <c r="E3979" s="193" t="s">
        <v>7134</v>
      </c>
      <c r="F3979" s="193" t="s">
        <v>7899</v>
      </c>
      <c r="G3979" s="193"/>
      <c r="H3979" s="196"/>
      <c r="I3979" s="193" t="s">
        <v>14291</v>
      </c>
      <c r="J3979" s="193" t="s">
        <v>14292</v>
      </c>
      <c r="K3979" s="193" t="s">
        <v>7127</v>
      </c>
      <c r="L3979" s="193" t="s">
        <v>3029</v>
      </c>
      <c r="M3979" s="193" t="s">
        <v>7131</v>
      </c>
      <c r="N3979" s="193" t="s">
        <v>14293</v>
      </c>
      <c r="O3979" s="193" t="s">
        <v>1769</v>
      </c>
      <c r="P3979" s="219" t="n">
        <v>43040</v>
      </c>
      <c r="Q3979" s="219" t="n">
        <v>44469</v>
      </c>
      <c r="R3979" s="193"/>
      <c r="S3979" s="193" t="s">
        <v>7130</v>
      </c>
      <c r="T3979" s="193" t="n">
        <v>2145.106252</v>
      </c>
      <c r="U3979" s="193"/>
      <c r="V3979" s="193"/>
      <c r="W3979" s="193" t="s">
        <v>8720</v>
      </c>
      <c r="X3979" s="196"/>
      <c r="Y3979" s="196"/>
      <c r="Z3979" s="196" t="n">
        <v>0</v>
      </c>
      <c r="AE3979" s="94" t="e">
        <f aca="false" t="array" ref="AE3979:AK3979">_xlfn.torow(_xlfn.unique(_xlfn._xlws.filter(cat_table[Subsector],$E3979=cat_table[Sector],"")))</f>
        <v>#NAME?</v>
      </c>
      <c r="AF3979" s="94" t="e">
        <v>#NAME?</v>
      </c>
      <c r="AG3979" s="94" t="e">
        <v>#NAME?</v>
      </c>
      <c r="AH3979" s="94" t="e">
        <v>#NAME?</v>
      </c>
      <c r="AI3979" s="94" t="e">
        <v>#NAME?</v>
      </c>
      <c r="AJ3979" s="94" t="e">
        <v>#NAME?</v>
      </c>
      <c r="AK3979" s="94" t="e">
        <v>#NAME?</v>
      </c>
      <c r="AO3979" s="94" t="e">
        <f aca="false" t="array" ref="AO3979:AQ3979">_xlfn.torow(_xlfn.unique(_xlfn._xlws.filter(cat_table[Sub-subsector],($E3979=cat_table[Sector])*($F3979=cat_table[Subsector]),"")))</f>
        <v>#NAME?</v>
      </c>
      <c r="AP3979" s="94" t="e">
        <v>#NAME?</v>
      </c>
      <c r="AQ3979" s="94" t="e">
        <v>#NAME?</v>
      </c>
    </row>
    <row r="3980" customFormat="false" ht="15" hidden="false" customHeight="true" outlineLevel="0" collapsed="false">
      <c r="A3980" s="193" t="s">
        <v>14762</v>
      </c>
      <c r="B3980" s="20" t="str">
        <f aca="false">INDEX(Table2[], MATCH(L3980, Location_ID!$D$2:$D$648, 0), 1)</f>
        <v>a5d035c9-aae3-40ac-9eb8-c5c29396ac64</v>
      </c>
      <c r="C3980" s="193" t="s">
        <v>1482</v>
      </c>
      <c r="D3980" s="273" t="s">
        <v>354</v>
      </c>
      <c r="E3980" s="193" t="s">
        <v>7134</v>
      </c>
      <c r="F3980" s="193" t="s">
        <v>7899</v>
      </c>
      <c r="G3980" s="193"/>
      <c r="H3980" s="196"/>
      <c r="I3980" s="193" t="s">
        <v>14291</v>
      </c>
      <c r="J3980" s="193" t="s">
        <v>14292</v>
      </c>
      <c r="K3980" s="193" t="s">
        <v>7127</v>
      </c>
      <c r="L3980" s="193" t="s">
        <v>3029</v>
      </c>
      <c r="M3980" s="193" t="s">
        <v>7131</v>
      </c>
      <c r="N3980" s="193" t="s">
        <v>14293</v>
      </c>
      <c r="O3980" s="193" t="s">
        <v>1769</v>
      </c>
      <c r="P3980" s="219" t="n">
        <v>43040</v>
      </c>
      <c r="Q3980" s="219" t="n">
        <v>44469</v>
      </c>
      <c r="R3980" s="193"/>
      <c r="S3980" s="193" t="s">
        <v>7130</v>
      </c>
      <c r="T3980" s="193" t="n">
        <v>2972.105564</v>
      </c>
      <c r="U3980" s="193"/>
      <c r="V3980" s="193"/>
      <c r="W3980" s="193" t="s">
        <v>8720</v>
      </c>
      <c r="X3980" s="196"/>
      <c r="Y3980" s="196"/>
      <c r="Z3980" s="196" t="n">
        <v>0</v>
      </c>
      <c r="AE3980" s="94" t="e">
        <f aca="false" t="array" ref="AE3980:AK3980">_xlfn.torow(_xlfn.unique(_xlfn._xlws.filter(cat_table[Subsector],$E3980=cat_table[Sector],"")))</f>
        <v>#NAME?</v>
      </c>
      <c r="AF3980" s="94" t="e">
        <v>#NAME?</v>
      </c>
      <c r="AG3980" s="94" t="e">
        <v>#NAME?</v>
      </c>
      <c r="AH3980" s="94" t="e">
        <v>#NAME?</v>
      </c>
      <c r="AI3980" s="94" t="e">
        <v>#NAME?</v>
      </c>
      <c r="AJ3980" s="94" t="e">
        <v>#NAME?</v>
      </c>
      <c r="AK3980" s="94" t="e">
        <v>#NAME?</v>
      </c>
      <c r="AO3980" s="94" t="e">
        <f aca="false" t="array" ref="AO3980:AQ3980">_xlfn.torow(_xlfn.unique(_xlfn._xlws.filter(cat_table[Sub-subsector],($E3980=cat_table[Sector])*($F3980=cat_table[Subsector]),"")))</f>
        <v>#NAME?</v>
      </c>
      <c r="AP3980" s="94" t="e">
        <v>#NAME?</v>
      </c>
      <c r="AQ3980" s="94" t="e">
        <v>#NAME?</v>
      </c>
    </row>
    <row r="3981" customFormat="false" ht="15" hidden="false" customHeight="true" outlineLevel="0" collapsed="false">
      <c r="A3981" s="193" t="s">
        <v>14763</v>
      </c>
      <c r="B3981" s="20" t="str">
        <f aca="false">INDEX(Table2[], MATCH(L3981, Location_ID!$D$2:$D$648, 0), 1)</f>
        <v>a5d035c9-aae3-40ac-9eb8-c5c29396ac64</v>
      </c>
      <c r="C3981" s="193" t="s">
        <v>1482</v>
      </c>
      <c r="D3981" s="273" t="s">
        <v>354</v>
      </c>
      <c r="E3981" s="193" t="s">
        <v>7134</v>
      </c>
      <c r="F3981" s="193" t="s">
        <v>7899</v>
      </c>
      <c r="G3981" s="193"/>
      <c r="H3981" s="196"/>
      <c r="I3981" s="193" t="s">
        <v>14291</v>
      </c>
      <c r="J3981" s="193" t="s">
        <v>14292</v>
      </c>
      <c r="K3981" s="193" t="s">
        <v>7127</v>
      </c>
      <c r="L3981" s="193" t="s">
        <v>3029</v>
      </c>
      <c r="M3981" s="193" t="s">
        <v>7131</v>
      </c>
      <c r="N3981" s="193" t="s">
        <v>14293</v>
      </c>
      <c r="O3981" s="193" t="s">
        <v>1769</v>
      </c>
      <c r="P3981" s="219" t="n">
        <v>43040</v>
      </c>
      <c r="Q3981" s="219" t="n">
        <v>44469</v>
      </c>
      <c r="R3981" s="193"/>
      <c r="S3981" s="193" t="s">
        <v>7130</v>
      </c>
      <c r="T3981" s="193" t="n">
        <v>4521.237727</v>
      </c>
      <c r="U3981" s="193"/>
      <c r="V3981" s="193"/>
      <c r="W3981" s="193" t="s">
        <v>8720</v>
      </c>
      <c r="X3981" s="196"/>
      <c r="Y3981" s="196"/>
      <c r="Z3981" s="196" t="n">
        <v>0</v>
      </c>
      <c r="AE3981" s="94" t="e">
        <f aca="false" t="array" ref="AE3981:AK3981">_xlfn.torow(_xlfn.unique(_xlfn._xlws.filter(cat_table[Subsector],$E3981=cat_table[Sector],"")))</f>
        <v>#NAME?</v>
      </c>
      <c r="AF3981" s="94" t="e">
        <v>#NAME?</v>
      </c>
      <c r="AG3981" s="94" t="e">
        <v>#NAME?</v>
      </c>
      <c r="AH3981" s="94" t="e">
        <v>#NAME?</v>
      </c>
      <c r="AI3981" s="94" t="e">
        <v>#NAME?</v>
      </c>
      <c r="AJ3981" s="94" t="e">
        <v>#NAME?</v>
      </c>
      <c r="AK3981" s="94" t="e">
        <v>#NAME?</v>
      </c>
      <c r="AO3981" s="94" t="e">
        <f aca="false" t="array" ref="AO3981:AQ3981">_xlfn.torow(_xlfn.unique(_xlfn._xlws.filter(cat_table[Sub-subsector],($E3981=cat_table[Sector])*($F3981=cat_table[Subsector]),"")))</f>
        <v>#NAME?</v>
      </c>
      <c r="AP3981" s="94" t="e">
        <v>#NAME?</v>
      </c>
      <c r="AQ3981" s="94" t="e">
        <v>#NAME?</v>
      </c>
    </row>
    <row r="3982" customFormat="false" ht="15" hidden="false" customHeight="true" outlineLevel="0" collapsed="false">
      <c r="A3982" s="193" t="s">
        <v>14764</v>
      </c>
      <c r="B3982" s="20" t="str">
        <f aca="false">INDEX(Table2[], MATCH(L3982, Location_ID!$D$2:$D$648, 0), 1)</f>
        <v>a5d035c9-aae3-40ac-9eb8-c5c29396ac64</v>
      </c>
      <c r="C3982" s="193" t="s">
        <v>1482</v>
      </c>
      <c r="D3982" s="273" t="s">
        <v>354</v>
      </c>
      <c r="E3982" s="193" t="s">
        <v>7134</v>
      </c>
      <c r="F3982" s="193" t="s">
        <v>7899</v>
      </c>
      <c r="G3982" s="193"/>
      <c r="H3982" s="196"/>
      <c r="I3982" s="193" t="s">
        <v>14291</v>
      </c>
      <c r="J3982" s="193" t="s">
        <v>14292</v>
      </c>
      <c r="K3982" s="193" t="s">
        <v>7127</v>
      </c>
      <c r="L3982" s="193" t="s">
        <v>3029</v>
      </c>
      <c r="M3982" s="193" t="s">
        <v>7131</v>
      </c>
      <c r="N3982" s="193" t="s">
        <v>14293</v>
      </c>
      <c r="O3982" s="193" t="s">
        <v>1769</v>
      </c>
      <c r="P3982" s="219" t="n">
        <v>43040</v>
      </c>
      <c r="Q3982" s="219" t="n">
        <v>44469</v>
      </c>
      <c r="R3982" s="193"/>
      <c r="S3982" s="193" t="s">
        <v>7130</v>
      </c>
      <c r="T3982" s="193" t="n">
        <v>1922.957942</v>
      </c>
      <c r="U3982" s="193"/>
      <c r="V3982" s="193"/>
      <c r="W3982" s="193" t="s">
        <v>8720</v>
      </c>
      <c r="X3982" s="196"/>
      <c r="Y3982" s="196"/>
      <c r="Z3982" s="196" t="n">
        <v>0</v>
      </c>
      <c r="AE3982" s="94" t="e">
        <f aca="false" t="array" ref="AE3982:AK3982">_xlfn.torow(_xlfn.unique(_xlfn._xlws.filter(cat_table[Subsector],$E3982=cat_table[Sector],"")))</f>
        <v>#NAME?</v>
      </c>
      <c r="AF3982" s="94" t="e">
        <v>#NAME?</v>
      </c>
      <c r="AG3982" s="94" t="e">
        <v>#NAME?</v>
      </c>
      <c r="AH3982" s="94" t="e">
        <v>#NAME?</v>
      </c>
      <c r="AI3982" s="94" t="e">
        <v>#NAME?</v>
      </c>
      <c r="AJ3982" s="94" t="e">
        <v>#NAME?</v>
      </c>
      <c r="AK3982" s="94" t="e">
        <v>#NAME?</v>
      </c>
      <c r="AO3982" s="94" t="e">
        <f aca="false" t="array" ref="AO3982:AQ3982">_xlfn.torow(_xlfn.unique(_xlfn._xlws.filter(cat_table[Sub-subsector],($E3982=cat_table[Sector])*($F3982=cat_table[Subsector]),"")))</f>
        <v>#NAME?</v>
      </c>
      <c r="AP3982" s="94" t="e">
        <v>#NAME?</v>
      </c>
      <c r="AQ3982" s="94" t="e">
        <v>#NAME?</v>
      </c>
    </row>
    <row r="3983" customFormat="false" ht="15" hidden="false" customHeight="true" outlineLevel="0" collapsed="false">
      <c r="A3983" s="193" t="s">
        <v>14765</v>
      </c>
      <c r="B3983" s="20" t="str">
        <f aca="false">INDEX(Table2[], MATCH(L3983, Location_ID!$D$2:$D$648, 0), 1)</f>
        <v>a5d035c9-aae3-40ac-9eb8-c5c29396ac64</v>
      </c>
      <c r="C3983" s="193" t="s">
        <v>1482</v>
      </c>
      <c r="D3983" s="273" t="s">
        <v>354</v>
      </c>
      <c r="E3983" s="193" t="s">
        <v>7134</v>
      </c>
      <c r="F3983" s="193" t="s">
        <v>7899</v>
      </c>
      <c r="G3983" s="193"/>
      <c r="H3983" s="196"/>
      <c r="I3983" s="193" t="s">
        <v>14291</v>
      </c>
      <c r="J3983" s="193" t="s">
        <v>14292</v>
      </c>
      <c r="K3983" s="193" t="s">
        <v>7127</v>
      </c>
      <c r="L3983" s="193" t="s">
        <v>3029</v>
      </c>
      <c r="M3983" s="193" t="s">
        <v>7131</v>
      </c>
      <c r="N3983" s="193" t="s">
        <v>14293</v>
      </c>
      <c r="O3983" s="193" t="s">
        <v>1769</v>
      </c>
      <c r="P3983" s="219" t="n">
        <v>43040</v>
      </c>
      <c r="Q3983" s="219" t="n">
        <v>44469</v>
      </c>
      <c r="R3983" s="193"/>
      <c r="S3983" s="193" t="s">
        <v>7130</v>
      </c>
      <c r="T3983" s="193" t="n">
        <v>2734.719005</v>
      </c>
      <c r="U3983" s="193"/>
      <c r="V3983" s="193"/>
      <c r="W3983" s="193" t="s">
        <v>8720</v>
      </c>
      <c r="X3983" s="196"/>
      <c r="Y3983" s="196"/>
      <c r="Z3983" s="196" t="n">
        <v>0</v>
      </c>
      <c r="AE3983" s="94" t="e">
        <f aca="false" t="array" ref="AE3983:AK3983">_xlfn.torow(_xlfn.unique(_xlfn._xlws.filter(cat_table[Subsector],$E3983=cat_table[Sector],"")))</f>
        <v>#NAME?</v>
      </c>
      <c r="AF3983" s="94" t="e">
        <v>#NAME?</v>
      </c>
      <c r="AG3983" s="94" t="e">
        <v>#NAME?</v>
      </c>
      <c r="AH3983" s="94" t="e">
        <v>#NAME?</v>
      </c>
      <c r="AI3983" s="94" t="e">
        <v>#NAME?</v>
      </c>
      <c r="AJ3983" s="94" t="e">
        <v>#NAME?</v>
      </c>
      <c r="AK3983" s="94" t="e">
        <v>#NAME?</v>
      </c>
      <c r="AO3983" s="94" t="e">
        <f aca="false" t="array" ref="AO3983:AQ3983">_xlfn.torow(_xlfn.unique(_xlfn._xlws.filter(cat_table[Sub-subsector],($E3983=cat_table[Sector])*($F3983=cat_table[Subsector]),"")))</f>
        <v>#NAME?</v>
      </c>
      <c r="AP3983" s="94" t="e">
        <v>#NAME?</v>
      </c>
      <c r="AQ3983" s="94" t="e">
        <v>#NAME?</v>
      </c>
    </row>
    <row r="3984" customFormat="false" ht="15" hidden="false" customHeight="true" outlineLevel="0" collapsed="false">
      <c r="A3984" s="193" t="s">
        <v>14766</v>
      </c>
      <c r="B3984" s="20" t="str">
        <f aca="false">INDEX(Table2[], MATCH(L3984, Location_ID!$D$2:$D$648, 0), 1)</f>
        <v>a5d035c9-aae3-40ac-9eb8-c5c29396ac64</v>
      </c>
      <c r="C3984" s="193" t="s">
        <v>1482</v>
      </c>
      <c r="D3984" s="273" t="s">
        <v>354</v>
      </c>
      <c r="E3984" s="193" t="s">
        <v>7134</v>
      </c>
      <c r="F3984" s="193" t="s">
        <v>7899</v>
      </c>
      <c r="G3984" s="193"/>
      <c r="H3984" s="196"/>
      <c r="I3984" s="193" t="s">
        <v>14291</v>
      </c>
      <c r="J3984" s="193" t="s">
        <v>14292</v>
      </c>
      <c r="K3984" s="193" t="s">
        <v>7127</v>
      </c>
      <c r="L3984" s="193" t="s">
        <v>3029</v>
      </c>
      <c r="M3984" s="193" t="s">
        <v>7131</v>
      </c>
      <c r="N3984" s="193" t="s">
        <v>14293</v>
      </c>
      <c r="O3984" s="193" t="s">
        <v>1769</v>
      </c>
      <c r="P3984" s="219" t="n">
        <v>43040</v>
      </c>
      <c r="Q3984" s="219" t="n">
        <v>44469</v>
      </c>
      <c r="R3984" s="193"/>
      <c r="S3984" s="193" t="s">
        <v>7130</v>
      </c>
      <c r="T3984" s="193" t="n">
        <v>2912.778877</v>
      </c>
      <c r="U3984" s="193"/>
      <c r="V3984" s="193"/>
      <c r="W3984" s="193" t="s">
        <v>8720</v>
      </c>
      <c r="X3984" s="196"/>
      <c r="Y3984" s="196"/>
      <c r="Z3984" s="196" t="n">
        <v>0</v>
      </c>
      <c r="AE3984" s="94" t="e">
        <f aca="false" t="array" ref="AE3984:AK3984">_xlfn.torow(_xlfn.unique(_xlfn._xlws.filter(cat_table[Subsector],$E3984=cat_table[Sector],"")))</f>
        <v>#NAME?</v>
      </c>
      <c r="AF3984" s="94" t="e">
        <v>#NAME?</v>
      </c>
      <c r="AG3984" s="94" t="e">
        <v>#NAME?</v>
      </c>
      <c r="AH3984" s="94" t="e">
        <v>#NAME?</v>
      </c>
      <c r="AI3984" s="94" t="e">
        <v>#NAME?</v>
      </c>
      <c r="AJ3984" s="94" t="e">
        <v>#NAME?</v>
      </c>
      <c r="AK3984" s="94" t="e">
        <v>#NAME?</v>
      </c>
      <c r="AO3984" s="94" t="e">
        <f aca="false" t="array" ref="AO3984:AQ3984">_xlfn.torow(_xlfn.unique(_xlfn._xlws.filter(cat_table[Sub-subsector],($E3984=cat_table[Sector])*($F3984=cat_table[Subsector]),"")))</f>
        <v>#NAME?</v>
      </c>
      <c r="AP3984" s="94" t="e">
        <v>#NAME?</v>
      </c>
      <c r="AQ3984" s="94" t="e">
        <v>#NAME?</v>
      </c>
    </row>
    <row r="3985" customFormat="false" ht="15" hidden="false" customHeight="true" outlineLevel="0" collapsed="false">
      <c r="A3985" s="193" t="s">
        <v>14767</v>
      </c>
      <c r="B3985" s="20" t="str">
        <f aca="false">INDEX(Table2[], MATCH(L3985, Location_ID!$D$2:$D$648, 0), 1)</f>
        <v>a5d035c9-aae3-40ac-9eb8-c5c29396ac64</v>
      </c>
      <c r="C3985" s="193" t="s">
        <v>1482</v>
      </c>
      <c r="D3985" s="273" t="s">
        <v>354</v>
      </c>
      <c r="E3985" s="193" t="s">
        <v>7134</v>
      </c>
      <c r="F3985" s="193" t="s">
        <v>7899</v>
      </c>
      <c r="G3985" s="193"/>
      <c r="H3985" s="196"/>
      <c r="I3985" s="193" t="s">
        <v>14291</v>
      </c>
      <c r="J3985" s="193" t="s">
        <v>14292</v>
      </c>
      <c r="K3985" s="193" t="s">
        <v>7127</v>
      </c>
      <c r="L3985" s="193" t="s">
        <v>3029</v>
      </c>
      <c r="M3985" s="193" t="s">
        <v>7131</v>
      </c>
      <c r="N3985" s="193" t="s">
        <v>14293</v>
      </c>
      <c r="O3985" s="193" t="s">
        <v>1769</v>
      </c>
      <c r="P3985" s="219" t="n">
        <v>43040</v>
      </c>
      <c r="Q3985" s="219" t="n">
        <v>44469</v>
      </c>
      <c r="R3985" s="193"/>
      <c r="S3985" s="193" t="s">
        <v>7130</v>
      </c>
      <c r="T3985" s="193" t="n">
        <v>3371.519884</v>
      </c>
      <c r="U3985" s="193"/>
      <c r="V3985" s="193"/>
      <c r="W3985" s="193" t="s">
        <v>8720</v>
      </c>
      <c r="X3985" s="196"/>
      <c r="Y3985" s="196"/>
      <c r="Z3985" s="196" t="n">
        <v>0</v>
      </c>
      <c r="AE3985" s="94" t="e">
        <f aca="false" t="array" ref="AE3985:AK3985">_xlfn.torow(_xlfn.unique(_xlfn._xlws.filter(cat_table[Subsector],$E3985=cat_table[Sector],"")))</f>
        <v>#NAME?</v>
      </c>
      <c r="AF3985" s="94" t="e">
        <v>#NAME?</v>
      </c>
      <c r="AG3985" s="94" t="e">
        <v>#NAME?</v>
      </c>
      <c r="AH3985" s="94" t="e">
        <v>#NAME?</v>
      </c>
      <c r="AI3985" s="94" t="e">
        <v>#NAME?</v>
      </c>
      <c r="AJ3985" s="94" t="e">
        <v>#NAME?</v>
      </c>
      <c r="AK3985" s="94" t="e">
        <v>#NAME?</v>
      </c>
      <c r="AO3985" s="94" t="e">
        <f aca="false" t="array" ref="AO3985:AQ3985">_xlfn.torow(_xlfn.unique(_xlfn._xlws.filter(cat_table[Sub-subsector],($E3985=cat_table[Sector])*($F3985=cat_table[Subsector]),"")))</f>
        <v>#NAME?</v>
      </c>
      <c r="AP3985" s="94" t="e">
        <v>#NAME?</v>
      </c>
      <c r="AQ3985" s="94" t="e">
        <v>#NAME?</v>
      </c>
    </row>
    <row r="3986" customFormat="false" ht="15" hidden="false" customHeight="true" outlineLevel="0" collapsed="false">
      <c r="A3986" s="193" t="s">
        <v>14768</v>
      </c>
      <c r="B3986" s="20" t="str">
        <f aca="false">INDEX(Table2[], MATCH(L3986, Location_ID!$D$2:$D$648, 0), 1)</f>
        <v>a5d035c9-aae3-40ac-9eb8-c5c29396ac64</v>
      </c>
      <c r="C3986" s="193" t="s">
        <v>1482</v>
      </c>
      <c r="D3986" s="273" t="s">
        <v>354</v>
      </c>
      <c r="E3986" s="193" t="s">
        <v>7134</v>
      </c>
      <c r="F3986" s="193" t="s">
        <v>7899</v>
      </c>
      <c r="G3986" s="193"/>
      <c r="H3986" s="196"/>
      <c r="I3986" s="193" t="s">
        <v>14291</v>
      </c>
      <c r="J3986" s="193" t="s">
        <v>14292</v>
      </c>
      <c r="K3986" s="193" t="s">
        <v>7127</v>
      </c>
      <c r="L3986" s="193" t="s">
        <v>3029</v>
      </c>
      <c r="M3986" s="193" t="s">
        <v>7131</v>
      </c>
      <c r="N3986" s="193" t="s">
        <v>14293</v>
      </c>
      <c r="O3986" s="193" t="s">
        <v>1769</v>
      </c>
      <c r="P3986" s="219" t="n">
        <v>43040</v>
      </c>
      <c r="Q3986" s="219" t="n">
        <v>44469</v>
      </c>
      <c r="R3986" s="193"/>
      <c r="S3986" s="193" t="s">
        <v>7130</v>
      </c>
      <c r="T3986" s="193" t="n">
        <v>1815.586422</v>
      </c>
      <c r="U3986" s="193"/>
      <c r="V3986" s="193"/>
      <c r="W3986" s="193" t="s">
        <v>8720</v>
      </c>
      <c r="X3986" s="196"/>
      <c r="Y3986" s="196"/>
      <c r="Z3986" s="196" t="n">
        <v>0</v>
      </c>
      <c r="AE3986" s="94" t="e">
        <f aca="false" t="array" ref="AE3986:AK3986">_xlfn.torow(_xlfn.unique(_xlfn._xlws.filter(cat_table[Subsector],$E3986=cat_table[Sector],"")))</f>
        <v>#NAME?</v>
      </c>
      <c r="AF3986" s="94" t="e">
        <v>#NAME?</v>
      </c>
      <c r="AG3986" s="94" t="e">
        <v>#NAME?</v>
      </c>
      <c r="AH3986" s="94" t="e">
        <v>#NAME?</v>
      </c>
      <c r="AI3986" s="94" t="e">
        <v>#NAME?</v>
      </c>
      <c r="AJ3986" s="94" t="e">
        <v>#NAME?</v>
      </c>
      <c r="AK3986" s="94" t="e">
        <v>#NAME?</v>
      </c>
      <c r="AO3986" s="94" t="e">
        <f aca="false" t="array" ref="AO3986:AQ3986">_xlfn.torow(_xlfn.unique(_xlfn._xlws.filter(cat_table[Sub-subsector],($E3986=cat_table[Sector])*($F3986=cat_table[Subsector]),"")))</f>
        <v>#NAME?</v>
      </c>
      <c r="AP3986" s="94" t="e">
        <v>#NAME?</v>
      </c>
      <c r="AQ3986" s="94" t="e">
        <v>#NAME?</v>
      </c>
    </row>
    <row r="3987" customFormat="false" ht="15" hidden="false" customHeight="true" outlineLevel="0" collapsed="false">
      <c r="A3987" s="193" t="s">
        <v>14769</v>
      </c>
      <c r="B3987" s="20" t="str">
        <f aca="false">INDEX(Table2[], MATCH(L3987, Location_ID!$D$2:$D$648, 0), 1)</f>
        <v>a5d035c9-aae3-40ac-9eb8-c5c29396ac64</v>
      </c>
      <c r="C3987" s="193" t="s">
        <v>1482</v>
      </c>
      <c r="D3987" s="273" t="s">
        <v>354</v>
      </c>
      <c r="E3987" s="193" t="s">
        <v>7134</v>
      </c>
      <c r="F3987" s="193" t="s">
        <v>7899</v>
      </c>
      <c r="G3987" s="193"/>
      <c r="H3987" s="196"/>
      <c r="I3987" s="193" t="s">
        <v>14291</v>
      </c>
      <c r="J3987" s="193" t="s">
        <v>14292</v>
      </c>
      <c r="K3987" s="193" t="s">
        <v>7127</v>
      </c>
      <c r="L3987" s="193" t="s">
        <v>3029</v>
      </c>
      <c r="M3987" s="193" t="s">
        <v>7131</v>
      </c>
      <c r="N3987" s="193" t="s">
        <v>14293</v>
      </c>
      <c r="O3987" s="193" t="s">
        <v>1769</v>
      </c>
      <c r="P3987" s="219" t="n">
        <v>43040</v>
      </c>
      <c r="Q3987" s="219" t="n">
        <v>44469</v>
      </c>
      <c r="R3987" s="193"/>
      <c r="S3987" s="193" t="s">
        <v>7130</v>
      </c>
      <c r="T3987" s="193" t="n">
        <v>2063.907092</v>
      </c>
      <c r="U3987" s="193"/>
      <c r="V3987" s="193"/>
      <c r="W3987" s="193" t="s">
        <v>8720</v>
      </c>
      <c r="X3987" s="196"/>
      <c r="Y3987" s="196"/>
      <c r="Z3987" s="196" t="n">
        <v>0</v>
      </c>
      <c r="AE3987" s="94" t="e">
        <f aca="false" t="array" ref="AE3987:AK3987">_xlfn.torow(_xlfn.unique(_xlfn._xlws.filter(cat_table[Subsector],$E3987=cat_table[Sector],"")))</f>
        <v>#NAME?</v>
      </c>
      <c r="AF3987" s="94" t="e">
        <v>#NAME?</v>
      </c>
      <c r="AG3987" s="94" t="e">
        <v>#NAME?</v>
      </c>
      <c r="AH3987" s="94" t="e">
        <v>#NAME?</v>
      </c>
      <c r="AI3987" s="94" t="e">
        <v>#NAME?</v>
      </c>
      <c r="AJ3987" s="94" t="e">
        <v>#NAME?</v>
      </c>
      <c r="AK3987" s="94" t="e">
        <v>#NAME?</v>
      </c>
      <c r="AO3987" s="94" t="e">
        <f aca="false" t="array" ref="AO3987:AQ3987">_xlfn.torow(_xlfn.unique(_xlfn._xlws.filter(cat_table[Sub-subsector],($E3987=cat_table[Sector])*($F3987=cat_table[Subsector]),"")))</f>
        <v>#NAME?</v>
      </c>
      <c r="AP3987" s="94" t="e">
        <v>#NAME?</v>
      </c>
      <c r="AQ3987" s="94" t="e">
        <v>#NAME?</v>
      </c>
    </row>
    <row r="3988" customFormat="false" ht="15" hidden="false" customHeight="true" outlineLevel="0" collapsed="false">
      <c r="A3988" s="193" t="s">
        <v>14770</v>
      </c>
      <c r="B3988" s="20" t="str">
        <f aca="false">INDEX(Table2[], MATCH(L3988, Location_ID!$D$2:$D$648, 0), 1)</f>
        <v>a5d035c9-aae3-40ac-9eb8-c5c29396ac64</v>
      </c>
      <c r="C3988" s="193" t="s">
        <v>1482</v>
      </c>
      <c r="D3988" s="273" t="s">
        <v>354</v>
      </c>
      <c r="E3988" s="193" t="s">
        <v>7134</v>
      </c>
      <c r="F3988" s="193" t="s">
        <v>7899</v>
      </c>
      <c r="G3988" s="193"/>
      <c r="H3988" s="196"/>
      <c r="I3988" s="193" t="s">
        <v>14291</v>
      </c>
      <c r="J3988" s="193" t="s">
        <v>14292</v>
      </c>
      <c r="K3988" s="193" t="s">
        <v>7127</v>
      </c>
      <c r="L3988" s="193" t="s">
        <v>3029</v>
      </c>
      <c r="M3988" s="193" t="s">
        <v>7131</v>
      </c>
      <c r="N3988" s="193" t="s">
        <v>14293</v>
      </c>
      <c r="O3988" s="193" t="s">
        <v>1769</v>
      </c>
      <c r="P3988" s="219" t="n">
        <v>43040</v>
      </c>
      <c r="Q3988" s="219" t="n">
        <v>44469</v>
      </c>
      <c r="R3988" s="193"/>
      <c r="S3988" s="193" t="s">
        <v>7130</v>
      </c>
      <c r="T3988" s="193" t="n">
        <v>1588.847042</v>
      </c>
      <c r="U3988" s="193"/>
      <c r="V3988" s="193"/>
      <c r="W3988" s="193" t="s">
        <v>8720</v>
      </c>
      <c r="X3988" s="196"/>
      <c r="Y3988" s="196"/>
      <c r="Z3988" s="196" t="n">
        <v>0</v>
      </c>
      <c r="AE3988" s="94" t="e">
        <f aca="false" t="array" ref="AE3988:AK3988">_xlfn.torow(_xlfn.unique(_xlfn._xlws.filter(cat_table[Subsector],$E3988=cat_table[Sector],"")))</f>
        <v>#NAME?</v>
      </c>
      <c r="AF3988" s="94" t="e">
        <v>#NAME?</v>
      </c>
      <c r="AG3988" s="94" t="e">
        <v>#NAME?</v>
      </c>
      <c r="AH3988" s="94" t="e">
        <v>#NAME?</v>
      </c>
      <c r="AI3988" s="94" t="e">
        <v>#NAME?</v>
      </c>
      <c r="AJ3988" s="94" t="e">
        <v>#NAME?</v>
      </c>
      <c r="AK3988" s="94" t="e">
        <v>#NAME?</v>
      </c>
      <c r="AO3988" s="94" t="e">
        <f aca="false" t="array" ref="AO3988:AQ3988">_xlfn.torow(_xlfn.unique(_xlfn._xlws.filter(cat_table[Sub-subsector],($E3988=cat_table[Sector])*($F3988=cat_table[Subsector]),"")))</f>
        <v>#NAME?</v>
      </c>
      <c r="AP3988" s="94" t="e">
        <v>#NAME?</v>
      </c>
      <c r="AQ3988" s="94" t="e">
        <v>#NAME?</v>
      </c>
    </row>
    <row r="3989" customFormat="false" ht="15" hidden="false" customHeight="true" outlineLevel="0" collapsed="false">
      <c r="A3989" s="193" t="s">
        <v>14771</v>
      </c>
      <c r="B3989" s="20" t="str">
        <f aca="false">INDEX(Table2[], MATCH(L3989, Location_ID!$D$2:$D$648, 0), 1)</f>
        <v>a5d035c9-aae3-40ac-9eb8-c5c29396ac64</v>
      </c>
      <c r="C3989" s="193" t="s">
        <v>1482</v>
      </c>
      <c r="D3989" s="273" t="s">
        <v>354</v>
      </c>
      <c r="E3989" s="193" t="s">
        <v>7134</v>
      </c>
      <c r="F3989" s="193" t="s">
        <v>7899</v>
      </c>
      <c r="G3989" s="193"/>
      <c r="H3989" s="196"/>
      <c r="I3989" s="193" t="s">
        <v>14291</v>
      </c>
      <c r="J3989" s="193" t="s">
        <v>14292</v>
      </c>
      <c r="K3989" s="193" t="s">
        <v>7127</v>
      </c>
      <c r="L3989" s="193" t="s">
        <v>3029</v>
      </c>
      <c r="M3989" s="193" t="s">
        <v>7131</v>
      </c>
      <c r="N3989" s="193" t="s">
        <v>14293</v>
      </c>
      <c r="O3989" s="193" t="s">
        <v>1769</v>
      </c>
      <c r="P3989" s="219" t="n">
        <v>43040</v>
      </c>
      <c r="Q3989" s="219" t="n">
        <v>44469</v>
      </c>
      <c r="R3989" s="193"/>
      <c r="S3989" s="193" t="s">
        <v>7130</v>
      </c>
      <c r="T3989" s="193" t="n">
        <v>3711.313878</v>
      </c>
      <c r="U3989" s="193"/>
      <c r="V3989" s="193"/>
      <c r="W3989" s="193" t="s">
        <v>8720</v>
      </c>
      <c r="X3989" s="196"/>
      <c r="Y3989" s="196"/>
      <c r="Z3989" s="196" t="n">
        <v>0</v>
      </c>
      <c r="AE3989" s="94" t="e">
        <f aca="false" t="array" ref="AE3989:AK3989">_xlfn.torow(_xlfn.unique(_xlfn._xlws.filter(cat_table[Subsector],$E3989=cat_table[Sector],"")))</f>
        <v>#NAME?</v>
      </c>
      <c r="AF3989" s="94" t="e">
        <v>#NAME?</v>
      </c>
      <c r="AG3989" s="94" t="e">
        <v>#NAME?</v>
      </c>
      <c r="AH3989" s="94" t="e">
        <v>#NAME?</v>
      </c>
      <c r="AI3989" s="94" t="e">
        <v>#NAME?</v>
      </c>
      <c r="AJ3989" s="94" t="e">
        <v>#NAME?</v>
      </c>
      <c r="AK3989" s="94" t="e">
        <v>#NAME?</v>
      </c>
      <c r="AO3989" s="94" t="e">
        <f aca="false" t="array" ref="AO3989:AQ3989">_xlfn.torow(_xlfn.unique(_xlfn._xlws.filter(cat_table[Sub-subsector],($E3989=cat_table[Sector])*($F3989=cat_table[Subsector]),"")))</f>
        <v>#NAME?</v>
      </c>
      <c r="AP3989" s="94" t="e">
        <v>#NAME?</v>
      </c>
      <c r="AQ3989" s="94" t="e">
        <v>#NAME?</v>
      </c>
    </row>
    <row r="3990" customFormat="false" ht="15" hidden="false" customHeight="true" outlineLevel="0" collapsed="false">
      <c r="A3990" s="193" t="s">
        <v>14772</v>
      </c>
      <c r="B3990" s="20" t="str">
        <f aca="false">INDEX(Table2[], MATCH(L3990, Location_ID!$D$2:$D$648, 0), 1)</f>
        <v>a5d035c9-aae3-40ac-9eb8-c5c29396ac64</v>
      </c>
      <c r="C3990" s="193" t="s">
        <v>1482</v>
      </c>
      <c r="D3990" s="273" t="s">
        <v>354</v>
      </c>
      <c r="E3990" s="193" t="s">
        <v>7134</v>
      </c>
      <c r="F3990" s="193" t="s">
        <v>7899</v>
      </c>
      <c r="G3990" s="193"/>
      <c r="H3990" s="196"/>
      <c r="I3990" s="193" t="s">
        <v>14291</v>
      </c>
      <c r="J3990" s="193" t="s">
        <v>14292</v>
      </c>
      <c r="K3990" s="193" t="s">
        <v>7127</v>
      </c>
      <c r="L3990" s="193" t="s">
        <v>3029</v>
      </c>
      <c r="M3990" s="193" t="s">
        <v>7131</v>
      </c>
      <c r="N3990" s="193" t="s">
        <v>14293</v>
      </c>
      <c r="O3990" s="193" t="s">
        <v>1769</v>
      </c>
      <c r="P3990" s="219" t="n">
        <v>43040</v>
      </c>
      <c r="Q3990" s="219" t="n">
        <v>44469</v>
      </c>
      <c r="R3990" s="193"/>
      <c r="S3990" s="193" t="s">
        <v>7130</v>
      </c>
      <c r="T3990" s="193" t="n">
        <v>1976.362548</v>
      </c>
      <c r="U3990" s="193"/>
      <c r="V3990" s="193"/>
      <c r="W3990" s="193" t="s">
        <v>8720</v>
      </c>
      <c r="X3990" s="196"/>
      <c r="Y3990" s="196"/>
      <c r="Z3990" s="196" t="n">
        <v>0</v>
      </c>
      <c r="AE3990" s="94" t="e">
        <f aca="false" t="array" ref="AE3990:AK3990">_xlfn.torow(_xlfn.unique(_xlfn._xlws.filter(cat_table[Subsector],$E3990=cat_table[Sector],"")))</f>
        <v>#NAME?</v>
      </c>
      <c r="AF3990" s="94" t="e">
        <v>#NAME?</v>
      </c>
      <c r="AG3990" s="94" t="e">
        <v>#NAME?</v>
      </c>
      <c r="AH3990" s="94" t="e">
        <v>#NAME?</v>
      </c>
      <c r="AI3990" s="94" t="e">
        <v>#NAME?</v>
      </c>
      <c r="AJ3990" s="94" t="e">
        <v>#NAME?</v>
      </c>
      <c r="AK3990" s="94" t="e">
        <v>#NAME?</v>
      </c>
      <c r="AO3990" s="94" t="e">
        <f aca="false" t="array" ref="AO3990:AQ3990">_xlfn.torow(_xlfn.unique(_xlfn._xlws.filter(cat_table[Sub-subsector],($E3990=cat_table[Sector])*($F3990=cat_table[Subsector]),"")))</f>
        <v>#NAME?</v>
      </c>
      <c r="AP3990" s="94" t="e">
        <v>#NAME?</v>
      </c>
      <c r="AQ3990" s="94" t="e">
        <v>#NAME?</v>
      </c>
    </row>
    <row r="3991" customFormat="false" ht="15" hidden="false" customHeight="true" outlineLevel="0" collapsed="false">
      <c r="A3991" s="193" t="s">
        <v>14773</v>
      </c>
      <c r="B3991" s="20" t="str">
        <f aca="false">INDEX(Table2[], MATCH(L3991, Location_ID!$D$2:$D$648, 0), 1)</f>
        <v>a5d035c9-aae3-40ac-9eb8-c5c29396ac64</v>
      </c>
      <c r="C3991" s="193" t="s">
        <v>1482</v>
      </c>
      <c r="D3991" s="273" t="s">
        <v>354</v>
      </c>
      <c r="E3991" s="193" t="s">
        <v>7134</v>
      </c>
      <c r="F3991" s="193" t="s">
        <v>7899</v>
      </c>
      <c r="G3991" s="193"/>
      <c r="H3991" s="196"/>
      <c r="I3991" s="193" t="s">
        <v>14291</v>
      </c>
      <c r="J3991" s="193" t="s">
        <v>14292</v>
      </c>
      <c r="K3991" s="193" t="s">
        <v>7127</v>
      </c>
      <c r="L3991" s="193" t="s">
        <v>3029</v>
      </c>
      <c r="M3991" s="193" t="s">
        <v>7131</v>
      </c>
      <c r="N3991" s="193" t="s">
        <v>14293</v>
      </c>
      <c r="O3991" s="193" t="s">
        <v>1769</v>
      </c>
      <c r="P3991" s="219" t="n">
        <v>43040</v>
      </c>
      <c r="Q3991" s="219" t="n">
        <v>44469</v>
      </c>
      <c r="R3991" s="193"/>
      <c r="S3991" s="193" t="s">
        <v>7130</v>
      </c>
      <c r="T3991" s="193" t="n">
        <v>3116.658087</v>
      </c>
      <c r="U3991" s="193"/>
      <c r="V3991" s="193"/>
      <c r="W3991" s="193" t="s">
        <v>8720</v>
      </c>
      <c r="X3991" s="196"/>
      <c r="Y3991" s="196"/>
      <c r="Z3991" s="196" t="n">
        <v>0</v>
      </c>
      <c r="AE3991" s="94" t="e">
        <f aca="false" t="array" ref="AE3991:AK3991">_xlfn.torow(_xlfn.unique(_xlfn._xlws.filter(cat_table[Subsector],$E3991=cat_table[Sector],"")))</f>
        <v>#NAME?</v>
      </c>
      <c r="AF3991" s="94" t="e">
        <v>#NAME?</v>
      </c>
      <c r="AG3991" s="94" t="e">
        <v>#NAME?</v>
      </c>
      <c r="AH3991" s="94" t="e">
        <v>#NAME?</v>
      </c>
      <c r="AI3991" s="94" t="e">
        <v>#NAME?</v>
      </c>
      <c r="AJ3991" s="94" t="e">
        <v>#NAME?</v>
      </c>
      <c r="AK3991" s="94" t="e">
        <v>#NAME?</v>
      </c>
      <c r="AO3991" s="94" t="e">
        <f aca="false" t="array" ref="AO3991:AQ3991">_xlfn.torow(_xlfn.unique(_xlfn._xlws.filter(cat_table[Sub-subsector],($E3991=cat_table[Sector])*($F3991=cat_table[Subsector]),"")))</f>
        <v>#NAME?</v>
      </c>
      <c r="AP3991" s="94" t="e">
        <v>#NAME?</v>
      </c>
      <c r="AQ3991" s="94" t="e">
        <v>#NAME?</v>
      </c>
    </row>
    <row r="3992" customFormat="false" ht="15" hidden="false" customHeight="true" outlineLevel="0" collapsed="false">
      <c r="A3992" s="193" t="s">
        <v>14774</v>
      </c>
      <c r="B3992" s="20" t="str">
        <f aca="false">INDEX(Table2[], MATCH(L3992, Location_ID!$D$2:$D$648, 0), 1)</f>
        <v>a5d035c9-aae3-40ac-9eb8-c5c29396ac64</v>
      </c>
      <c r="C3992" s="193" t="s">
        <v>1482</v>
      </c>
      <c r="D3992" s="273" t="s">
        <v>354</v>
      </c>
      <c r="E3992" s="193" t="s">
        <v>7134</v>
      </c>
      <c r="F3992" s="193" t="s">
        <v>7899</v>
      </c>
      <c r="G3992" s="193"/>
      <c r="H3992" s="196"/>
      <c r="I3992" s="193" t="s">
        <v>14291</v>
      </c>
      <c r="J3992" s="193" t="s">
        <v>14292</v>
      </c>
      <c r="K3992" s="193" t="s">
        <v>7127</v>
      </c>
      <c r="L3992" s="193" t="s">
        <v>3029</v>
      </c>
      <c r="M3992" s="193" t="s">
        <v>7131</v>
      </c>
      <c r="N3992" s="193" t="s">
        <v>14293</v>
      </c>
      <c r="O3992" s="193" t="s">
        <v>1769</v>
      </c>
      <c r="P3992" s="219" t="n">
        <v>43040</v>
      </c>
      <c r="Q3992" s="219" t="n">
        <v>44469</v>
      </c>
      <c r="R3992" s="193"/>
      <c r="S3992" s="193" t="s">
        <v>7130</v>
      </c>
      <c r="T3992" s="193" t="n">
        <v>6327.184557</v>
      </c>
      <c r="U3992" s="193"/>
      <c r="V3992" s="193"/>
      <c r="W3992" s="193" t="s">
        <v>8720</v>
      </c>
      <c r="X3992" s="196"/>
      <c r="Y3992" s="196"/>
      <c r="Z3992" s="196" t="n">
        <v>0</v>
      </c>
      <c r="AE3992" s="94" t="e">
        <f aca="false" t="array" ref="AE3992:AK3992">_xlfn.torow(_xlfn.unique(_xlfn._xlws.filter(cat_table[Subsector],$E3992=cat_table[Sector],"")))</f>
        <v>#NAME?</v>
      </c>
      <c r="AF3992" s="94" t="e">
        <v>#NAME?</v>
      </c>
      <c r="AG3992" s="94" t="e">
        <v>#NAME?</v>
      </c>
      <c r="AH3992" s="94" t="e">
        <v>#NAME?</v>
      </c>
      <c r="AI3992" s="94" t="e">
        <v>#NAME?</v>
      </c>
      <c r="AJ3992" s="94" t="e">
        <v>#NAME?</v>
      </c>
      <c r="AK3992" s="94" t="e">
        <v>#NAME?</v>
      </c>
      <c r="AO3992" s="94" t="e">
        <f aca="false" t="array" ref="AO3992:AQ3992">_xlfn.torow(_xlfn.unique(_xlfn._xlws.filter(cat_table[Sub-subsector],($E3992=cat_table[Sector])*($F3992=cat_table[Subsector]),"")))</f>
        <v>#NAME?</v>
      </c>
      <c r="AP3992" s="94" t="e">
        <v>#NAME?</v>
      </c>
      <c r="AQ3992" s="94" t="e">
        <v>#NAME?</v>
      </c>
    </row>
    <row r="3993" customFormat="false" ht="15" hidden="false" customHeight="true" outlineLevel="0" collapsed="false">
      <c r="A3993" s="193" t="s">
        <v>14775</v>
      </c>
      <c r="B3993" s="20" t="str">
        <f aca="false">INDEX(Table2[], MATCH(L3993, Location_ID!$D$2:$D$648, 0), 1)</f>
        <v>a5d035c9-aae3-40ac-9eb8-c5c29396ac64</v>
      </c>
      <c r="C3993" s="193" t="s">
        <v>1482</v>
      </c>
      <c r="D3993" s="273" t="s">
        <v>354</v>
      </c>
      <c r="E3993" s="193" t="s">
        <v>7134</v>
      </c>
      <c r="F3993" s="193" t="s">
        <v>7899</v>
      </c>
      <c r="G3993" s="193"/>
      <c r="H3993" s="196"/>
      <c r="I3993" s="193" t="s">
        <v>14291</v>
      </c>
      <c r="J3993" s="193" t="s">
        <v>14292</v>
      </c>
      <c r="K3993" s="193" t="s">
        <v>7127</v>
      </c>
      <c r="L3993" s="193" t="s">
        <v>3029</v>
      </c>
      <c r="M3993" s="193" t="s">
        <v>7131</v>
      </c>
      <c r="N3993" s="193" t="s">
        <v>14293</v>
      </c>
      <c r="O3993" s="193" t="s">
        <v>1769</v>
      </c>
      <c r="P3993" s="219" t="n">
        <v>43040</v>
      </c>
      <c r="Q3993" s="219" t="n">
        <v>44469</v>
      </c>
      <c r="R3993" s="193"/>
      <c r="S3993" s="193" t="s">
        <v>7130</v>
      </c>
      <c r="T3993" s="193" t="n">
        <v>1633.479622</v>
      </c>
      <c r="U3993" s="193"/>
      <c r="V3993" s="193"/>
      <c r="W3993" s="193" t="s">
        <v>8720</v>
      </c>
      <c r="X3993" s="196"/>
      <c r="Y3993" s="196"/>
      <c r="Z3993" s="196" t="n">
        <v>0</v>
      </c>
      <c r="AE3993" s="94" t="e">
        <f aca="false" t="array" ref="AE3993:AK3993">_xlfn.torow(_xlfn.unique(_xlfn._xlws.filter(cat_table[Subsector],$E3993=cat_table[Sector],"")))</f>
        <v>#NAME?</v>
      </c>
      <c r="AF3993" s="94" t="e">
        <v>#NAME?</v>
      </c>
      <c r="AG3993" s="94" t="e">
        <v>#NAME?</v>
      </c>
      <c r="AH3993" s="94" t="e">
        <v>#NAME?</v>
      </c>
      <c r="AI3993" s="94" t="e">
        <v>#NAME?</v>
      </c>
      <c r="AJ3993" s="94" t="e">
        <v>#NAME?</v>
      </c>
      <c r="AK3993" s="94" t="e">
        <v>#NAME?</v>
      </c>
      <c r="AO3993" s="94" t="e">
        <f aca="false" t="array" ref="AO3993:AQ3993">_xlfn.torow(_xlfn.unique(_xlfn._xlws.filter(cat_table[Sub-subsector],($E3993=cat_table[Sector])*($F3993=cat_table[Subsector]),"")))</f>
        <v>#NAME?</v>
      </c>
      <c r="AP3993" s="94" t="e">
        <v>#NAME?</v>
      </c>
      <c r="AQ3993" s="94" t="e">
        <v>#NAME?</v>
      </c>
    </row>
    <row r="3994" customFormat="false" ht="15" hidden="false" customHeight="true" outlineLevel="0" collapsed="false">
      <c r="A3994" s="193" t="s">
        <v>14776</v>
      </c>
      <c r="B3994" s="20" t="str">
        <f aca="false">INDEX(Table2[], MATCH(L3994, Location_ID!$D$2:$D$648, 0), 1)</f>
        <v>a5d035c9-aae3-40ac-9eb8-c5c29396ac64</v>
      </c>
      <c r="C3994" s="193" t="s">
        <v>1482</v>
      </c>
      <c r="D3994" s="273" t="s">
        <v>354</v>
      </c>
      <c r="E3994" s="193" t="s">
        <v>7134</v>
      </c>
      <c r="F3994" s="193" t="s">
        <v>7899</v>
      </c>
      <c r="G3994" s="193"/>
      <c r="H3994" s="196"/>
      <c r="I3994" s="193" t="s">
        <v>14291</v>
      </c>
      <c r="J3994" s="193" t="s">
        <v>14292</v>
      </c>
      <c r="K3994" s="193" t="s">
        <v>7127</v>
      </c>
      <c r="L3994" s="193" t="s">
        <v>3029</v>
      </c>
      <c r="M3994" s="193" t="s">
        <v>7131</v>
      </c>
      <c r="N3994" s="193" t="s">
        <v>14293</v>
      </c>
      <c r="O3994" s="193" t="s">
        <v>1769</v>
      </c>
      <c r="P3994" s="219" t="n">
        <v>43040</v>
      </c>
      <c r="Q3994" s="219" t="n">
        <v>44469</v>
      </c>
      <c r="R3994" s="193"/>
      <c r="S3994" s="193" t="s">
        <v>7130</v>
      </c>
      <c r="T3994" s="193" t="n">
        <v>2019.008229</v>
      </c>
      <c r="U3994" s="193"/>
      <c r="V3994" s="193"/>
      <c r="W3994" s="193" t="s">
        <v>8720</v>
      </c>
      <c r="X3994" s="196"/>
      <c r="Y3994" s="196"/>
      <c r="Z3994" s="196" t="n">
        <v>0</v>
      </c>
      <c r="AE3994" s="94" t="e">
        <f aca="false" t="array" ref="AE3994:AK3994">_xlfn.torow(_xlfn.unique(_xlfn._xlws.filter(cat_table[Subsector],$E3994=cat_table[Sector],"")))</f>
        <v>#NAME?</v>
      </c>
      <c r="AF3994" s="94" t="e">
        <v>#NAME?</v>
      </c>
      <c r="AG3994" s="94" t="e">
        <v>#NAME?</v>
      </c>
      <c r="AH3994" s="94" t="e">
        <v>#NAME?</v>
      </c>
      <c r="AI3994" s="94" t="e">
        <v>#NAME?</v>
      </c>
      <c r="AJ3994" s="94" t="e">
        <v>#NAME?</v>
      </c>
      <c r="AK3994" s="94" t="e">
        <v>#NAME?</v>
      </c>
      <c r="AO3994" s="94" t="e">
        <f aca="false" t="array" ref="AO3994:AQ3994">_xlfn.torow(_xlfn.unique(_xlfn._xlws.filter(cat_table[Sub-subsector],($E3994=cat_table[Sector])*($F3994=cat_table[Subsector]),"")))</f>
        <v>#NAME?</v>
      </c>
      <c r="AP3994" s="94" t="e">
        <v>#NAME?</v>
      </c>
      <c r="AQ3994" s="94" t="e">
        <v>#NAME?</v>
      </c>
    </row>
    <row r="3995" customFormat="false" ht="15" hidden="false" customHeight="true" outlineLevel="0" collapsed="false">
      <c r="A3995" s="193" t="s">
        <v>14777</v>
      </c>
      <c r="B3995" s="20" t="str">
        <f aca="false">INDEX(Table2[], MATCH(L3995, Location_ID!$D$2:$D$648, 0), 1)</f>
        <v>a5d035c9-aae3-40ac-9eb8-c5c29396ac64</v>
      </c>
      <c r="C3995" s="193" t="s">
        <v>1482</v>
      </c>
      <c r="D3995" s="273" t="s">
        <v>354</v>
      </c>
      <c r="E3995" s="193" t="s">
        <v>7134</v>
      </c>
      <c r="F3995" s="193" t="s">
        <v>7899</v>
      </c>
      <c r="G3995" s="193"/>
      <c r="H3995" s="196"/>
      <c r="I3995" s="193" t="s">
        <v>14291</v>
      </c>
      <c r="J3995" s="193" t="s">
        <v>14292</v>
      </c>
      <c r="K3995" s="193" t="s">
        <v>7127</v>
      </c>
      <c r="L3995" s="193" t="s">
        <v>3029</v>
      </c>
      <c r="M3995" s="193" t="s">
        <v>7131</v>
      </c>
      <c r="N3995" s="193" t="s">
        <v>14293</v>
      </c>
      <c r="O3995" s="193" t="s">
        <v>1769</v>
      </c>
      <c r="P3995" s="219" t="n">
        <v>43040</v>
      </c>
      <c r="Q3995" s="219" t="n">
        <v>44469</v>
      </c>
      <c r="R3995" s="193"/>
      <c r="S3995" s="193" t="s">
        <v>7130</v>
      </c>
      <c r="T3995" s="193" t="n">
        <v>1874.924846</v>
      </c>
      <c r="U3995" s="193"/>
      <c r="V3995" s="193"/>
      <c r="W3995" s="193" t="s">
        <v>8720</v>
      </c>
      <c r="X3995" s="196"/>
      <c r="Y3995" s="196"/>
      <c r="Z3995" s="196" t="n">
        <v>0</v>
      </c>
      <c r="AE3995" s="94" t="e">
        <f aca="false" t="array" ref="AE3995:AK3995">_xlfn.torow(_xlfn.unique(_xlfn._xlws.filter(cat_table[Subsector],$E3995=cat_table[Sector],"")))</f>
        <v>#NAME?</v>
      </c>
      <c r="AF3995" s="94" t="e">
        <v>#NAME?</v>
      </c>
      <c r="AG3995" s="94" t="e">
        <v>#NAME?</v>
      </c>
      <c r="AH3995" s="94" t="e">
        <v>#NAME?</v>
      </c>
      <c r="AI3995" s="94" t="e">
        <v>#NAME?</v>
      </c>
      <c r="AJ3995" s="94" t="e">
        <v>#NAME?</v>
      </c>
      <c r="AK3995" s="94" t="e">
        <v>#NAME?</v>
      </c>
      <c r="AO3995" s="94" t="e">
        <f aca="false" t="array" ref="AO3995:AQ3995">_xlfn.torow(_xlfn.unique(_xlfn._xlws.filter(cat_table[Sub-subsector],($E3995=cat_table[Sector])*($F3995=cat_table[Subsector]),"")))</f>
        <v>#NAME?</v>
      </c>
      <c r="AP3995" s="94" t="e">
        <v>#NAME?</v>
      </c>
      <c r="AQ3995" s="94" t="e">
        <v>#NAME?</v>
      </c>
    </row>
    <row r="3996" customFormat="false" ht="15" hidden="false" customHeight="true" outlineLevel="0" collapsed="false">
      <c r="A3996" s="193" t="s">
        <v>14778</v>
      </c>
      <c r="B3996" s="20" t="str">
        <f aca="false">INDEX(Table2[], MATCH(L3996, Location_ID!$D$2:$D$648, 0), 1)</f>
        <v>a5d035c9-aae3-40ac-9eb8-c5c29396ac64</v>
      </c>
      <c r="C3996" s="193" t="s">
        <v>1482</v>
      </c>
      <c r="D3996" s="273" t="s">
        <v>354</v>
      </c>
      <c r="E3996" s="193" t="s">
        <v>7134</v>
      </c>
      <c r="F3996" s="193" t="s">
        <v>7899</v>
      </c>
      <c r="G3996" s="193"/>
      <c r="H3996" s="196"/>
      <c r="I3996" s="193" t="s">
        <v>14291</v>
      </c>
      <c r="J3996" s="193" t="s">
        <v>14292</v>
      </c>
      <c r="K3996" s="193" t="s">
        <v>7127</v>
      </c>
      <c r="L3996" s="193" t="s">
        <v>3029</v>
      </c>
      <c r="M3996" s="193" t="s">
        <v>7131</v>
      </c>
      <c r="N3996" s="193" t="s">
        <v>14293</v>
      </c>
      <c r="O3996" s="193" t="s">
        <v>1769</v>
      </c>
      <c r="P3996" s="219" t="n">
        <v>43040</v>
      </c>
      <c r="Q3996" s="219" t="n">
        <v>44469</v>
      </c>
      <c r="R3996" s="193"/>
      <c r="S3996" s="193" t="s">
        <v>7130</v>
      </c>
      <c r="T3996" s="193" t="n">
        <v>2205.823436</v>
      </c>
      <c r="U3996" s="193"/>
      <c r="V3996" s="193"/>
      <c r="W3996" s="193" t="s">
        <v>8720</v>
      </c>
      <c r="X3996" s="196"/>
      <c r="Y3996" s="196"/>
      <c r="Z3996" s="196" t="n">
        <v>0</v>
      </c>
      <c r="AE3996" s="94" t="e">
        <f aca="false" t="array" ref="AE3996:AK3996">_xlfn.torow(_xlfn.unique(_xlfn._xlws.filter(cat_table[Subsector],$E3996=cat_table[Sector],"")))</f>
        <v>#NAME?</v>
      </c>
      <c r="AF3996" s="94" t="e">
        <v>#NAME?</v>
      </c>
      <c r="AG3996" s="94" t="e">
        <v>#NAME?</v>
      </c>
      <c r="AH3996" s="94" t="e">
        <v>#NAME?</v>
      </c>
      <c r="AI3996" s="94" t="e">
        <v>#NAME?</v>
      </c>
      <c r="AJ3996" s="94" t="e">
        <v>#NAME?</v>
      </c>
      <c r="AK3996" s="94" t="e">
        <v>#NAME?</v>
      </c>
      <c r="AO3996" s="94" t="e">
        <f aca="false" t="array" ref="AO3996:AQ3996">_xlfn.torow(_xlfn.unique(_xlfn._xlws.filter(cat_table[Sub-subsector],($E3996=cat_table[Sector])*($F3996=cat_table[Subsector]),"")))</f>
        <v>#NAME?</v>
      </c>
      <c r="AP3996" s="94" t="e">
        <v>#NAME?</v>
      </c>
      <c r="AQ3996" s="94" t="e">
        <v>#NAME?</v>
      </c>
    </row>
    <row r="3997" customFormat="false" ht="15" hidden="false" customHeight="true" outlineLevel="0" collapsed="false">
      <c r="A3997" s="193" t="s">
        <v>14779</v>
      </c>
      <c r="B3997" s="20" t="str">
        <f aca="false">INDEX(Table2[], MATCH(L3997, Location_ID!$D$2:$D$648, 0), 1)</f>
        <v>a5d035c9-aae3-40ac-9eb8-c5c29396ac64</v>
      </c>
      <c r="C3997" s="193" t="s">
        <v>1482</v>
      </c>
      <c r="D3997" s="273" t="s">
        <v>354</v>
      </c>
      <c r="E3997" s="193" t="s">
        <v>7134</v>
      </c>
      <c r="F3997" s="193" t="s">
        <v>7899</v>
      </c>
      <c r="G3997" s="193"/>
      <c r="H3997" s="196"/>
      <c r="I3997" s="193" t="s">
        <v>14291</v>
      </c>
      <c r="J3997" s="193" t="s">
        <v>14292</v>
      </c>
      <c r="K3997" s="193" t="s">
        <v>7127</v>
      </c>
      <c r="L3997" s="193" t="s">
        <v>3029</v>
      </c>
      <c r="M3997" s="193" t="s">
        <v>7131</v>
      </c>
      <c r="N3997" s="193" t="s">
        <v>14293</v>
      </c>
      <c r="O3997" s="193" t="s">
        <v>1769</v>
      </c>
      <c r="P3997" s="219" t="n">
        <v>43040</v>
      </c>
      <c r="Q3997" s="219" t="n">
        <v>44469</v>
      </c>
      <c r="R3997" s="193"/>
      <c r="S3997" s="193" t="s">
        <v>7130</v>
      </c>
      <c r="T3997" s="193" t="n">
        <v>2546.592447</v>
      </c>
      <c r="U3997" s="193"/>
      <c r="V3997" s="193"/>
      <c r="W3997" s="193" t="s">
        <v>8720</v>
      </c>
      <c r="X3997" s="196"/>
      <c r="Y3997" s="196"/>
      <c r="Z3997" s="196" t="n">
        <v>0</v>
      </c>
      <c r="AE3997" s="94" t="e">
        <f aca="false" t="array" ref="AE3997:AK3997">_xlfn.torow(_xlfn.unique(_xlfn._xlws.filter(cat_table[Subsector],$E3997=cat_table[Sector],"")))</f>
        <v>#NAME?</v>
      </c>
      <c r="AF3997" s="94" t="e">
        <v>#NAME?</v>
      </c>
      <c r="AG3997" s="94" t="e">
        <v>#NAME?</v>
      </c>
      <c r="AH3997" s="94" t="e">
        <v>#NAME?</v>
      </c>
      <c r="AI3997" s="94" t="e">
        <v>#NAME?</v>
      </c>
      <c r="AJ3997" s="94" t="e">
        <v>#NAME?</v>
      </c>
      <c r="AK3997" s="94" t="e">
        <v>#NAME?</v>
      </c>
      <c r="AO3997" s="94" t="e">
        <f aca="false" t="array" ref="AO3997:AQ3997">_xlfn.torow(_xlfn.unique(_xlfn._xlws.filter(cat_table[Sub-subsector],($E3997=cat_table[Sector])*($F3997=cat_table[Subsector]),"")))</f>
        <v>#NAME?</v>
      </c>
      <c r="AP3997" s="94" t="e">
        <v>#NAME?</v>
      </c>
      <c r="AQ3997" s="94" t="e">
        <v>#NAME?</v>
      </c>
    </row>
    <row r="3998" customFormat="false" ht="15" hidden="false" customHeight="true" outlineLevel="0" collapsed="false">
      <c r="A3998" s="193" t="s">
        <v>14780</v>
      </c>
      <c r="B3998" s="20" t="str">
        <f aca="false">INDEX(Table2[], MATCH(L3998, Location_ID!$D$2:$D$648, 0), 1)</f>
        <v>a5d035c9-aae3-40ac-9eb8-c5c29396ac64</v>
      </c>
      <c r="C3998" s="193" t="s">
        <v>1482</v>
      </c>
      <c r="D3998" s="273" t="s">
        <v>354</v>
      </c>
      <c r="E3998" s="193" t="s">
        <v>7134</v>
      </c>
      <c r="F3998" s="193" t="s">
        <v>7899</v>
      </c>
      <c r="G3998" s="193"/>
      <c r="H3998" s="196"/>
      <c r="I3998" s="193" t="s">
        <v>14291</v>
      </c>
      <c r="J3998" s="193" t="s">
        <v>14292</v>
      </c>
      <c r="K3998" s="193" t="s">
        <v>7127</v>
      </c>
      <c r="L3998" s="193" t="s">
        <v>3029</v>
      </c>
      <c r="M3998" s="193" t="s">
        <v>7131</v>
      </c>
      <c r="N3998" s="193" t="s">
        <v>14293</v>
      </c>
      <c r="O3998" s="193" t="s">
        <v>1769</v>
      </c>
      <c r="P3998" s="219" t="n">
        <v>43040</v>
      </c>
      <c r="Q3998" s="219" t="n">
        <v>44469</v>
      </c>
      <c r="R3998" s="193"/>
      <c r="S3998" s="193" t="s">
        <v>7130</v>
      </c>
      <c r="T3998" s="193" t="n">
        <v>1971.878579</v>
      </c>
      <c r="U3998" s="193"/>
      <c r="V3998" s="193"/>
      <c r="W3998" s="193" t="s">
        <v>8720</v>
      </c>
      <c r="X3998" s="196"/>
      <c r="Y3998" s="196"/>
      <c r="Z3998" s="196" t="n">
        <v>0</v>
      </c>
      <c r="AE3998" s="94" t="e">
        <f aca="false" t="array" ref="AE3998:AK3998">_xlfn.torow(_xlfn.unique(_xlfn._xlws.filter(cat_table[Subsector],$E3998=cat_table[Sector],"")))</f>
        <v>#NAME?</v>
      </c>
      <c r="AF3998" s="94" t="e">
        <v>#NAME?</v>
      </c>
      <c r="AG3998" s="94" t="e">
        <v>#NAME?</v>
      </c>
      <c r="AH3998" s="94" t="e">
        <v>#NAME?</v>
      </c>
      <c r="AI3998" s="94" t="e">
        <v>#NAME?</v>
      </c>
      <c r="AJ3998" s="94" t="e">
        <v>#NAME?</v>
      </c>
      <c r="AK3998" s="94" t="e">
        <v>#NAME?</v>
      </c>
      <c r="AO3998" s="94" t="e">
        <f aca="false" t="array" ref="AO3998:AQ3998">_xlfn.torow(_xlfn.unique(_xlfn._xlws.filter(cat_table[Sub-subsector],($E3998=cat_table[Sector])*($F3998=cat_table[Subsector]),"")))</f>
        <v>#NAME?</v>
      </c>
      <c r="AP3998" s="94" t="e">
        <v>#NAME?</v>
      </c>
      <c r="AQ3998" s="94" t="e">
        <v>#NAME?</v>
      </c>
    </row>
    <row r="3999" customFormat="false" ht="15" hidden="false" customHeight="true" outlineLevel="0" collapsed="false">
      <c r="A3999" s="193" t="s">
        <v>14781</v>
      </c>
      <c r="B3999" s="20" t="str">
        <f aca="false">INDEX(Table2[], MATCH(L3999, Location_ID!$D$2:$D$648, 0), 1)</f>
        <v>a5d035c9-aae3-40ac-9eb8-c5c29396ac64</v>
      </c>
      <c r="C3999" s="193" t="s">
        <v>1482</v>
      </c>
      <c r="D3999" s="273" t="s">
        <v>354</v>
      </c>
      <c r="E3999" s="193" t="s">
        <v>7134</v>
      </c>
      <c r="F3999" s="193" t="s">
        <v>7899</v>
      </c>
      <c r="G3999" s="193"/>
      <c r="H3999" s="196"/>
      <c r="I3999" s="193" t="s">
        <v>14291</v>
      </c>
      <c r="J3999" s="193" t="s">
        <v>14292</v>
      </c>
      <c r="K3999" s="193" t="s">
        <v>7127</v>
      </c>
      <c r="L3999" s="193" t="s">
        <v>3029</v>
      </c>
      <c r="M3999" s="193" t="s">
        <v>7131</v>
      </c>
      <c r="N3999" s="193" t="s">
        <v>14293</v>
      </c>
      <c r="O3999" s="193" t="s">
        <v>1769</v>
      </c>
      <c r="P3999" s="219" t="n">
        <v>43040</v>
      </c>
      <c r="Q3999" s="219" t="n">
        <v>44469</v>
      </c>
      <c r="R3999" s="193"/>
      <c r="S3999" s="193" t="s">
        <v>7130</v>
      </c>
      <c r="T3999" s="193" t="n">
        <v>2229.114753</v>
      </c>
      <c r="U3999" s="193"/>
      <c r="V3999" s="193"/>
      <c r="W3999" s="193" t="s">
        <v>8720</v>
      </c>
      <c r="X3999" s="196"/>
      <c r="Y3999" s="196"/>
      <c r="Z3999" s="196" t="n">
        <v>0</v>
      </c>
      <c r="AE3999" s="94" t="e">
        <f aca="false" t="array" ref="AE3999:AK3999">_xlfn.torow(_xlfn.unique(_xlfn._xlws.filter(cat_table[Subsector],$E3999=cat_table[Sector],"")))</f>
        <v>#NAME?</v>
      </c>
      <c r="AF3999" s="94" t="e">
        <v>#NAME?</v>
      </c>
      <c r="AG3999" s="94" t="e">
        <v>#NAME?</v>
      </c>
      <c r="AH3999" s="94" t="e">
        <v>#NAME?</v>
      </c>
      <c r="AI3999" s="94" t="e">
        <v>#NAME?</v>
      </c>
      <c r="AJ3999" s="94" t="e">
        <v>#NAME?</v>
      </c>
      <c r="AK3999" s="94" t="e">
        <v>#NAME?</v>
      </c>
      <c r="AO3999" s="94" t="e">
        <f aca="false" t="array" ref="AO3999:AQ3999">_xlfn.torow(_xlfn.unique(_xlfn._xlws.filter(cat_table[Sub-subsector],($E3999=cat_table[Sector])*($F3999=cat_table[Subsector]),"")))</f>
        <v>#NAME?</v>
      </c>
      <c r="AP3999" s="94" t="e">
        <v>#NAME?</v>
      </c>
      <c r="AQ3999" s="94" t="e">
        <v>#NAME?</v>
      </c>
    </row>
    <row r="4000" customFormat="false" ht="15" hidden="false" customHeight="true" outlineLevel="0" collapsed="false">
      <c r="A4000" s="193" t="s">
        <v>14782</v>
      </c>
      <c r="B4000" s="20" t="str">
        <f aca="false">INDEX(Table2[], MATCH(L4000, Location_ID!$D$2:$D$648, 0), 1)</f>
        <v>a5d035c9-aae3-40ac-9eb8-c5c29396ac64</v>
      </c>
      <c r="C4000" s="193" t="s">
        <v>1482</v>
      </c>
      <c r="D4000" s="273" t="s">
        <v>354</v>
      </c>
      <c r="E4000" s="193" t="s">
        <v>7134</v>
      </c>
      <c r="F4000" s="193" t="s">
        <v>7899</v>
      </c>
      <c r="G4000" s="193"/>
      <c r="H4000" s="196"/>
      <c r="I4000" s="193" t="s">
        <v>14291</v>
      </c>
      <c r="J4000" s="193" t="s">
        <v>14292</v>
      </c>
      <c r="K4000" s="193" t="s">
        <v>7127</v>
      </c>
      <c r="L4000" s="193" t="s">
        <v>3029</v>
      </c>
      <c r="M4000" s="193" t="s">
        <v>7131</v>
      </c>
      <c r="N4000" s="193" t="s">
        <v>14293</v>
      </c>
      <c r="O4000" s="193" t="s">
        <v>1769</v>
      </c>
      <c r="P4000" s="219" t="n">
        <v>43040</v>
      </c>
      <c r="Q4000" s="219" t="n">
        <v>44469</v>
      </c>
      <c r="R4000" s="193"/>
      <c r="S4000" s="193" t="s">
        <v>7130</v>
      </c>
      <c r="T4000" s="193" t="n">
        <v>1315.516481</v>
      </c>
      <c r="U4000" s="193"/>
      <c r="V4000" s="193"/>
      <c r="W4000" s="193" t="s">
        <v>8720</v>
      </c>
      <c r="X4000" s="196"/>
      <c r="Y4000" s="196"/>
      <c r="Z4000" s="196" t="n">
        <v>0</v>
      </c>
      <c r="AE4000" s="94" t="e">
        <f aca="false" t="array" ref="AE4000:AK4000">_xlfn.torow(_xlfn.unique(_xlfn._xlws.filter(cat_table[Subsector],$E4000=cat_table[Sector],"")))</f>
        <v>#NAME?</v>
      </c>
      <c r="AF4000" s="94" t="e">
        <v>#NAME?</v>
      </c>
      <c r="AG4000" s="94" t="e">
        <v>#NAME?</v>
      </c>
      <c r="AH4000" s="94" t="e">
        <v>#NAME?</v>
      </c>
      <c r="AI4000" s="94" t="e">
        <v>#NAME?</v>
      </c>
      <c r="AJ4000" s="94" t="e">
        <v>#NAME?</v>
      </c>
      <c r="AK4000" s="94" t="e">
        <v>#NAME?</v>
      </c>
      <c r="AO4000" s="94" t="e">
        <f aca="false" t="array" ref="AO4000:AQ4000">_xlfn.torow(_xlfn.unique(_xlfn._xlws.filter(cat_table[Sub-subsector],($E4000=cat_table[Sector])*($F4000=cat_table[Subsector]),"")))</f>
        <v>#NAME?</v>
      </c>
      <c r="AP4000" s="94" t="e">
        <v>#NAME?</v>
      </c>
      <c r="AQ4000" s="94" t="e">
        <v>#NAME?</v>
      </c>
    </row>
    <row r="4001" customFormat="false" ht="15" hidden="false" customHeight="true" outlineLevel="0" collapsed="false">
      <c r="A4001" s="193" t="s">
        <v>14783</v>
      </c>
      <c r="B4001" s="20" t="str">
        <f aca="false">INDEX(Table2[], MATCH(L4001, Location_ID!$D$2:$D$648, 0), 1)</f>
        <v>a5d035c9-aae3-40ac-9eb8-c5c29396ac64</v>
      </c>
      <c r="C4001" s="193" t="s">
        <v>1482</v>
      </c>
      <c r="D4001" s="273" t="s">
        <v>354</v>
      </c>
      <c r="E4001" s="193" t="s">
        <v>7134</v>
      </c>
      <c r="F4001" s="193" t="s">
        <v>7899</v>
      </c>
      <c r="G4001" s="193"/>
      <c r="H4001" s="196"/>
      <c r="I4001" s="193" t="s">
        <v>14291</v>
      </c>
      <c r="J4001" s="193" t="s">
        <v>14292</v>
      </c>
      <c r="K4001" s="193" t="s">
        <v>7127</v>
      </c>
      <c r="L4001" s="193" t="s">
        <v>3029</v>
      </c>
      <c r="M4001" s="193" t="s">
        <v>7131</v>
      </c>
      <c r="N4001" s="193" t="s">
        <v>14293</v>
      </c>
      <c r="O4001" s="193" t="s">
        <v>1769</v>
      </c>
      <c r="P4001" s="219" t="n">
        <v>43040</v>
      </c>
      <c r="Q4001" s="219" t="n">
        <v>44469</v>
      </c>
      <c r="R4001" s="193"/>
      <c r="S4001" s="193" t="s">
        <v>7130</v>
      </c>
      <c r="T4001" s="193" t="n">
        <v>2462.385168</v>
      </c>
      <c r="U4001" s="193"/>
      <c r="V4001" s="193"/>
      <c r="W4001" s="193" t="s">
        <v>8720</v>
      </c>
      <c r="X4001" s="196"/>
      <c r="Y4001" s="196"/>
      <c r="Z4001" s="196" t="n">
        <v>0</v>
      </c>
      <c r="AE4001" s="94" t="e">
        <f aca="false" t="array" ref="AE4001:AK4001">_xlfn.torow(_xlfn.unique(_xlfn._xlws.filter(cat_table[Subsector],$E4001=cat_table[Sector],"")))</f>
        <v>#NAME?</v>
      </c>
      <c r="AF4001" s="94" t="e">
        <v>#NAME?</v>
      </c>
      <c r="AG4001" s="94" t="e">
        <v>#NAME?</v>
      </c>
      <c r="AH4001" s="94" t="e">
        <v>#NAME?</v>
      </c>
      <c r="AI4001" s="94" t="e">
        <v>#NAME?</v>
      </c>
      <c r="AJ4001" s="94" t="e">
        <v>#NAME?</v>
      </c>
      <c r="AK4001" s="94" t="e">
        <v>#NAME?</v>
      </c>
      <c r="AO4001" s="94" t="e">
        <f aca="false" t="array" ref="AO4001:AQ4001">_xlfn.torow(_xlfn.unique(_xlfn._xlws.filter(cat_table[Sub-subsector],($E4001=cat_table[Sector])*($F4001=cat_table[Subsector]),"")))</f>
        <v>#NAME?</v>
      </c>
      <c r="AP4001" s="94" t="e">
        <v>#NAME?</v>
      </c>
      <c r="AQ4001" s="94" t="e">
        <v>#NAME?</v>
      </c>
    </row>
    <row r="4002" customFormat="false" ht="15" hidden="false" customHeight="true" outlineLevel="0" collapsed="false">
      <c r="A4002" s="193" t="s">
        <v>14784</v>
      </c>
      <c r="B4002" s="20" t="str">
        <f aca="false">INDEX(Table2[], MATCH(L4002, Location_ID!$D$2:$D$648, 0), 1)</f>
        <v>a5d035c9-aae3-40ac-9eb8-c5c29396ac64</v>
      </c>
      <c r="C4002" s="193" t="s">
        <v>1482</v>
      </c>
      <c r="D4002" s="273" t="s">
        <v>354</v>
      </c>
      <c r="E4002" s="193" t="s">
        <v>7134</v>
      </c>
      <c r="F4002" s="193" t="s">
        <v>7899</v>
      </c>
      <c r="G4002" s="193"/>
      <c r="H4002" s="196"/>
      <c r="I4002" s="193" t="s">
        <v>14291</v>
      </c>
      <c r="J4002" s="193" t="s">
        <v>14292</v>
      </c>
      <c r="K4002" s="193" t="s">
        <v>7127</v>
      </c>
      <c r="L4002" s="193" t="s">
        <v>3029</v>
      </c>
      <c r="M4002" s="193" t="s">
        <v>7131</v>
      </c>
      <c r="N4002" s="193" t="s">
        <v>14293</v>
      </c>
      <c r="O4002" s="193" t="s">
        <v>1769</v>
      </c>
      <c r="P4002" s="219" t="n">
        <v>43040</v>
      </c>
      <c r="Q4002" s="219" t="n">
        <v>44469</v>
      </c>
      <c r="R4002" s="193"/>
      <c r="S4002" s="193" t="s">
        <v>7130</v>
      </c>
      <c r="T4002" s="193" t="n">
        <v>1636.624785</v>
      </c>
      <c r="U4002" s="193"/>
      <c r="V4002" s="193"/>
      <c r="W4002" s="193" t="s">
        <v>8720</v>
      </c>
      <c r="X4002" s="196"/>
      <c r="Y4002" s="196"/>
      <c r="Z4002" s="196" t="n">
        <v>0</v>
      </c>
      <c r="AE4002" s="94" t="e">
        <f aca="false" t="array" ref="AE4002:AK4002">_xlfn.torow(_xlfn.unique(_xlfn._xlws.filter(cat_table[Subsector],$E4002=cat_table[Sector],"")))</f>
        <v>#NAME?</v>
      </c>
      <c r="AF4002" s="94" t="e">
        <v>#NAME?</v>
      </c>
      <c r="AG4002" s="94" t="e">
        <v>#NAME?</v>
      </c>
      <c r="AH4002" s="94" t="e">
        <v>#NAME?</v>
      </c>
      <c r="AI4002" s="94" t="e">
        <v>#NAME?</v>
      </c>
      <c r="AJ4002" s="94" t="e">
        <v>#NAME?</v>
      </c>
      <c r="AK4002" s="94" t="e">
        <v>#NAME?</v>
      </c>
      <c r="AO4002" s="94" t="e">
        <f aca="false" t="array" ref="AO4002:AQ4002">_xlfn.torow(_xlfn.unique(_xlfn._xlws.filter(cat_table[Sub-subsector],($E4002=cat_table[Sector])*($F4002=cat_table[Subsector]),"")))</f>
        <v>#NAME?</v>
      </c>
      <c r="AP4002" s="94" t="e">
        <v>#NAME?</v>
      </c>
      <c r="AQ4002" s="94" t="e">
        <v>#NAME?</v>
      </c>
    </row>
    <row r="4003" customFormat="false" ht="15" hidden="false" customHeight="true" outlineLevel="0" collapsed="false">
      <c r="A4003" s="193" t="s">
        <v>14785</v>
      </c>
      <c r="B4003" s="20" t="str">
        <f aca="false">INDEX(Table2[], MATCH(L4003, Location_ID!$D$2:$D$648, 0), 1)</f>
        <v>a5d035c9-aae3-40ac-9eb8-c5c29396ac64</v>
      </c>
      <c r="C4003" s="193" t="s">
        <v>1482</v>
      </c>
      <c r="D4003" s="273" t="s">
        <v>354</v>
      </c>
      <c r="E4003" s="193" t="s">
        <v>7134</v>
      </c>
      <c r="F4003" s="193" t="s">
        <v>7899</v>
      </c>
      <c r="G4003" s="193"/>
      <c r="H4003" s="196"/>
      <c r="I4003" s="193" t="s">
        <v>14291</v>
      </c>
      <c r="J4003" s="193" t="s">
        <v>14292</v>
      </c>
      <c r="K4003" s="193" t="s">
        <v>7127</v>
      </c>
      <c r="L4003" s="193" t="s">
        <v>3029</v>
      </c>
      <c r="M4003" s="193" t="s">
        <v>7131</v>
      </c>
      <c r="N4003" s="193" t="s">
        <v>14293</v>
      </c>
      <c r="O4003" s="193" t="s">
        <v>1769</v>
      </c>
      <c r="P4003" s="219" t="n">
        <v>43040</v>
      </c>
      <c r="Q4003" s="219" t="n">
        <v>44469</v>
      </c>
      <c r="R4003" s="193"/>
      <c r="S4003" s="193" t="s">
        <v>7130</v>
      </c>
      <c r="T4003" s="193" t="n">
        <v>796.0398229</v>
      </c>
      <c r="U4003" s="193"/>
      <c r="V4003" s="193"/>
      <c r="W4003" s="193" t="s">
        <v>8720</v>
      </c>
      <c r="X4003" s="196"/>
      <c r="Y4003" s="196"/>
      <c r="Z4003" s="196" t="n">
        <v>0</v>
      </c>
      <c r="AE4003" s="94" t="e">
        <f aca="false" t="array" ref="AE4003:AK4003">_xlfn.torow(_xlfn.unique(_xlfn._xlws.filter(cat_table[Subsector],$E4003=cat_table[Sector],"")))</f>
        <v>#NAME?</v>
      </c>
      <c r="AF4003" s="94" t="e">
        <v>#NAME?</v>
      </c>
      <c r="AG4003" s="94" t="e">
        <v>#NAME?</v>
      </c>
      <c r="AH4003" s="94" t="e">
        <v>#NAME?</v>
      </c>
      <c r="AI4003" s="94" t="e">
        <v>#NAME?</v>
      </c>
      <c r="AJ4003" s="94" t="e">
        <v>#NAME?</v>
      </c>
      <c r="AK4003" s="94" t="e">
        <v>#NAME?</v>
      </c>
      <c r="AO4003" s="94" t="e">
        <f aca="false" t="array" ref="AO4003:AQ4003">_xlfn.torow(_xlfn.unique(_xlfn._xlws.filter(cat_table[Sub-subsector],($E4003=cat_table[Sector])*($F4003=cat_table[Subsector]),"")))</f>
        <v>#NAME?</v>
      </c>
      <c r="AP4003" s="94" t="e">
        <v>#NAME?</v>
      </c>
      <c r="AQ4003" s="94" t="e">
        <v>#NAME?</v>
      </c>
    </row>
    <row r="4004" customFormat="false" ht="15" hidden="false" customHeight="true" outlineLevel="0" collapsed="false">
      <c r="A4004" s="193" t="s">
        <v>14786</v>
      </c>
      <c r="B4004" s="20" t="str">
        <f aca="false">INDEX(Table2[], MATCH(L4004, Location_ID!$D$2:$D$648, 0), 1)</f>
        <v>a5d035c9-aae3-40ac-9eb8-c5c29396ac64</v>
      </c>
      <c r="C4004" s="193" t="s">
        <v>1482</v>
      </c>
      <c r="D4004" s="273" t="s">
        <v>354</v>
      </c>
      <c r="E4004" s="193" t="s">
        <v>7134</v>
      </c>
      <c r="F4004" s="193" t="s">
        <v>7899</v>
      </c>
      <c r="G4004" s="193"/>
      <c r="H4004" s="196"/>
      <c r="I4004" s="193" t="s">
        <v>14291</v>
      </c>
      <c r="J4004" s="193" t="s">
        <v>14292</v>
      </c>
      <c r="K4004" s="193" t="s">
        <v>7127</v>
      </c>
      <c r="L4004" s="193" t="s">
        <v>3029</v>
      </c>
      <c r="M4004" s="193" t="s">
        <v>7131</v>
      </c>
      <c r="N4004" s="193" t="s">
        <v>14293</v>
      </c>
      <c r="O4004" s="193" t="s">
        <v>1769</v>
      </c>
      <c r="P4004" s="219" t="n">
        <v>43040</v>
      </c>
      <c r="Q4004" s="219" t="n">
        <v>44469</v>
      </c>
      <c r="R4004" s="193"/>
      <c r="S4004" s="193" t="s">
        <v>7130</v>
      </c>
      <c r="T4004" s="193" t="n">
        <v>1309.391038</v>
      </c>
      <c r="U4004" s="193"/>
      <c r="V4004" s="193"/>
      <c r="W4004" s="193" t="s">
        <v>8720</v>
      </c>
      <c r="X4004" s="196"/>
      <c r="Y4004" s="196"/>
      <c r="Z4004" s="196" t="n">
        <v>0</v>
      </c>
      <c r="AE4004" s="94" t="e">
        <f aca="false" t="array" ref="AE4004:AK4004">_xlfn.torow(_xlfn.unique(_xlfn._xlws.filter(cat_table[Subsector],$E4004=cat_table[Sector],"")))</f>
        <v>#NAME?</v>
      </c>
      <c r="AF4004" s="94" t="e">
        <v>#NAME?</v>
      </c>
      <c r="AG4004" s="94" t="e">
        <v>#NAME?</v>
      </c>
      <c r="AH4004" s="94" t="e">
        <v>#NAME?</v>
      </c>
      <c r="AI4004" s="94" t="e">
        <v>#NAME?</v>
      </c>
      <c r="AJ4004" s="94" t="e">
        <v>#NAME?</v>
      </c>
      <c r="AK4004" s="94" t="e">
        <v>#NAME?</v>
      </c>
      <c r="AO4004" s="94" t="e">
        <f aca="false" t="array" ref="AO4004:AQ4004">_xlfn.torow(_xlfn.unique(_xlfn._xlws.filter(cat_table[Sub-subsector],($E4004=cat_table[Sector])*($F4004=cat_table[Subsector]),"")))</f>
        <v>#NAME?</v>
      </c>
      <c r="AP4004" s="94" t="e">
        <v>#NAME?</v>
      </c>
      <c r="AQ4004" s="94" t="e">
        <v>#NAME?</v>
      </c>
    </row>
    <row r="4005" customFormat="false" ht="15" hidden="false" customHeight="true" outlineLevel="0" collapsed="false">
      <c r="A4005" s="193" t="s">
        <v>14787</v>
      </c>
      <c r="B4005" s="20" t="str">
        <f aca="false">INDEX(Table2[], MATCH(L4005, Location_ID!$D$2:$D$648, 0), 1)</f>
        <v>a5d035c9-aae3-40ac-9eb8-c5c29396ac64</v>
      </c>
      <c r="C4005" s="193" t="s">
        <v>1482</v>
      </c>
      <c r="D4005" s="273" t="s">
        <v>354</v>
      </c>
      <c r="E4005" s="193" t="s">
        <v>7134</v>
      </c>
      <c r="F4005" s="193" t="s">
        <v>7899</v>
      </c>
      <c r="G4005" s="193"/>
      <c r="H4005" s="196"/>
      <c r="I4005" s="193" t="s">
        <v>14291</v>
      </c>
      <c r="J4005" s="193" t="s">
        <v>14292</v>
      </c>
      <c r="K4005" s="193" t="s">
        <v>7127</v>
      </c>
      <c r="L4005" s="193" t="s">
        <v>3029</v>
      </c>
      <c r="M4005" s="193" t="s">
        <v>7131</v>
      </c>
      <c r="N4005" s="193" t="s">
        <v>14293</v>
      </c>
      <c r="O4005" s="193" t="s">
        <v>1769</v>
      </c>
      <c r="P4005" s="219" t="n">
        <v>43040</v>
      </c>
      <c r="Q4005" s="219" t="n">
        <v>44469</v>
      </c>
      <c r="R4005" s="193"/>
      <c r="S4005" s="193" t="s">
        <v>7130</v>
      </c>
      <c r="T4005" s="193" t="n">
        <v>861.1882034</v>
      </c>
      <c r="U4005" s="193"/>
      <c r="V4005" s="193"/>
      <c r="W4005" s="193" t="s">
        <v>8720</v>
      </c>
      <c r="X4005" s="196"/>
      <c r="Y4005" s="196"/>
      <c r="Z4005" s="196" t="n">
        <v>0</v>
      </c>
      <c r="AE4005" s="94" t="e">
        <f aca="false" t="array" ref="AE4005:AK4005">_xlfn.torow(_xlfn.unique(_xlfn._xlws.filter(cat_table[Subsector],$E4005=cat_table[Sector],"")))</f>
        <v>#NAME?</v>
      </c>
      <c r="AF4005" s="94" t="e">
        <v>#NAME?</v>
      </c>
      <c r="AG4005" s="94" t="e">
        <v>#NAME?</v>
      </c>
      <c r="AH4005" s="94" t="e">
        <v>#NAME?</v>
      </c>
      <c r="AI4005" s="94" t="e">
        <v>#NAME?</v>
      </c>
      <c r="AJ4005" s="94" t="e">
        <v>#NAME?</v>
      </c>
      <c r="AK4005" s="94" t="e">
        <v>#NAME?</v>
      </c>
      <c r="AO4005" s="94" t="e">
        <f aca="false" t="array" ref="AO4005:AQ4005">_xlfn.torow(_xlfn.unique(_xlfn._xlws.filter(cat_table[Sub-subsector],($E4005=cat_table[Sector])*($F4005=cat_table[Subsector]),"")))</f>
        <v>#NAME?</v>
      </c>
      <c r="AP4005" s="94" t="e">
        <v>#NAME?</v>
      </c>
      <c r="AQ4005" s="94" t="e">
        <v>#NAME?</v>
      </c>
    </row>
    <row r="4006" customFormat="false" ht="15" hidden="false" customHeight="true" outlineLevel="0" collapsed="false">
      <c r="A4006" s="193" t="s">
        <v>14788</v>
      </c>
      <c r="B4006" s="20" t="str">
        <f aca="false">INDEX(Table2[], MATCH(L4006, Location_ID!$D$2:$D$648, 0), 1)</f>
        <v>a5d035c9-aae3-40ac-9eb8-c5c29396ac64</v>
      </c>
      <c r="C4006" s="193" t="s">
        <v>1482</v>
      </c>
      <c r="D4006" s="273" t="s">
        <v>354</v>
      </c>
      <c r="E4006" s="193" t="s">
        <v>7134</v>
      </c>
      <c r="F4006" s="193" t="s">
        <v>7899</v>
      </c>
      <c r="G4006" s="193"/>
      <c r="H4006" s="196"/>
      <c r="I4006" s="193" t="s">
        <v>14291</v>
      </c>
      <c r="J4006" s="193" t="s">
        <v>14292</v>
      </c>
      <c r="K4006" s="193" t="s">
        <v>7127</v>
      </c>
      <c r="L4006" s="193" t="s">
        <v>3029</v>
      </c>
      <c r="M4006" s="193" t="s">
        <v>7131</v>
      </c>
      <c r="N4006" s="193" t="s">
        <v>14293</v>
      </c>
      <c r="O4006" s="193" t="s">
        <v>1769</v>
      </c>
      <c r="P4006" s="219" t="n">
        <v>43040</v>
      </c>
      <c r="Q4006" s="219" t="n">
        <v>44469</v>
      </c>
      <c r="R4006" s="193"/>
      <c r="S4006" s="193" t="s">
        <v>7130</v>
      </c>
      <c r="T4006" s="193" t="n">
        <v>1237.415872</v>
      </c>
      <c r="U4006" s="193"/>
      <c r="V4006" s="193"/>
      <c r="W4006" s="193" t="s">
        <v>8720</v>
      </c>
      <c r="X4006" s="196"/>
      <c r="Y4006" s="196"/>
      <c r="Z4006" s="196" t="n">
        <v>0</v>
      </c>
      <c r="AE4006" s="94" t="e">
        <f aca="false" t="array" ref="AE4006:AK4006">_xlfn.torow(_xlfn.unique(_xlfn._xlws.filter(cat_table[Subsector],$E4006=cat_table[Sector],"")))</f>
        <v>#NAME?</v>
      </c>
      <c r="AF4006" s="94" t="e">
        <v>#NAME?</v>
      </c>
      <c r="AG4006" s="94" t="e">
        <v>#NAME?</v>
      </c>
      <c r="AH4006" s="94" t="e">
        <v>#NAME?</v>
      </c>
      <c r="AI4006" s="94" t="e">
        <v>#NAME?</v>
      </c>
      <c r="AJ4006" s="94" t="e">
        <v>#NAME?</v>
      </c>
      <c r="AK4006" s="94" t="e">
        <v>#NAME?</v>
      </c>
      <c r="AO4006" s="94" t="e">
        <f aca="false" t="array" ref="AO4006:AQ4006">_xlfn.torow(_xlfn.unique(_xlfn._xlws.filter(cat_table[Sub-subsector],($E4006=cat_table[Sector])*($F4006=cat_table[Subsector]),"")))</f>
        <v>#NAME?</v>
      </c>
      <c r="AP4006" s="94" t="e">
        <v>#NAME?</v>
      </c>
      <c r="AQ4006" s="94" t="e">
        <v>#NAME?</v>
      </c>
    </row>
    <row r="4007" customFormat="false" ht="15" hidden="false" customHeight="true" outlineLevel="0" collapsed="false">
      <c r="A4007" s="193" t="s">
        <v>14789</v>
      </c>
      <c r="B4007" s="20" t="str">
        <f aca="false">INDEX(Table2[], MATCH(L4007, Location_ID!$D$2:$D$648, 0), 1)</f>
        <v>a5d035c9-aae3-40ac-9eb8-c5c29396ac64</v>
      </c>
      <c r="C4007" s="193" t="s">
        <v>1482</v>
      </c>
      <c r="D4007" s="273" t="s">
        <v>354</v>
      </c>
      <c r="E4007" s="193" t="s">
        <v>7134</v>
      </c>
      <c r="F4007" s="193" t="s">
        <v>7899</v>
      </c>
      <c r="G4007" s="193"/>
      <c r="H4007" s="196"/>
      <c r="I4007" s="193" t="s">
        <v>14291</v>
      </c>
      <c r="J4007" s="193" t="s">
        <v>14292</v>
      </c>
      <c r="K4007" s="193" t="s">
        <v>7127</v>
      </c>
      <c r="L4007" s="193" t="s">
        <v>3029</v>
      </c>
      <c r="M4007" s="193" t="s">
        <v>7131</v>
      </c>
      <c r="N4007" s="193" t="s">
        <v>14293</v>
      </c>
      <c r="O4007" s="193" t="s">
        <v>1769</v>
      </c>
      <c r="P4007" s="219" t="n">
        <v>43040</v>
      </c>
      <c r="Q4007" s="219" t="n">
        <v>44469</v>
      </c>
      <c r="R4007" s="193"/>
      <c r="S4007" s="193" t="s">
        <v>7130</v>
      </c>
      <c r="T4007" s="193" t="n">
        <v>1827.252623</v>
      </c>
      <c r="U4007" s="193"/>
      <c r="V4007" s="193"/>
      <c r="W4007" s="193" t="s">
        <v>8720</v>
      </c>
      <c r="X4007" s="196"/>
      <c r="Y4007" s="196"/>
      <c r="Z4007" s="196" t="n">
        <v>0</v>
      </c>
      <c r="AE4007" s="94" t="e">
        <f aca="false" t="array" ref="AE4007:AK4007">_xlfn.torow(_xlfn.unique(_xlfn._xlws.filter(cat_table[Subsector],$E4007=cat_table[Sector],"")))</f>
        <v>#NAME?</v>
      </c>
      <c r="AF4007" s="94" t="e">
        <v>#NAME?</v>
      </c>
      <c r="AG4007" s="94" t="e">
        <v>#NAME?</v>
      </c>
      <c r="AH4007" s="94" t="e">
        <v>#NAME?</v>
      </c>
      <c r="AI4007" s="94" t="e">
        <v>#NAME?</v>
      </c>
      <c r="AJ4007" s="94" t="e">
        <v>#NAME?</v>
      </c>
      <c r="AK4007" s="94" t="e">
        <v>#NAME?</v>
      </c>
      <c r="AO4007" s="94" t="e">
        <f aca="false" t="array" ref="AO4007:AQ4007">_xlfn.torow(_xlfn.unique(_xlfn._xlws.filter(cat_table[Sub-subsector],($E4007=cat_table[Sector])*($F4007=cat_table[Subsector]),"")))</f>
        <v>#NAME?</v>
      </c>
      <c r="AP4007" s="94" t="e">
        <v>#NAME?</v>
      </c>
      <c r="AQ4007" s="94" t="e">
        <v>#NAME?</v>
      </c>
    </row>
    <row r="4008" customFormat="false" ht="15" hidden="false" customHeight="true" outlineLevel="0" collapsed="false">
      <c r="A4008" s="193" t="s">
        <v>14790</v>
      </c>
      <c r="B4008" s="20" t="str">
        <f aca="false">INDEX(Table2[], MATCH(L4008, Location_ID!$D$2:$D$648, 0), 1)</f>
        <v>a5d035c9-aae3-40ac-9eb8-c5c29396ac64</v>
      </c>
      <c r="C4008" s="193" t="s">
        <v>1482</v>
      </c>
      <c r="D4008" s="273" t="s">
        <v>354</v>
      </c>
      <c r="E4008" s="193" t="s">
        <v>7134</v>
      </c>
      <c r="F4008" s="193" t="s">
        <v>7899</v>
      </c>
      <c r="G4008" s="193"/>
      <c r="H4008" s="196"/>
      <c r="I4008" s="193" t="s">
        <v>14291</v>
      </c>
      <c r="J4008" s="193" t="s">
        <v>14292</v>
      </c>
      <c r="K4008" s="193" t="s">
        <v>7127</v>
      </c>
      <c r="L4008" s="193" t="s">
        <v>3029</v>
      </c>
      <c r="M4008" s="193" t="s">
        <v>7131</v>
      </c>
      <c r="N4008" s="193" t="s">
        <v>14293</v>
      </c>
      <c r="O4008" s="193" t="s">
        <v>1769</v>
      </c>
      <c r="P4008" s="219" t="n">
        <v>43040</v>
      </c>
      <c r="Q4008" s="219" t="n">
        <v>44469</v>
      </c>
      <c r="R4008" s="193"/>
      <c r="S4008" s="193" t="s">
        <v>7130</v>
      </c>
      <c r="T4008" s="193" t="n">
        <v>1925.311063</v>
      </c>
      <c r="U4008" s="193"/>
      <c r="V4008" s="193"/>
      <c r="W4008" s="193" t="s">
        <v>8720</v>
      </c>
      <c r="X4008" s="196"/>
      <c r="Y4008" s="196"/>
      <c r="Z4008" s="196" t="n">
        <v>0</v>
      </c>
      <c r="AE4008" s="94" t="e">
        <f aca="false" t="array" ref="AE4008:AK4008">_xlfn.torow(_xlfn.unique(_xlfn._xlws.filter(cat_table[Subsector],$E4008=cat_table[Sector],"")))</f>
        <v>#NAME?</v>
      </c>
      <c r="AF4008" s="94" t="e">
        <v>#NAME?</v>
      </c>
      <c r="AG4008" s="94" t="e">
        <v>#NAME?</v>
      </c>
      <c r="AH4008" s="94" t="e">
        <v>#NAME?</v>
      </c>
      <c r="AI4008" s="94" t="e">
        <v>#NAME?</v>
      </c>
      <c r="AJ4008" s="94" t="e">
        <v>#NAME?</v>
      </c>
      <c r="AK4008" s="94" t="e">
        <v>#NAME?</v>
      </c>
      <c r="AO4008" s="94" t="e">
        <f aca="false" t="array" ref="AO4008:AQ4008">_xlfn.torow(_xlfn.unique(_xlfn._xlws.filter(cat_table[Sub-subsector],($E4008=cat_table[Sector])*($F4008=cat_table[Subsector]),"")))</f>
        <v>#NAME?</v>
      </c>
      <c r="AP4008" s="94" t="e">
        <v>#NAME?</v>
      </c>
      <c r="AQ4008" s="94" t="e">
        <v>#NAME?</v>
      </c>
    </row>
    <row r="4009" customFormat="false" ht="15" hidden="false" customHeight="true" outlineLevel="0" collapsed="false">
      <c r="A4009" s="193" t="s">
        <v>14791</v>
      </c>
      <c r="B4009" s="20" t="str">
        <f aca="false">INDEX(Table2[], MATCH(L4009, Location_ID!$D$2:$D$648, 0), 1)</f>
        <v>a5d035c9-aae3-40ac-9eb8-c5c29396ac64</v>
      </c>
      <c r="C4009" s="193" t="s">
        <v>1482</v>
      </c>
      <c r="D4009" s="273" t="s">
        <v>354</v>
      </c>
      <c r="E4009" s="193" t="s">
        <v>7134</v>
      </c>
      <c r="F4009" s="193" t="s">
        <v>7899</v>
      </c>
      <c r="G4009" s="193"/>
      <c r="H4009" s="196"/>
      <c r="I4009" s="193" t="s">
        <v>14291</v>
      </c>
      <c r="J4009" s="193" t="s">
        <v>14292</v>
      </c>
      <c r="K4009" s="193" t="s">
        <v>7127</v>
      </c>
      <c r="L4009" s="193" t="s">
        <v>3029</v>
      </c>
      <c r="M4009" s="193" t="s">
        <v>7131</v>
      </c>
      <c r="N4009" s="193" t="s">
        <v>14293</v>
      </c>
      <c r="O4009" s="193" t="s">
        <v>1769</v>
      </c>
      <c r="P4009" s="219" t="n">
        <v>43040</v>
      </c>
      <c r="Q4009" s="219" t="n">
        <v>44469</v>
      </c>
      <c r="R4009" s="193"/>
      <c r="S4009" s="193" t="s">
        <v>7130</v>
      </c>
      <c r="T4009" s="193" t="n">
        <v>7610.888334</v>
      </c>
      <c r="U4009" s="193"/>
      <c r="V4009" s="193"/>
      <c r="W4009" s="193" t="s">
        <v>8720</v>
      </c>
      <c r="X4009" s="196"/>
      <c r="Y4009" s="196"/>
      <c r="Z4009" s="196" t="n">
        <v>0</v>
      </c>
      <c r="AE4009" s="94" t="e">
        <f aca="false" t="array" ref="AE4009:AK4009">_xlfn.torow(_xlfn.unique(_xlfn._xlws.filter(cat_table[Subsector],$E4009=cat_table[Sector],"")))</f>
        <v>#NAME?</v>
      </c>
      <c r="AF4009" s="94" t="e">
        <v>#NAME?</v>
      </c>
      <c r="AG4009" s="94" t="e">
        <v>#NAME?</v>
      </c>
      <c r="AH4009" s="94" t="e">
        <v>#NAME?</v>
      </c>
      <c r="AI4009" s="94" t="e">
        <v>#NAME?</v>
      </c>
      <c r="AJ4009" s="94" t="e">
        <v>#NAME?</v>
      </c>
      <c r="AK4009" s="94" t="e">
        <v>#NAME?</v>
      </c>
      <c r="AO4009" s="94" t="e">
        <f aca="false" t="array" ref="AO4009:AQ4009">_xlfn.torow(_xlfn.unique(_xlfn._xlws.filter(cat_table[Sub-subsector],($E4009=cat_table[Sector])*($F4009=cat_table[Subsector]),"")))</f>
        <v>#NAME?</v>
      </c>
      <c r="AP4009" s="94" t="e">
        <v>#NAME?</v>
      </c>
      <c r="AQ4009" s="94" t="e">
        <v>#NAME?</v>
      </c>
    </row>
    <row r="4010" customFormat="false" ht="15" hidden="false" customHeight="true" outlineLevel="0" collapsed="false">
      <c r="A4010" s="193" t="s">
        <v>14792</v>
      </c>
      <c r="B4010" s="20" t="str">
        <f aca="false">INDEX(Table2[], MATCH(L4010, Location_ID!$D$2:$D$648, 0), 1)</f>
        <v>a5d035c9-aae3-40ac-9eb8-c5c29396ac64</v>
      </c>
      <c r="C4010" s="193" t="s">
        <v>1482</v>
      </c>
      <c r="D4010" s="273" t="s">
        <v>354</v>
      </c>
      <c r="E4010" s="193" t="s">
        <v>7134</v>
      </c>
      <c r="F4010" s="193" t="s">
        <v>7899</v>
      </c>
      <c r="G4010" s="193"/>
      <c r="H4010" s="196"/>
      <c r="I4010" s="193" t="s">
        <v>14291</v>
      </c>
      <c r="J4010" s="193" t="s">
        <v>14292</v>
      </c>
      <c r="K4010" s="193" t="s">
        <v>7127</v>
      </c>
      <c r="L4010" s="193" t="s">
        <v>3029</v>
      </c>
      <c r="M4010" s="193" t="s">
        <v>7131</v>
      </c>
      <c r="N4010" s="193" t="s">
        <v>14293</v>
      </c>
      <c r="O4010" s="193" t="s">
        <v>1769</v>
      </c>
      <c r="P4010" s="219" t="n">
        <v>43040</v>
      </c>
      <c r="Q4010" s="219" t="n">
        <v>44469</v>
      </c>
      <c r="R4010" s="193"/>
      <c r="S4010" s="193" t="s">
        <v>7130</v>
      </c>
      <c r="T4010" s="193" t="n">
        <v>1472.54625</v>
      </c>
      <c r="U4010" s="193"/>
      <c r="V4010" s="193"/>
      <c r="W4010" s="193" t="s">
        <v>8720</v>
      </c>
      <c r="X4010" s="196"/>
      <c r="Y4010" s="196"/>
      <c r="Z4010" s="196" t="n">
        <v>0</v>
      </c>
      <c r="AE4010" s="94" t="e">
        <f aca="false" t="array" ref="AE4010:AK4010">_xlfn.torow(_xlfn.unique(_xlfn._xlws.filter(cat_table[Subsector],$E4010=cat_table[Sector],"")))</f>
        <v>#NAME?</v>
      </c>
      <c r="AF4010" s="94" t="e">
        <v>#NAME?</v>
      </c>
      <c r="AG4010" s="94" t="e">
        <v>#NAME?</v>
      </c>
      <c r="AH4010" s="94" t="e">
        <v>#NAME?</v>
      </c>
      <c r="AI4010" s="94" t="e">
        <v>#NAME?</v>
      </c>
      <c r="AJ4010" s="94" t="e">
        <v>#NAME?</v>
      </c>
      <c r="AK4010" s="94" t="e">
        <v>#NAME?</v>
      </c>
      <c r="AO4010" s="94" t="e">
        <f aca="false" t="array" ref="AO4010:AQ4010">_xlfn.torow(_xlfn.unique(_xlfn._xlws.filter(cat_table[Sub-subsector],($E4010=cat_table[Sector])*($F4010=cat_table[Subsector]),"")))</f>
        <v>#NAME?</v>
      </c>
      <c r="AP4010" s="94" t="e">
        <v>#NAME?</v>
      </c>
      <c r="AQ4010" s="94" t="e">
        <v>#NAME?</v>
      </c>
    </row>
    <row r="4011" customFormat="false" ht="15" hidden="false" customHeight="true" outlineLevel="0" collapsed="false">
      <c r="A4011" s="193" t="s">
        <v>14793</v>
      </c>
      <c r="B4011" s="20" t="str">
        <f aca="false">INDEX(Table2[], MATCH(L4011, Location_ID!$D$2:$D$648, 0), 1)</f>
        <v>a5d035c9-aae3-40ac-9eb8-c5c29396ac64</v>
      </c>
      <c r="C4011" s="193" t="s">
        <v>1482</v>
      </c>
      <c r="D4011" s="273" t="s">
        <v>354</v>
      </c>
      <c r="E4011" s="193" t="s">
        <v>7134</v>
      </c>
      <c r="F4011" s="193" t="s">
        <v>7899</v>
      </c>
      <c r="G4011" s="193"/>
      <c r="H4011" s="196"/>
      <c r="I4011" s="193" t="s">
        <v>14291</v>
      </c>
      <c r="J4011" s="193" t="s">
        <v>14292</v>
      </c>
      <c r="K4011" s="193" t="s">
        <v>7127</v>
      </c>
      <c r="L4011" s="193" t="s">
        <v>3029</v>
      </c>
      <c r="M4011" s="193" t="s">
        <v>7131</v>
      </c>
      <c r="N4011" s="193" t="s">
        <v>14293</v>
      </c>
      <c r="O4011" s="193" t="s">
        <v>1769</v>
      </c>
      <c r="P4011" s="219" t="n">
        <v>43040</v>
      </c>
      <c r="Q4011" s="219" t="n">
        <v>44469</v>
      </c>
      <c r="R4011" s="193"/>
      <c r="S4011" s="193" t="s">
        <v>7130</v>
      </c>
      <c r="T4011" s="193" t="n">
        <v>3460.394035</v>
      </c>
      <c r="U4011" s="193"/>
      <c r="V4011" s="193"/>
      <c r="W4011" s="193" t="s">
        <v>8720</v>
      </c>
      <c r="X4011" s="196"/>
      <c r="Y4011" s="196"/>
      <c r="Z4011" s="196" t="n">
        <v>0</v>
      </c>
      <c r="AE4011" s="94" t="e">
        <f aca="false" t="array" ref="AE4011:AK4011">_xlfn.torow(_xlfn.unique(_xlfn._xlws.filter(cat_table[Subsector],$E4011=cat_table[Sector],"")))</f>
        <v>#NAME?</v>
      </c>
      <c r="AF4011" s="94" t="e">
        <v>#NAME?</v>
      </c>
      <c r="AG4011" s="94" t="e">
        <v>#NAME?</v>
      </c>
      <c r="AH4011" s="94" t="e">
        <v>#NAME?</v>
      </c>
      <c r="AI4011" s="94" t="e">
        <v>#NAME?</v>
      </c>
      <c r="AJ4011" s="94" t="e">
        <v>#NAME?</v>
      </c>
      <c r="AK4011" s="94" t="e">
        <v>#NAME?</v>
      </c>
      <c r="AO4011" s="94" t="e">
        <f aca="false" t="array" ref="AO4011:AQ4011">_xlfn.torow(_xlfn.unique(_xlfn._xlws.filter(cat_table[Sub-subsector],($E4011=cat_table[Sector])*($F4011=cat_table[Subsector]),"")))</f>
        <v>#NAME?</v>
      </c>
      <c r="AP4011" s="94" t="e">
        <v>#NAME?</v>
      </c>
      <c r="AQ4011" s="94" t="e">
        <v>#NAME?</v>
      </c>
    </row>
    <row r="4012" customFormat="false" ht="15" hidden="false" customHeight="true" outlineLevel="0" collapsed="false">
      <c r="A4012" s="193" t="s">
        <v>14794</v>
      </c>
      <c r="B4012" s="20" t="str">
        <f aca="false">INDEX(Table2[], MATCH(L4012, Location_ID!$D$2:$D$648, 0), 1)</f>
        <v>a5d035c9-aae3-40ac-9eb8-c5c29396ac64</v>
      </c>
      <c r="C4012" s="193" t="s">
        <v>1482</v>
      </c>
      <c r="D4012" s="273" t="s">
        <v>354</v>
      </c>
      <c r="E4012" s="193" t="s">
        <v>7134</v>
      </c>
      <c r="F4012" s="193" t="s">
        <v>7899</v>
      </c>
      <c r="G4012" s="193"/>
      <c r="H4012" s="196"/>
      <c r="I4012" s="193" t="s">
        <v>14291</v>
      </c>
      <c r="J4012" s="193" t="s">
        <v>14292</v>
      </c>
      <c r="K4012" s="193" t="s">
        <v>7127</v>
      </c>
      <c r="L4012" s="193" t="s">
        <v>3029</v>
      </c>
      <c r="M4012" s="193" t="s">
        <v>7131</v>
      </c>
      <c r="N4012" s="193" t="s">
        <v>14293</v>
      </c>
      <c r="O4012" s="193" t="s">
        <v>1769</v>
      </c>
      <c r="P4012" s="219" t="n">
        <v>43040</v>
      </c>
      <c r="Q4012" s="219" t="n">
        <v>44469</v>
      </c>
      <c r="R4012" s="193"/>
      <c r="S4012" s="193" t="s">
        <v>7130</v>
      </c>
      <c r="T4012" s="193" t="n">
        <v>1844.370335</v>
      </c>
      <c r="U4012" s="193"/>
      <c r="V4012" s="193"/>
      <c r="W4012" s="193" t="s">
        <v>8720</v>
      </c>
      <c r="X4012" s="196"/>
      <c r="Y4012" s="196"/>
      <c r="Z4012" s="196" t="n">
        <v>0</v>
      </c>
      <c r="AE4012" s="94" t="e">
        <f aca="false" t="array" ref="AE4012:AK4012">_xlfn.torow(_xlfn.unique(_xlfn._xlws.filter(cat_table[Subsector],$E4012=cat_table[Sector],"")))</f>
        <v>#NAME?</v>
      </c>
      <c r="AF4012" s="94" t="e">
        <v>#NAME?</v>
      </c>
      <c r="AG4012" s="94" t="e">
        <v>#NAME?</v>
      </c>
      <c r="AH4012" s="94" t="e">
        <v>#NAME?</v>
      </c>
      <c r="AI4012" s="94" t="e">
        <v>#NAME?</v>
      </c>
      <c r="AJ4012" s="94" t="e">
        <v>#NAME?</v>
      </c>
      <c r="AK4012" s="94" t="e">
        <v>#NAME?</v>
      </c>
      <c r="AO4012" s="94" t="e">
        <f aca="false" t="array" ref="AO4012:AQ4012">_xlfn.torow(_xlfn.unique(_xlfn._xlws.filter(cat_table[Sub-subsector],($E4012=cat_table[Sector])*($F4012=cat_table[Subsector]),"")))</f>
        <v>#NAME?</v>
      </c>
      <c r="AP4012" s="94" t="e">
        <v>#NAME?</v>
      </c>
      <c r="AQ4012" s="94" t="e">
        <v>#NAME?</v>
      </c>
    </row>
    <row r="4013" customFormat="false" ht="15" hidden="false" customHeight="true" outlineLevel="0" collapsed="false">
      <c r="A4013" s="193" t="s">
        <v>14795</v>
      </c>
      <c r="B4013" s="20" t="str">
        <f aca="false">INDEX(Table2[], MATCH(L4013, Location_ID!$D$2:$D$648, 0), 1)</f>
        <v>a5d035c9-aae3-40ac-9eb8-c5c29396ac64</v>
      </c>
      <c r="C4013" s="193" t="s">
        <v>1482</v>
      </c>
      <c r="D4013" s="273" t="s">
        <v>354</v>
      </c>
      <c r="E4013" s="193" t="s">
        <v>7134</v>
      </c>
      <c r="F4013" s="193" t="s">
        <v>7899</v>
      </c>
      <c r="G4013" s="193"/>
      <c r="H4013" s="196"/>
      <c r="I4013" s="193" t="s">
        <v>14291</v>
      </c>
      <c r="J4013" s="193" t="s">
        <v>14292</v>
      </c>
      <c r="K4013" s="193" t="s">
        <v>7127</v>
      </c>
      <c r="L4013" s="193" t="s">
        <v>3029</v>
      </c>
      <c r="M4013" s="193" t="s">
        <v>7131</v>
      </c>
      <c r="N4013" s="193" t="s">
        <v>14293</v>
      </c>
      <c r="O4013" s="193" t="s">
        <v>1769</v>
      </c>
      <c r="P4013" s="219" t="n">
        <v>43040</v>
      </c>
      <c r="Q4013" s="219" t="n">
        <v>44469</v>
      </c>
      <c r="R4013" s="193"/>
      <c r="S4013" s="193" t="s">
        <v>7130</v>
      </c>
      <c r="T4013" s="193" t="n">
        <v>2313.689633</v>
      </c>
      <c r="U4013" s="193"/>
      <c r="V4013" s="193"/>
      <c r="W4013" s="193" t="s">
        <v>8720</v>
      </c>
      <c r="X4013" s="196"/>
      <c r="Y4013" s="196"/>
      <c r="Z4013" s="196" t="n">
        <v>0</v>
      </c>
      <c r="AE4013" s="94" t="e">
        <f aca="false" t="array" ref="AE4013:AK4013">_xlfn.torow(_xlfn.unique(_xlfn._xlws.filter(cat_table[Subsector],$E4013=cat_table[Sector],"")))</f>
        <v>#NAME?</v>
      </c>
      <c r="AF4013" s="94" t="e">
        <v>#NAME?</v>
      </c>
      <c r="AG4013" s="94" t="e">
        <v>#NAME?</v>
      </c>
      <c r="AH4013" s="94" t="e">
        <v>#NAME?</v>
      </c>
      <c r="AI4013" s="94" t="e">
        <v>#NAME?</v>
      </c>
      <c r="AJ4013" s="94" t="e">
        <v>#NAME?</v>
      </c>
      <c r="AK4013" s="94" t="e">
        <v>#NAME?</v>
      </c>
      <c r="AO4013" s="94" t="e">
        <f aca="false" t="array" ref="AO4013:AQ4013">_xlfn.torow(_xlfn.unique(_xlfn._xlws.filter(cat_table[Sub-subsector],($E4013=cat_table[Sector])*($F4013=cat_table[Subsector]),"")))</f>
        <v>#NAME?</v>
      </c>
      <c r="AP4013" s="94" t="e">
        <v>#NAME?</v>
      </c>
      <c r="AQ4013" s="94" t="e">
        <v>#NAME?</v>
      </c>
    </row>
    <row r="4014" customFormat="false" ht="15" hidden="false" customHeight="true" outlineLevel="0" collapsed="false">
      <c r="A4014" s="193" t="s">
        <v>14796</v>
      </c>
      <c r="B4014" s="20" t="str">
        <f aca="false">INDEX(Table2[], MATCH(L4014, Location_ID!$D$2:$D$648, 0), 1)</f>
        <v>a5d035c9-aae3-40ac-9eb8-c5c29396ac64</v>
      </c>
      <c r="C4014" s="193" t="s">
        <v>1482</v>
      </c>
      <c r="D4014" s="273" t="s">
        <v>354</v>
      </c>
      <c r="E4014" s="193" t="s">
        <v>7134</v>
      </c>
      <c r="F4014" s="193" t="s">
        <v>7899</v>
      </c>
      <c r="G4014" s="193"/>
      <c r="H4014" s="196"/>
      <c r="I4014" s="193" t="s">
        <v>14291</v>
      </c>
      <c r="J4014" s="193" t="s">
        <v>14292</v>
      </c>
      <c r="K4014" s="193" t="s">
        <v>7127</v>
      </c>
      <c r="L4014" s="193" t="s">
        <v>3029</v>
      </c>
      <c r="M4014" s="193" t="s">
        <v>7131</v>
      </c>
      <c r="N4014" s="193" t="s">
        <v>14293</v>
      </c>
      <c r="O4014" s="193" t="s">
        <v>1769</v>
      </c>
      <c r="P4014" s="219" t="n">
        <v>43040</v>
      </c>
      <c r="Q4014" s="219" t="n">
        <v>44469</v>
      </c>
      <c r="R4014" s="193"/>
      <c r="S4014" s="193" t="s">
        <v>7130</v>
      </c>
      <c r="T4014" s="193" t="n">
        <v>956.0997618</v>
      </c>
      <c r="U4014" s="193"/>
      <c r="V4014" s="193"/>
      <c r="W4014" s="193" t="s">
        <v>8720</v>
      </c>
      <c r="X4014" s="196"/>
      <c r="Y4014" s="196"/>
      <c r="Z4014" s="196" t="n">
        <v>0</v>
      </c>
      <c r="AE4014" s="94" t="e">
        <f aca="false" t="array" ref="AE4014:AK4014">_xlfn.torow(_xlfn.unique(_xlfn._xlws.filter(cat_table[Subsector],$E4014=cat_table[Sector],"")))</f>
        <v>#NAME?</v>
      </c>
      <c r="AF4014" s="94" t="e">
        <v>#NAME?</v>
      </c>
      <c r="AG4014" s="94" t="e">
        <v>#NAME?</v>
      </c>
      <c r="AH4014" s="94" t="e">
        <v>#NAME?</v>
      </c>
      <c r="AI4014" s="94" t="e">
        <v>#NAME?</v>
      </c>
      <c r="AJ4014" s="94" t="e">
        <v>#NAME?</v>
      </c>
      <c r="AK4014" s="94" t="e">
        <v>#NAME?</v>
      </c>
      <c r="AO4014" s="94" t="e">
        <f aca="false" t="array" ref="AO4014:AQ4014">_xlfn.torow(_xlfn.unique(_xlfn._xlws.filter(cat_table[Sub-subsector],($E4014=cat_table[Sector])*($F4014=cat_table[Subsector]),"")))</f>
        <v>#NAME?</v>
      </c>
      <c r="AP4014" s="94" t="e">
        <v>#NAME?</v>
      </c>
      <c r="AQ4014" s="94" t="e">
        <v>#NAME?</v>
      </c>
    </row>
    <row r="4015" customFormat="false" ht="15" hidden="false" customHeight="true" outlineLevel="0" collapsed="false">
      <c r="A4015" s="193" t="s">
        <v>14797</v>
      </c>
      <c r="B4015" s="20" t="str">
        <f aca="false">INDEX(Table2[], MATCH(L4015, Location_ID!$D$2:$D$648, 0), 1)</f>
        <v>a5d035c9-aae3-40ac-9eb8-c5c29396ac64</v>
      </c>
      <c r="C4015" s="193" t="s">
        <v>1482</v>
      </c>
      <c r="D4015" s="273" t="s">
        <v>354</v>
      </c>
      <c r="E4015" s="193" t="s">
        <v>7134</v>
      </c>
      <c r="F4015" s="193" t="s">
        <v>7899</v>
      </c>
      <c r="G4015" s="193"/>
      <c r="H4015" s="196"/>
      <c r="I4015" s="193" t="s">
        <v>14291</v>
      </c>
      <c r="J4015" s="193" t="s">
        <v>14292</v>
      </c>
      <c r="K4015" s="193" t="s">
        <v>7127</v>
      </c>
      <c r="L4015" s="193" t="s">
        <v>3029</v>
      </c>
      <c r="M4015" s="193" t="s">
        <v>7131</v>
      </c>
      <c r="N4015" s="193" t="s">
        <v>14293</v>
      </c>
      <c r="O4015" s="193" t="s">
        <v>1769</v>
      </c>
      <c r="P4015" s="219" t="n">
        <v>43040</v>
      </c>
      <c r="Q4015" s="219" t="n">
        <v>44469</v>
      </c>
      <c r="R4015" s="193"/>
      <c r="S4015" s="193" t="s">
        <v>7130</v>
      </c>
      <c r="T4015" s="193" t="n">
        <v>2242.295387</v>
      </c>
      <c r="U4015" s="193"/>
      <c r="V4015" s="193"/>
      <c r="W4015" s="193" t="s">
        <v>8720</v>
      </c>
      <c r="X4015" s="196"/>
      <c r="Y4015" s="196"/>
      <c r="Z4015" s="196" t="n">
        <v>0</v>
      </c>
      <c r="AE4015" s="94" t="e">
        <f aca="false" t="array" ref="AE4015:AK4015">_xlfn.torow(_xlfn.unique(_xlfn._xlws.filter(cat_table[Subsector],$E4015=cat_table[Sector],"")))</f>
        <v>#NAME?</v>
      </c>
      <c r="AF4015" s="94" t="e">
        <v>#NAME?</v>
      </c>
      <c r="AG4015" s="94" t="e">
        <v>#NAME?</v>
      </c>
      <c r="AH4015" s="94" t="e">
        <v>#NAME?</v>
      </c>
      <c r="AI4015" s="94" t="e">
        <v>#NAME?</v>
      </c>
      <c r="AJ4015" s="94" t="e">
        <v>#NAME?</v>
      </c>
      <c r="AK4015" s="94" t="e">
        <v>#NAME?</v>
      </c>
      <c r="AO4015" s="94" t="e">
        <f aca="false" t="array" ref="AO4015:AQ4015">_xlfn.torow(_xlfn.unique(_xlfn._xlws.filter(cat_table[Sub-subsector],($E4015=cat_table[Sector])*($F4015=cat_table[Subsector]),"")))</f>
        <v>#NAME?</v>
      </c>
      <c r="AP4015" s="94" t="e">
        <v>#NAME?</v>
      </c>
      <c r="AQ4015" s="94" t="e">
        <v>#NAME?</v>
      </c>
    </row>
    <row r="4016" customFormat="false" ht="15" hidden="false" customHeight="true" outlineLevel="0" collapsed="false">
      <c r="A4016" s="193" t="s">
        <v>14798</v>
      </c>
      <c r="B4016" s="20" t="str">
        <f aca="false">INDEX(Table2[], MATCH(L4016, Location_ID!$D$2:$D$648, 0), 1)</f>
        <v>a5d035c9-aae3-40ac-9eb8-c5c29396ac64</v>
      </c>
      <c r="C4016" s="193" t="s">
        <v>1482</v>
      </c>
      <c r="D4016" s="273" t="s">
        <v>354</v>
      </c>
      <c r="E4016" s="193" t="s">
        <v>7134</v>
      </c>
      <c r="F4016" s="193" t="s">
        <v>7899</v>
      </c>
      <c r="G4016" s="193"/>
      <c r="H4016" s="196"/>
      <c r="I4016" s="193" t="s">
        <v>14291</v>
      </c>
      <c r="J4016" s="193" t="s">
        <v>14292</v>
      </c>
      <c r="K4016" s="193" t="s">
        <v>7127</v>
      </c>
      <c r="L4016" s="193" t="s">
        <v>3029</v>
      </c>
      <c r="M4016" s="193" t="s">
        <v>7131</v>
      </c>
      <c r="N4016" s="193" t="s">
        <v>14293</v>
      </c>
      <c r="O4016" s="193" t="s">
        <v>1769</v>
      </c>
      <c r="P4016" s="219" t="n">
        <v>43040</v>
      </c>
      <c r="Q4016" s="219" t="n">
        <v>44469</v>
      </c>
      <c r="R4016" s="193"/>
      <c r="S4016" s="193" t="s">
        <v>7130</v>
      </c>
      <c r="T4016" s="193" t="n">
        <v>720.1875158</v>
      </c>
      <c r="U4016" s="193"/>
      <c r="V4016" s="193"/>
      <c r="W4016" s="193" t="s">
        <v>8720</v>
      </c>
      <c r="X4016" s="196"/>
      <c r="Y4016" s="196"/>
      <c r="Z4016" s="196" t="n">
        <v>0</v>
      </c>
      <c r="AE4016" s="94" t="e">
        <f aca="false" t="array" ref="AE4016:AK4016">_xlfn.torow(_xlfn.unique(_xlfn._xlws.filter(cat_table[Subsector],$E4016=cat_table[Sector],"")))</f>
        <v>#NAME?</v>
      </c>
      <c r="AF4016" s="94" t="e">
        <v>#NAME?</v>
      </c>
      <c r="AG4016" s="94" t="e">
        <v>#NAME?</v>
      </c>
      <c r="AH4016" s="94" t="e">
        <v>#NAME?</v>
      </c>
      <c r="AI4016" s="94" t="e">
        <v>#NAME?</v>
      </c>
      <c r="AJ4016" s="94" t="e">
        <v>#NAME?</v>
      </c>
      <c r="AK4016" s="94" t="e">
        <v>#NAME?</v>
      </c>
      <c r="AO4016" s="94" t="e">
        <f aca="false" t="array" ref="AO4016:AQ4016">_xlfn.torow(_xlfn.unique(_xlfn._xlws.filter(cat_table[Sub-subsector],($E4016=cat_table[Sector])*($F4016=cat_table[Subsector]),"")))</f>
        <v>#NAME?</v>
      </c>
      <c r="AP4016" s="94" t="e">
        <v>#NAME?</v>
      </c>
      <c r="AQ4016" s="94" t="e">
        <v>#NAME?</v>
      </c>
    </row>
    <row r="4017" customFormat="false" ht="15" hidden="false" customHeight="true" outlineLevel="0" collapsed="false">
      <c r="A4017" s="193" t="s">
        <v>14799</v>
      </c>
      <c r="B4017" s="20" t="str">
        <f aca="false">INDEX(Table2[], MATCH(L4017, Location_ID!$D$2:$D$648, 0), 1)</f>
        <v>a5d035c9-aae3-40ac-9eb8-c5c29396ac64</v>
      </c>
      <c r="C4017" s="193" t="s">
        <v>1482</v>
      </c>
      <c r="D4017" s="273" t="s">
        <v>354</v>
      </c>
      <c r="E4017" s="193" t="s">
        <v>7134</v>
      </c>
      <c r="F4017" s="193" t="s">
        <v>7899</v>
      </c>
      <c r="G4017" s="193"/>
      <c r="H4017" s="196"/>
      <c r="I4017" s="193" t="s">
        <v>14291</v>
      </c>
      <c r="J4017" s="193" t="s">
        <v>14292</v>
      </c>
      <c r="K4017" s="193" t="s">
        <v>7127</v>
      </c>
      <c r="L4017" s="193" t="s">
        <v>3029</v>
      </c>
      <c r="M4017" s="193" t="s">
        <v>7131</v>
      </c>
      <c r="N4017" s="193" t="s">
        <v>14293</v>
      </c>
      <c r="O4017" s="193" t="s">
        <v>1769</v>
      </c>
      <c r="P4017" s="219" t="n">
        <v>43040</v>
      </c>
      <c r="Q4017" s="219" t="n">
        <v>44469</v>
      </c>
      <c r="R4017" s="193"/>
      <c r="S4017" s="193" t="s">
        <v>7130</v>
      </c>
      <c r="T4017" s="193" t="n">
        <v>1597.612049</v>
      </c>
      <c r="U4017" s="193"/>
      <c r="V4017" s="193"/>
      <c r="W4017" s="193" t="s">
        <v>8720</v>
      </c>
      <c r="X4017" s="196"/>
      <c r="Y4017" s="196"/>
      <c r="Z4017" s="196" t="n">
        <v>0</v>
      </c>
      <c r="AE4017" s="94" t="e">
        <f aca="false" t="array" ref="AE4017:AK4017">_xlfn.torow(_xlfn.unique(_xlfn._xlws.filter(cat_table[Subsector],$E4017=cat_table[Sector],"")))</f>
        <v>#NAME?</v>
      </c>
      <c r="AF4017" s="94" t="e">
        <v>#NAME?</v>
      </c>
      <c r="AG4017" s="94" t="e">
        <v>#NAME?</v>
      </c>
      <c r="AH4017" s="94" t="e">
        <v>#NAME?</v>
      </c>
      <c r="AI4017" s="94" t="e">
        <v>#NAME?</v>
      </c>
      <c r="AJ4017" s="94" t="e">
        <v>#NAME?</v>
      </c>
      <c r="AK4017" s="94" t="e">
        <v>#NAME?</v>
      </c>
      <c r="AO4017" s="94" t="e">
        <f aca="false" t="array" ref="AO4017:AQ4017">_xlfn.torow(_xlfn.unique(_xlfn._xlws.filter(cat_table[Sub-subsector],($E4017=cat_table[Sector])*($F4017=cat_table[Subsector]),"")))</f>
        <v>#NAME?</v>
      </c>
      <c r="AP4017" s="94" t="e">
        <v>#NAME?</v>
      </c>
      <c r="AQ4017" s="94" t="e">
        <v>#NAME?</v>
      </c>
    </row>
    <row r="4018" customFormat="false" ht="15" hidden="false" customHeight="true" outlineLevel="0" collapsed="false">
      <c r="A4018" s="193" t="s">
        <v>14800</v>
      </c>
      <c r="B4018" s="20" t="str">
        <f aca="false">INDEX(Table2[], MATCH(L4018, Location_ID!$D$2:$D$648, 0), 1)</f>
        <v>a5d035c9-aae3-40ac-9eb8-c5c29396ac64</v>
      </c>
      <c r="C4018" s="193" t="s">
        <v>1482</v>
      </c>
      <c r="D4018" s="273" t="s">
        <v>354</v>
      </c>
      <c r="E4018" s="193" t="s">
        <v>7134</v>
      </c>
      <c r="F4018" s="193" t="s">
        <v>7899</v>
      </c>
      <c r="G4018" s="193"/>
      <c r="H4018" s="196"/>
      <c r="I4018" s="193" t="s">
        <v>14291</v>
      </c>
      <c r="J4018" s="193" t="s">
        <v>14292</v>
      </c>
      <c r="K4018" s="193" t="s">
        <v>7127</v>
      </c>
      <c r="L4018" s="193" t="s">
        <v>3029</v>
      </c>
      <c r="M4018" s="193" t="s">
        <v>7131</v>
      </c>
      <c r="N4018" s="193" t="s">
        <v>14293</v>
      </c>
      <c r="O4018" s="193" t="s">
        <v>1769</v>
      </c>
      <c r="P4018" s="219" t="n">
        <v>43040</v>
      </c>
      <c r="Q4018" s="219" t="n">
        <v>44469</v>
      </c>
      <c r="R4018" s="193"/>
      <c r="S4018" s="193" t="s">
        <v>7130</v>
      </c>
      <c r="T4018" s="193" t="n">
        <v>3092.110196</v>
      </c>
      <c r="U4018" s="193"/>
      <c r="V4018" s="193"/>
      <c r="W4018" s="193" t="s">
        <v>8720</v>
      </c>
      <c r="X4018" s="196"/>
      <c r="Y4018" s="196"/>
      <c r="Z4018" s="196" t="n">
        <v>0</v>
      </c>
      <c r="AE4018" s="94" t="e">
        <f aca="false" t="array" ref="AE4018:AK4018">_xlfn.torow(_xlfn.unique(_xlfn._xlws.filter(cat_table[Subsector],$E4018=cat_table[Sector],"")))</f>
        <v>#NAME?</v>
      </c>
      <c r="AF4018" s="94" t="e">
        <v>#NAME?</v>
      </c>
      <c r="AG4018" s="94" t="e">
        <v>#NAME?</v>
      </c>
      <c r="AH4018" s="94" t="e">
        <v>#NAME?</v>
      </c>
      <c r="AI4018" s="94" t="e">
        <v>#NAME?</v>
      </c>
      <c r="AJ4018" s="94" t="e">
        <v>#NAME?</v>
      </c>
      <c r="AK4018" s="94" t="e">
        <v>#NAME?</v>
      </c>
      <c r="AO4018" s="94" t="e">
        <f aca="false" t="array" ref="AO4018:AQ4018">_xlfn.torow(_xlfn.unique(_xlfn._xlws.filter(cat_table[Sub-subsector],($E4018=cat_table[Sector])*($F4018=cat_table[Subsector]),"")))</f>
        <v>#NAME?</v>
      </c>
      <c r="AP4018" s="94" t="e">
        <v>#NAME?</v>
      </c>
      <c r="AQ4018" s="94" t="e">
        <v>#NAME?</v>
      </c>
    </row>
    <row r="4019" customFormat="false" ht="15" hidden="false" customHeight="true" outlineLevel="0" collapsed="false">
      <c r="A4019" s="193" t="s">
        <v>14801</v>
      </c>
      <c r="B4019" s="20" t="str">
        <f aca="false">INDEX(Table2[], MATCH(L4019, Location_ID!$D$2:$D$648, 0), 1)</f>
        <v>54c59d2f-381a-4d32-9a5e-e106311344df</v>
      </c>
      <c r="C4019" s="193" t="s">
        <v>1482</v>
      </c>
      <c r="D4019" s="273" t="s">
        <v>354</v>
      </c>
      <c r="E4019" s="193" t="s">
        <v>7134</v>
      </c>
      <c r="F4019" s="193" t="s">
        <v>7899</v>
      </c>
      <c r="G4019" s="193"/>
      <c r="H4019" s="196"/>
      <c r="I4019" s="193" t="s">
        <v>14291</v>
      </c>
      <c r="J4019" s="193" t="s">
        <v>14292</v>
      </c>
      <c r="K4019" s="193" t="s">
        <v>7127</v>
      </c>
      <c r="L4019" s="193" t="s">
        <v>2265</v>
      </c>
      <c r="M4019" s="193" t="s">
        <v>7131</v>
      </c>
      <c r="N4019" s="193" t="s">
        <v>14293</v>
      </c>
      <c r="O4019" s="193" t="s">
        <v>2613</v>
      </c>
      <c r="P4019" s="219" t="n">
        <v>43040</v>
      </c>
      <c r="Q4019" s="219" t="n">
        <v>44469</v>
      </c>
      <c r="R4019" s="193"/>
      <c r="S4019" s="193" t="s">
        <v>7130</v>
      </c>
      <c r="T4019" s="193" t="n">
        <v>4581.997111</v>
      </c>
      <c r="U4019" s="193"/>
      <c r="V4019" s="193"/>
      <c r="W4019" s="193" t="s">
        <v>8720</v>
      </c>
      <c r="X4019" s="196"/>
      <c r="Y4019" s="196"/>
      <c r="Z4019" s="196" t="n">
        <v>0</v>
      </c>
      <c r="AE4019" s="94" t="e">
        <f aca="false" t="array" ref="AE4019:AK4019">_xlfn.torow(_xlfn.unique(_xlfn._xlws.filter(cat_table[Subsector],$E4019=cat_table[Sector],"")))</f>
        <v>#NAME?</v>
      </c>
      <c r="AF4019" s="94" t="e">
        <v>#NAME?</v>
      </c>
      <c r="AG4019" s="94" t="e">
        <v>#NAME?</v>
      </c>
      <c r="AH4019" s="94" t="e">
        <v>#NAME?</v>
      </c>
      <c r="AI4019" s="94" t="e">
        <v>#NAME?</v>
      </c>
      <c r="AJ4019" s="94" t="e">
        <v>#NAME?</v>
      </c>
      <c r="AK4019" s="94" t="e">
        <v>#NAME?</v>
      </c>
      <c r="AO4019" s="94" t="e">
        <f aca="false" t="array" ref="AO4019:AQ4019">_xlfn.torow(_xlfn.unique(_xlfn._xlws.filter(cat_table[Sub-subsector],($E4019=cat_table[Sector])*($F4019=cat_table[Subsector]),"")))</f>
        <v>#NAME?</v>
      </c>
      <c r="AP4019" s="94" t="e">
        <v>#NAME?</v>
      </c>
      <c r="AQ4019" s="94" t="e">
        <v>#NAME?</v>
      </c>
    </row>
    <row r="4020" customFormat="false" ht="15" hidden="false" customHeight="true" outlineLevel="0" collapsed="false">
      <c r="A4020" s="193" t="s">
        <v>14802</v>
      </c>
      <c r="B4020" s="20" t="str">
        <f aca="false">INDEX(Table2[], MATCH(L4020, Location_ID!$D$2:$D$648, 0), 1)</f>
        <v>a5d035c9-aae3-40ac-9eb8-c5c29396ac64</v>
      </c>
      <c r="C4020" s="193" t="s">
        <v>1482</v>
      </c>
      <c r="D4020" s="273" t="s">
        <v>354</v>
      </c>
      <c r="E4020" s="193" t="s">
        <v>7134</v>
      </c>
      <c r="F4020" s="193" t="s">
        <v>7899</v>
      </c>
      <c r="G4020" s="193"/>
      <c r="H4020" s="196"/>
      <c r="I4020" s="193" t="s">
        <v>14291</v>
      </c>
      <c r="J4020" s="193" t="s">
        <v>14292</v>
      </c>
      <c r="K4020" s="193" t="s">
        <v>7127</v>
      </c>
      <c r="L4020" s="193" t="s">
        <v>3029</v>
      </c>
      <c r="M4020" s="193" t="s">
        <v>7131</v>
      </c>
      <c r="N4020" s="193" t="s">
        <v>14293</v>
      </c>
      <c r="O4020" s="193" t="s">
        <v>1769</v>
      </c>
      <c r="P4020" s="219" t="n">
        <v>43040</v>
      </c>
      <c r="Q4020" s="219" t="n">
        <v>44469</v>
      </c>
      <c r="R4020" s="193"/>
      <c r="S4020" s="193" t="s">
        <v>7130</v>
      </c>
      <c r="T4020" s="193" t="n">
        <v>12318.00048</v>
      </c>
      <c r="U4020" s="193"/>
      <c r="V4020" s="193"/>
      <c r="W4020" s="193" t="s">
        <v>8720</v>
      </c>
      <c r="X4020" s="196"/>
      <c r="Y4020" s="196"/>
      <c r="Z4020" s="196" t="n">
        <v>0</v>
      </c>
      <c r="AE4020" s="94" t="e">
        <f aca="false" t="array" ref="AE4020:AK4020">_xlfn.torow(_xlfn.unique(_xlfn._xlws.filter(cat_table[Subsector],$E4020=cat_table[Sector],"")))</f>
        <v>#NAME?</v>
      </c>
      <c r="AF4020" s="94" t="e">
        <v>#NAME?</v>
      </c>
      <c r="AG4020" s="94" t="e">
        <v>#NAME?</v>
      </c>
      <c r="AH4020" s="94" t="e">
        <v>#NAME?</v>
      </c>
      <c r="AI4020" s="94" t="e">
        <v>#NAME?</v>
      </c>
      <c r="AJ4020" s="94" t="e">
        <v>#NAME?</v>
      </c>
      <c r="AK4020" s="94" t="e">
        <v>#NAME?</v>
      </c>
      <c r="AO4020" s="94" t="e">
        <f aca="false" t="array" ref="AO4020:AQ4020">_xlfn.torow(_xlfn.unique(_xlfn._xlws.filter(cat_table[Sub-subsector],($E4020=cat_table[Sector])*($F4020=cat_table[Subsector]),"")))</f>
        <v>#NAME?</v>
      </c>
      <c r="AP4020" s="94" t="e">
        <v>#NAME?</v>
      </c>
      <c r="AQ4020" s="94" t="e">
        <v>#NAME?</v>
      </c>
    </row>
    <row r="4021" customFormat="false" ht="15" hidden="false" customHeight="true" outlineLevel="0" collapsed="false">
      <c r="A4021" s="193" t="s">
        <v>14803</v>
      </c>
      <c r="B4021" s="20" t="str">
        <f aca="false">INDEX(Table2[], MATCH(L4021, Location_ID!$D$2:$D$648, 0), 1)</f>
        <v>a5d035c9-aae3-40ac-9eb8-c5c29396ac64</v>
      </c>
      <c r="C4021" s="193" t="s">
        <v>1482</v>
      </c>
      <c r="D4021" s="273" t="s">
        <v>354</v>
      </c>
      <c r="E4021" s="193" t="s">
        <v>7134</v>
      </c>
      <c r="F4021" s="193" t="s">
        <v>7899</v>
      </c>
      <c r="G4021" s="193"/>
      <c r="H4021" s="196"/>
      <c r="I4021" s="193" t="s">
        <v>14291</v>
      </c>
      <c r="J4021" s="193" t="s">
        <v>14292</v>
      </c>
      <c r="K4021" s="193" t="s">
        <v>7127</v>
      </c>
      <c r="L4021" s="193" t="s">
        <v>3029</v>
      </c>
      <c r="M4021" s="193" t="s">
        <v>7131</v>
      </c>
      <c r="N4021" s="193" t="s">
        <v>14293</v>
      </c>
      <c r="O4021" s="193" t="s">
        <v>1769</v>
      </c>
      <c r="P4021" s="219" t="n">
        <v>43040</v>
      </c>
      <c r="Q4021" s="219" t="n">
        <v>44469</v>
      </c>
      <c r="R4021" s="193"/>
      <c r="S4021" s="193" t="s">
        <v>7130</v>
      </c>
      <c r="T4021" s="193" t="n">
        <v>2727.266844</v>
      </c>
      <c r="U4021" s="193"/>
      <c r="V4021" s="193"/>
      <c r="W4021" s="193" t="s">
        <v>8720</v>
      </c>
      <c r="X4021" s="196"/>
      <c r="Y4021" s="196"/>
      <c r="Z4021" s="196" t="n">
        <v>0</v>
      </c>
      <c r="AE4021" s="94" t="e">
        <f aca="false" t="array" ref="AE4021:AK4021">_xlfn.torow(_xlfn.unique(_xlfn._xlws.filter(cat_table[Subsector],$E4021=cat_table[Sector],"")))</f>
        <v>#NAME?</v>
      </c>
      <c r="AF4021" s="94" t="e">
        <v>#NAME?</v>
      </c>
      <c r="AG4021" s="94" t="e">
        <v>#NAME?</v>
      </c>
      <c r="AH4021" s="94" t="e">
        <v>#NAME?</v>
      </c>
      <c r="AI4021" s="94" t="e">
        <v>#NAME?</v>
      </c>
      <c r="AJ4021" s="94" t="e">
        <v>#NAME?</v>
      </c>
      <c r="AK4021" s="94" t="e">
        <v>#NAME?</v>
      </c>
      <c r="AO4021" s="94" t="e">
        <f aca="false" t="array" ref="AO4021:AQ4021">_xlfn.torow(_xlfn.unique(_xlfn._xlws.filter(cat_table[Sub-subsector],($E4021=cat_table[Sector])*($F4021=cat_table[Subsector]),"")))</f>
        <v>#NAME?</v>
      </c>
      <c r="AP4021" s="94" t="e">
        <v>#NAME?</v>
      </c>
      <c r="AQ4021" s="94" t="e">
        <v>#NAME?</v>
      </c>
    </row>
    <row r="4022" customFormat="false" ht="15" hidden="false" customHeight="true" outlineLevel="0" collapsed="false">
      <c r="A4022" s="193" t="s">
        <v>14804</v>
      </c>
      <c r="B4022" s="20" t="str">
        <f aca="false">INDEX(Table2[], MATCH(L4022, Location_ID!$D$2:$D$648, 0), 1)</f>
        <v>54c59d2f-381a-4d32-9a5e-e106311344df</v>
      </c>
      <c r="C4022" s="193" t="s">
        <v>1482</v>
      </c>
      <c r="D4022" s="273" t="s">
        <v>354</v>
      </c>
      <c r="E4022" s="193" t="s">
        <v>7134</v>
      </c>
      <c r="F4022" s="193" t="s">
        <v>7899</v>
      </c>
      <c r="G4022" s="193"/>
      <c r="H4022" s="196"/>
      <c r="I4022" s="193" t="s">
        <v>14291</v>
      </c>
      <c r="J4022" s="193" t="s">
        <v>14292</v>
      </c>
      <c r="K4022" s="193" t="s">
        <v>7127</v>
      </c>
      <c r="L4022" s="193" t="s">
        <v>2265</v>
      </c>
      <c r="M4022" s="193" t="s">
        <v>7131</v>
      </c>
      <c r="N4022" s="193" t="s">
        <v>14293</v>
      </c>
      <c r="O4022" s="193" t="s">
        <v>2613</v>
      </c>
      <c r="P4022" s="219" t="n">
        <v>43040</v>
      </c>
      <c r="Q4022" s="219" t="n">
        <v>44469</v>
      </c>
      <c r="R4022" s="193"/>
      <c r="S4022" s="193" t="s">
        <v>7130</v>
      </c>
      <c r="T4022" s="193" t="n">
        <v>63786.08112</v>
      </c>
      <c r="U4022" s="193"/>
      <c r="V4022" s="193"/>
      <c r="W4022" s="193" t="s">
        <v>8720</v>
      </c>
      <c r="X4022" s="196"/>
      <c r="Y4022" s="196"/>
      <c r="Z4022" s="196" t="n">
        <v>0</v>
      </c>
      <c r="AE4022" s="94" t="e">
        <f aca="false" t="array" ref="AE4022:AK4022">_xlfn.torow(_xlfn.unique(_xlfn._xlws.filter(cat_table[Subsector],$E4022=cat_table[Sector],"")))</f>
        <v>#NAME?</v>
      </c>
      <c r="AF4022" s="94" t="e">
        <v>#NAME?</v>
      </c>
      <c r="AG4022" s="94" t="e">
        <v>#NAME?</v>
      </c>
      <c r="AH4022" s="94" t="e">
        <v>#NAME?</v>
      </c>
      <c r="AI4022" s="94" t="e">
        <v>#NAME?</v>
      </c>
      <c r="AJ4022" s="94" t="e">
        <v>#NAME?</v>
      </c>
      <c r="AK4022" s="94" t="e">
        <v>#NAME?</v>
      </c>
      <c r="AO4022" s="94" t="e">
        <f aca="false" t="array" ref="AO4022:AQ4022">_xlfn.torow(_xlfn.unique(_xlfn._xlws.filter(cat_table[Sub-subsector],($E4022=cat_table[Sector])*($F4022=cat_table[Subsector]),"")))</f>
        <v>#NAME?</v>
      </c>
      <c r="AP4022" s="94" t="e">
        <v>#NAME?</v>
      </c>
      <c r="AQ4022" s="94" t="e">
        <v>#NAME?</v>
      </c>
    </row>
    <row r="4023" customFormat="false" ht="15" hidden="false" customHeight="true" outlineLevel="0" collapsed="false">
      <c r="A4023" s="193" t="s">
        <v>14805</v>
      </c>
      <c r="B4023" s="20" t="str">
        <f aca="false">INDEX(Table2[], MATCH(L4023, Location_ID!$D$2:$D$648, 0), 1)</f>
        <v>54c59d2f-381a-4d32-9a5e-e106311344df</v>
      </c>
      <c r="C4023" s="193" t="s">
        <v>1482</v>
      </c>
      <c r="D4023" s="273" t="s">
        <v>354</v>
      </c>
      <c r="E4023" s="193" t="s">
        <v>7134</v>
      </c>
      <c r="F4023" s="193" t="s">
        <v>7899</v>
      </c>
      <c r="G4023" s="193"/>
      <c r="H4023" s="196"/>
      <c r="I4023" s="193" t="s">
        <v>14291</v>
      </c>
      <c r="J4023" s="193" t="s">
        <v>14292</v>
      </c>
      <c r="K4023" s="193" t="s">
        <v>7127</v>
      </c>
      <c r="L4023" s="193" t="s">
        <v>2265</v>
      </c>
      <c r="M4023" s="193" t="s">
        <v>7131</v>
      </c>
      <c r="N4023" s="193" t="s">
        <v>14293</v>
      </c>
      <c r="O4023" s="193" t="s">
        <v>2613</v>
      </c>
      <c r="P4023" s="219" t="n">
        <v>43040</v>
      </c>
      <c r="Q4023" s="219" t="n">
        <v>44469</v>
      </c>
      <c r="R4023" s="193"/>
      <c r="S4023" s="193" t="s">
        <v>7130</v>
      </c>
      <c r="T4023" s="193" t="n">
        <v>8976.329452</v>
      </c>
      <c r="U4023" s="193"/>
      <c r="V4023" s="193"/>
      <c r="W4023" s="193" t="s">
        <v>8720</v>
      </c>
      <c r="X4023" s="196"/>
      <c r="Y4023" s="196"/>
      <c r="Z4023" s="196" t="n">
        <v>0</v>
      </c>
      <c r="AE4023" s="94" t="e">
        <f aca="false" t="array" ref="AE4023:AK4023">_xlfn.torow(_xlfn.unique(_xlfn._xlws.filter(cat_table[Subsector],$E4023=cat_table[Sector],"")))</f>
        <v>#NAME?</v>
      </c>
      <c r="AF4023" s="94" t="e">
        <v>#NAME?</v>
      </c>
      <c r="AG4023" s="94" t="e">
        <v>#NAME?</v>
      </c>
      <c r="AH4023" s="94" t="e">
        <v>#NAME?</v>
      </c>
      <c r="AI4023" s="94" t="e">
        <v>#NAME?</v>
      </c>
      <c r="AJ4023" s="94" t="e">
        <v>#NAME?</v>
      </c>
      <c r="AK4023" s="94" t="e">
        <v>#NAME?</v>
      </c>
      <c r="AO4023" s="94" t="e">
        <f aca="false" t="array" ref="AO4023:AQ4023">_xlfn.torow(_xlfn.unique(_xlfn._xlws.filter(cat_table[Sub-subsector],($E4023=cat_table[Sector])*($F4023=cat_table[Subsector]),"")))</f>
        <v>#NAME?</v>
      </c>
      <c r="AP4023" s="94" t="e">
        <v>#NAME?</v>
      </c>
      <c r="AQ4023" s="94" t="e">
        <v>#NAME?</v>
      </c>
    </row>
    <row r="4024" customFormat="false" ht="15" hidden="false" customHeight="true" outlineLevel="0" collapsed="false">
      <c r="A4024" s="193" t="s">
        <v>14806</v>
      </c>
      <c r="B4024" s="20" t="str">
        <f aca="false">INDEX(Table2[], MATCH(L4024, Location_ID!$D$2:$D$648, 0), 1)</f>
        <v>daa8a290-cd1b-4ff0-b151-1f450e2146dd</v>
      </c>
      <c r="C4024" s="193" t="s">
        <v>1482</v>
      </c>
      <c r="D4024" s="273" t="s">
        <v>354</v>
      </c>
      <c r="E4024" s="193" t="s">
        <v>7134</v>
      </c>
      <c r="F4024" s="193" t="s">
        <v>7899</v>
      </c>
      <c r="G4024" s="193"/>
      <c r="H4024" s="196"/>
      <c r="I4024" s="193" t="s">
        <v>14291</v>
      </c>
      <c r="J4024" s="193" t="s">
        <v>14292</v>
      </c>
      <c r="K4024" s="193" t="s">
        <v>7127</v>
      </c>
      <c r="L4024" s="193" t="s">
        <v>3033</v>
      </c>
      <c r="M4024" s="193" t="s">
        <v>7131</v>
      </c>
      <c r="N4024" s="193" t="s">
        <v>14293</v>
      </c>
      <c r="O4024" s="193" t="s">
        <v>1732</v>
      </c>
      <c r="P4024" s="219" t="n">
        <v>43040</v>
      </c>
      <c r="Q4024" s="219" t="n">
        <v>44469</v>
      </c>
      <c r="R4024" s="193"/>
      <c r="S4024" s="193" t="s">
        <v>7130</v>
      </c>
      <c r="T4024" s="193" t="n">
        <v>1004.614506</v>
      </c>
      <c r="U4024" s="193"/>
      <c r="V4024" s="193"/>
      <c r="W4024" s="193" t="s">
        <v>8720</v>
      </c>
      <c r="X4024" s="196"/>
      <c r="Y4024" s="196"/>
      <c r="Z4024" s="196" t="n">
        <v>0</v>
      </c>
      <c r="AE4024" s="94" t="e">
        <f aca="false" t="array" ref="AE4024:AK4024">_xlfn.torow(_xlfn.unique(_xlfn._xlws.filter(cat_table[Subsector],$E4024=cat_table[Sector],"")))</f>
        <v>#NAME?</v>
      </c>
      <c r="AF4024" s="94" t="e">
        <v>#NAME?</v>
      </c>
      <c r="AG4024" s="94" t="e">
        <v>#NAME?</v>
      </c>
      <c r="AH4024" s="94" t="e">
        <v>#NAME?</v>
      </c>
      <c r="AI4024" s="94" t="e">
        <v>#NAME?</v>
      </c>
      <c r="AJ4024" s="94" t="e">
        <v>#NAME?</v>
      </c>
      <c r="AK4024" s="94" t="e">
        <v>#NAME?</v>
      </c>
      <c r="AO4024" s="94" t="e">
        <f aca="false" t="array" ref="AO4024:AQ4024">_xlfn.torow(_xlfn.unique(_xlfn._xlws.filter(cat_table[Sub-subsector],($E4024=cat_table[Sector])*($F4024=cat_table[Subsector]),"")))</f>
        <v>#NAME?</v>
      </c>
      <c r="AP4024" s="94" t="e">
        <v>#NAME?</v>
      </c>
      <c r="AQ4024" s="94" t="e">
        <v>#NAME?</v>
      </c>
    </row>
    <row r="4025" customFormat="false" ht="15" hidden="false" customHeight="true" outlineLevel="0" collapsed="false">
      <c r="A4025" s="193" t="s">
        <v>14807</v>
      </c>
      <c r="B4025" s="20" t="str">
        <f aca="false">INDEX(Table2[], MATCH(L4025, Location_ID!$D$2:$D$648, 0), 1)</f>
        <v>daa8a290-cd1b-4ff0-b151-1f450e2146dd</v>
      </c>
      <c r="C4025" s="193" t="s">
        <v>1482</v>
      </c>
      <c r="D4025" s="273" t="s">
        <v>354</v>
      </c>
      <c r="E4025" s="193" t="s">
        <v>7134</v>
      </c>
      <c r="F4025" s="193" t="s">
        <v>7899</v>
      </c>
      <c r="G4025" s="193"/>
      <c r="H4025" s="196"/>
      <c r="I4025" s="193" t="s">
        <v>14291</v>
      </c>
      <c r="J4025" s="193" t="s">
        <v>14292</v>
      </c>
      <c r="K4025" s="193" t="s">
        <v>7127</v>
      </c>
      <c r="L4025" s="193" t="s">
        <v>3033</v>
      </c>
      <c r="M4025" s="193" t="s">
        <v>7131</v>
      </c>
      <c r="N4025" s="193" t="s">
        <v>14293</v>
      </c>
      <c r="O4025" s="193" t="s">
        <v>1732</v>
      </c>
      <c r="P4025" s="219" t="n">
        <v>43040</v>
      </c>
      <c r="Q4025" s="219" t="n">
        <v>44469</v>
      </c>
      <c r="R4025" s="193"/>
      <c r="S4025" s="193" t="s">
        <v>7130</v>
      </c>
      <c r="T4025" s="193" t="n">
        <v>1839.534869</v>
      </c>
      <c r="U4025" s="193"/>
      <c r="V4025" s="193"/>
      <c r="W4025" s="193" t="s">
        <v>8720</v>
      </c>
      <c r="X4025" s="196"/>
      <c r="Y4025" s="196"/>
      <c r="Z4025" s="196" t="n">
        <v>0</v>
      </c>
      <c r="AE4025" s="94" t="e">
        <f aca="false" t="array" ref="AE4025:AK4025">_xlfn.torow(_xlfn.unique(_xlfn._xlws.filter(cat_table[Subsector],$E4025=cat_table[Sector],"")))</f>
        <v>#NAME?</v>
      </c>
      <c r="AF4025" s="94" t="e">
        <v>#NAME?</v>
      </c>
      <c r="AG4025" s="94" t="e">
        <v>#NAME?</v>
      </c>
      <c r="AH4025" s="94" t="e">
        <v>#NAME?</v>
      </c>
      <c r="AI4025" s="94" t="e">
        <v>#NAME?</v>
      </c>
      <c r="AJ4025" s="94" t="e">
        <v>#NAME?</v>
      </c>
      <c r="AK4025" s="94" t="e">
        <v>#NAME?</v>
      </c>
      <c r="AO4025" s="94" t="e">
        <f aca="false" t="array" ref="AO4025:AQ4025">_xlfn.torow(_xlfn.unique(_xlfn._xlws.filter(cat_table[Sub-subsector],($E4025=cat_table[Sector])*($F4025=cat_table[Subsector]),"")))</f>
        <v>#NAME?</v>
      </c>
      <c r="AP4025" s="94" t="e">
        <v>#NAME?</v>
      </c>
      <c r="AQ4025" s="94" t="e">
        <v>#NAME?</v>
      </c>
    </row>
    <row r="4026" customFormat="false" ht="15" hidden="false" customHeight="true" outlineLevel="0" collapsed="false">
      <c r="A4026" s="193" t="s">
        <v>14808</v>
      </c>
      <c r="B4026" s="20" t="str">
        <f aca="false">INDEX(Table2[], MATCH(L4026, Location_ID!$D$2:$D$648, 0), 1)</f>
        <v>daa8a290-cd1b-4ff0-b151-1f450e2146dd</v>
      </c>
      <c r="C4026" s="193" t="s">
        <v>1482</v>
      </c>
      <c r="D4026" s="273" t="s">
        <v>354</v>
      </c>
      <c r="E4026" s="193" t="s">
        <v>7134</v>
      </c>
      <c r="F4026" s="193" t="s">
        <v>7899</v>
      </c>
      <c r="G4026" s="193"/>
      <c r="H4026" s="196"/>
      <c r="I4026" s="193" t="s">
        <v>14291</v>
      </c>
      <c r="J4026" s="193" t="s">
        <v>14292</v>
      </c>
      <c r="K4026" s="193" t="s">
        <v>7127</v>
      </c>
      <c r="L4026" s="193" t="s">
        <v>3033</v>
      </c>
      <c r="M4026" s="193" t="s">
        <v>7131</v>
      </c>
      <c r="N4026" s="193" t="s">
        <v>14293</v>
      </c>
      <c r="O4026" s="193" t="s">
        <v>1732</v>
      </c>
      <c r="P4026" s="219" t="n">
        <v>43040</v>
      </c>
      <c r="Q4026" s="219" t="n">
        <v>44469</v>
      </c>
      <c r="R4026" s="193"/>
      <c r="S4026" s="193" t="s">
        <v>7130</v>
      </c>
      <c r="T4026" s="193" t="n">
        <v>4478.760716</v>
      </c>
      <c r="U4026" s="193"/>
      <c r="V4026" s="193"/>
      <c r="W4026" s="193" t="s">
        <v>8720</v>
      </c>
      <c r="X4026" s="196"/>
      <c r="Y4026" s="196"/>
      <c r="Z4026" s="196" t="n">
        <v>0</v>
      </c>
      <c r="AE4026" s="94" t="e">
        <f aca="false" t="array" ref="AE4026:AK4026">_xlfn.torow(_xlfn.unique(_xlfn._xlws.filter(cat_table[Subsector],$E4026=cat_table[Sector],"")))</f>
        <v>#NAME?</v>
      </c>
      <c r="AF4026" s="94" t="e">
        <v>#NAME?</v>
      </c>
      <c r="AG4026" s="94" t="e">
        <v>#NAME?</v>
      </c>
      <c r="AH4026" s="94" t="e">
        <v>#NAME?</v>
      </c>
      <c r="AI4026" s="94" t="e">
        <v>#NAME?</v>
      </c>
      <c r="AJ4026" s="94" t="e">
        <v>#NAME?</v>
      </c>
      <c r="AK4026" s="94" t="e">
        <v>#NAME?</v>
      </c>
      <c r="AO4026" s="94" t="e">
        <f aca="false" t="array" ref="AO4026:AQ4026">_xlfn.torow(_xlfn.unique(_xlfn._xlws.filter(cat_table[Sub-subsector],($E4026=cat_table[Sector])*($F4026=cat_table[Subsector]),"")))</f>
        <v>#NAME?</v>
      </c>
      <c r="AP4026" s="94" t="e">
        <v>#NAME?</v>
      </c>
      <c r="AQ4026" s="94" t="e">
        <v>#NAME?</v>
      </c>
    </row>
    <row r="4027" customFormat="false" ht="15" hidden="false" customHeight="true" outlineLevel="0" collapsed="false">
      <c r="A4027" s="193" t="s">
        <v>14809</v>
      </c>
      <c r="B4027" s="20" t="str">
        <f aca="false">INDEX(Table2[], MATCH(L4027, Location_ID!$D$2:$D$648, 0), 1)</f>
        <v>daa8a290-cd1b-4ff0-b151-1f450e2146dd</v>
      </c>
      <c r="C4027" s="193" t="s">
        <v>1482</v>
      </c>
      <c r="D4027" s="273" t="s">
        <v>354</v>
      </c>
      <c r="E4027" s="193" t="s">
        <v>7134</v>
      </c>
      <c r="F4027" s="193" t="s">
        <v>7899</v>
      </c>
      <c r="G4027" s="193"/>
      <c r="H4027" s="196"/>
      <c r="I4027" s="193" t="s">
        <v>14291</v>
      </c>
      <c r="J4027" s="193" t="s">
        <v>14292</v>
      </c>
      <c r="K4027" s="193" t="s">
        <v>7127</v>
      </c>
      <c r="L4027" s="193" t="s">
        <v>3033</v>
      </c>
      <c r="M4027" s="193" t="s">
        <v>7131</v>
      </c>
      <c r="N4027" s="193" t="s">
        <v>14293</v>
      </c>
      <c r="O4027" s="193" t="s">
        <v>1732</v>
      </c>
      <c r="P4027" s="219" t="n">
        <v>43040</v>
      </c>
      <c r="Q4027" s="219" t="n">
        <v>44469</v>
      </c>
      <c r="R4027" s="193"/>
      <c r="S4027" s="193" t="s">
        <v>7130</v>
      </c>
      <c r="T4027" s="193" t="n">
        <v>3892.761566</v>
      </c>
      <c r="U4027" s="193"/>
      <c r="V4027" s="193"/>
      <c r="W4027" s="193" t="s">
        <v>8720</v>
      </c>
      <c r="X4027" s="196"/>
      <c r="Y4027" s="196"/>
      <c r="Z4027" s="196" t="n">
        <v>0</v>
      </c>
      <c r="AE4027" s="94" t="e">
        <f aca="false" t="array" ref="AE4027:AK4027">_xlfn.torow(_xlfn.unique(_xlfn._xlws.filter(cat_table[Subsector],$E4027=cat_table[Sector],"")))</f>
        <v>#NAME?</v>
      </c>
      <c r="AF4027" s="94" t="e">
        <v>#NAME?</v>
      </c>
      <c r="AG4027" s="94" t="e">
        <v>#NAME?</v>
      </c>
      <c r="AH4027" s="94" t="e">
        <v>#NAME?</v>
      </c>
      <c r="AI4027" s="94" t="e">
        <v>#NAME?</v>
      </c>
      <c r="AJ4027" s="94" t="e">
        <v>#NAME?</v>
      </c>
      <c r="AK4027" s="94" t="e">
        <v>#NAME?</v>
      </c>
      <c r="AO4027" s="94" t="e">
        <f aca="false" t="array" ref="AO4027:AQ4027">_xlfn.torow(_xlfn.unique(_xlfn._xlws.filter(cat_table[Sub-subsector],($E4027=cat_table[Sector])*($F4027=cat_table[Subsector]),"")))</f>
        <v>#NAME?</v>
      </c>
      <c r="AP4027" s="94" t="e">
        <v>#NAME?</v>
      </c>
      <c r="AQ4027" s="94" t="e">
        <v>#NAME?</v>
      </c>
    </row>
    <row r="4028" customFormat="false" ht="15" hidden="false" customHeight="true" outlineLevel="0" collapsed="false">
      <c r="A4028" s="193" t="s">
        <v>14810</v>
      </c>
      <c r="B4028" s="20" t="str">
        <f aca="false">INDEX(Table2[], MATCH(L4028, Location_ID!$D$2:$D$648, 0), 1)</f>
        <v>daa8a290-cd1b-4ff0-b151-1f450e2146dd</v>
      </c>
      <c r="C4028" s="193" t="s">
        <v>1482</v>
      </c>
      <c r="D4028" s="273" t="s">
        <v>354</v>
      </c>
      <c r="E4028" s="193" t="s">
        <v>7134</v>
      </c>
      <c r="F4028" s="193" t="s">
        <v>7899</v>
      </c>
      <c r="G4028" s="193"/>
      <c r="H4028" s="196"/>
      <c r="I4028" s="193" t="s">
        <v>14291</v>
      </c>
      <c r="J4028" s="193" t="s">
        <v>14292</v>
      </c>
      <c r="K4028" s="193" t="s">
        <v>7127</v>
      </c>
      <c r="L4028" s="193" t="s">
        <v>3033</v>
      </c>
      <c r="M4028" s="193" t="s">
        <v>7131</v>
      </c>
      <c r="N4028" s="193" t="s">
        <v>14293</v>
      </c>
      <c r="O4028" s="193" t="s">
        <v>1732</v>
      </c>
      <c r="P4028" s="219" t="n">
        <v>43040</v>
      </c>
      <c r="Q4028" s="219" t="n">
        <v>44469</v>
      </c>
      <c r="R4028" s="193"/>
      <c r="S4028" s="193" t="s">
        <v>7130</v>
      </c>
      <c r="T4028" s="193" t="n">
        <v>6728.916062</v>
      </c>
      <c r="U4028" s="193"/>
      <c r="V4028" s="193"/>
      <c r="W4028" s="193" t="s">
        <v>8720</v>
      </c>
      <c r="X4028" s="196"/>
      <c r="Y4028" s="196"/>
      <c r="Z4028" s="196" t="n">
        <v>0</v>
      </c>
      <c r="AE4028" s="94" t="e">
        <f aca="false" t="array" ref="AE4028:AK4028">_xlfn.torow(_xlfn.unique(_xlfn._xlws.filter(cat_table[Subsector],$E4028=cat_table[Sector],"")))</f>
        <v>#NAME?</v>
      </c>
      <c r="AF4028" s="94" t="e">
        <v>#NAME?</v>
      </c>
      <c r="AG4028" s="94" t="e">
        <v>#NAME?</v>
      </c>
      <c r="AH4028" s="94" t="e">
        <v>#NAME?</v>
      </c>
      <c r="AI4028" s="94" t="e">
        <v>#NAME?</v>
      </c>
      <c r="AJ4028" s="94" t="e">
        <v>#NAME?</v>
      </c>
      <c r="AK4028" s="94" t="e">
        <v>#NAME?</v>
      </c>
      <c r="AO4028" s="94" t="e">
        <f aca="false" t="array" ref="AO4028:AQ4028">_xlfn.torow(_xlfn.unique(_xlfn._xlws.filter(cat_table[Sub-subsector],($E4028=cat_table[Sector])*($F4028=cat_table[Subsector]),"")))</f>
        <v>#NAME?</v>
      </c>
      <c r="AP4028" s="94" t="e">
        <v>#NAME?</v>
      </c>
      <c r="AQ4028" s="94" t="e">
        <v>#NAME?</v>
      </c>
    </row>
    <row r="4029" customFormat="false" ht="15" hidden="false" customHeight="true" outlineLevel="0" collapsed="false">
      <c r="A4029" s="193" t="s">
        <v>14811</v>
      </c>
      <c r="B4029" s="20" t="str">
        <f aca="false">INDEX(Table2[], MATCH(L4029, Location_ID!$D$2:$D$648, 0), 1)</f>
        <v>daa8a290-cd1b-4ff0-b151-1f450e2146dd</v>
      </c>
      <c r="C4029" s="193" t="s">
        <v>1482</v>
      </c>
      <c r="D4029" s="273" t="s">
        <v>354</v>
      </c>
      <c r="E4029" s="193" t="s">
        <v>7134</v>
      </c>
      <c r="F4029" s="193" t="s">
        <v>7899</v>
      </c>
      <c r="G4029" s="193"/>
      <c r="H4029" s="196"/>
      <c r="I4029" s="193" t="s">
        <v>14291</v>
      </c>
      <c r="J4029" s="193" t="s">
        <v>14292</v>
      </c>
      <c r="K4029" s="193" t="s">
        <v>7127</v>
      </c>
      <c r="L4029" s="193" t="s">
        <v>3033</v>
      </c>
      <c r="M4029" s="193" t="s">
        <v>7131</v>
      </c>
      <c r="N4029" s="193" t="s">
        <v>14293</v>
      </c>
      <c r="O4029" s="193" t="s">
        <v>1732</v>
      </c>
      <c r="P4029" s="219" t="n">
        <v>43040</v>
      </c>
      <c r="Q4029" s="219" t="n">
        <v>44469</v>
      </c>
      <c r="R4029" s="193"/>
      <c r="S4029" s="193" t="s">
        <v>7130</v>
      </c>
      <c r="T4029" s="193" t="n">
        <v>1501.264667</v>
      </c>
      <c r="U4029" s="193"/>
      <c r="V4029" s="193"/>
      <c r="W4029" s="193" t="s">
        <v>8720</v>
      </c>
      <c r="X4029" s="196"/>
      <c r="Y4029" s="196"/>
      <c r="Z4029" s="196" t="n">
        <v>0</v>
      </c>
      <c r="AE4029" s="94" t="e">
        <f aca="false" t="array" ref="AE4029:AK4029">_xlfn.torow(_xlfn.unique(_xlfn._xlws.filter(cat_table[Subsector],$E4029=cat_table[Sector],"")))</f>
        <v>#NAME?</v>
      </c>
      <c r="AF4029" s="94" t="e">
        <v>#NAME?</v>
      </c>
      <c r="AG4029" s="94" t="e">
        <v>#NAME?</v>
      </c>
      <c r="AH4029" s="94" t="e">
        <v>#NAME?</v>
      </c>
      <c r="AI4029" s="94" t="e">
        <v>#NAME?</v>
      </c>
      <c r="AJ4029" s="94" t="e">
        <v>#NAME?</v>
      </c>
      <c r="AK4029" s="94" t="e">
        <v>#NAME?</v>
      </c>
      <c r="AO4029" s="94" t="e">
        <f aca="false" t="array" ref="AO4029:AQ4029">_xlfn.torow(_xlfn.unique(_xlfn._xlws.filter(cat_table[Sub-subsector],($E4029=cat_table[Sector])*($F4029=cat_table[Subsector]),"")))</f>
        <v>#NAME?</v>
      </c>
      <c r="AP4029" s="94" t="e">
        <v>#NAME?</v>
      </c>
      <c r="AQ4029" s="94" t="e">
        <v>#NAME?</v>
      </c>
    </row>
    <row r="4030" customFormat="false" ht="15" hidden="false" customHeight="true" outlineLevel="0" collapsed="false">
      <c r="A4030" s="193" t="s">
        <v>14812</v>
      </c>
      <c r="B4030" s="20" t="str">
        <f aca="false">INDEX(Table2[], MATCH(L4030, Location_ID!$D$2:$D$648, 0), 1)</f>
        <v>daa8a290-cd1b-4ff0-b151-1f450e2146dd</v>
      </c>
      <c r="C4030" s="193" t="s">
        <v>1482</v>
      </c>
      <c r="D4030" s="273" t="s">
        <v>354</v>
      </c>
      <c r="E4030" s="193" t="s">
        <v>7134</v>
      </c>
      <c r="F4030" s="193" t="s">
        <v>7899</v>
      </c>
      <c r="G4030" s="193"/>
      <c r="H4030" s="196"/>
      <c r="I4030" s="193" t="s">
        <v>14291</v>
      </c>
      <c r="J4030" s="193" t="s">
        <v>14292</v>
      </c>
      <c r="K4030" s="193" t="s">
        <v>7127</v>
      </c>
      <c r="L4030" s="193" t="s">
        <v>3033</v>
      </c>
      <c r="M4030" s="193" t="s">
        <v>7131</v>
      </c>
      <c r="N4030" s="193" t="s">
        <v>14293</v>
      </c>
      <c r="O4030" s="193" t="s">
        <v>1732</v>
      </c>
      <c r="P4030" s="219" t="n">
        <v>43040</v>
      </c>
      <c r="Q4030" s="219" t="n">
        <v>44469</v>
      </c>
      <c r="R4030" s="193"/>
      <c r="S4030" s="193" t="s">
        <v>7130</v>
      </c>
      <c r="T4030" s="193" t="n">
        <v>3092.954343</v>
      </c>
      <c r="U4030" s="193"/>
      <c r="V4030" s="193"/>
      <c r="W4030" s="193" t="s">
        <v>8720</v>
      </c>
      <c r="X4030" s="196"/>
      <c r="Y4030" s="196"/>
      <c r="Z4030" s="196" t="n">
        <v>0</v>
      </c>
      <c r="AE4030" s="94" t="e">
        <f aca="false" t="array" ref="AE4030:AK4030">_xlfn.torow(_xlfn.unique(_xlfn._xlws.filter(cat_table[Subsector],$E4030=cat_table[Sector],"")))</f>
        <v>#NAME?</v>
      </c>
      <c r="AF4030" s="94" t="e">
        <v>#NAME?</v>
      </c>
      <c r="AG4030" s="94" t="e">
        <v>#NAME?</v>
      </c>
      <c r="AH4030" s="94" t="e">
        <v>#NAME?</v>
      </c>
      <c r="AI4030" s="94" t="e">
        <v>#NAME?</v>
      </c>
      <c r="AJ4030" s="94" t="e">
        <v>#NAME?</v>
      </c>
      <c r="AK4030" s="94" t="e">
        <v>#NAME?</v>
      </c>
      <c r="AO4030" s="94" t="e">
        <f aca="false" t="array" ref="AO4030:AQ4030">_xlfn.torow(_xlfn.unique(_xlfn._xlws.filter(cat_table[Sub-subsector],($E4030=cat_table[Sector])*($F4030=cat_table[Subsector]),"")))</f>
        <v>#NAME?</v>
      </c>
      <c r="AP4030" s="94" t="e">
        <v>#NAME?</v>
      </c>
      <c r="AQ4030" s="94" t="e">
        <v>#NAME?</v>
      </c>
    </row>
    <row r="4031" customFormat="false" ht="15" hidden="false" customHeight="true" outlineLevel="0" collapsed="false">
      <c r="A4031" s="193" t="s">
        <v>14813</v>
      </c>
      <c r="B4031" s="20" t="str">
        <f aca="false">INDEX(Table2[], MATCH(L4031, Location_ID!$D$2:$D$648, 0), 1)</f>
        <v>daa8a290-cd1b-4ff0-b151-1f450e2146dd</v>
      </c>
      <c r="C4031" s="193" t="s">
        <v>1482</v>
      </c>
      <c r="D4031" s="273" t="s">
        <v>354</v>
      </c>
      <c r="E4031" s="193" t="s">
        <v>7134</v>
      </c>
      <c r="F4031" s="193" t="s">
        <v>7899</v>
      </c>
      <c r="G4031" s="193"/>
      <c r="H4031" s="196"/>
      <c r="I4031" s="193" t="s">
        <v>14291</v>
      </c>
      <c r="J4031" s="193" t="s">
        <v>14292</v>
      </c>
      <c r="K4031" s="193" t="s">
        <v>7127</v>
      </c>
      <c r="L4031" s="193" t="s">
        <v>3033</v>
      </c>
      <c r="M4031" s="193" t="s">
        <v>7131</v>
      </c>
      <c r="N4031" s="193" t="s">
        <v>14293</v>
      </c>
      <c r="O4031" s="193" t="s">
        <v>1732</v>
      </c>
      <c r="P4031" s="219" t="n">
        <v>43040</v>
      </c>
      <c r="Q4031" s="219" t="n">
        <v>44469</v>
      </c>
      <c r="R4031" s="193"/>
      <c r="S4031" s="193" t="s">
        <v>7130</v>
      </c>
      <c r="T4031" s="193" t="n">
        <v>3791.108153</v>
      </c>
      <c r="U4031" s="193"/>
      <c r="V4031" s="193"/>
      <c r="W4031" s="193" t="s">
        <v>8720</v>
      </c>
      <c r="X4031" s="196"/>
      <c r="Y4031" s="196"/>
      <c r="Z4031" s="196" t="n">
        <v>0</v>
      </c>
      <c r="AE4031" s="94" t="e">
        <f aca="false" t="array" ref="AE4031:AK4031">_xlfn.torow(_xlfn.unique(_xlfn._xlws.filter(cat_table[Subsector],$E4031=cat_table[Sector],"")))</f>
        <v>#NAME?</v>
      </c>
      <c r="AF4031" s="94" t="e">
        <v>#NAME?</v>
      </c>
      <c r="AG4031" s="94" t="e">
        <v>#NAME?</v>
      </c>
      <c r="AH4031" s="94" t="e">
        <v>#NAME?</v>
      </c>
      <c r="AI4031" s="94" t="e">
        <v>#NAME?</v>
      </c>
      <c r="AJ4031" s="94" t="e">
        <v>#NAME?</v>
      </c>
      <c r="AK4031" s="94" t="e">
        <v>#NAME?</v>
      </c>
      <c r="AO4031" s="94" t="e">
        <f aca="false" t="array" ref="AO4031:AQ4031">_xlfn.torow(_xlfn.unique(_xlfn._xlws.filter(cat_table[Sub-subsector],($E4031=cat_table[Sector])*($F4031=cat_table[Subsector]),"")))</f>
        <v>#NAME?</v>
      </c>
      <c r="AP4031" s="94" t="e">
        <v>#NAME?</v>
      </c>
      <c r="AQ4031" s="94" t="e">
        <v>#NAME?</v>
      </c>
    </row>
    <row r="4032" customFormat="false" ht="15" hidden="false" customHeight="true" outlineLevel="0" collapsed="false">
      <c r="A4032" s="193" t="s">
        <v>14814</v>
      </c>
      <c r="B4032" s="20" t="str">
        <f aca="false">INDEX(Table2[], MATCH(L4032, Location_ID!$D$2:$D$648, 0), 1)</f>
        <v>daa8a290-cd1b-4ff0-b151-1f450e2146dd</v>
      </c>
      <c r="C4032" s="193" t="s">
        <v>1482</v>
      </c>
      <c r="D4032" s="273" t="s">
        <v>354</v>
      </c>
      <c r="E4032" s="193" t="s">
        <v>7134</v>
      </c>
      <c r="F4032" s="193" t="s">
        <v>7899</v>
      </c>
      <c r="G4032" s="193"/>
      <c r="H4032" s="196"/>
      <c r="I4032" s="193" t="s">
        <v>14291</v>
      </c>
      <c r="J4032" s="193" t="s">
        <v>14292</v>
      </c>
      <c r="K4032" s="193" t="s">
        <v>7127</v>
      </c>
      <c r="L4032" s="193" t="s">
        <v>3033</v>
      </c>
      <c r="M4032" s="193" t="s">
        <v>7131</v>
      </c>
      <c r="N4032" s="193" t="s">
        <v>14293</v>
      </c>
      <c r="O4032" s="193" t="s">
        <v>1732</v>
      </c>
      <c r="P4032" s="219" t="n">
        <v>43040</v>
      </c>
      <c r="Q4032" s="219" t="n">
        <v>44469</v>
      </c>
      <c r="R4032" s="193"/>
      <c r="S4032" s="193" t="s">
        <v>7130</v>
      </c>
      <c r="T4032" s="193" t="n">
        <v>5570.320369</v>
      </c>
      <c r="U4032" s="193"/>
      <c r="V4032" s="193"/>
      <c r="W4032" s="193" t="s">
        <v>8720</v>
      </c>
      <c r="X4032" s="196"/>
      <c r="Y4032" s="196"/>
      <c r="Z4032" s="196" t="n">
        <v>0</v>
      </c>
      <c r="AE4032" s="94" t="e">
        <f aca="false" t="array" ref="AE4032:AK4032">_xlfn.torow(_xlfn.unique(_xlfn._xlws.filter(cat_table[Subsector],$E4032=cat_table[Sector],"")))</f>
        <v>#NAME?</v>
      </c>
      <c r="AF4032" s="94" t="e">
        <v>#NAME?</v>
      </c>
      <c r="AG4032" s="94" t="e">
        <v>#NAME?</v>
      </c>
      <c r="AH4032" s="94" t="e">
        <v>#NAME?</v>
      </c>
      <c r="AI4032" s="94" t="e">
        <v>#NAME?</v>
      </c>
      <c r="AJ4032" s="94" t="e">
        <v>#NAME?</v>
      </c>
      <c r="AK4032" s="94" t="e">
        <v>#NAME?</v>
      </c>
      <c r="AO4032" s="94" t="e">
        <f aca="false" t="array" ref="AO4032:AQ4032">_xlfn.torow(_xlfn.unique(_xlfn._xlws.filter(cat_table[Sub-subsector],($E4032=cat_table[Sector])*($F4032=cat_table[Subsector]),"")))</f>
        <v>#NAME?</v>
      </c>
      <c r="AP4032" s="94" t="e">
        <v>#NAME?</v>
      </c>
      <c r="AQ4032" s="94" t="e">
        <v>#NAME?</v>
      </c>
    </row>
    <row r="4033" customFormat="false" ht="15" hidden="false" customHeight="true" outlineLevel="0" collapsed="false">
      <c r="A4033" s="193" t="s">
        <v>14815</v>
      </c>
      <c r="B4033" s="20" t="str">
        <f aca="false">INDEX(Table2[], MATCH(L4033, Location_ID!$D$2:$D$648, 0), 1)</f>
        <v>daa8a290-cd1b-4ff0-b151-1f450e2146dd</v>
      </c>
      <c r="C4033" s="193" t="s">
        <v>1482</v>
      </c>
      <c r="D4033" s="273" t="s">
        <v>354</v>
      </c>
      <c r="E4033" s="193" t="s">
        <v>7134</v>
      </c>
      <c r="F4033" s="193" t="s">
        <v>7899</v>
      </c>
      <c r="G4033" s="193"/>
      <c r="H4033" s="196"/>
      <c r="I4033" s="193" t="s">
        <v>14291</v>
      </c>
      <c r="J4033" s="193" t="s">
        <v>14292</v>
      </c>
      <c r="K4033" s="193" t="s">
        <v>7127</v>
      </c>
      <c r="L4033" s="193" t="s">
        <v>3033</v>
      </c>
      <c r="M4033" s="193" t="s">
        <v>7131</v>
      </c>
      <c r="N4033" s="193" t="s">
        <v>14293</v>
      </c>
      <c r="O4033" s="193" t="s">
        <v>1732</v>
      </c>
      <c r="P4033" s="219" t="n">
        <v>43040</v>
      </c>
      <c r="Q4033" s="219" t="n">
        <v>44469</v>
      </c>
      <c r="R4033" s="193"/>
      <c r="S4033" s="193" t="s">
        <v>7130</v>
      </c>
      <c r="T4033" s="193" t="n">
        <v>3542.857489</v>
      </c>
      <c r="U4033" s="193"/>
      <c r="V4033" s="193"/>
      <c r="W4033" s="193" t="s">
        <v>8720</v>
      </c>
      <c r="X4033" s="196"/>
      <c r="Y4033" s="196"/>
      <c r="Z4033" s="196" t="n">
        <v>0</v>
      </c>
      <c r="AE4033" s="94" t="e">
        <f aca="false" t="array" ref="AE4033:AK4033">_xlfn.torow(_xlfn.unique(_xlfn._xlws.filter(cat_table[Subsector],$E4033=cat_table[Sector],"")))</f>
        <v>#NAME?</v>
      </c>
      <c r="AF4033" s="94" t="e">
        <v>#NAME?</v>
      </c>
      <c r="AG4033" s="94" t="e">
        <v>#NAME?</v>
      </c>
      <c r="AH4033" s="94" t="e">
        <v>#NAME?</v>
      </c>
      <c r="AI4033" s="94" t="e">
        <v>#NAME?</v>
      </c>
      <c r="AJ4033" s="94" t="e">
        <v>#NAME?</v>
      </c>
      <c r="AK4033" s="94" t="e">
        <v>#NAME?</v>
      </c>
      <c r="AO4033" s="94" t="e">
        <f aca="false" t="array" ref="AO4033:AQ4033">_xlfn.torow(_xlfn.unique(_xlfn._xlws.filter(cat_table[Sub-subsector],($E4033=cat_table[Sector])*($F4033=cat_table[Subsector]),"")))</f>
        <v>#NAME?</v>
      </c>
      <c r="AP4033" s="94" t="e">
        <v>#NAME?</v>
      </c>
      <c r="AQ4033" s="94" t="e">
        <v>#NAME?</v>
      </c>
    </row>
    <row r="4034" customFormat="false" ht="15" hidden="false" customHeight="true" outlineLevel="0" collapsed="false">
      <c r="A4034" s="193" t="s">
        <v>14816</v>
      </c>
      <c r="B4034" s="20" t="str">
        <f aca="false">INDEX(Table2[], MATCH(L4034, Location_ID!$D$2:$D$648, 0), 1)</f>
        <v>daa8a290-cd1b-4ff0-b151-1f450e2146dd</v>
      </c>
      <c r="C4034" s="193" t="s">
        <v>1482</v>
      </c>
      <c r="D4034" s="273" t="s">
        <v>354</v>
      </c>
      <c r="E4034" s="193" t="s">
        <v>7134</v>
      </c>
      <c r="F4034" s="193" t="s">
        <v>7899</v>
      </c>
      <c r="G4034" s="193"/>
      <c r="H4034" s="196"/>
      <c r="I4034" s="193" t="s">
        <v>14291</v>
      </c>
      <c r="J4034" s="193" t="s">
        <v>14292</v>
      </c>
      <c r="K4034" s="193" t="s">
        <v>7127</v>
      </c>
      <c r="L4034" s="193" t="s">
        <v>3033</v>
      </c>
      <c r="M4034" s="193" t="s">
        <v>7131</v>
      </c>
      <c r="N4034" s="193" t="s">
        <v>14293</v>
      </c>
      <c r="O4034" s="193" t="s">
        <v>1732</v>
      </c>
      <c r="P4034" s="219" t="n">
        <v>43040</v>
      </c>
      <c r="Q4034" s="219" t="n">
        <v>44469</v>
      </c>
      <c r="R4034" s="193"/>
      <c r="S4034" s="193" t="s">
        <v>7130</v>
      </c>
      <c r="T4034" s="193" t="n">
        <v>5362.699874</v>
      </c>
      <c r="U4034" s="193"/>
      <c r="V4034" s="193"/>
      <c r="W4034" s="193" t="s">
        <v>8720</v>
      </c>
      <c r="X4034" s="196"/>
      <c r="Y4034" s="196"/>
      <c r="Z4034" s="196" t="n">
        <v>0</v>
      </c>
      <c r="AE4034" s="94" t="e">
        <f aca="false" t="array" ref="AE4034:AK4034">_xlfn.torow(_xlfn.unique(_xlfn._xlws.filter(cat_table[Subsector],$E4034=cat_table[Sector],"")))</f>
        <v>#NAME?</v>
      </c>
      <c r="AF4034" s="94" t="e">
        <v>#NAME?</v>
      </c>
      <c r="AG4034" s="94" t="e">
        <v>#NAME?</v>
      </c>
      <c r="AH4034" s="94" t="e">
        <v>#NAME?</v>
      </c>
      <c r="AI4034" s="94" t="e">
        <v>#NAME?</v>
      </c>
      <c r="AJ4034" s="94" t="e">
        <v>#NAME?</v>
      </c>
      <c r="AK4034" s="94" t="e">
        <v>#NAME?</v>
      </c>
      <c r="AO4034" s="94" t="e">
        <f aca="false" t="array" ref="AO4034:AQ4034">_xlfn.torow(_xlfn.unique(_xlfn._xlws.filter(cat_table[Sub-subsector],($E4034=cat_table[Sector])*($F4034=cat_table[Subsector]),"")))</f>
        <v>#NAME?</v>
      </c>
      <c r="AP4034" s="94" t="e">
        <v>#NAME?</v>
      </c>
      <c r="AQ4034" s="94" t="e">
        <v>#NAME?</v>
      </c>
    </row>
    <row r="4035" customFormat="false" ht="15" hidden="false" customHeight="true" outlineLevel="0" collapsed="false">
      <c r="A4035" s="193" t="s">
        <v>14817</v>
      </c>
      <c r="B4035" s="20" t="str">
        <f aca="false">INDEX(Table2[], MATCH(L4035, Location_ID!$D$2:$D$648, 0), 1)</f>
        <v>daa8a290-cd1b-4ff0-b151-1f450e2146dd</v>
      </c>
      <c r="C4035" s="193" t="s">
        <v>1482</v>
      </c>
      <c r="D4035" s="273" t="s">
        <v>354</v>
      </c>
      <c r="E4035" s="193" t="s">
        <v>7134</v>
      </c>
      <c r="F4035" s="193" t="s">
        <v>7899</v>
      </c>
      <c r="G4035" s="193"/>
      <c r="H4035" s="196"/>
      <c r="I4035" s="193" t="s">
        <v>14291</v>
      </c>
      <c r="J4035" s="193" t="s">
        <v>14292</v>
      </c>
      <c r="K4035" s="193" t="s">
        <v>7127</v>
      </c>
      <c r="L4035" s="193" t="s">
        <v>3033</v>
      </c>
      <c r="M4035" s="193" t="s">
        <v>7131</v>
      </c>
      <c r="N4035" s="193" t="s">
        <v>14293</v>
      </c>
      <c r="O4035" s="193" t="s">
        <v>1732</v>
      </c>
      <c r="P4035" s="219" t="n">
        <v>43040</v>
      </c>
      <c r="Q4035" s="219" t="n">
        <v>44469</v>
      </c>
      <c r="R4035" s="193"/>
      <c r="S4035" s="193" t="s">
        <v>7130</v>
      </c>
      <c r="T4035" s="193" t="n">
        <v>583.918091</v>
      </c>
      <c r="U4035" s="193"/>
      <c r="V4035" s="193"/>
      <c r="W4035" s="193" t="s">
        <v>8720</v>
      </c>
      <c r="X4035" s="196"/>
      <c r="Y4035" s="196"/>
      <c r="Z4035" s="196" t="n">
        <v>0</v>
      </c>
      <c r="AE4035" s="94" t="e">
        <f aca="false" t="array" ref="AE4035:AK4035">_xlfn.torow(_xlfn.unique(_xlfn._xlws.filter(cat_table[Subsector],$E4035=cat_table[Sector],"")))</f>
        <v>#NAME?</v>
      </c>
      <c r="AF4035" s="94" t="e">
        <v>#NAME?</v>
      </c>
      <c r="AG4035" s="94" t="e">
        <v>#NAME?</v>
      </c>
      <c r="AH4035" s="94" t="e">
        <v>#NAME?</v>
      </c>
      <c r="AI4035" s="94" t="e">
        <v>#NAME?</v>
      </c>
      <c r="AJ4035" s="94" t="e">
        <v>#NAME?</v>
      </c>
      <c r="AK4035" s="94" t="e">
        <v>#NAME?</v>
      </c>
      <c r="AO4035" s="94" t="e">
        <f aca="false" t="array" ref="AO4035:AQ4035">_xlfn.torow(_xlfn.unique(_xlfn._xlws.filter(cat_table[Sub-subsector],($E4035=cat_table[Sector])*($F4035=cat_table[Subsector]),"")))</f>
        <v>#NAME?</v>
      </c>
      <c r="AP4035" s="94" t="e">
        <v>#NAME?</v>
      </c>
      <c r="AQ4035" s="94" t="e">
        <v>#NAME?</v>
      </c>
    </row>
    <row r="4036" customFormat="false" ht="15" hidden="false" customHeight="true" outlineLevel="0" collapsed="false">
      <c r="A4036" s="193" t="s">
        <v>14818</v>
      </c>
      <c r="B4036" s="20" t="str">
        <f aca="false">INDEX(Table2[], MATCH(L4036, Location_ID!$D$2:$D$648, 0), 1)</f>
        <v>daa8a290-cd1b-4ff0-b151-1f450e2146dd</v>
      </c>
      <c r="C4036" s="193" t="s">
        <v>1482</v>
      </c>
      <c r="D4036" s="273" t="s">
        <v>354</v>
      </c>
      <c r="E4036" s="193" t="s">
        <v>7134</v>
      </c>
      <c r="F4036" s="193" t="s">
        <v>7899</v>
      </c>
      <c r="G4036" s="193"/>
      <c r="H4036" s="196"/>
      <c r="I4036" s="193" t="s">
        <v>14291</v>
      </c>
      <c r="J4036" s="193" t="s">
        <v>14292</v>
      </c>
      <c r="K4036" s="193" t="s">
        <v>7127</v>
      </c>
      <c r="L4036" s="193" t="s">
        <v>3033</v>
      </c>
      <c r="M4036" s="193" t="s">
        <v>7131</v>
      </c>
      <c r="N4036" s="193" t="s">
        <v>14293</v>
      </c>
      <c r="O4036" s="193" t="s">
        <v>1732</v>
      </c>
      <c r="P4036" s="219" t="n">
        <v>43040</v>
      </c>
      <c r="Q4036" s="219" t="n">
        <v>44469</v>
      </c>
      <c r="R4036" s="193"/>
      <c r="S4036" s="193" t="s">
        <v>7130</v>
      </c>
      <c r="T4036" s="193" t="n">
        <v>1857.521262</v>
      </c>
      <c r="U4036" s="193"/>
      <c r="V4036" s="193"/>
      <c r="W4036" s="193" t="s">
        <v>8720</v>
      </c>
      <c r="X4036" s="196"/>
      <c r="Y4036" s="196"/>
      <c r="Z4036" s="196" t="n">
        <v>0</v>
      </c>
      <c r="AE4036" s="94" t="e">
        <f aca="false" t="array" ref="AE4036:AK4036">_xlfn.torow(_xlfn.unique(_xlfn._xlws.filter(cat_table[Subsector],$E4036=cat_table[Sector],"")))</f>
        <v>#NAME?</v>
      </c>
      <c r="AF4036" s="94" t="e">
        <v>#NAME?</v>
      </c>
      <c r="AG4036" s="94" t="e">
        <v>#NAME?</v>
      </c>
      <c r="AH4036" s="94" t="e">
        <v>#NAME?</v>
      </c>
      <c r="AI4036" s="94" t="e">
        <v>#NAME?</v>
      </c>
      <c r="AJ4036" s="94" t="e">
        <v>#NAME?</v>
      </c>
      <c r="AK4036" s="94" t="e">
        <v>#NAME?</v>
      </c>
      <c r="AO4036" s="94" t="e">
        <f aca="false" t="array" ref="AO4036:AQ4036">_xlfn.torow(_xlfn.unique(_xlfn._xlws.filter(cat_table[Sub-subsector],($E4036=cat_table[Sector])*($F4036=cat_table[Subsector]),"")))</f>
        <v>#NAME?</v>
      </c>
      <c r="AP4036" s="94" t="e">
        <v>#NAME?</v>
      </c>
      <c r="AQ4036" s="94" t="e">
        <v>#NAME?</v>
      </c>
    </row>
    <row r="4037" customFormat="false" ht="15" hidden="false" customHeight="true" outlineLevel="0" collapsed="false">
      <c r="A4037" s="193" t="s">
        <v>14819</v>
      </c>
      <c r="B4037" s="20" t="str">
        <f aca="false">INDEX(Table2[], MATCH(L4037, Location_ID!$D$2:$D$648, 0), 1)</f>
        <v>daa8a290-cd1b-4ff0-b151-1f450e2146dd</v>
      </c>
      <c r="C4037" s="193" t="s">
        <v>1482</v>
      </c>
      <c r="D4037" s="273" t="s">
        <v>354</v>
      </c>
      <c r="E4037" s="193" t="s">
        <v>7134</v>
      </c>
      <c r="F4037" s="193" t="s">
        <v>7899</v>
      </c>
      <c r="G4037" s="193"/>
      <c r="H4037" s="196"/>
      <c r="I4037" s="193" t="s">
        <v>14291</v>
      </c>
      <c r="J4037" s="193" t="s">
        <v>14292</v>
      </c>
      <c r="K4037" s="193" t="s">
        <v>7127</v>
      </c>
      <c r="L4037" s="193" t="s">
        <v>3033</v>
      </c>
      <c r="M4037" s="193" t="s">
        <v>7131</v>
      </c>
      <c r="N4037" s="193" t="s">
        <v>14293</v>
      </c>
      <c r="O4037" s="193" t="s">
        <v>1732</v>
      </c>
      <c r="P4037" s="219" t="n">
        <v>43040</v>
      </c>
      <c r="Q4037" s="219" t="n">
        <v>44469</v>
      </c>
      <c r="R4037" s="193"/>
      <c r="S4037" s="193" t="s">
        <v>7130</v>
      </c>
      <c r="T4037" s="193" t="n">
        <v>2978.784235</v>
      </c>
      <c r="U4037" s="193"/>
      <c r="V4037" s="193"/>
      <c r="W4037" s="193" t="s">
        <v>8720</v>
      </c>
      <c r="X4037" s="196"/>
      <c r="Y4037" s="196"/>
      <c r="Z4037" s="196" t="n">
        <v>0</v>
      </c>
      <c r="AE4037" s="94" t="e">
        <f aca="false" t="array" ref="AE4037:AK4037">_xlfn.torow(_xlfn.unique(_xlfn._xlws.filter(cat_table[Subsector],$E4037=cat_table[Sector],"")))</f>
        <v>#NAME?</v>
      </c>
      <c r="AF4037" s="94" t="e">
        <v>#NAME?</v>
      </c>
      <c r="AG4037" s="94" t="e">
        <v>#NAME?</v>
      </c>
      <c r="AH4037" s="94" t="e">
        <v>#NAME?</v>
      </c>
      <c r="AI4037" s="94" t="e">
        <v>#NAME?</v>
      </c>
      <c r="AJ4037" s="94" t="e">
        <v>#NAME?</v>
      </c>
      <c r="AK4037" s="94" t="e">
        <v>#NAME?</v>
      </c>
      <c r="AO4037" s="94" t="e">
        <f aca="false" t="array" ref="AO4037:AQ4037">_xlfn.torow(_xlfn.unique(_xlfn._xlws.filter(cat_table[Sub-subsector],($E4037=cat_table[Sector])*($F4037=cat_table[Subsector]),"")))</f>
        <v>#NAME?</v>
      </c>
      <c r="AP4037" s="94" t="e">
        <v>#NAME?</v>
      </c>
      <c r="AQ4037" s="94" t="e">
        <v>#NAME?</v>
      </c>
    </row>
    <row r="4038" customFormat="false" ht="15" hidden="false" customHeight="true" outlineLevel="0" collapsed="false">
      <c r="A4038" s="193" t="s">
        <v>14820</v>
      </c>
      <c r="B4038" s="20" t="str">
        <f aca="false">INDEX(Table2[], MATCH(L4038, Location_ID!$D$2:$D$648, 0), 1)</f>
        <v>daa8a290-cd1b-4ff0-b151-1f450e2146dd</v>
      </c>
      <c r="C4038" s="193" t="s">
        <v>1482</v>
      </c>
      <c r="D4038" s="273" t="s">
        <v>354</v>
      </c>
      <c r="E4038" s="193" t="s">
        <v>7134</v>
      </c>
      <c r="F4038" s="193" t="s">
        <v>7899</v>
      </c>
      <c r="G4038" s="193"/>
      <c r="H4038" s="196"/>
      <c r="I4038" s="193" t="s">
        <v>14291</v>
      </c>
      <c r="J4038" s="193" t="s">
        <v>14292</v>
      </c>
      <c r="K4038" s="193" t="s">
        <v>7127</v>
      </c>
      <c r="L4038" s="193" t="s">
        <v>3033</v>
      </c>
      <c r="M4038" s="193" t="s">
        <v>7131</v>
      </c>
      <c r="N4038" s="193" t="s">
        <v>14293</v>
      </c>
      <c r="O4038" s="193" t="s">
        <v>1732</v>
      </c>
      <c r="P4038" s="219" t="n">
        <v>43040</v>
      </c>
      <c r="Q4038" s="219" t="n">
        <v>44469</v>
      </c>
      <c r="R4038" s="193"/>
      <c r="S4038" s="193" t="s">
        <v>7130</v>
      </c>
      <c r="T4038" s="193" t="n">
        <v>7017.295247</v>
      </c>
      <c r="U4038" s="193"/>
      <c r="V4038" s="193"/>
      <c r="W4038" s="193" t="s">
        <v>8720</v>
      </c>
      <c r="X4038" s="196"/>
      <c r="Y4038" s="196"/>
      <c r="Z4038" s="196" t="n">
        <v>0</v>
      </c>
      <c r="AE4038" s="94" t="e">
        <f aca="false" t="array" ref="AE4038:AK4038">_xlfn.torow(_xlfn.unique(_xlfn._xlws.filter(cat_table[Subsector],$E4038=cat_table[Sector],"")))</f>
        <v>#NAME?</v>
      </c>
      <c r="AF4038" s="94" t="e">
        <v>#NAME?</v>
      </c>
      <c r="AG4038" s="94" t="e">
        <v>#NAME?</v>
      </c>
      <c r="AH4038" s="94" t="e">
        <v>#NAME?</v>
      </c>
      <c r="AI4038" s="94" t="e">
        <v>#NAME?</v>
      </c>
      <c r="AJ4038" s="94" t="e">
        <v>#NAME?</v>
      </c>
      <c r="AK4038" s="94" t="e">
        <v>#NAME?</v>
      </c>
      <c r="AO4038" s="94" t="e">
        <f aca="false" t="array" ref="AO4038:AQ4038">_xlfn.torow(_xlfn.unique(_xlfn._xlws.filter(cat_table[Sub-subsector],($E4038=cat_table[Sector])*($F4038=cat_table[Subsector]),"")))</f>
        <v>#NAME?</v>
      </c>
      <c r="AP4038" s="94" t="e">
        <v>#NAME?</v>
      </c>
      <c r="AQ4038" s="94" t="e">
        <v>#NAME?</v>
      </c>
    </row>
    <row r="4039" customFormat="false" ht="15" hidden="false" customHeight="true" outlineLevel="0" collapsed="false">
      <c r="A4039" s="193" t="s">
        <v>14821</v>
      </c>
      <c r="B4039" s="20" t="str">
        <f aca="false">INDEX(Table2[], MATCH(L4039, Location_ID!$D$2:$D$648, 0), 1)</f>
        <v>daa8a290-cd1b-4ff0-b151-1f450e2146dd</v>
      </c>
      <c r="C4039" s="193" t="s">
        <v>1482</v>
      </c>
      <c r="D4039" s="273" t="s">
        <v>354</v>
      </c>
      <c r="E4039" s="193" t="s">
        <v>7134</v>
      </c>
      <c r="F4039" s="193" t="s">
        <v>7899</v>
      </c>
      <c r="G4039" s="193"/>
      <c r="H4039" s="196"/>
      <c r="I4039" s="193" t="s">
        <v>14291</v>
      </c>
      <c r="J4039" s="193" t="s">
        <v>14292</v>
      </c>
      <c r="K4039" s="193" t="s">
        <v>7127</v>
      </c>
      <c r="L4039" s="193" t="s">
        <v>3033</v>
      </c>
      <c r="M4039" s="193" t="s">
        <v>7131</v>
      </c>
      <c r="N4039" s="193" t="s">
        <v>14293</v>
      </c>
      <c r="O4039" s="193" t="s">
        <v>1732</v>
      </c>
      <c r="P4039" s="219" t="n">
        <v>43040</v>
      </c>
      <c r="Q4039" s="219" t="n">
        <v>44469</v>
      </c>
      <c r="R4039" s="193"/>
      <c r="S4039" s="193" t="s">
        <v>7130</v>
      </c>
      <c r="T4039" s="193" t="n">
        <v>1964.07271</v>
      </c>
      <c r="U4039" s="193"/>
      <c r="V4039" s="193"/>
      <c r="W4039" s="193" t="s">
        <v>8720</v>
      </c>
      <c r="X4039" s="196"/>
      <c r="Y4039" s="196"/>
      <c r="Z4039" s="196" t="n">
        <v>0</v>
      </c>
      <c r="AE4039" s="94" t="e">
        <f aca="false" t="array" ref="AE4039:AK4039">_xlfn.torow(_xlfn.unique(_xlfn._xlws.filter(cat_table[Subsector],$E4039=cat_table[Sector],"")))</f>
        <v>#NAME?</v>
      </c>
      <c r="AF4039" s="94" t="e">
        <v>#NAME?</v>
      </c>
      <c r="AG4039" s="94" t="e">
        <v>#NAME?</v>
      </c>
      <c r="AH4039" s="94" t="e">
        <v>#NAME?</v>
      </c>
      <c r="AI4039" s="94" t="e">
        <v>#NAME?</v>
      </c>
      <c r="AJ4039" s="94" t="e">
        <v>#NAME?</v>
      </c>
      <c r="AK4039" s="94" t="e">
        <v>#NAME?</v>
      </c>
      <c r="AO4039" s="94" t="e">
        <f aca="false" t="array" ref="AO4039:AQ4039">_xlfn.torow(_xlfn.unique(_xlfn._xlws.filter(cat_table[Sub-subsector],($E4039=cat_table[Sector])*($F4039=cat_table[Subsector]),"")))</f>
        <v>#NAME?</v>
      </c>
      <c r="AP4039" s="94" t="e">
        <v>#NAME?</v>
      </c>
      <c r="AQ4039" s="94" t="e">
        <v>#NAME?</v>
      </c>
    </row>
    <row r="4040" customFormat="false" ht="15" hidden="false" customHeight="true" outlineLevel="0" collapsed="false">
      <c r="A4040" s="193" t="s">
        <v>14822</v>
      </c>
      <c r="B4040" s="20" t="str">
        <f aca="false">INDEX(Table2[], MATCH(L4040, Location_ID!$D$2:$D$648, 0), 1)</f>
        <v>daa8a290-cd1b-4ff0-b151-1f450e2146dd</v>
      </c>
      <c r="C4040" s="193" t="s">
        <v>1482</v>
      </c>
      <c r="D4040" s="273" t="s">
        <v>354</v>
      </c>
      <c r="E4040" s="193" t="s">
        <v>7134</v>
      </c>
      <c r="F4040" s="193" t="s">
        <v>7899</v>
      </c>
      <c r="G4040" s="193"/>
      <c r="H4040" s="196"/>
      <c r="I4040" s="193" t="s">
        <v>14291</v>
      </c>
      <c r="J4040" s="193" t="s">
        <v>14292</v>
      </c>
      <c r="K4040" s="193" t="s">
        <v>7127</v>
      </c>
      <c r="L4040" s="193" t="s">
        <v>3033</v>
      </c>
      <c r="M4040" s="193" t="s">
        <v>7131</v>
      </c>
      <c r="N4040" s="193" t="s">
        <v>14293</v>
      </c>
      <c r="O4040" s="193" t="s">
        <v>1732</v>
      </c>
      <c r="P4040" s="219" t="n">
        <v>43040</v>
      </c>
      <c r="Q4040" s="219" t="n">
        <v>44469</v>
      </c>
      <c r="R4040" s="193"/>
      <c r="S4040" s="193" t="s">
        <v>7130</v>
      </c>
      <c r="T4040" s="193" t="n">
        <v>3704.279305</v>
      </c>
      <c r="U4040" s="193"/>
      <c r="V4040" s="193"/>
      <c r="W4040" s="193" t="s">
        <v>8720</v>
      </c>
      <c r="X4040" s="196"/>
      <c r="Y4040" s="196"/>
      <c r="Z4040" s="196" t="n">
        <v>0</v>
      </c>
      <c r="AE4040" s="94" t="e">
        <f aca="false" t="array" ref="AE4040:AK4040">_xlfn.torow(_xlfn.unique(_xlfn._xlws.filter(cat_table[Subsector],$E4040=cat_table[Sector],"")))</f>
        <v>#NAME?</v>
      </c>
      <c r="AF4040" s="94" t="e">
        <v>#NAME?</v>
      </c>
      <c r="AG4040" s="94" t="e">
        <v>#NAME?</v>
      </c>
      <c r="AH4040" s="94" t="e">
        <v>#NAME?</v>
      </c>
      <c r="AI4040" s="94" t="e">
        <v>#NAME?</v>
      </c>
      <c r="AJ4040" s="94" t="e">
        <v>#NAME?</v>
      </c>
      <c r="AK4040" s="94" t="e">
        <v>#NAME?</v>
      </c>
      <c r="AO4040" s="94" t="e">
        <f aca="false" t="array" ref="AO4040:AQ4040">_xlfn.torow(_xlfn.unique(_xlfn._xlws.filter(cat_table[Sub-subsector],($E4040=cat_table[Sector])*($F4040=cat_table[Subsector]),"")))</f>
        <v>#NAME?</v>
      </c>
      <c r="AP4040" s="94" t="e">
        <v>#NAME?</v>
      </c>
      <c r="AQ4040" s="94" t="e">
        <v>#NAME?</v>
      </c>
    </row>
    <row r="4041" customFormat="false" ht="15" hidden="false" customHeight="true" outlineLevel="0" collapsed="false">
      <c r="A4041" s="193" t="s">
        <v>14823</v>
      </c>
      <c r="B4041" s="20" t="str">
        <f aca="false">INDEX(Table2[], MATCH(L4041, Location_ID!$D$2:$D$648, 0), 1)</f>
        <v>daa8a290-cd1b-4ff0-b151-1f450e2146dd</v>
      </c>
      <c r="C4041" s="193" t="s">
        <v>1482</v>
      </c>
      <c r="D4041" s="273" t="s">
        <v>354</v>
      </c>
      <c r="E4041" s="193" t="s">
        <v>7134</v>
      </c>
      <c r="F4041" s="193" t="s">
        <v>7899</v>
      </c>
      <c r="G4041" s="193"/>
      <c r="H4041" s="196"/>
      <c r="I4041" s="193" t="s">
        <v>14291</v>
      </c>
      <c r="J4041" s="193" t="s">
        <v>14292</v>
      </c>
      <c r="K4041" s="193" t="s">
        <v>7127</v>
      </c>
      <c r="L4041" s="193" t="s">
        <v>3033</v>
      </c>
      <c r="M4041" s="193" t="s">
        <v>7131</v>
      </c>
      <c r="N4041" s="193" t="s">
        <v>14293</v>
      </c>
      <c r="O4041" s="193" t="s">
        <v>1732</v>
      </c>
      <c r="P4041" s="219" t="n">
        <v>43040</v>
      </c>
      <c r="Q4041" s="219" t="n">
        <v>44469</v>
      </c>
      <c r="R4041" s="193"/>
      <c r="S4041" s="193" t="s">
        <v>7130</v>
      </c>
      <c r="T4041" s="193" t="n">
        <v>2968.077717</v>
      </c>
      <c r="U4041" s="193"/>
      <c r="V4041" s="193"/>
      <c r="W4041" s="193" t="s">
        <v>8720</v>
      </c>
      <c r="X4041" s="196"/>
      <c r="Y4041" s="196"/>
      <c r="Z4041" s="196" t="n">
        <v>0</v>
      </c>
      <c r="AE4041" s="94" t="e">
        <f aca="false" t="array" ref="AE4041:AK4041">_xlfn.torow(_xlfn.unique(_xlfn._xlws.filter(cat_table[Subsector],$E4041=cat_table[Sector],"")))</f>
        <v>#NAME?</v>
      </c>
      <c r="AF4041" s="94" t="e">
        <v>#NAME?</v>
      </c>
      <c r="AG4041" s="94" t="e">
        <v>#NAME?</v>
      </c>
      <c r="AH4041" s="94" t="e">
        <v>#NAME?</v>
      </c>
      <c r="AI4041" s="94" t="e">
        <v>#NAME?</v>
      </c>
      <c r="AJ4041" s="94" t="e">
        <v>#NAME?</v>
      </c>
      <c r="AK4041" s="94" t="e">
        <v>#NAME?</v>
      </c>
      <c r="AO4041" s="94" t="e">
        <f aca="false" t="array" ref="AO4041:AQ4041">_xlfn.torow(_xlfn.unique(_xlfn._xlws.filter(cat_table[Sub-subsector],($E4041=cat_table[Sector])*($F4041=cat_table[Subsector]),"")))</f>
        <v>#NAME?</v>
      </c>
      <c r="AP4041" s="94" t="e">
        <v>#NAME?</v>
      </c>
      <c r="AQ4041" s="94" t="e">
        <v>#NAME?</v>
      </c>
    </row>
    <row r="4042" customFormat="false" ht="15" hidden="false" customHeight="true" outlineLevel="0" collapsed="false">
      <c r="A4042" s="193" t="s">
        <v>14824</v>
      </c>
      <c r="B4042" s="20" t="str">
        <f aca="false">INDEX(Table2[], MATCH(L4042, Location_ID!$D$2:$D$648, 0), 1)</f>
        <v>daa8a290-cd1b-4ff0-b151-1f450e2146dd</v>
      </c>
      <c r="C4042" s="193" t="s">
        <v>1482</v>
      </c>
      <c r="D4042" s="273" t="s">
        <v>354</v>
      </c>
      <c r="E4042" s="193" t="s">
        <v>7134</v>
      </c>
      <c r="F4042" s="193" t="s">
        <v>7899</v>
      </c>
      <c r="G4042" s="193"/>
      <c r="H4042" s="196"/>
      <c r="I4042" s="193" t="s">
        <v>14291</v>
      </c>
      <c r="J4042" s="193" t="s">
        <v>14292</v>
      </c>
      <c r="K4042" s="193" t="s">
        <v>7127</v>
      </c>
      <c r="L4042" s="193" t="s">
        <v>3033</v>
      </c>
      <c r="M4042" s="193" t="s">
        <v>7131</v>
      </c>
      <c r="N4042" s="193" t="s">
        <v>14293</v>
      </c>
      <c r="O4042" s="193" t="s">
        <v>1732</v>
      </c>
      <c r="P4042" s="219" t="n">
        <v>43040</v>
      </c>
      <c r="Q4042" s="219" t="n">
        <v>44469</v>
      </c>
      <c r="R4042" s="193"/>
      <c r="S4042" s="193" t="s">
        <v>7130</v>
      </c>
      <c r="T4042" s="193" t="n">
        <v>5075.953819</v>
      </c>
      <c r="U4042" s="193"/>
      <c r="V4042" s="193"/>
      <c r="W4042" s="193" t="s">
        <v>8720</v>
      </c>
      <c r="X4042" s="196"/>
      <c r="Y4042" s="196"/>
      <c r="Z4042" s="196" t="n">
        <v>0</v>
      </c>
      <c r="AE4042" s="94" t="e">
        <f aca="false" t="array" ref="AE4042:AK4042">_xlfn.torow(_xlfn.unique(_xlfn._xlws.filter(cat_table[Subsector],$E4042=cat_table[Sector],"")))</f>
        <v>#NAME?</v>
      </c>
      <c r="AF4042" s="94" t="e">
        <v>#NAME?</v>
      </c>
      <c r="AG4042" s="94" t="e">
        <v>#NAME?</v>
      </c>
      <c r="AH4042" s="94" t="e">
        <v>#NAME?</v>
      </c>
      <c r="AI4042" s="94" t="e">
        <v>#NAME?</v>
      </c>
      <c r="AJ4042" s="94" t="e">
        <v>#NAME?</v>
      </c>
      <c r="AK4042" s="94" t="e">
        <v>#NAME?</v>
      </c>
      <c r="AO4042" s="94" t="e">
        <f aca="false" t="array" ref="AO4042:AQ4042">_xlfn.torow(_xlfn.unique(_xlfn._xlws.filter(cat_table[Sub-subsector],($E4042=cat_table[Sector])*($F4042=cat_table[Subsector]),"")))</f>
        <v>#NAME?</v>
      </c>
      <c r="AP4042" s="94" t="e">
        <v>#NAME?</v>
      </c>
      <c r="AQ4042" s="94" t="e">
        <v>#NAME?</v>
      </c>
    </row>
    <row r="4043" customFormat="false" ht="15" hidden="false" customHeight="true" outlineLevel="0" collapsed="false">
      <c r="A4043" s="193" t="s">
        <v>14825</v>
      </c>
      <c r="B4043" s="20" t="str">
        <f aca="false">INDEX(Table2[], MATCH(L4043, Location_ID!$D$2:$D$648, 0), 1)</f>
        <v>daa8a290-cd1b-4ff0-b151-1f450e2146dd</v>
      </c>
      <c r="C4043" s="193" t="s">
        <v>1482</v>
      </c>
      <c r="D4043" s="273" t="s">
        <v>354</v>
      </c>
      <c r="E4043" s="193" t="s">
        <v>7134</v>
      </c>
      <c r="F4043" s="193" t="s">
        <v>7899</v>
      </c>
      <c r="G4043" s="193"/>
      <c r="H4043" s="196"/>
      <c r="I4043" s="193" t="s">
        <v>14291</v>
      </c>
      <c r="J4043" s="193" t="s">
        <v>14292</v>
      </c>
      <c r="K4043" s="193" t="s">
        <v>7127</v>
      </c>
      <c r="L4043" s="193" t="s">
        <v>3033</v>
      </c>
      <c r="M4043" s="193" t="s">
        <v>7131</v>
      </c>
      <c r="N4043" s="193" t="s">
        <v>14293</v>
      </c>
      <c r="O4043" s="193" t="s">
        <v>1732</v>
      </c>
      <c r="P4043" s="219" t="n">
        <v>43040</v>
      </c>
      <c r="Q4043" s="219" t="n">
        <v>44469</v>
      </c>
      <c r="R4043" s="193"/>
      <c r="S4043" s="193" t="s">
        <v>7130</v>
      </c>
      <c r="T4043" s="193" t="n">
        <v>3140.329639</v>
      </c>
      <c r="U4043" s="193"/>
      <c r="V4043" s="193"/>
      <c r="W4043" s="193" t="s">
        <v>8720</v>
      </c>
      <c r="X4043" s="196"/>
      <c r="Y4043" s="196"/>
      <c r="Z4043" s="196" t="n">
        <v>0</v>
      </c>
      <c r="AE4043" s="94" t="e">
        <f aca="false" t="array" ref="AE4043:AK4043">_xlfn.torow(_xlfn.unique(_xlfn._xlws.filter(cat_table[Subsector],$E4043=cat_table[Sector],"")))</f>
        <v>#NAME?</v>
      </c>
      <c r="AF4043" s="94" t="e">
        <v>#NAME?</v>
      </c>
      <c r="AG4043" s="94" t="e">
        <v>#NAME?</v>
      </c>
      <c r="AH4043" s="94" t="e">
        <v>#NAME?</v>
      </c>
      <c r="AI4043" s="94" t="e">
        <v>#NAME?</v>
      </c>
      <c r="AJ4043" s="94" t="e">
        <v>#NAME?</v>
      </c>
      <c r="AK4043" s="94" t="e">
        <v>#NAME?</v>
      </c>
      <c r="AO4043" s="94" t="e">
        <f aca="false" t="array" ref="AO4043:AQ4043">_xlfn.torow(_xlfn.unique(_xlfn._xlws.filter(cat_table[Sub-subsector],($E4043=cat_table[Sector])*($F4043=cat_table[Subsector]),"")))</f>
        <v>#NAME?</v>
      </c>
      <c r="AP4043" s="94" t="e">
        <v>#NAME?</v>
      </c>
      <c r="AQ4043" s="94" t="e">
        <v>#NAME?</v>
      </c>
    </row>
    <row r="4044" customFormat="false" ht="15" hidden="false" customHeight="true" outlineLevel="0" collapsed="false">
      <c r="A4044" s="193" t="s">
        <v>14826</v>
      </c>
      <c r="B4044" s="20" t="str">
        <f aca="false">INDEX(Table2[], MATCH(L4044, Location_ID!$D$2:$D$648, 0), 1)</f>
        <v>daa8a290-cd1b-4ff0-b151-1f450e2146dd</v>
      </c>
      <c r="C4044" s="193" t="s">
        <v>1482</v>
      </c>
      <c r="D4044" s="273" t="s">
        <v>354</v>
      </c>
      <c r="E4044" s="193" t="s">
        <v>7134</v>
      </c>
      <c r="F4044" s="193" t="s">
        <v>7899</v>
      </c>
      <c r="G4044" s="193"/>
      <c r="H4044" s="196"/>
      <c r="I4044" s="193" t="s">
        <v>14291</v>
      </c>
      <c r="J4044" s="193" t="s">
        <v>14292</v>
      </c>
      <c r="K4044" s="193" t="s">
        <v>7127</v>
      </c>
      <c r="L4044" s="193" t="s">
        <v>3033</v>
      </c>
      <c r="M4044" s="193" t="s">
        <v>7131</v>
      </c>
      <c r="N4044" s="193" t="s">
        <v>14293</v>
      </c>
      <c r="O4044" s="193" t="s">
        <v>1732</v>
      </c>
      <c r="P4044" s="219" t="n">
        <v>43040</v>
      </c>
      <c r="Q4044" s="219" t="n">
        <v>44469</v>
      </c>
      <c r="R4044" s="193"/>
      <c r="S4044" s="193" t="s">
        <v>7130</v>
      </c>
      <c r="T4044" s="193" t="n">
        <v>2900.862959</v>
      </c>
      <c r="U4044" s="193"/>
      <c r="V4044" s="193"/>
      <c r="W4044" s="193" t="s">
        <v>8720</v>
      </c>
      <c r="X4044" s="196"/>
      <c r="Y4044" s="196"/>
      <c r="Z4044" s="196" t="n">
        <v>0</v>
      </c>
      <c r="AE4044" s="94" t="e">
        <f aca="false" t="array" ref="AE4044:AK4044">_xlfn.torow(_xlfn.unique(_xlfn._xlws.filter(cat_table[Subsector],$E4044=cat_table[Sector],"")))</f>
        <v>#NAME?</v>
      </c>
      <c r="AF4044" s="94" t="e">
        <v>#NAME?</v>
      </c>
      <c r="AG4044" s="94" t="e">
        <v>#NAME?</v>
      </c>
      <c r="AH4044" s="94" t="e">
        <v>#NAME?</v>
      </c>
      <c r="AI4044" s="94" t="e">
        <v>#NAME?</v>
      </c>
      <c r="AJ4044" s="94" t="e">
        <v>#NAME?</v>
      </c>
      <c r="AK4044" s="94" t="e">
        <v>#NAME?</v>
      </c>
      <c r="AO4044" s="94" t="e">
        <f aca="false" t="array" ref="AO4044:AQ4044">_xlfn.torow(_xlfn.unique(_xlfn._xlws.filter(cat_table[Sub-subsector],($E4044=cat_table[Sector])*($F4044=cat_table[Subsector]),"")))</f>
        <v>#NAME?</v>
      </c>
      <c r="AP4044" s="94" t="e">
        <v>#NAME?</v>
      </c>
      <c r="AQ4044" s="94" t="e">
        <v>#NAME?</v>
      </c>
    </row>
    <row r="4045" customFormat="false" ht="15" hidden="false" customHeight="true" outlineLevel="0" collapsed="false">
      <c r="A4045" s="193" t="s">
        <v>14827</v>
      </c>
      <c r="B4045" s="20" t="str">
        <f aca="false">INDEX(Table2[], MATCH(L4045, Location_ID!$D$2:$D$648, 0), 1)</f>
        <v>daa8a290-cd1b-4ff0-b151-1f450e2146dd</v>
      </c>
      <c r="C4045" s="193" t="s">
        <v>1482</v>
      </c>
      <c r="D4045" s="273" t="s">
        <v>354</v>
      </c>
      <c r="E4045" s="193" t="s">
        <v>7134</v>
      </c>
      <c r="F4045" s="193" t="s">
        <v>7899</v>
      </c>
      <c r="G4045" s="193"/>
      <c r="H4045" s="196"/>
      <c r="I4045" s="193" t="s">
        <v>14291</v>
      </c>
      <c r="J4045" s="193" t="s">
        <v>14292</v>
      </c>
      <c r="K4045" s="193" t="s">
        <v>7127</v>
      </c>
      <c r="L4045" s="193" t="s">
        <v>3033</v>
      </c>
      <c r="M4045" s="193" t="s">
        <v>7131</v>
      </c>
      <c r="N4045" s="193" t="s">
        <v>14293</v>
      </c>
      <c r="O4045" s="193" t="s">
        <v>1732</v>
      </c>
      <c r="P4045" s="219" t="n">
        <v>43040</v>
      </c>
      <c r="Q4045" s="219" t="n">
        <v>44469</v>
      </c>
      <c r="R4045" s="193"/>
      <c r="S4045" s="193" t="s">
        <v>7130</v>
      </c>
      <c r="T4045" s="193" t="n">
        <v>7.184725606</v>
      </c>
      <c r="U4045" s="193"/>
      <c r="V4045" s="193"/>
      <c r="W4045" s="193" t="s">
        <v>8720</v>
      </c>
      <c r="X4045" s="196"/>
      <c r="Y4045" s="196"/>
      <c r="Z4045" s="196" t="n">
        <v>0</v>
      </c>
      <c r="AE4045" s="94" t="e">
        <f aca="false" t="array" ref="AE4045:AK4045">_xlfn.torow(_xlfn.unique(_xlfn._xlws.filter(cat_table[Subsector],$E4045=cat_table[Sector],"")))</f>
        <v>#NAME?</v>
      </c>
      <c r="AF4045" s="94" t="e">
        <v>#NAME?</v>
      </c>
      <c r="AG4045" s="94" t="e">
        <v>#NAME?</v>
      </c>
      <c r="AH4045" s="94" t="e">
        <v>#NAME?</v>
      </c>
      <c r="AI4045" s="94" t="e">
        <v>#NAME?</v>
      </c>
      <c r="AJ4045" s="94" t="e">
        <v>#NAME?</v>
      </c>
      <c r="AK4045" s="94" t="e">
        <v>#NAME?</v>
      </c>
      <c r="AO4045" s="94" t="e">
        <f aca="false" t="array" ref="AO4045:AQ4045">_xlfn.torow(_xlfn.unique(_xlfn._xlws.filter(cat_table[Sub-subsector],($E4045=cat_table[Sector])*($F4045=cat_table[Subsector]),"")))</f>
        <v>#NAME?</v>
      </c>
      <c r="AP4045" s="94" t="e">
        <v>#NAME?</v>
      </c>
      <c r="AQ4045" s="94" t="e">
        <v>#NAME?</v>
      </c>
    </row>
    <row r="4046" customFormat="false" ht="15" hidden="false" customHeight="true" outlineLevel="0" collapsed="false">
      <c r="A4046" s="193" t="s">
        <v>14828</v>
      </c>
      <c r="B4046" s="20" t="str">
        <f aca="false">INDEX(Table2[], MATCH(L4046, Location_ID!$D$2:$D$648, 0), 1)</f>
        <v>daa8a290-cd1b-4ff0-b151-1f450e2146dd</v>
      </c>
      <c r="C4046" s="193" t="s">
        <v>1482</v>
      </c>
      <c r="D4046" s="273" t="s">
        <v>354</v>
      </c>
      <c r="E4046" s="193" t="s">
        <v>7134</v>
      </c>
      <c r="F4046" s="193" t="s">
        <v>7899</v>
      </c>
      <c r="G4046" s="193"/>
      <c r="H4046" s="196"/>
      <c r="I4046" s="193" t="s">
        <v>14291</v>
      </c>
      <c r="J4046" s="193" t="s">
        <v>14292</v>
      </c>
      <c r="K4046" s="193" t="s">
        <v>7127</v>
      </c>
      <c r="L4046" s="193" t="s">
        <v>3033</v>
      </c>
      <c r="M4046" s="193" t="s">
        <v>7131</v>
      </c>
      <c r="N4046" s="193" t="s">
        <v>14293</v>
      </c>
      <c r="O4046" s="193" t="s">
        <v>1732</v>
      </c>
      <c r="P4046" s="219" t="n">
        <v>43040</v>
      </c>
      <c r="Q4046" s="219" t="n">
        <v>44469</v>
      </c>
      <c r="R4046" s="193"/>
      <c r="S4046" s="193" t="s">
        <v>7130</v>
      </c>
      <c r="T4046" s="193" t="n">
        <v>1654.86772</v>
      </c>
      <c r="U4046" s="193"/>
      <c r="V4046" s="193"/>
      <c r="W4046" s="193" t="s">
        <v>8720</v>
      </c>
      <c r="X4046" s="196"/>
      <c r="Y4046" s="196"/>
      <c r="Z4046" s="196" t="n">
        <v>0</v>
      </c>
      <c r="AE4046" s="94" t="e">
        <f aca="false" t="array" ref="AE4046:AK4046">_xlfn.torow(_xlfn.unique(_xlfn._xlws.filter(cat_table[Subsector],$E4046=cat_table[Sector],"")))</f>
        <v>#NAME?</v>
      </c>
      <c r="AF4046" s="94" t="e">
        <v>#NAME?</v>
      </c>
      <c r="AG4046" s="94" t="e">
        <v>#NAME?</v>
      </c>
      <c r="AH4046" s="94" t="e">
        <v>#NAME?</v>
      </c>
      <c r="AI4046" s="94" t="e">
        <v>#NAME?</v>
      </c>
      <c r="AJ4046" s="94" t="e">
        <v>#NAME?</v>
      </c>
      <c r="AK4046" s="94" t="e">
        <v>#NAME?</v>
      </c>
      <c r="AO4046" s="94" t="e">
        <f aca="false" t="array" ref="AO4046:AQ4046">_xlfn.torow(_xlfn.unique(_xlfn._xlws.filter(cat_table[Sub-subsector],($E4046=cat_table[Sector])*($F4046=cat_table[Subsector]),"")))</f>
        <v>#NAME?</v>
      </c>
      <c r="AP4046" s="94" t="e">
        <v>#NAME?</v>
      </c>
      <c r="AQ4046" s="94" t="e">
        <v>#NAME?</v>
      </c>
    </row>
    <row r="4047" customFormat="false" ht="15" hidden="false" customHeight="true" outlineLevel="0" collapsed="false">
      <c r="A4047" s="193" t="s">
        <v>14829</v>
      </c>
      <c r="B4047" s="20" t="str">
        <f aca="false">INDEX(Table2[], MATCH(L4047, Location_ID!$D$2:$D$648, 0), 1)</f>
        <v>daa8a290-cd1b-4ff0-b151-1f450e2146dd</v>
      </c>
      <c r="C4047" s="193" t="s">
        <v>1482</v>
      </c>
      <c r="D4047" s="273" t="s">
        <v>354</v>
      </c>
      <c r="E4047" s="193" t="s">
        <v>7134</v>
      </c>
      <c r="F4047" s="193" t="s">
        <v>7899</v>
      </c>
      <c r="G4047" s="193"/>
      <c r="H4047" s="196"/>
      <c r="I4047" s="193" t="s">
        <v>14291</v>
      </c>
      <c r="J4047" s="193" t="s">
        <v>14292</v>
      </c>
      <c r="K4047" s="193" t="s">
        <v>7127</v>
      </c>
      <c r="L4047" s="193" t="s">
        <v>3033</v>
      </c>
      <c r="M4047" s="193" t="s">
        <v>7131</v>
      </c>
      <c r="N4047" s="193" t="s">
        <v>14293</v>
      </c>
      <c r="O4047" s="193" t="s">
        <v>1732</v>
      </c>
      <c r="P4047" s="219" t="n">
        <v>43040</v>
      </c>
      <c r="Q4047" s="219" t="n">
        <v>44469</v>
      </c>
      <c r="R4047" s="193"/>
      <c r="S4047" s="193" t="s">
        <v>7130</v>
      </c>
      <c r="T4047" s="193" t="n">
        <v>6351.39826</v>
      </c>
      <c r="U4047" s="193"/>
      <c r="V4047" s="193"/>
      <c r="W4047" s="193" t="s">
        <v>8720</v>
      </c>
      <c r="X4047" s="196"/>
      <c r="Y4047" s="196"/>
      <c r="Z4047" s="196" t="n">
        <v>0</v>
      </c>
      <c r="AE4047" s="94" t="e">
        <f aca="false" t="array" ref="AE4047:AK4047">_xlfn.torow(_xlfn.unique(_xlfn._xlws.filter(cat_table[Subsector],$E4047=cat_table[Sector],"")))</f>
        <v>#NAME?</v>
      </c>
      <c r="AF4047" s="94" t="e">
        <v>#NAME?</v>
      </c>
      <c r="AG4047" s="94" t="e">
        <v>#NAME?</v>
      </c>
      <c r="AH4047" s="94" t="e">
        <v>#NAME?</v>
      </c>
      <c r="AI4047" s="94" t="e">
        <v>#NAME?</v>
      </c>
      <c r="AJ4047" s="94" t="e">
        <v>#NAME?</v>
      </c>
      <c r="AK4047" s="94" t="e">
        <v>#NAME?</v>
      </c>
      <c r="AO4047" s="94" t="e">
        <f aca="false" t="array" ref="AO4047:AQ4047">_xlfn.torow(_xlfn.unique(_xlfn._xlws.filter(cat_table[Sub-subsector],($E4047=cat_table[Sector])*($F4047=cat_table[Subsector]),"")))</f>
        <v>#NAME?</v>
      </c>
      <c r="AP4047" s="94" t="e">
        <v>#NAME?</v>
      </c>
      <c r="AQ4047" s="94" t="e">
        <v>#NAME?</v>
      </c>
    </row>
    <row r="4048" customFormat="false" ht="15" hidden="false" customHeight="true" outlineLevel="0" collapsed="false">
      <c r="A4048" s="193" t="s">
        <v>14830</v>
      </c>
      <c r="B4048" s="20" t="str">
        <f aca="false">INDEX(Table2[], MATCH(L4048, Location_ID!$D$2:$D$648, 0), 1)</f>
        <v>daa8a290-cd1b-4ff0-b151-1f450e2146dd</v>
      </c>
      <c r="C4048" s="193" t="s">
        <v>1482</v>
      </c>
      <c r="D4048" s="273" t="s">
        <v>354</v>
      </c>
      <c r="E4048" s="193" t="s">
        <v>7134</v>
      </c>
      <c r="F4048" s="193" t="s">
        <v>7899</v>
      </c>
      <c r="G4048" s="193"/>
      <c r="H4048" s="196"/>
      <c r="I4048" s="193" t="s">
        <v>14291</v>
      </c>
      <c r="J4048" s="193" t="s">
        <v>14292</v>
      </c>
      <c r="K4048" s="193" t="s">
        <v>7127</v>
      </c>
      <c r="L4048" s="193" t="s">
        <v>3033</v>
      </c>
      <c r="M4048" s="193" t="s">
        <v>7131</v>
      </c>
      <c r="N4048" s="193" t="s">
        <v>14293</v>
      </c>
      <c r="O4048" s="193" t="s">
        <v>1732</v>
      </c>
      <c r="P4048" s="219" t="n">
        <v>43040</v>
      </c>
      <c r="Q4048" s="219" t="n">
        <v>44469</v>
      </c>
      <c r="R4048" s="193"/>
      <c r="S4048" s="193" t="s">
        <v>7130</v>
      </c>
      <c r="T4048" s="193" t="n">
        <v>3539.928836</v>
      </c>
      <c r="U4048" s="193"/>
      <c r="V4048" s="193"/>
      <c r="W4048" s="193" t="s">
        <v>8720</v>
      </c>
      <c r="X4048" s="196"/>
      <c r="Y4048" s="196"/>
      <c r="Z4048" s="196" t="n">
        <v>0</v>
      </c>
      <c r="AE4048" s="94" t="e">
        <f aca="false" t="array" ref="AE4048:AK4048">_xlfn.torow(_xlfn.unique(_xlfn._xlws.filter(cat_table[Subsector],$E4048=cat_table[Sector],"")))</f>
        <v>#NAME?</v>
      </c>
      <c r="AF4048" s="94" t="e">
        <v>#NAME?</v>
      </c>
      <c r="AG4048" s="94" t="e">
        <v>#NAME?</v>
      </c>
      <c r="AH4048" s="94" t="e">
        <v>#NAME?</v>
      </c>
      <c r="AI4048" s="94" t="e">
        <v>#NAME?</v>
      </c>
      <c r="AJ4048" s="94" t="e">
        <v>#NAME?</v>
      </c>
      <c r="AK4048" s="94" t="e">
        <v>#NAME?</v>
      </c>
      <c r="AO4048" s="94" t="e">
        <f aca="false" t="array" ref="AO4048:AQ4048">_xlfn.torow(_xlfn.unique(_xlfn._xlws.filter(cat_table[Sub-subsector],($E4048=cat_table[Sector])*($F4048=cat_table[Subsector]),"")))</f>
        <v>#NAME?</v>
      </c>
      <c r="AP4048" s="94" t="e">
        <v>#NAME?</v>
      </c>
      <c r="AQ4048" s="94" t="e">
        <v>#NAME?</v>
      </c>
    </row>
    <row r="4049" customFormat="false" ht="15" hidden="false" customHeight="true" outlineLevel="0" collapsed="false">
      <c r="A4049" s="193" t="s">
        <v>14831</v>
      </c>
      <c r="B4049" s="20" t="str">
        <f aca="false">INDEX(Table2[], MATCH(L4049, Location_ID!$D$2:$D$648, 0), 1)</f>
        <v>daa8a290-cd1b-4ff0-b151-1f450e2146dd</v>
      </c>
      <c r="C4049" s="193" t="s">
        <v>1482</v>
      </c>
      <c r="D4049" s="273" t="s">
        <v>354</v>
      </c>
      <c r="E4049" s="193" t="s">
        <v>7134</v>
      </c>
      <c r="F4049" s="193" t="s">
        <v>7899</v>
      </c>
      <c r="G4049" s="193"/>
      <c r="H4049" s="196"/>
      <c r="I4049" s="193" t="s">
        <v>14291</v>
      </c>
      <c r="J4049" s="193" t="s">
        <v>14292</v>
      </c>
      <c r="K4049" s="193" t="s">
        <v>7127</v>
      </c>
      <c r="L4049" s="193" t="s">
        <v>3033</v>
      </c>
      <c r="M4049" s="193" t="s">
        <v>7131</v>
      </c>
      <c r="N4049" s="193" t="s">
        <v>14293</v>
      </c>
      <c r="O4049" s="193" t="s">
        <v>1732</v>
      </c>
      <c r="P4049" s="219" t="n">
        <v>43040</v>
      </c>
      <c r="Q4049" s="219" t="n">
        <v>44469</v>
      </c>
      <c r="R4049" s="193"/>
      <c r="S4049" s="193" t="s">
        <v>7130</v>
      </c>
      <c r="T4049" s="193" t="n">
        <v>7044.133296</v>
      </c>
      <c r="U4049" s="193"/>
      <c r="V4049" s="193"/>
      <c r="W4049" s="193" t="s">
        <v>8720</v>
      </c>
      <c r="X4049" s="196"/>
      <c r="Y4049" s="196"/>
      <c r="Z4049" s="196" t="n">
        <v>0</v>
      </c>
      <c r="AE4049" s="94" t="e">
        <f aca="false" t="array" ref="AE4049:AK4049">_xlfn.torow(_xlfn.unique(_xlfn._xlws.filter(cat_table[Subsector],$E4049=cat_table[Sector],"")))</f>
        <v>#NAME?</v>
      </c>
      <c r="AF4049" s="94" t="e">
        <v>#NAME?</v>
      </c>
      <c r="AG4049" s="94" t="e">
        <v>#NAME?</v>
      </c>
      <c r="AH4049" s="94" t="e">
        <v>#NAME?</v>
      </c>
      <c r="AI4049" s="94" t="e">
        <v>#NAME?</v>
      </c>
      <c r="AJ4049" s="94" t="e">
        <v>#NAME?</v>
      </c>
      <c r="AK4049" s="94" t="e">
        <v>#NAME?</v>
      </c>
      <c r="AO4049" s="94" t="e">
        <f aca="false" t="array" ref="AO4049:AQ4049">_xlfn.torow(_xlfn.unique(_xlfn._xlws.filter(cat_table[Sub-subsector],($E4049=cat_table[Sector])*($F4049=cat_table[Subsector]),"")))</f>
        <v>#NAME?</v>
      </c>
      <c r="AP4049" s="94" t="e">
        <v>#NAME?</v>
      </c>
      <c r="AQ4049" s="94" t="e">
        <v>#NAME?</v>
      </c>
    </row>
    <row r="4050" customFormat="false" ht="15" hidden="false" customHeight="true" outlineLevel="0" collapsed="false">
      <c r="A4050" s="193" t="s">
        <v>14832</v>
      </c>
      <c r="B4050" s="20" t="str">
        <f aca="false">INDEX(Table2[], MATCH(L4050, Location_ID!$D$2:$D$648, 0), 1)</f>
        <v>daa8a290-cd1b-4ff0-b151-1f450e2146dd</v>
      </c>
      <c r="C4050" s="193" t="s">
        <v>1482</v>
      </c>
      <c r="D4050" s="273" t="s">
        <v>354</v>
      </c>
      <c r="E4050" s="193" t="s">
        <v>7134</v>
      </c>
      <c r="F4050" s="193" t="s">
        <v>7899</v>
      </c>
      <c r="G4050" s="193"/>
      <c r="H4050" s="196"/>
      <c r="I4050" s="193" t="s">
        <v>14291</v>
      </c>
      <c r="J4050" s="193" t="s">
        <v>14292</v>
      </c>
      <c r="K4050" s="193" t="s">
        <v>7127</v>
      </c>
      <c r="L4050" s="193" t="s">
        <v>3033</v>
      </c>
      <c r="M4050" s="193" t="s">
        <v>7131</v>
      </c>
      <c r="N4050" s="193" t="s">
        <v>14293</v>
      </c>
      <c r="O4050" s="193" t="s">
        <v>1732</v>
      </c>
      <c r="P4050" s="219" t="n">
        <v>43040</v>
      </c>
      <c r="Q4050" s="219" t="n">
        <v>44469</v>
      </c>
      <c r="R4050" s="193"/>
      <c r="S4050" s="193" t="s">
        <v>7130</v>
      </c>
      <c r="T4050" s="193" t="n">
        <v>2889.372914</v>
      </c>
      <c r="U4050" s="193"/>
      <c r="V4050" s="193"/>
      <c r="W4050" s="193" t="s">
        <v>8720</v>
      </c>
      <c r="X4050" s="196"/>
      <c r="Y4050" s="196"/>
      <c r="Z4050" s="196" t="n">
        <v>0</v>
      </c>
      <c r="AE4050" s="94" t="e">
        <f aca="false" t="array" ref="AE4050:AK4050">_xlfn.torow(_xlfn.unique(_xlfn._xlws.filter(cat_table[Subsector],$E4050=cat_table[Sector],"")))</f>
        <v>#NAME?</v>
      </c>
      <c r="AF4050" s="94" t="e">
        <v>#NAME?</v>
      </c>
      <c r="AG4050" s="94" t="e">
        <v>#NAME?</v>
      </c>
      <c r="AH4050" s="94" t="e">
        <v>#NAME?</v>
      </c>
      <c r="AI4050" s="94" t="e">
        <v>#NAME?</v>
      </c>
      <c r="AJ4050" s="94" t="e">
        <v>#NAME?</v>
      </c>
      <c r="AK4050" s="94" t="e">
        <v>#NAME?</v>
      </c>
      <c r="AO4050" s="94" t="e">
        <f aca="false" t="array" ref="AO4050:AQ4050">_xlfn.torow(_xlfn.unique(_xlfn._xlws.filter(cat_table[Sub-subsector],($E4050=cat_table[Sector])*($F4050=cat_table[Subsector]),"")))</f>
        <v>#NAME?</v>
      </c>
      <c r="AP4050" s="94" t="e">
        <v>#NAME?</v>
      </c>
      <c r="AQ4050" s="94" t="e">
        <v>#NAME?</v>
      </c>
    </row>
    <row r="4051" customFormat="false" ht="15" hidden="false" customHeight="true" outlineLevel="0" collapsed="false">
      <c r="A4051" s="193" t="s">
        <v>14833</v>
      </c>
      <c r="B4051" s="20" t="str">
        <f aca="false">INDEX(Table2[], MATCH(L4051, Location_ID!$D$2:$D$648, 0), 1)</f>
        <v>daa8a290-cd1b-4ff0-b151-1f450e2146dd</v>
      </c>
      <c r="C4051" s="193" t="s">
        <v>1482</v>
      </c>
      <c r="D4051" s="273" t="s">
        <v>354</v>
      </c>
      <c r="E4051" s="193" t="s">
        <v>7134</v>
      </c>
      <c r="F4051" s="193" t="s">
        <v>7899</v>
      </c>
      <c r="G4051" s="193"/>
      <c r="H4051" s="196"/>
      <c r="I4051" s="193" t="s">
        <v>14291</v>
      </c>
      <c r="J4051" s="193" t="s">
        <v>14292</v>
      </c>
      <c r="K4051" s="193" t="s">
        <v>7127</v>
      </c>
      <c r="L4051" s="193" t="s">
        <v>3033</v>
      </c>
      <c r="M4051" s="193" t="s">
        <v>7131</v>
      </c>
      <c r="N4051" s="193" t="s">
        <v>14293</v>
      </c>
      <c r="O4051" s="193" t="s">
        <v>1732</v>
      </c>
      <c r="P4051" s="219" t="n">
        <v>43040</v>
      </c>
      <c r="Q4051" s="219" t="n">
        <v>44469</v>
      </c>
      <c r="R4051" s="193"/>
      <c r="S4051" s="193" t="s">
        <v>7130</v>
      </c>
      <c r="T4051" s="193" t="n">
        <v>5539.848942</v>
      </c>
      <c r="U4051" s="193"/>
      <c r="V4051" s="193"/>
      <c r="W4051" s="193" t="s">
        <v>8720</v>
      </c>
      <c r="X4051" s="196"/>
      <c r="Y4051" s="196"/>
      <c r="Z4051" s="196" t="n">
        <v>0</v>
      </c>
      <c r="AE4051" s="94" t="e">
        <f aca="false" t="array" ref="AE4051:AK4051">_xlfn.torow(_xlfn.unique(_xlfn._xlws.filter(cat_table[Subsector],$E4051=cat_table[Sector],"")))</f>
        <v>#NAME?</v>
      </c>
      <c r="AF4051" s="94" t="e">
        <v>#NAME?</v>
      </c>
      <c r="AG4051" s="94" t="e">
        <v>#NAME?</v>
      </c>
      <c r="AH4051" s="94" t="e">
        <v>#NAME?</v>
      </c>
      <c r="AI4051" s="94" t="e">
        <v>#NAME?</v>
      </c>
      <c r="AJ4051" s="94" t="e">
        <v>#NAME?</v>
      </c>
      <c r="AK4051" s="94" t="e">
        <v>#NAME?</v>
      </c>
      <c r="AO4051" s="94" t="e">
        <f aca="false" t="array" ref="AO4051:AQ4051">_xlfn.torow(_xlfn.unique(_xlfn._xlws.filter(cat_table[Sub-subsector],($E4051=cat_table[Sector])*($F4051=cat_table[Subsector]),"")))</f>
        <v>#NAME?</v>
      </c>
      <c r="AP4051" s="94" t="e">
        <v>#NAME?</v>
      </c>
      <c r="AQ4051" s="94" t="e">
        <v>#NAME?</v>
      </c>
    </row>
    <row r="4052" customFormat="false" ht="15" hidden="false" customHeight="true" outlineLevel="0" collapsed="false">
      <c r="A4052" s="193" t="s">
        <v>14834</v>
      </c>
      <c r="B4052" s="20" t="str">
        <f aca="false">INDEX(Table2[], MATCH(L4052, Location_ID!$D$2:$D$648, 0), 1)</f>
        <v>daa8a290-cd1b-4ff0-b151-1f450e2146dd</v>
      </c>
      <c r="C4052" s="193" t="s">
        <v>1482</v>
      </c>
      <c r="D4052" s="273" t="s">
        <v>354</v>
      </c>
      <c r="E4052" s="193" t="s">
        <v>7134</v>
      </c>
      <c r="F4052" s="193" t="s">
        <v>7899</v>
      </c>
      <c r="G4052" s="193"/>
      <c r="H4052" s="196"/>
      <c r="I4052" s="193" t="s">
        <v>14291</v>
      </c>
      <c r="J4052" s="193" t="s">
        <v>14292</v>
      </c>
      <c r="K4052" s="193" t="s">
        <v>7127</v>
      </c>
      <c r="L4052" s="193" t="s">
        <v>3033</v>
      </c>
      <c r="M4052" s="193" t="s">
        <v>7131</v>
      </c>
      <c r="N4052" s="193" t="s">
        <v>14293</v>
      </c>
      <c r="O4052" s="193" t="s">
        <v>1732</v>
      </c>
      <c r="P4052" s="219" t="n">
        <v>43040</v>
      </c>
      <c r="Q4052" s="219" t="n">
        <v>44469</v>
      </c>
      <c r="R4052" s="193"/>
      <c r="S4052" s="193" t="s">
        <v>7130</v>
      </c>
      <c r="T4052" s="193" t="n">
        <v>3342.051206</v>
      </c>
      <c r="U4052" s="193"/>
      <c r="V4052" s="193"/>
      <c r="W4052" s="193" t="s">
        <v>8720</v>
      </c>
      <c r="X4052" s="196"/>
      <c r="Y4052" s="196"/>
      <c r="Z4052" s="196" t="n">
        <v>0</v>
      </c>
      <c r="AE4052" s="94" t="e">
        <f aca="false" t="array" ref="AE4052:AK4052">_xlfn.torow(_xlfn.unique(_xlfn._xlws.filter(cat_table[Subsector],$E4052=cat_table[Sector],"")))</f>
        <v>#NAME?</v>
      </c>
      <c r="AF4052" s="94" t="e">
        <v>#NAME?</v>
      </c>
      <c r="AG4052" s="94" t="e">
        <v>#NAME?</v>
      </c>
      <c r="AH4052" s="94" t="e">
        <v>#NAME?</v>
      </c>
      <c r="AI4052" s="94" t="e">
        <v>#NAME?</v>
      </c>
      <c r="AJ4052" s="94" t="e">
        <v>#NAME?</v>
      </c>
      <c r="AK4052" s="94" t="e">
        <v>#NAME?</v>
      </c>
      <c r="AO4052" s="94" t="e">
        <f aca="false" t="array" ref="AO4052:AQ4052">_xlfn.torow(_xlfn.unique(_xlfn._xlws.filter(cat_table[Sub-subsector],($E4052=cat_table[Sector])*($F4052=cat_table[Subsector]),"")))</f>
        <v>#NAME?</v>
      </c>
      <c r="AP4052" s="94" t="e">
        <v>#NAME?</v>
      </c>
      <c r="AQ4052" s="94" t="e">
        <v>#NAME?</v>
      </c>
    </row>
    <row r="4053" customFormat="false" ht="15" hidden="false" customHeight="true" outlineLevel="0" collapsed="false">
      <c r="A4053" s="193" t="s">
        <v>14835</v>
      </c>
      <c r="B4053" s="20" t="str">
        <f aca="false">INDEX(Table2[], MATCH(L4053, Location_ID!$D$2:$D$648, 0), 1)</f>
        <v>daa8a290-cd1b-4ff0-b151-1f450e2146dd</v>
      </c>
      <c r="C4053" s="193" t="s">
        <v>1482</v>
      </c>
      <c r="D4053" s="273" t="s">
        <v>354</v>
      </c>
      <c r="E4053" s="193" t="s">
        <v>7134</v>
      </c>
      <c r="F4053" s="193" t="s">
        <v>7899</v>
      </c>
      <c r="G4053" s="193"/>
      <c r="H4053" s="196"/>
      <c r="I4053" s="193" t="s">
        <v>14291</v>
      </c>
      <c r="J4053" s="193" t="s">
        <v>14292</v>
      </c>
      <c r="K4053" s="193" t="s">
        <v>7127</v>
      </c>
      <c r="L4053" s="193" t="s">
        <v>3033</v>
      </c>
      <c r="M4053" s="193" t="s">
        <v>7131</v>
      </c>
      <c r="N4053" s="193" t="s">
        <v>14293</v>
      </c>
      <c r="O4053" s="193" t="s">
        <v>1732</v>
      </c>
      <c r="P4053" s="219" t="n">
        <v>43040</v>
      </c>
      <c r="Q4053" s="219" t="n">
        <v>44469</v>
      </c>
      <c r="R4053" s="193"/>
      <c r="S4053" s="193" t="s">
        <v>7130</v>
      </c>
      <c r="T4053" s="193" t="n">
        <v>1776.903491</v>
      </c>
      <c r="U4053" s="193"/>
      <c r="V4053" s="193"/>
      <c r="W4053" s="193" t="s">
        <v>8720</v>
      </c>
      <c r="X4053" s="196"/>
      <c r="Y4053" s="196"/>
      <c r="Z4053" s="196" t="n">
        <v>0</v>
      </c>
      <c r="AE4053" s="94" t="e">
        <f aca="false" t="array" ref="AE4053:AK4053">_xlfn.torow(_xlfn.unique(_xlfn._xlws.filter(cat_table[Subsector],$E4053=cat_table[Sector],"")))</f>
        <v>#NAME?</v>
      </c>
      <c r="AF4053" s="94" t="e">
        <v>#NAME?</v>
      </c>
      <c r="AG4053" s="94" t="e">
        <v>#NAME?</v>
      </c>
      <c r="AH4053" s="94" t="e">
        <v>#NAME?</v>
      </c>
      <c r="AI4053" s="94" t="e">
        <v>#NAME?</v>
      </c>
      <c r="AJ4053" s="94" t="e">
        <v>#NAME?</v>
      </c>
      <c r="AK4053" s="94" t="e">
        <v>#NAME?</v>
      </c>
      <c r="AO4053" s="94" t="e">
        <f aca="false" t="array" ref="AO4053:AQ4053">_xlfn.torow(_xlfn.unique(_xlfn._xlws.filter(cat_table[Sub-subsector],($E4053=cat_table[Sector])*($F4053=cat_table[Subsector]),"")))</f>
        <v>#NAME?</v>
      </c>
      <c r="AP4053" s="94" t="e">
        <v>#NAME?</v>
      </c>
      <c r="AQ4053" s="94" t="e">
        <v>#NAME?</v>
      </c>
    </row>
    <row r="4054" customFormat="false" ht="15" hidden="false" customHeight="true" outlineLevel="0" collapsed="false">
      <c r="A4054" s="193" t="s">
        <v>14836</v>
      </c>
      <c r="B4054" s="20" t="str">
        <f aca="false">INDEX(Table2[], MATCH(L4054, Location_ID!$D$2:$D$648, 0), 1)</f>
        <v>daa8a290-cd1b-4ff0-b151-1f450e2146dd</v>
      </c>
      <c r="C4054" s="193" t="s">
        <v>1482</v>
      </c>
      <c r="D4054" s="273" t="s">
        <v>354</v>
      </c>
      <c r="E4054" s="193" t="s">
        <v>7134</v>
      </c>
      <c r="F4054" s="193" t="s">
        <v>7899</v>
      </c>
      <c r="G4054" s="193"/>
      <c r="H4054" s="196"/>
      <c r="I4054" s="193" t="s">
        <v>14291</v>
      </c>
      <c r="J4054" s="193" t="s">
        <v>14292</v>
      </c>
      <c r="K4054" s="193" t="s">
        <v>7127</v>
      </c>
      <c r="L4054" s="193" t="s">
        <v>3033</v>
      </c>
      <c r="M4054" s="193" t="s">
        <v>7131</v>
      </c>
      <c r="N4054" s="193" t="s">
        <v>14293</v>
      </c>
      <c r="O4054" s="193" t="s">
        <v>1732</v>
      </c>
      <c r="P4054" s="219" t="n">
        <v>43040</v>
      </c>
      <c r="Q4054" s="219" t="n">
        <v>44469</v>
      </c>
      <c r="R4054" s="193"/>
      <c r="S4054" s="193" t="s">
        <v>7130</v>
      </c>
      <c r="T4054" s="193" t="n">
        <v>146.5504905</v>
      </c>
      <c r="U4054" s="193"/>
      <c r="V4054" s="193"/>
      <c r="W4054" s="193" t="s">
        <v>8720</v>
      </c>
      <c r="X4054" s="196"/>
      <c r="Y4054" s="196"/>
      <c r="Z4054" s="196" t="n">
        <v>0</v>
      </c>
      <c r="AE4054" s="94" t="e">
        <f aca="false" t="array" ref="AE4054:AK4054">_xlfn.torow(_xlfn.unique(_xlfn._xlws.filter(cat_table[Subsector],$E4054=cat_table[Sector],"")))</f>
        <v>#NAME?</v>
      </c>
      <c r="AF4054" s="94" t="e">
        <v>#NAME?</v>
      </c>
      <c r="AG4054" s="94" t="e">
        <v>#NAME?</v>
      </c>
      <c r="AH4054" s="94" t="e">
        <v>#NAME?</v>
      </c>
      <c r="AI4054" s="94" t="e">
        <v>#NAME?</v>
      </c>
      <c r="AJ4054" s="94" t="e">
        <v>#NAME?</v>
      </c>
      <c r="AK4054" s="94" t="e">
        <v>#NAME?</v>
      </c>
      <c r="AO4054" s="94" t="e">
        <f aca="false" t="array" ref="AO4054:AQ4054">_xlfn.torow(_xlfn.unique(_xlfn._xlws.filter(cat_table[Sub-subsector],($E4054=cat_table[Sector])*($F4054=cat_table[Subsector]),"")))</f>
        <v>#NAME?</v>
      </c>
      <c r="AP4054" s="94" t="e">
        <v>#NAME?</v>
      </c>
      <c r="AQ4054" s="94" t="e">
        <v>#NAME?</v>
      </c>
    </row>
    <row r="4055" customFormat="false" ht="15" hidden="false" customHeight="true" outlineLevel="0" collapsed="false">
      <c r="A4055" s="193" t="s">
        <v>14837</v>
      </c>
      <c r="B4055" s="20" t="str">
        <f aca="false">INDEX(Table2[], MATCH(L4055, Location_ID!$D$2:$D$648, 0), 1)</f>
        <v>daa8a290-cd1b-4ff0-b151-1f450e2146dd</v>
      </c>
      <c r="C4055" s="193" t="s">
        <v>1482</v>
      </c>
      <c r="D4055" s="273" t="s">
        <v>354</v>
      </c>
      <c r="E4055" s="193" t="s">
        <v>7134</v>
      </c>
      <c r="F4055" s="193" t="s">
        <v>7899</v>
      </c>
      <c r="G4055" s="193"/>
      <c r="H4055" s="196"/>
      <c r="I4055" s="193" t="s">
        <v>14291</v>
      </c>
      <c r="J4055" s="193" t="s">
        <v>14292</v>
      </c>
      <c r="K4055" s="193" t="s">
        <v>7127</v>
      </c>
      <c r="L4055" s="193" t="s">
        <v>3033</v>
      </c>
      <c r="M4055" s="193" t="s">
        <v>7131</v>
      </c>
      <c r="N4055" s="193" t="s">
        <v>14293</v>
      </c>
      <c r="O4055" s="193" t="s">
        <v>1732</v>
      </c>
      <c r="P4055" s="219" t="n">
        <v>43040</v>
      </c>
      <c r="Q4055" s="219" t="n">
        <v>44469</v>
      </c>
      <c r="R4055" s="193"/>
      <c r="S4055" s="193" t="s">
        <v>7130</v>
      </c>
      <c r="T4055" s="193" t="n">
        <v>60.43226866</v>
      </c>
      <c r="U4055" s="193"/>
      <c r="V4055" s="193"/>
      <c r="W4055" s="193" t="s">
        <v>8720</v>
      </c>
      <c r="X4055" s="196"/>
      <c r="Y4055" s="196"/>
      <c r="Z4055" s="196" t="n">
        <v>0</v>
      </c>
      <c r="AE4055" s="94" t="e">
        <f aca="false" t="array" ref="AE4055:AK4055">_xlfn.torow(_xlfn.unique(_xlfn._xlws.filter(cat_table[Subsector],$E4055=cat_table[Sector],"")))</f>
        <v>#NAME?</v>
      </c>
      <c r="AF4055" s="94" t="e">
        <v>#NAME?</v>
      </c>
      <c r="AG4055" s="94" t="e">
        <v>#NAME?</v>
      </c>
      <c r="AH4055" s="94" t="e">
        <v>#NAME?</v>
      </c>
      <c r="AI4055" s="94" t="e">
        <v>#NAME?</v>
      </c>
      <c r="AJ4055" s="94" t="e">
        <v>#NAME?</v>
      </c>
      <c r="AK4055" s="94" t="e">
        <v>#NAME?</v>
      </c>
      <c r="AO4055" s="94" t="e">
        <f aca="false" t="array" ref="AO4055:AQ4055">_xlfn.torow(_xlfn.unique(_xlfn._xlws.filter(cat_table[Sub-subsector],($E4055=cat_table[Sector])*($F4055=cat_table[Subsector]),"")))</f>
        <v>#NAME?</v>
      </c>
      <c r="AP4055" s="94" t="e">
        <v>#NAME?</v>
      </c>
      <c r="AQ4055" s="94" t="e">
        <v>#NAME?</v>
      </c>
    </row>
    <row r="4056" customFormat="false" ht="15" hidden="false" customHeight="true" outlineLevel="0" collapsed="false">
      <c r="A4056" s="193" t="s">
        <v>14838</v>
      </c>
      <c r="B4056" s="20" t="str">
        <f aca="false">INDEX(Table2[], MATCH(L4056, Location_ID!$D$2:$D$648, 0), 1)</f>
        <v>a5d035c9-aae3-40ac-9eb8-c5c29396ac64</v>
      </c>
      <c r="C4056" s="193" t="s">
        <v>1482</v>
      </c>
      <c r="D4056" s="273" t="s">
        <v>354</v>
      </c>
      <c r="E4056" s="193" t="s">
        <v>7134</v>
      </c>
      <c r="F4056" s="193" t="s">
        <v>7899</v>
      </c>
      <c r="G4056" s="193"/>
      <c r="H4056" s="196"/>
      <c r="I4056" s="193" t="s">
        <v>14291</v>
      </c>
      <c r="J4056" s="193" t="s">
        <v>14292</v>
      </c>
      <c r="K4056" s="193" t="s">
        <v>7127</v>
      </c>
      <c r="L4056" s="193" t="s">
        <v>3029</v>
      </c>
      <c r="M4056" s="193" t="s">
        <v>7131</v>
      </c>
      <c r="N4056" s="193" t="s">
        <v>14293</v>
      </c>
      <c r="O4056" s="193" t="s">
        <v>1769</v>
      </c>
      <c r="P4056" s="219" t="n">
        <v>43040</v>
      </c>
      <c r="Q4056" s="219" t="n">
        <v>44469</v>
      </c>
      <c r="R4056" s="193"/>
      <c r="S4056" s="193" t="s">
        <v>7130</v>
      </c>
      <c r="T4056" s="193" t="n">
        <v>2286.487449</v>
      </c>
      <c r="U4056" s="193"/>
      <c r="V4056" s="193"/>
      <c r="W4056" s="193" t="s">
        <v>8720</v>
      </c>
      <c r="X4056" s="196"/>
      <c r="Y4056" s="196"/>
      <c r="Z4056" s="196" t="n">
        <v>0</v>
      </c>
      <c r="AE4056" s="94" t="e">
        <f aca="false" t="array" ref="AE4056:AK4056">_xlfn.torow(_xlfn.unique(_xlfn._xlws.filter(cat_table[Subsector],$E4056=cat_table[Sector],"")))</f>
        <v>#NAME?</v>
      </c>
      <c r="AF4056" s="94" t="e">
        <v>#NAME?</v>
      </c>
      <c r="AG4056" s="94" t="e">
        <v>#NAME?</v>
      </c>
      <c r="AH4056" s="94" t="e">
        <v>#NAME?</v>
      </c>
      <c r="AI4056" s="94" t="e">
        <v>#NAME?</v>
      </c>
      <c r="AJ4056" s="94" t="e">
        <v>#NAME?</v>
      </c>
      <c r="AK4056" s="94" t="e">
        <v>#NAME?</v>
      </c>
      <c r="AO4056" s="94" t="e">
        <f aca="false" t="array" ref="AO4056:AQ4056">_xlfn.torow(_xlfn.unique(_xlfn._xlws.filter(cat_table[Sub-subsector],($E4056=cat_table[Sector])*($F4056=cat_table[Subsector]),"")))</f>
        <v>#NAME?</v>
      </c>
      <c r="AP4056" s="94" t="e">
        <v>#NAME?</v>
      </c>
      <c r="AQ4056" s="94" t="e">
        <v>#NAME?</v>
      </c>
    </row>
    <row r="4057" customFormat="false" ht="15" hidden="false" customHeight="true" outlineLevel="0" collapsed="false">
      <c r="A4057" s="193" t="s">
        <v>14839</v>
      </c>
      <c r="B4057" s="20" t="str">
        <f aca="false">INDEX(Table2[], MATCH(L4057, Location_ID!$D$2:$D$648, 0), 1)</f>
        <v>54c59d2f-381a-4d32-9a5e-e106311344df</v>
      </c>
      <c r="C4057" s="193" t="s">
        <v>1482</v>
      </c>
      <c r="D4057" s="273" t="s">
        <v>354</v>
      </c>
      <c r="E4057" s="193" t="s">
        <v>7134</v>
      </c>
      <c r="F4057" s="193" t="s">
        <v>7899</v>
      </c>
      <c r="G4057" s="193"/>
      <c r="H4057" s="196"/>
      <c r="I4057" s="193" t="s">
        <v>14291</v>
      </c>
      <c r="J4057" s="193" t="s">
        <v>14292</v>
      </c>
      <c r="K4057" s="193" t="s">
        <v>7127</v>
      </c>
      <c r="L4057" s="193" t="s">
        <v>2265</v>
      </c>
      <c r="M4057" s="193" t="s">
        <v>7131</v>
      </c>
      <c r="N4057" s="193" t="s">
        <v>14293</v>
      </c>
      <c r="O4057" s="193" t="s">
        <v>2613</v>
      </c>
      <c r="P4057" s="219" t="n">
        <v>43040</v>
      </c>
      <c r="Q4057" s="219" t="n">
        <v>44469</v>
      </c>
      <c r="R4057" s="193"/>
      <c r="S4057" s="193" t="s">
        <v>7130</v>
      </c>
      <c r="T4057" s="193" t="n">
        <v>31809.59353</v>
      </c>
      <c r="U4057" s="193"/>
      <c r="V4057" s="193"/>
      <c r="W4057" s="193" t="s">
        <v>8720</v>
      </c>
      <c r="X4057" s="196"/>
      <c r="Y4057" s="196"/>
      <c r="Z4057" s="196" t="n">
        <v>0</v>
      </c>
      <c r="AE4057" s="94" t="e">
        <f aca="false" t="array" ref="AE4057:AK4057">_xlfn.torow(_xlfn.unique(_xlfn._xlws.filter(cat_table[Subsector],$E4057=cat_table[Sector],"")))</f>
        <v>#NAME?</v>
      </c>
      <c r="AF4057" s="94" t="e">
        <v>#NAME?</v>
      </c>
      <c r="AG4057" s="94" t="e">
        <v>#NAME?</v>
      </c>
      <c r="AH4057" s="94" t="e">
        <v>#NAME?</v>
      </c>
      <c r="AI4057" s="94" t="e">
        <v>#NAME?</v>
      </c>
      <c r="AJ4057" s="94" t="e">
        <v>#NAME?</v>
      </c>
      <c r="AK4057" s="94" t="e">
        <v>#NAME?</v>
      </c>
      <c r="AO4057" s="94" t="e">
        <f aca="false" t="array" ref="AO4057:AQ4057">_xlfn.torow(_xlfn.unique(_xlfn._xlws.filter(cat_table[Sub-subsector],($E4057=cat_table[Sector])*($F4057=cat_table[Subsector]),"")))</f>
        <v>#NAME?</v>
      </c>
      <c r="AP4057" s="94" t="e">
        <v>#NAME?</v>
      </c>
      <c r="AQ4057" s="94" t="e">
        <v>#NAME?</v>
      </c>
    </row>
    <row r="4058" customFormat="false" ht="15" hidden="false" customHeight="true" outlineLevel="0" collapsed="false">
      <c r="A4058" s="193" t="s">
        <v>14840</v>
      </c>
      <c r="B4058" s="20" t="str">
        <f aca="false">INDEX(Table2[], MATCH(L4058, Location_ID!$D$2:$D$648, 0), 1)</f>
        <v>54c59d2f-381a-4d32-9a5e-e106311344df</v>
      </c>
      <c r="C4058" s="193" t="s">
        <v>1482</v>
      </c>
      <c r="D4058" s="273" t="s">
        <v>354</v>
      </c>
      <c r="E4058" s="193" t="s">
        <v>7134</v>
      </c>
      <c r="F4058" s="193" t="s">
        <v>7899</v>
      </c>
      <c r="G4058" s="193"/>
      <c r="H4058" s="196"/>
      <c r="I4058" s="193" t="s">
        <v>14291</v>
      </c>
      <c r="J4058" s="193" t="s">
        <v>14292</v>
      </c>
      <c r="K4058" s="193" t="s">
        <v>7127</v>
      </c>
      <c r="L4058" s="193" t="s">
        <v>2265</v>
      </c>
      <c r="M4058" s="193" t="s">
        <v>7131</v>
      </c>
      <c r="N4058" s="193" t="s">
        <v>14293</v>
      </c>
      <c r="O4058" s="193" t="s">
        <v>2613</v>
      </c>
      <c r="P4058" s="219" t="n">
        <v>43040</v>
      </c>
      <c r="Q4058" s="219" t="n">
        <v>44469</v>
      </c>
      <c r="R4058" s="193"/>
      <c r="S4058" s="193" t="s">
        <v>7130</v>
      </c>
      <c r="T4058" s="193" t="n">
        <v>16475.3177</v>
      </c>
      <c r="U4058" s="193"/>
      <c r="V4058" s="193"/>
      <c r="W4058" s="193" t="s">
        <v>8720</v>
      </c>
      <c r="X4058" s="196"/>
      <c r="Y4058" s="196"/>
      <c r="Z4058" s="196" t="n">
        <v>0</v>
      </c>
      <c r="AE4058" s="94" t="e">
        <f aca="false" t="array" ref="AE4058:AK4058">_xlfn.torow(_xlfn.unique(_xlfn._xlws.filter(cat_table[Subsector],$E4058=cat_table[Sector],"")))</f>
        <v>#NAME?</v>
      </c>
      <c r="AF4058" s="94" t="e">
        <v>#NAME?</v>
      </c>
      <c r="AG4058" s="94" t="e">
        <v>#NAME?</v>
      </c>
      <c r="AH4058" s="94" t="e">
        <v>#NAME?</v>
      </c>
      <c r="AI4058" s="94" t="e">
        <v>#NAME?</v>
      </c>
      <c r="AJ4058" s="94" t="e">
        <v>#NAME?</v>
      </c>
      <c r="AK4058" s="94" t="e">
        <v>#NAME?</v>
      </c>
      <c r="AO4058" s="94" t="e">
        <f aca="false" t="array" ref="AO4058:AQ4058">_xlfn.torow(_xlfn.unique(_xlfn._xlws.filter(cat_table[Sub-subsector],($E4058=cat_table[Sector])*($F4058=cat_table[Subsector]),"")))</f>
        <v>#NAME?</v>
      </c>
      <c r="AP4058" s="94" t="e">
        <v>#NAME?</v>
      </c>
      <c r="AQ4058" s="94" t="e">
        <v>#NAME?</v>
      </c>
    </row>
    <row r="4059" customFormat="false" ht="15" hidden="false" customHeight="true" outlineLevel="0" collapsed="false">
      <c r="A4059" s="193" t="s">
        <v>14841</v>
      </c>
      <c r="B4059" s="20" t="str">
        <f aca="false">INDEX(Table2[], MATCH(L4059, Location_ID!$D$2:$D$648, 0), 1)</f>
        <v>54c59d2f-381a-4d32-9a5e-e106311344df</v>
      </c>
      <c r="C4059" s="193" t="s">
        <v>1482</v>
      </c>
      <c r="D4059" s="273" t="s">
        <v>354</v>
      </c>
      <c r="E4059" s="193" t="s">
        <v>7134</v>
      </c>
      <c r="F4059" s="193" t="s">
        <v>7899</v>
      </c>
      <c r="G4059" s="193"/>
      <c r="H4059" s="196"/>
      <c r="I4059" s="193" t="s">
        <v>14291</v>
      </c>
      <c r="J4059" s="193" t="s">
        <v>14292</v>
      </c>
      <c r="K4059" s="193" t="s">
        <v>7127</v>
      </c>
      <c r="L4059" s="193" t="s">
        <v>2265</v>
      </c>
      <c r="M4059" s="193" t="s">
        <v>7131</v>
      </c>
      <c r="N4059" s="193" t="s">
        <v>14293</v>
      </c>
      <c r="O4059" s="193" t="s">
        <v>2613</v>
      </c>
      <c r="P4059" s="219" t="n">
        <v>43040</v>
      </c>
      <c r="Q4059" s="219" t="n">
        <v>44469</v>
      </c>
      <c r="R4059" s="193"/>
      <c r="S4059" s="193" t="s">
        <v>7130</v>
      </c>
      <c r="T4059" s="193" t="n">
        <v>8648.063378</v>
      </c>
      <c r="U4059" s="193"/>
      <c r="V4059" s="193"/>
      <c r="W4059" s="193" t="s">
        <v>8720</v>
      </c>
      <c r="X4059" s="196"/>
      <c r="Y4059" s="196"/>
      <c r="Z4059" s="196" t="n">
        <v>0</v>
      </c>
      <c r="AE4059" s="94" t="e">
        <f aca="false" t="array" ref="AE4059:AK4059">_xlfn.torow(_xlfn.unique(_xlfn._xlws.filter(cat_table[Subsector],$E4059=cat_table[Sector],"")))</f>
        <v>#NAME?</v>
      </c>
      <c r="AF4059" s="94" t="e">
        <v>#NAME?</v>
      </c>
      <c r="AG4059" s="94" t="e">
        <v>#NAME?</v>
      </c>
      <c r="AH4059" s="94" t="e">
        <v>#NAME?</v>
      </c>
      <c r="AI4059" s="94" t="e">
        <v>#NAME?</v>
      </c>
      <c r="AJ4059" s="94" t="e">
        <v>#NAME?</v>
      </c>
      <c r="AK4059" s="94" t="e">
        <v>#NAME?</v>
      </c>
      <c r="AO4059" s="94" t="e">
        <f aca="false" t="array" ref="AO4059:AQ4059">_xlfn.torow(_xlfn.unique(_xlfn._xlws.filter(cat_table[Sub-subsector],($E4059=cat_table[Sector])*($F4059=cat_table[Subsector]),"")))</f>
        <v>#NAME?</v>
      </c>
      <c r="AP4059" s="94" t="e">
        <v>#NAME?</v>
      </c>
      <c r="AQ4059" s="94" t="e">
        <v>#NAME?</v>
      </c>
    </row>
    <row r="4060" customFormat="false" ht="15" hidden="false" customHeight="true" outlineLevel="0" collapsed="false">
      <c r="A4060" s="193" t="s">
        <v>14842</v>
      </c>
      <c r="B4060" s="20" t="str">
        <f aca="false">INDEX(Table2[], MATCH(L4060, Location_ID!$D$2:$D$648, 0), 1)</f>
        <v>a5d035c9-aae3-40ac-9eb8-c5c29396ac64</v>
      </c>
      <c r="C4060" s="193" t="s">
        <v>1482</v>
      </c>
      <c r="D4060" s="273" t="s">
        <v>354</v>
      </c>
      <c r="E4060" s="193" t="s">
        <v>7134</v>
      </c>
      <c r="F4060" s="193" t="s">
        <v>7899</v>
      </c>
      <c r="G4060" s="193"/>
      <c r="H4060" s="196"/>
      <c r="I4060" s="193" t="s">
        <v>14291</v>
      </c>
      <c r="J4060" s="193" t="s">
        <v>14292</v>
      </c>
      <c r="K4060" s="193" t="s">
        <v>7127</v>
      </c>
      <c r="L4060" s="193" t="s">
        <v>3029</v>
      </c>
      <c r="M4060" s="193" t="s">
        <v>7131</v>
      </c>
      <c r="N4060" s="193" t="s">
        <v>14293</v>
      </c>
      <c r="O4060" s="193" t="s">
        <v>1769</v>
      </c>
      <c r="P4060" s="219" t="n">
        <v>43040</v>
      </c>
      <c r="Q4060" s="219" t="n">
        <v>44469</v>
      </c>
      <c r="R4060" s="193"/>
      <c r="S4060" s="193" t="s">
        <v>7130</v>
      </c>
      <c r="T4060" s="193" t="n">
        <v>1924.354576</v>
      </c>
      <c r="U4060" s="193"/>
      <c r="V4060" s="193"/>
      <c r="W4060" s="193" t="s">
        <v>8720</v>
      </c>
      <c r="X4060" s="196"/>
      <c r="Y4060" s="196"/>
      <c r="Z4060" s="196" t="n">
        <v>0</v>
      </c>
      <c r="AE4060" s="94" t="e">
        <f aca="false" t="array" ref="AE4060:AK4060">_xlfn.torow(_xlfn.unique(_xlfn._xlws.filter(cat_table[Subsector],$E4060=cat_table[Sector],"")))</f>
        <v>#NAME?</v>
      </c>
      <c r="AF4060" s="94" t="e">
        <v>#NAME?</v>
      </c>
      <c r="AG4060" s="94" t="e">
        <v>#NAME?</v>
      </c>
      <c r="AH4060" s="94" t="e">
        <v>#NAME?</v>
      </c>
      <c r="AI4060" s="94" t="e">
        <v>#NAME?</v>
      </c>
      <c r="AJ4060" s="94" t="e">
        <v>#NAME?</v>
      </c>
      <c r="AK4060" s="94" t="e">
        <v>#NAME?</v>
      </c>
      <c r="AO4060" s="94" t="e">
        <f aca="false" t="array" ref="AO4060:AQ4060">_xlfn.torow(_xlfn.unique(_xlfn._xlws.filter(cat_table[Sub-subsector],($E4060=cat_table[Sector])*($F4060=cat_table[Subsector]),"")))</f>
        <v>#NAME?</v>
      </c>
      <c r="AP4060" s="94" t="e">
        <v>#NAME?</v>
      </c>
      <c r="AQ4060" s="94" t="e">
        <v>#NAME?</v>
      </c>
    </row>
    <row r="4061" customFormat="false" ht="15" hidden="false" customHeight="true" outlineLevel="0" collapsed="false">
      <c r="A4061" s="193" t="s">
        <v>14843</v>
      </c>
      <c r="B4061" s="20" t="str">
        <f aca="false">INDEX(Table2[], MATCH(L4061, Location_ID!$D$2:$D$648, 0), 1)</f>
        <v>a5d035c9-aae3-40ac-9eb8-c5c29396ac64</v>
      </c>
      <c r="C4061" s="193" t="s">
        <v>1482</v>
      </c>
      <c r="D4061" s="273" t="s">
        <v>354</v>
      </c>
      <c r="E4061" s="193" t="s">
        <v>7134</v>
      </c>
      <c r="F4061" s="193" t="s">
        <v>7899</v>
      </c>
      <c r="G4061" s="193"/>
      <c r="H4061" s="196"/>
      <c r="I4061" s="193" t="s">
        <v>14291</v>
      </c>
      <c r="J4061" s="193" t="s">
        <v>14292</v>
      </c>
      <c r="K4061" s="193" t="s">
        <v>7127</v>
      </c>
      <c r="L4061" s="193" t="s">
        <v>3029</v>
      </c>
      <c r="M4061" s="193" t="s">
        <v>7131</v>
      </c>
      <c r="N4061" s="193" t="s">
        <v>14293</v>
      </c>
      <c r="O4061" s="193" t="s">
        <v>1769</v>
      </c>
      <c r="P4061" s="219" t="n">
        <v>43040</v>
      </c>
      <c r="Q4061" s="219" t="n">
        <v>44469</v>
      </c>
      <c r="R4061" s="193"/>
      <c r="S4061" s="193" t="s">
        <v>7130</v>
      </c>
      <c r="T4061" s="193" t="n">
        <v>1275.40431</v>
      </c>
      <c r="U4061" s="193"/>
      <c r="V4061" s="193"/>
      <c r="W4061" s="193" t="s">
        <v>8720</v>
      </c>
      <c r="X4061" s="196"/>
      <c r="Y4061" s="196"/>
      <c r="Z4061" s="196" t="n">
        <v>0</v>
      </c>
      <c r="AE4061" s="94" t="e">
        <f aca="false" t="array" ref="AE4061:AK4061">_xlfn.torow(_xlfn.unique(_xlfn._xlws.filter(cat_table[Subsector],$E4061=cat_table[Sector],"")))</f>
        <v>#NAME?</v>
      </c>
      <c r="AF4061" s="94" t="e">
        <v>#NAME?</v>
      </c>
      <c r="AG4061" s="94" t="e">
        <v>#NAME?</v>
      </c>
      <c r="AH4061" s="94" t="e">
        <v>#NAME?</v>
      </c>
      <c r="AI4061" s="94" t="e">
        <v>#NAME?</v>
      </c>
      <c r="AJ4061" s="94" t="e">
        <v>#NAME?</v>
      </c>
      <c r="AK4061" s="94" t="e">
        <v>#NAME?</v>
      </c>
      <c r="AO4061" s="94" t="e">
        <f aca="false" t="array" ref="AO4061:AQ4061">_xlfn.torow(_xlfn.unique(_xlfn._xlws.filter(cat_table[Sub-subsector],($E4061=cat_table[Sector])*($F4061=cat_table[Subsector]),"")))</f>
        <v>#NAME?</v>
      </c>
      <c r="AP4061" s="94" t="e">
        <v>#NAME?</v>
      </c>
      <c r="AQ4061" s="94" t="e">
        <v>#NAME?</v>
      </c>
    </row>
    <row r="4062" customFormat="false" ht="15" hidden="false" customHeight="true" outlineLevel="0" collapsed="false">
      <c r="A4062" s="193" t="s">
        <v>14844</v>
      </c>
      <c r="B4062" s="20" t="str">
        <f aca="false">INDEX(Table2[], MATCH(L4062, Location_ID!$D$2:$D$648, 0), 1)</f>
        <v>54c59d2f-381a-4d32-9a5e-e106311344df</v>
      </c>
      <c r="C4062" s="193" t="s">
        <v>1482</v>
      </c>
      <c r="D4062" s="273" t="s">
        <v>354</v>
      </c>
      <c r="E4062" s="193" t="s">
        <v>7134</v>
      </c>
      <c r="F4062" s="193" t="s">
        <v>7899</v>
      </c>
      <c r="G4062" s="193"/>
      <c r="H4062" s="196"/>
      <c r="I4062" s="193" t="s">
        <v>14291</v>
      </c>
      <c r="J4062" s="193" t="s">
        <v>14292</v>
      </c>
      <c r="K4062" s="193" t="s">
        <v>7127</v>
      </c>
      <c r="L4062" s="193" t="s">
        <v>2265</v>
      </c>
      <c r="M4062" s="193" t="s">
        <v>7131</v>
      </c>
      <c r="N4062" s="193" t="s">
        <v>14293</v>
      </c>
      <c r="O4062" s="193" t="s">
        <v>2613</v>
      </c>
      <c r="P4062" s="219" t="n">
        <v>43040</v>
      </c>
      <c r="Q4062" s="219" t="n">
        <v>44469</v>
      </c>
      <c r="R4062" s="193"/>
      <c r="S4062" s="193" t="s">
        <v>7130</v>
      </c>
      <c r="T4062" s="193" t="n">
        <v>7135.394899</v>
      </c>
      <c r="U4062" s="193"/>
      <c r="V4062" s="193"/>
      <c r="W4062" s="193" t="s">
        <v>8720</v>
      </c>
      <c r="X4062" s="196"/>
      <c r="Y4062" s="196"/>
      <c r="Z4062" s="196" t="n">
        <v>0</v>
      </c>
      <c r="AE4062" s="94" t="e">
        <f aca="false" t="array" ref="AE4062:AK4062">_xlfn.torow(_xlfn.unique(_xlfn._xlws.filter(cat_table[Subsector],$E4062=cat_table[Sector],"")))</f>
        <v>#NAME?</v>
      </c>
      <c r="AF4062" s="94" t="e">
        <v>#NAME?</v>
      </c>
      <c r="AG4062" s="94" t="e">
        <v>#NAME?</v>
      </c>
      <c r="AH4062" s="94" t="e">
        <v>#NAME?</v>
      </c>
      <c r="AI4062" s="94" t="e">
        <v>#NAME?</v>
      </c>
      <c r="AJ4062" s="94" t="e">
        <v>#NAME?</v>
      </c>
      <c r="AK4062" s="94" t="e">
        <v>#NAME?</v>
      </c>
      <c r="AO4062" s="94" t="e">
        <f aca="false" t="array" ref="AO4062:AQ4062">_xlfn.torow(_xlfn.unique(_xlfn._xlws.filter(cat_table[Sub-subsector],($E4062=cat_table[Sector])*($F4062=cat_table[Subsector]),"")))</f>
        <v>#NAME?</v>
      </c>
      <c r="AP4062" s="94" t="e">
        <v>#NAME?</v>
      </c>
      <c r="AQ4062" s="94" t="e">
        <v>#NAME?</v>
      </c>
    </row>
    <row r="4063" customFormat="false" ht="15" hidden="false" customHeight="true" outlineLevel="0" collapsed="false">
      <c r="A4063" s="193" t="s">
        <v>14845</v>
      </c>
      <c r="B4063" s="20" t="str">
        <f aca="false">INDEX(Table2[], MATCH(L4063, Location_ID!$D$2:$D$648, 0), 1)</f>
        <v>ff91315f-5899-4f9c-b034-885e1260b013</v>
      </c>
      <c r="C4063" s="193" t="s">
        <v>1482</v>
      </c>
      <c r="D4063" s="273" t="s">
        <v>354</v>
      </c>
      <c r="E4063" s="193" t="s">
        <v>7134</v>
      </c>
      <c r="F4063" s="193" t="s">
        <v>7899</v>
      </c>
      <c r="G4063" s="193"/>
      <c r="H4063" s="196"/>
      <c r="I4063" s="193" t="s">
        <v>14291</v>
      </c>
      <c r="J4063" s="193" t="s">
        <v>14292</v>
      </c>
      <c r="K4063" s="193" t="s">
        <v>7127</v>
      </c>
      <c r="L4063" s="193" t="s">
        <v>3035</v>
      </c>
      <c r="M4063" s="193" t="s">
        <v>7131</v>
      </c>
      <c r="N4063" s="193" t="s">
        <v>14293</v>
      </c>
      <c r="O4063" s="193" t="s">
        <v>2893</v>
      </c>
      <c r="P4063" s="219" t="n">
        <v>43040</v>
      </c>
      <c r="Q4063" s="219" t="n">
        <v>44469</v>
      </c>
      <c r="R4063" s="193"/>
      <c r="S4063" s="193" t="s">
        <v>7130</v>
      </c>
      <c r="T4063" s="193" t="n">
        <v>164.3344556</v>
      </c>
      <c r="U4063" s="193"/>
      <c r="V4063" s="193"/>
      <c r="W4063" s="193" t="s">
        <v>8720</v>
      </c>
      <c r="X4063" s="196"/>
      <c r="Y4063" s="196"/>
      <c r="Z4063" s="196" t="n">
        <v>0</v>
      </c>
      <c r="AE4063" s="94" t="e">
        <f aca="false" t="array" ref="AE4063:AK4063">_xlfn.torow(_xlfn.unique(_xlfn._xlws.filter(cat_table[Subsector],$E4063=cat_table[Sector],"")))</f>
        <v>#NAME?</v>
      </c>
      <c r="AF4063" s="94" t="e">
        <v>#NAME?</v>
      </c>
      <c r="AG4063" s="94" t="e">
        <v>#NAME?</v>
      </c>
      <c r="AH4063" s="94" t="e">
        <v>#NAME?</v>
      </c>
      <c r="AI4063" s="94" t="e">
        <v>#NAME?</v>
      </c>
      <c r="AJ4063" s="94" t="e">
        <v>#NAME?</v>
      </c>
      <c r="AK4063" s="94" t="e">
        <v>#NAME?</v>
      </c>
      <c r="AO4063" s="94" t="e">
        <f aca="false" t="array" ref="AO4063:AQ4063">_xlfn.torow(_xlfn.unique(_xlfn._xlws.filter(cat_table[Sub-subsector],($E4063=cat_table[Sector])*($F4063=cat_table[Subsector]),"")))</f>
        <v>#NAME?</v>
      </c>
      <c r="AP4063" s="94" t="e">
        <v>#NAME?</v>
      </c>
      <c r="AQ4063" s="94" t="e">
        <v>#NAME?</v>
      </c>
    </row>
    <row r="4064" customFormat="false" ht="15" hidden="false" customHeight="true" outlineLevel="0" collapsed="false">
      <c r="A4064" s="193" t="s">
        <v>14846</v>
      </c>
      <c r="B4064" s="20" t="str">
        <f aca="false">INDEX(Table2[], MATCH(L4064, Location_ID!$D$2:$D$648, 0), 1)</f>
        <v>ff91315f-5899-4f9c-b034-885e1260b013</v>
      </c>
      <c r="C4064" s="193" t="s">
        <v>1482</v>
      </c>
      <c r="D4064" s="273" t="s">
        <v>354</v>
      </c>
      <c r="E4064" s="193" t="s">
        <v>7134</v>
      </c>
      <c r="F4064" s="193" t="s">
        <v>7899</v>
      </c>
      <c r="G4064" s="193"/>
      <c r="H4064" s="196"/>
      <c r="I4064" s="193" t="s">
        <v>14291</v>
      </c>
      <c r="J4064" s="193" t="s">
        <v>14292</v>
      </c>
      <c r="K4064" s="193" t="s">
        <v>7127</v>
      </c>
      <c r="L4064" s="193" t="s">
        <v>3035</v>
      </c>
      <c r="M4064" s="193" t="s">
        <v>7131</v>
      </c>
      <c r="N4064" s="193" t="s">
        <v>14293</v>
      </c>
      <c r="O4064" s="193" t="s">
        <v>2893</v>
      </c>
      <c r="P4064" s="219" t="n">
        <v>43040</v>
      </c>
      <c r="Q4064" s="219" t="n">
        <v>44469</v>
      </c>
      <c r="R4064" s="193"/>
      <c r="S4064" s="193" t="s">
        <v>7130</v>
      </c>
      <c r="T4064" s="193" t="n">
        <v>3311.447844</v>
      </c>
      <c r="U4064" s="193"/>
      <c r="V4064" s="193"/>
      <c r="W4064" s="193" t="s">
        <v>8720</v>
      </c>
      <c r="X4064" s="196"/>
      <c r="Y4064" s="196"/>
      <c r="Z4064" s="196" t="n">
        <v>0</v>
      </c>
      <c r="AE4064" s="94" t="e">
        <f aca="false" t="array" ref="AE4064:AK4064">_xlfn.torow(_xlfn.unique(_xlfn._xlws.filter(cat_table[Subsector],$E4064=cat_table[Sector],"")))</f>
        <v>#NAME?</v>
      </c>
      <c r="AF4064" s="94" t="e">
        <v>#NAME?</v>
      </c>
      <c r="AG4064" s="94" t="e">
        <v>#NAME?</v>
      </c>
      <c r="AH4064" s="94" t="e">
        <v>#NAME?</v>
      </c>
      <c r="AI4064" s="94" t="e">
        <v>#NAME?</v>
      </c>
      <c r="AJ4064" s="94" t="e">
        <v>#NAME?</v>
      </c>
      <c r="AK4064" s="94" t="e">
        <v>#NAME?</v>
      </c>
      <c r="AO4064" s="94" t="e">
        <f aca="false" t="array" ref="AO4064:AQ4064">_xlfn.torow(_xlfn.unique(_xlfn._xlws.filter(cat_table[Sub-subsector],($E4064=cat_table[Sector])*($F4064=cat_table[Subsector]),"")))</f>
        <v>#NAME?</v>
      </c>
      <c r="AP4064" s="94" t="e">
        <v>#NAME?</v>
      </c>
      <c r="AQ4064" s="94" t="e">
        <v>#NAME?</v>
      </c>
    </row>
    <row r="4065" customFormat="false" ht="15" hidden="false" customHeight="true" outlineLevel="0" collapsed="false">
      <c r="A4065" s="193" t="s">
        <v>14847</v>
      </c>
      <c r="B4065" s="20" t="str">
        <f aca="false">INDEX(Table2[], MATCH(L4065, Location_ID!$D$2:$D$648, 0), 1)</f>
        <v>a5d035c9-aae3-40ac-9eb8-c5c29396ac64</v>
      </c>
      <c r="C4065" s="193" t="s">
        <v>1482</v>
      </c>
      <c r="D4065" s="273" t="s">
        <v>354</v>
      </c>
      <c r="E4065" s="193" t="s">
        <v>7134</v>
      </c>
      <c r="F4065" s="193" t="s">
        <v>7899</v>
      </c>
      <c r="G4065" s="193"/>
      <c r="H4065" s="196"/>
      <c r="I4065" s="193" t="s">
        <v>14291</v>
      </c>
      <c r="J4065" s="193" t="s">
        <v>14292</v>
      </c>
      <c r="K4065" s="193" t="s">
        <v>7127</v>
      </c>
      <c r="L4065" s="193" t="s">
        <v>3029</v>
      </c>
      <c r="M4065" s="193" t="s">
        <v>7131</v>
      </c>
      <c r="N4065" s="193" t="s">
        <v>14293</v>
      </c>
      <c r="O4065" s="193" t="s">
        <v>1769</v>
      </c>
      <c r="P4065" s="219" t="n">
        <v>43040</v>
      </c>
      <c r="Q4065" s="219" t="n">
        <v>44469</v>
      </c>
      <c r="R4065" s="193"/>
      <c r="S4065" s="193" t="s">
        <v>7130</v>
      </c>
      <c r="T4065" s="193" t="n">
        <v>1834.085235</v>
      </c>
      <c r="U4065" s="193"/>
      <c r="V4065" s="193"/>
      <c r="W4065" s="193" t="s">
        <v>8720</v>
      </c>
      <c r="X4065" s="196"/>
      <c r="Y4065" s="196"/>
      <c r="Z4065" s="196" t="n">
        <v>0</v>
      </c>
      <c r="AE4065" s="94" t="e">
        <f aca="false" t="array" ref="AE4065:AK4065">_xlfn.torow(_xlfn.unique(_xlfn._xlws.filter(cat_table[Subsector],$E4065=cat_table[Sector],"")))</f>
        <v>#NAME?</v>
      </c>
      <c r="AF4065" s="94" t="e">
        <v>#NAME?</v>
      </c>
      <c r="AG4065" s="94" t="e">
        <v>#NAME?</v>
      </c>
      <c r="AH4065" s="94" t="e">
        <v>#NAME?</v>
      </c>
      <c r="AI4065" s="94" t="e">
        <v>#NAME?</v>
      </c>
      <c r="AJ4065" s="94" t="e">
        <v>#NAME?</v>
      </c>
      <c r="AK4065" s="94" t="e">
        <v>#NAME?</v>
      </c>
      <c r="AO4065" s="94" t="e">
        <f aca="false" t="array" ref="AO4065:AQ4065">_xlfn.torow(_xlfn.unique(_xlfn._xlws.filter(cat_table[Sub-subsector],($E4065=cat_table[Sector])*($F4065=cat_table[Subsector]),"")))</f>
        <v>#NAME?</v>
      </c>
      <c r="AP4065" s="94" t="e">
        <v>#NAME?</v>
      </c>
      <c r="AQ4065" s="94" t="e">
        <v>#NAME?</v>
      </c>
    </row>
    <row r="4066" customFormat="false" ht="15" hidden="false" customHeight="true" outlineLevel="0" collapsed="false">
      <c r="A4066" s="193" t="s">
        <v>14848</v>
      </c>
      <c r="B4066" s="20" t="str">
        <f aca="false">INDEX(Table2[], MATCH(L4066, Location_ID!$D$2:$D$648, 0), 1)</f>
        <v>0a0a1e82-9857-431c-8708-e6449a73acd7</v>
      </c>
      <c r="C4066" s="193" t="s">
        <v>1482</v>
      </c>
      <c r="D4066" s="273" t="s">
        <v>354</v>
      </c>
      <c r="E4066" s="193" t="s">
        <v>7134</v>
      </c>
      <c r="F4066" s="193" t="s">
        <v>7899</v>
      </c>
      <c r="G4066" s="193"/>
      <c r="H4066" s="196"/>
      <c r="I4066" s="193" t="s">
        <v>14291</v>
      </c>
      <c r="J4066" s="193" t="s">
        <v>14292</v>
      </c>
      <c r="K4066" s="193" t="s">
        <v>7127</v>
      </c>
      <c r="L4066" s="193" t="s">
        <v>3037</v>
      </c>
      <c r="M4066" s="193" t="s">
        <v>7131</v>
      </c>
      <c r="N4066" s="193" t="s">
        <v>14293</v>
      </c>
      <c r="O4066" s="193" t="s">
        <v>1767</v>
      </c>
      <c r="P4066" s="219" t="n">
        <v>43040</v>
      </c>
      <c r="Q4066" s="219" t="n">
        <v>44469</v>
      </c>
      <c r="R4066" s="193"/>
      <c r="S4066" s="193" t="s">
        <v>7130</v>
      </c>
      <c r="T4066" s="193" t="n">
        <v>62843.70113</v>
      </c>
      <c r="U4066" s="193"/>
      <c r="V4066" s="193"/>
      <c r="W4066" s="193" t="s">
        <v>8720</v>
      </c>
      <c r="X4066" s="196"/>
      <c r="Y4066" s="196"/>
      <c r="Z4066" s="196" t="n">
        <v>0</v>
      </c>
      <c r="AE4066" s="94" t="e">
        <f aca="false" t="array" ref="AE4066:AK4066">_xlfn.torow(_xlfn.unique(_xlfn._xlws.filter(cat_table[Subsector],$E4066=cat_table[Sector],"")))</f>
        <v>#NAME?</v>
      </c>
      <c r="AF4066" s="94" t="e">
        <v>#NAME?</v>
      </c>
      <c r="AG4066" s="94" t="e">
        <v>#NAME?</v>
      </c>
      <c r="AH4066" s="94" t="e">
        <v>#NAME?</v>
      </c>
      <c r="AI4066" s="94" t="e">
        <v>#NAME?</v>
      </c>
      <c r="AJ4066" s="94" t="e">
        <v>#NAME?</v>
      </c>
      <c r="AK4066" s="94" t="e">
        <v>#NAME?</v>
      </c>
      <c r="AO4066" s="94" t="e">
        <f aca="false" t="array" ref="AO4066:AQ4066">_xlfn.torow(_xlfn.unique(_xlfn._xlws.filter(cat_table[Sub-subsector],($E4066=cat_table[Sector])*($F4066=cat_table[Subsector]),"")))</f>
        <v>#NAME?</v>
      </c>
      <c r="AP4066" s="94" t="e">
        <v>#NAME?</v>
      </c>
      <c r="AQ4066" s="94" t="e">
        <v>#NAME?</v>
      </c>
    </row>
    <row r="4067" customFormat="false" ht="15" hidden="false" customHeight="true" outlineLevel="0" collapsed="false">
      <c r="A4067" s="193" t="s">
        <v>14849</v>
      </c>
      <c r="B4067" s="20" t="str">
        <f aca="false">INDEX(Table2[], MATCH(L4067, Location_ID!$D$2:$D$648, 0), 1)</f>
        <v>a5d035c9-aae3-40ac-9eb8-c5c29396ac64</v>
      </c>
      <c r="C4067" s="193" t="s">
        <v>1482</v>
      </c>
      <c r="D4067" s="273" t="s">
        <v>354</v>
      </c>
      <c r="E4067" s="193" t="s">
        <v>7134</v>
      </c>
      <c r="F4067" s="193" t="s">
        <v>7899</v>
      </c>
      <c r="G4067" s="193"/>
      <c r="H4067" s="196"/>
      <c r="I4067" s="193" t="s">
        <v>14291</v>
      </c>
      <c r="J4067" s="193" t="s">
        <v>14292</v>
      </c>
      <c r="K4067" s="193" t="s">
        <v>7127</v>
      </c>
      <c r="L4067" s="193" t="s">
        <v>3029</v>
      </c>
      <c r="M4067" s="193" t="s">
        <v>7131</v>
      </c>
      <c r="N4067" s="193" t="s">
        <v>14293</v>
      </c>
      <c r="O4067" s="193" t="s">
        <v>1769</v>
      </c>
      <c r="P4067" s="219" t="n">
        <v>43040</v>
      </c>
      <c r="Q4067" s="219" t="n">
        <v>44469</v>
      </c>
      <c r="R4067" s="193"/>
      <c r="S4067" s="193" t="s">
        <v>7130</v>
      </c>
      <c r="T4067" s="193" t="n">
        <v>1278.500866</v>
      </c>
      <c r="U4067" s="193"/>
      <c r="V4067" s="193"/>
      <c r="W4067" s="193" t="s">
        <v>8720</v>
      </c>
      <c r="X4067" s="196"/>
      <c r="Y4067" s="196"/>
      <c r="Z4067" s="196" t="n">
        <v>0</v>
      </c>
      <c r="AE4067" s="94" t="e">
        <f aca="false" t="array" ref="AE4067:AK4067">_xlfn.torow(_xlfn.unique(_xlfn._xlws.filter(cat_table[Subsector],$E4067=cat_table[Sector],"")))</f>
        <v>#NAME?</v>
      </c>
      <c r="AF4067" s="94" t="e">
        <v>#NAME?</v>
      </c>
      <c r="AG4067" s="94" t="e">
        <v>#NAME?</v>
      </c>
      <c r="AH4067" s="94" t="e">
        <v>#NAME?</v>
      </c>
      <c r="AI4067" s="94" t="e">
        <v>#NAME?</v>
      </c>
      <c r="AJ4067" s="94" t="e">
        <v>#NAME?</v>
      </c>
      <c r="AK4067" s="94" t="e">
        <v>#NAME?</v>
      </c>
      <c r="AO4067" s="94" t="e">
        <f aca="false" t="array" ref="AO4067:AQ4067">_xlfn.torow(_xlfn.unique(_xlfn._xlws.filter(cat_table[Sub-subsector],($E4067=cat_table[Sector])*($F4067=cat_table[Subsector]),"")))</f>
        <v>#NAME?</v>
      </c>
      <c r="AP4067" s="94" t="e">
        <v>#NAME?</v>
      </c>
      <c r="AQ4067" s="94" t="e">
        <v>#NAME?</v>
      </c>
    </row>
    <row r="4068" customFormat="false" ht="15" hidden="false" customHeight="true" outlineLevel="0" collapsed="false">
      <c r="A4068" s="193" t="s">
        <v>14850</v>
      </c>
      <c r="B4068" s="20" t="str">
        <f aca="false">INDEX(Table2[], MATCH(L4068, Location_ID!$D$2:$D$648, 0), 1)</f>
        <v>a5d035c9-aae3-40ac-9eb8-c5c29396ac64</v>
      </c>
      <c r="C4068" s="193" t="s">
        <v>1482</v>
      </c>
      <c r="D4068" s="273" t="s">
        <v>354</v>
      </c>
      <c r="E4068" s="193" t="s">
        <v>7134</v>
      </c>
      <c r="F4068" s="193" t="s">
        <v>7899</v>
      </c>
      <c r="G4068" s="193"/>
      <c r="H4068" s="196"/>
      <c r="I4068" s="193" t="s">
        <v>14291</v>
      </c>
      <c r="J4068" s="193" t="s">
        <v>14292</v>
      </c>
      <c r="K4068" s="193" t="s">
        <v>7127</v>
      </c>
      <c r="L4068" s="193" t="s">
        <v>3029</v>
      </c>
      <c r="M4068" s="193" t="s">
        <v>7131</v>
      </c>
      <c r="N4068" s="193" t="s">
        <v>14293</v>
      </c>
      <c r="O4068" s="193" t="s">
        <v>1769</v>
      </c>
      <c r="P4068" s="219" t="n">
        <v>43040</v>
      </c>
      <c r="Q4068" s="219" t="n">
        <v>44469</v>
      </c>
      <c r="R4068" s="193"/>
      <c r="S4068" s="193" t="s">
        <v>7130</v>
      </c>
      <c r="T4068" s="193" t="n">
        <v>1383.945842</v>
      </c>
      <c r="U4068" s="193"/>
      <c r="V4068" s="193"/>
      <c r="W4068" s="193" t="s">
        <v>8720</v>
      </c>
      <c r="X4068" s="196"/>
      <c r="Y4068" s="196"/>
      <c r="Z4068" s="196" t="n">
        <v>0</v>
      </c>
      <c r="AE4068" s="94" t="e">
        <f aca="false" t="array" ref="AE4068:AK4068">_xlfn.torow(_xlfn.unique(_xlfn._xlws.filter(cat_table[Subsector],$E4068=cat_table[Sector],"")))</f>
        <v>#NAME?</v>
      </c>
      <c r="AF4068" s="94" t="e">
        <v>#NAME?</v>
      </c>
      <c r="AG4068" s="94" t="e">
        <v>#NAME?</v>
      </c>
      <c r="AH4068" s="94" t="e">
        <v>#NAME?</v>
      </c>
      <c r="AI4068" s="94" t="e">
        <v>#NAME?</v>
      </c>
      <c r="AJ4068" s="94" t="e">
        <v>#NAME?</v>
      </c>
      <c r="AK4068" s="94" t="e">
        <v>#NAME?</v>
      </c>
      <c r="AO4068" s="94" t="e">
        <f aca="false" t="array" ref="AO4068:AQ4068">_xlfn.torow(_xlfn.unique(_xlfn._xlws.filter(cat_table[Sub-subsector],($E4068=cat_table[Sector])*($F4068=cat_table[Subsector]),"")))</f>
        <v>#NAME?</v>
      </c>
      <c r="AP4068" s="94" t="e">
        <v>#NAME?</v>
      </c>
      <c r="AQ4068" s="94" t="e">
        <v>#NAME?</v>
      </c>
    </row>
    <row r="4069" customFormat="false" ht="15" hidden="false" customHeight="true" outlineLevel="0" collapsed="false">
      <c r="A4069" s="193" t="s">
        <v>14851</v>
      </c>
      <c r="B4069" s="20" t="str">
        <f aca="false">INDEX(Table2[], MATCH(L4069, Location_ID!$D$2:$D$648, 0), 1)</f>
        <v>a5d035c9-aae3-40ac-9eb8-c5c29396ac64</v>
      </c>
      <c r="C4069" s="193" t="s">
        <v>1482</v>
      </c>
      <c r="D4069" s="273" t="s">
        <v>354</v>
      </c>
      <c r="E4069" s="193" t="s">
        <v>7134</v>
      </c>
      <c r="F4069" s="193" t="s">
        <v>7899</v>
      </c>
      <c r="G4069" s="193"/>
      <c r="H4069" s="196"/>
      <c r="I4069" s="193" t="s">
        <v>14291</v>
      </c>
      <c r="J4069" s="193" t="s">
        <v>14292</v>
      </c>
      <c r="K4069" s="193" t="s">
        <v>7127</v>
      </c>
      <c r="L4069" s="193" t="s">
        <v>3029</v>
      </c>
      <c r="M4069" s="193" t="s">
        <v>7131</v>
      </c>
      <c r="N4069" s="193" t="s">
        <v>14293</v>
      </c>
      <c r="O4069" s="193" t="s">
        <v>1769</v>
      </c>
      <c r="P4069" s="219" t="n">
        <v>43040</v>
      </c>
      <c r="Q4069" s="219" t="n">
        <v>44469</v>
      </c>
      <c r="R4069" s="193"/>
      <c r="S4069" s="193" t="s">
        <v>7130</v>
      </c>
      <c r="T4069" s="193" t="n">
        <v>2008.631847</v>
      </c>
      <c r="U4069" s="193"/>
      <c r="V4069" s="193"/>
      <c r="W4069" s="193" t="s">
        <v>8720</v>
      </c>
      <c r="X4069" s="196"/>
      <c r="Y4069" s="196"/>
      <c r="Z4069" s="196" t="n">
        <v>0</v>
      </c>
      <c r="AE4069" s="94" t="e">
        <f aca="false" t="array" ref="AE4069:AK4069">_xlfn.torow(_xlfn.unique(_xlfn._xlws.filter(cat_table[Subsector],$E4069=cat_table[Sector],"")))</f>
        <v>#NAME?</v>
      </c>
      <c r="AF4069" s="94" t="e">
        <v>#NAME?</v>
      </c>
      <c r="AG4069" s="94" t="e">
        <v>#NAME?</v>
      </c>
      <c r="AH4069" s="94" t="e">
        <v>#NAME?</v>
      </c>
      <c r="AI4069" s="94" t="e">
        <v>#NAME?</v>
      </c>
      <c r="AJ4069" s="94" t="e">
        <v>#NAME?</v>
      </c>
      <c r="AK4069" s="94" t="e">
        <v>#NAME?</v>
      </c>
      <c r="AO4069" s="94" t="e">
        <f aca="false" t="array" ref="AO4069:AQ4069">_xlfn.torow(_xlfn.unique(_xlfn._xlws.filter(cat_table[Sub-subsector],($E4069=cat_table[Sector])*($F4069=cat_table[Subsector]),"")))</f>
        <v>#NAME?</v>
      </c>
      <c r="AP4069" s="94" t="e">
        <v>#NAME?</v>
      </c>
      <c r="AQ4069" s="94" t="e">
        <v>#NAME?</v>
      </c>
    </row>
    <row r="4070" customFormat="false" ht="15" hidden="false" customHeight="true" outlineLevel="0" collapsed="false">
      <c r="A4070" s="193" t="s">
        <v>14852</v>
      </c>
      <c r="B4070" s="20" t="str">
        <f aca="false">INDEX(Table2[], MATCH(L4070, Location_ID!$D$2:$D$648, 0), 1)</f>
        <v>a5d035c9-aae3-40ac-9eb8-c5c29396ac64</v>
      </c>
      <c r="C4070" s="193" t="s">
        <v>1482</v>
      </c>
      <c r="D4070" s="273" t="s">
        <v>354</v>
      </c>
      <c r="E4070" s="193" t="s">
        <v>7134</v>
      </c>
      <c r="F4070" s="193" t="s">
        <v>7899</v>
      </c>
      <c r="G4070" s="193"/>
      <c r="H4070" s="196"/>
      <c r="I4070" s="193" t="s">
        <v>14291</v>
      </c>
      <c r="J4070" s="193" t="s">
        <v>14292</v>
      </c>
      <c r="K4070" s="193" t="s">
        <v>7127</v>
      </c>
      <c r="L4070" s="193" t="s">
        <v>3029</v>
      </c>
      <c r="M4070" s="193" t="s">
        <v>7131</v>
      </c>
      <c r="N4070" s="193" t="s">
        <v>14293</v>
      </c>
      <c r="O4070" s="193" t="s">
        <v>1769</v>
      </c>
      <c r="P4070" s="219" t="n">
        <v>43040</v>
      </c>
      <c r="Q4070" s="219" t="n">
        <v>44469</v>
      </c>
      <c r="R4070" s="193"/>
      <c r="S4070" s="193" t="s">
        <v>7130</v>
      </c>
      <c r="T4070" s="193" t="n">
        <v>1023.865498</v>
      </c>
      <c r="U4070" s="193"/>
      <c r="V4070" s="193"/>
      <c r="W4070" s="193" t="s">
        <v>8720</v>
      </c>
      <c r="X4070" s="196"/>
      <c r="Y4070" s="196"/>
      <c r="Z4070" s="196" t="n">
        <v>0</v>
      </c>
      <c r="AE4070" s="94" t="e">
        <f aca="false" t="array" ref="AE4070:AK4070">_xlfn.torow(_xlfn.unique(_xlfn._xlws.filter(cat_table[Subsector],$E4070=cat_table[Sector],"")))</f>
        <v>#NAME?</v>
      </c>
      <c r="AF4070" s="94" t="e">
        <v>#NAME?</v>
      </c>
      <c r="AG4070" s="94" t="e">
        <v>#NAME?</v>
      </c>
      <c r="AH4070" s="94" t="e">
        <v>#NAME?</v>
      </c>
      <c r="AI4070" s="94" t="e">
        <v>#NAME?</v>
      </c>
      <c r="AJ4070" s="94" t="e">
        <v>#NAME?</v>
      </c>
      <c r="AK4070" s="94" t="e">
        <v>#NAME?</v>
      </c>
      <c r="AO4070" s="94" t="e">
        <f aca="false" t="array" ref="AO4070:AQ4070">_xlfn.torow(_xlfn.unique(_xlfn._xlws.filter(cat_table[Sub-subsector],($E4070=cat_table[Sector])*($F4070=cat_table[Subsector]),"")))</f>
        <v>#NAME?</v>
      </c>
      <c r="AP4070" s="94" t="e">
        <v>#NAME?</v>
      </c>
      <c r="AQ4070" s="94" t="e">
        <v>#NAME?</v>
      </c>
    </row>
    <row r="4071" customFormat="false" ht="15" hidden="false" customHeight="true" outlineLevel="0" collapsed="false">
      <c r="A4071" s="193" t="s">
        <v>14853</v>
      </c>
      <c r="B4071" s="20" t="str">
        <f aca="false">INDEX(Table2[], MATCH(L4071, Location_ID!$D$2:$D$648, 0), 1)</f>
        <v>a5d035c9-aae3-40ac-9eb8-c5c29396ac64</v>
      </c>
      <c r="C4071" s="193" t="s">
        <v>1482</v>
      </c>
      <c r="D4071" s="273" t="s">
        <v>354</v>
      </c>
      <c r="E4071" s="193" t="s">
        <v>7134</v>
      </c>
      <c r="F4071" s="193" t="s">
        <v>7899</v>
      </c>
      <c r="G4071" s="193"/>
      <c r="H4071" s="196"/>
      <c r="I4071" s="193" t="s">
        <v>14291</v>
      </c>
      <c r="J4071" s="193" t="s">
        <v>14292</v>
      </c>
      <c r="K4071" s="193" t="s">
        <v>7127</v>
      </c>
      <c r="L4071" s="193" t="s">
        <v>3029</v>
      </c>
      <c r="M4071" s="193" t="s">
        <v>7131</v>
      </c>
      <c r="N4071" s="193" t="s">
        <v>14293</v>
      </c>
      <c r="O4071" s="193" t="s">
        <v>1769</v>
      </c>
      <c r="P4071" s="219" t="n">
        <v>43040</v>
      </c>
      <c r="Q4071" s="219" t="n">
        <v>44469</v>
      </c>
      <c r="R4071" s="193"/>
      <c r="S4071" s="193" t="s">
        <v>7130</v>
      </c>
      <c r="T4071" s="193" t="n">
        <v>510.5850357</v>
      </c>
      <c r="U4071" s="193"/>
      <c r="V4071" s="193"/>
      <c r="W4071" s="193" t="s">
        <v>8720</v>
      </c>
      <c r="X4071" s="196"/>
      <c r="Y4071" s="196"/>
      <c r="Z4071" s="196" t="n">
        <v>0</v>
      </c>
      <c r="AE4071" s="94" t="e">
        <f aca="false" t="array" ref="AE4071:AK4071">_xlfn.torow(_xlfn.unique(_xlfn._xlws.filter(cat_table[Subsector],$E4071=cat_table[Sector],"")))</f>
        <v>#NAME?</v>
      </c>
      <c r="AF4071" s="94" t="e">
        <v>#NAME?</v>
      </c>
      <c r="AG4071" s="94" t="e">
        <v>#NAME?</v>
      </c>
      <c r="AH4071" s="94" t="e">
        <v>#NAME?</v>
      </c>
      <c r="AI4071" s="94" t="e">
        <v>#NAME?</v>
      </c>
      <c r="AJ4071" s="94" t="e">
        <v>#NAME?</v>
      </c>
      <c r="AK4071" s="94" t="e">
        <v>#NAME?</v>
      </c>
      <c r="AO4071" s="94" t="e">
        <f aca="false" t="array" ref="AO4071:AQ4071">_xlfn.torow(_xlfn.unique(_xlfn._xlws.filter(cat_table[Sub-subsector],($E4071=cat_table[Sector])*($F4071=cat_table[Subsector]),"")))</f>
        <v>#NAME?</v>
      </c>
      <c r="AP4071" s="94" t="e">
        <v>#NAME?</v>
      </c>
      <c r="AQ4071" s="94" t="e">
        <v>#NAME?</v>
      </c>
    </row>
    <row r="4072" customFormat="false" ht="15" hidden="false" customHeight="true" outlineLevel="0" collapsed="false">
      <c r="A4072" s="193" t="s">
        <v>14854</v>
      </c>
      <c r="B4072" s="20" t="str">
        <f aca="false">INDEX(Table2[], MATCH(L4072, Location_ID!$D$2:$D$648, 0), 1)</f>
        <v>a5d035c9-aae3-40ac-9eb8-c5c29396ac64</v>
      </c>
      <c r="C4072" s="193" t="s">
        <v>1482</v>
      </c>
      <c r="D4072" s="273" t="s">
        <v>354</v>
      </c>
      <c r="E4072" s="193" t="s">
        <v>7134</v>
      </c>
      <c r="F4072" s="193" t="s">
        <v>7899</v>
      </c>
      <c r="G4072" s="193"/>
      <c r="H4072" s="196"/>
      <c r="I4072" s="193" t="s">
        <v>14291</v>
      </c>
      <c r="J4072" s="193" t="s">
        <v>14292</v>
      </c>
      <c r="K4072" s="193" t="s">
        <v>7127</v>
      </c>
      <c r="L4072" s="193" t="s">
        <v>3029</v>
      </c>
      <c r="M4072" s="193" t="s">
        <v>7131</v>
      </c>
      <c r="N4072" s="193" t="s">
        <v>14293</v>
      </c>
      <c r="O4072" s="193" t="s">
        <v>1769</v>
      </c>
      <c r="P4072" s="219" t="n">
        <v>43040</v>
      </c>
      <c r="Q4072" s="219" t="n">
        <v>44469</v>
      </c>
      <c r="R4072" s="193"/>
      <c r="S4072" s="193" t="s">
        <v>7130</v>
      </c>
      <c r="T4072" s="193" t="n">
        <v>3624.651107</v>
      </c>
      <c r="U4072" s="193"/>
      <c r="V4072" s="193"/>
      <c r="W4072" s="193" t="s">
        <v>8720</v>
      </c>
      <c r="X4072" s="196"/>
      <c r="Y4072" s="196"/>
      <c r="Z4072" s="196" t="n">
        <v>0</v>
      </c>
      <c r="AE4072" s="94" t="e">
        <f aca="false" t="array" ref="AE4072:AK4072">_xlfn.torow(_xlfn.unique(_xlfn._xlws.filter(cat_table[Subsector],$E4072=cat_table[Sector],"")))</f>
        <v>#NAME?</v>
      </c>
      <c r="AF4072" s="94" t="e">
        <v>#NAME?</v>
      </c>
      <c r="AG4072" s="94" t="e">
        <v>#NAME?</v>
      </c>
      <c r="AH4072" s="94" t="e">
        <v>#NAME?</v>
      </c>
      <c r="AI4072" s="94" t="e">
        <v>#NAME?</v>
      </c>
      <c r="AJ4072" s="94" t="e">
        <v>#NAME?</v>
      </c>
      <c r="AK4072" s="94" t="e">
        <v>#NAME?</v>
      </c>
      <c r="AO4072" s="94" t="e">
        <f aca="false" t="array" ref="AO4072:AQ4072">_xlfn.torow(_xlfn.unique(_xlfn._xlws.filter(cat_table[Sub-subsector],($E4072=cat_table[Sector])*($F4072=cat_table[Subsector]),"")))</f>
        <v>#NAME?</v>
      </c>
      <c r="AP4072" s="94" t="e">
        <v>#NAME?</v>
      </c>
      <c r="AQ4072" s="94" t="e">
        <v>#NAME?</v>
      </c>
    </row>
    <row r="4073" customFormat="false" ht="15" hidden="false" customHeight="true" outlineLevel="0" collapsed="false">
      <c r="A4073" s="193" t="s">
        <v>14855</v>
      </c>
      <c r="B4073" s="20" t="str">
        <f aca="false">INDEX(Table2[], MATCH(L4073, Location_ID!$D$2:$D$648, 0), 1)</f>
        <v>a5d035c9-aae3-40ac-9eb8-c5c29396ac64</v>
      </c>
      <c r="C4073" s="193" t="s">
        <v>1482</v>
      </c>
      <c r="D4073" s="273" t="s">
        <v>354</v>
      </c>
      <c r="E4073" s="193" t="s">
        <v>7134</v>
      </c>
      <c r="F4073" s="193" t="s">
        <v>7899</v>
      </c>
      <c r="G4073" s="193"/>
      <c r="H4073" s="196"/>
      <c r="I4073" s="193" t="s">
        <v>14291</v>
      </c>
      <c r="J4073" s="193" t="s">
        <v>14292</v>
      </c>
      <c r="K4073" s="193" t="s">
        <v>7127</v>
      </c>
      <c r="L4073" s="193" t="s">
        <v>3029</v>
      </c>
      <c r="M4073" s="193" t="s">
        <v>7131</v>
      </c>
      <c r="N4073" s="193" t="s">
        <v>14293</v>
      </c>
      <c r="O4073" s="193" t="s">
        <v>1769</v>
      </c>
      <c r="P4073" s="219" t="n">
        <v>43040</v>
      </c>
      <c r="Q4073" s="219" t="n">
        <v>44469</v>
      </c>
      <c r="R4073" s="193"/>
      <c r="S4073" s="193" t="s">
        <v>7130</v>
      </c>
      <c r="T4073" s="193" t="n">
        <v>1250.996893</v>
      </c>
      <c r="U4073" s="193"/>
      <c r="V4073" s="193"/>
      <c r="W4073" s="193" t="s">
        <v>8720</v>
      </c>
      <c r="X4073" s="196"/>
      <c r="Y4073" s="196"/>
      <c r="Z4073" s="196" t="n">
        <v>0</v>
      </c>
      <c r="AE4073" s="94" t="e">
        <f aca="false" t="array" ref="AE4073:AK4073">_xlfn.torow(_xlfn.unique(_xlfn._xlws.filter(cat_table[Subsector],$E4073=cat_table[Sector],"")))</f>
        <v>#NAME?</v>
      </c>
      <c r="AF4073" s="94" t="e">
        <v>#NAME?</v>
      </c>
      <c r="AG4073" s="94" t="e">
        <v>#NAME?</v>
      </c>
      <c r="AH4073" s="94" t="e">
        <v>#NAME?</v>
      </c>
      <c r="AI4073" s="94" t="e">
        <v>#NAME?</v>
      </c>
      <c r="AJ4073" s="94" t="e">
        <v>#NAME?</v>
      </c>
      <c r="AK4073" s="94" t="e">
        <v>#NAME?</v>
      </c>
      <c r="AO4073" s="94" t="e">
        <f aca="false" t="array" ref="AO4073:AQ4073">_xlfn.torow(_xlfn.unique(_xlfn._xlws.filter(cat_table[Sub-subsector],($E4073=cat_table[Sector])*($F4073=cat_table[Subsector]),"")))</f>
        <v>#NAME?</v>
      </c>
      <c r="AP4073" s="94" t="e">
        <v>#NAME?</v>
      </c>
      <c r="AQ4073" s="94" t="e">
        <v>#NAME?</v>
      </c>
    </row>
    <row r="4074" customFormat="false" ht="15" hidden="false" customHeight="true" outlineLevel="0" collapsed="false">
      <c r="A4074" s="193" t="s">
        <v>14856</v>
      </c>
      <c r="B4074" s="20" t="str">
        <f aca="false">INDEX(Table2[], MATCH(L4074, Location_ID!$D$2:$D$648, 0), 1)</f>
        <v>a5d035c9-aae3-40ac-9eb8-c5c29396ac64</v>
      </c>
      <c r="C4074" s="193" t="s">
        <v>1482</v>
      </c>
      <c r="D4074" s="273" t="s">
        <v>354</v>
      </c>
      <c r="E4074" s="193" t="s">
        <v>7134</v>
      </c>
      <c r="F4074" s="193" t="s">
        <v>7899</v>
      </c>
      <c r="G4074" s="193"/>
      <c r="H4074" s="196"/>
      <c r="I4074" s="193" t="s">
        <v>14291</v>
      </c>
      <c r="J4074" s="193" t="s">
        <v>14292</v>
      </c>
      <c r="K4074" s="193" t="s">
        <v>7127</v>
      </c>
      <c r="L4074" s="193" t="s">
        <v>3029</v>
      </c>
      <c r="M4074" s="193" t="s">
        <v>7131</v>
      </c>
      <c r="N4074" s="193" t="s">
        <v>14293</v>
      </c>
      <c r="O4074" s="193" t="s">
        <v>1769</v>
      </c>
      <c r="P4074" s="219" t="n">
        <v>43040</v>
      </c>
      <c r="Q4074" s="219" t="n">
        <v>44469</v>
      </c>
      <c r="R4074" s="193"/>
      <c r="S4074" s="193" t="s">
        <v>7130</v>
      </c>
      <c r="T4074" s="193" t="n">
        <v>798.1474434</v>
      </c>
      <c r="U4074" s="193"/>
      <c r="V4074" s="193"/>
      <c r="W4074" s="193" t="s">
        <v>8720</v>
      </c>
      <c r="X4074" s="196"/>
      <c r="Y4074" s="196"/>
      <c r="Z4074" s="196" t="n">
        <v>0</v>
      </c>
      <c r="AE4074" s="94" t="e">
        <f aca="false" t="array" ref="AE4074:AK4074">_xlfn.torow(_xlfn.unique(_xlfn._xlws.filter(cat_table[Subsector],$E4074=cat_table[Sector],"")))</f>
        <v>#NAME?</v>
      </c>
      <c r="AF4074" s="94" t="e">
        <v>#NAME?</v>
      </c>
      <c r="AG4074" s="94" t="e">
        <v>#NAME?</v>
      </c>
      <c r="AH4074" s="94" t="e">
        <v>#NAME?</v>
      </c>
      <c r="AI4074" s="94" t="e">
        <v>#NAME?</v>
      </c>
      <c r="AJ4074" s="94" t="e">
        <v>#NAME?</v>
      </c>
      <c r="AK4074" s="94" t="e">
        <v>#NAME?</v>
      </c>
      <c r="AO4074" s="94" t="e">
        <f aca="false" t="array" ref="AO4074:AQ4074">_xlfn.torow(_xlfn.unique(_xlfn._xlws.filter(cat_table[Sub-subsector],($E4074=cat_table[Sector])*($F4074=cat_table[Subsector]),"")))</f>
        <v>#NAME?</v>
      </c>
      <c r="AP4074" s="94" t="e">
        <v>#NAME?</v>
      </c>
      <c r="AQ4074" s="94" t="e">
        <v>#NAME?</v>
      </c>
    </row>
    <row r="4075" customFormat="false" ht="15" hidden="false" customHeight="true" outlineLevel="0" collapsed="false">
      <c r="A4075" s="193" t="s">
        <v>14857</v>
      </c>
      <c r="B4075" s="20" t="str">
        <f aca="false">INDEX(Table2[], MATCH(L4075, Location_ID!$D$2:$D$648, 0), 1)</f>
        <v>a5d035c9-aae3-40ac-9eb8-c5c29396ac64</v>
      </c>
      <c r="C4075" s="193" t="s">
        <v>1482</v>
      </c>
      <c r="D4075" s="273" t="s">
        <v>354</v>
      </c>
      <c r="E4075" s="193" t="s">
        <v>7134</v>
      </c>
      <c r="F4075" s="193" t="s">
        <v>7899</v>
      </c>
      <c r="G4075" s="193"/>
      <c r="H4075" s="196"/>
      <c r="I4075" s="193" t="s">
        <v>14291</v>
      </c>
      <c r="J4075" s="193" t="s">
        <v>14292</v>
      </c>
      <c r="K4075" s="193" t="s">
        <v>7127</v>
      </c>
      <c r="L4075" s="193" t="s">
        <v>3029</v>
      </c>
      <c r="M4075" s="193" t="s">
        <v>7131</v>
      </c>
      <c r="N4075" s="193" t="s">
        <v>14293</v>
      </c>
      <c r="O4075" s="193" t="s">
        <v>1769</v>
      </c>
      <c r="P4075" s="219" t="n">
        <v>43040</v>
      </c>
      <c r="Q4075" s="219" t="n">
        <v>44469</v>
      </c>
      <c r="R4075" s="193"/>
      <c r="S4075" s="193" t="s">
        <v>7130</v>
      </c>
      <c r="T4075" s="193" t="n">
        <v>2139.275012</v>
      </c>
      <c r="U4075" s="193"/>
      <c r="V4075" s="193"/>
      <c r="W4075" s="193" t="s">
        <v>8720</v>
      </c>
      <c r="X4075" s="196"/>
      <c r="Y4075" s="196"/>
      <c r="Z4075" s="196" t="n">
        <v>0</v>
      </c>
      <c r="AE4075" s="94" t="e">
        <f aca="false" t="array" ref="AE4075:AK4075">_xlfn.torow(_xlfn.unique(_xlfn._xlws.filter(cat_table[Subsector],$E4075=cat_table[Sector],"")))</f>
        <v>#NAME?</v>
      </c>
      <c r="AF4075" s="94" t="e">
        <v>#NAME?</v>
      </c>
      <c r="AG4075" s="94" t="e">
        <v>#NAME?</v>
      </c>
      <c r="AH4075" s="94" t="e">
        <v>#NAME?</v>
      </c>
      <c r="AI4075" s="94" t="e">
        <v>#NAME?</v>
      </c>
      <c r="AJ4075" s="94" t="e">
        <v>#NAME?</v>
      </c>
      <c r="AK4075" s="94" t="e">
        <v>#NAME?</v>
      </c>
      <c r="AO4075" s="94" t="e">
        <f aca="false" t="array" ref="AO4075:AQ4075">_xlfn.torow(_xlfn.unique(_xlfn._xlws.filter(cat_table[Sub-subsector],($E4075=cat_table[Sector])*($F4075=cat_table[Subsector]),"")))</f>
        <v>#NAME?</v>
      </c>
      <c r="AP4075" s="94" t="e">
        <v>#NAME?</v>
      </c>
      <c r="AQ4075" s="94" t="e">
        <v>#NAME?</v>
      </c>
    </row>
    <row r="4076" customFormat="false" ht="15" hidden="false" customHeight="true" outlineLevel="0" collapsed="false">
      <c r="A4076" s="193" t="s">
        <v>14858</v>
      </c>
      <c r="B4076" s="20" t="str">
        <f aca="false">INDEX(Table2[], MATCH(L4076, Location_ID!$D$2:$D$648, 0), 1)</f>
        <v>a5d035c9-aae3-40ac-9eb8-c5c29396ac64</v>
      </c>
      <c r="C4076" s="193" t="s">
        <v>1482</v>
      </c>
      <c r="D4076" s="273" t="s">
        <v>354</v>
      </c>
      <c r="E4076" s="193" t="s">
        <v>7134</v>
      </c>
      <c r="F4076" s="193" t="s">
        <v>7899</v>
      </c>
      <c r="G4076" s="193"/>
      <c r="H4076" s="196"/>
      <c r="I4076" s="193" t="s">
        <v>14291</v>
      </c>
      <c r="J4076" s="193" t="s">
        <v>14292</v>
      </c>
      <c r="K4076" s="193" t="s">
        <v>7127</v>
      </c>
      <c r="L4076" s="193" t="s">
        <v>3029</v>
      </c>
      <c r="M4076" s="193" t="s">
        <v>7131</v>
      </c>
      <c r="N4076" s="193" t="s">
        <v>14293</v>
      </c>
      <c r="O4076" s="193" t="s">
        <v>1769</v>
      </c>
      <c r="P4076" s="219" t="n">
        <v>43040</v>
      </c>
      <c r="Q4076" s="219" t="n">
        <v>44469</v>
      </c>
      <c r="R4076" s="193"/>
      <c r="S4076" s="193" t="s">
        <v>7130</v>
      </c>
      <c r="T4076" s="193" t="n">
        <v>746.8795524</v>
      </c>
      <c r="U4076" s="193"/>
      <c r="V4076" s="193"/>
      <c r="W4076" s="193" t="s">
        <v>8720</v>
      </c>
      <c r="X4076" s="196"/>
      <c r="Y4076" s="196"/>
      <c r="Z4076" s="196" t="n">
        <v>0</v>
      </c>
      <c r="AE4076" s="94" t="e">
        <f aca="false" t="array" ref="AE4076:AK4076">_xlfn.torow(_xlfn.unique(_xlfn._xlws.filter(cat_table[Subsector],$E4076=cat_table[Sector],"")))</f>
        <v>#NAME?</v>
      </c>
      <c r="AF4076" s="94" t="e">
        <v>#NAME?</v>
      </c>
      <c r="AG4076" s="94" t="e">
        <v>#NAME?</v>
      </c>
      <c r="AH4076" s="94" t="e">
        <v>#NAME?</v>
      </c>
      <c r="AI4076" s="94" t="e">
        <v>#NAME?</v>
      </c>
      <c r="AJ4076" s="94" t="e">
        <v>#NAME?</v>
      </c>
      <c r="AK4076" s="94" t="e">
        <v>#NAME?</v>
      </c>
      <c r="AO4076" s="94" t="e">
        <f aca="false" t="array" ref="AO4076:AQ4076">_xlfn.torow(_xlfn.unique(_xlfn._xlws.filter(cat_table[Sub-subsector],($E4076=cat_table[Sector])*($F4076=cat_table[Subsector]),"")))</f>
        <v>#NAME?</v>
      </c>
      <c r="AP4076" s="94" t="e">
        <v>#NAME?</v>
      </c>
      <c r="AQ4076" s="94" t="e">
        <v>#NAME?</v>
      </c>
    </row>
    <row r="4077" customFormat="false" ht="15" hidden="false" customHeight="true" outlineLevel="0" collapsed="false">
      <c r="A4077" s="193" t="s">
        <v>14859</v>
      </c>
      <c r="B4077" s="20" t="str">
        <f aca="false">INDEX(Table2[], MATCH(L4077, Location_ID!$D$2:$D$648, 0), 1)</f>
        <v>a5d035c9-aae3-40ac-9eb8-c5c29396ac64</v>
      </c>
      <c r="C4077" s="193" t="s">
        <v>1482</v>
      </c>
      <c r="D4077" s="273" t="s">
        <v>354</v>
      </c>
      <c r="E4077" s="193" t="s">
        <v>7134</v>
      </c>
      <c r="F4077" s="193" t="s">
        <v>7899</v>
      </c>
      <c r="G4077" s="193"/>
      <c r="H4077" s="196"/>
      <c r="I4077" s="193" t="s">
        <v>14291</v>
      </c>
      <c r="J4077" s="193" t="s">
        <v>14292</v>
      </c>
      <c r="K4077" s="193" t="s">
        <v>7127</v>
      </c>
      <c r="L4077" s="193" t="s">
        <v>3029</v>
      </c>
      <c r="M4077" s="193" t="s">
        <v>7131</v>
      </c>
      <c r="N4077" s="193" t="s">
        <v>14293</v>
      </c>
      <c r="O4077" s="193" t="s">
        <v>1769</v>
      </c>
      <c r="P4077" s="219" t="n">
        <v>43040</v>
      </c>
      <c r="Q4077" s="219" t="n">
        <v>44469</v>
      </c>
      <c r="R4077" s="193"/>
      <c r="S4077" s="193" t="s">
        <v>7130</v>
      </c>
      <c r="T4077" s="193" t="n">
        <v>294.7824388</v>
      </c>
      <c r="U4077" s="193"/>
      <c r="V4077" s="193"/>
      <c r="W4077" s="193" t="s">
        <v>8720</v>
      </c>
      <c r="X4077" s="196"/>
      <c r="Y4077" s="196"/>
      <c r="Z4077" s="196" t="n">
        <v>0</v>
      </c>
      <c r="AE4077" s="94" t="e">
        <f aca="false" t="array" ref="AE4077:AK4077">_xlfn.torow(_xlfn.unique(_xlfn._xlws.filter(cat_table[Subsector],$E4077=cat_table[Sector],"")))</f>
        <v>#NAME?</v>
      </c>
      <c r="AF4077" s="94" t="e">
        <v>#NAME?</v>
      </c>
      <c r="AG4077" s="94" t="e">
        <v>#NAME?</v>
      </c>
      <c r="AH4077" s="94" t="e">
        <v>#NAME?</v>
      </c>
      <c r="AI4077" s="94" t="e">
        <v>#NAME?</v>
      </c>
      <c r="AJ4077" s="94" t="e">
        <v>#NAME?</v>
      </c>
      <c r="AK4077" s="94" t="e">
        <v>#NAME?</v>
      </c>
      <c r="AO4077" s="94" t="e">
        <f aca="false" t="array" ref="AO4077:AQ4077">_xlfn.torow(_xlfn.unique(_xlfn._xlws.filter(cat_table[Sub-subsector],($E4077=cat_table[Sector])*($F4077=cat_table[Subsector]),"")))</f>
        <v>#NAME?</v>
      </c>
      <c r="AP4077" s="94" t="e">
        <v>#NAME?</v>
      </c>
      <c r="AQ4077" s="94" t="e">
        <v>#NAME?</v>
      </c>
    </row>
    <row r="4078" customFormat="false" ht="15" hidden="false" customHeight="true" outlineLevel="0" collapsed="false">
      <c r="A4078" s="193" t="s">
        <v>14860</v>
      </c>
      <c r="B4078" s="20" t="str">
        <f aca="false">INDEX(Table2[], MATCH(L4078, Location_ID!$D$2:$D$648, 0), 1)</f>
        <v>a5d035c9-aae3-40ac-9eb8-c5c29396ac64</v>
      </c>
      <c r="C4078" s="193" t="s">
        <v>1482</v>
      </c>
      <c r="D4078" s="273" t="s">
        <v>354</v>
      </c>
      <c r="E4078" s="193" t="s">
        <v>7134</v>
      </c>
      <c r="F4078" s="193" t="s">
        <v>7899</v>
      </c>
      <c r="G4078" s="193"/>
      <c r="H4078" s="196"/>
      <c r="I4078" s="193" t="s">
        <v>14291</v>
      </c>
      <c r="J4078" s="193" t="s">
        <v>14292</v>
      </c>
      <c r="K4078" s="193" t="s">
        <v>7127</v>
      </c>
      <c r="L4078" s="193" t="s">
        <v>3029</v>
      </c>
      <c r="M4078" s="193" t="s">
        <v>7131</v>
      </c>
      <c r="N4078" s="193" t="s">
        <v>14293</v>
      </c>
      <c r="O4078" s="193" t="s">
        <v>1769</v>
      </c>
      <c r="P4078" s="219" t="n">
        <v>43040</v>
      </c>
      <c r="Q4078" s="219" t="n">
        <v>44469</v>
      </c>
      <c r="R4078" s="193"/>
      <c r="S4078" s="193" t="s">
        <v>7130</v>
      </c>
      <c r="T4078" s="193" t="n">
        <v>1213.230125</v>
      </c>
      <c r="U4078" s="193"/>
      <c r="V4078" s="193"/>
      <c r="W4078" s="193" t="s">
        <v>8720</v>
      </c>
      <c r="X4078" s="196"/>
      <c r="Y4078" s="196"/>
      <c r="Z4078" s="196" t="n">
        <v>0</v>
      </c>
      <c r="AE4078" s="94" t="e">
        <f aca="false" t="array" ref="AE4078:AK4078">_xlfn.torow(_xlfn.unique(_xlfn._xlws.filter(cat_table[Subsector],$E4078=cat_table[Sector],"")))</f>
        <v>#NAME?</v>
      </c>
      <c r="AF4078" s="94" t="e">
        <v>#NAME?</v>
      </c>
      <c r="AG4078" s="94" t="e">
        <v>#NAME?</v>
      </c>
      <c r="AH4078" s="94" t="e">
        <v>#NAME?</v>
      </c>
      <c r="AI4078" s="94" t="e">
        <v>#NAME?</v>
      </c>
      <c r="AJ4078" s="94" t="e">
        <v>#NAME?</v>
      </c>
      <c r="AK4078" s="94" t="e">
        <v>#NAME?</v>
      </c>
      <c r="AO4078" s="94" t="e">
        <f aca="false" t="array" ref="AO4078:AQ4078">_xlfn.torow(_xlfn.unique(_xlfn._xlws.filter(cat_table[Sub-subsector],($E4078=cat_table[Sector])*($F4078=cat_table[Subsector]),"")))</f>
        <v>#NAME?</v>
      </c>
      <c r="AP4078" s="94" t="e">
        <v>#NAME?</v>
      </c>
      <c r="AQ4078" s="94" t="e">
        <v>#NAME?</v>
      </c>
    </row>
    <row r="4079" customFormat="false" ht="15" hidden="false" customHeight="true" outlineLevel="0" collapsed="false">
      <c r="A4079" s="193" t="s">
        <v>14861</v>
      </c>
      <c r="B4079" s="20" t="str">
        <f aca="false">INDEX(Table2[], MATCH(L4079, Location_ID!$D$2:$D$648, 0), 1)</f>
        <v>a5d035c9-aae3-40ac-9eb8-c5c29396ac64</v>
      </c>
      <c r="C4079" s="193" t="s">
        <v>1482</v>
      </c>
      <c r="D4079" s="273" t="s">
        <v>354</v>
      </c>
      <c r="E4079" s="193" t="s">
        <v>7134</v>
      </c>
      <c r="F4079" s="193" t="s">
        <v>7899</v>
      </c>
      <c r="G4079" s="193"/>
      <c r="H4079" s="196"/>
      <c r="I4079" s="193" t="s">
        <v>14291</v>
      </c>
      <c r="J4079" s="193" t="s">
        <v>14292</v>
      </c>
      <c r="K4079" s="193" t="s">
        <v>7127</v>
      </c>
      <c r="L4079" s="193" t="s">
        <v>3029</v>
      </c>
      <c r="M4079" s="193" t="s">
        <v>7131</v>
      </c>
      <c r="N4079" s="193" t="s">
        <v>14293</v>
      </c>
      <c r="O4079" s="193" t="s">
        <v>1769</v>
      </c>
      <c r="P4079" s="219" t="n">
        <v>43040</v>
      </c>
      <c r="Q4079" s="219" t="n">
        <v>44469</v>
      </c>
      <c r="R4079" s="193"/>
      <c r="S4079" s="193" t="s">
        <v>7130</v>
      </c>
      <c r="T4079" s="193" t="n">
        <v>1554.105666</v>
      </c>
      <c r="U4079" s="193"/>
      <c r="V4079" s="193"/>
      <c r="W4079" s="193" t="s">
        <v>8720</v>
      </c>
      <c r="X4079" s="196"/>
      <c r="Y4079" s="196"/>
      <c r="Z4079" s="196" t="n">
        <v>0</v>
      </c>
      <c r="AE4079" s="94" t="e">
        <f aca="false" t="array" ref="AE4079:AK4079">_xlfn.torow(_xlfn.unique(_xlfn._xlws.filter(cat_table[Subsector],$E4079=cat_table[Sector],"")))</f>
        <v>#NAME?</v>
      </c>
      <c r="AF4079" s="94" t="e">
        <v>#NAME?</v>
      </c>
      <c r="AG4079" s="94" t="e">
        <v>#NAME?</v>
      </c>
      <c r="AH4079" s="94" t="e">
        <v>#NAME?</v>
      </c>
      <c r="AI4079" s="94" t="e">
        <v>#NAME?</v>
      </c>
      <c r="AJ4079" s="94" t="e">
        <v>#NAME?</v>
      </c>
      <c r="AK4079" s="94" t="e">
        <v>#NAME?</v>
      </c>
      <c r="AO4079" s="94" t="e">
        <f aca="false" t="array" ref="AO4079:AQ4079">_xlfn.torow(_xlfn.unique(_xlfn._xlws.filter(cat_table[Sub-subsector],($E4079=cat_table[Sector])*($F4079=cat_table[Subsector]),"")))</f>
        <v>#NAME?</v>
      </c>
      <c r="AP4079" s="94" t="e">
        <v>#NAME?</v>
      </c>
      <c r="AQ4079" s="94" t="e">
        <v>#NAME?</v>
      </c>
    </row>
    <row r="4080" customFormat="false" ht="15" hidden="false" customHeight="true" outlineLevel="0" collapsed="false">
      <c r="A4080" s="193" t="s">
        <v>14862</v>
      </c>
      <c r="B4080" s="20" t="str">
        <f aca="false">INDEX(Table2[], MATCH(L4080, Location_ID!$D$2:$D$648, 0), 1)</f>
        <v>a5d035c9-aae3-40ac-9eb8-c5c29396ac64</v>
      </c>
      <c r="C4080" s="193" t="s">
        <v>1482</v>
      </c>
      <c r="D4080" s="273" t="s">
        <v>354</v>
      </c>
      <c r="E4080" s="193" t="s">
        <v>7134</v>
      </c>
      <c r="F4080" s="193" t="s">
        <v>7899</v>
      </c>
      <c r="G4080" s="193"/>
      <c r="H4080" s="196"/>
      <c r="I4080" s="193" t="s">
        <v>14291</v>
      </c>
      <c r="J4080" s="193" t="s">
        <v>14292</v>
      </c>
      <c r="K4080" s="193" t="s">
        <v>7127</v>
      </c>
      <c r="L4080" s="193" t="s">
        <v>3029</v>
      </c>
      <c r="M4080" s="193" t="s">
        <v>7131</v>
      </c>
      <c r="N4080" s="193" t="s">
        <v>14293</v>
      </c>
      <c r="O4080" s="193" t="s">
        <v>1769</v>
      </c>
      <c r="P4080" s="219" t="n">
        <v>43040</v>
      </c>
      <c r="Q4080" s="219" t="n">
        <v>44469</v>
      </c>
      <c r="R4080" s="193"/>
      <c r="S4080" s="193" t="s">
        <v>7130</v>
      </c>
      <c r="T4080" s="193" t="n">
        <v>863.2725799</v>
      </c>
      <c r="U4080" s="193"/>
      <c r="V4080" s="193"/>
      <c r="W4080" s="193" t="s">
        <v>8720</v>
      </c>
      <c r="X4080" s="196"/>
      <c r="Y4080" s="196"/>
      <c r="Z4080" s="196" t="n">
        <v>0</v>
      </c>
      <c r="AE4080" s="94" t="e">
        <f aca="false" t="array" ref="AE4080:AK4080">_xlfn.torow(_xlfn.unique(_xlfn._xlws.filter(cat_table[Subsector],$E4080=cat_table[Sector],"")))</f>
        <v>#NAME?</v>
      </c>
      <c r="AF4080" s="94" t="e">
        <v>#NAME?</v>
      </c>
      <c r="AG4080" s="94" t="e">
        <v>#NAME?</v>
      </c>
      <c r="AH4080" s="94" t="e">
        <v>#NAME?</v>
      </c>
      <c r="AI4080" s="94" t="e">
        <v>#NAME?</v>
      </c>
      <c r="AJ4080" s="94" t="e">
        <v>#NAME?</v>
      </c>
      <c r="AK4080" s="94" t="e">
        <v>#NAME?</v>
      </c>
      <c r="AO4080" s="94" t="e">
        <f aca="false" t="array" ref="AO4080:AQ4080">_xlfn.torow(_xlfn.unique(_xlfn._xlws.filter(cat_table[Sub-subsector],($E4080=cat_table[Sector])*($F4080=cat_table[Subsector]),"")))</f>
        <v>#NAME?</v>
      </c>
      <c r="AP4080" s="94" t="e">
        <v>#NAME?</v>
      </c>
      <c r="AQ4080" s="94" t="e">
        <v>#NAME?</v>
      </c>
    </row>
    <row r="4081" customFormat="false" ht="15" hidden="false" customHeight="true" outlineLevel="0" collapsed="false">
      <c r="A4081" s="193" t="s">
        <v>14863</v>
      </c>
      <c r="B4081" s="20" t="str">
        <f aca="false">INDEX(Table2[], MATCH(L4081, Location_ID!$D$2:$D$648, 0), 1)</f>
        <v>a5d035c9-aae3-40ac-9eb8-c5c29396ac64</v>
      </c>
      <c r="C4081" s="193" t="s">
        <v>1482</v>
      </c>
      <c r="D4081" s="273" t="s">
        <v>354</v>
      </c>
      <c r="E4081" s="193" t="s">
        <v>7134</v>
      </c>
      <c r="F4081" s="193" t="s">
        <v>7899</v>
      </c>
      <c r="G4081" s="193"/>
      <c r="H4081" s="196"/>
      <c r="I4081" s="193" t="s">
        <v>14291</v>
      </c>
      <c r="J4081" s="193" t="s">
        <v>14292</v>
      </c>
      <c r="K4081" s="193" t="s">
        <v>7127</v>
      </c>
      <c r="L4081" s="193" t="s">
        <v>3029</v>
      </c>
      <c r="M4081" s="193" t="s">
        <v>7131</v>
      </c>
      <c r="N4081" s="193" t="s">
        <v>14293</v>
      </c>
      <c r="O4081" s="193" t="s">
        <v>1769</v>
      </c>
      <c r="P4081" s="219" t="n">
        <v>43040</v>
      </c>
      <c r="Q4081" s="219" t="n">
        <v>44469</v>
      </c>
      <c r="R4081" s="193"/>
      <c r="S4081" s="193" t="s">
        <v>7130</v>
      </c>
      <c r="T4081" s="193" t="n">
        <v>776.1793077</v>
      </c>
      <c r="U4081" s="193"/>
      <c r="V4081" s="193"/>
      <c r="W4081" s="193" t="s">
        <v>8720</v>
      </c>
      <c r="X4081" s="196"/>
      <c r="Y4081" s="196"/>
      <c r="Z4081" s="196" t="n">
        <v>0</v>
      </c>
      <c r="AE4081" s="94" t="e">
        <f aca="false" t="array" ref="AE4081:AK4081">_xlfn.torow(_xlfn.unique(_xlfn._xlws.filter(cat_table[Subsector],$E4081=cat_table[Sector],"")))</f>
        <v>#NAME?</v>
      </c>
      <c r="AF4081" s="94" t="e">
        <v>#NAME?</v>
      </c>
      <c r="AG4081" s="94" t="e">
        <v>#NAME?</v>
      </c>
      <c r="AH4081" s="94" t="e">
        <v>#NAME?</v>
      </c>
      <c r="AI4081" s="94" t="e">
        <v>#NAME?</v>
      </c>
      <c r="AJ4081" s="94" t="e">
        <v>#NAME?</v>
      </c>
      <c r="AK4081" s="94" t="e">
        <v>#NAME?</v>
      </c>
      <c r="AO4081" s="94" t="e">
        <f aca="false" t="array" ref="AO4081:AQ4081">_xlfn.torow(_xlfn.unique(_xlfn._xlws.filter(cat_table[Sub-subsector],($E4081=cat_table[Sector])*($F4081=cat_table[Subsector]),"")))</f>
        <v>#NAME?</v>
      </c>
      <c r="AP4081" s="94" t="e">
        <v>#NAME?</v>
      </c>
      <c r="AQ4081" s="94" t="e">
        <v>#NAME?</v>
      </c>
    </row>
    <row r="4082" customFormat="false" ht="15" hidden="false" customHeight="true" outlineLevel="0" collapsed="false">
      <c r="A4082" s="193" t="s">
        <v>14864</v>
      </c>
      <c r="B4082" s="20" t="str">
        <f aca="false">INDEX(Table2[], MATCH(L4082, Location_ID!$D$2:$D$648, 0), 1)</f>
        <v>a5d035c9-aae3-40ac-9eb8-c5c29396ac64</v>
      </c>
      <c r="C4082" s="193" t="s">
        <v>1482</v>
      </c>
      <c r="D4082" s="273" t="s">
        <v>354</v>
      </c>
      <c r="E4082" s="193" t="s">
        <v>7134</v>
      </c>
      <c r="F4082" s="193" t="s">
        <v>7899</v>
      </c>
      <c r="G4082" s="193"/>
      <c r="H4082" s="196"/>
      <c r="I4082" s="193" t="s">
        <v>14291</v>
      </c>
      <c r="J4082" s="193" t="s">
        <v>14292</v>
      </c>
      <c r="K4082" s="193" t="s">
        <v>7127</v>
      </c>
      <c r="L4082" s="193" t="s">
        <v>3029</v>
      </c>
      <c r="M4082" s="193" t="s">
        <v>7131</v>
      </c>
      <c r="N4082" s="193" t="s">
        <v>14293</v>
      </c>
      <c r="O4082" s="193" t="s">
        <v>1769</v>
      </c>
      <c r="P4082" s="219" t="n">
        <v>43040</v>
      </c>
      <c r="Q4082" s="219" t="n">
        <v>44469</v>
      </c>
      <c r="R4082" s="193"/>
      <c r="S4082" s="193" t="s">
        <v>7130</v>
      </c>
      <c r="T4082" s="193" t="n">
        <v>1027.312118</v>
      </c>
      <c r="U4082" s="193"/>
      <c r="V4082" s="193"/>
      <c r="W4082" s="193" t="s">
        <v>8720</v>
      </c>
      <c r="X4082" s="196"/>
      <c r="Y4082" s="196"/>
      <c r="Z4082" s="196" t="n">
        <v>0</v>
      </c>
      <c r="AE4082" s="94" t="e">
        <f aca="false" t="array" ref="AE4082:AK4082">_xlfn.torow(_xlfn.unique(_xlfn._xlws.filter(cat_table[Subsector],$E4082=cat_table[Sector],"")))</f>
        <v>#NAME?</v>
      </c>
      <c r="AF4082" s="94" t="e">
        <v>#NAME?</v>
      </c>
      <c r="AG4082" s="94" t="e">
        <v>#NAME?</v>
      </c>
      <c r="AH4082" s="94" t="e">
        <v>#NAME?</v>
      </c>
      <c r="AI4082" s="94" t="e">
        <v>#NAME?</v>
      </c>
      <c r="AJ4082" s="94" t="e">
        <v>#NAME?</v>
      </c>
      <c r="AK4082" s="94" t="e">
        <v>#NAME?</v>
      </c>
      <c r="AO4082" s="94" t="e">
        <f aca="false" t="array" ref="AO4082:AQ4082">_xlfn.torow(_xlfn.unique(_xlfn._xlws.filter(cat_table[Sub-subsector],($E4082=cat_table[Sector])*($F4082=cat_table[Subsector]),"")))</f>
        <v>#NAME?</v>
      </c>
      <c r="AP4082" s="94" t="e">
        <v>#NAME?</v>
      </c>
      <c r="AQ4082" s="94" t="e">
        <v>#NAME?</v>
      </c>
    </row>
    <row r="4083" customFormat="false" ht="15" hidden="false" customHeight="true" outlineLevel="0" collapsed="false">
      <c r="A4083" s="193" t="s">
        <v>14865</v>
      </c>
      <c r="B4083" s="20" t="str">
        <f aca="false">INDEX(Table2[], MATCH(L4083, Location_ID!$D$2:$D$648, 0), 1)</f>
        <v>a5d035c9-aae3-40ac-9eb8-c5c29396ac64</v>
      </c>
      <c r="C4083" s="193" t="s">
        <v>1482</v>
      </c>
      <c r="D4083" s="273" t="s">
        <v>354</v>
      </c>
      <c r="E4083" s="193" t="s">
        <v>7134</v>
      </c>
      <c r="F4083" s="193" t="s">
        <v>7899</v>
      </c>
      <c r="G4083" s="193"/>
      <c r="H4083" s="196"/>
      <c r="I4083" s="193" t="s">
        <v>14291</v>
      </c>
      <c r="J4083" s="193" t="s">
        <v>14292</v>
      </c>
      <c r="K4083" s="193" t="s">
        <v>7127</v>
      </c>
      <c r="L4083" s="193" t="s">
        <v>3029</v>
      </c>
      <c r="M4083" s="193" t="s">
        <v>7131</v>
      </c>
      <c r="N4083" s="193" t="s">
        <v>14293</v>
      </c>
      <c r="O4083" s="193" t="s">
        <v>1769</v>
      </c>
      <c r="P4083" s="219" t="n">
        <v>43040</v>
      </c>
      <c r="Q4083" s="219" t="n">
        <v>44469</v>
      </c>
      <c r="R4083" s="193"/>
      <c r="S4083" s="193" t="s">
        <v>7130</v>
      </c>
      <c r="T4083" s="193" t="n">
        <v>1696.711529</v>
      </c>
      <c r="U4083" s="193"/>
      <c r="V4083" s="193"/>
      <c r="W4083" s="193" t="s">
        <v>8720</v>
      </c>
      <c r="X4083" s="196"/>
      <c r="Y4083" s="196"/>
      <c r="Z4083" s="196" t="n">
        <v>0</v>
      </c>
      <c r="AE4083" s="94" t="e">
        <f aca="false" t="array" ref="AE4083:AK4083">_xlfn.torow(_xlfn.unique(_xlfn._xlws.filter(cat_table[Subsector],$E4083=cat_table[Sector],"")))</f>
        <v>#NAME?</v>
      </c>
      <c r="AF4083" s="94" t="e">
        <v>#NAME?</v>
      </c>
      <c r="AG4083" s="94" t="e">
        <v>#NAME?</v>
      </c>
      <c r="AH4083" s="94" t="e">
        <v>#NAME?</v>
      </c>
      <c r="AI4083" s="94" t="e">
        <v>#NAME?</v>
      </c>
      <c r="AJ4083" s="94" t="e">
        <v>#NAME?</v>
      </c>
      <c r="AK4083" s="94" t="e">
        <v>#NAME?</v>
      </c>
      <c r="AO4083" s="94" t="e">
        <f aca="false" t="array" ref="AO4083:AQ4083">_xlfn.torow(_xlfn.unique(_xlfn._xlws.filter(cat_table[Sub-subsector],($E4083=cat_table[Sector])*($F4083=cat_table[Subsector]),"")))</f>
        <v>#NAME?</v>
      </c>
      <c r="AP4083" s="94" t="e">
        <v>#NAME?</v>
      </c>
      <c r="AQ4083" s="94" t="e">
        <v>#NAME?</v>
      </c>
    </row>
    <row r="4084" customFormat="false" ht="15" hidden="false" customHeight="true" outlineLevel="0" collapsed="false">
      <c r="A4084" s="193" t="s">
        <v>14866</v>
      </c>
      <c r="B4084" s="20" t="str">
        <f aca="false">INDEX(Table2[], MATCH(L4084, Location_ID!$D$2:$D$648, 0), 1)</f>
        <v>a5d035c9-aae3-40ac-9eb8-c5c29396ac64</v>
      </c>
      <c r="C4084" s="193" t="s">
        <v>1482</v>
      </c>
      <c r="D4084" s="273" t="s">
        <v>354</v>
      </c>
      <c r="E4084" s="193" t="s">
        <v>7134</v>
      </c>
      <c r="F4084" s="193" t="s">
        <v>7899</v>
      </c>
      <c r="G4084" s="193"/>
      <c r="H4084" s="196"/>
      <c r="I4084" s="193" t="s">
        <v>14291</v>
      </c>
      <c r="J4084" s="193" t="s">
        <v>14292</v>
      </c>
      <c r="K4084" s="193" t="s">
        <v>7127</v>
      </c>
      <c r="L4084" s="193" t="s">
        <v>3029</v>
      </c>
      <c r="M4084" s="193" t="s">
        <v>7131</v>
      </c>
      <c r="N4084" s="193" t="s">
        <v>14293</v>
      </c>
      <c r="O4084" s="193" t="s">
        <v>1769</v>
      </c>
      <c r="P4084" s="219" t="n">
        <v>43040</v>
      </c>
      <c r="Q4084" s="219" t="n">
        <v>44469</v>
      </c>
      <c r="R4084" s="193"/>
      <c r="S4084" s="193" t="s">
        <v>7130</v>
      </c>
      <c r="T4084" s="193" t="n">
        <v>1727.535086</v>
      </c>
      <c r="U4084" s="193"/>
      <c r="V4084" s="193"/>
      <c r="W4084" s="193" t="s">
        <v>8720</v>
      </c>
      <c r="X4084" s="196"/>
      <c r="Y4084" s="196"/>
      <c r="Z4084" s="196" t="n">
        <v>0</v>
      </c>
      <c r="AE4084" s="94" t="e">
        <f aca="false" t="array" ref="AE4084:AK4084">_xlfn.torow(_xlfn.unique(_xlfn._xlws.filter(cat_table[Subsector],$E4084=cat_table[Sector],"")))</f>
        <v>#NAME?</v>
      </c>
      <c r="AF4084" s="94" t="e">
        <v>#NAME?</v>
      </c>
      <c r="AG4084" s="94" t="e">
        <v>#NAME?</v>
      </c>
      <c r="AH4084" s="94" t="e">
        <v>#NAME?</v>
      </c>
      <c r="AI4084" s="94" t="e">
        <v>#NAME?</v>
      </c>
      <c r="AJ4084" s="94" t="e">
        <v>#NAME?</v>
      </c>
      <c r="AK4084" s="94" t="e">
        <v>#NAME?</v>
      </c>
      <c r="AO4084" s="94" t="e">
        <f aca="false" t="array" ref="AO4084:AQ4084">_xlfn.torow(_xlfn.unique(_xlfn._xlws.filter(cat_table[Sub-subsector],($E4084=cat_table[Sector])*($F4084=cat_table[Subsector]),"")))</f>
        <v>#NAME?</v>
      </c>
      <c r="AP4084" s="94" t="e">
        <v>#NAME?</v>
      </c>
      <c r="AQ4084" s="94" t="e">
        <v>#NAME?</v>
      </c>
    </row>
    <row r="4085" customFormat="false" ht="15" hidden="false" customHeight="true" outlineLevel="0" collapsed="false">
      <c r="A4085" s="193" t="s">
        <v>14867</v>
      </c>
      <c r="B4085" s="20" t="str">
        <f aca="false">INDEX(Table2[], MATCH(L4085, Location_ID!$D$2:$D$648, 0), 1)</f>
        <v>a5d035c9-aae3-40ac-9eb8-c5c29396ac64</v>
      </c>
      <c r="C4085" s="193" t="s">
        <v>1482</v>
      </c>
      <c r="D4085" s="273" t="s">
        <v>354</v>
      </c>
      <c r="E4085" s="193" t="s">
        <v>7134</v>
      </c>
      <c r="F4085" s="193" t="s">
        <v>7899</v>
      </c>
      <c r="G4085" s="193"/>
      <c r="H4085" s="196"/>
      <c r="I4085" s="193" t="s">
        <v>14291</v>
      </c>
      <c r="J4085" s="193" t="s">
        <v>14292</v>
      </c>
      <c r="K4085" s="193" t="s">
        <v>7127</v>
      </c>
      <c r="L4085" s="193" t="s">
        <v>3029</v>
      </c>
      <c r="M4085" s="193" t="s">
        <v>7131</v>
      </c>
      <c r="N4085" s="193" t="s">
        <v>14293</v>
      </c>
      <c r="O4085" s="193" t="s">
        <v>1769</v>
      </c>
      <c r="P4085" s="219" t="n">
        <v>43040</v>
      </c>
      <c r="Q4085" s="219" t="n">
        <v>44469</v>
      </c>
      <c r="R4085" s="193"/>
      <c r="S4085" s="193" t="s">
        <v>7130</v>
      </c>
      <c r="T4085" s="193" t="n">
        <v>2265.733133</v>
      </c>
      <c r="U4085" s="193"/>
      <c r="V4085" s="193"/>
      <c r="W4085" s="193" t="s">
        <v>8720</v>
      </c>
      <c r="X4085" s="196"/>
      <c r="Y4085" s="196"/>
      <c r="Z4085" s="196" t="n">
        <v>0</v>
      </c>
      <c r="AE4085" s="94" t="e">
        <f aca="false" t="array" ref="AE4085:AK4085">_xlfn.torow(_xlfn.unique(_xlfn._xlws.filter(cat_table[Subsector],$E4085=cat_table[Sector],"")))</f>
        <v>#NAME?</v>
      </c>
      <c r="AF4085" s="94" t="e">
        <v>#NAME?</v>
      </c>
      <c r="AG4085" s="94" t="e">
        <v>#NAME?</v>
      </c>
      <c r="AH4085" s="94" t="e">
        <v>#NAME?</v>
      </c>
      <c r="AI4085" s="94" t="e">
        <v>#NAME?</v>
      </c>
      <c r="AJ4085" s="94" t="e">
        <v>#NAME?</v>
      </c>
      <c r="AK4085" s="94" t="e">
        <v>#NAME?</v>
      </c>
      <c r="AO4085" s="94" t="e">
        <f aca="false" t="array" ref="AO4085:AQ4085">_xlfn.torow(_xlfn.unique(_xlfn._xlws.filter(cat_table[Sub-subsector],($E4085=cat_table[Sector])*($F4085=cat_table[Subsector]),"")))</f>
        <v>#NAME?</v>
      </c>
      <c r="AP4085" s="94" t="e">
        <v>#NAME?</v>
      </c>
      <c r="AQ4085" s="94" t="e">
        <v>#NAME?</v>
      </c>
    </row>
    <row r="4086" customFormat="false" ht="15" hidden="false" customHeight="true" outlineLevel="0" collapsed="false">
      <c r="A4086" s="193" t="s">
        <v>14868</v>
      </c>
      <c r="B4086" s="20" t="str">
        <f aca="false">INDEX(Table2[], MATCH(L4086, Location_ID!$D$2:$D$648, 0), 1)</f>
        <v>a5d035c9-aae3-40ac-9eb8-c5c29396ac64</v>
      </c>
      <c r="C4086" s="193" t="s">
        <v>1482</v>
      </c>
      <c r="D4086" s="273" t="s">
        <v>354</v>
      </c>
      <c r="E4086" s="193" t="s">
        <v>7134</v>
      </c>
      <c r="F4086" s="193" t="s">
        <v>7899</v>
      </c>
      <c r="G4086" s="193"/>
      <c r="H4086" s="196"/>
      <c r="I4086" s="193" t="s">
        <v>14291</v>
      </c>
      <c r="J4086" s="193" t="s">
        <v>14292</v>
      </c>
      <c r="K4086" s="193" t="s">
        <v>7127</v>
      </c>
      <c r="L4086" s="193" t="s">
        <v>3029</v>
      </c>
      <c r="M4086" s="193" t="s">
        <v>7131</v>
      </c>
      <c r="N4086" s="193" t="s">
        <v>14293</v>
      </c>
      <c r="O4086" s="193" t="s">
        <v>1769</v>
      </c>
      <c r="P4086" s="219" t="n">
        <v>43040</v>
      </c>
      <c r="Q4086" s="219" t="n">
        <v>44469</v>
      </c>
      <c r="R4086" s="193"/>
      <c r="S4086" s="193" t="s">
        <v>7130</v>
      </c>
      <c r="T4086" s="193" t="n">
        <v>3396.077911</v>
      </c>
      <c r="U4086" s="193"/>
      <c r="V4086" s="193"/>
      <c r="W4086" s="193" t="s">
        <v>8720</v>
      </c>
      <c r="X4086" s="196"/>
      <c r="Y4086" s="196"/>
      <c r="Z4086" s="196" t="n">
        <v>0</v>
      </c>
      <c r="AE4086" s="94" t="e">
        <f aca="false" t="array" ref="AE4086:AK4086">_xlfn.torow(_xlfn.unique(_xlfn._xlws.filter(cat_table[Subsector],$E4086=cat_table[Sector],"")))</f>
        <v>#NAME?</v>
      </c>
      <c r="AF4086" s="94" t="e">
        <v>#NAME?</v>
      </c>
      <c r="AG4086" s="94" t="e">
        <v>#NAME?</v>
      </c>
      <c r="AH4086" s="94" t="e">
        <v>#NAME?</v>
      </c>
      <c r="AI4086" s="94" t="e">
        <v>#NAME?</v>
      </c>
      <c r="AJ4086" s="94" t="e">
        <v>#NAME?</v>
      </c>
      <c r="AK4086" s="94" t="e">
        <v>#NAME?</v>
      </c>
      <c r="AO4086" s="94" t="e">
        <f aca="false" t="array" ref="AO4086:AQ4086">_xlfn.torow(_xlfn.unique(_xlfn._xlws.filter(cat_table[Sub-subsector],($E4086=cat_table[Sector])*($F4086=cat_table[Subsector]),"")))</f>
        <v>#NAME?</v>
      </c>
      <c r="AP4086" s="94" t="e">
        <v>#NAME?</v>
      </c>
      <c r="AQ4086" s="94" t="e">
        <v>#NAME?</v>
      </c>
    </row>
    <row r="4087" customFormat="false" ht="15" hidden="false" customHeight="true" outlineLevel="0" collapsed="false">
      <c r="A4087" s="193" t="s">
        <v>14869</v>
      </c>
      <c r="B4087" s="20" t="str">
        <f aca="false">INDEX(Table2[], MATCH(L4087, Location_ID!$D$2:$D$648, 0), 1)</f>
        <v>a5d035c9-aae3-40ac-9eb8-c5c29396ac64</v>
      </c>
      <c r="C4087" s="193" t="s">
        <v>1482</v>
      </c>
      <c r="D4087" s="273" t="s">
        <v>354</v>
      </c>
      <c r="E4087" s="193" t="s">
        <v>7134</v>
      </c>
      <c r="F4087" s="193" t="s">
        <v>7899</v>
      </c>
      <c r="G4087" s="193"/>
      <c r="H4087" s="196"/>
      <c r="I4087" s="193" t="s">
        <v>14291</v>
      </c>
      <c r="J4087" s="193" t="s">
        <v>14292</v>
      </c>
      <c r="K4087" s="193" t="s">
        <v>7127</v>
      </c>
      <c r="L4087" s="193" t="s">
        <v>3029</v>
      </c>
      <c r="M4087" s="193" t="s">
        <v>7131</v>
      </c>
      <c r="N4087" s="193" t="s">
        <v>14293</v>
      </c>
      <c r="O4087" s="193" t="s">
        <v>1769</v>
      </c>
      <c r="P4087" s="219" t="n">
        <v>43040</v>
      </c>
      <c r="Q4087" s="219" t="n">
        <v>44469</v>
      </c>
      <c r="R4087" s="193"/>
      <c r="S4087" s="193" t="s">
        <v>7130</v>
      </c>
      <c r="T4087" s="193" t="n">
        <v>2160.262027</v>
      </c>
      <c r="U4087" s="193"/>
      <c r="V4087" s="193"/>
      <c r="W4087" s="193" t="s">
        <v>8720</v>
      </c>
      <c r="X4087" s="196"/>
      <c r="Y4087" s="196"/>
      <c r="Z4087" s="196" t="n">
        <v>0</v>
      </c>
      <c r="AE4087" s="94" t="e">
        <f aca="false" t="array" ref="AE4087:AK4087">_xlfn.torow(_xlfn.unique(_xlfn._xlws.filter(cat_table[Subsector],$E4087=cat_table[Sector],"")))</f>
        <v>#NAME?</v>
      </c>
      <c r="AF4087" s="94" t="e">
        <v>#NAME?</v>
      </c>
      <c r="AG4087" s="94" t="e">
        <v>#NAME?</v>
      </c>
      <c r="AH4087" s="94" t="e">
        <v>#NAME?</v>
      </c>
      <c r="AI4087" s="94" t="e">
        <v>#NAME?</v>
      </c>
      <c r="AJ4087" s="94" t="e">
        <v>#NAME?</v>
      </c>
      <c r="AK4087" s="94" t="e">
        <v>#NAME?</v>
      </c>
      <c r="AO4087" s="94" t="e">
        <f aca="false" t="array" ref="AO4087:AQ4087">_xlfn.torow(_xlfn.unique(_xlfn._xlws.filter(cat_table[Sub-subsector],($E4087=cat_table[Sector])*($F4087=cat_table[Subsector]),"")))</f>
        <v>#NAME?</v>
      </c>
      <c r="AP4087" s="94" t="e">
        <v>#NAME?</v>
      </c>
      <c r="AQ4087" s="94" t="e">
        <v>#NAME?</v>
      </c>
    </row>
    <row r="4088" customFormat="false" ht="15" hidden="false" customHeight="true" outlineLevel="0" collapsed="false">
      <c r="A4088" s="193" t="s">
        <v>14870</v>
      </c>
      <c r="B4088" s="20" t="str">
        <f aca="false">INDEX(Table2[], MATCH(L4088, Location_ID!$D$2:$D$648, 0), 1)</f>
        <v>a5d035c9-aae3-40ac-9eb8-c5c29396ac64</v>
      </c>
      <c r="C4088" s="193" t="s">
        <v>1482</v>
      </c>
      <c r="D4088" s="273" t="s">
        <v>354</v>
      </c>
      <c r="E4088" s="193" t="s">
        <v>7134</v>
      </c>
      <c r="F4088" s="193" t="s">
        <v>7899</v>
      </c>
      <c r="G4088" s="193"/>
      <c r="H4088" s="196"/>
      <c r="I4088" s="193" t="s">
        <v>14291</v>
      </c>
      <c r="J4088" s="193" t="s">
        <v>14292</v>
      </c>
      <c r="K4088" s="193" t="s">
        <v>7127</v>
      </c>
      <c r="L4088" s="193" t="s">
        <v>3029</v>
      </c>
      <c r="M4088" s="193" t="s">
        <v>7131</v>
      </c>
      <c r="N4088" s="193" t="s">
        <v>14293</v>
      </c>
      <c r="O4088" s="193" t="s">
        <v>1769</v>
      </c>
      <c r="P4088" s="219" t="n">
        <v>43040</v>
      </c>
      <c r="Q4088" s="219" t="n">
        <v>44469</v>
      </c>
      <c r="R4088" s="193"/>
      <c r="S4088" s="193" t="s">
        <v>7130</v>
      </c>
      <c r="T4088" s="193" t="n">
        <v>2691.938229</v>
      </c>
      <c r="U4088" s="193"/>
      <c r="V4088" s="193"/>
      <c r="W4088" s="193" t="s">
        <v>8720</v>
      </c>
      <c r="X4088" s="196"/>
      <c r="Y4088" s="196"/>
      <c r="Z4088" s="196" t="n">
        <v>0</v>
      </c>
      <c r="AE4088" s="94" t="e">
        <f aca="false" t="array" ref="AE4088:AK4088">_xlfn.torow(_xlfn.unique(_xlfn._xlws.filter(cat_table[Subsector],$E4088=cat_table[Sector],"")))</f>
        <v>#NAME?</v>
      </c>
      <c r="AF4088" s="94" t="e">
        <v>#NAME?</v>
      </c>
      <c r="AG4088" s="94" t="e">
        <v>#NAME?</v>
      </c>
      <c r="AH4088" s="94" t="e">
        <v>#NAME?</v>
      </c>
      <c r="AI4088" s="94" t="e">
        <v>#NAME?</v>
      </c>
      <c r="AJ4088" s="94" t="e">
        <v>#NAME?</v>
      </c>
      <c r="AK4088" s="94" t="e">
        <v>#NAME?</v>
      </c>
      <c r="AO4088" s="94" t="e">
        <f aca="false" t="array" ref="AO4088:AQ4088">_xlfn.torow(_xlfn.unique(_xlfn._xlws.filter(cat_table[Sub-subsector],($E4088=cat_table[Sector])*($F4088=cat_table[Subsector]),"")))</f>
        <v>#NAME?</v>
      </c>
      <c r="AP4088" s="94" t="e">
        <v>#NAME?</v>
      </c>
      <c r="AQ4088" s="94" t="e">
        <v>#NAME?</v>
      </c>
    </row>
    <row r="4089" customFormat="false" ht="15" hidden="false" customHeight="true" outlineLevel="0" collapsed="false">
      <c r="A4089" s="193" t="s">
        <v>14871</v>
      </c>
      <c r="B4089" s="20" t="str">
        <f aca="false">INDEX(Table2[], MATCH(L4089, Location_ID!$D$2:$D$648, 0), 1)</f>
        <v>a5d035c9-aae3-40ac-9eb8-c5c29396ac64</v>
      </c>
      <c r="C4089" s="193" t="s">
        <v>1482</v>
      </c>
      <c r="D4089" s="273" t="s">
        <v>354</v>
      </c>
      <c r="E4089" s="193" t="s">
        <v>7134</v>
      </c>
      <c r="F4089" s="193" t="s">
        <v>7899</v>
      </c>
      <c r="G4089" s="193"/>
      <c r="H4089" s="196"/>
      <c r="I4089" s="193" t="s">
        <v>14291</v>
      </c>
      <c r="J4089" s="193" t="s">
        <v>14292</v>
      </c>
      <c r="K4089" s="193" t="s">
        <v>7127</v>
      </c>
      <c r="L4089" s="193" t="s">
        <v>3029</v>
      </c>
      <c r="M4089" s="193" t="s">
        <v>7131</v>
      </c>
      <c r="N4089" s="193" t="s">
        <v>14293</v>
      </c>
      <c r="O4089" s="193" t="s">
        <v>1769</v>
      </c>
      <c r="P4089" s="219" t="n">
        <v>43040</v>
      </c>
      <c r="Q4089" s="219" t="n">
        <v>44469</v>
      </c>
      <c r="R4089" s="193"/>
      <c r="S4089" s="193" t="s">
        <v>7130</v>
      </c>
      <c r="T4089" s="193" t="n">
        <v>3707.631545</v>
      </c>
      <c r="U4089" s="193"/>
      <c r="V4089" s="193"/>
      <c r="W4089" s="193" t="s">
        <v>8720</v>
      </c>
      <c r="X4089" s="196"/>
      <c r="Y4089" s="196"/>
      <c r="Z4089" s="196" t="n">
        <v>0</v>
      </c>
      <c r="AE4089" s="94" t="e">
        <f aca="false" t="array" ref="AE4089:AK4089">_xlfn.torow(_xlfn.unique(_xlfn._xlws.filter(cat_table[Subsector],$E4089=cat_table[Sector],"")))</f>
        <v>#NAME?</v>
      </c>
      <c r="AF4089" s="94" t="e">
        <v>#NAME?</v>
      </c>
      <c r="AG4089" s="94" t="e">
        <v>#NAME?</v>
      </c>
      <c r="AH4089" s="94" t="e">
        <v>#NAME?</v>
      </c>
      <c r="AI4089" s="94" t="e">
        <v>#NAME?</v>
      </c>
      <c r="AJ4089" s="94" t="e">
        <v>#NAME?</v>
      </c>
      <c r="AK4089" s="94" t="e">
        <v>#NAME?</v>
      </c>
      <c r="AO4089" s="94" t="e">
        <f aca="false" t="array" ref="AO4089:AQ4089">_xlfn.torow(_xlfn.unique(_xlfn._xlws.filter(cat_table[Sub-subsector],($E4089=cat_table[Sector])*($F4089=cat_table[Subsector]),"")))</f>
        <v>#NAME?</v>
      </c>
      <c r="AP4089" s="94" t="e">
        <v>#NAME?</v>
      </c>
      <c r="AQ4089" s="94" t="e">
        <v>#NAME?</v>
      </c>
    </row>
    <row r="4090" customFormat="false" ht="15" hidden="false" customHeight="true" outlineLevel="0" collapsed="false">
      <c r="A4090" s="193" t="s">
        <v>14872</v>
      </c>
      <c r="B4090" s="20" t="str">
        <f aca="false">INDEX(Table2[], MATCH(L4090, Location_ID!$D$2:$D$648, 0), 1)</f>
        <v>daa8a290-cd1b-4ff0-b151-1f450e2146dd</v>
      </c>
      <c r="C4090" s="193" t="s">
        <v>1482</v>
      </c>
      <c r="D4090" s="273" t="s">
        <v>354</v>
      </c>
      <c r="E4090" s="193" t="s">
        <v>7134</v>
      </c>
      <c r="F4090" s="193" t="s">
        <v>7899</v>
      </c>
      <c r="G4090" s="193"/>
      <c r="H4090" s="196"/>
      <c r="I4090" s="193" t="s">
        <v>14291</v>
      </c>
      <c r="J4090" s="193" t="s">
        <v>14292</v>
      </c>
      <c r="K4090" s="193" t="s">
        <v>7127</v>
      </c>
      <c r="L4090" s="193" t="s">
        <v>3033</v>
      </c>
      <c r="M4090" s="193" t="s">
        <v>7131</v>
      </c>
      <c r="N4090" s="193" t="s">
        <v>14293</v>
      </c>
      <c r="O4090" s="193" t="s">
        <v>1732</v>
      </c>
      <c r="P4090" s="219" t="n">
        <v>43040</v>
      </c>
      <c r="Q4090" s="219" t="n">
        <v>44469</v>
      </c>
      <c r="R4090" s="193"/>
      <c r="S4090" s="193" t="s">
        <v>7130</v>
      </c>
      <c r="T4090" s="193" t="n">
        <v>837.7915547</v>
      </c>
      <c r="U4090" s="193"/>
      <c r="V4090" s="193"/>
      <c r="W4090" s="193" t="s">
        <v>8720</v>
      </c>
      <c r="X4090" s="196"/>
      <c r="Y4090" s="196"/>
      <c r="Z4090" s="196" t="n">
        <v>0</v>
      </c>
      <c r="AE4090" s="94" t="e">
        <f aca="false" t="array" ref="AE4090:AK4090">_xlfn.torow(_xlfn.unique(_xlfn._xlws.filter(cat_table[Subsector],$E4090=cat_table[Sector],"")))</f>
        <v>#NAME?</v>
      </c>
      <c r="AF4090" s="94" t="e">
        <v>#NAME?</v>
      </c>
      <c r="AG4090" s="94" t="e">
        <v>#NAME?</v>
      </c>
      <c r="AH4090" s="94" t="e">
        <v>#NAME?</v>
      </c>
      <c r="AI4090" s="94" t="e">
        <v>#NAME?</v>
      </c>
      <c r="AJ4090" s="94" t="e">
        <v>#NAME?</v>
      </c>
      <c r="AK4090" s="94" t="e">
        <v>#NAME?</v>
      </c>
      <c r="AO4090" s="94" t="e">
        <f aca="false" t="array" ref="AO4090:AQ4090">_xlfn.torow(_xlfn.unique(_xlfn._xlws.filter(cat_table[Sub-subsector],($E4090=cat_table[Sector])*($F4090=cat_table[Subsector]),"")))</f>
        <v>#NAME?</v>
      </c>
      <c r="AP4090" s="94" t="e">
        <v>#NAME?</v>
      </c>
      <c r="AQ4090" s="94" t="e">
        <v>#NAME?</v>
      </c>
    </row>
    <row r="4091" customFormat="false" ht="15" hidden="false" customHeight="true" outlineLevel="0" collapsed="false">
      <c r="A4091" s="193" t="s">
        <v>14873</v>
      </c>
      <c r="B4091" s="20" t="str">
        <f aca="false">INDEX(Table2[], MATCH(L4091, Location_ID!$D$2:$D$648, 0), 1)</f>
        <v>daa8a290-cd1b-4ff0-b151-1f450e2146dd</v>
      </c>
      <c r="C4091" s="193" t="s">
        <v>1482</v>
      </c>
      <c r="D4091" s="273" t="s">
        <v>354</v>
      </c>
      <c r="E4091" s="193" t="s">
        <v>7134</v>
      </c>
      <c r="F4091" s="193" t="s">
        <v>7899</v>
      </c>
      <c r="G4091" s="193"/>
      <c r="H4091" s="196"/>
      <c r="I4091" s="193" t="s">
        <v>14291</v>
      </c>
      <c r="J4091" s="193" t="s">
        <v>14292</v>
      </c>
      <c r="K4091" s="193" t="s">
        <v>7127</v>
      </c>
      <c r="L4091" s="193" t="s">
        <v>3033</v>
      </c>
      <c r="M4091" s="193" t="s">
        <v>7131</v>
      </c>
      <c r="N4091" s="193" t="s">
        <v>14293</v>
      </c>
      <c r="O4091" s="193" t="s">
        <v>1732</v>
      </c>
      <c r="P4091" s="219" t="n">
        <v>43040</v>
      </c>
      <c r="Q4091" s="219" t="n">
        <v>44469</v>
      </c>
      <c r="R4091" s="193"/>
      <c r="S4091" s="193" t="s">
        <v>7130</v>
      </c>
      <c r="T4091" s="193" t="n">
        <v>698.8637424</v>
      </c>
      <c r="U4091" s="193"/>
      <c r="V4091" s="193"/>
      <c r="W4091" s="193" t="s">
        <v>8720</v>
      </c>
      <c r="X4091" s="196"/>
      <c r="Y4091" s="196"/>
      <c r="Z4091" s="196" t="n">
        <v>0</v>
      </c>
      <c r="AE4091" s="94" t="e">
        <f aca="false" t="array" ref="AE4091:AK4091">_xlfn.torow(_xlfn.unique(_xlfn._xlws.filter(cat_table[Subsector],$E4091=cat_table[Sector],"")))</f>
        <v>#NAME?</v>
      </c>
      <c r="AF4091" s="94" t="e">
        <v>#NAME?</v>
      </c>
      <c r="AG4091" s="94" t="e">
        <v>#NAME?</v>
      </c>
      <c r="AH4091" s="94" t="e">
        <v>#NAME?</v>
      </c>
      <c r="AI4091" s="94" t="e">
        <v>#NAME?</v>
      </c>
      <c r="AJ4091" s="94" t="e">
        <v>#NAME?</v>
      </c>
      <c r="AK4091" s="94" t="e">
        <v>#NAME?</v>
      </c>
      <c r="AO4091" s="94" t="e">
        <f aca="false" t="array" ref="AO4091:AQ4091">_xlfn.torow(_xlfn.unique(_xlfn._xlws.filter(cat_table[Sub-subsector],($E4091=cat_table[Sector])*($F4091=cat_table[Subsector]),"")))</f>
        <v>#NAME?</v>
      </c>
      <c r="AP4091" s="94" t="e">
        <v>#NAME?</v>
      </c>
      <c r="AQ4091" s="94" t="e">
        <v>#NAME?</v>
      </c>
    </row>
    <row r="4092" customFormat="false" ht="15" hidden="false" customHeight="true" outlineLevel="0" collapsed="false">
      <c r="A4092" s="193" t="s">
        <v>14874</v>
      </c>
      <c r="B4092" s="20" t="str">
        <f aca="false">INDEX(Table2[], MATCH(L4092, Location_ID!$D$2:$D$648, 0), 1)</f>
        <v>daa8a290-cd1b-4ff0-b151-1f450e2146dd</v>
      </c>
      <c r="C4092" s="193" t="s">
        <v>1482</v>
      </c>
      <c r="D4092" s="273" t="s">
        <v>354</v>
      </c>
      <c r="E4092" s="193" t="s">
        <v>7134</v>
      </c>
      <c r="F4092" s="193" t="s">
        <v>7899</v>
      </c>
      <c r="G4092" s="193"/>
      <c r="H4092" s="196"/>
      <c r="I4092" s="193" t="s">
        <v>14291</v>
      </c>
      <c r="J4092" s="193" t="s">
        <v>14292</v>
      </c>
      <c r="K4092" s="193" t="s">
        <v>7127</v>
      </c>
      <c r="L4092" s="193" t="s">
        <v>3033</v>
      </c>
      <c r="M4092" s="193" t="s">
        <v>7131</v>
      </c>
      <c r="N4092" s="193" t="s">
        <v>14293</v>
      </c>
      <c r="O4092" s="193" t="s">
        <v>1732</v>
      </c>
      <c r="P4092" s="219" t="n">
        <v>43040</v>
      </c>
      <c r="Q4092" s="219" t="n">
        <v>44469</v>
      </c>
      <c r="R4092" s="193"/>
      <c r="S4092" s="193" t="s">
        <v>7130</v>
      </c>
      <c r="T4092" s="193" t="n">
        <v>1976.962575</v>
      </c>
      <c r="U4092" s="193"/>
      <c r="V4092" s="193"/>
      <c r="W4092" s="193" t="s">
        <v>8720</v>
      </c>
      <c r="X4092" s="196"/>
      <c r="Y4092" s="196"/>
      <c r="Z4092" s="196" t="n">
        <v>0</v>
      </c>
      <c r="AE4092" s="94" t="e">
        <f aca="false" t="array" ref="AE4092:AK4092">_xlfn.torow(_xlfn.unique(_xlfn._xlws.filter(cat_table[Subsector],$E4092=cat_table[Sector],"")))</f>
        <v>#NAME?</v>
      </c>
      <c r="AF4092" s="94" t="e">
        <v>#NAME?</v>
      </c>
      <c r="AG4092" s="94" t="e">
        <v>#NAME?</v>
      </c>
      <c r="AH4092" s="94" t="e">
        <v>#NAME?</v>
      </c>
      <c r="AI4092" s="94" t="e">
        <v>#NAME?</v>
      </c>
      <c r="AJ4092" s="94" t="e">
        <v>#NAME?</v>
      </c>
      <c r="AK4092" s="94" t="e">
        <v>#NAME?</v>
      </c>
      <c r="AO4092" s="94" t="e">
        <f aca="false" t="array" ref="AO4092:AQ4092">_xlfn.torow(_xlfn.unique(_xlfn._xlws.filter(cat_table[Sub-subsector],($E4092=cat_table[Sector])*($F4092=cat_table[Subsector]),"")))</f>
        <v>#NAME?</v>
      </c>
      <c r="AP4092" s="94" t="e">
        <v>#NAME?</v>
      </c>
      <c r="AQ4092" s="94" t="e">
        <v>#NAME?</v>
      </c>
    </row>
    <row r="4093" customFormat="false" ht="15" hidden="false" customHeight="true" outlineLevel="0" collapsed="false">
      <c r="A4093" s="193" t="s">
        <v>14875</v>
      </c>
      <c r="B4093" s="20" t="str">
        <f aca="false">INDEX(Table2[], MATCH(L4093, Location_ID!$D$2:$D$648, 0), 1)</f>
        <v>54c59d2f-381a-4d32-9a5e-e106311344df</v>
      </c>
      <c r="C4093" s="193" t="s">
        <v>1482</v>
      </c>
      <c r="D4093" s="273" t="s">
        <v>354</v>
      </c>
      <c r="E4093" s="193" t="s">
        <v>7134</v>
      </c>
      <c r="F4093" s="193" t="s">
        <v>7899</v>
      </c>
      <c r="G4093" s="193"/>
      <c r="H4093" s="196"/>
      <c r="I4093" s="193" t="s">
        <v>14291</v>
      </c>
      <c r="J4093" s="193" t="s">
        <v>14292</v>
      </c>
      <c r="K4093" s="193" t="s">
        <v>7127</v>
      </c>
      <c r="L4093" s="193" t="s">
        <v>2265</v>
      </c>
      <c r="M4093" s="193" t="s">
        <v>7131</v>
      </c>
      <c r="N4093" s="193" t="s">
        <v>14293</v>
      </c>
      <c r="O4093" s="193" t="s">
        <v>2613</v>
      </c>
      <c r="P4093" s="219" t="n">
        <v>43040</v>
      </c>
      <c r="Q4093" s="219" t="n">
        <v>44469</v>
      </c>
      <c r="R4093" s="193"/>
      <c r="S4093" s="193" t="s">
        <v>7130</v>
      </c>
      <c r="T4093" s="193" t="n">
        <v>23653.87955</v>
      </c>
      <c r="U4093" s="193"/>
      <c r="V4093" s="193"/>
      <c r="W4093" s="193" t="s">
        <v>8720</v>
      </c>
      <c r="X4093" s="196"/>
      <c r="Y4093" s="196"/>
      <c r="Z4093" s="196" t="n">
        <v>0</v>
      </c>
      <c r="AE4093" s="94" t="e">
        <f aca="false" t="array" ref="AE4093:AK4093">_xlfn.torow(_xlfn.unique(_xlfn._xlws.filter(cat_table[Subsector],$E4093=cat_table[Sector],"")))</f>
        <v>#NAME?</v>
      </c>
      <c r="AF4093" s="94" t="e">
        <v>#NAME?</v>
      </c>
      <c r="AG4093" s="94" t="e">
        <v>#NAME?</v>
      </c>
      <c r="AH4093" s="94" t="e">
        <v>#NAME?</v>
      </c>
      <c r="AI4093" s="94" t="e">
        <v>#NAME?</v>
      </c>
      <c r="AJ4093" s="94" t="e">
        <v>#NAME?</v>
      </c>
      <c r="AK4093" s="94" t="e">
        <v>#NAME?</v>
      </c>
      <c r="AO4093" s="94" t="e">
        <f aca="false" t="array" ref="AO4093:AQ4093">_xlfn.torow(_xlfn.unique(_xlfn._xlws.filter(cat_table[Sub-subsector],($E4093=cat_table[Sector])*($F4093=cat_table[Subsector]),"")))</f>
        <v>#NAME?</v>
      </c>
      <c r="AP4093" s="94" t="e">
        <v>#NAME?</v>
      </c>
      <c r="AQ4093" s="94" t="e">
        <v>#NAME?</v>
      </c>
    </row>
    <row r="4094" customFormat="false" ht="15" hidden="false" customHeight="true" outlineLevel="0" collapsed="false">
      <c r="A4094" s="193" t="s">
        <v>14876</v>
      </c>
      <c r="B4094" s="20" t="str">
        <f aca="false">INDEX(Table2[], MATCH(L4094, Location_ID!$D$2:$D$648, 0), 1)</f>
        <v>a5d035c9-aae3-40ac-9eb8-c5c29396ac64</v>
      </c>
      <c r="C4094" s="193" t="s">
        <v>1482</v>
      </c>
      <c r="D4094" s="273" t="s">
        <v>354</v>
      </c>
      <c r="E4094" s="193" t="s">
        <v>7134</v>
      </c>
      <c r="F4094" s="193" t="s">
        <v>7899</v>
      </c>
      <c r="G4094" s="193"/>
      <c r="H4094" s="196"/>
      <c r="I4094" s="193" t="s">
        <v>14291</v>
      </c>
      <c r="J4094" s="193" t="s">
        <v>14292</v>
      </c>
      <c r="K4094" s="193" t="s">
        <v>7127</v>
      </c>
      <c r="L4094" s="193" t="s">
        <v>3029</v>
      </c>
      <c r="M4094" s="193" t="s">
        <v>7131</v>
      </c>
      <c r="N4094" s="193" t="s">
        <v>14293</v>
      </c>
      <c r="O4094" s="193" t="s">
        <v>1769</v>
      </c>
      <c r="P4094" s="219" t="n">
        <v>43040</v>
      </c>
      <c r="Q4094" s="219" t="n">
        <v>44469</v>
      </c>
      <c r="R4094" s="193"/>
      <c r="S4094" s="193" t="s">
        <v>7130</v>
      </c>
      <c r="T4094" s="193" t="n">
        <v>1638.538201</v>
      </c>
      <c r="U4094" s="193"/>
      <c r="V4094" s="193"/>
      <c r="W4094" s="193" t="s">
        <v>8720</v>
      </c>
      <c r="X4094" s="196"/>
      <c r="Y4094" s="196"/>
      <c r="Z4094" s="196" t="n">
        <v>0</v>
      </c>
      <c r="AE4094" s="94" t="e">
        <f aca="false" t="array" ref="AE4094:AK4094">_xlfn.torow(_xlfn.unique(_xlfn._xlws.filter(cat_table[Subsector],$E4094=cat_table[Sector],"")))</f>
        <v>#NAME?</v>
      </c>
      <c r="AF4094" s="94" t="e">
        <v>#NAME?</v>
      </c>
      <c r="AG4094" s="94" t="e">
        <v>#NAME?</v>
      </c>
      <c r="AH4094" s="94" t="e">
        <v>#NAME?</v>
      </c>
      <c r="AI4094" s="94" t="e">
        <v>#NAME?</v>
      </c>
      <c r="AJ4094" s="94" t="e">
        <v>#NAME?</v>
      </c>
      <c r="AK4094" s="94" t="e">
        <v>#NAME?</v>
      </c>
      <c r="AO4094" s="94" t="e">
        <f aca="false" t="array" ref="AO4094:AQ4094">_xlfn.torow(_xlfn.unique(_xlfn._xlws.filter(cat_table[Sub-subsector],($E4094=cat_table[Sector])*($F4094=cat_table[Subsector]),"")))</f>
        <v>#NAME?</v>
      </c>
      <c r="AP4094" s="94" t="e">
        <v>#NAME?</v>
      </c>
      <c r="AQ4094" s="94" t="e">
        <v>#NAME?</v>
      </c>
    </row>
    <row r="4095" customFormat="false" ht="15" hidden="false" customHeight="true" outlineLevel="0" collapsed="false">
      <c r="A4095" s="193" t="s">
        <v>14877</v>
      </c>
      <c r="B4095" s="20" t="str">
        <f aca="false">INDEX(Table2[], MATCH(L4095, Location_ID!$D$2:$D$648, 0), 1)</f>
        <v>a5d035c9-aae3-40ac-9eb8-c5c29396ac64</v>
      </c>
      <c r="C4095" s="193" t="s">
        <v>1482</v>
      </c>
      <c r="D4095" s="273" t="s">
        <v>354</v>
      </c>
      <c r="E4095" s="193" t="s">
        <v>7134</v>
      </c>
      <c r="F4095" s="193" t="s">
        <v>7899</v>
      </c>
      <c r="G4095" s="193"/>
      <c r="H4095" s="196"/>
      <c r="I4095" s="193" t="s">
        <v>14291</v>
      </c>
      <c r="J4095" s="193" t="s">
        <v>14292</v>
      </c>
      <c r="K4095" s="193" t="s">
        <v>7127</v>
      </c>
      <c r="L4095" s="193" t="s">
        <v>3029</v>
      </c>
      <c r="M4095" s="193" t="s">
        <v>7131</v>
      </c>
      <c r="N4095" s="193" t="s">
        <v>14293</v>
      </c>
      <c r="O4095" s="193" t="s">
        <v>1769</v>
      </c>
      <c r="P4095" s="219" t="n">
        <v>43040</v>
      </c>
      <c r="Q4095" s="219" t="n">
        <v>44469</v>
      </c>
      <c r="R4095" s="193"/>
      <c r="S4095" s="193" t="s">
        <v>7130</v>
      </c>
      <c r="T4095" s="193" t="n">
        <v>966.024813</v>
      </c>
      <c r="U4095" s="193"/>
      <c r="V4095" s="193"/>
      <c r="W4095" s="193" t="s">
        <v>8720</v>
      </c>
      <c r="X4095" s="196"/>
      <c r="Y4095" s="196"/>
      <c r="Z4095" s="196" t="n">
        <v>0</v>
      </c>
      <c r="AE4095" s="94" t="e">
        <f aca="false" t="array" ref="AE4095:AK4095">_xlfn.torow(_xlfn.unique(_xlfn._xlws.filter(cat_table[Subsector],$E4095=cat_table[Sector],"")))</f>
        <v>#NAME?</v>
      </c>
      <c r="AF4095" s="94" t="e">
        <v>#NAME?</v>
      </c>
      <c r="AG4095" s="94" t="e">
        <v>#NAME?</v>
      </c>
      <c r="AH4095" s="94" t="e">
        <v>#NAME?</v>
      </c>
      <c r="AI4095" s="94" t="e">
        <v>#NAME?</v>
      </c>
      <c r="AJ4095" s="94" t="e">
        <v>#NAME?</v>
      </c>
      <c r="AK4095" s="94" t="e">
        <v>#NAME?</v>
      </c>
      <c r="AO4095" s="94" t="e">
        <f aca="false" t="array" ref="AO4095:AQ4095">_xlfn.torow(_xlfn.unique(_xlfn._xlws.filter(cat_table[Sub-subsector],($E4095=cat_table[Sector])*($F4095=cat_table[Subsector]),"")))</f>
        <v>#NAME?</v>
      </c>
      <c r="AP4095" s="94" t="e">
        <v>#NAME?</v>
      </c>
      <c r="AQ4095" s="94" t="e">
        <v>#NAME?</v>
      </c>
    </row>
    <row r="4096" customFormat="false" ht="15" hidden="false" customHeight="true" outlineLevel="0" collapsed="false">
      <c r="A4096" s="193" t="s">
        <v>14878</v>
      </c>
      <c r="B4096" s="20" t="str">
        <f aca="false">INDEX(Table2[], MATCH(L4096, Location_ID!$D$2:$D$648, 0), 1)</f>
        <v>a5d035c9-aae3-40ac-9eb8-c5c29396ac64</v>
      </c>
      <c r="C4096" s="193" t="s">
        <v>1482</v>
      </c>
      <c r="D4096" s="273" t="s">
        <v>354</v>
      </c>
      <c r="E4096" s="193" t="s">
        <v>7134</v>
      </c>
      <c r="F4096" s="193" t="s">
        <v>7899</v>
      </c>
      <c r="G4096" s="193"/>
      <c r="H4096" s="196"/>
      <c r="I4096" s="193" t="s">
        <v>14291</v>
      </c>
      <c r="J4096" s="193" t="s">
        <v>14292</v>
      </c>
      <c r="K4096" s="193" t="s">
        <v>7127</v>
      </c>
      <c r="L4096" s="193" t="s">
        <v>3029</v>
      </c>
      <c r="M4096" s="193" t="s">
        <v>7131</v>
      </c>
      <c r="N4096" s="193" t="s">
        <v>14293</v>
      </c>
      <c r="O4096" s="193" t="s">
        <v>1769</v>
      </c>
      <c r="P4096" s="219" t="n">
        <v>43040</v>
      </c>
      <c r="Q4096" s="219" t="n">
        <v>44469</v>
      </c>
      <c r="R4096" s="193"/>
      <c r="S4096" s="193" t="s">
        <v>7130</v>
      </c>
      <c r="T4096" s="193" t="n">
        <v>2708.954985</v>
      </c>
      <c r="U4096" s="193"/>
      <c r="V4096" s="193"/>
      <c r="W4096" s="193" t="s">
        <v>8720</v>
      </c>
      <c r="X4096" s="196"/>
      <c r="Y4096" s="196"/>
      <c r="Z4096" s="196" t="n">
        <v>0</v>
      </c>
      <c r="AE4096" s="94" t="e">
        <f aca="false" t="array" ref="AE4096:AK4096">_xlfn.torow(_xlfn.unique(_xlfn._xlws.filter(cat_table[Subsector],$E4096=cat_table[Sector],"")))</f>
        <v>#NAME?</v>
      </c>
      <c r="AF4096" s="94" t="e">
        <v>#NAME?</v>
      </c>
      <c r="AG4096" s="94" t="e">
        <v>#NAME?</v>
      </c>
      <c r="AH4096" s="94" t="e">
        <v>#NAME?</v>
      </c>
      <c r="AI4096" s="94" t="e">
        <v>#NAME?</v>
      </c>
      <c r="AJ4096" s="94" t="e">
        <v>#NAME?</v>
      </c>
      <c r="AK4096" s="94" t="e">
        <v>#NAME?</v>
      </c>
      <c r="AO4096" s="94" t="e">
        <f aca="false" t="array" ref="AO4096:AQ4096">_xlfn.torow(_xlfn.unique(_xlfn._xlws.filter(cat_table[Sub-subsector],($E4096=cat_table[Sector])*($F4096=cat_table[Subsector]),"")))</f>
        <v>#NAME?</v>
      </c>
      <c r="AP4096" s="94" t="e">
        <v>#NAME?</v>
      </c>
      <c r="AQ4096" s="94" t="e">
        <v>#NAME?</v>
      </c>
    </row>
    <row r="4097" customFormat="false" ht="15" hidden="false" customHeight="true" outlineLevel="0" collapsed="false">
      <c r="A4097" s="193" t="s">
        <v>14879</v>
      </c>
      <c r="B4097" s="20" t="str">
        <f aca="false">INDEX(Table2[], MATCH(L4097, Location_ID!$D$2:$D$648, 0), 1)</f>
        <v>a5d035c9-aae3-40ac-9eb8-c5c29396ac64</v>
      </c>
      <c r="C4097" s="193" t="s">
        <v>1482</v>
      </c>
      <c r="D4097" s="273" t="s">
        <v>354</v>
      </c>
      <c r="E4097" s="193" t="s">
        <v>7134</v>
      </c>
      <c r="F4097" s="193" t="s">
        <v>7899</v>
      </c>
      <c r="G4097" s="193"/>
      <c r="H4097" s="196"/>
      <c r="I4097" s="193" t="s">
        <v>14291</v>
      </c>
      <c r="J4097" s="193" t="s">
        <v>14292</v>
      </c>
      <c r="K4097" s="193" t="s">
        <v>7127</v>
      </c>
      <c r="L4097" s="193" t="s">
        <v>3029</v>
      </c>
      <c r="M4097" s="193" t="s">
        <v>7131</v>
      </c>
      <c r="N4097" s="193" t="s">
        <v>14293</v>
      </c>
      <c r="O4097" s="193" t="s">
        <v>1769</v>
      </c>
      <c r="P4097" s="219" t="n">
        <v>43040</v>
      </c>
      <c r="Q4097" s="219" t="n">
        <v>44469</v>
      </c>
      <c r="R4097" s="193"/>
      <c r="S4097" s="193" t="s">
        <v>7130</v>
      </c>
      <c r="T4097" s="193" t="n">
        <v>3552.235625</v>
      </c>
      <c r="U4097" s="193"/>
      <c r="V4097" s="193"/>
      <c r="W4097" s="193" t="s">
        <v>8720</v>
      </c>
      <c r="X4097" s="196"/>
      <c r="Y4097" s="196"/>
      <c r="Z4097" s="196" t="n">
        <v>0</v>
      </c>
      <c r="AE4097" s="94" t="e">
        <f aca="false" t="array" ref="AE4097:AK4097">_xlfn.torow(_xlfn.unique(_xlfn._xlws.filter(cat_table[Subsector],$E4097=cat_table[Sector],"")))</f>
        <v>#NAME?</v>
      </c>
      <c r="AF4097" s="94" t="e">
        <v>#NAME?</v>
      </c>
      <c r="AG4097" s="94" t="e">
        <v>#NAME?</v>
      </c>
      <c r="AH4097" s="94" t="e">
        <v>#NAME?</v>
      </c>
      <c r="AI4097" s="94" t="e">
        <v>#NAME?</v>
      </c>
      <c r="AJ4097" s="94" t="e">
        <v>#NAME?</v>
      </c>
      <c r="AK4097" s="94" t="e">
        <v>#NAME?</v>
      </c>
      <c r="AO4097" s="94" t="e">
        <f aca="false" t="array" ref="AO4097:AQ4097">_xlfn.torow(_xlfn.unique(_xlfn._xlws.filter(cat_table[Sub-subsector],($E4097=cat_table[Sector])*($F4097=cat_table[Subsector]),"")))</f>
        <v>#NAME?</v>
      </c>
      <c r="AP4097" s="94" t="e">
        <v>#NAME?</v>
      </c>
      <c r="AQ4097" s="94" t="e">
        <v>#NAME?</v>
      </c>
    </row>
    <row r="4098" customFormat="false" ht="15" hidden="false" customHeight="true" outlineLevel="0" collapsed="false">
      <c r="A4098" s="193" t="s">
        <v>14880</v>
      </c>
      <c r="B4098" s="20" t="str">
        <f aca="false">INDEX(Table2[], MATCH(L4098, Location_ID!$D$2:$D$648, 0), 1)</f>
        <v>a5d035c9-aae3-40ac-9eb8-c5c29396ac64</v>
      </c>
      <c r="C4098" s="193" t="s">
        <v>1482</v>
      </c>
      <c r="D4098" s="273" t="s">
        <v>354</v>
      </c>
      <c r="E4098" s="193" t="s">
        <v>7134</v>
      </c>
      <c r="F4098" s="193" t="s">
        <v>7899</v>
      </c>
      <c r="G4098" s="193"/>
      <c r="H4098" s="196"/>
      <c r="I4098" s="193" t="s">
        <v>14291</v>
      </c>
      <c r="J4098" s="193" t="s">
        <v>14292</v>
      </c>
      <c r="K4098" s="193" t="s">
        <v>7127</v>
      </c>
      <c r="L4098" s="193" t="s">
        <v>3029</v>
      </c>
      <c r="M4098" s="193" t="s">
        <v>7131</v>
      </c>
      <c r="N4098" s="193" t="s">
        <v>14293</v>
      </c>
      <c r="O4098" s="193" t="s">
        <v>1769</v>
      </c>
      <c r="P4098" s="219" t="n">
        <v>43040</v>
      </c>
      <c r="Q4098" s="219" t="n">
        <v>44469</v>
      </c>
      <c r="R4098" s="193"/>
      <c r="S4098" s="193" t="s">
        <v>7130</v>
      </c>
      <c r="T4098" s="193" t="n">
        <v>2893.389835</v>
      </c>
      <c r="U4098" s="193"/>
      <c r="V4098" s="193"/>
      <c r="W4098" s="193" t="s">
        <v>8720</v>
      </c>
      <c r="X4098" s="196"/>
      <c r="Y4098" s="196"/>
      <c r="Z4098" s="196" t="n">
        <v>0</v>
      </c>
      <c r="AE4098" s="94" t="e">
        <f aca="false" t="array" ref="AE4098:AK4098">_xlfn.torow(_xlfn.unique(_xlfn._xlws.filter(cat_table[Subsector],$E4098=cat_table[Sector],"")))</f>
        <v>#NAME?</v>
      </c>
      <c r="AF4098" s="94" t="e">
        <v>#NAME?</v>
      </c>
      <c r="AG4098" s="94" t="e">
        <v>#NAME?</v>
      </c>
      <c r="AH4098" s="94" t="e">
        <v>#NAME?</v>
      </c>
      <c r="AI4098" s="94" t="e">
        <v>#NAME?</v>
      </c>
      <c r="AJ4098" s="94" t="e">
        <v>#NAME?</v>
      </c>
      <c r="AK4098" s="94" t="e">
        <v>#NAME?</v>
      </c>
      <c r="AO4098" s="94" t="e">
        <f aca="false" t="array" ref="AO4098:AQ4098">_xlfn.torow(_xlfn.unique(_xlfn._xlws.filter(cat_table[Sub-subsector],($E4098=cat_table[Sector])*($F4098=cat_table[Subsector]),"")))</f>
        <v>#NAME?</v>
      </c>
      <c r="AP4098" s="94" t="e">
        <v>#NAME?</v>
      </c>
      <c r="AQ4098" s="94" t="e">
        <v>#NAME?</v>
      </c>
    </row>
    <row r="4099" customFormat="false" ht="15" hidden="false" customHeight="true" outlineLevel="0" collapsed="false">
      <c r="A4099" s="193" t="s">
        <v>14881</v>
      </c>
      <c r="B4099" s="20" t="str">
        <f aca="false">INDEX(Table2[], MATCH(L4099, Location_ID!$D$2:$D$648, 0), 1)</f>
        <v>a5d035c9-aae3-40ac-9eb8-c5c29396ac64</v>
      </c>
      <c r="C4099" s="193" t="s">
        <v>1482</v>
      </c>
      <c r="D4099" s="273" t="s">
        <v>354</v>
      </c>
      <c r="E4099" s="193" t="s">
        <v>7134</v>
      </c>
      <c r="F4099" s="193" t="s">
        <v>7899</v>
      </c>
      <c r="G4099" s="193"/>
      <c r="H4099" s="196"/>
      <c r="I4099" s="193" t="s">
        <v>14291</v>
      </c>
      <c r="J4099" s="193" t="s">
        <v>14292</v>
      </c>
      <c r="K4099" s="193" t="s">
        <v>7127</v>
      </c>
      <c r="L4099" s="193" t="s">
        <v>3029</v>
      </c>
      <c r="M4099" s="193" t="s">
        <v>7131</v>
      </c>
      <c r="N4099" s="193" t="s">
        <v>14293</v>
      </c>
      <c r="O4099" s="193" t="s">
        <v>1769</v>
      </c>
      <c r="P4099" s="219" t="n">
        <v>43040</v>
      </c>
      <c r="Q4099" s="219" t="n">
        <v>44469</v>
      </c>
      <c r="R4099" s="193"/>
      <c r="S4099" s="193" t="s">
        <v>7130</v>
      </c>
      <c r="T4099" s="193" t="n">
        <v>2169.337549</v>
      </c>
      <c r="U4099" s="193"/>
      <c r="V4099" s="193"/>
      <c r="W4099" s="193" t="s">
        <v>8720</v>
      </c>
      <c r="X4099" s="196"/>
      <c r="Y4099" s="196"/>
      <c r="Z4099" s="196" t="n">
        <v>0</v>
      </c>
      <c r="AE4099" s="94" t="e">
        <f aca="false" t="array" ref="AE4099:AK4099">_xlfn.torow(_xlfn.unique(_xlfn._xlws.filter(cat_table[Subsector],$E4099=cat_table[Sector],"")))</f>
        <v>#NAME?</v>
      </c>
      <c r="AF4099" s="94" t="e">
        <v>#NAME?</v>
      </c>
      <c r="AG4099" s="94" t="e">
        <v>#NAME?</v>
      </c>
      <c r="AH4099" s="94" t="e">
        <v>#NAME?</v>
      </c>
      <c r="AI4099" s="94" t="e">
        <v>#NAME?</v>
      </c>
      <c r="AJ4099" s="94" t="e">
        <v>#NAME?</v>
      </c>
      <c r="AK4099" s="94" t="e">
        <v>#NAME?</v>
      </c>
      <c r="AO4099" s="94" t="e">
        <f aca="false" t="array" ref="AO4099:AQ4099">_xlfn.torow(_xlfn.unique(_xlfn._xlws.filter(cat_table[Sub-subsector],($E4099=cat_table[Sector])*($F4099=cat_table[Subsector]),"")))</f>
        <v>#NAME?</v>
      </c>
      <c r="AP4099" s="94" t="e">
        <v>#NAME?</v>
      </c>
      <c r="AQ4099" s="94" t="e">
        <v>#NAME?</v>
      </c>
    </row>
    <row r="4100" customFormat="false" ht="15" hidden="false" customHeight="true" outlineLevel="0" collapsed="false">
      <c r="A4100" s="193" t="s">
        <v>14882</v>
      </c>
      <c r="B4100" s="20" t="str">
        <f aca="false">INDEX(Table2[], MATCH(L4100, Location_ID!$D$2:$D$648, 0), 1)</f>
        <v>a5d035c9-aae3-40ac-9eb8-c5c29396ac64</v>
      </c>
      <c r="C4100" s="193" t="s">
        <v>1482</v>
      </c>
      <c r="D4100" s="273" t="s">
        <v>354</v>
      </c>
      <c r="E4100" s="193" t="s">
        <v>7134</v>
      </c>
      <c r="F4100" s="193" t="s">
        <v>7899</v>
      </c>
      <c r="G4100" s="193"/>
      <c r="H4100" s="196"/>
      <c r="I4100" s="193" t="s">
        <v>14291</v>
      </c>
      <c r="J4100" s="193" t="s">
        <v>14292</v>
      </c>
      <c r="K4100" s="193" t="s">
        <v>7127</v>
      </c>
      <c r="L4100" s="193" t="s">
        <v>3029</v>
      </c>
      <c r="M4100" s="193" t="s">
        <v>7131</v>
      </c>
      <c r="N4100" s="193" t="s">
        <v>14293</v>
      </c>
      <c r="O4100" s="193" t="s">
        <v>1769</v>
      </c>
      <c r="P4100" s="219" t="n">
        <v>43040</v>
      </c>
      <c r="Q4100" s="219" t="n">
        <v>44469</v>
      </c>
      <c r="R4100" s="193"/>
      <c r="S4100" s="193" t="s">
        <v>7130</v>
      </c>
      <c r="T4100" s="193" t="n">
        <v>5213.618585</v>
      </c>
      <c r="U4100" s="193"/>
      <c r="V4100" s="193"/>
      <c r="W4100" s="193" t="s">
        <v>8720</v>
      </c>
      <c r="X4100" s="196"/>
      <c r="Y4100" s="196"/>
      <c r="Z4100" s="196" t="n">
        <v>0</v>
      </c>
      <c r="AE4100" s="94" t="e">
        <f aca="false" t="array" ref="AE4100:AK4100">_xlfn.torow(_xlfn.unique(_xlfn._xlws.filter(cat_table[Subsector],$E4100=cat_table[Sector],"")))</f>
        <v>#NAME?</v>
      </c>
      <c r="AF4100" s="94" t="e">
        <v>#NAME?</v>
      </c>
      <c r="AG4100" s="94" t="e">
        <v>#NAME?</v>
      </c>
      <c r="AH4100" s="94" t="e">
        <v>#NAME?</v>
      </c>
      <c r="AI4100" s="94" t="e">
        <v>#NAME?</v>
      </c>
      <c r="AJ4100" s="94" t="e">
        <v>#NAME?</v>
      </c>
      <c r="AK4100" s="94" t="e">
        <v>#NAME?</v>
      </c>
      <c r="AO4100" s="94" t="e">
        <f aca="false" t="array" ref="AO4100:AQ4100">_xlfn.torow(_xlfn.unique(_xlfn._xlws.filter(cat_table[Sub-subsector],($E4100=cat_table[Sector])*($F4100=cat_table[Subsector]),"")))</f>
        <v>#NAME?</v>
      </c>
      <c r="AP4100" s="94" t="e">
        <v>#NAME?</v>
      </c>
      <c r="AQ4100" s="94" t="e">
        <v>#NAME?</v>
      </c>
    </row>
    <row r="4101" customFormat="false" ht="15" hidden="false" customHeight="true" outlineLevel="0" collapsed="false">
      <c r="A4101" s="193" t="s">
        <v>14883</v>
      </c>
      <c r="B4101" s="20" t="str">
        <f aca="false">INDEX(Table2[], MATCH(L4101, Location_ID!$D$2:$D$648, 0), 1)</f>
        <v>a5d035c9-aae3-40ac-9eb8-c5c29396ac64</v>
      </c>
      <c r="C4101" s="193" t="s">
        <v>1482</v>
      </c>
      <c r="D4101" s="273" t="s">
        <v>354</v>
      </c>
      <c r="E4101" s="193" t="s">
        <v>7134</v>
      </c>
      <c r="F4101" s="193" t="s">
        <v>7899</v>
      </c>
      <c r="G4101" s="193"/>
      <c r="H4101" s="196"/>
      <c r="I4101" s="193" t="s">
        <v>14291</v>
      </c>
      <c r="J4101" s="193" t="s">
        <v>14292</v>
      </c>
      <c r="K4101" s="193" t="s">
        <v>7127</v>
      </c>
      <c r="L4101" s="193" t="s">
        <v>3029</v>
      </c>
      <c r="M4101" s="193" t="s">
        <v>7131</v>
      </c>
      <c r="N4101" s="193" t="s">
        <v>14293</v>
      </c>
      <c r="O4101" s="193" t="s">
        <v>1769</v>
      </c>
      <c r="P4101" s="219" t="n">
        <v>43040</v>
      </c>
      <c r="Q4101" s="219" t="n">
        <v>44469</v>
      </c>
      <c r="R4101" s="193"/>
      <c r="S4101" s="193" t="s">
        <v>7130</v>
      </c>
      <c r="T4101" s="193" t="n">
        <v>3956.234108</v>
      </c>
      <c r="U4101" s="193"/>
      <c r="V4101" s="193"/>
      <c r="W4101" s="193" t="s">
        <v>8720</v>
      </c>
      <c r="X4101" s="196"/>
      <c r="Y4101" s="196"/>
      <c r="Z4101" s="196" t="n">
        <v>0</v>
      </c>
      <c r="AE4101" s="94" t="e">
        <f aca="false" t="array" ref="AE4101:AK4101">_xlfn.torow(_xlfn.unique(_xlfn._xlws.filter(cat_table[Subsector],$E4101=cat_table[Sector],"")))</f>
        <v>#NAME?</v>
      </c>
      <c r="AF4101" s="94" t="e">
        <v>#NAME?</v>
      </c>
      <c r="AG4101" s="94" t="e">
        <v>#NAME?</v>
      </c>
      <c r="AH4101" s="94" t="e">
        <v>#NAME?</v>
      </c>
      <c r="AI4101" s="94" t="e">
        <v>#NAME?</v>
      </c>
      <c r="AJ4101" s="94" t="e">
        <v>#NAME?</v>
      </c>
      <c r="AK4101" s="94" t="e">
        <v>#NAME?</v>
      </c>
      <c r="AO4101" s="94" t="e">
        <f aca="false" t="array" ref="AO4101:AQ4101">_xlfn.torow(_xlfn.unique(_xlfn._xlws.filter(cat_table[Sub-subsector],($E4101=cat_table[Sector])*($F4101=cat_table[Subsector]),"")))</f>
        <v>#NAME?</v>
      </c>
      <c r="AP4101" s="94" t="e">
        <v>#NAME?</v>
      </c>
      <c r="AQ4101" s="94" t="e">
        <v>#NAME?</v>
      </c>
    </row>
    <row r="4102" customFormat="false" ht="15" hidden="false" customHeight="true" outlineLevel="0" collapsed="false">
      <c r="A4102" s="193" t="s">
        <v>14884</v>
      </c>
      <c r="B4102" s="20" t="str">
        <f aca="false">INDEX(Table2[], MATCH(L4102, Location_ID!$D$2:$D$648, 0), 1)</f>
        <v>a5d035c9-aae3-40ac-9eb8-c5c29396ac64</v>
      </c>
      <c r="C4102" s="193" t="s">
        <v>1482</v>
      </c>
      <c r="D4102" s="273" t="s">
        <v>354</v>
      </c>
      <c r="E4102" s="193" t="s">
        <v>7134</v>
      </c>
      <c r="F4102" s="193" t="s">
        <v>7899</v>
      </c>
      <c r="G4102" s="193"/>
      <c r="H4102" s="196"/>
      <c r="I4102" s="193" t="s">
        <v>14291</v>
      </c>
      <c r="J4102" s="193" t="s">
        <v>14292</v>
      </c>
      <c r="K4102" s="193" t="s">
        <v>7127</v>
      </c>
      <c r="L4102" s="193" t="s">
        <v>3029</v>
      </c>
      <c r="M4102" s="193" t="s">
        <v>7131</v>
      </c>
      <c r="N4102" s="193" t="s">
        <v>14293</v>
      </c>
      <c r="O4102" s="193" t="s">
        <v>1769</v>
      </c>
      <c r="P4102" s="219" t="n">
        <v>43040</v>
      </c>
      <c r="Q4102" s="219" t="n">
        <v>44469</v>
      </c>
      <c r="R4102" s="193"/>
      <c r="S4102" s="193" t="s">
        <v>7130</v>
      </c>
      <c r="T4102" s="193" t="n">
        <v>6294.720802</v>
      </c>
      <c r="U4102" s="193"/>
      <c r="V4102" s="193"/>
      <c r="W4102" s="193" t="s">
        <v>8720</v>
      </c>
      <c r="X4102" s="196"/>
      <c r="Y4102" s="196"/>
      <c r="Z4102" s="196" t="n">
        <v>0</v>
      </c>
      <c r="AE4102" s="94" t="e">
        <f aca="false" t="array" ref="AE4102:AK4102">_xlfn.torow(_xlfn.unique(_xlfn._xlws.filter(cat_table[Subsector],$E4102=cat_table[Sector],"")))</f>
        <v>#NAME?</v>
      </c>
      <c r="AF4102" s="94" t="e">
        <v>#NAME?</v>
      </c>
      <c r="AG4102" s="94" t="e">
        <v>#NAME?</v>
      </c>
      <c r="AH4102" s="94" t="e">
        <v>#NAME?</v>
      </c>
      <c r="AI4102" s="94" t="e">
        <v>#NAME?</v>
      </c>
      <c r="AJ4102" s="94" t="e">
        <v>#NAME?</v>
      </c>
      <c r="AK4102" s="94" t="e">
        <v>#NAME?</v>
      </c>
      <c r="AO4102" s="94" t="e">
        <f aca="false" t="array" ref="AO4102:AQ4102">_xlfn.torow(_xlfn.unique(_xlfn._xlws.filter(cat_table[Sub-subsector],($E4102=cat_table[Sector])*($F4102=cat_table[Subsector]),"")))</f>
        <v>#NAME?</v>
      </c>
      <c r="AP4102" s="94" t="e">
        <v>#NAME?</v>
      </c>
      <c r="AQ4102" s="94" t="e">
        <v>#NAME?</v>
      </c>
    </row>
    <row r="4103" customFormat="false" ht="15" hidden="false" customHeight="true" outlineLevel="0" collapsed="false">
      <c r="A4103" s="193" t="s">
        <v>14885</v>
      </c>
      <c r="B4103" s="20" t="str">
        <f aca="false">INDEX(Table2[], MATCH(L4103, Location_ID!$D$2:$D$648, 0), 1)</f>
        <v>a5d035c9-aae3-40ac-9eb8-c5c29396ac64</v>
      </c>
      <c r="C4103" s="193" t="s">
        <v>1482</v>
      </c>
      <c r="D4103" s="273" t="s">
        <v>354</v>
      </c>
      <c r="E4103" s="193" t="s">
        <v>7134</v>
      </c>
      <c r="F4103" s="193" t="s">
        <v>7899</v>
      </c>
      <c r="G4103" s="193"/>
      <c r="H4103" s="196"/>
      <c r="I4103" s="193" t="s">
        <v>14291</v>
      </c>
      <c r="J4103" s="193" t="s">
        <v>14292</v>
      </c>
      <c r="K4103" s="193" t="s">
        <v>7127</v>
      </c>
      <c r="L4103" s="193" t="s">
        <v>3029</v>
      </c>
      <c r="M4103" s="193" t="s">
        <v>7131</v>
      </c>
      <c r="N4103" s="193" t="s">
        <v>14293</v>
      </c>
      <c r="O4103" s="193" t="s">
        <v>1769</v>
      </c>
      <c r="P4103" s="219" t="n">
        <v>43040</v>
      </c>
      <c r="Q4103" s="219" t="n">
        <v>44469</v>
      </c>
      <c r="R4103" s="193"/>
      <c r="S4103" s="193" t="s">
        <v>7130</v>
      </c>
      <c r="T4103" s="193" t="n">
        <v>2056.825633</v>
      </c>
      <c r="U4103" s="193"/>
      <c r="V4103" s="193"/>
      <c r="W4103" s="193" t="s">
        <v>8720</v>
      </c>
      <c r="X4103" s="196"/>
      <c r="Y4103" s="196"/>
      <c r="Z4103" s="196" t="n">
        <v>0</v>
      </c>
      <c r="AE4103" s="94" t="e">
        <f aca="false" t="array" ref="AE4103:AK4103">_xlfn.torow(_xlfn.unique(_xlfn._xlws.filter(cat_table[Subsector],$E4103=cat_table[Sector],"")))</f>
        <v>#NAME?</v>
      </c>
      <c r="AF4103" s="94" t="e">
        <v>#NAME?</v>
      </c>
      <c r="AG4103" s="94" t="e">
        <v>#NAME?</v>
      </c>
      <c r="AH4103" s="94" t="e">
        <v>#NAME?</v>
      </c>
      <c r="AI4103" s="94" t="e">
        <v>#NAME?</v>
      </c>
      <c r="AJ4103" s="94" t="e">
        <v>#NAME?</v>
      </c>
      <c r="AK4103" s="94" t="e">
        <v>#NAME?</v>
      </c>
      <c r="AO4103" s="94" t="e">
        <f aca="false" t="array" ref="AO4103:AQ4103">_xlfn.torow(_xlfn.unique(_xlfn._xlws.filter(cat_table[Sub-subsector],($E4103=cat_table[Sector])*($F4103=cat_table[Subsector]),"")))</f>
        <v>#NAME?</v>
      </c>
      <c r="AP4103" s="94" t="e">
        <v>#NAME?</v>
      </c>
      <c r="AQ4103" s="94" t="e">
        <v>#NAME?</v>
      </c>
    </row>
    <row r="4104" customFormat="false" ht="15" hidden="false" customHeight="true" outlineLevel="0" collapsed="false">
      <c r="A4104" s="193" t="s">
        <v>14886</v>
      </c>
      <c r="B4104" s="20" t="str">
        <f aca="false">INDEX(Table2[], MATCH(L4104, Location_ID!$D$2:$D$648, 0), 1)</f>
        <v>a5d035c9-aae3-40ac-9eb8-c5c29396ac64</v>
      </c>
      <c r="C4104" s="193" t="s">
        <v>1482</v>
      </c>
      <c r="D4104" s="273" t="s">
        <v>354</v>
      </c>
      <c r="E4104" s="193" t="s">
        <v>7134</v>
      </c>
      <c r="F4104" s="193" t="s">
        <v>7899</v>
      </c>
      <c r="G4104" s="193"/>
      <c r="H4104" s="196"/>
      <c r="I4104" s="193" t="s">
        <v>14291</v>
      </c>
      <c r="J4104" s="193" t="s">
        <v>14292</v>
      </c>
      <c r="K4104" s="193" t="s">
        <v>7127</v>
      </c>
      <c r="L4104" s="193" t="s">
        <v>3029</v>
      </c>
      <c r="M4104" s="193" t="s">
        <v>7131</v>
      </c>
      <c r="N4104" s="193" t="s">
        <v>14293</v>
      </c>
      <c r="O4104" s="193" t="s">
        <v>1769</v>
      </c>
      <c r="P4104" s="219" t="n">
        <v>43040</v>
      </c>
      <c r="Q4104" s="219" t="n">
        <v>44469</v>
      </c>
      <c r="R4104" s="193"/>
      <c r="S4104" s="193" t="s">
        <v>7130</v>
      </c>
      <c r="T4104" s="193" t="n">
        <v>4479.733354</v>
      </c>
      <c r="U4104" s="193"/>
      <c r="V4104" s="193"/>
      <c r="W4104" s="193" t="s">
        <v>8720</v>
      </c>
      <c r="X4104" s="196"/>
      <c r="Y4104" s="196"/>
      <c r="Z4104" s="196" t="n">
        <v>0</v>
      </c>
      <c r="AE4104" s="94" t="e">
        <f aca="false" t="array" ref="AE4104:AK4104">_xlfn.torow(_xlfn.unique(_xlfn._xlws.filter(cat_table[Subsector],$E4104=cat_table[Sector],"")))</f>
        <v>#NAME?</v>
      </c>
      <c r="AF4104" s="94" t="e">
        <v>#NAME?</v>
      </c>
      <c r="AG4104" s="94" t="e">
        <v>#NAME?</v>
      </c>
      <c r="AH4104" s="94" t="e">
        <v>#NAME?</v>
      </c>
      <c r="AI4104" s="94" t="e">
        <v>#NAME?</v>
      </c>
      <c r="AJ4104" s="94" t="e">
        <v>#NAME?</v>
      </c>
      <c r="AK4104" s="94" t="e">
        <v>#NAME?</v>
      </c>
      <c r="AO4104" s="94" t="e">
        <f aca="false" t="array" ref="AO4104:AQ4104">_xlfn.torow(_xlfn.unique(_xlfn._xlws.filter(cat_table[Sub-subsector],($E4104=cat_table[Sector])*($F4104=cat_table[Subsector]),"")))</f>
        <v>#NAME?</v>
      </c>
      <c r="AP4104" s="94" t="e">
        <v>#NAME?</v>
      </c>
      <c r="AQ4104" s="94" t="e">
        <v>#NAME?</v>
      </c>
    </row>
    <row r="4105" customFormat="false" ht="15" hidden="false" customHeight="true" outlineLevel="0" collapsed="false">
      <c r="A4105" s="193" t="s">
        <v>14887</v>
      </c>
      <c r="B4105" s="20" t="str">
        <f aca="false">INDEX(Table2[], MATCH(L4105, Location_ID!$D$2:$D$648, 0), 1)</f>
        <v>a5d035c9-aae3-40ac-9eb8-c5c29396ac64</v>
      </c>
      <c r="C4105" s="193" t="s">
        <v>1482</v>
      </c>
      <c r="D4105" s="273" t="s">
        <v>354</v>
      </c>
      <c r="E4105" s="193" t="s">
        <v>7134</v>
      </c>
      <c r="F4105" s="193" t="s">
        <v>7899</v>
      </c>
      <c r="G4105" s="193"/>
      <c r="H4105" s="196"/>
      <c r="I4105" s="193" t="s">
        <v>14291</v>
      </c>
      <c r="J4105" s="193" t="s">
        <v>14292</v>
      </c>
      <c r="K4105" s="193" t="s">
        <v>7127</v>
      </c>
      <c r="L4105" s="193" t="s">
        <v>3029</v>
      </c>
      <c r="M4105" s="193" t="s">
        <v>7131</v>
      </c>
      <c r="N4105" s="193" t="s">
        <v>14293</v>
      </c>
      <c r="O4105" s="193" t="s">
        <v>1769</v>
      </c>
      <c r="P4105" s="219" t="n">
        <v>43040</v>
      </c>
      <c r="Q4105" s="219" t="n">
        <v>44469</v>
      </c>
      <c r="R4105" s="193"/>
      <c r="S4105" s="193" t="s">
        <v>7130</v>
      </c>
      <c r="T4105" s="193" t="n">
        <v>2918.68777</v>
      </c>
      <c r="U4105" s="193"/>
      <c r="V4105" s="193"/>
      <c r="W4105" s="193" t="s">
        <v>8720</v>
      </c>
      <c r="X4105" s="196"/>
      <c r="Y4105" s="196"/>
      <c r="Z4105" s="196" t="n">
        <v>0</v>
      </c>
      <c r="AE4105" s="94" t="e">
        <f aca="false" t="array" ref="AE4105:AK4105">_xlfn.torow(_xlfn.unique(_xlfn._xlws.filter(cat_table[Subsector],$E4105=cat_table[Sector],"")))</f>
        <v>#NAME?</v>
      </c>
      <c r="AF4105" s="94" t="e">
        <v>#NAME?</v>
      </c>
      <c r="AG4105" s="94" t="e">
        <v>#NAME?</v>
      </c>
      <c r="AH4105" s="94" t="e">
        <v>#NAME?</v>
      </c>
      <c r="AI4105" s="94" t="e">
        <v>#NAME?</v>
      </c>
      <c r="AJ4105" s="94" t="e">
        <v>#NAME?</v>
      </c>
      <c r="AK4105" s="94" t="e">
        <v>#NAME?</v>
      </c>
      <c r="AO4105" s="94" t="e">
        <f aca="false" t="array" ref="AO4105:AQ4105">_xlfn.torow(_xlfn.unique(_xlfn._xlws.filter(cat_table[Sub-subsector],($E4105=cat_table[Sector])*($F4105=cat_table[Subsector]),"")))</f>
        <v>#NAME?</v>
      </c>
      <c r="AP4105" s="94" t="e">
        <v>#NAME?</v>
      </c>
      <c r="AQ4105" s="94" t="e">
        <v>#NAME?</v>
      </c>
    </row>
    <row r="4106" customFormat="false" ht="15" hidden="false" customHeight="true" outlineLevel="0" collapsed="false">
      <c r="A4106" s="193" t="s">
        <v>14888</v>
      </c>
      <c r="B4106" s="20" t="str">
        <f aca="false">INDEX(Table2[], MATCH(L4106, Location_ID!$D$2:$D$648, 0), 1)</f>
        <v>a5d035c9-aae3-40ac-9eb8-c5c29396ac64</v>
      </c>
      <c r="C4106" s="193" t="s">
        <v>1482</v>
      </c>
      <c r="D4106" s="273" t="s">
        <v>354</v>
      </c>
      <c r="E4106" s="193" t="s">
        <v>7134</v>
      </c>
      <c r="F4106" s="193" t="s">
        <v>7899</v>
      </c>
      <c r="G4106" s="193"/>
      <c r="H4106" s="196"/>
      <c r="I4106" s="193" t="s">
        <v>14291</v>
      </c>
      <c r="J4106" s="193" t="s">
        <v>14292</v>
      </c>
      <c r="K4106" s="193" t="s">
        <v>7127</v>
      </c>
      <c r="L4106" s="193" t="s">
        <v>3029</v>
      </c>
      <c r="M4106" s="193" t="s">
        <v>7131</v>
      </c>
      <c r="N4106" s="193" t="s">
        <v>14293</v>
      </c>
      <c r="O4106" s="193" t="s">
        <v>1769</v>
      </c>
      <c r="P4106" s="219" t="n">
        <v>43040</v>
      </c>
      <c r="Q4106" s="219" t="n">
        <v>44469</v>
      </c>
      <c r="R4106" s="193"/>
      <c r="S4106" s="193" t="s">
        <v>7130</v>
      </c>
      <c r="T4106" s="193" t="n">
        <v>1712.954102</v>
      </c>
      <c r="U4106" s="193"/>
      <c r="V4106" s="193"/>
      <c r="W4106" s="193" t="s">
        <v>8720</v>
      </c>
      <c r="X4106" s="196"/>
      <c r="Y4106" s="196"/>
      <c r="Z4106" s="196" t="n">
        <v>0</v>
      </c>
      <c r="AE4106" s="94" t="e">
        <f aca="false" t="array" ref="AE4106:AK4106">_xlfn.torow(_xlfn.unique(_xlfn._xlws.filter(cat_table[Subsector],$E4106=cat_table[Sector],"")))</f>
        <v>#NAME?</v>
      </c>
      <c r="AF4106" s="94" t="e">
        <v>#NAME?</v>
      </c>
      <c r="AG4106" s="94" t="e">
        <v>#NAME?</v>
      </c>
      <c r="AH4106" s="94" t="e">
        <v>#NAME?</v>
      </c>
      <c r="AI4106" s="94" t="e">
        <v>#NAME?</v>
      </c>
      <c r="AJ4106" s="94" t="e">
        <v>#NAME?</v>
      </c>
      <c r="AK4106" s="94" t="e">
        <v>#NAME?</v>
      </c>
      <c r="AO4106" s="94" t="e">
        <f aca="false" t="array" ref="AO4106:AQ4106">_xlfn.torow(_xlfn.unique(_xlfn._xlws.filter(cat_table[Sub-subsector],($E4106=cat_table[Sector])*($F4106=cat_table[Subsector]),"")))</f>
        <v>#NAME?</v>
      </c>
      <c r="AP4106" s="94" t="e">
        <v>#NAME?</v>
      </c>
      <c r="AQ4106" s="94" t="e">
        <v>#NAME?</v>
      </c>
    </row>
    <row r="4107" customFormat="false" ht="15" hidden="false" customHeight="true" outlineLevel="0" collapsed="false">
      <c r="A4107" s="193" t="s">
        <v>14889</v>
      </c>
      <c r="B4107" s="20" t="str">
        <f aca="false">INDEX(Table2[], MATCH(L4107, Location_ID!$D$2:$D$648, 0), 1)</f>
        <v>a5d035c9-aae3-40ac-9eb8-c5c29396ac64</v>
      </c>
      <c r="C4107" s="193" t="s">
        <v>1482</v>
      </c>
      <c r="D4107" s="273" t="s">
        <v>354</v>
      </c>
      <c r="E4107" s="193" t="s">
        <v>7134</v>
      </c>
      <c r="F4107" s="193" t="s">
        <v>7899</v>
      </c>
      <c r="G4107" s="193"/>
      <c r="H4107" s="196"/>
      <c r="I4107" s="193" t="s">
        <v>14291</v>
      </c>
      <c r="J4107" s="193" t="s">
        <v>14292</v>
      </c>
      <c r="K4107" s="193" t="s">
        <v>7127</v>
      </c>
      <c r="L4107" s="193" t="s">
        <v>3029</v>
      </c>
      <c r="M4107" s="193" t="s">
        <v>7131</v>
      </c>
      <c r="N4107" s="193" t="s">
        <v>14293</v>
      </c>
      <c r="O4107" s="193" t="s">
        <v>1769</v>
      </c>
      <c r="P4107" s="219" t="n">
        <v>43040</v>
      </c>
      <c r="Q4107" s="219" t="n">
        <v>44469</v>
      </c>
      <c r="R4107" s="193"/>
      <c r="S4107" s="193" t="s">
        <v>7130</v>
      </c>
      <c r="T4107" s="193" t="n">
        <v>2502.420843</v>
      </c>
      <c r="U4107" s="193"/>
      <c r="V4107" s="193"/>
      <c r="W4107" s="193" t="s">
        <v>8720</v>
      </c>
      <c r="X4107" s="196"/>
      <c r="Y4107" s="196"/>
      <c r="Z4107" s="196" t="n">
        <v>0</v>
      </c>
      <c r="AE4107" s="94" t="e">
        <f aca="false" t="array" ref="AE4107:AK4107">_xlfn.torow(_xlfn.unique(_xlfn._xlws.filter(cat_table[Subsector],$E4107=cat_table[Sector],"")))</f>
        <v>#NAME?</v>
      </c>
      <c r="AF4107" s="94" t="e">
        <v>#NAME?</v>
      </c>
      <c r="AG4107" s="94" t="e">
        <v>#NAME?</v>
      </c>
      <c r="AH4107" s="94" t="e">
        <v>#NAME?</v>
      </c>
      <c r="AI4107" s="94" t="e">
        <v>#NAME?</v>
      </c>
      <c r="AJ4107" s="94" t="e">
        <v>#NAME?</v>
      </c>
      <c r="AK4107" s="94" t="e">
        <v>#NAME?</v>
      </c>
      <c r="AO4107" s="94" t="e">
        <f aca="false" t="array" ref="AO4107:AQ4107">_xlfn.torow(_xlfn.unique(_xlfn._xlws.filter(cat_table[Sub-subsector],($E4107=cat_table[Sector])*($F4107=cat_table[Subsector]),"")))</f>
        <v>#NAME?</v>
      </c>
      <c r="AP4107" s="94" t="e">
        <v>#NAME?</v>
      </c>
      <c r="AQ4107" s="94" t="e">
        <v>#NAME?</v>
      </c>
    </row>
    <row r="4108" customFormat="false" ht="15" hidden="false" customHeight="true" outlineLevel="0" collapsed="false">
      <c r="A4108" s="193" t="s">
        <v>14890</v>
      </c>
      <c r="B4108" s="20" t="str">
        <f aca="false">INDEX(Table2[], MATCH(L4108, Location_ID!$D$2:$D$648, 0), 1)</f>
        <v>a5d035c9-aae3-40ac-9eb8-c5c29396ac64</v>
      </c>
      <c r="C4108" s="193" t="s">
        <v>1482</v>
      </c>
      <c r="D4108" s="273" t="s">
        <v>354</v>
      </c>
      <c r="E4108" s="193" t="s">
        <v>7134</v>
      </c>
      <c r="F4108" s="193" t="s">
        <v>7899</v>
      </c>
      <c r="G4108" s="193"/>
      <c r="H4108" s="196"/>
      <c r="I4108" s="193" t="s">
        <v>14291</v>
      </c>
      <c r="J4108" s="193" t="s">
        <v>14292</v>
      </c>
      <c r="K4108" s="193" t="s">
        <v>7127</v>
      </c>
      <c r="L4108" s="193" t="s">
        <v>3029</v>
      </c>
      <c r="M4108" s="193" t="s">
        <v>7131</v>
      </c>
      <c r="N4108" s="193" t="s">
        <v>14293</v>
      </c>
      <c r="O4108" s="193" t="s">
        <v>1769</v>
      </c>
      <c r="P4108" s="219" t="n">
        <v>43040</v>
      </c>
      <c r="Q4108" s="219" t="n">
        <v>44469</v>
      </c>
      <c r="R4108" s="193"/>
      <c r="S4108" s="193" t="s">
        <v>7130</v>
      </c>
      <c r="T4108" s="193" t="n">
        <v>10497.29531</v>
      </c>
      <c r="U4108" s="193"/>
      <c r="V4108" s="193"/>
      <c r="W4108" s="193" t="s">
        <v>8720</v>
      </c>
      <c r="X4108" s="196"/>
      <c r="Y4108" s="196"/>
      <c r="Z4108" s="196" t="n">
        <v>0</v>
      </c>
      <c r="AE4108" s="94" t="e">
        <f aca="false" t="array" ref="AE4108:AK4108">_xlfn.torow(_xlfn.unique(_xlfn._xlws.filter(cat_table[Subsector],$E4108=cat_table[Sector],"")))</f>
        <v>#NAME?</v>
      </c>
      <c r="AF4108" s="94" t="e">
        <v>#NAME?</v>
      </c>
      <c r="AG4108" s="94" t="e">
        <v>#NAME?</v>
      </c>
      <c r="AH4108" s="94" t="e">
        <v>#NAME?</v>
      </c>
      <c r="AI4108" s="94" t="e">
        <v>#NAME?</v>
      </c>
      <c r="AJ4108" s="94" t="e">
        <v>#NAME?</v>
      </c>
      <c r="AK4108" s="94" t="e">
        <v>#NAME?</v>
      </c>
      <c r="AO4108" s="94" t="e">
        <f aca="false" t="array" ref="AO4108:AQ4108">_xlfn.torow(_xlfn.unique(_xlfn._xlws.filter(cat_table[Sub-subsector],($E4108=cat_table[Sector])*($F4108=cat_table[Subsector]),"")))</f>
        <v>#NAME?</v>
      </c>
      <c r="AP4108" s="94" t="e">
        <v>#NAME?</v>
      </c>
      <c r="AQ4108" s="94" t="e">
        <v>#NAME?</v>
      </c>
    </row>
    <row r="4109" customFormat="false" ht="15" hidden="false" customHeight="true" outlineLevel="0" collapsed="false">
      <c r="A4109" s="193" t="s">
        <v>14891</v>
      </c>
      <c r="B4109" s="20" t="str">
        <f aca="false">INDEX(Table2[], MATCH(L4109, Location_ID!$D$2:$D$648, 0), 1)</f>
        <v>a5d035c9-aae3-40ac-9eb8-c5c29396ac64</v>
      </c>
      <c r="C4109" s="193" t="s">
        <v>1482</v>
      </c>
      <c r="D4109" s="273" t="s">
        <v>354</v>
      </c>
      <c r="E4109" s="193" t="s">
        <v>7134</v>
      </c>
      <c r="F4109" s="193" t="s">
        <v>7899</v>
      </c>
      <c r="G4109" s="193"/>
      <c r="H4109" s="196"/>
      <c r="I4109" s="193" t="s">
        <v>14291</v>
      </c>
      <c r="J4109" s="193" t="s">
        <v>14292</v>
      </c>
      <c r="K4109" s="193" t="s">
        <v>7127</v>
      </c>
      <c r="L4109" s="193" t="s">
        <v>3029</v>
      </c>
      <c r="M4109" s="193" t="s">
        <v>7131</v>
      </c>
      <c r="N4109" s="193" t="s">
        <v>14293</v>
      </c>
      <c r="O4109" s="193" t="s">
        <v>1769</v>
      </c>
      <c r="P4109" s="219" t="n">
        <v>43040</v>
      </c>
      <c r="Q4109" s="219" t="n">
        <v>44469</v>
      </c>
      <c r="R4109" s="193"/>
      <c r="S4109" s="193" t="s">
        <v>7130</v>
      </c>
      <c r="T4109" s="193" t="n">
        <v>968.3666819</v>
      </c>
      <c r="U4109" s="193"/>
      <c r="V4109" s="193"/>
      <c r="W4109" s="193" t="s">
        <v>8720</v>
      </c>
      <c r="X4109" s="196"/>
      <c r="Y4109" s="196"/>
      <c r="Z4109" s="196" t="n">
        <v>0</v>
      </c>
      <c r="AE4109" s="94" t="e">
        <f aca="false" t="array" ref="AE4109:AK4109">_xlfn.torow(_xlfn.unique(_xlfn._xlws.filter(cat_table[Subsector],$E4109=cat_table[Sector],"")))</f>
        <v>#NAME?</v>
      </c>
      <c r="AF4109" s="94" t="e">
        <v>#NAME?</v>
      </c>
      <c r="AG4109" s="94" t="e">
        <v>#NAME?</v>
      </c>
      <c r="AH4109" s="94" t="e">
        <v>#NAME?</v>
      </c>
      <c r="AI4109" s="94" t="e">
        <v>#NAME?</v>
      </c>
      <c r="AJ4109" s="94" t="e">
        <v>#NAME?</v>
      </c>
      <c r="AK4109" s="94" t="e">
        <v>#NAME?</v>
      </c>
      <c r="AO4109" s="94" t="e">
        <f aca="false" t="array" ref="AO4109:AQ4109">_xlfn.torow(_xlfn.unique(_xlfn._xlws.filter(cat_table[Sub-subsector],($E4109=cat_table[Sector])*($F4109=cat_table[Subsector]),"")))</f>
        <v>#NAME?</v>
      </c>
      <c r="AP4109" s="94" t="e">
        <v>#NAME?</v>
      </c>
      <c r="AQ4109" s="94" t="e">
        <v>#NAME?</v>
      </c>
    </row>
    <row r="4110" customFormat="false" ht="15" hidden="false" customHeight="true" outlineLevel="0" collapsed="false">
      <c r="A4110" s="193" t="s">
        <v>14892</v>
      </c>
      <c r="B4110" s="20" t="str">
        <f aca="false">INDEX(Table2[], MATCH(L4110, Location_ID!$D$2:$D$648, 0), 1)</f>
        <v>a5d035c9-aae3-40ac-9eb8-c5c29396ac64</v>
      </c>
      <c r="C4110" s="193" t="s">
        <v>1482</v>
      </c>
      <c r="D4110" s="273" t="s">
        <v>354</v>
      </c>
      <c r="E4110" s="193" t="s">
        <v>7134</v>
      </c>
      <c r="F4110" s="193" t="s">
        <v>7899</v>
      </c>
      <c r="G4110" s="193"/>
      <c r="H4110" s="196"/>
      <c r="I4110" s="193" t="s">
        <v>14291</v>
      </c>
      <c r="J4110" s="193" t="s">
        <v>14292</v>
      </c>
      <c r="K4110" s="193" t="s">
        <v>7127</v>
      </c>
      <c r="L4110" s="193" t="s">
        <v>3029</v>
      </c>
      <c r="M4110" s="193" t="s">
        <v>7131</v>
      </c>
      <c r="N4110" s="193" t="s">
        <v>14293</v>
      </c>
      <c r="O4110" s="193" t="s">
        <v>1769</v>
      </c>
      <c r="P4110" s="219" t="n">
        <v>43040</v>
      </c>
      <c r="Q4110" s="219" t="n">
        <v>44469</v>
      </c>
      <c r="R4110" s="193"/>
      <c r="S4110" s="193" t="s">
        <v>7130</v>
      </c>
      <c r="T4110" s="193" t="n">
        <v>4281.66684</v>
      </c>
      <c r="U4110" s="193"/>
      <c r="V4110" s="193"/>
      <c r="W4110" s="193" t="s">
        <v>8720</v>
      </c>
      <c r="X4110" s="196"/>
      <c r="Y4110" s="196"/>
      <c r="Z4110" s="196" t="n">
        <v>0</v>
      </c>
      <c r="AE4110" s="94" t="e">
        <f aca="false" t="array" ref="AE4110:AK4110">_xlfn.torow(_xlfn.unique(_xlfn._xlws.filter(cat_table[Subsector],$E4110=cat_table[Sector],"")))</f>
        <v>#NAME?</v>
      </c>
      <c r="AF4110" s="94" t="e">
        <v>#NAME?</v>
      </c>
      <c r="AG4110" s="94" t="e">
        <v>#NAME?</v>
      </c>
      <c r="AH4110" s="94" t="e">
        <v>#NAME?</v>
      </c>
      <c r="AI4110" s="94" t="e">
        <v>#NAME?</v>
      </c>
      <c r="AJ4110" s="94" t="e">
        <v>#NAME?</v>
      </c>
      <c r="AK4110" s="94" t="e">
        <v>#NAME?</v>
      </c>
      <c r="AO4110" s="94" t="e">
        <f aca="false" t="array" ref="AO4110:AQ4110">_xlfn.torow(_xlfn.unique(_xlfn._xlws.filter(cat_table[Sub-subsector],($E4110=cat_table[Sector])*($F4110=cat_table[Subsector]),"")))</f>
        <v>#NAME?</v>
      </c>
      <c r="AP4110" s="94" t="e">
        <v>#NAME?</v>
      </c>
      <c r="AQ4110" s="94" t="e">
        <v>#NAME?</v>
      </c>
    </row>
    <row r="4111" customFormat="false" ht="15" hidden="false" customHeight="true" outlineLevel="0" collapsed="false">
      <c r="A4111" s="193" t="s">
        <v>14893</v>
      </c>
      <c r="B4111" s="20" t="str">
        <f aca="false">INDEX(Table2[], MATCH(L4111, Location_ID!$D$2:$D$648, 0), 1)</f>
        <v>a5d035c9-aae3-40ac-9eb8-c5c29396ac64</v>
      </c>
      <c r="C4111" s="193" t="s">
        <v>1482</v>
      </c>
      <c r="D4111" s="273" t="s">
        <v>354</v>
      </c>
      <c r="E4111" s="193" t="s">
        <v>7134</v>
      </c>
      <c r="F4111" s="193" t="s">
        <v>7899</v>
      </c>
      <c r="G4111" s="193"/>
      <c r="H4111" s="196"/>
      <c r="I4111" s="193" t="s">
        <v>14291</v>
      </c>
      <c r="J4111" s="193" t="s">
        <v>14292</v>
      </c>
      <c r="K4111" s="193" t="s">
        <v>7127</v>
      </c>
      <c r="L4111" s="193" t="s">
        <v>3029</v>
      </c>
      <c r="M4111" s="193" t="s">
        <v>7131</v>
      </c>
      <c r="N4111" s="193" t="s">
        <v>14293</v>
      </c>
      <c r="O4111" s="193" t="s">
        <v>1769</v>
      </c>
      <c r="P4111" s="219" t="n">
        <v>43040</v>
      </c>
      <c r="Q4111" s="219" t="n">
        <v>44469</v>
      </c>
      <c r="R4111" s="193"/>
      <c r="S4111" s="193" t="s">
        <v>7130</v>
      </c>
      <c r="T4111" s="193" t="n">
        <v>3782.897684</v>
      </c>
      <c r="U4111" s="193"/>
      <c r="V4111" s="193"/>
      <c r="W4111" s="193" t="s">
        <v>8720</v>
      </c>
      <c r="X4111" s="196"/>
      <c r="Y4111" s="196"/>
      <c r="Z4111" s="196" t="n">
        <v>0</v>
      </c>
      <c r="AE4111" s="94" t="e">
        <f aca="false" t="array" ref="AE4111:AK4111">_xlfn.torow(_xlfn.unique(_xlfn._xlws.filter(cat_table[Subsector],$E4111=cat_table[Sector],"")))</f>
        <v>#NAME?</v>
      </c>
      <c r="AF4111" s="94" t="e">
        <v>#NAME?</v>
      </c>
      <c r="AG4111" s="94" t="e">
        <v>#NAME?</v>
      </c>
      <c r="AH4111" s="94" t="e">
        <v>#NAME?</v>
      </c>
      <c r="AI4111" s="94" t="e">
        <v>#NAME?</v>
      </c>
      <c r="AJ4111" s="94" t="e">
        <v>#NAME?</v>
      </c>
      <c r="AK4111" s="94" t="e">
        <v>#NAME?</v>
      </c>
      <c r="AO4111" s="94" t="e">
        <f aca="false" t="array" ref="AO4111:AQ4111">_xlfn.torow(_xlfn.unique(_xlfn._xlws.filter(cat_table[Sub-subsector],($E4111=cat_table[Sector])*($F4111=cat_table[Subsector]),"")))</f>
        <v>#NAME?</v>
      </c>
      <c r="AP4111" s="94" t="e">
        <v>#NAME?</v>
      </c>
      <c r="AQ4111" s="94" t="e">
        <v>#NAME?</v>
      </c>
    </row>
    <row r="4112" customFormat="false" ht="15" hidden="false" customHeight="true" outlineLevel="0" collapsed="false">
      <c r="A4112" s="193" t="s">
        <v>14894</v>
      </c>
      <c r="B4112" s="20" t="str">
        <f aca="false">INDEX(Table2[], MATCH(L4112, Location_ID!$D$2:$D$648, 0), 1)</f>
        <v>a5d035c9-aae3-40ac-9eb8-c5c29396ac64</v>
      </c>
      <c r="C4112" s="193" t="s">
        <v>1482</v>
      </c>
      <c r="D4112" s="273" t="s">
        <v>354</v>
      </c>
      <c r="E4112" s="193" t="s">
        <v>7134</v>
      </c>
      <c r="F4112" s="193" t="s">
        <v>7899</v>
      </c>
      <c r="G4112" s="193"/>
      <c r="H4112" s="196"/>
      <c r="I4112" s="193" t="s">
        <v>14291</v>
      </c>
      <c r="J4112" s="193" t="s">
        <v>14292</v>
      </c>
      <c r="K4112" s="193" t="s">
        <v>7127</v>
      </c>
      <c r="L4112" s="193" t="s">
        <v>3029</v>
      </c>
      <c r="M4112" s="193" t="s">
        <v>7131</v>
      </c>
      <c r="N4112" s="193" t="s">
        <v>14293</v>
      </c>
      <c r="O4112" s="193" t="s">
        <v>1769</v>
      </c>
      <c r="P4112" s="219" t="n">
        <v>43040</v>
      </c>
      <c r="Q4112" s="219" t="n">
        <v>44469</v>
      </c>
      <c r="R4112" s="193"/>
      <c r="S4112" s="193" t="s">
        <v>7130</v>
      </c>
      <c r="T4112" s="193" t="n">
        <v>24082.88577</v>
      </c>
      <c r="U4112" s="193"/>
      <c r="V4112" s="193"/>
      <c r="W4112" s="193" t="s">
        <v>8720</v>
      </c>
      <c r="X4112" s="196"/>
      <c r="Y4112" s="196"/>
      <c r="Z4112" s="196" t="n">
        <v>0</v>
      </c>
      <c r="AE4112" s="94" t="e">
        <f aca="false" t="array" ref="AE4112:AK4112">_xlfn.torow(_xlfn.unique(_xlfn._xlws.filter(cat_table[Subsector],$E4112=cat_table[Sector],"")))</f>
        <v>#NAME?</v>
      </c>
      <c r="AF4112" s="94" t="e">
        <v>#NAME?</v>
      </c>
      <c r="AG4112" s="94" t="e">
        <v>#NAME?</v>
      </c>
      <c r="AH4112" s="94" t="e">
        <v>#NAME?</v>
      </c>
      <c r="AI4112" s="94" t="e">
        <v>#NAME?</v>
      </c>
      <c r="AJ4112" s="94" t="e">
        <v>#NAME?</v>
      </c>
      <c r="AK4112" s="94" t="e">
        <v>#NAME?</v>
      </c>
      <c r="AO4112" s="94" t="e">
        <f aca="false" t="array" ref="AO4112:AQ4112">_xlfn.torow(_xlfn.unique(_xlfn._xlws.filter(cat_table[Sub-subsector],($E4112=cat_table[Sector])*($F4112=cat_table[Subsector]),"")))</f>
        <v>#NAME?</v>
      </c>
      <c r="AP4112" s="94" t="e">
        <v>#NAME?</v>
      </c>
      <c r="AQ4112" s="94" t="e">
        <v>#NAME?</v>
      </c>
    </row>
    <row r="4113" customFormat="false" ht="15" hidden="false" customHeight="true" outlineLevel="0" collapsed="false">
      <c r="A4113" s="193" t="s">
        <v>14895</v>
      </c>
      <c r="B4113" s="20" t="str">
        <f aca="false">INDEX(Table2[], MATCH(L4113, Location_ID!$D$2:$D$648, 0), 1)</f>
        <v>a5d035c9-aae3-40ac-9eb8-c5c29396ac64</v>
      </c>
      <c r="C4113" s="193" t="s">
        <v>1482</v>
      </c>
      <c r="D4113" s="273" t="s">
        <v>354</v>
      </c>
      <c r="E4113" s="193" t="s">
        <v>7134</v>
      </c>
      <c r="F4113" s="193" t="s">
        <v>7899</v>
      </c>
      <c r="G4113" s="193"/>
      <c r="H4113" s="196"/>
      <c r="I4113" s="193" t="s">
        <v>14291</v>
      </c>
      <c r="J4113" s="193" t="s">
        <v>14292</v>
      </c>
      <c r="K4113" s="193" t="s">
        <v>7127</v>
      </c>
      <c r="L4113" s="193" t="s">
        <v>3029</v>
      </c>
      <c r="M4113" s="193" t="s">
        <v>7131</v>
      </c>
      <c r="N4113" s="193" t="s">
        <v>14293</v>
      </c>
      <c r="O4113" s="193" t="s">
        <v>1769</v>
      </c>
      <c r="P4113" s="219" t="n">
        <v>43040</v>
      </c>
      <c r="Q4113" s="219" t="n">
        <v>44469</v>
      </c>
      <c r="R4113" s="193"/>
      <c r="S4113" s="193" t="s">
        <v>7130</v>
      </c>
      <c r="T4113" s="193" t="n">
        <v>74305.47057</v>
      </c>
      <c r="U4113" s="193"/>
      <c r="V4113" s="193"/>
      <c r="W4113" s="193" t="s">
        <v>8720</v>
      </c>
      <c r="X4113" s="196"/>
      <c r="Y4113" s="196"/>
      <c r="Z4113" s="196" t="n">
        <v>0</v>
      </c>
      <c r="AE4113" s="94" t="e">
        <f aca="false" t="array" ref="AE4113:AK4113">_xlfn.torow(_xlfn.unique(_xlfn._xlws.filter(cat_table[Subsector],$E4113=cat_table[Sector],"")))</f>
        <v>#NAME?</v>
      </c>
      <c r="AF4113" s="94" t="e">
        <v>#NAME?</v>
      </c>
      <c r="AG4113" s="94" t="e">
        <v>#NAME?</v>
      </c>
      <c r="AH4113" s="94" t="e">
        <v>#NAME?</v>
      </c>
      <c r="AI4113" s="94" t="e">
        <v>#NAME?</v>
      </c>
      <c r="AJ4113" s="94" t="e">
        <v>#NAME?</v>
      </c>
      <c r="AK4113" s="94" t="e">
        <v>#NAME?</v>
      </c>
      <c r="AO4113" s="94" t="e">
        <f aca="false" t="array" ref="AO4113:AQ4113">_xlfn.torow(_xlfn.unique(_xlfn._xlws.filter(cat_table[Sub-subsector],($E4113=cat_table[Sector])*($F4113=cat_table[Subsector]),"")))</f>
        <v>#NAME?</v>
      </c>
      <c r="AP4113" s="94" t="e">
        <v>#NAME?</v>
      </c>
      <c r="AQ4113" s="94" t="e">
        <v>#NAME?</v>
      </c>
    </row>
    <row r="4114" customFormat="false" ht="15" hidden="false" customHeight="true" outlineLevel="0" collapsed="false">
      <c r="A4114" s="193" t="s">
        <v>14896</v>
      </c>
      <c r="B4114" s="20" t="str">
        <f aca="false">INDEX(Table2[], MATCH(L4114, Location_ID!$D$2:$D$648, 0), 1)</f>
        <v>54c59d2f-381a-4d32-9a5e-e106311344df</v>
      </c>
      <c r="C4114" s="193" t="s">
        <v>1482</v>
      </c>
      <c r="D4114" s="273" t="s">
        <v>354</v>
      </c>
      <c r="E4114" s="193" t="s">
        <v>7134</v>
      </c>
      <c r="F4114" s="193" t="s">
        <v>7899</v>
      </c>
      <c r="G4114" s="193"/>
      <c r="H4114" s="196"/>
      <c r="I4114" s="193" t="s">
        <v>14291</v>
      </c>
      <c r="J4114" s="193" t="s">
        <v>14292</v>
      </c>
      <c r="K4114" s="193" t="s">
        <v>7127</v>
      </c>
      <c r="L4114" s="193" t="s">
        <v>2265</v>
      </c>
      <c r="M4114" s="193" t="s">
        <v>7131</v>
      </c>
      <c r="N4114" s="193" t="s">
        <v>14293</v>
      </c>
      <c r="O4114" s="193" t="s">
        <v>2613</v>
      </c>
      <c r="P4114" s="219" t="n">
        <v>43040</v>
      </c>
      <c r="Q4114" s="219" t="n">
        <v>44469</v>
      </c>
      <c r="R4114" s="193"/>
      <c r="S4114" s="193" t="s">
        <v>7130</v>
      </c>
      <c r="T4114" s="193" t="n">
        <v>2795.293613</v>
      </c>
      <c r="U4114" s="193"/>
      <c r="V4114" s="193"/>
      <c r="W4114" s="193" t="s">
        <v>8720</v>
      </c>
      <c r="X4114" s="196"/>
      <c r="Y4114" s="196"/>
      <c r="Z4114" s="196" t="n">
        <v>0</v>
      </c>
      <c r="AE4114" s="94" t="e">
        <f aca="false" t="array" ref="AE4114:AK4114">_xlfn.torow(_xlfn.unique(_xlfn._xlws.filter(cat_table[Subsector],$E4114=cat_table[Sector],"")))</f>
        <v>#NAME?</v>
      </c>
      <c r="AF4114" s="94" t="e">
        <v>#NAME?</v>
      </c>
      <c r="AG4114" s="94" t="e">
        <v>#NAME?</v>
      </c>
      <c r="AH4114" s="94" t="e">
        <v>#NAME?</v>
      </c>
      <c r="AI4114" s="94" t="e">
        <v>#NAME?</v>
      </c>
      <c r="AJ4114" s="94" t="e">
        <v>#NAME?</v>
      </c>
      <c r="AK4114" s="94" t="e">
        <v>#NAME?</v>
      </c>
      <c r="AO4114" s="94" t="e">
        <f aca="false" t="array" ref="AO4114:AQ4114">_xlfn.torow(_xlfn.unique(_xlfn._xlws.filter(cat_table[Sub-subsector],($E4114=cat_table[Sector])*($F4114=cat_table[Subsector]),"")))</f>
        <v>#NAME?</v>
      </c>
      <c r="AP4114" s="94" t="e">
        <v>#NAME?</v>
      </c>
      <c r="AQ4114" s="94" t="e">
        <v>#NAME?</v>
      </c>
    </row>
    <row r="4115" customFormat="false" ht="15" hidden="false" customHeight="true" outlineLevel="0" collapsed="false">
      <c r="A4115" s="193" t="s">
        <v>14897</v>
      </c>
      <c r="B4115" s="20" t="str">
        <f aca="false">INDEX(Table2[], MATCH(L4115, Location_ID!$D$2:$D$648, 0), 1)</f>
        <v>54c59d2f-381a-4d32-9a5e-e106311344df</v>
      </c>
      <c r="C4115" s="193" t="s">
        <v>1482</v>
      </c>
      <c r="D4115" s="273" t="s">
        <v>354</v>
      </c>
      <c r="E4115" s="193" t="s">
        <v>7134</v>
      </c>
      <c r="F4115" s="193" t="s">
        <v>7899</v>
      </c>
      <c r="G4115" s="193"/>
      <c r="H4115" s="196"/>
      <c r="I4115" s="193" t="s">
        <v>14291</v>
      </c>
      <c r="J4115" s="193" t="s">
        <v>14292</v>
      </c>
      <c r="K4115" s="193" t="s">
        <v>7127</v>
      </c>
      <c r="L4115" s="193" t="s">
        <v>2265</v>
      </c>
      <c r="M4115" s="193" t="s">
        <v>7131</v>
      </c>
      <c r="N4115" s="193" t="s">
        <v>14293</v>
      </c>
      <c r="O4115" s="193" t="s">
        <v>2613</v>
      </c>
      <c r="P4115" s="219" t="n">
        <v>43040</v>
      </c>
      <c r="Q4115" s="219" t="n">
        <v>44469</v>
      </c>
      <c r="R4115" s="193"/>
      <c r="S4115" s="193" t="s">
        <v>7130</v>
      </c>
      <c r="T4115" s="193" t="n">
        <v>6275.68448</v>
      </c>
      <c r="U4115" s="193"/>
      <c r="V4115" s="193"/>
      <c r="W4115" s="193" t="s">
        <v>8720</v>
      </c>
      <c r="X4115" s="196"/>
      <c r="Y4115" s="196"/>
      <c r="Z4115" s="196" t="n">
        <v>0</v>
      </c>
      <c r="AE4115" s="94" t="e">
        <f aca="false" t="array" ref="AE4115:AK4115">_xlfn.torow(_xlfn.unique(_xlfn._xlws.filter(cat_table[Subsector],$E4115=cat_table[Sector],"")))</f>
        <v>#NAME?</v>
      </c>
      <c r="AF4115" s="94" t="e">
        <v>#NAME?</v>
      </c>
      <c r="AG4115" s="94" t="e">
        <v>#NAME?</v>
      </c>
      <c r="AH4115" s="94" t="e">
        <v>#NAME?</v>
      </c>
      <c r="AI4115" s="94" t="e">
        <v>#NAME?</v>
      </c>
      <c r="AJ4115" s="94" t="e">
        <v>#NAME?</v>
      </c>
      <c r="AK4115" s="94" t="e">
        <v>#NAME?</v>
      </c>
      <c r="AO4115" s="94" t="e">
        <f aca="false" t="array" ref="AO4115:AQ4115">_xlfn.torow(_xlfn.unique(_xlfn._xlws.filter(cat_table[Sub-subsector],($E4115=cat_table[Sector])*($F4115=cat_table[Subsector]),"")))</f>
        <v>#NAME?</v>
      </c>
      <c r="AP4115" s="94" t="e">
        <v>#NAME?</v>
      </c>
      <c r="AQ4115" s="94" t="e">
        <v>#NAME?</v>
      </c>
    </row>
    <row r="4116" customFormat="false" ht="15" hidden="false" customHeight="true" outlineLevel="0" collapsed="false">
      <c r="A4116" s="193" t="s">
        <v>14898</v>
      </c>
      <c r="B4116" s="20" t="str">
        <f aca="false">INDEX(Table2[], MATCH(L4116, Location_ID!$D$2:$D$648, 0), 1)</f>
        <v>54c59d2f-381a-4d32-9a5e-e106311344df</v>
      </c>
      <c r="C4116" s="193" t="s">
        <v>1482</v>
      </c>
      <c r="D4116" s="273" t="s">
        <v>354</v>
      </c>
      <c r="E4116" s="193" t="s">
        <v>7134</v>
      </c>
      <c r="F4116" s="193" t="s">
        <v>7899</v>
      </c>
      <c r="G4116" s="193"/>
      <c r="H4116" s="196"/>
      <c r="I4116" s="193" t="s">
        <v>14291</v>
      </c>
      <c r="J4116" s="193" t="s">
        <v>14292</v>
      </c>
      <c r="K4116" s="193" t="s">
        <v>7127</v>
      </c>
      <c r="L4116" s="193" t="s">
        <v>2265</v>
      </c>
      <c r="M4116" s="193" t="s">
        <v>7131</v>
      </c>
      <c r="N4116" s="193" t="s">
        <v>14293</v>
      </c>
      <c r="O4116" s="193" t="s">
        <v>2613</v>
      </c>
      <c r="P4116" s="219" t="n">
        <v>43040</v>
      </c>
      <c r="Q4116" s="219" t="n">
        <v>44469</v>
      </c>
      <c r="R4116" s="193"/>
      <c r="S4116" s="193" t="s">
        <v>7130</v>
      </c>
      <c r="T4116" s="193" t="n">
        <v>9543.506003</v>
      </c>
      <c r="U4116" s="193"/>
      <c r="V4116" s="193"/>
      <c r="W4116" s="193" t="s">
        <v>8720</v>
      </c>
      <c r="X4116" s="196"/>
      <c r="Y4116" s="196"/>
      <c r="Z4116" s="196" t="n">
        <v>0</v>
      </c>
      <c r="AE4116" s="94" t="e">
        <f aca="false" t="array" ref="AE4116:AK4116">_xlfn.torow(_xlfn.unique(_xlfn._xlws.filter(cat_table[Subsector],$E4116=cat_table[Sector],"")))</f>
        <v>#NAME?</v>
      </c>
      <c r="AF4116" s="94" t="e">
        <v>#NAME?</v>
      </c>
      <c r="AG4116" s="94" t="e">
        <v>#NAME?</v>
      </c>
      <c r="AH4116" s="94" t="e">
        <v>#NAME?</v>
      </c>
      <c r="AI4116" s="94" t="e">
        <v>#NAME?</v>
      </c>
      <c r="AJ4116" s="94" t="e">
        <v>#NAME?</v>
      </c>
      <c r="AK4116" s="94" t="e">
        <v>#NAME?</v>
      </c>
      <c r="AO4116" s="94" t="e">
        <f aca="false" t="array" ref="AO4116:AQ4116">_xlfn.torow(_xlfn.unique(_xlfn._xlws.filter(cat_table[Sub-subsector],($E4116=cat_table[Sector])*($F4116=cat_table[Subsector]),"")))</f>
        <v>#NAME?</v>
      </c>
      <c r="AP4116" s="94" t="e">
        <v>#NAME?</v>
      </c>
      <c r="AQ4116" s="94" t="e">
        <v>#NAME?</v>
      </c>
    </row>
    <row r="4117" customFormat="false" ht="15" hidden="false" customHeight="true" outlineLevel="0" collapsed="false">
      <c r="A4117" s="193" t="s">
        <v>14899</v>
      </c>
      <c r="B4117" s="20" t="str">
        <f aca="false">INDEX(Table2[], MATCH(L4117, Location_ID!$D$2:$D$648, 0), 1)</f>
        <v>54c59d2f-381a-4d32-9a5e-e106311344df</v>
      </c>
      <c r="C4117" s="193" t="s">
        <v>1482</v>
      </c>
      <c r="D4117" s="273" t="s">
        <v>354</v>
      </c>
      <c r="E4117" s="193" t="s">
        <v>7134</v>
      </c>
      <c r="F4117" s="193" t="s">
        <v>7899</v>
      </c>
      <c r="G4117" s="193"/>
      <c r="H4117" s="196"/>
      <c r="I4117" s="193" t="s">
        <v>14291</v>
      </c>
      <c r="J4117" s="193" t="s">
        <v>14292</v>
      </c>
      <c r="K4117" s="193" t="s">
        <v>7127</v>
      </c>
      <c r="L4117" s="193" t="s">
        <v>2265</v>
      </c>
      <c r="M4117" s="193" t="s">
        <v>7131</v>
      </c>
      <c r="N4117" s="193" t="s">
        <v>14293</v>
      </c>
      <c r="O4117" s="193" t="s">
        <v>2613</v>
      </c>
      <c r="P4117" s="219" t="n">
        <v>43040</v>
      </c>
      <c r="Q4117" s="219" t="n">
        <v>44469</v>
      </c>
      <c r="R4117" s="193"/>
      <c r="S4117" s="193" t="s">
        <v>7130</v>
      </c>
      <c r="T4117" s="193" t="n">
        <v>10416.14511</v>
      </c>
      <c r="U4117" s="193"/>
      <c r="V4117" s="193"/>
      <c r="W4117" s="193" t="s">
        <v>8720</v>
      </c>
      <c r="X4117" s="196"/>
      <c r="Y4117" s="196"/>
      <c r="Z4117" s="196" t="n">
        <v>0</v>
      </c>
      <c r="AE4117" s="94" t="e">
        <f aca="false" t="array" ref="AE4117:AK4117">_xlfn.torow(_xlfn.unique(_xlfn._xlws.filter(cat_table[Subsector],$E4117=cat_table[Sector],"")))</f>
        <v>#NAME?</v>
      </c>
      <c r="AF4117" s="94" t="e">
        <v>#NAME?</v>
      </c>
      <c r="AG4117" s="94" t="e">
        <v>#NAME?</v>
      </c>
      <c r="AH4117" s="94" t="e">
        <v>#NAME?</v>
      </c>
      <c r="AI4117" s="94" t="e">
        <v>#NAME?</v>
      </c>
      <c r="AJ4117" s="94" t="e">
        <v>#NAME?</v>
      </c>
      <c r="AK4117" s="94" t="e">
        <v>#NAME?</v>
      </c>
      <c r="AO4117" s="94" t="e">
        <f aca="false" t="array" ref="AO4117:AQ4117">_xlfn.torow(_xlfn.unique(_xlfn._xlws.filter(cat_table[Sub-subsector],($E4117=cat_table[Sector])*($F4117=cat_table[Subsector]),"")))</f>
        <v>#NAME?</v>
      </c>
      <c r="AP4117" s="94" t="e">
        <v>#NAME?</v>
      </c>
      <c r="AQ4117" s="94" t="e">
        <v>#NAME?</v>
      </c>
    </row>
    <row r="4118" customFormat="false" ht="15" hidden="false" customHeight="true" outlineLevel="0" collapsed="false">
      <c r="A4118" s="193" t="s">
        <v>14900</v>
      </c>
      <c r="B4118" s="20" t="str">
        <f aca="false">INDEX(Table2[], MATCH(L4118, Location_ID!$D$2:$D$648, 0), 1)</f>
        <v>54c59d2f-381a-4d32-9a5e-e106311344df</v>
      </c>
      <c r="C4118" s="193" t="s">
        <v>1482</v>
      </c>
      <c r="D4118" s="273" t="s">
        <v>354</v>
      </c>
      <c r="E4118" s="193" t="s">
        <v>7134</v>
      </c>
      <c r="F4118" s="193" t="s">
        <v>7899</v>
      </c>
      <c r="G4118" s="193"/>
      <c r="H4118" s="196"/>
      <c r="I4118" s="193" t="s">
        <v>14291</v>
      </c>
      <c r="J4118" s="193" t="s">
        <v>14292</v>
      </c>
      <c r="K4118" s="193" t="s">
        <v>7127</v>
      </c>
      <c r="L4118" s="193" t="s">
        <v>2265</v>
      </c>
      <c r="M4118" s="193" t="s">
        <v>7131</v>
      </c>
      <c r="N4118" s="193" t="s">
        <v>14293</v>
      </c>
      <c r="O4118" s="193" t="s">
        <v>2613</v>
      </c>
      <c r="P4118" s="219" t="n">
        <v>43040</v>
      </c>
      <c r="Q4118" s="219" t="n">
        <v>44469</v>
      </c>
      <c r="R4118" s="193"/>
      <c r="S4118" s="193" t="s">
        <v>7130</v>
      </c>
      <c r="T4118" s="193" t="n">
        <v>17774.75307</v>
      </c>
      <c r="U4118" s="193"/>
      <c r="V4118" s="193"/>
      <c r="W4118" s="193" t="s">
        <v>8720</v>
      </c>
      <c r="X4118" s="196"/>
      <c r="Y4118" s="196"/>
      <c r="Z4118" s="196" t="n">
        <v>0</v>
      </c>
      <c r="AE4118" s="94" t="e">
        <f aca="false" t="array" ref="AE4118:AK4118">_xlfn.torow(_xlfn.unique(_xlfn._xlws.filter(cat_table[Subsector],$E4118=cat_table[Sector],"")))</f>
        <v>#NAME?</v>
      </c>
      <c r="AF4118" s="94" t="e">
        <v>#NAME?</v>
      </c>
      <c r="AG4118" s="94" t="e">
        <v>#NAME?</v>
      </c>
      <c r="AH4118" s="94" t="e">
        <v>#NAME?</v>
      </c>
      <c r="AI4118" s="94" t="e">
        <v>#NAME?</v>
      </c>
      <c r="AJ4118" s="94" t="e">
        <v>#NAME?</v>
      </c>
      <c r="AK4118" s="94" t="e">
        <v>#NAME?</v>
      </c>
      <c r="AO4118" s="94" t="e">
        <f aca="false" t="array" ref="AO4118:AQ4118">_xlfn.torow(_xlfn.unique(_xlfn._xlws.filter(cat_table[Sub-subsector],($E4118=cat_table[Sector])*($F4118=cat_table[Subsector]),"")))</f>
        <v>#NAME?</v>
      </c>
      <c r="AP4118" s="94" t="e">
        <v>#NAME?</v>
      </c>
      <c r="AQ4118" s="94" t="e">
        <v>#NAME?</v>
      </c>
    </row>
    <row r="4119" customFormat="false" ht="15" hidden="false" customHeight="true" outlineLevel="0" collapsed="false">
      <c r="A4119" s="193" t="s">
        <v>14901</v>
      </c>
      <c r="B4119" s="20" t="str">
        <f aca="false">INDEX(Table2[], MATCH(L4119, Location_ID!$D$2:$D$648, 0), 1)</f>
        <v>54c59d2f-381a-4d32-9a5e-e106311344df</v>
      </c>
      <c r="C4119" s="193" t="s">
        <v>1482</v>
      </c>
      <c r="D4119" s="273" t="s">
        <v>354</v>
      </c>
      <c r="E4119" s="193" t="s">
        <v>7134</v>
      </c>
      <c r="F4119" s="193" t="s">
        <v>7899</v>
      </c>
      <c r="G4119" s="193"/>
      <c r="H4119" s="196"/>
      <c r="I4119" s="193" t="s">
        <v>14291</v>
      </c>
      <c r="J4119" s="193" t="s">
        <v>14292</v>
      </c>
      <c r="K4119" s="193" t="s">
        <v>7127</v>
      </c>
      <c r="L4119" s="193" t="s">
        <v>2265</v>
      </c>
      <c r="M4119" s="193" t="s">
        <v>7131</v>
      </c>
      <c r="N4119" s="193" t="s">
        <v>14293</v>
      </c>
      <c r="O4119" s="193" t="s">
        <v>2613</v>
      </c>
      <c r="P4119" s="219" t="n">
        <v>43040</v>
      </c>
      <c r="Q4119" s="219" t="n">
        <v>44469</v>
      </c>
      <c r="R4119" s="193"/>
      <c r="S4119" s="193" t="s">
        <v>7130</v>
      </c>
      <c r="T4119" s="193" t="n">
        <v>2182.100673</v>
      </c>
      <c r="U4119" s="193"/>
      <c r="V4119" s="193"/>
      <c r="W4119" s="193" t="s">
        <v>8720</v>
      </c>
      <c r="X4119" s="196"/>
      <c r="Y4119" s="196"/>
      <c r="Z4119" s="196" t="n">
        <v>0</v>
      </c>
      <c r="AE4119" s="94" t="e">
        <f aca="false" t="array" ref="AE4119:AK4119">_xlfn.torow(_xlfn.unique(_xlfn._xlws.filter(cat_table[Subsector],$E4119=cat_table[Sector],"")))</f>
        <v>#NAME?</v>
      </c>
      <c r="AF4119" s="94" t="e">
        <v>#NAME?</v>
      </c>
      <c r="AG4119" s="94" t="e">
        <v>#NAME?</v>
      </c>
      <c r="AH4119" s="94" t="e">
        <v>#NAME?</v>
      </c>
      <c r="AI4119" s="94" t="e">
        <v>#NAME?</v>
      </c>
      <c r="AJ4119" s="94" t="e">
        <v>#NAME?</v>
      </c>
      <c r="AK4119" s="94" t="e">
        <v>#NAME?</v>
      </c>
      <c r="AO4119" s="94" t="e">
        <f aca="false" t="array" ref="AO4119:AQ4119">_xlfn.torow(_xlfn.unique(_xlfn._xlws.filter(cat_table[Sub-subsector],($E4119=cat_table[Sector])*($F4119=cat_table[Subsector]),"")))</f>
        <v>#NAME?</v>
      </c>
      <c r="AP4119" s="94" t="e">
        <v>#NAME?</v>
      </c>
      <c r="AQ4119" s="94" t="e">
        <v>#NAME?</v>
      </c>
    </row>
    <row r="4120" customFormat="false" ht="15" hidden="false" customHeight="true" outlineLevel="0" collapsed="false">
      <c r="A4120" s="193" t="s">
        <v>14902</v>
      </c>
      <c r="B4120" s="20" t="str">
        <f aca="false">INDEX(Table2[], MATCH(L4120, Location_ID!$D$2:$D$648, 0), 1)</f>
        <v>54c59d2f-381a-4d32-9a5e-e106311344df</v>
      </c>
      <c r="C4120" s="193" t="s">
        <v>1482</v>
      </c>
      <c r="D4120" s="273" t="s">
        <v>354</v>
      </c>
      <c r="E4120" s="193" t="s">
        <v>7134</v>
      </c>
      <c r="F4120" s="193" t="s">
        <v>7899</v>
      </c>
      <c r="G4120" s="193"/>
      <c r="H4120" s="196"/>
      <c r="I4120" s="193" t="s">
        <v>14291</v>
      </c>
      <c r="J4120" s="193" t="s">
        <v>14292</v>
      </c>
      <c r="K4120" s="193" t="s">
        <v>7127</v>
      </c>
      <c r="L4120" s="193" t="s">
        <v>2265</v>
      </c>
      <c r="M4120" s="193" t="s">
        <v>7131</v>
      </c>
      <c r="N4120" s="193" t="s">
        <v>14293</v>
      </c>
      <c r="O4120" s="193" t="s">
        <v>2613</v>
      </c>
      <c r="P4120" s="219" t="n">
        <v>43040</v>
      </c>
      <c r="Q4120" s="219" t="n">
        <v>44469</v>
      </c>
      <c r="R4120" s="193"/>
      <c r="S4120" s="193" t="s">
        <v>7130</v>
      </c>
      <c r="T4120" s="193" t="n">
        <v>5596.587785</v>
      </c>
      <c r="U4120" s="193"/>
      <c r="V4120" s="193"/>
      <c r="W4120" s="193" t="s">
        <v>8720</v>
      </c>
      <c r="X4120" s="196"/>
      <c r="Y4120" s="196"/>
      <c r="Z4120" s="196" t="n">
        <v>0</v>
      </c>
      <c r="AE4120" s="94" t="e">
        <f aca="false" t="array" ref="AE4120:AK4120">_xlfn.torow(_xlfn.unique(_xlfn._xlws.filter(cat_table[Subsector],$E4120=cat_table[Sector],"")))</f>
        <v>#NAME?</v>
      </c>
      <c r="AF4120" s="94" t="e">
        <v>#NAME?</v>
      </c>
      <c r="AG4120" s="94" t="e">
        <v>#NAME?</v>
      </c>
      <c r="AH4120" s="94" t="e">
        <v>#NAME?</v>
      </c>
      <c r="AI4120" s="94" t="e">
        <v>#NAME?</v>
      </c>
      <c r="AJ4120" s="94" t="e">
        <v>#NAME?</v>
      </c>
      <c r="AK4120" s="94" t="e">
        <v>#NAME?</v>
      </c>
      <c r="AO4120" s="94" t="e">
        <f aca="false" t="array" ref="AO4120:AQ4120">_xlfn.torow(_xlfn.unique(_xlfn._xlws.filter(cat_table[Sub-subsector],($E4120=cat_table[Sector])*($F4120=cat_table[Subsector]),"")))</f>
        <v>#NAME?</v>
      </c>
      <c r="AP4120" s="94" t="e">
        <v>#NAME?</v>
      </c>
      <c r="AQ4120" s="94" t="e">
        <v>#NAME?</v>
      </c>
    </row>
    <row r="4121" customFormat="false" ht="15" hidden="false" customHeight="true" outlineLevel="0" collapsed="false">
      <c r="A4121" s="193" t="s">
        <v>14903</v>
      </c>
      <c r="B4121" s="20" t="str">
        <f aca="false">INDEX(Table2[], MATCH(L4121, Location_ID!$D$2:$D$648, 0), 1)</f>
        <v>54c59d2f-381a-4d32-9a5e-e106311344df</v>
      </c>
      <c r="C4121" s="193" t="s">
        <v>1482</v>
      </c>
      <c r="D4121" s="273" t="s">
        <v>354</v>
      </c>
      <c r="E4121" s="193" t="s">
        <v>7134</v>
      </c>
      <c r="F4121" s="193" t="s">
        <v>7899</v>
      </c>
      <c r="G4121" s="193"/>
      <c r="H4121" s="196"/>
      <c r="I4121" s="193" t="s">
        <v>14291</v>
      </c>
      <c r="J4121" s="193" t="s">
        <v>14292</v>
      </c>
      <c r="K4121" s="193" t="s">
        <v>7127</v>
      </c>
      <c r="L4121" s="193" t="s">
        <v>2265</v>
      </c>
      <c r="M4121" s="193" t="s">
        <v>7131</v>
      </c>
      <c r="N4121" s="193" t="s">
        <v>14293</v>
      </c>
      <c r="O4121" s="193" t="s">
        <v>2613</v>
      </c>
      <c r="P4121" s="219" t="n">
        <v>43040</v>
      </c>
      <c r="Q4121" s="219" t="n">
        <v>44469</v>
      </c>
      <c r="R4121" s="193"/>
      <c r="S4121" s="193" t="s">
        <v>7130</v>
      </c>
      <c r="T4121" s="193" t="n">
        <v>23946.87297</v>
      </c>
      <c r="U4121" s="193"/>
      <c r="V4121" s="193"/>
      <c r="W4121" s="193" t="s">
        <v>8720</v>
      </c>
      <c r="X4121" s="196"/>
      <c r="Y4121" s="196"/>
      <c r="Z4121" s="196" t="n">
        <v>0</v>
      </c>
      <c r="AE4121" s="94" t="e">
        <f aca="false" t="array" ref="AE4121:AK4121">_xlfn.torow(_xlfn.unique(_xlfn._xlws.filter(cat_table[Subsector],$E4121=cat_table[Sector],"")))</f>
        <v>#NAME?</v>
      </c>
      <c r="AF4121" s="94" t="e">
        <v>#NAME?</v>
      </c>
      <c r="AG4121" s="94" t="e">
        <v>#NAME?</v>
      </c>
      <c r="AH4121" s="94" t="e">
        <v>#NAME?</v>
      </c>
      <c r="AI4121" s="94" t="e">
        <v>#NAME?</v>
      </c>
      <c r="AJ4121" s="94" t="e">
        <v>#NAME?</v>
      </c>
      <c r="AK4121" s="94" t="e">
        <v>#NAME?</v>
      </c>
      <c r="AO4121" s="94" t="e">
        <f aca="false" t="array" ref="AO4121:AQ4121">_xlfn.torow(_xlfn.unique(_xlfn._xlws.filter(cat_table[Sub-subsector],($E4121=cat_table[Sector])*($F4121=cat_table[Subsector]),"")))</f>
        <v>#NAME?</v>
      </c>
      <c r="AP4121" s="94" t="e">
        <v>#NAME?</v>
      </c>
      <c r="AQ4121" s="94" t="e">
        <v>#NAME?</v>
      </c>
    </row>
    <row r="4122" customFormat="false" ht="15" hidden="false" customHeight="true" outlineLevel="0" collapsed="false">
      <c r="A4122" s="193" t="s">
        <v>14904</v>
      </c>
      <c r="B4122" s="20" t="str">
        <f aca="false">INDEX(Table2[], MATCH(L4122, Location_ID!$D$2:$D$648, 0), 1)</f>
        <v>54c59d2f-381a-4d32-9a5e-e106311344df</v>
      </c>
      <c r="C4122" s="193" t="s">
        <v>1482</v>
      </c>
      <c r="D4122" s="273" t="s">
        <v>354</v>
      </c>
      <c r="E4122" s="193" t="s">
        <v>7134</v>
      </c>
      <c r="F4122" s="193" t="s">
        <v>7899</v>
      </c>
      <c r="G4122" s="193"/>
      <c r="H4122" s="196"/>
      <c r="I4122" s="193" t="s">
        <v>14291</v>
      </c>
      <c r="J4122" s="193" t="s">
        <v>14292</v>
      </c>
      <c r="K4122" s="193" t="s">
        <v>7127</v>
      </c>
      <c r="L4122" s="193" t="s">
        <v>2265</v>
      </c>
      <c r="M4122" s="193" t="s">
        <v>7131</v>
      </c>
      <c r="N4122" s="193" t="s">
        <v>14293</v>
      </c>
      <c r="O4122" s="193" t="s">
        <v>2613</v>
      </c>
      <c r="P4122" s="219" t="n">
        <v>43040</v>
      </c>
      <c r="Q4122" s="219" t="n">
        <v>44469</v>
      </c>
      <c r="R4122" s="193"/>
      <c r="S4122" s="193" t="s">
        <v>7130</v>
      </c>
      <c r="T4122" s="193" t="n">
        <v>9004.976465</v>
      </c>
      <c r="U4122" s="193"/>
      <c r="V4122" s="193"/>
      <c r="W4122" s="193" t="s">
        <v>8720</v>
      </c>
      <c r="X4122" s="196"/>
      <c r="Y4122" s="196"/>
      <c r="Z4122" s="196" t="n">
        <v>0</v>
      </c>
      <c r="AE4122" s="94" t="e">
        <f aca="false" t="array" ref="AE4122:AK4122">_xlfn.torow(_xlfn.unique(_xlfn._xlws.filter(cat_table[Subsector],$E4122=cat_table[Sector],"")))</f>
        <v>#NAME?</v>
      </c>
      <c r="AF4122" s="94" t="e">
        <v>#NAME?</v>
      </c>
      <c r="AG4122" s="94" t="e">
        <v>#NAME?</v>
      </c>
      <c r="AH4122" s="94" t="e">
        <v>#NAME?</v>
      </c>
      <c r="AI4122" s="94" t="e">
        <v>#NAME?</v>
      </c>
      <c r="AJ4122" s="94" t="e">
        <v>#NAME?</v>
      </c>
      <c r="AK4122" s="94" t="e">
        <v>#NAME?</v>
      </c>
      <c r="AO4122" s="94" t="e">
        <f aca="false" t="array" ref="AO4122:AQ4122">_xlfn.torow(_xlfn.unique(_xlfn._xlws.filter(cat_table[Sub-subsector],($E4122=cat_table[Sector])*($F4122=cat_table[Subsector]),"")))</f>
        <v>#NAME?</v>
      </c>
      <c r="AP4122" s="94" t="e">
        <v>#NAME?</v>
      </c>
      <c r="AQ4122" s="94" t="e">
        <v>#NAME?</v>
      </c>
    </row>
    <row r="4123" customFormat="false" ht="15" hidden="false" customHeight="true" outlineLevel="0" collapsed="false">
      <c r="A4123" s="193" t="s">
        <v>14905</v>
      </c>
      <c r="B4123" s="20" t="str">
        <f aca="false">INDEX(Table2[], MATCH(L4123, Location_ID!$D$2:$D$648, 0), 1)</f>
        <v>54c59d2f-381a-4d32-9a5e-e106311344df</v>
      </c>
      <c r="C4123" s="193" t="s">
        <v>1482</v>
      </c>
      <c r="D4123" s="273" t="s">
        <v>354</v>
      </c>
      <c r="E4123" s="193" t="s">
        <v>7134</v>
      </c>
      <c r="F4123" s="193" t="s">
        <v>7899</v>
      </c>
      <c r="G4123" s="193"/>
      <c r="H4123" s="196"/>
      <c r="I4123" s="193" t="s">
        <v>14291</v>
      </c>
      <c r="J4123" s="193" t="s">
        <v>14292</v>
      </c>
      <c r="K4123" s="193" t="s">
        <v>7127</v>
      </c>
      <c r="L4123" s="193" t="s">
        <v>2265</v>
      </c>
      <c r="M4123" s="193" t="s">
        <v>7131</v>
      </c>
      <c r="N4123" s="193" t="s">
        <v>14293</v>
      </c>
      <c r="O4123" s="193" t="s">
        <v>2613</v>
      </c>
      <c r="P4123" s="219" t="n">
        <v>43040</v>
      </c>
      <c r="Q4123" s="219" t="n">
        <v>44469</v>
      </c>
      <c r="R4123" s="193"/>
      <c r="S4123" s="193" t="s">
        <v>7130</v>
      </c>
      <c r="T4123" s="193" t="n">
        <v>8383.178373</v>
      </c>
      <c r="U4123" s="193"/>
      <c r="V4123" s="193"/>
      <c r="W4123" s="193" t="s">
        <v>8720</v>
      </c>
      <c r="X4123" s="196"/>
      <c r="Y4123" s="196"/>
      <c r="Z4123" s="196" t="n">
        <v>0</v>
      </c>
      <c r="AE4123" s="94" t="e">
        <f aca="false" t="array" ref="AE4123:AK4123">_xlfn.torow(_xlfn.unique(_xlfn._xlws.filter(cat_table[Subsector],$E4123=cat_table[Sector],"")))</f>
        <v>#NAME?</v>
      </c>
      <c r="AF4123" s="94" t="e">
        <v>#NAME?</v>
      </c>
      <c r="AG4123" s="94" t="e">
        <v>#NAME?</v>
      </c>
      <c r="AH4123" s="94" t="e">
        <v>#NAME?</v>
      </c>
      <c r="AI4123" s="94" t="e">
        <v>#NAME?</v>
      </c>
      <c r="AJ4123" s="94" t="e">
        <v>#NAME?</v>
      </c>
      <c r="AK4123" s="94" t="e">
        <v>#NAME?</v>
      </c>
      <c r="AO4123" s="94" t="e">
        <f aca="false" t="array" ref="AO4123:AQ4123">_xlfn.torow(_xlfn.unique(_xlfn._xlws.filter(cat_table[Sub-subsector],($E4123=cat_table[Sector])*($F4123=cat_table[Subsector]),"")))</f>
        <v>#NAME?</v>
      </c>
      <c r="AP4123" s="94" t="e">
        <v>#NAME?</v>
      </c>
      <c r="AQ4123" s="94" t="e">
        <v>#NAME?</v>
      </c>
    </row>
    <row r="4124" customFormat="false" ht="15" hidden="false" customHeight="true" outlineLevel="0" collapsed="false">
      <c r="A4124" s="193" t="s">
        <v>14906</v>
      </c>
      <c r="B4124" s="20" t="str">
        <f aca="false">INDEX(Table2[], MATCH(L4124, Location_ID!$D$2:$D$648, 0), 1)</f>
        <v>54c59d2f-381a-4d32-9a5e-e106311344df</v>
      </c>
      <c r="C4124" s="193" t="s">
        <v>1482</v>
      </c>
      <c r="D4124" s="273" t="s">
        <v>354</v>
      </c>
      <c r="E4124" s="193" t="s">
        <v>7134</v>
      </c>
      <c r="F4124" s="193" t="s">
        <v>7899</v>
      </c>
      <c r="G4124" s="193"/>
      <c r="H4124" s="196"/>
      <c r="I4124" s="193" t="s">
        <v>14291</v>
      </c>
      <c r="J4124" s="193" t="s">
        <v>14292</v>
      </c>
      <c r="K4124" s="193" t="s">
        <v>7127</v>
      </c>
      <c r="L4124" s="193" t="s">
        <v>2265</v>
      </c>
      <c r="M4124" s="193" t="s">
        <v>7131</v>
      </c>
      <c r="N4124" s="193" t="s">
        <v>14293</v>
      </c>
      <c r="O4124" s="193" t="s">
        <v>2613</v>
      </c>
      <c r="P4124" s="219" t="n">
        <v>43040</v>
      </c>
      <c r="Q4124" s="219" t="n">
        <v>44469</v>
      </c>
      <c r="R4124" s="193"/>
      <c r="S4124" s="193" t="s">
        <v>7130</v>
      </c>
      <c r="T4124" s="193" t="n">
        <v>5459.006068</v>
      </c>
      <c r="U4124" s="193"/>
      <c r="V4124" s="193"/>
      <c r="W4124" s="193" t="s">
        <v>8720</v>
      </c>
      <c r="X4124" s="196"/>
      <c r="Y4124" s="196"/>
      <c r="Z4124" s="196" t="n">
        <v>0</v>
      </c>
      <c r="AE4124" s="94" t="e">
        <f aca="false" t="array" ref="AE4124:AK4124">_xlfn.torow(_xlfn.unique(_xlfn._xlws.filter(cat_table[Subsector],$E4124=cat_table[Sector],"")))</f>
        <v>#NAME?</v>
      </c>
      <c r="AF4124" s="94" t="e">
        <v>#NAME?</v>
      </c>
      <c r="AG4124" s="94" t="e">
        <v>#NAME?</v>
      </c>
      <c r="AH4124" s="94" t="e">
        <v>#NAME?</v>
      </c>
      <c r="AI4124" s="94" t="e">
        <v>#NAME?</v>
      </c>
      <c r="AJ4124" s="94" t="e">
        <v>#NAME?</v>
      </c>
      <c r="AK4124" s="94" t="e">
        <v>#NAME?</v>
      </c>
      <c r="AO4124" s="94" t="e">
        <f aca="false" t="array" ref="AO4124:AQ4124">_xlfn.torow(_xlfn.unique(_xlfn._xlws.filter(cat_table[Sub-subsector],($E4124=cat_table[Sector])*($F4124=cat_table[Subsector]),"")))</f>
        <v>#NAME?</v>
      </c>
      <c r="AP4124" s="94" t="e">
        <v>#NAME?</v>
      </c>
      <c r="AQ4124" s="94" t="e">
        <v>#NAME?</v>
      </c>
    </row>
    <row r="4125" customFormat="false" ht="15" hidden="false" customHeight="true" outlineLevel="0" collapsed="false">
      <c r="A4125" s="193" t="s">
        <v>14907</v>
      </c>
      <c r="B4125" s="20" t="str">
        <f aca="false">INDEX(Table2[], MATCH(L4125, Location_ID!$D$2:$D$648, 0), 1)</f>
        <v>54c59d2f-381a-4d32-9a5e-e106311344df</v>
      </c>
      <c r="C4125" s="193" t="s">
        <v>1482</v>
      </c>
      <c r="D4125" s="273" t="s">
        <v>354</v>
      </c>
      <c r="E4125" s="193" t="s">
        <v>7134</v>
      </c>
      <c r="F4125" s="193" t="s">
        <v>7899</v>
      </c>
      <c r="G4125" s="193"/>
      <c r="H4125" s="196"/>
      <c r="I4125" s="193" t="s">
        <v>14291</v>
      </c>
      <c r="J4125" s="193" t="s">
        <v>14292</v>
      </c>
      <c r="K4125" s="193" t="s">
        <v>7127</v>
      </c>
      <c r="L4125" s="193" t="s">
        <v>2265</v>
      </c>
      <c r="M4125" s="193" t="s">
        <v>7131</v>
      </c>
      <c r="N4125" s="193" t="s">
        <v>14293</v>
      </c>
      <c r="O4125" s="193" t="s">
        <v>2613</v>
      </c>
      <c r="P4125" s="219" t="n">
        <v>43040</v>
      </c>
      <c r="Q4125" s="219" t="n">
        <v>44469</v>
      </c>
      <c r="R4125" s="193"/>
      <c r="S4125" s="193" t="s">
        <v>7130</v>
      </c>
      <c r="T4125" s="193" t="n">
        <v>19728.74118</v>
      </c>
      <c r="U4125" s="193"/>
      <c r="V4125" s="193"/>
      <c r="W4125" s="193" t="s">
        <v>8720</v>
      </c>
      <c r="X4125" s="196"/>
      <c r="Y4125" s="196"/>
      <c r="Z4125" s="196" t="n">
        <v>0</v>
      </c>
      <c r="AE4125" s="94" t="e">
        <f aca="false" t="array" ref="AE4125:AK4125">_xlfn.torow(_xlfn.unique(_xlfn._xlws.filter(cat_table[Subsector],$E4125=cat_table[Sector],"")))</f>
        <v>#NAME?</v>
      </c>
      <c r="AF4125" s="94" t="e">
        <v>#NAME?</v>
      </c>
      <c r="AG4125" s="94" t="e">
        <v>#NAME?</v>
      </c>
      <c r="AH4125" s="94" t="e">
        <v>#NAME?</v>
      </c>
      <c r="AI4125" s="94" t="e">
        <v>#NAME?</v>
      </c>
      <c r="AJ4125" s="94" t="e">
        <v>#NAME?</v>
      </c>
      <c r="AK4125" s="94" t="e">
        <v>#NAME?</v>
      </c>
      <c r="AO4125" s="94" t="e">
        <f aca="false" t="array" ref="AO4125:AQ4125">_xlfn.torow(_xlfn.unique(_xlfn._xlws.filter(cat_table[Sub-subsector],($E4125=cat_table[Sector])*($F4125=cat_table[Subsector]),"")))</f>
        <v>#NAME?</v>
      </c>
      <c r="AP4125" s="94" t="e">
        <v>#NAME?</v>
      </c>
      <c r="AQ4125" s="94" t="e">
        <v>#NAME?</v>
      </c>
    </row>
    <row r="4126" customFormat="false" ht="15" hidden="false" customHeight="true" outlineLevel="0" collapsed="false">
      <c r="A4126" s="193" t="s">
        <v>14908</v>
      </c>
      <c r="B4126" s="20" t="str">
        <f aca="false">INDEX(Table2[], MATCH(L4126, Location_ID!$D$2:$D$648, 0), 1)</f>
        <v>54c59d2f-381a-4d32-9a5e-e106311344df</v>
      </c>
      <c r="C4126" s="193" t="s">
        <v>1482</v>
      </c>
      <c r="D4126" s="273" t="s">
        <v>354</v>
      </c>
      <c r="E4126" s="193" t="s">
        <v>7134</v>
      </c>
      <c r="F4126" s="193" t="s">
        <v>7899</v>
      </c>
      <c r="G4126" s="193"/>
      <c r="H4126" s="196"/>
      <c r="I4126" s="193" t="s">
        <v>14291</v>
      </c>
      <c r="J4126" s="193" t="s">
        <v>14292</v>
      </c>
      <c r="K4126" s="193" t="s">
        <v>7127</v>
      </c>
      <c r="L4126" s="193" t="s">
        <v>2265</v>
      </c>
      <c r="M4126" s="193" t="s">
        <v>7131</v>
      </c>
      <c r="N4126" s="193" t="s">
        <v>14293</v>
      </c>
      <c r="O4126" s="193" t="s">
        <v>2613</v>
      </c>
      <c r="P4126" s="219" t="n">
        <v>43040</v>
      </c>
      <c r="Q4126" s="219" t="n">
        <v>44469</v>
      </c>
      <c r="R4126" s="193"/>
      <c r="S4126" s="193" t="s">
        <v>7130</v>
      </c>
      <c r="T4126" s="193" t="n">
        <v>10678.63534</v>
      </c>
      <c r="U4126" s="193"/>
      <c r="V4126" s="193"/>
      <c r="W4126" s="193" t="s">
        <v>8720</v>
      </c>
      <c r="X4126" s="196"/>
      <c r="Y4126" s="196"/>
      <c r="Z4126" s="196" t="n">
        <v>0</v>
      </c>
      <c r="AE4126" s="94" t="e">
        <f aca="false" t="array" ref="AE4126:AK4126">_xlfn.torow(_xlfn.unique(_xlfn._xlws.filter(cat_table[Subsector],$E4126=cat_table[Sector],"")))</f>
        <v>#NAME?</v>
      </c>
      <c r="AF4126" s="94" t="e">
        <v>#NAME?</v>
      </c>
      <c r="AG4126" s="94" t="e">
        <v>#NAME?</v>
      </c>
      <c r="AH4126" s="94" t="e">
        <v>#NAME?</v>
      </c>
      <c r="AI4126" s="94" t="e">
        <v>#NAME?</v>
      </c>
      <c r="AJ4126" s="94" t="e">
        <v>#NAME?</v>
      </c>
      <c r="AK4126" s="94" t="e">
        <v>#NAME?</v>
      </c>
      <c r="AO4126" s="94" t="e">
        <f aca="false" t="array" ref="AO4126:AQ4126">_xlfn.torow(_xlfn.unique(_xlfn._xlws.filter(cat_table[Sub-subsector],($E4126=cat_table[Sector])*($F4126=cat_table[Subsector]),"")))</f>
        <v>#NAME?</v>
      </c>
      <c r="AP4126" s="94" t="e">
        <v>#NAME?</v>
      </c>
      <c r="AQ4126" s="94" t="e">
        <v>#NAME?</v>
      </c>
    </row>
    <row r="4127" customFormat="false" ht="15" hidden="false" customHeight="true" outlineLevel="0" collapsed="false">
      <c r="A4127" s="193" t="s">
        <v>14909</v>
      </c>
      <c r="B4127" s="20" t="str">
        <f aca="false">INDEX(Table2[], MATCH(L4127, Location_ID!$D$2:$D$648, 0), 1)</f>
        <v>54c59d2f-381a-4d32-9a5e-e106311344df</v>
      </c>
      <c r="C4127" s="193" t="s">
        <v>1482</v>
      </c>
      <c r="D4127" s="273" t="s">
        <v>354</v>
      </c>
      <c r="E4127" s="193" t="s">
        <v>7134</v>
      </c>
      <c r="F4127" s="193" t="s">
        <v>7899</v>
      </c>
      <c r="G4127" s="193"/>
      <c r="H4127" s="196"/>
      <c r="I4127" s="193" t="s">
        <v>14291</v>
      </c>
      <c r="J4127" s="193" t="s">
        <v>14292</v>
      </c>
      <c r="K4127" s="193" t="s">
        <v>7127</v>
      </c>
      <c r="L4127" s="193" t="s">
        <v>2265</v>
      </c>
      <c r="M4127" s="193" t="s">
        <v>7131</v>
      </c>
      <c r="N4127" s="193" t="s">
        <v>14293</v>
      </c>
      <c r="O4127" s="193" t="s">
        <v>2613</v>
      </c>
      <c r="P4127" s="219" t="n">
        <v>43040</v>
      </c>
      <c r="Q4127" s="219" t="n">
        <v>44469</v>
      </c>
      <c r="R4127" s="193"/>
      <c r="S4127" s="193" t="s">
        <v>7130</v>
      </c>
      <c r="T4127" s="193" t="n">
        <v>36705.92999</v>
      </c>
      <c r="U4127" s="193"/>
      <c r="V4127" s="193"/>
      <c r="W4127" s="193" t="s">
        <v>8720</v>
      </c>
      <c r="X4127" s="196"/>
      <c r="Y4127" s="196"/>
      <c r="Z4127" s="196" t="n">
        <v>0</v>
      </c>
      <c r="AE4127" s="94" t="e">
        <f aca="false" t="array" ref="AE4127:AK4127">_xlfn.torow(_xlfn.unique(_xlfn._xlws.filter(cat_table[Subsector],$E4127=cat_table[Sector],"")))</f>
        <v>#NAME?</v>
      </c>
      <c r="AF4127" s="94" t="e">
        <v>#NAME?</v>
      </c>
      <c r="AG4127" s="94" t="e">
        <v>#NAME?</v>
      </c>
      <c r="AH4127" s="94" t="e">
        <v>#NAME?</v>
      </c>
      <c r="AI4127" s="94" t="e">
        <v>#NAME?</v>
      </c>
      <c r="AJ4127" s="94" t="e">
        <v>#NAME?</v>
      </c>
      <c r="AK4127" s="94" t="e">
        <v>#NAME?</v>
      </c>
      <c r="AO4127" s="94" t="e">
        <f aca="false" t="array" ref="AO4127:AQ4127">_xlfn.torow(_xlfn.unique(_xlfn._xlws.filter(cat_table[Sub-subsector],($E4127=cat_table[Sector])*($F4127=cat_table[Subsector]),"")))</f>
        <v>#NAME?</v>
      </c>
      <c r="AP4127" s="94" t="e">
        <v>#NAME?</v>
      </c>
      <c r="AQ4127" s="94" t="e">
        <v>#NAME?</v>
      </c>
    </row>
    <row r="4128" customFormat="false" ht="15" hidden="false" customHeight="true" outlineLevel="0" collapsed="false">
      <c r="A4128" s="193" t="s">
        <v>14910</v>
      </c>
      <c r="B4128" s="20" t="str">
        <f aca="false">INDEX(Table2[], MATCH(L4128, Location_ID!$D$2:$D$648, 0), 1)</f>
        <v>54c59d2f-381a-4d32-9a5e-e106311344df</v>
      </c>
      <c r="C4128" s="193" t="s">
        <v>1482</v>
      </c>
      <c r="D4128" s="273" t="s">
        <v>354</v>
      </c>
      <c r="E4128" s="193" t="s">
        <v>7134</v>
      </c>
      <c r="F4128" s="193" t="s">
        <v>7899</v>
      </c>
      <c r="G4128" s="193"/>
      <c r="H4128" s="196"/>
      <c r="I4128" s="193" t="s">
        <v>14291</v>
      </c>
      <c r="J4128" s="193" t="s">
        <v>14292</v>
      </c>
      <c r="K4128" s="193" t="s">
        <v>7127</v>
      </c>
      <c r="L4128" s="193" t="s">
        <v>2265</v>
      </c>
      <c r="M4128" s="193" t="s">
        <v>7131</v>
      </c>
      <c r="N4128" s="193" t="s">
        <v>14293</v>
      </c>
      <c r="O4128" s="193" t="s">
        <v>2613</v>
      </c>
      <c r="P4128" s="219" t="n">
        <v>43040</v>
      </c>
      <c r="Q4128" s="219" t="n">
        <v>44469</v>
      </c>
      <c r="R4128" s="193"/>
      <c r="S4128" s="193" t="s">
        <v>7130</v>
      </c>
      <c r="T4128" s="193" t="n">
        <v>1824.163249</v>
      </c>
      <c r="U4128" s="193"/>
      <c r="V4128" s="193"/>
      <c r="W4128" s="193" t="s">
        <v>8720</v>
      </c>
      <c r="X4128" s="196"/>
      <c r="Y4128" s="196"/>
      <c r="Z4128" s="196" t="n">
        <v>0</v>
      </c>
      <c r="AE4128" s="94" t="e">
        <f aca="false" t="array" ref="AE4128:AK4128">_xlfn.torow(_xlfn.unique(_xlfn._xlws.filter(cat_table[Subsector],$E4128=cat_table[Sector],"")))</f>
        <v>#NAME?</v>
      </c>
      <c r="AF4128" s="94" t="e">
        <v>#NAME?</v>
      </c>
      <c r="AG4128" s="94" t="e">
        <v>#NAME?</v>
      </c>
      <c r="AH4128" s="94" t="e">
        <v>#NAME?</v>
      </c>
      <c r="AI4128" s="94" t="e">
        <v>#NAME?</v>
      </c>
      <c r="AJ4128" s="94" t="e">
        <v>#NAME?</v>
      </c>
      <c r="AK4128" s="94" t="e">
        <v>#NAME?</v>
      </c>
      <c r="AO4128" s="94" t="e">
        <f aca="false" t="array" ref="AO4128:AQ4128">_xlfn.torow(_xlfn.unique(_xlfn._xlws.filter(cat_table[Sub-subsector],($E4128=cat_table[Sector])*($F4128=cat_table[Subsector]),"")))</f>
        <v>#NAME?</v>
      </c>
      <c r="AP4128" s="94" t="e">
        <v>#NAME?</v>
      </c>
      <c r="AQ4128" s="94" t="e">
        <v>#NAME?</v>
      </c>
    </row>
    <row r="4129" customFormat="false" ht="15" hidden="false" customHeight="true" outlineLevel="0" collapsed="false">
      <c r="A4129" s="193" t="s">
        <v>14911</v>
      </c>
      <c r="B4129" s="20" t="str">
        <f aca="false">INDEX(Table2[], MATCH(L4129, Location_ID!$D$2:$D$648, 0), 1)</f>
        <v>54c59d2f-381a-4d32-9a5e-e106311344df</v>
      </c>
      <c r="C4129" s="193" t="s">
        <v>1482</v>
      </c>
      <c r="D4129" s="273" t="s">
        <v>354</v>
      </c>
      <c r="E4129" s="193" t="s">
        <v>7134</v>
      </c>
      <c r="F4129" s="193" t="s">
        <v>7899</v>
      </c>
      <c r="G4129" s="193"/>
      <c r="H4129" s="196"/>
      <c r="I4129" s="193" t="s">
        <v>14291</v>
      </c>
      <c r="J4129" s="193" t="s">
        <v>14292</v>
      </c>
      <c r="K4129" s="193" t="s">
        <v>7127</v>
      </c>
      <c r="L4129" s="193" t="s">
        <v>2265</v>
      </c>
      <c r="M4129" s="193" t="s">
        <v>7131</v>
      </c>
      <c r="N4129" s="193" t="s">
        <v>14293</v>
      </c>
      <c r="O4129" s="193" t="s">
        <v>2613</v>
      </c>
      <c r="P4129" s="219" t="n">
        <v>43040</v>
      </c>
      <c r="Q4129" s="219" t="n">
        <v>44469</v>
      </c>
      <c r="R4129" s="193"/>
      <c r="S4129" s="193" t="s">
        <v>7130</v>
      </c>
      <c r="T4129" s="193" t="n">
        <v>1607.533202</v>
      </c>
      <c r="U4129" s="193"/>
      <c r="V4129" s="193"/>
      <c r="W4129" s="193" t="s">
        <v>8720</v>
      </c>
      <c r="X4129" s="196"/>
      <c r="Y4129" s="196"/>
      <c r="Z4129" s="196" t="n">
        <v>0</v>
      </c>
      <c r="AE4129" s="94" t="e">
        <f aca="false" t="array" ref="AE4129:AK4129">_xlfn.torow(_xlfn.unique(_xlfn._xlws.filter(cat_table[Subsector],$E4129=cat_table[Sector],"")))</f>
        <v>#NAME?</v>
      </c>
      <c r="AF4129" s="94" t="e">
        <v>#NAME?</v>
      </c>
      <c r="AG4129" s="94" t="e">
        <v>#NAME?</v>
      </c>
      <c r="AH4129" s="94" t="e">
        <v>#NAME?</v>
      </c>
      <c r="AI4129" s="94" t="e">
        <v>#NAME?</v>
      </c>
      <c r="AJ4129" s="94" t="e">
        <v>#NAME?</v>
      </c>
      <c r="AK4129" s="94" t="e">
        <v>#NAME?</v>
      </c>
      <c r="AO4129" s="94" t="e">
        <f aca="false" t="array" ref="AO4129:AQ4129">_xlfn.torow(_xlfn.unique(_xlfn._xlws.filter(cat_table[Sub-subsector],($E4129=cat_table[Sector])*($F4129=cat_table[Subsector]),"")))</f>
        <v>#NAME?</v>
      </c>
      <c r="AP4129" s="94" t="e">
        <v>#NAME?</v>
      </c>
      <c r="AQ4129" s="94" t="e">
        <v>#NAME?</v>
      </c>
    </row>
    <row r="4130" customFormat="false" ht="15" hidden="false" customHeight="true" outlineLevel="0" collapsed="false">
      <c r="A4130" s="193" t="s">
        <v>14912</v>
      </c>
      <c r="B4130" s="20" t="str">
        <f aca="false">INDEX(Table2[], MATCH(L4130, Location_ID!$D$2:$D$648, 0), 1)</f>
        <v>54c59d2f-381a-4d32-9a5e-e106311344df</v>
      </c>
      <c r="C4130" s="193" t="s">
        <v>1482</v>
      </c>
      <c r="D4130" s="273" t="s">
        <v>354</v>
      </c>
      <c r="E4130" s="193" t="s">
        <v>7134</v>
      </c>
      <c r="F4130" s="193" t="s">
        <v>7899</v>
      </c>
      <c r="G4130" s="193"/>
      <c r="H4130" s="196"/>
      <c r="I4130" s="193" t="s">
        <v>14291</v>
      </c>
      <c r="J4130" s="193" t="s">
        <v>14292</v>
      </c>
      <c r="K4130" s="193" t="s">
        <v>7127</v>
      </c>
      <c r="L4130" s="193" t="s">
        <v>2265</v>
      </c>
      <c r="M4130" s="193" t="s">
        <v>7131</v>
      </c>
      <c r="N4130" s="193" t="s">
        <v>14293</v>
      </c>
      <c r="O4130" s="193" t="s">
        <v>2613</v>
      </c>
      <c r="P4130" s="219" t="n">
        <v>43040</v>
      </c>
      <c r="Q4130" s="219" t="n">
        <v>44469</v>
      </c>
      <c r="R4130" s="193"/>
      <c r="S4130" s="193" t="s">
        <v>7130</v>
      </c>
      <c r="T4130" s="193" t="n">
        <v>5546.538786</v>
      </c>
      <c r="U4130" s="193"/>
      <c r="V4130" s="193"/>
      <c r="W4130" s="193" t="s">
        <v>8720</v>
      </c>
      <c r="X4130" s="196"/>
      <c r="Y4130" s="196"/>
      <c r="Z4130" s="196" t="n">
        <v>0</v>
      </c>
      <c r="AE4130" s="94" t="e">
        <f aca="false" t="array" ref="AE4130:AK4130">_xlfn.torow(_xlfn.unique(_xlfn._xlws.filter(cat_table[Subsector],$E4130=cat_table[Sector],"")))</f>
        <v>#NAME?</v>
      </c>
      <c r="AF4130" s="94" t="e">
        <v>#NAME?</v>
      </c>
      <c r="AG4130" s="94" t="e">
        <v>#NAME?</v>
      </c>
      <c r="AH4130" s="94" t="e">
        <v>#NAME?</v>
      </c>
      <c r="AI4130" s="94" t="e">
        <v>#NAME?</v>
      </c>
      <c r="AJ4130" s="94" t="e">
        <v>#NAME?</v>
      </c>
      <c r="AK4130" s="94" t="e">
        <v>#NAME?</v>
      </c>
      <c r="AO4130" s="94" t="e">
        <f aca="false" t="array" ref="AO4130:AQ4130">_xlfn.torow(_xlfn.unique(_xlfn._xlws.filter(cat_table[Sub-subsector],($E4130=cat_table[Sector])*($F4130=cat_table[Subsector]),"")))</f>
        <v>#NAME?</v>
      </c>
      <c r="AP4130" s="94" t="e">
        <v>#NAME?</v>
      </c>
      <c r="AQ4130" s="94" t="e">
        <v>#NAME?</v>
      </c>
    </row>
    <row r="4131" customFormat="false" ht="15" hidden="false" customHeight="true" outlineLevel="0" collapsed="false">
      <c r="A4131" s="193" t="s">
        <v>14913</v>
      </c>
      <c r="B4131" s="20" t="str">
        <f aca="false">INDEX(Table2[], MATCH(L4131, Location_ID!$D$2:$D$648, 0), 1)</f>
        <v>54c59d2f-381a-4d32-9a5e-e106311344df</v>
      </c>
      <c r="C4131" s="193" t="s">
        <v>1482</v>
      </c>
      <c r="D4131" s="273" t="s">
        <v>354</v>
      </c>
      <c r="E4131" s="193" t="s">
        <v>7134</v>
      </c>
      <c r="F4131" s="193" t="s">
        <v>7899</v>
      </c>
      <c r="G4131" s="193"/>
      <c r="H4131" s="196"/>
      <c r="I4131" s="193" t="s">
        <v>14291</v>
      </c>
      <c r="J4131" s="193" t="s">
        <v>14292</v>
      </c>
      <c r="K4131" s="193" t="s">
        <v>7127</v>
      </c>
      <c r="L4131" s="193" t="s">
        <v>2265</v>
      </c>
      <c r="M4131" s="193" t="s">
        <v>7131</v>
      </c>
      <c r="N4131" s="193" t="s">
        <v>14293</v>
      </c>
      <c r="O4131" s="193" t="s">
        <v>2613</v>
      </c>
      <c r="P4131" s="219" t="n">
        <v>43040</v>
      </c>
      <c r="Q4131" s="219" t="n">
        <v>44469</v>
      </c>
      <c r="R4131" s="193"/>
      <c r="S4131" s="193" t="s">
        <v>7130</v>
      </c>
      <c r="T4131" s="193" t="n">
        <v>14475.36081</v>
      </c>
      <c r="U4131" s="193"/>
      <c r="V4131" s="193"/>
      <c r="W4131" s="193" t="s">
        <v>8720</v>
      </c>
      <c r="X4131" s="196"/>
      <c r="Y4131" s="196"/>
      <c r="Z4131" s="196" t="n">
        <v>0</v>
      </c>
      <c r="AE4131" s="94" t="e">
        <f aca="false" t="array" ref="AE4131:AK4131">_xlfn.torow(_xlfn.unique(_xlfn._xlws.filter(cat_table[Subsector],$E4131=cat_table[Sector],"")))</f>
        <v>#NAME?</v>
      </c>
      <c r="AF4131" s="94" t="e">
        <v>#NAME?</v>
      </c>
      <c r="AG4131" s="94" t="e">
        <v>#NAME?</v>
      </c>
      <c r="AH4131" s="94" t="e">
        <v>#NAME?</v>
      </c>
      <c r="AI4131" s="94" t="e">
        <v>#NAME?</v>
      </c>
      <c r="AJ4131" s="94" t="e">
        <v>#NAME?</v>
      </c>
      <c r="AK4131" s="94" t="e">
        <v>#NAME?</v>
      </c>
      <c r="AO4131" s="94" t="e">
        <f aca="false" t="array" ref="AO4131:AQ4131">_xlfn.torow(_xlfn.unique(_xlfn._xlws.filter(cat_table[Sub-subsector],($E4131=cat_table[Sector])*($F4131=cat_table[Subsector]),"")))</f>
        <v>#NAME?</v>
      </c>
      <c r="AP4131" s="94" t="e">
        <v>#NAME?</v>
      </c>
      <c r="AQ4131" s="94" t="e">
        <v>#NAME?</v>
      </c>
    </row>
    <row r="4132" customFormat="false" ht="15" hidden="false" customHeight="true" outlineLevel="0" collapsed="false">
      <c r="A4132" s="193" t="s">
        <v>14914</v>
      </c>
      <c r="B4132" s="20" t="str">
        <f aca="false">INDEX(Table2[], MATCH(L4132, Location_ID!$D$2:$D$648, 0), 1)</f>
        <v>54c59d2f-381a-4d32-9a5e-e106311344df</v>
      </c>
      <c r="C4132" s="193" t="s">
        <v>1482</v>
      </c>
      <c r="D4132" s="273" t="s">
        <v>354</v>
      </c>
      <c r="E4132" s="193" t="s">
        <v>7134</v>
      </c>
      <c r="F4132" s="193" t="s">
        <v>7899</v>
      </c>
      <c r="G4132" s="193"/>
      <c r="H4132" s="196"/>
      <c r="I4132" s="193" t="s">
        <v>14291</v>
      </c>
      <c r="J4132" s="193" t="s">
        <v>14292</v>
      </c>
      <c r="K4132" s="193" t="s">
        <v>7127</v>
      </c>
      <c r="L4132" s="193" t="s">
        <v>2265</v>
      </c>
      <c r="M4132" s="193" t="s">
        <v>7131</v>
      </c>
      <c r="N4132" s="193" t="s">
        <v>14293</v>
      </c>
      <c r="O4132" s="193" t="s">
        <v>2613</v>
      </c>
      <c r="P4132" s="219" t="n">
        <v>43040</v>
      </c>
      <c r="Q4132" s="219" t="n">
        <v>44469</v>
      </c>
      <c r="R4132" s="193"/>
      <c r="S4132" s="193" t="s">
        <v>7130</v>
      </c>
      <c r="T4132" s="193" t="n">
        <v>14769.83397</v>
      </c>
      <c r="U4132" s="193"/>
      <c r="V4132" s="193"/>
      <c r="W4132" s="193" t="s">
        <v>8720</v>
      </c>
      <c r="X4132" s="196"/>
      <c r="Y4132" s="196"/>
      <c r="Z4132" s="196" t="n">
        <v>0</v>
      </c>
      <c r="AE4132" s="94" t="e">
        <f aca="false" t="array" ref="AE4132:AK4132">_xlfn.torow(_xlfn.unique(_xlfn._xlws.filter(cat_table[Subsector],$E4132=cat_table[Sector],"")))</f>
        <v>#NAME?</v>
      </c>
      <c r="AF4132" s="94" t="e">
        <v>#NAME?</v>
      </c>
      <c r="AG4132" s="94" t="e">
        <v>#NAME?</v>
      </c>
      <c r="AH4132" s="94" t="e">
        <v>#NAME?</v>
      </c>
      <c r="AI4132" s="94" t="e">
        <v>#NAME?</v>
      </c>
      <c r="AJ4132" s="94" t="e">
        <v>#NAME?</v>
      </c>
      <c r="AK4132" s="94" t="e">
        <v>#NAME?</v>
      </c>
      <c r="AO4132" s="94" t="e">
        <f aca="false" t="array" ref="AO4132:AQ4132">_xlfn.torow(_xlfn.unique(_xlfn._xlws.filter(cat_table[Sub-subsector],($E4132=cat_table[Sector])*($F4132=cat_table[Subsector]),"")))</f>
        <v>#NAME?</v>
      </c>
      <c r="AP4132" s="94" t="e">
        <v>#NAME?</v>
      </c>
      <c r="AQ4132" s="94" t="e">
        <v>#NAME?</v>
      </c>
    </row>
    <row r="4133" customFormat="false" ht="15" hidden="false" customHeight="true" outlineLevel="0" collapsed="false">
      <c r="A4133" s="193" t="s">
        <v>14915</v>
      </c>
      <c r="B4133" s="20" t="str">
        <f aca="false">INDEX(Table2[], MATCH(L4133, Location_ID!$D$2:$D$648, 0), 1)</f>
        <v>54c59d2f-381a-4d32-9a5e-e106311344df</v>
      </c>
      <c r="C4133" s="193" t="s">
        <v>1482</v>
      </c>
      <c r="D4133" s="273" t="s">
        <v>354</v>
      </c>
      <c r="E4133" s="193" t="s">
        <v>7134</v>
      </c>
      <c r="F4133" s="193" t="s">
        <v>7899</v>
      </c>
      <c r="G4133" s="193"/>
      <c r="H4133" s="196"/>
      <c r="I4133" s="193" t="s">
        <v>14291</v>
      </c>
      <c r="J4133" s="193" t="s">
        <v>14292</v>
      </c>
      <c r="K4133" s="193" t="s">
        <v>7127</v>
      </c>
      <c r="L4133" s="193" t="s">
        <v>2265</v>
      </c>
      <c r="M4133" s="193" t="s">
        <v>7131</v>
      </c>
      <c r="N4133" s="193" t="s">
        <v>14293</v>
      </c>
      <c r="O4133" s="193" t="s">
        <v>2613</v>
      </c>
      <c r="P4133" s="219" t="n">
        <v>43040</v>
      </c>
      <c r="Q4133" s="219" t="n">
        <v>44469</v>
      </c>
      <c r="R4133" s="193"/>
      <c r="S4133" s="193" t="s">
        <v>7130</v>
      </c>
      <c r="T4133" s="193" t="n">
        <v>11998.51112</v>
      </c>
      <c r="U4133" s="193"/>
      <c r="V4133" s="193"/>
      <c r="W4133" s="193" t="s">
        <v>8720</v>
      </c>
      <c r="X4133" s="196"/>
      <c r="Y4133" s="196"/>
      <c r="Z4133" s="196" t="n">
        <v>0</v>
      </c>
      <c r="AE4133" s="94" t="e">
        <f aca="false" t="array" ref="AE4133:AK4133">_xlfn.torow(_xlfn.unique(_xlfn._xlws.filter(cat_table[Subsector],$E4133=cat_table[Sector],"")))</f>
        <v>#NAME?</v>
      </c>
      <c r="AF4133" s="94" t="e">
        <v>#NAME?</v>
      </c>
      <c r="AG4133" s="94" t="e">
        <v>#NAME?</v>
      </c>
      <c r="AH4133" s="94" t="e">
        <v>#NAME?</v>
      </c>
      <c r="AI4133" s="94" t="e">
        <v>#NAME?</v>
      </c>
      <c r="AJ4133" s="94" t="e">
        <v>#NAME?</v>
      </c>
      <c r="AK4133" s="94" t="e">
        <v>#NAME?</v>
      </c>
      <c r="AO4133" s="94" t="e">
        <f aca="false" t="array" ref="AO4133:AQ4133">_xlfn.torow(_xlfn.unique(_xlfn._xlws.filter(cat_table[Sub-subsector],($E4133=cat_table[Sector])*($F4133=cat_table[Subsector]),"")))</f>
        <v>#NAME?</v>
      </c>
      <c r="AP4133" s="94" t="e">
        <v>#NAME?</v>
      </c>
      <c r="AQ4133" s="94" t="e">
        <v>#NAME?</v>
      </c>
    </row>
    <row r="4134" customFormat="false" ht="15" hidden="false" customHeight="true" outlineLevel="0" collapsed="false">
      <c r="A4134" s="193" t="s">
        <v>14916</v>
      </c>
      <c r="B4134" s="20" t="str">
        <f aca="false">INDEX(Table2[], MATCH(L4134, Location_ID!$D$2:$D$648, 0), 1)</f>
        <v>54c59d2f-381a-4d32-9a5e-e106311344df</v>
      </c>
      <c r="C4134" s="193" t="s">
        <v>1482</v>
      </c>
      <c r="D4134" s="273" t="s">
        <v>354</v>
      </c>
      <c r="E4134" s="193" t="s">
        <v>7134</v>
      </c>
      <c r="F4134" s="193" t="s">
        <v>7899</v>
      </c>
      <c r="G4134" s="193"/>
      <c r="H4134" s="196"/>
      <c r="I4134" s="193" t="s">
        <v>14291</v>
      </c>
      <c r="J4134" s="193" t="s">
        <v>14292</v>
      </c>
      <c r="K4134" s="193" t="s">
        <v>7127</v>
      </c>
      <c r="L4134" s="193" t="s">
        <v>2265</v>
      </c>
      <c r="M4134" s="193" t="s">
        <v>7131</v>
      </c>
      <c r="N4134" s="193" t="s">
        <v>14293</v>
      </c>
      <c r="O4134" s="193" t="s">
        <v>2613</v>
      </c>
      <c r="P4134" s="219" t="n">
        <v>43040</v>
      </c>
      <c r="Q4134" s="219" t="n">
        <v>44469</v>
      </c>
      <c r="R4134" s="193"/>
      <c r="S4134" s="193" t="s">
        <v>7130</v>
      </c>
      <c r="T4134" s="193" t="n">
        <v>5912.492457</v>
      </c>
      <c r="U4134" s="193"/>
      <c r="V4134" s="193"/>
      <c r="W4134" s="193" t="s">
        <v>8720</v>
      </c>
      <c r="X4134" s="196"/>
      <c r="Y4134" s="196"/>
      <c r="Z4134" s="196" t="n">
        <v>0</v>
      </c>
      <c r="AE4134" s="94" t="e">
        <f aca="false" t="array" ref="AE4134:AK4134">_xlfn.torow(_xlfn.unique(_xlfn._xlws.filter(cat_table[Subsector],$E4134=cat_table[Sector],"")))</f>
        <v>#NAME?</v>
      </c>
      <c r="AF4134" s="94" t="e">
        <v>#NAME?</v>
      </c>
      <c r="AG4134" s="94" t="e">
        <v>#NAME?</v>
      </c>
      <c r="AH4134" s="94" t="e">
        <v>#NAME?</v>
      </c>
      <c r="AI4134" s="94" t="e">
        <v>#NAME?</v>
      </c>
      <c r="AJ4134" s="94" t="e">
        <v>#NAME?</v>
      </c>
      <c r="AK4134" s="94" t="e">
        <v>#NAME?</v>
      </c>
      <c r="AO4134" s="94" t="e">
        <f aca="false" t="array" ref="AO4134:AQ4134">_xlfn.torow(_xlfn.unique(_xlfn._xlws.filter(cat_table[Sub-subsector],($E4134=cat_table[Sector])*($F4134=cat_table[Subsector]),"")))</f>
        <v>#NAME?</v>
      </c>
      <c r="AP4134" s="94" t="e">
        <v>#NAME?</v>
      </c>
      <c r="AQ4134" s="94" t="e">
        <v>#NAME?</v>
      </c>
    </row>
    <row r="4135" customFormat="false" ht="15" hidden="false" customHeight="true" outlineLevel="0" collapsed="false">
      <c r="A4135" s="193" t="s">
        <v>14917</v>
      </c>
      <c r="B4135" s="20" t="str">
        <f aca="false">INDEX(Table2[], MATCH(L4135, Location_ID!$D$2:$D$648, 0), 1)</f>
        <v>54c59d2f-381a-4d32-9a5e-e106311344df</v>
      </c>
      <c r="C4135" s="193" t="s">
        <v>1482</v>
      </c>
      <c r="D4135" s="273" t="s">
        <v>354</v>
      </c>
      <c r="E4135" s="193" t="s">
        <v>7134</v>
      </c>
      <c r="F4135" s="193" t="s">
        <v>7899</v>
      </c>
      <c r="G4135" s="193"/>
      <c r="H4135" s="196"/>
      <c r="I4135" s="193" t="s">
        <v>14291</v>
      </c>
      <c r="J4135" s="193" t="s">
        <v>14292</v>
      </c>
      <c r="K4135" s="193" t="s">
        <v>7127</v>
      </c>
      <c r="L4135" s="193" t="s">
        <v>2265</v>
      </c>
      <c r="M4135" s="193" t="s">
        <v>7131</v>
      </c>
      <c r="N4135" s="193" t="s">
        <v>14293</v>
      </c>
      <c r="O4135" s="193" t="s">
        <v>2613</v>
      </c>
      <c r="P4135" s="219" t="n">
        <v>43040</v>
      </c>
      <c r="Q4135" s="219" t="n">
        <v>44469</v>
      </c>
      <c r="R4135" s="193"/>
      <c r="S4135" s="193" t="s">
        <v>7130</v>
      </c>
      <c r="T4135" s="193" t="n">
        <v>9254.573021</v>
      </c>
      <c r="U4135" s="193"/>
      <c r="V4135" s="193"/>
      <c r="W4135" s="193" t="s">
        <v>8720</v>
      </c>
      <c r="X4135" s="196"/>
      <c r="Y4135" s="196"/>
      <c r="Z4135" s="196" t="n">
        <v>0</v>
      </c>
      <c r="AE4135" s="94" t="e">
        <f aca="false" t="array" ref="AE4135:AK4135">_xlfn.torow(_xlfn.unique(_xlfn._xlws.filter(cat_table[Subsector],$E4135=cat_table[Sector],"")))</f>
        <v>#NAME?</v>
      </c>
      <c r="AF4135" s="94" t="e">
        <v>#NAME?</v>
      </c>
      <c r="AG4135" s="94" t="e">
        <v>#NAME?</v>
      </c>
      <c r="AH4135" s="94" t="e">
        <v>#NAME?</v>
      </c>
      <c r="AI4135" s="94" t="e">
        <v>#NAME?</v>
      </c>
      <c r="AJ4135" s="94" t="e">
        <v>#NAME?</v>
      </c>
      <c r="AK4135" s="94" t="e">
        <v>#NAME?</v>
      </c>
      <c r="AO4135" s="94" t="e">
        <f aca="false" t="array" ref="AO4135:AQ4135">_xlfn.torow(_xlfn.unique(_xlfn._xlws.filter(cat_table[Sub-subsector],($E4135=cat_table[Sector])*($F4135=cat_table[Subsector]),"")))</f>
        <v>#NAME?</v>
      </c>
      <c r="AP4135" s="94" t="e">
        <v>#NAME?</v>
      </c>
      <c r="AQ4135" s="94" t="e">
        <v>#NAME?</v>
      </c>
    </row>
    <row r="4136" customFormat="false" ht="15" hidden="false" customHeight="true" outlineLevel="0" collapsed="false">
      <c r="A4136" s="193" t="s">
        <v>14918</v>
      </c>
      <c r="B4136" s="20" t="str">
        <f aca="false">INDEX(Table2[], MATCH(L4136, Location_ID!$D$2:$D$648, 0), 1)</f>
        <v>54c59d2f-381a-4d32-9a5e-e106311344df</v>
      </c>
      <c r="C4136" s="193" t="s">
        <v>1482</v>
      </c>
      <c r="D4136" s="273" t="s">
        <v>354</v>
      </c>
      <c r="E4136" s="193" t="s">
        <v>7134</v>
      </c>
      <c r="F4136" s="193" t="s">
        <v>7899</v>
      </c>
      <c r="G4136" s="193"/>
      <c r="H4136" s="196"/>
      <c r="I4136" s="193" t="s">
        <v>14291</v>
      </c>
      <c r="J4136" s="193" t="s">
        <v>14292</v>
      </c>
      <c r="K4136" s="193" t="s">
        <v>7127</v>
      </c>
      <c r="L4136" s="193" t="s">
        <v>2265</v>
      </c>
      <c r="M4136" s="193" t="s">
        <v>7131</v>
      </c>
      <c r="N4136" s="193" t="s">
        <v>14293</v>
      </c>
      <c r="O4136" s="193" t="s">
        <v>2613</v>
      </c>
      <c r="P4136" s="219" t="n">
        <v>43040</v>
      </c>
      <c r="Q4136" s="219" t="n">
        <v>44469</v>
      </c>
      <c r="R4136" s="193"/>
      <c r="S4136" s="193" t="s">
        <v>7130</v>
      </c>
      <c r="T4136" s="193" t="n">
        <v>4138.252785</v>
      </c>
      <c r="U4136" s="193"/>
      <c r="V4136" s="193"/>
      <c r="W4136" s="193" t="s">
        <v>8720</v>
      </c>
      <c r="X4136" s="196"/>
      <c r="Y4136" s="196"/>
      <c r="Z4136" s="196" t="n">
        <v>0</v>
      </c>
      <c r="AE4136" s="94" t="e">
        <f aca="false" t="array" ref="AE4136:AK4136">_xlfn.torow(_xlfn.unique(_xlfn._xlws.filter(cat_table[Subsector],$E4136=cat_table[Sector],"")))</f>
        <v>#NAME?</v>
      </c>
      <c r="AF4136" s="94" t="e">
        <v>#NAME?</v>
      </c>
      <c r="AG4136" s="94" t="e">
        <v>#NAME?</v>
      </c>
      <c r="AH4136" s="94" t="e">
        <v>#NAME?</v>
      </c>
      <c r="AI4136" s="94" t="e">
        <v>#NAME?</v>
      </c>
      <c r="AJ4136" s="94" t="e">
        <v>#NAME?</v>
      </c>
      <c r="AK4136" s="94" t="e">
        <v>#NAME?</v>
      </c>
      <c r="AO4136" s="94" t="e">
        <f aca="false" t="array" ref="AO4136:AQ4136">_xlfn.torow(_xlfn.unique(_xlfn._xlws.filter(cat_table[Sub-subsector],($E4136=cat_table[Sector])*($F4136=cat_table[Subsector]),"")))</f>
        <v>#NAME?</v>
      </c>
      <c r="AP4136" s="94" t="e">
        <v>#NAME?</v>
      </c>
      <c r="AQ4136" s="94" t="e">
        <v>#NAME?</v>
      </c>
    </row>
    <row r="4137" customFormat="false" ht="15" hidden="false" customHeight="true" outlineLevel="0" collapsed="false">
      <c r="A4137" s="193" t="s">
        <v>14919</v>
      </c>
      <c r="B4137" s="20" t="str">
        <f aca="false">INDEX(Table2[], MATCH(L4137, Location_ID!$D$2:$D$648, 0), 1)</f>
        <v>54c59d2f-381a-4d32-9a5e-e106311344df</v>
      </c>
      <c r="C4137" s="193" t="s">
        <v>1482</v>
      </c>
      <c r="D4137" s="273" t="s">
        <v>354</v>
      </c>
      <c r="E4137" s="193" t="s">
        <v>7134</v>
      </c>
      <c r="F4137" s="193" t="s">
        <v>7899</v>
      </c>
      <c r="G4137" s="193"/>
      <c r="H4137" s="196"/>
      <c r="I4137" s="193" t="s">
        <v>14291</v>
      </c>
      <c r="J4137" s="193" t="s">
        <v>14292</v>
      </c>
      <c r="K4137" s="193" t="s">
        <v>7127</v>
      </c>
      <c r="L4137" s="193" t="s">
        <v>2265</v>
      </c>
      <c r="M4137" s="193" t="s">
        <v>7131</v>
      </c>
      <c r="N4137" s="193" t="s">
        <v>14293</v>
      </c>
      <c r="O4137" s="193" t="s">
        <v>2613</v>
      </c>
      <c r="P4137" s="219" t="n">
        <v>43040</v>
      </c>
      <c r="Q4137" s="219" t="n">
        <v>44469</v>
      </c>
      <c r="R4137" s="193"/>
      <c r="S4137" s="193" t="s">
        <v>7130</v>
      </c>
      <c r="T4137" s="193" t="n">
        <v>5152.771722</v>
      </c>
      <c r="U4137" s="193"/>
      <c r="V4137" s="193"/>
      <c r="W4137" s="193" t="s">
        <v>8720</v>
      </c>
      <c r="X4137" s="196"/>
      <c r="Y4137" s="196"/>
      <c r="Z4137" s="196" t="n">
        <v>0</v>
      </c>
      <c r="AE4137" s="94" t="e">
        <f aca="false" t="array" ref="AE4137:AK4137">_xlfn.torow(_xlfn.unique(_xlfn._xlws.filter(cat_table[Subsector],$E4137=cat_table[Sector],"")))</f>
        <v>#NAME?</v>
      </c>
      <c r="AF4137" s="94" t="e">
        <v>#NAME?</v>
      </c>
      <c r="AG4137" s="94" t="e">
        <v>#NAME?</v>
      </c>
      <c r="AH4137" s="94" t="e">
        <v>#NAME?</v>
      </c>
      <c r="AI4137" s="94" t="e">
        <v>#NAME?</v>
      </c>
      <c r="AJ4137" s="94" t="e">
        <v>#NAME?</v>
      </c>
      <c r="AK4137" s="94" t="e">
        <v>#NAME?</v>
      </c>
      <c r="AO4137" s="94" t="e">
        <f aca="false" t="array" ref="AO4137:AQ4137">_xlfn.torow(_xlfn.unique(_xlfn._xlws.filter(cat_table[Sub-subsector],($E4137=cat_table[Sector])*($F4137=cat_table[Subsector]),"")))</f>
        <v>#NAME?</v>
      </c>
      <c r="AP4137" s="94" t="e">
        <v>#NAME?</v>
      </c>
      <c r="AQ4137" s="94" t="e">
        <v>#NAME?</v>
      </c>
    </row>
    <row r="4138" customFormat="false" ht="15" hidden="false" customHeight="true" outlineLevel="0" collapsed="false">
      <c r="A4138" s="193" t="s">
        <v>14920</v>
      </c>
      <c r="B4138" s="20" t="str">
        <f aca="false">INDEX(Table2[], MATCH(L4138, Location_ID!$D$2:$D$648, 0), 1)</f>
        <v>54c59d2f-381a-4d32-9a5e-e106311344df</v>
      </c>
      <c r="C4138" s="193" t="s">
        <v>1482</v>
      </c>
      <c r="D4138" s="273" t="s">
        <v>354</v>
      </c>
      <c r="E4138" s="193" t="s">
        <v>7134</v>
      </c>
      <c r="F4138" s="193" t="s">
        <v>7899</v>
      </c>
      <c r="G4138" s="193"/>
      <c r="H4138" s="196"/>
      <c r="I4138" s="193" t="s">
        <v>14291</v>
      </c>
      <c r="J4138" s="193" t="s">
        <v>14292</v>
      </c>
      <c r="K4138" s="193" t="s">
        <v>7127</v>
      </c>
      <c r="L4138" s="193" t="s">
        <v>2265</v>
      </c>
      <c r="M4138" s="193" t="s">
        <v>7131</v>
      </c>
      <c r="N4138" s="193" t="s">
        <v>14293</v>
      </c>
      <c r="O4138" s="193" t="s">
        <v>2613</v>
      </c>
      <c r="P4138" s="219" t="n">
        <v>43040</v>
      </c>
      <c r="Q4138" s="219" t="n">
        <v>44469</v>
      </c>
      <c r="R4138" s="193"/>
      <c r="S4138" s="193" t="s">
        <v>7130</v>
      </c>
      <c r="T4138" s="193" t="n">
        <v>8942.663016</v>
      </c>
      <c r="U4138" s="193"/>
      <c r="V4138" s="193"/>
      <c r="W4138" s="193" t="s">
        <v>8720</v>
      </c>
      <c r="X4138" s="196"/>
      <c r="Y4138" s="196"/>
      <c r="Z4138" s="196" t="n">
        <v>0</v>
      </c>
      <c r="AE4138" s="94" t="e">
        <f aca="false" t="array" ref="AE4138:AK4138">_xlfn.torow(_xlfn.unique(_xlfn._xlws.filter(cat_table[Subsector],$E4138=cat_table[Sector],"")))</f>
        <v>#NAME?</v>
      </c>
      <c r="AF4138" s="94" t="e">
        <v>#NAME?</v>
      </c>
      <c r="AG4138" s="94" t="e">
        <v>#NAME?</v>
      </c>
      <c r="AH4138" s="94" t="e">
        <v>#NAME?</v>
      </c>
      <c r="AI4138" s="94" t="e">
        <v>#NAME?</v>
      </c>
      <c r="AJ4138" s="94" t="e">
        <v>#NAME?</v>
      </c>
      <c r="AK4138" s="94" t="e">
        <v>#NAME?</v>
      </c>
      <c r="AO4138" s="94" t="e">
        <f aca="false" t="array" ref="AO4138:AQ4138">_xlfn.torow(_xlfn.unique(_xlfn._xlws.filter(cat_table[Sub-subsector],($E4138=cat_table[Sector])*($F4138=cat_table[Subsector]),"")))</f>
        <v>#NAME?</v>
      </c>
      <c r="AP4138" s="94" t="e">
        <v>#NAME?</v>
      </c>
      <c r="AQ4138" s="94" t="e">
        <v>#NAME?</v>
      </c>
    </row>
    <row r="4139" customFormat="false" ht="15" hidden="false" customHeight="true" outlineLevel="0" collapsed="false">
      <c r="A4139" s="193" t="s">
        <v>14921</v>
      </c>
      <c r="B4139" s="20" t="str">
        <f aca="false">INDEX(Table2[], MATCH(L4139, Location_ID!$D$2:$D$648, 0), 1)</f>
        <v>54c59d2f-381a-4d32-9a5e-e106311344df</v>
      </c>
      <c r="C4139" s="193" t="s">
        <v>1482</v>
      </c>
      <c r="D4139" s="273" t="s">
        <v>354</v>
      </c>
      <c r="E4139" s="193" t="s">
        <v>7134</v>
      </c>
      <c r="F4139" s="193" t="s">
        <v>7899</v>
      </c>
      <c r="G4139" s="193"/>
      <c r="H4139" s="196"/>
      <c r="I4139" s="193" t="s">
        <v>14291</v>
      </c>
      <c r="J4139" s="193" t="s">
        <v>14292</v>
      </c>
      <c r="K4139" s="193" t="s">
        <v>7127</v>
      </c>
      <c r="L4139" s="193" t="s">
        <v>2265</v>
      </c>
      <c r="M4139" s="193" t="s">
        <v>7131</v>
      </c>
      <c r="N4139" s="193" t="s">
        <v>14293</v>
      </c>
      <c r="O4139" s="193" t="s">
        <v>2613</v>
      </c>
      <c r="P4139" s="219" t="n">
        <v>43040</v>
      </c>
      <c r="Q4139" s="219" t="n">
        <v>44469</v>
      </c>
      <c r="R4139" s="193"/>
      <c r="S4139" s="193" t="s">
        <v>7130</v>
      </c>
      <c r="T4139" s="193" t="n">
        <v>12188.92595</v>
      </c>
      <c r="U4139" s="193"/>
      <c r="V4139" s="193"/>
      <c r="W4139" s="193" t="s">
        <v>8720</v>
      </c>
      <c r="X4139" s="196"/>
      <c r="Y4139" s="196"/>
      <c r="Z4139" s="196" t="n">
        <v>0</v>
      </c>
      <c r="AE4139" s="94" t="e">
        <f aca="false" t="array" ref="AE4139:AK4139">_xlfn.torow(_xlfn.unique(_xlfn._xlws.filter(cat_table[Subsector],$E4139=cat_table[Sector],"")))</f>
        <v>#NAME?</v>
      </c>
      <c r="AF4139" s="94" t="e">
        <v>#NAME?</v>
      </c>
      <c r="AG4139" s="94" t="e">
        <v>#NAME?</v>
      </c>
      <c r="AH4139" s="94" t="e">
        <v>#NAME?</v>
      </c>
      <c r="AI4139" s="94" t="e">
        <v>#NAME?</v>
      </c>
      <c r="AJ4139" s="94" t="e">
        <v>#NAME?</v>
      </c>
      <c r="AK4139" s="94" t="e">
        <v>#NAME?</v>
      </c>
      <c r="AO4139" s="94" t="e">
        <f aca="false" t="array" ref="AO4139:AQ4139">_xlfn.torow(_xlfn.unique(_xlfn._xlws.filter(cat_table[Sub-subsector],($E4139=cat_table[Sector])*($F4139=cat_table[Subsector]),"")))</f>
        <v>#NAME?</v>
      </c>
      <c r="AP4139" s="94" t="e">
        <v>#NAME?</v>
      </c>
      <c r="AQ4139" s="94" t="e">
        <v>#NAME?</v>
      </c>
    </row>
    <row r="4140" customFormat="false" ht="15" hidden="false" customHeight="true" outlineLevel="0" collapsed="false">
      <c r="A4140" s="193" t="s">
        <v>14922</v>
      </c>
      <c r="B4140" s="20" t="str">
        <f aca="false">INDEX(Table2[], MATCH(L4140, Location_ID!$D$2:$D$648, 0), 1)</f>
        <v>54c59d2f-381a-4d32-9a5e-e106311344df</v>
      </c>
      <c r="C4140" s="193" t="s">
        <v>1482</v>
      </c>
      <c r="D4140" s="273" t="s">
        <v>354</v>
      </c>
      <c r="E4140" s="193" t="s">
        <v>7134</v>
      </c>
      <c r="F4140" s="193" t="s">
        <v>7899</v>
      </c>
      <c r="G4140" s="193"/>
      <c r="H4140" s="196"/>
      <c r="I4140" s="193" t="s">
        <v>14291</v>
      </c>
      <c r="J4140" s="193" t="s">
        <v>14292</v>
      </c>
      <c r="K4140" s="193" t="s">
        <v>7127</v>
      </c>
      <c r="L4140" s="193" t="s">
        <v>2265</v>
      </c>
      <c r="M4140" s="193" t="s">
        <v>7131</v>
      </c>
      <c r="N4140" s="193" t="s">
        <v>14293</v>
      </c>
      <c r="O4140" s="193" t="s">
        <v>2613</v>
      </c>
      <c r="P4140" s="219" t="n">
        <v>43040</v>
      </c>
      <c r="Q4140" s="219" t="n">
        <v>44469</v>
      </c>
      <c r="R4140" s="193"/>
      <c r="S4140" s="193" t="s">
        <v>7130</v>
      </c>
      <c r="T4140" s="193" t="n">
        <v>6036.790526</v>
      </c>
      <c r="U4140" s="193"/>
      <c r="V4140" s="193"/>
      <c r="W4140" s="193" t="s">
        <v>8720</v>
      </c>
      <c r="X4140" s="196"/>
      <c r="Y4140" s="196"/>
      <c r="Z4140" s="196" t="n">
        <v>0</v>
      </c>
      <c r="AE4140" s="94" t="e">
        <f aca="false" t="array" ref="AE4140:AK4140">_xlfn.torow(_xlfn.unique(_xlfn._xlws.filter(cat_table[Subsector],$E4140=cat_table[Sector],"")))</f>
        <v>#NAME?</v>
      </c>
      <c r="AF4140" s="94" t="e">
        <v>#NAME?</v>
      </c>
      <c r="AG4140" s="94" t="e">
        <v>#NAME?</v>
      </c>
      <c r="AH4140" s="94" t="e">
        <v>#NAME?</v>
      </c>
      <c r="AI4140" s="94" t="e">
        <v>#NAME?</v>
      </c>
      <c r="AJ4140" s="94" t="e">
        <v>#NAME?</v>
      </c>
      <c r="AK4140" s="94" t="e">
        <v>#NAME?</v>
      </c>
      <c r="AO4140" s="94" t="e">
        <f aca="false" t="array" ref="AO4140:AQ4140">_xlfn.torow(_xlfn.unique(_xlfn._xlws.filter(cat_table[Sub-subsector],($E4140=cat_table[Sector])*($F4140=cat_table[Subsector]),"")))</f>
        <v>#NAME?</v>
      </c>
      <c r="AP4140" s="94" t="e">
        <v>#NAME?</v>
      </c>
      <c r="AQ4140" s="94" t="e">
        <v>#NAME?</v>
      </c>
    </row>
    <row r="4141" customFormat="false" ht="15" hidden="false" customHeight="true" outlineLevel="0" collapsed="false">
      <c r="A4141" s="193" t="s">
        <v>14923</v>
      </c>
      <c r="B4141" s="20" t="str">
        <f aca="false">INDEX(Table2[], MATCH(L4141, Location_ID!$D$2:$D$648, 0), 1)</f>
        <v>a5d035c9-aae3-40ac-9eb8-c5c29396ac64</v>
      </c>
      <c r="C4141" s="193" t="s">
        <v>1482</v>
      </c>
      <c r="D4141" s="273" t="s">
        <v>354</v>
      </c>
      <c r="E4141" s="193" t="s">
        <v>7134</v>
      </c>
      <c r="F4141" s="193" t="s">
        <v>7899</v>
      </c>
      <c r="G4141" s="193"/>
      <c r="H4141" s="196"/>
      <c r="I4141" s="193" t="s">
        <v>14291</v>
      </c>
      <c r="J4141" s="193" t="s">
        <v>14292</v>
      </c>
      <c r="K4141" s="193" t="s">
        <v>7127</v>
      </c>
      <c r="L4141" s="193" t="s">
        <v>3029</v>
      </c>
      <c r="M4141" s="193" t="s">
        <v>7131</v>
      </c>
      <c r="N4141" s="193" t="s">
        <v>14293</v>
      </c>
      <c r="O4141" s="193" t="s">
        <v>1769</v>
      </c>
      <c r="P4141" s="219" t="n">
        <v>43040</v>
      </c>
      <c r="Q4141" s="219" t="n">
        <v>44469</v>
      </c>
      <c r="R4141" s="193"/>
      <c r="S4141" s="193" t="s">
        <v>7130</v>
      </c>
      <c r="T4141" s="193" t="n">
        <v>4442.656677</v>
      </c>
      <c r="U4141" s="193"/>
      <c r="V4141" s="193"/>
      <c r="W4141" s="193" t="s">
        <v>8720</v>
      </c>
      <c r="X4141" s="196"/>
      <c r="Y4141" s="196"/>
      <c r="Z4141" s="196" t="n">
        <v>0</v>
      </c>
      <c r="AE4141" s="94" t="e">
        <f aca="false" t="array" ref="AE4141:AK4141">_xlfn.torow(_xlfn.unique(_xlfn._xlws.filter(cat_table[Subsector],$E4141=cat_table[Sector],"")))</f>
        <v>#NAME?</v>
      </c>
      <c r="AF4141" s="94" t="e">
        <v>#NAME?</v>
      </c>
      <c r="AG4141" s="94" t="e">
        <v>#NAME?</v>
      </c>
      <c r="AH4141" s="94" t="e">
        <v>#NAME?</v>
      </c>
      <c r="AI4141" s="94" t="e">
        <v>#NAME?</v>
      </c>
      <c r="AJ4141" s="94" t="e">
        <v>#NAME?</v>
      </c>
      <c r="AK4141" s="94" t="e">
        <v>#NAME?</v>
      </c>
      <c r="AO4141" s="94" t="e">
        <f aca="false" t="array" ref="AO4141:AQ4141">_xlfn.torow(_xlfn.unique(_xlfn._xlws.filter(cat_table[Sub-subsector],($E4141=cat_table[Sector])*($F4141=cat_table[Subsector]),"")))</f>
        <v>#NAME?</v>
      </c>
      <c r="AP4141" s="94" t="e">
        <v>#NAME?</v>
      </c>
      <c r="AQ4141" s="94" t="e">
        <v>#NAME?</v>
      </c>
    </row>
    <row r="4142" customFormat="false" ht="15" hidden="false" customHeight="true" outlineLevel="0" collapsed="false">
      <c r="A4142" s="193" t="s">
        <v>14924</v>
      </c>
      <c r="B4142" s="20" t="str">
        <f aca="false">INDEX(Table2[], MATCH(L4142, Location_ID!$D$2:$D$648, 0), 1)</f>
        <v>a5d035c9-aae3-40ac-9eb8-c5c29396ac64</v>
      </c>
      <c r="C4142" s="193" t="s">
        <v>1482</v>
      </c>
      <c r="D4142" s="273" t="s">
        <v>354</v>
      </c>
      <c r="E4142" s="193" t="s">
        <v>7134</v>
      </c>
      <c r="F4142" s="193" t="s">
        <v>7899</v>
      </c>
      <c r="G4142" s="193"/>
      <c r="H4142" s="196"/>
      <c r="I4142" s="193" t="s">
        <v>14291</v>
      </c>
      <c r="J4142" s="193" t="s">
        <v>14292</v>
      </c>
      <c r="K4142" s="193" t="s">
        <v>7127</v>
      </c>
      <c r="L4142" s="193" t="s">
        <v>3029</v>
      </c>
      <c r="M4142" s="193" t="s">
        <v>7131</v>
      </c>
      <c r="N4142" s="193" t="s">
        <v>14293</v>
      </c>
      <c r="O4142" s="193" t="s">
        <v>1769</v>
      </c>
      <c r="P4142" s="219" t="n">
        <v>43040</v>
      </c>
      <c r="Q4142" s="219" t="n">
        <v>44469</v>
      </c>
      <c r="R4142" s="193"/>
      <c r="S4142" s="193" t="s">
        <v>7130</v>
      </c>
      <c r="T4142" s="193" t="n">
        <v>5059.787572</v>
      </c>
      <c r="U4142" s="193"/>
      <c r="V4142" s="193"/>
      <c r="W4142" s="193" t="s">
        <v>8720</v>
      </c>
      <c r="X4142" s="196"/>
      <c r="Y4142" s="196"/>
      <c r="Z4142" s="196" t="n">
        <v>0</v>
      </c>
      <c r="AE4142" s="94" t="e">
        <f aca="false" t="array" ref="AE4142:AK4142">_xlfn.torow(_xlfn.unique(_xlfn._xlws.filter(cat_table[Subsector],$E4142=cat_table[Sector],"")))</f>
        <v>#NAME?</v>
      </c>
      <c r="AF4142" s="94" t="e">
        <v>#NAME?</v>
      </c>
      <c r="AG4142" s="94" t="e">
        <v>#NAME?</v>
      </c>
      <c r="AH4142" s="94" t="e">
        <v>#NAME?</v>
      </c>
      <c r="AI4142" s="94" t="e">
        <v>#NAME?</v>
      </c>
      <c r="AJ4142" s="94" t="e">
        <v>#NAME?</v>
      </c>
      <c r="AK4142" s="94" t="e">
        <v>#NAME?</v>
      </c>
      <c r="AO4142" s="94" t="e">
        <f aca="false" t="array" ref="AO4142:AQ4142">_xlfn.torow(_xlfn.unique(_xlfn._xlws.filter(cat_table[Sub-subsector],($E4142=cat_table[Sector])*($F4142=cat_table[Subsector]),"")))</f>
        <v>#NAME?</v>
      </c>
      <c r="AP4142" s="94" t="e">
        <v>#NAME?</v>
      </c>
      <c r="AQ4142" s="94" t="e">
        <v>#NAME?</v>
      </c>
    </row>
    <row r="4143" customFormat="false" ht="15" hidden="false" customHeight="true" outlineLevel="0" collapsed="false">
      <c r="A4143" s="193" t="s">
        <v>14925</v>
      </c>
      <c r="B4143" s="20" t="str">
        <f aca="false">INDEX(Table2[], MATCH(L4143, Location_ID!$D$2:$D$648, 0), 1)</f>
        <v>a5d035c9-aae3-40ac-9eb8-c5c29396ac64</v>
      </c>
      <c r="C4143" s="193" t="s">
        <v>1482</v>
      </c>
      <c r="D4143" s="273" t="s">
        <v>354</v>
      </c>
      <c r="E4143" s="193" t="s">
        <v>7134</v>
      </c>
      <c r="F4143" s="193" t="s">
        <v>7899</v>
      </c>
      <c r="G4143" s="193"/>
      <c r="H4143" s="196"/>
      <c r="I4143" s="193" t="s">
        <v>14291</v>
      </c>
      <c r="J4143" s="193" t="s">
        <v>14292</v>
      </c>
      <c r="K4143" s="193" t="s">
        <v>7127</v>
      </c>
      <c r="L4143" s="193" t="s">
        <v>3029</v>
      </c>
      <c r="M4143" s="193" t="s">
        <v>7131</v>
      </c>
      <c r="N4143" s="193" t="s">
        <v>14293</v>
      </c>
      <c r="O4143" s="193" t="s">
        <v>1769</v>
      </c>
      <c r="P4143" s="219" t="n">
        <v>43040</v>
      </c>
      <c r="Q4143" s="219" t="n">
        <v>44469</v>
      </c>
      <c r="R4143" s="193"/>
      <c r="S4143" s="193" t="s">
        <v>7130</v>
      </c>
      <c r="T4143" s="193" t="n">
        <v>4096.116229</v>
      </c>
      <c r="U4143" s="193"/>
      <c r="V4143" s="193"/>
      <c r="W4143" s="193" t="s">
        <v>8720</v>
      </c>
      <c r="X4143" s="196"/>
      <c r="Y4143" s="196"/>
      <c r="Z4143" s="196" t="n">
        <v>0</v>
      </c>
      <c r="AE4143" s="94" t="e">
        <f aca="false" t="array" ref="AE4143:AK4143">_xlfn.torow(_xlfn.unique(_xlfn._xlws.filter(cat_table[Subsector],$E4143=cat_table[Sector],"")))</f>
        <v>#NAME?</v>
      </c>
      <c r="AF4143" s="94" t="e">
        <v>#NAME?</v>
      </c>
      <c r="AG4143" s="94" t="e">
        <v>#NAME?</v>
      </c>
      <c r="AH4143" s="94" t="e">
        <v>#NAME?</v>
      </c>
      <c r="AI4143" s="94" t="e">
        <v>#NAME?</v>
      </c>
      <c r="AJ4143" s="94" t="e">
        <v>#NAME?</v>
      </c>
      <c r="AK4143" s="94" t="e">
        <v>#NAME?</v>
      </c>
      <c r="AO4143" s="94" t="e">
        <f aca="false" t="array" ref="AO4143:AQ4143">_xlfn.torow(_xlfn.unique(_xlfn._xlws.filter(cat_table[Sub-subsector],($E4143=cat_table[Sector])*($F4143=cat_table[Subsector]),"")))</f>
        <v>#NAME?</v>
      </c>
      <c r="AP4143" s="94" t="e">
        <v>#NAME?</v>
      </c>
      <c r="AQ4143" s="94" t="e">
        <v>#NAME?</v>
      </c>
    </row>
    <row r="4144" customFormat="false" ht="15" hidden="false" customHeight="true" outlineLevel="0" collapsed="false">
      <c r="A4144" s="193" t="s">
        <v>14926</v>
      </c>
      <c r="B4144" s="20" t="str">
        <f aca="false">INDEX(Table2[], MATCH(L4144, Location_ID!$D$2:$D$648, 0), 1)</f>
        <v>a5d035c9-aae3-40ac-9eb8-c5c29396ac64</v>
      </c>
      <c r="C4144" s="193" t="s">
        <v>1482</v>
      </c>
      <c r="D4144" s="273" t="s">
        <v>354</v>
      </c>
      <c r="E4144" s="193" t="s">
        <v>7134</v>
      </c>
      <c r="F4144" s="193" t="s">
        <v>7899</v>
      </c>
      <c r="G4144" s="193"/>
      <c r="H4144" s="196"/>
      <c r="I4144" s="193" t="s">
        <v>14291</v>
      </c>
      <c r="J4144" s="193" t="s">
        <v>14292</v>
      </c>
      <c r="K4144" s="193" t="s">
        <v>7127</v>
      </c>
      <c r="L4144" s="193" t="s">
        <v>3029</v>
      </c>
      <c r="M4144" s="193" t="s">
        <v>7131</v>
      </c>
      <c r="N4144" s="193" t="s">
        <v>14293</v>
      </c>
      <c r="O4144" s="193" t="s">
        <v>1769</v>
      </c>
      <c r="P4144" s="219" t="n">
        <v>43040</v>
      </c>
      <c r="Q4144" s="219" t="n">
        <v>44469</v>
      </c>
      <c r="R4144" s="193"/>
      <c r="S4144" s="193" t="s">
        <v>7130</v>
      </c>
      <c r="T4144" s="193" t="n">
        <v>4768.285218</v>
      </c>
      <c r="U4144" s="193"/>
      <c r="V4144" s="193"/>
      <c r="W4144" s="193" t="s">
        <v>8720</v>
      </c>
      <c r="X4144" s="196"/>
      <c r="Y4144" s="196"/>
      <c r="Z4144" s="196" t="n">
        <v>0</v>
      </c>
      <c r="AE4144" s="94" t="e">
        <f aca="false" t="array" ref="AE4144:AK4144">_xlfn.torow(_xlfn.unique(_xlfn._xlws.filter(cat_table[Subsector],$E4144=cat_table[Sector],"")))</f>
        <v>#NAME?</v>
      </c>
      <c r="AF4144" s="94" t="e">
        <v>#NAME?</v>
      </c>
      <c r="AG4144" s="94" t="e">
        <v>#NAME?</v>
      </c>
      <c r="AH4144" s="94" t="e">
        <v>#NAME?</v>
      </c>
      <c r="AI4144" s="94" t="e">
        <v>#NAME?</v>
      </c>
      <c r="AJ4144" s="94" t="e">
        <v>#NAME?</v>
      </c>
      <c r="AK4144" s="94" t="e">
        <v>#NAME?</v>
      </c>
      <c r="AO4144" s="94" t="e">
        <f aca="false" t="array" ref="AO4144:AQ4144">_xlfn.torow(_xlfn.unique(_xlfn._xlws.filter(cat_table[Sub-subsector],($E4144=cat_table[Sector])*($F4144=cat_table[Subsector]),"")))</f>
        <v>#NAME?</v>
      </c>
      <c r="AP4144" s="94" t="e">
        <v>#NAME?</v>
      </c>
      <c r="AQ4144" s="94" t="e">
        <v>#NAME?</v>
      </c>
    </row>
    <row r="4145" customFormat="false" ht="15" hidden="false" customHeight="true" outlineLevel="0" collapsed="false">
      <c r="A4145" s="193" t="s">
        <v>14927</v>
      </c>
      <c r="B4145" s="20" t="str">
        <f aca="false">INDEX(Table2[], MATCH(L4145, Location_ID!$D$2:$D$648, 0), 1)</f>
        <v>a5d035c9-aae3-40ac-9eb8-c5c29396ac64</v>
      </c>
      <c r="C4145" s="193" t="s">
        <v>1482</v>
      </c>
      <c r="D4145" s="273" t="s">
        <v>354</v>
      </c>
      <c r="E4145" s="193" t="s">
        <v>7134</v>
      </c>
      <c r="F4145" s="193" t="s">
        <v>7899</v>
      </c>
      <c r="G4145" s="193"/>
      <c r="H4145" s="196"/>
      <c r="I4145" s="193" t="s">
        <v>14291</v>
      </c>
      <c r="J4145" s="193" t="s">
        <v>14292</v>
      </c>
      <c r="K4145" s="193" t="s">
        <v>7127</v>
      </c>
      <c r="L4145" s="193" t="s">
        <v>3029</v>
      </c>
      <c r="M4145" s="193" t="s">
        <v>7131</v>
      </c>
      <c r="N4145" s="193" t="s">
        <v>14293</v>
      </c>
      <c r="O4145" s="193" t="s">
        <v>1769</v>
      </c>
      <c r="P4145" s="219" t="n">
        <v>43040</v>
      </c>
      <c r="Q4145" s="219" t="n">
        <v>44469</v>
      </c>
      <c r="R4145" s="193"/>
      <c r="S4145" s="193" t="s">
        <v>7130</v>
      </c>
      <c r="T4145" s="193" t="n">
        <v>2593.830212</v>
      </c>
      <c r="U4145" s="193"/>
      <c r="V4145" s="193"/>
      <c r="W4145" s="193" t="s">
        <v>8720</v>
      </c>
      <c r="X4145" s="196"/>
      <c r="Y4145" s="196"/>
      <c r="Z4145" s="196" t="n">
        <v>0</v>
      </c>
      <c r="AE4145" s="94" t="e">
        <f aca="false" t="array" ref="AE4145:AK4145">_xlfn.torow(_xlfn.unique(_xlfn._xlws.filter(cat_table[Subsector],$E4145=cat_table[Sector],"")))</f>
        <v>#NAME?</v>
      </c>
      <c r="AF4145" s="94" t="e">
        <v>#NAME?</v>
      </c>
      <c r="AG4145" s="94" t="e">
        <v>#NAME?</v>
      </c>
      <c r="AH4145" s="94" t="e">
        <v>#NAME?</v>
      </c>
      <c r="AI4145" s="94" t="e">
        <v>#NAME?</v>
      </c>
      <c r="AJ4145" s="94" t="e">
        <v>#NAME?</v>
      </c>
      <c r="AK4145" s="94" t="e">
        <v>#NAME?</v>
      </c>
      <c r="AO4145" s="94" t="e">
        <f aca="false" t="array" ref="AO4145:AQ4145">_xlfn.torow(_xlfn.unique(_xlfn._xlws.filter(cat_table[Sub-subsector],($E4145=cat_table[Sector])*($F4145=cat_table[Subsector]),"")))</f>
        <v>#NAME?</v>
      </c>
      <c r="AP4145" s="94" t="e">
        <v>#NAME?</v>
      </c>
      <c r="AQ4145" s="94" t="e">
        <v>#NAME?</v>
      </c>
    </row>
    <row r="4146" customFormat="false" ht="15" hidden="false" customHeight="true" outlineLevel="0" collapsed="false">
      <c r="A4146" s="193" t="s">
        <v>14928</v>
      </c>
      <c r="B4146" s="20" t="str">
        <f aca="false">INDEX(Table2[], MATCH(L4146, Location_ID!$D$2:$D$648, 0), 1)</f>
        <v>a5d035c9-aae3-40ac-9eb8-c5c29396ac64</v>
      </c>
      <c r="C4146" s="193" t="s">
        <v>1482</v>
      </c>
      <c r="D4146" s="273" t="s">
        <v>354</v>
      </c>
      <c r="E4146" s="193" t="s">
        <v>7134</v>
      </c>
      <c r="F4146" s="193" t="s">
        <v>7899</v>
      </c>
      <c r="G4146" s="193"/>
      <c r="H4146" s="196"/>
      <c r="I4146" s="193" t="s">
        <v>14291</v>
      </c>
      <c r="J4146" s="193" t="s">
        <v>14292</v>
      </c>
      <c r="K4146" s="193" t="s">
        <v>7127</v>
      </c>
      <c r="L4146" s="193" t="s">
        <v>3029</v>
      </c>
      <c r="M4146" s="193" t="s">
        <v>7131</v>
      </c>
      <c r="N4146" s="193" t="s">
        <v>14293</v>
      </c>
      <c r="O4146" s="193" t="s">
        <v>1769</v>
      </c>
      <c r="P4146" s="219" t="n">
        <v>43040</v>
      </c>
      <c r="Q4146" s="219" t="n">
        <v>44469</v>
      </c>
      <c r="R4146" s="193"/>
      <c r="S4146" s="193" t="s">
        <v>7130</v>
      </c>
      <c r="T4146" s="193" t="n">
        <v>3142.192739</v>
      </c>
      <c r="U4146" s="193"/>
      <c r="V4146" s="193"/>
      <c r="W4146" s="193" t="s">
        <v>8720</v>
      </c>
      <c r="X4146" s="196"/>
      <c r="Y4146" s="196"/>
      <c r="Z4146" s="196" t="n">
        <v>0</v>
      </c>
      <c r="AE4146" s="94" t="e">
        <f aca="false" t="array" ref="AE4146:AK4146">_xlfn.torow(_xlfn.unique(_xlfn._xlws.filter(cat_table[Subsector],$E4146=cat_table[Sector],"")))</f>
        <v>#NAME?</v>
      </c>
      <c r="AF4146" s="94" t="e">
        <v>#NAME?</v>
      </c>
      <c r="AG4146" s="94" t="e">
        <v>#NAME?</v>
      </c>
      <c r="AH4146" s="94" t="e">
        <v>#NAME?</v>
      </c>
      <c r="AI4146" s="94" t="e">
        <v>#NAME?</v>
      </c>
      <c r="AJ4146" s="94" t="e">
        <v>#NAME?</v>
      </c>
      <c r="AK4146" s="94" t="e">
        <v>#NAME?</v>
      </c>
      <c r="AO4146" s="94" t="e">
        <f aca="false" t="array" ref="AO4146:AQ4146">_xlfn.torow(_xlfn.unique(_xlfn._xlws.filter(cat_table[Sub-subsector],($E4146=cat_table[Sector])*($F4146=cat_table[Subsector]),"")))</f>
        <v>#NAME?</v>
      </c>
      <c r="AP4146" s="94" t="e">
        <v>#NAME?</v>
      </c>
      <c r="AQ4146" s="94" t="e">
        <v>#NAME?</v>
      </c>
    </row>
    <row r="4147" customFormat="false" ht="15" hidden="false" customHeight="true" outlineLevel="0" collapsed="false">
      <c r="A4147" s="193" t="s">
        <v>14929</v>
      </c>
      <c r="B4147" s="20" t="str">
        <f aca="false">INDEX(Table2[], MATCH(L4147, Location_ID!$D$2:$D$648, 0), 1)</f>
        <v>a5d035c9-aae3-40ac-9eb8-c5c29396ac64</v>
      </c>
      <c r="C4147" s="193" t="s">
        <v>1482</v>
      </c>
      <c r="D4147" s="273" t="s">
        <v>354</v>
      </c>
      <c r="E4147" s="193" t="s">
        <v>7134</v>
      </c>
      <c r="F4147" s="193" t="s">
        <v>7899</v>
      </c>
      <c r="G4147" s="193"/>
      <c r="H4147" s="196"/>
      <c r="I4147" s="193" t="s">
        <v>14291</v>
      </c>
      <c r="J4147" s="193" t="s">
        <v>14292</v>
      </c>
      <c r="K4147" s="193" t="s">
        <v>7127</v>
      </c>
      <c r="L4147" s="193" t="s">
        <v>3029</v>
      </c>
      <c r="M4147" s="193" t="s">
        <v>7131</v>
      </c>
      <c r="N4147" s="193" t="s">
        <v>14293</v>
      </c>
      <c r="O4147" s="193" t="s">
        <v>1769</v>
      </c>
      <c r="P4147" s="219" t="n">
        <v>43040</v>
      </c>
      <c r="Q4147" s="219" t="n">
        <v>44469</v>
      </c>
      <c r="R4147" s="193"/>
      <c r="S4147" s="193" t="s">
        <v>7130</v>
      </c>
      <c r="T4147" s="193" t="n">
        <v>5064.604722</v>
      </c>
      <c r="U4147" s="193"/>
      <c r="V4147" s="193"/>
      <c r="W4147" s="193" t="s">
        <v>8720</v>
      </c>
      <c r="X4147" s="196"/>
      <c r="Y4147" s="196"/>
      <c r="Z4147" s="196" t="n">
        <v>0</v>
      </c>
      <c r="AE4147" s="94" t="e">
        <f aca="false" t="array" ref="AE4147:AK4147">_xlfn.torow(_xlfn.unique(_xlfn._xlws.filter(cat_table[Subsector],$E4147=cat_table[Sector],"")))</f>
        <v>#NAME?</v>
      </c>
      <c r="AF4147" s="94" t="e">
        <v>#NAME?</v>
      </c>
      <c r="AG4147" s="94" t="e">
        <v>#NAME?</v>
      </c>
      <c r="AH4147" s="94" t="e">
        <v>#NAME?</v>
      </c>
      <c r="AI4147" s="94" t="e">
        <v>#NAME?</v>
      </c>
      <c r="AJ4147" s="94" t="e">
        <v>#NAME?</v>
      </c>
      <c r="AK4147" s="94" t="e">
        <v>#NAME?</v>
      </c>
      <c r="AO4147" s="94" t="e">
        <f aca="false" t="array" ref="AO4147:AQ4147">_xlfn.torow(_xlfn.unique(_xlfn._xlws.filter(cat_table[Sub-subsector],($E4147=cat_table[Sector])*($F4147=cat_table[Subsector]),"")))</f>
        <v>#NAME?</v>
      </c>
      <c r="AP4147" s="94" t="e">
        <v>#NAME?</v>
      </c>
      <c r="AQ4147" s="94" t="e">
        <v>#NAME?</v>
      </c>
    </row>
    <row r="4148" customFormat="false" ht="15" hidden="false" customHeight="true" outlineLevel="0" collapsed="false">
      <c r="A4148" s="193" t="s">
        <v>14930</v>
      </c>
      <c r="B4148" s="20" t="str">
        <f aca="false">INDEX(Table2[], MATCH(L4148, Location_ID!$D$2:$D$648, 0), 1)</f>
        <v>a5d035c9-aae3-40ac-9eb8-c5c29396ac64</v>
      </c>
      <c r="C4148" s="193" t="s">
        <v>1482</v>
      </c>
      <c r="D4148" s="273" t="s">
        <v>354</v>
      </c>
      <c r="E4148" s="193" t="s">
        <v>7134</v>
      </c>
      <c r="F4148" s="193" t="s">
        <v>7899</v>
      </c>
      <c r="G4148" s="193"/>
      <c r="H4148" s="196"/>
      <c r="I4148" s="193" t="s">
        <v>14291</v>
      </c>
      <c r="J4148" s="193" t="s">
        <v>14292</v>
      </c>
      <c r="K4148" s="193" t="s">
        <v>7127</v>
      </c>
      <c r="L4148" s="193" t="s">
        <v>3029</v>
      </c>
      <c r="M4148" s="193" t="s">
        <v>7131</v>
      </c>
      <c r="N4148" s="193" t="s">
        <v>14293</v>
      </c>
      <c r="O4148" s="193" t="s">
        <v>1769</v>
      </c>
      <c r="P4148" s="219" t="n">
        <v>43040</v>
      </c>
      <c r="Q4148" s="219" t="n">
        <v>44469</v>
      </c>
      <c r="R4148" s="193"/>
      <c r="S4148" s="193" t="s">
        <v>7130</v>
      </c>
      <c r="T4148" s="193" t="n">
        <v>2751.884752</v>
      </c>
      <c r="U4148" s="193"/>
      <c r="V4148" s="193"/>
      <c r="W4148" s="193" t="s">
        <v>8720</v>
      </c>
      <c r="X4148" s="196"/>
      <c r="Y4148" s="196"/>
      <c r="Z4148" s="196" t="n">
        <v>0</v>
      </c>
      <c r="AE4148" s="94" t="e">
        <f aca="false" t="array" ref="AE4148:AK4148">_xlfn.torow(_xlfn.unique(_xlfn._xlws.filter(cat_table[Subsector],$E4148=cat_table[Sector],"")))</f>
        <v>#NAME?</v>
      </c>
      <c r="AF4148" s="94" t="e">
        <v>#NAME?</v>
      </c>
      <c r="AG4148" s="94" t="e">
        <v>#NAME?</v>
      </c>
      <c r="AH4148" s="94" t="e">
        <v>#NAME?</v>
      </c>
      <c r="AI4148" s="94" t="e">
        <v>#NAME?</v>
      </c>
      <c r="AJ4148" s="94" t="e">
        <v>#NAME?</v>
      </c>
      <c r="AK4148" s="94" t="e">
        <v>#NAME?</v>
      </c>
      <c r="AO4148" s="94" t="e">
        <f aca="false" t="array" ref="AO4148:AQ4148">_xlfn.torow(_xlfn.unique(_xlfn._xlws.filter(cat_table[Sub-subsector],($E4148=cat_table[Sector])*($F4148=cat_table[Subsector]),"")))</f>
        <v>#NAME?</v>
      </c>
      <c r="AP4148" s="94" t="e">
        <v>#NAME?</v>
      </c>
      <c r="AQ4148" s="94" t="e">
        <v>#NAME?</v>
      </c>
    </row>
    <row r="4149" customFormat="false" ht="15" hidden="false" customHeight="true" outlineLevel="0" collapsed="false">
      <c r="A4149" s="193" t="s">
        <v>14931</v>
      </c>
      <c r="B4149" s="20" t="str">
        <f aca="false">INDEX(Table2[], MATCH(L4149, Location_ID!$D$2:$D$648, 0), 1)</f>
        <v>daa8a290-cd1b-4ff0-b151-1f450e2146dd</v>
      </c>
      <c r="C4149" s="193" t="s">
        <v>1482</v>
      </c>
      <c r="D4149" s="273" t="s">
        <v>354</v>
      </c>
      <c r="E4149" s="193" t="s">
        <v>7134</v>
      </c>
      <c r="F4149" s="193" t="s">
        <v>7899</v>
      </c>
      <c r="G4149" s="193"/>
      <c r="H4149" s="196"/>
      <c r="I4149" s="193" t="s">
        <v>14291</v>
      </c>
      <c r="J4149" s="193" t="s">
        <v>14292</v>
      </c>
      <c r="K4149" s="193" t="s">
        <v>7127</v>
      </c>
      <c r="L4149" s="193" t="s">
        <v>3033</v>
      </c>
      <c r="M4149" s="193" t="s">
        <v>7131</v>
      </c>
      <c r="N4149" s="193" t="s">
        <v>14293</v>
      </c>
      <c r="O4149" s="193" t="s">
        <v>1732</v>
      </c>
      <c r="P4149" s="219" t="n">
        <v>43040</v>
      </c>
      <c r="Q4149" s="219" t="n">
        <v>44469</v>
      </c>
      <c r="R4149" s="193"/>
      <c r="S4149" s="193" t="s">
        <v>7130</v>
      </c>
      <c r="T4149" s="193" t="n">
        <v>3882.492584</v>
      </c>
      <c r="U4149" s="193"/>
      <c r="V4149" s="193"/>
      <c r="W4149" s="193" t="s">
        <v>8720</v>
      </c>
      <c r="X4149" s="196"/>
      <c r="Y4149" s="196"/>
      <c r="Z4149" s="196" t="n">
        <v>0</v>
      </c>
      <c r="AE4149" s="94" t="e">
        <f aca="false" t="array" ref="AE4149:AK4149">_xlfn.torow(_xlfn.unique(_xlfn._xlws.filter(cat_table[Subsector],$E4149=cat_table[Sector],"")))</f>
        <v>#NAME?</v>
      </c>
      <c r="AF4149" s="94" t="e">
        <v>#NAME?</v>
      </c>
      <c r="AG4149" s="94" t="e">
        <v>#NAME?</v>
      </c>
      <c r="AH4149" s="94" t="e">
        <v>#NAME?</v>
      </c>
      <c r="AI4149" s="94" t="e">
        <v>#NAME?</v>
      </c>
      <c r="AJ4149" s="94" t="e">
        <v>#NAME?</v>
      </c>
      <c r="AK4149" s="94" t="e">
        <v>#NAME?</v>
      </c>
      <c r="AO4149" s="94" t="e">
        <f aca="false" t="array" ref="AO4149:AQ4149">_xlfn.torow(_xlfn.unique(_xlfn._xlws.filter(cat_table[Sub-subsector],($E4149=cat_table[Sector])*($F4149=cat_table[Subsector]),"")))</f>
        <v>#NAME?</v>
      </c>
      <c r="AP4149" s="94" t="e">
        <v>#NAME?</v>
      </c>
      <c r="AQ4149" s="94" t="e">
        <v>#NAME?</v>
      </c>
    </row>
    <row r="4150" customFormat="false" ht="15" hidden="false" customHeight="true" outlineLevel="0" collapsed="false">
      <c r="A4150" s="193" t="s">
        <v>14932</v>
      </c>
      <c r="B4150" s="20" t="str">
        <f aca="false">INDEX(Table2[], MATCH(L4150, Location_ID!$D$2:$D$648, 0), 1)</f>
        <v>a5d035c9-aae3-40ac-9eb8-c5c29396ac64</v>
      </c>
      <c r="C4150" s="193" t="s">
        <v>1482</v>
      </c>
      <c r="D4150" s="273" t="s">
        <v>354</v>
      </c>
      <c r="E4150" s="193" t="s">
        <v>7134</v>
      </c>
      <c r="F4150" s="193" t="s">
        <v>7899</v>
      </c>
      <c r="G4150" s="193"/>
      <c r="H4150" s="196"/>
      <c r="I4150" s="193" t="s">
        <v>14291</v>
      </c>
      <c r="J4150" s="193" t="s">
        <v>14292</v>
      </c>
      <c r="K4150" s="193" t="s">
        <v>7127</v>
      </c>
      <c r="L4150" s="193" t="s">
        <v>3029</v>
      </c>
      <c r="M4150" s="193" t="s">
        <v>7131</v>
      </c>
      <c r="N4150" s="193" t="s">
        <v>14293</v>
      </c>
      <c r="O4150" s="193" t="s">
        <v>1769</v>
      </c>
      <c r="P4150" s="219" t="n">
        <v>43040</v>
      </c>
      <c r="Q4150" s="219" t="n">
        <v>44469</v>
      </c>
      <c r="R4150" s="193"/>
      <c r="S4150" s="193" t="s">
        <v>7130</v>
      </c>
      <c r="T4150" s="193" t="n">
        <v>6656.645517</v>
      </c>
      <c r="U4150" s="193"/>
      <c r="V4150" s="193"/>
      <c r="W4150" s="193" t="s">
        <v>8720</v>
      </c>
      <c r="X4150" s="196"/>
      <c r="Y4150" s="196"/>
      <c r="Z4150" s="196" t="n">
        <v>0</v>
      </c>
      <c r="AE4150" s="94" t="e">
        <f aca="false" t="array" ref="AE4150:AK4150">_xlfn.torow(_xlfn.unique(_xlfn._xlws.filter(cat_table[Subsector],$E4150=cat_table[Sector],"")))</f>
        <v>#NAME?</v>
      </c>
      <c r="AF4150" s="94" t="e">
        <v>#NAME?</v>
      </c>
      <c r="AG4150" s="94" t="e">
        <v>#NAME?</v>
      </c>
      <c r="AH4150" s="94" t="e">
        <v>#NAME?</v>
      </c>
      <c r="AI4150" s="94" t="e">
        <v>#NAME?</v>
      </c>
      <c r="AJ4150" s="94" t="e">
        <v>#NAME?</v>
      </c>
      <c r="AK4150" s="94" t="e">
        <v>#NAME?</v>
      </c>
      <c r="AO4150" s="94" t="e">
        <f aca="false" t="array" ref="AO4150:AQ4150">_xlfn.torow(_xlfn.unique(_xlfn._xlws.filter(cat_table[Sub-subsector],($E4150=cat_table[Sector])*($F4150=cat_table[Subsector]),"")))</f>
        <v>#NAME?</v>
      </c>
      <c r="AP4150" s="94" t="e">
        <v>#NAME?</v>
      </c>
      <c r="AQ4150" s="94" t="e">
        <v>#NAME?</v>
      </c>
    </row>
    <row r="4151" customFormat="false" ht="15" hidden="false" customHeight="true" outlineLevel="0" collapsed="false">
      <c r="A4151" s="193" t="s">
        <v>14933</v>
      </c>
      <c r="B4151" s="20" t="str">
        <f aca="false">INDEX(Table2[], MATCH(L4151, Location_ID!$D$2:$D$648, 0), 1)</f>
        <v>6314b119-1462-4faf-8d8b-9eed62897a77</v>
      </c>
      <c r="C4151" s="193" t="s">
        <v>1482</v>
      </c>
      <c r="D4151" s="273" t="s">
        <v>354</v>
      </c>
      <c r="E4151" s="193" t="s">
        <v>7134</v>
      </c>
      <c r="F4151" s="193" t="s">
        <v>7899</v>
      </c>
      <c r="G4151" s="193"/>
      <c r="H4151" s="196"/>
      <c r="I4151" s="193" t="s">
        <v>14291</v>
      </c>
      <c r="J4151" s="193" t="s">
        <v>14292</v>
      </c>
      <c r="K4151" s="193" t="s">
        <v>7127</v>
      </c>
      <c r="L4151" s="193" t="s">
        <v>3039</v>
      </c>
      <c r="M4151" s="193" t="s">
        <v>7131</v>
      </c>
      <c r="N4151" s="193" t="s">
        <v>14293</v>
      </c>
      <c r="O4151" s="193" t="s">
        <v>14934</v>
      </c>
      <c r="P4151" s="219" t="n">
        <v>43040</v>
      </c>
      <c r="Q4151" s="219" t="n">
        <v>44469</v>
      </c>
      <c r="R4151" s="193"/>
      <c r="S4151" s="193" t="s">
        <v>7130</v>
      </c>
      <c r="T4151" s="193" t="n">
        <v>5002.492964</v>
      </c>
      <c r="U4151" s="193"/>
      <c r="V4151" s="193"/>
      <c r="W4151" s="193" t="s">
        <v>8720</v>
      </c>
      <c r="X4151" s="196"/>
      <c r="Y4151" s="196"/>
      <c r="Z4151" s="196" t="n">
        <v>0</v>
      </c>
      <c r="AE4151" s="94" t="e">
        <f aca="false" t="array" ref="AE4151:AK4151">_xlfn.torow(_xlfn.unique(_xlfn._xlws.filter(cat_table[Subsector],$E4151=cat_table[Sector],"")))</f>
        <v>#NAME?</v>
      </c>
      <c r="AF4151" s="94" t="e">
        <v>#NAME?</v>
      </c>
      <c r="AG4151" s="94" t="e">
        <v>#NAME?</v>
      </c>
      <c r="AH4151" s="94" t="e">
        <v>#NAME?</v>
      </c>
      <c r="AI4151" s="94" t="e">
        <v>#NAME?</v>
      </c>
      <c r="AJ4151" s="94" t="e">
        <v>#NAME?</v>
      </c>
      <c r="AK4151" s="94" t="e">
        <v>#NAME?</v>
      </c>
      <c r="AO4151" s="94" t="e">
        <f aca="false" t="array" ref="AO4151:AQ4151">_xlfn.torow(_xlfn.unique(_xlfn._xlws.filter(cat_table[Sub-subsector],($E4151=cat_table[Sector])*($F4151=cat_table[Subsector]),"")))</f>
        <v>#NAME?</v>
      </c>
      <c r="AP4151" s="94" t="e">
        <v>#NAME?</v>
      </c>
      <c r="AQ4151" s="94" t="e">
        <v>#NAME?</v>
      </c>
    </row>
    <row r="4152" customFormat="false" ht="15" hidden="false" customHeight="true" outlineLevel="0" collapsed="false">
      <c r="A4152" s="193" t="s">
        <v>14935</v>
      </c>
      <c r="B4152" s="20" t="str">
        <f aca="false">INDEX(Table2[], MATCH(L4152, Location_ID!$D$2:$D$648, 0), 1)</f>
        <v>6314b119-1462-4faf-8d8b-9eed62897a77</v>
      </c>
      <c r="C4152" s="193" t="s">
        <v>1482</v>
      </c>
      <c r="D4152" s="273" t="s">
        <v>354</v>
      </c>
      <c r="E4152" s="193" t="s">
        <v>7134</v>
      </c>
      <c r="F4152" s="193" t="s">
        <v>7899</v>
      </c>
      <c r="G4152" s="193"/>
      <c r="H4152" s="196"/>
      <c r="I4152" s="193" t="s">
        <v>14291</v>
      </c>
      <c r="J4152" s="193" t="s">
        <v>14292</v>
      </c>
      <c r="K4152" s="193" t="s">
        <v>7127</v>
      </c>
      <c r="L4152" s="193" t="s">
        <v>3039</v>
      </c>
      <c r="M4152" s="193" t="s">
        <v>7131</v>
      </c>
      <c r="N4152" s="193" t="s">
        <v>14293</v>
      </c>
      <c r="O4152" s="193" t="s">
        <v>14934</v>
      </c>
      <c r="P4152" s="219" t="n">
        <v>43040</v>
      </c>
      <c r="Q4152" s="219" t="n">
        <v>44469</v>
      </c>
      <c r="R4152" s="193"/>
      <c r="S4152" s="193" t="s">
        <v>7130</v>
      </c>
      <c r="T4152" s="193" t="n">
        <v>7808.337047</v>
      </c>
      <c r="U4152" s="193"/>
      <c r="V4152" s="193"/>
      <c r="W4152" s="193" t="s">
        <v>8720</v>
      </c>
      <c r="X4152" s="196"/>
      <c r="Y4152" s="196"/>
      <c r="Z4152" s="196" t="n">
        <v>0</v>
      </c>
      <c r="AE4152" s="94" t="e">
        <f aca="false" t="array" ref="AE4152:AK4152">_xlfn.torow(_xlfn.unique(_xlfn._xlws.filter(cat_table[Subsector],$E4152=cat_table[Sector],"")))</f>
        <v>#NAME?</v>
      </c>
      <c r="AF4152" s="94" t="e">
        <v>#NAME?</v>
      </c>
      <c r="AG4152" s="94" t="e">
        <v>#NAME?</v>
      </c>
      <c r="AH4152" s="94" t="e">
        <v>#NAME?</v>
      </c>
      <c r="AI4152" s="94" t="e">
        <v>#NAME?</v>
      </c>
      <c r="AJ4152" s="94" t="e">
        <v>#NAME?</v>
      </c>
      <c r="AK4152" s="94" t="e">
        <v>#NAME?</v>
      </c>
      <c r="AO4152" s="94" t="e">
        <f aca="false" t="array" ref="AO4152:AQ4152">_xlfn.torow(_xlfn.unique(_xlfn._xlws.filter(cat_table[Sub-subsector],($E4152=cat_table[Sector])*($F4152=cat_table[Subsector]),"")))</f>
        <v>#NAME?</v>
      </c>
      <c r="AP4152" s="94" t="e">
        <v>#NAME?</v>
      </c>
      <c r="AQ4152" s="94" t="e">
        <v>#NAME?</v>
      </c>
    </row>
    <row r="4153" customFormat="false" ht="15" hidden="false" customHeight="true" outlineLevel="0" collapsed="false">
      <c r="A4153" s="193" t="s">
        <v>14936</v>
      </c>
      <c r="B4153" s="20" t="str">
        <f aca="false">INDEX(Table2[], MATCH(L4153, Location_ID!$D$2:$D$648, 0), 1)</f>
        <v>54c59d2f-381a-4d32-9a5e-e106311344df</v>
      </c>
      <c r="C4153" s="193" t="s">
        <v>1482</v>
      </c>
      <c r="D4153" s="273" t="s">
        <v>354</v>
      </c>
      <c r="E4153" s="193" t="s">
        <v>7134</v>
      </c>
      <c r="F4153" s="193" t="s">
        <v>7899</v>
      </c>
      <c r="G4153" s="193"/>
      <c r="H4153" s="196"/>
      <c r="I4153" s="193" t="s">
        <v>14291</v>
      </c>
      <c r="J4153" s="193" t="s">
        <v>14292</v>
      </c>
      <c r="K4153" s="193" t="s">
        <v>7127</v>
      </c>
      <c r="L4153" s="193" t="s">
        <v>2265</v>
      </c>
      <c r="M4153" s="193" t="s">
        <v>7131</v>
      </c>
      <c r="N4153" s="193" t="s">
        <v>14293</v>
      </c>
      <c r="O4153" s="193" t="s">
        <v>2613</v>
      </c>
      <c r="P4153" s="219" t="n">
        <v>43040</v>
      </c>
      <c r="Q4153" s="219" t="n">
        <v>44469</v>
      </c>
      <c r="R4153" s="193"/>
      <c r="S4153" s="193" t="s">
        <v>7130</v>
      </c>
      <c r="T4153" s="193" t="n">
        <v>9662.068335</v>
      </c>
      <c r="U4153" s="193"/>
      <c r="V4153" s="193"/>
      <c r="W4153" s="193" t="s">
        <v>8720</v>
      </c>
      <c r="X4153" s="196"/>
      <c r="Y4153" s="196"/>
      <c r="Z4153" s="196" t="n">
        <v>0</v>
      </c>
      <c r="AE4153" s="94" t="e">
        <f aca="false" t="array" ref="AE4153:AK4153">_xlfn.torow(_xlfn.unique(_xlfn._xlws.filter(cat_table[Subsector],$E4153=cat_table[Sector],"")))</f>
        <v>#NAME?</v>
      </c>
      <c r="AF4153" s="94" t="e">
        <v>#NAME?</v>
      </c>
      <c r="AG4153" s="94" t="e">
        <v>#NAME?</v>
      </c>
      <c r="AH4153" s="94" t="e">
        <v>#NAME?</v>
      </c>
      <c r="AI4153" s="94" t="e">
        <v>#NAME?</v>
      </c>
      <c r="AJ4153" s="94" t="e">
        <v>#NAME?</v>
      </c>
      <c r="AK4153" s="94" t="e">
        <v>#NAME?</v>
      </c>
      <c r="AO4153" s="94" t="e">
        <f aca="false" t="array" ref="AO4153:AQ4153">_xlfn.torow(_xlfn.unique(_xlfn._xlws.filter(cat_table[Sub-subsector],($E4153=cat_table[Sector])*($F4153=cat_table[Subsector]),"")))</f>
        <v>#NAME?</v>
      </c>
      <c r="AP4153" s="94" t="e">
        <v>#NAME?</v>
      </c>
      <c r="AQ4153" s="94" t="e">
        <v>#NAME?</v>
      </c>
    </row>
    <row r="4154" customFormat="false" ht="15" hidden="false" customHeight="true" outlineLevel="0" collapsed="false">
      <c r="A4154" s="193" t="s">
        <v>14937</v>
      </c>
      <c r="B4154" s="20" t="str">
        <f aca="false">INDEX(Table2[], MATCH(L4154, Location_ID!$D$2:$D$648, 0), 1)</f>
        <v>54c59d2f-381a-4d32-9a5e-e106311344df</v>
      </c>
      <c r="C4154" s="193" t="s">
        <v>1482</v>
      </c>
      <c r="D4154" s="273" t="s">
        <v>354</v>
      </c>
      <c r="E4154" s="193" t="s">
        <v>7134</v>
      </c>
      <c r="F4154" s="193" t="s">
        <v>7899</v>
      </c>
      <c r="G4154" s="193"/>
      <c r="H4154" s="196"/>
      <c r="I4154" s="193" t="s">
        <v>14291</v>
      </c>
      <c r="J4154" s="193" t="s">
        <v>14292</v>
      </c>
      <c r="K4154" s="193" t="s">
        <v>7127</v>
      </c>
      <c r="L4154" s="193" t="s">
        <v>2265</v>
      </c>
      <c r="M4154" s="193" t="s">
        <v>7131</v>
      </c>
      <c r="N4154" s="193" t="s">
        <v>14293</v>
      </c>
      <c r="O4154" s="193" t="s">
        <v>2613</v>
      </c>
      <c r="P4154" s="219" t="n">
        <v>43040</v>
      </c>
      <c r="Q4154" s="219" t="n">
        <v>44469</v>
      </c>
      <c r="R4154" s="193"/>
      <c r="S4154" s="193" t="s">
        <v>7130</v>
      </c>
      <c r="T4154" s="193" t="n">
        <v>54023.46939</v>
      </c>
      <c r="U4154" s="193"/>
      <c r="V4154" s="193"/>
      <c r="W4154" s="193" t="s">
        <v>8720</v>
      </c>
      <c r="X4154" s="196"/>
      <c r="Y4154" s="196"/>
      <c r="Z4154" s="196" t="n">
        <v>0</v>
      </c>
      <c r="AE4154" s="94" t="e">
        <f aca="false" t="array" ref="AE4154:AK4154">_xlfn.torow(_xlfn.unique(_xlfn._xlws.filter(cat_table[Subsector],$E4154=cat_table[Sector],"")))</f>
        <v>#NAME?</v>
      </c>
      <c r="AF4154" s="94" t="e">
        <v>#NAME?</v>
      </c>
      <c r="AG4154" s="94" t="e">
        <v>#NAME?</v>
      </c>
      <c r="AH4154" s="94" t="e">
        <v>#NAME?</v>
      </c>
      <c r="AI4154" s="94" t="e">
        <v>#NAME?</v>
      </c>
      <c r="AJ4154" s="94" t="e">
        <v>#NAME?</v>
      </c>
      <c r="AK4154" s="94" t="e">
        <v>#NAME?</v>
      </c>
      <c r="AO4154" s="94" t="e">
        <f aca="false" t="array" ref="AO4154:AQ4154">_xlfn.torow(_xlfn.unique(_xlfn._xlws.filter(cat_table[Sub-subsector],($E4154=cat_table[Sector])*($F4154=cat_table[Subsector]),"")))</f>
        <v>#NAME?</v>
      </c>
      <c r="AP4154" s="94" t="e">
        <v>#NAME?</v>
      </c>
      <c r="AQ4154" s="94" t="e">
        <v>#NAME?</v>
      </c>
    </row>
    <row r="4155" customFormat="false" ht="15" hidden="false" customHeight="true" outlineLevel="0" collapsed="false">
      <c r="A4155" s="193" t="s">
        <v>14938</v>
      </c>
      <c r="B4155" s="20" t="str">
        <f aca="false">INDEX(Table2[], MATCH(L4155, Location_ID!$D$2:$D$648, 0), 1)</f>
        <v>54c59d2f-381a-4d32-9a5e-e106311344df</v>
      </c>
      <c r="C4155" s="193" t="s">
        <v>1482</v>
      </c>
      <c r="D4155" s="273" t="s">
        <v>354</v>
      </c>
      <c r="E4155" s="193" t="s">
        <v>7134</v>
      </c>
      <c r="F4155" s="193" t="s">
        <v>7899</v>
      </c>
      <c r="G4155" s="193"/>
      <c r="H4155" s="196"/>
      <c r="I4155" s="193" t="s">
        <v>14291</v>
      </c>
      <c r="J4155" s="193" t="s">
        <v>14292</v>
      </c>
      <c r="K4155" s="193" t="s">
        <v>7127</v>
      </c>
      <c r="L4155" s="193" t="s">
        <v>2265</v>
      </c>
      <c r="M4155" s="193" t="s">
        <v>7131</v>
      </c>
      <c r="N4155" s="193" t="s">
        <v>14293</v>
      </c>
      <c r="O4155" s="193" t="s">
        <v>2613</v>
      </c>
      <c r="P4155" s="219" t="n">
        <v>43040</v>
      </c>
      <c r="Q4155" s="219" t="n">
        <v>44469</v>
      </c>
      <c r="R4155" s="193"/>
      <c r="S4155" s="193" t="s">
        <v>7130</v>
      </c>
      <c r="T4155" s="193" t="n">
        <v>8767.738309</v>
      </c>
      <c r="U4155" s="193"/>
      <c r="V4155" s="193"/>
      <c r="W4155" s="193" t="s">
        <v>8720</v>
      </c>
      <c r="X4155" s="196"/>
      <c r="Y4155" s="196"/>
      <c r="Z4155" s="196" t="n">
        <v>0</v>
      </c>
      <c r="AE4155" s="94" t="e">
        <f aca="false" t="array" ref="AE4155:AK4155">_xlfn.torow(_xlfn.unique(_xlfn._xlws.filter(cat_table[Subsector],$E4155=cat_table[Sector],"")))</f>
        <v>#NAME?</v>
      </c>
      <c r="AF4155" s="94" t="e">
        <v>#NAME?</v>
      </c>
      <c r="AG4155" s="94" t="e">
        <v>#NAME?</v>
      </c>
      <c r="AH4155" s="94" t="e">
        <v>#NAME?</v>
      </c>
      <c r="AI4155" s="94" t="e">
        <v>#NAME?</v>
      </c>
      <c r="AJ4155" s="94" t="e">
        <v>#NAME?</v>
      </c>
      <c r="AK4155" s="94" t="e">
        <v>#NAME?</v>
      </c>
      <c r="AO4155" s="94" t="e">
        <f aca="false" t="array" ref="AO4155:AQ4155">_xlfn.torow(_xlfn.unique(_xlfn._xlws.filter(cat_table[Sub-subsector],($E4155=cat_table[Sector])*($F4155=cat_table[Subsector]),"")))</f>
        <v>#NAME?</v>
      </c>
      <c r="AP4155" s="94" t="e">
        <v>#NAME?</v>
      </c>
      <c r="AQ4155" s="94" t="e">
        <v>#NAME?</v>
      </c>
    </row>
    <row r="4156" customFormat="false" ht="15" hidden="false" customHeight="true" outlineLevel="0" collapsed="false">
      <c r="A4156" s="193" t="s">
        <v>14939</v>
      </c>
      <c r="B4156" s="20" t="str">
        <f aca="false">INDEX(Table2[], MATCH(L4156, Location_ID!$D$2:$D$648, 0), 1)</f>
        <v>54c59d2f-381a-4d32-9a5e-e106311344df</v>
      </c>
      <c r="C4156" s="193" t="s">
        <v>1482</v>
      </c>
      <c r="D4156" s="273" t="s">
        <v>354</v>
      </c>
      <c r="E4156" s="193" t="s">
        <v>7134</v>
      </c>
      <c r="F4156" s="193" t="s">
        <v>7899</v>
      </c>
      <c r="G4156" s="193"/>
      <c r="H4156" s="196"/>
      <c r="I4156" s="193" t="s">
        <v>14291</v>
      </c>
      <c r="J4156" s="193" t="s">
        <v>14292</v>
      </c>
      <c r="K4156" s="193" t="s">
        <v>7127</v>
      </c>
      <c r="L4156" s="193" t="s">
        <v>2265</v>
      </c>
      <c r="M4156" s="193" t="s">
        <v>7131</v>
      </c>
      <c r="N4156" s="193" t="s">
        <v>14293</v>
      </c>
      <c r="O4156" s="193" t="s">
        <v>2613</v>
      </c>
      <c r="P4156" s="219" t="n">
        <v>43040</v>
      </c>
      <c r="Q4156" s="219" t="n">
        <v>44469</v>
      </c>
      <c r="R4156" s="193"/>
      <c r="S4156" s="193" t="s">
        <v>7130</v>
      </c>
      <c r="T4156" s="193" t="n">
        <v>3503.632856</v>
      </c>
      <c r="U4156" s="193"/>
      <c r="V4156" s="193"/>
      <c r="W4156" s="193" t="s">
        <v>8720</v>
      </c>
      <c r="X4156" s="196"/>
      <c r="Y4156" s="196"/>
      <c r="Z4156" s="196" t="n">
        <v>0</v>
      </c>
      <c r="AE4156" s="94" t="e">
        <f aca="false" t="array" ref="AE4156:AK4156">_xlfn.torow(_xlfn.unique(_xlfn._xlws.filter(cat_table[Subsector],$E4156=cat_table[Sector],"")))</f>
        <v>#NAME?</v>
      </c>
      <c r="AF4156" s="94" t="e">
        <v>#NAME?</v>
      </c>
      <c r="AG4156" s="94" t="e">
        <v>#NAME?</v>
      </c>
      <c r="AH4156" s="94" t="e">
        <v>#NAME?</v>
      </c>
      <c r="AI4156" s="94" t="e">
        <v>#NAME?</v>
      </c>
      <c r="AJ4156" s="94" t="e">
        <v>#NAME?</v>
      </c>
      <c r="AK4156" s="94" t="e">
        <v>#NAME?</v>
      </c>
      <c r="AO4156" s="94" t="e">
        <f aca="false" t="array" ref="AO4156:AQ4156">_xlfn.torow(_xlfn.unique(_xlfn._xlws.filter(cat_table[Sub-subsector],($E4156=cat_table[Sector])*($F4156=cat_table[Subsector]),"")))</f>
        <v>#NAME?</v>
      </c>
      <c r="AP4156" s="94" t="e">
        <v>#NAME?</v>
      </c>
      <c r="AQ4156" s="94" t="e">
        <v>#NAME?</v>
      </c>
    </row>
    <row r="4157" customFormat="false" ht="15" hidden="false" customHeight="true" outlineLevel="0" collapsed="false">
      <c r="A4157" s="193" t="s">
        <v>14940</v>
      </c>
      <c r="B4157" s="20" t="str">
        <f aca="false">INDEX(Table2[], MATCH(L4157, Location_ID!$D$2:$D$648, 0), 1)</f>
        <v>54c59d2f-381a-4d32-9a5e-e106311344df</v>
      </c>
      <c r="C4157" s="193" t="s">
        <v>1482</v>
      </c>
      <c r="D4157" s="273" t="s">
        <v>354</v>
      </c>
      <c r="E4157" s="193" t="s">
        <v>7134</v>
      </c>
      <c r="F4157" s="193" t="s">
        <v>7899</v>
      </c>
      <c r="G4157" s="193"/>
      <c r="H4157" s="196"/>
      <c r="I4157" s="193" t="s">
        <v>14291</v>
      </c>
      <c r="J4157" s="193" t="s">
        <v>14292</v>
      </c>
      <c r="K4157" s="193" t="s">
        <v>7127</v>
      </c>
      <c r="L4157" s="193" t="s">
        <v>2265</v>
      </c>
      <c r="M4157" s="193" t="s">
        <v>7131</v>
      </c>
      <c r="N4157" s="193" t="s">
        <v>14293</v>
      </c>
      <c r="O4157" s="193" t="s">
        <v>2613</v>
      </c>
      <c r="P4157" s="219" t="n">
        <v>43040</v>
      </c>
      <c r="Q4157" s="219" t="n">
        <v>44469</v>
      </c>
      <c r="R4157" s="193"/>
      <c r="S4157" s="193" t="s">
        <v>7130</v>
      </c>
      <c r="T4157" s="193" t="n">
        <v>7501.983206</v>
      </c>
      <c r="U4157" s="193"/>
      <c r="V4157" s="193"/>
      <c r="W4157" s="193" t="s">
        <v>8720</v>
      </c>
      <c r="X4157" s="196"/>
      <c r="Y4157" s="196"/>
      <c r="Z4157" s="196" t="n">
        <v>0</v>
      </c>
      <c r="AE4157" s="94" t="e">
        <f aca="false" t="array" ref="AE4157:AK4157">_xlfn.torow(_xlfn.unique(_xlfn._xlws.filter(cat_table[Subsector],$E4157=cat_table[Sector],"")))</f>
        <v>#NAME?</v>
      </c>
      <c r="AF4157" s="94" t="e">
        <v>#NAME?</v>
      </c>
      <c r="AG4157" s="94" t="e">
        <v>#NAME?</v>
      </c>
      <c r="AH4157" s="94" t="e">
        <v>#NAME?</v>
      </c>
      <c r="AI4157" s="94" t="e">
        <v>#NAME?</v>
      </c>
      <c r="AJ4157" s="94" t="e">
        <v>#NAME?</v>
      </c>
      <c r="AK4157" s="94" t="e">
        <v>#NAME?</v>
      </c>
      <c r="AO4157" s="94" t="e">
        <f aca="false" t="array" ref="AO4157:AQ4157">_xlfn.torow(_xlfn.unique(_xlfn._xlws.filter(cat_table[Sub-subsector],($E4157=cat_table[Sector])*($F4157=cat_table[Subsector]),"")))</f>
        <v>#NAME?</v>
      </c>
      <c r="AP4157" s="94" t="e">
        <v>#NAME?</v>
      </c>
      <c r="AQ4157" s="94" t="e">
        <v>#NAME?</v>
      </c>
    </row>
    <row r="4158" customFormat="false" ht="15" hidden="false" customHeight="true" outlineLevel="0" collapsed="false">
      <c r="A4158" s="193" t="s">
        <v>14941</v>
      </c>
      <c r="B4158" s="20" t="str">
        <f aca="false">INDEX(Table2[], MATCH(L4158, Location_ID!$D$2:$D$648, 0), 1)</f>
        <v>54c59d2f-381a-4d32-9a5e-e106311344df</v>
      </c>
      <c r="C4158" s="193" t="s">
        <v>1482</v>
      </c>
      <c r="D4158" s="273" t="s">
        <v>354</v>
      </c>
      <c r="E4158" s="193" t="s">
        <v>7134</v>
      </c>
      <c r="F4158" s="193" t="s">
        <v>7899</v>
      </c>
      <c r="G4158" s="193"/>
      <c r="H4158" s="196"/>
      <c r="I4158" s="193" t="s">
        <v>14291</v>
      </c>
      <c r="J4158" s="193" t="s">
        <v>14292</v>
      </c>
      <c r="K4158" s="193" t="s">
        <v>7127</v>
      </c>
      <c r="L4158" s="193" t="s">
        <v>2265</v>
      </c>
      <c r="M4158" s="193" t="s">
        <v>7131</v>
      </c>
      <c r="N4158" s="193" t="s">
        <v>14293</v>
      </c>
      <c r="O4158" s="193" t="s">
        <v>2613</v>
      </c>
      <c r="P4158" s="219" t="n">
        <v>43040</v>
      </c>
      <c r="Q4158" s="219" t="n">
        <v>44469</v>
      </c>
      <c r="R4158" s="193"/>
      <c r="S4158" s="193" t="s">
        <v>7130</v>
      </c>
      <c r="T4158" s="193" t="n">
        <v>9599.370611</v>
      </c>
      <c r="U4158" s="193"/>
      <c r="V4158" s="193"/>
      <c r="W4158" s="193" t="s">
        <v>8720</v>
      </c>
      <c r="X4158" s="196"/>
      <c r="Y4158" s="196"/>
      <c r="Z4158" s="196" t="n">
        <v>0</v>
      </c>
      <c r="AE4158" s="94" t="e">
        <f aca="false" t="array" ref="AE4158:AK4158">_xlfn.torow(_xlfn.unique(_xlfn._xlws.filter(cat_table[Subsector],$E4158=cat_table[Sector],"")))</f>
        <v>#NAME?</v>
      </c>
      <c r="AF4158" s="94" t="e">
        <v>#NAME?</v>
      </c>
      <c r="AG4158" s="94" t="e">
        <v>#NAME?</v>
      </c>
      <c r="AH4158" s="94" t="e">
        <v>#NAME?</v>
      </c>
      <c r="AI4158" s="94" t="e">
        <v>#NAME?</v>
      </c>
      <c r="AJ4158" s="94" t="e">
        <v>#NAME?</v>
      </c>
      <c r="AK4158" s="94" t="e">
        <v>#NAME?</v>
      </c>
      <c r="AO4158" s="94" t="e">
        <f aca="false" t="array" ref="AO4158:AQ4158">_xlfn.torow(_xlfn.unique(_xlfn._xlws.filter(cat_table[Sub-subsector],($E4158=cat_table[Sector])*($F4158=cat_table[Subsector]),"")))</f>
        <v>#NAME?</v>
      </c>
      <c r="AP4158" s="94" t="e">
        <v>#NAME?</v>
      </c>
      <c r="AQ4158" s="94" t="e">
        <v>#NAME?</v>
      </c>
    </row>
    <row r="4159" customFormat="false" ht="15" hidden="false" customHeight="true" outlineLevel="0" collapsed="false">
      <c r="A4159" s="193" t="s">
        <v>14942</v>
      </c>
      <c r="B4159" s="20" t="str">
        <f aca="false">INDEX(Table2[], MATCH(L4159, Location_ID!$D$2:$D$648, 0), 1)</f>
        <v>54c59d2f-381a-4d32-9a5e-e106311344df</v>
      </c>
      <c r="C4159" s="193" t="s">
        <v>1482</v>
      </c>
      <c r="D4159" s="273" t="s">
        <v>354</v>
      </c>
      <c r="E4159" s="193" t="s">
        <v>7134</v>
      </c>
      <c r="F4159" s="193" t="s">
        <v>7899</v>
      </c>
      <c r="G4159" s="193"/>
      <c r="H4159" s="196"/>
      <c r="I4159" s="193" t="s">
        <v>14291</v>
      </c>
      <c r="J4159" s="193" t="s">
        <v>14292</v>
      </c>
      <c r="K4159" s="193" t="s">
        <v>7127</v>
      </c>
      <c r="L4159" s="193" t="s">
        <v>2265</v>
      </c>
      <c r="M4159" s="193" t="s">
        <v>7131</v>
      </c>
      <c r="N4159" s="193" t="s">
        <v>14293</v>
      </c>
      <c r="O4159" s="193" t="s">
        <v>2613</v>
      </c>
      <c r="P4159" s="219" t="n">
        <v>43040</v>
      </c>
      <c r="Q4159" s="219" t="n">
        <v>44469</v>
      </c>
      <c r="R4159" s="193"/>
      <c r="S4159" s="193" t="s">
        <v>7130</v>
      </c>
      <c r="T4159" s="193" t="n">
        <v>10049.71633</v>
      </c>
      <c r="U4159" s="193"/>
      <c r="V4159" s="193"/>
      <c r="W4159" s="193" t="s">
        <v>8720</v>
      </c>
      <c r="X4159" s="196"/>
      <c r="Y4159" s="196"/>
      <c r="Z4159" s="196" t="n">
        <v>0</v>
      </c>
      <c r="AE4159" s="94" t="e">
        <f aca="false" t="array" ref="AE4159:AK4159">_xlfn.torow(_xlfn.unique(_xlfn._xlws.filter(cat_table[Subsector],$E4159=cat_table[Sector],"")))</f>
        <v>#NAME?</v>
      </c>
      <c r="AF4159" s="94" t="e">
        <v>#NAME?</v>
      </c>
      <c r="AG4159" s="94" t="e">
        <v>#NAME?</v>
      </c>
      <c r="AH4159" s="94" t="e">
        <v>#NAME?</v>
      </c>
      <c r="AI4159" s="94" t="e">
        <v>#NAME?</v>
      </c>
      <c r="AJ4159" s="94" t="e">
        <v>#NAME?</v>
      </c>
      <c r="AK4159" s="94" t="e">
        <v>#NAME?</v>
      </c>
      <c r="AO4159" s="94" t="e">
        <f aca="false" t="array" ref="AO4159:AQ4159">_xlfn.torow(_xlfn.unique(_xlfn._xlws.filter(cat_table[Sub-subsector],($E4159=cat_table[Sector])*($F4159=cat_table[Subsector]),"")))</f>
        <v>#NAME?</v>
      </c>
      <c r="AP4159" s="94" t="e">
        <v>#NAME?</v>
      </c>
      <c r="AQ4159" s="94" t="e">
        <v>#NAME?</v>
      </c>
    </row>
    <row r="4160" customFormat="false" ht="15" hidden="false" customHeight="true" outlineLevel="0" collapsed="false">
      <c r="A4160" s="193" t="s">
        <v>14943</v>
      </c>
      <c r="B4160" s="20" t="str">
        <f aca="false">INDEX(Table2[], MATCH(L4160, Location_ID!$D$2:$D$648, 0), 1)</f>
        <v>daa8a290-cd1b-4ff0-b151-1f450e2146dd</v>
      </c>
      <c r="C4160" s="193" t="s">
        <v>1482</v>
      </c>
      <c r="D4160" s="273" t="s">
        <v>354</v>
      </c>
      <c r="E4160" s="193" t="s">
        <v>7134</v>
      </c>
      <c r="F4160" s="193" t="s">
        <v>7899</v>
      </c>
      <c r="G4160" s="193"/>
      <c r="H4160" s="196"/>
      <c r="I4160" s="193" t="s">
        <v>14291</v>
      </c>
      <c r="J4160" s="193" t="s">
        <v>14292</v>
      </c>
      <c r="K4160" s="193" t="s">
        <v>7127</v>
      </c>
      <c r="L4160" s="193" t="s">
        <v>3033</v>
      </c>
      <c r="M4160" s="193" t="s">
        <v>7131</v>
      </c>
      <c r="N4160" s="193" t="s">
        <v>14293</v>
      </c>
      <c r="O4160" s="193" t="s">
        <v>1732</v>
      </c>
      <c r="P4160" s="219" t="n">
        <v>43040</v>
      </c>
      <c r="Q4160" s="219" t="n">
        <v>44469</v>
      </c>
      <c r="R4160" s="193"/>
      <c r="S4160" s="193" t="s">
        <v>7130</v>
      </c>
      <c r="T4160" s="193" t="n">
        <v>20957.20298</v>
      </c>
      <c r="U4160" s="193"/>
      <c r="V4160" s="193"/>
      <c r="W4160" s="193" t="s">
        <v>8720</v>
      </c>
      <c r="X4160" s="196"/>
      <c r="Y4160" s="196"/>
      <c r="Z4160" s="196" t="n">
        <v>0</v>
      </c>
      <c r="AE4160" s="94" t="e">
        <f aca="false" t="array" ref="AE4160:AK4160">_xlfn.torow(_xlfn.unique(_xlfn._xlws.filter(cat_table[Subsector],$E4160=cat_table[Sector],"")))</f>
        <v>#NAME?</v>
      </c>
      <c r="AF4160" s="94" t="e">
        <v>#NAME?</v>
      </c>
      <c r="AG4160" s="94" t="e">
        <v>#NAME?</v>
      </c>
      <c r="AH4160" s="94" t="e">
        <v>#NAME?</v>
      </c>
      <c r="AI4160" s="94" t="e">
        <v>#NAME?</v>
      </c>
      <c r="AJ4160" s="94" t="e">
        <v>#NAME?</v>
      </c>
      <c r="AK4160" s="94" t="e">
        <v>#NAME?</v>
      </c>
      <c r="AO4160" s="94" t="e">
        <f aca="false" t="array" ref="AO4160:AQ4160">_xlfn.torow(_xlfn.unique(_xlfn._xlws.filter(cat_table[Sub-subsector],($E4160=cat_table[Sector])*($F4160=cat_table[Subsector]),"")))</f>
        <v>#NAME?</v>
      </c>
      <c r="AP4160" s="94" t="e">
        <v>#NAME?</v>
      </c>
      <c r="AQ4160" s="94" t="e">
        <v>#NAME?</v>
      </c>
    </row>
    <row r="4161" customFormat="false" ht="15" hidden="false" customHeight="true" outlineLevel="0" collapsed="false">
      <c r="A4161" s="193" t="s">
        <v>14944</v>
      </c>
      <c r="B4161" s="20" t="str">
        <f aca="false">INDEX(Table2[], MATCH(L4161, Location_ID!$D$2:$D$648, 0), 1)</f>
        <v>daa8a290-cd1b-4ff0-b151-1f450e2146dd</v>
      </c>
      <c r="C4161" s="193" t="s">
        <v>1482</v>
      </c>
      <c r="D4161" s="273" t="s">
        <v>354</v>
      </c>
      <c r="E4161" s="193" t="s">
        <v>7134</v>
      </c>
      <c r="F4161" s="193" t="s">
        <v>7899</v>
      </c>
      <c r="G4161" s="193"/>
      <c r="H4161" s="196"/>
      <c r="I4161" s="193" t="s">
        <v>14291</v>
      </c>
      <c r="J4161" s="193" t="s">
        <v>14292</v>
      </c>
      <c r="K4161" s="193" t="s">
        <v>7127</v>
      </c>
      <c r="L4161" s="193" t="s">
        <v>3033</v>
      </c>
      <c r="M4161" s="193" t="s">
        <v>7131</v>
      </c>
      <c r="N4161" s="193" t="s">
        <v>14293</v>
      </c>
      <c r="O4161" s="193" t="s">
        <v>1732</v>
      </c>
      <c r="P4161" s="219" t="n">
        <v>43040</v>
      </c>
      <c r="Q4161" s="219" t="n">
        <v>44469</v>
      </c>
      <c r="R4161" s="193"/>
      <c r="S4161" s="193" t="s">
        <v>7130</v>
      </c>
      <c r="T4161" s="193" t="n">
        <v>10941.08346</v>
      </c>
      <c r="U4161" s="193"/>
      <c r="V4161" s="193"/>
      <c r="W4161" s="193" t="s">
        <v>8720</v>
      </c>
      <c r="X4161" s="196"/>
      <c r="Y4161" s="196"/>
      <c r="Z4161" s="196" t="n">
        <v>0</v>
      </c>
      <c r="AE4161" s="94" t="e">
        <f aca="false" t="array" ref="AE4161:AK4161">_xlfn.torow(_xlfn.unique(_xlfn._xlws.filter(cat_table[Subsector],$E4161=cat_table[Sector],"")))</f>
        <v>#NAME?</v>
      </c>
      <c r="AF4161" s="94" t="e">
        <v>#NAME?</v>
      </c>
      <c r="AG4161" s="94" t="e">
        <v>#NAME?</v>
      </c>
      <c r="AH4161" s="94" t="e">
        <v>#NAME?</v>
      </c>
      <c r="AI4161" s="94" t="e">
        <v>#NAME?</v>
      </c>
      <c r="AJ4161" s="94" t="e">
        <v>#NAME?</v>
      </c>
      <c r="AK4161" s="94" t="e">
        <v>#NAME?</v>
      </c>
      <c r="AO4161" s="94" t="e">
        <f aca="false" t="array" ref="AO4161:AQ4161">_xlfn.torow(_xlfn.unique(_xlfn._xlws.filter(cat_table[Sub-subsector],($E4161=cat_table[Sector])*($F4161=cat_table[Subsector]),"")))</f>
        <v>#NAME?</v>
      </c>
      <c r="AP4161" s="94" t="e">
        <v>#NAME?</v>
      </c>
      <c r="AQ4161" s="94" t="e">
        <v>#NAME?</v>
      </c>
    </row>
    <row r="4162" customFormat="false" ht="15" hidden="false" customHeight="true" outlineLevel="0" collapsed="false">
      <c r="A4162" s="193" t="s">
        <v>14945</v>
      </c>
      <c r="B4162" s="20" t="str">
        <f aca="false">INDEX(Table2[], MATCH(L4162, Location_ID!$D$2:$D$648, 0), 1)</f>
        <v>daa8a290-cd1b-4ff0-b151-1f450e2146dd</v>
      </c>
      <c r="C4162" s="193" t="s">
        <v>1482</v>
      </c>
      <c r="D4162" s="273" t="s">
        <v>354</v>
      </c>
      <c r="E4162" s="193" t="s">
        <v>7134</v>
      </c>
      <c r="F4162" s="193" t="s">
        <v>7899</v>
      </c>
      <c r="G4162" s="193"/>
      <c r="H4162" s="196"/>
      <c r="I4162" s="193" t="s">
        <v>14291</v>
      </c>
      <c r="J4162" s="193" t="s">
        <v>14292</v>
      </c>
      <c r="K4162" s="193" t="s">
        <v>7127</v>
      </c>
      <c r="L4162" s="193" t="s">
        <v>3033</v>
      </c>
      <c r="M4162" s="193" t="s">
        <v>7131</v>
      </c>
      <c r="N4162" s="193" t="s">
        <v>14293</v>
      </c>
      <c r="O4162" s="193" t="s">
        <v>1732</v>
      </c>
      <c r="P4162" s="219" t="n">
        <v>43040</v>
      </c>
      <c r="Q4162" s="219" t="n">
        <v>44469</v>
      </c>
      <c r="R4162" s="193"/>
      <c r="S4162" s="193" t="s">
        <v>7130</v>
      </c>
      <c r="T4162" s="193" t="n">
        <v>6303.001681</v>
      </c>
      <c r="U4162" s="193"/>
      <c r="V4162" s="193"/>
      <c r="W4162" s="193" t="s">
        <v>8720</v>
      </c>
      <c r="X4162" s="196"/>
      <c r="Y4162" s="196"/>
      <c r="Z4162" s="196" t="n">
        <v>0</v>
      </c>
      <c r="AE4162" s="94" t="e">
        <f aca="false" t="array" ref="AE4162:AK4162">_xlfn.torow(_xlfn.unique(_xlfn._xlws.filter(cat_table[Subsector],$E4162=cat_table[Sector],"")))</f>
        <v>#NAME?</v>
      </c>
      <c r="AF4162" s="94" t="e">
        <v>#NAME?</v>
      </c>
      <c r="AG4162" s="94" t="e">
        <v>#NAME?</v>
      </c>
      <c r="AH4162" s="94" t="e">
        <v>#NAME?</v>
      </c>
      <c r="AI4162" s="94" t="e">
        <v>#NAME?</v>
      </c>
      <c r="AJ4162" s="94" t="e">
        <v>#NAME?</v>
      </c>
      <c r="AK4162" s="94" t="e">
        <v>#NAME?</v>
      </c>
      <c r="AO4162" s="94" t="e">
        <f aca="false" t="array" ref="AO4162:AQ4162">_xlfn.torow(_xlfn.unique(_xlfn._xlws.filter(cat_table[Sub-subsector],($E4162=cat_table[Sector])*($F4162=cat_table[Subsector]),"")))</f>
        <v>#NAME?</v>
      </c>
      <c r="AP4162" s="94" t="e">
        <v>#NAME?</v>
      </c>
      <c r="AQ4162" s="94" t="e">
        <v>#NAME?</v>
      </c>
    </row>
    <row r="4163" customFormat="false" ht="15" hidden="false" customHeight="true" outlineLevel="0" collapsed="false">
      <c r="A4163" s="193" t="s">
        <v>14946</v>
      </c>
      <c r="B4163" s="20" t="str">
        <f aca="false">INDEX(Table2[], MATCH(L4163, Location_ID!$D$2:$D$648, 0), 1)</f>
        <v>6314b119-1462-4faf-8d8b-9eed62897a77</v>
      </c>
      <c r="C4163" s="193" t="s">
        <v>1482</v>
      </c>
      <c r="D4163" s="273" t="s">
        <v>354</v>
      </c>
      <c r="E4163" s="193" t="s">
        <v>7134</v>
      </c>
      <c r="F4163" s="193" t="s">
        <v>7899</v>
      </c>
      <c r="G4163" s="193"/>
      <c r="H4163" s="196"/>
      <c r="I4163" s="193" t="s">
        <v>14291</v>
      </c>
      <c r="J4163" s="193" t="s">
        <v>14292</v>
      </c>
      <c r="K4163" s="193" t="s">
        <v>7127</v>
      </c>
      <c r="L4163" s="193" t="s">
        <v>3039</v>
      </c>
      <c r="M4163" s="193" t="s">
        <v>7131</v>
      </c>
      <c r="N4163" s="193" t="s">
        <v>14293</v>
      </c>
      <c r="O4163" s="193" t="s">
        <v>14934</v>
      </c>
      <c r="P4163" s="219" t="n">
        <v>43040</v>
      </c>
      <c r="Q4163" s="219" t="n">
        <v>44469</v>
      </c>
      <c r="R4163" s="193"/>
      <c r="S4163" s="193" t="s">
        <v>7130</v>
      </c>
      <c r="T4163" s="193" t="n">
        <v>18129.81955</v>
      </c>
      <c r="U4163" s="193"/>
      <c r="V4163" s="193"/>
      <c r="W4163" s="193" t="s">
        <v>8720</v>
      </c>
      <c r="X4163" s="196"/>
      <c r="Y4163" s="196"/>
      <c r="Z4163" s="196" t="n">
        <v>0</v>
      </c>
      <c r="AE4163" s="94" t="e">
        <f aca="false" t="array" ref="AE4163:AK4163">_xlfn.torow(_xlfn.unique(_xlfn._xlws.filter(cat_table[Subsector],$E4163=cat_table[Sector],"")))</f>
        <v>#NAME?</v>
      </c>
      <c r="AF4163" s="94" t="e">
        <v>#NAME?</v>
      </c>
      <c r="AG4163" s="94" t="e">
        <v>#NAME?</v>
      </c>
      <c r="AH4163" s="94" t="e">
        <v>#NAME?</v>
      </c>
      <c r="AI4163" s="94" t="e">
        <v>#NAME?</v>
      </c>
      <c r="AJ4163" s="94" t="e">
        <v>#NAME?</v>
      </c>
      <c r="AK4163" s="94" t="e">
        <v>#NAME?</v>
      </c>
      <c r="AO4163" s="94" t="e">
        <f aca="false" t="array" ref="AO4163:AQ4163">_xlfn.torow(_xlfn.unique(_xlfn._xlws.filter(cat_table[Sub-subsector],($E4163=cat_table[Sector])*($F4163=cat_table[Subsector]),"")))</f>
        <v>#NAME?</v>
      </c>
      <c r="AP4163" s="94" t="e">
        <v>#NAME?</v>
      </c>
      <c r="AQ4163" s="94" t="e">
        <v>#NAME?</v>
      </c>
    </row>
    <row r="4164" customFormat="false" ht="15" hidden="false" customHeight="true" outlineLevel="0" collapsed="false">
      <c r="A4164" s="193" t="s">
        <v>14947</v>
      </c>
      <c r="B4164" s="20" t="str">
        <f aca="false">INDEX(Table2[], MATCH(L4164, Location_ID!$D$2:$D$648, 0), 1)</f>
        <v>6314b119-1462-4faf-8d8b-9eed62897a77</v>
      </c>
      <c r="C4164" s="193" t="s">
        <v>1482</v>
      </c>
      <c r="D4164" s="273" t="s">
        <v>354</v>
      </c>
      <c r="E4164" s="193" t="s">
        <v>7134</v>
      </c>
      <c r="F4164" s="193" t="s">
        <v>7899</v>
      </c>
      <c r="G4164" s="193"/>
      <c r="H4164" s="196"/>
      <c r="I4164" s="193" t="s">
        <v>14291</v>
      </c>
      <c r="J4164" s="193" t="s">
        <v>14292</v>
      </c>
      <c r="K4164" s="193" t="s">
        <v>7127</v>
      </c>
      <c r="L4164" s="193" t="s">
        <v>3039</v>
      </c>
      <c r="M4164" s="193" t="s">
        <v>7131</v>
      </c>
      <c r="N4164" s="193" t="s">
        <v>14293</v>
      </c>
      <c r="O4164" s="193" t="s">
        <v>14934</v>
      </c>
      <c r="P4164" s="219" t="n">
        <v>43040</v>
      </c>
      <c r="Q4164" s="219" t="n">
        <v>44469</v>
      </c>
      <c r="R4164" s="193"/>
      <c r="S4164" s="193" t="s">
        <v>7130</v>
      </c>
      <c r="T4164" s="193" t="n">
        <v>1345.13455</v>
      </c>
      <c r="U4164" s="193"/>
      <c r="V4164" s="193"/>
      <c r="W4164" s="193" t="s">
        <v>8720</v>
      </c>
      <c r="X4164" s="196"/>
      <c r="Y4164" s="196"/>
      <c r="Z4164" s="196" t="n">
        <v>0</v>
      </c>
      <c r="AE4164" s="94" t="e">
        <f aca="false" t="array" ref="AE4164:AK4164">_xlfn.torow(_xlfn.unique(_xlfn._xlws.filter(cat_table[Subsector],$E4164=cat_table[Sector],"")))</f>
        <v>#NAME?</v>
      </c>
      <c r="AF4164" s="94" t="e">
        <v>#NAME?</v>
      </c>
      <c r="AG4164" s="94" t="e">
        <v>#NAME?</v>
      </c>
      <c r="AH4164" s="94" t="e">
        <v>#NAME?</v>
      </c>
      <c r="AI4164" s="94" t="e">
        <v>#NAME?</v>
      </c>
      <c r="AJ4164" s="94" t="e">
        <v>#NAME?</v>
      </c>
      <c r="AK4164" s="94" t="e">
        <v>#NAME?</v>
      </c>
      <c r="AO4164" s="94" t="e">
        <f aca="false" t="array" ref="AO4164:AQ4164">_xlfn.torow(_xlfn.unique(_xlfn._xlws.filter(cat_table[Sub-subsector],($E4164=cat_table[Sector])*($F4164=cat_table[Subsector]),"")))</f>
        <v>#NAME?</v>
      </c>
      <c r="AP4164" s="94" t="e">
        <v>#NAME?</v>
      </c>
      <c r="AQ4164" s="94" t="e">
        <v>#NAME?</v>
      </c>
    </row>
    <row r="4165" customFormat="false" ht="15" hidden="false" customHeight="true" outlineLevel="0" collapsed="false">
      <c r="A4165" s="193" t="s">
        <v>14948</v>
      </c>
      <c r="B4165" s="20" t="str">
        <f aca="false">INDEX(Table2[], MATCH(L4165, Location_ID!$D$2:$D$648, 0), 1)</f>
        <v>a5d035c9-aae3-40ac-9eb8-c5c29396ac64</v>
      </c>
      <c r="C4165" s="193" t="s">
        <v>1482</v>
      </c>
      <c r="D4165" s="273" t="s">
        <v>354</v>
      </c>
      <c r="E4165" s="193" t="s">
        <v>7134</v>
      </c>
      <c r="F4165" s="193" t="s">
        <v>7899</v>
      </c>
      <c r="G4165" s="193"/>
      <c r="H4165" s="196"/>
      <c r="I4165" s="193" t="s">
        <v>14291</v>
      </c>
      <c r="J4165" s="193" t="s">
        <v>14292</v>
      </c>
      <c r="K4165" s="193" t="s">
        <v>7127</v>
      </c>
      <c r="L4165" s="193" t="s">
        <v>3029</v>
      </c>
      <c r="M4165" s="193" t="s">
        <v>7131</v>
      </c>
      <c r="N4165" s="193" t="s">
        <v>14293</v>
      </c>
      <c r="O4165" s="193" t="s">
        <v>1769</v>
      </c>
      <c r="P4165" s="219" t="n">
        <v>43040</v>
      </c>
      <c r="Q4165" s="219" t="n">
        <v>44469</v>
      </c>
      <c r="R4165" s="193"/>
      <c r="S4165" s="193" t="s">
        <v>7130</v>
      </c>
      <c r="T4165" s="193" t="n">
        <v>12556.23846</v>
      </c>
      <c r="U4165" s="193"/>
      <c r="V4165" s="193"/>
      <c r="W4165" s="193" t="s">
        <v>8720</v>
      </c>
      <c r="X4165" s="196"/>
      <c r="Y4165" s="196"/>
      <c r="Z4165" s="196" t="n">
        <v>0</v>
      </c>
      <c r="AE4165" s="94" t="e">
        <f aca="false" t="array" ref="AE4165:AK4165">_xlfn.torow(_xlfn.unique(_xlfn._xlws.filter(cat_table[Subsector],$E4165=cat_table[Sector],"")))</f>
        <v>#NAME?</v>
      </c>
      <c r="AF4165" s="94" t="e">
        <v>#NAME?</v>
      </c>
      <c r="AG4165" s="94" t="e">
        <v>#NAME?</v>
      </c>
      <c r="AH4165" s="94" t="e">
        <v>#NAME?</v>
      </c>
      <c r="AI4165" s="94" t="e">
        <v>#NAME?</v>
      </c>
      <c r="AJ4165" s="94" t="e">
        <v>#NAME?</v>
      </c>
      <c r="AK4165" s="94" t="e">
        <v>#NAME?</v>
      </c>
      <c r="AO4165" s="94" t="e">
        <f aca="false" t="array" ref="AO4165:AQ4165">_xlfn.torow(_xlfn.unique(_xlfn._xlws.filter(cat_table[Sub-subsector],($E4165=cat_table[Sector])*($F4165=cat_table[Subsector]),"")))</f>
        <v>#NAME?</v>
      </c>
      <c r="AP4165" s="94" t="e">
        <v>#NAME?</v>
      </c>
      <c r="AQ4165" s="94" t="e">
        <v>#NAME?</v>
      </c>
    </row>
    <row r="4166" customFormat="false" ht="15" hidden="false" customHeight="true" outlineLevel="0" collapsed="false">
      <c r="A4166" s="193" t="s">
        <v>14949</v>
      </c>
      <c r="B4166" s="20" t="str">
        <f aca="false">INDEX(Table2[], MATCH(L4166, Location_ID!$D$2:$D$648, 0), 1)</f>
        <v>daa8a290-cd1b-4ff0-b151-1f450e2146dd</v>
      </c>
      <c r="C4166" s="193" t="s">
        <v>1482</v>
      </c>
      <c r="D4166" s="273" t="s">
        <v>354</v>
      </c>
      <c r="E4166" s="193" t="s">
        <v>7134</v>
      </c>
      <c r="F4166" s="193" t="s">
        <v>7899</v>
      </c>
      <c r="G4166" s="193"/>
      <c r="H4166" s="196"/>
      <c r="I4166" s="193" t="s">
        <v>14291</v>
      </c>
      <c r="J4166" s="193" t="s">
        <v>14292</v>
      </c>
      <c r="K4166" s="193" t="s">
        <v>7127</v>
      </c>
      <c r="L4166" s="193" t="s">
        <v>3033</v>
      </c>
      <c r="M4166" s="193" t="s">
        <v>7131</v>
      </c>
      <c r="N4166" s="193" t="s">
        <v>14293</v>
      </c>
      <c r="O4166" s="193" t="s">
        <v>1732</v>
      </c>
      <c r="P4166" s="219" t="n">
        <v>43040</v>
      </c>
      <c r="Q4166" s="219" t="n">
        <v>44469</v>
      </c>
      <c r="R4166" s="193"/>
      <c r="S4166" s="193" t="s">
        <v>7130</v>
      </c>
      <c r="T4166" s="193" t="n">
        <v>3610.418921</v>
      </c>
      <c r="U4166" s="193"/>
      <c r="V4166" s="193"/>
      <c r="W4166" s="193" t="s">
        <v>8720</v>
      </c>
      <c r="X4166" s="196"/>
      <c r="Y4166" s="196"/>
      <c r="Z4166" s="196" t="n">
        <v>0</v>
      </c>
      <c r="AE4166" s="94" t="e">
        <f aca="false" t="array" ref="AE4166:AK4166">_xlfn.torow(_xlfn.unique(_xlfn._xlws.filter(cat_table[Subsector],$E4166=cat_table[Sector],"")))</f>
        <v>#NAME?</v>
      </c>
      <c r="AF4166" s="94" t="e">
        <v>#NAME?</v>
      </c>
      <c r="AG4166" s="94" t="e">
        <v>#NAME?</v>
      </c>
      <c r="AH4166" s="94" t="e">
        <v>#NAME?</v>
      </c>
      <c r="AI4166" s="94" t="e">
        <v>#NAME?</v>
      </c>
      <c r="AJ4166" s="94" t="e">
        <v>#NAME?</v>
      </c>
      <c r="AK4166" s="94" t="e">
        <v>#NAME?</v>
      </c>
      <c r="AO4166" s="94" t="e">
        <f aca="false" t="array" ref="AO4166:AQ4166">_xlfn.torow(_xlfn.unique(_xlfn._xlws.filter(cat_table[Sub-subsector],($E4166=cat_table[Sector])*($F4166=cat_table[Subsector]),"")))</f>
        <v>#NAME?</v>
      </c>
      <c r="AP4166" s="94" t="e">
        <v>#NAME?</v>
      </c>
      <c r="AQ4166" s="94" t="e">
        <v>#NAME?</v>
      </c>
    </row>
    <row r="4167" customFormat="false" ht="15" hidden="false" customHeight="true" outlineLevel="0" collapsed="false">
      <c r="A4167" s="193" t="s">
        <v>14950</v>
      </c>
      <c r="B4167" s="20" t="str">
        <f aca="false">INDEX(Table2[], MATCH(L4167, Location_ID!$D$2:$D$648, 0), 1)</f>
        <v>daa8a290-cd1b-4ff0-b151-1f450e2146dd</v>
      </c>
      <c r="C4167" s="193" t="s">
        <v>1482</v>
      </c>
      <c r="D4167" s="273" t="s">
        <v>354</v>
      </c>
      <c r="E4167" s="193" t="s">
        <v>7134</v>
      </c>
      <c r="F4167" s="193" t="s">
        <v>7899</v>
      </c>
      <c r="G4167" s="193"/>
      <c r="H4167" s="196"/>
      <c r="I4167" s="193" t="s">
        <v>14291</v>
      </c>
      <c r="J4167" s="193" t="s">
        <v>14292</v>
      </c>
      <c r="K4167" s="193" t="s">
        <v>7127</v>
      </c>
      <c r="L4167" s="193" t="s">
        <v>3033</v>
      </c>
      <c r="M4167" s="193" t="s">
        <v>7131</v>
      </c>
      <c r="N4167" s="193" t="s">
        <v>14293</v>
      </c>
      <c r="O4167" s="193" t="s">
        <v>1732</v>
      </c>
      <c r="P4167" s="219" t="n">
        <v>43040</v>
      </c>
      <c r="Q4167" s="219" t="n">
        <v>44469</v>
      </c>
      <c r="R4167" s="193"/>
      <c r="S4167" s="193" t="s">
        <v>7130</v>
      </c>
      <c r="T4167" s="193" t="n">
        <v>10298.99745</v>
      </c>
      <c r="U4167" s="193"/>
      <c r="V4167" s="193"/>
      <c r="W4167" s="193" t="s">
        <v>8720</v>
      </c>
      <c r="X4167" s="196"/>
      <c r="Y4167" s="196"/>
      <c r="Z4167" s="196" t="n">
        <v>0</v>
      </c>
      <c r="AE4167" s="94" t="e">
        <f aca="false" t="array" ref="AE4167:AK4167">_xlfn.torow(_xlfn.unique(_xlfn._xlws.filter(cat_table[Subsector],$E4167=cat_table[Sector],"")))</f>
        <v>#NAME?</v>
      </c>
      <c r="AF4167" s="94" t="e">
        <v>#NAME?</v>
      </c>
      <c r="AG4167" s="94" t="e">
        <v>#NAME?</v>
      </c>
      <c r="AH4167" s="94" t="e">
        <v>#NAME?</v>
      </c>
      <c r="AI4167" s="94" t="e">
        <v>#NAME?</v>
      </c>
      <c r="AJ4167" s="94" t="e">
        <v>#NAME?</v>
      </c>
      <c r="AK4167" s="94" t="e">
        <v>#NAME?</v>
      </c>
      <c r="AO4167" s="94" t="e">
        <f aca="false" t="array" ref="AO4167:AQ4167">_xlfn.torow(_xlfn.unique(_xlfn._xlws.filter(cat_table[Sub-subsector],($E4167=cat_table[Sector])*($F4167=cat_table[Subsector]),"")))</f>
        <v>#NAME?</v>
      </c>
      <c r="AP4167" s="94" t="e">
        <v>#NAME?</v>
      </c>
      <c r="AQ4167" s="94" t="e">
        <v>#NAME?</v>
      </c>
    </row>
    <row r="4168" customFormat="false" ht="15" hidden="false" customHeight="true" outlineLevel="0" collapsed="false">
      <c r="A4168" s="193" t="s">
        <v>14951</v>
      </c>
      <c r="B4168" s="20" t="str">
        <f aca="false">INDEX(Table2[], MATCH(L4168, Location_ID!$D$2:$D$648, 0), 1)</f>
        <v>a5d035c9-aae3-40ac-9eb8-c5c29396ac64</v>
      </c>
      <c r="C4168" s="193" t="s">
        <v>1482</v>
      </c>
      <c r="D4168" s="273" t="s">
        <v>354</v>
      </c>
      <c r="E4168" s="193" t="s">
        <v>7134</v>
      </c>
      <c r="F4168" s="193" t="s">
        <v>7899</v>
      </c>
      <c r="G4168" s="193"/>
      <c r="H4168" s="196"/>
      <c r="I4168" s="193" t="s">
        <v>14291</v>
      </c>
      <c r="J4168" s="193" t="s">
        <v>14292</v>
      </c>
      <c r="K4168" s="193" t="s">
        <v>7127</v>
      </c>
      <c r="L4168" s="193" t="s">
        <v>3029</v>
      </c>
      <c r="M4168" s="193" t="s">
        <v>7131</v>
      </c>
      <c r="N4168" s="193" t="s">
        <v>14293</v>
      </c>
      <c r="O4168" s="193" t="s">
        <v>1769</v>
      </c>
      <c r="P4168" s="219" t="n">
        <v>43040</v>
      </c>
      <c r="Q4168" s="219" t="n">
        <v>44469</v>
      </c>
      <c r="R4168" s="193"/>
      <c r="S4168" s="193" t="s">
        <v>7130</v>
      </c>
      <c r="T4168" s="193" t="n">
        <v>5209.910215</v>
      </c>
      <c r="U4168" s="193"/>
      <c r="V4168" s="193"/>
      <c r="W4168" s="193" t="s">
        <v>8720</v>
      </c>
      <c r="X4168" s="196"/>
      <c r="Y4168" s="196"/>
      <c r="Z4168" s="196" t="n">
        <v>0</v>
      </c>
      <c r="AE4168" s="94" t="e">
        <f aca="false" t="array" ref="AE4168:AK4168">_xlfn.torow(_xlfn.unique(_xlfn._xlws.filter(cat_table[Subsector],$E4168=cat_table[Sector],"")))</f>
        <v>#NAME?</v>
      </c>
      <c r="AF4168" s="94" t="e">
        <v>#NAME?</v>
      </c>
      <c r="AG4168" s="94" t="e">
        <v>#NAME?</v>
      </c>
      <c r="AH4168" s="94" t="e">
        <v>#NAME?</v>
      </c>
      <c r="AI4168" s="94" t="e">
        <v>#NAME?</v>
      </c>
      <c r="AJ4168" s="94" t="e">
        <v>#NAME?</v>
      </c>
      <c r="AK4168" s="94" t="e">
        <v>#NAME?</v>
      </c>
      <c r="AO4168" s="94" t="e">
        <f aca="false" t="array" ref="AO4168:AQ4168">_xlfn.torow(_xlfn.unique(_xlfn._xlws.filter(cat_table[Sub-subsector],($E4168=cat_table[Sector])*($F4168=cat_table[Subsector]),"")))</f>
        <v>#NAME?</v>
      </c>
      <c r="AP4168" s="94" t="e">
        <v>#NAME?</v>
      </c>
      <c r="AQ4168" s="94" t="e">
        <v>#NAME?</v>
      </c>
    </row>
    <row r="4169" customFormat="false" ht="15" hidden="false" customHeight="true" outlineLevel="0" collapsed="false">
      <c r="A4169" s="193" t="s">
        <v>14952</v>
      </c>
      <c r="B4169" s="20" t="str">
        <f aca="false">INDEX(Table2[], MATCH(L4169, Location_ID!$D$2:$D$648, 0), 1)</f>
        <v>54c59d2f-381a-4d32-9a5e-e106311344df</v>
      </c>
      <c r="C4169" s="193" t="s">
        <v>1482</v>
      </c>
      <c r="D4169" s="273" t="s">
        <v>354</v>
      </c>
      <c r="E4169" s="193" t="s">
        <v>7134</v>
      </c>
      <c r="F4169" s="193" t="s">
        <v>7899</v>
      </c>
      <c r="G4169" s="193"/>
      <c r="H4169" s="196"/>
      <c r="I4169" s="193" t="s">
        <v>14291</v>
      </c>
      <c r="J4169" s="193" t="s">
        <v>14292</v>
      </c>
      <c r="K4169" s="193" t="s">
        <v>7127</v>
      </c>
      <c r="L4169" s="193" t="s">
        <v>2265</v>
      </c>
      <c r="M4169" s="193" t="s">
        <v>7131</v>
      </c>
      <c r="N4169" s="193" t="s">
        <v>14293</v>
      </c>
      <c r="O4169" s="193" t="s">
        <v>2613</v>
      </c>
      <c r="P4169" s="219" t="n">
        <v>43040</v>
      </c>
      <c r="Q4169" s="219" t="n">
        <v>44469</v>
      </c>
      <c r="R4169" s="193"/>
      <c r="S4169" s="193" t="s">
        <v>7130</v>
      </c>
      <c r="T4169" s="193" t="n">
        <v>4468.196223</v>
      </c>
      <c r="U4169" s="193"/>
      <c r="V4169" s="193"/>
      <c r="W4169" s="193" t="s">
        <v>8720</v>
      </c>
      <c r="X4169" s="196"/>
      <c r="Y4169" s="196"/>
      <c r="Z4169" s="196" t="n">
        <v>0</v>
      </c>
      <c r="AE4169" s="94" t="e">
        <f aca="false" t="array" ref="AE4169:AK4169">_xlfn.torow(_xlfn.unique(_xlfn._xlws.filter(cat_table[Subsector],$E4169=cat_table[Sector],"")))</f>
        <v>#NAME?</v>
      </c>
      <c r="AF4169" s="94" t="e">
        <v>#NAME?</v>
      </c>
      <c r="AG4169" s="94" t="e">
        <v>#NAME?</v>
      </c>
      <c r="AH4169" s="94" t="e">
        <v>#NAME?</v>
      </c>
      <c r="AI4169" s="94" t="e">
        <v>#NAME?</v>
      </c>
      <c r="AJ4169" s="94" t="e">
        <v>#NAME?</v>
      </c>
      <c r="AK4169" s="94" t="e">
        <v>#NAME?</v>
      </c>
      <c r="AO4169" s="94" t="e">
        <f aca="false" t="array" ref="AO4169:AQ4169">_xlfn.torow(_xlfn.unique(_xlfn._xlws.filter(cat_table[Sub-subsector],($E4169=cat_table[Sector])*($F4169=cat_table[Subsector]),"")))</f>
        <v>#NAME?</v>
      </c>
      <c r="AP4169" s="94" t="e">
        <v>#NAME?</v>
      </c>
      <c r="AQ4169" s="94" t="e">
        <v>#NAME?</v>
      </c>
    </row>
    <row r="4170" customFormat="false" ht="15" hidden="false" customHeight="true" outlineLevel="0" collapsed="false">
      <c r="A4170" s="193" t="s">
        <v>14953</v>
      </c>
      <c r="B4170" s="20" t="str">
        <f aca="false">INDEX(Table2[], MATCH(L4170, Location_ID!$D$2:$D$648, 0), 1)</f>
        <v>54c59d2f-381a-4d32-9a5e-e106311344df</v>
      </c>
      <c r="C4170" s="193" t="s">
        <v>1482</v>
      </c>
      <c r="D4170" s="273" t="s">
        <v>354</v>
      </c>
      <c r="E4170" s="193" t="s">
        <v>7134</v>
      </c>
      <c r="F4170" s="193" t="s">
        <v>7899</v>
      </c>
      <c r="G4170" s="193"/>
      <c r="H4170" s="196"/>
      <c r="I4170" s="193" t="s">
        <v>14291</v>
      </c>
      <c r="J4170" s="193" t="s">
        <v>14292</v>
      </c>
      <c r="K4170" s="193" t="s">
        <v>7127</v>
      </c>
      <c r="L4170" s="193" t="s">
        <v>2265</v>
      </c>
      <c r="M4170" s="193" t="s">
        <v>7131</v>
      </c>
      <c r="N4170" s="193" t="s">
        <v>14293</v>
      </c>
      <c r="O4170" s="193" t="s">
        <v>2613</v>
      </c>
      <c r="P4170" s="219" t="n">
        <v>43040</v>
      </c>
      <c r="Q4170" s="219" t="n">
        <v>44469</v>
      </c>
      <c r="R4170" s="193"/>
      <c r="S4170" s="193" t="s">
        <v>7130</v>
      </c>
      <c r="T4170" s="193" t="n">
        <v>14365.41283</v>
      </c>
      <c r="U4170" s="193"/>
      <c r="V4170" s="193"/>
      <c r="W4170" s="193" t="s">
        <v>8720</v>
      </c>
      <c r="X4170" s="196"/>
      <c r="Y4170" s="196"/>
      <c r="Z4170" s="196" t="n">
        <v>0</v>
      </c>
      <c r="AE4170" s="94" t="e">
        <f aca="false" t="array" ref="AE4170:AK4170">_xlfn.torow(_xlfn.unique(_xlfn._xlws.filter(cat_table[Subsector],$E4170=cat_table[Sector],"")))</f>
        <v>#NAME?</v>
      </c>
      <c r="AF4170" s="94" t="e">
        <v>#NAME?</v>
      </c>
      <c r="AG4170" s="94" t="e">
        <v>#NAME?</v>
      </c>
      <c r="AH4170" s="94" t="e">
        <v>#NAME?</v>
      </c>
      <c r="AI4170" s="94" t="e">
        <v>#NAME?</v>
      </c>
      <c r="AJ4170" s="94" t="e">
        <v>#NAME?</v>
      </c>
      <c r="AK4170" s="94" t="e">
        <v>#NAME?</v>
      </c>
      <c r="AO4170" s="94" t="e">
        <f aca="false" t="array" ref="AO4170:AQ4170">_xlfn.torow(_xlfn.unique(_xlfn._xlws.filter(cat_table[Sub-subsector],($E4170=cat_table[Sector])*($F4170=cat_table[Subsector]),"")))</f>
        <v>#NAME?</v>
      </c>
      <c r="AP4170" s="94" t="e">
        <v>#NAME?</v>
      </c>
      <c r="AQ4170" s="94" t="e">
        <v>#NAME?</v>
      </c>
    </row>
    <row r="4171" customFormat="false" ht="15" hidden="false" customHeight="true" outlineLevel="0" collapsed="false">
      <c r="A4171" s="193" t="s">
        <v>14954</v>
      </c>
      <c r="B4171" s="20" t="str">
        <f aca="false">INDEX(Table2[], MATCH(L4171, Location_ID!$D$2:$D$648, 0), 1)</f>
        <v>54c59d2f-381a-4d32-9a5e-e106311344df</v>
      </c>
      <c r="C4171" s="193" t="s">
        <v>1482</v>
      </c>
      <c r="D4171" s="273" t="s">
        <v>354</v>
      </c>
      <c r="E4171" s="193" t="s">
        <v>7134</v>
      </c>
      <c r="F4171" s="193" t="s">
        <v>7899</v>
      </c>
      <c r="G4171" s="193"/>
      <c r="H4171" s="196"/>
      <c r="I4171" s="193" t="s">
        <v>14291</v>
      </c>
      <c r="J4171" s="193" t="s">
        <v>14292</v>
      </c>
      <c r="K4171" s="193" t="s">
        <v>7127</v>
      </c>
      <c r="L4171" s="193" t="s">
        <v>2265</v>
      </c>
      <c r="M4171" s="193" t="s">
        <v>7131</v>
      </c>
      <c r="N4171" s="193" t="s">
        <v>14293</v>
      </c>
      <c r="O4171" s="193" t="s">
        <v>2613</v>
      </c>
      <c r="P4171" s="219" t="n">
        <v>43040</v>
      </c>
      <c r="Q4171" s="219" t="n">
        <v>44469</v>
      </c>
      <c r="R4171" s="193"/>
      <c r="S4171" s="193" t="s">
        <v>7130</v>
      </c>
      <c r="T4171" s="193" t="n">
        <v>11278.65702</v>
      </c>
      <c r="U4171" s="193"/>
      <c r="V4171" s="193"/>
      <c r="W4171" s="193" t="s">
        <v>8720</v>
      </c>
      <c r="X4171" s="196"/>
      <c r="Y4171" s="196"/>
      <c r="Z4171" s="196" t="n">
        <v>0</v>
      </c>
      <c r="AE4171" s="94" t="e">
        <f aca="false" t="array" ref="AE4171:AK4171">_xlfn.torow(_xlfn.unique(_xlfn._xlws.filter(cat_table[Subsector],$E4171=cat_table[Sector],"")))</f>
        <v>#NAME?</v>
      </c>
      <c r="AF4171" s="94" t="e">
        <v>#NAME?</v>
      </c>
      <c r="AG4171" s="94" t="e">
        <v>#NAME?</v>
      </c>
      <c r="AH4171" s="94" t="e">
        <v>#NAME?</v>
      </c>
      <c r="AI4171" s="94" t="e">
        <v>#NAME?</v>
      </c>
      <c r="AJ4171" s="94" t="e">
        <v>#NAME?</v>
      </c>
      <c r="AK4171" s="94" t="e">
        <v>#NAME?</v>
      </c>
      <c r="AO4171" s="94" t="e">
        <f aca="false" t="array" ref="AO4171:AQ4171">_xlfn.torow(_xlfn.unique(_xlfn._xlws.filter(cat_table[Sub-subsector],($E4171=cat_table[Sector])*($F4171=cat_table[Subsector]),"")))</f>
        <v>#NAME?</v>
      </c>
      <c r="AP4171" s="94" t="e">
        <v>#NAME?</v>
      </c>
      <c r="AQ4171" s="94" t="e">
        <v>#NAME?</v>
      </c>
    </row>
    <row r="4172" customFormat="false" ht="15" hidden="false" customHeight="true" outlineLevel="0" collapsed="false">
      <c r="A4172" s="193" t="s">
        <v>14955</v>
      </c>
      <c r="B4172" s="20" t="str">
        <f aca="false">INDEX(Table2[], MATCH(L4172, Location_ID!$D$2:$D$648, 0), 1)</f>
        <v>54c59d2f-381a-4d32-9a5e-e106311344df</v>
      </c>
      <c r="C4172" s="193" t="s">
        <v>1482</v>
      </c>
      <c r="D4172" s="273" t="s">
        <v>354</v>
      </c>
      <c r="E4172" s="193" t="s">
        <v>7134</v>
      </c>
      <c r="F4172" s="193" t="s">
        <v>7899</v>
      </c>
      <c r="G4172" s="193"/>
      <c r="H4172" s="196"/>
      <c r="I4172" s="193" t="s">
        <v>14291</v>
      </c>
      <c r="J4172" s="193" t="s">
        <v>14292</v>
      </c>
      <c r="K4172" s="193" t="s">
        <v>7127</v>
      </c>
      <c r="L4172" s="193" t="s">
        <v>2265</v>
      </c>
      <c r="M4172" s="193" t="s">
        <v>7131</v>
      </c>
      <c r="N4172" s="193" t="s">
        <v>14293</v>
      </c>
      <c r="O4172" s="193" t="s">
        <v>2613</v>
      </c>
      <c r="P4172" s="219" t="n">
        <v>43040</v>
      </c>
      <c r="Q4172" s="219" t="n">
        <v>44469</v>
      </c>
      <c r="R4172" s="193"/>
      <c r="S4172" s="193" t="s">
        <v>7130</v>
      </c>
      <c r="T4172" s="193" t="n">
        <v>10920.13504</v>
      </c>
      <c r="U4172" s="193"/>
      <c r="V4172" s="193"/>
      <c r="W4172" s="193" t="s">
        <v>8720</v>
      </c>
      <c r="X4172" s="196"/>
      <c r="Y4172" s="196"/>
      <c r="Z4172" s="196" t="n">
        <v>0</v>
      </c>
      <c r="AE4172" s="94" t="e">
        <f aca="false" t="array" ref="AE4172:AK4172">_xlfn.torow(_xlfn.unique(_xlfn._xlws.filter(cat_table[Subsector],$E4172=cat_table[Sector],"")))</f>
        <v>#NAME?</v>
      </c>
      <c r="AF4172" s="94" t="e">
        <v>#NAME?</v>
      </c>
      <c r="AG4172" s="94" t="e">
        <v>#NAME?</v>
      </c>
      <c r="AH4172" s="94" t="e">
        <v>#NAME?</v>
      </c>
      <c r="AI4172" s="94" t="e">
        <v>#NAME?</v>
      </c>
      <c r="AJ4172" s="94" t="e">
        <v>#NAME?</v>
      </c>
      <c r="AK4172" s="94" t="e">
        <v>#NAME?</v>
      </c>
      <c r="AO4172" s="94" t="e">
        <f aca="false" t="array" ref="AO4172:AQ4172">_xlfn.torow(_xlfn.unique(_xlfn._xlws.filter(cat_table[Sub-subsector],($E4172=cat_table[Sector])*($F4172=cat_table[Subsector]),"")))</f>
        <v>#NAME?</v>
      </c>
      <c r="AP4172" s="94" t="e">
        <v>#NAME?</v>
      </c>
      <c r="AQ4172" s="94" t="e">
        <v>#NAME?</v>
      </c>
    </row>
    <row r="4173" customFormat="false" ht="15" hidden="false" customHeight="true" outlineLevel="0" collapsed="false">
      <c r="A4173" s="193" t="s">
        <v>14956</v>
      </c>
      <c r="B4173" s="20" t="str">
        <f aca="false">INDEX(Table2[], MATCH(L4173, Location_ID!$D$2:$D$648, 0), 1)</f>
        <v>54c59d2f-381a-4d32-9a5e-e106311344df</v>
      </c>
      <c r="C4173" s="193" t="s">
        <v>1482</v>
      </c>
      <c r="D4173" s="273" t="s">
        <v>354</v>
      </c>
      <c r="E4173" s="193" t="s">
        <v>7134</v>
      </c>
      <c r="F4173" s="193" t="s">
        <v>7899</v>
      </c>
      <c r="G4173" s="193"/>
      <c r="H4173" s="196"/>
      <c r="I4173" s="193" t="s">
        <v>14291</v>
      </c>
      <c r="J4173" s="193" t="s">
        <v>14292</v>
      </c>
      <c r="K4173" s="193" t="s">
        <v>7127</v>
      </c>
      <c r="L4173" s="193" t="s">
        <v>2265</v>
      </c>
      <c r="M4173" s="193" t="s">
        <v>7131</v>
      </c>
      <c r="N4173" s="193" t="s">
        <v>14293</v>
      </c>
      <c r="O4173" s="193" t="s">
        <v>2613</v>
      </c>
      <c r="P4173" s="219" t="n">
        <v>43040</v>
      </c>
      <c r="Q4173" s="219" t="n">
        <v>44469</v>
      </c>
      <c r="R4173" s="193"/>
      <c r="S4173" s="193" t="s">
        <v>7130</v>
      </c>
      <c r="T4173" s="193" t="n">
        <v>6812.283269</v>
      </c>
      <c r="U4173" s="193"/>
      <c r="V4173" s="193"/>
      <c r="W4173" s="193" t="s">
        <v>8720</v>
      </c>
      <c r="X4173" s="196"/>
      <c r="Y4173" s="196"/>
      <c r="Z4173" s="196" t="n">
        <v>0</v>
      </c>
      <c r="AE4173" s="94" t="e">
        <f aca="false" t="array" ref="AE4173:AK4173">_xlfn.torow(_xlfn.unique(_xlfn._xlws.filter(cat_table[Subsector],$E4173=cat_table[Sector],"")))</f>
        <v>#NAME?</v>
      </c>
      <c r="AF4173" s="94" t="e">
        <v>#NAME?</v>
      </c>
      <c r="AG4173" s="94" t="e">
        <v>#NAME?</v>
      </c>
      <c r="AH4173" s="94" t="e">
        <v>#NAME?</v>
      </c>
      <c r="AI4173" s="94" t="e">
        <v>#NAME?</v>
      </c>
      <c r="AJ4173" s="94" t="e">
        <v>#NAME?</v>
      </c>
      <c r="AK4173" s="94" t="e">
        <v>#NAME?</v>
      </c>
      <c r="AO4173" s="94" t="e">
        <f aca="false" t="array" ref="AO4173:AQ4173">_xlfn.torow(_xlfn.unique(_xlfn._xlws.filter(cat_table[Sub-subsector],($E4173=cat_table[Sector])*($F4173=cat_table[Subsector]),"")))</f>
        <v>#NAME?</v>
      </c>
      <c r="AP4173" s="94" t="e">
        <v>#NAME?</v>
      </c>
      <c r="AQ4173" s="94" t="e">
        <v>#NAME?</v>
      </c>
    </row>
    <row r="4174" customFormat="false" ht="15" hidden="false" customHeight="true" outlineLevel="0" collapsed="false">
      <c r="A4174" s="193" t="s">
        <v>14957</v>
      </c>
      <c r="B4174" s="20" t="str">
        <f aca="false">INDEX(Table2[], MATCH(L4174, Location_ID!$D$2:$D$648, 0), 1)</f>
        <v>54c59d2f-381a-4d32-9a5e-e106311344df</v>
      </c>
      <c r="C4174" s="193" t="s">
        <v>1482</v>
      </c>
      <c r="D4174" s="273" t="s">
        <v>354</v>
      </c>
      <c r="E4174" s="193" t="s">
        <v>7134</v>
      </c>
      <c r="F4174" s="193" t="s">
        <v>7899</v>
      </c>
      <c r="G4174" s="193"/>
      <c r="H4174" s="196"/>
      <c r="I4174" s="193" t="s">
        <v>14291</v>
      </c>
      <c r="J4174" s="193" t="s">
        <v>14292</v>
      </c>
      <c r="K4174" s="193" t="s">
        <v>7127</v>
      </c>
      <c r="L4174" s="193" t="s">
        <v>2265</v>
      </c>
      <c r="M4174" s="193" t="s">
        <v>7131</v>
      </c>
      <c r="N4174" s="193" t="s">
        <v>14293</v>
      </c>
      <c r="O4174" s="193" t="s">
        <v>2613</v>
      </c>
      <c r="P4174" s="219" t="n">
        <v>43040</v>
      </c>
      <c r="Q4174" s="219" t="n">
        <v>44469</v>
      </c>
      <c r="R4174" s="193"/>
      <c r="S4174" s="193" t="s">
        <v>7130</v>
      </c>
      <c r="T4174" s="193" t="n">
        <v>5661.781867</v>
      </c>
      <c r="U4174" s="193"/>
      <c r="V4174" s="193"/>
      <c r="W4174" s="193" t="s">
        <v>8720</v>
      </c>
      <c r="X4174" s="196"/>
      <c r="Y4174" s="196"/>
      <c r="Z4174" s="196" t="n">
        <v>0</v>
      </c>
      <c r="AE4174" s="94" t="e">
        <f aca="false" t="array" ref="AE4174:AK4174">_xlfn.torow(_xlfn.unique(_xlfn._xlws.filter(cat_table[Subsector],$E4174=cat_table[Sector],"")))</f>
        <v>#NAME?</v>
      </c>
      <c r="AF4174" s="94" t="e">
        <v>#NAME?</v>
      </c>
      <c r="AG4174" s="94" t="e">
        <v>#NAME?</v>
      </c>
      <c r="AH4174" s="94" t="e">
        <v>#NAME?</v>
      </c>
      <c r="AI4174" s="94" t="e">
        <v>#NAME?</v>
      </c>
      <c r="AJ4174" s="94" t="e">
        <v>#NAME?</v>
      </c>
      <c r="AK4174" s="94" t="e">
        <v>#NAME?</v>
      </c>
      <c r="AO4174" s="94" t="e">
        <f aca="false" t="array" ref="AO4174:AQ4174">_xlfn.torow(_xlfn.unique(_xlfn._xlws.filter(cat_table[Sub-subsector],($E4174=cat_table[Sector])*($F4174=cat_table[Subsector]),"")))</f>
        <v>#NAME?</v>
      </c>
      <c r="AP4174" s="94" t="e">
        <v>#NAME?</v>
      </c>
      <c r="AQ4174" s="94" t="e">
        <v>#NAME?</v>
      </c>
    </row>
    <row r="4175" customFormat="false" ht="15" hidden="false" customHeight="true" outlineLevel="0" collapsed="false">
      <c r="A4175" s="193" t="s">
        <v>14958</v>
      </c>
      <c r="B4175" s="20" t="str">
        <f aca="false">INDEX(Table2[], MATCH(L4175, Location_ID!$D$2:$D$648, 0), 1)</f>
        <v>54c59d2f-381a-4d32-9a5e-e106311344df</v>
      </c>
      <c r="C4175" s="193" t="s">
        <v>1482</v>
      </c>
      <c r="D4175" s="273" t="s">
        <v>354</v>
      </c>
      <c r="E4175" s="193" t="s">
        <v>7134</v>
      </c>
      <c r="F4175" s="193" t="s">
        <v>7899</v>
      </c>
      <c r="G4175" s="193"/>
      <c r="H4175" s="196"/>
      <c r="I4175" s="193" t="s">
        <v>14291</v>
      </c>
      <c r="J4175" s="193" t="s">
        <v>14292</v>
      </c>
      <c r="K4175" s="193" t="s">
        <v>7127</v>
      </c>
      <c r="L4175" s="193" t="s">
        <v>2265</v>
      </c>
      <c r="M4175" s="193" t="s">
        <v>7131</v>
      </c>
      <c r="N4175" s="193" t="s">
        <v>14293</v>
      </c>
      <c r="O4175" s="193" t="s">
        <v>2613</v>
      </c>
      <c r="P4175" s="219" t="n">
        <v>43040</v>
      </c>
      <c r="Q4175" s="219" t="n">
        <v>44469</v>
      </c>
      <c r="R4175" s="193"/>
      <c r="S4175" s="193" t="s">
        <v>7130</v>
      </c>
      <c r="T4175" s="193" t="n">
        <v>3709.752294</v>
      </c>
      <c r="U4175" s="193"/>
      <c r="V4175" s="193"/>
      <c r="W4175" s="193" t="s">
        <v>8720</v>
      </c>
      <c r="X4175" s="196"/>
      <c r="Y4175" s="196"/>
      <c r="Z4175" s="196" t="n">
        <v>0</v>
      </c>
      <c r="AE4175" s="94" t="e">
        <f aca="false" t="array" ref="AE4175:AK4175">_xlfn.torow(_xlfn.unique(_xlfn._xlws.filter(cat_table[Subsector],$E4175=cat_table[Sector],"")))</f>
        <v>#NAME?</v>
      </c>
      <c r="AF4175" s="94" t="e">
        <v>#NAME?</v>
      </c>
      <c r="AG4175" s="94" t="e">
        <v>#NAME?</v>
      </c>
      <c r="AH4175" s="94" t="e">
        <v>#NAME?</v>
      </c>
      <c r="AI4175" s="94" t="e">
        <v>#NAME?</v>
      </c>
      <c r="AJ4175" s="94" t="e">
        <v>#NAME?</v>
      </c>
      <c r="AK4175" s="94" t="e">
        <v>#NAME?</v>
      </c>
      <c r="AO4175" s="94" t="e">
        <f aca="false" t="array" ref="AO4175:AQ4175">_xlfn.torow(_xlfn.unique(_xlfn._xlws.filter(cat_table[Sub-subsector],($E4175=cat_table[Sector])*($F4175=cat_table[Subsector]),"")))</f>
        <v>#NAME?</v>
      </c>
      <c r="AP4175" s="94" t="e">
        <v>#NAME?</v>
      </c>
      <c r="AQ4175" s="94" t="e">
        <v>#NAME?</v>
      </c>
    </row>
    <row r="4176" customFormat="false" ht="15" hidden="false" customHeight="true" outlineLevel="0" collapsed="false">
      <c r="A4176" s="193" t="s">
        <v>14959</v>
      </c>
      <c r="B4176" s="20" t="str">
        <f aca="false">INDEX(Table2[], MATCH(L4176, Location_ID!$D$2:$D$648, 0), 1)</f>
        <v>54c59d2f-381a-4d32-9a5e-e106311344df</v>
      </c>
      <c r="C4176" s="193" t="s">
        <v>1482</v>
      </c>
      <c r="D4176" s="273" t="s">
        <v>354</v>
      </c>
      <c r="E4176" s="193" t="s">
        <v>7134</v>
      </c>
      <c r="F4176" s="193" t="s">
        <v>7899</v>
      </c>
      <c r="G4176" s="193"/>
      <c r="H4176" s="196"/>
      <c r="I4176" s="193" t="s">
        <v>14291</v>
      </c>
      <c r="J4176" s="193" t="s">
        <v>14292</v>
      </c>
      <c r="K4176" s="193" t="s">
        <v>7127</v>
      </c>
      <c r="L4176" s="193" t="s">
        <v>2265</v>
      </c>
      <c r="M4176" s="193" t="s">
        <v>7131</v>
      </c>
      <c r="N4176" s="193" t="s">
        <v>14293</v>
      </c>
      <c r="O4176" s="193" t="s">
        <v>2613</v>
      </c>
      <c r="P4176" s="219" t="n">
        <v>43040</v>
      </c>
      <c r="Q4176" s="219" t="n">
        <v>44469</v>
      </c>
      <c r="R4176" s="193"/>
      <c r="S4176" s="193" t="s">
        <v>7130</v>
      </c>
      <c r="T4176" s="193" t="n">
        <v>9928.681048</v>
      </c>
      <c r="U4176" s="193"/>
      <c r="V4176" s="193"/>
      <c r="W4176" s="193" t="s">
        <v>8720</v>
      </c>
      <c r="X4176" s="196"/>
      <c r="Y4176" s="196"/>
      <c r="Z4176" s="196" t="n">
        <v>0</v>
      </c>
      <c r="AE4176" s="94" t="e">
        <f aca="false" t="array" ref="AE4176:AK4176">_xlfn.torow(_xlfn.unique(_xlfn._xlws.filter(cat_table[Subsector],$E4176=cat_table[Sector],"")))</f>
        <v>#NAME?</v>
      </c>
      <c r="AF4176" s="94" t="e">
        <v>#NAME?</v>
      </c>
      <c r="AG4176" s="94" t="e">
        <v>#NAME?</v>
      </c>
      <c r="AH4176" s="94" t="e">
        <v>#NAME?</v>
      </c>
      <c r="AI4176" s="94" t="e">
        <v>#NAME?</v>
      </c>
      <c r="AJ4176" s="94" t="e">
        <v>#NAME?</v>
      </c>
      <c r="AK4176" s="94" t="e">
        <v>#NAME?</v>
      </c>
      <c r="AO4176" s="94" t="e">
        <f aca="false" t="array" ref="AO4176:AQ4176">_xlfn.torow(_xlfn.unique(_xlfn._xlws.filter(cat_table[Sub-subsector],($E4176=cat_table[Sector])*($F4176=cat_table[Subsector]),"")))</f>
        <v>#NAME?</v>
      </c>
      <c r="AP4176" s="94" t="e">
        <v>#NAME?</v>
      </c>
      <c r="AQ4176" s="94" t="e">
        <v>#NAME?</v>
      </c>
    </row>
    <row r="4177" customFormat="false" ht="15" hidden="false" customHeight="true" outlineLevel="0" collapsed="false">
      <c r="A4177" s="193" t="s">
        <v>14960</v>
      </c>
      <c r="B4177" s="20" t="str">
        <f aca="false">INDEX(Table2[], MATCH(L4177, Location_ID!$D$2:$D$648, 0), 1)</f>
        <v>54c59d2f-381a-4d32-9a5e-e106311344df</v>
      </c>
      <c r="C4177" s="193" t="s">
        <v>1482</v>
      </c>
      <c r="D4177" s="273" t="s">
        <v>354</v>
      </c>
      <c r="E4177" s="193" t="s">
        <v>7134</v>
      </c>
      <c r="F4177" s="193" t="s">
        <v>7899</v>
      </c>
      <c r="G4177" s="193"/>
      <c r="H4177" s="196"/>
      <c r="I4177" s="193" t="s">
        <v>14291</v>
      </c>
      <c r="J4177" s="193" t="s">
        <v>14292</v>
      </c>
      <c r="K4177" s="193" t="s">
        <v>7127</v>
      </c>
      <c r="L4177" s="193" t="s">
        <v>2265</v>
      </c>
      <c r="M4177" s="193" t="s">
        <v>7131</v>
      </c>
      <c r="N4177" s="193" t="s">
        <v>14293</v>
      </c>
      <c r="O4177" s="193" t="s">
        <v>2613</v>
      </c>
      <c r="P4177" s="219" t="n">
        <v>43040</v>
      </c>
      <c r="Q4177" s="219" t="n">
        <v>44469</v>
      </c>
      <c r="R4177" s="193"/>
      <c r="S4177" s="193" t="s">
        <v>7130</v>
      </c>
      <c r="T4177" s="193" t="n">
        <v>8516.703499</v>
      </c>
      <c r="U4177" s="193"/>
      <c r="V4177" s="193"/>
      <c r="W4177" s="193" t="s">
        <v>8720</v>
      </c>
      <c r="X4177" s="196"/>
      <c r="Y4177" s="196"/>
      <c r="Z4177" s="196" t="n">
        <v>0</v>
      </c>
      <c r="AE4177" s="94" t="e">
        <f aca="false" t="array" ref="AE4177:AK4177">_xlfn.torow(_xlfn.unique(_xlfn._xlws.filter(cat_table[Subsector],$E4177=cat_table[Sector],"")))</f>
        <v>#NAME?</v>
      </c>
      <c r="AF4177" s="94" t="e">
        <v>#NAME?</v>
      </c>
      <c r="AG4177" s="94" t="e">
        <v>#NAME?</v>
      </c>
      <c r="AH4177" s="94" t="e">
        <v>#NAME?</v>
      </c>
      <c r="AI4177" s="94" t="e">
        <v>#NAME?</v>
      </c>
      <c r="AJ4177" s="94" t="e">
        <v>#NAME?</v>
      </c>
      <c r="AK4177" s="94" t="e">
        <v>#NAME?</v>
      </c>
      <c r="AO4177" s="94" t="e">
        <f aca="false" t="array" ref="AO4177:AQ4177">_xlfn.torow(_xlfn.unique(_xlfn._xlws.filter(cat_table[Sub-subsector],($E4177=cat_table[Sector])*($F4177=cat_table[Subsector]),"")))</f>
        <v>#NAME?</v>
      </c>
      <c r="AP4177" s="94" t="e">
        <v>#NAME?</v>
      </c>
      <c r="AQ4177" s="94" t="e">
        <v>#NAME?</v>
      </c>
    </row>
    <row r="4178" customFormat="false" ht="15" hidden="false" customHeight="true" outlineLevel="0" collapsed="false">
      <c r="A4178" s="193" t="s">
        <v>14961</v>
      </c>
      <c r="B4178" s="20" t="str">
        <f aca="false">INDEX(Table2[], MATCH(L4178, Location_ID!$D$2:$D$648, 0), 1)</f>
        <v>54c59d2f-381a-4d32-9a5e-e106311344df</v>
      </c>
      <c r="C4178" s="193" t="s">
        <v>1482</v>
      </c>
      <c r="D4178" s="273" t="s">
        <v>354</v>
      </c>
      <c r="E4178" s="193" t="s">
        <v>7134</v>
      </c>
      <c r="F4178" s="193" t="s">
        <v>7899</v>
      </c>
      <c r="G4178" s="193"/>
      <c r="H4178" s="196"/>
      <c r="I4178" s="193" t="s">
        <v>14291</v>
      </c>
      <c r="J4178" s="193" t="s">
        <v>14292</v>
      </c>
      <c r="K4178" s="193" t="s">
        <v>7127</v>
      </c>
      <c r="L4178" s="193" t="s">
        <v>2265</v>
      </c>
      <c r="M4178" s="193" t="s">
        <v>7131</v>
      </c>
      <c r="N4178" s="193" t="s">
        <v>14293</v>
      </c>
      <c r="O4178" s="193" t="s">
        <v>2613</v>
      </c>
      <c r="P4178" s="219" t="n">
        <v>43040</v>
      </c>
      <c r="Q4178" s="219" t="n">
        <v>44469</v>
      </c>
      <c r="R4178" s="193"/>
      <c r="S4178" s="193" t="s">
        <v>7130</v>
      </c>
      <c r="T4178" s="193" t="n">
        <v>4445.878754</v>
      </c>
      <c r="U4178" s="193"/>
      <c r="V4178" s="193"/>
      <c r="W4178" s="193" t="s">
        <v>8720</v>
      </c>
      <c r="X4178" s="196"/>
      <c r="Y4178" s="196"/>
      <c r="Z4178" s="196" t="n">
        <v>0</v>
      </c>
      <c r="AE4178" s="94" t="e">
        <f aca="false" t="array" ref="AE4178:AK4178">_xlfn.torow(_xlfn.unique(_xlfn._xlws.filter(cat_table[Subsector],$E4178=cat_table[Sector],"")))</f>
        <v>#NAME?</v>
      </c>
      <c r="AF4178" s="94" t="e">
        <v>#NAME?</v>
      </c>
      <c r="AG4178" s="94" t="e">
        <v>#NAME?</v>
      </c>
      <c r="AH4178" s="94" t="e">
        <v>#NAME?</v>
      </c>
      <c r="AI4178" s="94" t="e">
        <v>#NAME?</v>
      </c>
      <c r="AJ4178" s="94" t="e">
        <v>#NAME?</v>
      </c>
      <c r="AK4178" s="94" t="e">
        <v>#NAME?</v>
      </c>
      <c r="AO4178" s="94" t="e">
        <f aca="false" t="array" ref="AO4178:AQ4178">_xlfn.torow(_xlfn.unique(_xlfn._xlws.filter(cat_table[Sub-subsector],($E4178=cat_table[Sector])*($F4178=cat_table[Subsector]),"")))</f>
        <v>#NAME?</v>
      </c>
      <c r="AP4178" s="94" t="e">
        <v>#NAME?</v>
      </c>
      <c r="AQ4178" s="94" t="e">
        <v>#NAME?</v>
      </c>
    </row>
    <row r="4179" customFormat="false" ht="15" hidden="false" customHeight="true" outlineLevel="0" collapsed="false">
      <c r="A4179" s="193" t="s">
        <v>14962</v>
      </c>
      <c r="B4179" s="20" t="str">
        <f aca="false">INDEX(Table2[], MATCH(L4179, Location_ID!$D$2:$D$648, 0), 1)</f>
        <v>54c59d2f-381a-4d32-9a5e-e106311344df</v>
      </c>
      <c r="C4179" s="193" t="s">
        <v>1482</v>
      </c>
      <c r="D4179" s="273" t="s">
        <v>354</v>
      </c>
      <c r="E4179" s="193" t="s">
        <v>7134</v>
      </c>
      <c r="F4179" s="193" t="s">
        <v>7899</v>
      </c>
      <c r="G4179" s="193"/>
      <c r="H4179" s="196"/>
      <c r="I4179" s="193" t="s">
        <v>14291</v>
      </c>
      <c r="J4179" s="193" t="s">
        <v>14292</v>
      </c>
      <c r="K4179" s="193" t="s">
        <v>7127</v>
      </c>
      <c r="L4179" s="193" t="s">
        <v>2265</v>
      </c>
      <c r="M4179" s="193" t="s">
        <v>7131</v>
      </c>
      <c r="N4179" s="193" t="s">
        <v>14293</v>
      </c>
      <c r="O4179" s="193" t="s">
        <v>2613</v>
      </c>
      <c r="P4179" s="219" t="n">
        <v>43040</v>
      </c>
      <c r="Q4179" s="219" t="n">
        <v>44469</v>
      </c>
      <c r="R4179" s="193"/>
      <c r="S4179" s="193" t="s">
        <v>7130</v>
      </c>
      <c r="T4179" s="193" t="n">
        <v>5650.433103</v>
      </c>
      <c r="U4179" s="193"/>
      <c r="V4179" s="193"/>
      <c r="W4179" s="193" t="s">
        <v>8720</v>
      </c>
      <c r="X4179" s="196"/>
      <c r="Y4179" s="196"/>
      <c r="Z4179" s="196" t="n">
        <v>0</v>
      </c>
      <c r="AE4179" s="94" t="e">
        <f aca="false" t="array" ref="AE4179:AK4179">_xlfn.torow(_xlfn.unique(_xlfn._xlws.filter(cat_table[Subsector],$E4179=cat_table[Sector],"")))</f>
        <v>#NAME?</v>
      </c>
      <c r="AF4179" s="94" t="e">
        <v>#NAME?</v>
      </c>
      <c r="AG4179" s="94" t="e">
        <v>#NAME?</v>
      </c>
      <c r="AH4179" s="94" t="e">
        <v>#NAME?</v>
      </c>
      <c r="AI4179" s="94" t="e">
        <v>#NAME?</v>
      </c>
      <c r="AJ4179" s="94" t="e">
        <v>#NAME?</v>
      </c>
      <c r="AK4179" s="94" t="e">
        <v>#NAME?</v>
      </c>
      <c r="AO4179" s="94" t="e">
        <f aca="false" t="array" ref="AO4179:AQ4179">_xlfn.torow(_xlfn.unique(_xlfn._xlws.filter(cat_table[Sub-subsector],($E4179=cat_table[Sector])*($F4179=cat_table[Subsector]),"")))</f>
        <v>#NAME?</v>
      </c>
      <c r="AP4179" s="94" t="e">
        <v>#NAME?</v>
      </c>
      <c r="AQ4179" s="94" t="e">
        <v>#NAME?</v>
      </c>
    </row>
    <row r="4180" customFormat="false" ht="15" hidden="false" customHeight="true" outlineLevel="0" collapsed="false">
      <c r="A4180" s="193" t="s">
        <v>14963</v>
      </c>
      <c r="B4180" s="20" t="str">
        <f aca="false">INDEX(Table2[], MATCH(L4180, Location_ID!$D$2:$D$648, 0), 1)</f>
        <v>54c59d2f-381a-4d32-9a5e-e106311344df</v>
      </c>
      <c r="C4180" s="193" t="s">
        <v>1482</v>
      </c>
      <c r="D4180" s="273" t="s">
        <v>354</v>
      </c>
      <c r="E4180" s="193" t="s">
        <v>7134</v>
      </c>
      <c r="F4180" s="193" t="s">
        <v>7899</v>
      </c>
      <c r="G4180" s="193"/>
      <c r="H4180" s="196"/>
      <c r="I4180" s="193" t="s">
        <v>14291</v>
      </c>
      <c r="J4180" s="193" t="s">
        <v>14292</v>
      </c>
      <c r="K4180" s="193" t="s">
        <v>7127</v>
      </c>
      <c r="L4180" s="193" t="s">
        <v>2265</v>
      </c>
      <c r="M4180" s="193" t="s">
        <v>7131</v>
      </c>
      <c r="N4180" s="193" t="s">
        <v>14293</v>
      </c>
      <c r="O4180" s="193" t="s">
        <v>2613</v>
      </c>
      <c r="P4180" s="219" t="n">
        <v>43040</v>
      </c>
      <c r="Q4180" s="219" t="n">
        <v>44469</v>
      </c>
      <c r="R4180" s="193"/>
      <c r="S4180" s="193" t="s">
        <v>7130</v>
      </c>
      <c r="T4180" s="193" t="n">
        <v>12378.57446</v>
      </c>
      <c r="U4180" s="193"/>
      <c r="V4180" s="193"/>
      <c r="W4180" s="193" t="s">
        <v>8720</v>
      </c>
      <c r="X4180" s="196"/>
      <c r="Y4180" s="196"/>
      <c r="Z4180" s="196" t="n">
        <v>0</v>
      </c>
      <c r="AE4180" s="94" t="e">
        <f aca="false" t="array" ref="AE4180:AK4180">_xlfn.torow(_xlfn.unique(_xlfn._xlws.filter(cat_table[Subsector],$E4180=cat_table[Sector],"")))</f>
        <v>#NAME?</v>
      </c>
      <c r="AF4180" s="94" t="e">
        <v>#NAME?</v>
      </c>
      <c r="AG4180" s="94" t="e">
        <v>#NAME?</v>
      </c>
      <c r="AH4180" s="94" t="e">
        <v>#NAME?</v>
      </c>
      <c r="AI4180" s="94" t="e">
        <v>#NAME?</v>
      </c>
      <c r="AJ4180" s="94" t="e">
        <v>#NAME?</v>
      </c>
      <c r="AK4180" s="94" t="e">
        <v>#NAME?</v>
      </c>
      <c r="AO4180" s="94" t="e">
        <f aca="false" t="array" ref="AO4180:AQ4180">_xlfn.torow(_xlfn.unique(_xlfn._xlws.filter(cat_table[Sub-subsector],($E4180=cat_table[Sector])*($F4180=cat_table[Subsector]),"")))</f>
        <v>#NAME?</v>
      </c>
      <c r="AP4180" s="94" t="e">
        <v>#NAME?</v>
      </c>
      <c r="AQ4180" s="94" t="e">
        <v>#NAME?</v>
      </c>
    </row>
    <row r="4181" customFormat="false" ht="15" hidden="false" customHeight="true" outlineLevel="0" collapsed="false">
      <c r="A4181" s="193" t="s">
        <v>14964</v>
      </c>
      <c r="B4181" s="20" t="str">
        <f aca="false">INDEX(Table2[], MATCH(L4181, Location_ID!$D$2:$D$648, 0), 1)</f>
        <v>54c59d2f-381a-4d32-9a5e-e106311344df</v>
      </c>
      <c r="C4181" s="193" t="s">
        <v>1482</v>
      </c>
      <c r="D4181" s="273" t="s">
        <v>354</v>
      </c>
      <c r="E4181" s="193" t="s">
        <v>7134</v>
      </c>
      <c r="F4181" s="193" t="s">
        <v>7899</v>
      </c>
      <c r="G4181" s="193"/>
      <c r="H4181" s="196"/>
      <c r="I4181" s="193" t="s">
        <v>14291</v>
      </c>
      <c r="J4181" s="193" t="s">
        <v>14292</v>
      </c>
      <c r="K4181" s="193" t="s">
        <v>7127</v>
      </c>
      <c r="L4181" s="193" t="s">
        <v>2265</v>
      </c>
      <c r="M4181" s="193" t="s">
        <v>7131</v>
      </c>
      <c r="N4181" s="193" t="s">
        <v>14293</v>
      </c>
      <c r="O4181" s="193" t="s">
        <v>2613</v>
      </c>
      <c r="P4181" s="219" t="n">
        <v>43040</v>
      </c>
      <c r="Q4181" s="219" t="n">
        <v>44469</v>
      </c>
      <c r="R4181" s="193"/>
      <c r="S4181" s="193" t="s">
        <v>7130</v>
      </c>
      <c r="T4181" s="193" t="n">
        <v>4546.435578</v>
      </c>
      <c r="U4181" s="193"/>
      <c r="V4181" s="193"/>
      <c r="W4181" s="193" t="s">
        <v>8720</v>
      </c>
      <c r="X4181" s="196"/>
      <c r="Y4181" s="196"/>
      <c r="Z4181" s="196" t="n">
        <v>0</v>
      </c>
      <c r="AE4181" s="94" t="e">
        <f aca="false" t="array" ref="AE4181:AK4181">_xlfn.torow(_xlfn.unique(_xlfn._xlws.filter(cat_table[Subsector],$E4181=cat_table[Sector],"")))</f>
        <v>#NAME?</v>
      </c>
      <c r="AF4181" s="94" t="e">
        <v>#NAME?</v>
      </c>
      <c r="AG4181" s="94" t="e">
        <v>#NAME?</v>
      </c>
      <c r="AH4181" s="94" t="e">
        <v>#NAME?</v>
      </c>
      <c r="AI4181" s="94" t="e">
        <v>#NAME?</v>
      </c>
      <c r="AJ4181" s="94" t="e">
        <v>#NAME?</v>
      </c>
      <c r="AK4181" s="94" t="e">
        <v>#NAME?</v>
      </c>
      <c r="AO4181" s="94" t="e">
        <f aca="false" t="array" ref="AO4181:AQ4181">_xlfn.torow(_xlfn.unique(_xlfn._xlws.filter(cat_table[Sub-subsector],($E4181=cat_table[Sector])*($F4181=cat_table[Subsector]),"")))</f>
        <v>#NAME?</v>
      </c>
      <c r="AP4181" s="94" t="e">
        <v>#NAME?</v>
      </c>
      <c r="AQ4181" s="94" t="e">
        <v>#NAME?</v>
      </c>
    </row>
    <row r="4182" customFormat="false" ht="15" hidden="false" customHeight="true" outlineLevel="0" collapsed="false">
      <c r="A4182" s="193" t="s">
        <v>14965</v>
      </c>
      <c r="B4182" s="20" t="str">
        <f aca="false">INDEX(Table2[], MATCH(L4182, Location_ID!$D$2:$D$648, 0), 1)</f>
        <v>54c59d2f-381a-4d32-9a5e-e106311344df</v>
      </c>
      <c r="C4182" s="193" t="s">
        <v>1482</v>
      </c>
      <c r="D4182" s="273" t="s">
        <v>354</v>
      </c>
      <c r="E4182" s="193" t="s">
        <v>7134</v>
      </c>
      <c r="F4182" s="193" t="s">
        <v>7899</v>
      </c>
      <c r="G4182" s="193"/>
      <c r="H4182" s="196"/>
      <c r="I4182" s="193" t="s">
        <v>14291</v>
      </c>
      <c r="J4182" s="193" t="s">
        <v>14292</v>
      </c>
      <c r="K4182" s="193" t="s">
        <v>7127</v>
      </c>
      <c r="L4182" s="193" t="s">
        <v>2265</v>
      </c>
      <c r="M4182" s="193" t="s">
        <v>7131</v>
      </c>
      <c r="N4182" s="193" t="s">
        <v>14293</v>
      </c>
      <c r="O4182" s="193" t="s">
        <v>2613</v>
      </c>
      <c r="P4182" s="219" t="n">
        <v>43040</v>
      </c>
      <c r="Q4182" s="219" t="n">
        <v>44469</v>
      </c>
      <c r="R4182" s="193"/>
      <c r="S4182" s="193" t="s">
        <v>7130</v>
      </c>
      <c r="T4182" s="193" t="n">
        <v>8148.152007</v>
      </c>
      <c r="U4182" s="193"/>
      <c r="V4182" s="193"/>
      <c r="W4182" s="193" t="s">
        <v>8720</v>
      </c>
      <c r="X4182" s="196"/>
      <c r="Y4182" s="196"/>
      <c r="Z4182" s="196" t="n">
        <v>0</v>
      </c>
      <c r="AE4182" s="94" t="e">
        <f aca="false" t="array" ref="AE4182:AK4182">_xlfn.torow(_xlfn.unique(_xlfn._xlws.filter(cat_table[Subsector],$E4182=cat_table[Sector],"")))</f>
        <v>#NAME?</v>
      </c>
      <c r="AF4182" s="94" t="e">
        <v>#NAME?</v>
      </c>
      <c r="AG4182" s="94" t="e">
        <v>#NAME?</v>
      </c>
      <c r="AH4182" s="94" t="e">
        <v>#NAME?</v>
      </c>
      <c r="AI4182" s="94" t="e">
        <v>#NAME?</v>
      </c>
      <c r="AJ4182" s="94" t="e">
        <v>#NAME?</v>
      </c>
      <c r="AK4182" s="94" t="e">
        <v>#NAME?</v>
      </c>
      <c r="AO4182" s="94" t="e">
        <f aca="false" t="array" ref="AO4182:AQ4182">_xlfn.torow(_xlfn.unique(_xlfn._xlws.filter(cat_table[Sub-subsector],($E4182=cat_table[Sector])*($F4182=cat_table[Subsector]),"")))</f>
        <v>#NAME?</v>
      </c>
      <c r="AP4182" s="94" t="e">
        <v>#NAME?</v>
      </c>
      <c r="AQ4182" s="94" t="e">
        <v>#NAME?</v>
      </c>
    </row>
    <row r="4183" customFormat="false" ht="15" hidden="false" customHeight="true" outlineLevel="0" collapsed="false">
      <c r="A4183" s="193" t="s">
        <v>14966</v>
      </c>
      <c r="B4183" s="20" t="str">
        <f aca="false">INDEX(Table2[], MATCH(L4183, Location_ID!$D$2:$D$648, 0), 1)</f>
        <v>54c59d2f-381a-4d32-9a5e-e106311344df</v>
      </c>
      <c r="C4183" s="193" t="s">
        <v>1482</v>
      </c>
      <c r="D4183" s="273" t="s">
        <v>354</v>
      </c>
      <c r="E4183" s="193" t="s">
        <v>7134</v>
      </c>
      <c r="F4183" s="193" t="s">
        <v>7899</v>
      </c>
      <c r="G4183" s="193"/>
      <c r="H4183" s="196"/>
      <c r="I4183" s="193" t="s">
        <v>14291</v>
      </c>
      <c r="J4183" s="193" t="s">
        <v>14292</v>
      </c>
      <c r="K4183" s="193" t="s">
        <v>7127</v>
      </c>
      <c r="L4183" s="193" t="s">
        <v>2265</v>
      </c>
      <c r="M4183" s="193" t="s">
        <v>7131</v>
      </c>
      <c r="N4183" s="193" t="s">
        <v>14293</v>
      </c>
      <c r="O4183" s="193" t="s">
        <v>2613</v>
      </c>
      <c r="P4183" s="219" t="n">
        <v>43040</v>
      </c>
      <c r="Q4183" s="219" t="n">
        <v>44469</v>
      </c>
      <c r="R4183" s="193"/>
      <c r="S4183" s="193" t="s">
        <v>7130</v>
      </c>
      <c r="T4183" s="193" t="n">
        <v>15228.05858</v>
      </c>
      <c r="U4183" s="193"/>
      <c r="V4183" s="193"/>
      <c r="W4183" s="193" t="s">
        <v>8720</v>
      </c>
      <c r="X4183" s="196"/>
      <c r="Y4183" s="196"/>
      <c r="Z4183" s="196" t="n">
        <v>0</v>
      </c>
      <c r="AE4183" s="94" t="e">
        <f aca="false" t="array" ref="AE4183:AK4183">_xlfn.torow(_xlfn.unique(_xlfn._xlws.filter(cat_table[Subsector],$E4183=cat_table[Sector],"")))</f>
        <v>#NAME?</v>
      </c>
      <c r="AF4183" s="94" t="e">
        <v>#NAME?</v>
      </c>
      <c r="AG4183" s="94" t="e">
        <v>#NAME?</v>
      </c>
      <c r="AH4183" s="94" t="e">
        <v>#NAME?</v>
      </c>
      <c r="AI4183" s="94" t="e">
        <v>#NAME?</v>
      </c>
      <c r="AJ4183" s="94" t="e">
        <v>#NAME?</v>
      </c>
      <c r="AK4183" s="94" t="e">
        <v>#NAME?</v>
      </c>
      <c r="AO4183" s="94" t="e">
        <f aca="false" t="array" ref="AO4183:AQ4183">_xlfn.torow(_xlfn.unique(_xlfn._xlws.filter(cat_table[Sub-subsector],($E4183=cat_table[Sector])*($F4183=cat_table[Subsector]),"")))</f>
        <v>#NAME?</v>
      </c>
      <c r="AP4183" s="94" t="e">
        <v>#NAME?</v>
      </c>
      <c r="AQ4183" s="94" t="e">
        <v>#NAME?</v>
      </c>
    </row>
    <row r="4184" customFormat="false" ht="15" hidden="false" customHeight="true" outlineLevel="0" collapsed="false">
      <c r="A4184" s="193" t="s">
        <v>14967</v>
      </c>
      <c r="B4184" s="20" t="str">
        <f aca="false">INDEX(Table2[], MATCH(L4184, Location_ID!$D$2:$D$648, 0), 1)</f>
        <v>54c59d2f-381a-4d32-9a5e-e106311344df</v>
      </c>
      <c r="C4184" s="193" t="s">
        <v>1482</v>
      </c>
      <c r="D4184" s="273" t="s">
        <v>354</v>
      </c>
      <c r="E4184" s="193" t="s">
        <v>7134</v>
      </c>
      <c r="F4184" s="193" t="s">
        <v>7899</v>
      </c>
      <c r="G4184" s="193"/>
      <c r="H4184" s="196"/>
      <c r="I4184" s="193" t="s">
        <v>14291</v>
      </c>
      <c r="J4184" s="193" t="s">
        <v>14292</v>
      </c>
      <c r="K4184" s="193" t="s">
        <v>7127</v>
      </c>
      <c r="L4184" s="193" t="s">
        <v>2265</v>
      </c>
      <c r="M4184" s="193" t="s">
        <v>7131</v>
      </c>
      <c r="N4184" s="193" t="s">
        <v>14293</v>
      </c>
      <c r="O4184" s="193" t="s">
        <v>2613</v>
      </c>
      <c r="P4184" s="219" t="n">
        <v>43040</v>
      </c>
      <c r="Q4184" s="219" t="n">
        <v>44469</v>
      </c>
      <c r="R4184" s="193"/>
      <c r="S4184" s="193" t="s">
        <v>7130</v>
      </c>
      <c r="T4184" s="193" t="n">
        <v>10428.93473</v>
      </c>
      <c r="U4184" s="193"/>
      <c r="V4184" s="193"/>
      <c r="W4184" s="193" t="s">
        <v>8720</v>
      </c>
      <c r="X4184" s="196"/>
      <c r="Y4184" s="196"/>
      <c r="Z4184" s="196" t="n">
        <v>0</v>
      </c>
      <c r="AE4184" s="94" t="e">
        <f aca="false" t="array" ref="AE4184:AK4184">_xlfn.torow(_xlfn.unique(_xlfn._xlws.filter(cat_table[Subsector],$E4184=cat_table[Sector],"")))</f>
        <v>#NAME?</v>
      </c>
      <c r="AF4184" s="94" t="e">
        <v>#NAME?</v>
      </c>
      <c r="AG4184" s="94" t="e">
        <v>#NAME?</v>
      </c>
      <c r="AH4184" s="94" t="e">
        <v>#NAME?</v>
      </c>
      <c r="AI4184" s="94" t="e">
        <v>#NAME?</v>
      </c>
      <c r="AJ4184" s="94" t="e">
        <v>#NAME?</v>
      </c>
      <c r="AK4184" s="94" t="e">
        <v>#NAME?</v>
      </c>
      <c r="AO4184" s="94" t="e">
        <f aca="false" t="array" ref="AO4184:AQ4184">_xlfn.torow(_xlfn.unique(_xlfn._xlws.filter(cat_table[Sub-subsector],($E4184=cat_table[Sector])*($F4184=cat_table[Subsector]),"")))</f>
        <v>#NAME?</v>
      </c>
      <c r="AP4184" s="94" t="e">
        <v>#NAME?</v>
      </c>
      <c r="AQ4184" s="94" t="e">
        <v>#NAME?</v>
      </c>
    </row>
    <row r="4185" customFormat="false" ht="15" hidden="false" customHeight="true" outlineLevel="0" collapsed="false">
      <c r="A4185" s="193" t="s">
        <v>14968</v>
      </c>
      <c r="B4185" s="20" t="str">
        <f aca="false">INDEX(Table2[], MATCH(L4185, Location_ID!$D$2:$D$648, 0), 1)</f>
        <v>54c59d2f-381a-4d32-9a5e-e106311344df</v>
      </c>
      <c r="C4185" s="193" t="s">
        <v>1482</v>
      </c>
      <c r="D4185" s="273" t="s">
        <v>354</v>
      </c>
      <c r="E4185" s="193" t="s">
        <v>7134</v>
      </c>
      <c r="F4185" s="193" t="s">
        <v>7899</v>
      </c>
      <c r="G4185" s="193"/>
      <c r="H4185" s="196"/>
      <c r="I4185" s="193" t="s">
        <v>14291</v>
      </c>
      <c r="J4185" s="193" t="s">
        <v>14292</v>
      </c>
      <c r="K4185" s="193" t="s">
        <v>7127</v>
      </c>
      <c r="L4185" s="193" t="s">
        <v>2265</v>
      </c>
      <c r="M4185" s="193" t="s">
        <v>7131</v>
      </c>
      <c r="N4185" s="193" t="s">
        <v>14293</v>
      </c>
      <c r="O4185" s="193" t="s">
        <v>2613</v>
      </c>
      <c r="P4185" s="219" t="n">
        <v>43040</v>
      </c>
      <c r="Q4185" s="219" t="n">
        <v>44469</v>
      </c>
      <c r="R4185" s="193"/>
      <c r="S4185" s="193" t="s">
        <v>7130</v>
      </c>
      <c r="T4185" s="193" t="n">
        <v>7368.639778</v>
      </c>
      <c r="U4185" s="193"/>
      <c r="V4185" s="193"/>
      <c r="W4185" s="193" t="s">
        <v>8720</v>
      </c>
      <c r="X4185" s="196"/>
      <c r="Y4185" s="196"/>
      <c r="Z4185" s="196" t="n">
        <v>0</v>
      </c>
      <c r="AE4185" s="94" t="e">
        <f aca="false" t="array" ref="AE4185:AK4185">_xlfn.torow(_xlfn.unique(_xlfn._xlws.filter(cat_table[Subsector],$E4185=cat_table[Sector],"")))</f>
        <v>#NAME?</v>
      </c>
      <c r="AF4185" s="94" t="e">
        <v>#NAME?</v>
      </c>
      <c r="AG4185" s="94" t="e">
        <v>#NAME?</v>
      </c>
      <c r="AH4185" s="94" t="e">
        <v>#NAME?</v>
      </c>
      <c r="AI4185" s="94" t="e">
        <v>#NAME?</v>
      </c>
      <c r="AJ4185" s="94" t="e">
        <v>#NAME?</v>
      </c>
      <c r="AK4185" s="94" t="e">
        <v>#NAME?</v>
      </c>
      <c r="AO4185" s="94" t="e">
        <f aca="false" t="array" ref="AO4185:AQ4185">_xlfn.torow(_xlfn.unique(_xlfn._xlws.filter(cat_table[Sub-subsector],($E4185=cat_table[Sector])*($F4185=cat_table[Subsector]),"")))</f>
        <v>#NAME?</v>
      </c>
      <c r="AP4185" s="94" t="e">
        <v>#NAME?</v>
      </c>
      <c r="AQ4185" s="94" t="e">
        <v>#NAME?</v>
      </c>
    </row>
    <row r="4186" customFormat="false" ht="15" hidden="false" customHeight="true" outlineLevel="0" collapsed="false">
      <c r="A4186" s="193" t="s">
        <v>14969</v>
      </c>
      <c r="B4186" s="20" t="str">
        <f aca="false">INDEX(Table2[], MATCH(L4186, Location_ID!$D$2:$D$648, 0), 1)</f>
        <v>54c59d2f-381a-4d32-9a5e-e106311344df</v>
      </c>
      <c r="C4186" s="193" t="s">
        <v>1482</v>
      </c>
      <c r="D4186" s="273" t="s">
        <v>354</v>
      </c>
      <c r="E4186" s="193" t="s">
        <v>7134</v>
      </c>
      <c r="F4186" s="193" t="s">
        <v>7899</v>
      </c>
      <c r="G4186" s="193"/>
      <c r="H4186" s="196"/>
      <c r="I4186" s="193" t="s">
        <v>14291</v>
      </c>
      <c r="J4186" s="193" t="s">
        <v>14292</v>
      </c>
      <c r="K4186" s="193" t="s">
        <v>7127</v>
      </c>
      <c r="L4186" s="193" t="s">
        <v>2265</v>
      </c>
      <c r="M4186" s="193" t="s">
        <v>7131</v>
      </c>
      <c r="N4186" s="193" t="s">
        <v>14293</v>
      </c>
      <c r="O4186" s="193" t="s">
        <v>2613</v>
      </c>
      <c r="P4186" s="219" t="n">
        <v>43040</v>
      </c>
      <c r="Q4186" s="219" t="n">
        <v>44469</v>
      </c>
      <c r="R4186" s="193"/>
      <c r="S4186" s="193" t="s">
        <v>7130</v>
      </c>
      <c r="T4186" s="193" t="n">
        <v>11279.20941</v>
      </c>
      <c r="U4186" s="193"/>
      <c r="V4186" s="193"/>
      <c r="W4186" s="193" t="s">
        <v>8720</v>
      </c>
      <c r="X4186" s="196"/>
      <c r="Y4186" s="196"/>
      <c r="Z4186" s="196" t="n">
        <v>0</v>
      </c>
      <c r="AE4186" s="94" t="e">
        <f aca="false" t="array" ref="AE4186:AK4186">_xlfn.torow(_xlfn.unique(_xlfn._xlws.filter(cat_table[Subsector],$E4186=cat_table[Sector],"")))</f>
        <v>#NAME?</v>
      </c>
      <c r="AF4186" s="94" t="e">
        <v>#NAME?</v>
      </c>
      <c r="AG4186" s="94" t="e">
        <v>#NAME?</v>
      </c>
      <c r="AH4186" s="94" t="e">
        <v>#NAME?</v>
      </c>
      <c r="AI4186" s="94" t="e">
        <v>#NAME?</v>
      </c>
      <c r="AJ4186" s="94" t="e">
        <v>#NAME?</v>
      </c>
      <c r="AK4186" s="94" t="e">
        <v>#NAME?</v>
      </c>
      <c r="AO4186" s="94" t="e">
        <f aca="false" t="array" ref="AO4186:AQ4186">_xlfn.torow(_xlfn.unique(_xlfn._xlws.filter(cat_table[Sub-subsector],($E4186=cat_table[Sector])*($F4186=cat_table[Subsector]),"")))</f>
        <v>#NAME?</v>
      </c>
      <c r="AP4186" s="94" t="e">
        <v>#NAME?</v>
      </c>
      <c r="AQ4186" s="94" t="e">
        <v>#NAME?</v>
      </c>
    </row>
    <row r="4187" customFormat="false" ht="15" hidden="false" customHeight="true" outlineLevel="0" collapsed="false">
      <c r="A4187" s="193" t="s">
        <v>14970</v>
      </c>
      <c r="B4187" s="20" t="str">
        <f aca="false">INDEX(Table2[], MATCH(L4187, Location_ID!$D$2:$D$648, 0), 1)</f>
        <v>54c59d2f-381a-4d32-9a5e-e106311344df</v>
      </c>
      <c r="C4187" s="193" t="s">
        <v>1482</v>
      </c>
      <c r="D4187" s="273" t="s">
        <v>354</v>
      </c>
      <c r="E4187" s="193" t="s">
        <v>7134</v>
      </c>
      <c r="F4187" s="193" t="s">
        <v>7899</v>
      </c>
      <c r="G4187" s="193"/>
      <c r="H4187" s="196"/>
      <c r="I4187" s="193" t="s">
        <v>14291</v>
      </c>
      <c r="J4187" s="193" t="s">
        <v>14292</v>
      </c>
      <c r="K4187" s="193" t="s">
        <v>7127</v>
      </c>
      <c r="L4187" s="193" t="s">
        <v>2265</v>
      </c>
      <c r="M4187" s="193" t="s">
        <v>7131</v>
      </c>
      <c r="N4187" s="193" t="s">
        <v>14293</v>
      </c>
      <c r="O4187" s="193" t="s">
        <v>2613</v>
      </c>
      <c r="P4187" s="219" t="n">
        <v>43040</v>
      </c>
      <c r="Q4187" s="219" t="n">
        <v>44469</v>
      </c>
      <c r="R4187" s="193"/>
      <c r="S4187" s="193" t="s">
        <v>7130</v>
      </c>
      <c r="T4187" s="193" t="n">
        <v>3519.374288</v>
      </c>
      <c r="U4187" s="193"/>
      <c r="V4187" s="193"/>
      <c r="W4187" s="193" t="s">
        <v>8720</v>
      </c>
      <c r="X4187" s="196"/>
      <c r="Y4187" s="196"/>
      <c r="Z4187" s="196" t="n">
        <v>0</v>
      </c>
      <c r="AE4187" s="94" t="e">
        <f aca="false" t="array" ref="AE4187:AK4187">_xlfn.torow(_xlfn.unique(_xlfn._xlws.filter(cat_table[Subsector],$E4187=cat_table[Sector],"")))</f>
        <v>#NAME?</v>
      </c>
      <c r="AF4187" s="94" t="e">
        <v>#NAME?</v>
      </c>
      <c r="AG4187" s="94" t="e">
        <v>#NAME?</v>
      </c>
      <c r="AH4187" s="94" t="e">
        <v>#NAME?</v>
      </c>
      <c r="AI4187" s="94" t="e">
        <v>#NAME?</v>
      </c>
      <c r="AJ4187" s="94" t="e">
        <v>#NAME?</v>
      </c>
      <c r="AK4187" s="94" t="e">
        <v>#NAME?</v>
      </c>
      <c r="AO4187" s="94" t="e">
        <f aca="false" t="array" ref="AO4187:AQ4187">_xlfn.torow(_xlfn.unique(_xlfn._xlws.filter(cat_table[Sub-subsector],($E4187=cat_table[Sector])*($F4187=cat_table[Subsector]),"")))</f>
        <v>#NAME?</v>
      </c>
      <c r="AP4187" s="94" t="e">
        <v>#NAME?</v>
      </c>
      <c r="AQ4187" s="94" t="e">
        <v>#NAME?</v>
      </c>
    </row>
    <row r="4188" customFormat="false" ht="15" hidden="false" customHeight="true" outlineLevel="0" collapsed="false">
      <c r="A4188" s="193" t="s">
        <v>14971</v>
      </c>
      <c r="B4188" s="20" t="str">
        <f aca="false">INDEX(Table2[], MATCH(L4188, Location_ID!$D$2:$D$648, 0), 1)</f>
        <v>54c59d2f-381a-4d32-9a5e-e106311344df</v>
      </c>
      <c r="C4188" s="193" t="s">
        <v>1482</v>
      </c>
      <c r="D4188" s="273" t="s">
        <v>354</v>
      </c>
      <c r="E4188" s="193" t="s">
        <v>7134</v>
      </c>
      <c r="F4188" s="193" t="s">
        <v>7899</v>
      </c>
      <c r="G4188" s="193"/>
      <c r="H4188" s="196"/>
      <c r="I4188" s="193" t="s">
        <v>14291</v>
      </c>
      <c r="J4188" s="193" t="s">
        <v>14292</v>
      </c>
      <c r="K4188" s="193" t="s">
        <v>7127</v>
      </c>
      <c r="L4188" s="193" t="s">
        <v>2265</v>
      </c>
      <c r="M4188" s="193" t="s">
        <v>7131</v>
      </c>
      <c r="N4188" s="193" t="s">
        <v>14293</v>
      </c>
      <c r="O4188" s="193" t="s">
        <v>2613</v>
      </c>
      <c r="P4188" s="219" t="n">
        <v>43040</v>
      </c>
      <c r="Q4188" s="219" t="n">
        <v>44469</v>
      </c>
      <c r="R4188" s="193"/>
      <c r="S4188" s="193" t="s">
        <v>7130</v>
      </c>
      <c r="T4188" s="193" t="n">
        <v>4850.930858</v>
      </c>
      <c r="U4188" s="193"/>
      <c r="V4188" s="193"/>
      <c r="W4188" s="193" t="s">
        <v>8720</v>
      </c>
      <c r="X4188" s="196"/>
      <c r="Y4188" s="196"/>
      <c r="Z4188" s="196" t="n">
        <v>0</v>
      </c>
      <c r="AE4188" s="94" t="e">
        <f aca="false" t="array" ref="AE4188:AK4188">_xlfn.torow(_xlfn.unique(_xlfn._xlws.filter(cat_table[Subsector],$E4188=cat_table[Sector],"")))</f>
        <v>#NAME?</v>
      </c>
      <c r="AF4188" s="94" t="e">
        <v>#NAME?</v>
      </c>
      <c r="AG4188" s="94" t="e">
        <v>#NAME?</v>
      </c>
      <c r="AH4188" s="94" t="e">
        <v>#NAME?</v>
      </c>
      <c r="AI4188" s="94" t="e">
        <v>#NAME?</v>
      </c>
      <c r="AJ4188" s="94" t="e">
        <v>#NAME?</v>
      </c>
      <c r="AK4188" s="94" t="e">
        <v>#NAME?</v>
      </c>
      <c r="AO4188" s="94" t="e">
        <f aca="false" t="array" ref="AO4188:AQ4188">_xlfn.torow(_xlfn.unique(_xlfn._xlws.filter(cat_table[Sub-subsector],($E4188=cat_table[Sector])*($F4188=cat_table[Subsector]),"")))</f>
        <v>#NAME?</v>
      </c>
      <c r="AP4188" s="94" t="e">
        <v>#NAME?</v>
      </c>
      <c r="AQ4188" s="94" t="e">
        <v>#NAME?</v>
      </c>
    </row>
    <row r="4189" customFormat="false" ht="15" hidden="false" customHeight="true" outlineLevel="0" collapsed="false">
      <c r="A4189" s="193" t="s">
        <v>14972</v>
      </c>
      <c r="B4189" s="20" t="str">
        <f aca="false">INDEX(Table2[], MATCH(L4189, Location_ID!$D$2:$D$648, 0), 1)</f>
        <v>6314b119-1462-4faf-8d8b-9eed62897a77</v>
      </c>
      <c r="C4189" s="193" t="s">
        <v>1482</v>
      </c>
      <c r="D4189" s="273" t="s">
        <v>354</v>
      </c>
      <c r="E4189" s="193" t="s">
        <v>7134</v>
      </c>
      <c r="F4189" s="193" t="s">
        <v>7899</v>
      </c>
      <c r="G4189" s="193"/>
      <c r="H4189" s="196"/>
      <c r="I4189" s="193" t="s">
        <v>14291</v>
      </c>
      <c r="J4189" s="193" t="s">
        <v>14292</v>
      </c>
      <c r="K4189" s="193" t="s">
        <v>7127</v>
      </c>
      <c r="L4189" s="193" t="s">
        <v>3039</v>
      </c>
      <c r="M4189" s="193" t="s">
        <v>7131</v>
      </c>
      <c r="N4189" s="193" t="s">
        <v>14293</v>
      </c>
      <c r="O4189" s="193" t="s">
        <v>14934</v>
      </c>
      <c r="P4189" s="219" t="n">
        <v>43040</v>
      </c>
      <c r="Q4189" s="219" t="n">
        <v>44469</v>
      </c>
      <c r="R4189" s="193"/>
      <c r="S4189" s="193" t="s">
        <v>7130</v>
      </c>
      <c r="T4189" s="193" t="n">
        <v>16383.19633</v>
      </c>
      <c r="U4189" s="193"/>
      <c r="V4189" s="193"/>
      <c r="W4189" s="193" t="s">
        <v>8720</v>
      </c>
      <c r="X4189" s="196"/>
      <c r="Y4189" s="196"/>
      <c r="Z4189" s="196" t="n">
        <v>0</v>
      </c>
      <c r="AE4189" s="94" t="e">
        <f aca="false" t="array" ref="AE4189:AK4189">_xlfn.torow(_xlfn.unique(_xlfn._xlws.filter(cat_table[Subsector],$E4189=cat_table[Sector],"")))</f>
        <v>#NAME?</v>
      </c>
      <c r="AF4189" s="94" t="e">
        <v>#NAME?</v>
      </c>
      <c r="AG4189" s="94" t="e">
        <v>#NAME?</v>
      </c>
      <c r="AH4189" s="94" t="e">
        <v>#NAME?</v>
      </c>
      <c r="AI4189" s="94" t="e">
        <v>#NAME?</v>
      </c>
      <c r="AJ4189" s="94" t="e">
        <v>#NAME?</v>
      </c>
      <c r="AK4189" s="94" t="e">
        <v>#NAME?</v>
      </c>
      <c r="AO4189" s="94" t="e">
        <f aca="false" t="array" ref="AO4189:AQ4189">_xlfn.torow(_xlfn.unique(_xlfn._xlws.filter(cat_table[Sub-subsector],($E4189=cat_table[Sector])*($F4189=cat_table[Subsector]),"")))</f>
        <v>#NAME?</v>
      </c>
      <c r="AP4189" s="94" t="e">
        <v>#NAME?</v>
      </c>
      <c r="AQ4189" s="94" t="e">
        <v>#NAME?</v>
      </c>
    </row>
    <row r="4190" customFormat="false" ht="15" hidden="false" customHeight="true" outlineLevel="0" collapsed="false">
      <c r="A4190" s="193" t="s">
        <v>14973</v>
      </c>
      <c r="B4190" s="20" t="str">
        <f aca="false">INDEX(Table2[], MATCH(L4190, Location_ID!$D$2:$D$648, 0), 1)</f>
        <v>6314b119-1462-4faf-8d8b-9eed62897a77</v>
      </c>
      <c r="C4190" s="193" t="s">
        <v>1482</v>
      </c>
      <c r="D4190" s="273" t="s">
        <v>354</v>
      </c>
      <c r="E4190" s="193" t="s">
        <v>7134</v>
      </c>
      <c r="F4190" s="193" t="s">
        <v>7899</v>
      </c>
      <c r="G4190" s="193"/>
      <c r="H4190" s="196"/>
      <c r="I4190" s="193" t="s">
        <v>14291</v>
      </c>
      <c r="J4190" s="193" t="s">
        <v>14292</v>
      </c>
      <c r="K4190" s="193" t="s">
        <v>7127</v>
      </c>
      <c r="L4190" s="193" t="s">
        <v>3039</v>
      </c>
      <c r="M4190" s="193" t="s">
        <v>7131</v>
      </c>
      <c r="N4190" s="193" t="s">
        <v>14293</v>
      </c>
      <c r="O4190" s="193" t="s">
        <v>14934</v>
      </c>
      <c r="P4190" s="219" t="n">
        <v>43040</v>
      </c>
      <c r="Q4190" s="219" t="n">
        <v>44469</v>
      </c>
      <c r="R4190" s="193"/>
      <c r="S4190" s="193" t="s">
        <v>7130</v>
      </c>
      <c r="T4190" s="193" t="n">
        <v>9637.395872</v>
      </c>
      <c r="U4190" s="193"/>
      <c r="V4190" s="193"/>
      <c r="W4190" s="193" t="s">
        <v>8720</v>
      </c>
      <c r="X4190" s="196"/>
      <c r="Y4190" s="196"/>
      <c r="Z4190" s="196" t="n">
        <v>0</v>
      </c>
      <c r="AE4190" s="94" t="e">
        <f aca="false" t="array" ref="AE4190:AK4190">_xlfn.torow(_xlfn.unique(_xlfn._xlws.filter(cat_table[Subsector],$E4190=cat_table[Sector],"")))</f>
        <v>#NAME?</v>
      </c>
      <c r="AF4190" s="94" t="e">
        <v>#NAME?</v>
      </c>
      <c r="AG4190" s="94" t="e">
        <v>#NAME?</v>
      </c>
      <c r="AH4190" s="94" t="e">
        <v>#NAME?</v>
      </c>
      <c r="AI4190" s="94" t="e">
        <v>#NAME?</v>
      </c>
      <c r="AJ4190" s="94" t="e">
        <v>#NAME?</v>
      </c>
      <c r="AK4190" s="94" t="e">
        <v>#NAME?</v>
      </c>
      <c r="AO4190" s="94" t="e">
        <f aca="false" t="array" ref="AO4190:AQ4190">_xlfn.torow(_xlfn.unique(_xlfn._xlws.filter(cat_table[Sub-subsector],($E4190=cat_table[Sector])*($F4190=cat_table[Subsector]),"")))</f>
        <v>#NAME?</v>
      </c>
      <c r="AP4190" s="94" t="e">
        <v>#NAME?</v>
      </c>
      <c r="AQ4190" s="94" t="e">
        <v>#NAME?</v>
      </c>
    </row>
    <row r="4191" customFormat="false" ht="15" hidden="false" customHeight="true" outlineLevel="0" collapsed="false">
      <c r="A4191" s="193" t="s">
        <v>14974</v>
      </c>
      <c r="B4191" s="20" t="str">
        <f aca="false">INDEX(Table2[], MATCH(L4191, Location_ID!$D$2:$D$648, 0), 1)</f>
        <v>daa8a290-cd1b-4ff0-b151-1f450e2146dd</v>
      </c>
      <c r="C4191" s="193" t="s">
        <v>1482</v>
      </c>
      <c r="D4191" s="273" t="s">
        <v>354</v>
      </c>
      <c r="E4191" s="193" t="s">
        <v>7134</v>
      </c>
      <c r="F4191" s="193" t="s">
        <v>7899</v>
      </c>
      <c r="G4191" s="193"/>
      <c r="H4191" s="196"/>
      <c r="I4191" s="193" t="s">
        <v>14291</v>
      </c>
      <c r="J4191" s="193" t="s">
        <v>14292</v>
      </c>
      <c r="K4191" s="193" t="s">
        <v>7127</v>
      </c>
      <c r="L4191" s="193" t="s">
        <v>3033</v>
      </c>
      <c r="M4191" s="193" t="s">
        <v>7131</v>
      </c>
      <c r="N4191" s="193" t="s">
        <v>14293</v>
      </c>
      <c r="O4191" s="193" t="s">
        <v>1732</v>
      </c>
      <c r="P4191" s="219" t="n">
        <v>43040</v>
      </c>
      <c r="Q4191" s="219" t="n">
        <v>44469</v>
      </c>
      <c r="R4191" s="193"/>
      <c r="S4191" s="193" t="s">
        <v>7130</v>
      </c>
      <c r="T4191" s="193" t="n">
        <v>1035.765967</v>
      </c>
      <c r="U4191" s="193"/>
      <c r="V4191" s="193"/>
      <c r="W4191" s="193" t="s">
        <v>8720</v>
      </c>
      <c r="X4191" s="196"/>
      <c r="Y4191" s="196"/>
      <c r="Z4191" s="196" t="n">
        <v>0</v>
      </c>
      <c r="AE4191" s="94" t="e">
        <f aca="false" t="array" ref="AE4191:AK4191">_xlfn.torow(_xlfn.unique(_xlfn._xlws.filter(cat_table[Subsector],$E4191=cat_table[Sector],"")))</f>
        <v>#NAME?</v>
      </c>
      <c r="AF4191" s="94" t="e">
        <v>#NAME?</v>
      </c>
      <c r="AG4191" s="94" t="e">
        <v>#NAME?</v>
      </c>
      <c r="AH4191" s="94" t="e">
        <v>#NAME?</v>
      </c>
      <c r="AI4191" s="94" t="e">
        <v>#NAME?</v>
      </c>
      <c r="AJ4191" s="94" t="e">
        <v>#NAME?</v>
      </c>
      <c r="AK4191" s="94" t="e">
        <v>#NAME?</v>
      </c>
      <c r="AO4191" s="94" t="e">
        <f aca="false" t="array" ref="AO4191:AQ4191">_xlfn.torow(_xlfn.unique(_xlfn._xlws.filter(cat_table[Sub-subsector],($E4191=cat_table[Sector])*($F4191=cat_table[Subsector]),"")))</f>
        <v>#NAME?</v>
      </c>
      <c r="AP4191" s="94" t="e">
        <v>#NAME?</v>
      </c>
      <c r="AQ4191" s="94" t="e">
        <v>#NAME?</v>
      </c>
    </row>
    <row r="4192" customFormat="false" ht="15" hidden="false" customHeight="true" outlineLevel="0" collapsed="false">
      <c r="A4192" s="193" t="s">
        <v>14975</v>
      </c>
      <c r="B4192" s="20" t="str">
        <f aca="false">INDEX(Table2[], MATCH(L4192, Location_ID!$D$2:$D$648, 0), 1)</f>
        <v>daa8a290-cd1b-4ff0-b151-1f450e2146dd</v>
      </c>
      <c r="C4192" s="193" t="s">
        <v>1482</v>
      </c>
      <c r="D4192" s="273" t="s">
        <v>354</v>
      </c>
      <c r="E4192" s="193" t="s">
        <v>7134</v>
      </c>
      <c r="F4192" s="193" t="s">
        <v>7899</v>
      </c>
      <c r="G4192" s="193"/>
      <c r="H4192" s="196"/>
      <c r="I4192" s="193" t="s">
        <v>14291</v>
      </c>
      <c r="J4192" s="193" t="s">
        <v>14292</v>
      </c>
      <c r="K4192" s="193" t="s">
        <v>7127</v>
      </c>
      <c r="L4192" s="193" t="s">
        <v>3033</v>
      </c>
      <c r="M4192" s="193" t="s">
        <v>7131</v>
      </c>
      <c r="N4192" s="193" t="s">
        <v>14293</v>
      </c>
      <c r="O4192" s="193" t="s">
        <v>1732</v>
      </c>
      <c r="P4192" s="219" t="n">
        <v>43040</v>
      </c>
      <c r="Q4192" s="219" t="n">
        <v>44469</v>
      </c>
      <c r="R4192" s="193"/>
      <c r="S4192" s="193" t="s">
        <v>7130</v>
      </c>
      <c r="T4192" s="193" t="n">
        <v>538.751917</v>
      </c>
      <c r="U4192" s="193"/>
      <c r="V4192" s="193"/>
      <c r="W4192" s="193" t="s">
        <v>8720</v>
      </c>
      <c r="X4192" s="196"/>
      <c r="Y4192" s="196"/>
      <c r="Z4192" s="196" t="n">
        <v>0</v>
      </c>
      <c r="AE4192" s="94" t="e">
        <f aca="false" t="array" ref="AE4192:AK4192">_xlfn.torow(_xlfn.unique(_xlfn._xlws.filter(cat_table[Subsector],$E4192=cat_table[Sector],"")))</f>
        <v>#NAME?</v>
      </c>
      <c r="AF4192" s="94" t="e">
        <v>#NAME?</v>
      </c>
      <c r="AG4192" s="94" t="e">
        <v>#NAME?</v>
      </c>
      <c r="AH4192" s="94" t="e">
        <v>#NAME?</v>
      </c>
      <c r="AI4192" s="94" t="e">
        <v>#NAME?</v>
      </c>
      <c r="AJ4192" s="94" t="e">
        <v>#NAME?</v>
      </c>
      <c r="AK4192" s="94" t="e">
        <v>#NAME?</v>
      </c>
      <c r="AO4192" s="94" t="e">
        <f aca="false" t="array" ref="AO4192:AQ4192">_xlfn.torow(_xlfn.unique(_xlfn._xlws.filter(cat_table[Sub-subsector],($E4192=cat_table[Sector])*($F4192=cat_table[Subsector]),"")))</f>
        <v>#NAME?</v>
      </c>
      <c r="AP4192" s="94" t="e">
        <v>#NAME?</v>
      </c>
      <c r="AQ4192" s="94" t="e">
        <v>#NAME?</v>
      </c>
    </row>
    <row r="4193" customFormat="false" ht="15" hidden="false" customHeight="true" outlineLevel="0" collapsed="false">
      <c r="A4193" s="193" t="s">
        <v>14976</v>
      </c>
      <c r="B4193" s="20" t="str">
        <f aca="false">INDEX(Table2[], MATCH(L4193, Location_ID!$D$2:$D$648, 0), 1)</f>
        <v>daa8a290-cd1b-4ff0-b151-1f450e2146dd</v>
      </c>
      <c r="C4193" s="193" t="s">
        <v>1482</v>
      </c>
      <c r="D4193" s="273" t="s">
        <v>354</v>
      </c>
      <c r="E4193" s="193" t="s">
        <v>7134</v>
      </c>
      <c r="F4193" s="193" t="s">
        <v>7899</v>
      </c>
      <c r="G4193" s="193"/>
      <c r="H4193" s="196"/>
      <c r="I4193" s="193" t="s">
        <v>14291</v>
      </c>
      <c r="J4193" s="193" t="s">
        <v>14292</v>
      </c>
      <c r="K4193" s="193" t="s">
        <v>7127</v>
      </c>
      <c r="L4193" s="193" t="s">
        <v>3033</v>
      </c>
      <c r="M4193" s="193" t="s">
        <v>7131</v>
      </c>
      <c r="N4193" s="193" t="s">
        <v>14293</v>
      </c>
      <c r="O4193" s="193" t="s">
        <v>1732</v>
      </c>
      <c r="P4193" s="219" t="n">
        <v>43040</v>
      </c>
      <c r="Q4193" s="219" t="n">
        <v>44469</v>
      </c>
      <c r="R4193" s="193"/>
      <c r="S4193" s="193" t="s">
        <v>7130</v>
      </c>
      <c r="T4193" s="193" t="n">
        <v>859.7819839</v>
      </c>
      <c r="U4193" s="193"/>
      <c r="V4193" s="193"/>
      <c r="W4193" s="193" t="s">
        <v>8720</v>
      </c>
      <c r="X4193" s="196"/>
      <c r="Y4193" s="196"/>
      <c r="Z4193" s="196" t="n">
        <v>0</v>
      </c>
      <c r="AE4193" s="94" t="e">
        <f aca="false" t="array" ref="AE4193:AK4193">_xlfn.torow(_xlfn.unique(_xlfn._xlws.filter(cat_table[Subsector],$E4193=cat_table[Sector],"")))</f>
        <v>#NAME?</v>
      </c>
      <c r="AF4193" s="94" t="e">
        <v>#NAME?</v>
      </c>
      <c r="AG4193" s="94" t="e">
        <v>#NAME?</v>
      </c>
      <c r="AH4193" s="94" t="e">
        <v>#NAME?</v>
      </c>
      <c r="AI4193" s="94" t="e">
        <v>#NAME?</v>
      </c>
      <c r="AJ4193" s="94" t="e">
        <v>#NAME?</v>
      </c>
      <c r="AK4193" s="94" t="e">
        <v>#NAME?</v>
      </c>
      <c r="AO4193" s="94" t="e">
        <f aca="false" t="array" ref="AO4193:AQ4193">_xlfn.torow(_xlfn.unique(_xlfn._xlws.filter(cat_table[Sub-subsector],($E4193=cat_table[Sector])*($F4193=cat_table[Subsector]),"")))</f>
        <v>#NAME?</v>
      </c>
      <c r="AP4193" s="94" t="e">
        <v>#NAME?</v>
      </c>
      <c r="AQ4193" s="94" t="e">
        <v>#NAME?</v>
      </c>
    </row>
    <row r="4194" customFormat="false" ht="15" hidden="false" customHeight="true" outlineLevel="0" collapsed="false">
      <c r="A4194" s="193" t="s">
        <v>14977</v>
      </c>
      <c r="B4194" s="20" t="str">
        <f aca="false">INDEX(Table2[], MATCH(L4194, Location_ID!$D$2:$D$648, 0), 1)</f>
        <v>daa8a290-cd1b-4ff0-b151-1f450e2146dd</v>
      </c>
      <c r="C4194" s="193" t="s">
        <v>1482</v>
      </c>
      <c r="D4194" s="273" t="s">
        <v>354</v>
      </c>
      <c r="E4194" s="193" t="s">
        <v>7134</v>
      </c>
      <c r="F4194" s="193" t="s">
        <v>7899</v>
      </c>
      <c r="G4194" s="193"/>
      <c r="H4194" s="196"/>
      <c r="I4194" s="193" t="s">
        <v>14291</v>
      </c>
      <c r="J4194" s="193" t="s">
        <v>14292</v>
      </c>
      <c r="K4194" s="193" t="s">
        <v>7127</v>
      </c>
      <c r="L4194" s="193" t="s">
        <v>3033</v>
      </c>
      <c r="M4194" s="193" t="s">
        <v>7131</v>
      </c>
      <c r="N4194" s="193" t="s">
        <v>14293</v>
      </c>
      <c r="O4194" s="193" t="s">
        <v>1732</v>
      </c>
      <c r="P4194" s="219" t="n">
        <v>43040</v>
      </c>
      <c r="Q4194" s="219" t="n">
        <v>44469</v>
      </c>
      <c r="R4194" s="193"/>
      <c r="S4194" s="193" t="s">
        <v>7130</v>
      </c>
      <c r="T4194" s="193" t="n">
        <v>835.0203444</v>
      </c>
      <c r="U4194" s="193"/>
      <c r="V4194" s="193"/>
      <c r="W4194" s="193" t="s">
        <v>8720</v>
      </c>
      <c r="X4194" s="196"/>
      <c r="Y4194" s="196"/>
      <c r="Z4194" s="196" t="n">
        <v>0</v>
      </c>
      <c r="AE4194" s="94" t="e">
        <f aca="false" t="array" ref="AE4194:AK4194">_xlfn.torow(_xlfn.unique(_xlfn._xlws.filter(cat_table[Subsector],$E4194=cat_table[Sector],"")))</f>
        <v>#NAME?</v>
      </c>
      <c r="AF4194" s="94" t="e">
        <v>#NAME?</v>
      </c>
      <c r="AG4194" s="94" t="e">
        <v>#NAME?</v>
      </c>
      <c r="AH4194" s="94" t="e">
        <v>#NAME?</v>
      </c>
      <c r="AI4194" s="94" t="e">
        <v>#NAME?</v>
      </c>
      <c r="AJ4194" s="94" t="e">
        <v>#NAME?</v>
      </c>
      <c r="AK4194" s="94" t="e">
        <v>#NAME?</v>
      </c>
      <c r="AO4194" s="94" t="e">
        <f aca="false" t="array" ref="AO4194:AQ4194">_xlfn.torow(_xlfn.unique(_xlfn._xlws.filter(cat_table[Sub-subsector],($E4194=cat_table[Sector])*($F4194=cat_table[Subsector]),"")))</f>
        <v>#NAME?</v>
      </c>
      <c r="AP4194" s="94" t="e">
        <v>#NAME?</v>
      </c>
      <c r="AQ4194" s="94" t="e">
        <v>#NAME?</v>
      </c>
    </row>
    <row r="4195" customFormat="false" ht="15" hidden="false" customHeight="true" outlineLevel="0" collapsed="false">
      <c r="A4195" s="193" t="s">
        <v>14978</v>
      </c>
      <c r="B4195" s="20" t="str">
        <f aca="false">INDEX(Table2[], MATCH(L4195, Location_ID!$D$2:$D$648, 0), 1)</f>
        <v>daa8a290-cd1b-4ff0-b151-1f450e2146dd</v>
      </c>
      <c r="C4195" s="193" t="s">
        <v>1482</v>
      </c>
      <c r="D4195" s="273" t="s">
        <v>354</v>
      </c>
      <c r="E4195" s="193" t="s">
        <v>7134</v>
      </c>
      <c r="F4195" s="193" t="s">
        <v>7899</v>
      </c>
      <c r="G4195" s="193"/>
      <c r="H4195" s="196"/>
      <c r="I4195" s="193" t="s">
        <v>14291</v>
      </c>
      <c r="J4195" s="193" t="s">
        <v>14292</v>
      </c>
      <c r="K4195" s="193" t="s">
        <v>7127</v>
      </c>
      <c r="L4195" s="193" t="s">
        <v>3033</v>
      </c>
      <c r="M4195" s="193" t="s">
        <v>7131</v>
      </c>
      <c r="N4195" s="193" t="s">
        <v>14293</v>
      </c>
      <c r="O4195" s="193" t="s">
        <v>1732</v>
      </c>
      <c r="P4195" s="219" t="n">
        <v>43040</v>
      </c>
      <c r="Q4195" s="219" t="n">
        <v>44469</v>
      </c>
      <c r="R4195" s="193"/>
      <c r="S4195" s="193" t="s">
        <v>7130</v>
      </c>
      <c r="T4195" s="193" t="n">
        <v>2696.848058</v>
      </c>
      <c r="U4195" s="193"/>
      <c r="V4195" s="193"/>
      <c r="W4195" s="193" t="s">
        <v>8720</v>
      </c>
      <c r="X4195" s="196"/>
      <c r="Y4195" s="196"/>
      <c r="Z4195" s="196" t="n">
        <v>0</v>
      </c>
      <c r="AE4195" s="94" t="e">
        <f aca="false" t="array" ref="AE4195:AK4195">_xlfn.torow(_xlfn.unique(_xlfn._xlws.filter(cat_table[Subsector],$E4195=cat_table[Sector],"")))</f>
        <v>#NAME?</v>
      </c>
      <c r="AF4195" s="94" t="e">
        <v>#NAME?</v>
      </c>
      <c r="AG4195" s="94" t="e">
        <v>#NAME?</v>
      </c>
      <c r="AH4195" s="94" t="e">
        <v>#NAME?</v>
      </c>
      <c r="AI4195" s="94" t="e">
        <v>#NAME?</v>
      </c>
      <c r="AJ4195" s="94" t="e">
        <v>#NAME?</v>
      </c>
      <c r="AK4195" s="94" t="e">
        <v>#NAME?</v>
      </c>
      <c r="AO4195" s="94" t="e">
        <f aca="false" t="array" ref="AO4195:AQ4195">_xlfn.torow(_xlfn.unique(_xlfn._xlws.filter(cat_table[Sub-subsector],($E4195=cat_table[Sector])*($F4195=cat_table[Subsector]),"")))</f>
        <v>#NAME?</v>
      </c>
      <c r="AP4195" s="94" t="e">
        <v>#NAME?</v>
      </c>
      <c r="AQ4195" s="94" t="e">
        <v>#NAME?</v>
      </c>
    </row>
    <row r="4196" customFormat="false" ht="15" hidden="false" customHeight="true" outlineLevel="0" collapsed="false">
      <c r="A4196" s="193" t="s">
        <v>14979</v>
      </c>
      <c r="B4196" s="20" t="str">
        <f aca="false">INDEX(Table2[], MATCH(L4196, Location_ID!$D$2:$D$648, 0), 1)</f>
        <v>daa8a290-cd1b-4ff0-b151-1f450e2146dd</v>
      </c>
      <c r="C4196" s="193" t="s">
        <v>1482</v>
      </c>
      <c r="D4196" s="273" t="s">
        <v>354</v>
      </c>
      <c r="E4196" s="193" t="s">
        <v>7134</v>
      </c>
      <c r="F4196" s="193" t="s">
        <v>7899</v>
      </c>
      <c r="G4196" s="193"/>
      <c r="H4196" s="196"/>
      <c r="I4196" s="193" t="s">
        <v>14291</v>
      </c>
      <c r="J4196" s="193" t="s">
        <v>14292</v>
      </c>
      <c r="K4196" s="193" t="s">
        <v>7127</v>
      </c>
      <c r="L4196" s="193" t="s">
        <v>3033</v>
      </c>
      <c r="M4196" s="193" t="s">
        <v>7131</v>
      </c>
      <c r="N4196" s="193" t="s">
        <v>14293</v>
      </c>
      <c r="O4196" s="193" t="s">
        <v>1732</v>
      </c>
      <c r="P4196" s="219" t="n">
        <v>43040</v>
      </c>
      <c r="Q4196" s="219" t="n">
        <v>44469</v>
      </c>
      <c r="R4196" s="193"/>
      <c r="S4196" s="193" t="s">
        <v>7130</v>
      </c>
      <c r="T4196" s="193" t="n">
        <v>2822.083602</v>
      </c>
      <c r="U4196" s="193"/>
      <c r="V4196" s="193"/>
      <c r="W4196" s="193" t="s">
        <v>8720</v>
      </c>
      <c r="X4196" s="196"/>
      <c r="Y4196" s="196"/>
      <c r="Z4196" s="196" t="n">
        <v>0</v>
      </c>
      <c r="AE4196" s="94" t="e">
        <f aca="false" t="array" ref="AE4196:AK4196">_xlfn.torow(_xlfn.unique(_xlfn._xlws.filter(cat_table[Subsector],$E4196=cat_table[Sector],"")))</f>
        <v>#NAME?</v>
      </c>
      <c r="AF4196" s="94" t="e">
        <v>#NAME?</v>
      </c>
      <c r="AG4196" s="94" t="e">
        <v>#NAME?</v>
      </c>
      <c r="AH4196" s="94" t="e">
        <v>#NAME?</v>
      </c>
      <c r="AI4196" s="94" t="e">
        <v>#NAME?</v>
      </c>
      <c r="AJ4196" s="94" t="e">
        <v>#NAME?</v>
      </c>
      <c r="AK4196" s="94" t="e">
        <v>#NAME?</v>
      </c>
      <c r="AO4196" s="94" t="e">
        <f aca="false" t="array" ref="AO4196:AQ4196">_xlfn.torow(_xlfn.unique(_xlfn._xlws.filter(cat_table[Sub-subsector],($E4196=cat_table[Sector])*($F4196=cat_table[Subsector]),"")))</f>
        <v>#NAME?</v>
      </c>
      <c r="AP4196" s="94" t="e">
        <v>#NAME?</v>
      </c>
      <c r="AQ4196" s="94" t="e">
        <v>#NAME?</v>
      </c>
    </row>
    <row r="4197" customFormat="false" ht="15" hidden="false" customHeight="true" outlineLevel="0" collapsed="false">
      <c r="A4197" s="193" t="s">
        <v>14980</v>
      </c>
      <c r="B4197" s="20" t="str">
        <f aca="false">INDEX(Table2[], MATCH(L4197, Location_ID!$D$2:$D$648, 0), 1)</f>
        <v>daa8a290-cd1b-4ff0-b151-1f450e2146dd</v>
      </c>
      <c r="C4197" s="193" t="s">
        <v>1482</v>
      </c>
      <c r="D4197" s="273" t="s">
        <v>354</v>
      </c>
      <c r="E4197" s="193" t="s">
        <v>7134</v>
      </c>
      <c r="F4197" s="193" t="s">
        <v>7899</v>
      </c>
      <c r="G4197" s="193"/>
      <c r="H4197" s="196"/>
      <c r="I4197" s="193" t="s">
        <v>14291</v>
      </c>
      <c r="J4197" s="193" t="s">
        <v>14292</v>
      </c>
      <c r="K4197" s="193" t="s">
        <v>7127</v>
      </c>
      <c r="L4197" s="193" t="s">
        <v>3033</v>
      </c>
      <c r="M4197" s="193" t="s">
        <v>7131</v>
      </c>
      <c r="N4197" s="193" t="s">
        <v>14293</v>
      </c>
      <c r="O4197" s="193" t="s">
        <v>1732</v>
      </c>
      <c r="P4197" s="219" t="n">
        <v>43040</v>
      </c>
      <c r="Q4197" s="219" t="n">
        <v>44469</v>
      </c>
      <c r="R4197" s="193"/>
      <c r="S4197" s="193" t="s">
        <v>7130</v>
      </c>
      <c r="T4197" s="193" t="n">
        <v>6685.450474</v>
      </c>
      <c r="U4197" s="193"/>
      <c r="V4197" s="193"/>
      <c r="W4197" s="193" t="s">
        <v>8720</v>
      </c>
      <c r="X4197" s="196"/>
      <c r="Y4197" s="196"/>
      <c r="Z4197" s="196" t="n">
        <v>0</v>
      </c>
      <c r="AE4197" s="94" t="e">
        <f aca="false" t="array" ref="AE4197:AK4197">_xlfn.torow(_xlfn.unique(_xlfn._xlws.filter(cat_table[Subsector],$E4197=cat_table[Sector],"")))</f>
        <v>#NAME?</v>
      </c>
      <c r="AF4197" s="94" t="e">
        <v>#NAME?</v>
      </c>
      <c r="AG4197" s="94" t="e">
        <v>#NAME?</v>
      </c>
      <c r="AH4197" s="94" t="e">
        <v>#NAME?</v>
      </c>
      <c r="AI4197" s="94" t="e">
        <v>#NAME?</v>
      </c>
      <c r="AJ4197" s="94" t="e">
        <v>#NAME?</v>
      </c>
      <c r="AK4197" s="94" t="e">
        <v>#NAME?</v>
      </c>
      <c r="AO4197" s="94" t="e">
        <f aca="false" t="array" ref="AO4197:AQ4197">_xlfn.torow(_xlfn.unique(_xlfn._xlws.filter(cat_table[Sub-subsector],($E4197=cat_table[Sector])*($F4197=cat_table[Subsector]),"")))</f>
        <v>#NAME?</v>
      </c>
      <c r="AP4197" s="94" t="e">
        <v>#NAME?</v>
      </c>
      <c r="AQ4197" s="94" t="e">
        <v>#NAME?</v>
      </c>
    </row>
    <row r="4198" customFormat="false" ht="15" hidden="false" customHeight="true" outlineLevel="0" collapsed="false">
      <c r="A4198" s="193" t="s">
        <v>14981</v>
      </c>
      <c r="B4198" s="20" t="str">
        <f aca="false">INDEX(Table2[], MATCH(L4198, Location_ID!$D$2:$D$648, 0), 1)</f>
        <v>daa8a290-cd1b-4ff0-b151-1f450e2146dd</v>
      </c>
      <c r="C4198" s="193" t="s">
        <v>1482</v>
      </c>
      <c r="D4198" s="273" t="s">
        <v>354</v>
      </c>
      <c r="E4198" s="193" t="s">
        <v>7134</v>
      </c>
      <c r="F4198" s="193" t="s">
        <v>7899</v>
      </c>
      <c r="G4198" s="193"/>
      <c r="H4198" s="196"/>
      <c r="I4198" s="193" t="s">
        <v>14291</v>
      </c>
      <c r="J4198" s="193" t="s">
        <v>14292</v>
      </c>
      <c r="K4198" s="193" t="s">
        <v>7127</v>
      </c>
      <c r="L4198" s="193" t="s">
        <v>3033</v>
      </c>
      <c r="M4198" s="193" t="s">
        <v>7131</v>
      </c>
      <c r="N4198" s="193" t="s">
        <v>14293</v>
      </c>
      <c r="O4198" s="193" t="s">
        <v>1732</v>
      </c>
      <c r="P4198" s="219" t="n">
        <v>43040</v>
      </c>
      <c r="Q4198" s="219" t="n">
        <v>44469</v>
      </c>
      <c r="R4198" s="193"/>
      <c r="S4198" s="193" t="s">
        <v>7130</v>
      </c>
      <c r="T4198" s="193" t="n">
        <v>1982.317796</v>
      </c>
      <c r="U4198" s="193"/>
      <c r="V4198" s="193"/>
      <c r="W4198" s="193" t="s">
        <v>8720</v>
      </c>
      <c r="X4198" s="196"/>
      <c r="Y4198" s="196"/>
      <c r="Z4198" s="196" t="n">
        <v>0</v>
      </c>
      <c r="AE4198" s="94" t="e">
        <f aca="false" t="array" ref="AE4198:AK4198">_xlfn.torow(_xlfn.unique(_xlfn._xlws.filter(cat_table[Subsector],$E4198=cat_table[Sector],"")))</f>
        <v>#NAME?</v>
      </c>
      <c r="AF4198" s="94" t="e">
        <v>#NAME?</v>
      </c>
      <c r="AG4198" s="94" t="e">
        <v>#NAME?</v>
      </c>
      <c r="AH4198" s="94" t="e">
        <v>#NAME?</v>
      </c>
      <c r="AI4198" s="94" t="e">
        <v>#NAME?</v>
      </c>
      <c r="AJ4198" s="94" t="e">
        <v>#NAME?</v>
      </c>
      <c r="AK4198" s="94" t="e">
        <v>#NAME?</v>
      </c>
      <c r="AO4198" s="94" t="e">
        <f aca="false" t="array" ref="AO4198:AQ4198">_xlfn.torow(_xlfn.unique(_xlfn._xlws.filter(cat_table[Sub-subsector],($E4198=cat_table[Sector])*($F4198=cat_table[Subsector]),"")))</f>
        <v>#NAME?</v>
      </c>
      <c r="AP4198" s="94" t="e">
        <v>#NAME?</v>
      </c>
      <c r="AQ4198" s="94" t="e">
        <v>#NAME?</v>
      </c>
    </row>
    <row r="4199" customFormat="false" ht="15" hidden="false" customHeight="true" outlineLevel="0" collapsed="false">
      <c r="A4199" s="193" t="s">
        <v>14982</v>
      </c>
      <c r="B4199" s="20" t="str">
        <f aca="false">INDEX(Table2[], MATCH(L4199, Location_ID!$D$2:$D$648, 0), 1)</f>
        <v>daa8a290-cd1b-4ff0-b151-1f450e2146dd</v>
      </c>
      <c r="C4199" s="193" t="s">
        <v>1482</v>
      </c>
      <c r="D4199" s="273" t="s">
        <v>354</v>
      </c>
      <c r="E4199" s="193" t="s">
        <v>7134</v>
      </c>
      <c r="F4199" s="193" t="s">
        <v>7899</v>
      </c>
      <c r="G4199" s="193"/>
      <c r="H4199" s="196"/>
      <c r="I4199" s="193" t="s">
        <v>14291</v>
      </c>
      <c r="J4199" s="193" t="s">
        <v>14292</v>
      </c>
      <c r="K4199" s="193" t="s">
        <v>7127</v>
      </c>
      <c r="L4199" s="193" t="s">
        <v>3033</v>
      </c>
      <c r="M4199" s="193" t="s">
        <v>7131</v>
      </c>
      <c r="N4199" s="193" t="s">
        <v>14293</v>
      </c>
      <c r="O4199" s="193" t="s">
        <v>1732</v>
      </c>
      <c r="P4199" s="219" t="n">
        <v>43040</v>
      </c>
      <c r="Q4199" s="219" t="n">
        <v>44469</v>
      </c>
      <c r="R4199" s="193"/>
      <c r="S4199" s="193" t="s">
        <v>7130</v>
      </c>
      <c r="T4199" s="193" t="n">
        <v>1761.116318</v>
      </c>
      <c r="U4199" s="193"/>
      <c r="V4199" s="193"/>
      <c r="W4199" s="193" t="s">
        <v>8720</v>
      </c>
      <c r="X4199" s="196"/>
      <c r="Y4199" s="196"/>
      <c r="Z4199" s="196" t="n">
        <v>0</v>
      </c>
      <c r="AE4199" s="94" t="e">
        <f aca="false" t="array" ref="AE4199:AK4199">_xlfn.torow(_xlfn.unique(_xlfn._xlws.filter(cat_table[Subsector],$E4199=cat_table[Sector],"")))</f>
        <v>#NAME?</v>
      </c>
      <c r="AF4199" s="94" t="e">
        <v>#NAME?</v>
      </c>
      <c r="AG4199" s="94" t="e">
        <v>#NAME?</v>
      </c>
      <c r="AH4199" s="94" t="e">
        <v>#NAME?</v>
      </c>
      <c r="AI4199" s="94" t="e">
        <v>#NAME?</v>
      </c>
      <c r="AJ4199" s="94" t="e">
        <v>#NAME?</v>
      </c>
      <c r="AK4199" s="94" t="e">
        <v>#NAME?</v>
      </c>
      <c r="AO4199" s="94" t="e">
        <f aca="false" t="array" ref="AO4199:AQ4199">_xlfn.torow(_xlfn.unique(_xlfn._xlws.filter(cat_table[Sub-subsector],($E4199=cat_table[Sector])*($F4199=cat_table[Subsector]),"")))</f>
        <v>#NAME?</v>
      </c>
      <c r="AP4199" s="94" t="e">
        <v>#NAME?</v>
      </c>
      <c r="AQ4199" s="94" t="e">
        <v>#NAME?</v>
      </c>
    </row>
    <row r="4200" customFormat="false" ht="15" hidden="false" customHeight="true" outlineLevel="0" collapsed="false">
      <c r="A4200" s="193" t="s">
        <v>14983</v>
      </c>
      <c r="B4200" s="20" t="str">
        <f aca="false">INDEX(Table2[], MATCH(L4200, Location_ID!$D$2:$D$648, 0), 1)</f>
        <v>daa8a290-cd1b-4ff0-b151-1f450e2146dd</v>
      </c>
      <c r="C4200" s="193" t="s">
        <v>1482</v>
      </c>
      <c r="D4200" s="273" t="s">
        <v>354</v>
      </c>
      <c r="E4200" s="193" t="s">
        <v>7134</v>
      </c>
      <c r="F4200" s="193" t="s">
        <v>7899</v>
      </c>
      <c r="G4200" s="193"/>
      <c r="H4200" s="196"/>
      <c r="I4200" s="193" t="s">
        <v>14291</v>
      </c>
      <c r="J4200" s="193" t="s">
        <v>14292</v>
      </c>
      <c r="K4200" s="193" t="s">
        <v>7127</v>
      </c>
      <c r="L4200" s="193" t="s">
        <v>3033</v>
      </c>
      <c r="M4200" s="193" t="s">
        <v>7131</v>
      </c>
      <c r="N4200" s="193" t="s">
        <v>14293</v>
      </c>
      <c r="O4200" s="193" t="s">
        <v>1732</v>
      </c>
      <c r="P4200" s="219" t="n">
        <v>43040</v>
      </c>
      <c r="Q4200" s="219" t="n">
        <v>44469</v>
      </c>
      <c r="R4200" s="193"/>
      <c r="S4200" s="193" t="s">
        <v>7130</v>
      </c>
      <c r="T4200" s="193" t="n">
        <v>11210.35234</v>
      </c>
      <c r="U4200" s="193"/>
      <c r="V4200" s="193"/>
      <c r="W4200" s="193" t="s">
        <v>8720</v>
      </c>
      <c r="X4200" s="196"/>
      <c r="Y4200" s="196"/>
      <c r="Z4200" s="196" t="n">
        <v>0</v>
      </c>
      <c r="AE4200" s="94" t="e">
        <f aca="false" t="array" ref="AE4200:AK4200">_xlfn.torow(_xlfn.unique(_xlfn._xlws.filter(cat_table[Subsector],$E4200=cat_table[Sector],"")))</f>
        <v>#NAME?</v>
      </c>
      <c r="AF4200" s="94" t="e">
        <v>#NAME?</v>
      </c>
      <c r="AG4200" s="94" t="e">
        <v>#NAME?</v>
      </c>
      <c r="AH4200" s="94" t="e">
        <v>#NAME?</v>
      </c>
      <c r="AI4200" s="94" t="e">
        <v>#NAME?</v>
      </c>
      <c r="AJ4200" s="94" t="e">
        <v>#NAME?</v>
      </c>
      <c r="AK4200" s="94" t="e">
        <v>#NAME?</v>
      </c>
      <c r="AO4200" s="94" t="e">
        <f aca="false" t="array" ref="AO4200:AQ4200">_xlfn.torow(_xlfn.unique(_xlfn._xlws.filter(cat_table[Sub-subsector],($E4200=cat_table[Sector])*($F4200=cat_table[Subsector]),"")))</f>
        <v>#NAME?</v>
      </c>
      <c r="AP4200" s="94" t="e">
        <v>#NAME?</v>
      </c>
      <c r="AQ4200" s="94" t="e">
        <v>#NAME?</v>
      </c>
    </row>
    <row r="4201" customFormat="false" ht="15" hidden="false" customHeight="true" outlineLevel="0" collapsed="false">
      <c r="A4201" s="193" t="s">
        <v>14984</v>
      </c>
      <c r="B4201" s="20" t="str">
        <f aca="false">INDEX(Table2[], MATCH(L4201, Location_ID!$D$2:$D$648, 0), 1)</f>
        <v>daa8a290-cd1b-4ff0-b151-1f450e2146dd</v>
      </c>
      <c r="C4201" s="193" t="s">
        <v>1482</v>
      </c>
      <c r="D4201" s="273" t="s">
        <v>354</v>
      </c>
      <c r="E4201" s="193" t="s">
        <v>7134</v>
      </c>
      <c r="F4201" s="193" t="s">
        <v>7899</v>
      </c>
      <c r="G4201" s="193"/>
      <c r="H4201" s="196"/>
      <c r="I4201" s="193" t="s">
        <v>14291</v>
      </c>
      <c r="J4201" s="193" t="s">
        <v>14292</v>
      </c>
      <c r="K4201" s="193" t="s">
        <v>7127</v>
      </c>
      <c r="L4201" s="193" t="s">
        <v>3033</v>
      </c>
      <c r="M4201" s="193" t="s">
        <v>7131</v>
      </c>
      <c r="N4201" s="193" t="s">
        <v>14293</v>
      </c>
      <c r="O4201" s="193" t="s">
        <v>1732</v>
      </c>
      <c r="P4201" s="219" t="n">
        <v>43040</v>
      </c>
      <c r="Q4201" s="219" t="n">
        <v>44469</v>
      </c>
      <c r="R4201" s="193"/>
      <c r="S4201" s="193" t="s">
        <v>7130</v>
      </c>
      <c r="T4201" s="193" t="n">
        <v>609.4340671</v>
      </c>
      <c r="U4201" s="193"/>
      <c r="V4201" s="193"/>
      <c r="W4201" s="193" t="s">
        <v>8720</v>
      </c>
      <c r="X4201" s="196"/>
      <c r="Y4201" s="196"/>
      <c r="Z4201" s="196" t="n">
        <v>0</v>
      </c>
      <c r="AE4201" s="94" t="e">
        <f aca="false" t="array" ref="AE4201:AK4201">_xlfn.torow(_xlfn.unique(_xlfn._xlws.filter(cat_table[Subsector],$E4201=cat_table[Sector],"")))</f>
        <v>#NAME?</v>
      </c>
      <c r="AF4201" s="94" t="e">
        <v>#NAME?</v>
      </c>
      <c r="AG4201" s="94" t="e">
        <v>#NAME?</v>
      </c>
      <c r="AH4201" s="94" t="e">
        <v>#NAME?</v>
      </c>
      <c r="AI4201" s="94" t="e">
        <v>#NAME?</v>
      </c>
      <c r="AJ4201" s="94" t="e">
        <v>#NAME?</v>
      </c>
      <c r="AK4201" s="94" t="e">
        <v>#NAME?</v>
      </c>
      <c r="AO4201" s="94" t="e">
        <f aca="false" t="array" ref="AO4201:AQ4201">_xlfn.torow(_xlfn.unique(_xlfn._xlws.filter(cat_table[Sub-subsector],($E4201=cat_table[Sector])*($F4201=cat_table[Subsector]),"")))</f>
        <v>#NAME?</v>
      </c>
      <c r="AP4201" s="94" t="e">
        <v>#NAME?</v>
      </c>
      <c r="AQ4201" s="94" t="e">
        <v>#NAME?</v>
      </c>
    </row>
    <row r="4202" customFormat="false" ht="15" hidden="false" customHeight="true" outlineLevel="0" collapsed="false">
      <c r="A4202" s="193" t="s">
        <v>14985</v>
      </c>
      <c r="B4202" s="20" t="str">
        <f aca="false">INDEX(Table2[], MATCH(L4202, Location_ID!$D$2:$D$648, 0), 1)</f>
        <v>daa8a290-cd1b-4ff0-b151-1f450e2146dd</v>
      </c>
      <c r="C4202" s="193" t="s">
        <v>1482</v>
      </c>
      <c r="D4202" s="273" t="s">
        <v>354</v>
      </c>
      <c r="E4202" s="193" t="s">
        <v>7134</v>
      </c>
      <c r="F4202" s="193" t="s">
        <v>7899</v>
      </c>
      <c r="G4202" s="193"/>
      <c r="H4202" s="196"/>
      <c r="I4202" s="193" t="s">
        <v>14291</v>
      </c>
      <c r="J4202" s="193" t="s">
        <v>14292</v>
      </c>
      <c r="K4202" s="193" t="s">
        <v>7127</v>
      </c>
      <c r="L4202" s="193" t="s">
        <v>3033</v>
      </c>
      <c r="M4202" s="193" t="s">
        <v>7131</v>
      </c>
      <c r="N4202" s="193" t="s">
        <v>14293</v>
      </c>
      <c r="O4202" s="193" t="s">
        <v>1732</v>
      </c>
      <c r="P4202" s="219" t="n">
        <v>43040</v>
      </c>
      <c r="Q4202" s="219" t="n">
        <v>44469</v>
      </c>
      <c r="R4202" s="193"/>
      <c r="S4202" s="193" t="s">
        <v>7130</v>
      </c>
      <c r="T4202" s="193" t="n">
        <v>3030.118498</v>
      </c>
      <c r="U4202" s="193"/>
      <c r="V4202" s="193"/>
      <c r="W4202" s="193" t="s">
        <v>8720</v>
      </c>
      <c r="X4202" s="196"/>
      <c r="Y4202" s="196"/>
      <c r="Z4202" s="196" t="n">
        <v>0</v>
      </c>
      <c r="AE4202" s="94" t="e">
        <f aca="false" t="array" ref="AE4202:AK4202">_xlfn.torow(_xlfn.unique(_xlfn._xlws.filter(cat_table[Subsector],$E4202=cat_table[Sector],"")))</f>
        <v>#NAME?</v>
      </c>
      <c r="AF4202" s="94" t="e">
        <v>#NAME?</v>
      </c>
      <c r="AG4202" s="94" t="e">
        <v>#NAME?</v>
      </c>
      <c r="AH4202" s="94" t="e">
        <v>#NAME?</v>
      </c>
      <c r="AI4202" s="94" t="e">
        <v>#NAME?</v>
      </c>
      <c r="AJ4202" s="94" t="e">
        <v>#NAME?</v>
      </c>
      <c r="AK4202" s="94" t="e">
        <v>#NAME?</v>
      </c>
      <c r="AO4202" s="94" t="e">
        <f aca="false" t="array" ref="AO4202:AQ4202">_xlfn.torow(_xlfn.unique(_xlfn._xlws.filter(cat_table[Sub-subsector],($E4202=cat_table[Sector])*($F4202=cat_table[Subsector]),"")))</f>
        <v>#NAME?</v>
      </c>
      <c r="AP4202" s="94" t="e">
        <v>#NAME?</v>
      </c>
      <c r="AQ4202" s="94" t="e">
        <v>#NAME?</v>
      </c>
    </row>
    <row r="4203" customFormat="false" ht="15" hidden="false" customHeight="true" outlineLevel="0" collapsed="false">
      <c r="A4203" s="193" t="s">
        <v>14986</v>
      </c>
      <c r="B4203" s="20" t="str">
        <f aca="false">INDEX(Table2[], MATCH(L4203, Location_ID!$D$2:$D$648, 0), 1)</f>
        <v>daa8a290-cd1b-4ff0-b151-1f450e2146dd</v>
      </c>
      <c r="C4203" s="193" t="s">
        <v>1482</v>
      </c>
      <c r="D4203" s="273" t="s">
        <v>354</v>
      </c>
      <c r="E4203" s="193" t="s">
        <v>7134</v>
      </c>
      <c r="F4203" s="193" t="s">
        <v>7899</v>
      </c>
      <c r="G4203" s="193"/>
      <c r="H4203" s="196"/>
      <c r="I4203" s="193" t="s">
        <v>14291</v>
      </c>
      <c r="J4203" s="193" t="s">
        <v>14292</v>
      </c>
      <c r="K4203" s="193" t="s">
        <v>7127</v>
      </c>
      <c r="L4203" s="193" t="s">
        <v>3033</v>
      </c>
      <c r="M4203" s="193" t="s">
        <v>7131</v>
      </c>
      <c r="N4203" s="193" t="s">
        <v>14293</v>
      </c>
      <c r="O4203" s="193" t="s">
        <v>1732</v>
      </c>
      <c r="P4203" s="219" t="n">
        <v>43040</v>
      </c>
      <c r="Q4203" s="219" t="n">
        <v>44469</v>
      </c>
      <c r="R4203" s="193"/>
      <c r="S4203" s="193" t="s">
        <v>7130</v>
      </c>
      <c r="T4203" s="193" t="n">
        <v>2424.452769</v>
      </c>
      <c r="U4203" s="193"/>
      <c r="V4203" s="193"/>
      <c r="W4203" s="193" t="s">
        <v>8720</v>
      </c>
      <c r="X4203" s="196"/>
      <c r="Y4203" s="196"/>
      <c r="Z4203" s="196" t="n">
        <v>0</v>
      </c>
      <c r="AE4203" s="94" t="e">
        <f aca="false" t="array" ref="AE4203:AK4203">_xlfn.torow(_xlfn.unique(_xlfn._xlws.filter(cat_table[Subsector],$E4203=cat_table[Sector],"")))</f>
        <v>#NAME?</v>
      </c>
      <c r="AF4203" s="94" t="e">
        <v>#NAME?</v>
      </c>
      <c r="AG4203" s="94" t="e">
        <v>#NAME?</v>
      </c>
      <c r="AH4203" s="94" t="e">
        <v>#NAME?</v>
      </c>
      <c r="AI4203" s="94" t="e">
        <v>#NAME?</v>
      </c>
      <c r="AJ4203" s="94" t="e">
        <v>#NAME?</v>
      </c>
      <c r="AK4203" s="94" t="e">
        <v>#NAME?</v>
      </c>
      <c r="AO4203" s="94" t="e">
        <f aca="false" t="array" ref="AO4203:AQ4203">_xlfn.torow(_xlfn.unique(_xlfn._xlws.filter(cat_table[Sub-subsector],($E4203=cat_table[Sector])*($F4203=cat_table[Subsector]),"")))</f>
        <v>#NAME?</v>
      </c>
      <c r="AP4203" s="94" t="e">
        <v>#NAME?</v>
      </c>
      <c r="AQ4203" s="94" t="e">
        <v>#NAME?</v>
      </c>
    </row>
    <row r="4204" customFormat="false" ht="15" hidden="false" customHeight="true" outlineLevel="0" collapsed="false">
      <c r="A4204" s="193" t="s">
        <v>14987</v>
      </c>
      <c r="B4204" s="20" t="str">
        <f aca="false">INDEX(Table2[], MATCH(L4204, Location_ID!$D$2:$D$648, 0), 1)</f>
        <v>daa8a290-cd1b-4ff0-b151-1f450e2146dd</v>
      </c>
      <c r="C4204" s="193" t="s">
        <v>1482</v>
      </c>
      <c r="D4204" s="273" t="s">
        <v>354</v>
      </c>
      <c r="E4204" s="193" t="s">
        <v>7134</v>
      </c>
      <c r="F4204" s="193" t="s">
        <v>7899</v>
      </c>
      <c r="G4204" s="193"/>
      <c r="H4204" s="196"/>
      <c r="I4204" s="193" t="s">
        <v>14291</v>
      </c>
      <c r="J4204" s="193" t="s">
        <v>14292</v>
      </c>
      <c r="K4204" s="193" t="s">
        <v>7127</v>
      </c>
      <c r="L4204" s="193" t="s">
        <v>3033</v>
      </c>
      <c r="M4204" s="193" t="s">
        <v>7131</v>
      </c>
      <c r="N4204" s="193" t="s">
        <v>14293</v>
      </c>
      <c r="O4204" s="193" t="s">
        <v>1732</v>
      </c>
      <c r="P4204" s="219" t="n">
        <v>43040</v>
      </c>
      <c r="Q4204" s="219" t="n">
        <v>44469</v>
      </c>
      <c r="R4204" s="193"/>
      <c r="S4204" s="193" t="s">
        <v>7130</v>
      </c>
      <c r="T4204" s="193" t="n">
        <v>2954.540306</v>
      </c>
      <c r="U4204" s="193"/>
      <c r="V4204" s="193"/>
      <c r="W4204" s="193" t="s">
        <v>8720</v>
      </c>
      <c r="X4204" s="196"/>
      <c r="Y4204" s="196"/>
      <c r="Z4204" s="196" t="n">
        <v>0</v>
      </c>
      <c r="AE4204" s="94" t="e">
        <f aca="false" t="array" ref="AE4204:AK4204">_xlfn.torow(_xlfn.unique(_xlfn._xlws.filter(cat_table[Subsector],$E4204=cat_table[Sector],"")))</f>
        <v>#NAME?</v>
      </c>
      <c r="AF4204" s="94" t="e">
        <v>#NAME?</v>
      </c>
      <c r="AG4204" s="94" t="e">
        <v>#NAME?</v>
      </c>
      <c r="AH4204" s="94" t="e">
        <v>#NAME?</v>
      </c>
      <c r="AI4204" s="94" t="e">
        <v>#NAME?</v>
      </c>
      <c r="AJ4204" s="94" t="e">
        <v>#NAME?</v>
      </c>
      <c r="AK4204" s="94" t="e">
        <v>#NAME?</v>
      </c>
      <c r="AO4204" s="94" t="e">
        <f aca="false" t="array" ref="AO4204:AQ4204">_xlfn.torow(_xlfn.unique(_xlfn._xlws.filter(cat_table[Sub-subsector],($E4204=cat_table[Sector])*($F4204=cat_table[Subsector]),"")))</f>
        <v>#NAME?</v>
      </c>
      <c r="AP4204" s="94" t="e">
        <v>#NAME?</v>
      </c>
      <c r="AQ4204" s="94" t="e">
        <v>#NAME?</v>
      </c>
    </row>
    <row r="4205" customFormat="false" ht="15" hidden="false" customHeight="true" outlineLevel="0" collapsed="false">
      <c r="A4205" s="193" t="s">
        <v>14988</v>
      </c>
      <c r="B4205" s="20" t="str">
        <f aca="false">INDEX(Table2[], MATCH(L4205, Location_ID!$D$2:$D$648, 0), 1)</f>
        <v>daa8a290-cd1b-4ff0-b151-1f450e2146dd</v>
      </c>
      <c r="C4205" s="193" t="s">
        <v>1482</v>
      </c>
      <c r="D4205" s="273" t="s">
        <v>354</v>
      </c>
      <c r="E4205" s="193" t="s">
        <v>7134</v>
      </c>
      <c r="F4205" s="193" t="s">
        <v>7899</v>
      </c>
      <c r="G4205" s="193"/>
      <c r="H4205" s="196"/>
      <c r="I4205" s="193" t="s">
        <v>14291</v>
      </c>
      <c r="J4205" s="193" t="s">
        <v>14292</v>
      </c>
      <c r="K4205" s="193" t="s">
        <v>7127</v>
      </c>
      <c r="L4205" s="193" t="s">
        <v>3033</v>
      </c>
      <c r="M4205" s="193" t="s">
        <v>7131</v>
      </c>
      <c r="N4205" s="193" t="s">
        <v>14293</v>
      </c>
      <c r="O4205" s="193" t="s">
        <v>1732</v>
      </c>
      <c r="P4205" s="219" t="n">
        <v>43040</v>
      </c>
      <c r="Q4205" s="219" t="n">
        <v>44469</v>
      </c>
      <c r="R4205" s="193"/>
      <c r="S4205" s="193" t="s">
        <v>7130</v>
      </c>
      <c r="T4205" s="193" t="n">
        <v>4610.087375</v>
      </c>
      <c r="U4205" s="193"/>
      <c r="V4205" s="193"/>
      <c r="W4205" s="193" t="s">
        <v>8720</v>
      </c>
      <c r="X4205" s="196"/>
      <c r="Y4205" s="196"/>
      <c r="Z4205" s="196" t="n">
        <v>0</v>
      </c>
      <c r="AE4205" s="94" t="e">
        <f aca="false" t="array" ref="AE4205:AK4205">_xlfn.torow(_xlfn.unique(_xlfn._xlws.filter(cat_table[Subsector],$E4205=cat_table[Sector],"")))</f>
        <v>#NAME?</v>
      </c>
      <c r="AF4205" s="94" t="e">
        <v>#NAME?</v>
      </c>
      <c r="AG4205" s="94" t="e">
        <v>#NAME?</v>
      </c>
      <c r="AH4205" s="94" t="e">
        <v>#NAME?</v>
      </c>
      <c r="AI4205" s="94" t="e">
        <v>#NAME?</v>
      </c>
      <c r="AJ4205" s="94" t="e">
        <v>#NAME?</v>
      </c>
      <c r="AK4205" s="94" t="e">
        <v>#NAME?</v>
      </c>
      <c r="AO4205" s="94" t="e">
        <f aca="false" t="array" ref="AO4205:AQ4205">_xlfn.torow(_xlfn.unique(_xlfn._xlws.filter(cat_table[Sub-subsector],($E4205=cat_table[Sector])*($F4205=cat_table[Subsector]),"")))</f>
        <v>#NAME?</v>
      </c>
      <c r="AP4205" s="94" t="e">
        <v>#NAME?</v>
      </c>
      <c r="AQ4205" s="94" t="e">
        <v>#NAME?</v>
      </c>
    </row>
    <row r="4206" customFormat="false" ht="15" hidden="false" customHeight="true" outlineLevel="0" collapsed="false">
      <c r="A4206" s="193" t="s">
        <v>14989</v>
      </c>
      <c r="B4206" s="20" t="str">
        <f aca="false">INDEX(Table2[], MATCH(L4206, Location_ID!$D$2:$D$648, 0), 1)</f>
        <v>daa8a290-cd1b-4ff0-b151-1f450e2146dd</v>
      </c>
      <c r="C4206" s="193" t="s">
        <v>1482</v>
      </c>
      <c r="D4206" s="273" t="s">
        <v>354</v>
      </c>
      <c r="E4206" s="193" t="s">
        <v>7134</v>
      </c>
      <c r="F4206" s="193" t="s">
        <v>7899</v>
      </c>
      <c r="G4206" s="193"/>
      <c r="H4206" s="196"/>
      <c r="I4206" s="193" t="s">
        <v>14291</v>
      </c>
      <c r="J4206" s="193" t="s">
        <v>14292</v>
      </c>
      <c r="K4206" s="193" t="s">
        <v>7127</v>
      </c>
      <c r="L4206" s="193" t="s">
        <v>3033</v>
      </c>
      <c r="M4206" s="193" t="s">
        <v>7131</v>
      </c>
      <c r="N4206" s="193" t="s">
        <v>14293</v>
      </c>
      <c r="O4206" s="193" t="s">
        <v>1732</v>
      </c>
      <c r="P4206" s="219" t="n">
        <v>43040</v>
      </c>
      <c r="Q4206" s="219" t="n">
        <v>44469</v>
      </c>
      <c r="R4206" s="193"/>
      <c r="S4206" s="193" t="s">
        <v>7130</v>
      </c>
      <c r="T4206" s="193" t="n">
        <v>5932.169916</v>
      </c>
      <c r="U4206" s="193"/>
      <c r="V4206" s="193"/>
      <c r="W4206" s="193" t="s">
        <v>8720</v>
      </c>
      <c r="X4206" s="196"/>
      <c r="Y4206" s="196"/>
      <c r="Z4206" s="196" t="n">
        <v>0</v>
      </c>
      <c r="AE4206" s="94" t="e">
        <f aca="false" t="array" ref="AE4206:AK4206">_xlfn.torow(_xlfn.unique(_xlfn._xlws.filter(cat_table[Subsector],$E4206=cat_table[Sector],"")))</f>
        <v>#NAME?</v>
      </c>
      <c r="AF4206" s="94" t="e">
        <v>#NAME?</v>
      </c>
      <c r="AG4206" s="94" t="e">
        <v>#NAME?</v>
      </c>
      <c r="AH4206" s="94" t="e">
        <v>#NAME?</v>
      </c>
      <c r="AI4206" s="94" t="e">
        <v>#NAME?</v>
      </c>
      <c r="AJ4206" s="94" t="e">
        <v>#NAME?</v>
      </c>
      <c r="AK4206" s="94" t="e">
        <v>#NAME?</v>
      </c>
      <c r="AO4206" s="94" t="e">
        <f aca="false" t="array" ref="AO4206:AQ4206">_xlfn.torow(_xlfn.unique(_xlfn._xlws.filter(cat_table[Sub-subsector],($E4206=cat_table[Sector])*($F4206=cat_table[Subsector]),"")))</f>
        <v>#NAME?</v>
      </c>
      <c r="AP4206" s="94" t="e">
        <v>#NAME?</v>
      </c>
      <c r="AQ4206" s="94" t="e">
        <v>#NAME?</v>
      </c>
    </row>
    <row r="4207" customFormat="false" ht="15" hidden="false" customHeight="true" outlineLevel="0" collapsed="false">
      <c r="A4207" s="193" t="s">
        <v>14990</v>
      </c>
      <c r="B4207" s="20" t="str">
        <f aca="false">INDEX(Table2[], MATCH(L4207, Location_ID!$D$2:$D$648, 0), 1)</f>
        <v>daa8a290-cd1b-4ff0-b151-1f450e2146dd</v>
      </c>
      <c r="C4207" s="193" t="s">
        <v>1482</v>
      </c>
      <c r="D4207" s="273" t="s">
        <v>354</v>
      </c>
      <c r="E4207" s="193" t="s">
        <v>7134</v>
      </c>
      <c r="F4207" s="193" t="s">
        <v>7899</v>
      </c>
      <c r="G4207" s="193"/>
      <c r="H4207" s="196"/>
      <c r="I4207" s="193" t="s">
        <v>14291</v>
      </c>
      <c r="J4207" s="193" t="s">
        <v>14292</v>
      </c>
      <c r="K4207" s="193" t="s">
        <v>7127</v>
      </c>
      <c r="L4207" s="193" t="s">
        <v>3033</v>
      </c>
      <c r="M4207" s="193" t="s">
        <v>7131</v>
      </c>
      <c r="N4207" s="193" t="s">
        <v>14293</v>
      </c>
      <c r="O4207" s="193" t="s">
        <v>1732</v>
      </c>
      <c r="P4207" s="219" t="n">
        <v>43040</v>
      </c>
      <c r="Q4207" s="219" t="n">
        <v>44469</v>
      </c>
      <c r="R4207" s="193"/>
      <c r="S4207" s="193" t="s">
        <v>7130</v>
      </c>
      <c r="T4207" s="193" t="n">
        <v>12684.15143</v>
      </c>
      <c r="U4207" s="193"/>
      <c r="V4207" s="193"/>
      <c r="W4207" s="193" t="s">
        <v>8720</v>
      </c>
      <c r="X4207" s="196"/>
      <c r="Y4207" s="196"/>
      <c r="Z4207" s="196" t="n">
        <v>0</v>
      </c>
      <c r="AE4207" s="94" t="e">
        <f aca="false" t="array" ref="AE4207:AK4207">_xlfn.torow(_xlfn.unique(_xlfn._xlws.filter(cat_table[Subsector],$E4207=cat_table[Sector],"")))</f>
        <v>#NAME?</v>
      </c>
      <c r="AF4207" s="94" t="e">
        <v>#NAME?</v>
      </c>
      <c r="AG4207" s="94" t="e">
        <v>#NAME?</v>
      </c>
      <c r="AH4207" s="94" t="e">
        <v>#NAME?</v>
      </c>
      <c r="AI4207" s="94" t="e">
        <v>#NAME?</v>
      </c>
      <c r="AJ4207" s="94" t="e">
        <v>#NAME?</v>
      </c>
      <c r="AK4207" s="94" t="e">
        <v>#NAME?</v>
      </c>
      <c r="AO4207" s="94" t="e">
        <f aca="false" t="array" ref="AO4207:AQ4207">_xlfn.torow(_xlfn.unique(_xlfn._xlws.filter(cat_table[Sub-subsector],($E4207=cat_table[Sector])*($F4207=cat_table[Subsector]),"")))</f>
        <v>#NAME?</v>
      </c>
      <c r="AP4207" s="94" t="e">
        <v>#NAME?</v>
      </c>
      <c r="AQ4207" s="94" t="e">
        <v>#NAME?</v>
      </c>
    </row>
    <row r="4208" customFormat="false" ht="15" hidden="false" customHeight="true" outlineLevel="0" collapsed="false">
      <c r="A4208" s="193" t="s">
        <v>14991</v>
      </c>
      <c r="B4208" s="20" t="str">
        <f aca="false">INDEX(Table2[], MATCH(L4208, Location_ID!$D$2:$D$648, 0), 1)</f>
        <v>daa8a290-cd1b-4ff0-b151-1f450e2146dd</v>
      </c>
      <c r="C4208" s="193" t="s">
        <v>1482</v>
      </c>
      <c r="D4208" s="273" t="s">
        <v>354</v>
      </c>
      <c r="E4208" s="193" t="s">
        <v>7134</v>
      </c>
      <c r="F4208" s="193" t="s">
        <v>7899</v>
      </c>
      <c r="G4208" s="193"/>
      <c r="H4208" s="196"/>
      <c r="I4208" s="193" t="s">
        <v>14291</v>
      </c>
      <c r="J4208" s="193" t="s">
        <v>14292</v>
      </c>
      <c r="K4208" s="193" t="s">
        <v>7127</v>
      </c>
      <c r="L4208" s="193" t="s">
        <v>3033</v>
      </c>
      <c r="M4208" s="193" t="s">
        <v>7131</v>
      </c>
      <c r="N4208" s="193" t="s">
        <v>14293</v>
      </c>
      <c r="O4208" s="193" t="s">
        <v>1732</v>
      </c>
      <c r="P4208" s="219" t="n">
        <v>43040</v>
      </c>
      <c r="Q4208" s="219" t="n">
        <v>44469</v>
      </c>
      <c r="R4208" s="193"/>
      <c r="S4208" s="193" t="s">
        <v>7130</v>
      </c>
      <c r="T4208" s="193" t="n">
        <v>6894.290922</v>
      </c>
      <c r="U4208" s="193"/>
      <c r="V4208" s="193"/>
      <c r="W4208" s="193" t="s">
        <v>8720</v>
      </c>
      <c r="X4208" s="196"/>
      <c r="Y4208" s="196"/>
      <c r="Z4208" s="196" t="n">
        <v>0</v>
      </c>
      <c r="AE4208" s="94" t="e">
        <f aca="false" t="array" ref="AE4208:AK4208">_xlfn.torow(_xlfn.unique(_xlfn._xlws.filter(cat_table[Subsector],$E4208=cat_table[Sector],"")))</f>
        <v>#NAME?</v>
      </c>
      <c r="AF4208" s="94" t="e">
        <v>#NAME?</v>
      </c>
      <c r="AG4208" s="94" t="e">
        <v>#NAME?</v>
      </c>
      <c r="AH4208" s="94" t="e">
        <v>#NAME?</v>
      </c>
      <c r="AI4208" s="94" t="e">
        <v>#NAME?</v>
      </c>
      <c r="AJ4208" s="94" t="e">
        <v>#NAME?</v>
      </c>
      <c r="AK4208" s="94" t="e">
        <v>#NAME?</v>
      </c>
      <c r="AO4208" s="94" t="e">
        <f aca="false" t="array" ref="AO4208:AQ4208">_xlfn.torow(_xlfn.unique(_xlfn._xlws.filter(cat_table[Sub-subsector],($E4208=cat_table[Sector])*($F4208=cat_table[Subsector]),"")))</f>
        <v>#NAME?</v>
      </c>
      <c r="AP4208" s="94" t="e">
        <v>#NAME?</v>
      </c>
      <c r="AQ4208" s="94" t="e">
        <v>#NAME?</v>
      </c>
    </row>
    <row r="4209" customFormat="false" ht="15" hidden="false" customHeight="true" outlineLevel="0" collapsed="false">
      <c r="A4209" s="193" t="s">
        <v>14992</v>
      </c>
      <c r="B4209" s="20" t="str">
        <f aca="false">INDEX(Table2[], MATCH(L4209, Location_ID!$D$2:$D$648, 0), 1)</f>
        <v>daa8a290-cd1b-4ff0-b151-1f450e2146dd</v>
      </c>
      <c r="C4209" s="193" t="s">
        <v>1482</v>
      </c>
      <c r="D4209" s="273" t="s">
        <v>354</v>
      </c>
      <c r="E4209" s="193" t="s">
        <v>7134</v>
      </c>
      <c r="F4209" s="193" t="s">
        <v>7899</v>
      </c>
      <c r="G4209" s="193"/>
      <c r="H4209" s="196"/>
      <c r="I4209" s="193" t="s">
        <v>14291</v>
      </c>
      <c r="J4209" s="193" t="s">
        <v>14292</v>
      </c>
      <c r="K4209" s="193" t="s">
        <v>7127</v>
      </c>
      <c r="L4209" s="193" t="s">
        <v>3033</v>
      </c>
      <c r="M4209" s="193" t="s">
        <v>7131</v>
      </c>
      <c r="N4209" s="193" t="s">
        <v>14293</v>
      </c>
      <c r="O4209" s="193" t="s">
        <v>1732</v>
      </c>
      <c r="P4209" s="219" t="n">
        <v>43040</v>
      </c>
      <c r="Q4209" s="219" t="n">
        <v>44469</v>
      </c>
      <c r="R4209" s="193"/>
      <c r="S4209" s="193" t="s">
        <v>7130</v>
      </c>
      <c r="T4209" s="193" t="n">
        <v>2376.207687</v>
      </c>
      <c r="U4209" s="193"/>
      <c r="V4209" s="193"/>
      <c r="W4209" s="193" t="s">
        <v>8720</v>
      </c>
      <c r="X4209" s="196"/>
      <c r="Y4209" s="196"/>
      <c r="Z4209" s="196" t="n">
        <v>0</v>
      </c>
      <c r="AE4209" s="94" t="e">
        <f aca="false" t="array" ref="AE4209:AK4209">_xlfn.torow(_xlfn.unique(_xlfn._xlws.filter(cat_table[Subsector],$E4209=cat_table[Sector],"")))</f>
        <v>#NAME?</v>
      </c>
      <c r="AF4209" s="94" t="e">
        <v>#NAME?</v>
      </c>
      <c r="AG4209" s="94" t="e">
        <v>#NAME?</v>
      </c>
      <c r="AH4209" s="94" t="e">
        <v>#NAME?</v>
      </c>
      <c r="AI4209" s="94" t="e">
        <v>#NAME?</v>
      </c>
      <c r="AJ4209" s="94" t="e">
        <v>#NAME?</v>
      </c>
      <c r="AK4209" s="94" t="e">
        <v>#NAME?</v>
      </c>
      <c r="AO4209" s="94" t="e">
        <f aca="false" t="array" ref="AO4209:AQ4209">_xlfn.torow(_xlfn.unique(_xlfn._xlws.filter(cat_table[Sub-subsector],($E4209=cat_table[Sector])*($F4209=cat_table[Subsector]),"")))</f>
        <v>#NAME?</v>
      </c>
      <c r="AP4209" s="94" t="e">
        <v>#NAME?</v>
      </c>
      <c r="AQ4209" s="94" t="e">
        <v>#NAME?</v>
      </c>
    </row>
    <row r="4210" customFormat="false" ht="15" hidden="false" customHeight="true" outlineLevel="0" collapsed="false">
      <c r="A4210" s="193" t="s">
        <v>14993</v>
      </c>
      <c r="B4210" s="20" t="str">
        <f aca="false">INDEX(Table2[], MATCH(L4210, Location_ID!$D$2:$D$648, 0), 1)</f>
        <v>daa8a290-cd1b-4ff0-b151-1f450e2146dd</v>
      </c>
      <c r="C4210" s="193" t="s">
        <v>1482</v>
      </c>
      <c r="D4210" s="273" t="s">
        <v>354</v>
      </c>
      <c r="E4210" s="193" t="s">
        <v>7134</v>
      </c>
      <c r="F4210" s="193" t="s">
        <v>7899</v>
      </c>
      <c r="G4210" s="193"/>
      <c r="H4210" s="196"/>
      <c r="I4210" s="193" t="s">
        <v>14291</v>
      </c>
      <c r="J4210" s="193" t="s">
        <v>14292</v>
      </c>
      <c r="K4210" s="193" t="s">
        <v>7127</v>
      </c>
      <c r="L4210" s="193" t="s">
        <v>3033</v>
      </c>
      <c r="M4210" s="193" t="s">
        <v>7131</v>
      </c>
      <c r="N4210" s="193" t="s">
        <v>14293</v>
      </c>
      <c r="O4210" s="193" t="s">
        <v>1732</v>
      </c>
      <c r="P4210" s="219" t="n">
        <v>43040</v>
      </c>
      <c r="Q4210" s="219" t="n">
        <v>44469</v>
      </c>
      <c r="R4210" s="193"/>
      <c r="S4210" s="193" t="s">
        <v>7130</v>
      </c>
      <c r="T4210" s="193" t="n">
        <v>6300.871824</v>
      </c>
      <c r="U4210" s="193"/>
      <c r="V4210" s="193"/>
      <c r="W4210" s="193" t="s">
        <v>8720</v>
      </c>
      <c r="X4210" s="196"/>
      <c r="Y4210" s="196"/>
      <c r="Z4210" s="196" t="n">
        <v>0</v>
      </c>
      <c r="AE4210" s="94" t="e">
        <f aca="false" t="array" ref="AE4210:AK4210">_xlfn.torow(_xlfn.unique(_xlfn._xlws.filter(cat_table[Subsector],$E4210=cat_table[Sector],"")))</f>
        <v>#NAME?</v>
      </c>
      <c r="AF4210" s="94" t="e">
        <v>#NAME?</v>
      </c>
      <c r="AG4210" s="94" t="e">
        <v>#NAME?</v>
      </c>
      <c r="AH4210" s="94" t="e">
        <v>#NAME?</v>
      </c>
      <c r="AI4210" s="94" t="e">
        <v>#NAME?</v>
      </c>
      <c r="AJ4210" s="94" t="e">
        <v>#NAME?</v>
      </c>
      <c r="AK4210" s="94" t="e">
        <v>#NAME?</v>
      </c>
      <c r="AO4210" s="94" t="e">
        <f aca="false" t="array" ref="AO4210:AQ4210">_xlfn.torow(_xlfn.unique(_xlfn._xlws.filter(cat_table[Sub-subsector],($E4210=cat_table[Sector])*($F4210=cat_table[Subsector]),"")))</f>
        <v>#NAME?</v>
      </c>
      <c r="AP4210" s="94" t="e">
        <v>#NAME?</v>
      </c>
      <c r="AQ4210" s="94" t="e">
        <v>#NAME?</v>
      </c>
    </row>
    <row r="4211" customFormat="false" ht="15" hidden="false" customHeight="true" outlineLevel="0" collapsed="false">
      <c r="A4211" s="193" t="s">
        <v>14994</v>
      </c>
      <c r="B4211" s="20" t="str">
        <f aca="false">INDEX(Table2[], MATCH(L4211, Location_ID!$D$2:$D$648, 0), 1)</f>
        <v>daa8a290-cd1b-4ff0-b151-1f450e2146dd</v>
      </c>
      <c r="C4211" s="193" t="s">
        <v>1482</v>
      </c>
      <c r="D4211" s="273" t="s">
        <v>354</v>
      </c>
      <c r="E4211" s="193" t="s">
        <v>7134</v>
      </c>
      <c r="F4211" s="193" t="s">
        <v>7899</v>
      </c>
      <c r="G4211" s="193"/>
      <c r="H4211" s="196"/>
      <c r="I4211" s="193" t="s">
        <v>14291</v>
      </c>
      <c r="J4211" s="193" t="s">
        <v>14292</v>
      </c>
      <c r="K4211" s="193" t="s">
        <v>7127</v>
      </c>
      <c r="L4211" s="193" t="s">
        <v>3033</v>
      </c>
      <c r="M4211" s="193" t="s">
        <v>7131</v>
      </c>
      <c r="N4211" s="193" t="s">
        <v>14293</v>
      </c>
      <c r="O4211" s="193" t="s">
        <v>1732</v>
      </c>
      <c r="P4211" s="219" t="n">
        <v>43040</v>
      </c>
      <c r="Q4211" s="219" t="n">
        <v>44469</v>
      </c>
      <c r="R4211" s="193"/>
      <c r="S4211" s="193" t="s">
        <v>7130</v>
      </c>
      <c r="T4211" s="193" t="n">
        <v>14397.44345</v>
      </c>
      <c r="U4211" s="193"/>
      <c r="V4211" s="193"/>
      <c r="W4211" s="193" t="s">
        <v>8720</v>
      </c>
      <c r="X4211" s="196"/>
      <c r="Y4211" s="196"/>
      <c r="Z4211" s="196" t="n">
        <v>0</v>
      </c>
      <c r="AE4211" s="94" t="e">
        <f aca="false" t="array" ref="AE4211:AK4211">_xlfn.torow(_xlfn.unique(_xlfn._xlws.filter(cat_table[Subsector],$E4211=cat_table[Sector],"")))</f>
        <v>#NAME?</v>
      </c>
      <c r="AF4211" s="94" t="e">
        <v>#NAME?</v>
      </c>
      <c r="AG4211" s="94" t="e">
        <v>#NAME?</v>
      </c>
      <c r="AH4211" s="94" t="e">
        <v>#NAME?</v>
      </c>
      <c r="AI4211" s="94" t="e">
        <v>#NAME?</v>
      </c>
      <c r="AJ4211" s="94" t="e">
        <v>#NAME?</v>
      </c>
      <c r="AK4211" s="94" t="e">
        <v>#NAME?</v>
      </c>
      <c r="AO4211" s="94" t="e">
        <f aca="false" t="array" ref="AO4211:AQ4211">_xlfn.torow(_xlfn.unique(_xlfn._xlws.filter(cat_table[Sub-subsector],($E4211=cat_table[Sector])*($F4211=cat_table[Subsector]),"")))</f>
        <v>#NAME?</v>
      </c>
      <c r="AP4211" s="94" t="e">
        <v>#NAME?</v>
      </c>
      <c r="AQ4211" s="94" t="e">
        <v>#NAME?</v>
      </c>
    </row>
    <row r="4212" customFormat="false" ht="15" hidden="false" customHeight="true" outlineLevel="0" collapsed="false">
      <c r="A4212" s="193" t="s">
        <v>14995</v>
      </c>
      <c r="B4212" s="20" t="str">
        <f aca="false">INDEX(Table2[], MATCH(L4212, Location_ID!$D$2:$D$648, 0), 1)</f>
        <v>daa8a290-cd1b-4ff0-b151-1f450e2146dd</v>
      </c>
      <c r="C4212" s="193" t="s">
        <v>1482</v>
      </c>
      <c r="D4212" s="273" t="s">
        <v>354</v>
      </c>
      <c r="E4212" s="193" t="s">
        <v>7134</v>
      </c>
      <c r="F4212" s="193" t="s">
        <v>7899</v>
      </c>
      <c r="G4212" s="193"/>
      <c r="H4212" s="196"/>
      <c r="I4212" s="193" t="s">
        <v>14291</v>
      </c>
      <c r="J4212" s="193" t="s">
        <v>14292</v>
      </c>
      <c r="K4212" s="193" t="s">
        <v>7127</v>
      </c>
      <c r="L4212" s="193" t="s">
        <v>3033</v>
      </c>
      <c r="M4212" s="193" t="s">
        <v>7131</v>
      </c>
      <c r="N4212" s="193" t="s">
        <v>14293</v>
      </c>
      <c r="O4212" s="193" t="s">
        <v>1732</v>
      </c>
      <c r="P4212" s="219" t="n">
        <v>43040</v>
      </c>
      <c r="Q4212" s="219" t="n">
        <v>44469</v>
      </c>
      <c r="R4212" s="193"/>
      <c r="S4212" s="193" t="s">
        <v>7130</v>
      </c>
      <c r="T4212" s="193" t="n">
        <v>2951.792734</v>
      </c>
      <c r="U4212" s="193"/>
      <c r="V4212" s="193"/>
      <c r="W4212" s="193" t="s">
        <v>8720</v>
      </c>
      <c r="X4212" s="196"/>
      <c r="Y4212" s="196"/>
      <c r="Z4212" s="196" t="n">
        <v>0</v>
      </c>
      <c r="AE4212" s="94" t="e">
        <f aca="false" t="array" ref="AE4212:AK4212">_xlfn.torow(_xlfn.unique(_xlfn._xlws.filter(cat_table[Subsector],$E4212=cat_table[Sector],"")))</f>
        <v>#NAME?</v>
      </c>
      <c r="AF4212" s="94" t="e">
        <v>#NAME?</v>
      </c>
      <c r="AG4212" s="94" t="e">
        <v>#NAME?</v>
      </c>
      <c r="AH4212" s="94" t="e">
        <v>#NAME?</v>
      </c>
      <c r="AI4212" s="94" t="e">
        <v>#NAME?</v>
      </c>
      <c r="AJ4212" s="94" t="e">
        <v>#NAME?</v>
      </c>
      <c r="AK4212" s="94" t="e">
        <v>#NAME?</v>
      </c>
      <c r="AO4212" s="94" t="e">
        <f aca="false" t="array" ref="AO4212:AQ4212">_xlfn.torow(_xlfn.unique(_xlfn._xlws.filter(cat_table[Sub-subsector],($E4212=cat_table[Sector])*($F4212=cat_table[Subsector]),"")))</f>
        <v>#NAME?</v>
      </c>
      <c r="AP4212" s="94" t="e">
        <v>#NAME?</v>
      </c>
      <c r="AQ4212" s="94" t="e">
        <v>#NAME?</v>
      </c>
    </row>
    <row r="4213" customFormat="false" ht="15" hidden="false" customHeight="true" outlineLevel="0" collapsed="false">
      <c r="A4213" s="193" t="s">
        <v>14996</v>
      </c>
      <c r="B4213" s="20" t="str">
        <f aca="false">INDEX(Table2[], MATCH(L4213, Location_ID!$D$2:$D$648, 0), 1)</f>
        <v>daa8a290-cd1b-4ff0-b151-1f450e2146dd</v>
      </c>
      <c r="C4213" s="193" t="s">
        <v>1482</v>
      </c>
      <c r="D4213" s="273" t="s">
        <v>354</v>
      </c>
      <c r="E4213" s="193" t="s">
        <v>7134</v>
      </c>
      <c r="F4213" s="193" t="s">
        <v>7899</v>
      </c>
      <c r="G4213" s="193"/>
      <c r="H4213" s="196"/>
      <c r="I4213" s="193" t="s">
        <v>14291</v>
      </c>
      <c r="J4213" s="193" t="s">
        <v>14292</v>
      </c>
      <c r="K4213" s="193" t="s">
        <v>7127</v>
      </c>
      <c r="L4213" s="193" t="s">
        <v>3033</v>
      </c>
      <c r="M4213" s="193" t="s">
        <v>7131</v>
      </c>
      <c r="N4213" s="193" t="s">
        <v>14293</v>
      </c>
      <c r="O4213" s="193" t="s">
        <v>1732</v>
      </c>
      <c r="P4213" s="219" t="n">
        <v>43040</v>
      </c>
      <c r="Q4213" s="219" t="n">
        <v>44469</v>
      </c>
      <c r="R4213" s="193"/>
      <c r="S4213" s="193" t="s">
        <v>7130</v>
      </c>
      <c r="T4213" s="193" t="n">
        <v>7148.70797</v>
      </c>
      <c r="U4213" s="193"/>
      <c r="V4213" s="193"/>
      <c r="W4213" s="193" t="s">
        <v>8720</v>
      </c>
      <c r="X4213" s="196"/>
      <c r="Y4213" s="196"/>
      <c r="Z4213" s="196" t="n">
        <v>0</v>
      </c>
      <c r="AE4213" s="94" t="e">
        <f aca="false" t="array" ref="AE4213:AK4213">_xlfn.torow(_xlfn.unique(_xlfn._xlws.filter(cat_table[Subsector],$E4213=cat_table[Sector],"")))</f>
        <v>#NAME?</v>
      </c>
      <c r="AF4213" s="94" t="e">
        <v>#NAME?</v>
      </c>
      <c r="AG4213" s="94" t="e">
        <v>#NAME?</v>
      </c>
      <c r="AH4213" s="94" t="e">
        <v>#NAME?</v>
      </c>
      <c r="AI4213" s="94" t="e">
        <v>#NAME?</v>
      </c>
      <c r="AJ4213" s="94" t="e">
        <v>#NAME?</v>
      </c>
      <c r="AK4213" s="94" t="e">
        <v>#NAME?</v>
      </c>
      <c r="AO4213" s="94" t="e">
        <f aca="false" t="array" ref="AO4213:AQ4213">_xlfn.torow(_xlfn.unique(_xlfn._xlws.filter(cat_table[Sub-subsector],($E4213=cat_table[Sector])*($F4213=cat_table[Subsector]),"")))</f>
        <v>#NAME?</v>
      </c>
      <c r="AP4213" s="94" t="e">
        <v>#NAME?</v>
      </c>
      <c r="AQ4213" s="94" t="e">
        <v>#NAME?</v>
      </c>
    </row>
    <row r="4214" customFormat="false" ht="15" hidden="false" customHeight="true" outlineLevel="0" collapsed="false">
      <c r="A4214" s="193" t="s">
        <v>14997</v>
      </c>
      <c r="B4214" s="20" t="str">
        <f aca="false">INDEX(Table2[], MATCH(L4214, Location_ID!$D$2:$D$648, 0), 1)</f>
        <v>daa8a290-cd1b-4ff0-b151-1f450e2146dd</v>
      </c>
      <c r="C4214" s="193" t="s">
        <v>1482</v>
      </c>
      <c r="D4214" s="273" t="s">
        <v>354</v>
      </c>
      <c r="E4214" s="193" t="s">
        <v>7134</v>
      </c>
      <c r="F4214" s="193" t="s">
        <v>7899</v>
      </c>
      <c r="G4214" s="193"/>
      <c r="H4214" s="196"/>
      <c r="I4214" s="193" t="s">
        <v>14291</v>
      </c>
      <c r="J4214" s="193" t="s">
        <v>14292</v>
      </c>
      <c r="K4214" s="193" t="s">
        <v>7127</v>
      </c>
      <c r="L4214" s="193" t="s">
        <v>3033</v>
      </c>
      <c r="M4214" s="193" t="s">
        <v>7131</v>
      </c>
      <c r="N4214" s="193" t="s">
        <v>14293</v>
      </c>
      <c r="O4214" s="193" t="s">
        <v>1732</v>
      </c>
      <c r="P4214" s="219" t="n">
        <v>43040</v>
      </c>
      <c r="Q4214" s="219" t="n">
        <v>44469</v>
      </c>
      <c r="R4214" s="193"/>
      <c r="S4214" s="193" t="s">
        <v>7130</v>
      </c>
      <c r="T4214" s="193" t="n">
        <v>3206.075408</v>
      </c>
      <c r="U4214" s="193"/>
      <c r="V4214" s="193"/>
      <c r="W4214" s="193" t="s">
        <v>8720</v>
      </c>
      <c r="X4214" s="196"/>
      <c r="Y4214" s="196"/>
      <c r="Z4214" s="196" t="n">
        <v>0</v>
      </c>
      <c r="AE4214" s="94" t="e">
        <f aca="false" t="array" ref="AE4214:AK4214">_xlfn.torow(_xlfn.unique(_xlfn._xlws.filter(cat_table[Subsector],$E4214=cat_table[Sector],"")))</f>
        <v>#NAME?</v>
      </c>
      <c r="AF4214" s="94" t="e">
        <v>#NAME?</v>
      </c>
      <c r="AG4214" s="94" t="e">
        <v>#NAME?</v>
      </c>
      <c r="AH4214" s="94" t="e">
        <v>#NAME?</v>
      </c>
      <c r="AI4214" s="94" t="e">
        <v>#NAME?</v>
      </c>
      <c r="AJ4214" s="94" t="e">
        <v>#NAME?</v>
      </c>
      <c r="AK4214" s="94" t="e">
        <v>#NAME?</v>
      </c>
      <c r="AO4214" s="94" t="e">
        <f aca="false" t="array" ref="AO4214:AQ4214">_xlfn.torow(_xlfn.unique(_xlfn._xlws.filter(cat_table[Sub-subsector],($E4214=cat_table[Sector])*($F4214=cat_table[Subsector]),"")))</f>
        <v>#NAME?</v>
      </c>
      <c r="AP4214" s="94" t="e">
        <v>#NAME?</v>
      </c>
      <c r="AQ4214" s="94" t="e">
        <v>#NAME?</v>
      </c>
    </row>
    <row r="4215" customFormat="false" ht="15" hidden="false" customHeight="true" outlineLevel="0" collapsed="false">
      <c r="A4215" s="193" t="s">
        <v>14998</v>
      </c>
      <c r="B4215" s="20" t="str">
        <f aca="false">INDEX(Table2[], MATCH(L4215, Location_ID!$D$2:$D$648, 0), 1)</f>
        <v>daa8a290-cd1b-4ff0-b151-1f450e2146dd</v>
      </c>
      <c r="C4215" s="193" t="s">
        <v>1482</v>
      </c>
      <c r="D4215" s="273" t="s">
        <v>354</v>
      </c>
      <c r="E4215" s="193" t="s">
        <v>7134</v>
      </c>
      <c r="F4215" s="193" t="s">
        <v>7899</v>
      </c>
      <c r="G4215" s="193"/>
      <c r="H4215" s="196"/>
      <c r="I4215" s="193" t="s">
        <v>14291</v>
      </c>
      <c r="J4215" s="193" t="s">
        <v>14292</v>
      </c>
      <c r="K4215" s="193" t="s">
        <v>7127</v>
      </c>
      <c r="L4215" s="193" t="s">
        <v>3033</v>
      </c>
      <c r="M4215" s="193" t="s">
        <v>7131</v>
      </c>
      <c r="N4215" s="193" t="s">
        <v>14293</v>
      </c>
      <c r="O4215" s="193" t="s">
        <v>1732</v>
      </c>
      <c r="P4215" s="219" t="n">
        <v>43040</v>
      </c>
      <c r="Q4215" s="219" t="n">
        <v>44469</v>
      </c>
      <c r="R4215" s="193"/>
      <c r="S4215" s="193" t="s">
        <v>7130</v>
      </c>
      <c r="T4215" s="193" t="n">
        <v>4798.298883</v>
      </c>
      <c r="U4215" s="193"/>
      <c r="V4215" s="193"/>
      <c r="W4215" s="193" t="s">
        <v>8720</v>
      </c>
      <c r="X4215" s="196"/>
      <c r="Y4215" s="196"/>
      <c r="Z4215" s="196" t="n">
        <v>0</v>
      </c>
      <c r="AE4215" s="94" t="e">
        <f aca="false" t="array" ref="AE4215:AK4215">_xlfn.torow(_xlfn.unique(_xlfn._xlws.filter(cat_table[Subsector],$E4215=cat_table[Sector],"")))</f>
        <v>#NAME?</v>
      </c>
      <c r="AF4215" s="94" t="e">
        <v>#NAME?</v>
      </c>
      <c r="AG4215" s="94" t="e">
        <v>#NAME?</v>
      </c>
      <c r="AH4215" s="94" t="e">
        <v>#NAME?</v>
      </c>
      <c r="AI4215" s="94" t="e">
        <v>#NAME?</v>
      </c>
      <c r="AJ4215" s="94" t="e">
        <v>#NAME?</v>
      </c>
      <c r="AK4215" s="94" t="e">
        <v>#NAME?</v>
      </c>
      <c r="AO4215" s="94" t="e">
        <f aca="false" t="array" ref="AO4215:AQ4215">_xlfn.torow(_xlfn.unique(_xlfn._xlws.filter(cat_table[Sub-subsector],($E4215=cat_table[Sector])*($F4215=cat_table[Subsector]),"")))</f>
        <v>#NAME?</v>
      </c>
      <c r="AP4215" s="94" t="e">
        <v>#NAME?</v>
      </c>
      <c r="AQ4215" s="94" t="e">
        <v>#NAME?</v>
      </c>
    </row>
    <row r="4216" customFormat="false" ht="15" hidden="false" customHeight="true" outlineLevel="0" collapsed="false">
      <c r="A4216" s="193" t="s">
        <v>14999</v>
      </c>
      <c r="B4216" s="20" t="str">
        <f aca="false">INDEX(Table2[], MATCH(L4216, Location_ID!$D$2:$D$648, 0), 1)</f>
        <v>daa8a290-cd1b-4ff0-b151-1f450e2146dd</v>
      </c>
      <c r="C4216" s="193" t="s">
        <v>1482</v>
      </c>
      <c r="D4216" s="273" t="s">
        <v>354</v>
      </c>
      <c r="E4216" s="193" t="s">
        <v>7134</v>
      </c>
      <c r="F4216" s="193" t="s">
        <v>7899</v>
      </c>
      <c r="G4216" s="193"/>
      <c r="H4216" s="196"/>
      <c r="I4216" s="193" t="s">
        <v>14291</v>
      </c>
      <c r="J4216" s="193" t="s">
        <v>14292</v>
      </c>
      <c r="K4216" s="193" t="s">
        <v>7127</v>
      </c>
      <c r="L4216" s="193" t="s">
        <v>3033</v>
      </c>
      <c r="M4216" s="193" t="s">
        <v>7131</v>
      </c>
      <c r="N4216" s="193" t="s">
        <v>14293</v>
      </c>
      <c r="O4216" s="193" t="s">
        <v>1732</v>
      </c>
      <c r="P4216" s="219" t="n">
        <v>43040</v>
      </c>
      <c r="Q4216" s="219" t="n">
        <v>44469</v>
      </c>
      <c r="R4216" s="193"/>
      <c r="S4216" s="193" t="s">
        <v>7130</v>
      </c>
      <c r="T4216" s="193" t="n">
        <v>6617.38447</v>
      </c>
      <c r="U4216" s="193"/>
      <c r="V4216" s="193"/>
      <c r="W4216" s="193" t="s">
        <v>8720</v>
      </c>
      <c r="X4216" s="196"/>
      <c r="Y4216" s="196"/>
      <c r="Z4216" s="196" t="n">
        <v>0</v>
      </c>
      <c r="AE4216" s="94" t="e">
        <f aca="false" t="array" ref="AE4216:AK4216">_xlfn.torow(_xlfn.unique(_xlfn._xlws.filter(cat_table[Subsector],$E4216=cat_table[Sector],"")))</f>
        <v>#NAME?</v>
      </c>
      <c r="AF4216" s="94" t="e">
        <v>#NAME?</v>
      </c>
      <c r="AG4216" s="94" t="e">
        <v>#NAME?</v>
      </c>
      <c r="AH4216" s="94" t="e">
        <v>#NAME?</v>
      </c>
      <c r="AI4216" s="94" t="e">
        <v>#NAME?</v>
      </c>
      <c r="AJ4216" s="94" t="e">
        <v>#NAME?</v>
      </c>
      <c r="AK4216" s="94" t="e">
        <v>#NAME?</v>
      </c>
      <c r="AO4216" s="94" t="e">
        <f aca="false" t="array" ref="AO4216:AQ4216">_xlfn.torow(_xlfn.unique(_xlfn._xlws.filter(cat_table[Sub-subsector],($E4216=cat_table[Sector])*($F4216=cat_table[Subsector]),"")))</f>
        <v>#NAME?</v>
      </c>
      <c r="AP4216" s="94" t="e">
        <v>#NAME?</v>
      </c>
      <c r="AQ4216" s="94" t="e">
        <v>#NAME?</v>
      </c>
    </row>
    <row r="4217" customFormat="false" ht="15" hidden="false" customHeight="true" outlineLevel="0" collapsed="false">
      <c r="A4217" s="193" t="s">
        <v>15000</v>
      </c>
      <c r="B4217" s="20" t="str">
        <f aca="false">INDEX(Table2[], MATCH(L4217, Location_ID!$D$2:$D$648, 0), 1)</f>
        <v>daa8a290-cd1b-4ff0-b151-1f450e2146dd</v>
      </c>
      <c r="C4217" s="193" t="s">
        <v>1482</v>
      </c>
      <c r="D4217" s="273" t="s">
        <v>354</v>
      </c>
      <c r="E4217" s="193" t="s">
        <v>7134</v>
      </c>
      <c r="F4217" s="193" t="s">
        <v>7899</v>
      </c>
      <c r="G4217" s="193"/>
      <c r="H4217" s="196"/>
      <c r="I4217" s="193" t="s">
        <v>14291</v>
      </c>
      <c r="J4217" s="193" t="s">
        <v>14292</v>
      </c>
      <c r="K4217" s="193" t="s">
        <v>7127</v>
      </c>
      <c r="L4217" s="193" t="s">
        <v>3033</v>
      </c>
      <c r="M4217" s="193" t="s">
        <v>7131</v>
      </c>
      <c r="N4217" s="193" t="s">
        <v>14293</v>
      </c>
      <c r="O4217" s="193" t="s">
        <v>1732</v>
      </c>
      <c r="P4217" s="219" t="n">
        <v>43040</v>
      </c>
      <c r="Q4217" s="219" t="n">
        <v>44469</v>
      </c>
      <c r="R4217" s="193"/>
      <c r="S4217" s="193" t="s">
        <v>7130</v>
      </c>
      <c r="T4217" s="193" t="n">
        <v>4331.032453</v>
      </c>
      <c r="U4217" s="193"/>
      <c r="V4217" s="193"/>
      <c r="W4217" s="193" t="s">
        <v>8720</v>
      </c>
      <c r="X4217" s="196"/>
      <c r="Y4217" s="196"/>
      <c r="Z4217" s="196" t="n">
        <v>0</v>
      </c>
      <c r="AE4217" s="94" t="e">
        <f aca="false" t="array" ref="AE4217:AK4217">_xlfn.torow(_xlfn.unique(_xlfn._xlws.filter(cat_table[Subsector],$E4217=cat_table[Sector],"")))</f>
        <v>#NAME?</v>
      </c>
      <c r="AF4217" s="94" t="e">
        <v>#NAME?</v>
      </c>
      <c r="AG4217" s="94" t="e">
        <v>#NAME?</v>
      </c>
      <c r="AH4217" s="94" t="e">
        <v>#NAME?</v>
      </c>
      <c r="AI4217" s="94" t="e">
        <v>#NAME?</v>
      </c>
      <c r="AJ4217" s="94" t="e">
        <v>#NAME?</v>
      </c>
      <c r="AK4217" s="94" t="e">
        <v>#NAME?</v>
      </c>
      <c r="AO4217" s="94" t="e">
        <f aca="false" t="array" ref="AO4217:AQ4217">_xlfn.torow(_xlfn.unique(_xlfn._xlws.filter(cat_table[Sub-subsector],($E4217=cat_table[Sector])*($F4217=cat_table[Subsector]),"")))</f>
        <v>#NAME?</v>
      </c>
      <c r="AP4217" s="94" t="e">
        <v>#NAME?</v>
      </c>
      <c r="AQ4217" s="94" t="e">
        <v>#NAME?</v>
      </c>
    </row>
    <row r="4218" customFormat="false" ht="15" hidden="false" customHeight="true" outlineLevel="0" collapsed="false">
      <c r="A4218" s="193" t="s">
        <v>15001</v>
      </c>
      <c r="B4218" s="20" t="str">
        <f aca="false">INDEX(Table2[], MATCH(L4218, Location_ID!$D$2:$D$648, 0), 1)</f>
        <v>daa8a290-cd1b-4ff0-b151-1f450e2146dd</v>
      </c>
      <c r="C4218" s="193" t="s">
        <v>1482</v>
      </c>
      <c r="D4218" s="273" t="s">
        <v>354</v>
      </c>
      <c r="E4218" s="193" t="s">
        <v>7134</v>
      </c>
      <c r="F4218" s="193" t="s">
        <v>7899</v>
      </c>
      <c r="G4218" s="193"/>
      <c r="H4218" s="196"/>
      <c r="I4218" s="193" t="s">
        <v>14291</v>
      </c>
      <c r="J4218" s="193" t="s">
        <v>14292</v>
      </c>
      <c r="K4218" s="193" t="s">
        <v>7127</v>
      </c>
      <c r="L4218" s="193" t="s">
        <v>3033</v>
      </c>
      <c r="M4218" s="193" t="s">
        <v>7131</v>
      </c>
      <c r="N4218" s="193" t="s">
        <v>14293</v>
      </c>
      <c r="O4218" s="193" t="s">
        <v>1732</v>
      </c>
      <c r="P4218" s="219" t="n">
        <v>43040</v>
      </c>
      <c r="Q4218" s="219" t="n">
        <v>44469</v>
      </c>
      <c r="R4218" s="193"/>
      <c r="S4218" s="193" t="s">
        <v>7130</v>
      </c>
      <c r="T4218" s="193" t="n">
        <v>4616.312682</v>
      </c>
      <c r="U4218" s="193"/>
      <c r="V4218" s="193"/>
      <c r="W4218" s="193" t="s">
        <v>8720</v>
      </c>
      <c r="X4218" s="196"/>
      <c r="Y4218" s="196"/>
      <c r="Z4218" s="196" t="n">
        <v>0</v>
      </c>
      <c r="AE4218" s="94" t="e">
        <f aca="false" t="array" ref="AE4218:AK4218">_xlfn.torow(_xlfn.unique(_xlfn._xlws.filter(cat_table[Subsector],$E4218=cat_table[Sector],"")))</f>
        <v>#NAME?</v>
      </c>
      <c r="AF4218" s="94" t="e">
        <v>#NAME?</v>
      </c>
      <c r="AG4218" s="94" t="e">
        <v>#NAME?</v>
      </c>
      <c r="AH4218" s="94" t="e">
        <v>#NAME?</v>
      </c>
      <c r="AI4218" s="94" t="e">
        <v>#NAME?</v>
      </c>
      <c r="AJ4218" s="94" t="e">
        <v>#NAME?</v>
      </c>
      <c r="AK4218" s="94" t="e">
        <v>#NAME?</v>
      </c>
      <c r="AO4218" s="94" t="e">
        <f aca="false" t="array" ref="AO4218:AQ4218">_xlfn.torow(_xlfn.unique(_xlfn._xlws.filter(cat_table[Sub-subsector],($E4218=cat_table[Sector])*($F4218=cat_table[Subsector]),"")))</f>
        <v>#NAME?</v>
      </c>
      <c r="AP4218" s="94" t="e">
        <v>#NAME?</v>
      </c>
      <c r="AQ4218" s="94" t="e">
        <v>#NAME?</v>
      </c>
    </row>
    <row r="4219" customFormat="false" ht="15" hidden="false" customHeight="true" outlineLevel="0" collapsed="false">
      <c r="A4219" s="193" t="s">
        <v>15002</v>
      </c>
      <c r="B4219" s="20" t="str">
        <f aca="false">INDEX(Table2[], MATCH(L4219, Location_ID!$D$2:$D$648, 0), 1)</f>
        <v>daa8a290-cd1b-4ff0-b151-1f450e2146dd</v>
      </c>
      <c r="C4219" s="193" t="s">
        <v>1482</v>
      </c>
      <c r="D4219" s="273" t="s">
        <v>354</v>
      </c>
      <c r="E4219" s="193" t="s">
        <v>7134</v>
      </c>
      <c r="F4219" s="193" t="s">
        <v>7899</v>
      </c>
      <c r="G4219" s="193"/>
      <c r="H4219" s="196"/>
      <c r="I4219" s="193" t="s">
        <v>14291</v>
      </c>
      <c r="J4219" s="193" t="s">
        <v>14292</v>
      </c>
      <c r="K4219" s="193" t="s">
        <v>7127</v>
      </c>
      <c r="L4219" s="193" t="s">
        <v>3033</v>
      </c>
      <c r="M4219" s="193" t="s">
        <v>7131</v>
      </c>
      <c r="N4219" s="193" t="s">
        <v>14293</v>
      </c>
      <c r="O4219" s="193" t="s">
        <v>1732</v>
      </c>
      <c r="P4219" s="219" t="n">
        <v>43040</v>
      </c>
      <c r="Q4219" s="219" t="n">
        <v>44469</v>
      </c>
      <c r="R4219" s="193"/>
      <c r="S4219" s="193" t="s">
        <v>7130</v>
      </c>
      <c r="T4219" s="193" t="n">
        <v>1134.285049</v>
      </c>
      <c r="U4219" s="193"/>
      <c r="V4219" s="193"/>
      <c r="W4219" s="193" t="s">
        <v>8720</v>
      </c>
      <c r="X4219" s="196"/>
      <c r="Y4219" s="196"/>
      <c r="Z4219" s="196" t="n">
        <v>0</v>
      </c>
      <c r="AE4219" s="94" t="e">
        <f aca="false" t="array" ref="AE4219:AK4219">_xlfn.torow(_xlfn.unique(_xlfn._xlws.filter(cat_table[Subsector],$E4219=cat_table[Sector],"")))</f>
        <v>#NAME?</v>
      </c>
      <c r="AF4219" s="94" t="e">
        <v>#NAME?</v>
      </c>
      <c r="AG4219" s="94" t="e">
        <v>#NAME?</v>
      </c>
      <c r="AH4219" s="94" t="e">
        <v>#NAME?</v>
      </c>
      <c r="AI4219" s="94" t="e">
        <v>#NAME?</v>
      </c>
      <c r="AJ4219" s="94" t="e">
        <v>#NAME?</v>
      </c>
      <c r="AK4219" s="94" t="e">
        <v>#NAME?</v>
      </c>
      <c r="AO4219" s="94" t="e">
        <f aca="false" t="array" ref="AO4219:AQ4219">_xlfn.torow(_xlfn.unique(_xlfn._xlws.filter(cat_table[Sub-subsector],($E4219=cat_table[Sector])*($F4219=cat_table[Subsector]),"")))</f>
        <v>#NAME?</v>
      </c>
      <c r="AP4219" s="94" t="e">
        <v>#NAME?</v>
      </c>
      <c r="AQ4219" s="94" t="e">
        <v>#NAME?</v>
      </c>
    </row>
    <row r="4220" customFormat="false" ht="15" hidden="false" customHeight="true" outlineLevel="0" collapsed="false">
      <c r="A4220" s="193" t="s">
        <v>15003</v>
      </c>
      <c r="B4220" s="20" t="str">
        <f aca="false">INDEX(Table2[], MATCH(L4220, Location_ID!$D$2:$D$648, 0), 1)</f>
        <v>daa8a290-cd1b-4ff0-b151-1f450e2146dd</v>
      </c>
      <c r="C4220" s="193" t="s">
        <v>1482</v>
      </c>
      <c r="D4220" s="273" t="s">
        <v>354</v>
      </c>
      <c r="E4220" s="193" t="s">
        <v>7134</v>
      </c>
      <c r="F4220" s="193" t="s">
        <v>7899</v>
      </c>
      <c r="G4220" s="193"/>
      <c r="H4220" s="196"/>
      <c r="I4220" s="193" t="s">
        <v>14291</v>
      </c>
      <c r="J4220" s="193" t="s">
        <v>14292</v>
      </c>
      <c r="K4220" s="193" t="s">
        <v>7127</v>
      </c>
      <c r="L4220" s="193" t="s">
        <v>3033</v>
      </c>
      <c r="M4220" s="193" t="s">
        <v>7131</v>
      </c>
      <c r="N4220" s="193" t="s">
        <v>14293</v>
      </c>
      <c r="O4220" s="193" t="s">
        <v>1732</v>
      </c>
      <c r="P4220" s="219" t="n">
        <v>43040</v>
      </c>
      <c r="Q4220" s="219" t="n">
        <v>44469</v>
      </c>
      <c r="R4220" s="193"/>
      <c r="S4220" s="193" t="s">
        <v>7130</v>
      </c>
      <c r="T4220" s="193" t="n">
        <v>6723.029438</v>
      </c>
      <c r="U4220" s="193"/>
      <c r="V4220" s="193"/>
      <c r="W4220" s="193" t="s">
        <v>8720</v>
      </c>
      <c r="X4220" s="196"/>
      <c r="Y4220" s="196"/>
      <c r="Z4220" s="196" t="n">
        <v>0</v>
      </c>
      <c r="AE4220" s="94" t="e">
        <f aca="false" t="array" ref="AE4220:AK4220">_xlfn.torow(_xlfn.unique(_xlfn._xlws.filter(cat_table[Subsector],$E4220=cat_table[Sector],"")))</f>
        <v>#NAME?</v>
      </c>
      <c r="AF4220" s="94" t="e">
        <v>#NAME?</v>
      </c>
      <c r="AG4220" s="94" t="e">
        <v>#NAME?</v>
      </c>
      <c r="AH4220" s="94" t="e">
        <v>#NAME?</v>
      </c>
      <c r="AI4220" s="94" t="e">
        <v>#NAME?</v>
      </c>
      <c r="AJ4220" s="94" t="e">
        <v>#NAME?</v>
      </c>
      <c r="AK4220" s="94" t="e">
        <v>#NAME?</v>
      </c>
      <c r="AO4220" s="94" t="e">
        <f aca="false" t="array" ref="AO4220:AQ4220">_xlfn.torow(_xlfn.unique(_xlfn._xlws.filter(cat_table[Sub-subsector],($E4220=cat_table[Sector])*($F4220=cat_table[Subsector]),"")))</f>
        <v>#NAME?</v>
      </c>
      <c r="AP4220" s="94" t="e">
        <v>#NAME?</v>
      </c>
      <c r="AQ4220" s="94" t="e">
        <v>#NAME?</v>
      </c>
    </row>
    <row r="4221" customFormat="false" ht="15" hidden="false" customHeight="true" outlineLevel="0" collapsed="false">
      <c r="A4221" s="193" t="s">
        <v>15004</v>
      </c>
      <c r="B4221" s="20" t="str">
        <f aca="false">INDEX(Table2[], MATCH(L4221, Location_ID!$D$2:$D$648, 0), 1)</f>
        <v>daa8a290-cd1b-4ff0-b151-1f450e2146dd</v>
      </c>
      <c r="C4221" s="193" t="s">
        <v>1482</v>
      </c>
      <c r="D4221" s="273" t="s">
        <v>354</v>
      </c>
      <c r="E4221" s="193" t="s">
        <v>7134</v>
      </c>
      <c r="F4221" s="193" t="s">
        <v>7899</v>
      </c>
      <c r="G4221" s="193"/>
      <c r="H4221" s="196"/>
      <c r="I4221" s="193" t="s">
        <v>14291</v>
      </c>
      <c r="J4221" s="193" t="s">
        <v>14292</v>
      </c>
      <c r="K4221" s="193" t="s">
        <v>7127</v>
      </c>
      <c r="L4221" s="193" t="s">
        <v>3033</v>
      </c>
      <c r="M4221" s="193" t="s">
        <v>7131</v>
      </c>
      <c r="N4221" s="193" t="s">
        <v>14293</v>
      </c>
      <c r="O4221" s="193" t="s">
        <v>1732</v>
      </c>
      <c r="P4221" s="219" t="n">
        <v>43040</v>
      </c>
      <c r="Q4221" s="219" t="n">
        <v>44469</v>
      </c>
      <c r="R4221" s="193"/>
      <c r="S4221" s="193" t="s">
        <v>7130</v>
      </c>
      <c r="T4221" s="193" t="n">
        <v>4323.599613</v>
      </c>
      <c r="U4221" s="193"/>
      <c r="V4221" s="193"/>
      <c r="W4221" s="193" t="s">
        <v>8720</v>
      </c>
      <c r="X4221" s="196"/>
      <c r="Y4221" s="196"/>
      <c r="Z4221" s="196" t="n">
        <v>0</v>
      </c>
      <c r="AE4221" s="94" t="e">
        <f aca="false" t="array" ref="AE4221:AK4221">_xlfn.torow(_xlfn.unique(_xlfn._xlws.filter(cat_table[Subsector],$E4221=cat_table[Sector],"")))</f>
        <v>#NAME?</v>
      </c>
      <c r="AF4221" s="94" t="e">
        <v>#NAME?</v>
      </c>
      <c r="AG4221" s="94" t="e">
        <v>#NAME?</v>
      </c>
      <c r="AH4221" s="94" t="e">
        <v>#NAME?</v>
      </c>
      <c r="AI4221" s="94" t="e">
        <v>#NAME?</v>
      </c>
      <c r="AJ4221" s="94" t="e">
        <v>#NAME?</v>
      </c>
      <c r="AK4221" s="94" t="e">
        <v>#NAME?</v>
      </c>
      <c r="AO4221" s="94" t="e">
        <f aca="false" t="array" ref="AO4221:AQ4221">_xlfn.torow(_xlfn.unique(_xlfn._xlws.filter(cat_table[Sub-subsector],($E4221=cat_table[Sector])*($F4221=cat_table[Subsector]),"")))</f>
        <v>#NAME?</v>
      </c>
      <c r="AP4221" s="94" t="e">
        <v>#NAME?</v>
      </c>
      <c r="AQ4221" s="94" t="e">
        <v>#NAME?</v>
      </c>
    </row>
    <row r="4222" customFormat="false" ht="15" hidden="false" customHeight="true" outlineLevel="0" collapsed="false">
      <c r="A4222" s="193" t="s">
        <v>15005</v>
      </c>
      <c r="B4222" s="20" t="str">
        <f aca="false">INDEX(Table2[], MATCH(L4222, Location_ID!$D$2:$D$648, 0), 1)</f>
        <v>daa8a290-cd1b-4ff0-b151-1f450e2146dd</v>
      </c>
      <c r="C4222" s="193" t="s">
        <v>1482</v>
      </c>
      <c r="D4222" s="273" t="s">
        <v>354</v>
      </c>
      <c r="E4222" s="193" t="s">
        <v>7134</v>
      </c>
      <c r="F4222" s="193" t="s">
        <v>7899</v>
      </c>
      <c r="G4222" s="193"/>
      <c r="H4222" s="196"/>
      <c r="I4222" s="193" t="s">
        <v>14291</v>
      </c>
      <c r="J4222" s="193" t="s">
        <v>14292</v>
      </c>
      <c r="K4222" s="193" t="s">
        <v>7127</v>
      </c>
      <c r="L4222" s="193" t="s">
        <v>3033</v>
      </c>
      <c r="M4222" s="193" t="s">
        <v>7131</v>
      </c>
      <c r="N4222" s="193" t="s">
        <v>14293</v>
      </c>
      <c r="O4222" s="193" t="s">
        <v>1732</v>
      </c>
      <c r="P4222" s="219" t="n">
        <v>43040</v>
      </c>
      <c r="Q4222" s="219" t="n">
        <v>44469</v>
      </c>
      <c r="R4222" s="193"/>
      <c r="S4222" s="193" t="s">
        <v>7130</v>
      </c>
      <c r="T4222" s="193" t="n">
        <v>18688.80608</v>
      </c>
      <c r="U4222" s="193"/>
      <c r="V4222" s="193"/>
      <c r="W4222" s="193" t="s">
        <v>8720</v>
      </c>
      <c r="X4222" s="196"/>
      <c r="Y4222" s="196"/>
      <c r="Z4222" s="196" t="n">
        <v>0</v>
      </c>
      <c r="AE4222" s="94" t="e">
        <f aca="false" t="array" ref="AE4222:AK4222">_xlfn.torow(_xlfn.unique(_xlfn._xlws.filter(cat_table[Subsector],$E4222=cat_table[Sector],"")))</f>
        <v>#NAME?</v>
      </c>
      <c r="AF4222" s="94" t="e">
        <v>#NAME?</v>
      </c>
      <c r="AG4222" s="94" t="e">
        <v>#NAME?</v>
      </c>
      <c r="AH4222" s="94" t="e">
        <v>#NAME?</v>
      </c>
      <c r="AI4222" s="94" t="e">
        <v>#NAME?</v>
      </c>
      <c r="AJ4222" s="94" t="e">
        <v>#NAME?</v>
      </c>
      <c r="AK4222" s="94" t="e">
        <v>#NAME?</v>
      </c>
      <c r="AO4222" s="94" t="e">
        <f aca="false" t="array" ref="AO4222:AQ4222">_xlfn.torow(_xlfn.unique(_xlfn._xlws.filter(cat_table[Sub-subsector],($E4222=cat_table[Sector])*($F4222=cat_table[Subsector]),"")))</f>
        <v>#NAME?</v>
      </c>
      <c r="AP4222" s="94" t="e">
        <v>#NAME?</v>
      </c>
      <c r="AQ4222" s="94" t="e">
        <v>#NAME?</v>
      </c>
    </row>
    <row r="4223" customFormat="false" ht="15" hidden="false" customHeight="true" outlineLevel="0" collapsed="false">
      <c r="A4223" s="193" t="s">
        <v>15006</v>
      </c>
      <c r="B4223" s="20" t="str">
        <f aca="false">INDEX(Table2[], MATCH(L4223, Location_ID!$D$2:$D$648, 0), 1)</f>
        <v>daa8a290-cd1b-4ff0-b151-1f450e2146dd</v>
      </c>
      <c r="C4223" s="193" t="s">
        <v>1482</v>
      </c>
      <c r="D4223" s="273" t="s">
        <v>354</v>
      </c>
      <c r="E4223" s="193" t="s">
        <v>7134</v>
      </c>
      <c r="F4223" s="193" t="s">
        <v>7899</v>
      </c>
      <c r="G4223" s="193"/>
      <c r="H4223" s="196"/>
      <c r="I4223" s="193" t="s">
        <v>14291</v>
      </c>
      <c r="J4223" s="193" t="s">
        <v>14292</v>
      </c>
      <c r="K4223" s="193" t="s">
        <v>7127</v>
      </c>
      <c r="L4223" s="193" t="s">
        <v>3033</v>
      </c>
      <c r="M4223" s="193" t="s">
        <v>7131</v>
      </c>
      <c r="N4223" s="193" t="s">
        <v>14293</v>
      </c>
      <c r="O4223" s="193" t="s">
        <v>1732</v>
      </c>
      <c r="P4223" s="219" t="n">
        <v>43040</v>
      </c>
      <c r="Q4223" s="219" t="n">
        <v>44469</v>
      </c>
      <c r="R4223" s="193"/>
      <c r="S4223" s="193" t="s">
        <v>7130</v>
      </c>
      <c r="T4223" s="193" t="n">
        <v>25302.3068</v>
      </c>
      <c r="U4223" s="193"/>
      <c r="V4223" s="193"/>
      <c r="W4223" s="193" t="s">
        <v>8720</v>
      </c>
      <c r="X4223" s="196"/>
      <c r="Y4223" s="196"/>
      <c r="Z4223" s="196" t="n">
        <v>0</v>
      </c>
      <c r="AE4223" s="94" t="e">
        <f aca="false" t="array" ref="AE4223:AK4223">_xlfn.torow(_xlfn.unique(_xlfn._xlws.filter(cat_table[Subsector],$E4223=cat_table[Sector],"")))</f>
        <v>#NAME?</v>
      </c>
      <c r="AF4223" s="94" t="e">
        <v>#NAME?</v>
      </c>
      <c r="AG4223" s="94" t="e">
        <v>#NAME?</v>
      </c>
      <c r="AH4223" s="94" t="e">
        <v>#NAME?</v>
      </c>
      <c r="AI4223" s="94" t="e">
        <v>#NAME?</v>
      </c>
      <c r="AJ4223" s="94" t="e">
        <v>#NAME?</v>
      </c>
      <c r="AK4223" s="94" t="e">
        <v>#NAME?</v>
      </c>
      <c r="AO4223" s="94" t="e">
        <f aca="false" t="array" ref="AO4223:AQ4223">_xlfn.torow(_xlfn.unique(_xlfn._xlws.filter(cat_table[Sub-subsector],($E4223=cat_table[Sector])*($F4223=cat_table[Subsector]),"")))</f>
        <v>#NAME?</v>
      </c>
      <c r="AP4223" s="94" t="e">
        <v>#NAME?</v>
      </c>
      <c r="AQ4223" s="94" t="e">
        <v>#NAME?</v>
      </c>
    </row>
    <row r="4224" customFormat="false" ht="15" hidden="false" customHeight="true" outlineLevel="0" collapsed="false">
      <c r="A4224" s="193" t="s">
        <v>15007</v>
      </c>
      <c r="B4224" s="20" t="str">
        <f aca="false">INDEX(Table2[], MATCH(L4224, Location_ID!$D$2:$D$648, 0), 1)</f>
        <v>daa8a290-cd1b-4ff0-b151-1f450e2146dd</v>
      </c>
      <c r="C4224" s="193" t="s">
        <v>1482</v>
      </c>
      <c r="D4224" s="273" t="s">
        <v>354</v>
      </c>
      <c r="E4224" s="193" t="s">
        <v>7134</v>
      </c>
      <c r="F4224" s="193" t="s">
        <v>7899</v>
      </c>
      <c r="G4224" s="193"/>
      <c r="H4224" s="196"/>
      <c r="I4224" s="193" t="s">
        <v>14291</v>
      </c>
      <c r="J4224" s="193" t="s">
        <v>14292</v>
      </c>
      <c r="K4224" s="193" t="s">
        <v>7127</v>
      </c>
      <c r="L4224" s="193" t="s">
        <v>3033</v>
      </c>
      <c r="M4224" s="193" t="s">
        <v>7131</v>
      </c>
      <c r="N4224" s="193" t="s">
        <v>14293</v>
      </c>
      <c r="O4224" s="193" t="s">
        <v>1732</v>
      </c>
      <c r="P4224" s="219" t="n">
        <v>43040</v>
      </c>
      <c r="Q4224" s="219" t="n">
        <v>44469</v>
      </c>
      <c r="R4224" s="193"/>
      <c r="S4224" s="193" t="s">
        <v>7130</v>
      </c>
      <c r="T4224" s="193" t="n">
        <v>4461.889208</v>
      </c>
      <c r="U4224" s="193"/>
      <c r="V4224" s="193"/>
      <c r="W4224" s="193" t="s">
        <v>8720</v>
      </c>
      <c r="X4224" s="196"/>
      <c r="Y4224" s="196"/>
      <c r="Z4224" s="196" t="n">
        <v>0</v>
      </c>
      <c r="AE4224" s="94" t="e">
        <f aca="false" t="array" ref="AE4224:AK4224">_xlfn.torow(_xlfn.unique(_xlfn._xlws.filter(cat_table[Subsector],$E4224=cat_table[Sector],"")))</f>
        <v>#NAME?</v>
      </c>
      <c r="AF4224" s="94" t="e">
        <v>#NAME?</v>
      </c>
      <c r="AG4224" s="94" t="e">
        <v>#NAME?</v>
      </c>
      <c r="AH4224" s="94" t="e">
        <v>#NAME?</v>
      </c>
      <c r="AI4224" s="94" t="e">
        <v>#NAME?</v>
      </c>
      <c r="AJ4224" s="94" t="e">
        <v>#NAME?</v>
      </c>
      <c r="AK4224" s="94" t="e">
        <v>#NAME?</v>
      </c>
      <c r="AO4224" s="94" t="e">
        <f aca="false" t="array" ref="AO4224:AQ4224">_xlfn.torow(_xlfn.unique(_xlfn._xlws.filter(cat_table[Sub-subsector],($E4224=cat_table[Sector])*($F4224=cat_table[Subsector]),"")))</f>
        <v>#NAME?</v>
      </c>
      <c r="AP4224" s="94" t="e">
        <v>#NAME?</v>
      </c>
      <c r="AQ4224" s="94" t="e">
        <v>#NAME?</v>
      </c>
    </row>
    <row r="4225" customFormat="false" ht="15" hidden="false" customHeight="true" outlineLevel="0" collapsed="false">
      <c r="A4225" s="193" t="s">
        <v>15008</v>
      </c>
      <c r="B4225" s="20" t="str">
        <f aca="false">INDEX(Table2[], MATCH(L4225, Location_ID!$D$2:$D$648, 0), 1)</f>
        <v>daa8a290-cd1b-4ff0-b151-1f450e2146dd</v>
      </c>
      <c r="C4225" s="193" t="s">
        <v>1482</v>
      </c>
      <c r="D4225" s="273" t="s">
        <v>354</v>
      </c>
      <c r="E4225" s="193" t="s">
        <v>7134</v>
      </c>
      <c r="F4225" s="193" t="s">
        <v>7899</v>
      </c>
      <c r="G4225" s="193"/>
      <c r="H4225" s="196"/>
      <c r="I4225" s="193" t="s">
        <v>14291</v>
      </c>
      <c r="J4225" s="193" t="s">
        <v>14292</v>
      </c>
      <c r="K4225" s="193" t="s">
        <v>7127</v>
      </c>
      <c r="L4225" s="193" t="s">
        <v>3033</v>
      </c>
      <c r="M4225" s="193" t="s">
        <v>7131</v>
      </c>
      <c r="N4225" s="193" t="s">
        <v>14293</v>
      </c>
      <c r="O4225" s="193" t="s">
        <v>1732</v>
      </c>
      <c r="P4225" s="219" t="n">
        <v>43040</v>
      </c>
      <c r="Q4225" s="219" t="n">
        <v>44469</v>
      </c>
      <c r="R4225" s="193"/>
      <c r="S4225" s="193" t="s">
        <v>7130</v>
      </c>
      <c r="T4225" s="193" t="n">
        <v>5097.53727</v>
      </c>
      <c r="U4225" s="193"/>
      <c r="V4225" s="193"/>
      <c r="W4225" s="193" t="s">
        <v>8720</v>
      </c>
      <c r="X4225" s="196"/>
      <c r="Y4225" s="196"/>
      <c r="Z4225" s="196" t="n">
        <v>0</v>
      </c>
      <c r="AE4225" s="94" t="e">
        <f aca="false" t="array" ref="AE4225:AK4225">_xlfn.torow(_xlfn.unique(_xlfn._xlws.filter(cat_table[Subsector],$E4225=cat_table[Sector],"")))</f>
        <v>#NAME?</v>
      </c>
      <c r="AF4225" s="94" t="e">
        <v>#NAME?</v>
      </c>
      <c r="AG4225" s="94" t="e">
        <v>#NAME?</v>
      </c>
      <c r="AH4225" s="94" t="e">
        <v>#NAME?</v>
      </c>
      <c r="AI4225" s="94" t="e">
        <v>#NAME?</v>
      </c>
      <c r="AJ4225" s="94" t="e">
        <v>#NAME?</v>
      </c>
      <c r="AK4225" s="94" t="e">
        <v>#NAME?</v>
      </c>
      <c r="AO4225" s="94" t="e">
        <f aca="false" t="array" ref="AO4225:AQ4225">_xlfn.torow(_xlfn.unique(_xlfn._xlws.filter(cat_table[Sub-subsector],($E4225=cat_table[Sector])*($F4225=cat_table[Subsector]),"")))</f>
        <v>#NAME?</v>
      </c>
      <c r="AP4225" s="94" t="e">
        <v>#NAME?</v>
      </c>
      <c r="AQ4225" s="94" t="e">
        <v>#NAME?</v>
      </c>
    </row>
    <row r="4226" customFormat="false" ht="15" hidden="false" customHeight="true" outlineLevel="0" collapsed="false">
      <c r="A4226" s="193" t="s">
        <v>15009</v>
      </c>
      <c r="B4226" s="20" t="str">
        <f aca="false">INDEX(Table2[], MATCH(L4226, Location_ID!$D$2:$D$648, 0), 1)</f>
        <v>daa8a290-cd1b-4ff0-b151-1f450e2146dd</v>
      </c>
      <c r="C4226" s="193" t="s">
        <v>1482</v>
      </c>
      <c r="D4226" s="273" t="s">
        <v>354</v>
      </c>
      <c r="E4226" s="193" t="s">
        <v>7134</v>
      </c>
      <c r="F4226" s="193" t="s">
        <v>7899</v>
      </c>
      <c r="G4226" s="193"/>
      <c r="H4226" s="196"/>
      <c r="I4226" s="193" t="s">
        <v>14291</v>
      </c>
      <c r="J4226" s="193" t="s">
        <v>14292</v>
      </c>
      <c r="K4226" s="193" t="s">
        <v>7127</v>
      </c>
      <c r="L4226" s="193" t="s">
        <v>3033</v>
      </c>
      <c r="M4226" s="193" t="s">
        <v>7131</v>
      </c>
      <c r="N4226" s="193" t="s">
        <v>14293</v>
      </c>
      <c r="O4226" s="193" t="s">
        <v>1732</v>
      </c>
      <c r="P4226" s="219" t="n">
        <v>43040</v>
      </c>
      <c r="Q4226" s="219" t="n">
        <v>44469</v>
      </c>
      <c r="R4226" s="193"/>
      <c r="S4226" s="193" t="s">
        <v>7130</v>
      </c>
      <c r="T4226" s="193" t="n">
        <v>12123.46732</v>
      </c>
      <c r="U4226" s="193"/>
      <c r="V4226" s="193"/>
      <c r="W4226" s="193" t="s">
        <v>8720</v>
      </c>
      <c r="X4226" s="196"/>
      <c r="Y4226" s="196"/>
      <c r="Z4226" s="196" t="n">
        <v>0</v>
      </c>
      <c r="AE4226" s="94" t="e">
        <f aca="false" t="array" ref="AE4226:AK4226">_xlfn.torow(_xlfn.unique(_xlfn._xlws.filter(cat_table[Subsector],$E4226=cat_table[Sector],"")))</f>
        <v>#NAME?</v>
      </c>
      <c r="AF4226" s="94" t="e">
        <v>#NAME?</v>
      </c>
      <c r="AG4226" s="94" t="e">
        <v>#NAME?</v>
      </c>
      <c r="AH4226" s="94" t="e">
        <v>#NAME?</v>
      </c>
      <c r="AI4226" s="94" t="e">
        <v>#NAME?</v>
      </c>
      <c r="AJ4226" s="94" t="e">
        <v>#NAME?</v>
      </c>
      <c r="AK4226" s="94" t="e">
        <v>#NAME?</v>
      </c>
      <c r="AO4226" s="94" t="e">
        <f aca="false" t="array" ref="AO4226:AQ4226">_xlfn.torow(_xlfn.unique(_xlfn._xlws.filter(cat_table[Sub-subsector],($E4226=cat_table[Sector])*($F4226=cat_table[Subsector]),"")))</f>
        <v>#NAME?</v>
      </c>
      <c r="AP4226" s="94" t="e">
        <v>#NAME?</v>
      </c>
      <c r="AQ4226" s="94" t="e">
        <v>#NAME?</v>
      </c>
    </row>
    <row r="4227" customFormat="false" ht="15" hidden="false" customHeight="true" outlineLevel="0" collapsed="false">
      <c r="A4227" s="193" t="s">
        <v>15010</v>
      </c>
      <c r="B4227" s="20" t="str">
        <f aca="false">INDEX(Table2[], MATCH(L4227, Location_ID!$D$2:$D$648, 0), 1)</f>
        <v>daa8a290-cd1b-4ff0-b151-1f450e2146dd</v>
      </c>
      <c r="C4227" s="193" t="s">
        <v>1482</v>
      </c>
      <c r="D4227" s="273" t="s">
        <v>354</v>
      </c>
      <c r="E4227" s="193" t="s">
        <v>7134</v>
      </c>
      <c r="F4227" s="193" t="s">
        <v>7899</v>
      </c>
      <c r="G4227" s="193"/>
      <c r="H4227" s="196"/>
      <c r="I4227" s="193" t="s">
        <v>14291</v>
      </c>
      <c r="J4227" s="193" t="s">
        <v>14292</v>
      </c>
      <c r="K4227" s="193" t="s">
        <v>7127</v>
      </c>
      <c r="L4227" s="193" t="s">
        <v>3033</v>
      </c>
      <c r="M4227" s="193" t="s">
        <v>7131</v>
      </c>
      <c r="N4227" s="193" t="s">
        <v>14293</v>
      </c>
      <c r="O4227" s="193" t="s">
        <v>1732</v>
      </c>
      <c r="P4227" s="219" t="n">
        <v>43040</v>
      </c>
      <c r="Q4227" s="219" t="n">
        <v>44469</v>
      </c>
      <c r="R4227" s="193"/>
      <c r="S4227" s="193" t="s">
        <v>7130</v>
      </c>
      <c r="T4227" s="193" t="n">
        <v>8923.039598</v>
      </c>
      <c r="U4227" s="193"/>
      <c r="V4227" s="193"/>
      <c r="W4227" s="193" t="s">
        <v>8720</v>
      </c>
      <c r="X4227" s="196"/>
      <c r="Y4227" s="196"/>
      <c r="Z4227" s="196" t="n">
        <v>0</v>
      </c>
      <c r="AE4227" s="94" t="e">
        <f aca="false" t="array" ref="AE4227:AK4227">_xlfn.torow(_xlfn.unique(_xlfn._xlws.filter(cat_table[Subsector],$E4227=cat_table[Sector],"")))</f>
        <v>#NAME?</v>
      </c>
      <c r="AF4227" s="94" t="e">
        <v>#NAME?</v>
      </c>
      <c r="AG4227" s="94" t="e">
        <v>#NAME?</v>
      </c>
      <c r="AH4227" s="94" t="e">
        <v>#NAME?</v>
      </c>
      <c r="AI4227" s="94" t="e">
        <v>#NAME?</v>
      </c>
      <c r="AJ4227" s="94" t="e">
        <v>#NAME?</v>
      </c>
      <c r="AK4227" s="94" t="e">
        <v>#NAME?</v>
      </c>
      <c r="AO4227" s="94" t="e">
        <f aca="false" t="array" ref="AO4227:AQ4227">_xlfn.torow(_xlfn.unique(_xlfn._xlws.filter(cat_table[Sub-subsector],($E4227=cat_table[Sector])*($F4227=cat_table[Subsector]),"")))</f>
        <v>#NAME?</v>
      </c>
      <c r="AP4227" s="94" t="e">
        <v>#NAME?</v>
      </c>
      <c r="AQ4227" s="94" t="e">
        <v>#NAME?</v>
      </c>
    </row>
    <row r="4228" customFormat="false" ht="15" hidden="false" customHeight="true" outlineLevel="0" collapsed="false">
      <c r="A4228" s="193" t="s">
        <v>15011</v>
      </c>
      <c r="B4228" s="20" t="str">
        <f aca="false">INDEX(Table2[], MATCH(L4228, Location_ID!$D$2:$D$648, 0), 1)</f>
        <v>daa8a290-cd1b-4ff0-b151-1f450e2146dd</v>
      </c>
      <c r="C4228" s="193" t="s">
        <v>1482</v>
      </c>
      <c r="D4228" s="273" t="s">
        <v>354</v>
      </c>
      <c r="E4228" s="193" t="s">
        <v>7134</v>
      </c>
      <c r="F4228" s="193" t="s">
        <v>7899</v>
      </c>
      <c r="G4228" s="193"/>
      <c r="H4228" s="196"/>
      <c r="I4228" s="193" t="s">
        <v>14291</v>
      </c>
      <c r="J4228" s="193" t="s">
        <v>14292</v>
      </c>
      <c r="K4228" s="193" t="s">
        <v>7127</v>
      </c>
      <c r="L4228" s="193" t="s">
        <v>3033</v>
      </c>
      <c r="M4228" s="193" t="s">
        <v>7131</v>
      </c>
      <c r="N4228" s="193" t="s">
        <v>14293</v>
      </c>
      <c r="O4228" s="193" t="s">
        <v>1732</v>
      </c>
      <c r="P4228" s="219" t="n">
        <v>43040</v>
      </c>
      <c r="Q4228" s="219" t="n">
        <v>44469</v>
      </c>
      <c r="R4228" s="193"/>
      <c r="S4228" s="193" t="s">
        <v>7130</v>
      </c>
      <c r="T4228" s="193" t="n">
        <v>1464.237804</v>
      </c>
      <c r="U4228" s="193"/>
      <c r="V4228" s="193"/>
      <c r="W4228" s="193" t="s">
        <v>8720</v>
      </c>
      <c r="X4228" s="196"/>
      <c r="Y4228" s="196"/>
      <c r="Z4228" s="196" t="n">
        <v>0</v>
      </c>
      <c r="AE4228" s="94" t="e">
        <f aca="false" t="array" ref="AE4228:AK4228">_xlfn.torow(_xlfn.unique(_xlfn._xlws.filter(cat_table[Subsector],$E4228=cat_table[Sector],"")))</f>
        <v>#NAME?</v>
      </c>
      <c r="AF4228" s="94" t="e">
        <v>#NAME?</v>
      </c>
      <c r="AG4228" s="94" t="e">
        <v>#NAME?</v>
      </c>
      <c r="AH4228" s="94" t="e">
        <v>#NAME?</v>
      </c>
      <c r="AI4228" s="94" t="e">
        <v>#NAME?</v>
      </c>
      <c r="AJ4228" s="94" t="e">
        <v>#NAME?</v>
      </c>
      <c r="AK4228" s="94" t="e">
        <v>#NAME?</v>
      </c>
      <c r="AO4228" s="94" t="e">
        <f aca="false" t="array" ref="AO4228:AQ4228">_xlfn.torow(_xlfn.unique(_xlfn._xlws.filter(cat_table[Sub-subsector],($E4228=cat_table[Sector])*($F4228=cat_table[Subsector]),"")))</f>
        <v>#NAME?</v>
      </c>
      <c r="AP4228" s="94" t="e">
        <v>#NAME?</v>
      </c>
      <c r="AQ4228" s="94" t="e">
        <v>#NAME?</v>
      </c>
    </row>
    <row r="4229" customFormat="false" ht="15" hidden="false" customHeight="true" outlineLevel="0" collapsed="false">
      <c r="A4229" s="193" t="s">
        <v>15012</v>
      </c>
      <c r="B4229" s="20" t="str">
        <f aca="false">INDEX(Table2[], MATCH(L4229, Location_ID!$D$2:$D$648, 0), 1)</f>
        <v>daa8a290-cd1b-4ff0-b151-1f450e2146dd</v>
      </c>
      <c r="C4229" s="193" t="s">
        <v>1482</v>
      </c>
      <c r="D4229" s="273" t="s">
        <v>354</v>
      </c>
      <c r="E4229" s="193" t="s">
        <v>7134</v>
      </c>
      <c r="F4229" s="193" t="s">
        <v>7899</v>
      </c>
      <c r="G4229" s="193"/>
      <c r="H4229" s="196"/>
      <c r="I4229" s="193" t="s">
        <v>14291</v>
      </c>
      <c r="J4229" s="193" t="s">
        <v>14292</v>
      </c>
      <c r="K4229" s="193" t="s">
        <v>7127</v>
      </c>
      <c r="L4229" s="193" t="s">
        <v>3033</v>
      </c>
      <c r="M4229" s="193" t="s">
        <v>7131</v>
      </c>
      <c r="N4229" s="193" t="s">
        <v>14293</v>
      </c>
      <c r="O4229" s="193" t="s">
        <v>1732</v>
      </c>
      <c r="P4229" s="219" t="n">
        <v>43040</v>
      </c>
      <c r="Q4229" s="219" t="n">
        <v>44469</v>
      </c>
      <c r="R4229" s="193"/>
      <c r="S4229" s="193" t="s">
        <v>7130</v>
      </c>
      <c r="T4229" s="193" t="n">
        <v>8082.631872</v>
      </c>
      <c r="U4229" s="193"/>
      <c r="V4229" s="193"/>
      <c r="W4229" s="193" t="s">
        <v>8720</v>
      </c>
      <c r="X4229" s="196"/>
      <c r="Y4229" s="196"/>
      <c r="Z4229" s="196" t="n">
        <v>0</v>
      </c>
      <c r="AE4229" s="94" t="e">
        <f aca="false" t="array" ref="AE4229:AK4229">_xlfn.torow(_xlfn.unique(_xlfn._xlws.filter(cat_table[Subsector],$E4229=cat_table[Sector],"")))</f>
        <v>#NAME?</v>
      </c>
      <c r="AF4229" s="94" t="e">
        <v>#NAME?</v>
      </c>
      <c r="AG4229" s="94" t="e">
        <v>#NAME?</v>
      </c>
      <c r="AH4229" s="94" t="e">
        <v>#NAME?</v>
      </c>
      <c r="AI4229" s="94" t="e">
        <v>#NAME?</v>
      </c>
      <c r="AJ4229" s="94" t="e">
        <v>#NAME?</v>
      </c>
      <c r="AK4229" s="94" t="e">
        <v>#NAME?</v>
      </c>
      <c r="AO4229" s="94" t="e">
        <f aca="false" t="array" ref="AO4229:AQ4229">_xlfn.torow(_xlfn.unique(_xlfn._xlws.filter(cat_table[Sub-subsector],($E4229=cat_table[Sector])*($F4229=cat_table[Subsector]),"")))</f>
        <v>#NAME?</v>
      </c>
      <c r="AP4229" s="94" t="e">
        <v>#NAME?</v>
      </c>
      <c r="AQ4229" s="94" t="e">
        <v>#NAME?</v>
      </c>
    </row>
    <row r="4230" customFormat="false" ht="15" hidden="false" customHeight="true" outlineLevel="0" collapsed="false">
      <c r="A4230" s="193" t="s">
        <v>15013</v>
      </c>
      <c r="B4230" s="20" t="str">
        <f aca="false">INDEX(Table2[], MATCH(L4230, Location_ID!$D$2:$D$648, 0), 1)</f>
        <v>daa8a290-cd1b-4ff0-b151-1f450e2146dd</v>
      </c>
      <c r="C4230" s="193" t="s">
        <v>1482</v>
      </c>
      <c r="D4230" s="273" t="s">
        <v>354</v>
      </c>
      <c r="E4230" s="193" t="s">
        <v>7134</v>
      </c>
      <c r="F4230" s="193" t="s">
        <v>7899</v>
      </c>
      <c r="G4230" s="193"/>
      <c r="H4230" s="196"/>
      <c r="I4230" s="193" t="s">
        <v>14291</v>
      </c>
      <c r="J4230" s="193" t="s">
        <v>14292</v>
      </c>
      <c r="K4230" s="193" t="s">
        <v>7127</v>
      </c>
      <c r="L4230" s="193" t="s">
        <v>3033</v>
      </c>
      <c r="M4230" s="193" t="s">
        <v>7131</v>
      </c>
      <c r="N4230" s="193" t="s">
        <v>14293</v>
      </c>
      <c r="O4230" s="193" t="s">
        <v>1732</v>
      </c>
      <c r="P4230" s="219" t="n">
        <v>43040</v>
      </c>
      <c r="Q4230" s="219" t="n">
        <v>44469</v>
      </c>
      <c r="R4230" s="193"/>
      <c r="S4230" s="193" t="s">
        <v>7130</v>
      </c>
      <c r="T4230" s="193" t="n">
        <v>2560.753364</v>
      </c>
      <c r="U4230" s="193"/>
      <c r="V4230" s="193"/>
      <c r="W4230" s="193" t="s">
        <v>8720</v>
      </c>
      <c r="X4230" s="196"/>
      <c r="Y4230" s="196"/>
      <c r="Z4230" s="196" t="n">
        <v>0</v>
      </c>
      <c r="AE4230" s="94" t="e">
        <f aca="false" t="array" ref="AE4230:AK4230">_xlfn.torow(_xlfn.unique(_xlfn._xlws.filter(cat_table[Subsector],$E4230=cat_table[Sector],"")))</f>
        <v>#NAME?</v>
      </c>
      <c r="AF4230" s="94" t="e">
        <v>#NAME?</v>
      </c>
      <c r="AG4230" s="94" t="e">
        <v>#NAME?</v>
      </c>
      <c r="AH4230" s="94" t="e">
        <v>#NAME?</v>
      </c>
      <c r="AI4230" s="94" t="e">
        <v>#NAME?</v>
      </c>
      <c r="AJ4230" s="94" t="e">
        <v>#NAME?</v>
      </c>
      <c r="AK4230" s="94" t="e">
        <v>#NAME?</v>
      </c>
      <c r="AO4230" s="94" t="e">
        <f aca="false" t="array" ref="AO4230:AQ4230">_xlfn.torow(_xlfn.unique(_xlfn._xlws.filter(cat_table[Sub-subsector],($E4230=cat_table[Sector])*($F4230=cat_table[Subsector]),"")))</f>
        <v>#NAME?</v>
      </c>
      <c r="AP4230" s="94" t="e">
        <v>#NAME?</v>
      </c>
      <c r="AQ4230" s="94" t="e">
        <v>#NAME?</v>
      </c>
    </row>
    <row r="4231" customFormat="false" ht="15" hidden="false" customHeight="true" outlineLevel="0" collapsed="false">
      <c r="A4231" s="193" t="s">
        <v>15014</v>
      </c>
      <c r="B4231" s="20" t="str">
        <f aca="false">INDEX(Table2[], MATCH(L4231, Location_ID!$D$2:$D$648, 0), 1)</f>
        <v>daa8a290-cd1b-4ff0-b151-1f450e2146dd</v>
      </c>
      <c r="C4231" s="193" t="s">
        <v>1482</v>
      </c>
      <c r="D4231" s="273" t="s">
        <v>354</v>
      </c>
      <c r="E4231" s="193" t="s">
        <v>7134</v>
      </c>
      <c r="F4231" s="193" t="s">
        <v>7899</v>
      </c>
      <c r="G4231" s="193"/>
      <c r="H4231" s="196"/>
      <c r="I4231" s="193" t="s">
        <v>14291</v>
      </c>
      <c r="J4231" s="193" t="s">
        <v>14292</v>
      </c>
      <c r="K4231" s="193" t="s">
        <v>7127</v>
      </c>
      <c r="L4231" s="193" t="s">
        <v>3033</v>
      </c>
      <c r="M4231" s="193" t="s">
        <v>7131</v>
      </c>
      <c r="N4231" s="193" t="s">
        <v>14293</v>
      </c>
      <c r="O4231" s="193" t="s">
        <v>1732</v>
      </c>
      <c r="P4231" s="219" t="n">
        <v>43040</v>
      </c>
      <c r="Q4231" s="219" t="n">
        <v>44469</v>
      </c>
      <c r="R4231" s="193"/>
      <c r="S4231" s="193" t="s">
        <v>7130</v>
      </c>
      <c r="T4231" s="193" t="n">
        <v>4005.721056</v>
      </c>
      <c r="U4231" s="193"/>
      <c r="V4231" s="193"/>
      <c r="W4231" s="193" t="s">
        <v>8720</v>
      </c>
      <c r="X4231" s="196"/>
      <c r="Y4231" s="196"/>
      <c r="Z4231" s="196" t="n">
        <v>0</v>
      </c>
      <c r="AE4231" s="94" t="e">
        <f aca="false" t="array" ref="AE4231:AK4231">_xlfn.torow(_xlfn.unique(_xlfn._xlws.filter(cat_table[Subsector],$E4231=cat_table[Sector],"")))</f>
        <v>#NAME?</v>
      </c>
      <c r="AF4231" s="94" t="e">
        <v>#NAME?</v>
      </c>
      <c r="AG4231" s="94" t="e">
        <v>#NAME?</v>
      </c>
      <c r="AH4231" s="94" t="e">
        <v>#NAME?</v>
      </c>
      <c r="AI4231" s="94" t="e">
        <v>#NAME?</v>
      </c>
      <c r="AJ4231" s="94" t="e">
        <v>#NAME?</v>
      </c>
      <c r="AK4231" s="94" t="e">
        <v>#NAME?</v>
      </c>
      <c r="AO4231" s="94" t="e">
        <f aca="false" t="array" ref="AO4231:AQ4231">_xlfn.torow(_xlfn.unique(_xlfn._xlws.filter(cat_table[Sub-subsector],($E4231=cat_table[Sector])*($F4231=cat_table[Subsector]),"")))</f>
        <v>#NAME?</v>
      </c>
      <c r="AP4231" s="94" t="e">
        <v>#NAME?</v>
      </c>
      <c r="AQ4231" s="94" t="e">
        <v>#NAME?</v>
      </c>
    </row>
    <row r="4232" customFormat="false" ht="15" hidden="false" customHeight="true" outlineLevel="0" collapsed="false">
      <c r="A4232" s="193" t="s">
        <v>15015</v>
      </c>
      <c r="B4232" s="20" t="str">
        <f aca="false">INDEX(Table2[], MATCH(L4232, Location_ID!$D$2:$D$648, 0), 1)</f>
        <v>daa8a290-cd1b-4ff0-b151-1f450e2146dd</v>
      </c>
      <c r="C4232" s="193" t="s">
        <v>1482</v>
      </c>
      <c r="D4232" s="273" t="s">
        <v>354</v>
      </c>
      <c r="E4232" s="193" t="s">
        <v>7134</v>
      </c>
      <c r="F4232" s="193" t="s">
        <v>7899</v>
      </c>
      <c r="G4232" s="193"/>
      <c r="H4232" s="196"/>
      <c r="I4232" s="193" t="s">
        <v>14291</v>
      </c>
      <c r="J4232" s="193" t="s">
        <v>14292</v>
      </c>
      <c r="K4232" s="193" t="s">
        <v>7127</v>
      </c>
      <c r="L4232" s="193" t="s">
        <v>3033</v>
      </c>
      <c r="M4232" s="193" t="s">
        <v>7131</v>
      </c>
      <c r="N4232" s="193" t="s">
        <v>14293</v>
      </c>
      <c r="O4232" s="193" t="s">
        <v>1732</v>
      </c>
      <c r="P4232" s="219" t="n">
        <v>43040</v>
      </c>
      <c r="Q4232" s="219" t="n">
        <v>44469</v>
      </c>
      <c r="R4232" s="193"/>
      <c r="S4232" s="193" t="s">
        <v>7130</v>
      </c>
      <c r="T4232" s="193" t="n">
        <v>5445.232973</v>
      </c>
      <c r="U4232" s="193"/>
      <c r="V4232" s="193"/>
      <c r="W4232" s="193" t="s">
        <v>8720</v>
      </c>
      <c r="X4232" s="196"/>
      <c r="Y4232" s="196"/>
      <c r="Z4232" s="196" t="n">
        <v>0</v>
      </c>
      <c r="AE4232" s="94" t="e">
        <f aca="false" t="array" ref="AE4232:AK4232">_xlfn.torow(_xlfn.unique(_xlfn._xlws.filter(cat_table[Subsector],$E4232=cat_table[Sector],"")))</f>
        <v>#NAME?</v>
      </c>
      <c r="AF4232" s="94" t="e">
        <v>#NAME?</v>
      </c>
      <c r="AG4232" s="94" t="e">
        <v>#NAME?</v>
      </c>
      <c r="AH4232" s="94" t="e">
        <v>#NAME?</v>
      </c>
      <c r="AI4232" s="94" t="e">
        <v>#NAME?</v>
      </c>
      <c r="AJ4232" s="94" t="e">
        <v>#NAME?</v>
      </c>
      <c r="AK4232" s="94" t="e">
        <v>#NAME?</v>
      </c>
      <c r="AO4232" s="94" t="e">
        <f aca="false" t="array" ref="AO4232:AQ4232">_xlfn.torow(_xlfn.unique(_xlfn._xlws.filter(cat_table[Sub-subsector],($E4232=cat_table[Sector])*($F4232=cat_table[Subsector]),"")))</f>
        <v>#NAME?</v>
      </c>
      <c r="AP4232" s="94" t="e">
        <v>#NAME?</v>
      </c>
      <c r="AQ4232" s="94" t="e">
        <v>#NAME?</v>
      </c>
    </row>
    <row r="4233" customFormat="false" ht="15" hidden="false" customHeight="true" outlineLevel="0" collapsed="false">
      <c r="A4233" s="193" t="s">
        <v>15016</v>
      </c>
      <c r="B4233" s="20" t="str">
        <f aca="false">INDEX(Table2[], MATCH(L4233, Location_ID!$D$2:$D$648, 0), 1)</f>
        <v>daa8a290-cd1b-4ff0-b151-1f450e2146dd</v>
      </c>
      <c r="C4233" s="193" t="s">
        <v>1482</v>
      </c>
      <c r="D4233" s="273" t="s">
        <v>354</v>
      </c>
      <c r="E4233" s="193" t="s">
        <v>7134</v>
      </c>
      <c r="F4233" s="193" t="s">
        <v>7899</v>
      </c>
      <c r="G4233" s="193"/>
      <c r="H4233" s="196"/>
      <c r="I4233" s="193" t="s">
        <v>14291</v>
      </c>
      <c r="J4233" s="193" t="s">
        <v>14292</v>
      </c>
      <c r="K4233" s="193" t="s">
        <v>7127</v>
      </c>
      <c r="L4233" s="193" t="s">
        <v>3033</v>
      </c>
      <c r="M4233" s="193" t="s">
        <v>7131</v>
      </c>
      <c r="N4233" s="193" t="s">
        <v>14293</v>
      </c>
      <c r="O4233" s="193" t="s">
        <v>1732</v>
      </c>
      <c r="P4233" s="219" t="n">
        <v>43040</v>
      </c>
      <c r="Q4233" s="219" t="n">
        <v>44469</v>
      </c>
      <c r="R4233" s="193"/>
      <c r="S4233" s="193" t="s">
        <v>7130</v>
      </c>
      <c r="T4233" s="193" t="n">
        <v>2929.604693</v>
      </c>
      <c r="U4233" s="193"/>
      <c r="V4233" s="193"/>
      <c r="W4233" s="193" t="s">
        <v>8720</v>
      </c>
      <c r="X4233" s="196"/>
      <c r="Y4233" s="196"/>
      <c r="Z4233" s="196" t="n">
        <v>0</v>
      </c>
      <c r="AE4233" s="94" t="e">
        <f aca="false" t="array" ref="AE4233:AK4233">_xlfn.torow(_xlfn.unique(_xlfn._xlws.filter(cat_table[Subsector],$E4233=cat_table[Sector],"")))</f>
        <v>#NAME?</v>
      </c>
      <c r="AF4233" s="94" t="e">
        <v>#NAME?</v>
      </c>
      <c r="AG4233" s="94" t="e">
        <v>#NAME?</v>
      </c>
      <c r="AH4233" s="94" t="e">
        <v>#NAME?</v>
      </c>
      <c r="AI4233" s="94" t="e">
        <v>#NAME?</v>
      </c>
      <c r="AJ4233" s="94" t="e">
        <v>#NAME?</v>
      </c>
      <c r="AK4233" s="94" t="e">
        <v>#NAME?</v>
      </c>
      <c r="AO4233" s="94" t="e">
        <f aca="false" t="array" ref="AO4233:AQ4233">_xlfn.torow(_xlfn.unique(_xlfn._xlws.filter(cat_table[Sub-subsector],($E4233=cat_table[Sector])*($F4233=cat_table[Subsector]),"")))</f>
        <v>#NAME?</v>
      </c>
      <c r="AP4233" s="94" t="e">
        <v>#NAME?</v>
      </c>
      <c r="AQ4233" s="94" t="e">
        <v>#NAME?</v>
      </c>
    </row>
    <row r="4234" customFormat="false" ht="15" hidden="false" customHeight="true" outlineLevel="0" collapsed="false">
      <c r="A4234" s="193" t="s">
        <v>15017</v>
      </c>
      <c r="B4234" s="20" t="str">
        <f aca="false">INDEX(Table2[], MATCH(L4234, Location_ID!$D$2:$D$648, 0), 1)</f>
        <v>daa8a290-cd1b-4ff0-b151-1f450e2146dd</v>
      </c>
      <c r="C4234" s="193" t="s">
        <v>1482</v>
      </c>
      <c r="D4234" s="273" t="s">
        <v>354</v>
      </c>
      <c r="E4234" s="193" t="s">
        <v>7134</v>
      </c>
      <c r="F4234" s="193" t="s">
        <v>7899</v>
      </c>
      <c r="G4234" s="193"/>
      <c r="H4234" s="196"/>
      <c r="I4234" s="193" t="s">
        <v>14291</v>
      </c>
      <c r="J4234" s="193" t="s">
        <v>14292</v>
      </c>
      <c r="K4234" s="193" t="s">
        <v>7127</v>
      </c>
      <c r="L4234" s="193" t="s">
        <v>3033</v>
      </c>
      <c r="M4234" s="193" t="s">
        <v>7131</v>
      </c>
      <c r="N4234" s="193" t="s">
        <v>14293</v>
      </c>
      <c r="O4234" s="193" t="s">
        <v>1732</v>
      </c>
      <c r="P4234" s="219" t="n">
        <v>43040</v>
      </c>
      <c r="Q4234" s="219" t="n">
        <v>44469</v>
      </c>
      <c r="R4234" s="193"/>
      <c r="S4234" s="193" t="s">
        <v>7130</v>
      </c>
      <c r="T4234" s="193" t="n">
        <v>669.096748</v>
      </c>
      <c r="U4234" s="193"/>
      <c r="V4234" s="193"/>
      <c r="W4234" s="193" t="s">
        <v>8720</v>
      </c>
      <c r="X4234" s="196"/>
      <c r="Y4234" s="196"/>
      <c r="Z4234" s="196" t="n">
        <v>0</v>
      </c>
      <c r="AE4234" s="94" t="e">
        <f aca="false" t="array" ref="AE4234:AK4234">_xlfn.torow(_xlfn.unique(_xlfn._xlws.filter(cat_table[Subsector],$E4234=cat_table[Sector],"")))</f>
        <v>#NAME?</v>
      </c>
      <c r="AF4234" s="94" t="e">
        <v>#NAME?</v>
      </c>
      <c r="AG4234" s="94" t="e">
        <v>#NAME?</v>
      </c>
      <c r="AH4234" s="94" t="e">
        <v>#NAME?</v>
      </c>
      <c r="AI4234" s="94" t="e">
        <v>#NAME?</v>
      </c>
      <c r="AJ4234" s="94" t="e">
        <v>#NAME?</v>
      </c>
      <c r="AK4234" s="94" t="e">
        <v>#NAME?</v>
      </c>
      <c r="AO4234" s="94" t="e">
        <f aca="false" t="array" ref="AO4234:AQ4234">_xlfn.torow(_xlfn.unique(_xlfn._xlws.filter(cat_table[Sub-subsector],($E4234=cat_table[Sector])*($F4234=cat_table[Subsector]),"")))</f>
        <v>#NAME?</v>
      </c>
      <c r="AP4234" s="94" t="e">
        <v>#NAME?</v>
      </c>
      <c r="AQ4234" s="94" t="e">
        <v>#NAME?</v>
      </c>
    </row>
    <row r="4235" customFormat="false" ht="15" hidden="false" customHeight="true" outlineLevel="0" collapsed="false">
      <c r="A4235" s="193" t="s">
        <v>15018</v>
      </c>
      <c r="B4235" s="20" t="str">
        <f aca="false">INDEX(Table2[], MATCH(L4235, Location_ID!$D$2:$D$648, 0), 1)</f>
        <v>daa8a290-cd1b-4ff0-b151-1f450e2146dd</v>
      </c>
      <c r="C4235" s="193" t="s">
        <v>1482</v>
      </c>
      <c r="D4235" s="273" t="s">
        <v>354</v>
      </c>
      <c r="E4235" s="193" t="s">
        <v>7134</v>
      </c>
      <c r="F4235" s="193" t="s">
        <v>7899</v>
      </c>
      <c r="G4235" s="193"/>
      <c r="H4235" s="196"/>
      <c r="I4235" s="193" t="s">
        <v>14291</v>
      </c>
      <c r="J4235" s="193" t="s">
        <v>14292</v>
      </c>
      <c r="K4235" s="193" t="s">
        <v>7127</v>
      </c>
      <c r="L4235" s="193" t="s">
        <v>3033</v>
      </c>
      <c r="M4235" s="193" t="s">
        <v>7131</v>
      </c>
      <c r="N4235" s="193" t="s">
        <v>14293</v>
      </c>
      <c r="O4235" s="193" t="s">
        <v>1732</v>
      </c>
      <c r="P4235" s="219" t="n">
        <v>43040</v>
      </c>
      <c r="Q4235" s="219" t="n">
        <v>44469</v>
      </c>
      <c r="R4235" s="193"/>
      <c r="S4235" s="193" t="s">
        <v>7130</v>
      </c>
      <c r="T4235" s="193" t="n">
        <v>6299.145962</v>
      </c>
      <c r="U4235" s="193"/>
      <c r="V4235" s="193"/>
      <c r="W4235" s="193" t="s">
        <v>8720</v>
      </c>
      <c r="X4235" s="196"/>
      <c r="Y4235" s="196"/>
      <c r="Z4235" s="196" t="n">
        <v>0</v>
      </c>
      <c r="AE4235" s="94" t="e">
        <f aca="false" t="array" ref="AE4235:AK4235">_xlfn.torow(_xlfn.unique(_xlfn._xlws.filter(cat_table[Subsector],$E4235=cat_table[Sector],"")))</f>
        <v>#NAME?</v>
      </c>
      <c r="AF4235" s="94" t="e">
        <v>#NAME?</v>
      </c>
      <c r="AG4235" s="94" t="e">
        <v>#NAME?</v>
      </c>
      <c r="AH4235" s="94" t="e">
        <v>#NAME?</v>
      </c>
      <c r="AI4235" s="94" t="e">
        <v>#NAME?</v>
      </c>
      <c r="AJ4235" s="94" t="e">
        <v>#NAME?</v>
      </c>
      <c r="AK4235" s="94" t="e">
        <v>#NAME?</v>
      </c>
      <c r="AO4235" s="94" t="e">
        <f aca="false" t="array" ref="AO4235:AQ4235">_xlfn.torow(_xlfn.unique(_xlfn._xlws.filter(cat_table[Sub-subsector],($E4235=cat_table[Sector])*($F4235=cat_table[Subsector]),"")))</f>
        <v>#NAME?</v>
      </c>
      <c r="AP4235" s="94" t="e">
        <v>#NAME?</v>
      </c>
      <c r="AQ4235" s="94" t="e">
        <v>#NAME?</v>
      </c>
    </row>
    <row r="4236" customFormat="false" ht="15" hidden="false" customHeight="true" outlineLevel="0" collapsed="false">
      <c r="A4236" s="193" t="s">
        <v>15019</v>
      </c>
      <c r="B4236" s="20" t="str">
        <f aca="false">INDEX(Table2[], MATCH(L4236, Location_ID!$D$2:$D$648, 0), 1)</f>
        <v>daa8a290-cd1b-4ff0-b151-1f450e2146dd</v>
      </c>
      <c r="C4236" s="193" t="s">
        <v>1482</v>
      </c>
      <c r="D4236" s="273" t="s">
        <v>354</v>
      </c>
      <c r="E4236" s="193" t="s">
        <v>7134</v>
      </c>
      <c r="F4236" s="193" t="s">
        <v>7899</v>
      </c>
      <c r="G4236" s="193"/>
      <c r="H4236" s="196"/>
      <c r="I4236" s="193" t="s">
        <v>14291</v>
      </c>
      <c r="J4236" s="193" t="s">
        <v>14292</v>
      </c>
      <c r="K4236" s="193" t="s">
        <v>7127</v>
      </c>
      <c r="L4236" s="193" t="s">
        <v>3033</v>
      </c>
      <c r="M4236" s="193" t="s">
        <v>7131</v>
      </c>
      <c r="N4236" s="193" t="s">
        <v>14293</v>
      </c>
      <c r="O4236" s="193" t="s">
        <v>1732</v>
      </c>
      <c r="P4236" s="219" t="n">
        <v>43040</v>
      </c>
      <c r="Q4236" s="219" t="n">
        <v>44469</v>
      </c>
      <c r="R4236" s="193"/>
      <c r="S4236" s="193" t="s">
        <v>7130</v>
      </c>
      <c r="T4236" s="193" t="n">
        <v>1881.806401</v>
      </c>
      <c r="U4236" s="193"/>
      <c r="V4236" s="193"/>
      <c r="W4236" s="193" t="s">
        <v>8720</v>
      </c>
      <c r="X4236" s="196"/>
      <c r="Y4236" s="196"/>
      <c r="Z4236" s="196" t="n">
        <v>0</v>
      </c>
      <c r="AE4236" s="94" t="e">
        <f aca="false" t="array" ref="AE4236:AK4236">_xlfn.torow(_xlfn.unique(_xlfn._xlws.filter(cat_table[Subsector],$E4236=cat_table[Sector],"")))</f>
        <v>#NAME?</v>
      </c>
      <c r="AF4236" s="94" t="e">
        <v>#NAME?</v>
      </c>
      <c r="AG4236" s="94" t="e">
        <v>#NAME?</v>
      </c>
      <c r="AH4236" s="94" t="e">
        <v>#NAME?</v>
      </c>
      <c r="AI4236" s="94" t="e">
        <v>#NAME?</v>
      </c>
      <c r="AJ4236" s="94" t="e">
        <v>#NAME?</v>
      </c>
      <c r="AK4236" s="94" t="e">
        <v>#NAME?</v>
      </c>
      <c r="AO4236" s="94" t="e">
        <f aca="false" t="array" ref="AO4236:AQ4236">_xlfn.torow(_xlfn.unique(_xlfn._xlws.filter(cat_table[Sub-subsector],($E4236=cat_table[Sector])*($F4236=cat_table[Subsector]),"")))</f>
        <v>#NAME?</v>
      </c>
      <c r="AP4236" s="94" t="e">
        <v>#NAME?</v>
      </c>
      <c r="AQ4236" s="94" t="e">
        <v>#NAME?</v>
      </c>
    </row>
    <row r="4237" customFormat="false" ht="15" hidden="false" customHeight="true" outlineLevel="0" collapsed="false">
      <c r="A4237" s="193" t="s">
        <v>15020</v>
      </c>
      <c r="B4237" s="20" t="str">
        <f aca="false">INDEX(Table2[], MATCH(L4237, Location_ID!$D$2:$D$648, 0), 1)</f>
        <v>daa8a290-cd1b-4ff0-b151-1f450e2146dd</v>
      </c>
      <c r="C4237" s="193" t="s">
        <v>1482</v>
      </c>
      <c r="D4237" s="273" t="s">
        <v>354</v>
      </c>
      <c r="E4237" s="193" t="s">
        <v>7134</v>
      </c>
      <c r="F4237" s="193" t="s">
        <v>7899</v>
      </c>
      <c r="G4237" s="193"/>
      <c r="H4237" s="196"/>
      <c r="I4237" s="193" t="s">
        <v>14291</v>
      </c>
      <c r="J4237" s="193" t="s">
        <v>14292</v>
      </c>
      <c r="K4237" s="193" t="s">
        <v>7127</v>
      </c>
      <c r="L4237" s="193" t="s">
        <v>3033</v>
      </c>
      <c r="M4237" s="193" t="s">
        <v>7131</v>
      </c>
      <c r="N4237" s="193" t="s">
        <v>14293</v>
      </c>
      <c r="O4237" s="193" t="s">
        <v>1732</v>
      </c>
      <c r="P4237" s="219" t="n">
        <v>43040</v>
      </c>
      <c r="Q4237" s="219" t="n">
        <v>44469</v>
      </c>
      <c r="R4237" s="193"/>
      <c r="S4237" s="193" t="s">
        <v>7130</v>
      </c>
      <c r="T4237" s="193" t="n">
        <v>7153.448644</v>
      </c>
      <c r="U4237" s="193"/>
      <c r="V4237" s="193"/>
      <c r="W4237" s="193" t="s">
        <v>8720</v>
      </c>
      <c r="X4237" s="196"/>
      <c r="Y4237" s="196"/>
      <c r="Z4237" s="196" t="n">
        <v>0</v>
      </c>
      <c r="AE4237" s="94" t="e">
        <f aca="false" t="array" ref="AE4237:AK4237">_xlfn.torow(_xlfn.unique(_xlfn._xlws.filter(cat_table[Subsector],$E4237=cat_table[Sector],"")))</f>
        <v>#NAME?</v>
      </c>
      <c r="AF4237" s="94" t="e">
        <v>#NAME?</v>
      </c>
      <c r="AG4237" s="94" t="e">
        <v>#NAME?</v>
      </c>
      <c r="AH4237" s="94" t="e">
        <v>#NAME?</v>
      </c>
      <c r="AI4237" s="94" t="e">
        <v>#NAME?</v>
      </c>
      <c r="AJ4237" s="94" t="e">
        <v>#NAME?</v>
      </c>
      <c r="AK4237" s="94" t="e">
        <v>#NAME?</v>
      </c>
      <c r="AO4237" s="94" t="e">
        <f aca="false" t="array" ref="AO4237:AQ4237">_xlfn.torow(_xlfn.unique(_xlfn._xlws.filter(cat_table[Sub-subsector],($E4237=cat_table[Sector])*($F4237=cat_table[Subsector]),"")))</f>
        <v>#NAME?</v>
      </c>
      <c r="AP4237" s="94" t="e">
        <v>#NAME?</v>
      </c>
      <c r="AQ4237" s="94" t="e">
        <v>#NAME?</v>
      </c>
    </row>
    <row r="4238" customFormat="false" ht="15" hidden="false" customHeight="true" outlineLevel="0" collapsed="false">
      <c r="A4238" s="193" t="s">
        <v>15021</v>
      </c>
      <c r="B4238" s="20" t="str">
        <f aca="false">INDEX(Table2[], MATCH(L4238, Location_ID!$D$2:$D$648, 0), 1)</f>
        <v>daa8a290-cd1b-4ff0-b151-1f450e2146dd</v>
      </c>
      <c r="C4238" s="193" t="s">
        <v>1482</v>
      </c>
      <c r="D4238" s="273" t="s">
        <v>354</v>
      </c>
      <c r="E4238" s="193" t="s">
        <v>7134</v>
      </c>
      <c r="F4238" s="193" t="s">
        <v>7899</v>
      </c>
      <c r="G4238" s="193"/>
      <c r="H4238" s="196"/>
      <c r="I4238" s="193" t="s">
        <v>14291</v>
      </c>
      <c r="J4238" s="193" t="s">
        <v>14292</v>
      </c>
      <c r="K4238" s="193" t="s">
        <v>7127</v>
      </c>
      <c r="L4238" s="193" t="s">
        <v>3033</v>
      </c>
      <c r="M4238" s="193" t="s">
        <v>7131</v>
      </c>
      <c r="N4238" s="193" t="s">
        <v>14293</v>
      </c>
      <c r="O4238" s="193" t="s">
        <v>1732</v>
      </c>
      <c r="P4238" s="219" t="n">
        <v>43040</v>
      </c>
      <c r="Q4238" s="219" t="n">
        <v>44469</v>
      </c>
      <c r="R4238" s="193"/>
      <c r="S4238" s="193" t="s">
        <v>7130</v>
      </c>
      <c r="T4238" s="193" t="n">
        <v>8260.752925</v>
      </c>
      <c r="U4238" s="193"/>
      <c r="V4238" s="193"/>
      <c r="W4238" s="193" t="s">
        <v>8720</v>
      </c>
      <c r="X4238" s="196"/>
      <c r="Y4238" s="196"/>
      <c r="Z4238" s="196" t="n">
        <v>0</v>
      </c>
      <c r="AE4238" s="94" t="e">
        <f aca="false" t="array" ref="AE4238:AK4238">_xlfn.torow(_xlfn.unique(_xlfn._xlws.filter(cat_table[Subsector],$E4238=cat_table[Sector],"")))</f>
        <v>#NAME?</v>
      </c>
      <c r="AF4238" s="94" t="e">
        <v>#NAME?</v>
      </c>
      <c r="AG4238" s="94" t="e">
        <v>#NAME?</v>
      </c>
      <c r="AH4238" s="94" t="e">
        <v>#NAME?</v>
      </c>
      <c r="AI4238" s="94" t="e">
        <v>#NAME?</v>
      </c>
      <c r="AJ4238" s="94" t="e">
        <v>#NAME?</v>
      </c>
      <c r="AK4238" s="94" t="e">
        <v>#NAME?</v>
      </c>
      <c r="AO4238" s="94" t="e">
        <f aca="false" t="array" ref="AO4238:AQ4238">_xlfn.torow(_xlfn.unique(_xlfn._xlws.filter(cat_table[Sub-subsector],($E4238=cat_table[Sector])*($F4238=cat_table[Subsector]),"")))</f>
        <v>#NAME?</v>
      </c>
      <c r="AP4238" s="94" t="e">
        <v>#NAME?</v>
      </c>
      <c r="AQ4238" s="94" t="e">
        <v>#NAME?</v>
      </c>
    </row>
    <row r="4239" customFormat="false" ht="15" hidden="false" customHeight="true" outlineLevel="0" collapsed="false">
      <c r="A4239" s="193" t="s">
        <v>15022</v>
      </c>
      <c r="B4239" s="20" t="str">
        <f aca="false">INDEX(Table2[], MATCH(L4239, Location_ID!$D$2:$D$648, 0), 1)</f>
        <v>daa8a290-cd1b-4ff0-b151-1f450e2146dd</v>
      </c>
      <c r="C4239" s="193" t="s">
        <v>1482</v>
      </c>
      <c r="D4239" s="273" t="s">
        <v>354</v>
      </c>
      <c r="E4239" s="193" t="s">
        <v>7134</v>
      </c>
      <c r="F4239" s="193" t="s">
        <v>7899</v>
      </c>
      <c r="G4239" s="193"/>
      <c r="H4239" s="196"/>
      <c r="I4239" s="193" t="s">
        <v>14291</v>
      </c>
      <c r="J4239" s="193" t="s">
        <v>14292</v>
      </c>
      <c r="K4239" s="193" t="s">
        <v>7127</v>
      </c>
      <c r="L4239" s="193" t="s">
        <v>3033</v>
      </c>
      <c r="M4239" s="193" t="s">
        <v>7131</v>
      </c>
      <c r="N4239" s="193" t="s">
        <v>14293</v>
      </c>
      <c r="O4239" s="193" t="s">
        <v>1732</v>
      </c>
      <c r="P4239" s="219" t="n">
        <v>43040</v>
      </c>
      <c r="Q4239" s="219" t="n">
        <v>44469</v>
      </c>
      <c r="R4239" s="193"/>
      <c r="S4239" s="193" t="s">
        <v>7130</v>
      </c>
      <c r="T4239" s="193" t="n">
        <v>646.461043</v>
      </c>
      <c r="U4239" s="193"/>
      <c r="V4239" s="193"/>
      <c r="W4239" s="193" t="s">
        <v>8720</v>
      </c>
      <c r="X4239" s="196"/>
      <c r="Y4239" s="196"/>
      <c r="Z4239" s="196" t="n">
        <v>0</v>
      </c>
      <c r="AE4239" s="94" t="e">
        <f aca="false" t="array" ref="AE4239:AK4239">_xlfn.torow(_xlfn.unique(_xlfn._xlws.filter(cat_table[Subsector],$E4239=cat_table[Sector],"")))</f>
        <v>#NAME?</v>
      </c>
      <c r="AF4239" s="94" t="e">
        <v>#NAME?</v>
      </c>
      <c r="AG4239" s="94" t="e">
        <v>#NAME?</v>
      </c>
      <c r="AH4239" s="94" t="e">
        <v>#NAME?</v>
      </c>
      <c r="AI4239" s="94" t="e">
        <v>#NAME?</v>
      </c>
      <c r="AJ4239" s="94" t="e">
        <v>#NAME?</v>
      </c>
      <c r="AK4239" s="94" t="e">
        <v>#NAME?</v>
      </c>
      <c r="AO4239" s="94" t="e">
        <f aca="false" t="array" ref="AO4239:AQ4239">_xlfn.torow(_xlfn.unique(_xlfn._xlws.filter(cat_table[Sub-subsector],($E4239=cat_table[Sector])*($F4239=cat_table[Subsector]),"")))</f>
        <v>#NAME?</v>
      </c>
      <c r="AP4239" s="94" t="e">
        <v>#NAME?</v>
      </c>
      <c r="AQ4239" s="94" t="e">
        <v>#NAME?</v>
      </c>
    </row>
    <row r="4240" customFormat="false" ht="15" hidden="false" customHeight="true" outlineLevel="0" collapsed="false">
      <c r="A4240" s="193" t="s">
        <v>15023</v>
      </c>
      <c r="B4240" s="20" t="str">
        <f aca="false">INDEX(Table2[], MATCH(L4240, Location_ID!$D$2:$D$648, 0), 1)</f>
        <v>daa8a290-cd1b-4ff0-b151-1f450e2146dd</v>
      </c>
      <c r="C4240" s="193" t="s">
        <v>1482</v>
      </c>
      <c r="D4240" s="273" t="s">
        <v>354</v>
      </c>
      <c r="E4240" s="193" t="s">
        <v>7134</v>
      </c>
      <c r="F4240" s="193" t="s">
        <v>7899</v>
      </c>
      <c r="G4240" s="193"/>
      <c r="H4240" s="196"/>
      <c r="I4240" s="193" t="s">
        <v>14291</v>
      </c>
      <c r="J4240" s="193" t="s">
        <v>14292</v>
      </c>
      <c r="K4240" s="193" t="s">
        <v>7127</v>
      </c>
      <c r="L4240" s="193" t="s">
        <v>3033</v>
      </c>
      <c r="M4240" s="193" t="s">
        <v>7131</v>
      </c>
      <c r="N4240" s="193" t="s">
        <v>14293</v>
      </c>
      <c r="O4240" s="193" t="s">
        <v>1732</v>
      </c>
      <c r="P4240" s="219" t="n">
        <v>43040</v>
      </c>
      <c r="Q4240" s="219" t="n">
        <v>44469</v>
      </c>
      <c r="R4240" s="193"/>
      <c r="S4240" s="193" t="s">
        <v>7130</v>
      </c>
      <c r="T4240" s="193" t="n">
        <v>3315.898974</v>
      </c>
      <c r="U4240" s="193"/>
      <c r="V4240" s="193"/>
      <c r="W4240" s="193" t="s">
        <v>8720</v>
      </c>
      <c r="X4240" s="196"/>
      <c r="Y4240" s="196"/>
      <c r="Z4240" s="196" t="n">
        <v>0</v>
      </c>
      <c r="AE4240" s="94" t="e">
        <f aca="false" t="array" ref="AE4240:AK4240">_xlfn.torow(_xlfn.unique(_xlfn._xlws.filter(cat_table[Subsector],$E4240=cat_table[Sector],"")))</f>
        <v>#NAME?</v>
      </c>
      <c r="AF4240" s="94" t="e">
        <v>#NAME?</v>
      </c>
      <c r="AG4240" s="94" t="e">
        <v>#NAME?</v>
      </c>
      <c r="AH4240" s="94" t="e">
        <v>#NAME?</v>
      </c>
      <c r="AI4240" s="94" t="e">
        <v>#NAME?</v>
      </c>
      <c r="AJ4240" s="94" t="e">
        <v>#NAME?</v>
      </c>
      <c r="AK4240" s="94" t="e">
        <v>#NAME?</v>
      </c>
      <c r="AO4240" s="94" t="e">
        <f aca="false" t="array" ref="AO4240:AQ4240">_xlfn.torow(_xlfn.unique(_xlfn._xlws.filter(cat_table[Sub-subsector],($E4240=cat_table[Sector])*($F4240=cat_table[Subsector]),"")))</f>
        <v>#NAME?</v>
      </c>
      <c r="AP4240" s="94" t="e">
        <v>#NAME?</v>
      </c>
      <c r="AQ4240" s="94" t="e">
        <v>#NAME?</v>
      </c>
    </row>
    <row r="4241" customFormat="false" ht="15" hidden="false" customHeight="true" outlineLevel="0" collapsed="false">
      <c r="A4241" s="193" t="s">
        <v>15024</v>
      </c>
      <c r="B4241" s="20" t="str">
        <f aca="false">INDEX(Table2[], MATCH(L4241, Location_ID!$D$2:$D$648, 0), 1)</f>
        <v>daa8a290-cd1b-4ff0-b151-1f450e2146dd</v>
      </c>
      <c r="C4241" s="193" t="s">
        <v>1482</v>
      </c>
      <c r="D4241" s="273" t="s">
        <v>354</v>
      </c>
      <c r="E4241" s="193" t="s">
        <v>7134</v>
      </c>
      <c r="F4241" s="193" t="s">
        <v>7899</v>
      </c>
      <c r="G4241" s="193"/>
      <c r="H4241" s="196"/>
      <c r="I4241" s="193" t="s">
        <v>14291</v>
      </c>
      <c r="J4241" s="193" t="s">
        <v>14292</v>
      </c>
      <c r="K4241" s="193" t="s">
        <v>7127</v>
      </c>
      <c r="L4241" s="193" t="s">
        <v>3033</v>
      </c>
      <c r="M4241" s="193" t="s">
        <v>7131</v>
      </c>
      <c r="N4241" s="193" t="s">
        <v>14293</v>
      </c>
      <c r="O4241" s="193" t="s">
        <v>1732</v>
      </c>
      <c r="P4241" s="219" t="n">
        <v>43040</v>
      </c>
      <c r="Q4241" s="219" t="n">
        <v>44469</v>
      </c>
      <c r="R4241" s="193"/>
      <c r="S4241" s="193" t="s">
        <v>7130</v>
      </c>
      <c r="T4241" s="193" t="n">
        <v>4650.043461</v>
      </c>
      <c r="U4241" s="193"/>
      <c r="V4241" s="193"/>
      <c r="W4241" s="193" t="s">
        <v>8720</v>
      </c>
      <c r="X4241" s="196"/>
      <c r="Y4241" s="196"/>
      <c r="Z4241" s="196" t="n">
        <v>0</v>
      </c>
      <c r="AE4241" s="94" t="e">
        <f aca="false" t="array" ref="AE4241:AK4241">_xlfn.torow(_xlfn.unique(_xlfn._xlws.filter(cat_table[Subsector],$E4241=cat_table[Sector],"")))</f>
        <v>#NAME?</v>
      </c>
      <c r="AF4241" s="94" t="e">
        <v>#NAME?</v>
      </c>
      <c r="AG4241" s="94" t="e">
        <v>#NAME?</v>
      </c>
      <c r="AH4241" s="94" t="e">
        <v>#NAME?</v>
      </c>
      <c r="AI4241" s="94" t="e">
        <v>#NAME?</v>
      </c>
      <c r="AJ4241" s="94" t="e">
        <v>#NAME?</v>
      </c>
      <c r="AK4241" s="94" t="e">
        <v>#NAME?</v>
      </c>
      <c r="AO4241" s="94" t="e">
        <f aca="false" t="array" ref="AO4241:AQ4241">_xlfn.torow(_xlfn.unique(_xlfn._xlws.filter(cat_table[Sub-subsector],($E4241=cat_table[Sector])*($F4241=cat_table[Subsector]),"")))</f>
        <v>#NAME?</v>
      </c>
      <c r="AP4241" s="94" t="e">
        <v>#NAME?</v>
      </c>
      <c r="AQ4241" s="94" t="e">
        <v>#NAME?</v>
      </c>
    </row>
    <row r="4242" customFormat="false" ht="15" hidden="false" customHeight="true" outlineLevel="0" collapsed="false">
      <c r="A4242" s="193" t="s">
        <v>15025</v>
      </c>
      <c r="B4242" s="20" t="str">
        <f aca="false">INDEX(Table2[], MATCH(L4242, Location_ID!$D$2:$D$648, 0), 1)</f>
        <v>daa8a290-cd1b-4ff0-b151-1f450e2146dd</v>
      </c>
      <c r="C4242" s="193" t="s">
        <v>1482</v>
      </c>
      <c r="D4242" s="273" t="s">
        <v>354</v>
      </c>
      <c r="E4242" s="193" t="s">
        <v>7134</v>
      </c>
      <c r="F4242" s="193" t="s">
        <v>7899</v>
      </c>
      <c r="G4242" s="193"/>
      <c r="H4242" s="196"/>
      <c r="I4242" s="193" t="s">
        <v>14291</v>
      </c>
      <c r="J4242" s="193" t="s">
        <v>14292</v>
      </c>
      <c r="K4242" s="193" t="s">
        <v>7127</v>
      </c>
      <c r="L4242" s="193" t="s">
        <v>3033</v>
      </c>
      <c r="M4242" s="193" t="s">
        <v>7131</v>
      </c>
      <c r="N4242" s="193" t="s">
        <v>14293</v>
      </c>
      <c r="O4242" s="193" t="s">
        <v>1732</v>
      </c>
      <c r="P4242" s="219" t="n">
        <v>43040</v>
      </c>
      <c r="Q4242" s="219" t="n">
        <v>44469</v>
      </c>
      <c r="R4242" s="193"/>
      <c r="S4242" s="193" t="s">
        <v>7130</v>
      </c>
      <c r="T4242" s="193" t="n">
        <v>9917.946188</v>
      </c>
      <c r="U4242" s="193"/>
      <c r="V4242" s="193"/>
      <c r="W4242" s="193" t="s">
        <v>8720</v>
      </c>
      <c r="X4242" s="196"/>
      <c r="Y4242" s="196"/>
      <c r="Z4242" s="196" t="n">
        <v>0</v>
      </c>
      <c r="AE4242" s="94" t="e">
        <f aca="false" t="array" ref="AE4242:AK4242">_xlfn.torow(_xlfn.unique(_xlfn._xlws.filter(cat_table[Subsector],$E4242=cat_table[Sector],"")))</f>
        <v>#NAME?</v>
      </c>
      <c r="AF4242" s="94" t="e">
        <v>#NAME?</v>
      </c>
      <c r="AG4242" s="94" t="e">
        <v>#NAME?</v>
      </c>
      <c r="AH4242" s="94" t="e">
        <v>#NAME?</v>
      </c>
      <c r="AI4242" s="94" t="e">
        <v>#NAME?</v>
      </c>
      <c r="AJ4242" s="94" t="e">
        <v>#NAME?</v>
      </c>
      <c r="AK4242" s="94" t="e">
        <v>#NAME?</v>
      </c>
      <c r="AO4242" s="94" t="e">
        <f aca="false" t="array" ref="AO4242:AQ4242">_xlfn.torow(_xlfn.unique(_xlfn._xlws.filter(cat_table[Sub-subsector],($E4242=cat_table[Sector])*($F4242=cat_table[Subsector]),"")))</f>
        <v>#NAME?</v>
      </c>
      <c r="AP4242" s="94" t="e">
        <v>#NAME?</v>
      </c>
      <c r="AQ4242" s="94" t="e">
        <v>#NAME?</v>
      </c>
    </row>
    <row r="4243" customFormat="false" ht="15" hidden="false" customHeight="true" outlineLevel="0" collapsed="false">
      <c r="A4243" s="193" t="s">
        <v>15026</v>
      </c>
      <c r="B4243" s="20" t="str">
        <f aca="false">INDEX(Table2[], MATCH(L4243, Location_ID!$D$2:$D$648, 0), 1)</f>
        <v>daa8a290-cd1b-4ff0-b151-1f450e2146dd</v>
      </c>
      <c r="C4243" s="193" t="s">
        <v>1482</v>
      </c>
      <c r="D4243" s="273" t="s">
        <v>354</v>
      </c>
      <c r="E4243" s="193" t="s">
        <v>7134</v>
      </c>
      <c r="F4243" s="193" t="s">
        <v>7899</v>
      </c>
      <c r="G4243" s="193"/>
      <c r="H4243" s="196"/>
      <c r="I4243" s="193" t="s">
        <v>14291</v>
      </c>
      <c r="J4243" s="193" t="s">
        <v>14292</v>
      </c>
      <c r="K4243" s="193" t="s">
        <v>7127</v>
      </c>
      <c r="L4243" s="193" t="s">
        <v>3033</v>
      </c>
      <c r="M4243" s="193" t="s">
        <v>7131</v>
      </c>
      <c r="N4243" s="193" t="s">
        <v>14293</v>
      </c>
      <c r="O4243" s="193" t="s">
        <v>1732</v>
      </c>
      <c r="P4243" s="219" t="n">
        <v>43040</v>
      </c>
      <c r="Q4243" s="219" t="n">
        <v>44469</v>
      </c>
      <c r="R4243" s="193"/>
      <c r="S4243" s="193" t="s">
        <v>7130</v>
      </c>
      <c r="T4243" s="193" t="n">
        <v>2380.060801</v>
      </c>
      <c r="U4243" s="193"/>
      <c r="V4243" s="193"/>
      <c r="W4243" s="193" t="s">
        <v>8720</v>
      </c>
      <c r="X4243" s="196"/>
      <c r="Y4243" s="196"/>
      <c r="Z4243" s="196" t="n">
        <v>0</v>
      </c>
      <c r="AE4243" s="94" t="e">
        <f aca="false" t="array" ref="AE4243:AK4243">_xlfn.torow(_xlfn.unique(_xlfn._xlws.filter(cat_table[Subsector],$E4243=cat_table[Sector],"")))</f>
        <v>#NAME?</v>
      </c>
      <c r="AF4243" s="94" t="e">
        <v>#NAME?</v>
      </c>
      <c r="AG4243" s="94" t="e">
        <v>#NAME?</v>
      </c>
      <c r="AH4243" s="94" t="e">
        <v>#NAME?</v>
      </c>
      <c r="AI4243" s="94" t="e">
        <v>#NAME?</v>
      </c>
      <c r="AJ4243" s="94" t="e">
        <v>#NAME?</v>
      </c>
      <c r="AK4243" s="94" t="e">
        <v>#NAME?</v>
      </c>
      <c r="AO4243" s="94" t="e">
        <f aca="false" t="array" ref="AO4243:AQ4243">_xlfn.torow(_xlfn.unique(_xlfn._xlws.filter(cat_table[Sub-subsector],($E4243=cat_table[Sector])*($F4243=cat_table[Subsector]),"")))</f>
        <v>#NAME?</v>
      </c>
      <c r="AP4243" s="94" t="e">
        <v>#NAME?</v>
      </c>
      <c r="AQ4243" s="94" t="e">
        <v>#NAME?</v>
      </c>
    </row>
    <row r="4244" customFormat="false" ht="15" hidden="false" customHeight="true" outlineLevel="0" collapsed="false">
      <c r="A4244" s="193" t="s">
        <v>15027</v>
      </c>
      <c r="B4244" s="20" t="str">
        <f aca="false">INDEX(Table2[], MATCH(L4244, Location_ID!$D$2:$D$648, 0), 1)</f>
        <v>daa8a290-cd1b-4ff0-b151-1f450e2146dd</v>
      </c>
      <c r="C4244" s="193" t="s">
        <v>1482</v>
      </c>
      <c r="D4244" s="273" t="s">
        <v>354</v>
      </c>
      <c r="E4244" s="193" t="s">
        <v>7134</v>
      </c>
      <c r="F4244" s="193" t="s">
        <v>7899</v>
      </c>
      <c r="G4244" s="193"/>
      <c r="H4244" s="196"/>
      <c r="I4244" s="193" t="s">
        <v>14291</v>
      </c>
      <c r="J4244" s="193" t="s">
        <v>14292</v>
      </c>
      <c r="K4244" s="193" t="s">
        <v>7127</v>
      </c>
      <c r="L4244" s="193" t="s">
        <v>3033</v>
      </c>
      <c r="M4244" s="193" t="s">
        <v>7131</v>
      </c>
      <c r="N4244" s="193" t="s">
        <v>14293</v>
      </c>
      <c r="O4244" s="193" t="s">
        <v>1732</v>
      </c>
      <c r="P4244" s="219" t="n">
        <v>43040</v>
      </c>
      <c r="Q4244" s="219" t="n">
        <v>44469</v>
      </c>
      <c r="R4244" s="193"/>
      <c r="S4244" s="193" t="s">
        <v>7130</v>
      </c>
      <c r="T4244" s="193" t="n">
        <v>13351.98547</v>
      </c>
      <c r="U4244" s="193"/>
      <c r="V4244" s="193"/>
      <c r="W4244" s="193" t="s">
        <v>8720</v>
      </c>
      <c r="X4244" s="196"/>
      <c r="Y4244" s="196"/>
      <c r="Z4244" s="196" t="n">
        <v>0</v>
      </c>
      <c r="AE4244" s="94" t="e">
        <f aca="false" t="array" ref="AE4244:AK4244">_xlfn.torow(_xlfn.unique(_xlfn._xlws.filter(cat_table[Subsector],$E4244=cat_table[Sector],"")))</f>
        <v>#NAME?</v>
      </c>
      <c r="AF4244" s="94" t="e">
        <v>#NAME?</v>
      </c>
      <c r="AG4244" s="94" t="e">
        <v>#NAME?</v>
      </c>
      <c r="AH4244" s="94" t="e">
        <v>#NAME?</v>
      </c>
      <c r="AI4244" s="94" t="e">
        <v>#NAME?</v>
      </c>
      <c r="AJ4244" s="94" t="e">
        <v>#NAME?</v>
      </c>
      <c r="AK4244" s="94" t="e">
        <v>#NAME?</v>
      </c>
      <c r="AO4244" s="94" t="e">
        <f aca="false" t="array" ref="AO4244:AQ4244">_xlfn.torow(_xlfn.unique(_xlfn._xlws.filter(cat_table[Sub-subsector],($E4244=cat_table[Sector])*($F4244=cat_table[Subsector]),"")))</f>
        <v>#NAME?</v>
      </c>
      <c r="AP4244" s="94" t="e">
        <v>#NAME?</v>
      </c>
      <c r="AQ4244" s="94" t="e">
        <v>#NAME?</v>
      </c>
    </row>
    <row r="4245" customFormat="false" ht="15" hidden="false" customHeight="true" outlineLevel="0" collapsed="false">
      <c r="A4245" s="193" t="s">
        <v>15028</v>
      </c>
      <c r="B4245" s="20" t="str">
        <f aca="false">INDEX(Table2[], MATCH(L4245, Location_ID!$D$2:$D$648, 0), 1)</f>
        <v>daa8a290-cd1b-4ff0-b151-1f450e2146dd</v>
      </c>
      <c r="C4245" s="193" t="s">
        <v>1482</v>
      </c>
      <c r="D4245" s="273" t="s">
        <v>354</v>
      </c>
      <c r="E4245" s="193" t="s">
        <v>7134</v>
      </c>
      <c r="F4245" s="193" t="s">
        <v>7899</v>
      </c>
      <c r="G4245" s="193"/>
      <c r="H4245" s="196"/>
      <c r="I4245" s="193" t="s">
        <v>14291</v>
      </c>
      <c r="J4245" s="193" t="s">
        <v>14292</v>
      </c>
      <c r="K4245" s="193" t="s">
        <v>7127</v>
      </c>
      <c r="L4245" s="193" t="s">
        <v>3033</v>
      </c>
      <c r="M4245" s="193" t="s">
        <v>7131</v>
      </c>
      <c r="N4245" s="193" t="s">
        <v>14293</v>
      </c>
      <c r="O4245" s="193" t="s">
        <v>1732</v>
      </c>
      <c r="P4245" s="219" t="n">
        <v>43040</v>
      </c>
      <c r="Q4245" s="219" t="n">
        <v>44469</v>
      </c>
      <c r="R4245" s="193"/>
      <c r="S4245" s="193" t="s">
        <v>7130</v>
      </c>
      <c r="T4245" s="193" t="n">
        <v>3456.377262</v>
      </c>
      <c r="U4245" s="193"/>
      <c r="V4245" s="193"/>
      <c r="W4245" s="193" t="s">
        <v>8720</v>
      </c>
      <c r="X4245" s="196"/>
      <c r="Y4245" s="196"/>
      <c r="Z4245" s="196" t="n">
        <v>0</v>
      </c>
      <c r="AE4245" s="94" t="e">
        <f aca="false" t="array" ref="AE4245:AK4245">_xlfn.torow(_xlfn.unique(_xlfn._xlws.filter(cat_table[Subsector],$E4245=cat_table[Sector],"")))</f>
        <v>#NAME?</v>
      </c>
      <c r="AF4245" s="94" t="e">
        <v>#NAME?</v>
      </c>
      <c r="AG4245" s="94" t="e">
        <v>#NAME?</v>
      </c>
      <c r="AH4245" s="94" t="e">
        <v>#NAME?</v>
      </c>
      <c r="AI4245" s="94" t="e">
        <v>#NAME?</v>
      </c>
      <c r="AJ4245" s="94" t="e">
        <v>#NAME?</v>
      </c>
      <c r="AK4245" s="94" t="e">
        <v>#NAME?</v>
      </c>
      <c r="AO4245" s="94" t="e">
        <f aca="false" t="array" ref="AO4245:AQ4245">_xlfn.torow(_xlfn.unique(_xlfn._xlws.filter(cat_table[Sub-subsector],($E4245=cat_table[Sector])*($F4245=cat_table[Subsector]),"")))</f>
        <v>#NAME?</v>
      </c>
      <c r="AP4245" s="94" t="e">
        <v>#NAME?</v>
      </c>
      <c r="AQ4245" s="94" t="e">
        <v>#NAME?</v>
      </c>
    </row>
    <row r="4246" customFormat="false" ht="15" hidden="false" customHeight="true" outlineLevel="0" collapsed="false">
      <c r="A4246" s="193" t="s">
        <v>15029</v>
      </c>
      <c r="B4246" s="20" t="str">
        <f aca="false">INDEX(Table2[], MATCH(L4246, Location_ID!$D$2:$D$648, 0), 1)</f>
        <v>daa8a290-cd1b-4ff0-b151-1f450e2146dd</v>
      </c>
      <c r="C4246" s="193" t="s">
        <v>1482</v>
      </c>
      <c r="D4246" s="273" t="s">
        <v>354</v>
      </c>
      <c r="E4246" s="193" t="s">
        <v>7134</v>
      </c>
      <c r="F4246" s="193" t="s">
        <v>7899</v>
      </c>
      <c r="G4246" s="193"/>
      <c r="H4246" s="196"/>
      <c r="I4246" s="193" t="s">
        <v>14291</v>
      </c>
      <c r="J4246" s="193" t="s">
        <v>14292</v>
      </c>
      <c r="K4246" s="193" t="s">
        <v>7127</v>
      </c>
      <c r="L4246" s="193" t="s">
        <v>3033</v>
      </c>
      <c r="M4246" s="193" t="s">
        <v>7131</v>
      </c>
      <c r="N4246" s="193" t="s">
        <v>14293</v>
      </c>
      <c r="O4246" s="193" t="s">
        <v>1732</v>
      </c>
      <c r="P4246" s="219" t="n">
        <v>43040</v>
      </c>
      <c r="Q4246" s="219" t="n">
        <v>44469</v>
      </c>
      <c r="R4246" s="193"/>
      <c r="S4246" s="193" t="s">
        <v>7130</v>
      </c>
      <c r="T4246" s="193" t="n">
        <v>5870.285353</v>
      </c>
      <c r="U4246" s="193"/>
      <c r="V4246" s="193"/>
      <c r="W4246" s="193" t="s">
        <v>8720</v>
      </c>
      <c r="X4246" s="196"/>
      <c r="Y4246" s="196"/>
      <c r="Z4246" s="196" t="n">
        <v>0</v>
      </c>
      <c r="AE4246" s="94" t="e">
        <f aca="false" t="array" ref="AE4246:AK4246">_xlfn.torow(_xlfn.unique(_xlfn._xlws.filter(cat_table[Subsector],$E4246=cat_table[Sector],"")))</f>
        <v>#NAME?</v>
      </c>
      <c r="AF4246" s="94" t="e">
        <v>#NAME?</v>
      </c>
      <c r="AG4246" s="94" t="e">
        <v>#NAME?</v>
      </c>
      <c r="AH4246" s="94" t="e">
        <v>#NAME?</v>
      </c>
      <c r="AI4246" s="94" t="e">
        <v>#NAME?</v>
      </c>
      <c r="AJ4246" s="94" t="e">
        <v>#NAME?</v>
      </c>
      <c r="AK4246" s="94" t="e">
        <v>#NAME?</v>
      </c>
      <c r="AO4246" s="94" t="e">
        <f aca="false" t="array" ref="AO4246:AQ4246">_xlfn.torow(_xlfn.unique(_xlfn._xlws.filter(cat_table[Sub-subsector],($E4246=cat_table[Sector])*($F4246=cat_table[Subsector]),"")))</f>
        <v>#NAME?</v>
      </c>
      <c r="AP4246" s="94" t="e">
        <v>#NAME?</v>
      </c>
      <c r="AQ4246" s="94" t="e">
        <v>#NAME?</v>
      </c>
    </row>
    <row r="4247" customFormat="false" ht="15" hidden="false" customHeight="true" outlineLevel="0" collapsed="false">
      <c r="A4247" s="193" t="s">
        <v>15030</v>
      </c>
      <c r="B4247" s="20" t="str">
        <f aca="false">INDEX(Table2[], MATCH(L4247, Location_ID!$D$2:$D$648, 0), 1)</f>
        <v>daa8a290-cd1b-4ff0-b151-1f450e2146dd</v>
      </c>
      <c r="C4247" s="193" t="s">
        <v>1482</v>
      </c>
      <c r="D4247" s="273" t="s">
        <v>354</v>
      </c>
      <c r="E4247" s="193" t="s">
        <v>7134</v>
      </c>
      <c r="F4247" s="193" t="s">
        <v>7899</v>
      </c>
      <c r="G4247" s="193"/>
      <c r="H4247" s="196"/>
      <c r="I4247" s="193" t="s">
        <v>14291</v>
      </c>
      <c r="J4247" s="193" t="s">
        <v>14292</v>
      </c>
      <c r="K4247" s="193" t="s">
        <v>7127</v>
      </c>
      <c r="L4247" s="193" t="s">
        <v>3033</v>
      </c>
      <c r="M4247" s="193" t="s">
        <v>7131</v>
      </c>
      <c r="N4247" s="193" t="s">
        <v>14293</v>
      </c>
      <c r="O4247" s="193" t="s">
        <v>1732</v>
      </c>
      <c r="P4247" s="219" t="n">
        <v>43040</v>
      </c>
      <c r="Q4247" s="219" t="n">
        <v>44469</v>
      </c>
      <c r="R4247" s="193"/>
      <c r="S4247" s="193" t="s">
        <v>7130</v>
      </c>
      <c r="T4247" s="193" t="n">
        <v>1336.153026</v>
      </c>
      <c r="U4247" s="193"/>
      <c r="V4247" s="193"/>
      <c r="W4247" s="193" t="s">
        <v>8720</v>
      </c>
      <c r="X4247" s="196"/>
      <c r="Y4247" s="196"/>
      <c r="Z4247" s="196" t="n">
        <v>0</v>
      </c>
      <c r="AE4247" s="94" t="e">
        <f aca="false" t="array" ref="AE4247:AK4247">_xlfn.torow(_xlfn.unique(_xlfn._xlws.filter(cat_table[Subsector],$E4247=cat_table[Sector],"")))</f>
        <v>#NAME?</v>
      </c>
      <c r="AF4247" s="94" t="e">
        <v>#NAME?</v>
      </c>
      <c r="AG4247" s="94" t="e">
        <v>#NAME?</v>
      </c>
      <c r="AH4247" s="94" t="e">
        <v>#NAME?</v>
      </c>
      <c r="AI4247" s="94" t="e">
        <v>#NAME?</v>
      </c>
      <c r="AJ4247" s="94" t="e">
        <v>#NAME?</v>
      </c>
      <c r="AK4247" s="94" t="e">
        <v>#NAME?</v>
      </c>
      <c r="AO4247" s="94" t="e">
        <f aca="false" t="array" ref="AO4247:AQ4247">_xlfn.torow(_xlfn.unique(_xlfn._xlws.filter(cat_table[Sub-subsector],($E4247=cat_table[Sector])*($F4247=cat_table[Subsector]),"")))</f>
        <v>#NAME?</v>
      </c>
      <c r="AP4247" s="94" t="e">
        <v>#NAME?</v>
      </c>
      <c r="AQ4247" s="94" t="e">
        <v>#NAME?</v>
      </c>
    </row>
    <row r="4248" customFormat="false" ht="15" hidden="false" customHeight="true" outlineLevel="0" collapsed="false">
      <c r="A4248" s="193" t="s">
        <v>15031</v>
      </c>
      <c r="B4248" s="20" t="str">
        <f aca="false">INDEX(Table2[], MATCH(L4248, Location_ID!$D$2:$D$648, 0), 1)</f>
        <v>daa8a290-cd1b-4ff0-b151-1f450e2146dd</v>
      </c>
      <c r="C4248" s="193" t="s">
        <v>1482</v>
      </c>
      <c r="D4248" s="273" t="s">
        <v>354</v>
      </c>
      <c r="E4248" s="193" t="s">
        <v>7134</v>
      </c>
      <c r="F4248" s="193" t="s">
        <v>7899</v>
      </c>
      <c r="G4248" s="193"/>
      <c r="H4248" s="196"/>
      <c r="I4248" s="193" t="s">
        <v>14291</v>
      </c>
      <c r="J4248" s="193" t="s">
        <v>14292</v>
      </c>
      <c r="K4248" s="193" t="s">
        <v>7127</v>
      </c>
      <c r="L4248" s="193" t="s">
        <v>3033</v>
      </c>
      <c r="M4248" s="193" t="s">
        <v>7131</v>
      </c>
      <c r="N4248" s="193" t="s">
        <v>14293</v>
      </c>
      <c r="O4248" s="193" t="s">
        <v>1732</v>
      </c>
      <c r="P4248" s="219" t="n">
        <v>43040</v>
      </c>
      <c r="Q4248" s="219" t="n">
        <v>44469</v>
      </c>
      <c r="R4248" s="193"/>
      <c r="S4248" s="193" t="s">
        <v>7130</v>
      </c>
      <c r="T4248" s="193" t="n">
        <v>4033.224034</v>
      </c>
      <c r="U4248" s="193"/>
      <c r="V4248" s="193"/>
      <c r="W4248" s="193" t="s">
        <v>8720</v>
      </c>
      <c r="X4248" s="196"/>
      <c r="Y4248" s="196"/>
      <c r="Z4248" s="196" t="n">
        <v>0</v>
      </c>
      <c r="AE4248" s="94" t="e">
        <f aca="false" t="array" ref="AE4248:AK4248">_xlfn.torow(_xlfn.unique(_xlfn._xlws.filter(cat_table[Subsector],$E4248=cat_table[Sector],"")))</f>
        <v>#NAME?</v>
      </c>
      <c r="AF4248" s="94" t="e">
        <v>#NAME?</v>
      </c>
      <c r="AG4248" s="94" t="e">
        <v>#NAME?</v>
      </c>
      <c r="AH4248" s="94" t="e">
        <v>#NAME?</v>
      </c>
      <c r="AI4248" s="94" t="e">
        <v>#NAME?</v>
      </c>
      <c r="AJ4248" s="94" t="e">
        <v>#NAME?</v>
      </c>
      <c r="AK4248" s="94" t="e">
        <v>#NAME?</v>
      </c>
      <c r="AO4248" s="94" t="e">
        <f aca="false" t="array" ref="AO4248:AQ4248">_xlfn.torow(_xlfn.unique(_xlfn._xlws.filter(cat_table[Sub-subsector],($E4248=cat_table[Sector])*($F4248=cat_table[Subsector]),"")))</f>
        <v>#NAME?</v>
      </c>
      <c r="AP4248" s="94" t="e">
        <v>#NAME?</v>
      </c>
      <c r="AQ4248" s="94" t="e">
        <v>#NAME?</v>
      </c>
    </row>
    <row r="4249" customFormat="false" ht="15" hidden="false" customHeight="true" outlineLevel="0" collapsed="false">
      <c r="A4249" s="193" t="s">
        <v>15032</v>
      </c>
      <c r="B4249" s="20" t="str">
        <f aca="false">INDEX(Table2[], MATCH(L4249, Location_ID!$D$2:$D$648, 0), 1)</f>
        <v>daa8a290-cd1b-4ff0-b151-1f450e2146dd</v>
      </c>
      <c r="C4249" s="193" t="s">
        <v>1482</v>
      </c>
      <c r="D4249" s="273" t="s">
        <v>354</v>
      </c>
      <c r="E4249" s="193" t="s">
        <v>7134</v>
      </c>
      <c r="F4249" s="193" t="s">
        <v>7899</v>
      </c>
      <c r="G4249" s="193"/>
      <c r="H4249" s="196"/>
      <c r="I4249" s="193" t="s">
        <v>14291</v>
      </c>
      <c r="J4249" s="193" t="s">
        <v>14292</v>
      </c>
      <c r="K4249" s="193" t="s">
        <v>7127</v>
      </c>
      <c r="L4249" s="193" t="s">
        <v>3033</v>
      </c>
      <c r="M4249" s="193" t="s">
        <v>7131</v>
      </c>
      <c r="N4249" s="193" t="s">
        <v>14293</v>
      </c>
      <c r="O4249" s="193" t="s">
        <v>1732</v>
      </c>
      <c r="P4249" s="219" t="n">
        <v>43040</v>
      </c>
      <c r="Q4249" s="219" t="n">
        <v>44469</v>
      </c>
      <c r="R4249" s="193"/>
      <c r="S4249" s="193" t="s">
        <v>7130</v>
      </c>
      <c r="T4249" s="193" t="n">
        <v>9674.411908</v>
      </c>
      <c r="U4249" s="193"/>
      <c r="V4249" s="193"/>
      <c r="W4249" s="193" t="s">
        <v>8720</v>
      </c>
      <c r="X4249" s="196"/>
      <c r="Y4249" s="196"/>
      <c r="Z4249" s="196" t="n">
        <v>0</v>
      </c>
      <c r="AE4249" s="94" t="e">
        <f aca="false" t="array" ref="AE4249:AK4249">_xlfn.torow(_xlfn.unique(_xlfn._xlws.filter(cat_table[Subsector],$E4249=cat_table[Sector],"")))</f>
        <v>#NAME?</v>
      </c>
      <c r="AF4249" s="94" t="e">
        <v>#NAME?</v>
      </c>
      <c r="AG4249" s="94" t="e">
        <v>#NAME?</v>
      </c>
      <c r="AH4249" s="94" t="e">
        <v>#NAME?</v>
      </c>
      <c r="AI4249" s="94" t="e">
        <v>#NAME?</v>
      </c>
      <c r="AJ4249" s="94" t="e">
        <v>#NAME?</v>
      </c>
      <c r="AK4249" s="94" t="e">
        <v>#NAME?</v>
      </c>
      <c r="AO4249" s="94" t="e">
        <f aca="false" t="array" ref="AO4249:AQ4249">_xlfn.torow(_xlfn.unique(_xlfn._xlws.filter(cat_table[Sub-subsector],($E4249=cat_table[Sector])*($F4249=cat_table[Subsector]),"")))</f>
        <v>#NAME?</v>
      </c>
      <c r="AP4249" s="94" t="e">
        <v>#NAME?</v>
      </c>
      <c r="AQ4249" s="94" t="e">
        <v>#NAME?</v>
      </c>
    </row>
    <row r="4250" customFormat="false" ht="15" hidden="false" customHeight="true" outlineLevel="0" collapsed="false">
      <c r="A4250" s="193" t="s">
        <v>15033</v>
      </c>
      <c r="B4250" s="20" t="str">
        <f aca="false">INDEX(Table2[], MATCH(L4250, Location_ID!$D$2:$D$648, 0), 1)</f>
        <v>daa8a290-cd1b-4ff0-b151-1f450e2146dd</v>
      </c>
      <c r="C4250" s="193" t="s">
        <v>1482</v>
      </c>
      <c r="D4250" s="273" t="s">
        <v>354</v>
      </c>
      <c r="E4250" s="193" t="s">
        <v>7134</v>
      </c>
      <c r="F4250" s="193" t="s">
        <v>7899</v>
      </c>
      <c r="G4250" s="193"/>
      <c r="H4250" s="196"/>
      <c r="I4250" s="193" t="s">
        <v>14291</v>
      </c>
      <c r="J4250" s="193" t="s">
        <v>14292</v>
      </c>
      <c r="K4250" s="193" t="s">
        <v>7127</v>
      </c>
      <c r="L4250" s="193" t="s">
        <v>3033</v>
      </c>
      <c r="M4250" s="193" t="s">
        <v>7131</v>
      </c>
      <c r="N4250" s="193" t="s">
        <v>14293</v>
      </c>
      <c r="O4250" s="193" t="s">
        <v>1732</v>
      </c>
      <c r="P4250" s="219" t="n">
        <v>43040</v>
      </c>
      <c r="Q4250" s="219" t="n">
        <v>44469</v>
      </c>
      <c r="R4250" s="193"/>
      <c r="S4250" s="193" t="s">
        <v>7130</v>
      </c>
      <c r="T4250" s="193" t="n">
        <v>4356.459015</v>
      </c>
      <c r="U4250" s="193"/>
      <c r="V4250" s="193"/>
      <c r="W4250" s="193" t="s">
        <v>8720</v>
      </c>
      <c r="X4250" s="196"/>
      <c r="Y4250" s="196"/>
      <c r="Z4250" s="196" t="n">
        <v>0</v>
      </c>
      <c r="AE4250" s="94" t="e">
        <f aca="false" t="array" ref="AE4250:AK4250">_xlfn.torow(_xlfn.unique(_xlfn._xlws.filter(cat_table[Subsector],$E4250=cat_table[Sector],"")))</f>
        <v>#NAME?</v>
      </c>
      <c r="AF4250" s="94" t="e">
        <v>#NAME?</v>
      </c>
      <c r="AG4250" s="94" t="e">
        <v>#NAME?</v>
      </c>
      <c r="AH4250" s="94" t="e">
        <v>#NAME?</v>
      </c>
      <c r="AI4250" s="94" t="e">
        <v>#NAME?</v>
      </c>
      <c r="AJ4250" s="94" t="e">
        <v>#NAME?</v>
      </c>
      <c r="AK4250" s="94" t="e">
        <v>#NAME?</v>
      </c>
      <c r="AO4250" s="94" t="e">
        <f aca="false" t="array" ref="AO4250:AQ4250">_xlfn.torow(_xlfn.unique(_xlfn._xlws.filter(cat_table[Sub-subsector],($E4250=cat_table[Sector])*($F4250=cat_table[Subsector]),"")))</f>
        <v>#NAME?</v>
      </c>
      <c r="AP4250" s="94" t="e">
        <v>#NAME?</v>
      </c>
      <c r="AQ4250" s="94" t="e">
        <v>#NAME?</v>
      </c>
    </row>
    <row r="4251" customFormat="false" ht="15" hidden="false" customHeight="true" outlineLevel="0" collapsed="false">
      <c r="A4251" s="193" t="s">
        <v>15034</v>
      </c>
      <c r="B4251" s="20" t="str">
        <f aca="false">INDEX(Table2[], MATCH(L4251, Location_ID!$D$2:$D$648, 0), 1)</f>
        <v>daa8a290-cd1b-4ff0-b151-1f450e2146dd</v>
      </c>
      <c r="C4251" s="193" t="s">
        <v>1482</v>
      </c>
      <c r="D4251" s="273" t="s">
        <v>354</v>
      </c>
      <c r="E4251" s="193" t="s">
        <v>7134</v>
      </c>
      <c r="F4251" s="193" t="s">
        <v>7899</v>
      </c>
      <c r="G4251" s="193"/>
      <c r="H4251" s="196"/>
      <c r="I4251" s="193" t="s">
        <v>14291</v>
      </c>
      <c r="J4251" s="193" t="s">
        <v>14292</v>
      </c>
      <c r="K4251" s="193" t="s">
        <v>7127</v>
      </c>
      <c r="L4251" s="193" t="s">
        <v>3033</v>
      </c>
      <c r="M4251" s="193" t="s">
        <v>7131</v>
      </c>
      <c r="N4251" s="193" t="s">
        <v>14293</v>
      </c>
      <c r="O4251" s="193" t="s">
        <v>1732</v>
      </c>
      <c r="P4251" s="219" t="n">
        <v>43040</v>
      </c>
      <c r="Q4251" s="219" t="n">
        <v>44469</v>
      </c>
      <c r="R4251" s="193"/>
      <c r="S4251" s="193" t="s">
        <v>7130</v>
      </c>
      <c r="T4251" s="193" t="n">
        <v>1874.770831</v>
      </c>
      <c r="U4251" s="193"/>
      <c r="V4251" s="193"/>
      <c r="W4251" s="193" t="s">
        <v>8720</v>
      </c>
      <c r="X4251" s="196"/>
      <c r="Y4251" s="196"/>
      <c r="Z4251" s="196" t="n">
        <v>0</v>
      </c>
      <c r="AE4251" s="94" t="e">
        <f aca="false" t="array" ref="AE4251:AK4251">_xlfn.torow(_xlfn.unique(_xlfn._xlws.filter(cat_table[Subsector],$E4251=cat_table[Sector],"")))</f>
        <v>#NAME?</v>
      </c>
      <c r="AF4251" s="94" t="e">
        <v>#NAME?</v>
      </c>
      <c r="AG4251" s="94" t="e">
        <v>#NAME?</v>
      </c>
      <c r="AH4251" s="94" t="e">
        <v>#NAME?</v>
      </c>
      <c r="AI4251" s="94" t="e">
        <v>#NAME?</v>
      </c>
      <c r="AJ4251" s="94" t="e">
        <v>#NAME?</v>
      </c>
      <c r="AK4251" s="94" t="e">
        <v>#NAME?</v>
      </c>
      <c r="AO4251" s="94" t="e">
        <f aca="false" t="array" ref="AO4251:AQ4251">_xlfn.torow(_xlfn.unique(_xlfn._xlws.filter(cat_table[Sub-subsector],($E4251=cat_table[Sector])*($F4251=cat_table[Subsector]),"")))</f>
        <v>#NAME?</v>
      </c>
      <c r="AP4251" s="94" t="e">
        <v>#NAME?</v>
      </c>
      <c r="AQ4251" s="94" t="e">
        <v>#NAME?</v>
      </c>
    </row>
    <row r="4252" customFormat="false" ht="15" hidden="false" customHeight="true" outlineLevel="0" collapsed="false">
      <c r="A4252" s="193" t="s">
        <v>15035</v>
      </c>
      <c r="B4252" s="20" t="str">
        <f aca="false">INDEX(Table2[], MATCH(L4252, Location_ID!$D$2:$D$648, 0), 1)</f>
        <v>daa8a290-cd1b-4ff0-b151-1f450e2146dd</v>
      </c>
      <c r="C4252" s="193" t="s">
        <v>1482</v>
      </c>
      <c r="D4252" s="273" t="s">
        <v>354</v>
      </c>
      <c r="E4252" s="193" t="s">
        <v>7134</v>
      </c>
      <c r="F4252" s="193" t="s">
        <v>7899</v>
      </c>
      <c r="G4252" s="193"/>
      <c r="H4252" s="196"/>
      <c r="I4252" s="193" t="s">
        <v>14291</v>
      </c>
      <c r="J4252" s="193" t="s">
        <v>14292</v>
      </c>
      <c r="K4252" s="193" t="s">
        <v>7127</v>
      </c>
      <c r="L4252" s="193" t="s">
        <v>3033</v>
      </c>
      <c r="M4252" s="193" t="s">
        <v>7131</v>
      </c>
      <c r="N4252" s="193" t="s">
        <v>14293</v>
      </c>
      <c r="O4252" s="193" t="s">
        <v>1732</v>
      </c>
      <c r="P4252" s="219" t="n">
        <v>43040</v>
      </c>
      <c r="Q4252" s="219" t="n">
        <v>44469</v>
      </c>
      <c r="R4252" s="193"/>
      <c r="S4252" s="193" t="s">
        <v>7130</v>
      </c>
      <c r="T4252" s="193" t="n">
        <v>3302.348377</v>
      </c>
      <c r="U4252" s="193"/>
      <c r="V4252" s="193"/>
      <c r="W4252" s="193" t="s">
        <v>8720</v>
      </c>
      <c r="X4252" s="196"/>
      <c r="Y4252" s="196"/>
      <c r="Z4252" s="196" t="n">
        <v>0</v>
      </c>
      <c r="AE4252" s="94" t="e">
        <f aca="false" t="array" ref="AE4252:AK4252">_xlfn.torow(_xlfn.unique(_xlfn._xlws.filter(cat_table[Subsector],$E4252=cat_table[Sector],"")))</f>
        <v>#NAME?</v>
      </c>
      <c r="AF4252" s="94" t="e">
        <v>#NAME?</v>
      </c>
      <c r="AG4252" s="94" t="e">
        <v>#NAME?</v>
      </c>
      <c r="AH4252" s="94" t="e">
        <v>#NAME?</v>
      </c>
      <c r="AI4252" s="94" t="e">
        <v>#NAME?</v>
      </c>
      <c r="AJ4252" s="94" t="e">
        <v>#NAME?</v>
      </c>
      <c r="AK4252" s="94" t="e">
        <v>#NAME?</v>
      </c>
      <c r="AO4252" s="94" t="e">
        <f aca="false" t="array" ref="AO4252:AQ4252">_xlfn.torow(_xlfn.unique(_xlfn._xlws.filter(cat_table[Sub-subsector],($E4252=cat_table[Sector])*($F4252=cat_table[Subsector]),"")))</f>
        <v>#NAME?</v>
      </c>
      <c r="AP4252" s="94" t="e">
        <v>#NAME?</v>
      </c>
      <c r="AQ4252" s="94" t="e">
        <v>#NAME?</v>
      </c>
    </row>
    <row r="4253" customFormat="false" ht="15" hidden="false" customHeight="true" outlineLevel="0" collapsed="false">
      <c r="A4253" s="193" t="s">
        <v>15036</v>
      </c>
      <c r="B4253" s="20" t="str">
        <f aca="false">INDEX(Table2[], MATCH(L4253, Location_ID!$D$2:$D$648, 0), 1)</f>
        <v>daa8a290-cd1b-4ff0-b151-1f450e2146dd</v>
      </c>
      <c r="C4253" s="193" t="s">
        <v>1482</v>
      </c>
      <c r="D4253" s="273" t="s">
        <v>354</v>
      </c>
      <c r="E4253" s="193" t="s">
        <v>7134</v>
      </c>
      <c r="F4253" s="193" t="s">
        <v>7899</v>
      </c>
      <c r="G4253" s="193"/>
      <c r="H4253" s="196"/>
      <c r="I4253" s="193" t="s">
        <v>14291</v>
      </c>
      <c r="J4253" s="193" t="s">
        <v>14292</v>
      </c>
      <c r="K4253" s="193" t="s">
        <v>7127</v>
      </c>
      <c r="L4253" s="193" t="s">
        <v>3033</v>
      </c>
      <c r="M4253" s="193" t="s">
        <v>7131</v>
      </c>
      <c r="N4253" s="193" t="s">
        <v>14293</v>
      </c>
      <c r="O4253" s="193" t="s">
        <v>1732</v>
      </c>
      <c r="P4253" s="219" t="n">
        <v>43040</v>
      </c>
      <c r="Q4253" s="219" t="n">
        <v>44469</v>
      </c>
      <c r="R4253" s="193"/>
      <c r="S4253" s="193" t="s">
        <v>7130</v>
      </c>
      <c r="T4253" s="193" t="n">
        <v>1629.023951</v>
      </c>
      <c r="U4253" s="193"/>
      <c r="V4253" s="193"/>
      <c r="W4253" s="193" t="s">
        <v>8720</v>
      </c>
      <c r="X4253" s="196"/>
      <c r="Y4253" s="196"/>
      <c r="Z4253" s="196" t="n">
        <v>0</v>
      </c>
      <c r="AE4253" s="94" t="e">
        <f aca="false" t="array" ref="AE4253:AK4253">_xlfn.torow(_xlfn.unique(_xlfn._xlws.filter(cat_table[Subsector],$E4253=cat_table[Sector],"")))</f>
        <v>#NAME?</v>
      </c>
      <c r="AF4253" s="94" t="e">
        <v>#NAME?</v>
      </c>
      <c r="AG4253" s="94" t="e">
        <v>#NAME?</v>
      </c>
      <c r="AH4253" s="94" t="e">
        <v>#NAME?</v>
      </c>
      <c r="AI4253" s="94" t="e">
        <v>#NAME?</v>
      </c>
      <c r="AJ4253" s="94" t="e">
        <v>#NAME?</v>
      </c>
      <c r="AK4253" s="94" t="e">
        <v>#NAME?</v>
      </c>
      <c r="AO4253" s="94" t="e">
        <f aca="false" t="array" ref="AO4253:AQ4253">_xlfn.torow(_xlfn.unique(_xlfn._xlws.filter(cat_table[Sub-subsector],($E4253=cat_table[Sector])*($F4253=cat_table[Subsector]),"")))</f>
        <v>#NAME?</v>
      </c>
      <c r="AP4253" s="94" t="e">
        <v>#NAME?</v>
      </c>
      <c r="AQ4253" s="94" t="e">
        <v>#NAME?</v>
      </c>
    </row>
    <row r="4254" customFormat="false" ht="15" hidden="false" customHeight="true" outlineLevel="0" collapsed="false">
      <c r="A4254" s="193" t="s">
        <v>15037</v>
      </c>
      <c r="B4254" s="20" t="str">
        <f aca="false">INDEX(Table2[], MATCH(L4254, Location_ID!$D$2:$D$648, 0), 1)</f>
        <v>daa8a290-cd1b-4ff0-b151-1f450e2146dd</v>
      </c>
      <c r="C4254" s="193" t="s">
        <v>1482</v>
      </c>
      <c r="D4254" s="273" t="s">
        <v>354</v>
      </c>
      <c r="E4254" s="193" t="s">
        <v>7134</v>
      </c>
      <c r="F4254" s="193" t="s">
        <v>7899</v>
      </c>
      <c r="G4254" s="193"/>
      <c r="H4254" s="196"/>
      <c r="I4254" s="193" t="s">
        <v>14291</v>
      </c>
      <c r="J4254" s="193" t="s">
        <v>14292</v>
      </c>
      <c r="K4254" s="193" t="s">
        <v>7127</v>
      </c>
      <c r="L4254" s="193" t="s">
        <v>3033</v>
      </c>
      <c r="M4254" s="193" t="s">
        <v>7131</v>
      </c>
      <c r="N4254" s="193" t="s">
        <v>14293</v>
      </c>
      <c r="O4254" s="193" t="s">
        <v>1732</v>
      </c>
      <c r="P4254" s="219" t="n">
        <v>43040</v>
      </c>
      <c r="Q4254" s="219" t="n">
        <v>44469</v>
      </c>
      <c r="R4254" s="193"/>
      <c r="S4254" s="193" t="s">
        <v>7130</v>
      </c>
      <c r="T4254" s="193" t="n">
        <v>3050.292386</v>
      </c>
      <c r="U4254" s="193"/>
      <c r="V4254" s="193"/>
      <c r="W4254" s="193" t="s">
        <v>8720</v>
      </c>
      <c r="X4254" s="196"/>
      <c r="Y4254" s="196"/>
      <c r="Z4254" s="196" t="n">
        <v>0</v>
      </c>
      <c r="AE4254" s="94" t="e">
        <f aca="false" t="array" ref="AE4254:AK4254">_xlfn.torow(_xlfn.unique(_xlfn._xlws.filter(cat_table[Subsector],$E4254=cat_table[Sector],"")))</f>
        <v>#NAME?</v>
      </c>
      <c r="AF4254" s="94" t="e">
        <v>#NAME?</v>
      </c>
      <c r="AG4254" s="94" t="e">
        <v>#NAME?</v>
      </c>
      <c r="AH4254" s="94" t="e">
        <v>#NAME?</v>
      </c>
      <c r="AI4254" s="94" t="e">
        <v>#NAME?</v>
      </c>
      <c r="AJ4254" s="94" t="e">
        <v>#NAME?</v>
      </c>
      <c r="AK4254" s="94" t="e">
        <v>#NAME?</v>
      </c>
      <c r="AO4254" s="94" t="e">
        <f aca="false" t="array" ref="AO4254:AQ4254">_xlfn.torow(_xlfn.unique(_xlfn._xlws.filter(cat_table[Sub-subsector],($E4254=cat_table[Sector])*($F4254=cat_table[Subsector]),"")))</f>
        <v>#NAME?</v>
      </c>
      <c r="AP4254" s="94" t="e">
        <v>#NAME?</v>
      </c>
      <c r="AQ4254" s="94" t="e">
        <v>#NAME?</v>
      </c>
    </row>
    <row r="4255" customFormat="false" ht="15" hidden="false" customHeight="true" outlineLevel="0" collapsed="false">
      <c r="A4255" s="193" t="s">
        <v>15038</v>
      </c>
      <c r="B4255" s="20" t="str">
        <f aca="false">INDEX(Table2[], MATCH(L4255, Location_ID!$D$2:$D$648, 0), 1)</f>
        <v>daa8a290-cd1b-4ff0-b151-1f450e2146dd</v>
      </c>
      <c r="C4255" s="193" t="s">
        <v>1482</v>
      </c>
      <c r="D4255" s="273" t="s">
        <v>354</v>
      </c>
      <c r="E4255" s="193" t="s">
        <v>7134</v>
      </c>
      <c r="F4255" s="193" t="s">
        <v>7899</v>
      </c>
      <c r="G4255" s="193"/>
      <c r="H4255" s="196"/>
      <c r="I4255" s="193" t="s">
        <v>14291</v>
      </c>
      <c r="J4255" s="193" t="s">
        <v>14292</v>
      </c>
      <c r="K4255" s="193" t="s">
        <v>7127</v>
      </c>
      <c r="L4255" s="193" t="s">
        <v>3033</v>
      </c>
      <c r="M4255" s="193" t="s">
        <v>7131</v>
      </c>
      <c r="N4255" s="193" t="s">
        <v>14293</v>
      </c>
      <c r="O4255" s="193" t="s">
        <v>1732</v>
      </c>
      <c r="P4255" s="219" t="n">
        <v>43040</v>
      </c>
      <c r="Q4255" s="219" t="n">
        <v>44469</v>
      </c>
      <c r="R4255" s="193"/>
      <c r="S4255" s="193" t="s">
        <v>7130</v>
      </c>
      <c r="T4255" s="193" t="n">
        <v>135.5699772</v>
      </c>
      <c r="U4255" s="193"/>
      <c r="V4255" s="193"/>
      <c r="W4255" s="193" t="s">
        <v>8720</v>
      </c>
      <c r="X4255" s="196"/>
      <c r="Y4255" s="196"/>
      <c r="Z4255" s="196" t="n">
        <v>0</v>
      </c>
      <c r="AE4255" s="94" t="e">
        <f aca="false" t="array" ref="AE4255:AK4255">_xlfn.torow(_xlfn.unique(_xlfn._xlws.filter(cat_table[Subsector],$E4255=cat_table[Sector],"")))</f>
        <v>#NAME?</v>
      </c>
      <c r="AF4255" s="94" t="e">
        <v>#NAME?</v>
      </c>
      <c r="AG4255" s="94" t="e">
        <v>#NAME?</v>
      </c>
      <c r="AH4255" s="94" t="e">
        <v>#NAME?</v>
      </c>
      <c r="AI4255" s="94" t="e">
        <v>#NAME?</v>
      </c>
      <c r="AJ4255" s="94" t="e">
        <v>#NAME?</v>
      </c>
      <c r="AK4255" s="94" t="e">
        <v>#NAME?</v>
      </c>
      <c r="AO4255" s="94" t="e">
        <f aca="false" t="array" ref="AO4255:AQ4255">_xlfn.torow(_xlfn.unique(_xlfn._xlws.filter(cat_table[Sub-subsector],($E4255=cat_table[Sector])*($F4255=cat_table[Subsector]),"")))</f>
        <v>#NAME?</v>
      </c>
      <c r="AP4255" s="94" t="e">
        <v>#NAME?</v>
      </c>
      <c r="AQ4255" s="94" t="e">
        <v>#NAME?</v>
      </c>
    </row>
    <row r="4256" customFormat="false" ht="15" hidden="false" customHeight="true" outlineLevel="0" collapsed="false">
      <c r="A4256" s="193" t="s">
        <v>15039</v>
      </c>
      <c r="B4256" s="20" t="str">
        <f aca="false">INDEX(Table2[], MATCH(L4256, Location_ID!$D$2:$D$648, 0), 1)</f>
        <v>daa8a290-cd1b-4ff0-b151-1f450e2146dd</v>
      </c>
      <c r="C4256" s="193" t="s">
        <v>1482</v>
      </c>
      <c r="D4256" s="273" t="s">
        <v>354</v>
      </c>
      <c r="E4256" s="193" t="s">
        <v>7134</v>
      </c>
      <c r="F4256" s="193" t="s">
        <v>7899</v>
      </c>
      <c r="G4256" s="193"/>
      <c r="H4256" s="196"/>
      <c r="I4256" s="193" t="s">
        <v>14291</v>
      </c>
      <c r="J4256" s="193" t="s">
        <v>14292</v>
      </c>
      <c r="K4256" s="193" t="s">
        <v>7127</v>
      </c>
      <c r="L4256" s="193" t="s">
        <v>3033</v>
      </c>
      <c r="M4256" s="193" t="s">
        <v>7131</v>
      </c>
      <c r="N4256" s="193" t="s">
        <v>14293</v>
      </c>
      <c r="O4256" s="193" t="s">
        <v>1732</v>
      </c>
      <c r="P4256" s="219" t="n">
        <v>43040</v>
      </c>
      <c r="Q4256" s="219" t="n">
        <v>44469</v>
      </c>
      <c r="R4256" s="193"/>
      <c r="S4256" s="193" t="s">
        <v>7130</v>
      </c>
      <c r="T4256" s="193" t="n">
        <v>2263.61089</v>
      </c>
      <c r="U4256" s="193"/>
      <c r="V4256" s="193"/>
      <c r="W4256" s="193" t="s">
        <v>8720</v>
      </c>
      <c r="X4256" s="196"/>
      <c r="Y4256" s="196"/>
      <c r="Z4256" s="196" t="n">
        <v>0</v>
      </c>
      <c r="AE4256" s="94" t="e">
        <f aca="false" t="array" ref="AE4256:AK4256">_xlfn.torow(_xlfn.unique(_xlfn._xlws.filter(cat_table[Subsector],$E4256=cat_table[Sector],"")))</f>
        <v>#NAME?</v>
      </c>
      <c r="AF4256" s="94" t="e">
        <v>#NAME?</v>
      </c>
      <c r="AG4256" s="94" t="e">
        <v>#NAME?</v>
      </c>
      <c r="AH4256" s="94" t="e">
        <v>#NAME?</v>
      </c>
      <c r="AI4256" s="94" t="e">
        <v>#NAME?</v>
      </c>
      <c r="AJ4256" s="94" t="e">
        <v>#NAME?</v>
      </c>
      <c r="AK4256" s="94" t="e">
        <v>#NAME?</v>
      </c>
      <c r="AO4256" s="94" t="e">
        <f aca="false" t="array" ref="AO4256:AQ4256">_xlfn.torow(_xlfn.unique(_xlfn._xlws.filter(cat_table[Sub-subsector],($E4256=cat_table[Sector])*($F4256=cat_table[Subsector]),"")))</f>
        <v>#NAME?</v>
      </c>
      <c r="AP4256" s="94" t="e">
        <v>#NAME?</v>
      </c>
      <c r="AQ4256" s="94" t="e">
        <v>#NAME?</v>
      </c>
    </row>
    <row r="4257" customFormat="false" ht="15" hidden="false" customHeight="true" outlineLevel="0" collapsed="false">
      <c r="A4257" s="193" t="s">
        <v>15040</v>
      </c>
      <c r="B4257" s="20" t="str">
        <f aca="false">INDEX(Table2[], MATCH(L4257, Location_ID!$D$2:$D$648, 0), 1)</f>
        <v>daa8a290-cd1b-4ff0-b151-1f450e2146dd</v>
      </c>
      <c r="C4257" s="193" t="s">
        <v>1482</v>
      </c>
      <c r="D4257" s="273" t="s">
        <v>354</v>
      </c>
      <c r="E4257" s="193" t="s">
        <v>7134</v>
      </c>
      <c r="F4257" s="193" t="s">
        <v>7899</v>
      </c>
      <c r="G4257" s="193"/>
      <c r="H4257" s="196"/>
      <c r="I4257" s="193" t="s">
        <v>14291</v>
      </c>
      <c r="J4257" s="193" t="s">
        <v>14292</v>
      </c>
      <c r="K4257" s="193" t="s">
        <v>7127</v>
      </c>
      <c r="L4257" s="193" t="s">
        <v>3033</v>
      </c>
      <c r="M4257" s="193" t="s">
        <v>7131</v>
      </c>
      <c r="N4257" s="193" t="s">
        <v>14293</v>
      </c>
      <c r="O4257" s="193" t="s">
        <v>1732</v>
      </c>
      <c r="P4257" s="219" t="n">
        <v>43040</v>
      </c>
      <c r="Q4257" s="219" t="n">
        <v>44469</v>
      </c>
      <c r="R4257" s="193"/>
      <c r="S4257" s="193" t="s">
        <v>7130</v>
      </c>
      <c r="T4257" s="193" t="n">
        <v>953.1294129</v>
      </c>
      <c r="U4257" s="193"/>
      <c r="V4257" s="193"/>
      <c r="W4257" s="193" t="s">
        <v>8720</v>
      </c>
      <c r="X4257" s="196"/>
      <c r="Y4257" s="196"/>
      <c r="Z4257" s="196" t="n">
        <v>0</v>
      </c>
      <c r="AE4257" s="94" t="e">
        <f aca="false" t="array" ref="AE4257:AK4257">_xlfn.torow(_xlfn.unique(_xlfn._xlws.filter(cat_table[Subsector],$E4257=cat_table[Sector],"")))</f>
        <v>#NAME?</v>
      </c>
      <c r="AF4257" s="94" t="e">
        <v>#NAME?</v>
      </c>
      <c r="AG4257" s="94" t="e">
        <v>#NAME?</v>
      </c>
      <c r="AH4257" s="94" t="e">
        <v>#NAME?</v>
      </c>
      <c r="AI4257" s="94" t="e">
        <v>#NAME?</v>
      </c>
      <c r="AJ4257" s="94" t="e">
        <v>#NAME?</v>
      </c>
      <c r="AK4257" s="94" t="e">
        <v>#NAME?</v>
      </c>
      <c r="AO4257" s="94" t="e">
        <f aca="false" t="array" ref="AO4257:AQ4257">_xlfn.torow(_xlfn.unique(_xlfn._xlws.filter(cat_table[Sub-subsector],($E4257=cat_table[Sector])*($F4257=cat_table[Subsector]),"")))</f>
        <v>#NAME?</v>
      </c>
      <c r="AP4257" s="94" t="e">
        <v>#NAME?</v>
      </c>
      <c r="AQ4257" s="94" t="e">
        <v>#NAME?</v>
      </c>
    </row>
    <row r="4258" customFormat="false" ht="15" hidden="false" customHeight="true" outlineLevel="0" collapsed="false">
      <c r="A4258" s="193" t="s">
        <v>15041</v>
      </c>
      <c r="B4258" s="20" t="str">
        <f aca="false">INDEX(Table2[], MATCH(L4258, Location_ID!$D$2:$D$648, 0), 1)</f>
        <v>daa8a290-cd1b-4ff0-b151-1f450e2146dd</v>
      </c>
      <c r="C4258" s="193" t="s">
        <v>1482</v>
      </c>
      <c r="D4258" s="273" t="s">
        <v>354</v>
      </c>
      <c r="E4258" s="193" t="s">
        <v>7134</v>
      </c>
      <c r="F4258" s="193" t="s">
        <v>7899</v>
      </c>
      <c r="G4258" s="193"/>
      <c r="H4258" s="196"/>
      <c r="I4258" s="193" t="s">
        <v>14291</v>
      </c>
      <c r="J4258" s="193" t="s">
        <v>14292</v>
      </c>
      <c r="K4258" s="193" t="s">
        <v>7127</v>
      </c>
      <c r="L4258" s="193" t="s">
        <v>3033</v>
      </c>
      <c r="M4258" s="193" t="s">
        <v>7131</v>
      </c>
      <c r="N4258" s="193" t="s">
        <v>14293</v>
      </c>
      <c r="O4258" s="193" t="s">
        <v>1732</v>
      </c>
      <c r="P4258" s="219" t="n">
        <v>43040</v>
      </c>
      <c r="Q4258" s="219" t="n">
        <v>44469</v>
      </c>
      <c r="R4258" s="193"/>
      <c r="S4258" s="193" t="s">
        <v>7130</v>
      </c>
      <c r="T4258" s="193" t="n">
        <v>1847.458813</v>
      </c>
      <c r="U4258" s="193"/>
      <c r="V4258" s="193"/>
      <c r="W4258" s="193" t="s">
        <v>8720</v>
      </c>
      <c r="X4258" s="196"/>
      <c r="Y4258" s="196"/>
      <c r="Z4258" s="196" t="n">
        <v>0</v>
      </c>
      <c r="AE4258" s="94" t="e">
        <f aca="false" t="array" ref="AE4258:AK4258">_xlfn.torow(_xlfn.unique(_xlfn._xlws.filter(cat_table[Subsector],$E4258=cat_table[Sector],"")))</f>
        <v>#NAME?</v>
      </c>
      <c r="AF4258" s="94" t="e">
        <v>#NAME?</v>
      </c>
      <c r="AG4258" s="94" t="e">
        <v>#NAME?</v>
      </c>
      <c r="AH4258" s="94" t="e">
        <v>#NAME?</v>
      </c>
      <c r="AI4258" s="94" t="e">
        <v>#NAME?</v>
      </c>
      <c r="AJ4258" s="94" t="e">
        <v>#NAME?</v>
      </c>
      <c r="AK4258" s="94" t="e">
        <v>#NAME?</v>
      </c>
      <c r="AO4258" s="94" t="e">
        <f aca="false" t="array" ref="AO4258:AQ4258">_xlfn.torow(_xlfn.unique(_xlfn._xlws.filter(cat_table[Sub-subsector],($E4258=cat_table[Sector])*($F4258=cat_table[Subsector]),"")))</f>
        <v>#NAME?</v>
      </c>
      <c r="AP4258" s="94" t="e">
        <v>#NAME?</v>
      </c>
      <c r="AQ4258" s="94" t="e">
        <v>#NAME?</v>
      </c>
    </row>
    <row r="4259" customFormat="false" ht="15" hidden="false" customHeight="true" outlineLevel="0" collapsed="false">
      <c r="A4259" s="193" t="s">
        <v>15042</v>
      </c>
      <c r="B4259" s="20" t="str">
        <f aca="false">INDEX(Table2[], MATCH(L4259, Location_ID!$D$2:$D$648, 0), 1)</f>
        <v>daa8a290-cd1b-4ff0-b151-1f450e2146dd</v>
      </c>
      <c r="C4259" s="193" t="s">
        <v>1482</v>
      </c>
      <c r="D4259" s="273" t="s">
        <v>354</v>
      </c>
      <c r="E4259" s="193" t="s">
        <v>7134</v>
      </c>
      <c r="F4259" s="193" t="s">
        <v>7899</v>
      </c>
      <c r="G4259" s="193"/>
      <c r="H4259" s="196"/>
      <c r="I4259" s="193" t="s">
        <v>14291</v>
      </c>
      <c r="J4259" s="193" t="s">
        <v>14292</v>
      </c>
      <c r="K4259" s="193" t="s">
        <v>7127</v>
      </c>
      <c r="L4259" s="193" t="s">
        <v>3033</v>
      </c>
      <c r="M4259" s="193" t="s">
        <v>7131</v>
      </c>
      <c r="N4259" s="193" t="s">
        <v>14293</v>
      </c>
      <c r="O4259" s="193" t="s">
        <v>1732</v>
      </c>
      <c r="P4259" s="219" t="n">
        <v>43040</v>
      </c>
      <c r="Q4259" s="219" t="n">
        <v>44469</v>
      </c>
      <c r="R4259" s="193"/>
      <c r="S4259" s="193" t="s">
        <v>7130</v>
      </c>
      <c r="T4259" s="193" t="n">
        <v>1390.788958</v>
      </c>
      <c r="U4259" s="193"/>
      <c r="V4259" s="193"/>
      <c r="W4259" s="193" t="s">
        <v>8720</v>
      </c>
      <c r="X4259" s="196"/>
      <c r="Y4259" s="196"/>
      <c r="Z4259" s="196" t="n">
        <v>0</v>
      </c>
      <c r="AE4259" s="94" t="e">
        <f aca="false" t="array" ref="AE4259:AK4259">_xlfn.torow(_xlfn.unique(_xlfn._xlws.filter(cat_table[Subsector],$E4259=cat_table[Sector],"")))</f>
        <v>#NAME?</v>
      </c>
      <c r="AF4259" s="94" t="e">
        <v>#NAME?</v>
      </c>
      <c r="AG4259" s="94" t="e">
        <v>#NAME?</v>
      </c>
      <c r="AH4259" s="94" t="e">
        <v>#NAME?</v>
      </c>
      <c r="AI4259" s="94" t="e">
        <v>#NAME?</v>
      </c>
      <c r="AJ4259" s="94" t="e">
        <v>#NAME?</v>
      </c>
      <c r="AK4259" s="94" t="e">
        <v>#NAME?</v>
      </c>
      <c r="AO4259" s="94" t="e">
        <f aca="false" t="array" ref="AO4259:AQ4259">_xlfn.torow(_xlfn.unique(_xlfn._xlws.filter(cat_table[Sub-subsector],($E4259=cat_table[Sector])*($F4259=cat_table[Subsector]),"")))</f>
        <v>#NAME?</v>
      </c>
      <c r="AP4259" s="94" t="e">
        <v>#NAME?</v>
      </c>
      <c r="AQ4259" s="94" t="e">
        <v>#NAME?</v>
      </c>
    </row>
    <row r="4260" customFormat="false" ht="15" hidden="false" customHeight="true" outlineLevel="0" collapsed="false">
      <c r="A4260" s="193" t="s">
        <v>15043</v>
      </c>
      <c r="B4260" s="20" t="str">
        <f aca="false">INDEX(Table2[], MATCH(L4260, Location_ID!$D$2:$D$648, 0), 1)</f>
        <v>daa8a290-cd1b-4ff0-b151-1f450e2146dd</v>
      </c>
      <c r="C4260" s="193" t="s">
        <v>1482</v>
      </c>
      <c r="D4260" s="273" t="s">
        <v>354</v>
      </c>
      <c r="E4260" s="193" t="s">
        <v>7134</v>
      </c>
      <c r="F4260" s="193" t="s">
        <v>7899</v>
      </c>
      <c r="G4260" s="193"/>
      <c r="H4260" s="196"/>
      <c r="I4260" s="193" t="s">
        <v>14291</v>
      </c>
      <c r="J4260" s="193" t="s">
        <v>14292</v>
      </c>
      <c r="K4260" s="193" t="s">
        <v>7127</v>
      </c>
      <c r="L4260" s="193" t="s">
        <v>3033</v>
      </c>
      <c r="M4260" s="193" t="s">
        <v>7131</v>
      </c>
      <c r="N4260" s="193" t="s">
        <v>14293</v>
      </c>
      <c r="O4260" s="193" t="s">
        <v>1732</v>
      </c>
      <c r="P4260" s="219" t="n">
        <v>43040</v>
      </c>
      <c r="Q4260" s="219" t="n">
        <v>44469</v>
      </c>
      <c r="R4260" s="193"/>
      <c r="S4260" s="193" t="s">
        <v>7130</v>
      </c>
      <c r="T4260" s="193" t="n">
        <v>1446.027266</v>
      </c>
      <c r="U4260" s="193"/>
      <c r="V4260" s="193"/>
      <c r="W4260" s="193" t="s">
        <v>8720</v>
      </c>
      <c r="X4260" s="196"/>
      <c r="Y4260" s="196"/>
      <c r="Z4260" s="196" t="n">
        <v>0</v>
      </c>
      <c r="AE4260" s="94" t="e">
        <f aca="false" t="array" ref="AE4260:AK4260">_xlfn.torow(_xlfn.unique(_xlfn._xlws.filter(cat_table[Subsector],$E4260=cat_table[Sector],"")))</f>
        <v>#NAME?</v>
      </c>
      <c r="AF4260" s="94" t="e">
        <v>#NAME?</v>
      </c>
      <c r="AG4260" s="94" t="e">
        <v>#NAME?</v>
      </c>
      <c r="AH4260" s="94" t="e">
        <v>#NAME?</v>
      </c>
      <c r="AI4260" s="94" t="e">
        <v>#NAME?</v>
      </c>
      <c r="AJ4260" s="94" t="e">
        <v>#NAME?</v>
      </c>
      <c r="AK4260" s="94" t="e">
        <v>#NAME?</v>
      </c>
      <c r="AO4260" s="94" t="e">
        <f aca="false" t="array" ref="AO4260:AQ4260">_xlfn.torow(_xlfn.unique(_xlfn._xlws.filter(cat_table[Sub-subsector],($E4260=cat_table[Sector])*($F4260=cat_table[Subsector]),"")))</f>
        <v>#NAME?</v>
      </c>
      <c r="AP4260" s="94" t="e">
        <v>#NAME?</v>
      </c>
      <c r="AQ4260" s="94" t="e">
        <v>#NAME?</v>
      </c>
    </row>
    <row r="4261" customFormat="false" ht="15" hidden="false" customHeight="true" outlineLevel="0" collapsed="false">
      <c r="A4261" s="193" t="s">
        <v>15044</v>
      </c>
      <c r="B4261" s="20" t="str">
        <f aca="false">INDEX(Table2[], MATCH(L4261, Location_ID!$D$2:$D$648, 0), 1)</f>
        <v>daa8a290-cd1b-4ff0-b151-1f450e2146dd</v>
      </c>
      <c r="C4261" s="193" t="s">
        <v>1482</v>
      </c>
      <c r="D4261" s="273" t="s">
        <v>354</v>
      </c>
      <c r="E4261" s="193" t="s">
        <v>7134</v>
      </c>
      <c r="F4261" s="193" t="s">
        <v>7899</v>
      </c>
      <c r="G4261" s="193"/>
      <c r="H4261" s="196"/>
      <c r="I4261" s="193" t="s">
        <v>14291</v>
      </c>
      <c r="J4261" s="193" t="s">
        <v>14292</v>
      </c>
      <c r="K4261" s="193" t="s">
        <v>7127</v>
      </c>
      <c r="L4261" s="193" t="s">
        <v>3033</v>
      </c>
      <c r="M4261" s="193" t="s">
        <v>7131</v>
      </c>
      <c r="N4261" s="193" t="s">
        <v>14293</v>
      </c>
      <c r="O4261" s="193" t="s">
        <v>1732</v>
      </c>
      <c r="P4261" s="219" t="n">
        <v>43040</v>
      </c>
      <c r="Q4261" s="219" t="n">
        <v>44469</v>
      </c>
      <c r="R4261" s="193"/>
      <c r="S4261" s="193" t="s">
        <v>7130</v>
      </c>
      <c r="T4261" s="193" t="n">
        <v>3132.285601</v>
      </c>
      <c r="U4261" s="193"/>
      <c r="V4261" s="193"/>
      <c r="W4261" s="193" t="s">
        <v>8720</v>
      </c>
      <c r="X4261" s="196"/>
      <c r="Y4261" s="196"/>
      <c r="Z4261" s="196" t="n">
        <v>0</v>
      </c>
      <c r="AE4261" s="94" t="e">
        <f aca="false" t="array" ref="AE4261:AK4261">_xlfn.torow(_xlfn.unique(_xlfn._xlws.filter(cat_table[Subsector],$E4261=cat_table[Sector],"")))</f>
        <v>#NAME?</v>
      </c>
      <c r="AF4261" s="94" t="e">
        <v>#NAME?</v>
      </c>
      <c r="AG4261" s="94" t="e">
        <v>#NAME?</v>
      </c>
      <c r="AH4261" s="94" t="e">
        <v>#NAME?</v>
      </c>
      <c r="AI4261" s="94" t="e">
        <v>#NAME?</v>
      </c>
      <c r="AJ4261" s="94" t="e">
        <v>#NAME?</v>
      </c>
      <c r="AK4261" s="94" t="e">
        <v>#NAME?</v>
      </c>
      <c r="AO4261" s="94" t="e">
        <f aca="false" t="array" ref="AO4261:AQ4261">_xlfn.torow(_xlfn.unique(_xlfn._xlws.filter(cat_table[Sub-subsector],($E4261=cat_table[Sector])*($F4261=cat_table[Subsector]),"")))</f>
        <v>#NAME?</v>
      </c>
      <c r="AP4261" s="94" t="e">
        <v>#NAME?</v>
      </c>
      <c r="AQ4261" s="94" t="e">
        <v>#NAME?</v>
      </c>
    </row>
    <row r="4262" customFormat="false" ht="15" hidden="false" customHeight="true" outlineLevel="0" collapsed="false">
      <c r="A4262" s="193" t="s">
        <v>15045</v>
      </c>
      <c r="B4262" s="20" t="str">
        <f aca="false">INDEX(Table2[], MATCH(L4262, Location_ID!$D$2:$D$648, 0), 1)</f>
        <v>daa8a290-cd1b-4ff0-b151-1f450e2146dd</v>
      </c>
      <c r="C4262" s="193" t="s">
        <v>1482</v>
      </c>
      <c r="D4262" s="273" t="s">
        <v>354</v>
      </c>
      <c r="E4262" s="193" t="s">
        <v>7134</v>
      </c>
      <c r="F4262" s="193" t="s">
        <v>7899</v>
      </c>
      <c r="G4262" s="193"/>
      <c r="H4262" s="196"/>
      <c r="I4262" s="193" t="s">
        <v>14291</v>
      </c>
      <c r="J4262" s="193" t="s">
        <v>14292</v>
      </c>
      <c r="K4262" s="193" t="s">
        <v>7127</v>
      </c>
      <c r="L4262" s="193" t="s">
        <v>3033</v>
      </c>
      <c r="M4262" s="193" t="s">
        <v>7131</v>
      </c>
      <c r="N4262" s="193" t="s">
        <v>14293</v>
      </c>
      <c r="O4262" s="193" t="s">
        <v>1732</v>
      </c>
      <c r="P4262" s="219" t="n">
        <v>43040</v>
      </c>
      <c r="Q4262" s="219" t="n">
        <v>44469</v>
      </c>
      <c r="R4262" s="193"/>
      <c r="S4262" s="193" t="s">
        <v>7130</v>
      </c>
      <c r="T4262" s="193" t="n">
        <v>472.6472248</v>
      </c>
      <c r="U4262" s="193"/>
      <c r="V4262" s="193"/>
      <c r="W4262" s="193" t="s">
        <v>8720</v>
      </c>
      <c r="X4262" s="196"/>
      <c r="Y4262" s="196"/>
      <c r="Z4262" s="196" t="n">
        <v>0</v>
      </c>
      <c r="AE4262" s="94" t="e">
        <f aca="false" t="array" ref="AE4262:AK4262">_xlfn.torow(_xlfn.unique(_xlfn._xlws.filter(cat_table[Subsector],$E4262=cat_table[Sector],"")))</f>
        <v>#NAME?</v>
      </c>
      <c r="AF4262" s="94" t="e">
        <v>#NAME?</v>
      </c>
      <c r="AG4262" s="94" t="e">
        <v>#NAME?</v>
      </c>
      <c r="AH4262" s="94" t="e">
        <v>#NAME?</v>
      </c>
      <c r="AI4262" s="94" t="e">
        <v>#NAME?</v>
      </c>
      <c r="AJ4262" s="94" t="e">
        <v>#NAME?</v>
      </c>
      <c r="AK4262" s="94" t="e">
        <v>#NAME?</v>
      </c>
      <c r="AO4262" s="94" t="e">
        <f aca="false" t="array" ref="AO4262:AQ4262">_xlfn.torow(_xlfn.unique(_xlfn._xlws.filter(cat_table[Sub-subsector],($E4262=cat_table[Sector])*($F4262=cat_table[Subsector]),"")))</f>
        <v>#NAME?</v>
      </c>
      <c r="AP4262" s="94" t="e">
        <v>#NAME?</v>
      </c>
      <c r="AQ4262" s="94" t="e">
        <v>#NAME?</v>
      </c>
    </row>
    <row r="4263" customFormat="false" ht="15" hidden="false" customHeight="true" outlineLevel="0" collapsed="false">
      <c r="A4263" s="193" t="s">
        <v>15046</v>
      </c>
      <c r="B4263" s="20" t="str">
        <f aca="false">INDEX(Table2[], MATCH(L4263, Location_ID!$D$2:$D$648, 0), 1)</f>
        <v>daa8a290-cd1b-4ff0-b151-1f450e2146dd</v>
      </c>
      <c r="C4263" s="193" t="s">
        <v>1482</v>
      </c>
      <c r="D4263" s="273" t="s">
        <v>354</v>
      </c>
      <c r="E4263" s="193" t="s">
        <v>7134</v>
      </c>
      <c r="F4263" s="193" t="s">
        <v>7899</v>
      </c>
      <c r="G4263" s="193"/>
      <c r="H4263" s="196"/>
      <c r="I4263" s="193" t="s">
        <v>14291</v>
      </c>
      <c r="J4263" s="193" t="s">
        <v>14292</v>
      </c>
      <c r="K4263" s="193" t="s">
        <v>7127</v>
      </c>
      <c r="L4263" s="193" t="s">
        <v>3033</v>
      </c>
      <c r="M4263" s="193" t="s">
        <v>7131</v>
      </c>
      <c r="N4263" s="193" t="s">
        <v>14293</v>
      </c>
      <c r="O4263" s="193" t="s">
        <v>1732</v>
      </c>
      <c r="P4263" s="219" t="n">
        <v>43040</v>
      </c>
      <c r="Q4263" s="219" t="n">
        <v>44469</v>
      </c>
      <c r="R4263" s="193"/>
      <c r="S4263" s="193" t="s">
        <v>7130</v>
      </c>
      <c r="T4263" s="193" t="n">
        <v>2123.362813</v>
      </c>
      <c r="U4263" s="193"/>
      <c r="V4263" s="193"/>
      <c r="W4263" s="193" t="s">
        <v>8720</v>
      </c>
      <c r="X4263" s="196"/>
      <c r="Y4263" s="196"/>
      <c r="Z4263" s="196" t="n">
        <v>0</v>
      </c>
      <c r="AE4263" s="94" t="e">
        <f aca="false" t="array" ref="AE4263:AK4263">_xlfn.torow(_xlfn.unique(_xlfn._xlws.filter(cat_table[Subsector],$E4263=cat_table[Sector],"")))</f>
        <v>#NAME?</v>
      </c>
      <c r="AF4263" s="94" t="e">
        <v>#NAME?</v>
      </c>
      <c r="AG4263" s="94" t="e">
        <v>#NAME?</v>
      </c>
      <c r="AH4263" s="94" t="e">
        <v>#NAME?</v>
      </c>
      <c r="AI4263" s="94" t="e">
        <v>#NAME?</v>
      </c>
      <c r="AJ4263" s="94" t="e">
        <v>#NAME?</v>
      </c>
      <c r="AK4263" s="94" t="e">
        <v>#NAME?</v>
      </c>
      <c r="AO4263" s="94" t="e">
        <f aca="false" t="array" ref="AO4263:AQ4263">_xlfn.torow(_xlfn.unique(_xlfn._xlws.filter(cat_table[Sub-subsector],($E4263=cat_table[Sector])*($F4263=cat_table[Subsector]),"")))</f>
        <v>#NAME?</v>
      </c>
      <c r="AP4263" s="94" t="e">
        <v>#NAME?</v>
      </c>
      <c r="AQ4263" s="94" t="e">
        <v>#NAME?</v>
      </c>
    </row>
    <row r="4264" customFormat="false" ht="15" hidden="false" customHeight="true" outlineLevel="0" collapsed="false">
      <c r="A4264" s="193" t="s">
        <v>15047</v>
      </c>
      <c r="B4264" s="20" t="str">
        <f aca="false">INDEX(Table2[], MATCH(L4264, Location_ID!$D$2:$D$648, 0), 1)</f>
        <v>daa8a290-cd1b-4ff0-b151-1f450e2146dd</v>
      </c>
      <c r="C4264" s="193" t="s">
        <v>1482</v>
      </c>
      <c r="D4264" s="273" t="s">
        <v>354</v>
      </c>
      <c r="E4264" s="193" t="s">
        <v>7134</v>
      </c>
      <c r="F4264" s="193" t="s">
        <v>7899</v>
      </c>
      <c r="G4264" s="193"/>
      <c r="H4264" s="196"/>
      <c r="I4264" s="193" t="s">
        <v>14291</v>
      </c>
      <c r="J4264" s="193" t="s">
        <v>14292</v>
      </c>
      <c r="K4264" s="193" t="s">
        <v>7127</v>
      </c>
      <c r="L4264" s="193" t="s">
        <v>3033</v>
      </c>
      <c r="M4264" s="193" t="s">
        <v>7131</v>
      </c>
      <c r="N4264" s="193" t="s">
        <v>14293</v>
      </c>
      <c r="O4264" s="193" t="s">
        <v>1732</v>
      </c>
      <c r="P4264" s="219" t="n">
        <v>43040</v>
      </c>
      <c r="Q4264" s="219" t="n">
        <v>44469</v>
      </c>
      <c r="R4264" s="193"/>
      <c r="S4264" s="193" t="s">
        <v>7130</v>
      </c>
      <c r="T4264" s="193" t="n">
        <v>570.7482113</v>
      </c>
      <c r="U4264" s="193"/>
      <c r="V4264" s="193"/>
      <c r="W4264" s="193" t="s">
        <v>8720</v>
      </c>
      <c r="X4264" s="196"/>
      <c r="Y4264" s="196"/>
      <c r="Z4264" s="196" t="n">
        <v>0</v>
      </c>
      <c r="AE4264" s="94" t="e">
        <f aca="false" t="array" ref="AE4264:AK4264">_xlfn.torow(_xlfn.unique(_xlfn._xlws.filter(cat_table[Subsector],$E4264=cat_table[Sector],"")))</f>
        <v>#NAME?</v>
      </c>
      <c r="AF4264" s="94" t="e">
        <v>#NAME?</v>
      </c>
      <c r="AG4264" s="94" t="e">
        <v>#NAME?</v>
      </c>
      <c r="AH4264" s="94" t="e">
        <v>#NAME?</v>
      </c>
      <c r="AI4264" s="94" t="e">
        <v>#NAME?</v>
      </c>
      <c r="AJ4264" s="94" t="e">
        <v>#NAME?</v>
      </c>
      <c r="AK4264" s="94" t="e">
        <v>#NAME?</v>
      </c>
      <c r="AO4264" s="94" t="e">
        <f aca="false" t="array" ref="AO4264:AQ4264">_xlfn.torow(_xlfn.unique(_xlfn._xlws.filter(cat_table[Sub-subsector],($E4264=cat_table[Sector])*($F4264=cat_table[Subsector]),"")))</f>
        <v>#NAME?</v>
      </c>
      <c r="AP4264" s="94" t="e">
        <v>#NAME?</v>
      </c>
      <c r="AQ4264" s="94" t="e">
        <v>#NAME?</v>
      </c>
    </row>
    <row r="4265" customFormat="false" ht="15" hidden="false" customHeight="true" outlineLevel="0" collapsed="false">
      <c r="A4265" s="193" t="s">
        <v>15048</v>
      </c>
      <c r="B4265" s="20" t="str">
        <f aca="false">INDEX(Table2[], MATCH(L4265, Location_ID!$D$2:$D$648, 0), 1)</f>
        <v>daa8a290-cd1b-4ff0-b151-1f450e2146dd</v>
      </c>
      <c r="C4265" s="193" t="s">
        <v>1482</v>
      </c>
      <c r="D4265" s="273" t="s">
        <v>354</v>
      </c>
      <c r="E4265" s="193" t="s">
        <v>7134</v>
      </c>
      <c r="F4265" s="193" t="s">
        <v>7899</v>
      </c>
      <c r="G4265" s="193"/>
      <c r="H4265" s="196"/>
      <c r="I4265" s="193" t="s">
        <v>14291</v>
      </c>
      <c r="J4265" s="193" t="s">
        <v>14292</v>
      </c>
      <c r="K4265" s="193" t="s">
        <v>7127</v>
      </c>
      <c r="L4265" s="193" t="s">
        <v>3033</v>
      </c>
      <c r="M4265" s="193" t="s">
        <v>7131</v>
      </c>
      <c r="N4265" s="193" t="s">
        <v>14293</v>
      </c>
      <c r="O4265" s="193" t="s">
        <v>1732</v>
      </c>
      <c r="P4265" s="219" t="n">
        <v>43040</v>
      </c>
      <c r="Q4265" s="219" t="n">
        <v>44469</v>
      </c>
      <c r="R4265" s="193"/>
      <c r="S4265" s="193" t="s">
        <v>7130</v>
      </c>
      <c r="T4265" s="193" t="n">
        <v>2905.97476</v>
      </c>
      <c r="U4265" s="193"/>
      <c r="V4265" s="193"/>
      <c r="W4265" s="193" t="s">
        <v>8720</v>
      </c>
      <c r="X4265" s="196"/>
      <c r="Y4265" s="196"/>
      <c r="Z4265" s="196" t="n">
        <v>0</v>
      </c>
      <c r="AE4265" s="94" t="e">
        <f aca="false" t="array" ref="AE4265:AK4265">_xlfn.torow(_xlfn.unique(_xlfn._xlws.filter(cat_table[Subsector],$E4265=cat_table[Sector],"")))</f>
        <v>#NAME?</v>
      </c>
      <c r="AF4265" s="94" t="e">
        <v>#NAME?</v>
      </c>
      <c r="AG4265" s="94" t="e">
        <v>#NAME?</v>
      </c>
      <c r="AH4265" s="94" t="e">
        <v>#NAME?</v>
      </c>
      <c r="AI4265" s="94" t="e">
        <v>#NAME?</v>
      </c>
      <c r="AJ4265" s="94" t="e">
        <v>#NAME?</v>
      </c>
      <c r="AK4265" s="94" t="e">
        <v>#NAME?</v>
      </c>
      <c r="AO4265" s="94" t="e">
        <f aca="false" t="array" ref="AO4265:AQ4265">_xlfn.torow(_xlfn.unique(_xlfn._xlws.filter(cat_table[Sub-subsector],($E4265=cat_table[Sector])*($F4265=cat_table[Subsector]),"")))</f>
        <v>#NAME?</v>
      </c>
      <c r="AP4265" s="94" t="e">
        <v>#NAME?</v>
      </c>
      <c r="AQ4265" s="94" t="e">
        <v>#NAME?</v>
      </c>
    </row>
    <row r="4266" customFormat="false" ht="15" hidden="false" customHeight="true" outlineLevel="0" collapsed="false">
      <c r="A4266" s="193" t="s">
        <v>15049</v>
      </c>
      <c r="B4266" s="20" t="str">
        <f aca="false">INDEX(Table2[], MATCH(L4266, Location_ID!$D$2:$D$648, 0), 1)</f>
        <v>daa8a290-cd1b-4ff0-b151-1f450e2146dd</v>
      </c>
      <c r="C4266" s="193" t="s">
        <v>1482</v>
      </c>
      <c r="D4266" s="273" t="s">
        <v>354</v>
      </c>
      <c r="E4266" s="193" t="s">
        <v>7134</v>
      </c>
      <c r="F4266" s="193" t="s">
        <v>7899</v>
      </c>
      <c r="G4266" s="193"/>
      <c r="H4266" s="196"/>
      <c r="I4266" s="193" t="s">
        <v>14291</v>
      </c>
      <c r="J4266" s="193" t="s">
        <v>14292</v>
      </c>
      <c r="K4266" s="193" t="s">
        <v>7127</v>
      </c>
      <c r="L4266" s="193" t="s">
        <v>3033</v>
      </c>
      <c r="M4266" s="193" t="s">
        <v>7131</v>
      </c>
      <c r="N4266" s="193" t="s">
        <v>14293</v>
      </c>
      <c r="O4266" s="193" t="s">
        <v>1732</v>
      </c>
      <c r="P4266" s="219" t="n">
        <v>43040</v>
      </c>
      <c r="Q4266" s="219" t="n">
        <v>44469</v>
      </c>
      <c r="R4266" s="193"/>
      <c r="S4266" s="193" t="s">
        <v>7130</v>
      </c>
      <c r="T4266" s="193" t="n">
        <v>856.6470625</v>
      </c>
      <c r="U4266" s="193"/>
      <c r="V4266" s="193"/>
      <c r="W4266" s="193" t="s">
        <v>8720</v>
      </c>
      <c r="X4266" s="196"/>
      <c r="Y4266" s="196"/>
      <c r="Z4266" s="196" t="n">
        <v>0</v>
      </c>
      <c r="AE4266" s="94" t="e">
        <f aca="false" t="array" ref="AE4266:AK4266">_xlfn.torow(_xlfn.unique(_xlfn._xlws.filter(cat_table[Subsector],$E4266=cat_table[Sector],"")))</f>
        <v>#NAME?</v>
      </c>
      <c r="AF4266" s="94" t="e">
        <v>#NAME?</v>
      </c>
      <c r="AG4266" s="94" t="e">
        <v>#NAME?</v>
      </c>
      <c r="AH4266" s="94" t="e">
        <v>#NAME?</v>
      </c>
      <c r="AI4266" s="94" t="e">
        <v>#NAME?</v>
      </c>
      <c r="AJ4266" s="94" t="e">
        <v>#NAME?</v>
      </c>
      <c r="AK4266" s="94" t="e">
        <v>#NAME?</v>
      </c>
      <c r="AO4266" s="94" t="e">
        <f aca="false" t="array" ref="AO4266:AQ4266">_xlfn.torow(_xlfn.unique(_xlfn._xlws.filter(cat_table[Sub-subsector],($E4266=cat_table[Sector])*($F4266=cat_table[Subsector]),"")))</f>
        <v>#NAME?</v>
      </c>
      <c r="AP4266" s="94" t="e">
        <v>#NAME?</v>
      </c>
      <c r="AQ4266" s="94" t="e">
        <v>#NAME?</v>
      </c>
    </row>
    <row r="4267" customFormat="false" ht="15" hidden="false" customHeight="true" outlineLevel="0" collapsed="false">
      <c r="A4267" s="193" t="s">
        <v>15050</v>
      </c>
      <c r="B4267" s="20" t="str">
        <f aca="false">INDEX(Table2[], MATCH(L4267, Location_ID!$D$2:$D$648, 0), 1)</f>
        <v>daa8a290-cd1b-4ff0-b151-1f450e2146dd</v>
      </c>
      <c r="C4267" s="193" t="s">
        <v>1482</v>
      </c>
      <c r="D4267" s="273" t="s">
        <v>354</v>
      </c>
      <c r="E4267" s="193" t="s">
        <v>7134</v>
      </c>
      <c r="F4267" s="193" t="s">
        <v>7899</v>
      </c>
      <c r="G4267" s="193"/>
      <c r="H4267" s="196"/>
      <c r="I4267" s="193" t="s">
        <v>14291</v>
      </c>
      <c r="J4267" s="193" t="s">
        <v>14292</v>
      </c>
      <c r="K4267" s="193" t="s">
        <v>7127</v>
      </c>
      <c r="L4267" s="193" t="s">
        <v>3033</v>
      </c>
      <c r="M4267" s="193" t="s">
        <v>7131</v>
      </c>
      <c r="N4267" s="193" t="s">
        <v>14293</v>
      </c>
      <c r="O4267" s="193" t="s">
        <v>1732</v>
      </c>
      <c r="P4267" s="219" t="n">
        <v>43040</v>
      </c>
      <c r="Q4267" s="219" t="n">
        <v>44469</v>
      </c>
      <c r="R4267" s="193"/>
      <c r="S4267" s="193" t="s">
        <v>7130</v>
      </c>
      <c r="T4267" s="193" t="n">
        <v>1691.926848</v>
      </c>
      <c r="U4267" s="193"/>
      <c r="V4267" s="193"/>
      <c r="W4267" s="193" t="s">
        <v>8720</v>
      </c>
      <c r="X4267" s="196"/>
      <c r="Y4267" s="196"/>
      <c r="Z4267" s="196" t="n">
        <v>0</v>
      </c>
      <c r="AE4267" s="94" t="e">
        <f aca="false" t="array" ref="AE4267:AK4267">_xlfn.torow(_xlfn.unique(_xlfn._xlws.filter(cat_table[Subsector],$E4267=cat_table[Sector],"")))</f>
        <v>#NAME?</v>
      </c>
      <c r="AF4267" s="94" t="e">
        <v>#NAME?</v>
      </c>
      <c r="AG4267" s="94" t="e">
        <v>#NAME?</v>
      </c>
      <c r="AH4267" s="94" t="e">
        <v>#NAME?</v>
      </c>
      <c r="AI4267" s="94" t="e">
        <v>#NAME?</v>
      </c>
      <c r="AJ4267" s="94" t="e">
        <v>#NAME?</v>
      </c>
      <c r="AK4267" s="94" t="e">
        <v>#NAME?</v>
      </c>
      <c r="AO4267" s="94" t="e">
        <f aca="false" t="array" ref="AO4267:AQ4267">_xlfn.torow(_xlfn.unique(_xlfn._xlws.filter(cat_table[Sub-subsector],($E4267=cat_table[Sector])*($F4267=cat_table[Subsector]),"")))</f>
        <v>#NAME?</v>
      </c>
      <c r="AP4267" s="94" t="e">
        <v>#NAME?</v>
      </c>
      <c r="AQ4267" s="94" t="e">
        <v>#NAME?</v>
      </c>
    </row>
    <row r="4268" customFormat="false" ht="15" hidden="false" customHeight="true" outlineLevel="0" collapsed="false">
      <c r="A4268" s="193" t="s">
        <v>15051</v>
      </c>
      <c r="B4268" s="20" t="str">
        <f aca="false">INDEX(Table2[], MATCH(L4268, Location_ID!$D$2:$D$648, 0), 1)</f>
        <v>daa8a290-cd1b-4ff0-b151-1f450e2146dd</v>
      </c>
      <c r="C4268" s="193" t="s">
        <v>1482</v>
      </c>
      <c r="D4268" s="273" t="s">
        <v>354</v>
      </c>
      <c r="E4268" s="193" t="s">
        <v>7134</v>
      </c>
      <c r="F4268" s="193" t="s">
        <v>7899</v>
      </c>
      <c r="G4268" s="193"/>
      <c r="H4268" s="196"/>
      <c r="I4268" s="193" t="s">
        <v>14291</v>
      </c>
      <c r="J4268" s="193" t="s">
        <v>14292</v>
      </c>
      <c r="K4268" s="193" t="s">
        <v>7127</v>
      </c>
      <c r="L4268" s="193" t="s">
        <v>3033</v>
      </c>
      <c r="M4268" s="193" t="s">
        <v>7131</v>
      </c>
      <c r="N4268" s="193" t="s">
        <v>14293</v>
      </c>
      <c r="O4268" s="193" t="s">
        <v>1732</v>
      </c>
      <c r="P4268" s="219" t="n">
        <v>43040</v>
      </c>
      <c r="Q4268" s="219" t="n">
        <v>44469</v>
      </c>
      <c r="R4268" s="193"/>
      <c r="S4268" s="193" t="s">
        <v>7130</v>
      </c>
      <c r="T4268" s="193" t="n">
        <v>2988.231662</v>
      </c>
      <c r="U4268" s="193"/>
      <c r="V4268" s="193"/>
      <c r="W4268" s="193" t="s">
        <v>8720</v>
      </c>
      <c r="X4268" s="196"/>
      <c r="Y4268" s="196"/>
      <c r="Z4268" s="196" t="n">
        <v>0</v>
      </c>
      <c r="AE4268" s="94" t="e">
        <f aca="false" t="array" ref="AE4268:AK4268">_xlfn.torow(_xlfn.unique(_xlfn._xlws.filter(cat_table[Subsector],$E4268=cat_table[Sector],"")))</f>
        <v>#NAME?</v>
      </c>
      <c r="AF4268" s="94" t="e">
        <v>#NAME?</v>
      </c>
      <c r="AG4268" s="94" t="e">
        <v>#NAME?</v>
      </c>
      <c r="AH4268" s="94" t="e">
        <v>#NAME?</v>
      </c>
      <c r="AI4268" s="94" t="e">
        <v>#NAME?</v>
      </c>
      <c r="AJ4268" s="94" t="e">
        <v>#NAME?</v>
      </c>
      <c r="AK4268" s="94" t="e">
        <v>#NAME?</v>
      </c>
      <c r="AO4268" s="94" t="e">
        <f aca="false" t="array" ref="AO4268:AQ4268">_xlfn.torow(_xlfn.unique(_xlfn._xlws.filter(cat_table[Sub-subsector],($E4268=cat_table[Sector])*($F4268=cat_table[Subsector]),"")))</f>
        <v>#NAME?</v>
      </c>
      <c r="AP4268" s="94" t="e">
        <v>#NAME?</v>
      </c>
      <c r="AQ4268" s="94" t="e">
        <v>#NAME?</v>
      </c>
    </row>
    <row r="4269" customFormat="false" ht="15" hidden="false" customHeight="true" outlineLevel="0" collapsed="false">
      <c r="A4269" s="193" t="s">
        <v>15052</v>
      </c>
      <c r="B4269" s="20" t="str">
        <f aca="false">INDEX(Table2[], MATCH(L4269, Location_ID!$D$2:$D$648, 0), 1)</f>
        <v>daa8a290-cd1b-4ff0-b151-1f450e2146dd</v>
      </c>
      <c r="C4269" s="193" t="s">
        <v>1482</v>
      </c>
      <c r="D4269" s="273" t="s">
        <v>354</v>
      </c>
      <c r="E4269" s="193" t="s">
        <v>7134</v>
      </c>
      <c r="F4269" s="193" t="s">
        <v>7899</v>
      </c>
      <c r="G4269" s="193"/>
      <c r="H4269" s="196"/>
      <c r="I4269" s="193" t="s">
        <v>14291</v>
      </c>
      <c r="J4269" s="193" t="s">
        <v>14292</v>
      </c>
      <c r="K4269" s="193" t="s">
        <v>7127</v>
      </c>
      <c r="L4269" s="193" t="s">
        <v>3033</v>
      </c>
      <c r="M4269" s="193" t="s">
        <v>7131</v>
      </c>
      <c r="N4269" s="193" t="s">
        <v>14293</v>
      </c>
      <c r="O4269" s="193" t="s">
        <v>1732</v>
      </c>
      <c r="P4269" s="219" t="n">
        <v>43040</v>
      </c>
      <c r="Q4269" s="219" t="n">
        <v>44469</v>
      </c>
      <c r="R4269" s="193"/>
      <c r="S4269" s="193" t="s">
        <v>7130</v>
      </c>
      <c r="T4269" s="193" t="n">
        <v>1656.817604</v>
      </c>
      <c r="U4269" s="193"/>
      <c r="V4269" s="193"/>
      <c r="W4269" s="193" t="s">
        <v>8720</v>
      </c>
      <c r="X4269" s="196"/>
      <c r="Y4269" s="196"/>
      <c r="Z4269" s="196" t="n">
        <v>0</v>
      </c>
      <c r="AE4269" s="94" t="e">
        <f aca="false" t="array" ref="AE4269:AK4269">_xlfn.torow(_xlfn.unique(_xlfn._xlws.filter(cat_table[Subsector],$E4269=cat_table[Sector],"")))</f>
        <v>#NAME?</v>
      </c>
      <c r="AF4269" s="94" t="e">
        <v>#NAME?</v>
      </c>
      <c r="AG4269" s="94" t="e">
        <v>#NAME?</v>
      </c>
      <c r="AH4269" s="94" t="e">
        <v>#NAME?</v>
      </c>
      <c r="AI4269" s="94" t="e">
        <v>#NAME?</v>
      </c>
      <c r="AJ4269" s="94" t="e">
        <v>#NAME?</v>
      </c>
      <c r="AK4269" s="94" t="e">
        <v>#NAME?</v>
      </c>
      <c r="AO4269" s="94" t="e">
        <f aca="false" t="array" ref="AO4269:AQ4269">_xlfn.torow(_xlfn.unique(_xlfn._xlws.filter(cat_table[Sub-subsector],($E4269=cat_table[Sector])*($F4269=cat_table[Subsector]),"")))</f>
        <v>#NAME?</v>
      </c>
      <c r="AP4269" s="94" t="e">
        <v>#NAME?</v>
      </c>
      <c r="AQ4269" s="94" t="e">
        <v>#NAME?</v>
      </c>
    </row>
    <row r="4270" customFormat="false" ht="15" hidden="false" customHeight="true" outlineLevel="0" collapsed="false">
      <c r="A4270" s="193" t="s">
        <v>15053</v>
      </c>
      <c r="B4270" s="20" t="str">
        <f aca="false">INDEX(Table2[], MATCH(L4270, Location_ID!$D$2:$D$648, 0), 1)</f>
        <v>daa8a290-cd1b-4ff0-b151-1f450e2146dd</v>
      </c>
      <c r="C4270" s="193" t="s">
        <v>1482</v>
      </c>
      <c r="D4270" s="273" t="s">
        <v>354</v>
      </c>
      <c r="E4270" s="193" t="s">
        <v>7134</v>
      </c>
      <c r="F4270" s="193" t="s">
        <v>7899</v>
      </c>
      <c r="G4270" s="193"/>
      <c r="H4270" s="196"/>
      <c r="I4270" s="193" t="s">
        <v>14291</v>
      </c>
      <c r="J4270" s="193" t="s">
        <v>14292</v>
      </c>
      <c r="K4270" s="193" t="s">
        <v>7127</v>
      </c>
      <c r="L4270" s="193" t="s">
        <v>3033</v>
      </c>
      <c r="M4270" s="193" t="s">
        <v>7131</v>
      </c>
      <c r="N4270" s="193" t="s">
        <v>14293</v>
      </c>
      <c r="O4270" s="193" t="s">
        <v>1732</v>
      </c>
      <c r="P4270" s="219" t="n">
        <v>43040</v>
      </c>
      <c r="Q4270" s="219" t="n">
        <v>44469</v>
      </c>
      <c r="R4270" s="193"/>
      <c r="S4270" s="193" t="s">
        <v>7130</v>
      </c>
      <c r="T4270" s="193" t="n">
        <v>2108.147884</v>
      </c>
      <c r="U4270" s="193"/>
      <c r="V4270" s="193"/>
      <c r="W4270" s="193" t="s">
        <v>8720</v>
      </c>
      <c r="X4270" s="196"/>
      <c r="Y4270" s="196"/>
      <c r="Z4270" s="196" t="n">
        <v>0</v>
      </c>
      <c r="AE4270" s="94" t="e">
        <f aca="false" t="array" ref="AE4270:AK4270">_xlfn.torow(_xlfn.unique(_xlfn._xlws.filter(cat_table[Subsector],$E4270=cat_table[Sector],"")))</f>
        <v>#NAME?</v>
      </c>
      <c r="AF4270" s="94" t="e">
        <v>#NAME?</v>
      </c>
      <c r="AG4270" s="94" t="e">
        <v>#NAME?</v>
      </c>
      <c r="AH4270" s="94" t="e">
        <v>#NAME?</v>
      </c>
      <c r="AI4270" s="94" t="e">
        <v>#NAME?</v>
      </c>
      <c r="AJ4270" s="94" t="e">
        <v>#NAME?</v>
      </c>
      <c r="AK4270" s="94" t="e">
        <v>#NAME?</v>
      </c>
      <c r="AO4270" s="94" t="e">
        <f aca="false" t="array" ref="AO4270:AQ4270">_xlfn.torow(_xlfn.unique(_xlfn._xlws.filter(cat_table[Sub-subsector],($E4270=cat_table[Sector])*($F4270=cat_table[Subsector]),"")))</f>
        <v>#NAME?</v>
      </c>
      <c r="AP4270" s="94" t="e">
        <v>#NAME?</v>
      </c>
      <c r="AQ4270" s="94" t="e">
        <v>#NAME?</v>
      </c>
    </row>
    <row r="4271" customFormat="false" ht="15" hidden="false" customHeight="true" outlineLevel="0" collapsed="false">
      <c r="A4271" s="193" t="s">
        <v>15054</v>
      </c>
      <c r="B4271" s="20" t="str">
        <f aca="false">INDEX(Table2[], MATCH(L4271, Location_ID!$D$2:$D$648, 0), 1)</f>
        <v>daa8a290-cd1b-4ff0-b151-1f450e2146dd</v>
      </c>
      <c r="C4271" s="193" t="s">
        <v>1482</v>
      </c>
      <c r="D4271" s="273" t="s">
        <v>354</v>
      </c>
      <c r="E4271" s="193" t="s">
        <v>7134</v>
      </c>
      <c r="F4271" s="193" t="s">
        <v>7899</v>
      </c>
      <c r="G4271" s="193"/>
      <c r="H4271" s="196"/>
      <c r="I4271" s="193" t="s">
        <v>14291</v>
      </c>
      <c r="J4271" s="193" t="s">
        <v>14292</v>
      </c>
      <c r="K4271" s="193" t="s">
        <v>7127</v>
      </c>
      <c r="L4271" s="193" t="s">
        <v>3033</v>
      </c>
      <c r="M4271" s="193" t="s">
        <v>7131</v>
      </c>
      <c r="N4271" s="193" t="s">
        <v>14293</v>
      </c>
      <c r="O4271" s="193" t="s">
        <v>1732</v>
      </c>
      <c r="P4271" s="219" t="n">
        <v>43040</v>
      </c>
      <c r="Q4271" s="219" t="n">
        <v>44469</v>
      </c>
      <c r="R4271" s="193"/>
      <c r="S4271" s="193" t="s">
        <v>7130</v>
      </c>
      <c r="T4271" s="193" t="n">
        <v>3249.826872</v>
      </c>
      <c r="U4271" s="193"/>
      <c r="V4271" s="193"/>
      <c r="W4271" s="193" t="s">
        <v>8720</v>
      </c>
      <c r="X4271" s="196"/>
      <c r="Y4271" s="196"/>
      <c r="Z4271" s="196" t="n">
        <v>0</v>
      </c>
      <c r="AE4271" s="94" t="e">
        <f aca="false" t="array" ref="AE4271:AK4271">_xlfn.torow(_xlfn.unique(_xlfn._xlws.filter(cat_table[Subsector],$E4271=cat_table[Sector],"")))</f>
        <v>#NAME?</v>
      </c>
      <c r="AF4271" s="94" t="e">
        <v>#NAME?</v>
      </c>
      <c r="AG4271" s="94" t="e">
        <v>#NAME?</v>
      </c>
      <c r="AH4271" s="94" t="e">
        <v>#NAME?</v>
      </c>
      <c r="AI4271" s="94" t="e">
        <v>#NAME?</v>
      </c>
      <c r="AJ4271" s="94" t="e">
        <v>#NAME?</v>
      </c>
      <c r="AK4271" s="94" t="e">
        <v>#NAME?</v>
      </c>
      <c r="AO4271" s="94" t="e">
        <f aca="false" t="array" ref="AO4271:AQ4271">_xlfn.torow(_xlfn.unique(_xlfn._xlws.filter(cat_table[Sub-subsector],($E4271=cat_table[Sector])*($F4271=cat_table[Subsector]),"")))</f>
        <v>#NAME?</v>
      </c>
      <c r="AP4271" s="94" t="e">
        <v>#NAME?</v>
      </c>
      <c r="AQ4271" s="94" t="e">
        <v>#NAME?</v>
      </c>
    </row>
    <row r="4272" customFormat="false" ht="15" hidden="false" customHeight="true" outlineLevel="0" collapsed="false">
      <c r="A4272" s="193" t="s">
        <v>15055</v>
      </c>
      <c r="B4272" s="20" t="str">
        <f aca="false">INDEX(Table2[], MATCH(L4272, Location_ID!$D$2:$D$648, 0), 1)</f>
        <v>daa8a290-cd1b-4ff0-b151-1f450e2146dd</v>
      </c>
      <c r="C4272" s="193" t="s">
        <v>1482</v>
      </c>
      <c r="D4272" s="273" t="s">
        <v>354</v>
      </c>
      <c r="E4272" s="193" t="s">
        <v>7134</v>
      </c>
      <c r="F4272" s="193" t="s">
        <v>7899</v>
      </c>
      <c r="G4272" s="193"/>
      <c r="H4272" s="196"/>
      <c r="I4272" s="193" t="s">
        <v>14291</v>
      </c>
      <c r="J4272" s="193" t="s">
        <v>14292</v>
      </c>
      <c r="K4272" s="193" t="s">
        <v>7127</v>
      </c>
      <c r="L4272" s="193" t="s">
        <v>3033</v>
      </c>
      <c r="M4272" s="193" t="s">
        <v>7131</v>
      </c>
      <c r="N4272" s="193" t="s">
        <v>14293</v>
      </c>
      <c r="O4272" s="193" t="s">
        <v>1732</v>
      </c>
      <c r="P4272" s="219" t="n">
        <v>43040</v>
      </c>
      <c r="Q4272" s="219" t="n">
        <v>44469</v>
      </c>
      <c r="R4272" s="193"/>
      <c r="S4272" s="193" t="s">
        <v>7130</v>
      </c>
      <c r="T4272" s="193" t="n">
        <v>2076.567619</v>
      </c>
      <c r="U4272" s="193"/>
      <c r="V4272" s="193"/>
      <c r="W4272" s="193" t="s">
        <v>8720</v>
      </c>
      <c r="X4272" s="196"/>
      <c r="Y4272" s="196"/>
      <c r="Z4272" s="196" t="n">
        <v>0</v>
      </c>
      <c r="AE4272" s="94" t="e">
        <f aca="false" t="array" ref="AE4272:AK4272">_xlfn.torow(_xlfn.unique(_xlfn._xlws.filter(cat_table[Subsector],$E4272=cat_table[Sector],"")))</f>
        <v>#NAME?</v>
      </c>
      <c r="AF4272" s="94" t="e">
        <v>#NAME?</v>
      </c>
      <c r="AG4272" s="94" t="e">
        <v>#NAME?</v>
      </c>
      <c r="AH4272" s="94" t="e">
        <v>#NAME?</v>
      </c>
      <c r="AI4272" s="94" t="e">
        <v>#NAME?</v>
      </c>
      <c r="AJ4272" s="94" t="e">
        <v>#NAME?</v>
      </c>
      <c r="AK4272" s="94" t="e">
        <v>#NAME?</v>
      </c>
      <c r="AO4272" s="94" t="e">
        <f aca="false" t="array" ref="AO4272:AQ4272">_xlfn.torow(_xlfn.unique(_xlfn._xlws.filter(cat_table[Sub-subsector],($E4272=cat_table[Sector])*($F4272=cat_table[Subsector]),"")))</f>
        <v>#NAME?</v>
      </c>
      <c r="AP4272" s="94" t="e">
        <v>#NAME?</v>
      </c>
      <c r="AQ4272" s="94" t="e">
        <v>#NAME?</v>
      </c>
    </row>
    <row r="4273" customFormat="false" ht="15" hidden="false" customHeight="true" outlineLevel="0" collapsed="false">
      <c r="A4273" s="193" t="s">
        <v>15056</v>
      </c>
      <c r="B4273" s="20" t="str">
        <f aca="false">INDEX(Table2[], MATCH(L4273, Location_ID!$D$2:$D$648, 0), 1)</f>
        <v>daa8a290-cd1b-4ff0-b151-1f450e2146dd</v>
      </c>
      <c r="C4273" s="193" t="s">
        <v>1482</v>
      </c>
      <c r="D4273" s="273" t="s">
        <v>354</v>
      </c>
      <c r="E4273" s="193" t="s">
        <v>7134</v>
      </c>
      <c r="F4273" s="193" t="s">
        <v>7899</v>
      </c>
      <c r="G4273" s="193"/>
      <c r="H4273" s="196"/>
      <c r="I4273" s="193" t="s">
        <v>14291</v>
      </c>
      <c r="J4273" s="193" t="s">
        <v>14292</v>
      </c>
      <c r="K4273" s="193" t="s">
        <v>7127</v>
      </c>
      <c r="L4273" s="193" t="s">
        <v>3033</v>
      </c>
      <c r="M4273" s="193" t="s">
        <v>7131</v>
      </c>
      <c r="N4273" s="193" t="s">
        <v>14293</v>
      </c>
      <c r="O4273" s="193" t="s">
        <v>1732</v>
      </c>
      <c r="P4273" s="219" t="n">
        <v>43040</v>
      </c>
      <c r="Q4273" s="219" t="n">
        <v>44469</v>
      </c>
      <c r="R4273" s="193"/>
      <c r="S4273" s="193" t="s">
        <v>7130</v>
      </c>
      <c r="T4273" s="193" t="n">
        <v>907.311521</v>
      </c>
      <c r="U4273" s="193"/>
      <c r="V4273" s="193"/>
      <c r="W4273" s="193" t="s">
        <v>8720</v>
      </c>
      <c r="X4273" s="196"/>
      <c r="Y4273" s="196"/>
      <c r="Z4273" s="196" t="n">
        <v>0</v>
      </c>
      <c r="AE4273" s="94" t="e">
        <f aca="false" t="array" ref="AE4273:AK4273">_xlfn.torow(_xlfn.unique(_xlfn._xlws.filter(cat_table[Subsector],$E4273=cat_table[Sector],"")))</f>
        <v>#NAME?</v>
      </c>
      <c r="AF4273" s="94" t="e">
        <v>#NAME?</v>
      </c>
      <c r="AG4273" s="94" t="e">
        <v>#NAME?</v>
      </c>
      <c r="AH4273" s="94" t="e">
        <v>#NAME?</v>
      </c>
      <c r="AI4273" s="94" t="e">
        <v>#NAME?</v>
      </c>
      <c r="AJ4273" s="94" t="e">
        <v>#NAME?</v>
      </c>
      <c r="AK4273" s="94" t="e">
        <v>#NAME?</v>
      </c>
      <c r="AO4273" s="94" t="e">
        <f aca="false" t="array" ref="AO4273:AQ4273">_xlfn.torow(_xlfn.unique(_xlfn._xlws.filter(cat_table[Sub-subsector],($E4273=cat_table[Sector])*($F4273=cat_table[Subsector]),"")))</f>
        <v>#NAME?</v>
      </c>
      <c r="AP4273" s="94" t="e">
        <v>#NAME?</v>
      </c>
      <c r="AQ4273" s="94" t="e">
        <v>#NAME?</v>
      </c>
    </row>
    <row r="4274" customFormat="false" ht="15" hidden="false" customHeight="true" outlineLevel="0" collapsed="false">
      <c r="A4274" s="193" t="s">
        <v>15057</v>
      </c>
      <c r="B4274" s="20" t="str">
        <f aca="false">INDEX(Table2[], MATCH(L4274, Location_ID!$D$2:$D$648, 0), 1)</f>
        <v>daa8a290-cd1b-4ff0-b151-1f450e2146dd</v>
      </c>
      <c r="C4274" s="193" t="s">
        <v>1482</v>
      </c>
      <c r="D4274" s="273" t="s">
        <v>354</v>
      </c>
      <c r="E4274" s="193" t="s">
        <v>7134</v>
      </c>
      <c r="F4274" s="193" t="s">
        <v>7899</v>
      </c>
      <c r="G4274" s="193"/>
      <c r="H4274" s="196"/>
      <c r="I4274" s="193" t="s">
        <v>14291</v>
      </c>
      <c r="J4274" s="193" t="s">
        <v>14292</v>
      </c>
      <c r="K4274" s="193" t="s">
        <v>7127</v>
      </c>
      <c r="L4274" s="193" t="s">
        <v>3033</v>
      </c>
      <c r="M4274" s="193" t="s">
        <v>7131</v>
      </c>
      <c r="N4274" s="193" t="s">
        <v>14293</v>
      </c>
      <c r="O4274" s="193" t="s">
        <v>1732</v>
      </c>
      <c r="P4274" s="219" t="n">
        <v>43040</v>
      </c>
      <c r="Q4274" s="219" t="n">
        <v>44469</v>
      </c>
      <c r="R4274" s="193"/>
      <c r="S4274" s="193" t="s">
        <v>7130</v>
      </c>
      <c r="T4274" s="193" t="n">
        <v>2170.221808</v>
      </c>
      <c r="U4274" s="193"/>
      <c r="V4274" s="193"/>
      <c r="W4274" s="193" t="s">
        <v>8720</v>
      </c>
      <c r="X4274" s="196"/>
      <c r="Y4274" s="196"/>
      <c r="Z4274" s="196" t="n">
        <v>0</v>
      </c>
      <c r="AE4274" s="94" t="e">
        <f aca="false" t="array" ref="AE4274:AK4274">_xlfn.torow(_xlfn.unique(_xlfn._xlws.filter(cat_table[Subsector],$E4274=cat_table[Sector],"")))</f>
        <v>#NAME?</v>
      </c>
      <c r="AF4274" s="94" t="e">
        <v>#NAME?</v>
      </c>
      <c r="AG4274" s="94" t="e">
        <v>#NAME?</v>
      </c>
      <c r="AH4274" s="94" t="e">
        <v>#NAME?</v>
      </c>
      <c r="AI4274" s="94" t="e">
        <v>#NAME?</v>
      </c>
      <c r="AJ4274" s="94" t="e">
        <v>#NAME?</v>
      </c>
      <c r="AK4274" s="94" t="e">
        <v>#NAME?</v>
      </c>
      <c r="AO4274" s="94" t="e">
        <f aca="false" t="array" ref="AO4274:AQ4274">_xlfn.torow(_xlfn.unique(_xlfn._xlws.filter(cat_table[Sub-subsector],($E4274=cat_table[Sector])*($F4274=cat_table[Subsector]),"")))</f>
        <v>#NAME?</v>
      </c>
      <c r="AP4274" s="94" t="e">
        <v>#NAME?</v>
      </c>
      <c r="AQ4274" s="94" t="e">
        <v>#NAME?</v>
      </c>
    </row>
    <row r="4275" customFormat="false" ht="15" hidden="false" customHeight="true" outlineLevel="0" collapsed="false">
      <c r="A4275" s="193" t="s">
        <v>15058</v>
      </c>
      <c r="B4275" s="20" t="str">
        <f aca="false">INDEX(Table2[], MATCH(L4275, Location_ID!$D$2:$D$648, 0), 1)</f>
        <v>daa8a290-cd1b-4ff0-b151-1f450e2146dd</v>
      </c>
      <c r="C4275" s="193" t="s">
        <v>1482</v>
      </c>
      <c r="D4275" s="273" t="s">
        <v>354</v>
      </c>
      <c r="E4275" s="193" t="s">
        <v>7134</v>
      </c>
      <c r="F4275" s="193" t="s">
        <v>7899</v>
      </c>
      <c r="G4275" s="193"/>
      <c r="H4275" s="196"/>
      <c r="I4275" s="193" t="s">
        <v>14291</v>
      </c>
      <c r="J4275" s="193" t="s">
        <v>14292</v>
      </c>
      <c r="K4275" s="193" t="s">
        <v>7127</v>
      </c>
      <c r="L4275" s="193" t="s">
        <v>3033</v>
      </c>
      <c r="M4275" s="193" t="s">
        <v>7131</v>
      </c>
      <c r="N4275" s="193" t="s">
        <v>14293</v>
      </c>
      <c r="O4275" s="193" t="s">
        <v>1732</v>
      </c>
      <c r="P4275" s="219" t="n">
        <v>43040</v>
      </c>
      <c r="Q4275" s="219" t="n">
        <v>44469</v>
      </c>
      <c r="R4275" s="193"/>
      <c r="S4275" s="193" t="s">
        <v>7130</v>
      </c>
      <c r="T4275" s="193" t="n">
        <v>70.18693187</v>
      </c>
      <c r="U4275" s="193"/>
      <c r="V4275" s="193"/>
      <c r="W4275" s="193" t="s">
        <v>8720</v>
      </c>
      <c r="X4275" s="196"/>
      <c r="Y4275" s="196"/>
      <c r="Z4275" s="196" t="n">
        <v>0</v>
      </c>
      <c r="AE4275" s="94" t="e">
        <f aca="false" t="array" ref="AE4275:AK4275">_xlfn.torow(_xlfn.unique(_xlfn._xlws.filter(cat_table[Subsector],$E4275=cat_table[Sector],"")))</f>
        <v>#NAME?</v>
      </c>
      <c r="AF4275" s="94" t="e">
        <v>#NAME?</v>
      </c>
      <c r="AG4275" s="94" t="e">
        <v>#NAME?</v>
      </c>
      <c r="AH4275" s="94" t="e">
        <v>#NAME?</v>
      </c>
      <c r="AI4275" s="94" t="e">
        <v>#NAME?</v>
      </c>
      <c r="AJ4275" s="94" t="e">
        <v>#NAME?</v>
      </c>
      <c r="AK4275" s="94" t="e">
        <v>#NAME?</v>
      </c>
      <c r="AO4275" s="94" t="e">
        <f aca="false" t="array" ref="AO4275:AQ4275">_xlfn.torow(_xlfn.unique(_xlfn._xlws.filter(cat_table[Sub-subsector],($E4275=cat_table[Sector])*($F4275=cat_table[Subsector]),"")))</f>
        <v>#NAME?</v>
      </c>
      <c r="AP4275" s="94" t="e">
        <v>#NAME?</v>
      </c>
      <c r="AQ4275" s="94" t="e">
        <v>#NAME?</v>
      </c>
    </row>
    <row r="4276" customFormat="false" ht="15" hidden="false" customHeight="true" outlineLevel="0" collapsed="false">
      <c r="A4276" s="193" t="s">
        <v>15059</v>
      </c>
      <c r="B4276" s="20" t="str">
        <f aca="false">INDEX(Table2[], MATCH(L4276, Location_ID!$D$2:$D$648, 0), 1)</f>
        <v>daa8a290-cd1b-4ff0-b151-1f450e2146dd</v>
      </c>
      <c r="C4276" s="193" t="s">
        <v>1482</v>
      </c>
      <c r="D4276" s="273" t="s">
        <v>354</v>
      </c>
      <c r="E4276" s="193" t="s">
        <v>7134</v>
      </c>
      <c r="F4276" s="193" t="s">
        <v>7899</v>
      </c>
      <c r="G4276" s="193"/>
      <c r="H4276" s="196"/>
      <c r="I4276" s="193" t="s">
        <v>14291</v>
      </c>
      <c r="J4276" s="193" t="s">
        <v>14292</v>
      </c>
      <c r="K4276" s="193" t="s">
        <v>7127</v>
      </c>
      <c r="L4276" s="193" t="s">
        <v>3033</v>
      </c>
      <c r="M4276" s="193" t="s">
        <v>7131</v>
      </c>
      <c r="N4276" s="193" t="s">
        <v>14293</v>
      </c>
      <c r="O4276" s="193" t="s">
        <v>1732</v>
      </c>
      <c r="P4276" s="219" t="n">
        <v>43040</v>
      </c>
      <c r="Q4276" s="219" t="n">
        <v>44469</v>
      </c>
      <c r="R4276" s="193"/>
      <c r="S4276" s="193" t="s">
        <v>7130</v>
      </c>
      <c r="T4276" s="193" t="n">
        <v>3473.007932</v>
      </c>
      <c r="U4276" s="193"/>
      <c r="V4276" s="193"/>
      <c r="W4276" s="193" t="s">
        <v>8720</v>
      </c>
      <c r="X4276" s="196"/>
      <c r="Y4276" s="196"/>
      <c r="Z4276" s="196" t="n">
        <v>0</v>
      </c>
      <c r="AE4276" s="94" t="e">
        <f aca="false" t="array" ref="AE4276:AK4276">_xlfn.torow(_xlfn.unique(_xlfn._xlws.filter(cat_table[Subsector],$E4276=cat_table[Sector],"")))</f>
        <v>#NAME?</v>
      </c>
      <c r="AF4276" s="94" t="e">
        <v>#NAME?</v>
      </c>
      <c r="AG4276" s="94" t="e">
        <v>#NAME?</v>
      </c>
      <c r="AH4276" s="94" t="e">
        <v>#NAME?</v>
      </c>
      <c r="AI4276" s="94" t="e">
        <v>#NAME?</v>
      </c>
      <c r="AJ4276" s="94" t="e">
        <v>#NAME?</v>
      </c>
      <c r="AK4276" s="94" t="e">
        <v>#NAME?</v>
      </c>
      <c r="AO4276" s="94" t="e">
        <f aca="false" t="array" ref="AO4276:AQ4276">_xlfn.torow(_xlfn.unique(_xlfn._xlws.filter(cat_table[Sub-subsector],($E4276=cat_table[Sector])*($F4276=cat_table[Subsector]),"")))</f>
        <v>#NAME?</v>
      </c>
      <c r="AP4276" s="94" t="e">
        <v>#NAME?</v>
      </c>
      <c r="AQ4276" s="94" t="e">
        <v>#NAME?</v>
      </c>
    </row>
    <row r="4277" customFormat="false" ht="15" hidden="false" customHeight="true" outlineLevel="0" collapsed="false">
      <c r="A4277" s="193" t="s">
        <v>15060</v>
      </c>
      <c r="B4277" s="20" t="str">
        <f aca="false">INDEX(Table2[], MATCH(L4277, Location_ID!$D$2:$D$648, 0), 1)</f>
        <v>daa8a290-cd1b-4ff0-b151-1f450e2146dd</v>
      </c>
      <c r="C4277" s="193" t="s">
        <v>1482</v>
      </c>
      <c r="D4277" s="273" t="s">
        <v>354</v>
      </c>
      <c r="E4277" s="193" t="s">
        <v>7134</v>
      </c>
      <c r="F4277" s="193" t="s">
        <v>7899</v>
      </c>
      <c r="G4277" s="193"/>
      <c r="H4277" s="196"/>
      <c r="I4277" s="193" t="s">
        <v>14291</v>
      </c>
      <c r="J4277" s="193" t="s">
        <v>14292</v>
      </c>
      <c r="K4277" s="193" t="s">
        <v>7127</v>
      </c>
      <c r="L4277" s="193" t="s">
        <v>3033</v>
      </c>
      <c r="M4277" s="193" t="s">
        <v>7131</v>
      </c>
      <c r="N4277" s="193" t="s">
        <v>14293</v>
      </c>
      <c r="O4277" s="193" t="s">
        <v>1732</v>
      </c>
      <c r="P4277" s="219" t="n">
        <v>43040</v>
      </c>
      <c r="Q4277" s="219" t="n">
        <v>44469</v>
      </c>
      <c r="R4277" s="193"/>
      <c r="S4277" s="193" t="s">
        <v>7130</v>
      </c>
      <c r="T4277" s="193" t="n">
        <v>2618.310686</v>
      </c>
      <c r="U4277" s="193"/>
      <c r="V4277" s="193"/>
      <c r="W4277" s="193" t="s">
        <v>8720</v>
      </c>
      <c r="X4277" s="196"/>
      <c r="Y4277" s="196"/>
      <c r="Z4277" s="196" t="n">
        <v>0</v>
      </c>
      <c r="AE4277" s="94" t="e">
        <f aca="false" t="array" ref="AE4277:AK4277">_xlfn.torow(_xlfn.unique(_xlfn._xlws.filter(cat_table[Subsector],$E4277=cat_table[Sector],"")))</f>
        <v>#NAME?</v>
      </c>
      <c r="AF4277" s="94" t="e">
        <v>#NAME?</v>
      </c>
      <c r="AG4277" s="94" t="e">
        <v>#NAME?</v>
      </c>
      <c r="AH4277" s="94" t="e">
        <v>#NAME?</v>
      </c>
      <c r="AI4277" s="94" t="e">
        <v>#NAME?</v>
      </c>
      <c r="AJ4277" s="94" t="e">
        <v>#NAME?</v>
      </c>
      <c r="AK4277" s="94" t="e">
        <v>#NAME?</v>
      </c>
      <c r="AO4277" s="94" t="e">
        <f aca="false" t="array" ref="AO4277:AQ4277">_xlfn.torow(_xlfn.unique(_xlfn._xlws.filter(cat_table[Sub-subsector],($E4277=cat_table[Sector])*($F4277=cat_table[Subsector]),"")))</f>
        <v>#NAME?</v>
      </c>
      <c r="AP4277" s="94" t="e">
        <v>#NAME?</v>
      </c>
      <c r="AQ4277" s="94" t="e">
        <v>#NAME?</v>
      </c>
    </row>
    <row r="4278" customFormat="false" ht="15" hidden="false" customHeight="true" outlineLevel="0" collapsed="false">
      <c r="A4278" s="193" t="s">
        <v>15061</v>
      </c>
      <c r="B4278" s="20" t="str">
        <f aca="false">INDEX(Table2[], MATCH(L4278, Location_ID!$D$2:$D$648, 0), 1)</f>
        <v>daa8a290-cd1b-4ff0-b151-1f450e2146dd</v>
      </c>
      <c r="C4278" s="193" t="s">
        <v>1482</v>
      </c>
      <c r="D4278" s="273" t="s">
        <v>354</v>
      </c>
      <c r="E4278" s="193" t="s">
        <v>7134</v>
      </c>
      <c r="F4278" s="193" t="s">
        <v>7899</v>
      </c>
      <c r="G4278" s="193"/>
      <c r="H4278" s="196"/>
      <c r="I4278" s="193" t="s">
        <v>14291</v>
      </c>
      <c r="J4278" s="193" t="s">
        <v>14292</v>
      </c>
      <c r="K4278" s="193" t="s">
        <v>7127</v>
      </c>
      <c r="L4278" s="193" t="s">
        <v>3033</v>
      </c>
      <c r="M4278" s="193" t="s">
        <v>7131</v>
      </c>
      <c r="N4278" s="193" t="s">
        <v>14293</v>
      </c>
      <c r="O4278" s="193" t="s">
        <v>1732</v>
      </c>
      <c r="P4278" s="219" t="n">
        <v>43040</v>
      </c>
      <c r="Q4278" s="219" t="n">
        <v>44469</v>
      </c>
      <c r="R4278" s="193"/>
      <c r="S4278" s="193" t="s">
        <v>7130</v>
      </c>
      <c r="T4278" s="193" t="n">
        <v>970.6435175</v>
      </c>
      <c r="U4278" s="193"/>
      <c r="V4278" s="193"/>
      <c r="W4278" s="193" t="s">
        <v>8720</v>
      </c>
      <c r="X4278" s="196"/>
      <c r="Y4278" s="196"/>
      <c r="Z4278" s="196" t="n">
        <v>0</v>
      </c>
      <c r="AE4278" s="94" t="e">
        <f aca="false" t="array" ref="AE4278:AK4278">_xlfn.torow(_xlfn.unique(_xlfn._xlws.filter(cat_table[Subsector],$E4278=cat_table[Sector],"")))</f>
        <v>#NAME?</v>
      </c>
      <c r="AF4278" s="94" t="e">
        <v>#NAME?</v>
      </c>
      <c r="AG4278" s="94" t="e">
        <v>#NAME?</v>
      </c>
      <c r="AH4278" s="94" t="e">
        <v>#NAME?</v>
      </c>
      <c r="AI4278" s="94" t="e">
        <v>#NAME?</v>
      </c>
      <c r="AJ4278" s="94" t="e">
        <v>#NAME?</v>
      </c>
      <c r="AK4278" s="94" t="e">
        <v>#NAME?</v>
      </c>
      <c r="AO4278" s="94" t="e">
        <f aca="false" t="array" ref="AO4278:AQ4278">_xlfn.torow(_xlfn.unique(_xlfn._xlws.filter(cat_table[Sub-subsector],($E4278=cat_table[Sector])*($F4278=cat_table[Subsector]),"")))</f>
        <v>#NAME?</v>
      </c>
      <c r="AP4278" s="94" t="e">
        <v>#NAME?</v>
      </c>
      <c r="AQ4278" s="94" t="e">
        <v>#NAME?</v>
      </c>
    </row>
    <row r="4279" customFormat="false" ht="15" hidden="false" customHeight="true" outlineLevel="0" collapsed="false">
      <c r="A4279" s="193" t="s">
        <v>15062</v>
      </c>
      <c r="B4279" s="20" t="str">
        <f aca="false">INDEX(Table2[], MATCH(L4279, Location_ID!$D$2:$D$648, 0), 1)</f>
        <v>daa8a290-cd1b-4ff0-b151-1f450e2146dd</v>
      </c>
      <c r="C4279" s="193" t="s">
        <v>1482</v>
      </c>
      <c r="D4279" s="273" t="s">
        <v>354</v>
      </c>
      <c r="E4279" s="193" t="s">
        <v>7134</v>
      </c>
      <c r="F4279" s="193" t="s">
        <v>7899</v>
      </c>
      <c r="G4279" s="193"/>
      <c r="H4279" s="196"/>
      <c r="I4279" s="193" t="s">
        <v>14291</v>
      </c>
      <c r="J4279" s="193" t="s">
        <v>14292</v>
      </c>
      <c r="K4279" s="193" t="s">
        <v>7127</v>
      </c>
      <c r="L4279" s="193" t="s">
        <v>3033</v>
      </c>
      <c r="M4279" s="193" t="s">
        <v>7131</v>
      </c>
      <c r="N4279" s="193" t="s">
        <v>14293</v>
      </c>
      <c r="O4279" s="193" t="s">
        <v>1732</v>
      </c>
      <c r="P4279" s="219" t="n">
        <v>43040</v>
      </c>
      <c r="Q4279" s="219" t="n">
        <v>44469</v>
      </c>
      <c r="R4279" s="193"/>
      <c r="S4279" s="193" t="s">
        <v>7130</v>
      </c>
      <c r="T4279" s="193" t="n">
        <v>2549.889493</v>
      </c>
      <c r="U4279" s="193"/>
      <c r="V4279" s="193"/>
      <c r="W4279" s="193" t="s">
        <v>8720</v>
      </c>
      <c r="X4279" s="196"/>
      <c r="Y4279" s="196"/>
      <c r="Z4279" s="196" t="n">
        <v>0</v>
      </c>
      <c r="AE4279" s="94" t="e">
        <f aca="false" t="array" ref="AE4279:AK4279">_xlfn.torow(_xlfn.unique(_xlfn._xlws.filter(cat_table[Subsector],$E4279=cat_table[Sector],"")))</f>
        <v>#NAME?</v>
      </c>
      <c r="AF4279" s="94" t="e">
        <v>#NAME?</v>
      </c>
      <c r="AG4279" s="94" t="e">
        <v>#NAME?</v>
      </c>
      <c r="AH4279" s="94" t="e">
        <v>#NAME?</v>
      </c>
      <c r="AI4279" s="94" t="e">
        <v>#NAME?</v>
      </c>
      <c r="AJ4279" s="94" t="e">
        <v>#NAME?</v>
      </c>
      <c r="AK4279" s="94" t="e">
        <v>#NAME?</v>
      </c>
      <c r="AO4279" s="94" t="e">
        <f aca="false" t="array" ref="AO4279:AQ4279">_xlfn.torow(_xlfn.unique(_xlfn._xlws.filter(cat_table[Sub-subsector],($E4279=cat_table[Sector])*($F4279=cat_table[Subsector]),"")))</f>
        <v>#NAME?</v>
      </c>
      <c r="AP4279" s="94" t="e">
        <v>#NAME?</v>
      </c>
      <c r="AQ4279" s="94" t="e">
        <v>#NAME?</v>
      </c>
    </row>
    <row r="4280" customFormat="false" ht="15" hidden="false" customHeight="true" outlineLevel="0" collapsed="false">
      <c r="A4280" s="193" t="s">
        <v>15063</v>
      </c>
      <c r="B4280" s="20" t="str">
        <f aca="false">INDEX(Table2[], MATCH(L4280, Location_ID!$D$2:$D$648, 0), 1)</f>
        <v>daa8a290-cd1b-4ff0-b151-1f450e2146dd</v>
      </c>
      <c r="C4280" s="193" t="s">
        <v>1482</v>
      </c>
      <c r="D4280" s="273" t="s">
        <v>354</v>
      </c>
      <c r="E4280" s="193" t="s">
        <v>7134</v>
      </c>
      <c r="F4280" s="193" t="s">
        <v>7899</v>
      </c>
      <c r="G4280" s="193"/>
      <c r="H4280" s="196"/>
      <c r="I4280" s="193" t="s">
        <v>14291</v>
      </c>
      <c r="J4280" s="193" t="s">
        <v>14292</v>
      </c>
      <c r="K4280" s="193" t="s">
        <v>7127</v>
      </c>
      <c r="L4280" s="193" t="s">
        <v>3033</v>
      </c>
      <c r="M4280" s="193" t="s">
        <v>7131</v>
      </c>
      <c r="N4280" s="193" t="s">
        <v>14293</v>
      </c>
      <c r="O4280" s="193" t="s">
        <v>1732</v>
      </c>
      <c r="P4280" s="219" t="n">
        <v>43040</v>
      </c>
      <c r="Q4280" s="219" t="n">
        <v>44469</v>
      </c>
      <c r="R4280" s="193"/>
      <c r="S4280" s="193" t="s">
        <v>7130</v>
      </c>
      <c r="T4280" s="193" t="n">
        <v>1746.585465</v>
      </c>
      <c r="U4280" s="193"/>
      <c r="V4280" s="193"/>
      <c r="W4280" s="193" t="s">
        <v>8720</v>
      </c>
      <c r="X4280" s="196"/>
      <c r="Y4280" s="196"/>
      <c r="Z4280" s="196" t="n">
        <v>0</v>
      </c>
      <c r="AE4280" s="94" t="e">
        <f aca="false" t="array" ref="AE4280:AK4280">_xlfn.torow(_xlfn.unique(_xlfn._xlws.filter(cat_table[Subsector],$E4280=cat_table[Sector],"")))</f>
        <v>#NAME?</v>
      </c>
      <c r="AF4280" s="94" t="e">
        <v>#NAME?</v>
      </c>
      <c r="AG4280" s="94" t="e">
        <v>#NAME?</v>
      </c>
      <c r="AH4280" s="94" t="e">
        <v>#NAME?</v>
      </c>
      <c r="AI4280" s="94" t="e">
        <v>#NAME?</v>
      </c>
      <c r="AJ4280" s="94" t="e">
        <v>#NAME?</v>
      </c>
      <c r="AK4280" s="94" t="e">
        <v>#NAME?</v>
      </c>
      <c r="AO4280" s="94" t="e">
        <f aca="false" t="array" ref="AO4280:AQ4280">_xlfn.torow(_xlfn.unique(_xlfn._xlws.filter(cat_table[Sub-subsector],($E4280=cat_table[Sector])*($F4280=cat_table[Subsector]),"")))</f>
        <v>#NAME?</v>
      </c>
      <c r="AP4280" s="94" t="e">
        <v>#NAME?</v>
      </c>
      <c r="AQ4280" s="94" t="e">
        <v>#NAME?</v>
      </c>
    </row>
    <row r="4281" customFormat="false" ht="15" hidden="false" customHeight="true" outlineLevel="0" collapsed="false">
      <c r="A4281" s="193" t="s">
        <v>15064</v>
      </c>
      <c r="B4281" s="20" t="str">
        <f aca="false">INDEX(Table2[], MATCH(L4281, Location_ID!$D$2:$D$648, 0), 1)</f>
        <v>daa8a290-cd1b-4ff0-b151-1f450e2146dd</v>
      </c>
      <c r="C4281" s="193" t="s">
        <v>1482</v>
      </c>
      <c r="D4281" s="273" t="s">
        <v>354</v>
      </c>
      <c r="E4281" s="193" t="s">
        <v>7134</v>
      </c>
      <c r="F4281" s="193" t="s">
        <v>7899</v>
      </c>
      <c r="G4281" s="193"/>
      <c r="H4281" s="196"/>
      <c r="I4281" s="193" t="s">
        <v>14291</v>
      </c>
      <c r="J4281" s="193" t="s">
        <v>14292</v>
      </c>
      <c r="K4281" s="193" t="s">
        <v>7127</v>
      </c>
      <c r="L4281" s="193" t="s">
        <v>3033</v>
      </c>
      <c r="M4281" s="193" t="s">
        <v>7131</v>
      </c>
      <c r="N4281" s="193" t="s">
        <v>14293</v>
      </c>
      <c r="O4281" s="193" t="s">
        <v>1732</v>
      </c>
      <c r="P4281" s="219" t="n">
        <v>43040</v>
      </c>
      <c r="Q4281" s="219" t="n">
        <v>44469</v>
      </c>
      <c r="R4281" s="193"/>
      <c r="S4281" s="193" t="s">
        <v>7130</v>
      </c>
      <c r="T4281" s="193" t="n">
        <v>3153.028022</v>
      </c>
      <c r="U4281" s="193"/>
      <c r="V4281" s="193"/>
      <c r="W4281" s="193" t="s">
        <v>8720</v>
      </c>
      <c r="X4281" s="196"/>
      <c r="Y4281" s="196"/>
      <c r="Z4281" s="196" t="n">
        <v>0</v>
      </c>
      <c r="AE4281" s="94" t="e">
        <f aca="false" t="array" ref="AE4281:AK4281">_xlfn.torow(_xlfn.unique(_xlfn._xlws.filter(cat_table[Subsector],$E4281=cat_table[Sector],"")))</f>
        <v>#NAME?</v>
      </c>
      <c r="AF4281" s="94" t="e">
        <v>#NAME?</v>
      </c>
      <c r="AG4281" s="94" t="e">
        <v>#NAME?</v>
      </c>
      <c r="AH4281" s="94" t="e">
        <v>#NAME?</v>
      </c>
      <c r="AI4281" s="94" t="e">
        <v>#NAME?</v>
      </c>
      <c r="AJ4281" s="94" t="e">
        <v>#NAME?</v>
      </c>
      <c r="AK4281" s="94" t="e">
        <v>#NAME?</v>
      </c>
      <c r="AO4281" s="94" t="e">
        <f aca="false" t="array" ref="AO4281:AQ4281">_xlfn.torow(_xlfn.unique(_xlfn._xlws.filter(cat_table[Sub-subsector],($E4281=cat_table[Sector])*($F4281=cat_table[Subsector]),"")))</f>
        <v>#NAME?</v>
      </c>
      <c r="AP4281" s="94" t="e">
        <v>#NAME?</v>
      </c>
      <c r="AQ4281" s="94" t="e">
        <v>#NAME?</v>
      </c>
    </row>
    <row r="4282" customFormat="false" ht="15" hidden="false" customHeight="true" outlineLevel="0" collapsed="false">
      <c r="A4282" s="193" t="s">
        <v>15065</v>
      </c>
      <c r="B4282" s="20" t="str">
        <f aca="false">INDEX(Table2[], MATCH(L4282, Location_ID!$D$2:$D$648, 0), 1)</f>
        <v>daa8a290-cd1b-4ff0-b151-1f450e2146dd</v>
      </c>
      <c r="C4282" s="193" t="s">
        <v>1482</v>
      </c>
      <c r="D4282" s="273" t="s">
        <v>354</v>
      </c>
      <c r="E4282" s="193" t="s">
        <v>7134</v>
      </c>
      <c r="F4282" s="193" t="s">
        <v>7899</v>
      </c>
      <c r="G4282" s="193"/>
      <c r="H4282" s="196"/>
      <c r="I4282" s="193" t="s">
        <v>14291</v>
      </c>
      <c r="J4282" s="193" t="s">
        <v>14292</v>
      </c>
      <c r="K4282" s="193" t="s">
        <v>7127</v>
      </c>
      <c r="L4282" s="193" t="s">
        <v>3033</v>
      </c>
      <c r="M4282" s="193" t="s">
        <v>7131</v>
      </c>
      <c r="N4282" s="193" t="s">
        <v>14293</v>
      </c>
      <c r="O4282" s="193" t="s">
        <v>1732</v>
      </c>
      <c r="P4282" s="219" t="n">
        <v>43040</v>
      </c>
      <c r="Q4282" s="219" t="n">
        <v>44469</v>
      </c>
      <c r="R4282" s="193"/>
      <c r="S4282" s="193" t="s">
        <v>7130</v>
      </c>
      <c r="T4282" s="193" t="n">
        <v>3057.879285</v>
      </c>
      <c r="U4282" s="193"/>
      <c r="V4282" s="193"/>
      <c r="W4282" s="193" t="s">
        <v>8720</v>
      </c>
      <c r="X4282" s="196"/>
      <c r="Y4282" s="196"/>
      <c r="Z4282" s="196" t="n">
        <v>0</v>
      </c>
      <c r="AE4282" s="94" t="e">
        <f aca="false" t="array" ref="AE4282:AK4282">_xlfn.torow(_xlfn.unique(_xlfn._xlws.filter(cat_table[Subsector],$E4282=cat_table[Sector],"")))</f>
        <v>#NAME?</v>
      </c>
      <c r="AF4282" s="94" t="e">
        <v>#NAME?</v>
      </c>
      <c r="AG4282" s="94" t="e">
        <v>#NAME?</v>
      </c>
      <c r="AH4282" s="94" t="e">
        <v>#NAME?</v>
      </c>
      <c r="AI4282" s="94" t="e">
        <v>#NAME?</v>
      </c>
      <c r="AJ4282" s="94" t="e">
        <v>#NAME?</v>
      </c>
      <c r="AK4282" s="94" t="e">
        <v>#NAME?</v>
      </c>
      <c r="AO4282" s="94" t="e">
        <f aca="false" t="array" ref="AO4282:AQ4282">_xlfn.torow(_xlfn.unique(_xlfn._xlws.filter(cat_table[Sub-subsector],($E4282=cat_table[Sector])*($F4282=cat_table[Subsector]),"")))</f>
        <v>#NAME?</v>
      </c>
      <c r="AP4282" s="94" t="e">
        <v>#NAME?</v>
      </c>
      <c r="AQ4282" s="94" t="e">
        <v>#NAME?</v>
      </c>
    </row>
    <row r="4283" customFormat="false" ht="15" hidden="false" customHeight="true" outlineLevel="0" collapsed="false">
      <c r="A4283" s="193" t="s">
        <v>15066</v>
      </c>
      <c r="B4283" s="20" t="str">
        <f aca="false">INDEX(Table2[], MATCH(L4283, Location_ID!$D$2:$D$648, 0), 1)</f>
        <v>daa8a290-cd1b-4ff0-b151-1f450e2146dd</v>
      </c>
      <c r="C4283" s="193" t="s">
        <v>1482</v>
      </c>
      <c r="D4283" s="273" t="s">
        <v>354</v>
      </c>
      <c r="E4283" s="193" t="s">
        <v>7134</v>
      </c>
      <c r="F4283" s="193" t="s">
        <v>7899</v>
      </c>
      <c r="G4283" s="193"/>
      <c r="H4283" s="196"/>
      <c r="I4283" s="193" t="s">
        <v>14291</v>
      </c>
      <c r="J4283" s="193" t="s">
        <v>14292</v>
      </c>
      <c r="K4283" s="193" t="s">
        <v>7127</v>
      </c>
      <c r="L4283" s="193" t="s">
        <v>3033</v>
      </c>
      <c r="M4283" s="193" t="s">
        <v>7131</v>
      </c>
      <c r="N4283" s="193" t="s">
        <v>14293</v>
      </c>
      <c r="O4283" s="193" t="s">
        <v>1732</v>
      </c>
      <c r="P4283" s="219" t="n">
        <v>43040</v>
      </c>
      <c r="Q4283" s="219" t="n">
        <v>44469</v>
      </c>
      <c r="R4283" s="193"/>
      <c r="S4283" s="193" t="s">
        <v>7130</v>
      </c>
      <c r="T4283" s="193" t="n">
        <v>785.9168974</v>
      </c>
      <c r="U4283" s="193"/>
      <c r="V4283" s="193"/>
      <c r="W4283" s="193" t="s">
        <v>8720</v>
      </c>
      <c r="X4283" s="196"/>
      <c r="Y4283" s="196"/>
      <c r="Z4283" s="196" t="n">
        <v>0</v>
      </c>
      <c r="AE4283" s="94" t="e">
        <f aca="false" t="array" ref="AE4283:AK4283">_xlfn.torow(_xlfn.unique(_xlfn._xlws.filter(cat_table[Subsector],$E4283=cat_table[Sector],"")))</f>
        <v>#NAME?</v>
      </c>
      <c r="AF4283" s="94" t="e">
        <v>#NAME?</v>
      </c>
      <c r="AG4283" s="94" t="e">
        <v>#NAME?</v>
      </c>
      <c r="AH4283" s="94" t="e">
        <v>#NAME?</v>
      </c>
      <c r="AI4283" s="94" t="e">
        <v>#NAME?</v>
      </c>
      <c r="AJ4283" s="94" t="e">
        <v>#NAME?</v>
      </c>
      <c r="AK4283" s="94" t="e">
        <v>#NAME?</v>
      </c>
      <c r="AO4283" s="94" t="e">
        <f aca="false" t="array" ref="AO4283:AQ4283">_xlfn.torow(_xlfn.unique(_xlfn._xlws.filter(cat_table[Sub-subsector],($E4283=cat_table[Sector])*($F4283=cat_table[Subsector]),"")))</f>
        <v>#NAME?</v>
      </c>
      <c r="AP4283" s="94" t="e">
        <v>#NAME?</v>
      </c>
      <c r="AQ4283" s="94" t="e">
        <v>#NAME?</v>
      </c>
    </row>
    <row r="4284" customFormat="false" ht="15" hidden="false" customHeight="true" outlineLevel="0" collapsed="false">
      <c r="A4284" s="193" t="s">
        <v>15067</v>
      </c>
      <c r="B4284" s="20" t="str">
        <f aca="false">INDEX(Table2[], MATCH(L4284, Location_ID!$D$2:$D$648, 0), 1)</f>
        <v>daa8a290-cd1b-4ff0-b151-1f450e2146dd</v>
      </c>
      <c r="C4284" s="193" t="s">
        <v>1482</v>
      </c>
      <c r="D4284" s="273" t="s">
        <v>354</v>
      </c>
      <c r="E4284" s="193" t="s">
        <v>7134</v>
      </c>
      <c r="F4284" s="193" t="s">
        <v>7899</v>
      </c>
      <c r="G4284" s="193"/>
      <c r="H4284" s="196"/>
      <c r="I4284" s="193" t="s">
        <v>14291</v>
      </c>
      <c r="J4284" s="193" t="s">
        <v>14292</v>
      </c>
      <c r="K4284" s="193" t="s">
        <v>7127</v>
      </c>
      <c r="L4284" s="193" t="s">
        <v>3033</v>
      </c>
      <c r="M4284" s="193" t="s">
        <v>7131</v>
      </c>
      <c r="N4284" s="193" t="s">
        <v>14293</v>
      </c>
      <c r="O4284" s="193" t="s">
        <v>1732</v>
      </c>
      <c r="P4284" s="219" t="n">
        <v>43040</v>
      </c>
      <c r="Q4284" s="219" t="n">
        <v>44469</v>
      </c>
      <c r="R4284" s="193"/>
      <c r="S4284" s="193" t="s">
        <v>7130</v>
      </c>
      <c r="T4284" s="193" t="n">
        <v>3963.916724</v>
      </c>
      <c r="U4284" s="193"/>
      <c r="V4284" s="193"/>
      <c r="W4284" s="193" t="s">
        <v>8720</v>
      </c>
      <c r="X4284" s="196"/>
      <c r="Y4284" s="196"/>
      <c r="Z4284" s="196" t="n">
        <v>0</v>
      </c>
      <c r="AE4284" s="94" t="e">
        <f aca="false" t="array" ref="AE4284:AK4284">_xlfn.torow(_xlfn.unique(_xlfn._xlws.filter(cat_table[Subsector],$E4284=cat_table[Sector],"")))</f>
        <v>#NAME?</v>
      </c>
      <c r="AF4284" s="94" t="e">
        <v>#NAME?</v>
      </c>
      <c r="AG4284" s="94" t="e">
        <v>#NAME?</v>
      </c>
      <c r="AH4284" s="94" t="e">
        <v>#NAME?</v>
      </c>
      <c r="AI4284" s="94" t="e">
        <v>#NAME?</v>
      </c>
      <c r="AJ4284" s="94" t="e">
        <v>#NAME?</v>
      </c>
      <c r="AK4284" s="94" t="e">
        <v>#NAME?</v>
      </c>
      <c r="AO4284" s="94" t="e">
        <f aca="false" t="array" ref="AO4284:AQ4284">_xlfn.torow(_xlfn.unique(_xlfn._xlws.filter(cat_table[Sub-subsector],($E4284=cat_table[Sector])*($F4284=cat_table[Subsector]),"")))</f>
        <v>#NAME?</v>
      </c>
      <c r="AP4284" s="94" t="e">
        <v>#NAME?</v>
      </c>
      <c r="AQ4284" s="94" t="e">
        <v>#NAME?</v>
      </c>
    </row>
    <row r="4285" customFormat="false" ht="15" hidden="false" customHeight="true" outlineLevel="0" collapsed="false">
      <c r="A4285" s="193" t="s">
        <v>15068</v>
      </c>
      <c r="B4285" s="20" t="str">
        <f aca="false">INDEX(Table2[], MATCH(L4285, Location_ID!$D$2:$D$648, 0), 1)</f>
        <v>daa8a290-cd1b-4ff0-b151-1f450e2146dd</v>
      </c>
      <c r="C4285" s="193" t="s">
        <v>1482</v>
      </c>
      <c r="D4285" s="273" t="s">
        <v>354</v>
      </c>
      <c r="E4285" s="193" t="s">
        <v>7134</v>
      </c>
      <c r="F4285" s="193" t="s">
        <v>7899</v>
      </c>
      <c r="G4285" s="193"/>
      <c r="H4285" s="196"/>
      <c r="I4285" s="193" t="s">
        <v>14291</v>
      </c>
      <c r="J4285" s="193" t="s">
        <v>14292</v>
      </c>
      <c r="K4285" s="193" t="s">
        <v>7127</v>
      </c>
      <c r="L4285" s="193" t="s">
        <v>3033</v>
      </c>
      <c r="M4285" s="193" t="s">
        <v>7131</v>
      </c>
      <c r="N4285" s="193" t="s">
        <v>14293</v>
      </c>
      <c r="O4285" s="193" t="s">
        <v>1732</v>
      </c>
      <c r="P4285" s="219" t="n">
        <v>43040</v>
      </c>
      <c r="Q4285" s="219" t="n">
        <v>44469</v>
      </c>
      <c r="R4285" s="193"/>
      <c r="S4285" s="193" t="s">
        <v>7130</v>
      </c>
      <c r="T4285" s="193" t="n">
        <v>2301.252259</v>
      </c>
      <c r="U4285" s="193"/>
      <c r="V4285" s="193"/>
      <c r="W4285" s="193" t="s">
        <v>8720</v>
      </c>
      <c r="X4285" s="196"/>
      <c r="Y4285" s="196"/>
      <c r="Z4285" s="196" t="n">
        <v>0</v>
      </c>
      <c r="AE4285" s="94" t="e">
        <f aca="false" t="array" ref="AE4285:AK4285">_xlfn.torow(_xlfn.unique(_xlfn._xlws.filter(cat_table[Subsector],$E4285=cat_table[Sector],"")))</f>
        <v>#NAME?</v>
      </c>
      <c r="AF4285" s="94" t="e">
        <v>#NAME?</v>
      </c>
      <c r="AG4285" s="94" t="e">
        <v>#NAME?</v>
      </c>
      <c r="AH4285" s="94" t="e">
        <v>#NAME?</v>
      </c>
      <c r="AI4285" s="94" t="e">
        <v>#NAME?</v>
      </c>
      <c r="AJ4285" s="94" t="e">
        <v>#NAME?</v>
      </c>
      <c r="AK4285" s="94" t="e">
        <v>#NAME?</v>
      </c>
      <c r="AO4285" s="94" t="e">
        <f aca="false" t="array" ref="AO4285:AQ4285">_xlfn.torow(_xlfn.unique(_xlfn._xlws.filter(cat_table[Sub-subsector],($E4285=cat_table[Sector])*($F4285=cat_table[Subsector]),"")))</f>
        <v>#NAME?</v>
      </c>
      <c r="AP4285" s="94" t="e">
        <v>#NAME?</v>
      </c>
      <c r="AQ4285" s="94" t="e">
        <v>#NAME?</v>
      </c>
    </row>
    <row r="4286" customFormat="false" ht="15" hidden="false" customHeight="true" outlineLevel="0" collapsed="false">
      <c r="A4286" s="193" t="s">
        <v>15069</v>
      </c>
      <c r="B4286" s="20" t="str">
        <f aca="false">INDEX(Table2[], MATCH(L4286, Location_ID!$D$2:$D$648, 0), 1)</f>
        <v>daa8a290-cd1b-4ff0-b151-1f450e2146dd</v>
      </c>
      <c r="C4286" s="193" t="s">
        <v>1482</v>
      </c>
      <c r="D4286" s="273" t="s">
        <v>354</v>
      </c>
      <c r="E4286" s="193" t="s">
        <v>7134</v>
      </c>
      <c r="F4286" s="193" t="s">
        <v>7899</v>
      </c>
      <c r="G4286" s="193"/>
      <c r="H4286" s="196"/>
      <c r="I4286" s="193" t="s">
        <v>14291</v>
      </c>
      <c r="J4286" s="193" t="s">
        <v>14292</v>
      </c>
      <c r="K4286" s="193" t="s">
        <v>7127</v>
      </c>
      <c r="L4286" s="193" t="s">
        <v>3033</v>
      </c>
      <c r="M4286" s="193" t="s">
        <v>7131</v>
      </c>
      <c r="N4286" s="193" t="s">
        <v>14293</v>
      </c>
      <c r="O4286" s="193" t="s">
        <v>1732</v>
      </c>
      <c r="P4286" s="219" t="n">
        <v>43040</v>
      </c>
      <c r="Q4286" s="219" t="n">
        <v>44469</v>
      </c>
      <c r="R4286" s="193"/>
      <c r="S4286" s="193" t="s">
        <v>7130</v>
      </c>
      <c r="T4286" s="193" t="n">
        <v>6466.17744</v>
      </c>
      <c r="U4286" s="193"/>
      <c r="V4286" s="193"/>
      <c r="W4286" s="193" t="s">
        <v>8720</v>
      </c>
      <c r="X4286" s="196"/>
      <c r="Y4286" s="196"/>
      <c r="Z4286" s="196" t="n">
        <v>0</v>
      </c>
      <c r="AE4286" s="94" t="e">
        <f aca="false" t="array" ref="AE4286:AK4286">_xlfn.torow(_xlfn.unique(_xlfn._xlws.filter(cat_table[Subsector],$E4286=cat_table[Sector],"")))</f>
        <v>#NAME?</v>
      </c>
      <c r="AF4286" s="94" t="e">
        <v>#NAME?</v>
      </c>
      <c r="AG4286" s="94" t="e">
        <v>#NAME?</v>
      </c>
      <c r="AH4286" s="94" t="e">
        <v>#NAME?</v>
      </c>
      <c r="AI4286" s="94" t="e">
        <v>#NAME?</v>
      </c>
      <c r="AJ4286" s="94" t="e">
        <v>#NAME?</v>
      </c>
      <c r="AK4286" s="94" t="e">
        <v>#NAME?</v>
      </c>
      <c r="AO4286" s="94" t="e">
        <f aca="false" t="array" ref="AO4286:AQ4286">_xlfn.torow(_xlfn.unique(_xlfn._xlws.filter(cat_table[Sub-subsector],($E4286=cat_table[Sector])*($F4286=cat_table[Subsector]),"")))</f>
        <v>#NAME?</v>
      </c>
      <c r="AP4286" s="94" t="e">
        <v>#NAME?</v>
      </c>
      <c r="AQ4286" s="94" t="e">
        <v>#NAME?</v>
      </c>
    </row>
    <row r="4287" customFormat="false" ht="15" hidden="false" customHeight="true" outlineLevel="0" collapsed="false">
      <c r="A4287" s="193" t="s">
        <v>15070</v>
      </c>
      <c r="B4287" s="20" t="str">
        <f aca="false">INDEX(Table2[], MATCH(L4287, Location_ID!$D$2:$D$648, 0), 1)</f>
        <v>daa8a290-cd1b-4ff0-b151-1f450e2146dd</v>
      </c>
      <c r="C4287" s="193" t="s">
        <v>1482</v>
      </c>
      <c r="D4287" s="273" t="s">
        <v>354</v>
      </c>
      <c r="E4287" s="193" t="s">
        <v>7134</v>
      </c>
      <c r="F4287" s="193" t="s">
        <v>7899</v>
      </c>
      <c r="G4287" s="193"/>
      <c r="H4287" s="196"/>
      <c r="I4287" s="193" t="s">
        <v>14291</v>
      </c>
      <c r="J4287" s="193" t="s">
        <v>14292</v>
      </c>
      <c r="K4287" s="193" t="s">
        <v>7127</v>
      </c>
      <c r="L4287" s="193" t="s">
        <v>3033</v>
      </c>
      <c r="M4287" s="193" t="s">
        <v>7131</v>
      </c>
      <c r="N4287" s="193" t="s">
        <v>14293</v>
      </c>
      <c r="O4287" s="193" t="s">
        <v>1732</v>
      </c>
      <c r="P4287" s="219" t="n">
        <v>43040</v>
      </c>
      <c r="Q4287" s="219" t="n">
        <v>44469</v>
      </c>
      <c r="R4287" s="193"/>
      <c r="S4287" s="193" t="s">
        <v>7130</v>
      </c>
      <c r="T4287" s="193" t="n">
        <v>1446.332488</v>
      </c>
      <c r="U4287" s="193"/>
      <c r="V4287" s="193"/>
      <c r="W4287" s="193" t="s">
        <v>8720</v>
      </c>
      <c r="X4287" s="196"/>
      <c r="Y4287" s="196"/>
      <c r="Z4287" s="196" t="n">
        <v>0</v>
      </c>
      <c r="AE4287" s="94" t="e">
        <f aca="false" t="array" ref="AE4287:AK4287">_xlfn.torow(_xlfn.unique(_xlfn._xlws.filter(cat_table[Subsector],$E4287=cat_table[Sector],"")))</f>
        <v>#NAME?</v>
      </c>
      <c r="AF4287" s="94" t="e">
        <v>#NAME?</v>
      </c>
      <c r="AG4287" s="94" t="e">
        <v>#NAME?</v>
      </c>
      <c r="AH4287" s="94" t="e">
        <v>#NAME?</v>
      </c>
      <c r="AI4287" s="94" t="e">
        <v>#NAME?</v>
      </c>
      <c r="AJ4287" s="94" t="e">
        <v>#NAME?</v>
      </c>
      <c r="AK4287" s="94" t="e">
        <v>#NAME?</v>
      </c>
      <c r="AO4287" s="94" t="e">
        <f aca="false" t="array" ref="AO4287:AQ4287">_xlfn.torow(_xlfn.unique(_xlfn._xlws.filter(cat_table[Sub-subsector],($E4287=cat_table[Sector])*($F4287=cat_table[Subsector]),"")))</f>
        <v>#NAME?</v>
      </c>
      <c r="AP4287" s="94" t="e">
        <v>#NAME?</v>
      </c>
      <c r="AQ4287" s="94" t="e">
        <v>#NAME?</v>
      </c>
    </row>
    <row r="4288" customFormat="false" ht="15" hidden="false" customHeight="true" outlineLevel="0" collapsed="false">
      <c r="A4288" s="193" t="s">
        <v>15071</v>
      </c>
      <c r="B4288" s="20" t="str">
        <f aca="false">INDEX(Table2[], MATCH(L4288, Location_ID!$D$2:$D$648, 0), 1)</f>
        <v>daa8a290-cd1b-4ff0-b151-1f450e2146dd</v>
      </c>
      <c r="C4288" s="193" t="s">
        <v>1482</v>
      </c>
      <c r="D4288" s="273" t="s">
        <v>354</v>
      </c>
      <c r="E4288" s="193" t="s">
        <v>7134</v>
      </c>
      <c r="F4288" s="193" t="s">
        <v>7899</v>
      </c>
      <c r="G4288" s="193"/>
      <c r="H4288" s="196"/>
      <c r="I4288" s="193" t="s">
        <v>14291</v>
      </c>
      <c r="J4288" s="193" t="s">
        <v>14292</v>
      </c>
      <c r="K4288" s="193" t="s">
        <v>7127</v>
      </c>
      <c r="L4288" s="193" t="s">
        <v>3033</v>
      </c>
      <c r="M4288" s="193" t="s">
        <v>7131</v>
      </c>
      <c r="N4288" s="193" t="s">
        <v>14293</v>
      </c>
      <c r="O4288" s="193" t="s">
        <v>1732</v>
      </c>
      <c r="P4288" s="219" t="n">
        <v>43040</v>
      </c>
      <c r="Q4288" s="219" t="n">
        <v>44469</v>
      </c>
      <c r="R4288" s="193"/>
      <c r="S4288" s="193" t="s">
        <v>7130</v>
      </c>
      <c r="T4288" s="193" t="n">
        <v>9365.913768</v>
      </c>
      <c r="U4288" s="193"/>
      <c r="V4288" s="193"/>
      <c r="W4288" s="193" t="s">
        <v>8720</v>
      </c>
      <c r="X4288" s="196"/>
      <c r="Y4288" s="196"/>
      <c r="Z4288" s="196" t="n">
        <v>0</v>
      </c>
      <c r="AE4288" s="94" t="e">
        <f aca="false" t="array" ref="AE4288:AK4288">_xlfn.torow(_xlfn.unique(_xlfn._xlws.filter(cat_table[Subsector],$E4288=cat_table[Sector],"")))</f>
        <v>#NAME?</v>
      </c>
      <c r="AF4288" s="94" t="e">
        <v>#NAME?</v>
      </c>
      <c r="AG4288" s="94" t="e">
        <v>#NAME?</v>
      </c>
      <c r="AH4288" s="94" t="e">
        <v>#NAME?</v>
      </c>
      <c r="AI4288" s="94" t="e">
        <v>#NAME?</v>
      </c>
      <c r="AJ4288" s="94" t="e">
        <v>#NAME?</v>
      </c>
      <c r="AK4288" s="94" t="e">
        <v>#NAME?</v>
      </c>
      <c r="AO4288" s="94" t="e">
        <f aca="false" t="array" ref="AO4288:AQ4288">_xlfn.torow(_xlfn.unique(_xlfn._xlws.filter(cat_table[Sub-subsector],($E4288=cat_table[Sector])*($F4288=cat_table[Subsector]),"")))</f>
        <v>#NAME?</v>
      </c>
      <c r="AP4288" s="94" t="e">
        <v>#NAME?</v>
      </c>
      <c r="AQ4288" s="94" t="e">
        <v>#NAME?</v>
      </c>
    </row>
    <row r="4289" customFormat="false" ht="15" hidden="false" customHeight="true" outlineLevel="0" collapsed="false">
      <c r="A4289" s="193" t="s">
        <v>15072</v>
      </c>
      <c r="B4289" s="20" t="str">
        <f aca="false">INDEX(Table2[], MATCH(L4289, Location_ID!$D$2:$D$648, 0), 1)</f>
        <v>daa8a290-cd1b-4ff0-b151-1f450e2146dd</v>
      </c>
      <c r="C4289" s="193" t="s">
        <v>1482</v>
      </c>
      <c r="D4289" s="273" t="s">
        <v>354</v>
      </c>
      <c r="E4289" s="193" t="s">
        <v>7134</v>
      </c>
      <c r="F4289" s="193" t="s">
        <v>7899</v>
      </c>
      <c r="G4289" s="193"/>
      <c r="H4289" s="196"/>
      <c r="I4289" s="193" t="s">
        <v>14291</v>
      </c>
      <c r="J4289" s="193" t="s">
        <v>14292</v>
      </c>
      <c r="K4289" s="193" t="s">
        <v>7127</v>
      </c>
      <c r="L4289" s="193" t="s">
        <v>3033</v>
      </c>
      <c r="M4289" s="193" t="s">
        <v>7131</v>
      </c>
      <c r="N4289" s="193" t="s">
        <v>14293</v>
      </c>
      <c r="O4289" s="193" t="s">
        <v>1732</v>
      </c>
      <c r="P4289" s="219" t="n">
        <v>43040</v>
      </c>
      <c r="Q4289" s="219" t="n">
        <v>44469</v>
      </c>
      <c r="R4289" s="193"/>
      <c r="S4289" s="193" t="s">
        <v>7130</v>
      </c>
      <c r="T4289" s="193" t="n">
        <v>3701.566588</v>
      </c>
      <c r="U4289" s="193"/>
      <c r="V4289" s="193"/>
      <c r="W4289" s="193" t="s">
        <v>8720</v>
      </c>
      <c r="X4289" s="196"/>
      <c r="Y4289" s="196"/>
      <c r="Z4289" s="196" t="n">
        <v>0</v>
      </c>
      <c r="AE4289" s="94" t="e">
        <f aca="false" t="array" ref="AE4289:AK4289">_xlfn.torow(_xlfn.unique(_xlfn._xlws.filter(cat_table[Subsector],$E4289=cat_table[Sector],"")))</f>
        <v>#NAME?</v>
      </c>
      <c r="AF4289" s="94" t="e">
        <v>#NAME?</v>
      </c>
      <c r="AG4289" s="94" t="e">
        <v>#NAME?</v>
      </c>
      <c r="AH4289" s="94" t="e">
        <v>#NAME?</v>
      </c>
      <c r="AI4289" s="94" t="e">
        <v>#NAME?</v>
      </c>
      <c r="AJ4289" s="94" t="e">
        <v>#NAME?</v>
      </c>
      <c r="AK4289" s="94" t="e">
        <v>#NAME?</v>
      </c>
      <c r="AO4289" s="94" t="e">
        <f aca="false" t="array" ref="AO4289:AQ4289">_xlfn.torow(_xlfn.unique(_xlfn._xlws.filter(cat_table[Sub-subsector],($E4289=cat_table[Sector])*($F4289=cat_table[Subsector]),"")))</f>
        <v>#NAME?</v>
      </c>
      <c r="AP4289" s="94" t="e">
        <v>#NAME?</v>
      </c>
      <c r="AQ4289" s="94" t="e">
        <v>#NAME?</v>
      </c>
    </row>
    <row r="4290" customFormat="false" ht="15" hidden="false" customHeight="true" outlineLevel="0" collapsed="false">
      <c r="A4290" s="193" t="s">
        <v>15073</v>
      </c>
      <c r="B4290" s="20" t="str">
        <f aca="false">INDEX(Table2[], MATCH(L4290, Location_ID!$D$2:$D$648, 0), 1)</f>
        <v>daa8a290-cd1b-4ff0-b151-1f450e2146dd</v>
      </c>
      <c r="C4290" s="193" t="s">
        <v>1482</v>
      </c>
      <c r="D4290" s="273" t="s">
        <v>354</v>
      </c>
      <c r="E4290" s="193" t="s">
        <v>7134</v>
      </c>
      <c r="F4290" s="193" t="s">
        <v>7899</v>
      </c>
      <c r="G4290" s="193"/>
      <c r="H4290" s="196"/>
      <c r="I4290" s="193" t="s">
        <v>14291</v>
      </c>
      <c r="J4290" s="193" t="s">
        <v>14292</v>
      </c>
      <c r="K4290" s="193" t="s">
        <v>7127</v>
      </c>
      <c r="L4290" s="193" t="s">
        <v>3033</v>
      </c>
      <c r="M4290" s="193" t="s">
        <v>7131</v>
      </c>
      <c r="N4290" s="193" t="s">
        <v>14293</v>
      </c>
      <c r="O4290" s="193" t="s">
        <v>1732</v>
      </c>
      <c r="P4290" s="219" t="n">
        <v>43040</v>
      </c>
      <c r="Q4290" s="219" t="n">
        <v>44469</v>
      </c>
      <c r="R4290" s="193"/>
      <c r="S4290" s="193" t="s">
        <v>7130</v>
      </c>
      <c r="T4290" s="193" t="n">
        <v>4726.823431</v>
      </c>
      <c r="U4290" s="193"/>
      <c r="V4290" s="193"/>
      <c r="W4290" s="193" t="s">
        <v>8720</v>
      </c>
      <c r="X4290" s="196"/>
      <c r="Y4290" s="196"/>
      <c r="Z4290" s="196" t="n">
        <v>0</v>
      </c>
      <c r="AE4290" s="94" t="e">
        <f aca="false" t="array" ref="AE4290:AK4290">_xlfn.torow(_xlfn.unique(_xlfn._xlws.filter(cat_table[Subsector],$E4290=cat_table[Sector],"")))</f>
        <v>#NAME?</v>
      </c>
      <c r="AF4290" s="94" t="e">
        <v>#NAME?</v>
      </c>
      <c r="AG4290" s="94" t="e">
        <v>#NAME?</v>
      </c>
      <c r="AH4290" s="94" t="e">
        <v>#NAME?</v>
      </c>
      <c r="AI4290" s="94" t="e">
        <v>#NAME?</v>
      </c>
      <c r="AJ4290" s="94" t="e">
        <v>#NAME?</v>
      </c>
      <c r="AK4290" s="94" t="e">
        <v>#NAME?</v>
      </c>
      <c r="AO4290" s="94" t="e">
        <f aca="false" t="array" ref="AO4290:AQ4290">_xlfn.torow(_xlfn.unique(_xlfn._xlws.filter(cat_table[Sub-subsector],($E4290=cat_table[Sector])*($F4290=cat_table[Subsector]),"")))</f>
        <v>#NAME?</v>
      </c>
      <c r="AP4290" s="94" t="e">
        <v>#NAME?</v>
      </c>
      <c r="AQ4290" s="94" t="e">
        <v>#NAME?</v>
      </c>
    </row>
    <row r="4291" customFormat="false" ht="15" hidden="false" customHeight="true" outlineLevel="0" collapsed="false">
      <c r="A4291" s="193" t="s">
        <v>15074</v>
      </c>
      <c r="B4291" s="20" t="str">
        <f aca="false">INDEX(Table2[], MATCH(L4291, Location_ID!$D$2:$D$648, 0), 1)</f>
        <v>6314b119-1462-4faf-8d8b-9eed62897a77</v>
      </c>
      <c r="C4291" s="193" t="s">
        <v>1482</v>
      </c>
      <c r="D4291" s="273" t="s">
        <v>354</v>
      </c>
      <c r="E4291" s="193" t="s">
        <v>7134</v>
      </c>
      <c r="F4291" s="193" t="s">
        <v>7899</v>
      </c>
      <c r="G4291" s="193"/>
      <c r="H4291" s="196"/>
      <c r="I4291" s="193" t="s">
        <v>14291</v>
      </c>
      <c r="J4291" s="193" t="s">
        <v>14292</v>
      </c>
      <c r="K4291" s="193" t="s">
        <v>7127</v>
      </c>
      <c r="L4291" s="193" t="s">
        <v>3039</v>
      </c>
      <c r="M4291" s="193" t="s">
        <v>7131</v>
      </c>
      <c r="N4291" s="193" t="s">
        <v>14293</v>
      </c>
      <c r="O4291" s="193" t="s">
        <v>14934</v>
      </c>
      <c r="P4291" s="219" t="n">
        <v>43040</v>
      </c>
      <c r="Q4291" s="219" t="n">
        <v>44469</v>
      </c>
      <c r="R4291" s="193"/>
      <c r="S4291" s="193" t="s">
        <v>7130</v>
      </c>
      <c r="T4291" s="193" t="n">
        <v>399915.4638</v>
      </c>
      <c r="U4291" s="193"/>
      <c r="V4291" s="193"/>
      <c r="W4291" s="193" t="s">
        <v>8720</v>
      </c>
      <c r="X4291" s="196"/>
      <c r="Y4291" s="196"/>
      <c r="Z4291" s="196" t="n">
        <v>0</v>
      </c>
      <c r="AE4291" s="94" t="e">
        <f aca="false" t="array" ref="AE4291:AK4291">_xlfn.torow(_xlfn.unique(_xlfn._xlws.filter(cat_table[Subsector],$E4291=cat_table[Sector],"")))</f>
        <v>#NAME?</v>
      </c>
      <c r="AF4291" s="94" t="e">
        <v>#NAME?</v>
      </c>
      <c r="AG4291" s="94" t="e">
        <v>#NAME?</v>
      </c>
      <c r="AH4291" s="94" t="e">
        <v>#NAME?</v>
      </c>
      <c r="AI4291" s="94" t="e">
        <v>#NAME?</v>
      </c>
      <c r="AJ4291" s="94" t="e">
        <v>#NAME?</v>
      </c>
      <c r="AK4291" s="94" t="e">
        <v>#NAME?</v>
      </c>
      <c r="AO4291" s="94" t="e">
        <f aca="false" t="array" ref="AO4291:AQ4291">_xlfn.torow(_xlfn.unique(_xlfn._xlws.filter(cat_table[Sub-subsector],($E4291=cat_table[Sector])*($F4291=cat_table[Subsector]),"")))</f>
        <v>#NAME?</v>
      </c>
      <c r="AP4291" s="94" t="e">
        <v>#NAME?</v>
      </c>
      <c r="AQ4291" s="94" t="e">
        <v>#NAME?</v>
      </c>
    </row>
    <row r="4292" customFormat="false" ht="15" hidden="false" customHeight="true" outlineLevel="0" collapsed="false">
      <c r="A4292" s="193" t="s">
        <v>15075</v>
      </c>
      <c r="B4292" s="20" t="str">
        <f aca="false">INDEX(Table2[], MATCH(L4292, Location_ID!$D$2:$D$648, 0), 1)</f>
        <v>54c59d2f-381a-4d32-9a5e-e106311344df</v>
      </c>
      <c r="C4292" s="193" t="s">
        <v>1482</v>
      </c>
      <c r="D4292" s="273" t="s">
        <v>354</v>
      </c>
      <c r="E4292" s="193" t="s">
        <v>7134</v>
      </c>
      <c r="F4292" s="193" t="s">
        <v>7899</v>
      </c>
      <c r="G4292" s="193"/>
      <c r="H4292" s="196"/>
      <c r="I4292" s="193" t="s">
        <v>14291</v>
      </c>
      <c r="J4292" s="193" t="s">
        <v>14292</v>
      </c>
      <c r="K4292" s="193" t="s">
        <v>7127</v>
      </c>
      <c r="L4292" s="193" t="s">
        <v>2265</v>
      </c>
      <c r="M4292" s="193" t="s">
        <v>7131</v>
      </c>
      <c r="N4292" s="193" t="s">
        <v>14293</v>
      </c>
      <c r="O4292" s="193" t="s">
        <v>2613</v>
      </c>
      <c r="P4292" s="219" t="n">
        <v>43040</v>
      </c>
      <c r="Q4292" s="219" t="n">
        <v>44469</v>
      </c>
      <c r="R4292" s="193"/>
      <c r="S4292" s="193" t="s">
        <v>7130</v>
      </c>
      <c r="T4292" s="193" t="n">
        <v>3100.016176</v>
      </c>
      <c r="U4292" s="193"/>
      <c r="V4292" s="193"/>
      <c r="W4292" s="193" t="s">
        <v>8720</v>
      </c>
      <c r="X4292" s="196"/>
      <c r="Y4292" s="196"/>
      <c r="Z4292" s="196" t="n">
        <v>0</v>
      </c>
      <c r="AE4292" s="94" t="e">
        <f aca="false" t="array" ref="AE4292:AK4292">_xlfn.torow(_xlfn.unique(_xlfn._xlws.filter(cat_table[Subsector],$E4292=cat_table[Sector],"")))</f>
        <v>#NAME?</v>
      </c>
      <c r="AF4292" s="94" t="e">
        <v>#NAME?</v>
      </c>
      <c r="AG4292" s="94" t="e">
        <v>#NAME?</v>
      </c>
      <c r="AH4292" s="94" t="e">
        <v>#NAME?</v>
      </c>
      <c r="AI4292" s="94" t="e">
        <v>#NAME?</v>
      </c>
      <c r="AJ4292" s="94" t="e">
        <v>#NAME?</v>
      </c>
      <c r="AK4292" s="94" t="e">
        <v>#NAME?</v>
      </c>
      <c r="AO4292" s="94" t="e">
        <f aca="false" t="array" ref="AO4292:AQ4292">_xlfn.torow(_xlfn.unique(_xlfn._xlws.filter(cat_table[Sub-subsector],($E4292=cat_table[Sector])*($F4292=cat_table[Subsector]),"")))</f>
        <v>#NAME?</v>
      </c>
      <c r="AP4292" s="94" t="e">
        <v>#NAME?</v>
      </c>
      <c r="AQ4292" s="94" t="e">
        <v>#NAME?</v>
      </c>
    </row>
    <row r="4293" customFormat="false" ht="15" hidden="false" customHeight="true" outlineLevel="0" collapsed="false">
      <c r="A4293" s="193" t="s">
        <v>15076</v>
      </c>
      <c r="B4293" s="20" t="str">
        <f aca="false">INDEX(Table2[], MATCH(L4293, Location_ID!$D$2:$D$648, 0), 1)</f>
        <v>54c59d2f-381a-4d32-9a5e-e106311344df</v>
      </c>
      <c r="C4293" s="193" t="s">
        <v>1482</v>
      </c>
      <c r="D4293" s="273" t="s">
        <v>354</v>
      </c>
      <c r="E4293" s="193" t="s">
        <v>7134</v>
      </c>
      <c r="F4293" s="193" t="s">
        <v>7899</v>
      </c>
      <c r="G4293" s="193"/>
      <c r="H4293" s="196"/>
      <c r="I4293" s="193" t="s">
        <v>14291</v>
      </c>
      <c r="J4293" s="193" t="s">
        <v>14292</v>
      </c>
      <c r="K4293" s="193" t="s">
        <v>7127</v>
      </c>
      <c r="L4293" s="193" t="s">
        <v>2265</v>
      </c>
      <c r="M4293" s="193" t="s">
        <v>7131</v>
      </c>
      <c r="N4293" s="193" t="s">
        <v>14293</v>
      </c>
      <c r="O4293" s="193" t="s">
        <v>2613</v>
      </c>
      <c r="P4293" s="219" t="n">
        <v>43040</v>
      </c>
      <c r="Q4293" s="219" t="n">
        <v>44469</v>
      </c>
      <c r="R4293" s="193"/>
      <c r="S4293" s="193" t="s">
        <v>7130</v>
      </c>
      <c r="T4293" s="193" t="n">
        <v>2556.204249</v>
      </c>
      <c r="U4293" s="193"/>
      <c r="V4293" s="193"/>
      <c r="W4293" s="193" t="s">
        <v>8720</v>
      </c>
      <c r="X4293" s="196"/>
      <c r="Y4293" s="196"/>
      <c r="Z4293" s="196" t="n">
        <v>0</v>
      </c>
      <c r="AE4293" s="94" t="e">
        <f aca="false" t="array" ref="AE4293:AK4293">_xlfn.torow(_xlfn.unique(_xlfn._xlws.filter(cat_table[Subsector],$E4293=cat_table[Sector],"")))</f>
        <v>#NAME?</v>
      </c>
      <c r="AF4293" s="94" t="e">
        <v>#NAME?</v>
      </c>
      <c r="AG4293" s="94" t="e">
        <v>#NAME?</v>
      </c>
      <c r="AH4293" s="94" t="e">
        <v>#NAME?</v>
      </c>
      <c r="AI4293" s="94" t="e">
        <v>#NAME?</v>
      </c>
      <c r="AJ4293" s="94" t="e">
        <v>#NAME?</v>
      </c>
      <c r="AK4293" s="94" t="e">
        <v>#NAME?</v>
      </c>
      <c r="AO4293" s="94" t="e">
        <f aca="false" t="array" ref="AO4293:AQ4293">_xlfn.torow(_xlfn.unique(_xlfn._xlws.filter(cat_table[Sub-subsector],($E4293=cat_table[Sector])*($F4293=cat_table[Subsector]),"")))</f>
        <v>#NAME?</v>
      </c>
      <c r="AP4293" s="94" t="e">
        <v>#NAME?</v>
      </c>
      <c r="AQ4293" s="94" t="e">
        <v>#NAME?</v>
      </c>
    </row>
    <row r="4294" customFormat="false" ht="15" hidden="false" customHeight="true" outlineLevel="0" collapsed="false">
      <c r="A4294" s="193" t="s">
        <v>15077</v>
      </c>
      <c r="B4294" s="20" t="str">
        <f aca="false">INDEX(Table2[], MATCH(L4294, Location_ID!$D$2:$D$648, 0), 1)</f>
        <v>54c59d2f-381a-4d32-9a5e-e106311344df</v>
      </c>
      <c r="C4294" s="193" t="s">
        <v>1482</v>
      </c>
      <c r="D4294" s="273" t="s">
        <v>354</v>
      </c>
      <c r="E4294" s="193" t="s">
        <v>7134</v>
      </c>
      <c r="F4294" s="193" t="s">
        <v>7899</v>
      </c>
      <c r="G4294" s="193"/>
      <c r="H4294" s="196"/>
      <c r="I4294" s="193" t="s">
        <v>14291</v>
      </c>
      <c r="J4294" s="193" t="s">
        <v>14292</v>
      </c>
      <c r="K4294" s="193" t="s">
        <v>7127</v>
      </c>
      <c r="L4294" s="193" t="s">
        <v>2265</v>
      </c>
      <c r="M4294" s="193" t="s">
        <v>7131</v>
      </c>
      <c r="N4294" s="193" t="s">
        <v>14293</v>
      </c>
      <c r="O4294" s="193" t="s">
        <v>2613</v>
      </c>
      <c r="P4294" s="219" t="n">
        <v>43040</v>
      </c>
      <c r="Q4294" s="219" t="n">
        <v>44469</v>
      </c>
      <c r="R4294" s="193"/>
      <c r="S4294" s="193" t="s">
        <v>7130</v>
      </c>
      <c r="T4294" s="193" t="n">
        <v>9477.501025</v>
      </c>
      <c r="U4294" s="193"/>
      <c r="V4294" s="193"/>
      <c r="W4294" s="193" t="s">
        <v>8720</v>
      </c>
      <c r="X4294" s="196"/>
      <c r="Y4294" s="196"/>
      <c r="Z4294" s="196" t="n">
        <v>0</v>
      </c>
      <c r="AE4294" s="94" t="e">
        <f aca="false" t="array" ref="AE4294:AK4294">_xlfn.torow(_xlfn.unique(_xlfn._xlws.filter(cat_table[Subsector],$E4294=cat_table[Sector],"")))</f>
        <v>#NAME?</v>
      </c>
      <c r="AF4294" s="94" t="e">
        <v>#NAME?</v>
      </c>
      <c r="AG4294" s="94" t="e">
        <v>#NAME?</v>
      </c>
      <c r="AH4294" s="94" t="e">
        <v>#NAME?</v>
      </c>
      <c r="AI4294" s="94" t="e">
        <v>#NAME?</v>
      </c>
      <c r="AJ4294" s="94" t="e">
        <v>#NAME?</v>
      </c>
      <c r="AK4294" s="94" t="e">
        <v>#NAME?</v>
      </c>
      <c r="AO4294" s="94" t="e">
        <f aca="false" t="array" ref="AO4294:AQ4294">_xlfn.torow(_xlfn.unique(_xlfn._xlws.filter(cat_table[Sub-subsector],($E4294=cat_table[Sector])*($F4294=cat_table[Subsector]),"")))</f>
        <v>#NAME?</v>
      </c>
      <c r="AP4294" s="94" t="e">
        <v>#NAME?</v>
      </c>
      <c r="AQ4294" s="94" t="e">
        <v>#NAME?</v>
      </c>
    </row>
    <row r="4295" customFormat="false" ht="15" hidden="false" customHeight="true" outlineLevel="0" collapsed="false">
      <c r="A4295" s="193" t="s">
        <v>15078</v>
      </c>
      <c r="B4295" s="20" t="str">
        <f aca="false">INDEX(Table2[], MATCH(L4295, Location_ID!$D$2:$D$648, 0), 1)</f>
        <v>daa8a290-cd1b-4ff0-b151-1f450e2146dd</v>
      </c>
      <c r="C4295" s="193" t="s">
        <v>1482</v>
      </c>
      <c r="D4295" s="273" t="s">
        <v>354</v>
      </c>
      <c r="E4295" s="193" t="s">
        <v>7134</v>
      </c>
      <c r="F4295" s="193" t="s">
        <v>7899</v>
      </c>
      <c r="G4295" s="193"/>
      <c r="H4295" s="196"/>
      <c r="I4295" s="193" t="s">
        <v>14291</v>
      </c>
      <c r="J4295" s="193" t="s">
        <v>14292</v>
      </c>
      <c r="K4295" s="193" t="s">
        <v>7127</v>
      </c>
      <c r="L4295" s="193" t="s">
        <v>3033</v>
      </c>
      <c r="M4295" s="193" t="s">
        <v>7131</v>
      </c>
      <c r="N4295" s="193" t="s">
        <v>14293</v>
      </c>
      <c r="O4295" s="193" t="s">
        <v>1732</v>
      </c>
      <c r="P4295" s="219" t="n">
        <v>43040</v>
      </c>
      <c r="Q4295" s="219" t="n">
        <v>44469</v>
      </c>
      <c r="R4295" s="193"/>
      <c r="S4295" s="193" t="s">
        <v>7130</v>
      </c>
      <c r="T4295" s="193" t="n">
        <v>1580.051634</v>
      </c>
      <c r="U4295" s="193"/>
      <c r="V4295" s="193"/>
      <c r="W4295" s="193" t="s">
        <v>8720</v>
      </c>
      <c r="X4295" s="196"/>
      <c r="Y4295" s="196"/>
      <c r="Z4295" s="196" t="n">
        <v>0</v>
      </c>
      <c r="AE4295" s="94" t="e">
        <f aca="false" t="array" ref="AE4295:AK4295">_xlfn.torow(_xlfn.unique(_xlfn._xlws.filter(cat_table[Subsector],$E4295=cat_table[Sector],"")))</f>
        <v>#NAME?</v>
      </c>
      <c r="AF4295" s="94" t="e">
        <v>#NAME?</v>
      </c>
      <c r="AG4295" s="94" t="e">
        <v>#NAME?</v>
      </c>
      <c r="AH4295" s="94" t="e">
        <v>#NAME?</v>
      </c>
      <c r="AI4295" s="94" t="e">
        <v>#NAME?</v>
      </c>
      <c r="AJ4295" s="94" t="e">
        <v>#NAME?</v>
      </c>
      <c r="AK4295" s="94" t="e">
        <v>#NAME?</v>
      </c>
      <c r="AO4295" s="94" t="e">
        <f aca="false" t="array" ref="AO4295:AQ4295">_xlfn.torow(_xlfn.unique(_xlfn._xlws.filter(cat_table[Sub-subsector],($E4295=cat_table[Sector])*($F4295=cat_table[Subsector]),"")))</f>
        <v>#NAME?</v>
      </c>
      <c r="AP4295" s="94" t="e">
        <v>#NAME?</v>
      </c>
      <c r="AQ4295" s="94" t="e">
        <v>#NAME?</v>
      </c>
    </row>
    <row r="4296" customFormat="false" ht="15" hidden="false" customHeight="true" outlineLevel="0" collapsed="false">
      <c r="A4296" s="193" t="s">
        <v>15079</v>
      </c>
      <c r="B4296" s="20" t="str">
        <f aca="false">INDEX(Table2[], MATCH(L4296, Location_ID!$D$2:$D$648, 0), 1)</f>
        <v>daa8a290-cd1b-4ff0-b151-1f450e2146dd</v>
      </c>
      <c r="C4296" s="193" t="s">
        <v>1482</v>
      </c>
      <c r="D4296" s="273" t="s">
        <v>354</v>
      </c>
      <c r="E4296" s="193" t="s">
        <v>7134</v>
      </c>
      <c r="F4296" s="193" t="s">
        <v>7899</v>
      </c>
      <c r="G4296" s="193"/>
      <c r="H4296" s="196"/>
      <c r="I4296" s="193" t="s">
        <v>14291</v>
      </c>
      <c r="J4296" s="193" t="s">
        <v>14292</v>
      </c>
      <c r="K4296" s="193" t="s">
        <v>7127</v>
      </c>
      <c r="L4296" s="193" t="s">
        <v>3033</v>
      </c>
      <c r="M4296" s="193" t="s">
        <v>7131</v>
      </c>
      <c r="N4296" s="193" t="s">
        <v>14293</v>
      </c>
      <c r="O4296" s="193" t="s">
        <v>1732</v>
      </c>
      <c r="P4296" s="219" t="n">
        <v>43040</v>
      </c>
      <c r="Q4296" s="219" t="n">
        <v>44469</v>
      </c>
      <c r="R4296" s="193"/>
      <c r="S4296" s="193" t="s">
        <v>7130</v>
      </c>
      <c r="T4296" s="193" t="n">
        <v>3847.877396</v>
      </c>
      <c r="U4296" s="193"/>
      <c r="V4296" s="193"/>
      <c r="W4296" s="193" t="s">
        <v>8720</v>
      </c>
      <c r="X4296" s="196"/>
      <c r="Y4296" s="196"/>
      <c r="Z4296" s="196" t="n">
        <v>0</v>
      </c>
      <c r="AE4296" s="94" t="e">
        <f aca="false" t="array" ref="AE4296:AK4296">_xlfn.torow(_xlfn.unique(_xlfn._xlws.filter(cat_table[Subsector],$E4296=cat_table[Sector],"")))</f>
        <v>#NAME?</v>
      </c>
      <c r="AF4296" s="94" t="e">
        <v>#NAME?</v>
      </c>
      <c r="AG4296" s="94" t="e">
        <v>#NAME?</v>
      </c>
      <c r="AH4296" s="94" t="e">
        <v>#NAME?</v>
      </c>
      <c r="AI4296" s="94" t="e">
        <v>#NAME?</v>
      </c>
      <c r="AJ4296" s="94" t="e">
        <v>#NAME?</v>
      </c>
      <c r="AK4296" s="94" t="e">
        <v>#NAME?</v>
      </c>
      <c r="AO4296" s="94" t="e">
        <f aca="false" t="array" ref="AO4296:AQ4296">_xlfn.torow(_xlfn.unique(_xlfn._xlws.filter(cat_table[Sub-subsector],($E4296=cat_table[Sector])*($F4296=cat_table[Subsector]),"")))</f>
        <v>#NAME?</v>
      </c>
      <c r="AP4296" s="94" t="e">
        <v>#NAME?</v>
      </c>
      <c r="AQ4296" s="94" t="e">
        <v>#NAME?</v>
      </c>
    </row>
    <row r="4297" customFormat="false" ht="15" hidden="false" customHeight="true" outlineLevel="0" collapsed="false">
      <c r="A4297" s="193" t="s">
        <v>15080</v>
      </c>
      <c r="B4297" s="20" t="str">
        <f aca="false">INDEX(Table2[], MATCH(L4297, Location_ID!$D$2:$D$648, 0), 1)</f>
        <v>daa8a290-cd1b-4ff0-b151-1f450e2146dd</v>
      </c>
      <c r="C4297" s="193" t="s">
        <v>1482</v>
      </c>
      <c r="D4297" s="273" t="s">
        <v>354</v>
      </c>
      <c r="E4297" s="193" t="s">
        <v>7134</v>
      </c>
      <c r="F4297" s="193" t="s">
        <v>7899</v>
      </c>
      <c r="G4297" s="193"/>
      <c r="H4297" s="196"/>
      <c r="I4297" s="193" t="s">
        <v>14291</v>
      </c>
      <c r="J4297" s="193" t="s">
        <v>14292</v>
      </c>
      <c r="K4297" s="193" t="s">
        <v>7127</v>
      </c>
      <c r="L4297" s="193" t="s">
        <v>3033</v>
      </c>
      <c r="M4297" s="193" t="s">
        <v>7131</v>
      </c>
      <c r="N4297" s="193" t="s">
        <v>14293</v>
      </c>
      <c r="O4297" s="193" t="s">
        <v>1732</v>
      </c>
      <c r="P4297" s="219" t="n">
        <v>43040</v>
      </c>
      <c r="Q4297" s="219" t="n">
        <v>44469</v>
      </c>
      <c r="R4297" s="193"/>
      <c r="S4297" s="193" t="s">
        <v>7130</v>
      </c>
      <c r="T4297" s="193" t="n">
        <v>6275.982108</v>
      </c>
      <c r="U4297" s="193"/>
      <c r="V4297" s="193"/>
      <c r="W4297" s="193" t="s">
        <v>8720</v>
      </c>
      <c r="X4297" s="196"/>
      <c r="Y4297" s="196"/>
      <c r="Z4297" s="196" t="n">
        <v>0</v>
      </c>
      <c r="AE4297" s="94" t="e">
        <f aca="false" t="array" ref="AE4297:AK4297">_xlfn.torow(_xlfn.unique(_xlfn._xlws.filter(cat_table[Subsector],$E4297=cat_table[Sector],"")))</f>
        <v>#NAME?</v>
      </c>
      <c r="AF4297" s="94" t="e">
        <v>#NAME?</v>
      </c>
      <c r="AG4297" s="94" t="e">
        <v>#NAME?</v>
      </c>
      <c r="AH4297" s="94" t="e">
        <v>#NAME?</v>
      </c>
      <c r="AI4297" s="94" t="e">
        <v>#NAME?</v>
      </c>
      <c r="AJ4297" s="94" t="e">
        <v>#NAME?</v>
      </c>
      <c r="AK4297" s="94" t="e">
        <v>#NAME?</v>
      </c>
      <c r="AO4297" s="94" t="e">
        <f aca="false" t="array" ref="AO4297:AQ4297">_xlfn.torow(_xlfn.unique(_xlfn._xlws.filter(cat_table[Sub-subsector],($E4297=cat_table[Sector])*($F4297=cat_table[Subsector]),"")))</f>
        <v>#NAME?</v>
      </c>
      <c r="AP4297" s="94" t="e">
        <v>#NAME?</v>
      </c>
      <c r="AQ4297" s="94" t="e">
        <v>#NAME?</v>
      </c>
    </row>
    <row r="4298" customFormat="false" ht="15" hidden="false" customHeight="true" outlineLevel="0" collapsed="false">
      <c r="A4298" s="193" t="s">
        <v>15081</v>
      </c>
      <c r="B4298" s="20" t="str">
        <f aca="false">INDEX(Table2[], MATCH(L4298, Location_ID!$D$2:$D$648, 0), 1)</f>
        <v>daa8a290-cd1b-4ff0-b151-1f450e2146dd</v>
      </c>
      <c r="C4298" s="193" t="s">
        <v>1482</v>
      </c>
      <c r="D4298" s="273" t="s">
        <v>354</v>
      </c>
      <c r="E4298" s="193" t="s">
        <v>7134</v>
      </c>
      <c r="F4298" s="193" t="s">
        <v>7899</v>
      </c>
      <c r="G4298" s="193"/>
      <c r="H4298" s="196"/>
      <c r="I4298" s="193" t="s">
        <v>14291</v>
      </c>
      <c r="J4298" s="193" t="s">
        <v>14292</v>
      </c>
      <c r="K4298" s="193" t="s">
        <v>7127</v>
      </c>
      <c r="L4298" s="193" t="s">
        <v>3033</v>
      </c>
      <c r="M4298" s="193" t="s">
        <v>7131</v>
      </c>
      <c r="N4298" s="193" t="s">
        <v>14293</v>
      </c>
      <c r="O4298" s="193" t="s">
        <v>1732</v>
      </c>
      <c r="P4298" s="219" t="n">
        <v>43040</v>
      </c>
      <c r="Q4298" s="219" t="n">
        <v>44469</v>
      </c>
      <c r="R4298" s="193"/>
      <c r="S4298" s="193" t="s">
        <v>7130</v>
      </c>
      <c r="T4298" s="193" t="n">
        <v>2748.371144</v>
      </c>
      <c r="U4298" s="193"/>
      <c r="V4298" s="193"/>
      <c r="W4298" s="193" t="s">
        <v>8720</v>
      </c>
      <c r="X4298" s="196"/>
      <c r="Y4298" s="196"/>
      <c r="Z4298" s="196" t="n">
        <v>0</v>
      </c>
      <c r="AE4298" s="94" t="e">
        <f aca="false" t="array" ref="AE4298:AK4298">_xlfn.torow(_xlfn.unique(_xlfn._xlws.filter(cat_table[Subsector],$E4298=cat_table[Sector],"")))</f>
        <v>#NAME?</v>
      </c>
      <c r="AF4298" s="94" t="e">
        <v>#NAME?</v>
      </c>
      <c r="AG4298" s="94" t="e">
        <v>#NAME?</v>
      </c>
      <c r="AH4298" s="94" t="e">
        <v>#NAME?</v>
      </c>
      <c r="AI4298" s="94" t="e">
        <v>#NAME?</v>
      </c>
      <c r="AJ4298" s="94" t="e">
        <v>#NAME?</v>
      </c>
      <c r="AK4298" s="94" t="e">
        <v>#NAME?</v>
      </c>
      <c r="AO4298" s="94" t="e">
        <f aca="false" t="array" ref="AO4298:AQ4298">_xlfn.torow(_xlfn.unique(_xlfn._xlws.filter(cat_table[Sub-subsector],($E4298=cat_table[Sector])*($F4298=cat_table[Subsector]),"")))</f>
        <v>#NAME?</v>
      </c>
      <c r="AP4298" s="94" t="e">
        <v>#NAME?</v>
      </c>
      <c r="AQ4298" s="94" t="e">
        <v>#NAME?</v>
      </c>
    </row>
    <row r="4299" customFormat="false" ht="15" hidden="false" customHeight="true" outlineLevel="0" collapsed="false">
      <c r="A4299" s="193" t="s">
        <v>15082</v>
      </c>
      <c r="B4299" s="20" t="str">
        <f aca="false">INDEX(Table2[], MATCH(L4299, Location_ID!$D$2:$D$648, 0), 1)</f>
        <v>daa8a290-cd1b-4ff0-b151-1f450e2146dd</v>
      </c>
      <c r="C4299" s="193" t="s">
        <v>1482</v>
      </c>
      <c r="D4299" s="273" t="s">
        <v>354</v>
      </c>
      <c r="E4299" s="193" t="s">
        <v>7134</v>
      </c>
      <c r="F4299" s="193" t="s">
        <v>7899</v>
      </c>
      <c r="G4299" s="193"/>
      <c r="H4299" s="196"/>
      <c r="I4299" s="193" t="s">
        <v>14291</v>
      </c>
      <c r="J4299" s="193" t="s">
        <v>14292</v>
      </c>
      <c r="K4299" s="193" t="s">
        <v>7127</v>
      </c>
      <c r="L4299" s="193" t="s">
        <v>3033</v>
      </c>
      <c r="M4299" s="193" t="s">
        <v>7131</v>
      </c>
      <c r="N4299" s="193" t="s">
        <v>14293</v>
      </c>
      <c r="O4299" s="193" t="s">
        <v>1732</v>
      </c>
      <c r="P4299" s="219" t="n">
        <v>43040</v>
      </c>
      <c r="Q4299" s="219" t="n">
        <v>44469</v>
      </c>
      <c r="R4299" s="193"/>
      <c r="S4299" s="193" t="s">
        <v>7130</v>
      </c>
      <c r="T4299" s="193" t="n">
        <v>3432.02669</v>
      </c>
      <c r="U4299" s="193"/>
      <c r="V4299" s="193"/>
      <c r="W4299" s="193" t="s">
        <v>8720</v>
      </c>
      <c r="X4299" s="196"/>
      <c r="Y4299" s="196"/>
      <c r="Z4299" s="196" t="n">
        <v>0</v>
      </c>
      <c r="AE4299" s="94" t="e">
        <f aca="false" t="array" ref="AE4299:AK4299">_xlfn.torow(_xlfn.unique(_xlfn._xlws.filter(cat_table[Subsector],$E4299=cat_table[Sector],"")))</f>
        <v>#NAME?</v>
      </c>
      <c r="AF4299" s="94" t="e">
        <v>#NAME?</v>
      </c>
      <c r="AG4299" s="94" t="e">
        <v>#NAME?</v>
      </c>
      <c r="AH4299" s="94" t="e">
        <v>#NAME?</v>
      </c>
      <c r="AI4299" s="94" t="e">
        <v>#NAME?</v>
      </c>
      <c r="AJ4299" s="94" t="e">
        <v>#NAME?</v>
      </c>
      <c r="AK4299" s="94" t="e">
        <v>#NAME?</v>
      </c>
      <c r="AO4299" s="94" t="e">
        <f aca="false" t="array" ref="AO4299:AQ4299">_xlfn.torow(_xlfn.unique(_xlfn._xlws.filter(cat_table[Sub-subsector],($E4299=cat_table[Sector])*($F4299=cat_table[Subsector]),"")))</f>
        <v>#NAME?</v>
      </c>
      <c r="AP4299" s="94" t="e">
        <v>#NAME?</v>
      </c>
      <c r="AQ4299" s="94" t="e">
        <v>#NAME?</v>
      </c>
    </row>
    <row r="4300" customFormat="false" ht="15" hidden="false" customHeight="true" outlineLevel="0" collapsed="false">
      <c r="A4300" s="193" t="s">
        <v>15083</v>
      </c>
      <c r="B4300" s="20" t="str">
        <f aca="false">INDEX(Table2[], MATCH(L4300, Location_ID!$D$2:$D$648, 0), 1)</f>
        <v>daa8a290-cd1b-4ff0-b151-1f450e2146dd</v>
      </c>
      <c r="C4300" s="193" t="s">
        <v>1482</v>
      </c>
      <c r="D4300" s="273" t="s">
        <v>354</v>
      </c>
      <c r="E4300" s="193" t="s">
        <v>7134</v>
      </c>
      <c r="F4300" s="193" t="s">
        <v>7899</v>
      </c>
      <c r="G4300" s="193"/>
      <c r="H4300" s="196"/>
      <c r="I4300" s="193" t="s">
        <v>14291</v>
      </c>
      <c r="J4300" s="193" t="s">
        <v>14292</v>
      </c>
      <c r="K4300" s="193" t="s">
        <v>7127</v>
      </c>
      <c r="L4300" s="193" t="s">
        <v>3033</v>
      </c>
      <c r="M4300" s="193" t="s">
        <v>7131</v>
      </c>
      <c r="N4300" s="193" t="s">
        <v>14293</v>
      </c>
      <c r="O4300" s="193" t="s">
        <v>1732</v>
      </c>
      <c r="P4300" s="219" t="n">
        <v>43040</v>
      </c>
      <c r="Q4300" s="219" t="n">
        <v>44469</v>
      </c>
      <c r="R4300" s="193"/>
      <c r="S4300" s="193" t="s">
        <v>7130</v>
      </c>
      <c r="T4300" s="193" t="n">
        <v>3801.033426</v>
      </c>
      <c r="U4300" s="193"/>
      <c r="V4300" s="193"/>
      <c r="W4300" s="193" t="s">
        <v>8720</v>
      </c>
      <c r="X4300" s="196"/>
      <c r="Y4300" s="196"/>
      <c r="Z4300" s="196" t="n">
        <v>0</v>
      </c>
      <c r="AE4300" s="94" t="e">
        <f aca="false" t="array" ref="AE4300:AK4300">_xlfn.torow(_xlfn.unique(_xlfn._xlws.filter(cat_table[Subsector],$E4300=cat_table[Sector],"")))</f>
        <v>#NAME?</v>
      </c>
      <c r="AF4300" s="94" t="e">
        <v>#NAME?</v>
      </c>
      <c r="AG4300" s="94" t="e">
        <v>#NAME?</v>
      </c>
      <c r="AH4300" s="94" t="e">
        <v>#NAME?</v>
      </c>
      <c r="AI4300" s="94" t="e">
        <v>#NAME?</v>
      </c>
      <c r="AJ4300" s="94" t="e">
        <v>#NAME?</v>
      </c>
      <c r="AK4300" s="94" t="e">
        <v>#NAME?</v>
      </c>
      <c r="AO4300" s="94" t="e">
        <f aca="false" t="array" ref="AO4300:AQ4300">_xlfn.torow(_xlfn.unique(_xlfn._xlws.filter(cat_table[Sub-subsector],($E4300=cat_table[Sector])*($F4300=cat_table[Subsector]),"")))</f>
        <v>#NAME?</v>
      </c>
      <c r="AP4300" s="94" t="e">
        <v>#NAME?</v>
      </c>
      <c r="AQ4300" s="94" t="e">
        <v>#NAME?</v>
      </c>
    </row>
    <row r="4301" customFormat="false" ht="15" hidden="false" customHeight="true" outlineLevel="0" collapsed="false">
      <c r="A4301" s="193" t="s">
        <v>15084</v>
      </c>
      <c r="B4301" s="20" t="str">
        <f aca="false">INDEX(Table2[], MATCH(L4301, Location_ID!$D$2:$D$648, 0), 1)</f>
        <v>daa8a290-cd1b-4ff0-b151-1f450e2146dd</v>
      </c>
      <c r="C4301" s="193" t="s">
        <v>1482</v>
      </c>
      <c r="D4301" s="273" t="s">
        <v>354</v>
      </c>
      <c r="E4301" s="193" t="s">
        <v>7134</v>
      </c>
      <c r="F4301" s="193" t="s">
        <v>7899</v>
      </c>
      <c r="G4301" s="193"/>
      <c r="H4301" s="196"/>
      <c r="I4301" s="193" t="s">
        <v>14291</v>
      </c>
      <c r="J4301" s="193" t="s">
        <v>14292</v>
      </c>
      <c r="K4301" s="193" t="s">
        <v>7127</v>
      </c>
      <c r="L4301" s="193" t="s">
        <v>3033</v>
      </c>
      <c r="M4301" s="193" t="s">
        <v>7131</v>
      </c>
      <c r="N4301" s="193" t="s">
        <v>14293</v>
      </c>
      <c r="O4301" s="193" t="s">
        <v>1732</v>
      </c>
      <c r="P4301" s="219" t="n">
        <v>43040</v>
      </c>
      <c r="Q4301" s="219" t="n">
        <v>44469</v>
      </c>
      <c r="R4301" s="193"/>
      <c r="S4301" s="193" t="s">
        <v>7130</v>
      </c>
      <c r="T4301" s="193" t="n">
        <v>9848.976029</v>
      </c>
      <c r="U4301" s="193"/>
      <c r="V4301" s="193"/>
      <c r="W4301" s="193" t="s">
        <v>8720</v>
      </c>
      <c r="X4301" s="196"/>
      <c r="Y4301" s="196"/>
      <c r="Z4301" s="196" t="n">
        <v>0</v>
      </c>
      <c r="AE4301" s="94" t="e">
        <f aca="false" t="array" ref="AE4301:AK4301">_xlfn.torow(_xlfn.unique(_xlfn._xlws.filter(cat_table[Subsector],$E4301=cat_table[Sector],"")))</f>
        <v>#NAME?</v>
      </c>
      <c r="AF4301" s="94" t="e">
        <v>#NAME?</v>
      </c>
      <c r="AG4301" s="94" t="e">
        <v>#NAME?</v>
      </c>
      <c r="AH4301" s="94" t="e">
        <v>#NAME?</v>
      </c>
      <c r="AI4301" s="94" t="e">
        <v>#NAME?</v>
      </c>
      <c r="AJ4301" s="94" t="e">
        <v>#NAME?</v>
      </c>
      <c r="AK4301" s="94" t="e">
        <v>#NAME?</v>
      </c>
      <c r="AO4301" s="94" t="e">
        <f aca="false" t="array" ref="AO4301:AQ4301">_xlfn.torow(_xlfn.unique(_xlfn._xlws.filter(cat_table[Sub-subsector],($E4301=cat_table[Sector])*($F4301=cat_table[Subsector]),"")))</f>
        <v>#NAME?</v>
      </c>
      <c r="AP4301" s="94" t="e">
        <v>#NAME?</v>
      </c>
      <c r="AQ4301" s="94" t="e">
        <v>#NAME?</v>
      </c>
    </row>
    <row r="4302" customFormat="false" ht="15" hidden="false" customHeight="true" outlineLevel="0" collapsed="false">
      <c r="A4302" s="193" t="s">
        <v>15085</v>
      </c>
      <c r="B4302" s="20" t="str">
        <f aca="false">INDEX(Table2[], MATCH(L4302, Location_ID!$D$2:$D$648, 0), 1)</f>
        <v>daa8a290-cd1b-4ff0-b151-1f450e2146dd</v>
      </c>
      <c r="C4302" s="193" t="s">
        <v>1482</v>
      </c>
      <c r="D4302" s="273" t="s">
        <v>354</v>
      </c>
      <c r="E4302" s="193" t="s">
        <v>7134</v>
      </c>
      <c r="F4302" s="193" t="s">
        <v>7899</v>
      </c>
      <c r="G4302" s="193"/>
      <c r="H4302" s="196"/>
      <c r="I4302" s="193" t="s">
        <v>14291</v>
      </c>
      <c r="J4302" s="193" t="s">
        <v>14292</v>
      </c>
      <c r="K4302" s="193" t="s">
        <v>7127</v>
      </c>
      <c r="L4302" s="193" t="s">
        <v>3033</v>
      </c>
      <c r="M4302" s="193" t="s">
        <v>7131</v>
      </c>
      <c r="N4302" s="193" t="s">
        <v>14293</v>
      </c>
      <c r="O4302" s="193" t="s">
        <v>1732</v>
      </c>
      <c r="P4302" s="219" t="n">
        <v>43040</v>
      </c>
      <c r="Q4302" s="219" t="n">
        <v>44469</v>
      </c>
      <c r="R4302" s="193"/>
      <c r="S4302" s="193" t="s">
        <v>7130</v>
      </c>
      <c r="T4302" s="193" t="n">
        <v>5455.795772</v>
      </c>
      <c r="U4302" s="193"/>
      <c r="V4302" s="193"/>
      <c r="W4302" s="193" t="s">
        <v>8720</v>
      </c>
      <c r="X4302" s="196"/>
      <c r="Y4302" s="196"/>
      <c r="Z4302" s="196" t="n">
        <v>0</v>
      </c>
      <c r="AE4302" s="94" t="e">
        <f aca="false" t="array" ref="AE4302:AK4302">_xlfn.torow(_xlfn.unique(_xlfn._xlws.filter(cat_table[Subsector],$E4302=cat_table[Sector],"")))</f>
        <v>#NAME?</v>
      </c>
      <c r="AF4302" s="94" t="e">
        <v>#NAME?</v>
      </c>
      <c r="AG4302" s="94" t="e">
        <v>#NAME?</v>
      </c>
      <c r="AH4302" s="94" t="e">
        <v>#NAME?</v>
      </c>
      <c r="AI4302" s="94" t="e">
        <v>#NAME?</v>
      </c>
      <c r="AJ4302" s="94" t="e">
        <v>#NAME?</v>
      </c>
      <c r="AK4302" s="94" t="e">
        <v>#NAME?</v>
      </c>
      <c r="AO4302" s="94" t="e">
        <f aca="false" t="array" ref="AO4302:AQ4302">_xlfn.torow(_xlfn.unique(_xlfn._xlws.filter(cat_table[Sub-subsector],($E4302=cat_table[Sector])*($F4302=cat_table[Subsector]),"")))</f>
        <v>#NAME?</v>
      </c>
      <c r="AP4302" s="94" t="e">
        <v>#NAME?</v>
      </c>
      <c r="AQ4302" s="94" t="e">
        <v>#NAME?</v>
      </c>
    </row>
    <row r="4303" customFormat="false" ht="15" hidden="false" customHeight="true" outlineLevel="0" collapsed="false">
      <c r="A4303" s="193" t="s">
        <v>15086</v>
      </c>
      <c r="B4303" s="20" t="str">
        <f aca="false">INDEX(Table2[], MATCH(L4303, Location_ID!$D$2:$D$648, 0), 1)</f>
        <v>daa8a290-cd1b-4ff0-b151-1f450e2146dd</v>
      </c>
      <c r="C4303" s="193" t="s">
        <v>1482</v>
      </c>
      <c r="D4303" s="273" t="s">
        <v>354</v>
      </c>
      <c r="E4303" s="193" t="s">
        <v>7134</v>
      </c>
      <c r="F4303" s="193" t="s">
        <v>7899</v>
      </c>
      <c r="G4303" s="193"/>
      <c r="H4303" s="196"/>
      <c r="I4303" s="193" t="s">
        <v>14291</v>
      </c>
      <c r="J4303" s="193" t="s">
        <v>14292</v>
      </c>
      <c r="K4303" s="193" t="s">
        <v>7127</v>
      </c>
      <c r="L4303" s="193" t="s">
        <v>3033</v>
      </c>
      <c r="M4303" s="193" t="s">
        <v>7131</v>
      </c>
      <c r="N4303" s="193" t="s">
        <v>14293</v>
      </c>
      <c r="O4303" s="193" t="s">
        <v>1732</v>
      </c>
      <c r="P4303" s="219" t="n">
        <v>43040</v>
      </c>
      <c r="Q4303" s="219" t="n">
        <v>44469</v>
      </c>
      <c r="R4303" s="193"/>
      <c r="S4303" s="193" t="s">
        <v>7130</v>
      </c>
      <c r="T4303" s="193" t="n">
        <v>3129.655639</v>
      </c>
      <c r="U4303" s="193"/>
      <c r="V4303" s="193"/>
      <c r="W4303" s="193" t="s">
        <v>8720</v>
      </c>
      <c r="X4303" s="196"/>
      <c r="Y4303" s="196"/>
      <c r="Z4303" s="196" t="n">
        <v>0</v>
      </c>
      <c r="AE4303" s="94" t="e">
        <f aca="false" t="array" ref="AE4303:AK4303">_xlfn.torow(_xlfn.unique(_xlfn._xlws.filter(cat_table[Subsector],$E4303=cat_table[Sector],"")))</f>
        <v>#NAME?</v>
      </c>
      <c r="AF4303" s="94" t="e">
        <v>#NAME?</v>
      </c>
      <c r="AG4303" s="94" t="e">
        <v>#NAME?</v>
      </c>
      <c r="AH4303" s="94" t="e">
        <v>#NAME?</v>
      </c>
      <c r="AI4303" s="94" t="e">
        <v>#NAME?</v>
      </c>
      <c r="AJ4303" s="94" t="e">
        <v>#NAME?</v>
      </c>
      <c r="AK4303" s="94" t="e">
        <v>#NAME?</v>
      </c>
      <c r="AO4303" s="94" t="e">
        <f aca="false" t="array" ref="AO4303:AQ4303">_xlfn.torow(_xlfn.unique(_xlfn._xlws.filter(cat_table[Sub-subsector],($E4303=cat_table[Sector])*($F4303=cat_table[Subsector]),"")))</f>
        <v>#NAME?</v>
      </c>
      <c r="AP4303" s="94" t="e">
        <v>#NAME?</v>
      </c>
      <c r="AQ4303" s="94" t="e">
        <v>#NAME?</v>
      </c>
    </row>
    <row r="4304" customFormat="false" ht="15" hidden="false" customHeight="true" outlineLevel="0" collapsed="false">
      <c r="A4304" s="193" t="s">
        <v>15087</v>
      </c>
      <c r="B4304" s="20" t="str">
        <f aca="false">INDEX(Table2[], MATCH(L4304, Location_ID!$D$2:$D$648, 0), 1)</f>
        <v>daa8a290-cd1b-4ff0-b151-1f450e2146dd</v>
      </c>
      <c r="C4304" s="193" t="s">
        <v>1482</v>
      </c>
      <c r="D4304" s="273" t="s">
        <v>354</v>
      </c>
      <c r="E4304" s="193" t="s">
        <v>7134</v>
      </c>
      <c r="F4304" s="193" t="s">
        <v>7899</v>
      </c>
      <c r="G4304" s="193"/>
      <c r="H4304" s="196"/>
      <c r="I4304" s="193" t="s">
        <v>14291</v>
      </c>
      <c r="J4304" s="193" t="s">
        <v>14292</v>
      </c>
      <c r="K4304" s="193" t="s">
        <v>7127</v>
      </c>
      <c r="L4304" s="193" t="s">
        <v>3033</v>
      </c>
      <c r="M4304" s="193" t="s">
        <v>7131</v>
      </c>
      <c r="N4304" s="193" t="s">
        <v>14293</v>
      </c>
      <c r="O4304" s="193" t="s">
        <v>1732</v>
      </c>
      <c r="P4304" s="219" t="n">
        <v>43040</v>
      </c>
      <c r="Q4304" s="219" t="n">
        <v>44469</v>
      </c>
      <c r="R4304" s="193"/>
      <c r="S4304" s="193" t="s">
        <v>7130</v>
      </c>
      <c r="T4304" s="193" t="n">
        <v>4341.895585</v>
      </c>
      <c r="U4304" s="193"/>
      <c r="V4304" s="193"/>
      <c r="W4304" s="193" t="s">
        <v>8720</v>
      </c>
      <c r="X4304" s="196"/>
      <c r="Y4304" s="196"/>
      <c r="Z4304" s="196" t="n">
        <v>0</v>
      </c>
      <c r="AE4304" s="94" t="e">
        <f aca="false" t="array" ref="AE4304:AK4304">_xlfn.torow(_xlfn.unique(_xlfn._xlws.filter(cat_table[Subsector],$E4304=cat_table[Sector],"")))</f>
        <v>#NAME?</v>
      </c>
      <c r="AF4304" s="94" t="e">
        <v>#NAME?</v>
      </c>
      <c r="AG4304" s="94" t="e">
        <v>#NAME?</v>
      </c>
      <c r="AH4304" s="94" t="e">
        <v>#NAME?</v>
      </c>
      <c r="AI4304" s="94" t="e">
        <v>#NAME?</v>
      </c>
      <c r="AJ4304" s="94" t="e">
        <v>#NAME?</v>
      </c>
      <c r="AK4304" s="94" t="e">
        <v>#NAME?</v>
      </c>
      <c r="AO4304" s="94" t="e">
        <f aca="false" t="array" ref="AO4304:AQ4304">_xlfn.torow(_xlfn.unique(_xlfn._xlws.filter(cat_table[Sub-subsector],($E4304=cat_table[Sector])*($F4304=cat_table[Subsector]),"")))</f>
        <v>#NAME?</v>
      </c>
      <c r="AP4304" s="94" t="e">
        <v>#NAME?</v>
      </c>
      <c r="AQ4304" s="94" t="e">
        <v>#NAME?</v>
      </c>
    </row>
    <row r="4305" customFormat="false" ht="15" hidden="false" customHeight="true" outlineLevel="0" collapsed="false">
      <c r="A4305" s="193" t="s">
        <v>15088</v>
      </c>
      <c r="B4305" s="20" t="str">
        <f aca="false">INDEX(Table2[], MATCH(L4305, Location_ID!$D$2:$D$648, 0), 1)</f>
        <v>daa8a290-cd1b-4ff0-b151-1f450e2146dd</v>
      </c>
      <c r="C4305" s="193" t="s">
        <v>1482</v>
      </c>
      <c r="D4305" s="273" t="s">
        <v>354</v>
      </c>
      <c r="E4305" s="193" t="s">
        <v>7134</v>
      </c>
      <c r="F4305" s="193" t="s">
        <v>7899</v>
      </c>
      <c r="G4305" s="193"/>
      <c r="H4305" s="196"/>
      <c r="I4305" s="193" t="s">
        <v>14291</v>
      </c>
      <c r="J4305" s="193" t="s">
        <v>14292</v>
      </c>
      <c r="K4305" s="193" t="s">
        <v>7127</v>
      </c>
      <c r="L4305" s="193" t="s">
        <v>3033</v>
      </c>
      <c r="M4305" s="193" t="s">
        <v>7131</v>
      </c>
      <c r="N4305" s="193" t="s">
        <v>14293</v>
      </c>
      <c r="O4305" s="193" t="s">
        <v>1732</v>
      </c>
      <c r="P4305" s="219" t="n">
        <v>43040</v>
      </c>
      <c r="Q4305" s="219" t="n">
        <v>44469</v>
      </c>
      <c r="R4305" s="193"/>
      <c r="S4305" s="193" t="s">
        <v>7130</v>
      </c>
      <c r="T4305" s="193" t="n">
        <v>2885.991727</v>
      </c>
      <c r="U4305" s="193"/>
      <c r="V4305" s="193"/>
      <c r="W4305" s="193" t="s">
        <v>8720</v>
      </c>
      <c r="X4305" s="196"/>
      <c r="Y4305" s="196"/>
      <c r="Z4305" s="196" t="n">
        <v>0</v>
      </c>
      <c r="AE4305" s="94" t="e">
        <f aca="false" t="array" ref="AE4305:AK4305">_xlfn.torow(_xlfn.unique(_xlfn._xlws.filter(cat_table[Subsector],$E4305=cat_table[Sector],"")))</f>
        <v>#NAME?</v>
      </c>
      <c r="AF4305" s="94" t="e">
        <v>#NAME?</v>
      </c>
      <c r="AG4305" s="94" t="e">
        <v>#NAME?</v>
      </c>
      <c r="AH4305" s="94" t="e">
        <v>#NAME?</v>
      </c>
      <c r="AI4305" s="94" t="e">
        <v>#NAME?</v>
      </c>
      <c r="AJ4305" s="94" t="e">
        <v>#NAME?</v>
      </c>
      <c r="AK4305" s="94" t="e">
        <v>#NAME?</v>
      </c>
      <c r="AO4305" s="94" t="e">
        <f aca="false" t="array" ref="AO4305:AQ4305">_xlfn.torow(_xlfn.unique(_xlfn._xlws.filter(cat_table[Sub-subsector],($E4305=cat_table[Sector])*($F4305=cat_table[Subsector]),"")))</f>
        <v>#NAME?</v>
      </c>
      <c r="AP4305" s="94" t="e">
        <v>#NAME?</v>
      </c>
      <c r="AQ4305" s="94" t="e">
        <v>#NAME?</v>
      </c>
    </row>
    <row r="4306" customFormat="false" ht="15" hidden="false" customHeight="true" outlineLevel="0" collapsed="false">
      <c r="A4306" s="193" t="s">
        <v>15089</v>
      </c>
      <c r="B4306" s="20" t="str">
        <f aca="false">INDEX(Table2[], MATCH(L4306, Location_ID!$D$2:$D$648, 0), 1)</f>
        <v>daa8a290-cd1b-4ff0-b151-1f450e2146dd</v>
      </c>
      <c r="C4306" s="193" t="s">
        <v>1482</v>
      </c>
      <c r="D4306" s="273" t="s">
        <v>354</v>
      </c>
      <c r="E4306" s="193" t="s">
        <v>7134</v>
      </c>
      <c r="F4306" s="193" t="s">
        <v>7899</v>
      </c>
      <c r="G4306" s="193"/>
      <c r="H4306" s="196"/>
      <c r="I4306" s="193" t="s">
        <v>14291</v>
      </c>
      <c r="J4306" s="193" t="s">
        <v>14292</v>
      </c>
      <c r="K4306" s="193" t="s">
        <v>7127</v>
      </c>
      <c r="L4306" s="193" t="s">
        <v>3033</v>
      </c>
      <c r="M4306" s="193" t="s">
        <v>7131</v>
      </c>
      <c r="N4306" s="193" t="s">
        <v>14293</v>
      </c>
      <c r="O4306" s="193" t="s">
        <v>1732</v>
      </c>
      <c r="P4306" s="219" t="n">
        <v>43040</v>
      </c>
      <c r="Q4306" s="219" t="n">
        <v>44469</v>
      </c>
      <c r="R4306" s="193"/>
      <c r="S4306" s="193" t="s">
        <v>7130</v>
      </c>
      <c r="T4306" s="193" t="n">
        <v>2125.743487</v>
      </c>
      <c r="U4306" s="193"/>
      <c r="V4306" s="193"/>
      <c r="W4306" s="193" t="s">
        <v>8720</v>
      </c>
      <c r="X4306" s="196"/>
      <c r="Y4306" s="196"/>
      <c r="Z4306" s="196" t="n">
        <v>0</v>
      </c>
      <c r="AE4306" s="94" t="e">
        <f aca="false" t="array" ref="AE4306:AK4306">_xlfn.torow(_xlfn.unique(_xlfn._xlws.filter(cat_table[Subsector],$E4306=cat_table[Sector],"")))</f>
        <v>#NAME?</v>
      </c>
      <c r="AF4306" s="94" t="e">
        <v>#NAME?</v>
      </c>
      <c r="AG4306" s="94" t="e">
        <v>#NAME?</v>
      </c>
      <c r="AH4306" s="94" t="e">
        <v>#NAME?</v>
      </c>
      <c r="AI4306" s="94" t="e">
        <v>#NAME?</v>
      </c>
      <c r="AJ4306" s="94" t="e">
        <v>#NAME?</v>
      </c>
      <c r="AK4306" s="94" t="e">
        <v>#NAME?</v>
      </c>
      <c r="AO4306" s="94" t="e">
        <f aca="false" t="array" ref="AO4306:AQ4306">_xlfn.torow(_xlfn.unique(_xlfn._xlws.filter(cat_table[Sub-subsector],($E4306=cat_table[Sector])*($F4306=cat_table[Subsector]),"")))</f>
        <v>#NAME?</v>
      </c>
      <c r="AP4306" s="94" t="e">
        <v>#NAME?</v>
      </c>
      <c r="AQ4306" s="94" t="e">
        <v>#NAME?</v>
      </c>
    </row>
    <row r="4307" customFormat="false" ht="15" hidden="false" customHeight="true" outlineLevel="0" collapsed="false">
      <c r="A4307" s="193" t="s">
        <v>15090</v>
      </c>
      <c r="B4307" s="20" t="str">
        <f aca="false">INDEX(Table2[], MATCH(L4307, Location_ID!$D$2:$D$648, 0), 1)</f>
        <v>daa8a290-cd1b-4ff0-b151-1f450e2146dd</v>
      </c>
      <c r="C4307" s="193" t="s">
        <v>1482</v>
      </c>
      <c r="D4307" s="273" t="s">
        <v>354</v>
      </c>
      <c r="E4307" s="193" t="s">
        <v>7134</v>
      </c>
      <c r="F4307" s="193" t="s">
        <v>7899</v>
      </c>
      <c r="G4307" s="193"/>
      <c r="H4307" s="196"/>
      <c r="I4307" s="193" t="s">
        <v>14291</v>
      </c>
      <c r="J4307" s="193" t="s">
        <v>14292</v>
      </c>
      <c r="K4307" s="193" t="s">
        <v>7127</v>
      </c>
      <c r="L4307" s="193" t="s">
        <v>3033</v>
      </c>
      <c r="M4307" s="193" t="s">
        <v>7131</v>
      </c>
      <c r="N4307" s="193" t="s">
        <v>14293</v>
      </c>
      <c r="O4307" s="193" t="s">
        <v>1732</v>
      </c>
      <c r="P4307" s="219" t="n">
        <v>43040</v>
      </c>
      <c r="Q4307" s="219" t="n">
        <v>44469</v>
      </c>
      <c r="R4307" s="193"/>
      <c r="S4307" s="193" t="s">
        <v>7130</v>
      </c>
      <c r="T4307" s="193" t="n">
        <v>1926.452365</v>
      </c>
      <c r="U4307" s="193"/>
      <c r="V4307" s="193"/>
      <c r="W4307" s="193" t="s">
        <v>8720</v>
      </c>
      <c r="X4307" s="196"/>
      <c r="Y4307" s="196"/>
      <c r="Z4307" s="196" t="n">
        <v>0</v>
      </c>
      <c r="AE4307" s="94" t="e">
        <f aca="false" t="array" ref="AE4307:AK4307">_xlfn.torow(_xlfn.unique(_xlfn._xlws.filter(cat_table[Subsector],$E4307=cat_table[Sector],"")))</f>
        <v>#NAME?</v>
      </c>
      <c r="AF4307" s="94" t="e">
        <v>#NAME?</v>
      </c>
      <c r="AG4307" s="94" t="e">
        <v>#NAME?</v>
      </c>
      <c r="AH4307" s="94" t="e">
        <v>#NAME?</v>
      </c>
      <c r="AI4307" s="94" t="e">
        <v>#NAME?</v>
      </c>
      <c r="AJ4307" s="94" t="e">
        <v>#NAME?</v>
      </c>
      <c r="AK4307" s="94" t="e">
        <v>#NAME?</v>
      </c>
      <c r="AO4307" s="94" t="e">
        <f aca="false" t="array" ref="AO4307:AQ4307">_xlfn.torow(_xlfn.unique(_xlfn._xlws.filter(cat_table[Sub-subsector],($E4307=cat_table[Sector])*($F4307=cat_table[Subsector]),"")))</f>
        <v>#NAME?</v>
      </c>
      <c r="AP4307" s="94" t="e">
        <v>#NAME?</v>
      </c>
      <c r="AQ4307" s="94" t="e">
        <v>#NAME?</v>
      </c>
    </row>
    <row r="4308" customFormat="false" ht="15" hidden="false" customHeight="true" outlineLevel="0" collapsed="false">
      <c r="A4308" s="193" t="s">
        <v>15091</v>
      </c>
      <c r="B4308" s="20" t="str">
        <f aca="false">INDEX(Table2[], MATCH(L4308, Location_ID!$D$2:$D$648, 0), 1)</f>
        <v>daa8a290-cd1b-4ff0-b151-1f450e2146dd</v>
      </c>
      <c r="C4308" s="193" t="s">
        <v>1482</v>
      </c>
      <c r="D4308" s="273" t="s">
        <v>354</v>
      </c>
      <c r="E4308" s="193" t="s">
        <v>7134</v>
      </c>
      <c r="F4308" s="193" t="s">
        <v>7899</v>
      </c>
      <c r="G4308" s="193"/>
      <c r="H4308" s="196"/>
      <c r="I4308" s="193" t="s">
        <v>14291</v>
      </c>
      <c r="J4308" s="193" t="s">
        <v>14292</v>
      </c>
      <c r="K4308" s="193" t="s">
        <v>7127</v>
      </c>
      <c r="L4308" s="193" t="s">
        <v>3033</v>
      </c>
      <c r="M4308" s="193" t="s">
        <v>7131</v>
      </c>
      <c r="N4308" s="193" t="s">
        <v>14293</v>
      </c>
      <c r="O4308" s="193" t="s">
        <v>1732</v>
      </c>
      <c r="P4308" s="219" t="n">
        <v>43040</v>
      </c>
      <c r="Q4308" s="219" t="n">
        <v>44469</v>
      </c>
      <c r="R4308" s="193"/>
      <c r="S4308" s="193" t="s">
        <v>7130</v>
      </c>
      <c r="T4308" s="193" t="n">
        <v>1599.642714</v>
      </c>
      <c r="U4308" s="193"/>
      <c r="V4308" s="193"/>
      <c r="W4308" s="193" t="s">
        <v>8720</v>
      </c>
      <c r="X4308" s="196"/>
      <c r="Y4308" s="196"/>
      <c r="Z4308" s="196" t="n">
        <v>0</v>
      </c>
      <c r="AE4308" s="94" t="e">
        <f aca="false" t="array" ref="AE4308:AK4308">_xlfn.torow(_xlfn.unique(_xlfn._xlws.filter(cat_table[Subsector],$E4308=cat_table[Sector],"")))</f>
        <v>#NAME?</v>
      </c>
      <c r="AF4308" s="94" t="e">
        <v>#NAME?</v>
      </c>
      <c r="AG4308" s="94" t="e">
        <v>#NAME?</v>
      </c>
      <c r="AH4308" s="94" t="e">
        <v>#NAME?</v>
      </c>
      <c r="AI4308" s="94" t="e">
        <v>#NAME?</v>
      </c>
      <c r="AJ4308" s="94" t="e">
        <v>#NAME?</v>
      </c>
      <c r="AK4308" s="94" t="e">
        <v>#NAME?</v>
      </c>
      <c r="AO4308" s="94" t="e">
        <f aca="false" t="array" ref="AO4308:AQ4308">_xlfn.torow(_xlfn.unique(_xlfn._xlws.filter(cat_table[Sub-subsector],($E4308=cat_table[Sector])*($F4308=cat_table[Subsector]),"")))</f>
        <v>#NAME?</v>
      </c>
      <c r="AP4308" s="94" t="e">
        <v>#NAME?</v>
      </c>
      <c r="AQ4308" s="94" t="e">
        <v>#NAME?</v>
      </c>
    </row>
    <row r="4309" customFormat="false" ht="15" hidden="false" customHeight="true" outlineLevel="0" collapsed="false">
      <c r="A4309" s="193" t="s">
        <v>15092</v>
      </c>
      <c r="B4309" s="20" t="str">
        <f aca="false">INDEX(Table2[], MATCH(L4309, Location_ID!$D$2:$D$648, 0), 1)</f>
        <v>daa8a290-cd1b-4ff0-b151-1f450e2146dd</v>
      </c>
      <c r="C4309" s="193" t="s">
        <v>1482</v>
      </c>
      <c r="D4309" s="273" t="s">
        <v>354</v>
      </c>
      <c r="E4309" s="193" t="s">
        <v>7134</v>
      </c>
      <c r="F4309" s="193" t="s">
        <v>7899</v>
      </c>
      <c r="G4309" s="193"/>
      <c r="H4309" s="196"/>
      <c r="I4309" s="193" t="s">
        <v>14291</v>
      </c>
      <c r="J4309" s="193" t="s">
        <v>14292</v>
      </c>
      <c r="K4309" s="193" t="s">
        <v>7127</v>
      </c>
      <c r="L4309" s="193" t="s">
        <v>3033</v>
      </c>
      <c r="M4309" s="193" t="s">
        <v>7131</v>
      </c>
      <c r="N4309" s="193" t="s">
        <v>14293</v>
      </c>
      <c r="O4309" s="193" t="s">
        <v>1732</v>
      </c>
      <c r="P4309" s="219" t="n">
        <v>43040</v>
      </c>
      <c r="Q4309" s="219" t="n">
        <v>44469</v>
      </c>
      <c r="R4309" s="193"/>
      <c r="S4309" s="193" t="s">
        <v>7130</v>
      </c>
      <c r="T4309" s="193" t="n">
        <v>4517.595057</v>
      </c>
      <c r="U4309" s="193"/>
      <c r="V4309" s="193"/>
      <c r="W4309" s="193" t="s">
        <v>8720</v>
      </c>
      <c r="X4309" s="196"/>
      <c r="Y4309" s="196"/>
      <c r="Z4309" s="196" t="n">
        <v>0</v>
      </c>
      <c r="AE4309" s="94" t="e">
        <f aca="false" t="array" ref="AE4309:AK4309">_xlfn.torow(_xlfn.unique(_xlfn._xlws.filter(cat_table[Subsector],$E4309=cat_table[Sector],"")))</f>
        <v>#NAME?</v>
      </c>
      <c r="AF4309" s="94" t="e">
        <v>#NAME?</v>
      </c>
      <c r="AG4309" s="94" t="e">
        <v>#NAME?</v>
      </c>
      <c r="AH4309" s="94" t="e">
        <v>#NAME?</v>
      </c>
      <c r="AI4309" s="94" t="e">
        <v>#NAME?</v>
      </c>
      <c r="AJ4309" s="94" t="e">
        <v>#NAME?</v>
      </c>
      <c r="AK4309" s="94" t="e">
        <v>#NAME?</v>
      </c>
      <c r="AO4309" s="94" t="e">
        <f aca="false" t="array" ref="AO4309:AQ4309">_xlfn.torow(_xlfn.unique(_xlfn._xlws.filter(cat_table[Sub-subsector],($E4309=cat_table[Sector])*($F4309=cat_table[Subsector]),"")))</f>
        <v>#NAME?</v>
      </c>
      <c r="AP4309" s="94" t="e">
        <v>#NAME?</v>
      </c>
      <c r="AQ4309" s="94" t="e">
        <v>#NAME?</v>
      </c>
    </row>
    <row r="4310" customFormat="false" ht="15" hidden="false" customHeight="true" outlineLevel="0" collapsed="false">
      <c r="A4310" s="193" t="s">
        <v>15093</v>
      </c>
      <c r="B4310" s="20" t="str">
        <f aca="false">INDEX(Table2[], MATCH(L4310, Location_ID!$D$2:$D$648, 0), 1)</f>
        <v>daa8a290-cd1b-4ff0-b151-1f450e2146dd</v>
      </c>
      <c r="C4310" s="193" t="s">
        <v>1482</v>
      </c>
      <c r="D4310" s="273" t="s">
        <v>354</v>
      </c>
      <c r="E4310" s="193" t="s">
        <v>7134</v>
      </c>
      <c r="F4310" s="193" t="s">
        <v>7899</v>
      </c>
      <c r="G4310" s="193"/>
      <c r="H4310" s="196"/>
      <c r="I4310" s="193" t="s">
        <v>14291</v>
      </c>
      <c r="J4310" s="193" t="s">
        <v>14292</v>
      </c>
      <c r="K4310" s="193" t="s">
        <v>7127</v>
      </c>
      <c r="L4310" s="193" t="s">
        <v>3033</v>
      </c>
      <c r="M4310" s="193" t="s">
        <v>7131</v>
      </c>
      <c r="N4310" s="193" t="s">
        <v>14293</v>
      </c>
      <c r="O4310" s="193" t="s">
        <v>1732</v>
      </c>
      <c r="P4310" s="219" t="n">
        <v>43040</v>
      </c>
      <c r="Q4310" s="219" t="n">
        <v>44469</v>
      </c>
      <c r="R4310" s="193"/>
      <c r="S4310" s="193" t="s">
        <v>7130</v>
      </c>
      <c r="T4310" s="193" t="n">
        <v>7202.797701</v>
      </c>
      <c r="U4310" s="193"/>
      <c r="V4310" s="193"/>
      <c r="W4310" s="193" t="s">
        <v>8720</v>
      </c>
      <c r="X4310" s="196"/>
      <c r="Y4310" s="196"/>
      <c r="Z4310" s="196" t="n">
        <v>0</v>
      </c>
      <c r="AE4310" s="94" t="e">
        <f aca="false" t="array" ref="AE4310:AK4310">_xlfn.torow(_xlfn.unique(_xlfn._xlws.filter(cat_table[Subsector],$E4310=cat_table[Sector],"")))</f>
        <v>#NAME?</v>
      </c>
      <c r="AF4310" s="94" t="e">
        <v>#NAME?</v>
      </c>
      <c r="AG4310" s="94" t="e">
        <v>#NAME?</v>
      </c>
      <c r="AH4310" s="94" t="e">
        <v>#NAME?</v>
      </c>
      <c r="AI4310" s="94" t="e">
        <v>#NAME?</v>
      </c>
      <c r="AJ4310" s="94" t="e">
        <v>#NAME?</v>
      </c>
      <c r="AK4310" s="94" t="e">
        <v>#NAME?</v>
      </c>
      <c r="AO4310" s="94" t="e">
        <f aca="false" t="array" ref="AO4310:AQ4310">_xlfn.torow(_xlfn.unique(_xlfn._xlws.filter(cat_table[Sub-subsector],($E4310=cat_table[Sector])*($F4310=cat_table[Subsector]),"")))</f>
        <v>#NAME?</v>
      </c>
      <c r="AP4310" s="94" t="e">
        <v>#NAME?</v>
      </c>
      <c r="AQ4310" s="94" t="e">
        <v>#NAME?</v>
      </c>
    </row>
    <row r="4311" customFormat="false" ht="15" hidden="false" customHeight="true" outlineLevel="0" collapsed="false">
      <c r="A4311" s="193" t="s">
        <v>15094</v>
      </c>
      <c r="B4311" s="20" t="str">
        <f aca="false">INDEX(Table2[], MATCH(L4311, Location_ID!$D$2:$D$648, 0), 1)</f>
        <v>daa8a290-cd1b-4ff0-b151-1f450e2146dd</v>
      </c>
      <c r="C4311" s="193" t="s">
        <v>1482</v>
      </c>
      <c r="D4311" s="273" t="s">
        <v>354</v>
      </c>
      <c r="E4311" s="193" t="s">
        <v>7134</v>
      </c>
      <c r="F4311" s="193" t="s">
        <v>7899</v>
      </c>
      <c r="G4311" s="193"/>
      <c r="H4311" s="196"/>
      <c r="I4311" s="193" t="s">
        <v>14291</v>
      </c>
      <c r="J4311" s="193" t="s">
        <v>14292</v>
      </c>
      <c r="K4311" s="193" t="s">
        <v>7127</v>
      </c>
      <c r="L4311" s="193" t="s">
        <v>3033</v>
      </c>
      <c r="M4311" s="193" t="s">
        <v>7131</v>
      </c>
      <c r="N4311" s="193" t="s">
        <v>14293</v>
      </c>
      <c r="O4311" s="193" t="s">
        <v>1732</v>
      </c>
      <c r="P4311" s="219" t="n">
        <v>43040</v>
      </c>
      <c r="Q4311" s="219" t="n">
        <v>44469</v>
      </c>
      <c r="R4311" s="193"/>
      <c r="S4311" s="193" t="s">
        <v>7130</v>
      </c>
      <c r="T4311" s="193" t="n">
        <v>2424.826855</v>
      </c>
      <c r="U4311" s="193"/>
      <c r="V4311" s="193"/>
      <c r="W4311" s="193" t="s">
        <v>8720</v>
      </c>
      <c r="X4311" s="196"/>
      <c r="Y4311" s="196"/>
      <c r="Z4311" s="196" t="n">
        <v>0</v>
      </c>
      <c r="AE4311" s="94" t="e">
        <f aca="false" t="array" ref="AE4311:AK4311">_xlfn.torow(_xlfn.unique(_xlfn._xlws.filter(cat_table[Subsector],$E4311=cat_table[Sector],"")))</f>
        <v>#NAME?</v>
      </c>
      <c r="AF4311" s="94" t="e">
        <v>#NAME?</v>
      </c>
      <c r="AG4311" s="94" t="e">
        <v>#NAME?</v>
      </c>
      <c r="AH4311" s="94" t="e">
        <v>#NAME?</v>
      </c>
      <c r="AI4311" s="94" t="e">
        <v>#NAME?</v>
      </c>
      <c r="AJ4311" s="94" t="e">
        <v>#NAME?</v>
      </c>
      <c r="AK4311" s="94" t="e">
        <v>#NAME?</v>
      </c>
      <c r="AO4311" s="94" t="e">
        <f aca="false" t="array" ref="AO4311:AQ4311">_xlfn.torow(_xlfn.unique(_xlfn._xlws.filter(cat_table[Sub-subsector],($E4311=cat_table[Sector])*($F4311=cat_table[Subsector]),"")))</f>
        <v>#NAME?</v>
      </c>
      <c r="AP4311" s="94" t="e">
        <v>#NAME?</v>
      </c>
      <c r="AQ4311" s="94" t="e">
        <v>#NAME?</v>
      </c>
    </row>
    <row r="4312" customFormat="false" ht="15" hidden="false" customHeight="true" outlineLevel="0" collapsed="false">
      <c r="A4312" s="193" t="s">
        <v>15095</v>
      </c>
      <c r="B4312" s="20" t="str">
        <f aca="false">INDEX(Table2[], MATCH(L4312, Location_ID!$D$2:$D$648, 0), 1)</f>
        <v>daa8a290-cd1b-4ff0-b151-1f450e2146dd</v>
      </c>
      <c r="C4312" s="193" t="s">
        <v>1482</v>
      </c>
      <c r="D4312" s="273" t="s">
        <v>354</v>
      </c>
      <c r="E4312" s="193" t="s">
        <v>7134</v>
      </c>
      <c r="F4312" s="193" t="s">
        <v>7899</v>
      </c>
      <c r="G4312" s="193"/>
      <c r="H4312" s="196"/>
      <c r="I4312" s="193" t="s">
        <v>14291</v>
      </c>
      <c r="J4312" s="193" t="s">
        <v>14292</v>
      </c>
      <c r="K4312" s="193" t="s">
        <v>7127</v>
      </c>
      <c r="L4312" s="193" t="s">
        <v>3033</v>
      </c>
      <c r="M4312" s="193" t="s">
        <v>7131</v>
      </c>
      <c r="N4312" s="193" t="s">
        <v>14293</v>
      </c>
      <c r="O4312" s="193" t="s">
        <v>1732</v>
      </c>
      <c r="P4312" s="219" t="n">
        <v>43040</v>
      </c>
      <c r="Q4312" s="219" t="n">
        <v>44469</v>
      </c>
      <c r="R4312" s="193"/>
      <c r="S4312" s="193" t="s">
        <v>7130</v>
      </c>
      <c r="T4312" s="193" t="n">
        <v>3276.301134</v>
      </c>
      <c r="U4312" s="193"/>
      <c r="V4312" s="193"/>
      <c r="W4312" s="193" t="s">
        <v>8720</v>
      </c>
      <c r="X4312" s="196"/>
      <c r="Y4312" s="196"/>
      <c r="Z4312" s="196" t="n">
        <v>0</v>
      </c>
      <c r="AE4312" s="94" t="e">
        <f aca="false" t="array" ref="AE4312:AK4312">_xlfn.torow(_xlfn.unique(_xlfn._xlws.filter(cat_table[Subsector],$E4312=cat_table[Sector],"")))</f>
        <v>#NAME?</v>
      </c>
      <c r="AF4312" s="94" t="e">
        <v>#NAME?</v>
      </c>
      <c r="AG4312" s="94" t="e">
        <v>#NAME?</v>
      </c>
      <c r="AH4312" s="94" t="e">
        <v>#NAME?</v>
      </c>
      <c r="AI4312" s="94" t="e">
        <v>#NAME?</v>
      </c>
      <c r="AJ4312" s="94" t="e">
        <v>#NAME?</v>
      </c>
      <c r="AK4312" s="94" t="e">
        <v>#NAME?</v>
      </c>
      <c r="AO4312" s="94" t="e">
        <f aca="false" t="array" ref="AO4312:AQ4312">_xlfn.torow(_xlfn.unique(_xlfn._xlws.filter(cat_table[Sub-subsector],($E4312=cat_table[Sector])*($F4312=cat_table[Subsector]),"")))</f>
        <v>#NAME?</v>
      </c>
      <c r="AP4312" s="94" t="e">
        <v>#NAME?</v>
      </c>
      <c r="AQ4312" s="94" t="e">
        <v>#NAME?</v>
      </c>
    </row>
    <row r="4313" customFormat="false" ht="15" hidden="false" customHeight="true" outlineLevel="0" collapsed="false">
      <c r="A4313" s="193" t="s">
        <v>15096</v>
      </c>
      <c r="B4313" s="20" t="str">
        <f aca="false">INDEX(Table2[], MATCH(L4313, Location_ID!$D$2:$D$648, 0), 1)</f>
        <v>daa8a290-cd1b-4ff0-b151-1f450e2146dd</v>
      </c>
      <c r="C4313" s="193" t="s">
        <v>1482</v>
      </c>
      <c r="D4313" s="273" t="s">
        <v>354</v>
      </c>
      <c r="E4313" s="193" t="s">
        <v>7134</v>
      </c>
      <c r="F4313" s="193" t="s">
        <v>7899</v>
      </c>
      <c r="G4313" s="193"/>
      <c r="H4313" s="196"/>
      <c r="I4313" s="193" t="s">
        <v>14291</v>
      </c>
      <c r="J4313" s="193" t="s">
        <v>14292</v>
      </c>
      <c r="K4313" s="193" t="s">
        <v>7127</v>
      </c>
      <c r="L4313" s="193" t="s">
        <v>3033</v>
      </c>
      <c r="M4313" s="193" t="s">
        <v>7131</v>
      </c>
      <c r="N4313" s="193" t="s">
        <v>14293</v>
      </c>
      <c r="O4313" s="193" t="s">
        <v>1732</v>
      </c>
      <c r="P4313" s="219" t="n">
        <v>43040</v>
      </c>
      <c r="Q4313" s="219" t="n">
        <v>44469</v>
      </c>
      <c r="R4313" s="193"/>
      <c r="S4313" s="193" t="s">
        <v>7130</v>
      </c>
      <c r="T4313" s="193" t="n">
        <v>105.2749759</v>
      </c>
      <c r="U4313" s="193"/>
      <c r="V4313" s="193"/>
      <c r="W4313" s="193" t="s">
        <v>8720</v>
      </c>
      <c r="X4313" s="196"/>
      <c r="Y4313" s="196"/>
      <c r="Z4313" s="196" t="n">
        <v>0</v>
      </c>
      <c r="AE4313" s="94" t="e">
        <f aca="false" t="array" ref="AE4313:AK4313">_xlfn.torow(_xlfn.unique(_xlfn._xlws.filter(cat_table[Subsector],$E4313=cat_table[Sector],"")))</f>
        <v>#NAME?</v>
      </c>
      <c r="AF4313" s="94" t="e">
        <v>#NAME?</v>
      </c>
      <c r="AG4313" s="94" t="e">
        <v>#NAME?</v>
      </c>
      <c r="AH4313" s="94" t="e">
        <v>#NAME?</v>
      </c>
      <c r="AI4313" s="94" t="e">
        <v>#NAME?</v>
      </c>
      <c r="AJ4313" s="94" t="e">
        <v>#NAME?</v>
      </c>
      <c r="AK4313" s="94" t="e">
        <v>#NAME?</v>
      </c>
      <c r="AO4313" s="94" t="e">
        <f aca="false" t="array" ref="AO4313:AQ4313">_xlfn.torow(_xlfn.unique(_xlfn._xlws.filter(cat_table[Sub-subsector],($E4313=cat_table[Sector])*($F4313=cat_table[Subsector]),"")))</f>
        <v>#NAME?</v>
      </c>
      <c r="AP4313" s="94" t="e">
        <v>#NAME?</v>
      </c>
      <c r="AQ4313" s="94" t="e">
        <v>#NAME?</v>
      </c>
    </row>
    <row r="4314" customFormat="false" ht="15" hidden="false" customHeight="true" outlineLevel="0" collapsed="false">
      <c r="A4314" s="193" t="s">
        <v>15097</v>
      </c>
      <c r="B4314" s="20" t="str">
        <f aca="false">INDEX(Table2[], MATCH(L4314, Location_ID!$D$2:$D$648, 0), 1)</f>
        <v>daa8a290-cd1b-4ff0-b151-1f450e2146dd</v>
      </c>
      <c r="C4314" s="193" t="s">
        <v>1482</v>
      </c>
      <c r="D4314" s="273" t="s">
        <v>354</v>
      </c>
      <c r="E4314" s="193" t="s">
        <v>7134</v>
      </c>
      <c r="F4314" s="193" t="s">
        <v>7899</v>
      </c>
      <c r="G4314" s="193"/>
      <c r="H4314" s="196"/>
      <c r="I4314" s="193" t="s">
        <v>14291</v>
      </c>
      <c r="J4314" s="193" t="s">
        <v>14292</v>
      </c>
      <c r="K4314" s="193" t="s">
        <v>7127</v>
      </c>
      <c r="L4314" s="193" t="s">
        <v>3033</v>
      </c>
      <c r="M4314" s="193" t="s">
        <v>7131</v>
      </c>
      <c r="N4314" s="193" t="s">
        <v>14293</v>
      </c>
      <c r="O4314" s="193" t="s">
        <v>1732</v>
      </c>
      <c r="P4314" s="219" t="n">
        <v>43040</v>
      </c>
      <c r="Q4314" s="219" t="n">
        <v>44469</v>
      </c>
      <c r="R4314" s="193"/>
      <c r="S4314" s="193" t="s">
        <v>7130</v>
      </c>
      <c r="T4314" s="193" t="n">
        <v>2394.033314</v>
      </c>
      <c r="U4314" s="193"/>
      <c r="V4314" s="193"/>
      <c r="W4314" s="193" t="s">
        <v>8720</v>
      </c>
      <c r="X4314" s="196"/>
      <c r="Y4314" s="196"/>
      <c r="Z4314" s="196" t="n">
        <v>0</v>
      </c>
      <c r="AE4314" s="94" t="e">
        <f aca="false" t="array" ref="AE4314:AK4314">_xlfn.torow(_xlfn.unique(_xlfn._xlws.filter(cat_table[Subsector],$E4314=cat_table[Sector],"")))</f>
        <v>#NAME?</v>
      </c>
      <c r="AF4314" s="94" t="e">
        <v>#NAME?</v>
      </c>
      <c r="AG4314" s="94" t="e">
        <v>#NAME?</v>
      </c>
      <c r="AH4314" s="94" t="e">
        <v>#NAME?</v>
      </c>
      <c r="AI4314" s="94" t="e">
        <v>#NAME?</v>
      </c>
      <c r="AJ4314" s="94" t="e">
        <v>#NAME?</v>
      </c>
      <c r="AK4314" s="94" t="e">
        <v>#NAME?</v>
      </c>
      <c r="AO4314" s="94" t="e">
        <f aca="false" t="array" ref="AO4314:AQ4314">_xlfn.torow(_xlfn.unique(_xlfn._xlws.filter(cat_table[Sub-subsector],($E4314=cat_table[Sector])*($F4314=cat_table[Subsector]),"")))</f>
        <v>#NAME?</v>
      </c>
      <c r="AP4314" s="94" t="e">
        <v>#NAME?</v>
      </c>
      <c r="AQ4314" s="94" t="e">
        <v>#NAME?</v>
      </c>
    </row>
    <row r="4315" customFormat="false" ht="15" hidden="false" customHeight="true" outlineLevel="0" collapsed="false">
      <c r="A4315" s="193" t="s">
        <v>15098</v>
      </c>
      <c r="B4315" s="20" t="str">
        <f aca="false">INDEX(Table2[], MATCH(L4315, Location_ID!$D$2:$D$648, 0), 1)</f>
        <v>daa8a290-cd1b-4ff0-b151-1f450e2146dd</v>
      </c>
      <c r="C4315" s="193" t="s">
        <v>1482</v>
      </c>
      <c r="D4315" s="273" t="s">
        <v>354</v>
      </c>
      <c r="E4315" s="193" t="s">
        <v>7134</v>
      </c>
      <c r="F4315" s="193" t="s">
        <v>7899</v>
      </c>
      <c r="G4315" s="193"/>
      <c r="H4315" s="196"/>
      <c r="I4315" s="193" t="s">
        <v>14291</v>
      </c>
      <c r="J4315" s="193" t="s">
        <v>14292</v>
      </c>
      <c r="K4315" s="193" t="s">
        <v>7127</v>
      </c>
      <c r="L4315" s="193" t="s">
        <v>3033</v>
      </c>
      <c r="M4315" s="193" t="s">
        <v>7131</v>
      </c>
      <c r="N4315" s="193" t="s">
        <v>14293</v>
      </c>
      <c r="O4315" s="193" t="s">
        <v>1732</v>
      </c>
      <c r="P4315" s="219" t="n">
        <v>43040</v>
      </c>
      <c r="Q4315" s="219" t="n">
        <v>44469</v>
      </c>
      <c r="R4315" s="193"/>
      <c r="S4315" s="193" t="s">
        <v>7130</v>
      </c>
      <c r="T4315" s="193" t="n">
        <v>8796.760572</v>
      </c>
      <c r="U4315" s="193"/>
      <c r="V4315" s="193"/>
      <c r="W4315" s="193" t="s">
        <v>8720</v>
      </c>
      <c r="X4315" s="196"/>
      <c r="Y4315" s="196"/>
      <c r="Z4315" s="196" t="n">
        <v>0</v>
      </c>
      <c r="AE4315" s="94" t="e">
        <f aca="false" t="array" ref="AE4315:AK4315">_xlfn.torow(_xlfn.unique(_xlfn._xlws.filter(cat_table[Subsector],$E4315=cat_table[Sector],"")))</f>
        <v>#NAME?</v>
      </c>
      <c r="AF4315" s="94" t="e">
        <v>#NAME?</v>
      </c>
      <c r="AG4315" s="94" t="e">
        <v>#NAME?</v>
      </c>
      <c r="AH4315" s="94" t="e">
        <v>#NAME?</v>
      </c>
      <c r="AI4315" s="94" t="e">
        <v>#NAME?</v>
      </c>
      <c r="AJ4315" s="94" t="e">
        <v>#NAME?</v>
      </c>
      <c r="AK4315" s="94" t="e">
        <v>#NAME?</v>
      </c>
      <c r="AO4315" s="94" t="e">
        <f aca="false" t="array" ref="AO4315:AQ4315">_xlfn.torow(_xlfn.unique(_xlfn._xlws.filter(cat_table[Sub-subsector],($E4315=cat_table[Sector])*($F4315=cat_table[Subsector]),"")))</f>
        <v>#NAME?</v>
      </c>
      <c r="AP4315" s="94" t="e">
        <v>#NAME?</v>
      </c>
      <c r="AQ4315" s="94" t="e">
        <v>#NAME?</v>
      </c>
    </row>
    <row r="4316" customFormat="false" ht="15" hidden="false" customHeight="true" outlineLevel="0" collapsed="false">
      <c r="A4316" s="193" t="s">
        <v>15099</v>
      </c>
      <c r="B4316" s="20" t="str">
        <f aca="false">INDEX(Table2[], MATCH(L4316, Location_ID!$D$2:$D$648, 0), 1)</f>
        <v>daa8a290-cd1b-4ff0-b151-1f450e2146dd</v>
      </c>
      <c r="C4316" s="193" t="s">
        <v>1482</v>
      </c>
      <c r="D4316" s="273" t="s">
        <v>354</v>
      </c>
      <c r="E4316" s="193" t="s">
        <v>7134</v>
      </c>
      <c r="F4316" s="193" t="s">
        <v>7899</v>
      </c>
      <c r="G4316" s="193"/>
      <c r="H4316" s="196"/>
      <c r="I4316" s="193" t="s">
        <v>14291</v>
      </c>
      <c r="J4316" s="193" t="s">
        <v>14292</v>
      </c>
      <c r="K4316" s="193" t="s">
        <v>7127</v>
      </c>
      <c r="L4316" s="193" t="s">
        <v>3033</v>
      </c>
      <c r="M4316" s="193" t="s">
        <v>7131</v>
      </c>
      <c r="N4316" s="193" t="s">
        <v>14293</v>
      </c>
      <c r="O4316" s="193" t="s">
        <v>1732</v>
      </c>
      <c r="P4316" s="219" t="n">
        <v>43040</v>
      </c>
      <c r="Q4316" s="219" t="n">
        <v>44469</v>
      </c>
      <c r="R4316" s="193"/>
      <c r="S4316" s="193" t="s">
        <v>7130</v>
      </c>
      <c r="T4316" s="193" t="n">
        <v>3460.434311</v>
      </c>
      <c r="U4316" s="193"/>
      <c r="V4316" s="193"/>
      <c r="W4316" s="193" t="s">
        <v>8720</v>
      </c>
      <c r="X4316" s="196"/>
      <c r="Y4316" s="196"/>
      <c r="Z4316" s="196" t="n">
        <v>0</v>
      </c>
      <c r="AE4316" s="94" t="e">
        <f aca="false" t="array" ref="AE4316:AK4316">_xlfn.torow(_xlfn.unique(_xlfn._xlws.filter(cat_table[Subsector],$E4316=cat_table[Sector],"")))</f>
        <v>#NAME?</v>
      </c>
      <c r="AF4316" s="94" t="e">
        <v>#NAME?</v>
      </c>
      <c r="AG4316" s="94" t="e">
        <v>#NAME?</v>
      </c>
      <c r="AH4316" s="94" t="e">
        <v>#NAME?</v>
      </c>
      <c r="AI4316" s="94" t="e">
        <v>#NAME?</v>
      </c>
      <c r="AJ4316" s="94" t="e">
        <v>#NAME?</v>
      </c>
      <c r="AK4316" s="94" t="e">
        <v>#NAME?</v>
      </c>
      <c r="AO4316" s="94" t="e">
        <f aca="false" t="array" ref="AO4316:AQ4316">_xlfn.torow(_xlfn.unique(_xlfn._xlws.filter(cat_table[Sub-subsector],($E4316=cat_table[Sector])*($F4316=cat_table[Subsector]),"")))</f>
        <v>#NAME?</v>
      </c>
      <c r="AP4316" s="94" t="e">
        <v>#NAME?</v>
      </c>
      <c r="AQ4316" s="94" t="e">
        <v>#NAME?</v>
      </c>
    </row>
    <row r="4317" customFormat="false" ht="15" hidden="false" customHeight="true" outlineLevel="0" collapsed="false">
      <c r="A4317" s="193" t="s">
        <v>15100</v>
      </c>
      <c r="B4317" s="20" t="str">
        <f aca="false">INDEX(Table2[], MATCH(L4317, Location_ID!$D$2:$D$648, 0), 1)</f>
        <v>daa8a290-cd1b-4ff0-b151-1f450e2146dd</v>
      </c>
      <c r="C4317" s="193" t="s">
        <v>1482</v>
      </c>
      <c r="D4317" s="273" t="s">
        <v>354</v>
      </c>
      <c r="E4317" s="193" t="s">
        <v>7134</v>
      </c>
      <c r="F4317" s="193" t="s">
        <v>7899</v>
      </c>
      <c r="G4317" s="193"/>
      <c r="H4317" s="196"/>
      <c r="I4317" s="193" t="s">
        <v>14291</v>
      </c>
      <c r="J4317" s="193" t="s">
        <v>14292</v>
      </c>
      <c r="K4317" s="193" t="s">
        <v>7127</v>
      </c>
      <c r="L4317" s="193" t="s">
        <v>3033</v>
      </c>
      <c r="M4317" s="193" t="s">
        <v>7131</v>
      </c>
      <c r="N4317" s="193" t="s">
        <v>14293</v>
      </c>
      <c r="O4317" s="193" t="s">
        <v>1732</v>
      </c>
      <c r="P4317" s="219" t="n">
        <v>43040</v>
      </c>
      <c r="Q4317" s="219" t="n">
        <v>44469</v>
      </c>
      <c r="R4317" s="193"/>
      <c r="S4317" s="193" t="s">
        <v>7130</v>
      </c>
      <c r="T4317" s="193" t="n">
        <v>2750.525114</v>
      </c>
      <c r="U4317" s="193"/>
      <c r="V4317" s="193"/>
      <c r="W4317" s="193" t="s">
        <v>8720</v>
      </c>
      <c r="X4317" s="196"/>
      <c r="Y4317" s="196"/>
      <c r="Z4317" s="196" t="n">
        <v>0</v>
      </c>
      <c r="AE4317" s="94" t="e">
        <f aca="false" t="array" ref="AE4317:AK4317">_xlfn.torow(_xlfn.unique(_xlfn._xlws.filter(cat_table[Subsector],$E4317=cat_table[Sector],"")))</f>
        <v>#NAME?</v>
      </c>
      <c r="AF4317" s="94" t="e">
        <v>#NAME?</v>
      </c>
      <c r="AG4317" s="94" t="e">
        <v>#NAME?</v>
      </c>
      <c r="AH4317" s="94" t="e">
        <v>#NAME?</v>
      </c>
      <c r="AI4317" s="94" t="e">
        <v>#NAME?</v>
      </c>
      <c r="AJ4317" s="94" t="e">
        <v>#NAME?</v>
      </c>
      <c r="AK4317" s="94" t="e">
        <v>#NAME?</v>
      </c>
      <c r="AO4317" s="94" t="e">
        <f aca="false" t="array" ref="AO4317:AQ4317">_xlfn.torow(_xlfn.unique(_xlfn._xlws.filter(cat_table[Sub-subsector],($E4317=cat_table[Sector])*($F4317=cat_table[Subsector]),"")))</f>
        <v>#NAME?</v>
      </c>
      <c r="AP4317" s="94" t="e">
        <v>#NAME?</v>
      </c>
      <c r="AQ4317" s="94" t="e">
        <v>#NAME?</v>
      </c>
    </row>
    <row r="4318" customFormat="false" ht="15" hidden="false" customHeight="true" outlineLevel="0" collapsed="false">
      <c r="A4318" s="193" t="s">
        <v>15101</v>
      </c>
      <c r="B4318" s="20" t="str">
        <f aca="false">INDEX(Table2[], MATCH(L4318, Location_ID!$D$2:$D$648, 0), 1)</f>
        <v>daa8a290-cd1b-4ff0-b151-1f450e2146dd</v>
      </c>
      <c r="C4318" s="193" t="s">
        <v>1482</v>
      </c>
      <c r="D4318" s="273" t="s">
        <v>354</v>
      </c>
      <c r="E4318" s="193" t="s">
        <v>7134</v>
      </c>
      <c r="F4318" s="193" t="s">
        <v>7899</v>
      </c>
      <c r="G4318" s="193"/>
      <c r="H4318" s="196"/>
      <c r="I4318" s="193" t="s">
        <v>14291</v>
      </c>
      <c r="J4318" s="193" t="s">
        <v>14292</v>
      </c>
      <c r="K4318" s="193" t="s">
        <v>7127</v>
      </c>
      <c r="L4318" s="193" t="s">
        <v>3033</v>
      </c>
      <c r="M4318" s="193" t="s">
        <v>7131</v>
      </c>
      <c r="N4318" s="193" t="s">
        <v>14293</v>
      </c>
      <c r="O4318" s="193" t="s">
        <v>1732</v>
      </c>
      <c r="P4318" s="219" t="n">
        <v>43040</v>
      </c>
      <c r="Q4318" s="219" t="n">
        <v>44469</v>
      </c>
      <c r="R4318" s="193"/>
      <c r="S4318" s="193" t="s">
        <v>7130</v>
      </c>
      <c r="T4318" s="193" t="n">
        <v>2427.260761</v>
      </c>
      <c r="U4318" s="193"/>
      <c r="V4318" s="193"/>
      <c r="W4318" s="193" t="s">
        <v>8720</v>
      </c>
      <c r="X4318" s="196"/>
      <c r="Y4318" s="196"/>
      <c r="Z4318" s="196" t="n">
        <v>0</v>
      </c>
      <c r="AE4318" s="94" t="e">
        <f aca="false" t="array" ref="AE4318:AK4318">_xlfn.torow(_xlfn.unique(_xlfn._xlws.filter(cat_table[Subsector],$E4318=cat_table[Sector],"")))</f>
        <v>#NAME?</v>
      </c>
      <c r="AF4318" s="94" t="e">
        <v>#NAME?</v>
      </c>
      <c r="AG4318" s="94" t="e">
        <v>#NAME?</v>
      </c>
      <c r="AH4318" s="94" t="e">
        <v>#NAME?</v>
      </c>
      <c r="AI4318" s="94" t="e">
        <v>#NAME?</v>
      </c>
      <c r="AJ4318" s="94" t="e">
        <v>#NAME?</v>
      </c>
      <c r="AK4318" s="94" t="e">
        <v>#NAME?</v>
      </c>
      <c r="AO4318" s="94" t="e">
        <f aca="false" t="array" ref="AO4318:AQ4318">_xlfn.torow(_xlfn.unique(_xlfn._xlws.filter(cat_table[Sub-subsector],($E4318=cat_table[Sector])*($F4318=cat_table[Subsector]),"")))</f>
        <v>#NAME?</v>
      </c>
      <c r="AP4318" s="94" t="e">
        <v>#NAME?</v>
      </c>
      <c r="AQ4318" s="94" t="e">
        <v>#NAME?</v>
      </c>
    </row>
    <row r="4319" customFormat="false" ht="15" hidden="false" customHeight="true" outlineLevel="0" collapsed="false">
      <c r="A4319" s="193" t="s">
        <v>15102</v>
      </c>
      <c r="B4319" s="20" t="str">
        <f aca="false">INDEX(Table2[], MATCH(L4319, Location_ID!$D$2:$D$648, 0), 1)</f>
        <v>daa8a290-cd1b-4ff0-b151-1f450e2146dd</v>
      </c>
      <c r="C4319" s="193" t="s">
        <v>1482</v>
      </c>
      <c r="D4319" s="273" t="s">
        <v>354</v>
      </c>
      <c r="E4319" s="193" t="s">
        <v>7134</v>
      </c>
      <c r="F4319" s="193" t="s">
        <v>7899</v>
      </c>
      <c r="G4319" s="193"/>
      <c r="H4319" s="196"/>
      <c r="I4319" s="193" t="s">
        <v>14291</v>
      </c>
      <c r="J4319" s="193" t="s">
        <v>14292</v>
      </c>
      <c r="K4319" s="193" t="s">
        <v>7127</v>
      </c>
      <c r="L4319" s="193" t="s">
        <v>3033</v>
      </c>
      <c r="M4319" s="193" t="s">
        <v>7131</v>
      </c>
      <c r="N4319" s="193" t="s">
        <v>14293</v>
      </c>
      <c r="O4319" s="193" t="s">
        <v>1732</v>
      </c>
      <c r="P4319" s="219" t="n">
        <v>43040</v>
      </c>
      <c r="Q4319" s="219" t="n">
        <v>44469</v>
      </c>
      <c r="R4319" s="193"/>
      <c r="S4319" s="193" t="s">
        <v>7130</v>
      </c>
      <c r="T4319" s="193" t="n">
        <v>4986.619554</v>
      </c>
      <c r="U4319" s="193"/>
      <c r="V4319" s="193"/>
      <c r="W4319" s="193" t="s">
        <v>8720</v>
      </c>
      <c r="X4319" s="196"/>
      <c r="Y4319" s="196"/>
      <c r="Z4319" s="196" t="n">
        <v>0</v>
      </c>
      <c r="AE4319" s="94" t="e">
        <f aca="false" t="array" ref="AE4319:AK4319">_xlfn.torow(_xlfn.unique(_xlfn._xlws.filter(cat_table[Subsector],$E4319=cat_table[Sector],"")))</f>
        <v>#NAME?</v>
      </c>
      <c r="AF4319" s="94" t="e">
        <v>#NAME?</v>
      </c>
      <c r="AG4319" s="94" t="e">
        <v>#NAME?</v>
      </c>
      <c r="AH4319" s="94" t="e">
        <v>#NAME?</v>
      </c>
      <c r="AI4319" s="94" t="e">
        <v>#NAME?</v>
      </c>
      <c r="AJ4319" s="94" t="e">
        <v>#NAME?</v>
      </c>
      <c r="AK4319" s="94" t="e">
        <v>#NAME?</v>
      </c>
      <c r="AO4319" s="94" t="e">
        <f aca="false" t="array" ref="AO4319:AQ4319">_xlfn.torow(_xlfn.unique(_xlfn._xlws.filter(cat_table[Sub-subsector],($E4319=cat_table[Sector])*($F4319=cat_table[Subsector]),"")))</f>
        <v>#NAME?</v>
      </c>
      <c r="AP4319" s="94" t="e">
        <v>#NAME?</v>
      </c>
      <c r="AQ4319" s="94" t="e">
        <v>#NAME?</v>
      </c>
    </row>
    <row r="4320" customFormat="false" ht="15" hidden="false" customHeight="true" outlineLevel="0" collapsed="false">
      <c r="A4320" s="193" t="s">
        <v>15103</v>
      </c>
      <c r="B4320" s="20" t="str">
        <f aca="false">INDEX(Table2[], MATCH(L4320, Location_ID!$D$2:$D$648, 0), 1)</f>
        <v>daa8a290-cd1b-4ff0-b151-1f450e2146dd</v>
      </c>
      <c r="C4320" s="193" t="s">
        <v>1482</v>
      </c>
      <c r="D4320" s="273" t="s">
        <v>354</v>
      </c>
      <c r="E4320" s="193" t="s">
        <v>7134</v>
      </c>
      <c r="F4320" s="193" t="s">
        <v>7899</v>
      </c>
      <c r="G4320" s="193"/>
      <c r="H4320" s="196"/>
      <c r="I4320" s="193" t="s">
        <v>14291</v>
      </c>
      <c r="J4320" s="193" t="s">
        <v>14292</v>
      </c>
      <c r="K4320" s="193" t="s">
        <v>7127</v>
      </c>
      <c r="L4320" s="193" t="s">
        <v>3033</v>
      </c>
      <c r="M4320" s="193" t="s">
        <v>7131</v>
      </c>
      <c r="N4320" s="193" t="s">
        <v>14293</v>
      </c>
      <c r="O4320" s="193" t="s">
        <v>1732</v>
      </c>
      <c r="P4320" s="219" t="n">
        <v>43040</v>
      </c>
      <c r="Q4320" s="219" t="n">
        <v>44469</v>
      </c>
      <c r="R4320" s="193"/>
      <c r="S4320" s="193" t="s">
        <v>7130</v>
      </c>
      <c r="T4320" s="193" t="n">
        <v>12457.24402</v>
      </c>
      <c r="U4320" s="193"/>
      <c r="V4320" s="193"/>
      <c r="W4320" s="193" t="s">
        <v>8720</v>
      </c>
      <c r="X4320" s="196"/>
      <c r="Y4320" s="196"/>
      <c r="Z4320" s="196" t="n">
        <v>0</v>
      </c>
      <c r="AE4320" s="94" t="e">
        <f aca="false" t="array" ref="AE4320:AK4320">_xlfn.torow(_xlfn.unique(_xlfn._xlws.filter(cat_table[Subsector],$E4320=cat_table[Sector],"")))</f>
        <v>#NAME?</v>
      </c>
      <c r="AF4320" s="94" t="e">
        <v>#NAME?</v>
      </c>
      <c r="AG4320" s="94" t="e">
        <v>#NAME?</v>
      </c>
      <c r="AH4320" s="94" t="e">
        <v>#NAME?</v>
      </c>
      <c r="AI4320" s="94" t="e">
        <v>#NAME?</v>
      </c>
      <c r="AJ4320" s="94" t="e">
        <v>#NAME?</v>
      </c>
      <c r="AK4320" s="94" t="e">
        <v>#NAME?</v>
      </c>
      <c r="AO4320" s="94" t="e">
        <f aca="false" t="array" ref="AO4320:AQ4320">_xlfn.torow(_xlfn.unique(_xlfn._xlws.filter(cat_table[Sub-subsector],($E4320=cat_table[Sector])*($F4320=cat_table[Subsector]),"")))</f>
        <v>#NAME?</v>
      </c>
      <c r="AP4320" s="94" t="e">
        <v>#NAME?</v>
      </c>
      <c r="AQ4320" s="94" t="e">
        <v>#NAME?</v>
      </c>
    </row>
    <row r="4321" customFormat="false" ht="15" hidden="false" customHeight="true" outlineLevel="0" collapsed="false">
      <c r="A4321" s="193" t="s">
        <v>15104</v>
      </c>
      <c r="B4321" s="20" t="str">
        <f aca="false">INDEX(Table2[], MATCH(L4321, Location_ID!$D$2:$D$648, 0), 1)</f>
        <v>daa8a290-cd1b-4ff0-b151-1f450e2146dd</v>
      </c>
      <c r="C4321" s="193" t="s">
        <v>1482</v>
      </c>
      <c r="D4321" s="273" t="s">
        <v>354</v>
      </c>
      <c r="E4321" s="193" t="s">
        <v>7134</v>
      </c>
      <c r="F4321" s="193" t="s">
        <v>7899</v>
      </c>
      <c r="G4321" s="193"/>
      <c r="H4321" s="196"/>
      <c r="I4321" s="193" t="s">
        <v>14291</v>
      </c>
      <c r="J4321" s="193" t="s">
        <v>14292</v>
      </c>
      <c r="K4321" s="193" t="s">
        <v>7127</v>
      </c>
      <c r="L4321" s="193" t="s">
        <v>3033</v>
      </c>
      <c r="M4321" s="193" t="s">
        <v>7131</v>
      </c>
      <c r="N4321" s="193" t="s">
        <v>14293</v>
      </c>
      <c r="O4321" s="193" t="s">
        <v>1732</v>
      </c>
      <c r="P4321" s="219" t="n">
        <v>43040</v>
      </c>
      <c r="Q4321" s="219" t="n">
        <v>44469</v>
      </c>
      <c r="R4321" s="193"/>
      <c r="S4321" s="193" t="s">
        <v>7130</v>
      </c>
      <c r="T4321" s="193" t="n">
        <v>5138.81599</v>
      </c>
      <c r="U4321" s="193"/>
      <c r="V4321" s="193"/>
      <c r="W4321" s="193" t="s">
        <v>8720</v>
      </c>
      <c r="X4321" s="196"/>
      <c r="Y4321" s="196"/>
      <c r="Z4321" s="196" t="n">
        <v>0</v>
      </c>
      <c r="AE4321" s="94" t="e">
        <f aca="false" t="array" ref="AE4321:AK4321">_xlfn.torow(_xlfn.unique(_xlfn._xlws.filter(cat_table[Subsector],$E4321=cat_table[Sector],"")))</f>
        <v>#NAME?</v>
      </c>
      <c r="AF4321" s="94" t="e">
        <v>#NAME?</v>
      </c>
      <c r="AG4321" s="94" t="e">
        <v>#NAME?</v>
      </c>
      <c r="AH4321" s="94" t="e">
        <v>#NAME?</v>
      </c>
      <c r="AI4321" s="94" t="e">
        <v>#NAME?</v>
      </c>
      <c r="AJ4321" s="94" t="e">
        <v>#NAME?</v>
      </c>
      <c r="AK4321" s="94" t="e">
        <v>#NAME?</v>
      </c>
      <c r="AO4321" s="94" t="e">
        <f aca="false" t="array" ref="AO4321:AQ4321">_xlfn.torow(_xlfn.unique(_xlfn._xlws.filter(cat_table[Sub-subsector],($E4321=cat_table[Sector])*($F4321=cat_table[Subsector]),"")))</f>
        <v>#NAME?</v>
      </c>
      <c r="AP4321" s="94" t="e">
        <v>#NAME?</v>
      </c>
      <c r="AQ4321" s="94" t="e">
        <v>#NAME?</v>
      </c>
    </row>
    <row r="4322" customFormat="false" ht="15" hidden="false" customHeight="true" outlineLevel="0" collapsed="false">
      <c r="A4322" s="193" t="s">
        <v>15105</v>
      </c>
      <c r="B4322" s="20" t="str">
        <f aca="false">INDEX(Table2[], MATCH(L4322, Location_ID!$D$2:$D$648, 0), 1)</f>
        <v>daa8a290-cd1b-4ff0-b151-1f450e2146dd</v>
      </c>
      <c r="C4322" s="193" t="s">
        <v>1482</v>
      </c>
      <c r="D4322" s="273" t="s">
        <v>354</v>
      </c>
      <c r="E4322" s="193" t="s">
        <v>7134</v>
      </c>
      <c r="F4322" s="193" t="s">
        <v>7899</v>
      </c>
      <c r="G4322" s="193"/>
      <c r="H4322" s="196"/>
      <c r="I4322" s="193" t="s">
        <v>14291</v>
      </c>
      <c r="J4322" s="193" t="s">
        <v>14292</v>
      </c>
      <c r="K4322" s="193" t="s">
        <v>7127</v>
      </c>
      <c r="L4322" s="193" t="s">
        <v>3033</v>
      </c>
      <c r="M4322" s="193" t="s">
        <v>7131</v>
      </c>
      <c r="N4322" s="193" t="s">
        <v>14293</v>
      </c>
      <c r="O4322" s="193" t="s">
        <v>1732</v>
      </c>
      <c r="P4322" s="219" t="n">
        <v>43040</v>
      </c>
      <c r="Q4322" s="219" t="n">
        <v>44469</v>
      </c>
      <c r="R4322" s="193"/>
      <c r="S4322" s="193" t="s">
        <v>7130</v>
      </c>
      <c r="T4322" s="193" t="n">
        <v>4320.21182</v>
      </c>
      <c r="U4322" s="193"/>
      <c r="V4322" s="193"/>
      <c r="W4322" s="193" t="s">
        <v>8720</v>
      </c>
      <c r="X4322" s="196"/>
      <c r="Y4322" s="196"/>
      <c r="Z4322" s="196" t="n">
        <v>0</v>
      </c>
      <c r="AE4322" s="94" t="e">
        <f aca="false" t="array" ref="AE4322:AK4322">_xlfn.torow(_xlfn.unique(_xlfn._xlws.filter(cat_table[Subsector],$E4322=cat_table[Sector],"")))</f>
        <v>#NAME?</v>
      </c>
      <c r="AF4322" s="94" t="e">
        <v>#NAME?</v>
      </c>
      <c r="AG4322" s="94" t="e">
        <v>#NAME?</v>
      </c>
      <c r="AH4322" s="94" t="e">
        <v>#NAME?</v>
      </c>
      <c r="AI4322" s="94" t="e">
        <v>#NAME?</v>
      </c>
      <c r="AJ4322" s="94" t="e">
        <v>#NAME?</v>
      </c>
      <c r="AK4322" s="94" t="e">
        <v>#NAME?</v>
      </c>
      <c r="AO4322" s="94" t="e">
        <f aca="false" t="array" ref="AO4322:AQ4322">_xlfn.torow(_xlfn.unique(_xlfn._xlws.filter(cat_table[Sub-subsector],($E4322=cat_table[Sector])*($F4322=cat_table[Subsector]),"")))</f>
        <v>#NAME?</v>
      </c>
      <c r="AP4322" s="94" t="e">
        <v>#NAME?</v>
      </c>
      <c r="AQ4322" s="94" t="e">
        <v>#NAME?</v>
      </c>
    </row>
    <row r="4323" customFormat="false" ht="15" hidden="false" customHeight="true" outlineLevel="0" collapsed="false">
      <c r="A4323" s="193" t="s">
        <v>15106</v>
      </c>
      <c r="B4323" s="20" t="str">
        <f aca="false">INDEX(Table2[], MATCH(L4323, Location_ID!$D$2:$D$648, 0), 1)</f>
        <v>daa8a290-cd1b-4ff0-b151-1f450e2146dd</v>
      </c>
      <c r="C4323" s="193" t="s">
        <v>1482</v>
      </c>
      <c r="D4323" s="273" t="s">
        <v>354</v>
      </c>
      <c r="E4323" s="193" t="s">
        <v>7134</v>
      </c>
      <c r="F4323" s="193" t="s">
        <v>7899</v>
      </c>
      <c r="G4323" s="193"/>
      <c r="H4323" s="196"/>
      <c r="I4323" s="193" t="s">
        <v>14291</v>
      </c>
      <c r="J4323" s="193" t="s">
        <v>14292</v>
      </c>
      <c r="K4323" s="193" t="s">
        <v>7127</v>
      </c>
      <c r="L4323" s="193" t="s">
        <v>3033</v>
      </c>
      <c r="M4323" s="193" t="s">
        <v>7131</v>
      </c>
      <c r="N4323" s="193" t="s">
        <v>14293</v>
      </c>
      <c r="O4323" s="193" t="s">
        <v>1732</v>
      </c>
      <c r="P4323" s="219" t="n">
        <v>43040</v>
      </c>
      <c r="Q4323" s="219" t="n">
        <v>44469</v>
      </c>
      <c r="R4323" s="193"/>
      <c r="S4323" s="193" t="s">
        <v>7130</v>
      </c>
      <c r="T4323" s="193" t="n">
        <v>3957.900162</v>
      </c>
      <c r="U4323" s="193"/>
      <c r="V4323" s="193"/>
      <c r="W4323" s="193" t="s">
        <v>8720</v>
      </c>
      <c r="X4323" s="196"/>
      <c r="Y4323" s="196"/>
      <c r="Z4323" s="196" t="n">
        <v>0</v>
      </c>
      <c r="AE4323" s="94" t="e">
        <f aca="false" t="array" ref="AE4323:AK4323">_xlfn.torow(_xlfn.unique(_xlfn._xlws.filter(cat_table[Subsector],$E4323=cat_table[Sector],"")))</f>
        <v>#NAME?</v>
      </c>
      <c r="AF4323" s="94" t="e">
        <v>#NAME?</v>
      </c>
      <c r="AG4323" s="94" t="e">
        <v>#NAME?</v>
      </c>
      <c r="AH4323" s="94" t="e">
        <v>#NAME?</v>
      </c>
      <c r="AI4323" s="94" t="e">
        <v>#NAME?</v>
      </c>
      <c r="AJ4323" s="94" t="e">
        <v>#NAME?</v>
      </c>
      <c r="AK4323" s="94" t="e">
        <v>#NAME?</v>
      </c>
      <c r="AO4323" s="94" t="e">
        <f aca="false" t="array" ref="AO4323:AQ4323">_xlfn.torow(_xlfn.unique(_xlfn._xlws.filter(cat_table[Sub-subsector],($E4323=cat_table[Sector])*($F4323=cat_table[Subsector]),"")))</f>
        <v>#NAME?</v>
      </c>
      <c r="AP4323" s="94" t="e">
        <v>#NAME?</v>
      </c>
      <c r="AQ4323" s="94" t="e">
        <v>#NAME?</v>
      </c>
    </row>
    <row r="4324" customFormat="false" ht="15" hidden="false" customHeight="true" outlineLevel="0" collapsed="false">
      <c r="A4324" s="193" t="s">
        <v>15107</v>
      </c>
      <c r="B4324" s="20" t="str">
        <f aca="false">INDEX(Table2[], MATCH(L4324, Location_ID!$D$2:$D$648, 0), 1)</f>
        <v>daa8a290-cd1b-4ff0-b151-1f450e2146dd</v>
      </c>
      <c r="C4324" s="193" t="s">
        <v>1482</v>
      </c>
      <c r="D4324" s="273" t="s">
        <v>354</v>
      </c>
      <c r="E4324" s="193" t="s">
        <v>7134</v>
      </c>
      <c r="F4324" s="193" t="s">
        <v>7899</v>
      </c>
      <c r="G4324" s="193"/>
      <c r="H4324" s="196"/>
      <c r="I4324" s="193" t="s">
        <v>14291</v>
      </c>
      <c r="J4324" s="193" t="s">
        <v>14292</v>
      </c>
      <c r="K4324" s="193" t="s">
        <v>7127</v>
      </c>
      <c r="L4324" s="193" t="s">
        <v>3033</v>
      </c>
      <c r="M4324" s="193" t="s">
        <v>7131</v>
      </c>
      <c r="N4324" s="193" t="s">
        <v>14293</v>
      </c>
      <c r="O4324" s="193" t="s">
        <v>1732</v>
      </c>
      <c r="P4324" s="219" t="n">
        <v>43040</v>
      </c>
      <c r="Q4324" s="219" t="n">
        <v>44469</v>
      </c>
      <c r="R4324" s="193"/>
      <c r="S4324" s="193" t="s">
        <v>7130</v>
      </c>
      <c r="T4324" s="193" t="n">
        <v>4322.792159</v>
      </c>
      <c r="U4324" s="193"/>
      <c r="V4324" s="193"/>
      <c r="W4324" s="193" t="s">
        <v>8720</v>
      </c>
      <c r="X4324" s="196"/>
      <c r="Y4324" s="196"/>
      <c r="Z4324" s="196" t="n">
        <v>0</v>
      </c>
      <c r="AE4324" s="94" t="e">
        <f aca="false" t="array" ref="AE4324:AK4324">_xlfn.torow(_xlfn.unique(_xlfn._xlws.filter(cat_table[Subsector],$E4324=cat_table[Sector],"")))</f>
        <v>#NAME?</v>
      </c>
      <c r="AF4324" s="94" t="e">
        <v>#NAME?</v>
      </c>
      <c r="AG4324" s="94" t="e">
        <v>#NAME?</v>
      </c>
      <c r="AH4324" s="94" t="e">
        <v>#NAME?</v>
      </c>
      <c r="AI4324" s="94" t="e">
        <v>#NAME?</v>
      </c>
      <c r="AJ4324" s="94" t="e">
        <v>#NAME?</v>
      </c>
      <c r="AK4324" s="94" t="e">
        <v>#NAME?</v>
      </c>
      <c r="AO4324" s="94" t="e">
        <f aca="false" t="array" ref="AO4324:AQ4324">_xlfn.torow(_xlfn.unique(_xlfn._xlws.filter(cat_table[Sub-subsector],($E4324=cat_table[Sector])*($F4324=cat_table[Subsector]),"")))</f>
        <v>#NAME?</v>
      </c>
      <c r="AP4324" s="94" t="e">
        <v>#NAME?</v>
      </c>
      <c r="AQ4324" s="94" t="e">
        <v>#NAME?</v>
      </c>
    </row>
    <row r="4325" customFormat="false" ht="15" hidden="false" customHeight="true" outlineLevel="0" collapsed="false">
      <c r="A4325" s="193" t="s">
        <v>15108</v>
      </c>
      <c r="B4325" s="20" t="str">
        <f aca="false">INDEX(Table2[], MATCH(L4325, Location_ID!$D$2:$D$648, 0), 1)</f>
        <v>daa8a290-cd1b-4ff0-b151-1f450e2146dd</v>
      </c>
      <c r="C4325" s="193" t="s">
        <v>1482</v>
      </c>
      <c r="D4325" s="273" t="s">
        <v>354</v>
      </c>
      <c r="E4325" s="193" t="s">
        <v>7134</v>
      </c>
      <c r="F4325" s="193" t="s">
        <v>7899</v>
      </c>
      <c r="G4325" s="193"/>
      <c r="H4325" s="196"/>
      <c r="I4325" s="193" t="s">
        <v>14291</v>
      </c>
      <c r="J4325" s="193" t="s">
        <v>14292</v>
      </c>
      <c r="K4325" s="193" t="s">
        <v>7127</v>
      </c>
      <c r="L4325" s="193" t="s">
        <v>3033</v>
      </c>
      <c r="M4325" s="193" t="s">
        <v>7131</v>
      </c>
      <c r="N4325" s="193" t="s">
        <v>14293</v>
      </c>
      <c r="O4325" s="193" t="s">
        <v>1732</v>
      </c>
      <c r="P4325" s="219" t="n">
        <v>43040</v>
      </c>
      <c r="Q4325" s="219" t="n">
        <v>44469</v>
      </c>
      <c r="R4325" s="193"/>
      <c r="S4325" s="193" t="s">
        <v>7130</v>
      </c>
      <c r="T4325" s="193" t="n">
        <v>2938.850686</v>
      </c>
      <c r="U4325" s="193"/>
      <c r="V4325" s="193"/>
      <c r="W4325" s="193" t="s">
        <v>8720</v>
      </c>
      <c r="X4325" s="196"/>
      <c r="Y4325" s="196"/>
      <c r="Z4325" s="196" t="n">
        <v>0</v>
      </c>
      <c r="AE4325" s="94" t="e">
        <f aca="false" t="array" ref="AE4325:AK4325">_xlfn.torow(_xlfn.unique(_xlfn._xlws.filter(cat_table[Subsector],$E4325=cat_table[Sector],"")))</f>
        <v>#NAME?</v>
      </c>
      <c r="AF4325" s="94" t="e">
        <v>#NAME?</v>
      </c>
      <c r="AG4325" s="94" t="e">
        <v>#NAME?</v>
      </c>
      <c r="AH4325" s="94" t="e">
        <v>#NAME?</v>
      </c>
      <c r="AI4325" s="94" t="e">
        <v>#NAME?</v>
      </c>
      <c r="AJ4325" s="94" t="e">
        <v>#NAME?</v>
      </c>
      <c r="AK4325" s="94" t="e">
        <v>#NAME?</v>
      </c>
      <c r="AO4325" s="94" t="e">
        <f aca="false" t="array" ref="AO4325:AQ4325">_xlfn.torow(_xlfn.unique(_xlfn._xlws.filter(cat_table[Sub-subsector],($E4325=cat_table[Sector])*($F4325=cat_table[Subsector]),"")))</f>
        <v>#NAME?</v>
      </c>
      <c r="AP4325" s="94" t="e">
        <v>#NAME?</v>
      </c>
      <c r="AQ4325" s="94" t="e">
        <v>#NAME?</v>
      </c>
    </row>
    <row r="4326" customFormat="false" ht="15" hidden="false" customHeight="true" outlineLevel="0" collapsed="false">
      <c r="A4326" s="193" t="s">
        <v>15109</v>
      </c>
      <c r="B4326" s="20" t="str">
        <f aca="false">INDEX(Table2[], MATCH(L4326, Location_ID!$D$2:$D$648, 0), 1)</f>
        <v>daa8a290-cd1b-4ff0-b151-1f450e2146dd</v>
      </c>
      <c r="C4326" s="193" t="s">
        <v>1482</v>
      </c>
      <c r="D4326" s="273" t="s">
        <v>354</v>
      </c>
      <c r="E4326" s="193" t="s">
        <v>7134</v>
      </c>
      <c r="F4326" s="193" t="s">
        <v>7899</v>
      </c>
      <c r="G4326" s="193"/>
      <c r="H4326" s="196"/>
      <c r="I4326" s="193" t="s">
        <v>14291</v>
      </c>
      <c r="J4326" s="193" t="s">
        <v>14292</v>
      </c>
      <c r="K4326" s="193" t="s">
        <v>7127</v>
      </c>
      <c r="L4326" s="193" t="s">
        <v>3033</v>
      </c>
      <c r="M4326" s="193" t="s">
        <v>7131</v>
      </c>
      <c r="N4326" s="193" t="s">
        <v>14293</v>
      </c>
      <c r="O4326" s="193" t="s">
        <v>1732</v>
      </c>
      <c r="P4326" s="219" t="n">
        <v>43040</v>
      </c>
      <c r="Q4326" s="219" t="n">
        <v>44469</v>
      </c>
      <c r="R4326" s="193"/>
      <c r="S4326" s="193" t="s">
        <v>7130</v>
      </c>
      <c r="T4326" s="193" t="n">
        <v>1392.119895</v>
      </c>
      <c r="U4326" s="193"/>
      <c r="V4326" s="193"/>
      <c r="W4326" s="193" t="s">
        <v>8720</v>
      </c>
      <c r="X4326" s="196"/>
      <c r="Y4326" s="196"/>
      <c r="Z4326" s="196" t="n">
        <v>0</v>
      </c>
      <c r="AE4326" s="94" t="e">
        <f aca="false" t="array" ref="AE4326:AK4326">_xlfn.torow(_xlfn.unique(_xlfn._xlws.filter(cat_table[Subsector],$E4326=cat_table[Sector],"")))</f>
        <v>#NAME?</v>
      </c>
      <c r="AF4326" s="94" t="e">
        <v>#NAME?</v>
      </c>
      <c r="AG4326" s="94" t="e">
        <v>#NAME?</v>
      </c>
      <c r="AH4326" s="94" t="e">
        <v>#NAME?</v>
      </c>
      <c r="AI4326" s="94" t="e">
        <v>#NAME?</v>
      </c>
      <c r="AJ4326" s="94" t="e">
        <v>#NAME?</v>
      </c>
      <c r="AK4326" s="94" t="e">
        <v>#NAME?</v>
      </c>
      <c r="AO4326" s="94" t="e">
        <f aca="false" t="array" ref="AO4326:AQ4326">_xlfn.torow(_xlfn.unique(_xlfn._xlws.filter(cat_table[Sub-subsector],($E4326=cat_table[Sector])*($F4326=cat_table[Subsector]),"")))</f>
        <v>#NAME?</v>
      </c>
      <c r="AP4326" s="94" t="e">
        <v>#NAME?</v>
      </c>
      <c r="AQ4326" s="94" t="e">
        <v>#NAME?</v>
      </c>
    </row>
    <row r="4327" customFormat="false" ht="15" hidden="false" customHeight="true" outlineLevel="0" collapsed="false">
      <c r="A4327" s="193" t="s">
        <v>15110</v>
      </c>
      <c r="B4327" s="20" t="str">
        <f aca="false">INDEX(Table2[], MATCH(L4327, Location_ID!$D$2:$D$648, 0), 1)</f>
        <v>daa8a290-cd1b-4ff0-b151-1f450e2146dd</v>
      </c>
      <c r="C4327" s="193" t="s">
        <v>1482</v>
      </c>
      <c r="D4327" s="273" t="s">
        <v>354</v>
      </c>
      <c r="E4327" s="193" t="s">
        <v>7134</v>
      </c>
      <c r="F4327" s="193" t="s">
        <v>7899</v>
      </c>
      <c r="G4327" s="193"/>
      <c r="H4327" s="196"/>
      <c r="I4327" s="193" t="s">
        <v>14291</v>
      </c>
      <c r="J4327" s="193" t="s">
        <v>14292</v>
      </c>
      <c r="K4327" s="193" t="s">
        <v>7127</v>
      </c>
      <c r="L4327" s="193" t="s">
        <v>3033</v>
      </c>
      <c r="M4327" s="193" t="s">
        <v>7131</v>
      </c>
      <c r="N4327" s="193" t="s">
        <v>14293</v>
      </c>
      <c r="O4327" s="193" t="s">
        <v>1732</v>
      </c>
      <c r="P4327" s="219" t="n">
        <v>43040</v>
      </c>
      <c r="Q4327" s="219" t="n">
        <v>44469</v>
      </c>
      <c r="R4327" s="193"/>
      <c r="S4327" s="193" t="s">
        <v>7130</v>
      </c>
      <c r="T4327" s="193" t="n">
        <v>2708.883722</v>
      </c>
      <c r="U4327" s="193"/>
      <c r="V4327" s="193"/>
      <c r="W4327" s="193" t="s">
        <v>8720</v>
      </c>
      <c r="X4327" s="196"/>
      <c r="Y4327" s="196"/>
      <c r="Z4327" s="196" t="n">
        <v>0</v>
      </c>
      <c r="AE4327" s="94" t="e">
        <f aca="false" t="array" ref="AE4327:AK4327">_xlfn.torow(_xlfn.unique(_xlfn._xlws.filter(cat_table[Subsector],$E4327=cat_table[Sector],"")))</f>
        <v>#NAME?</v>
      </c>
      <c r="AF4327" s="94" t="e">
        <v>#NAME?</v>
      </c>
      <c r="AG4327" s="94" t="e">
        <v>#NAME?</v>
      </c>
      <c r="AH4327" s="94" t="e">
        <v>#NAME?</v>
      </c>
      <c r="AI4327" s="94" t="e">
        <v>#NAME?</v>
      </c>
      <c r="AJ4327" s="94" t="e">
        <v>#NAME?</v>
      </c>
      <c r="AK4327" s="94" t="e">
        <v>#NAME?</v>
      </c>
      <c r="AO4327" s="94" t="e">
        <f aca="false" t="array" ref="AO4327:AQ4327">_xlfn.torow(_xlfn.unique(_xlfn._xlws.filter(cat_table[Sub-subsector],($E4327=cat_table[Sector])*($F4327=cat_table[Subsector]),"")))</f>
        <v>#NAME?</v>
      </c>
      <c r="AP4327" s="94" t="e">
        <v>#NAME?</v>
      </c>
      <c r="AQ4327" s="94" t="e">
        <v>#NAME?</v>
      </c>
    </row>
    <row r="4328" customFormat="false" ht="15" hidden="false" customHeight="true" outlineLevel="0" collapsed="false">
      <c r="A4328" s="193" t="s">
        <v>15111</v>
      </c>
      <c r="B4328" s="20" t="str">
        <f aca="false">INDEX(Table2[], MATCH(L4328, Location_ID!$D$2:$D$648, 0), 1)</f>
        <v>daa8a290-cd1b-4ff0-b151-1f450e2146dd</v>
      </c>
      <c r="C4328" s="193" t="s">
        <v>1482</v>
      </c>
      <c r="D4328" s="273" t="s">
        <v>354</v>
      </c>
      <c r="E4328" s="193" t="s">
        <v>7134</v>
      </c>
      <c r="F4328" s="193" t="s">
        <v>7899</v>
      </c>
      <c r="G4328" s="193"/>
      <c r="H4328" s="196"/>
      <c r="I4328" s="193" t="s">
        <v>14291</v>
      </c>
      <c r="J4328" s="193" t="s">
        <v>14292</v>
      </c>
      <c r="K4328" s="193" t="s">
        <v>7127</v>
      </c>
      <c r="L4328" s="193" t="s">
        <v>3033</v>
      </c>
      <c r="M4328" s="193" t="s">
        <v>7131</v>
      </c>
      <c r="N4328" s="193" t="s">
        <v>14293</v>
      </c>
      <c r="O4328" s="193" t="s">
        <v>1732</v>
      </c>
      <c r="P4328" s="219" t="n">
        <v>43040</v>
      </c>
      <c r="Q4328" s="219" t="n">
        <v>44469</v>
      </c>
      <c r="R4328" s="193"/>
      <c r="S4328" s="193" t="s">
        <v>7130</v>
      </c>
      <c r="T4328" s="193" t="n">
        <v>5294.754828</v>
      </c>
      <c r="U4328" s="193"/>
      <c r="V4328" s="193"/>
      <c r="W4328" s="193" t="s">
        <v>8720</v>
      </c>
      <c r="X4328" s="196"/>
      <c r="Y4328" s="196"/>
      <c r="Z4328" s="196" t="n">
        <v>0</v>
      </c>
      <c r="AE4328" s="94" t="e">
        <f aca="false" t="array" ref="AE4328:AK4328">_xlfn.torow(_xlfn.unique(_xlfn._xlws.filter(cat_table[Subsector],$E4328=cat_table[Sector],"")))</f>
        <v>#NAME?</v>
      </c>
      <c r="AF4328" s="94" t="e">
        <v>#NAME?</v>
      </c>
      <c r="AG4328" s="94" t="e">
        <v>#NAME?</v>
      </c>
      <c r="AH4328" s="94" t="e">
        <v>#NAME?</v>
      </c>
      <c r="AI4328" s="94" t="e">
        <v>#NAME?</v>
      </c>
      <c r="AJ4328" s="94" t="e">
        <v>#NAME?</v>
      </c>
      <c r="AK4328" s="94" t="e">
        <v>#NAME?</v>
      </c>
      <c r="AO4328" s="94" t="e">
        <f aca="false" t="array" ref="AO4328:AQ4328">_xlfn.torow(_xlfn.unique(_xlfn._xlws.filter(cat_table[Sub-subsector],($E4328=cat_table[Sector])*($F4328=cat_table[Subsector]),"")))</f>
        <v>#NAME?</v>
      </c>
      <c r="AP4328" s="94" t="e">
        <v>#NAME?</v>
      </c>
      <c r="AQ4328" s="94" t="e">
        <v>#NAME?</v>
      </c>
    </row>
    <row r="4329" customFormat="false" ht="15" hidden="false" customHeight="true" outlineLevel="0" collapsed="false">
      <c r="A4329" s="193" t="s">
        <v>15112</v>
      </c>
      <c r="B4329" s="20" t="str">
        <f aca="false">INDEX(Table2[], MATCH(L4329, Location_ID!$D$2:$D$648, 0), 1)</f>
        <v>daa8a290-cd1b-4ff0-b151-1f450e2146dd</v>
      </c>
      <c r="C4329" s="193" t="s">
        <v>1482</v>
      </c>
      <c r="D4329" s="273" t="s">
        <v>354</v>
      </c>
      <c r="E4329" s="193" t="s">
        <v>7134</v>
      </c>
      <c r="F4329" s="193" t="s">
        <v>7899</v>
      </c>
      <c r="G4329" s="193"/>
      <c r="H4329" s="196"/>
      <c r="I4329" s="193" t="s">
        <v>14291</v>
      </c>
      <c r="J4329" s="193" t="s">
        <v>14292</v>
      </c>
      <c r="K4329" s="193" t="s">
        <v>7127</v>
      </c>
      <c r="L4329" s="193" t="s">
        <v>3033</v>
      </c>
      <c r="M4329" s="193" t="s">
        <v>7131</v>
      </c>
      <c r="N4329" s="193" t="s">
        <v>14293</v>
      </c>
      <c r="O4329" s="193" t="s">
        <v>1732</v>
      </c>
      <c r="P4329" s="219" t="n">
        <v>43040</v>
      </c>
      <c r="Q4329" s="219" t="n">
        <v>44469</v>
      </c>
      <c r="R4329" s="193"/>
      <c r="S4329" s="193" t="s">
        <v>7130</v>
      </c>
      <c r="T4329" s="193" t="n">
        <v>5074.94513</v>
      </c>
      <c r="U4329" s="193"/>
      <c r="V4329" s="193"/>
      <c r="W4329" s="193" t="s">
        <v>8720</v>
      </c>
      <c r="X4329" s="196"/>
      <c r="Y4329" s="196"/>
      <c r="Z4329" s="196" t="n">
        <v>0</v>
      </c>
      <c r="AE4329" s="94" t="e">
        <f aca="false" t="array" ref="AE4329:AK4329">_xlfn.torow(_xlfn.unique(_xlfn._xlws.filter(cat_table[Subsector],$E4329=cat_table[Sector],"")))</f>
        <v>#NAME?</v>
      </c>
      <c r="AF4329" s="94" t="e">
        <v>#NAME?</v>
      </c>
      <c r="AG4329" s="94" t="e">
        <v>#NAME?</v>
      </c>
      <c r="AH4329" s="94" t="e">
        <v>#NAME?</v>
      </c>
      <c r="AI4329" s="94" t="e">
        <v>#NAME?</v>
      </c>
      <c r="AJ4329" s="94" t="e">
        <v>#NAME?</v>
      </c>
      <c r="AK4329" s="94" t="e">
        <v>#NAME?</v>
      </c>
      <c r="AO4329" s="94" t="e">
        <f aca="false" t="array" ref="AO4329:AQ4329">_xlfn.torow(_xlfn.unique(_xlfn._xlws.filter(cat_table[Sub-subsector],($E4329=cat_table[Sector])*($F4329=cat_table[Subsector]),"")))</f>
        <v>#NAME?</v>
      </c>
      <c r="AP4329" s="94" t="e">
        <v>#NAME?</v>
      </c>
      <c r="AQ4329" s="94" t="e">
        <v>#NAME?</v>
      </c>
    </row>
    <row r="4330" customFormat="false" ht="15" hidden="false" customHeight="true" outlineLevel="0" collapsed="false">
      <c r="A4330" s="193" t="s">
        <v>15113</v>
      </c>
      <c r="B4330" s="20" t="str">
        <f aca="false">INDEX(Table2[], MATCH(L4330, Location_ID!$D$2:$D$648, 0), 1)</f>
        <v>daa8a290-cd1b-4ff0-b151-1f450e2146dd</v>
      </c>
      <c r="C4330" s="193" t="s">
        <v>1482</v>
      </c>
      <c r="D4330" s="273" t="s">
        <v>354</v>
      </c>
      <c r="E4330" s="193" t="s">
        <v>7134</v>
      </c>
      <c r="F4330" s="193" t="s">
        <v>7899</v>
      </c>
      <c r="G4330" s="193"/>
      <c r="H4330" s="196"/>
      <c r="I4330" s="193" t="s">
        <v>14291</v>
      </c>
      <c r="J4330" s="193" t="s">
        <v>14292</v>
      </c>
      <c r="K4330" s="193" t="s">
        <v>7127</v>
      </c>
      <c r="L4330" s="193" t="s">
        <v>3033</v>
      </c>
      <c r="M4330" s="193" t="s">
        <v>7131</v>
      </c>
      <c r="N4330" s="193" t="s">
        <v>14293</v>
      </c>
      <c r="O4330" s="193" t="s">
        <v>1732</v>
      </c>
      <c r="P4330" s="219" t="n">
        <v>43040</v>
      </c>
      <c r="Q4330" s="219" t="n">
        <v>44469</v>
      </c>
      <c r="R4330" s="193"/>
      <c r="S4330" s="193" t="s">
        <v>7130</v>
      </c>
      <c r="T4330" s="193" t="n">
        <v>1828.906539</v>
      </c>
      <c r="U4330" s="193"/>
      <c r="V4330" s="193"/>
      <c r="W4330" s="193" t="s">
        <v>8720</v>
      </c>
      <c r="X4330" s="196"/>
      <c r="Y4330" s="196"/>
      <c r="Z4330" s="196" t="n">
        <v>0</v>
      </c>
      <c r="AE4330" s="94" t="e">
        <f aca="false" t="array" ref="AE4330:AK4330">_xlfn.torow(_xlfn.unique(_xlfn._xlws.filter(cat_table[Subsector],$E4330=cat_table[Sector],"")))</f>
        <v>#NAME?</v>
      </c>
      <c r="AF4330" s="94" t="e">
        <v>#NAME?</v>
      </c>
      <c r="AG4330" s="94" t="e">
        <v>#NAME?</v>
      </c>
      <c r="AH4330" s="94" t="e">
        <v>#NAME?</v>
      </c>
      <c r="AI4330" s="94" t="e">
        <v>#NAME?</v>
      </c>
      <c r="AJ4330" s="94" t="e">
        <v>#NAME?</v>
      </c>
      <c r="AK4330" s="94" t="e">
        <v>#NAME?</v>
      </c>
      <c r="AO4330" s="94" t="e">
        <f aca="false" t="array" ref="AO4330:AQ4330">_xlfn.torow(_xlfn.unique(_xlfn._xlws.filter(cat_table[Sub-subsector],($E4330=cat_table[Sector])*($F4330=cat_table[Subsector]),"")))</f>
        <v>#NAME?</v>
      </c>
      <c r="AP4330" s="94" t="e">
        <v>#NAME?</v>
      </c>
      <c r="AQ4330" s="94" t="e">
        <v>#NAME?</v>
      </c>
    </row>
    <row r="4331" customFormat="false" ht="15" hidden="false" customHeight="true" outlineLevel="0" collapsed="false">
      <c r="A4331" s="193" t="s">
        <v>15114</v>
      </c>
      <c r="B4331" s="20" t="str">
        <f aca="false">INDEX(Table2[], MATCH(L4331, Location_ID!$D$2:$D$648, 0), 1)</f>
        <v>daa8a290-cd1b-4ff0-b151-1f450e2146dd</v>
      </c>
      <c r="C4331" s="193" t="s">
        <v>1482</v>
      </c>
      <c r="D4331" s="273" t="s">
        <v>354</v>
      </c>
      <c r="E4331" s="193" t="s">
        <v>7134</v>
      </c>
      <c r="F4331" s="193" t="s">
        <v>7899</v>
      </c>
      <c r="G4331" s="193"/>
      <c r="H4331" s="196"/>
      <c r="I4331" s="193" t="s">
        <v>14291</v>
      </c>
      <c r="J4331" s="193" t="s">
        <v>14292</v>
      </c>
      <c r="K4331" s="193" t="s">
        <v>7127</v>
      </c>
      <c r="L4331" s="193" t="s">
        <v>3033</v>
      </c>
      <c r="M4331" s="193" t="s">
        <v>7131</v>
      </c>
      <c r="N4331" s="193" t="s">
        <v>14293</v>
      </c>
      <c r="O4331" s="193" t="s">
        <v>1732</v>
      </c>
      <c r="P4331" s="219" t="n">
        <v>43040</v>
      </c>
      <c r="Q4331" s="219" t="n">
        <v>44469</v>
      </c>
      <c r="R4331" s="193"/>
      <c r="S4331" s="193" t="s">
        <v>7130</v>
      </c>
      <c r="T4331" s="193" t="n">
        <v>3311.770028</v>
      </c>
      <c r="U4331" s="193"/>
      <c r="V4331" s="193"/>
      <c r="W4331" s="193" t="s">
        <v>8720</v>
      </c>
      <c r="X4331" s="196"/>
      <c r="Y4331" s="196"/>
      <c r="Z4331" s="196" t="n">
        <v>0</v>
      </c>
      <c r="AE4331" s="94" t="e">
        <f aca="false" t="array" ref="AE4331:AK4331">_xlfn.torow(_xlfn.unique(_xlfn._xlws.filter(cat_table[Subsector],$E4331=cat_table[Sector],"")))</f>
        <v>#NAME?</v>
      </c>
      <c r="AF4331" s="94" t="e">
        <v>#NAME?</v>
      </c>
      <c r="AG4331" s="94" t="e">
        <v>#NAME?</v>
      </c>
      <c r="AH4331" s="94" t="e">
        <v>#NAME?</v>
      </c>
      <c r="AI4331" s="94" t="e">
        <v>#NAME?</v>
      </c>
      <c r="AJ4331" s="94" t="e">
        <v>#NAME?</v>
      </c>
      <c r="AK4331" s="94" t="e">
        <v>#NAME?</v>
      </c>
      <c r="AO4331" s="94" t="e">
        <f aca="false" t="array" ref="AO4331:AQ4331">_xlfn.torow(_xlfn.unique(_xlfn._xlws.filter(cat_table[Sub-subsector],($E4331=cat_table[Sector])*($F4331=cat_table[Subsector]),"")))</f>
        <v>#NAME?</v>
      </c>
      <c r="AP4331" s="94" t="e">
        <v>#NAME?</v>
      </c>
      <c r="AQ4331" s="94" t="e">
        <v>#NAME?</v>
      </c>
    </row>
    <row r="4332" customFormat="false" ht="15" hidden="false" customHeight="true" outlineLevel="0" collapsed="false">
      <c r="A4332" s="193" t="s">
        <v>15115</v>
      </c>
      <c r="B4332" s="20" t="str">
        <f aca="false">INDEX(Table2[], MATCH(L4332, Location_ID!$D$2:$D$648, 0), 1)</f>
        <v>daa8a290-cd1b-4ff0-b151-1f450e2146dd</v>
      </c>
      <c r="C4332" s="193" t="s">
        <v>1482</v>
      </c>
      <c r="D4332" s="273" t="s">
        <v>354</v>
      </c>
      <c r="E4332" s="193" t="s">
        <v>7134</v>
      </c>
      <c r="F4332" s="193" t="s">
        <v>7899</v>
      </c>
      <c r="G4332" s="193"/>
      <c r="H4332" s="196"/>
      <c r="I4332" s="193" t="s">
        <v>14291</v>
      </c>
      <c r="J4332" s="193" t="s">
        <v>14292</v>
      </c>
      <c r="K4332" s="193" t="s">
        <v>7127</v>
      </c>
      <c r="L4332" s="193" t="s">
        <v>3033</v>
      </c>
      <c r="M4332" s="193" t="s">
        <v>7131</v>
      </c>
      <c r="N4332" s="193" t="s">
        <v>14293</v>
      </c>
      <c r="O4332" s="193" t="s">
        <v>1732</v>
      </c>
      <c r="P4332" s="219" t="n">
        <v>43040</v>
      </c>
      <c r="Q4332" s="219" t="n">
        <v>44469</v>
      </c>
      <c r="R4332" s="193"/>
      <c r="S4332" s="193" t="s">
        <v>7130</v>
      </c>
      <c r="T4332" s="193" t="n">
        <v>3070.786454</v>
      </c>
      <c r="U4332" s="193"/>
      <c r="V4332" s="193"/>
      <c r="W4332" s="193" t="s">
        <v>8720</v>
      </c>
      <c r="X4332" s="196"/>
      <c r="Y4332" s="196"/>
      <c r="Z4332" s="196" t="n">
        <v>0</v>
      </c>
      <c r="AE4332" s="94" t="e">
        <f aca="false" t="array" ref="AE4332:AK4332">_xlfn.torow(_xlfn.unique(_xlfn._xlws.filter(cat_table[Subsector],$E4332=cat_table[Sector],"")))</f>
        <v>#NAME?</v>
      </c>
      <c r="AF4332" s="94" t="e">
        <v>#NAME?</v>
      </c>
      <c r="AG4332" s="94" t="e">
        <v>#NAME?</v>
      </c>
      <c r="AH4332" s="94" t="e">
        <v>#NAME?</v>
      </c>
      <c r="AI4332" s="94" t="e">
        <v>#NAME?</v>
      </c>
      <c r="AJ4332" s="94" t="e">
        <v>#NAME?</v>
      </c>
      <c r="AK4332" s="94" t="e">
        <v>#NAME?</v>
      </c>
      <c r="AO4332" s="94" t="e">
        <f aca="false" t="array" ref="AO4332:AQ4332">_xlfn.torow(_xlfn.unique(_xlfn._xlws.filter(cat_table[Sub-subsector],($E4332=cat_table[Sector])*($F4332=cat_table[Subsector]),"")))</f>
        <v>#NAME?</v>
      </c>
      <c r="AP4332" s="94" t="e">
        <v>#NAME?</v>
      </c>
      <c r="AQ4332" s="94" t="e">
        <v>#NAME?</v>
      </c>
    </row>
    <row r="4333" customFormat="false" ht="15" hidden="false" customHeight="true" outlineLevel="0" collapsed="false">
      <c r="A4333" s="193" t="s">
        <v>15116</v>
      </c>
      <c r="B4333" s="20" t="str">
        <f aca="false">INDEX(Table2[], MATCH(L4333, Location_ID!$D$2:$D$648, 0), 1)</f>
        <v>daa8a290-cd1b-4ff0-b151-1f450e2146dd</v>
      </c>
      <c r="C4333" s="193" t="s">
        <v>1482</v>
      </c>
      <c r="D4333" s="273" t="s">
        <v>354</v>
      </c>
      <c r="E4333" s="193" t="s">
        <v>7134</v>
      </c>
      <c r="F4333" s="193" t="s">
        <v>7899</v>
      </c>
      <c r="G4333" s="193"/>
      <c r="H4333" s="196"/>
      <c r="I4333" s="193" t="s">
        <v>14291</v>
      </c>
      <c r="J4333" s="193" t="s">
        <v>14292</v>
      </c>
      <c r="K4333" s="193" t="s">
        <v>7127</v>
      </c>
      <c r="L4333" s="193" t="s">
        <v>3033</v>
      </c>
      <c r="M4333" s="193" t="s">
        <v>7131</v>
      </c>
      <c r="N4333" s="193" t="s">
        <v>14293</v>
      </c>
      <c r="O4333" s="193" t="s">
        <v>1732</v>
      </c>
      <c r="P4333" s="219" t="n">
        <v>43040</v>
      </c>
      <c r="Q4333" s="219" t="n">
        <v>44469</v>
      </c>
      <c r="R4333" s="193"/>
      <c r="S4333" s="193" t="s">
        <v>7130</v>
      </c>
      <c r="T4333" s="193" t="n">
        <v>1848.746998</v>
      </c>
      <c r="U4333" s="193"/>
      <c r="V4333" s="193"/>
      <c r="W4333" s="193" t="s">
        <v>8720</v>
      </c>
      <c r="X4333" s="196"/>
      <c r="Y4333" s="196"/>
      <c r="Z4333" s="196" t="n">
        <v>0</v>
      </c>
      <c r="AE4333" s="94" t="e">
        <f aca="false" t="array" ref="AE4333:AK4333">_xlfn.torow(_xlfn.unique(_xlfn._xlws.filter(cat_table[Subsector],$E4333=cat_table[Sector],"")))</f>
        <v>#NAME?</v>
      </c>
      <c r="AF4333" s="94" t="e">
        <v>#NAME?</v>
      </c>
      <c r="AG4333" s="94" t="e">
        <v>#NAME?</v>
      </c>
      <c r="AH4333" s="94" t="e">
        <v>#NAME?</v>
      </c>
      <c r="AI4333" s="94" t="e">
        <v>#NAME?</v>
      </c>
      <c r="AJ4333" s="94" t="e">
        <v>#NAME?</v>
      </c>
      <c r="AK4333" s="94" t="e">
        <v>#NAME?</v>
      </c>
      <c r="AO4333" s="94" t="e">
        <f aca="false" t="array" ref="AO4333:AQ4333">_xlfn.torow(_xlfn.unique(_xlfn._xlws.filter(cat_table[Sub-subsector],($E4333=cat_table[Sector])*($F4333=cat_table[Subsector]),"")))</f>
        <v>#NAME?</v>
      </c>
      <c r="AP4333" s="94" t="e">
        <v>#NAME?</v>
      </c>
      <c r="AQ4333" s="94" t="e">
        <v>#NAME?</v>
      </c>
    </row>
    <row r="4334" customFormat="false" ht="15" hidden="false" customHeight="true" outlineLevel="0" collapsed="false">
      <c r="A4334" s="193" t="s">
        <v>15117</v>
      </c>
      <c r="B4334" s="20" t="str">
        <f aca="false">INDEX(Table2[], MATCH(L4334, Location_ID!$D$2:$D$648, 0), 1)</f>
        <v>daa8a290-cd1b-4ff0-b151-1f450e2146dd</v>
      </c>
      <c r="C4334" s="193" t="s">
        <v>1482</v>
      </c>
      <c r="D4334" s="273" t="s">
        <v>354</v>
      </c>
      <c r="E4334" s="193" t="s">
        <v>7134</v>
      </c>
      <c r="F4334" s="193" t="s">
        <v>7899</v>
      </c>
      <c r="G4334" s="193"/>
      <c r="H4334" s="196"/>
      <c r="I4334" s="193" t="s">
        <v>14291</v>
      </c>
      <c r="J4334" s="193" t="s">
        <v>14292</v>
      </c>
      <c r="K4334" s="193" t="s">
        <v>7127</v>
      </c>
      <c r="L4334" s="193" t="s">
        <v>3033</v>
      </c>
      <c r="M4334" s="193" t="s">
        <v>7131</v>
      </c>
      <c r="N4334" s="193" t="s">
        <v>14293</v>
      </c>
      <c r="O4334" s="193" t="s">
        <v>1732</v>
      </c>
      <c r="P4334" s="219" t="n">
        <v>43040</v>
      </c>
      <c r="Q4334" s="219" t="n">
        <v>44469</v>
      </c>
      <c r="R4334" s="193"/>
      <c r="S4334" s="193" t="s">
        <v>7130</v>
      </c>
      <c r="T4334" s="193" t="n">
        <v>3406.088365</v>
      </c>
      <c r="U4334" s="193"/>
      <c r="V4334" s="193"/>
      <c r="W4334" s="193" t="s">
        <v>8720</v>
      </c>
      <c r="X4334" s="196"/>
      <c r="Y4334" s="196"/>
      <c r="Z4334" s="196" t="n">
        <v>0</v>
      </c>
      <c r="AE4334" s="94" t="e">
        <f aca="false" t="array" ref="AE4334:AK4334">_xlfn.torow(_xlfn.unique(_xlfn._xlws.filter(cat_table[Subsector],$E4334=cat_table[Sector],"")))</f>
        <v>#NAME?</v>
      </c>
      <c r="AF4334" s="94" t="e">
        <v>#NAME?</v>
      </c>
      <c r="AG4334" s="94" t="e">
        <v>#NAME?</v>
      </c>
      <c r="AH4334" s="94" t="e">
        <v>#NAME?</v>
      </c>
      <c r="AI4334" s="94" t="e">
        <v>#NAME?</v>
      </c>
      <c r="AJ4334" s="94" t="e">
        <v>#NAME?</v>
      </c>
      <c r="AK4334" s="94" t="e">
        <v>#NAME?</v>
      </c>
      <c r="AO4334" s="94" t="e">
        <f aca="false" t="array" ref="AO4334:AQ4334">_xlfn.torow(_xlfn.unique(_xlfn._xlws.filter(cat_table[Sub-subsector],($E4334=cat_table[Sector])*($F4334=cat_table[Subsector]),"")))</f>
        <v>#NAME?</v>
      </c>
      <c r="AP4334" s="94" t="e">
        <v>#NAME?</v>
      </c>
      <c r="AQ4334" s="94" t="e">
        <v>#NAME?</v>
      </c>
    </row>
    <row r="4335" customFormat="false" ht="15" hidden="false" customHeight="true" outlineLevel="0" collapsed="false">
      <c r="A4335" s="193" t="s">
        <v>15118</v>
      </c>
      <c r="B4335" s="20" t="str">
        <f aca="false">INDEX(Table2[], MATCH(L4335, Location_ID!$D$2:$D$648, 0), 1)</f>
        <v>daa8a290-cd1b-4ff0-b151-1f450e2146dd</v>
      </c>
      <c r="C4335" s="193" t="s">
        <v>1482</v>
      </c>
      <c r="D4335" s="273" t="s">
        <v>354</v>
      </c>
      <c r="E4335" s="193" t="s">
        <v>7134</v>
      </c>
      <c r="F4335" s="193" t="s">
        <v>7899</v>
      </c>
      <c r="G4335" s="193"/>
      <c r="H4335" s="196"/>
      <c r="I4335" s="193" t="s">
        <v>14291</v>
      </c>
      <c r="J4335" s="193" t="s">
        <v>14292</v>
      </c>
      <c r="K4335" s="193" t="s">
        <v>7127</v>
      </c>
      <c r="L4335" s="193" t="s">
        <v>3033</v>
      </c>
      <c r="M4335" s="193" t="s">
        <v>7131</v>
      </c>
      <c r="N4335" s="193" t="s">
        <v>14293</v>
      </c>
      <c r="O4335" s="193" t="s">
        <v>1732</v>
      </c>
      <c r="P4335" s="219" t="n">
        <v>43040</v>
      </c>
      <c r="Q4335" s="219" t="n">
        <v>44469</v>
      </c>
      <c r="R4335" s="193"/>
      <c r="S4335" s="193" t="s">
        <v>7130</v>
      </c>
      <c r="T4335" s="193" t="n">
        <v>3362.403473</v>
      </c>
      <c r="U4335" s="193"/>
      <c r="V4335" s="193"/>
      <c r="W4335" s="193" t="s">
        <v>8720</v>
      </c>
      <c r="X4335" s="196"/>
      <c r="Y4335" s="196"/>
      <c r="Z4335" s="196" t="n">
        <v>0</v>
      </c>
      <c r="AE4335" s="94" t="e">
        <f aca="false" t="array" ref="AE4335:AK4335">_xlfn.torow(_xlfn.unique(_xlfn._xlws.filter(cat_table[Subsector],$E4335=cat_table[Sector],"")))</f>
        <v>#NAME?</v>
      </c>
      <c r="AF4335" s="94" t="e">
        <v>#NAME?</v>
      </c>
      <c r="AG4335" s="94" t="e">
        <v>#NAME?</v>
      </c>
      <c r="AH4335" s="94" t="e">
        <v>#NAME?</v>
      </c>
      <c r="AI4335" s="94" t="e">
        <v>#NAME?</v>
      </c>
      <c r="AJ4335" s="94" t="e">
        <v>#NAME?</v>
      </c>
      <c r="AK4335" s="94" t="e">
        <v>#NAME?</v>
      </c>
      <c r="AO4335" s="94" t="e">
        <f aca="false" t="array" ref="AO4335:AQ4335">_xlfn.torow(_xlfn.unique(_xlfn._xlws.filter(cat_table[Sub-subsector],($E4335=cat_table[Sector])*($F4335=cat_table[Subsector]),"")))</f>
        <v>#NAME?</v>
      </c>
      <c r="AP4335" s="94" t="e">
        <v>#NAME?</v>
      </c>
      <c r="AQ4335" s="94" t="e">
        <v>#NAME?</v>
      </c>
    </row>
    <row r="4336" customFormat="false" ht="15" hidden="false" customHeight="true" outlineLevel="0" collapsed="false">
      <c r="A4336" s="193" t="s">
        <v>15119</v>
      </c>
      <c r="B4336" s="20" t="str">
        <f aca="false">INDEX(Table2[], MATCH(L4336, Location_ID!$D$2:$D$648, 0), 1)</f>
        <v>daa8a290-cd1b-4ff0-b151-1f450e2146dd</v>
      </c>
      <c r="C4336" s="193" t="s">
        <v>1482</v>
      </c>
      <c r="D4336" s="273" t="s">
        <v>354</v>
      </c>
      <c r="E4336" s="193" t="s">
        <v>7134</v>
      </c>
      <c r="F4336" s="193" t="s">
        <v>7899</v>
      </c>
      <c r="G4336" s="193"/>
      <c r="H4336" s="196"/>
      <c r="I4336" s="193" t="s">
        <v>14291</v>
      </c>
      <c r="J4336" s="193" t="s">
        <v>14292</v>
      </c>
      <c r="K4336" s="193" t="s">
        <v>7127</v>
      </c>
      <c r="L4336" s="193" t="s">
        <v>3033</v>
      </c>
      <c r="M4336" s="193" t="s">
        <v>7131</v>
      </c>
      <c r="N4336" s="193" t="s">
        <v>14293</v>
      </c>
      <c r="O4336" s="193" t="s">
        <v>1732</v>
      </c>
      <c r="P4336" s="219" t="n">
        <v>43040</v>
      </c>
      <c r="Q4336" s="219" t="n">
        <v>44469</v>
      </c>
      <c r="R4336" s="193"/>
      <c r="S4336" s="193" t="s">
        <v>7130</v>
      </c>
      <c r="T4336" s="193" t="n">
        <v>3829.536988</v>
      </c>
      <c r="U4336" s="193"/>
      <c r="V4336" s="193"/>
      <c r="W4336" s="193" t="s">
        <v>8720</v>
      </c>
      <c r="X4336" s="196"/>
      <c r="Y4336" s="196"/>
      <c r="Z4336" s="196" t="n">
        <v>0</v>
      </c>
      <c r="AE4336" s="94" t="e">
        <f aca="false" t="array" ref="AE4336:AK4336">_xlfn.torow(_xlfn.unique(_xlfn._xlws.filter(cat_table[Subsector],$E4336=cat_table[Sector],"")))</f>
        <v>#NAME?</v>
      </c>
      <c r="AF4336" s="94" t="e">
        <v>#NAME?</v>
      </c>
      <c r="AG4336" s="94" t="e">
        <v>#NAME?</v>
      </c>
      <c r="AH4336" s="94" t="e">
        <v>#NAME?</v>
      </c>
      <c r="AI4336" s="94" t="e">
        <v>#NAME?</v>
      </c>
      <c r="AJ4336" s="94" t="e">
        <v>#NAME?</v>
      </c>
      <c r="AK4336" s="94" t="e">
        <v>#NAME?</v>
      </c>
      <c r="AO4336" s="94" t="e">
        <f aca="false" t="array" ref="AO4336:AQ4336">_xlfn.torow(_xlfn.unique(_xlfn._xlws.filter(cat_table[Sub-subsector],($E4336=cat_table[Sector])*($F4336=cat_table[Subsector]),"")))</f>
        <v>#NAME?</v>
      </c>
      <c r="AP4336" s="94" t="e">
        <v>#NAME?</v>
      </c>
      <c r="AQ4336" s="94" t="e">
        <v>#NAME?</v>
      </c>
    </row>
    <row r="4337" customFormat="false" ht="15" hidden="false" customHeight="true" outlineLevel="0" collapsed="false">
      <c r="A4337" s="193" t="s">
        <v>15120</v>
      </c>
      <c r="B4337" s="20" t="str">
        <f aca="false">INDEX(Table2[], MATCH(L4337, Location_ID!$D$2:$D$648, 0), 1)</f>
        <v>daa8a290-cd1b-4ff0-b151-1f450e2146dd</v>
      </c>
      <c r="C4337" s="193" t="s">
        <v>1482</v>
      </c>
      <c r="D4337" s="273" t="s">
        <v>354</v>
      </c>
      <c r="E4337" s="193" t="s">
        <v>7134</v>
      </c>
      <c r="F4337" s="193" t="s">
        <v>7899</v>
      </c>
      <c r="G4337" s="193"/>
      <c r="H4337" s="196"/>
      <c r="I4337" s="193" t="s">
        <v>14291</v>
      </c>
      <c r="J4337" s="193" t="s">
        <v>14292</v>
      </c>
      <c r="K4337" s="193" t="s">
        <v>7127</v>
      </c>
      <c r="L4337" s="193" t="s">
        <v>3033</v>
      </c>
      <c r="M4337" s="193" t="s">
        <v>7131</v>
      </c>
      <c r="N4337" s="193" t="s">
        <v>14293</v>
      </c>
      <c r="O4337" s="193" t="s">
        <v>1732</v>
      </c>
      <c r="P4337" s="219" t="n">
        <v>43040</v>
      </c>
      <c r="Q4337" s="219" t="n">
        <v>44469</v>
      </c>
      <c r="R4337" s="193"/>
      <c r="S4337" s="193" t="s">
        <v>7130</v>
      </c>
      <c r="T4337" s="193" t="n">
        <v>10333.08904</v>
      </c>
      <c r="U4337" s="193"/>
      <c r="V4337" s="193"/>
      <c r="W4337" s="193" t="s">
        <v>8720</v>
      </c>
      <c r="X4337" s="196"/>
      <c r="Y4337" s="196"/>
      <c r="Z4337" s="196" t="n">
        <v>0</v>
      </c>
      <c r="AE4337" s="94" t="e">
        <f aca="false" t="array" ref="AE4337:AK4337">_xlfn.torow(_xlfn.unique(_xlfn._xlws.filter(cat_table[Subsector],$E4337=cat_table[Sector],"")))</f>
        <v>#NAME?</v>
      </c>
      <c r="AF4337" s="94" t="e">
        <v>#NAME?</v>
      </c>
      <c r="AG4337" s="94" t="e">
        <v>#NAME?</v>
      </c>
      <c r="AH4337" s="94" t="e">
        <v>#NAME?</v>
      </c>
      <c r="AI4337" s="94" t="e">
        <v>#NAME?</v>
      </c>
      <c r="AJ4337" s="94" t="e">
        <v>#NAME?</v>
      </c>
      <c r="AK4337" s="94" t="e">
        <v>#NAME?</v>
      </c>
      <c r="AO4337" s="94" t="e">
        <f aca="false" t="array" ref="AO4337:AQ4337">_xlfn.torow(_xlfn.unique(_xlfn._xlws.filter(cat_table[Sub-subsector],($E4337=cat_table[Sector])*($F4337=cat_table[Subsector]),"")))</f>
        <v>#NAME?</v>
      </c>
      <c r="AP4337" s="94" t="e">
        <v>#NAME?</v>
      </c>
      <c r="AQ4337" s="94" t="e">
        <v>#NAME?</v>
      </c>
    </row>
    <row r="4338" customFormat="false" ht="15" hidden="false" customHeight="true" outlineLevel="0" collapsed="false">
      <c r="A4338" s="193" t="s">
        <v>15121</v>
      </c>
      <c r="B4338" s="20" t="str">
        <f aca="false">INDEX(Table2[], MATCH(L4338, Location_ID!$D$2:$D$648, 0), 1)</f>
        <v>daa8a290-cd1b-4ff0-b151-1f450e2146dd</v>
      </c>
      <c r="C4338" s="193" t="s">
        <v>1482</v>
      </c>
      <c r="D4338" s="273" t="s">
        <v>354</v>
      </c>
      <c r="E4338" s="193" t="s">
        <v>7134</v>
      </c>
      <c r="F4338" s="193" t="s">
        <v>7899</v>
      </c>
      <c r="G4338" s="193"/>
      <c r="H4338" s="196"/>
      <c r="I4338" s="193" t="s">
        <v>14291</v>
      </c>
      <c r="J4338" s="193" t="s">
        <v>14292</v>
      </c>
      <c r="K4338" s="193" t="s">
        <v>7127</v>
      </c>
      <c r="L4338" s="193" t="s">
        <v>3033</v>
      </c>
      <c r="M4338" s="193" t="s">
        <v>7131</v>
      </c>
      <c r="N4338" s="193" t="s">
        <v>14293</v>
      </c>
      <c r="O4338" s="193" t="s">
        <v>1732</v>
      </c>
      <c r="P4338" s="219" t="n">
        <v>43040</v>
      </c>
      <c r="Q4338" s="219" t="n">
        <v>44469</v>
      </c>
      <c r="R4338" s="193"/>
      <c r="S4338" s="193" t="s">
        <v>7130</v>
      </c>
      <c r="T4338" s="193" t="n">
        <v>8779.509103</v>
      </c>
      <c r="U4338" s="193"/>
      <c r="V4338" s="193"/>
      <c r="W4338" s="193" t="s">
        <v>8720</v>
      </c>
      <c r="X4338" s="196"/>
      <c r="Y4338" s="196"/>
      <c r="Z4338" s="196" t="n">
        <v>0</v>
      </c>
      <c r="AE4338" s="94" t="e">
        <f aca="false" t="array" ref="AE4338:AK4338">_xlfn.torow(_xlfn.unique(_xlfn._xlws.filter(cat_table[Subsector],$E4338=cat_table[Sector],"")))</f>
        <v>#NAME?</v>
      </c>
      <c r="AF4338" s="94" t="e">
        <v>#NAME?</v>
      </c>
      <c r="AG4338" s="94" t="e">
        <v>#NAME?</v>
      </c>
      <c r="AH4338" s="94" t="e">
        <v>#NAME?</v>
      </c>
      <c r="AI4338" s="94" t="e">
        <v>#NAME?</v>
      </c>
      <c r="AJ4338" s="94" t="e">
        <v>#NAME?</v>
      </c>
      <c r="AK4338" s="94" t="e">
        <v>#NAME?</v>
      </c>
      <c r="AO4338" s="94" t="e">
        <f aca="false" t="array" ref="AO4338:AQ4338">_xlfn.torow(_xlfn.unique(_xlfn._xlws.filter(cat_table[Sub-subsector],($E4338=cat_table[Sector])*($F4338=cat_table[Subsector]),"")))</f>
        <v>#NAME?</v>
      </c>
      <c r="AP4338" s="94" t="e">
        <v>#NAME?</v>
      </c>
      <c r="AQ4338" s="94" t="e">
        <v>#NAME?</v>
      </c>
    </row>
    <row r="4339" customFormat="false" ht="15" hidden="false" customHeight="true" outlineLevel="0" collapsed="false">
      <c r="A4339" s="193" t="s">
        <v>15122</v>
      </c>
      <c r="B4339" s="20" t="str">
        <f aca="false">INDEX(Table2[], MATCH(L4339, Location_ID!$D$2:$D$648, 0), 1)</f>
        <v>daa8a290-cd1b-4ff0-b151-1f450e2146dd</v>
      </c>
      <c r="C4339" s="193" t="s">
        <v>1482</v>
      </c>
      <c r="D4339" s="273" t="s">
        <v>354</v>
      </c>
      <c r="E4339" s="193" t="s">
        <v>7134</v>
      </c>
      <c r="F4339" s="193" t="s">
        <v>7899</v>
      </c>
      <c r="G4339" s="193"/>
      <c r="H4339" s="196"/>
      <c r="I4339" s="193" t="s">
        <v>14291</v>
      </c>
      <c r="J4339" s="193" t="s">
        <v>14292</v>
      </c>
      <c r="K4339" s="193" t="s">
        <v>7127</v>
      </c>
      <c r="L4339" s="193" t="s">
        <v>3033</v>
      </c>
      <c r="M4339" s="193" t="s">
        <v>7131</v>
      </c>
      <c r="N4339" s="193" t="s">
        <v>14293</v>
      </c>
      <c r="O4339" s="193" t="s">
        <v>1732</v>
      </c>
      <c r="P4339" s="219" t="n">
        <v>43040</v>
      </c>
      <c r="Q4339" s="219" t="n">
        <v>44469</v>
      </c>
      <c r="R4339" s="193"/>
      <c r="S4339" s="193" t="s">
        <v>7130</v>
      </c>
      <c r="T4339" s="193" t="n">
        <v>2609.819786</v>
      </c>
      <c r="U4339" s="193"/>
      <c r="V4339" s="193"/>
      <c r="W4339" s="193" t="s">
        <v>8720</v>
      </c>
      <c r="X4339" s="196"/>
      <c r="Y4339" s="196"/>
      <c r="Z4339" s="196" t="n">
        <v>0</v>
      </c>
      <c r="AE4339" s="94" t="e">
        <f aca="false" t="array" ref="AE4339:AK4339">_xlfn.torow(_xlfn.unique(_xlfn._xlws.filter(cat_table[Subsector],$E4339=cat_table[Sector],"")))</f>
        <v>#NAME?</v>
      </c>
      <c r="AF4339" s="94" t="e">
        <v>#NAME?</v>
      </c>
      <c r="AG4339" s="94" t="e">
        <v>#NAME?</v>
      </c>
      <c r="AH4339" s="94" t="e">
        <v>#NAME?</v>
      </c>
      <c r="AI4339" s="94" t="e">
        <v>#NAME?</v>
      </c>
      <c r="AJ4339" s="94" t="e">
        <v>#NAME?</v>
      </c>
      <c r="AK4339" s="94" t="e">
        <v>#NAME?</v>
      </c>
      <c r="AO4339" s="94" t="e">
        <f aca="false" t="array" ref="AO4339:AQ4339">_xlfn.torow(_xlfn.unique(_xlfn._xlws.filter(cat_table[Sub-subsector],($E4339=cat_table[Sector])*($F4339=cat_table[Subsector]),"")))</f>
        <v>#NAME?</v>
      </c>
      <c r="AP4339" s="94" t="e">
        <v>#NAME?</v>
      </c>
      <c r="AQ4339" s="94" t="e">
        <v>#NAME?</v>
      </c>
    </row>
    <row r="4340" customFormat="false" ht="15" hidden="false" customHeight="true" outlineLevel="0" collapsed="false">
      <c r="A4340" s="193" t="s">
        <v>15123</v>
      </c>
      <c r="B4340" s="20" t="str">
        <f aca="false">INDEX(Table2[], MATCH(L4340, Location_ID!$D$2:$D$648, 0), 1)</f>
        <v>daa8a290-cd1b-4ff0-b151-1f450e2146dd</v>
      </c>
      <c r="C4340" s="193" t="s">
        <v>1482</v>
      </c>
      <c r="D4340" s="273" t="s">
        <v>354</v>
      </c>
      <c r="E4340" s="193" t="s">
        <v>7134</v>
      </c>
      <c r="F4340" s="193" t="s">
        <v>7899</v>
      </c>
      <c r="G4340" s="193"/>
      <c r="H4340" s="196"/>
      <c r="I4340" s="193" t="s">
        <v>14291</v>
      </c>
      <c r="J4340" s="193" t="s">
        <v>14292</v>
      </c>
      <c r="K4340" s="193" t="s">
        <v>7127</v>
      </c>
      <c r="L4340" s="193" t="s">
        <v>3033</v>
      </c>
      <c r="M4340" s="193" t="s">
        <v>7131</v>
      </c>
      <c r="N4340" s="193" t="s">
        <v>14293</v>
      </c>
      <c r="O4340" s="193" t="s">
        <v>1732</v>
      </c>
      <c r="P4340" s="219" t="n">
        <v>43040</v>
      </c>
      <c r="Q4340" s="219" t="n">
        <v>44469</v>
      </c>
      <c r="R4340" s="193"/>
      <c r="S4340" s="193" t="s">
        <v>7130</v>
      </c>
      <c r="T4340" s="193" t="n">
        <v>2751.577446</v>
      </c>
      <c r="U4340" s="193"/>
      <c r="V4340" s="193"/>
      <c r="W4340" s="193" t="s">
        <v>8720</v>
      </c>
      <c r="X4340" s="196"/>
      <c r="Y4340" s="196"/>
      <c r="Z4340" s="196" t="n">
        <v>0</v>
      </c>
      <c r="AE4340" s="94" t="e">
        <f aca="false" t="array" ref="AE4340:AK4340">_xlfn.torow(_xlfn.unique(_xlfn._xlws.filter(cat_table[Subsector],$E4340=cat_table[Sector],"")))</f>
        <v>#NAME?</v>
      </c>
      <c r="AF4340" s="94" t="e">
        <v>#NAME?</v>
      </c>
      <c r="AG4340" s="94" t="e">
        <v>#NAME?</v>
      </c>
      <c r="AH4340" s="94" t="e">
        <v>#NAME?</v>
      </c>
      <c r="AI4340" s="94" t="e">
        <v>#NAME?</v>
      </c>
      <c r="AJ4340" s="94" t="e">
        <v>#NAME?</v>
      </c>
      <c r="AK4340" s="94" t="e">
        <v>#NAME?</v>
      </c>
      <c r="AO4340" s="94" t="e">
        <f aca="false" t="array" ref="AO4340:AQ4340">_xlfn.torow(_xlfn.unique(_xlfn._xlws.filter(cat_table[Sub-subsector],($E4340=cat_table[Sector])*($F4340=cat_table[Subsector]),"")))</f>
        <v>#NAME?</v>
      </c>
      <c r="AP4340" s="94" t="e">
        <v>#NAME?</v>
      </c>
      <c r="AQ4340" s="94" t="e">
        <v>#NAME?</v>
      </c>
    </row>
    <row r="4341" customFormat="false" ht="15" hidden="false" customHeight="true" outlineLevel="0" collapsed="false">
      <c r="A4341" s="193" t="s">
        <v>15124</v>
      </c>
      <c r="B4341" s="20" t="str">
        <f aca="false">INDEX(Table2[], MATCH(L4341, Location_ID!$D$2:$D$648, 0), 1)</f>
        <v>daa8a290-cd1b-4ff0-b151-1f450e2146dd</v>
      </c>
      <c r="C4341" s="193" t="s">
        <v>1482</v>
      </c>
      <c r="D4341" s="273" t="s">
        <v>354</v>
      </c>
      <c r="E4341" s="193" t="s">
        <v>7134</v>
      </c>
      <c r="F4341" s="193" t="s">
        <v>7899</v>
      </c>
      <c r="G4341" s="193"/>
      <c r="H4341" s="196"/>
      <c r="I4341" s="193" t="s">
        <v>14291</v>
      </c>
      <c r="J4341" s="193" t="s">
        <v>14292</v>
      </c>
      <c r="K4341" s="193" t="s">
        <v>7127</v>
      </c>
      <c r="L4341" s="193" t="s">
        <v>3033</v>
      </c>
      <c r="M4341" s="193" t="s">
        <v>7131</v>
      </c>
      <c r="N4341" s="193" t="s">
        <v>14293</v>
      </c>
      <c r="O4341" s="193" t="s">
        <v>1732</v>
      </c>
      <c r="P4341" s="219" t="n">
        <v>43040</v>
      </c>
      <c r="Q4341" s="219" t="n">
        <v>44469</v>
      </c>
      <c r="R4341" s="193"/>
      <c r="S4341" s="193" t="s">
        <v>7130</v>
      </c>
      <c r="T4341" s="193" t="n">
        <v>10222.28125</v>
      </c>
      <c r="U4341" s="193"/>
      <c r="V4341" s="193"/>
      <c r="W4341" s="193" t="s">
        <v>8720</v>
      </c>
      <c r="X4341" s="196"/>
      <c r="Y4341" s="196"/>
      <c r="Z4341" s="196" t="n">
        <v>0</v>
      </c>
      <c r="AE4341" s="94" t="e">
        <f aca="false" t="array" ref="AE4341:AK4341">_xlfn.torow(_xlfn.unique(_xlfn._xlws.filter(cat_table[Subsector],$E4341=cat_table[Sector],"")))</f>
        <v>#NAME?</v>
      </c>
      <c r="AF4341" s="94" t="e">
        <v>#NAME?</v>
      </c>
      <c r="AG4341" s="94" t="e">
        <v>#NAME?</v>
      </c>
      <c r="AH4341" s="94" t="e">
        <v>#NAME?</v>
      </c>
      <c r="AI4341" s="94" t="e">
        <v>#NAME?</v>
      </c>
      <c r="AJ4341" s="94" t="e">
        <v>#NAME?</v>
      </c>
      <c r="AK4341" s="94" t="e">
        <v>#NAME?</v>
      </c>
      <c r="AO4341" s="94" t="e">
        <f aca="false" t="array" ref="AO4341:AQ4341">_xlfn.torow(_xlfn.unique(_xlfn._xlws.filter(cat_table[Sub-subsector],($E4341=cat_table[Sector])*($F4341=cat_table[Subsector]),"")))</f>
        <v>#NAME?</v>
      </c>
      <c r="AP4341" s="94" t="e">
        <v>#NAME?</v>
      </c>
      <c r="AQ4341" s="94" t="e">
        <v>#NAME?</v>
      </c>
    </row>
    <row r="4342" customFormat="false" ht="15" hidden="false" customHeight="true" outlineLevel="0" collapsed="false">
      <c r="A4342" s="193" t="s">
        <v>15125</v>
      </c>
      <c r="B4342" s="20" t="str">
        <f aca="false">INDEX(Table2[], MATCH(L4342, Location_ID!$D$2:$D$648, 0), 1)</f>
        <v>daa8a290-cd1b-4ff0-b151-1f450e2146dd</v>
      </c>
      <c r="C4342" s="193" t="s">
        <v>1482</v>
      </c>
      <c r="D4342" s="273" t="s">
        <v>354</v>
      </c>
      <c r="E4342" s="193" t="s">
        <v>7134</v>
      </c>
      <c r="F4342" s="193" t="s">
        <v>7899</v>
      </c>
      <c r="G4342" s="193"/>
      <c r="H4342" s="196"/>
      <c r="I4342" s="193" t="s">
        <v>14291</v>
      </c>
      <c r="J4342" s="193" t="s">
        <v>14292</v>
      </c>
      <c r="K4342" s="193" t="s">
        <v>7127</v>
      </c>
      <c r="L4342" s="193" t="s">
        <v>3033</v>
      </c>
      <c r="M4342" s="193" t="s">
        <v>7131</v>
      </c>
      <c r="N4342" s="193" t="s">
        <v>14293</v>
      </c>
      <c r="O4342" s="193" t="s">
        <v>1732</v>
      </c>
      <c r="P4342" s="219" t="n">
        <v>43040</v>
      </c>
      <c r="Q4342" s="219" t="n">
        <v>44469</v>
      </c>
      <c r="R4342" s="193"/>
      <c r="S4342" s="193" t="s">
        <v>7130</v>
      </c>
      <c r="T4342" s="193" t="n">
        <v>5913.55333</v>
      </c>
      <c r="U4342" s="193"/>
      <c r="V4342" s="193"/>
      <c r="W4342" s="193" t="s">
        <v>8720</v>
      </c>
      <c r="X4342" s="196"/>
      <c r="Y4342" s="196"/>
      <c r="Z4342" s="196" t="n">
        <v>0</v>
      </c>
      <c r="AE4342" s="94" t="e">
        <f aca="false" t="array" ref="AE4342:AK4342">_xlfn.torow(_xlfn.unique(_xlfn._xlws.filter(cat_table[Subsector],$E4342=cat_table[Sector],"")))</f>
        <v>#NAME?</v>
      </c>
      <c r="AF4342" s="94" t="e">
        <v>#NAME?</v>
      </c>
      <c r="AG4342" s="94" t="e">
        <v>#NAME?</v>
      </c>
      <c r="AH4342" s="94" t="e">
        <v>#NAME?</v>
      </c>
      <c r="AI4342" s="94" t="e">
        <v>#NAME?</v>
      </c>
      <c r="AJ4342" s="94" t="e">
        <v>#NAME?</v>
      </c>
      <c r="AK4342" s="94" t="e">
        <v>#NAME?</v>
      </c>
      <c r="AO4342" s="94" t="e">
        <f aca="false" t="array" ref="AO4342:AQ4342">_xlfn.torow(_xlfn.unique(_xlfn._xlws.filter(cat_table[Sub-subsector],($E4342=cat_table[Sector])*($F4342=cat_table[Subsector]),"")))</f>
        <v>#NAME?</v>
      </c>
      <c r="AP4342" s="94" t="e">
        <v>#NAME?</v>
      </c>
      <c r="AQ4342" s="94" t="e">
        <v>#NAME?</v>
      </c>
    </row>
    <row r="4343" customFormat="false" ht="15" hidden="false" customHeight="true" outlineLevel="0" collapsed="false">
      <c r="A4343" s="193" t="s">
        <v>15126</v>
      </c>
      <c r="B4343" s="20" t="str">
        <f aca="false">INDEX(Table2[], MATCH(L4343, Location_ID!$D$2:$D$648, 0), 1)</f>
        <v>daa8a290-cd1b-4ff0-b151-1f450e2146dd</v>
      </c>
      <c r="C4343" s="193" t="s">
        <v>1482</v>
      </c>
      <c r="D4343" s="273" t="s">
        <v>354</v>
      </c>
      <c r="E4343" s="193" t="s">
        <v>7134</v>
      </c>
      <c r="F4343" s="193" t="s">
        <v>7899</v>
      </c>
      <c r="G4343" s="193"/>
      <c r="H4343" s="196"/>
      <c r="I4343" s="193" t="s">
        <v>14291</v>
      </c>
      <c r="J4343" s="193" t="s">
        <v>14292</v>
      </c>
      <c r="K4343" s="193" t="s">
        <v>7127</v>
      </c>
      <c r="L4343" s="193" t="s">
        <v>3033</v>
      </c>
      <c r="M4343" s="193" t="s">
        <v>7131</v>
      </c>
      <c r="N4343" s="193" t="s">
        <v>14293</v>
      </c>
      <c r="O4343" s="193" t="s">
        <v>1732</v>
      </c>
      <c r="P4343" s="219" t="n">
        <v>43040</v>
      </c>
      <c r="Q4343" s="219" t="n">
        <v>44469</v>
      </c>
      <c r="R4343" s="193"/>
      <c r="S4343" s="193" t="s">
        <v>7130</v>
      </c>
      <c r="T4343" s="193" t="n">
        <v>1692.331961</v>
      </c>
      <c r="U4343" s="193"/>
      <c r="V4343" s="193"/>
      <c r="W4343" s="193" t="s">
        <v>8720</v>
      </c>
      <c r="X4343" s="196"/>
      <c r="Y4343" s="196"/>
      <c r="Z4343" s="196" t="n">
        <v>0</v>
      </c>
      <c r="AE4343" s="94" t="e">
        <f aca="false" t="array" ref="AE4343:AK4343">_xlfn.torow(_xlfn.unique(_xlfn._xlws.filter(cat_table[Subsector],$E4343=cat_table[Sector],"")))</f>
        <v>#NAME?</v>
      </c>
      <c r="AF4343" s="94" t="e">
        <v>#NAME?</v>
      </c>
      <c r="AG4343" s="94" t="e">
        <v>#NAME?</v>
      </c>
      <c r="AH4343" s="94" t="e">
        <v>#NAME?</v>
      </c>
      <c r="AI4343" s="94" t="e">
        <v>#NAME?</v>
      </c>
      <c r="AJ4343" s="94" t="e">
        <v>#NAME?</v>
      </c>
      <c r="AK4343" s="94" t="e">
        <v>#NAME?</v>
      </c>
      <c r="AO4343" s="94" t="e">
        <f aca="false" t="array" ref="AO4343:AQ4343">_xlfn.torow(_xlfn.unique(_xlfn._xlws.filter(cat_table[Sub-subsector],($E4343=cat_table[Sector])*($F4343=cat_table[Subsector]),"")))</f>
        <v>#NAME?</v>
      </c>
      <c r="AP4343" s="94" t="e">
        <v>#NAME?</v>
      </c>
      <c r="AQ4343" s="94" t="e">
        <v>#NAME?</v>
      </c>
    </row>
    <row r="4344" customFormat="false" ht="15" hidden="false" customHeight="true" outlineLevel="0" collapsed="false">
      <c r="A4344" s="193" t="s">
        <v>15127</v>
      </c>
      <c r="B4344" s="20" t="str">
        <f aca="false">INDEX(Table2[], MATCH(L4344, Location_ID!$D$2:$D$648, 0), 1)</f>
        <v>daa8a290-cd1b-4ff0-b151-1f450e2146dd</v>
      </c>
      <c r="C4344" s="193" t="s">
        <v>1482</v>
      </c>
      <c r="D4344" s="273" t="s">
        <v>354</v>
      </c>
      <c r="E4344" s="193" t="s">
        <v>7134</v>
      </c>
      <c r="F4344" s="193" t="s">
        <v>7899</v>
      </c>
      <c r="G4344" s="193"/>
      <c r="H4344" s="196"/>
      <c r="I4344" s="193" t="s">
        <v>14291</v>
      </c>
      <c r="J4344" s="193" t="s">
        <v>14292</v>
      </c>
      <c r="K4344" s="193" t="s">
        <v>7127</v>
      </c>
      <c r="L4344" s="193" t="s">
        <v>3033</v>
      </c>
      <c r="M4344" s="193" t="s">
        <v>7131</v>
      </c>
      <c r="N4344" s="193" t="s">
        <v>14293</v>
      </c>
      <c r="O4344" s="193" t="s">
        <v>1732</v>
      </c>
      <c r="P4344" s="219" t="n">
        <v>43040</v>
      </c>
      <c r="Q4344" s="219" t="n">
        <v>44469</v>
      </c>
      <c r="R4344" s="193"/>
      <c r="S4344" s="193" t="s">
        <v>7130</v>
      </c>
      <c r="T4344" s="193" t="n">
        <v>4250.899835</v>
      </c>
      <c r="U4344" s="193"/>
      <c r="V4344" s="193"/>
      <c r="W4344" s="193" t="s">
        <v>8720</v>
      </c>
      <c r="X4344" s="196"/>
      <c r="Y4344" s="196"/>
      <c r="Z4344" s="196" t="n">
        <v>0</v>
      </c>
      <c r="AE4344" s="94" t="e">
        <f aca="false" t="array" ref="AE4344:AK4344">_xlfn.torow(_xlfn.unique(_xlfn._xlws.filter(cat_table[Subsector],$E4344=cat_table[Sector],"")))</f>
        <v>#NAME?</v>
      </c>
      <c r="AF4344" s="94" t="e">
        <v>#NAME?</v>
      </c>
      <c r="AG4344" s="94" t="e">
        <v>#NAME?</v>
      </c>
      <c r="AH4344" s="94" t="e">
        <v>#NAME?</v>
      </c>
      <c r="AI4344" s="94" t="e">
        <v>#NAME?</v>
      </c>
      <c r="AJ4344" s="94" t="e">
        <v>#NAME?</v>
      </c>
      <c r="AK4344" s="94" t="e">
        <v>#NAME?</v>
      </c>
      <c r="AO4344" s="94" t="e">
        <f aca="false" t="array" ref="AO4344:AQ4344">_xlfn.torow(_xlfn.unique(_xlfn._xlws.filter(cat_table[Sub-subsector],($E4344=cat_table[Sector])*($F4344=cat_table[Subsector]),"")))</f>
        <v>#NAME?</v>
      </c>
      <c r="AP4344" s="94" t="e">
        <v>#NAME?</v>
      </c>
      <c r="AQ4344" s="94" t="e">
        <v>#NAME?</v>
      </c>
    </row>
    <row r="4345" customFormat="false" ht="15" hidden="false" customHeight="true" outlineLevel="0" collapsed="false">
      <c r="A4345" s="193" t="s">
        <v>15128</v>
      </c>
      <c r="B4345" s="20" t="str">
        <f aca="false">INDEX(Table2[], MATCH(L4345, Location_ID!$D$2:$D$648, 0), 1)</f>
        <v>daa8a290-cd1b-4ff0-b151-1f450e2146dd</v>
      </c>
      <c r="C4345" s="193" t="s">
        <v>1482</v>
      </c>
      <c r="D4345" s="273" t="s">
        <v>354</v>
      </c>
      <c r="E4345" s="193" t="s">
        <v>7134</v>
      </c>
      <c r="F4345" s="193" t="s">
        <v>7899</v>
      </c>
      <c r="G4345" s="193"/>
      <c r="H4345" s="196"/>
      <c r="I4345" s="193" t="s">
        <v>14291</v>
      </c>
      <c r="J4345" s="193" t="s">
        <v>14292</v>
      </c>
      <c r="K4345" s="193" t="s">
        <v>7127</v>
      </c>
      <c r="L4345" s="193" t="s">
        <v>3033</v>
      </c>
      <c r="M4345" s="193" t="s">
        <v>7131</v>
      </c>
      <c r="N4345" s="193" t="s">
        <v>14293</v>
      </c>
      <c r="O4345" s="193" t="s">
        <v>1732</v>
      </c>
      <c r="P4345" s="219" t="n">
        <v>43040</v>
      </c>
      <c r="Q4345" s="219" t="n">
        <v>44469</v>
      </c>
      <c r="R4345" s="193"/>
      <c r="S4345" s="193" t="s">
        <v>7130</v>
      </c>
      <c r="T4345" s="193" t="n">
        <v>1944.859745</v>
      </c>
      <c r="U4345" s="193"/>
      <c r="V4345" s="193"/>
      <c r="W4345" s="193" t="s">
        <v>8720</v>
      </c>
      <c r="X4345" s="196"/>
      <c r="Y4345" s="196"/>
      <c r="Z4345" s="196" t="n">
        <v>0</v>
      </c>
      <c r="AE4345" s="94" t="e">
        <f aca="false" t="array" ref="AE4345:AK4345">_xlfn.torow(_xlfn.unique(_xlfn._xlws.filter(cat_table[Subsector],$E4345=cat_table[Sector],"")))</f>
        <v>#NAME?</v>
      </c>
      <c r="AF4345" s="94" t="e">
        <v>#NAME?</v>
      </c>
      <c r="AG4345" s="94" t="e">
        <v>#NAME?</v>
      </c>
      <c r="AH4345" s="94" t="e">
        <v>#NAME?</v>
      </c>
      <c r="AI4345" s="94" t="e">
        <v>#NAME?</v>
      </c>
      <c r="AJ4345" s="94" t="e">
        <v>#NAME?</v>
      </c>
      <c r="AK4345" s="94" t="e">
        <v>#NAME?</v>
      </c>
      <c r="AO4345" s="94" t="e">
        <f aca="false" t="array" ref="AO4345:AQ4345">_xlfn.torow(_xlfn.unique(_xlfn._xlws.filter(cat_table[Sub-subsector],($E4345=cat_table[Sector])*($F4345=cat_table[Subsector]),"")))</f>
        <v>#NAME?</v>
      </c>
      <c r="AP4345" s="94" t="e">
        <v>#NAME?</v>
      </c>
      <c r="AQ4345" s="94" t="e">
        <v>#NAME?</v>
      </c>
    </row>
    <row r="4346" customFormat="false" ht="15" hidden="false" customHeight="true" outlineLevel="0" collapsed="false">
      <c r="A4346" s="193" t="s">
        <v>15129</v>
      </c>
      <c r="B4346" s="20" t="str">
        <f aca="false">INDEX(Table2[], MATCH(L4346, Location_ID!$D$2:$D$648, 0), 1)</f>
        <v>daa8a290-cd1b-4ff0-b151-1f450e2146dd</v>
      </c>
      <c r="C4346" s="193" t="s">
        <v>1482</v>
      </c>
      <c r="D4346" s="273" t="s">
        <v>354</v>
      </c>
      <c r="E4346" s="193" t="s">
        <v>7134</v>
      </c>
      <c r="F4346" s="193" t="s">
        <v>7899</v>
      </c>
      <c r="G4346" s="193"/>
      <c r="H4346" s="196"/>
      <c r="I4346" s="193" t="s">
        <v>14291</v>
      </c>
      <c r="J4346" s="193" t="s">
        <v>14292</v>
      </c>
      <c r="K4346" s="193" t="s">
        <v>7127</v>
      </c>
      <c r="L4346" s="193" t="s">
        <v>3033</v>
      </c>
      <c r="M4346" s="193" t="s">
        <v>7131</v>
      </c>
      <c r="N4346" s="193" t="s">
        <v>14293</v>
      </c>
      <c r="O4346" s="193" t="s">
        <v>1732</v>
      </c>
      <c r="P4346" s="219" t="n">
        <v>43040</v>
      </c>
      <c r="Q4346" s="219" t="n">
        <v>44469</v>
      </c>
      <c r="R4346" s="193"/>
      <c r="S4346" s="193" t="s">
        <v>7130</v>
      </c>
      <c r="T4346" s="193" t="n">
        <v>4325.975215</v>
      </c>
      <c r="U4346" s="193"/>
      <c r="V4346" s="193"/>
      <c r="W4346" s="193" t="s">
        <v>8720</v>
      </c>
      <c r="X4346" s="196"/>
      <c r="Y4346" s="196"/>
      <c r="Z4346" s="196" t="n">
        <v>0</v>
      </c>
      <c r="AE4346" s="94" t="e">
        <f aca="false" t="array" ref="AE4346:AK4346">_xlfn.torow(_xlfn.unique(_xlfn._xlws.filter(cat_table[Subsector],$E4346=cat_table[Sector],"")))</f>
        <v>#NAME?</v>
      </c>
      <c r="AF4346" s="94" t="e">
        <v>#NAME?</v>
      </c>
      <c r="AG4346" s="94" t="e">
        <v>#NAME?</v>
      </c>
      <c r="AH4346" s="94" t="e">
        <v>#NAME?</v>
      </c>
      <c r="AI4346" s="94" t="e">
        <v>#NAME?</v>
      </c>
      <c r="AJ4346" s="94" t="e">
        <v>#NAME?</v>
      </c>
      <c r="AK4346" s="94" t="e">
        <v>#NAME?</v>
      </c>
      <c r="AO4346" s="94" t="e">
        <f aca="false" t="array" ref="AO4346:AQ4346">_xlfn.torow(_xlfn.unique(_xlfn._xlws.filter(cat_table[Sub-subsector],($E4346=cat_table[Sector])*($F4346=cat_table[Subsector]),"")))</f>
        <v>#NAME?</v>
      </c>
      <c r="AP4346" s="94" t="e">
        <v>#NAME?</v>
      </c>
      <c r="AQ4346" s="94" t="e">
        <v>#NAME?</v>
      </c>
    </row>
    <row r="4347" customFormat="false" ht="15" hidden="false" customHeight="true" outlineLevel="0" collapsed="false">
      <c r="A4347" s="193" t="s">
        <v>15130</v>
      </c>
      <c r="B4347" s="20" t="str">
        <f aca="false">INDEX(Table2[], MATCH(L4347, Location_ID!$D$2:$D$648, 0), 1)</f>
        <v>daa8a290-cd1b-4ff0-b151-1f450e2146dd</v>
      </c>
      <c r="C4347" s="193" t="s">
        <v>1482</v>
      </c>
      <c r="D4347" s="273" t="s">
        <v>354</v>
      </c>
      <c r="E4347" s="193" t="s">
        <v>7134</v>
      </c>
      <c r="F4347" s="193" t="s">
        <v>7899</v>
      </c>
      <c r="G4347" s="193"/>
      <c r="H4347" s="196"/>
      <c r="I4347" s="193" t="s">
        <v>14291</v>
      </c>
      <c r="J4347" s="193" t="s">
        <v>14292</v>
      </c>
      <c r="K4347" s="193" t="s">
        <v>7127</v>
      </c>
      <c r="L4347" s="193" t="s">
        <v>3033</v>
      </c>
      <c r="M4347" s="193" t="s">
        <v>7131</v>
      </c>
      <c r="N4347" s="193" t="s">
        <v>14293</v>
      </c>
      <c r="O4347" s="193" t="s">
        <v>1732</v>
      </c>
      <c r="P4347" s="219" t="n">
        <v>43040</v>
      </c>
      <c r="Q4347" s="219" t="n">
        <v>44469</v>
      </c>
      <c r="R4347" s="193"/>
      <c r="S4347" s="193" t="s">
        <v>7130</v>
      </c>
      <c r="T4347" s="193" t="n">
        <v>2718.937054</v>
      </c>
      <c r="U4347" s="193"/>
      <c r="V4347" s="193"/>
      <c r="W4347" s="193" t="s">
        <v>8720</v>
      </c>
      <c r="X4347" s="196"/>
      <c r="Y4347" s="196"/>
      <c r="Z4347" s="196" t="n">
        <v>0</v>
      </c>
      <c r="AE4347" s="94" t="e">
        <f aca="false" t="array" ref="AE4347:AK4347">_xlfn.torow(_xlfn.unique(_xlfn._xlws.filter(cat_table[Subsector],$E4347=cat_table[Sector],"")))</f>
        <v>#NAME?</v>
      </c>
      <c r="AF4347" s="94" t="e">
        <v>#NAME?</v>
      </c>
      <c r="AG4347" s="94" t="e">
        <v>#NAME?</v>
      </c>
      <c r="AH4347" s="94" t="e">
        <v>#NAME?</v>
      </c>
      <c r="AI4347" s="94" t="e">
        <v>#NAME?</v>
      </c>
      <c r="AJ4347" s="94" t="e">
        <v>#NAME?</v>
      </c>
      <c r="AK4347" s="94" t="e">
        <v>#NAME?</v>
      </c>
      <c r="AO4347" s="94" t="e">
        <f aca="false" t="array" ref="AO4347:AQ4347">_xlfn.torow(_xlfn.unique(_xlfn._xlws.filter(cat_table[Sub-subsector],($E4347=cat_table[Sector])*($F4347=cat_table[Subsector]),"")))</f>
        <v>#NAME?</v>
      </c>
      <c r="AP4347" s="94" t="e">
        <v>#NAME?</v>
      </c>
      <c r="AQ4347" s="94" t="e">
        <v>#NAME?</v>
      </c>
    </row>
    <row r="4348" customFormat="false" ht="15" hidden="false" customHeight="true" outlineLevel="0" collapsed="false">
      <c r="A4348" s="193" t="s">
        <v>15131</v>
      </c>
      <c r="B4348" s="20" t="str">
        <f aca="false">INDEX(Table2[], MATCH(L4348, Location_ID!$D$2:$D$648, 0), 1)</f>
        <v>daa8a290-cd1b-4ff0-b151-1f450e2146dd</v>
      </c>
      <c r="C4348" s="193" t="s">
        <v>1482</v>
      </c>
      <c r="D4348" s="273" t="s">
        <v>354</v>
      </c>
      <c r="E4348" s="193" t="s">
        <v>7134</v>
      </c>
      <c r="F4348" s="193" t="s">
        <v>7899</v>
      </c>
      <c r="G4348" s="193"/>
      <c r="H4348" s="196"/>
      <c r="I4348" s="193" t="s">
        <v>14291</v>
      </c>
      <c r="J4348" s="193" t="s">
        <v>14292</v>
      </c>
      <c r="K4348" s="193" t="s">
        <v>7127</v>
      </c>
      <c r="L4348" s="193" t="s">
        <v>3033</v>
      </c>
      <c r="M4348" s="193" t="s">
        <v>7131</v>
      </c>
      <c r="N4348" s="193" t="s">
        <v>14293</v>
      </c>
      <c r="O4348" s="193" t="s">
        <v>1732</v>
      </c>
      <c r="P4348" s="219" t="n">
        <v>43040</v>
      </c>
      <c r="Q4348" s="219" t="n">
        <v>44469</v>
      </c>
      <c r="R4348" s="193"/>
      <c r="S4348" s="193" t="s">
        <v>7130</v>
      </c>
      <c r="T4348" s="193" t="n">
        <v>6963.431132</v>
      </c>
      <c r="U4348" s="193"/>
      <c r="V4348" s="193"/>
      <c r="W4348" s="193" t="s">
        <v>8720</v>
      </c>
      <c r="X4348" s="196"/>
      <c r="Y4348" s="196"/>
      <c r="Z4348" s="196" t="n">
        <v>0</v>
      </c>
      <c r="AE4348" s="94" t="e">
        <f aca="false" t="array" ref="AE4348:AK4348">_xlfn.torow(_xlfn.unique(_xlfn._xlws.filter(cat_table[Subsector],$E4348=cat_table[Sector],"")))</f>
        <v>#NAME?</v>
      </c>
      <c r="AF4348" s="94" t="e">
        <v>#NAME?</v>
      </c>
      <c r="AG4348" s="94" t="e">
        <v>#NAME?</v>
      </c>
      <c r="AH4348" s="94" t="e">
        <v>#NAME?</v>
      </c>
      <c r="AI4348" s="94" t="e">
        <v>#NAME?</v>
      </c>
      <c r="AJ4348" s="94" t="e">
        <v>#NAME?</v>
      </c>
      <c r="AK4348" s="94" t="e">
        <v>#NAME?</v>
      </c>
      <c r="AO4348" s="94" t="e">
        <f aca="false" t="array" ref="AO4348:AQ4348">_xlfn.torow(_xlfn.unique(_xlfn._xlws.filter(cat_table[Sub-subsector],($E4348=cat_table[Sector])*($F4348=cat_table[Subsector]),"")))</f>
        <v>#NAME?</v>
      </c>
      <c r="AP4348" s="94" t="e">
        <v>#NAME?</v>
      </c>
      <c r="AQ4348" s="94" t="e">
        <v>#NAME?</v>
      </c>
    </row>
    <row r="4349" customFormat="false" ht="15" hidden="false" customHeight="true" outlineLevel="0" collapsed="false">
      <c r="A4349" s="193" t="s">
        <v>15132</v>
      </c>
      <c r="B4349" s="20" t="str">
        <f aca="false">INDEX(Table2[], MATCH(L4349, Location_ID!$D$2:$D$648, 0), 1)</f>
        <v>daa8a290-cd1b-4ff0-b151-1f450e2146dd</v>
      </c>
      <c r="C4349" s="193" t="s">
        <v>1482</v>
      </c>
      <c r="D4349" s="273" t="s">
        <v>354</v>
      </c>
      <c r="E4349" s="193" t="s">
        <v>7134</v>
      </c>
      <c r="F4349" s="193" t="s">
        <v>7899</v>
      </c>
      <c r="G4349" s="193"/>
      <c r="H4349" s="196"/>
      <c r="I4349" s="193" t="s">
        <v>14291</v>
      </c>
      <c r="J4349" s="193" t="s">
        <v>14292</v>
      </c>
      <c r="K4349" s="193" t="s">
        <v>7127</v>
      </c>
      <c r="L4349" s="193" t="s">
        <v>3033</v>
      </c>
      <c r="M4349" s="193" t="s">
        <v>7131</v>
      </c>
      <c r="N4349" s="193" t="s">
        <v>14293</v>
      </c>
      <c r="O4349" s="193" t="s">
        <v>1732</v>
      </c>
      <c r="P4349" s="219" t="n">
        <v>43040</v>
      </c>
      <c r="Q4349" s="219" t="n">
        <v>44469</v>
      </c>
      <c r="R4349" s="193"/>
      <c r="S4349" s="193" t="s">
        <v>7130</v>
      </c>
      <c r="T4349" s="193" t="n">
        <v>1977.173847</v>
      </c>
      <c r="U4349" s="193"/>
      <c r="V4349" s="193"/>
      <c r="W4349" s="193" t="s">
        <v>8720</v>
      </c>
      <c r="X4349" s="196"/>
      <c r="Y4349" s="196"/>
      <c r="Z4349" s="196" t="n">
        <v>0</v>
      </c>
      <c r="AE4349" s="94" t="e">
        <f aca="false" t="array" ref="AE4349:AK4349">_xlfn.torow(_xlfn.unique(_xlfn._xlws.filter(cat_table[Subsector],$E4349=cat_table[Sector],"")))</f>
        <v>#NAME?</v>
      </c>
      <c r="AF4349" s="94" t="e">
        <v>#NAME?</v>
      </c>
      <c r="AG4349" s="94" t="e">
        <v>#NAME?</v>
      </c>
      <c r="AH4349" s="94" t="e">
        <v>#NAME?</v>
      </c>
      <c r="AI4349" s="94" t="e">
        <v>#NAME?</v>
      </c>
      <c r="AJ4349" s="94" t="e">
        <v>#NAME?</v>
      </c>
      <c r="AK4349" s="94" t="e">
        <v>#NAME?</v>
      </c>
      <c r="AO4349" s="94" t="e">
        <f aca="false" t="array" ref="AO4349:AQ4349">_xlfn.torow(_xlfn.unique(_xlfn._xlws.filter(cat_table[Sub-subsector],($E4349=cat_table[Sector])*($F4349=cat_table[Subsector]),"")))</f>
        <v>#NAME?</v>
      </c>
      <c r="AP4349" s="94" t="e">
        <v>#NAME?</v>
      </c>
      <c r="AQ4349" s="94" t="e">
        <v>#NAME?</v>
      </c>
    </row>
    <row r="4350" customFormat="false" ht="15" hidden="false" customHeight="true" outlineLevel="0" collapsed="false">
      <c r="A4350" s="193" t="s">
        <v>15133</v>
      </c>
      <c r="B4350" s="20" t="str">
        <f aca="false">INDEX(Table2[], MATCH(L4350, Location_ID!$D$2:$D$648, 0), 1)</f>
        <v>daa8a290-cd1b-4ff0-b151-1f450e2146dd</v>
      </c>
      <c r="C4350" s="193" t="s">
        <v>1482</v>
      </c>
      <c r="D4350" s="273" t="s">
        <v>354</v>
      </c>
      <c r="E4350" s="193" t="s">
        <v>7134</v>
      </c>
      <c r="F4350" s="193" t="s">
        <v>7899</v>
      </c>
      <c r="G4350" s="193"/>
      <c r="H4350" s="196"/>
      <c r="I4350" s="193" t="s">
        <v>14291</v>
      </c>
      <c r="J4350" s="193" t="s">
        <v>14292</v>
      </c>
      <c r="K4350" s="193" t="s">
        <v>7127</v>
      </c>
      <c r="L4350" s="193" t="s">
        <v>3033</v>
      </c>
      <c r="M4350" s="193" t="s">
        <v>7131</v>
      </c>
      <c r="N4350" s="193" t="s">
        <v>14293</v>
      </c>
      <c r="O4350" s="193" t="s">
        <v>1732</v>
      </c>
      <c r="P4350" s="219" t="n">
        <v>43040</v>
      </c>
      <c r="Q4350" s="219" t="n">
        <v>44469</v>
      </c>
      <c r="R4350" s="193"/>
      <c r="S4350" s="193" t="s">
        <v>7130</v>
      </c>
      <c r="T4350" s="193" t="n">
        <v>4237.807257</v>
      </c>
      <c r="U4350" s="193"/>
      <c r="V4350" s="193"/>
      <c r="W4350" s="193" t="s">
        <v>8720</v>
      </c>
      <c r="X4350" s="196"/>
      <c r="Y4350" s="196"/>
      <c r="Z4350" s="196" t="n">
        <v>0</v>
      </c>
      <c r="AE4350" s="94" t="e">
        <f aca="false" t="array" ref="AE4350:AK4350">_xlfn.torow(_xlfn.unique(_xlfn._xlws.filter(cat_table[Subsector],$E4350=cat_table[Sector],"")))</f>
        <v>#NAME?</v>
      </c>
      <c r="AF4350" s="94" t="e">
        <v>#NAME?</v>
      </c>
      <c r="AG4350" s="94" t="e">
        <v>#NAME?</v>
      </c>
      <c r="AH4350" s="94" t="e">
        <v>#NAME?</v>
      </c>
      <c r="AI4350" s="94" t="e">
        <v>#NAME?</v>
      </c>
      <c r="AJ4350" s="94" t="e">
        <v>#NAME?</v>
      </c>
      <c r="AK4350" s="94" t="e">
        <v>#NAME?</v>
      </c>
      <c r="AO4350" s="94" t="e">
        <f aca="false" t="array" ref="AO4350:AQ4350">_xlfn.torow(_xlfn.unique(_xlfn._xlws.filter(cat_table[Sub-subsector],($E4350=cat_table[Sector])*($F4350=cat_table[Subsector]),"")))</f>
        <v>#NAME?</v>
      </c>
      <c r="AP4350" s="94" t="e">
        <v>#NAME?</v>
      </c>
      <c r="AQ4350" s="94" t="e">
        <v>#NAME?</v>
      </c>
    </row>
    <row r="4351" customFormat="false" ht="15" hidden="false" customHeight="true" outlineLevel="0" collapsed="false">
      <c r="A4351" s="193" t="s">
        <v>15134</v>
      </c>
      <c r="B4351" s="20" t="str">
        <f aca="false">INDEX(Table2[], MATCH(L4351, Location_ID!$D$2:$D$648, 0), 1)</f>
        <v>daa8a290-cd1b-4ff0-b151-1f450e2146dd</v>
      </c>
      <c r="C4351" s="193" t="s">
        <v>1482</v>
      </c>
      <c r="D4351" s="273" t="s">
        <v>354</v>
      </c>
      <c r="E4351" s="193" t="s">
        <v>7134</v>
      </c>
      <c r="F4351" s="193" t="s">
        <v>7899</v>
      </c>
      <c r="G4351" s="193"/>
      <c r="H4351" s="196"/>
      <c r="I4351" s="193" t="s">
        <v>14291</v>
      </c>
      <c r="J4351" s="193" t="s">
        <v>14292</v>
      </c>
      <c r="K4351" s="193" t="s">
        <v>7127</v>
      </c>
      <c r="L4351" s="193" t="s">
        <v>3033</v>
      </c>
      <c r="M4351" s="193" t="s">
        <v>7131</v>
      </c>
      <c r="N4351" s="193" t="s">
        <v>14293</v>
      </c>
      <c r="O4351" s="193" t="s">
        <v>1732</v>
      </c>
      <c r="P4351" s="219" t="n">
        <v>43040</v>
      </c>
      <c r="Q4351" s="219" t="n">
        <v>44469</v>
      </c>
      <c r="R4351" s="193"/>
      <c r="S4351" s="193" t="s">
        <v>7130</v>
      </c>
      <c r="T4351" s="193" t="n">
        <v>2482.570981</v>
      </c>
      <c r="U4351" s="193"/>
      <c r="V4351" s="193"/>
      <c r="W4351" s="193" t="s">
        <v>8720</v>
      </c>
      <c r="X4351" s="196"/>
      <c r="Y4351" s="196"/>
      <c r="Z4351" s="196" t="n">
        <v>0</v>
      </c>
      <c r="AE4351" s="94" t="e">
        <f aca="false" t="array" ref="AE4351:AK4351">_xlfn.torow(_xlfn.unique(_xlfn._xlws.filter(cat_table[Subsector],$E4351=cat_table[Sector],"")))</f>
        <v>#NAME?</v>
      </c>
      <c r="AF4351" s="94" t="e">
        <v>#NAME?</v>
      </c>
      <c r="AG4351" s="94" t="e">
        <v>#NAME?</v>
      </c>
      <c r="AH4351" s="94" t="e">
        <v>#NAME?</v>
      </c>
      <c r="AI4351" s="94" t="e">
        <v>#NAME?</v>
      </c>
      <c r="AJ4351" s="94" t="e">
        <v>#NAME?</v>
      </c>
      <c r="AK4351" s="94" t="e">
        <v>#NAME?</v>
      </c>
      <c r="AO4351" s="94" t="e">
        <f aca="false" t="array" ref="AO4351:AQ4351">_xlfn.torow(_xlfn.unique(_xlfn._xlws.filter(cat_table[Sub-subsector],($E4351=cat_table[Sector])*($F4351=cat_table[Subsector]),"")))</f>
        <v>#NAME?</v>
      </c>
      <c r="AP4351" s="94" t="e">
        <v>#NAME?</v>
      </c>
      <c r="AQ4351" s="94" t="e">
        <v>#NAME?</v>
      </c>
    </row>
    <row r="4352" customFormat="false" ht="15" hidden="false" customHeight="true" outlineLevel="0" collapsed="false">
      <c r="A4352" s="193" t="s">
        <v>15135</v>
      </c>
      <c r="B4352" s="20" t="str">
        <f aca="false">INDEX(Table2[], MATCH(L4352, Location_ID!$D$2:$D$648, 0), 1)</f>
        <v>daa8a290-cd1b-4ff0-b151-1f450e2146dd</v>
      </c>
      <c r="C4352" s="193" t="s">
        <v>1482</v>
      </c>
      <c r="D4352" s="273" t="s">
        <v>354</v>
      </c>
      <c r="E4352" s="193" t="s">
        <v>7134</v>
      </c>
      <c r="F4352" s="193" t="s">
        <v>7899</v>
      </c>
      <c r="G4352" s="193"/>
      <c r="H4352" s="196"/>
      <c r="I4352" s="193" t="s">
        <v>14291</v>
      </c>
      <c r="J4352" s="193" t="s">
        <v>14292</v>
      </c>
      <c r="K4352" s="193" t="s">
        <v>7127</v>
      </c>
      <c r="L4352" s="193" t="s">
        <v>3033</v>
      </c>
      <c r="M4352" s="193" t="s">
        <v>7131</v>
      </c>
      <c r="N4352" s="193" t="s">
        <v>14293</v>
      </c>
      <c r="O4352" s="193" t="s">
        <v>1732</v>
      </c>
      <c r="P4352" s="219" t="n">
        <v>43040</v>
      </c>
      <c r="Q4352" s="219" t="n">
        <v>44469</v>
      </c>
      <c r="R4352" s="193"/>
      <c r="S4352" s="193" t="s">
        <v>7130</v>
      </c>
      <c r="T4352" s="193" t="n">
        <v>3748.030391</v>
      </c>
      <c r="U4352" s="193"/>
      <c r="V4352" s="193"/>
      <c r="W4352" s="193" t="s">
        <v>8720</v>
      </c>
      <c r="X4352" s="196"/>
      <c r="Y4352" s="196"/>
      <c r="Z4352" s="196" t="n">
        <v>0</v>
      </c>
      <c r="AE4352" s="94" t="e">
        <f aca="false" t="array" ref="AE4352:AK4352">_xlfn.torow(_xlfn.unique(_xlfn._xlws.filter(cat_table[Subsector],$E4352=cat_table[Sector],"")))</f>
        <v>#NAME?</v>
      </c>
      <c r="AF4352" s="94" t="e">
        <v>#NAME?</v>
      </c>
      <c r="AG4352" s="94" t="e">
        <v>#NAME?</v>
      </c>
      <c r="AH4352" s="94" t="e">
        <v>#NAME?</v>
      </c>
      <c r="AI4352" s="94" t="e">
        <v>#NAME?</v>
      </c>
      <c r="AJ4352" s="94" t="e">
        <v>#NAME?</v>
      </c>
      <c r="AK4352" s="94" t="e">
        <v>#NAME?</v>
      </c>
      <c r="AO4352" s="94" t="e">
        <f aca="false" t="array" ref="AO4352:AQ4352">_xlfn.torow(_xlfn.unique(_xlfn._xlws.filter(cat_table[Sub-subsector],($E4352=cat_table[Sector])*($F4352=cat_table[Subsector]),"")))</f>
        <v>#NAME?</v>
      </c>
      <c r="AP4352" s="94" t="e">
        <v>#NAME?</v>
      </c>
      <c r="AQ4352" s="94" t="e">
        <v>#NAME?</v>
      </c>
    </row>
    <row r="4353" customFormat="false" ht="15" hidden="false" customHeight="true" outlineLevel="0" collapsed="false">
      <c r="A4353" s="193" t="s">
        <v>15136</v>
      </c>
      <c r="B4353" s="20" t="str">
        <f aca="false">INDEX(Table2[], MATCH(L4353, Location_ID!$D$2:$D$648, 0), 1)</f>
        <v>daa8a290-cd1b-4ff0-b151-1f450e2146dd</v>
      </c>
      <c r="C4353" s="193" t="s">
        <v>1482</v>
      </c>
      <c r="D4353" s="273" t="s">
        <v>354</v>
      </c>
      <c r="E4353" s="193" t="s">
        <v>7134</v>
      </c>
      <c r="F4353" s="193" t="s">
        <v>7899</v>
      </c>
      <c r="G4353" s="193"/>
      <c r="H4353" s="196"/>
      <c r="I4353" s="193" t="s">
        <v>14291</v>
      </c>
      <c r="J4353" s="193" t="s">
        <v>14292</v>
      </c>
      <c r="K4353" s="193" t="s">
        <v>7127</v>
      </c>
      <c r="L4353" s="193" t="s">
        <v>3033</v>
      </c>
      <c r="M4353" s="193" t="s">
        <v>7131</v>
      </c>
      <c r="N4353" s="193" t="s">
        <v>14293</v>
      </c>
      <c r="O4353" s="193" t="s">
        <v>1732</v>
      </c>
      <c r="P4353" s="219" t="n">
        <v>43040</v>
      </c>
      <c r="Q4353" s="219" t="n">
        <v>44469</v>
      </c>
      <c r="R4353" s="193"/>
      <c r="S4353" s="193" t="s">
        <v>7130</v>
      </c>
      <c r="T4353" s="193" t="n">
        <v>4389.124693</v>
      </c>
      <c r="U4353" s="193"/>
      <c r="V4353" s="193"/>
      <c r="W4353" s="193" t="s">
        <v>8720</v>
      </c>
      <c r="X4353" s="196"/>
      <c r="Y4353" s="196"/>
      <c r="Z4353" s="196" t="n">
        <v>0</v>
      </c>
      <c r="AE4353" s="94" t="e">
        <f aca="false" t="array" ref="AE4353:AK4353">_xlfn.torow(_xlfn.unique(_xlfn._xlws.filter(cat_table[Subsector],$E4353=cat_table[Sector],"")))</f>
        <v>#NAME?</v>
      </c>
      <c r="AF4353" s="94" t="e">
        <v>#NAME?</v>
      </c>
      <c r="AG4353" s="94" t="e">
        <v>#NAME?</v>
      </c>
      <c r="AH4353" s="94" t="e">
        <v>#NAME?</v>
      </c>
      <c r="AI4353" s="94" t="e">
        <v>#NAME?</v>
      </c>
      <c r="AJ4353" s="94" t="e">
        <v>#NAME?</v>
      </c>
      <c r="AK4353" s="94" t="e">
        <v>#NAME?</v>
      </c>
      <c r="AO4353" s="94" t="e">
        <f aca="false" t="array" ref="AO4353:AQ4353">_xlfn.torow(_xlfn.unique(_xlfn._xlws.filter(cat_table[Sub-subsector],($E4353=cat_table[Sector])*($F4353=cat_table[Subsector]),"")))</f>
        <v>#NAME?</v>
      </c>
      <c r="AP4353" s="94" t="e">
        <v>#NAME?</v>
      </c>
      <c r="AQ4353" s="94" t="e">
        <v>#NAME?</v>
      </c>
    </row>
    <row r="4354" customFormat="false" ht="15" hidden="false" customHeight="true" outlineLevel="0" collapsed="false">
      <c r="A4354" s="193" t="s">
        <v>15137</v>
      </c>
      <c r="B4354" s="20" t="str">
        <f aca="false">INDEX(Table2[], MATCH(L4354, Location_ID!$D$2:$D$648, 0), 1)</f>
        <v>daa8a290-cd1b-4ff0-b151-1f450e2146dd</v>
      </c>
      <c r="C4354" s="193" t="s">
        <v>1482</v>
      </c>
      <c r="D4354" s="273" t="s">
        <v>354</v>
      </c>
      <c r="E4354" s="193" t="s">
        <v>7134</v>
      </c>
      <c r="F4354" s="193" t="s">
        <v>7899</v>
      </c>
      <c r="G4354" s="193"/>
      <c r="H4354" s="196"/>
      <c r="I4354" s="193" t="s">
        <v>14291</v>
      </c>
      <c r="J4354" s="193" t="s">
        <v>14292</v>
      </c>
      <c r="K4354" s="193" t="s">
        <v>7127</v>
      </c>
      <c r="L4354" s="193" t="s">
        <v>3033</v>
      </c>
      <c r="M4354" s="193" t="s">
        <v>7131</v>
      </c>
      <c r="N4354" s="193" t="s">
        <v>14293</v>
      </c>
      <c r="O4354" s="193" t="s">
        <v>1732</v>
      </c>
      <c r="P4354" s="219" t="n">
        <v>43040</v>
      </c>
      <c r="Q4354" s="219" t="n">
        <v>44469</v>
      </c>
      <c r="R4354" s="193"/>
      <c r="S4354" s="193" t="s">
        <v>7130</v>
      </c>
      <c r="T4354" s="193" t="n">
        <v>2460.918669</v>
      </c>
      <c r="U4354" s="193"/>
      <c r="V4354" s="193"/>
      <c r="W4354" s="193" t="s">
        <v>8720</v>
      </c>
      <c r="X4354" s="196"/>
      <c r="Y4354" s="196"/>
      <c r="Z4354" s="196" t="n">
        <v>0</v>
      </c>
      <c r="AE4354" s="94" t="e">
        <f aca="false" t="array" ref="AE4354:AK4354">_xlfn.torow(_xlfn.unique(_xlfn._xlws.filter(cat_table[Subsector],$E4354=cat_table[Sector],"")))</f>
        <v>#NAME?</v>
      </c>
      <c r="AF4354" s="94" t="e">
        <v>#NAME?</v>
      </c>
      <c r="AG4354" s="94" t="e">
        <v>#NAME?</v>
      </c>
      <c r="AH4354" s="94" t="e">
        <v>#NAME?</v>
      </c>
      <c r="AI4354" s="94" t="e">
        <v>#NAME?</v>
      </c>
      <c r="AJ4354" s="94" t="e">
        <v>#NAME?</v>
      </c>
      <c r="AK4354" s="94" t="e">
        <v>#NAME?</v>
      </c>
      <c r="AO4354" s="94" t="e">
        <f aca="false" t="array" ref="AO4354:AQ4354">_xlfn.torow(_xlfn.unique(_xlfn._xlws.filter(cat_table[Sub-subsector],($E4354=cat_table[Sector])*($F4354=cat_table[Subsector]),"")))</f>
        <v>#NAME?</v>
      </c>
      <c r="AP4354" s="94" t="e">
        <v>#NAME?</v>
      </c>
      <c r="AQ4354" s="94" t="e">
        <v>#NAME?</v>
      </c>
    </row>
    <row r="4355" customFormat="false" ht="15" hidden="false" customHeight="true" outlineLevel="0" collapsed="false">
      <c r="A4355" s="193" t="s">
        <v>15138</v>
      </c>
      <c r="B4355" s="20" t="str">
        <f aca="false">INDEX(Table2[], MATCH(L4355, Location_ID!$D$2:$D$648, 0), 1)</f>
        <v>daa8a290-cd1b-4ff0-b151-1f450e2146dd</v>
      </c>
      <c r="C4355" s="193" t="s">
        <v>1482</v>
      </c>
      <c r="D4355" s="273" t="s">
        <v>354</v>
      </c>
      <c r="E4355" s="193" t="s">
        <v>7134</v>
      </c>
      <c r="F4355" s="193" t="s">
        <v>7899</v>
      </c>
      <c r="G4355" s="193"/>
      <c r="H4355" s="196"/>
      <c r="I4355" s="193" t="s">
        <v>14291</v>
      </c>
      <c r="J4355" s="193" t="s">
        <v>14292</v>
      </c>
      <c r="K4355" s="193" t="s">
        <v>7127</v>
      </c>
      <c r="L4355" s="193" t="s">
        <v>3033</v>
      </c>
      <c r="M4355" s="193" t="s">
        <v>7131</v>
      </c>
      <c r="N4355" s="193" t="s">
        <v>14293</v>
      </c>
      <c r="O4355" s="193" t="s">
        <v>1732</v>
      </c>
      <c r="P4355" s="219" t="n">
        <v>43040</v>
      </c>
      <c r="Q4355" s="219" t="n">
        <v>44469</v>
      </c>
      <c r="R4355" s="193"/>
      <c r="S4355" s="193" t="s">
        <v>7130</v>
      </c>
      <c r="T4355" s="193" t="n">
        <v>1489.997676</v>
      </c>
      <c r="U4355" s="193"/>
      <c r="V4355" s="193"/>
      <c r="W4355" s="193" t="s">
        <v>8720</v>
      </c>
      <c r="X4355" s="196"/>
      <c r="Y4355" s="196"/>
      <c r="Z4355" s="196" t="n">
        <v>0</v>
      </c>
      <c r="AE4355" s="94" t="e">
        <f aca="false" t="array" ref="AE4355:AK4355">_xlfn.torow(_xlfn.unique(_xlfn._xlws.filter(cat_table[Subsector],$E4355=cat_table[Sector],"")))</f>
        <v>#NAME?</v>
      </c>
      <c r="AF4355" s="94" t="e">
        <v>#NAME?</v>
      </c>
      <c r="AG4355" s="94" t="e">
        <v>#NAME?</v>
      </c>
      <c r="AH4355" s="94" t="e">
        <v>#NAME?</v>
      </c>
      <c r="AI4355" s="94" t="e">
        <v>#NAME?</v>
      </c>
      <c r="AJ4355" s="94" t="e">
        <v>#NAME?</v>
      </c>
      <c r="AK4355" s="94" t="e">
        <v>#NAME?</v>
      </c>
      <c r="AO4355" s="94" t="e">
        <f aca="false" t="array" ref="AO4355:AQ4355">_xlfn.torow(_xlfn.unique(_xlfn._xlws.filter(cat_table[Sub-subsector],($E4355=cat_table[Sector])*($F4355=cat_table[Subsector]),"")))</f>
        <v>#NAME?</v>
      </c>
      <c r="AP4355" s="94" t="e">
        <v>#NAME?</v>
      </c>
      <c r="AQ4355" s="94" t="e">
        <v>#NAME?</v>
      </c>
    </row>
    <row r="4356" customFormat="false" ht="15" hidden="false" customHeight="true" outlineLevel="0" collapsed="false">
      <c r="A4356" s="193" t="s">
        <v>15139</v>
      </c>
      <c r="B4356" s="20" t="str">
        <f aca="false">INDEX(Table2[], MATCH(L4356, Location_ID!$D$2:$D$648, 0), 1)</f>
        <v>daa8a290-cd1b-4ff0-b151-1f450e2146dd</v>
      </c>
      <c r="C4356" s="193" t="s">
        <v>1482</v>
      </c>
      <c r="D4356" s="273" t="s">
        <v>354</v>
      </c>
      <c r="E4356" s="193" t="s">
        <v>7134</v>
      </c>
      <c r="F4356" s="193" t="s">
        <v>7899</v>
      </c>
      <c r="G4356" s="193"/>
      <c r="H4356" s="196"/>
      <c r="I4356" s="193" t="s">
        <v>14291</v>
      </c>
      <c r="J4356" s="193" t="s">
        <v>14292</v>
      </c>
      <c r="K4356" s="193" t="s">
        <v>7127</v>
      </c>
      <c r="L4356" s="193" t="s">
        <v>3033</v>
      </c>
      <c r="M4356" s="193" t="s">
        <v>7131</v>
      </c>
      <c r="N4356" s="193" t="s">
        <v>14293</v>
      </c>
      <c r="O4356" s="193" t="s">
        <v>1732</v>
      </c>
      <c r="P4356" s="219" t="n">
        <v>43040</v>
      </c>
      <c r="Q4356" s="219" t="n">
        <v>44469</v>
      </c>
      <c r="R4356" s="193"/>
      <c r="S4356" s="193" t="s">
        <v>7130</v>
      </c>
      <c r="T4356" s="193" t="n">
        <v>3187.035844</v>
      </c>
      <c r="U4356" s="193"/>
      <c r="V4356" s="193"/>
      <c r="W4356" s="193" t="s">
        <v>8720</v>
      </c>
      <c r="X4356" s="196"/>
      <c r="Y4356" s="196"/>
      <c r="Z4356" s="196" t="n">
        <v>0</v>
      </c>
      <c r="AE4356" s="94" t="e">
        <f aca="false" t="array" ref="AE4356:AK4356">_xlfn.torow(_xlfn.unique(_xlfn._xlws.filter(cat_table[Subsector],$E4356=cat_table[Sector],"")))</f>
        <v>#NAME?</v>
      </c>
      <c r="AF4356" s="94" t="e">
        <v>#NAME?</v>
      </c>
      <c r="AG4356" s="94" t="e">
        <v>#NAME?</v>
      </c>
      <c r="AH4356" s="94" t="e">
        <v>#NAME?</v>
      </c>
      <c r="AI4356" s="94" t="e">
        <v>#NAME?</v>
      </c>
      <c r="AJ4356" s="94" t="e">
        <v>#NAME?</v>
      </c>
      <c r="AK4356" s="94" t="e">
        <v>#NAME?</v>
      </c>
      <c r="AO4356" s="94" t="e">
        <f aca="false" t="array" ref="AO4356:AQ4356">_xlfn.torow(_xlfn.unique(_xlfn._xlws.filter(cat_table[Sub-subsector],($E4356=cat_table[Sector])*($F4356=cat_table[Subsector]),"")))</f>
        <v>#NAME?</v>
      </c>
      <c r="AP4356" s="94" t="e">
        <v>#NAME?</v>
      </c>
      <c r="AQ4356" s="94" t="e">
        <v>#NAME?</v>
      </c>
    </row>
    <row r="4357" customFormat="false" ht="15" hidden="false" customHeight="true" outlineLevel="0" collapsed="false">
      <c r="A4357" s="193" t="s">
        <v>15140</v>
      </c>
      <c r="B4357" s="20" t="str">
        <f aca="false">INDEX(Table2[], MATCH(L4357, Location_ID!$D$2:$D$648, 0), 1)</f>
        <v>daa8a290-cd1b-4ff0-b151-1f450e2146dd</v>
      </c>
      <c r="C4357" s="193" t="s">
        <v>1482</v>
      </c>
      <c r="D4357" s="273" t="s">
        <v>354</v>
      </c>
      <c r="E4357" s="193" t="s">
        <v>7134</v>
      </c>
      <c r="F4357" s="193" t="s">
        <v>7899</v>
      </c>
      <c r="G4357" s="193"/>
      <c r="H4357" s="196"/>
      <c r="I4357" s="193" t="s">
        <v>14291</v>
      </c>
      <c r="J4357" s="193" t="s">
        <v>14292</v>
      </c>
      <c r="K4357" s="193" t="s">
        <v>7127</v>
      </c>
      <c r="L4357" s="193" t="s">
        <v>3033</v>
      </c>
      <c r="M4357" s="193" t="s">
        <v>7131</v>
      </c>
      <c r="N4357" s="193" t="s">
        <v>14293</v>
      </c>
      <c r="O4357" s="193" t="s">
        <v>1732</v>
      </c>
      <c r="P4357" s="219" t="n">
        <v>43040</v>
      </c>
      <c r="Q4357" s="219" t="n">
        <v>44469</v>
      </c>
      <c r="R4357" s="193"/>
      <c r="S4357" s="193" t="s">
        <v>7130</v>
      </c>
      <c r="T4357" s="193" t="n">
        <v>990.7404621</v>
      </c>
      <c r="U4357" s="193"/>
      <c r="V4357" s="193"/>
      <c r="W4357" s="193" t="s">
        <v>8720</v>
      </c>
      <c r="X4357" s="196"/>
      <c r="Y4357" s="196"/>
      <c r="Z4357" s="196" t="n">
        <v>0</v>
      </c>
      <c r="AE4357" s="94" t="e">
        <f aca="false" t="array" ref="AE4357:AK4357">_xlfn.torow(_xlfn.unique(_xlfn._xlws.filter(cat_table[Subsector],$E4357=cat_table[Sector],"")))</f>
        <v>#NAME?</v>
      </c>
      <c r="AF4357" s="94" t="e">
        <v>#NAME?</v>
      </c>
      <c r="AG4357" s="94" t="e">
        <v>#NAME?</v>
      </c>
      <c r="AH4357" s="94" t="e">
        <v>#NAME?</v>
      </c>
      <c r="AI4357" s="94" t="e">
        <v>#NAME?</v>
      </c>
      <c r="AJ4357" s="94" t="e">
        <v>#NAME?</v>
      </c>
      <c r="AK4357" s="94" t="e">
        <v>#NAME?</v>
      </c>
      <c r="AO4357" s="94" t="e">
        <f aca="false" t="array" ref="AO4357:AQ4357">_xlfn.torow(_xlfn.unique(_xlfn._xlws.filter(cat_table[Sub-subsector],($E4357=cat_table[Sector])*($F4357=cat_table[Subsector]),"")))</f>
        <v>#NAME?</v>
      </c>
      <c r="AP4357" s="94" t="e">
        <v>#NAME?</v>
      </c>
      <c r="AQ4357" s="94" t="e">
        <v>#NAME?</v>
      </c>
    </row>
    <row r="4358" customFormat="false" ht="15" hidden="false" customHeight="true" outlineLevel="0" collapsed="false">
      <c r="A4358" s="193" t="s">
        <v>15141</v>
      </c>
      <c r="B4358" s="20" t="str">
        <f aca="false">INDEX(Table2[], MATCH(L4358, Location_ID!$D$2:$D$648, 0), 1)</f>
        <v>daa8a290-cd1b-4ff0-b151-1f450e2146dd</v>
      </c>
      <c r="C4358" s="193" t="s">
        <v>1482</v>
      </c>
      <c r="D4358" s="273" t="s">
        <v>354</v>
      </c>
      <c r="E4358" s="193" t="s">
        <v>7134</v>
      </c>
      <c r="F4358" s="193" t="s">
        <v>7899</v>
      </c>
      <c r="G4358" s="193"/>
      <c r="H4358" s="196"/>
      <c r="I4358" s="193" t="s">
        <v>14291</v>
      </c>
      <c r="J4358" s="193" t="s">
        <v>14292</v>
      </c>
      <c r="K4358" s="193" t="s">
        <v>7127</v>
      </c>
      <c r="L4358" s="193" t="s">
        <v>3033</v>
      </c>
      <c r="M4358" s="193" t="s">
        <v>7131</v>
      </c>
      <c r="N4358" s="193" t="s">
        <v>14293</v>
      </c>
      <c r="O4358" s="193" t="s">
        <v>1732</v>
      </c>
      <c r="P4358" s="219" t="n">
        <v>43040</v>
      </c>
      <c r="Q4358" s="219" t="n">
        <v>44469</v>
      </c>
      <c r="R4358" s="193"/>
      <c r="S4358" s="193" t="s">
        <v>7130</v>
      </c>
      <c r="T4358" s="193" t="n">
        <v>2015.080961</v>
      </c>
      <c r="U4358" s="193"/>
      <c r="V4358" s="193"/>
      <c r="W4358" s="193" t="s">
        <v>8720</v>
      </c>
      <c r="X4358" s="196"/>
      <c r="Y4358" s="196"/>
      <c r="Z4358" s="196" t="n">
        <v>0</v>
      </c>
      <c r="AE4358" s="94" t="e">
        <f aca="false" t="array" ref="AE4358:AK4358">_xlfn.torow(_xlfn.unique(_xlfn._xlws.filter(cat_table[Subsector],$E4358=cat_table[Sector],"")))</f>
        <v>#NAME?</v>
      </c>
      <c r="AF4358" s="94" t="e">
        <v>#NAME?</v>
      </c>
      <c r="AG4358" s="94" t="e">
        <v>#NAME?</v>
      </c>
      <c r="AH4358" s="94" t="e">
        <v>#NAME?</v>
      </c>
      <c r="AI4358" s="94" t="e">
        <v>#NAME?</v>
      </c>
      <c r="AJ4358" s="94" t="e">
        <v>#NAME?</v>
      </c>
      <c r="AK4358" s="94" t="e">
        <v>#NAME?</v>
      </c>
      <c r="AO4358" s="94" t="e">
        <f aca="false" t="array" ref="AO4358:AQ4358">_xlfn.torow(_xlfn.unique(_xlfn._xlws.filter(cat_table[Sub-subsector],($E4358=cat_table[Sector])*($F4358=cat_table[Subsector]),"")))</f>
        <v>#NAME?</v>
      </c>
      <c r="AP4358" s="94" t="e">
        <v>#NAME?</v>
      </c>
      <c r="AQ4358" s="94" t="e">
        <v>#NAME?</v>
      </c>
    </row>
    <row r="4359" customFormat="false" ht="15" hidden="false" customHeight="true" outlineLevel="0" collapsed="false">
      <c r="A4359" s="193" t="s">
        <v>15142</v>
      </c>
      <c r="B4359" s="20" t="str">
        <f aca="false">INDEX(Table2[], MATCH(L4359, Location_ID!$D$2:$D$648, 0), 1)</f>
        <v>54c59d2f-381a-4d32-9a5e-e106311344df</v>
      </c>
      <c r="C4359" s="193" t="s">
        <v>1482</v>
      </c>
      <c r="D4359" s="273" t="s">
        <v>354</v>
      </c>
      <c r="E4359" s="193" t="s">
        <v>7134</v>
      </c>
      <c r="F4359" s="193" t="s">
        <v>7899</v>
      </c>
      <c r="G4359" s="193"/>
      <c r="H4359" s="196"/>
      <c r="I4359" s="193" t="s">
        <v>14291</v>
      </c>
      <c r="J4359" s="193" t="s">
        <v>14292</v>
      </c>
      <c r="K4359" s="193" t="s">
        <v>7127</v>
      </c>
      <c r="L4359" s="193" t="s">
        <v>2265</v>
      </c>
      <c r="M4359" s="193" t="s">
        <v>7131</v>
      </c>
      <c r="N4359" s="193" t="s">
        <v>14293</v>
      </c>
      <c r="O4359" s="193" t="s">
        <v>2613</v>
      </c>
      <c r="P4359" s="219" t="n">
        <v>43040</v>
      </c>
      <c r="Q4359" s="219" t="n">
        <v>44469</v>
      </c>
      <c r="R4359" s="193"/>
      <c r="S4359" s="193" t="s">
        <v>7130</v>
      </c>
      <c r="T4359" s="193" t="n">
        <v>8154.179411</v>
      </c>
      <c r="U4359" s="193"/>
      <c r="V4359" s="193"/>
      <c r="W4359" s="193" t="s">
        <v>8720</v>
      </c>
      <c r="X4359" s="196"/>
      <c r="Y4359" s="196"/>
      <c r="Z4359" s="196" t="n">
        <v>0</v>
      </c>
      <c r="AE4359" s="94" t="e">
        <f aca="false" t="array" ref="AE4359:AK4359">_xlfn.torow(_xlfn.unique(_xlfn._xlws.filter(cat_table[Subsector],$E4359=cat_table[Sector],"")))</f>
        <v>#NAME?</v>
      </c>
      <c r="AF4359" s="94" t="e">
        <v>#NAME?</v>
      </c>
      <c r="AG4359" s="94" t="e">
        <v>#NAME?</v>
      </c>
      <c r="AH4359" s="94" t="e">
        <v>#NAME?</v>
      </c>
      <c r="AI4359" s="94" t="e">
        <v>#NAME?</v>
      </c>
      <c r="AJ4359" s="94" t="e">
        <v>#NAME?</v>
      </c>
      <c r="AK4359" s="94" t="e">
        <v>#NAME?</v>
      </c>
      <c r="AO4359" s="94" t="e">
        <f aca="false" t="array" ref="AO4359:AQ4359">_xlfn.torow(_xlfn.unique(_xlfn._xlws.filter(cat_table[Sub-subsector],($E4359=cat_table[Sector])*($F4359=cat_table[Subsector]),"")))</f>
        <v>#NAME?</v>
      </c>
      <c r="AP4359" s="94" t="e">
        <v>#NAME?</v>
      </c>
      <c r="AQ4359" s="94" t="e">
        <v>#NAME?</v>
      </c>
    </row>
    <row r="4360" customFormat="false" ht="15" hidden="false" customHeight="true" outlineLevel="0" collapsed="false">
      <c r="A4360" s="193" t="s">
        <v>15143</v>
      </c>
      <c r="B4360" s="20" t="str">
        <f aca="false">INDEX(Table2[], MATCH(L4360, Location_ID!$D$2:$D$648, 0), 1)</f>
        <v>a5d035c9-aae3-40ac-9eb8-c5c29396ac64</v>
      </c>
      <c r="C4360" s="193" t="s">
        <v>1482</v>
      </c>
      <c r="D4360" s="273" t="s">
        <v>354</v>
      </c>
      <c r="E4360" s="193" t="s">
        <v>7134</v>
      </c>
      <c r="F4360" s="193" t="s">
        <v>7899</v>
      </c>
      <c r="G4360" s="193"/>
      <c r="H4360" s="196"/>
      <c r="I4360" s="193" t="s">
        <v>14291</v>
      </c>
      <c r="J4360" s="193" t="s">
        <v>14292</v>
      </c>
      <c r="K4360" s="193" t="s">
        <v>7127</v>
      </c>
      <c r="L4360" s="193" t="s">
        <v>3029</v>
      </c>
      <c r="M4360" s="193" t="s">
        <v>7131</v>
      </c>
      <c r="N4360" s="193" t="s">
        <v>14293</v>
      </c>
      <c r="O4360" s="193" t="s">
        <v>1769</v>
      </c>
      <c r="P4360" s="219" t="n">
        <v>43040</v>
      </c>
      <c r="Q4360" s="219" t="n">
        <v>44469</v>
      </c>
      <c r="R4360" s="193"/>
      <c r="S4360" s="193" t="s">
        <v>7130</v>
      </c>
      <c r="T4360" s="193" t="n">
        <v>6854.338911</v>
      </c>
      <c r="U4360" s="193"/>
      <c r="V4360" s="193"/>
      <c r="W4360" s="193" t="s">
        <v>8720</v>
      </c>
      <c r="X4360" s="196"/>
      <c r="Y4360" s="196"/>
      <c r="Z4360" s="196" t="n">
        <v>0</v>
      </c>
      <c r="AE4360" s="94" t="e">
        <f aca="false" t="array" ref="AE4360:AK4360">_xlfn.torow(_xlfn.unique(_xlfn._xlws.filter(cat_table[Subsector],$E4360=cat_table[Sector],"")))</f>
        <v>#NAME?</v>
      </c>
      <c r="AF4360" s="94" t="e">
        <v>#NAME?</v>
      </c>
      <c r="AG4360" s="94" t="e">
        <v>#NAME?</v>
      </c>
      <c r="AH4360" s="94" t="e">
        <v>#NAME?</v>
      </c>
      <c r="AI4360" s="94" t="e">
        <v>#NAME?</v>
      </c>
      <c r="AJ4360" s="94" t="e">
        <v>#NAME?</v>
      </c>
      <c r="AK4360" s="94" t="e">
        <v>#NAME?</v>
      </c>
      <c r="AO4360" s="94" t="e">
        <f aca="false" t="array" ref="AO4360:AQ4360">_xlfn.torow(_xlfn.unique(_xlfn._xlws.filter(cat_table[Sub-subsector],($E4360=cat_table[Sector])*($F4360=cat_table[Subsector]),"")))</f>
        <v>#NAME?</v>
      </c>
      <c r="AP4360" s="94" t="e">
        <v>#NAME?</v>
      </c>
      <c r="AQ4360" s="94" t="e">
        <v>#NAME?</v>
      </c>
    </row>
    <row r="4361" customFormat="false" ht="15" hidden="false" customHeight="true" outlineLevel="0" collapsed="false">
      <c r="A4361" s="193" t="s">
        <v>15144</v>
      </c>
      <c r="B4361" s="20" t="str">
        <f aca="false">INDEX(Table2[], MATCH(L4361, Location_ID!$D$2:$D$648, 0), 1)</f>
        <v>a5d035c9-aae3-40ac-9eb8-c5c29396ac64</v>
      </c>
      <c r="C4361" s="193" t="s">
        <v>1482</v>
      </c>
      <c r="D4361" s="273" t="s">
        <v>354</v>
      </c>
      <c r="E4361" s="193" t="s">
        <v>7134</v>
      </c>
      <c r="F4361" s="193" t="s">
        <v>7899</v>
      </c>
      <c r="G4361" s="193"/>
      <c r="H4361" s="196"/>
      <c r="I4361" s="193" t="s">
        <v>14291</v>
      </c>
      <c r="J4361" s="193" t="s">
        <v>14292</v>
      </c>
      <c r="K4361" s="193" t="s">
        <v>7127</v>
      </c>
      <c r="L4361" s="193" t="s">
        <v>3029</v>
      </c>
      <c r="M4361" s="193" t="s">
        <v>7131</v>
      </c>
      <c r="N4361" s="193" t="s">
        <v>14293</v>
      </c>
      <c r="O4361" s="193" t="s">
        <v>1769</v>
      </c>
      <c r="P4361" s="219" t="n">
        <v>43040</v>
      </c>
      <c r="Q4361" s="219" t="n">
        <v>44469</v>
      </c>
      <c r="R4361" s="193"/>
      <c r="S4361" s="193" t="s">
        <v>7130</v>
      </c>
      <c r="T4361" s="193" t="n">
        <v>22425.1052</v>
      </c>
      <c r="U4361" s="193"/>
      <c r="V4361" s="193"/>
      <c r="W4361" s="193" t="s">
        <v>8720</v>
      </c>
      <c r="X4361" s="196"/>
      <c r="Y4361" s="196"/>
      <c r="Z4361" s="196" t="n">
        <v>0</v>
      </c>
      <c r="AE4361" s="94" t="e">
        <f aca="false" t="array" ref="AE4361:AK4361">_xlfn.torow(_xlfn.unique(_xlfn._xlws.filter(cat_table[Subsector],$E4361=cat_table[Sector],"")))</f>
        <v>#NAME?</v>
      </c>
      <c r="AF4361" s="94" t="e">
        <v>#NAME?</v>
      </c>
      <c r="AG4361" s="94" t="e">
        <v>#NAME?</v>
      </c>
      <c r="AH4361" s="94" t="e">
        <v>#NAME?</v>
      </c>
      <c r="AI4361" s="94" t="e">
        <v>#NAME?</v>
      </c>
      <c r="AJ4361" s="94" t="e">
        <v>#NAME?</v>
      </c>
      <c r="AK4361" s="94" t="e">
        <v>#NAME?</v>
      </c>
      <c r="AO4361" s="94" t="e">
        <f aca="false" t="array" ref="AO4361:AQ4361">_xlfn.torow(_xlfn.unique(_xlfn._xlws.filter(cat_table[Sub-subsector],($E4361=cat_table[Sector])*($F4361=cat_table[Subsector]),"")))</f>
        <v>#NAME?</v>
      </c>
      <c r="AP4361" s="94" t="e">
        <v>#NAME?</v>
      </c>
      <c r="AQ4361" s="94" t="e">
        <v>#NAME?</v>
      </c>
    </row>
    <row r="4362" customFormat="false" ht="15" hidden="false" customHeight="true" outlineLevel="0" collapsed="false">
      <c r="A4362" s="193" t="s">
        <v>15145</v>
      </c>
      <c r="B4362" s="20" t="str">
        <f aca="false">INDEX(Table2[], MATCH(L4362, Location_ID!$D$2:$D$648, 0), 1)</f>
        <v>a5d035c9-aae3-40ac-9eb8-c5c29396ac64</v>
      </c>
      <c r="C4362" s="193" t="s">
        <v>1482</v>
      </c>
      <c r="D4362" s="273" t="s">
        <v>354</v>
      </c>
      <c r="E4362" s="193" t="s">
        <v>7134</v>
      </c>
      <c r="F4362" s="193" t="s">
        <v>7899</v>
      </c>
      <c r="G4362" s="193"/>
      <c r="H4362" s="196"/>
      <c r="I4362" s="193" t="s">
        <v>14291</v>
      </c>
      <c r="J4362" s="193" t="s">
        <v>14292</v>
      </c>
      <c r="K4362" s="193" t="s">
        <v>7127</v>
      </c>
      <c r="L4362" s="193" t="s">
        <v>3029</v>
      </c>
      <c r="M4362" s="193" t="s">
        <v>7131</v>
      </c>
      <c r="N4362" s="193" t="s">
        <v>14293</v>
      </c>
      <c r="O4362" s="193" t="s">
        <v>1769</v>
      </c>
      <c r="P4362" s="219" t="n">
        <v>43040</v>
      </c>
      <c r="Q4362" s="219" t="n">
        <v>44469</v>
      </c>
      <c r="R4362" s="193"/>
      <c r="S4362" s="193" t="s">
        <v>7130</v>
      </c>
      <c r="T4362" s="193" t="n">
        <v>12638.39812</v>
      </c>
      <c r="U4362" s="193"/>
      <c r="V4362" s="193"/>
      <c r="W4362" s="193" t="s">
        <v>8720</v>
      </c>
      <c r="X4362" s="196"/>
      <c r="Y4362" s="196"/>
      <c r="Z4362" s="196" t="n">
        <v>0</v>
      </c>
      <c r="AE4362" s="94" t="e">
        <f aca="false" t="array" ref="AE4362:AK4362">_xlfn.torow(_xlfn.unique(_xlfn._xlws.filter(cat_table[Subsector],$E4362=cat_table[Sector],"")))</f>
        <v>#NAME?</v>
      </c>
      <c r="AF4362" s="94" t="e">
        <v>#NAME?</v>
      </c>
      <c r="AG4362" s="94" t="e">
        <v>#NAME?</v>
      </c>
      <c r="AH4362" s="94" t="e">
        <v>#NAME?</v>
      </c>
      <c r="AI4362" s="94" t="e">
        <v>#NAME?</v>
      </c>
      <c r="AJ4362" s="94" t="e">
        <v>#NAME?</v>
      </c>
      <c r="AK4362" s="94" t="e">
        <v>#NAME?</v>
      </c>
      <c r="AO4362" s="94" t="e">
        <f aca="false" t="array" ref="AO4362:AQ4362">_xlfn.torow(_xlfn.unique(_xlfn._xlws.filter(cat_table[Sub-subsector],($E4362=cat_table[Sector])*($F4362=cat_table[Subsector]),"")))</f>
        <v>#NAME?</v>
      </c>
      <c r="AP4362" s="94" t="e">
        <v>#NAME?</v>
      </c>
      <c r="AQ4362" s="94" t="e">
        <v>#NAME?</v>
      </c>
    </row>
    <row r="4363" customFormat="false" ht="15" hidden="false" customHeight="true" outlineLevel="0" collapsed="false">
      <c r="A4363" s="193" t="s">
        <v>15146</v>
      </c>
      <c r="B4363" s="20" t="str">
        <f aca="false">INDEX(Table2[], MATCH(L4363, Location_ID!$D$2:$D$648, 0), 1)</f>
        <v>a5d035c9-aae3-40ac-9eb8-c5c29396ac64</v>
      </c>
      <c r="C4363" s="193" t="s">
        <v>1482</v>
      </c>
      <c r="D4363" s="273" t="s">
        <v>354</v>
      </c>
      <c r="E4363" s="193" t="s">
        <v>7134</v>
      </c>
      <c r="F4363" s="193" t="s">
        <v>7899</v>
      </c>
      <c r="G4363" s="193"/>
      <c r="H4363" s="196"/>
      <c r="I4363" s="193" t="s">
        <v>14291</v>
      </c>
      <c r="J4363" s="193" t="s">
        <v>14292</v>
      </c>
      <c r="K4363" s="193" t="s">
        <v>7127</v>
      </c>
      <c r="L4363" s="193" t="s">
        <v>3029</v>
      </c>
      <c r="M4363" s="193" t="s">
        <v>7131</v>
      </c>
      <c r="N4363" s="193" t="s">
        <v>14293</v>
      </c>
      <c r="O4363" s="193" t="s">
        <v>1769</v>
      </c>
      <c r="P4363" s="219" t="n">
        <v>43040</v>
      </c>
      <c r="Q4363" s="219" t="n">
        <v>44469</v>
      </c>
      <c r="R4363" s="193"/>
      <c r="S4363" s="193" t="s">
        <v>7130</v>
      </c>
      <c r="T4363" s="193" t="n">
        <v>6137.089171</v>
      </c>
      <c r="U4363" s="193"/>
      <c r="V4363" s="193"/>
      <c r="W4363" s="193" t="s">
        <v>8720</v>
      </c>
      <c r="X4363" s="196"/>
      <c r="Y4363" s="196"/>
      <c r="Z4363" s="196" t="n">
        <v>0</v>
      </c>
      <c r="AE4363" s="94" t="e">
        <f aca="false" t="array" ref="AE4363:AK4363">_xlfn.torow(_xlfn.unique(_xlfn._xlws.filter(cat_table[Subsector],$E4363=cat_table[Sector],"")))</f>
        <v>#NAME?</v>
      </c>
      <c r="AF4363" s="94" t="e">
        <v>#NAME?</v>
      </c>
      <c r="AG4363" s="94" t="e">
        <v>#NAME?</v>
      </c>
      <c r="AH4363" s="94" t="e">
        <v>#NAME?</v>
      </c>
      <c r="AI4363" s="94" t="e">
        <v>#NAME?</v>
      </c>
      <c r="AJ4363" s="94" t="e">
        <v>#NAME?</v>
      </c>
      <c r="AK4363" s="94" t="e">
        <v>#NAME?</v>
      </c>
      <c r="AO4363" s="94" t="e">
        <f aca="false" t="array" ref="AO4363:AQ4363">_xlfn.torow(_xlfn.unique(_xlfn._xlws.filter(cat_table[Sub-subsector],($E4363=cat_table[Sector])*($F4363=cat_table[Subsector]),"")))</f>
        <v>#NAME?</v>
      </c>
      <c r="AP4363" s="94" t="e">
        <v>#NAME?</v>
      </c>
      <c r="AQ4363" s="94" t="e">
        <v>#NAME?</v>
      </c>
    </row>
    <row r="4364" customFormat="false" ht="15" hidden="false" customHeight="true" outlineLevel="0" collapsed="false">
      <c r="A4364" s="193" t="s">
        <v>15147</v>
      </c>
      <c r="B4364" s="20" t="str">
        <f aca="false">INDEX(Table2[], MATCH(L4364, Location_ID!$D$2:$D$648, 0), 1)</f>
        <v>a5d035c9-aae3-40ac-9eb8-c5c29396ac64</v>
      </c>
      <c r="C4364" s="193" t="s">
        <v>1482</v>
      </c>
      <c r="D4364" s="273" t="s">
        <v>354</v>
      </c>
      <c r="E4364" s="193" t="s">
        <v>7134</v>
      </c>
      <c r="F4364" s="193" t="s">
        <v>7899</v>
      </c>
      <c r="G4364" s="193"/>
      <c r="H4364" s="196"/>
      <c r="I4364" s="193" t="s">
        <v>14291</v>
      </c>
      <c r="J4364" s="193" t="s">
        <v>14292</v>
      </c>
      <c r="K4364" s="193" t="s">
        <v>7127</v>
      </c>
      <c r="L4364" s="193" t="s">
        <v>3029</v>
      </c>
      <c r="M4364" s="193" t="s">
        <v>7131</v>
      </c>
      <c r="N4364" s="193" t="s">
        <v>14293</v>
      </c>
      <c r="O4364" s="193" t="s">
        <v>1769</v>
      </c>
      <c r="P4364" s="219" t="n">
        <v>43040</v>
      </c>
      <c r="Q4364" s="219" t="n">
        <v>44469</v>
      </c>
      <c r="R4364" s="193"/>
      <c r="S4364" s="193" t="s">
        <v>7130</v>
      </c>
      <c r="T4364" s="193" t="n">
        <v>2519.577113</v>
      </c>
      <c r="U4364" s="193"/>
      <c r="V4364" s="193"/>
      <c r="W4364" s="193" t="s">
        <v>8720</v>
      </c>
      <c r="X4364" s="196"/>
      <c r="Y4364" s="196"/>
      <c r="Z4364" s="196" t="n">
        <v>0</v>
      </c>
      <c r="AE4364" s="94" t="e">
        <f aca="false" t="array" ref="AE4364:AK4364">_xlfn.torow(_xlfn.unique(_xlfn._xlws.filter(cat_table[Subsector],$E4364=cat_table[Sector],"")))</f>
        <v>#NAME?</v>
      </c>
      <c r="AF4364" s="94" t="e">
        <v>#NAME?</v>
      </c>
      <c r="AG4364" s="94" t="e">
        <v>#NAME?</v>
      </c>
      <c r="AH4364" s="94" t="e">
        <v>#NAME?</v>
      </c>
      <c r="AI4364" s="94" t="e">
        <v>#NAME?</v>
      </c>
      <c r="AJ4364" s="94" t="e">
        <v>#NAME?</v>
      </c>
      <c r="AK4364" s="94" t="e">
        <v>#NAME?</v>
      </c>
      <c r="AO4364" s="94" t="e">
        <f aca="false" t="array" ref="AO4364:AQ4364">_xlfn.torow(_xlfn.unique(_xlfn._xlws.filter(cat_table[Sub-subsector],($E4364=cat_table[Sector])*($F4364=cat_table[Subsector]),"")))</f>
        <v>#NAME?</v>
      </c>
      <c r="AP4364" s="94" t="e">
        <v>#NAME?</v>
      </c>
      <c r="AQ4364" s="94" t="e">
        <v>#NAME?</v>
      </c>
    </row>
    <row r="4365" customFormat="false" ht="15" hidden="false" customHeight="true" outlineLevel="0" collapsed="false">
      <c r="A4365" s="193" t="s">
        <v>15148</v>
      </c>
      <c r="B4365" s="20" t="str">
        <f aca="false">INDEX(Table2[], MATCH(L4365, Location_ID!$D$2:$D$648, 0), 1)</f>
        <v>a5d035c9-aae3-40ac-9eb8-c5c29396ac64</v>
      </c>
      <c r="C4365" s="193" t="s">
        <v>1482</v>
      </c>
      <c r="D4365" s="273" t="s">
        <v>354</v>
      </c>
      <c r="E4365" s="193" t="s">
        <v>7134</v>
      </c>
      <c r="F4365" s="193" t="s">
        <v>7899</v>
      </c>
      <c r="G4365" s="193"/>
      <c r="H4365" s="196"/>
      <c r="I4365" s="193" t="s">
        <v>14291</v>
      </c>
      <c r="J4365" s="193" t="s">
        <v>14292</v>
      </c>
      <c r="K4365" s="193" t="s">
        <v>7127</v>
      </c>
      <c r="L4365" s="193" t="s">
        <v>3029</v>
      </c>
      <c r="M4365" s="193" t="s">
        <v>7131</v>
      </c>
      <c r="N4365" s="193" t="s">
        <v>14293</v>
      </c>
      <c r="O4365" s="193" t="s">
        <v>1769</v>
      </c>
      <c r="P4365" s="219" t="n">
        <v>43040</v>
      </c>
      <c r="Q4365" s="219" t="n">
        <v>44469</v>
      </c>
      <c r="R4365" s="193"/>
      <c r="S4365" s="193" t="s">
        <v>7130</v>
      </c>
      <c r="T4365" s="193" t="n">
        <v>3217.240994</v>
      </c>
      <c r="U4365" s="193"/>
      <c r="V4365" s="193"/>
      <c r="W4365" s="193" t="s">
        <v>8720</v>
      </c>
      <c r="X4365" s="196"/>
      <c r="Y4365" s="196"/>
      <c r="Z4365" s="196" t="n">
        <v>0</v>
      </c>
      <c r="AE4365" s="94" t="e">
        <f aca="false" t="array" ref="AE4365:AK4365">_xlfn.torow(_xlfn.unique(_xlfn._xlws.filter(cat_table[Subsector],$E4365=cat_table[Sector],"")))</f>
        <v>#NAME?</v>
      </c>
      <c r="AF4365" s="94" t="e">
        <v>#NAME?</v>
      </c>
      <c r="AG4365" s="94" t="e">
        <v>#NAME?</v>
      </c>
      <c r="AH4365" s="94" t="e">
        <v>#NAME?</v>
      </c>
      <c r="AI4365" s="94" t="e">
        <v>#NAME?</v>
      </c>
      <c r="AJ4365" s="94" t="e">
        <v>#NAME?</v>
      </c>
      <c r="AK4365" s="94" t="e">
        <v>#NAME?</v>
      </c>
      <c r="AO4365" s="94" t="e">
        <f aca="false" t="array" ref="AO4365:AQ4365">_xlfn.torow(_xlfn.unique(_xlfn._xlws.filter(cat_table[Sub-subsector],($E4365=cat_table[Sector])*($F4365=cat_table[Subsector]),"")))</f>
        <v>#NAME?</v>
      </c>
      <c r="AP4365" s="94" t="e">
        <v>#NAME?</v>
      </c>
      <c r="AQ4365" s="94" t="e">
        <v>#NAME?</v>
      </c>
    </row>
    <row r="4366" customFormat="false" ht="15" hidden="false" customHeight="true" outlineLevel="0" collapsed="false">
      <c r="A4366" s="193" t="s">
        <v>15149</v>
      </c>
      <c r="B4366" s="20" t="str">
        <f aca="false">INDEX(Table2[], MATCH(L4366, Location_ID!$D$2:$D$648, 0), 1)</f>
        <v>a5d035c9-aae3-40ac-9eb8-c5c29396ac64</v>
      </c>
      <c r="C4366" s="193" t="s">
        <v>1482</v>
      </c>
      <c r="D4366" s="273" t="s">
        <v>354</v>
      </c>
      <c r="E4366" s="193" t="s">
        <v>7134</v>
      </c>
      <c r="F4366" s="193" t="s">
        <v>7899</v>
      </c>
      <c r="G4366" s="193"/>
      <c r="H4366" s="196"/>
      <c r="I4366" s="193" t="s">
        <v>14291</v>
      </c>
      <c r="J4366" s="193" t="s">
        <v>14292</v>
      </c>
      <c r="K4366" s="193" t="s">
        <v>7127</v>
      </c>
      <c r="L4366" s="193" t="s">
        <v>3029</v>
      </c>
      <c r="M4366" s="193" t="s">
        <v>7131</v>
      </c>
      <c r="N4366" s="193" t="s">
        <v>14293</v>
      </c>
      <c r="O4366" s="193" t="s">
        <v>1769</v>
      </c>
      <c r="P4366" s="219" t="n">
        <v>43040</v>
      </c>
      <c r="Q4366" s="219" t="n">
        <v>44469</v>
      </c>
      <c r="R4366" s="193"/>
      <c r="S4366" s="193" t="s">
        <v>7130</v>
      </c>
      <c r="T4366" s="193" t="n">
        <v>3192.36275</v>
      </c>
      <c r="U4366" s="193"/>
      <c r="V4366" s="193"/>
      <c r="W4366" s="193" t="s">
        <v>8720</v>
      </c>
      <c r="X4366" s="196"/>
      <c r="Y4366" s="196"/>
      <c r="Z4366" s="196" t="n">
        <v>0</v>
      </c>
      <c r="AE4366" s="94" t="e">
        <f aca="false" t="array" ref="AE4366:AK4366">_xlfn.torow(_xlfn.unique(_xlfn._xlws.filter(cat_table[Subsector],$E4366=cat_table[Sector],"")))</f>
        <v>#NAME?</v>
      </c>
      <c r="AF4366" s="94" t="e">
        <v>#NAME?</v>
      </c>
      <c r="AG4366" s="94" t="e">
        <v>#NAME?</v>
      </c>
      <c r="AH4366" s="94" t="e">
        <v>#NAME?</v>
      </c>
      <c r="AI4366" s="94" t="e">
        <v>#NAME?</v>
      </c>
      <c r="AJ4366" s="94" t="e">
        <v>#NAME?</v>
      </c>
      <c r="AK4366" s="94" t="e">
        <v>#NAME?</v>
      </c>
      <c r="AO4366" s="94" t="e">
        <f aca="false" t="array" ref="AO4366:AQ4366">_xlfn.torow(_xlfn.unique(_xlfn._xlws.filter(cat_table[Sub-subsector],($E4366=cat_table[Sector])*($F4366=cat_table[Subsector]),"")))</f>
        <v>#NAME?</v>
      </c>
      <c r="AP4366" s="94" t="e">
        <v>#NAME?</v>
      </c>
      <c r="AQ4366" s="94" t="e">
        <v>#NAME?</v>
      </c>
    </row>
    <row r="4367" customFormat="false" ht="15" hidden="false" customHeight="true" outlineLevel="0" collapsed="false">
      <c r="A4367" s="193" t="s">
        <v>15150</v>
      </c>
      <c r="B4367" s="20" t="str">
        <f aca="false">INDEX(Table2[], MATCH(L4367, Location_ID!$D$2:$D$648, 0), 1)</f>
        <v>a5d035c9-aae3-40ac-9eb8-c5c29396ac64</v>
      </c>
      <c r="C4367" s="193" t="s">
        <v>1482</v>
      </c>
      <c r="D4367" s="273" t="s">
        <v>354</v>
      </c>
      <c r="E4367" s="193" t="s">
        <v>7134</v>
      </c>
      <c r="F4367" s="193" t="s">
        <v>7899</v>
      </c>
      <c r="G4367" s="193"/>
      <c r="H4367" s="196"/>
      <c r="I4367" s="193" t="s">
        <v>14291</v>
      </c>
      <c r="J4367" s="193" t="s">
        <v>14292</v>
      </c>
      <c r="K4367" s="193" t="s">
        <v>7127</v>
      </c>
      <c r="L4367" s="193" t="s">
        <v>3029</v>
      </c>
      <c r="M4367" s="193" t="s">
        <v>7131</v>
      </c>
      <c r="N4367" s="193" t="s">
        <v>14293</v>
      </c>
      <c r="O4367" s="193" t="s">
        <v>1769</v>
      </c>
      <c r="P4367" s="219" t="n">
        <v>43040</v>
      </c>
      <c r="Q4367" s="219" t="n">
        <v>44469</v>
      </c>
      <c r="R4367" s="193"/>
      <c r="S4367" s="193" t="s">
        <v>7130</v>
      </c>
      <c r="T4367" s="193" t="n">
        <v>4396.714038</v>
      </c>
      <c r="U4367" s="193"/>
      <c r="V4367" s="193"/>
      <c r="W4367" s="193" t="s">
        <v>8720</v>
      </c>
      <c r="X4367" s="196"/>
      <c r="Y4367" s="196"/>
      <c r="Z4367" s="196" t="n">
        <v>0</v>
      </c>
      <c r="AE4367" s="94" t="e">
        <f aca="false" t="array" ref="AE4367:AK4367">_xlfn.torow(_xlfn.unique(_xlfn._xlws.filter(cat_table[Subsector],$E4367=cat_table[Sector],"")))</f>
        <v>#NAME?</v>
      </c>
      <c r="AF4367" s="94" t="e">
        <v>#NAME?</v>
      </c>
      <c r="AG4367" s="94" t="e">
        <v>#NAME?</v>
      </c>
      <c r="AH4367" s="94" t="e">
        <v>#NAME?</v>
      </c>
      <c r="AI4367" s="94" t="e">
        <v>#NAME?</v>
      </c>
      <c r="AJ4367" s="94" t="e">
        <v>#NAME?</v>
      </c>
      <c r="AK4367" s="94" t="e">
        <v>#NAME?</v>
      </c>
      <c r="AO4367" s="94" t="e">
        <f aca="false" t="array" ref="AO4367:AQ4367">_xlfn.torow(_xlfn.unique(_xlfn._xlws.filter(cat_table[Sub-subsector],($E4367=cat_table[Sector])*($F4367=cat_table[Subsector]),"")))</f>
        <v>#NAME?</v>
      </c>
      <c r="AP4367" s="94" t="e">
        <v>#NAME?</v>
      </c>
      <c r="AQ4367" s="94" t="e">
        <v>#NAME?</v>
      </c>
    </row>
    <row r="4368" customFormat="false" ht="15" hidden="false" customHeight="true" outlineLevel="0" collapsed="false">
      <c r="A4368" s="193" t="s">
        <v>15151</v>
      </c>
      <c r="B4368" s="20" t="str">
        <f aca="false">INDEX(Table2[], MATCH(L4368, Location_ID!$D$2:$D$648, 0), 1)</f>
        <v>a5d035c9-aae3-40ac-9eb8-c5c29396ac64</v>
      </c>
      <c r="C4368" s="193" t="s">
        <v>1482</v>
      </c>
      <c r="D4368" s="273" t="s">
        <v>354</v>
      </c>
      <c r="E4368" s="193" t="s">
        <v>7134</v>
      </c>
      <c r="F4368" s="193" t="s">
        <v>7899</v>
      </c>
      <c r="G4368" s="193"/>
      <c r="H4368" s="196"/>
      <c r="I4368" s="193" t="s">
        <v>14291</v>
      </c>
      <c r="J4368" s="193" t="s">
        <v>14292</v>
      </c>
      <c r="K4368" s="193" t="s">
        <v>7127</v>
      </c>
      <c r="L4368" s="193" t="s">
        <v>3029</v>
      </c>
      <c r="M4368" s="193" t="s">
        <v>7131</v>
      </c>
      <c r="N4368" s="193" t="s">
        <v>14293</v>
      </c>
      <c r="O4368" s="193" t="s">
        <v>1769</v>
      </c>
      <c r="P4368" s="219" t="n">
        <v>43040</v>
      </c>
      <c r="Q4368" s="219" t="n">
        <v>44469</v>
      </c>
      <c r="R4368" s="193"/>
      <c r="S4368" s="193" t="s">
        <v>7130</v>
      </c>
      <c r="T4368" s="193" t="n">
        <v>5701.998312</v>
      </c>
      <c r="U4368" s="193"/>
      <c r="V4368" s="193"/>
      <c r="W4368" s="193" t="s">
        <v>8720</v>
      </c>
      <c r="X4368" s="196"/>
      <c r="Y4368" s="196"/>
      <c r="Z4368" s="196" t="n">
        <v>0</v>
      </c>
      <c r="AE4368" s="94" t="e">
        <f aca="false" t="array" ref="AE4368:AK4368">_xlfn.torow(_xlfn.unique(_xlfn._xlws.filter(cat_table[Subsector],$E4368=cat_table[Sector],"")))</f>
        <v>#NAME?</v>
      </c>
      <c r="AF4368" s="94" t="e">
        <v>#NAME?</v>
      </c>
      <c r="AG4368" s="94" t="e">
        <v>#NAME?</v>
      </c>
      <c r="AH4368" s="94" t="e">
        <v>#NAME?</v>
      </c>
      <c r="AI4368" s="94" t="e">
        <v>#NAME?</v>
      </c>
      <c r="AJ4368" s="94" t="e">
        <v>#NAME?</v>
      </c>
      <c r="AK4368" s="94" t="e">
        <v>#NAME?</v>
      </c>
      <c r="AO4368" s="94" t="e">
        <f aca="false" t="array" ref="AO4368:AQ4368">_xlfn.torow(_xlfn.unique(_xlfn._xlws.filter(cat_table[Sub-subsector],($E4368=cat_table[Sector])*($F4368=cat_table[Subsector]),"")))</f>
        <v>#NAME?</v>
      </c>
      <c r="AP4368" s="94" t="e">
        <v>#NAME?</v>
      </c>
      <c r="AQ4368" s="94" t="e">
        <v>#NAME?</v>
      </c>
    </row>
    <row r="4369" customFormat="false" ht="15" hidden="false" customHeight="true" outlineLevel="0" collapsed="false">
      <c r="A4369" s="193" t="s">
        <v>15152</v>
      </c>
      <c r="B4369" s="20" t="str">
        <f aca="false">INDEX(Table2[], MATCH(L4369, Location_ID!$D$2:$D$648, 0), 1)</f>
        <v>a5d035c9-aae3-40ac-9eb8-c5c29396ac64</v>
      </c>
      <c r="C4369" s="193" t="s">
        <v>1482</v>
      </c>
      <c r="D4369" s="273" t="s">
        <v>354</v>
      </c>
      <c r="E4369" s="193" t="s">
        <v>7134</v>
      </c>
      <c r="F4369" s="193" t="s">
        <v>7899</v>
      </c>
      <c r="G4369" s="193"/>
      <c r="H4369" s="196"/>
      <c r="I4369" s="193" t="s">
        <v>14291</v>
      </c>
      <c r="J4369" s="193" t="s">
        <v>14292</v>
      </c>
      <c r="K4369" s="193" t="s">
        <v>7127</v>
      </c>
      <c r="L4369" s="193" t="s">
        <v>3029</v>
      </c>
      <c r="M4369" s="193" t="s">
        <v>7131</v>
      </c>
      <c r="N4369" s="193" t="s">
        <v>14293</v>
      </c>
      <c r="O4369" s="193" t="s">
        <v>1769</v>
      </c>
      <c r="P4369" s="219" t="n">
        <v>43040</v>
      </c>
      <c r="Q4369" s="219" t="n">
        <v>44469</v>
      </c>
      <c r="R4369" s="193"/>
      <c r="S4369" s="193" t="s">
        <v>7130</v>
      </c>
      <c r="T4369" s="193" t="n">
        <v>6893.466153</v>
      </c>
      <c r="U4369" s="193"/>
      <c r="V4369" s="193"/>
      <c r="W4369" s="193" t="s">
        <v>8720</v>
      </c>
      <c r="X4369" s="196"/>
      <c r="Y4369" s="196"/>
      <c r="Z4369" s="196" t="n">
        <v>0</v>
      </c>
      <c r="AE4369" s="94" t="e">
        <f aca="false" t="array" ref="AE4369:AK4369">_xlfn.torow(_xlfn.unique(_xlfn._xlws.filter(cat_table[Subsector],$E4369=cat_table[Sector],"")))</f>
        <v>#NAME?</v>
      </c>
      <c r="AF4369" s="94" t="e">
        <v>#NAME?</v>
      </c>
      <c r="AG4369" s="94" t="e">
        <v>#NAME?</v>
      </c>
      <c r="AH4369" s="94" t="e">
        <v>#NAME?</v>
      </c>
      <c r="AI4369" s="94" t="e">
        <v>#NAME?</v>
      </c>
      <c r="AJ4369" s="94" t="e">
        <v>#NAME?</v>
      </c>
      <c r="AK4369" s="94" t="e">
        <v>#NAME?</v>
      </c>
      <c r="AO4369" s="94" t="e">
        <f aca="false" t="array" ref="AO4369:AQ4369">_xlfn.torow(_xlfn.unique(_xlfn._xlws.filter(cat_table[Sub-subsector],($E4369=cat_table[Sector])*($F4369=cat_table[Subsector]),"")))</f>
        <v>#NAME?</v>
      </c>
      <c r="AP4369" s="94" t="e">
        <v>#NAME?</v>
      </c>
      <c r="AQ4369" s="94" t="e">
        <v>#NAME?</v>
      </c>
    </row>
    <row r="4370" customFormat="false" ht="15" hidden="false" customHeight="true" outlineLevel="0" collapsed="false">
      <c r="A4370" s="193" t="s">
        <v>15153</v>
      </c>
      <c r="B4370" s="20" t="str">
        <f aca="false">INDEX(Table2[], MATCH(L4370, Location_ID!$D$2:$D$648, 0), 1)</f>
        <v>a5d035c9-aae3-40ac-9eb8-c5c29396ac64</v>
      </c>
      <c r="C4370" s="193" t="s">
        <v>1482</v>
      </c>
      <c r="D4370" s="273" t="s">
        <v>354</v>
      </c>
      <c r="E4370" s="193" t="s">
        <v>7134</v>
      </c>
      <c r="F4370" s="193" t="s">
        <v>7899</v>
      </c>
      <c r="G4370" s="193"/>
      <c r="H4370" s="196"/>
      <c r="I4370" s="193" t="s">
        <v>14291</v>
      </c>
      <c r="J4370" s="193" t="s">
        <v>14292</v>
      </c>
      <c r="K4370" s="193" t="s">
        <v>7127</v>
      </c>
      <c r="L4370" s="193" t="s">
        <v>3029</v>
      </c>
      <c r="M4370" s="193" t="s">
        <v>7131</v>
      </c>
      <c r="N4370" s="193" t="s">
        <v>14293</v>
      </c>
      <c r="O4370" s="193" t="s">
        <v>1769</v>
      </c>
      <c r="P4370" s="219" t="n">
        <v>43040</v>
      </c>
      <c r="Q4370" s="219" t="n">
        <v>44469</v>
      </c>
      <c r="R4370" s="193"/>
      <c r="S4370" s="193" t="s">
        <v>7130</v>
      </c>
      <c r="T4370" s="193" t="n">
        <v>710.4377084</v>
      </c>
      <c r="U4370" s="193"/>
      <c r="V4370" s="193"/>
      <c r="W4370" s="193" t="s">
        <v>8720</v>
      </c>
      <c r="X4370" s="196"/>
      <c r="Y4370" s="196"/>
      <c r="Z4370" s="196" t="n">
        <v>0</v>
      </c>
      <c r="AE4370" s="94" t="e">
        <f aca="false" t="array" ref="AE4370:AK4370">_xlfn.torow(_xlfn.unique(_xlfn._xlws.filter(cat_table[Subsector],$E4370=cat_table[Sector],"")))</f>
        <v>#NAME?</v>
      </c>
      <c r="AF4370" s="94" t="e">
        <v>#NAME?</v>
      </c>
      <c r="AG4370" s="94" t="e">
        <v>#NAME?</v>
      </c>
      <c r="AH4370" s="94" t="e">
        <v>#NAME?</v>
      </c>
      <c r="AI4370" s="94" t="e">
        <v>#NAME?</v>
      </c>
      <c r="AJ4370" s="94" t="e">
        <v>#NAME?</v>
      </c>
      <c r="AK4370" s="94" t="e">
        <v>#NAME?</v>
      </c>
      <c r="AO4370" s="94" t="e">
        <f aca="false" t="array" ref="AO4370:AQ4370">_xlfn.torow(_xlfn.unique(_xlfn._xlws.filter(cat_table[Sub-subsector],($E4370=cat_table[Sector])*($F4370=cat_table[Subsector]),"")))</f>
        <v>#NAME?</v>
      </c>
      <c r="AP4370" s="94" t="e">
        <v>#NAME?</v>
      </c>
      <c r="AQ4370" s="94" t="e">
        <v>#NAME?</v>
      </c>
    </row>
    <row r="4371" customFormat="false" ht="15" hidden="false" customHeight="true" outlineLevel="0" collapsed="false">
      <c r="A4371" s="193" t="s">
        <v>15154</v>
      </c>
      <c r="B4371" s="20" t="str">
        <f aca="false">INDEX(Table2[], MATCH(L4371, Location_ID!$D$2:$D$648, 0), 1)</f>
        <v>a5d035c9-aae3-40ac-9eb8-c5c29396ac64</v>
      </c>
      <c r="C4371" s="193" t="s">
        <v>1482</v>
      </c>
      <c r="D4371" s="273" t="s">
        <v>354</v>
      </c>
      <c r="E4371" s="193" t="s">
        <v>7134</v>
      </c>
      <c r="F4371" s="193" t="s">
        <v>7899</v>
      </c>
      <c r="G4371" s="193"/>
      <c r="H4371" s="196"/>
      <c r="I4371" s="193" t="s">
        <v>14291</v>
      </c>
      <c r="J4371" s="193" t="s">
        <v>14292</v>
      </c>
      <c r="K4371" s="193" t="s">
        <v>7127</v>
      </c>
      <c r="L4371" s="193" t="s">
        <v>3029</v>
      </c>
      <c r="M4371" s="193" t="s">
        <v>7131</v>
      </c>
      <c r="N4371" s="193" t="s">
        <v>14293</v>
      </c>
      <c r="O4371" s="193" t="s">
        <v>1769</v>
      </c>
      <c r="P4371" s="219" t="n">
        <v>43040</v>
      </c>
      <c r="Q4371" s="219" t="n">
        <v>44469</v>
      </c>
      <c r="R4371" s="193"/>
      <c r="S4371" s="193" t="s">
        <v>7130</v>
      </c>
      <c r="T4371" s="193" t="n">
        <v>4042.172199</v>
      </c>
      <c r="U4371" s="193"/>
      <c r="V4371" s="193"/>
      <c r="W4371" s="193" t="s">
        <v>8720</v>
      </c>
      <c r="X4371" s="196"/>
      <c r="Y4371" s="196"/>
      <c r="Z4371" s="196" t="n">
        <v>0</v>
      </c>
      <c r="AE4371" s="94" t="e">
        <f aca="false" t="array" ref="AE4371:AK4371">_xlfn.torow(_xlfn.unique(_xlfn._xlws.filter(cat_table[Subsector],$E4371=cat_table[Sector],"")))</f>
        <v>#NAME?</v>
      </c>
      <c r="AF4371" s="94" t="e">
        <v>#NAME?</v>
      </c>
      <c r="AG4371" s="94" t="e">
        <v>#NAME?</v>
      </c>
      <c r="AH4371" s="94" t="e">
        <v>#NAME?</v>
      </c>
      <c r="AI4371" s="94" t="e">
        <v>#NAME?</v>
      </c>
      <c r="AJ4371" s="94" t="e">
        <v>#NAME?</v>
      </c>
      <c r="AK4371" s="94" t="e">
        <v>#NAME?</v>
      </c>
      <c r="AO4371" s="94" t="e">
        <f aca="false" t="array" ref="AO4371:AQ4371">_xlfn.torow(_xlfn.unique(_xlfn._xlws.filter(cat_table[Sub-subsector],($E4371=cat_table[Sector])*($F4371=cat_table[Subsector]),"")))</f>
        <v>#NAME?</v>
      </c>
      <c r="AP4371" s="94" t="e">
        <v>#NAME?</v>
      </c>
      <c r="AQ4371" s="94" t="e">
        <v>#NAME?</v>
      </c>
    </row>
    <row r="4372" customFormat="false" ht="15" hidden="false" customHeight="true" outlineLevel="0" collapsed="false">
      <c r="A4372" s="193" t="s">
        <v>15155</v>
      </c>
      <c r="B4372" s="20" t="str">
        <f aca="false">INDEX(Table2[], MATCH(L4372, Location_ID!$D$2:$D$648, 0), 1)</f>
        <v>a5d035c9-aae3-40ac-9eb8-c5c29396ac64</v>
      </c>
      <c r="C4372" s="193" t="s">
        <v>1482</v>
      </c>
      <c r="D4372" s="273" t="s">
        <v>354</v>
      </c>
      <c r="E4372" s="193" t="s">
        <v>7134</v>
      </c>
      <c r="F4372" s="193" t="s">
        <v>7899</v>
      </c>
      <c r="G4372" s="193"/>
      <c r="H4372" s="196"/>
      <c r="I4372" s="193" t="s">
        <v>14291</v>
      </c>
      <c r="J4372" s="193" t="s">
        <v>14292</v>
      </c>
      <c r="K4372" s="193" t="s">
        <v>7127</v>
      </c>
      <c r="L4372" s="193" t="s">
        <v>3029</v>
      </c>
      <c r="M4372" s="193" t="s">
        <v>7131</v>
      </c>
      <c r="N4372" s="193" t="s">
        <v>14293</v>
      </c>
      <c r="O4372" s="193" t="s">
        <v>1769</v>
      </c>
      <c r="P4372" s="219" t="n">
        <v>43040</v>
      </c>
      <c r="Q4372" s="219" t="n">
        <v>44469</v>
      </c>
      <c r="R4372" s="193"/>
      <c r="S4372" s="193" t="s">
        <v>7130</v>
      </c>
      <c r="T4372" s="193" t="n">
        <v>5633.751927</v>
      </c>
      <c r="U4372" s="193"/>
      <c r="V4372" s="193"/>
      <c r="W4372" s="193" t="s">
        <v>8720</v>
      </c>
      <c r="X4372" s="196"/>
      <c r="Y4372" s="196"/>
      <c r="Z4372" s="196" t="n">
        <v>0</v>
      </c>
      <c r="AE4372" s="94" t="e">
        <f aca="false" t="array" ref="AE4372:AK4372">_xlfn.torow(_xlfn.unique(_xlfn._xlws.filter(cat_table[Subsector],$E4372=cat_table[Sector],"")))</f>
        <v>#NAME?</v>
      </c>
      <c r="AF4372" s="94" t="e">
        <v>#NAME?</v>
      </c>
      <c r="AG4372" s="94" t="e">
        <v>#NAME?</v>
      </c>
      <c r="AH4372" s="94" t="e">
        <v>#NAME?</v>
      </c>
      <c r="AI4372" s="94" t="e">
        <v>#NAME?</v>
      </c>
      <c r="AJ4372" s="94" t="e">
        <v>#NAME?</v>
      </c>
      <c r="AK4372" s="94" t="e">
        <v>#NAME?</v>
      </c>
      <c r="AO4372" s="94" t="e">
        <f aca="false" t="array" ref="AO4372:AQ4372">_xlfn.torow(_xlfn.unique(_xlfn._xlws.filter(cat_table[Sub-subsector],($E4372=cat_table[Sector])*($F4372=cat_table[Subsector]),"")))</f>
        <v>#NAME?</v>
      </c>
      <c r="AP4372" s="94" t="e">
        <v>#NAME?</v>
      </c>
      <c r="AQ4372" s="94" t="e">
        <v>#NAME?</v>
      </c>
    </row>
    <row r="4373" customFormat="false" ht="15" hidden="false" customHeight="true" outlineLevel="0" collapsed="false">
      <c r="A4373" s="193" t="s">
        <v>15156</v>
      </c>
      <c r="B4373" s="20" t="str">
        <f aca="false">INDEX(Table2[], MATCH(L4373, Location_ID!$D$2:$D$648, 0), 1)</f>
        <v>a5d035c9-aae3-40ac-9eb8-c5c29396ac64</v>
      </c>
      <c r="C4373" s="193" t="s">
        <v>1482</v>
      </c>
      <c r="D4373" s="273" t="s">
        <v>354</v>
      </c>
      <c r="E4373" s="193" t="s">
        <v>7134</v>
      </c>
      <c r="F4373" s="193" t="s">
        <v>7899</v>
      </c>
      <c r="G4373" s="193"/>
      <c r="H4373" s="196"/>
      <c r="I4373" s="193" t="s">
        <v>14291</v>
      </c>
      <c r="J4373" s="193" t="s">
        <v>14292</v>
      </c>
      <c r="K4373" s="193" t="s">
        <v>7127</v>
      </c>
      <c r="L4373" s="193" t="s">
        <v>3029</v>
      </c>
      <c r="M4373" s="193" t="s">
        <v>7131</v>
      </c>
      <c r="N4373" s="193" t="s">
        <v>14293</v>
      </c>
      <c r="O4373" s="193" t="s">
        <v>1769</v>
      </c>
      <c r="P4373" s="219" t="n">
        <v>43040</v>
      </c>
      <c r="Q4373" s="219" t="n">
        <v>44469</v>
      </c>
      <c r="R4373" s="193"/>
      <c r="S4373" s="193" t="s">
        <v>7130</v>
      </c>
      <c r="T4373" s="193" t="n">
        <v>8693.908393</v>
      </c>
      <c r="U4373" s="193"/>
      <c r="V4373" s="193"/>
      <c r="W4373" s="193" t="s">
        <v>8720</v>
      </c>
      <c r="X4373" s="196"/>
      <c r="Y4373" s="196"/>
      <c r="Z4373" s="196" t="n">
        <v>0</v>
      </c>
      <c r="AE4373" s="94" t="e">
        <f aca="false" t="array" ref="AE4373:AK4373">_xlfn.torow(_xlfn.unique(_xlfn._xlws.filter(cat_table[Subsector],$E4373=cat_table[Sector],"")))</f>
        <v>#NAME?</v>
      </c>
      <c r="AF4373" s="94" t="e">
        <v>#NAME?</v>
      </c>
      <c r="AG4373" s="94" t="e">
        <v>#NAME?</v>
      </c>
      <c r="AH4373" s="94" t="e">
        <v>#NAME?</v>
      </c>
      <c r="AI4373" s="94" t="e">
        <v>#NAME?</v>
      </c>
      <c r="AJ4373" s="94" t="e">
        <v>#NAME?</v>
      </c>
      <c r="AK4373" s="94" t="e">
        <v>#NAME?</v>
      </c>
      <c r="AO4373" s="94" t="e">
        <f aca="false" t="array" ref="AO4373:AQ4373">_xlfn.torow(_xlfn.unique(_xlfn._xlws.filter(cat_table[Sub-subsector],($E4373=cat_table[Sector])*($F4373=cat_table[Subsector]),"")))</f>
        <v>#NAME?</v>
      </c>
      <c r="AP4373" s="94" t="e">
        <v>#NAME?</v>
      </c>
      <c r="AQ4373" s="94" t="e">
        <v>#NAME?</v>
      </c>
    </row>
    <row r="4374" customFormat="false" ht="15" hidden="false" customHeight="true" outlineLevel="0" collapsed="false">
      <c r="A4374" s="193" t="s">
        <v>15157</v>
      </c>
      <c r="B4374" s="20" t="str">
        <f aca="false">INDEX(Table2[], MATCH(L4374, Location_ID!$D$2:$D$648, 0), 1)</f>
        <v>a5d035c9-aae3-40ac-9eb8-c5c29396ac64</v>
      </c>
      <c r="C4374" s="193" t="s">
        <v>1482</v>
      </c>
      <c r="D4374" s="273" t="s">
        <v>354</v>
      </c>
      <c r="E4374" s="193" t="s">
        <v>7134</v>
      </c>
      <c r="F4374" s="193" t="s">
        <v>7899</v>
      </c>
      <c r="G4374" s="193"/>
      <c r="H4374" s="196"/>
      <c r="I4374" s="193" t="s">
        <v>14291</v>
      </c>
      <c r="J4374" s="193" t="s">
        <v>14292</v>
      </c>
      <c r="K4374" s="193" t="s">
        <v>7127</v>
      </c>
      <c r="L4374" s="193" t="s">
        <v>3029</v>
      </c>
      <c r="M4374" s="193" t="s">
        <v>7131</v>
      </c>
      <c r="N4374" s="193" t="s">
        <v>14293</v>
      </c>
      <c r="O4374" s="193" t="s">
        <v>1769</v>
      </c>
      <c r="P4374" s="219" t="n">
        <v>43040</v>
      </c>
      <c r="Q4374" s="219" t="n">
        <v>44469</v>
      </c>
      <c r="R4374" s="193"/>
      <c r="S4374" s="193" t="s">
        <v>7130</v>
      </c>
      <c r="T4374" s="193" t="n">
        <v>8117.590576</v>
      </c>
      <c r="U4374" s="193"/>
      <c r="V4374" s="193"/>
      <c r="W4374" s="193" t="s">
        <v>8720</v>
      </c>
      <c r="X4374" s="196"/>
      <c r="Y4374" s="196"/>
      <c r="Z4374" s="196" t="n">
        <v>0</v>
      </c>
      <c r="AE4374" s="94" t="e">
        <f aca="false" t="array" ref="AE4374:AK4374">_xlfn.torow(_xlfn.unique(_xlfn._xlws.filter(cat_table[Subsector],$E4374=cat_table[Sector],"")))</f>
        <v>#NAME?</v>
      </c>
      <c r="AF4374" s="94" t="e">
        <v>#NAME?</v>
      </c>
      <c r="AG4374" s="94" t="e">
        <v>#NAME?</v>
      </c>
      <c r="AH4374" s="94" t="e">
        <v>#NAME?</v>
      </c>
      <c r="AI4374" s="94" t="e">
        <v>#NAME?</v>
      </c>
      <c r="AJ4374" s="94" t="e">
        <v>#NAME?</v>
      </c>
      <c r="AK4374" s="94" t="e">
        <v>#NAME?</v>
      </c>
      <c r="AO4374" s="94" t="e">
        <f aca="false" t="array" ref="AO4374:AQ4374">_xlfn.torow(_xlfn.unique(_xlfn._xlws.filter(cat_table[Sub-subsector],($E4374=cat_table[Sector])*($F4374=cat_table[Subsector]),"")))</f>
        <v>#NAME?</v>
      </c>
      <c r="AP4374" s="94" t="e">
        <v>#NAME?</v>
      </c>
      <c r="AQ4374" s="94" t="e">
        <v>#NAME?</v>
      </c>
    </row>
    <row r="4375" customFormat="false" ht="15" hidden="false" customHeight="true" outlineLevel="0" collapsed="false">
      <c r="A4375" s="193" t="s">
        <v>15158</v>
      </c>
      <c r="B4375" s="20" t="str">
        <f aca="false">INDEX(Table2[], MATCH(L4375, Location_ID!$D$2:$D$648, 0), 1)</f>
        <v>a5d035c9-aae3-40ac-9eb8-c5c29396ac64</v>
      </c>
      <c r="C4375" s="193" t="s">
        <v>1482</v>
      </c>
      <c r="D4375" s="273" t="s">
        <v>354</v>
      </c>
      <c r="E4375" s="193" t="s">
        <v>7134</v>
      </c>
      <c r="F4375" s="193" t="s">
        <v>7899</v>
      </c>
      <c r="G4375" s="193"/>
      <c r="H4375" s="196"/>
      <c r="I4375" s="193" t="s">
        <v>14291</v>
      </c>
      <c r="J4375" s="193" t="s">
        <v>14292</v>
      </c>
      <c r="K4375" s="193" t="s">
        <v>7127</v>
      </c>
      <c r="L4375" s="193" t="s">
        <v>3029</v>
      </c>
      <c r="M4375" s="193" t="s">
        <v>7131</v>
      </c>
      <c r="N4375" s="193" t="s">
        <v>14293</v>
      </c>
      <c r="O4375" s="193" t="s">
        <v>1769</v>
      </c>
      <c r="P4375" s="219" t="n">
        <v>43040</v>
      </c>
      <c r="Q4375" s="219" t="n">
        <v>44469</v>
      </c>
      <c r="R4375" s="193"/>
      <c r="S4375" s="193" t="s">
        <v>7130</v>
      </c>
      <c r="T4375" s="193" t="n">
        <v>59087.60154</v>
      </c>
      <c r="U4375" s="193"/>
      <c r="V4375" s="193"/>
      <c r="W4375" s="193" t="s">
        <v>8720</v>
      </c>
      <c r="X4375" s="196"/>
      <c r="Y4375" s="196"/>
      <c r="Z4375" s="196" t="n">
        <v>0</v>
      </c>
      <c r="AE4375" s="94" t="e">
        <f aca="false" t="array" ref="AE4375:AK4375">_xlfn.torow(_xlfn.unique(_xlfn._xlws.filter(cat_table[Subsector],$E4375=cat_table[Sector],"")))</f>
        <v>#NAME?</v>
      </c>
      <c r="AF4375" s="94" t="e">
        <v>#NAME?</v>
      </c>
      <c r="AG4375" s="94" t="e">
        <v>#NAME?</v>
      </c>
      <c r="AH4375" s="94" t="e">
        <v>#NAME?</v>
      </c>
      <c r="AI4375" s="94" t="e">
        <v>#NAME?</v>
      </c>
      <c r="AJ4375" s="94" t="e">
        <v>#NAME?</v>
      </c>
      <c r="AK4375" s="94" t="e">
        <v>#NAME?</v>
      </c>
      <c r="AO4375" s="94" t="e">
        <f aca="false" t="array" ref="AO4375:AQ4375">_xlfn.torow(_xlfn.unique(_xlfn._xlws.filter(cat_table[Sub-subsector],($E4375=cat_table[Sector])*($F4375=cat_table[Subsector]),"")))</f>
        <v>#NAME?</v>
      </c>
      <c r="AP4375" s="94" t="e">
        <v>#NAME?</v>
      </c>
      <c r="AQ4375" s="94" t="e">
        <v>#NAME?</v>
      </c>
    </row>
    <row r="4376" customFormat="false" ht="15" hidden="false" customHeight="true" outlineLevel="0" collapsed="false">
      <c r="A4376" s="193" t="s">
        <v>15159</v>
      </c>
      <c r="B4376" s="20" t="str">
        <f aca="false">INDEX(Table2[], MATCH(L4376, Location_ID!$D$2:$D$648, 0), 1)</f>
        <v>a5d035c9-aae3-40ac-9eb8-c5c29396ac64</v>
      </c>
      <c r="C4376" s="193" t="s">
        <v>1482</v>
      </c>
      <c r="D4376" s="273" t="s">
        <v>354</v>
      </c>
      <c r="E4376" s="193" t="s">
        <v>7134</v>
      </c>
      <c r="F4376" s="193" t="s">
        <v>7899</v>
      </c>
      <c r="G4376" s="193"/>
      <c r="H4376" s="196"/>
      <c r="I4376" s="193" t="s">
        <v>14291</v>
      </c>
      <c r="J4376" s="193" t="s">
        <v>14292</v>
      </c>
      <c r="K4376" s="193" t="s">
        <v>7127</v>
      </c>
      <c r="L4376" s="193" t="s">
        <v>3029</v>
      </c>
      <c r="M4376" s="193" t="s">
        <v>7131</v>
      </c>
      <c r="N4376" s="193" t="s">
        <v>14293</v>
      </c>
      <c r="O4376" s="193" t="s">
        <v>1769</v>
      </c>
      <c r="P4376" s="219" t="n">
        <v>43040</v>
      </c>
      <c r="Q4376" s="219" t="n">
        <v>44469</v>
      </c>
      <c r="R4376" s="193"/>
      <c r="S4376" s="193" t="s">
        <v>7130</v>
      </c>
      <c r="T4376" s="193" t="n">
        <v>3536.21936</v>
      </c>
      <c r="U4376" s="193"/>
      <c r="V4376" s="193"/>
      <c r="W4376" s="193" t="s">
        <v>8720</v>
      </c>
      <c r="X4376" s="196"/>
      <c r="Y4376" s="196"/>
      <c r="Z4376" s="196" t="n">
        <v>0</v>
      </c>
      <c r="AE4376" s="94" t="e">
        <f aca="false" t="array" ref="AE4376:AK4376">_xlfn.torow(_xlfn.unique(_xlfn._xlws.filter(cat_table[Subsector],$E4376=cat_table[Sector],"")))</f>
        <v>#NAME?</v>
      </c>
      <c r="AF4376" s="94" t="e">
        <v>#NAME?</v>
      </c>
      <c r="AG4376" s="94" t="e">
        <v>#NAME?</v>
      </c>
      <c r="AH4376" s="94" t="e">
        <v>#NAME?</v>
      </c>
      <c r="AI4376" s="94" t="e">
        <v>#NAME?</v>
      </c>
      <c r="AJ4376" s="94" t="e">
        <v>#NAME?</v>
      </c>
      <c r="AK4376" s="94" t="e">
        <v>#NAME?</v>
      </c>
      <c r="AO4376" s="94" t="e">
        <f aca="false" t="array" ref="AO4376:AQ4376">_xlfn.torow(_xlfn.unique(_xlfn._xlws.filter(cat_table[Sub-subsector],($E4376=cat_table[Sector])*($F4376=cat_table[Subsector]),"")))</f>
        <v>#NAME?</v>
      </c>
      <c r="AP4376" s="94" t="e">
        <v>#NAME?</v>
      </c>
      <c r="AQ4376" s="94" t="e">
        <v>#NAME?</v>
      </c>
    </row>
    <row r="4377" customFormat="false" ht="15" hidden="false" customHeight="true" outlineLevel="0" collapsed="false">
      <c r="A4377" s="193" t="s">
        <v>15160</v>
      </c>
      <c r="B4377" s="20" t="str">
        <f aca="false">INDEX(Table2[], MATCH(L4377, Location_ID!$D$2:$D$648, 0), 1)</f>
        <v>a5d035c9-aae3-40ac-9eb8-c5c29396ac64</v>
      </c>
      <c r="C4377" s="193" t="s">
        <v>1482</v>
      </c>
      <c r="D4377" s="273" t="s">
        <v>354</v>
      </c>
      <c r="E4377" s="193" t="s">
        <v>7134</v>
      </c>
      <c r="F4377" s="193" t="s">
        <v>7899</v>
      </c>
      <c r="G4377" s="193"/>
      <c r="H4377" s="196"/>
      <c r="I4377" s="193" t="s">
        <v>14291</v>
      </c>
      <c r="J4377" s="193" t="s">
        <v>14292</v>
      </c>
      <c r="K4377" s="193" t="s">
        <v>7127</v>
      </c>
      <c r="L4377" s="193" t="s">
        <v>3029</v>
      </c>
      <c r="M4377" s="193" t="s">
        <v>7131</v>
      </c>
      <c r="N4377" s="193" t="s">
        <v>14293</v>
      </c>
      <c r="O4377" s="193" t="s">
        <v>1769</v>
      </c>
      <c r="P4377" s="219" t="n">
        <v>43040</v>
      </c>
      <c r="Q4377" s="219" t="n">
        <v>44469</v>
      </c>
      <c r="R4377" s="193"/>
      <c r="S4377" s="193" t="s">
        <v>7130</v>
      </c>
      <c r="T4377" s="193" t="n">
        <v>2125.215159</v>
      </c>
      <c r="U4377" s="193"/>
      <c r="V4377" s="193"/>
      <c r="W4377" s="193" t="s">
        <v>8720</v>
      </c>
      <c r="X4377" s="196"/>
      <c r="Y4377" s="196"/>
      <c r="Z4377" s="196" t="n">
        <v>0</v>
      </c>
      <c r="AE4377" s="94" t="e">
        <f aca="false" t="array" ref="AE4377:AK4377">_xlfn.torow(_xlfn.unique(_xlfn._xlws.filter(cat_table[Subsector],$E4377=cat_table[Sector],"")))</f>
        <v>#NAME?</v>
      </c>
      <c r="AF4377" s="94" t="e">
        <v>#NAME?</v>
      </c>
      <c r="AG4377" s="94" t="e">
        <v>#NAME?</v>
      </c>
      <c r="AH4377" s="94" t="e">
        <v>#NAME?</v>
      </c>
      <c r="AI4377" s="94" t="e">
        <v>#NAME?</v>
      </c>
      <c r="AJ4377" s="94" t="e">
        <v>#NAME?</v>
      </c>
      <c r="AK4377" s="94" t="e">
        <v>#NAME?</v>
      </c>
      <c r="AO4377" s="94" t="e">
        <f aca="false" t="array" ref="AO4377:AQ4377">_xlfn.torow(_xlfn.unique(_xlfn._xlws.filter(cat_table[Sub-subsector],($E4377=cat_table[Sector])*($F4377=cat_table[Subsector]),"")))</f>
        <v>#NAME?</v>
      </c>
      <c r="AP4377" s="94" t="e">
        <v>#NAME?</v>
      </c>
      <c r="AQ4377" s="94" t="e">
        <v>#NAME?</v>
      </c>
    </row>
    <row r="4378" customFormat="false" ht="15" hidden="false" customHeight="true" outlineLevel="0" collapsed="false">
      <c r="A4378" s="193" t="s">
        <v>15161</v>
      </c>
      <c r="B4378" s="20" t="str">
        <f aca="false">INDEX(Table2[], MATCH(L4378, Location_ID!$D$2:$D$648, 0), 1)</f>
        <v>a5d035c9-aae3-40ac-9eb8-c5c29396ac64</v>
      </c>
      <c r="C4378" s="193" t="s">
        <v>1482</v>
      </c>
      <c r="D4378" s="273" t="s">
        <v>354</v>
      </c>
      <c r="E4378" s="193" t="s">
        <v>7134</v>
      </c>
      <c r="F4378" s="193" t="s">
        <v>7899</v>
      </c>
      <c r="G4378" s="193"/>
      <c r="H4378" s="196"/>
      <c r="I4378" s="193" t="s">
        <v>14291</v>
      </c>
      <c r="J4378" s="193" t="s">
        <v>14292</v>
      </c>
      <c r="K4378" s="193" t="s">
        <v>7127</v>
      </c>
      <c r="L4378" s="193" t="s">
        <v>3029</v>
      </c>
      <c r="M4378" s="193" t="s">
        <v>7131</v>
      </c>
      <c r="N4378" s="193" t="s">
        <v>14293</v>
      </c>
      <c r="O4378" s="193" t="s">
        <v>1769</v>
      </c>
      <c r="P4378" s="219" t="n">
        <v>43040</v>
      </c>
      <c r="Q4378" s="219" t="n">
        <v>44469</v>
      </c>
      <c r="R4378" s="193"/>
      <c r="S4378" s="193" t="s">
        <v>7130</v>
      </c>
      <c r="T4378" s="193" t="n">
        <v>2412.463022</v>
      </c>
      <c r="U4378" s="193"/>
      <c r="V4378" s="193"/>
      <c r="W4378" s="193" t="s">
        <v>8720</v>
      </c>
      <c r="X4378" s="196"/>
      <c r="Y4378" s="196"/>
      <c r="Z4378" s="196" t="n">
        <v>0</v>
      </c>
      <c r="AE4378" s="94" t="e">
        <f aca="false" t="array" ref="AE4378:AK4378">_xlfn.torow(_xlfn.unique(_xlfn._xlws.filter(cat_table[Subsector],$E4378=cat_table[Sector],"")))</f>
        <v>#NAME?</v>
      </c>
      <c r="AF4378" s="94" t="e">
        <v>#NAME?</v>
      </c>
      <c r="AG4378" s="94" t="e">
        <v>#NAME?</v>
      </c>
      <c r="AH4378" s="94" t="e">
        <v>#NAME?</v>
      </c>
      <c r="AI4378" s="94" t="e">
        <v>#NAME?</v>
      </c>
      <c r="AJ4378" s="94" t="e">
        <v>#NAME?</v>
      </c>
      <c r="AK4378" s="94" t="e">
        <v>#NAME?</v>
      </c>
      <c r="AO4378" s="94" t="e">
        <f aca="false" t="array" ref="AO4378:AQ4378">_xlfn.torow(_xlfn.unique(_xlfn._xlws.filter(cat_table[Sub-subsector],($E4378=cat_table[Sector])*($F4378=cat_table[Subsector]),"")))</f>
        <v>#NAME?</v>
      </c>
      <c r="AP4378" s="94" t="e">
        <v>#NAME?</v>
      </c>
      <c r="AQ4378" s="94" t="e">
        <v>#NAME?</v>
      </c>
    </row>
    <row r="4379" customFormat="false" ht="15" hidden="false" customHeight="true" outlineLevel="0" collapsed="false">
      <c r="A4379" s="193" t="s">
        <v>15162</v>
      </c>
      <c r="B4379" s="20" t="str">
        <f aca="false">INDEX(Table2[], MATCH(L4379, Location_ID!$D$2:$D$648, 0), 1)</f>
        <v>a5d035c9-aae3-40ac-9eb8-c5c29396ac64</v>
      </c>
      <c r="C4379" s="193" t="s">
        <v>1482</v>
      </c>
      <c r="D4379" s="273" t="s">
        <v>354</v>
      </c>
      <c r="E4379" s="193" t="s">
        <v>7134</v>
      </c>
      <c r="F4379" s="193" t="s">
        <v>7899</v>
      </c>
      <c r="G4379" s="193"/>
      <c r="H4379" s="196"/>
      <c r="I4379" s="193" t="s">
        <v>14291</v>
      </c>
      <c r="J4379" s="193" t="s">
        <v>14292</v>
      </c>
      <c r="K4379" s="193" t="s">
        <v>7127</v>
      </c>
      <c r="L4379" s="193" t="s">
        <v>3029</v>
      </c>
      <c r="M4379" s="193" t="s">
        <v>7131</v>
      </c>
      <c r="N4379" s="193" t="s">
        <v>14293</v>
      </c>
      <c r="O4379" s="193" t="s">
        <v>1769</v>
      </c>
      <c r="P4379" s="219" t="n">
        <v>43040</v>
      </c>
      <c r="Q4379" s="219" t="n">
        <v>44469</v>
      </c>
      <c r="R4379" s="193"/>
      <c r="S4379" s="193" t="s">
        <v>7130</v>
      </c>
      <c r="T4379" s="193" t="n">
        <v>1273.071813</v>
      </c>
      <c r="U4379" s="193"/>
      <c r="V4379" s="193"/>
      <c r="W4379" s="193" t="s">
        <v>8720</v>
      </c>
      <c r="X4379" s="196"/>
      <c r="Y4379" s="196"/>
      <c r="Z4379" s="196" t="n">
        <v>0</v>
      </c>
      <c r="AE4379" s="94" t="e">
        <f aca="false" t="array" ref="AE4379:AK4379">_xlfn.torow(_xlfn.unique(_xlfn._xlws.filter(cat_table[Subsector],$E4379=cat_table[Sector],"")))</f>
        <v>#NAME?</v>
      </c>
      <c r="AF4379" s="94" t="e">
        <v>#NAME?</v>
      </c>
      <c r="AG4379" s="94" t="e">
        <v>#NAME?</v>
      </c>
      <c r="AH4379" s="94" t="e">
        <v>#NAME?</v>
      </c>
      <c r="AI4379" s="94" t="e">
        <v>#NAME?</v>
      </c>
      <c r="AJ4379" s="94" t="e">
        <v>#NAME?</v>
      </c>
      <c r="AK4379" s="94" t="e">
        <v>#NAME?</v>
      </c>
      <c r="AO4379" s="94" t="e">
        <f aca="false" t="array" ref="AO4379:AQ4379">_xlfn.torow(_xlfn.unique(_xlfn._xlws.filter(cat_table[Sub-subsector],($E4379=cat_table[Sector])*($F4379=cat_table[Subsector]),"")))</f>
        <v>#NAME?</v>
      </c>
      <c r="AP4379" s="94" t="e">
        <v>#NAME?</v>
      </c>
      <c r="AQ4379" s="94" t="e">
        <v>#NAME?</v>
      </c>
    </row>
    <row r="4380" customFormat="false" ht="15" hidden="false" customHeight="true" outlineLevel="0" collapsed="false">
      <c r="A4380" s="193" t="s">
        <v>15163</v>
      </c>
      <c r="B4380" s="20" t="str">
        <f aca="false">INDEX(Table2[], MATCH(L4380, Location_ID!$D$2:$D$648, 0), 1)</f>
        <v>a5d035c9-aae3-40ac-9eb8-c5c29396ac64</v>
      </c>
      <c r="C4380" s="193" t="s">
        <v>1482</v>
      </c>
      <c r="D4380" s="273" t="s">
        <v>354</v>
      </c>
      <c r="E4380" s="193" t="s">
        <v>7134</v>
      </c>
      <c r="F4380" s="193" t="s">
        <v>7899</v>
      </c>
      <c r="G4380" s="193"/>
      <c r="H4380" s="196"/>
      <c r="I4380" s="193" t="s">
        <v>14291</v>
      </c>
      <c r="J4380" s="193" t="s">
        <v>14292</v>
      </c>
      <c r="K4380" s="193" t="s">
        <v>7127</v>
      </c>
      <c r="L4380" s="193" t="s">
        <v>3029</v>
      </c>
      <c r="M4380" s="193" t="s">
        <v>7131</v>
      </c>
      <c r="N4380" s="193" t="s">
        <v>14293</v>
      </c>
      <c r="O4380" s="193" t="s">
        <v>1769</v>
      </c>
      <c r="P4380" s="219" t="n">
        <v>43040</v>
      </c>
      <c r="Q4380" s="219" t="n">
        <v>44469</v>
      </c>
      <c r="R4380" s="193"/>
      <c r="S4380" s="193" t="s">
        <v>7130</v>
      </c>
      <c r="T4380" s="193" t="n">
        <v>1398.31791</v>
      </c>
      <c r="U4380" s="193"/>
      <c r="V4380" s="193"/>
      <c r="W4380" s="193" t="s">
        <v>8720</v>
      </c>
      <c r="X4380" s="196"/>
      <c r="Y4380" s="196"/>
      <c r="Z4380" s="196" t="n">
        <v>0</v>
      </c>
      <c r="AE4380" s="94" t="e">
        <f aca="false" t="array" ref="AE4380:AK4380">_xlfn.torow(_xlfn.unique(_xlfn._xlws.filter(cat_table[Subsector],$E4380=cat_table[Sector],"")))</f>
        <v>#NAME?</v>
      </c>
      <c r="AF4380" s="94" t="e">
        <v>#NAME?</v>
      </c>
      <c r="AG4380" s="94" t="e">
        <v>#NAME?</v>
      </c>
      <c r="AH4380" s="94" t="e">
        <v>#NAME?</v>
      </c>
      <c r="AI4380" s="94" t="e">
        <v>#NAME?</v>
      </c>
      <c r="AJ4380" s="94" t="e">
        <v>#NAME?</v>
      </c>
      <c r="AK4380" s="94" t="e">
        <v>#NAME?</v>
      </c>
      <c r="AO4380" s="94" t="e">
        <f aca="false" t="array" ref="AO4380:AQ4380">_xlfn.torow(_xlfn.unique(_xlfn._xlws.filter(cat_table[Sub-subsector],($E4380=cat_table[Sector])*($F4380=cat_table[Subsector]),"")))</f>
        <v>#NAME?</v>
      </c>
      <c r="AP4380" s="94" t="e">
        <v>#NAME?</v>
      </c>
      <c r="AQ4380" s="94" t="e">
        <v>#NAME?</v>
      </c>
    </row>
    <row r="4381" customFormat="false" ht="15" hidden="false" customHeight="true" outlineLevel="0" collapsed="false">
      <c r="A4381" s="193" t="s">
        <v>15164</v>
      </c>
      <c r="B4381" s="20" t="str">
        <f aca="false">INDEX(Table2[], MATCH(L4381, Location_ID!$D$2:$D$648, 0), 1)</f>
        <v>a5d035c9-aae3-40ac-9eb8-c5c29396ac64</v>
      </c>
      <c r="C4381" s="193" t="s">
        <v>1482</v>
      </c>
      <c r="D4381" s="273" t="s">
        <v>354</v>
      </c>
      <c r="E4381" s="193" t="s">
        <v>7134</v>
      </c>
      <c r="F4381" s="193" t="s">
        <v>7899</v>
      </c>
      <c r="G4381" s="193"/>
      <c r="H4381" s="196"/>
      <c r="I4381" s="193" t="s">
        <v>14291</v>
      </c>
      <c r="J4381" s="193" t="s">
        <v>14292</v>
      </c>
      <c r="K4381" s="193" t="s">
        <v>7127</v>
      </c>
      <c r="L4381" s="193" t="s">
        <v>3029</v>
      </c>
      <c r="M4381" s="193" t="s">
        <v>7131</v>
      </c>
      <c r="N4381" s="193" t="s">
        <v>14293</v>
      </c>
      <c r="O4381" s="193" t="s">
        <v>1769</v>
      </c>
      <c r="P4381" s="219" t="n">
        <v>43040</v>
      </c>
      <c r="Q4381" s="219" t="n">
        <v>44469</v>
      </c>
      <c r="R4381" s="193"/>
      <c r="S4381" s="193" t="s">
        <v>7130</v>
      </c>
      <c r="T4381" s="193" t="n">
        <v>2761.676562</v>
      </c>
      <c r="U4381" s="193"/>
      <c r="V4381" s="193"/>
      <c r="W4381" s="193" t="s">
        <v>8720</v>
      </c>
      <c r="X4381" s="196"/>
      <c r="Y4381" s="196"/>
      <c r="Z4381" s="196" t="n">
        <v>0</v>
      </c>
      <c r="AE4381" s="94" t="e">
        <f aca="false" t="array" ref="AE4381:AK4381">_xlfn.torow(_xlfn.unique(_xlfn._xlws.filter(cat_table[Subsector],$E4381=cat_table[Sector],"")))</f>
        <v>#NAME?</v>
      </c>
      <c r="AF4381" s="94" t="e">
        <v>#NAME?</v>
      </c>
      <c r="AG4381" s="94" t="e">
        <v>#NAME?</v>
      </c>
      <c r="AH4381" s="94" t="e">
        <v>#NAME?</v>
      </c>
      <c r="AI4381" s="94" t="e">
        <v>#NAME?</v>
      </c>
      <c r="AJ4381" s="94" t="e">
        <v>#NAME?</v>
      </c>
      <c r="AK4381" s="94" t="e">
        <v>#NAME?</v>
      </c>
      <c r="AO4381" s="94" t="e">
        <f aca="false" t="array" ref="AO4381:AQ4381">_xlfn.torow(_xlfn.unique(_xlfn._xlws.filter(cat_table[Sub-subsector],($E4381=cat_table[Sector])*($F4381=cat_table[Subsector]),"")))</f>
        <v>#NAME?</v>
      </c>
      <c r="AP4381" s="94" t="e">
        <v>#NAME?</v>
      </c>
      <c r="AQ4381" s="94" t="e">
        <v>#NAME?</v>
      </c>
    </row>
    <row r="4382" customFormat="false" ht="15" hidden="false" customHeight="true" outlineLevel="0" collapsed="false">
      <c r="A4382" s="193" t="s">
        <v>15165</v>
      </c>
      <c r="B4382" s="20" t="str">
        <f aca="false">INDEX(Table2[], MATCH(L4382, Location_ID!$D$2:$D$648, 0), 1)</f>
        <v>a5d035c9-aae3-40ac-9eb8-c5c29396ac64</v>
      </c>
      <c r="C4382" s="193" t="s">
        <v>1482</v>
      </c>
      <c r="D4382" s="273" t="s">
        <v>354</v>
      </c>
      <c r="E4382" s="193" t="s">
        <v>7134</v>
      </c>
      <c r="F4382" s="193" t="s">
        <v>7899</v>
      </c>
      <c r="G4382" s="193"/>
      <c r="H4382" s="196"/>
      <c r="I4382" s="193" t="s">
        <v>14291</v>
      </c>
      <c r="J4382" s="193" t="s">
        <v>14292</v>
      </c>
      <c r="K4382" s="193" t="s">
        <v>7127</v>
      </c>
      <c r="L4382" s="193" t="s">
        <v>3029</v>
      </c>
      <c r="M4382" s="193" t="s">
        <v>7131</v>
      </c>
      <c r="N4382" s="193" t="s">
        <v>14293</v>
      </c>
      <c r="O4382" s="193" t="s">
        <v>1769</v>
      </c>
      <c r="P4382" s="219" t="n">
        <v>43040</v>
      </c>
      <c r="Q4382" s="219" t="n">
        <v>44469</v>
      </c>
      <c r="R4382" s="193"/>
      <c r="S4382" s="193" t="s">
        <v>7130</v>
      </c>
      <c r="T4382" s="193" t="n">
        <v>1890.884198</v>
      </c>
      <c r="U4382" s="193"/>
      <c r="V4382" s="193"/>
      <c r="W4382" s="193" t="s">
        <v>8720</v>
      </c>
      <c r="X4382" s="196"/>
      <c r="Y4382" s="196"/>
      <c r="Z4382" s="196" t="n">
        <v>0</v>
      </c>
      <c r="AE4382" s="94" t="e">
        <f aca="false" t="array" ref="AE4382:AK4382">_xlfn.torow(_xlfn.unique(_xlfn._xlws.filter(cat_table[Subsector],$E4382=cat_table[Sector],"")))</f>
        <v>#NAME?</v>
      </c>
      <c r="AF4382" s="94" t="e">
        <v>#NAME?</v>
      </c>
      <c r="AG4382" s="94" t="e">
        <v>#NAME?</v>
      </c>
      <c r="AH4382" s="94" t="e">
        <v>#NAME?</v>
      </c>
      <c r="AI4382" s="94" t="e">
        <v>#NAME?</v>
      </c>
      <c r="AJ4382" s="94" t="e">
        <v>#NAME?</v>
      </c>
      <c r="AK4382" s="94" t="e">
        <v>#NAME?</v>
      </c>
      <c r="AO4382" s="94" t="e">
        <f aca="false" t="array" ref="AO4382:AQ4382">_xlfn.torow(_xlfn.unique(_xlfn._xlws.filter(cat_table[Sub-subsector],($E4382=cat_table[Sector])*($F4382=cat_table[Subsector]),"")))</f>
        <v>#NAME?</v>
      </c>
      <c r="AP4382" s="94" t="e">
        <v>#NAME?</v>
      </c>
      <c r="AQ4382" s="94" t="e">
        <v>#NAME?</v>
      </c>
    </row>
    <row r="4383" customFormat="false" ht="15" hidden="false" customHeight="true" outlineLevel="0" collapsed="false">
      <c r="A4383" s="193" t="s">
        <v>15166</v>
      </c>
      <c r="B4383" s="20" t="str">
        <f aca="false">INDEX(Table2[], MATCH(L4383, Location_ID!$D$2:$D$648, 0), 1)</f>
        <v>a5d035c9-aae3-40ac-9eb8-c5c29396ac64</v>
      </c>
      <c r="C4383" s="193" t="s">
        <v>1482</v>
      </c>
      <c r="D4383" s="273" t="s">
        <v>354</v>
      </c>
      <c r="E4383" s="193" t="s">
        <v>7134</v>
      </c>
      <c r="F4383" s="193" t="s">
        <v>7899</v>
      </c>
      <c r="G4383" s="193"/>
      <c r="H4383" s="196"/>
      <c r="I4383" s="193" t="s">
        <v>14291</v>
      </c>
      <c r="J4383" s="193" t="s">
        <v>14292</v>
      </c>
      <c r="K4383" s="193" t="s">
        <v>7127</v>
      </c>
      <c r="L4383" s="193" t="s">
        <v>3029</v>
      </c>
      <c r="M4383" s="193" t="s">
        <v>7131</v>
      </c>
      <c r="N4383" s="193" t="s">
        <v>14293</v>
      </c>
      <c r="O4383" s="193" t="s">
        <v>1769</v>
      </c>
      <c r="P4383" s="219" t="n">
        <v>43040</v>
      </c>
      <c r="Q4383" s="219" t="n">
        <v>44469</v>
      </c>
      <c r="R4383" s="193"/>
      <c r="S4383" s="193" t="s">
        <v>7130</v>
      </c>
      <c r="T4383" s="193" t="n">
        <v>4642.581311</v>
      </c>
      <c r="U4383" s="193"/>
      <c r="V4383" s="193"/>
      <c r="W4383" s="193" t="s">
        <v>8720</v>
      </c>
      <c r="X4383" s="196"/>
      <c r="Y4383" s="196"/>
      <c r="Z4383" s="196" t="n">
        <v>0</v>
      </c>
      <c r="AE4383" s="94" t="e">
        <f aca="false" t="array" ref="AE4383:AK4383">_xlfn.torow(_xlfn.unique(_xlfn._xlws.filter(cat_table[Subsector],$E4383=cat_table[Sector],"")))</f>
        <v>#NAME?</v>
      </c>
      <c r="AF4383" s="94" t="e">
        <v>#NAME?</v>
      </c>
      <c r="AG4383" s="94" t="e">
        <v>#NAME?</v>
      </c>
      <c r="AH4383" s="94" t="e">
        <v>#NAME?</v>
      </c>
      <c r="AI4383" s="94" t="e">
        <v>#NAME?</v>
      </c>
      <c r="AJ4383" s="94" t="e">
        <v>#NAME?</v>
      </c>
      <c r="AK4383" s="94" t="e">
        <v>#NAME?</v>
      </c>
      <c r="AO4383" s="94" t="e">
        <f aca="false" t="array" ref="AO4383:AQ4383">_xlfn.torow(_xlfn.unique(_xlfn._xlws.filter(cat_table[Sub-subsector],($E4383=cat_table[Sector])*($F4383=cat_table[Subsector]),"")))</f>
        <v>#NAME?</v>
      </c>
      <c r="AP4383" s="94" t="e">
        <v>#NAME?</v>
      </c>
      <c r="AQ4383" s="94" t="e">
        <v>#NAME?</v>
      </c>
    </row>
    <row r="4384" customFormat="false" ht="15" hidden="false" customHeight="true" outlineLevel="0" collapsed="false">
      <c r="A4384" s="193" t="s">
        <v>15167</v>
      </c>
      <c r="B4384" s="20" t="str">
        <f aca="false">INDEX(Table2[], MATCH(L4384, Location_ID!$D$2:$D$648, 0), 1)</f>
        <v>a5d035c9-aae3-40ac-9eb8-c5c29396ac64</v>
      </c>
      <c r="C4384" s="193" t="s">
        <v>1482</v>
      </c>
      <c r="D4384" s="273" t="s">
        <v>354</v>
      </c>
      <c r="E4384" s="193" t="s">
        <v>7134</v>
      </c>
      <c r="F4384" s="193" t="s">
        <v>7899</v>
      </c>
      <c r="G4384" s="193"/>
      <c r="H4384" s="196"/>
      <c r="I4384" s="193" t="s">
        <v>14291</v>
      </c>
      <c r="J4384" s="193" t="s">
        <v>14292</v>
      </c>
      <c r="K4384" s="193" t="s">
        <v>7127</v>
      </c>
      <c r="L4384" s="193" t="s">
        <v>3029</v>
      </c>
      <c r="M4384" s="193" t="s">
        <v>7131</v>
      </c>
      <c r="N4384" s="193" t="s">
        <v>14293</v>
      </c>
      <c r="O4384" s="193" t="s">
        <v>1769</v>
      </c>
      <c r="P4384" s="219" t="n">
        <v>43040</v>
      </c>
      <c r="Q4384" s="219" t="n">
        <v>44469</v>
      </c>
      <c r="R4384" s="193"/>
      <c r="S4384" s="193" t="s">
        <v>7130</v>
      </c>
      <c r="T4384" s="193" t="n">
        <v>1628.714862</v>
      </c>
      <c r="U4384" s="193"/>
      <c r="V4384" s="193"/>
      <c r="W4384" s="193" t="s">
        <v>8720</v>
      </c>
      <c r="X4384" s="196"/>
      <c r="Y4384" s="196"/>
      <c r="Z4384" s="196" t="n">
        <v>0</v>
      </c>
      <c r="AE4384" s="94" t="e">
        <f aca="false" t="array" ref="AE4384:AK4384">_xlfn.torow(_xlfn.unique(_xlfn._xlws.filter(cat_table[Subsector],$E4384=cat_table[Sector],"")))</f>
        <v>#NAME?</v>
      </c>
      <c r="AF4384" s="94" t="e">
        <v>#NAME?</v>
      </c>
      <c r="AG4384" s="94" t="e">
        <v>#NAME?</v>
      </c>
      <c r="AH4384" s="94" t="e">
        <v>#NAME?</v>
      </c>
      <c r="AI4384" s="94" t="e">
        <v>#NAME?</v>
      </c>
      <c r="AJ4384" s="94" t="e">
        <v>#NAME?</v>
      </c>
      <c r="AK4384" s="94" t="e">
        <v>#NAME?</v>
      </c>
      <c r="AO4384" s="94" t="e">
        <f aca="false" t="array" ref="AO4384:AQ4384">_xlfn.torow(_xlfn.unique(_xlfn._xlws.filter(cat_table[Sub-subsector],($E4384=cat_table[Sector])*($F4384=cat_table[Subsector]),"")))</f>
        <v>#NAME?</v>
      </c>
      <c r="AP4384" s="94" t="e">
        <v>#NAME?</v>
      </c>
      <c r="AQ4384" s="94" t="e">
        <v>#NAME?</v>
      </c>
    </row>
    <row r="4385" customFormat="false" ht="15" hidden="false" customHeight="true" outlineLevel="0" collapsed="false">
      <c r="A4385" s="193" t="s">
        <v>15168</v>
      </c>
      <c r="B4385" s="20" t="str">
        <f aca="false">INDEX(Table2[], MATCH(L4385, Location_ID!$D$2:$D$648, 0), 1)</f>
        <v>a5d035c9-aae3-40ac-9eb8-c5c29396ac64</v>
      </c>
      <c r="C4385" s="193" t="s">
        <v>1482</v>
      </c>
      <c r="D4385" s="273" t="s">
        <v>354</v>
      </c>
      <c r="E4385" s="193" t="s">
        <v>7134</v>
      </c>
      <c r="F4385" s="193" t="s">
        <v>7899</v>
      </c>
      <c r="G4385" s="193"/>
      <c r="H4385" s="196"/>
      <c r="I4385" s="193" t="s">
        <v>14291</v>
      </c>
      <c r="J4385" s="193" t="s">
        <v>14292</v>
      </c>
      <c r="K4385" s="193" t="s">
        <v>7127</v>
      </c>
      <c r="L4385" s="193" t="s">
        <v>3029</v>
      </c>
      <c r="M4385" s="193" t="s">
        <v>7131</v>
      </c>
      <c r="N4385" s="193" t="s">
        <v>14293</v>
      </c>
      <c r="O4385" s="193" t="s">
        <v>1769</v>
      </c>
      <c r="P4385" s="219" t="n">
        <v>43040</v>
      </c>
      <c r="Q4385" s="219" t="n">
        <v>44469</v>
      </c>
      <c r="R4385" s="193"/>
      <c r="S4385" s="193" t="s">
        <v>7130</v>
      </c>
      <c r="T4385" s="193" t="n">
        <v>3862.20841</v>
      </c>
      <c r="U4385" s="193"/>
      <c r="V4385" s="193"/>
      <c r="W4385" s="193" t="s">
        <v>8720</v>
      </c>
      <c r="X4385" s="196"/>
      <c r="Y4385" s="196"/>
      <c r="Z4385" s="196" t="n">
        <v>0</v>
      </c>
      <c r="AE4385" s="94" t="e">
        <f aca="false" t="array" ref="AE4385:AK4385">_xlfn.torow(_xlfn.unique(_xlfn._xlws.filter(cat_table[Subsector],$E4385=cat_table[Sector],"")))</f>
        <v>#NAME?</v>
      </c>
      <c r="AF4385" s="94" t="e">
        <v>#NAME?</v>
      </c>
      <c r="AG4385" s="94" t="e">
        <v>#NAME?</v>
      </c>
      <c r="AH4385" s="94" t="e">
        <v>#NAME?</v>
      </c>
      <c r="AI4385" s="94" t="e">
        <v>#NAME?</v>
      </c>
      <c r="AJ4385" s="94" t="e">
        <v>#NAME?</v>
      </c>
      <c r="AK4385" s="94" t="e">
        <v>#NAME?</v>
      </c>
      <c r="AO4385" s="94" t="e">
        <f aca="false" t="array" ref="AO4385:AQ4385">_xlfn.torow(_xlfn.unique(_xlfn._xlws.filter(cat_table[Sub-subsector],($E4385=cat_table[Sector])*($F4385=cat_table[Subsector]),"")))</f>
        <v>#NAME?</v>
      </c>
      <c r="AP4385" s="94" t="e">
        <v>#NAME?</v>
      </c>
      <c r="AQ4385" s="94" t="e">
        <v>#NAME?</v>
      </c>
    </row>
    <row r="4386" customFormat="false" ht="15" hidden="false" customHeight="true" outlineLevel="0" collapsed="false">
      <c r="A4386" s="193" t="s">
        <v>15169</v>
      </c>
      <c r="B4386" s="20" t="str">
        <f aca="false">INDEX(Table2[], MATCH(L4386, Location_ID!$D$2:$D$648, 0), 1)</f>
        <v>a5d035c9-aae3-40ac-9eb8-c5c29396ac64</v>
      </c>
      <c r="C4386" s="193" t="s">
        <v>1482</v>
      </c>
      <c r="D4386" s="273" t="s">
        <v>354</v>
      </c>
      <c r="E4386" s="193" t="s">
        <v>7134</v>
      </c>
      <c r="F4386" s="193" t="s">
        <v>7899</v>
      </c>
      <c r="G4386" s="193"/>
      <c r="H4386" s="196"/>
      <c r="I4386" s="193" t="s">
        <v>14291</v>
      </c>
      <c r="J4386" s="193" t="s">
        <v>14292</v>
      </c>
      <c r="K4386" s="193" t="s">
        <v>7127</v>
      </c>
      <c r="L4386" s="193" t="s">
        <v>3029</v>
      </c>
      <c r="M4386" s="193" t="s">
        <v>7131</v>
      </c>
      <c r="N4386" s="193" t="s">
        <v>14293</v>
      </c>
      <c r="O4386" s="193" t="s">
        <v>1769</v>
      </c>
      <c r="P4386" s="219" t="n">
        <v>43040</v>
      </c>
      <c r="Q4386" s="219" t="n">
        <v>44469</v>
      </c>
      <c r="R4386" s="193"/>
      <c r="S4386" s="193" t="s">
        <v>7130</v>
      </c>
      <c r="T4386" s="193" t="n">
        <v>895.6832137</v>
      </c>
      <c r="U4386" s="193"/>
      <c r="V4386" s="193"/>
      <c r="W4386" s="193" t="s">
        <v>8720</v>
      </c>
      <c r="X4386" s="196"/>
      <c r="Y4386" s="196"/>
      <c r="Z4386" s="196" t="n">
        <v>0</v>
      </c>
      <c r="AE4386" s="94" t="e">
        <f aca="false" t="array" ref="AE4386:AK4386">_xlfn.torow(_xlfn.unique(_xlfn._xlws.filter(cat_table[Subsector],$E4386=cat_table[Sector],"")))</f>
        <v>#NAME?</v>
      </c>
      <c r="AF4386" s="94" t="e">
        <v>#NAME?</v>
      </c>
      <c r="AG4386" s="94" t="e">
        <v>#NAME?</v>
      </c>
      <c r="AH4386" s="94" t="e">
        <v>#NAME?</v>
      </c>
      <c r="AI4386" s="94" t="e">
        <v>#NAME?</v>
      </c>
      <c r="AJ4386" s="94" t="e">
        <v>#NAME?</v>
      </c>
      <c r="AK4386" s="94" t="e">
        <v>#NAME?</v>
      </c>
      <c r="AO4386" s="94" t="e">
        <f aca="false" t="array" ref="AO4386:AQ4386">_xlfn.torow(_xlfn.unique(_xlfn._xlws.filter(cat_table[Sub-subsector],($E4386=cat_table[Sector])*($F4386=cat_table[Subsector]),"")))</f>
        <v>#NAME?</v>
      </c>
      <c r="AP4386" s="94" t="e">
        <v>#NAME?</v>
      </c>
      <c r="AQ4386" s="94" t="e">
        <v>#NAME?</v>
      </c>
    </row>
    <row r="4387" customFormat="false" ht="15" hidden="false" customHeight="true" outlineLevel="0" collapsed="false">
      <c r="A4387" s="193" t="s">
        <v>15170</v>
      </c>
      <c r="B4387" s="20" t="str">
        <f aca="false">INDEX(Table2[], MATCH(L4387, Location_ID!$D$2:$D$648, 0), 1)</f>
        <v>a5d035c9-aae3-40ac-9eb8-c5c29396ac64</v>
      </c>
      <c r="C4387" s="193" t="s">
        <v>1482</v>
      </c>
      <c r="D4387" s="273" t="s">
        <v>354</v>
      </c>
      <c r="E4387" s="193" t="s">
        <v>7134</v>
      </c>
      <c r="F4387" s="193" t="s">
        <v>7899</v>
      </c>
      <c r="G4387" s="193"/>
      <c r="H4387" s="196"/>
      <c r="I4387" s="193" t="s">
        <v>14291</v>
      </c>
      <c r="J4387" s="193" t="s">
        <v>14292</v>
      </c>
      <c r="K4387" s="193" t="s">
        <v>7127</v>
      </c>
      <c r="L4387" s="193" t="s">
        <v>3029</v>
      </c>
      <c r="M4387" s="193" t="s">
        <v>7131</v>
      </c>
      <c r="N4387" s="193" t="s">
        <v>14293</v>
      </c>
      <c r="O4387" s="193" t="s">
        <v>1769</v>
      </c>
      <c r="P4387" s="219" t="n">
        <v>43040</v>
      </c>
      <c r="Q4387" s="219" t="n">
        <v>44469</v>
      </c>
      <c r="R4387" s="193"/>
      <c r="S4387" s="193" t="s">
        <v>7130</v>
      </c>
      <c r="T4387" s="193" t="n">
        <v>3287.446258</v>
      </c>
      <c r="U4387" s="193"/>
      <c r="V4387" s="193"/>
      <c r="W4387" s="193" t="s">
        <v>8720</v>
      </c>
      <c r="X4387" s="196"/>
      <c r="Y4387" s="196"/>
      <c r="Z4387" s="196" t="n">
        <v>0</v>
      </c>
      <c r="AE4387" s="94" t="e">
        <f aca="false" t="array" ref="AE4387:AK4387">_xlfn.torow(_xlfn.unique(_xlfn._xlws.filter(cat_table[Subsector],$E4387=cat_table[Sector],"")))</f>
        <v>#NAME?</v>
      </c>
      <c r="AF4387" s="94" t="e">
        <v>#NAME?</v>
      </c>
      <c r="AG4387" s="94" t="e">
        <v>#NAME?</v>
      </c>
      <c r="AH4387" s="94" t="e">
        <v>#NAME?</v>
      </c>
      <c r="AI4387" s="94" t="e">
        <v>#NAME?</v>
      </c>
      <c r="AJ4387" s="94" t="e">
        <v>#NAME?</v>
      </c>
      <c r="AK4387" s="94" t="e">
        <v>#NAME?</v>
      </c>
      <c r="AO4387" s="94" t="e">
        <f aca="false" t="array" ref="AO4387:AQ4387">_xlfn.torow(_xlfn.unique(_xlfn._xlws.filter(cat_table[Sub-subsector],($E4387=cat_table[Sector])*($F4387=cat_table[Subsector]),"")))</f>
        <v>#NAME?</v>
      </c>
      <c r="AP4387" s="94" t="e">
        <v>#NAME?</v>
      </c>
      <c r="AQ4387" s="94" t="e">
        <v>#NAME?</v>
      </c>
    </row>
    <row r="4388" customFormat="false" ht="15" hidden="false" customHeight="true" outlineLevel="0" collapsed="false">
      <c r="A4388" s="193" t="s">
        <v>15171</v>
      </c>
      <c r="B4388" s="20" t="str">
        <f aca="false">INDEX(Table2[], MATCH(L4388, Location_ID!$D$2:$D$648, 0), 1)</f>
        <v>a5d035c9-aae3-40ac-9eb8-c5c29396ac64</v>
      </c>
      <c r="C4388" s="193" t="s">
        <v>1482</v>
      </c>
      <c r="D4388" s="273" t="s">
        <v>354</v>
      </c>
      <c r="E4388" s="193" t="s">
        <v>7134</v>
      </c>
      <c r="F4388" s="193" t="s">
        <v>7899</v>
      </c>
      <c r="G4388" s="193"/>
      <c r="H4388" s="196"/>
      <c r="I4388" s="193" t="s">
        <v>14291</v>
      </c>
      <c r="J4388" s="193" t="s">
        <v>14292</v>
      </c>
      <c r="K4388" s="193" t="s">
        <v>7127</v>
      </c>
      <c r="L4388" s="193" t="s">
        <v>3029</v>
      </c>
      <c r="M4388" s="193" t="s">
        <v>7131</v>
      </c>
      <c r="N4388" s="193" t="s">
        <v>14293</v>
      </c>
      <c r="O4388" s="193" t="s">
        <v>1769</v>
      </c>
      <c r="P4388" s="219" t="n">
        <v>43040</v>
      </c>
      <c r="Q4388" s="219" t="n">
        <v>44469</v>
      </c>
      <c r="R4388" s="193"/>
      <c r="S4388" s="193" t="s">
        <v>7130</v>
      </c>
      <c r="T4388" s="193" t="n">
        <v>1894.162579</v>
      </c>
      <c r="U4388" s="193"/>
      <c r="V4388" s="193"/>
      <c r="W4388" s="193" t="s">
        <v>8720</v>
      </c>
      <c r="X4388" s="196"/>
      <c r="Y4388" s="196"/>
      <c r="Z4388" s="196" t="n">
        <v>0</v>
      </c>
      <c r="AE4388" s="94" t="e">
        <f aca="false" t="array" ref="AE4388:AK4388">_xlfn.torow(_xlfn.unique(_xlfn._xlws.filter(cat_table[Subsector],$E4388=cat_table[Sector],"")))</f>
        <v>#NAME?</v>
      </c>
      <c r="AF4388" s="94" t="e">
        <v>#NAME?</v>
      </c>
      <c r="AG4388" s="94" t="e">
        <v>#NAME?</v>
      </c>
      <c r="AH4388" s="94" t="e">
        <v>#NAME?</v>
      </c>
      <c r="AI4388" s="94" t="e">
        <v>#NAME?</v>
      </c>
      <c r="AJ4388" s="94" t="e">
        <v>#NAME?</v>
      </c>
      <c r="AK4388" s="94" t="e">
        <v>#NAME?</v>
      </c>
      <c r="AO4388" s="94" t="e">
        <f aca="false" t="array" ref="AO4388:AQ4388">_xlfn.torow(_xlfn.unique(_xlfn._xlws.filter(cat_table[Sub-subsector],($E4388=cat_table[Sector])*($F4388=cat_table[Subsector]),"")))</f>
        <v>#NAME?</v>
      </c>
      <c r="AP4388" s="94" t="e">
        <v>#NAME?</v>
      </c>
      <c r="AQ4388" s="94" t="e">
        <v>#NAME?</v>
      </c>
    </row>
    <row r="4389" customFormat="false" ht="15" hidden="false" customHeight="true" outlineLevel="0" collapsed="false">
      <c r="A4389" s="193" t="s">
        <v>15172</v>
      </c>
      <c r="B4389" s="20" t="str">
        <f aca="false">INDEX(Table2[], MATCH(L4389, Location_ID!$D$2:$D$648, 0), 1)</f>
        <v>a5d035c9-aae3-40ac-9eb8-c5c29396ac64</v>
      </c>
      <c r="C4389" s="193" t="s">
        <v>1482</v>
      </c>
      <c r="D4389" s="273" t="s">
        <v>354</v>
      </c>
      <c r="E4389" s="193" t="s">
        <v>7134</v>
      </c>
      <c r="F4389" s="193" t="s">
        <v>7899</v>
      </c>
      <c r="G4389" s="193"/>
      <c r="H4389" s="196"/>
      <c r="I4389" s="193" t="s">
        <v>14291</v>
      </c>
      <c r="J4389" s="193" t="s">
        <v>14292</v>
      </c>
      <c r="K4389" s="193" t="s">
        <v>7127</v>
      </c>
      <c r="L4389" s="193" t="s">
        <v>3029</v>
      </c>
      <c r="M4389" s="193" t="s">
        <v>7131</v>
      </c>
      <c r="N4389" s="193" t="s">
        <v>14293</v>
      </c>
      <c r="O4389" s="193" t="s">
        <v>1769</v>
      </c>
      <c r="P4389" s="219" t="n">
        <v>43040</v>
      </c>
      <c r="Q4389" s="219" t="n">
        <v>44469</v>
      </c>
      <c r="R4389" s="193"/>
      <c r="S4389" s="193" t="s">
        <v>7130</v>
      </c>
      <c r="T4389" s="193" t="n">
        <v>2265.281682</v>
      </c>
      <c r="U4389" s="193"/>
      <c r="V4389" s="193"/>
      <c r="W4389" s="193" t="s">
        <v>8720</v>
      </c>
      <c r="X4389" s="196"/>
      <c r="Y4389" s="196"/>
      <c r="Z4389" s="196" t="n">
        <v>0</v>
      </c>
      <c r="AE4389" s="94" t="e">
        <f aca="false" t="array" ref="AE4389:AK4389">_xlfn.torow(_xlfn.unique(_xlfn._xlws.filter(cat_table[Subsector],$E4389=cat_table[Sector],"")))</f>
        <v>#NAME?</v>
      </c>
      <c r="AF4389" s="94" t="e">
        <v>#NAME?</v>
      </c>
      <c r="AG4389" s="94" t="e">
        <v>#NAME?</v>
      </c>
      <c r="AH4389" s="94" t="e">
        <v>#NAME?</v>
      </c>
      <c r="AI4389" s="94" t="e">
        <v>#NAME?</v>
      </c>
      <c r="AJ4389" s="94" t="e">
        <v>#NAME?</v>
      </c>
      <c r="AK4389" s="94" t="e">
        <v>#NAME?</v>
      </c>
      <c r="AO4389" s="94" t="e">
        <f aca="false" t="array" ref="AO4389:AQ4389">_xlfn.torow(_xlfn.unique(_xlfn._xlws.filter(cat_table[Sub-subsector],($E4389=cat_table[Sector])*($F4389=cat_table[Subsector]),"")))</f>
        <v>#NAME?</v>
      </c>
      <c r="AP4389" s="94" t="e">
        <v>#NAME?</v>
      </c>
      <c r="AQ4389" s="94" t="e">
        <v>#NAME?</v>
      </c>
    </row>
    <row r="4390" customFormat="false" ht="15" hidden="false" customHeight="true" outlineLevel="0" collapsed="false">
      <c r="A4390" s="193" t="s">
        <v>15173</v>
      </c>
      <c r="B4390" s="20" t="str">
        <f aca="false">INDEX(Table2[], MATCH(L4390, Location_ID!$D$2:$D$648, 0), 1)</f>
        <v>a5d035c9-aae3-40ac-9eb8-c5c29396ac64</v>
      </c>
      <c r="C4390" s="193" t="s">
        <v>1482</v>
      </c>
      <c r="D4390" s="273" t="s">
        <v>354</v>
      </c>
      <c r="E4390" s="193" t="s">
        <v>7134</v>
      </c>
      <c r="F4390" s="193" t="s">
        <v>7899</v>
      </c>
      <c r="G4390" s="193"/>
      <c r="H4390" s="196"/>
      <c r="I4390" s="193" t="s">
        <v>14291</v>
      </c>
      <c r="J4390" s="193" t="s">
        <v>14292</v>
      </c>
      <c r="K4390" s="193" t="s">
        <v>7127</v>
      </c>
      <c r="L4390" s="193" t="s">
        <v>3029</v>
      </c>
      <c r="M4390" s="193" t="s">
        <v>7131</v>
      </c>
      <c r="N4390" s="193" t="s">
        <v>14293</v>
      </c>
      <c r="O4390" s="193" t="s">
        <v>1769</v>
      </c>
      <c r="P4390" s="219" t="n">
        <v>43040</v>
      </c>
      <c r="Q4390" s="219" t="n">
        <v>44469</v>
      </c>
      <c r="R4390" s="193"/>
      <c r="S4390" s="193" t="s">
        <v>7130</v>
      </c>
      <c r="T4390" s="193" t="n">
        <v>5155.669708</v>
      </c>
      <c r="U4390" s="193"/>
      <c r="V4390" s="193"/>
      <c r="W4390" s="193" t="s">
        <v>8720</v>
      </c>
      <c r="X4390" s="196"/>
      <c r="Y4390" s="196"/>
      <c r="Z4390" s="196" t="n">
        <v>0</v>
      </c>
      <c r="AE4390" s="94" t="e">
        <f aca="false" t="array" ref="AE4390:AK4390">_xlfn.torow(_xlfn.unique(_xlfn._xlws.filter(cat_table[Subsector],$E4390=cat_table[Sector],"")))</f>
        <v>#NAME?</v>
      </c>
      <c r="AF4390" s="94" t="e">
        <v>#NAME?</v>
      </c>
      <c r="AG4390" s="94" t="e">
        <v>#NAME?</v>
      </c>
      <c r="AH4390" s="94" t="e">
        <v>#NAME?</v>
      </c>
      <c r="AI4390" s="94" t="e">
        <v>#NAME?</v>
      </c>
      <c r="AJ4390" s="94" t="e">
        <v>#NAME?</v>
      </c>
      <c r="AK4390" s="94" t="e">
        <v>#NAME?</v>
      </c>
      <c r="AO4390" s="94" t="e">
        <f aca="false" t="array" ref="AO4390:AQ4390">_xlfn.torow(_xlfn.unique(_xlfn._xlws.filter(cat_table[Sub-subsector],($E4390=cat_table[Sector])*($F4390=cat_table[Subsector]),"")))</f>
        <v>#NAME?</v>
      </c>
      <c r="AP4390" s="94" t="e">
        <v>#NAME?</v>
      </c>
      <c r="AQ4390" s="94" t="e">
        <v>#NAME?</v>
      </c>
    </row>
    <row r="4391" customFormat="false" ht="15" hidden="false" customHeight="true" outlineLevel="0" collapsed="false">
      <c r="A4391" s="193" t="s">
        <v>15174</v>
      </c>
      <c r="B4391" s="20" t="str">
        <f aca="false">INDEX(Table2[], MATCH(L4391, Location_ID!$D$2:$D$648, 0), 1)</f>
        <v>a5d035c9-aae3-40ac-9eb8-c5c29396ac64</v>
      </c>
      <c r="C4391" s="193" t="s">
        <v>1482</v>
      </c>
      <c r="D4391" s="273" t="s">
        <v>354</v>
      </c>
      <c r="E4391" s="193" t="s">
        <v>7134</v>
      </c>
      <c r="F4391" s="193" t="s">
        <v>7899</v>
      </c>
      <c r="G4391" s="193"/>
      <c r="H4391" s="196"/>
      <c r="I4391" s="193" t="s">
        <v>14291</v>
      </c>
      <c r="J4391" s="193" t="s">
        <v>14292</v>
      </c>
      <c r="K4391" s="193" t="s">
        <v>7127</v>
      </c>
      <c r="L4391" s="193" t="s">
        <v>3029</v>
      </c>
      <c r="M4391" s="193" t="s">
        <v>7131</v>
      </c>
      <c r="N4391" s="193" t="s">
        <v>14293</v>
      </c>
      <c r="O4391" s="193" t="s">
        <v>1769</v>
      </c>
      <c r="P4391" s="219" t="n">
        <v>43040</v>
      </c>
      <c r="Q4391" s="219" t="n">
        <v>44469</v>
      </c>
      <c r="R4391" s="193"/>
      <c r="S4391" s="193" t="s">
        <v>7130</v>
      </c>
      <c r="T4391" s="193" t="n">
        <v>3422.063978</v>
      </c>
      <c r="U4391" s="193"/>
      <c r="V4391" s="193"/>
      <c r="W4391" s="193" t="s">
        <v>8720</v>
      </c>
      <c r="X4391" s="196"/>
      <c r="Y4391" s="196"/>
      <c r="Z4391" s="196" t="n">
        <v>0</v>
      </c>
      <c r="AE4391" s="94" t="e">
        <f aca="false" t="array" ref="AE4391:AK4391">_xlfn.torow(_xlfn.unique(_xlfn._xlws.filter(cat_table[Subsector],$E4391=cat_table[Sector],"")))</f>
        <v>#NAME?</v>
      </c>
      <c r="AF4391" s="94" t="e">
        <v>#NAME?</v>
      </c>
      <c r="AG4391" s="94" t="e">
        <v>#NAME?</v>
      </c>
      <c r="AH4391" s="94" t="e">
        <v>#NAME?</v>
      </c>
      <c r="AI4391" s="94" t="e">
        <v>#NAME?</v>
      </c>
      <c r="AJ4391" s="94" t="e">
        <v>#NAME?</v>
      </c>
      <c r="AK4391" s="94" t="e">
        <v>#NAME?</v>
      </c>
      <c r="AO4391" s="94" t="e">
        <f aca="false" t="array" ref="AO4391:AQ4391">_xlfn.torow(_xlfn.unique(_xlfn._xlws.filter(cat_table[Sub-subsector],($E4391=cat_table[Sector])*($F4391=cat_table[Subsector]),"")))</f>
        <v>#NAME?</v>
      </c>
      <c r="AP4391" s="94" t="e">
        <v>#NAME?</v>
      </c>
      <c r="AQ4391" s="94" t="e">
        <v>#NAME?</v>
      </c>
    </row>
    <row r="4392" customFormat="false" ht="15" hidden="false" customHeight="true" outlineLevel="0" collapsed="false">
      <c r="A4392" s="193" t="s">
        <v>15175</v>
      </c>
      <c r="B4392" s="20" t="str">
        <f aca="false">INDEX(Table2[], MATCH(L4392, Location_ID!$D$2:$D$648, 0), 1)</f>
        <v>a5d035c9-aae3-40ac-9eb8-c5c29396ac64</v>
      </c>
      <c r="C4392" s="193" t="s">
        <v>1482</v>
      </c>
      <c r="D4392" s="273" t="s">
        <v>354</v>
      </c>
      <c r="E4392" s="193" t="s">
        <v>7134</v>
      </c>
      <c r="F4392" s="193" t="s">
        <v>7899</v>
      </c>
      <c r="G4392" s="193"/>
      <c r="H4392" s="196"/>
      <c r="I4392" s="193" t="s">
        <v>14291</v>
      </c>
      <c r="J4392" s="193" t="s">
        <v>14292</v>
      </c>
      <c r="K4392" s="193" t="s">
        <v>7127</v>
      </c>
      <c r="L4392" s="193" t="s">
        <v>3029</v>
      </c>
      <c r="M4392" s="193" t="s">
        <v>7131</v>
      </c>
      <c r="N4392" s="193" t="s">
        <v>14293</v>
      </c>
      <c r="O4392" s="193" t="s">
        <v>1769</v>
      </c>
      <c r="P4392" s="219" t="n">
        <v>43040</v>
      </c>
      <c r="Q4392" s="219" t="n">
        <v>44469</v>
      </c>
      <c r="R4392" s="193"/>
      <c r="S4392" s="193" t="s">
        <v>7130</v>
      </c>
      <c r="T4392" s="193" t="n">
        <v>3144.330868</v>
      </c>
      <c r="U4392" s="193"/>
      <c r="V4392" s="193"/>
      <c r="W4392" s="193" t="s">
        <v>8720</v>
      </c>
      <c r="X4392" s="196"/>
      <c r="Y4392" s="196"/>
      <c r="Z4392" s="196" t="n">
        <v>0</v>
      </c>
      <c r="AE4392" s="94" t="e">
        <f aca="false" t="array" ref="AE4392:AK4392">_xlfn.torow(_xlfn.unique(_xlfn._xlws.filter(cat_table[Subsector],$E4392=cat_table[Sector],"")))</f>
        <v>#NAME?</v>
      </c>
      <c r="AF4392" s="94" t="e">
        <v>#NAME?</v>
      </c>
      <c r="AG4392" s="94" t="e">
        <v>#NAME?</v>
      </c>
      <c r="AH4392" s="94" t="e">
        <v>#NAME?</v>
      </c>
      <c r="AI4392" s="94" t="e">
        <v>#NAME?</v>
      </c>
      <c r="AJ4392" s="94" t="e">
        <v>#NAME?</v>
      </c>
      <c r="AK4392" s="94" t="e">
        <v>#NAME?</v>
      </c>
      <c r="AO4392" s="94" t="e">
        <f aca="false" t="array" ref="AO4392:AQ4392">_xlfn.torow(_xlfn.unique(_xlfn._xlws.filter(cat_table[Sub-subsector],($E4392=cat_table[Sector])*($F4392=cat_table[Subsector]),"")))</f>
        <v>#NAME?</v>
      </c>
      <c r="AP4392" s="94" t="e">
        <v>#NAME?</v>
      </c>
      <c r="AQ4392" s="94" t="e">
        <v>#NAME?</v>
      </c>
    </row>
    <row r="4393" customFormat="false" ht="15" hidden="false" customHeight="true" outlineLevel="0" collapsed="false">
      <c r="A4393" s="193" t="s">
        <v>15176</v>
      </c>
      <c r="B4393" s="20" t="str">
        <f aca="false">INDEX(Table2[], MATCH(L4393, Location_ID!$D$2:$D$648, 0), 1)</f>
        <v>a5d035c9-aae3-40ac-9eb8-c5c29396ac64</v>
      </c>
      <c r="C4393" s="193" t="s">
        <v>1482</v>
      </c>
      <c r="D4393" s="273" t="s">
        <v>354</v>
      </c>
      <c r="E4393" s="193" t="s">
        <v>7134</v>
      </c>
      <c r="F4393" s="193" t="s">
        <v>7899</v>
      </c>
      <c r="G4393" s="193"/>
      <c r="H4393" s="196"/>
      <c r="I4393" s="193" t="s">
        <v>14291</v>
      </c>
      <c r="J4393" s="193" t="s">
        <v>14292</v>
      </c>
      <c r="K4393" s="193" t="s">
        <v>7127</v>
      </c>
      <c r="L4393" s="193" t="s">
        <v>3029</v>
      </c>
      <c r="M4393" s="193" t="s">
        <v>7131</v>
      </c>
      <c r="N4393" s="193" t="s">
        <v>14293</v>
      </c>
      <c r="O4393" s="193" t="s">
        <v>1769</v>
      </c>
      <c r="P4393" s="219" t="n">
        <v>43040</v>
      </c>
      <c r="Q4393" s="219" t="n">
        <v>44469</v>
      </c>
      <c r="R4393" s="193"/>
      <c r="S4393" s="193" t="s">
        <v>7130</v>
      </c>
      <c r="T4393" s="193" t="n">
        <v>6007.053851</v>
      </c>
      <c r="U4393" s="193"/>
      <c r="V4393" s="193"/>
      <c r="W4393" s="193" t="s">
        <v>8720</v>
      </c>
      <c r="X4393" s="196"/>
      <c r="Y4393" s="196"/>
      <c r="Z4393" s="196" t="n">
        <v>0</v>
      </c>
      <c r="AE4393" s="94" t="e">
        <f aca="false" t="array" ref="AE4393:AK4393">_xlfn.torow(_xlfn.unique(_xlfn._xlws.filter(cat_table[Subsector],$E4393=cat_table[Sector],"")))</f>
        <v>#NAME?</v>
      </c>
      <c r="AF4393" s="94" t="e">
        <v>#NAME?</v>
      </c>
      <c r="AG4393" s="94" t="e">
        <v>#NAME?</v>
      </c>
      <c r="AH4393" s="94" t="e">
        <v>#NAME?</v>
      </c>
      <c r="AI4393" s="94" t="e">
        <v>#NAME?</v>
      </c>
      <c r="AJ4393" s="94" t="e">
        <v>#NAME?</v>
      </c>
      <c r="AK4393" s="94" t="e">
        <v>#NAME?</v>
      </c>
      <c r="AO4393" s="94" t="e">
        <f aca="false" t="array" ref="AO4393:AQ4393">_xlfn.torow(_xlfn.unique(_xlfn._xlws.filter(cat_table[Sub-subsector],($E4393=cat_table[Sector])*($F4393=cat_table[Subsector]),"")))</f>
        <v>#NAME?</v>
      </c>
      <c r="AP4393" s="94" t="e">
        <v>#NAME?</v>
      </c>
      <c r="AQ4393" s="94" t="e">
        <v>#NAME?</v>
      </c>
    </row>
    <row r="4394" customFormat="false" ht="15" hidden="false" customHeight="true" outlineLevel="0" collapsed="false">
      <c r="A4394" s="193" t="s">
        <v>15177</v>
      </c>
      <c r="B4394" s="20" t="str">
        <f aca="false">INDEX(Table2[], MATCH(L4394, Location_ID!$D$2:$D$648, 0), 1)</f>
        <v>a5d035c9-aae3-40ac-9eb8-c5c29396ac64</v>
      </c>
      <c r="C4394" s="193" t="s">
        <v>1482</v>
      </c>
      <c r="D4394" s="273" t="s">
        <v>354</v>
      </c>
      <c r="E4394" s="193" t="s">
        <v>7134</v>
      </c>
      <c r="F4394" s="193" t="s">
        <v>7899</v>
      </c>
      <c r="G4394" s="193"/>
      <c r="H4394" s="196"/>
      <c r="I4394" s="193" t="s">
        <v>14291</v>
      </c>
      <c r="J4394" s="193" t="s">
        <v>14292</v>
      </c>
      <c r="K4394" s="193" t="s">
        <v>7127</v>
      </c>
      <c r="L4394" s="193" t="s">
        <v>3029</v>
      </c>
      <c r="M4394" s="193" t="s">
        <v>7131</v>
      </c>
      <c r="N4394" s="193" t="s">
        <v>14293</v>
      </c>
      <c r="O4394" s="193" t="s">
        <v>1769</v>
      </c>
      <c r="P4394" s="219" t="n">
        <v>43040</v>
      </c>
      <c r="Q4394" s="219" t="n">
        <v>44469</v>
      </c>
      <c r="R4394" s="193"/>
      <c r="S4394" s="193" t="s">
        <v>7130</v>
      </c>
      <c r="T4394" s="193" t="n">
        <v>3069.624911</v>
      </c>
      <c r="U4394" s="193"/>
      <c r="V4394" s="193"/>
      <c r="W4394" s="193" t="s">
        <v>8720</v>
      </c>
      <c r="X4394" s="196"/>
      <c r="Y4394" s="196"/>
      <c r="Z4394" s="196" t="n">
        <v>0</v>
      </c>
      <c r="AE4394" s="94" t="e">
        <f aca="false" t="array" ref="AE4394:AK4394">_xlfn.torow(_xlfn.unique(_xlfn._xlws.filter(cat_table[Subsector],$E4394=cat_table[Sector],"")))</f>
        <v>#NAME?</v>
      </c>
      <c r="AF4394" s="94" t="e">
        <v>#NAME?</v>
      </c>
      <c r="AG4394" s="94" t="e">
        <v>#NAME?</v>
      </c>
      <c r="AH4394" s="94" t="e">
        <v>#NAME?</v>
      </c>
      <c r="AI4394" s="94" t="e">
        <v>#NAME?</v>
      </c>
      <c r="AJ4394" s="94" t="e">
        <v>#NAME?</v>
      </c>
      <c r="AK4394" s="94" t="e">
        <v>#NAME?</v>
      </c>
      <c r="AO4394" s="94" t="e">
        <f aca="false" t="array" ref="AO4394:AQ4394">_xlfn.torow(_xlfn.unique(_xlfn._xlws.filter(cat_table[Sub-subsector],($E4394=cat_table[Sector])*($F4394=cat_table[Subsector]),"")))</f>
        <v>#NAME?</v>
      </c>
      <c r="AP4394" s="94" t="e">
        <v>#NAME?</v>
      </c>
      <c r="AQ4394" s="94" t="e">
        <v>#NAME?</v>
      </c>
    </row>
    <row r="4395" customFormat="false" ht="15" hidden="false" customHeight="true" outlineLevel="0" collapsed="false">
      <c r="A4395" s="193" t="s">
        <v>15178</v>
      </c>
      <c r="B4395" s="20" t="str">
        <f aca="false">INDEX(Table2[], MATCH(L4395, Location_ID!$D$2:$D$648, 0), 1)</f>
        <v>a5d035c9-aae3-40ac-9eb8-c5c29396ac64</v>
      </c>
      <c r="C4395" s="193" t="s">
        <v>1482</v>
      </c>
      <c r="D4395" s="273" t="s">
        <v>354</v>
      </c>
      <c r="E4395" s="193" t="s">
        <v>7134</v>
      </c>
      <c r="F4395" s="193" t="s">
        <v>7899</v>
      </c>
      <c r="G4395" s="193"/>
      <c r="H4395" s="196"/>
      <c r="I4395" s="193" t="s">
        <v>14291</v>
      </c>
      <c r="J4395" s="193" t="s">
        <v>14292</v>
      </c>
      <c r="K4395" s="193" t="s">
        <v>7127</v>
      </c>
      <c r="L4395" s="193" t="s">
        <v>3029</v>
      </c>
      <c r="M4395" s="193" t="s">
        <v>7131</v>
      </c>
      <c r="N4395" s="193" t="s">
        <v>14293</v>
      </c>
      <c r="O4395" s="193" t="s">
        <v>1769</v>
      </c>
      <c r="P4395" s="219" t="n">
        <v>43040</v>
      </c>
      <c r="Q4395" s="219" t="n">
        <v>44469</v>
      </c>
      <c r="R4395" s="193"/>
      <c r="S4395" s="193" t="s">
        <v>7130</v>
      </c>
      <c r="T4395" s="193" t="n">
        <v>13278.46737</v>
      </c>
      <c r="U4395" s="193"/>
      <c r="V4395" s="193"/>
      <c r="W4395" s="193" t="s">
        <v>8720</v>
      </c>
      <c r="X4395" s="196"/>
      <c r="Y4395" s="196"/>
      <c r="Z4395" s="196" t="n">
        <v>0</v>
      </c>
      <c r="AE4395" s="94" t="e">
        <f aca="false" t="array" ref="AE4395:AK4395">_xlfn.torow(_xlfn.unique(_xlfn._xlws.filter(cat_table[Subsector],$E4395=cat_table[Sector],"")))</f>
        <v>#NAME?</v>
      </c>
      <c r="AF4395" s="94" t="e">
        <v>#NAME?</v>
      </c>
      <c r="AG4395" s="94" t="e">
        <v>#NAME?</v>
      </c>
      <c r="AH4395" s="94" t="e">
        <v>#NAME?</v>
      </c>
      <c r="AI4395" s="94" t="e">
        <v>#NAME?</v>
      </c>
      <c r="AJ4395" s="94" t="e">
        <v>#NAME?</v>
      </c>
      <c r="AK4395" s="94" t="e">
        <v>#NAME?</v>
      </c>
      <c r="AO4395" s="94" t="e">
        <f aca="false" t="array" ref="AO4395:AQ4395">_xlfn.torow(_xlfn.unique(_xlfn._xlws.filter(cat_table[Sub-subsector],($E4395=cat_table[Sector])*($F4395=cat_table[Subsector]),"")))</f>
        <v>#NAME?</v>
      </c>
      <c r="AP4395" s="94" t="e">
        <v>#NAME?</v>
      </c>
      <c r="AQ4395" s="94" t="e">
        <v>#NAME?</v>
      </c>
    </row>
    <row r="4396" customFormat="false" ht="15" hidden="false" customHeight="true" outlineLevel="0" collapsed="false">
      <c r="A4396" s="193" t="s">
        <v>15179</v>
      </c>
      <c r="B4396" s="20" t="str">
        <f aca="false">INDEX(Table2[], MATCH(L4396, Location_ID!$D$2:$D$648, 0), 1)</f>
        <v>a5d035c9-aae3-40ac-9eb8-c5c29396ac64</v>
      </c>
      <c r="C4396" s="193" t="s">
        <v>1482</v>
      </c>
      <c r="D4396" s="273" t="s">
        <v>354</v>
      </c>
      <c r="E4396" s="193" t="s">
        <v>7134</v>
      </c>
      <c r="F4396" s="193" t="s">
        <v>7899</v>
      </c>
      <c r="G4396" s="193"/>
      <c r="H4396" s="196"/>
      <c r="I4396" s="193" t="s">
        <v>14291</v>
      </c>
      <c r="J4396" s="193" t="s">
        <v>14292</v>
      </c>
      <c r="K4396" s="193" t="s">
        <v>7127</v>
      </c>
      <c r="L4396" s="193" t="s">
        <v>3029</v>
      </c>
      <c r="M4396" s="193" t="s">
        <v>7131</v>
      </c>
      <c r="N4396" s="193" t="s">
        <v>14293</v>
      </c>
      <c r="O4396" s="193" t="s">
        <v>1769</v>
      </c>
      <c r="P4396" s="219" t="n">
        <v>43040</v>
      </c>
      <c r="Q4396" s="219" t="n">
        <v>44469</v>
      </c>
      <c r="R4396" s="193"/>
      <c r="S4396" s="193" t="s">
        <v>7130</v>
      </c>
      <c r="T4396" s="193" t="n">
        <v>6707.526924</v>
      </c>
      <c r="U4396" s="193"/>
      <c r="V4396" s="193"/>
      <c r="W4396" s="193" t="s">
        <v>8720</v>
      </c>
      <c r="X4396" s="196"/>
      <c r="Y4396" s="196"/>
      <c r="Z4396" s="196" t="n">
        <v>0</v>
      </c>
      <c r="AE4396" s="94" t="e">
        <f aca="false" t="array" ref="AE4396:AK4396">_xlfn.torow(_xlfn.unique(_xlfn._xlws.filter(cat_table[Subsector],$E4396=cat_table[Sector],"")))</f>
        <v>#NAME?</v>
      </c>
      <c r="AF4396" s="94" t="e">
        <v>#NAME?</v>
      </c>
      <c r="AG4396" s="94" t="e">
        <v>#NAME?</v>
      </c>
      <c r="AH4396" s="94" t="e">
        <v>#NAME?</v>
      </c>
      <c r="AI4396" s="94" t="e">
        <v>#NAME?</v>
      </c>
      <c r="AJ4396" s="94" t="e">
        <v>#NAME?</v>
      </c>
      <c r="AK4396" s="94" t="e">
        <v>#NAME?</v>
      </c>
      <c r="AO4396" s="94" t="e">
        <f aca="false" t="array" ref="AO4396:AQ4396">_xlfn.torow(_xlfn.unique(_xlfn._xlws.filter(cat_table[Sub-subsector],($E4396=cat_table[Sector])*($F4396=cat_table[Subsector]),"")))</f>
        <v>#NAME?</v>
      </c>
      <c r="AP4396" s="94" t="e">
        <v>#NAME?</v>
      </c>
      <c r="AQ4396" s="94" t="e">
        <v>#NAME?</v>
      </c>
    </row>
    <row r="4397" customFormat="false" ht="15" hidden="false" customHeight="true" outlineLevel="0" collapsed="false">
      <c r="A4397" s="193" t="s">
        <v>15180</v>
      </c>
      <c r="B4397" s="20" t="str">
        <f aca="false">INDEX(Table2[], MATCH(L4397, Location_ID!$D$2:$D$648, 0), 1)</f>
        <v>a5d035c9-aae3-40ac-9eb8-c5c29396ac64</v>
      </c>
      <c r="C4397" s="193" t="s">
        <v>1482</v>
      </c>
      <c r="D4397" s="273" t="s">
        <v>354</v>
      </c>
      <c r="E4397" s="193" t="s">
        <v>7134</v>
      </c>
      <c r="F4397" s="193" t="s">
        <v>7899</v>
      </c>
      <c r="G4397" s="193"/>
      <c r="H4397" s="196"/>
      <c r="I4397" s="193" t="s">
        <v>14291</v>
      </c>
      <c r="J4397" s="193" t="s">
        <v>14292</v>
      </c>
      <c r="K4397" s="193" t="s">
        <v>7127</v>
      </c>
      <c r="L4397" s="193" t="s">
        <v>3029</v>
      </c>
      <c r="M4397" s="193" t="s">
        <v>7131</v>
      </c>
      <c r="N4397" s="193" t="s">
        <v>14293</v>
      </c>
      <c r="O4397" s="193" t="s">
        <v>1769</v>
      </c>
      <c r="P4397" s="219" t="n">
        <v>43040</v>
      </c>
      <c r="Q4397" s="219" t="n">
        <v>44469</v>
      </c>
      <c r="R4397" s="193"/>
      <c r="S4397" s="193" t="s">
        <v>7130</v>
      </c>
      <c r="T4397" s="193" t="n">
        <v>6070.474318</v>
      </c>
      <c r="U4397" s="193"/>
      <c r="V4397" s="193"/>
      <c r="W4397" s="193" t="s">
        <v>8720</v>
      </c>
      <c r="X4397" s="196"/>
      <c r="Y4397" s="196"/>
      <c r="Z4397" s="196" t="n">
        <v>0</v>
      </c>
      <c r="AE4397" s="94" t="e">
        <f aca="false" t="array" ref="AE4397:AK4397">_xlfn.torow(_xlfn.unique(_xlfn._xlws.filter(cat_table[Subsector],$E4397=cat_table[Sector],"")))</f>
        <v>#NAME?</v>
      </c>
      <c r="AF4397" s="94" t="e">
        <v>#NAME?</v>
      </c>
      <c r="AG4397" s="94" t="e">
        <v>#NAME?</v>
      </c>
      <c r="AH4397" s="94" t="e">
        <v>#NAME?</v>
      </c>
      <c r="AI4397" s="94" t="e">
        <v>#NAME?</v>
      </c>
      <c r="AJ4397" s="94" t="e">
        <v>#NAME?</v>
      </c>
      <c r="AK4397" s="94" t="e">
        <v>#NAME?</v>
      </c>
      <c r="AO4397" s="94" t="e">
        <f aca="false" t="array" ref="AO4397:AQ4397">_xlfn.torow(_xlfn.unique(_xlfn._xlws.filter(cat_table[Sub-subsector],($E4397=cat_table[Sector])*($F4397=cat_table[Subsector]),"")))</f>
        <v>#NAME?</v>
      </c>
      <c r="AP4397" s="94" t="e">
        <v>#NAME?</v>
      </c>
      <c r="AQ4397" s="94" t="e">
        <v>#NAME?</v>
      </c>
    </row>
    <row r="4398" customFormat="false" ht="15" hidden="false" customHeight="true" outlineLevel="0" collapsed="false">
      <c r="A4398" s="193" t="s">
        <v>15181</v>
      </c>
      <c r="B4398" s="20" t="str">
        <f aca="false">INDEX(Table2[], MATCH(L4398, Location_ID!$D$2:$D$648, 0), 1)</f>
        <v>a5d035c9-aae3-40ac-9eb8-c5c29396ac64</v>
      </c>
      <c r="C4398" s="193" t="s">
        <v>1482</v>
      </c>
      <c r="D4398" s="273" t="s">
        <v>354</v>
      </c>
      <c r="E4398" s="193" t="s">
        <v>7134</v>
      </c>
      <c r="F4398" s="193" t="s">
        <v>7899</v>
      </c>
      <c r="G4398" s="193"/>
      <c r="H4398" s="196"/>
      <c r="I4398" s="193" t="s">
        <v>14291</v>
      </c>
      <c r="J4398" s="193" t="s">
        <v>14292</v>
      </c>
      <c r="K4398" s="193" t="s">
        <v>7127</v>
      </c>
      <c r="L4398" s="193" t="s">
        <v>3029</v>
      </c>
      <c r="M4398" s="193" t="s">
        <v>7131</v>
      </c>
      <c r="N4398" s="193" t="s">
        <v>14293</v>
      </c>
      <c r="O4398" s="193" t="s">
        <v>1769</v>
      </c>
      <c r="P4398" s="219" t="n">
        <v>43040</v>
      </c>
      <c r="Q4398" s="219" t="n">
        <v>44469</v>
      </c>
      <c r="R4398" s="193"/>
      <c r="S4398" s="193" t="s">
        <v>7130</v>
      </c>
      <c r="T4398" s="193" t="n">
        <v>6557.384985</v>
      </c>
      <c r="U4398" s="193"/>
      <c r="V4398" s="193"/>
      <c r="W4398" s="193" t="s">
        <v>8720</v>
      </c>
      <c r="X4398" s="196"/>
      <c r="Y4398" s="196"/>
      <c r="Z4398" s="196" t="n">
        <v>0</v>
      </c>
      <c r="AE4398" s="94" t="e">
        <f aca="false" t="array" ref="AE4398:AK4398">_xlfn.torow(_xlfn.unique(_xlfn._xlws.filter(cat_table[Subsector],$E4398=cat_table[Sector],"")))</f>
        <v>#NAME?</v>
      </c>
      <c r="AF4398" s="94" t="e">
        <v>#NAME?</v>
      </c>
      <c r="AG4398" s="94" t="e">
        <v>#NAME?</v>
      </c>
      <c r="AH4398" s="94" t="e">
        <v>#NAME?</v>
      </c>
      <c r="AI4398" s="94" t="e">
        <v>#NAME?</v>
      </c>
      <c r="AJ4398" s="94" t="e">
        <v>#NAME?</v>
      </c>
      <c r="AK4398" s="94" t="e">
        <v>#NAME?</v>
      </c>
      <c r="AO4398" s="94" t="e">
        <f aca="false" t="array" ref="AO4398:AQ4398">_xlfn.torow(_xlfn.unique(_xlfn._xlws.filter(cat_table[Sub-subsector],($E4398=cat_table[Sector])*($F4398=cat_table[Subsector]),"")))</f>
        <v>#NAME?</v>
      </c>
      <c r="AP4398" s="94" t="e">
        <v>#NAME?</v>
      </c>
      <c r="AQ4398" s="94" t="e">
        <v>#NAME?</v>
      </c>
    </row>
    <row r="4399" customFormat="false" ht="15" hidden="false" customHeight="true" outlineLevel="0" collapsed="false">
      <c r="A4399" s="193" t="s">
        <v>15182</v>
      </c>
      <c r="B4399" s="20" t="str">
        <f aca="false">INDEX(Table2[], MATCH(L4399, Location_ID!$D$2:$D$648, 0), 1)</f>
        <v>a5d035c9-aae3-40ac-9eb8-c5c29396ac64</v>
      </c>
      <c r="C4399" s="193" t="s">
        <v>1482</v>
      </c>
      <c r="D4399" s="273" t="s">
        <v>354</v>
      </c>
      <c r="E4399" s="193" t="s">
        <v>7134</v>
      </c>
      <c r="F4399" s="193" t="s">
        <v>7899</v>
      </c>
      <c r="G4399" s="193"/>
      <c r="H4399" s="196"/>
      <c r="I4399" s="193" t="s">
        <v>14291</v>
      </c>
      <c r="J4399" s="193" t="s">
        <v>14292</v>
      </c>
      <c r="K4399" s="193" t="s">
        <v>7127</v>
      </c>
      <c r="L4399" s="193" t="s">
        <v>3029</v>
      </c>
      <c r="M4399" s="193" t="s">
        <v>7131</v>
      </c>
      <c r="N4399" s="193" t="s">
        <v>14293</v>
      </c>
      <c r="O4399" s="193" t="s">
        <v>1769</v>
      </c>
      <c r="P4399" s="219" t="n">
        <v>43040</v>
      </c>
      <c r="Q4399" s="219" t="n">
        <v>44469</v>
      </c>
      <c r="R4399" s="193"/>
      <c r="S4399" s="193" t="s">
        <v>7130</v>
      </c>
      <c r="T4399" s="193" t="n">
        <v>4891.841291</v>
      </c>
      <c r="U4399" s="193"/>
      <c r="V4399" s="193"/>
      <c r="W4399" s="193" t="s">
        <v>8720</v>
      </c>
      <c r="X4399" s="196"/>
      <c r="Y4399" s="196"/>
      <c r="Z4399" s="196" t="n">
        <v>0</v>
      </c>
      <c r="AE4399" s="94" t="e">
        <f aca="false" t="array" ref="AE4399:AK4399">_xlfn.torow(_xlfn.unique(_xlfn._xlws.filter(cat_table[Subsector],$E4399=cat_table[Sector],"")))</f>
        <v>#NAME?</v>
      </c>
      <c r="AF4399" s="94" t="e">
        <v>#NAME?</v>
      </c>
      <c r="AG4399" s="94" t="e">
        <v>#NAME?</v>
      </c>
      <c r="AH4399" s="94" t="e">
        <v>#NAME?</v>
      </c>
      <c r="AI4399" s="94" t="e">
        <v>#NAME?</v>
      </c>
      <c r="AJ4399" s="94" t="e">
        <v>#NAME?</v>
      </c>
      <c r="AK4399" s="94" t="e">
        <v>#NAME?</v>
      </c>
      <c r="AO4399" s="94" t="e">
        <f aca="false" t="array" ref="AO4399:AQ4399">_xlfn.torow(_xlfn.unique(_xlfn._xlws.filter(cat_table[Sub-subsector],($E4399=cat_table[Sector])*($F4399=cat_table[Subsector]),"")))</f>
        <v>#NAME?</v>
      </c>
      <c r="AP4399" s="94" t="e">
        <v>#NAME?</v>
      </c>
      <c r="AQ4399" s="94" t="e">
        <v>#NAME?</v>
      </c>
    </row>
    <row r="4400" customFormat="false" ht="15" hidden="false" customHeight="true" outlineLevel="0" collapsed="false">
      <c r="A4400" s="193" t="s">
        <v>15183</v>
      </c>
      <c r="B4400" s="20" t="str">
        <f aca="false">INDEX(Table2[], MATCH(L4400, Location_ID!$D$2:$D$648, 0), 1)</f>
        <v>a5d035c9-aae3-40ac-9eb8-c5c29396ac64</v>
      </c>
      <c r="C4400" s="193" t="s">
        <v>1482</v>
      </c>
      <c r="D4400" s="273" t="s">
        <v>354</v>
      </c>
      <c r="E4400" s="193" t="s">
        <v>7134</v>
      </c>
      <c r="F4400" s="193" t="s">
        <v>7899</v>
      </c>
      <c r="G4400" s="193"/>
      <c r="H4400" s="196"/>
      <c r="I4400" s="193" t="s">
        <v>14291</v>
      </c>
      <c r="J4400" s="193" t="s">
        <v>14292</v>
      </c>
      <c r="K4400" s="193" t="s">
        <v>7127</v>
      </c>
      <c r="L4400" s="193" t="s">
        <v>3029</v>
      </c>
      <c r="M4400" s="193" t="s">
        <v>7131</v>
      </c>
      <c r="N4400" s="193" t="s">
        <v>14293</v>
      </c>
      <c r="O4400" s="193" t="s">
        <v>1769</v>
      </c>
      <c r="P4400" s="219" t="n">
        <v>43040</v>
      </c>
      <c r="Q4400" s="219" t="n">
        <v>44469</v>
      </c>
      <c r="R4400" s="193"/>
      <c r="S4400" s="193" t="s">
        <v>7130</v>
      </c>
      <c r="T4400" s="193" t="n">
        <v>3137.147986</v>
      </c>
      <c r="U4400" s="193"/>
      <c r="V4400" s="193"/>
      <c r="W4400" s="193" t="s">
        <v>8720</v>
      </c>
      <c r="X4400" s="196"/>
      <c r="Y4400" s="196"/>
      <c r="Z4400" s="196" t="n">
        <v>0</v>
      </c>
      <c r="AE4400" s="94" t="e">
        <f aca="false" t="array" ref="AE4400:AK4400">_xlfn.torow(_xlfn.unique(_xlfn._xlws.filter(cat_table[Subsector],$E4400=cat_table[Sector],"")))</f>
        <v>#NAME?</v>
      </c>
      <c r="AF4400" s="94" t="e">
        <v>#NAME?</v>
      </c>
      <c r="AG4400" s="94" t="e">
        <v>#NAME?</v>
      </c>
      <c r="AH4400" s="94" t="e">
        <v>#NAME?</v>
      </c>
      <c r="AI4400" s="94" t="e">
        <v>#NAME?</v>
      </c>
      <c r="AJ4400" s="94" t="e">
        <v>#NAME?</v>
      </c>
      <c r="AK4400" s="94" t="e">
        <v>#NAME?</v>
      </c>
      <c r="AO4400" s="94" t="e">
        <f aca="false" t="array" ref="AO4400:AQ4400">_xlfn.torow(_xlfn.unique(_xlfn._xlws.filter(cat_table[Sub-subsector],($E4400=cat_table[Sector])*($F4400=cat_table[Subsector]),"")))</f>
        <v>#NAME?</v>
      </c>
      <c r="AP4400" s="94" t="e">
        <v>#NAME?</v>
      </c>
      <c r="AQ4400" s="94" t="e">
        <v>#NAME?</v>
      </c>
    </row>
    <row r="4401" customFormat="false" ht="15" hidden="false" customHeight="true" outlineLevel="0" collapsed="false">
      <c r="A4401" s="193" t="s">
        <v>15184</v>
      </c>
      <c r="B4401" s="20" t="str">
        <f aca="false">INDEX(Table2[], MATCH(L4401, Location_ID!$D$2:$D$648, 0), 1)</f>
        <v>a5d035c9-aae3-40ac-9eb8-c5c29396ac64</v>
      </c>
      <c r="C4401" s="193" t="s">
        <v>1482</v>
      </c>
      <c r="D4401" s="273" t="s">
        <v>354</v>
      </c>
      <c r="E4401" s="193" t="s">
        <v>7134</v>
      </c>
      <c r="F4401" s="193" t="s">
        <v>7899</v>
      </c>
      <c r="G4401" s="193"/>
      <c r="H4401" s="196"/>
      <c r="I4401" s="193" t="s">
        <v>14291</v>
      </c>
      <c r="J4401" s="193" t="s">
        <v>14292</v>
      </c>
      <c r="K4401" s="193" t="s">
        <v>7127</v>
      </c>
      <c r="L4401" s="193" t="s">
        <v>3029</v>
      </c>
      <c r="M4401" s="193" t="s">
        <v>7131</v>
      </c>
      <c r="N4401" s="193" t="s">
        <v>14293</v>
      </c>
      <c r="O4401" s="193" t="s">
        <v>1769</v>
      </c>
      <c r="P4401" s="219" t="n">
        <v>43040</v>
      </c>
      <c r="Q4401" s="219" t="n">
        <v>44469</v>
      </c>
      <c r="R4401" s="193"/>
      <c r="S4401" s="193" t="s">
        <v>7130</v>
      </c>
      <c r="T4401" s="193" t="n">
        <v>2633.541903</v>
      </c>
      <c r="U4401" s="193"/>
      <c r="V4401" s="193"/>
      <c r="W4401" s="193" t="s">
        <v>8720</v>
      </c>
      <c r="X4401" s="196"/>
      <c r="Y4401" s="196"/>
      <c r="Z4401" s="196" t="n">
        <v>0</v>
      </c>
      <c r="AE4401" s="94" t="e">
        <f aca="false" t="array" ref="AE4401:AK4401">_xlfn.torow(_xlfn.unique(_xlfn._xlws.filter(cat_table[Subsector],$E4401=cat_table[Sector],"")))</f>
        <v>#NAME?</v>
      </c>
      <c r="AF4401" s="94" t="e">
        <v>#NAME?</v>
      </c>
      <c r="AG4401" s="94" t="e">
        <v>#NAME?</v>
      </c>
      <c r="AH4401" s="94" t="e">
        <v>#NAME?</v>
      </c>
      <c r="AI4401" s="94" t="e">
        <v>#NAME?</v>
      </c>
      <c r="AJ4401" s="94" t="e">
        <v>#NAME?</v>
      </c>
      <c r="AK4401" s="94" t="e">
        <v>#NAME?</v>
      </c>
      <c r="AO4401" s="94" t="e">
        <f aca="false" t="array" ref="AO4401:AQ4401">_xlfn.torow(_xlfn.unique(_xlfn._xlws.filter(cat_table[Sub-subsector],($E4401=cat_table[Sector])*($F4401=cat_table[Subsector]),"")))</f>
        <v>#NAME?</v>
      </c>
      <c r="AP4401" s="94" t="e">
        <v>#NAME?</v>
      </c>
      <c r="AQ4401" s="94" t="e">
        <v>#NAME?</v>
      </c>
    </row>
    <row r="4402" customFormat="false" ht="15" hidden="false" customHeight="true" outlineLevel="0" collapsed="false">
      <c r="A4402" s="193" t="s">
        <v>15185</v>
      </c>
      <c r="B4402" s="20" t="str">
        <f aca="false">INDEX(Table2[], MATCH(L4402, Location_ID!$D$2:$D$648, 0), 1)</f>
        <v>a5d035c9-aae3-40ac-9eb8-c5c29396ac64</v>
      </c>
      <c r="C4402" s="193" t="s">
        <v>1482</v>
      </c>
      <c r="D4402" s="273" t="s">
        <v>354</v>
      </c>
      <c r="E4402" s="193" t="s">
        <v>7134</v>
      </c>
      <c r="F4402" s="193" t="s">
        <v>7899</v>
      </c>
      <c r="G4402" s="193"/>
      <c r="H4402" s="196"/>
      <c r="I4402" s="193" t="s">
        <v>14291</v>
      </c>
      <c r="J4402" s="193" t="s">
        <v>14292</v>
      </c>
      <c r="K4402" s="193" t="s">
        <v>7127</v>
      </c>
      <c r="L4402" s="193" t="s">
        <v>3029</v>
      </c>
      <c r="M4402" s="193" t="s">
        <v>7131</v>
      </c>
      <c r="N4402" s="193" t="s">
        <v>14293</v>
      </c>
      <c r="O4402" s="193" t="s">
        <v>1769</v>
      </c>
      <c r="P4402" s="219" t="n">
        <v>43040</v>
      </c>
      <c r="Q4402" s="219" t="n">
        <v>44469</v>
      </c>
      <c r="R4402" s="193"/>
      <c r="S4402" s="193" t="s">
        <v>7130</v>
      </c>
      <c r="T4402" s="193" t="n">
        <v>9211.422467</v>
      </c>
      <c r="U4402" s="193"/>
      <c r="V4402" s="193"/>
      <c r="W4402" s="193" t="s">
        <v>8720</v>
      </c>
      <c r="X4402" s="196"/>
      <c r="Y4402" s="196"/>
      <c r="Z4402" s="196" t="n">
        <v>0</v>
      </c>
      <c r="AE4402" s="94" t="e">
        <f aca="false" t="array" ref="AE4402:AK4402">_xlfn.torow(_xlfn.unique(_xlfn._xlws.filter(cat_table[Subsector],$E4402=cat_table[Sector],"")))</f>
        <v>#NAME?</v>
      </c>
      <c r="AF4402" s="94" t="e">
        <v>#NAME?</v>
      </c>
      <c r="AG4402" s="94" t="e">
        <v>#NAME?</v>
      </c>
      <c r="AH4402" s="94" t="e">
        <v>#NAME?</v>
      </c>
      <c r="AI4402" s="94" t="e">
        <v>#NAME?</v>
      </c>
      <c r="AJ4402" s="94" t="e">
        <v>#NAME?</v>
      </c>
      <c r="AK4402" s="94" t="e">
        <v>#NAME?</v>
      </c>
      <c r="AO4402" s="94" t="e">
        <f aca="false" t="array" ref="AO4402:AQ4402">_xlfn.torow(_xlfn.unique(_xlfn._xlws.filter(cat_table[Sub-subsector],($E4402=cat_table[Sector])*($F4402=cat_table[Subsector]),"")))</f>
        <v>#NAME?</v>
      </c>
      <c r="AP4402" s="94" t="e">
        <v>#NAME?</v>
      </c>
      <c r="AQ4402" s="94" t="e">
        <v>#NAME?</v>
      </c>
    </row>
    <row r="4403" customFormat="false" ht="15" hidden="false" customHeight="true" outlineLevel="0" collapsed="false">
      <c r="A4403" s="193" t="s">
        <v>15186</v>
      </c>
      <c r="B4403" s="20" t="str">
        <f aca="false">INDEX(Table2[], MATCH(L4403, Location_ID!$D$2:$D$648, 0), 1)</f>
        <v>a5d035c9-aae3-40ac-9eb8-c5c29396ac64</v>
      </c>
      <c r="C4403" s="193" t="s">
        <v>1482</v>
      </c>
      <c r="D4403" s="273" t="s">
        <v>354</v>
      </c>
      <c r="E4403" s="193" t="s">
        <v>7134</v>
      </c>
      <c r="F4403" s="193" t="s">
        <v>7899</v>
      </c>
      <c r="G4403" s="193"/>
      <c r="H4403" s="196"/>
      <c r="I4403" s="193" t="s">
        <v>14291</v>
      </c>
      <c r="J4403" s="193" t="s">
        <v>14292</v>
      </c>
      <c r="K4403" s="193" t="s">
        <v>7127</v>
      </c>
      <c r="L4403" s="193" t="s">
        <v>3029</v>
      </c>
      <c r="M4403" s="193" t="s">
        <v>7131</v>
      </c>
      <c r="N4403" s="193" t="s">
        <v>14293</v>
      </c>
      <c r="O4403" s="193" t="s">
        <v>1769</v>
      </c>
      <c r="P4403" s="219" t="n">
        <v>43040</v>
      </c>
      <c r="Q4403" s="219" t="n">
        <v>44469</v>
      </c>
      <c r="R4403" s="193"/>
      <c r="S4403" s="193" t="s">
        <v>7130</v>
      </c>
      <c r="T4403" s="193" t="n">
        <v>1111.507422</v>
      </c>
      <c r="U4403" s="193"/>
      <c r="V4403" s="193"/>
      <c r="W4403" s="193" t="s">
        <v>8720</v>
      </c>
      <c r="X4403" s="196"/>
      <c r="Y4403" s="196"/>
      <c r="Z4403" s="196" t="n">
        <v>0</v>
      </c>
      <c r="AE4403" s="94" t="e">
        <f aca="false" t="array" ref="AE4403:AK4403">_xlfn.torow(_xlfn.unique(_xlfn._xlws.filter(cat_table[Subsector],$E4403=cat_table[Sector],"")))</f>
        <v>#NAME?</v>
      </c>
      <c r="AF4403" s="94" t="e">
        <v>#NAME?</v>
      </c>
      <c r="AG4403" s="94" t="e">
        <v>#NAME?</v>
      </c>
      <c r="AH4403" s="94" t="e">
        <v>#NAME?</v>
      </c>
      <c r="AI4403" s="94" t="e">
        <v>#NAME?</v>
      </c>
      <c r="AJ4403" s="94" t="e">
        <v>#NAME?</v>
      </c>
      <c r="AK4403" s="94" t="e">
        <v>#NAME?</v>
      </c>
      <c r="AO4403" s="94" t="e">
        <f aca="false" t="array" ref="AO4403:AQ4403">_xlfn.torow(_xlfn.unique(_xlfn._xlws.filter(cat_table[Sub-subsector],($E4403=cat_table[Sector])*($F4403=cat_table[Subsector]),"")))</f>
        <v>#NAME?</v>
      </c>
      <c r="AP4403" s="94" t="e">
        <v>#NAME?</v>
      </c>
      <c r="AQ4403" s="94" t="e">
        <v>#NAME?</v>
      </c>
    </row>
    <row r="4404" customFormat="false" ht="15" hidden="false" customHeight="true" outlineLevel="0" collapsed="false">
      <c r="A4404" s="193" t="s">
        <v>15187</v>
      </c>
      <c r="B4404" s="20" t="str">
        <f aca="false">INDEX(Table2[], MATCH(L4404, Location_ID!$D$2:$D$648, 0), 1)</f>
        <v>a5d035c9-aae3-40ac-9eb8-c5c29396ac64</v>
      </c>
      <c r="C4404" s="193" t="s">
        <v>1482</v>
      </c>
      <c r="D4404" s="273" t="s">
        <v>354</v>
      </c>
      <c r="E4404" s="193" t="s">
        <v>7134</v>
      </c>
      <c r="F4404" s="193" t="s">
        <v>7899</v>
      </c>
      <c r="G4404" s="193"/>
      <c r="H4404" s="196"/>
      <c r="I4404" s="193" t="s">
        <v>14291</v>
      </c>
      <c r="J4404" s="193" t="s">
        <v>14292</v>
      </c>
      <c r="K4404" s="193" t="s">
        <v>7127</v>
      </c>
      <c r="L4404" s="193" t="s">
        <v>3029</v>
      </c>
      <c r="M4404" s="193" t="s">
        <v>7131</v>
      </c>
      <c r="N4404" s="193" t="s">
        <v>14293</v>
      </c>
      <c r="O4404" s="193" t="s">
        <v>1769</v>
      </c>
      <c r="P4404" s="219" t="n">
        <v>43040</v>
      </c>
      <c r="Q4404" s="219" t="n">
        <v>44469</v>
      </c>
      <c r="R4404" s="193"/>
      <c r="S4404" s="193" t="s">
        <v>7130</v>
      </c>
      <c r="T4404" s="193" t="n">
        <v>3042.099328</v>
      </c>
      <c r="U4404" s="193"/>
      <c r="V4404" s="193"/>
      <c r="W4404" s="193" t="s">
        <v>8720</v>
      </c>
      <c r="X4404" s="196"/>
      <c r="Y4404" s="196"/>
      <c r="Z4404" s="196" t="n">
        <v>0</v>
      </c>
      <c r="AE4404" s="94" t="e">
        <f aca="false" t="array" ref="AE4404:AK4404">_xlfn.torow(_xlfn.unique(_xlfn._xlws.filter(cat_table[Subsector],$E4404=cat_table[Sector],"")))</f>
        <v>#NAME?</v>
      </c>
      <c r="AF4404" s="94" t="e">
        <v>#NAME?</v>
      </c>
      <c r="AG4404" s="94" t="e">
        <v>#NAME?</v>
      </c>
      <c r="AH4404" s="94" t="e">
        <v>#NAME?</v>
      </c>
      <c r="AI4404" s="94" t="e">
        <v>#NAME?</v>
      </c>
      <c r="AJ4404" s="94" t="e">
        <v>#NAME?</v>
      </c>
      <c r="AK4404" s="94" t="e">
        <v>#NAME?</v>
      </c>
      <c r="AO4404" s="94" t="e">
        <f aca="false" t="array" ref="AO4404:AQ4404">_xlfn.torow(_xlfn.unique(_xlfn._xlws.filter(cat_table[Sub-subsector],($E4404=cat_table[Sector])*($F4404=cat_table[Subsector]),"")))</f>
        <v>#NAME?</v>
      </c>
      <c r="AP4404" s="94" t="e">
        <v>#NAME?</v>
      </c>
      <c r="AQ4404" s="94" t="e">
        <v>#NAME?</v>
      </c>
    </row>
    <row r="4405" customFormat="false" ht="15" hidden="false" customHeight="true" outlineLevel="0" collapsed="false">
      <c r="A4405" s="193" t="s">
        <v>15188</v>
      </c>
      <c r="B4405" s="20" t="str">
        <f aca="false">INDEX(Table2[], MATCH(L4405, Location_ID!$D$2:$D$648, 0), 1)</f>
        <v>a5d035c9-aae3-40ac-9eb8-c5c29396ac64</v>
      </c>
      <c r="C4405" s="193" t="s">
        <v>1482</v>
      </c>
      <c r="D4405" s="273" t="s">
        <v>354</v>
      </c>
      <c r="E4405" s="193" t="s">
        <v>7134</v>
      </c>
      <c r="F4405" s="193" t="s">
        <v>7899</v>
      </c>
      <c r="G4405" s="193"/>
      <c r="H4405" s="196"/>
      <c r="I4405" s="193" t="s">
        <v>14291</v>
      </c>
      <c r="J4405" s="193" t="s">
        <v>14292</v>
      </c>
      <c r="K4405" s="193" t="s">
        <v>7127</v>
      </c>
      <c r="L4405" s="193" t="s">
        <v>3029</v>
      </c>
      <c r="M4405" s="193" t="s">
        <v>7131</v>
      </c>
      <c r="N4405" s="193" t="s">
        <v>14293</v>
      </c>
      <c r="O4405" s="193" t="s">
        <v>1769</v>
      </c>
      <c r="P4405" s="219" t="n">
        <v>43040</v>
      </c>
      <c r="Q4405" s="219" t="n">
        <v>44469</v>
      </c>
      <c r="R4405" s="193"/>
      <c r="S4405" s="193" t="s">
        <v>7130</v>
      </c>
      <c r="T4405" s="193" t="n">
        <v>2814.254602</v>
      </c>
      <c r="U4405" s="193"/>
      <c r="V4405" s="193"/>
      <c r="W4405" s="193" t="s">
        <v>8720</v>
      </c>
      <c r="X4405" s="196"/>
      <c r="Y4405" s="196"/>
      <c r="Z4405" s="196" t="n">
        <v>0</v>
      </c>
      <c r="AE4405" s="94" t="e">
        <f aca="false" t="array" ref="AE4405:AK4405">_xlfn.torow(_xlfn.unique(_xlfn._xlws.filter(cat_table[Subsector],$E4405=cat_table[Sector],"")))</f>
        <v>#NAME?</v>
      </c>
      <c r="AF4405" s="94" t="e">
        <v>#NAME?</v>
      </c>
      <c r="AG4405" s="94" t="e">
        <v>#NAME?</v>
      </c>
      <c r="AH4405" s="94" t="e">
        <v>#NAME?</v>
      </c>
      <c r="AI4405" s="94" t="e">
        <v>#NAME?</v>
      </c>
      <c r="AJ4405" s="94" t="e">
        <v>#NAME?</v>
      </c>
      <c r="AK4405" s="94" t="e">
        <v>#NAME?</v>
      </c>
      <c r="AO4405" s="94" t="e">
        <f aca="false" t="array" ref="AO4405:AQ4405">_xlfn.torow(_xlfn.unique(_xlfn._xlws.filter(cat_table[Sub-subsector],($E4405=cat_table[Sector])*($F4405=cat_table[Subsector]),"")))</f>
        <v>#NAME?</v>
      </c>
      <c r="AP4405" s="94" t="e">
        <v>#NAME?</v>
      </c>
      <c r="AQ4405" s="94" t="e">
        <v>#NAME?</v>
      </c>
    </row>
    <row r="4406" customFormat="false" ht="15" hidden="false" customHeight="true" outlineLevel="0" collapsed="false">
      <c r="A4406" s="193" t="s">
        <v>15189</v>
      </c>
      <c r="B4406" s="20" t="str">
        <f aca="false">INDEX(Table2[], MATCH(L4406, Location_ID!$D$2:$D$648, 0), 1)</f>
        <v>a5d035c9-aae3-40ac-9eb8-c5c29396ac64</v>
      </c>
      <c r="C4406" s="193" t="s">
        <v>1482</v>
      </c>
      <c r="D4406" s="273" t="s">
        <v>354</v>
      </c>
      <c r="E4406" s="193" t="s">
        <v>7134</v>
      </c>
      <c r="F4406" s="193" t="s">
        <v>7899</v>
      </c>
      <c r="G4406" s="193"/>
      <c r="H4406" s="196"/>
      <c r="I4406" s="193" t="s">
        <v>14291</v>
      </c>
      <c r="J4406" s="193" t="s">
        <v>14292</v>
      </c>
      <c r="K4406" s="193" t="s">
        <v>7127</v>
      </c>
      <c r="L4406" s="193" t="s">
        <v>3029</v>
      </c>
      <c r="M4406" s="193" t="s">
        <v>7131</v>
      </c>
      <c r="N4406" s="193" t="s">
        <v>14293</v>
      </c>
      <c r="O4406" s="193" t="s">
        <v>1769</v>
      </c>
      <c r="P4406" s="219" t="n">
        <v>43040</v>
      </c>
      <c r="Q4406" s="219" t="n">
        <v>44469</v>
      </c>
      <c r="R4406" s="193"/>
      <c r="S4406" s="193" t="s">
        <v>7130</v>
      </c>
      <c r="T4406" s="193" t="n">
        <v>2698.661039</v>
      </c>
      <c r="U4406" s="193"/>
      <c r="V4406" s="193"/>
      <c r="W4406" s="193" t="s">
        <v>8720</v>
      </c>
      <c r="X4406" s="196"/>
      <c r="Y4406" s="196"/>
      <c r="Z4406" s="196" t="n">
        <v>0</v>
      </c>
      <c r="AE4406" s="94" t="e">
        <f aca="false" t="array" ref="AE4406:AK4406">_xlfn.torow(_xlfn.unique(_xlfn._xlws.filter(cat_table[Subsector],$E4406=cat_table[Sector],"")))</f>
        <v>#NAME?</v>
      </c>
      <c r="AF4406" s="94" t="e">
        <v>#NAME?</v>
      </c>
      <c r="AG4406" s="94" t="e">
        <v>#NAME?</v>
      </c>
      <c r="AH4406" s="94" t="e">
        <v>#NAME?</v>
      </c>
      <c r="AI4406" s="94" t="e">
        <v>#NAME?</v>
      </c>
      <c r="AJ4406" s="94" t="e">
        <v>#NAME?</v>
      </c>
      <c r="AK4406" s="94" t="e">
        <v>#NAME?</v>
      </c>
      <c r="AO4406" s="94" t="e">
        <f aca="false" t="array" ref="AO4406:AQ4406">_xlfn.torow(_xlfn.unique(_xlfn._xlws.filter(cat_table[Sub-subsector],($E4406=cat_table[Sector])*($F4406=cat_table[Subsector]),"")))</f>
        <v>#NAME?</v>
      </c>
      <c r="AP4406" s="94" t="e">
        <v>#NAME?</v>
      </c>
      <c r="AQ4406" s="94" t="e">
        <v>#NAME?</v>
      </c>
    </row>
    <row r="4407" customFormat="false" ht="15" hidden="false" customHeight="true" outlineLevel="0" collapsed="false">
      <c r="A4407" s="193" t="s">
        <v>15190</v>
      </c>
      <c r="B4407" s="20" t="str">
        <f aca="false">INDEX(Table2[], MATCH(L4407, Location_ID!$D$2:$D$648, 0), 1)</f>
        <v>a5d035c9-aae3-40ac-9eb8-c5c29396ac64</v>
      </c>
      <c r="C4407" s="193" t="s">
        <v>1482</v>
      </c>
      <c r="D4407" s="273" t="s">
        <v>354</v>
      </c>
      <c r="E4407" s="193" t="s">
        <v>7134</v>
      </c>
      <c r="F4407" s="193" t="s">
        <v>7899</v>
      </c>
      <c r="G4407" s="193"/>
      <c r="H4407" s="196"/>
      <c r="I4407" s="193" t="s">
        <v>14291</v>
      </c>
      <c r="J4407" s="193" t="s">
        <v>14292</v>
      </c>
      <c r="K4407" s="193" t="s">
        <v>7127</v>
      </c>
      <c r="L4407" s="193" t="s">
        <v>3029</v>
      </c>
      <c r="M4407" s="193" t="s">
        <v>7131</v>
      </c>
      <c r="N4407" s="193" t="s">
        <v>14293</v>
      </c>
      <c r="O4407" s="193" t="s">
        <v>1769</v>
      </c>
      <c r="P4407" s="219" t="n">
        <v>43040</v>
      </c>
      <c r="Q4407" s="219" t="n">
        <v>44469</v>
      </c>
      <c r="R4407" s="193"/>
      <c r="S4407" s="193" t="s">
        <v>7130</v>
      </c>
      <c r="T4407" s="193" t="n">
        <v>1997.907605</v>
      </c>
      <c r="U4407" s="193"/>
      <c r="V4407" s="193"/>
      <c r="W4407" s="193" t="s">
        <v>8720</v>
      </c>
      <c r="X4407" s="196"/>
      <c r="Y4407" s="196"/>
      <c r="Z4407" s="196" t="n">
        <v>0</v>
      </c>
      <c r="AE4407" s="94" t="e">
        <f aca="false" t="array" ref="AE4407:AK4407">_xlfn.torow(_xlfn.unique(_xlfn._xlws.filter(cat_table[Subsector],$E4407=cat_table[Sector],"")))</f>
        <v>#NAME?</v>
      </c>
      <c r="AF4407" s="94" t="e">
        <v>#NAME?</v>
      </c>
      <c r="AG4407" s="94" t="e">
        <v>#NAME?</v>
      </c>
      <c r="AH4407" s="94" t="e">
        <v>#NAME?</v>
      </c>
      <c r="AI4407" s="94" t="e">
        <v>#NAME?</v>
      </c>
      <c r="AJ4407" s="94" t="e">
        <v>#NAME?</v>
      </c>
      <c r="AK4407" s="94" t="e">
        <v>#NAME?</v>
      </c>
      <c r="AO4407" s="94" t="e">
        <f aca="false" t="array" ref="AO4407:AQ4407">_xlfn.torow(_xlfn.unique(_xlfn._xlws.filter(cat_table[Sub-subsector],($E4407=cat_table[Sector])*($F4407=cat_table[Subsector]),"")))</f>
        <v>#NAME?</v>
      </c>
      <c r="AP4407" s="94" t="e">
        <v>#NAME?</v>
      </c>
      <c r="AQ4407" s="94" t="e">
        <v>#NAME?</v>
      </c>
    </row>
    <row r="4408" customFormat="false" ht="15" hidden="false" customHeight="true" outlineLevel="0" collapsed="false">
      <c r="A4408" s="193" t="s">
        <v>15191</v>
      </c>
      <c r="B4408" s="20" t="str">
        <f aca="false">INDEX(Table2[], MATCH(L4408, Location_ID!$D$2:$D$648, 0), 1)</f>
        <v>a5d035c9-aae3-40ac-9eb8-c5c29396ac64</v>
      </c>
      <c r="C4408" s="193" t="s">
        <v>1482</v>
      </c>
      <c r="D4408" s="273" t="s">
        <v>354</v>
      </c>
      <c r="E4408" s="193" t="s">
        <v>7134</v>
      </c>
      <c r="F4408" s="193" t="s">
        <v>7899</v>
      </c>
      <c r="G4408" s="193"/>
      <c r="H4408" s="196"/>
      <c r="I4408" s="193" t="s">
        <v>14291</v>
      </c>
      <c r="J4408" s="193" t="s">
        <v>14292</v>
      </c>
      <c r="K4408" s="193" t="s">
        <v>7127</v>
      </c>
      <c r="L4408" s="193" t="s">
        <v>3029</v>
      </c>
      <c r="M4408" s="193" t="s">
        <v>7131</v>
      </c>
      <c r="N4408" s="193" t="s">
        <v>14293</v>
      </c>
      <c r="O4408" s="193" t="s">
        <v>1769</v>
      </c>
      <c r="P4408" s="219" t="n">
        <v>43040</v>
      </c>
      <c r="Q4408" s="219" t="n">
        <v>44469</v>
      </c>
      <c r="R4408" s="193"/>
      <c r="S4408" s="193" t="s">
        <v>7130</v>
      </c>
      <c r="T4408" s="193" t="n">
        <v>588.0214673</v>
      </c>
      <c r="U4408" s="193"/>
      <c r="V4408" s="193"/>
      <c r="W4408" s="193" t="s">
        <v>8720</v>
      </c>
      <c r="X4408" s="196"/>
      <c r="Y4408" s="196"/>
      <c r="Z4408" s="196" t="n">
        <v>0</v>
      </c>
      <c r="AE4408" s="94" t="e">
        <f aca="false" t="array" ref="AE4408:AK4408">_xlfn.torow(_xlfn.unique(_xlfn._xlws.filter(cat_table[Subsector],$E4408=cat_table[Sector],"")))</f>
        <v>#NAME?</v>
      </c>
      <c r="AF4408" s="94" t="e">
        <v>#NAME?</v>
      </c>
      <c r="AG4408" s="94" t="e">
        <v>#NAME?</v>
      </c>
      <c r="AH4408" s="94" t="e">
        <v>#NAME?</v>
      </c>
      <c r="AI4408" s="94" t="e">
        <v>#NAME?</v>
      </c>
      <c r="AJ4408" s="94" t="e">
        <v>#NAME?</v>
      </c>
      <c r="AK4408" s="94" t="e">
        <v>#NAME?</v>
      </c>
      <c r="AO4408" s="94" t="e">
        <f aca="false" t="array" ref="AO4408:AQ4408">_xlfn.torow(_xlfn.unique(_xlfn._xlws.filter(cat_table[Sub-subsector],($E4408=cat_table[Sector])*($F4408=cat_table[Subsector]),"")))</f>
        <v>#NAME?</v>
      </c>
      <c r="AP4408" s="94" t="e">
        <v>#NAME?</v>
      </c>
      <c r="AQ4408" s="94" t="e">
        <v>#NAME?</v>
      </c>
    </row>
    <row r="4409" customFormat="false" ht="15" hidden="false" customHeight="true" outlineLevel="0" collapsed="false">
      <c r="A4409" s="193" t="s">
        <v>15192</v>
      </c>
      <c r="B4409" s="20" t="str">
        <f aca="false">INDEX(Table2[], MATCH(L4409, Location_ID!$D$2:$D$648, 0), 1)</f>
        <v>a5d035c9-aae3-40ac-9eb8-c5c29396ac64</v>
      </c>
      <c r="C4409" s="193" t="s">
        <v>1482</v>
      </c>
      <c r="D4409" s="273" t="s">
        <v>354</v>
      </c>
      <c r="E4409" s="193" t="s">
        <v>7134</v>
      </c>
      <c r="F4409" s="193" t="s">
        <v>7899</v>
      </c>
      <c r="G4409" s="193"/>
      <c r="H4409" s="196"/>
      <c r="I4409" s="193" t="s">
        <v>14291</v>
      </c>
      <c r="J4409" s="193" t="s">
        <v>14292</v>
      </c>
      <c r="K4409" s="193" t="s">
        <v>7127</v>
      </c>
      <c r="L4409" s="193" t="s">
        <v>3029</v>
      </c>
      <c r="M4409" s="193" t="s">
        <v>7131</v>
      </c>
      <c r="N4409" s="193" t="s">
        <v>14293</v>
      </c>
      <c r="O4409" s="193" t="s">
        <v>1769</v>
      </c>
      <c r="P4409" s="219" t="n">
        <v>43040</v>
      </c>
      <c r="Q4409" s="219" t="n">
        <v>44469</v>
      </c>
      <c r="R4409" s="193"/>
      <c r="S4409" s="193" t="s">
        <v>7130</v>
      </c>
      <c r="T4409" s="193" t="n">
        <v>2027.726088</v>
      </c>
      <c r="U4409" s="193"/>
      <c r="V4409" s="193"/>
      <c r="W4409" s="193" t="s">
        <v>8720</v>
      </c>
      <c r="X4409" s="196"/>
      <c r="Y4409" s="196"/>
      <c r="Z4409" s="196" t="n">
        <v>0</v>
      </c>
      <c r="AE4409" s="94" t="e">
        <f aca="false" t="array" ref="AE4409:AK4409">_xlfn.torow(_xlfn.unique(_xlfn._xlws.filter(cat_table[Subsector],$E4409=cat_table[Sector],"")))</f>
        <v>#NAME?</v>
      </c>
      <c r="AF4409" s="94" t="e">
        <v>#NAME?</v>
      </c>
      <c r="AG4409" s="94" t="e">
        <v>#NAME?</v>
      </c>
      <c r="AH4409" s="94" t="e">
        <v>#NAME?</v>
      </c>
      <c r="AI4409" s="94" t="e">
        <v>#NAME?</v>
      </c>
      <c r="AJ4409" s="94" t="e">
        <v>#NAME?</v>
      </c>
      <c r="AK4409" s="94" t="e">
        <v>#NAME?</v>
      </c>
      <c r="AO4409" s="94" t="e">
        <f aca="false" t="array" ref="AO4409:AQ4409">_xlfn.torow(_xlfn.unique(_xlfn._xlws.filter(cat_table[Sub-subsector],($E4409=cat_table[Sector])*($F4409=cat_table[Subsector]),"")))</f>
        <v>#NAME?</v>
      </c>
      <c r="AP4409" s="94" t="e">
        <v>#NAME?</v>
      </c>
      <c r="AQ4409" s="94" t="e">
        <v>#NAME?</v>
      </c>
    </row>
    <row r="4410" customFormat="false" ht="15" hidden="false" customHeight="true" outlineLevel="0" collapsed="false">
      <c r="A4410" s="193" t="s">
        <v>15193</v>
      </c>
      <c r="B4410" s="20" t="str">
        <f aca="false">INDEX(Table2[], MATCH(L4410, Location_ID!$D$2:$D$648, 0), 1)</f>
        <v>a5d035c9-aae3-40ac-9eb8-c5c29396ac64</v>
      </c>
      <c r="C4410" s="193" t="s">
        <v>1482</v>
      </c>
      <c r="D4410" s="273" t="s">
        <v>354</v>
      </c>
      <c r="E4410" s="193" t="s">
        <v>7134</v>
      </c>
      <c r="F4410" s="193" t="s">
        <v>7899</v>
      </c>
      <c r="G4410" s="193"/>
      <c r="H4410" s="196"/>
      <c r="I4410" s="193" t="s">
        <v>14291</v>
      </c>
      <c r="J4410" s="193" t="s">
        <v>14292</v>
      </c>
      <c r="K4410" s="193" t="s">
        <v>7127</v>
      </c>
      <c r="L4410" s="193" t="s">
        <v>3029</v>
      </c>
      <c r="M4410" s="193" t="s">
        <v>7131</v>
      </c>
      <c r="N4410" s="193" t="s">
        <v>14293</v>
      </c>
      <c r="O4410" s="193" t="s">
        <v>1769</v>
      </c>
      <c r="P4410" s="219" t="n">
        <v>43040</v>
      </c>
      <c r="Q4410" s="219" t="n">
        <v>44469</v>
      </c>
      <c r="R4410" s="193"/>
      <c r="S4410" s="193" t="s">
        <v>7130</v>
      </c>
      <c r="T4410" s="193" t="n">
        <v>1032.185184</v>
      </c>
      <c r="U4410" s="193"/>
      <c r="V4410" s="193"/>
      <c r="W4410" s="193" t="s">
        <v>8720</v>
      </c>
      <c r="X4410" s="196"/>
      <c r="Y4410" s="196"/>
      <c r="Z4410" s="196" t="n">
        <v>0</v>
      </c>
      <c r="AE4410" s="94" t="e">
        <f aca="false" t="array" ref="AE4410:AK4410">_xlfn.torow(_xlfn.unique(_xlfn._xlws.filter(cat_table[Subsector],$E4410=cat_table[Sector],"")))</f>
        <v>#NAME?</v>
      </c>
      <c r="AF4410" s="94" t="e">
        <v>#NAME?</v>
      </c>
      <c r="AG4410" s="94" t="e">
        <v>#NAME?</v>
      </c>
      <c r="AH4410" s="94" t="e">
        <v>#NAME?</v>
      </c>
      <c r="AI4410" s="94" t="e">
        <v>#NAME?</v>
      </c>
      <c r="AJ4410" s="94" t="e">
        <v>#NAME?</v>
      </c>
      <c r="AK4410" s="94" t="e">
        <v>#NAME?</v>
      </c>
      <c r="AO4410" s="94" t="e">
        <f aca="false" t="array" ref="AO4410:AQ4410">_xlfn.torow(_xlfn.unique(_xlfn._xlws.filter(cat_table[Sub-subsector],($E4410=cat_table[Sector])*($F4410=cat_table[Subsector]),"")))</f>
        <v>#NAME?</v>
      </c>
      <c r="AP4410" s="94" t="e">
        <v>#NAME?</v>
      </c>
      <c r="AQ4410" s="94" t="e">
        <v>#NAME?</v>
      </c>
    </row>
    <row r="4411" customFormat="false" ht="15" hidden="false" customHeight="true" outlineLevel="0" collapsed="false">
      <c r="A4411" s="193" t="s">
        <v>15194</v>
      </c>
      <c r="B4411" s="20" t="str">
        <f aca="false">INDEX(Table2[], MATCH(L4411, Location_ID!$D$2:$D$648, 0), 1)</f>
        <v>a5d035c9-aae3-40ac-9eb8-c5c29396ac64</v>
      </c>
      <c r="C4411" s="193" t="s">
        <v>1482</v>
      </c>
      <c r="D4411" s="273" t="s">
        <v>354</v>
      </c>
      <c r="E4411" s="193" t="s">
        <v>7134</v>
      </c>
      <c r="F4411" s="193" t="s">
        <v>7899</v>
      </c>
      <c r="G4411" s="193"/>
      <c r="H4411" s="196"/>
      <c r="I4411" s="193" t="s">
        <v>14291</v>
      </c>
      <c r="J4411" s="193" t="s">
        <v>14292</v>
      </c>
      <c r="K4411" s="193" t="s">
        <v>7127</v>
      </c>
      <c r="L4411" s="193" t="s">
        <v>3029</v>
      </c>
      <c r="M4411" s="193" t="s">
        <v>7131</v>
      </c>
      <c r="N4411" s="193" t="s">
        <v>14293</v>
      </c>
      <c r="O4411" s="193" t="s">
        <v>1769</v>
      </c>
      <c r="P4411" s="219" t="n">
        <v>43040</v>
      </c>
      <c r="Q4411" s="219" t="n">
        <v>44469</v>
      </c>
      <c r="R4411" s="193"/>
      <c r="S4411" s="193" t="s">
        <v>7130</v>
      </c>
      <c r="T4411" s="193" t="n">
        <v>725.7654792</v>
      </c>
      <c r="U4411" s="193"/>
      <c r="V4411" s="193"/>
      <c r="W4411" s="193" t="s">
        <v>8720</v>
      </c>
      <c r="X4411" s="196"/>
      <c r="Y4411" s="196"/>
      <c r="Z4411" s="196" t="n">
        <v>0</v>
      </c>
      <c r="AE4411" s="94" t="e">
        <f aca="false" t="array" ref="AE4411:AK4411">_xlfn.torow(_xlfn.unique(_xlfn._xlws.filter(cat_table[Subsector],$E4411=cat_table[Sector],"")))</f>
        <v>#NAME?</v>
      </c>
      <c r="AF4411" s="94" t="e">
        <v>#NAME?</v>
      </c>
      <c r="AG4411" s="94" t="e">
        <v>#NAME?</v>
      </c>
      <c r="AH4411" s="94" t="e">
        <v>#NAME?</v>
      </c>
      <c r="AI4411" s="94" t="e">
        <v>#NAME?</v>
      </c>
      <c r="AJ4411" s="94" t="e">
        <v>#NAME?</v>
      </c>
      <c r="AK4411" s="94" t="e">
        <v>#NAME?</v>
      </c>
      <c r="AO4411" s="94" t="e">
        <f aca="false" t="array" ref="AO4411:AQ4411">_xlfn.torow(_xlfn.unique(_xlfn._xlws.filter(cat_table[Sub-subsector],($E4411=cat_table[Sector])*($F4411=cat_table[Subsector]),"")))</f>
        <v>#NAME?</v>
      </c>
      <c r="AP4411" s="94" t="e">
        <v>#NAME?</v>
      </c>
      <c r="AQ4411" s="94" t="e">
        <v>#NAME?</v>
      </c>
    </row>
    <row r="4412" customFormat="false" ht="15" hidden="false" customHeight="true" outlineLevel="0" collapsed="false">
      <c r="A4412" s="193" t="s">
        <v>15195</v>
      </c>
      <c r="B4412" s="20" t="str">
        <f aca="false">INDEX(Table2[], MATCH(L4412, Location_ID!$D$2:$D$648, 0), 1)</f>
        <v>a5d035c9-aae3-40ac-9eb8-c5c29396ac64</v>
      </c>
      <c r="C4412" s="193" t="s">
        <v>1482</v>
      </c>
      <c r="D4412" s="273" t="s">
        <v>354</v>
      </c>
      <c r="E4412" s="193" t="s">
        <v>7134</v>
      </c>
      <c r="F4412" s="193" t="s">
        <v>7899</v>
      </c>
      <c r="G4412" s="193"/>
      <c r="H4412" s="196"/>
      <c r="I4412" s="193" t="s">
        <v>14291</v>
      </c>
      <c r="J4412" s="193" t="s">
        <v>14292</v>
      </c>
      <c r="K4412" s="193" t="s">
        <v>7127</v>
      </c>
      <c r="L4412" s="193" t="s">
        <v>3029</v>
      </c>
      <c r="M4412" s="193" t="s">
        <v>7131</v>
      </c>
      <c r="N4412" s="193" t="s">
        <v>14293</v>
      </c>
      <c r="O4412" s="193" t="s">
        <v>1769</v>
      </c>
      <c r="P4412" s="219" t="n">
        <v>43040</v>
      </c>
      <c r="Q4412" s="219" t="n">
        <v>44469</v>
      </c>
      <c r="R4412" s="193"/>
      <c r="S4412" s="193" t="s">
        <v>7130</v>
      </c>
      <c r="T4412" s="193" t="n">
        <v>3296.18859</v>
      </c>
      <c r="U4412" s="193"/>
      <c r="V4412" s="193"/>
      <c r="W4412" s="193" t="s">
        <v>8720</v>
      </c>
      <c r="X4412" s="196"/>
      <c r="Y4412" s="196"/>
      <c r="Z4412" s="196" t="n">
        <v>0</v>
      </c>
      <c r="AE4412" s="94" t="e">
        <f aca="false" t="array" ref="AE4412:AK4412">_xlfn.torow(_xlfn.unique(_xlfn._xlws.filter(cat_table[Subsector],$E4412=cat_table[Sector],"")))</f>
        <v>#NAME?</v>
      </c>
      <c r="AF4412" s="94" t="e">
        <v>#NAME?</v>
      </c>
      <c r="AG4412" s="94" t="e">
        <v>#NAME?</v>
      </c>
      <c r="AH4412" s="94" t="e">
        <v>#NAME?</v>
      </c>
      <c r="AI4412" s="94" t="e">
        <v>#NAME?</v>
      </c>
      <c r="AJ4412" s="94" t="e">
        <v>#NAME?</v>
      </c>
      <c r="AK4412" s="94" t="e">
        <v>#NAME?</v>
      </c>
      <c r="AO4412" s="94" t="e">
        <f aca="false" t="array" ref="AO4412:AQ4412">_xlfn.torow(_xlfn.unique(_xlfn._xlws.filter(cat_table[Sub-subsector],($E4412=cat_table[Sector])*($F4412=cat_table[Subsector]),"")))</f>
        <v>#NAME?</v>
      </c>
      <c r="AP4412" s="94" t="e">
        <v>#NAME?</v>
      </c>
      <c r="AQ4412" s="94" t="e">
        <v>#NAME?</v>
      </c>
    </row>
    <row r="4413" customFormat="false" ht="15" hidden="false" customHeight="true" outlineLevel="0" collapsed="false">
      <c r="A4413" s="193" t="s">
        <v>15196</v>
      </c>
      <c r="B4413" s="20" t="str">
        <f aca="false">INDEX(Table2[], MATCH(L4413, Location_ID!$D$2:$D$648, 0), 1)</f>
        <v>a5d035c9-aae3-40ac-9eb8-c5c29396ac64</v>
      </c>
      <c r="C4413" s="193" t="s">
        <v>1482</v>
      </c>
      <c r="D4413" s="273" t="s">
        <v>354</v>
      </c>
      <c r="E4413" s="193" t="s">
        <v>7134</v>
      </c>
      <c r="F4413" s="193" t="s">
        <v>7899</v>
      </c>
      <c r="G4413" s="193"/>
      <c r="H4413" s="196"/>
      <c r="I4413" s="193" t="s">
        <v>14291</v>
      </c>
      <c r="J4413" s="193" t="s">
        <v>14292</v>
      </c>
      <c r="K4413" s="193" t="s">
        <v>7127</v>
      </c>
      <c r="L4413" s="193" t="s">
        <v>3029</v>
      </c>
      <c r="M4413" s="193" t="s">
        <v>7131</v>
      </c>
      <c r="N4413" s="193" t="s">
        <v>14293</v>
      </c>
      <c r="O4413" s="193" t="s">
        <v>1769</v>
      </c>
      <c r="P4413" s="219" t="n">
        <v>43040</v>
      </c>
      <c r="Q4413" s="219" t="n">
        <v>44469</v>
      </c>
      <c r="R4413" s="193"/>
      <c r="S4413" s="193" t="s">
        <v>7130</v>
      </c>
      <c r="T4413" s="193" t="n">
        <v>1211.475847</v>
      </c>
      <c r="U4413" s="193"/>
      <c r="V4413" s="193"/>
      <c r="W4413" s="193" t="s">
        <v>8720</v>
      </c>
      <c r="X4413" s="196"/>
      <c r="Y4413" s="196"/>
      <c r="Z4413" s="196" t="n">
        <v>0</v>
      </c>
      <c r="AE4413" s="94" t="e">
        <f aca="false" t="array" ref="AE4413:AK4413">_xlfn.torow(_xlfn.unique(_xlfn._xlws.filter(cat_table[Subsector],$E4413=cat_table[Sector],"")))</f>
        <v>#NAME?</v>
      </c>
      <c r="AF4413" s="94" t="e">
        <v>#NAME?</v>
      </c>
      <c r="AG4413" s="94" t="e">
        <v>#NAME?</v>
      </c>
      <c r="AH4413" s="94" t="e">
        <v>#NAME?</v>
      </c>
      <c r="AI4413" s="94" t="e">
        <v>#NAME?</v>
      </c>
      <c r="AJ4413" s="94" t="e">
        <v>#NAME?</v>
      </c>
      <c r="AK4413" s="94" t="e">
        <v>#NAME?</v>
      </c>
      <c r="AO4413" s="94" t="e">
        <f aca="false" t="array" ref="AO4413:AQ4413">_xlfn.torow(_xlfn.unique(_xlfn._xlws.filter(cat_table[Sub-subsector],($E4413=cat_table[Sector])*($F4413=cat_table[Subsector]),"")))</f>
        <v>#NAME?</v>
      </c>
      <c r="AP4413" s="94" t="e">
        <v>#NAME?</v>
      </c>
      <c r="AQ4413" s="94" t="e">
        <v>#NAME?</v>
      </c>
    </row>
    <row r="4414" customFormat="false" ht="15" hidden="false" customHeight="true" outlineLevel="0" collapsed="false">
      <c r="A4414" s="193" t="s">
        <v>15197</v>
      </c>
      <c r="B4414" s="20" t="str">
        <f aca="false">INDEX(Table2[], MATCH(L4414, Location_ID!$D$2:$D$648, 0), 1)</f>
        <v>a5d035c9-aae3-40ac-9eb8-c5c29396ac64</v>
      </c>
      <c r="C4414" s="193" t="s">
        <v>1482</v>
      </c>
      <c r="D4414" s="273" t="s">
        <v>354</v>
      </c>
      <c r="E4414" s="193" t="s">
        <v>7134</v>
      </c>
      <c r="F4414" s="193" t="s">
        <v>7899</v>
      </c>
      <c r="G4414" s="193"/>
      <c r="H4414" s="196"/>
      <c r="I4414" s="193" t="s">
        <v>14291</v>
      </c>
      <c r="J4414" s="193" t="s">
        <v>14292</v>
      </c>
      <c r="K4414" s="193" t="s">
        <v>7127</v>
      </c>
      <c r="L4414" s="193" t="s">
        <v>3029</v>
      </c>
      <c r="M4414" s="193" t="s">
        <v>7131</v>
      </c>
      <c r="N4414" s="193" t="s">
        <v>14293</v>
      </c>
      <c r="O4414" s="193" t="s">
        <v>1769</v>
      </c>
      <c r="P4414" s="219" t="n">
        <v>43040</v>
      </c>
      <c r="Q4414" s="219" t="n">
        <v>44469</v>
      </c>
      <c r="R4414" s="193"/>
      <c r="S4414" s="193" t="s">
        <v>7130</v>
      </c>
      <c r="T4414" s="193" t="n">
        <v>2025.877679</v>
      </c>
      <c r="U4414" s="193"/>
      <c r="V4414" s="193"/>
      <c r="W4414" s="193" t="s">
        <v>8720</v>
      </c>
      <c r="X4414" s="196"/>
      <c r="Y4414" s="196"/>
      <c r="Z4414" s="196" t="n">
        <v>0</v>
      </c>
      <c r="AE4414" s="94" t="e">
        <f aca="false" t="array" ref="AE4414:AK4414">_xlfn.torow(_xlfn.unique(_xlfn._xlws.filter(cat_table[Subsector],$E4414=cat_table[Sector],"")))</f>
        <v>#NAME?</v>
      </c>
      <c r="AF4414" s="94" t="e">
        <v>#NAME?</v>
      </c>
      <c r="AG4414" s="94" t="e">
        <v>#NAME?</v>
      </c>
      <c r="AH4414" s="94" t="e">
        <v>#NAME?</v>
      </c>
      <c r="AI4414" s="94" t="e">
        <v>#NAME?</v>
      </c>
      <c r="AJ4414" s="94" t="e">
        <v>#NAME?</v>
      </c>
      <c r="AK4414" s="94" t="e">
        <v>#NAME?</v>
      </c>
      <c r="AO4414" s="94" t="e">
        <f aca="false" t="array" ref="AO4414:AQ4414">_xlfn.torow(_xlfn.unique(_xlfn._xlws.filter(cat_table[Sub-subsector],($E4414=cat_table[Sector])*($F4414=cat_table[Subsector]),"")))</f>
        <v>#NAME?</v>
      </c>
      <c r="AP4414" s="94" t="e">
        <v>#NAME?</v>
      </c>
      <c r="AQ4414" s="94" t="e">
        <v>#NAME?</v>
      </c>
    </row>
    <row r="4415" customFormat="false" ht="15" hidden="false" customHeight="true" outlineLevel="0" collapsed="false">
      <c r="A4415" s="193" t="s">
        <v>15198</v>
      </c>
      <c r="B4415" s="20" t="str">
        <f aca="false">INDEX(Table2[], MATCH(L4415, Location_ID!$D$2:$D$648, 0), 1)</f>
        <v>a5d035c9-aae3-40ac-9eb8-c5c29396ac64</v>
      </c>
      <c r="C4415" s="193" t="s">
        <v>1482</v>
      </c>
      <c r="D4415" s="273" t="s">
        <v>354</v>
      </c>
      <c r="E4415" s="193" t="s">
        <v>7134</v>
      </c>
      <c r="F4415" s="193" t="s">
        <v>7899</v>
      </c>
      <c r="G4415" s="193"/>
      <c r="H4415" s="196"/>
      <c r="I4415" s="193" t="s">
        <v>14291</v>
      </c>
      <c r="J4415" s="193" t="s">
        <v>14292</v>
      </c>
      <c r="K4415" s="193" t="s">
        <v>7127</v>
      </c>
      <c r="L4415" s="193" t="s">
        <v>3029</v>
      </c>
      <c r="M4415" s="193" t="s">
        <v>7131</v>
      </c>
      <c r="N4415" s="193" t="s">
        <v>14293</v>
      </c>
      <c r="O4415" s="193" t="s">
        <v>1769</v>
      </c>
      <c r="P4415" s="219" t="n">
        <v>43040</v>
      </c>
      <c r="Q4415" s="219" t="n">
        <v>44469</v>
      </c>
      <c r="R4415" s="193"/>
      <c r="S4415" s="193" t="s">
        <v>7130</v>
      </c>
      <c r="T4415" s="193" t="n">
        <v>1318.563851</v>
      </c>
      <c r="U4415" s="193"/>
      <c r="V4415" s="193"/>
      <c r="W4415" s="193" t="s">
        <v>8720</v>
      </c>
      <c r="X4415" s="196"/>
      <c r="Y4415" s="196"/>
      <c r="Z4415" s="196" t="n">
        <v>0</v>
      </c>
      <c r="AE4415" s="94" t="e">
        <f aca="false" t="array" ref="AE4415:AK4415">_xlfn.torow(_xlfn.unique(_xlfn._xlws.filter(cat_table[Subsector],$E4415=cat_table[Sector],"")))</f>
        <v>#NAME?</v>
      </c>
      <c r="AF4415" s="94" t="e">
        <v>#NAME?</v>
      </c>
      <c r="AG4415" s="94" t="e">
        <v>#NAME?</v>
      </c>
      <c r="AH4415" s="94" t="e">
        <v>#NAME?</v>
      </c>
      <c r="AI4415" s="94" t="e">
        <v>#NAME?</v>
      </c>
      <c r="AJ4415" s="94" t="e">
        <v>#NAME?</v>
      </c>
      <c r="AK4415" s="94" t="e">
        <v>#NAME?</v>
      </c>
      <c r="AO4415" s="94" t="e">
        <f aca="false" t="array" ref="AO4415:AQ4415">_xlfn.torow(_xlfn.unique(_xlfn._xlws.filter(cat_table[Sub-subsector],($E4415=cat_table[Sector])*($F4415=cat_table[Subsector]),"")))</f>
        <v>#NAME?</v>
      </c>
      <c r="AP4415" s="94" t="e">
        <v>#NAME?</v>
      </c>
      <c r="AQ4415" s="94" t="e">
        <v>#NAME?</v>
      </c>
    </row>
    <row r="4416" customFormat="false" ht="15" hidden="false" customHeight="true" outlineLevel="0" collapsed="false">
      <c r="A4416" s="193" t="s">
        <v>15199</v>
      </c>
      <c r="B4416" s="20" t="str">
        <f aca="false">INDEX(Table2[], MATCH(L4416, Location_ID!$D$2:$D$648, 0), 1)</f>
        <v>a5d035c9-aae3-40ac-9eb8-c5c29396ac64</v>
      </c>
      <c r="C4416" s="193" t="s">
        <v>1482</v>
      </c>
      <c r="D4416" s="273" t="s">
        <v>354</v>
      </c>
      <c r="E4416" s="193" t="s">
        <v>7134</v>
      </c>
      <c r="F4416" s="193" t="s">
        <v>7899</v>
      </c>
      <c r="G4416" s="193"/>
      <c r="H4416" s="196"/>
      <c r="I4416" s="193" t="s">
        <v>14291</v>
      </c>
      <c r="J4416" s="193" t="s">
        <v>14292</v>
      </c>
      <c r="K4416" s="193" t="s">
        <v>7127</v>
      </c>
      <c r="L4416" s="193" t="s">
        <v>3029</v>
      </c>
      <c r="M4416" s="193" t="s">
        <v>7131</v>
      </c>
      <c r="N4416" s="193" t="s">
        <v>14293</v>
      </c>
      <c r="O4416" s="193" t="s">
        <v>1769</v>
      </c>
      <c r="P4416" s="219" t="n">
        <v>43040</v>
      </c>
      <c r="Q4416" s="219" t="n">
        <v>44469</v>
      </c>
      <c r="R4416" s="193"/>
      <c r="S4416" s="193" t="s">
        <v>7130</v>
      </c>
      <c r="T4416" s="193" t="n">
        <v>218.5202381</v>
      </c>
      <c r="U4416" s="193"/>
      <c r="V4416" s="193"/>
      <c r="W4416" s="193" t="s">
        <v>8720</v>
      </c>
      <c r="X4416" s="196"/>
      <c r="Y4416" s="196"/>
      <c r="Z4416" s="196" t="n">
        <v>0</v>
      </c>
      <c r="AE4416" s="94" t="e">
        <f aca="false" t="array" ref="AE4416:AK4416">_xlfn.torow(_xlfn.unique(_xlfn._xlws.filter(cat_table[Subsector],$E4416=cat_table[Sector],"")))</f>
        <v>#NAME?</v>
      </c>
      <c r="AF4416" s="94" t="e">
        <v>#NAME?</v>
      </c>
      <c r="AG4416" s="94" t="e">
        <v>#NAME?</v>
      </c>
      <c r="AH4416" s="94" t="e">
        <v>#NAME?</v>
      </c>
      <c r="AI4416" s="94" t="e">
        <v>#NAME?</v>
      </c>
      <c r="AJ4416" s="94" t="e">
        <v>#NAME?</v>
      </c>
      <c r="AK4416" s="94" t="e">
        <v>#NAME?</v>
      </c>
      <c r="AO4416" s="94" t="e">
        <f aca="false" t="array" ref="AO4416:AQ4416">_xlfn.torow(_xlfn.unique(_xlfn._xlws.filter(cat_table[Sub-subsector],($E4416=cat_table[Sector])*($F4416=cat_table[Subsector]),"")))</f>
        <v>#NAME?</v>
      </c>
      <c r="AP4416" s="94" t="e">
        <v>#NAME?</v>
      </c>
      <c r="AQ4416" s="94" t="e">
        <v>#NAME?</v>
      </c>
    </row>
    <row r="4417" customFormat="false" ht="15" hidden="false" customHeight="true" outlineLevel="0" collapsed="false">
      <c r="A4417" s="193" t="s">
        <v>15200</v>
      </c>
      <c r="B4417" s="20" t="str">
        <f aca="false">INDEX(Table2[], MATCH(L4417, Location_ID!$D$2:$D$648, 0), 1)</f>
        <v>a5d035c9-aae3-40ac-9eb8-c5c29396ac64</v>
      </c>
      <c r="C4417" s="193" t="s">
        <v>1482</v>
      </c>
      <c r="D4417" s="273" t="s">
        <v>354</v>
      </c>
      <c r="E4417" s="193" t="s">
        <v>7134</v>
      </c>
      <c r="F4417" s="193" t="s">
        <v>7899</v>
      </c>
      <c r="G4417" s="193"/>
      <c r="H4417" s="196"/>
      <c r="I4417" s="193" t="s">
        <v>14291</v>
      </c>
      <c r="J4417" s="193" t="s">
        <v>14292</v>
      </c>
      <c r="K4417" s="193" t="s">
        <v>7127</v>
      </c>
      <c r="L4417" s="193" t="s">
        <v>3029</v>
      </c>
      <c r="M4417" s="193" t="s">
        <v>7131</v>
      </c>
      <c r="N4417" s="193" t="s">
        <v>14293</v>
      </c>
      <c r="O4417" s="193" t="s">
        <v>1769</v>
      </c>
      <c r="P4417" s="219" t="n">
        <v>43040</v>
      </c>
      <c r="Q4417" s="219" t="n">
        <v>44469</v>
      </c>
      <c r="R4417" s="193"/>
      <c r="S4417" s="193" t="s">
        <v>7130</v>
      </c>
      <c r="T4417" s="193" t="n">
        <v>580.6247202</v>
      </c>
      <c r="U4417" s="193"/>
      <c r="V4417" s="193"/>
      <c r="W4417" s="193" t="s">
        <v>8720</v>
      </c>
      <c r="X4417" s="196"/>
      <c r="Y4417" s="196"/>
      <c r="Z4417" s="196" t="n">
        <v>0</v>
      </c>
      <c r="AE4417" s="94" t="e">
        <f aca="false" t="array" ref="AE4417:AK4417">_xlfn.torow(_xlfn.unique(_xlfn._xlws.filter(cat_table[Subsector],$E4417=cat_table[Sector],"")))</f>
        <v>#NAME?</v>
      </c>
      <c r="AF4417" s="94" t="e">
        <v>#NAME?</v>
      </c>
      <c r="AG4417" s="94" t="e">
        <v>#NAME?</v>
      </c>
      <c r="AH4417" s="94" t="e">
        <v>#NAME?</v>
      </c>
      <c r="AI4417" s="94" t="e">
        <v>#NAME?</v>
      </c>
      <c r="AJ4417" s="94" t="e">
        <v>#NAME?</v>
      </c>
      <c r="AK4417" s="94" t="e">
        <v>#NAME?</v>
      </c>
      <c r="AO4417" s="94" t="e">
        <f aca="false" t="array" ref="AO4417:AQ4417">_xlfn.torow(_xlfn.unique(_xlfn._xlws.filter(cat_table[Sub-subsector],($E4417=cat_table[Sector])*($F4417=cat_table[Subsector]),"")))</f>
        <v>#NAME?</v>
      </c>
      <c r="AP4417" s="94" t="e">
        <v>#NAME?</v>
      </c>
      <c r="AQ4417" s="94" t="e">
        <v>#NAME?</v>
      </c>
    </row>
    <row r="4418" customFormat="false" ht="15" hidden="false" customHeight="true" outlineLevel="0" collapsed="false">
      <c r="A4418" s="193" t="s">
        <v>15201</v>
      </c>
      <c r="B4418" s="20" t="str">
        <f aca="false">INDEX(Table2[], MATCH(L4418, Location_ID!$D$2:$D$648, 0), 1)</f>
        <v>a5d035c9-aae3-40ac-9eb8-c5c29396ac64</v>
      </c>
      <c r="C4418" s="193" t="s">
        <v>1482</v>
      </c>
      <c r="D4418" s="273" t="s">
        <v>354</v>
      </c>
      <c r="E4418" s="193" t="s">
        <v>7134</v>
      </c>
      <c r="F4418" s="193" t="s">
        <v>7899</v>
      </c>
      <c r="G4418" s="193"/>
      <c r="H4418" s="196"/>
      <c r="I4418" s="193" t="s">
        <v>14291</v>
      </c>
      <c r="J4418" s="193" t="s">
        <v>14292</v>
      </c>
      <c r="K4418" s="193" t="s">
        <v>7127</v>
      </c>
      <c r="L4418" s="193" t="s">
        <v>3029</v>
      </c>
      <c r="M4418" s="193" t="s">
        <v>7131</v>
      </c>
      <c r="N4418" s="193" t="s">
        <v>14293</v>
      </c>
      <c r="O4418" s="193" t="s">
        <v>1769</v>
      </c>
      <c r="P4418" s="219" t="n">
        <v>43040</v>
      </c>
      <c r="Q4418" s="219" t="n">
        <v>44469</v>
      </c>
      <c r="R4418" s="193"/>
      <c r="S4418" s="193" t="s">
        <v>7130</v>
      </c>
      <c r="T4418" s="193" t="n">
        <v>392.905866</v>
      </c>
      <c r="U4418" s="193"/>
      <c r="V4418" s="193"/>
      <c r="W4418" s="193" t="s">
        <v>8720</v>
      </c>
      <c r="X4418" s="196"/>
      <c r="Y4418" s="196"/>
      <c r="Z4418" s="196" t="n">
        <v>0</v>
      </c>
      <c r="AE4418" s="94" t="e">
        <f aca="false" t="array" ref="AE4418:AK4418">_xlfn.torow(_xlfn.unique(_xlfn._xlws.filter(cat_table[Subsector],$E4418=cat_table[Sector],"")))</f>
        <v>#NAME?</v>
      </c>
      <c r="AF4418" s="94" t="e">
        <v>#NAME?</v>
      </c>
      <c r="AG4418" s="94" t="e">
        <v>#NAME?</v>
      </c>
      <c r="AH4418" s="94" t="e">
        <v>#NAME?</v>
      </c>
      <c r="AI4418" s="94" t="e">
        <v>#NAME?</v>
      </c>
      <c r="AJ4418" s="94" t="e">
        <v>#NAME?</v>
      </c>
      <c r="AK4418" s="94" t="e">
        <v>#NAME?</v>
      </c>
      <c r="AO4418" s="94" t="e">
        <f aca="false" t="array" ref="AO4418:AQ4418">_xlfn.torow(_xlfn.unique(_xlfn._xlws.filter(cat_table[Sub-subsector],($E4418=cat_table[Sector])*($F4418=cat_table[Subsector]),"")))</f>
        <v>#NAME?</v>
      </c>
      <c r="AP4418" s="94" t="e">
        <v>#NAME?</v>
      </c>
      <c r="AQ4418" s="94" t="e">
        <v>#NAME?</v>
      </c>
    </row>
    <row r="4419" customFormat="false" ht="15" hidden="false" customHeight="true" outlineLevel="0" collapsed="false">
      <c r="A4419" s="193" t="s">
        <v>15202</v>
      </c>
      <c r="B4419" s="20" t="str">
        <f aca="false">INDEX(Table2[], MATCH(L4419, Location_ID!$D$2:$D$648, 0), 1)</f>
        <v>a5d035c9-aae3-40ac-9eb8-c5c29396ac64</v>
      </c>
      <c r="C4419" s="193" t="s">
        <v>1482</v>
      </c>
      <c r="D4419" s="273" t="s">
        <v>354</v>
      </c>
      <c r="E4419" s="193" t="s">
        <v>7134</v>
      </c>
      <c r="F4419" s="193" t="s">
        <v>7899</v>
      </c>
      <c r="G4419" s="193"/>
      <c r="H4419" s="196"/>
      <c r="I4419" s="193" t="s">
        <v>14291</v>
      </c>
      <c r="J4419" s="193" t="s">
        <v>14292</v>
      </c>
      <c r="K4419" s="193" t="s">
        <v>7127</v>
      </c>
      <c r="L4419" s="193" t="s">
        <v>3029</v>
      </c>
      <c r="M4419" s="193" t="s">
        <v>7131</v>
      </c>
      <c r="N4419" s="193" t="s">
        <v>14293</v>
      </c>
      <c r="O4419" s="193" t="s">
        <v>1769</v>
      </c>
      <c r="P4419" s="219" t="n">
        <v>43040</v>
      </c>
      <c r="Q4419" s="219" t="n">
        <v>44469</v>
      </c>
      <c r="R4419" s="193"/>
      <c r="S4419" s="193" t="s">
        <v>7130</v>
      </c>
      <c r="T4419" s="193" t="n">
        <v>1995.079642</v>
      </c>
      <c r="U4419" s="193"/>
      <c r="V4419" s="193"/>
      <c r="W4419" s="193" t="s">
        <v>8720</v>
      </c>
      <c r="X4419" s="196"/>
      <c r="Y4419" s="196"/>
      <c r="Z4419" s="196" t="n">
        <v>0</v>
      </c>
      <c r="AE4419" s="94" t="e">
        <f aca="false" t="array" ref="AE4419:AK4419">_xlfn.torow(_xlfn.unique(_xlfn._xlws.filter(cat_table[Subsector],$E4419=cat_table[Sector],"")))</f>
        <v>#NAME?</v>
      </c>
      <c r="AF4419" s="94" t="e">
        <v>#NAME?</v>
      </c>
      <c r="AG4419" s="94" t="e">
        <v>#NAME?</v>
      </c>
      <c r="AH4419" s="94" t="e">
        <v>#NAME?</v>
      </c>
      <c r="AI4419" s="94" t="e">
        <v>#NAME?</v>
      </c>
      <c r="AJ4419" s="94" t="e">
        <v>#NAME?</v>
      </c>
      <c r="AK4419" s="94" t="e">
        <v>#NAME?</v>
      </c>
      <c r="AO4419" s="94" t="e">
        <f aca="false" t="array" ref="AO4419:AQ4419">_xlfn.torow(_xlfn.unique(_xlfn._xlws.filter(cat_table[Sub-subsector],($E4419=cat_table[Sector])*($F4419=cat_table[Subsector]),"")))</f>
        <v>#NAME?</v>
      </c>
      <c r="AP4419" s="94" t="e">
        <v>#NAME?</v>
      </c>
      <c r="AQ4419" s="94" t="e">
        <v>#NAME?</v>
      </c>
    </row>
    <row r="4420" customFormat="false" ht="15" hidden="false" customHeight="true" outlineLevel="0" collapsed="false">
      <c r="A4420" s="193" t="s">
        <v>15203</v>
      </c>
      <c r="B4420" s="20" t="str">
        <f aca="false">INDEX(Table2[], MATCH(L4420, Location_ID!$D$2:$D$648, 0), 1)</f>
        <v>a5d035c9-aae3-40ac-9eb8-c5c29396ac64</v>
      </c>
      <c r="C4420" s="193" t="s">
        <v>1482</v>
      </c>
      <c r="D4420" s="273" t="s">
        <v>354</v>
      </c>
      <c r="E4420" s="193" t="s">
        <v>7134</v>
      </c>
      <c r="F4420" s="193" t="s">
        <v>7899</v>
      </c>
      <c r="G4420" s="193"/>
      <c r="H4420" s="196"/>
      <c r="I4420" s="193" t="s">
        <v>14291</v>
      </c>
      <c r="J4420" s="193" t="s">
        <v>14292</v>
      </c>
      <c r="K4420" s="193" t="s">
        <v>7127</v>
      </c>
      <c r="L4420" s="193" t="s">
        <v>3029</v>
      </c>
      <c r="M4420" s="193" t="s">
        <v>7131</v>
      </c>
      <c r="N4420" s="193" t="s">
        <v>14293</v>
      </c>
      <c r="O4420" s="193" t="s">
        <v>1769</v>
      </c>
      <c r="P4420" s="219" t="n">
        <v>43040</v>
      </c>
      <c r="Q4420" s="219" t="n">
        <v>44469</v>
      </c>
      <c r="R4420" s="193"/>
      <c r="S4420" s="193" t="s">
        <v>7130</v>
      </c>
      <c r="T4420" s="193" t="n">
        <v>175.5116318</v>
      </c>
      <c r="U4420" s="193"/>
      <c r="V4420" s="193"/>
      <c r="W4420" s="193" t="s">
        <v>8720</v>
      </c>
      <c r="X4420" s="196"/>
      <c r="Y4420" s="196"/>
      <c r="Z4420" s="196" t="n">
        <v>0</v>
      </c>
      <c r="AE4420" s="94" t="e">
        <f aca="false" t="array" ref="AE4420:AK4420">_xlfn.torow(_xlfn.unique(_xlfn._xlws.filter(cat_table[Subsector],$E4420=cat_table[Sector],"")))</f>
        <v>#NAME?</v>
      </c>
      <c r="AF4420" s="94" t="e">
        <v>#NAME?</v>
      </c>
      <c r="AG4420" s="94" t="e">
        <v>#NAME?</v>
      </c>
      <c r="AH4420" s="94" t="e">
        <v>#NAME?</v>
      </c>
      <c r="AI4420" s="94" t="e">
        <v>#NAME?</v>
      </c>
      <c r="AJ4420" s="94" t="e">
        <v>#NAME?</v>
      </c>
      <c r="AK4420" s="94" t="e">
        <v>#NAME?</v>
      </c>
      <c r="AO4420" s="94" t="e">
        <f aca="false" t="array" ref="AO4420:AQ4420">_xlfn.torow(_xlfn.unique(_xlfn._xlws.filter(cat_table[Sub-subsector],($E4420=cat_table[Sector])*($F4420=cat_table[Subsector]),"")))</f>
        <v>#NAME?</v>
      </c>
      <c r="AP4420" s="94" t="e">
        <v>#NAME?</v>
      </c>
      <c r="AQ4420" s="94" t="e">
        <v>#NAME?</v>
      </c>
    </row>
    <row r="4421" customFormat="false" ht="15" hidden="false" customHeight="true" outlineLevel="0" collapsed="false">
      <c r="A4421" s="193" t="s">
        <v>15204</v>
      </c>
      <c r="B4421" s="20" t="str">
        <f aca="false">INDEX(Table2[], MATCH(L4421, Location_ID!$D$2:$D$648, 0), 1)</f>
        <v>a5d035c9-aae3-40ac-9eb8-c5c29396ac64</v>
      </c>
      <c r="C4421" s="193" t="s">
        <v>1482</v>
      </c>
      <c r="D4421" s="273" t="s">
        <v>354</v>
      </c>
      <c r="E4421" s="193" t="s">
        <v>7134</v>
      </c>
      <c r="F4421" s="193" t="s">
        <v>7899</v>
      </c>
      <c r="G4421" s="193"/>
      <c r="H4421" s="196"/>
      <c r="I4421" s="193" t="s">
        <v>14291</v>
      </c>
      <c r="J4421" s="193" t="s">
        <v>14292</v>
      </c>
      <c r="K4421" s="193" t="s">
        <v>7127</v>
      </c>
      <c r="L4421" s="193" t="s">
        <v>3029</v>
      </c>
      <c r="M4421" s="193" t="s">
        <v>7131</v>
      </c>
      <c r="N4421" s="193" t="s">
        <v>14293</v>
      </c>
      <c r="O4421" s="193" t="s">
        <v>1769</v>
      </c>
      <c r="P4421" s="219" t="n">
        <v>43040</v>
      </c>
      <c r="Q4421" s="219" t="n">
        <v>44469</v>
      </c>
      <c r="R4421" s="193"/>
      <c r="S4421" s="193" t="s">
        <v>7130</v>
      </c>
      <c r="T4421" s="193" t="n">
        <v>1414.134036</v>
      </c>
      <c r="U4421" s="193"/>
      <c r="V4421" s="193"/>
      <c r="W4421" s="193" t="s">
        <v>8720</v>
      </c>
      <c r="X4421" s="196"/>
      <c r="Y4421" s="196"/>
      <c r="Z4421" s="196" t="n">
        <v>0</v>
      </c>
      <c r="AE4421" s="94" t="e">
        <f aca="false" t="array" ref="AE4421:AK4421">_xlfn.torow(_xlfn.unique(_xlfn._xlws.filter(cat_table[Subsector],$E4421=cat_table[Sector],"")))</f>
        <v>#NAME?</v>
      </c>
      <c r="AF4421" s="94" t="e">
        <v>#NAME?</v>
      </c>
      <c r="AG4421" s="94" t="e">
        <v>#NAME?</v>
      </c>
      <c r="AH4421" s="94" t="e">
        <v>#NAME?</v>
      </c>
      <c r="AI4421" s="94" t="e">
        <v>#NAME?</v>
      </c>
      <c r="AJ4421" s="94" t="e">
        <v>#NAME?</v>
      </c>
      <c r="AK4421" s="94" t="e">
        <v>#NAME?</v>
      </c>
      <c r="AO4421" s="94" t="e">
        <f aca="false" t="array" ref="AO4421:AQ4421">_xlfn.torow(_xlfn.unique(_xlfn._xlws.filter(cat_table[Sub-subsector],($E4421=cat_table[Sector])*($F4421=cat_table[Subsector]),"")))</f>
        <v>#NAME?</v>
      </c>
      <c r="AP4421" s="94" t="e">
        <v>#NAME?</v>
      </c>
      <c r="AQ4421" s="94" t="e">
        <v>#NAME?</v>
      </c>
    </row>
    <row r="4422" customFormat="false" ht="15" hidden="false" customHeight="true" outlineLevel="0" collapsed="false">
      <c r="A4422" s="193" t="s">
        <v>15205</v>
      </c>
      <c r="B4422" s="20" t="str">
        <f aca="false">INDEX(Table2[], MATCH(L4422, Location_ID!$D$2:$D$648, 0), 1)</f>
        <v>a5d035c9-aae3-40ac-9eb8-c5c29396ac64</v>
      </c>
      <c r="C4422" s="193" t="s">
        <v>1482</v>
      </c>
      <c r="D4422" s="273" t="s">
        <v>354</v>
      </c>
      <c r="E4422" s="193" t="s">
        <v>7134</v>
      </c>
      <c r="F4422" s="193" t="s">
        <v>7899</v>
      </c>
      <c r="G4422" s="193"/>
      <c r="H4422" s="196"/>
      <c r="I4422" s="193" t="s">
        <v>14291</v>
      </c>
      <c r="J4422" s="193" t="s">
        <v>14292</v>
      </c>
      <c r="K4422" s="193" t="s">
        <v>7127</v>
      </c>
      <c r="L4422" s="193" t="s">
        <v>3029</v>
      </c>
      <c r="M4422" s="193" t="s">
        <v>7131</v>
      </c>
      <c r="N4422" s="193" t="s">
        <v>14293</v>
      </c>
      <c r="O4422" s="193" t="s">
        <v>1769</v>
      </c>
      <c r="P4422" s="219" t="n">
        <v>43040</v>
      </c>
      <c r="Q4422" s="219" t="n">
        <v>44469</v>
      </c>
      <c r="R4422" s="193"/>
      <c r="S4422" s="193" t="s">
        <v>7130</v>
      </c>
      <c r="T4422" s="193" t="n">
        <v>790.4371121</v>
      </c>
      <c r="U4422" s="193"/>
      <c r="V4422" s="193"/>
      <c r="W4422" s="193" t="s">
        <v>8720</v>
      </c>
      <c r="X4422" s="196"/>
      <c r="Y4422" s="196"/>
      <c r="Z4422" s="196" t="n">
        <v>0</v>
      </c>
      <c r="AE4422" s="94" t="e">
        <f aca="false" t="array" ref="AE4422:AK4422">_xlfn.torow(_xlfn.unique(_xlfn._xlws.filter(cat_table[Subsector],$E4422=cat_table[Sector],"")))</f>
        <v>#NAME?</v>
      </c>
      <c r="AF4422" s="94" t="e">
        <v>#NAME?</v>
      </c>
      <c r="AG4422" s="94" t="e">
        <v>#NAME?</v>
      </c>
      <c r="AH4422" s="94" t="e">
        <v>#NAME?</v>
      </c>
      <c r="AI4422" s="94" t="e">
        <v>#NAME?</v>
      </c>
      <c r="AJ4422" s="94" t="e">
        <v>#NAME?</v>
      </c>
      <c r="AK4422" s="94" t="e">
        <v>#NAME?</v>
      </c>
      <c r="AO4422" s="94" t="e">
        <f aca="false" t="array" ref="AO4422:AQ4422">_xlfn.torow(_xlfn.unique(_xlfn._xlws.filter(cat_table[Sub-subsector],($E4422=cat_table[Sector])*($F4422=cat_table[Subsector]),"")))</f>
        <v>#NAME?</v>
      </c>
      <c r="AP4422" s="94" t="e">
        <v>#NAME?</v>
      </c>
      <c r="AQ4422" s="94" t="e">
        <v>#NAME?</v>
      </c>
    </row>
    <row r="4423" customFormat="false" ht="15" hidden="false" customHeight="true" outlineLevel="0" collapsed="false">
      <c r="A4423" s="193" t="s">
        <v>15206</v>
      </c>
      <c r="B4423" s="20" t="str">
        <f aca="false">INDEX(Table2[], MATCH(L4423, Location_ID!$D$2:$D$648, 0), 1)</f>
        <v>a5d035c9-aae3-40ac-9eb8-c5c29396ac64</v>
      </c>
      <c r="C4423" s="193" t="s">
        <v>1482</v>
      </c>
      <c r="D4423" s="273" t="s">
        <v>354</v>
      </c>
      <c r="E4423" s="193" t="s">
        <v>7134</v>
      </c>
      <c r="F4423" s="193" t="s">
        <v>7899</v>
      </c>
      <c r="G4423" s="193"/>
      <c r="H4423" s="196"/>
      <c r="I4423" s="193" t="s">
        <v>14291</v>
      </c>
      <c r="J4423" s="193" t="s">
        <v>14292</v>
      </c>
      <c r="K4423" s="193" t="s">
        <v>7127</v>
      </c>
      <c r="L4423" s="193" t="s">
        <v>3029</v>
      </c>
      <c r="M4423" s="193" t="s">
        <v>7131</v>
      </c>
      <c r="N4423" s="193" t="s">
        <v>14293</v>
      </c>
      <c r="O4423" s="193" t="s">
        <v>1769</v>
      </c>
      <c r="P4423" s="219" t="n">
        <v>43040</v>
      </c>
      <c r="Q4423" s="219" t="n">
        <v>44469</v>
      </c>
      <c r="R4423" s="193"/>
      <c r="S4423" s="193" t="s">
        <v>7130</v>
      </c>
      <c r="T4423" s="193" t="n">
        <v>321.8953467</v>
      </c>
      <c r="U4423" s="193"/>
      <c r="V4423" s="193"/>
      <c r="W4423" s="193" t="s">
        <v>8720</v>
      </c>
      <c r="X4423" s="196"/>
      <c r="Y4423" s="196"/>
      <c r="Z4423" s="196" t="n">
        <v>0</v>
      </c>
      <c r="AE4423" s="94" t="e">
        <f aca="false" t="array" ref="AE4423:AK4423">_xlfn.torow(_xlfn.unique(_xlfn._xlws.filter(cat_table[Subsector],$E4423=cat_table[Sector],"")))</f>
        <v>#NAME?</v>
      </c>
      <c r="AF4423" s="94" t="e">
        <v>#NAME?</v>
      </c>
      <c r="AG4423" s="94" t="e">
        <v>#NAME?</v>
      </c>
      <c r="AH4423" s="94" t="e">
        <v>#NAME?</v>
      </c>
      <c r="AI4423" s="94" t="e">
        <v>#NAME?</v>
      </c>
      <c r="AJ4423" s="94" t="e">
        <v>#NAME?</v>
      </c>
      <c r="AK4423" s="94" t="e">
        <v>#NAME?</v>
      </c>
      <c r="AO4423" s="94" t="e">
        <f aca="false" t="array" ref="AO4423:AQ4423">_xlfn.torow(_xlfn.unique(_xlfn._xlws.filter(cat_table[Sub-subsector],($E4423=cat_table[Sector])*($F4423=cat_table[Subsector]),"")))</f>
        <v>#NAME?</v>
      </c>
      <c r="AP4423" s="94" t="e">
        <v>#NAME?</v>
      </c>
      <c r="AQ4423" s="94" t="e">
        <v>#NAME?</v>
      </c>
    </row>
    <row r="4424" customFormat="false" ht="15" hidden="false" customHeight="true" outlineLevel="0" collapsed="false">
      <c r="A4424" s="193" t="s">
        <v>15207</v>
      </c>
      <c r="B4424" s="20" t="str">
        <f aca="false">INDEX(Table2[], MATCH(L4424, Location_ID!$D$2:$D$648, 0), 1)</f>
        <v>a5d035c9-aae3-40ac-9eb8-c5c29396ac64</v>
      </c>
      <c r="C4424" s="193" t="s">
        <v>1482</v>
      </c>
      <c r="D4424" s="273" t="s">
        <v>354</v>
      </c>
      <c r="E4424" s="193" t="s">
        <v>7134</v>
      </c>
      <c r="F4424" s="193" t="s">
        <v>7899</v>
      </c>
      <c r="G4424" s="193"/>
      <c r="H4424" s="196"/>
      <c r="I4424" s="193" t="s">
        <v>14291</v>
      </c>
      <c r="J4424" s="193" t="s">
        <v>14292</v>
      </c>
      <c r="K4424" s="193" t="s">
        <v>7127</v>
      </c>
      <c r="L4424" s="193" t="s">
        <v>3029</v>
      </c>
      <c r="M4424" s="193" t="s">
        <v>7131</v>
      </c>
      <c r="N4424" s="193" t="s">
        <v>14293</v>
      </c>
      <c r="O4424" s="193" t="s">
        <v>1769</v>
      </c>
      <c r="P4424" s="219" t="n">
        <v>43040</v>
      </c>
      <c r="Q4424" s="219" t="n">
        <v>44469</v>
      </c>
      <c r="R4424" s="193"/>
      <c r="S4424" s="193" t="s">
        <v>7130</v>
      </c>
      <c r="T4424" s="193" t="n">
        <v>1361.728249</v>
      </c>
      <c r="U4424" s="193"/>
      <c r="V4424" s="193"/>
      <c r="W4424" s="193" t="s">
        <v>8720</v>
      </c>
      <c r="X4424" s="196"/>
      <c r="Y4424" s="196"/>
      <c r="Z4424" s="196" t="n">
        <v>0</v>
      </c>
      <c r="AE4424" s="94" t="e">
        <f aca="false" t="array" ref="AE4424:AK4424">_xlfn.torow(_xlfn.unique(_xlfn._xlws.filter(cat_table[Subsector],$E4424=cat_table[Sector],"")))</f>
        <v>#NAME?</v>
      </c>
      <c r="AF4424" s="94" t="e">
        <v>#NAME?</v>
      </c>
      <c r="AG4424" s="94" t="e">
        <v>#NAME?</v>
      </c>
      <c r="AH4424" s="94" t="e">
        <v>#NAME?</v>
      </c>
      <c r="AI4424" s="94" t="e">
        <v>#NAME?</v>
      </c>
      <c r="AJ4424" s="94" t="e">
        <v>#NAME?</v>
      </c>
      <c r="AK4424" s="94" t="e">
        <v>#NAME?</v>
      </c>
      <c r="AO4424" s="94" t="e">
        <f aca="false" t="array" ref="AO4424:AQ4424">_xlfn.torow(_xlfn.unique(_xlfn._xlws.filter(cat_table[Sub-subsector],($E4424=cat_table[Sector])*($F4424=cat_table[Subsector]),"")))</f>
        <v>#NAME?</v>
      </c>
      <c r="AP4424" s="94" t="e">
        <v>#NAME?</v>
      </c>
      <c r="AQ4424" s="94" t="e">
        <v>#NAME?</v>
      </c>
    </row>
    <row r="4425" customFormat="false" ht="15" hidden="false" customHeight="true" outlineLevel="0" collapsed="false">
      <c r="A4425" s="193" t="s">
        <v>15208</v>
      </c>
      <c r="B4425" s="20" t="str">
        <f aca="false">INDEX(Table2[], MATCH(L4425, Location_ID!$D$2:$D$648, 0), 1)</f>
        <v>a5d035c9-aae3-40ac-9eb8-c5c29396ac64</v>
      </c>
      <c r="C4425" s="193" t="s">
        <v>1482</v>
      </c>
      <c r="D4425" s="273" t="s">
        <v>354</v>
      </c>
      <c r="E4425" s="193" t="s">
        <v>7134</v>
      </c>
      <c r="F4425" s="193" t="s">
        <v>7899</v>
      </c>
      <c r="G4425" s="193"/>
      <c r="H4425" s="196"/>
      <c r="I4425" s="193" t="s">
        <v>14291</v>
      </c>
      <c r="J4425" s="193" t="s">
        <v>14292</v>
      </c>
      <c r="K4425" s="193" t="s">
        <v>7127</v>
      </c>
      <c r="L4425" s="193" t="s">
        <v>3029</v>
      </c>
      <c r="M4425" s="193" t="s">
        <v>7131</v>
      </c>
      <c r="N4425" s="193" t="s">
        <v>14293</v>
      </c>
      <c r="O4425" s="193" t="s">
        <v>1769</v>
      </c>
      <c r="P4425" s="219" t="n">
        <v>43040</v>
      </c>
      <c r="Q4425" s="219" t="n">
        <v>44469</v>
      </c>
      <c r="R4425" s="193"/>
      <c r="S4425" s="193" t="s">
        <v>7130</v>
      </c>
      <c r="T4425" s="193" t="n">
        <v>1051.633845</v>
      </c>
      <c r="U4425" s="193"/>
      <c r="V4425" s="193"/>
      <c r="W4425" s="193" t="s">
        <v>8720</v>
      </c>
      <c r="X4425" s="196"/>
      <c r="Y4425" s="196"/>
      <c r="Z4425" s="196" t="n">
        <v>0</v>
      </c>
      <c r="AE4425" s="94" t="e">
        <f aca="false" t="array" ref="AE4425:AK4425">_xlfn.torow(_xlfn.unique(_xlfn._xlws.filter(cat_table[Subsector],$E4425=cat_table[Sector],"")))</f>
        <v>#NAME?</v>
      </c>
      <c r="AF4425" s="94" t="e">
        <v>#NAME?</v>
      </c>
      <c r="AG4425" s="94" t="e">
        <v>#NAME?</v>
      </c>
      <c r="AH4425" s="94" t="e">
        <v>#NAME?</v>
      </c>
      <c r="AI4425" s="94" t="e">
        <v>#NAME?</v>
      </c>
      <c r="AJ4425" s="94" t="e">
        <v>#NAME?</v>
      </c>
      <c r="AK4425" s="94" t="e">
        <v>#NAME?</v>
      </c>
      <c r="AO4425" s="94" t="e">
        <f aca="false" t="array" ref="AO4425:AQ4425">_xlfn.torow(_xlfn.unique(_xlfn._xlws.filter(cat_table[Sub-subsector],($E4425=cat_table[Sector])*($F4425=cat_table[Subsector]),"")))</f>
        <v>#NAME?</v>
      </c>
      <c r="AP4425" s="94" t="e">
        <v>#NAME?</v>
      </c>
      <c r="AQ4425" s="94" t="e">
        <v>#NAME?</v>
      </c>
    </row>
    <row r="4426" customFormat="false" ht="15" hidden="false" customHeight="true" outlineLevel="0" collapsed="false">
      <c r="A4426" s="193" t="s">
        <v>15209</v>
      </c>
      <c r="B4426" s="20" t="str">
        <f aca="false">INDEX(Table2[], MATCH(L4426, Location_ID!$D$2:$D$648, 0), 1)</f>
        <v>a5d035c9-aae3-40ac-9eb8-c5c29396ac64</v>
      </c>
      <c r="C4426" s="193" t="s">
        <v>1482</v>
      </c>
      <c r="D4426" s="273" t="s">
        <v>354</v>
      </c>
      <c r="E4426" s="193" t="s">
        <v>7134</v>
      </c>
      <c r="F4426" s="193" t="s">
        <v>7899</v>
      </c>
      <c r="G4426" s="193"/>
      <c r="H4426" s="196"/>
      <c r="I4426" s="193" t="s">
        <v>14291</v>
      </c>
      <c r="J4426" s="193" t="s">
        <v>14292</v>
      </c>
      <c r="K4426" s="193" t="s">
        <v>7127</v>
      </c>
      <c r="L4426" s="193" t="s">
        <v>3029</v>
      </c>
      <c r="M4426" s="193" t="s">
        <v>7131</v>
      </c>
      <c r="N4426" s="193" t="s">
        <v>14293</v>
      </c>
      <c r="O4426" s="193" t="s">
        <v>1769</v>
      </c>
      <c r="P4426" s="219" t="n">
        <v>43040</v>
      </c>
      <c r="Q4426" s="219" t="n">
        <v>44469</v>
      </c>
      <c r="R4426" s="193"/>
      <c r="S4426" s="193" t="s">
        <v>7130</v>
      </c>
      <c r="T4426" s="193" t="n">
        <v>524.8831063</v>
      </c>
      <c r="U4426" s="193"/>
      <c r="V4426" s="193"/>
      <c r="W4426" s="193" t="s">
        <v>8720</v>
      </c>
      <c r="X4426" s="196"/>
      <c r="Y4426" s="196"/>
      <c r="Z4426" s="196" t="n">
        <v>0</v>
      </c>
      <c r="AE4426" s="94" t="e">
        <f aca="false" t="array" ref="AE4426:AK4426">_xlfn.torow(_xlfn.unique(_xlfn._xlws.filter(cat_table[Subsector],$E4426=cat_table[Sector],"")))</f>
        <v>#NAME?</v>
      </c>
      <c r="AF4426" s="94" t="e">
        <v>#NAME?</v>
      </c>
      <c r="AG4426" s="94" t="e">
        <v>#NAME?</v>
      </c>
      <c r="AH4426" s="94" t="e">
        <v>#NAME?</v>
      </c>
      <c r="AI4426" s="94" t="e">
        <v>#NAME?</v>
      </c>
      <c r="AJ4426" s="94" t="e">
        <v>#NAME?</v>
      </c>
      <c r="AK4426" s="94" t="e">
        <v>#NAME?</v>
      </c>
      <c r="AO4426" s="94" t="e">
        <f aca="false" t="array" ref="AO4426:AQ4426">_xlfn.torow(_xlfn.unique(_xlfn._xlws.filter(cat_table[Sub-subsector],($E4426=cat_table[Sector])*($F4426=cat_table[Subsector]),"")))</f>
        <v>#NAME?</v>
      </c>
      <c r="AP4426" s="94" t="e">
        <v>#NAME?</v>
      </c>
      <c r="AQ4426" s="94" t="e">
        <v>#NAME?</v>
      </c>
    </row>
    <row r="4427" customFormat="false" ht="15" hidden="false" customHeight="true" outlineLevel="0" collapsed="false">
      <c r="A4427" s="193" t="s">
        <v>15210</v>
      </c>
      <c r="B4427" s="20" t="str">
        <f aca="false">INDEX(Table2[], MATCH(L4427, Location_ID!$D$2:$D$648, 0), 1)</f>
        <v>a5d035c9-aae3-40ac-9eb8-c5c29396ac64</v>
      </c>
      <c r="C4427" s="193" t="s">
        <v>1482</v>
      </c>
      <c r="D4427" s="273" t="s">
        <v>354</v>
      </c>
      <c r="E4427" s="193" t="s">
        <v>7134</v>
      </c>
      <c r="F4427" s="193" t="s">
        <v>7899</v>
      </c>
      <c r="G4427" s="193"/>
      <c r="H4427" s="196"/>
      <c r="I4427" s="193" t="s">
        <v>14291</v>
      </c>
      <c r="J4427" s="193" t="s">
        <v>14292</v>
      </c>
      <c r="K4427" s="193" t="s">
        <v>7127</v>
      </c>
      <c r="L4427" s="193" t="s">
        <v>3029</v>
      </c>
      <c r="M4427" s="193" t="s">
        <v>7131</v>
      </c>
      <c r="N4427" s="193" t="s">
        <v>14293</v>
      </c>
      <c r="O4427" s="193" t="s">
        <v>1769</v>
      </c>
      <c r="P4427" s="219" t="n">
        <v>43040</v>
      </c>
      <c r="Q4427" s="219" t="n">
        <v>44469</v>
      </c>
      <c r="R4427" s="193"/>
      <c r="S4427" s="193" t="s">
        <v>7130</v>
      </c>
      <c r="T4427" s="193" t="n">
        <v>1051.31654</v>
      </c>
      <c r="U4427" s="193"/>
      <c r="V4427" s="193"/>
      <c r="W4427" s="193" t="s">
        <v>8720</v>
      </c>
      <c r="X4427" s="196"/>
      <c r="Y4427" s="196"/>
      <c r="Z4427" s="196" t="n">
        <v>0</v>
      </c>
      <c r="AE4427" s="94" t="e">
        <f aca="false" t="array" ref="AE4427:AK4427">_xlfn.torow(_xlfn.unique(_xlfn._xlws.filter(cat_table[Subsector],$E4427=cat_table[Sector],"")))</f>
        <v>#NAME?</v>
      </c>
      <c r="AF4427" s="94" t="e">
        <v>#NAME?</v>
      </c>
      <c r="AG4427" s="94" t="e">
        <v>#NAME?</v>
      </c>
      <c r="AH4427" s="94" t="e">
        <v>#NAME?</v>
      </c>
      <c r="AI4427" s="94" t="e">
        <v>#NAME?</v>
      </c>
      <c r="AJ4427" s="94" t="e">
        <v>#NAME?</v>
      </c>
      <c r="AK4427" s="94" t="e">
        <v>#NAME?</v>
      </c>
      <c r="AO4427" s="94" t="e">
        <f aca="false" t="array" ref="AO4427:AQ4427">_xlfn.torow(_xlfn.unique(_xlfn._xlws.filter(cat_table[Sub-subsector],($E4427=cat_table[Sector])*($F4427=cat_table[Subsector]),"")))</f>
        <v>#NAME?</v>
      </c>
      <c r="AP4427" s="94" t="e">
        <v>#NAME?</v>
      </c>
      <c r="AQ4427" s="94" t="e">
        <v>#NAME?</v>
      </c>
    </row>
    <row r="4428" customFormat="false" ht="15" hidden="false" customHeight="true" outlineLevel="0" collapsed="false">
      <c r="A4428" s="193" t="s">
        <v>15211</v>
      </c>
      <c r="B4428" s="20" t="str">
        <f aca="false">INDEX(Table2[], MATCH(L4428, Location_ID!$D$2:$D$648, 0), 1)</f>
        <v>a5d035c9-aae3-40ac-9eb8-c5c29396ac64</v>
      </c>
      <c r="C4428" s="193" t="s">
        <v>1482</v>
      </c>
      <c r="D4428" s="273" t="s">
        <v>354</v>
      </c>
      <c r="E4428" s="193" t="s">
        <v>7134</v>
      </c>
      <c r="F4428" s="193" t="s">
        <v>7899</v>
      </c>
      <c r="G4428" s="193"/>
      <c r="H4428" s="196"/>
      <c r="I4428" s="193" t="s">
        <v>14291</v>
      </c>
      <c r="J4428" s="193" t="s">
        <v>14292</v>
      </c>
      <c r="K4428" s="193" t="s">
        <v>7127</v>
      </c>
      <c r="L4428" s="193" t="s">
        <v>3029</v>
      </c>
      <c r="M4428" s="193" t="s">
        <v>7131</v>
      </c>
      <c r="N4428" s="193" t="s">
        <v>14293</v>
      </c>
      <c r="O4428" s="193" t="s">
        <v>1769</v>
      </c>
      <c r="P4428" s="219" t="n">
        <v>43040</v>
      </c>
      <c r="Q4428" s="219" t="n">
        <v>44469</v>
      </c>
      <c r="R4428" s="193"/>
      <c r="S4428" s="193" t="s">
        <v>7130</v>
      </c>
      <c r="T4428" s="193" t="n">
        <v>1204.530215</v>
      </c>
      <c r="U4428" s="193"/>
      <c r="V4428" s="193"/>
      <c r="W4428" s="193" t="s">
        <v>8720</v>
      </c>
      <c r="X4428" s="196"/>
      <c r="Y4428" s="196"/>
      <c r="Z4428" s="196" t="n">
        <v>0</v>
      </c>
      <c r="AE4428" s="94" t="e">
        <f aca="false" t="array" ref="AE4428:AK4428">_xlfn.torow(_xlfn.unique(_xlfn._xlws.filter(cat_table[Subsector],$E4428=cat_table[Sector],"")))</f>
        <v>#NAME?</v>
      </c>
      <c r="AF4428" s="94" t="e">
        <v>#NAME?</v>
      </c>
      <c r="AG4428" s="94" t="e">
        <v>#NAME?</v>
      </c>
      <c r="AH4428" s="94" t="e">
        <v>#NAME?</v>
      </c>
      <c r="AI4428" s="94" t="e">
        <v>#NAME?</v>
      </c>
      <c r="AJ4428" s="94" t="e">
        <v>#NAME?</v>
      </c>
      <c r="AK4428" s="94" t="e">
        <v>#NAME?</v>
      </c>
      <c r="AO4428" s="94" t="e">
        <f aca="false" t="array" ref="AO4428:AQ4428">_xlfn.torow(_xlfn.unique(_xlfn._xlws.filter(cat_table[Sub-subsector],($E4428=cat_table[Sector])*($F4428=cat_table[Subsector]),"")))</f>
        <v>#NAME?</v>
      </c>
      <c r="AP4428" s="94" t="e">
        <v>#NAME?</v>
      </c>
      <c r="AQ4428" s="94" t="e">
        <v>#NAME?</v>
      </c>
    </row>
    <row r="4429" customFormat="false" ht="15" hidden="false" customHeight="true" outlineLevel="0" collapsed="false">
      <c r="A4429" s="193" t="s">
        <v>15212</v>
      </c>
      <c r="B4429" s="20" t="str">
        <f aca="false">INDEX(Table2[], MATCH(L4429, Location_ID!$D$2:$D$648, 0), 1)</f>
        <v>a5d035c9-aae3-40ac-9eb8-c5c29396ac64</v>
      </c>
      <c r="C4429" s="193" t="s">
        <v>1482</v>
      </c>
      <c r="D4429" s="273" t="s">
        <v>354</v>
      </c>
      <c r="E4429" s="193" t="s">
        <v>7134</v>
      </c>
      <c r="F4429" s="193" t="s">
        <v>7899</v>
      </c>
      <c r="G4429" s="193"/>
      <c r="H4429" s="196"/>
      <c r="I4429" s="193" t="s">
        <v>14291</v>
      </c>
      <c r="J4429" s="193" t="s">
        <v>14292</v>
      </c>
      <c r="K4429" s="193" t="s">
        <v>7127</v>
      </c>
      <c r="L4429" s="193" t="s">
        <v>3029</v>
      </c>
      <c r="M4429" s="193" t="s">
        <v>7131</v>
      </c>
      <c r="N4429" s="193" t="s">
        <v>14293</v>
      </c>
      <c r="O4429" s="193" t="s">
        <v>1769</v>
      </c>
      <c r="P4429" s="219" t="n">
        <v>43040</v>
      </c>
      <c r="Q4429" s="219" t="n">
        <v>44469</v>
      </c>
      <c r="R4429" s="193"/>
      <c r="S4429" s="193" t="s">
        <v>7130</v>
      </c>
      <c r="T4429" s="193" t="n">
        <v>272.5135797</v>
      </c>
      <c r="U4429" s="193"/>
      <c r="V4429" s="193"/>
      <c r="W4429" s="193" t="s">
        <v>8720</v>
      </c>
      <c r="X4429" s="196"/>
      <c r="Y4429" s="196"/>
      <c r="Z4429" s="196" t="n">
        <v>0</v>
      </c>
      <c r="AE4429" s="94" t="e">
        <f aca="false" t="array" ref="AE4429:AK4429">_xlfn.torow(_xlfn.unique(_xlfn._xlws.filter(cat_table[Subsector],$E4429=cat_table[Sector],"")))</f>
        <v>#NAME?</v>
      </c>
      <c r="AF4429" s="94" t="e">
        <v>#NAME?</v>
      </c>
      <c r="AG4429" s="94" t="e">
        <v>#NAME?</v>
      </c>
      <c r="AH4429" s="94" t="e">
        <v>#NAME?</v>
      </c>
      <c r="AI4429" s="94" t="e">
        <v>#NAME?</v>
      </c>
      <c r="AJ4429" s="94" t="e">
        <v>#NAME?</v>
      </c>
      <c r="AK4429" s="94" t="e">
        <v>#NAME?</v>
      </c>
      <c r="AO4429" s="94" t="e">
        <f aca="false" t="array" ref="AO4429:AQ4429">_xlfn.torow(_xlfn.unique(_xlfn._xlws.filter(cat_table[Sub-subsector],($E4429=cat_table[Sector])*($F4429=cat_table[Subsector]),"")))</f>
        <v>#NAME?</v>
      </c>
      <c r="AP4429" s="94" t="e">
        <v>#NAME?</v>
      </c>
      <c r="AQ4429" s="94" t="e">
        <v>#NAME?</v>
      </c>
    </row>
    <row r="4430" customFormat="false" ht="15" hidden="false" customHeight="true" outlineLevel="0" collapsed="false">
      <c r="A4430" s="193" t="s">
        <v>15213</v>
      </c>
      <c r="B4430" s="20" t="str">
        <f aca="false">INDEX(Table2[], MATCH(L4430, Location_ID!$D$2:$D$648, 0), 1)</f>
        <v>a5d035c9-aae3-40ac-9eb8-c5c29396ac64</v>
      </c>
      <c r="C4430" s="193" t="s">
        <v>1482</v>
      </c>
      <c r="D4430" s="273" t="s">
        <v>354</v>
      </c>
      <c r="E4430" s="193" t="s">
        <v>7134</v>
      </c>
      <c r="F4430" s="193" t="s">
        <v>7899</v>
      </c>
      <c r="G4430" s="193"/>
      <c r="H4430" s="196"/>
      <c r="I4430" s="193" t="s">
        <v>14291</v>
      </c>
      <c r="J4430" s="193" t="s">
        <v>14292</v>
      </c>
      <c r="K4430" s="193" t="s">
        <v>7127</v>
      </c>
      <c r="L4430" s="193" t="s">
        <v>3029</v>
      </c>
      <c r="M4430" s="193" t="s">
        <v>7131</v>
      </c>
      <c r="N4430" s="193" t="s">
        <v>14293</v>
      </c>
      <c r="O4430" s="193" t="s">
        <v>1769</v>
      </c>
      <c r="P4430" s="219" t="n">
        <v>43040</v>
      </c>
      <c r="Q4430" s="219" t="n">
        <v>44469</v>
      </c>
      <c r="R4430" s="193"/>
      <c r="S4430" s="193" t="s">
        <v>7130</v>
      </c>
      <c r="T4430" s="193" t="n">
        <v>1583.98921</v>
      </c>
      <c r="U4430" s="193"/>
      <c r="V4430" s="193"/>
      <c r="W4430" s="193" t="s">
        <v>8720</v>
      </c>
      <c r="X4430" s="196"/>
      <c r="Y4430" s="196"/>
      <c r="Z4430" s="196" t="n">
        <v>0</v>
      </c>
      <c r="AE4430" s="94" t="e">
        <f aca="false" t="array" ref="AE4430:AK4430">_xlfn.torow(_xlfn.unique(_xlfn._xlws.filter(cat_table[Subsector],$E4430=cat_table[Sector],"")))</f>
        <v>#NAME?</v>
      </c>
      <c r="AF4430" s="94" t="e">
        <v>#NAME?</v>
      </c>
      <c r="AG4430" s="94" t="e">
        <v>#NAME?</v>
      </c>
      <c r="AH4430" s="94" t="e">
        <v>#NAME?</v>
      </c>
      <c r="AI4430" s="94" t="e">
        <v>#NAME?</v>
      </c>
      <c r="AJ4430" s="94" t="e">
        <v>#NAME?</v>
      </c>
      <c r="AK4430" s="94" t="e">
        <v>#NAME?</v>
      </c>
      <c r="AO4430" s="94" t="e">
        <f aca="false" t="array" ref="AO4430:AQ4430">_xlfn.torow(_xlfn.unique(_xlfn._xlws.filter(cat_table[Sub-subsector],($E4430=cat_table[Sector])*($F4430=cat_table[Subsector]),"")))</f>
        <v>#NAME?</v>
      </c>
      <c r="AP4430" s="94" t="e">
        <v>#NAME?</v>
      </c>
      <c r="AQ4430" s="94" t="e">
        <v>#NAME?</v>
      </c>
    </row>
    <row r="4431" customFormat="false" ht="15" hidden="false" customHeight="true" outlineLevel="0" collapsed="false">
      <c r="A4431" s="193" t="s">
        <v>15214</v>
      </c>
      <c r="B4431" s="20" t="str">
        <f aca="false">INDEX(Table2[], MATCH(L4431, Location_ID!$D$2:$D$648, 0), 1)</f>
        <v>a5d035c9-aae3-40ac-9eb8-c5c29396ac64</v>
      </c>
      <c r="C4431" s="193" t="s">
        <v>1482</v>
      </c>
      <c r="D4431" s="273" t="s">
        <v>354</v>
      </c>
      <c r="E4431" s="193" t="s">
        <v>7134</v>
      </c>
      <c r="F4431" s="193" t="s">
        <v>7899</v>
      </c>
      <c r="G4431" s="193"/>
      <c r="H4431" s="196"/>
      <c r="I4431" s="193" t="s">
        <v>14291</v>
      </c>
      <c r="J4431" s="193" t="s">
        <v>14292</v>
      </c>
      <c r="K4431" s="193" t="s">
        <v>7127</v>
      </c>
      <c r="L4431" s="193" t="s">
        <v>3029</v>
      </c>
      <c r="M4431" s="193" t="s">
        <v>7131</v>
      </c>
      <c r="N4431" s="193" t="s">
        <v>14293</v>
      </c>
      <c r="O4431" s="193" t="s">
        <v>1769</v>
      </c>
      <c r="P4431" s="219" t="n">
        <v>43040</v>
      </c>
      <c r="Q4431" s="219" t="n">
        <v>44469</v>
      </c>
      <c r="R4431" s="193"/>
      <c r="S4431" s="193" t="s">
        <v>7130</v>
      </c>
      <c r="T4431" s="193" t="n">
        <v>3261.842814</v>
      </c>
      <c r="U4431" s="193"/>
      <c r="V4431" s="193"/>
      <c r="W4431" s="193" t="s">
        <v>8720</v>
      </c>
      <c r="X4431" s="196"/>
      <c r="Y4431" s="196"/>
      <c r="Z4431" s="196" t="n">
        <v>0</v>
      </c>
      <c r="AE4431" s="94" t="e">
        <f aca="false" t="array" ref="AE4431:AK4431">_xlfn.torow(_xlfn.unique(_xlfn._xlws.filter(cat_table[Subsector],$E4431=cat_table[Sector],"")))</f>
        <v>#NAME?</v>
      </c>
      <c r="AF4431" s="94" t="e">
        <v>#NAME?</v>
      </c>
      <c r="AG4431" s="94" t="e">
        <v>#NAME?</v>
      </c>
      <c r="AH4431" s="94" t="e">
        <v>#NAME?</v>
      </c>
      <c r="AI4431" s="94" t="e">
        <v>#NAME?</v>
      </c>
      <c r="AJ4431" s="94" t="e">
        <v>#NAME?</v>
      </c>
      <c r="AK4431" s="94" t="e">
        <v>#NAME?</v>
      </c>
      <c r="AO4431" s="94" t="e">
        <f aca="false" t="array" ref="AO4431:AQ4431">_xlfn.torow(_xlfn.unique(_xlfn._xlws.filter(cat_table[Sub-subsector],($E4431=cat_table[Sector])*($F4431=cat_table[Subsector]),"")))</f>
        <v>#NAME?</v>
      </c>
      <c r="AP4431" s="94" t="e">
        <v>#NAME?</v>
      </c>
      <c r="AQ4431" s="94" t="e">
        <v>#NAME?</v>
      </c>
    </row>
    <row r="4432" customFormat="false" ht="15" hidden="false" customHeight="true" outlineLevel="0" collapsed="false">
      <c r="A4432" s="193" t="s">
        <v>15215</v>
      </c>
      <c r="B4432" s="20" t="str">
        <f aca="false">INDEX(Table2[], MATCH(L4432, Location_ID!$D$2:$D$648, 0), 1)</f>
        <v>a5d035c9-aae3-40ac-9eb8-c5c29396ac64</v>
      </c>
      <c r="C4432" s="193" t="s">
        <v>1482</v>
      </c>
      <c r="D4432" s="273" t="s">
        <v>354</v>
      </c>
      <c r="E4432" s="193" t="s">
        <v>7134</v>
      </c>
      <c r="F4432" s="193" t="s">
        <v>7899</v>
      </c>
      <c r="G4432" s="193"/>
      <c r="H4432" s="196"/>
      <c r="I4432" s="193" t="s">
        <v>14291</v>
      </c>
      <c r="J4432" s="193" t="s">
        <v>14292</v>
      </c>
      <c r="K4432" s="193" t="s">
        <v>7127</v>
      </c>
      <c r="L4432" s="193" t="s">
        <v>3029</v>
      </c>
      <c r="M4432" s="193" t="s">
        <v>7131</v>
      </c>
      <c r="N4432" s="193" t="s">
        <v>14293</v>
      </c>
      <c r="O4432" s="193" t="s">
        <v>1769</v>
      </c>
      <c r="P4432" s="219" t="n">
        <v>43040</v>
      </c>
      <c r="Q4432" s="219" t="n">
        <v>44469</v>
      </c>
      <c r="R4432" s="193"/>
      <c r="S4432" s="193" t="s">
        <v>7130</v>
      </c>
      <c r="T4432" s="193" t="n">
        <v>836.0330703</v>
      </c>
      <c r="U4432" s="193"/>
      <c r="V4432" s="193"/>
      <c r="W4432" s="193" t="s">
        <v>8720</v>
      </c>
      <c r="X4432" s="196"/>
      <c r="Y4432" s="196"/>
      <c r="Z4432" s="196" t="n">
        <v>0</v>
      </c>
      <c r="AE4432" s="94" t="e">
        <f aca="false" t="array" ref="AE4432:AK4432">_xlfn.torow(_xlfn.unique(_xlfn._xlws.filter(cat_table[Subsector],$E4432=cat_table[Sector],"")))</f>
        <v>#NAME?</v>
      </c>
      <c r="AF4432" s="94" t="e">
        <v>#NAME?</v>
      </c>
      <c r="AG4432" s="94" t="e">
        <v>#NAME?</v>
      </c>
      <c r="AH4432" s="94" t="e">
        <v>#NAME?</v>
      </c>
      <c r="AI4432" s="94" t="e">
        <v>#NAME?</v>
      </c>
      <c r="AJ4432" s="94" t="e">
        <v>#NAME?</v>
      </c>
      <c r="AK4432" s="94" t="e">
        <v>#NAME?</v>
      </c>
      <c r="AO4432" s="94" t="e">
        <f aca="false" t="array" ref="AO4432:AQ4432">_xlfn.torow(_xlfn.unique(_xlfn._xlws.filter(cat_table[Sub-subsector],($E4432=cat_table[Sector])*($F4432=cat_table[Subsector]),"")))</f>
        <v>#NAME?</v>
      </c>
      <c r="AP4432" s="94" t="e">
        <v>#NAME?</v>
      </c>
      <c r="AQ4432" s="94" t="e">
        <v>#NAME?</v>
      </c>
    </row>
    <row r="4433" customFormat="false" ht="15" hidden="false" customHeight="true" outlineLevel="0" collapsed="false">
      <c r="A4433" s="193" t="s">
        <v>15216</v>
      </c>
      <c r="B4433" s="20" t="str">
        <f aca="false">INDEX(Table2[], MATCH(L4433, Location_ID!$D$2:$D$648, 0), 1)</f>
        <v>a5d035c9-aae3-40ac-9eb8-c5c29396ac64</v>
      </c>
      <c r="C4433" s="193" t="s">
        <v>1482</v>
      </c>
      <c r="D4433" s="273" t="s">
        <v>354</v>
      </c>
      <c r="E4433" s="193" t="s">
        <v>7134</v>
      </c>
      <c r="F4433" s="193" t="s">
        <v>7899</v>
      </c>
      <c r="G4433" s="193"/>
      <c r="H4433" s="196"/>
      <c r="I4433" s="193" t="s">
        <v>14291</v>
      </c>
      <c r="J4433" s="193" t="s">
        <v>14292</v>
      </c>
      <c r="K4433" s="193" t="s">
        <v>7127</v>
      </c>
      <c r="L4433" s="193" t="s">
        <v>3029</v>
      </c>
      <c r="M4433" s="193" t="s">
        <v>7131</v>
      </c>
      <c r="N4433" s="193" t="s">
        <v>14293</v>
      </c>
      <c r="O4433" s="193" t="s">
        <v>1769</v>
      </c>
      <c r="P4433" s="219" t="n">
        <v>43040</v>
      </c>
      <c r="Q4433" s="219" t="n">
        <v>44469</v>
      </c>
      <c r="R4433" s="193"/>
      <c r="S4433" s="193" t="s">
        <v>7130</v>
      </c>
      <c r="T4433" s="193" t="n">
        <v>502.5918468</v>
      </c>
      <c r="U4433" s="193"/>
      <c r="V4433" s="193"/>
      <c r="W4433" s="193" t="s">
        <v>8720</v>
      </c>
      <c r="X4433" s="196"/>
      <c r="Y4433" s="196"/>
      <c r="Z4433" s="196" t="n">
        <v>0</v>
      </c>
      <c r="AE4433" s="94" t="e">
        <f aca="false" t="array" ref="AE4433:AK4433">_xlfn.torow(_xlfn.unique(_xlfn._xlws.filter(cat_table[Subsector],$E4433=cat_table[Sector],"")))</f>
        <v>#NAME?</v>
      </c>
      <c r="AF4433" s="94" t="e">
        <v>#NAME?</v>
      </c>
      <c r="AG4433" s="94" t="e">
        <v>#NAME?</v>
      </c>
      <c r="AH4433" s="94" t="e">
        <v>#NAME?</v>
      </c>
      <c r="AI4433" s="94" t="e">
        <v>#NAME?</v>
      </c>
      <c r="AJ4433" s="94" t="e">
        <v>#NAME?</v>
      </c>
      <c r="AK4433" s="94" t="e">
        <v>#NAME?</v>
      </c>
      <c r="AO4433" s="94" t="e">
        <f aca="false" t="array" ref="AO4433:AQ4433">_xlfn.torow(_xlfn.unique(_xlfn._xlws.filter(cat_table[Sub-subsector],($E4433=cat_table[Sector])*($F4433=cat_table[Subsector]),"")))</f>
        <v>#NAME?</v>
      </c>
      <c r="AP4433" s="94" t="e">
        <v>#NAME?</v>
      </c>
      <c r="AQ4433" s="94" t="e">
        <v>#NAME?</v>
      </c>
    </row>
    <row r="4434" customFormat="false" ht="15" hidden="false" customHeight="true" outlineLevel="0" collapsed="false">
      <c r="A4434" s="193" t="s">
        <v>15217</v>
      </c>
      <c r="B4434" s="20" t="str">
        <f aca="false">INDEX(Table2[], MATCH(L4434, Location_ID!$D$2:$D$648, 0), 1)</f>
        <v>a5d035c9-aae3-40ac-9eb8-c5c29396ac64</v>
      </c>
      <c r="C4434" s="193" t="s">
        <v>1482</v>
      </c>
      <c r="D4434" s="273" t="s">
        <v>354</v>
      </c>
      <c r="E4434" s="193" t="s">
        <v>7134</v>
      </c>
      <c r="F4434" s="193" t="s">
        <v>7899</v>
      </c>
      <c r="G4434" s="193"/>
      <c r="H4434" s="196"/>
      <c r="I4434" s="193" t="s">
        <v>14291</v>
      </c>
      <c r="J4434" s="193" t="s">
        <v>14292</v>
      </c>
      <c r="K4434" s="193" t="s">
        <v>7127</v>
      </c>
      <c r="L4434" s="193" t="s">
        <v>3029</v>
      </c>
      <c r="M4434" s="193" t="s">
        <v>7131</v>
      </c>
      <c r="N4434" s="193" t="s">
        <v>14293</v>
      </c>
      <c r="O4434" s="193" t="s">
        <v>1769</v>
      </c>
      <c r="P4434" s="219" t="n">
        <v>43040</v>
      </c>
      <c r="Q4434" s="219" t="n">
        <v>44469</v>
      </c>
      <c r="R4434" s="193"/>
      <c r="S4434" s="193" t="s">
        <v>7130</v>
      </c>
      <c r="T4434" s="193" t="n">
        <v>1597.006205</v>
      </c>
      <c r="U4434" s="193"/>
      <c r="V4434" s="193"/>
      <c r="W4434" s="193" t="s">
        <v>8720</v>
      </c>
      <c r="X4434" s="196"/>
      <c r="Y4434" s="196"/>
      <c r="Z4434" s="196" t="n">
        <v>0</v>
      </c>
      <c r="AE4434" s="94" t="e">
        <f aca="false" t="array" ref="AE4434:AK4434">_xlfn.torow(_xlfn.unique(_xlfn._xlws.filter(cat_table[Subsector],$E4434=cat_table[Sector],"")))</f>
        <v>#NAME?</v>
      </c>
      <c r="AF4434" s="94" t="e">
        <v>#NAME?</v>
      </c>
      <c r="AG4434" s="94" t="e">
        <v>#NAME?</v>
      </c>
      <c r="AH4434" s="94" t="e">
        <v>#NAME?</v>
      </c>
      <c r="AI4434" s="94" t="e">
        <v>#NAME?</v>
      </c>
      <c r="AJ4434" s="94" t="e">
        <v>#NAME?</v>
      </c>
      <c r="AK4434" s="94" t="e">
        <v>#NAME?</v>
      </c>
      <c r="AO4434" s="94" t="e">
        <f aca="false" t="array" ref="AO4434:AQ4434">_xlfn.torow(_xlfn.unique(_xlfn._xlws.filter(cat_table[Sub-subsector],($E4434=cat_table[Sector])*($F4434=cat_table[Subsector]),"")))</f>
        <v>#NAME?</v>
      </c>
      <c r="AP4434" s="94" t="e">
        <v>#NAME?</v>
      </c>
      <c r="AQ4434" s="94" t="e">
        <v>#NAME?</v>
      </c>
    </row>
    <row r="4435" customFormat="false" ht="15" hidden="false" customHeight="true" outlineLevel="0" collapsed="false">
      <c r="A4435" s="193" t="s">
        <v>15218</v>
      </c>
      <c r="B4435" s="20" t="str">
        <f aca="false">INDEX(Table2[], MATCH(L4435, Location_ID!$D$2:$D$648, 0), 1)</f>
        <v>a5d035c9-aae3-40ac-9eb8-c5c29396ac64</v>
      </c>
      <c r="C4435" s="193" t="s">
        <v>1482</v>
      </c>
      <c r="D4435" s="273" t="s">
        <v>354</v>
      </c>
      <c r="E4435" s="193" t="s">
        <v>7134</v>
      </c>
      <c r="F4435" s="193" t="s">
        <v>7899</v>
      </c>
      <c r="G4435" s="193"/>
      <c r="H4435" s="196"/>
      <c r="I4435" s="193" t="s">
        <v>14291</v>
      </c>
      <c r="J4435" s="193" t="s">
        <v>14292</v>
      </c>
      <c r="K4435" s="193" t="s">
        <v>7127</v>
      </c>
      <c r="L4435" s="193" t="s">
        <v>3029</v>
      </c>
      <c r="M4435" s="193" t="s">
        <v>7131</v>
      </c>
      <c r="N4435" s="193" t="s">
        <v>14293</v>
      </c>
      <c r="O4435" s="193" t="s">
        <v>1769</v>
      </c>
      <c r="P4435" s="219" t="n">
        <v>43040</v>
      </c>
      <c r="Q4435" s="219" t="n">
        <v>44469</v>
      </c>
      <c r="R4435" s="193"/>
      <c r="S4435" s="193" t="s">
        <v>7130</v>
      </c>
      <c r="T4435" s="193" t="n">
        <v>1059.541597</v>
      </c>
      <c r="U4435" s="193"/>
      <c r="V4435" s="193"/>
      <c r="W4435" s="193" t="s">
        <v>8720</v>
      </c>
      <c r="X4435" s="196"/>
      <c r="Y4435" s="196"/>
      <c r="Z4435" s="196" t="n">
        <v>0</v>
      </c>
      <c r="AE4435" s="94" t="e">
        <f aca="false" t="array" ref="AE4435:AK4435">_xlfn.torow(_xlfn.unique(_xlfn._xlws.filter(cat_table[Subsector],$E4435=cat_table[Sector],"")))</f>
        <v>#NAME?</v>
      </c>
      <c r="AF4435" s="94" t="e">
        <v>#NAME?</v>
      </c>
      <c r="AG4435" s="94" t="e">
        <v>#NAME?</v>
      </c>
      <c r="AH4435" s="94" t="e">
        <v>#NAME?</v>
      </c>
      <c r="AI4435" s="94" t="e">
        <v>#NAME?</v>
      </c>
      <c r="AJ4435" s="94" t="e">
        <v>#NAME?</v>
      </c>
      <c r="AK4435" s="94" t="e">
        <v>#NAME?</v>
      </c>
      <c r="AO4435" s="94" t="e">
        <f aca="false" t="array" ref="AO4435:AQ4435">_xlfn.torow(_xlfn.unique(_xlfn._xlws.filter(cat_table[Sub-subsector],($E4435=cat_table[Sector])*($F4435=cat_table[Subsector]),"")))</f>
        <v>#NAME?</v>
      </c>
      <c r="AP4435" s="94" t="e">
        <v>#NAME?</v>
      </c>
      <c r="AQ4435" s="94" t="e">
        <v>#NAME?</v>
      </c>
    </row>
    <row r="4436" customFormat="false" ht="15" hidden="false" customHeight="true" outlineLevel="0" collapsed="false">
      <c r="A4436" s="193" t="s">
        <v>15219</v>
      </c>
      <c r="B4436" s="20" t="str">
        <f aca="false">INDEX(Table2[], MATCH(L4436, Location_ID!$D$2:$D$648, 0), 1)</f>
        <v>a5d035c9-aae3-40ac-9eb8-c5c29396ac64</v>
      </c>
      <c r="C4436" s="193" t="s">
        <v>1482</v>
      </c>
      <c r="D4436" s="273" t="s">
        <v>354</v>
      </c>
      <c r="E4436" s="193" t="s">
        <v>7134</v>
      </c>
      <c r="F4436" s="193" t="s">
        <v>7899</v>
      </c>
      <c r="G4436" s="193"/>
      <c r="H4436" s="196"/>
      <c r="I4436" s="193" t="s">
        <v>14291</v>
      </c>
      <c r="J4436" s="193" t="s">
        <v>14292</v>
      </c>
      <c r="K4436" s="193" t="s">
        <v>7127</v>
      </c>
      <c r="L4436" s="193" t="s">
        <v>3029</v>
      </c>
      <c r="M4436" s="193" t="s">
        <v>7131</v>
      </c>
      <c r="N4436" s="193" t="s">
        <v>14293</v>
      </c>
      <c r="O4436" s="193" t="s">
        <v>1769</v>
      </c>
      <c r="P4436" s="219" t="n">
        <v>43040</v>
      </c>
      <c r="Q4436" s="219" t="n">
        <v>44469</v>
      </c>
      <c r="R4436" s="193"/>
      <c r="S4436" s="193" t="s">
        <v>7130</v>
      </c>
      <c r="T4436" s="193" t="n">
        <v>2683.243023</v>
      </c>
      <c r="U4436" s="193"/>
      <c r="V4436" s="193"/>
      <c r="W4436" s="193" t="s">
        <v>8720</v>
      </c>
      <c r="X4436" s="196"/>
      <c r="Y4436" s="196"/>
      <c r="Z4436" s="196" t="n">
        <v>0</v>
      </c>
      <c r="AE4436" s="94" t="e">
        <f aca="false" t="array" ref="AE4436:AK4436">_xlfn.torow(_xlfn.unique(_xlfn._xlws.filter(cat_table[Subsector],$E4436=cat_table[Sector],"")))</f>
        <v>#NAME?</v>
      </c>
      <c r="AF4436" s="94" t="e">
        <v>#NAME?</v>
      </c>
      <c r="AG4436" s="94" t="e">
        <v>#NAME?</v>
      </c>
      <c r="AH4436" s="94" t="e">
        <v>#NAME?</v>
      </c>
      <c r="AI4436" s="94" t="e">
        <v>#NAME?</v>
      </c>
      <c r="AJ4436" s="94" t="e">
        <v>#NAME?</v>
      </c>
      <c r="AK4436" s="94" t="e">
        <v>#NAME?</v>
      </c>
      <c r="AO4436" s="94" t="e">
        <f aca="false" t="array" ref="AO4436:AQ4436">_xlfn.torow(_xlfn.unique(_xlfn._xlws.filter(cat_table[Sub-subsector],($E4436=cat_table[Sector])*($F4436=cat_table[Subsector]),"")))</f>
        <v>#NAME?</v>
      </c>
      <c r="AP4436" s="94" t="e">
        <v>#NAME?</v>
      </c>
      <c r="AQ4436" s="94" t="e">
        <v>#NAME?</v>
      </c>
    </row>
    <row r="4437" customFormat="false" ht="15" hidden="false" customHeight="true" outlineLevel="0" collapsed="false">
      <c r="A4437" s="193" t="s">
        <v>15220</v>
      </c>
      <c r="B4437" s="20" t="str">
        <f aca="false">INDEX(Table2[], MATCH(L4437, Location_ID!$D$2:$D$648, 0), 1)</f>
        <v>a5d035c9-aae3-40ac-9eb8-c5c29396ac64</v>
      </c>
      <c r="C4437" s="193" t="s">
        <v>1482</v>
      </c>
      <c r="D4437" s="273" t="s">
        <v>354</v>
      </c>
      <c r="E4437" s="193" t="s">
        <v>7134</v>
      </c>
      <c r="F4437" s="193" t="s">
        <v>7899</v>
      </c>
      <c r="G4437" s="193"/>
      <c r="H4437" s="196"/>
      <c r="I4437" s="193" t="s">
        <v>14291</v>
      </c>
      <c r="J4437" s="193" t="s">
        <v>14292</v>
      </c>
      <c r="K4437" s="193" t="s">
        <v>7127</v>
      </c>
      <c r="L4437" s="193" t="s">
        <v>3029</v>
      </c>
      <c r="M4437" s="193" t="s">
        <v>7131</v>
      </c>
      <c r="N4437" s="193" t="s">
        <v>14293</v>
      </c>
      <c r="O4437" s="193" t="s">
        <v>1769</v>
      </c>
      <c r="P4437" s="219" t="n">
        <v>43040</v>
      </c>
      <c r="Q4437" s="219" t="n">
        <v>44469</v>
      </c>
      <c r="R4437" s="193"/>
      <c r="S4437" s="193" t="s">
        <v>7130</v>
      </c>
      <c r="T4437" s="193" t="n">
        <v>568.5323113</v>
      </c>
      <c r="U4437" s="193"/>
      <c r="V4437" s="193"/>
      <c r="W4437" s="193" t="s">
        <v>8720</v>
      </c>
      <c r="X4437" s="196"/>
      <c r="Y4437" s="196"/>
      <c r="Z4437" s="196" t="n">
        <v>0</v>
      </c>
      <c r="AE4437" s="94" t="e">
        <f aca="false" t="array" ref="AE4437:AK4437">_xlfn.torow(_xlfn.unique(_xlfn._xlws.filter(cat_table[Subsector],$E4437=cat_table[Sector],"")))</f>
        <v>#NAME?</v>
      </c>
      <c r="AF4437" s="94" t="e">
        <v>#NAME?</v>
      </c>
      <c r="AG4437" s="94" t="e">
        <v>#NAME?</v>
      </c>
      <c r="AH4437" s="94" t="e">
        <v>#NAME?</v>
      </c>
      <c r="AI4437" s="94" t="e">
        <v>#NAME?</v>
      </c>
      <c r="AJ4437" s="94" t="e">
        <v>#NAME?</v>
      </c>
      <c r="AK4437" s="94" t="e">
        <v>#NAME?</v>
      </c>
      <c r="AO4437" s="94" t="e">
        <f aca="false" t="array" ref="AO4437:AQ4437">_xlfn.torow(_xlfn.unique(_xlfn._xlws.filter(cat_table[Sub-subsector],($E4437=cat_table[Sector])*($F4437=cat_table[Subsector]),"")))</f>
        <v>#NAME?</v>
      </c>
      <c r="AP4437" s="94" t="e">
        <v>#NAME?</v>
      </c>
      <c r="AQ4437" s="94" t="e">
        <v>#NAME?</v>
      </c>
    </row>
    <row r="4438" customFormat="false" ht="15" hidden="false" customHeight="true" outlineLevel="0" collapsed="false">
      <c r="A4438" s="193" t="s">
        <v>15221</v>
      </c>
      <c r="B4438" s="20" t="str">
        <f aca="false">INDEX(Table2[], MATCH(L4438, Location_ID!$D$2:$D$648, 0), 1)</f>
        <v>a5d035c9-aae3-40ac-9eb8-c5c29396ac64</v>
      </c>
      <c r="C4438" s="193" t="s">
        <v>1482</v>
      </c>
      <c r="D4438" s="273" t="s">
        <v>354</v>
      </c>
      <c r="E4438" s="193" t="s">
        <v>7134</v>
      </c>
      <c r="F4438" s="193" t="s">
        <v>7899</v>
      </c>
      <c r="G4438" s="193"/>
      <c r="H4438" s="196"/>
      <c r="I4438" s="193" t="s">
        <v>14291</v>
      </c>
      <c r="J4438" s="193" t="s">
        <v>14292</v>
      </c>
      <c r="K4438" s="193" t="s">
        <v>7127</v>
      </c>
      <c r="L4438" s="193" t="s">
        <v>3029</v>
      </c>
      <c r="M4438" s="193" t="s">
        <v>7131</v>
      </c>
      <c r="N4438" s="193" t="s">
        <v>14293</v>
      </c>
      <c r="O4438" s="193" t="s">
        <v>1769</v>
      </c>
      <c r="P4438" s="219" t="n">
        <v>43040</v>
      </c>
      <c r="Q4438" s="219" t="n">
        <v>44469</v>
      </c>
      <c r="R4438" s="193"/>
      <c r="S4438" s="193" t="s">
        <v>7130</v>
      </c>
      <c r="T4438" s="193" t="n">
        <v>1978.289795</v>
      </c>
      <c r="U4438" s="193"/>
      <c r="V4438" s="193"/>
      <c r="W4438" s="193" t="s">
        <v>8720</v>
      </c>
      <c r="X4438" s="196"/>
      <c r="Y4438" s="196"/>
      <c r="Z4438" s="196" t="n">
        <v>0</v>
      </c>
      <c r="AE4438" s="94" t="e">
        <f aca="false" t="array" ref="AE4438:AK4438">_xlfn.torow(_xlfn.unique(_xlfn._xlws.filter(cat_table[Subsector],$E4438=cat_table[Sector],"")))</f>
        <v>#NAME?</v>
      </c>
      <c r="AF4438" s="94" t="e">
        <v>#NAME?</v>
      </c>
      <c r="AG4438" s="94" t="e">
        <v>#NAME?</v>
      </c>
      <c r="AH4438" s="94" t="e">
        <v>#NAME?</v>
      </c>
      <c r="AI4438" s="94" t="e">
        <v>#NAME?</v>
      </c>
      <c r="AJ4438" s="94" t="e">
        <v>#NAME?</v>
      </c>
      <c r="AK4438" s="94" t="e">
        <v>#NAME?</v>
      </c>
      <c r="AO4438" s="94" t="e">
        <f aca="false" t="array" ref="AO4438:AQ4438">_xlfn.torow(_xlfn.unique(_xlfn._xlws.filter(cat_table[Sub-subsector],($E4438=cat_table[Sector])*($F4438=cat_table[Subsector]),"")))</f>
        <v>#NAME?</v>
      </c>
      <c r="AP4438" s="94" t="e">
        <v>#NAME?</v>
      </c>
      <c r="AQ4438" s="94" t="e">
        <v>#NAME?</v>
      </c>
    </row>
    <row r="4439" customFormat="false" ht="15" hidden="false" customHeight="true" outlineLevel="0" collapsed="false">
      <c r="A4439" s="193" t="s">
        <v>15222</v>
      </c>
      <c r="B4439" s="20" t="str">
        <f aca="false">INDEX(Table2[], MATCH(L4439, Location_ID!$D$2:$D$648, 0), 1)</f>
        <v>a5d035c9-aae3-40ac-9eb8-c5c29396ac64</v>
      </c>
      <c r="C4439" s="193" t="s">
        <v>1482</v>
      </c>
      <c r="D4439" s="273" t="s">
        <v>354</v>
      </c>
      <c r="E4439" s="193" t="s">
        <v>7134</v>
      </c>
      <c r="F4439" s="193" t="s">
        <v>7899</v>
      </c>
      <c r="G4439" s="193"/>
      <c r="H4439" s="196"/>
      <c r="I4439" s="193" t="s">
        <v>14291</v>
      </c>
      <c r="J4439" s="193" t="s">
        <v>14292</v>
      </c>
      <c r="K4439" s="193" t="s">
        <v>7127</v>
      </c>
      <c r="L4439" s="193" t="s">
        <v>3029</v>
      </c>
      <c r="M4439" s="193" t="s">
        <v>7131</v>
      </c>
      <c r="N4439" s="193" t="s">
        <v>14293</v>
      </c>
      <c r="O4439" s="193" t="s">
        <v>1769</v>
      </c>
      <c r="P4439" s="219" t="n">
        <v>43040</v>
      </c>
      <c r="Q4439" s="219" t="n">
        <v>44469</v>
      </c>
      <c r="R4439" s="193"/>
      <c r="S4439" s="193" t="s">
        <v>7130</v>
      </c>
      <c r="T4439" s="193" t="n">
        <v>1601.246496</v>
      </c>
      <c r="U4439" s="193"/>
      <c r="V4439" s="193"/>
      <c r="W4439" s="193" t="s">
        <v>8720</v>
      </c>
      <c r="X4439" s="196"/>
      <c r="Y4439" s="196"/>
      <c r="Z4439" s="196" t="n">
        <v>0</v>
      </c>
      <c r="AE4439" s="94" t="e">
        <f aca="false" t="array" ref="AE4439:AK4439">_xlfn.torow(_xlfn.unique(_xlfn._xlws.filter(cat_table[Subsector],$E4439=cat_table[Sector],"")))</f>
        <v>#NAME?</v>
      </c>
      <c r="AF4439" s="94" t="e">
        <v>#NAME?</v>
      </c>
      <c r="AG4439" s="94" t="e">
        <v>#NAME?</v>
      </c>
      <c r="AH4439" s="94" t="e">
        <v>#NAME?</v>
      </c>
      <c r="AI4439" s="94" t="e">
        <v>#NAME?</v>
      </c>
      <c r="AJ4439" s="94" t="e">
        <v>#NAME?</v>
      </c>
      <c r="AK4439" s="94" t="e">
        <v>#NAME?</v>
      </c>
      <c r="AO4439" s="94" t="e">
        <f aca="false" t="array" ref="AO4439:AQ4439">_xlfn.torow(_xlfn.unique(_xlfn._xlws.filter(cat_table[Sub-subsector],($E4439=cat_table[Sector])*($F4439=cat_table[Subsector]),"")))</f>
        <v>#NAME?</v>
      </c>
      <c r="AP4439" s="94" t="e">
        <v>#NAME?</v>
      </c>
      <c r="AQ4439" s="94" t="e">
        <v>#NAME?</v>
      </c>
    </row>
    <row r="4440" customFormat="false" ht="15" hidden="false" customHeight="true" outlineLevel="0" collapsed="false">
      <c r="A4440" s="193" t="s">
        <v>15223</v>
      </c>
      <c r="B4440" s="20" t="str">
        <f aca="false">INDEX(Table2[], MATCH(L4440, Location_ID!$D$2:$D$648, 0), 1)</f>
        <v>a5d035c9-aae3-40ac-9eb8-c5c29396ac64</v>
      </c>
      <c r="C4440" s="193" t="s">
        <v>1482</v>
      </c>
      <c r="D4440" s="273" t="s">
        <v>354</v>
      </c>
      <c r="E4440" s="193" t="s">
        <v>7134</v>
      </c>
      <c r="F4440" s="193" t="s">
        <v>7899</v>
      </c>
      <c r="G4440" s="193"/>
      <c r="H4440" s="196"/>
      <c r="I4440" s="193" t="s">
        <v>14291</v>
      </c>
      <c r="J4440" s="193" t="s">
        <v>14292</v>
      </c>
      <c r="K4440" s="193" t="s">
        <v>7127</v>
      </c>
      <c r="L4440" s="193" t="s">
        <v>3029</v>
      </c>
      <c r="M4440" s="193" t="s">
        <v>7131</v>
      </c>
      <c r="N4440" s="193" t="s">
        <v>14293</v>
      </c>
      <c r="O4440" s="193" t="s">
        <v>1769</v>
      </c>
      <c r="P4440" s="219" t="n">
        <v>43040</v>
      </c>
      <c r="Q4440" s="219" t="n">
        <v>44469</v>
      </c>
      <c r="R4440" s="193"/>
      <c r="S4440" s="193" t="s">
        <v>7130</v>
      </c>
      <c r="T4440" s="193" t="n">
        <v>3160.547212</v>
      </c>
      <c r="U4440" s="193"/>
      <c r="V4440" s="193"/>
      <c r="W4440" s="193" t="s">
        <v>8720</v>
      </c>
      <c r="X4440" s="196"/>
      <c r="Y4440" s="196"/>
      <c r="Z4440" s="196" t="n">
        <v>0</v>
      </c>
      <c r="AE4440" s="94" t="e">
        <f aca="false" t="array" ref="AE4440:AK4440">_xlfn.torow(_xlfn.unique(_xlfn._xlws.filter(cat_table[Subsector],$E4440=cat_table[Sector],"")))</f>
        <v>#NAME?</v>
      </c>
      <c r="AF4440" s="94" t="e">
        <v>#NAME?</v>
      </c>
      <c r="AG4440" s="94" t="e">
        <v>#NAME?</v>
      </c>
      <c r="AH4440" s="94" t="e">
        <v>#NAME?</v>
      </c>
      <c r="AI4440" s="94" t="e">
        <v>#NAME?</v>
      </c>
      <c r="AJ4440" s="94" t="e">
        <v>#NAME?</v>
      </c>
      <c r="AK4440" s="94" t="e">
        <v>#NAME?</v>
      </c>
      <c r="AO4440" s="94" t="e">
        <f aca="false" t="array" ref="AO4440:AQ4440">_xlfn.torow(_xlfn.unique(_xlfn._xlws.filter(cat_table[Sub-subsector],($E4440=cat_table[Sector])*($F4440=cat_table[Subsector]),"")))</f>
        <v>#NAME?</v>
      </c>
      <c r="AP4440" s="94" t="e">
        <v>#NAME?</v>
      </c>
      <c r="AQ4440" s="94" t="e">
        <v>#NAME?</v>
      </c>
    </row>
    <row r="4441" customFormat="false" ht="15" hidden="false" customHeight="true" outlineLevel="0" collapsed="false">
      <c r="A4441" s="193" t="s">
        <v>15224</v>
      </c>
      <c r="B4441" s="20" t="str">
        <f aca="false">INDEX(Table2[], MATCH(L4441, Location_ID!$D$2:$D$648, 0), 1)</f>
        <v>a5d035c9-aae3-40ac-9eb8-c5c29396ac64</v>
      </c>
      <c r="C4441" s="193" t="s">
        <v>1482</v>
      </c>
      <c r="D4441" s="273" t="s">
        <v>354</v>
      </c>
      <c r="E4441" s="193" t="s">
        <v>7134</v>
      </c>
      <c r="F4441" s="193" t="s">
        <v>7899</v>
      </c>
      <c r="G4441" s="193"/>
      <c r="H4441" s="196"/>
      <c r="I4441" s="193" t="s">
        <v>14291</v>
      </c>
      <c r="J4441" s="193" t="s">
        <v>14292</v>
      </c>
      <c r="K4441" s="193" t="s">
        <v>7127</v>
      </c>
      <c r="L4441" s="193" t="s">
        <v>3029</v>
      </c>
      <c r="M4441" s="193" t="s">
        <v>7131</v>
      </c>
      <c r="N4441" s="193" t="s">
        <v>14293</v>
      </c>
      <c r="O4441" s="193" t="s">
        <v>1769</v>
      </c>
      <c r="P4441" s="219" t="n">
        <v>43040</v>
      </c>
      <c r="Q4441" s="219" t="n">
        <v>44469</v>
      </c>
      <c r="R4441" s="193"/>
      <c r="S4441" s="193" t="s">
        <v>7130</v>
      </c>
      <c r="T4441" s="193" t="n">
        <v>1095.142942</v>
      </c>
      <c r="U4441" s="193"/>
      <c r="V4441" s="193"/>
      <c r="W4441" s="193" t="s">
        <v>8720</v>
      </c>
      <c r="X4441" s="196"/>
      <c r="Y4441" s="196"/>
      <c r="Z4441" s="196" t="n">
        <v>0</v>
      </c>
      <c r="AE4441" s="94" t="e">
        <f aca="false" t="array" ref="AE4441:AK4441">_xlfn.torow(_xlfn.unique(_xlfn._xlws.filter(cat_table[Subsector],$E4441=cat_table[Sector],"")))</f>
        <v>#NAME?</v>
      </c>
      <c r="AF4441" s="94" t="e">
        <v>#NAME?</v>
      </c>
      <c r="AG4441" s="94" t="e">
        <v>#NAME?</v>
      </c>
      <c r="AH4441" s="94" t="e">
        <v>#NAME?</v>
      </c>
      <c r="AI4441" s="94" t="e">
        <v>#NAME?</v>
      </c>
      <c r="AJ4441" s="94" t="e">
        <v>#NAME?</v>
      </c>
      <c r="AK4441" s="94" t="e">
        <v>#NAME?</v>
      </c>
      <c r="AO4441" s="94" t="e">
        <f aca="false" t="array" ref="AO4441:AQ4441">_xlfn.torow(_xlfn.unique(_xlfn._xlws.filter(cat_table[Sub-subsector],($E4441=cat_table[Sector])*($F4441=cat_table[Subsector]),"")))</f>
        <v>#NAME?</v>
      </c>
      <c r="AP4441" s="94" t="e">
        <v>#NAME?</v>
      </c>
      <c r="AQ4441" s="94" t="e">
        <v>#NAME?</v>
      </c>
    </row>
    <row r="4442" customFormat="false" ht="15" hidden="false" customHeight="true" outlineLevel="0" collapsed="false">
      <c r="A4442" s="193" t="s">
        <v>15225</v>
      </c>
      <c r="B4442" s="20" t="str">
        <f aca="false">INDEX(Table2[], MATCH(L4442, Location_ID!$D$2:$D$648, 0), 1)</f>
        <v>a5d035c9-aae3-40ac-9eb8-c5c29396ac64</v>
      </c>
      <c r="C4442" s="193" t="s">
        <v>1482</v>
      </c>
      <c r="D4442" s="273" t="s">
        <v>354</v>
      </c>
      <c r="E4442" s="193" t="s">
        <v>7134</v>
      </c>
      <c r="F4442" s="193" t="s">
        <v>7899</v>
      </c>
      <c r="G4442" s="193"/>
      <c r="H4442" s="196"/>
      <c r="I4442" s="193" t="s">
        <v>14291</v>
      </c>
      <c r="J4442" s="193" t="s">
        <v>14292</v>
      </c>
      <c r="K4442" s="193" t="s">
        <v>7127</v>
      </c>
      <c r="L4442" s="193" t="s">
        <v>3029</v>
      </c>
      <c r="M4442" s="193" t="s">
        <v>7131</v>
      </c>
      <c r="N4442" s="193" t="s">
        <v>14293</v>
      </c>
      <c r="O4442" s="193" t="s">
        <v>1769</v>
      </c>
      <c r="P4442" s="219" t="n">
        <v>43040</v>
      </c>
      <c r="Q4442" s="219" t="n">
        <v>44469</v>
      </c>
      <c r="R4442" s="193"/>
      <c r="S4442" s="193" t="s">
        <v>7130</v>
      </c>
      <c r="T4442" s="193" t="n">
        <v>2377.706139</v>
      </c>
      <c r="U4442" s="193"/>
      <c r="V4442" s="193"/>
      <c r="W4442" s="193" t="s">
        <v>8720</v>
      </c>
      <c r="X4442" s="196"/>
      <c r="Y4442" s="196"/>
      <c r="Z4442" s="196" t="n">
        <v>0</v>
      </c>
      <c r="AE4442" s="94" t="e">
        <f aca="false" t="array" ref="AE4442:AK4442">_xlfn.torow(_xlfn.unique(_xlfn._xlws.filter(cat_table[Subsector],$E4442=cat_table[Sector],"")))</f>
        <v>#NAME?</v>
      </c>
      <c r="AF4442" s="94" t="e">
        <v>#NAME?</v>
      </c>
      <c r="AG4442" s="94" t="e">
        <v>#NAME?</v>
      </c>
      <c r="AH4442" s="94" t="e">
        <v>#NAME?</v>
      </c>
      <c r="AI4442" s="94" t="e">
        <v>#NAME?</v>
      </c>
      <c r="AJ4442" s="94" t="e">
        <v>#NAME?</v>
      </c>
      <c r="AK4442" s="94" t="e">
        <v>#NAME?</v>
      </c>
      <c r="AO4442" s="94" t="e">
        <f aca="false" t="array" ref="AO4442:AQ4442">_xlfn.torow(_xlfn.unique(_xlfn._xlws.filter(cat_table[Sub-subsector],($E4442=cat_table[Sector])*($F4442=cat_table[Subsector]),"")))</f>
        <v>#NAME?</v>
      </c>
      <c r="AP4442" s="94" t="e">
        <v>#NAME?</v>
      </c>
      <c r="AQ4442" s="94" t="e">
        <v>#NAME?</v>
      </c>
    </row>
    <row r="4443" customFormat="false" ht="15" hidden="false" customHeight="true" outlineLevel="0" collapsed="false">
      <c r="A4443" s="193" t="s">
        <v>15226</v>
      </c>
      <c r="B4443" s="20" t="str">
        <f aca="false">INDEX(Table2[], MATCH(L4443, Location_ID!$D$2:$D$648, 0), 1)</f>
        <v>a5d035c9-aae3-40ac-9eb8-c5c29396ac64</v>
      </c>
      <c r="C4443" s="193" t="s">
        <v>1482</v>
      </c>
      <c r="D4443" s="273" t="s">
        <v>354</v>
      </c>
      <c r="E4443" s="193" t="s">
        <v>7134</v>
      </c>
      <c r="F4443" s="193" t="s">
        <v>7899</v>
      </c>
      <c r="G4443" s="193"/>
      <c r="H4443" s="196"/>
      <c r="I4443" s="193" t="s">
        <v>14291</v>
      </c>
      <c r="J4443" s="193" t="s">
        <v>14292</v>
      </c>
      <c r="K4443" s="193" t="s">
        <v>7127</v>
      </c>
      <c r="L4443" s="193" t="s">
        <v>3029</v>
      </c>
      <c r="M4443" s="193" t="s">
        <v>7131</v>
      </c>
      <c r="N4443" s="193" t="s">
        <v>14293</v>
      </c>
      <c r="O4443" s="193" t="s">
        <v>1769</v>
      </c>
      <c r="P4443" s="219" t="n">
        <v>43040</v>
      </c>
      <c r="Q4443" s="219" t="n">
        <v>44469</v>
      </c>
      <c r="R4443" s="193"/>
      <c r="S4443" s="193" t="s">
        <v>7130</v>
      </c>
      <c r="T4443" s="193" t="n">
        <v>1082.947057</v>
      </c>
      <c r="U4443" s="193"/>
      <c r="V4443" s="193"/>
      <c r="W4443" s="193" t="s">
        <v>8720</v>
      </c>
      <c r="X4443" s="196"/>
      <c r="Y4443" s="196"/>
      <c r="Z4443" s="196" t="n">
        <v>0</v>
      </c>
      <c r="AE4443" s="94" t="e">
        <f aca="false" t="array" ref="AE4443:AK4443">_xlfn.torow(_xlfn.unique(_xlfn._xlws.filter(cat_table[Subsector],$E4443=cat_table[Sector],"")))</f>
        <v>#NAME?</v>
      </c>
      <c r="AF4443" s="94" t="e">
        <v>#NAME?</v>
      </c>
      <c r="AG4443" s="94" t="e">
        <v>#NAME?</v>
      </c>
      <c r="AH4443" s="94" t="e">
        <v>#NAME?</v>
      </c>
      <c r="AI4443" s="94" t="e">
        <v>#NAME?</v>
      </c>
      <c r="AJ4443" s="94" t="e">
        <v>#NAME?</v>
      </c>
      <c r="AK4443" s="94" t="e">
        <v>#NAME?</v>
      </c>
      <c r="AO4443" s="94" t="e">
        <f aca="false" t="array" ref="AO4443:AQ4443">_xlfn.torow(_xlfn.unique(_xlfn._xlws.filter(cat_table[Sub-subsector],($E4443=cat_table[Sector])*($F4443=cat_table[Subsector]),"")))</f>
        <v>#NAME?</v>
      </c>
      <c r="AP4443" s="94" t="e">
        <v>#NAME?</v>
      </c>
      <c r="AQ4443" s="94" t="e">
        <v>#NAME?</v>
      </c>
    </row>
    <row r="4444" customFormat="false" ht="15" hidden="false" customHeight="true" outlineLevel="0" collapsed="false">
      <c r="A4444" s="193" t="s">
        <v>15227</v>
      </c>
      <c r="B4444" s="20" t="str">
        <f aca="false">INDEX(Table2[], MATCH(L4444, Location_ID!$D$2:$D$648, 0), 1)</f>
        <v>a5d035c9-aae3-40ac-9eb8-c5c29396ac64</v>
      </c>
      <c r="C4444" s="193" t="s">
        <v>1482</v>
      </c>
      <c r="D4444" s="273" t="s">
        <v>354</v>
      </c>
      <c r="E4444" s="193" t="s">
        <v>7134</v>
      </c>
      <c r="F4444" s="193" t="s">
        <v>7899</v>
      </c>
      <c r="G4444" s="193"/>
      <c r="H4444" s="196"/>
      <c r="I4444" s="193" t="s">
        <v>14291</v>
      </c>
      <c r="J4444" s="193" t="s">
        <v>14292</v>
      </c>
      <c r="K4444" s="193" t="s">
        <v>7127</v>
      </c>
      <c r="L4444" s="193" t="s">
        <v>3029</v>
      </c>
      <c r="M4444" s="193" t="s">
        <v>7131</v>
      </c>
      <c r="N4444" s="193" t="s">
        <v>14293</v>
      </c>
      <c r="O4444" s="193" t="s">
        <v>1769</v>
      </c>
      <c r="P4444" s="219" t="n">
        <v>43040</v>
      </c>
      <c r="Q4444" s="219" t="n">
        <v>44469</v>
      </c>
      <c r="R4444" s="193"/>
      <c r="S4444" s="193" t="s">
        <v>7130</v>
      </c>
      <c r="T4444" s="193" t="n">
        <v>4077.47926</v>
      </c>
      <c r="U4444" s="193"/>
      <c r="V4444" s="193"/>
      <c r="W4444" s="193" t="s">
        <v>8720</v>
      </c>
      <c r="X4444" s="196"/>
      <c r="Y4444" s="196"/>
      <c r="Z4444" s="196" t="n">
        <v>0</v>
      </c>
      <c r="AE4444" s="94" t="e">
        <f aca="false" t="array" ref="AE4444:AK4444">_xlfn.torow(_xlfn.unique(_xlfn._xlws.filter(cat_table[Subsector],$E4444=cat_table[Sector],"")))</f>
        <v>#NAME?</v>
      </c>
      <c r="AF4444" s="94" t="e">
        <v>#NAME?</v>
      </c>
      <c r="AG4444" s="94" t="e">
        <v>#NAME?</v>
      </c>
      <c r="AH4444" s="94" t="e">
        <v>#NAME?</v>
      </c>
      <c r="AI4444" s="94" t="e">
        <v>#NAME?</v>
      </c>
      <c r="AJ4444" s="94" t="e">
        <v>#NAME?</v>
      </c>
      <c r="AK4444" s="94" t="e">
        <v>#NAME?</v>
      </c>
      <c r="AO4444" s="94" t="e">
        <f aca="false" t="array" ref="AO4444:AQ4444">_xlfn.torow(_xlfn.unique(_xlfn._xlws.filter(cat_table[Sub-subsector],($E4444=cat_table[Sector])*($F4444=cat_table[Subsector]),"")))</f>
        <v>#NAME?</v>
      </c>
      <c r="AP4444" s="94" t="e">
        <v>#NAME?</v>
      </c>
      <c r="AQ4444" s="94" t="e">
        <v>#NAME?</v>
      </c>
    </row>
    <row r="4445" customFormat="false" ht="15" hidden="false" customHeight="true" outlineLevel="0" collapsed="false">
      <c r="A4445" s="193" t="s">
        <v>15228</v>
      </c>
      <c r="B4445" s="20" t="str">
        <f aca="false">INDEX(Table2[], MATCH(L4445, Location_ID!$D$2:$D$648, 0), 1)</f>
        <v>a5d035c9-aae3-40ac-9eb8-c5c29396ac64</v>
      </c>
      <c r="C4445" s="193" t="s">
        <v>1482</v>
      </c>
      <c r="D4445" s="273" t="s">
        <v>354</v>
      </c>
      <c r="E4445" s="193" t="s">
        <v>7134</v>
      </c>
      <c r="F4445" s="193" t="s">
        <v>7899</v>
      </c>
      <c r="G4445" s="193"/>
      <c r="H4445" s="196"/>
      <c r="I4445" s="193" t="s">
        <v>14291</v>
      </c>
      <c r="J4445" s="193" t="s">
        <v>14292</v>
      </c>
      <c r="K4445" s="193" t="s">
        <v>7127</v>
      </c>
      <c r="L4445" s="193" t="s">
        <v>3029</v>
      </c>
      <c r="M4445" s="193" t="s">
        <v>7131</v>
      </c>
      <c r="N4445" s="193" t="s">
        <v>14293</v>
      </c>
      <c r="O4445" s="193" t="s">
        <v>1769</v>
      </c>
      <c r="P4445" s="219" t="n">
        <v>43040</v>
      </c>
      <c r="Q4445" s="219" t="n">
        <v>44469</v>
      </c>
      <c r="R4445" s="193"/>
      <c r="S4445" s="193" t="s">
        <v>7130</v>
      </c>
      <c r="T4445" s="193" t="n">
        <v>2874.685438</v>
      </c>
      <c r="U4445" s="193"/>
      <c r="V4445" s="193"/>
      <c r="W4445" s="193" t="s">
        <v>8720</v>
      </c>
      <c r="X4445" s="196"/>
      <c r="Y4445" s="196"/>
      <c r="Z4445" s="196" t="n">
        <v>0</v>
      </c>
      <c r="AE4445" s="94" t="e">
        <f aca="false" t="array" ref="AE4445:AK4445">_xlfn.torow(_xlfn.unique(_xlfn._xlws.filter(cat_table[Subsector],$E4445=cat_table[Sector],"")))</f>
        <v>#NAME?</v>
      </c>
      <c r="AF4445" s="94" t="e">
        <v>#NAME?</v>
      </c>
      <c r="AG4445" s="94" t="e">
        <v>#NAME?</v>
      </c>
      <c r="AH4445" s="94" t="e">
        <v>#NAME?</v>
      </c>
      <c r="AI4445" s="94" t="e">
        <v>#NAME?</v>
      </c>
      <c r="AJ4445" s="94" t="e">
        <v>#NAME?</v>
      </c>
      <c r="AK4445" s="94" t="e">
        <v>#NAME?</v>
      </c>
      <c r="AO4445" s="94" t="e">
        <f aca="false" t="array" ref="AO4445:AQ4445">_xlfn.torow(_xlfn.unique(_xlfn._xlws.filter(cat_table[Sub-subsector],($E4445=cat_table[Sector])*($F4445=cat_table[Subsector]),"")))</f>
        <v>#NAME?</v>
      </c>
      <c r="AP4445" s="94" t="e">
        <v>#NAME?</v>
      </c>
      <c r="AQ4445" s="94" t="e">
        <v>#NAME?</v>
      </c>
    </row>
    <row r="4446" customFormat="false" ht="15" hidden="false" customHeight="true" outlineLevel="0" collapsed="false">
      <c r="A4446" s="193" t="s">
        <v>15229</v>
      </c>
      <c r="B4446" s="20" t="str">
        <f aca="false">INDEX(Table2[], MATCH(L4446, Location_ID!$D$2:$D$648, 0), 1)</f>
        <v>a5d035c9-aae3-40ac-9eb8-c5c29396ac64</v>
      </c>
      <c r="C4446" s="193" t="s">
        <v>1482</v>
      </c>
      <c r="D4446" s="273" t="s">
        <v>354</v>
      </c>
      <c r="E4446" s="193" t="s">
        <v>7134</v>
      </c>
      <c r="F4446" s="193" t="s">
        <v>7899</v>
      </c>
      <c r="G4446" s="193"/>
      <c r="H4446" s="196"/>
      <c r="I4446" s="193" t="s">
        <v>14291</v>
      </c>
      <c r="J4446" s="193" t="s">
        <v>14292</v>
      </c>
      <c r="K4446" s="193" t="s">
        <v>7127</v>
      </c>
      <c r="L4446" s="193" t="s">
        <v>3029</v>
      </c>
      <c r="M4446" s="193" t="s">
        <v>7131</v>
      </c>
      <c r="N4446" s="193" t="s">
        <v>14293</v>
      </c>
      <c r="O4446" s="193" t="s">
        <v>1769</v>
      </c>
      <c r="P4446" s="219" t="n">
        <v>43040</v>
      </c>
      <c r="Q4446" s="219" t="n">
        <v>44469</v>
      </c>
      <c r="R4446" s="193"/>
      <c r="S4446" s="193" t="s">
        <v>7130</v>
      </c>
      <c r="T4446" s="193" t="n">
        <v>7865.406072</v>
      </c>
      <c r="U4446" s="193"/>
      <c r="V4446" s="193"/>
      <c r="W4446" s="193" t="s">
        <v>8720</v>
      </c>
      <c r="X4446" s="196"/>
      <c r="Y4446" s="196"/>
      <c r="Z4446" s="196" t="n">
        <v>0</v>
      </c>
      <c r="AE4446" s="94" t="e">
        <f aca="false" t="array" ref="AE4446:AK4446">_xlfn.torow(_xlfn.unique(_xlfn._xlws.filter(cat_table[Subsector],$E4446=cat_table[Sector],"")))</f>
        <v>#NAME?</v>
      </c>
      <c r="AF4446" s="94" t="e">
        <v>#NAME?</v>
      </c>
      <c r="AG4446" s="94" t="e">
        <v>#NAME?</v>
      </c>
      <c r="AH4446" s="94" t="e">
        <v>#NAME?</v>
      </c>
      <c r="AI4446" s="94" t="e">
        <v>#NAME?</v>
      </c>
      <c r="AJ4446" s="94" t="e">
        <v>#NAME?</v>
      </c>
      <c r="AK4446" s="94" t="e">
        <v>#NAME?</v>
      </c>
      <c r="AO4446" s="94" t="e">
        <f aca="false" t="array" ref="AO4446:AQ4446">_xlfn.torow(_xlfn.unique(_xlfn._xlws.filter(cat_table[Sub-subsector],($E4446=cat_table[Sector])*($F4446=cat_table[Subsector]),"")))</f>
        <v>#NAME?</v>
      </c>
      <c r="AP4446" s="94" t="e">
        <v>#NAME?</v>
      </c>
      <c r="AQ4446" s="94" t="e">
        <v>#NAME?</v>
      </c>
    </row>
    <row r="4447" customFormat="false" ht="15" hidden="false" customHeight="true" outlineLevel="0" collapsed="false">
      <c r="A4447" s="193" t="s">
        <v>15230</v>
      </c>
      <c r="B4447" s="20" t="str">
        <f aca="false">INDEX(Table2[], MATCH(L4447, Location_ID!$D$2:$D$648, 0), 1)</f>
        <v>a5d035c9-aae3-40ac-9eb8-c5c29396ac64</v>
      </c>
      <c r="C4447" s="193" t="s">
        <v>1482</v>
      </c>
      <c r="D4447" s="273" t="s">
        <v>354</v>
      </c>
      <c r="E4447" s="193" t="s">
        <v>7134</v>
      </c>
      <c r="F4447" s="193" t="s">
        <v>7899</v>
      </c>
      <c r="G4447" s="193"/>
      <c r="H4447" s="196"/>
      <c r="I4447" s="193" t="s">
        <v>14291</v>
      </c>
      <c r="J4447" s="193" t="s">
        <v>14292</v>
      </c>
      <c r="K4447" s="193" t="s">
        <v>7127</v>
      </c>
      <c r="L4447" s="193" t="s">
        <v>3029</v>
      </c>
      <c r="M4447" s="193" t="s">
        <v>7131</v>
      </c>
      <c r="N4447" s="193" t="s">
        <v>14293</v>
      </c>
      <c r="O4447" s="193" t="s">
        <v>1769</v>
      </c>
      <c r="P4447" s="219" t="n">
        <v>43040</v>
      </c>
      <c r="Q4447" s="219" t="n">
        <v>44469</v>
      </c>
      <c r="R4447" s="193"/>
      <c r="S4447" s="193" t="s">
        <v>7130</v>
      </c>
      <c r="T4447" s="193" t="n">
        <v>3250.663081</v>
      </c>
      <c r="U4447" s="193"/>
      <c r="V4447" s="193"/>
      <c r="W4447" s="193" t="s">
        <v>8720</v>
      </c>
      <c r="X4447" s="196"/>
      <c r="Y4447" s="196"/>
      <c r="Z4447" s="196" t="n">
        <v>0</v>
      </c>
      <c r="AE4447" s="94" t="e">
        <f aca="false" t="array" ref="AE4447:AK4447">_xlfn.torow(_xlfn.unique(_xlfn._xlws.filter(cat_table[Subsector],$E4447=cat_table[Sector],"")))</f>
        <v>#NAME?</v>
      </c>
      <c r="AF4447" s="94" t="e">
        <v>#NAME?</v>
      </c>
      <c r="AG4447" s="94" t="e">
        <v>#NAME?</v>
      </c>
      <c r="AH4447" s="94" t="e">
        <v>#NAME?</v>
      </c>
      <c r="AI4447" s="94" t="e">
        <v>#NAME?</v>
      </c>
      <c r="AJ4447" s="94" t="e">
        <v>#NAME?</v>
      </c>
      <c r="AK4447" s="94" t="e">
        <v>#NAME?</v>
      </c>
      <c r="AO4447" s="94" t="e">
        <f aca="false" t="array" ref="AO4447:AQ4447">_xlfn.torow(_xlfn.unique(_xlfn._xlws.filter(cat_table[Sub-subsector],($E4447=cat_table[Sector])*($F4447=cat_table[Subsector]),"")))</f>
        <v>#NAME?</v>
      </c>
      <c r="AP4447" s="94" t="e">
        <v>#NAME?</v>
      </c>
      <c r="AQ4447" s="94" t="e">
        <v>#NAME?</v>
      </c>
    </row>
    <row r="4448" customFormat="false" ht="15" hidden="false" customHeight="true" outlineLevel="0" collapsed="false">
      <c r="A4448" s="193" t="s">
        <v>15231</v>
      </c>
      <c r="B4448" s="20" t="str">
        <f aca="false">INDEX(Table2[], MATCH(L4448, Location_ID!$D$2:$D$648, 0), 1)</f>
        <v>a5d035c9-aae3-40ac-9eb8-c5c29396ac64</v>
      </c>
      <c r="C4448" s="193" t="s">
        <v>1482</v>
      </c>
      <c r="D4448" s="273" t="s">
        <v>354</v>
      </c>
      <c r="E4448" s="193" t="s">
        <v>7134</v>
      </c>
      <c r="F4448" s="193" t="s">
        <v>7899</v>
      </c>
      <c r="G4448" s="193"/>
      <c r="H4448" s="196"/>
      <c r="I4448" s="193" t="s">
        <v>14291</v>
      </c>
      <c r="J4448" s="193" t="s">
        <v>14292</v>
      </c>
      <c r="K4448" s="193" t="s">
        <v>7127</v>
      </c>
      <c r="L4448" s="193" t="s">
        <v>3029</v>
      </c>
      <c r="M4448" s="193" t="s">
        <v>7131</v>
      </c>
      <c r="N4448" s="193" t="s">
        <v>14293</v>
      </c>
      <c r="O4448" s="193" t="s">
        <v>1769</v>
      </c>
      <c r="P4448" s="219" t="n">
        <v>43040</v>
      </c>
      <c r="Q4448" s="219" t="n">
        <v>44469</v>
      </c>
      <c r="R4448" s="193"/>
      <c r="S4448" s="193" t="s">
        <v>7130</v>
      </c>
      <c r="T4448" s="193" t="n">
        <v>1380.260528</v>
      </c>
      <c r="U4448" s="193"/>
      <c r="V4448" s="193"/>
      <c r="W4448" s="193" t="s">
        <v>8720</v>
      </c>
      <c r="X4448" s="196"/>
      <c r="Y4448" s="196"/>
      <c r="Z4448" s="196" t="n">
        <v>0</v>
      </c>
      <c r="AE4448" s="94" t="e">
        <f aca="false" t="array" ref="AE4448:AK4448">_xlfn.torow(_xlfn.unique(_xlfn._xlws.filter(cat_table[Subsector],$E4448=cat_table[Sector],"")))</f>
        <v>#NAME?</v>
      </c>
      <c r="AF4448" s="94" t="e">
        <v>#NAME?</v>
      </c>
      <c r="AG4448" s="94" t="e">
        <v>#NAME?</v>
      </c>
      <c r="AH4448" s="94" t="e">
        <v>#NAME?</v>
      </c>
      <c r="AI4448" s="94" t="e">
        <v>#NAME?</v>
      </c>
      <c r="AJ4448" s="94" t="e">
        <v>#NAME?</v>
      </c>
      <c r="AK4448" s="94" t="e">
        <v>#NAME?</v>
      </c>
      <c r="AO4448" s="94" t="e">
        <f aca="false" t="array" ref="AO4448:AQ4448">_xlfn.torow(_xlfn.unique(_xlfn._xlws.filter(cat_table[Sub-subsector],($E4448=cat_table[Sector])*($F4448=cat_table[Subsector]),"")))</f>
        <v>#NAME?</v>
      </c>
      <c r="AP4448" s="94" t="e">
        <v>#NAME?</v>
      </c>
      <c r="AQ4448" s="94" t="e">
        <v>#NAME?</v>
      </c>
    </row>
    <row r="4449" customFormat="false" ht="15" hidden="false" customHeight="true" outlineLevel="0" collapsed="false">
      <c r="A4449" s="193" t="s">
        <v>15232</v>
      </c>
      <c r="B4449" s="20" t="str">
        <f aca="false">INDEX(Table2[], MATCH(L4449, Location_ID!$D$2:$D$648, 0), 1)</f>
        <v>a5d035c9-aae3-40ac-9eb8-c5c29396ac64</v>
      </c>
      <c r="C4449" s="193" t="s">
        <v>1482</v>
      </c>
      <c r="D4449" s="273" t="s">
        <v>354</v>
      </c>
      <c r="E4449" s="193" t="s">
        <v>7134</v>
      </c>
      <c r="F4449" s="193" t="s">
        <v>7899</v>
      </c>
      <c r="G4449" s="193"/>
      <c r="H4449" s="196"/>
      <c r="I4449" s="193" t="s">
        <v>14291</v>
      </c>
      <c r="J4449" s="193" t="s">
        <v>14292</v>
      </c>
      <c r="K4449" s="193" t="s">
        <v>7127</v>
      </c>
      <c r="L4449" s="193" t="s">
        <v>3029</v>
      </c>
      <c r="M4449" s="193" t="s">
        <v>7131</v>
      </c>
      <c r="N4449" s="193" t="s">
        <v>14293</v>
      </c>
      <c r="O4449" s="193" t="s">
        <v>1769</v>
      </c>
      <c r="P4449" s="219" t="n">
        <v>43040</v>
      </c>
      <c r="Q4449" s="219" t="n">
        <v>44469</v>
      </c>
      <c r="R4449" s="193"/>
      <c r="S4449" s="193" t="s">
        <v>7130</v>
      </c>
      <c r="T4449" s="193" t="n">
        <v>1646.484889</v>
      </c>
      <c r="U4449" s="193"/>
      <c r="V4449" s="193"/>
      <c r="W4449" s="193" t="s">
        <v>8720</v>
      </c>
      <c r="X4449" s="196"/>
      <c r="Y4449" s="196"/>
      <c r="Z4449" s="196" t="n">
        <v>0</v>
      </c>
      <c r="AE4449" s="94" t="e">
        <f aca="false" t="array" ref="AE4449:AK4449">_xlfn.torow(_xlfn.unique(_xlfn._xlws.filter(cat_table[Subsector],$E4449=cat_table[Sector],"")))</f>
        <v>#NAME?</v>
      </c>
      <c r="AF4449" s="94" t="e">
        <v>#NAME?</v>
      </c>
      <c r="AG4449" s="94" t="e">
        <v>#NAME?</v>
      </c>
      <c r="AH4449" s="94" t="e">
        <v>#NAME?</v>
      </c>
      <c r="AI4449" s="94" t="e">
        <v>#NAME?</v>
      </c>
      <c r="AJ4449" s="94" t="e">
        <v>#NAME?</v>
      </c>
      <c r="AK4449" s="94" t="e">
        <v>#NAME?</v>
      </c>
      <c r="AO4449" s="94" t="e">
        <f aca="false" t="array" ref="AO4449:AQ4449">_xlfn.torow(_xlfn.unique(_xlfn._xlws.filter(cat_table[Sub-subsector],($E4449=cat_table[Sector])*($F4449=cat_table[Subsector]),"")))</f>
        <v>#NAME?</v>
      </c>
      <c r="AP4449" s="94" t="e">
        <v>#NAME?</v>
      </c>
      <c r="AQ4449" s="94" t="e">
        <v>#NAME?</v>
      </c>
    </row>
    <row r="4450" customFormat="false" ht="15" hidden="false" customHeight="true" outlineLevel="0" collapsed="false">
      <c r="A4450" s="193" t="s">
        <v>15233</v>
      </c>
      <c r="B4450" s="20" t="str">
        <f aca="false">INDEX(Table2[], MATCH(L4450, Location_ID!$D$2:$D$648, 0), 1)</f>
        <v>a5d035c9-aae3-40ac-9eb8-c5c29396ac64</v>
      </c>
      <c r="C4450" s="193" t="s">
        <v>1482</v>
      </c>
      <c r="D4450" s="273" t="s">
        <v>354</v>
      </c>
      <c r="E4450" s="193" t="s">
        <v>7134</v>
      </c>
      <c r="F4450" s="193" t="s">
        <v>7899</v>
      </c>
      <c r="G4450" s="193"/>
      <c r="H4450" s="196"/>
      <c r="I4450" s="193" t="s">
        <v>14291</v>
      </c>
      <c r="J4450" s="193" t="s">
        <v>14292</v>
      </c>
      <c r="K4450" s="193" t="s">
        <v>7127</v>
      </c>
      <c r="L4450" s="193" t="s">
        <v>3029</v>
      </c>
      <c r="M4450" s="193" t="s">
        <v>7131</v>
      </c>
      <c r="N4450" s="193" t="s">
        <v>14293</v>
      </c>
      <c r="O4450" s="193" t="s">
        <v>1769</v>
      </c>
      <c r="P4450" s="219" t="n">
        <v>43040</v>
      </c>
      <c r="Q4450" s="219" t="n">
        <v>44469</v>
      </c>
      <c r="R4450" s="193"/>
      <c r="S4450" s="193" t="s">
        <v>7130</v>
      </c>
      <c r="T4450" s="193" t="n">
        <v>2607.829252</v>
      </c>
      <c r="U4450" s="193"/>
      <c r="V4450" s="193"/>
      <c r="W4450" s="193" t="s">
        <v>8720</v>
      </c>
      <c r="X4450" s="196"/>
      <c r="Y4450" s="196"/>
      <c r="Z4450" s="196" t="n">
        <v>0</v>
      </c>
      <c r="AE4450" s="94" t="e">
        <f aca="false" t="array" ref="AE4450:AK4450">_xlfn.torow(_xlfn.unique(_xlfn._xlws.filter(cat_table[Subsector],$E4450=cat_table[Sector],"")))</f>
        <v>#NAME?</v>
      </c>
      <c r="AF4450" s="94" t="e">
        <v>#NAME?</v>
      </c>
      <c r="AG4450" s="94" t="e">
        <v>#NAME?</v>
      </c>
      <c r="AH4450" s="94" t="e">
        <v>#NAME?</v>
      </c>
      <c r="AI4450" s="94" t="e">
        <v>#NAME?</v>
      </c>
      <c r="AJ4450" s="94" t="e">
        <v>#NAME?</v>
      </c>
      <c r="AK4450" s="94" t="e">
        <v>#NAME?</v>
      </c>
      <c r="AO4450" s="94" t="e">
        <f aca="false" t="array" ref="AO4450:AQ4450">_xlfn.torow(_xlfn.unique(_xlfn._xlws.filter(cat_table[Sub-subsector],($E4450=cat_table[Sector])*($F4450=cat_table[Subsector]),"")))</f>
        <v>#NAME?</v>
      </c>
      <c r="AP4450" s="94" t="e">
        <v>#NAME?</v>
      </c>
      <c r="AQ4450" s="94" t="e">
        <v>#NAME?</v>
      </c>
    </row>
    <row r="4451" customFormat="false" ht="15" hidden="false" customHeight="true" outlineLevel="0" collapsed="false">
      <c r="A4451" s="193" t="s">
        <v>15234</v>
      </c>
      <c r="B4451" s="20" t="str">
        <f aca="false">INDEX(Table2[], MATCH(L4451, Location_ID!$D$2:$D$648, 0), 1)</f>
        <v>a5d035c9-aae3-40ac-9eb8-c5c29396ac64</v>
      </c>
      <c r="C4451" s="193" t="s">
        <v>1482</v>
      </c>
      <c r="D4451" s="273" t="s">
        <v>354</v>
      </c>
      <c r="E4451" s="193" t="s">
        <v>7134</v>
      </c>
      <c r="F4451" s="193" t="s">
        <v>7899</v>
      </c>
      <c r="G4451" s="193"/>
      <c r="H4451" s="196"/>
      <c r="I4451" s="193" t="s">
        <v>14291</v>
      </c>
      <c r="J4451" s="193" t="s">
        <v>14292</v>
      </c>
      <c r="K4451" s="193" t="s">
        <v>7127</v>
      </c>
      <c r="L4451" s="193" t="s">
        <v>3029</v>
      </c>
      <c r="M4451" s="193" t="s">
        <v>7131</v>
      </c>
      <c r="N4451" s="193" t="s">
        <v>14293</v>
      </c>
      <c r="O4451" s="193" t="s">
        <v>1769</v>
      </c>
      <c r="P4451" s="219" t="n">
        <v>43040</v>
      </c>
      <c r="Q4451" s="219" t="n">
        <v>44469</v>
      </c>
      <c r="R4451" s="193"/>
      <c r="S4451" s="193" t="s">
        <v>7130</v>
      </c>
      <c r="T4451" s="193" t="n">
        <v>708.534021</v>
      </c>
      <c r="U4451" s="193"/>
      <c r="V4451" s="193"/>
      <c r="W4451" s="193" t="s">
        <v>8720</v>
      </c>
      <c r="X4451" s="196"/>
      <c r="Y4451" s="196"/>
      <c r="Z4451" s="196" t="n">
        <v>0</v>
      </c>
      <c r="AE4451" s="94" t="e">
        <f aca="false" t="array" ref="AE4451:AK4451">_xlfn.torow(_xlfn.unique(_xlfn._xlws.filter(cat_table[Subsector],$E4451=cat_table[Sector],"")))</f>
        <v>#NAME?</v>
      </c>
      <c r="AF4451" s="94" t="e">
        <v>#NAME?</v>
      </c>
      <c r="AG4451" s="94" t="e">
        <v>#NAME?</v>
      </c>
      <c r="AH4451" s="94" t="e">
        <v>#NAME?</v>
      </c>
      <c r="AI4451" s="94" t="e">
        <v>#NAME?</v>
      </c>
      <c r="AJ4451" s="94" t="e">
        <v>#NAME?</v>
      </c>
      <c r="AK4451" s="94" t="e">
        <v>#NAME?</v>
      </c>
      <c r="AO4451" s="94" t="e">
        <f aca="false" t="array" ref="AO4451:AQ4451">_xlfn.torow(_xlfn.unique(_xlfn._xlws.filter(cat_table[Sub-subsector],($E4451=cat_table[Sector])*($F4451=cat_table[Subsector]),"")))</f>
        <v>#NAME?</v>
      </c>
      <c r="AP4451" s="94" t="e">
        <v>#NAME?</v>
      </c>
      <c r="AQ4451" s="94" t="e">
        <v>#NAME?</v>
      </c>
    </row>
    <row r="4452" customFormat="false" ht="15" hidden="false" customHeight="true" outlineLevel="0" collapsed="false">
      <c r="A4452" s="193" t="s">
        <v>15235</v>
      </c>
      <c r="B4452" s="20" t="str">
        <f aca="false">INDEX(Table2[], MATCH(L4452, Location_ID!$D$2:$D$648, 0), 1)</f>
        <v>a5d035c9-aae3-40ac-9eb8-c5c29396ac64</v>
      </c>
      <c r="C4452" s="193" t="s">
        <v>1482</v>
      </c>
      <c r="D4452" s="273" t="s">
        <v>354</v>
      </c>
      <c r="E4452" s="193" t="s">
        <v>7134</v>
      </c>
      <c r="F4452" s="193" t="s">
        <v>7899</v>
      </c>
      <c r="G4452" s="193"/>
      <c r="H4452" s="196"/>
      <c r="I4452" s="193" t="s">
        <v>14291</v>
      </c>
      <c r="J4452" s="193" t="s">
        <v>14292</v>
      </c>
      <c r="K4452" s="193" t="s">
        <v>7127</v>
      </c>
      <c r="L4452" s="193" t="s">
        <v>3029</v>
      </c>
      <c r="M4452" s="193" t="s">
        <v>7131</v>
      </c>
      <c r="N4452" s="193" t="s">
        <v>14293</v>
      </c>
      <c r="O4452" s="193" t="s">
        <v>1769</v>
      </c>
      <c r="P4452" s="219" t="n">
        <v>43040</v>
      </c>
      <c r="Q4452" s="219" t="n">
        <v>44469</v>
      </c>
      <c r="R4452" s="193"/>
      <c r="S4452" s="193" t="s">
        <v>7130</v>
      </c>
      <c r="T4452" s="193" t="n">
        <v>17522.84222</v>
      </c>
      <c r="U4452" s="193"/>
      <c r="V4452" s="193"/>
      <c r="W4452" s="193" t="s">
        <v>8720</v>
      </c>
      <c r="X4452" s="196"/>
      <c r="Y4452" s="196"/>
      <c r="Z4452" s="196" t="n">
        <v>0</v>
      </c>
      <c r="AE4452" s="94" t="e">
        <f aca="false" t="array" ref="AE4452:AK4452">_xlfn.torow(_xlfn.unique(_xlfn._xlws.filter(cat_table[Subsector],$E4452=cat_table[Sector],"")))</f>
        <v>#NAME?</v>
      </c>
      <c r="AF4452" s="94" t="e">
        <v>#NAME?</v>
      </c>
      <c r="AG4452" s="94" t="e">
        <v>#NAME?</v>
      </c>
      <c r="AH4452" s="94" t="e">
        <v>#NAME?</v>
      </c>
      <c r="AI4452" s="94" t="e">
        <v>#NAME?</v>
      </c>
      <c r="AJ4452" s="94" t="e">
        <v>#NAME?</v>
      </c>
      <c r="AK4452" s="94" t="e">
        <v>#NAME?</v>
      </c>
      <c r="AO4452" s="94" t="e">
        <f aca="false" t="array" ref="AO4452:AQ4452">_xlfn.torow(_xlfn.unique(_xlfn._xlws.filter(cat_table[Sub-subsector],($E4452=cat_table[Sector])*($F4452=cat_table[Subsector]),"")))</f>
        <v>#NAME?</v>
      </c>
      <c r="AP4452" s="94" t="e">
        <v>#NAME?</v>
      </c>
      <c r="AQ4452" s="94" t="e">
        <v>#NAME?</v>
      </c>
    </row>
    <row r="4453" customFormat="false" ht="15" hidden="false" customHeight="true" outlineLevel="0" collapsed="false">
      <c r="A4453" s="193" t="s">
        <v>15236</v>
      </c>
      <c r="B4453" s="20" t="str">
        <f aca="false">INDEX(Table2[], MATCH(L4453, Location_ID!$D$2:$D$648, 0), 1)</f>
        <v>a5d035c9-aae3-40ac-9eb8-c5c29396ac64</v>
      </c>
      <c r="C4453" s="193" t="s">
        <v>1482</v>
      </c>
      <c r="D4453" s="273" t="s">
        <v>354</v>
      </c>
      <c r="E4453" s="193" t="s">
        <v>7134</v>
      </c>
      <c r="F4453" s="193" t="s">
        <v>7899</v>
      </c>
      <c r="G4453" s="193"/>
      <c r="H4453" s="196"/>
      <c r="I4453" s="193" t="s">
        <v>14291</v>
      </c>
      <c r="J4453" s="193" t="s">
        <v>14292</v>
      </c>
      <c r="K4453" s="193" t="s">
        <v>7127</v>
      </c>
      <c r="L4453" s="193" t="s">
        <v>3029</v>
      </c>
      <c r="M4453" s="193" t="s">
        <v>7131</v>
      </c>
      <c r="N4453" s="193" t="s">
        <v>14293</v>
      </c>
      <c r="O4453" s="193" t="s">
        <v>1769</v>
      </c>
      <c r="P4453" s="219" t="n">
        <v>43040</v>
      </c>
      <c r="Q4453" s="219" t="n">
        <v>44469</v>
      </c>
      <c r="R4453" s="193"/>
      <c r="S4453" s="193" t="s">
        <v>7130</v>
      </c>
      <c r="T4453" s="193" t="n">
        <v>819.0511136</v>
      </c>
      <c r="U4453" s="193"/>
      <c r="V4453" s="193"/>
      <c r="W4453" s="193" t="s">
        <v>8720</v>
      </c>
      <c r="X4453" s="196"/>
      <c r="Y4453" s="196"/>
      <c r="Z4453" s="196" t="n">
        <v>0</v>
      </c>
      <c r="AE4453" s="94" t="e">
        <f aca="false" t="array" ref="AE4453:AK4453">_xlfn.torow(_xlfn.unique(_xlfn._xlws.filter(cat_table[Subsector],$E4453=cat_table[Sector],"")))</f>
        <v>#NAME?</v>
      </c>
      <c r="AF4453" s="94" t="e">
        <v>#NAME?</v>
      </c>
      <c r="AG4453" s="94" t="e">
        <v>#NAME?</v>
      </c>
      <c r="AH4453" s="94" t="e">
        <v>#NAME?</v>
      </c>
      <c r="AI4453" s="94" t="e">
        <v>#NAME?</v>
      </c>
      <c r="AJ4453" s="94" t="e">
        <v>#NAME?</v>
      </c>
      <c r="AK4453" s="94" t="e">
        <v>#NAME?</v>
      </c>
      <c r="AO4453" s="94" t="e">
        <f aca="false" t="array" ref="AO4453:AQ4453">_xlfn.torow(_xlfn.unique(_xlfn._xlws.filter(cat_table[Sub-subsector],($E4453=cat_table[Sector])*($F4453=cat_table[Subsector]),"")))</f>
        <v>#NAME?</v>
      </c>
      <c r="AP4453" s="94" t="e">
        <v>#NAME?</v>
      </c>
      <c r="AQ4453" s="94" t="e">
        <v>#NAME?</v>
      </c>
    </row>
    <row r="4454" customFormat="false" ht="15" hidden="false" customHeight="true" outlineLevel="0" collapsed="false">
      <c r="A4454" s="193" t="s">
        <v>15237</v>
      </c>
      <c r="B4454" s="20" t="str">
        <f aca="false">INDEX(Table2[], MATCH(L4454, Location_ID!$D$2:$D$648, 0), 1)</f>
        <v>a5d035c9-aae3-40ac-9eb8-c5c29396ac64</v>
      </c>
      <c r="C4454" s="193" t="s">
        <v>1482</v>
      </c>
      <c r="D4454" s="273" t="s">
        <v>354</v>
      </c>
      <c r="E4454" s="193" t="s">
        <v>7134</v>
      </c>
      <c r="F4454" s="193" t="s">
        <v>7899</v>
      </c>
      <c r="G4454" s="193"/>
      <c r="H4454" s="196"/>
      <c r="I4454" s="193" t="s">
        <v>14291</v>
      </c>
      <c r="J4454" s="193" t="s">
        <v>14292</v>
      </c>
      <c r="K4454" s="193" t="s">
        <v>7127</v>
      </c>
      <c r="L4454" s="193" t="s">
        <v>3029</v>
      </c>
      <c r="M4454" s="193" t="s">
        <v>7131</v>
      </c>
      <c r="N4454" s="193" t="s">
        <v>14293</v>
      </c>
      <c r="O4454" s="193" t="s">
        <v>1769</v>
      </c>
      <c r="P4454" s="219" t="n">
        <v>43040</v>
      </c>
      <c r="Q4454" s="219" t="n">
        <v>44469</v>
      </c>
      <c r="R4454" s="193"/>
      <c r="S4454" s="193" t="s">
        <v>7130</v>
      </c>
      <c r="T4454" s="193" t="n">
        <v>3298.692163</v>
      </c>
      <c r="U4454" s="193"/>
      <c r="V4454" s="193"/>
      <c r="W4454" s="193" t="s">
        <v>8720</v>
      </c>
      <c r="X4454" s="196"/>
      <c r="Y4454" s="196"/>
      <c r="Z4454" s="196" t="n">
        <v>0</v>
      </c>
      <c r="AE4454" s="94" t="e">
        <f aca="false" t="array" ref="AE4454:AK4454">_xlfn.torow(_xlfn.unique(_xlfn._xlws.filter(cat_table[Subsector],$E4454=cat_table[Sector],"")))</f>
        <v>#NAME?</v>
      </c>
      <c r="AF4454" s="94" t="e">
        <v>#NAME?</v>
      </c>
      <c r="AG4454" s="94" t="e">
        <v>#NAME?</v>
      </c>
      <c r="AH4454" s="94" t="e">
        <v>#NAME?</v>
      </c>
      <c r="AI4454" s="94" t="e">
        <v>#NAME?</v>
      </c>
      <c r="AJ4454" s="94" t="e">
        <v>#NAME?</v>
      </c>
      <c r="AK4454" s="94" t="e">
        <v>#NAME?</v>
      </c>
      <c r="AO4454" s="94" t="e">
        <f aca="false" t="array" ref="AO4454:AQ4454">_xlfn.torow(_xlfn.unique(_xlfn._xlws.filter(cat_table[Sub-subsector],($E4454=cat_table[Sector])*($F4454=cat_table[Subsector]),"")))</f>
        <v>#NAME?</v>
      </c>
      <c r="AP4454" s="94" t="e">
        <v>#NAME?</v>
      </c>
      <c r="AQ4454" s="94" t="e">
        <v>#NAME?</v>
      </c>
    </row>
    <row r="4455" customFormat="false" ht="15" hidden="false" customHeight="true" outlineLevel="0" collapsed="false">
      <c r="A4455" s="193" t="s">
        <v>15238</v>
      </c>
      <c r="B4455" s="20" t="str">
        <f aca="false">INDEX(Table2[], MATCH(L4455, Location_ID!$D$2:$D$648, 0), 1)</f>
        <v>a5d035c9-aae3-40ac-9eb8-c5c29396ac64</v>
      </c>
      <c r="C4455" s="193" t="s">
        <v>1482</v>
      </c>
      <c r="D4455" s="273" t="s">
        <v>354</v>
      </c>
      <c r="E4455" s="193" t="s">
        <v>7134</v>
      </c>
      <c r="F4455" s="193" t="s">
        <v>7899</v>
      </c>
      <c r="G4455" s="193"/>
      <c r="H4455" s="196"/>
      <c r="I4455" s="193" t="s">
        <v>14291</v>
      </c>
      <c r="J4455" s="193" t="s">
        <v>14292</v>
      </c>
      <c r="K4455" s="193" t="s">
        <v>7127</v>
      </c>
      <c r="L4455" s="193" t="s">
        <v>3029</v>
      </c>
      <c r="M4455" s="193" t="s">
        <v>7131</v>
      </c>
      <c r="N4455" s="193" t="s">
        <v>14293</v>
      </c>
      <c r="O4455" s="193" t="s">
        <v>1769</v>
      </c>
      <c r="P4455" s="219" t="n">
        <v>43040</v>
      </c>
      <c r="Q4455" s="219" t="n">
        <v>44469</v>
      </c>
      <c r="R4455" s="193"/>
      <c r="S4455" s="193" t="s">
        <v>7130</v>
      </c>
      <c r="T4455" s="193" t="n">
        <v>4220.535813</v>
      </c>
      <c r="U4455" s="193"/>
      <c r="V4455" s="193"/>
      <c r="W4455" s="193" t="s">
        <v>8720</v>
      </c>
      <c r="X4455" s="196"/>
      <c r="Y4455" s="196"/>
      <c r="Z4455" s="196" t="n">
        <v>0</v>
      </c>
      <c r="AE4455" s="94" t="e">
        <f aca="false" t="array" ref="AE4455:AK4455">_xlfn.torow(_xlfn.unique(_xlfn._xlws.filter(cat_table[Subsector],$E4455=cat_table[Sector],"")))</f>
        <v>#NAME?</v>
      </c>
      <c r="AF4455" s="94" t="e">
        <v>#NAME?</v>
      </c>
      <c r="AG4455" s="94" t="e">
        <v>#NAME?</v>
      </c>
      <c r="AH4455" s="94" t="e">
        <v>#NAME?</v>
      </c>
      <c r="AI4455" s="94" t="e">
        <v>#NAME?</v>
      </c>
      <c r="AJ4455" s="94" t="e">
        <v>#NAME?</v>
      </c>
      <c r="AK4455" s="94" t="e">
        <v>#NAME?</v>
      </c>
      <c r="AO4455" s="94" t="e">
        <f aca="false" t="array" ref="AO4455:AQ4455">_xlfn.torow(_xlfn.unique(_xlfn._xlws.filter(cat_table[Sub-subsector],($E4455=cat_table[Sector])*($F4455=cat_table[Subsector]),"")))</f>
        <v>#NAME?</v>
      </c>
      <c r="AP4455" s="94" t="e">
        <v>#NAME?</v>
      </c>
      <c r="AQ4455" s="94" t="e">
        <v>#NAME?</v>
      </c>
    </row>
    <row r="4456" customFormat="false" ht="15" hidden="false" customHeight="true" outlineLevel="0" collapsed="false">
      <c r="A4456" s="193" t="s">
        <v>15239</v>
      </c>
      <c r="B4456" s="20" t="str">
        <f aca="false">INDEX(Table2[], MATCH(L4456, Location_ID!$D$2:$D$648, 0), 1)</f>
        <v>a5d035c9-aae3-40ac-9eb8-c5c29396ac64</v>
      </c>
      <c r="C4456" s="193" t="s">
        <v>1482</v>
      </c>
      <c r="D4456" s="273" t="s">
        <v>354</v>
      </c>
      <c r="E4456" s="193" t="s">
        <v>7134</v>
      </c>
      <c r="F4456" s="193" t="s">
        <v>7899</v>
      </c>
      <c r="G4456" s="193"/>
      <c r="H4456" s="196"/>
      <c r="I4456" s="193" t="s">
        <v>14291</v>
      </c>
      <c r="J4456" s="193" t="s">
        <v>14292</v>
      </c>
      <c r="K4456" s="193" t="s">
        <v>7127</v>
      </c>
      <c r="L4456" s="193" t="s">
        <v>3029</v>
      </c>
      <c r="M4456" s="193" t="s">
        <v>7131</v>
      </c>
      <c r="N4456" s="193" t="s">
        <v>14293</v>
      </c>
      <c r="O4456" s="193" t="s">
        <v>1769</v>
      </c>
      <c r="P4456" s="219" t="n">
        <v>43040</v>
      </c>
      <c r="Q4456" s="219" t="n">
        <v>44469</v>
      </c>
      <c r="R4456" s="193"/>
      <c r="S4456" s="193" t="s">
        <v>7130</v>
      </c>
      <c r="T4456" s="193" t="n">
        <v>7126.187466</v>
      </c>
      <c r="U4456" s="193"/>
      <c r="V4456" s="193"/>
      <c r="W4456" s="193" t="s">
        <v>8720</v>
      </c>
      <c r="X4456" s="196"/>
      <c r="Y4456" s="196"/>
      <c r="Z4456" s="196" t="n">
        <v>0</v>
      </c>
      <c r="AE4456" s="94" t="e">
        <f aca="false" t="array" ref="AE4456:AK4456">_xlfn.torow(_xlfn.unique(_xlfn._xlws.filter(cat_table[Subsector],$E4456=cat_table[Sector],"")))</f>
        <v>#NAME?</v>
      </c>
      <c r="AF4456" s="94" t="e">
        <v>#NAME?</v>
      </c>
      <c r="AG4456" s="94" t="e">
        <v>#NAME?</v>
      </c>
      <c r="AH4456" s="94" t="e">
        <v>#NAME?</v>
      </c>
      <c r="AI4456" s="94" t="e">
        <v>#NAME?</v>
      </c>
      <c r="AJ4456" s="94" t="e">
        <v>#NAME?</v>
      </c>
      <c r="AK4456" s="94" t="e">
        <v>#NAME?</v>
      </c>
      <c r="AO4456" s="94" t="e">
        <f aca="false" t="array" ref="AO4456:AQ4456">_xlfn.torow(_xlfn.unique(_xlfn._xlws.filter(cat_table[Sub-subsector],($E4456=cat_table[Sector])*($F4456=cat_table[Subsector]),"")))</f>
        <v>#NAME?</v>
      </c>
      <c r="AP4456" s="94" t="e">
        <v>#NAME?</v>
      </c>
      <c r="AQ4456" s="94" t="e">
        <v>#NAME?</v>
      </c>
    </row>
    <row r="4457" customFormat="false" ht="15" hidden="false" customHeight="true" outlineLevel="0" collapsed="false">
      <c r="A4457" s="193" t="s">
        <v>15240</v>
      </c>
      <c r="B4457" s="20" t="str">
        <f aca="false">INDEX(Table2[], MATCH(L4457, Location_ID!$D$2:$D$648, 0), 1)</f>
        <v>a5d035c9-aae3-40ac-9eb8-c5c29396ac64</v>
      </c>
      <c r="C4457" s="193" t="s">
        <v>1482</v>
      </c>
      <c r="D4457" s="273" t="s">
        <v>354</v>
      </c>
      <c r="E4457" s="193" t="s">
        <v>7134</v>
      </c>
      <c r="F4457" s="193" t="s">
        <v>7899</v>
      </c>
      <c r="G4457" s="193"/>
      <c r="H4457" s="196"/>
      <c r="I4457" s="193" t="s">
        <v>14291</v>
      </c>
      <c r="J4457" s="193" t="s">
        <v>14292</v>
      </c>
      <c r="K4457" s="193" t="s">
        <v>7127</v>
      </c>
      <c r="L4457" s="193" t="s">
        <v>3029</v>
      </c>
      <c r="M4457" s="193" t="s">
        <v>7131</v>
      </c>
      <c r="N4457" s="193" t="s">
        <v>14293</v>
      </c>
      <c r="O4457" s="193" t="s">
        <v>1769</v>
      </c>
      <c r="P4457" s="219" t="n">
        <v>43040</v>
      </c>
      <c r="Q4457" s="219" t="n">
        <v>44469</v>
      </c>
      <c r="R4457" s="193"/>
      <c r="S4457" s="193" t="s">
        <v>7130</v>
      </c>
      <c r="T4457" s="193" t="n">
        <v>3435.541963</v>
      </c>
      <c r="U4457" s="193"/>
      <c r="V4457" s="193"/>
      <c r="W4457" s="193" t="s">
        <v>8720</v>
      </c>
      <c r="X4457" s="196"/>
      <c r="Y4457" s="196"/>
      <c r="Z4457" s="196" t="n">
        <v>0</v>
      </c>
      <c r="AE4457" s="94" t="e">
        <f aca="false" t="array" ref="AE4457:AK4457">_xlfn.torow(_xlfn.unique(_xlfn._xlws.filter(cat_table[Subsector],$E4457=cat_table[Sector],"")))</f>
        <v>#NAME?</v>
      </c>
      <c r="AF4457" s="94" t="e">
        <v>#NAME?</v>
      </c>
      <c r="AG4457" s="94" t="e">
        <v>#NAME?</v>
      </c>
      <c r="AH4457" s="94" t="e">
        <v>#NAME?</v>
      </c>
      <c r="AI4457" s="94" t="e">
        <v>#NAME?</v>
      </c>
      <c r="AJ4457" s="94" t="e">
        <v>#NAME?</v>
      </c>
      <c r="AK4457" s="94" t="e">
        <v>#NAME?</v>
      </c>
      <c r="AO4457" s="94" t="e">
        <f aca="false" t="array" ref="AO4457:AQ4457">_xlfn.torow(_xlfn.unique(_xlfn._xlws.filter(cat_table[Sub-subsector],($E4457=cat_table[Sector])*($F4457=cat_table[Subsector]),"")))</f>
        <v>#NAME?</v>
      </c>
      <c r="AP4457" s="94" t="e">
        <v>#NAME?</v>
      </c>
      <c r="AQ4457" s="94" t="e">
        <v>#NAME?</v>
      </c>
    </row>
    <row r="4458" customFormat="false" ht="15" hidden="false" customHeight="true" outlineLevel="0" collapsed="false">
      <c r="A4458" s="193" t="s">
        <v>15241</v>
      </c>
      <c r="B4458" s="20" t="str">
        <f aca="false">INDEX(Table2[], MATCH(L4458, Location_ID!$D$2:$D$648, 0), 1)</f>
        <v>a5d035c9-aae3-40ac-9eb8-c5c29396ac64</v>
      </c>
      <c r="C4458" s="193" t="s">
        <v>1482</v>
      </c>
      <c r="D4458" s="273" t="s">
        <v>354</v>
      </c>
      <c r="E4458" s="193" t="s">
        <v>7134</v>
      </c>
      <c r="F4458" s="193" t="s">
        <v>7899</v>
      </c>
      <c r="G4458" s="193"/>
      <c r="H4458" s="196"/>
      <c r="I4458" s="193" t="s">
        <v>14291</v>
      </c>
      <c r="J4458" s="193" t="s">
        <v>14292</v>
      </c>
      <c r="K4458" s="193" t="s">
        <v>7127</v>
      </c>
      <c r="L4458" s="193" t="s">
        <v>3029</v>
      </c>
      <c r="M4458" s="193" t="s">
        <v>7131</v>
      </c>
      <c r="N4458" s="193" t="s">
        <v>14293</v>
      </c>
      <c r="O4458" s="193" t="s">
        <v>1769</v>
      </c>
      <c r="P4458" s="219" t="n">
        <v>43040</v>
      </c>
      <c r="Q4458" s="219" t="n">
        <v>44469</v>
      </c>
      <c r="R4458" s="193"/>
      <c r="S4458" s="193" t="s">
        <v>7130</v>
      </c>
      <c r="T4458" s="193" t="n">
        <v>2176.745509</v>
      </c>
      <c r="U4458" s="193"/>
      <c r="V4458" s="193"/>
      <c r="W4458" s="193" t="s">
        <v>8720</v>
      </c>
      <c r="X4458" s="196"/>
      <c r="Y4458" s="196"/>
      <c r="Z4458" s="196" t="n">
        <v>0</v>
      </c>
      <c r="AE4458" s="94" t="e">
        <f aca="false" t="array" ref="AE4458:AK4458">_xlfn.torow(_xlfn.unique(_xlfn._xlws.filter(cat_table[Subsector],$E4458=cat_table[Sector],"")))</f>
        <v>#NAME?</v>
      </c>
      <c r="AF4458" s="94" t="e">
        <v>#NAME?</v>
      </c>
      <c r="AG4458" s="94" t="e">
        <v>#NAME?</v>
      </c>
      <c r="AH4458" s="94" t="e">
        <v>#NAME?</v>
      </c>
      <c r="AI4458" s="94" t="e">
        <v>#NAME?</v>
      </c>
      <c r="AJ4458" s="94" t="e">
        <v>#NAME?</v>
      </c>
      <c r="AK4458" s="94" t="e">
        <v>#NAME?</v>
      </c>
      <c r="AO4458" s="94" t="e">
        <f aca="false" t="array" ref="AO4458:AQ4458">_xlfn.torow(_xlfn.unique(_xlfn._xlws.filter(cat_table[Sub-subsector],($E4458=cat_table[Sector])*($F4458=cat_table[Subsector]),"")))</f>
        <v>#NAME?</v>
      </c>
      <c r="AP4458" s="94" t="e">
        <v>#NAME?</v>
      </c>
      <c r="AQ4458" s="94" t="e">
        <v>#NAME?</v>
      </c>
    </row>
    <row r="4459" customFormat="false" ht="15" hidden="false" customHeight="true" outlineLevel="0" collapsed="false">
      <c r="A4459" s="193" t="s">
        <v>15242</v>
      </c>
      <c r="B4459" s="20" t="str">
        <f aca="false">INDEX(Table2[], MATCH(L4459, Location_ID!$D$2:$D$648, 0), 1)</f>
        <v>a5d035c9-aae3-40ac-9eb8-c5c29396ac64</v>
      </c>
      <c r="C4459" s="193" t="s">
        <v>1482</v>
      </c>
      <c r="D4459" s="273" t="s">
        <v>354</v>
      </c>
      <c r="E4459" s="193" t="s">
        <v>7134</v>
      </c>
      <c r="F4459" s="193" t="s">
        <v>7899</v>
      </c>
      <c r="G4459" s="193"/>
      <c r="H4459" s="196"/>
      <c r="I4459" s="193" t="s">
        <v>14291</v>
      </c>
      <c r="J4459" s="193" t="s">
        <v>14292</v>
      </c>
      <c r="K4459" s="193" t="s">
        <v>7127</v>
      </c>
      <c r="L4459" s="193" t="s">
        <v>3029</v>
      </c>
      <c r="M4459" s="193" t="s">
        <v>7131</v>
      </c>
      <c r="N4459" s="193" t="s">
        <v>14293</v>
      </c>
      <c r="O4459" s="193" t="s">
        <v>1769</v>
      </c>
      <c r="P4459" s="219" t="n">
        <v>43040</v>
      </c>
      <c r="Q4459" s="219" t="n">
        <v>44469</v>
      </c>
      <c r="R4459" s="193"/>
      <c r="S4459" s="193" t="s">
        <v>7130</v>
      </c>
      <c r="T4459" s="193" t="n">
        <v>2930.566579</v>
      </c>
      <c r="U4459" s="193"/>
      <c r="V4459" s="193"/>
      <c r="W4459" s="193" t="s">
        <v>8720</v>
      </c>
      <c r="X4459" s="196"/>
      <c r="Y4459" s="196"/>
      <c r="Z4459" s="196" t="n">
        <v>0</v>
      </c>
      <c r="AE4459" s="94" t="e">
        <f aca="false" t="array" ref="AE4459:AK4459">_xlfn.torow(_xlfn.unique(_xlfn._xlws.filter(cat_table[Subsector],$E4459=cat_table[Sector],"")))</f>
        <v>#NAME?</v>
      </c>
      <c r="AF4459" s="94" t="e">
        <v>#NAME?</v>
      </c>
      <c r="AG4459" s="94" t="e">
        <v>#NAME?</v>
      </c>
      <c r="AH4459" s="94" t="e">
        <v>#NAME?</v>
      </c>
      <c r="AI4459" s="94" t="e">
        <v>#NAME?</v>
      </c>
      <c r="AJ4459" s="94" t="e">
        <v>#NAME?</v>
      </c>
      <c r="AK4459" s="94" t="e">
        <v>#NAME?</v>
      </c>
      <c r="AO4459" s="94" t="e">
        <f aca="false" t="array" ref="AO4459:AQ4459">_xlfn.torow(_xlfn.unique(_xlfn._xlws.filter(cat_table[Sub-subsector],($E4459=cat_table[Sector])*($F4459=cat_table[Subsector]),"")))</f>
        <v>#NAME?</v>
      </c>
      <c r="AP4459" s="94" t="e">
        <v>#NAME?</v>
      </c>
      <c r="AQ4459" s="94" t="e">
        <v>#NAME?</v>
      </c>
    </row>
    <row r="4460" customFormat="false" ht="15" hidden="false" customHeight="true" outlineLevel="0" collapsed="false">
      <c r="A4460" s="193" t="s">
        <v>15243</v>
      </c>
      <c r="B4460" s="20" t="str">
        <f aca="false">INDEX(Table2[], MATCH(L4460, Location_ID!$D$2:$D$648, 0), 1)</f>
        <v>a5d035c9-aae3-40ac-9eb8-c5c29396ac64</v>
      </c>
      <c r="C4460" s="193" t="s">
        <v>1482</v>
      </c>
      <c r="D4460" s="273" t="s">
        <v>354</v>
      </c>
      <c r="E4460" s="193" t="s">
        <v>7134</v>
      </c>
      <c r="F4460" s="193" t="s">
        <v>7899</v>
      </c>
      <c r="G4460" s="193"/>
      <c r="H4460" s="196"/>
      <c r="I4460" s="193" t="s">
        <v>14291</v>
      </c>
      <c r="J4460" s="193" t="s">
        <v>14292</v>
      </c>
      <c r="K4460" s="193" t="s">
        <v>7127</v>
      </c>
      <c r="L4460" s="193" t="s">
        <v>3029</v>
      </c>
      <c r="M4460" s="193" t="s">
        <v>7131</v>
      </c>
      <c r="N4460" s="193" t="s">
        <v>14293</v>
      </c>
      <c r="O4460" s="193" t="s">
        <v>1769</v>
      </c>
      <c r="P4460" s="219" t="n">
        <v>43040</v>
      </c>
      <c r="Q4460" s="219" t="n">
        <v>44469</v>
      </c>
      <c r="R4460" s="193"/>
      <c r="S4460" s="193" t="s">
        <v>7130</v>
      </c>
      <c r="T4460" s="193" t="n">
        <v>3354.375797</v>
      </c>
      <c r="U4460" s="193"/>
      <c r="V4460" s="193"/>
      <c r="W4460" s="193" t="s">
        <v>8720</v>
      </c>
      <c r="X4460" s="196"/>
      <c r="Y4460" s="196"/>
      <c r="Z4460" s="196" t="n">
        <v>0</v>
      </c>
      <c r="AE4460" s="94" t="e">
        <f aca="false" t="array" ref="AE4460:AK4460">_xlfn.torow(_xlfn.unique(_xlfn._xlws.filter(cat_table[Subsector],$E4460=cat_table[Sector],"")))</f>
        <v>#NAME?</v>
      </c>
      <c r="AF4460" s="94" t="e">
        <v>#NAME?</v>
      </c>
      <c r="AG4460" s="94" t="e">
        <v>#NAME?</v>
      </c>
      <c r="AH4460" s="94" t="e">
        <v>#NAME?</v>
      </c>
      <c r="AI4460" s="94" t="e">
        <v>#NAME?</v>
      </c>
      <c r="AJ4460" s="94" t="e">
        <v>#NAME?</v>
      </c>
      <c r="AK4460" s="94" t="e">
        <v>#NAME?</v>
      </c>
      <c r="AO4460" s="94" t="e">
        <f aca="false" t="array" ref="AO4460:AQ4460">_xlfn.torow(_xlfn.unique(_xlfn._xlws.filter(cat_table[Sub-subsector],($E4460=cat_table[Sector])*($F4460=cat_table[Subsector]),"")))</f>
        <v>#NAME?</v>
      </c>
      <c r="AP4460" s="94" t="e">
        <v>#NAME?</v>
      </c>
      <c r="AQ4460" s="94" t="e">
        <v>#NAME?</v>
      </c>
    </row>
    <row r="4461" customFormat="false" ht="15" hidden="false" customHeight="true" outlineLevel="0" collapsed="false">
      <c r="A4461" s="193" t="s">
        <v>15244</v>
      </c>
      <c r="B4461" s="20" t="str">
        <f aca="false">INDEX(Table2[], MATCH(L4461, Location_ID!$D$2:$D$648, 0), 1)</f>
        <v>a5d035c9-aae3-40ac-9eb8-c5c29396ac64</v>
      </c>
      <c r="C4461" s="193" t="s">
        <v>1482</v>
      </c>
      <c r="D4461" s="273" t="s">
        <v>354</v>
      </c>
      <c r="E4461" s="193" t="s">
        <v>7134</v>
      </c>
      <c r="F4461" s="193" t="s">
        <v>7899</v>
      </c>
      <c r="G4461" s="193"/>
      <c r="H4461" s="196"/>
      <c r="I4461" s="193" t="s">
        <v>14291</v>
      </c>
      <c r="J4461" s="193" t="s">
        <v>14292</v>
      </c>
      <c r="K4461" s="193" t="s">
        <v>7127</v>
      </c>
      <c r="L4461" s="193" t="s">
        <v>3029</v>
      </c>
      <c r="M4461" s="193" t="s">
        <v>7131</v>
      </c>
      <c r="N4461" s="193" t="s">
        <v>14293</v>
      </c>
      <c r="O4461" s="193" t="s">
        <v>1769</v>
      </c>
      <c r="P4461" s="219" t="n">
        <v>43040</v>
      </c>
      <c r="Q4461" s="219" t="n">
        <v>44469</v>
      </c>
      <c r="R4461" s="193"/>
      <c r="S4461" s="193" t="s">
        <v>7130</v>
      </c>
      <c r="T4461" s="193" t="n">
        <v>8608.400235</v>
      </c>
      <c r="U4461" s="193"/>
      <c r="V4461" s="193"/>
      <c r="W4461" s="193" t="s">
        <v>8720</v>
      </c>
      <c r="X4461" s="196"/>
      <c r="Y4461" s="196"/>
      <c r="Z4461" s="196" t="n">
        <v>0</v>
      </c>
      <c r="AE4461" s="94" t="e">
        <f aca="false" t="array" ref="AE4461:AK4461">_xlfn.torow(_xlfn.unique(_xlfn._xlws.filter(cat_table[Subsector],$E4461=cat_table[Sector],"")))</f>
        <v>#NAME?</v>
      </c>
      <c r="AF4461" s="94" t="e">
        <v>#NAME?</v>
      </c>
      <c r="AG4461" s="94" t="e">
        <v>#NAME?</v>
      </c>
      <c r="AH4461" s="94" t="e">
        <v>#NAME?</v>
      </c>
      <c r="AI4461" s="94" t="e">
        <v>#NAME?</v>
      </c>
      <c r="AJ4461" s="94" t="e">
        <v>#NAME?</v>
      </c>
      <c r="AK4461" s="94" t="e">
        <v>#NAME?</v>
      </c>
      <c r="AO4461" s="94" t="e">
        <f aca="false" t="array" ref="AO4461:AQ4461">_xlfn.torow(_xlfn.unique(_xlfn._xlws.filter(cat_table[Sub-subsector],($E4461=cat_table[Sector])*($F4461=cat_table[Subsector]),"")))</f>
        <v>#NAME?</v>
      </c>
      <c r="AP4461" s="94" t="e">
        <v>#NAME?</v>
      </c>
      <c r="AQ4461" s="94" t="e">
        <v>#NAME?</v>
      </c>
    </row>
    <row r="4462" customFormat="false" ht="15" hidden="false" customHeight="true" outlineLevel="0" collapsed="false">
      <c r="A4462" s="193" t="s">
        <v>15245</v>
      </c>
      <c r="B4462" s="20" t="str">
        <f aca="false">INDEX(Table2[], MATCH(L4462, Location_ID!$D$2:$D$648, 0), 1)</f>
        <v>a5d035c9-aae3-40ac-9eb8-c5c29396ac64</v>
      </c>
      <c r="C4462" s="193" t="s">
        <v>1482</v>
      </c>
      <c r="D4462" s="273" t="s">
        <v>354</v>
      </c>
      <c r="E4462" s="193" t="s">
        <v>7134</v>
      </c>
      <c r="F4462" s="193" t="s">
        <v>7899</v>
      </c>
      <c r="G4462" s="193"/>
      <c r="H4462" s="196"/>
      <c r="I4462" s="193" t="s">
        <v>14291</v>
      </c>
      <c r="J4462" s="193" t="s">
        <v>14292</v>
      </c>
      <c r="K4462" s="193" t="s">
        <v>7127</v>
      </c>
      <c r="L4462" s="193" t="s">
        <v>3029</v>
      </c>
      <c r="M4462" s="193" t="s">
        <v>7131</v>
      </c>
      <c r="N4462" s="193" t="s">
        <v>14293</v>
      </c>
      <c r="O4462" s="193" t="s">
        <v>1769</v>
      </c>
      <c r="P4462" s="219" t="n">
        <v>43040</v>
      </c>
      <c r="Q4462" s="219" t="n">
        <v>44469</v>
      </c>
      <c r="R4462" s="193"/>
      <c r="S4462" s="193" t="s">
        <v>7130</v>
      </c>
      <c r="T4462" s="193" t="n">
        <v>4991.719363</v>
      </c>
      <c r="U4462" s="193"/>
      <c r="V4462" s="193"/>
      <c r="W4462" s="193" t="s">
        <v>8720</v>
      </c>
      <c r="X4462" s="196"/>
      <c r="Y4462" s="196"/>
      <c r="Z4462" s="196" t="n">
        <v>0</v>
      </c>
      <c r="AE4462" s="94" t="e">
        <f aca="false" t="array" ref="AE4462:AK4462">_xlfn.torow(_xlfn.unique(_xlfn._xlws.filter(cat_table[Subsector],$E4462=cat_table[Sector],"")))</f>
        <v>#NAME?</v>
      </c>
      <c r="AF4462" s="94" t="e">
        <v>#NAME?</v>
      </c>
      <c r="AG4462" s="94" t="e">
        <v>#NAME?</v>
      </c>
      <c r="AH4462" s="94" t="e">
        <v>#NAME?</v>
      </c>
      <c r="AI4462" s="94" t="e">
        <v>#NAME?</v>
      </c>
      <c r="AJ4462" s="94" t="e">
        <v>#NAME?</v>
      </c>
      <c r="AK4462" s="94" t="e">
        <v>#NAME?</v>
      </c>
      <c r="AO4462" s="94" t="e">
        <f aca="false" t="array" ref="AO4462:AQ4462">_xlfn.torow(_xlfn.unique(_xlfn._xlws.filter(cat_table[Sub-subsector],($E4462=cat_table[Sector])*($F4462=cat_table[Subsector]),"")))</f>
        <v>#NAME?</v>
      </c>
      <c r="AP4462" s="94" t="e">
        <v>#NAME?</v>
      </c>
      <c r="AQ4462" s="94" t="e">
        <v>#NAME?</v>
      </c>
    </row>
    <row r="4463" customFormat="false" ht="15" hidden="false" customHeight="true" outlineLevel="0" collapsed="false">
      <c r="A4463" s="193" t="s">
        <v>15246</v>
      </c>
      <c r="B4463" s="20" t="str">
        <f aca="false">INDEX(Table2[], MATCH(L4463, Location_ID!$D$2:$D$648, 0), 1)</f>
        <v>a5d035c9-aae3-40ac-9eb8-c5c29396ac64</v>
      </c>
      <c r="C4463" s="193" t="s">
        <v>1482</v>
      </c>
      <c r="D4463" s="273" t="s">
        <v>354</v>
      </c>
      <c r="E4463" s="193" t="s">
        <v>7134</v>
      </c>
      <c r="F4463" s="193" t="s">
        <v>7899</v>
      </c>
      <c r="G4463" s="193"/>
      <c r="H4463" s="196"/>
      <c r="I4463" s="193" t="s">
        <v>14291</v>
      </c>
      <c r="J4463" s="193" t="s">
        <v>14292</v>
      </c>
      <c r="K4463" s="193" t="s">
        <v>7127</v>
      </c>
      <c r="L4463" s="193" t="s">
        <v>3029</v>
      </c>
      <c r="M4463" s="193" t="s">
        <v>7131</v>
      </c>
      <c r="N4463" s="193" t="s">
        <v>14293</v>
      </c>
      <c r="O4463" s="193" t="s">
        <v>1769</v>
      </c>
      <c r="P4463" s="219" t="n">
        <v>43040</v>
      </c>
      <c r="Q4463" s="219" t="n">
        <v>44469</v>
      </c>
      <c r="R4463" s="193"/>
      <c r="S4463" s="193" t="s">
        <v>7130</v>
      </c>
      <c r="T4463" s="193" t="n">
        <v>5979.10994</v>
      </c>
      <c r="U4463" s="193"/>
      <c r="V4463" s="193"/>
      <c r="W4463" s="193" t="s">
        <v>8720</v>
      </c>
      <c r="X4463" s="196"/>
      <c r="Y4463" s="196"/>
      <c r="Z4463" s="196" t="n">
        <v>0</v>
      </c>
      <c r="AE4463" s="94" t="e">
        <f aca="false" t="array" ref="AE4463:AK4463">_xlfn.torow(_xlfn.unique(_xlfn._xlws.filter(cat_table[Subsector],$E4463=cat_table[Sector],"")))</f>
        <v>#NAME?</v>
      </c>
      <c r="AF4463" s="94" t="e">
        <v>#NAME?</v>
      </c>
      <c r="AG4463" s="94" t="e">
        <v>#NAME?</v>
      </c>
      <c r="AH4463" s="94" t="e">
        <v>#NAME?</v>
      </c>
      <c r="AI4463" s="94" t="e">
        <v>#NAME?</v>
      </c>
      <c r="AJ4463" s="94" t="e">
        <v>#NAME?</v>
      </c>
      <c r="AK4463" s="94" t="e">
        <v>#NAME?</v>
      </c>
      <c r="AO4463" s="94" t="e">
        <f aca="false" t="array" ref="AO4463:AQ4463">_xlfn.torow(_xlfn.unique(_xlfn._xlws.filter(cat_table[Sub-subsector],($E4463=cat_table[Sector])*($F4463=cat_table[Subsector]),"")))</f>
        <v>#NAME?</v>
      </c>
      <c r="AP4463" s="94" t="e">
        <v>#NAME?</v>
      </c>
      <c r="AQ4463" s="94" t="e">
        <v>#NAME?</v>
      </c>
    </row>
    <row r="4464" customFormat="false" ht="15" hidden="false" customHeight="true" outlineLevel="0" collapsed="false">
      <c r="A4464" s="193" t="s">
        <v>15247</v>
      </c>
      <c r="B4464" s="20" t="str">
        <f aca="false">INDEX(Table2[], MATCH(L4464, Location_ID!$D$2:$D$648, 0), 1)</f>
        <v>a5d035c9-aae3-40ac-9eb8-c5c29396ac64</v>
      </c>
      <c r="C4464" s="193" t="s">
        <v>1482</v>
      </c>
      <c r="D4464" s="273" t="s">
        <v>354</v>
      </c>
      <c r="E4464" s="193" t="s">
        <v>7134</v>
      </c>
      <c r="F4464" s="193" t="s">
        <v>7899</v>
      </c>
      <c r="G4464" s="193"/>
      <c r="H4464" s="196"/>
      <c r="I4464" s="193" t="s">
        <v>14291</v>
      </c>
      <c r="J4464" s="193" t="s">
        <v>14292</v>
      </c>
      <c r="K4464" s="193" t="s">
        <v>7127</v>
      </c>
      <c r="L4464" s="193" t="s">
        <v>3029</v>
      </c>
      <c r="M4464" s="193" t="s">
        <v>7131</v>
      </c>
      <c r="N4464" s="193" t="s">
        <v>14293</v>
      </c>
      <c r="O4464" s="193" t="s">
        <v>1769</v>
      </c>
      <c r="P4464" s="219" t="n">
        <v>43040</v>
      </c>
      <c r="Q4464" s="219" t="n">
        <v>44469</v>
      </c>
      <c r="R4464" s="193"/>
      <c r="S4464" s="193" t="s">
        <v>7130</v>
      </c>
      <c r="T4464" s="193" t="n">
        <v>1799.292946</v>
      </c>
      <c r="U4464" s="193"/>
      <c r="V4464" s="193"/>
      <c r="W4464" s="193" t="s">
        <v>8720</v>
      </c>
      <c r="X4464" s="196"/>
      <c r="Y4464" s="196"/>
      <c r="Z4464" s="196" t="n">
        <v>0</v>
      </c>
      <c r="AE4464" s="94" t="e">
        <f aca="false" t="array" ref="AE4464:AK4464">_xlfn.torow(_xlfn.unique(_xlfn._xlws.filter(cat_table[Subsector],$E4464=cat_table[Sector],"")))</f>
        <v>#NAME?</v>
      </c>
      <c r="AF4464" s="94" t="e">
        <v>#NAME?</v>
      </c>
      <c r="AG4464" s="94" t="e">
        <v>#NAME?</v>
      </c>
      <c r="AH4464" s="94" t="e">
        <v>#NAME?</v>
      </c>
      <c r="AI4464" s="94" t="e">
        <v>#NAME?</v>
      </c>
      <c r="AJ4464" s="94" t="e">
        <v>#NAME?</v>
      </c>
      <c r="AK4464" s="94" t="e">
        <v>#NAME?</v>
      </c>
      <c r="AO4464" s="94" t="e">
        <f aca="false" t="array" ref="AO4464:AQ4464">_xlfn.torow(_xlfn.unique(_xlfn._xlws.filter(cat_table[Sub-subsector],($E4464=cat_table[Sector])*($F4464=cat_table[Subsector]),"")))</f>
        <v>#NAME?</v>
      </c>
      <c r="AP4464" s="94" t="e">
        <v>#NAME?</v>
      </c>
      <c r="AQ4464" s="94" t="e">
        <v>#NAME?</v>
      </c>
    </row>
    <row r="4465" customFormat="false" ht="15" hidden="false" customHeight="true" outlineLevel="0" collapsed="false">
      <c r="A4465" s="193" t="s">
        <v>15248</v>
      </c>
      <c r="B4465" s="20" t="str">
        <f aca="false">INDEX(Table2[], MATCH(L4465, Location_ID!$D$2:$D$648, 0), 1)</f>
        <v>a5d035c9-aae3-40ac-9eb8-c5c29396ac64</v>
      </c>
      <c r="C4465" s="193" t="s">
        <v>1482</v>
      </c>
      <c r="D4465" s="273" t="s">
        <v>354</v>
      </c>
      <c r="E4465" s="193" t="s">
        <v>7134</v>
      </c>
      <c r="F4465" s="193" t="s">
        <v>7899</v>
      </c>
      <c r="G4465" s="193"/>
      <c r="H4465" s="196"/>
      <c r="I4465" s="193" t="s">
        <v>14291</v>
      </c>
      <c r="J4465" s="193" t="s">
        <v>14292</v>
      </c>
      <c r="K4465" s="193" t="s">
        <v>7127</v>
      </c>
      <c r="L4465" s="193" t="s">
        <v>3029</v>
      </c>
      <c r="M4465" s="193" t="s">
        <v>7131</v>
      </c>
      <c r="N4465" s="193" t="s">
        <v>14293</v>
      </c>
      <c r="O4465" s="193" t="s">
        <v>1769</v>
      </c>
      <c r="P4465" s="219" t="n">
        <v>43040</v>
      </c>
      <c r="Q4465" s="219" t="n">
        <v>44469</v>
      </c>
      <c r="R4465" s="193"/>
      <c r="S4465" s="193" t="s">
        <v>7130</v>
      </c>
      <c r="T4465" s="193" t="n">
        <v>2538.457629</v>
      </c>
      <c r="U4465" s="193"/>
      <c r="V4465" s="193"/>
      <c r="W4465" s="193" t="s">
        <v>8720</v>
      </c>
      <c r="X4465" s="196"/>
      <c r="Y4465" s="196"/>
      <c r="Z4465" s="196" t="n">
        <v>0</v>
      </c>
      <c r="AE4465" s="94" t="e">
        <f aca="false" t="array" ref="AE4465:AK4465">_xlfn.torow(_xlfn.unique(_xlfn._xlws.filter(cat_table[Subsector],$E4465=cat_table[Sector],"")))</f>
        <v>#NAME?</v>
      </c>
      <c r="AF4465" s="94" t="e">
        <v>#NAME?</v>
      </c>
      <c r="AG4465" s="94" t="e">
        <v>#NAME?</v>
      </c>
      <c r="AH4465" s="94" t="e">
        <v>#NAME?</v>
      </c>
      <c r="AI4465" s="94" t="e">
        <v>#NAME?</v>
      </c>
      <c r="AJ4465" s="94" t="e">
        <v>#NAME?</v>
      </c>
      <c r="AK4465" s="94" t="e">
        <v>#NAME?</v>
      </c>
      <c r="AO4465" s="94" t="e">
        <f aca="false" t="array" ref="AO4465:AQ4465">_xlfn.torow(_xlfn.unique(_xlfn._xlws.filter(cat_table[Sub-subsector],($E4465=cat_table[Sector])*($F4465=cat_table[Subsector]),"")))</f>
        <v>#NAME?</v>
      </c>
      <c r="AP4465" s="94" t="e">
        <v>#NAME?</v>
      </c>
      <c r="AQ4465" s="94" t="e">
        <v>#NAME?</v>
      </c>
    </row>
    <row r="4466" customFormat="false" ht="15" hidden="false" customHeight="true" outlineLevel="0" collapsed="false">
      <c r="A4466" s="193" t="s">
        <v>15249</v>
      </c>
      <c r="B4466" s="20" t="str">
        <f aca="false">INDEX(Table2[], MATCH(L4466, Location_ID!$D$2:$D$648, 0), 1)</f>
        <v>a5d035c9-aae3-40ac-9eb8-c5c29396ac64</v>
      </c>
      <c r="C4466" s="193" t="s">
        <v>1482</v>
      </c>
      <c r="D4466" s="273" t="s">
        <v>354</v>
      </c>
      <c r="E4466" s="193" t="s">
        <v>7134</v>
      </c>
      <c r="F4466" s="193" t="s">
        <v>7899</v>
      </c>
      <c r="G4466" s="193"/>
      <c r="H4466" s="196"/>
      <c r="I4466" s="193" t="s">
        <v>14291</v>
      </c>
      <c r="J4466" s="193" t="s">
        <v>14292</v>
      </c>
      <c r="K4466" s="193" t="s">
        <v>7127</v>
      </c>
      <c r="L4466" s="193" t="s">
        <v>3029</v>
      </c>
      <c r="M4466" s="193" t="s">
        <v>7131</v>
      </c>
      <c r="N4466" s="193" t="s">
        <v>14293</v>
      </c>
      <c r="O4466" s="193" t="s">
        <v>1769</v>
      </c>
      <c r="P4466" s="219" t="n">
        <v>43040</v>
      </c>
      <c r="Q4466" s="219" t="n">
        <v>44469</v>
      </c>
      <c r="R4466" s="193"/>
      <c r="S4466" s="193" t="s">
        <v>7130</v>
      </c>
      <c r="T4466" s="193" t="n">
        <v>4342.851708</v>
      </c>
      <c r="U4466" s="193"/>
      <c r="V4466" s="193"/>
      <c r="W4466" s="193" t="s">
        <v>8720</v>
      </c>
      <c r="X4466" s="196"/>
      <c r="Y4466" s="196"/>
      <c r="Z4466" s="196" t="n">
        <v>0</v>
      </c>
      <c r="AE4466" s="94" t="e">
        <f aca="false" t="array" ref="AE4466:AK4466">_xlfn.torow(_xlfn.unique(_xlfn._xlws.filter(cat_table[Subsector],$E4466=cat_table[Sector],"")))</f>
        <v>#NAME?</v>
      </c>
      <c r="AF4466" s="94" t="e">
        <v>#NAME?</v>
      </c>
      <c r="AG4466" s="94" t="e">
        <v>#NAME?</v>
      </c>
      <c r="AH4466" s="94" t="e">
        <v>#NAME?</v>
      </c>
      <c r="AI4466" s="94" t="e">
        <v>#NAME?</v>
      </c>
      <c r="AJ4466" s="94" t="e">
        <v>#NAME?</v>
      </c>
      <c r="AK4466" s="94" t="e">
        <v>#NAME?</v>
      </c>
      <c r="AO4466" s="94" t="e">
        <f aca="false" t="array" ref="AO4466:AQ4466">_xlfn.torow(_xlfn.unique(_xlfn._xlws.filter(cat_table[Sub-subsector],($E4466=cat_table[Sector])*($F4466=cat_table[Subsector]),"")))</f>
        <v>#NAME?</v>
      </c>
      <c r="AP4466" s="94" t="e">
        <v>#NAME?</v>
      </c>
      <c r="AQ4466" s="94" t="e">
        <v>#NAME?</v>
      </c>
    </row>
    <row r="4467" customFormat="false" ht="15" hidden="false" customHeight="true" outlineLevel="0" collapsed="false">
      <c r="A4467" s="193" t="s">
        <v>15250</v>
      </c>
      <c r="B4467" s="20" t="str">
        <f aca="false">INDEX(Table2[], MATCH(L4467, Location_ID!$D$2:$D$648, 0), 1)</f>
        <v>a5d035c9-aae3-40ac-9eb8-c5c29396ac64</v>
      </c>
      <c r="C4467" s="193" t="s">
        <v>1482</v>
      </c>
      <c r="D4467" s="273" t="s">
        <v>354</v>
      </c>
      <c r="E4467" s="193" t="s">
        <v>7134</v>
      </c>
      <c r="F4467" s="193" t="s">
        <v>7899</v>
      </c>
      <c r="G4467" s="193"/>
      <c r="H4467" s="196"/>
      <c r="I4467" s="193" t="s">
        <v>14291</v>
      </c>
      <c r="J4467" s="193" t="s">
        <v>14292</v>
      </c>
      <c r="K4467" s="193" t="s">
        <v>7127</v>
      </c>
      <c r="L4467" s="193" t="s">
        <v>3029</v>
      </c>
      <c r="M4467" s="193" t="s">
        <v>7131</v>
      </c>
      <c r="N4467" s="193" t="s">
        <v>14293</v>
      </c>
      <c r="O4467" s="193" t="s">
        <v>1769</v>
      </c>
      <c r="P4467" s="219" t="n">
        <v>43040</v>
      </c>
      <c r="Q4467" s="219" t="n">
        <v>44469</v>
      </c>
      <c r="R4467" s="193"/>
      <c r="S4467" s="193" t="s">
        <v>7130</v>
      </c>
      <c r="T4467" s="193" t="n">
        <v>7783.776844</v>
      </c>
      <c r="U4467" s="193"/>
      <c r="V4467" s="193"/>
      <c r="W4467" s="193" t="s">
        <v>8720</v>
      </c>
      <c r="X4467" s="196"/>
      <c r="Y4467" s="196"/>
      <c r="Z4467" s="196" t="n">
        <v>0</v>
      </c>
      <c r="AE4467" s="94" t="e">
        <f aca="false" t="array" ref="AE4467:AK4467">_xlfn.torow(_xlfn.unique(_xlfn._xlws.filter(cat_table[Subsector],$E4467=cat_table[Sector],"")))</f>
        <v>#NAME?</v>
      </c>
      <c r="AF4467" s="94" t="e">
        <v>#NAME?</v>
      </c>
      <c r="AG4467" s="94" t="e">
        <v>#NAME?</v>
      </c>
      <c r="AH4467" s="94" t="e">
        <v>#NAME?</v>
      </c>
      <c r="AI4467" s="94" t="e">
        <v>#NAME?</v>
      </c>
      <c r="AJ4467" s="94" t="e">
        <v>#NAME?</v>
      </c>
      <c r="AK4467" s="94" t="e">
        <v>#NAME?</v>
      </c>
      <c r="AO4467" s="94" t="e">
        <f aca="false" t="array" ref="AO4467:AQ4467">_xlfn.torow(_xlfn.unique(_xlfn._xlws.filter(cat_table[Sub-subsector],($E4467=cat_table[Sector])*($F4467=cat_table[Subsector]),"")))</f>
        <v>#NAME?</v>
      </c>
      <c r="AP4467" s="94" t="e">
        <v>#NAME?</v>
      </c>
      <c r="AQ4467" s="94" t="e">
        <v>#NAME?</v>
      </c>
    </row>
    <row r="4468" customFormat="false" ht="15" hidden="false" customHeight="true" outlineLevel="0" collapsed="false">
      <c r="A4468" s="193" t="s">
        <v>15251</v>
      </c>
      <c r="B4468" s="20" t="str">
        <f aca="false">INDEX(Table2[], MATCH(L4468, Location_ID!$D$2:$D$648, 0), 1)</f>
        <v>a5d035c9-aae3-40ac-9eb8-c5c29396ac64</v>
      </c>
      <c r="C4468" s="193" t="s">
        <v>1482</v>
      </c>
      <c r="D4468" s="273" t="s">
        <v>354</v>
      </c>
      <c r="E4468" s="193" t="s">
        <v>7134</v>
      </c>
      <c r="F4468" s="193" t="s">
        <v>7899</v>
      </c>
      <c r="G4468" s="193"/>
      <c r="H4468" s="196"/>
      <c r="I4468" s="193" t="s">
        <v>14291</v>
      </c>
      <c r="J4468" s="193" t="s">
        <v>14292</v>
      </c>
      <c r="K4468" s="193" t="s">
        <v>7127</v>
      </c>
      <c r="L4468" s="193" t="s">
        <v>3029</v>
      </c>
      <c r="M4468" s="193" t="s">
        <v>7131</v>
      </c>
      <c r="N4468" s="193" t="s">
        <v>14293</v>
      </c>
      <c r="O4468" s="193" t="s">
        <v>1769</v>
      </c>
      <c r="P4468" s="219" t="n">
        <v>43040</v>
      </c>
      <c r="Q4468" s="219" t="n">
        <v>44469</v>
      </c>
      <c r="R4468" s="193"/>
      <c r="S4468" s="193" t="s">
        <v>7130</v>
      </c>
      <c r="T4468" s="193" t="n">
        <v>6306.908934</v>
      </c>
      <c r="U4468" s="193"/>
      <c r="V4468" s="193"/>
      <c r="W4468" s="193" t="s">
        <v>8720</v>
      </c>
      <c r="X4468" s="196"/>
      <c r="Y4468" s="196"/>
      <c r="Z4468" s="196" t="n">
        <v>0</v>
      </c>
      <c r="AE4468" s="94" t="e">
        <f aca="false" t="array" ref="AE4468:AK4468">_xlfn.torow(_xlfn.unique(_xlfn._xlws.filter(cat_table[Subsector],$E4468=cat_table[Sector],"")))</f>
        <v>#NAME?</v>
      </c>
      <c r="AF4468" s="94" t="e">
        <v>#NAME?</v>
      </c>
      <c r="AG4468" s="94" t="e">
        <v>#NAME?</v>
      </c>
      <c r="AH4468" s="94" t="e">
        <v>#NAME?</v>
      </c>
      <c r="AI4468" s="94" t="e">
        <v>#NAME?</v>
      </c>
      <c r="AJ4468" s="94" t="e">
        <v>#NAME?</v>
      </c>
      <c r="AK4468" s="94" t="e">
        <v>#NAME?</v>
      </c>
      <c r="AO4468" s="94" t="e">
        <f aca="false" t="array" ref="AO4468:AQ4468">_xlfn.torow(_xlfn.unique(_xlfn._xlws.filter(cat_table[Sub-subsector],($E4468=cat_table[Sector])*($F4468=cat_table[Subsector]),"")))</f>
        <v>#NAME?</v>
      </c>
      <c r="AP4468" s="94" t="e">
        <v>#NAME?</v>
      </c>
      <c r="AQ4468" s="94" t="e">
        <v>#NAME?</v>
      </c>
    </row>
    <row r="4469" customFormat="false" ht="15" hidden="false" customHeight="true" outlineLevel="0" collapsed="false">
      <c r="A4469" s="193" t="s">
        <v>15252</v>
      </c>
      <c r="B4469" s="20" t="str">
        <f aca="false">INDEX(Table2[], MATCH(L4469, Location_ID!$D$2:$D$648, 0), 1)</f>
        <v>a5d035c9-aae3-40ac-9eb8-c5c29396ac64</v>
      </c>
      <c r="C4469" s="193" t="s">
        <v>1482</v>
      </c>
      <c r="D4469" s="273" t="s">
        <v>354</v>
      </c>
      <c r="E4469" s="193" t="s">
        <v>7134</v>
      </c>
      <c r="F4469" s="193" t="s">
        <v>7899</v>
      </c>
      <c r="G4469" s="193"/>
      <c r="H4469" s="196"/>
      <c r="I4469" s="193" t="s">
        <v>14291</v>
      </c>
      <c r="J4469" s="193" t="s">
        <v>14292</v>
      </c>
      <c r="K4469" s="193" t="s">
        <v>7127</v>
      </c>
      <c r="L4469" s="193" t="s">
        <v>3029</v>
      </c>
      <c r="M4469" s="193" t="s">
        <v>7131</v>
      </c>
      <c r="N4469" s="193" t="s">
        <v>14293</v>
      </c>
      <c r="O4469" s="193" t="s">
        <v>1769</v>
      </c>
      <c r="P4469" s="219" t="n">
        <v>43040</v>
      </c>
      <c r="Q4469" s="219" t="n">
        <v>44469</v>
      </c>
      <c r="R4469" s="193"/>
      <c r="S4469" s="193" t="s">
        <v>7130</v>
      </c>
      <c r="T4469" s="193" t="n">
        <v>1568.175217</v>
      </c>
      <c r="U4469" s="193"/>
      <c r="V4469" s="193"/>
      <c r="W4469" s="193" t="s">
        <v>8720</v>
      </c>
      <c r="X4469" s="196"/>
      <c r="Y4469" s="196"/>
      <c r="Z4469" s="196" t="n">
        <v>0</v>
      </c>
      <c r="AE4469" s="94" t="e">
        <f aca="false" t="array" ref="AE4469:AK4469">_xlfn.torow(_xlfn.unique(_xlfn._xlws.filter(cat_table[Subsector],$E4469=cat_table[Sector],"")))</f>
        <v>#NAME?</v>
      </c>
      <c r="AF4469" s="94" t="e">
        <v>#NAME?</v>
      </c>
      <c r="AG4469" s="94" t="e">
        <v>#NAME?</v>
      </c>
      <c r="AH4469" s="94" t="e">
        <v>#NAME?</v>
      </c>
      <c r="AI4469" s="94" t="e">
        <v>#NAME?</v>
      </c>
      <c r="AJ4469" s="94" t="e">
        <v>#NAME?</v>
      </c>
      <c r="AK4469" s="94" t="e">
        <v>#NAME?</v>
      </c>
      <c r="AO4469" s="94" t="e">
        <f aca="false" t="array" ref="AO4469:AQ4469">_xlfn.torow(_xlfn.unique(_xlfn._xlws.filter(cat_table[Sub-subsector],($E4469=cat_table[Sector])*($F4469=cat_table[Subsector]),"")))</f>
        <v>#NAME?</v>
      </c>
      <c r="AP4469" s="94" t="e">
        <v>#NAME?</v>
      </c>
      <c r="AQ4469" s="94" t="e">
        <v>#NAME?</v>
      </c>
    </row>
    <row r="4470" customFormat="false" ht="15" hidden="false" customHeight="true" outlineLevel="0" collapsed="false">
      <c r="A4470" s="193" t="s">
        <v>15253</v>
      </c>
      <c r="B4470" s="20" t="str">
        <f aca="false">INDEX(Table2[], MATCH(L4470, Location_ID!$D$2:$D$648, 0), 1)</f>
        <v>a5d035c9-aae3-40ac-9eb8-c5c29396ac64</v>
      </c>
      <c r="C4470" s="193" t="s">
        <v>1482</v>
      </c>
      <c r="D4470" s="273" t="s">
        <v>354</v>
      </c>
      <c r="E4470" s="193" t="s">
        <v>7134</v>
      </c>
      <c r="F4470" s="193" t="s">
        <v>7899</v>
      </c>
      <c r="G4470" s="193"/>
      <c r="H4470" s="196"/>
      <c r="I4470" s="193" t="s">
        <v>14291</v>
      </c>
      <c r="J4470" s="193" t="s">
        <v>14292</v>
      </c>
      <c r="K4470" s="193" t="s">
        <v>7127</v>
      </c>
      <c r="L4470" s="193" t="s">
        <v>3029</v>
      </c>
      <c r="M4470" s="193" t="s">
        <v>7131</v>
      </c>
      <c r="N4470" s="193" t="s">
        <v>14293</v>
      </c>
      <c r="O4470" s="193" t="s">
        <v>1769</v>
      </c>
      <c r="P4470" s="219" t="n">
        <v>43040</v>
      </c>
      <c r="Q4470" s="219" t="n">
        <v>44469</v>
      </c>
      <c r="R4470" s="193"/>
      <c r="S4470" s="193" t="s">
        <v>7130</v>
      </c>
      <c r="T4470" s="193" t="n">
        <v>9600.157751</v>
      </c>
      <c r="U4470" s="193"/>
      <c r="V4470" s="193"/>
      <c r="W4470" s="193" t="s">
        <v>8720</v>
      </c>
      <c r="X4470" s="196"/>
      <c r="Y4470" s="196"/>
      <c r="Z4470" s="196" t="n">
        <v>0</v>
      </c>
      <c r="AE4470" s="94" t="e">
        <f aca="false" t="array" ref="AE4470:AK4470">_xlfn.torow(_xlfn.unique(_xlfn._xlws.filter(cat_table[Subsector],$E4470=cat_table[Sector],"")))</f>
        <v>#NAME?</v>
      </c>
      <c r="AF4470" s="94" t="e">
        <v>#NAME?</v>
      </c>
      <c r="AG4470" s="94" t="e">
        <v>#NAME?</v>
      </c>
      <c r="AH4470" s="94" t="e">
        <v>#NAME?</v>
      </c>
      <c r="AI4470" s="94" t="e">
        <v>#NAME?</v>
      </c>
      <c r="AJ4470" s="94" t="e">
        <v>#NAME?</v>
      </c>
      <c r="AK4470" s="94" t="e">
        <v>#NAME?</v>
      </c>
      <c r="AO4470" s="94" t="e">
        <f aca="false" t="array" ref="AO4470:AQ4470">_xlfn.torow(_xlfn.unique(_xlfn._xlws.filter(cat_table[Sub-subsector],($E4470=cat_table[Sector])*($F4470=cat_table[Subsector]),"")))</f>
        <v>#NAME?</v>
      </c>
      <c r="AP4470" s="94" t="e">
        <v>#NAME?</v>
      </c>
      <c r="AQ4470" s="94" t="e">
        <v>#NAME?</v>
      </c>
    </row>
    <row r="4471" customFormat="false" ht="15" hidden="false" customHeight="true" outlineLevel="0" collapsed="false">
      <c r="A4471" s="193" t="s">
        <v>15254</v>
      </c>
      <c r="B4471" s="20" t="str">
        <f aca="false">INDEX(Table2[], MATCH(L4471, Location_ID!$D$2:$D$648, 0), 1)</f>
        <v>a5d035c9-aae3-40ac-9eb8-c5c29396ac64</v>
      </c>
      <c r="C4471" s="193" t="s">
        <v>1482</v>
      </c>
      <c r="D4471" s="273" t="s">
        <v>354</v>
      </c>
      <c r="E4471" s="193" t="s">
        <v>7134</v>
      </c>
      <c r="F4471" s="193" t="s">
        <v>7899</v>
      </c>
      <c r="G4471" s="193"/>
      <c r="H4471" s="196"/>
      <c r="I4471" s="193" t="s">
        <v>14291</v>
      </c>
      <c r="J4471" s="193" t="s">
        <v>14292</v>
      </c>
      <c r="K4471" s="193" t="s">
        <v>7127</v>
      </c>
      <c r="L4471" s="193" t="s">
        <v>3029</v>
      </c>
      <c r="M4471" s="193" t="s">
        <v>7131</v>
      </c>
      <c r="N4471" s="193" t="s">
        <v>14293</v>
      </c>
      <c r="O4471" s="193" t="s">
        <v>1769</v>
      </c>
      <c r="P4471" s="219" t="n">
        <v>43040</v>
      </c>
      <c r="Q4471" s="219" t="n">
        <v>44469</v>
      </c>
      <c r="R4471" s="193"/>
      <c r="S4471" s="193" t="s">
        <v>7130</v>
      </c>
      <c r="T4471" s="193" t="n">
        <v>21546.14827</v>
      </c>
      <c r="U4471" s="193"/>
      <c r="V4471" s="193"/>
      <c r="W4471" s="193" t="s">
        <v>8720</v>
      </c>
      <c r="X4471" s="196"/>
      <c r="Y4471" s="196"/>
      <c r="Z4471" s="196" t="n">
        <v>0</v>
      </c>
      <c r="AE4471" s="94" t="e">
        <f aca="false" t="array" ref="AE4471:AK4471">_xlfn.torow(_xlfn.unique(_xlfn._xlws.filter(cat_table[Subsector],$E4471=cat_table[Sector],"")))</f>
        <v>#NAME?</v>
      </c>
      <c r="AF4471" s="94" t="e">
        <v>#NAME?</v>
      </c>
      <c r="AG4471" s="94" t="e">
        <v>#NAME?</v>
      </c>
      <c r="AH4471" s="94" t="e">
        <v>#NAME?</v>
      </c>
      <c r="AI4471" s="94" t="e">
        <v>#NAME?</v>
      </c>
      <c r="AJ4471" s="94" t="e">
        <v>#NAME?</v>
      </c>
      <c r="AK4471" s="94" t="e">
        <v>#NAME?</v>
      </c>
      <c r="AO4471" s="94" t="e">
        <f aca="false" t="array" ref="AO4471:AQ4471">_xlfn.torow(_xlfn.unique(_xlfn._xlws.filter(cat_table[Sub-subsector],($E4471=cat_table[Sector])*($F4471=cat_table[Subsector]),"")))</f>
        <v>#NAME?</v>
      </c>
      <c r="AP4471" s="94" t="e">
        <v>#NAME?</v>
      </c>
      <c r="AQ4471" s="94" t="e">
        <v>#NAME?</v>
      </c>
    </row>
    <row r="4472" customFormat="false" ht="15" hidden="false" customHeight="true" outlineLevel="0" collapsed="false">
      <c r="A4472" s="193" t="s">
        <v>15255</v>
      </c>
      <c r="B4472" s="20" t="str">
        <f aca="false">INDEX(Table2[], MATCH(L4472, Location_ID!$D$2:$D$648, 0), 1)</f>
        <v>a5d035c9-aae3-40ac-9eb8-c5c29396ac64</v>
      </c>
      <c r="C4472" s="193" t="s">
        <v>1482</v>
      </c>
      <c r="D4472" s="273" t="s">
        <v>354</v>
      </c>
      <c r="E4472" s="193" t="s">
        <v>7134</v>
      </c>
      <c r="F4472" s="193" t="s">
        <v>7899</v>
      </c>
      <c r="G4472" s="193"/>
      <c r="H4472" s="196"/>
      <c r="I4472" s="193" t="s">
        <v>14291</v>
      </c>
      <c r="J4472" s="193" t="s">
        <v>14292</v>
      </c>
      <c r="K4472" s="193" t="s">
        <v>7127</v>
      </c>
      <c r="L4472" s="193" t="s">
        <v>3029</v>
      </c>
      <c r="M4472" s="193" t="s">
        <v>7131</v>
      </c>
      <c r="N4472" s="193" t="s">
        <v>14293</v>
      </c>
      <c r="O4472" s="193" t="s">
        <v>1769</v>
      </c>
      <c r="P4472" s="219" t="n">
        <v>43040</v>
      </c>
      <c r="Q4472" s="219" t="n">
        <v>44469</v>
      </c>
      <c r="R4472" s="193"/>
      <c r="S4472" s="193" t="s">
        <v>7130</v>
      </c>
      <c r="T4472" s="193" t="n">
        <v>647.9319952</v>
      </c>
      <c r="U4472" s="193"/>
      <c r="V4472" s="193"/>
      <c r="W4472" s="193" t="s">
        <v>8720</v>
      </c>
      <c r="X4472" s="196"/>
      <c r="Y4472" s="196"/>
      <c r="Z4472" s="196" t="n">
        <v>0</v>
      </c>
      <c r="AE4472" s="94" t="e">
        <f aca="false" t="array" ref="AE4472:AK4472">_xlfn.torow(_xlfn.unique(_xlfn._xlws.filter(cat_table[Subsector],$E4472=cat_table[Sector],"")))</f>
        <v>#NAME?</v>
      </c>
      <c r="AF4472" s="94" t="e">
        <v>#NAME?</v>
      </c>
      <c r="AG4472" s="94" t="e">
        <v>#NAME?</v>
      </c>
      <c r="AH4472" s="94" t="e">
        <v>#NAME?</v>
      </c>
      <c r="AI4472" s="94" t="e">
        <v>#NAME?</v>
      </c>
      <c r="AJ4472" s="94" t="e">
        <v>#NAME?</v>
      </c>
      <c r="AK4472" s="94" t="e">
        <v>#NAME?</v>
      </c>
      <c r="AO4472" s="94" t="e">
        <f aca="false" t="array" ref="AO4472:AQ4472">_xlfn.torow(_xlfn.unique(_xlfn._xlws.filter(cat_table[Sub-subsector],($E4472=cat_table[Sector])*($F4472=cat_table[Subsector]),"")))</f>
        <v>#NAME?</v>
      </c>
      <c r="AP4472" s="94" t="e">
        <v>#NAME?</v>
      </c>
      <c r="AQ4472" s="94" t="e">
        <v>#NAME?</v>
      </c>
    </row>
    <row r="4473" customFormat="false" ht="15" hidden="false" customHeight="true" outlineLevel="0" collapsed="false">
      <c r="A4473" s="193" t="s">
        <v>15256</v>
      </c>
      <c r="B4473" s="20" t="str">
        <f aca="false">INDEX(Table2[], MATCH(L4473, Location_ID!$D$2:$D$648, 0), 1)</f>
        <v>a5d035c9-aae3-40ac-9eb8-c5c29396ac64</v>
      </c>
      <c r="C4473" s="193" t="s">
        <v>1482</v>
      </c>
      <c r="D4473" s="273" t="s">
        <v>354</v>
      </c>
      <c r="E4473" s="193" t="s">
        <v>7134</v>
      </c>
      <c r="F4473" s="193" t="s">
        <v>7899</v>
      </c>
      <c r="G4473" s="193"/>
      <c r="H4473" s="196"/>
      <c r="I4473" s="193" t="s">
        <v>14291</v>
      </c>
      <c r="J4473" s="193" t="s">
        <v>14292</v>
      </c>
      <c r="K4473" s="193" t="s">
        <v>7127</v>
      </c>
      <c r="L4473" s="193" t="s">
        <v>3029</v>
      </c>
      <c r="M4473" s="193" t="s">
        <v>7131</v>
      </c>
      <c r="N4473" s="193" t="s">
        <v>14293</v>
      </c>
      <c r="O4473" s="193" t="s">
        <v>1769</v>
      </c>
      <c r="P4473" s="219" t="n">
        <v>43040</v>
      </c>
      <c r="Q4473" s="219" t="n">
        <v>44469</v>
      </c>
      <c r="R4473" s="193"/>
      <c r="S4473" s="193" t="s">
        <v>7130</v>
      </c>
      <c r="T4473" s="193" t="n">
        <v>1104.527525</v>
      </c>
      <c r="U4473" s="193"/>
      <c r="V4473" s="193"/>
      <c r="W4473" s="193" t="s">
        <v>8720</v>
      </c>
      <c r="X4473" s="196"/>
      <c r="Y4473" s="196"/>
      <c r="Z4473" s="196" t="n">
        <v>0</v>
      </c>
      <c r="AE4473" s="94" t="e">
        <f aca="false" t="array" ref="AE4473:AK4473">_xlfn.torow(_xlfn.unique(_xlfn._xlws.filter(cat_table[Subsector],$E4473=cat_table[Sector],"")))</f>
        <v>#NAME?</v>
      </c>
      <c r="AF4473" s="94" t="e">
        <v>#NAME?</v>
      </c>
      <c r="AG4473" s="94" t="e">
        <v>#NAME?</v>
      </c>
      <c r="AH4473" s="94" t="e">
        <v>#NAME?</v>
      </c>
      <c r="AI4473" s="94" t="e">
        <v>#NAME?</v>
      </c>
      <c r="AJ4473" s="94" t="e">
        <v>#NAME?</v>
      </c>
      <c r="AK4473" s="94" t="e">
        <v>#NAME?</v>
      </c>
      <c r="AO4473" s="94" t="e">
        <f aca="false" t="array" ref="AO4473:AQ4473">_xlfn.torow(_xlfn.unique(_xlfn._xlws.filter(cat_table[Sub-subsector],($E4473=cat_table[Sector])*($F4473=cat_table[Subsector]),"")))</f>
        <v>#NAME?</v>
      </c>
      <c r="AP4473" s="94" t="e">
        <v>#NAME?</v>
      </c>
      <c r="AQ4473" s="94" t="e">
        <v>#NAME?</v>
      </c>
    </row>
    <row r="4474" customFormat="false" ht="15" hidden="false" customHeight="true" outlineLevel="0" collapsed="false">
      <c r="A4474" s="193" t="s">
        <v>15257</v>
      </c>
      <c r="B4474" s="20" t="str">
        <f aca="false">INDEX(Table2[], MATCH(L4474, Location_ID!$D$2:$D$648, 0), 1)</f>
        <v>a5d035c9-aae3-40ac-9eb8-c5c29396ac64</v>
      </c>
      <c r="C4474" s="193" t="s">
        <v>1482</v>
      </c>
      <c r="D4474" s="273" t="s">
        <v>354</v>
      </c>
      <c r="E4474" s="193" t="s">
        <v>7134</v>
      </c>
      <c r="F4474" s="193" t="s">
        <v>7899</v>
      </c>
      <c r="G4474" s="193"/>
      <c r="H4474" s="196"/>
      <c r="I4474" s="193" t="s">
        <v>14291</v>
      </c>
      <c r="J4474" s="193" t="s">
        <v>14292</v>
      </c>
      <c r="K4474" s="193" t="s">
        <v>7127</v>
      </c>
      <c r="L4474" s="193" t="s">
        <v>3029</v>
      </c>
      <c r="M4474" s="193" t="s">
        <v>7131</v>
      </c>
      <c r="N4474" s="193" t="s">
        <v>14293</v>
      </c>
      <c r="O4474" s="193" t="s">
        <v>1769</v>
      </c>
      <c r="P4474" s="219" t="n">
        <v>43040</v>
      </c>
      <c r="Q4474" s="219" t="n">
        <v>44469</v>
      </c>
      <c r="R4474" s="193"/>
      <c r="S4474" s="193" t="s">
        <v>7130</v>
      </c>
      <c r="T4474" s="193" t="n">
        <v>916.9658837</v>
      </c>
      <c r="U4474" s="193"/>
      <c r="V4474" s="193"/>
      <c r="W4474" s="193" t="s">
        <v>8720</v>
      </c>
      <c r="X4474" s="196"/>
      <c r="Y4474" s="196"/>
      <c r="Z4474" s="196" t="n">
        <v>0</v>
      </c>
      <c r="AE4474" s="94" t="e">
        <f aca="false" t="array" ref="AE4474:AK4474">_xlfn.torow(_xlfn.unique(_xlfn._xlws.filter(cat_table[Subsector],$E4474=cat_table[Sector],"")))</f>
        <v>#NAME?</v>
      </c>
      <c r="AF4474" s="94" t="e">
        <v>#NAME?</v>
      </c>
      <c r="AG4474" s="94" t="e">
        <v>#NAME?</v>
      </c>
      <c r="AH4474" s="94" t="e">
        <v>#NAME?</v>
      </c>
      <c r="AI4474" s="94" t="e">
        <v>#NAME?</v>
      </c>
      <c r="AJ4474" s="94" t="e">
        <v>#NAME?</v>
      </c>
      <c r="AK4474" s="94" t="e">
        <v>#NAME?</v>
      </c>
      <c r="AO4474" s="94" t="e">
        <f aca="false" t="array" ref="AO4474:AQ4474">_xlfn.torow(_xlfn.unique(_xlfn._xlws.filter(cat_table[Sub-subsector],($E4474=cat_table[Sector])*($F4474=cat_table[Subsector]),"")))</f>
        <v>#NAME?</v>
      </c>
      <c r="AP4474" s="94" t="e">
        <v>#NAME?</v>
      </c>
      <c r="AQ4474" s="94" t="e">
        <v>#NAME?</v>
      </c>
    </row>
    <row r="4475" customFormat="false" ht="15" hidden="false" customHeight="true" outlineLevel="0" collapsed="false">
      <c r="A4475" s="193" t="s">
        <v>15258</v>
      </c>
      <c r="B4475" s="20" t="str">
        <f aca="false">INDEX(Table2[], MATCH(L4475, Location_ID!$D$2:$D$648, 0), 1)</f>
        <v>a5d035c9-aae3-40ac-9eb8-c5c29396ac64</v>
      </c>
      <c r="C4475" s="193" t="s">
        <v>1482</v>
      </c>
      <c r="D4475" s="273" t="s">
        <v>354</v>
      </c>
      <c r="E4475" s="193" t="s">
        <v>7134</v>
      </c>
      <c r="F4475" s="193" t="s">
        <v>7899</v>
      </c>
      <c r="G4475" s="193"/>
      <c r="H4475" s="196"/>
      <c r="I4475" s="193" t="s">
        <v>14291</v>
      </c>
      <c r="J4475" s="193" t="s">
        <v>14292</v>
      </c>
      <c r="K4475" s="193" t="s">
        <v>7127</v>
      </c>
      <c r="L4475" s="193" t="s">
        <v>3029</v>
      </c>
      <c r="M4475" s="193" t="s">
        <v>7131</v>
      </c>
      <c r="N4475" s="193" t="s">
        <v>14293</v>
      </c>
      <c r="O4475" s="193" t="s">
        <v>1769</v>
      </c>
      <c r="P4475" s="219" t="n">
        <v>43040</v>
      </c>
      <c r="Q4475" s="219" t="n">
        <v>44469</v>
      </c>
      <c r="R4475" s="193"/>
      <c r="S4475" s="193" t="s">
        <v>7130</v>
      </c>
      <c r="T4475" s="193" t="n">
        <v>1122.96931</v>
      </c>
      <c r="U4475" s="193"/>
      <c r="V4475" s="193"/>
      <c r="W4475" s="193" t="s">
        <v>8720</v>
      </c>
      <c r="X4475" s="196"/>
      <c r="Y4475" s="196"/>
      <c r="Z4475" s="196" t="n">
        <v>0</v>
      </c>
      <c r="AE4475" s="94" t="e">
        <f aca="false" t="array" ref="AE4475:AK4475">_xlfn.torow(_xlfn.unique(_xlfn._xlws.filter(cat_table[Subsector],$E4475=cat_table[Sector],"")))</f>
        <v>#NAME?</v>
      </c>
      <c r="AF4475" s="94" t="e">
        <v>#NAME?</v>
      </c>
      <c r="AG4475" s="94" t="e">
        <v>#NAME?</v>
      </c>
      <c r="AH4475" s="94" t="e">
        <v>#NAME?</v>
      </c>
      <c r="AI4475" s="94" t="e">
        <v>#NAME?</v>
      </c>
      <c r="AJ4475" s="94" t="e">
        <v>#NAME?</v>
      </c>
      <c r="AK4475" s="94" t="e">
        <v>#NAME?</v>
      </c>
      <c r="AO4475" s="94" t="e">
        <f aca="false" t="array" ref="AO4475:AQ4475">_xlfn.torow(_xlfn.unique(_xlfn._xlws.filter(cat_table[Sub-subsector],($E4475=cat_table[Sector])*($F4475=cat_table[Subsector]),"")))</f>
        <v>#NAME?</v>
      </c>
      <c r="AP4475" s="94" t="e">
        <v>#NAME?</v>
      </c>
      <c r="AQ4475" s="94" t="e">
        <v>#NAME?</v>
      </c>
    </row>
    <row r="4476" customFormat="false" ht="15" hidden="false" customHeight="true" outlineLevel="0" collapsed="false">
      <c r="A4476" s="193" t="s">
        <v>15259</v>
      </c>
      <c r="B4476" s="20" t="str">
        <f aca="false">INDEX(Table2[], MATCH(L4476, Location_ID!$D$2:$D$648, 0), 1)</f>
        <v>a5d035c9-aae3-40ac-9eb8-c5c29396ac64</v>
      </c>
      <c r="C4476" s="193" t="s">
        <v>1482</v>
      </c>
      <c r="D4476" s="273" t="s">
        <v>354</v>
      </c>
      <c r="E4476" s="193" t="s">
        <v>7134</v>
      </c>
      <c r="F4476" s="193" t="s">
        <v>7899</v>
      </c>
      <c r="G4476" s="193"/>
      <c r="H4476" s="196"/>
      <c r="I4476" s="193" t="s">
        <v>14291</v>
      </c>
      <c r="J4476" s="193" t="s">
        <v>14292</v>
      </c>
      <c r="K4476" s="193" t="s">
        <v>7127</v>
      </c>
      <c r="L4476" s="193" t="s">
        <v>3029</v>
      </c>
      <c r="M4476" s="193" t="s">
        <v>7131</v>
      </c>
      <c r="N4476" s="193" t="s">
        <v>14293</v>
      </c>
      <c r="O4476" s="193" t="s">
        <v>1769</v>
      </c>
      <c r="P4476" s="219" t="n">
        <v>43040</v>
      </c>
      <c r="Q4476" s="219" t="n">
        <v>44469</v>
      </c>
      <c r="R4476" s="193"/>
      <c r="S4476" s="193" t="s">
        <v>7130</v>
      </c>
      <c r="T4476" s="193" t="n">
        <v>1627.549006</v>
      </c>
      <c r="U4476" s="193"/>
      <c r="V4476" s="193"/>
      <c r="W4476" s="193" t="s">
        <v>8720</v>
      </c>
      <c r="X4476" s="196"/>
      <c r="Y4476" s="196"/>
      <c r="Z4476" s="196" t="n">
        <v>0</v>
      </c>
      <c r="AE4476" s="94" t="e">
        <f aca="false" t="array" ref="AE4476:AK4476">_xlfn.torow(_xlfn.unique(_xlfn._xlws.filter(cat_table[Subsector],$E4476=cat_table[Sector],"")))</f>
        <v>#NAME?</v>
      </c>
      <c r="AF4476" s="94" t="e">
        <v>#NAME?</v>
      </c>
      <c r="AG4476" s="94" t="e">
        <v>#NAME?</v>
      </c>
      <c r="AH4476" s="94" t="e">
        <v>#NAME?</v>
      </c>
      <c r="AI4476" s="94" t="e">
        <v>#NAME?</v>
      </c>
      <c r="AJ4476" s="94" t="e">
        <v>#NAME?</v>
      </c>
      <c r="AK4476" s="94" t="e">
        <v>#NAME?</v>
      </c>
      <c r="AO4476" s="94" t="e">
        <f aca="false" t="array" ref="AO4476:AQ4476">_xlfn.torow(_xlfn.unique(_xlfn._xlws.filter(cat_table[Sub-subsector],($E4476=cat_table[Sector])*($F4476=cat_table[Subsector]),"")))</f>
        <v>#NAME?</v>
      </c>
      <c r="AP4476" s="94" t="e">
        <v>#NAME?</v>
      </c>
      <c r="AQ4476" s="94" t="e">
        <v>#NAME?</v>
      </c>
    </row>
    <row r="4477" customFormat="false" ht="15" hidden="false" customHeight="true" outlineLevel="0" collapsed="false">
      <c r="A4477" s="193" t="s">
        <v>15260</v>
      </c>
      <c r="B4477" s="20" t="str">
        <f aca="false">INDEX(Table2[], MATCH(L4477, Location_ID!$D$2:$D$648, 0), 1)</f>
        <v>a5d035c9-aae3-40ac-9eb8-c5c29396ac64</v>
      </c>
      <c r="C4477" s="193" t="s">
        <v>1482</v>
      </c>
      <c r="D4477" s="273" t="s">
        <v>354</v>
      </c>
      <c r="E4477" s="193" t="s">
        <v>7134</v>
      </c>
      <c r="F4477" s="193" t="s">
        <v>7899</v>
      </c>
      <c r="G4477" s="193"/>
      <c r="H4477" s="196"/>
      <c r="I4477" s="193" t="s">
        <v>14291</v>
      </c>
      <c r="J4477" s="193" t="s">
        <v>14292</v>
      </c>
      <c r="K4477" s="193" t="s">
        <v>7127</v>
      </c>
      <c r="L4477" s="193" t="s">
        <v>3029</v>
      </c>
      <c r="M4477" s="193" t="s">
        <v>7131</v>
      </c>
      <c r="N4477" s="193" t="s">
        <v>14293</v>
      </c>
      <c r="O4477" s="193" t="s">
        <v>1769</v>
      </c>
      <c r="P4477" s="219" t="n">
        <v>43040</v>
      </c>
      <c r="Q4477" s="219" t="n">
        <v>44469</v>
      </c>
      <c r="R4477" s="193"/>
      <c r="S4477" s="193" t="s">
        <v>7130</v>
      </c>
      <c r="T4477" s="193" t="n">
        <v>2354.171268</v>
      </c>
      <c r="U4477" s="193"/>
      <c r="V4477" s="193"/>
      <c r="W4477" s="193" t="s">
        <v>8720</v>
      </c>
      <c r="X4477" s="196"/>
      <c r="Y4477" s="196"/>
      <c r="Z4477" s="196" t="n">
        <v>0</v>
      </c>
      <c r="AE4477" s="94" t="e">
        <f aca="false" t="array" ref="AE4477:AK4477">_xlfn.torow(_xlfn.unique(_xlfn._xlws.filter(cat_table[Subsector],$E4477=cat_table[Sector],"")))</f>
        <v>#NAME?</v>
      </c>
      <c r="AF4477" s="94" t="e">
        <v>#NAME?</v>
      </c>
      <c r="AG4477" s="94" t="e">
        <v>#NAME?</v>
      </c>
      <c r="AH4477" s="94" t="e">
        <v>#NAME?</v>
      </c>
      <c r="AI4477" s="94" t="e">
        <v>#NAME?</v>
      </c>
      <c r="AJ4477" s="94" t="e">
        <v>#NAME?</v>
      </c>
      <c r="AK4477" s="94" t="e">
        <v>#NAME?</v>
      </c>
      <c r="AO4477" s="94" t="e">
        <f aca="false" t="array" ref="AO4477:AQ4477">_xlfn.torow(_xlfn.unique(_xlfn._xlws.filter(cat_table[Sub-subsector],($E4477=cat_table[Sector])*($F4477=cat_table[Subsector]),"")))</f>
        <v>#NAME?</v>
      </c>
      <c r="AP4477" s="94" t="e">
        <v>#NAME?</v>
      </c>
      <c r="AQ4477" s="94" t="e">
        <v>#NAME?</v>
      </c>
    </row>
    <row r="4478" customFormat="false" ht="15" hidden="false" customHeight="true" outlineLevel="0" collapsed="false">
      <c r="A4478" s="193" t="s">
        <v>15261</v>
      </c>
      <c r="B4478" s="20" t="str">
        <f aca="false">INDEX(Table2[], MATCH(L4478, Location_ID!$D$2:$D$648, 0), 1)</f>
        <v>a5d035c9-aae3-40ac-9eb8-c5c29396ac64</v>
      </c>
      <c r="C4478" s="193" t="s">
        <v>1482</v>
      </c>
      <c r="D4478" s="273" t="s">
        <v>354</v>
      </c>
      <c r="E4478" s="193" t="s">
        <v>7134</v>
      </c>
      <c r="F4478" s="193" t="s">
        <v>7899</v>
      </c>
      <c r="G4478" s="193"/>
      <c r="H4478" s="196"/>
      <c r="I4478" s="193" t="s">
        <v>14291</v>
      </c>
      <c r="J4478" s="193" t="s">
        <v>14292</v>
      </c>
      <c r="K4478" s="193" t="s">
        <v>7127</v>
      </c>
      <c r="L4478" s="193" t="s">
        <v>3029</v>
      </c>
      <c r="M4478" s="193" t="s">
        <v>7131</v>
      </c>
      <c r="N4478" s="193" t="s">
        <v>14293</v>
      </c>
      <c r="O4478" s="193" t="s">
        <v>1769</v>
      </c>
      <c r="P4478" s="219" t="n">
        <v>43040</v>
      </c>
      <c r="Q4478" s="219" t="n">
        <v>44469</v>
      </c>
      <c r="R4478" s="193"/>
      <c r="S4478" s="193" t="s">
        <v>7130</v>
      </c>
      <c r="T4478" s="193" t="n">
        <v>3071.553185</v>
      </c>
      <c r="U4478" s="193"/>
      <c r="V4478" s="193"/>
      <c r="W4478" s="193" t="s">
        <v>8720</v>
      </c>
      <c r="X4478" s="196"/>
      <c r="Y4478" s="196"/>
      <c r="Z4478" s="196" t="n">
        <v>0</v>
      </c>
      <c r="AE4478" s="94" t="e">
        <f aca="false" t="array" ref="AE4478:AK4478">_xlfn.torow(_xlfn.unique(_xlfn._xlws.filter(cat_table[Subsector],$E4478=cat_table[Sector],"")))</f>
        <v>#NAME?</v>
      </c>
      <c r="AF4478" s="94" t="e">
        <v>#NAME?</v>
      </c>
      <c r="AG4478" s="94" t="e">
        <v>#NAME?</v>
      </c>
      <c r="AH4478" s="94" t="e">
        <v>#NAME?</v>
      </c>
      <c r="AI4478" s="94" t="e">
        <v>#NAME?</v>
      </c>
      <c r="AJ4478" s="94" t="e">
        <v>#NAME?</v>
      </c>
      <c r="AK4478" s="94" t="e">
        <v>#NAME?</v>
      </c>
      <c r="AO4478" s="94" t="e">
        <f aca="false" t="array" ref="AO4478:AQ4478">_xlfn.torow(_xlfn.unique(_xlfn._xlws.filter(cat_table[Sub-subsector],($E4478=cat_table[Sector])*($F4478=cat_table[Subsector]),"")))</f>
        <v>#NAME?</v>
      </c>
      <c r="AP4478" s="94" t="e">
        <v>#NAME?</v>
      </c>
      <c r="AQ4478" s="94" t="e">
        <v>#NAME?</v>
      </c>
    </row>
    <row r="4479" customFormat="false" ht="15" hidden="false" customHeight="true" outlineLevel="0" collapsed="false">
      <c r="A4479" s="193" t="s">
        <v>15262</v>
      </c>
      <c r="B4479" s="20" t="str">
        <f aca="false">INDEX(Table2[], MATCH(L4479, Location_ID!$D$2:$D$648, 0), 1)</f>
        <v>a5d035c9-aae3-40ac-9eb8-c5c29396ac64</v>
      </c>
      <c r="C4479" s="193" t="s">
        <v>1482</v>
      </c>
      <c r="D4479" s="273" t="s">
        <v>354</v>
      </c>
      <c r="E4479" s="193" t="s">
        <v>7134</v>
      </c>
      <c r="F4479" s="193" t="s">
        <v>7899</v>
      </c>
      <c r="G4479" s="193"/>
      <c r="H4479" s="196"/>
      <c r="I4479" s="193" t="s">
        <v>14291</v>
      </c>
      <c r="J4479" s="193" t="s">
        <v>14292</v>
      </c>
      <c r="K4479" s="193" t="s">
        <v>7127</v>
      </c>
      <c r="L4479" s="193" t="s">
        <v>3029</v>
      </c>
      <c r="M4479" s="193" t="s">
        <v>7131</v>
      </c>
      <c r="N4479" s="193" t="s">
        <v>14293</v>
      </c>
      <c r="O4479" s="193" t="s">
        <v>1769</v>
      </c>
      <c r="P4479" s="219" t="n">
        <v>43040</v>
      </c>
      <c r="Q4479" s="219" t="n">
        <v>44469</v>
      </c>
      <c r="R4479" s="193"/>
      <c r="S4479" s="193" t="s">
        <v>7130</v>
      </c>
      <c r="T4479" s="193" t="n">
        <v>2703.788476</v>
      </c>
      <c r="U4479" s="193"/>
      <c r="V4479" s="193"/>
      <c r="W4479" s="193" t="s">
        <v>8720</v>
      </c>
      <c r="X4479" s="196"/>
      <c r="Y4479" s="196"/>
      <c r="Z4479" s="196" t="n">
        <v>0</v>
      </c>
      <c r="AE4479" s="94" t="e">
        <f aca="false" t="array" ref="AE4479:AK4479">_xlfn.torow(_xlfn.unique(_xlfn._xlws.filter(cat_table[Subsector],$E4479=cat_table[Sector],"")))</f>
        <v>#NAME?</v>
      </c>
      <c r="AF4479" s="94" t="e">
        <v>#NAME?</v>
      </c>
      <c r="AG4479" s="94" t="e">
        <v>#NAME?</v>
      </c>
      <c r="AH4479" s="94" t="e">
        <v>#NAME?</v>
      </c>
      <c r="AI4479" s="94" t="e">
        <v>#NAME?</v>
      </c>
      <c r="AJ4479" s="94" t="e">
        <v>#NAME?</v>
      </c>
      <c r="AK4479" s="94" t="e">
        <v>#NAME?</v>
      </c>
      <c r="AO4479" s="94" t="e">
        <f aca="false" t="array" ref="AO4479:AQ4479">_xlfn.torow(_xlfn.unique(_xlfn._xlws.filter(cat_table[Sub-subsector],($E4479=cat_table[Sector])*($F4479=cat_table[Subsector]),"")))</f>
        <v>#NAME?</v>
      </c>
      <c r="AP4479" s="94" t="e">
        <v>#NAME?</v>
      </c>
      <c r="AQ4479" s="94" t="e">
        <v>#NAME?</v>
      </c>
    </row>
    <row r="4480" customFormat="false" ht="15" hidden="false" customHeight="true" outlineLevel="0" collapsed="false">
      <c r="A4480" s="193" t="s">
        <v>15263</v>
      </c>
      <c r="B4480" s="20" t="str">
        <f aca="false">INDEX(Table2[], MATCH(L4480, Location_ID!$D$2:$D$648, 0), 1)</f>
        <v>a5d035c9-aae3-40ac-9eb8-c5c29396ac64</v>
      </c>
      <c r="C4480" s="193" t="s">
        <v>1482</v>
      </c>
      <c r="D4480" s="273" t="s">
        <v>354</v>
      </c>
      <c r="E4480" s="193" t="s">
        <v>7134</v>
      </c>
      <c r="F4480" s="193" t="s">
        <v>7899</v>
      </c>
      <c r="G4480" s="193"/>
      <c r="H4480" s="196"/>
      <c r="I4480" s="193" t="s">
        <v>14291</v>
      </c>
      <c r="J4480" s="193" t="s">
        <v>14292</v>
      </c>
      <c r="K4480" s="193" t="s">
        <v>7127</v>
      </c>
      <c r="L4480" s="193" t="s">
        <v>3029</v>
      </c>
      <c r="M4480" s="193" t="s">
        <v>7131</v>
      </c>
      <c r="N4480" s="193" t="s">
        <v>14293</v>
      </c>
      <c r="O4480" s="193" t="s">
        <v>1769</v>
      </c>
      <c r="P4480" s="219" t="n">
        <v>43040</v>
      </c>
      <c r="Q4480" s="219" t="n">
        <v>44469</v>
      </c>
      <c r="R4480" s="193"/>
      <c r="S4480" s="193" t="s">
        <v>7130</v>
      </c>
      <c r="T4480" s="193" t="n">
        <v>907.8111682</v>
      </c>
      <c r="U4480" s="193"/>
      <c r="V4480" s="193"/>
      <c r="W4480" s="193" t="s">
        <v>8720</v>
      </c>
      <c r="X4480" s="196"/>
      <c r="Y4480" s="196"/>
      <c r="Z4480" s="196" t="n">
        <v>0</v>
      </c>
      <c r="AE4480" s="94" t="e">
        <f aca="false" t="array" ref="AE4480:AK4480">_xlfn.torow(_xlfn.unique(_xlfn._xlws.filter(cat_table[Subsector],$E4480=cat_table[Sector],"")))</f>
        <v>#NAME?</v>
      </c>
      <c r="AF4480" s="94" t="e">
        <v>#NAME?</v>
      </c>
      <c r="AG4480" s="94" t="e">
        <v>#NAME?</v>
      </c>
      <c r="AH4480" s="94" t="e">
        <v>#NAME?</v>
      </c>
      <c r="AI4480" s="94" t="e">
        <v>#NAME?</v>
      </c>
      <c r="AJ4480" s="94" t="e">
        <v>#NAME?</v>
      </c>
      <c r="AK4480" s="94" t="e">
        <v>#NAME?</v>
      </c>
      <c r="AO4480" s="94" t="e">
        <f aca="false" t="array" ref="AO4480:AQ4480">_xlfn.torow(_xlfn.unique(_xlfn._xlws.filter(cat_table[Sub-subsector],($E4480=cat_table[Sector])*($F4480=cat_table[Subsector]),"")))</f>
        <v>#NAME?</v>
      </c>
      <c r="AP4480" s="94" t="e">
        <v>#NAME?</v>
      </c>
      <c r="AQ4480" s="94" t="e">
        <v>#NAME?</v>
      </c>
    </row>
    <row r="4481" customFormat="false" ht="15" hidden="false" customHeight="true" outlineLevel="0" collapsed="false">
      <c r="A4481" s="193" t="s">
        <v>15264</v>
      </c>
      <c r="B4481" s="20" t="str">
        <f aca="false">INDEX(Table2[], MATCH(L4481, Location_ID!$D$2:$D$648, 0), 1)</f>
        <v>a5d035c9-aae3-40ac-9eb8-c5c29396ac64</v>
      </c>
      <c r="C4481" s="193" t="s">
        <v>1482</v>
      </c>
      <c r="D4481" s="273" t="s">
        <v>354</v>
      </c>
      <c r="E4481" s="193" t="s">
        <v>7134</v>
      </c>
      <c r="F4481" s="193" t="s">
        <v>7899</v>
      </c>
      <c r="G4481" s="193"/>
      <c r="H4481" s="196"/>
      <c r="I4481" s="193" t="s">
        <v>14291</v>
      </c>
      <c r="J4481" s="193" t="s">
        <v>14292</v>
      </c>
      <c r="K4481" s="193" t="s">
        <v>7127</v>
      </c>
      <c r="L4481" s="193" t="s">
        <v>3029</v>
      </c>
      <c r="M4481" s="193" t="s">
        <v>7131</v>
      </c>
      <c r="N4481" s="193" t="s">
        <v>14293</v>
      </c>
      <c r="O4481" s="193" t="s">
        <v>1769</v>
      </c>
      <c r="P4481" s="219" t="n">
        <v>43040</v>
      </c>
      <c r="Q4481" s="219" t="n">
        <v>44469</v>
      </c>
      <c r="R4481" s="193"/>
      <c r="S4481" s="193" t="s">
        <v>7130</v>
      </c>
      <c r="T4481" s="193" t="n">
        <v>1303.664157</v>
      </c>
      <c r="U4481" s="193"/>
      <c r="V4481" s="193"/>
      <c r="W4481" s="193" t="s">
        <v>8720</v>
      </c>
      <c r="X4481" s="196"/>
      <c r="Y4481" s="196"/>
      <c r="Z4481" s="196" t="n">
        <v>0</v>
      </c>
      <c r="AE4481" s="94" t="e">
        <f aca="false" t="array" ref="AE4481:AK4481">_xlfn.torow(_xlfn.unique(_xlfn._xlws.filter(cat_table[Subsector],$E4481=cat_table[Sector],"")))</f>
        <v>#NAME?</v>
      </c>
      <c r="AF4481" s="94" t="e">
        <v>#NAME?</v>
      </c>
      <c r="AG4481" s="94" t="e">
        <v>#NAME?</v>
      </c>
      <c r="AH4481" s="94" t="e">
        <v>#NAME?</v>
      </c>
      <c r="AI4481" s="94" t="e">
        <v>#NAME?</v>
      </c>
      <c r="AJ4481" s="94" t="e">
        <v>#NAME?</v>
      </c>
      <c r="AK4481" s="94" t="e">
        <v>#NAME?</v>
      </c>
      <c r="AO4481" s="94" t="e">
        <f aca="false" t="array" ref="AO4481:AQ4481">_xlfn.torow(_xlfn.unique(_xlfn._xlws.filter(cat_table[Sub-subsector],($E4481=cat_table[Sector])*($F4481=cat_table[Subsector]),"")))</f>
        <v>#NAME?</v>
      </c>
      <c r="AP4481" s="94" t="e">
        <v>#NAME?</v>
      </c>
      <c r="AQ4481" s="94" t="e">
        <v>#NAME?</v>
      </c>
    </row>
    <row r="4482" customFormat="false" ht="15" hidden="false" customHeight="true" outlineLevel="0" collapsed="false">
      <c r="A4482" s="193" t="s">
        <v>15265</v>
      </c>
      <c r="B4482" s="20" t="str">
        <f aca="false">INDEX(Table2[], MATCH(L4482, Location_ID!$D$2:$D$648, 0), 1)</f>
        <v>a5d035c9-aae3-40ac-9eb8-c5c29396ac64</v>
      </c>
      <c r="C4482" s="193" t="s">
        <v>1482</v>
      </c>
      <c r="D4482" s="273" t="s">
        <v>354</v>
      </c>
      <c r="E4482" s="193" t="s">
        <v>7134</v>
      </c>
      <c r="F4482" s="193" t="s">
        <v>7899</v>
      </c>
      <c r="G4482" s="193"/>
      <c r="H4482" s="196"/>
      <c r="I4482" s="193" t="s">
        <v>14291</v>
      </c>
      <c r="J4482" s="193" t="s">
        <v>14292</v>
      </c>
      <c r="K4482" s="193" t="s">
        <v>7127</v>
      </c>
      <c r="L4482" s="193" t="s">
        <v>3029</v>
      </c>
      <c r="M4482" s="193" t="s">
        <v>7131</v>
      </c>
      <c r="N4482" s="193" t="s">
        <v>14293</v>
      </c>
      <c r="O4482" s="193" t="s">
        <v>1769</v>
      </c>
      <c r="P4482" s="219" t="n">
        <v>43040</v>
      </c>
      <c r="Q4482" s="219" t="n">
        <v>44469</v>
      </c>
      <c r="R4482" s="193"/>
      <c r="S4482" s="193" t="s">
        <v>7130</v>
      </c>
      <c r="T4482" s="193" t="n">
        <v>3617.40571</v>
      </c>
      <c r="U4482" s="193"/>
      <c r="V4482" s="193"/>
      <c r="W4482" s="193" t="s">
        <v>8720</v>
      </c>
      <c r="X4482" s="196"/>
      <c r="Y4482" s="196"/>
      <c r="Z4482" s="196" t="n">
        <v>0</v>
      </c>
      <c r="AE4482" s="94" t="e">
        <f aca="false" t="array" ref="AE4482:AK4482">_xlfn.torow(_xlfn.unique(_xlfn._xlws.filter(cat_table[Subsector],$E4482=cat_table[Sector],"")))</f>
        <v>#NAME?</v>
      </c>
      <c r="AF4482" s="94" t="e">
        <v>#NAME?</v>
      </c>
      <c r="AG4482" s="94" t="e">
        <v>#NAME?</v>
      </c>
      <c r="AH4482" s="94" t="e">
        <v>#NAME?</v>
      </c>
      <c r="AI4482" s="94" t="e">
        <v>#NAME?</v>
      </c>
      <c r="AJ4482" s="94" t="e">
        <v>#NAME?</v>
      </c>
      <c r="AK4482" s="94" t="e">
        <v>#NAME?</v>
      </c>
      <c r="AO4482" s="94" t="e">
        <f aca="false" t="array" ref="AO4482:AQ4482">_xlfn.torow(_xlfn.unique(_xlfn._xlws.filter(cat_table[Sub-subsector],($E4482=cat_table[Sector])*($F4482=cat_table[Subsector]),"")))</f>
        <v>#NAME?</v>
      </c>
      <c r="AP4482" s="94" t="e">
        <v>#NAME?</v>
      </c>
      <c r="AQ4482" s="94" t="e">
        <v>#NAME?</v>
      </c>
    </row>
    <row r="4483" customFormat="false" ht="15" hidden="false" customHeight="true" outlineLevel="0" collapsed="false">
      <c r="A4483" s="193" t="s">
        <v>15266</v>
      </c>
      <c r="B4483" s="20" t="str">
        <f aca="false">INDEX(Table2[], MATCH(L4483, Location_ID!$D$2:$D$648, 0), 1)</f>
        <v>a5d035c9-aae3-40ac-9eb8-c5c29396ac64</v>
      </c>
      <c r="C4483" s="193" t="s">
        <v>1482</v>
      </c>
      <c r="D4483" s="273" t="s">
        <v>354</v>
      </c>
      <c r="E4483" s="193" t="s">
        <v>7134</v>
      </c>
      <c r="F4483" s="193" t="s">
        <v>7899</v>
      </c>
      <c r="G4483" s="193"/>
      <c r="H4483" s="196"/>
      <c r="I4483" s="193" t="s">
        <v>14291</v>
      </c>
      <c r="J4483" s="193" t="s">
        <v>14292</v>
      </c>
      <c r="K4483" s="193" t="s">
        <v>7127</v>
      </c>
      <c r="L4483" s="193" t="s">
        <v>3029</v>
      </c>
      <c r="M4483" s="193" t="s">
        <v>7131</v>
      </c>
      <c r="N4483" s="193" t="s">
        <v>14293</v>
      </c>
      <c r="O4483" s="193" t="s">
        <v>1769</v>
      </c>
      <c r="P4483" s="219" t="n">
        <v>43040</v>
      </c>
      <c r="Q4483" s="219" t="n">
        <v>44469</v>
      </c>
      <c r="R4483" s="193"/>
      <c r="S4483" s="193" t="s">
        <v>7130</v>
      </c>
      <c r="T4483" s="193" t="n">
        <v>3379.831494</v>
      </c>
      <c r="U4483" s="193"/>
      <c r="V4483" s="193"/>
      <c r="W4483" s="193" t="s">
        <v>8720</v>
      </c>
      <c r="X4483" s="196"/>
      <c r="Y4483" s="196"/>
      <c r="Z4483" s="196" t="n">
        <v>0</v>
      </c>
      <c r="AE4483" s="94" t="e">
        <f aca="false" t="array" ref="AE4483:AK4483">_xlfn.torow(_xlfn.unique(_xlfn._xlws.filter(cat_table[Subsector],$E4483=cat_table[Sector],"")))</f>
        <v>#NAME?</v>
      </c>
      <c r="AF4483" s="94" t="e">
        <v>#NAME?</v>
      </c>
      <c r="AG4483" s="94" t="e">
        <v>#NAME?</v>
      </c>
      <c r="AH4483" s="94" t="e">
        <v>#NAME?</v>
      </c>
      <c r="AI4483" s="94" t="e">
        <v>#NAME?</v>
      </c>
      <c r="AJ4483" s="94" t="e">
        <v>#NAME?</v>
      </c>
      <c r="AK4483" s="94" t="e">
        <v>#NAME?</v>
      </c>
      <c r="AO4483" s="94" t="e">
        <f aca="false" t="array" ref="AO4483:AQ4483">_xlfn.torow(_xlfn.unique(_xlfn._xlws.filter(cat_table[Sub-subsector],($E4483=cat_table[Sector])*($F4483=cat_table[Subsector]),"")))</f>
        <v>#NAME?</v>
      </c>
      <c r="AP4483" s="94" t="e">
        <v>#NAME?</v>
      </c>
      <c r="AQ4483" s="94" t="e">
        <v>#NAME?</v>
      </c>
    </row>
    <row r="4484" customFormat="false" ht="15" hidden="false" customHeight="true" outlineLevel="0" collapsed="false">
      <c r="A4484" s="193" t="s">
        <v>15267</v>
      </c>
      <c r="B4484" s="20" t="str">
        <f aca="false">INDEX(Table2[], MATCH(L4484, Location_ID!$D$2:$D$648, 0), 1)</f>
        <v>a5d035c9-aae3-40ac-9eb8-c5c29396ac64</v>
      </c>
      <c r="C4484" s="193" t="s">
        <v>1482</v>
      </c>
      <c r="D4484" s="273" t="s">
        <v>354</v>
      </c>
      <c r="E4484" s="193" t="s">
        <v>7134</v>
      </c>
      <c r="F4484" s="193" t="s">
        <v>7899</v>
      </c>
      <c r="G4484" s="193"/>
      <c r="H4484" s="196"/>
      <c r="I4484" s="193" t="s">
        <v>14291</v>
      </c>
      <c r="J4484" s="193" t="s">
        <v>14292</v>
      </c>
      <c r="K4484" s="193" t="s">
        <v>7127</v>
      </c>
      <c r="L4484" s="193" t="s">
        <v>3029</v>
      </c>
      <c r="M4484" s="193" t="s">
        <v>7131</v>
      </c>
      <c r="N4484" s="193" t="s">
        <v>14293</v>
      </c>
      <c r="O4484" s="193" t="s">
        <v>1769</v>
      </c>
      <c r="P4484" s="219" t="n">
        <v>43040</v>
      </c>
      <c r="Q4484" s="219" t="n">
        <v>44469</v>
      </c>
      <c r="R4484" s="193"/>
      <c r="S4484" s="193" t="s">
        <v>7130</v>
      </c>
      <c r="T4484" s="193" t="n">
        <v>1132.057248</v>
      </c>
      <c r="U4484" s="193"/>
      <c r="V4484" s="193"/>
      <c r="W4484" s="193" t="s">
        <v>8720</v>
      </c>
      <c r="X4484" s="196"/>
      <c r="Y4484" s="196"/>
      <c r="Z4484" s="196" t="n">
        <v>0</v>
      </c>
      <c r="AE4484" s="94" t="e">
        <f aca="false" t="array" ref="AE4484:AK4484">_xlfn.torow(_xlfn.unique(_xlfn._xlws.filter(cat_table[Subsector],$E4484=cat_table[Sector],"")))</f>
        <v>#NAME?</v>
      </c>
      <c r="AF4484" s="94" t="e">
        <v>#NAME?</v>
      </c>
      <c r="AG4484" s="94" t="e">
        <v>#NAME?</v>
      </c>
      <c r="AH4484" s="94" t="e">
        <v>#NAME?</v>
      </c>
      <c r="AI4484" s="94" t="e">
        <v>#NAME?</v>
      </c>
      <c r="AJ4484" s="94" t="e">
        <v>#NAME?</v>
      </c>
      <c r="AK4484" s="94" t="e">
        <v>#NAME?</v>
      </c>
      <c r="AO4484" s="94" t="e">
        <f aca="false" t="array" ref="AO4484:AQ4484">_xlfn.torow(_xlfn.unique(_xlfn._xlws.filter(cat_table[Sub-subsector],($E4484=cat_table[Sector])*($F4484=cat_table[Subsector]),"")))</f>
        <v>#NAME?</v>
      </c>
      <c r="AP4484" s="94" t="e">
        <v>#NAME?</v>
      </c>
      <c r="AQ4484" s="94" t="e">
        <v>#NAME?</v>
      </c>
    </row>
    <row r="4485" customFormat="false" ht="15" hidden="false" customHeight="true" outlineLevel="0" collapsed="false">
      <c r="A4485" s="193" t="s">
        <v>15268</v>
      </c>
      <c r="B4485" s="20" t="str">
        <f aca="false">INDEX(Table2[], MATCH(L4485, Location_ID!$D$2:$D$648, 0), 1)</f>
        <v>a5d035c9-aae3-40ac-9eb8-c5c29396ac64</v>
      </c>
      <c r="C4485" s="193" t="s">
        <v>1482</v>
      </c>
      <c r="D4485" s="273" t="s">
        <v>354</v>
      </c>
      <c r="E4485" s="193" t="s">
        <v>7134</v>
      </c>
      <c r="F4485" s="193" t="s">
        <v>7899</v>
      </c>
      <c r="G4485" s="193"/>
      <c r="H4485" s="196"/>
      <c r="I4485" s="193" t="s">
        <v>14291</v>
      </c>
      <c r="J4485" s="193" t="s">
        <v>14292</v>
      </c>
      <c r="K4485" s="193" t="s">
        <v>7127</v>
      </c>
      <c r="L4485" s="193" t="s">
        <v>3029</v>
      </c>
      <c r="M4485" s="193" t="s">
        <v>7131</v>
      </c>
      <c r="N4485" s="193" t="s">
        <v>14293</v>
      </c>
      <c r="O4485" s="193" t="s">
        <v>1769</v>
      </c>
      <c r="P4485" s="219" t="n">
        <v>43040</v>
      </c>
      <c r="Q4485" s="219" t="n">
        <v>44469</v>
      </c>
      <c r="R4485" s="193"/>
      <c r="S4485" s="193" t="s">
        <v>7130</v>
      </c>
      <c r="T4485" s="193" t="n">
        <v>2829.178268</v>
      </c>
      <c r="U4485" s="193"/>
      <c r="V4485" s="193"/>
      <c r="W4485" s="193" t="s">
        <v>8720</v>
      </c>
      <c r="X4485" s="196"/>
      <c r="Y4485" s="196"/>
      <c r="Z4485" s="196" t="n">
        <v>0</v>
      </c>
      <c r="AE4485" s="94" t="e">
        <f aca="false" t="array" ref="AE4485:AK4485">_xlfn.torow(_xlfn.unique(_xlfn._xlws.filter(cat_table[Subsector],$E4485=cat_table[Sector],"")))</f>
        <v>#NAME?</v>
      </c>
      <c r="AF4485" s="94" t="e">
        <v>#NAME?</v>
      </c>
      <c r="AG4485" s="94" t="e">
        <v>#NAME?</v>
      </c>
      <c r="AH4485" s="94" t="e">
        <v>#NAME?</v>
      </c>
      <c r="AI4485" s="94" t="e">
        <v>#NAME?</v>
      </c>
      <c r="AJ4485" s="94" t="e">
        <v>#NAME?</v>
      </c>
      <c r="AK4485" s="94" t="e">
        <v>#NAME?</v>
      </c>
      <c r="AO4485" s="94" t="e">
        <f aca="false" t="array" ref="AO4485:AQ4485">_xlfn.torow(_xlfn.unique(_xlfn._xlws.filter(cat_table[Sub-subsector],($E4485=cat_table[Sector])*($F4485=cat_table[Subsector]),"")))</f>
        <v>#NAME?</v>
      </c>
      <c r="AP4485" s="94" t="e">
        <v>#NAME?</v>
      </c>
      <c r="AQ4485" s="94" t="e">
        <v>#NAME?</v>
      </c>
    </row>
    <row r="4486" customFormat="false" ht="15" hidden="false" customHeight="true" outlineLevel="0" collapsed="false">
      <c r="A4486" s="193" t="s">
        <v>15269</v>
      </c>
      <c r="B4486" s="20" t="str">
        <f aca="false">INDEX(Table2[], MATCH(L4486, Location_ID!$D$2:$D$648, 0), 1)</f>
        <v>a5d035c9-aae3-40ac-9eb8-c5c29396ac64</v>
      </c>
      <c r="C4486" s="193" t="s">
        <v>1482</v>
      </c>
      <c r="D4486" s="273" t="s">
        <v>354</v>
      </c>
      <c r="E4486" s="193" t="s">
        <v>7134</v>
      </c>
      <c r="F4486" s="193" t="s">
        <v>7899</v>
      </c>
      <c r="G4486" s="193"/>
      <c r="H4486" s="196"/>
      <c r="I4486" s="193" t="s">
        <v>14291</v>
      </c>
      <c r="J4486" s="193" t="s">
        <v>14292</v>
      </c>
      <c r="K4486" s="193" t="s">
        <v>7127</v>
      </c>
      <c r="L4486" s="193" t="s">
        <v>3029</v>
      </c>
      <c r="M4486" s="193" t="s">
        <v>7131</v>
      </c>
      <c r="N4486" s="193" t="s">
        <v>14293</v>
      </c>
      <c r="O4486" s="193" t="s">
        <v>1769</v>
      </c>
      <c r="P4486" s="219" t="n">
        <v>43040</v>
      </c>
      <c r="Q4486" s="219" t="n">
        <v>44469</v>
      </c>
      <c r="R4486" s="193"/>
      <c r="S4486" s="193" t="s">
        <v>7130</v>
      </c>
      <c r="T4486" s="193" t="n">
        <v>5327.934101</v>
      </c>
      <c r="U4486" s="193"/>
      <c r="V4486" s="193"/>
      <c r="W4486" s="193" t="s">
        <v>8720</v>
      </c>
      <c r="X4486" s="196"/>
      <c r="Y4486" s="196"/>
      <c r="Z4486" s="196" t="n">
        <v>0</v>
      </c>
      <c r="AE4486" s="94" t="e">
        <f aca="false" t="array" ref="AE4486:AK4486">_xlfn.torow(_xlfn.unique(_xlfn._xlws.filter(cat_table[Subsector],$E4486=cat_table[Sector],"")))</f>
        <v>#NAME?</v>
      </c>
      <c r="AF4486" s="94" t="e">
        <v>#NAME?</v>
      </c>
      <c r="AG4486" s="94" t="e">
        <v>#NAME?</v>
      </c>
      <c r="AH4486" s="94" t="e">
        <v>#NAME?</v>
      </c>
      <c r="AI4486" s="94" t="e">
        <v>#NAME?</v>
      </c>
      <c r="AJ4486" s="94" t="e">
        <v>#NAME?</v>
      </c>
      <c r="AK4486" s="94" t="e">
        <v>#NAME?</v>
      </c>
      <c r="AO4486" s="94" t="e">
        <f aca="false" t="array" ref="AO4486:AQ4486">_xlfn.torow(_xlfn.unique(_xlfn._xlws.filter(cat_table[Sub-subsector],($E4486=cat_table[Sector])*($F4486=cat_table[Subsector]),"")))</f>
        <v>#NAME?</v>
      </c>
      <c r="AP4486" s="94" t="e">
        <v>#NAME?</v>
      </c>
      <c r="AQ4486" s="94" t="e">
        <v>#NAME?</v>
      </c>
    </row>
    <row r="4487" customFormat="false" ht="15" hidden="false" customHeight="true" outlineLevel="0" collapsed="false">
      <c r="A4487" s="193" t="s">
        <v>15270</v>
      </c>
      <c r="B4487" s="20" t="str">
        <f aca="false">INDEX(Table2[], MATCH(L4487, Location_ID!$D$2:$D$648, 0), 1)</f>
        <v>a5d035c9-aae3-40ac-9eb8-c5c29396ac64</v>
      </c>
      <c r="C4487" s="193" t="s">
        <v>1482</v>
      </c>
      <c r="D4487" s="273" t="s">
        <v>354</v>
      </c>
      <c r="E4487" s="193" t="s">
        <v>7134</v>
      </c>
      <c r="F4487" s="193" t="s">
        <v>7899</v>
      </c>
      <c r="G4487" s="193"/>
      <c r="H4487" s="196"/>
      <c r="I4487" s="193" t="s">
        <v>14291</v>
      </c>
      <c r="J4487" s="193" t="s">
        <v>14292</v>
      </c>
      <c r="K4487" s="193" t="s">
        <v>7127</v>
      </c>
      <c r="L4487" s="193" t="s">
        <v>3029</v>
      </c>
      <c r="M4487" s="193" t="s">
        <v>7131</v>
      </c>
      <c r="N4487" s="193" t="s">
        <v>14293</v>
      </c>
      <c r="O4487" s="193" t="s">
        <v>1769</v>
      </c>
      <c r="P4487" s="219" t="n">
        <v>43040</v>
      </c>
      <c r="Q4487" s="219" t="n">
        <v>44469</v>
      </c>
      <c r="R4487" s="193"/>
      <c r="S4487" s="193" t="s">
        <v>7130</v>
      </c>
      <c r="T4487" s="193" t="n">
        <v>9082.86945</v>
      </c>
      <c r="U4487" s="193"/>
      <c r="V4487" s="193"/>
      <c r="W4487" s="193" t="s">
        <v>8720</v>
      </c>
      <c r="X4487" s="196"/>
      <c r="Y4487" s="196"/>
      <c r="Z4487" s="196" t="n">
        <v>0</v>
      </c>
      <c r="AE4487" s="94" t="e">
        <f aca="false" t="array" ref="AE4487:AK4487">_xlfn.torow(_xlfn.unique(_xlfn._xlws.filter(cat_table[Subsector],$E4487=cat_table[Sector],"")))</f>
        <v>#NAME?</v>
      </c>
      <c r="AF4487" s="94" t="e">
        <v>#NAME?</v>
      </c>
      <c r="AG4487" s="94" t="e">
        <v>#NAME?</v>
      </c>
      <c r="AH4487" s="94" t="e">
        <v>#NAME?</v>
      </c>
      <c r="AI4487" s="94" t="e">
        <v>#NAME?</v>
      </c>
      <c r="AJ4487" s="94" t="e">
        <v>#NAME?</v>
      </c>
      <c r="AK4487" s="94" t="e">
        <v>#NAME?</v>
      </c>
      <c r="AO4487" s="94" t="e">
        <f aca="false" t="array" ref="AO4487:AQ4487">_xlfn.torow(_xlfn.unique(_xlfn._xlws.filter(cat_table[Sub-subsector],($E4487=cat_table[Sector])*($F4487=cat_table[Subsector]),"")))</f>
        <v>#NAME?</v>
      </c>
      <c r="AP4487" s="94" t="e">
        <v>#NAME?</v>
      </c>
      <c r="AQ4487" s="94" t="e">
        <v>#NAME?</v>
      </c>
    </row>
    <row r="4488" customFormat="false" ht="15" hidden="false" customHeight="true" outlineLevel="0" collapsed="false">
      <c r="A4488" s="193" t="s">
        <v>15271</v>
      </c>
      <c r="B4488" s="20" t="str">
        <f aca="false">INDEX(Table2[], MATCH(L4488, Location_ID!$D$2:$D$648, 0), 1)</f>
        <v>a5d035c9-aae3-40ac-9eb8-c5c29396ac64</v>
      </c>
      <c r="C4488" s="193" t="s">
        <v>1482</v>
      </c>
      <c r="D4488" s="273" t="s">
        <v>354</v>
      </c>
      <c r="E4488" s="193" t="s">
        <v>7134</v>
      </c>
      <c r="F4488" s="193" t="s">
        <v>7899</v>
      </c>
      <c r="G4488" s="193"/>
      <c r="H4488" s="196"/>
      <c r="I4488" s="193" t="s">
        <v>14291</v>
      </c>
      <c r="J4488" s="193" t="s">
        <v>14292</v>
      </c>
      <c r="K4488" s="193" t="s">
        <v>7127</v>
      </c>
      <c r="L4488" s="193" t="s">
        <v>3029</v>
      </c>
      <c r="M4488" s="193" t="s">
        <v>7131</v>
      </c>
      <c r="N4488" s="193" t="s">
        <v>14293</v>
      </c>
      <c r="O4488" s="193" t="s">
        <v>1769</v>
      </c>
      <c r="P4488" s="219" t="n">
        <v>43040</v>
      </c>
      <c r="Q4488" s="219" t="n">
        <v>44469</v>
      </c>
      <c r="R4488" s="193"/>
      <c r="S4488" s="193" t="s">
        <v>7130</v>
      </c>
      <c r="T4488" s="193" t="n">
        <v>3538.955752</v>
      </c>
      <c r="U4488" s="193"/>
      <c r="V4488" s="193"/>
      <c r="W4488" s="193" t="s">
        <v>8720</v>
      </c>
      <c r="X4488" s="196"/>
      <c r="Y4488" s="196"/>
      <c r="Z4488" s="196" t="n">
        <v>0</v>
      </c>
      <c r="AE4488" s="94" t="e">
        <f aca="false" t="array" ref="AE4488:AK4488">_xlfn.torow(_xlfn.unique(_xlfn._xlws.filter(cat_table[Subsector],$E4488=cat_table[Sector],"")))</f>
        <v>#NAME?</v>
      </c>
      <c r="AF4488" s="94" t="e">
        <v>#NAME?</v>
      </c>
      <c r="AG4488" s="94" t="e">
        <v>#NAME?</v>
      </c>
      <c r="AH4488" s="94" t="e">
        <v>#NAME?</v>
      </c>
      <c r="AI4488" s="94" t="e">
        <v>#NAME?</v>
      </c>
      <c r="AJ4488" s="94" t="e">
        <v>#NAME?</v>
      </c>
      <c r="AK4488" s="94" t="e">
        <v>#NAME?</v>
      </c>
      <c r="AO4488" s="94" t="e">
        <f aca="false" t="array" ref="AO4488:AQ4488">_xlfn.torow(_xlfn.unique(_xlfn._xlws.filter(cat_table[Sub-subsector],($E4488=cat_table[Sector])*($F4488=cat_table[Subsector]),"")))</f>
        <v>#NAME?</v>
      </c>
      <c r="AP4488" s="94" t="e">
        <v>#NAME?</v>
      </c>
      <c r="AQ4488" s="94" t="e">
        <v>#NAME?</v>
      </c>
    </row>
    <row r="4489" customFormat="false" ht="15" hidden="false" customHeight="true" outlineLevel="0" collapsed="false">
      <c r="A4489" s="193" t="s">
        <v>15272</v>
      </c>
      <c r="B4489" s="20" t="str">
        <f aca="false">INDEX(Table2[], MATCH(L4489, Location_ID!$D$2:$D$648, 0), 1)</f>
        <v>54c59d2f-381a-4d32-9a5e-e106311344df</v>
      </c>
      <c r="C4489" s="193" t="s">
        <v>1482</v>
      </c>
      <c r="D4489" s="273" t="s">
        <v>354</v>
      </c>
      <c r="E4489" s="193" t="s">
        <v>7134</v>
      </c>
      <c r="F4489" s="193" t="s">
        <v>7899</v>
      </c>
      <c r="G4489" s="193"/>
      <c r="H4489" s="196"/>
      <c r="I4489" s="193" t="s">
        <v>14291</v>
      </c>
      <c r="J4489" s="193" t="s">
        <v>14292</v>
      </c>
      <c r="K4489" s="193" t="s">
        <v>7127</v>
      </c>
      <c r="L4489" s="193" t="s">
        <v>2265</v>
      </c>
      <c r="M4489" s="193" t="s">
        <v>7131</v>
      </c>
      <c r="N4489" s="193" t="s">
        <v>14293</v>
      </c>
      <c r="O4489" s="193" t="s">
        <v>2613</v>
      </c>
      <c r="P4489" s="219" t="n">
        <v>43040</v>
      </c>
      <c r="Q4489" s="219" t="n">
        <v>44469</v>
      </c>
      <c r="R4489" s="193"/>
      <c r="S4489" s="193" t="s">
        <v>7130</v>
      </c>
      <c r="T4489" s="193" t="n">
        <v>9383.77059</v>
      </c>
      <c r="U4489" s="193"/>
      <c r="V4489" s="193"/>
      <c r="W4489" s="193" t="s">
        <v>8720</v>
      </c>
      <c r="X4489" s="196"/>
      <c r="Y4489" s="196"/>
      <c r="Z4489" s="196" t="n">
        <v>0</v>
      </c>
      <c r="AE4489" s="94" t="e">
        <f aca="false" t="array" ref="AE4489:AK4489">_xlfn.torow(_xlfn.unique(_xlfn._xlws.filter(cat_table[Subsector],$E4489=cat_table[Sector],"")))</f>
        <v>#NAME?</v>
      </c>
      <c r="AF4489" s="94" t="e">
        <v>#NAME?</v>
      </c>
      <c r="AG4489" s="94" t="e">
        <v>#NAME?</v>
      </c>
      <c r="AH4489" s="94" t="e">
        <v>#NAME?</v>
      </c>
      <c r="AI4489" s="94" t="e">
        <v>#NAME?</v>
      </c>
      <c r="AJ4489" s="94" t="e">
        <v>#NAME?</v>
      </c>
      <c r="AK4489" s="94" t="e">
        <v>#NAME?</v>
      </c>
      <c r="AO4489" s="94" t="e">
        <f aca="false" t="array" ref="AO4489:AQ4489">_xlfn.torow(_xlfn.unique(_xlfn._xlws.filter(cat_table[Sub-subsector],($E4489=cat_table[Sector])*($F4489=cat_table[Subsector]),"")))</f>
        <v>#NAME?</v>
      </c>
      <c r="AP4489" s="94" t="e">
        <v>#NAME?</v>
      </c>
      <c r="AQ4489" s="94" t="e">
        <v>#NAME?</v>
      </c>
    </row>
    <row r="4490" customFormat="false" ht="15" hidden="false" customHeight="true" outlineLevel="0" collapsed="false">
      <c r="A4490" s="193" t="s">
        <v>15273</v>
      </c>
      <c r="B4490" s="20" t="str">
        <f aca="false">INDEX(Table2[], MATCH(L4490, Location_ID!$D$2:$D$648, 0), 1)</f>
        <v>54c59d2f-381a-4d32-9a5e-e106311344df</v>
      </c>
      <c r="C4490" s="193" t="s">
        <v>1482</v>
      </c>
      <c r="D4490" s="273" t="s">
        <v>354</v>
      </c>
      <c r="E4490" s="193" t="s">
        <v>7134</v>
      </c>
      <c r="F4490" s="193" t="s">
        <v>7899</v>
      </c>
      <c r="G4490" s="193"/>
      <c r="H4490" s="196"/>
      <c r="I4490" s="193" t="s">
        <v>14291</v>
      </c>
      <c r="J4490" s="193" t="s">
        <v>14292</v>
      </c>
      <c r="K4490" s="193" t="s">
        <v>7127</v>
      </c>
      <c r="L4490" s="193" t="s">
        <v>2265</v>
      </c>
      <c r="M4490" s="193" t="s">
        <v>7131</v>
      </c>
      <c r="N4490" s="193" t="s">
        <v>14293</v>
      </c>
      <c r="O4490" s="193" t="s">
        <v>2613</v>
      </c>
      <c r="P4490" s="219" t="n">
        <v>43040</v>
      </c>
      <c r="Q4490" s="219" t="n">
        <v>44469</v>
      </c>
      <c r="R4490" s="193"/>
      <c r="S4490" s="193" t="s">
        <v>7130</v>
      </c>
      <c r="T4490" s="193" t="n">
        <v>19935.21451</v>
      </c>
      <c r="U4490" s="193"/>
      <c r="V4490" s="193"/>
      <c r="W4490" s="193" t="s">
        <v>8720</v>
      </c>
      <c r="X4490" s="196"/>
      <c r="Y4490" s="196"/>
      <c r="Z4490" s="196" t="n">
        <v>0</v>
      </c>
      <c r="AE4490" s="94" t="e">
        <f aca="false" t="array" ref="AE4490:AK4490">_xlfn.torow(_xlfn.unique(_xlfn._xlws.filter(cat_table[Subsector],$E4490=cat_table[Sector],"")))</f>
        <v>#NAME?</v>
      </c>
      <c r="AF4490" s="94" t="e">
        <v>#NAME?</v>
      </c>
      <c r="AG4490" s="94" t="e">
        <v>#NAME?</v>
      </c>
      <c r="AH4490" s="94" t="e">
        <v>#NAME?</v>
      </c>
      <c r="AI4490" s="94" t="e">
        <v>#NAME?</v>
      </c>
      <c r="AJ4490" s="94" t="e">
        <v>#NAME?</v>
      </c>
      <c r="AK4490" s="94" t="e">
        <v>#NAME?</v>
      </c>
      <c r="AO4490" s="94" t="e">
        <f aca="false" t="array" ref="AO4490:AQ4490">_xlfn.torow(_xlfn.unique(_xlfn._xlws.filter(cat_table[Sub-subsector],($E4490=cat_table[Sector])*($F4490=cat_table[Subsector]),"")))</f>
        <v>#NAME?</v>
      </c>
      <c r="AP4490" s="94" t="e">
        <v>#NAME?</v>
      </c>
      <c r="AQ4490" s="94" t="e">
        <v>#NAME?</v>
      </c>
    </row>
    <row r="4491" customFormat="false" ht="15" hidden="false" customHeight="true" outlineLevel="0" collapsed="false">
      <c r="A4491" s="193" t="s">
        <v>15274</v>
      </c>
      <c r="B4491" s="20" t="str">
        <f aca="false">INDEX(Table2[], MATCH(L4491, Location_ID!$D$2:$D$648, 0), 1)</f>
        <v>54c59d2f-381a-4d32-9a5e-e106311344df</v>
      </c>
      <c r="C4491" s="193" t="s">
        <v>1482</v>
      </c>
      <c r="D4491" s="273" t="s">
        <v>354</v>
      </c>
      <c r="E4491" s="193" t="s">
        <v>7134</v>
      </c>
      <c r="F4491" s="193" t="s">
        <v>7899</v>
      </c>
      <c r="G4491" s="193"/>
      <c r="H4491" s="196"/>
      <c r="I4491" s="193" t="s">
        <v>14291</v>
      </c>
      <c r="J4491" s="193" t="s">
        <v>14292</v>
      </c>
      <c r="K4491" s="193" t="s">
        <v>7127</v>
      </c>
      <c r="L4491" s="193" t="s">
        <v>2265</v>
      </c>
      <c r="M4491" s="193" t="s">
        <v>7131</v>
      </c>
      <c r="N4491" s="193" t="s">
        <v>14293</v>
      </c>
      <c r="O4491" s="193" t="s">
        <v>2613</v>
      </c>
      <c r="P4491" s="219" t="n">
        <v>43040</v>
      </c>
      <c r="Q4491" s="219" t="n">
        <v>44469</v>
      </c>
      <c r="R4491" s="193"/>
      <c r="S4491" s="193" t="s">
        <v>7130</v>
      </c>
      <c r="T4491" s="193" t="n">
        <v>10278.6871</v>
      </c>
      <c r="U4491" s="193"/>
      <c r="V4491" s="193"/>
      <c r="W4491" s="193" t="s">
        <v>8720</v>
      </c>
      <c r="X4491" s="196"/>
      <c r="Y4491" s="196"/>
      <c r="Z4491" s="196" t="n">
        <v>0</v>
      </c>
      <c r="AE4491" s="94" t="e">
        <f aca="false" t="array" ref="AE4491:AK4491">_xlfn.torow(_xlfn.unique(_xlfn._xlws.filter(cat_table[Subsector],$E4491=cat_table[Sector],"")))</f>
        <v>#NAME?</v>
      </c>
      <c r="AF4491" s="94" t="e">
        <v>#NAME?</v>
      </c>
      <c r="AG4491" s="94" t="e">
        <v>#NAME?</v>
      </c>
      <c r="AH4491" s="94" t="e">
        <v>#NAME?</v>
      </c>
      <c r="AI4491" s="94" t="e">
        <v>#NAME?</v>
      </c>
      <c r="AJ4491" s="94" t="e">
        <v>#NAME?</v>
      </c>
      <c r="AK4491" s="94" t="e">
        <v>#NAME?</v>
      </c>
      <c r="AO4491" s="94" t="e">
        <f aca="false" t="array" ref="AO4491:AQ4491">_xlfn.torow(_xlfn.unique(_xlfn._xlws.filter(cat_table[Sub-subsector],($E4491=cat_table[Sector])*($F4491=cat_table[Subsector]),"")))</f>
        <v>#NAME?</v>
      </c>
      <c r="AP4491" s="94" t="e">
        <v>#NAME?</v>
      </c>
      <c r="AQ4491" s="94" t="e">
        <v>#NAME?</v>
      </c>
    </row>
    <row r="4492" customFormat="false" ht="15" hidden="false" customHeight="true" outlineLevel="0" collapsed="false">
      <c r="A4492" s="193" t="s">
        <v>15275</v>
      </c>
      <c r="B4492" s="20" t="str">
        <f aca="false">INDEX(Table2[], MATCH(L4492, Location_ID!$D$2:$D$648, 0), 1)</f>
        <v>54c59d2f-381a-4d32-9a5e-e106311344df</v>
      </c>
      <c r="C4492" s="193" t="s">
        <v>1482</v>
      </c>
      <c r="D4492" s="273" t="s">
        <v>354</v>
      </c>
      <c r="E4492" s="193" t="s">
        <v>7134</v>
      </c>
      <c r="F4492" s="193" t="s">
        <v>7899</v>
      </c>
      <c r="G4492" s="193"/>
      <c r="H4492" s="196"/>
      <c r="I4492" s="193" t="s">
        <v>14291</v>
      </c>
      <c r="J4492" s="193" t="s">
        <v>14292</v>
      </c>
      <c r="K4492" s="193" t="s">
        <v>7127</v>
      </c>
      <c r="L4492" s="193" t="s">
        <v>2265</v>
      </c>
      <c r="M4492" s="193" t="s">
        <v>7131</v>
      </c>
      <c r="N4492" s="193" t="s">
        <v>14293</v>
      </c>
      <c r="O4492" s="193" t="s">
        <v>2613</v>
      </c>
      <c r="P4492" s="219" t="n">
        <v>43040</v>
      </c>
      <c r="Q4492" s="219" t="n">
        <v>44469</v>
      </c>
      <c r="R4492" s="193"/>
      <c r="S4492" s="193" t="s">
        <v>7130</v>
      </c>
      <c r="T4492" s="193" t="n">
        <v>5620.637389</v>
      </c>
      <c r="U4492" s="193"/>
      <c r="V4492" s="193"/>
      <c r="W4492" s="193" t="s">
        <v>8720</v>
      </c>
      <c r="X4492" s="196"/>
      <c r="Y4492" s="196"/>
      <c r="Z4492" s="196" t="n">
        <v>0</v>
      </c>
      <c r="AE4492" s="94" t="e">
        <f aca="false" t="array" ref="AE4492:AK4492">_xlfn.torow(_xlfn.unique(_xlfn._xlws.filter(cat_table[Subsector],$E4492=cat_table[Sector],"")))</f>
        <v>#NAME?</v>
      </c>
      <c r="AF4492" s="94" t="e">
        <v>#NAME?</v>
      </c>
      <c r="AG4492" s="94" t="e">
        <v>#NAME?</v>
      </c>
      <c r="AH4492" s="94" t="e">
        <v>#NAME?</v>
      </c>
      <c r="AI4492" s="94" t="e">
        <v>#NAME?</v>
      </c>
      <c r="AJ4492" s="94" t="e">
        <v>#NAME?</v>
      </c>
      <c r="AK4492" s="94" t="e">
        <v>#NAME?</v>
      </c>
      <c r="AO4492" s="94" t="e">
        <f aca="false" t="array" ref="AO4492:AQ4492">_xlfn.torow(_xlfn.unique(_xlfn._xlws.filter(cat_table[Sub-subsector],($E4492=cat_table[Sector])*($F4492=cat_table[Subsector]),"")))</f>
        <v>#NAME?</v>
      </c>
      <c r="AP4492" s="94" t="e">
        <v>#NAME?</v>
      </c>
      <c r="AQ4492" s="94" t="e">
        <v>#NAME?</v>
      </c>
    </row>
    <row r="4493" customFormat="false" ht="15" hidden="false" customHeight="true" outlineLevel="0" collapsed="false">
      <c r="A4493" s="193" t="s">
        <v>15276</v>
      </c>
      <c r="B4493" s="20" t="str">
        <f aca="false">INDEX(Table2[], MATCH(L4493, Location_ID!$D$2:$D$648, 0), 1)</f>
        <v>54c59d2f-381a-4d32-9a5e-e106311344df</v>
      </c>
      <c r="C4493" s="193" t="s">
        <v>1482</v>
      </c>
      <c r="D4493" s="273" t="s">
        <v>354</v>
      </c>
      <c r="E4493" s="193" t="s">
        <v>7134</v>
      </c>
      <c r="F4493" s="193" t="s">
        <v>7899</v>
      </c>
      <c r="G4493" s="193"/>
      <c r="H4493" s="196"/>
      <c r="I4493" s="193" t="s">
        <v>14291</v>
      </c>
      <c r="J4493" s="193" t="s">
        <v>14292</v>
      </c>
      <c r="K4493" s="193" t="s">
        <v>7127</v>
      </c>
      <c r="L4493" s="193" t="s">
        <v>2265</v>
      </c>
      <c r="M4493" s="193" t="s">
        <v>7131</v>
      </c>
      <c r="N4493" s="193" t="s">
        <v>14293</v>
      </c>
      <c r="O4493" s="193" t="s">
        <v>2613</v>
      </c>
      <c r="P4493" s="219" t="n">
        <v>43040</v>
      </c>
      <c r="Q4493" s="219" t="n">
        <v>44469</v>
      </c>
      <c r="R4493" s="193"/>
      <c r="S4493" s="193" t="s">
        <v>7130</v>
      </c>
      <c r="T4493" s="193" t="n">
        <v>12501.79234</v>
      </c>
      <c r="U4493" s="193"/>
      <c r="V4493" s="193"/>
      <c r="W4493" s="193" t="s">
        <v>8720</v>
      </c>
      <c r="X4493" s="196"/>
      <c r="Y4493" s="196"/>
      <c r="Z4493" s="196" t="n">
        <v>0</v>
      </c>
      <c r="AE4493" s="94" t="e">
        <f aca="false" t="array" ref="AE4493:AK4493">_xlfn.torow(_xlfn.unique(_xlfn._xlws.filter(cat_table[Subsector],$E4493=cat_table[Sector],"")))</f>
        <v>#NAME?</v>
      </c>
      <c r="AF4493" s="94" t="e">
        <v>#NAME?</v>
      </c>
      <c r="AG4493" s="94" t="e">
        <v>#NAME?</v>
      </c>
      <c r="AH4493" s="94" t="e">
        <v>#NAME?</v>
      </c>
      <c r="AI4493" s="94" t="e">
        <v>#NAME?</v>
      </c>
      <c r="AJ4493" s="94" t="e">
        <v>#NAME?</v>
      </c>
      <c r="AK4493" s="94" t="e">
        <v>#NAME?</v>
      </c>
      <c r="AO4493" s="94" t="e">
        <f aca="false" t="array" ref="AO4493:AQ4493">_xlfn.torow(_xlfn.unique(_xlfn._xlws.filter(cat_table[Sub-subsector],($E4493=cat_table[Sector])*($F4493=cat_table[Subsector]),"")))</f>
        <v>#NAME?</v>
      </c>
      <c r="AP4493" s="94" t="e">
        <v>#NAME?</v>
      </c>
      <c r="AQ4493" s="94" t="e">
        <v>#NAME?</v>
      </c>
    </row>
    <row r="4494" customFormat="false" ht="15" hidden="false" customHeight="true" outlineLevel="0" collapsed="false">
      <c r="A4494" s="193" t="s">
        <v>15277</v>
      </c>
      <c r="B4494" s="20" t="str">
        <f aca="false">INDEX(Table2[], MATCH(L4494, Location_ID!$D$2:$D$648, 0), 1)</f>
        <v>54c59d2f-381a-4d32-9a5e-e106311344df</v>
      </c>
      <c r="C4494" s="193" t="s">
        <v>1482</v>
      </c>
      <c r="D4494" s="273" t="s">
        <v>354</v>
      </c>
      <c r="E4494" s="193" t="s">
        <v>7134</v>
      </c>
      <c r="F4494" s="193" t="s">
        <v>7899</v>
      </c>
      <c r="G4494" s="193"/>
      <c r="H4494" s="196"/>
      <c r="I4494" s="193" t="s">
        <v>14291</v>
      </c>
      <c r="J4494" s="193" t="s">
        <v>14292</v>
      </c>
      <c r="K4494" s="193" t="s">
        <v>7127</v>
      </c>
      <c r="L4494" s="193" t="s">
        <v>2265</v>
      </c>
      <c r="M4494" s="193" t="s">
        <v>7131</v>
      </c>
      <c r="N4494" s="193" t="s">
        <v>14293</v>
      </c>
      <c r="O4494" s="193" t="s">
        <v>2613</v>
      </c>
      <c r="P4494" s="219" t="n">
        <v>43040</v>
      </c>
      <c r="Q4494" s="219" t="n">
        <v>44469</v>
      </c>
      <c r="R4494" s="193"/>
      <c r="S4494" s="193" t="s">
        <v>7130</v>
      </c>
      <c r="T4494" s="193" t="n">
        <v>20906.20074</v>
      </c>
      <c r="U4494" s="193"/>
      <c r="V4494" s="193"/>
      <c r="W4494" s="193" t="s">
        <v>8720</v>
      </c>
      <c r="X4494" s="196"/>
      <c r="Y4494" s="196"/>
      <c r="Z4494" s="196" t="n">
        <v>0</v>
      </c>
      <c r="AE4494" s="94" t="e">
        <f aca="false" t="array" ref="AE4494:AK4494">_xlfn.torow(_xlfn.unique(_xlfn._xlws.filter(cat_table[Subsector],$E4494=cat_table[Sector],"")))</f>
        <v>#NAME?</v>
      </c>
      <c r="AF4494" s="94" t="e">
        <v>#NAME?</v>
      </c>
      <c r="AG4494" s="94" t="e">
        <v>#NAME?</v>
      </c>
      <c r="AH4494" s="94" t="e">
        <v>#NAME?</v>
      </c>
      <c r="AI4494" s="94" t="e">
        <v>#NAME?</v>
      </c>
      <c r="AJ4494" s="94" t="e">
        <v>#NAME?</v>
      </c>
      <c r="AK4494" s="94" t="e">
        <v>#NAME?</v>
      </c>
      <c r="AO4494" s="94" t="e">
        <f aca="false" t="array" ref="AO4494:AQ4494">_xlfn.torow(_xlfn.unique(_xlfn._xlws.filter(cat_table[Sub-subsector],($E4494=cat_table[Sector])*($F4494=cat_table[Subsector]),"")))</f>
        <v>#NAME?</v>
      </c>
      <c r="AP4494" s="94" t="e">
        <v>#NAME?</v>
      </c>
      <c r="AQ4494" s="94" t="e">
        <v>#NAME?</v>
      </c>
    </row>
    <row r="4495" customFormat="false" ht="15" hidden="false" customHeight="true" outlineLevel="0" collapsed="false">
      <c r="A4495" s="193" t="s">
        <v>15278</v>
      </c>
      <c r="B4495" s="20" t="str">
        <f aca="false">INDEX(Table2[], MATCH(L4495, Location_ID!$D$2:$D$648, 0), 1)</f>
        <v>54c59d2f-381a-4d32-9a5e-e106311344df</v>
      </c>
      <c r="C4495" s="193" t="s">
        <v>1482</v>
      </c>
      <c r="D4495" s="273" t="s">
        <v>354</v>
      </c>
      <c r="E4495" s="193" t="s">
        <v>7134</v>
      </c>
      <c r="F4495" s="193" t="s">
        <v>7899</v>
      </c>
      <c r="G4495" s="193"/>
      <c r="H4495" s="196"/>
      <c r="I4495" s="193" t="s">
        <v>14291</v>
      </c>
      <c r="J4495" s="193" t="s">
        <v>14292</v>
      </c>
      <c r="K4495" s="193" t="s">
        <v>7127</v>
      </c>
      <c r="L4495" s="193" t="s">
        <v>2265</v>
      </c>
      <c r="M4495" s="193" t="s">
        <v>7131</v>
      </c>
      <c r="N4495" s="193" t="s">
        <v>14293</v>
      </c>
      <c r="O4495" s="193" t="s">
        <v>2613</v>
      </c>
      <c r="P4495" s="219" t="n">
        <v>43040</v>
      </c>
      <c r="Q4495" s="219" t="n">
        <v>44469</v>
      </c>
      <c r="R4495" s="193"/>
      <c r="S4495" s="193" t="s">
        <v>7130</v>
      </c>
      <c r="T4495" s="193" t="n">
        <v>2332.312597</v>
      </c>
      <c r="U4495" s="193"/>
      <c r="V4495" s="193"/>
      <c r="W4495" s="193" t="s">
        <v>8720</v>
      </c>
      <c r="X4495" s="196"/>
      <c r="Y4495" s="196"/>
      <c r="Z4495" s="196" t="n">
        <v>0</v>
      </c>
      <c r="AE4495" s="94" t="e">
        <f aca="false" t="array" ref="AE4495:AK4495">_xlfn.torow(_xlfn.unique(_xlfn._xlws.filter(cat_table[Subsector],$E4495=cat_table[Sector],"")))</f>
        <v>#NAME?</v>
      </c>
      <c r="AF4495" s="94" t="e">
        <v>#NAME?</v>
      </c>
      <c r="AG4495" s="94" t="e">
        <v>#NAME?</v>
      </c>
      <c r="AH4495" s="94" t="e">
        <v>#NAME?</v>
      </c>
      <c r="AI4495" s="94" t="e">
        <v>#NAME?</v>
      </c>
      <c r="AJ4495" s="94" t="e">
        <v>#NAME?</v>
      </c>
      <c r="AK4495" s="94" t="e">
        <v>#NAME?</v>
      </c>
      <c r="AO4495" s="94" t="e">
        <f aca="false" t="array" ref="AO4495:AQ4495">_xlfn.torow(_xlfn.unique(_xlfn._xlws.filter(cat_table[Sub-subsector],($E4495=cat_table[Sector])*($F4495=cat_table[Subsector]),"")))</f>
        <v>#NAME?</v>
      </c>
      <c r="AP4495" s="94" t="e">
        <v>#NAME?</v>
      </c>
      <c r="AQ4495" s="94" t="e">
        <v>#NAME?</v>
      </c>
    </row>
    <row r="4496" customFormat="false" ht="15" hidden="false" customHeight="true" outlineLevel="0" collapsed="false">
      <c r="A4496" s="193" t="s">
        <v>15279</v>
      </c>
      <c r="B4496" s="20" t="str">
        <f aca="false">INDEX(Table2[], MATCH(L4496, Location_ID!$D$2:$D$648, 0), 1)</f>
        <v>2b34a0fb-de0a-47e9-a626-10b213c41869</v>
      </c>
      <c r="C4496" s="193" t="s">
        <v>1482</v>
      </c>
      <c r="D4496" s="273" t="s">
        <v>354</v>
      </c>
      <c r="E4496" s="193" t="s">
        <v>7134</v>
      </c>
      <c r="F4496" s="193" t="s">
        <v>7899</v>
      </c>
      <c r="G4496" s="193"/>
      <c r="H4496" s="196"/>
      <c r="I4496" s="193" t="s">
        <v>14291</v>
      </c>
      <c r="J4496" s="193" t="s">
        <v>14292</v>
      </c>
      <c r="K4496" s="193" t="s">
        <v>7127</v>
      </c>
      <c r="L4496" s="193" t="s">
        <v>3031</v>
      </c>
      <c r="M4496" s="193" t="s">
        <v>7131</v>
      </c>
      <c r="N4496" s="193" t="s">
        <v>14293</v>
      </c>
      <c r="O4496" s="193" t="s">
        <v>2618</v>
      </c>
      <c r="P4496" s="219" t="n">
        <v>43040</v>
      </c>
      <c r="Q4496" s="219" t="n">
        <v>44469</v>
      </c>
      <c r="R4496" s="193"/>
      <c r="S4496" s="193" t="s">
        <v>7130</v>
      </c>
      <c r="T4496" s="193" t="n">
        <v>23712.20963</v>
      </c>
      <c r="U4496" s="193"/>
      <c r="V4496" s="193"/>
      <c r="W4496" s="193" t="s">
        <v>8720</v>
      </c>
      <c r="X4496" s="196"/>
      <c r="Y4496" s="196"/>
      <c r="Z4496" s="196" t="n">
        <v>0</v>
      </c>
      <c r="AE4496" s="94" t="e">
        <f aca="false" t="array" ref="AE4496:AK4496">_xlfn.torow(_xlfn.unique(_xlfn._xlws.filter(cat_table[Subsector],$E4496=cat_table[Sector],"")))</f>
        <v>#NAME?</v>
      </c>
      <c r="AF4496" s="94" t="e">
        <v>#NAME?</v>
      </c>
      <c r="AG4496" s="94" t="e">
        <v>#NAME?</v>
      </c>
      <c r="AH4496" s="94" t="e">
        <v>#NAME?</v>
      </c>
      <c r="AI4496" s="94" t="e">
        <v>#NAME?</v>
      </c>
      <c r="AJ4496" s="94" t="e">
        <v>#NAME?</v>
      </c>
      <c r="AK4496" s="94" t="e">
        <v>#NAME?</v>
      </c>
      <c r="AO4496" s="94" t="e">
        <f aca="false" t="array" ref="AO4496:AQ4496">_xlfn.torow(_xlfn.unique(_xlfn._xlws.filter(cat_table[Sub-subsector],($E4496=cat_table[Sector])*($F4496=cat_table[Subsector]),"")))</f>
        <v>#NAME?</v>
      </c>
      <c r="AP4496" s="94" t="e">
        <v>#NAME?</v>
      </c>
      <c r="AQ4496" s="94" t="e">
        <v>#NAME?</v>
      </c>
    </row>
    <row r="4497" customFormat="false" ht="15" hidden="false" customHeight="true" outlineLevel="0" collapsed="false">
      <c r="A4497" s="193" t="s">
        <v>15280</v>
      </c>
      <c r="B4497" s="20" t="str">
        <f aca="false">INDEX(Table2[], MATCH(L4497, Location_ID!$D$2:$D$648, 0), 1)</f>
        <v>a5d035c9-aae3-40ac-9eb8-c5c29396ac64</v>
      </c>
      <c r="C4497" s="193" t="s">
        <v>1482</v>
      </c>
      <c r="D4497" s="273" t="s">
        <v>354</v>
      </c>
      <c r="E4497" s="193" t="s">
        <v>7134</v>
      </c>
      <c r="F4497" s="193" t="s">
        <v>7899</v>
      </c>
      <c r="G4497" s="193"/>
      <c r="H4497" s="196"/>
      <c r="I4497" s="193" t="s">
        <v>14291</v>
      </c>
      <c r="J4497" s="193" t="s">
        <v>14292</v>
      </c>
      <c r="K4497" s="193" t="s">
        <v>7127</v>
      </c>
      <c r="L4497" s="193" t="s">
        <v>3029</v>
      </c>
      <c r="M4497" s="193" t="s">
        <v>7131</v>
      </c>
      <c r="N4497" s="193" t="s">
        <v>14293</v>
      </c>
      <c r="O4497" s="193" t="s">
        <v>1769</v>
      </c>
      <c r="P4497" s="219" t="n">
        <v>43040</v>
      </c>
      <c r="Q4497" s="219" t="n">
        <v>44469</v>
      </c>
      <c r="R4497" s="193"/>
      <c r="S4497" s="193" t="s">
        <v>7130</v>
      </c>
      <c r="T4497" s="193" t="n">
        <v>5156.939818</v>
      </c>
      <c r="U4497" s="193"/>
      <c r="V4497" s="193"/>
      <c r="W4497" s="193" t="s">
        <v>8720</v>
      </c>
      <c r="X4497" s="196"/>
      <c r="Y4497" s="196"/>
      <c r="Z4497" s="196" t="n">
        <v>0</v>
      </c>
      <c r="AE4497" s="94" t="e">
        <f aca="false" t="array" ref="AE4497:AK4497">_xlfn.torow(_xlfn.unique(_xlfn._xlws.filter(cat_table[Subsector],$E4497=cat_table[Sector],"")))</f>
        <v>#NAME?</v>
      </c>
      <c r="AF4497" s="94" t="e">
        <v>#NAME?</v>
      </c>
      <c r="AG4497" s="94" t="e">
        <v>#NAME?</v>
      </c>
      <c r="AH4497" s="94" t="e">
        <v>#NAME?</v>
      </c>
      <c r="AI4497" s="94" t="e">
        <v>#NAME?</v>
      </c>
      <c r="AJ4497" s="94" t="e">
        <v>#NAME?</v>
      </c>
      <c r="AK4497" s="94" t="e">
        <v>#NAME?</v>
      </c>
      <c r="AO4497" s="94" t="e">
        <f aca="false" t="array" ref="AO4497:AQ4497">_xlfn.torow(_xlfn.unique(_xlfn._xlws.filter(cat_table[Sub-subsector],($E4497=cat_table[Sector])*($F4497=cat_table[Subsector]),"")))</f>
        <v>#NAME?</v>
      </c>
      <c r="AP4497" s="94" t="e">
        <v>#NAME?</v>
      </c>
      <c r="AQ4497" s="94" t="e">
        <v>#NAME?</v>
      </c>
    </row>
    <row r="4498" customFormat="false" ht="15" hidden="false" customHeight="true" outlineLevel="0" collapsed="false">
      <c r="A4498" s="193" t="s">
        <v>15281</v>
      </c>
      <c r="B4498" s="20" t="str">
        <f aca="false">INDEX(Table2[], MATCH(L4498, Location_ID!$D$2:$D$648, 0), 1)</f>
        <v>a5d035c9-aae3-40ac-9eb8-c5c29396ac64</v>
      </c>
      <c r="C4498" s="193" t="s">
        <v>1482</v>
      </c>
      <c r="D4498" s="273" t="s">
        <v>354</v>
      </c>
      <c r="E4498" s="193" t="s">
        <v>7134</v>
      </c>
      <c r="F4498" s="193" t="s">
        <v>7899</v>
      </c>
      <c r="G4498" s="193"/>
      <c r="H4498" s="196"/>
      <c r="I4498" s="193" t="s">
        <v>14291</v>
      </c>
      <c r="J4498" s="193" t="s">
        <v>14292</v>
      </c>
      <c r="K4498" s="193" t="s">
        <v>7127</v>
      </c>
      <c r="L4498" s="193" t="s">
        <v>3029</v>
      </c>
      <c r="M4498" s="193" t="s">
        <v>7131</v>
      </c>
      <c r="N4498" s="193" t="s">
        <v>14293</v>
      </c>
      <c r="O4498" s="193" t="s">
        <v>1769</v>
      </c>
      <c r="P4498" s="219" t="n">
        <v>43040</v>
      </c>
      <c r="Q4498" s="219" t="n">
        <v>44469</v>
      </c>
      <c r="R4498" s="193"/>
      <c r="S4498" s="193" t="s">
        <v>7130</v>
      </c>
      <c r="T4498" s="193" t="n">
        <v>3774.211398</v>
      </c>
      <c r="U4498" s="193"/>
      <c r="V4498" s="193"/>
      <c r="W4498" s="193" t="s">
        <v>8720</v>
      </c>
      <c r="X4498" s="196"/>
      <c r="Y4498" s="196"/>
      <c r="Z4498" s="196" t="n">
        <v>0</v>
      </c>
      <c r="AE4498" s="94" t="e">
        <f aca="false" t="array" ref="AE4498:AK4498">_xlfn.torow(_xlfn.unique(_xlfn._xlws.filter(cat_table[Subsector],$E4498=cat_table[Sector],"")))</f>
        <v>#NAME?</v>
      </c>
      <c r="AF4498" s="94" t="e">
        <v>#NAME?</v>
      </c>
      <c r="AG4498" s="94" t="e">
        <v>#NAME?</v>
      </c>
      <c r="AH4498" s="94" t="e">
        <v>#NAME?</v>
      </c>
      <c r="AI4498" s="94" t="e">
        <v>#NAME?</v>
      </c>
      <c r="AJ4498" s="94" t="e">
        <v>#NAME?</v>
      </c>
      <c r="AK4498" s="94" t="e">
        <v>#NAME?</v>
      </c>
      <c r="AO4498" s="94" t="e">
        <f aca="false" t="array" ref="AO4498:AQ4498">_xlfn.torow(_xlfn.unique(_xlfn._xlws.filter(cat_table[Sub-subsector],($E4498=cat_table[Sector])*($F4498=cat_table[Subsector]),"")))</f>
        <v>#NAME?</v>
      </c>
      <c r="AP4498" s="94" t="e">
        <v>#NAME?</v>
      </c>
      <c r="AQ4498" s="94" t="e">
        <v>#NAME?</v>
      </c>
    </row>
    <row r="4499" customFormat="false" ht="15" hidden="false" customHeight="true" outlineLevel="0" collapsed="false">
      <c r="A4499" s="193" t="s">
        <v>15282</v>
      </c>
      <c r="B4499" s="20" t="str">
        <f aca="false">INDEX(Table2[], MATCH(L4499, Location_ID!$D$2:$D$648, 0), 1)</f>
        <v>a5d035c9-aae3-40ac-9eb8-c5c29396ac64</v>
      </c>
      <c r="C4499" s="193" t="s">
        <v>1482</v>
      </c>
      <c r="D4499" s="273" t="s">
        <v>354</v>
      </c>
      <c r="E4499" s="193" t="s">
        <v>7134</v>
      </c>
      <c r="F4499" s="193" t="s">
        <v>7899</v>
      </c>
      <c r="G4499" s="193"/>
      <c r="H4499" s="196"/>
      <c r="I4499" s="193" t="s">
        <v>14291</v>
      </c>
      <c r="J4499" s="193" t="s">
        <v>14292</v>
      </c>
      <c r="K4499" s="193" t="s">
        <v>7127</v>
      </c>
      <c r="L4499" s="193" t="s">
        <v>3029</v>
      </c>
      <c r="M4499" s="193" t="s">
        <v>7131</v>
      </c>
      <c r="N4499" s="193" t="s">
        <v>14293</v>
      </c>
      <c r="O4499" s="193" t="s">
        <v>1769</v>
      </c>
      <c r="P4499" s="219" t="n">
        <v>43040</v>
      </c>
      <c r="Q4499" s="219" t="n">
        <v>44469</v>
      </c>
      <c r="R4499" s="193"/>
      <c r="S4499" s="193" t="s">
        <v>7130</v>
      </c>
      <c r="T4499" s="193" t="n">
        <v>1346.764549</v>
      </c>
      <c r="U4499" s="193"/>
      <c r="V4499" s="193"/>
      <c r="W4499" s="193" t="s">
        <v>8720</v>
      </c>
      <c r="X4499" s="196"/>
      <c r="Y4499" s="196"/>
      <c r="Z4499" s="196" t="n">
        <v>0</v>
      </c>
      <c r="AE4499" s="94" t="e">
        <f aca="false" t="array" ref="AE4499:AK4499">_xlfn.torow(_xlfn.unique(_xlfn._xlws.filter(cat_table[Subsector],$E4499=cat_table[Sector],"")))</f>
        <v>#NAME?</v>
      </c>
      <c r="AF4499" s="94" t="e">
        <v>#NAME?</v>
      </c>
      <c r="AG4499" s="94" t="e">
        <v>#NAME?</v>
      </c>
      <c r="AH4499" s="94" t="e">
        <v>#NAME?</v>
      </c>
      <c r="AI4499" s="94" t="e">
        <v>#NAME?</v>
      </c>
      <c r="AJ4499" s="94" t="e">
        <v>#NAME?</v>
      </c>
      <c r="AK4499" s="94" t="e">
        <v>#NAME?</v>
      </c>
      <c r="AO4499" s="94" t="e">
        <f aca="false" t="array" ref="AO4499:AQ4499">_xlfn.torow(_xlfn.unique(_xlfn._xlws.filter(cat_table[Sub-subsector],($E4499=cat_table[Sector])*($F4499=cat_table[Subsector]),"")))</f>
        <v>#NAME?</v>
      </c>
      <c r="AP4499" s="94" t="e">
        <v>#NAME?</v>
      </c>
      <c r="AQ4499" s="94" t="e">
        <v>#NAME?</v>
      </c>
    </row>
    <row r="4500" customFormat="false" ht="15" hidden="false" customHeight="true" outlineLevel="0" collapsed="false">
      <c r="A4500" s="193" t="s">
        <v>15283</v>
      </c>
      <c r="B4500" s="20" t="str">
        <f aca="false">INDEX(Table2[], MATCH(L4500, Location_ID!$D$2:$D$648, 0), 1)</f>
        <v>a5d035c9-aae3-40ac-9eb8-c5c29396ac64</v>
      </c>
      <c r="C4500" s="193" t="s">
        <v>1482</v>
      </c>
      <c r="D4500" s="273" t="s">
        <v>354</v>
      </c>
      <c r="E4500" s="193" t="s">
        <v>7134</v>
      </c>
      <c r="F4500" s="193" t="s">
        <v>7899</v>
      </c>
      <c r="G4500" s="193"/>
      <c r="H4500" s="196"/>
      <c r="I4500" s="193" t="s">
        <v>14291</v>
      </c>
      <c r="J4500" s="193" t="s">
        <v>14292</v>
      </c>
      <c r="K4500" s="193" t="s">
        <v>7127</v>
      </c>
      <c r="L4500" s="193" t="s">
        <v>3029</v>
      </c>
      <c r="M4500" s="193" t="s">
        <v>7131</v>
      </c>
      <c r="N4500" s="193" t="s">
        <v>14293</v>
      </c>
      <c r="O4500" s="193" t="s">
        <v>1769</v>
      </c>
      <c r="P4500" s="219" t="n">
        <v>43040</v>
      </c>
      <c r="Q4500" s="219" t="n">
        <v>44469</v>
      </c>
      <c r="R4500" s="193"/>
      <c r="S4500" s="193" t="s">
        <v>7130</v>
      </c>
      <c r="T4500" s="193" t="n">
        <v>800.9104673</v>
      </c>
      <c r="U4500" s="193"/>
      <c r="V4500" s="193"/>
      <c r="W4500" s="193" t="s">
        <v>8720</v>
      </c>
      <c r="X4500" s="196"/>
      <c r="Y4500" s="196"/>
      <c r="Z4500" s="196" t="n">
        <v>0</v>
      </c>
      <c r="AE4500" s="94" t="e">
        <f aca="false" t="array" ref="AE4500:AK4500">_xlfn.torow(_xlfn.unique(_xlfn._xlws.filter(cat_table[Subsector],$E4500=cat_table[Sector],"")))</f>
        <v>#NAME?</v>
      </c>
      <c r="AF4500" s="94" t="e">
        <v>#NAME?</v>
      </c>
      <c r="AG4500" s="94" t="e">
        <v>#NAME?</v>
      </c>
      <c r="AH4500" s="94" t="e">
        <v>#NAME?</v>
      </c>
      <c r="AI4500" s="94" t="e">
        <v>#NAME?</v>
      </c>
      <c r="AJ4500" s="94" t="e">
        <v>#NAME?</v>
      </c>
      <c r="AK4500" s="94" t="e">
        <v>#NAME?</v>
      </c>
      <c r="AO4500" s="94" t="e">
        <f aca="false" t="array" ref="AO4500:AQ4500">_xlfn.torow(_xlfn.unique(_xlfn._xlws.filter(cat_table[Sub-subsector],($E4500=cat_table[Sector])*($F4500=cat_table[Subsector]),"")))</f>
        <v>#NAME?</v>
      </c>
      <c r="AP4500" s="94" t="e">
        <v>#NAME?</v>
      </c>
      <c r="AQ4500" s="94" t="e">
        <v>#NAME?</v>
      </c>
    </row>
    <row r="4501" customFormat="false" ht="15" hidden="false" customHeight="true" outlineLevel="0" collapsed="false">
      <c r="A4501" s="193" t="s">
        <v>15284</v>
      </c>
      <c r="B4501" s="20" t="str">
        <f aca="false">INDEX(Table2[], MATCH(L4501, Location_ID!$D$2:$D$648, 0), 1)</f>
        <v>8f0f5cb3-03ad-4651-af5f-ccd662ae4982</v>
      </c>
      <c r="C4501" s="193" t="s">
        <v>1482</v>
      </c>
      <c r="D4501" s="273" t="s">
        <v>354</v>
      </c>
      <c r="E4501" s="193" t="s">
        <v>7134</v>
      </c>
      <c r="F4501" s="193" t="s">
        <v>7899</v>
      </c>
      <c r="G4501" s="193"/>
      <c r="H4501" s="196"/>
      <c r="I4501" s="193" t="s">
        <v>14291</v>
      </c>
      <c r="J4501" s="193" t="s">
        <v>14292</v>
      </c>
      <c r="K4501" s="193" t="s">
        <v>7127</v>
      </c>
      <c r="L4501" s="193" t="s">
        <v>3041</v>
      </c>
      <c r="M4501" s="193" t="s">
        <v>7131</v>
      </c>
      <c r="N4501" s="193" t="s">
        <v>14293</v>
      </c>
      <c r="O4501" s="193" t="s">
        <v>1862</v>
      </c>
      <c r="P4501" s="219" t="n">
        <v>43040</v>
      </c>
      <c r="Q4501" s="219" t="n">
        <v>44469</v>
      </c>
      <c r="R4501" s="193"/>
      <c r="S4501" s="193" t="s">
        <v>7130</v>
      </c>
      <c r="T4501" s="193" t="n">
        <v>2455.074802</v>
      </c>
      <c r="U4501" s="193"/>
      <c r="V4501" s="193"/>
      <c r="W4501" s="193" t="s">
        <v>8720</v>
      </c>
      <c r="X4501" s="196"/>
      <c r="Y4501" s="196"/>
      <c r="Z4501" s="196" t="n">
        <v>0</v>
      </c>
      <c r="AE4501" s="94" t="e">
        <f aca="false" t="array" ref="AE4501:AK4501">_xlfn.torow(_xlfn.unique(_xlfn._xlws.filter(cat_table[Subsector],$E4501=cat_table[Sector],"")))</f>
        <v>#NAME?</v>
      </c>
      <c r="AF4501" s="94" t="e">
        <v>#NAME?</v>
      </c>
      <c r="AG4501" s="94" t="e">
        <v>#NAME?</v>
      </c>
      <c r="AH4501" s="94" t="e">
        <v>#NAME?</v>
      </c>
      <c r="AI4501" s="94" t="e">
        <v>#NAME?</v>
      </c>
      <c r="AJ4501" s="94" t="e">
        <v>#NAME?</v>
      </c>
      <c r="AK4501" s="94" t="e">
        <v>#NAME?</v>
      </c>
      <c r="AO4501" s="94" t="e">
        <f aca="false" t="array" ref="AO4501:AQ4501">_xlfn.torow(_xlfn.unique(_xlfn._xlws.filter(cat_table[Sub-subsector],($E4501=cat_table[Sector])*($F4501=cat_table[Subsector]),"")))</f>
        <v>#NAME?</v>
      </c>
      <c r="AP4501" s="94" t="e">
        <v>#NAME?</v>
      </c>
      <c r="AQ4501" s="94" t="e">
        <v>#NAME?</v>
      </c>
    </row>
    <row r="4502" customFormat="false" ht="15" hidden="false" customHeight="true" outlineLevel="0" collapsed="false">
      <c r="A4502" s="193" t="s">
        <v>15285</v>
      </c>
      <c r="B4502" s="20" t="str">
        <f aca="false">INDEX(Table2[], MATCH(L4502, Location_ID!$D$2:$D$648, 0), 1)</f>
        <v>8f0f5cb3-03ad-4651-af5f-ccd662ae4982</v>
      </c>
      <c r="C4502" s="193" t="s">
        <v>1482</v>
      </c>
      <c r="D4502" s="273" t="s">
        <v>354</v>
      </c>
      <c r="E4502" s="193" t="s">
        <v>7134</v>
      </c>
      <c r="F4502" s="193" t="s">
        <v>7899</v>
      </c>
      <c r="G4502" s="193"/>
      <c r="H4502" s="196"/>
      <c r="I4502" s="193" t="s">
        <v>14291</v>
      </c>
      <c r="J4502" s="193" t="s">
        <v>14292</v>
      </c>
      <c r="K4502" s="193" t="s">
        <v>7127</v>
      </c>
      <c r="L4502" s="193" t="s">
        <v>3041</v>
      </c>
      <c r="M4502" s="193" t="s">
        <v>7131</v>
      </c>
      <c r="N4502" s="193" t="s">
        <v>14293</v>
      </c>
      <c r="O4502" s="193" t="s">
        <v>1862</v>
      </c>
      <c r="P4502" s="219" t="n">
        <v>43040</v>
      </c>
      <c r="Q4502" s="219" t="n">
        <v>44469</v>
      </c>
      <c r="R4502" s="193"/>
      <c r="S4502" s="193" t="s">
        <v>7130</v>
      </c>
      <c r="T4502" s="193" t="n">
        <v>1629.709642</v>
      </c>
      <c r="U4502" s="193"/>
      <c r="V4502" s="193"/>
      <c r="W4502" s="193" t="s">
        <v>8720</v>
      </c>
      <c r="X4502" s="196"/>
      <c r="Y4502" s="196"/>
      <c r="Z4502" s="196" t="n">
        <v>0</v>
      </c>
      <c r="AE4502" s="94" t="e">
        <f aca="false" t="array" ref="AE4502:AK4502">_xlfn.torow(_xlfn.unique(_xlfn._xlws.filter(cat_table[Subsector],$E4502=cat_table[Sector],"")))</f>
        <v>#NAME?</v>
      </c>
      <c r="AF4502" s="94" t="e">
        <v>#NAME?</v>
      </c>
      <c r="AG4502" s="94" t="e">
        <v>#NAME?</v>
      </c>
      <c r="AH4502" s="94" t="e">
        <v>#NAME?</v>
      </c>
      <c r="AI4502" s="94" t="e">
        <v>#NAME?</v>
      </c>
      <c r="AJ4502" s="94" t="e">
        <v>#NAME?</v>
      </c>
      <c r="AK4502" s="94" t="e">
        <v>#NAME?</v>
      </c>
      <c r="AO4502" s="94" t="e">
        <f aca="false" t="array" ref="AO4502:AQ4502">_xlfn.torow(_xlfn.unique(_xlfn._xlws.filter(cat_table[Sub-subsector],($E4502=cat_table[Sector])*($F4502=cat_table[Subsector]),"")))</f>
        <v>#NAME?</v>
      </c>
      <c r="AP4502" s="94" t="e">
        <v>#NAME?</v>
      </c>
      <c r="AQ4502" s="94" t="e">
        <v>#NAME?</v>
      </c>
    </row>
    <row r="4503" customFormat="false" ht="15" hidden="false" customHeight="true" outlineLevel="0" collapsed="false">
      <c r="A4503" s="193" t="s">
        <v>15286</v>
      </c>
      <c r="B4503" s="20" t="str">
        <f aca="false">INDEX(Table2[], MATCH(L4503, Location_ID!$D$2:$D$648, 0), 1)</f>
        <v>8f0f5cb3-03ad-4651-af5f-ccd662ae4982</v>
      </c>
      <c r="C4503" s="193" t="s">
        <v>1482</v>
      </c>
      <c r="D4503" s="273" t="s">
        <v>354</v>
      </c>
      <c r="E4503" s="193" t="s">
        <v>7134</v>
      </c>
      <c r="F4503" s="193" t="s">
        <v>7899</v>
      </c>
      <c r="G4503" s="193"/>
      <c r="H4503" s="196"/>
      <c r="I4503" s="193" t="s">
        <v>14291</v>
      </c>
      <c r="J4503" s="193" t="s">
        <v>14292</v>
      </c>
      <c r="K4503" s="193" t="s">
        <v>7127</v>
      </c>
      <c r="L4503" s="193" t="s">
        <v>3041</v>
      </c>
      <c r="M4503" s="193" t="s">
        <v>7131</v>
      </c>
      <c r="N4503" s="193" t="s">
        <v>14293</v>
      </c>
      <c r="O4503" s="193" t="s">
        <v>1862</v>
      </c>
      <c r="P4503" s="219" t="n">
        <v>43040</v>
      </c>
      <c r="Q4503" s="219" t="n">
        <v>44469</v>
      </c>
      <c r="R4503" s="193"/>
      <c r="S4503" s="193" t="s">
        <v>7130</v>
      </c>
      <c r="T4503" s="193" t="n">
        <v>4117.276931</v>
      </c>
      <c r="U4503" s="193"/>
      <c r="V4503" s="193"/>
      <c r="W4503" s="193" t="s">
        <v>8720</v>
      </c>
      <c r="X4503" s="196"/>
      <c r="Y4503" s="196"/>
      <c r="Z4503" s="196" t="n">
        <v>0</v>
      </c>
      <c r="AE4503" s="94" t="e">
        <f aca="false" t="array" ref="AE4503:AK4503">_xlfn.torow(_xlfn.unique(_xlfn._xlws.filter(cat_table[Subsector],$E4503=cat_table[Sector],"")))</f>
        <v>#NAME?</v>
      </c>
      <c r="AF4503" s="94" t="e">
        <v>#NAME?</v>
      </c>
      <c r="AG4503" s="94" t="e">
        <v>#NAME?</v>
      </c>
      <c r="AH4503" s="94" t="e">
        <v>#NAME?</v>
      </c>
      <c r="AI4503" s="94" t="e">
        <v>#NAME?</v>
      </c>
      <c r="AJ4503" s="94" t="e">
        <v>#NAME?</v>
      </c>
      <c r="AK4503" s="94" t="e">
        <v>#NAME?</v>
      </c>
      <c r="AO4503" s="94" t="e">
        <f aca="false" t="array" ref="AO4503:AQ4503">_xlfn.torow(_xlfn.unique(_xlfn._xlws.filter(cat_table[Sub-subsector],($E4503=cat_table[Sector])*($F4503=cat_table[Subsector]),"")))</f>
        <v>#NAME?</v>
      </c>
      <c r="AP4503" s="94" t="e">
        <v>#NAME?</v>
      </c>
      <c r="AQ4503" s="94" t="e">
        <v>#NAME?</v>
      </c>
    </row>
    <row r="4504" customFormat="false" ht="15" hidden="false" customHeight="true" outlineLevel="0" collapsed="false">
      <c r="A4504" s="193" t="s">
        <v>15287</v>
      </c>
      <c r="B4504" s="20" t="str">
        <f aca="false">INDEX(Table2[], MATCH(L4504, Location_ID!$D$2:$D$648, 0), 1)</f>
        <v>8f0f5cb3-03ad-4651-af5f-ccd662ae4982</v>
      </c>
      <c r="C4504" s="193" t="s">
        <v>1482</v>
      </c>
      <c r="D4504" s="273" t="s">
        <v>354</v>
      </c>
      <c r="E4504" s="193" t="s">
        <v>7134</v>
      </c>
      <c r="F4504" s="193" t="s">
        <v>7899</v>
      </c>
      <c r="G4504" s="193"/>
      <c r="H4504" s="196"/>
      <c r="I4504" s="193" t="s">
        <v>14291</v>
      </c>
      <c r="J4504" s="193" t="s">
        <v>14292</v>
      </c>
      <c r="K4504" s="193" t="s">
        <v>7127</v>
      </c>
      <c r="L4504" s="193" t="s">
        <v>3041</v>
      </c>
      <c r="M4504" s="193" t="s">
        <v>7131</v>
      </c>
      <c r="N4504" s="193" t="s">
        <v>14293</v>
      </c>
      <c r="O4504" s="193" t="s">
        <v>1862</v>
      </c>
      <c r="P4504" s="219" t="n">
        <v>43040</v>
      </c>
      <c r="Q4504" s="219" t="n">
        <v>44469</v>
      </c>
      <c r="R4504" s="193"/>
      <c r="S4504" s="193" t="s">
        <v>7130</v>
      </c>
      <c r="T4504" s="193" t="n">
        <v>2391.087345</v>
      </c>
      <c r="U4504" s="193"/>
      <c r="V4504" s="193"/>
      <c r="W4504" s="193" t="s">
        <v>8720</v>
      </c>
      <c r="X4504" s="196"/>
      <c r="Y4504" s="196"/>
      <c r="Z4504" s="196" t="n">
        <v>0</v>
      </c>
      <c r="AE4504" s="94" t="e">
        <f aca="false" t="array" ref="AE4504:AK4504">_xlfn.torow(_xlfn.unique(_xlfn._xlws.filter(cat_table[Subsector],$E4504=cat_table[Sector],"")))</f>
        <v>#NAME?</v>
      </c>
      <c r="AF4504" s="94" t="e">
        <v>#NAME?</v>
      </c>
      <c r="AG4504" s="94" t="e">
        <v>#NAME?</v>
      </c>
      <c r="AH4504" s="94" t="e">
        <v>#NAME?</v>
      </c>
      <c r="AI4504" s="94" t="e">
        <v>#NAME?</v>
      </c>
      <c r="AJ4504" s="94" t="e">
        <v>#NAME?</v>
      </c>
      <c r="AK4504" s="94" t="e">
        <v>#NAME?</v>
      </c>
      <c r="AO4504" s="94" t="e">
        <f aca="false" t="array" ref="AO4504:AQ4504">_xlfn.torow(_xlfn.unique(_xlfn._xlws.filter(cat_table[Sub-subsector],($E4504=cat_table[Sector])*($F4504=cat_table[Subsector]),"")))</f>
        <v>#NAME?</v>
      </c>
      <c r="AP4504" s="94" t="e">
        <v>#NAME?</v>
      </c>
      <c r="AQ4504" s="94" t="e">
        <v>#NAME?</v>
      </c>
    </row>
    <row r="4505" customFormat="false" ht="15" hidden="false" customHeight="true" outlineLevel="0" collapsed="false">
      <c r="A4505" s="193" t="s">
        <v>15288</v>
      </c>
      <c r="B4505" s="20" t="str">
        <f aca="false">INDEX(Table2[], MATCH(L4505, Location_ID!$D$2:$D$648, 0), 1)</f>
        <v>8f0f5cb3-03ad-4651-af5f-ccd662ae4982</v>
      </c>
      <c r="C4505" s="193" t="s">
        <v>1482</v>
      </c>
      <c r="D4505" s="273" t="s">
        <v>354</v>
      </c>
      <c r="E4505" s="193" t="s">
        <v>7134</v>
      </c>
      <c r="F4505" s="193" t="s">
        <v>7899</v>
      </c>
      <c r="G4505" s="193"/>
      <c r="H4505" s="196"/>
      <c r="I4505" s="193" t="s">
        <v>14291</v>
      </c>
      <c r="J4505" s="193" t="s">
        <v>14292</v>
      </c>
      <c r="K4505" s="193" t="s">
        <v>7127</v>
      </c>
      <c r="L4505" s="193" t="s">
        <v>3041</v>
      </c>
      <c r="M4505" s="193" t="s">
        <v>7131</v>
      </c>
      <c r="N4505" s="193" t="s">
        <v>14293</v>
      </c>
      <c r="O4505" s="193" t="s">
        <v>1862</v>
      </c>
      <c r="P4505" s="219" t="n">
        <v>43040</v>
      </c>
      <c r="Q4505" s="219" t="n">
        <v>44469</v>
      </c>
      <c r="R4505" s="193"/>
      <c r="S4505" s="193" t="s">
        <v>7130</v>
      </c>
      <c r="T4505" s="193" t="n">
        <v>3223.447465</v>
      </c>
      <c r="U4505" s="193"/>
      <c r="V4505" s="193"/>
      <c r="W4505" s="193" t="s">
        <v>8720</v>
      </c>
      <c r="X4505" s="196"/>
      <c r="Y4505" s="196"/>
      <c r="Z4505" s="196" t="n">
        <v>0</v>
      </c>
      <c r="AE4505" s="94" t="e">
        <f aca="false" t="array" ref="AE4505:AK4505">_xlfn.torow(_xlfn.unique(_xlfn._xlws.filter(cat_table[Subsector],$E4505=cat_table[Sector],"")))</f>
        <v>#NAME?</v>
      </c>
      <c r="AF4505" s="94" t="e">
        <v>#NAME?</v>
      </c>
      <c r="AG4505" s="94" t="e">
        <v>#NAME?</v>
      </c>
      <c r="AH4505" s="94" t="e">
        <v>#NAME?</v>
      </c>
      <c r="AI4505" s="94" t="e">
        <v>#NAME?</v>
      </c>
      <c r="AJ4505" s="94" t="e">
        <v>#NAME?</v>
      </c>
      <c r="AK4505" s="94" t="e">
        <v>#NAME?</v>
      </c>
      <c r="AO4505" s="94" t="e">
        <f aca="false" t="array" ref="AO4505:AQ4505">_xlfn.torow(_xlfn.unique(_xlfn._xlws.filter(cat_table[Sub-subsector],($E4505=cat_table[Sector])*($F4505=cat_table[Subsector]),"")))</f>
        <v>#NAME?</v>
      </c>
      <c r="AP4505" s="94" t="e">
        <v>#NAME?</v>
      </c>
      <c r="AQ4505" s="94" t="e">
        <v>#NAME?</v>
      </c>
    </row>
    <row r="4506" customFormat="false" ht="15" hidden="false" customHeight="true" outlineLevel="0" collapsed="false">
      <c r="A4506" s="193" t="s">
        <v>15289</v>
      </c>
      <c r="B4506" s="20" t="str">
        <f aca="false">INDEX(Table2[], MATCH(L4506, Location_ID!$D$2:$D$648, 0), 1)</f>
        <v>8f0f5cb3-03ad-4651-af5f-ccd662ae4982</v>
      </c>
      <c r="C4506" s="193" t="s">
        <v>1482</v>
      </c>
      <c r="D4506" s="273" t="s">
        <v>354</v>
      </c>
      <c r="E4506" s="193" t="s">
        <v>7134</v>
      </c>
      <c r="F4506" s="193" t="s">
        <v>7899</v>
      </c>
      <c r="G4506" s="193"/>
      <c r="H4506" s="196"/>
      <c r="I4506" s="193" t="s">
        <v>14291</v>
      </c>
      <c r="J4506" s="193" t="s">
        <v>14292</v>
      </c>
      <c r="K4506" s="193" t="s">
        <v>7127</v>
      </c>
      <c r="L4506" s="193" t="s">
        <v>3041</v>
      </c>
      <c r="M4506" s="193" t="s">
        <v>7131</v>
      </c>
      <c r="N4506" s="193" t="s">
        <v>14293</v>
      </c>
      <c r="O4506" s="193" t="s">
        <v>1862</v>
      </c>
      <c r="P4506" s="219" t="n">
        <v>43040</v>
      </c>
      <c r="Q4506" s="219" t="n">
        <v>44469</v>
      </c>
      <c r="R4506" s="193"/>
      <c r="S4506" s="193" t="s">
        <v>7130</v>
      </c>
      <c r="T4506" s="193" t="n">
        <v>2071.292495</v>
      </c>
      <c r="U4506" s="193"/>
      <c r="V4506" s="193"/>
      <c r="W4506" s="193" t="s">
        <v>8720</v>
      </c>
      <c r="X4506" s="196"/>
      <c r="Y4506" s="196"/>
      <c r="Z4506" s="196" t="n">
        <v>0</v>
      </c>
      <c r="AE4506" s="94" t="e">
        <f aca="false" t="array" ref="AE4506:AK4506">_xlfn.torow(_xlfn.unique(_xlfn._xlws.filter(cat_table[Subsector],$E4506=cat_table[Sector],"")))</f>
        <v>#NAME?</v>
      </c>
      <c r="AF4506" s="94" t="e">
        <v>#NAME?</v>
      </c>
      <c r="AG4506" s="94" t="e">
        <v>#NAME?</v>
      </c>
      <c r="AH4506" s="94" t="e">
        <v>#NAME?</v>
      </c>
      <c r="AI4506" s="94" t="e">
        <v>#NAME?</v>
      </c>
      <c r="AJ4506" s="94" t="e">
        <v>#NAME?</v>
      </c>
      <c r="AK4506" s="94" t="e">
        <v>#NAME?</v>
      </c>
      <c r="AO4506" s="94" t="e">
        <f aca="false" t="array" ref="AO4506:AQ4506">_xlfn.torow(_xlfn.unique(_xlfn._xlws.filter(cat_table[Sub-subsector],($E4506=cat_table[Sector])*($F4506=cat_table[Subsector]),"")))</f>
        <v>#NAME?</v>
      </c>
      <c r="AP4506" s="94" t="e">
        <v>#NAME?</v>
      </c>
      <c r="AQ4506" s="94" t="e">
        <v>#NAME?</v>
      </c>
    </row>
    <row r="4507" customFormat="false" ht="15" hidden="false" customHeight="true" outlineLevel="0" collapsed="false">
      <c r="A4507" s="193" t="s">
        <v>15290</v>
      </c>
      <c r="B4507" s="20" t="str">
        <f aca="false">INDEX(Table2[], MATCH(L4507, Location_ID!$D$2:$D$648, 0), 1)</f>
        <v>8f0f5cb3-03ad-4651-af5f-ccd662ae4982</v>
      </c>
      <c r="C4507" s="193" t="s">
        <v>1482</v>
      </c>
      <c r="D4507" s="273" t="s">
        <v>354</v>
      </c>
      <c r="E4507" s="193" t="s">
        <v>7134</v>
      </c>
      <c r="F4507" s="193" t="s">
        <v>7899</v>
      </c>
      <c r="G4507" s="193"/>
      <c r="H4507" s="196"/>
      <c r="I4507" s="193" t="s">
        <v>14291</v>
      </c>
      <c r="J4507" s="193" t="s">
        <v>14292</v>
      </c>
      <c r="K4507" s="193" t="s">
        <v>7127</v>
      </c>
      <c r="L4507" s="193" t="s">
        <v>3041</v>
      </c>
      <c r="M4507" s="193" t="s">
        <v>7131</v>
      </c>
      <c r="N4507" s="193" t="s">
        <v>14293</v>
      </c>
      <c r="O4507" s="193" t="s">
        <v>1862</v>
      </c>
      <c r="P4507" s="219" t="n">
        <v>43040</v>
      </c>
      <c r="Q4507" s="219" t="n">
        <v>44469</v>
      </c>
      <c r="R4507" s="193"/>
      <c r="S4507" s="193" t="s">
        <v>7130</v>
      </c>
      <c r="T4507" s="193" t="n">
        <v>2302.731159</v>
      </c>
      <c r="U4507" s="193"/>
      <c r="V4507" s="193"/>
      <c r="W4507" s="193" t="s">
        <v>8720</v>
      </c>
      <c r="X4507" s="196"/>
      <c r="Y4507" s="196"/>
      <c r="Z4507" s="196" t="n">
        <v>0</v>
      </c>
      <c r="AE4507" s="94" t="e">
        <f aca="false" t="array" ref="AE4507:AK4507">_xlfn.torow(_xlfn.unique(_xlfn._xlws.filter(cat_table[Subsector],$E4507=cat_table[Sector],"")))</f>
        <v>#NAME?</v>
      </c>
      <c r="AF4507" s="94" t="e">
        <v>#NAME?</v>
      </c>
      <c r="AG4507" s="94" t="e">
        <v>#NAME?</v>
      </c>
      <c r="AH4507" s="94" t="e">
        <v>#NAME?</v>
      </c>
      <c r="AI4507" s="94" t="e">
        <v>#NAME?</v>
      </c>
      <c r="AJ4507" s="94" t="e">
        <v>#NAME?</v>
      </c>
      <c r="AK4507" s="94" t="e">
        <v>#NAME?</v>
      </c>
      <c r="AO4507" s="94" t="e">
        <f aca="false" t="array" ref="AO4507:AQ4507">_xlfn.torow(_xlfn.unique(_xlfn._xlws.filter(cat_table[Sub-subsector],($E4507=cat_table[Sector])*($F4507=cat_table[Subsector]),"")))</f>
        <v>#NAME?</v>
      </c>
      <c r="AP4507" s="94" t="e">
        <v>#NAME?</v>
      </c>
      <c r="AQ4507" s="94" t="e">
        <v>#NAME?</v>
      </c>
    </row>
    <row r="4508" customFormat="false" ht="15" hidden="false" customHeight="true" outlineLevel="0" collapsed="false">
      <c r="A4508" s="193" t="s">
        <v>15291</v>
      </c>
      <c r="B4508" s="20" t="str">
        <f aca="false">INDEX(Table2[], MATCH(L4508, Location_ID!$D$2:$D$648, 0), 1)</f>
        <v>8f0f5cb3-03ad-4651-af5f-ccd662ae4982</v>
      </c>
      <c r="C4508" s="193" t="s">
        <v>1482</v>
      </c>
      <c r="D4508" s="273" t="s">
        <v>354</v>
      </c>
      <c r="E4508" s="193" t="s">
        <v>7134</v>
      </c>
      <c r="F4508" s="193" t="s">
        <v>7899</v>
      </c>
      <c r="G4508" s="193"/>
      <c r="H4508" s="196"/>
      <c r="I4508" s="193" t="s">
        <v>14291</v>
      </c>
      <c r="J4508" s="193" t="s">
        <v>14292</v>
      </c>
      <c r="K4508" s="193" t="s">
        <v>7127</v>
      </c>
      <c r="L4508" s="193" t="s">
        <v>3041</v>
      </c>
      <c r="M4508" s="193" t="s">
        <v>7131</v>
      </c>
      <c r="N4508" s="193" t="s">
        <v>14293</v>
      </c>
      <c r="O4508" s="193" t="s">
        <v>1862</v>
      </c>
      <c r="P4508" s="219" t="n">
        <v>43040</v>
      </c>
      <c r="Q4508" s="219" t="n">
        <v>44469</v>
      </c>
      <c r="R4508" s="193"/>
      <c r="S4508" s="193" t="s">
        <v>7130</v>
      </c>
      <c r="T4508" s="193" t="n">
        <v>2280.374594</v>
      </c>
      <c r="U4508" s="193"/>
      <c r="V4508" s="193"/>
      <c r="W4508" s="193" t="s">
        <v>8720</v>
      </c>
      <c r="X4508" s="196"/>
      <c r="Y4508" s="196"/>
      <c r="Z4508" s="196" t="n">
        <v>0</v>
      </c>
      <c r="AE4508" s="94" t="e">
        <f aca="false" t="array" ref="AE4508:AK4508">_xlfn.torow(_xlfn.unique(_xlfn._xlws.filter(cat_table[Subsector],$E4508=cat_table[Sector],"")))</f>
        <v>#NAME?</v>
      </c>
      <c r="AF4508" s="94" t="e">
        <v>#NAME?</v>
      </c>
      <c r="AG4508" s="94" t="e">
        <v>#NAME?</v>
      </c>
      <c r="AH4508" s="94" t="e">
        <v>#NAME?</v>
      </c>
      <c r="AI4508" s="94" t="e">
        <v>#NAME?</v>
      </c>
      <c r="AJ4508" s="94" t="e">
        <v>#NAME?</v>
      </c>
      <c r="AK4508" s="94" t="e">
        <v>#NAME?</v>
      </c>
      <c r="AO4508" s="94" t="e">
        <f aca="false" t="array" ref="AO4508:AQ4508">_xlfn.torow(_xlfn.unique(_xlfn._xlws.filter(cat_table[Sub-subsector],($E4508=cat_table[Sector])*($F4508=cat_table[Subsector]),"")))</f>
        <v>#NAME?</v>
      </c>
      <c r="AP4508" s="94" t="e">
        <v>#NAME?</v>
      </c>
      <c r="AQ4508" s="94" t="e">
        <v>#NAME?</v>
      </c>
    </row>
    <row r="4509" customFormat="false" ht="15" hidden="false" customHeight="true" outlineLevel="0" collapsed="false">
      <c r="A4509" s="193" t="s">
        <v>15292</v>
      </c>
      <c r="B4509" s="20" t="str">
        <f aca="false">INDEX(Table2[], MATCH(L4509, Location_ID!$D$2:$D$648, 0), 1)</f>
        <v>8f0f5cb3-03ad-4651-af5f-ccd662ae4982</v>
      </c>
      <c r="C4509" s="193" t="s">
        <v>1482</v>
      </c>
      <c r="D4509" s="273" t="s">
        <v>354</v>
      </c>
      <c r="E4509" s="193" t="s">
        <v>7134</v>
      </c>
      <c r="F4509" s="193" t="s">
        <v>7899</v>
      </c>
      <c r="G4509" s="193"/>
      <c r="H4509" s="196"/>
      <c r="I4509" s="193" t="s">
        <v>14291</v>
      </c>
      <c r="J4509" s="193" t="s">
        <v>14292</v>
      </c>
      <c r="K4509" s="193" t="s">
        <v>7127</v>
      </c>
      <c r="L4509" s="193" t="s">
        <v>3041</v>
      </c>
      <c r="M4509" s="193" t="s">
        <v>7131</v>
      </c>
      <c r="N4509" s="193" t="s">
        <v>14293</v>
      </c>
      <c r="O4509" s="193" t="s">
        <v>1862</v>
      </c>
      <c r="P4509" s="219" t="n">
        <v>43040</v>
      </c>
      <c r="Q4509" s="219" t="n">
        <v>44469</v>
      </c>
      <c r="R4509" s="193"/>
      <c r="S4509" s="193" t="s">
        <v>7130</v>
      </c>
      <c r="T4509" s="193" t="n">
        <v>1614.835986</v>
      </c>
      <c r="U4509" s="193"/>
      <c r="V4509" s="193"/>
      <c r="W4509" s="193" t="s">
        <v>8720</v>
      </c>
      <c r="X4509" s="196"/>
      <c r="Y4509" s="196"/>
      <c r="Z4509" s="196" t="n">
        <v>0</v>
      </c>
      <c r="AE4509" s="94" t="e">
        <f aca="false" t="array" ref="AE4509:AK4509">_xlfn.torow(_xlfn.unique(_xlfn._xlws.filter(cat_table[Subsector],$E4509=cat_table[Sector],"")))</f>
        <v>#NAME?</v>
      </c>
      <c r="AF4509" s="94" t="e">
        <v>#NAME?</v>
      </c>
      <c r="AG4509" s="94" t="e">
        <v>#NAME?</v>
      </c>
      <c r="AH4509" s="94" t="e">
        <v>#NAME?</v>
      </c>
      <c r="AI4509" s="94" t="e">
        <v>#NAME?</v>
      </c>
      <c r="AJ4509" s="94" t="e">
        <v>#NAME?</v>
      </c>
      <c r="AK4509" s="94" t="e">
        <v>#NAME?</v>
      </c>
      <c r="AO4509" s="94" t="e">
        <f aca="false" t="array" ref="AO4509:AQ4509">_xlfn.torow(_xlfn.unique(_xlfn._xlws.filter(cat_table[Sub-subsector],($E4509=cat_table[Sector])*($F4509=cat_table[Subsector]),"")))</f>
        <v>#NAME?</v>
      </c>
      <c r="AP4509" s="94" t="e">
        <v>#NAME?</v>
      </c>
      <c r="AQ4509" s="94" t="e">
        <v>#NAME?</v>
      </c>
    </row>
    <row r="4510" customFormat="false" ht="15" hidden="false" customHeight="true" outlineLevel="0" collapsed="false">
      <c r="A4510" s="193" t="s">
        <v>15293</v>
      </c>
      <c r="B4510" s="20" t="str">
        <f aca="false">INDEX(Table2[], MATCH(L4510, Location_ID!$D$2:$D$648, 0), 1)</f>
        <v>8f0f5cb3-03ad-4651-af5f-ccd662ae4982</v>
      </c>
      <c r="C4510" s="193" t="s">
        <v>1482</v>
      </c>
      <c r="D4510" s="273" t="s">
        <v>354</v>
      </c>
      <c r="E4510" s="193" t="s">
        <v>7134</v>
      </c>
      <c r="F4510" s="193" t="s">
        <v>7899</v>
      </c>
      <c r="G4510" s="193"/>
      <c r="H4510" s="196"/>
      <c r="I4510" s="193" t="s">
        <v>14291</v>
      </c>
      <c r="J4510" s="193" t="s">
        <v>14292</v>
      </c>
      <c r="K4510" s="193" t="s">
        <v>7127</v>
      </c>
      <c r="L4510" s="193" t="s">
        <v>3041</v>
      </c>
      <c r="M4510" s="193" t="s">
        <v>7131</v>
      </c>
      <c r="N4510" s="193" t="s">
        <v>14293</v>
      </c>
      <c r="O4510" s="193" t="s">
        <v>1862</v>
      </c>
      <c r="P4510" s="219" t="n">
        <v>43040</v>
      </c>
      <c r="Q4510" s="219" t="n">
        <v>44469</v>
      </c>
      <c r="R4510" s="193"/>
      <c r="S4510" s="193" t="s">
        <v>7130</v>
      </c>
      <c r="T4510" s="193" t="n">
        <v>2002.354377</v>
      </c>
      <c r="U4510" s="193"/>
      <c r="V4510" s="193"/>
      <c r="W4510" s="193" t="s">
        <v>8720</v>
      </c>
      <c r="X4510" s="196"/>
      <c r="Y4510" s="196"/>
      <c r="Z4510" s="196" t="n">
        <v>0</v>
      </c>
      <c r="AE4510" s="94" t="e">
        <f aca="false" t="array" ref="AE4510:AK4510">_xlfn.torow(_xlfn.unique(_xlfn._xlws.filter(cat_table[Subsector],$E4510=cat_table[Sector],"")))</f>
        <v>#NAME?</v>
      </c>
      <c r="AF4510" s="94" t="e">
        <v>#NAME?</v>
      </c>
      <c r="AG4510" s="94" t="e">
        <v>#NAME?</v>
      </c>
      <c r="AH4510" s="94" t="e">
        <v>#NAME?</v>
      </c>
      <c r="AI4510" s="94" t="e">
        <v>#NAME?</v>
      </c>
      <c r="AJ4510" s="94" t="e">
        <v>#NAME?</v>
      </c>
      <c r="AK4510" s="94" t="e">
        <v>#NAME?</v>
      </c>
      <c r="AO4510" s="94" t="e">
        <f aca="false" t="array" ref="AO4510:AQ4510">_xlfn.torow(_xlfn.unique(_xlfn._xlws.filter(cat_table[Sub-subsector],($E4510=cat_table[Sector])*($F4510=cat_table[Subsector]),"")))</f>
        <v>#NAME?</v>
      </c>
      <c r="AP4510" s="94" t="e">
        <v>#NAME?</v>
      </c>
      <c r="AQ4510" s="94" t="e">
        <v>#NAME?</v>
      </c>
    </row>
    <row r="4511" customFormat="false" ht="15" hidden="false" customHeight="true" outlineLevel="0" collapsed="false">
      <c r="A4511" s="193" t="s">
        <v>15294</v>
      </c>
      <c r="B4511" s="20" t="str">
        <f aca="false">INDEX(Table2[], MATCH(L4511, Location_ID!$D$2:$D$648, 0), 1)</f>
        <v>8f0f5cb3-03ad-4651-af5f-ccd662ae4982</v>
      </c>
      <c r="C4511" s="193" t="s">
        <v>1482</v>
      </c>
      <c r="D4511" s="273" t="s">
        <v>354</v>
      </c>
      <c r="E4511" s="193" t="s">
        <v>7134</v>
      </c>
      <c r="F4511" s="193" t="s">
        <v>7899</v>
      </c>
      <c r="G4511" s="193"/>
      <c r="H4511" s="196"/>
      <c r="I4511" s="193" t="s">
        <v>14291</v>
      </c>
      <c r="J4511" s="193" t="s">
        <v>14292</v>
      </c>
      <c r="K4511" s="193" t="s">
        <v>7127</v>
      </c>
      <c r="L4511" s="193" t="s">
        <v>3041</v>
      </c>
      <c r="M4511" s="193" t="s">
        <v>7131</v>
      </c>
      <c r="N4511" s="193" t="s">
        <v>14293</v>
      </c>
      <c r="O4511" s="193" t="s">
        <v>1862</v>
      </c>
      <c r="P4511" s="219" t="n">
        <v>43040</v>
      </c>
      <c r="Q4511" s="219" t="n">
        <v>44469</v>
      </c>
      <c r="R4511" s="193"/>
      <c r="S4511" s="193" t="s">
        <v>7130</v>
      </c>
      <c r="T4511" s="193" t="n">
        <v>1653.789514</v>
      </c>
      <c r="U4511" s="193"/>
      <c r="V4511" s="193"/>
      <c r="W4511" s="193" t="s">
        <v>8720</v>
      </c>
      <c r="X4511" s="196"/>
      <c r="Y4511" s="196"/>
      <c r="Z4511" s="196" t="n">
        <v>0</v>
      </c>
      <c r="AE4511" s="94" t="e">
        <f aca="false" t="array" ref="AE4511:AK4511">_xlfn.torow(_xlfn.unique(_xlfn._xlws.filter(cat_table[Subsector],$E4511=cat_table[Sector],"")))</f>
        <v>#NAME?</v>
      </c>
      <c r="AF4511" s="94" t="e">
        <v>#NAME?</v>
      </c>
      <c r="AG4511" s="94" t="e">
        <v>#NAME?</v>
      </c>
      <c r="AH4511" s="94" t="e">
        <v>#NAME?</v>
      </c>
      <c r="AI4511" s="94" t="e">
        <v>#NAME?</v>
      </c>
      <c r="AJ4511" s="94" t="e">
        <v>#NAME?</v>
      </c>
      <c r="AK4511" s="94" t="e">
        <v>#NAME?</v>
      </c>
      <c r="AO4511" s="94" t="e">
        <f aca="false" t="array" ref="AO4511:AQ4511">_xlfn.torow(_xlfn.unique(_xlfn._xlws.filter(cat_table[Sub-subsector],($E4511=cat_table[Sector])*($F4511=cat_table[Subsector]),"")))</f>
        <v>#NAME?</v>
      </c>
      <c r="AP4511" s="94" t="e">
        <v>#NAME?</v>
      </c>
      <c r="AQ4511" s="94" t="e">
        <v>#NAME?</v>
      </c>
    </row>
    <row r="4512" customFormat="false" ht="15" hidden="false" customHeight="true" outlineLevel="0" collapsed="false">
      <c r="A4512" s="193" t="s">
        <v>15295</v>
      </c>
      <c r="B4512" s="20" t="str">
        <f aca="false">INDEX(Table2[], MATCH(L4512, Location_ID!$D$2:$D$648, 0), 1)</f>
        <v>8f0f5cb3-03ad-4651-af5f-ccd662ae4982</v>
      </c>
      <c r="C4512" s="193" t="s">
        <v>1482</v>
      </c>
      <c r="D4512" s="273" t="s">
        <v>354</v>
      </c>
      <c r="E4512" s="193" t="s">
        <v>7134</v>
      </c>
      <c r="F4512" s="193" t="s">
        <v>7899</v>
      </c>
      <c r="G4512" s="193"/>
      <c r="H4512" s="196"/>
      <c r="I4512" s="193" t="s">
        <v>14291</v>
      </c>
      <c r="J4512" s="193" t="s">
        <v>14292</v>
      </c>
      <c r="K4512" s="193" t="s">
        <v>7127</v>
      </c>
      <c r="L4512" s="193" t="s">
        <v>3041</v>
      </c>
      <c r="M4512" s="193" t="s">
        <v>7131</v>
      </c>
      <c r="N4512" s="193" t="s">
        <v>14293</v>
      </c>
      <c r="O4512" s="193" t="s">
        <v>1862</v>
      </c>
      <c r="P4512" s="219" t="n">
        <v>43040</v>
      </c>
      <c r="Q4512" s="219" t="n">
        <v>44469</v>
      </c>
      <c r="R4512" s="193"/>
      <c r="S4512" s="193" t="s">
        <v>7130</v>
      </c>
      <c r="T4512" s="193" t="n">
        <v>1816.076313</v>
      </c>
      <c r="U4512" s="193"/>
      <c r="V4512" s="193"/>
      <c r="W4512" s="193" t="s">
        <v>8720</v>
      </c>
      <c r="X4512" s="196"/>
      <c r="Y4512" s="196"/>
      <c r="Z4512" s="196" t="n">
        <v>0</v>
      </c>
      <c r="AE4512" s="94" t="e">
        <f aca="false" t="array" ref="AE4512:AK4512">_xlfn.torow(_xlfn.unique(_xlfn._xlws.filter(cat_table[Subsector],$E4512=cat_table[Sector],"")))</f>
        <v>#NAME?</v>
      </c>
      <c r="AF4512" s="94" t="e">
        <v>#NAME?</v>
      </c>
      <c r="AG4512" s="94" t="e">
        <v>#NAME?</v>
      </c>
      <c r="AH4512" s="94" t="e">
        <v>#NAME?</v>
      </c>
      <c r="AI4512" s="94" t="e">
        <v>#NAME?</v>
      </c>
      <c r="AJ4512" s="94" t="e">
        <v>#NAME?</v>
      </c>
      <c r="AK4512" s="94" t="e">
        <v>#NAME?</v>
      </c>
      <c r="AO4512" s="94" t="e">
        <f aca="false" t="array" ref="AO4512:AQ4512">_xlfn.torow(_xlfn.unique(_xlfn._xlws.filter(cat_table[Sub-subsector],($E4512=cat_table[Sector])*($F4512=cat_table[Subsector]),"")))</f>
        <v>#NAME?</v>
      </c>
      <c r="AP4512" s="94" t="e">
        <v>#NAME?</v>
      </c>
      <c r="AQ4512" s="94" t="e">
        <v>#NAME?</v>
      </c>
    </row>
    <row r="4513" customFormat="false" ht="15" hidden="false" customHeight="true" outlineLevel="0" collapsed="false">
      <c r="A4513" s="193" t="s">
        <v>15296</v>
      </c>
      <c r="B4513" s="20" t="str">
        <f aca="false">INDEX(Table2[], MATCH(L4513, Location_ID!$D$2:$D$648, 0), 1)</f>
        <v>8f0f5cb3-03ad-4651-af5f-ccd662ae4982</v>
      </c>
      <c r="C4513" s="193" t="s">
        <v>1482</v>
      </c>
      <c r="D4513" s="273" t="s">
        <v>354</v>
      </c>
      <c r="E4513" s="193" t="s">
        <v>7134</v>
      </c>
      <c r="F4513" s="193" t="s">
        <v>7899</v>
      </c>
      <c r="G4513" s="193"/>
      <c r="H4513" s="196"/>
      <c r="I4513" s="193" t="s">
        <v>14291</v>
      </c>
      <c r="J4513" s="193" t="s">
        <v>14292</v>
      </c>
      <c r="K4513" s="193" t="s">
        <v>7127</v>
      </c>
      <c r="L4513" s="193" t="s">
        <v>3041</v>
      </c>
      <c r="M4513" s="193" t="s">
        <v>7131</v>
      </c>
      <c r="N4513" s="193" t="s">
        <v>14293</v>
      </c>
      <c r="O4513" s="193" t="s">
        <v>1862</v>
      </c>
      <c r="P4513" s="219" t="n">
        <v>43040</v>
      </c>
      <c r="Q4513" s="219" t="n">
        <v>44469</v>
      </c>
      <c r="R4513" s="193"/>
      <c r="S4513" s="193" t="s">
        <v>7130</v>
      </c>
      <c r="T4513" s="193" t="n">
        <v>1173.968337</v>
      </c>
      <c r="U4513" s="193"/>
      <c r="V4513" s="193"/>
      <c r="W4513" s="193" t="s">
        <v>8720</v>
      </c>
      <c r="X4513" s="196"/>
      <c r="Y4513" s="196"/>
      <c r="Z4513" s="196" t="n">
        <v>0</v>
      </c>
      <c r="AE4513" s="94" t="e">
        <f aca="false" t="array" ref="AE4513:AK4513">_xlfn.torow(_xlfn.unique(_xlfn._xlws.filter(cat_table[Subsector],$E4513=cat_table[Sector],"")))</f>
        <v>#NAME?</v>
      </c>
      <c r="AF4513" s="94" t="e">
        <v>#NAME?</v>
      </c>
      <c r="AG4513" s="94" t="e">
        <v>#NAME?</v>
      </c>
      <c r="AH4513" s="94" t="e">
        <v>#NAME?</v>
      </c>
      <c r="AI4513" s="94" t="e">
        <v>#NAME?</v>
      </c>
      <c r="AJ4513" s="94" t="e">
        <v>#NAME?</v>
      </c>
      <c r="AK4513" s="94" t="e">
        <v>#NAME?</v>
      </c>
      <c r="AO4513" s="94" t="e">
        <f aca="false" t="array" ref="AO4513:AQ4513">_xlfn.torow(_xlfn.unique(_xlfn._xlws.filter(cat_table[Sub-subsector],($E4513=cat_table[Sector])*($F4513=cat_table[Subsector]),"")))</f>
        <v>#NAME?</v>
      </c>
      <c r="AP4513" s="94" t="e">
        <v>#NAME?</v>
      </c>
      <c r="AQ4513" s="94" t="e">
        <v>#NAME?</v>
      </c>
    </row>
    <row r="4514" customFormat="false" ht="15" hidden="false" customHeight="true" outlineLevel="0" collapsed="false">
      <c r="A4514" s="193" t="s">
        <v>15297</v>
      </c>
      <c r="B4514" s="20" t="str">
        <f aca="false">INDEX(Table2[], MATCH(L4514, Location_ID!$D$2:$D$648, 0), 1)</f>
        <v>54c59d2f-381a-4d32-9a5e-e106311344df</v>
      </c>
      <c r="C4514" s="193" t="s">
        <v>1482</v>
      </c>
      <c r="D4514" s="273" t="s">
        <v>354</v>
      </c>
      <c r="E4514" s="193" t="s">
        <v>7134</v>
      </c>
      <c r="F4514" s="193" t="s">
        <v>7899</v>
      </c>
      <c r="G4514" s="193"/>
      <c r="H4514" s="196"/>
      <c r="I4514" s="193" t="s">
        <v>14291</v>
      </c>
      <c r="J4514" s="193" t="s">
        <v>14292</v>
      </c>
      <c r="K4514" s="193" t="s">
        <v>7127</v>
      </c>
      <c r="L4514" s="193" t="s">
        <v>2265</v>
      </c>
      <c r="M4514" s="193" t="s">
        <v>7131</v>
      </c>
      <c r="N4514" s="193" t="s">
        <v>14293</v>
      </c>
      <c r="O4514" s="193" t="s">
        <v>2613</v>
      </c>
      <c r="P4514" s="219" t="n">
        <v>43040</v>
      </c>
      <c r="Q4514" s="219" t="n">
        <v>44469</v>
      </c>
      <c r="R4514" s="193"/>
      <c r="S4514" s="193" t="s">
        <v>7130</v>
      </c>
      <c r="T4514" s="193" t="n">
        <v>4751.958373</v>
      </c>
      <c r="U4514" s="193"/>
      <c r="V4514" s="193"/>
      <c r="W4514" s="193" t="s">
        <v>8720</v>
      </c>
      <c r="X4514" s="196"/>
      <c r="Y4514" s="196"/>
      <c r="Z4514" s="196" t="n">
        <v>0</v>
      </c>
      <c r="AE4514" s="94" t="e">
        <f aca="false" t="array" ref="AE4514:AK4514">_xlfn.torow(_xlfn.unique(_xlfn._xlws.filter(cat_table[Subsector],$E4514=cat_table[Sector],"")))</f>
        <v>#NAME?</v>
      </c>
      <c r="AF4514" s="94" t="e">
        <v>#NAME?</v>
      </c>
      <c r="AG4514" s="94" t="e">
        <v>#NAME?</v>
      </c>
      <c r="AH4514" s="94" t="e">
        <v>#NAME?</v>
      </c>
      <c r="AI4514" s="94" t="e">
        <v>#NAME?</v>
      </c>
      <c r="AJ4514" s="94" t="e">
        <v>#NAME?</v>
      </c>
      <c r="AK4514" s="94" t="e">
        <v>#NAME?</v>
      </c>
      <c r="AO4514" s="94" t="e">
        <f aca="false" t="array" ref="AO4514:AQ4514">_xlfn.torow(_xlfn.unique(_xlfn._xlws.filter(cat_table[Sub-subsector],($E4514=cat_table[Sector])*($F4514=cat_table[Subsector]),"")))</f>
        <v>#NAME?</v>
      </c>
      <c r="AP4514" s="94" t="e">
        <v>#NAME?</v>
      </c>
      <c r="AQ4514" s="94" t="e">
        <v>#NAME?</v>
      </c>
    </row>
    <row r="4515" customFormat="false" ht="15" hidden="false" customHeight="true" outlineLevel="0" collapsed="false">
      <c r="A4515" s="193" t="s">
        <v>15298</v>
      </c>
      <c r="B4515" s="20" t="str">
        <f aca="false">INDEX(Table2[], MATCH(L4515, Location_ID!$D$2:$D$648, 0), 1)</f>
        <v>54c59d2f-381a-4d32-9a5e-e106311344df</v>
      </c>
      <c r="C4515" s="193" t="s">
        <v>1482</v>
      </c>
      <c r="D4515" s="273" t="s">
        <v>354</v>
      </c>
      <c r="E4515" s="193" t="s">
        <v>7134</v>
      </c>
      <c r="F4515" s="193" t="s">
        <v>7899</v>
      </c>
      <c r="G4515" s="193"/>
      <c r="H4515" s="196"/>
      <c r="I4515" s="193" t="s">
        <v>14291</v>
      </c>
      <c r="J4515" s="193" t="s">
        <v>14292</v>
      </c>
      <c r="K4515" s="193" t="s">
        <v>7127</v>
      </c>
      <c r="L4515" s="193" t="s">
        <v>2265</v>
      </c>
      <c r="M4515" s="193" t="s">
        <v>7131</v>
      </c>
      <c r="N4515" s="193" t="s">
        <v>14293</v>
      </c>
      <c r="O4515" s="193" t="s">
        <v>2613</v>
      </c>
      <c r="P4515" s="219" t="n">
        <v>43040</v>
      </c>
      <c r="Q4515" s="219" t="n">
        <v>44469</v>
      </c>
      <c r="R4515" s="193"/>
      <c r="S4515" s="193" t="s">
        <v>7130</v>
      </c>
      <c r="T4515" s="193" t="n">
        <v>6445.966774</v>
      </c>
      <c r="U4515" s="193"/>
      <c r="V4515" s="193"/>
      <c r="W4515" s="193" t="s">
        <v>8720</v>
      </c>
      <c r="X4515" s="196"/>
      <c r="Y4515" s="196"/>
      <c r="Z4515" s="196" t="n">
        <v>0</v>
      </c>
      <c r="AE4515" s="94" t="e">
        <f aca="false" t="array" ref="AE4515:AK4515">_xlfn.torow(_xlfn.unique(_xlfn._xlws.filter(cat_table[Subsector],$E4515=cat_table[Sector],"")))</f>
        <v>#NAME?</v>
      </c>
      <c r="AF4515" s="94" t="e">
        <v>#NAME?</v>
      </c>
      <c r="AG4515" s="94" t="e">
        <v>#NAME?</v>
      </c>
      <c r="AH4515" s="94" t="e">
        <v>#NAME?</v>
      </c>
      <c r="AI4515" s="94" t="e">
        <v>#NAME?</v>
      </c>
      <c r="AJ4515" s="94" t="e">
        <v>#NAME?</v>
      </c>
      <c r="AK4515" s="94" t="e">
        <v>#NAME?</v>
      </c>
      <c r="AO4515" s="94" t="e">
        <f aca="false" t="array" ref="AO4515:AQ4515">_xlfn.torow(_xlfn.unique(_xlfn._xlws.filter(cat_table[Sub-subsector],($E4515=cat_table[Sector])*($F4515=cat_table[Subsector]),"")))</f>
        <v>#NAME?</v>
      </c>
      <c r="AP4515" s="94" t="e">
        <v>#NAME?</v>
      </c>
      <c r="AQ4515" s="94" t="e">
        <v>#NAME?</v>
      </c>
    </row>
    <row r="4516" customFormat="false" ht="15" hidden="false" customHeight="true" outlineLevel="0" collapsed="false">
      <c r="A4516" s="193" t="s">
        <v>15299</v>
      </c>
      <c r="B4516" s="20" t="str">
        <f aca="false">INDEX(Table2[], MATCH(L4516, Location_ID!$D$2:$D$648, 0), 1)</f>
        <v>daa8a290-cd1b-4ff0-b151-1f450e2146dd</v>
      </c>
      <c r="C4516" s="193" t="s">
        <v>1482</v>
      </c>
      <c r="D4516" s="273" t="s">
        <v>354</v>
      </c>
      <c r="E4516" s="193" t="s">
        <v>7134</v>
      </c>
      <c r="F4516" s="193" t="s">
        <v>7899</v>
      </c>
      <c r="G4516" s="193"/>
      <c r="H4516" s="196"/>
      <c r="I4516" s="193" t="s">
        <v>14291</v>
      </c>
      <c r="J4516" s="193" t="s">
        <v>14292</v>
      </c>
      <c r="K4516" s="193" t="s">
        <v>7127</v>
      </c>
      <c r="L4516" s="193" t="s">
        <v>3033</v>
      </c>
      <c r="M4516" s="193" t="s">
        <v>7131</v>
      </c>
      <c r="N4516" s="193" t="s">
        <v>14293</v>
      </c>
      <c r="O4516" s="193" t="s">
        <v>1732</v>
      </c>
      <c r="P4516" s="219" t="n">
        <v>43040</v>
      </c>
      <c r="Q4516" s="219" t="n">
        <v>44469</v>
      </c>
      <c r="R4516" s="193"/>
      <c r="S4516" s="193" t="s">
        <v>7130</v>
      </c>
      <c r="T4516" s="193" t="n">
        <v>3645.077671</v>
      </c>
      <c r="U4516" s="193"/>
      <c r="V4516" s="193"/>
      <c r="W4516" s="193" t="s">
        <v>8720</v>
      </c>
      <c r="X4516" s="196"/>
      <c r="Y4516" s="196"/>
      <c r="Z4516" s="196" t="n">
        <v>0</v>
      </c>
      <c r="AE4516" s="94" t="e">
        <f aca="false" t="array" ref="AE4516:AK4516">_xlfn.torow(_xlfn.unique(_xlfn._xlws.filter(cat_table[Subsector],$E4516=cat_table[Sector],"")))</f>
        <v>#NAME?</v>
      </c>
      <c r="AF4516" s="94" t="e">
        <v>#NAME?</v>
      </c>
      <c r="AG4516" s="94" t="e">
        <v>#NAME?</v>
      </c>
      <c r="AH4516" s="94" t="e">
        <v>#NAME?</v>
      </c>
      <c r="AI4516" s="94" t="e">
        <v>#NAME?</v>
      </c>
      <c r="AJ4516" s="94" t="e">
        <v>#NAME?</v>
      </c>
      <c r="AK4516" s="94" t="e">
        <v>#NAME?</v>
      </c>
      <c r="AO4516" s="94" t="e">
        <f aca="false" t="array" ref="AO4516:AQ4516">_xlfn.torow(_xlfn.unique(_xlfn._xlws.filter(cat_table[Sub-subsector],($E4516=cat_table[Sector])*($F4516=cat_table[Subsector]),"")))</f>
        <v>#NAME?</v>
      </c>
      <c r="AP4516" s="94" t="e">
        <v>#NAME?</v>
      </c>
      <c r="AQ4516" s="94" t="e">
        <v>#NAME?</v>
      </c>
    </row>
    <row r="4517" customFormat="false" ht="15" hidden="false" customHeight="true" outlineLevel="0" collapsed="false">
      <c r="A4517" s="193" t="s">
        <v>15300</v>
      </c>
      <c r="B4517" s="20" t="str">
        <f aca="false">INDEX(Table2[], MATCH(L4517, Location_ID!$D$2:$D$648, 0), 1)</f>
        <v>daa8a290-cd1b-4ff0-b151-1f450e2146dd</v>
      </c>
      <c r="C4517" s="193" t="s">
        <v>1482</v>
      </c>
      <c r="D4517" s="273" t="s">
        <v>354</v>
      </c>
      <c r="E4517" s="193" t="s">
        <v>7134</v>
      </c>
      <c r="F4517" s="193" t="s">
        <v>7899</v>
      </c>
      <c r="G4517" s="193"/>
      <c r="H4517" s="196"/>
      <c r="I4517" s="193" t="s">
        <v>14291</v>
      </c>
      <c r="J4517" s="193" t="s">
        <v>14292</v>
      </c>
      <c r="K4517" s="193" t="s">
        <v>7127</v>
      </c>
      <c r="L4517" s="193" t="s">
        <v>3033</v>
      </c>
      <c r="M4517" s="193" t="s">
        <v>7131</v>
      </c>
      <c r="N4517" s="193" t="s">
        <v>14293</v>
      </c>
      <c r="O4517" s="193" t="s">
        <v>1732</v>
      </c>
      <c r="P4517" s="219" t="n">
        <v>43040</v>
      </c>
      <c r="Q4517" s="219" t="n">
        <v>44469</v>
      </c>
      <c r="R4517" s="193"/>
      <c r="S4517" s="193" t="s">
        <v>7130</v>
      </c>
      <c r="T4517" s="193" t="n">
        <v>1014.969562</v>
      </c>
      <c r="U4517" s="193"/>
      <c r="V4517" s="193"/>
      <c r="W4517" s="193" t="s">
        <v>8720</v>
      </c>
      <c r="X4517" s="196"/>
      <c r="Y4517" s="196"/>
      <c r="Z4517" s="196" t="n">
        <v>0</v>
      </c>
      <c r="AE4517" s="94" t="e">
        <f aca="false" t="array" ref="AE4517:AK4517">_xlfn.torow(_xlfn.unique(_xlfn._xlws.filter(cat_table[Subsector],$E4517=cat_table[Sector],"")))</f>
        <v>#NAME?</v>
      </c>
      <c r="AF4517" s="94" t="e">
        <v>#NAME?</v>
      </c>
      <c r="AG4517" s="94" t="e">
        <v>#NAME?</v>
      </c>
      <c r="AH4517" s="94" t="e">
        <v>#NAME?</v>
      </c>
      <c r="AI4517" s="94" t="e">
        <v>#NAME?</v>
      </c>
      <c r="AJ4517" s="94" t="e">
        <v>#NAME?</v>
      </c>
      <c r="AK4517" s="94" t="e">
        <v>#NAME?</v>
      </c>
      <c r="AO4517" s="94" t="e">
        <f aca="false" t="array" ref="AO4517:AQ4517">_xlfn.torow(_xlfn.unique(_xlfn._xlws.filter(cat_table[Sub-subsector],($E4517=cat_table[Sector])*($F4517=cat_table[Subsector]),"")))</f>
        <v>#NAME?</v>
      </c>
      <c r="AP4517" s="94" t="e">
        <v>#NAME?</v>
      </c>
      <c r="AQ4517" s="94" t="e">
        <v>#NAME?</v>
      </c>
    </row>
    <row r="4518" customFormat="false" ht="15" hidden="false" customHeight="true" outlineLevel="0" collapsed="false">
      <c r="A4518" s="193" t="s">
        <v>15301</v>
      </c>
      <c r="B4518" s="20" t="str">
        <f aca="false">INDEX(Table2[], MATCH(L4518, Location_ID!$D$2:$D$648, 0), 1)</f>
        <v>daa8a290-cd1b-4ff0-b151-1f450e2146dd</v>
      </c>
      <c r="C4518" s="193" t="s">
        <v>1482</v>
      </c>
      <c r="D4518" s="273" t="s">
        <v>354</v>
      </c>
      <c r="E4518" s="193" t="s">
        <v>7134</v>
      </c>
      <c r="F4518" s="193" t="s">
        <v>7899</v>
      </c>
      <c r="G4518" s="193"/>
      <c r="H4518" s="196"/>
      <c r="I4518" s="193" t="s">
        <v>14291</v>
      </c>
      <c r="J4518" s="193" t="s">
        <v>14292</v>
      </c>
      <c r="K4518" s="193" t="s">
        <v>7127</v>
      </c>
      <c r="L4518" s="193" t="s">
        <v>3033</v>
      </c>
      <c r="M4518" s="193" t="s">
        <v>7131</v>
      </c>
      <c r="N4518" s="193" t="s">
        <v>14293</v>
      </c>
      <c r="O4518" s="193" t="s">
        <v>1732</v>
      </c>
      <c r="P4518" s="219" t="n">
        <v>43040</v>
      </c>
      <c r="Q4518" s="219" t="n">
        <v>44469</v>
      </c>
      <c r="R4518" s="193"/>
      <c r="S4518" s="193" t="s">
        <v>7130</v>
      </c>
      <c r="T4518" s="193" t="n">
        <v>512.9763564</v>
      </c>
      <c r="U4518" s="193"/>
      <c r="V4518" s="193"/>
      <c r="W4518" s="193" t="s">
        <v>8720</v>
      </c>
      <c r="X4518" s="196"/>
      <c r="Y4518" s="196"/>
      <c r="Z4518" s="196" t="n">
        <v>0</v>
      </c>
      <c r="AE4518" s="94" t="e">
        <f aca="false" t="array" ref="AE4518:AK4518">_xlfn.torow(_xlfn.unique(_xlfn._xlws.filter(cat_table[Subsector],$E4518=cat_table[Sector],"")))</f>
        <v>#NAME?</v>
      </c>
      <c r="AF4518" s="94" t="e">
        <v>#NAME?</v>
      </c>
      <c r="AG4518" s="94" t="e">
        <v>#NAME?</v>
      </c>
      <c r="AH4518" s="94" t="e">
        <v>#NAME?</v>
      </c>
      <c r="AI4518" s="94" t="e">
        <v>#NAME?</v>
      </c>
      <c r="AJ4518" s="94" t="e">
        <v>#NAME?</v>
      </c>
      <c r="AK4518" s="94" t="e">
        <v>#NAME?</v>
      </c>
      <c r="AO4518" s="94" t="e">
        <f aca="false" t="array" ref="AO4518:AQ4518">_xlfn.torow(_xlfn.unique(_xlfn._xlws.filter(cat_table[Sub-subsector],($E4518=cat_table[Sector])*($F4518=cat_table[Subsector]),"")))</f>
        <v>#NAME?</v>
      </c>
      <c r="AP4518" s="94" t="e">
        <v>#NAME?</v>
      </c>
      <c r="AQ4518" s="94" t="e">
        <v>#NAME?</v>
      </c>
    </row>
    <row r="4519" customFormat="false" ht="15" hidden="false" customHeight="true" outlineLevel="0" collapsed="false">
      <c r="A4519" s="193" t="s">
        <v>15302</v>
      </c>
      <c r="B4519" s="20" t="str">
        <f aca="false">INDEX(Table2[], MATCH(L4519, Location_ID!$D$2:$D$648, 0), 1)</f>
        <v>daa8a290-cd1b-4ff0-b151-1f450e2146dd</v>
      </c>
      <c r="C4519" s="193" t="s">
        <v>1482</v>
      </c>
      <c r="D4519" s="273" t="s">
        <v>354</v>
      </c>
      <c r="E4519" s="193" t="s">
        <v>7134</v>
      </c>
      <c r="F4519" s="193" t="s">
        <v>7899</v>
      </c>
      <c r="G4519" s="193"/>
      <c r="H4519" s="196"/>
      <c r="I4519" s="193" t="s">
        <v>14291</v>
      </c>
      <c r="J4519" s="193" t="s">
        <v>14292</v>
      </c>
      <c r="K4519" s="193" t="s">
        <v>7127</v>
      </c>
      <c r="L4519" s="193" t="s">
        <v>3033</v>
      </c>
      <c r="M4519" s="193" t="s">
        <v>7131</v>
      </c>
      <c r="N4519" s="193" t="s">
        <v>14293</v>
      </c>
      <c r="O4519" s="193" t="s">
        <v>1732</v>
      </c>
      <c r="P4519" s="219" t="n">
        <v>43040</v>
      </c>
      <c r="Q4519" s="219" t="n">
        <v>44469</v>
      </c>
      <c r="R4519" s="193"/>
      <c r="S4519" s="193" t="s">
        <v>7130</v>
      </c>
      <c r="T4519" s="193" t="n">
        <v>1820.010577</v>
      </c>
      <c r="U4519" s="193"/>
      <c r="V4519" s="193"/>
      <c r="W4519" s="193" t="s">
        <v>8720</v>
      </c>
      <c r="X4519" s="196"/>
      <c r="Y4519" s="196"/>
      <c r="Z4519" s="196" t="n">
        <v>0</v>
      </c>
      <c r="AE4519" s="94" t="e">
        <f aca="false" t="array" ref="AE4519:AK4519">_xlfn.torow(_xlfn.unique(_xlfn._xlws.filter(cat_table[Subsector],$E4519=cat_table[Sector],"")))</f>
        <v>#NAME?</v>
      </c>
      <c r="AF4519" s="94" t="e">
        <v>#NAME?</v>
      </c>
      <c r="AG4519" s="94" t="e">
        <v>#NAME?</v>
      </c>
      <c r="AH4519" s="94" t="e">
        <v>#NAME?</v>
      </c>
      <c r="AI4519" s="94" t="e">
        <v>#NAME?</v>
      </c>
      <c r="AJ4519" s="94" t="e">
        <v>#NAME?</v>
      </c>
      <c r="AK4519" s="94" t="e">
        <v>#NAME?</v>
      </c>
      <c r="AO4519" s="94" t="e">
        <f aca="false" t="array" ref="AO4519:AQ4519">_xlfn.torow(_xlfn.unique(_xlfn._xlws.filter(cat_table[Sub-subsector],($E4519=cat_table[Sector])*($F4519=cat_table[Subsector]),"")))</f>
        <v>#NAME?</v>
      </c>
      <c r="AP4519" s="94" t="e">
        <v>#NAME?</v>
      </c>
      <c r="AQ4519" s="94" t="e">
        <v>#NAME?</v>
      </c>
    </row>
    <row r="4520" customFormat="false" ht="15" hidden="false" customHeight="true" outlineLevel="0" collapsed="false">
      <c r="A4520" s="193" t="s">
        <v>15303</v>
      </c>
      <c r="B4520" s="20" t="str">
        <f aca="false">INDEX(Table2[], MATCH(L4520, Location_ID!$D$2:$D$648, 0), 1)</f>
        <v>daa8a290-cd1b-4ff0-b151-1f450e2146dd</v>
      </c>
      <c r="C4520" s="193" t="s">
        <v>1482</v>
      </c>
      <c r="D4520" s="273" t="s">
        <v>354</v>
      </c>
      <c r="E4520" s="193" t="s">
        <v>7134</v>
      </c>
      <c r="F4520" s="193" t="s">
        <v>7899</v>
      </c>
      <c r="G4520" s="193"/>
      <c r="H4520" s="196"/>
      <c r="I4520" s="193" t="s">
        <v>14291</v>
      </c>
      <c r="J4520" s="193" t="s">
        <v>14292</v>
      </c>
      <c r="K4520" s="193" t="s">
        <v>7127</v>
      </c>
      <c r="L4520" s="193" t="s">
        <v>3033</v>
      </c>
      <c r="M4520" s="193" t="s">
        <v>7131</v>
      </c>
      <c r="N4520" s="193" t="s">
        <v>14293</v>
      </c>
      <c r="O4520" s="193" t="s">
        <v>1732</v>
      </c>
      <c r="P4520" s="219" t="n">
        <v>43040</v>
      </c>
      <c r="Q4520" s="219" t="n">
        <v>44469</v>
      </c>
      <c r="R4520" s="193"/>
      <c r="S4520" s="193" t="s">
        <v>7130</v>
      </c>
      <c r="T4520" s="193" t="n">
        <v>2519.737952</v>
      </c>
      <c r="U4520" s="193"/>
      <c r="V4520" s="193"/>
      <c r="W4520" s="193" t="s">
        <v>8720</v>
      </c>
      <c r="X4520" s="196"/>
      <c r="Y4520" s="196"/>
      <c r="Z4520" s="196" t="n">
        <v>0</v>
      </c>
      <c r="AE4520" s="94" t="e">
        <f aca="false" t="array" ref="AE4520:AK4520">_xlfn.torow(_xlfn.unique(_xlfn._xlws.filter(cat_table[Subsector],$E4520=cat_table[Sector],"")))</f>
        <v>#NAME?</v>
      </c>
      <c r="AF4520" s="94" t="e">
        <v>#NAME?</v>
      </c>
      <c r="AG4520" s="94" t="e">
        <v>#NAME?</v>
      </c>
      <c r="AH4520" s="94" t="e">
        <v>#NAME?</v>
      </c>
      <c r="AI4520" s="94" t="e">
        <v>#NAME?</v>
      </c>
      <c r="AJ4520" s="94" t="e">
        <v>#NAME?</v>
      </c>
      <c r="AK4520" s="94" t="e">
        <v>#NAME?</v>
      </c>
      <c r="AO4520" s="94" t="e">
        <f aca="false" t="array" ref="AO4520:AQ4520">_xlfn.torow(_xlfn.unique(_xlfn._xlws.filter(cat_table[Sub-subsector],($E4520=cat_table[Sector])*($F4520=cat_table[Subsector]),"")))</f>
        <v>#NAME?</v>
      </c>
      <c r="AP4520" s="94" t="e">
        <v>#NAME?</v>
      </c>
      <c r="AQ4520" s="94" t="e">
        <v>#NAME?</v>
      </c>
    </row>
    <row r="4521" customFormat="false" ht="15" hidden="false" customHeight="true" outlineLevel="0" collapsed="false">
      <c r="A4521" s="193" t="s">
        <v>15304</v>
      </c>
      <c r="B4521" s="20" t="str">
        <f aca="false">INDEX(Table2[], MATCH(L4521, Location_ID!$D$2:$D$648, 0), 1)</f>
        <v>daa8a290-cd1b-4ff0-b151-1f450e2146dd</v>
      </c>
      <c r="C4521" s="193" t="s">
        <v>1482</v>
      </c>
      <c r="D4521" s="273" t="s">
        <v>354</v>
      </c>
      <c r="E4521" s="193" t="s">
        <v>7134</v>
      </c>
      <c r="F4521" s="193" t="s">
        <v>7899</v>
      </c>
      <c r="G4521" s="193"/>
      <c r="H4521" s="196"/>
      <c r="I4521" s="193" t="s">
        <v>14291</v>
      </c>
      <c r="J4521" s="193" t="s">
        <v>14292</v>
      </c>
      <c r="K4521" s="193" t="s">
        <v>7127</v>
      </c>
      <c r="L4521" s="193" t="s">
        <v>3033</v>
      </c>
      <c r="M4521" s="193" t="s">
        <v>7131</v>
      </c>
      <c r="N4521" s="193" t="s">
        <v>14293</v>
      </c>
      <c r="O4521" s="193" t="s">
        <v>1732</v>
      </c>
      <c r="P4521" s="219" t="n">
        <v>43040</v>
      </c>
      <c r="Q4521" s="219" t="n">
        <v>44469</v>
      </c>
      <c r="R4521" s="193"/>
      <c r="S4521" s="193" t="s">
        <v>7130</v>
      </c>
      <c r="T4521" s="193" t="n">
        <v>1795.30392</v>
      </c>
      <c r="U4521" s="193"/>
      <c r="V4521" s="193"/>
      <c r="W4521" s="193" t="s">
        <v>8720</v>
      </c>
      <c r="X4521" s="196"/>
      <c r="Y4521" s="196"/>
      <c r="Z4521" s="196" t="n">
        <v>0</v>
      </c>
      <c r="AE4521" s="94" t="e">
        <f aca="false" t="array" ref="AE4521:AK4521">_xlfn.torow(_xlfn.unique(_xlfn._xlws.filter(cat_table[Subsector],$E4521=cat_table[Sector],"")))</f>
        <v>#NAME?</v>
      </c>
      <c r="AF4521" s="94" t="e">
        <v>#NAME?</v>
      </c>
      <c r="AG4521" s="94" t="e">
        <v>#NAME?</v>
      </c>
      <c r="AH4521" s="94" t="e">
        <v>#NAME?</v>
      </c>
      <c r="AI4521" s="94" t="e">
        <v>#NAME?</v>
      </c>
      <c r="AJ4521" s="94" t="e">
        <v>#NAME?</v>
      </c>
      <c r="AK4521" s="94" t="e">
        <v>#NAME?</v>
      </c>
      <c r="AO4521" s="94" t="e">
        <f aca="false" t="array" ref="AO4521:AQ4521">_xlfn.torow(_xlfn.unique(_xlfn._xlws.filter(cat_table[Sub-subsector],($E4521=cat_table[Sector])*($F4521=cat_table[Subsector]),"")))</f>
        <v>#NAME?</v>
      </c>
      <c r="AP4521" s="94" t="e">
        <v>#NAME?</v>
      </c>
      <c r="AQ4521" s="94" t="e">
        <v>#NAME?</v>
      </c>
    </row>
    <row r="4522" customFormat="false" ht="15" hidden="false" customHeight="true" outlineLevel="0" collapsed="false">
      <c r="A4522" s="193" t="s">
        <v>15305</v>
      </c>
      <c r="B4522" s="20" t="str">
        <f aca="false">INDEX(Table2[], MATCH(L4522, Location_ID!$D$2:$D$648, 0), 1)</f>
        <v>daa8a290-cd1b-4ff0-b151-1f450e2146dd</v>
      </c>
      <c r="C4522" s="193" t="s">
        <v>1482</v>
      </c>
      <c r="D4522" s="273" t="s">
        <v>354</v>
      </c>
      <c r="E4522" s="193" t="s">
        <v>7134</v>
      </c>
      <c r="F4522" s="193" t="s">
        <v>7899</v>
      </c>
      <c r="G4522" s="193"/>
      <c r="H4522" s="196"/>
      <c r="I4522" s="193" t="s">
        <v>14291</v>
      </c>
      <c r="J4522" s="193" t="s">
        <v>14292</v>
      </c>
      <c r="K4522" s="193" t="s">
        <v>7127</v>
      </c>
      <c r="L4522" s="193" t="s">
        <v>3033</v>
      </c>
      <c r="M4522" s="193" t="s">
        <v>7131</v>
      </c>
      <c r="N4522" s="193" t="s">
        <v>14293</v>
      </c>
      <c r="O4522" s="193" t="s">
        <v>1732</v>
      </c>
      <c r="P4522" s="219" t="n">
        <v>43040</v>
      </c>
      <c r="Q4522" s="219" t="n">
        <v>44469</v>
      </c>
      <c r="R4522" s="193"/>
      <c r="S4522" s="193" t="s">
        <v>7130</v>
      </c>
      <c r="T4522" s="193" t="n">
        <v>814.7824987</v>
      </c>
      <c r="U4522" s="193"/>
      <c r="V4522" s="193"/>
      <c r="W4522" s="193" t="s">
        <v>8720</v>
      </c>
      <c r="X4522" s="196"/>
      <c r="Y4522" s="196"/>
      <c r="Z4522" s="196" t="n">
        <v>0</v>
      </c>
      <c r="AE4522" s="94" t="e">
        <f aca="false" t="array" ref="AE4522:AK4522">_xlfn.torow(_xlfn.unique(_xlfn._xlws.filter(cat_table[Subsector],$E4522=cat_table[Sector],"")))</f>
        <v>#NAME?</v>
      </c>
      <c r="AF4522" s="94" t="e">
        <v>#NAME?</v>
      </c>
      <c r="AG4522" s="94" t="e">
        <v>#NAME?</v>
      </c>
      <c r="AH4522" s="94" t="e">
        <v>#NAME?</v>
      </c>
      <c r="AI4522" s="94" t="e">
        <v>#NAME?</v>
      </c>
      <c r="AJ4522" s="94" t="e">
        <v>#NAME?</v>
      </c>
      <c r="AK4522" s="94" t="e">
        <v>#NAME?</v>
      </c>
      <c r="AO4522" s="94" t="e">
        <f aca="false" t="array" ref="AO4522:AQ4522">_xlfn.torow(_xlfn.unique(_xlfn._xlws.filter(cat_table[Sub-subsector],($E4522=cat_table[Sector])*($F4522=cat_table[Subsector]),"")))</f>
        <v>#NAME?</v>
      </c>
      <c r="AP4522" s="94" t="e">
        <v>#NAME?</v>
      </c>
      <c r="AQ4522" s="94" t="e">
        <v>#NAME?</v>
      </c>
    </row>
    <row r="4523" customFormat="false" ht="15" hidden="false" customHeight="true" outlineLevel="0" collapsed="false">
      <c r="A4523" s="193" t="s">
        <v>15306</v>
      </c>
      <c r="B4523" s="20" t="str">
        <f aca="false">INDEX(Table2[], MATCH(L4523, Location_ID!$D$2:$D$648, 0), 1)</f>
        <v>daa8a290-cd1b-4ff0-b151-1f450e2146dd</v>
      </c>
      <c r="C4523" s="193" t="s">
        <v>1482</v>
      </c>
      <c r="D4523" s="273" t="s">
        <v>354</v>
      </c>
      <c r="E4523" s="193" t="s">
        <v>7134</v>
      </c>
      <c r="F4523" s="193" t="s">
        <v>7899</v>
      </c>
      <c r="G4523" s="193"/>
      <c r="H4523" s="196"/>
      <c r="I4523" s="193" t="s">
        <v>14291</v>
      </c>
      <c r="J4523" s="193" t="s">
        <v>14292</v>
      </c>
      <c r="K4523" s="193" t="s">
        <v>7127</v>
      </c>
      <c r="L4523" s="193" t="s">
        <v>3033</v>
      </c>
      <c r="M4523" s="193" t="s">
        <v>7131</v>
      </c>
      <c r="N4523" s="193" t="s">
        <v>14293</v>
      </c>
      <c r="O4523" s="193" t="s">
        <v>1732</v>
      </c>
      <c r="P4523" s="219" t="n">
        <v>43040</v>
      </c>
      <c r="Q4523" s="219" t="n">
        <v>44469</v>
      </c>
      <c r="R4523" s="193"/>
      <c r="S4523" s="193" t="s">
        <v>7130</v>
      </c>
      <c r="T4523" s="193" t="n">
        <v>2466.423207</v>
      </c>
      <c r="U4523" s="193"/>
      <c r="V4523" s="193"/>
      <c r="W4523" s="193" t="s">
        <v>8720</v>
      </c>
      <c r="X4523" s="196"/>
      <c r="Y4523" s="196"/>
      <c r="Z4523" s="196" t="n">
        <v>0</v>
      </c>
      <c r="AE4523" s="94" t="e">
        <f aca="false" t="array" ref="AE4523:AK4523">_xlfn.torow(_xlfn.unique(_xlfn._xlws.filter(cat_table[Subsector],$E4523=cat_table[Sector],"")))</f>
        <v>#NAME?</v>
      </c>
      <c r="AF4523" s="94" t="e">
        <v>#NAME?</v>
      </c>
      <c r="AG4523" s="94" t="e">
        <v>#NAME?</v>
      </c>
      <c r="AH4523" s="94" t="e">
        <v>#NAME?</v>
      </c>
      <c r="AI4523" s="94" t="e">
        <v>#NAME?</v>
      </c>
      <c r="AJ4523" s="94" t="e">
        <v>#NAME?</v>
      </c>
      <c r="AK4523" s="94" t="e">
        <v>#NAME?</v>
      </c>
      <c r="AO4523" s="94" t="e">
        <f aca="false" t="array" ref="AO4523:AQ4523">_xlfn.torow(_xlfn.unique(_xlfn._xlws.filter(cat_table[Sub-subsector],($E4523=cat_table[Sector])*($F4523=cat_table[Subsector]),"")))</f>
        <v>#NAME?</v>
      </c>
      <c r="AP4523" s="94" t="e">
        <v>#NAME?</v>
      </c>
      <c r="AQ4523" s="94" t="e">
        <v>#NAME?</v>
      </c>
    </row>
    <row r="4524" customFormat="false" ht="15" hidden="false" customHeight="true" outlineLevel="0" collapsed="false">
      <c r="A4524" s="193" t="s">
        <v>15307</v>
      </c>
      <c r="B4524" s="20" t="str">
        <f aca="false">INDEX(Table2[], MATCH(L4524, Location_ID!$D$2:$D$648, 0), 1)</f>
        <v>daa8a290-cd1b-4ff0-b151-1f450e2146dd</v>
      </c>
      <c r="C4524" s="193" t="s">
        <v>1482</v>
      </c>
      <c r="D4524" s="273" t="s">
        <v>354</v>
      </c>
      <c r="E4524" s="193" t="s">
        <v>7134</v>
      </c>
      <c r="F4524" s="193" t="s">
        <v>7899</v>
      </c>
      <c r="G4524" s="193"/>
      <c r="H4524" s="196"/>
      <c r="I4524" s="193" t="s">
        <v>14291</v>
      </c>
      <c r="J4524" s="193" t="s">
        <v>14292</v>
      </c>
      <c r="K4524" s="193" t="s">
        <v>7127</v>
      </c>
      <c r="L4524" s="193" t="s">
        <v>3033</v>
      </c>
      <c r="M4524" s="193" t="s">
        <v>7131</v>
      </c>
      <c r="N4524" s="193" t="s">
        <v>14293</v>
      </c>
      <c r="O4524" s="193" t="s">
        <v>1732</v>
      </c>
      <c r="P4524" s="219" t="n">
        <v>43040</v>
      </c>
      <c r="Q4524" s="219" t="n">
        <v>44469</v>
      </c>
      <c r="R4524" s="193"/>
      <c r="S4524" s="193" t="s">
        <v>7130</v>
      </c>
      <c r="T4524" s="193" t="n">
        <v>3321.881033</v>
      </c>
      <c r="U4524" s="193"/>
      <c r="V4524" s="193"/>
      <c r="W4524" s="193" t="s">
        <v>8720</v>
      </c>
      <c r="X4524" s="196"/>
      <c r="Y4524" s="196"/>
      <c r="Z4524" s="196" t="n">
        <v>0</v>
      </c>
      <c r="AE4524" s="94" t="e">
        <f aca="false" t="array" ref="AE4524:AK4524">_xlfn.torow(_xlfn.unique(_xlfn._xlws.filter(cat_table[Subsector],$E4524=cat_table[Sector],"")))</f>
        <v>#NAME?</v>
      </c>
      <c r="AF4524" s="94" t="e">
        <v>#NAME?</v>
      </c>
      <c r="AG4524" s="94" t="e">
        <v>#NAME?</v>
      </c>
      <c r="AH4524" s="94" t="e">
        <v>#NAME?</v>
      </c>
      <c r="AI4524" s="94" t="e">
        <v>#NAME?</v>
      </c>
      <c r="AJ4524" s="94" t="e">
        <v>#NAME?</v>
      </c>
      <c r="AK4524" s="94" t="e">
        <v>#NAME?</v>
      </c>
      <c r="AO4524" s="94" t="e">
        <f aca="false" t="array" ref="AO4524:AQ4524">_xlfn.torow(_xlfn.unique(_xlfn._xlws.filter(cat_table[Sub-subsector],($E4524=cat_table[Sector])*($F4524=cat_table[Subsector]),"")))</f>
        <v>#NAME?</v>
      </c>
      <c r="AP4524" s="94" t="e">
        <v>#NAME?</v>
      </c>
      <c r="AQ4524" s="94" t="e">
        <v>#NAME?</v>
      </c>
    </row>
    <row r="4525" customFormat="false" ht="15" hidden="false" customHeight="true" outlineLevel="0" collapsed="false">
      <c r="A4525" s="193" t="s">
        <v>15308</v>
      </c>
      <c r="B4525" s="20" t="str">
        <f aca="false">INDEX(Table2[], MATCH(L4525, Location_ID!$D$2:$D$648, 0), 1)</f>
        <v>daa8a290-cd1b-4ff0-b151-1f450e2146dd</v>
      </c>
      <c r="C4525" s="193" t="s">
        <v>1482</v>
      </c>
      <c r="D4525" s="273" t="s">
        <v>354</v>
      </c>
      <c r="E4525" s="193" t="s">
        <v>7134</v>
      </c>
      <c r="F4525" s="193" t="s">
        <v>7899</v>
      </c>
      <c r="G4525" s="193"/>
      <c r="H4525" s="196"/>
      <c r="I4525" s="193" t="s">
        <v>14291</v>
      </c>
      <c r="J4525" s="193" t="s">
        <v>14292</v>
      </c>
      <c r="K4525" s="193" t="s">
        <v>7127</v>
      </c>
      <c r="L4525" s="193" t="s">
        <v>3033</v>
      </c>
      <c r="M4525" s="193" t="s">
        <v>7131</v>
      </c>
      <c r="N4525" s="193" t="s">
        <v>14293</v>
      </c>
      <c r="O4525" s="193" t="s">
        <v>1732</v>
      </c>
      <c r="P4525" s="219" t="n">
        <v>43040</v>
      </c>
      <c r="Q4525" s="219" t="n">
        <v>44469</v>
      </c>
      <c r="R4525" s="193"/>
      <c r="S4525" s="193" t="s">
        <v>7130</v>
      </c>
      <c r="T4525" s="193" t="n">
        <v>954.6155052</v>
      </c>
      <c r="U4525" s="193"/>
      <c r="V4525" s="193"/>
      <c r="W4525" s="193" t="s">
        <v>8720</v>
      </c>
      <c r="X4525" s="196"/>
      <c r="Y4525" s="196"/>
      <c r="Z4525" s="196" t="n">
        <v>0</v>
      </c>
      <c r="AE4525" s="94" t="e">
        <f aca="false" t="array" ref="AE4525:AK4525">_xlfn.torow(_xlfn.unique(_xlfn._xlws.filter(cat_table[Subsector],$E4525=cat_table[Sector],"")))</f>
        <v>#NAME?</v>
      </c>
      <c r="AF4525" s="94" t="e">
        <v>#NAME?</v>
      </c>
      <c r="AG4525" s="94" t="e">
        <v>#NAME?</v>
      </c>
      <c r="AH4525" s="94" t="e">
        <v>#NAME?</v>
      </c>
      <c r="AI4525" s="94" t="e">
        <v>#NAME?</v>
      </c>
      <c r="AJ4525" s="94" t="e">
        <v>#NAME?</v>
      </c>
      <c r="AK4525" s="94" t="e">
        <v>#NAME?</v>
      </c>
      <c r="AO4525" s="94" t="e">
        <f aca="false" t="array" ref="AO4525:AQ4525">_xlfn.torow(_xlfn.unique(_xlfn._xlws.filter(cat_table[Sub-subsector],($E4525=cat_table[Sector])*($F4525=cat_table[Subsector]),"")))</f>
        <v>#NAME?</v>
      </c>
      <c r="AP4525" s="94" t="e">
        <v>#NAME?</v>
      </c>
      <c r="AQ4525" s="94" t="e">
        <v>#NAME?</v>
      </c>
    </row>
    <row r="4526" customFormat="false" ht="15" hidden="false" customHeight="true" outlineLevel="0" collapsed="false">
      <c r="A4526" s="193" t="s">
        <v>15309</v>
      </c>
      <c r="B4526" s="20" t="str">
        <f aca="false">INDEX(Table2[], MATCH(L4526, Location_ID!$D$2:$D$648, 0), 1)</f>
        <v>daa8a290-cd1b-4ff0-b151-1f450e2146dd</v>
      </c>
      <c r="C4526" s="193" t="s">
        <v>1482</v>
      </c>
      <c r="D4526" s="273" t="s">
        <v>354</v>
      </c>
      <c r="E4526" s="193" t="s">
        <v>7134</v>
      </c>
      <c r="F4526" s="193" t="s">
        <v>7899</v>
      </c>
      <c r="G4526" s="193"/>
      <c r="H4526" s="196"/>
      <c r="I4526" s="193" t="s">
        <v>14291</v>
      </c>
      <c r="J4526" s="193" t="s">
        <v>14292</v>
      </c>
      <c r="K4526" s="193" t="s">
        <v>7127</v>
      </c>
      <c r="L4526" s="193" t="s">
        <v>3033</v>
      </c>
      <c r="M4526" s="193" t="s">
        <v>7131</v>
      </c>
      <c r="N4526" s="193" t="s">
        <v>14293</v>
      </c>
      <c r="O4526" s="193" t="s">
        <v>1732</v>
      </c>
      <c r="P4526" s="219" t="n">
        <v>43040</v>
      </c>
      <c r="Q4526" s="219" t="n">
        <v>44469</v>
      </c>
      <c r="R4526" s="193"/>
      <c r="S4526" s="193" t="s">
        <v>7130</v>
      </c>
      <c r="T4526" s="193" t="n">
        <v>1500.814756</v>
      </c>
      <c r="U4526" s="193"/>
      <c r="V4526" s="193"/>
      <c r="W4526" s="193" t="s">
        <v>8720</v>
      </c>
      <c r="X4526" s="196"/>
      <c r="Y4526" s="196"/>
      <c r="Z4526" s="196" t="n">
        <v>0</v>
      </c>
      <c r="AE4526" s="94" t="e">
        <f aca="false" t="array" ref="AE4526:AK4526">_xlfn.torow(_xlfn.unique(_xlfn._xlws.filter(cat_table[Subsector],$E4526=cat_table[Sector],"")))</f>
        <v>#NAME?</v>
      </c>
      <c r="AF4526" s="94" t="e">
        <v>#NAME?</v>
      </c>
      <c r="AG4526" s="94" t="e">
        <v>#NAME?</v>
      </c>
      <c r="AH4526" s="94" t="e">
        <v>#NAME?</v>
      </c>
      <c r="AI4526" s="94" t="e">
        <v>#NAME?</v>
      </c>
      <c r="AJ4526" s="94" t="e">
        <v>#NAME?</v>
      </c>
      <c r="AK4526" s="94" t="e">
        <v>#NAME?</v>
      </c>
      <c r="AO4526" s="94" t="e">
        <f aca="false" t="array" ref="AO4526:AQ4526">_xlfn.torow(_xlfn.unique(_xlfn._xlws.filter(cat_table[Sub-subsector],($E4526=cat_table[Sector])*($F4526=cat_table[Subsector]),"")))</f>
        <v>#NAME?</v>
      </c>
      <c r="AP4526" s="94" t="e">
        <v>#NAME?</v>
      </c>
      <c r="AQ4526" s="94" t="e">
        <v>#NAME?</v>
      </c>
    </row>
    <row r="4527" customFormat="false" ht="15" hidden="false" customHeight="true" outlineLevel="0" collapsed="false">
      <c r="A4527" s="193" t="s">
        <v>15310</v>
      </c>
      <c r="B4527" s="20" t="str">
        <f aca="false">INDEX(Table2[], MATCH(L4527, Location_ID!$D$2:$D$648, 0), 1)</f>
        <v>daa8a290-cd1b-4ff0-b151-1f450e2146dd</v>
      </c>
      <c r="C4527" s="193" t="s">
        <v>1482</v>
      </c>
      <c r="D4527" s="273" t="s">
        <v>354</v>
      </c>
      <c r="E4527" s="193" t="s">
        <v>7134</v>
      </c>
      <c r="F4527" s="193" t="s">
        <v>7899</v>
      </c>
      <c r="G4527" s="193"/>
      <c r="H4527" s="196"/>
      <c r="I4527" s="193" t="s">
        <v>14291</v>
      </c>
      <c r="J4527" s="193" t="s">
        <v>14292</v>
      </c>
      <c r="K4527" s="193" t="s">
        <v>7127</v>
      </c>
      <c r="L4527" s="193" t="s">
        <v>3033</v>
      </c>
      <c r="M4527" s="193" t="s">
        <v>7131</v>
      </c>
      <c r="N4527" s="193" t="s">
        <v>14293</v>
      </c>
      <c r="O4527" s="193" t="s">
        <v>1732</v>
      </c>
      <c r="P4527" s="219" t="n">
        <v>43040</v>
      </c>
      <c r="Q4527" s="219" t="n">
        <v>44469</v>
      </c>
      <c r="R4527" s="193"/>
      <c r="S4527" s="193" t="s">
        <v>7130</v>
      </c>
      <c r="T4527" s="193" t="n">
        <v>1033.987271</v>
      </c>
      <c r="U4527" s="193"/>
      <c r="V4527" s="193"/>
      <c r="W4527" s="193" t="s">
        <v>8720</v>
      </c>
      <c r="X4527" s="196"/>
      <c r="Y4527" s="196"/>
      <c r="Z4527" s="196" t="n">
        <v>0</v>
      </c>
      <c r="AE4527" s="94" t="e">
        <f aca="false" t="array" ref="AE4527:AK4527">_xlfn.torow(_xlfn.unique(_xlfn._xlws.filter(cat_table[Subsector],$E4527=cat_table[Sector],"")))</f>
        <v>#NAME?</v>
      </c>
      <c r="AF4527" s="94" t="e">
        <v>#NAME?</v>
      </c>
      <c r="AG4527" s="94" t="e">
        <v>#NAME?</v>
      </c>
      <c r="AH4527" s="94" t="e">
        <v>#NAME?</v>
      </c>
      <c r="AI4527" s="94" t="e">
        <v>#NAME?</v>
      </c>
      <c r="AJ4527" s="94" t="e">
        <v>#NAME?</v>
      </c>
      <c r="AK4527" s="94" t="e">
        <v>#NAME?</v>
      </c>
      <c r="AO4527" s="94" t="e">
        <f aca="false" t="array" ref="AO4527:AQ4527">_xlfn.torow(_xlfn.unique(_xlfn._xlws.filter(cat_table[Sub-subsector],($E4527=cat_table[Sector])*($F4527=cat_table[Subsector]),"")))</f>
        <v>#NAME?</v>
      </c>
      <c r="AP4527" s="94" t="e">
        <v>#NAME?</v>
      </c>
      <c r="AQ4527" s="94" t="e">
        <v>#NAME?</v>
      </c>
    </row>
    <row r="4528" customFormat="false" ht="15" hidden="false" customHeight="true" outlineLevel="0" collapsed="false">
      <c r="A4528" s="193" t="s">
        <v>15311</v>
      </c>
      <c r="B4528" s="20" t="str">
        <f aca="false">INDEX(Table2[], MATCH(L4528, Location_ID!$D$2:$D$648, 0), 1)</f>
        <v>daa8a290-cd1b-4ff0-b151-1f450e2146dd</v>
      </c>
      <c r="C4528" s="193" t="s">
        <v>1482</v>
      </c>
      <c r="D4528" s="273" t="s">
        <v>354</v>
      </c>
      <c r="E4528" s="193" t="s">
        <v>7134</v>
      </c>
      <c r="F4528" s="193" t="s">
        <v>7899</v>
      </c>
      <c r="G4528" s="193"/>
      <c r="H4528" s="196"/>
      <c r="I4528" s="193" t="s">
        <v>14291</v>
      </c>
      <c r="J4528" s="193" t="s">
        <v>14292</v>
      </c>
      <c r="K4528" s="193" t="s">
        <v>7127</v>
      </c>
      <c r="L4528" s="193" t="s">
        <v>3033</v>
      </c>
      <c r="M4528" s="193" t="s">
        <v>7131</v>
      </c>
      <c r="N4528" s="193" t="s">
        <v>14293</v>
      </c>
      <c r="O4528" s="193" t="s">
        <v>1732</v>
      </c>
      <c r="P4528" s="219" t="n">
        <v>43040</v>
      </c>
      <c r="Q4528" s="219" t="n">
        <v>44469</v>
      </c>
      <c r="R4528" s="193"/>
      <c r="S4528" s="193" t="s">
        <v>7130</v>
      </c>
      <c r="T4528" s="193" t="n">
        <v>2098.514701</v>
      </c>
      <c r="U4528" s="193"/>
      <c r="V4528" s="193"/>
      <c r="W4528" s="193" t="s">
        <v>8720</v>
      </c>
      <c r="X4528" s="196"/>
      <c r="Y4528" s="196"/>
      <c r="Z4528" s="196" t="n">
        <v>0</v>
      </c>
      <c r="AE4528" s="94" t="e">
        <f aca="false" t="array" ref="AE4528:AK4528">_xlfn.torow(_xlfn.unique(_xlfn._xlws.filter(cat_table[Subsector],$E4528=cat_table[Sector],"")))</f>
        <v>#NAME?</v>
      </c>
      <c r="AF4528" s="94" t="e">
        <v>#NAME?</v>
      </c>
      <c r="AG4528" s="94" t="e">
        <v>#NAME?</v>
      </c>
      <c r="AH4528" s="94" t="e">
        <v>#NAME?</v>
      </c>
      <c r="AI4528" s="94" t="e">
        <v>#NAME?</v>
      </c>
      <c r="AJ4528" s="94" t="e">
        <v>#NAME?</v>
      </c>
      <c r="AK4528" s="94" t="e">
        <v>#NAME?</v>
      </c>
      <c r="AO4528" s="94" t="e">
        <f aca="false" t="array" ref="AO4528:AQ4528">_xlfn.torow(_xlfn.unique(_xlfn._xlws.filter(cat_table[Sub-subsector],($E4528=cat_table[Sector])*($F4528=cat_table[Subsector]),"")))</f>
        <v>#NAME?</v>
      </c>
      <c r="AP4528" s="94" t="e">
        <v>#NAME?</v>
      </c>
      <c r="AQ4528" s="94" t="e">
        <v>#NAME?</v>
      </c>
    </row>
    <row r="4529" customFormat="false" ht="15" hidden="false" customHeight="true" outlineLevel="0" collapsed="false">
      <c r="A4529" s="193" t="s">
        <v>15312</v>
      </c>
      <c r="B4529" s="20" t="str">
        <f aca="false">INDEX(Table2[], MATCH(L4529, Location_ID!$D$2:$D$648, 0), 1)</f>
        <v>daa8a290-cd1b-4ff0-b151-1f450e2146dd</v>
      </c>
      <c r="C4529" s="193" t="s">
        <v>1482</v>
      </c>
      <c r="D4529" s="273" t="s">
        <v>354</v>
      </c>
      <c r="E4529" s="193" t="s">
        <v>7134</v>
      </c>
      <c r="F4529" s="193" t="s">
        <v>7899</v>
      </c>
      <c r="G4529" s="193"/>
      <c r="H4529" s="196"/>
      <c r="I4529" s="193" t="s">
        <v>14291</v>
      </c>
      <c r="J4529" s="193" t="s">
        <v>14292</v>
      </c>
      <c r="K4529" s="193" t="s">
        <v>7127</v>
      </c>
      <c r="L4529" s="193" t="s">
        <v>3033</v>
      </c>
      <c r="M4529" s="193" t="s">
        <v>7131</v>
      </c>
      <c r="N4529" s="193" t="s">
        <v>14293</v>
      </c>
      <c r="O4529" s="193" t="s">
        <v>1732</v>
      </c>
      <c r="P4529" s="219" t="n">
        <v>43040</v>
      </c>
      <c r="Q4529" s="219" t="n">
        <v>44469</v>
      </c>
      <c r="R4529" s="193"/>
      <c r="S4529" s="193" t="s">
        <v>7130</v>
      </c>
      <c r="T4529" s="193" t="n">
        <v>1538.631389</v>
      </c>
      <c r="U4529" s="193"/>
      <c r="V4529" s="193"/>
      <c r="W4529" s="193" t="s">
        <v>8720</v>
      </c>
      <c r="X4529" s="196"/>
      <c r="Y4529" s="196"/>
      <c r="Z4529" s="196" t="n">
        <v>0</v>
      </c>
      <c r="AE4529" s="94" t="e">
        <f aca="false" t="array" ref="AE4529:AK4529">_xlfn.torow(_xlfn.unique(_xlfn._xlws.filter(cat_table[Subsector],$E4529=cat_table[Sector],"")))</f>
        <v>#NAME?</v>
      </c>
      <c r="AF4529" s="94" t="e">
        <v>#NAME?</v>
      </c>
      <c r="AG4529" s="94" t="e">
        <v>#NAME?</v>
      </c>
      <c r="AH4529" s="94" t="e">
        <v>#NAME?</v>
      </c>
      <c r="AI4529" s="94" t="e">
        <v>#NAME?</v>
      </c>
      <c r="AJ4529" s="94" t="e">
        <v>#NAME?</v>
      </c>
      <c r="AK4529" s="94" t="e">
        <v>#NAME?</v>
      </c>
      <c r="AO4529" s="94" t="e">
        <f aca="false" t="array" ref="AO4529:AQ4529">_xlfn.torow(_xlfn.unique(_xlfn._xlws.filter(cat_table[Sub-subsector],($E4529=cat_table[Sector])*($F4529=cat_table[Subsector]),"")))</f>
        <v>#NAME?</v>
      </c>
      <c r="AP4529" s="94" t="e">
        <v>#NAME?</v>
      </c>
      <c r="AQ4529" s="94" t="e">
        <v>#NAME?</v>
      </c>
    </row>
    <row r="4530" customFormat="false" ht="15" hidden="false" customHeight="true" outlineLevel="0" collapsed="false">
      <c r="A4530" s="193" t="s">
        <v>15313</v>
      </c>
      <c r="B4530" s="20" t="str">
        <f aca="false">INDEX(Table2[], MATCH(L4530, Location_ID!$D$2:$D$648, 0), 1)</f>
        <v>daa8a290-cd1b-4ff0-b151-1f450e2146dd</v>
      </c>
      <c r="C4530" s="193" t="s">
        <v>1482</v>
      </c>
      <c r="D4530" s="273" t="s">
        <v>354</v>
      </c>
      <c r="E4530" s="193" t="s">
        <v>7134</v>
      </c>
      <c r="F4530" s="193" t="s">
        <v>7899</v>
      </c>
      <c r="G4530" s="193"/>
      <c r="H4530" s="196"/>
      <c r="I4530" s="193" t="s">
        <v>14291</v>
      </c>
      <c r="J4530" s="193" t="s">
        <v>14292</v>
      </c>
      <c r="K4530" s="193" t="s">
        <v>7127</v>
      </c>
      <c r="L4530" s="193" t="s">
        <v>3033</v>
      </c>
      <c r="M4530" s="193" t="s">
        <v>7131</v>
      </c>
      <c r="N4530" s="193" t="s">
        <v>14293</v>
      </c>
      <c r="O4530" s="193" t="s">
        <v>1732</v>
      </c>
      <c r="P4530" s="219" t="n">
        <v>43040</v>
      </c>
      <c r="Q4530" s="219" t="n">
        <v>44469</v>
      </c>
      <c r="R4530" s="193"/>
      <c r="S4530" s="193" t="s">
        <v>7130</v>
      </c>
      <c r="T4530" s="193" t="n">
        <v>1713.828171</v>
      </c>
      <c r="U4530" s="193"/>
      <c r="V4530" s="193"/>
      <c r="W4530" s="193" t="s">
        <v>8720</v>
      </c>
      <c r="X4530" s="196"/>
      <c r="Y4530" s="196"/>
      <c r="Z4530" s="196" t="n">
        <v>0</v>
      </c>
      <c r="AE4530" s="94" t="e">
        <f aca="false" t="array" ref="AE4530:AK4530">_xlfn.torow(_xlfn.unique(_xlfn._xlws.filter(cat_table[Subsector],$E4530=cat_table[Sector],"")))</f>
        <v>#NAME?</v>
      </c>
      <c r="AF4530" s="94" t="e">
        <v>#NAME?</v>
      </c>
      <c r="AG4530" s="94" t="e">
        <v>#NAME?</v>
      </c>
      <c r="AH4530" s="94" t="e">
        <v>#NAME?</v>
      </c>
      <c r="AI4530" s="94" t="e">
        <v>#NAME?</v>
      </c>
      <c r="AJ4530" s="94" t="e">
        <v>#NAME?</v>
      </c>
      <c r="AK4530" s="94" t="e">
        <v>#NAME?</v>
      </c>
      <c r="AO4530" s="94" t="e">
        <f aca="false" t="array" ref="AO4530:AQ4530">_xlfn.torow(_xlfn.unique(_xlfn._xlws.filter(cat_table[Sub-subsector],($E4530=cat_table[Sector])*($F4530=cat_table[Subsector]),"")))</f>
        <v>#NAME?</v>
      </c>
      <c r="AP4530" s="94" t="e">
        <v>#NAME?</v>
      </c>
      <c r="AQ4530" s="94" t="e">
        <v>#NAME?</v>
      </c>
    </row>
    <row r="4531" customFormat="false" ht="15" hidden="false" customHeight="true" outlineLevel="0" collapsed="false">
      <c r="A4531" s="193" t="s">
        <v>15314</v>
      </c>
      <c r="B4531" s="20" t="str">
        <f aca="false">INDEX(Table2[], MATCH(L4531, Location_ID!$D$2:$D$648, 0), 1)</f>
        <v>daa8a290-cd1b-4ff0-b151-1f450e2146dd</v>
      </c>
      <c r="C4531" s="193" t="s">
        <v>1482</v>
      </c>
      <c r="D4531" s="273" t="s">
        <v>354</v>
      </c>
      <c r="E4531" s="193" t="s">
        <v>7134</v>
      </c>
      <c r="F4531" s="193" t="s">
        <v>7899</v>
      </c>
      <c r="G4531" s="193"/>
      <c r="H4531" s="196"/>
      <c r="I4531" s="193" t="s">
        <v>14291</v>
      </c>
      <c r="J4531" s="193" t="s">
        <v>14292</v>
      </c>
      <c r="K4531" s="193" t="s">
        <v>7127</v>
      </c>
      <c r="L4531" s="193" t="s">
        <v>3033</v>
      </c>
      <c r="M4531" s="193" t="s">
        <v>7131</v>
      </c>
      <c r="N4531" s="193" t="s">
        <v>14293</v>
      </c>
      <c r="O4531" s="193" t="s">
        <v>1732</v>
      </c>
      <c r="P4531" s="219" t="n">
        <v>43040</v>
      </c>
      <c r="Q4531" s="219" t="n">
        <v>44469</v>
      </c>
      <c r="R4531" s="193"/>
      <c r="S4531" s="193" t="s">
        <v>7130</v>
      </c>
      <c r="T4531" s="193" t="n">
        <v>940.0371563</v>
      </c>
      <c r="U4531" s="193"/>
      <c r="V4531" s="193"/>
      <c r="W4531" s="193" t="s">
        <v>8720</v>
      </c>
      <c r="X4531" s="196"/>
      <c r="Y4531" s="196"/>
      <c r="Z4531" s="196" t="n">
        <v>0</v>
      </c>
      <c r="AE4531" s="94" t="e">
        <f aca="false" t="array" ref="AE4531:AK4531">_xlfn.torow(_xlfn.unique(_xlfn._xlws.filter(cat_table[Subsector],$E4531=cat_table[Sector],"")))</f>
        <v>#NAME?</v>
      </c>
      <c r="AF4531" s="94" t="e">
        <v>#NAME?</v>
      </c>
      <c r="AG4531" s="94" t="e">
        <v>#NAME?</v>
      </c>
      <c r="AH4531" s="94" t="e">
        <v>#NAME?</v>
      </c>
      <c r="AI4531" s="94" t="e">
        <v>#NAME?</v>
      </c>
      <c r="AJ4531" s="94" t="e">
        <v>#NAME?</v>
      </c>
      <c r="AK4531" s="94" t="e">
        <v>#NAME?</v>
      </c>
      <c r="AO4531" s="94" t="e">
        <f aca="false" t="array" ref="AO4531:AQ4531">_xlfn.torow(_xlfn.unique(_xlfn._xlws.filter(cat_table[Sub-subsector],($E4531=cat_table[Sector])*($F4531=cat_table[Subsector]),"")))</f>
        <v>#NAME?</v>
      </c>
      <c r="AP4531" s="94" t="e">
        <v>#NAME?</v>
      </c>
      <c r="AQ4531" s="94" t="e">
        <v>#NAME?</v>
      </c>
    </row>
    <row r="4532" customFormat="false" ht="15" hidden="false" customHeight="true" outlineLevel="0" collapsed="false">
      <c r="A4532" s="193" t="s">
        <v>15315</v>
      </c>
      <c r="B4532" s="20" t="str">
        <f aca="false">INDEX(Table2[], MATCH(L4532, Location_ID!$D$2:$D$648, 0), 1)</f>
        <v>daa8a290-cd1b-4ff0-b151-1f450e2146dd</v>
      </c>
      <c r="C4532" s="193" t="s">
        <v>1482</v>
      </c>
      <c r="D4532" s="273" t="s">
        <v>354</v>
      </c>
      <c r="E4532" s="193" t="s">
        <v>7134</v>
      </c>
      <c r="F4532" s="193" t="s">
        <v>7899</v>
      </c>
      <c r="G4532" s="193"/>
      <c r="H4532" s="196"/>
      <c r="I4532" s="193" t="s">
        <v>14291</v>
      </c>
      <c r="J4532" s="193" t="s">
        <v>14292</v>
      </c>
      <c r="K4532" s="193" t="s">
        <v>7127</v>
      </c>
      <c r="L4532" s="193" t="s">
        <v>3033</v>
      </c>
      <c r="M4532" s="193" t="s">
        <v>7131</v>
      </c>
      <c r="N4532" s="193" t="s">
        <v>14293</v>
      </c>
      <c r="O4532" s="193" t="s">
        <v>1732</v>
      </c>
      <c r="P4532" s="219" t="n">
        <v>43040</v>
      </c>
      <c r="Q4532" s="219" t="n">
        <v>44469</v>
      </c>
      <c r="R4532" s="193"/>
      <c r="S4532" s="193" t="s">
        <v>7130</v>
      </c>
      <c r="T4532" s="193" t="n">
        <v>824.6194551</v>
      </c>
      <c r="U4532" s="193"/>
      <c r="V4532" s="193"/>
      <c r="W4532" s="193" t="s">
        <v>8720</v>
      </c>
      <c r="X4532" s="196"/>
      <c r="Y4532" s="196"/>
      <c r="Z4532" s="196" t="n">
        <v>0</v>
      </c>
      <c r="AE4532" s="94" t="e">
        <f aca="false" t="array" ref="AE4532:AK4532">_xlfn.torow(_xlfn.unique(_xlfn._xlws.filter(cat_table[Subsector],$E4532=cat_table[Sector],"")))</f>
        <v>#NAME?</v>
      </c>
      <c r="AF4532" s="94" t="e">
        <v>#NAME?</v>
      </c>
      <c r="AG4532" s="94" t="e">
        <v>#NAME?</v>
      </c>
      <c r="AH4532" s="94" t="e">
        <v>#NAME?</v>
      </c>
      <c r="AI4532" s="94" t="e">
        <v>#NAME?</v>
      </c>
      <c r="AJ4532" s="94" t="e">
        <v>#NAME?</v>
      </c>
      <c r="AK4532" s="94" t="e">
        <v>#NAME?</v>
      </c>
      <c r="AO4532" s="94" t="e">
        <f aca="false" t="array" ref="AO4532:AQ4532">_xlfn.torow(_xlfn.unique(_xlfn._xlws.filter(cat_table[Sub-subsector],($E4532=cat_table[Sector])*($F4532=cat_table[Subsector]),"")))</f>
        <v>#NAME?</v>
      </c>
      <c r="AP4532" s="94" t="e">
        <v>#NAME?</v>
      </c>
      <c r="AQ4532" s="94" t="e">
        <v>#NAME?</v>
      </c>
    </row>
    <row r="4533" customFormat="false" ht="15" hidden="false" customHeight="true" outlineLevel="0" collapsed="false">
      <c r="A4533" s="193" t="s">
        <v>15316</v>
      </c>
      <c r="B4533" s="20" t="str">
        <f aca="false">INDEX(Table2[], MATCH(L4533, Location_ID!$D$2:$D$648, 0), 1)</f>
        <v>daa8a290-cd1b-4ff0-b151-1f450e2146dd</v>
      </c>
      <c r="C4533" s="193" t="s">
        <v>1482</v>
      </c>
      <c r="D4533" s="273" t="s">
        <v>354</v>
      </c>
      <c r="E4533" s="193" t="s">
        <v>7134</v>
      </c>
      <c r="F4533" s="193" t="s">
        <v>7899</v>
      </c>
      <c r="G4533" s="193"/>
      <c r="H4533" s="196"/>
      <c r="I4533" s="193" t="s">
        <v>14291</v>
      </c>
      <c r="J4533" s="193" t="s">
        <v>14292</v>
      </c>
      <c r="K4533" s="193" t="s">
        <v>7127</v>
      </c>
      <c r="L4533" s="193" t="s">
        <v>3033</v>
      </c>
      <c r="M4533" s="193" t="s">
        <v>7131</v>
      </c>
      <c r="N4533" s="193" t="s">
        <v>14293</v>
      </c>
      <c r="O4533" s="193" t="s">
        <v>1732</v>
      </c>
      <c r="P4533" s="219" t="n">
        <v>43040</v>
      </c>
      <c r="Q4533" s="219" t="n">
        <v>44469</v>
      </c>
      <c r="R4533" s="193"/>
      <c r="S4533" s="193" t="s">
        <v>7130</v>
      </c>
      <c r="T4533" s="193" t="n">
        <v>943.4117645</v>
      </c>
      <c r="U4533" s="193"/>
      <c r="V4533" s="193"/>
      <c r="W4533" s="193" t="s">
        <v>8720</v>
      </c>
      <c r="X4533" s="196"/>
      <c r="Y4533" s="196"/>
      <c r="Z4533" s="196" t="n">
        <v>0</v>
      </c>
      <c r="AE4533" s="94" t="e">
        <f aca="false" t="array" ref="AE4533:AK4533">_xlfn.torow(_xlfn.unique(_xlfn._xlws.filter(cat_table[Subsector],$E4533=cat_table[Sector],"")))</f>
        <v>#NAME?</v>
      </c>
      <c r="AF4533" s="94" t="e">
        <v>#NAME?</v>
      </c>
      <c r="AG4533" s="94" t="e">
        <v>#NAME?</v>
      </c>
      <c r="AH4533" s="94" t="e">
        <v>#NAME?</v>
      </c>
      <c r="AI4533" s="94" t="e">
        <v>#NAME?</v>
      </c>
      <c r="AJ4533" s="94" t="e">
        <v>#NAME?</v>
      </c>
      <c r="AK4533" s="94" t="e">
        <v>#NAME?</v>
      </c>
      <c r="AO4533" s="94" t="e">
        <f aca="false" t="array" ref="AO4533:AQ4533">_xlfn.torow(_xlfn.unique(_xlfn._xlws.filter(cat_table[Sub-subsector],($E4533=cat_table[Sector])*($F4533=cat_table[Subsector]),"")))</f>
        <v>#NAME?</v>
      </c>
      <c r="AP4533" s="94" t="e">
        <v>#NAME?</v>
      </c>
      <c r="AQ4533" s="94" t="e">
        <v>#NAME?</v>
      </c>
    </row>
    <row r="4534" customFormat="false" ht="15" hidden="false" customHeight="true" outlineLevel="0" collapsed="false">
      <c r="A4534" s="193" t="s">
        <v>15317</v>
      </c>
      <c r="B4534" s="20" t="str">
        <f aca="false">INDEX(Table2[], MATCH(L4534, Location_ID!$D$2:$D$648, 0), 1)</f>
        <v>daa8a290-cd1b-4ff0-b151-1f450e2146dd</v>
      </c>
      <c r="C4534" s="193" t="s">
        <v>1482</v>
      </c>
      <c r="D4534" s="273" t="s">
        <v>354</v>
      </c>
      <c r="E4534" s="193" t="s">
        <v>7134</v>
      </c>
      <c r="F4534" s="193" t="s">
        <v>7899</v>
      </c>
      <c r="G4534" s="193"/>
      <c r="H4534" s="196"/>
      <c r="I4534" s="193" t="s">
        <v>14291</v>
      </c>
      <c r="J4534" s="193" t="s">
        <v>14292</v>
      </c>
      <c r="K4534" s="193" t="s">
        <v>7127</v>
      </c>
      <c r="L4534" s="193" t="s">
        <v>3033</v>
      </c>
      <c r="M4534" s="193" t="s">
        <v>7131</v>
      </c>
      <c r="N4534" s="193" t="s">
        <v>14293</v>
      </c>
      <c r="O4534" s="193" t="s">
        <v>1732</v>
      </c>
      <c r="P4534" s="219" t="n">
        <v>43040</v>
      </c>
      <c r="Q4534" s="219" t="n">
        <v>44469</v>
      </c>
      <c r="R4534" s="193"/>
      <c r="S4534" s="193" t="s">
        <v>7130</v>
      </c>
      <c r="T4534" s="193" t="n">
        <v>808.6985323</v>
      </c>
      <c r="U4534" s="193"/>
      <c r="V4534" s="193"/>
      <c r="W4534" s="193" t="s">
        <v>8720</v>
      </c>
      <c r="X4534" s="196"/>
      <c r="Y4534" s="196"/>
      <c r="Z4534" s="196" t="n">
        <v>0</v>
      </c>
      <c r="AE4534" s="94" t="e">
        <f aca="false" t="array" ref="AE4534:AK4534">_xlfn.torow(_xlfn.unique(_xlfn._xlws.filter(cat_table[Subsector],$E4534=cat_table[Sector],"")))</f>
        <v>#NAME?</v>
      </c>
      <c r="AF4534" s="94" t="e">
        <v>#NAME?</v>
      </c>
      <c r="AG4534" s="94" t="e">
        <v>#NAME?</v>
      </c>
      <c r="AH4534" s="94" t="e">
        <v>#NAME?</v>
      </c>
      <c r="AI4534" s="94" t="e">
        <v>#NAME?</v>
      </c>
      <c r="AJ4534" s="94" t="e">
        <v>#NAME?</v>
      </c>
      <c r="AK4534" s="94" t="e">
        <v>#NAME?</v>
      </c>
      <c r="AO4534" s="94" t="e">
        <f aca="false" t="array" ref="AO4534:AQ4534">_xlfn.torow(_xlfn.unique(_xlfn._xlws.filter(cat_table[Sub-subsector],($E4534=cat_table[Sector])*($F4534=cat_table[Subsector]),"")))</f>
        <v>#NAME?</v>
      </c>
      <c r="AP4534" s="94" t="e">
        <v>#NAME?</v>
      </c>
      <c r="AQ4534" s="94" t="e">
        <v>#NAME?</v>
      </c>
    </row>
    <row r="4535" customFormat="false" ht="15" hidden="false" customHeight="true" outlineLevel="0" collapsed="false">
      <c r="A4535" s="193" t="s">
        <v>15318</v>
      </c>
      <c r="B4535" s="20" t="str">
        <f aca="false">INDEX(Table2[], MATCH(L4535, Location_ID!$D$2:$D$648, 0), 1)</f>
        <v>daa8a290-cd1b-4ff0-b151-1f450e2146dd</v>
      </c>
      <c r="C4535" s="193" t="s">
        <v>1482</v>
      </c>
      <c r="D4535" s="273" t="s">
        <v>354</v>
      </c>
      <c r="E4535" s="193" t="s">
        <v>7134</v>
      </c>
      <c r="F4535" s="193" t="s">
        <v>7899</v>
      </c>
      <c r="G4535" s="193"/>
      <c r="H4535" s="196"/>
      <c r="I4535" s="193" t="s">
        <v>14291</v>
      </c>
      <c r="J4535" s="193" t="s">
        <v>14292</v>
      </c>
      <c r="K4535" s="193" t="s">
        <v>7127</v>
      </c>
      <c r="L4535" s="193" t="s">
        <v>3033</v>
      </c>
      <c r="M4535" s="193" t="s">
        <v>7131</v>
      </c>
      <c r="N4535" s="193" t="s">
        <v>14293</v>
      </c>
      <c r="O4535" s="193" t="s">
        <v>1732</v>
      </c>
      <c r="P4535" s="219" t="n">
        <v>43040</v>
      </c>
      <c r="Q4535" s="219" t="n">
        <v>44469</v>
      </c>
      <c r="R4535" s="193"/>
      <c r="S4535" s="193" t="s">
        <v>7130</v>
      </c>
      <c r="T4535" s="193" t="n">
        <v>1331.317706</v>
      </c>
      <c r="U4535" s="193"/>
      <c r="V4535" s="193"/>
      <c r="W4535" s="193" t="s">
        <v>8720</v>
      </c>
      <c r="X4535" s="196"/>
      <c r="Y4535" s="196"/>
      <c r="Z4535" s="196" t="n">
        <v>0</v>
      </c>
      <c r="AE4535" s="94" t="e">
        <f aca="false" t="array" ref="AE4535:AK4535">_xlfn.torow(_xlfn.unique(_xlfn._xlws.filter(cat_table[Subsector],$E4535=cat_table[Sector],"")))</f>
        <v>#NAME?</v>
      </c>
      <c r="AF4535" s="94" t="e">
        <v>#NAME?</v>
      </c>
      <c r="AG4535" s="94" t="e">
        <v>#NAME?</v>
      </c>
      <c r="AH4535" s="94" t="e">
        <v>#NAME?</v>
      </c>
      <c r="AI4535" s="94" t="e">
        <v>#NAME?</v>
      </c>
      <c r="AJ4535" s="94" t="e">
        <v>#NAME?</v>
      </c>
      <c r="AK4535" s="94" t="e">
        <v>#NAME?</v>
      </c>
      <c r="AO4535" s="94" t="e">
        <f aca="false" t="array" ref="AO4535:AQ4535">_xlfn.torow(_xlfn.unique(_xlfn._xlws.filter(cat_table[Sub-subsector],($E4535=cat_table[Sector])*($F4535=cat_table[Subsector]),"")))</f>
        <v>#NAME?</v>
      </c>
      <c r="AP4535" s="94" t="e">
        <v>#NAME?</v>
      </c>
      <c r="AQ4535" s="94" t="e">
        <v>#NAME?</v>
      </c>
    </row>
    <row r="4536" customFormat="false" ht="15" hidden="false" customHeight="true" outlineLevel="0" collapsed="false">
      <c r="A4536" s="193" t="s">
        <v>15319</v>
      </c>
      <c r="B4536" s="20" t="str">
        <f aca="false">INDEX(Table2[], MATCH(L4536, Location_ID!$D$2:$D$648, 0), 1)</f>
        <v>daa8a290-cd1b-4ff0-b151-1f450e2146dd</v>
      </c>
      <c r="C4536" s="193" t="s">
        <v>1482</v>
      </c>
      <c r="D4536" s="273" t="s">
        <v>354</v>
      </c>
      <c r="E4536" s="193" t="s">
        <v>7134</v>
      </c>
      <c r="F4536" s="193" t="s">
        <v>7899</v>
      </c>
      <c r="G4536" s="193"/>
      <c r="H4536" s="196"/>
      <c r="I4536" s="193" t="s">
        <v>14291</v>
      </c>
      <c r="J4536" s="193" t="s">
        <v>14292</v>
      </c>
      <c r="K4536" s="193" t="s">
        <v>7127</v>
      </c>
      <c r="L4536" s="193" t="s">
        <v>3033</v>
      </c>
      <c r="M4536" s="193" t="s">
        <v>7131</v>
      </c>
      <c r="N4536" s="193" t="s">
        <v>14293</v>
      </c>
      <c r="O4536" s="193" t="s">
        <v>1732</v>
      </c>
      <c r="P4536" s="219" t="n">
        <v>43040</v>
      </c>
      <c r="Q4536" s="219" t="n">
        <v>44469</v>
      </c>
      <c r="R4536" s="193"/>
      <c r="S4536" s="193" t="s">
        <v>7130</v>
      </c>
      <c r="T4536" s="193" t="n">
        <v>3006.650508</v>
      </c>
      <c r="U4536" s="193"/>
      <c r="V4536" s="193"/>
      <c r="W4536" s="193" t="s">
        <v>8720</v>
      </c>
      <c r="X4536" s="196"/>
      <c r="Y4536" s="196"/>
      <c r="Z4536" s="196" t="n">
        <v>0</v>
      </c>
      <c r="AE4536" s="94" t="e">
        <f aca="false" t="array" ref="AE4536:AK4536">_xlfn.torow(_xlfn.unique(_xlfn._xlws.filter(cat_table[Subsector],$E4536=cat_table[Sector],"")))</f>
        <v>#NAME?</v>
      </c>
      <c r="AF4536" s="94" t="e">
        <v>#NAME?</v>
      </c>
      <c r="AG4536" s="94" t="e">
        <v>#NAME?</v>
      </c>
      <c r="AH4536" s="94" t="e">
        <v>#NAME?</v>
      </c>
      <c r="AI4536" s="94" t="e">
        <v>#NAME?</v>
      </c>
      <c r="AJ4536" s="94" t="e">
        <v>#NAME?</v>
      </c>
      <c r="AK4536" s="94" t="e">
        <v>#NAME?</v>
      </c>
      <c r="AO4536" s="94" t="e">
        <f aca="false" t="array" ref="AO4536:AQ4536">_xlfn.torow(_xlfn.unique(_xlfn._xlws.filter(cat_table[Sub-subsector],($E4536=cat_table[Sector])*($F4536=cat_table[Subsector]),"")))</f>
        <v>#NAME?</v>
      </c>
      <c r="AP4536" s="94" t="e">
        <v>#NAME?</v>
      </c>
      <c r="AQ4536" s="94" t="e">
        <v>#NAME?</v>
      </c>
    </row>
    <row r="4537" customFormat="false" ht="15" hidden="false" customHeight="true" outlineLevel="0" collapsed="false">
      <c r="A4537" s="193" t="s">
        <v>15320</v>
      </c>
      <c r="B4537" s="20" t="str">
        <f aca="false">INDEX(Table2[], MATCH(L4537, Location_ID!$D$2:$D$648, 0), 1)</f>
        <v>daa8a290-cd1b-4ff0-b151-1f450e2146dd</v>
      </c>
      <c r="C4537" s="193" t="s">
        <v>1482</v>
      </c>
      <c r="D4537" s="273" t="s">
        <v>354</v>
      </c>
      <c r="E4537" s="193" t="s">
        <v>7134</v>
      </c>
      <c r="F4537" s="193" t="s">
        <v>7899</v>
      </c>
      <c r="G4537" s="193"/>
      <c r="H4537" s="196"/>
      <c r="I4537" s="193" t="s">
        <v>14291</v>
      </c>
      <c r="J4537" s="193" t="s">
        <v>14292</v>
      </c>
      <c r="K4537" s="193" t="s">
        <v>7127</v>
      </c>
      <c r="L4537" s="193" t="s">
        <v>3033</v>
      </c>
      <c r="M4537" s="193" t="s">
        <v>7131</v>
      </c>
      <c r="N4537" s="193" t="s">
        <v>14293</v>
      </c>
      <c r="O4537" s="193" t="s">
        <v>1732</v>
      </c>
      <c r="P4537" s="219" t="n">
        <v>43040</v>
      </c>
      <c r="Q4537" s="219" t="n">
        <v>44469</v>
      </c>
      <c r="R4537" s="193"/>
      <c r="S4537" s="193" t="s">
        <v>7130</v>
      </c>
      <c r="T4537" s="193" t="n">
        <v>4738.987205</v>
      </c>
      <c r="U4537" s="193"/>
      <c r="V4537" s="193"/>
      <c r="W4537" s="193" t="s">
        <v>8720</v>
      </c>
      <c r="X4537" s="196"/>
      <c r="Y4537" s="196"/>
      <c r="Z4537" s="196" t="n">
        <v>0</v>
      </c>
      <c r="AE4537" s="94" t="e">
        <f aca="false" t="array" ref="AE4537:AK4537">_xlfn.torow(_xlfn.unique(_xlfn._xlws.filter(cat_table[Subsector],$E4537=cat_table[Sector],"")))</f>
        <v>#NAME?</v>
      </c>
      <c r="AF4537" s="94" t="e">
        <v>#NAME?</v>
      </c>
      <c r="AG4537" s="94" t="e">
        <v>#NAME?</v>
      </c>
      <c r="AH4537" s="94" t="e">
        <v>#NAME?</v>
      </c>
      <c r="AI4537" s="94" t="e">
        <v>#NAME?</v>
      </c>
      <c r="AJ4537" s="94" t="e">
        <v>#NAME?</v>
      </c>
      <c r="AK4537" s="94" t="e">
        <v>#NAME?</v>
      </c>
      <c r="AO4537" s="94" t="e">
        <f aca="false" t="array" ref="AO4537:AQ4537">_xlfn.torow(_xlfn.unique(_xlfn._xlws.filter(cat_table[Sub-subsector],($E4537=cat_table[Sector])*($F4537=cat_table[Subsector]),"")))</f>
        <v>#NAME?</v>
      </c>
      <c r="AP4537" s="94" t="e">
        <v>#NAME?</v>
      </c>
      <c r="AQ4537" s="94" t="e">
        <v>#NAME?</v>
      </c>
    </row>
    <row r="4538" customFormat="false" ht="15" hidden="false" customHeight="true" outlineLevel="0" collapsed="false">
      <c r="A4538" s="193" t="s">
        <v>15321</v>
      </c>
      <c r="B4538" s="20" t="str">
        <f aca="false">INDEX(Table2[], MATCH(L4538, Location_ID!$D$2:$D$648, 0), 1)</f>
        <v>daa8a290-cd1b-4ff0-b151-1f450e2146dd</v>
      </c>
      <c r="C4538" s="193" t="s">
        <v>1482</v>
      </c>
      <c r="D4538" s="273" t="s">
        <v>354</v>
      </c>
      <c r="E4538" s="193" t="s">
        <v>7134</v>
      </c>
      <c r="F4538" s="193" t="s">
        <v>7899</v>
      </c>
      <c r="G4538" s="193"/>
      <c r="H4538" s="196"/>
      <c r="I4538" s="193" t="s">
        <v>14291</v>
      </c>
      <c r="J4538" s="193" t="s">
        <v>14292</v>
      </c>
      <c r="K4538" s="193" t="s">
        <v>7127</v>
      </c>
      <c r="L4538" s="193" t="s">
        <v>3033</v>
      </c>
      <c r="M4538" s="193" t="s">
        <v>7131</v>
      </c>
      <c r="N4538" s="193" t="s">
        <v>14293</v>
      </c>
      <c r="O4538" s="193" t="s">
        <v>1732</v>
      </c>
      <c r="P4538" s="219" t="n">
        <v>43040</v>
      </c>
      <c r="Q4538" s="219" t="n">
        <v>44469</v>
      </c>
      <c r="R4538" s="193"/>
      <c r="S4538" s="193" t="s">
        <v>7130</v>
      </c>
      <c r="T4538" s="193" t="n">
        <v>5146.029901</v>
      </c>
      <c r="U4538" s="193"/>
      <c r="V4538" s="193"/>
      <c r="W4538" s="193" t="s">
        <v>8720</v>
      </c>
      <c r="X4538" s="196"/>
      <c r="Y4538" s="196"/>
      <c r="Z4538" s="196" t="n">
        <v>0</v>
      </c>
      <c r="AE4538" s="94" t="e">
        <f aca="false" t="array" ref="AE4538:AK4538">_xlfn.torow(_xlfn.unique(_xlfn._xlws.filter(cat_table[Subsector],$E4538=cat_table[Sector],"")))</f>
        <v>#NAME?</v>
      </c>
      <c r="AF4538" s="94" t="e">
        <v>#NAME?</v>
      </c>
      <c r="AG4538" s="94" t="e">
        <v>#NAME?</v>
      </c>
      <c r="AH4538" s="94" t="e">
        <v>#NAME?</v>
      </c>
      <c r="AI4538" s="94" t="e">
        <v>#NAME?</v>
      </c>
      <c r="AJ4538" s="94" t="e">
        <v>#NAME?</v>
      </c>
      <c r="AK4538" s="94" t="e">
        <v>#NAME?</v>
      </c>
      <c r="AO4538" s="94" t="e">
        <f aca="false" t="array" ref="AO4538:AQ4538">_xlfn.torow(_xlfn.unique(_xlfn._xlws.filter(cat_table[Sub-subsector],($E4538=cat_table[Sector])*($F4538=cat_table[Subsector]),"")))</f>
        <v>#NAME?</v>
      </c>
      <c r="AP4538" s="94" t="e">
        <v>#NAME?</v>
      </c>
      <c r="AQ4538" s="94" t="e">
        <v>#NAME?</v>
      </c>
    </row>
    <row r="4539" customFormat="false" ht="15" hidden="false" customHeight="true" outlineLevel="0" collapsed="false">
      <c r="A4539" s="193" t="s">
        <v>15322</v>
      </c>
      <c r="B4539" s="20" t="str">
        <f aca="false">INDEX(Table2[], MATCH(L4539, Location_ID!$D$2:$D$648, 0), 1)</f>
        <v>daa8a290-cd1b-4ff0-b151-1f450e2146dd</v>
      </c>
      <c r="C4539" s="193" t="s">
        <v>1482</v>
      </c>
      <c r="D4539" s="273" t="s">
        <v>354</v>
      </c>
      <c r="E4539" s="193" t="s">
        <v>7134</v>
      </c>
      <c r="F4539" s="193" t="s">
        <v>7899</v>
      </c>
      <c r="G4539" s="193"/>
      <c r="H4539" s="196"/>
      <c r="I4539" s="193" t="s">
        <v>14291</v>
      </c>
      <c r="J4539" s="193" t="s">
        <v>14292</v>
      </c>
      <c r="K4539" s="193" t="s">
        <v>7127</v>
      </c>
      <c r="L4539" s="193" t="s">
        <v>3033</v>
      </c>
      <c r="M4539" s="193" t="s">
        <v>7131</v>
      </c>
      <c r="N4539" s="193" t="s">
        <v>14293</v>
      </c>
      <c r="O4539" s="193" t="s">
        <v>1732</v>
      </c>
      <c r="P4539" s="219" t="n">
        <v>43040</v>
      </c>
      <c r="Q4539" s="219" t="n">
        <v>44469</v>
      </c>
      <c r="R4539" s="193"/>
      <c r="S4539" s="193" t="s">
        <v>7130</v>
      </c>
      <c r="T4539" s="193" t="n">
        <v>7264.084914</v>
      </c>
      <c r="U4539" s="193"/>
      <c r="V4539" s="193"/>
      <c r="W4539" s="193" t="s">
        <v>8720</v>
      </c>
      <c r="X4539" s="196"/>
      <c r="Y4539" s="196"/>
      <c r="Z4539" s="196" t="n">
        <v>0</v>
      </c>
      <c r="AE4539" s="94" t="e">
        <f aca="false" t="array" ref="AE4539:AK4539">_xlfn.torow(_xlfn.unique(_xlfn._xlws.filter(cat_table[Subsector],$E4539=cat_table[Sector],"")))</f>
        <v>#NAME?</v>
      </c>
      <c r="AF4539" s="94" t="e">
        <v>#NAME?</v>
      </c>
      <c r="AG4539" s="94" t="e">
        <v>#NAME?</v>
      </c>
      <c r="AH4539" s="94" t="e">
        <v>#NAME?</v>
      </c>
      <c r="AI4539" s="94" t="e">
        <v>#NAME?</v>
      </c>
      <c r="AJ4539" s="94" t="e">
        <v>#NAME?</v>
      </c>
      <c r="AK4539" s="94" t="e">
        <v>#NAME?</v>
      </c>
      <c r="AO4539" s="94" t="e">
        <f aca="false" t="array" ref="AO4539:AQ4539">_xlfn.torow(_xlfn.unique(_xlfn._xlws.filter(cat_table[Sub-subsector],($E4539=cat_table[Sector])*($F4539=cat_table[Subsector]),"")))</f>
        <v>#NAME?</v>
      </c>
      <c r="AP4539" s="94" t="e">
        <v>#NAME?</v>
      </c>
      <c r="AQ4539" s="94" t="e">
        <v>#NAME?</v>
      </c>
    </row>
    <row r="4540" customFormat="false" ht="15" hidden="false" customHeight="true" outlineLevel="0" collapsed="false">
      <c r="A4540" s="193" t="s">
        <v>15323</v>
      </c>
      <c r="B4540" s="20" t="str">
        <f aca="false">INDEX(Table2[], MATCH(L4540, Location_ID!$D$2:$D$648, 0), 1)</f>
        <v>daa8a290-cd1b-4ff0-b151-1f450e2146dd</v>
      </c>
      <c r="C4540" s="193" t="s">
        <v>1482</v>
      </c>
      <c r="D4540" s="273" t="s">
        <v>354</v>
      </c>
      <c r="E4540" s="193" t="s">
        <v>7134</v>
      </c>
      <c r="F4540" s="193" t="s">
        <v>7899</v>
      </c>
      <c r="G4540" s="193"/>
      <c r="H4540" s="196"/>
      <c r="I4540" s="193" t="s">
        <v>14291</v>
      </c>
      <c r="J4540" s="193" t="s">
        <v>14292</v>
      </c>
      <c r="K4540" s="193" t="s">
        <v>7127</v>
      </c>
      <c r="L4540" s="193" t="s">
        <v>3033</v>
      </c>
      <c r="M4540" s="193" t="s">
        <v>7131</v>
      </c>
      <c r="N4540" s="193" t="s">
        <v>14293</v>
      </c>
      <c r="O4540" s="193" t="s">
        <v>1732</v>
      </c>
      <c r="P4540" s="219" t="n">
        <v>43040</v>
      </c>
      <c r="Q4540" s="219" t="n">
        <v>44469</v>
      </c>
      <c r="R4540" s="193"/>
      <c r="S4540" s="193" t="s">
        <v>7130</v>
      </c>
      <c r="T4540" s="193" t="n">
        <v>2732.058769</v>
      </c>
      <c r="U4540" s="193"/>
      <c r="V4540" s="193"/>
      <c r="W4540" s="193" t="s">
        <v>8720</v>
      </c>
      <c r="X4540" s="196"/>
      <c r="Y4540" s="196"/>
      <c r="Z4540" s="196" t="n">
        <v>0</v>
      </c>
      <c r="AE4540" s="94" t="e">
        <f aca="false" t="array" ref="AE4540:AK4540">_xlfn.torow(_xlfn.unique(_xlfn._xlws.filter(cat_table[Subsector],$E4540=cat_table[Sector],"")))</f>
        <v>#NAME?</v>
      </c>
      <c r="AF4540" s="94" t="e">
        <v>#NAME?</v>
      </c>
      <c r="AG4540" s="94" t="e">
        <v>#NAME?</v>
      </c>
      <c r="AH4540" s="94" t="e">
        <v>#NAME?</v>
      </c>
      <c r="AI4540" s="94" t="e">
        <v>#NAME?</v>
      </c>
      <c r="AJ4540" s="94" t="e">
        <v>#NAME?</v>
      </c>
      <c r="AK4540" s="94" t="e">
        <v>#NAME?</v>
      </c>
      <c r="AO4540" s="94" t="e">
        <f aca="false" t="array" ref="AO4540:AQ4540">_xlfn.torow(_xlfn.unique(_xlfn._xlws.filter(cat_table[Sub-subsector],($E4540=cat_table[Sector])*($F4540=cat_table[Subsector]),"")))</f>
        <v>#NAME?</v>
      </c>
      <c r="AP4540" s="94" t="e">
        <v>#NAME?</v>
      </c>
      <c r="AQ4540" s="94" t="e">
        <v>#NAME?</v>
      </c>
    </row>
    <row r="4541" customFormat="false" ht="15" hidden="false" customHeight="true" outlineLevel="0" collapsed="false">
      <c r="A4541" s="193" t="s">
        <v>15324</v>
      </c>
      <c r="B4541" s="20" t="str">
        <f aca="false">INDEX(Table2[], MATCH(L4541, Location_ID!$D$2:$D$648, 0), 1)</f>
        <v>daa8a290-cd1b-4ff0-b151-1f450e2146dd</v>
      </c>
      <c r="C4541" s="193" t="s">
        <v>1482</v>
      </c>
      <c r="D4541" s="273" t="s">
        <v>354</v>
      </c>
      <c r="E4541" s="193" t="s">
        <v>7134</v>
      </c>
      <c r="F4541" s="193" t="s">
        <v>7899</v>
      </c>
      <c r="G4541" s="193"/>
      <c r="H4541" s="196"/>
      <c r="I4541" s="193" t="s">
        <v>14291</v>
      </c>
      <c r="J4541" s="193" t="s">
        <v>14292</v>
      </c>
      <c r="K4541" s="193" t="s">
        <v>7127</v>
      </c>
      <c r="L4541" s="193" t="s">
        <v>3033</v>
      </c>
      <c r="M4541" s="193" t="s">
        <v>7131</v>
      </c>
      <c r="N4541" s="193" t="s">
        <v>14293</v>
      </c>
      <c r="O4541" s="193" t="s">
        <v>1732</v>
      </c>
      <c r="P4541" s="219" t="n">
        <v>43040</v>
      </c>
      <c r="Q4541" s="219" t="n">
        <v>44469</v>
      </c>
      <c r="R4541" s="193"/>
      <c r="S4541" s="193" t="s">
        <v>7130</v>
      </c>
      <c r="T4541" s="193" t="n">
        <v>5207.152876</v>
      </c>
      <c r="U4541" s="193"/>
      <c r="V4541" s="193"/>
      <c r="W4541" s="193" t="s">
        <v>8720</v>
      </c>
      <c r="X4541" s="196"/>
      <c r="Y4541" s="196"/>
      <c r="Z4541" s="196" t="n">
        <v>0</v>
      </c>
      <c r="AE4541" s="94" t="e">
        <f aca="false" t="array" ref="AE4541:AK4541">_xlfn.torow(_xlfn.unique(_xlfn._xlws.filter(cat_table[Subsector],$E4541=cat_table[Sector],"")))</f>
        <v>#NAME?</v>
      </c>
      <c r="AF4541" s="94" t="e">
        <v>#NAME?</v>
      </c>
      <c r="AG4541" s="94" t="e">
        <v>#NAME?</v>
      </c>
      <c r="AH4541" s="94" t="e">
        <v>#NAME?</v>
      </c>
      <c r="AI4541" s="94" t="e">
        <v>#NAME?</v>
      </c>
      <c r="AJ4541" s="94" t="e">
        <v>#NAME?</v>
      </c>
      <c r="AK4541" s="94" t="e">
        <v>#NAME?</v>
      </c>
      <c r="AO4541" s="94" t="e">
        <f aca="false" t="array" ref="AO4541:AQ4541">_xlfn.torow(_xlfn.unique(_xlfn._xlws.filter(cat_table[Sub-subsector],($E4541=cat_table[Sector])*($F4541=cat_table[Subsector]),"")))</f>
        <v>#NAME?</v>
      </c>
      <c r="AP4541" s="94" t="e">
        <v>#NAME?</v>
      </c>
      <c r="AQ4541" s="94" t="e">
        <v>#NAME?</v>
      </c>
    </row>
    <row r="4542" customFormat="false" ht="15" hidden="false" customHeight="true" outlineLevel="0" collapsed="false">
      <c r="A4542" s="193" t="s">
        <v>15325</v>
      </c>
      <c r="B4542" s="20" t="str">
        <f aca="false">INDEX(Table2[], MATCH(L4542, Location_ID!$D$2:$D$648, 0), 1)</f>
        <v>daa8a290-cd1b-4ff0-b151-1f450e2146dd</v>
      </c>
      <c r="C4542" s="193" t="s">
        <v>1482</v>
      </c>
      <c r="D4542" s="273" t="s">
        <v>354</v>
      </c>
      <c r="E4542" s="193" t="s">
        <v>7134</v>
      </c>
      <c r="F4542" s="193" t="s">
        <v>7899</v>
      </c>
      <c r="G4542" s="193"/>
      <c r="H4542" s="196"/>
      <c r="I4542" s="193" t="s">
        <v>14291</v>
      </c>
      <c r="J4542" s="193" t="s">
        <v>14292</v>
      </c>
      <c r="K4542" s="193" t="s">
        <v>7127</v>
      </c>
      <c r="L4542" s="193" t="s">
        <v>3033</v>
      </c>
      <c r="M4542" s="193" t="s">
        <v>7131</v>
      </c>
      <c r="N4542" s="193" t="s">
        <v>14293</v>
      </c>
      <c r="O4542" s="193" t="s">
        <v>1732</v>
      </c>
      <c r="P4542" s="219" t="n">
        <v>43040</v>
      </c>
      <c r="Q4542" s="219" t="n">
        <v>44469</v>
      </c>
      <c r="R4542" s="193"/>
      <c r="S4542" s="193" t="s">
        <v>7130</v>
      </c>
      <c r="T4542" s="193" t="n">
        <v>5328.449441</v>
      </c>
      <c r="U4542" s="193"/>
      <c r="V4542" s="193"/>
      <c r="W4542" s="193" t="s">
        <v>8720</v>
      </c>
      <c r="X4542" s="196"/>
      <c r="Y4542" s="196"/>
      <c r="Z4542" s="196" t="n">
        <v>0</v>
      </c>
      <c r="AE4542" s="94" t="e">
        <f aca="false" t="array" ref="AE4542:AK4542">_xlfn.torow(_xlfn.unique(_xlfn._xlws.filter(cat_table[Subsector],$E4542=cat_table[Sector],"")))</f>
        <v>#NAME?</v>
      </c>
      <c r="AF4542" s="94" t="e">
        <v>#NAME?</v>
      </c>
      <c r="AG4542" s="94" t="e">
        <v>#NAME?</v>
      </c>
      <c r="AH4542" s="94" t="e">
        <v>#NAME?</v>
      </c>
      <c r="AI4542" s="94" t="e">
        <v>#NAME?</v>
      </c>
      <c r="AJ4542" s="94" t="e">
        <v>#NAME?</v>
      </c>
      <c r="AK4542" s="94" t="e">
        <v>#NAME?</v>
      </c>
      <c r="AO4542" s="94" t="e">
        <f aca="false" t="array" ref="AO4542:AQ4542">_xlfn.torow(_xlfn.unique(_xlfn._xlws.filter(cat_table[Sub-subsector],($E4542=cat_table[Sector])*($F4542=cat_table[Subsector]),"")))</f>
        <v>#NAME?</v>
      </c>
      <c r="AP4542" s="94" t="e">
        <v>#NAME?</v>
      </c>
      <c r="AQ4542" s="94" t="e">
        <v>#NAME?</v>
      </c>
    </row>
    <row r="4543" customFormat="false" ht="15" hidden="false" customHeight="true" outlineLevel="0" collapsed="false">
      <c r="A4543" s="193" t="s">
        <v>15326</v>
      </c>
      <c r="B4543" s="20" t="str">
        <f aca="false">INDEX(Table2[], MATCH(L4543, Location_ID!$D$2:$D$648, 0), 1)</f>
        <v>daa8a290-cd1b-4ff0-b151-1f450e2146dd</v>
      </c>
      <c r="C4543" s="193" t="s">
        <v>1482</v>
      </c>
      <c r="D4543" s="273" t="s">
        <v>354</v>
      </c>
      <c r="E4543" s="193" t="s">
        <v>7134</v>
      </c>
      <c r="F4543" s="193" t="s">
        <v>7899</v>
      </c>
      <c r="G4543" s="193"/>
      <c r="H4543" s="196"/>
      <c r="I4543" s="193" t="s">
        <v>14291</v>
      </c>
      <c r="J4543" s="193" t="s">
        <v>14292</v>
      </c>
      <c r="K4543" s="193" t="s">
        <v>7127</v>
      </c>
      <c r="L4543" s="193" t="s">
        <v>3033</v>
      </c>
      <c r="M4543" s="193" t="s">
        <v>7131</v>
      </c>
      <c r="N4543" s="193" t="s">
        <v>14293</v>
      </c>
      <c r="O4543" s="193" t="s">
        <v>1732</v>
      </c>
      <c r="P4543" s="219" t="n">
        <v>43040</v>
      </c>
      <c r="Q4543" s="219" t="n">
        <v>44469</v>
      </c>
      <c r="R4543" s="193"/>
      <c r="S4543" s="193" t="s">
        <v>7130</v>
      </c>
      <c r="T4543" s="193" t="n">
        <v>11869.57877</v>
      </c>
      <c r="U4543" s="193"/>
      <c r="V4543" s="193"/>
      <c r="W4543" s="193" t="s">
        <v>8720</v>
      </c>
      <c r="X4543" s="196"/>
      <c r="Y4543" s="196"/>
      <c r="Z4543" s="196" t="n">
        <v>0</v>
      </c>
      <c r="AE4543" s="94" t="e">
        <f aca="false" t="array" ref="AE4543:AK4543">_xlfn.torow(_xlfn.unique(_xlfn._xlws.filter(cat_table[Subsector],$E4543=cat_table[Sector],"")))</f>
        <v>#NAME?</v>
      </c>
      <c r="AF4543" s="94" t="e">
        <v>#NAME?</v>
      </c>
      <c r="AG4543" s="94" t="e">
        <v>#NAME?</v>
      </c>
      <c r="AH4543" s="94" t="e">
        <v>#NAME?</v>
      </c>
      <c r="AI4543" s="94" t="e">
        <v>#NAME?</v>
      </c>
      <c r="AJ4543" s="94" t="e">
        <v>#NAME?</v>
      </c>
      <c r="AK4543" s="94" t="e">
        <v>#NAME?</v>
      </c>
      <c r="AO4543" s="94" t="e">
        <f aca="false" t="array" ref="AO4543:AQ4543">_xlfn.torow(_xlfn.unique(_xlfn._xlws.filter(cat_table[Sub-subsector],($E4543=cat_table[Sector])*($F4543=cat_table[Subsector]),"")))</f>
        <v>#NAME?</v>
      </c>
      <c r="AP4543" s="94" t="e">
        <v>#NAME?</v>
      </c>
      <c r="AQ4543" s="94" t="e">
        <v>#NAME?</v>
      </c>
    </row>
    <row r="4544" customFormat="false" ht="15" hidden="false" customHeight="true" outlineLevel="0" collapsed="false">
      <c r="A4544" s="193" t="s">
        <v>15327</v>
      </c>
      <c r="B4544" s="20" t="str">
        <f aca="false">INDEX(Table2[], MATCH(L4544, Location_ID!$D$2:$D$648, 0), 1)</f>
        <v>daa8a290-cd1b-4ff0-b151-1f450e2146dd</v>
      </c>
      <c r="C4544" s="193" t="s">
        <v>1482</v>
      </c>
      <c r="D4544" s="273" t="s">
        <v>354</v>
      </c>
      <c r="E4544" s="193" t="s">
        <v>7134</v>
      </c>
      <c r="F4544" s="193" t="s">
        <v>7899</v>
      </c>
      <c r="G4544" s="193"/>
      <c r="H4544" s="196"/>
      <c r="I4544" s="193" t="s">
        <v>14291</v>
      </c>
      <c r="J4544" s="193" t="s">
        <v>14292</v>
      </c>
      <c r="K4544" s="193" t="s">
        <v>7127</v>
      </c>
      <c r="L4544" s="193" t="s">
        <v>3033</v>
      </c>
      <c r="M4544" s="193" t="s">
        <v>7131</v>
      </c>
      <c r="N4544" s="193" t="s">
        <v>14293</v>
      </c>
      <c r="O4544" s="193" t="s">
        <v>1732</v>
      </c>
      <c r="P4544" s="219" t="n">
        <v>43040</v>
      </c>
      <c r="Q4544" s="219" t="n">
        <v>44469</v>
      </c>
      <c r="R4544" s="193"/>
      <c r="S4544" s="193" t="s">
        <v>7130</v>
      </c>
      <c r="T4544" s="193" t="n">
        <v>3980.343611</v>
      </c>
      <c r="U4544" s="193"/>
      <c r="V4544" s="193"/>
      <c r="W4544" s="193" t="s">
        <v>8720</v>
      </c>
      <c r="X4544" s="196"/>
      <c r="Y4544" s="196"/>
      <c r="Z4544" s="196" t="n">
        <v>0</v>
      </c>
      <c r="AE4544" s="94" t="e">
        <f aca="false" t="array" ref="AE4544:AK4544">_xlfn.torow(_xlfn.unique(_xlfn._xlws.filter(cat_table[Subsector],$E4544=cat_table[Sector],"")))</f>
        <v>#NAME?</v>
      </c>
      <c r="AF4544" s="94" t="e">
        <v>#NAME?</v>
      </c>
      <c r="AG4544" s="94" t="e">
        <v>#NAME?</v>
      </c>
      <c r="AH4544" s="94" t="e">
        <v>#NAME?</v>
      </c>
      <c r="AI4544" s="94" t="e">
        <v>#NAME?</v>
      </c>
      <c r="AJ4544" s="94" t="e">
        <v>#NAME?</v>
      </c>
      <c r="AK4544" s="94" t="e">
        <v>#NAME?</v>
      </c>
      <c r="AO4544" s="94" t="e">
        <f aca="false" t="array" ref="AO4544:AQ4544">_xlfn.torow(_xlfn.unique(_xlfn._xlws.filter(cat_table[Sub-subsector],($E4544=cat_table[Sector])*($F4544=cat_table[Subsector]),"")))</f>
        <v>#NAME?</v>
      </c>
      <c r="AP4544" s="94" t="e">
        <v>#NAME?</v>
      </c>
      <c r="AQ4544" s="94" t="e">
        <v>#NAME?</v>
      </c>
    </row>
    <row r="4545" customFormat="false" ht="15" hidden="false" customHeight="true" outlineLevel="0" collapsed="false">
      <c r="A4545" s="193" t="s">
        <v>15328</v>
      </c>
      <c r="B4545" s="20" t="str">
        <f aca="false">INDEX(Table2[], MATCH(L4545, Location_ID!$D$2:$D$648, 0), 1)</f>
        <v>daa8a290-cd1b-4ff0-b151-1f450e2146dd</v>
      </c>
      <c r="C4545" s="193" t="s">
        <v>1482</v>
      </c>
      <c r="D4545" s="273" t="s">
        <v>354</v>
      </c>
      <c r="E4545" s="193" t="s">
        <v>7134</v>
      </c>
      <c r="F4545" s="193" t="s">
        <v>7899</v>
      </c>
      <c r="G4545" s="193"/>
      <c r="H4545" s="196"/>
      <c r="I4545" s="193" t="s">
        <v>14291</v>
      </c>
      <c r="J4545" s="193" t="s">
        <v>14292</v>
      </c>
      <c r="K4545" s="193" t="s">
        <v>7127</v>
      </c>
      <c r="L4545" s="193" t="s">
        <v>3033</v>
      </c>
      <c r="M4545" s="193" t="s">
        <v>7131</v>
      </c>
      <c r="N4545" s="193" t="s">
        <v>14293</v>
      </c>
      <c r="O4545" s="193" t="s">
        <v>1732</v>
      </c>
      <c r="P4545" s="219" t="n">
        <v>43040</v>
      </c>
      <c r="Q4545" s="219" t="n">
        <v>44469</v>
      </c>
      <c r="R4545" s="193"/>
      <c r="S4545" s="193" t="s">
        <v>7130</v>
      </c>
      <c r="T4545" s="193" t="n">
        <v>3303.932841</v>
      </c>
      <c r="U4545" s="193"/>
      <c r="V4545" s="193"/>
      <c r="W4545" s="193" t="s">
        <v>8720</v>
      </c>
      <c r="X4545" s="196"/>
      <c r="Y4545" s="196"/>
      <c r="Z4545" s="196" t="n">
        <v>0</v>
      </c>
      <c r="AE4545" s="94" t="e">
        <f aca="false" t="array" ref="AE4545:AK4545">_xlfn.torow(_xlfn.unique(_xlfn._xlws.filter(cat_table[Subsector],$E4545=cat_table[Sector],"")))</f>
        <v>#NAME?</v>
      </c>
      <c r="AF4545" s="94" t="e">
        <v>#NAME?</v>
      </c>
      <c r="AG4545" s="94" t="e">
        <v>#NAME?</v>
      </c>
      <c r="AH4545" s="94" t="e">
        <v>#NAME?</v>
      </c>
      <c r="AI4545" s="94" t="e">
        <v>#NAME?</v>
      </c>
      <c r="AJ4545" s="94" t="e">
        <v>#NAME?</v>
      </c>
      <c r="AK4545" s="94" t="e">
        <v>#NAME?</v>
      </c>
      <c r="AO4545" s="94" t="e">
        <f aca="false" t="array" ref="AO4545:AQ4545">_xlfn.torow(_xlfn.unique(_xlfn._xlws.filter(cat_table[Sub-subsector],($E4545=cat_table[Sector])*($F4545=cat_table[Subsector]),"")))</f>
        <v>#NAME?</v>
      </c>
      <c r="AP4545" s="94" t="e">
        <v>#NAME?</v>
      </c>
      <c r="AQ4545" s="94" t="e">
        <v>#NAME?</v>
      </c>
    </row>
    <row r="4546" customFormat="false" ht="15" hidden="false" customHeight="true" outlineLevel="0" collapsed="false">
      <c r="A4546" s="193" t="s">
        <v>15329</v>
      </c>
      <c r="B4546" s="20" t="str">
        <f aca="false">INDEX(Table2[], MATCH(L4546, Location_ID!$D$2:$D$648, 0), 1)</f>
        <v>daa8a290-cd1b-4ff0-b151-1f450e2146dd</v>
      </c>
      <c r="C4546" s="193" t="s">
        <v>1482</v>
      </c>
      <c r="D4546" s="273" t="s">
        <v>354</v>
      </c>
      <c r="E4546" s="193" t="s">
        <v>7134</v>
      </c>
      <c r="F4546" s="193" t="s">
        <v>7899</v>
      </c>
      <c r="G4546" s="193"/>
      <c r="H4546" s="196"/>
      <c r="I4546" s="193" t="s">
        <v>14291</v>
      </c>
      <c r="J4546" s="193" t="s">
        <v>14292</v>
      </c>
      <c r="K4546" s="193" t="s">
        <v>7127</v>
      </c>
      <c r="L4546" s="193" t="s">
        <v>3033</v>
      </c>
      <c r="M4546" s="193" t="s">
        <v>7131</v>
      </c>
      <c r="N4546" s="193" t="s">
        <v>14293</v>
      </c>
      <c r="O4546" s="193" t="s">
        <v>1732</v>
      </c>
      <c r="P4546" s="219" t="n">
        <v>43040</v>
      </c>
      <c r="Q4546" s="219" t="n">
        <v>44469</v>
      </c>
      <c r="R4546" s="193"/>
      <c r="S4546" s="193" t="s">
        <v>7130</v>
      </c>
      <c r="T4546" s="193" t="n">
        <v>5539.617602</v>
      </c>
      <c r="U4546" s="193"/>
      <c r="V4546" s="193"/>
      <c r="W4546" s="193" t="s">
        <v>8720</v>
      </c>
      <c r="X4546" s="196"/>
      <c r="Y4546" s="196"/>
      <c r="Z4546" s="196" t="n">
        <v>0</v>
      </c>
      <c r="AE4546" s="94" t="e">
        <f aca="false" t="array" ref="AE4546:AK4546">_xlfn.torow(_xlfn.unique(_xlfn._xlws.filter(cat_table[Subsector],$E4546=cat_table[Sector],"")))</f>
        <v>#NAME?</v>
      </c>
      <c r="AF4546" s="94" t="e">
        <v>#NAME?</v>
      </c>
      <c r="AG4546" s="94" t="e">
        <v>#NAME?</v>
      </c>
      <c r="AH4546" s="94" t="e">
        <v>#NAME?</v>
      </c>
      <c r="AI4546" s="94" t="e">
        <v>#NAME?</v>
      </c>
      <c r="AJ4546" s="94" t="e">
        <v>#NAME?</v>
      </c>
      <c r="AK4546" s="94" t="e">
        <v>#NAME?</v>
      </c>
      <c r="AO4546" s="94" t="e">
        <f aca="false" t="array" ref="AO4546:AQ4546">_xlfn.torow(_xlfn.unique(_xlfn._xlws.filter(cat_table[Sub-subsector],($E4546=cat_table[Sector])*($F4546=cat_table[Subsector]),"")))</f>
        <v>#NAME?</v>
      </c>
      <c r="AP4546" s="94" t="e">
        <v>#NAME?</v>
      </c>
      <c r="AQ4546" s="94" t="e">
        <v>#NAME?</v>
      </c>
    </row>
    <row r="4547" customFormat="false" ht="15" hidden="false" customHeight="true" outlineLevel="0" collapsed="false">
      <c r="A4547" s="193" t="s">
        <v>15330</v>
      </c>
      <c r="B4547" s="20" t="str">
        <f aca="false">INDEX(Table2[], MATCH(L4547, Location_ID!$D$2:$D$648, 0), 1)</f>
        <v>daa8a290-cd1b-4ff0-b151-1f450e2146dd</v>
      </c>
      <c r="C4547" s="193" t="s">
        <v>1482</v>
      </c>
      <c r="D4547" s="273" t="s">
        <v>354</v>
      </c>
      <c r="E4547" s="193" t="s">
        <v>7134</v>
      </c>
      <c r="F4547" s="193" t="s">
        <v>7899</v>
      </c>
      <c r="G4547" s="193"/>
      <c r="H4547" s="196"/>
      <c r="I4547" s="193" t="s">
        <v>14291</v>
      </c>
      <c r="J4547" s="193" t="s">
        <v>14292</v>
      </c>
      <c r="K4547" s="193" t="s">
        <v>7127</v>
      </c>
      <c r="L4547" s="193" t="s">
        <v>3033</v>
      </c>
      <c r="M4547" s="193" t="s">
        <v>7131</v>
      </c>
      <c r="N4547" s="193" t="s">
        <v>14293</v>
      </c>
      <c r="O4547" s="193" t="s">
        <v>1732</v>
      </c>
      <c r="P4547" s="219" t="n">
        <v>43040</v>
      </c>
      <c r="Q4547" s="219" t="n">
        <v>44469</v>
      </c>
      <c r="R4547" s="193"/>
      <c r="S4547" s="193" t="s">
        <v>7130</v>
      </c>
      <c r="T4547" s="193" t="n">
        <v>5424.232544</v>
      </c>
      <c r="U4547" s="193"/>
      <c r="V4547" s="193"/>
      <c r="W4547" s="193" t="s">
        <v>8720</v>
      </c>
      <c r="X4547" s="196"/>
      <c r="Y4547" s="196"/>
      <c r="Z4547" s="196" t="n">
        <v>0</v>
      </c>
      <c r="AE4547" s="94" t="e">
        <f aca="false" t="array" ref="AE4547:AK4547">_xlfn.torow(_xlfn.unique(_xlfn._xlws.filter(cat_table[Subsector],$E4547=cat_table[Sector],"")))</f>
        <v>#NAME?</v>
      </c>
      <c r="AF4547" s="94" t="e">
        <v>#NAME?</v>
      </c>
      <c r="AG4547" s="94" t="e">
        <v>#NAME?</v>
      </c>
      <c r="AH4547" s="94" t="e">
        <v>#NAME?</v>
      </c>
      <c r="AI4547" s="94" t="e">
        <v>#NAME?</v>
      </c>
      <c r="AJ4547" s="94" t="e">
        <v>#NAME?</v>
      </c>
      <c r="AK4547" s="94" t="e">
        <v>#NAME?</v>
      </c>
      <c r="AO4547" s="94" t="e">
        <f aca="false" t="array" ref="AO4547:AQ4547">_xlfn.torow(_xlfn.unique(_xlfn._xlws.filter(cat_table[Sub-subsector],($E4547=cat_table[Sector])*($F4547=cat_table[Subsector]),"")))</f>
        <v>#NAME?</v>
      </c>
      <c r="AP4547" s="94" t="e">
        <v>#NAME?</v>
      </c>
      <c r="AQ4547" s="94" t="e">
        <v>#NAME?</v>
      </c>
    </row>
    <row r="4548" customFormat="false" ht="15" hidden="false" customHeight="true" outlineLevel="0" collapsed="false">
      <c r="A4548" s="193" t="s">
        <v>15331</v>
      </c>
      <c r="B4548" s="20" t="str">
        <f aca="false">INDEX(Table2[], MATCH(L4548, Location_ID!$D$2:$D$648, 0), 1)</f>
        <v>daa8a290-cd1b-4ff0-b151-1f450e2146dd</v>
      </c>
      <c r="C4548" s="193" t="s">
        <v>1482</v>
      </c>
      <c r="D4548" s="273" t="s">
        <v>354</v>
      </c>
      <c r="E4548" s="193" t="s">
        <v>7134</v>
      </c>
      <c r="F4548" s="193" t="s">
        <v>7899</v>
      </c>
      <c r="G4548" s="193"/>
      <c r="H4548" s="196"/>
      <c r="I4548" s="193" t="s">
        <v>14291</v>
      </c>
      <c r="J4548" s="193" t="s">
        <v>14292</v>
      </c>
      <c r="K4548" s="193" t="s">
        <v>7127</v>
      </c>
      <c r="L4548" s="193" t="s">
        <v>3033</v>
      </c>
      <c r="M4548" s="193" t="s">
        <v>7131</v>
      </c>
      <c r="N4548" s="193" t="s">
        <v>14293</v>
      </c>
      <c r="O4548" s="193" t="s">
        <v>1732</v>
      </c>
      <c r="P4548" s="219" t="n">
        <v>43040</v>
      </c>
      <c r="Q4548" s="219" t="n">
        <v>44469</v>
      </c>
      <c r="R4548" s="193"/>
      <c r="S4548" s="193" t="s">
        <v>7130</v>
      </c>
      <c r="T4548" s="193" t="n">
        <v>5382.741671</v>
      </c>
      <c r="U4548" s="193"/>
      <c r="V4548" s="193"/>
      <c r="W4548" s="193" t="s">
        <v>8720</v>
      </c>
      <c r="X4548" s="196"/>
      <c r="Y4548" s="196"/>
      <c r="Z4548" s="196" t="n">
        <v>0</v>
      </c>
      <c r="AE4548" s="94" t="e">
        <f aca="false" t="array" ref="AE4548:AK4548">_xlfn.torow(_xlfn.unique(_xlfn._xlws.filter(cat_table[Subsector],$E4548=cat_table[Sector],"")))</f>
        <v>#NAME?</v>
      </c>
      <c r="AF4548" s="94" t="e">
        <v>#NAME?</v>
      </c>
      <c r="AG4548" s="94" t="e">
        <v>#NAME?</v>
      </c>
      <c r="AH4548" s="94" t="e">
        <v>#NAME?</v>
      </c>
      <c r="AI4548" s="94" t="e">
        <v>#NAME?</v>
      </c>
      <c r="AJ4548" s="94" t="e">
        <v>#NAME?</v>
      </c>
      <c r="AK4548" s="94" t="e">
        <v>#NAME?</v>
      </c>
      <c r="AO4548" s="94" t="e">
        <f aca="false" t="array" ref="AO4548:AQ4548">_xlfn.torow(_xlfn.unique(_xlfn._xlws.filter(cat_table[Sub-subsector],($E4548=cat_table[Sector])*($F4548=cat_table[Subsector]),"")))</f>
        <v>#NAME?</v>
      </c>
      <c r="AP4548" s="94" t="e">
        <v>#NAME?</v>
      </c>
      <c r="AQ4548" s="94" t="e">
        <v>#NAME?</v>
      </c>
    </row>
    <row r="4549" customFormat="false" ht="15" hidden="false" customHeight="true" outlineLevel="0" collapsed="false">
      <c r="A4549" s="193" t="s">
        <v>15332</v>
      </c>
      <c r="B4549" s="20" t="str">
        <f aca="false">INDEX(Table2[], MATCH(L4549, Location_ID!$D$2:$D$648, 0), 1)</f>
        <v>daa8a290-cd1b-4ff0-b151-1f450e2146dd</v>
      </c>
      <c r="C4549" s="193" t="s">
        <v>1482</v>
      </c>
      <c r="D4549" s="273" t="s">
        <v>354</v>
      </c>
      <c r="E4549" s="193" t="s">
        <v>7134</v>
      </c>
      <c r="F4549" s="193" t="s">
        <v>7899</v>
      </c>
      <c r="G4549" s="193"/>
      <c r="H4549" s="196"/>
      <c r="I4549" s="193" t="s">
        <v>14291</v>
      </c>
      <c r="J4549" s="193" t="s">
        <v>14292</v>
      </c>
      <c r="K4549" s="193" t="s">
        <v>7127</v>
      </c>
      <c r="L4549" s="193" t="s">
        <v>3033</v>
      </c>
      <c r="M4549" s="193" t="s">
        <v>7131</v>
      </c>
      <c r="N4549" s="193" t="s">
        <v>14293</v>
      </c>
      <c r="O4549" s="193" t="s">
        <v>1732</v>
      </c>
      <c r="P4549" s="219" t="n">
        <v>43040</v>
      </c>
      <c r="Q4549" s="219" t="n">
        <v>44469</v>
      </c>
      <c r="R4549" s="193"/>
      <c r="S4549" s="193" t="s">
        <v>7130</v>
      </c>
      <c r="T4549" s="193" t="n">
        <v>4291.856898</v>
      </c>
      <c r="U4549" s="193"/>
      <c r="V4549" s="193"/>
      <c r="W4549" s="193" t="s">
        <v>8720</v>
      </c>
      <c r="X4549" s="196"/>
      <c r="Y4549" s="196"/>
      <c r="Z4549" s="196" t="n">
        <v>0</v>
      </c>
      <c r="AE4549" s="94" t="e">
        <f aca="false" t="array" ref="AE4549:AK4549">_xlfn.torow(_xlfn.unique(_xlfn._xlws.filter(cat_table[Subsector],$E4549=cat_table[Sector],"")))</f>
        <v>#NAME?</v>
      </c>
      <c r="AF4549" s="94" t="e">
        <v>#NAME?</v>
      </c>
      <c r="AG4549" s="94" t="e">
        <v>#NAME?</v>
      </c>
      <c r="AH4549" s="94" t="e">
        <v>#NAME?</v>
      </c>
      <c r="AI4549" s="94" t="e">
        <v>#NAME?</v>
      </c>
      <c r="AJ4549" s="94" t="e">
        <v>#NAME?</v>
      </c>
      <c r="AK4549" s="94" t="e">
        <v>#NAME?</v>
      </c>
      <c r="AO4549" s="94" t="e">
        <f aca="false" t="array" ref="AO4549:AQ4549">_xlfn.torow(_xlfn.unique(_xlfn._xlws.filter(cat_table[Sub-subsector],($E4549=cat_table[Sector])*($F4549=cat_table[Subsector]),"")))</f>
        <v>#NAME?</v>
      </c>
      <c r="AP4549" s="94" t="e">
        <v>#NAME?</v>
      </c>
      <c r="AQ4549" s="94" t="e">
        <v>#NAME?</v>
      </c>
    </row>
    <row r="4550" customFormat="false" ht="15" hidden="false" customHeight="true" outlineLevel="0" collapsed="false">
      <c r="A4550" s="193" t="s">
        <v>15333</v>
      </c>
      <c r="B4550" s="20" t="str">
        <f aca="false">INDEX(Table2[], MATCH(L4550, Location_ID!$D$2:$D$648, 0), 1)</f>
        <v>daa8a290-cd1b-4ff0-b151-1f450e2146dd</v>
      </c>
      <c r="C4550" s="193" t="s">
        <v>1482</v>
      </c>
      <c r="D4550" s="273" t="s">
        <v>354</v>
      </c>
      <c r="E4550" s="193" t="s">
        <v>7134</v>
      </c>
      <c r="F4550" s="193" t="s">
        <v>7899</v>
      </c>
      <c r="G4550" s="193"/>
      <c r="H4550" s="196"/>
      <c r="I4550" s="193" t="s">
        <v>14291</v>
      </c>
      <c r="J4550" s="193" t="s">
        <v>14292</v>
      </c>
      <c r="K4550" s="193" t="s">
        <v>7127</v>
      </c>
      <c r="L4550" s="193" t="s">
        <v>3033</v>
      </c>
      <c r="M4550" s="193" t="s">
        <v>7131</v>
      </c>
      <c r="N4550" s="193" t="s">
        <v>14293</v>
      </c>
      <c r="O4550" s="193" t="s">
        <v>1732</v>
      </c>
      <c r="P4550" s="219" t="n">
        <v>43040</v>
      </c>
      <c r="Q4550" s="219" t="n">
        <v>44469</v>
      </c>
      <c r="R4550" s="193"/>
      <c r="S4550" s="193" t="s">
        <v>7130</v>
      </c>
      <c r="T4550" s="193" t="n">
        <v>11982.20646</v>
      </c>
      <c r="U4550" s="193"/>
      <c r="V4550" s="193"/>
      <c r="W4550" s="193" t="s">
        <v>8720</v>
      </c>
      <c r="X4550" s="196"/>
      <c r="Y4550" s="196"/>
      <c r="Z4550" s="196" t="n">
        <v>0</v>
      </c>
      <c r="AE4550" s="94" t="e">
        <f aca="false" t="array" ref="AE4550:AK4550">_xlfn.torow(_xlfn.unique(_xlfn._xlws.filter(cat_table[Subsector],$E4550=cat_table[Sector],"")))</f>
        <v>#NAME?</v>
      </c>
      <c r="AF4550" s="94" t="e">
        <v>#NAME?</v>
      </c>
      <c r="AG4550" s="94" t="e">
        <v>#NAME?</v>
      </c>
      <c r="AH4550" s="94" t="e">
        <v>#NAME?</v>
      </c>
      <c r="AI4550" s="94" t="e">
        <v>#NAME?</v>
      </c>
      <c r="AJ4550" s="94" t="e">
        <v>#NAME?</v>
      </c>
      <c r="AK4550" s="94" t="e">
        <v>#NAME?</v>
      </c>
      <c r="AO4550" s="94" t="e">
        <f aca="false" t="array" ref="AO4550:AQ4550">_xlfn.torow(_xlfn.unique(_xlfn._xlws.filter(cat_table[Sub-subsector],($E4550=cat_table[Sector])*($F4550=cat_table[Subsector]),"")))</f>
        <v>#NAME?</v>
      </c>
      <c r="AP4550" s="94" t="e">
        <v>#NAME?</v>
      </c>
      <c r="AQ4550" s="94" t="e">
        <v>#NAME?</v>
      </c>
    </row>
    <row r="4551" customFormat="false" ht="15" hidden="false" customHeight="true" outlineLevel="0" collapsed="false">
      <c r="A4551" s="193" t="s">
        <v>15334</v>
      </c>
      <c r="B4551" s="20" t="str">
        <f aca="false">INDEX(Table2[], MATCH(L4551, Location_ID!$D$2:$D$648, 0), 1)</f>
        <v>daa8a290-cd1b-4ff0-b151-1f450e2146dd</v>
      </c>
      <c r="C4551" s="193" t="s">
        <v>1482</v>
      </c>
      <c r="D4551" s="273" t="s">
        <v>354</v>
      </c>
      <c r="E4551" s="193" t="s">
        <v>7134</v>
      </c>
      <c r="F4551" s="193" t="s">
        <v>7899</v>
      </c>
      <c r="G4551" s="193"/>
      <c r="H4551" s="196"/>
      <c r="I4551" s="193" t="s">
        <v>14291</v>
      </c>
      <c r="J4551" s="193" t="s">
        <v>14292</v>
      </c>
      <c r="K4551" s="193" t="s">
        <v>7127</v>
      </c>
      <c r="L4551" s="193" t="s">
        <v>3033</v>
      </c>
      <c r="M4551" s="193" t="s">
        <v>7131</v>
      </c>
      <c r="N4551" s="193" t="s">
        <v>14293</v>
      </c>
      <c r="O4551" s="193" t="s">
        <v>1732</v>
      </c>
      <c r="P4551" s="219" t="n">
        <v>43040</v>
      </c>
      <c r="Q4551" s="219" t="n">
        <v>44469</v>
      </c>
      <c r="R4551" s="193"/>
      <c r="S4551" s="193" t="s">
        <v>7130</v>
      </c>
      <c r="T4551" s="193" t="n">
        <v>18250.19836</v>
      </c>
      <c r="U4551" s="193"/>
      <c r="V4551" s="193"/>
      <c r="W4551" s="193" t="s">
        <v>8720</v>
      </c>
      <c r="X4551" s="196"/>
      <c r="Y4551" s="196"/>
      <c r="Z4551" s="196" t="n">
        <v>0</v>
      </c>
      <c r="AE4551" s="94" t="e">
        <f aca="false" t="array" ref="AE4551:AK4551">_xlfn.torow(_xlfn.unique(_xlfn._xlws.filter(cat_table[Subsector],$E4551=cat_table[Sector],"")))</f>
        <v>#NAME?</v>
      </c>
      <c r="AF4551" s="94" t="e">
        <v>#NAME?</v>
      </c>
      <c r="AG4551" s="94" t="e">
        <v>#NAME?</v>
      </c>
      <c r="AH4551" s="94" t="e">
        <v>#NAME?</v>
      </c>
      <c r="AI4551" s="94" t="e">
        <v>#NAME?</v>
      </c>
      <c r="AJ4551" s="94" t="e">
        <v>#NAME?</v>
      </c>
      <c r="AK4551" s="94" t="e">
        <v>#NAME?</v>
      </c>
      <c r="AO4551" s="94" t="e">
        <f aca="false" t="array" ref="AO4551:AQ4551">_xlfn.torow(_xlfn.unique(_xlfn._xlws.filter(cat_table[Sub-subsector],($E4551=cat_table[Sector])*($F4551=cat_table[Subsector]),"")))</f>
        <v>#NAME?</v>
      </c>
      <c r="AP4551" s="94" t="e">
        <v>#NAME?</v>
      </c>
      <c r="AQ4551" s="94" t="e">
        <v>#NAME?</v>
      </c>
    </row>
    <row r="4552" customFormat="false" ht="15" hidden="false" customHeight="true" outlineLevel="0" collapsed="false">
      <c r="A4552" s="193" t="s">
        <v>15335</v>
      </c>
      <c r="B4552" s="20" t="str">
        <f aca="false">INDEX(Table2[], MATCH(L4552, Location_ID!$D$2:$D$648, 0), 1)</f>
        <v>daa8a290-cd1b-4ff0-b151-1f450e2146dd</v>
      </c>
      <c r="C4552" s="193" t="s">
        <v>1482</v>
      </c>
      <c r="D4552" s="273" t="s">
        <v>354</v>
      </c>
      <c r="E4552" s="193" t="s">
        <v>7134</v>
      </c>
      <c r="F4552" s="193" t="s">
        <v>7899</v>
      </c>
      <c r="G4552" s="193"/>
      <c r="H4552" s="196"/>
      <c r="I4552" s="193" t="s">
        <v>14291</v>
      </c>
      <c r="J4552" s="193" t="s">
        <v>14292</v>
      </c>
      <c r="K4552" s="193" t="s">
        <v>7127</v>
      </c>
      <c r="L4552" s="193" t="s">
        <v>3033</v>
      </c>
      <c r="M4552" s="193" t="s">
        <v>7131</v>
      </c>
      <c r="N4552" s="193" t="s">
        <v>14293</v>
      </c>
      <c r="O4552" s="193" t="s">
        <v>1732</v>
      </c>
      <c r="P4552" s="219" t="n">
        <v>43040</v>
      </c>
      <c r="Q4552" s="219" t="n">
        <v>44469</v>
      </c>
      <c r="R4552" s="193"/>
      <c r="S4552" s="193" t="s">
        <v>7130</v>
      </c>
      <c r="T4552" s="193" t="n">
        <v>8005.705249</v>
      </c>
      <c r="U4552" s="193"/>
      <c r="V4552" s="193"/>
      <c r="W4552" s="193" t="s">
        <v>8720</v>
      </c>
      <c r="X4552" s="196"/>
      <c r="Y4552" s="196"/>
      <c r="Z4552" s="196" t="n">
        <v>0</v>
      </c>
      <c r="AE4552" s="94" t="e">
        <f aca="false" t="array" ref="AE4552:AK4552">_xlfn.torow(_xlfn.unique(_xlfn._xlws.filter(cat_table[Subsector],$E4552=cat_table[Sector],"")))</f>
        <v>#NAME?</v>
      </c>
      <c r="AF4552" s="94" t="e">
        <v>#NAME?</v>
      </c>
      <c r="AG4552" s="94" t="e">
        <v>#NAME?</v>
      </c>
      <c r="AH4552" s="94" t="e">
        <v>#NAME?</v>
      </c>
      <c r="AI4552" s="94" t="e">
        <v>#NAME?</v>
      </c>
      <c r="AJ4552" s="94" t="e">
        <v>#NAME?</v>
      </c>
      <c r="AK4552" s="94" t="e">
        <v>#NAME?</v>
      </c>
      <c r="AO4552" s="94" t="e">
        <f aca="false" t="array" ref="AO4552:AQ4552">_xlfn.torow(_xlfn.unique(_xlfn._xlws.filter(cat_table[Sub-subsector],($E4552=cat_table[Sector])*($F4552=cat_table[Subsector]),"")))</f>
        <v>#NAME?</v>
      </c>
      <c r="AP4552" s="94" t="e">
        <v>#NAME?</v>
      </c>
      <c r="AQ4552" s="94" t="e">
        <v>#NAME?</v>
      </c>
    </row>
    <row r="4553" customFormat="false" ht="15" hidden="false" customHeight="true" outlineLevel="0" collapsed="false">
      <c r="A4553" s="193" t="s">
        <v>15336</v>
      </c>
      <c r="B4553" s="20" t="str">
        <f aca="false">INDEX(Table2[], MATCH(L4553, Location_ID!$D$2:$D$648, 0), 1)</f>
        <v>daa8a290-cd1b-4ff0-b151-1f450e2146dd</v>
      </c>
      <c r="C4553" s="193" t="s">
        <v>1482</v>
      </c>
      <c r="D4553" s="273" t="s">
        <v>354</v>
      </c>
      <c r="E4553" s="193" t="s">
        <v>7134</v>
      </c>
      <c r="F4553" s="193" t="s">
        <v>7899</v>
      </c>
      <c r="G4553" s="193"/>
      <c r="H4553" s="196"/>
      <c r="I4553" s="193" t="s">
        <v>14291</v>
      </c>
      <c r="J4553" s="193" t="s">
        <v>14292</v>
      </c>
      <c r="K4553" s="193" t="s">
        <v>7127</v>
      </c>
      <c r="L4553" s="193" t="s">
        <v>3033</v>
      </c>
      <c r="M4553" s="193" t="s">
        <v>7131</v>
      </c>
      <c r="N4553" s="193" t="s">
        <v>14293</v>
      </c>
      <c r="O4553" s="193" t="s">
        <v>1732</v>
      </c>
      <c r="P4553" s="219" t="n">
        <v>43040</v>
      </c>
      <c r="Q4553" s="219" t="n">
        <v>44469</v>
      </c>
      <c r="R4553" s="193"/>
      <c r="S4553" s="193" t="s">
        <v>7130</v>
      </c>
      <c r="T4553" s="193" t="n">
        <v>14800.7239</v>
      </c>
      <c r="U4553" s="193"/>
      <c r="V4553" s="193"/>
      <c r="W4553" s="193" t="s">
        <v>8720</v>
      </c>
      <c r="X4553" s="196"/>
      <c r="Y4553" s="196"/>
      <c r="Z4553" s="196" t="n">
        <v>0</v>
      </c>
      <c r="AE4553" s="94" t="e">
        <f aca="false" t="array" ref="AE4553:AK4553">_xlfn.torow(_xlfn.unique(_xlfn._xlws.filter(cat_table[Subsector],$E4553=cat_table[Sector],"")))</f>
        <v>#NAME?</v>
      </c>
      <c r="AF4553" s="94" t="e">
        <v>#NAME?</v>
      </c>
      <c r="AG4553" s="94" t="e">
        <v>#NAME?</v>
      </c>
      <c r="AH4553" s="94" t="e">
        <v>#NAME?</v>
      </c>
      <c r="AI4553" s="94" t="e">
        <v>#NAME?</v>
      </c>
      <c r="AJ4553" s="94" t="e">
        <v>#NAME?</v>
      </c>
      <c r="AK4553" s="94" t="e">
        <v>#NAME?</v>
      </c>
      <c r="AO4553" s="94" t="e">
        <f aca="false" t="array" ref="AO4553:AQ4553">_xlfn.torow(_xlfn.unique(_xlfn._xlws.filter(cat_table[Sub-subsector],($E4553=cat_table[Sector])*($F4553=cat_table[Subsector]),"")))</f>
        <v>#NAME?</v>
      </c>
      <c r="AP4553" s="94" t="e">
        <v>#NAME?</v>
      </c>
      <c r="AQ4553" s="94" t="e">
        <v>#NAME?</v>
      </c>
    </row>
    <row r="4554" customFormat="false" ht="15" hidden="false" customHeight="true" outlineLevel="0" collapsed="false">
      <c r="A4554" s="193" t="s">
        <v>15337</v>
      </c>
      <c r="B4554" s="20" t="str">
        <f aca="false">INDEX(Table2[], MATCH(L4554, Location_ID!$D$2:$D$648, 0), 1)</f>
        <v>daa8a290-cd1b-4ff0-b151-1f450e2146dd</v>
      </c>
      <c r="C4554" s="193" t="s">
        <v>1482</v>
      </c>
      <c r="D4554" s="273" t="s">
        <v>354</v>
      </c>
      <c r="E4554" s="193" t="s">
        <v>7134</v>
      </c>
      <c r="F4554" s="193" t="s">
        <v>7899</v>
      </c>
      <c r="G4554" s="193"/>
      <c r="H4554" s="196"/>
      <c r="I4554" s="193" t="s">
        <v>14291</v>
      </c>
      <c r="J4554" s="193" t="s">
        <v>14292</v>
      </c>
      <c r="K4554" s="193" t="s">
        <v>7127</v>
      </c>
      <c r="L4554" s="193" t="s">
        <v>3033</v>
      </c>
      <c r="M4554" s="193" t="s">
        <v>7131</v>
      </c>
      <c r="N4554" s="193" t="s">
        <v>14293</v>
      </c>
      <c r="O4554" s="193" t="s">
        <v>1732</v>
      </c>
      <c r="P4554" s="219" t="n">
        <v>43040</v>
      </c>
      <c r="Q4554" s="219" t="n">
        <v>44469</v>
      </c>
      <c r="R4554" s="193"/>
      <c r="S4554" s="193" t="s">
        <v>7130</v>
      </c>
      <c r="T4554" s="193" t="n">
        <v>4818.609933</v>
      </c>
      <c r="U4554" s="193"/>
      <c r="V4554" s="193"/>
      <c r="W4554" s="193" t="s">
        <v>8720</v>
      </c>
      <c r="X4554" s="196"/>
      <c r="Y4554" s="196"/>
      <c r="Z4554" s="196" t="n">
        <v>0</v>
      </c>
      <c r="AE4554" s="94" t="e">
        <f aca="false" t="array" ref="AE4554:AK4554">_xlfn.torow(_xlfn.unique(_xlfn._xlws.filter(cat_table[Subsector],$E4554=cat_table[Sector],"")))</f>
        <v>#NAME?</v>
      </c>
      <c r="AF4554" s="94" t="e">
        <v>#NAME?</v>
      </c>
      <c r="AG4554" s="94" t="e">
        <v>#NAME?</v>
      </c>
      <c r="AH4554" s="94" t="e">
        <v>#NAME?</v>
      </c>
      <c r="AI4554" s="94" t="e">
        <v>#NAME?</v>
      </c>
      <c r="AJ4554" s="94" t="e">
        <v>#NAME?</v>
      </c>
      <c r="AK4554" s="94" t="e">
        <v>#NAME?</v>
      </c>
      <c r="AO4554" s="94" t="e">
        <f aca="false" t="array" ref="AO4554:AQ4554">_xlfn.torow(_xlfn.unique(_xlfn._xlws.filter(cat_table[Sub-subsector],($E4554=cat_table[Sector])*($F4554=cat_table[Subsector]),"")))</f>
        <v>#NAME?</v>
      </c>
      <c r="AP4554" s="94" t="e">
        <v>#NAME?</v>
      </c>
      <c r="AQ4554" s="94" t="e">
        <v>#NAME?</v>
      </c>
    </row>
    <row r="4555" customFormat="false" ht="15" hidden="false" customHeight="true" outlineLevel="0" collapsed="false">
      <c r="A4555" s="193" t="s">
        <v>15338</v>
      </c>
      <c r="B4555" s="20" t="str">
        <f aca="false">INDEX(Table2[], MATCH(L4555, Location_ID!$D$2:$D$648, 0), 1)</f>
        <v>daa8a290-cd1b-4ff0-b151-1f450e2146dd</v>
      </c>
      <c r="C4555" s="193" t="s">
        <v>1482</v>
      </c>
      <c r="D4555" s="273" t="s">
        <v>354</v>
      </c>
      <c r="E4555" s="193" t="s">
        <v>7134</v>
      </c>
      <c r="F4555" s="193" t="s">
        <v>7899</v>
      </c>
      <c r="G4555" s="193"/>
      <c r="H4555" s="196"/>
      <c r="I4555" s="193" t="s">
        <v>14291</v>
      </c>
      <c r="J4555" s="193" t="s">
        <v>14292</v>
      </c>
      <c r="K4555" s="193" t="s">
        <v>7127</v>
      </c>
      <c r="L4555" s="193" t="s">
        <v>3033</v>
      </c>
      <c r="M4555" s="193" t="s">
        <v>7131</v>
      </c>
      <c r="N4555" s="193" t="s">
        <v>14293</v>
      </c>
      <c r="O4555" s="193" t="s">
        <v>1732</v>
      </c>
      <c r="P4555" s="219" t="n">
        <v>43040</v>
      </c>
      <c r="Q4555" s="219" t="n">
        <v>44469</v>
      </c>
      <c r="R4555" s="193"/>
      <c r="S4555" s="193" t="s">
        <v>7130</v>
      </c>
      <c r="T4555" s="193" t="n">
        <v>4273.398052</v>
      </c>
      <c r="U4555" s="193"/>
      <c r="V4555" s="193"/>
      <c r="W4555" s="193" t="s">
        <v>8720</v>
      </c>
      <c r="X4555" s="196"/>
      <c r="Y4555" s="196"/>
      <c r="Z4555" s="196" t="n">
        <v>0</v>
      </c>
      <c r="AE4555" s="94" t="e">
        <f aca="false" t="array" ref="AE4555:AK4555">_xlfn.torow(_xlfn.unique(_xlfn._xlws.filter(cat_table[Subsector],$E4555=cat_table[Sector],"")))</f>
        <v>#NAME?</v>
      </c>
      <c r="AF4555" s="94" t="e">
        <v>#NAME?</v>
      </c>
      <c r="AG4555" s="94" t="e">
        <v>#NAME?</v>
      </c>
      <c r="AH4555" s="94" t="e">
        <v>#NAME?</v>
      </c>
      <c r="AI4555" s="94" t="e">
        <v>#NAME?</v>
      </c>
      <c r="AJ4555" s="94" t="e">
        <v>#NAME?</v>
      </c>
      <c r="AK4555" s="94" t="e">
        <v>#NAME?</v>
      </c>
      <c r="AO4555" s="94" t="e">
        <f aca="false" t="array" ref="AO4555:AQ4555">_xlfn.torow(_xlfn.unique(_xlfn._xlws.filter(cat_table[Sub-subsector],($E4555=cat_table[Sector])*($F4555=cat_table[Subsector]),"")))</f>
        <v>#NAME?</v>
      </c>
      <c r="AP4555" s="94" t="e">
        <v>#NAME?</v>
      </c>
      <c r="AQ4555" s="94" t="e">
        <v>#NAME?</v>
      </c>
    </row>
    <row r="4556" customFormat="false" ht="15" hidden="false" customHeight="true" outlineLevel="0" collapsed="false">
      <c r="A4556" s="193" t="s">
        <v>15339</v>
      </c>
      <c r="B4556" s="20" t="str">
        <f aca="false">INDEX(Table2[], MATCH(L4556, Location_ID!$D$2:$D$648, 0), 1)</f>
        <v>daa8a290-cd1b-4ff0-b151-1f450e2146dd</v>
      </c>
      <c r="C4556" s="193" t="s">
        <v>1482</v>
      </c>
      <c r="D4556" s="273" t="s">
        <v>354</v>
      </c>
      <c r="E4556" s="193" t="s">
        <v>7134</v>
      </c>
      <c r="F4556" s="193" t="s">
        <v>7899</v>
      </c>
      <c r="G4556" s="193"/>
      <c r="H4556" s="196"/>
      <c r="I4556" s="193" t="s">
        <v>14291</v>
      </c>
      <c r="J4556" s="193" t="s">
        <v>14292</v>
      </c>
      <c r="K4556" s="193" t="s">
        <v>7127</v>
      </c>
      <c r="L4556" s="193" t="s">
        <v>3033</v>
      </c>
      <c r="M4556" s="193" t="s">
        <v>7131</v>
      </c>
      <c r="N4556" s="193" t="s">
        <v>14293</v>
      </c>
      <c r="O4556" s="193" t="s">
        <v>1732</v>
      </c>
      <c r="P4556" s="219" t="n">
        <v>43040</v>
      </c>
      <c r="Q4556" s="219" t="n">
        <v>44469</v>
      </c>
      <c r="R4556" s="193"/>
      <c r="S4556" s="193" t="s">
        <v>7130</v>
      </c>
      <c r="T4556" s="193" t="n">
        <v>5312.616058</v>
      </c>
      <c r="U4556" s="193"/>
      <c r="V4556" s="193"/>
      <c r="W4556" s="193" t="s">
        <v>8720</v>
      </c>
      <c r="X4556" s="196"/>
      <c r="Y4556" s="196"/>
      <c r="Z4556" s="196" t="n">
        <v>0</v>
      </c>
      <c r="AE4556" s="94" t="e">
        <f aca="false" t="array" ref="AE4556:AK4556">_xlfn.torow(_xlfn.unique(_xlfn._xlws.filter(cat_table[Subsector],$E4556=cat_table[Sector],"")))</f>
        <v>#NAME?</v>
      </c>
      <c r="AF4556" s="94" t="e">
        <v>#NAME?</v>
      </c>
      <c r="AG4556" s="94" t="e">
        <v>#NAME?</v>
      </c>
      <c r="AH4556" s="94" t="e">
        <v>#NAME?</v>
      </c>
      <c r="AI4556" s="94" t="e">
        <v>#NAME?</v>
      </c>
      <c r="AJ4556" s="94" t="e">
        <v>#NAME?</v>
      </c>
      <c r="AK4556" s="94" t="e">
        <v>#NAME?</v>
      </c>
      <c r="AO4556" s="94" t="e">
        <f aca="false" t="array" ref="AO4556:AQ4556">_xlfn.torow(_xlfn.unique(_xlfn._xlws.filter(cat_table[Sub-subsector],($E4556=cat_table[Sector])*($F4556=cat_table[Subsector]),"")))</f>
        <v>#NAME?</v>
      </c>
      <c r="AP4556" s="94" t="e">
        <v>#NAME?</v>
      </c>
      <c r="AQ4556" s="94" t="e">
        <v>#NAME?</v>
      </c>
    </row>
    <row r="4557" customFormat="false" ht="15" hidden="false" customHeight="true" outlineLevel="0" collapsed="false">
      <c r="A4557" s="193" t="s">
        <v>15340</v>
      </c>
      <c r="B4557" s="20" t="str">
        <f aca="false">INDEX(Table2[], MATCH(L4557, Location_ID!$D$2:$D$648, 0), 1)</f>
        <v>daa8a290-cd1b-4ff0-b151-1f450e2146dd</v>
      </c>
      <c r="C4557" s="193" t="s">
        <v>1482</v>
      </c>
      <c r="D4557" s="273" t="s">
        <v>354</v>
      </c>
      <c r="E4557" s="193" t="s">
        <v>7134</v>
      </c>
      <c r="F4557" s="193" t="s">
        <v>7899</v>
      </c>
      <c r="G4557" s="193"/>
      <c r="H4557" s="196"/>
      <c r="I4557" s="193" t="s">
        <v>14291</v>
      </c>
      <c r="J4557" s="193" t="s">
        <v>14292</v>
      </c>
      <c r="K4557" s="193" t="s">
        <v>7127</v>
      </c>
      <c r="L4557" s="193" t="s">
        <v>3033</v>
      </c>
      <c r="M4557" s="193" t="s">
        <v>7131</v>
      </c>
      <c r="N4557" s="193" t="s">
        <v>14293</v>
      </c>
      <c r="O4557" s="193" t="s">
        <v>1732</v>
      </c>
      <c r="P4557" s="219" t="n">
        <v>43040</v>
      </c>
      <c r="Q4557" s="219" t="n">
        <v>44469</v>
      </c>
      <c r="R4557" s="193"/>
      <c r="S4557" s="193" t="s">
        <v>7130</v>
      </c>
      <c r="T4557" s="193" t="n">
        <v>4874.921963</v>
      </c>
      <c r="U4557" s="193"/>
      <c r="V4557" s="193"/>
      <c r="W4557" s="193" t="s">
        <v>8720</v>
      </c>
      <c r="X4557" s="196"/>
      <c r="Y4557" s="196"/>
      <c r="Z4557" s="196" t="n">
        <v>0</v>
      </c>
      <c r="AE4557" s="94" t="e">
        <f aca="false" t="array" ref="AE4557:AK4557">_xlfn.torow(_xlfn.unique(_xlfn._xlws.filter(cat_table[Subsector],$E4557=cat_table[Sector],"")))</f>
        <v>#NAME?</v>
      </c>
      <c r="AF4557" s="94" t="e">
        <v>#NAME?</v>
      </c>
      <c r="AG4557" s="94" t="e">
        <v>#NAME?</v>
      </c>
      <c r="AH4557" s="94" t="e">
        <v>#NAME?</v>
      </c>
      <c r="AI4557" s="94" t="e">
        <v>#NAME?</v>
      </c>
      <c r="AJ4557" s="94" t="e">
        <v>#NAME?</v>
      </c>
      <c r="AK4557" s="94" t="e">
        <v>#NAME?</v>
      </c>
      <c r="AO4557" s="94" t="e">
        <f aca="false" t="array" ref="AO4557:AQ4557">_xlfn.torow(_xlfn.unique(_xlfn._xlws.filter(cat_table[Sub-subsector],($E4557=cat_table[Sector])*($F4557=cat_table[Subsector]),"")))</f>
        <v>#NAME?</v>
      </c>
      <c r="AP4557" s="94" t="e">
        <v>#NAME?</v>
      </c>
      <c r="AQ4557" s="94" t="e">
        <v>#NAME?</v>
      </c>
    </row>
    <row r="4558" customFormat="false" ht="15" hidden="false" customHeight="true" outlineLevel="0" collapsed="false">
      <c r="A4558" s="193" t="s">
        <v>15341</v>
      </c>
      <c r="B4558" s="20" t="str">
        <f aca="false">INDEX(Table2[], MATCH(L4558, Location_ID!$D$2:$D$648, 0), 1)</f>
        <v>daa8a290-cd1b-4ff0-b151-1f450e2146dd</v>
      </c>
      <c r="C4558" s="193" t="s">
        <v>1482</v>
      </c>
      <c r="D4558" s="273" t="s">
        <v>354</v>
      </c>
      <c r="E4558" s="193" t="s">
        <v>7134</v>
      </c>
      <c r="F4558" s="193" t="s">
        <v>7899</v>
      </c>
      <c r="G4558" s="193"/>
      <c r="H4558" s="196"/>
      <c r="I4558" s="193" t="s">
        <v>14291</v>
      </c>
      <c r="J4558" s="193" t="s">
        <v>14292</v>
      </c>
      <c r="K4558" s="193" t="s">
        <v>7127</v>
      </c>
      <c r="L4558" s="193" t="s">
        <v>3033</v>
      </c>
      <c r="M4558" s="193" t="s">
        <v>7131</v>
      </c>
      <c r="N4558" s="193" t="s">
        <v>14293</v>
      </c>
      <c r="O4558" s="193" t="s">
        <v>1732</v>
      </c>
      <c r="P4558" s="219" t="n">
        <v>43040</v>
      </c>
      <c r="Q4558" s="219" t="n">
        <v>44469</v>
      </c>
      <c r="R4558" s="193"/>
      <c r="S4558" s="193" t="s">
        <v>7130</v>
      </c>
      <c r="T4558" s="193" t="n">
        <v>6083.166598</v>
      </c>
      <c r="U4558" s="193"/>
      <c r="V4558" s="193"/>
      <c r="W4558" s="193" t="s">
        <v>8720</v>
      </c>
      <c r="X4558" s="196"/>
      <c r="Y4558" s="196"/>
      <c r="Z4558" s="196" t="n">
        <v>0</v>
      </c>
      <c r="AE4558" s="94" t="e">
        <f aca="false" t="array" ref="AE4558:AK4558">_xlfn.torow(_xlfn.unique(_xlfn._xlws.filter(cat_table[Subsector],$E4558=cat_table[Sector],"")))</f>
        <v>#NAME?</v>
      </c>
      <c r="AF4558" s="94" t="e">
        <v>#NAME?</v>
      </c>
      <c r="AG4558" s="94" t="e">
        <v>#NAME?</v>
      </c>
      <c r="AH4558" s="94" t="e">
        <v>#NAME?</v>
      </c>
      <c r="AI4558" s="94" t="e">
        <v>#NAME?</v>
      </c>
      <c r="AJ4558" s="94" t="e">
        <v>#NAME?</v>
      </c>
      <c r="AK4558" s="94" t="e">
        <v>#NAME?</v>
      </c>
      <c r="AO4558" s="94" t="e">
        <f aca="false" t="array" ref="AO4558:AQ4558">_xlfn.torow(_xlfn.unique(_xlfn._xlws.filter(cat_table[Sub-subsector],($E4558=cat_table[Sector])*($F4558=cat_table[Subsector]),"")))</f>
        <v>#NAME?</v>
      </c>
      <c r="AP4558" s="94" t="e">
        <v>#NAME?</v>
      </c>
      <c r="AQ4558" s="94" t="e">
        <v>#NAME?</v>
      </c>
    </row>
    <row r="4559" customFormat="false" ht="15" hidden="false" customHeight="true" outlineLevel="0" collapsed="false">
      <c r="A4559" s="193" t="s">
        <v>15342</v>
      </c>
      <c r="B4559" s="20" t="str">
        <f aca="false">INDEX(Table2[], MATCH(L4559, Location_ID!$D$2:$D$648, 0), 1)</f>
        <v>daa8a290-cd1b-4ff0-b151-1f450e2146dd</v>
      </c>
      <c r="C4559" s="193" t="s">
        <v>1482</v>
      </c>
      <c r="D4559" s="273" t="s">
        <v>354</v>
      </c>
      <c r="E4559" s="193" t="s">
        <v>7134</v>
      </c>
      <c r="F4559" s="193" t="s">
        <v>7899</v>
      </c>
      <c r="G4559" s="193"/>
      <c r="H4559" s="196"/>
      <c r="I4559" s="193" t="s">
        <v>14291</v>
      </c>
      <c r="J4559" s="193" t="s">
        <v>14292</v>
      </c>
      <c r="K4559" s="193" t="s">
        <v>7127</v>
      </c>
      <c r="L4559" s="193" t="s">
        <v>3033</v>
      </c>
      <c r="M4559" s="193" t="s">
        <v>7131</v>
      </c>
      <c r="N4559" s="193" t="s">
        <v>14293</v>
      </c>
      <c r="O4559" s="193" t="s">
        <v>1732</v>
      </c>
      <c r="P4559" s="219" t="n">
        <v>43040</v>
      </c>
      <c r="Q4559" s="219" t="n">
        <v>44469</v>
      </c>
      <c r="R4559" s="193"/>
      <c r="S4559" s="193" t="s">
        <v>7130</v>
      </c>
      <c r="T4559" s="193" t="n">
        <v>9423.843942</v>
      </c>
      <c r="U4559" s="193"/>
      <c r="V4559" s="193"/>
      <c r="W4559" s="193" t="s">
        <v>8720</v>
      </c>
      <c r="X4559" s="196"/>
      <c r="Y4559" s="196"/>
      <c r="Z4559" s="196" t="n">
        <v>0</v>
      </c>
      <c r="AE4559" s="94" t="e">
        <f aca="false" t="array" ref="AE4559:AK4559">_xlfn.torow(_xlfn.unique(_xlfn._xlws.filter(cat_table[Subsector],$E4559=cat_table[Sector],"")))</f>
        <v>#NAME?</v>
      </c>
      <c r="AF4559" s="94" t="e">
        <v>#NAME?</v>
      </c>
      <c r="AG4559" s="94" t="e">
        <v>#NAME?</v>
      </c>
      <c r="AH4559" s="94" t="e">
        <v>#NAME?</v>
      </c>
      <c r="AI4559" s="94" t="e">
        <v>#NAME?</v>
      </c>
      <c r="AJ4559" s="94" t="e">
        <v>#NAME?</v>
      </c>
      <c r="AK4559" s="94" t="e">
        <v>#NAME?</v>
      </c>
      <c r="AO4559" s="94" t="e">
        <f aca="false" t="array" ref="AO4559:AQ4559">_xlfn.torow(_xlfn.unique(_xlfn._xlws.filter(cat_table[Sub-subsector],($E4559=cat_table[Sector])*($F4559=cat_table[Subsector]),"")))</f>
        <v>#NAME?</v>
      </c>
      <c r="AP4559" s="94" t="e">
        <v>#NAME?</v>
      </c>
      <c r="AQ4559" s="94" t="e">
        <v>#NAME?</v>
      </c>
    </row>
    <row r="4560" customFormat="false" ht="15" hidden="false" customHeight="true" outlineLevel="0" collapsed="false">
      <c r="A4560" s="193" t="s">
        <v>15343</v>
      </c>
      <c r="B4560" s="20" t="str">
        <f aca="false">INDEX(Table2[], MATCH(L4560, Location_ID!$D$2:$D$648, 0), 1)</f>
        <v>daa8a290-cd1b-4ff0-b151-1f450e2146dd</v>
      </c>
      <c r="C4560" s="193" t="s">
        <v>1482</v>
      </c>
      <c r="D4560" s="273" t="s">
        <v>354</v>
      </c>
      <c r="E4560" s="193" t="s">
        <v>7134</v>
      </c>
      <c r="F4560" s="193" t="s">
        <v>7899</v>
      </c>
      <c r="G4560" s="193"/>
      <c r="H4560" s="196"/>
      <c r="I4560" s="193" t="s">
        <v>14291</v>
      </c>
      <c r="J4560" s="193" t="s">
        <v>14292</v>
      </c>
      <c r="K4560" s="193" t="s">
        <v>7127</v>
      </c>
      <c r="L4560" s="193" t="s">
        <v>3033</v>
      </c>
      <c r="M4560" s="193" t="s">
        <v>7131</v>
      </c>
      <c r="N4560" s="193" t="s">
        <v>14293</v>
      </c>
      <c r="O4560" s="193" t="s">
        <v>1732</v>
      </c>
      <c r="P4560" s="219" t="n">
        <v>43040</v>
      </c>
      <c r="Q4560" s="219" t="n">
        <v>44469</v>
      </c>
      <c r="R4560" s="193"/>
      <c r="S4560" s="193" t="s">
        <v>7130</v>
      </c>
      <c r="T4560" s="193" t="n">
        <v>12864.35384</v>
      </c>
      <c r="U4560" s="193"/>
      <c r="V4560" s="193"/>
      <c r="W4560" s="193" t="s">
        <v>8720</v>
      </c>
      <c r="X4560" s="196"/>
      <c r="Y4560" s="196"/>
      <c r="Z4560" s="196" t="n">
        <v>0</v>
      </c>
      <c r="AE4560" s="94" t="e">
        <f aca="false" t="array" ref="AE4560:AK4560">_xlfn.torow(_xlfn.unique(_xlfn._xlws.filter(cat_table[Subsector],$E4560=cat_table[Sector],"")))</f>
        <v>#NAME?</v>
      </c>
      <c r="AF4560" s="94" t="e">
        <v>#NAME?</v>
      </c>
      <c r="AG4560" s="94" t="e">
        <v>#NAME?</v>
      </c>
      <c r="AH4560" s="94" t="e">
        <v>#NAME?</v>
      </c>
      <c r="AI4560" s="94" t="e">
        <v>#NAME?</v>
      </c>
      <c r="AJ4560" s="94" t="e">
        <v>#NAME?</v>
      </c>
      <c r="AK4560" s="94" t="e">
        <v>#NAME?</v>
      </c>
      <c r="AO4560" s="94" t="e">
        <f aca="false" t="array" ref="AO4560:AQ4560">_xlfn.torow(_xlfn.unique(_xlfn._xlws.filter(cat_table[Sub-subsector],($E4560=cat_table[Sector])*($F4560=cat_table[Subsector]),"")))</f>
        <v>#NAME?</v>
      </c>
      <c r="AP4560" s="94" t="e">
        <v>#NAME?</v>
      </c>
      <c r="AQ4560" s="94" t="e">
        <v>#NAME?</v>
      </c>
    </row>
    <row r="4561" customFormat="false" ht="15" hidden="false" customHeight="true" outlineLevel="0" collapsed="false">
      <c r="A4561" s="193" t="s">
        <v>15344</v>
      </c>
      <c r="B4561" s="20" t="str">
        <f aca="false">INDEX(Table2[], MATCH(L4561, Location_ID!$D$2:$D$648, 0), 1)</f>
        <v>daa8a290-cd1b-4ff0-b151-1f450e2146dd</v>
      </c>
      <c r="C4561" s="193" t="s">
        <v>1482</v>
      </c>
      <c r="D4561" s="273" t="s">
        <v>354</v>
      </c>
      <c r="E4561" s="193" t="s">
        <v>7134</v>
      </c>
      <c r="F4561" s="193" t="s">
        <v>7899</v>
      </c>
      <c r="G4561" s="193"/>
      <c r="H4561" s="196"/>
      <c r="I4561" s="193" t="s">
        <v>14291</v>
      </c>
      <c r="J4561" s="193" t="s">
        <v>14292</v>
      </c>
      <c r="K4561" s="193" t="s">
        <v>7127</v>
      </c>
      <c r="L4561" s="193" t="s">
        <v>3033</v>
      </c>
      <c r="M4561" s="193" t="s">
        <v>7131</v>
      </c>
      <c r="N4561" s="193" t="s">
        <v>14293</v>
      </c>
      <c r="O4561" s="193" t="s">
        <v>1732</v>
      </c>
      <c r="P4561" s="219" t="n">
        <v>43040</v>
      </c>
      <c r="Q4561" s="219" t="n">
        <v>44469</v>
      </c>
      <c r="R4561" s="193"/>
      <c r="S4561" s="193" t="s">
        <v>7130</v>
      </c>
      <c r="T4561" s="193" t="n">
        <v>7227.624155</v>
      </c>
      <c r="U4561" s="193"/>
      <c r="V4561" s="193"/>
      <c r="W4561" s="193" t="s">
        <v>8720</v>
      </c>
      <c r="X4561" s="196"/>
      <c r="Y4561" s="196"/>
      <c r="Z4561" s="196" t="n">
        <v>0</v>
      </c>
      <c r="AE4561" s="94" t="e">
        <f aca="false" t="array" ref="AE4561:AK4561">_xlfn.torow(_xlfn.unique(_xlfn._xlws.filter(cat_table[Subsector],$E4561=cat_table[Sector],"")))</f>
        <v>#NAME?</v>
      </c>
      <c r="AF4561" s="94" t="e">
        <v>#NAME?</v>
      </c>
      <c r="AG4561" s="94" t="e">
        <v>#NAME?</v>
      </c>
      <c r="AH4561" s="94" t="e">
        <v>#NAME?</v>
      </c>
      <c r="AI4561" s="94" t="e">
        <v>#NAME?</v>
      </c>
      <c r="AJ4561" s="94" t="e">
        <v>#NAME?</v>
      </c>
      <c r="AK4561" s="94" t="e">
        <v>#NAME?</v>
      </c>
      <c r="AO4561" s="94" t="e">
        <f aca="false" t="array" ref="AO4561:AQ4561">_xlfn.torow(_xlfn.unique(_xlfn._xlws.filter(cat_table[Sub-subsector],($E4561=cat_table[Sector])*($F4561=cat_table[Subsector]),"")))</f>
        <v>#NAME?</v>
      </c>
      <c r="AP4561" s="94" t="e">
        <v>#NAME?</v>
      </c>
      <c r="AQ4561" s="94" t="e">
        <v>#NAME?</v>
      </c>
    </row>
    <row r="4562" customFormat="false" ht="15" hidden="false" customHeight="true" outlineLevel="0" collapsed="false">
      <c r="A4562" s="193" t="s">
        <v>15345</v>
      </c>
      <c r="B4562" s="20" t="str">
        <f aca="false">INDEX(Table2[], MATCH(L4562, Location_ID!$D$2:$D$648, 0), 1)</f>
        <v>daa8a290-cd1b-4ff0-b151-1f450e2146dd</v>
      </c>
      <c r="C4562" s="193" t="s">
        <v>1482</v>
      </c>
      <c r="D4562" s="273" t="s">
        <v>354</v>
      </c>
      <c r="E4562" s="193" t="s">
        <v>7134</v>
      </c>
      <c r="F4562" s="193" t="s">
        <v>7899</v>
      </c>
      <c r="G4562" s="193"/>
      <c r="H4562" s="196"/>
      <c r="I4562" s="193" t="s">
        <v>14291</v>
      </c>
      <c r="J4562" s="193" t="s">
        <v>14292</v>
      </c>
      <c r="K4562" s="193" t="s">
        <v>7127</v>
      </c>
      <c r="L4562" s="193" t="s">
        <v>3033</v>
      </c>
      <c r="M4562" s="193" t="s">
        <v>7131</v>
      </c>
      <c r="N4562" s="193" t="s">
        <v>14293</v>
      </c>
      <c r="O4562" s="193" t="s">
        <v>1732</v>
      </c>
      <c r="P4562" s="219" t="n">
        <v>43040</v>
      </c>
      <c r="Q4562" s="219" t="n">
        <v>44469</v>
      </c>
      <c r="R4562" s="193"/>
      <c r="S4562" s="193" t="s">
        <v>7130</v>
      </c>
      <c r="T4562" s="193" t="n">
        <v>10598.11724</v>
      </c>
      <c r="U4562" s="193"/>
      <c r="V4562" s="193"/>
      <c r="W4562" s="193" t="s">
        <v>8720</v>
      </c>
      <c r="X4562" s="196"/>
      <c r="Y4562" s="196"/>
      <c r="Z4562" s="196" t="n">
        <v>0</v>
      </c>
      <c r="AE4562" s="94" t="e">
        <f aca="false" t="array" ref="AE4562:AK4562">_xlfn.torow(_xlfn.unique(_xlfn._xlws.filter(cat_table[Subsector],$E4562=cat_table[Sector],"")))</f>
        <v>#NAME?</v>
      </c>
      <c r="AF4562" s="94" t="e">
        <v>#NAME?</v>
      </c>
      <c r="AG4562" s="94" t="e">
        <v>#NAME?</v>
      </c>
      <c r="AH4562" s="94" t="e">
        <v>#NAME?</v>
      </c>
      <c r="AI4562" s="94" t="e">
        <v>#NAME?</v>
      </c>
      <c r="AJ4562" s="94" t="e">
        <v>#NAME?</v>
      </c>
      <c r="AK4562" s="94" t="e">
        <v>#NAME?</v>
      </c>
      <c r="AO4562" s="94" t="e">
        <f aca="false" t="array" ref="AO4562:AQ4562">_xlfn.torow(_xlfn.unique(_xlfn._xlws.filter(cat_table[Sub-subsector],($E4562=cat_table[Sector])*($F4562=cat_table[Subsector]),"")))</f>
        <v>#NAME?</v>
      </c>
      <c r="AP4562" s="94" t="e">
        <v>#NAME?</v>
      </c>
      <c r="AQ4562" s="94" t="e">
        <v>#NAME?</v>
      </c>
    </row>
    <row r="4563" customFormat="false" ht="15" hidden="false" customHeight="true" outlineLevel="0" collapsed="false">
      <c r="A4563" s="193" t="s">
        <v>15346</v>
      </c>
      <c r="B4563" s="20" t="str">
        <f aca="false">INDEX(Table2[], MATCH(L4563, Location_ID!$D$2:$D$648, 0), 1)</f>
        <v>daa8a290-cd1b-4ff0-b151-1f450e2146dd</v>
      </c>
      <c r="C4563" s="193" t="s">
        <v>1482</v>
      </c>
      <c r="D4563" s="273" t="s">
        <v>354</v>
      </c>
      <c r="E4563" s="193" t="s">
        <v>7134</v>
      </c>
      <c r="F4563" s="193" t="s">
        <v>7899</v>
      </c>
      <c r="G4563" s="193"/>
      <c r="H4563" s="196"/>
      <c r="I4563" s="193" t="s">
        <v>14291</v>
      </c>
      <c r="J4563" s="193" t="s">
        <v>14292</v>
      </c>
      <c r="K4563" s="193" t="s">
        <v>7127</v>
      </c>
      <c r="L4563" s="193" t="s">
        <v>3033</v>
      </c>
      <c r="M4563" s="193" t="s">
        <v>7131</v>
      </c>
      <c r="N4563" s="193" t="s">
        <v>14293</v>
      </c>
      <c r="O4563" s="193" t="s">
        <v>1732</v>
      </c>
      <c r="P4563" s="219" t="n">
        <v>43040</v>
      </c>
      <c r="Q4563" s="219" t="n">
        <v>44469</v>
      </c>
      <c r="R4563" s="193"/>
      <c r="S4563" s="193" t="s">
        <v>7130</v>
      </c>
      <c r="T4563" s="193" t="n">
        <v>7224.402296</v>
      </c>
      <c r="U4563" s="193"/>
      <c r="V4563" s="193"/>
      <c r="W4563" s="193" t="s">
        <v>8720</v>
      </c>
      <c r="X4563" s="196"/>
      <c r="Y4563" s="196"/>
      <c r="Z4563" s="196" t="n">
        <v>0</v>
      </c>
      <c r="AE4563" s="94" t="e">
        <f aca="false" t="array" ref="AE4563:AK4563">_xlfn.torow(_xlfn.unique(_xlfn._xlws.filter(cat_table[Subsector],$E4563=cat_table[Sector],"")))</f>
        <v>#NAME?</v>
      </c>
      <c r="AF4563" s="94" t="e">
        <v>#NAME?</v>
      </c>
      <c r="AG4563" s="94" t="e">
        <v>#NAME?</v>
      </c>
      <c r="AH4563" s="94" t="e">
        <v>#NAME?</v>
      </c>
      <c r="AI4563" s="94" t="e">
        <v>#NAME?</v>
      </c>
      <c r="AJ4563" s="94" t="e">
        <v>#NAME?</v>
      </c>
      <c r="AK4563" s="94" t="e">
        <v>#NAME?</v>
      </c>
      <c r="AO4563" s="94" t="e">
        <f aca="false" t="array" ref="AO4563:AQ4563">_xlfn.torow(_xlfn.unique(_xlfn._xlws.filter(cat_table[Sub-subsector],($E4563=cat_table[Sector])*($F4563=cat_table[Subsector]),"")))</f>
        <v>#NAME?</v>
      </c>
      <c r="AP4563" s="94" t="e">
        <v>#NAME?</v>
      </c>
      <c r="AQ4563" s="94" t="e">
        <v>#NAME?</v>
      </c>
    </row>
    <row r="4564" customFormat="false" ht="15" hidden="false" customHeight="true" outlineLevel="0" collapsed="false">
      <c r="A4564" s="193" t="s">
        <v>15347</v>
      </c>
      <c r="B4564" s="20" t="str">
        <f aca="false">INDEX(Table2[], MATCH(L4564, Location_ID!$D$2:$D$648, 0), 1)</f>
        <v>daa8a290-cd1b-4ff0-b151-1f450e2146dd</v>
      </c>
      <c r="C4564" s="193" t="s">
        <v>1482</v>
      </c>
      <c r="D4564" s="273" t="s">
        <v>354</v>
      </c>
      <c r="E4564" s="193" t="s">
        <v>7134</v>
      </c>
      <c r="F4564" s="193" t="s">
        <v>7899</v>
      </c>
      <c r="G4564" s="193"/>
      <c r="H4564" s="196"/>
      <c r="I4564" s="193" t="s">
        <v>14291</v>
      </c>
      <c r="J4564" s="193" t="s">
        <v>14292</v>
      </c>
      <c r="K4564" s="193" t="s">
        <v>7127</v>
      </c>
      <c r="L4564" s="193" t="s">
        <v>3033</v>
      </c>
      <c r="M4564" s="193" t="s">
        <v>7131</v>
      </c>
      <c r="N4564" s="193" t="s">
        <v>14293</v>
      </c>
      <c r="O4564" s="193" t="s">
        <v>1732</v>
      </c>
      <c r="P4564" s="219" t="n">
        <v>43040</v>
      </c>
      <c r="Q4564" s="219" t="n">
        <v>44469</v>
      </c>
      <c r="R4564" s="193"/>
      <c r="S4564" s="193" t="s">
        <v>7130</v>
      </c>
      <c r="T4564" s="193" t="n">
        <v>7558.53607</v>
      </c>
      <c r="U4564" s="193"/>
      <c r="V4564" s="193"/>
      <c r="W4564" s="193" t="s">
        <v>8720</v>
      </c>
      <c r="X4564" s="196"/>
      <c r="Y4564" s="196"/>
      <c r="Z4564" s="196" t="n">
        <v>0</v>
      </c>
      <c r="AE4564" s="94" t="e">
        <f aca="false" t="array" ref="AE4564:AK4564">_xlfn.torow(_xlfn.unique(_xlfn._xlws.filter(cat_table[Subsector],$E4564=cat_table[Sector],"")))</f>
        <v>#NAME?</v>
      </c>
      <c r="AF4564" s="94" t="e">
        <v>#NAME?</v>
      </c>
      <c r="AG4564" s="94" t="e">
        <v>#NAME?</v>
      </c>
      <c r="AH4564" s="94" t="e">
        <v>#NAME?</v>
      </c>
      <c r="AI4564" s="94" t="e">
        <v>#NAME?</v>
      </c>
      <c r="AJ4564" s="94" t="e">
        <v>#NAME?</v>
      </c>
      <c r="AK4564" s="94" t="e">
        <v>#NAME?</v>
      </c>
      <c r="AO4564" s="94" t="e">
        <f aca="false" t="array" ref="AO4564:AQ4564">_xlfn.torow(_xlfn.unique(_xlfn._xlws.filter(cat_table[Sub-subsector],($E4564=cat_table[Sector])*($F4564=cat_table[Subsector]),"")))</f>
        <v>#NAME?</v>
      </c>
      <c r="AP4564" s="94" t="e">
        <v>#NAME?</v>
      </c>
      <c r="AQ4564" s="94" t="e">
        <v>#NAME?</v>
      </c>
    </row>
    <row r="4565" customFormat="false" ht="15" hidden="false" customHeight="true" outlineLevel="0" collapsed="false">
      <c r="A4565" s="193" t="s">
        <v>15348</v>
      </c>
      <c r="B4565" s="20" t="str">
        <f aca="false">INDEX(Table2[], MATCH(L4565, Location_ID!$D$2:$D$648, 0), 1)</f>
        <v>daa8a290-cd1b-4ff0-b151-1f450e2146dd</v>
      </c>
      <c r="C4565" s="193" t="s">
        <v>1482</v>
      </c>
      <c r="D4565" s="273" t="s">
        <v>354</v>
      </c>
      <c r="E4565" s="193" t="s">
        <v>7134</v>
      </c>
      <c r="F4565" s="193" t="s">
        <v>7899</v>
      </c>
      <c r="G4565" s="193"/>
      <c r="H4565" s="196"/>
      <c r="I4565" s="193" t="s">
        <v>14291</v>
      </c>
      <c r="J4565" s="193" t="s">
        <v>14292</v>
      </c>
      <c r="K4565" s="193" t="s">
        <v>7127</v>
      </c>
      <c r="L4565" s="193" t="s">
        <v>3033</v>
      </c>
      <c r="M4565" s="193" t="s">
        <v>7131</v>
      </c>
      <c r="N4565" s="193" t="s">
        <v>14293</v>
      </c>
      <c r="O4565" s="193" t="s">
        <v>1732</v>
      </c>
      <c r="P4565" s="219" t="n">
        <v>43040</v>
      </c>
      <c r="Q4565" s="219" t="n">
        <v>44469</v>
      </c>
      <c r="R4565" s="193"/>
      <c r="S4565" s="193" t="s">
        <v>7130</v>
      </c>
      <c r="T4565" s="193" t="n">
        <v>30603.10671</v>
      </c>
      <c r="U4565" s="193"/>
      <c r="V4565" s="193"/>
      <c r="W4565" s="193" t="s">
        <v>8720</v>
      </c>
      <c r="X4565" s="196"/>
      <c r="Y4565" s="196"/>
      <c r="Z4565" s="196" t="n">
        <v>0</v>
      </c>
      <c r="AE4565" s="94" t="e">
        <f aca="false" t="array" ref="AE4565:AK4565">_xlfn.torow(_xlfn.unique(_xlfn._xlws.filter(cat_table[Subsector],$E4565=cat_table[Sector],"")))</f>
        <v>#NAME?</v>
      </c>
      <c r="AF4565" s="94" t="e">
        <v>#NAME?</v>
      </c>
      <c r="AG4565" s="94" t="e">
        <v>#NAME?</v>
      </c>
      <c r="AH4565" s="94" t="e">
        <v>#NAME?</v>
      </c>
      <c r="AI4565" s="94" t="e">
        <v>#NAME?</v>
      </c>
      <c r="AJ4565" s="94" t="e">
        <v>#NAME?</v>
      </c>
      <c r="AK4565" s="94" t="e">
        <v>#NAME?</v>
      </c>
      <c r="AO4565" s="94" t="e">
        <f aca="false" t="array" ref="AO4565:AQ4565">_xlfn.torow(_xlfn.unique(_xlfn._xlws.filter(cat_table[Sub-subsector],($E4565=cat_table[Sector])*($F4565=cat_table[Subsector]),"")))</f>
        <v>#NAME?</v>
      </c>
      <c r="AP4565" s="94" t="e">
        <v>#NAME?</v>
      </c>
      <c r="AQ4565" s="94" t="e">
        <v>#NAME?</v>
      </c>
    </row>
    <row r="4566" customFormat="false" ht="15" hidden="false" customHeight="true" outlineLevel="0" collapsed="false">
      <c r="A4566" s="193" t="s">
        <v>15349</v>
      </c>
      <c r="B4566" s="20" t="str">
        <f aca="false">INDEX(Table2[], MATCH(L4566, Location_ID!$D$2:$D$648, 0), 1)</f>
        <v>daa8a290-cd1b-4ff0-b151-1f450e2146dd</v>
      </c>
      <c r="C4566" s="193" t="s">
        <v>1482</v>
      </c>
      <c r="D4566" s="273" t="s">
        <v>354</v>
      </c>
      <c r="E4566" s="193" t="s">
        <v>7134</v>
      </c>
      <c r="F4566" s="193" t="s">
        <v>7899</v>
      </c>
      <c r="G4566" s="193"/>
      <c r="H4566" s="196"/>
      <c r="I4566" s="193" t="s">
        <v>14291</v>
      </c>
      <c r="J4566" s="193" t="s">
        <v>14292</v>
      </c>
      <c r="K4566" s="193" t="s">
        <v>7127</v>
      </c>
      <c r="L4566" s="193" t="s">
        <v>3033</v>
      </c>
      <c r="M4566" s="193" t="s">
        <v>7131</v>
      </c>
      <c r="N4566" s="193" t="s">
        <v>14293</v>
      </c>
      <c r="O4566" s="193" t="s">
        <v>1732</v>
      </c>
      <c r="P4566" s="219" t="n">
        <v>43040</v>
      </c>
      <c r="Q4566" s="219" t="n">
        <v>44469</v>
      </c>
      <c r="R4566" s="193"/>
      <c r="S4566" s="193" t="s">
        <v>7130</v>
      </c>
      <c r="T4566" s="193" t="n">
        <v>11759.65501</v>
      </c>
      <c r="U4566" s="193"/>
      <c r="V4566" s="193"/>
      <c r="W4566" s="193" t="s">
        <v>8720</v>
      </c>
      <c r="X4566" s="196"/>
      <c r="Y4566" s="196"/>
      <c r="Z4566" s="196" t="n">
        <v>0</v>
      </c>
      <c r="AE4566" s="94" t="e">
        <f aca="false" t="array" ref="AE4566:AK4566">_xlfn.torow(_xlfn.unique(_xlfn._xlws.filter(cat_table[Subsector],$E4566=cat_table[Sector],"")))</f>
        <v>#NAME?</v>
      </c>
      <c r="AF4566" s="94" t="e">
        <v>#NAME?</v>
      </c>
      <c r="AG4566" s="94" t="e">
        <v>#NAME?</v>
      </c>
      <c r="AH4566" s="94" t="e">
        <v>#NAME?</v>
      </c>
      <c r="AI4566" s="94" t="e">
        <v>#NAME?</v>
      </c>
      <c r="AJ4566" s="94" t="e">
        <v>#NAME?</v>
      </c>
      <c r="AK4566" s="94" t="e">
        <v>#NAME?</v>
      </c>
      <c r="AO4566" s="94" t="e">
        <f aca="false" t="array" ref="AO4566:AQ4566">_xlfn.torow(_xlfn.unique(_xlfn._xlws.filter(cat_table[Sub-subsector],($E4566=cat_table[Sector])*($F4566=cat_table[Subsector]),"")))</f>
        <v>#NAME?</v>
      </c>
      <c r="AP4566" s="94" t="e">
        <v>#NAME?</v>
      </c>
      <c r="AQ4566" s="94" t="e">
        <v>#NAME?</v>
      </c>
    </row>
    <row r="4567" customFormat="false" ht="15" hidden="false" customHeight="true" outlineLevel="0" collapsed="false">
      <c r="A4567" s="193" t="s">
        <v>15350</v>
      </c>
      <c r="B4567" s="20" t="str">
        <f aca="false">INDEX(Table2[], MATCH(L4567, Location_ID!$D$2:$D$648, 0), 1)</f>
        <v>daa8a290-cd1b-4ff0-b151-1f450e2146dd</v>
      </c>
      <c r="C4567" s="193" t="s">
        <v>1482</v>
      </c>
      <c r="D4567" s="273" t="s">
        <v>354</v>
      </c>
      <c r="E4567" s="193" t="s">
        <v>7134</v>
      </c>
      <c r="F4567" s="193" t="s">
        <v>7899</v>
      </c>
      <c r="G4567" s="193"/>
      <c r="H4567" s="196"/>
      <c r="I4567" s="193" t="s">
        <v>14291</v>
      </c>
      <c r="J4567" s="193" t="s">
        <v>14292</v>
      </c>
      <c r="K4567" s="193" t="s">
        <v>7127</v>
      </c>
      <c r="L4567" s="193" t="s">
        <v>3033</v>
      </c>
      <c r="M4567" s="193" t="s">
        <v>7131</v>
      </c>
      <c r="N4567" s="193" t="s">
        <v>14293</v>
      </c>
      <c r="O4567" s="193" t="s">
        <v>1732</v>
      </c>
      <c r="P4567" s="219" t="n">
        <v>43040</v>
      </c>
      <c r="Q4567" s="219" t="n">
        <v>44469</v>
      </c>
      <c r="R4567" s="193"/>
      <c r="S4567" s="193" t="s">
        <v>7130</v>
      </c>
      <c r="T4567" s="193" t="n">
        <v>6289.853823</v>
      </c>
      <c r="U4567" s="193"/>
      <c r="V4567" s="193"/>
      <c r="W4567" s="193" t="s">
        <v>8720</v>
      </c>
      <c r="X4567" s="196"/>
      <c r="Y4567" s="196"/>
      <c r="Z4567" s="196" t="n">
        <v>0</v>
      </c>
      <c r="AE4567" s="94" t="e">
        <f aca="false" t="array" ref="AE4567:AK4567">_xlfn.torow(_xlfn.unique(_xlfn._xlws.filter(cat_table[Subsector],$E4567=cat_table[Sector],"")))</f>
        <v>#NAME?</v>
      </c>
      <c r="AF4567" s="94" t="e">
        <v>#NAME?</v>
      </c>
      <c r="AG4567" s="94" t="e">
        <v>#NAME?</v>
      </c>
      <c r="AH4567" s="94" t="e">
        <v>#NAME?</v>
      </c>
      <c r="AI4567" s="94" t="e">
        <v>#NAME?</v>
      </c>
      <c r="AJ4567" s="94" t="e">
        <v>#NAME?</v>
      </c>
      <c r="AK4567" s="94" t="e">
        <v>#NAME?</v>
      </c>
      <c r="AO4567" s="94" t="e">
        <f aca="false" t="array" ref="AO4567:AQ4567">_xlfn.torow(_xlfn.unique(_xlfn._xlws.filter(cat_table[Sub-subsector],($E4567=cat_table[Sector])*($F4567=cat_table[Subsector]),"")))</f>
        <v>#NAME?</v>
      </c>
      <c r="AP4567" s="94" t="e">
        <v>#NAME?</v>
      </c>
      <c r="AQ4567" s="94" t="e">
        <v>#NAME?</v>
      </c>
    </row>
    <row r="4568" customFormat="false" ht="15" hidden="false" customHeight="true" outlineLevel="0" collapsed="false">
      <c r="A4568" s="193" t="s">
        <v>15351</v>
      </c>
      <c r="B4568" s="20" t="str">
        <f aca="false">INDEX(Table2[], MATCH(L4568, Location_ID!$D$2:$D$648, 0), 1)</f>
        <v>daa8a290-cd1b-4ff0-b151-1f450e2146dd</v>
      </c>
      <c r="C4568" s="193" t="s">
        <v>1482</v>
      </c>
      <c r="D4568" s="273" t="s">
        <v>354</v>
      </c>
      <c r="E4568" s="193" t="s">
        <v>7134</v>
      </c>
      <c r="F4568" s="193" t="s">
        <v>7899</v>
      </c>
      <c r="G4568" s="193"/>
      <c r="H4568" s="196"/>
      <c r="I4568" s="193" t="s">
        <v>14291</v>
      </c>
      <c r="J4568" s="193" t="s">
        <v>14292</v>
      </c>
      <c r="K4568" s="193" t="s">
        <v>7127</v>
      </c>
      <c r="L4568" s="193" t="s">
        <v>3033</v>
      </c>
      <c r="M4568" s="193" t="s">
        <v>7131</v>
      </c>
      <c r="N4568" s="193" t="s">
        <v>14293</v>
      </c>
      <c r="O4568" s="193" t="s">
        <v>1732</v>
      </c>
      <c r="P4568" s="219" t="n">
        <v>43040</v>
      </c>
      <c r="Q4568" s="219" t="n">
        <v>44469</v>
      </c>
      <c r="R4568" s="193"/>
      <c r="S4568" s="193" t="s">
        <v>7130</v>
      </c>
      <c r="T4568" s="193" t="n">
        <v>8080.780964</v>
      </c>
      <c r="U4568" s="193"/>
      <c r="V4568" s="193"/>
      <c r="W4568" s="193" t="s">
        <v>8720</v>
      </c>
      <c r="X4568" s="196"/>
      <c r="Y4568" s="196"/>
      <c r="Z4568" s="196" t="n">
        <v>0</v>
      </c>
      <c r="AE4568" s="94" t="e">
        <f aca="false" t="array" ref="AE4568:AK4568">_xlfn.torow(_xlfn.unique(_xlfn._xlws.filter(cat_table[Subsector],$E4568=cat_table[Sector],"")))</f>
        <v>#NAME?</v>
      </c>
      <c r="AF4568" s="94" t="e">
        <v>#NAME?</v>
      </c>
      <c r="AG4568" s="94" t="e">
        <v>#NAME?</v>
      </c>
      <c r="AH4568" s="94" t="e">
        <v>#NAME?</v>
      </c>
      <c r="AI4568" s="94" t="e">
        <v>#NAME?</v>
      </c>
      <c r="AJ4568" s="94" t="e">
        <v>#NAME?</v>
      </c>
      <c r="AK4568" s="94" t="e">
        <v>#NAME?</v>
      </c>
      <c r="AO4568" s="94" t="e">
        <f aca="false" t="array" ref="AO4568:AQ4568">_xlfn.torow(_xlfn.unique(_xlfn._xlws.filter(cat_table[Sub-subsector],($E4568=cat_table[Sector])*($F4568=cat_table[Subsector]),"")))</f>
        <v>#NAME?</v>
      </c>
      <c r="AP4568" s="94" t="e">
        <v>#NAME?</v>
      </c>
      <c r="AQ4568" s="94" t="e">
        <v>#NAME?</v>
      </c>
    </row>
    <row r="4569" customFormat="false" ht="15" hidden="false" customHeight="true" outlineLevel="0" collapsed="false">
      <c r="A4569" s="193" t="s">
        <v>15352</v>
      </c>
      <c r="B4569" s="20" t="str">
        <f aca="false">INDEX(Table2[], MATCH(L4569, Location_ID!$D$2:$D$648, 0), 1)</f>
        <v>daa8a290-cd1b-4ff0-b151-1f450e2146dd</v>
      </c>
      <c r="C4569" s="193" t="s">
        <v>1482</v>
      </c>
      <c r="D4569" s="273" t="s">
        <v>354</v>
      </c>
      <c r="E4569" s="193" t="s">
        <v>7134</v>
      </c>
      <c r="F4569" s="193" t="s">
        <v>7899</v>
      </c>
      <c r="G4569" s="193"/>
      <c r="H4569" s="196"/>
      <c r="I4569" s="193" t="s">
        <v>14291</v>
      </c>
      <c r="J4569" s="193" t="s">
        <v>14292</v>
      </c>
      <c r="K4569" s="193" t="s">
        <v>7127</v>
      </c>
      <c r="L4569" s="193" t="s">
        <v>3033</v>
      </c>
      <c r="M4569" s="193" t="s">
        <v>7131</v>
      </c>
      <c r="N4569" s="193" t="s">
        <v>14293</v>
      </c>
      <c r="O4569" s="193" t="s">
        <v>1732</v>
      </c>
      <c r="P4569" s="219" t="n">
        <v>43040</v>
      </c>
      <c r="Q4569" s="219" t="n">
        <v>44469</v>
      </c>
      <c r="R4569" s="193"/>
      <c r="S4569" s="193" t="s">
        <v>7130</v>
      </c>
      <c r="T4569" s="193" t="n">
        <v>6378.175469</v>
      </c>
      <c r="U4569" s="193"/>
      <c r="V4569" s="193"/>
      <c r="W4569" s="193" t="s">
        <v>8720</v>
      </c>
      <c r="X4569" s="196"/>
      <c r="Y4569" s="196"/>
      <c r="Z4569" s="196" t="n">
        <v>0</v>
      </c>
      <c r="AE4569" s="94" t="e">
        <f aca="false" t="array" ref="AE4569:AK4569">_xlfn.torow(_xlfn.unique(_xlfn._xlws.filter(cat_table[Subsector],$E4569=cat_table[Sector],"")))</f>
        <v>#NAME?</v>
      </c>
      <c r="AF4569" s="94" t="e">
        <v>#NAME?</v>
      </c>
      <c r="AG4569" s="94" t="e">
        <v>#NAME?</v>
      </c>
      <c r="AH4569" s="94" t="e">
        <v>#NAME?</v>
      </c>
      <c r="AI4569" s="94" t="e">
        <v>#NAME?</v>
      </c>
      <c r="AJ4569" s="94" t="e">
        <v>#NAME?</v>
      </c>
      <c r="AK4569" s="94" t="e">
        <v>#NAME?</v>
      </c>
      <c r="AO4569" s="94" t="e">
        <f aca="false" t="array" ref="AO4569:AQ4569">_xlfn.torow(_xlfn.unique(_xlfn._xlws.filter(cat_table[Sub-subsector],($E4569=cat_table[Sector])*($F4569=cat_table[Subsector]),"")))</f>
        <v>#NAME?</v>
      </c>
      <c r="AP4569" s="94" t="e">
        <v>#NAME?</v>
      </c>
      <c r="AQ4569" s="94" t="e">
        <v>#NAME?</v>
      </c>
    </row>
    <row r="4570" customFormat="false" ht="15" hidden="false" customHeight="true" outlineLevel="0" collapsed="false">
      <c r="A4570" s="193" t="s">
        <v>15353</v>
      </c>
      <c r="B4570" s="20" t="str">
        <f aca="false">INDEX(Table2[], MATCH(L4570, Location_ID!$D$2:$D$648, 0), 1)</f>
        <v>daa8a290-cd1b-4ff0-b151-1f450e2146dd</v>
      </c>
      <c r="C4570" s="193" t="s">
        <v>1482</v>
      </c>
      <c r="D4570" s="273" t="s">
        <v>354</v>
      </c>
      <c r="E4570" s="193" t="s">
        <v>7134</v>
      </c>
      <c r="F4570" s="193" t="s">
        <v>7899</v>
      </c>
      <c r="G4570" s="193"/>
      <c r="H4570" s="196"/>
      <c r="I4570" s="193" t="s">
        <v>14291</v>
      </c>
      <c r="J4570" s="193" t="s">
        <v>14292</v>
      </c>
      <c r="K4570" s="193" t="s">
        <v>7127</v>
      </c>
      <c r="L4570" s="193" t="s">
        <v>3033</v>
      </c>
      <c r="M4570" s="193" t="s">
        <v>7131</v>
      </c>
      <c r="N4570" s="193" t="s">
        <v>14293</v>
      </c>
      <c r="O4570" s="193" t="s">
        <v>1732</v>
      </c>
      <c r="P4570" s="219" t="n">
        <v>43040</v>
      </c>
      <c r="Q4570" s="219" t="n">
        <v>44469</v>
      </c>
      <c r="R4570" s="193"/>
      <c r="S4570" s="193" t="s">
        <v>7130</v>
      </c>
      <c r="T4570" s="193" t="n">
        <v>3677.218881</v>
      </c>
      <c r="U4570" s="193"/>
      <c r="V4570" s="193"/>
      <c r="W4570" s="193" t="s">
        <v>8720</v>
      </c>
      <c r="X4570" s="196"/>
      <c r="Y4570" s="196"/>
      <c r="Z4570" s="196" t="n">
        <v>0</v>
      </c>
      <c r="AE4570" s="94" t="e">
        <f aca="false" t="array" ref="AE4570:AK4570">_xlfn.torow(_xlfn.unique(_xlfn._xlws.filter(cat_table[Subsector],$E4570=cat_table[Sector],"")))</f>
        <v>#NAME?</v>
      </c>
      <c r="AF4570" s="94" t="e">
        <v>#NAME?</v>
      </c>
      <c r="AG4570" s="94" t="e">
        <v>#NAME?</v>
      </c>
      <c r="AH4570" s="94" t="e">
        <v>#NAME?</v>
      </c>
      <c r="AI4570" s="94" t="e">
        <v>#NAME?</v>
      </c>
      <c r="AJ4570" s="94" t="e">
        <v>#NAME?</v>
      </c>
      <c r="AK4570" s="94" t="e">
        <v>#NAME?</v>
      </c>
      <c r="AO4570" s="94" t="e">
        <f aca="false" t="array" ref="AO4570:AQ4570">_xlfn.torow(_xlfn.unique(_xlfn._xlws.filter(cat_table[Sub-subsector],($E4570=cat_table[Sector])*($F4570=cat_table[Subsector]),"")))</f>
        <v>#NAME?</v>
      </c>
      <c r="AP4570" s="94" t="e">
        <v>#NAME?</v>
      </c>
      <c r="AQ4570" s="94" t="e">
        <v>#NAME?</v>
      </c>
    </row>
    <row r="4571" customFormat="false" ht="15" hidden="false" customHeight="true" outlineLevel="0" collapsed="false">
      <c r="A4571" s="193" t="s">
        <v>15354</v>
      </c>
      <c r="B4571" s="20" t="str">
        <f aca="false">INDEX(Table2[], MATCH(L4571, Location_ID!$D$2:$D$648, 0), 1)</f>
        <v>daa8a290-cd1b-4ff0-b151-1f450e2146dd</v>
      </c>
      <c r="C4571" s="193" t="s">
        <v>1482</v>
      </c>
      <c r="D4571" s="273" t="s">
        <v>354</v>
      </c>
      <c r="E4571" s="193" t="s">
        <v>7134</v>
      </c>
      <c r="F4571" s="193" t="s">
        <v>7899</v>
      </c>
      <c r="G4571" s="193"/>
      <c r="H4571" s="196"/>
      <c r="I4571" s="193" t="s">
        <v>14291</v>
      </c>
      <c r="J4571" s="193" t="s">
        <v>14292</v>
      </c>
      <c r="K4571" s="193" t="s">
        <v>7127</v>
      </c>
      <c r="L4571" s="193" t="s">
        <v>3033</v>
      </c>
      <c r="M4571" s="193" t="s">
        <v>7131</v>
      </c>
      <c r="N4571" s="193" t="s">
        <v>14293</v>
      </c>
      <c r="O4571" s="193" t="s">
        <v>1732</v>
      </c>
      <c r="P4571" s="219" t="n">
        <v>43040</v>
      </c>
      <c r="Q4571" s="219" t="n">
        <v>44469</v>
      </c>
      <c r="R4571" s="193"/>
      <c r="S4571" s="193" t="s">
        <v>7130</v>
      </c>
      <c r="T4571" s="193" t="n">
        <v>4460.894355</v>
      </c>
      <c r="U4571" s="193"/>
      <c r="V4571" s="193"/>
      <c r="W4571" s="193" t="s">
        <v>8720</v>
      </c>
      <c r="X4571" s="196"/>
      <c r="Y4571" s="196"/>
      <c r="Z4571" s="196" t="n">
        <v>0</v>
      </c>
      <c r="AE4571" s="94" t="e">
        <f aca="false" t="array" ref="AE4571:AK4571">_xlfn.torow(_xlfn.unique(_xlfn._xlws.filter(cat_table[Subsector],$E4571=cat_table[Sector],"")))</f>
        <v>#NAME?</v>
      </c>
      <c r="AF4571" s="94" t="e">
        <v>#NAME?</v>
      </c>
      <c r="AG4571" s="94" t="e">
        <v>#NAME?</v>
      </c>
      <c r="AH4571" s="94" t="e">
        <v>#NAME?</v>
      </c>
      <c r="AI4571" s="94" t="e">
        <v>#NAME?</v>
      </c>
      <c r="AJ4571" s="94" t="e">
        <v>#NAME?</v>
      </c>
      <c r="AK4571" s="94" t="e">
        <v>#NAME?</v>
      </c>
      <c r="AO4571" s="94" t="e">
        <f aca="false" t="array" ref="AO4571:AQ4571">_xlfn.torow(_xlfn.unique(_xlfn._xlws.filter(cat_table[Sub-subsector],($E4571=cat_table[Sector])*($F4571=cat_table[Subsector]),"")))</f>
        <v>#NAME?</v>
      </c>
      <c r="AP4571" s="94" t="e">
        <v>#NAME?</v>
      </c>
      <c r="AQ4571" s="94" t="e">
        <v>#NAME?</v>
      </c>
    </row>
    <row r="4572" customFormat="false" ht="15" hidden="false" customHeight="true" outlineLevel="0" collapsed="false">
      <c r="A4572" s="193" t="s">
        <v>15355</v>
      </c>
      <c r="B4572" s="20" t="str">
        <f aca="false">INDEX(Table2[], MATCH(L4572, Location_ID!$D$2:$D$648, 0), 1)</f>
        <v>daa8a290-cd1b-4ff0-b151-1f450e2146dd</v>
      </c>
      <c r="C4572" s="193" t="s">
        <v>1482</v>
      </c>
      <c r="D4572" s="273" t="s">
        <v>354</v>
      </c>
      <c r="E4572" s="193" t="s">
        <v>7134</v>
      </c>
      <c r="F4572" s="193" t="s">
        <v>7899</v>
      </c>
      <c r="G4572" s="193"/>
      <c r="H4572" s="196"/>
      <c r="I4572" s="193" t="s">
        <v>14291</v>
      </c>
      <c r="J4572" s="193" t="s">
        <v>14292</v>
      </c>
      <c r="K4572" s="193" t="s">
        <v>7127</v>
      </c>
      <c r="L4572" s="193" t="s">
        <v>3033</v>
      </c>
      <c r="M4572" s="193" t="s">
        <v>7131</v>
      </c>
      <c r="N4572" s="193" t="s">
        <v>14293</v>
      </c>
      <c r="O4572" s="193" t="s">
        <v>1732</v>
      </c>
      <c r="P4572" s="219" t="n">
        <v>43040</v>
      </c>
      <c r="Q4572" s="219" t="n">
        <v>44469</v>
      </c>
      <c r="R4572" s="193"/>
      <c r="S4572" s="193" t="s">
        <v>7130</v>
      </c>
      <c r="T4572" s="193" t="n">
        <v>11377.62181</v>
      </c>
      <c r="U4572" s="193"/>
      <c r="V4572" s="193"/>
      <c r="W4572" s="193" t="s">
        <v>8720</v>
      </c>
      <c r="X4572" s="196"/>
      <c r="Y4572" s="196"/>
      <c r="Z4572" s="196" t="n">
        <v>0</v>
      </c>
      <c r="AE4572" s="94" t="e">
        <f aca="false" t="array" ref="AE4572:AK4572">_xlfn.torow(_xlfn.unique(_xlfn._xlws.filter(cat_table[Subsector],$E4572=cat_table[Sector],"")))</f>
        <v>#NAME?</v>
      </c>
      <c r="AF4572" s="94" t="e">
        <v>#NAME?</v>
      </c>
      <c r="AG4572" s="94" t="e">
        <v>#NAME?</v>
      </c>
      <c r="AH4572" s="94" t="e">
        <v>#NAME?</v>
      </c>
      <c r="AI4572" s="94" t="e">
        <v>#NAME?</v>
      </c>
      <c r="AJ4572" s="94" t="e">
        <v>#NAME?</v>
      </c>
      <c r="AK4572" s="94" t="e">
        <v>#NAME?</v>
      </c>
      <c r="AO4572" s="94" t="e">
        <f aca="false" t="array" ref="AO4572:AQ4572">_xlfn.torow(_xlfn.unique(_xlfn._xlws.filter(cat_table[Sub-subsector],($E4572=cat_table[Sector])*($F4572=cat_table[Subsector]),"")))</f>
        <v>#NAME?</v>
      </c>
      <c r="AP4572" s="94" t="e">
        <v>#NAME?</v>
      </c>
      <c r="AQ4572" s="94" t="e">
        <v>#NAME?</v>
      </c>
    </row>
    <row r="4573" customFormat="false" ht="15" hidden="false" customHeight="true" outlineLevel="0" collapsed="false">
      <c r="A4573" s="193" t="s">
        <v>15356</v>
      </c>
      <c r="B4573" s="20" t="str">
        <f aca="false">INDEX(Table2[], MATCH(L4573, Location_ID!$D$2:$D$648, 0), 1)</f>
        <v>daa8a290-cd1b-4ff0-b151-1f450e2146dd</v>
      </c>
      <c r="C4573" s="193" t="s">
        <v>1482</v>
      </c>
      <c r="D4573" s="273" t="s">
        <v>354</v>
      </c>
      <c r="E4573" s="193" t="s">
        <v>7134</v>
      </c>
      <c r="F4573" s="193" t="s">
        <v>7899</v>
      </c>
      <c r="G4573" s="193"/>
      <c r="H4573" s="196"/>
      <c r="I4573" s="193" t="s">
        <v>14291</v>
      </c>
      <c r="J4573" s="193" t="s">
        <v>14292</v>
      </c>
      <c r="K4573" s="193" t="s">
        <v>7127</v>
      </c>
      <c r="L4573" s="193" t="s">
        <v>3033</v>
      </c>
      <c r="M4573" s="193" t="s">
        <v>7131</v>
      </c>
      <c r="N4573" s="193" t="s">
        <v>14293</v>
      </c>
      <c r="O4573" s="193" t="s">
        <v>1732</v>
      </c>
      <c r="P4573" s="219" t="n">
        <v>43040</v>
      </c>
      <c r="Q4573" s="219" t="n">
        <v>44469</v>
      </c>
      <c r="R4573" s="193"/>
      <c r="S4573" s="193" t="s">
        <v>7130</v>
      </c>
      <c r="T4573" s="193" t="n">
        <v>6423.189532</v>
      </c>
      <c r="U4573" s="193"/>
      <c r="V4573" s="193"/>
      <c r="W4573" s="193" t="s">
        <v>8720</v>
      </c>
      <c r="X4573" s="196"/>
      <c r="Y4573" s="196"/>
      <c r="Z4573" s="196" t="n">
        <v>0</v>
      </c>
      <c r="AE4573" s="94" t="e">
        <f aca="false" t="array" ref="AE4573:AK4573">_xlfn.torow(_xlfn.unique(_xlfn._xlws.filter(cat_table[Subsector],$E4573=cat_table[Sector],"")))</f>
        <v>#NAME?</v>
      </c>
      <c r="AF4573" s="94" t="e">
        <v>#NAME?</v>
      </c>
      <c r="AG4573" s="94" t="e">
        <v>#NAME?</v>
      </c>
      <c r="AH4573" s="94" t="e">
        <v>#NAME?</v>
      </c>
      <c r="AI4573" s="94" t="e">
        <v>#NAME?</v>
      </c>
      <c r="AJ4573" s="94" t="e">
        <v>#NAME?</v>
      </c>
      <c r="AK4573" s="94" t="e">
        <v>#NAME?</v>
      </c>
      <c r="AO4573" s="94" t="e">
        <f aca="false" t="array" ref="AO4573:AQ4573">_xlfn.torow(_xlfn.unique(_xlfn._xlws.filter(cat_table[Sub-subsector],($E4573=cat_table[Sector])*($F4573=cat_table[Subsector]),"")))</f>
        <v>#NAME?</v>
      </c>
      <c r="AP4573" s="94" t="e">
        <v>#NAME?</v>
      </c>
      <c r="AQ4573" s="94" t="e">
        <v>#NAME?</v>
      </c>
    </row>
    <row r="4574" customFormat="false" ht="15" hidden="false" customHeight="true" outlineLevel="0" collapsed="false">
      <c r="A4574" s="193" t="s">
        <v>15357</v>
      </c>
      <c r="B4574" s="20" t="str">
        <f aca="false">INDEX(Table2[], MATCH(L4574, Location_ID!$D$2:$D$648, 0), 1)</f>
        <v>daa8a290-cd1b-4ff0-b151-1f450e2146dd</v>
      </c>
      <c r="C4574" s="193" t="s">
        <v>1482</v>
      </c>
      <c r="D4574" s="273" t="s">
        <v>354</v>
      </c>
      <c r="E4574" s="193" t="s">
        <v>7134</v>
      </c>
      <c r="F4574" s="193" t="s">
        <v>7899</v>
      </c>
      <c r="G4574" s="193"/>
      <c r="H4574" s="196"/>
      <c r="I4574" s="193" t="s">
        <v>14291</v>
      </c>
      <c r="J4574" s="193" t="s">
        <v>14292</v>
      </c>
      <c r="K4574" s="193" t="s">
        <v>7127</v>
      </c>
      <c r="L4574" s="193" t="s">
        <v>3033</v>
      </c>
      <c r="M4574" s="193" t="s">
        <v>7131</v>
      </c>
      <c r="N4574" s="193" t="s">
        <v>14293</v>
      </c>
      <c r="O4574" s="193" t="s">
        <v>1732</v>
      </c>
      <c r="P4574" s="219" t="n">
        <v>43040</v>
      </c>
      <c r="Q4574" s="219" t="n">
        <v>44469</v>
      </c>
      <c r="R4574" s="193"/>
      <c r="S4574" s="193" t="s">
        <v>7130</v>
      </c>
      <c r="T4574" s="193" t="n">
        <v>8369.164275</v>
      </c>
      <c r="U4574" s="193"/>
      <c r="V4574" s="193"/>
      <c r="W4574" s="193" t="s">
        <v>8720</v>
      </c>
      <c r="X4574" s="196"/>
      <c r="Y4574" s="196"/>
      <c r="Z4574" s="196" t="n">
        <v>0</v>
      </c>
      <c r="AE4574" s="94" t="e">
        <f aca="false" t="array" ref="AE4574:AK4574">_xlfn.torow(_xlfn.unique(_xlfn._xlws.filter(cat_table[Subsector],$E4574=cat_table[Sector],"")))</f>
        <v>#NAME?</v>
      </c>
      <c r="AF4574" s="94" t="e">
        <v>#NAME?</v>
      </c>
      <c r="AG4574" s="94" t="e">
        <v>#NAME?</v>
      </c>
      <c r="AH4574" s="94" t="e">
        <v>#NAME?</v>
      </c>
      <c r="AI4574" s="94" t="e">
        <v>#NAME?</v>
      </c>
      <c r="AJ4574" s="94" t="e">
        <v>#NAME?</v>
      </c>
      <c r="AK4574" s="94" t="e">
        <v>#NAME?</v>
      </c>
      <c r="AO4574" s="94" t="e">
        <f aca="false" t="array" ref="AO4574:AQ4574">_xlfn.torow(_xlfn.unique(_xlfn._xlws.filter(cat_table[Sub-subsector],($E4574=cat_table[Sector])*($F4574=cat_table[Subsector]),"")))</f>
        <v>#NAME?</v>
      </c>
      <c r="AP4574" s="94" t="e">
        <v>#NAME?</v>
      </c>
      <c r="AQ4574" s="94" t="e">
        <v>#NAME?</v>
      </c>
    </row>
    <row r="4575" customFormat="false" ht="15" hidden="false" customHeight="true" outlineLevel="0" collapsed="false">
      <c r="A4575" s="193" t="s">
        <v>15358</v>
      </c>
      <c r="B4575" s="20" t="str">
        <f aca="false">INDEX(Table2[], MATCH(L4575, Location_ID!$D$2:$D$648, 0), 1)</f>
        <v>daa8a290-cd1b-4ff0-b151-1f450e2146dd</v>
      </c>
      <c r="C4575" s="193" t="s">
        <v>1482</v>
      </c>
      <c r="D4575" s="273" t="s">
        <v>354</v>
      </c>
      <c r="E4575" s="193" t="s">
        <v>7134</v>
      </c>
      <c r="F4575" s="193" t="s">
        <v>7899</v>
      </c>
      <c r="G4575" s="193"/>
      <c r="H4575" s="196"/>
      <c r="I4575" s="193" t="s">
        <v>14291</v>
      </c>
      <c r="J4575" s="193" t="s">
        <v>14292</v>
      </c>
      <c r="K4575" s="193" t="s">
        <v>7127</v>
      </c>
      <c r="L4575" s="193" t="s">
        <v>3033</v>
      </c>
      <c r="M4575" s="193" t="s">
        <v>7131</v>
      </c>
      <c r="N4575" s="193" t="s">
        <v>14293</v>
      </c>
      <c r="O4575" s="193" t="s">
        <v>1732</v>
      </c>
      <c r="P4575" s="219" t="n">
        <v>43040</v>
      </c>
      <c r="Q4575" s="219" t="n">
        <v>44469</v>
      </c>
      <c r="R4575" s="193"/>
      <c r="S4575" s="193" t="s">
        <v>7130</v>
      </c>
      <c r="T4575" s="193" t="n">
        <v>9387.604817</v>
      </c>
      <c r="U4575" s="193"/>
      <c r="V4575" s="193"/>
      <c r="W4575" s="193" t="s">
        <v>8720</v>
      </c>
      <c r="X4575" s="196"/>
      <c r="Y4575" s="196"/>
      <c r="Z4575" s="196" t="n">
        <v>0</v>
      </c>
      <c r="AE4575" s="94" t="e">
        <f aca="false" t="array" ref="AE4575:AK4575">_xlfn.torow(_xlfn.unique(_xlfn._xlws.filter(cat_table[Subsector],$E4575=cat_table[Sector],"")))</f>
        <v>#NAME?</v>
      </c>
      <c r="AF4575" s="94" t="e">
        <v>#NAME?</v>
      </c>
      <c r="AG4575" s="94" t="e">
        <v>#NAME?</v>
      </c>
      <c r="AH4575" s="94" t="e">
        <v>#NAME?</v>
      </c>
      <c r="AI4575" s="94" t="e">
        <v>#NAME?</v>
      </c>
      <c r="AJ4575" s="94" t="e">
        <v>#NAME?</v>
      </c>
      <c r="AK4575" s="94" t="e">
        <v>#NAME?</v>
      </c>
      <c r="AO4575" s="94" t="e">
        <f aca="false" t="array" ref="AO4575:AQ4575">_xlfn.torow(_xlfn.unique(_xlfn._xlws.filter(cat_table[Sub-subsector],($E4575=cat_table[Sector])*($F4575=cat_table[Subsector]),"")))</f>
        <v>#NAME?</v>
      </c>
      <c r="AP4575" s="94" t="e">
        <v>#NAME?</v>
      </c>
      <c r="AQ4575" s="94" t="e">
        <v>#NAME?</v>
      </c>
    </row>
    <row r="4576" customFormat="false" ht="15" hidden="false" customHeight="true" outlineLevel="0" collapsed="false">
      <c r="A4576" s="193" t="s">
        <v>15359</v>
      </c>
      <c r="B4576" s="20" t="str">
        <f aca="false">INDEX(Table2[], MATCH(L4576, Location_ID!$D$2:$D$648, 0), 1)</f>
        <v>daa8a290-cd1b-4ff0-b151-1f450e2146dd</v>
      </c>
      <c r="C4576" s="193" t="s">
        <v>1482</v>
      </c>
      <c r="D4576" s="273" t="s">
        <v>354</v>
      </c>
      <c r="E4576" s="193" t="s">
        <v>7134</v>
      </c>
      <c r="F4576" s="193" t="s">
        <v>7899</v>
      </c>
      <c r="G4576" s="193"/>
      <c r="H4576" s="196"/>
      <c r="I4576" s="193" t="s">
        <v>14291</v>
      </c>
      <c r="J4576" s="193" t="s">
        <v>14292</v>
      </c>
      <c r="K4576" s="193" t="s">
        <v>7127</v>
      </c>
      <c r="L4576" s="193" t="s">
        <v>3033</v>
      </c>
      <c r="M4576" s="193" t="s">
        <v>7131</v>
      </c>
      <c r="N4576" s="193" t="s">
        <v>14293</v>
      </c>
      <c r="O4576" s="193" t="s">
        <v>1732</v>
      </c>
      <c r="P4576" s="219" t="n">
        <v>43040</v>
      </c>
      <c r="Q4576" s="219" t="n">
        <v>44469</v>
      </c>
      <c r="R4576" s="193"/>
      <c r="S4576" s="193" t="s">
        <v>7130</v>
      </c>
      <c r="T4576" s="193" t="n">
        <v>6344.391226</v>
      </c>
      <c r="U4576" s="193"/>
      <c r="V4576" s="193"/>
      <c r="W4576" s="193" t="s">
        <v>8720</v>
      </c>
      <c r="X4576" s="196"/>
      <c r="Y4576" s="196"/>
      <c r="Z4576" s="196" t="n">
        <v>0</v>
      </c>
      <c r="AE4576" s="94" t="e">
        <f aca="false" t="array" ref="AE4576:AK4576">_xlfn.torow(_xlfn.unique(_xlfn._xlws.filter(cat_table[Subsector],$E4576=cat_table[Sector],"")))</f>
        <v>#NAME?</v>
      </c>
      <c r="AF4576" s="94" t="e">
        <v>#NAME?</v>
      </c>
      <c r="AG4576" s="94" t="e">
        <v>#NAME?</v>
      </c>
      <c r="AH4576" s="94" t="e">
        <v>#NAME?</v>
      </c>
      <c r="AI4576" s="94" t="e">
        <v>#NAME?</v>
      </c>
      <c r="AJ4576" s="94" t="e">
        <v>#NAME?</v>
      </c>
      <c r="AK4576" s="94" t="e">
        <v>#NAME?</v>
      </c>
      <c r="AO4576" s="94" t="e">
        <f aca="false" t="array" ref="AO4576:AQ4576">_xlfn.torow(_xlfn.unique(_xlfn._xlws.filter(cat_table[Sub-subsector],($E4576=cat_table[Sector])*($F4576=cat_table[Subsector]),"")))</f>
        <v>#NAME?</v>
      </c>
      <c r="AP4576" s="94" t="e">
        <v>#NAME?</v>
      </c>
      <c r="AQ4576" s="94" t="e">
        <v>#NAME?</v>
      </c>
    </row>
    <row r="4577" customFormat="false" ht="15" hidden="false" customHeight="true" outlineLevel="0" collapsed="false">
      <c r="A4577" s="193" t="s">
        <v>15360</v>
      </c>
      <c r="B4577" s="20" t="str">
        <f aca="false">INDEX(Table2[], MATCH(L4577, Location_ID!$D$2:$D$648, 0), 1)</f>
        <v>daa8a290-cd1b-4ff0-b151-1f450e2146dd</v>
      </c>
      <c r="C4577" s="193" t="s">
        <v>1482</v>
      </c>
      <c r="D4577" s="273" t="s">
        <v>354</v>
      </c>
      <c r="E4577" s="193" t="s">
        <v>7134</v>
      </c>
      <c r="F4577" s="193" t="s">
        <v>7899</v>
      </c>
      <c r="G4577" s="193"/>
      <c r="H4577" s="196"/>
      <c r="I4577" s="193" t="s">
        <v>14291</v>
      </c>
      <c r="J4577" s="193" t="s">
        <v>14292</v>
      </c>
      <c r="K4577" s="193" t="s">
        <v>7127</v>
      </c>
      <c r="L4577" s="193" t="s">
        <v>3033</v>
      </c>
      <c r="M4577" s="193" t="s">
        <v>7131</v>
      </c>
      <c r="N4577" s="193" t="s">
        <v>14293</v>
      </c>
      <c r="O4577" s="193" t="s">
        <v>1732</v>
      </c>
      <c r="P4577" s="219" t="n">
        <v>43040</v>
      </c>
      <c r="Q4577" s="219" t="n">
        <v>44469</v>
      </c>
      <c r="R4577" s="193"/>
      <c r="S4577" s="193" t="s">
        <v>7130</v>
      </c>
      <c r="T4577" s="193" t="n">
        <v>6586.468229</v>
      </c>
      <c r="U4577" s="193"/>
      <c r="V4577" s="193"/>
      <c r="W4577" s="193" t="s">
        <v>8720</v>
      </c>
      <c r="X4577" s="196"/>
      <c r="Y4577" s="196"/>
      <c r="Z4577" s="196" t="n">
        <v>0</v>
      </c>
      <c r="AE4577" s="94" t="e">
        <f aca="false" t="array" ref="AE4577:AK4577">_xlfn.torow(_xlfn.unique(_xlfn._xlws.filter(cat_table[Subsector],$E4577=cat_table[Sector],"")))</f>
        <v>#NAME?</v>
      </c>
      <c r="AF4577" s="94" t="e">
        <v>#NAME?</v>
      </c>
      <c r="AG4577" s="94" t="e">
        <v>#NAME?</v>
      </c>
      <c r="AH4577" s="94" t="e">
        <v>#NAME?</v>
      </c>
      <c r="AI4577" s="94" t="e">
        <v>#NAME?</v>
      </c>
      <c r="AJ4577" s="94" t="e">
        <v>#NAME?</v>
      </c>
      <c r="AK4577" s="94" t="e">
        <v>#NAME?</v>
      </c>
      <c r="AO4577" s="94" t="e">
        <f aca="false" t="array" ref="AO4577:AQ4577">_xlfn.torow(_xlfn.unique(_xlfn._xlws.filter(cat_table[Sub-subsector],($E4577=cat_table[Sector])*($F4577=cat_table[Subsector]),"")))</f>
        <v>#NAME?</v>
      </c>
      <c r="AP4577" s="94" t="e">
        <v>#NAME?</v>
      </c>
      <c r="AQ4577" s="94" t="e">
        <v>#NAME?</v>
      </c>
    </row>
    <row r="4578" customFormat="false" ht="15" hidden="false" customHeight="true" outlineLevel="0" collapsed="false">
      <c r="A4578" s="193" t="s">
        <v>15361</v>
      </c>
      <c r="B4578" s="20" t="str">
        <f aca="false">INDEX(Table2[], MATCH(L4578, Location_ID!$D$2:$D$648, 0), 1)</f>
        <v>daa8a290-cd1b-4ff0-b151-1f450e2146dd</v>
      </c>
      <c r="C4578" s="193" t="s">
        <v>1482</v>
      </c>
      <c r="D4578" s="273" t="s">
        <v>354</v>
      </c>
      <c r="E4578" s="193" t="s">
        <v>7134</v>
      </c>
      <c r="F4578" s="193" t="s">
        <v>7899</v>
      </c>
      <c r="G4578" s="193"/>
      <c r="H4578" s="196"/>
      <c r="I4578" s="193" t="s">
        <v>14291</v>
      </c>
      <c r="J4578" s="193" t="s">
        <v>14292</v>
      </c>
      <c r="K4578" s="193" t="s">
        <v>7127</v>
      </c>
      <c r="L4578" s="193" t="s">
        <v>3033</v>
      </c>
      <c r="M4578" s="193" t="s">
        <v>7131</v>
      </c>
      <c r="N4578" s="193" t="s">
        <v>14293</v>
      </c>
      <c r="O4578" s="193" t="s">
        <v>1732</v>
      </c>
      <c r="P4578" s="219" t="n">
        <v>43040</v>
      </c>
      <c r="Q4578" s="219" t="n">
        <v>44469</v>
      </c>
      <c r="R4578" s="193"/>
      <c r="S4578" s="193" t="s">
        <v>7130</v>
      </c>
      <c r="T4578" s="193" t="n">
        <v>3887.70191</v>
      </c>
      <c r="U4578" s="193"/>
      <c r="V4578" s="193"/>
      <c r="W4578" s="193" t="s">
        <v>8720</v>
      </c>
      <c r="X4578" s="196"/>
      <c r="Y4578" s="196"/>
      <c r="Z4578" s="196" t="n">
        <v>0</v>
      </c>
      <c r="AE4578" s="94" t="e">
        <f aca="false" t="array" ref="AE4578:AK4578">_xlfn.torow(_xlfn.unique(_xlfn._xlws.filter(cat_table[Subsector],$E4578=cat_table[Sector],"")))</f>
        <v>#NAME?</v>
      </c>
      <c r="AF4578" s="94" t="e">
        <v>#NAME?</v>
      </c>
      <c r="AG4578" s="94" t="e">
        <v>#NAME?</v>
      </c>
      <c r="AH4578" s="94" t="e">
        <v>#NAME?</v>
      </c>
      <c r="AI4578" s="94" t="e">
        <v>#NAME?</v>
      </c>
      <c r="AJ4578" s="94" t="e">
        <v>#NAME?</v>
      </c>
      <c r="AK4578" s="94" t="e">
        <v>#NAME?</v>
      </c>
      <c r="AO4578" s="94" t="e">
        <f aca="false" t="array" ref="AO4578:AQ4578">_xlfn.torow(_xlfn.unique(_xlfn._xlws.filter(cat_table[Sub-subsector],($E4578=cat_table[Sector])*($F4578=cat_table[Subsector]),"")))</f>
        <v>#NAME?</v>
      </c>
      <c r="AP4578" s="94" t="e">
        <v>#NAME?</v>
      </c>
      <c r="AQ4578" s="94" t="e">
        <v>#NAME?</v>
      </c>
    </row>
    <row r="4579" customFormat="false" ht="15" hidden="false" customHeight="true" outlineLevel="0" collapsed="false">
      <c r="A4579" s="193" t="s">
        <v>15362</v>
      </c>
      <c r="B4579" s="20" t="str">
        <f aca="false">INDEX(Table2[], MATCH(L4579, Location_ID!$D$2:$D$648, 0), 1)</f>
        <v>daa8a290-cd1b-4ff0-b151-1f450e2146dd</v>
      </c>
      <c r="C4579" s="193" t="s">
        <v>1482</v>
      </c>
      <c r="D4579" s="273" t="s">
        <v>354</v>
      </c>
      <c r="E4579" s="193" t="s">
        <v>7134</v>
      </c>
      <c r="F4579" s="193" t="s">
        <v>7899</v>
      </c>
      <c r="G4579" s="193"/>
      <c r="H4579" s="196"/>
      <c r="I4579" s="193" t="s">
        <v>14291</v>
      </c>
      <c r="J4579" s="193" t="s">
        <v>14292</v>
      </c>
      <c r="K4579" s="193" t="s">
        <v>7127</v>
      </c>
      <c r="L4579" s="193" t="s">
        <v>3033</v>
      </c>
      <c r="M4579" s="193" t="s">
        <v>7131</v>
      </c>
      <c r="N4579" s="193" t="s">
        <v>14293</v>
      </c>
      <c r="O4579" s="193" t="s">
        <v>1732</v>
      </c>
      <c r="P4579" s="219" t="n">
        <v>43040</v>
      </c>
      <c r="Q4579" s="219" t="n">
        <v>44469</v>
      </c>
      <c r="R4579" s="193"/>
      <c r="S4579" s="193" t="s">
        <v>7130</v>
      </c>
      <c r="T4579" s="193" t="n">
        <v>2249.258349</v>
      </c>
      <c r="U4579" s="193"/>
      <c r="V4579" s="193"/>
      <c r="W4579" s="193" t="s">
        <v>8720</v>
      </c>
      <c r="X4579" s="196"/>
      <c r="Y4579" s="196"/>
      <c r="Z4579" s="196" t="n">
        <v>0</v>
      </c>
      <c r="AE4579" s="94" t="e">
        <f aca="false" t="array" ref="AE4579:AK4579">_xlfn.torow(_xlfn.unique(_xlfn._xlws.filter(cat_table[Subsector],$E4579=cat_table[Sector],"")))</f>
        <v>#NAME?</v>
      </c>
      <c r="AF4579" s="94" t="e">
        <v>#NAME?</v>
      </c>
      <c r="AG4579" s="94" t="e">
        <v>#NAME?</v>
      </c>
      <c r="AH4579" s="94" t="e">
        <v>#NAME?</v>
      </c>
      <c r="AI4579" s="94" t="e">
        <v>#NAME?</v>
      </c>
      <c r="AJ4579" s="94" t="e">
        <v>#NAME?</v>
      </c>
      <c r="AK4579" s="94" t="e">
        <v>#NAME?</v>
      </c>
      <c r="AO4579" s="94" t="e">
        <f aca="false" t="array" ref="AO4579:AQ4579">_xlfn.torow(_xlfn.unique(_xlfn._xlws.filter(cat_table[Sub-subsector],($E4579=cat_table[Sector])*($F4579=cat_table[Subsector]),"")))</f>
        <v>#NAME?</v>
      </c>
      <c r="AP4579" s="94" t="e">
        <v>#NAME?</v>
      </c>
      <c r="AQ4579" s="94" t="e">
        <v>#NAME?</v>
      </c>
    </row>
    <row r="4580" customFormat="false" ht="15" hidden="false" customHeight="true" outlineLevel="0" collapsed="false">
      <c r="A4580" s="193" t="s">
        <v>15363</v>
      </c>
      <c r="B4580" s="20" t="str">
        <f aca="false">INDEX(Table2[], MATCH(L4580, Location_ID!$D$2:$D$648, 0), 1)</f>
        <v>daa8a290-cd1b-4ff0-b151-1f450e2146dd</v>
      </c>
      <c r="C4580" s="193" t="s">
        <v>1482</v>
      </c>
      <c r="D4580" s="273" t="s">
        <v>354</v>
      </c>
      <c r="E4580" s="193" t="s">
        <v>7134</v>
      </c>
      <c r="F4580" s="193" t="s">
        <v>7899</v>
      </c>
      <c r="G4580" s="193"/>
      <c r="H4580" s="196"/>
      <c r="I4580" s="193" t="s">
        <v>14291</v>
      </c>
      <c r="J4580" s="193" t="s">
        <v>14292</v>
      </c>
      <c r="K4580" s="193" t="s">
        <v>7127</v>
      </c>
      <c r="L4580" s="193" t="s">
        <v>3033</v>
      </c>
      <c r="M4580" s="193" t="s">
        <v>7131</v>
      </c>
      <c r="N4580" s="193" t="s">
        <v>14293</v>
      </c>
      <c r="O4580" s="193" t="s">
        <v>1732</v>
      </c>
      <c r="P4580" s="219" t="n">
        <v>43040</v>
      </c>
      <c r="Q4580" s="219" t="n">
        <v>44469</v>
      </c>
      <c r="R4580" s="193"/>
      <c r="S4580" s="193" t="s">
        <v>7130</v>
      </c>
      <c r="T4580" s="193" t="n">
        <v>12073.24486</v>
      </c>
      <c r="U4580" s="193"/>
      <c r="V4580" s="193"/>
      <c r="W4580" s="193" t="s">
        <v>8720</v>
      </c>
      <c r="X4580" s="196"/>
      <c r="Y4580" s="196"/>
      <c r="Z4580" s="196" t="n">
        <v>0</v>
      </c>
      <c r="AE4580" s="94" t="e">
        <f aca="false" t="array" ref="AE4580:AK4580">_xlfn.torow(_xlfn.unique(_xlfn._xlws.filter(cat_table[Subsector],$E4580=cat_table[Sector],"")))</f>
        <v>#NAME?</v>
      </c>
      <c r="AF4580" s="94" t="e">
        <v>#NAME?</v>
      </c>
      <c r="AG4580" s="94" t="e">
        <v>#NAME?</v>
      </c>
      <c r="AH4580" s="94" t="e">
        <v>#NAME?</v>
      </c>
      <c r="AI4580" s="94" t="e">
        <v>#NAME?</v>
      </c>
      <c r="AJ4580" s="94" t="e">
        <v>#NAME?</v>
      </c>
      <c r="AK4580" s="94" t="e">
        <v>#NAME?</v>
      </c>
      <c r="AO4580" s="94" t="e">
        <f aca="false" t="array" ref="AO4580:AQ4580">_xlfn.torow(_xlfn.unique(_xlfn._xlws.filter(cat_table[Sub-subsector],($E4580=cat_table[Sector])*($F4580=cat_table[Subsector]),"")))</f>
        <v>#NAME?</v>
      </c>
      <c r="AP4580" s="94" t="e">
        <v>#NAME?</v>
      </c>
      <c r="AQ4580" s="94" t="e">
        <v>#NAME?</v>
      </c>
    </row>
    <row r="4581" customFormat="false" ht="15" hidden="false" customHeight="true" outlineLevel="0" collapsed="false">
      <c r="A4581" s="193" t="s">
        <v>15364</v>
      </c>
      <c r="B4581" s="20" t="str">
        <f aca="false">INDEX(Table2[], MATCH(L4581, Location_ID!$D$2:$D$648, 0), 1)</f>
        <v>daa8a290-cd1b-4ff0-b151-1f450e2146dd</v>
      </c>
      <c r="C4581" s="193" t="s">
        <v>1482</v>
      </c>
      <c r="D4581" s="273" t="s">
        <v>354</v>
      </c>
      <c r="E4581" s="193" t="s">
        <v>7134</v>
      </c>
      <c r="F4581" s="193" t="s">
        <v>7899</v>
      </c>
      <c r="G4581" s="193"/>
      <c r="H4581" s="196"/>
      <c r="I4581" s="193" t="s">
        <v>14291</v>
      </c>
      <c r="J4581" s="193" t="s">
        <v>14292</v>
      </c>
      <c r="K4581" s="193" t="s">
        <v>7127</v>
      </c>
      <c r="L4581" s="193" t="s">
        <v>3033</v>
      </c>
      <c r="M4581" s="193" t="s">
        <v>7131</v>
      </c>
      <c r="N4581" s="193" t="s">
        <v>14293</v>
      </c>
      <c r="O4581" s="193" t="s">
        <v>1732</v>
      </c>
      <c r="P4581" s="219" t="n">
        <v>43040</v>
      </c>
      <c r="Q4581" s="219" t="n">
        <v>44469</v>
      </c>
      <c r="R4581" s="193"/>
      <c r="S4581" s="193" t="s">
        <v>7130</v>
      </c>
      <c r="T4581" s="193" t="n">
        <v>962.5484043</v>
      </c>
      <c r="U4581" s="193"/>
      <c r="V4581" s="193"/>
      <c r="W4581" s="193" t="s">
        <v>8720</v>
      </c>
      <c r="X4581" s="196"/>
      <c r="Y4581" s="196"/>
      <c r="Z4581" s="196" t="n">
        <v>0</v>
      </c>
      <c r="AE4581" s="94" t="e">
        <f aca="false" t="array" ref="AE4581:AK4581">_xlfn.torow(_xlfn.unique(_xlfn._xlws.filter(cat_table[Subsector],$E4581=cat_table[Sector],"")))</f>
        <v>#NAME?</v>
      </c>
      <c r="AF4581" s="94" t="e">
        <v>#NAME?</v>
      </c>
      <c r="AG4581" s="94" t="e">
        <v>#NAME?</v>
      </c>
      <c r="AH4581" s="94" t="e">
        <v>#NAME?</v>
      </c>
      <c r="AI4581" s="94" t="e">
        <v>#NAME?</v>
      </c>
      <c r="AJ4581" s="94" t="e">
        <v>#NAME?</v>
      </c>
      <c r="AK4581" s="94" t="e">
        <v>#NAME?</v>
      </c>
      <c r="AO4581" s="94" t="e">
        <f aca="false" t="array" ref="AO4581:AQ4581">_xlfn.torow(_xlfn.unique(_xlfn._xlws.filter(cat_table[Sub-subsector],($E4581=cat_table[Sector])*($F4581=cat_table[Subsector]),"")))</f>
        <v>#NAME?</v>
      </c>
      <c r="AP4581" s="94" t="e">
        <v>#NAME?</v>
      </c>
      <c r="AQ4581" s="94" t="e">
        <v>#NAME?</v>
      </c>
    </row>
    <row r="4582" customFormat="false" ht="15" hidden="false" customHeight="true" outlineLevel="0" collapsed="false">
      <c r="A4582" s="193" t="s">
        <v>15365</v>
      </c>
      <c r="B4582" s="20" t="str">
        <f aca="false">INDEX(Table2[], MATCH(L4582, Location_ID!$D$2:$D$648, 0), 1)</f>
        <v>daa8a290-cd1b-4ff0-b151-1f450e2146dd</v>
      </c>
      <c r="C4582" s="193" t="s">
        <v>1482</v>
      </c>
      <c r="D4582" s="273" t="s">
        <v>354</v>
      </c>
      <c r="E4582" s="193" t="s">
        <v>7134</v>
      </c>
      <c r="F4582" s="193" t="s">
        <v>7899</v>
      </c>
      <c r="G4582" s="193"/>
      <c r="H4582" s="196"/>
      <c r="I4582" s="193" t="s">
        <v>14291</v>
      </c>
      <c r="J4582" s="193" t="s">
        <v>14292</v>
      </c>
      <c r="K4582" s="193" t="s">
        <v>7127</v>
      </c>
      <c r="L4582" s="193" t="s">
        <v>3033</v>
      </c>
      <c r="M4582" s="193" t="s">
        <v>7131</v>
      </c>
      <c r="N4582" s="193" t="s">
        <v>14293</v>
      </c>
      <c r="O4582" s="193" t="s">
        <v>1732</v>
      </c>
      <c r="P4582" s="219" t="n">
        <v>43040</v>
      </c>
      <c r="Q4582" s="219" t="n">
        <v>44469</v>
      </c>
      <c r="R4582" s="193"/>
      <c r="S4582" s="193" t="s">
        <v>7130</v>
      </c>
      <c r="T4582" s="193" t="n">
        <v>9758.203989</v>
      </c>
      <c r="U4582" s="193"/>
      <c r="V4582" s="193"/>
      <c r="W4582" s="193" t="s">
        <v>8720</v>
      </c>
      <c r="X4582" s="196"/>
      <c r="Y4582" s="196"/>
      <c r="Z4582" s="196" t="n">
        <v>0</v>
      </c>
      <c r="AE4582" s="94" t="e">
        <f aca="false" t="array" ref="AE4582:AK4582">_xlfn.torow(_xlfn.unique(_xlfn._xlws.filter(cat_table[Subsector],$E4582=cat_table[Sector],"")))</f>
        <v>#NAME?</v>
      </c>
      <c r="AF4582" s="94" t="e">
        <v>#NAME?</v>
      </c>
      <c r="AG4582" s="94" t="e">
        <v>#NAME?</v>
      </c>
      <c r="AH4582" s="94" t="e">
        <v>#NAME?</v>
      </c>
      <c r="AI4582" s="94" t="e">
        <v>#NAME?</v>
      </c>
      <c r="AJ4582" s="94" t="e">
        <v>#NAME?</v>
      </c>
      <c r="AK4582" s="94" t="e">
        <v>#NAME?</v>
      </c>
      <c r="AO4582" s="94" t="e">
        <f aca="false" t="array" ref="AO4582:AQ4582">_xlfn.torow(_xlfn.unique(_xlfn._xlws.filter(cat_table[Sub-subsector],($E4582=cat_table[Sector])*($F4582=cat_table[Subsector]),"")))</f>
        <v>#NAME?</v>
      </c>
      <c r="AP4582" s="94" t="e">
        <v>#NAME?</v>
      </c>
      <c r="AQ4582" s="94" t="e">
        <v>#NAME?</v>
      </c>
    </row>
    <row r="4583" customFormat="false" ht="15" hidden="false" customHeight="true" outlineLevel="0" collapsed="false">
      <c r="A4583" s="193" t="s">
        <v>15366</v>
      </c>
      <c r="B4583" s="20" t="str">
        <f aca="false">INDEX(Table2[], MATCH(L4583, Location_ID!$D$2:$D$648, 0), 1)</f>
        <v>daa8a290-cd1b-4ff0-b151-1f450e2146dd</v>
      </c>
      <c r="C4583" s="193" t="s">
        <v>1482</v>
      </c>
      <c r="D4583" s="273" t="s">
        <v>354</v>
      </c>
      <c r="E4583" s="193" t="s">
        <v>7134</v>
      </c>
      <c r="F4583" s="193" t="s">
        <v>7899</v>
      </c>
      <c r="G4583" s="193"/>
      <c r="H4583" s="196"/>
      <c r="I4583" s="193" t="s">
        <v>14291</v>
      </c>
      <c r="J4583" s="193" t="s">
        <v>14292</v>
      </c>
      <c r="K4583" s="193" t="s">
        <v>7127</v>
      </c>
      <c r="L4583" s="193" t="s">
        <v>3033</v>
      </c>
      <c r="M4583" s="193" t="s">
        <v>7131</v>
      </c>
      <c r="N4583" s="193" t="s">
        <v>14293</v>
      </c>
      <c r="O4583" s="193" t="s">
        <v>1732</v>
      </c>
      <c r="P4583" s="219" t="n">
        <v>43040</v>
      </c>
      <c r="Q4583" s="219" t="n">
        <v>44469</v>
      </c>
      <c r="R4583" s="193"/>
      <c r="S4583" s="193" t="s">
        <v>7130</v>
      </c>
      <c r="T4583" s="193" t="n">
        <v>6104.259477</v>
      </c>
      <c r="U4583" s="193"/>
      <c r="V4583" s="193"/>
      <c r="W4583" s="193" t="s">
        <v>8720</v>
      </c>
      <c r="X4583" s="196"/>
      <c r="Y4583" s="196"/>
      <c r="Z4583" s="196" t="n">
        <v>0</v>
      </c>
      <c r="AE4583" s="94" t="e">
        <f aca="false" t="array" ref="AE4583:AK4583">_xlfn.torow(_xlfn.unique(_xlfn._xlws.filter(cat_table[Subsector],$E4583=cat_table[Sector],"")))</f>
        <v>#NAME?</v>
      </c>
      <c r="AF4583" s="94" t="e">
        <v>#NAME?</v>
      </c>
      <c r="AG4583" s="94" t="e">
        <v>#NAME?</v>
      </c>
      <c r="AH4583" s="94" t="e">
        <v>#NAME?</v>
      </c>
      <c r="AI4583" s="94" t="e">
        <v>#NAME?</v>
      </c>
      <c r="AJ4583" s="94" t="e">
        <v>#NAME?</v>
      </c>
      <c r="AK4583" s="94" t="e">
        <v>#NAME?</v>
      </c>
      <c r="AO4583" s="94" t="e">
        <f aca="false" t="array" ref="AO4583:AQ4583">_xlfn.torow(_xlfn.unique(_xlfn._xlws.filter(cat_table[Sub-subsector],($E4583=cat_table[Sector])*($F4583=cat_table[Subsector]),"")))</f>
        <v>#NAME?</v>
      </c>
      <c r="AP4583" s="94" t="e">
        <v>#NAME?</v>
      </c>
      <c r="AQ4583" s="94" t="e">
        <v>#NAME?</v>
      </c>
    </row>
    <row r="4584" customFormat="false" ht="15" hidden="false" customHeight="true" outlineLevel="0" collapsed="false">
      <c r="A4584" s="193" t="s">
        <v>15367</v>
      </c>
      <c r="B4584" s="20" t="str">
        <f aca="false">INDEX(Table2[], MATCH(L4584, Location_ID!$D$2:$D$648, 0), 1)</f>
        <v>daa8a290-cd1b-4ff0-b151-1f450e2146dd</v>
      </c>
      <c r="C4584" s="193" t="s">
        <v>1482</v>
      </c>
      <c r="D4584" s="273" t="s">
        <v>354</v>
      </c>
      <c r="E4584" s="193" t="s">
        <v>7134</v>
      </c>
      <c r="F4584" s="193" t="s">
        <v>7899</v>
      </c>
      <c r="G4584" s="193"/>
      <c r="H4584" s="196"/>
      <c r="I4584" s="193" t="s">
        <v>14291</v>
      </c>
      <c r="J4584" s="193" t="s">
        <v>14292</v>
      </c>
      <c r="K4584" s="193" t="s">
        <v>7127</v>
      </c>
      <c r="L4584" s="193" t="s">
        <v>3033</v>
      </c>
      <c r="M4584" s="193" t="s">
        <v>7131</v>
      </c>
      <c r="N4584" s="193" t="s">
        <v>14293</v>
      </c>
      <c r="O4584" s="193" t="s">
        <v>1732</v>
      </c>
      <c r="P4584" s="219" t="n">
        <v>43040</v>
      </c>
      <c r="Q4584" s="219" t="n">
        <v>44469</v>
      </c>
      <c r="R4584" s="193"/>
      <c r="S4584" s="193" t="s">
        <v>7130</v>
      </c>
      <c r="T4584" s="193" t="n">
        <v>5883.638344</v>
      </c>
      <c r="U4584" s="193"/>
      <c r="V4584" s="193"/>
      <c r="W4584" s="193" t="s">
        <v>8720</v>
      </c>
      <c r="X4584" s="196"/>
      <c r="Y4584" s="196"/>
      <c r="Z4584" s="196" t="n">
        <v>0</v>
      </c>
      <c r="AE4584" s="94" t="e">
        <f aca="false" t="array" ref="AE4584:AK4584">_xlfn.torow(_xlfn.unique(_xlfn._xlws.filter(cat_table[Subsector],$E4584=cat_table[Sector],"")))</f>
        <v>#NAME?</v>
      </c>
      <c r="AF4584" s="94" t="e">
        <v>#NAME?</v>
      </c>
      <c r="AG4584" s="94" t="e">
        <v>#NAME?</v>
      </c>
      <c r="AH4584" s="94" t="e">
        <v>#NAME?</v>
      </c>
      <c r="AI4584" s="94" t="e">
        <v>#NAME?</v>
      </c>
      <c r="AJ4584" s="94" t="e">
        <v>#NAME?</v>
      </c>
      <c r="AK4584" s="94" t="e">
        <v>#NAME?</v>
      </c>
      <c r="AO4584" s="94" t="e">
        <f aca="false" t="array" ref="AO4584:AQ4584">_xlfn.torow(_xlfn.unique(_xlfn._xlws.filter(cat_table[Sub-subsector],($E4584=cat_table[Sector])*($F4584=cat_table[Subsector]),"")))</f>
        <v>#NAME?</v>
      </c>
      <c r="AP4584" s="94" t="e">
        <v>#NAME?</v>
      </c>
      <c r="AQ4584" s="94" t="e">
        <v>#NAME?</v>
      </c>
    </row>
    <row r="4585" customFormat="false" ht="15" hidden="false" customHeight="true" outlineLevel="0" collapsed="false">
      <c r="A4585" s="193" t="s">
        <v>15368</v>
      </c>
      <c r="B4585" s="20" t="str">
        <f aca="false">INDEX(Table2[], MATCH(L4585, Location_ID!$D$2:$D$648, 0), 1)</f>
        <v>daa8a290-cd1b-4ff0-b151-1f450e2146dd</v>
      </c>
      <c r="C4585" s="193" t="s">
        <v>1482</v>
      </c>
      <c r="D4585" s="273" t="s">
        <v>354</v>
      </c>
      <c r="E4585" s="193" t="s">
        <v>7134</v>
      </c>
      <c r="F4585" s="193" t="s">
        <v>7899</v>
      </c>
      <c r="G4585" s="193"/>
      <c r="H4585" s="196"/>
      <c r="I4585" s="193" t="s">
        <v>14291</v>
      </c>
      <c r="J4585" s="193" t="s">
        <v>14292</v>
      </c>
      <c r="K4585" s="193" t="s">
        <v>7127</v>
      </c>
      <c r="L4585" s="193" t="s">
        <v>3033</v>
      </c>
      <c r="M4585" s="193" t="s">
        <v>7131</v>
      </c>
      <c r="N4585" s="193" t="s">
        <v>14293</v>
      </c>
      <c r="O4585" s="193" t="s">
        <v>1732</v>
      </c>
      <c r="P4585" s="219" t="n">
        <v>43040</v>
      </c>
      <c r="Q4585" s="219" t="n">
        <v>44469</v>
      </c>
      <c r="R4585" s="193"/>
      <c r="S4585" s="193" t="s">
        <v>7130</v>
      </c>
      <c r="T4585" s="193" t="n">
        <v>3686.794486</v>
      </c>
      <c r="U4585" s="193"/>
      <c r="V4585" s="193"/>
      <c r="W4585" s="193" t="s">
        <v>8720</v>
      </c>
      <c r="X4585" s="196"/>
      <c r="Y4585" s="196"/>
      <c r="Z4585" s="196" t="n">
        <v>0</v>
      </c>
      <c r="AE4585" s="94" t="e">
        <f aca="false" t="array" ref="AE4585:AK4585">_xlfn.torow(_xlfn.unique(_xlfn._xlws.filter(cat_table[Subsector],$E4585=cat_table[Sector],"")))</f>
        <v>#NAME?</v>
      </c>
      <c r="AF4585" s="94" t="e">
        <v>#NAME?</v>
      </c>
      <c r="AG4585" s="94" t="e">
        <v>#NAME?</v>
      </c>
      <c r="AH4585" s="94" t="e">
        <v>#NAME?</v>
      </c>
      <c r="AI4585" s="94" t="e">
        <v>#NAME?</v>
      </c>
      <c r="AJ4585" s="94" t="e">
        <v>#NAME?</v>
      </c>
      <c r="AK4585" s="94" t="e">
        <v>#NAME?</v>
      </c>
      <c r="AO4585" s="94" t="e">
        <f aca="false" t="array" ref="AO4585:AQ4585">_xlfn.torow(_xlfn.unique(_xlfn._xlws.filter(cat_table[Sub-subsector],($E4585=cat_table[Sector])*($F4585=cat_table[Subsector]),"")))</f>
        <v>#NAME?</v>
      </c>
      <c r="AP4585" s="94" t="e">
        <v>#NAME?</v>
      </c>
      <c r="AQ4585" s="94" t="e">
        <v>#NAME?</v>
      </c>
    </row>
    <row r="4586" customFormat="false" ht="15" hidden="false" customHeight="true" outlineLevel="0" collapsed="false">
      <c r="A4586" s="193" t="s">
        <v>15369</v>
      </c>
      <c r="B4586" s="20" t="str">
        <f aca="false">INDEX(Table2[], MATCH(L4586, Location_ID!$D$2:$D$648, 0), 1)</f>
        <v>daa8a290-cd1b-4ff0-b151-1f450e2146dd</v>
      </c>
      <c r="C4586" s="193" t="s">
        <v>1482</v>
      </c>
      <c r="D4586" s="273" t="s">
        <v>354</v>
      </c>
      <c r="E4586" s="193" t="s">
        <v>7134</v>
      </c>
      <c r="F4586" s="193" t="s">
        <v>7899</v>
      </c>
      <c r="G4586" s="193"/>
      <c r="H4586" s="196"/>
      <c r="I4586" s="193" t="s">
        <v>14291</v>
      </c>
      <c r="J4586" s="193" t="s">
        <v>14292</v>
      </c>
      <c r="K4586" s="193" t="s">
        <v>7127</v>
      </c>
      <c r="L4586" s="193" t="s">
        <v>3033</v>
      </c>
      <c r="M4586" s="193" t="s">
        <v>7131</v>
      </c>
      <c r="N4586" s="193" t="s">
        <v>14293</v>
      </c>
      <c r="O4586" s="193" t="s">
        <v>1732</v>
      </c>
      <c r="P4586" s="219" t="n">
        <v>43040</v>
      </c>
      <c r="Q4586" s="219" t="n">
        <v>44469</v>
      </c>
      <c r="R4586" s="193"/>
      <c r="S4586" s="193" t="s">
        <v>7130</v>
      </c>
      <c r="T4586" s="193" t="n">
        <v>7195.556125</v>
      </c>
      <c r="U4586" s="193"/>
      <c r="V4586" s="193"/>
      <c r="W4586" s="193" t="s">
        <v>8720</v>
      </c>
      <c r="X4586" s="196"/>
      <c r="Y4586" s="196"/>
      <c r="Z4586" s="196" t="n">
        <v>0</v>
      </c>
      <c r="AE4586" s="94" t="e">
        <f aca="false" t="array" ref="AE4586:AK4586">_xlfn.torow(_xlfn.unique(_xlfn._xlws.filter(cat_table[Subsector],$E4586=cat_table[Sector],"")))</f>
        <v>#NAME?</v>
      </c>
      <c r="AF4586" s="94" t="e">
        <v>#NAME?</v>
      </c>
      <c r="AG4586" s="94" t="e">
        <v>#NAME?</v>
      </c>
      <c r="AH4586" s="94" t="e">
        <v>#NAME?</v>
      </c>
      <c r="AI4586" s="94" t="e">
        <v>#NAME?</v>
      </c>
      <c r="AJ4586" s="94" t="e">
        <v>#NAME?</v>
      </c>
      <c r="AK4586" s="94" t="e">
        <v>#NAME?</v>
      </c>
      <c r="AO4586" s="94" t="e">
        <f aca="false" t="array" ref="AO4586:AQ4586">_xlfn.torow(_xlfn.unique(_xlfn._xlws.filter(cat_table[Sub-subsector],($E4586=cat_table[Sector])*($F4586=cat_table[Subsector]),"")))</f>
        <v>#NAME?</v>
      </c>
      <c r="AP4586" s="94" t="e">
        <v>#NAME?</v>
      </c>
      <c r="AQ4586" s="94" t="e">
        <v>#NAME?</v>
      </c>
    </row>
    <row r="4587" customFormat="false" ht="15" hidden="false" customHeight="true" outlineLevel="0" collapsed="false">
      <c r="A4587" s="193" t="s">
        <v>15370</v>
      </c>
      <c r="B4587" s="20" t="str">
        <f aca="false">INDEX(Table2[], MATCH(L4587, Location_ID!$D$2:$D$648, 0), 1)</f>
        <v>daa8a290-cd1b-4ff0-b151-1f450e2146dd</v>
      </c>
      <c r="C4587" s="193" t="s">
        <v>1482</v>
      </c>
      <c r="D4587" s="273" t="s">
        <v>354</v>
      </c>
      <c r="E4587" s="193" t="s">
        <v>7134</v>
      </c>
      <c r="F4587" s="193" t="s">
        <v>7899</v>
      </c>
      <c r="G4587" s="193"/>
      <c r="H4587" s="196"/>
      <c r="I4587" s="193" t="s">
        <v>14291</v>
      </c>
      <c r="J4587" s="193" t="s">
        <v>14292</v>
      </c>
      <c r="K4587" s="193" t="s">
        <v>7127</v>
      </c>
      <c r="L4587" s="193" t="s">
        <v>3033</v>
      </c>
      <c r="M4587" s="193" t="s">
        <v>7131</v>
      </c>
      <c r="N4587" s="193" t="s">
        <v>14293</v>
      </c>
      <c r="O4587" s="193" t="s">
        <v>1732</v>
      </c>
      <c r="P4587" s="219" t="n">
        <v>43040</v>
      </c>
      <c r="Q4587" s="219" t="n">
        <v>44469</v>
      </c>
      <c r="R4587" s="193"/>
      <c r="S4587" s="193" t="s">
        <v>7130</v>
      </c>
      <c r="T4587" s="193" t="n">
        <v>8009.142617</v>
      </c>
      <c r="U4587" s="193"/>
      <c r="V4587" s="193"/>
      <c r="W4587" s="193" t="s">
        <v>8720</v>
      </c>
      <c r="X4587" s="196"/>
      <c r="Y4587" s="196"/>
      <c r="Z4587" s="196" t="n">
        <v>0</v>
      </c>
      <c r="AE4587" s="94" t="e">
        <f aca="false" t="array" ref="AE4587:AK4587">_xlfn.torow(_xlfn.unique(_xlfn._xlws.filter(cat_table[Subsector],$E4587=cat_table[Sector],"")))</f>
        <v>#NAME?</v>
      </c>
      <c r="AF4587" s="94" t="e">
        <v>#NAME?</v>
      </c>
      <c r="AG4587" s="94" t="e">
        <v>#NAME?</v>
      </c>
      <c r="AH4587" s="94" t="e">
        <v>#NAME?</v>
      </c>
      <c r="AI4587" s="94" t="e">
        <v>#NAME?</v>
      </c>
      <c r="AJ4587" s="94" t="e">
        <v>#NAME?</v>
      </c>
      <c r="AK4587" s="94" t="e">
        <v>#NAME?</v>
      </c>
      <c r="AO4587" s="94" t="e">
        <f aca="false" t="array" ref="AO4587:AQ4587">_xlfn.torow(_xlfn.unique(_xlfn._xlws.filter(cat_table[Sub-subsector],($E4587=cat_table[Sector])*($F4587=cat_table[Subsector]),"")))</f>
        <v>#NAME?</v>
      </c>
      <c r="AP4587" s="94" t="e">
        <v>#NAME?</v>
      </c>
      <c r="AQ4587" s="94" t="e">
        <v>#NAME?</v>
      </c>
    </row>
    <row r="4588" customFormat="false" ht="15" hidden="false" customHeight="true" outlineLevel="0" collapsed="false">
      <c r="A4588" s="193" t="s">
        <v>15371</v>
      </c>
      <c r="B4588" s="20" t="str">
        <f aca="false">INDEX(Table2[], MATCH(L4588, Location_ID!$D$2:$D$648, 0), 1)</f>
        <v>daa8a290-cd1b-4ff0-b151-1f450e2146dd</v>
      </c>
      <c r="C4588" s="193" t="s">
        <v>1482</v>
      </c>
      <c r="D4588" s="273" t="s">
        <v>354</v>
      </c>
      <c r="E4588" s="193" t="s">
        <v>7134</v>
      </c>
      <c r="F4588" s="193" t="s">
        <v>7899</v>
      </c>
      <c r="G4588" s="193"/>
      <c r="H4588" s="196"/>
      <c r="I4588" s="193" t="s">
        <v>14291</v>
      </c>
      <c r="J4588" s="193" t="s">
        <v>14292</v>
      </c>
      <c r="K4588" s="193" t="s">
        <v>7127</v>
      </c>
      <c r="L4588" s="193" t="s">
        <v>3033</v>
      </c>
      <c r="M4588" s="193" t="s">
        <v>7131</v>
      </c>
      <c r="N4588" s="193" t="s">
        <v>14293</v>
      </c>
      <c r="O4588" s="193" t="s">
        <v>1732</v>
      </c>
      <c r="P4588" s="219" t="n">
        <v>43040</v>
      </c>
      <c r="Q4588" s="219" t="n">
        <v>44469</v>
      </c>
      <c r="R4588" s="193"/>
      <c r="S4588" s="193" t="s">
        <v>7130</v>
      </c>
      <c r="T4588" s="193" t="n">
        <v>4907.478664</v>
      </c>
      <c r="U4588" s="193"/>
      <c r="V4588" s="193"/>
      <c r="W4588" s="193" t="s">
        <v>8720</v>
      </c>
      <c r="X4588" s="196"/>
      <c r="Y4588" s="196"/>
      <c r="Z4588" s="196" t="n">
        <v>0</v>
      </c>
      <c r="AE4588" s="94" t="e">
        <f aca="false" t="array" ref="AE4588:AK4588">_xlfn.torow(_xlfn.unique(_xlfn._xlws.filter(cat_table[Subsector],$E4588=cat_table[Sector],"")))</f>
        <v>#NAME?</v>
      </c>
      <c r="AF4588" s="94" t="e">
        <v>#NAME?</v>
      </c>
      <c r="AG4588" s="94" t="e">
        <v>#NAME?</v>
      </c>
      <c r="AH4588" s="94" t="e">
        <v>#NAME?</v>
      </c>
      <c r="AI4588" s="94" t="e">
        <v>#NAME?</v>
      </c>
      <c r="AJ4588" s="94" t="e">
        <v>#NAME?</v>
      </c>
      <c r="AK4588" s="94" t="e">
        <v>#NAME?</v>
      </c>
      <c r="AO4588" s="94" t="e">
        <f aca="false" t="array" ref="AO4588:AQ4588">_xlfn.torow(_xlfn.unique(_xlfn._xlws.filter(cat_table[Sub-subsector],($E4588=cat_table[Sector])*($F4588=cat_table[Subsector]),"")))</f>
        <v>#NAME?</v>
      </c>
      <c r="AP4588" s="94" t="e">
        <v>#NAME?</v>
      </c>
      <c r="AQ4588" s="94" t="e">
        <v>#NAME?</v>
      </c>
    </row>
    <row r="4589" customFormat="false" ht="15" hidden="false" customHeight="true" outlineLevel="0" collapsed="false">
      <c r="A4589" s="193" t="s">
        <v>15372</v>
      </c>
      <c r="B4589" s="20" t="str">
        <f aca="false">INDEX(Table2[], MATCH(L4589, Location_ID!$D$2:$D$648, 0), 1)</f>
        <v>daa8a290-cd1b-4ff0-b151-1f450e2146dd</v>
      </c>
      <c r="C4589" s="193" t="s">
        <v>1482</v>
      </c>
      <c r="D4589" s="273" t="s">
        <v>354</v>
      </c>
      <c r="E4589" s="193" t="s">
        <v>7134</v>
      </c>
      <c r="F4589" s="193" t="s">
        <v>7899</v>
      </c>
      <c r="G4589" s="193"/>
      <c r="H4589" s="196"/>
      <c r="I4589" s="193" t="s">
        <v>14291</v>
      </c>
      <c r="J4589" s="193" t="s">
        <v>14292</v>
      </c>
      <c r="K4589" s="193" t="s">
        <v>7127</v>
      </c>
      <c r="L4589" s="193" t="s">
        <v>3033</v>
      </c>
      <c r="M4589" s="193" t="s">
        <v>7131</v>
      </c>
      <c r="N4589" s="193" t="s">
        <v>14293</v>
      </c>
      <c r="O4589" s="193" t="s">
        <v>1732</v>
      </c>
      <c r="P4589" s="219" t="n">
        <v>43040</v>
      </c>
      <c r="Q4589" s="219" t="n">
        <v>44469</v>
      </c>
      <c r="R4589" s="193"/>
      <c r="S4589" s="193" t="s">
        <v>7130</v>
      </c>
      <c r="T4589" s="193" t="n">
        <v>10053.02669</v>
      </c>
      <c r="U4589" s="193"/>
      <c r="V4589" s="193"/>
      <c r="W4589" s="193" t="s">
        <v>8720</v>
      </c>
      <c r="X4589" s="196"/>
      <c r="Y4589" s="196"/>
      <c r="Z4589" s="196" t="n">
        <v>0</v>
      </c>
      <c r="AE4589" s="94" t="e">
        <f aca="false" t="array" ref="AE4589:AK4589">_xlfn.torow(_xlfn.unique(_xlfn._xlws.filter(cat_table[Subsector],$E4589=cat_table[Sector],"")))</f>
        <v>#NAME?</v>
      </c>
      <c r="AF4589" s="94" t="e">
        <v>#NAME?</v>
      </c>
      <c r="AG4589" s="94" t="e">
        <v>#NAME?</v>
      </c>
      <c r="AH4589" s="94" t="e">
        <v>#NAME?</v>
      </c>
      <c r="AI4589" s="94" t="e">
        <v>#NAME?</v>
      </c>
      <c r="AJ4589" s="94" t="e">
        <v>#NAME?</v>
      </c>
      <c r="AK4589" s="94" t="e">
        <v>#NAME?</v>
      </c>
      <c r="AO4589" s="94" t="e">
        <f aca="false" t="array" ref="AO4589:AQ4589">_xlfn.torow(_xlfn.unique(_xlfn._xlws.filter(cat_table[Sub-subsector],($E4589=cat_table[Sector])*($F4589=cat_table[Subsector]),"")))</f>
        <v>#NAME?</v>
      </c>
      <c r="AP4589" s="94" t="e">
        <v>#NAME?</v>
      </c>
      <c r="AQ4589" s="94" t="e">
        <v>#NAME?</v>
      </c>
    </row>
    <row r="4590" customFormat="false" ht="15" hidden="false" customHeight="true" outlineLevel="0" collapsed="false">
      <c r="A4590" s="193" t="s">
        <v>15373</v>
      </c>
      <c r="B4590" s="20" t="str">
        <f aca="false">INDEX(Table2[], MATCH(L4590, Location_ID!$D$2:$D$648, 0), 1)</f>
        <v>daa8a290-cd1b-4ff0-b151-1f450e2146dd</v>
      </c>
      <c r="C4590" s="193" t="s">
        <v>1482</v>
      </c>
      <c r="D4590" s="273" t="s">
        <v>354</v>
      </c>
      <c r="E4590" s="193" t="s">
        <v>7134</v>
      </c>
      <c r="F4590" s="193" t="s">
        <v>7899</v>
      </c>
      <c r="G4590" s="193"/>
      <c r="H4590" s="196"/>
      <c r="I4590" s="193" t="s">
        <v>14291</v>
      </c>
      <c r="J4590" s="193" t="s">
        <v>14292</v>
      </c>
      <c r="K4590" s="193" t="s">
        <v>7127</v>
      </c>
      <c r="L4590" s="193" t="s">
        <v>3033</v>
      </c>
      <c r="M4590" s="193" t="s">
        <v>7131</v>
      </c>
      <c r="N4590" s="193" t="s">
        <v>14293</v>
      </c>
      <c r="O4590" s="193" t="s">
        <v>1732</v>
      </c>
      <c r="P4590" s="219" t="n">
        <v>43040</v>
      </c>
      <c r="Q4590" s="219" t="n">
        <v>44469</v>
      </c>
      <c r="R4590" s="193"/>
      <c r="S4590" s="193" t="s">
        <v>7130</v>
      </c>
      <c r="T4590" s="193" t="n">
        <v>4756.899413</v>
      </c>
      <c r="U4590" s="193"/>
      <c r="V4590" s="193"/>
      <c r="W4590" s="193" t="s">
        <v>8720</v>
      </c>
      <c r="X4590" s="196"/>
      <c r="Y4590" s="196"/>
      <c r="Z4590" s="196" t="n">
        <v>0</v>
      </c>
      <c r="AE4590" s="94" t="e">
        <f aca="false" t="array" ref="AE4590:AK4590">_xlfn.torow(_xlfn.unique(_xlfn._xlws.filter(cat_table[Subsector],$E4590=cat_table[Sector],"")))</f>
        <v>#NAME?</v>
      </c>
      <c r="AF4590" s="94" t="e">
        <v>#NAME?</v>
      </c>
      <c r="AG4590" s="94" t="e">
        <v>#NAME?</v>
      </c>
      <c r="AH4590" s="94" t="e">
        <v>#NAME?</v>
      </c>
      <c r="AI4590" s="94" t="e">
        <v>#NAME?</v>
      </c>
      <c r="AJ4590" s="94" t="e">
        <v>#NAME?</v>
      </c>
      <c r="AK4590" s="94" t="e">
        <v>#NAME?</v>
      </c>
      <c r="AO4590" s="94" t="e">
        <f aca="false" t="array" ref="AO4590:AQ4590">_xlfn.torow(_xlfn.unique(_xlfn._xlws.filter(cat_table[Sub-subsector],($E4590=cat_table[Sector])*($F4590=cat_table[Subsector]),"")))</f>
        <v>#NAME?</v>
      </c>
      <c r="AP4590" s="94" t="e">
        <v>#NAME?</v>
      </c>
      <c r="AQ4590" s="94" t="e">
        <v>#NAME?</v>
      </c>
    </row>
    <row r="4591" customFormat="false" ht="15" hidden="false" customHeight="true" outlineLevel="0" collapsed="false">
      <c r="A4591" s="193" t="s">
        <v>15374</v>
      </c>
      <c r="B4591" s="20" t="str">
        <f aca="false">INDEX(Table2[], MATCH(L4591, Location_ID!$D$2:$D$648, 0), 1)</f>
        <v>daa8a290-cd1b-4ff0-b151-1f450e2146dd</v>
      </c>
      <c r="C4591" s="193" t="s">
        <v>1482</v>
      </c>
      <c r="D4591" s="273" t="s">
        <v>354</v>
      </c>
      <c r="E4591" s="193" t="s">
        <v>7134</v>
      </c>
      <c r="F4591" s="193" t="s">
        <v>7899</v>
      </c>
      <c r="G4591" s="193"/>
      <c r="H4591" s="196"/>
      <c r="I4591" s="193" t="s">
        <v>14291</v>
      </c>
      <c r="J4591" s="193" t="s">
        <v>14292</v>
      </c>
      <c r="K4591" s="193" t="s">
        <v>7127</v>
      </c>
      <c r="L4591" s="193" t="s">
        <v>3033</v>
      </c>
      <c r="M4591" s="193" t="s">
        <v>7131</v>
      </c>
      <c r="N4591" s="193" t="s">
        <v>14293</v>
      </c>
      <c r="O4591" s="193" t="s">
        <v>1732</v>
      </c>
      <c r="P4591" s="219" t="n">
        <v>43040</v>
      </c>
      <c r="Q4591" s="219" t="n">
        <v>44469</v>
      </c>
      <c r="R4591" s="193"/>
      <c r="S4591" s="193" t="s">
        <v>7130</v>
      </c>
      <c r="T4591" s="193" t="n">
        <v>4793.020978</v>
      </c>
      <c r="U4591" s="193"/>
      <c r="V4591" s="193"/>
      <c r="W4591" s="193" t="s">
        <v>8720</v>
      </c>
      <c r="X4591" s="196"/>
      <c r="Y4591" s="196"/>
      <c r="Z4591" s="196" t="n">
        <v>0</v>
      </c>
      <c r="AE4591" s="94" t="e">
        <f aca="false" t="array" ref="AE4591:AK4591">_xlfn.torow(_xlfn.unique(_xlfn._xlws.filter(cat_table[Subsector],$E4591=cat_table[Sector],"")))</f>
        <v>#NAME?</v>
      </c>
      <c r="AF4591" s="94" t="e">
        <v>#NAME?</v>
      </c>
      <c r="AG4591" s="94" t="e">
        <v>#NAME?</v>
      </c>
      <c r="AH4591" s="94" t="e">
        <v>#NAME?</v>
      </c>
      <c r="AI4591" s="94" t="e">
        <v>#NAME?</v>
      </c>
      <c r="AJ4591" s="94" t="e">
        <v>#NAME?</v>
      </c>
      <c r="AK4591" s="94" t="e">
        <v>#NAME?</v>
      </c>
      <c r="AO4591" s="94" t="e">
        <f aca="false" t="array" ref="AO4591:AQ4591">_xlfn.torow(_xlfn.unique(_xlfn._xlws.filter(cat_table[Sub-subsector],($E4591=cat_table[Sector])*($F4591=cat_table[Subsector]),"")))</f>
        <v>#NAME?</v>
      </c>
      <c r="AP4591" s="94" t="e">
        <v>#NAME?</v>
      </c>
      <c r="AQ4591" s="94" t="e">
        <v>#NAME?</v>
      </c>
    </row>
    <row r="4592" customFormat="false" ht="15" hidden="false" customHeight="true" outlineLevel="0" collapsed="false">
      <c r="A4592" s="193" t="s">
        <v>15375</v>
      </c>
      <c r="B4592" s="20" t="str">
        <f aca="false">INDEX(Table2[], MATCH(L4592, Location_ID!$D$2:$D$648, 0), 1)</f>
        <v>daa8a290-cd1b-4ff0-b151-1f450e2146dd</v>
      </c>
      <c r="C4592" s="193" t="s">
        <v>1482</v>
      </c>
      <c r="D4592" s="273" t="s">
        <v>354</v>
      </c>
      <c r="E4592" s="193" t="s">
        <v>7134</v>
      </c>
      <c r="F4592" s="193" t="s">
        <v>7899</v>
      </c>
      <c r="G4592" s="193"/>
      <c r="H4592" s="196"/>
      <c r="I4592" s="193" t="s">
        <v>14291</v>
      </c>
      <c r="J4592" s="193" t="s">
        <v>14292</v>
      </c>
      <c r="K4592" s="193" t="s">
        <v>7127</v>
      </c>
      <c r="L4592" s="193" t="s">
        <v>3033</v>
      </c>
      <c r="M4592" s="193" t="s">
        <v>7131</v>
      </c>
      <c r="N4592" s="193" t="s">
        <v>14293</v>
      </c>
      <c r="O4592" s="193" t="s">
        <v>1732</v>
      </c>
      <c r="P4592" s="219" t="n">
        <v>43040</v>
      </c>
      <c r="Q4592" s="219" t="n">
        <v>44469</v>
      </c>
      <c r="R4592" s="193"/>
      <c r="S4592" s="193" t="s">
        <v>7130</v>
      </c>
      <c r="T4592" s="193" t="n">
        <v>8297.686609</v>
      </c>
      <c r="U4592" s="193"/>
      <c r="V4592" s="193"/>
      <c r="W4592" s="193" t="s">
        <v>8720</v>
      </c>
      <c r="X4592" s="196"/>
      <c r="Y4592" s="196"/>
      <c r="Z4592" s="196" t="n">
        <v>0</v>
      </c>
      <c r="AE4592" s="94" t="e">
        <f aca="false" t="array" ref="AE4592:AK4592">_xlfn.torow(_xlfn.unique(_xlfn._xlws.filter(cat_table[Subsector],$E4592=cat_table[Sector],"")))</f>
        <v>#NAME?</v>
      </c>
      <c r="AF4592" s="94" t="e">
        <v>#NAME?</v>
      </c>
      <c r="AG4592" s="94" t="e">
        <v>#NAME?</v>
      </c>
      <c r="AH4592" s="94" t="e">
        <v>#NAME?</v>
      </c>
      <c r="AI4592" s="94" t="e">
        <v>#NAME?</v>
      </c>
      <c r="AJ4592" s="94" t="e">
        <v>#NAME?</v>
      </c>
      <c r="AK4592" s="94" t="e">
        <v>#NAME?</v>
      </c>
      <c r="AO4592" s="94" t="e">
        <f aca="false" t="array" ref="AO4592:AQ4592">_xlfn.torow(_xlfn.unique(_xlfn._xlws.filter(cat_table[Sub-subsector],($E4592=cat_table[Sector])*($F4592=cat_table[Subsector]),"")))</f>
        <v>#NAME?</v>
      </c>
      <c r="AP4592" s="94" t="e">
        <v>#NAME?</v>
      </c>
      <c r="AQ4592" s="94" t="e">
        <v>#NAME?</v>
      </c>
    </row>
    <row r="4593" customFormat="false" ht="15" hidden="false" customHeight="true" outlineLevel="0" collapsed="false">
      <c r="A4593" s="193" t="s">
        <v>15376</v>
      </c>
      <c r="B4593" s="20" t="str">
        <f aca="false">INDEX(Table2[], MATCH(L4593, Location_ID!$D$2:$D$648, 0), 1)</f>
        <v>daa8a290-cd1b-4ff0-b151-1f450e2146dd</v>
      </c>
      <c r="C4593" s="193" t="s">
        <v>1482</v>
      </c>
      <c r="D4593" s="273" t="s">
        <v>354</v>
      </c>
      <c r="E4593" s="193" t="s">
        <v>7134</v>
      </c>
      <c r="F4593" s="193" t="s">
        <v>7899</v>
      </c>
      <c r="G4593" s="193"/>
      <c r="H4593" s="196"/>
      <c r="I4593" s="193" t="s">
        <v>14291</v>
      </c>
      <c r="J4593" s="193" t="s">
        <v>14292</v>
      </c>
      <c r="K4593" s="193" t="s">
        <v>7127</v>
      </c>
      <c r="L4593" s="193" t="s">
        <v>3033</v>
      </c>
      <c r="M4593" s="193" t="s">
        <v>7131</v>
      </c>
      <c r="N4593" s="193" t="s">
        <v>14293</v>
      </c>
      <c r="O4593" s="193" t="s">
        <v>1732</v>
      </c>
      <c r="P4593" s="219" t="n">
        <v>43040</v>
      </c>
      <c r="Q4593" s="219" t="n">
        <v>44469</v>
      </c>
      <c r="R4593" s="193"/>
      <c r="S4593" s="193" t="s">
        <v>7130</v>
      </c>
      <c r="T4593" s="193" t="n">
        <v>7427.545619</v>
      </c>
      <c r="U4593" s="193"/>
      <c r="V4593" s="193"/>
      <c r="W4593" s="193" t="s">
        <v>8720</v>
      </c>
      <c r="X4593" s="196"/>
      <c r="Y4593" s="196"/>
      <c r="Z4593" s="196" t="n">
        <v>0</v>
      </c>
      <c r="AE4593" s="94" t="e">
        <f aca="false" t="array" ref="AE4593:AK4593">_xlfn.torow(_xlfn.unique(_xlfn._xlws.filter(cat_table[Subsector],$E4593=cat_table[Sector],"")))</f>
        <v>#NAME?</v>
      </c>
      <c r="AF4593" s="94" t="e">
        <v>#NAME?</v>
      </c>
      <c r="AG4593" s="94" t="e">
        <v>#NAME?</v>
      </c>
      <c r="AH4593" s="94" t="e">
        <v>#NAME?</v>
      </c>
      <c r="AI4593" s="94" t="e">
        <v>#NAME?</v>
      </c>
      <c r="AJ4593" s="94" t="e">
        <v>#NAME?</v>
      </c>
      <c r="AK4593" s="94" t="e">
        <v>#NAME?</v>
      </c>
      <c r="AO4593" s="94" t="e">
        <f aca="false" t="array" ref="AO4593:AQ4593">_xlfn.torow(_xlfn.unique(_xlfn._xlws.filter(cat_table[Sub-subsector],($E4593=cat_table[Sector])*($F4593=cat_table[Subsector]),"")))</f>
        <v>#NAME?</v>
      </c>
      <c r="AP4593" s="94" t="e">
        <v>#NAME?</v>
      </c>
      <c r="AQ4593" s="94" t="e">
        <v>#NAME?</v>
      </c>
    </row>
    <row r="4594" customFormat="false" ht="15" hidden="false" customHeight="true" outlineLevel="0" collapsed="false">
      <c r="A4594" s="193" t="s">
        <v>15377</v>
      </c>
      <c r="B4594" s="20" t="str">
        <f aca="false">INDEX(Table2[], MATCH(L4594, Location_ID!$D$2:$D$648, 0), 1)</f>
        <v>daa8a290-cd1b-4ff0-b151-1f450e2146dd</v>
      </c>
      <c r="C4594" s="193" t="s">
        <v>1482</v>
      </c>
      <c r="D4594" s="273" t="s">
        <v>354</v>
      </c>
      <c r="E4594" s="193" t="s">
        <v>7134</v>
      </c>
      <c r="F4594" s="193" t="s">
        <v>7899</v>
      </c>
      <c r="G4594" s="193"/>
      <c r="H4594" s="196"/>
      <c r="I4594" s="193" t="s">
        <v>14291</v>
      </c>
      <c r="J4594" s="193" t="s">
        <v>14292</v>
      </c>
      <c r="K4594" s="193" t="s">
        <v>7127</v>
      </c>
      <c r="L4594" s="193" t="s">
        <v>3033</v>
      </c>
      <c r="M4594" s="193" t="s">
        <v>7131</v>
      </c>
      <c r="N4594" s="193" t="s">
        <v>14293</v>
      </c>
      <c r="O4594" s="193" t="s">
        <v>1732</v>
      </c>
      <c r="P4594" s="219" t="n">
        <v>43040</v>
      </c>
      <c r="Q4594" s="219" t="n">
        <v>44469</v>
      </c>
      <c r="R4594" s="193"/>
      <c r="S4594" s="193" t="s">
        <v>7130</v>
      </c>
      <c r="T4594" s="193" t="n">
        <v>5587.298659</v>
      </c>
      <c r="U4594" s="193"/>
      <c r="V4594" s="193"/>
      <c r="W4594" s="193" t="s">
        <v>8720</v>
      </c>
      <c r="X4594" s="196"/>
      <c r="Y4594" s="196"/>
      <c r="Z4594" s="196" t="n">
        <v>0</v>
      </c>
      <c r="AE4594" s="94" t="e">
        <f aca="false" t="array" ref="AE4594:AK4594">_xlfn.torow(_xlfn.unique(_xlfn._xlws.filter(cat_table[Subsector],$E4594=cat_table[Sector],"")))</f>
        <v>#NAME?</v>
      </c>
      <c r="AF4594" s="94" t="e">
        <v>#NAME?</v>
      </c>
      <c r="AG4594" s="94" t="e">
        <v>#NAME?</v>
      </c>
      <c r="AH4594" s="94" t="e">
        <v>#NAME?</v>
      </c>
      <c r="AI4594" s="94" t="e">
        <v>#NAME?</v>
      </c>
      <c r="AJ4594" s="94" t="e">
        <v>#NAME?</v>
      </c>
      <c r="AK4594" s="94" t="e">
        <v>#NAME?</v>
      </c>
      <c r="AO4594" s="94" t="e">
        <f aca="false" t="array" ref="AO4594:AQ4594">_xlfn.torow(_xlfn.unique(_xlfn._xlws.filter(cat_table[Sub-subsector],($E4594=cat_table[Sector])*($F4594=cat_table[Subsector]),"")))</f>
        <v>#NAME?</v>
      </c>
      <c r="AP4594" s="94" t="e">
        <v>#NAME?</v>
      </c>
      <c r="AQ4594" s="94" t="e">
        <v>#NAME?</v>
      </c>
    </row>
    <row r="4595" customFormat="false" ht="15" hidden="false" customHeight="true" outlineLevel="0" collapsed="false">
      <c r="A4595" s="193" t="s">
        <v>15378</v>
      </c>
      <c r="B4595" s="20" t="str">
        <f aca="false">INDEX(Table2[], MATCH(L4595, Location_ID!$D$2:$D$648, 0), 1)</f>
        <v>daa8a290-cd1b-4ff0-b151-1f450e2146dd</v>
      </c>
      <c r="C4595" s="193" t="s">
        <v>1482</v>
      </c>
      <c r="D4595" s="273" t="s">
        <v>354</v>
      </c>
      <c r="E4595" s="193" t="s">
        <v>7134</v>
      </c>
      <c r="F4595" s="193" t="s">
        <v>7899</v>
      </c>
      <c r="G4595" s="193"/>
      <c r="H4595" s="196"/>
      <c r="I4595" s="193" t="s">
        <v>14291</v>
      </c>
      <c r="J4595" s="193" t="s">
        <v>14292</v>
      </c>
      <c r="K4595" s="193" t="s">
        <v>7127</v>
      </c>
      <c r="L4595" s="193" t="s">
        <v>3033</v>
      </c>
      <c r="M4595" s="193" t="s">
        <v>7131</v>
      </c>
      <c r="N4595" s="193" t="s">
        <v>14293</v>
      </c>
      <c r="O4595" s="193" t="s">
        <v>1732</v>
      </c>
      <c r="P4595" s="219" t="n">
        <v>43040</v>
      </c>
      <c r="Q4595" s="219" t="n">
        <v>44469</v>
      </c>
      <c r="R4595" s="193"/>
      <c r="S4595" s="193" t="s">
        <v>7130</v>
      </c>
      <c r="T4595" s="193" t="n">
        <v>7125.355684</v>
      </c>
      <c r="U4595" s="193"/>
      <c r="V4595" s="193"/>
      <c r="W4595" s="193" t="s">
        <v>8720</v>
      </c>
      <c r="X4595" s="196"/>
      <c r="Y4595" s="196"/>
      <c r="Z4595" s="196" t="n">
        <v>0</v>
      </c>
      <c r="AE4595" s="94" t="e">
        <f aca="false" t="array" ref="AE4595:AK4595">_xlfn.torow(_xlfn.unique(_xlfn._xlws.filter(cat_table[Subsector],$E4595=cat_table[Sector],"")))</f>
        <v>#NAME?</v>
      </c>
      <c r="AF4595" s="94" t="e">
        <v>#NAME?</v>
      </c>
      <c r="AG4595" s="94" t="e">
        <v>#NAME?</v>
      </c>
      <c r="AH4595" s="94" t="e">
        <v>#NAME?</v>
      </c>
      <c r="AI4595" s="94" t="e">
        <v>#NAME?</v>
      </c>
      <c r="AJ4595" s="94" t="e">
        <v>#NAME?</v>
      </c>
      <c r="AK4595" s="94" t="e">
        <v>#NAME?</v>
      </c>
      <c r="AO4595" s="94" t="e">
        <f aca="false" t="array" ref="AO4595:AQ4595">_xlfn.torow(_xlfn.unique(_xlfn._xlws.filter(cat_table[Sub-subsector],($E4595=cat_table[Sector])*($F4595=cat_table[Subsector]),"")))</f>
        <v>#NAME?</v>
      </c>
      <c r="AP4595" s="94" t="e">
        <v>#NAME?</v>
      </c>
      <c r="AQ4595" s="94" t="e">
        <v>#NAME?</v>
      </c>
    </row>
    <row r="4596" customFormat="false" ht="15" hidden="false" customHeight="true" outlineLevel="0" collapsed="false">
      <c r="A4596" s="193" t="s">
        <v>15379</v>
      </c>
      <c r="B4596" s="20" t="str">
        <f aca="false">INDEX(Table2[], MATCH(L4596, Location_ID!$D$2:$D$648, 0), 1)</f>
        <v>daa8a290-cd1b-4ff0-b151-1f450e2146dd</v>
      </c>
      <c r="C4596" s="193" t="s">
        <v>1482</v>
      </c>
      <c r="D4596" s="273" t="s">
        <v>354</v>
      </c>
      <c r="E4596" s="193" t="s">
        <v>7134</v>
      </c>
      <c r="F4596" s="193" t="s">
        <v>7899</v>
      </c>
      <c r="G4596" s="193"/>
      <c r="H4596" s="196"/>
      <c r="I4596" s="193" t="s">
        <v>14291</v>
      </c>
      <c r="J4596" s="193" t="s">
        <v>14292</v>
      </c>
      <c r="K4596" s="193" t="s">
        <v>7127</v>
      </c>
      <c r="L4596" s="193" t="s">
        <v>3033</v>
      </c>
      <c r="M4596" s="193" t="s">
        <v>7131</v>
      </c>
      <c r="N4596" s="193" t="s">
        <v>14293</v>
      </c>
      <c r="O4596" s="193" t="s">
        <v>1732</v>
      </c>
      <c r="P4596" s="219" t="n">
        <v>43040</v>
      </c>
      <c r="Q4596" s="219" t="n">
        <v>44469</v>
      </c>
      <c r="R4596" s="193"/>
      <c r="S4596" s="193" t="s">
        <v>7130</v>
      </c>
      <c r="T4596" s="193" t="n">
        <v>4259.444095</v>
      </c>
      <c r="U4596" s="193"/>
      <c r="V4596" s="193"/>
      <c r="W4596" s="193" t="s">
        <v>8720</v>
      </c>
      <c r="X4596" s="196"/>
      <c r="Y4596" s="196"/>
      <c r="Z4596" s="196" t="n">
        <v>0</v>
      </c>
      <c r="AE4596" s="94" t="e">
        <f aca="false" t="array" ref="AE4596:AK4596">_xlfn.torow(_xlfn.unique(_xlfn._xlws.filter(cat_table[Subsector],$E4596=cat_table[Sector],"")))</f>
        <v>#NAME?</v>
      </c>
      <c r="AF4596" s="94" t="e">
        <v>#NAME?</v>
      </c>
      <c r="AG4596" s="94" t="e">
        <v>#NAME?</v>
      </c>
      <c r="AH4596" s="94" t="e">
        <v>#NAME?</v>
      </c>
      <c r="AI4596" s="94" t="e">
        <v>#NAME?</v>
      </c>
      <c r="AJ4596" s="94" t="e">
        <v>#NAME?</v>
      </c>
      <c r="AK4596" s="94" t="e">
        <v>#NAME?</v>
      </c>
      <c r="AO4596" s="94" t="e">
        <f aca="false" t="array" ref="AO4596:AQ4596">_xlfn.torow(_xlfn.unique(_xlfn._xlws.filter(cat_table[Sub-subsector],($E4596=cat_table[Sector])*($F4596=cat_table[Subsector]),"")))</f>
        <v>#NAME?</v>
      </c>
      <c r="AP4596" s="94" t="e">
        <v>#NAME?</v>
      </c>
      <c r="AQ4596" s="94" t="e">
        <v>#NAME?</v>
      </c>
    </row>
    <row r="4597" customFormat="false" ht="15" hidden="false" customHeight="true" outlineLevel="0" collapsed="false">
      <c r="A4597" s="193" t="s">
        <v>15380</v>
      </c>
      <c r="B4597" s="20" t="str">
        <f aca="false">INDEX(Table2[], MATCH(L4597, Location_ID!$D$2:$D$648, 0), 1)</f>
        <v>daa8a290-cd1b-4ff0-b151-1f450e2146dd</v>
      </c>
      <c r="C4597" s="193" t="s">
        <v>1482</v>
      </c>
      <c r="D4597" s="273" t="s">
        <v>354</v>
      </c>
      <c r="E4597" s="193" t="s">
        <v>7134</v>
      </c>
      <c r="F4597" s="193" t="s">
        <v>7899</v>
      </c>
      <c r="G4597" s="193"/>
      <c r="H4597" s="196"/>
      <c r="I4597" s="193" t="s">
        <v>14291</v>
      </c>
      <c r="J4597" s="193" t="s">
        <v>14292</v>
      </c>
      <c r="K4597" s="193" t="s">
        <v>7127</v>
      </c>
      <c r="L4597" s="193" t="s">
        <v>3033</v>
      </c>
      <c r="M4597" s="193" t="s">
        <v>7131</v>
      </c>
      <c r="N4597" s="193" t="s">
        <v>14293</v>
      </c>
      <c r="O4597" s="193" t="s">
        <v>1732</v>
      </c>
      <c r="P4597" s="219" t="n">
        <v>43040</v>
      </c>
      <c r="Q4597" s="219" t="n">
        <v>44469</v>
      </c>
      <c r="R4597" s="193"/>
      <c r="S4597" s="193" t="s">
        <v>7130</v>
      </c>
      <c r="T4597" s="193" t="n">
        <v>5740.250956</v>
      </c>
      <c r="U4597" s="193"/>
      <c r="V4597" s="193"/>
      <c r="W4597" s="193" t="s">
        <v>8720</v>
      </c>
      <c r="X4597" s="196"/>
      <c r="Y4597" s="196"/>
      <c r="Z4597" s="196" t="n">
        <v>0</v>
      </c>
      <c r="AE4597" s="94" t="e">
        <f aca="false" t="array" ref="AE4597:AK4597">_xlfn.torow(_xlfn.unique(_xlfn._xlws.filter(cat_table[Subsector],$E4597=cat_table[Sector],"")))</f>
        <v>#NAME?</v>
      </c>
      <c r="AF4597" s="94" t="e">
        <v>#NAME?</v>
      </c>
      <c r="AG4597" s="94" t="e">
        <v>#NAME?</v>
      </c>
      <c r="AH4597" s="94" t="e">
        <v>#NAME?</v>
      </c>
      <c r="AI4597" s="94" t="e">
        <v>#NAME?</v>
      </c>
      <c r="AJ4597" s="94" t="e">
        <v>#NAME?</v>
      </c>
      <c r="AK4597" s="94" t="e">
        <v>#NAME?</v>
      </c>
      <c r="AO4597" s="94" t="e">
        <f aca="false" t="array" ref="AO4597:AQ4597">_xlfn.torow(_xlfn.unique(_xlfn._xlws.filter(cat_table[Sub-subsector],($E4597=cat_table[Sector])*($F4597=cat_table[Subsector]),"")))</f>
        <v>#NAME?</v>
      </c>
      <c r="AP4597" s="94" t="e">
        <v>#NAME?</v>
      </c>
      <c r="AQ4597" s="94" t="e">
        <v>#NAME?</v>
      </c>
    </row>
    <row r="4598" customFormat="false" ht="15" hidden="false" customHeight="true" outlineLevel="0" collapsed="false">
      <c r="A4598" s="193" t="s">
        <v>15381</v>
      </c>
      <c r="B4598" s="20" t="str">
        <f aca="false">INDEX(Table2[], MATCH(L4598, Location_ID!$D$2:$D$648, 0), 1)</f>
        <v>daa8a290-cd1b-4ff0-b151-1f450e2146dd</v>
      </c>
      <c r="C4598" s="193" t="s">
        <v>1482</v>
      </c>
      <c r="D4598" s="273" t="s">
        <v>354</v>
      </c>
      <c r="E4598" s="193" t="s">
        <v>7134</v>
      </c>
      <c r="F4598" s="193" t="s">
        <v>7899</v>
      </c>
      <c r="G4598" s="193"/>
      <c r="H4598" s="196"/>
      <c r="I4598" s="193" t="s">
        <v>14291</v>
      </c>
      <c r="J4598" s="193" t="s">
        <v>14292</v>
      </c>
      <c r="K4598" s="193" t="s">
        <v>7127</v>
      </c>
      <c r="L4598" s="193" t="s">
        <v>3033</v>
      </c>
      <c r="M4598" s="193" t="s">
        <v>7131</v>
      </c>
      <c r="N4598" s="193" t="s">
        <v>14293</v>
      </c>
      <c r="O4598" s="193" t="s">
        <v>1732</v>
      </c>
      <c r="P4598" s="219" t="n">
        <v>43040</v>
      </c>
      <c r="Q4598" s="219" t="n">
        <v>44469</v>
      </c>
      <c r="R4598" s="193"/>
      <c r="S4598" s="193" t="s">
        <v>7130</v>
      </c>
      <c r="T4598" s="193" t="n">
        <v>7336.296245</v>
      </c>
      <c r="U4598" s="193"/>
      <c r="V4598" s="193"/>
      <c r="W4598" s="193" t="s">
        <v>8720</v>
      </c>
      <c r="X4598" s="196"/>
      <c r="Y4598" s="196"/>
      <c r="Z4598" s="196" t="n">
        <v>0</v>
      </c>
      <c r="AE4598" s="94" t="e">
        <f aca="false" t="array" ref="AE4598:AK4598">_xlfn.torow(_xlfn.unique(_xlfn._xlws.filter(cat_table[Subsector],$E4598=cat_table[Sector],"")))</f>
        <v>#NAME?</v>
      </c>
      <c r="AF4598" s="94" t="e">
        <v>#NAME?</v>
      </c>
      <c r="AG4598" s="94" t="e">
        <v>#NAME?</v>
      </c>
      <c r="AH4598" s="94" t="e">
        <v>#NAME?</v>
      </c>
      <c r="AI4598" s="94" t="e">
        <v>#NAME?</v>
      </c>
      <c r="AJ4598" s="94" t="e">
        <v>#NAME?</v>
      </c>
      <c r="AK4598" s="94" t="e">
        <v>#NAME?</v>
      </c>
      <c r="AO4598" s="94" t="e">
        <f aca="false" t="array" ref="AO4598:AQ4598">_xlfn.torow(_xlfn.unique(_xlfn._xlws.filter(cat_table[Sub-subsector],($E4598=cat_table[Sector])*($F4598=cat_table[Subsector]),"")))</f>
        <v>#NAME?</v>
      </c>
      <c r="AP4598" s="94" t="e">
        <v>#NAME?</v>
      </c>
      <c r="AQ4598" s="94" t="e">
        <v>#NAME?</v>
      </c>
    </row>
    <row r="4599" customFormat="false" ht="15" hidden="false" customHeight="true" outlineLevel="0" collapsed="false">
      <c r="A4599" s="193" t="s">
        <v>15382</v>
      </c>
      <c r="B4599" s="20" t="str">
        <f aca="false">INDEX(Table2[], MATCH(L4599, Location_ID!$D$2:$D$648, 0), 1)</f>
        <v>daa8a290-cd1b-4ff0-b151-1f450e2146dd</v>
      </c>
      <c r="C4599" s="193" t="s">
        <v>1482</v>
      </c>
      <c r="D4599" s="273" t="s">
        <v>354</v>
      </c>
      <c r="E4599" s="193" t="s">
        <v>7134</v>
      </c>
      <c r="F4599" s="193" t="s">
        <v>7899</v>
      </c>
      <c r="G4599" s="193"/>
      <c r="H4599" s="196"/>
      <c r="I4599" s="193" t="s">
        <v>14291</v>
      </c>
      <c r="J4599" s="193" t="s">
        <v>14292</v>
      </c>
      <c r="K4599" s="193" t="s">
        <v>7127</v>
      </c>
      <c r="L4599" s="193" t="s">
        <v>3033</v>
      </c>
      <c r="M4599" s="193" t="s">
        <v>7131</v>
      </c>
      <c r="N4599" s="193" t="s">
        <v>14293</v>
      </c>
      <c r="O4599" s="193" t="s">
        <v>1732</v>
      </c>
      <c r="P4599" s="219" t="n">
        <v>43040</v>
      </c>
      <c r="Q4599" s="219" t="n">
        <v>44469</v>
      </c>
      <c r="R4599" s="193"/>
      <c r="S4599" s="193" t="s">
        <v>7130</v>
      </c>
      <c r="T4599" s="193" t="n">
        <v>2089.789579</v>
      </c>
      <c r="U4599" s="193"/>
      <c r="V4599" s="193"/>
      <c r="W4599" s="193" t="s">
        <v>8720</v>
      </c>
      <c r="X4599" s="196"/>
      <c r="Y4599" s="196"/>
      <c r="Z4599" s="196" t="n">
        <v>0</v>
      </c>
      <c r="AE4599" s="94" t="e">
        <f aca="false" t="array" ref="AE4599:AK4599">_xlfn.torow(_xlfn.unique(_xlfn._xlws.filter(cat_table[Subsector],$E4599=cat_table[Sector],"")))</f>
        <v>#NAME?</v>
      </c>
      <c r="AF4599" s="94" t="e">
        <v>#NAME?</v>
      </c>
      <c r="AG4599" s="94" t="e">
        <v>#NAME?</v>
      </c>
      <c r="AH4599" s="94" t="e">
        <v>#NAME?</v>
      </c>
      <c r="AI4599" s="94" t="e">
        <v>#NAME?</v>
      </c>
      <c r="AJ4599" s="94" t="e">
        <v>#NAME?</v>
      </c>
      <c r="AK4599" s="94" t="e">
        <v>#NAME?</v>
      </c>
      <c r="AO4599" s="94" t="e">
        <f aca="false" t="array" ref="AO4599:AQ4599">_xlfn.torow(_xlfn.unique(_xlfn._xlws.filter(cat_table[Sub-subsector],($E4599=cat_table[Sector])*($F4599=cat_table[Subsector]),"")))</f>
        <v>#NAME?</v>
      </c>
      <c r="AP4599" s="94" t="e">
        <v>#NAME?</v>
      </c>
      <c r="AQ4599" s="94" t="e">
        <v>#NAME?</v>
      </c>
    </row>
    <row r="4600" customFormat="false" ht="15" hidden="false" customHeight="true" outlineLevel="0" collapsed="false">
      <c r="A4600" s="193" t="s">
        <v>15383</v>
      </c>
      <c r="B4600" s="20" t="str">
        <f aca="false">INDEX(Table2[], MATCH(L4600, Location_ID!$D$2:$D$648, 0), 1)</f>
        <v>daa8a290-cd1b-4ff0-b151-1f450e2146dd</v>
      </c>
      <c r="C4600" s="193" t="s">
        <v>1482</v>
      </c>
      <c r="D4600" s="273" t="s">
        <v>354</v>
      </c>
      <c r="E4600" s="193" t="s">
        <v>7134</v>
      </c>
      <c r="F4600" s="193" t="s">
        <v>7899</v>
      </c>
      <c r="G4600" s="193"/>
      <c r="H4600" s="196"/>
      <c r="I4600" s="193" t="s">
        <v>14291</v>
      </c>
      <c r="J4600" s="193" t="s">
        <v>14292</v>
      </c>
      <c r="K4600" s="193" t="s">
        <v>7127</v>
      </c>
      <c r="L4600" s="193" t="s">
        <v>3033</v>
      </c>
      <c r="M4600" s="193" t="s">
        <v>7131</v>
      </c>
      <c r="N4600" s="193" t="s">
        <v>14293</v>
      </c>
      <c r="O4600" s="193" t="s">
        <v>1732</v>
      </c>
      <c r="P4600" s="219" t="n">
        <v>43040</v>
      </c>
      <c r="Q4600" s="219" t="n">
        <v>44469</v>
      </c>
      <c r="R4600" s="193"/>
      <c r="S4600" s="193" t="s">
        <v>7130</v>
      </c>
      <c r="T4600" s="193" t="n">
        <v>5484.075005</v>
      </c>
      <c r="U4600" s="193"/>
      <c r="V4600" s="193"/>
      <c r="W4600" s="193" t="s">
        <v>8720</v>
      </c>
      <c r="X4600" s="196"/>
      <c r="Y4600" s="196"/>
      <c r="Z4600" s="196" t="n">
        <v>0</v>
      </c>
      <c r="AE4600" s="94" t="e">
        <f aca="false" t="array" ref="AE4600:AK4600">_xlfn.torow(_xlfn.unique(_xlfn._xlws.filter(cat_table[Subsector],$E4600=cat_table[Sector],"")))</f>
        <v>#NAME?</v>
      </c>
      <c r="AF4600" s="94" t="e">
        <v>#NAME?</v>
      </c>
      <c r="AG4600" s="94" t="e">
        <v>#NAME?</v>
      </c>
      <c r="AH4600" s="94" t="e">
        <v>#NAME?</v>
      </c>
      <c r="AI4600" s="94" t="e">
        <v>#NAME?</v>
      </c>
      <c r="AJ4600" s="94" t="e">
        <v>#NAME?</v>
      </c>
      <c r="AK4600" s="94" t="e">
        <v>#NAME?</v>
      </c>
      <c r="AO4600" s="94" t="e">
        <f aca="false" t="array" ref="AO4600:AQ4600">_xlfn.torow(_xlfn.unique(_xlfn._xlws.filter(cat_table[Sub-subsector],($E4600=cat_table[Sector])*($F4600=cat_table[Subsector]),"")))</f>
        <v>#NAME?</v>
      </c>
      <c r="AP4600" s="94" t="e">
        <v>#NAME?</v>
      </c>
      <c r="AQ4600" s="94" t="e">
        <v>#NAME?</v>
      </c>
    </row>
    <row r="4601" customFormat="false" ht="15" hidden="false" customHeight="true" outlineLevel="0" collapsed="false">
      <c r="A4601" s="193" t="s">
        <v>15384</v>
      </c>
      <c r="B4601" s="20" t="str">
        <f aca="false">INDEX(Table2[], MATCH(L4601, Location_ID!$D$2:$D$648, 0), 1)</f>
        <v>daa8a290-cd1b-4ff0-b151-1f450e2146dd</v>
      </c>
      <c r="C4601" s="193" t="s">
        <v>1482</v>
      </c>
      <c r="D4601" s="273" t="s">
        <v>354</v>
      </c>
      <c r="E4601" s="193" t="s">
        <v>7134</v>
      </c>
      <c r="F4601" s="193" t="s">
        <v>7899</v>
      </c>
      <c r="G4601" s="193"/>
      <c r="H4601" s="196"/>
      <c r="I4601" s="193" t="s">
        <v>14291</v>
      </c>
      <c r="J4601" s="193" t="s">
        <v>14292</v>
      </c>
      <c r="K4601" s="193" t="s">
        <v>7127</v>
      </c>
      <c r="L4601" s="193" t="s">
        <v>3033</v>
      </c>
      <c r="M4601" s="193" t="s">
        <v>7131</v>
      </c>
      <c r="N4601" s="193" t="s">
        <v>14293</v>
      </c>
      <c r="O4601" s="193" t="s">
        <v>1732</v>
      </c>
      <c r="P4601" s="219" t="n">
        <v>43040</v>
      </c>
      <c r="Q4601" s="219" t="n">
        <v>44469</v>
      </c>
      <c r="R4601" s="193"/>
      <c r="S4601" s="193" t="s">
        <v>7130</v>
      </c>
      <c r="T4601" s="193" t="n">
        <v>6674.607478</v>
      </c>
      <c r="U4601" s="193"/>
      <c r="V4601" s="193"/>
      <c r="W4601" s="193" t="s">
        <v>8720</v>
      </c>
      <c r="X4601" s="196"/>
      <c r="Y4601" s="196"/>
      <c r="Z4601" s="196" t="n">
        <v>0</v>
      </c>
      <c r="AE4601" s="94" t="e">
        <f aca="false" t="array" ref="AE4601:AK4601">_xlfn.torow(_xlfn.unique(_xlfn._xlws.filter(cat_table[Subsector],$E4601=cat_table[Sector],"")))</f>
        <v>#NAME?</v>
      </c>
      <c r="AF4601" s="94" t="e">
        <v>#NAME?</v>
      </c>
      <c r="AG4601" s="94" t="e">
        <v>#NAME?</v>
      </c>
      <c r="AH4601" s="94" t="e">
        <v>#NAME?</v>
      </c>
      <c r="AI4601" s="94" t="e">
        <v>#NAME?</v>
      </c>
      <c r="AJ4601" s="94" t="e">
        <v>#NAME?</v>
      </c>
      <c r="AK4601" s="94" t="e">
        <v>#NAME?</v>
      </c>
      <c r="AO4601" s="94" t="e">
        <f aca="false" t="array" ref="AO4601:AQ4601">_xlfn.torow(_xlfn.unique(_xlfn._xlws.filter(cat_table[Sub-subsector],($E4601=cat_table[Sector])*($F4601=cat_table[Subsector]),"")))</f>
        <v>#NAME?</v>
      </c>
      <c r="AP4601" s="94" t="e">
        <v>#NAME?</v>
      </c>
      <c r="AQ4601" s="94" t="e">
        <v>#NAME?</v>
      </c>
    </row>
    <row r="4602" customFormat="false" ht="15" hidden="false" customHeight="true" outlineLevel="0" collapsed="false">
      <c r="A4602" s="193" t="s">
        <v>15385</v>
      </c>
      <c r="B4602" s="20" t="str">
        <f aca="false">INDEX(Table2[], MATCH(L4602, Location_ID!$D$2:$D$648, 0), 1)</f>
        <v>daa8a290-cd1b-4ff0-b151-1f450e2146dd</v>
      </c>
      <c r="C4602" s="193" t="s">
        <v>1482</v>
      </c>
      <c r="D4602" s="273" t="s">
        <v>354</v>
      </c>
      <c r="E4602" s="193" t="s">
        <v>7134</v>
      </c>
      <c r="F4602" s="193" t="s">
        <v>7899</v>
      </c>
      <c r="G4602" s="193"/>
      <c r="H4602" s="196"/>
      <c r="I4602" s="193" t="s">
        <v>14291</v>
      </c>
      <c r="J4602" s="193" t="s">
        <v>14292</v>
      </c>
      <c r="K4602" s="193" t="s">
        <v>7127</v>
      </c>
      <c r="L4602" s="193" t="s">
        <v>3033</v>
      </c>
      <c r="M4602" s="193" t="s">
        <v>7131</v>
      </c>
      <c r="N4602" s="193" t="s">
        <v>14293</v>
      </c>
      <c r="O4602" s="193" t="s">
        <v>1732</v>
      </c>
      <c r="P4602" s="219" t="n">
        <v>43040</v>
      </c>
      <c r="Q4602" s="219" t="n">
        <v>44469</v>
      </c>
      <c r="R4602" s="193"/>
      <c r="S4602" s="193" t="s">
        <v>7130</v>
      </c>
      <c r="T4602" s="193" t="n">
        <v>767.1174238</v>
      </c>
      <c r="U4602" s="193"/>
      <c r="V4602" s="193"/>
      <c r="W4602" s="193" t="s">
        <v>8720</v>
      </c>
      <c r="X4602" s="196"/>
      <c r="Y4602" s="196"/>
      <c r="Z4602" s="196" t="n">
        <v>0</v>
      </c>
      <c r="AE4602" s="94" t="e">
        <f aca="false" t="array" ref="AE4602:AK4602">_xlfn.torow(_xlfn.unique(_xlfn._xlws.filter(cat_table[Subsector],$E4602=cat_table[Sector],"")))</f>
        <v>#NAME?</v>
      </c>
      <c r="AF4602" s="94" t="e">
        <v>#NAME?</v>
      </c>
      <c r="AG4602" s="94" t="e">
        <v>#NAME?</v>
      </c>
      <c r="AH4602" s="94" t="e">
        <v>#NAME?</v>
      </c>
      <c r="AI4602" s="94" t="e">
        <v>#NAME?</v>
      </c>
      <c r="AJ4602" s="94" t="e">
        <v>#NAME?</v>
      </c>
      <c r="AK4602" s="94" t="e">
        <v>#NAME?</v>
      </c>
      <c r="AO4602" s="94" t="e">
        <f aca="false" t="array" ref="AO4602:AQ4602">_xlfn.torow(_xlfn.unique(_xlfn._xlws.filter(cat_table[Sub-subsector],($E4602=cat_table[Sector])*($F4602=cat_table[Subsector]),"")))</f>
        <v>#NAME?</v>
      </c>
      <c r="AP4602" s="94" t="e">
        <v>#NAME?</v>
      </c>
      <c r="AQ4602" s="94" t="e">
        <v>#NAME?</v>
      </c>
    </row>
    <row r="4603" customFormat="false" ht="15" hidden="false" customHeight="true" outlineLevel="0" collapsed="false">
      <c r="A4603" s="193" t="s">
        <v>15386</v>
      </c>
      <c r="B4603" s="20" t="str">
        <f aca="false">INDEX(Table2[], MATCH(L4603, Location_ID!$D$2:$D$648, 0), 1)</f>
        <v>daa8a290-cd1b-4ff0-b151-1f450e2146dd</v>
      </c>
      <c r="C4603" s="193" t="s">
        <v>1482</v>
      </c>
      <c r="D4603" s="273" t="s">
        <v>354</v>
      </c>
      <c r="E4603" s="193" t="s">
        <v>7134</v>
      </c>
      <c r="F4603" s="193" t="s">
        <v>7899</v>
      </c>
      <c r="G4603" s="193"/>
      <c r="H4603" s="196"/>
      <c r="I4603" s="193" t="s">
        <v>14291</v>
      </c>
      <c r="J4603" s="193" t="s">
        <v>14292</v>
      </c>
      <c r="K4603" s="193" t="s">
        <v>7127</v>
      </c>
      <c r="L4603" s="193" t="s">
        <v>3033</v>
      </c>
      <c r="M4603" s="193" t="s">
        <v>7131</v>
      </c>
      <c r="N4603" s="193" t="s">
        <v>14293</v>
      </c>
      <c r="O4603" s="193" t="s">
        <v>1732</v>
      </c>
      <c r="P4603" s="219" t="n">
        <v>43040</v>
      </c>
      <c r="Q4603" s="219" t="n">
        <v>44469</v>
      </c>
      <c r="R4603" s="193"/>
      <c r="S4603" s="193" t="s">
        <v>7130</v>
      </c>
      <c r="T4603" s="193" t="n">
        <v>3840.262407</v>
      </c>
      <c r="U4603" s="193"/>
      <c r="V4603" s="193"/>
      <c r="W4603" s="193" t="s">
        <v>8720</v>
      </c>
      <c r="X4603" s="196"/>
      <c r="Y4603" s="196"/>
      <c r="Z4603" s="196" t="n">
        <v>0</v>
      </c>
      <c r="AE4603" s="94" t="e">
        <f aca="false" t="array" ref="AE4603:AK4603">_xlfn.torow(_xlfn.unique(_xlfn._xlws.filter(cat_table[Subsector],$E4603=cat_table[Sector],"")))</f>
        <v>#NAME?</v>
      </c>
      <c r="AF4603" s="94" t="e">
        <v>#NAME?</v>
      </c>
      <c r="AG4603" s="94" t="e">
        <v>#NAME?</v>
      </c>
      <c r="AH4603" s="94" t="e">
        <v>#NAME?</v>
      </c>
      <c r="AI4603" s="94" t="e">
        <v>#NAME?</v>
      </c>
      <c r="AJ4603" s="94" t="e">
        <v>#NAME?</v>
      </c>
      <c r="AK4603" s="94" t="e">
        <v>#NAME?</v>
      </c>
      <c r="AO4603" s="94" t="e">
        <f aca="false" t="array" ref="AO4603:AQ4603">_xlfn.torow(_xlfn.unique(_xlfn._xlws.filter(cat_table[Sub-subsector],($E4603=cat_table[Sector])*($F4603=cat_table[Subsector]),"")))</f>
        <v>#NAME?</v>
      </c>
      <c r="AP4603" s="94" t="e">
        <v>#NAME?</v>
      </c>
      <c r="AQ4603" s="94" t="e">
        <v>#NAME?</v>
      </c>
    </row>
    <row r="4604" customFormat="false" ht="15" hidden="false" customHeight="true" outlineLevel="0" collapsed="false">
      <c r="A4604" s="193" t="s">
        <v>15387</v>
      </c>
      <c r="B4604" s="20" t="str">
        <f aca="false">INDEX(Table2[], MATCH(L4604, Location_ID!$D$2:$D$648, 0), 1)</f>
        <v>daa8a290-cd1b-4ff0-b151-1f450e2146dd</v>
      </c>
      <c r="C4604" s="193" t="s">
        <v>1482</v>
      </c>
      <c r="D4604" s="273" t="s">
        <v>354</v>
      </c>
      <c r="E4604" s="193" t="s">
        <v>7134</v>
      </c>
      <c r="F4604" s="193" t="s">
        <v>7899</v>
      </c>
      <c r="G4604" s="193"/>
      <c r="H4604" s="196"/>
      <c r="I4604" s="193" t="s">
        <v>14291</v>
      </c>
      <c r="J4604" s="193" t="s">
        <v>14292</v>
      </c>
      <c r="K4604" s="193" t="s">
        <v>7127</v>
      </c>
      <c r="L4604" s="193" t="s">
        <v>3033</v>
      </c>
      <c r="M4604" s="193" t="s">
        <v>7131</v>
      </c>
      <c r="N4604" s="193" t="s">
        <v>14293</v>
      </c>
      <c r="O4604" s="193" t="s">
        <v>1732</v>
      </c>
      <c r="P4604" s="219" t="n">
        <v>43040</v>
      </c>
      <c r="Q4604" s="219" t="n">
        <v>44469</v>
      </c>
      <c r="R4604" s="193"/>
      <c r="S4604" s="193" t="s">
        <v>7130</v>
      </c>
      <c r="T4604" s="193" t="n">
        <v>2724.695533</v>
      </c>
      <c r="U4604" s="193"/>
      <c r="V4604" s="193"/>
      <c r="W4604" s="193" t="s">
        <v>8720</v>
      </c>
      <c r="X4604" s="196"/>
      <c r="Y4604" s="196"/>
      <c r="Z4604" s="196" t="n">
        <v>0</v>
      </c>
      <c r="AE4604" s="94" t="e">
        <f aca="false" t="array" ref="AE4604:AK4604">_xlfn.torow(_xlfn.unique(_xlfn._xlws.filter(cat_table[Subsector],$E4604=cat_table[Sector],"")))</f>
        <v>#NAME?</v>
      </c>
      <c r="AF4604" s="94" t="e">
        <v>#NAME?</v>
      </c>
      <c r="AG4604" s="94" t="e">
        <v>#NAME?</v>
      </c>
      <c r="AH4604" s="94" t="e">
        <v>#NAME?</v>
      </c>
      <c r="AI4604" s="94" t="e">
        <v>#NAME?</v>
      </c>
      <c r="AJ4604" s="94" t="e">
        <v>#NAME?</v>
      </c>
      <c r="AK4604" s="94" t="e">
        <v>#NAME?</v>
      </c>
      <c r="AO4604" s="94" t="e">
        <f aca="false" t="array" ref="AO4604:AQ4604">_xlfn.torow(_xlfn.unique(_xlfn._xlws.filter(cat_table[Sub-subsector],($E4604=cat_table[Sector])*($F4604=cat_table[Subsector]),"")))</f>
        <v>#NAME?</v>
      </c>
      <c r="AP4604" s="94" t="e">
        <v>#NAME?</v>
      </c>
      <c r="AQ4604" s="94" t="e">
        <v>#NAME?</v>
      </c>
    </row>
    <row r="4605" customFormat="false" ht="15" hidden="false" customHeight="true" outlineLevel="0" collapsed="false">
      <c r="A4605" s="193" t="s">
        <v>15388</v>
      </c>
      <c r="B4605" s="20" t="str">
        <f aca="false">INDEX(Table2[], MATCH(L4605, Location_ID!$D$2:$D$648, 0), 1)</f>
        <v>daa8a290-cd1b-4ff0-b151-1f450e2146dd</v>
      </c>
      <c r="C4605" s="193" t="s">
        <v>1482</v>
      </c>
      <c r="D4605" s="273" t="s">
        <v>354</v>
      </c>
      <c r="E4605" s="193" t="s">
        <v>7134</v>
      </c>
      <c r="F4605" s="193" t="s">
        <v>7899</v>
      </c>
      <c r="G4605" s="193"/>
      <c r="H4605" s="196"/>
      <c r="I4605" s="193" t="s">
        <v>14291</v>
      </c>
      <c r="J4605" s="193" t="s">
        <v>14292</v>
      </c>
      <c r="K4605" s="193" t="s">
        <v>7127</v>
      </c>
      <c r="L4605" s="193" t="s">
        <v>3033</v>
      </c>
      <c r="M4605" s="193" t="s">
        <v>7131</v>
      </c>
      <c r="N4605" s="193" t="s">
        <v>14293</v>
      </c>
      <c r="O4605" s="193" t="s">
        <v>1732</v>
      </c>
      <c r="P4605" s="219" t="n">
        <v>43040</v>
      </c>
      <c r="Q4605" s="219" t="n">
        <v>44469</v>
      </c>
      <c r="R4605" s="193"/>
      <c r="S4605" s="193" t="s">
        <v>7130</v>
      </c>
      <c r="T4605" s="193" t="n">
        <v>7687.369076</v>
      </c>
      <c r="U4605" s="193"/>
      <c r="V4605" s="193"/>
      <c r="W4605" s="193" t="s">
        <v>8720</v>
      </c>
      <c r="X4605" s="196"/>
      <c r="Y4605" s="196"/>
      <c r="Z4605" s="196" t="n">
        <v>0</v>
      </c>
      <c r="AE4605" s="94" t="e">
        <f aca="false" t="array" ref="AE4605:AK4605">_xlfn.torow(_xlfn.unique(_xlfn._xlws.filter(cat_table[Subsector],$E4605=cat_table[Sector],"")))</f>
        <v>#NAME?</v>
      </c>
      <c r="AF4605" s="94" t="e">
        <v>#NAME?</v>
      </c>
      <c r="AG4605" s="94" t="e">
        <v>#NAME?</v>
      </c>
      <c r="AH4605" s="94" t="e">
        <v>#NAME?</v>
      </c>
      <c r="AI4605" s="94" t="e">
        <v>#NAME?</v>
      </c>
      <c r="AJ4605" s="94" t="e">
        <v>#NAME?</v>
      </c>
      <c r="AK4605" s="94" t="e">
        <v>#NAME?</v>
      </c>
      <c r="AO4605" s="94" t="e">
        <f aca="false" t="array" ref="AO4605:AQ4605">_xlfn.torow(_xlfn.unique(_xlfn._xlws.filter(cat_table[Sub-subsector],($E4605=cat_table[Sector])*($F4605=cat_table[Subsector]),"")))</f>
        <v>#NAME?</v>
      </c>
      <c r="AP4605" s="94" t="e">
        <v>#NAME?</v>
      </c>
      <c r="AQ4605" s="94" t="e">
        <v>#NAME?</v>
      </c>
    </row>
    <row r="4606" customFormat="false" ht="15" hidden="false" customHeight="true" outlineLevel="0" collapsed="false">
      <c r="A4606" s="193" t="s">
        <v>15389</v>
      </c>
      <c r="B4606" s="20" t="str">
        <f aca="false">INDEX(Table2[], MATCH(L4606, Location_ID!$D$2:$D$648, 0), 1)</f>
        <v>daa8a290-cd1b-4ff0-b151-1f450e2146dd</v>
      </c>
      <c r="C4606" s="193" t="s">
        <v>1482</v>
      </c>
      <c r="D4606" s="273" t="s">
        <v>354</v>
      </c>
      <c r="E4606" s="193" t="s">
        <v>7134</v>
      </c>
      <c r="F4606" s="193" t="s">
        <v>7899</v>
      </c>
      <c r="G4606" s="193"/>
      <c r="H4606" s="196"/>
      <c r="I4606" s="193" t="s">
        <v>14291</v>
      </c>
      <c r="J4606" s="193" t="s">
        <v>14292</v>
      </c>
      <c r="K4606" s="193" t="s">
        <v>7127</v>
      </c>
      <c r="L4606" s="193" t="s">
        <v>3033</v>
      </c>
      <c r="M4606" s="193" t="s">
        <v>7131</v>
      </c>
      <c r="N4606" s="193" t="s">
        <v>14293</v>
      </c>
      <c r="O4606" s="193" t="s">
        <v>1732</v>
      </c>
      <c r="P4606" s="219" t="n">
        <v>43040</v>
      </c>
      <c r="Q4606" s="219" t="n">
        <v>44469</v>
      </c>
      <c r="R4606" s="193"/>
      <c r="S4606" s="193" t="s">
        <v>7130</v>
      </c>
      <c r="T4606" s="193" t="n">
        <v>5706.452885</v>
      </c>
      <c r="U4606" s="193"/>
      <c r="V4606" s="193"/>
      <c r="W4606" s="193" t="s">
        <v>8720</v>
      </c>
      <c r="X4606" s="196"/>
      <c r="Y4606" s="196"/>
      <c r="Z4606" s="196" t="n">
        <v>0</v>
      </c>
      <c r="AE4606" s="94" t="e">
        <f aca="false" t="array" ref="AE4606:AK4606">_xlfn.torow(_xlfn.unique(_xlfn._xlws.filter(cat_table[Subsector],$E4606=cat_table[Sector],"")))</f>
        <v>#NAME?</v>
      </c>
      <c r="AF4606" s="94" t="e">
        <v>#NAME?</v>
      </c>
      <c r="AG4606" s="94" t="e">
        <v>#NAME?</v>
      </c>
      <c r="AH4606" s="94" t="e">
        <v>#NAME?</v>
      </c>
      <c r="AI4606" s="94" t="e">
        <v>#NAME?</v>
      </c>
      <c r="AJ4606" s="94" t="e">
        <v>#NAME?</v>
      </c>
      <c r="AK4606" s="94" t="e">
        <v>#NAME?</v>
      </c>
      <c r="AO4606" s="94" t="e">
        <f aca="false" t="array" ref="AO4606:AQ4606">_xlfn.torow(_xlfn.unique(_xlfn._xlws.filter(cat_table[Sub-subsector],($E4606=cat_table[Sector])*($F4606=cat_table[Subsector]),"")))</f>
        <v>#NAME?</v>
      </c>
      <c r="AP4606" s="94" t="e">
        <v>#NAME?</v>
      </c>
      <c r="AQ4606" s="94" t="e">
        <v>#NAME?</v>
      </c>
    </row>
    <row r="4607" customFormat="false" ht="15" hidden="false" customHeight="true" outlineLevel="0" collapsed="false">
      <c r="A4607" s="193" t="s">
        <v>15390</v>
      </c>
      <c r="B4607" s="20" t="str">
        <f aca="false">INDEX(Table2[], MATCH(L4607, Location_ID!$D$2:$D$648, 0), 1)</f>
        <v>daa8a290-cd1b-4ff0-b151-1f450e2146dd</v>
      </c>
      <c r="C4607" s="193" t="s">
        <v>1482</v>
      </c>
      <c r="D4607" s="273" t="s">
        <v>354</v>
      </c>
      <c r="E4607" s="193" t="s">
        <v>7134</v>
      </c>
      <c r="F4607" s="193" t="s">
        <v>7899</v>
      </c>
      <c r="G4607" s="193"/>
      <c r="H4607" s="196"/>
      <c r="I4607" s="193" t="s">
        <v>14291</v>
      </c>
      <c r="J4607" s="193" t="s">
        <v>14292</v>
      </c>
      <c r="K4607" s="193" t="s">
        <v>7127</v>
      </c>
      <c r="L4607" s="193" t="s">
        <v>3033</v>
      </c>
      <c r="M4607" s="193" t="s">
        <v>7131</v>
      </c>
      <c r="N4607" s="193" t="s">
        <v>14293</v>
      </c>
      <c r="O4607" s="193" t="s">
        <v>1732</v>
      </c>
      <c r="P4607" s="219" t="n">
        <v>43040</v>
      </c>
      <c r="Q4607" s="219" t="n">
        <v>44469</v>
      </c>
      <c r="R4607" s="193"/>
      <c r="S4607" s="193" t="s">
        <v>7130</v>
      </c>
      <c r="T4607" s="193" t="n">
        <v>7051.974342</v>
      </c>
      <c r="U4607" s="193"/>
      <c r="V4607" s="193"/>
      <c r="W4607" s="193" t="s">
        <v>8720</v>
      </c>
      <c r="X4607" s="196"/>
      <c r="Y4607" s="196"/>
      <c r="Z4607" s="196" t="n">
        <v>0</v>
      </c>
      <c r="AE4607" s="94" t="e">
        <f aca="false" t="array" ref="AE4607:AK4607">_xlfn.torow(_xlfn.unique(_xlfn._xlws.filter(cat_table[Subsector],$E4607=cat_table[Sector],"")))</f>
        <v>#NAME?</v>
      </c>
      <c r="AF4607" s="94" t="e">
        <v>#NAME?</v>
      </c>
      <c r="AG4607" s="94" t="e">
        <v>#NAME?</v>
      </c>
      <c r="AH4607" s="94" t="e">
        <v>#NAME?</v>
      </c>
      <c r="AI4607" s="94" t="e">
        <v>#NAME?</v>
      </c>
      <c r="AJ4607" s="94" t="e">
        <v>#NAME?</v>
      </c>
      <c r="AK4607" s="94" t="e">
        <v>#NAME?</v>
      </c>
      <c r="AO4607" s="94" t="e">
        <f aca="false" t="array" ref="AO4607:AQ4607">_xlfn.torow(_xlfn.unique(_xlfn._xlws.filter(cat_table[Sub-subsector],($E4607=cat_table[Sector])*($F4607=cat_table[Subsector]),"")))</f>
        <v>#NAME?</v>
      </c>
      <c r="AP4607" s="94" t="e">
        <v>#NAME?</v>
      </c>
      <c r="AQ4607" s="94" t="e">
        <v>#NAME?</v>
      </c>
    </row>
    <row r="4608" customFormat="false" ht="15" hidden="false" customHeight="true" outlineLevel="0" collapsed="false">
      <c r="A4608" s="193" t="s">
        <v>15391</v>
      </c>
      <c r="B4608" s="20" t="str">
        <f aca="false">INDEX(Table2[], MATCH(L4608, Location_ID!$D$2:$D$648, 0), 1)</f>
        <v>daa8a290-cd1b-4ff0-b151-1f450e2146dd</v>
      </c>
      <c r="C4608" s="193" t="s">
        <v>1482</v>
      </c>
      <c r="D4608" s="273" t="s">
        <v>354</v>
      </c>
      <c r="E4608" s="193" t="s">
        <v>7134</v>
      </c>
      <c r="F4608" s="193" t="s">
        <v>7899</v>
      </c>
      <c r="G4608" s="193"/>
      <c r="H4608" s="196"/>
      <c r="I4608" s="193" t="s">
        <v>14291</v>
      </c>
      <c r="J4608" s="193" t="s">
        <v>14292</v>
      </c>
      <c r="K4608" s="193" t="s">
        <v>7127</v>
      </c>
      <c r="L4608" s="193" t="s">
        <v>3033</v>
      </c>
      <c r="M4608" s="193" t="s">
        <v>7131</v>
      </c>
      <c r="N4608" s="193" t="s">
        <v>14293</v>
      </c>
      <c r="O4608" s="193" t="s">
        <v>1732</v>
      </c>
      <c r="P4608" s="219" t="n">
        <v>43040</v>
      </c>
      <c r="Q4608" s="219" t="n">
        <v>44469</v>
      </c>
      <c r="R4608" s="193"/>
      <c r="S4608" s="193" t="s">
        <v>7130</v>
      </c>
      <c r="T4608" s="193" t="n">
        <v>2305.627232</v>
      </c>
      <c r="U4608" s="193"/>
      <c r="V4608" s="193"/>
      <c r="W4608" s="193" t="s">
        <v>8720</v>
      </c>
      <c r="X4608" s="196"/>
      <c r="Y4608" s="196"/>
      <c r="Z4608" s="196" t="n">
        <v>0</v>
      </c>
      <c r="AE4608" s="94" t="e">
        <f aca="false" t="array" ref="AE4608:AK4608">_xlfn.torow(_xlfn.unique(_xlfn._xlws.filter(cat_table[Subsector],$E4608=cat_table[Sector],"")))</f>
        <v>#NAME?</v>
      </c>
      <c r="AF4608" s="94" t="e">
        <v>#NAME?</v>
      </c>
      <c r="AG4608" s="94" t="e">
        <v>#NAME?</v>
      </c>
      <c r="AH4608" s="94" t="e">
        <v>#NAME?</v>
      </c>
      <c r="AI4608" s="94" t="e">
        <v>#NAME?</v>
      </c>
      <c r="AJ4608" s="94" t="e">
        <v>#NAME?</v>
      </c>
      <c r="AK4608" s="94" t="e">
        <v>#NAME?</v>
      </c>
      <c r="AO4608" s="94" t="e">
        <f aca="false" t="array" ref="AO4608:AQ4608">_xlfn.torow(_xlfn.unique(_xlfn._xlws.filter(cat_table[Sub-subsector],($E4608=cat_table[Sector])*($F4608=cat_table[Subsector]),"")))</f>
        <v>#NAME?</v>
      </c>
      <c r="AP4608" s="94" t="e">
        <v>#NAME?</v>
      </c>
      <c r="AQ4608" s="94" t="e">
        <v>#NAME?</v>
      </c>
    </row>
    <row r="4609" customFormat="false" ht="15" hidden="false" customHeight="true" outlineLevel="0" collapsed="false">
      <c r="A4609" s="193" t="s">
        <v>15392</v>
      </c>
      <c r="B4609" s="20" t="str">
        <f aca="false">INDEX(Table2[], MATCH(L4609, Location_ID!$D$2:$D$648, 0), 1)</f>
        <v>daa8a290-cd1b-4ff0-b151-1f450e2146dd</v>
      </c>
      <c r="C4609" s="193" t="s">
        <v>1482</v>
      </c>
      <c r="D4609" s="273" t="s">
        <v>354</v>
      </c>
      <c r="E4609" s="193" t="s">
        <v>7134</v>
      </c>
      <c r="F4609" s="193" t="s">
        <v>7899</v>
      </c>
      <c r="G4609" s="193"/>
      <c r="H4609" s="196"/>
      <c r="I4609" s="193" t="s">
        <v>14291</v>
      </c>
      <c r="J4609" s="193" t="s">
        <v>14292</v>
      </c>
      <c r="K4609" s="193" t="s">
        <v>7127</v>
      </c>
      <c r="L4609" s="193" t="s">
        <v>3033</v>
      </c>
      <c r="M4609" s="193" t="s">
        <v>7131</v>
      </c>
      <c r="N4609" s="193" t="s">
        <v>14293</v>
      </c>
      <c r="O4609" s="193" t="s">
        <v>1732</v>
      </c>
      <c r="P4609" s="219" t="n">
        <v>43040</v>
      </c>
      <c r="Q4609" s="219" t="n">
        <v>44469</v>
      </c>
      <c r="R4609" s="193"/>
      <c r="S4609" s="193" t="s">
        <v>7130</v>
      </c>
      <c r="T4609" s="193" t="n">
        <v>7111.298971</v>
      </c>
      <c r="U4609" s="193"/>
      <c r="V4609" s="193"/>
      <c r="W4609" s="193" t="s">
        <v>8720</v>
      </c>
      <c r="X4609" s="196"/>
      <c r="Y4609" s="196"/>
      <c r="Z4609" s="196" t="n">
        <v>0</v>
      </c>
      <c r="AE4609" s="94" t="e">
        <f aca="false" t="array" ref="AE4609:AK4609">_xlfn.torow(_xlfn.unique(_xlfn._xlws.filter(cat_table[Subsector],$E4609=cat_table[Sector],"")))</f>
        <v>#NAME?</v>
      </c>
      <c r="AF4609" s="94" t="e">
        <v>#NAME?</v>
      </c>
      <c r="AG4609" s="94" t="e">
        <v>#NAME?</v>
      </c>
      <c r="AH4609" s="94" t="e">
        <v>#NAME?</v>
      </c>
      <c r="AI4609" s="94" t="e">
        <v>#NAME?</v>
      </c>
      <c r="AJ4609" s="94" t="e">
        <v>#NAME?</v>
      </c>
      <c r="AK4609" s="94" t="e">
        <v>#NAME?</v>
      </c>
      <c r="AO4609" s="94" t="e">
        <f aca="false" t="array" ref="AO4609:AQ4609">_xlfn.torow(_xlfn.unique(_xlfn._xlws.filter(cat_table[Sub-subsector],($E4609=cat_table[Sector])*($F4609=cat_table[Subsector]),"")))</f>
        <v>#NAME?</v>
      </c>
      <c r="AP4609" s="94" t="e">
        <v>#NAME?</v>
      </c>
      <c r="AQ4609" s="94" t="e">
        <v>#NAME?</v>
      </c>
    </row>
    <row r="4610" customFormat="false" ht="15" hidden="false" customHeight="true" outlineLevel="0" collapsed="false">
      <c r="A4610" s="193" t="s">
        <v>15393</v>
      </c>
      <c r="B4610" s="20" t="str">
        <f aca="false">INDEX(Table2[], MATCH(L4610, Location_ID!$D$2:$D$648, 0), 1)</f>
        <v>daa8a290-cd1b-4ff0-b151-1f450e2146dd</v>
      </c>
      <c r="C4610" s="193" t="s">
        <v>1482</v>
      </c>
      <c r="D4610" s="273" t="s">
        <v>354</v>
      </c>
      <c r="E4610" s="193" t="s">
        <v>7134</v>
      </c>
      <c r="F4610" s="193" t="s">
        <v>7899</v>
      </c>
      <c r="G4610" s="193"/>
      <c r="H4610" s="196"/>
      <c r="I4610" s="193" t="s">
        <v>14291</v>
      </c>
      <c r="J4610" s="193" t="s">
        <v>14292</v>
      </c>
      <c r="K4610" s="193" t="s">
        <v>7127</v>
      </c>
      <c r="L4610" s="193" t="s">
        <v>3033</v>
      </c>
      <c r="M4610" s="193" t="s">
        <v>7131</v>
      </c>
      <c r="N4610" s="193" t="s">
        <v>14293</v>
      </c>
      <c r="O4610" s="193" t="s">
        <v>1732</v>
      </c>
      <c r="P4610" s="219" t="n">
        <v>43040</v>
      </c>
      <c r="Q4610" s="219" t="n">
        <v>44469</v>
      </c>
      <c r="R4610" s="193"/>
      <c r="S4610" s="193" t="s">
        <v>7130</v>
      </c>
      <c r="T4610" s="193" t="n">
        <v>969.5095786</v>
      </c>
      <c r="U4610" s="193"/>
      <c r="V4610" s="193"/>
      <c r="W4610" s="193" t="s">
        <v>8720</v>
      </c>
      <c r="X4610" s="196"/>
      <c r="Y4610" s="196"/>
      <c r="Z4610" s="196" t="n">
        <v>0</v>
      </c>
      <c r="AE4610" s="94" t="e">
        <f aca="false" t="array" ref="AE4610:AK4610">_xlfn.torow(_xlfn.unique(_xlfn._xlws.filter(cat_table[Subsector],$E4610=cat_table[Sector],"")))</f>
        <v>#NAME?</v>
      </c>
      <c r="AF4610" s="94" t="e">
        <v>#NAME?</v>
      </c>
      <c r="AG4610" s="94" t="e">
        <v>#NAME?</v>
      </c>
      <c r="AH4610" s="94" t="e">
        <v>#NAME?</v>
      </c>
      <c r="AI4610" s="94" t="e">
        <v>#NAME?</v>
      </c>
      <c r="AJ4610" s="94" t="e">
        <v>#NAME?</v>
      </c>
      <c r="AK4610" s="94" t="e">
        <v>#NAME?</v>
      </c>
      <c r="AO4610" s="94" t="e">
        <f aca="false" t="array" ref="AO4610:AQ4610">_xlfn.torow(_xlfn.unique(_xlfn._xlws.filter(cat_table[Sub-subsector],($E4610=cat_table[Sector])*($F4610=cat_table[Subsector]),"")))</f>
        <v>#NAME?</v>
      </c>
      <c r="AP4610" s="94" t="e">
        <v>#NAME?</v>
      </c>
      <c r="AQ4610" s="94" t="e">
        <v>#NAME?</v>
      </c>
    </row>
    <row r="4611" customFormat="false" ht="15" hidden="false" customHeight="true" outlineLevel="0" collapsed="false">
      <c r="A4611" s="193" t="s">
        <v>15394</v>
      </c>
      <c r="B4611" s="20" t="str">
        <f aca="false">INDEX(Table2[], MATCH(L4611, Location_ID!$D$2:$D$648, 0), 1)</f>
        <v>daa8a290-cd1b-4ff0-b151-1f450e2146dd</v>
      </c>
      <c r="C4611" s="193" t="s">
        <v>1482</v>
      </c>
      <c r="D4611" s="273" t="s">
        <v>354</v>
      </c>
      <c r="E4611" s="193" t="s">
        <v>7134</v>
      </c>
      <c r="F4611" s="193" t="s">
        <v>7899</v>
      </c>
      <c r="G4611" s="193"/>
      <c r="H4611" s="196"/>
      <c r="I4611" s="193" t="s">
        <v>14291</v>
      </c>
      <c r="J4611" s="193" t="s">
        <v>14292</v>
      </c>
      <c r="K4611" s="193" t="s">
        <v>7127</v>
      </c>
      <c r="L4611" s="193" t="s">
        <v>3033</v>
      </c>
      <c r="M4611" s="193" t="s">
        <v>7131</v>
      </c>
      <c r="N4611" s="193" t="s">
        <v>14293</v>
      </c>
      <c r="O4611" s="193" t="s">
        <v>1732</v>
      </c>
      <c r="P4611" s="219" t="n">
        <v>43040</v>
      </c>
      <c r="Q4611" s="219" t="n">
        <v>44469</v>
      </c>
      <c r="R4611" s="193"/>
      <c r="S4611" s="193" t="s">
        <v>7130</v>
      </c>
      <c r="T4611" s="193" t="n">
        <v>4940.242118</v>
      </c>
      <c r="U4611" s="193"/>
      <c r="V4611" s="193"/>
      <c r="W4611" s="193" t="s">
        <v>8720</v>
      </c>
      <c r="X4611" s="196"/>
      <c r="Y4611" s="196"/>
      <c r="Z4611" s="196" t="n">
        <v>0</v>
      </c>
      <c r="AE4611" s="94" t="e">
        <f aca="false" t="array" ref="AE4611:AK4611">_xlfn.torow(_xlfn.unique(_xlfn._xlws.filter(cat_table[Subsector],$E4611=cat_table[Sector],"")))</f>
        <v>#NAME?</v>
      </c>
      <c r="AF4611" s="94" t="e">
        <v>#NAME?</v>
      </c>
      <c r="AG4611" s="94" t="e">
        <v>#NAME?</v>
      </c>
      <c r="AH4611" s="94" t="e">
        <v>#NAME?</v>
      </c>
      <c r="AI4611" s="94" t="e">
        <v>#NAME?</v>
      </c>
      <c r="AJ4611" s="94" t="e">
        <v>#NAME?</v>
      </c>
      <c r="AK4611" s="94" t="e">
        <v>#NAME?</v>
      </c>
      <c r="AO4611" s="94" t="e">
        <f aca="false" t="array" ref="AO4611:AQ4611">_xlfn.torow(_xlfn.unique(_xlfn._xlws.filter(cat_table[Sub-subsector],($E4611=cat_table[Sector])*($F4611=cat_table[Subsector]),"")))</f>
        <v>#NAME?</v>
      </c>
      <c r="AP4611" s="94" t="e">
        <v>#NAME?</v>
      </c>
      <c r="AQ4611" s="94" t="e">
        <v>#NAME?</v>
      </c>
    </row>
    <row r="4612" customFormat="false" ht="15" hidden="false" customHeight="true" outlineLevel="0" collapsed="false">
      <c r="A4612" s="193" t="s">
        <v>15395</v>
      </c>
      <c r="B4612" s="20" t="str">
        <f aca="false">INDEX(Table2[], MATCH(L4612, Location_ID!$D$2:$D$648, 0), 1)</f>
        <v>daa8a290-cd1b-4ff0-b151-1f450e2146dd</v>
      </c>
      <c r="C4612" s="193" t="s">
        <v>1482</v>
      </c>
      <c r="D4612" s="273" t="s">
        <v>354</v>
      </c>
      <c r="E4612" s="193" t="s">
        <v>7134</v>
      </c>
      <c r="F4612" s="193" t="s">
        <v>7899</v>
      </c>
      <c r="G4612" s="193"/>
      <c r="H4612" s="196"/>
      <c r="I4612" s="193" t="s">
        <v>14291</v>
      </c>
      <c r="J4612" s="193" t="s">
        <v>14292</v>
      </c>
      <c r="K4612" s="193" t="s">
        <v>7127</v>
      </c>
      <c r="L4612" s="193" t="s">
        <v>3033</v>
      </c>
      <c r="M4612" s="193" t="s">
        <v>7131</v>
      </c>
      <c r="N4612" s="193" t="s">
        <v>14293</v>
      </c>
      <c r="O4612" s="193" t="s">
        <v>1732</v>
      </c>
      <c r="P4612" s="219" t="n">
        <v>43040</v>
      </c>
      <c r="Q4612" s="219" t="n">
        <v>44469</v>
      </c>
      <c r="R4612" s="193"/>
      <c r="S4612" s="193" t="s">
        <v>7130</v>
      </c>
      <c r="T4612" s="193" t="n">
        <v>4118.986768</v>
      </c>
      <c r="U4612" s="193"/>
      <c r="V4612" s="193"/>
      <c r="W4612" s="193" t="s">
        <v>8720</v>
      </c>
      <c r="X4612" s="196"/>
      <c r="Y4612" s="196"/>
      <c r="Z4612" s="196" t="n">
        <v>0</v>
      </c>
      <c r="AE4612" s="94" t="e">
        <f aca="false" t="array" ref="AE4612:AK4612">_xlfn.torow(_xlfn.unique(_xlfn._xlws.filter(cat_table[Subsector],$E4612=cat_table[Sector],"")))</f>
        <v>#NAME?</v>
      </c>
      <c r="AF4612" s="94" t="e">
        <v>#NAME?</v>
      </c>
      <c r="AG4612" s="94" t="e">
        <v>#NAME?</v>
      </c>
      <c r="AH4612" s="94" t="e">
        <v>#NAME?</v>
      </c>
      <c r="AI4612" s="94" t="e">
        <v>#NAME?</v>
      </c>
      <c r="AJ4612" s="94" t="e">
        <v>#NAME?</v>
      </c>
      <c r="AK4612" s="94" t="e">
        <v>#NAME?</v>
      </c>
      <c r="AO4612" s="94" t="e">
        <f aca="false" t="array" ref="AO4612:AQ4612">_xlfn.torow(_xlfn.unique(_xlfn._xlws.filter(cat_table[Sub-subsector],($E4612=cat_table[Sector])*($F4612=cat_table[Subsector]),"")))</f>
        <v>#NAME?</v>
      </c>
      <c r="AP4612" s="94" t="e">
        <v>#NAME?</v>
      </c>
      <c r="AQ4612" s="94" t="e">
        <v>#NAME?</v>
      </c>
    </row>
    <row r="4613" customFormat="false" ht="15" hidden="false" customHeight="true" outlineLevel="0" collapsed="false">
      <c r="A4613" s="193" t="s">
        <v>15396</v>
      </c>
      <c r="B4613" s="20" t="str">
        <f aca="false">INDEX(Table2[], MATCH(L4613, Location_ID!$D$2:$D$648, 0), 1)</f>
        <v>daa8a290-cd1b-4ff0-b151-1f450e2146dd</v>
      </c>
      <c r="C4613" s="193" t="s">
        <v>1482</v>
      </c>
      <c r="D4613" s="273" t="s">
        <v>354</v>
      </c>
      <c r="E4613" s="193" t="s">
        <v>7134</v>
      </c>
      <c r="F4613" s="193" t="s">
        <v>7899</v>
      </c>
      <c r="G4613" s="193"/>
      <c r="H4613" s="196"/>
      <c r="I4613" s="193" t="s">
        <v>14291</v>
      </c>
      <c r="J4613" s="193" t="s">
        <v>14292</v>
      </c>
      <c r="K4613" s="193" t="s">
        <v>7127</v>
      </c>
      <c r="L4613" s="193" t="s">
        <v>3033</v>
      </c>
      <c r="M4613" s="193" t="s">
        <v>7131</v>
      </c>
      <c r="N4613" s="193" t="s">
        <v>14293</v>
      </c>
      <c r="O4613" s="193" t="s">
        <v>1732</v>
      </c>
      <c r="P4613" s="219" t="n">
        <v>43040</v>
      </c>
      <c r="Q4613" s="219" t="n">
        <v>44469</v>
      </c>
      <c r="R4613" s="193"/>
      <c r="S4613" s="193" t="s">
        <v>7130</v>
      </c>
      <c r="T4613" s="193" t="n">
        <v>2367.897172</v>
      </c>
      <c r="U4613" s="193"/>
      <c r="V4613" s="193"/>
      <c r="W4613" s="193" t="s">
        <v>8720</v>
      </c>
      <c r="X4613" s="196"/>
      <c r="Y4613" s="196"/>
      <c r="Z4613" s="196" t="n">
        <v>0</v>
      </c>
      <c r="AE4613" s="94" t="e">
        <f aca="false" t="array" ref="AE4613:AK4613">_xlfn.torow(_xlfn.unique(_xlfn._xlws.filter(cat_table[Subsector],$E4613=cat_table[Sector],"")))</f>
        <v>#NAME?</v>
      </c>
      <c r="AF4613" s="94" t="e">
        <v>#NAME?</v>
      </c>
      <c r="AG4613" s="94" t="e">
        <v>#NAME?</v>
      </c>
      <c r="AH4613" s="94" t="e">
        <v>#NAME?</v>
      </c>
      <c r="AI4613" s="94" t="e">
        <v>#NAME?</v>
      </c>
      <c r="AJ4613" s="94" t="e">
        <v>#NAME?</v>
      </c>
      <c r="AK4613" s="94" t="e">
        <v>#NAME?</v>
      </c>
      <c r="AO4613" s="94" t="e">
        <f aca="false" t="array" ref="AO4613:AQ4613">_xlfn.torow(_xlfn.unique(_xlfn._xlws.filter(cat_table[Sub-subsector],($E4613=cat_table[Sector])*($F4613=cat_table[Subsector]),"")))</f>
        <v>#NAME?</v>
      </c>
      <c r="AP4613" s="94" t="e">
        <v>#NAME?</v>
      </c>
      <c r="AQ4613" s="94" t="e">
        <v>#NAME?</v>
      </c>
    </row>
    <row r="4614" customFormat="false" ht="15" hidden="false" customHeight="true" outlineLevel="0" collapsed="false">
      <c r="A4614" s="193" t="s">
        <v>15397</v>
      </c>
      <c r="B4614" s="20" t="str">
        <f aca="false">INDEX(Table2[], MATCH(L4614, Location_ID!$D$2:$D$648, 0), 1)</f>
        <v>daa8a290-cd1b-4ff0-b151-1f450e2146dd</v>
      </c>
      <c r="C4614" s="193" t="s">
        <v>1482</v>
      </c>
      <c r="D4614" s="273" t="s">
        <v>354</v>
      </c>
      <c r="E4614" s="193" t="s">
        <v>7134</v>
      </c>
      <c r="F4614" s="193" t="s">
        <v>7899</v>
      </c>
      <c r="G4614" s="193"/>
      <c r="H4614" s="196"/>
      <c r="I4614" s="193" t="s">
        <v>14291</v>
      </c>
      <c r="J4614" s="193" t="s">
        <v>14292</v>
      </c>
      <c r="K4614" s="193" t="s">
        <v>7127</v>
      </c>
      <c r="L4614" s="193" t="s">
        <v>3033</v>
      </c>
      <c r="M4614" s="193" t="s">
        <v>7131</v>
      </c>
      <c r="N4614" s="193" t="s">
        <v>14293</v>
      </c>
      <c r="O4614" s="193" t="s">
        <v>1732</v>
      </c>
      <c r="P4614" s="219" t="n">
        <v>43040</v>
      </c>
      <c r="Q4614" s="219" t="n">
        <v>44469</v>
      </c>
      <c r="R4614" s="193"/>
      <c r="S4614" s="193" t="s">
        <v>7130</v>
      </c>
      <c r="T4614" s="193" t="n">
        <v>8093.267579</v>
      </c>
      <c r="U4614" s="193"/>
      <c r="V4614" s="193"/>
      <c r="W4614" s="193" t="s">
        <v>8720</v>
      </c>
      <c r="X4614" s="196"/>
      <c r="Y4614" s="196"/>
      <c r="Z4614" s="196" t="n">
        <v>0</v>
      </c>
      <c r="AE4614" s="94" t="e">
        <f aca="false" t="array" ref="AE4614:AK4614">_xlfn.torow(_xlfn.unique(_xlfn._xlws.filter(cat_table[Subsector],$E4614=cat_table[Sector],"")))</f>
        <v>#NAME?</v>
      </c>
      <c r="AF4614" s="94" t="e">
        <v>#NAME?</v>
      </c>
      <c r="AG4614" s="94" t="e">
        <v>#NAME?</v>
      </c>
      <c r="AH4614" s="94" t="e">
        <v>#NAME?</v>
      </c>
      <c r="AI4614" s="94" t="e">
        <v>#NAME?</v>
      </c>
      <c r="AJ4614" s="94" t="e">
        <v>#NAME?</v>
      </c>
      <c r="AK4614" s="94" t="e">
        <v>#NAME?</v>
      </c>
      <c r="AO4614" s="94" t="e">
        <f aca="false" t="array" ref="AO4614:AQ4614">_xlfn.torow(_xlfn.unique(_xlfn._xlws.filter(cat_table[Sub-subsector],($E4614=cat_table[Sector])*($F4614=cat_table[Subsector]),"")))</f>
        <v>#NAME?</v>
      </c>
      <c r="AP4614" s="94" t="e">
        <v>#NAME?</v>
      </c>
      <c r="AQ4614" s="94" t="e">
        <v>#NAME?</v>
      </c>
    </row>
    <row r="4615" customFormat="false" ht="15" hidden="false" customHeight="true" outlineLevel="0" collapsed="false">
      <c r="A4615" s="193" t="s">
        <v>15398</v>
      </c>
      <c r="B4615" s="20" t="str">
        <f aca="false">INDEX(Table2[], MATCH(L4615, Location_ID!$D$2:$D$648, 0), 1)</f>
        <v>daa8a290-cd1b-4ff0-b151-1f450e2146dd</v>
      </c>
      <c r="C4615" s="193" t="s">
        <v>1482</v>
      </c>
      <c r="D4615" s="273" t="s">
        <v>354</v>
      </c>
      <c r="E4615" s="193" t="s">
        <v>7134</v>
      </c>
      <c r="F4615" s="193" t="s">
        <v>7899</v>
      </c>
      <c r="G4615" s="193"/>
      <c r="H4615" s="196"/>
      <c r="I4615" s="193" t="s">
        <v>14291</v>
      </c>
      <c r="J4615" s="193" t="s">
        <v>14292</v>
      </c>
      <c r="K4615" s="193" t="s">
        <v>7127</v>
      </c>
      <c r="L4615" s="193" t="s">
        <v>3033</v>
      </c>
      <c r="M4615" s="193" t="s">
        <v>7131</v>
      </c>
      <c r="N4615" s="193" t="s">
        <v>14293</v>
      </c>
      <c r="O4615" s="193" t="s">
        <v>1732</v>
      </c>
      <c r="P4615" s="219" t="n">
        <v>43040</v>
      </c>
      <c r="Q4615" s="219" t="n">
        <v>44469</v>
      </c>
      <c r="R4615" s="193"/>
      <c r="S4615" s="193" t="s">
        <v>7130</v>
      </c>
      <c r="T4615" s="193" t="n">
        <v>4314.419836</v>
      </c>
      <c r="U4615" s="193"/>
      <c r="V4615" s="193"/>
      <c r="W4615" s="193" t="s">
        <v>8720</v>
      </c>
      <c r="X4615" s="196"/>
      <c r="Y4615" s="196"/>
      <c r="Z4615" s="196" t="n">
        <v>0</v>
      </c>
      <c r="AE4615" s="94" t="e">
        <f aca="false" t="array" ref="AE4615:AK4615">_xlfn.torow(_xlfn.unique(_xlfn._xlws.filter(cat_table[Subsector],$E4615=cat_table[Sector],"")))</f>
        <v>#NAME?</v>
      </c>
      <c r="AF4615" s="94" t="e">
        <v>#NAME?</v>
      </c>
      <c r="AG4615" s="94" t="e">
        <v>#NAME?</v>
      </c>
      <c r="AH4615" s="94" t="e">
        <v>#NAME?</v>
      </c>
      <c r="AI4615" s="94" t="e">
        <v>#NAME?</v>
      </c>
      <c r="AJ4615" s="94" t="e">
        <v>#NAME?</v>
      </c>
      <c r="AK4615" s="94" t="e">
        <v>#NAME?</v>
      </c>
      <c r="AO4615" s="94" t="e">
        <f aca="false" t="array" ref="AO4615:AQ4615">_xlfn.torow(_xlfn.unique(_xlfn._xlws.filter(cat_table[Sub-subsector],($E4615=cat_table[Sector])*($F4615=cat_table[Subsector]),"")))</f>
        <v>#NAME?</v>
      </c>
      <c r="AP4615" s="94" t="e">
        <v>#NAME?</v>
      </c>
      <c r="AQ4615" s="94" t="e">
        <v>#NAME?</v>
      </c>
    </row>
    <row r="4616" customFormat="false" ht="15" hidden="false" customHeight="true" outlineLevel="0" collapsed="false">
      <c r="A4616" s="193" t="s">
        <v>15399</v>
      </c>
      <c r="B4616" s="20" t="str">
        <f aca="false">INDEX(Table2[], MATCH(L4616, Location_ID!$D$2:$D$648, 0), 1)</f>
        <v>daa8a290-cd1b-4ff0-b151-1f450e2146dd</v>
      </c>
      <c r="C4616" s="193" t="s">
        <v>1482</v>
      </c>
      <c r="D4616" s="273" t="s">
        <v>354</v>
      </c>
      <c r="E4616" s="193" t="s">
        <v>7134</v>
      </c>
      <c r="F4616" s="193" t="s">
        <v>7899</v>
      </c>
      <c r="G4616" s="193"/>
      <c r="H4616" s="196"/>
      <c r="I4616" s="193" t="s">
        <v>14291</v>
      </c>
      <c r="J4616" s="193" t="s">
        <v>14292</v>
      </c>
      <c r="K4616" s="193" t="s">
        <v>7127</v>
      </c>
      <c r="L4616" s="193" t="s">
        <v>3033</v>
      </c>
      <c r="M4616" s="193" t="s">
        <v>7131</v>
      </c>
      <c r="N4616" s="193" t="s">
        <v>14293</v>
      </c>
      <c r="O4616" s="193" t="s">
        <v>1732</v>
      </c>
      <c r="P4616" s="219" t="n">
        <v>43040</v>
      </c>
      <c r="Q4616" s="219" t="n">
        <v>44469</v>
      </c>
      <c r="R4616" s="193"/>
      <c r="S4616" s="193" t="s">
        <v>7130</v>
      </c>
      <c r="T4616" s="193" t="n">
        <v>4696.972667</v>
      </c>
      <c r="U4616" s="193"/>
      <c r="V4616" s="193"/>
      <c r="W4616" s="193" t="s">
        <v>8720</v>
      </c>
      <c r="X4616" s="196"/>
      <c r="Y4616" s="196"/>
      <c r="Z4616" s="196" t="n">
        <v>0</v>
      </c>
      <c r="AE4616" s="94" t="e">
        <f aca="false" t="array" ref="AE4616:AK4616">_xlfn.torow(_xlfn.unique(_xlfn._xlws.filter(cat_table[Subsector],$E4616=cat_table[Sector],"")))</f>
        <v>#NAME?</v>
      </c>
      <c r="AF4616" s="94" t="e">
        <v>#NAME?</v>
      </c>
      <c r="AG4616" s="94" t="e">
        <v>#NAME?</v>
      </c>
      <c r="AH4616" s="94" t="e">
        <v>#NAME?</v>
      </c>
      <c r="AI4616" s="94" t="e">
        <v>#NAME?</v>
      </c>
      <c r="AJ4616" s="94" t="e">
        <v>#NAME?</v>
      </c>
      <c r="AK4616" s="94" t="e">
        <v>#NAME?</v>
      </c>
      <c r="AO4616" s="94" t="e">
        <f aca="false" t="array" ref="AO4616:AQ4616">_xlfn.torow(_xlfn.unique(_xlfn._xlws.filter(cat_table[Sub-subsector],($E4616=cat_table[Sector])*($F4616=cat_table[Subsector]),"")))</f>
        <v>#NAME?</v>
      </c>
      <c r="AP4616" s="94" t="e">
        <v>#NAME?</v>
      </c>
      <c r="AQ4616" s="94" t="e">
        <v>#NAME?</v>
      </c>
    </row>
    <row r="4617" customFormat="false" ht="15" hidden="false" customHeight="true" outlineLevel="0" collapsed="false">
      <c r="A4617" s="193" t="s">
        <v>15400</v>
      </c>
      <c r="B4617" s="20" t="str">
        <f aca="false">INDEX(Table2[], MATCH(L4617, Location_ID!$D$2:$D$648, 0), 1)</f>
        <v>daa8a290-cd1b-4ff0-b151-1f450e2146dd</v>
      </c>
      <c r="C4617" s="193" t="s">
        <v>1482</v>
      </c>
      <c r="D4617" s="273" t="s">
        <v>354</v>
      </c>
      <c r="E4617" s="193" t="s">
        <v>7134</v>
      </c>
      <c r="F4617" s="193" t="s">
        <v>7899</v>
      </c>
      <c r="G4617" s="193"/>
      <c r="H4617" s="196"/>
      <c r="I4617" s="193" t="s">
        <v>14291</v>
      </c>
      <c r="J4617" s="193" t="s">
        <v>14292</v>
      </c>
      <c r="K4617" s="193" t="s">
        <v>7127</v>
      </c>
      <c r="L4617" s="193" t="s">
        <v>3033</v>
      </c>
      <c r="M4617" s="193" t="s">
        <v>7131</v>
      </c>
      <c r="N4617" s="193" t="s">
        <v>14293</v>
      </c>
      <c r="O4617" s="193" t="s">
        <v>1732</v>
      </c>
      <c r="P4617" s="219" t="n">
        <v>43040</v>
      </c>
      <c r="Q4617" s="219" t="n">
        <v>44469</v>
      </c>
      <c r="R4617" s="193"/>
      <c r="S4617" s="193" t="s">
        <v>7130</v>
      </c>
      <c r="T4617" s="193" t="n">
        <v>5017.512493</v>
      </c>
      <c r="U4617" s="193"/>
      <c r="V4617" s="193"/>
      <c r="W4617" s="193" t="s">
        <v>8720</v>
      </c>
      <c r="X4617" s="196"/>
      <c r="Y4617" s="196"/>
      <c r="Z4617" s="196" t="n">
        <v>0</v>
      </c>
      <c r="AE4617" s="94" t="e">
        <f aca="false" t="array" ref="AE4617:AK4617">_xlfn.torow(_xlfn.unique(_xlfn._xlws.filter(cat_table[Subsector],$E4617=cat_table[Sector],"")))</f>
        <v>#NAME?</v>
      </c>
      <c r="AF4617" s="94" t="e">
        <v>#NAME?</v>
      </c>
      <c r="AG4617" s="94" t="e">
        <v>#NAME?</v>
      </c>
      <c r="AH4617" s="94" t="e">
        <v>#NAME?</v>
      </c>
      <c r="AI4617" s="94" t="e">
        <v>#NAME?</v>
      </c>
      <c r="AJ4617" s="94" t="e">
        <v>#NAME?</v>
      </c>
      <c r="AK4617" s="94" t="e">
        <v>#NAME?</v>
      </c>
      <c r="AO4617" s="94" t="e">
        <f aca="false" t="array" ref="AO4617:AQ4617">_xlfn.torow(_xlfn.unique(_xlfn._xlws.filter(cat_table[Sub-subsector],($E4617=cat_table[Sector])*($F4617=cat_table[Subsector]),"")))</f>
        <v>#NAME?</v>
      </c>
      <c r="AP4617" s="94" t="e">
        <v>#NAME?</v>
      </c>
      <c r="AQ4617" s="94" t="e">
        <v>#NAME?</v>
      </c>
    </row>
    <row r="4618" customFormat="false" ht="15" hidden="false" customHeight="true" outlineLevel="0" collapsed="false">
      <c r="A4618" s="193" t="s">
        <v>15401</v>
      </c>
      <c r="B4618" s="20" t="str">
        <f aca="false">INDEX(Table2[], MATCH(L4618, Location_ID!$D$2:$D$648, 0), 1)</f>
        <v>daa8a290-cd1b-4ff0-b151-1f450e2146dd</v>
      </c>
      <c r="C4618" s="193" t="s">
        <v>1482</v>
      </c>
      <c r="D4618" s="273" t="s">
        <v>354</v>
      </c>
      <c r="E4618" s="193" t="s">
        <v>7134</v>
      </c>
      <c r="F4618" s="193" t="s">
        <v>7899</v>
      </c>
      <c r="G4618" s="193"/>
      <c r="H4618" s="196"/>
      <c r="I4618" s="193" t="s">
        <v>14291</v>
      </c>
      <c r="J4618" s="193" t="s">
        <v>14292</v>
      </c>
      <c r="K4618" s="193" t="s">
        <v>7127</v>
      </c>
      <c r="L4618" s="193" t="s">
        <v>3033</v>
      </c>
      <c r="M4618" s="193" t="s">
        <v>7131</v>
      </c>
      <c r="N4618" s="193" t="s">
        <v>14293</v>
      </c>
      <c r="O4618" s="193" t="s">
        <v>1732</v>
      </c>
      <c r="P4618" s="219" t="n">
        <v>43040</v>
      </c>
      <c r="Q4618" s="219" t="n">
        <v>44469</v>
      </c>
      <c r="R4618" s="193"/>
      <c r="S4618" s="193" t="s">
        <v>7130</v>
      </c>
      <c r="T4618" s="193" t="n">
        <v>6726.649288</v>
      </c>
      <c r="U4618" s="193"/>
      <c r="V4618" s="193"/>
      <c r="W4618" s="193" t="s">
        <v>8720</v>
      </c>
      <c r="X4618" s="196"/>
      <c r="Y4618" s="196"/>
      <c r="Z4618" s="196" t="n">
        <v>0</v>
      </c>
      <c r="AE4618" s="94" t="e">
        <f aca="false" t="array" ref="AE4618:AK4618">_xlfn.torow(_xlfn.unique(_xlfn._xlws.filter(cat_table[Subsector],$E4618=cat_table[Sector],"")))</f>
        <v>#NAME?</v>
      </c>
      <c r="AF4618" s="94" t="e">
        <v>#NAME?</v>
      </c>
      <c r="AG4618" s="94" t="e">
        <v>#NAME?</v>
      </c>
      <c r="AH4618" s="94" t="e">
        <v>#NAME?</v>
      </c>
      <c r="AI4618" s="94" t="e">
        <v>#NAME?</v>
      </c>
      <c r="AJ4618" s="94" t="e">
        <v>#NAME?</v>
      </c>
      <c r="AK4618" s="94" t="e">
        <v>#NAME?</v>
      </c>
      <c r="AO4618" s="94" t="e">
        <f aca="false" t="array" ref="AO4618:AQ4618">_xlfn.torow(_xlfn.unique(_xlfn._xlws.filter(cat_table[Sub-subsector],($E4618=cat_table[Sector])*($F4618=cat_table[Subsector]),"")))</f>
        <v>#NAME?</v>
      </c>
      <c r="AP4618" s="94" t="e">
        <v>#NAME?</v>
      </c>
      <c r="AQ4618" s="94" t="e">
        <v>#NAME?</v>
      </c>
    </row>
    <row r="4619" customFormat="false" ht="15" hidden="false" customHeight="true" outlineLevel="0" collapsed="false">
      <c r="A4619" s="193" t="s">
        <v>15402</v>
      </c>
      <c r="B4619" s="20" t="str">
        <f aca="false">INDEX(Table2[], MATCH(L4619, Location_ID!$D$2:$D$648, 0), 1)</f>
        <v>daa8a290-cd1b-4ff0-b151-1f450e2146dd</v>
      </c>
      <c r="C4619" s="193" t="s">
        <v>1482</v>
      </c>
      <c r="D4619" s="273" t="s">
        <v>354</v>
      </c>
      <c r="E4619" s="193" t="s">
        <v>7134</v>
      </c>
      <c r="F4619" s="193" t="s">
        <v>7899</v>
      </c>
      <c r="G4619" s="193"/>
      <c r="H4619" s="196"/>
      <c r="I4619" s="193" t="s">
        <v>14291</v>
      </c>
      <c r="J4619" s="193" t="s">
        <v>14292</v>
      </c>
      <c r="K4619" s="193" t="s">
        <v>7127</v>
      </c>
      <c r="L4619" s="193" t="s">
        <v>3033</v>
      </c>
      <c r="M4619" s="193" t="s">
        <v>7131</v>
      </c>
      <c r="N4619" s="193" t="s">
        <v>14293</v>
      </c>
      <c r="O4619" s="193" t="s">
        <v>1732</v>
      </c>
      <c r="P4619" s="219" t="n">
        <v>43040</v>
      </c>
      <c r="Q4619" s="219" t="n">
        <v>44469</v>
      </c>
      <c r="R4619" s="193"/>
      <c r="S4619" s="193" t="s">
        <v>7130</v>
      </c>
      <c r="T4619" s="193" t="n">
        <v>4151.688557</v>
      </c>
      <c r="U4619" s="193"/>
      <c r="V4619" s="193"/>
      <c r="W4619" s="193" t="s">
        <v>8720</v>
      </c>
      <c r="X4619" s="196"/>
      <c r="Y4619" s="196"/>
      <c r="Z4619" s="196" t="n">
        <v>0</v>
      </c>
      <c r="AE4619" s="94" t="e">
        <f aca="false" t="array" ref="AE4619:AK4619">_xlfn.torow(_xlfn.unique(_xlfn._xlws.filter(cat_table[Subsector],$E4619=cat_table[Sector],"")))</f>
        <v>#NAME?</v>
      </c>
      <c r="AF4619" s="94" t="e">
        <v>#NAME?</v>
      </c>
      <c r="AG4619" s="94" t="e">
        <v>#NAME?</v>
      </c>
      <c r="AH4619" s="94" t="e">
        <v>#NAME?</v>
      </c>
      <c r="AI4619" s="94" t="e">
        <v>#NAME?</v>
      </c>
      <c r="AJ4619" s="94" t="e">
        <v>#NAME?</v>
      </c>
      <c r="AK4619" s="94" t="e">
        <v>#NAME?</v>
      </c>
      <c r="AO4619" s="94" t="e">
        <f aca="false" t="array" ref="AO4619:AQ4619">_xlfn.torow(_xlfn.unique(_xlfn._xlws.filter(cat_table[Sub-subsector],($E4619=cat_table[Sector])*($F4619=cat_table[Subsector]),"")))</f>
        <v>#NAME?</v>
      </c>
      <c r="AP4619" s="94" t="e">
        <v>#NAME?</v>
      </c>
      <c r="AQ4619" s="94" t="e">
        <v>#NAME?</v>
      </c>
    </row>
    <row r="4620" customFormat="false" ht="15" hidden="false" customHeight="true" outlineLevel="0" collapsed="false">
      <c r="A4620" s="193" t="s">
        <v>15403</v>
      </c>
      <c r="B4620" s="20" t="str">
        <f aca="false">INDEX(Table2[], MATCH(L4620, Location_ID!$D$2:$D$648, 0), 1)</f>
        <v>daa8a290-cd1b-4ff0-b151-1f450e2146dd</v>
      </c>
      <c r="C4620" s="193" t="s">
        <v>1482</v>
      </c>
      <c r="D4620" s="273" t="s">
        <v>354</v>
      </c>
      <c r="E4620" s="193" t="s">
        <v>7134</v>
      </c>
      <c r="F4620" s="193" t="s">
        <v>7899</v>
      </c>
      <c r="G4620" s="193"/>
      <c r="H4620" s="196"/>
      <c r="I4620" s="193" t="s">
        <v>14291</v>
      </c>
      <c r="J4620" s="193" t="s">
        <v>14292</v>
      </c>
      <c r="K4620" s="193" t="s">
        <v>7127</v>
      </c>
      <c r="L4620" s="193" t="s">
        <v>3033</v>
      </c>
      <c r="M4620" s="193" t="s">
        <v>7131</v>
      </c>
      <c r="N4620" s="193" t="s">
        <v>14293</v>
      </c>
      <c r="O4620" s="193" t="s">
        <v>1732</v>
      </c>
      <c r="P4620" s="219" t="n">
        <v>43040</v>
      </c>
      <c r="Q4620" s="219" t="n">
        <v>44469</v>
      </c>
      <c r="R4620" s="193"/>
      <c r="S4620" s="193" t="s">
        <v>7130</v>
      </c>
      <c r="T4620" s="193" t="n">
        <v>3549.946586</v>
      </c>
      <c r="U4620" s="193"/>
      <c r="V4620" s="193"/>
      <c r="W4620" s="193" t="s">
        <v>8720</v>
      </c>
      <c r="X4620" s="196"/>
      <c r="Y4620" s="196"/>
      <c r="Z4620" s="196" t="n">
        <v>0</v>
      </c>
      <c r="AE4620" s="94" t="e">
        <f aca="false" t="array" ref="AE4620:AK4620">_xlfn.torow(_xlfn.unique(_xlfn._xlws.filter(cat_table[Subsector],$E4620=cat_table[Sector],"")))</f>
        <v>#NAME?</v>
      </c>
      <c r="AF4620" s="94" t="e">
        <v>#NAME?</v>
      </c>
      <c r="AG4620" s="94" t="e">
        <v>#NAME?</v>
      </c>
      <c r="AH4620" s="94" t="e">
        <v>#NAME?</v>
      </c>
      <c r="AI4620" s="94" t="e">
        <v>#NAME?</v>
      </c>
      <c r="AJ4620" s="94" t="e">
        <v>#NAME?</v>
      </c>
      <c r="AK4620" s="94" t="e">
        <v>#NAME?</v>
      </c>
      <c r="AO4620" s="94" t="e">
        <f aca="false" t="array" ref="AO4620:AQ4620">_xlfn.torow(_xlfn.unique(_xlfn._xlws.filter(cat_table[Sub-subsector],($E4620=cat_table[Sector])*($F4620=cat_table[Subsector]),"")))</f>
        <v>#NAME?</v>
      </c>
      <c r="AP4620" s="94" t="e">
        <v>#NAME?</v>
      </c>
      <c r="AQ4620" s="94" t="e">
        <v>#NAME?</v>
      </c>
    </row>
    <row r="4621" customFormat="false" ht="15" hidden="false" customHeight="true" outlineLevel="0" collapsed="false">
      <c r="A4621" s="193" t="s">
        <v>15404</v>
      </c>
      <c r="B4621" s="20" t="str">
        <f aca="false">INDEX(Table2[], MATCH(L4621, Location_ID!$D$2:$D$648, 0), 1)</f>
        <v>daa8a290-cd1b-4ff0-b151-1f450e2146dd</v>
      </c>
      <c r="C4621" s="193" t="s">
        <v>1482</v>
      </c>
      <c r="D4621" s="273" t="s">
        <v>354</v>
      </c>
      <c r="E4621" s="193" t="s">
        <v>7134</v>
      </c>
      <c r="F4621" s="193" t="s">
        <v>7899</v>
      </c>
      <c r="G4621" s="193"/>
      <c r="H4621" s="196"/>
      <c r="I4621" s="193" t="s">
        <v>14291</v>
      </c>
      <c r="J4621" s="193" t="s">
        <v>14292</v>
      </c>
      <c r="K4621" s="193" t="s">
        <v>7127</v>
      </c>
      <c r="L4621" s="193" t="s">
        <v>3033</v>
      </c>
      <c r="M4621" s="193" t="s">
        <v>7131</v>
      </c>
      <c r="N4621" s="193" t="s">
        <v>14293</v>
      </c>
      <c r="O4621" s="193" t="s">
        <v>1732</v>
      </c>
      <c r="P4621" s="219" t="n">
        <v>43040</v>
      </c>
      <c r="Q4621" s="219" t="n">
        <v>44469</v>
      </c>
      <c r="R4621" s="193"/>
      <c r="S4621" s="193" t="s">
        <v>7130</v>
      </c>
      <c r="T4621" s="193" t="n">
        <v>5778.329088</v>
      </c>
      <c r="U4621" s="193"/>
      <c r="V4621" s="193"/>
      <c r="W4621" s="193" t="s">
        <v>8720</v>
      </c>
      <c r="X4621" s="196"/>
      <c r="Y4621" s="196"/>
      <c r="Z4621" s="196" t="n">
        <v>0</v>
      </c>
      <c r="AE4621" s="94" t="e">
        <f aca="false" t="array" ref="AE4621:AK4621">_xlfn.torow(_xlfn.unique(_xlfn._xlws.filter(cat_table[Subsector],$E4621=cat_table[Sector],"")))</f>
        <v>#NAME?</v>
      </c>
      <c r="AF4621" s="94" t="e">
        <v>#NAME?</v>
      </c>
      <c r="AG4621" s="94" t="e">
        <v>#NAME?</v>
      </c>
      <c r="AH4621" s="94" t="e">
        <v>#NAME?</v>
      </c>
      <c r="AI4621" s="94" t="e">
        <v>#NAME?</v>
      </c>
      <c r="AJ4621" s="94" t="e">
        <v>#NAME?</v>
      </c>
      <c r="AK4621" s="94" t="e">
        <v>#NAME?</v>
      </c>
      <c r="AO4621" s="94" t="e">
        <f aca="false" t="array" ref="AO4621:AQ4621">_xlfn.torow(_xlfn.unique(_xlfn._xlws.filter(cat_table[Sub-subsector],($E4621=cat_table[Sector])*($F4621=cat_table[Subsector]),"")))</f>
        <v>#NAME?</v>
      </c>
      <c r="AP4621" s="94" t="e">
        <v>#NAME?</v>
      </c>
      <c r="AQ4621" s="94" t="e">
        <v>#NAME?</v>
      </c>
    </row>
    <row r="4622" customFormat="false" ht="15" hidden="false" customHeight="true" outlineLevel="0" collapsed="false">
      <c r="A4622" s="193" t="s">
        <v>15405</v>
      </c>
      <c r="B4622" s="20" t="str">
        <f aca="false">INDEX(Table2[], MATCH(L4622, Location_ID!$D$2:$D$648, 0), 1)</f>
        <v>daa8a290-cd1b-4ff0-b151-1f450e2146dd</v>
      </c>
      <c r="C4622" s="193" t="s">
        <v>1482</v>
      </c>
      <c r="D4622" s="273" t="s">
        <v>354</v>
      </c>
      <c r="E4622" s="193" t="s">
        <v>7134</v>
      </c>
      <c r="F4622" s="193" t="s">
        <v>7899</v>
      </c>
      <c r="G4622" s="193"/>
      <c r="H4622" s="196"/>
      <c r="I4622" s="193" t="s">
        <v>14291</v>
      </c>
      <c r="J4622" s="193" t="s">
        <v>14292</v>
      </c>
      <c r="K4622" s="193" t="s">
        <v>7127</v>
      </c>
      <c r="L4622" s="193" t="s">
        <v>3033</v>
      </c>
      <c r="M4622" s="193" t="s">
        <v>7131</v>
      </c>
      <c r="N4622" s="193" t="s">
        <v>14293</v>
      </c>
      <c r="O4622" s="193" t="s">
        <v>1732</v>
      </c>
      <c r="P4622" s="219" t="n">
        <v>43040</v>
      </c>
      <c r="Q4622" s="219" t="n">
        <v>44469</v>
      </c>
      <c r="R4622" s="193"/>
      <c r="S4622" s="193" t="s">
        <v>7130</v>
      </c>
      <c r="T4622" s="193" t="n">
        <v>1414.995972</v>
      </c>
      <c r="U4622" s="193"/>
      <c r="V4622" s="193"/>
      <c r="W4622" s="193" t="s">
        <v>8720</v>
      </c>
      <c r="X4622" s="196"/>
      <c r="Y4622" s="196"/>
      <c r="Z4622" s="196" t="n">
        <v>0</v>
      </c>
      <c r="AE4622" s="94" t="e">
        <f aca="false" t="array" ref="AE4622:AK4622">_xlfn.torow(_xlfn.unique(_xlfn._xlws.filter(cat_table[Subsector],$E4622=cat_table[Sector],"")))</f>
        <v>#NAME?</v>
      </c>
      <c r="AF4622" s="94" t="e">
        <v>#NAME?</v>
      </c>
      <c r="AG4622" s="94" t="e">
        <v>#NAME?</v>
      </c>
      <c r="AH4622" s="94" t="e">
        <v>#NAME?</v>
      </c>
      <c r="AI4622" s="94" t="e">
        <v>#NAME?</v>
      </c>
      <c r="AJ4622" s="94" t="e">
        <v>#NAME?</v>
      </c>
      <c r="AK4622" s="94" t="e">
        <v>#NAME?</v>
      </c>
      <c r="AO4622" s="94" t="e">
        <f aca="false" t="array" ref="AO4622:AQ4622">_xlfn.torow(_xlfn.unique(_xlfn._xlws.filter(cat_table[Sub-subsector],($E4622=cat_table[Sector])*($F4622=cat_table[Subsector]),"")))</f>
        <v>#NAME?</v>
      </c>
      <c r="AP4622" s="94" t="e">
        <v>#NAME?</v>
      </c>
      <c r="AQ4622" s="94" t="e">
        <v>#NAME?</v>
      </c>
    </row>
    <row r="4623" customFormat="false" ht="15" hidden="false" customHeight="true" outlineLevel="0" collapsed="false">
      <c r="A4623" s="193" t="s">
        <v>15406</v>
      </c>
      <c r="B4623" s="20" t="str">
        <f aca="false">INDEX(Table2[], MATCH(L4623, Location_ID!$D$2:$D$648, 0), 1)</f>
        <v>daa8a290-cd1b-4ff0-b151-1f450e2146dd</v>
      </c>
      <c r="C4623" s="193" t="s">
        <v>1482</v>
      </c>
      <c r="D4623" s="273" t="s">
        <v>354</v>
      </c>
      <c r="E4623" s="193" t="s">
        <v>7134</v>
      </c>
      <c r="F4623" s="193" t="s">
        <v>7899</v>
      </c>
      <c r="G4623" s="193"/>
      <c r="H4623" s="196"/>
      <c r="I4623" s="193" t="s">
        <v>14291</v>
      </c>
      <c r="J4623" s="193" t="s">
        <v>14292</v>
      </c>
      <c r="K4623" s="193" t="s">
        <v>7127</v>
      </c>
      <c r="L4623" s="193" t="s">
        <v>3033</v>
      </c>
      <c r="M4623" s="193" t="s">
        <v>7131</v>
      </c>
      <c r="N4623" s="193" t="s">
        <v>14293</v>
      </c>
      <c r="O4623" s="193" t="s">
        <v>1732</v>
      </c>
      <c r="P4623" s="219" t="n">
        <v>43040</v>
      </c>
      <c r="Q4623" s="219" t="n">
        <v>44469</v>
      </c>
      <c r="R4623" s="193"/>
      <c r="S4623" s="193" t="s">
        <v>7130</v>
      </c>
      <c r="T4623" s="193" t="n">
        <v>8450.377415</v>
      </c>
      <c r="U4623" s="193"/>
      <c r="V4623" s="193"/>
      <c r="W4623" s="193" t="s">
        <v>8720</v>
      </c>
      <c r="X4623" s="196"/>
      <c r="Y4623" s="196"/>
      <c r="Z4623" s="196" t="n">
        <v>0</v>
      </c>
      <c r="AE4623" s="94" t="e">
        <f aca="false" t="array" ref="AE4623:AK4623">_xlfn.torow(_xlfn.unique(_xlfn._xlws.filter(cat_table[Subsector],$E4623=cat_table[Sector],"")))</f>
        <v>#NAME?</v>
      </c>
      <c r="AF4623" s="94" t="e">
        <v>#NAME?</v>
      </c>
      <c r="AG4623" s="94" t="e">
        <v>#NAME?</v>
      </c>
      <c r="AH4623" s="94" t="e">
        <v>#NAME?</v>
      </c>
      <c r="AI4623" s="94" t="e">
        <v>#NAME?</v>
      </c>
      <c r="AJ4623" s="94" t="e">
        <v>#NAME?</v>
      </c>
      <c r="AK4623" s="94" t="e">
        <v>#NAME?</v>
      </c>
      <c r="AO4623" s="94" t="e">
        <f aca="false" t="array" ref="AO4623:AQ4623">_xlfn.torow(_xlfn.unique(_xlfn._xlws.filter(cat_table[Sub-subsector],($E4623=cat_table[Sector])*($F4623=cat_table[Subsector]),"")))</f>
        <v>#NAME?</v>
      </c>
      <c r="AP4623" s="94" t="e">
        <v>#NAME?</v>
      </c>
      <c r="AQ4623" s="94" t="e">
        <v>#NAME?</v>
      </c>
    </row>
    <row r="4624" customFormat="false" ht="15" hidden="false" customHeight="true" outlineLevel="0" collapsed="false">
      <c r="A4624" s="193" t="s">
        <v>15407</v>
      </c>
      <c r="B4624" s="20" t="str">
        <f aca="false">INDEX(Table2[], MATCH(L4624, Location_ID!$D$2:$D$648, 0), 1)</f>
        <v>daa8a290-cd1b-4ff0-b151-1f450e2146dd</v>
      </c>
      <c r="C4624" s="193" t="s">
        <v>1482</v>
      </c>
      <c r="D4624" s="273" t="s">
        <v>354</v>
      </c>
      <c r="E4624" s="193" t="s">
        <v>7134</v>
      </c>
      <c r="F4624" s="193" t="s">
        <v>7899</v>
      </c>
      <c r="G4624" s="193"/>
      <c r="H4624" s="196"/>
      <c r="I4624" s="193" t="s">
        <v>14291</v>
      </c>
      <c r="J4624" s="193" t="s">
        <v>14292</v>
      </c>
      <c r="K4624" s="193" t="s">
        <v>7127</v>
      </c>
      <c r="L4624" s="193" t="s">
        <v>3033</v>
      </c>
      <c r="M4624" s="193" t="s">
        <v>7131</v>
      </c>
      <c r="N4624" s="193" t="s">
        <v>14293</v>
      </c>
      <c r="O4624" s="193" t="s">
        <v>1732</v>
      </c>
      <c r="P4624" s="219" t="n">
        <v>43040</v>
      </c>
      <c r="Q4624" s="219" t="n">
        <v>44469</v>
      </c>
      <c r="R4624" s="193"/>
      <c r="S4624" s="193" t="s">
        <v>7130</v>
      </c>
      <c r="T4624" s="193" t="n">
        <v>3452.190747</v>
      </c>
      <c r="U4624" s="193"/>
      <c r="V4624" s="193"/>
      <c r="W4624" s="193" t="s">
        <v>8720</v>
      </c>
      <c r="X4624" s="196"/>
      <c r="Y4624" s="196"/>
      <c r="Z4624" s="196" t="n">
        <v>0</v>
      </c>
      <c r="AE4624" s="94" t="e">
        <f aca="false" t="array" ref="AE4624:AK4624">_xlfn.torow(_xlfn.unique(_xlfn._xlws.filter(cat_table[Subsector],$E4624=cat_table[Sector],"")))</f>
        <v>#NAME?</v>
      </c>
      <c r="AF4624" s="94" t="e">
        <v>#NAME?</v>
      </c>
      <c r="AG4624" s="94" t="e">
        <v>#NAME?</v>
      </c>
      <c r="AH4624" s="94" t="e">
        <v>#NAME?</v>
      </c>
      <c r="AI4624" s="94" t="e">
        <v>#NAME?</v>
      </c>
      <c r="AJ4624" s="94" t="e">
        <v>#NAME?</v>
      </c>
      <c r="AK4624" s="94" t="e">
        <v>#NAME?</v>
      </c>
      <c r="AO4624" s="94" t="e">
        <f aca="false" t="array" ref="AO4624:AQ4624">_xlfn.torow(_xlfn.unique(_xlfn._xlws.filter(cat_table[Sub-subsector],($E4624=cat_table[Sector])*($F4624=cat_table[Subsector]),"")))</f>
        <v>#NAME?</v>
      </c>
      <c r="AP4624" s="94" t="e">
        <v>#NAME?</v>
      </c>
      <c r="AQ4624" s="94" t="e">
        <v>#NAME?</v>
      </c>
    </row>
    <row r="4625" customFormat="false" ht="15" hidden="false" customHeight="true" outlineLevel="0" collapsed="false">
      <c r="A4625" s="193" t="s">
        <v>15408</v>
      </c>
      <c r="B4625" s="20" t="str">
        <f aca="false">INDEX(Table2[], MATCH(L4625, Location_ID!$D$2:$D$648, 0), 1)</f>
        <v>daa8a290-cd1b-4ff0-b151-1f450e2146dd</v>
      </c>
      <c r="C4625" s="193" t="s">
        <v>1482</v>
      </c>
      <c r="D4625" s="273" t="s">
        <v>354</v>
      </c>
      <c r="E4625" s="193" t="s">
        <v>7134</v>
      </c>
      <c r="F4625" s="193" t="s">
        <v>7899</v>
      </c>
      <c r="G4625" s="193"/>
      <c r="H4625" s="196"/>
      <c r="I4625" s="193" t="s">
        <v>14291</v>
      </c>
      <c r="J4625" s="193" t="s">
        <v>14292</v>
      </c>
      <c r="K4625" s="193" t="s">
        <v>7127</v>
      </c>
      <c r="L4625" s="193" t="s">
        <v>3033</v>
      </c>
      <c r="M4625" s="193" t="s">
        <v>7131</v>
      </c>
      <c r="N4625" s="193" t="s">
        <v>14293</v>
      </c>
      <c r="O4625" s="193" t="s">
        <v>1732</v>
      </c>
      <c r="P4625" s="219" t="n">
        <v>43040</v>
      </c>
      <c r="Q4625" s="219" t="n">
        <v>44469</v>
      </c>
      <c r="R4625" s="193"/>
      <c r="S4625" s="193" t="s">
        <v>7130</v>
      </c>
      <c r="T4625" s="193" t="n">
        <v>4329.923119</v>
      </c>
      <c r="U4625" s="193"/>
      <c r="V4625" s="193"/>
      <c r="W4625" s="193" t="s">
        <v>8720</v>
      </c>
      <c r="X4625" s="196"/>
      <c r="Y4625" s="196"/>
      <c r="Z4625" s="196" t="n">
        <v>0</v>
      </c>
      <c r="AE4625" s="94" t="e">
        <f aca="false" t="array" ref="AE4625:AK4625">_xlfn.torow(_xlfn.unique(_xlfn._xlws.filter(cat_table[Subsector],$E4625=cat_table[Sector],"")))</f>
        <v>#NAME?</v>
      </c>
      <c r="AF4625" s="94" t="e">
        <v>#NAME?</v>
      </c>
      <c r="AG4625" s="94" t="e">
        <v>#NAME?</v>
      </c>
      <c r="AH4625" s="94" t="e">
        <v>#NAME?</v>
      </c>
      <c r="AI4625" s="94" t="e">
        <v>#NAME?</v>
      </c>
      <c r="AJ4625" s="94" t="e">
        <v>#NAME?</v>
      </c>
      <c r="AK4625" s="94" t="e">
        <v>#NAME?</v>
      </c>
      <c r="AO4625" s="94" t="e">
        <f aca="false" t="array" ref="AO4625:AQ4625">_xlfn.torow(_xlfn.unique(_xlfn._xlws.filter(cat_table[Sub-subsector],($E4625=cat_table[Sector])*($F4625=cat_table[Subsector]),"")))</f>
        <v>#NAME?</v>
      </c>
      <c r="AP4625" s="94" t="e">
        <v>#NAME?</v>
      </c>
      <c r="AQ4625" s="94" t="e">
        <v>#NAME?</v>
      </c>
    </row>
    <row r="4626" customFormat="false" ht="15" hidden="false" customHeight="true" outlineLevel="0" collapsed="false">
      <c r="A4626" s="193" t="s">
        <v>15409</v>
      </c>
      <c r="B4626" s="20" t="str">
        <f aca="false">INDEX(Table2[], MATCH(L4626, Location_ID!$D$2:$D$648, 0), 1)</f>
        <v>daa8a290-cd1b-4ff0-b151-1f450e2146dd</v>
      </c>
      <c r="C4626" s="193" t="s">
        <v>1482</v>
      </c>
      <c r="D4626" s="273" t="s">
        <v>354</v>
      </c>
      <c r="E4626" s="193" t="s">
        <v>7134</v>
      </c>
      <c r="F4626" s="193" t="s">
        <v>7899</v>
      </c>
      <c r="G4626" s="193"/>
      <c r="H4626" s="196"/>
      <c r="I4626" s="193" t="s">
        <v>14291</v>
      </c>
      <c r="J4626" s="193" t="s">
        <v>14292</v>
      </c>
      <c r="K4626" s="193" t="s">
        <v>7127</v>
      </c>
      <c r="L4626" s="193" t="s">
        <v>3033</v>
      </c>
      <c r="M4626" s="193" t="s">
        <v>7131</v>
      </c>
      <c r="N4626" s="193" t="s">
        <v>14293</v>
      </c>
      <c r="O4626" s="193" t="s">
        <v>1732</v>
      </c>
      <c r="P4626" s="219" t="n">
        <v>43040</v>
      </c>
      <c r="Q4626" s="219" t="n">
        <v>44469</v>
      </c>
      <c r="R4626" s="193"/>
      <c r="S4626" s="193" t="s">
        <v>7130</v>
      </c>
      <c r="T4626" s="193" t="n">
        <v>2804.055896</v>
      </c>
      <c r="U4626" s="193"/>
      <c r="V4626" s="193"/>
      <c r="W4626" s="193" t="s">
        <v>8720</v>
      </c>
      <c r="X4626" s="196"/>
      <c r="Y4626" s="196"/>
      <c r="Z4626" s="196" t="n">
        <v>0</v>
      </c>
      <c r="AE4626" s="94" t="e">
        <f aca="false" t="array" ref="AE4626:AK4626">_xlfn.torow(_xlfn.unique(_xlfn._xlws.filter(cat_table[Subsector],$E4626=cat_table[Sector],"")))</f>
        <v>#NAME?</v>
      </c>
      <c r="AF4626" s="94" t="e">
        <v>#NAME?</v>
      </c>
      <c r="AG4626" s="94" t="e">
        <v>#NAME?</v>
      </c>
      <c r="AH4626" s="94" t="e">
        <v>#NAME?</v>
      </c>
      <c r="AI4626" s="94" t="e">
        <v>#NAME?</v>
      </c>
      <c r="AJ4626" s="94" t="e">
        <v>#NAME?</v>
      </c>
      <c r="AK4626" s="94" t="e">
        <v>#NAME?</v>
      </c>
      <c r="AO4626" s="94" t="e">
        <f aca="false" t="array" ref="AO4626:AQ4626">_xlfn.torow(_xlfn.unique(_xlfn._xlws.filter(cat_table[Sub-subsector],($E4626=cat_table[Sector])*($F4626=cat_table[Subsector]),"")))</f>
        <v>#NAME?</v>
      </c>
      <c r="AP4626" s="94" t="e">
        <v>#NAME?</v>
      </c>
      <c r="AQ4626" s="94" t="e">
        <v>#NAME?</v>
      </c>
    </row>
    <row r="4627" customFormat="false" ht="15" hidden="false" customHeight="true" outlineLevel="0" collapsed="false">
      <c r="A4627" s="193" t="s">
        <v>15410</v>
      </c>
      <c r="B4627" s="20" t="str">
        <f aca="false">INDEX(Table2[], MATCH(L4627, Location_ID!$D$2:$D$648, 0), 1)</f>
        <v>daa8a290-cd1b-4ff0-b151-1f450e2146dd</v>
      </c>
      <c r="C4627" s="193" t="s">
        <v>1482</v>
      </c>
      <c r="D4627" s="273" t="s">
        <v>354</v>
      </c>
      <c r="E4627" s="193" t="s">
        <v>7134</v>
      </c>
      <c r="F4627" s="193" t="s">
        <v>7899</v>
      </c>
      <c r="G4627" s="193"/>
      <c r="H4627" s="196"/>
      <c r="I4627" s="193" t="s">
        <v>14291</v>
      </c>
      <c r="J4627" s="193" t="s">
        <v>14292</v>
      </c>
      <c r="K4627" s="193" t="s">
        <v>7127</v>
      </c>
      <c r="L4627" s="193" t="s">
        <v>3033</v>
      </c>
      <c r="M4627" s="193" t="s">
        <v>7131</v>
      </c>
      <c r="N4627" s="193" t="s">
        <v>14293</v>
      </c>
      <c r="O4627" s="193" t="s">
        <v>1732</v>
      </c>
      <c r="P4627" s="219" t="n">
        <v>43040</v>
      </c>
      <c r="Q4627" s="219" t="n">
        <v>44469</v>
      </c>
      <c r="R4627" s="193"/>
      <c r="S4627" s="193" t="s">
        <v>7130</v>
      </c>
      <c r="T4627" s="193" t="n">
        <v>1634.202347</v>
      </c>
      <c r="U4627" s="193"/>
      <c r="V4627" s="193"/>
      <c r="W4627" s="193" t="s">
        <v>8720</v>
      </c>
      <c r="X4627" s="196"/>
      <c r="Y4627" s="196"/>
      <c r="Z4627" s="196" t="n">
        <v>0</v>
      </c>
      <c r="AE4627" s="94" t="e">
        <f aca="false" t="array" ref="AE4627:AK4627">_xlfn.torow(_xlfn.unique(_xlfn._xlws.filter(cat_table[Subsector],$E4627=cat_table[Sector],"")))</f>
        <v>#NAME?</v>
      </c>
      <c r="AF4627" s="94" t="e">
        <v>#NAME?</v>
      </c>
      <c r="AG4627" s="94" t="e">
        <v>#NAME?</v>
      </c>
      <c r="AH4627" s="94" t="e">
        <v>#NAME?</v>
      </c>
      <c r="AI4627" s="94" t="e">
        <v>#NAME?</v>
      </c>
      <c r="AJ4627" s="94" t="e">
        <v>#NAME?</v>
      </c>
      <c r="AK4627" s="94" t="e">
        <v>#NAME?</v>
      </c>
      <c r="AO4627" s="94" t="e">
        <f aca="false" t="array" ref="AO4627:AQ4627">_xlfn.torow(_xlfn.unique(_xlfn._xlws.filter(cat_table[Sub-subsector],($E4627=cat_table[Sector])*($F4627=cat_table[Subsector]),"")))</f>
        <v>#NAME?</v>
      </c>
      <c r="AP4627" s="94" t="e">
        <v>#NAME?</v>
      </c>
      <c r="AQ4627" s="94" t="e">
        <v>#NAME?</v>
      </c>
    </row>
    <row r="4628" customFormat="false" ht="15" hidden="false" customHeight="true" outlineLevel="0" collapsed="false">
      <c r="A4628" s="193" t="s">
        <v>15411</v>
      </c>
      <c r="B4628" s="20" t="str">
        <f aca="false">INDEX(Table2[], MATCH(L4628, Location_ID!$D$2:$D$648, 0), 1)</f>
        <v>daa8a290-cd1b-4ff0-b151-1f450e2146dd</v>
      </c>
      <c r="C4628" s="193" t="s">
        <v>1482</v>
      </c>
      <c r="D4628" s="273" t="s">
        <v>354</v>
      </c>
      <c r="E4628" s="193" t="s">
        <v>7134</v>
      </c>
      <c r="F4628" s="193" t="s">
        <v>7899</v>
      </c>
      <c r="G4628" s="193"/>
      <c r="H4628" s="196"/>
      <c r="I4628" s="193" t="s">
        <v>14291</v>
      </c>
      <c r="J4628" s="193" t="s">
        <v>14292</v>
      </c>
      <c r="K4628" s="193" t="s">
        <v>7127</v>
      </c>
      <c r="L4628" s="193" t="s">
        <v>3033</v>
      </c>
      <c r="M4628" s="193" t="s">
        <v>7131</v>
      </c>
      <c r="N4628" s="193" t="s">
        <v>14293</v>
      </c>
      <c r="O4628" s="193" t="s">
        <v>1732</v>
      </c>
      <c r="P4628" s="219" t="n">
        <v>43040</v>
      </c>
      <c r="Q4628" s="219" t="n">
        <v>44469</v>
      </c>
      <c r="R4628" s="193"/>
      <c r="S4628" s="193" t="s">
        <v>7130</v>
      </c>
      <c r="T4628" s="193" t="n">
        <v>5179.677094</v>
      </c>
      <c r="U4628" s="193"/>
      <c r="V4628" s="193"/>
      <c r="W4628" s="193" t="s">
        <v>8720</v>
      </c>
      <c r="X4628" s="196"/>
      <c r="Y4628" s="196"/>
      <c r="Z4628" s="196" t="n">
        <v>0</v>
      </c>
      <c r="AE4628" s="94" t="e">
        <f aca="false" t="array" ref="AE4628:AK4628">_xlfn.torow(_xlfn.unique(_xlfn._xlws.filter(cat_table[Subsector],$E4628=cat_table[Sector],"")))</f>
        <v>#NAME?</v>
      </c>
      <c r="AF4628" s="94" t="e">
        <v>#NAME?</v>
      </c>
      <c r="AG4628" s="94" t="e">
        <v>#NAME?</v>
      </c>
      <c r="AH4628" s="94" t="e">
        <v>#NAME?</v>
      </c>
      <c r="AI4628" s="94" t="e">
        <v>#NAME?</v>
      </c>
      <c r="AJ4628" s="94" t="e">
        <v>#NAME?</v>
      </c>
      <c r="AK4628" s="94" t="e">
        <v>#NAME?</v>
      </c>
      <c r="AO4628" s="94" t="e">
        <f aca="false" t="array" ref="AO4628:AQ4628">_xlfn.torow(_xlfn.unique(_xlfn._xlws.filter(cat_table[Sub-subsector],($E4628=cat_table[Sector])*($F4628=cat_table[Subsector]),"")))</f>
        <v>#NAME?</v>
      </c>
      <c r="AP4628" s="94" t="e">
        <v>#NAME?</v>
      </c>
      <c r="AQ4628" s="94" t="e">
        <v>#NAME?</v>
      </c>
    </row>
    <row r="4629" customFormat="false" ht="15" hidden="false" customHeight="true" outlineLevel="0" collapsed="false">
      <c r="A4629" s="193" t="s">
        <v>15412</v>
      </c>
      <c r="B4629" s="20" t="str">
        <f aca="false">INDEX(Table2[], MATCH(L4629, Location_ID!$D$2:$D$648, 0), 1)</f>
        <v>daa8a290-cd1b-4ff0-b151-1f450e2146dd</v>
      </c>
      <c r="C4629" s="193" t="s">
        <v>1482</v>
      </c>
      <c r="D4629" s="273" t="s">
        <v>354</v>
      </c>
      <c r="E4629" s="193" t="s">
        <v>7134</v>
      </c>
      <c r="F4629" s="193" t="s">
        <v>7899</v>
      </c>
      <c r="G4629" s="193"/>
      <c r="H4629" s="196"/>
      <c r="I4629" s="193" t="s">
        <v>14291</v>
      </c>
      <c r="J4629" s="193" t="s">
        <v>14292</v>
      </c>
      <c r="K4629" s="193" t="s">
        <v>7127</v>
      </c>
      <c r="L4629" s="193" t="s">
        <v>3033</v>
      </c>
      <c r="M4629" s="193" t="s">
        <v>7131</v>
      </c>
      <c r="N4629" s="193" t="s">
        <v>14293</v>
      </c>
      <c r="O4629" s="193" t="s">
        <v>1732</v>
      </c>
      <c r="P4629" s="219" t="n">
        <v>43040</v>
      </c>
      <c r="Q4629" s="219" t="n">
        <v>44469</v>
      </c>
      <c r="R4629" s="193"/>
      <c r="S4629" s="193" t="s">
        <v>7130</v>
      </c>
      <c r="T4629" s="193" t="n">
        <v>1591.076741</v>
      </c>
      <c r="U4629" s="193"/>
      <c r="V4629" s="193"/>
      <c r="W4629" s="193" t="s">
        <v>8720</v>
      </c>
      <c r="X4629" s="196"/>
      <c r="Y4629" s="196"/>
      <c r="Z4629" s="196" t="n">
        <v>0</v>
      </c>
      <c r="AE4629" s="94" t="e">
        <f aca="false" t="array" ref="AE4629:AK4629">_xlfn.torow(_xlfn.unique(_xlfn._xlws.filter(cat_table[Subsector],$E4629=cat_table[Sector],"")))</f>
        <v>#NAME?</v>
      </c>
      <c r="AF4629" s="94" t="e">
        <v>#NAME?</v>
      </c>
      <c r="AG4629" s="94" t="e">
        <v>#NAME?</v>
      </c>
      <c r="AH4629" s="94" t="e">
        <v>#NAME?</v>
      </c>
      <c r="AI4629" s="94" t="e">
        <v>#NAME?</v>
      </c>
      <c r="AJ4629" s="94" t="e">
        <v>#NAME?</v>
      </c>
      <c r="AK4629" s="94" t="e">
        <v>#NAME?</v>
      </c>
      <c r="AO4629" s="94" t="e">
        <f aca="false" t="array" ref="AO4629:AQ4629">_xlfn.torow(_xlfn.unique(_xlfn._xlws.filter(cat_table[Sub-subsector],($E4629=cat_table[Sector])*($F4629=cat_table[Subsector]),"")))</f>
        <v>#NAME?</v>
      </c>
      <c r="AP4629" s="94" t="e">
        <v>#NAME?</v>
      </c>
      <c r="AQ4629" s="94" t="e">
        <v>#NAME?</v>
      </c>
    </row>
    <row r="4630" customFormat="false" ht="15" hidden="false" customHeight="true" outlineLevel="0" collapsed="false">
      <c r="A4630" s="193" t="s">
        <v>15413</v>
      </c>
      <c r="B4630" s="20" t="str">
        <f aca="false">INDEX(Table2[], MATCH(L4630, Location_ID!$D$2:$D$648, 0), 1)</f>
        <v>daa8a290-cd1b-4ff0-b151-1f450e2146dd</v>
      </c>
      <c r="C4630" s="193" t="s">
        <v>1482</v>
      </c>
      <c r="D4630" s="273" t="s">
        <v>354</v>
      </c>
      <c r="E4630" s="193" t="s">
        <v>7134</v>
      </c>
      <c r="F4630" s="193" t="s">
        <v>7899</v>
      </c>
      <c r="G4630" s="193"/>
      <c r="H4630" s="196"/>
      <c r="I4630" s="193" t="s">
        <v>14291</v>
      </c>
      <c r="J4630" s="193" t="s">
        <v>14292</v>
      </c>
      <c r="K4630" s="193" t="s">
        <v>7127</v>
      </c>
      <c r="L4630" s="193" t="s">
        <v>3033</v>
      </c>
      <c r="M4630" s="193" t="s">
        <v>7131</v>
      </c>
      <c r="N4630" s="193" t="s">
        <v>14293</v>
      </c>
      <c r="O4630" s="193" t="s">
        <v>1732</v>
      </c>
      <c r="P4630" s="219" t="n">
        <v>43040</v>
      </c>
      <c r="Q4630" s="219" t="n">
        <v>44469</v>
      </c>
      <c r="R4630" s="193"/>
      <c r="S4630" s="193" t="s">
        <v>7130</v>
      </c>
      <c r="T4630" s="193" t="n">
        <v>4692.581406</v>
      </c>
      <c r="U4630" s="193"/>
      <c r="V4630" s="193"/>
      <c r="W4630" s="193" t="s">
        <v>8720</v>
      </c>
      <c r="X4630" s="196"/>
      <c r="Y4630" s="196"/>
      <c r="Z4630" s="196" t="n">
        <v>0</v>
      </c>
      <c r="AE4630" s="94" t="e">
        <f aca="false" t="array" ref="AE4630:AK4630">_xlfn.torow(_xlfn.unique(_xlfn._xlws.filter(cat_table[Subsector],$E4630=cat_table[Sector],"")))</f>
        <v>#NAME?</v>
      </c>
      <c r="AF4630" s="94" t="e">
        <v>#NAME?</v>
      </c>
      <c r="AG4630" s="94" t="e">
        <v>#NAME?</v>
      </c>
      <c r="AH4630" s="94" t="e">
        <v>#NAME?</v>
      </c>
      <c r="AI4630" s="94" t="e">
        <v>#NAME?</v>
      </c>
      <c r="AJ4630" s="94" t="e">
        <v>#NAME?</v>
      </c>
      <c r="AK4630" s="94" t="e">
        <v>#NAME?</v>
      </c>
      <c r="AO4630" s="94" t="e">
        <f aca="false" t="array" ref="AO4630:AQ4630">_xlfn.torow(_xlfn.unique(_xlfn._xlws.filter(cat_table[Sub-subsector],($E4630=cat_table[Sector])*($F4630=cat_table[Subsector]),"")))</f>
        <v>#NAME?</v>
      </c>
      <c r="AP4630" s="94" t="e">
        <v>#NAME?</v>
      </c>
      <c r="AQ4630" s="94" t="e">
        <v>#NAME?</v>
      </c>
    </row>
    <row r="4631" customFormat="false" ht="15" hidden="false" customHeight="true" outlineLevel="0" collapsed="false">
      <c r="A4631" s="193" t="s">
        <v>15414</v>
      </c>
      <c r="B4631" s="20" t="str">
        <f aca="false">INDEX(Table2[], MATCH(L4631, Location_ID!$D$2:$D$648, 0), 1)</f>
        <v>daa8a290-cd1b-4ff0-b151-1f450e2146dd</v>
      </c>
      <c r="C4631" s="193" t="s">
        <v>1482</v>
      </c>
      <c r="D4631" s="273" t="s">
        <v>354</v>
      </c>
      <c r="E4631" s="193" t="s">
        <v>7134</v>
      </c>
      <c r="F4631" s="193" t="s">
        <v>7899</v>
      </c>
      <c r="G4631" s="193"/>
      <c r="H4631" s="196"/>
      <c r="I4631" s="193" t="s">
        <v>14291</v>
      </c>
      <c r="J4631" s="193" t="s">
        <v>14292</v>
      </c>
      <c r="K4631" s="193" t="s">
        <v>7127</v>
      </c>
      <c r="L4631" s="193" t="s">
        <v>3033</v>
      </c>
      <c r="M4631" s="193" t="s">
        <v>7131</v>
      </c>
      <c r="N4631" s="193" t="s">
        <v>14293</v>
      </c>
      <c r="O4631" s="193" t="s">
        <v>1732</v>
      </c>
      <c r="P4631" s="219" t="n">
        <v>43040</v>
      </c>
      <c r="Q4631" s="219" t="n">
        <v>44469</v>
      </c>
      <c r="R4631" s="193"/>
      <c r="S4631" s="193" t="s">
        <v>7130</v>
      </c>
      <c r="T4631" s="193" t="n">
        <v>4799.210312</v>
      </c>
      <c r="U4631" s="193"/>
      <c r="V4631" s="193"/>
      <c r="W4631" s="193" t="s">
        <v>8720</v>
      </c>
      <c r="X4631" s="196"/>
      <c r="Y4631" s="196"/>
      <c r="Z4631" s="196" t="n">
        <v>0</v>
      </c>
      <c r="AE4631" s="94" t="e">
        <f aca="false" t="array" ref="AE4631:AK4631">_xlfn.torow(_xlfn.unique(_xlfn._xlws.filter(cat_table[Subsector],$E4631=cat_table[Sector],"")))</f>
        <v>#NAME?</v>
      </c>
      <c r="AF4631" s="94" t="e">
        <v>#NAME?</v>
      </c>
      <c r="AG4631" s="94" t="e">
        <v>#NAME?</v>
      </c>
      <c r="AH4631" s="94" t="e">
        <v>#NAME?</v>
      </c>
      <c r="AI4631" s="94" t="e">
        <v>#NAME?</v>
      </c>
      <c r="AJ4631" s="94" t="e">
        <v>#NAME?</v>
      </c>
      <c r="AK4631" s="94" t="e">
        <v>#NAME?</v>
      </c>
      <c r="AO4631" s="94" t="e">
        <f aca="false" t="array" ref="AO4631:AQ4631">_xlfn.torow(_xlfn.unique(_xlfn._xlws.filter(cat_table[Sub-subsector],($E4631=cat_table[Sector])*($F4631=cat_table[Subsector]),"")))</f>
        <v>#NAME?</v>
      </c>
      <c r="AP4631" s="94" t="e">
        <v>#NAME?</v>
      </c>
      <c r="AQ4631" s="94" t="e">
        <v>#NAME?</v>
      </c>
    </row>
    <row r="4632" customFormat="false" ht="15" hidden="false" customHeight="true" outlineLevel="0" collapsed="false">
      <c r="A4632" s="193" t="s">
        <v>15415</v>
      </c>
      <c r="B4632" s="20" t="str">
        <f aca="false">INDEX(Table2[], MATCH(L4632, Location_ID!$D$2:$D$648, 0), 1)</f>
        <v>daa8a290-cd1b-4ff0-b151-1f450e2146dd</v>
      </c>
      <c r="C4632" s="193" t="s">
        <v>1482</v>
      </c>
      <c r="D4632" s="273" t="s">
        <v>354</v>
      </c>
      <c r="E4632" s="193" t="s">
        <v>7134</v>
      </c>
      <c r="F4632" s="193" t="s">
        <v>7899</v>
      </c>
      <c r="G4632" s="193"/>
      <c r="H4632" s="196"/>
      <c r="I4632" s="193" t="s">
        <v>14291</v>
      </c>
      <c r="J4632" s="193" t="s">
        <v>14292</v>
      </c>
      <c r="K4632" s="193" t="s">
        <v>7127</v>
      </c>
      <c r="L4632" s="193" t="s">
        <v>3033</v>
      </c>
      <c r="M4632" s="193" t="s">
        <v>7131</v>
      </c>
      <c r="N4632" s="193" t="s">
        <v>14293</v>
      </c>
      <c r="O4632" s="193" t="s">
        <v>1732</v>
      </c>
      <c r="P4632" s="219" t="n">
        <v>43040</v>
      </c>
      <c r="Q4632" s="219" t="n">
        <v>44469</v>
      </c>
      <c r="R4632" s="193"/>
      <c r="S4632" s="193" t="s">
        <v>7130</v>
      </c>
      <c r="T4632" s="193" t="n">
        <v>835.837575</v>
      </c>
      <c r="U4632" s="193"/>
      <c r="V4632" s="193"/>
      <c r="W4632" s="193" t="s">
        <v>8720</v>
      </c>
      <c r="X4632" s="196"/>
      <c r="Y4632" s="196"/>
      <c r="Z4632" s="196" t="n">
        <v>0</v>
      </c>
      <c r="AE4632" s="94" t="e">
        <f aca="false" t="array" ref="AE4632:AK4632">_xlfn.torow(_xlfn.unique(_xlfn._xlws.filter(cat_table[Subsector],$E4632=cat_table[Sector],"")))</f>
        <v>#NAME?</v>
      </c>
      <c r="AF4632" s="94" t="e">
        <v>#NAME?</v>
      </c>
      <c r="AG4632" s="94" t="e">
        <v>#NAME?</v>
      </c>
      <c r="AH4632" s="94" t="e">
        <v>#NAME?</v>
      </c>
      <c r="AI4632" s="94" t="e">
        <v>#NAME?</v>
      </c>
      <c r="AJ4632" s="94" t="e">
        <v>#NAME?</v>
      </c>
      <c r="AK4632" s="94" t="e">
        <v>#NAME?</v>
      </c>
      <c r="AO4632" s="94" t="e">
        <f aca="false" t="array" ref="AO4632:AQ4632">_xlfn.torow(_xlfn.unique(_xlfn._xlws.filter(cat_table[Sub-subsector],($E4632=cat_table[Sector])*($F4632=cat_table[Subsector]),"")))</f>
        <v>#NAME?</v>
      </c>
      <c r="AP4632" s="94" t="e">
        <v>#NAME?</v>
      </c>
      <c r="AQ4632" s="94" t="e">
        <v>#NAME?</v>
      </c>
    </row>
    <row r="4633" customFormat="false" ht="15" hidden="false" customHeight="true" outlineLevel="0" collapsed="false">
      <c r="A4633" s="193" t="s">
        <v>15416</v>
      </c>
      <c r="B4633" s="20" t="str">
        <f aca="false">INDEX(Table2[], MATCH(L4633, Location_ID!$D$2:$D$648, 0), 1)</f>
        <v>daa8a290-cd1b-4ff0-b151-1f450e2146dd</v>
      </c>
      <c r="C4633" s="193" t="s">
        <v>1482</v>
      </c>
      <c r="D4633" s="273" t="s">
        <v>354</v>
      </c>
      <c r="E4633" s="193" t="s">
        <v>7134</v>
      </c>
      <c r="F4633" s="193" t="s">
        <v>7899</v>
      </c>
      <c r="G4633" s="193"/>
      <c r="H4633" s="196"/>
      <c r="I4633" s="193" t="s">
        <v>14291</v>
      </c>
      <c r="J4633" s="193" t="s">
        <v>14292</v>
      </c>
      <c r="K4633" s="193" t="s">
        <v>7127</v>
      </c>
      <c r="L4633" s="193" t="s">
        <v>3033</v>
      </c>
      <c r="M4633" s="193" t="s">
        <v>7131</v>
      </c>
      <c r="N4633" s="193" t="s">
        <v>14293</v>
      </c>
      <c r="O4633" s="193" t="s">
        <v>1732</v>
      </c>
      <c r="P4633" s="219" t="n">
        <v>43040</v>
      </c>
      <c r="Q4633" s="219" t="n">
        <v>44469</v>
      </c>
      <c r="R4633" s="193"/>
      <c r="S4633" s="193" t="s">
        <v>7130</v>
      </c>
      <c r="T4633" s="193" t="n">
        <v>9404.34168</v>
      </c>
      <c r="U4633" s="193"/>
      <c r="V4633" s="193"/>
      <c r="W4633" s="193" t="s">
        <v>8720</v>
      </c>
      <c r="X4633" s="196"/>
      <c r="Y4633" s="196"/>
      <c r="Z4633" s="196" t="n">
        <v>0</v>
      </c>
      <c r="AE4633" s="94" t="e">
        <f aca="false" t="array" ref="AE4633:AK4633">_xlfn.torow(_xlfn.unique(_xlfn._xlws.filter(cat_table[Subsector],$E4633=cat_table[Sector],"")))</f>
        <v>#NAME?</v>
      </c>
      <c r="AF4633" s="94" t="e">
        <v>#NAME?</v>
      </c>
      <c r="AG4633" s="94" t="e">
        <v>#NAME?</v>
      </c>
      <c r="AH4633" s="94" t="e">
        <v>#NAME?</v>
      </c>
      <c r="AI4633" s="94" t="e">
        <v>#NAME?</v>
      </c>
      <c r="AJ4633" s="94" t="e">
        <v>#NAME?</v>
      </c>
      <c r="AK4633" s="94" t="e">
        <v>#NAME?</v>
      </c>
      <c r="AO4633" s="94" t="e">
        <f aca="false" t="array" ref="AO4633:AQ4633">_xlfn.torow(_xlfn.unique(_xlfn._xlws.filter(cat_table[Sub-subsector],($E4633=cat_table[Sector])*($F4633=cat_table[Subsector]),"")))</f>
        <v>#NAME?</v>
      </c>
      <c r="AP4633" s="94" t="e">
        <v>#NAME?</v>
      </c>
      <c r="AQ4633" s="94" t="e">
        <v>#NAME?</v>
      </c>
    </row>
    <row r="4634" customFormat="false" ht="15" hidden="false" customHeight="true" outlineLevel="0" collapsed="false">
      <c r="A4634" s="193" t="s">
        <v>15417</v>
      </c>
      <c r="B4634" s="20" t="str">
        <f aca="false">INDEX(Table2[], MATCH(L4634, Location_ID!$D$2:$D$648, 0), 1)</f>
        <v>daa8a290-cd1b-4ff0-b151-1f450e2146dd</v>
      </c>
      <c r="C4634" s="193" t="s">
        <v>1482</v>
      </c>
      <c r="D4634" s="273" t="s">
        <v>354</v>
      </c>
      <c r="E4634" s="193" t="s">
        <v>7134</v>
      </c>
      <c r="F4634" s="193" t="s">
        <v>7899</v>
      </c>
      <c r="G4634" s="193"/>
      <c r="H4634" s="196"/>
      <c r="I4634" s="193" t="s">
        <v>14291</v>
      </c>
      <c r="J4634" s="193" t="s">
        <v>14292</v>
      </c>
      <c r="K4634" s="193" t="s">
        <v>7127</v>
      </c>
      <c r="L4634" s="193" t="s">
        <v>3033</v>
      </c>
      <c r="M4634" s="193" t="s">
        <v>7131</v>
      </c>
      <c r="N4634" s="193" t="s">
        <v>14293</v>
      </c>
      <c r="O4634" s="193" t="s">
        <v>1732</v>
      </c>
      <c r="P4634" s="219" t="n">
        <v>43040</v>
      </c>
      <c r="Q4634" s="219" t="n">
        <v>44469</v>
      </c>
      <c r="R4634" s="193"/>
      <c r="S4634" s="193" t="s">
        <v>7130</v>
      </c>
      <c r="T4634" s="193" t="n">
        <v>3920.93926</v>
      </c>
      <c r="U4634" s="193"/>
      <c r="V4634" s="193"/>
      <c r="W4634" s="193" t="s">
        <v>8720</v>
      </c>
      <c r="X4634" s="196"/>
      <c r="Y4634" s="196"/>
      <c r="Z4634" s="196" t="n">
        <v>0</v>
      </c>
      <c r="AE4634" s="94" t="e">
        <f aca="false" t="array" ref="AE4634:AK4634">_xlfn.torow(_xlfn.unique(_xlfn._xlws.filter(cat_table[Subsector],$E4634=cat_table[Sector],"")))</f>
        <v>#NAME?</v>
      </c>
      <c r="AF4634" s="94" t="e">
        <v>#NAME?</v>
      </c>
      <c r="AG4634" s="94" t="e">
        <v>#NAME?</v>
      </c>
      <c r="AH4634" s="94" t="e">
        <v>#NAME?</v>
      </c>
      <c r="AI4634" s="94" t="e">
        <v>#NAME?</v>
      </c>
      <c r="AJ4634" s="94" t="e">
        <v>#NAME?</v>
      </c>
      <c r="AK4634" s="94" t="e">
        <v>#NAME?</v>
      </c>
      <c r="AO4634" s="94" t="e">
        <f aca="false" t="array" ref="AO4634:AQ4634">_xlfn.torow(_xlfn.unique(_xlfn._xlws.filter(cat_table[Sub-subsector],($E4634=cat_table[Sector])*($F4634=cat_table[Subsector]),"")))</f>
        <v>#NAME?</v>
      </c>
      <c r="AP4634" s="94" t="e">
        <v>#NAME?</v>
      </c>
      <c r="AQ4634" s="94" t="e">
        <v>#NAME?</v>
      </c>
    </row>
    <row r="4635" customFormat="false" ht="15" hidden="false" customHeight="true" outlineLevel="0" collapsed="false">
      <c r="A4635" s="193" t="s">
        <v>15418</v>
      </c>
      <c r="B4635" s="20" t="str">
        <f aca="false">INDEX(Table2[], MATCH(L4635, Location_ID!$D$2:$D$648, 0), 1)</f>
        <v>daa8a290-cd1b-4ff0-b151-1f450e2146dd</v>
      </c>
      <c r="C4635" s="193" t="s">
        <v>1482</v>
      </c>
      <c r="D4635" s="273" t="s">
        <v>354</v>
      </c>
      <c r="E4635" s="193" t="s">
        <v>7134</v>
      </c>
      <c r="F4635" s="193" t="s">
        <v>7899</v>
      </c>
      <c r="G4635" s="193"/>
      <c r="H4635" s="196"/>
      <c r="I4635" s="193" t="s">
        <v>14291</v>
      </c>
      <c r="J4635" s="193" t="s">
        <v>14292</v>
      </c>
      <c r="K4635" s="193" t="s">
        <v>7127</v>
      </c>
      <c r="L4635" s="193" t="s">
        <v>3033</v>
      </c>
      <c r="M4635" s="193" t="s">
        <v>7131</v>
      </c>
      <c r="N4635" s="193" t="s">
        <v>14293</v>
      </c>
      <c r="O4635" s="193" t="s">
        <v>1732</v>
      </c>
      <c r="P4635" s="219" t="n">
        <v>43040</v>
      </c>
      <c r="Q4635" s="219" t="n">
        <v>44469</v>
      </c>
      <c r="R4635" s="193"/>
      <c r="S4635" s="193" t="s">
        <v>7130</v>
      </c>
      <c r="T4635" s="193" t="n">
        <v>5336.605071</v>
      </c>
      <c r="U4635" s="193"/>
      <c r="V4635" s="193"/>
      <c r="W4635" s="193" t="s">
        <v>8720</v>
      </c>
      <c r="X4635" s="196"/>
      <c r="Y4635" s="196"/>
      <c r="Z4635" s="196" t="n">
        <v>0</v>
      </c>
      <c r="AE4635" s="94" t="e">
        <f aca="false" t="array" ref="AE4635:AK4635">_xlfn.torow(_xlfn.unique(_xlfn._xlws.filter(cat_table[Subsector],$E4635=cat_table[Sector],"")))</f>
        <v>#NAME?</v>
      </c>
      <c r="AF4635" s="94" t="e">
        <v>#NAME?</v>
      </c>
      <c r="AG4635" s="94" t="e">
        <v>#NAME?</v>
      </c>
      <c r="AH4635" s="94" t="e">
        <v>#NAME?</v>
      </c>
      <c r="AI4635" s="94" t="e">
        <v>#NAME?</v>
      </c>
      <c r="AJ4635" s="94" t="e">
        <v>#NAME?</v>
      </c>
      <c r="AK4635" s="94" t="e">
        <v>#NAME?</v>
      </c>
      <c r="AO4635" s="94" t="e">
        <f aca="false" t="array" ref="AO4635:AQ4635">_xlfn.torow(_xlfn.unique(_xlfn._xlws.filter(cat_table[Sub-subsector],($E4635=cat_table[Sector])*($F4635=cat_table[Subsector]),"")))</f>
        <v>#NAME?</v>
      </c>
      <c r="AP4635" s="94" t="e">
        <v>#NAME?</v>
      </c>
      <c r="AQ4635" s="94" t="e">
        <v>#NAME?</v>
      </c>
    </row>
    <row r="4636" customFormat="false" ht="15" hidden="false" customHeight="true" outlineLevel="0" collapsed="false">
      <c r="A4636" s="193" t="s">
        <v>15419</v>
      </c>
      <c r="B4636" s="20" t="str">
        <f aca="false">INDEX(Table2[], MATCH(L4636, Location_ID!$D$2:$D$648, 0), 1)</f>
        <v>daa8a290-cd1b-4ff0-b151-1f450e2146dd</v>
      </c>
      <c r="C4636" s="193" t="s">
        <v>1482</v>
      </c>
      <c r="D4636" s="273" t="s">
        <v>354</v>
      </c>
      <c r="E4636" s="193" t="s">
        <v>7134</v>
      </c>
      <c r="F4636" s="193" t="s">
        <v>7899</v>
      </c>
      <c r="G4636" s="193"/>
      <c r="H4636" s="196"/>
      <c r="I4636" s="193" t="s">
        <v>14291</v>
      </c>
      <c r="J4636" s="193" t="s">
        <v>14292</v>
      </c>
      <c r="K4636" s="193" t="s">
        <v>7127</v>
      </c>
      <c r="L4636" s="193" t="s">
        <v>3033</v>
      </c>
      <c r="M4636" s="193" t="s">
        <v>7131</v>
      </c>
      <c r="N4636" s="193" t="s">
        <v>14293</v>
      </c>
      <c r="O4636" s="193" t="s">
        <v>1732</v>
      </c>
      <c r="P4636" s="219" t="n">
        <v>43040</v>
      </c>
      <c r="Q4636" s="219" t="n">
        <v>44469</v>
      </c>
      <c r="R4636" s="193"/>
      <c r="S4636" s="193" t="s">
        <v>7130</v>
      </c>
      <c r="T4636" s="193" t="n">
        <v>906.55495</v>
      </c>
      <c r="U4636" s="193"/>
      <c r="V4636" s="193"/>
      <c r="W4636" s="193" t="s">
        <v>8720</v>
      </c>
      <c r="X4636" s="196"/>
      <c r="Y4636" s="196"/>
      <c r="Z4636" s="196" t="n">
        <v>0</v>
      </c>
      <c r="AE4636" s="94" t="e">
        <f aca="false" t="array" ref="AE4636:AK4636">_xlfn.torow(_xlfn.unique(_xlfn._xlws.filter(cat_table[Subsector],$E4636=cat_table[Sector],"")))</f>
        <v>#NAME?</v>
      </c>
      <c r="AF4636" s="94" t="e">
        <v>#NAME?</v>
      </c>
      <c r="AG4636" s="94" t="e">
        <v>#NAME?</v>
      </c>
      <c r="AH4636" s="94" t="e">
        <v>#NAME?</v>
      </c>
      <c r="AI4636" s="94" t="e">
        <v>#NAME?</v>
      </c>
      <c r="AJ4636" s="94" t="e">
        <v>#NAME?</v>
      </c>
      <c r="AK4636" s="94" t="e">
        <v>#NAME?</v>
      </c>
      <c r="AO4636" s="94" t="e">
        <f aca="false" t="array" ref="AO4636:AQ4636">_xlfn.torow(_xlfn.unique(_xlfn._xlws.filter(cat_table[Sub-subsector],($E4636=cat_table[Sector])*($F4636=cat_table[Subsector]),"")))</f>
        <v>#NAME?</v>
      </c>
      <c r="AP4636" s="94" t="e">
        <v>#NAME?</v>
      </c>
      <c r="AQ4636" s="94" t="e">
        <v>#NAME?</v>
      </c>
    </row>
    <row r="4637" customFormat="false" ht="15" hidden="false" customHeight="true" outlineLevel="0" collapsed="false">
      <c r="A4637" s="193" t="s">
        <v>15420</v>
      </c>
      <c r="B4637" s="20" t="str">
        <f aca="false">INDEX(Table2[], MATCH(L4637, Location_ID!$D$2:$D$648, 0), 1)</f>
        <v>daa8a290-cd1b-4ff0-b151-1f450e2146dd</v>
      </c>
      <c r="C4637" s="193" t="s">
        <v>1482</v>
      </c>
      <c r="D4637" s="273" t="s">
        <v>354</v>
      </c>
      <c r="E4637" s="193" t="s">
        <v>7134</v>
      </c>
      <c r="F4637" s="193" t="s">
        <v>7899</v>
      </c>
      <c r="G4637" s="193"/>
      <c r="H4637" s="196"/>
      <c r="I4637" s="193" t="s">
        <v>14291</v>
      </c>
      <c r="J4637" s="193" t="s">
        <v>14292</v>
      </c>
      <c r="K4637" s="193" t="s">
        <v>7127</v>
      </c>
      <c r="L4637" s="193" t="s">
        <v>3033</v>
      </c>
      <c r="M4637" s="193" t="s">
        <v>7131</v>
      </c>
      <c r="N4637" s="193" t="s">
        <v>14293</v>
      </c>
      <c r="O4637" s="193" t="s">
        <v>1732</v>
      </c>
      <c r="P4637" s="219" t="n">
        <v>43040</v>
      </c>
      <c r="Q4637" s="219" t="n">
        <v>44469</v>
      </c>
      <c r="R4637" s="193"/>
      <c r="S4637" s="193" t="s">
        <v>7130</v>
      </c>
      <c r="T4637" s="193" t="n">
        <v>4042.489012</v>
      </c>
      <c r="U4637" s="193"/>
      <c r="V4637" s="193"/>
      <c r="W4637" s="193" t="s">
        <v>8720</v>
      </c>
      <c r="X4637" s="196"/>
      <c r="Y4637" s="196"/>
      <c r="Z4637" s="196" t="n">
        <v>0</v>
      </c>
      <c r="AE4637" s="94" t="e">
        <f aca="false" t="array" ref="AE4637:AK4637">_xlfn.torow(_xlfn.unique(_xlfn._xlws.filter(cat_table[Subsector],$E4637=cat_table[Sector],"")))</f>
        <v>#NAME?</v>
      </c>
      <c r="AF4637" s="94" t="e">
        <v>#NAME?</v>
      </c>
      <c r="AG4637" s="94" t="e">
        <v>#NAME?</v>
      </c>
      <c r="AH4637" s="94" t="e">
        <v>#NAME?</v>
      </c>
      <c r="AI4637" s="94" t="e">
        <v>#NAME?</v>
      </c>
      <c r="AJ4637" s="94" t="e">
        <v>#NAME?</v>
      </c>
      <c r="AK4637" s="94" t="e">
        <v>#NAME?</v>
      </c>
      <c r="AO4637" s="94" t="e">
        <f aca="false" t="array" ref="AO4637:AQ4637">_xlfn.torow(_xlfn.unique(_xlfn._xlws.filter(cat_table[Sub-subsector],($E4637=cat_table[Sector])*($F4637=cat_table[Subsector]),"")))</f>
        <v>#NAME?</v>
      </c>
      <c r="AP4637" s="94" t="e">
        <v>#NAME?</v>
      </c>
      <c r="AQ4637" s="94" t="e">
        <v>#NAME?</v>
      </c>
    </row>
    <row r="4638" customFormat="false" ht="15" hidden="false" customHeight="true" outlineLevel="0" collapsed="false">
      <c r="A4638" s="193" t="s">
        <v>15421</v>
      </c>
      <c r="B4638" s="20" t="str">
        <f aca="false">INDEX(Table2[], MATCH(L4638, Location_ID!$D$2:$D$648, 0), 1)</f>
        <v>daa8a290-cd1b-4ff0-b151-1f450e2146dd</v>
      </c>
      <c r="C4638" s="193" t="s">
        <v>1482</v>
      </c>
      <c r="D4638" s="273" t="s">
        <v>354</v>
      </c>
      <c r="E4638" s="193" t="s">
        <v>7134</v>
      </c>
      <c r="F4638" s="193" t="s">
        <v>7899</v>
      </c>
      <c r="G4638" s="193"/>
      <c r="H4638" s="196"/>
      <c r="I4638" s="193" t="s">
        <v>14291</v>
      </c>
      <c r="J4638" s="193" t="s">
        <v>14292</v>
      </c>
      <c r="K4638" s="193" t="s">
        <v>7127</v>
      </c>
      <c r="L4638" s="193" t="s">
        <v>3033</v>
      </c>
      <c r="M4638" s="193" t="s">
        <v>7131</v>
      </c>
      <c r="N4638" s="193" t="s">
        <v>14293</v>
      </c>
      <c r="O4638" s="193" t="s">
        <v>1732</v>
      </c>
      <c r="P4638" s="219" t="n">
        <v>43040</v>
      </c>
      <c r="Q4638" s="219" t="n">
        <v>44469</v>
      </c>
      <c r="R4638" s="193"/>
      <c r="S4638" s="193" t="s">
        <v>7130</v>
      </c>
      <c r="T4638" s="193" t="n">
        <v>8468.838472</v>
      </c>
      <c r="U4638" s="193"/>
      <c r="V4638" s="193"/>
      <c r="W4638" s="193" t="s">
        <v>8720</v>
      </c>
      <c r="X4638" s="196"/>
      <c r="Y4638" s="196"/>
      <c r="Z4638" s="196" t="n">
        <v>0</v>
      </c>
      <c r="AE4638" s="94" t="e">
        <f aca="false" t="array" ref="AE4638:AK4638">_xlfn.torow(_xlfn.unique(_xlfn._xlws.filter(cat_table[Subsector],$E4638=cat_table[Sector],"")))</f>
        <v>#NAME?</v>
      </c>
      <c r="AF4638" s="94" t="e">
        <v>#NAME?</v>
      </c>
      <c r="AG4638" s="94" t="e">
        <v>#NAME?</v>
      </c>
      <c r="AH4638" s="94" t="e">
        <v>#NAME?</v>
      </c>
      <c r="AI4638" s="94" t="e">
        <v>#NAME?</v>
      </c>
      <c r="AJ4638" s="94" t="e">
        <v>#NAME?</v>
      </c>
      <c r="AK4638" s="94" t="e">
        <v>#NAME?</v>
      </c>
      <c r="AO4638" s="94" t="e">
        <f aca="false" t="array" ref="AO4638:AQ4638">_xlfn.torow(_xlfn.unique(_xlfn._xlws.filter(cat_table[Sub-subsector],($E4638=cat_table[Sector])*($F4638=cat_table[Subsector]),"")))</f>
        <v>#NAME?</v>
      </c>
      <c r="AP4638" s="94" t="e">
        <v>#NAME?</v>
      </c>
      <c r="AQ4638" s="94" t="e">
        <v>#NAME?</v>
      </c>
    </row>
    <row r="4639" customFormat="false" ht="15" hidden="false" customHeight="true" outlineLevel="0" collapsed="false">
      <c r="A4639" s="193" t="s">
        <v>15422</v>
      </c>
      <c r="B4639" s="20" t="str">
        <f aca="false">INDEX(Table2[], MATCH(L4639, Location_ID!$D$2:$D$648, 0), 1)</f>
        <v>daa8a290-cd1b-4ff0-b151-1f450e2146dd</v>
      </c>
      <c r="C4639" s="193" t="s">
        <v>1482</v>
      </c>
      <c r="D4639" s="273" t="s">
        <v>354</v>
      </c>
      <c r="E4639" s="193" t="s">
        <v>7134</v>
      </c>
      <c r="F4639" s="193" t="s">
        <v>7899</v>
      </c>
      <c r="G4639" s="193"/>
      <c r="H4639" s="196"/>
      <c r="I4639" s="193" t="s">
        <v>14291</v>
      </c>
      <c r="J4639" s="193" t="s">
        <v>14292</v>
      </c>
      <c r="K4639" s="193" t="s">
        <v>7127</v>
      </c>
      <c r="L4639" s="193" t="s">
        <v>3033</v>
      </c>
      <c r="M4639" s="193" t="s">
        <v>7131</v>
      </c>
      <c r="N4639" s="193" t="s">
        <v>14293</v>
      </c>
      <c r="O4639" s="193" t="s">
        <v>1732</v>
      </c>
      <c r="P4639" s="219" t="n">
        <v>43040</v>
      </c>
      <c r="Q4639" s="219" t="n">
        <v>44469</v>
      </c>
      <c r="R4639" s="193"/>
      <c r="S4639" s="193" t="s">
        <v>7130</v>
      </c>
      <c r="T4639" s="193" t="n">
        <v>4487.699441</v>
      </c>
      <c r="U4639" s="193"/>
      <c r="V4639" s="193"/>
      <c r="W4639" s="193" t="s">
        <v>8720</v>
      </c>
      <c r="X4639" s="196"/>
      <c r="Y4639" s="196"/>
      <c r="Z4639" s="196" t="n">
        <v>0</v>
      </c>
      <c r="AE4639" s="94" t="e">
        <f aca="false" t="array" ref="AE4639:AK4639">_xlfn.torow(_xlfn.unique(_xlfn._xlws.filter(cat_table[Subsector],$E4639=cat_table[Sector],"")))</f>
        <v>#NAME?</v>
      </c>
      <c r="AF4639" s="94" t="e">
        <v>#NAME?</v>
      </c>
      <c r="AG4639" s="94" t="e">
        <v>#NAME?</v>
      </c>
      <c r="AH4639" s="94" t="e">
        <v>#NAME?</v>
      </c>
      <c r="AI4639" s="94" t="e">
        <v>#NAME?</v>
      </c>
      <c r="AJ4639" s="94" t="e">
        <v>#NAME?</v>
      </c>
      <c r="AK4639" s="94" t="e">
        <v>#NAME?</v>
      </c>
      <c r="AO4639" s="94" t="e">
        <f aca="false" t="array" ref="AO4639:AQ4639">_xlfn.torow(_xlfn.unique(_xlfn._xlws.filter(cat_table[Sub-subsector],($E4639=cat_table[Sector])*($F4639=cat_table[Subsector]),"")))</f>
        <v>#NAME?</v>
      </c>
      <c r="AP4639" s="94" t="e">
        <v>#NAME?</v>
      </c>
      <c r="AQ4639" s="94" t="e">
        <v>#NAME?</v>
      </c>
    </row>
    <row r="4640" customFormat="false" ht="15" hidden="false" customHeight="true" outlineLevel="0" collapsed="false">
      <c r="A4640" s="193" t="s">
        <v>15423</v>
      </c>
      <c r="B4640" s="20" t="str">
        <f aca="false">INDEX(Table2[], MATCH(L4640, Location_ID!$D$2:$D$648, 0), 1)</f>
        <v>daa8a290-cd1b-4ff0-b151-1f450e2146dd</v>
      </c>
      <c r="C4640" s="193" t="s">
        <v>1482</v>
      </c>
      <c r="D4640" s="273" t="s">
        <v>354</v>
      </c>
      <c r="E4640" s="193" t="s">
        <v>7134</v>
      </c>
      <c r="F4640" s="193" t="s">
        <v>7899</v>
      </c>
      <c r="G4640" s="193"/>
      <c r="H4640" s="196"/>
      <c r="I4640" s="193" t="s">
        <v>14291</v>
      </c>
      <c r="J4640" s="193" t="s">
        <v>14292</v>
      </c>
      <c r="K4640" s="193" t="s">
        <v>7127</v>
      </c>
      <c r="L4640" s="193" t="s">
        <v>3033</v>
      </c>
      <c r="M4640" s="193" t="s">
        <v>7131</v>
      </c>
      <c r="N4640" s="193" t="s">
        <v>14293</v>
      </c>
      <c r="O4640" s="193" t="s">
        <v>1732</v>
      </c>
      <c r="P4640" s="219" t="n">
        <v>43040</v>
      </c>
      <c r="Q4640" s="219" t="n">
        <v>44469</v>
      </c>
      <c r="R4640" s="193"/>
      <c r="S4640" s="193" t="s">
        <v>7130</v>
      </c>
      <c r="T4640" s="193" t="n">
        <v>1720.019256</v>
      </c>
      <c r="U4640" s="193"/>
      <c r="V4640" s="193"/>
      <c r="W4640" s="193" t="s">
        <v>8720</v>
      </c>
      <c r="X4640" s="196"/>
      <c r="Y4640" s="196"/>
      <c r="Z4640" s="196" t="n">
        <v>0</v>
      </c>
      <c r="AE4640" s="94" t="e">
        <f aca="false" t="array" ref="AE4640:AK4640">_xlfn.torow(_xlfn.unique(_xlfn._xlws.filter(cat_table[Subsector],$E4640=cat_table[Sector],"")))</f>
        <v>#NAME?</v>
      </c>
      <c r="AF4640" s="94" t="e">
        <v>#NAME?</v>
      </c>
      <c r="AG4640" s="94" t="e">
        <v>#NAME?</v>
      </c>
      <c r="AH4640" s="94" t="e">
        <v>#NAME?</v>
      </c>
      <c r="AI4640" s="94" t="e">
        <v>#NAME?</v>
      </c>
      <c r="AJ4640" s="94" t="e">
        <v>#NAME?</v>
      </c>
      <c r="AK4640" s="94" t="e">
        <v>#NAME?</v>
      </c>
      <c r="AO4640" s="94" t="e">
        <f aca="false" t="array" ref="AO4640:AQ4640">_xlfn.torow(_xlfn.unique(_xlfn._xlws.filter(cat_table[Sub-subsector],($E4640=cat_table[Sector])*($F4640=cat_table[Subsector]),"")))</f>
        <v>#NAME?</v>
      </c>
      <c r="AP4640" s="94" t="e">
        <v>#NAME?</v>
      </c>
      <c r="AQ4640" s="94" t="e">
        <v>#NAME?</v>
      </c>
    </row>
    <row r="4641" customFormat="false" ht="15" hidden="false" customHeight="true" outlineLevel="0" collapsed="false">
      <c r="A4641" s="193" t="s">
        <v>15424</v>
      </c>
      <c r="B4641" s="20" t="str">
        <f aca="false">INDEX(Table2[], MATCH(L4641, Location_ID!$D$2:$D$648, 0), 1)</f>
        <v>daa8a290-cd1b-4ff0-b151-1f450e2146dd</v>
      </c>
      <c r="C4641" s="193" t="s">
        <v>1482</v>
      </c>
      <c r="D4641" s="273" t="s">
        <v>354</v>
      </c>
      <c r="E4641" s="193" t="s">
        <v>7134</v>
      </c>
      <c r="F4641" s="193" t="s">
        <v>7899</v>
      </c>
      <c r="G4641" s="193"/>
      <c r="H4641" s="196"/>
      <c r="I4641" s="193" t="s">
        <v>14291</v>
      </c>
      <c r="J4641" s="193" t="s">
        <v>14292</v>
      </c>
      <c r="K4641" s="193" t="s">
        <v>7127</v>
      </c>
      <c r="L4641" s="193" t="s">
        <v>3033</v>
      </c>
      <c r="M4641" s="193" t="s">
        <v>7131</v>
      </c>
      <c r="N4641" s="193" t="s">
        <v>14293</v>
      </c>
      <c r="O4641" s="193" t="s">
        <v>1732</v>
      </c>
      <c r="P4641" s="219" t="n">
        <v>43040</v>
      </c>
      <c r="Q4641" s="219" t="n">
        <v>44469</v>
      </c>
      <c r="R4641" s="193"/>
      <c r="S4641" s="193" t="s">
        <v>7130</v>
      </c>
      <c r="T4641" s="193" t="n">
        <v>4616.740709</v>
      </c>
      <c r="U4641" s="193"/>
      <c r="V4641" s="193"/>
      <c r="W4641" s="193" t="s">
        <v>8720</v>
      </c>
      <c r="X4641" s="196"/>
      <c r="Y4641" s="196"/>
      <c r="Z4641" s="196" t="n">
        <v>0</v>
      </c>
      <c r="AE4641" s="94" t="e">
        <f aca="false" t="array" ref="AE4641:AK4641">_xlfn.torow(_xlfn.unique(_xlfn._xlws.filter(cat_table[Subsector],$E4641=cat_table[Sector],"")))</f>
        <v>#NAME?</v>
      </c>
      <c r="AF4641" s="94" t="e">
        <v>#NAME?</v>
      </c>
      <c r="AG4641" s="94" t="e">
        <v>#NAME?</v>
      </c>
      <c r="AH4641" s="94" t="e">
        <v>#NAME?</v>
      </c>
      <c r="AI4641" s="94" t="e">
        <v>#NAME?</v>
      </c>
      <c r="AJ4641" s="94" t="e">
        <v>#NAME?</v>
      </c>
      <c r="AK4641" s="94" t="e">
        <v>#NAME?</v>
      </c>
      <c r="AO4641" s="94" t="e">
        <f aca="false" t="array" ref="AO4641:AQ4641">_xlfn.torow(_xlfn.unique(_xlfn._xlws.filter(cat_table[Sub-subsector],($E4641=cat_table[Sector])*($F4641=cat_table[Subsector]),"")))</f>
        <v>#NAME?</v>
      </c>
      <c r="AP4641" s="94" t="e">
        <v>#NAME?</v>
      </c>
      <c r="AQ4641" s="94" t="e">
        <v>#NAME?</v>
      </c>
    </row>
    <row r="4642" customFormat="false" ht="15" hidden="false" customHeight="true" outlineLevel="0" collapsed="false">
      <c r="A4642" s="193" t="s">
        <v>15425</v>
      </c>
      <c r="B4642" s="20" t="str">
        <f aca="false">INDEX(Table2[], MATCH(L4642, Location_ID!$D$2:$D$648, 0), 1)</f>
        <v>daa8a290-cd1b-4ff0-b151-1f450e2146dd</v>
      </c>
      <c r="C4642" s="193" t="s">
        <v>1482</v>
      </c>
      <c r="D4642" s="273" t="s">
        <v>354</v>
      </c>
      <c r="E4642" s="193" t="s">
        <v>7134</v>
      </c>
      <c r="F4642" s="193" t="s">
        <v>7899</v>
      </c>
      <c r="G4642" s="193"/>
      <c r="H4642" s="196"/>
      <c r="I4642" s="193" t="s">
        <v>14291</v>
      </c>
      <c r="J4642" s="193" t="s">
        <v>14292</v>
      </c>
      <c r="K4642" s="193" t="s">
        <v>7127</v>
      </c>
      <c r="L4642" s="193" t="s">
        <v>3033</v>
      </c>
      <c r="M4642" s="193" t="s">
        <v>7131</v>
      </c>
      <c r="N4642" s="193" t="s">
        <v>14293</v>
      </c>
      <c r="O4642" s="193" t="s">
        <v>1732</v>
      </c>
      <c r="P4642" s="219" t="n">
        <v>43040</v>
      </c>
      <c r="Q4642" s="219" t="n">
        <v>44469</v>
      </c>
      <c r="R4642" s="193"/>
      <c r="S4642" s="193" t="s">
        <v>7130</v>
      </c>
      <c r="T4642" s="193" t="n">
        <v>1221.735962</v>
      </c>
      <c r="U4642" s="193"/>
      <c r="V4642" s="193"/>
      <c r="W4642" s="193" t="s">
        <v>8720</v>
      </c>
      <c r="X4642" s="196"/>
      <c r="Y4642" s="196"/>
      <c r="Z4642" s="196" t="n">
        <v>0</v>
      </c>
      <c r="AE4642" s="94" t="e">
        <f aca="false" t="array" ref="AE4642:AK4642">_xlfn.torow(_xlfn.unique(_xlfn._xlws.filter(cat_table[Subsector],$E4642=cat_table[Sector],"")))</f>
        <v>#NAME?</v>
      </c>
      <c r="AF4642" s="94" t="e">
        <v>#NAME?</v>
      </c>
      <c r="AG4642" s="94" t="e">
        <v>#NAME?</v>
      </c>
      <c r="AH4642" s="94" t="e">
        <v>#NAME?</v>
      </c>
      <c r="AI4642" s="94" t="e">
        <v>#NAME?</v>
      </c>
      <c r="AJ4642" s="94" t="e">
        <v>#NAME?</v>
      </c>
      <c r="AK4642" s="94" t="e">
        <v>#NAME?</v>
      </c>
      <c r="AO4642" s="94" t="e">
        <f aca="false" t="array" ref="AO4642:AQ4642">_xlfn.torow(_xlfn.unique(_xlfn._xlws.filter(cat_table[Sub-subsector],($E4642=cat_table[Sector])*($F4642=cat_table[Subsector]),"")))</f>
        <v>#NAME?</v>
      </c>
      <c r="AP4642" s="94" t="e">
        <v>#NAME?</v>
      </c>
      <c r="AQ4642" s="94" t="e">
        <v>#NAME?</v>
      </c>
    </row>
    <row r="4643" customFormat="false" ht="15" hidden="false" customHeight="true" outlineLevel="0" collapsed="false">
      <c r="A4643" s="193" t="s">
        <v>15426</v>
      </c>
      <c r="B4643" s="20" t="str">
        <f aca="false">INDEX(Table2[], MATCH(L4643, Location_ID!$D$2:$D$648, 0), 1)</f>
        <v>daa8a290-cd1b-4ff0-b151-1f450e2146dd</v>
      </c>
      <c r="C4643" s="193" t="s">
        <v>1482</v>
      </c>
      <c r="D4643" s="273" t="s">
        <v>354</v>
      </c>
      <c r="E4643" s="193" t="s">
        <v>7134</v>
      </c>
      <c r="F4643" s="193" t="s">
        <v>7899</v>
      </c>
      <c r="G4643" s="193"/>
      <c r="H4643" s="196"/>
      <c r="I4643" s="193" t="s">
        <v>14291</v>
      </c>
      <c r="J4643" s="193" t="s">
        <v>14292</v>
      </c>
      <c r="K4643" s="193" t="s">
        <v>7127</v>
      </c>
      <c r="L4643" s="193" t="s">
        <v>3033</v>
      </c>
      <c r="M4643" s="193" t="s">
        <v>7131</v>
      </c>
      <c r="N4643" s="193" t="s">
        <v>14293</v>
      </c>
      <c r="O4643" s="193" t="s">
        <v>1732</v>
      </c>
      <c r="P4643" s="219" t="n">
        <v>43040</v>
      </c>
      <c r="Q4643" s="219" t="n">
        <v>44469</v>
      </c>
      <c r="R4643" s="193"/>
      <c r="S4643" s="193" t="s">
        <v>7130</v>
      </c>
      <c r="T4643" s="193" t="n">
        <v>5041.47656</v>
      </c>
      <c r="U4643" s="193"/>
      <c r="V4643" s="193"/>
      <c r="W4643" s="193" t="s">
        <v>8720</v>
      </c>
      <c r="X4643" s="196"/>
      <c r="Y4643" s="196"/>
      <c r="Z4643" s="196" t="n">
        <v>0</v>
      </c>
      <c r="AE4643" s="94" t="e">
        <f aca="false" t="array" ref="AE4643:AK4643">_xlfn.torow(_xlfn.unique(_xlfn._xlws.filter(cat_table[Subsector],$E4643=cat_table[Sector],"")))</f>
        <v>#NAME?</v>
      </c>
      <c r="AF4643" s="94" t="e">
        <v>#NAME?</v>
      </c>
      <c r="AG4643" s="94" t="e">
        <v>#NAME?</v>
      </c>
      <c r="AH4643" s="94" t="e">
        <v>#NAME?</v>
      </c>
      <c r="AI4643" s="94" t="e">
        <v>#NAME?</v>
      </c>
      <c r="AJ4643" s="94" t="e">
        <v>#NAME?</v>
      </c>
      <c r="AK4643" s="94" t="e">
        <v>#NAME?</v>
      </c>
      <c r="AO4643" s="94" t="e">
        <f aca="false" t="array" ref="AO4643:AQ4643">_xlfn.torow(_xlfn.unique(_xlfn._xlws.filter(cat_table[Sub-subsector],($E4643=cat_table[Sector])*($F4643=cat_table[Subsector]),"")))</f>
        <v>#NAME?</v>
      </c>
      <c r="AP4643" s="94" t="e">
        <v>#NAME?</v>
      </c>
      <c r="AQ4643" s="94" t="e">
        <v>#NAME?</v>
      </c>
    </row>
    <row r="4644" customFormat="false" ht="15" hidden="false" customHeight="true" outlineLevel="0" collapsed="false">
      <c r="A4644" s="193" t="s">
        <v>15427</v>
      </c>
      <c r="B4644" s="20" t="str">
        <f aca="false">INDEX(Table2[], MATCH(L4644, Location_ID!$D$2:$D$648, 0), 1)</f>
        <v>daa8a290-cd1b-4ff0-b151-1f450e2146dd</v>
      </c>
      <c r="C4644" s="193" t="s">
        <v>1482</v>
      </c>
      <c r="D4644" s="273" t="s">
        <v>354</v>
      </c>
      <c r="E4644" s="193" t="s">
        <v>7134</v>
      </c>
      <c r="F4644" s="193" t="s">
        <v>7899</v>
      </c>
      <c r="G4644" s="193"/>
      <c r="H4644" s="196"/>
      <c r="I4644" s="193" t="s">
        <v>14291</v>
      </c>
      <c r="J4644" s="193" t="s">
        <v>14292</v>
      </c>
      <c r="K4644" s="193" t="s">
        <v>7127</v>
      </c>
      <c r="L4644" s="193" t="s">
        <v>3033</v>
      </c>
      <c r="M4644" s="193" t="s">
        <v>7131</v>
      </c>
      <c r="N4644" s="193" t="s">
        <v>14293</v>
      </c>
      <c r="O4644" s="193" t="s">
        <v>1732</v>
      </c>
      <c r="P4644" s="219" t="n">
        <v>43040</v>
      </c>
      <c r="Q4644" s="219" t="n">
        <v>44469</v>
      </c>
      <c r="R4644" s="193"/>
      <c r="S4644" s="193" t="s">
        <v>7130</v>
      </c>
      <c r="T4644" s="193" t="n">
        <v>1311.867806</v>
      </c>
      <c r="U4644" s="193"/>
      <c r="V4644" s="193"/>
      <c r="W4644" s="193" t="s">
        <v>8720</v>
      </c>
      <c r="X4644" s="196"/>
      <c r="Y4644" s="196"/>
      <c r="Z4644" s="196" t="n">
        <v>0</v>
      </c>
      <c r="AE4644" s="94" t="e">
        <f aca="false" t="array" ref="AE4644:AK4644">_xlfn.torow(_xlfn.unique(_xlfn._xlws.filter(cat_table[Subsector],$E4644=cat_table[Sector],"")))</f>
        <v>#NAME?</v>
      </c>
      <c r="AF4644" s="94" t="e">
        <v>#NAME?</v>
      </c>
      <c r="AG4644" s="94" t="e">
        <v>#NAME?</v>
      </c>
      <c r="AH4644" s="94" t="e">
        <v>#NAME?</v>
      </c>
      <c r="AI4644" s="94" t="e">
        <v>#NAME?</v>
      </c>
      <c r="AJ4644" s="94" t="e">
        <v>#NAME?</v>
      </c>
      <c r="AK4644" s="94" t="e">
        <v>#NAME?</v>
      </c>
      <c r="AO4644" s="94" t="e">
        <f aca="false" t="array" ref="AO4644:AQ4644">_xlfn.torow(_xlfn.unique(_xlfn._xlws.filter(cat_table[Sub-subsector],($E4644=cat_table[Sector])*($F4644=cat_table[Subsector]),"")))</f>
        <v>#NAME?</v>
      </c>
      <c r="AP4644" s="94" t="e">
        <v>#NAME?</v>
      </c>
      <c r="AQ4644" s="94" t="e">
        <v>#NAME?</v>
      </c>
    </row>
    <row r="4645" customFormat="false" ht="15" hidden="false" customHeight="true" outlineLevel="0" collapsed="false">
      <c r="A4645" s="193" t="s">
        <v>15428</v>
      </c>
      <c r="B4645" s="20" t="str">
        <f aca="false">INDEX(Table2[], MATCH(L4645, Location_ID!$D$2:$D$648, 0), 1)</f>
        <v>daa8a290-cd1b-4ff0-b151-1f450e2146dd</v>
      </c>
      <c r="C4645" s="193" t="s">
        <v>1482</v>
      </c>
      <c r="D4645" s="273" t="s">
        <v>354</v>
      </c>
      <c r="E4645" s="193" t="s">
        <v>7134</v>
      </c>
      <c r="F4645" s="193" t="s">
        <v>7899</v>
      </c>
      <c r="G4645" s="193"/>
      <c r="H4645" s="196"/>
      <c r="I4645" s="193" t="s">
        <v>14291</v>
      </c>
      <c r="J4645" s="193" t="s">
        <v>14292</v>
      </c>
      <c r="K4645" s="193" t="s">
        <v>7127</v>
      </c>
      <c r="L4645" s="193" t="s">
        <v>3033</v>
      </c>
      <c r="M4645" s="193" t="s">
        <v>7131</v>
      </c>
      <c r="N4645" s="193" t="s">
        <v>14293</v>
      </c>
      <c r="O4645" s="193" t="s">
        <v>1732</v>
      </c>
      <c r="P4645" s="219" t="n">
        <v>43040</v>
      </c>
      <c r="Q4645" s="219" t="n">
        <v>44469</v>
      </c>
      <c r="R4645" s="193"/>
      <c r="S4645" s="193" t="s">
        <v>7130</v>
      </c>
      <c r="T4645" s="193" t="n">
        <v>894.6803291</v>
      </c>
      <c r="U4645" s="193"/>
      <c r="V4645" s="193"/>
      <c r="W4645" s="193" t="s">
        <v>8720</v>
      </c>
      <c r="X4645" s="196"/>
      <c r="Y4645" s="196"/>
      <c r="Z4645" s="196" t="n">
        <v>0</v>
      </c>
      <c r="AE4645" s="94" t="e">
        <f aca="false" t="array" ref="AE4645:AK4645">_xlfn.torow(_xlfn.unique(_xlfn._xlws.filter(cat_table[Subsector],$E4645=cat_table[Sector],"")))</f>
        <v>#NAME?</v>
      </c>
      <c r="AF4645" s="94" t="e">
        <v>#NAME?</v>
      </c>
      <c r="AG4645" s="94" t="e">
        <v>#NAME?</v>
      </c>
      <c r="AH4645" s="94" t="e">
        <v>#NAME?</v>
      </c>
      <c r="AI4645" s="94" t="e">
        <v>#NAME?</v>
      </c>
      <c r="AJ4645" s="94" t="e">
        <v>#NAME?</v>
      </c>
      <c r="AK4645" s="94" t="e">
        <v>#NAME?</v>
      </c>
      <c r="AO4645" s="94" t="e">
        <f aca="false" t="array" ref="AO4645:AQ4645">_xlfn.torow(_xlfn.unique(_xlfn._xlws.filter(cat_table[Sub-subsector],($E4645=cat_table[Sector])*($F4645=cat_table[Subsector]),"")))</f>
        <v>#NAME?</v>
      </c>
      <c r="AP4645" s="94" t="e">
        <v>#NAME?</v>
      </c>
      <c r="AQ4645" s="94" t="e">
        <v>#NAME?</v>
      </c>
    </row>
    <row r="4646" customFormat="false" ht="15" hidden="false" customHeight="true" outlineLevel="0" collapsed="false">
      <c r="A4646" s="193" t="s">
        <v>15429</v>
      </c>
      <c r="B4646" s="20" t="str">
        <f aca="false">INDEX(Table2[], MATCH(L4646, Location_ID!$D$2:$D$648, 0), 1)</f>
        <v>daa8a290-cd1b-4ff0-b151-1f450e2146dd</v>
      </c>
      <c r="C4646" s="193" t="s">
        <v>1482</v>
      </c>
      <c r="D4646" s="273" t="s">
        <v>354</v>
      </c>
      <c r="E4646" s="193" t="s">
        <v>7134</v>
      </c>
      <c r="F4646" s="193" t="s">
        <v>7899</v>
      </c>
      <c r="G4646" s="193"/>
      <c r="H4646" s="196"/>
      <c r="I4646" s="193" t="s">
        <v>14291</v>
      </c>
      <c r="J4646" s="193" t="s">
        <v>14292</v>
      </c>
      <c r="K4646" s="193" t="s">
        <v>7127</v>
      </c>
      <c r="L4646" s="193" t="s">
        <v>3033</v>
      </c>
      <c r="M4646" s="193" t="s">
        <v>7131</v>
      </c>
      <c r="N4646" s="193" t="s">
        <v>14293</v>
      </c>
      <c r="O4646" s="193" t="s">
        <v>1732</v>
      </c>
      <c r="P4646" s="219" t="n">
        <v>43040</v>
      </c>
      <c r="Q4646" s="219" t="n">
        <v>44469</v>
      </c>
      <c r="R4646" s="193"/>
      <c r="S4646" s="193" t="s">
        <v>7130</v>
      </c>
      <c r="T4646" s="193" t="n">
        <v>1633.231543</v>
      </c>
      <c r="U4646" s="193"/>
      <c r="V4646" s="193"/>
      <c r="W4646" s="193" t="s">
        <v>8720</v>
      </c>
      <c r="X4646" s="196"/>
      <c r="Y4646" s="196"/>
      <c r="Z4646" s="196" t="n">
        <v>0</v>
      </c>
      <c r="AE4646" s="94" t="e">
        <f aca="false" t="array" ref="AE4646:AK4646">_xlfn.torow(_xlfn.unique(_xlfn._xlws.filter(cat_table[Subsector],$E4646=cat_table[Sector],"")))</f>
        <v>#NAME?</v>
      </c>
      <c r="AF4646" s="94" t="e">
        <v>#NAME?</v>
      </c>
      <c r="AG4646" s="94" t="e">
        <v>#NAME?</v>
      </c>
      <c r="AH4646" s="94" t="e">
        <v>#NAME?</v>
      </c>
      <c r="AI4646" s="94" t="e">
        <v>#NAME?</v>
      </c>
      <c r="AJ4646" s="94" t="e">
        <v>#NAME?</v>
      </c>
      <c r="AK4646" s="94" t="e">
        <v>#NAME?</v>
      </c>
      <c r="AO4646" s="94" t="e">
        <f aca="false" t="array" ref="AO4646:AQ4646">_xlfn.torow(_xlfn.unique(_xlfn._xlws.filter(cat_table[Sub-subsector],($E4646=cat_table[Sector])*($F4646=cat_table[Subsector]),"")))</f>
        <v>#NAME?</v>
      </c>
      <c r="AP4646" s="94" t="e">
        <v>#NAME?</v>
      </c>
      <c r="AQ4646" s="94" t="e">
        <v>#NAME?</v>
      </c>
    </row>
    <row r="4647" customFormat="false" ht="15" hidden="false" customHeight="true" outlineLevel="0" collapsed="false">
      <c r="A4647" s="193" t="s">
        <v>15430</v>
      </c>
      <c r="B4647" s="20" t="str">
        <f aca="false">INDEX(Table2[], MATCH(L4647, Location_ID!$D$2:$D$648, 0), 1)</f>
        <v>daa8a290-cd1b-4ff0-b151-1f450e2146dd</v>
      </c>
      <c r="C4647" s="193" t="s">
        <v>1482</v>
      </c>
      <c r="D4647" s="273" t="s">
        <v>354</v>
      </c>
      <c r="E4647" s="193" t="s">
        <v>7134</v>
      </c>
      <c r="F4647" s="193" t="s">
        <v>7899</v>
      </c>
      <c r="G4647" s="193"/>
      <c r="H4647" s="196"/>
      <c r="I4647" s="193" t="s">
        <v>14291</v>
      </c>
      <c r="J4647" s="193" t="s">
        <v>14292</v>
      </c>
      <c r="K4647" s="193" t="s">
        <v>7127</v>
      </c>
      <c r="L4647" s="193" t="s">
        <v>3033</v>
      </c>
      <c r="M4647" s="193" t="s">
        <v>7131</v>
      </c>
      <c r="N4647" s="193" t="s">
        <v>14293</v>
      </c>
      <c r="O4647" s="193" t="s">
        <v>1732</v>
      </c>
      <c r="P4647" s="219" t="n">
        <v>43040</v>
      </c>
      <c r="Q4647" s="219" t="n">
        <v>44469</v>
      </c>
      <c r="R4647" s="193"/>
      <c r="S4647" s="193" t="s">
        <v>7130</v>
      </c>
      <c r="T4647" s="193" t="n">
        <v>2222.841185</v>
      </c>
      <c r="U4647" s="193"/>
      <c r="V4647" s="193"/>
      <c r="W4647" s="193" t="s">
        <v>8720</v>
      </c>
      <c r="X4647" s="196"/>
      <c r="Y4647" s="196"/>
      <c r="Z4647" s="196" t="n">
        <v>0</v>
      </c>
      <c r="AE4647" s="94" t="e">
        <f aca="false" t="array" ref="AE4647:AK4647">_xlfn.torow(_xlfn.unique(_xlfn._xlws.filter(cat_table[Subsector],$E4647=cat_table[Sector],"")))</f>
        <v>#NAME?</v>
      </c>
      <c r="AF4647" s="94" t="e">
        <v>#NAME?</v>
      </c>
      <c r="AG4647" s="94" t="e">
        <v>#NAME?</v>
      </c>
      <c r="AH4647" s="94" t="e">
        <v>#NAME?</v>
      </c>
      <c r="AI4647" s="94" t="e">
        <v>#NAME?</v>
      </c>
      <c r="AJ4647" s="94" t="e">
        <v>#NAME?</v>
      </c>
      <c r="AK4647" s="94" t="e">
        <v>#NAME?</v>
      </c>
      <c r="AO4647" s="94" t="e">
        <f aca="false" t="array" ref="AO4647:AQ4647">_xlfn.torow(_xlfn.unique(_xlfn._xlws.filter(cat_table[Sub-subsector],($E4647=cat_table[Sector])*($F4647=cat_table[Subsector]),"")))</f>
        <v>#NAME?</v>
      </c>
      <c r="AP4647" s="94" t="e">
        <v>#NAME?</v>
      </c>
      <c r="AQ4647" s="94" t="e">
        <v>#NAME?</v>
      </c>
    </row>
    <row r="4648" customFormat="false" ht="15" hidden="false" customHeight="true" outlineLevel="0" collapsed="false">
      <c r="A4648" s="193" t="s">
        <v>15431</v>
      </c>
      <c r="B4648" s="20" t="str">
        <f aca="false">INDEX(Table2[], MATCH(L4648, Location_ID!$D$2:$D$648, 0), 1)</f>
        <v>daa8a290-cd1b-4ff0-b151-1f450e2146dd</v>
      </c>
      <c r="C4648" s="193" t="s">
        <v>1482</v>
      </c>
      <c r="D4648" s="273" t="s">
        <v>354</v>
      </c>
      <c r="E4648" s="193" t="s">
        <v>7134</v>
      </c>
      <c r="F4648" s="193" t="s">
        <v>7899</v>
      </c>
      <c r="G4648" s="193"/>
      <c r="H4648" s="196"/>
      <c r="I4648" s="193" t="s">
        <v>14291</v>
      </c>
      <c r="J4648" s="193" t="s">
        <v>14292</v>
      </c>
      <c r="K4648" s="193" t="s">
        <v>7127</v>
      </c>
      <c r="L4648" s="193" t="s">
        <v>3033</v>
      </c>
      <c r="M4648" s="193" t="s">
        <v>7131</v>
      </c>
      <c r="N4648" s="193" t="s">
        <v>14293</v>
      </c>
      <c r="O4648" s="193" t="s">
        <v>1732</v>
      </c>
      <c r="P4648" s="219" t="n">
        <v>43040</v>
      </c>
      <c r="Q4648" s="219" t="n">
        <v>44469</v>
      </c>
      <c r="R4648" s="193"/>
      <c r="S4648" s="193" t="s">
        <v>7130</v>
      </c>
      <c r="T4648" s="193" t="n">
        <v>1296.524869</v>
      </c>
      <c r="U4648" s="193"/>
      <c r="V4648" s="193"/>
      <c r="W4648" s="193" t="s">
        <v>8720</v>
      </c>
      <c r="X4648" s="196"/>
      <c r="Y4648" s="196"/>
      <c r="Z4648" s="196" t="n">
        <v>0</v>
      </c>
      <c r="AE4648" s="94" t="e">
        <f aca="false" t="array" ref="AE4648:AK4648">_xlfn.torow(_xlfn.unique(_xlfn._xlws.filter(cat_table[Subsector],$E4648=cat_table[Sector],"")))</f>
        <v>#NAME?</v>
      </c>
      <c r="AF4648" s="94" t="e">
        <v>#NAME?</v>
      </c>
      <c r="AG4648" s="94" t="e">
        <v>#NAME?</v>
      </c>
      <c r="AH4648" s="94" t="e">
        <v>#NAME?</v>
      </c>
      <c r="AI4648" s="94" t="e">
        <v>#NAME?</v>
      </c>
      <c r="AJ4648" s="94" t="e">
        <v>#NAME?</v>
      </c>
      <c r="AK4648" s="94" t="e">
        <v>#NAME?</v>
      </c>
      <c r="AO4648" s="94" t="e">
        <f aca="false" t="array" ref="AO4648:AQ4648">_xlfn.torow(_xlfn.unique(_xlfn._xlws.filter(cat_table[Sub-subsector],($E4648=cat_table[Sector])*($F4648=cat_table[Subsector]),"")))</f>
        <v>#NAME?</v>
      </c>
      <c r="AP4648" s="94" t="e">
        <v>#NAME?</v>
      </c>
      <c r="AQ4648" s="94" t="e">
        <v>#NAME?</v>
      </c>
    </row>
    <row r="4649" customFormat="false" ht="15" hidden="false" customHeight="true" outlineLevel="0" collapsed="false">
      <c r="A4649" s="193" t="s">
        <v>15432</v>
      </c>
      <c r="B4649" s="20" t="str">
        <f aca="false">INDEX(Table2[], MATCH(L4649, Location_ID!$D$2:$D$648, 0), 1)</f>
        <v>daa8a290-cd1b-4ff0-b151-1f450e2146dd</v>
      </c>
      <c r="C4649" s="193" t="s">
        <v>1482</v>
      </c>
      <c r="D4649" s="273" t="s">
        <v>354</v>
      </c>
      <c r="E4649" s="193" t="s">
        <v>7134</v>
      </c>
      <c r="F4649" s="193" t="s">
        <v>7899</v>
      </c>
      <c r="G4649" s="193"/>
      <c r="H4649" s="196"/>
      <c r="I4649" s="193" t="s">
        <v>14291</v>
      </c>
      <c r="J4649" s="193" t="s">
        <v>14292</v>
      </c>
      <c r="K4649" s="193" t="s">
        <v>7127</v>
      </c>
      <c r="L4649" s="193" t="s">
        <v>3033</v>
      </c>
      <c r="M4649" s="193" t="s">
        <v>7131</v>
      </c>
      <c r="N4649" s="193" t="s">
        <v>14293</v>
      </c>
      <c r="O4649" s="193" t="s">
        <v>1732</v>
      </c>
      <c r="P4649" s="219" t="n">
        <v>43040</v>
      </c>
      <c r="Q4649" s="219" t="n">
        <v>44469</v>
      </c>
      <c r="R4649" s="193"/>
      <c r="S4649" s="193" t="s">
        <v>7130</v>
      </c>
      <c r="T4649" s="193" t="n">
        <v>1246.81386</v>
      </c>
      <c r="U4649" s="193"/>
      <c r="V4649" s="193"/>
      <c r="W4649" s="193" t="s">
        <v>8720</v>
      </c>
      <c r="X4649" s="196"/>
      <c r="Y4649" s="196"/>
      <c r="Z4649" s="196" t="n">
        <v>0</v>
      </c>
      <c r="AE4649" s="94" t="e">
        <f aca="false" t="array" ref="AE4649:AK4649">_xlfn.torow(_xlfn.unique(_xlfn._xlws.filter(cat_table[Subsector],$E4649=cat_table[Sector],"")))</f>
        <v>#NAME?</v>
      </c>
      <c r="AF4649" s="94" t="e">
        <v>#NAME?</v>
      </c>
      <c r="AG4649" s="94" t="e">
        <v>#NAME?</v>
      </c>
      <c r="AH4649" s="94" t="e">
        <v>#NAME?</v>
      </c>
      <c r="AI4649" s="94" t="e">
        <v>#NAME?</v>
      </c>
      <c r="AJ4649" s="94" t="e">
        <v>#NAME?</v>
      </c>
      <c r="AK4649" s="94" t="e">
        <v>#NAME?</v>
      </c>
      <c r="AO4649" s="94" t="e">
        <f aca="false" t="array" ref="AO4649:AQ4649">_xlfn.torow(_xlfn.unique(_xlfn._xlws.filter(cat_table[Sub-subsector],($E4649=cat_table[Sector])*($F4649=cat_table[Subsector]),"")))</f>
        <v>#NAME?</v>
      </c>
      <c r="AP4649" s="94" t="e">
        <v>#NAME?</v>
      </c>
      <c r="AQ4649" s="94" t="e">
        <v>#NAME?</v>
      </c>
    </row>
    <row r="4650" customFormat="false" ht="15" hidden="false" customHeight="true" outlineLevel="0" collapsed="false">
      <c r="A4650" s="193" t="s">
        <v>15433</v>
      </c>
      <c r="B4650" s="20" t="str">
        <f aca="false">INDEX(Table2[], MATCH(L4650, Location_ID!$D$2:$D$648, 0), 1)</f>
        <v>daa8a290-cd1b-4ff0-b151-1f450e2146dd</v>
      </c>
      <c r="C4650" s="193" t="s">
        <v>1482</v>
      </c>
      <c r="D4650" s="273" t="s">
        <v>354</v>
      </c>
      <c r="E4650" s="193" t="s">
        <v>7134</v>
      </c>
      <c r="F4650" s="193" t="s">
        <v>7899</v>
      </c>
      <c r="G4650" s="193"/>
      <c r="H4650" s="196"/>
      <c r="I4650" s="193" t="s">
        <v>14291</v>
      </c>
      <c r="J4650" s="193" t="s">
        <v>14292</v>
      </c>
      <c r="K4650" s="193" t="s">
        <v>7127</v>
      </c>
      <c r="L4650" s="193" t="s">
        <v>3033</v>
      </c>
      <c r="M4650" s="193" t="s">
        <v>7131</v>
      </c>
      <c r="N4650" s="193" t="s">
        <v>14293</v>
      </c>
      <c r="O4650" s="193" t="s">
        <v>1732</v>
      </c>
      <c r="P4650" s="219" t="n">
        <v>43040</v>
      </c>
      <c r="Q4650" s="219" t="n">
        <v>44469</v>
      </c>
      <c r="R4650" s="193"/>
      <c r="S4650" s="193" t="s">
        <v>7130</v>
      </c>
      <c r="T4650" s="193" t="n">
        <v>891.1719607</v>
      </c>
      <c r="U4650" s="193"/>
      <c r="V4650" s="193"/>
      <c r="W4650" s="193" t="s">
        <v>8720</v>
      </c>
      <c r="X4650" s="196"/>
      <c r="Y4650" s="196"/>
      <c r="Z4650" s="196" t="n">
        <v>0</v>
      </c>
      <c r="AE4650" s="94" t="e">
        <f aca="false" t="array" ref="AE4650:AK4650">_xlfn.torow(_xlfn.unique(_xlfn._xlws.filter(cat_table[Subsector],$E4650=cat_table[Sector],"")))</f>
        <v>#NAME?</v>
      </c>
      <c r="AF4650" s="94" t="e">
        <v>#NAME?</v>
      </c>
      <c r="AG4650" s="94" t="e">
        <v>#NAME?</v>
      </c>
      <c r="AH4650" s="94" t="e">
        <v>#NAME?</v>
      </c>
      <c r="AI4650" s="94" t="e">
        <v>#NAME?</v>
      </c>
      <c r="AJ4650" s="94" t="e">
        <v>#NAME?</v>
      </c>
      <c r="AK4650" s="94" t="e">
        <v>#NAME?</v>
      </c>
      <c r="AO4650" s="94" t="e">
        <f aca="false" t="array" ref="AO4650:AQ4650">_xlfn.torow(_xlfn.unique(_xlfn._xlws.filter(cat_table[Sub-subsector],($E4650=cat_table[Sector])*($F4650=cat_table[Subsector]),"")))</f>
        <v>#NAME?</v>
      </c>
      <c r="AP4650" s="94" t="e">
        <v>#NAME?</v>
      </c>
      <c r="AQ4650" s="94" t="e">
        <v>#NAME?</v>
      </c>
    </row>
    <row r="4651" customFormat="false" ht="15" hidden="false" customHeight="true" outlineLevel="0" collapsed="false">
      <c r="A4651" s="193" t="s">
        <v>15434</v>
      </c>
      <c r="B4651" s="20" t="str">
        <f aca="false">INDEX(Table2[], MATCH(L4651, Location_ID!$D$2:$D$648, 0), 1)</f>
        <v>daa8a290-cd1b-4ff0-b151-1f450e2146dd</v>
      </c>
      <c r="C4651" s="193" t="s">
        <v>1482</v>
      </c>
      <c r="D4651" s="273" t="s">
        <v>354</v>
      </c>
      <c r="E4651" s="193" t="s">
        <v>7134</v>
      </c>
      <c r="F4651" s="193" t="s">
        <v>7899</v>
      </c>
      <c r="G4651" s="193"/>
      <c r="H4651" s="196"/>
      <c r="I4651" s="193" t="s">
        <v>14291</v>
      </c>
      <c r="J4651" s="193" t="s">
        <v>14292</v>
      </c>
      <c r="K4651" s="193" t="s">
        <v>7127</v>
      </c>
      <c r="L4651" s="193" t="s">
        <v>3033</v>
      </c>
      <c r="M4651" s="193" t="s">
        <v>7131</v>
      </c>
      <c r="N4651" s="193" t="s">
        <v>14293</v>
      </c>
      <c r="O4651" s="193" t="s">
        <v>1732</v>
      </c>
      <c r="P4651" s="219" t="n">
        <v>43040</v>
      </c>
      <c r="Q4651" s="219" t="n">
        <v>44469</v>
      </c>
      <c r="R4651" s="193"/>
      <c r="S4651" s="193" t="s">
        <v>7130</v>
      </c>
      <c r="T4651" s="193" t="n">
        <v>1381.611108</v>
      </c>
      <c r="U4651" s="193"/>
      <c r="V4651" s="193"/>
      <c r="W4651" s="193" t="s">
        <v>8720</v>
      </c>
      <c r="X4651" s="196"/>
      <c r="Y4651" s="196"/>
      <c r="Z4651" s="196" t="n">
        <v>0</v>
      </c>
      <c r="AE4651" s="94" t="e">
        <f aca="false" t="array" ref="AE4651:AK4651">_xlfn.torow(_xlfn.unique(_xlfn._xlws.filter(cat_table[Subsector],$E4651=cat_table[Sector],"")))</f>
        <v>#NAME?</v>
      </c>
      <c r="AF4651" s="94" t="e">
        <v>#NAME?</v>
      </c>
      <c r="AG4651" s="94" t="e">
        <v>#NAME?</v>
      </c>
      <c r="AH4651" s="94" t="e">
        <v>#NAME?</v>
      </c>
      <c r="AI4651" s="94" t="e">
        <v>#NAME?</v>
      </c>
      <c r="AJ4651" s="94" t="e">
        <v>#NAME?</v>
      </c>
      <c r="AK4651" s="94" t="e">
        <v>#NAME?</v>
      </c>
      <c r="AO4651" s="94" t="e">
        <f aca="false" t="array" ref="AO4651:AQ4651">_xlfn.torow(_xlfn.unique(_xlfn._xlws.filter(cat_table[Sub-subsector],($E4651=cat_table[Sector])*($F4651=cat_table[Subsector]),"")))</f>
        <v>#NAME?</v>
      </c>
      <c r="AP4651" s="94" t="e">
        <v>#NAME?</v>
      </c>
      <c r="AQ4651" s="94" t="e">
        <v>#NAME?</v>
      </c>
    </row>
    <row r="4652" customFormat="false" ht="15" hidden="false" customHeight="true" outlineLevel="0" collapsed="false">
      <c r="A4652" s="193" t="s">
        <v>15435</v>
      </c>
      <c r="B4652" s="20" t="str">
        <f aca="false">INDEX(Table2[], MATCH(L4652, Location_ID!$D$2:$D$648, 0), 1)</f>
        <v>daa8a290-cd1b-4ff0-b151-1f450e2146dd</v>
      </c>
      <c r="C4652" s="193" t="s">
        <v>1482</v>
      </c>
      <c r="D4652" s="273" t="s">
        <v>354</v>
      </c>
      <c r="E4652" s="193" t="s">
        <v>7134</v>
      </c>
      <c r="F4652" s="193" t="s">
        <v>7899</v>
      </c>
      <c r="G4652" s="193"/>
      <c r="H4652" s="196"/>
      <c r="I4652" s="193" t="s">
        <v>14291</v>
      </c>
      <c r="J4652" s="193" t="s">
        <v>14292</v>
      </c>
      <c r="K4652" s="193" t="s">
        <v>7127</v>
      </c>
      <c r="L4652" s="193" t="s">
        <v>3033</v>
      </c>
      <c r="M4652" s="193" t="s">
        <v>7131</v>
      </c>
      <c r="N4652" s="193" t="s">
        <v>14293</v>
      </c>
      <c r="O4652" s="193" t="s">
        <v>1732</v>
      </c>
      <c r="P4652" s="219" t="n">
        <v>43040</v>
      </c>
      <c r="Q4652" s="219" t="n">
        <v>44469</v>
      </c>
      <c r="R4652" s="193"/>
      <c r="S4652" s="193" t="s">
        <v>7130</v>
      </c>
      <c r="T4652" s="193" t="n">
        <v>4918.375949</v>
      </c>
      <c r="U4652" s="193"/>
      <c r="V4652" s="193"/>
      <c r="W4652" s="193" t="s">
        <v>8720</v>
      </c>
      <c r="X4652" s="196"/>
      <c r="Y4652" s="196"/>
      <c r="Z4652" s="196" t="n">
        <v>0</v>
      </c>
      <c r="AE4652" s="94" t="e">
        <f aca="false" t="array" ref="AE4652:AK4652">_xlfn.torow(_xlfn.unique(_xlfn._xlws.filter(cat_table[Subsector],$E4652=cat_table[Sector],"")))</f>
        <v>#NAME?</v>
      </c>
      <c r="AF4652" s="94" t="e">
        <v>#NAME?</v>
      </c>
      <c r="AG4652" s="94" t="e">
        <v>#NAME?</v>
      </c>
      <c r="AH4652" s="94" t="e">
        <v>#NAME?</v>
      </c>
      <c r="AI4652" s="94" t="e">
        <v>#NAME?</v>
      </c>
      <c r="AJ4652" s="94" t="e">
        <v>#NAME?</v>
      </c>
      <c r="AK4652" s="94" t="e">
        <v>#NAME?</v>
      </c>
      <c r="AO4652" s="94" t="e">
        <f aca="false" t="array" ref="AO4652:AQ4652">_xlfn.torow(_xlfn.unique(_xlfn._xlws.filter(cat_table[Sub-subsector],($E4652=cat_table[Sector])*($F4652=cat_table[Subsector]),"")))</f>
        <v>#NAME?</v>
      </c>
      <c r="AP4652" s="94" t="e">
        <v>#NAME?</v>
      </c>
      <c r="AQ4652" s="94" t="e">
        <v>#NAME?</v>
      </c>
    </row>
    <row r="4653" customFormat="false" ht="15" hidden="false" customHeight="true" outlineLevel="0" collapsed="false">
      <c r="A4653" s="193" t="s">
        <v>15436</v>
      </c>
      <c r="B4653" s="20" t="str">
        <f aca="false">INDEX(Table2[], MATCH(L4653, Location_ID!$D$2:$D$648, 0), 1)</f>
        <v>daa8a290-cd1b-4ff0-b151-1f450e2146dd</v>
      </c>
      <c r="C4653" s="193" t="s">
        <v>1482</v>
      </c>
      <c r="D4653" s="273" t="s">
        <v>354</v>
      </c>
      <c r="E4653" s="193" t="s">
        <v>7134</v>
      </c>
      <c r="F4653" s="193" t="s">
        <v>7899</v>
      </c>
      <c r="G4653" s="193"/>
      <c r="H4653" s="196"/>
      <c r="I4653" s="193" t="s">
        <v>14291</v>
      </c>
      <c r="J4653" s="193" t="s">
        <v>14292</v>
      </c>
      <c r="K4653" s="193" t="s">
        <v>7127</v>
      </c>
      <c r="L4653" s="193" t="s">
        <v>3033</v>
      </c>
      <c r="M4653" s="193" t="s">
        <v>7131</v>
      </c>
      <c r="N4653" s="193" t="s">
        <v>14293</v>
      </c>
      <c r="O4653" s="193" t="s">
        <v>1732</v>
      </c>
      <c r="P4653" s="219" t="n">
        <v>43040</v>
      </c>
      <c r="Q4653" s="219" t="n">
        <v>44469</v>
      </c>
      <c r="R4653" s="193"/>
      <c r="S4653" s="193" t="s">
        <v>7130</v>
      </c>
      <c r="T4653" s="193" t="n">
        <v>7081.655648</v>
      </c>
      <c r="U4653" s="193"/>
      <c r="V4653" s="193"/>
      <c r="W4653" s="193" t="s">
        <v>8720</v>
      </c>
      <c r="X4653" s="196"/>
      <c r="Y4653" s="196"/>
      <c r="Z4653" s="196" t="n">
        <v>0</v>
      </c>
      <c r="AE4653" s="94" t="e">
        <f aca="false" t="array" ref="AE4653:AK4653">_xlfn.torow(_xlfn.unique(_xlfn._xlws.filter(cat_table[Subsector],$E4653=cat_table[Sector],"")))</f>
        <v>#NAME?</v>
      </c>
      <c r="AF4653" s="94" t="e">
        <v>#NAME?</v>
      </c>
      <c r="AG4653" s="94" t="e">
        <v>#NAME?</v>
      </c>
      <c r="AH4653" s="94" t="e">
        <v>#NAME?</v>
      </c>
      <c r="AI4653" s="94" t="e">
        <v>#NAME?</v>
      </c>
      <c r="AJ4653" s="94" t="e">
        <v>#NAME?</v>
      </c>
      <c r="AK4653" s="94" t="e">
        <v>#NAME?</v>
      </c>
      <c r="AO4653" s="94" t="e">
        <f aca="false" t="array" ref="AO4653:AQ4653">_xlfn.torow(_xlfn.unique(_xlfn._xlws.filter(cat_table[Sub-subsector],($E4653=cat_table[Sector])*($F4653=cat_table[Subsector]),"")))</f>
        <v>#NAME?</v>
      </c>
      <c r="AP4653" s="94" t="e">
        <v>#NAME?</v>
      </c>
      <c r="AQ4653" s="94" t="e">
        <v>#NAME?</v>
      </c>
    </row>
    <row r="4654" customFormat="false" ht="15" hidden="false" customHeight="true" outlineLevel="0" collapsed="false">
      <c r="A4654" s="193" t="s">
        <v>15437</v>
      </c>
      <c r="B4654" s="20" t="str">
        <f aca="false">INDEX(Table2[], MATCH(L4654, Location_ID!$D$2:$D$648, 0), 1)</f>
        <v>daa8a290-cd1b-4ff0-b151-1f450e2146dd</v>
      </c>
      <c r="C4654" s="193" t="s">
        <v>1482</v>
      </c>
      <c r="D4654" s="273" t="s">
        <v>354</v>
      </c>
      <c r="E4654" s="193" t="s">
        <v>7134</v>
      </c>
      <c r="F4654" s="193" t="s">
        <v>7899</v>
      </c>
      <c r="G4654" s="193"/>
      <c r="H4654" s="196"/>
      <c r="I4654" s="193" t="s">
        <v>14291</v>
      </c>
      <c r="J4654" s="193" t="s">
        <v>14292</v>
      </c>
      <c r="K4654" s="193" t="s">
        <v>7127</v>
      </c>
      <c r="L4654" s="193" t="s">
        <v>3033</v>
      </c>
      <c r="M4654" s="193" t="s">
        <v>7131</v>
      </c>
      <c r="N4654" s="193" t="s">
        <v>14293</v>
      </c>
      <c r="O4654" s="193" t="s">
        <v>1732</v>
      </c>
      <c r="P4654" s="219" t="n">
        <v>43040</v>
      </c>
      <c r="Q4654" s="219" t="n">
        <v>44469</v>
      </c>
      <c r="R4654" s="193"/>
      <c r="S4654" s="193" t="s">
        <v>7130</v>
      </c>
      <c r="T4654" s="193" t="n">
        <v>6213.753883</v>
      </c>
      <c r="U4654" s="193"/>
      <c r="V4654" s="193"/>
      <c r="W4654" s="193" t="s">
        <v>8720</v>
      </c>
      <c r="X4654" s="196"/>
      <c r="Y4654" s="196"/>
      <c r="Z4654" s="196" t="n">
        <v>0</v>
      </c>
      <c r="AE4654" s="94" t="e">
        <f aca="false" t="array" ref="AE4654:AK4654">_xlfn.torow(_xlfn.unique(_xlfn._xlws.filter(cat_table[Subsector],$E4654=cat_table[Sector],"")))</f>
        <v>#NAME?</v>
      </c>
      <c r="AF4654" s="94" t="e">
        <v>#NAME?</v>
      </c>
      <c r="AG4654" s="94" t="e">
        <v>#NAME?</v>
      </c>
      <c r="AH4654" s="94" t="e">
        <v>#NAME?</v>
      </c>
      <c r="AI4654" s="94" t="e">
        <v>#NAME?</v>
      </c>
      <c r="AJ4654" s="94" t="e">
        <v>#NAME?</v>
      </c>
      <c r="AK4654" s="94" t="e">
        <v>#NAME?</v>
      </c>
      <c r="AO4654" s="94" t="e">
        <f aca="false" t="array" ref="AO4654:AQ4654">_xlfn.torow(_xlfn.unique(_xlfn._xlws.filter(cat_table[Sub-subsector],($E4654=cat_table[Sector])*($F4654=cat_table[Subsector]),"")))</f>
        <v>#NAME?</v>
      </c>
      <c r="AP4654" s="94" t="e">
        <v>#NAME?</v>
      </c>
      <c r="AQ4654" s="94" t="e">
        <v>#NAME?</v>
      </c>
    </row>
    <row r="4655" customFormat="false" ht="15" hidden="false" customHeight="true" outlineLevel="0" collapsed="false">
      <c r="A4655" s="193" t="s">
        <v>15438</v>
      </c>
      <c r="B4655" s="20" t="str">
        <f aca="false">INDEX(Table2[], MATCH(L4655, Location_ID!$D$2:$D$648, 0), 1)</f>
        <v>daa8a290-cd1b-4ff0-b151-1f450e2146dd</v>
      </c>
      <c r="C4655" s="193" t="s">
        <v>1482</v>
      </c>
      <c r="D4655" s="273" t="s">
        <v>354</v>
      </c>
      <c r="E4655" s="193" t="s">
        <v>7134</v>
      </c>
      <c r="F4655" s="193" t="s">
        <v>7899</v>
      </c>
      <c r="G4655" s="193"/>
      <c r="H4655" s="196"/>
      <c r="I4655" s="193" t="s">
        <v>14291</v>
      </c>
      <c r="J4655" s="193" t="s">
        <v>14292</v>
      </c>
      <c r="K4655" s="193" t="s">
        <v>7127</v>
      </c>
      <c r="L4655" s="193" t="s">
        <v>3033</v>
      </c>
      <c r="M4655" s="193" t="s">
        <v>7131</v>
      </c>
      <c r="N4655" s="193" t="s">
        <v>14293</v>
      </c>
      <c r="O4655" s="193" t="s">
        <v>1732</v>
      </c>
      <c r="P4655" s="219" t="n">
        <v>43040</v>
      </c>
      <c r="Q4655" s="219" t="n">
        <v>44469</v>
      </c>
      <c r="R4655" s="193"/>
      <c r="S4655" s="193" t="s">
        <v>7130</v>
      </c>
      <c r="T4655" s="193" t="n">
        <v>11798.31084</v>
      </c>
      <c r="U4655" s="193"/>
      <c r="V4655" s="193"/>
      <c r="W4655" s="193" t="s">
        <v>8720</v>
      </c>
      <c r="X4655" s="196"/>
      <c r="Y4655" s="196"/>
      <c r="Z4655" s="196" t="n">
        <v>0</v>
      </c>
      <c r="AE4655" s="94" t="e">
        <f aca="false" t="array" ref="AE4655:AK4655">_xlfn.torow(_xlfn.unique(_xlfn._xlws.filter(cat_table[Subsector],$E4655=cat_table[Sector],"")))</f>
        <v>#NAME?</v>
      </c>
      <c r="AF4655" s="94" t="e">
        <v>#NAME?</v>
      </c>
      <c r="AG4655" s="94" t="e">
        <v>#NAME?</v>
      </c>
      <c r="AH4655" s="94" t="e">
        <v>#NAME?</v>
      </c>
      <c r="AI4655" s="94" t="e">
        <v>#NAME?</v>
      </c>
      <c r="AJ4655" s="94" t="e">
        <v>#NAME?</v>
      </c>
      <c r="AK4655" s="94" t="e">
        <v>#NAME?</v>
      </c>
      <c r="AO4655" s="94" t="e">
        <f aca="false" t="array" ref="AO4655:AQ4655">_xlfn.torow(_xlfn.unique(_xlfn._xlws.filter(cat_table[Sub-subsector],($E4655=cat_table[Sector])*($F4655=cat_table[Subsector]),"")))</f>
        <v>#NAME?</v>
      </c>
      <c r="AP4655" s="94" t="e">
        <v>#NAME?</v>
      </c>
      <c r="AQ4655" s="94" t="e">
        <v>#NAME?</v>
      </c>
    </row>
    <row r="4656" customFormat="false" ht="15" hidden="false" customHeight="true" outlineLevel="0" collapsed="false">
      <c r="A4656" s="193" t="s">
        <v>15439</v>
      </c>
      <c r="B4656" s="20" t="str">
        <f aca="false">INDEX(Table2[], MATCH(L4656, Location_ID!$D$2:$D$648, 0), 1)</f>
        <v>daa8a290-cd1b-4ff0-b151-1f450e2146dd</v>
      </c>
      <c r="C4656" s="193" t="s">
        <v>1482</v>
      </c>
      <c r="D4656" s="273" t="s">
        <v>354</v>
      </c>
      <c r="E4656" s="193" t="s">
        <v>7134</v>
      </c>
      <c r="F4656" s="193" t="s">
        <v>7899</v>
      </c>
      <c r="G4656" s="193"/>
      <c r="H4656" s="196"/>
      <c r="I4656" s="193" t="s">
        <v>14291</v>
      </c>
      <c r="J4656" s="193" t="s">
        <v>14292</v>
      </c>
      <c r="K4656" s="193" t="s">
        <v>7127</v>
      </c>
      <c r="L4656" s="193" t="s">
        <v>3033</v>
      </c>
      <c r="M4656" s="193" t="s">
        <v>7131</v>
      </c>
      <c r="N4656" s="193" t="s">
        <v>14293</v>
      </c>
      <c r="O4656" s="193" t="s">
        <v>1732</v>
      </c>
      <c r="P4656" s="219" t="n">
        <v>43040</v>
      </c>
      <c r="Q4656" s="219" t="n">
        <v>44469</v>
      </c>
      <c r="R4656" s="193"/>
      <c r="S4656" s="193" t="s">
        <v>7130</v>
      </c>
      <c r="T4656" s="193" t="n">
        <v>47712.72358</v>
      </c>
      <c r="U4656" s="193"/>
      <c r="V4656" s="193"/>
      <c r="W4656" s="193" t="s">
        <v>8720</v>
      </c>
      <c r="X4656" s="196"/>
      <c r="Y4656" s="196"/>
      <c r="Z4656" s="196" t="n">
        <v>0</v>
      </c>
      <c r="AE4656" s="94" t="e">
        <f aca="false" t="array" ref="AE4656:AK4656">_xlfn.torow(_xlfn.unique(_xlfn._xlws.filter(cat_table[Subsector],$E4656=cat_table[Sector],"")))</f>
        <v>#NAME?</v>
      </c>
      <c r="AF4656" s="94" t="e">
        <v>#NAME?</v>
      </c>
      <c r="AG4656" s="94" t="e">
        <v>#NAME?</v>
      </c>
      <c r="AH4656" s="94" t="e">
        <v>#NAME?</v>
      </c>
      <c r="AI4656" s="94" t="e">
        <v>#NAME?</v>
      </c>
      <c r="AJ4656" s="94" t="e">
        <v>#NAME?</v>
      </c>
      <c r="AK4656" s="94" t="e">
        <v>#NAME?</v>
      </c>
      <c r="AO4656" s="94" t="e">
        <f aca="false" t="array" ref="AO4656:AQ4656">_xlfn.torow(_xlfn.unique(_xlfn._xlws.filter(cat_table[Sub-subsector],($E4656=cat_table[Sector])*($F4656=cat_table[Subsector]),"")))</f>
        <v>#NAME?</v>
      </c>
      <c r="AP4656" s="94" t="e">
        <v>#NAME?</v>
      </c>
      <c r="AQ4656" s="94" t="e">
        <v>#NAME?</v>
      </c>
    </row>
    <row r="4657" customFormat="false" ht="15" hidden="false" customHeight="true" outlineLevel="0" collapsed="false">
      <c r="A4657" s="193" t="s">
        <v>15440</v>
      </c>
      <c r="B4657" s="20" t="str">
        <f aca="false">INDEX(Table2[], MATCH(L4657, Location_ID!$D$2:$D$648, 0), 1)</f>
        <v>daa8a290-cd1b-4ff0-b151-1f450e2146dd</v>
      </c>
      <c r="C4657" s="193" t="s">
        <v>1482</v>
      </c>
      <c r="D4657" s="273" t="s">
        <v>354</v>
      </c>
      <c r="E4657" s="193" t="s">
        <v>7134</v>
      </c>
      <c r="F4657" s="193" t="s">
        <v>7899</v>
      </c>
      <c r="G4657" s="193"/>
      <c r="H4657" s="196"/>
      <c r="I4657" s="193" t="s">
        <v>14291</v>
      </c>
      <c r="J4657" s="193" t="s">
        <v>14292</v>
      </c>
      <c r="K4657" s="193" t="s">
        <v>7127</v>
      </c>
      <c r="L4657" s="193" t="s">
        <v>3033</v>
      </c>
      <c r="M4657" s="193" t="s">
        <v>7131</v>
      </c>
      <c r="N4657" s="193" t="s">
        <v>14293</v>
      </c>
      <c r="O4657" s="193" t="s">
        <v>1732</v>
      </c>
      <c r="P4657" s="219" t="n">
        <v>43040</v>
      </c>
      <c r="Q4657" s="219" t="n">
        <v>44469</v>
      </c>
      <c r="R4657" s="193"/>
      <c r="S4657" s="193" t="s">
        <v>7130</v>
      </c>
      <c r="T4657" s="193" t="n">
        <v>1606.390457</v>
      </c>
      <c r="U4657" s="193"/>
      <c r="V4657" s="193"/>
      <c r="W4657" s="193" t="s">
        <v>8720</v>
      </c>
      <c r="X4657" s="196"/>
      <c r="Y4657" s="196"/>
      <c r="Z4657" s="196" t="n">
        <v>0</v>
      </c>
      <c r="AE4657" s="94" t="e">
        <f aca="false" t="array" ref="AE4657:AK4657">_xlfn.torow(_xlfn.unique(_xlfn._xlws.filter(cat_table[Subsector],$E4657=cat_table[Sector],"")))</f>
        <v>#NAME?</v>
      </c>
      <c r="AF4657" s="94" t="e">
        <v>#NAME?</v>
      </c>
      <c r="AG4657" s="94" t="e">
        <v>#NAME?</v>
      </c>
      <c r="AH4657" s="94" t="e">
        <v>#NAME?</v>
      </c>
      <c r="AI4657" s="94" t="e">
        <v>#NAME?</v>
      </c>
      <c r="AJ4657" s="94" t="e">
        <v>#NAME?</v>
      </c>
      <c r="AK4657" s="94" t="e">
        <v>#NAME?</v>
      </c>
      <c r="AO4657" s="94" t="e">
        <f aca="false" t="array" ref="AO4657:AQ4657">_xlfn.torow(_xlfn.unique(_xlfn._xlws.filter(cat_table[Sub-subsector],($E4657=cat_table[Sector])*($F4657=cat_table[Subsector]),"")))</f>
        <v>#NAME?</v>
      </c>
      <c r="AP4657" s="94" t="e">
        <v>#NAME?</v>
      </c>
      <c r="AQ4657" s="94" t="e">
        <v>#NAME?</v>
      </c>
    </row>
    <row r="4658" customFormat="false" ht="15" hidden="false" customHeight="true" outlineLevel="0" collapsed="false">
      <c r="A4658" s="193" t="s">
        <v>15441</v>
      </c>
      <c r="B4658" s="20" t="str">
        <f aca="false">INDEX(Table2[], MATCH(L4658, Location_ID!$D$2:$D$648, 0), 1)</f>
        <v>daa8a290-cd1b-4ff0-b151-1f450e2146dd</v>
      </c>
      <c r="C4658" s="193" t="s">
        <v>1482</v>
      </c>
      <c r="D4658" s="273" t="s">
        <v>354</v>
      </c>
      <c r="E4658" s="193" t="s">
        <v>7134</v>
      </c>
      <c r="F4658" s="193" t="s">
        <v>7899</v>
      </c>
      <c r="G4658" s="193"/>
      <c r="H4658" s="196"/>
      <c r="I4658" s="193" t="s">
        <v>14291</v>
      </c>
      <c r="J4658" s="193" t="s">
        <v>14292</v>
      </c>
      <c r="K4658" s="193" t="s">
        <v>7127</v>
      </c>
      <c r="L4658" s="193" t="s">
        <v>3033</v>
      </c>
      <c r="M4658" s="193" t="s">
        <v>7131</v>
      </c>
      <c r="N4658" s="193" t="s">
        <v>14293</v>
      </c>
      <c r="O4658" s="193" t="s">
        <v>1732</v>
      </c>
      <c r="P4658" s="219" t="n">
        <v>43040</v>
      </c>
      <c r="Q4658" s="219" t="n">
        <v>44469</v>
      </c>
      <c r="R4658" s="193"/>
      <c r="S4658" s="193" t="s">
        <v>7130</v>
      </c>
      <c r="T4658" s="193" t="n">
        <v>9279.425463</v>
      </c>
      <c r="U4658" s="193"/>
      <c r="V4658" s="193"/>
      <c r="W4658" s="193" t="s">
        <v>8720</v>
      </c>
      <c r="X4658" s="196"/>
      <c r="Y4658" s="196"/>
      <c r="Z4658" s="196" t="n">
        <v>0</v>
      </c>
      <c r="AE4658" s="94" t="e">
        <f aca="false" t="array" ref="AE4658:AK4658">_xlfn.torow(_xlfn.unique(_xlfn._xlws.filter(cat_table[Subsector],$E4658=cat_table[Sector],"")))</f>
        <v>#NAME?</v>
      </c>
      <c r="AF4658" s="94" t="e">
        <v>#NAME?</v>
      </c>
      <c r="AG4658" s="94" t="e">
        <v>#NAME?</v>
      </c>
      <c r="AH4658" s="94" t="e">
        <v>#NAME?</v>
      </c>
      <c r="AI4658" s="94" t="e">
        <v>#NAME?</v>
      </c>
      <c r="AJ4658" s="94" t="e">
        <v>#NAME?</v>
      </c>
      <c r="AK4658" s="94" t="e">
        <v>#NAME?</v>
      </c>
      <c r="AO4658" s="94" t="e">
        <f aca="false" t="array" ref="AO4658:AQ4658">_xlfn.torow(_xlfn.unique(_xlfn._xlws.filter(cat_table[Sub-subsector],($E4658=cat_table[Sector])*($F4658=cat_table[Subsector]),"")))</f>
        <v>#NAME?</v>
      </c>
      <c r="AP4658" s="94" t="e">
        <v>#NAME?</v>
      </c>
      <c r="AQ4658" s="94" t="e">
        <v>#NAME?</v>
      </c>
    </row>
    <row r="4659" customFormat="false" ht="15" hidden="false" customHeight="true" outlineLevel="0" collapsed="false">
      <c r="A4659" s="193" t="s">
        <v>15442</v>
      </c>
      <c r="B4659" s="20" t="str">
        <f aca="false">INDEX(Table2[], MATCH(L4659, Location_ID!$D$2:$D$648, 0), 1)</f>
        <v>daa8a290-cd1b-4ff0-b151-1f450e2146dd</v>
      </c>
      <c r="C4659" s="193" t="s">
        <v>1482</v>
      </c>
      <c r="D4659" s="273" t="s">
        <v>354</v>
      </c>
      <c r="E4659" s="193" t="s">
        <v>7134</v>
      </c>
      <c r="F4659" s="193" t="s">
        <v>7899</v>
      </c>
      <c r="G4659" s="193"/>
      <c r="H4659" s="196"/>
      <c r="I4659" s="193" t="s">
        <v>14291</v>
      </c>
      <c r="J4659" s="193" t="s">
        <v>14292</v>
      </c>
      <c r="K4659" s="193" t="s">
        <v>7127</v>
      </c>
      <c r="L4659" s="193" t="s">
        <v>3033</v>
      </c>
      <c r="M4659" s="193" t="s">
        <v>7131</v>
      </c>
      <c r="N4659" s="193" t="s">
        <v>14293</v>
      </c>
      <c r="O4659" s="193" t="s">
        <v>1732</v>
      </c>
      <c r="P4659" s="219" t="n">
        <v>43040</v>
      </c>
      <c r="Q4659" s="219" t="n">
        <v>44469</v>
      </c>
      <c r="R4659" s="193"/>
      <c r="S4659" s="193" t="s">
        <v>7130</v>
      </c>
      <c r="T4659" s="193" t="n">
        <v>23520.68256</v>
      </c>
      <c r="U4659" s="193"/>
      <c r="V4659" s="193"/>
      <c r="W4659" s="193" t="s">
        <v>8720</v>
      </c>
      <c r="X4659" s="196"/>
      <c r="Y4659" s="196"/>
      <c r="Z4659" s="196" t="n">
        <v>0</v>
      </c>
      <c r="AE4659" s="94" t="e">
        <f aca="false" t="array" ref="AE4659:AK4659">_xlfn.torow(_xlfn.unique(_xlfn._xlws.filter(cat_table[Subsector],$E4659=cat_table[Sector],"")))</f>
        <v>#NAME?</v>
      </c>
      <c r="AF4659" s="94" t="e">
        <v>#NAME?</v>
      </c>
      <c r="AG4659" s="94" t="e">
        <v>#NAME?</v>
      </c>
      <c r="AH4659" s="94" t="e">
        <v>#NAME?</v>
      </c>
      <c r="AI4659" s="94" t="e">
        <v>#NAME?</v>
      </c>
      <c r="AJ4659" s="94" t="e">
        <v>#NAME?</v>
      </c>
      <c r="AK4659" s="94" t="e">
        <v>#NAME?</v>
      </c>
      <c r="AO4659" s="94" t="e">
        <f aca="false" t="array" ref="AO4659:AQ4659">_xlfn.torow(_xlfn.unique(_xlfn._xlws.filter(cat_table[Sub-subsector],($E4659=cat_table[Sector])*($F4659=cat_table[Subsector]),"")))</f>
        <v>#NAME?</v>
      </c>
      <c r="AP4659" s="94" t="e">
        <v>#NAME?</v>
      </c>
      <c r="AQ4659" s="94" t="e">
        <v>#NAME?</v>
      </c>
    </row>
    <row r="4660" customFormat="false" ht="15" hidden="false" customHeight="true" outlineLevel="0" collapsed="false">
      <c r="A4660" s="193" t="s">
        <v>15443</v>
      </c>
      <c r="B4660" s="20" t="str">
        <f aca="false">INDEX(Table2[], MATCH(L4660, Location_ID!$D$2:$D$648, 0), 1)</f>
        <v>daa8a290-cd1b-4ff0-b151-1f450e2146dd</v>
      </c>
      <c r="C4660" s="193" t="s">
        <v>1482</v>
      </c>
      <c r="D4660" s="273" t="s">
        <v>354</v>
      </c>
      <c r="E4660" s="193" t="s">
        <v>7134</v>
      </c>
      <c r="F4660" s="193" t="s">
        <v>7899</v>
      </c>
      <c r="G4660" s="193"/>
      <c r="H4660" s="196"/>
      <c r="I4660" s="193" t="s">
        <v>14291</v>
      </c>
      <c r="J4660" s="193" t="s">
        <v>14292</v>
      </c>
      <c r="K4660" s="193" t="s">
        <v>7127</v>
      </c>
      <c r="L4660" s="193" t="s">
        <v>3033</v>
      </c>
      <c r="M4660" s="193" t="s">
        <v>7131</v>
      </c>
      <c r="N4660" s="193" t="s">
        <v>14293</v>
      </c>
      <c r="O4660" s="193" t="s">
        <v>1732</v>
      </c>
      <c r="P4660" s="219" t="n">
        <v>43040</v>
      </c>
      <c r="Q4660" s="219" t="n">
        <v>44469</v>
      </c>
      <c r="R4660" s="193"/>
      <c r="S4660" s="193" t="s">
        <v>7130</v>
      </c>
      <c r="T4660" s="193" t="n">
        <v>382.9684837</v>
      </c>
      <c r="U4660" s="193"/>
      <c r="V4660" s="193"/>
      <c r="W4660" s="193" t="s">
        <v>8720</v>
      </c>
      <c r="X4660" s="196"/>
      <c r="Y4660" s="196"/>
      <c r="Z4660" s="196" t="n">
        <v>0</v>
      </c>
      <c r="AE4660" s="94" t="e">
        <f aca="false" t="array" ref="AE4660:AK4660">_xlfn.torow(_xlfn.unique(_xlfn._xlws.filter(cat_table[Subsector],$E4660=cat_table[Sector],"")))</f>
        <v>#NAME?</v>
      </c>
      <c r="AF4660" s="94" t="e">
        <v>#NAME?</v>
      </c>
      <c r="AG4660" s="94" t="e">
        <v>#NAME?</v>
      </c>
      <c r="AH4660" s="94" t="e">
        <v>#NAME?</v>
      </c>
      <c r="AI4660" s="94" t="e">
        <v>#NAME?</v>
      </c>
      <c r="AJ4660" s="94" t="e">
        <v>#NAME?</v>
      </c>
      <c r="AK4660" s="94" t="e">
        <v>#NAME?</v>
      </c>
      <c r="AO4660" s="94" t="e">
        <f aca="false" t="array" ref="AO4660:AQ4660">_xlfn.torow(_xlfn.unique(_xlfn._xlws.filter(cat_table[Sub-subsector],($E4660=cat_table[Sector])*($F4660=cat_table[Subsector]),"")))</f>
        <v>#NAME?</v>
      </c>
      <c r="AP4660" s="94" t="e">
        <v>#NAME?</v>
      </c>
      <c r="AQ4660" s="94" t="e">
        <v>#NAME?</v>
      </c>
    </row>
    <row r="4661" customFormat="false" ht="15" hidden="false" customHeight="true" outlineLevel="0" collapsed="false">
      <c r="A4661" s="193" t="s">
        <v>15444</v>
      </c>
      <c r="B4661" s="20" t="str">
        <f aca="false">INDEX(Table2[], MATCH(L4661, Location_ID!$D$2:$D$648, 0), 1)</f>
        <v>daa8a290-cd1b-4ff0-b151-1f450e2146dd</v>
      </c>
      <c r="C4661" s="193" t="s">
        <v>1482</v>
      </c>
      <c r="D4661" s="273" t="s">
        <v>354</v>
      </c>
      <c r="E4661" s="193" t="s">
        <v>7134</v>
      </c>
      <c r="F4661" s="193" t="s">
        <v>7899</v>
      </c>
      <c r="G4661" s="193"/>
      <c r="H4661" s="196"/>
      <c r="I4661" s="193" t="s">
        <v>14291</v>
      </c>
      <c r="J4661" s="193" t="s">
        <v>14292</v>
      </c>
      <c r="K4661" s="193" t="s">
        <v>7127</v>
      </c>
      <c r="L4661" s="193" t="s">
        <v>3033</v>
      </c>
      <c r="M4661" s="193" t="s">
        <v>7131</v>
      </c>
      <c r="N4661" s="193" t="s">
        <v>14293</v>
      </c>
      <c r="O4661" s="193" t="s">
        <v>1732</v>
      </c>
      <c r="P4661" s="219" t="n">
        <v>43040</v>
      </c>
      <c r="Q4661" s="219" t="n">
        <v>44469</v>
      </c>
      <c r="R4661" s="193"/>
      <c r="S4661" s="193" t="s">
        <v>7130</v>
      </c>
      <c r="T4661" s="193" t="n">
        <v>1230.802618</v>
      </c>
      <c r="U4661" s="193"/>
      <c r="V4661" s="193"/>
      <c r="W4661" s="193" t="s">
        <v>8720</v>
      </c>
      <c r="X4661" s="196"/>
      <c r="Y4661" s="196"/>
      <c r="Z4661" s="196" t="n">
        <v>0</v>
      </c>
      <c r="AE4661" s="94" t="e">
        <f aca="false" t="array" ref="AE4661:AK4661">_xlfn.torow(_xlfn.unique(_xlfn._xlws.filter(cat_table[Subsector],$E4661=cat_table[Sector],"")))</f>
        <v>#NAME?</v>
      </c>
      <c r="AF4661" s="94" t="e">
        <v>#NAME?</v>
      </c>
      <c r="AG4661" s="94" t="e">
        <v>#NAME?</v>
      </c>
      <c r="AH4661" s="94" t="e">
        <v>#NAME?</v>
      </c>
      <c r="AI4661" s="94" t="e">
        <v>#NAME?</v>
      </c>
      <c r="AJ4661" s="94" t="e">
        <v>#NAME?</v>
      </c>
      <c r="AK4661" s="94" t="e">
        <v>#NAME?</v>
      </c>
      <c r="AO4661" s="94" t="e">
        <f aca="false" t="array" ref="AO4661:AQ4661">_xlfn.torow(_xlfn.unique(_xlfn._xlws.filter(cat_table[Sub-subsector],($E4661=cat_table[Sector])*($F4661=cat_table[Subsector]),"")))</f>
        <v>#NAME?</v>
      </c>
      <c r="AP4661" s="94" t="e">
        <v>#NAME?</v>
      </c>
      <c r="AQ4661" s="94" t="e">
        <v>#NAME?</v>
      </c>
    </row>
    <row r="4662" customFormat="false" ht="15" hidden="false" customHeight="true" outlineLevel="0" collapsed="false">
      <c r="A4662" s="193" t="s">
        <v>15445</v>
      </c>
      <c r="B4662" s="20" t="str">
        <f aca="false">INDEX(Table2[], MATCH(L4662, Location_ID!$D$2:$D$648, 0), 1)</f>
        <v>daa8a290-cd1b-4ff0-b151-1f450e2146dd</v>
      </c>
      <c r="C4662" s="193" t="s">
        <v>1482</v>
      </c>
      <c r="D4662" s="273" t="s">
        <v>354</v>
      </c>
      <c r="E4662" s="193" t="s">
        <v>7134</v>
      </c>
      <c r="F4662" s="193" t="s">
        <v>7899</v>
      </c>
      <c r="G4662" s="193"/>
      <c r="H4662" s="196"/>
      <c r="I4662" s="193" t="s">
        <v>14291</v>
      </c>
      <c r="J4662" s="193" t="s">
        <v>14292</v>
      </c>
      <c r="K4662" s="193" t="s">
        <v>7127</v>
      </c>
      <c r="L4662" s="193" t="s">
        <v>3033</v>
      </c>
      <c r="M4662" s="193" t="s">
        <v>7131</v>
      </c>
      <c r="N4662" s="193" t="s">
        <v>14293</v>
      </c>
      <c r="O4662" s="193" t="s">
        <v>1732</v>
      </c>
      <c r="P4662" s="219" t="n">
        <v>43040</v>
      </c>
      <c r="Q4662" s="219" t="n">
        <v>44469</v>
      </c>
      <c r="R4662" s="193"/>
      <c r="S4662" s="193" t="s">
        <v>7130</v>
      </c>
      <c r="T4662" s="193" t="n">
        <v>1113.706133</v>
      </c>
      <c r="U4662" s="193"/>
      <c r="V4662" s="193"/>
      <c r="W4662" s="193" t="s">
        <v>8720</v>
      </c>
      <c r="X4662" s="196"/>
      <c r="Y4662" s="196"/>
      <c r="Z4662" s="196" t="n">
        <v>0</v>
      </c>
      <c r="AE4662" s="94" t="e">
        <f aca="false" t="array" ref="AE4662:AK4662">_xlfn.torow(_xlfn.unique(_xlfn._xlws.filter(cat_table[Subsector],$E4662=cat_table[Sector],"")))</f>
        <v>#NAME?</v>
      </c>
      <c r="AF4662" s="94" t="e">
        <v>#NAME?</v>
      </c>
      <c r="AG4662" s="94" t="e">
        <v>#NAME?</v>
      </c>
      <c r="AH4662" s="94" t="e">
        <v>#NAME?</v>
      </c>
      <c r="AI4662" s="94" t="e">
        <v>#NAME?</v>
      </c>
      <c r="AJ4662" s="94" t="e">
        <v>#NAME?</v>
      </c>
      <c r="AK4662" s="94" t="e">
        <v>#NAME?</v>
      </c>
      <c r="AO4662" s="94" t="e">
        <f aca="false" t="array" ref="AO4662:AQ4662">_xlfn.torow(_xlfn.unique(_xlfn._xlws.filter(cat_table[Sub-subsector],($E4662=cat_table[Sector])*($F4662=cat_table[Subsector]),"")))</f>
        <v>#NAME?</v>
      </c>
      <c r="AP4662" s="94" t="e">
        <v>#NAME?</v>
      </c>
      <c r="AQ4662" s="94" t="e">
        <v>#NAME?</v>
      </c>
    </row>
    <row r="4663" customFormat="false" ht="15" hidden="false" customHeight="true" outlineLevel="0" collapsed="false">
      <c r="A4663" s="193" t="s">
        <v>15446</v>
      </c>
      <c r="B4663" s="20" t="str">
        <f aca="false">INDEX(Table2[], MATCH(L4663, Location_ID!$D$2:$D$648, 0), 1)</f>
        <v>daa8a290-cd1b-4ff0-b151-1f450e2146dd</v>
      </c>
      <c r="C4663" s="193" t="s">
        <v>1482</v>
      </c>
      <c r="D4663" s="273" t="s">
        <v>354</v>
      </c>
      <c r="E4663" s="193" t="s">
        <v>7134</v>
      </c>
      <c r="F4663" s="193" t="s">
        <v>7899</v>
      </c>
      <c r="G4663" s="193"/>
      <c r="H4663" s="196"/>
      <c r="I4663" s="193" t="s">
        <v>14291</v>
      </c>
      <c r="J4663" s="193" t="s">
        <v>14292</v>
      </c>
      <c r="K4663" s="193" t="s">
        <v>7127</v>
      </c>
      <c r="L4663" s="193" t="s">
        <v>3033</v>
      </c>
      <c r="M4663" s="193" t="s">
        <v>7131</v>
      </c>
      <c r="N4663" s="193" t="s">
        <v>14293</v>
      </c>
      <c r="O4663" s="193" t="s">
        <v>1732</v>
      </c>
      <c r="P4663" s="219" t="n">
        <v>43040</v>
      </c>
      <c r="Q4663" s="219" t="n">
        <v>44469</v>
      </c>
      <c r="R4663" s="193"/>
      <c r="S4663" s="193" t="s">
        <v>7130</v>
      </c>
      <c r="T4663" s="193" t="n">
        <v>1865.523595</v>
      </c>
      <c r="U4663" s="193"/>
      <c r="V4663" s="193"/>
      <c r="W4663" s="193" t="s">
        <v>8720</v>
      </c>
      <c r="X4663" s="196"/>
      <c r="Y4663" s="196"/>
      <c r="Z4663" s="196" t="n">
        <v>0</v>
      </c>
      <c r="AE4663" s="94" t="e">
        <f aca="false" t="array" ref="AE4663:AK4663">_xlfn.torow(_xlfn.unique(_xlfn._xlws.filter(cat_table[Subsector],$E4663=cat_table[Sector],"")))</f>
        <v>#NAME?</v>
      </c>
      <c r="AF4663" s="94" t="e">
        <v>#NAME?</v>
      </c>
      <c r="AG4663" s="94" t="e">
        <v>#NAME?</v>
      </c>
      <c r="AH4663" s="94" t="e">
        <v>#NAME?</v>
      </c>
      <c r="AI4663" s="94" t="e">
        <v>#NAME?</v>
      </c>
      <c r="AJ4663" s="94" t="e">
        <v>#NAME?</v>
      </c>
      <c r="AK4663" s="94" t="e">
        <v>#NAME?</v>
      </c>
      <c r="AO4663" s="94" t="e">
        <f aca="false" t="array" ref="AO4663:AQ4663">_xlfn.torow(_xlfn.unique(_xlfn._xlws.filter(cat_table[Sub-subsector],($E4663=cat_table[Sector])*($F4663=cat_table[Subsector]),"")))</f>
        <v>#NAME?</v>
      </c>
      <c r="AP4663" s="94" t="e">
        <v>#NAME?</v>
      </c>
      <c r="AQ4663" s="94" t="e">
        <v>#NAME?</v>
      </c>
    </row>
    <row r="4664" customFormat="false" ht="15" hidden="false" customHeight="true" outlineLevel="0" collapsed="false">
      <c r="A4664" s="193" t="s">
        <v>15447</v>
      </c>
      <c r="B4664" s="20" t="str">
        <f aca="false">INDEX(Table2[], MATCH(L4664, Location_ID!$D$2:$D$648, 0), 1)</f>
        <v>daa8a290-cd1b-4ff0-b151-1f450e2146dd</v>
      </c>
      <c r="C4664" s="193" t="s">
        <v>1482</v>
      </c>
      <c r="D4664" s="273" t="s">
        <v>354</v>
      </c>
      <c r="E4664" s="193" t="s">
        <v>7134</v>
      </c>
      <c r="F4664" s="193" t="s">
        <v>7899</v>
      </c>
      <c r="G4664" s="193"/>
      <c r="H4664" s="196"/>
      <c r="I4664" s="193" t="s">
        <v>14291</v>
      </c>
      <c r="J4664" s="193" t="s">
        <v>14292</v>
      </c>
      <c r="K4664" s="193" t="s">
        <v>7127</v>
      </c>
      <c r="L4664" s="193" t="s">
        <v>3033</v>
      </c>
      <c r="M4664" s="193" t="s">
        <v>7131</v>
      </c>
      <c r="N4664" s="193" t="s">
        <v>14293</v>
      </c>
      <c r="O4664" s="193" t="s">
        <v>1732</v>
      </c>
      <c r="P4664" s="219" t="n">
        <v>43040</v>
      </c>
      <c r="Q4664" s="219" t="n">
        <v>44469</v>
      </c>
      <c r="R4664" s="193"/>
      <c r="S4664" s="193" t="s">
        <v>7130</v>
      </c>
      <c r="T4664" s="193" t="n">
        <v>1673.661782</v>
      </c>
      <c r="U4664" s="193"/>
      <c r="V4664" s="193"/>
      <c r="W4664" s="193" t="s">
        <v>8720</v>
      </c>
      <c r="X4664" s="196"/>
      <c r="Y4664" s="196"/>
      <c r="Z4664" s="196" t="n">
        <v>0</v>
      </c>
      <c r="AE4664" s="94" t="e">
        <f aca="false" t="array" ref="AE4664:AK4664">_xlfn.torow(_xlfn.unique(_xlfn._xlws.filter(cat_table[Subsector],$E4664=cat_table[Sector],"")))</f>
        <v>#NAME?</v>
      </c>
      <c r="AF4664" s="94" t="e">
        <v>#NAME?</v>
      </c>
      <c r="AG4664" s="94" t="e">
        <v>#NAME?</v>
      </c>
      <c r="AH4664" s="94" t="e">
        <v>#NAME?</v>
      </c>
      <c r="AI4664" s="94" t="e">
        <v>#NAME?</v>
      </c>
      <c r="AJ4664" s="94" t="e">
        <v>#NAME?</v>
      </c>
      <c r="AK4664" s="94" t="e">
        <v>#NAME?</v>
      </c>
      <c r="AO4664" s="94" t="e">
        <f aca="false" t="array" ref="AO4664:AQ4664">_xlfn.torow(_xlfn.unique(_xlfn._xlws.filter(cat_table[Sub-subsector],($E4664=cat_table[Sector])*($F4664=cat_table[Subsector]),"")))</f>
        <v>#NAME?</v>
      </c>
      <c r="AP4664" s="94" t="e">
        <v>#NAME?</v>
      </c>
      <c r="AQ4664" s="94" t="e">
        <v>#NAME?</v>
      </c>
    </row>
    <row r="4665" customFormat="false" ht="15" hidden="false" customHeight="true" outlineLevel="0" collapsed="false">
      <c r="A4665" s="193" t="s">
        <v>15448</v>
      </c>
      <c r="B4665" s="20" t="str">
        <f aca="false">INDEX(Table2[], MATCH(L4665, Location_ID!$D$2:$D$648, 0), 1)</f>
        <v>daa8a290-cd1b-4ff0-b151-1f450e2146dd</v>
      </c>
      <c r="C4665" s="193" t="s">
        <v>1482</v>
      </c>
      <c r="D4665" s="273" t="s">
        <v>354</v>
      </c>
      <c r="E4665" s="193" t="s">
        <v>7134</v>
      </c>
      <c r="F4665" s="193" t="s">
        <v>7899</v>
      </c>
      <c r="G4665" s="193"/>
      <c r="H4665" s="196"/>
      <c r="I4665" s="193" t="s">
        <v>14291</v>
      </c>
      <c r="J4665" s="193" t="s">
        <v>14292</v>
      </c>
      <c r="K4665" s="193" t="s">
        <v>7127</v>
      </c>
      <c r="L4665" s="193" t="s">
        <v>3033</v>
      </c>
      <c r="M4665" s="193" t="s">
        <v>7131</v>
      </c>
      <c r="N4665" s="193" t="s">
        <v>14293</v>
      </c>
      <c r="O4665" s="193" t="s">
        <v>1732</v>
      </c>
      <c r="P4665" s="219" t="n">
        <v>43040</v>
      </c>
      <c r="Q4665" s="219" t="n">
        <v>44469</v>
      </c>
      <c r="R4665" s="193"/>
      <c r="S4665" s="193" t="s">
        <v>7130</v>
      </c>
      <c r="T4665" s="193" t="n">
        <v>664.0978877</v>
      </c>
      <c r="U4665" s="193"/>
      <c r="V4665" s="193"/>
      <c r="W4665" s="193" t="s">
        <v>8720</v>
      </c>
      <c r="X4665" s="196"/>
      <c r="Y4665" s="196"/>
      <c r="Z4665" s="196" t="n">
        <v>0</v>
      </c>
      <c r="AE4665" s="94" t="e">
        <f aca="false" t="array" ref="AE4665:AK4665">_xlfn.torow(_xlfn.unique(_xlfn._xlws.filter(cat_table[Subsector],$E4665=cat_table[Sector],"")))</f>
        <v>#NAME?</v>
      </c>
      <c r="AF4665" s="94" t="e">
        <v>#NAME?</v>
      </c>
      <c r="AG4665" s="94" t="e">
        <v>#NAME?</v>
      </c>
      <c r="AH4665" s="94" t="e">
        <v>#NAME?</v>
      </c>
      <c r="AI4665" s="94" t="e">
        <v>#NAME?</v>
      </c>
      <c r="AJ4665" s="94" t="e">
        <v>#NAME?</v>
      </c>
      <c r="AK4665" s="94" t="e">
        <v>#NAME?</v>
      </c>
      <c r="AO4665" s="94" t="e">
        <f aca="false" t="array" ref="AO4665:AQ4665">_xlfn.torow(_xlfn.unique(_xlfn._xlws.filter(cat_table[Sub-subsector],($E4665=cat_table[Sector])*($F4665=cat_table[Subsector]),"")))</f>
        <v>#NAME?</v>
      </c>
      <c r="AP4665" s="94" t="e">
        <v>#NAME?</v>
      </c>
      <c r="AQ4665" s="94" t="e">
        <v>#NAME?</v>
      </c>
    </row>
    <row r="4666" customFormat="false" ht="15" hidden="false" customHeight="true" outlineLevel="0" collapsed="false">
      <c r="A4666" s="193" t="s">
        <v>15449</v>
      </c>
      <c r="B4666" s="20" t="str">
        <f aca="false">INDEX(Table2[], MATCH(L4666, Location_ID!$D$2:$D$648, 0), 1)</f>
        <v>daa8a290-cd1b-4ff0-b151-1f450e2146dd</v>
      </c>
      <c r="C4666" s="193" t="s">
        <v>1482</v>
      </c>
      <c r="D4666" s="273" t="s">
        <v>354</v>
      </c>
      <c r="E4666" s="193" t="s">
        <v>7134</v>
      </c>
      <c r="F4666" s="193" t="s">
        <v>7899</v>
      </c>
      <c r="G4666" s="193"/>
      <c r="H4666" s="196"/>
      <c r="I4666" s="193" t="s">
        <v>14291</v>
      </c>
      <c r="J4666" s="193" t="s">
        <v>14292</v>
      </c>
      <c r="K4666" s="193" t="s">
        <v>7127</v>
      </c>
      <c r="L4666" s="193" t="s">
        <v>3033</v>
      </c>
      <c r="M4666" s="193" t="s">
        <v>7131</v>
      </c>
      <c r="N4666" s="193" t="s">
        <v>14293</v>
      </c>
      <c r="O4666" s="193" t="s">
        <v>1732</v>
      </c>
      <c r="P4666" s="219" t="n">
        <v>43040</v>
      </c>
      <c r="Q4666" s="219" t="n">
        <v>44469</v>
      </c>
      <c r="R4666" s="193"/>
      <c r="S4666" s="193" t="s">
        <v>7130</v>
      </c>
      <c r="T4666" s="193" t="n">
        <v>943.3878949</v>
      </c>
      <c r="U4666" s="193"/>
      <c r="V4666" s="193"/>
      <c r="W4666" s="193" t="s">
        <v>8720</v>
      </c>
      <c r="X4666" s="196"/>
      <c r="Y4666" s="196"/>
      <c r="Z4666" s="196" t="n">
        <v>0</v>
      </c>
      <c r="AE4666" s="94" t="e">
        <f aca="false" t="array" ref="AE4666:AK4666">_xlfn.torow(_xlfn.unique(_xlfn._xlws.filter(cat_table[Subsector],$E4666=cat_table[Sector],"")))</f>
        <v>#NAME?</v>
      </c>
      <c r="AF4666" s="94" t="e">
        <v>#NAME?</v>
      </c>
      <c r="AG4666" s="94" t="e">
        <v>#NAME?</v>
      </c>
      <c r="AH4666" s="94" t="e">
        <v>#NAME?</v>
      </c>
      <c r="AI4666" s="94" t="e">
        <v>#NAME?</v>
      </c>
      <c r="AJ4666" s="94" t="e">
        <v>#NAME?</v>
      </c>
      <c r="AK4666" s="94" t="e">
        <v>#NAME?</v>
      </c>
      <c r="AO4666" s="94" t="e">
        <f aca="false" t="array" ref="AO4666:AQ4666">_xlfn.torow(_xlfn.unique(_xlfn._xlws.filter(cat_table[Sub-subsector],($E4666=cat_table[Sector])*($F4666=cat_table[Subsector]),"")))</f>
        <v>#NAME?</v>
      </c>
      <c r="AP4666" s="94" t="e">
        <v>#NAME?</v>
      </c>
      <c r="AQ4666" s="94" t="e">
        <v>#NAME?</v>
      </c>
    </row>
    <row r="4667" customFormat="false" ht="15" hidden="false" customHeight="true" outlineLevel="0" collapsed="false">
      <c r="A4667" s="193" t="s">
        <v>15450</v>
      </c>
      <c r="B4667" s="20" t="str">
        <f aca="false">INDEX(Table2[], MATCH(L4667, Location_ID!$D$2:$D$648, 0), 1)</f>
        <v>daa8a290-cd1b-4ff0-b151-1f450e2146dd</v>
      </c>
      <c r="C4667" s="193" t="s">
        <v>1482</v>
      </c>
      <c r="D4667" s="273" t="s">
        <v>354</v>
      </c>
      <c r="E4667" s="193" t="s">
        <v>7134</v>
      </c>
      <c r="F4667" s="193" t="s">
        <v>7899</v>
      </c>
      <c r="G4667" s="193"/>
      <c r="H4667" s="196"/>
      <c r="I4667" s="193" t="s">
        <v>14291</v>
      </c>
      <c r="J4667" s="193" t="s">
        <v>14292</v>
      </c>
      <c r="K4667" s="193" t="s">
        <v>7127</v>
      </c>
      <c r="L4667" s="193" t="s">
        <v>3033</v>
      </c>
      <c r="M4667" s="193" t="s">
        <v>7131</v>
      </c>
      <c r="N4667" s="193" t="s">
        <v>14293</v>
      </c>
      <c r="O4667" s="193" t="s">
        <v>1732</v>
      </c>
      <c r="P4667" s="219" t="n">
        <v>43040</v>
      </c>
      <c r="Q4667" s="219" t="n">
        <v>44469</v>
      </c>
      <c r="R4667" s="193"/>
      <c r="S4667" s="193" t="s">
        <v>7130</v>
      </c>
      <c r="T4667" s="193" t="n">
        <v>1484.049868</v>
      </c>
      <c r="U4667" s="193"/>
      <c r="V4667" s="193"/>
      <c r="W4667" s="193" t="s">
        <v>8720</v>
      </c>
      <c r="X4667" s="196"/>
      <c r="Y4667" s="196"/>
      <c r="Z4667" s="196" t="n">
        <v>0</v>
      </c>
      <c r="AE4667" s="94" t="e">
        <f aca="false" t="array" ref="AE4667:AK4667">_xlfn.torow(_xlfn.unique(_xlfn._xlws.filter(cat_table[Subsector],$E4667=cat_table[Sector],"")))</f>
        <v>#NAME?</v>
      </c>
      <c r="AF4667" s="94" t="e">
        <v>#NAME?</v>
      </c>
      <c r="AG4667" s="94" t="e">
        <v>#NAME?</v>
      </c>
      <c r="AH4667" s="94" t="e">
        <v>#NAME?</v>
      </c>
      <c r="AI4667" s="94" t="e">
        <v>#NAME?</v>
      </c>
      <c r="AJ4667" s="94" t="e">
        <v>#NAME?</v>
      </c>
      <c r="AK4667" s="94" t="e">
        <v>#NAME?</v>
      </c>
      <c r="AO4667" s="94" t="e">
        <f aca="false" t="array" ref="AO4667:AQ4667">_xlfn.torow(_xlfn.unique(_xlfn._xlws.filter(cat_table[Sub-subsector],($E4667=cat_table[Sector])*($F4667=cat_table[Subsector]),"")))</f>
        <v>#NAME?</v>
      </c>
      <c r="AP4667" s="94" t="e">
        <v>#NAME?</v>
      </c>
      <c r="AQ4667" s="94" t="e">
        <v>#NAME?</v>
      </c>
    </row>
    <row r="4668" customFormat="false" ht="15" hidden="false" customHeight="true" outlineLevel="0" collapsed="false">
      <c r="A4668" s="193" t="s">
        <v>15451</v>
      </c>
      <c r="B4668" s="20" t="str">
        <f aca="false">INDEX(Table2[], MATCH(L4668, Location_ID!$D$2:$D$648, 0), 1)</f>
        <v>daa8a290-cd1b-4ff0-b151-1f450e2146dd</v>
      </c>
      <c r="C4668" s="193" t="s">
        <v>1482</v>
      </c>
      <c r="D4668" s="273" t="s">
        <v>354</v>
      </c>
      <c r="E4668" s="193" t="s">
        <v>7134</v>
      </c>
      <c r="F4668" s="193" t="s">
        <v>7899</v>
      </c>
      <c r="G4668" s="193"/>
      <c r="H4668" s="196"/>
      <c r="I4668" s="193" t="s">
        <v>14291</v>
      </c>
      <c r="J4668" s="193" t="s">
        <v>14292</v>
      </c>
      <c r="K4668" s="193" t="s">
        <v>7127</v>
      </c>
      <c r="L4668" s="193" t="s">
        <v>3033</v>
      </c>
      <c r="M4668" s="193" t="s">
        <v>7131</v>
      </c>
      <c r="N4668" s="193" t="s">
        <v>14293</v>
      </c>
      <c r="O4668" s="193" t="s">
        <v>1732</v>
      </c>
      <c r="P4668" s="219" t="n">
        <v>43040</v>
      </c>
      <c r="Q4668" s="219" t="n">
        <v>44469</v>
      </c>
      <c r="R4668" s="193"/>
      <c r="S4668" s="193" t="s">
        <v>7130</v>
      </c>
      <c r="T4668" s="193" t="n">
        <v>1531.890773</v>
      </c>
      <c r="U4668" s="193"/>
      <c r="V4668" s="193"/>
      <c r="W4668" s="193" t="s">
        <v>8720</v>
      </c>
      <c r="X4668" s="196"/>
      <c r="Y4668" s="196"/>
      <c r="Z4668" s="196" t="n">
        <v>0</v>
      </c>
      <c r="AE4668" s="94" t="e">
        <f aca="false" t="array" ref="AE4668:AK4668">_xlfn.torow(_xlfn.unique(_xlfn._xlws.filter(cat_table[Subsector],$E4668=cat_table[Sector],"")))</f>
        <v>#NAME?</v>
      </c>
      <c r="AF4668" s="94" t="e">
        <v>#NAME?</v>
      </c>
      <c r="AG4668" s="94" t="e">
        <v>#NAME?</v>
      </c>
      <c r="AH4668" s="94" t="e">
        <v>#NAME?</v>
      </c>
      <c r="AI4668" s="94" t="e">
        <v>#NAME?</v>
      </c>
      <c r="AJ4668" s="94" t="e">
        <v>#NAME?</v>
      </c>
      <c r="AK4668" s="94" t="e">
        <v>#NAME?</v>
      </c>
      <c r="AO4668" s="94" t="e">
        <f aca="false" t="array" ref="AO4668:AQ4668">_xlfn.torow(_xlfn.unique(_xlfn._xlws.filter(cat_table[Sub-subsector],($E4668=cat_table[Sector])*($F4668=cat_table[Subsector]),"")))</f>
        <v>#NAME?</v>
      </c>
      <c r="AP4668" s="94" t="e">
        <v>#NAME?</v>
      </c>
      <c r="AQ4668" s="94" t="e">
        <v>#NAME?</v>
      </c>
    </row>
    <row r="4669" customFormat="false" ht="15" hidden="false" customHeight="true" outlineLevel="0" collapsed="false">
      <c r="A4669" s="193" t="s">
        <v>15452</v>
      </c>
      <c r="B4669" s="20" t="str">
        <f aca="false">INDEX(Table2[], MATCH(L4669, Location_ID!$D$2:$D$648, 0), 1)</f>
        <v>daa8a290-cd1b-4ff0-b151-1f450e2146dd</v>
      </c>
      <c r="C4669" s="193" t="s">
        <v>1482</v>
      </c>
      <c r="D4669" s="273" t="s">
        <v>354</v>
      </c>
      <c r="E4669" s="193" t="s">
        <v>7134</v>
      </c>
      <c r="F4669" s="193" t="s">
        <v>7899</v>
      </c>
      <c r="G4669" s="193"/>
      <c r="H4669" s="196"/>
      <c r="I4669" s="193" t="s">
        <v>14291</v>
      </c>
      <c r="J4669" s="193" t="s">
        <v>14292</v>
      </c>
      <c r="K4669" s="193" t="s">
        <v>7127</v>
      </c>
      <c r="L4669" s="193" t="s">
        <v>3033</v>
      </c>
      <c r="M4669" s="193" t="s">
        <v>7131</v>
      </c>
      <c r="N4669" s="193" t="s">
        <v>14293</v>
      </c>
      <c r="O4669" s="193" t="s">
        <v>1732</v>
      </c>
      <c r="P4669" s="219" t="n">
        <v>43040</v>
      </c>
      <c r="Q4669" s="219" t="n">
        <v>44469</v>
      </c>
      <c r="R4669" s="193"/>
      <c r="S4669" s="193" t="s">
        <v>7130</v>
      </c>
      <c r="T4669" s="193" t="n">
        <v>30964.14796</v>
      </c>
      <c r="U4669" s="193"/>
      <c r="V4669" s="193"/>
      <c r="W4669" s="193" t="s">
        <v>8720</v>
      </c>
      <c r="X4669" s="196"/>
      <c r="Y4669" s="196"/>
      <c r="Z4669" s="196" t="n">
        <v>0</v>
      </c>
      <c r="AE4669" s="94" t="e">
        <f aca="false" t="array" ref="AE4669:AK4669">_xlfn.torow(_xlfn.unique(_xlfn._xlws.filter(cat_table[Subsector],$E4669=cat_table[Sector],"")))</f>
        <v>#NAME?</v>
      </c>
      <c r="AF4669" s="94" t="e">
        <v>#NAME?</v>
      </c>
      <c r="AG4669" s="94" t="e">
        <v>#NAME?</v>
      </c>
      <c r="AH4669" s="94" t="e">
        <v>#NAME?</v>
      </c>
      <c r="AI4669" s="94" t="e">
        <v>#NAME?</v>
      </c>
      <c r="AJ4669" s="94" t="e">
        <v>#NAME?</v>
      </c>
      <c r="AK4669" s="94" t="e">
        <v>#NAME?</v>
      </c>
      <c r="AO4669" s="94" t="e">
        <f aca="false" t="array" ref="AO4669:AQ4669">_xlfn.torow(_xlfn.unique(_xlfn._xlws.filter(cat_table[Sub-subsector],($E4669=cat_table[Sector])*($F4669=cat_table[Subsector]),"")))</f>
        <v>#NAME?</v>
      </c>
      <c r="AP4669" s="94" t="e">
        <v>#NAME?</v>
      </c>
      <c r="AQ4669" s="94" t="e">
        <v>#NAME?</v>
      </c>
    </row>
    <row r="4670" customFormat="false" ht="15" hidden="false" customHeight="true" outlineLevel="0" collapsed="false">
      <c r="A4670" s="193" t="s">
        <v>15453</v>
      </c>
      <c r="B4670" s="20" t="str">
        <f aca="false">INDEX(Table2[], MATCH(L4670, Location_ID!$D$2:$D$648, 0), 1)</f>
        <v>54c59d2f-381a-4d32-9a5e-e106311344df</v>
      </c>
      <c r="C4670" s="193" t="s">
        <v>1482</v>
      </c>
      <c r="D4670" s="273" t="s">
        <v>354</v>
      </c>
      <c r="E4670" s="193" t="s">
        <v>7134</v>
      </c>
      <c r="F4670" s="193" t="s">
        <v>7899</v>
      </c>
      <c r="G4670" s="193"/>
      <c r="H4670" s="196"/>
      <c r="I4670" s="193" t="s">
        <v>14291</v>
      </c>
      <c r="J4670" s="193" t="s">
        <v>14292</v>
      </c>
      <c r="K4670" s="193" t="s">
        <v>7127</v>
      </c>
      <c r="L4670" s="193" t="s">
        <v>2265</v>
      </c>
      <c r="M4670" s="193" t="s">
        <v>7131</v>
      </c>
      <c r="N4670" s="193" t="s">
        <v>14293</v>
      </c>
      <c r="O4670" s="193" t="s">
        <v>2613</v>
      </c>
      <c r="P4670" s="219" t="n">
        <v>43040</v>
      </c>
      <c r="Q4670" s="219" t="n">
        <v>44469</v>
      </c>
      <c r="R4670" s="193"/>
      <c r="S4670" s="193" t="s">
        <v>7130</v>
      </c>
      <c r="T4670" s="193" t="n">
        <v>9151.94397</v>
      </c>
      <c r="U4670" s="193"/>
      <c r="V4670" s="193"/>
      <c r="W4670" s="193" t="s">
        <v>8720</v>
      </c>
      <c r="X4670" s="196"/>
      <c r="Y4670" s="196"/>
      <c r="Z4670" s="196" t="n">
        <v>0</v>
      </c>
      <c r="AE4670" s="94" t="e">
        <f aca="false" t="array" ref="AE4670:AK4670">_xlfn.torow(_xlfn.unique(_xlfn._xlws.filter(cat_table[Subsector],$E4670=cat_table[Sector],"")))</f>
        <v>#NAME?</v>
      </c>
      <c r="AF4670" s="94" t="e">
        <v>#NAME?</v>
      </c>
      <c r="AG4670" s="94" t="e">
        <v>#NAME?</v>
      </c>
      <c r="AH4670" s="94" t="e">
        <v>#NAME?</v>
      </c>
      <c r="AI4670" s="94" t="e">
        <v>#NAME?</v>
      </c>
      <c r="AJ4670" s="94" t="e">
        <v>#NAME?</v>
      </c>
      <c r="AK4670" s="94" t="e">
        <v>#NAME?</v>
      </c>
      <c r="AO4670" s="94" t="e">
        <f aca="false" t="array" ref="AO4670:AQ4670">_xlfn.torow(_xlfn.unique(_xlfn._xlws.filter(cat_table[Sub-subsector],($E4670=cat_table[Sector])*($F4670=cat_table[Subsector]),"")))</f>
        <v>#NAME?</v>
      </c>
      <c r="AP4670" s="94" t="e">
        <v>#NAME?</v>
      </c>
      <c r="AQ4670" s="94" t="e">
        <v>#NAME?</v>
      </c>
    </row>
    <row r="4671" customFormat="false" ht="15" hidden="false" customHeight="true" outlineLevel="0" collapsed="false">
      <c r="A4671" s="193" t="s">
        <v>15454</v>
      </c>
      <c r="B4671" s="20" t="str">
        <f aca="false">INDEX(Table2[], MATCH(L4671, Location_ID!$D$2:$D$648, 0), 1)</f>
        <v>54c59d2f-381a-4d32-9a5e-e106311344df</v>
      </c>
      <c r="C4671" s="193" t="s">
        <v>1482</v>
      </c>
      <c r="D4671" s="273" t="s">
        <v>354</v>
      </c>
      <c r="E4671" s="193" t="s">
        <v>7134</v>
      </c>
      <c r="F4671" s="193" t="s">
        <v>7899</v>
      </c>
      <c r="G4671" s="193"/>
      <c r="H4671" s="196"/>
      <c r="I4671" s="193" t="s">
        <v>14291</v>
      </c>
      <c r="J4671" s="193" t="s">
        <v>14292</v>
      </c>
      <c r="K4671" s="193" t="s">
        <v>7127</v>
      </c>
      <c r="L4671" s="193" t="s">
        <v>2265</v>
      </c>
      <c r="M4671" s="193" t="s">
        <v>7131</v>
      </c>
      <c r="N4671" s="193" t="s">
        <v>14293</v>
      </c>
      <c r="O4671" s="193" t="s">
        <v>2613</v>
      </c>
      <c r="P4671" s="219" t="n">
        <v>43040</v>
      </c>
      <c r="Q4671" s="219" t="n">
        <v>44469</v>
      </c>
      <c r="R4671" s="193"/>
      <c r="S4671" s="193" t="s">
        <v>7130</v>
      </c>
      <c r="T4671" s="193" t="n">
        <v>13792.20139</v>
      </c>
      <c r="U4671" s="193"/>
      <c r="V4671" s="193"/>
      <c r="W4671" s="193" t="s">
        <v>8720</v>
      </c>
      <c r="X4671" s="196"/>
      <c r="Y4671" s="196"/>
      <c r="Z4671" s="196" t="n">
        <v>0</v>
      </c>
      <c r="AE4671" s="94" t="e">
        <f aca="false" t="array" ref="AE4671:AK4671">_xlfn.torow(_xlfn.unique(_xlfn._xlws.filter(cat_table[Subsector],$E4671=cat_table[Sector],"")))</f>
        <v>#NAME?</v>
      </c>
      <c r="AF4671" s="94" t="e">
        <v>#NAME?</v>
      </c>
      <c r="AG4671" s="94" t="e">
        <v>#NAME?</v>
      </c>
      <c r="AH4671" s="94" t="e">
        <v>#NAME?</v>
      </c>
      <c r="AI4671" s="94" t="e">
        <v>#NAME?</v>
      </c>
      <c r="AJ4671" s="94" t="e">
        <v>#NAME?</v>
      </c>
      <c r="AK4671" s="94" t="e">
        <v>#NAME?</v>
      </c>
      <c r="AO4671" s="94" t="e">
        <f aca="false" t="array" ref="AO4671:AQ4671">_xlfn.torow(_xlfn.unique(_xlfn._xlws.filter(cat_table[Sub-subsector],($E4671=cat_table[Sector])*($F4671=cat_table[Subsector]),"")))</f>
        <v>#NAME?</v>
      </c>
      <c r="AP4671" s="94" t="e">
        <v>#NAME?</v>
      </c>
      <c r="AQ4671" s="94" t="e">
        <v>#NAME?</v>
      </c>
    </row>
    <row r="4672" customFormat="false" ht="15" hidden="false" customHeight="true" outlineLevel="0" collapsed="false">
      <c r="A4672" s="193" t="s">
        <v>15455</v>
      </c>
      <c r="B4672" s="20" t="str">
        <f aca="false">INDEX(Table2[], MATCH(L4672, Location_ID!$D$2:$D$648, 0), 1)</f>
        <v>54c59d2f-381a-4d32-9a5e-e106311344df</v>
      </c>
      <c r="C4672" s="193" t="s">
        <v>1482</v>
      </c>
      <c r="D4672" s="273" t="s">
        <v>354</v>
      </c>
      <c r="E4672" s="193" t="s">
        <v>7134</v>
      </c>
      <c r="F4672" s="193" t="s">
        <v>7899</v>
      </c>
      <c r="G4672" s="193"/>
      <c r="H4672" s="196"/>
      <c r="I4672" s="193" t="s">
        <v>14291</v>
      </c>
      <c r="J4672" s="193" t="s">
        <v>14292</v>
      </c>
      <c r="K4672" s="193" t="s">
        <v>7127</v>
      </c>
      <c r="L4672" s="193" t="s">
        <v>2265</v>
      </c>
      <c r="M4672" s="193" t="s">
        <v>7131</v>
      </c>
      <c r="N4672" s="193" t="s">
        <v>14293</v>
      </c>
      <c r="O4672" s="193" t="s">
        <v>2613</v>
      </c>
      <c r="P4672" s="219" t="n">
        <v>43040</v>
      </c>
      <c r="Q4672" s="219" t="n">
        <v>44469</v>
      </c>
      <c r="R4672" s="193"/>
      <c r="S4672" s="193" t="s">
        <v>7130</v>
      </c>
      <c r="T4672" s="193" t="n">
        <v>3331.248347</v>
      </c>
      <c r="U4672" s="193"/>
      <c r="V4672" s="193"/>
      <c r="W4672" s="193" t="s">
        <v>8720</v>
      </c>
      <c r="X4672" s="196"/>
      <c r="Y4672" s="196"/>
      <c r="Z4672" s="196" t="n">
        <v>0</v>
      </c>
      <c r="AE4672" s="94" t="e">
        <f aca="false" t="array" ref="AE4672:AK4672">_xlfn.torow(_xlfn.unique(_xlfn._xlws.filter(cat_table[Subsector],$E4672=cat_table[Sector],"")))</f>
        <v>#NAME?</v>
      </c>
      <c r="AF4672" s="94" t="e">
        <v>#NAME?</v>
      </c>
      <c r="AG4672" s="94" t="e">
        <v>#NAME?</v>
      </c>
      <c r="AH4672" s="94" t="e">
        <v>#NAME?</v>
      </c>
      <c r="AI4672" s="94" t="e">
        <v>#NAME?</v>
      </c>
      <c r="AJ4672" s="94" t="e">
        <v>#NAME?</v>
      </c>
      <c r="AK4672" s="94" t="e">
        <v>#NAME?</v>
      </c>
      <c r="AO4672" s="94" t="e">
        <f aca="false" t="array" ref="AO4672:AQ4672">_xlfn.torow(_xlfn.unique(_xlfn._xlws.filter(cat_table[Sub-subsector],($E4672=cat_table[Sector])*($F4672=cat_table[Subsector]),"")))</f>
        <v>#NAME?</v>
      </c>
      <c r="AP4672" s="94" t="e">
        <v>#NAME?</v>
      </c>
      <c r="AQ4672" s="94" t="e">
        <v>#NAME?</v>
      </c>
    </row>
    <row r="4673" customFormat="false" ht="15" hidden="false" customHeight="true" outlineLevel="0" collapsed="false">
      <c r="A4673" s="193" t="s">
        <v>15456</v>
      </c>
      <c r="B4673" s="20" t="str">
        <f aca="false">INDEX(Table2[], MATCH(L4673, Location_ID!$D$2:$D$648, 0), 1)</f>
        <v>daa8a290-cd1b-4ff0-b151-1f450e2146dd</v>
      </c>
      <c r="C4673" s="193" t="s">
        <v>1482</v>
      </c>
      <c r="D4673" s="273" t="s">
        <v>354</v>
      </c>
      <c r="E4673" s="193" t="s">
        <v>7134</v>
      </c>
      <c r="F4673" s="193" t="s">
        <v>7899</v>
      </c>
      <c r="G4673" s="193"/>
      <c r="H4673" s="196"/>
      <c r="I4673" s="193" t="s">
        <v>14291</v>
      </c>
      <c r="J4673" s="193" t="s">
        <v>14292</v>
      </c>
      <c r="K4673" s="193" t="s">
        <v>7127</v>
      </c>
      <c r="L4673" s="193" t="s">
        <v>3033</v>
      </c>
      <c r="M4673" s="193" t="s">
        <v>7131</v>
      </c>
      <c r="N4673" s="193" t="s">
        <v>14293</v>
      </c>
      <c r="O4673" s="193" t="s">
        <v>1732</v>
      </c>
      <c r="P4673" s="219" t="n">
        <v>43040</v>
      </c>
      <c r="Q4673" s="219" t="n">
        <v>44469</v>
      </c>
      <c r="R4673" s="193"/>
      <c r="S4673" s="193" t="s">
        <v>7130</v>
      </c>
      <c r="T4673" s="193" t="n">
        <v>9601.810233</v>
      </c>
      <c r="U4673" s="193"/>
      <c r="V4673" s="193"/>
      <c r="W4673" s="193" t="s">
        <v>8720</v>
      </c>
      <c r="X4673" s="196"/>
      <c r="Y4673" s="196"/>
      <c r="Z4673" s="196" t="n">
        <v>0</v>
      </c>
      <c r="AE4673" s="94" t="e">
        <f aca="false" t="array" ref="AE4673:AK4673">_xlfn.torow(_xlfn.unique(_xlfn._xlws.filter(cat_table[Subsector],$E4673=cat_table[Sector],"")))</f>
        <v>#NAME?</v>
      </c>
      <c r="AF4673" s="94" t="e">
        <v>#NAME?</v>
      </c>
      <c r="AG4673" s="94" t="e">
        <v>#NAME?</v>
      </c>
      <c r="AH4673" s="94" t="e">
        <v>#NAME?</v>
      </c>
      <c r="AI4673" s="94" t="e">
        <v>#NAME?</v>
      </c>
      <c r="AJ4673" s="94" t="e">
        <v>#NAME?</v>
      </c>
      <c r="AK4673" s="94" t="e">
        <v>#NAME?</v>
      </c>
      <c r="AO4673" s="94" t="e">
        <f aca="false" t="array" ref="AO4673:AQ4673">_xlfn.torow(_xlfn.unique(_xlfn._xlws.filter(cat_table[Sub-subsector],($E4673=cat_table[Sector])*($F4673=cat_table[Subsector]),"")))</f>
        <v>#NAME?</v>
      </c>
      <c r="AP4673" s="94" t="e">
        <v>#NAME?</v>
      </c>
      <c r="AQ4673" s="94" t="e">
        <v>#NAME?</v>
      </c>
    </row>
    <row r="4674" customFormat="false" ht="15" hidden="false" customHeight="true" outlineLevel="0" collapsed="false">
      <c r="A4674" s="193" t="s">
        <v>15457</v>
      </c>
      <c r="B4674" s="20" t="str">
        <f aca="false">INDEX(Table2[], MATCH(L4674, Location_ID!$D$2:$D$648, 0), 1)</f>
        <v>54c59d2f-381a-4d32-9a5e-e106311344df</v>
      </c>
      <c r="C4674" s="193" t="s">
        <v>1482</v>
      </c>
      <c r="D4674" s="273" t="s">
        <v>354</v>
      </c>
      <c r="E4674" s="193" t="s">
        <v>7134</v>
      </c>
      <c r="F4674" s="193" t="s">
        <v>7899</v>
      </c>
      <c r="G4674" s="193"/>
      <c r="H4674" s="196"/>
      <c r="I4674" s="193" t="s">
        <v>14291</v>
      </c>
      <c r="J4674" s="193" t="s">
        <v>14292</v>
      </c>
      <c r="K4674" s="193" t="s">
        <v>7127</v>
      </c>
      <c r="L4674" s="193" t="s">
        <v>2265</v>
      </c>
      <c r="M4674" s="193" t="s">
        <v>7131</v>
      </c>
      <c r="N4674" s="193" t="s">
        <v>14293</v>
      </c>
      <c r="O4674" s="193" t="s">
        <v>2613</v>
      </c>
      <c r="P4674" s="219" t="n">
        <v>43040</v>
      </c>
      <c r="Q4674" s="219" t="n">
        <v>44469</v>
      </c>
      <c r="R4674" s="193"/>
      <c r="S4674" s="193" t="s">
        <v>7130</v>
      </c>
      <c r="T4674" s="193" t="n">
        <v>5692.59089</v>
      </c>
      <c r="U4674" s="193"/>
      <c r="V4674" s="193"/>
      <c r="W4674" s="193" t="s">
        <v>8720</v>
      </c>
      <c r="X4674" s="196"/>
      <c r="Y4674" s="196"/>
      <c r="Z4674" s="196" t="n">
        <v>0</v>
      </c>
      <c r="AE4674" s="94" t="e">
        <f aca="false" t="array" ref="AE4674:AK4674">_xlfn.torow(_xlfn.unique(_xlfn._xlws.filter(cat_table[Subsector],$E4674=cat_table[Sector],"")))</f>
        <v>#NAME?</v>
      </c>
      <c r="AF4674" s="94" t="e">
        <v>#NAME?</v>
      </c>
      <c r="AG4674" s="94" t="e">
        <v>#NAME?</v>
      </c>
      <c r="AH4674" s="94" t="e">
        <v>#NAME?</v>
      </c>
      <c r="AI4674" s="94" t="e">
        <v>#NAME?</v>
      </c>
      <c r="AJ4674" s="94" t="e">
        <v>#NAME?</v>
      </c>
      <c r="AK4674" s="94" t="e">
        <v>#NAME?</v>
      </c>
      <c r="AO4674" s="94" t="e">
        <f aca="false" t="array" ref="AO4674:AQ4674">_xlfn.torow(_xlfn.unique(_xlfn._xlws.filter(cat_table[Sub-subsector],($E4674=cat_table[Sector])*($F4674=cat_table[Subsector]),"")))</f>
        <v>#NAME?</v>
      </c>
      <c r="AP4674" s="94" t="e">
        <v>#NAME?</v>
      </c>
      <c r="AQ4674" s="94" t="e">
        <v>#NAME?</v>
      </c>
    </row>
    <row r="4675" customFormat="false" ht="15" hidden="false" customHeight="true" outlineLevel="0" collapsed="false">
      <c r="A4675" s="193" t="s">
        <v>15458</v>
      </c>
      <c r="B4675" s="20" t="str">
        <f aca="false">INDEX(Table2[], MATCH(L4675, Location_ID!$D$2:$D$648, 0), 1)</f>
        <v>daa8a290-cd1b-4ff0-b151-1f450e2146dd</v>
      </c>
      <c r="C4675" s="193" t="s">
        <v>1482</v>
      </c>
      <c r="D4675" s="273" t="s">
        <v>354</v>
      </c>
      <c r="E4675" s="193" t="s">
        <v>7134</v>
      </c>
      <c r="F4675" s="193" t="s">
        <v>7899</v>
      </c>
      <c r="G4675" s="193"/>
      <c r="H4675" s="196"/>
      <c r="I4675" s="193" t="s">
        <v>14291</v>
      </c>
      <c r="J4675" s="193" t="s">
        <v>14292</v>
      </c>
      <c r="K4675" s="193" t="s">
        <v>7127</v>
      </c>
      <c r="L4675" s="193" t="s">
        <v>3033</v>
      </c>
      <c r="M4675" s="193" t="s">
        <v>7131</v>
      </c>
      <c r="N4675" s="193" t="s">
        <v>14293</v>
      </c>
      <c r="O4675" s="193" t="s">
        <v>1732</v>
      </c>
      <c r="P4675" s="219" t="n">
        <v>43040</v>
      </c>
      <c r="Q4675" s="219" t="n">
        <v>44469</v>
      </c>
      <c r="R4675" s="193"/>
      <c r="S4675" s="193" t="s">
        <v>7130</v>
      </c>
      <c r="T4675" s="193" t="n">
        <v>1888.045104</v>
      </c>
      <c r="U4675" s="193"/>
      <c r="V4675" s="193"/>
      <c r="W4675" s="193" t="s">
        <v>8720</v>
      </c>
      <c r="X4675" s="196"/>
      <c r="Y4675" s="196"/>
      <c r="Z4675" s="196" t="n">
        <v>0</v>
      </c>
      <c r="AE4675" s="94" t="e">
        <f aca="false" t="array" ref="AE4675:AK4675">_xlfn.torow(_xlfn.unique(_xlfn._xlws.filter(cat_table[Subsector],$E4675=cat_table[Sector],"")))</f>
        <v>#NAME?</v>
      </c>
      <c r="AF4675" s="94" t="e">
        <v>#NAME?</v>
      </c>
      <c r="AG4675" s="94" t="e">
        <v>#NAME?</v>
      </c>
      <c r="AH4675" s="94" t="e">
        <v>#NAME?</v>
      </c>
      <c r="AI4675" s="94" t="e">
        <v>#NAME?</v>
      </c>
      <c r="AJ4675" s="94" t="e">
        <v>#NAME?</v>
      </c>
      <c r="AK4675" s="94" t="e">
        <v>#NAME?</v>
      </c>
      <c r="AO4675" s="94" t="e">
        <f aca="false" t="array" ref="AO4675:AQ4675">_xlfn.torow(_xlfn.unique(_xlfn._xlws.filter(cat_table[Sub-subsector],($E4675=cat_table[Sector])*($F4675=cat_table[Subsector]),"")))</f>
        <v>#NAME?</v>
      </c>
      <c r="AP4675" s="94" t="e">
        <v>#NAME?</v>
      </c>
      <c r="AQ4675" s="94" t="e">
        <v>#NAME?</v>
      </c>
    </row>
    <row r="4676" customFormat="false" ht="15" hidden="false" customHeight="true" outlineLevel="0" collapsed="false">
      <c r="A4676" s="193" t="s">
        <v>15459</v>
      </c>
      <c r="B4676" s="20" t="str">
        <f aca="false">INDEX(Table2[], MATCH(L4676, Location_ID!$D$2:$D$648, 0), 1)</f>
        <v>daa8a290-cd1b-4ff0-b151-1f450e2146dd</v>
      </c>
      <c r="C4676" s="193" t="s">
        <v>1482</v>
      </c>
      <c r="D4676" s="273" t="s">
        <v>354</v>
      </c>
      <c r="E4676" s="193" t="s">
        <v>7134</v>
      </c>
      <c r="F4676" s="193" t="s">
        <v>7899</v>
      </c>
      <c r="G4676" s="193"/>
      <c r="H4676" s="196"/>
      <c r="I4676" s="193" t="s">
        <v>14291</v>
      </c>
      <c r="J4676" s="193" t="s">
        <v>14292</v>
      </c>
      <c r="K4676" s="193" t="s">
        <v>7127</v>
      </c>
      <c r="L4676" s="193" t="s">
        <v>3033</v>
      </c>
      <c r="M4676" s="193" t="s">
        <v>7131</v>
      </c>
      <c r="N4676" s="193" t="s">
        <v>14293</v>
      </c>
      <c r="O4676" s="193" t="s">
        <v>1732</v>
      </c>
      <c r="P4676" s="219" t="n">
        <v>43040</v>
      </c>
      <c r="Q4676" s="219" t="n">
        <v>44469</v>
      </c>
      <c r="R4676" s="193"/>
      <c r="S4676" s="193" t="s">
        <v>7130</v>
      </c>
      <c r="T4676" s="193" t="n">
        <v>1070.365617</v>
      </c>
      <c r="U4676" s="193"/>
      <c r="V4676" s="193"/>
      <c r="W4676" s="193" t="s">
        <v>8720</v>
      </c>
      <c r="X4676" s="196"/>
      <c r="Y4676" s="196"/>
      <c r="Z4676" s="196" t="n">
        <v>0</v>
      </c>
      <c r="AE4676" s="94" t="e">
        <f aca="false" t="array" ref="AE4676:AK4676">_xlfn.torow(_xlfn.unique(_xlfn._xlws.filter(cat_table[Subsector],$E4676=cat_table[Sector],"")))</f>
        <v>#NAME?</v>
      </c>
      <c r="AF4676" s="94" t="e">
        <v>#NAME?</v>
      </c>
      <c r="AG4676" s="94" t="e">
        <v>#NAME?</v>
      </c>
      <c r="AH4676" s="94" t="e">
        <v>#NAME?</v>
      </c>
      <c r="AI4676" s="94" t="e">
        <v>#NAME?</v>
      </c>
      <c r="AJ4676" s="94" t="e">
        <v>#NAME?</v>
      </c>
      <c r="AK4676" s="94" t="e">
        <v>#NAME?</v>
      </c>
      <c r="AO4676" s="94" t="e">
        <f aca="false" t="array" ref="AO4676:AQ4676">_xlfn.torow(_xlfn.unique(_xlfn._xlws.filter(cat_table[Sub-subsector],($E4676=cat_table[Sector])*($F4676=cat_table[Subsector]),"")))</f>
        <v>#NAME?</v>
      </c>
      <c r="AP4676" s="94" t="e">
        <v>#NAME?</v>
      </c>
      <c r="AQ4676" s="94" t="e">
        <v>#NAME?</v>
      </c>
    </row>
    <row r="4677" customFormat="false" ht="15" hidden="false" customHeight="true" outlineLevel="0" collapsed="false">
      <c r="A4677" s="193" t="s">
        <v>15460</v>
      </c>
      <c r="B4677" s="20" t="str">
        <f aca="false">INDEX(Table2[], MATCH(L4677, Location_ID!$D$2:$D$648, 0), 1)</f>
        <v>daa8a290-cd1b-4ff0-b151-1f450e2146dd</v>
      </c>
      <c r="C4677" s="193" t="s">
        <v>1482</v>
      </c>
      <c r="D4677" s="273" t="s">
        <v>354</v>
      </c>
      <c r="E4677" s="193" t="s">
        <v>7134</v>
      </c>
      <c r="F4677" s="193" t="s">
        <v>7899</v>
      </c>
      <c r="G4677" s="193"/>
      <c r="H4677" s="196"/>
      <c r="I4677" s="193" t="s">
        <v>14291</v>
      </c>
      <c r="J4677" s="193" t="s">
        <v>14292</v>
      </c>
      <c r="K4677" s="193" t="s">
        <v>7127</v>
      </c>
      <c r="L4677" s="193" t="s">
        <v>3033</v>
      </c>
      <c r="M4677" s="193" t="s">
        <v>7131</v>
      </c>
      <c r="N4677" s="193" t="s">
        <v>14293</v>
      </c>
      <c r="O4677" s="193" t="s">
        <v>1732</v>
      </c>
      <c r="P4677" s="219" t="n">
        <v>43040</v>
      </c>
      <c r="Q4677" s="219" t="n">
        <v>44469</v>
      </c>
      <c r="R4677" s="193"/>
      <c r="S4677" s="193" t="s">
        <v>7130</v>
      </c>
      <c r="T4677" s="193" t="n">
        <v>198.6298809</v>
      </c>
      <c r="U4677" s="193"/>
      <c r="V4677" s="193"/>
      <c r="W4677" s="193" t="s">
        <v>8720</v>
      </c>
      <c r="X4677" s="196"/>
      <c r="Y4677" s="196"/>
      <c r="Z4677" s="196" t="n">
        <v>0</v>
      </c>
      <c r="AE4677" s="94" t="e">
        <f aca="false" t="array" ref="AE4677:AK4677">_xlfn.torow(_xlfn.unique(_xlfn._xlws.filter(cat_table[Subsector],$E4677=cat_table[Sector],"")))</f>
        <v>#NAME?</v>
      </c>
      <c r="AF4677" s="94" t="e">
        <v>#NAME?</v>
      </c>
      <c r="AG4677" s="94" t="e">
        <v>#NAME?</v>
      </c>
      <c r="AH4677" s="94" t="e">
        <v>#NAME?</v>
      </c>
      <c r="AI4677" s="94" t="e">
        <v>#NAME?</v>
      </c>
      <c r="AJ4677" s="94" t="e">
        <v>#NAME?</v>
      </c>
      <c r="AK4677" s="94" t="e">
        <v>#NAME?</v>
      </c>
      <c r="AO4677" s="94" t="e">
        <f aca="false" t="array" ref="AO4677:AQ4677">_xlfn.torow(_xlfn.unique(_xlfn._xlws.filter(cat_table[Sub-subsector],($E4677=cat_table[Sector])*($F4677=cat_table[Subsector]),"")))</f>
        <v>#NAME?</v>
      </c>
      <c r="AP4677" s="94" t="e">
        <v>#NAME?</v>
      </c>
      <c r="AQ4677" s="94" t="e">
        <v>#NAME?</v>
      </c>
    </row>
    <row r="4678" customFormat="false" ht="15" hidden="false" customHeight="true" outlineLevel="0" collapsed="false">
      <c r="A4678" s="193" t="s">
        <v>15461</v>
      </c>
      <c r="B4678" s="20" t="str">
        <f aca="false">INDEX(Table2[], MATCH(L4678, Location_ID!$D$2:$D$648, 0), 1)</f>
        <v>daa8a290-cd1b-4ff0-b151-1f450e2146dd</v>
      </c>
      <c r="C4678" s="193" t="s">
        <v>1482</v>
      </c>
      <c r="D4678" s="273" t="s">
        <v>354</v>
      </c>
      <c r="E4678" s="193" t="s">
        <v>7134</v>
      </c>
      <c r="F4678" s="193" t="s">
        <v>7899</v>
      </c>
      <c r="G4678" s="193"/>
      <c r="H4678" s="196"/>
      <c r="I4678" s="193" t="s">
        <v>14291</v>
      </c>
      <c r="J4678" s="193" t="s">
        <v>14292</v>
      </c>
      <c r="K4678" s="193" t="s">
        <v>7127</v>
      </c>
      <c r="L4678" s="193" t="s">
        <v>3033</v>
      </c>
      <c r="M4678" s="193" t="s">
        <v>7131</v>
      </c>
      <c r="N4678" s="193" t="s">
        <v>14293</v>
      </c>
      <c r="O4678" s="193" t="s">
        <v>1732</v>
      </c>
      <c r="P4678" s="219" t="n">
        <v>43040</v>
      </c>
      <c r="Q4678" s="219" t="n">
        <v>44469</v>
      </c>
      <c r="R4678" s="193"/>
      <c r="S4678" s="193" t="s">
        <v>7130</v>
      </c>
      <c r="T4678" s="193" t="n">
        <v>389.4656416</v>
      </c>
      <c r="U4678" s="193"/>
      <c r="V4678" s="193"/>
      <c r="W4678" s="193" t="s">
        <v>8720</v>
      </c>
      <c r="X4678" s="196"/>
      <c r="Y4678" s="196"/>
      <c r="Z4678" s="196" t="n">
        <v>0</v>
      </c>
      <c r="AE4678" s="94" t="e">
        <f aca="false" t="array" ref="AE4678:AK4678">_xlfn.torow(_xlfn.unique(_xlfn._xlws.filter(cat_table[Subsector],$E4678=cat_table[Sector],"")))</f>
        <v>#NAME?</v>
      </c>
      <c r="AF4678" s="94" t="e">
        <v>#NAME?</v>
      </c>
      <c r="AG4678" s="94" t="e">
        <v>#NAME?</v>
      </c>
      <c r="AH4678" s="94" t="e">
        <v>#NAME?</v>
      </c>
      <c r="AI4678" s="94" t="e">
        <v>#NAME?</v>
      </c>
      <c r="AJ4678" s="94" t="e">
        <v>#NAME?</v>
      </c>
      <c r="AK4678" s="94" t="e">
        <v>#NAME?</v>
      </c>
      <c r="AO4678" s="94" t="e">
        <f aca="false" t="array" ref="AO4678:AQ4678">_xlfn.torow(_xlfn.unique(_xlfn._xlws.filter(cat_table[Sub-subsector],($E4678=cat_table[Sector])*($F4678=cat_table[Subsector]),"")))</f>
        <v>#NAME?</v>
      </c>
      <c r="AP4678" s="94" t="e">
        <v>#NAME?</v>
      </c>
      <c r="AQ4678" s="94" t="e">
        <v>#NAME?</v>
      </c>
    </row>
    <row r="4679" customFormat="false" ht="15" hidden="false" customHeight="true" outlineLevel="0" collapsed="false">
      <c r="A4679" s="193" t="s">
        <v>15462</v>
      </c>
      <c r="B4679" s="20" t="str">
        <f aca="false">INDEX(Table2[], MATCH(L4679, Location_ID!$D$2:$D$648, 0), 1)</f>
        <v>daa8a290-cd1b-4ff0-b151-1f450e2146dd</v>
      </c>
      <c r="C4679" s="193" t="s">
        <v>1482</v>
      </c>
      <c r="D4679" s="273" t="s">
        <v>354</v>
      </c>
      <c r="E4679" s="193" t="s">
        <v>7134</v>
      </c>
      <c r="F4679" s="193" t="s">
        <v>7899</v>
      </c>
      <c r="G4679" s="193"/>
      <c r="H4679" s="196"/>
      <c r="I4679" s="193" t="s">
        <v>14291</v>
      </c>
      <c r="J4679" s="193" t="s">
        <v>14292</v>
      </c>
      <c r="K4679" s="193" t="s">
        <v>7127</v>
      </c>
      <c r="L4679" s="193" t="s">
        <v>3033</v>
      </c>
      <c r="M4679" s="193" t="s">
        <v>7131</v>
      </c>
      <c r="N4679" s="193" t="s">
        <v>14293</v>
      </c>
      <c r="O4679" s="193" t="s">
        <v>1732</v>
      </c>
      <c r="P4679" s="219" t="n">
        <v>43040</v>
      </c>
      <c r="Q4679" s="219" t="n">
        <v>44469</v>
      </c>
      <c r="R4679" s="193"/>
      <c r="S4679" s="193" t="s">
        <v>7130</v>
      </c>
      <c r="T4679" s="193" t="n">
        <v>387.8488023</v>
      </c>
      <c r="U4679" s="193"/>
      <c r="V4679" s="193"/>
      <c r="W4679" s="193" t="s">
        <v>8720</v>
      </c>
      <c r="X4679" s="196"/>
      <c r="Y4679" s="196"/>
      <c r="Z4679" s="196" t="n">
        <v>0</v>
      </c>
      <c r="AE4679" s="94" t="e">
        <f aca="false" t="array" ref="AE4679:AK4679">_xlfn.torow(_xlfn.unique(_xlfn._xlws.filter(cat_table[Subsector],$E4679=cat_table[Sector],"")))</f>
        <v>#NAME?</v>
      </c>
      <c r="AF4679" s="94" t="e">
        <v>#NAME?</v>
      </c>
      <c r="AG4679" s="94" t="e">
        <v>#NAME?</v>
      </c>
      <c r="AH4679" s="94" t="e">
        <v>#NAME?</v>
      </c>
      <c r="AI4679" s="94" t="e">
        <v>#NAME?</v>
      </c>
      <c r="AJ4679" s="94" t="e">
        <v>#NAME?</v>
      </c>
      <c r="AK4679" s="94" t="e">
        <v>#NAME?</v>
      </c>
      <c r="AO4679" s="94" t="e">
        <f aca="false" t="array" ref="AO4679:AQ4679">_xlfn.torow(_xlfn.unique(_xlfn._xlws.filter(cat_table[Sub-subsector],($E4679=cat_table[Sector])*($F4679=cat_table[Subsector]),"")))</f>
        <v>#NAME?</v>
      </c>
      <c r="AP4679" s="94" t="e">
        <v>#NAME?</v>
      </c>
      <c r="AQ4679" s="94" t="e">
        <v>#NAME?</v>
      </c>
    </row>
    <row r="4680" customFormat="false" ht="15" hidden="false" customHeight="true" outlineLevel="0" collapsed="false">
      <c r="A4680" s="193" t="s">
        <v>15463</v>
      </c>
      <c r="B4680" s="20" t="str">
        <f aca="false">INDEX(Table2[], MATCH(L4680, Location_ID!$D$2:$D$648, 0), 1)</f>
        <v>daa8a290-cd1b-4ff0-b151-1f450e2146dd</v>
      </c>
      <c r="C4680" s="193" t="s">
        <v>1482</v>
      </c>
      <c r="D4680" s="273" t="s">
        <v>354</v>
      </c>
      <c r="E4680" s="193" t="s">
        <v>7134</v>
      </c>
      <c r="F4680" s="193" t="s">
        <v>7899</v>
      </c>
      <c r="G4680" s="193"/>
      <c r="H4680" s="196"/>
      <c r="I4680" s="193" t="s">
        <v>14291</v>
      </c>
      <c r="J4680" s="193" t="s">
        <v>14292</v>
      </c>
      <c r="K4680" s="193" t="s">
        <v>7127</v>
      </c>
      <c r="L4680" s="193" t="s">
        <v>3033</v>
      </c>
      <c r="M4680" s="193" t="s">
        <v>7131</v>
      </c>
      <c r="N4680" s="193" t="s">
        <v>14293</v>
      </c>
      <c r="O4680" s="193" t="s">
        <v>1732</v>
      </c>
      <c r="P4680" s="219" t="n">
        <v>43040</v>
      </c>
      <c r="Q4680" s="219" t="n">
        <v>44469</v>
      </c>
      <c r="R4680" s="193"/>
      <c r="S4680" s="193" t="s">
        <v>7130</v>
      </c>
      <c r="T4680" s="193" t="n">
        <v>328.4896921</v>
      </c>
      <c r="U4680" s="193"/>
      <c r="V4680" s="193"/>
      <c r="W4680" s="193" t="s">
        <v>8720</v>
      </c>
      <c r="X4680" s="196"/>
      <c r="Y4680" s="196"/>
      <c r="Z4680" s="196" t="n">
        <v>0</v>
      </c>
      <c r="AE4680" s="94" t="e">
        <f aca="false" t="array" ref="AE4680:AK4680">_xlfn.torow(_xlfn.unique(_xlfn._xlws.filter(cat_table[Subsector],$E4680=cat_table[Sector],"")))</f>
        <v>#NAME?</v>
      </c>
      <c r="AF4680" s="94" t="e">
        <v>#NAME?</v>
      </c>
      <c r="AG4680" s="94" t="e">
        <v>#NAME?</v>
      </c>
      <c r="AH4680" s="94" t="e">
        <v>#NAME?</v>
      </c>
      <c r="AI4680" s="94" t="e">
        <v>#NAME?</v>
      </c>
      <c r="AJ4680" s="94" t="e">
        <v>#NAME?</v>
      </c>
      <c r="AK4680" s="94" t="e">
        <v>#NAME?</v>
      </c>
      <c r="AO4680" s="94" t="e">
        <f aca="false" t="array" ref="AO4680:AQ4680">_xlfn.torow(_xlfn.unique(_xlfn._xlws.filter(cat_table[Sub-subsector],($E4680=cat_table[Sector])*($F4680=cat_table[Subsector]),"")))</f>
        <v>#NAME?</v>
      </c>
      <c r="AP4680" s="94" t="e">
        <v>#NAME?</v>
      </c>
      <c r="AQ4680" s="94" t="e">
        <v>#NAME?</v>
      </c>
    </row>
    <row r="4681" customFormat="false" ht="15" hidden="false" customHeight="true" outlineLevel="0" collapsed="false">
      <c r="A4681" s="193" t="s">
        <v>15464</v>
      </c>
      <c r="B4681" s="20" t="str">
        <f aca="false">INDEX(Table2[], MATCH(L4681, Location_ID!$D$2:$D$648, 0), 1)</f>
        <v>daa8a290-cd1b-4ff0-b151-1f450e2146dd</v>
      </c>
      <c r="C4681" s="193" t="s">
        <v>1482</v>
      </c>
      <c r="D4681" s="273" t="s">
        <v>354</v>
      </c>
      <c r="E4681" s="193" t="s">
        <v>7134</v>
      </c>
      <c r="F4681" s="193" t="s">
        <v>7899</v>
      </c>
      <c r="G4681" s="193"/>
      <c r="H4681" s="196"/>
      <c r="I4681" s="193" t="s">
        <v>14291</v>
      </c>
      <c r="J4681" s="193" t="s">
        <v>14292</v>
      </c>
      <c r="K4681" s="193" t="s">
        <v>7127</v>
      </c>
      <c r="L4681" s="193" t="s">
        <v>3033</v>
      </c>
      <c r="M4681" s="193" t="s">
        <v>7131</v>
      </c>
      <c r="N4681" s="193" t="s">
        <v>14293</v>
      </c>
      <c r="O4681" s="193" t="s">
        <v>1732</v>
      </c>
      <c r="P4681" s="219" t="n">
        <v>43040</v>
      </c>
      <c r="Q4681" s="219" t="n">
        <v>44469</v>
      </c>
      <c r="R4681" s="193"/>
      <c r="S4681" s="193" t="s">
        <v>7130</v>
      </c>
      <c r="T4681" s="193" t="n">
        <v>282.7202149</v>
      </c>
      <c r="U4681" s="193"/>
      <c r="V4681" s="193"/>
      <c r="W4681" s="193" t="s">
        <v>8720</v>
      </c>
      <c r="X4681" s="196"/>
      <c r="Y4681" s="196"/>
      <c r="Z4681" s="196" t="n">
        <v>0</v>
      </c>
      <c r="AE4681" s="94" t="e">
        <f aca="false" t="array" ref="AE4681:AK4681">_xlfn.torow(_xlfn.unique(_xlfn._xlws.filter(cat_table[Subsector],$E4681=cat_table[Sector],"")))</f>
        <v>#NAME?</v>
      </c>
      <c r="AF4681" s="94" t="e">
        <v>#NAME?</v>
      </c>
      <c r="AG4681" s="94" t="e">
        <v>#NAME?</v>
      </c>
      <c r="AH4681" s="94" t="e">
        <v>#NAME?</v>
      </c>
      <c r="AI4681" s="94" t="e">
        <v>#NAME?</v>
      </c>
      <c r="AJ4681" s="94" t="e">
        <v>#NAME?</v>
      </c>
      <c r="AK4681" s="94" t="e">
        <v>#NAME?</v>
      </c>
      <c r="AO4681" s="94" t="e">
        <f aca="false" t="array" ref="AO4681:AQ4681">_xlfn.torow(_xlfn.unique(_xlfn._xlws.filter(cat_table[Sub-subsector],($E4681=cat_table[Sector])*($F4681=cat_table[Subsector]),"")))</f>
        <v>#NAME?</v>
      </c>
      <c r="AP4681" s="94" t="e">
        <v>#NAME?</v>
      </c>
      <c r="AQ4681" s="94" t="e">
        <v>#NAME?</v>
      </c>
    </row>
    <row r="4682" customFormat="false" ht="15" hidden="false" customHeight="true" outlineLevel="0" collapsed="false">
      <c r="A4682" s="193" t="s">
        <v>15465</v>
      </c>
      <c r="B4682" s="20" t="str">
        <f aca="false">INDEX(Table2[], MATCH(L4682, Location_ID!$D$2:$D$648, 0), 1)</f>
        <v>daa8a290-cd1b-4ff0-b151-1f450e2146dd</v>
      </c>
      <c r="C4682" s="193" t="s">
        <v>1482</v>
      </c>
      <c r="D4682" s="273" t="s">
        <v>354</v>
      </c>
      <c r="E4682" s="193" t="s">
        <v>7134</v>
      </c>
      <c r="F4682" s="193" t="s">
        <v>7899</v>
      </c>
      <c r="G4682" s="193"/>
      <c r="H4682" s="196"/>
      <c r="I4682" s="193" t="s">
        <v>14291</v>
      </c>
      <c r="J4682" s="193" t="s">
        <v>14292</v>
      </c>
      <c r="K4682" s="193" t="s">
        <v>7127</v>
      </c>
      <c r="L4682" s="193" t="s">
        <v>3033</v>
      </c>
      <c r="M4682" s="193" t="s">
        <v>7131</v>
      </c>
      <c r="N4682" s="193" t="s">
        <v>14293</v>
      </c>
      <c r="O4682" s="193" t="s">
        <v>1732</v>
      </c>
      <c r="P4682" s="219" t="n">
        <v>43040</v>
      </c>
      <c r="Q4682" s="219" t="n">
        <v>44469</v>
      </c>
      <c r="R4682" s="193"/>
      <c r="S4682" s="193" t="s">
        <v>7130</v>
      </c>
      <c r="T4682" s="193" t="n">
        <v>869.3616155</v>
      </c>
      <c r="U4682" s="193"/>
      <c r="V4682" s="193"/>
      <c r="W4682" s="193" t="s">
        <v>8720</v>
      </c>
      <c r="X4682" s="196"/>
      <c r="Y4682" s="196"/>
      <c r="Z4682" s="196" t="n">
        <v>0</v>
      </c>
      <c r="AE4682" s="94" t="e">
        <f aca="false" t="array" ref="AE4682:AK4682">_xlfn.torow(_xlfn.unique(_xlfn._xlws.filter(cat_table[Subsector],$E4682=cat_table[Sector],"")))</f>
        <v>#NAME?</v>
      </c>
      <c r="AF4682" s="94" t="e">
        <v>#NAME?</v>
      </c>
      <c r="AG4682" s="94" t="e">
        <v>#NAME?</v>
      </c>
      <c r="AH4682" s="94" t="e">
        <v>#NAME?</v>
      </c>
      <c r="AI4682" s="94" t="e">
        <v>#NAME?</v>
      </c>
      <c r="AJ4682" s="94" t="e">
        <v>#NAME?</v>
      </c>
      <c r="AK4682" s="94" t="e">
        <v>#NAME?</v>
      </c>
      <c r="AO4682" s="94" t="e">
        <f aca="false" t="array" ref="AO4682:AQ4682">_xlfn.torow(_xlfn.unique(_xlfn._xlws.filter(cat_table[Sub-subsector],($E4682=cat_table[Sector])*($F4682=cat_table[Subsector]),"")))</f>
        <v>#NAME?</v>
      </c>
      <c r="AP4682" s="94" t="e">
        <v>#NAME?</v>
      </c>
      <c r="AQ4682" s="94" t="e">
        <v>#NAME?</v>
      </c>
    </row>
    <row r="4683" customFormat="false" ht="15" hidden="false" customHeight="true" outlineLevel="0" collapsed="false">
      <c r="A4683" s="193" t="s">
        <v>15466</v>
      </c>
      <c r="B4683" s="20" t="str">
        <f aca="false">INDEX(Table2[], MATCH(L4683, Location_ID!$D$2:$D$648, 0), 1)</f>
        <v>daa8a290-cd1b-4ff0-b151-1f450e2146dd</v>
      </c>
      <c r="C4683" s="193" t="s">
        <v>1482</v>
      </c>
      <c r="D4683" s="273" t="s">
        <v>354</v>
      </c>
      <c r="E4683" s="193" t="s">
        <v>7134</v>
      </c>
      <c r="F4683" s="193" t="s">
        <v>7899</v>
      </c>
      <c r="G4683" s="193"/>
      <c r="H4683" s="196"/>
      <c r="I4683" s="193" t="s">
        <v>14291</v>
      </c>
      <c r="J4683" s="193" t="s">
        <v>14292</v>
      </c>
      <c r="K4683" s="193" t="s">
        <v>7127</v>
      </c>
      <c r="L4683" s="193" t="s">
        <v>3033</v>
      </c>
      <c r="M4683" s="193" t="s">
        <v>7131</v>
      </c>
      <c r="N4683" s="193" t="s">
        <v>14293</v>
      </c>
      <c r="O4683" s="193" t="s">
        <v>1732</v>
      </c>
      <c r="P4683" s="219" t="n">
        <v>43040</v>
      </c>
      <c r="Q4683" s="219" t="n">
        <v>44469</v>
      </c>
      <c r="R4683" s="193"/>
      <c r="S4683" s="193" t="s">
        <v>7130</v>
      </c>
      <c r="T4683" s="193" t="n">
        <v>1534.691738</v>
      </c>
      <c r="U4683" s="193"/>
      <c r="V4683" s="193"/>
      <c r="W4683" s="193" t="s">
        <v>8720</v>
      </c>
      <c r="X4683" s="196"/>
      <c r="Y4683" s="196"/>
      <c r="Z4683" s="196" t="n">
        <v>0</v>
      </c>
      <c r="AE4683" s="94" t="e">
        <f aca="false" t="array" ref="AE4683:AK4683">_xlfn.torow(_xlfn.unique(_xlfn._xlws.filter(cat_table[Subsector],$E4683=cat_table[Sector],"")))</f>
        <v>#NAME?</v>
      </c>
      <c r="AF4683" s="94" t="e">
        <v>#NAME?</v>
      </c>
      <c r="AG4683" s="94" t="e">
        <v>#NAME?</v>
      </c>
      <c r="AH4683" s="94" t="e">
        <v>#NAME?</v>
      </c>
      <c r="AI4683" s="94" t="e">
        <v>#NAME?</v>
      </c>
      <c r="AJ4683" s="94" t="e">
        <v>#NAME?</v>
      </c>
      <c r="AK4683" s="94" t="e">
        <v>#NAME?</v>
      </c>
      <c r="AO4683" s="94" t="e">
        <f aca="false" t="array" ref="AO4683:AQ4683">_xlfn.torow(_xlfn.unique(_xlfn._xlws.filter(cat_table[Sub-subsector],($E4683=cat_table[Sector])*($F4683=cat_table[Subsector]),"")))</f>
        <v>#NAME?</v>
      </c>
      <c r="AP4683" s="94" t="e">
        <v>#NAME?</v>
      </c>
      <c r="AQ4683" s="94" t="e">
        <v>#NAME?</v>
      </c>
    </row>
    <row r="4684" customFormat="false" ht="15" hidden="false" customHeight="true" outlineLevel="0" collapsed="false">
      <c r="A4684" s="193" t="s">
        <v>15467</v>
      </c>
      <c r="B4684" s="20" t="str">
        <f aca="false">INDEX(Table2[], MATCH(L4684, Location_ID!$D$2:$D$648, 0), 1)</f>
        <v>daa8a290-cd1b-4ff0-b151-1f450e2146dd</v>
      </c>
      <c r="C4684" s="193" t="s">
        <v>1482</v>
      </c>
      <c r="D4684" s="273" t="s">
        <v>354</v>
      </c>
      <c r="E4684" s="193" t="s">
        <v>7134</v>
      </c>
      <c r="F4684" s="193" t="s">
        <v>7899</v>
      </c>
      <c r="G4684" s="193"/>
      <c r="H4684" s="196"/>
      <c r="I4684" s="193" t="s">
        <v>14291</v>
      </c>
      <c r="J4684" s="193" t="s">
        <v>14292</v>
      </c>
      <c r="K4684" s="193" t="s">
        <v>7127</v>
      </c>
      <c r="L4684" s="193" t="s">
        <v>3033</v>
      </c>
      <c r="M4684" s="193" t="s">
        <v>7131</v>
      </c>
      <c r="N4684" s="193" t="s">
        <v>14293</v>
      </c>
      <c r="O4684" s="193" t="s">
        <v>1732</v>
      </c>
      <c r="P4684" s="219" t="n">
        <v>43040</v>
      </c>
      <c r="Q4684" s="219" t="n">
        <v>44469</v>
      </c>
      <c r="R4684" s="193"/>
      <c r="S4684" s="193" t="s">
        <v>7130</v>
      </c>
      <c r="T4684" s="193" t="n">
        <v>2261.194547</v>
      </c>
      <c r="U4684" s="193"/>
      <c r="V4684" s="193"/>
      <c r="W4684" s="193" t="s">
        <v>8720</v>
      </c>
      <c r="X4684" s="196"/>
      <c r="Y4684" s="196"/>
      <c r="Z4684" s="196" t="n">
        <v>0</v>
      </c>
      <c r="AE4684" s="94" t="e">
        <f aca="false" t="array" ref="AE4684:AK4684">_xlfn.torow(_xlfn.unique(_xlfn._xlws.filter(cat_table[Subsector],$E4684=cat_table[Sector],"")))</f>
        <v>#NAME?</v>
      </c>
      <c r="AF4684" s="94" t="e">
        <v>#NAME?</v>
      </c>
      <c r="AG4684" s="94" t="e">
        <v>#NAME?</v>
      </c>
      <c r="AH4684" s="94" t="e">
        <v>#NAME?</v>
      </c>
      <c r="AI4684" s="94" t="e">
        <v>#NAME?</v>
      </c>
      <c r="AJ4684" s="94" t="e">
        <v>#NAME?</v>
      </c>
      <c r="AK4684" s="94" t="e">
        <v>#NAME?</v>
      </c>
      <c r="AO4684" s="94" t="e">
        <f aca="false" t="array" ref="AO4684:AQ4684">_xlfn.torow(_xlfn.unique(_xlfn._xlws.filter(cat_table[Sub-subsector],($E4684=cat_table[Sector])*($F4684=cat_table[Subsector]),"")))</f>
        <v>#NAME?</v>
      </c>
      <c r="AP4684" s="94" t="e">
        <v>#NAME?</v>
      </c>
      <c r="AQ4684" s="94" t="e">
        <v>#NAME?</v>
      </c>
    </row>
    <row r="4685" customFormat="false" ht="15" hidden="false" customHeight="true" outlineLevel="0" collapsed="false">
      <c r="A4685" s="193" t="s">
        <v>15468</v>
      </c>
      <c r="B4685" s="20" t="str">
        <f aca="false">INDEX(Table2[], MATCH(L4685, Location_ID!$D$2:$D$648, 0), 1)</f>
        <v>daa8a290-cd1b-4ff0-b151-1f450e2146dd</v>
      </c>
      <c r="C4685" s="193" t="s">
        <v>1482</v>
      </c>
      <c r="D4685" s="273" t="s">
        <v>354</v>
      </c>
      <c r="E4685" s="193" t="s">
        <v>7134</v>
      </c>
      <c r="F4685" s="193" t="s">
        <v>7899</v>
      </c>
      <c r="G4685" s="193"/>
      <c r="H4685" s="196"/>
      <c r="I4685" s="193" t="s">
        <v>14291</v>
      </c>
      <c r="J4685" s="193" t="s">
        <v>14292</v>
      </c>
      <c r="K4685" s="193" t="s">
        <v>7127</v>
      </c>
      <c r="L4685" s="193" t="s">
        <v>3033</v>
      </c>
      <c r="M4685" s="193" t="s">
        <v>7131</v>
      </c>
      <c r="N4685" s="193" t="s">
        <v>14293</v>
      </c>
      <c r="O4685" s="193" t="s">
        <v>1732</v>
      </c>
      <c r="P4685" s="219" t="n">
        <v>43040</v>
      </c>
      <c r="Q4685" s="219" t="n">
        <v>44469</v>
      </c>
      <c r="R4685" s="193"/>
      <c r="S4685" s="193" t="s">
        <v>7130</v>
      </c>
      <c r="T4685" s="193" t="n">
        <v>1143.505819</v>
      </c>
      <c r="U4685" s="193"/>
      <c r="V4685" s="193"/>
      <c r="W4685" s="193" t="s">
        <v>8720</v>
      </c>
      <c r="X4685" s="196"/>
      <c r="Y4685" s="196"/>
      <c r="Z4685" s="196" t="n">
        <v>0</v>
      </c>
      <c r="AE4685" s="94" t="e">
        <f aca="false" t="array" ref="AE4685:AK4685">_xlfn.torow(_xlfn.unique(_xlfn._xlws.filter(cat_table[Subsector],$E4685=cat_table[Sector],"")))</f>
        <v>#NAME?</v>
      </c>
      <c r="AF4685" s="94" t="e">
        <v>#NAME?</v>
      </c>
      <c r="AG4685" s="94" t="e">
        <v>#NAME?</v>
      </c>
      <c r="AH4685" s="94" t="e">
        <v>#NAME?</v>
      </c>
      <c r="AI4685" s="94" t="e">
        <v>#NAME?</v>
      </c>
      <c r="AJ4685" s="94" t="e">
        <v>#NAME?</v>
      </c>
      <c r="AK4685" s="94" t="e">
        <v>#NAME?</v>
      </c>
      <c r="AO4685" s="94" t="e">
        <f aca="false" t="array" ref="AO4685:AQ4685">_xlfn.torow(_xlfn.unique(_xlfn._xlws.filter(cat_table[Sub-subsector],($E4685=cat_table[Sector])*($F4685=cat_table[Subsector]),"")))</f>
        <v>#NAME?</v>
      </c>
      <c r="AP4685" s="94" t="e">
        <v>#NAME?</v>
      </c>
      <c r="AQ4685" s="94" t="e">
        <v>#NAME?</v>
      </c>
    </row>
    <row r="4686" customFormat="false" ht="15" hidden="false" customHeight="true" outlineLevel="0" collapsed="false">
      <c r="A4686" s="193" t="s">
        <v>15469</v>
      </c>
      <c r="B4686" s="20" t="str">
        <f aca="false">INDEX(Table2[], MATCH(L4686, Location_ID!$D$2:$D$648, 0), 1)</f>
        <v>daa8a290-cd1b-4ff0-b151-1f450e2146dd</v>
      </c>
      <c r="C4686" s="193" t="s">
        <v>1482</v>
      </c>
      <c r="D4686" s="273" t="s">
        <v>354</v>
      </c>
      <c r="E4686" s="193" t="s">
        <v>7134</v>
      </c>
      <c r="F4686" s="193" t="s">
        <v>7899</v>
      </c>
      <c r="G4686" s="193"/>
      <c r="H4686" s="196"/>
      <c r="I4686" s="193" t="s">
        <v>14291</v>
      </c>
      <c r="J4686" s="193" t="s">
        <v>14292</v>
      </c>
      <c r="K4686" s="193" t="s">
        <v>7127</v>
      </c>
      <c r="L4686" s="193" t="s">
        <v>3033</v>
      </c>
      <c r="M4686" s="193" t="s">
        <v>7131</v>
      </c>
      <c r="N4686" s="193" t="s">
        <v>14293</v>
      </c>
      <c r="O4686" s="193" t="s">
        <v>1732</v>
      </c>
      <c r="P4686" s="219" t="n">
        <v>43040</v>
      </c>
      <c r="Q4686" s="219" t="n">
        <v>44469</v>
      </c>
      <c r="R4686" s="193"/>
      <c r="S4686" s="193" t="s">
        <v>7130</v>
      </c>
      <c r="T4686" s="193" t="n">
        <v>688.2008331</v>
      </c>
      <c r="U4686" s="193"/>
      <c r="V4686" s="193"/>
      <c r="W4686" s="193" t="s">
        <v>8720</v>
      </c>
      <c r="X4686" s="196"/>
      <c r="Y4686" s="196"/>
      <c r="Z4686" s="196" t="n">
        <v>0</v>
      </c>
      <c r="AE4686" s="94" t="e">
        <f aca="false" t="array" ref="AE4686:AK4686">_xlfn.torow(_xlfn.unique(_xlfn._xlws.filter(cat_table[Subsector],$E4686=cat_table[Sector],"")))</f>
        <v>#NAME?</v>
      </c>
      <c r="AF4686" s="94" t="e">
        <v>#NAME?</v>
      </c>
      <c r="AG4686" s="94" t="e">
        <v>#NAME?</v>
      </c>
      <c r="AH4686" s="94" t="e">
        <v>#NAME?</v>
      </c>
      <c r="AI4686" s="94" t="e">
        <v>#NAME?</v>
      </c>
      <c r="AJ4686" s="94" t="e">
        <v>#NAME?</v>
      </c>
      <c r="AK4686" s="94" t="e">
        <v>#NAME?</v>
      </c>
      <c r="AO4686" s="94" t="e">
        <f aca="false" t="array" ref="AO4686:AQ4686">_xlfn.torow(_xlfn.unique(_xlfn._xlws.filter(cat_table[Sub-subsector],($E4686=cat_table[Sector])*($F4686=cat_table[Subsector]),"")))</f>
        <v>#NAME?</v>
      </c>
      <c r="AP4686" s="94" t="e">
        <v>#NAME?</v>
      </c>
      <c r="AQ4686" s="94" t="e">
        <v>#NAME?</v>
      </c>
    </row>
    <row r="4687" customFormat="false" ht="15" hidden="false" customHeight="true" outlineLevel="0" collapsed="false">
      <c r="A4687" s="193" t="s">
        <v>15470</v>
      </c>
      <c r="B4687" s="20" t="str">
        <f aca="false">INDEX(Table2[], MATCH(L4687, Location_ID!$D$2:$D$648, 0), 1)</f>
        <v>daa8a290-cd1b-4ff0-b151-1f450e2146dd</v>
      </c>
      <c r="C4687" s="193" t="s">
        <v>1482</v>
      </c>
      <c r="D4687" s="273" t="s">
        <v>354</v>
      </c>
      <c r="E4687" s="193" t="s">
        <v>7134</v>
      </c>
      <c r="F4687" s="193" t="s">
        <v>7899</v>
      </c>
      <c r="G4687" s="193"/>
      <c r="H4687" s="196"/>
      <c r="I4687" s="193" t="s">
        <v>14291</v>
      </c>
      <c r="J4687" s="193" t="s">
        <v>14292</v>
      </c>
      <c r="K4687" s="193" t="s">
        <v>7127</v>
      </c>
      <c r="L4687" s="193" t="s">
        <v>3033</v>
      </c>
      <c r="M4687" s="193" t="s">
        <v>7131</v>
      </c>
      <c r="N4687" s="193" t="s">
        <v>14293</v>
      </c>
      <c r="O4687" s="193" t="s">
        <v>1732</v>
      </c>
      <c r="P4687" s="219" t="n">
        <v>43040</v>
      </c>
      <c r="Q4687" s="219" t="n">
        <v>44469</v>
      </c>
      <c r="R4687" s="193"/>
      <c r="S4687" s="193" t="s">
        <v>7130</v>
      </c>
      <c r="T4687" s="193" t="n">
        <v>444.2819954</v>
      </c>
      <c r="U4687" s="193"/>
      <c r="V4687" s="193"/>
      <c r="W4687" s="193" t="s">
        <v>8720</v>
      </c>
      <c r="X4687" s="196"/>
      <c r="Y4687" s="196"/>
      <c r="Z4687" s="196" t="n">
        <v>0</v>
      </c>
      <c r="AE4687" s="94" t="e">
        <f aca="false" t="array" ref="AE4687:AK4687">_xlfn.torow(_xlfn.unique(_xlfn._xlws.filter(cat_table[Subsector],$E4687=cat_table[Sector],"")))</f>
        <v>#NAME?</v>
      </c>
      <c r="AF4687" s="94" t="e">
        <v>#NAME?</v>
      </c>
      <c r="AG4687" s="94" t="e">
        <v>#NAME?</v>
      </c>
      <c r="AH4687" s="94" t="e">
        <v>#NAME?</v>
      </c>
      <c r="AI4687" s="94" t="e">
        <v>#NAME?</v>
      </c>
      <c r="AJ4687" s="94" t="e">
        <v>#NAME?</v>
      </c>
      <c r="AK4687" s="94" t="e">
        <v>#NAME?</v>
      </c>
      <c r="AO4687" s="94" t="e">
        <f aca="false" t="array" ref="AO4687:AQ4687">_xlfn.torow(_xlfn.unique(_xlfn._xlws.filter(cat_table[Sub-subsector],($E4687=cat_table[Sector])*($F4687=cat_table[Subsector]),"")))</f>
        <v>#NAME?</v>
      </c>
      <c r="AP4687" s="94" t="e">
        <v>#NAME?</v>
      </c>
      <c r="AQ4687" s="94" t="e">
        <v>#NAME?</v>
      </c>
    </row>
    <row r="4688" customFormat="false" ht="15" hidden="false" customHeight="true" outlineLevel="0" collapsed="false">
      <c r="A4688" s="193" t="s">
        <v>15471</v>
      </c>
      <c r="B4688" s="20" t="str">
        <f aca="false">INDEX(Table2[], MATCH(L4688, Location_ID!$D$2:$D$648, 0), 1)</f>
        <v>daa8a290-cd1b-4ff0-b151-1f450e2146dd</v>
      </c>
      <c r="C4688" s="193" t="s">
        <v>1482</v>
      </c>
      <c r="D4688" s="273" t="s">
        <v>354</v>
      </c>
      <c r="E4688" s="193" t="s">
        <v>7134</v>
      </c>
      <c r="F4688" s="193" t="s">
        <v>7899</v>
      </c>
      <c r="G4688" s="193"/>
      <c r="H4688" s="196"/>
      <c r="I4688" s="193" t="s">
        <v>14291</v>
      </c>
      <c r="J4688" s="193" t="s">
        <v>14292</v>
      </c>
      <c r="K4688" s="193" t="s">
        <v>7127</v>
      </c>
      <c r="L4688" s="193" t="s">
        <v>3033</v>
      </c>
      <c r="M4688" s="193" t="s">
        <v>7131</v>
      </c>
      <c r="N4688" s="193" t="s">
        <v>14293</v>
      </c>
      <c r="O4688" s="193" t="s">
        <v>1732</v>
      </c>
      <c r="P4688" s="219" t="n">
        <v>43040</v>
      </c>
      <c r="Q4688" s="219" t="n">
        <v>44469</v>
      </c>
      <c r="R4688" s="193"/>
      <c r="S4688" s="193" t="s">
        <v>7130</v>
      </c>
      <c r="T4688" s="193" t="n">
        <v>3203.374366</v>
      </c>
      <c r="U4688" s="193"/>
      <c r="V4688" s="193"/>
      <c r="W4688" s="193" t="s">
        <v>8720</v>
      </c>
      <c r="X4688" s="196"/>
      <c r="Y4688" s="196"/>
      <c r="Z4688" s="196" t="n">
        <v>0</v>
      </c>
      <c r="AE4688" s="94" t="e">
        <f aca="false" t="array" ref="AE4688:AK4688">_xlfn.torow(_xlfn.unique(_xlfn._xlws.filter(cat_table[Subsector],$E4688=cat_table[Sector],"")))</f>
        <v>#NAME?</v>
      </c>
      <c r="AF4688" s="94" t="e">
        <v>#NAME?</v>
      </c>
      <c r="AG4688" s="94" t="e">
        <v>#NAME?</v>
      </c>
      <c r="AH4688" s="94" t="e">
        <v>#NAME?</v>
      </c>
      <c r="AI4688" s="94" t="e">
        <v>#NAME?</v>
      </c>
      <c r="AJ4688" s="94" t="e">
        <v>#NAME?</v>
      </c>
      <c r="AK4688" s="94" t="e">
        <v>#NAME?</v>
      </c>
      <c r="AO4688" s="94" t="e">
        <f aca="false" t="array" ref="AO4688:AQ4688">_xlfn.torow(_xlfn.unique(_xlfn._xlws.filter(cat_table[Sub-subsector],($E4688=cat_table[Sector])*($F4688=cat_table[Subsector]),"")))</f>
        <v>#NAME?</v>
      </c>
      <c r="AP4688" s="94" t="e">
        <v>#NAME?</v>
      </c>
      <c r="AQ4688" s="94" t="e">
        <v>#NAME?</v>
      </c>
    </row>
    <row r="4689" customFormat="false" ht="15" hidden="false" customHeight="true" outlineLevel="0" collapsed="false">
      <c r="A4689" s="193" t="s">
        <v>15472</v>
      </c>
      <c r="B4689" s="20" t="str">
        <f aca="false">INDEX(Table2[], MATCH(L4689, Location_ID!$D$2:$D$648, 0), 1)</f>
        <v>daa8a290-cd1b-4ff0-b151-1f450e2146dd</v>
      </c>
      <c r="C4689" s="193" t="s">
        <v>1482</v>
      </c>
      <c r="D4689" s="273" t="s">
        <v>354</v>
      </c>
      <c r="E4689" s="193" t="s">
        <v>7134</v>
      </c>
      <c r="F4689" s="193" t="s">
        <v>7899</v>
      </c>
      <c r="G4689" s="193"/>
      <c r="H4689" s="196"/>
      <c r="I4689" s="193" t="s">
        <v>14291</v>
      </c>
      <c r="J4689" s="193" t="s">
        <v>14292</v>
      </c>
      <c r="K4689" s="193" t="s">
        <v>7127</v>
      </c>
      <c r="L4689" s="193" t="s">
        <v>3033</v>
      </c>
      <c r="M4689" s="193" t="s">
        <v>7131</v>
      </c>
      <c r="N4689" s="193" t="s">
        <v>14293</v>
      </c>
      <c r="O4689" s="193" t="s">
        <v>1732</v>
      </c>
      <c r="P4689" s="219" t="n">
        <v>43040</v>
      </c>
      <c r="Q4689" s="219" t="n">
        <v>44469</v>
      </c>
      <c r="R4689" s="193"/>
      <c r="S4689" s="193" t="s">
        <v>7130</v>
      </c>
      <c r="T4689" s="193" t="n">
        <v>655.1218578</v>
      </c>
      <c r="U4689" s="193"/>
      <c r="V4689" s="193"/>
      <c r="W4689" s="193" t="s">
        <v>8720</v>
      </c>
      <c r="X4689" s="196"/>
      <c r="Y4689" s="196"/>
      <c r="Z4689" s="196" t="n">
        <v>0</v>
      </c>
      <c r="AE4689" s="94" t="e">
        <f aca="false" t="array" ref="AE4689:AK4689">_xlfn.torow(_xlfn.unique(_xlfn._xlws.filter(cat_table[Subsector],$E4689=cat_table[Sector],"")))</f>
        <v>#NAME?</v>
      </c>
      <c r="AF4689" s="94" t="e">
        <v>#NAME?</v>
      </c>
      <c r="AG4689" s="94" t="e">
        <v>#NAME?</v>
      </c>
      <c r="AH4689" s="94" t="e">
        <v>#NAME?</v>
      </c>
      <c r="AI4689" s="94" t="e">
        <v>#NAME?</v>
      </c>
      <c r="AJ4689" s="94" t="e">
        <v>#NAME?</v>
      </c>
      <c r="AK4689" s="94" t="e">
        <v>#NAME?</v>
      </c>
      <c r="AO4689" s="94" t="e">
        <f aca="false" t="array" ref="AO4689:AQ4689">_xlfn.torow(_xlfn.unique(_xlfn._xlws.filter(cat_table[Sub-subsector],($E4689=cat_table[Sector])*($F4689=cat_table[Subsector]),"")))</f>
        <v>#NAME?</v>
      </c>
      <c r="AP4689" s="94" t="e">
        <v>#NAME?</v>
      </c>
      <c r="AQ4689" s="94" t="e">
        <v>#NAME?</v>
      </c>
    </row>
    <row r="4690" customFormat="false" ht="15" hidden="false" customHeight="true" outlineLevel="0" collapsed="false">
      <c r="A4690" s="193" t="s">
        <v>15473</v>
      </c>
      <c r="B4690" s="20" t="str">
        <f aca="false">INDEX(Table2[], MATCH(L4690, Location_ID!$D$2:$D$648, 0), 1)</f>
        <v>daa8a290-cd1b-4ff0-b151-1f450e2146dd</v>
      </c>
      <c r="C4690" s="193" t="s">
        <v>1482</v>
      </c>
      <c r="D4690" s="273" t="s">
        <v>354</v>
      </c>
      <c r="E4690" s="193" t="s">
        <v>7134</v>
      </c>
      <c r="F4690" s="193" t="s">
        <v>7899</v>
      </c>
      <c r="G4690" s="193"/>
      <c r="H4690" s="196"/>
      <c r="I4690" s="193" t="s">
        <v>14291</v>
      </c>
      <c r="J4690" s="193" t="s">
        <v>14292</v>
      </c>
      <c r="K4690" s="193" t="s">
        <v>7127</v>
      </c>
      <c r="L4690" s="193" t="s">
        <v>3033</v>
      </c>
      <c r="M4690" s="193" t="s">
        <v>7131</v>
      </c>
      <c r="N4690" s="193" t="s">
        <v>14293</v>
      </c>
      <c r="O4690" s="193" t="s">
        <v>1732</v>
      </c>
      <c r="P4690" s="219" t="n">
        <v>43040</v>
      </c>
      <c r="Q4690" s="219" t="n">
        <v>44469</v>
      </c>
      <c r="R4690" s="193"/>
      <c r="S4690" s="193" t="s">
        <v>7130</v>
      </c>
      <c r="T4690" s="193" t="n">
        <v>248.7146711</v>
      </c>
      <c r="U4690" s="193"/>
      <c r="V4690" s="193"/>
      <c r="W4690" s="193" t="s">
        <v>8720</v>
      </c>
      <c r="X4690" s="196"/>
      <c r="Y4690" s="196"/>
      <c r="Z4690" s="196" t="n">
        <v>0</v>
      </c>
      <c r="AE4690" s="94" t="e">
        <f aca="false" t="array" ref="AE4690:AK4690">_xlfn.torow(_xlfn.unique(_xlfn._xlws.filter(cat_table[Subsector],$E4690=cat_table[Sector],"")))</f>
        <v>#NAME?</v>
      </c>
      <c r="AF4690" s="94" t="e">
        <v>#NAME?</v>
      </c>
      <c r="AG4690" s="94" t="e">
        <v>#NAME?</v>
      </c>
      <c r="AH4690" s="94" t="e">
        <v>#NAME?</v>
      </c>
      <c r="AI4690" s="94" t="e">
        <v>#NAME?</v>
      </c>
      <c r="AJ4690" s="94" t="e">
        <v>#NAME?</v>
      </c>
      <c r="AK4690" s="94" t="e">
        <v>#NAME?</v>
      </c>
      <c r="AO4690" s="94" t="e">
        <f aca="false" t="array" ref="AO4690:AQ4690">_xlfn.torow(_xlfn.unique(_xlfn._xlws.filter(cat_table[Sub-subsector],($E4690=cat_table[Sector])*($F4690=cat_table[Subsector]),"")))</f>
        <v>#NAME?</v>
      </c>
      <c r="AP4690" s="94" t="e">
        <v>#NAME?</v>
      </c>
      <c r="AQ4690" s="94" t="e">
        <v>#NAME?</v>
      </c>
    </row>
    <row r="4691" customFormat="false" ht="15" hidden="false" customHeight="true" outlineLevel="0" collapsed="false">
      <c r="A4691" s="193" t="s">
        <v>15474</v>
      </c>
      <c r="B4691" s="20" t="str">
        <f aca="false">INDEX(Table2[], MATCH(L4691, Location_ID!$D$2:$D$648, 0), 1)</f>
        <v>daa8a290-cd1b-4ff0-b151-1f450e2146dd</v>
      </c>
      <c r="C4691" s="193" t="s">
        <v>1482</v>
      </c>
      <c r="D4691" s="273" t="s">
        <v>354</v>
      </c>
      <c r="E4691" s="193" t="s">
        <v>7134</v>
      </c>
      <c r="F4691" s="193" t="s">
        <v>7899</v>
      </c>
      <c r="G4691" s="193"/>
      <c r="H4691" s="196"/>
      <c r="I4691" s="193" t="s">
        <v>14291</v>
      </c>
      <c r="J4691" s="193" t="s">
        <v>14292</v>
      </c>
      <c r="K4691" s="193" t="s">
        <v>7127</v>
      </c>
      <c r="L4691" s="193" t="s">
        <v>3033</v>
      </c>
      <c r="M4691" s="193" t="s">
        <v>7131</v>
      </c>
      <c r="N4691" s="193" t="s">
        <v>14293</v>
      </c>
      <c r="O4691" s="193" t="s">
        <v>1732</v>
      </c>
      <c r="P4691" s="219" t="n">
        <v>43040</v>
      </c>
      <c r="Q4691" s="219" t="n">
        <v>44469</v>
      </c>
      <c r="R4691" s="193"/>
      <c r="S4691" s="193" t="s">
        <v>7130</v>
      </c>
      <c r="T4691" s="193" t="n">
        <v>331.6245235</v>
      </c>
      <c r="U4691" s="193"/>
      <c r="V4691" s="193"/>
      <c r="W4691" s="193" t="s">
        <v>8720</v>
      </c>
      <c r="X4691" s="196"/>
      <c r="Y4691" s="196"/>
      <c r="Z4691" s="196" t="n">
        <v>0</v>
      </c>
      <c r="AE4691" s="94" t="e">
        <f aca="false" t="array" ref="AE4691:AK4691">_xlfn.torow(_xlfn.unique(_xlfn._xlws.filter(cat_table[Subsector],$E4691=cat_table[Sector],"")))</f>
        <v>#NAME?</v>
      </c>
      <c r="AF4691" s="94" t="e">
        <v>#NAME?</v>
      </c>
      <c r="AG4691" s="94" t="e">
        <v>#NAME?</v>
      </c>
      <c r="AH4691" s="94" t="e">
        <v>#NAME?</v>
      </c>
      <c r="AI4691" s="94" t="e">
        <v>#NAME?</v>
      </c>
      <c r="AJ4691" s="94" t="e">
        <v>#NAME?</v>
      </c>
      <c r="AK4691" s="94" t="e">
        <v>#NAME?</v>
      </c>
      <c r="AO4691" s="94" t="e">
        <f aca="false" t="array" ref="AO4691:AQ4691">_xlfn.torow(_xlfn.unique(_xlfn._xlws.filter(cat_table[Sub-subsector],($E4691=cat_table[Sector])*($F4691=cat_table[Subsector]),"")))</f>
        <v>#NAME?</v>
      </c>
      <c r="AP4691" s="94" t="e">
        <v>#NAME?</v>
      </c>
      <c r="AQ4691" s="94" t="e">
        <v>#NAME?</v>
      </c>
    </row>
    <row r="4692" customFormat="false" ht="15" hidden="false" customHeight="true" outlineLevel="0" collapsed="false">
      <c r="A4692" s="193" t="s">
        <v>15475</v>
      </c>
      <c r="B4692" s="20" t="str">
        <f aca="false">INDEX(Table2[], MATCH(L4692, Location_ID!$D$2:$D$648, 0), 1)</f>
        <v>daa8a290-cd1b-4ff0-b151-1f450e2146dd</v>
      </c>
      <c r="C4692" s="193" t="s">
        <v>1482</v>
      </c>
      <c r="D4692" s="273" t="s">
        <v>354</v>
      </c>
      <c r="E4692" s="193" t="s">
        <v>7134</v>
      </c>
      <c r="F4692" s="193" t="s">
        <v>7899</v>
      </c>
      <c r="G4692" s="193"/>
      <c r="H4692" s="196"/>
      <c r="I4692" s="193" t="s">
        <v>14291</v>
      </c>
      <c r="J4692" s="193" t="s">
        <v>14292</v>
      </c>
      <c r="K4692" s="193" t="s">
        <v>7127</v>
      </c>
      <c r="L4692" s="193" t="s">
        <v>3033</v>
      </c>
      <c r="M4692" s="193" t="s">
        <v>7131</v>
      </c>
      <c r="N4692" s="193" t="s">
        <v>14293</v>
      </c>
      <c r="O4692" s="193" t="s">
        <v>1732</v>
      </c>
      <c r="P4692" s="219" t="n">
        <v>43040</v>
      </c>
      <c r="Q4692" s="219" t="n">
        <v>44469</v>
      </c>
      <c r="R4692" s="193"/>
      <c r="S4692" s="193" t="s">
        <v>7130</v>
      </c>
      <c r="T4692" s="193" t="n">
        <v>538.9383703</v>
      </c>
      <c r="U4692" s="193"/>
      <c r="V4692" s="193"/>
      <c r="W4692" s="193" t="s">
        <v>8720</v>
      </c>
      <c r="X4692" s="196"/>
      <c r="Y4692" s="196"/>
      <c r="Z4692" s="196" t="n">
        <v>0</v>
      </c>
      <c r="AE4692" s="94" t="e">
        <f aca="false" t="array" ref="AE4692:AK4692">_xlfn.torow(_xlfn.unique(_xlfn._xlws.filter(cat_table[Subsector],$E4692=cat_table[Sector],"")))</f>
        <v>#NAME?</v>
      </c>
      <c r="AF4692" s="94" t="e">
        <v>#NAME?</v>
      </c>
      <c r="AG4692" s="94" t="e">
        <v>#NAME?</v>
      </c>
      <c r="AH4692" s="94" t="e">
        <v>#NAME?</v>
      </c>
      <c r="AI4692" s="94" t="e">
        <v>#NAME?</v>
      </c>
      <c r="AJ4692" s="94" t="e">
        <v>#NAME?</v>
      </c>
      <c r="AK4692" s="94" t="e">
        <v>#NAME?</v>
      </c>
      <c r="AO4692" s="94" t="e">
        <f aca="false" t="array" ref="AO4692:AQ4692">_xlfn.torow(_xlfn.unique(_xlfn._xlws.filter(cat_table[Sub-subsector],($E4692=cat_table[Sector])*($F4692=cat_table[Subsector]),"")))</f>
        <v>#NAME?</v>
      </c>
      <c r="AP4692" s="94" t="e">
        <v>#NAME?</v>
      </c>
      <c r="AQ4692" s="94" t="e">
        <v>#NAME?</v>
      </c>
    </row>
    <row r="4693" customFormat="false" ht="15" hidden="false" customHeight="true" outlineLevel="0" collapsed="false">
      <c r="A4693" s="193" t="s">
        <v>15476</v>
      </c>
      <c r="B4693" s="20" t="str">
        <f aca="false">INDEX(Table2[], MATCH(L4693, Location_ID!$D$2:$D$648, 0), 1)</f>
        <v>daa8a290-cd1b-4ff0-b151-1f450e2146dd</v>
      </c>
      <c r="C4693" s="193" t="s">
        <v>1482</v>
      </c>
      <c r="D4693" s="273" t="s">
        <v>354</v>
      </c>
      <c r="E4693" s="193" t="s">
        <v>7134</v>
      </c>
      <c r="F4693" s="193" t="s">
        <v>7899</v>
      </c>
      <c r="G4693" s="193"/>
      <c r="H4693" s="196"/>
      <c r="I4693" s="193" t="s">
        <v>14291</v>
      </c>
      <c r="J4693" s="193" t="s">
        <v>14292</v>
      </c>
      <c r="K4693" s="193" t="s">
        <v>7127</v>
      </c>
      <c r="L4693" s="193" t="s">
        <v>3033</v>
      </c>
      <c r="M4693" s="193" t="s">
        <v>7131</v>
      </c>
      <c r="N4693" s="193" t="s">
        <v>14293</v>
      </c>
      <c r="O4693" s="193" t="s">
        <v>1732</v>
      </c>
      <c r="P4693" s="219" t="n">
        <v>43040</v>
      </c>
      <c r="Q4693" s="219" t="n">
        <v>44469</v>
      </c>
      <c r="R4693" s="193"/>
      <c r="S4693" s="193" t="s">
        <v>7130</v>
      </c>
      <c r="T4693" s="193" t="n">
        <v>139.8579735</v>
      </c>
      <c r="U4693" s="193"/>
      <c r="V4693" s="193"/>
      <c r="W4693" s="193" t="s">
        <v>8720</v>
      </c>
      <c r="X4693" s="196"/>
      <c r="Y4693" s="196"/>
      <c r="Z4693" s="196" t="n">
        <v>0</v>
      </c>
      <c r="AE4693" s="94" t="e">
        <f aca="false" t="array" ref="AE4693:AK4693">_xlfn.torow(_xlfn.unique(_xlfn._xlws.filter(cat_table[Subsector],$E4693=cat_table[Sector],"")))</f>
        <v>#NAME?</v>
      </c>
      <c r="AF4693" s="94" t="e">
        <v>#NAME?</v>
      </c>
      <c r="AG4693" s="94" t="e">
        <v>#NAME?</v>
      </c>
      <c r="AH4693" s="94" t="e">
        <v>#NAME?</v>
      </c>
      <c r="AI4693" s="94" t="e">
        <v>#NAME?</v>
      </c>
      <c r="AJ4693" s="94" t="e">
        <v>#NAME?</v>
      </c>
      <c r="AK4693" s="94" t="e">
        <v>#NAME?</v>
      </c>
      <c r="AO4693" s="94" t="e">
        <f aca="false" t="array" ref="AO4693:AQ4693">_xlfn.torow(_xlfn.unique(_xlfn._xlws.filter(cat_table[Sub-subsector],($E4693=cat_table[Sector])*($F4693=cat_table[Subsector]),"")))</f>
        <v>#NAME?</v>
      </c>
      <c r="AP4693" s="94" t="e">
        <v>#NAME?</v>
      </c>
      <c r="AQ4693" s="94" t="e">
        <v>#NAME?</v>
      </c>
    </row>
    <row r="4694" customFormat="false" ht="15" hidden="false" customHeight="true" outlineLevel="0" collapsed="false">
      <c r="A4694" s="193" t="s">
        <v>15477</v>
      </c>
      <c r="B4694" s="20" t="str">
        <f aca="false">INDEX(Table2[], MATCH(L4694, Location_ID!$D$2:$D$648, 0), 1)</f>
        <v>daa8a290-cd1b-4ff0-b151-1f450e2146dd</v>
      </c>
      <c r="C4694" s="193" t="s">
        <v>1482</v>
      </c>
      <c r="D4694" s="273" t="s">
        <v>354</v>
      </c>
      <c r="E4694" s="193" t="s">
        <v>7134</v>
      </c>
      <c r="F4694" s="193" t="s">
        <v>7899</v>
      </c>
      <c r="G4694" s="193"/>
      <c r="H4694" s="196"/>
      <c r="I4694" s="193" t="s">
        <v>14291</v>
      </c>
      <c r="J4694" s="193" t="s">
        <v>14292</v>
      </c>
      <c r="K4694" s="193" t="s">
        <v>7127</v>
      </c>
      <c r="L4694" s="193" t="s">
        <v>3033</v>
      </c>
      <c r="M4694" s="193" t="s">
        <v>7131</v>
      </c>
      <c r="N4694" s="193" t="s">
        <v>14293</v>
      </c>
      <c r="O4694" s="193" t="s">
        <v>1732</v>
      </c>
      <c r="P4694" s="219" t="n">
        <v>43040</v>
      </c>
      <c r="Q4694" s="219" t="n">
        <v>44469</v>
      </c>
      <c r="R4694" s="193"/>
      <c r="S4694" s="193" t="s">
        <v>7130</v>
      </c>
      <c r="T4694" s="193" t="n">
        <v>316.0924364</v>
      </c>
      <c r="U4694" s="193"/>
      <c r="V4694" s="193"/>
      <c r="W4694" s="193" t="s">
        <v>8720</v>
      </c>
      <c r="X4694" s="196"/>
      <c r="Y4694" s="196"/>
      <c r="Z4694" s="196" t="n">
        <v>0</v>
      </c>
      <c r="AE4694" s="94" t="e">
        <f aca="false" t="array" ref="AE4694:AK4694">_xlfn.torow(_xlfn.unique(_xlfn._xlws.filter(cat_table[Subsector],$E4694=cat_table[Sector],"")))</f>
        <v>#NAME?</v>
      </c>
      <c r="AF4694" s="94" t="e">
        <v>#NAME?</v>
      </c>
      <c r="AG4694" s="94" t="e">
        <v>#NAME?</v>
      </c>
      <c r="AH4694" s="94" t="e">
        <v>#NAME?</v>
      </c>
      <c r="AI4694" s="94" t="e">
        <v>#NAME?</v>
      </c>
      <c r="AJ4694" s="94" t="e">
        <v>#NAME?</v>
      </c>
      <c r="AK4694" s="94" t="e">
        <v>#NAME?</v>
      </c>
      <c r="AO4694" s="94" t="e">
        <f aca="false" t="array" ref="AO4694:AQ4694">_xlfn.torow(_xlfn.unique(_xlfn._xlws.filter(cat_table[Sub-subsector],($E4694=cat_table[Sector])*($F4694=cat_table[Subsector]),"")))</f>
        <v>#NAME?</v>
      </c>
      <c r="AP4694" s="94" t="e">
        <v>#NAME?</v>
      </c>
      <c r="AQ4694" s="94" t="e">
        <v>#NAME?</v>
      </c>
    </row>
    <row r="4695" customFormat="false" ht="15" hidden="false" customHeight="true" outlineLevel="0" collapsed="false">
      <c r="A4695" s="193" t="s">
        <v>15478</v>
      </c>
      <c r="B4695" s="20" t="str">
        <f aca="false">INDEX(Table2[], MATCH(L4695, Location_ID!$D$2:$D$648, 0), 1)</f>
        <v>daa8a290-cd1b-4ff0-b151-1f450e2146dd</v>
      </c>
      <c r="C4695" s="193" t="s">
        <v>1482</v>
      </c>
      <c r="D4695" s="273" t="s">
        <v>354</v>
      </c>
      <c r="E4695" s="193" t="s">
        <v>7134</v>
      </c>
      <c r="F4695" s="193" t="s">
        <v>7899</v>
      </c>
      <c r="G4695" s="193"/>
      <c r="H4695" s="196"/>
      <c r="I4695" s="193" t="s">
        <v>14291</v>
      </c>
      <c r="J4695" s="193" t="s">
        <v>14292</v>
      </c>
      <c r="K4695" s="193" t="s">
        <v>7127</v>
      </c>
      <c r="L4695" s="193" t="s">
        <v>3033</v>
      </c>
      <c r="M4695" s="193" t="s">
        <v>7131</v>
      </c>
      <c r="N4695" s="193" t="s">
        <v>14293</v>
      </c>
      <c r="O4695" s="193" t="s">
        <v>1732</v>
      </c>
      <c r="P4695" s="219" t="n">
        <v>43040</v>
      </c>
      <c r="Q4695" s="219" t="n">
        <v>44469</v>
      </c>
      <c r="R4695" s="193"/>
      <c r="S4695" s="193" t="s">
        <v>7130</v>
      </c>
      <c r="T4695" s="193" t="n">
        <v>467.4270701</v>
      </c>
      <c r="U4695" s="193"/>
      <c r="V4695" s="193"/>
      <c r="W4695" s="193" t="s">
        <v>8720</v>
      </c>
      <c r="X4695" s="196"/>
      <c r="Y4695" s="196"/>
      <c r="Z4695" s="196" t="n">
        <v>0</v>
      </c>
      <c r="AE4695" s="94" t="e">
        <f aca="false" t="array" ref="AE4695:AK4695">_xlfn.torow(_xlfn.unique(_xlfn._xlws.filter(cat_table[Subsector],$E4695=cat_table[Sector],"")))</f>
        <v>#NAME?</v>
      </c>
      <c r="AF4695" s="94" t="e">
        <v>#NAME?</v>
      </c>
      <c r="AG4695" s="94" t="e">
        <v>#NAME?</v>
      </c>
      <c r="AH4695" s="94" t="e">
        <v>#NAME?</v>
      </c>
      <c r="AI4695" s="94" t="e">
        <v>#NAME?</v>
      </c>
      <c r="AJ4695" s="94" t="e">
        <v>#NAME?</v>
      </c>
      <c r="AK4695" s="94" t="e">
        <v>#NAME?</v>
      </c>
      <c r="AO4695" s="94" t="e">
        <f aca="false" t="array" ref="AO4695:AQ4695">_xlfn.torow(_xlfn.unique(_xlfn._xlws.filter(cat_table[Sub-subsector],($E4695=cat_table[Sector])*($F4695=cat_table[Subsector]),"")))</f>
        <v>#NAME?</v>
      </c>
      <c r="AP4695" s="94" t="e">
        <v>#NAME?</v>
      </c>
      <c r="AQ4695" s="94" t="e">
        <v>#NAME?</v>
      </c>
    </row>
    <row r="4696" customFormat="false" ht="15" hidden="false" customHeight="true" outlineLevel="0" collapsed="false">
      <c r="A4696" s="193" t="s">
        <v>15479</v>
      </c>
      <c r="B4696" s="20" t="str">
        <f aca="false">INDEX(Table2[], MATCH(L4696, Location_ID!$D$2:$D$648, 0), 1)</f>
        <v>daa8a290-cd1b-4ff0-b151-1f450e2146dd</v>
      </c>
      <c r="C4696" s="193" t="s">
        <v>1482</v>
      </c>
      <c r="D4696" s="273" t="s">
        <v>354</v>
      </c>
      <c r="E4696" s="193" t="s">
        <v>7134</v>
      </c>
      <c r="F4696" s="193" t="s">
        <v>7899</v>
      </c>
      <c r="G4696" s="193"/>
      <c r="H4696" s="196"/>
      <c r="I4696" s="193" t="s">
        <v>14291</v>
      </c>
      <c r="J4696" s="193" t="s">
        <v>14292</v>
      </c>
      <c r="K4696" s="193" t="s">
        <v>7127</v>
      </c>
      <c r="L4696" s="193" t="s">
        <v>3033</v>
      </c>
      <c r="M4696" s="193" t="s">
        <v>7131</v>
      </c>
      <c r="N4696" s="193" t="s">
        <v>14293</v>
      </c>
      <c r="O4696" s="193" t="s">
        <v>1732</v>
      </c>
      <c r="P4696" s="219" t="n">
        <v>43040</v>
      </c>
      <c r="Q4696" s="219" t="n">
        <v>44469</v>
      </c>
      <c r="R4696" s="193"/>
      <c r="S4696" s="193" t="s">
        <v>7130</v>
      </c>
      <c r="T4696" s="193" t="n">
        <v>8114.811948</v>
      </c>
      <c r="U4696" s="193"/>
      <c r="V4696" s="193"/>
      <c r="W4696" s="193" t="s">
        <v>8720</v>
      </c>
      <c r="X4696" s="196"/>
      <c r="Y4696" s="196"/>
      <c r="Z4696" s="196" t="n">
        <v>0</v>
      </c>
      <c r="AE4696" s="94" t="e">
        <f aca="false" t="array" ref="AE4696:AK4696">_xlfn.torow(_xlfn.unique(_xlfn._xlws.filter(cat_table[Subsector],$E4696=cat_table[Sector],"")))</f>
        <v>#NAME?</v>
      </c>
      <c r="AF4696" s="94" t="e">
        <v>#NAME?</v>
      </c>
      <c r="AG4696" s="94" t="e">
        <v>#NAME?</v>
      </c>
      <c r="AH4696" s="94" t="e">
        <v>#NAME?</v>
      </c>
      <c r="AI4696" s="94" t="e">
        <v>#NAME?</v>
      </c>
      <c r="AJ4696" s="94" t="e">
        <v>#NAME?</v>
      </c>
      <c r="AK4696" s="94" t="e">
        <v>#NAME?</v>
      </c>
      <c r="AO4696" s="94" t="e">
        <f aca="false" t="array" ref="AO4696:AQ4696">_xlfn.torow(_xlfn.unique(_xlfn._xlws.filter(cat_table[Sub-subsector],($E4696=cat_table[Sector])*($F4696=cat_table[Subsector]),"")))</f>
        <v>#NAME?</v>
      </c>
      <c r="AP4696" s="94" t="e">
        <v>#NAME?</v>
      </c>
      <c r="AQ4696" s="94" t="e">
        <v>#NAME?</v>
      </c>
    </row>
    <row r="4697" customFormat="false" ht="15" hidden="false" customHeight="true" outlineLevel="0" collapsed="false">
      <c r="A4697" s="193" t="s">
        <v>15480</v>
      </c>
      <c r="B4697" s="20" t="str">
        <f aca="false">INDEX(Table2[], MATCH(L4697, Location_ID!$D$2:$D$648, 0), 1)</f>
        <v>daa8a290-cd1b-4ff0-b151-1f450e2146dd</v>
      </c>
      <c r="C4697" s="193" t="s">
        <v>1482</v>
      </c>
      <c r="D4697" s="273" t="s">
        <v>354</v>
      </c>
      <c r="E4697" s="193" t="s">
        <v>7134</v>
      </c>
      <c r="F4697" s="193" t="s">
        <v>7899</v>
      </c>
      <c r="G4697" s="193"/>
      <c r="H4697" s="196"/>
      <c r="I4697" s="193" t="s">
        <v>14291</v>
      </c>
      <c r="J4697" s="193" t="s">
        <v>14292</v>
      </c>
      <c r="K4697" s="193" t="s">
        <v>7127</v>
      </c>
      <c r="L4697" s="193" t="s">
        <v>3033</v>
      </c>
      <c r="M4697" s="193" t="s">
        <v>7131</v>
      </c>
      <c r="N4697" s="193" t="s">
        <v>14293</v>
      </c>
      <c r="O4697" s="193" t="s">
        <v>1732</v>
      </c>
      <c r="P4697" s="219" t="n">
        <v>43040</v>
      </c>
      <c r="Q4697" s="219" t="n">
        <v>44469</v>
      </c>
      <c r="R4697" s="193"/>
      <c r="S4697" s="193" t="s">
        <v>7130</v>
      </c>
      <c r="T4697" s="193" t="n">
        <v>194.6934932</v>
      </c>
      <c r="U4697" s="193"/>
      <c r="V4697" s="193"/>
      <c r="W4697" s="193" t="s">
        <v>8720</v>
      </c>
      <c r="X4697" s="196"/>
      <c r="Y4697" s="196"/>
      <c r="Z4697" s="196" t="n">
        <v>0</v>
      </c>
      <c r="AE4697" s="94" t="e">
        <f aca="false" t="array" ref="AE4697:AK4697">_xlfn.torow(_xlfn.unique(_xlfn._xlws.filter(cat_table[Subsector],$E4697=cat_table[Sector],"")))</f>
        <v>#NAME?</v>
      </c>
      <c r="AF4697" s="94" t="e">
        <v>#NAME?</v>
      </c>
      <c r="AG4697" s="94" t="e">
        <v>#NAME?</v>
      </c>
      <c r="AH4697" s="94" t="e">
        <v>#NAME?</v>
      </c>
      <c r="AI4697" s="94" t="e">
        <v>#NAME?</v>
      </c>
      <c r="AJ4697" s="94" t="e">
        <v>#NAME?</v>
      </c>
      <c r="AK4697" s="94" t="e">
        <v>#NAME?</v>
      </c>
      <c r="AO4697" s="94" t="e">
        <f aca="false" t="array" ref="AO4697:AQ4697">_xlfn.torow(_xlfn.unique(_xlfn._xlws.filter(cat_table[Sub-subsector],($E4697=cat_table[Sector])*($F4697=cat_table[Subsector]),"")))</f>
        <v>#NAME?</v>
      </c>
      <c r="AP4697" s="94" t="e">
        <v>#NAME?</v>
      </c>
      <c r="AQ4697" s="94" t="e">
        <v>#NAME?</v>
      </c>
    </row>
    <row r="4698" customFormat="false" ht="15" hidden="false" customHeight="true" outlineLevel="0" collapsed="false">
      <c r="A4698" s="193" t="s">
        <v>15481</v>
      </c>
      <c r="B4698" s="20" t="str">
        <f aca="false">INDEX(Table2[], MATCH(L4698, Location_ID!$D$2:$D$648, 0), 1)</f>
        <v>daa8a290-cd1b-4ff0-b151-1f450e2146dd</v>
      </c>
      <c r="C4698" s="193" t="s">
        <v>1482</v>
      </c>
      <c r="D4698" s="273" t="s">
        <v>354</v>
      </c>
      <c r="E4698" s="193" t="s">
        <v>7134</v>
      </c>
      <c r="F4698" s="193" t="s">
        <v>7899</v>
      </c>
      <c r="G4698" s="193"/>
      <c r="H4698" s="196"/>
      <c r="I4698" s="193" t="s">
        <v>14291</v>
      </c>
      <c r="J4698" s="193" t="s">
        <v>14292</v>
      </c>
      <c r="K4698" s="193" t="s">
        <v>7127</v>
      </c>
      <c r="L4698" s="193" t="s">
        <v>3033</v>
      </c>
      <c r="M4698" s="193" t="s">
        <v>7131</v>
      </c>
      <c r="N4698" s="193" t="s">
        <v>14293</v>
      </c>
      <c r="O4698" s="193" t="s">
        <v>1732</v>
      </c>
      <c r="P4698" s="219" t="n">
        <v>43040</v>
      </c>
      <c r="Q4698" s="219" t="n">
        <v>44469</v>
      </c>
      <c r="R4698" s="193"/>
      <c r="S4698" s="193" t="s">
        <v>7130</v>
      </c>
      <c r="T4698" s="193" t="n">
        <v>1310.013463</v>
      </c>
      <c r="U4698" s="193"/>
      <c r="V4698" s="193"/>
      <c r="W4698" s="193" t="s">
        <v>8720</v>
      </c>
      <c r="X4698" s="196"/>
      <c r="Y4698" s="196"/>
      <c r="Z4698" s="196" t="n">
        <v>0</v>
      </c>
      <c r="AE4698" s="94" t="e">
        <f aca="false" t="array" ref="AE4698:AK4698">_xlfn.torow(_xlfn.unique(_xlfn._xlws.filter(cat_table[Subsector],$E4698=cat_table[Sector],"")))</f>
        <v>#NAME?</v>
      </c>
      <c r="AF4698" s="94" t="e">
        <v>#NAME?</v>
      </c>
      <c r="AG4698" s="94" t="e">
        <v>#NAME?</v>
      </c>
      <c r="AH4698" s="94" t="e">
        <v>#NAME?</v>
      </c>
      <c r="AI4698" s="94" t="e">
        <v>#NAME?</v>
      </c>
      <c r="AJ4698" s="94" t="e">
        <v>#NAME?</v>
      </c>
      <c r="AK4698" s="94" t="e">
        <v>#NAME?</v>
      </c>
      <c r="AO4698" s="94" t="e">
        <f aca="false" t="array" ref="AO4698:AQ4698">_xlfn.torow(_xlfn.unique(_xlfn._xlws.filter(cat_table[Sub-subsector],($E4698=cat_table[Sector])*($F4698=cat_table[Subsector]),"")))</f>
        <v>#NAME?</v>
      </c>
      <c r="AP4698" s="94" t="e">
        <v>#NAME?</v>
      </c>
      <c r="AQ4698" s="94" t="e">
        <v>#NAME?</v>
      </c>
    </row>
    <row r="4699" customFormat="false" ht="15" hidden="false" customHeight="true" outlineLevel="0" collapsed="false">
      <c r="A4699" s="193" t="s">
        <v>15482</v>
      </c>
      <c r="B4699" s="20" t="str">
        <f aca="false">INDEX(Table2[], MATCH(L4699, Location_ID!$D$2:$D$648, 0), 1)</f>
        <v>daa8a290-cd1b-4ff0-b151-1f450e2146dd</v>
      </c>
      <c r="C4699" s="193" t="s">
        <v>1482</v>
      </c>
      <c r="D4699" s="273" t="s">
        <v>354</v>
      </c>
      <c r="E4699" s="193" t="s">
        <v>7134</v>
      </c>
      <c r="F4699" s="193" t="s">
        <v>7899</v>
      </c>
      <c r="G4699" s="193"/>
      <c r="H4699" s="196"/>
      <c r="I4699" s="193" t="s">
        <v>14291</v>
      </c>
      <c r="J4699" s="193" t="s">
        <v>14292</v>
      </c>
      <c r="K4699" s="193" t="s">
        <v>7127</v>
      </c>
      <c r="L4699" s="193" t="s">
        <v>3033</v>
      </c>
      <c r="M4699" s="193" t="s">
        <v>7131</v>
      </c>
      <c r="N4699" s="193" t="s">
        <v>14293</v>
      </c>
      <c r="O4699" s="193" t="s">
        <v>1732</v>
      </c>
      <c r="P4699" s="219" t="n">
        <v>43040</v>
      </c>
      <c r="Q4699" s="219" t="n">
        <v>44469</v>
      </c>
      <c r="R4699" s="193"/>
      <c r="S4699" s="193" t="s">
        <v>7130</v>
      </c>
      <c r="T4699" s="193" t="n">
        <v>1882.480093</v>
      </c>
      <c r="U4699" s="193"/>
      <c r="V4699" s="193"/>
      <c r="W4699" s="193" t="s">
        <v>8720</v>
      </c>
      <c r="X4699" s="196"/>
      <c r="Y4699" s="196"/>
      <c r="Z4699" s="196" t="n">
        <v>0</v>
      </c>
      <c r="AE4699" s="94" t="e">
        <f aca="false" t="array" ref="AE4699:AK4699">_xlfn.torow(_xlfn.unique(_xlfn._xlws.filter(cat_table[Subsector],$E4699=cat_table[Sector],"")))</f>
        <v>#NAME?</v>
      </c>
      <c r="AF4699" s="94" t="e">
        <v>#NAME?</v>
      </c>
      <c r="AG4699" s="94" t="e">
        <v>#NAME?</v>
      </c>
      <c r="AH4699" s="94" t="e">
        <v>#NAME?</v>
      </c>
      <c r="AI4699" s="94" t="e">
        <v>#NAME?</v>
      </c>
      <c r="AJ4699" s="94" t="e">
        <v>#NAME?</v>
      </c>
      <c r="AK4699" s="94" t="e">
        <v>#NAME?</v>
      </c>
      <c r="AO4699" s="94" t="e">
        <f aca="false" t="array" ref="AO4699:AQ4699">_xlfn.torow(_xlfn.unique(_xlfn._xlws.filter(cat_table[Sub-subsector],($E4699=cat_table[Sector])*($F4699=cat_table[Subsector]),"")))</f>
        <v>#NAME?</v>
      </c>
      <c r="AP4699" s="94" t="e">
        <v>#NAME?</v>
      </c>
      <c r="AQ4699" s="94" t="e">
        <v>#NAME?</v>
      </c>
    </row>
    <row r="4700" customFormat="false" ht="15" hidden="false" customHeight="true" outlineLevel="0" collapsed="false">
      <c r="A4700" s="193" t="s">
        <v>15483</v>
      </c>
      <c r="B4700" s="20" t="str">
        <f aca="false">INDEX(Table2[], MATCH(L4700, Location_ID!$D$2:$D$648, 0), 1)</f>
        <v>daa8a290-cd1b-4ff0-b151-1f450e2146dd</v>
      </c>
      <c r="C4700" s="193" t="s">
        <v>1482</v>
      </c>
      <c r="D4700" s="273" t="s">
        <v>354</v>
      </c>
      <c r="E4700" s="193" t="s">
        <v>7134</v>
      </c>
      <c r="F4700" s="193" t="s">
        <v>7899</v>
      </c>
      <c r="G4700" s="193"/>
      <c r="H4700" s="196"/>
      <c r="I4700" s="193" t="s">
        <v>14291</v>
      </c>
      <c r="J4700" s="193" t="s">
        <v>14292</v>
      </c>
      <c r="K4700" s="193" t="s">
        <v>7127</v>
      </c>
      <c r="L4700" s="193" t="s">
        <v>3033</v>
      </c>
      <c r="M4700" s="193" t="s">
        <v>7131</v>
      </c>
      <c r="N4700" s="193" t="s">
        <v>14293</v>
      </c>
      <c r="O4700" s="193" t="s">
        <v>1732</v>
      </c>
      <c r="P4700" s="219" t="n">
        <v>43040</v>
      </c>
      <c r="Q4700" s="219" t="n">
        <v>44469</v>
      </c>
      <c r="R4700" s="193"/>
      <c r="S4700" s="193" t="s">
        <v>7130</v>
      </c>
      <c r="T4700" s="193" t="n">
        <v>2212.796969</v>
      </c>
      <c r="U4700" s="193"/>
      <c r="V4700" s="193"/>
      <c r="W4700" s="193" t="s">
        <v>8720</v>
      </c>
      <c r="X4700" s="196"/>
      <c r="Y4700" s="196"/>
      <c r="Z4700" s="196" t="n">
        <v>0</v>
      </c>
      <c r="AE4700" s="94" t="e">
        <f aca="false" t="array" ref="AE4700:AK4700">_xlfn.torow(_xlfn.unique(_xlfn._xlws.filter(cat_table[Subsector],$E4700=cat_table[Sector],"")))</f>
        <v>#NAME?</v>
      </c>
      <c r="AF4700" s="94" t="e">
        <v>#NAME?</v>
      </c>
      <c r="AG4700" s="94" t="e">
        <v>#NAME?</v>
      </c>
      <c r="AH4700" s="94" t="e">
        <v>#NAME?</v>
      </c>
      <c r="AI4700" s="94" t="e">
        <v>#NAME?</v>
      </c>
      <c r="AJ4700" s="94" t="e">
        <v>#NAME?</v>
      </c>
      <c r="AK4700" s="94" t="e">
        <v>#NAME?</v>
      </c>
      <c r="AO4700" s="94" t="e">
        <f aca="false" t="array" ref="AO4700:AQ4700">_xlfn.torow(_xlfn.unique(_xlfn._xlws.filter(cat_table[Sub-subsector],($E4700=cat_table[Sector])*($F4700=cat_table[Subsector]),"")))</f>
        <v>#NAME?</v>
      </c>
      <c r="AP4700" s="94" t="e">
        <v>#NAME?</v>
      </c>
      <c r="AQ4700" s="94" t="e">
        <v>#NAME?</v>
      </c>
    </row>
    <row r="4701" customFormat="false" ht="15" hidden="false" customHeight="true" outlineLevel="0" collapsed="false">
      <c r="A4701" s="193" t="s">
        <v>15484</v>
      </c>
      <c r="B4701" s="20" t="str">
        <f aca="false">INDEX(Table2[], MATCH(L4701, Location_ID!$D$2:$D$648, 0), 1)</f>
        <v>daa8a290-cd1b-4ff0-b151-1f450e2146dd</v>
      </c>
      <c r="C4701" s="193" t="s">
        <v>1482</v>
      </c>
      <c r="D4701" s="273" t="s">
        <v>354</v>
      </c>
      <c r="E4701" s="193" t="s">
        <v>7134</v>
      </c>
      <c r="F4701" s="193" t="s">
        <v>7899</v>
      </c>
      <c r="G4701" s="193"/>
      <c r="H4701" s="196"/>
      <c r="I4701" s="193" t="s">
        <v>14291</v>
      </c>
      <c r="J4701" s="193" t="s">
        <v>14292</v>
      </c>
      <c r="K4701" s="193" t="s">
        <v>7127</v>
      </c>
      <c r="L4701" s="193" t="s">
        <v>3033</v>
      </c>
      <c r="M4701" s="193" t="s">
        <v>7131</v>
      </c>
      <c r="N4701" s="193" t="s">
        <v>14293</v>
      </c>
      <c r="O4701" s="193" t="s">
        <v>1732</v>
      </c>
      <c r="P4701" s="219" t="n">
        <v>43040</v>
      </c>
      <c r="Q4701" s="219" t="n">
        <v>44469</v>
      </c>
      <c r="R4701" s="193"/>
      <c r="S4701" s="193" t="s">
        <v>7130</v>
      </c>
      <c r="T4701" s="193" t="n">
        <v>777.5267961</v>
      </c>
      <c r="U4701" s="193"/>
      <c r="V4701" s="193"/>
      <c r="W4701" s="193" t="s">
        <v>8720</v>
      </c>
      <c r="X4701" s="196"/>
      <c r="Y4701" s="196"/>
      <c r="Z4701" s="196" t="n">
        <v>0</v>
      </c>
      <c r="AE4701" s="94" t="e">
        <f aca="false" t="array" ref="AE4701:AK4701">_xlfn.torow(_xlfn.unique(_xlfn._xlws.filter(cat_table[Subsector],$E4701=cat_table[Sector],"")))</f>
        <v>#NAME?</v>
      </c>
      <c r="AF4701" s="94" t="e">
        <v>#NAME?</v>
      </c>
      <c r="AG4701" s="94" t="e">
        <v>#NAME?</v>
      </c>
      <c r="AH4701" s="94" t="e">
        <v>#NAME?</v>
      </c>
      <c r="AI4701" s="94" t="e">
        <v>#NAME?</v>
      </c>
      <c r="AJ4701" s="94" t="e">
        <v>#NAME?</v>
      </c>
      <c r="AK4701" s="94" t="e">
        <v>#NAME?</v>
      </c>
      <c r="AO4701" s="94" t="e">
        <f aca="false" t="array" ref="AO4701:AQ4701">_xlfn.torow(_xlfn.unique(_xlfn._xlws.filter(cat_table[Sub-subsector],($E4701=cat_table[Sector])*($F4701=cat_table[Subsector]),"")))</f>
        <v>#NAME?</v>
      </c>
      <c r="AP4701" s="94" t="e">
        <v>#NAME?</v>
      </c>
      <c r="AQ4701" s="94" t="e">
        <v>#NAME?</v>
      </c>
    </row>
    <row r="4702" customFormat="false" ht="15" hidden="false" customHeight="true" outlineLevel="0" collapsed="false">
      <c r="A4702" s="193" t="s">
        <v>15485</v>
      </c>
      <c r="B4702" s="20" t="str">
        <f aca="false">INDEX(Table2[], MATCH(L4702, Location_ID!$D$2:$D$648, 0), 1)</f>
        <v>daa8a290-cd1b-4ff0-b151-1f450e2146dd</v>
      </c>
      <c r="C4702" s="193" t="s">
        <v>1482</v>
      </c>
      <c r="D4702" s="273" t="s">
        <v>354</v>
      </c>
      <c r="E4702" s="193" t="s">
        <v>7134</v>
      </c>
      <c r="F4702" s="193" t="s">
        <v>7899</v>
      </c>
      <c r="G4702" s="193"/>
      <c r="H4702" s="196"/>
      <c r="I4702" s="193" t="s">
        <v>14291</v>
      </c>
      <c r="J4702" s="193" t="s">
        <v>14292</v>
      </c>
      <c r="K4702" s="193" t="s">
        <v>7127</v>
      </c>
      <c r="L4702" s="193" t="s">
        <v>3033</v>
      </c>
      <c r="M4702" s="193" t="s">
        <v>7131</v>
      </c>
      <c r="N4702" s="193" t="s">
        <v>14293</v>
      </c>
      <c r="O4702" s="193" t="s">
        <v>1732</v>
      </c>
      <c r="P4702" s="219" t="n">
        <v>43040</v>
      </c>
      <c r="Q4702" s="219" t="n">
        <v>44469</v>
      </c>
      <c r="R4702" s="193"/>
      <c r="S4702" s="193" t="s">
        <v>7130</v>
      </c>
      <c r="T4702" s="193" t="n">
        <v>1805.424854</v>
      </c>
      <c r="U4702" s="193"/>
      <c r="V4702" s="193"/>
      <c r="W4702" s="193" t="s">
        <v>8720</v>
      </c>
      <c r="X4702" s="196"/>
      <c r="Y4702" s="196"/>
      <c r="Z4702" s="196" t="n">
        <v>0</v>
      </c>
      <c r="AE4702" s="94" t="e">
        <f aca="false" t="array" ref="AE4702:AK4702">_xlfn.torow(_xlfn.unique(_xlfn._xlws.filter(cat_table[Subsector],$E4702=cat_table[Sector],"")))</f>
        <v>#NAME?</v>
      </c>
      <c r="AF4702" s="94" t="e">
        <v>#NAME?</v>
      </c>
      <c r="AG4702" s="94" t="e">
        <v>#NAME?</v>
      </c>
      <c r="AH4702" s="94" t="e">
        <v>#NAME?</v>
      </c>
      <c r="AI4702" s="94" t="e">
        <v>#NAME?</v>
      </c>
      <c r="AJ4702" s="94" t="e">
        <v>#NAME?</v>
      </c>
      <c r="AK4702" s="94" t="e">
        <v>#NAME?</v>
      </c>
      <c r="AO4702" s="94" t="e">
        <f aca="false" t="array" ref="AO4702:AQ4702">_xlfn.torow(_xlfn.unique(_xlfn._xlws.filter(cat_table[Sub-subsector],($E4702=cat_table[Sector])*($F4702=cat_table[Subsector]),"")))</f>
        <v>#NAME?</v>
      </c>
      <c r="AP4702" s="94" t="e">
        <v>#NAME?</v>
      </c>
      <c r="AQ4702" s="94" t="e">
        <v>#NAME?</v>
      </c>
    </row>
    <row r="4703" customFormat="false" ht="15" hidden="false" customHeight="true" outlineLevel="0" collapsed="false">
      <c r="A4703" s="193" t="s">
        <v>15486</v>
      </c>
      <c r="B4703" s="20" t="str">
        <f aca="false">INDEX(Table2[], MATCH(L4703, Location_ID!$D$2:$D$648, 0), 1)</f>
        <v>daa8a290-cd1b-4ff0-b151-1f450e2146dd</v>
      </c>
      <c r="C4703" s="193" t="s">
        <v>1482</v>
      </c>
      <c r="D4703" s="273" t="s">
        <v>354</v>
      </c>
      <c r="E4703" s="193" t="s">
        <v>7134</v>
      </c>
      <c r="F4703" s="193" t="s">
        <v>7899</v>
      </c>
      <c r="G4703" s="193"/>
      <c r="H4703" s="196"/>
      <c r="I4703" s="193" t="s">
        <v>14291</v>
      </c>
      <c r="J4703" s="193" t="s">
        <v>14292</v>
      </c>
      <c r="K4703" s="193" t="s">
        <v>7127</v>
      </c>
      <c r="L4703" s="193" t="s">
        <v>3033</v>
      </c>
      <c r="M4703" s="193" t="s">
        <v>7131</v>
      </c>
      <c r="N4703" s="193" t="s">
        <v>14293</v>
      </c>
      <c r="O4703" s="193" t="s">
        <v>1732</v>
      </c>
      <c r="P4703" s="219" t="n">
        <v>43040</v>
      </c>
      <c r="Q4703" s="219" t="n">
        <v>44469</v>
      </c>
      <c r="R4703" s="193"/>
      <c r="S4703" s="193" t="s">
        <v>7130</v>
      </c>
      <c r="T4703" s="193" t="n">
        <v>1506.644576</v>
      </c>
      <c r="U4703" s="193"/>
      <c r="V4703" s="193"/>
      <c r="W4703" s="193" t="s">
        <v>8720</v>
      </c>
      <c r="X4703" s="196"/>
      <c r="Y4703" s="196"/>
      <c r="Z4703" s="196" t="n">
        <v>0</v>
      </c>
      <c r="AE4703" s="94" t="e">
        <f aca="false" t="array" ref="AE4703:AK4703">_xlfn.torow(_xlfn.unique(_xlfn._xlws.filter(cat_table[Subsector],$E4703=cat_table[Sector],"")))</f>
        <v>#NAME?</v>
      </c>
      <c r="AF4703" s="94" t="e">
        <v>#NAME?</v>
      </c>
      <c r="AG4703" s="94" t="e">
        <v>#NAME?</v>
      </c>
      <c r="AH4703" s="94" t="e">
        <v>#NAME?</v>
      </c>
      <c r="AI4703" s="94" t="e">
        <v>#NAME?</v>
      </c>
      <c r="AJ4703" s="94" t="e">
        <v>#NAME?</v>
      </c>
      <c r="AK4703" s="94" t="e">
        <v>#NAME?</v>
      </c>
      <c r="AO4703" s="94" t="e">
        <f aca="false" t="array" ref="AO4703:AQ4703">_xlfn.torow(_xlfn.unique(_xlfn._xlws.filter(cat_table[Sub-subsector],($E4703=cat_table[Sector])*($F4703=cat_table[Subsector]),"")))</f>
        <v>#NAME?</v>
      </c>
      <c r="AP4703" s="94" t="e">
        <v>#NAME?</v>
      </c>
      <c r="AQ4703" s="94" t="e">
        <v>#NAME?</v>
      </c>
    </row>
    <row r="4704" customFormat="false" ht="15" hidden="false" customHeight="true" outlineLevel="0" collapsed="false">
      <c r="A4704" s="193" t="s">
        <v>15487</v>
      </c>
      <c r="B4704" s="20" t="str">
        <f aca="false">INDEX(Table2[], MATCH(L4704, Location_ID!$D$2:$D$648, 0), 1)</f>
        <v>daa8a290-cd1b-4ff0-b151-1f450e2146dd</v>
      </c>
      <c r="C4704" s="193" t="s">
        <v>1482</v>
      </c>
      <c r="D4704" s="273" t="s">
        <v>354</v>
      </c>
      <c r="E4704" s="193" t="s">
        <v>7134</v>
      </c>
      <c r="F4704" s="193" t="s">
        <v>7899</v>
      </c>
      <c r="G4704" s="193"/>
      <c r="H4704" s="196"/>
      <c r="I4704" s="193" t="s">
        <v>14291</v>
      </c>
      <c r="J4704" s="193" t="s">
        <v>14292</v>
      </c>
      <c r="K4704" s="193" t="s">
        <v>7127</v>
      </c>
      <c r="L4704" s="193" t="s">
        <v>3033</v>
      </c>
      <c r="M4704" s="193" t="s">
        <v>7131</v>
      </c>
      <c r="N4704" s="193" t="s">
        <v>14293</v>
      </c>
      <c r="O4704" s="193" t="s">
        <v>1732</v>
      </c>
      <c r="P4704" s="219" t="n">
        <v>43040</v>
      </c>
      <c r="Q4704" s="219" t="n">
        <v>44469</v>
      </c>
      <c r="R4704" s="193"/>
      <c r="S4704" s="193" t="s">
        <v>7130</v>
      </c>
      <c r="T4704" s="193" t="n">
        <v>7209.318852</v>
      </c>
      <c r="U4704" s="193"/>
      <c r="V4704" s="193"/>
      <c r="W4704" s="193" t="s">
        <v>8720</v>
      </c>
      <c r="X4704" s="196"/>
      <c r="Y4704" s="196"/>
      <c r="Z4704" s="196" t="n">
        <v>0</v>
      </c>
      <c r="AE4704" s="94" t="e">
        <f aca="false" t="array" ref="AE4704:AK4704">_xlfn.torow(_xlfn.unique(_xlfn._xlws.filter(cat_table[Subsector],$E4704=cat_table[Sector],"")))</f>
        <v>#NAME?</v>
      </c>
      <c r="AF4704" s="94" t="e">
        <v>#NAME?</v>
      </c>
      <c r="AG4704" s="94" t="e">
        <v>#NAME?</v>
      </c>
      <c r="AH4704" s="94" t="e">
        <v>#NAME?</v>
      </c>
      <c r="AI4704" s="94" t="e">
        <v>#NAME?</v>
      </c>
      <c r="AJ4704" s="94" t="e">
        <v>#NAME?</v>
      </c>
      <c r="AK4704" s="94" t="e">
        <v>#NAME?</v>
      </c>
      <c r="AO4704" s="94" t="e">
        <f aca="false" t="array" ref="AO4704:AQ4704">_xlfn.torow(_xlfn.unique(_xlfn._xlws.filter(cat_table[Sub-subsector],($E4704=cat_table[Sector])*($F4704=cat_table[Subsector]),"")))</f>
        <v>#NAME?</v>
      </c>
      <c r="AP4704" s="94" t="e">
        <v>#NAME?</v>
      </c>
      <c r="AQ4704" s="94" t="e">
        <v>#NAME?</v>
      </c>
    </row>
    <row r="4705" customFormat="false" ht="15" hidden="false" customHeight="true" outlineLevel="0" collapsed="false">
      <c r="A4705" s="193" t="s">
        <v>15488</v>
      </c>
      <c r="B4705" s="20" t="str">
        <f aca="false">INDEX(Table2[], MATCH(L4705, Location_ID!$D$2:$D$648, 0), 1)</f>
        <v>daa8a290-cd1b-4ff0-b151-1f450e2146dd</v>
      </c>
      <c r="C4705" s="193" t="s">
        <v>1482</v>
      </c>
      <c r="D4705" s="273" t="s">
        <v>354</v>
      </c>
      <c r="E4705" s="193" t="s">
        <v>7134</v>
      </c>
      <c r="F4705" s="193" t="s">
        <v>7899</v>
      </c>
      <c r="G4705" s="193"/>
      <c r="H4705" s="196"/>
      <c r="I4705" s="193" t="s">
        <v>14291</v>
      </c>
      <c r="J4705" s="193" t="s">
        <v>14292</v>
      </c>
      <c r="K4705" s="193" t="s">
        <v>7127</v>
      </c>
      <c r="L4705" s="193" t="s">
        <v>3033</v>
      </c>
      <c r="M4705" s="193" t="s">
        <v>7131</v>
      </c>
      <c r="N4705" s="193" t="s">
        <v>14293</v>
      </c>
      <c r="O4705" s="193" t="s">
        <v>1732</v>
      </c>
      <c r="P4705" s="219" t="n">
        <v>43040</v>
      </c>
      <c r="Q4705" s="219" t="n">
        <v>44469</v>
      </c>
      <c r="R4705" s="193"/>
      <c r="S4705" s="193" t="s">
        <v>7130</v>
      </c>
      <c r="T4705" s="193" t="n">
        <v>1740.474452</v>
      </c>
      <c r="U4705" s="193"/>
      <c r="V4705" s="193"/>
      <c r="W4705" s="193" t="s">
        <v>8720</v>
      </c>
      <c r="X4705" s="196"/>
      <c r="Y4705" s="196"/>
      <c r="Z4705" s="196" t="n">
        <v>0</v>
      </c>
      <c r="AE4705" s="94" t="e">
        <f aca="false" t="array" ref="AE4705:AK4705">_xlfn.torow(_xlfn.unique(_xlfn._xlws.filter(cat_table[Subsector],$E4705=cat_table[Sector],"")))</f>
        <v>#NAME?</v>
      </c>
      <c r="AF4705" s="94" t="e">
        <v>#NAME?</v>
      </c>
      <c r="AG4705" s="94" t="e">
        <v>#NAME?</v>
      </c>
      <c r="AH4705" s="94" t="e">
        <v>#NAME?</v>
      </c>
      <c r="AI4705" s="94" t="e">
        <v>#NAME?</v>
      </c>
      <c r="AJ4705" s="94" t="e">
        <v>#NAME?</v>
      </c>
      <c r="AK4705" s="94" t="e">
        <v>#NAME?</v>
      </c>
      <c r="AO4705" s="94" t="e">
        <f aca="false" t="array" ref="AO4705:AQ4705">_xlfn.torow(_xlfn.unique(_xlfn._xlws.filter(cat_table[Sub-subsector],($E4705=cat_table[Sector])*($F4705=cat_table[Subsector]),"")))</f>
        <v>#NAME?</v>
      </c>
      <c r="AP4705" s="94" t="e">
        <v>#NAME?</v>
      </c>
      <c r="AQ4705" s="94" t="e">
        <v>#NAME?</v>
      </c>
    </row>
    <row r="4706" customFormat="false" ht="15" hidden="false" customHeight="true" outlineLevel="0" collapsed="false">
      <c r="A4706" s="193" t="s">
        <v>15489</v>
      </c>
      <c r="B4706" s="20" t="str">
        <f aca="false">INDEX(Table2[], MATCH(L4706, Location_ID!$D$2:$D$648, 0), 1)</f>
        <v>daa8a290-cd1b-4ff0-b151-1f450e2146dd</v>
      </c>
      <c r="C4706" s="193" t="s">
        <v>1482</v>
      </c>
      <c r="D4706" s="273" t="s">
        <v>354</v>
      </c>
      <c r="E4706" s="193" t="s">
        <v>7134</v>
      </c>
      <c r="F4706" s="193" t="s">
        <v>7899</v>
      </c>
      <c r="G4706" s="193"/>
      <c r="H4706" s="196"/>
      <c r="I4706" s="193" t="s">
        <v>14291</v>
      </c>
      <c r="J4706" s="193" t="s">
        <v>14292</v>
      </c>
      <c r="K4706" s="193" t="s">
        <v>7127</v>
      </c>
      <c r="L4706" s="193" t="s">
        <v>3033</v>
      </c>
      <c r="M4706" s="193" t="s">
        <v>7131</v>
      </c>
      <c r="N4706" s="193" t="s">
        <v>14293</v>
      </c>
      <c r="O4706" s="193" t="s">
        <v>1732</v>
      </c>
      <c r="P4706" s="219" t="n">
        <v>43040</v>
      </c>
      <c r="Q4706" s="219" t="n">
        <v>44469</v>
      </c>
      <c r="R4706" s="193"/>
      <c r="S4706" s="193" t="s">
        <v>7130</v>
      </c>
      <c r="T4706" s="193" t="n">
        <v>5423.473547</v>
      </c>
      <c r="U4706" s="193"/>
      <c r="V4706" s="193"/>
      <c r="W4706" s="193" t="s">
        <v>8720</v>
      </c>
      <c r="X4706" s="196"/>
      <c r="Y4706" s="196"/>
      <c r="Z4706" s="196" t="n">
        <v>0</v>
      </c>
      <c r="AE4706" s="94" t="e">
        <f aca="false" t="array" ref="AE4706:AK4706">_xlfn.torow(_xlfn.unique(_xlfn._xlws.filter(cat_table[Subsector],$E4706=cat_table[Sector],"")))</f>
        <v>#NAME?</v>
      </c>
      <c r="AF4706" s="94" t="e">
        <v>#NAME?</v>
      </c>
      <c r="AG4706" s="94" t="e">
        <v>#NAME?</v>
      </c>
      <c r="AH4706" s="94" t="e">
        <v>#NAME?</v>
      </c>
      <c r="AI4706" s="94" t="e">
        <v>#NAME?</v>
      </c>
      <c r="AJ4706" s="94" t="e">
        <v>#NAME?</v>
      </c>
      <c r="AK4706" s="94" t="e">
        <v>#NAME?</v>
      </c>
      <c r="AO4706" s="94" t="e">
        <f aca="false" t="array" ref="AO4706:AQ4706">_xlfn.torow(_xlfn.unique(_xlfn._xlws.filter(cat_table[Sub-subsector],($E4706=cat_table[Sector])*($F4706=cat_table[Subsector]),"")))</f>
        <v>#NAME?</v>
      </c>
      <c r="AP4706" s="94" t="e">
        <v>#NAME?</v>
      </c>
      <c r="AQ4706" s="94" t="e">
        <v>#NAME?</v>
      </c>
    </row>
    <row r="4707" customFormat="false" ht="15" hidden="false" customHeight="true" outlineLevel="0" collapsed="false">
      <c r="A4707" s="193" t="s">
        <v>15490</v>
      </c>
      <c r="B4707" s="20" t="str">
        <f aca="false">INDEX(Table2[], MATCH(L4707, Location_ID!$D$2:$D$648, 0), 1)</f>
        <v>daa8a290-cd1b-4ff0-b151-1f450e2146dd</v>
      </c>
      <c r="C4707" s="193" t="s">
        <v>1482</v>
      </c>
      <c r="D4707" s="273" t="s">
        <v>354</v>
      </c>
      <c r="E4707" s="193" t="s">
        <v>7134</v>
      </c>
      <c r="F4707" s="193" t="s">
        <v>7899</v>
      </c>
      <c r="G4707" s="193"/>
      <c r="H4707" s="196"/>
      <c r="I4707" s="193" t="s">
        <v>14291</v>
      </c>
      <c r="J4707" s="193" t="s">
        <v>14292</v>
      </c>
      <c r="K4707" s="193" t="s">
        <v>7127</v>
      </c>
      <c r="L4707" s="193" t="s">
        <v>3033</v>
      </c>
      <c r="M4707" s="193" t="s">
        <v>7131</v>
      </c>
      <c r="N4707" s="193" t="s">
        <v>14293</v>
      </c>
      <c r="O4707" s="193" t="s">
        <v>1732</v>
      </c>
      <c r="P4707" s="219" t="n">
        <v>43040</v>
      </c>
      <c r="Q4707" s="219" t="n">
        <v>44469</v>
      </c>
      <c r="R4707" s="193"/>
      <c r="S4707" s="193" t="s">
        <v>7130</v>
      </c>
      <c r="T4707" s="193" t="n">
        <v>3281.905249</v>
      </c>
      <c r="U4707" s="193"/>
      <c r="V4707" s="193"/>
      <c r="W4707" s="193" t="s">
        <v>8720</v>
      </c>
      <c r="X4707" s="196"/>
      <c r="Y4707" s="196"/>
      <c r="Z4707" s="196" t="n">
        <v>0</v>
      </c>
      <c r="AE4707" s="94" t="e">
        <f aca="false" t="array" ref="AE4707:AK4707">_xlfn.torow(_xlfn.unique(_xlfn._xlws.filter(cat_table[Subsector],$E4707=cat_table[Sector],"")))</f>
        <v>#NAME?</v>
      </c>
      <c r="AF4707" s="94" t="e">
        <v>#NAME?</v>
      </c>
      <c r="AG4707" s="94" t="e">
        <v>#NAME?</v>
      </c>
      <c r="AH4707" s="94" t="e">
        <v>#NAME?</v>
      </c>
      <c r="AI4707" s="94" t="e">
        <v>#NAME?</v>
      </c>
      <c r="AJ4707" s="94" t="e">
        <v>#NAME?</v>
      </c>
      <c r="AK4707" s="94" t="e">
        <v>#NAME?</v>
      </c>
      <c r="AO4707" s="94" t="e">
        <f aca="false" t="array" ref="AO4707:AQ4707">_xlfn.torow(_xlfn.unique(_xlfn._xlws.filter(cat_table[Sub-subsector],($E4707=cat_table[Sector])*($F4707=cat_table[Subsector]),"")))</f>
        <v>#NAME?</v>
      </c>
      <c r="AP4707" s="94" t="e">
        <v>#NAME?</v>
      </c>
      <c r="AQ4707" s="94" t="e">
        <v>#NAME?</v>
      </c>
    </row>
    <row r="4708" customFormat="false" ht="15" hidden="false" customHeight="true" outlineLevel="0" collapsed="false">
      <c r="A4708" s="193" t="s">
        <v>15491</v>
      </c>
      <c r="B4708" s="20" t="str">
        <f aca="false">INDEX(Table2[], MATCH(L4708, Location_ID!$D$2:$D$648, 0), 1)</f>
        <v>daa8a290-cd1b-4ff0-b151-1f450e2146dd</v>
      </c>
      <c r="C4708" s="193" t="s">
        <v>1482</v>
      </c>
      <c r="D4708" s="273" t="s">
        <v>354</v>
      </c>
      <c r="E4708" s="193" t="s">
        <v>7134</v>
      </c>
      <c r="F4708" s="193" t="s">
        <v>7899</v>
      </c>
      <c r="G4708" s="193"/>
      <c r="H4708" s="196"/>
      <c r="I4708" s="193" t="s">
        <v>14291</v>
      </c>
      <c r="J4708" s="193" t="s">
        <v>14292</v>
      </c>
      <c r="K4708" s="193" t="s">
        <v>7127</v>
      </c>
      <c r="L4708" s="193" t="s">
        <v>3033</v>
      </c>
      <c r="M4708" s="193" t="s">
        <v>7131</v>
      </c>
      <c r="N4708" s="193" t="s">
        <v>14293</v>
      </c>
      <c r="O4708" s="193" t="s">
        <v>1732</v>
      </c>
      <c r="P4708" s="219" t="n">
        <v>43040</v>
      </c>
      <c r="Q4708" s="219" t="n">
        <v>44469</v>
      </c>
      <c r="R4708" s="193"/>
      <c r="S4708" s="193" t="s">
        <v>7130</v>
      </c>
      <c r="T4708" s="193" t="n">
        <v>1188.28122</v>
      </c>
      <c r="U4708" s="193"/>
      <c r="V4708" s="193"/>
      <c r="W4708" s="193" t="s">
        <v>8720</v>
      </c>
      <c r="X4708" s="196"/>
      <c r="Y4708" s="196"/>
      <c r="Z4708" s="196" t="n">
        <v>0</v>
      </c>
      <c r="AE4708" s="94" t="e">
        <f aca="false" t="array" ref="AE4708:AK4708">_xlfn.torow(_xlfn.unique(_xlfn._xlws.filter(cat_table[Subsector],$E4708=cat_table[Sector],"")))</f>
        <v>#NAME?</v>
      </c>
      <c r="AF4708" s="94" t="e">
        <v>#NAME?</v>
      </c>
      <c r="AG4708" s="94" t="e">
        <v>#NAME?</v>
      </c>
      <c r="AH4708" s="94" t="e">
        <v>#NAME?</v>
      </c>
      <c r="AI4708" s="94" t="e">
        <v>#NAME?</v>
      </c>
      <c r="AJ4708" s="94" t="e">
        <v>#NAME?</v>
      </c>
      <c r="AK4708" s="94" t="e">
        <v>#NAME?</v>
      </c>
      <c r="AO4708" s="94" t="e">
        <f aca="false" t="array" ref="AO4708:AQ4708">_xlfn.torow(_xlfn.unique(_xlfn._xlws.filter(cat_table[Sub-subsector],($E4708=cat_table[Sector])*($F4708=cat_table[Subsector]),"")))</f>
        <v>#NAME?</v>
      </c>
      <c r="AP4708" s="94" t="e">
        <v>#NAME?</v>
      </c>
      <c r="AQ4708" s="94" t="e">
        <v>#NAME?</v>
      </c>
    </row>
    <row r="4709" customFormat="false" ht="15" hidden="false" customHeight="true" outlineLevel="0" collapsed="false">
      <c r="A4709" s="193" t="s">
        <v>15492</v>
      </c>
      <c r="B4709" s="20" t="str">
        <f aca="false">INDEX(Table2[], MATCH(L4709, Location_ID!$D$2:$D$648, 0), 1)</f>
        <v>daa8a290-cd1b-4ff0-b151-1f450e2146dd</v>
      </c>
      <c r="C4709" s="193" t="s">
        <v>1482</v>
      </c>
      <c r="D4709" s="273" t="s">
        <v>354</v>
      </c>
      <c r="E4709" s="193" t="s">
        <v>7134</v>
      </c>
      <c r="F4709" s="193" t="s">
        <v>7899</v>
      </c>
      <c r="G4709" s="193"/>
      <c r="H4709" s="196"/>
      <c r="I4709" s="193" t="s">
        <v>14291</v>
      </c>
      <c r="J4709" s="193" t="s">
        <v>14292</v>
      </c>
      <c r="K4709" s="193" t="s">
        <v>7127</v>
      </c>
      <c r="L4709" s="193" t="s">
        <v>3033</v>
      </c>
      <c r="M4709" s="193" t="s">
        <v>7131</v>
      </c>
      <c r="N4709" s="193" t="s">
        <v>14293</v>
      </c>
      <c r="O4709" s="193" t="s">
        <v>1732</v>
      </c>
      <c r="P4709" s="219" t="n">
        <v>43040</v>
      </c>
      <c r="Q4709" s="219" t="n">
        <v>44469</v>
      </c>
      <c r="R4709" s="193"/>
      <c r="S4709" s="193" t="s">
        <v>7130</v>
      </c>
      <c r="T4709" s="193" t="n">
        <v>1466.307664</v>
      </c>
      <c r="U4709" s="193"/>
      <c r="V4709" s="193"/>
      <c r="W4709" s="193" t="s">
        <v>8720</v>
      </c>
      <c r="X4709" s="196"/>
      <c r="Y4709" s="196"/>
      <c r="Z4709" s="196" t="n">
        <v>0</v>
      </c>
      <c r="AE4709" s="94" t="e">
        <f aca="false" t="array" ref="AE4709:AK4709">_xlfn.torow(_xlfn.unique(_xlfn._xlws.filter(cat_table[Subsector],$E4709=cat_table[Sector],"")))</f>
        <v>#NAME?</v>
      </c>
      <c r="AF4709" s="94" t="e">
        <v>#NAME?</v>
      </c>
      <c r="AG4709" s="94" t="e">
        <v>#NAME?</v>
      </c>
      <c r="AH4709" s="94" t="e">
        <v>#NAME?</v>
      </c>
      <c r="AI4709" s="94" t="e">
        <v>#NAME?</v>
      </c>
      <c r="AJ4709" s="94" t="e">
        <v>#NAME?</v>
      </c>
      <c r="AK4709" s="94" t="e">
        <v>#NAME?</v>
      </c>
      <c r="AO4709" s="94" t="e">
        <f aca="false" t="array" ref="AO4709:AQ4709">_xlfn.torow(_xlfn.unique(_xlfn._xlws.filter(cat_table[Sub-subsector],($E4709=cat_table[Sector])*($F4709=cat_table[Subsector]),"")))</f>
        <v>#NAME?</v>
      </c>
      <c r="AP4709" s="94" t="e">
        <v>#NAME?</v>
      </c>
      <c r="AQ4709" s="94" t="e">
        <v>#NAME?</v>
      </c>
    </row>
    <row r="4710" customFormat="false" ht="15" hidden="false" customHeight="true" outlineLevel="0" collapsed="false">
      <c r="A4710" s="193" t="s">
        <v>15493</v>
      </c>
      <c r="B4710" s="20" t="str">
        <f aca="false">INDEX(Table2[], MATCH(L4710, Location_ID!$D$2:$D$648, 0), 1)</f>
        <v>daa8a290-cd1b-4ff0-b151-1f450e2146dd</v>
      </c>
      <c r="C4710" s="193" t="s">
        <v>1482</v>
      </c>
      <c r="D4710" s="273" t="s">
        <v>354</v>
      </c>
      <c r="E4710" s="193" t="s">
        <v>7134</v>
      </c>
      <c r="F4710" s="193" t="s">
        <v>7899</v>
      </c>
      <c r="G4710" s="193"/>
      <c r="H4710" s="196"/>
      <c r="I4710" s="193" t="s">
        <v>14291</v>
      </c>
      <c r="J4710" s="193" t="s">
        <v>14292</v>
      </c>
      <c r="K4710" s="193" t="s">
        <v>7127</v>
      </c>
      <c r="L4710" s="193" t="s">
        <v>3033</v>
      </c>
      <c r="M4710" s="193" t="s">
        <v>7131</v>
      </c>
      <c r="N4710" s="193" t="s">
        <v>14293</v>
      </c>
      <c r="O4710" s="193" t="s">
        <v>1732</v>
      </c>
      <c r="P4710" s="219" t="n">
        <v>43040</v>
      </c>
      <c r="Q4710" s="219" t="n">
        <v>44469</v>
      </c>
      <c r="R4710" s="193"/>
      <c r="S4710" s="193" t="s">
        <v>7130</v>
      </c>
      <c r="T4710" s="193" t="n">
        <v>2058.748943</v>
      </c>
      <c r="U4710" s="193"/>
      <c r="V4710" s="193"/>
      <c r="W4710" s="193" t="s">
        <v>8720</v>
      </c>
      <c r="X4710" s="196"/>
      <c r="Y4710" s="196"/>
      <c r="Z4710" s="196" t="n">
        <v>0</v>
      </c>
      <c r="AE4710" s="94" t="e">
        <f aca="false" t="array" ref="AE4710:AK4710">_xlfn.torow(_xlfn.unique(_xlfn._xlws.filter(cat_table[Subsector],$E4710=cat_table[Sector],"")))</f>
        <v>#NAME?</v>
      </c>
      <c r="AF4710" s="94" t="e">
        <v>#NAME?</v>
      </c>
      <c r="AG4710" s="94" t="e">
        <v>#NAME?</v>
      </c>
      <c r="AH4710" s="94" t="e">
        <v>#NAME?</v>
      </c>
      <c r="AI4710" s="94" t="e">
        <v>#NAME?</v>
      </c>
      <c r="AJ4710" s="94" t="e">
        <v>#NAME?</v>
      </c>
      <c r="AK4710" s="94" t="e">
        <v>#NAME?</v>
      </c>
      <c r="AO4710" s="94" t="e">
        <f aca="false" t="array" ref="AO4710:AQ4710">_xlfn.torow(_xlfn.unique(_xlfn._xlws.filter(cat_table[Sub-subsector],($E4710=cat_table[Sector])*($F4710=cat_table[Subsector]),"")))</f>
        <v>#NAME?</v>
      </c>
      <c r="AP4710" s="94" t="e">
        <v>#NAME?</v>
      </c>
      <c r="AQ4710" s="94" t="e">
        <v>#NAME?</v>
      </c>
    </row>
    <row r="4711" customFormat="false" ht="15" hidden="false" customHeight="true" outlineLevel="0" collapsed="false">
      <c r="A4711" s="193" t="s">
        <v>15494</v>
      </c>
      <c r="B4711" s="20" t="str">
        <f aca="false">INDEX(Table2[], MATCH(L4711, Location_ID!$D$2:$D$648, 0), 1)</f>
        <v>daa8a290-cd1b-4ff0-b151-1f450e2146dd</v>
      </c>
      <c r="C4711" s="193" t="s">
        <v>1482</v>
      </c>
      <c r="D4711" s="273" t="s">
        <v>354</v>
      </c>
      <c r="E4711" s="193" t="s">
        <v>7134</v>
      </c>
      <c r="F4711" s="193" t="s">
        <v>7899</v>
      </c>
      <c r="G4711" s="193"/>
      <c r="H4711" s="196"/>
      <c r="I4711" s="193" t="s">
        <v>14291</v>
      </c>
      <c r="J4711" s="193" t="s">
        <v>14292</v>
      </c>
      <c r="K4711" s="193" t="s">
        <v>7127</v>
      </c>
      <c r="L4711" s="193" t="s">
        <v>3033</v>
      </c>
      <c r="M4711" s="193" t="s">
        <v>7131</v>
      </c>
      <c r="N4711" s="193" t="s">
        <v>14293</v>
      </c>
      <c r="O4711" s="193" t="s">
        <v>1732</v>
      </c>
      <c r="P4711" s="219" t="n">
        <v>43040</v>
      </c>
      <c r="Q4711" s="219" t="n">
        <v>44469</v>
      </c>
      <c r="R4711" s="193"/>
      <c r="S4711" s="193" t="s">
        <v>7130</v>
      </c>
      <c r="T4711" s="193" t="n">
        <v>1581.301812</v>
      </c>
      <c r="U4711" s="193"/>
      <c r="V4711" s="193"/>
      <c r="W4711" s="193" t="s">
        <v>8720</v>
      </c>
      <c r="X4711" s="196"/>
      <c r="Y4711" s="196"/>
      <c r="Z4711" s="196" t="n">
        <v>0</v>
      </c>
      <c r="AE4711" s="94" t="e">
        <f aca="false" t="array" ref="AE4711:AK4711">_xlfn.torow(_xlfn.unique(_xlfn._xlws.filter(cat_table[Subsector],$E4711=cat_table[Sector],"")))</f>
        <v>#NAME?</v>
      </c>
      <c r="AF4711" s="94" t="e">
        <v>#NAME?</v>
      </c>
      <c r="AG4711" s="94" t="e">
        <v>#NAME?</v>
      </c>
      <c r="AH4711" s="94" t="e">
        <v>#NAME?</v>
      </c>
      <c r="AI4711" s="94" t="e">
        <v>#NAME?</v>
      </c>
      <c r="AJ4711" s="94" t="e">
        <v>#NAME?</v>
      </c>
      <c r="AK4711" s="94" t="e">
        <v>#NAME?</v>
      </c>
      <c r="AO4711" s="94" t="e">
        <f aca="false" t="array" ref="AO4711:AQ4711">_xlfn.torow(_xlfn.unique(_xlfn._xlws.filter(cat_table[Sub-subsector],($E4711=cat_table[Sector])*($F4711=cat_table[Subsector]),"")))</f>
        <v>#NAME?</v>
      </c>
      <c r="AP4711" s="94" t="e">
        <v>#NAME?</v>
      </c>
      <c r="AQ4711" s="94" t="e">
        <v>#NAME?</v>
      </c>
    </row>
    <row r="4712" customFormat="false" ht="15" hidden="false" customHeight="true" outlineLevel="0" collapsed="false">
      <c r="A4712" s="193" t="s">
        <v>15495</v>
      </c>
      <c r="B4712" s="20" t="str">
        <f aca="false">INDEX(Table2[], MATCH(L4712, Location_ID!$D$2:$D$648, 0), 1)</f>
        <v>daa8a290-cd1b-4ff0-b151-1f450e2146dd</v>
      </c>
      <c r="C4712" s="194" t="s">
        <v>1482</v>
      </c>
      <c r="D4712" s="274" t="s">
        <v>354</v>
      </c>
      <c r="E4712" s="194" t="s">
        <v>7134</v>
      </c>
      <c r="F4712" s="194" t="s">
        <v>7899</v>
      </c>
      <c r="G4712" s="194"/>
      <c r="H4712" s="199"/>
      <c r="I4712" s="194" t="s">
        <v>14291</v>
      </c>
      <c r="J4712" s="194" t="s">
        <v>14292</v>
      </c>
      <c r="K4712" s="194" t="s">
        <v>7127</v>
      </c>
      <c r="L4712" s="194" t="s">
        <v>3033</v>
      </c>
      <c r="M4712" s="194" t="s">
        <v>7131</v>
      </c>
      <c r="N4712" s="194" t="s">
        <v>14293</v>
      </c>
      <c r="O4712" s="194" t="s">
        <v>1732</v>
      </c>
      <c r="P4712" s="198" t="n">
        <v>43040</v>
      </c>
      <c r="Q4712" s="198" t="n">
        <v>44469</v>
      </c>
      <c r="R4712" s="194"/>
      <c r="S4712" s="194" t="s">
        <v>7130</v>
      </c>
      <c r="T4712" s="194" t="n">
        <v>19143.99356</v>
      </c>
      <c r="U4712" s="194"/>
      <c r="V4712" s="194"/>
      <c r="W4712" s="194" t="s">
        <v>8720</v>
      </c>
      <c r="X4712" s="199"/>
      <c r="Y4712" s="199"/>
      <c r="Z4712" s="199" t="n">
        <v>0</v>
      </c>
      <c r="AE4712" s="94" t="e">
        <f aca="false" t="array" ref="AE4712:AK4712">_xlfn.torow(_xlfn.unique(_xlfn._xlws.filter(cat_table[Subsector],$E4712=cat_table[Sector],"")))</f>
        <v>#NAME?</v>
      </c>
      <c r="AF4712" s="94" t="e">
        <v>#NAME?</v>
      </c>
      <c r="AG4712" s="94" t="e">
        <v>#NAME?</v>
      </c>
      <c r="AH4712" s="94" t="e">
        <v>#NAME?</v>
      </c>
      <c r="AI4712" s="94" t="e">
        <v>#NAME?</v>
      </c>
      <c r="AJ4712" s="94" t="e">
        <v>#NAME?</v>
      </c>
      <c r="AK4712" s="94" t="e">
        <v>#NAME?</v>
      </c>
      <c r="AO4712" s="94" t="e">
        <f aca="false" t="array" ref="AO4712:AQ4712">_xlfn.torow(_xlfn.unique(_xlfn._xlws.filter(cat_table[Sub-subsector],($E4712=cat_table[Sector])*($F4712=cat_table[Subsector]),"")))</f>
        <v>#NAME?</v>
      </c>
      <c r="AP4712" s="94" t="e">
        <v>#NAME?</v>
      </c>
      <c r="AQ4712" s="94" t="e">
        <v>#NAME?</v>
      </c>
    </row>
    <row r="4713" customFormat="false" ht="15" hidden="false" customHeight="true" outlineLevel="0" collapsed="false">
      <c r="A4713" s="20" t="s">
        <v>15496</v>
      </c>
      <c r="B4713" s="20" t="str">
        <f aca="false">INDEX(Table2[], MATCH(L4713, Location_ID!$D$2:$D$648, 0), 1)</f>
        <v>ad99d15c-6d44-4013-b4cd-90349e5b6d93</v>
      </c>
      <c r="C4713" s="20" t="s">
        <v>1487</v>
      </c>
      <c r="D4713" s="230" t="s">
        <v>354</v>
      </c>
      <c r="E4713" s="20" t="s">
        <v>7134</v>
      </c>
      <c r="F4713" s="20" t="s">
        <v>7458</v>
      </c>
      <c r="G4713" s="20" t="s">
        <v>7459</v>
      </c>
      <c r="H4713" s="20"/>
      <c r="I4713" s="20" t="s">
        <v>15497</v>
      </c>
      <c r="J4713" s="20" t="s">
        <v>15498</v>
      </c>
      <c r="K4713" s="20" t="s">
        <v>7120</v>
      </c>
      <c r="L4713" s="20" t="s">
        <v>3043</v>
      </c>
      <c r="M4713" s="20" t="s">
        <v>7110</v>
      </c>
      <c r="N4713" s="20" t="s">
        <v>15499</v>
      </c>
      <c r="O4713" s="20" t="s">
        <v>15500</v>
      </c>
      <c r="P4713" s="201" t="n">
        <v>42095</v>
      </c>
      <c r="Q4713" s="201" t="n">
        <v>42124</v>
      </c>
      <c r="R4713" s="20" t="n">
        <v>1</v>
      </c>
      <c r="S4713" s="20" t="s">
        <v>7130</v>
      </c>
      <c r="T4713" s="20" t="n">
        <v>100</v>
      </c>
      <c r="U4713" s="20"/>
      <c r="V4713" s="20"/>
      <c r="W4713" s="20" t="s">
        <v>7141</v>
      </c>
      <c r="X4713" s="35"/>
      <c r="Y4713" s="35"/>
      <c r="Z4713" s="35" t="n">
        <v>0</v>
      </c>
      <c r="AE4713" s="94" t="e">
        <f aca="false" t="array" ref="AE4713:AK4713">_xlfn.torow(_xlfn.unique(_xlfn._xlws.filter(cat_table[Subsector],$E4713=cat_table[Sector],"")))</f>
        <v>#NAME?</v>
      </c>
      <c r="AF4713" s="94" t="e">
        <v>#NAME?</v>
      </c>
      <c r="AG4713" s="94" t="e">
        <v>#NAME?</v>
      </c>
      <c r="AH4713" s="94" t="e">
        <v>#NAME?</v>
      </c>
      <c r="AI4713" s="94" t="e">
        <v>#NAME?</v>
      </c>
      <c r="AJ4713" s="94" t="e">
        <v>#NAME?</v>
      </c>
      <c r="AK4713" s="94" t="e">
        <v>#NAME?</v>
      </c>
      <c r="AO4713" s="94" t="e">
        <f aca="false" t="array" ref="AO4713:AR4713">_xlfn.torow(_xlfn.unique(_xlfn._xlws.filter(cat_table[Sub-subsector],($E4713=cat_table[Sector])*($F4713=cat_table[Subsector]),"")))</f>
        <v>#NAME?</v>
      </c>
      <c r="AP4713" s="94" t="e">
        <v>#NAME?</v>
      </c>
      <c r="AQ4713" s="94" t="e">
        <v>#NAME?</v>
      </c>
      <c r="AR4713" s="94" t="e">
        <v>#NAME?</v>
      </c>
    </row>
    <row r="4714" customFormat="false" ht="15" hidden="false" customHeight="true" outlineLevel="0" collapsed="false">
      <c r="A4714" s="20" t="s">
        <v>15501</v>
      </c>
      <c r="B4714" s="20" t="str">
        <f aca="false">INDEX(Table2[], MATCH(L4714, Location_ID!$D$2:$D$648, 0), 1)</f>
        <v>ad99d15c-6d44-4013-b4cd-90349e5b6d93</v>
      </c>
      <c r="C4714" s="20" t="s">
        <v>1487</v>
      </c>
      <c r="D4714" s="230" t="s">
        <v>354</v>
      </c>
      <c r="E4714" s="20" t="s">
        <v>7134</v>
      </c>
      <c r="F4714" s="20" t="s">
        <v>7135</v>
      </c>
      <c r="G4714" s="20" t="s">
        <v>7895</v>
      </c>
      <c r="H4714" s="20"/>
      <c r="I4714" s="20" t="s">
        <v>15502</v>
      </c>
      <c r="J4714" s="20" t="s">
        <v>15503</v>
      </c>
      <c r="K4714" s="20" t="s">
        <v>7120</v>
      </c>
      <c r="L4714" s="20" t="s">
        <v>3043</v>
      </c>
      <c r="M4714" s="20" t="s">
        <v>7110</v>
      </c>
      <c r="N4714" s="20" t="s">
        <v>15499</v>
      </c>
      <c r="O4714" s="20" t="s">
        <v>15504</v>
      </c>
      <c r="P4714" s="201" t="n">
        <v>42095</v>
      </c>
      <c r="Q4714" s="201" t="n">
        <v>42124</v>
      </c>
      <c r="R4714" s="20" t="n">
        <v>1</v>
      </c>
      <c r="S4714" s="20" t="s">
        <v>7130</v>
      </c>
      <c r="T4714" s="20" t="n">
        <v>1600</v>
      </c>
      <c r="U4714" s="20" t="n">
        <v>360</v>
      </c>
      <c r="V4714" s="20" t="n">
        <v>2800</v>
      </c>
      <c r="W4714" s="20" t="s">
        <v>7141</v>
      </c>
      <c r="X4714" s="35"/>
      <c r="Y4714" s="35"/>
      <c r="Z4714" s="35" t="n">
        <v>0</v>
      </c>
      <c r="AE4714" s="94" t="e">
        <f aca="false" t="array" ref="AE4714:AK4714">_xlfn.torow(_xlfn.unique(_xlfn._xlws.filter(cat_table[Subsector],$E4714=cat_table[Sector],"")))</f>
        <v>#NAME?</v>
      </c>
      <c r="AF4714" s="94" t="e">
        <v>#NAME?</v>
      </c>
      <c r="AG4714" s="94" t="e">
        <v>#NAME?</v>
      </c>
      <c r="AH4714" s="94" t="e">
        <v>#NAME?</v>
      </c>
      <c r="AI4714" s="94" t="e">
        <v>#NAME?</v>
      </c>
      <c r="AJ4714" s="94" t="e">
        <v>#NAME?</v>
      </c>
      <c r="AK4714" s="94" t="e">
        <v>#NAME?</v>
      </c>
      <c r="AO4714" s="94" t="e">
        <f aca="false" t="array" ref="AO4714:AT4714">_xlfn.torow(_xlfn.unique(_xlfn._xlws.filter(cat_table[Sub-subsector],($E4714=cat_table[Sector])*($F4714=cat_table[Subsector]),"")))</f>
        <v>#NAME?</v>
      </c>
      <c r="AP4714" s="94" t="e">
        <v>#NAME?</v>
      </c>
      <c r="AQ4714" s="94" t="e">
        <v>#NAME?</v>
      </c>
      <c r="AR4714" s="94" t="e">
        <v>#NAME?</v>
      </c>
      <c r="AS4714" s="94" t="e">
        <v>#NAME?</v>
      </c>
      <c r="AT4714" s="94" t="e">
        <v>#NAME?</v>
      </c>
    </row>
    <row r="4715" customFormat="false" ht="15" hidden="false" customHeight="true" outlineLevel="0" collapsed="false">
      <c r="A4715" s="20" t="s">
        <v>15505</v>
      </c>
      <c r="B4715" s="20" t="str">
        <f aca="false">INDEX(Table2[], MATCH(L4715, Location_ID!$D$2:$D$648, 0), 1)</f>
        <v>ad99d15c-6d44-4013-b4cd-90349e5b6d93</v>
      </c>
      <c r="C4715" s="20" t="s">
        <v>1487</v>
      </c>
      <c r="D4715" s="230" t="s">
        <v>354</v>
      </c>
      <c r="E4715" s="20" t="s">
        <v>7134</v>
      </c>
      <c r="F4715" s="20" t="s">
        <v>7135</v>
      </c>
      <c r="G4715" s="20" t="s">
        <v>7591</v>
      </c>
      <c r="H4715" s="20"/>
      <c r="I4715" s="20" t="s">
        <v>15506</v>
      </c>
      <c r="J4715" s="20" t="s">
        <v>15507</v>
      </c>
      <c r="K4715" s="20" t="s">
        <v>7120</v>
      </c>
      <c r="L4715" s="20" t="s">
        <v>3043</v>
      </c>
      <c r="M4715" s="20" t="s">
        <v>7110</v>
      </c>
      <c r="N4715" s="20" t="s">
        <v>15499</v>
      </c>
      <c r="O4715" s="20" t="s">
        <v>15508</v>
      </c>
      <c r="P4715" s="201" t="n">
        <v>42095</v>
      </c>
      <c r="Q4715" s="201" t="n">
        <v>42124</v>
      </c>
      <c r="R4715" s="20" t="n">
        <v>1</v>
      </c>
      <c r="S4715" s="20" t="s">
        <v>7130</v>
      </c>
      <c r="T4715" s="20" t="n">
        <v>7500</v>
      </c>
      <c r="U4715" s="20"/>
      <c r="V4715" s="20"/>
      <c r="W4715" s="20" t="s">
        <v>7141</v>
      </c>
      <c r="X4715" s="35"/>
      <c r="Y4715" s="35"/>
      <c r="Z4715" s="35" t="n">
        <v>0</v>
      </c>
      <c r="AE4715" s="94" t="e">
        <f aca="false" t="array" ref="AE4715:AK4715">_xlfn.torow(_xlfn.unique(_xlfn._xlws.filter(cat_table[Subsector],$E4715=cat_table[Sector],"")))</f>
        <v>#NAME?</v>
      </c>
      <c r="AF4715" s="94" t="e">
        <v>#NAME?</v>
      </c>
      <c r="AG4715" s="94" t="e">
        <v>#NAME?</v>
      </c>
      <c r="AH4715" s="94" t="e">
        <v>#NAME?</v>
      </c>
      <c r="AI4715" s="94" t="e">
        <v>#NAME?</v>
      </c>
      <c r="AJ4715" s="94" t="e">
        <v>#NAME?</v>
      </c>
      <c r="AK4715" s="94" t="e">
        <v>#NAME?</v>
      </c>
      <c r="AO4715" s="94" t="e">
        <f aca="false" t="array" ref="AO4715:AT4715">_xlfn.torow(_xlfn.unique(_xlfn._xlws.filter(cat_table[Sub-subsector],($E4715=cat_table[Sector])*($F4715=cat_table[Subsector]),"")))</f>
        <v>#NAME?</v>
      </c>
      <c r="AP4715" s="94" t="e">
        <v>#NAME?</v>
      </c>
      <c r="AQ4715" s="94" t="e">
        <v>#NAME?</v>
      </c>
      <c r="AR4715" s="94" t="e">
        <v>#NAME?</v>
      </c>
      <c r="AS4715" s="94" t="e">
        <v>#NAME?</v>
      </c>
      <c r="AT4715" s="94" t="e">
        <v>#NAME?</v>
      </c>
    </row>
    <row r="4716" customFormat="false" ht="15" hidden="false" customHeight="true" outlineLevel="0" collapsed="false">
      <c r="A4716" s="165" t="s">
        <v>15509</v>
      </c>
      <c r="B4716" s="20" t="str">
        <f aca="false">INDEX(Table2[], MATCH(L4716, Location_ID!$D$2:$D$648, 0), 1)</f>
        <v>ad99d15c-6d44-4013-b4cd-90349e5b6d93</v>
      </c>
      <c r="C4716" s="165" t="s">
        <v>1487</v>
      </c>
      <c r="D4716" s="232" t="s">
        <v>354</v>
      </c>
      <c r="E4716" s="165" t="s">
        <v>7134</v>
      </c>
      <c r="F4716" s="165" t="s">
        <v>7135</v>
      </c>
      <c r="G4716" s="165"/>
      <c r="H4716" s="192"/>
      <c r="I4716" s="165" t="s">
        <v>15510</v>
      </c>
      <c r="J4716" s="165" t="s">
        <v>15511</v>
      </c>
      <c r="K4716" s="165" t="s">
        <v>7120</v>
      </c>
      <c r="L4716" s="165" t="s">
        <v>3043</v>
      </c>
      <c r="M4716" s="165" t="s">
        <v>7110</v>
      </c>
      <c r="N4716" s="165" t="s">
        <v>15499</v>
      </c>
      <c r="O4716" s="165" t="s">
        <v>15512</v>
      </c>
      <c r="P4716" s="191" t="n">
        <v>42095</v>
      </c>
      <c r="Q4716" s="191" t="n">
        <v>42124</v>
      </c>
      <c r="R4716" s="165"/>
      <c r="S4716" s="165" t="s">
        <v>10645</v>
      </c>
      <c r="T4716" s="165" t="n">
        <v>0.31</v>
      </c>
      <c r="U4716" s="165" t="n">
        <v>0.23</v>
      </c>
      <c r="V4716" s="165" t="n">
        <v>0.39</v>
      </c>
      <c r="W4716" s="165" t="s">
        <v>7502</v>
      </c>
      <c r="X4716" s="165"/>
      <c r="Y4716" s="192"/>
      <c r="Z4716" s="192" t="n">
        <v>1</v>
      </c>
      <c r="AE4716" s="94" t="e">
        <f aca="false" t="array" ref="AE4716:AK4716">_xlfn.torow(_xlfn.unique(_xlfn._xlws.filter(cat_table[Subsector],$E4716=cat_table[Sector],"")))</f>
        <v>#NAME?</v>
      </c>
      <c r="AF4716" s="94" t="e">
        <v>#NAME?</v>
      </c>
      <c r="AG4716" s="94" t="e">
        <v>#NAME?</v>
      </c>
      <c r="AH4716" s="94" t="e">
        <v>#NAME?</v>
      </c>
      <c r="AI4716" s="94" t="e">
        <v>#NAME?</v>
      </c>
      <c r="AJ4716" s="94" t="e">
        <v>#NAME?</v>
      </c>
      <c r="AK4716" s="94" t="e">
        <v>#NAME?</v>
      </c>
      <c r="AO4716" s="94" t="e">
        <f aca="false" t="array" ref="AO4716:AT4716">_xlfn.torow(_xlfn.unique(_xlfn._xlws.filter(cat_table[Sub-subsector],($E4716=cat_table[Sector])*($F4716=cat_table[Subsector]),"")))</f>
        <v>#NAME?</v>
      </c>
      <c r="AP4716" s="94" t="e">
        <v>#NAME?</v>
      </c>
      <c r="AQ4716" s="94" t="e">
        <v>#NAME?</v>
      </c>
      <c r="AR4716" s="94" t="e">
        <v>#NAME?</v>
      </c>
      <c r="AS4716" s="94" t="e">
        <v>#NAME?</v>
      </c>
      <c r="AT4716" s="94" t="e">
        <v>#NAME?</v>
      </c>
    </row>
    <row r="4717" customFormat="false" ht="15" hidden="false" customHeight="true" outlineLevel="0" collapsed="false">
      <c r="A4717" s="193" t="s">
        <v>15513</v>
      </c>
      <c r="B4717" s="20" t="str">
        <f aca="false">INDEX(Table2[], MATCH(L4717, Location_ID!$D$2:$D$648, 0), 1)</f>
        <v>f56f8945-3e42-4c8f-8926-2d03581548d2</v>
      </c>
      <c r="C4717" s="193" t="s">
        <v>1492</v>
      </c>
      <c r="D4717" s="273" t="s">
        <v>354</v>
      </c>
      <c r="E4717" s="193" t="s">
        <v>7134</v>
      </c>
      <c r="F4717" s="193" t="s">
        <v>7135</v>
      </c>
      <c r="G4717" s="193"/>
      <c r="H4717" s="196"/>
      <c r="I4717" s="193" t="s">
        <v>15514</v>
      </c>
      <c r="J4717" s="193" t="s">
        <v>15515</v>
      </c>
      <c r="K4717" s="193" t="s">
        <v>7124</v>
      </c>
      <c r="L4717" s="193" t="s">
        <v>3045</v>
      </c>
      <c r="M4717" s="193" t="s">
        <v>7110</v>
      </c>
      <c r="N4717" s="193" t="s">
        <v>15516</v>
      </c>
      <c r="O4717" s="193" t="s">
        <v>15517</v>
      </c>
      <c r="P4717" s="219" t="n">
        <v>43891</v>
      </c>
      <c r="Q4717" s="219" t="n">
        <v>43921</v>
      </c>
      <c r="R4717" s="193"/>
      <c r="S4717" s="193" t="s">
        <v>7117</v>
      </c>
      <c r="T4717" s="193" t="n">
        <v>162</v>
      </c>
      <c r="U4717" s="193" t="n">
        <v>131</v>
      </c>
      <c r="V4717" s="193" t="n">
        <v>193</v>
      </c>
      <c r="W4717" s="193" t="s">
        <v>14081</v>
      </c>
      <c r="X4717" s="196"/>
      <c r="Y4717" s="196"/>
      <c r="Z4717" s="196" t="n">
        <v>0</v>
      </c>
      <c r="AE4717" s="94" t="e">
        <f aca="false" t="array" ref="AE4717:AK4717">_xlfn.torow(_xlfn.unique(_xlfn._xlws.filter(cat_table[Subsector],$E4717=cat_table[Sector],"")))</f>
        <v>#NAME?</v>
      </c>
      <c r="AF4717" s="94" t="e">
        <v>#NAME?</v>
      </c>
      <c r="AG4717" s="94" t="e">
        <v>#NAME?</v>
      </c>
      <c r="AH4717" s="94" t="e">
        <v>#NAME?</v>
      </c>
      <c r="AI4717" s="94" t="e">
        <v>#NAME?</v>
      </c>
      <c r="AJ4717" s="94" t="e">
        <v>#NAME?</v>
      </c>
      <c r="AK4717" s="94" t="e">
        <v>#NAME?</v>
      </c>
      <c r="AO4717" s="94" t="e">
        <f aca="false" t="array" ref="AO4717:AT4717">_xlfn.torow(_xlfn.unique(_xlfn._xlws.filter(cat_table[Sub-subsector],($E4717=cat_table[Sector])*($F4717=cat_table[Subsector]),"")))</f>
        <v>#NAME?</v>
      </c>
      <c r="AP4717" s="94" t="e">
        <v>#NAME?</v>
      </c>
      <c r="AQ4717" s="94" t="e">
        <v>#NAME?</v>
      </c>
      <c r="AR4717" s="94" t="e">
        <v>#NAME?</v>
      </c>
      <c r="AS4717" s="94" t="e">
        <v>#NAME?</v>
      </c>
      <c r="AT4717" s="94" t="e">
        <v>#NAME?</v>
      </c>
    </row>
    <row r="4718" customFormat="false" ht="15" hidden="false" customHeight="true" outlineLevel="0" collapsed="false">
      <c r="A4718" s="193" t="s">
        <v>15518</v>
      </c>
      <c r="B4718" s="20" t="str">
        <f aca="false">INDEX(Table2[], MATCH(L4718, Location_ID!$D$2:$D$648, 0), 1)</f>
        <v>f56f8945-3e42-4c8f-8926-2d03581548d2</v>
      </c>
      <c r="C4718" s="193" t="s">
        <v>1492</v>
      </c>
      <c r="D4718" s="273" t="s">
        <v>354</v>
      </c>
      <c r="E4718" s="193" t="s">
        <v>7134</v>
      </c>
      <c r="F4718" s="193" t="s">
        <v>7135</v>
      </c>
      <c r="G4718" s="193"/>
      <c r="H4718" s="196"/>
      <c r="I4718" s="193" t="s">
        <v>15514</v>
      </c>
      <c r="J4718" s="193" t="s">
        <v>15519</v>
      </c>
      <c r="K4718" s="193" t="s">
        <v>7124</v>
      </c>
      <c r="L4718" s="193" t="s">
        <v>3045</v>
      </c>
      <c r="M4718" s="193" t="s">
        <v>7110</v>
      </c>
      <c r="N4718" s="193" t="s">
        <v>15516</v>
      </c>
      <c r="O4718" s="193" t="s">
        <v>15517</v>
      </c>
      <c r="P4718" s="219" t="n">
        <v>43922</v>
      </c>
      <c r="Q4718" s="219" t="n">
        <v>43951</v>
      </c>
      <c r="R4718" s="193"/>
      <c r="S4718" s="193" t="s">
        <v>7117</v>
      </c>
      <c r="T4718" s="193" t="n">
        <v>84</v>
      </c>
      <c r="U4718" s="193" t="n">
        <v>50</v>
      </c>
      <c r="V4718" s="193" t="n">
        <v>118</v>
      </c>
      <c r="W4718" s="193" t="s">
        <v>14081</v>
      </c>
      <c r="X4718" s="196"/>
      <c r="Y4718" s="196"/>
      <c r="Z4718" s="196" t="n">
        <v>0</v>
      </c>
      <c r="AE4718" s="94" t="e">
        <f aca="false" t="array" ref="AE4718:AK4718">_xlfn.torow(_xlfn.unique(_xlfn._xlws.filter(cat_table[Subsector],$E4718=cat_table[Sector],"")))</f>
        <v>#NAME?</v>
      </c>
      <c r="AF4718" s="94" t="e">
        <v>#NAME?</v>
      </c>
      <c r="AG4718" s="94" t="e">
        <v>#NAME?</v>
      </c>
      <c r="AH4718" s="94" t="e">
        <v>#NAME?</v>
      </c>
      <c r="AI4718" s="94" t="e">
        <v>#NAME?</v>
      </c>
      <c r="AJ4718" s="94" t="e">
        <v>#NAME?</v>
      </c>
      <c r="AK4718" s="94" t="e">
        <v>#NAME?</v>
      </c>
      <c r="AO4718" s="94" t="e">
        <f aca="false" t="array" ref="AO4718:AT4718">_xlfn.torow(_xlfn.unique(_xlfn._xlws.filter(cat_table[Sub-subsector],($E4718=cat_table[Sector])*($F4718=cat_table[Subsector]),"")))</f>
        <v>#NAME?</v>
      </c>
      <c r="AP4718" s="94" t="e">
        <v>#NAME?</v>
      </c>
      <c r="AQ4718" s="94" t="e">
        <v>#NAME?</v>
      </c>
      <c r="AR4718" s="94" t="e">
        <v>#NAME?</v>
      </c>
      <c r="AS4718" s="94" t="e">
        <v>#NAME?</v>
      </c>
      <c r="AT4718" s="94" t="e">
        <v>#NAME?</v>
      </c>
    </row>
    <row r="4719" customFormat="false" ht="15" hidden="false" customHeight="true" outlineLevel="0" collapsed="false">
      <c r="A4719" s="193" t="s">
        <v>15520</v>
      </c>
      <c r="B4719" s="20" t="str">
        <f aca="false">INDEX(Table2[], MATCH(L4719, Location_ID!$D$2:$D$648, 0), 1)</f>
        <v>f56f8945-3e42-4c8f-8926-2d03581548d2</v>
      </c>
      <c r="C4719" s="193" t="s">
        <v>1492</v>
      </c>
      <c r="D4719" s="273" t="s">
        <v>354</v>
      </c>
      <c r="E4719" s="193" t="s">
        <v>7134</v>
      </c>
      <c r="F4719" s="193" t="s">
        <v>7135</v>
      </c>
      <c r="G4719" s="193"/>
      <c r="H4719" s="196"/>
      <c r="I4719" s="193" t="s">
        <v>15514</v>
      </c>
      <c r="J4719" s="193" t="s">
        <v>15521</v>
      </c>
      <c r="K4719" s="193" t="s">
        <v>7124</v>
      </c>
      <c r="L4719" s="193" t="s">
        <v>3045</v>
      </c>
      <c r="M4719" s="193" t="s">
        <v>7110</v>
      </c>
      <c r="N4719" s="193" t="s">
        <v>15516</v>
      </c>
      <c r="O4719" s="193" t="s">
        <v>15517</v>
      </c>
      <c r="P4719" s="219" t="n">
        <v>43952</v>
      </c>
      <c r="Q4719" s="219" t="n">
        <v>43982</v>
      </c>
      <c r="R4719" s="193"/>
      <c r="S4719" s="193" t="s">
        <v>7117</v>
      </c>
      <c r="T4719" s="193" t="n">
        <v>97</v>
      </c>
      <c r="U4719" s="193" t="n">
        <v>78</v>
      </c>
      <c r="V4719" s="193" t="n">
        <v>116</v>
      </c>
      <c r="W4719" s="193" t="s">
        <v>14081</v>
      </c>
      <c r="X4719" s="196"/>
      <c r="Y4719" s="196"/>
      <c r="Z4719" s="196" t="n">
        <v>0</v>
      </c>
      <c r="AE4719" s="94" t="e">
        <f aca="false" t="array" ref="AE4719:AK4719">_xlfn.torow(_xlfn.unique(_xlfn._xlws.filter(cat_table[Subsector],$E4719=cat_table[Sector],"")))</f>
        <v>#NAME?</v>
      </c>
      <c r="AF4719" s="94" t="e">
        <v>#NAME?</v>
      </c>
      <c r="AG4719" s="94" t="e">
        <v>#NAME?</v>
      </c>
      <c r="AH4719" s="94" t="e">
        <v>#NAME?</v>
      </c>
      <c r="AI4719" s="94" t="e">
        <v>#NAME?</v>
      </c>
      <c r="AJ4719" s="94" t="e">
        <v>#NAME?</v>
      </c>
      <c r="AK4719" s="94" t="e">
        <v>#NAME?</v>
      </c>
      <c r="AO4719" s="94" t="e">
        <f aca="false" t="array" ref="AO4719:AT4719">_xlfn.torow(_xlfn.unique(_xlfn._xlws.filter(cat_table[Sub-subsector],($E4719=cat_table[Sector])*($F4719=cat_table[Subsector]),"")))</f>
        <v>#NAME?</v>
      </c>
      <c r="AP4719" s="94" t="e">
        <v>#NAME?</v>
      </c>
      <c r="AQ4719" s="94" t="e">
        <v>#NAME?</v>
      </c>
      <c r="AR4719" s="94" t="e">
        <v>#NAME?</v>
      </c>
      <c r="AS4719" s="94" t="e">
        <v>#NAME?</v>
      </c>
      <c r="AT4719" s="94" t="e">
        <v>#NAME?</v>
      </c>
    </row>
    <row r="4720" customFormat="false" ht="15" hidden="false" customHeight="true" outlineLevel="0" collapsed="false">
      <c r="A4720" s="193" t="s">
        <v>15522</v>
      </c>
      <c r="B4720" s="20" t="str">
        <f aca="false">INDEX(Table2[], MATCH(L4720, Location_ID!$D$2:$D$648, 0), 1)</f>
        <v>f56f8945-3e42-4c8f-8926-2d03581548d2</v>
      </c>
      <c r="C4720" s="193" t="s">
        <v>1492</v>
      </c>
      <c r="D4720" s="273" t="s">
        <v>354</v>
      </c>
      <c r="E4720" s="193" t="s">
        <v>7134</v>
      </c>
      <c r="F4720" s="193" t="s">
        <v>7135</v>
      </c>
      <c r="G4720" s="193"/>
      <c r="H4720" s="196"/>
      <c r="I4720" s="193" t="s">
        <v>15514</v>
      </c>
      <c r="J4720" s="193" t="s">
        <v>15523</v>
      </c>
      <c r="K4720" s="193" t="s">
        <v>7124</v>
      </c>
      <c r="L4720" s="193" t="s">
        <v>3045</v>
      </c>
      <c r="M4720" s="193" t="s">
        <v>7110</v>
      </c>
      <c r="N4720" s="193" t="s">
        <v>15516</v>
      </c>
      <c r="O4720" s="193" t="s">
        <v>15517</v>
      </c>
      <c r="P4720" s="219" t="n">
        <v>43983</v>
      </c>
      <c r="Q4720" s="219" t="n">
        <v>44012</v>
      </c>
      <c r="R4720" s="193"/>
      <c r="S4720" s="193" t="s">
        <v>7117</v>
      </c>
      <c r="T4720" s="193" t="n">
        <v>148</v>
      </c>
      <c r="U4720" s="193" t="n">
        <v>113</v>
      </c>
      <c r="V4720" s="193" t="n">
        <v>182</v>
      </c>
      <c r="W4720" s="193" t="s">
        <v>14081</v>
      </c>
      <c r="X4720" s="196"/>
      <c r="Y4720" s="196"/>
      <c r="Z4720" s="196" t="n">
        <v>0</v>
      </c>
      <c r="AE4720" s="94" t="e">
        <f aca="false" t="array" ref="AE4720:AK4720">_xlfn.torow(_xlfn.unique(_xlfn._xlws.filter(cat_table[Subsector],$E4720=cat_table[Sector],"")))</f>
        <v>#NAME?</v>
      </c>
      <c r="AF4720" s="94" t="e">
        <v>#NAME?</v>
      </c>
      <c r="AG4720" s="94" t="e">
        <v>#NAME?</v>
      </c>
      <c r="AH4720" s="94" t="e">
        <v>#NAME?</v>
      </c>
      <c r="AI4720" s="94" t="e">
        <v>#NAME?</v>
      </c>
      <c r="AJ4720" s="94" t="e">
        <v>#NAME?</v>
      </c>
      <c r="AK4720" s="94" t="e">
        <v>#NAME?</v>
      </c>
      <c r="AO4720" s="94" t="e">
        <f aca="false" t="array" ref="AO4720:AT4720">_xlfn.torow(_xlfn.unique(_xlfn._xlws.filter(cat_table[Sub-subsector],($E4720=cat_table[Sector])*($F4720=cat_table[Subsector]),"")))</f>
        <v>#NAME?</v>
      </c>
      <c r="AP4720" s="94" t="e">
        <v>#NAME?</v>
      </c>
      <c r="AQ4720" s="94" t="e">
        <v>#NAME?</v>
      </c>
      <c r="AR4720" s="94" t="e">
        <v>#NAME?</v>
      </c>
      <c r="AS4720" s="94" t="e">
        <v>#NAME?</v>
      </c>
      <c r="AT4720" s="94" t="e">
        <v>#NAME?</v>
      </c>
    </row>
    <row r="4721" customFormat="false" ht="15" hidden="false" customHeight="true" outlineLevel="0" collapsed="false">
      <c r="A4721" s="193" t="s">
        <v>15524</v>
      </c>
      <c r="B4721" s="20" t="str">
        <f aca="false">INDEX(Table2[], MATCH(L4721, Location_ID!$D$2:$D$648, 0), 1)</f>
        <v>f56f8945-3e42-4c8f-8926-2d03581548d2</v>
      </c>
      <c r="C4721" s="193" t="s">
        <v>1492</v>
      </c>
      <c r="D4721" s="273" t="s">
        <v>354</v>
      </c>
      <c r="E4721" s="193" t="s">
        <v>7134</v>
      </c>
      <c r="F4721" s="193" t="s">
        <v>7135</v>
      </c>
      <c r="G4721" s="193"/>
      <c r="H4721" s="196"/>
      <c r="I4721" s="193" t="s">
        <v>15514</v>
      </c>
      <c r="J4721" s="193" t="s">
        <v>15525</v>
      </c>
      <c r="K4721" s="193" t="s">
        <v>7124</v>
      </c>
      <c r="L4721" s="193" t="s">
        <v>3045</v>
      </c>
      <c r="M4721" s="193" t="s">
        <v>7110</v>
      </c>
      <c r="N4721" s="193" t="s">
        <v>15516</v>
      </c>
      <c r="O4721" s="193" t="s">
        <v>15517</v>
      </c>
      <c r="P4721" s="219" t="n">
        <v>44013</v>
      </c>
      <c r="Q4721" s="219" t="n">
        <v>44043</v>
      </c>
      <c r="R4721" s="193"/>
      <c r="S4721" s="193" t="s">
        <v>7117</v>
      </c>
      <c r="T4721" s="193" t="n">
        <v>129</v>
      </c>
      <c r="U4721" s="193" t="n">
        <v>82</v>
      </c>
      <c r="V4721" s="193" t="n">
        <v>177</v>
      </c>
      <c r="W4721" s="193" t="s">
        <v>14081</v>
      </c>
      <c r="X4721" s="196"/>
      <c r="Y4721" s="196"/>
      <c r="Z4721" s="196" t="n">
        <v>0</v>
      </c>
      <c r="AE4721" s="94" t="e">
        <f aca="false" t="array" ref="AE4721:AK4721">_xlfn.torow(_xlfn.unique(_xlfn._xlws.filter(cat_table[Subsector],$E4721=cat_table[Sector],"")))</f>
        <v>#NAME?</v>
      </c>
      <c r="AF4721" s="94" t="e">
        <v>#NAME?</v>
      </c>
      <c r="AG4721" s="94" t="e">
        <v>#NAME?</v>
      </c>
      <c r="AH4721" s="94" t="e">
        <v>#NAME?</v>
      </c>
      <c r="AI4721" s="94" t="e">
        <v>#NAME?</v>
      </c>
      <c r="AJ4721" s="94" t="e">
        <v>#NAME?</v>
      </c>
      <c r="AK4721" s="94" t="e">
        <v>#NAME?</v>
      </c>
      <c r="AO4721" s="94" t="e">
        <f aca="false" t="array" ref="AO4721:AT4721">_xlfn.torow(_xlfn.unique(_xlfn._xlws.filter(cat_table[Sub-subsector],($E4721=cat_table[Sector])*($F4721=cat_table[Subsector]),"")))</f>
        <v>#NAME?</v>
      </c>
      <c r="AP4721" s="94" t="e">
        <v>#NAME?</v>
      </c>
      <c r="AQ4721" s="94" t="e">
        <v>#NAME?</v>
      </c>
      <c r="AR4721" s="94" t="e">
        <v>#NAME?</v>
      </c>
      <c r="AS4721" s="94" t="e">
        <v>#NAME?</v>
      </c>
      <c r="AT4721" s="94" t="e">
        <v>#NAME?</v>
      </c>
    </row>
    <row r="4722" customFormat="false" ht="15" hidden="false" customHeight="true" outlineLevel="0" collapsed="false">
      <c r="A4722" s="193" t="s">
        <v>15526</v>
      </c>
      <c r="B4722" s="20" t="str">
        <f aca="false">INDEX(Table2[], MATCH(L4722, Location_ID!$D$2:$D$648, 0), 1)</f>
        <v>f56f8945-3e42-4c8f-8926-2d03581548d2</v>
      </c>
      <c r="C4722" s="193" t="s">
        <v>1492</v>
      </c>
      <c r="D4722" s="273" t="s">
        <v>354</v>
      </c>
      <c r="E4722" s="193" t="s">
        <v>7134</v>
      </c>
      <c r="F4722" s="193" t="s">
        <v>7135</v>
      </c>
      <c r="G4722" s="193"/>
      <c r="H4722" s="196"/>
      <c r="I4722" s="193" t="s">
        <v>15514</v>
      </c>
      <c r="J4722" s="193" t="s">
        <v>15527</v>
      </c>
      <c r="K4722" s="193" t="s">
        <v>7124</v>
      </c>
      <c r="L4722" s="193" t="s">
        <v>3045</v>
      </c>
      <c r="M4722" s="193" t="s">
        <v>7110</v>
      </c>
      <c r="N4722" s="193" t="s">
        <v>15516</v>
      </c>
      <c r="O4722" s="193" t="s">
        <v>15517</v>
      </c>
      <c r="P4722" s="219" t="n">
        <v>44044</v>
      </c>
      <c r="Q4722" s="219" t="n">
        <v>44073</v>
      </c>
      <c r="R4722" s="193"/>
      <c r="S4722" s="193" t="s">
        <v>7117</v>
      </c>
      <c r="T4722" s="193" t="n">
        <v>156</v>
      </c>
      <c r="U4722" s="193" t="n">
        <v>107</v>
      </c>
      <c r="V4722" s="193" t="n">
        <v>204</v>
      </c>
      <c r="W4722" s="193" t="s">
        <v>14081</v>
      </c>
      <c r="X4722" s="196"/>
      <c r="Y4722" s="196"/>
      <c r="Z4722" s="196" t="n">
        <v>0</v>
      </c>
      <c r="AE4722" s="94" t="e">
        <f aca="false" t="array" ref="AE4722:AK4722">_xlfn.torow(_xlfn.unique(_xlfn._xlws.filter(cat_table[Subsector],$E4722=cat_table[Sector],"")))</f>
        <v>#NAME?</v>
      </c>
      <c r="AF4722" s="94" t="e">
        <v>#NAME?</v>
      </c>
      <c r="AG4722" s="94" t="e">
        <v>#NAME?</v>
      </c>
      <c r="AH4722" s="94" t="e">
        <v>#NAME?</v>
      </c>
      <c r="AI4722" s="94" t="e">
        <v>#NAME?</v>
      </c>
      <c r="AJ4722" s="94" t="e">
        <v>#NAME?</v>
      </c>
      <c r="AK4722" s="94" t="e">
        <v>#NAME?</v>
      </c>
      <c r="AO4722" s="94" t="e">
        <f aca="false" t="array" ref="AO4722:AT4722">_xlfn.torow(_xlfn.unique(_xlfn._xlws.filter(cat_table[Sub-subsector],($E4722=cat_table[Sector])*($F4722=cat_table[Subsector]),"")))</f>
        <v>#NAME?</v>
      </c>
      <c r="AP4722" s="94" t="e">
        <v>#NAME?</v>
      </c>
      <c r="AQ4722" s="94" t="e">
        <v>#NAME?</v>
      </c>
      <c r="AR4722" s="94" t="e">
        <v>#NAME?</v>
      </c>
      <c r="AS4722" s="94" t="e">
        <v>#NAME?</v>
      </c>
      <c r="AT4722" s="94" t="e">
        <v>#NAME?</v>
      </c>
    </row>
    <row r="4723" customFormat="false" ht="15" hidden="false" customHeight="true" outlineLevel="0" collapsed="false">
      <c r="A4723" s="193" t="s">
        <v>15528</v>
      </c>
      <c r="B4723" s="20" t="str">
        <f aca="false">INDEX(Table2[], MATCH(L4723, Location_ID!$D$2:$D$648, 0), 1)</f>
        <v>f56f8945-3e42-4c8f-8926-2d03581548d2</v>
      </c>
      <c r="C4723" s="193" t="s">
        <v>1492</v>
      </c>
      <c r="D4723" s="273" t="s">
        <v>354</v>
      </c>
      <c r="E4723" s="193" t="s">
        <v>7134</v>
      </c>
      <c r="F4723" s="193" t="s">
        <v>7135</v>
      </c>
      <c r="G4723" s="193"/>
      <c r="H4723" s="196"/>
      <c r="I4723" s="193" t="s">
        <v>15514</v>
      </c>
      <c r="J4723" s="193" t="s">
        <v>15529</v>
      </c>
      <c r="K4723" s="193" t="s">
        <v>7124</v>
      </c>
      <c r="L4723" s="193" t="s">
        <v>3045</v>
      </c>
      <c r="M4723" s="193" t="s">
        <v>7110</v>
      </c>
      <c r="N4723" s="193" t="s">
        <v>15516</v>
      </c>
      <c r="O4723" s="193" t="s">
        <v>15517</v>
      </c>
      <c r="P4723" s="219" t="n">
        <v>43487</v>
      </c>
      <c r="Q4723" s="219" t="n">
        <v>43909</v>
      </c>
      <c r="R4723" s="193"/>
      <c r="S4723" s="193" t="s">
        <v>7117</v>
      </c>
      <c r="T4723" s="193" t="n">
        <v>186</v>
      </c>
      <c r="U4723" s="193" t="n">
        <v>152</v>
      </c>
      <c r="V4723" s="193" t="n">
        <v>220</v>
      </c>
      <c r="W4723" s="193" t="s">
        <v>14081</v>
      </c>
      <c r="X4723" s="196"/>
      <c r="Y4723" s="196"/>
      <c r="Z4723" s="196" t="n">
        <v>0</v>
      </c>
      <c r="AE4723" s="94" t="e">
        <f aca="false" t="array" ref="AE4723:AK4723">_xlfn.torow(_xlfn.unique(_xlfn._xlws.filter(cat_table[Subsector],$E4723=cat_table[Sector],"")))</f>
        <v>#NAME?</v>
      </c>
      <c r="AF4723" s="94" t="e">
        <v>#NAME?</v>
      </c>
      <c r="AG4723" s="94" t="e">
        <v>#NAME?</v>
      </c>
      <c r="AH4723" s="94" t="e">
        <v>#NAME?</v>
      </c>
      <c r="AI4723" s="94" t="e">
        <v>#NAME?</v>
      </c>
      <c r="AJ4723" s="94" t="e">
        <v>#NAME?</v>
      </c>
      <c r="AK4723" s="94" t="e">
        <v>#NAME?</v>
      </c>
      <c r="AO4723" s="94" t="e">
        <f aca="false" t="array" ref="AO4723:AT4723">_xlfn.torow(_xlfn.unique(_xlfn._xlws.filter(cat_table[Sub-subsector],($E4723=cat_table[Sector])*($F4723=cat_table[Subsector]),"")))</f>
        <v>#NAME?</v>
      </c>
      <c r="AP4723" s="94" t="e">
        <v>#NAME?</v>
      </c>
      <c r="AQ4723" s="94" t="e">
        <v>#NAME?</v>
      </c>
      <c r="AR4723" s="94" t="e">
        <v>#NAME?</v>
      </c>
      <c r="AS4723" s="94" t="e">
        <v>#NAME?</v>
      </c>
      <c r="AT4723" s="94" t="e">
        <v>#NAME?</v>
      </c>
    </row>
    <row r="4724" customFormat="false" ht="15" hidden="false" customHeight="true" outlineLevel="0" collapsed="false">
      <c r="A4724" s="193" t="s">
        <v>15530</v>
      </c>
      <c r="B4724" s="20" t="str">
        <f aca="false">INDEX(Table2[], MATCH(L4724, Location_ID!$D$2:$D$648, 0), 1)</f>
        <v>f56f8945-3e42-4c8f-8926-2d03581548d2</v>
      </c>
      <c r="C4724" s="193" t="s">
        <v>1492</v>
      </c>
      <c r="D4724" s="273" t="s">
        <v>354</v>
      </c>
      <c r="E4724" s="193" t="s">
        <v>7134</v>
      </c>
      <c r="F4724" s="193" t="s">
        <v>7135</v>
      </c>
      <c r="G4724" s="193"/>
      <c r="H4724" s="196"/>
      <c r="I4724" s="193" t="s">
        <v>15514</v>
      </c>
      <c r="J4724" s="193" t="s">
        <v>15531</v>
      </c>
      <c r="K4724" s="193" t="s">
        <v>7124</v>
      </c>
      <c r="L4724" s="193" t="s">
        <v>3045</v>
      </c>
      <c r="M4724" s="193" t="s">
        <v>7110</v>
      </c>
      <c r="N4724" s="193" t="s">
        <v>15516</v>
      </c>
      <c r="O4724" s="193" t="s">
        <v>15517</v>
      </c>
      <c r="P4724" s="219" t="n">
        <v>43932</v>
      </c>
      <c r="Q4724" s="219" t="n">
        <v>43956</v>
      </c>
      <c r="R4724" s="193"/>
      <c r="S4724" s="193" t="s">
        <v>7117</v>
      </c>
      <c r="T4724" s="193" t="n">
        <v>65</v>
      </c>
      <c r="U4724" s="193" t="n">
        <v>36</v>
      </c>
      <c r="V4724" s="193" t="n">
        <v>93</v>
      </c>
      <c r="W4724" s="193" t="s">
        <v>14081</v>
      </c>
      <c r="X4724" s="196"/>
      <c r="Y4724" s="196"/>
      <c r="Z4724" s="196" t="n">
        <v>0</v>
      </c>
      <c r="AE4724" s="94" t="e">
        <f aca="false" t="array" ref="AE4724:AK4724">_xlfn.torow(_xlfn.unique(_xlfn._xlws.filter(cat_table[Subsector],$E4724=cat_table[Sector],"")))</f>
        <v>#NAME?</v>
      </c>
      <c r="AF4724" s="94" t="e">
        <v>#NAME?</v>
      </c>
      <c r="AG4724" s="94" t="e">
        <v>#NAME?</v>
      </c>
      <c r="AH4724" s="94" t="e">
        <v>#NAME?</v>
      </c>
      <c r="AI4724" s="94" t="e">
        <v>#NAME?</v>
      </c>
      <c r="AJ4724" s="94" t="e">
        <v>#NAME?</v>
      </c>
      <c r="AK4724" s="94" t="e">
        <v>#NAME?</v>
      </c>
      <c r="AO4724" s="94" t="e">
        <f aca="false" t="array" ref="AO4724:AT4724">_xlfn.torow(_xlfn.unique(_xlfn._xlws.filter(cat_table[Sub-subsector],($E4724=cat_table[Sector])*($F4724=cat_table[Subsector]),"")))</f>
        <v>#NAME?</v>
      </c>
      <c r="AP4724" s="94" t="e">
        <v>#NAME?</v>
      </c>
      <c r="AQ4724" s="94" t="e">
        <v>#NAME?</v>
      </c>
      <c r="AR4724" s="94" t="e">
        <v>#NAME?</v>
      </c>
      <c r="AS4724" s="94" t="e">
        <v>#NAME?</v>
      </c>
      <c r="AT4724" s="94" t="e">
        <v>#NAME?</v>
      </c>
    </row>
    <row r="4725" customFormat="false" ht="15" hidden="false" customHeight="true" outlineLevel="0" collapsed="false">
      <c r="A4725" s="193" t="s">
        <v>15532</v>
      </c>
      <c r="B4725" s="20" t="str">
        <f aca="false">INDEX(Table2[], MATCH(L4725, Location_ID!$D$2:$D$648, 0), 1)</f>
        <v>f56f8945-3e42-4c8f-8926-2d03581548d2</v>
      </c>
      <c r="C4725" s="193" t="s">
        <v>1492</v>
      </c>
      <c r="D4725" s="273" t="s">
        <v>354</v>
      </c>
      <c r="E4725" s="193" t="s">
        <v>7134</v>
      </c>
      <c r="F4725" s="193" t="s">
        <v>7135</v>
      </c>
      <c r="G4725" s="193"/>
      <c r="H4725" s="196"/>
      <c r="I4725" s="193" t="s">
        <v>15533</v>
      </c>
      <c r="J4725" s="193" t="s">
        <v>15534</v>
      </c>
      <c r="K4725" s="193" t="s">
        <v>7124</v>
      </c>
      <c r="L4725" s="193" t="s">
        <v>3045</v>
      </c>
      <c r="M4725" s="193" t="s">
        <v>7110</v>
      </c>
      <c r="N4725" s="193" t="s">
        <v>15516</v>
      </c>
      <c r="O4725" s="193" t="s">
        <v>15533</v>
      </c>
      <c r="P4725" s="219" t="n">
        <v>43466</v>
      </c>
      <c r="Q4725" s="219" t="n">
        <v>43830</v>
      </c>
      <c r="R4725" s="193"/>
      <c r="S4725" s="193" t="s">
        <v>7112</v>
      </c>
      <c r="T4725" s="193" t="n">
        <v>24</v>
      </c>
      <c r="U4725" s="193"/>
      <c r="V4725" s="193"/>
      <c r="W4725" s="193" t="s">
        <v>14081</v>
      </c>
      <c r="X4725" s="196"/>
      <c r="Y4725" s="196"/>
      <c r="Z4725" s="196" t="n">
        <v>0</v>
      </c>
      <c r="AE4725" s="94" t="e">
        <f aca="false" t="array" ref="AE4725:AK4725">_xlfn.torow(_xlfn.unique(_xlfn._xlws.filter(cat_table[Subsector],$E4725=cat_table[Sector],"")))</f>
        <v>#NAME?</v>
      </c>
      <c r="AF4725" s="94" t="e">
        <v>#NAME?</v>
      </c>
      <c r="AG4725" s="94" t="e">
        <v>#NAME?</v>
      </c>
      <c r="AH4725" s="94" t="e">
        <v>#NAME?</v>
      </c>
      <c r="AI4725" s="94" t="e">
        <v>#NAME?</v>
      </c>
      <c r="AJ4725" s="94" t="e">
        <v>#NAME?</v>
      </c>
      <c r="AK4725" s="94" t="e">
        <v>#NAME?</v>
      </c>
      <c r="AO4725" s="94" t="e">
        <f aca="false" t="array" ref="AO4725:AT4725">_xlfn.torow(_xlfn.unique(_xlfn._xlws.filter(cat_table[Sub-subsector],($E4725=cat_table[Sector])*($F4725=cat_table[Subsector]),"")))</f>
        <v>#NAME?</v>
      </c>
      <c r="AP4725" s="94" t="e">
        <v>#NAME?</v>
      </c>
      <c r="AQ4725" s="94" t="e">
        <v>#NAME?</v>
      </c>
      <c r="AR4725" s="94" t="e">
        <v>#NAME?</v>
      </c>
      <c r="AS4725" s="94" t="e">
        <v>#NAME?</v>
      </c>
      <c r="AT4725" s="94" t="e">
        <v>#NAME?</v>
      </c>
    </row>
    <row r="4726" customFormat="false" ht="15" hidden="false" customHeight="true" outlineLevel="0" collapsed="false">
      <c r="A4726" s="193" t="s">
        <v>15535</v>
      </c>
      <c r="B4726" s="20" t="str">
        <f aca="false">INDEX(Table2[], MATCH(L4726, Location_ID!$D$2:$D$648, 0), 1)</f>
        <v>f56f8945-3e42-4c8f-8926-2d03581548d2</v>
      </c>
      <c r="C4726" s="193" t="s">
        <v>1492</v>
      </c>
      <c r="D4726" s="273" t="s">
        <v>354</v>
      </c>
      <c r="E4726" s="193" t="s">
        <v>7134</v>
      </c>
      <c r="F4726" s="193" t="s">
        <v>7135</v>
      </c>
      <c r="G4726" s="193"/>
      <c r="H4726" s="196"/>
      <c r="I4726" s="193" t="s">
        <v>15533</v>
      </c>
      <c r="J4726" s="193" t="s">
        <v>15536</v>
      </c>
      <c r="K4726" s="193" t="s">
        <v>7124</v>
      </c>
      <c r="L4726" s="193" t="s">
        <v>3045</v>
      </c>
      <c r="M4726" s="193" t="s">
        <v>7110</v>
      </c>
      <c r="N4726" s="193" t="s">
        <v>15516</v>
      </c>
      <c r="O4726" s="193" t="s">
        <v>15533</v>
      </c>
      <c r="P4726" s="219" t="n">
        <v>43466</v>
      </c>
      <c r="Q4726" s="219" t="n">
        <v>43830</v>
      </c>
      <c r="R4726" s="193"/>
      <c r="S4726" s="193" t="s">
        <v>7112</v>
      </c>
      <c r="T4726" s="193" t="n">
        <v>43</v>
      </c>
      <c r="U4726" s="193"/>
      <c r="V4726" s="193"/>
      <c r="W4726" s="193" t="s">
        <v>14081</v>
      </c>
      <c r="X4726" s="196"/>
      <c r="Y4726" s="196"/>
      <c r="Z4726" s="196" t="n">
        <v>0</v>
      </c>
      <c r="AE4726" s="94" t="e">
        <f aca="false" t="array" ref="AE4726:AK4726">_xlfn.torow(_xlfn.unique(_xlfn._xlws.filter(cat_table[Subsector],$E4726=cat_table[Sector],"")))</f>
        <v>#NAME?</v>
      </c>
      <c r="AF4726" s="94" t="e">
        <v>#NAME?</v>
      </c>
      <c r="AG4726" s="94" t="e">
        <v>#NAME?</v>
      </c>
      <c r="AH4726" s="94" t="e">
        <v>#NAME?</v>
      </c>
      <c r="AI4726" s="94" t="e">
        <v>#NAME?</v>
      </c>
      <c r="AJ4726" s="94" t="e">
        <v>#NAME?</v>
      </c>
      <c r="AK4726" s="94" t="e">
        <v>#NAME?</v>
      </c>
      <c r="AO4726" s="94" t="e">
        <f aca="false" t="array" ref="AO4726:AT4726">_xlfn.torow(_xlfn.unique(_xlfn._xlws.filter(cat_table[Sub-subsector],($E4726=cat_table[Sector])*($F4726=cat_table[Subsector]),"")))</f>
        <v>#NAME?</v>
      </c>
      <c r="AP4726" s="94" t="e">
        <v>#NAME?</v>
      </c>
      <c r="AQ4726" s="94" t="e">
        <v>#NAME?</v>
      </c>
      <c r="AR4726" s="94" t="e">
        <v>#NAME?</v>
      </c>
      <c r="AS4726" s="94" t="e">
        <v>#NAME?</v>
      </c>
      <c r="AT4726" s="94" t="e">
        <v>#NAME?</v>
      </c>
    </row>
    <row r="4727" customFormat="false" ht="15" hidden="false" customHeight="true" outlineLevel="0" collapsed="false">
      <c r="A4727" s="193" t="s">
        <v>15537</v>
      </c>
      <c r="B4727" s="20" t="str">
        <f aca="false">INDEX(Table2[], MATCH(L4727, Location_ID!$D$2:$D$648, 0), 1)</f>
        <v>f56f8945-3e42-4c8f-8926-2d03581548d2</v>
      </c>
      <c r="C4727" s="193" t="s">
        <v>1492</v>
      </c>
      <c r="D4727" s="273" t="s">
        <v>354</v>
      </c>
      <c r="E4727" s="193" t="s">
        <v>7134</v>
      </c>
      <c r="F4727" s="193" t="s">
        <v>7135</v>
      </c>
      <c r="G4727" s="193"/>
      <c r="H4727" s="196"/>
      <c r="I4727" s="193" t="s">
        <v>15533</v>
      </c>
      <c r="J4727" s="193" t="s">
        <v>15538</v>
      </c>
      <c r="K4727" s="193" t="s">
        <v>7124</v>
      </c>
      <c r="L4727" s="193" t="s">
        <v>3045</v>
      </c>
      <c r="M4727" s="193" t="s">
        <v>7110</v>
      </c>
      <c r="N4727" s="193" t="s">
        <v>15516</v>
      </c>
      <c r="O4727" s="193" t="s">
        <v>15533</v>
      </c>
      <c r="P4727" s="219" t="n">
        <v>43466</v>
      </c>
      <c r="Q4727" s="219" t="n">
        <v>43830</v>
      </c>
      <c r="R4727" s="193"/>
      <c r="S4727" s="193" t="s">
        <v>7112</v>
      </c>
      <c r="T4727" s="193" t="n">
        <v>39</v>
      </c>
      <c r="U4727" s="193"/>
      <c r="V4727" s="193"/>
      <c r="W4727" s="193" t="s">
        <v>14081</v>
      </c>
      <c r="X4727" s="196"/>
      <c r="Y4727" s="196"/>
      <c r="Z4727" s="196" t="n">
        <v>0</v>
      </c>
      <c r="AE4727" s="94" t="e">
        <f aca="false" t="array" ref="AE4727:AK4727">_xlfn.torow(_xlfn.unique(_xlfn._xlws.filter(cat_table[Subsector],$E4727=cat_table[Sector],"")))</f>
        <v>#NAME?</v>
      </c>
      <c r="AF4727" s="94" t="e">
        <v>#NAME?</v>
      </c>
      <c r="AG4727" s="94" t="e">
        <v>#NAME?</v>
      </c>
      <c r="AH4727" s="94" t="e">
        <v>#NAME?</v>
      </c>
      <c r="AI4727" s="94" t="e">
        <v>#NAME?</v>
      </c>
      <c r="AJ4727" s="94" t="e">
        <v>#NAME?</v>
      </c>
      <c r="AK4727" s="94" t="e">
        <v>#NAME?</v>
      </c>
      <c r="AO4727" s="94" t="e">
        <f aca="false" t="array" ref="AO4727:AT4727">_xlfn.torow(_xlfn.unique(_xlfn._xlws.filter(cat_table[Sub-subsector],($E4727=cat_table[Sector])*($F4727=cat_table[Subsector]),"")))</f>
        <v>#NAME?</v>
      </c>
      <c r="AP4727" s="94" t="e">
        <v>#NAME?</v>
      </c>
      <c r="AQ4727" s="94" t="e">
        <v>#NAME?</v>
      </c>
      <c r="AR4727" s="94" t="e">
        <v>#NAME?</v>
      </c>
      <c r="AS4727" s="94" t="e">
        <v>#NAME?</v>
      </c>
      <c r="AT4727" s="94" t="e">
        <v>#NAME?</v>
      </c>
    </row>
    <row r="4728" customFormat="false" ht="15" hidden="false" customHeight="true" outlineLevel="0" collapsed="false">
      <c r="A4728" s="193" t="s">
        <v>15539</v>
      </c>
      <c r="B4728" s="20" t="str">
        <f aca="false">INDEX(Table2[], MATCH(L4728, Location_ID!$D$2:$D$648, 0), 1)</f>
        <v>f56f8945-3e42-4c8f-8926-2d03581548d2</v>
      </c>
      <c r="C4728" s="193" t="s">
        <v>1492</v>
      </c>
      <c r="D4728" s="273" t="s">
        <v>354</v>
      </c>
      <c r="E4728" s="193" t="s">
        <v>7134</v>
      </c>
      <c r="F4728" s="193" t="s">
        <v>7135</v>
      </c>
      <c r="G4728" s="193"/>
      <c r="H4728" s="196"/>
      <c r="I4728" s="193" t="s">
        <v>15533</v>
      </c>
      <c r="J4728" s="193" t="s">
        <v>15540</v>
      </c>
      <c r="K4728" s="193" t="s">
        <v>7124</v>
      </c>
      <c r="L4728" s="193" t="s">
        <v>3045</v>
      </c>
      <c r="M4728" s="193" t="s">
        <v>7110</v>
      </c>
      <c r="N4728" s="193" t="s">
        <v>15516</v>
      </c>
      <c r="O4728" s="193" t="s">
        <v>15533</v>
      </c>
      <c r="P4728" s="219" t="n">
        <v>43466</v>
      </c>
      <c r="Q4728" s="219" t="n">
        <v>43830</v>
      </c>
      <c r="R4728" s="193"/>
      <c r="S4728" s="193" t="s">
        <v>7112</v>
      </c>
      <c r="T4728" s="193" t="n">
        <v>43</v>
      </c>
      <c r="U4728" s="193"/>
      <c r="V4728" s="193"/>
      <c r="W4728" s="193" t="s">
        <v>14081</v>
      </c>
      <c r="X4728" s="196"/>
      <c r="Y4728" s="196"/>
      <c r="Z4728" s="196" t="n">
        <v>0</v>
      </c>
      <c r="AE4728" s="94" t="e">
        <f aca="false" t="array" ref="AE4728:AK4728">_xlfn.torow(_xlfn.unique(_xlfn._xlws.filter(cat_table[Subsector],$E4728=cat_table[Sector],"")))</f>
        <v>#NAME?</v>
      </c>
      <c r="AF4728" s="94" t="e">
        <v>#NAME?</v>
      </c>
      <c r="AG4728" s="94" t="e">
        <v>#NAME?</v>
      </c>
      <c r="AH4728" s="94" t="e">
        <v>#NAME?</v>
      </c>
      <c r="AI4728" s="94" t="e">
        <v>#NAME?</v>
      </c>
      <c r="AJ4728" s="94" t="e">
        <v>#NAME?</v>
      </c>
      <c r="AK4728" s="94" t="e">
        <v>#NAME?</v>
      </c>
      <c r="AO4728" s="94" t="e">
        <f aca="false" t="array" ref="AO4728:AT4728">_xlfn.torow(_xlfn.unique(_xlfn._xlws.filter(cat_table[Sub-subsector],($E4728=cat_table[Sector])*($F4728=cat_table[Subsector]),"")))</f>
        <v>#NAME?</v>
      </c>
      <c r="AP4728" s="94" t="e">
        <v>#NAME?</v>
      </c>
      <c r="AQ4728" s="94" t="e">
        <v>#NAME?</v>
      </c>
      <c r="AR4728" s="94" t="e">
        <v>#NAME?</v>
      </c>
      <c r="AS4728" s="94" t="e">
        <v>#NAME?</v>
      </c>
      <c r="AT4728" s="94" t="e">
        <v>#NAME?</v>
      </c>
    </row>
    <row r="4729" customFormat="false" ht="15" hidden="false" customHeight="true" outlineLevel="0" collapsed="false">
      <c r="A4729" s="193" t="s">
        <v>15541</v>
      </c>
      <c r="B4729" s="20" t="str">
        <f aca="false">INDEX(Table2[], MATCH(L4729, Location_ID!$D$2:$D$648, 0), 1)</f>
        <v>f56f8945-3e42-4c8f-8926-2d03581548d2</v>
      </c>
      <c r="C4729" s="193" t="s">
        <v>1492</v>
      </c>
      <c r="D4729" s="273" t="s">
        <v>354</v>
      </c>
      <c r="E4729" s="193" t="s">
        <v>7134</v>
      </c>
      <c r="F4729" s="193" t="s">
        <v>7135</v>
      </c>
      <c r="G4729" s="193"/>
      <c r="H4729" s="196"/>
      <c r="I4729" s="193" t="s">
        <v>15533</v>
      </c>
      <c r="J4729" s="193" t="s">
        <v>15542</v>
      </c>
      <c r="K4729" s="193" t="s">
        <v>7124</v>
      </c>
      <c r="L4729" s="193" t="s">
        <v>3045</v>
      </c>
      <c r="M4729" s="193" t="s">
        <v>7110</v>
      </c>
      <c r="N4729" s="193" t="s">
        <v>15516</v>
      </c>
      <c r="O4729" s="193" t="s">
        <v>15533</v>
      </c>
      <c r="P4729" s="219" t="n">
        <v>43466</v>
      </c>
      <c r="Q4729" s="219" t="n">
        <v>43830</v>
      </c>
      <c r="R4729" s="193"/>
      <c r="S4729" s="193" t="s">
        <v>7112</v>
      </c>
      <c r="T4729" s="193" t="n">
        <v>37</v>
      </c>
      <c r="U4729" s="193"/>
      <c r="V4729" s="193"/>
      <c r="W4729" s="193" t="s">
        <v>14081</v>
      </c>
      <c r="X4729" s="196"/>
      <c r="Y4729" s="196"/>
      <c r="Z4729" s="196" t="n">
        <v>0</v>
      </c>
      <c r="AE4729" s="94" t="e">
        <f aca="false" t="array" ref="AE4729:AK4729">_xlfn.torow(_xlfn.unique(_xlfn._xlws.filter(cat_table[Subsector],$E4729=cat_table[Sector],"")))</f>
        <v>#NAME?</v>
      </c>
      <c r="AF4729" s="94" t="e">
        <v>#NAME?</v>
      </c>
      <c r="AG4729" s="94" t="e">
        <v>#NAME?</v>
      </c>
      <c r="AH4729" s="94" t="e">
        <v>#NAME?</v>
      </c>
      <c r="AI4729" s="94" t="e">
        <v>#NAME?</v>
      </c>
      <c r="AJ4729" s="94" t="e">
        <v>#NAME?</v>
      </c>
      <c r="AK4729" s="94" t="e">
        <v>#NAME?</v>
      </c>
      <c r="AO4729" s="94" t="e">
        <f aca="false" t="array" ref="AO4729:AT4729">_xlfn.torow(_xlfn.unique(_xlfn._xlws.filter(cat_table[Sub-subsector],($E4729=cat_table[Sector])*($F4729=cat_table[Subsector]),"")))</f>
        <v>#NAME?</v>
      </c>
      <c r="AP4729" s="94" t="e">
        <v>#NAME?</v>
      </c>
      <c r="AQ4729" s="94" t="e">
        <v>#NAME?</v>
      </c>
      <c r="AR4729" s="94" t="e">
        <v>#NAME?</v>
      </c>
      <c r="AS4729" s="94" t="e">
        <v>#NAME?</v>
      </c>
      <c r="AT4729" s="94" t="e">
        <v>#NAME?</v>
      </c>
    </row>
    <row r="4730" customFormat="false" ht="15" hidden="false" customHeight="true" outlineLevel="0" collapsed="false">
      <c r="A4730" s="193" t="s">
        <v>15543</v>
      </c>
      <c r="B4730" s="20" t="str">
        <f aca="false">INDEX(Table2[], MATCH(L4730, Location_ID!$D$2:$D$648, 0), 1)</f>
        <v>f56f8945-3e42-4c8f-8926-2d03581548d2</v>
      </c>
      <c r="C4730" s="193" t="s">
        <v>1492</v>
      </c>
      <c r="D4730" s="273" t="s">
        <v>354</v>
      </c>
      <c r="E4730" s="193" t="s">
        <v>7134</v>
      </c>
      <c r="F4730" s="193" t="s">
        <v>7135</v>
      </c>
      <c r="G4730" s="193"/>
      <c r="H4730" s="196"/>
      <c r="I4730" s="193" t="s">
        <v>15533</v>
      </c>
      <c r="J4730" s="193" t="s">
        <v>15544</v>
      </c>
      <c r="K4730" s="193" t="s">
        <v>7124</v>
      </c>
      <c r="L4730" s="193" t="s">
        <v>3045</v>
      </c>
      <c r="M4730" s="193" t="s">
        <v>7110</v>
      </c>
      <c r="N4730" s="193" t="s">
        <v>15516</v>
      </c>
      <c r="O4730" s="193" t="s">
        <v>15533</v>
      </c>
      <c r="P4730" s="219" t="n">
        <v>43466</v>
      </c>
      <c r="Q4730" s="219" t="n">
        <v>43830</v>
      </c>
      <c r="R4730" s="193"/>
      <c r="S4730" s="193" t="s">
        <v>7112</v>
      </c>
      <c r="T4730" s="193" t="n">
        <v>35</v>
      </c>
      <c r="U4730" s="193"/>
      <c r="V4730" s="193"/>
      <c r="W4730" s="193" t="s">
        <v>14081</v>
      </c>
      <c r="X4730" s="196"/>
      <c r="Y4730" s="196"/>
      <c r="Z4730" s="196" t="n">
        <v>0</v>
      </c>
      <c r="AE4730" s="94" t="e">
        <f aca="false" t="array" ref="AE4730:AK4730">_xlfn.torow(_xlfn.unique(_xlfn._xlws.filter(cat_table[Subsector],$E4730=cat_table[Sector],"")))</f>
        <v>#NAME?</v>
      </c>
      <c r="AF4730" s="94" t="e">
        <v>#NAME?</v>
      </c>
      <c r="AG4730" s="94" t="e">
        <v>#NAME?</v>
      </c>
      <c r="AH4730" s="94" t="e">
        <v>#NAME?</v>
      </c>
      <c r="AI4730" s="94" t="e">
        <v>#NAME?</v>
      </c>
      <c r="AJ4730" s="94" t="e">
        <v>#NAME?</v>
      </c>
      <c r="AK4730" s="94" t="e">
        <v>#NAME?</v>
      </c>
      <c r="AO4730" s="94" t="e">
        <f aca="false" t="array" ref="AO4730:AT4730">_xlfn.torow(_xlfn.unique(_xlfn._xlws.filter(cat_table[Sub-subsector],($E4730=cat_table[Sector])*($F4730=cat_table[Subsector]),"")))</f>
        <v>#NAME?</v>
      </c>
      <c r="AP4730" s="94" t="e">
        <v>#NAME?</v>
      </c>
      <c r="AQ4730" s="94" t="e">
        <v>#NAME?</v>
      </c>
      <c r="AR4730" s="94" t="e">
        <v>#NAME?</v>
      </c>
      <c r="AS4730" s="94" t="e">
        <v>#NAME?</v>
      </c>
      <c r="AT4730" s="94" t="e">
        <v>#NAME?</v>
      </c>
    </row>
    <row r="4731" customFormat="false" ht="15" hidden="false" customHeight="true" outlineLevel="0" collapsed="false">
      <c r="A4731" s="193" t="s">
        <v>15545</v>
      </c>
      <c r="B4731" s="20" t="str">
        <f aca="false">INDEX(Table2[], MATCH(L4731, Location_ID!$D$2:$D$648, 0), 1)</f>
        <v>f56f8945-3e42-4c8f-8926-2d03581548d2</v>
      </c>
      <c r="C4731" s="193" t="s">
        <v>1492</v>
      </c>
      <c r="D4731" s="273" t="s">
        <v>354</v>
      </c>
      <c r="E4731" s="193" t="s">
        <v>7134</v>
      </c>
      <c r="F4731" s="193" t="s">
        <v>7135</v>
      </c>
      <c r="G4731" s="193"/>
      <c r="H4731" s="196"/>
      <c r="I4731" s="193" t="s">
        <v>15533</v>
      </c>
      <c r="J4731" s="193" t="s">
        <v>15546</v>
      </c>
      <c r="K4731" s="193" t="s">
        <v>7124</v>
      </c>
      <c r="L4731" s="193" t="s">
        <v>3045</v>
      </c>
      <c r="M4731" s="193" t="s">
        <v>7110</v>
      </c>
      <c r="N4731" s="193" t="s">
        <v>15516</v>
      </c>
      <c r="O4731" s="193" t="s">
        <v>15533</v>
      </c>
      <c r="P4731" s="219" t="n">
        <v>43466</v>
      </c>
      <c r="Q4731" s="219" t="n">
        <v>43830</v>
      </c>
      <c r="R4731" s="193"/>
      <c r="S4731" s="193" t="s">
        <v>7112</v>
      </c>
      <c r="T4731" s="193" t="n">
        <v>44</v>
      </c>
      <c r="U4731" s="193"/>
      <c r="V4731" s="193"/>
      <c r="W4731" s="193" t="s">
        <v>14081</v>
      </c>
      <c r="X4731" s="196"/>
      <c r="Y4731" s="196"/>
      <c r="Z4731" s="196" t="n">
        <v>0</v>
      </c>
      <c r="AE4731" s="94" t="e">
        <f aca="false" t="array" ref="AE4731:AK4731">_xlfn.torow(_xlfn.unique(_xlfn._xlws.filter(cat_table[Subsector],$E4731=cat_table[Sector],"")))</f>
        <v>#NAME?</v>
      </c>
      <c r="AF4731" s="94" t="e">
        <v>#NAME?</v>
      </c>
      <c r="AG4731" s="94" t="e">
        <v>#NAME?</v>
      </c>
      <c r="AH4731" s="94" t="e">
        <v>#NAME?</v>
      </c>
      <c r="AI4731" s="94" t="e">
        <v>#NAME?</v>
      </c>
      <c r="AJ4731" s="94" t="e">
        <v>#NAME?</v>
      </c>
      <c r="AK4731" s="94" t="e">
        <v>#NAME?</v>
      </c>
      <c r="AO4731" s="94" t="e">
        <f aca="false" t="array" ref="AO4731:AT4731">_xlfn.torow(_xlfn.unique(_xlfn._xlws.filter(cat_table[Sub-subsector],($E4731=cat_table[Sector])*($F4731=cat_table[Subsector]),"")))</f>
        <v>#NAME?</v>
      </c>
      <c r="AP4731" s="94" t="e">
        <v>#NAME?</v>
      </c>
      <c r="AQ4731" s="94" t="e">
        <v>#NAME?</v>
      </c>
      <c r="AR4731" s="94" t="e">
        <v>#NAME?</v>
      </c>
      <c r="AS4731" s="94" t="e">
        <v>#NAME?</v>
      </c>
      <c r="AT4731" s="94" t="e">
        <v>#NAME?</v>
      </c>
    </row>
    <row r="4732" customFormat="false" ht="15" hidden="false" customHeight="true" outlineLevel="0" collapsed="false">
      <c r="A4732" s="193" t="s">
        <v>15547</v>
      </c>
      <c r="B4732" s="20" t="str">
        <f aca="false">INDEX(Table2[], MATCH(L4732, Location_ID!$D$2:$D$648, 0), 1)</f>
        <v>f56f8945-3e42-4c8f-8926-2d03581548d2</v>
      </c>
      <c r="C4732" s="193" t="s">
        <v>1492</v>
      </c>
      <c r="D4732" s="273" t="s">
        <v>354</v>
      </c>
      <c r="E4732" s="193" t="s">
        <v>7134</v>
      </c>
      <c r="F4732" s="193" t="s">
        <v>7135</v>
      </c>
      <c r="G4732" s="193"/>
      <c r="H4732" s="196"/>
      <c r="I4732" s="193" t="s">
        <v>15533</v>
      </c>
      <c r="J4732" s="193" t="s">
        <v>15548</v>
      </c>
      <c r="K4732" s="193" t="s">
        <v>7124</v>
      </c>
      <c r="L4732" s="193" t="s">
        <v>3045</v>
      </c>
      <c r="M4732" s="193" t="s">
        <v>7110</v>
      </c>
      <c r="N4732" s="193" t="s">
        <v>15516</v>
      </c>
      <c r="O4732" s="193" t="s">
        <v>15533</v>
      </c>
      <c r="P4732" s="219" t="n">
        <v>43466</v>
      </c>
      <c r="Q4732" s="219" t="n">
        <v>43830</v>
      </c>
      <c r="R4732" s="193"/>
      <c r="S4732" s="193" t="s">
        <v>7112</v>
      </c>
      <c r="T4732" s="193" t="n">
        <v>50</v>
      </c>
      <c r="U4732" s="193"/>
      <c r="V4732" s="193"/>
      <c r="W4732" s="193" t="s">
        <v>14081</v>
      </c>
      <c r="X4732" s="196"/>
      <c r="Y4732" s="196"/>
      <c r="Z4732" s="196" t="n">
        <v>0</v>
      </c>
      <c r="AE4732" s="94" t="e">
        <f aca="false" t="array" ref="AE4732:AK4732">_xlfn.torow(_xlfn.unique(_xlfn._xlws.filter(cat_table[Subsector],$E4732=cat_table[Sector],"")))</f>
        <v>#NAME?</v>
      </c>
      <c r="AF4732" s="94" t="e">
        <v>#NAME?</v>
      </c>
      <c r="AG4732" s="94" t="e">
        <v>#NAME?</v>
      </c>
      <c r="AH4732" s="94" t="e">
        <v>#NAME?</v>
      </c>
      <c r="AI4732" s="94" t="e">
        <v>#NAME?</v>
      </c>
      <c r="AJ4732" s="94" t="e">
        <v>#NAME?</v>
      </c>
      <c r="AK4732" s="94" t="e">
        <v>#NAME?</v>
      </c>
      <c r="AO4732" s="94" t="e">
        <f aca="false" t="array" ref="AO4732:AT4732">_xlfn.torow(_xlfn.unique(_xlfn._xlws.filter(cat_table[Sub-subsector],($E4732=cat_table[Sector])*($F4732=cat_table[Subsector]),"")))</f>
        <v>#NAME?</v>
      </c>
      <c r="AP4732" s="94" t="e">
        <v>#NAME?</v>
      </c>
      <c r="AQ4732" s="94" t="e">
        <v>#NAME?</v>
      </c>
      <c r="AR4732" s="94" t="e">
        <v>#NAME?</v>
      </c>
      <c r="AS4732" s="94" t="e">
        <v>#NAME?</v>
      </c>
      <c r="AT4732" s="94" t="e">
        <v>#NAME?</v>
      </c>
    </row>
    <row r="4733" customFormat="false" ht="15" hidden="false" customHeight="true" outlineLevel="0" collapsed="false">
      <c r="A4733" s="193" t="s">
        <v>15549</v>
      </c>
      <c r="B4733" s="20" t="str">
        <f aca="false">INDEX(Table2[], MATCH(L4733, Location_ID!$D$2:$D$648, 0), 1)</f>
        <v>f56f8945-3e42-4c8f-8926-2d03581548d2</v>
      </c>
      <c r="C4733" s="193" t="s">
        <v>1492</v>
      </c>
      <c r="D4733" s="273" t="s">
        <v>354</v>
      </c>
      <c r="E4733" s="193" t="s">
        <v>7134</v>
      </c>
      <c r="F4733" s="193" t="s">
        <v>7135</v>
      </c>
      <c r="G4733" s="193"/>
      <c r="H4733" s="196"/>
      <c r="I4733" s="193" t="s">
        <v>15533</v>
      </c>
      <c r="J4733" s="193" t="s">
        <v>15550</v>
      </c>
      <c r="K4733" s="193" t="s">
        <v>7124</v>
      </c>
      <c r="L4733" s="193" t="s">
        <v>3045</v>
      </c>
      <c r="M4733" s="193" t="s">
        <v>7110</v>
      </c>
      <c r="N4733" s="193" t="s">
        <v>15516</v>
      </c>
      <c r="O4733" s="193" t="s">
        <v>15533</v>
      </c>
      <c r="P4733" s="219" t="n">
        <v>43466</v>
      </c>
      <c r="Q4733" s="219" t="n">
        <v>43830</v>
      </c>
      <c r="R4733" s="193"/>
      <c r="S4733" s="193" t="s">
        <v>7112</v>
      </c>
      <c r="T4733" s="193" t="n">
        <v>40</v>
      </c>
      <c r="U4733" s="193"/>
      <c r="V4733" s="193"/>
      <c r="W4733" s="193" t="s">
        <v>14081</v>
      </c>
      <c r="X4733" s="196"/>
      <c r="Y4733" s="196"/>
      <c r="Z4733" s="196" t="n">
        <v>0</v>
      </c>
      <c r="AE4733" s="94" t="e">
        <f aca="false" t="array" ref="AE4733:AK4733">_xlfn.torow(_xlfn.unique(_xlfn._xlws.filter(cat_table[Subsector],$E4733=cat_table[Sector],"")))</f>
        <v>#NAME?</v>
      </c>
      <c r="AF4733" s="94" t="e">
        <v>#NAME?</v>
      </c>
      <c r="AG4733" s="94" t="e">
        <v>#NAME?</v>
      </c>
      <c r="AH4733" s="94" t="e">
        <v>#NAME?</v>
      </c>
      <c r="AI4733" s="94" t="e">
        <v>#NAME?</v>
      </c>
      <c r="AJ4733" s="94" t="e">
        <v>#NAME?</v>
      </c>
      <c r="AK4733" s="94" t="e">
        <v>#NAME?</v>
      </c>
      <c r="AO4733" s="94" t="e">
        <f aca="false" t="array" ref="AO4733:AT4733">_xlfn.torow(_xlfn.unique(_xlfn._xlws.filter(cat_table[Sub-subsector],($E4733=cat_table[Sector])*($F4733=cat_table[Subsector]),"")))</f>
        <v>#NAME?</v>
      </c>
      <c r="AP4733" s="94" t="e">
        <v>#NAME?</v>
      </c>
      <c r="AQ4733" s="94" t="e">
        <v>#NAME?</v>
      </c>
      <c r="AR4733" s="94" t="e">
        <v>#NAME?</v>
      </c>
      <c r="AS4733" s="94" t="e">
        <v>#NAME?</v>
      </c>
      <c r="AT4733" s="94" t="e">
        <v>#NAME?</v>
      </c>
    </row>
    <row r="4734" customFormat="false" ht="15" hidden="false" customHeight="true" outlineLevel="0" collapsed="false">
      <c r="A4734" s="193" t="s">
        <v>15551</v>
      </c>
      <c r="B4734" s="20" t="str">
        <f aca="false">INDEX(Table2[], MATCH(L4734, Location_ID!$D$2:$D$648, 0), 1)</f>
        <v>f56f8945-3e42-4c8f-8926-2d03581548d2</v>
      </c>
      <c r="C4734" s="193" t="s">
        <v>1492</v>
      </c>
      <c r="D4734" s="273" t="s">
        <v>354</v>
      </c>
      <c r="E4734" s="193" t="s">
        <v>7134</v>
      </c>
      <c r="F4734" s="193" t="s">
        <v>7135</v>
      </c>
      <c r="G4734" s="193"/>
      <c r="H4734" s="196"/>
      <c r="I4734" s="193" t="s">
        <v>15533</v>
      </c>
      <c r="J4734" s="193" t="s">
        <v>15552</v>
      </c>
      <c r="K4734" s="193" t="s">
        <v>7124</v>
      </c>
      <c r="L4734" s="193" t="s">
        <v>3045</v>
      </c>
      <c r="M4734" s="193" t="s">
        <v>7110</v>
      </c>
      <c r="N4734" s="193" t="s">
        <v>15516</v>
      </c>
      <c r="O4734" s="193" t="s">
        <v>15533</v>
      </c>
      <c r="P4734" s="219" t="n">
        <v>43466</v>
      </c>
      <c r="Q4734" s="219" t="n">
        <v>43830</v>
      </c>
      <c r="R4734" s="193"/>
      <c r="S4734" s="193" t="s">
        <v>7112</v>
      </c>
      <c r="T4734" s="193" t="n">
        <v>42</v>
      </c>
      <c r="U4734" s="193"/>
      <c r="V4734" s="193"/>
      <c r="W4734" s="193" t="s">
        <v>14081</v>
      </c>
      <c r="X4734" s="196"/>
      <c r="Y4734" s="196"/>
      <c r="Z4734" s="196" t="n">
        <v>0</v>
      </c>
      <c r="AE4734" s="94" t="e">
        <f aca="false" t="array" ref="AE4734:AK4734">_xlfn.torow(_xlfn.unique(_xlfn._xlws.filter(cat_table[Subsector],$E4734=cat_table[Sector],"")))</f>
        <v>#NAME?</v>
      </c>
      <c r="AF4734" s="94" t="e">
        <v>#NAME?</v>
      </c>
      <c r="AG4734" s="94" t="e">
        <v>#NAME?</v>
      </c>
      <c r="AH4734" s="94" t="e">
        <v>#NAME?</v>
      </c>
      <c r="AI4734" s="94" t="e">
        <v>#NAME?</v>
      </c>
      <c r="AJ4734" s="94" t="e">
        <v>#NAME?</v>
      </c>
      <c r="AK4734" s="94" t="e">
        <v>#NAME?</v>
      </c>
      <c r="AO4734" s="94" t="e">
        <f aca="false" t="array" ref="AO4734:AT4734">_xlfn.torow(_xlfn.unique(_xlfn._xlws.filter(cat_table[Sub-subsector],($E4734=cat_table[Sector])*($F4734=cat_table[Subsector]),"")))</f>
        <v>#NAME?</v>
      </c>
      <c r="AP4734" s="94" t="e">
        <v>#NAME?</v>
      </c>
      <c r="AQ4734" s="94" t="e">
        <v>#NAME?</v>
      </c>
      <c r="AR4734" s="94" t="e">
        <v>#NAME?</v>
      </c>
      <c r="AS4734" s="94" t="e">
        <v>#NAME?</v>
      </c>
      <c r="AT4734" s="94" t="e">
        <v>#NAME?</v>
      </c>
    </row>
    <row r="4735" customFormat="false" ht="15" hidden="false" customHeight="true" outlineLevel="0" collapsed="false">
      <c r="A4735" s="193" t="s">
        <v>15553</v>
      </c>
      <c r="B4735" s="20" t="str">
        <f aca="false">INDEX(Table2[], MATCH(L4735, Location_ID!$D$2:$D$648, 0), 1)</f>
        <v>f56f8945-3e42-4c8f-8926-2d03581548d2</v>
      </c>
      <c r="C4735" s="193" t="s">
        <v>1492</v>
      </c>
      <c r="D4735" s="273" t="s">
        <v>354</v>
      </c>
      <c r="E4735" s="193" t="s">
        <v>7134</v>
      </c>
      <c r="F4735" s="193" t="s">
        <v>7135</v>
      </c>
      <c r="G4735" s="193"/>
      <c r="H4735" s="196"/>
      <c r="I4735" s="193" t="s">
        <v>15533</v>
      </c>
      <c r="J4735" s="193" t="s">
        <v>15554</v>
      </c>
      <c r="K4735" s="193" t="s">
        <v>7124</v>
      </c>
      <c r="L4735" s="193" t="s">
        <v>3045</v>
      </c>
      <c r="M4735" s="193" t="s">
        <v>7110</v>
      </c>
      <c r="N4735" s="193" t="s">
        <v>15516</v>
      </c>
      <c r="O4735" s="193" t="s">
        <v>15533</v>
      </c>
      <c r="P4735" s="219" t="n">
        <v>43466</v>
      </c>
      <c r="Q4735" s="219" t="n">
        <v>43830</v>
      </c>
      <c r="R4735" s="193"/>
      <c r="S4735" s="193" t="s">
        <v>7112</v>
      </c>
      <c r="T4735" s="193" t="n">
        <v>52</v>
      </c>
      <c r="U4735" s="193"/>
      <c r="V4735" s="193"/>
      <c r="W4735" s="193" t="s">
        <v>14081</v>
      </c>
      <c r="X4735" s="196"/>
      <c r="Y4735" s="196"/>
      <c r="Z4735" s="196" t="n">
        <v>0</v>
      </c>
      <c r="AE4735" s="94" t="e">
        <f aca="false" t="array" ref="AE4735:AK4735">_xlfn.torow(_xlfn.unique(_xlfn._xlws.filter(cat_table[Subsector],$E4735=cat_table[Sector],"")))</f>
        <v>#NAME?</v>
      </c>
      <c r="AF4735" s="94" t="e">
        <v>#NAME?</v>
      </c>
      <c r="AG4735" s="94" t="e">
        <v>#NAME?</v>
      </c>
      <c r="AH4735" s="94" t="e">
        <v>#NAME?</v>
      </c>
      <c r="AI4735" s="94" t="e">
        <v>#NAME?</v>
      </c>
      <c r="AJ4735" s="94" t="e">
        <v>#NAME?</v>
      </c>
      <c r="AK4735" s="94" t="e">
        <v>#NAME?</v>
      </c>
      <c r="AO4735" s="94" t="e">
        <f aca="false" t="array" ref="AO4735:AT4735">_xlfn.torow(_xlfn.unique(_xlfn._xlws.filter(cat_table[Sub-subsector],($E4735=cat_table[Sector])*($F4735=cat_table[Subsector]),"")))</f>
        <v>#NAME?</v>
      </c>
      <c r="AP4735" s="94" t="e">
        <v>#NAME?</v>
      </c>
      <c r="AQ4735" s="94" t="e">
        <v>#NAME?</v>
      </c>
      <c r="AR4735" s="94" t="e">
        <v>#NAME?</v>
      </c>
      <c r="AS4735" s="94" t="e">
        <v>#NAME?</v>
      </c>
      <c r="AT4735" s="94" t="e">
        <v>#NAME?</v>
      </c>
    </row>
    <row r="4736" customFormat="false" ht="15" hidden="false" customHeight="true" outlineLevel="0" collapsed="false">
      <c r="A4736" s="193" t="s">
        <v>15555</v>
      </c>
      <c r="B4736" s="20" t="str">
        <f aca="false">INDEX(Table2[], MATCH(L4736, Location_ID!$D$2:$D$648, 0), 1)</f>
        <v>f56f8945-3e42-4c8f-8926-2d03581548d2</v>
      </c>
      <c r="C4736" s="193" t="s">
        <v>1492</v>
      </c>
      <c r="D4736" s="273" t="s">
        <v>354</v>
      </c>
      <c r="E4736" s="193" t="s">
        <v>7134</v>
      </c>
      <c r="F4736" s="193" t="s">
        <v>7135</v>
      </c>
      <c r="G4736" s="193"/>
      <c r="H4736" s="196"/>
      <c r="I4736" s="193" t="s">
        <v>15533</v>
      </c>
      <c r="J4736" s="193" t="s">
        <v>15556</v>
      </c>
      <c r="K4736" s="193" t="s">
        <v>7124</v>
      </c>
      <c r="L4736" s="193" t="s">
        <v>3045</v>
      </c>
      <c r="M4736" s="193" t="s">
        <v>7110</v>
      </c>
      <c r="N4736" s="193" t="s">
        <v>15516</v>
      </c>
      <c r="O4736" s="193" t="s">
        <v>15533</v>
      </c>
      <c r="P4736" s="219" t="n">
        <v>43466</v>
      </c>
      <c r="Q4736" s="219" t="n">
        <v>43830</v>
      </c>
      <c r="R4736" s="193"/>
      <c r="S4736" s="193" t="s">
        <v>7112</v>
      </c>
      <c r="T4736" s="193" t="n">
        <v>43</v>
      </c>
      <c r="U4736" s="193"/>
      <c r="V4736" s="193"/>
      <c r="W4736" s="193" t="s">
        <v>14081</v>
      </c>
      <c r="X4736" s="196"/>
      <c r="Y4736" s="196"/>
      <c r="Z4736" s="196" t="n">
        <v>0</v>
      </c>
      <c r="AE4736" s="94" t="e">
        <f aca="false" t="array" ref="AE4736:AK4736">_xlfn.torow(_xlfn.unique(_xlfn._xlws.filter(cat_table[Subsector],$E4736=cat_table[Sector],"")))</f>
        <v>#NAME?</v>
      </c>
      <c r="AF4736" s="94" t="e">
        <v>#NAME?</v>
      </c>
      <c r="AG4736" s="94" t="e">
        <v>#NAME?</v>
      </c>
      <c r="AH4736" s="94" t="e">
        <v>#NAME?</v>
      </c>
      <c r="AI4736" s="94" t="e">
        <v>#NAME?</v>
      </c>
      <c r="AJ4736" s="94" t="e">
        <v>#NAME?</v>
      </c>
      <c r="AK4736" s="94" t="e">
        <v>#NAME?</v>
      </c>
      <c r="AO4736" s="94" t="e">
        <f aca="false" t="array" ref="AO4736:AT4736">_xlfn.torow(_xlfn.unique(_xlfn._xlws.filter(cat_table[Sub-subsector],($E4736=cat_table[Sector])*($F4736=cat_table[Subsector]),"")))</f>
        <v>#NAME?</v>
      </c>
      <c r="AP4736" s="94" t="e">
        <v>#NAME?</v>
      </c>
      <c r="AQ4736" s="94" t="e">
        <v>#NAME?</v>
      </c>
      <c r="AR4736" s="94" t="e">
        <v>#NAME?</v>
      </c>
      <c r="AS4736" s="94" t="e">
        <v>#NAME?</v>
      </c>
      <c r="AT4736" s="94" t="e">
        <v>#NAME?</v>
      </c>
    </row>
    <row r="4737" customFormat="false" ht="15" hidden="false" customHeight="true" outlineLevel="0" collapsed="false">
      <c r="A4737" s="193" t="s">
        <v>15557</v>
      </c>
      <c r="B4737" s="20" t="str">
        <f aca="false">INDEX(Table2[], MATCH(L4737, Location_ID!$D$2:$D$648, 0), 1)</f>
        <v>f56f8945-3e42-4c8f-8926-2d03581548d2</v>
      </c>
      <c r="C4737" s="193" t="s">
        <v>1492</v>
      </c>
      <c r="D4737" s="273" t="s">
        <v>354</v>
      </c>
      <c r="E4737" s="193" t="s">
        <v>7134</v>
      </c>
      <c r="F4737" s="193" t="s">
        <v>7135</v>
      </c>
      <c r="G4737" s="193"/>
      <c r="H4737" s="196"/>
      <c r="I4737" s="193" t="s">
        <v>15533</v>
      </c>
      <c r="J4737" s="193" t="s">
        <v>15558</v>
      </c>
      <c r="K4737" s="193" t="s">
        <v>7124</v>
      </c>
      <c r="L4737" s="193" t="s">
        <v>3045</v>
      </c>
      <c r="M4737" s="193" t="s">
        <v>7110</v>
      </c>
      <c r="N4737" s="193" t="s">
        <v>15516</v>
      </c>
      <c r="O4737" s="193" t="s">
        <v>15533</v>
      </c>
      <c r="P4737" s="219" t="n">
        <v>43831</v>
      </c>
      <c r="Q4737" s="219" t="n">
        <v>44196</v>
      </c>
      <c r="R4737" s="193"/>
      <c r="S4737" s="193" t="s">
        <v>7112</v>
      </c>
      <c r="T4737" s="193" t="n">
        <v>45</v>
      </c>
      <c r="U4737" s="193"/>
      <c r="V4737" s="193"/>
      <c r="W4737" s="193" t="s">
        <v>14081</v>
      </c>
      <c r="X4737" s="196"/>
      <c r="Y4737" s="196"/>
      <c r="Z4737" s="196" t="n">
        <v>0</v>
      </c>
      <c r="AE4737" s="94" t="e">
        <f aca="false" t="array" ref="AE4737:AK4737">_xlfn.torow(_xlfn.unique(_xlfn._xlws.filter(cat_table[Subsector],$E4737=cat_table[Sector],"")))</f>
        <v>#NAME?</v>
      </c>
      <c r="AF4737" s="94" t="e">
        <v>#NAME?</v>
      </c>
      <c r="AG4737" s="94" t="e">
        <v>#NAME?</v>
      </c>
      <c r="AH4737" s="94" t="e">
        <v>#NAME?</v>
      </c>
      <c r="AI4737" s="94" t="e">
        <v>#NAME?</v>
      </c>
      <c r="AJ4737" s="94" t="e">
        <v>#NAME?</v>
      </c>
      <c r="AK4737" s="94" t="e">
        <v>#NAME?</v>
      </c>
      <c r="AO4737" s="94" t="e">
        <f aca="false" t="array" ref="AO4737:AT4737">_xlfn.torow(_xlfn.unique(_xlfn._xlws.filter(cat_table[Sub-subsector],($E4737=cat_table[Sector])*($F4737=cat_table[Subsector]),"")))</f>
        <v>#NAME?</v>
      </c>
      <c r="AP4737" s="94" t="e">
        <v>#NAME?</v>
      </c>
      <c r="AQ4737" s="94" t="e">
        <v>#NAME?</v>
      </c>
      <c r="AR4737" s="94" t="e">
        <v>#NAME?</v>
      </c>
      <c r="AS4737" s="94" t="e">
        <v>#NAME?</v>
      </c>
      <c r="AT4737" s="94" t="e">
        <v>#NAME?</v>
      </c>
    </row>
    <row r="4738" customFormat="false" ht="15" hidden="false" customHeight="true" outlineLevel="0" collapsed="false">
      <c r="A4738" s="193" t="s">
        <v>15559</v>
      </c>
      <c r="B4738" s="20" t="str">
        <f aca="false">INDEX(Table2[], MATCH(L4738, Location_ID!$D$2:$D$648, 0), 1)</f>
        <v>f56f8945-3e42-4c8f-8926-2d03581548d2</v>
      </c>
      <c r="C4738" s="193" t="s">
        <v>1492</v>
      </c>
      <c r="D4738" s="273" t="s">
        <v>354</v>
      </c>
      <c r="E4738" s="193" t="s">
        <v>7134</v>
      </c>
      <c r="F4738" s="193" t="s">
        <v>7135</v>
      </c>
      <c r="G4738" s="193"/>
      <c r="H4738" s="196"/>
      <c r="I4738" s="193" t="s">
        <v>15533</v>
      </c>
      <c r="J4738" s="193" t="s">
        <v>15560</v>
      </c>
      <c r="K4738" s="193" t="s">
        <v>7124</v>
      </c>
      <c r="L4738" s="193" t="s">
        <v>3045</v>
      </c>
      <c r="M4738" s="193" t="s">
        <v>7110</v>
      </c>
      <c r="N4738" s="193" t="s">
        <v>15516</v>
      </c>
      <c r="O4738" s="193" t="s">
        <v>15533</v>
      </c>
      <c r="P4738" s="219" t="n">
        <v>43831</v>
      </c>
      <c r="Q4738" s="219" t="n">
        <v>44196</v>
      </c>
      <c r="R4738" s="193"/>
      <c r="S4738" s="193" t="s">
        <v>7112</v>
      </c>
      <c r="T4738" s="193" t="n">
        <v>47</v>
      </c>
      <c r="U4738" s="193"/>
      <c r="V4738" s="193"/>
      <c r="W4738" s="193" t="s">
        <v>14081</v>
      </c>
      <c r="X4738" s="196"/>
      <c r="Y4738" s="196"/>
      <c r="Z4738" s="196" t="n">
        <v>0</v>
      </c>
      <c r="AE4738" s="94" t="e">
        <f aca="false" t="array" ref="AE4738:AK4738">_xlfn.torow(_xlfn.unique(_xlfn._xlws.filter(cat_table[Subsector],$E4738=cat_table[Sector],"")))</f>
        <v>#NAME?</v>
      </c>
      <c r="AF4738" s="94" t="e">
        <v>#NAME?</v>
      </c>
      <c r="AG4738" s="94" t="e">
        <v>#NAME?</v>
      </c>
      <c r="AH4738" s="94" t="e">
        <v>#NAME?</v>
      </c>
      <c r="AI4738" s="94" t="e">
        <v>#NAME?</v>
      </c>
      <c r="AJ4738" s="94" t="e">
        <v>#NAME?</v>
      </c>
      <c r="AK4738" s="94" t="e">
        <v>#NAME?</v>
      </c>
      <c r="AO4738" s="94" t="e">
        <f aca="false" t="array" ref="AO4738:AT4738">_xlfn.torow(_xlfn.unique(_xlfn._xlws.filter(cat_table[Sub-subsector],($E4738=cat_table[Sector])*($F4738=cat_table[Subsector]),"")))</f>
        <v>#NAME?</v>
      </c>
      <c r="AP4738" s="94" t="e">
        <v>#NAME?</v>
      </c>
      <c r="AQ4738" s="94" t="e">
        <v>#NAME?</v>
      </c>
      <c r="AR4738" s="94" t="e">
        <v>#NAME?</v>
      </c>
      <c r="AS4738" s="94" t="e">
        <v>#NAME?</v>
      </c>
      <c r="AT4738" s="94" t="e">
        <v>#NAME?</v>
      </c>
    </row>
    <row r="4739" customFormat="false" ht="15" hidden="false" customHeight="true" outlineLevel="0" collapsed="false">
      <c r="A4739" s="193" t="s">
        <v>15561</v>
      </c>
      <c r="B4739" s="20" t="str">
        <f aca="false">INDEX(Table2[], MATCH(L4739, Location_ID!$D$2:$D$648, 0), 1)</f>
        <v>f56f8945-3e42-4c8f-8926-2d03581548d2</v>
      </c>
      <c r="C4739" s="193" t="s">
        <v>1492</v>
      </c>
      <c r="D4739" s="273" t="s">
        <v>354</v>
      </c>
      <c r="E4739" s="193" t="s">
        <v>7134</v>
      </c>
      <c r="F4739" s="193" t="s">
        <v>7135</v>
      </c>
      <c r="G4739" s="193"/>
      <c r="H4739" s="196"/>
      <c r="I4739" s="193" t="s">
        <v>15533</v>
      </c>
      <c r="J4739" s="193" t="s">
        <v>15562</v>
      </c>
      <c r="K4739" s="193" t="s">
        <v>7124</v>
      </c>
      <c r="L4739" s="193" t="s">
        <v>3045</v>
      </c>
      <c r="M4739" s="193" t="s">
        <v>7110</v>
      </c>
      <c r="N4739" s="193" t="s">
        <v>15516</v>
      </c>
      <c r="O4739" s="193" t="s">
        <v>15533</v>
      </c>
      <c r="P4739" s="219" t="n">
        <v>43831</v>
      </c>
      <c r="Q4739" s="219" t="n">
        <v>44196</v>
      </c>
      <c r="R4739" s="193"/>
      <c r="S4739" s="193" t="s">
        <v>7112</v>
      </c>
      <c r="T4739" s="193" t="n">
        <v>34</v>
      </c>
      <c r="U4739" s="193"/>
      <c r="V4739" s="193"/>
      <c r="W4739" s="193" t="s">
        <v>14081</v>
      </c>
      <c r="X4739" s="196"/>
      <c r="Y4739" s="196"/>
      <c r="Z4739" s="196" t="n">
        <v>0</v>
      </c>
      <c r="AE4739" s="94" t="e">
        <f aca="false" t="array" ref="AE4739:AK4739">_xlfn.torow(_xlfn.unique(_xlfn._xlws.filter(cat_table[Subsector],$E4739=cat_table[Sector],"")))</f>
        <v>#NAME?</v>
      </c>
      <c r="AF4739" s="94" t="e">
        <v>#NAME?</v>
      </c>
      <c r="AG4739" s="94" t="e">
        <v>#NAME?</v>
      </c>
      <c r="AH4739" s="94" t="e">
        <v>#NAME?</v>
      </c>
      <c r="AI4739" s="94" t="e">
        <v>#NAME?</v>
      </c>
      <c r="AJ4739" s="94" t="e">
        <v>#NAME?</v>
      </c>
      <c r="AK4739" s="94" t="e">
        <v>#NAME?</v>
      </c>
      <c r="AO4739" s="94" t="e">
        <f aca="false" t="array" ref="AO4739:AT4739">_xlfn.torow(_xlfn.unique(_xlfn._xlws.filter(cat_table[Sub-subsector],($E4739=cat_table[Sector])*($F4739=cat_table[Subsector]),"")))</f>
        <v>#NAME?</v>
      </c>
      <c r="AP4739" s="94" t="e">
        <v>#NAME?</v>
      </c>
      <c r="AQ4739" s="94" t="e">
        <v>#NAME?</v>
      </c>
      <c r="AR4739" s="94" t="e">
        <v>#NAME?</v>
      </c>
      <c r="AS4739" s="94" t="e">
        <v>#NAME?</v>
      </c>
      <c r="AT4739" s="94" t="e">
        <v>#NAME?</v>
      </c>
    </row>
    <row r="4740" customFormat="false" ht="15" hidden="false" customHeight="true" outlineLevel="0" collapsed="false">
      <c r="A4740" s="193" t="s">
        <v>15563</v>
      </c>
      <c r="B4740" s="20" t="str">
        <f aca="false">INDEX(Table2[], MATCH(L4740, Location_ID!$D$2:$D$648, 0), 1)</f>
        <v>f56f8945-3e42-4c8f-8926-2d03581548d2</v>
      </c>
      <c r="C4740" s="193" t="s">
        <v>1492</v>
      </c>
      <c r="D4740" s="273" t="s">
        <v>354</v>
      </c>
      <c r="E4740" s="193" t="s">
        <v>7134</v>
      </c>
      <c r="F4740" s="193" t="s">
        <v>7135</v>
      </c>
      <c r="G4740" s="193"/>
      <c r="H4740" s="196"/>
      <c r="I4740" s="193" t="s">
        <v>15533</v>
      </c>
      <c r="J4740" s="193" t="s">
        <v>15564</v>
      </c>
      <c r="K4740" s="193" t="s">
        <v>7124</v>
      </c>
      <c r="L4740" s="193" t="s">
        <v>3045</v>
      </c>
      <c r="M4740" s="193" t="s">
        <v>7110</v>
      </c>
      <c r="N4740" s="193" t="s">
        <v>15516</v>
      </c>
      <c r="O4740" s="193" t="s">
        <v>15533</v>
      </c>
      <c r="P4740" s="219" t="n">
        <v>43831</v>
      </c>
      <c r="Q4740" s="219" t="n">
        <v>44196</v>
      </c>
      <c r="R4740" s="193"/>
      <c r="S4740" s="193" t="s">
        <v>7112</v>
      </c>
      <c r="T4740" s="193" t="n">
        <v>26</v>
      </c>
      <c r="U4740" s="193"/>
      <c r="V4740" s="193"/>
      <c r="W4740" s="193" t="s">
        <v>14081</v>
      </c>
      <c r="X4740" s="196"/>
      <c r="Y4740" s="196"/>
      <c r="Z4740" s="196" t="n">
        <v>0</v>
      </c>
      <c r="AE4740" s="94" t="e">
        <f aca="false" t="array" ref="AE4740:AK4740">_xlfn.torow(_xlfn.unique(_xlfn._xlws.filter(cat_table[Subsector],$E4740=cat_table[Sector],"")))</f>
        <v>#NAME?</v>
      </c>
      <c r="AF4740" s="94" t="e">
        <v>#NAME?</v>
      </c>
      <c r="AG4740" s="94" t="e">
        <v>#NAME?</v>
      </c>
      <c r="AH4740" s="94" t="e">
        <v>#NAME?</v>
      </c>
      <c r="AI4740" s="94" t="e">
        <v>#NAME?</v>
      </c>
      <c r="AJ4740" s="94" t="e">
        <v>#NAME?</v>
      </c>
      <c r="AK4740" s="94" t="e">
        <v>#NAME?</v>
      </c>
      <c r="AO4740" s="94" t="e">
        <f aca="false" t="array" ref="AO4740:AT4740">_xlfn.torow(_xlfn.unique(_xlfn._xlws.filter(cat_table[Sub-subsector],($E4740=cat_table[Sector])*($F4740=cat_table[Subsector]),"")))</f>
        <v>#NAME?</v>
      </c>
      <c r="AP4740" s="94" t="e">
        <v>#NAME?</v>
      </c>
      <c r="AQ4740" s="94" t="e">
        <v>#NAME?</v>
      </c>
      <c r="AR4740" s="94" t="e">
        <v>#NAME?</v>
      </c>
      <c r="AS4740" s="94" t="e">
        <v>#NAME?</v>
      </c>
      <c r="AT4740" s="94" t="e">
        <v>#NAME?</v>
      </c>
    </row>
    <row r="4741" customFormat="false" ht="15" hidden="false" customHeight="true" outlineLevel="0" collapsed="false">
      <c r="A4741" s="193" t="s">
        <v>15565</v>
      </c>
      <c r="B4741" s="20" t="str">
        <f aca="false">INDEX(Table2[], MATCH(L4741, Location_ID!$D$2:$D$648, 0), 1)</f>
        <v>f56f8945-3e42-4c8f-8926-2d03581548d2</v>
      </c>
      <c r="C4741" s="193" t="s">
        <v>1492</v>
      </c>
      <c r="D4741" s="273" t="s">
        <v>354</v>
      </c>
      <c r="E4741" s="193" t="s">
        <v>7134</v>
      </c>
      <c r="F4741" s="193" t="s">
        <v>7135</v>
      </c>
      <c r="G4741" s="193"/>
      <c r="H4741" s="196"/>
      <c r="I4741" s="193" t="s">
        <v>15533</v>
      </c>
      <c r="J4741" s="193" t="s">
        <v>15566</v>
      </c>
      <c r="K4741" s="193" t="s">
        <v>7124</v>
      </c>
      <c r="L4741" s="193" t="s">
        <v>3045</v>
      </c>
      <c r="M4741" s="193" t="s">
        <v>7110</v>
      </c>
      <c r="N4741" s="193" t="s">
        <v>15516</v>
      </c>
      <c r="O4741" s="193" t="s">
        <v>15533</v>
      </c>
      <c r="P4741" s="219" t="n">
        <v>43831</v>
      </c>
      <c r="Q4741" s="219" t="n">
        <v>44196</v>
      </c>
      <c r="R4741" s="193"/>
      <c r="S4741" s="193" t="s">
        <v>7112</v>
      </c>
      <c r="T4741" s="193" t="n">
        <v>10</v>
      </c>
      <c r="U4741" s="193"/>
      <c r="V4741" s="193"/>
      <c r="W4741" s="193" t="s">
        <v>14081</v>
      </c>
      <c r="X4741" s="196"/>
      <c r="Y4741" s="196"/>
      <c r="Z4741" s="196" t="n">
        <v>0</v>
      </c>
      <c r="AE4741" s="94" t="e">
        <f aca="false" t="array" ref="AE4741:AK4741">_xlfn.torow(_xlfn.unique(_xlfn._xlws.filter(cat_table[Subsector],$E4741=cat_table[Sector],"")))</f>
        <v>#NAME?</v>
      </c>
      <c r="AF4741" s="94" t="e">
        <v>#NAME?</v>
      </c>
      <c r="AG4741" s="94" t="e">
        <v>#NAME?</v>
      </c>
      <c r="AH4741" s="94" t="e">
        <v>#NAME?</v>
      </c>
      <c r="AI4741" s="94" t="e">
        <v>#NAME?</v>
      </c>
      <c r="AJ4741" s="94" t="e">
        <v>#NAME?</v>
      </c>
      <c r="AK4741" s="94" t="e">
        <v>#NAME?</v>
      </c>
      <c r="AO4741" s="94" t="e">
        <f aca="false" t="array" ref="AO4741:AT4741">_xlfn.torow(_xlfn.unique(_xlfn._xlws.filter(cat_table[Sub-subsector],($E4741=cat_table[Sector])*($F4741=cat_table[Subsector]),"")))</f>
        <v>#NAME?</v>
      </c>
      <c r="AP4741" s="94" t="e">
        <v>#NAME?</v>
      </c>
      <c r="AQ4741" s="94" t="e">
        <v>#NAME?</v>
      </c>
      <c r="AR4741" s="94" t="e">
        <v>#NAME?</v>
      </c>
      <c r="AS4741" s="94" t="e">
        <v>#NAME?</v>
      </c>
      <c r="AT4741" s="94" t="e">
        <v>#NAME?</v>
      </c>
    </row>
    <row r="4742" customFormat="false" ht="15" hidden="false" customHeight="true" outlineLevel="0" collapsed="false">
      <c r="A4742" s="193" t="s">
        <v>15567</v>
      </c>
      <c r="B4742" s="20" t="str">
        <f aca="false">INDEX(Table2[], MATCH(L4742, Location_ID!$D$2:$D$648, 0), 1)</f>
        <v>f56f8945-3e42-4c8f-8926-2d03581548d2</v>
      </c>
      <c r="C4742" s="193" t="s">
        <v>1492</v>
      </c>
      <c r="D4742" s="273" t="s">
        <v>354</v>
      </c>
      <c r="E4742" s="193" t="s">
        <v>7134</v>
      </c>
      <c r="F4742" s="193" t="s">
        <v>7135</v>
      </c>
      <c r="G4742" s="193"/>
      <c r="H4742" s="196"/>
      <c r="I4742" s="193" t="s">
        <v>15533</v>
      </c>
      <c r="J4742" s="193" t="s">
        <v>15568</v>
      </c>
      <c r="K4742" s="193" t="s">
        <v>7124</v>
      </c>
      <c r="L4742" s="193" t="s">
        <v>3045</v>
      </c>
      <c r="M4742" s="193" t="s">
        <v>7110</v>
      </c>
      <c r="N4742" s="193" t="s">
        <v>15516</v>
      </c>
      <c r="O4742" s="193" t="s">
        <v>15533</v>
      </c>
      <c r="P4742" s="219" t="n">
        <v>43831</v>
      </c>
      <c r="Q4742" s="219" t="n">
        <v>44196</v>
      </c>
      <c r="R4742" s="193"/>
      <c r="S4742" s="193" t="s">
        <v>7112</v>
      </c>
      <c r="T4742" s="193" t="n">
        <v>9</v>
      </c>
      <c r="U4742" s="193"/>
      <c r="V4742" s="193"/>
      <c r="W4742" s="193" t="s">
        <v>14081</v>
      </c>
      <c r="X4742" s="196"/>
      <c r="Y4742" s="196"/>
      <c r="Z4742" s="196" t="n">
        <v>0</v>
      </c>
      <c r="AE4742" s="94" t="e">
        <f aca="false" t="array" ref="AE4742:AK4742">_xlfn.torow(_xlfn.unique(_xlfn._xlws.filter(cat_table[Subsector],$E4742=cat_table[Sector],"")))</f>
        <v>#NAME?</v>
      </c>
      <c r="AF4742" s="94" t="e">
        <v>#NAME?</v>
      </c>
      <c r="AG4742" s="94" t="e">
        <v>#NAME?</v>
      </c>
      <c r="AH4742" s="94" t="e">
        <v>#NAME?</v>
      </c>
      <c r="AI4742" s="94" t="e">
        <v>#NAME?</v>
      </c>
      <c r="AJ4742" s="94" t="e">
        <v>#NAME?</v>
      </c>
      <c r="AK4742" s="94" t="e">
        <v>#NAME?</v>
      </c>
      <c r="AO4742" s="94" t="e">
        <f aca="false" t="array" ref="AO4742:AT4742">_xlfn.torow(_xlfn.unique(_xlfn._xlws.filter(cat_table[Sub-subsector],($E4742=cat_table[Sector])*($F4742=cat_table[Subsector]),"")))</f>
        <v>#NAME?</v>
      </c>
      <c r="AP4742" s="94" t="e">
        <v>#NAME?</v>
      </c>
      <c r="AQ4742" s="94" t="e">
        <v>#NAME?</v>
      </c>
      <c r="AR4742" s="94" t="e">
        <v>#NAME?</v>
      </c>
      <c r="AS4742" s="94" t="e">
        <v>#NAME?</v>
      </c>
      <c r="AT4742" s="94" t="e">
        <v>#NAME?</v>
      </c>
    </row>
    <row r="4743" customFormat="false" ht="15" hidden="false" customHeight="true" outlineLevel="0" collapsed="false">
      <c r="A4743" s="193" t="s">
        <v>15569</v>
      </c>
      <c r="B4743" s="20" t="str">
        <f aca="false">INDEX(Table2[], MATCH(L4743, Location_ID!$D$2:$D$648, 0), 1)</f>
        <v>f56f8945-3e42-4c8f-8926-2d03581548d2</v>
      </c>
      <c r="C4743" s="193" t="s">
        <v>1492</v>
      </c>
      <c r="D4743" s="273" t="s">
        <v>354</v>
      </c>
      <c r="E4743" s="193" t="s">
        <v>7134</v>
      </c>
      <c r="F4743" s="193" t="s">
        <v>7135</v>
      </c>
      <c r="G4743" s="193"/>
      <c r="H4743" s="196"/>
      <c r="I4743" s="193" t="s">
        <v>15533</v>
      </c>
      <c r="J4743" s="193" t="s">
        <v>15570</v>
      </c>
      <c r="K4743" s="193" t="s">
        <v>7124</v>
      </c>
      <c r="L4743" s="193" t="s">
        <v>3045</v>
      </c>
      <c r="M4743" s="193" t="s">
        <v>7110</v>
      </c>
      <c r="N4743" s="193" t="s">
        <v>15516</v>
      </c>
      <c r="O4743" s="193" t="s">
        <v>15533</v>
      </c>
      <c r="P4743" s="219" t="n">
        <v>43831</v>
      </c>
      <c r="Q4743" s="219" t="n">
        <v>44196</v>
      </c>
      <c r="R4743" s="193"/>
      <c r="S4743" s="193" t="s">
        <v>7112</v>
      </c>
      <c r="T4743" s="193" t="n">
        <v>19</v>
      </c>
      <c r="U4743" s="193"/>
      <c r="V4743" s="193"/>
      <c r="W4743" s="193" t="s">
        <v>14081</v>
      </c>
      <c r="X4743" s="196"/>
      <c r="Y4743" s="196"/>
      <c r="Z4743" s="196" t="n">
        <v>0</v>
      </c>
      <c r="AE4743" s="94" t="e">
        <f aca="false" t="array" ref="AE4743:AK4743">_xlfn.torow(_xlfn.unique(_xlfn._xlws.filter(cat_table[Subsector],$E4743=cat_table[Sector],"")))</f>
        <v>#NAME?</v>
      </c>
      <c r="AF4743" s="94" t="e">
        <v>#NAME?</v>
      </c>
      <c r="AG4743" s="94" t="e">
        <v>#NAME?</v>
      </c>
      <c r="AH4743" s="94" t="e">
        <v>#NAME?</v>
      </c>
      <c r="AI4743" s="94" t="e">
        <v>#NAME?</v>
      </c>
      <c r="AJ4743" s="94" t="e">
        <v>#NAME?</v>
      </c>
      <c r="AK4743" s="94" t="e">
        <v>#NAME?</v>
      </c>
      <c r="AO4743" s="94" t="e">
        <f aca="false" t="array" ref="AO4743:AT4743">_xlfn.torow(_xlfn.unique(_xlfn._xlws.filter(cat_table[Sub-subsector],($E4743=cat_table[Sector])*($F4743=cat_table[Subsector]),"")))</f>
        <v>#NAME?</v>
      </c>
      <c r="AP4743" s="94" t="e">
        <v>#NAME?</v>
      </c>
      <c r="AQ4743" s="94" t="e">
        <v>#NAME?</v>
      </c>
      <c r="AR4743" s="94" t="e">
        <v>#NAME?</v>
      </c>
      <c r="AS4743" s="94" t="e">
        <v>#NAME?</v>
      </c>
      <c r="AT4743" s="94" t="e">
        <v>#NAME?</v>
      </c>
    </row>
    <row r="4744" customFormat="false" ht="15" hidden="false" customHeight="true" outlineLevel="0" collapsed="false">
      <c r="A4744" s="194" t="s">
        <v>15571</v>
      </c>
      <c r="B4744" s="20" t="str">
        <f aca="false">INDEX(Table2[], MATCH(L4744, Location_ID!$D$2:$D$648, 0), 1)</f>
        <v>f56f8945-3e42-4c8f-8926-2d03581548d2</v>
      </c>
      <c r="C4744" s="194" t="s">
        <v>1492</v>
      </c>
      <c r="D4744" s="274" t="s">
        <v>354</v>
      </c>
      <c r="E4744" s="194" t="s">
        <v>7134</v>
      </c>
      <c r="F4744" s="194" t="s">
        <v>7135</v>
      </c>
      <c r="G4744" s="194"/>
      <c r="H4744" s="199"/>
      <c r="I4744" s="194" t="s">
        <v>15533</v>
      </c>
      <c r="J4744" s="194" t="s">
        <v>15572</v>
      </c>
      <c r="K4744" s="194" t="s">
        <v>7124</v>
      </c>
      <c r="L4744" s="194" t="s">
        <v>3045</v>
      </c>
      <c r="M4744" s="194" t="s">
        <v>7110</v>
      </c>
      <c r="N4744" s="194" t="s">
        <v>15516</v>
      </c>
      <c r="O4744" s="194" t="s">
        <v>15533</v>
      </c>
      <c r="P4744" s="198" t="n">
        <v>43831</v>
      </c>
      <c r="Q4744" s="198" t="n">
        <v>44196</v>
      </c>
      <c r="R4744" s="194"/>
      <c r="S4744" s="194" t="s">
        <v>7112</v>
      </c>
      <c r="T4744" s="194" t="n">
        <v>12</v>
      </c>
      <c r="U4744" s="194"/>
      <c r="V4744" s="194"/>
      <c r="W4744" s="194" t="s">
        <v>14081</v>
      </c>
      <c r="X4744" s="199"/>
      <c r="Y4744" s="199"/>
      <c r="Z4744" s="199" t="n">
        <v>0</v>
      </c>
      <c r="AE4744" s="94" t="e">
        <f aca="false" t="array" ref="AE4744:AK4744">_xlfn.torow(_xlfn.unique(_xlfn._xlws.filter(cat_table[Subsector],$E4744=cat_table[Sector],"")))</f>
        <v>#NAME?</v>
      </c>
      <c r="AF4744" s="94" t="e">
        <v>#NAME?</v>
      </c>
      <c r="AG4744" s="94" t="e">
        <v>#NAME?</v>
      </c>
      <c r="AH4744" s="94" t="e">
        <v>#NAME?</v>
      </c>
      <c r="AI4744" s="94" t="e">
        <v>#NAME?</v>
      </c>
      <c r="AJ4744" s="94" t="e">
        <v>#NAME?</v>
      </c>
      <c r="AK4744" s="94" t="e">
        <v>#NAME?</v>
      </c>
      <c r="AO4744" s="94" t="e">
        <f aca="false" t="array" ref="AO4744:AT4744">_xlfn.torow(_xlfn.unique(_xlfn._xlws.filter(cat_table[Sub-subsector],($E4744=cat_table[Sector])*($F4744=cat_table[Subsector]),"")))</f>
        <v>#NAME?</v>
      </c>
      <c r="AP4744" s="94" t="e">
        <v>#NAME?</v>
      </c>
      <c r="AQ4744" s="94" t="e">
        <v>#NAME?</v>
      </c>
      <c r="AR4744" s="94" t="e">
        <v>#NAME?</v>
      </c>
      <c r="AS4744" s="94" t="e">
        <v>#NAME?</v>
      </c>
      <c r="AT4744" s="94" t="e">
        <v>#NAME?</v>
      </c>
    </row>
    <row r="4745" customFormat="false" ht="15" hidden="false" customHeight="true" outlineLevel="0" collapsed="false">
      <c r="A4745" s="20" t="s">
        <v>15573</v>
      </c>
      <c r="B4745" s="20" t="str">
        <f aca="false">INDEX(Table2[], MATCH(L4745, Location_ID!$D$2:$D$648, 0), 1)</f>
        <v>8abde40a-121b-4ab9-b4b8-c3fce4b0e59b</v>
      </c>
      <c r="C4745" s="20" t="s">
        <v>1497</v>
      </c>
      <c r="D4745" s="230" t="s">
        <v>354</v>
      </c>
      <c r="E4745" s="20" t="s">
        <v>7134</v>
      </c>
      <c r="F4745" s="20" t="s">
        <v>7135</v>
      </c>
      <c r="G4745" s="20"/>
      <c r="H4745" s="20"/>
      <c r="I4745" s="20" t="s">
        <v>15574</v>
      </c>
      <c r="J4745" s="62" t="s">
        <v>15575</v>
      </c>
      <c r="K4745" s="62" t="s">
        <v>7124</v>
      </c>
      <c r="L4745" s="62" t="s">
        <v>3047</v>
      </c>
      <c r="M4745" s="62" t="s">
        <v>7121</v>
      </c>
      <c r="N4745" s="62" t="s">
        <v>15576</v>
      </c>
      <c r="O4745" s="20" t="s">
        <v>15577</v>
      </c>
      <c r="P4745" s="201" t="n">
        <v>40942</v>
      </c>
      <c r="Q4745" s="201" t="n">
        <v>40942</v>
      </c>
      <c r="R4745" s="20"/>
      <c r="S4745" s="20" t="s">
        <v>7117</v>
      </c>
      <c r="T4745" s="20" t="n">
        <v>54.6</v>
      </c>
      <c r="U4745" s="20" t="n">
        <f aca="false">T4745-15.5</f>
        <v>39.1</v>
      </c>
      <c r="V4745" s="20" t="n">
        <f aca="false">T4745+15.5</f>
        <v>70.1</v>
      </c>
      <c r="W4745" s="20" t="s">
        <v>11865</v>
      </c>
      <c r="X4745" s="35"/>
      <c r="Y4745" s="35"/>
      <c r="Z4745" s="35" t="n">
        <v>0</v>
      </c>
      <c r="AE4745" s="94" t="e">
        <f aca="false" t="array" ref="AE4745:AK4745">_xlfn.torow(_xlfn.unique(_xlfn._xlws.filter(cat_table[Subsector],$E4745=cat_table[Sector],"")))</f>
        <v>#NAME?</v>
      </c>
      <c r="AF4745" s="94" t="e">
        <v>#NAME?</v>
      </c>
      <c r="AG4745" s="94" t="e">
        <v>#NAME?</v>
      </c>
      <c r="AH4745" s="94" t="e">
        <v>#NAME?</v>
      </c>
      <c r="AI4745" s="94" t="e">
        <v>#NAME?</v>
      </c>
      <c r="AJ4745" s="94" t="e">
        <v>#NAME?</v>
      </c>
      <c r="AK4745" s="94" t="e">
        <v>#NAME?</v>
      </c>
      <c r="AO4745" s="94" t="e">
        <f aca="false" t="array" ref="AO4745:AT4745">_xlfn.torow(_xlfn.unique(_xlfn._xlws.filter(cat_table[Sub-subsector],($E4745=cat_table[Sector])*($F4745=cat_table[Subsector]),"")))</f>
        <v>#NAME?</v>
      </c>
      <c r="AP4745" s="94" t="e">
        <v>#NAME?</v>
      </c>
      <c r="AQ4745" s="94" t="e">
        <v>#NAME?</v>
      </c>
      <c r="AR4745" s="94" t="e">
        <v>#NAME?</v>
      </c>
      <c r="AS4745" s="94" t="e">
        <v>#NAME?</v>
      </c>
      <c r="AT4745" s="94" t="e">
        <v>#NAME?</v>
      </c>
    </row>
    <row r="4746" customFormat="false" ht="15" hidden="false" customHeight="true" outlineLevel="0" collapsed="false">
      <c r="A4746" s="20" t="s">
        <v>15578</v>
      </c>
      <c r="B4746" s="20" t="str">
        <f aca="false">INDEX(Table2[], MATCH(L4746, Location_ID!$D$2:$D$648, 0), 1)</f>
        <v>8abde40a-121b-4ab9-b4b8-c3fce4b0e59b</v>
      </c>
      <c r="C4746" s="20" t="s">
        <v>1497</v>
      </c>
      <c r="D4746" s="230" t="s">
        <v>354</v>
      </c>
      <c r="E4746" s="20" t="s">
        <v>7537</v>
      </c>
      <c r="F4746" s="20" t="s">
        <v>7538</v>
      </c>
      <c r="G4746" s="20" t="s">
        <v>7539</v>
      </c>
      <c r="H4746" s="20"/>
      <c r="I4746" s="20" t="s">
        <v>15574</v>
      </c>
      <c r="J4746" s="62" t="s">
        <v>15579</v>
      </c>
      <c r="K4746" s="62" t="s">
        <v>7124</v>
      </c>
      <c r="L4746" s="62" t="s">
        <v>3047</v>
      </c>
      <c r="M4746" s="62" t="s">
        <v>7121</v>
      </c>
      <c r="N4746" s="62" t="s">
        <v>15576</v>
      </c>
      <c r="O4746" s="20" t="s">
        <v>15580</v>
      </c>
      <c r="P4746" s="201" t="n">
        <v>40942</v>
      </c>
      <c r="Q4746" s="201" t="n">
        <v>40942</v>
      </c>
      <c r="R4746" s="20"/>
      <c r="S4746" s="20" t="s">
        <v>7117</v>
      </c>
      <c r="T4746" s="20" t="n">
        <v>55</v>
      </c>
      <c r="U4746" s="20" t="n">
        <f aca="false">T4746-15</f>
        <v>40</v>
      </c>
      <c r="V4746" s="20" t="n">
        <f aca="false">T4746+15</f>
        <v>70</v>
      </c>
      <c r="W4746" s="20" t="s">
        <v>11865</v>
      </c>
      <c r="X4746" s="35"/>
      <c r="Y4746" s="35"/>
      <c r="Z4746" s="35" t="n">
        <v>1</v>
      </c>
      <c r="AE4746" s="94" t="e">
        <f aca="false" t="array" ref="AE4746:AE4746">_xlfn.torow(_xlfn.unique(_xlfn._xlws.filter(cat_table[Subsector],$E4746=cat_table[Sector],"")))</f>
        <v>#NAME?</v>
      </c>
      <c r="AO4746" s="94" t="e">
        <f aca="false" t="array" ref="AO4746:AO4746">_xlfn.torow(_xlfn.unique(_xlfn._xlws.filter(cat_table[Sub-subsector],($E4746=cat_table[Sector])*($F4746=cat_table[Subsector]),"")))</f>
        <v>#NAME?</v>
      </c>
    </row>
    <row r="4747" customFormat="false" ht="15" hidden="false" customHeight="true" outlineLevel="0" collapsed="false">
      <c r="A4747" s="193" t="s">
        <v>15581</v>
      </c>
      <c r="B4747" s="20" t="str">
        <f aca="false">INDEX(Table2[], MATCH(L4747, Location_ID!$D$2:$D$648, 0), 1)</f>
        <v>d4737095-8c7a-4c83-9042-141c9c843a01</v>
      </c>
      <c r="C4747" s="193" t="s">
        <v>1502</v>
      </c>
      <c r="D4747" s="273" t="s">
        <v>354</v>
      </c>
      <c r="E4747" s="193" t="s">
        <v>7134</v>
      </c>
      <c r="F4747" s="193" t="s">
        <v>7458</v>
      </c>
      <c r="G4747" s="193" t="s">
        <v>7459</v>
      </c>
      <c r="H4747" s="196"/>
      <c r="I4747" s="193" t="s">
        <v>15582</v>
      </c>
      <c r="J4747" s="193" t="s">
        <v>15583</v>
      </c>
      <c r="K4747" s="193" t="s">
        <v>7109</v>
      </c>
      <c r="L4747" s="193" t="s">
        <v>3049</v>
      </c>
      <c r="M4747" s="193" t="s">
        <v>7127</v>
      </c>
      <c r="N4747" s="193" t="s">
        <v>15584</v>
      </c>
      <c r="O4747" s="193" t="s">
        <v>15585</v>
      </c>
      <c r="P4747" s="219" t="n">
        <v>43466</v>
      </c>
      <c r="Q4747" s="219" t="n">
        <v>43830</v>
      </c>
      <c r="R4747" s="193"/>
      <c r="S4747" s="193" t="s">
        <v>7130</v>
      </c>
      <c r="T4747" s="193" t="n">
        <v>234</v>
      </c>
      <c r="U4747" s="193" t="n">
        <v>196</v>
      </c>
      <c r="V4747" s="193" t="n">
        <v>271</v>
      </c>
      <c r="W4747" s="193" t="s">
        <v>15586</v>
      </c>
      <c r="X4747" s="196"/>
      <c r="Y4747" s="196"/>
      <c r="Z4747" s="196" t="n">
        <v>0</v>
      </c>
      <c r="AE4747" s="94" t="e">
        <f aca="false" t="array" ref="AE4747:AK4747">_xlfn.torow(_xlfn.unique(_xlfn._xlws.filter(cat_table[Subsector],$E4747=cat_table[Sector],"")))</f>
        <v>#NAME?</v>
      </c>
      <c r="AF4747" s="94" t="e">
        <v>#NAME?</v>
      </c>
      <c r="AG4747" s="94" t="e">
        <v>#NAME?</v>
      </c>
      <c r="AH4747" s="94" t="e">
        <v>#NAME?</v>
      </c>
      <c r="AI4747" s="94" t="e">
        <v>#NAME?</v>
      </c>
      <c r="AJ4747" s="94" t="e">
        <v>#NAME?</v>
      </c>
      <c r="AK4747" s="94" t="e">
        <v>#NAME?</v>
      </c>
      <c r="AO4747" s="94" t="e">
        <f aca="false" t="array" ref="AO4747:AR4747">_xlfn.torow(_xlfn.unique(_xlfn._xlws.filter(cat_table[Sub-subsector],($E4747=cat_table[Sector])*($F4747=cat_table[Subsector]),"")))</f>
        <v>#NAME?</v>
      </c>
      <c r="AP4747" s="94" t="e">
        <v>#NAME?</v>
      </c>
      <c r="AQ4747" s="94" t="e">
        <v>#NAME?</v>
      </c>
      <c r="AR4747" s="94" t="e">
        <v>#NAME?</v>
      </c>
    </row>
    <row r="4748" customFormat="false" ht="15" hidden="false" customHeight="true" outlineLevel="0" collapsed="false">
      <c r="A4748" s="193" t="s">
        <v>15587</v>
      </c>
      <c r="B4748" s="20" t="str">
        <f aca="false">INDEX(Table2[], MATCH(L4748, Location_ID!$D$2:$D$648, 0), 1)</f>
        <v>d4737095-8c7a-4c83-9042-141c9c843a01</v>
      </c>
      <c r="C4748" s="193" t="s">
        <v>1502</v>
      </c>
      <c r="D4748" s="273" t="s">
        <v>354</v>
      </c>
      <c r="E4748" s="193" t="s">
        <v>7134</v>
      </c>
      <c r="F4748" s="193" t="s">
        <v>7458</v>
      </c>
      <c r="G4748" s="193" t="s">
        <v>7459</v>
      </c>
      <c r="H4748" s="196"/>
      <c r="I4748" s="193" t="s">
        <v>15588</v>
      </c>
      <c r="J4748" s="193" t="s">
        <v>15589</v>
      </c>
      <c r="K4748" s="193" t="s">
        <v>7109</v>
      </c>
      <c r="L4748" s="193" t="s">
        <v>3049</v>
      </c>
      <c r="M4748" s="193" t="s">
        <v>7127</v>
      </c>
      <c r="N4748" s="193" t="s">
        <v>15584</v>
      </c>
      <c r="O4748" s="193" t="s">
        <v>15585</v>
      </c>
      <c r="P4748" s="219" t="n">
        <v>43466</v>
      </c>
      <c r="Q4748" s="219" t="n">
        <v>43830</v>
      </c>
      <c r="R4748" s="193"/>
      <c r="S4748" s="193" t="s">
        <v>7130</v>
      </c>
      <c r="T4748" s="193" t="n">
        <v>147</v>
      </c>
      <c r="U4748" s="193" t="n">
        <v>131</v>
      </c>
      <c r="V4748" s="193" t="n">
        <v>163</v>
      </c>
      <c r="W4748" s="193" t="s">
        <v>15586</v>
      </c>
      <c r="X4748" s="196"/>
      <c r="Y4748" s="196"/>
      <c r="Z4748" s="196" t="n">
        <v>0</v>
      </c>
      <c r="AE4748" s="94" t="e">
        <f aca="false" t="array" ref="AE4748:AK4748">_xlfn.torow(_xlfn.unique(_xlfn._xlws.filter(cat_table[Subsector],$E4748=cat_table[Sector],"")))</f>
        <v>#NAME?</v>
      </c>
      <c r="AF4748" s="94" t="e">
        <v>#NAME?</v>
      </c>
      <c r="AG4748" s="94" t="e">
        <v>#NAME?</v>
      </c>
      <c r="AH4748" s="94" t="e">
        <v>#NAME?</v>
      </c>
      <c r="AI4748" s="94" t="e">
        <v>#NAME?</v>
      </c>
      <c r="AJ4748" s="94" t="e">
        <v>#NAME?</v>
      </c>
      <c r="AK4748" s="94" t="e">
        <v>#NAME?</v>
      </c>
      <c r="AO4748" s="94" t="e">
        <f aca="false" t="array" ref="AO4748:AR4748">_xlfn.torow(_xlfn.unique(_xlfn._xlws.filter(cat_table[Sub-subsector],($E4748=cat_table[Sector])*($F4748=cat_table[Subsector]),"")))</f>
        <v>#NAME?</v>
      </c>
      <c r="AP4748" s="94" t="e">
        <v>#NAME?</v>
      </c>
      <c r="AQ4748" s="94" t="e">
        <v>#NAME?</v>
      </c>
      <c r="AR4748" s="94" t="e">
        <v>#NAME?</v>
      </c>
    </row>
    <row r="4749" customFormat="false" ht="15" hidden="false" customHeight="true" outlineLevel="0" collapsed="false">
      <c r="A4749" s="193" t="s">
        <v>15590</v>
      </c>
      <c r="B4749" s="20" t="str">
        <f aca="false">INDEX(Table2[], MATCH(L4749, Location_ID!$D$2:$D$648, 0), 1)</f>
        <v>d4737095-8c7a-4c83-9042-141c9c843a01</v>
      </c>
      <c r="C4749" s="193" t="s">
        <v>1502</v>
      </c>
      <c r="D4749" s="273" t="s">
        <v>354</v>
      </c>
      <c r="E4749" s="193" t="s">
        <v>7134</v>
      </c>
      <c r="F4749" s="193" t="s">
        <v>7458</v>
      </c>
      <c r="G4749" s="193" t="s">
        <v>7459</v>
      </c>
      <c r="H4749" s="196"/>
      <c r="I4749" s="193" t="s">
        <v>15591</v>
      </c>
      <c r="J4749" s="193" t="s">
        <v>15592</v>
      </c>
      <c r="K4749" s="193" t="s">
        <v>7109</v>
      </c>
      <c r="L4749" s="193" t="s">
        <v>3049</v>
      </c>
      <c r="M4749" s="193" t="s">
        <v>7127</v>
      </c>
      <c r="N4749" s="193" t="s">
        <v>15584</v>
      </c>
      <c r="O4749" s="193" t="s">
        <v>15585</v>
      </c>
      <c r="P4749" s="219" t="n">
        <v>43466</v>
      </c>
      <c r="Q4749" s="219" t="n">
        <v>43830</v>
      </c>
      <c r="R4749" s="193"/>
      <c r="S4749" s="193" t="s">
        <v>7130</v>
      </c>
      <c r="T4749" s="193" t="n">
        <v>217</v>
      </c>
      <c r="U4749" s="193" t="n">
        <v>173</v>
      </c>
      <c r="V4749" s="193" t="n">
        <v>260</v>
      </c>
      <c r="W4749" s="193" t="s">
        <v>15586</v>
      </c>
      <c r="X4749" s="196"/>
      <c r="Y4749" s="196"/>
      <c r="Z4749" s="196" t="n">
        <v>0</v>
      </c>
      <c r="AE4749" s="94" t="e">
        <f aca="false" t="array" ref="AE4749:AK4749">_xlfn.torow(_xlfn.unique(_xlfn._xlws.filter(cat_table[Subsector],$E4749=cat_table[Sector],"")))</f>
        <v>#NAME?</v>
      </c>
      <c r="AF4749" s="94" t="e">
        <v>#NAME?</v>
      </c>
      <c r="AG4749" s="94" t="e">
        <v>#NAME?</v>
      </c>
      <c r="AH4749" s="94" t="e">
        <v>#NAME?</v>
      </c>
      <c r="AI4749" s="94" t="e">
        <v>#NAME?</v>
      </c>
      <c r="AJ4749" s="94" t="e">
        <v>#NAME?</v>
      </c>
      <c r="AK4749" s="94" t="e">
        <v>#NAME?</v>
      </c>
      <c r="AO4749" s="94" t="e">
        <f aca="false" t="array" ref="AO4749:AR4749">_xlfn.torow(_xlfn.unique(_xlfn._xlws.filter(cat_table[Sub-subsector],($E4749=cat_table[Sector])*($F4749=cat_table[Subsector]),"")))</f>
        <v>#NAME?</v>
      </c>
      <c r="AP4749" s="94" t="e">
        <v>#NAME?</v>
      </c>
      <c r="AQ4749" s="94" t="e">
        <v>#NAME?</v>
      </c>
      <c r="AR4749" s="94" t="e">
        <v>#NAME?</v>
      </c>
    </row>
    <row r="4750" customFormat="false" ht="15" hidden="false" customHeight="true" outlineLevel="0" collapsed="false">
      <c r="A4750" s="193" t="s">
        <v>15593</v>
      </c>
      <c r="B4750" s="20" t="str">
        <f aca="false">INDEX(Table2[], MATCH(L4750, Location_ID!$D$2:$D$648, 0), 1)</f>
        <v>d4737095-8c7a-4c83-9042-141c9c843a01</v>
      </c>
      <c r="C4750" s="193" t="s">
        <v>1502</v>
      </c>
      <c r="D4750" s="273" t="s">
        <v>354</v>
      </c>
      <c r="E4750" s="193" t="s">
        <v>7134</v>
      </c>
      <c r="F4750" s="193" t="s">
        <v>7458</v>
      </c>
      <c r="G4750" s="193" t="s">
        <v>7459</v>
      </c>
      <c r="H4750" s="196"/>
      <c r="I4750" s="193" t="s">
        <v>15594</v>
      </c>
      <c r="J4750" s="193" t="s">
        <v>15595</v>
      </c>
      <c r="K4750" s="193" t="s">
        <v>7109</v>
      </c>
      <c r="L4750" s="193" t="s">
        <v>3049</v>
      </c>
      <c r="M4750" s="193" t="s">
        <v>7127</v>
      </c>
      <c r="N4750" s="193" t="s">
        <v>15596</v>
      </c>
      <c r="O4750" s="193" t="s">
        <v>15597</v>
      </c>
      <c r="P4750" s="219" t="n">
        <v>43466</v>
      </c>
      <c r="Q4750" s="219" t="n">
        <v>43830</v>
      </c>
      <c r="R4750" s="193"/>
      <c r="S4750" s="193" t="s">
        <v>7130</v>
      </c>
      <c r="T4750" s="193" t="n">
        <v>17282</v>
      </c>
      <c r="U4750" s="193" t="n">
        <v>1694</v>
      </c>
      <c r="V4750" s="193" t="n">
        <v>32870</v>
      </c>
      <c r="W4750" s="193" t="s">
        <v>15586</v>
      </c>
      <c r="X4750" s="196"/>
      <c r="Y4750" s="196"/>
      <c r="Z4750" s="196" t="n">
        <v>0</v>
      </c>
      <c r="AE4750" s="94" t="e">
        <f aca="false" t="array" ref="AE4750:AK4750">_xlfn.torow(_xlfn.unique(_xlfn._xlws.filter(cat_table[Subsector],$E4750=cat_table[Sector],"")))</f>
        <v>#NAME?</v>
      </c>
      <c r="AF4750" s="94" t="e">
        <v>#NAME?</v>
      </c>
      <c r="AG4750" s="94" t="e">
        <v>#NAME?</v>
      </c>
      <c r="AH4750" s="94" t="e">
        <v>#NAME?</v>
      </c>
      <c r="AI4750" s="94" t="e">
        <v>#NAME?</v>
      </c>
      <c r="AJ4750" s="94" t="e">
        <v>#NAME?</v>
      </c>
      <c r="AK4750" s="94" t="e">
        <v>#NAME?</v>
      </c>
      <c r="AO4750" s="94" t="e">
        <f aca="false" t="array" ref="AO4750:AR4750">_xlfn.torow(_xlfn.unique(_xlfn._xlws.filter(cat_table[Sub-subsector],($E4750=cat_table[Sector])*($F4750=cat_table[Subsector]),"")))</f>
        <v>#NAME?</v>
      </c>
      <c r="AP4750" s="94" t="e">
        <v>#NAME?</v>
      </c>
      <c r="AQ4750" s="94" t="e">
        <v>#NAME?</v>
      </c>
      <c r="AR4750" s="94" t="e">
        <v>#NAME?</v>
      </c>
    </row>
    <row r="4751" customFormat="false" ht="15" hidden="false" customHeight="true" outlineLevel="0" collapsed="false">
      <c r="A4751" s="193" t="s">
        <v>15598</v>
      </c>
      <c r="B4751" s="20" t="str">
        <f aca="false">INDEX(Table2[], MATCH(L4751, Location_ID!$D$2:$D$648, 0), 1)</f>
        <v>d4737095-8c7a-4c83-9042-141c9c843a01</v>
      </c>
      <c r="C4751" s="193" t="s">
        <v>1502</v>
      </c>
      <c r="D4751" s="273" t="s">
        <v>354</v>
      </c>
      <c r="E4751" s="193" t="s">
        <v>7134</v>
      </c>
      <c r="F4751" s="193" t="s">
        <v>7458</v>
      </c>
      <c r="G4751" s="193" t="s">
        <v>7459</v>
      </c>
      <c r="H4751" s="196"/>
      <c r="I4751" s="193" t="s">
        <v>15599</v>
      </c>
      <c r="J4751" s="193" t="s">
        <v>15600</v>
      </c>
      <c r="K4751" s="193" t="s">
        <v>7109</v>
      </c>
      <c r="L4751" s="193" t="s">
        <v>3049</v>
      </c>
      <c r="M4751" s="193" t="s">
        <v>7127</v>
      </c>
      <c r="N4751" s="193" t="s">
        <v>15601</v>
      </c>
      <c r="O4751" s="193" t="s">
        <v>15602</v>
      </c>
      <c r="P4751" s="219" t="n">
        <v>43466</v>
      </c>
      <c r="Q4751" s="219" t="n">
        <v>43830</v>
      </c>
      <c r="R4751" s="193"/>
      <c r="S4751" s="193" t="s">
        <v>7130</v>
      </c>
      <c r="T4751" s="193" t="n">
        <v>62</v>
      </c>
      <c r="U4751" s="193" t="n">
        <v>43</v>
      </c>
      <c r="V4751" s="193" t="n">
        <v>82</v>
      </c>
      <c r="W4751" s="193" t="s">
        <v>15586</v>
      </c>
      <c r="X4751" s="196"/>
      <c r="Y4751" s="196"/>
      <c r="Z4751" s="196" t="n">
        <v>0</v>
      </c>
      <c r="AE4751" s="94" t="e">
        <f aca="false" t="array" ref="AE4751:AK4751">_xlfn.torow(_xlfn.unique(_xlfn._xlws.filter(cat_table[Subsector],$E4751=cat_table[Sector],"")))</f>
        <v>#NAME?</v>
      </c>
      <c r="AF4751" s="94" t="e">
        <v>#NAME?</v>
      </c>
      <c r="AG4751" s="94" t="e">
        <v>#NAME?</v>
      </c>
      <c r="AH4751" s="94" t="e">
        <v>#NAME?</v>
      </c>
      <c r="AI4751" s="94" t="e">
        <v>#NAME?</v>
      </c>
      <c r="AJ4751" s="94" t="e">
        <v>#NAME?</v>
      </c>
      <c r="AK4751" s="94" t="e">
        <v>#NAME?</v>
      </c>
      <c r="AO4751" s="94" t="e">
        <f aca="false" t="array" ref="AO4751:AR4751">_xlfn.torow(_xlfn.unique(_xlfn._xlws.filter(cat_table[Sub-subsector],($E4751=cat_table[Sector])*($F4751=cat_table[Subsector]),"")))</f>
        <v>#NAME?</v>
      </c>
      <c r="AP4751" s="94" t="e">
        <v>#NAME?</v>
      </c>
      <c r="AQ4751" s="94" t="e">
        <v>#NAME?</v>
      </c>
      <c r="AR4751" s="94" t="e">
        <v>#NAME?</v>
      </c>
    </row>
    <row r="4752" customFormat="false" ht="15" hidden="false" customHeight="true" outlineLevel="0" collapsed="false">
      <c r="A4752" s="20" t="s">
        <v>15603</v>
      </c>
      <c r="B4752" s="20" t="str">
        <f aca="false">INDEX(Table2[], MATCH(L4752, Location_ID!$D$2:$D$648, 0), 1)</f>
        <v>06b10939-676e-41fa-8fca-8aae7fee1020</v>
      </c>
      <c r="C4752" s="20" t="s">
        <v>1507</v>
      </c>
      <c r="D4752" s="230" t="s">
        <v>354</v>
      </c>
      <c r="E4752" s="20" t="s">
        <v>7134</v>
      </c>
      <c r="F4752" s="20" t="s">
        <v>7135</v>
      </c>
      <c r="G4752" s="20" t="s">
        <v>7591</v>
      </c>
      <c r="H4752" s="20"/>
      <c r="I4752" s="20" t="s">
        <v>15604</v>
      </c>
      <c r="J4752" s="20" t="s">
        <v>15605</v>
      </c>
      <c r="K4752" s="20" t="s">
        <v>7120</v>
      </c>
      <c r="L4752" s="20" t="s">
        <v>3051</v>
      </c>
      <c r="M4752" s="20" t="s">
        <v>7110</v>
      </c>
      <c r="N4752" s="20" t="s">
        <v>15606</v>
      </c>
      <c r="O4752" s="20" t="s">
        <v>15607</v>
      </c>
      <c r="P4752" s="201" t="n">
        <v>33482</v>
      </c>
      <c r="Q4752" s="20" t="s">
        <v>15608</v>
      </c>
      <c r="R4752" s="20"/>
      <c r="S4752" s="20" t="s">
        <v>7130</v>
      </c>
      <c r="T4752" s="20" t="n">
        <v>9.91</v>
      </c>
      <c r="U4752" s="20"/>
      <c r="V4752" s="20"/>
      <c r="W4752" s="20" t="s">
        <v>10235</v>
      </c>
      <c r="X4752" s="35"/>
      <c r="Y4752" s="35"/>
      <c r="Z4752" s="35" t="n">
        <v>0</v>
      </c>
      <c r="AE4752" s="94" t="e">
        <f aca="false" t="array" ref="AE4752:AK4752">_xlfn.torow(_xlfn.unique(_xlfn._xlws.filter(cat_table[Subsector],$E4752=cat_table[Sector],"")))</f>
        <v>#NAME?</v>
      </c>
      <c r="AF4752" s="94" t="e">
        <v>#NAME?</v>
      </c>
      <c r="AG4752" s="94" t="e">
        <v>#NAME?</v>
      </c>
      <c r="AH4752" s="94" t="e">
        <v>#NAME?</v>
      </c>
      <c r="AI4752" s="94" t="e">
        <v>#NAME?</v>
      </c>
      <c r="AJ4752" s="94" t="e">
        <v>#NAME?</v>
      </c>
      <c r="AK4752" s="94" t="e">
        <v>#NAME?</v>
      </c>
      <c r="AO4752" s="94" t="e">
        <f aca="false" t="array" ref="AO4752:AT4752">_xlfn.torow(_xlfn.unique(_xlfn._xlws.filter(cat_table[Sub-subsector],($E4752=cat_table[Sector])*($F4752=cat_table[Subsector]),"")))</f>
        <v>#NAME?</v>
      </c>
      <c r="AP4752" s="94" t="e">
        <v>#NAME?</v>
      </c>
      <c r="AQ4752" s="94" t="e">
        <v>#NAME?</v>
      </c>
      <c r="AR4752" s="94" t="e">
        <v>#NAME?</v>
      </c>
      <c r="AS4752" s="94" t="e">
        <v>#NAME?</v>
      </c>
      <c r="AT4752" s="94" t="e">
        <v>#NAME?</v>
      </c>
    </row>
    <row r="4753" customFormat="false" ht="15" hidden="false" customHeight="true" outlineLevel="0" collapsed="false">
      <c r="A4753" s="20" t="s">
        <v>15609</v>
      </c>
      <c r="B4753" s="20" t="str">
        <f aca="false">INDEX(Table2[], MATCH(L4753, Location_ID!$D$2:$D$648, 0), 1)</f>
        <v>06b10939-676e-41fa-8fca-8aae7fee1020</v>
      </c>
      <c r="C4753" s="20" t="s">
        <v>1507</v>
      </c>
      <c r="D4753" s="230" t="s">
        <v>354</v>
      </c>
      <c r="E4753" s="20" t="s">
        <v>7134</v>
      </c>
      <c r="F4753" s="20" t="s">
        <v>7135</v>
      </c>
      <c r="G4753" s="20" t="s">
        <v>7591</v>
      </c>
      <c r="H4753" s="20"/>
      <c r="I4753" s="20" t="s">
        <v>15604</v>
      </c>
      <c r="J4753" s="20" t="s">
        <v>15605</v>
      </c>
      <c r="K4753" s="20" t="s">
        <v>7120</v>
      </c>
      <c r="L4753" s="20" t="s">
        <v>3051</v>
      </c>
      <c r="M4753" s="20" t="s">
        <v>7110</v>
      </c>
      <c r="N4753" s="20" t="s">
        <v>15606</v>
      </c>
      <c r="O4753" s="20" t="s">
        <v>15607</v>
      </c>
      <c r="P4753" s="201" t="n">
        <v>33482</v>
      </c>
      <c r="Q4753" s="20" t="s">
        <v>15608</v>
      </c>
      <c r="R4753" s="20"/>
      <c r="S4753" s="20" t="s">
        <v>7130</v>
      </c>
      <c r="T4753" s="20" t="n">
        <v>7.88</v>
      </c>
      <c r="U4753" s="20"/>
      <c r="V4753" s="20"/>
      <c r="W4753" s="20" t="s">
        <v>10235</v>
      </c>
      <c r="X4753" s="35"/>
      <c r="Y4753" s="35"/>
      <c r="Z4753" s="35" t="n">
        <v>0</v>
      </c>
      <c r="AE4753" s="94" t="e">
        <f aca="false" t="array" ref="AE4753:AK4753">_xlfn.torow(_xlfn.unique(_xlfn._xlws.filter(cat_table[Subsector],$E4753=cat_table[Sector],"")))</f>
        <v>#NAME?</v>
      </c>
      <c r="AF4753" s="94" t="e">
        <v>#NAME?</v>
      </c>
      <c r="AG4753" s="94" t="e">
        <v>#NAME?</v>
      </c>
      <c r="AH4753" s="94" t="e">
        <v>#NAME?</v>
      </c>
      <c r="AI4753" s="94" t="e">
        <v>#NAME?</v>
      </c>
      <c r="AJ4753" s="94" t="e">
        <v>#NAME?</v>
      </c>
      <c r="AK4753" s="94" t="e">
        <v>#NAME?</v>
      </c>
      <c r="AO4753" s="94" t="e">
        <f aca="false" t="array" ref="AO4753:AT4753">_xlfn.torow(_xlfn.unique(_xlfn._xlws.filter(cat_table[Sub-subsector],($E4753=cat_table[Sector])*($F4753=cat_table[Subsector]),"")))</f>
        <v>#NAME?</v>
      </c>
      <c r="AP4753" s="94" t="e">
        <v>#NAME?</v>
      </c>
      <c r="AQ4753" s="94" t="e">
        <v>#NAME?</v>
      </c>
      <c r="AR4753" s="94" t="e">
        <v>#NAME?</v>
      </c>
      <c r="AS4753" s="94" t="e">
        <v>#NAME?</v>
      </c>
      <c r="AT4753" s="94" t="e">
        <v>#NAME?</v>
      </c>
    </row>
    <row r="4754" customFormat="false" ht="15" hidden="false" customHeight="true" outlineLevel="0" collapsed="false">
      <c r="A4754" s="20" t="s">
        <v>15610</v>
      </c>
      <c r="B4754" s="20" t="str">
        <f aca="false">INDEX(Table2[], MATCH(L4754, Location_ID!$D$2:$D$648, 0), 1)</f>
        <v>06b10939-676e-41fa-8fca-8aae7fee1020</v>
      </c>
      <c r="C4754" s="20" t="s">
        <v>1507</v>
      </c>
      <c r="D4754" s="230" t="s">
        <v>354</v>
      </c>
      <c r="E4754" s="20" t="s">
        <v>7134</v>
      </c>
      <c r="F4754" s="20" t="s">
        <v>7135</v>
      </c>
      <c r="G4754" s="20" t="s">
        <v>7591</v>
      </c>
      <c r="H4754" s="20"/>
      <c r="I4754" s="20" t="s">
        <v>15604</v>
      </c>
      <c r="J4754" s="20" t="s">
        <v>15605</v>
      </c>
      <c r="K4754" s="20" t="s">
        <v>7120</v>
      </c>
      <c r="L4754" s="20" t="s">
        <v>3051</v>
      </c>
      <c r="M4754" s="20" t="s">
        <v>7121</v>
      </c>
      <c r="N4754" s="20" t="s">
        <v>15611</v>
      </c>
      <c r="O4754" s="20" t="s">
        <v>15612</v>
      </c>
      <c r="P4754" s="201" t="n">
        <v>33482</v>
      </c>
      <c r="Q4754" s="20" t="s">
        <v>15608</v>
      </c>
      <c r="R4754" s="20"/>
      <c r="S4754" s="20" t="s">
        <v>7130</v>
      </c>
      <c r="T4754" s="20" t="n">
        <v>7.55</v>
      </c>
      <c r="U4754" s="20"/>
      <c r="V4754" s="20"/>
      <c r="W4754" s="20" t="s">
        <v>10235</v>
      </c>
      <c r="X4754" s="35"/>
      <c r="Y4754" s="35"/>
      <c r="Z4754" s="35" t="n">
        <v>0</v>
      </c>
      <c r="AE4754" s="94" t="e">
        <f aca="false" t="array" ref="AE4754:AK4754">_xlfn.torow(_xlfn.unique(_xlfn._xlws.filter(cat_table[Subsector],$E4754=cat_table[Sector],"")))</f>
        <v>#NAME?</v>
      </c>
      <c r="AF4754" s="94" t="e">
        <v>#NAME?</v>
      </c>
      <c r="AG4754" s="94" t="e">
        <v>#NAME?</v>
      </c>
      <c r="AH4754" s="94" t="e">
        <v>#NAME?</v>
      </c>
      <c r="AI4754" s="94" t="e">
        <v>#NAME?</v>
      </c>
      <c r="AJ4754" s="94" t="e">
        <v>#NAME?</v>
      </c>
      <c r="AK4754" s="94" t="e">
        <v>#NAME?</v>
      </c>
      <c r="AO4754" s="94" t="e">
        <f aca="false" t="array" ref="AO4754:AT4754">_xlfn.torow(_xlfn.unique(_xlfn._xlws.filter(cat_table[Sub-subsector],($E4754=cat_table[Sector])*($F4754=cat_table[Subsector]),"")))</f>
        <v>#NAME?</v>
      </c>
      <c r="AP4754" s="94" t="e">
        <v>#NAME?</v>
      </c>
      <c r="AQ4754" s="94" t="e">
        <v>#NAME?</v>
      </c>
      <c r="AR4754" s="94" t="e">
        <v>#NAME?</v>
      </c>
      <c r="AS4754" s="94" t="e">
        <v>#NAME?</v>
      </c>
      <c r="AT4754" s="94" t="e">
        <v>#NAME?</v>
      </c>
    </row>
    <row r="4755" customFormat="false" ht="15" hidden="false" customHeight="true" outlineLevel="0" collapsed="false">
      <c r="A4755" s="20" t="s">
        <v>15613</v>
      </c>
      <c r="B4755" s="20" t="str">
        <f aca="false">INDEX(Table2[], MATCH(L4755, Location_ID!$D$2:$D$648, 0), 1)</f>
        <v>06b10939-676e-41fa-8fca-8aae7fee1020</v>
      </c>
      <c r="C4755" s="20" t="s">
        <v>1507</v>
      </c>
      <c r="D4755" s="230" t="s">
        <v>354</v>
      </c>
      <c r="E4755" s="20" t="s">
        <v>7134</v>
      </c>
      <c r="F4755" s="20" t="s">
        <v>7135</v>
      </c>
      <c r="G4755" s="20" t="s">
        <v>7591</v>
      </c>
      <c r="H4755" s="20"/>
      <c r="I4755" s="20" t="s">
        <v>15604</v>
      </c>
      <c r="J4755" s="20" t="s">
        <v>15605</v>
      </c>
      <c r="K4755" s="20" t="s">
        <v>7120</v>
      </c>
      <c r="L4755" s="20" t="s">
        <v>3051</v>
      </c>
      <c r="M4755" s="20" t="s">
        <v>7110</v>
      </c>
      <c r="N4755" s="20" t="s">
        <v>15606</v>
      </c>
      <c r="O4755" s="20" t="s">
        <v>15614</v>
      </c>
      <c r="P4755" s="201" t="n">
        <v>33482</v>
      </c>
      <c r="Q4755" s="20" t="s">
        <v>15608</v>
      </c>
      <c r="R4755" s="20"/>
      <c r="S4755" s="20" t="s">
        <v>7130</v>
      </c>
      <c r="T4755" s="20" t="n">
        <v>8.54</v>
      </c>
      <c r="U4755" s="20"/>
      <c r="V4755" s="20"/>
      <c r="W4755" s="20" t="s">
        <v>10235</v>
      </c>
      <c r="X4755" s="35"/>
      <c r="Y4755" s="35"/>
      <c r="Z4755" s="35" t="n">
        <v>0</v>
      </c>
      <c r="AE4755" s="94" t="e">
        <f aca="false" t="array" ref="AE4755:AK4755">_xlfn.torow(_xlfn.unique(_xlfn._xlws.filter(cat_table[Subsector],$E4755=cat_table[Sector],"")))</f>
        <v>#NAME?</v>
      </c>
      <c r="AF4755" s="94" t="e">
        <v>#NAME?</v>
      </c>
      <c r="AG4755" s="94" t="e">
        <v>#NAME?</v>
      </c>
      <c r="AH4755" s="94" t="e">
        <v>#NAME?</v>
      </c>
      <c r="AI4755" s="94" t="e">
        <v>#NAME?</v>
      </c>
      <c r="AJ4755" s="94" t="e">
        <v>#NAME?</v>
      </c>
      <c r="AK4755" s="94" t="e">
        <v>#NAME?</v>
      </c>
      <c r="AO4755" s="94" t="e">
        <f aca="false" t="array" ref="AO4755:AT4755">_xlfn.torow(_xlfn.unique(_xlfn._xlws.filter(cat_table[Sub-subsector],($E4755=cat_table[Sector])*($F4755=cat_table[Subsector]),"")))</f>
        <v>#NAME?</v>
      </c>
      <c r="AP4755" s="94" t="e">
        <v>#NAME?</v>
      </c>
      <c r="AQ4755" s="94" t="e">
        <v>#NAME?</v>
      </c>
      <c r="AR4755" s="94" t="e">
        <v>#NAME?</v>
      </c>
      <c r="AS4755" s="94" t="e">
        <v>#NAME?</v>
      </c>
      <c r="AT4755" s="94" t="e">
        <v>#NAME?</v>
      </c>
    </row>
    <row r="4756" customFormat="false" ht="15" hidden="false" customHeight="true" outlineLevel="0" collapsed="false">
      <c r="A4756" s="20" t="s">
        <v>15615</v>
      </c>
      <c r="B4756" s="20" t="str">
        <f aca="false">INDEX(Table2[], MATCH(L4756, Location_ID!$D$2:$D$648, 0), 1)</f>
        <v>06b10939-676e-41fa-8fca-8aae7fee1020</v>
      </c>
      <c r="C4756" s="20" t="s">
        <v>1507</v>
      </c>
      <c r="D4756" s="230" t="s">
        <v>354</v>
      </c>
      <c r="E4756" s="20" t="s">
        <v>7134</v>
      </c>
      <c r="F4756" s="20" t="s">
        <v>7135</v>
      </c>
      <c r="G4756" s="20" t="s">
        <v>7591</v>
      </c>
      <c r="H4756" s="20"/>
      <c r="I4756" s="20" t="s">
        <v>15604</v>
      </c>
      <c r="J4756" s="20" t="s">
        <v>15605</v>
      </c>
      <c r="K4756" s="20" t="s">
        <v>7120</v>
      </c>
      <c r="L4756" s="20" t="s">
        <v>3051</v>
      </c>
      <c r="M4756" s="20" t="s">
        <v>7121</v>
      </c>
      <c r="N4756" s="20" t="s">
        <v>15611</v>
      </c>
      <c r="O4756" s="20" t="s">
        <v>15616</v>
      </c>
      <c r="P4756" s="201" t="n">
        <v>33482</v>
      </c>
      <c r="Q4756" s="20" t="s">
        <v>15608</v>
      </c>
      <c r="R4756" s="20"/>
      <c r="S4756" s="20" t="s">
        <v>7130</v>
      </c>
      <c r="T4756" s="20" t="n">
        <v>8.31</v>
      </c>
      <c r="U4756" s="20"/>
      <c r="V4756" s="20"/>
      <c r="W4756" s="20" t="s">
        <v>10235</v>
      </c>
      <c r="X4756" s="35"/>
      <c r="Y4756" s="35"/>
      <c r="Z4756" s="35" t="n">
        <v>0</v>
      </c>
      <c r="AE4756" s="94" t="e">
        <f aca="false" t="array" ref="AE4756:AK4756">_xlfn.torow(_xlfn.unique(_xlfn._xlws.filter(cat_table[Subsector],$E4756=cat_table[Sector],"")))</f>
        <v>#NAME?</v>
      </c>
      <c r="AF4756" s="94" t="e">
        <v>#NAME?</v>
      </c>
      <c r="AG4756" s="94" t="e">
        <v>#NAME?</v>
      </c>
      <c r="AH4756" s="94" t="e">
        <v>#NAME?</v>
      </c>
      <c r="AI4756" s="94" t="e">
        <v>#NAME?</v>
      </c>
      <c r="AJ4756" s="94" t="e">
        <v>#NAME?</v>
      </c>
      <c r="AK4756" s="94" t="e">
        <v>#NAME?</v>
      </c>
      <c r="AO4756" s="94" t="e">
        <f aca="false" t="array" ref="AO4756:AT4756">_xlfn.torow(_xlfn.unique(_xlfn._xlws.filter(cat_table[Sub-subsector],($E4756=cat_table[Sector])*($F4756=cat_table[Subsector]),"")))</f>
        <v>#NAME?</v>
      </c>
      <c r="AP4756" s="94" t="e">
        <v>#NAME?</v>
      </c>
      <c r="AQ4756" s="94" t="e">
        <v>#NAME?</v>
      </c>
      <c r="AR4756" s="94" t="e">
        <v>#NAME?</v>
      </c>
      <c r="AS4756" s="94" t="e">
        <v>#NAME?</v>
      </c>
      <c r="AT4756" s="94" t="e">
        <v>#NAME?</v>
      </c>
    </row>
    <row r="4757" customFormat="false" ht="15" hidden="false" customHeight="true" outlineLevel="0" collapsed="false">
      <c r="A4757" s="20" t="s">
        <v>15617</v>
      </c>
      <c r="B4757" s="20" t="str">
        <f aca="false">INDEX(Table2[], MATCH(L4757, Location_ID!$D$2:$D$648, 0), 1)</f>
        <v>06b10939-676e-41fa-8fca-8aae7fee1020</v>
      </c>
      <c r="C4757" s="20" t="s">
        <v>1507</v>
      </c>
      <c r="D4757" s="230" t="s">
        <v>354</v>
      </c>
      <c r="E4757" s="20" t="s">
        <v>7134</v>
      </c>
      <c r="F4757" s="20" t="s">
        <v>7135</v>
      </c>
      <c r="G4757" s="20" t="s">
        <v>7591</v>
      </c>
      <c r="H4757" s="20"/>
      <c r="I4757" s="20" t="s">
        <v>15604</v>
      </c>
      <c r="J4757" s="20" t="s">
        <v>15605</v>
      </c>
      <c r="K4757" s="20" t="s">
        <v>7120</v>
      </c>
      <c r="L4757" s="20" t="s">
        <v>3051</v>
      </c>
      <c r="M4757" s="20" t="s">
        <v>7110</v>
      </c>
      <c r="N4757" s="20" t="s">
        <v>15606</v>
      </c>
      <c r="O4757" s="20" t="s">
        <v>15618</v>
      </c>
      <c r="P4757" s="201" t="n">
        <v>33482</v>
      </c>
      <c r="Q4757" s="20" t="s">
        <v>15608</v>
      </c>
      <c r="R4757" s="20"/>
      <c r="S4757" s="20" t="s">
        <v>7130</v>
      </c>
      <c r="T4757" s="20" t="n">
        <v>7.46</v>
      </c>
      <c r="U4757" s="20"/>
      <c r="V4757" s="20"/>
      <c r="W4757" s="20" t="s">
        <v>10235</v>
      </c>
      <c r="X4757" s="35"/>
      <c r="Y4757" s="35"/>
      <c r="Z4757" s="35" t="n">
        <v>0</v>
      </c>
      <c r="AE4757" s="94" t="e">
        <f aca="false" t="array" ref="AE4757:AK4757">_xlfn.torow(_xlfn.unique(_xlfn._xlws.filter(cat_table[Subsector],$E4757=cat_table[Sector],"")))</f>
        <v>#NAME?</v>
      </c>
      <c r="AF4757" s="94" t="e">
        <v>#NAME?</v>
      </c>
      <c r="AG4757" s="94" t="e">
        <v>#NAME?</v>
      </c>
      <c r="AH4757" s="94" t="e">
        <v>#NAME?</v>
      </c>
      <c r="AI4757" s="94" t="e">
        <v>#NAME?</v>
      </c>
      <c r="AJ4757" s="94" t="e">
        <v>#NAME?</v>
      </c>
      <c r="AK4757" s="94" t="e">
        <v>#NAME?</v>
      </c>
      <c r="AO4757" s="94" t="e">
        <f aca="false" t="array" ref="AO4757:AT4757">_xlfn.torow(_xlfn.unique(_xlfn._xlws.filter(cat_table[Sub-subsector],($E4757=cat_table[Sector])*($F4757=cat_table[Subsector]),"")))</f>
        <v>#NAME?</v>
      </c>
      <c r="AP4757" s="94" t="e">
        <v>#NAME?</v>
      </c>
      <c r="AQ4757" s="94" t="e">
        <v>#NAME?</v>
      </c>
      <c r="AR4757" s="94" t="e">
        <v>#NAME?</v>
      </c>
      <c r="AS4757" s="94" t="e">
        <v>#NAME?</v>
      </c>
      <c r="AT4757" s="94" t="e">
        <v>#NAME?</v>
      </c>
    </row>
    <row r="4758" customFormat="false" ht="15" hidden="false" customHeight="true" outlineLevel="0" collapsed="false">
      <c r="A4758" s="20" t="s">
        <v>15619</v>
      </c>
      <c r="B4758" s="20" t="str">
        <f aca="false">INDEX(Table2[], MATCH(L4758, Location_ID!$D$2:$D$648, 0), 1)</f>
        <v>06b10939-676e-41fa-8fca-8aae7fee1020</v>
      </c>
      <c r="C4758" s="20" t="s">
        <v>1507</v>
      </c>
      <c r="D4758" s="230" t="s">
        <v>354</v>
      </c>
      <c r="E4758" s="20" t="s">
        <v>7134</v>
      </c>
      <c r="F4758" s="20" t="s">
        <v>7135</v>
      </c>
      <c r="G4758" s="165" t="s">
        <v>7591</v>
      </c>
      <c r="H4758" s="192"/>
      <c r="I4758" s="165" t="s">
        <v>15604</v>
      </c>
      <c r="J4758" s="165" t="s">
        <v>15605</v>
      </c>
      <c r="K4758" s="165" t="s">
        <v>7120</v>
      </c>
      <c r="L4758" s="165" t="s">
        <v>3051</v>
      </c>
      <c r="M4758" s="165" t="s">
        <v>7110</v>
      </c>
      <c r="N4758" s="165" t="s">
        <v>15606</v>
      </c>
      <c r="O4758" s="165" t="s">
        <v>15620</v>
      </c>
      <c r="P4758" s="191" t="n">
        <v>33482</v>
      </c>
      <c r="Q4758" s="165" t="s">
        <v>15608</v>
      </c>
      <c r="R4758" s="165"/>
      <c r="S4758" s="165" t="s">
        <v>7130</v>
      </c>
      <c r="T4758" s="165" t="n">
        <v>8.26</v>
      </c>
      <c r="U4758" s="165" t="n">
        <f aca="false">T4758-0.9</f>
        <v>7.36</v>
      </c>
      <c r="V4758" s="165" t="n">
        <f aca="false">T4758+0.9</f>
        <v>9.16</v>
      </c>
      <c r="W4758" s="165" t="s">
        <v>10235</v>
      </c>
      <c r="X4758" s="165"/>
      <c r="Y4758" s="192"/>
      <c r="Z4758" s="192" t="n">
        <v>1</v>
      </c>
      <c r="AE4758" s="94" t="e">
        <f aca="false" t="array" ref="AE4758:AK4758">_xlfn.torow(_xlfn.unique(_xlfn._xlws.filter(cat_table[Subsector],$E4758=cat_table[Sector],"")))</f>
        <v>#NAME?</v>
      </c>
      <c r="AF4758" s="94" t="e">
        <v>#NAME?</v>
      </c>
      <c r="AG4758" s="94" t="e">
        <v>#NAME?</v>
      </c>
      <c r="AH4758" s="94" t="e">
        <v>#NAME?</v>
      </c>
      <c r="AI4758" s="94" t="e">
        <v>#NAME?</v>
      </c>
      <c r="AJ4758" s="94" t="e">
        <v>#NAME?</v>
      </c>
      <c r="AK4758" s="94" t="e">
        <v>#NAME?</v>
      </c>
      <c r="AO4758" s="94" t="e">
        <f aca="false" t="array" ref="AO4758:AT4758">_xlfn.torow(_xlfn.unique(_xlfn._xlws.filter(cat_table[Sub-subsector],($E4758=cat_table[Sector])*($F4758=cat_table[Subsector]),"")))</f>
        <v>#NAME?</v>
      </c>
      <c r="AP4758" s="94" t="e">
        <v>#NAME?</v>
      </c>
      <c r="AQ4758" s="94" t="e">
        <v>#NAME?</v>
      </c>
      <c r="AR4758" s="94" t="e">
        <v>#NAME?</v>
      </c>
      <c r="AS4758" s="94" t="e">
        <v>#NAME?</v>
      </c>
      <c r="AT4758" s="94" t="e">
        <v>#NAME?</v>
      </c>
    </row>
    <row r="4759" customFormat="false" ht="15" hidden="false" customHeight="true" outlineLevel="0" collapsed="false">
      <c r="A4759" s="20" t="s">
        <v>15621</v>
      </c>
      <c r="B4759" s="20" t="str">
        <f aca="false">INDEX(Table2[], MATCH(L4759, Location_ID!$D$2:$D$648, 0), 1)</f>
        <v>06b10939-676e-41fa-8fca-8aae7fee1020</v>
      </c>
      <c r="C4759" s="20" t="s">
        <v>1507</v>
      </c>
      <c r="D4759" s="230" t="s">
        <v>354</v>
      </c>
      <c r="E4759" s="20" t="s">
        <v>7134</v>
      </c>
      <c r="F4759" s="19" t="s">
        <v>7135</v>
      </c>
      <c r="G4759" s="20" t="s">
        <v>7591</v>
      </c>
      <c r="H4759" s="20"/>
      <c r="I4759" s="20" t="s">
        <v>15622</v>
      </c>
      <c r="J4759" s="20" t="s">
        <v>15623</v>
      </c>
      <c r="K4759" s="20" t="s">
        <v>7120</v>
      </c>
      <c r="L4759" s="20" t="s">
        <v>3051</v>
      </c>
      <c r="M4759" s="20" t="s">
        <v>7110</v>
      </c>
      <c r="N4759" s="20" t="s">
        <v>15606</v>
      </c>
      <c r="O4759" s="20" t="s">
        <v>15624</v>
      </c>
      <c r="P4759" s="201" t="n">
        <v>33504</v>
      </c>
      <c r="Q4759" s="201" t="n">
        <v>33505</v>
      </c>
      <c r="R4759" s="20"/>
      <c r="S4759" s="20" t="s">
        <v>7130</v>
      </c>
      <c r="T4759" s="20" t="n">
        <v>229</v>
      </c>
      <c r="U4759" s="20"/>
      <c r="V4759" s="20"/>
      <c r="W4759" s="20" t="s">
        <v>15625</v>
      </c>
      <c r="X4759" s="35"/>
      <c r="Y4759" s="35"/>
      <c r="Z4759" s="35" t="n">
        <v>0</v>
      </c>
      <c r="AE4759" s="94" t="e">
        <f aca="false" t="array" ref="AE4759:AK4759">_xlfn.torow(_xlfn.unique(_xlfn._xlws.filter(cat_table[Subsector],$E4759=cat_table[Sector],"")))</f>
        <v>#NAME?</v>
      </c>
      <c r="AF4759" s="94" t="e">
        <v>#NAME?</v>
      </c>
      <c r="AG4759" s="94" t="e">
        <v>#NAME?</v>
      </c>
      <c r="AH4759" s="94" t="e">
        <v>#NAME?</v>
      </c>
      <c r="AI4759" s="94" t="e">
        <v>#NAME?</v>
      </c>
      <c r="AJ4759" s="94" t="e">
        <v>#NAME?</v>
      </c>
      <c r="AK4759" s="94" t="e">
        <v>#NAME?</v>
      </c>
      <c r="AO4759" s="94" t="e">
        <f aca="false" t="array" ref="AO4759:AT4759">_xlfn.torow(_xlfn.unique(_xlfn._xlws.filter(cat_table[Sub-subsector],($E4759=cat_table[Sector])*($F4759=cat_table[Subsector]),"")))</f>
        <v>#NAME?</v>
      </c>
      <c r="AP4759" s="94" t="e">
        <v>#NAME?</v>
      </c>
      <c r="AQ4759" s="94" t="e">
        <v>#NAME?</v>
      </c>
      <c r="AR4759" s="94" t="e">
        <v>#NAME?</v>
      </c>
      <c r="AS4759" s="94" t="e">
        <v>#NAME?</v>
      </c>
      <c r="AT4759" s="94" t="e">
        <v>#NAME?</v>
      </c>
    </row>
    <row r="4760" customFormat="false" ht="15" hidden="false" customHeight="true" outlineLevel="0" collapsed="false">
      <c r="A4760" s="20" t="s">
        <v>15626</v>
      </c>
      <c r="B4760" s="20" t="str">
        <f aca="false">INDEX(Table2[], MATCH(L4760, Location_ID!$D$2:$D$648, 0), 1)</f>
        <v>06b10939-676e-41fa-8fca-8aae7fee1020</v>
      </c>
      <c r="C4760" s="20" t="s">
        <v>1507</v>
      </c>
      <c r="D4760" s="230" t="s">
        <v>354</v>
      </c>
      <c r="E4760" s="20" t="s">
        <v>7134</v>
      </c>
      <c r="F4760" s="19" t="s">
        <v>7135</v>
      </c>
      <c r="G4760" s="20" t="s">
        <v>7591</v>
      </c>
      <c r="H4760" s="20"/>
      <c r="I4760" s="20" t="s">
        <v>15622</v>
      </c>
      <c r="J4760" s="20" t="s">
        <v>15627</v>
      </c>
      <c r="K4760" s="20" t="s">
        <v>7120</v>
      </c>
      <c r="L4760" s="20" t="s">
        <v>3051</v>
      </c>
      <c r="M4760" s="20" t="s">
        <v>7110</v>
      </c>
      <c r="N4760" s="20" t="s">
        <v>15606</v>
      </c>
      <c r="O4760" s="20" t="s">
        <v>15628</v>
      </c>
      <c r="P4760" s="201" t="n">
        <v>33504</v>
      </c>
      <c r="Q4760" s="201" t="n">
        <v>33505</v>
      </c>
      <c r="R4760" s="20"/>
      <c r="S4760" s="20" t="s">
        <v>7130</v>
      </c>
      <c r="T4760" s="20" t="n">
        <v>13.3</v>
      </c>
      <c r="U4760" s="20"/>
      <c r="V4760" s="20"/>
      <c r="W4760" s="20" t="s">
        <v>15625</v>
      </c>
      <c r="X4760" s="35"/>
      <c r="Y4760" s="35"/>
      <c r="Z4760" s="35" t="n">
        <v>0</v>
      </c>
      <c r="AE4760" s="94" t="e">
        <f aca="false" t="array" ref="AE4760:AK4760">_xlfn.torow(_xlfn.unique(_xlfn._xlws.filter(cat_table[Subsector],$E4760=cat_table[Sector],"")))</f>
        <v>#NAME?</v>
      </c>
      <c r="AF4760" s="94" t="e">
        <v>#NAME?</v>
      </c>
      <c r="AG4760" s="94" t="e">
        <v>#NAME?</v>
      </c>
      <c r="AH4760" s="94" t="e">
        <v>#NAME?</v>
      </c>
      <c r="AI4760" s="94" t="e">
        <v>#NAME?</v>
      </c>
      <c r="AJ4760" s="94" t="e">
        <v>#NAME?</v>
      </c>
      <c r="AK4760" s="94" t="e">
        <v>#NAME?</v>
      </c>
      <c r="AO4760" s="94" t="e">
        <f aca="false" t="array" ref="AO4760:AT4760">_xlfn.torow(_xlfn.unique(_xlfn._xlws.filter(cat_table[Sub-subsector],($E4760=cat_table[Sector])*($F4760=cat_table[Subsector]),"")))</f>
        <v>#NAME?</v>
      </c>
      <c r="AP4760" s="94" t="e">
        <v>#NAME?</v>
      </c>
      <c r="AQ4760" s="94" t="e">
        <v>#NAME?</v>
      </c>
      <c r="AR4760" s="94" t="e">
        <v>#NAME?</v>
      </c>
      <c r="AS4760" s="94" t="e">
        <v>#NAME?</v>
      </c>
      <c r="AT4760" s="94" t="e">
        <v>#NAME?</v>
      </c>
    </row>
    <row r="4761" customFormat="false" ht="15" hidden="false" customHeight="true" outlineLevel="0" collapsed="false">
      <c r="A4761" s="165" t="s">
        <v>15629</v>
      </c>
      <c r="B4761" s="20" t="str">
        <f aca="false">INDEX(Table2[], MATCH(L4761, Location_ID!$D$2:$D$648, 0), 1)</f>
        <v>06b10939-676e-41fa-8fca-8aae7fee1020</v>
      </c>
      <c r="C4761" s="165" t="s">
        <v>1507</v>
      </c>
      <c r="D4761" s="232" t="s">
        <v>354</v>
      </c>
      <c r="E4761" s="165" t="s">
        <v>7134</v>
      </c>
      <c r="F4761" s="169" t="s">
        <v>7135</v>
      </c>
      <c r="G4761" s="165" t="s">
        <v>7591</v>
      </c>
      <c r="H4761" s="192"/>
      <c r="I4761" s="165" t="s">
        <v>15630</v>
      </c>
      <c r="J4761" s="165" t="s">
        <v>15631</v>
      </c>
      <c r="K4761" s="165" t="s">
        <v>7120</v>
      </c>
      <c r="L4761" s="165" t="s">
        <v>3051</v>
      </c>
      <c r="M4761" s="165" t="s">
        <v>7110</v>
      </c>
      <c r="N4761" s="165" t="s">
        <v>15606</v>
      </c>
      <c r="O4761" s="165" t="s">
        <v>15630</v>
      </c>
      <c r="P4761" s="191" t="n">
        <v>33504</v>
      </c>
      <c r="Q4761" s="191" t="n">
        <v>33505</v>
      </c>
      <c r="R4761" s="165"/>
      <c r="S4761" s="165" t="s">
        <v>7130</v>
      </c>
      <c r="T4761" s="165" t="n">
        <v>179</v>
      </c>
      <c r="U4761" s="165"/>
      <c r="V4761" s="165"/>
      <c r="W4761" s="165" t="s">
        <v>15625</v>
      </c>
      <c r="X4761" s="165"/>
      <c r="Y4761" s="192"/>
      <c r="Z4761" s="192" t="n">
        <v>0</v>
      </c>
      <c r="AE4761" s="94" t="e">
        <f aca="false" t="array" ref="AE4761:AK4761">_xlfn.torow(_xlfn.unique(_xlfn._xlws.filter(cat_table[Subsector],$E4761=cat_table[Sector],"")))</f>
        <v>#NAME?</v>
      </c>
      <c r="AF4761" s="94" t="e">
        <v>#NAME?</v>
      </c>
      <c r="AG4761" s="94" t="e">
        <v>#NAME?</v>
      </c>
      <c r="AH4761" s="94" t="e">
        <v>#NAME?</v>
      </c>
      <c r="AI4761" s="94" t="e">
        <v>#NAME?</v>
      </c>
      <c r="AJ4761" s="94" t="e">
        <v>#NAME?</v>
      </c>
      <c r="AK4761" s="94" t="e">
        <v>#NAME?</v>
      </c>
      <c r="AO4761" s="94" t="e">
        <f aca="false" t="array" ref="AO4761:AT4761">_xlfn.torow(_xlfn.unique(_xlfn._xlws.filter(cat_table[Sub-subsector],($E4761=cat_table[Sector])*($F4761=cat_table[Subsector]),"")))</f>
        <v>#NAME?</v>
      </c>
      <c r="AP4761" s="94" t="e">
        <v>#NAME?</v>
      </c>
      <c r="AQ4761" s="94" t="e">
        <v>#NAME?</v>
      </c>
      <c r="AR4761" s="94" t="e">
        <v>#NAME?</v>
      </c>
      <c r="AS4761" s="94" t="e">
        <v>#NAME?</v>
      </c>
      <c r="AT4761" s="94" t="e">
        <v>#NAME?</v>
      </c>
    </row>
    <row r="4762" customFormat="false" ht="15" hidden="false" customHeight="true" outlineLevel="0" collapsed="false">
      <c r="A4762" s="62" t="s">
        <v>15632</v>
      </c>
      <c r="B4762" s="165" t="s">
        <v>2264</v>
      </c>
      <c r="C4762" s="165" t="s">
        <v>1507</v>
      </c>
      <c r="D4762" s="232" t="s">
        <v>354</v>
      </c>
      <c r="E4762" s="165" t="s">
        <v>7134</v>
      </c>
      <c r="F4762" s="169" t="s">
        <v>7135</v>
      </c>
      <c r="G4762" s="165" t="s">
        <v>7591</v>
      </c>
      <c r="H4762" s="192"/>
      <c r="I4762" s="62" t="s">
        <v>15633</v>
      </c>
      <c r="J4762" s="62" t="s">
        <v>15634</v>
      </c>
      <c r="K4762" s="62" t="s">
        <v>7124</v>
      </c>
      <c r="L4762" s="62" t="s">
        <v>15635</v>
      </c>
      <c r="M4762" s="165" t="s">
        <v>7110</v>
      </c>
      <c r="N4762" s="165" t="s">
        <v>15606</v>
      </c>
      <c r="O4762" s="62" t="s">
        <v>15636</v>
      </c>
      <c r="P4762" s="223" t="n">
        <v>33172</v>
      </c>
      <c r="Q4762" s="223" t="n">
        <v>33513</v>
      </c>
      <c r="R4762" s="62"/>
      <c r="S4762" s="62" t="s">
        <v>7413</v>
      </c>
      <c r="T4762" s="62" t="n">
        <v>3.8</v>
      </c>
      <c r="U4762" s="62" t="n">
        <v>3</v>
      </c>
      <c r="V4762" s="62" t="n">
        <v>7.6</v>
      </c>
      <c r="W4762" s="62" t="s">
        <v>10235</v>
      </c>
      <c r="X4762" s="200"/>
      <c r="Y4762" s="200"/>
      <c r="Z4762" s="200" t="n">
        <v>0</v>
      </c>
      <c r="AE4762" s="94" t="e">
        <f aca="false" t="array" ref="AE4762:AK4762">_xlfn.torow(_xlfn.unique(_xlfn._xlws.filter(cat_table[Subsector],$E4762=cat_table[Sector],"")))</f>
        <v>#NAME?</v>
      </c>
      <c r="AF4762" s="94" t="e">
        <v>#NAME?</v>
      </c>
      <c r="AG4762" s="94" t="e">
        <v>#NAME?</v>
      </c>
      <c r="AH4762" s="94" t="e">
        <v>#NAME?</v>
      </c>
      <c r="AI4762" s="94" t="e">
        <v>#NAME?</v>
      </c>
      <c r="AJ4762" s="94" t="e">
        <v>#NAME?</v>
      </c>
      <c r="AK4762" s="94" t="e">
        <v>#NAME?</v>
      </c>
      <c r="AO4762" s="94" t="e">
        <f aca="false" t="array" ref="AO4762:AT4762">_xlfn.torow(_xlfn.unique(_xlfn._xlws.filter(cat_table[Sub-subsector],($E4762=cat_table[Sector])*($F4762=cat_table[Subsector]),"")))</f>
        <v>#NAME?</v>
      </c>
      <c r="AP4762" s="94" t="e">
        <v>#NAME?</v>
      </c>
      <c r="AQ4762" s="94" t="e">
        <v>#NAME?</v>
      </c>
      <c r="AR4762" s="94" t="e">
        <v>#NAME?</v>
      </c>
      <c r="AS4762" s="94" t="e">
        <v>#NAME?</v>
      </c>
      <c r="AT4762" s="94" t="e">
        <v>#NAME?</v>
      </c>
    </row>
    <row r="4763" customFormat="false" ht="15" hidden="false" customHeight="true" outlineLevel="0" collapsed="false">
      <c r="A4763" s="193" t="s">
        <v>15637</v>
      </c>
      <c r="B4763" s="20" t="str">
        <f aca="false">INDEX(Table2[], MATCH(L4763, Location_ID!$D$2:$D$648, 0), 1)</f>
        <v>4c082d4b-baea-4b3d-92cf-eb2072ae73c6</v>
      </c>
      <c r="C4763" s="193" t="s">
        <v>1511</v>
      </c>
      <c r="D4763" s="273" t="s">
        <v>354</v>
      </c>
      <c r="E4763" s="193" t="s">
        <v>7134</v>
      </c>
      <c r="F4763" s="193" t="s">
        <v>7135</v>
      </c>
      <c r="G4763" s="193" t="s">
        <v>7591</v>
      </c>
      <c r="H4763" s="196"/>
      <c r="I4763" s="193" t="s">
        <v>15638</v>
      </c>
      <c r="J4763" s="193" t="s">
        <v>15639</v>
      </c>
      <c r="K4763" s="193" t="s">
        <v>7128</v>
      </c>
      <c r="L4763" s="193" t="s">
        <v>1780</v>
      </c>
      <c r="M4763" s="193" t="s">
        <v>7110</v>
      </c>
      <c r="N4763" s="193" t="s">
        <v>15640</v>
      </c>
      <c r="O4763" s="193" t="s">
        <v>15641</v>
      </c>
      <c r="P4763" s="219" t="n">
        <v>33604</v>
      </c>
      <c r="Q4763" s="219" t="n">
        <v>33969</v>
      </c>
      <c r="R4763" s="193"/>
      <c r="S4763" s="193" t="s">
        <v>15642</v>
      </c>
      <c r="T4763" s="193" t="n">
        <v>314</v>
      </c>
      <c r="U4763" s="193" t="n">
        <v>209</v>
      </c>
      <c r="V4763" s="193" t="n">
        <v>419</v>
      </c>
      <c r="W4763" s="193" t="s">
        <v>15643</v>
      </c>
      <c r="X4763" s="196"/>
      <c r="Y4763" s="196"/>
      <c r="Z4763" s="196" t="n">
        <v>0</v>
      </c>
      <c r="AE4763" s="94" t="e">
        <f aca="false" t="array" ref="AE4763:AK4763">_xlfn.torow(_xlfn.unique(_xlfn._xlws.filter(cat_table[Subsector],$E4763=cat_table[Sector],"")))</f>
        <v>#NAME?</v>
      </c>
      <c r="AF4763" s="94" t="e">
        <v>#NAME?</v>
      </c>
      <c r="AG4763" s="94" t="e">
        <v>#NAME?</v>
      </c>
      <c r="AH4763" s="94" t="e">
        <v>#NAME?</v>
      </c>
      <c r="AI4763" s="94" t="e">
        <v>#NAME?</v>
      </c>
      <c r="AJ4763" s="94" t="e">
        <v>#NAME?</v>
      </c>
      <c r="AK4763" s="94" t="e">
        <v>#NAME?</v>
      </c>
      <c r="AO4763" s="94" t="e">
        <f aca="false" t="array" ref="AO4763:AT4763">_xlfn.torow(_xlfn.unique(_xlfn._xlws.filter(cat_table[Sub-subsector],($E4763=cat_table[Sector])*($F4763=cat_table[Subsector]),"")))</f>
        <v>#NAME?</v>
      </c>
      <c r="AP4763" s="94" t="e">
        <v>#NAME?</v>
      </c>
      <c r="AQ4763" s="94" t="e">
        <v>#NAME?</v>
      </c>
      <c r="AR4763" s="94" t="e">
        <v>#NAME?</v>
      </c>
      <c r="AS4763" s="94" t="e">
        <v>#NAME?</v>
      </c>
      <c r="AT4763" s="94" t="e">
        <v>#NAME?</v>
      </c>
    </row>
    <row r="4764" customFormat="false" ht="15" hidden="false" customHeight="true" outlineLevel="0" collapsed="false">
      <c r="A4764" s="193" t="s">
        <v>15644</v>
      </c>
      <c r="B4764" s="20" t="str">
        <f aca="false">INDEX(Table2[], MATCH(L4764, Location_ID!$D$2:$D$648, 0), 1)</f>
        <v>4c082d4b-baea-4b3d-92cf-eb2072ae73c6</v>
      </c>
      <c r="C4764" s="193" t="s">
        <v>1511</v>
      </c>
      <c r="D4764" s="273" t="s">
        <v>354</v>
      </c>
      <c r="E4764" s="193" t="s">
        <v>7134</v>
      </c>
      <c r="F4764" s="193" t="s">
        <v>7135</v>
      </c>
      <c r="G4764" s="193" t="s">
        <v>7591</v>
      </c>
      <c r="H4764" s="196"/>
      <c r="I4764" s="193" t="s">
        <v>15645</v>
      </c>
      <c r="J4764" s="193" t="s">
        <v>15646</v>
      </c>
      <c r="K4764" s="193" t="s">
        <v>7128</v>
      </c>
      <c r="L4764" s="193" t="s">
        <v>1780</v>
      </c>
      <c r="M4764" s="193" t="s">
        <v>7110</v>
      </c>
      <c r="N4764" s="193" t="s">
        <v>15640</v>
      </c>
      <c r="O4764" s="193" t="s">
        <v>15647</v>
      </c>
      <c r="P4764" s="219" t="n">
        <v>33604</v>
      </c>
      <c r="Q4764" s="219" t="n">
        <v>33969</v>
      </c>
      <c r="R4764" s="193"/>
      <c r="S4764" s="193" t="s">
        <v>15642</v>
      </c>
      <c r="T4764" s="193" t="n">
        <v>84.4</v>
      </c>
      <c r="U4764" s="193" t="n">
        <v>47.4</v>
      </c>
      <c r="V4764" s="193" t="n">
        <v>121.4</v>
      </c>
      <c r="W4764" s="193" t="s">
        <v>15643</v>
      </c>
      <c r="X4764" s="196"/>
      <c r="Y4764" s="196"/>
      <c r="Z4764" s="196" t="n">
        <v>0</v>
      </c>
      <c r="AE4764" s="94" t="e">
        <f aca="false" t="array" ref="AE4764:AK4764">_xlfn.torow(_xlfn.unique(_xlfn._xlws.filter(cat_table[Subsector],$E4764=cat_table[Sector],"")))</f>
        <v>#NAME?</v>
      </c>
      <c r="AF4764" s="94" t="e">
        <v>#NAME?</v>
      </c>
      <c r="AG4764" s="94" t="e">
        <v>#NAME?</v>
      </c>
      <c r="AH4764" s="94" t="e">
        <v>#NAME?</v>
      </c>
      <c r="AI4764" s="94" t="e">
        <v>#NAME?</v>
      </c>
      <c r="AJ4764" s="94" t="e">
        <v>#NAME?</v>
      </c>
      <c r="AK4764" s="94" t="e">
        <v>#NAME?</v>
      </c>
      <c r="AO4764" s="94" t="e">
        <f aca="false" t="array" ref="AO4764:AT4764">_xlfn.torow(_xlfn.unique(_xlfn._xlws.filter(cat_table[Sub-subsector],($E4764=cat_table[Sector])*($F4764=cat_table[Subsector]),"")))</f>
        <v>#NAME?</v>
      </c>
      <c r="AP4764" s="94" t="e">
        <v>#NAME?</v>
      </c>
      <c r="AQ4764" s="94" t="e">
        <v>#NAME?</v>
      </c>
      <c r="AR4764" s="94" t="e">
        <v>#NAME?</v>
      </c>
      <c r="AS4764" s="94" t="e">
        <v>#NAME?</v>
      </c>
      <c r="AT4764" s="94" t="e">
        <v>#NAME?</v>
      </c>
    </row>
    <row r="4765" customFormat="false" ht="15" hidden="false" customHeight="true" outlineLevel="0" collapsed="false">
      <c r="A4765" s="193" t="s">
        <v>15648</v>
      </c>
      <c r="B4765" s="20" t="str">
        <f aca="false">INDEX(Table2[], MATCH(L4765, Location_ID!$D$2:$D$648, 0), 1)</f>
        <v>4c082d4b-baea-4b3d-92cf-eb2072ae73c6</v>
      </c>
      <c r="C4765" s="193" t="s">
        <v>1511</v>
      </c>
      <c r="D4765" s="273" t="s">
        <v>354</v>
      </c>
      <c r="E4765" s="193" t="s">
        <v>7134</v>
      </c>
      <c r="F4765" s="193" t="s">
        <v>7135</v>
      </c>
      <c r="G4765" s="193" t="s">
        <v>7591</v>
      </c>
      <c r="H4765" s="196"/>
      <c r="I4765" s="193" t="s">
        <v>15645</v>
      </c>
      <c r="J4765" s="193" t="s">
        <v>10678</v>
      </c>
      <c r="K4765" s="193" t="s">
        <v>7128</v>
      </c>
      <c r="L4765" s="193" t="s">
        <v>1780</v>
      </c>
      <c r="M4765" s="193" t="s">
        <v>7110</v>
      </c>
      <c r="N4765" s="193" t="s">
        <v>15640</v>
      </c>
      <c r="O4765" s="193" t="s">
        <v>15649</v>
      </c>
      <c r="P4765" s="219" t="n">
        <v>33604</v>
      </c>
      <c r="Q4765" s="219" t="n">
        <v>33969</v>
      </c>
      <c r="R4765" s="193"/>
      <c r="S4765" s="193" t="s">
        <v>15642</v>
      </c>
      <c r="T4765" s="193" t="n">
        <v>36.4</v>
      </c>
      <c r="U4765" s="193" t="n">
        <v>15.8</v>
      </c>
      <c r="V4765" s="193" t="n">
        <v>57</v>
      </c>
      <c r="W4765" s="193" t="s">
        <v>15643</v>
      </c>
      <c r="X4765" s="196"/>
      <c r="Y4765" s="196"/>
      <c r="Z4765" s="196" t="n">
        <v>0</v>
      </c>
      <c r="AE4765" s="94" t="e">
        <f aca="false" t="array" ref="AE4765:AK4765">_xlfn.torow(_xlfn.unique(_xlfn._xlws.filter(cat_table[Subsector],$E4765=cat_table[Sector],"")))</f>
        <v>#NAME?</v>
      </c>
      <c r="AF4765" s="94" t="e">
        <v>#NAME?</v>
      </c>
      <c r="AG4765" s="94" t="e">
        <v>#NAME?</v>
      </c>
      <c r="AH4765" s="94" t="e">
        <v>#NAME?</v>
      </c>
      <c r="AI4765" s="94" t="e">
        <v>#NAME?</v>
      </c>
      <c r="AJ4765" s="94" t="e">
        <v>#NAME?</v>
      </c>
      <c r="AK4765" s="94" t="e">
        <v>#NAME?</v>
      </c>
      <c r="AO4765" s="94" t="e">
        <f aca="false" t="array" ref="AO4765:AT4765">_xlfn.torow(_xlfn.unique(_xlfn._xlws.filter(cat_table[Sub-subsector],($E4765=cat_table[Sector])*($F4765=cat_table[Subsector]),"")))</f>
        <v>#NAME?</v>
      </c>
      <c r="AP4765" s="94" t="e">
        <v>#NAME?</v>
      </c>
      <c r="AQ4765" s="94" t="e">
        <v>#NAME?</v>
      </c>
      <c r="AR4765" s="94" t="e">
        <v>#NAME?</v>
      </c>
      <c r="AS4765" s="94" t="e">
        <v>#NAME?</v>
      </c>
      <c r="AT4765" s="94" t="e">
        <v>#NAME?</v>
      </c>
    </row>
    <row r="4766" customFormat="false" ht="15" hidden="false" customHeight="true" outlineLevel="0" collapsed="false">
      <c r="A4766" s="193" t="s">
        <v>15650</v>
      </c>
      <c r="B4766" s="20" t="str">
        <f aca="false">INDEX(Table2[], MATCH(L4766, Location_ID!$D$2:$D$648, 0), 1)</f>
        <v>4c082d4b-baea-4b3d-92cf-eb2072ae73c6</v>
      </c>
      <c r="C4766" s="193" t="s">
        <v>1511</v>
      </c>
      <c r="D4766" s="273" t="s">
        <v>354</v>
      </c>
      <c r="E4766" s="193" t="s">
        <v>7134</v>
      </c>
      <c r="F4766" s="193" t="s">
        <v>7135</v>
      </c>
      <c r="G4766" s="193" t="s">
        <v>7591</v>
      </c>
      <c r="H4766" s="196"/>
      <c r="I4766" s="193" t="s">
        <v>15645</v>
      </c>
      <c r="J4766" s="193" t="s">
        <v>15651</v>
      </c>
      <c r="K4766" s="193" t="s">
        <v>7128</v>
      </c>
      <c r="L4766" s="193" t="s">
        <v>1780</v>
      </c>
      <c r="M4766" s="193" t="s">
        <v>7110</v>
      </c>
      <c r="N4766" s="193" t="s">
        <v>15640</v>
      </c>
      <c r="O4766" s="193" t="s">
        <v>15652</v>
      </c>
      <c r="P4766" s="219" t="n">
        <v>33604</v>
      </c>
      <c r="Q4766" s="219" t="n">
        <v>33969</v>
      </c>
      <c r="R4766" s="193"/>
      <c r="S4766" s="193" t="s">
        <v>15642</v>
      </c>
      <c r="T4766" s="193" t="n">
        <v>116.5</v>
      </c>
      <c r="U4766" s="193" t="n">
        <v>58.5</v>
      </c>
      <c r="V4766" s="193" t="n">
        <v>174.5</v>
      </c>
      <c r="W4766" s="193" t="s">
        <v>15643</v>
      </c>
      <c r="X4766" s="196"/>
      <c r="Y4766" s="196"/>
      <c r="Z4766" s="196" t="n">
        <v>0</v>
      </c>
      <c r="AE4766" s="94" t="e">
        <f aca="false" t="array" ref="AE4766:AK4766">_xlfn.torow(_xlfn.unique(_xlfn._xlws.filter(cat_table[Subsector],$E4766=cat_table[Sector],"")))</f>
        <v>#NAME?</v>
      </c>
      <c r="AF4766" s="94" t="e">
        <v>#NAME?</v>
      </c>
      <c r="AG4766" s="94" t="e">
        <v>#NAME?</v>
      </c>
      <c r="AH4766" s="94" t="e">
        <v>#NAME?</v>
      </c>
      <c r="AI4766" s="94" t="e">
        <v>#NAME?</v>
      </c>
      <c r="AJ4766" s="94" t="e">
        <v>#NAME?</v>
      </c>
      <c r="AK4766" s="94" t="e">
        <v>#NAME?</v>
      </c>
      <c r="AO4766" s="94" t="e">
        <f aca="false" t="array" ref="AO4766:AT4766">_xlfn.torow(_xlfn.unique(_xlfn._xlws.filter(cat_table[Sub-subsector],($E4766=cat_table[Sector])*($F4766=cat_table[Subsector]),"")))</f>
        <v>#NAME?</v>
      </c>
      <c r="AP4766" s="94" t="e">
        <v>#NAME?</v>
      </c>
      <c r="AQ4766" s="94" t="e">
        <v>#NAME?</v>
      </c>
      <c r="AR4766" s="94" t="e">
        <v>#NAME?</v>
      </c>
      <c r="AS4766" s="94" t="e">
        <v>#NAME?</v>
      </c>
      <c r="AT4766" s="94" t="e">
        <v>#NAME?</v>
      </c>
    </row>
    <row r="4767" customFormat="false" ht="15" hidden="false" customHeight="true" outlineLevel="0" collapsed="false">
      <c r="A4767" s="193" t="s">
        <v>15653</v>
      </c>
      <c r="B4767" s="20" t="str">
        <f aca="false">INDEX(Table2[], MATCH(L4767, Location_ID!$D$2:$D$648, 0), 1)</f>
        <v>4c082d4b-baea-4b3d-92cf-eb2072ae73c6</v>
      </c>
      <c r="C4767" s="193" t="s">
        <v>1511</v>
      </c>
      <c r="D4767" s="273" t="s">
        <v>354</v>
      </c>
      <c r="E4767" s="193" t="s">
        <v>7134</v>
      </c>
      <c r="F4767" s="193" t="s">
        <v>7135</v>
      </c>
      <c r="G4767" s="193" t="s">
        <v>7591</v>
      </c>
      <c r="H4767" s="196"/>
      <c r="I4767" s="193" t="s">
        <v>15645</v>
      </c>
      <c r="J4767" s="193" t="s">
        <v>8460</v>
      </c>
      <c r="K4767" s="193" t="s">
        <v>7128</v>
      </c>
      <c r="L4767" s="193" t="s">
        <v>1780</v>
      </c>
      <c r="M4767" s="193" t="s">
        <v>7110</v>
      </c>
      <c r="N4767" s="193" t="s">
        <v>15640</v>
      </c>
      <c r="O4767" s="193" t="s">
        <v>15654</v>
      </c>
      <c r="P4767" s="219" t="n">
        <v>33604</v>
      </c>
      <c r="Q4767" s="219" t="n">
        <v>33969</v>
      </c>
      <c r="R4767" s="193"/>
      <c r="S4767" s="193" t="s">
        <v>15642</v>
      </c>
      <c r="T4767" s="193" t="n">
        <v>77</v>
      </c>
      <c r="U4767" s="193" t="n">
        <v>23.4</v>
      </c>
      <c r="V4767" s="193" t="n">
        <v>130.6</v>
      </c>
      <c r="W4767" s="193" t="s">
        <v>15643</v>
      </c>
      <c r="X4767" s="196"/>
      <c r="Y4767" s="196"/>
      <c r="Z4767" s="196" t="n">
        <v>0</v>
      </c>
      <c r="AE4767" s="94" t="e">
        <f aca="false" t="array" ref="AE4767:AK4767">_xlfn.torow(_xlfn.unique(_xlfn._xlws.filter(cat_table[Subsector],$E4767=cat_table[Sector],"")))</f>
        <v>#NAME?</v>
      </c>
      <c r="AF4767" s="94" t="e">
        <v>#NAME?</v>
      </c>
      <c r="AG4767" s="94" t="e">
        <v>#NAME?</v>
      </c>
      <c r="AH4767" s="94" t="e">
        <v>#NAME?</v>
      </c>
      <c r="AI4767" s="94" t="e">
        <v>#NAME?</v>
      </c>
      <c r="AJ4767" s="94" t="e">
        <v>#NAME?</v>
      </c>
      <c r="AK4767" s="94" t="e">
        <v>#NAME?</v>
      </c>
      <c r="AO4767" s="94" t="e">
        <f aca="false" t="array" ref="AO4767:AT4767">_xlfn.torow(_xlfn.unique(_xlfn._xlws.filter(cat_table[Sub-subsector],($E4767=cat_table[Sector])*($F4767=cat_table[Subsector]),"")))</f>
        <v>#NAME?</v>
      </c>
      <c r="AP4767" s="94" t="e">
        <v>#NAME?</v>
      </c>
      <c r="AQ4767" s="94" t="e">
        <v>#NAME?</v>
      </c>
      <c r="AR4767" s="94" t="e">
        <v>#NAME?</v>
      </c>
      <c r="AS4767" s="94" t="e">
        <v>#NAME?</v>
      </c>
      <c r="AT4767" s="94" t="e">
        <v>#NAME?</v>
      </c>
    </row>
    <row r="4768" customFormat="false" ht="15" hidden="false" customHeight="true" outlineLevel="0" collapsed="false">
      <c r="A4768" s="194" t="s">
        <v>15655</v>
      </c>
      <c r="B4768" s="20" t="str">
        <f aca="false">INDEX(Table2[], MATCH(L4768, Location_ID!$D$2:$D$648, 0), 1)</f>
        <v>4c082d4b-baea-4b3d-92cf-eb2072ae73c6</v>
      </c>
      <c r="C4768" s="194" t="s">
        <v>1511</v>
      </c>
      <c r="D4768" s="274" t="s">
        <v>354</v>
      </c>
      <c r="E4768" s="194" t="s">
        <v>7134</v>
      </c>
      <c r="F4768" s="194" t="s">
        <v>7135</v>
      </c>
      <c r="G4768" s="194" t="s">
        <v>7591</v>
      </c>
      <c r="H4768" s="199"/>
      <c r="I4768" s="194" t="s">
        <v>15656</v>
      </c>
      <c r="J4768" s="194" t="s">
        <v>15657</v>
      </c>
      <c r="K4768" s="194" t="s">
        <v>7128</v>
      </c>
      <c r="L4768" s="194" t="s">
        <v>1780</v>
      </c>
      <c r="M4768" s="194" t="s">
        <v>7110</v>
      </c>
      <c r="N4768" s="194" t="s">
        <v>15640</v>
      </c>
      <c r="O4768" s="194" t="s">
        <v>15658</v>
      </c>
      <c r="P4768" s="198" t="n">
        <v>33604</v>
      </c>
      <c r="Q4768" s="198" t="n">
        <v>33969</v>
      </c>
      <c r="R4768" s="194"/>
      <c r="S4768" s="194" t="s">
        <v>15642</v>
      </c>
      <c r="T4768" s="194" t="n">
        <v>195.2</v>
      </c>
      <c r="U4768" s="194" t="n">
        <v>132.9</v>
      </c>
      <c r="V4768" s="194" t="n">
        <v>257.5</v>
      </c>
      <c r="W4768" s="194" t="s">
        <v>15643</v>
      </c>
      <c r="X4768" s="199"/>
      <c r="Y4768" s="199"/>
      <c r="Z4768" s="199" t="n">
        <v>0</v>
      </c>
      <c r="AE4768" s="94" t="e">
        <f aca="false" t="array" ref="AE4768:AK4768">_xlfn.torow(_xlfn.unique(_xlfn._xlws.filter(cat_table[Subsector],$E4768=cat_table[Sector],"")))</f>
        <v>#NAME?</v>
      </c>
      <c r="AF4768" s="94" t="e">
        <v>#NAME?</v>
      </c>
      <c r="AG4768" s="94" t="e">
        <v>#NAME?</v>
      </c>
      <c r="AH4768" s="94" t="e">
        <v>#NAME?</v>
      </c>
      <c r="AI4768" s="94" t="e">
        <v>#NAME?</v>
      </c>
      <c r="AJ4768" s="94" t="e">
        <v>#NAME?</v>
      </c>
      <c r="AK4768" s="94" t="e">
        <v>#NAME?</v>
      </c>
      <c r="AO4768" s="94" t="e">
        <f aca="false" t="array" ref="AO4768:AT4768">_xlfn.torow(_xlfn.unique(_xlfn._xlws.filter(cat_table[Sub-subsector],($E4768=cat_table[Sector])*($F4768=cat_table[Subsector]),"")))</f>
        <v>#NAME?</v>
      </c>
      <c r="AP4768" s="94" t="e">
        <v>#NAME?</v>
      </c>
      <c r="AQ4768" s="94" t="e">
        <v>#NAME?</v>
      </c>
      <c r="AR4768" s="94" t="e">
        <v>#NAME?</v>
      </c>
      <c r="AS4768" s="94" t="e">
        <v>#NAME?</v>
      </c>
      <c r="AT4768" s="94" t="e">
        <v>#NAME?</v>
      </c>
    </row>
    <row r="4769" customFormat="false" ht="15" hidden="false" customHeight="true" outlineLevel="0" collapsed="false">
      <c r="A4769" s="20" t="s">
        <v>15659</v>
      </c>
      <c r="B4769" s="20" t="str">
        <f aca="false">INDEX(Table2[], MATCH(L4769, Location_ID!$D$2:$D$648, 0), 1)</f>
        <v>e99cd7e4-0286-49fa-b347-b1f31925110f</v>
      </c>
      <c r="C4769" s="20" t="s">
        <v>1516</v>
      </c>
      <c r="D4769" s="230" t="s">
        <v>354</v>
      </c>
      <c r="E4769" s="20" t="s">
        <v>7631</v>
      </c>
      <c r="F4769" s="20" t="s">
        <v>7632</v>
      </c>
      <c r="G4769" s="20" t="s">
        <v>7633</v>
      </c>
      <c r="H4769" s="20"/>
      <c r="I4769" s="20" t="s">
        <v>15660</v>
      </c>
      <c r="J4769" s="20" t="s">
        <v>15661</v>
      </c>
      <c r="K4769" s="20" t="s">
        <v>7120</v>
      </c>
      <c r="L4769" s="20" t="s">
        <v>3053</v>
      </c>
      <c r="M4769" s="20" t="s">
        <v>7110</v>
      </c>
      <c r="N4769" s="20" t="s">
        <v>15662</v>
      </c>
      <c r="O4769" s="20" t="s">
        <v>15663</v>
      </c>
      <c r="P4769" s="223" t="n">
        <v>35278</v>
      </c>
      <c r="Q4769" s="223" t="n">
        <v>35521</v>
      </c>
      <c r="R4769" s="20"/>
      <c r="S4769" s="20" t="s">
        <v>7130</v>
      </c>
      <c r="T4769" s="20" t="n">
        <v>16.9</v>
      </c>
      <c r="U4769" s="20" t="n">
        <v>7.3</v>
      </c>
      <c r="V4769" s="20" t="n">
        <v>26.5</v>
      </c>
      <c r="W4769" s="20" t="s">
        <v>15664</v>
      </c>
      <c r="X4769" s="35"/>
      <c r="Y4769" s="35"/>
      <c r="Z4769" s="35" t="n">
        <v>1</v>
      </c>
      <c r="AE4769" s="94" t="e">
        <f aca="false" t="array" ref="AE4769:AI4769">_xlfn.torow(_xlfn.unique(_xlfn._xlws.filter(cat_table[Subsector],$E4769=cat_table[Sector],"")))</f>
        <v>#NAME?</v>
      </c>
      <c r="AF4769" s="94" t="e">
        <v>#NAME?</v>
      </c>
      <c r="AG4769" s="94" t="e">
        <v>#NAME?</v>
      </c>
      <c r="AH4769" s="94" t="e">
        <v>#NAME?</v>
      </c>
      <c r="AI4769" s="94" t="e">
        <v>#NAME?</v>
      </c>
      <c r="AO4769" s="94" t="e">
        <f aca="false" t="array" ref="AO4769:AO4769">_xlfn.torow(_xlfn.unique(_xlfn._xlws.filter(cat_table[Sub-subsector],($E4769=cat_table[Sector])*($F4769=cat_table[Subsector]),"")))</f>
        <v>#NAME?</v>
      </c>
    </row>
    <row r="4770" customFormat="false" ht="15" hidden="false" customHeight="true" outlineLevel="0" collapsed="false">
      <c r="A4770" s="194" t="s">
        <v>15665</v>
      </c>
      <c r="B4770" s="20" t="str">
        <f aca="false">INDEX(Table2[], MATCH(L4770, Location_ID!$D$2:$D$648, 0), 1)</f>
        <v>86bd27eb-a8ba-4b50-86a6-118e4888fc83</v>
      </c>
      <c r="C4770" s="194" t="s">
        <v>1521</v>
      </c>
      <c r="D4770" s="274" t="s">
        <v>354</v>
      </c>
      <c r="E4770" s="194" t="s">
        <v>7965</v>
      </c>
      <c r="F4770" s="194" t="s">
        <v>7966</v>
      </c>
      <c r="G4770" s="194" t="s">
        <v>7966</v>
      </c>
      <c r="H4770" s="199"/>
      <c r="I4770" s="194" t="s">
        <v>15666</v>
      </c>
      <c r="J4770" s="194" t="s">
        <v>15667</v>
      </c>
      <c r="K4770" s="194" t="s">
        <v>7124</v>
      </c>
      <c r="L4770" s="194" t="s">
        <v>3055</v>
      </c>
      <c r="M4770" s="194" t="s">
        <v>7127</v>
      </c>
      <c r="N4770" s="194" t="s">
        <v>15668</v>
      </c>
      <c r="O4770" s="194"/>
      <c r="P4770" s="198" t="n">
        <v>37764</v>
      </c>
      <c r="Q4770" s="198" t="n">
        <v>37800</v>
      </c>
      <c r="R4770" s="194"/>
      <c r="S4770" s="194" t="s">
        <v>7117</v>
      </c>
      <c r="T4770" s="194" t="n">
        <v>49</v>
      </c>
      <c r="U4770" s="194"/>
      <c r="V4770" s="194"/>
      <c r="W4770" s="194" t="s">
        <v>7502</v>
      </c>
      <c r="X4770" s="199"/>
      <c r="Y4770" s="199"/>
      <c r="Z4770" s="199" t="n">
        <v>1</v>
      </c>
      <c r="AE4770" s="94" t="e">
        <f aca="false" t="array" ref="AE4770:AE4770">_xlfn.torow(_xlfn.unique(_xlfn._xlws.filter(cat_table[Subsector],$E4770=cat_table[Sector],"")))</f>
        <v>#NAME?</v>
      </c>
      <c r="AO4770" s="94" t="e">
        <f aca="false" t="array" ref="AO4770:AO4770">_xlfn.torow(_xlfn.unique(_xlfn._xlws.filter(cat_table[Sub-subsector],($E4770=cat_table[Sector])*($F4770=cat_table[Subsector]),"")))</f>
        <v>#NAME?</v>
      </c>
    </row>
    <row r="4771" customFormat="false" ht="15" hidden="false" customHeight="true" outlineLevel="0" collapsed="false">
      <c r="A4771" s="20" t="s">
        <v>15669</v>
      </c>
      <c r="B4771" s="20" t="str">
        <f aca="false">INDEX(Table2[], MATCH(L4771, Location_ID!$D$2:$D$648, 0), 1)</f>
        <v>173ce5d0-a44b-4311-8d55-65f4d2dae408</v>
      </c>
      <c r="C4771" s="62" t="s">
        <v>1526</v>
      </c>
      <c r="D4771" s="257" t="s">
        <v>354</v>
      </c>
      <c r="E4771" s="62" t="s">
        <v>7134</v>
      </c>
      <c r="F4771" s="62" t="s">
        <v>7135</v>
      </c>
      <c r="G4771" s="62" t="s">
        <v>7591</v>
      </c>
      <c r="H4771" s="200"/>
      <c r="I4771" s="62" t="s">
        <v>15670</v>
      </c>
      <c r="J4771" s="62" t="s">
        <v>15671</v>
      </c>
      <c r="K4771" s="62" t="s">
        <v>7120</v>
      </c>
      <c r="L4771" s="62" t="s">
        <v>3057</v>
      </c>
      <c r="M4771" s="62" t="s">
        <v>7110</v>
      </c>
      <c r="N4771" s="62" t="s">
        <v>15672</v>
      </c>
      <c r="O4771" s="62" t="s">
        <v>15673</v>
      </c>
      <c r="P4771" s="223" t="n">
        <v>41564</v>
      </c>
      <c r="Q4771" s="223" t="n">
        <v>41573</v>
      </c>
      <c r="R4771" s="62"/>
      <c r="S4771" s="62" t="s">
        <v>7130</v>
      </c>
      <c r="T4771" s="62" t="n">
        <v>322</v>
      </c>
      <c r="U4771" s="62" t="n">
        <f aca="false">T4771-190</f>
        <v>132</v>
      </c>
      <c r="V4771" s="62" t="n">
        <f aca="false">T4771+190</f>
        <v>512</v>
      </c>
      <c r="W4771" s="62" t="s">
        <v>13420</v>
      </c>
      <c r="X4771" s="200"/>
      <c r="Y4771" s="200"/>
      <c r="Z4771" s="200" t="n">
        <v>1</v>
      </c>
      <c r="AE4771" s="94" t="e">
        <f aca="false" t="array" ref="AE4771:AK4771">_xlfn.torow(_xlfn.unique(_xlfn._xlws.filter(cat_table[Subsector],$E4771=cat_table[Sector],"")))</f>
        <v>#NAME?</v>
      </c>
      <c r="AF4771" s="94" t="e">
        <v>#NAME?</v>
      </c>
      <c r="AG4771" s="94" t="e">
        <v>#NAME?</v>
      </c>
      <c r="AH4771" s="94" t="e">
        <v>#NAME?</v>
      </c>
      <c r="AI4771" s="94" t="e">
        <v>#NAME?</v>
      </c>
      <c r="AJ4771" s="94" t="e">
        <v>#NAME?</v>
      </c>
      <c r="AK4771" s="94" t="e">
        <v>#NAME?</v>
      </c>
      <c r="AO4771" s="94" t="e">
        <f aca="false" t="array" ref="AO4771:AT4771">_xlfn.torow(_xlfn.unique(_xlfn._xlws.filter(cat_table[Sub-subsector],($E4771=cat_table[Sector])*($F4771=cat_table[Subsector]),"")))</f>
        <v>#NAME?</v>
      </c>
      <c r="AP4771" s="94" t="e">
        <v>#NAME?</v>
      </c>
      <c r="AQ4771" s="94" t="e">
        <v>#NAME?</v>
      </c>
      <c r="AR4771" s="94" t="e">
        <v>#NAME?</v>
      </c>
      <c r="AS4771" s="94" t="e">
        <v>#NAME?</v>
      </c>
      <c r="AT4771" s="94" t="e">
        <v>#NAME?</v>
      </c>
    </row>
    <row r="4772" customFormat="false" ht="15" hidden="false" customHeight="true" outlineLevel="0" collapsed="false">
      <c r="A4772" s="20" t="s">
        <v>15674</v>
      </c>
      <c r="B4772" s="20" t="str">
        <f aca="false">INDEX(Table2[], MATCH(L4772, Location_ID!$D$2:$D$648, 0), 1)</f>
        <v>314cb5d2-4858-47f5-b0c5-be17811b3de2</v>
      </c>
      <c r="C4772" s="62" t="s">
        <v>1526</v>
      </c>
      <c r="D4772" s="257" t="s">
        <v>354</v>
      </c>
      <c r="E4772" s="62" t="s">
        <v>7134</v>
      </c>
      <c r="F4772" s="62" t="s">
        <v>7135</v>
      </c>
      <c r="G4772" s="62" t="s">
        <v>7591</v>
      </c>
      <c r="H4772" s="200"/>
      <c r="I4772" s="62" t="s">
        <v>15670</v>
      </c>
      <c r="J4772" s="62" t="s">
        <v>15671</v>
      </c>
      <c r="K4772" s="62" t="s">
        <v>7120</v>
      </c>
      <c r="L4772" s="62" t="s">
        <v>3059</v>
      </c>
      <c r="M4772" s="62" t="s">
        <v>7110</v>
      </c>
      <c r="N4772" s="62" t="s">
        <v>15672</v>
      </c>
      <c r="O4772" s="62" t="s">
        <v>15675</v>
      </c>
      <c r="P4772" s="223" t="n">
        <v>41564</v>
      </c>
      <c r="Q4772" s="223" t="n">
        <v>41573</v>
      </c>
      <c r="R4772" s="62"/>
      <c r="S4772" s="62" t="s">
        <v>7130</v>
      </c>
      <c r="T4772" s="62" t="n">
        <v>195</v>
      </c>
      <c r="U4772" s="62" t="n">
        <f aca="false">T4772-120</f>
        <v>75</v>
      </c>
      <c r="V4772" s="62" t="n">
        <f aca="false">T4772+120</f>
        <v>315</v>
      </c>
      <c r="W4772" s="62" t="s">
        <v>13420</v>
      </c>
      <c r="X4772" s="200"/>
      <c r="Y4772" s="200"/>
      <c r="Z4772" s="200" t="n">
        <v>1</v>
      </c>
      <c r="AE4772" s="94" t="e">
        <f aca="false" t="array" ref="AE4772:AK4772">_xlfn.torow(_xlfn.unique(_xlfn._xlws.filter(cat_table[Subsector],$E4772=cat_table[Sector],"")))</f>
        <v>#NAME?</v>
      </c>
      <c r="AF4772" s="94" t="e">
        <v>#NAME?</v>
      </c>
      <c r="AG4772" s="94" t="e">
        <v>#NAME?</v>
      </c>
      <c r="AH4772" s="94" t="e">
        <v>#NAME?</v>
      </c>
      <c r="AI4772" s="94" t="e">
        <v>#NAME?</v>
      </c>
      <c r="AJ4772" s="94" t="e">
        <v>#NAME?</v>
      </c>
      <c r="AK4772" s="94" t="e">
        <v>#NAME?</v>
      </c>
      <c r="AO4772" s="94" t="e">
        <f aca="false" t="array" ref="AO4772:AT4772">_xlfn.torow(_xlfn.unique(_xlfn._xlws.filter(cat_table[Sub-subsector],($E4772=cat_table[Sector])*($F4772=cat_table[Subsector]),"")))</f>
        <v>#NAME?</v>
      </c>
      <c r="AP4772" s="94" t="e">
        <v>#NAME?</v>
      </c>
      <c r="AQ4772" s="94" t="e">
        <v>#NAME?</v>
      </c>
      <c r="AR4772" s="94" t="e">
        <v>#NAME?</v>
      </c>
      <c r="AS4772" s="94" t="e">
        <v>#NAME?</v>
      </c>
      <c r="AT4772" s="94" t="e">
        <v>#NAME?</v>
      </c>
    </row>
    <row r="4773" customFormat="false" ht="15" hidden="false" customHeight="true" outlineLevel="0" collapsed="false">
      <c r="A4773" s="20" t="s">
        <v>15676</v>
      </c>
      <c r="B4773" s="20" t="str">
        <f aca="false">INDEX(Table2[], MATCH(L4773, Location_ID!$D$2:$D$648, 0), 1)</f>
        <v>314cb5d2-4858-47f5-b0c5-be17811b3de2</v>
      </c>
      <c r="C4773" s="62" t="s">
        <v>1526</v>
      </c>
      <c r="D4773" s="257" t="s">
        <v>354</v>
      </c>
      <c r="E4773" s="62" t="s">
        <v>7134</v>
      </c>
      <c r="F4773" s="62" t="s">
        <v>7135</v>
      </c>
      <c r="G4773" s="62" t="s">
        <v>7591</v>
      </c>
      <c r="H4773" s="200"/>
      <c r="I4773" s="62" t="s">
        <v>15670</v>
      </c>
      <c r="J4773" s="62" t="s">
        <v>15671</v>
      </c>
      <c r="K4773" s="62" t="s">
        <v>7120</v>
      </c>
      <c r="L4773" s="62" t="s">
        <v>3059</v>
      </c>
      <c r="M4773" s="62" t="s">
        <v>7110</v>
      </c>
      <c r="N4773" s="62" t="s">
        <v>15672</v>
      </c>
      <c r="O4773" s="62" t="s">
        <v>15677</v>
      </c>
      <c r="P4773" s="223" t="n">
        <v>41564</v>
      </c>
      <c r="Q4773" s="223" t="n">
        <v>41573</v>
      </c>
      <c r="R4773" s="62"/>
      <c r="S4773" s="62" t="s">
        <v>7130</v>
      </c>
      <c r="T4773" s="62" t="n">
        <v>181</v>
      </c>
      <c r="U4773" s="62" t="n">
        <f aca="false">T4773-110</f>
        <v>71</v>
      </c>
      <c r="V4773" s="62" t="n">
        <f aca="false">T4773+110</f>
        <v>291</v>
      </c>
      <c r="W4773" s="62" t="s">
        <v>13420</v>
      </c>
      <c r="X4773" s="200"/>
      <c r="Y4773" s="200"/>
      <c r="Z4773" s="200" t="n">
        <v>1</v>
      </c>
      <c r="AE4773" s="94" t="e">
        <f aca="false" t="array" ref="AE4773:AK4773">_xlfn.torow(_xlfn.unique(_xlfn._xlws.filter(cat_table[Subsector],$E4773=cat_table[Sector],"")))</f>
        <v>#NAME?</v>
      </c>
      <c r="AF4773" s="94" t="e">
        <v>#NAME?</v>
      </c>
      <c r="AG4773" s="94" t="e">
        <v>#NAME?</v>
      </c>
      <c r="AH4773" s="94" t="e">
        <v>#NAME?</v>
      </c>
      <c r="AI4773" s="94" t="e">
        <v>#NAME?</v>
      </c>
      <c r="AJ4773" s="94" t="e">
        <v>#NAME?</v>
      </c>
      <c r="AK4773" s="94" t="e">
        <v>#NAME?</v>
      </c>
      <c r="AO4773" s="94" t="e">
        <f aca="false" t="array" ref="AO4773:AT4773">_xlfn.torow(_xlfn.unique(_xlfn._xlws.filter(cat_table[Sub-subsector],($E4773=cat_table[Sector])*($F4773=cat_table[Subsector]),"")))</f>
        <v>#NAME?</v>
      </c>
      <c r="AP4773" s="94" t="e">
        <v>#NAME?</v>
      </c>
      <c r="AQ4773" s="94" t="e">
        <v>#NAME?</v>
      </c>
      <c r="AR4773" s="94" t="e">
        <v>#NAME?</v>
      </c>
      <c r="AS4773" s="94" t="e">
        <v>#NAME?</v>
      </c>
      <c r="AT4773" s="94" t="e">
        <v>#NAME?</v>
      </c>
    </row>
    <row r="4774" customFormat="false" ht="15" hidden="false" customHeight="true" outlineLevel="0" collapsed="false">
      <c r="A4774" s="20" t="s">
        <v>15678</v>
      </c>
      <c r="B4774" s="20" t="str">
        <f aca="false">INDEX(Table2[], MATCH(L4774, Location_ID!$D$2:$D$648, 0), 1)</f>
        <v>314cb5d2-4858-47f5-b0c5-be17811b3de2</v>
      </c>
      <c r="C4774" s="62" t="s">
        <v>1526</v>
      </c>
      <c r="D4774" s="257" t="s">
        <v>354</v>
      </c>
      <c r="E4774" s="62" t="s">
        <v>7134</v>
      </c>
      <c r="F4774" s="62" t="s">
        <v>7135</v>
      </c>
      <c r="G4774" s="62" t="s">
        <v>7591</v>
      </c>
      <c r="H4774" s="200"/>
      <c r="I4774" s="62" t="s">
        <v>15670</v>
      </c>
      <c r="J4774" s="62" t="s">
        <v>15671</v>
      </c>
      <c r="K4774" s="62" t="s">
        <v>7120</v>
      </c>
      <c r="L4774" s="62" t="s">
        <v>3059</v>
      </c>
      <c r="M4774" s="62" t="s">
        <v>7110</v>
      </c>
      <c r="N4774" s="62" t="s">
        <v>15672</v>
      </c>
      <c r="O4774" s="62" t="s">
        <v>15679</v>
      </c>
      <c r="P4774" s="223" t="n">
        <v>41564</v>
      </c>
      <c r="Q4774" s="223" t="n">
        <v>41573</v>
      </c>
      <c r="R4774" s="62"/>
      <c r="S4774" s="62" t="s">
        <v>7130</v>
      </c>
      <c r="T4774" s="62" t="n">
        <v>209</v>
      </c>
      <c r="U4774" s="62" t="n">
        <f aca="false">T4774-120</f>
        <v>89</v>
      </c>
      <c r="V4774" s="62" t="n">
        <f aca="false">T4774+120</f>
        <v>329</v>
      </c>
      <c r="W4774" s="62" t="s">
        <v>13420</v>
      </c>
      <c r="X4774" s="200"/>
      <c r="Y4774" s="200"/>
      <c r="Z4774" s="200" t="n">
        <v>1</v>
      </c>
      <c r="AE4774" s="94" t="e">
        <f aca="false" t="array" ref="AE4774:AK4774">_xlfn.torow(_xlfn.unique(_xlfn._xlws.filter(cat_table[Subsector],$E4774=cat_table[Sector],"")))</f>
        <v>#NAME?</v>
      </c>
      <c r="AF4774" s="94" t="e">
        <v>#NAME?</v>
      </c>
      <c r="AG4774" s="94" t="e">
        <v>#NAME?</v>
      </c>
      <c r="AH4774" s="94" t="e">
        <v>#NAME?</v>
      </c>
      <c r="AI4774" s="94" t="e">
        <v>#NAME?</v>
      </c>
      <c r="AJ4774" s="94" t="e">
        <v>#NAME?</v>
      </c>
      <c r="AK4774" s="94" t="e">
        <v>#NAME?</v>
      </c>
      <c r="AO4774" s="94" t="e">
        <f aca="false" t="array" ref="AO4774:AT4774">_xlfn.torow(_xlfn.unique(_xlfn._xlws.filter(cat_table[Sub-subsector],($E4774=cat_table[Sector])*($F4774=cat_table[Subsector]),"")))</f>
        <v>#NAME?</v>
      </c>
      <c r="AP4774" s="94" t="e">
        <v>#NAME?</v>
      </c>
      <c r="AQ4774" s="94" t="e">
        <v>#NAME?</v>
      </c>
      <c r="AR4774" s="94" t="e">
        <v>#NAME?</v>
      </c>
      <c r="AS4774" s="94" t="e">
        <v>#NAME?</v>
      </c>
      <c r="AT4774" s="94" t="e">
        <v>#NAME?</v>
      </c>
    </row>
    <row r="4775" customFormat="false" ht="15" hidden="false" customHeight="true" outlineLevel="0" collapsed="false">
      <c r="A4775" s="20" t="s">
        <v>15680</v>
      </c>
      <c r="B4775" s="20" t="str">
        <f aca="false">INDEX(Table2[], MATCH(L4775, Location_ID!$D$2:$D$648, 0), 1)</f>
        <v>9beeb948-28ce-4a54-82ee-2e61a97f14b1</v>
      </c>
      <c r="C4775" s="62" t="s">
        <v>1526</v>
      </c>
      <c r="D4775" s="257" t="s">
        <v>354</v>
      </c>
      <c r="E4775" s="62" t="s">
        <v>7134</v>
      </c>
      <c r="F4775" s="62" t="s">
        <v>7135</v>
      </c>
      <c r="G4775" s="62" t="s">
        <v>7591</v>
      </c>
      <c r="H4775" s="200"/>
      <c r="I4775" s="62" t="s">
        <v>15670</v>
      </c>
      <c r="J4775" s="62" t="s">
        <v>15671</v>
      </c>
      <c r="K4775" s="62" t="s">
        <v>7120</v>
      </c>
      <c r="L4775" s="62" t="s">
        <v>3061</v>
      </c>
      <c r="M4775" s="62" t="s">
        <v>7110</v>
      </c>
      <c r="N4775" s="62" t="s">
        <v>15672</v>
      </c>
      <c r="O4775" s="62" t="s">
        <v>15681</v>
      </c>
      <c r="P4775" s="223" t="n">
        <v>41564</v>
      </c>
      <c r="Q4775" s="223" t="n">
        <v>41573</v>
      </c>
      <c r="R4775" s="62"/>
      <c r="S4775" s="62" t="s">
        <v>7130</v>
      </c>
      <c r="T4775" s="62" t="n">
        <v>491</v>
      </c>
      <c r="U4775" s="62" t="n">
        <f aca="false">T4775-290</f>
        <v>201</v>
      </c>
      <c r="V4775" s="62" t="n">
        <f aca="false">T4775+290</f>
        <v>781</v>
      </c>
      <c r="W4775" s="62" t="s">
        <v>13420</v>
      </c>
      <c r="X4775" s="200"/>
      <c r="Y4775" s="200"/>
      <c r="Z4775" s="200" t="n">
        <v>1</v>
      </c>
      <c r="AE4775" s="94" t="e">
        <f aca="false" t="array" ref="AE4775:AK4775">_xlfn.torow(_xlfn.unique(_xlfn._xlws.filter(cat_table[Subsector],$E4775=cat_table[Sector],"")))</f>
        <v>#NAME?</v>
      </c>
      <c r="AF4775" s="94" t="e">
        <v>#NAME?</v>
      </c>
      <c r="AG4775" s="94" t="e">
        <v>#NAME?</v>
      </c>
      <c r="AH4775" s="94" t="e">
        <v>#NAME?</v>
      </c>
      <c r="AI4775" s="94" t="e">
        <v>#NAME?</v>
      </c>
      <c r="AJ4775" s="94" t="e">
        <v>#NAME?</v>
      </c>
      <c r="AK4775" s="94" t="e">
        <v>#NAME?</v>
      </c>
      <c r="AO4775" s="94" t="e">
        <f aca="false" t="array" ref="AO4775:AT4775">_xlfn.torow(_xlfn.unique(_xlfn._xlws.filter(cat_table[Sub-subsector],($E4775=cat_table[Sector])*($F4775=cat_table[Subsector]),"")))</f>
        <v>#NAME?</v>
      </c>
      <c r="AP4775" s="94" t="e">
        <v>#NAME?</v>
      </c>
      <c r="AQ4775" s="94" t="e">
        <v>#NAME?</v>
      </c>
      <c r="AR4775" s="94" t="e">
        <v>#NAME?</v>
      </c>
      <c r="AS4775" s="94" t="e">
        <v>#NAME?</v>
      </c>
      <c r="AT4775" s="94" t="e">
        <v>#NAME?</v>
      </c>
    </row>
    <row r="4776" customFormat="false" ht="15" hidden="false" customHeight="true" outlineLevel="0" collapsed="false">
      <c r="A4776" s="20" t="s">
        <v>15682</v>
      </c>
      <c r="B4776" s="20" t="str">
        <f aca="false">INDEX(Table2[], MATCH(L4776, Location_ID!$D$2:$D$648, 0), 1)</f>
        <v>483b004e-7663-45fa-9725-43dbf4edfc92</v>
      </c>
      <c r="C4776" s="62" t="s">
        <v>1526</v>
      </c>
      <c r="D4776" s="257" t="s">
        <v>354</v>
      </c>
      <c r="E4776" s="62" t="s">
        <v>7134</v>
      </c>
      <c r="F4776" s="62" t="s">
        <v>7135</v>
      </c>
      <c r="G4776" s="62" t="s">
        <v>7591</v>
      </c>
      <c r="H4776" s="200"/>
      <c r="I4776" s="62" t="s">
        <v>15670</v>
      </c>
      <c r="J4776" s="62" t="s">
        <v>15671</v>
      </c>
      <c r="K4776" s="62" t="s">
        <v>7120</v>
      </c>
      <c r="L4776" s="20" t="s">
        <v>3063</v>
      </c>
      <c r="M4776" s="62" t="s">
        <v>7110</v>
      </c>
      <c r="N4776" s="62" t="s">
        <v>15672</v>
      </c>
      <c r="O4776" s="20" t="s">
        <v>15683</v>
      </c>
      <c r="P4776" s="223" t="n">
        <v>41564</v>
      </c>
      <c r="Q4776" s="223" t="n">
        <v>41573</v>
      </c>
      <c r="R4776" s="20"/>
      <c r="S4776" s="62" t="s">
        <v>7130</v>
      </c>
      <c r="T4776" s="20" t="n">
        <v>386</v>
      </c>
      <c r="U4776" s="20" t="n">
        <f aca="false">T4776-230</f>
        <v>156</v>
      </c>
      <c r="V4776" s="20" t="n">
        <f aca="false">T4776+230</f>
        <v>616</v>
      </c>
      <c r="W4776" s="62" t="s">
        <v>13420</v>
      </c>
      <c r="X4776" s="35"/>
      <c r="Y4776" s="35"/>
      <c r="Z4776" s="200" t="n">
        <v>1</v>
      </c>
      <c r="AE4776" s="94" t="e">
        <f aca="false" t="array" ref="AE4776:AK4776">_xlfn.torow(_xlfn.unique(_xlfn._xlws.filter(cat_table[Subsector],$E4776=cat_table[Sector],"")))</f>
        <v>#NAME?</v>
      </c>
      <c r="AF4776" s="94" t="e">
        <v>#NAME?</v>
      </c>
      <c r="AG4776" s="94" t="e">
        <v>#NAME?</v>
      </c>
      <c r="AH4776" s="94" t="e">
        <v>#NAME?</v>
      </c>
      <c r="AI4776" s="94" t="e">
        <v>#NAME?</v>
      </c>
      <c r="AJ4776" s="94" t="e">
        <v>#NAME?</v>
      </c>
      <c r="AK4776" s="94" t="e">
        <v>#NAME?</v>
      </c>
      <c r="AO4776" s="94" t="e">
        <f aca="false" t="array" ref="AO4776:AT4776">_xlfn.torow(_xlfn.unique(_xlfn._xlws.filter(cat_table[Sub-subsector],($E4776=cat_table[Sector])*($F4776=cat_table[Subsector]),"")))</f>
        <v>#NAME?</v>
      </c>
      <c r="AP4776" s="94" t="e">
        <v>#NAME?</v>
      </c>
      <c r="AQ4776" s="94" t="e">
        <v>#NAME?</v>
      </c>
      <c r="AR4776" s="94" t="e">
        <v>#NAME?</v>
      </c>
      <c r="AS4776" s="94" t="e">
        <v>#NAME?</v>
      </c>
      <c r="AT4776" s="94" t="e">
        <v>#NAME?</v>
      </c>
    </row>
    <row r="4777" customFormat="false" ht="15" hidden="false" customHeight="true" outlineLevel="0" collapsed="false">
      <c r="A4777" s="20" t="s">
        <v>15684</v>
      </c>
      <c r="B4777" s="20" t="str">
        <f aca="false">INDEX(Table2[], MATCH(L4777, Location_ID!$D$2:$D$648, 0), 1)</f>
        <v>fb33bb5e-d51f-4099-a5c6-d91d8d94377c</v>
      </c>
      <c r="C4777" s="62" t="s">
        <v>1526</v>
      </c>
      <c r="D4777" s="257" t="s">
        <v>354</v>
      </c>
      <c r="E4777" s="62" t="s">
        <v>7134</v>
      </c>
      <c r="F4777" s="62" t="s">
        <v>7135</v>
      </c>
      <c r="G4777" s="62" t="s">
        <v>7591</v>
      </c>
      <c r="H4777" s="200"/>
      <c r="I4777" s="62" t="s">
        <v>15685</v>
      </c>
      <c r="J4777" s="20" t="s">
        <v>7644</v>
      </c>
      <c r="K4777" s="62" t="s">
        <v>7120</v>
      </c>
      <c r="L4777" s="20" t="s">
        <v>3065</v>
      </c>
      <c r="M4777" s="62" t="s">
        <v>7110</v>
      </c>
      <c r="N4777" s="62" t="s">
        <v>15672</v>
      </c>
      <c r="O4777" s="20" t="s">
        <v>15686</v>
      </c>
      <c r="P4777" s="223" t="n">
        <v>41564</v>
      </c>
      <c r="Q4777" s="223" t="n">
        <v>41573</v>
      </c>
      <c r="R4777" s="20"/>
      <c r="S4777" s="62" t="s">
        <v>7130</v>
      </c>
      <c r="T4777" s="20" t="n">
        <v>2038</v>
      </c>
      <c r="U4777" s="20" t="n">
        <f aca="false">T4777-1200</f>
        <v>838</v>
      </c>
      <c r="V4777" s="20" t="n">
        <f aca="false">T4777+1200</f>
        <v>3238</v>
      </c>
      <c r="W4777" s="62" t="s">
        <v>13420</v>
      </c>
      <c r="X4777" s="35"/>
      <c r="Y4777" s="35"/>
      <c r="Z4777" s="200" t="n">
        <v>1</v>
      </c>
      <c r="AE4777" s="94" t="e">
        <f aca="false" t="array" ref="AE4777:AK4777">_xlfn.torow(_xlfn.unique(_xlfn._xlws.filter(cat_table[Subsector],$E4777=cat_table[Sector],"")))</f>
        <v>#NAME?</v>
      </c>
      <c r="AF4777" s="94" t="e">
        <v>#NAME?</v>
      </c>
      <c r="AG4777" s="94" t="e">
        <v>#NAME?</v>
      </c>
      <c r="AH4777" s="94" t="e">
        <v>#NAME?</v>
      </c>
      <c r="AI4777" s="94" t="e">
        <v>#NAME?</v>
      </c>
      <c r="AJ4777" s="94" t="e">
        <v>#NAME?</v>
      </c>
      <c r="AK4777" s="94" t="e">
        <v>#NAME?</v>
      </c>
      <c r="AO4777" s="94" t="e">
        <f aca="false" t="array" ref="AO4777:AT4777">_xlfn.torow(_xlfn.unique(_xlfn._xlws.filter(cat_table[Sub-subsector],($E4777=cat_table[Sector])*($F4777=cat_table[Subsector]),"")))</f>
        <v>#NAME?</v>
      </c>
      <c r="AP4777" s="94" t="e">
        <v>#NAME?</v>
      </c>
      <c r="AQ4777" s="94" t="e">
        <v>#NAME?</v>
      </c>
      <c r="AR4777" s="94" t="e">
        <v>#NAME?</v>
      </c>
      <c r="AS4777" s="94" t="e">
        <v>#NAME?</v>
      </c>
      <c r="AT4777" s="94" t="e">
        <v>#NAME?</v>
      </c>
    </row>
    <row r="4778" customFormat="false" ht="15" hidden="false" customHeight="true" outlineLevel="0" collapsed="false">
      <c r="A4778" s="20" t="s">
        <v>15687</v>
      </c>
      <c r="B4778" s="20" t="str">
        <f aca="false">INDEX(Table2[], MATCH(L4778, Location_ID!$D$2:$D$648, 0), 1)</f>
        <v>0a8fdbd7-5ec8-4dd6-a107-d43d6e94ef88</v>
      </c>
      <c r="C4778" s="62" t="s">
        <v>1526</v>
      </c>
      <c r="D4778" s="257" t="s">
        <v>354</v>
      </c>
      <c r="E4778" s="20" t="s">
        <v>7631</v>
      </c>
      <c r="F4778" s="20" t="s">
        <v>7632</v>
      </c>
      <c r="G4778" s="20" t="s">
        <v>7633</v>
      </c>
      <c r="H4778" s="20"/>
      <c r="I4778" s="62" t="s">
        <v>15688</v>
      </c>
      <c r="J4778" s="20" t="s">
        <v>15689</v>
      </c>
      <c r="K4778" s="62" t="s">
        <v>7120</v>
      </c>
      <c r="L4778" s="20" t="s">
        <v>3067</v>
      </c>
      <c r="M4778" s="62" t="s">
        <v>7110</v>
      </c>
      <c r="N4778" s="62" t="s">
        <v>15672</v>
      </c>
      <c r="O4778" s="20" t="s">
        <v>15690</v>
      </c>
      <c r="P4778" s="223" t="n">
        <v>41564</v>
      </c>
      <c r="Q4778" s="223" t="n">
        <v>41573</v>
      </c>
      <c r="R4778" s="20"/>
      <c r="S4778" s="62" t="s">
        <v>7130</v>
      </c>
      <c r="T4778" s="20" t="n">
        <v>829</v>
      </c>
      <c r="U4778" s="20" t="n">
        <f aca="false">T4778-500</f>
        <v>329</v>
      </c>
      <c r="V4778" s="20" t="n">
        <f aca="false">T4778+500</f>
        <v>1329</v>
      </c>
      <c r="W4778" s="62" t="s">
        <v>13420</v>
      </c>
      <c r="X4778" s="35"/>
      <c r="Y4778" s="35"/>
      <c r="Z4778" s="200" t="n">
        <v>1</v>
      </c>
      <c r="AE4778" s="94" t="e">
        <f aca="false" t="array" ref="AE4778:AI4778">_xlfn.torow(_xlfn.unique(_xlfn._xlws.filter(cat_table[Subsector],$E4778=cat_table[Sector],"")))</f>
        <v>#NAME?</v>
      </c>
      <c r="AF4778" s="94" t="e">
        <v>#NAME?</v>
      </c>
      <c r="AG4778" s="94" t="e">
        <v>#NAME?</v>
      </c>
      <c r="AH4778" s="94" t="e">
        <v>#NAME?</v>
      </c>
      <c r="AI4778" s="94" t="e">
        <v>#NAME?</v>
      </c>
      <c r="AO4778" s="94" t="e">
        <f aca="false" t="array" ref="AO4778:AO4778">_xlfn.torow(_xlfn.unique(_xlfn._xlws.filter(cat_table[Sub-subsector],($E4778=cat_table[Sector])*($F4778=cat_table[Subsector]),"")))</f>
        <v>#NAME?</v>
      </c>
    </row>
    <row r="4779" customFormat="false" ht="15" hidden="false" customHeight="true" outlineLevel="0" collapsed="false">
      <c r="A4779" s="20" t="s">
        <v>15691</v>
      </c>
      <c r="B4779" s="20" t="str">
        <f aca="false">INDEX(Table2[], MATCH(L4779, Location_ID!$D$2:$D$648, 0), 1)</f>
        <v>9807d849-5d3e-4b58-849a-4ee0f63c249b</v>
      </c>
      <c r="C4779" s="62" t="s">
        <v>1526</v>
      </c>
      <c r="D4779" s="257" t="s">
        <v>354</v>
      </c>
      <c r="E4779" s="20" t="s">
        <v>7631</v>
      </c>
      <c r="F4779" s="20" t="s">
        <v>7632</v>
      </c>
      <c r="G4779" s="20" t="s">
        <v>7633</v>
      </c>
      <c r="H4779" s="20"/>
      <c r="I4779" s="62" t="s">
        <v>15688</v>
      </c>
      <c r="J4779" s="20" t="s">
        <v>15689</v>
      </c>
      <c r="K4779" s="62" t="s">
        <v>7120</v>
      </c>
      <c r="L4779" s="20" t="s">
        <v>3069</v>
      </c>
      <c r="M4779" s="62" t="s">
        <v>7110</v>
      </c>
      <c r="N4779" s="62" t="s">
        <v>15672</v>
      </c>
      <c r="O4779" s="20" t="s">
        <v>15692</v>
      </c>
      <c r="P4779" s="223" t="n">
        <v>41564</v>
      </c>
      <c r="Q4779" s="223" t="n">
        <v>41573</v>
      </c>
      <c r="R4779" s="20"/>
      <c r="S4779" s="62" t="s">
        <v>7130</v>
      </c>
      <c r="T4779" s="20" t="n">
        <v>316</v>
      </c>
      <c r="U4779" s="20" t="n">
        <f aca="false">T4779-190</f>
        <v>126</v>
      </c>
      <c r="V4779" s="20" t="n">
        <f aca="false">T4779+190</f>
        <v>506</v>
      </c>
      <c r="W4779" s="62" t="s">
        <v>13420</v>
      </c>
      <c r="X4779" s="35"/>
      <c r="Y4779" s="35"/>
      <c r="Z4779" s="200" t="n">
        <v>1</v>
      </c>
      <c r="AE4779" s="94" t="e">
        <f aca="false" t="array" ref="AE4779:AI4779">_xlfn.torow(_xlfn.unique(_xlfn._xlws.filter(cat_table[Subsector],$E4779=cat_table[Sector],"")))</f>
        <v>#NAME?</v>
      </c>
      <c r="AF4779" s="94" t="e">
        <v>#NAME?</v>
      </c>
      <c r="AG4779" s="94" t="e">
        <v>#NAME?</v>
      </c>
      <c r="AH4779" s="94" t="e">
        <v>#NAME?</v>
      </c>
      <c r="AI4779" s="94" t="e">
        <v>#NAME?</v>
      </c>
      <c r="AO4779" s="94" t="e">
        <f aca="false" t="array" ref="AO4779:AO4779">_xlfn.torow(_xlfn.unique(_xlfn._xlws.filter(cat_table[Sub-subsector],($E4779=cat_table[Sector])*($F4779=cat_table[Subsector]),"")))</f>
        <v>#NAME?</v>
      </c>
    </row>
    <row r="4780" customFormat="false" ht="15" hidden="false" customHeight="true" outlineLevel="0" collapsed="false">
      <c r="A4780" s="20" t="s">
        <v>15693</v>
      </c>
      <c r="B4780" s="20" t="str">
        <f aca="false">INDEX(Table2[], MATCH(L4780, Location_ID!$D$2:$D$648, 0), 1)</f>
        <v>5b9e9994-be8e-4791-acbe-52f69edf5ca8</v>
      </c>
      <c r="C4780" s="62" t="s">
        <v>1526</v>
      </c>
      <c r="D4780" s="257" t="s">
        <v>354</v>
      </c>
      <c r="E4780" s="20" t="s">
        <v>7631</v>
      </c>
      <c r="F4780" s="20" t="s">
        <v>7632</v>
      </c>
      <c r="G4780" s="20" t="s">
        <v>7633</v>
      </c>
      <c r="H4780" s="20"/>
      <c r="I4780" s="62" t="s">
        <v>15688</v>
      </c>
      <c r="J4780" s="20" t="s">
        <v>15689</v>
      </c>
      <c r="K4780" s="62" t="s">
        <v>7120</v>
      </c>
      <c r="L4780" s="20" t="s">
        <v>3071</v>
      </c>
      <c r="M4780" s="62" t="s">
        <v>7110</v>
      </c>
      <c r="N4780" s="62" t="s">
        <v>15672</v>
      </c>
      <c r="O4780" s="20" t="s">
        <v>15694</v>
      </c>
      <c r="P4780" s="223" t="n">
        <v>41564</v>
      </c>
      <c r="Q4780" s="223" t="n">
        <v>41573</v>
      </c>
      <c r="R4780" s="20"/>
      <c r="S4780" s="62" t="s">
        <v>7130</v>
      </c>
      <c r="T4780" s="20" t="n">
        <v>2445</v>
      </c>
      <c r="U4780" s="20" t="n">
        <f aca="false">T4780-1500</f>
        <v>945</v>
      </c>
      <c r="V4780" s="20" t="n">
        <f aca="false">T4780+1500</f>
        <v>3945</v>
      </c>
      <c r="W4780" s="62" t="s">
        <v>13420</v>
      </c>
      <c r="X4780" s="35"/>
      <c r="Y4780" s="35"/>
      <c r="Z4780" s="200" t="n">
        <v>1</v>
      </c>
      <c r="AE4780" s="94" t="e">
        <f aca="false" t="array" ref="AE4780:AI4780">_xlfn.torow(_xlfn.unique(_xlfn._xlws.filter(cat_table[Subsector],$E4780=cat_table[Sector],"")))</f>
        <v>#NAME?</v>
      </c>
      <c r="AF4780" s="94" t="e">
        <v>#NAME?</v>
      </c>
      <c r="AG4780" s="94" t="e">
        <v>#NAME?</v>
      </c>
      <c r="AH4780" s="94" t="e">
        <v>#NAME?</v>
      </c>
      <c r="AI4780" s="94" t="e">
        <v>#NAME?</v>
      </c>
      <c r="AO4780" s="94" t="e">
        <f aca="false" t="array" ref="AO4780:AO4780">_xlfn.torow(_xlfn.unique(_xlfn._xlws.filter(cat_table[Sub-subsector],($E4780=cat_table[Sector])*($F4780=cat_table[Subsector]),"")))</f>
        <v>#NAME?</v>
      </c>
    </row>
    <row r="4781" customFormat="false" ht="15" hidden="false" customHeight="true" outlineLevel="0" collapsed="false">
      <c r="A4781" s="20" t="s">
        <v>15695</v>
      </c>
      <c r="B4781" s="20" t="str">
        <f aca="false">INDEX(Table2[], MATCH(L4781, Location_ID!$D$2:$D$648, 0), 1)</f>
        <v>7252b3e3-5c74-45ce-8b35-cfa14da2b252</v>
      </c>
      <c r="C4781" s="62" t="s">
        <v>1526</v>
      </c>
      <c r="D4781" s="257" t="s">
        <v>354</v>
      </c>
      <c r="E4781" s="20" t="s">
        <v>7127</v>
      </c>
      <c r="F4781" s="20"/>
      <c r="G4781" s="20"/>
      <c r="H4781" s="20"/>
      <c r="I4781" s="62" t="s">
        <v>15696</v>
      </c>
      <c r="J4781" s="20" t="s">
        <v>15697</v>
      </c>
      <c r="K4781" s="62" t="s">
        <v>7120</v>
      </c>
      <c r="L4781" s="20" t="s">
        <v>3073</v>
      </c>
      <c r="M4781" s="62" t="s">
        <v>7110</v>
      </c>
      <c r="N4781" s="62" t="s">
        <v>15672</v>
      </c>
      <c r="O4781" s="20" t="s">
        <v>10761</v>
      </c>
      <c r="P4781" s="223" t="n">
        <v>41564</v>
      </c>
      <c r="Q4781" s="223" t="n">
        <v>41573</v>
      </c>
      <c r="R4781" s="20"/>
      <c r="S4781" s="62" t="s">
        <v>7413</v>
      </c>
      <c r="T4781" s="20" t="n">
        <v>7022</v>
      </c>
      <c r="U4781" s="20" t="n">
        <f aca="false">T4781-2000</f>
        <v>5022</v>
      </c>
      <c r="V4781" s="20" t="n">
        <f aca="false">T4781+2000</f>
        <v>9022</v>
      </c>
      <c r="W4781" s="62" t="s">
        <v>13420</v>
      </c>
      <c r="X4781" s="35"/>
      <c r="Y4781" s="35"/>
      <c r="Z4781" s="200" t="n">
        <v>1</v>
      </c>
      <c r="AE4781" s="94" t="e">
        <f aca="false" t="array" ref="AE4781:AG4781">_xlfn.torow(_xlfn.unique(_xlfn._xlws.filter(cat_table[Subsector],$E4781=cat_table[Sector],"")))</f>
        <v>#NAME?</v>
      </c>
      <c r="AF4781" s="94" t="e">
        <v>#NAME?</v>
      </c>
      <c r="AG4781" s="94" t="e">
        <v>#NAME?</v>
      </c>
      <c r="AO4781" s="94" t="e">
        <f aca="false" t="array" ref="AO4781:AO4781">_xlfn.torow(_xlfn.unique(_xlfn._xlws.filter(cat_table[Sub-subsector],($E4781=cat_table[Sector])*($F4781=cat_table[Subsector]),"")))</f>
        <v>#NAME?</v>
      </c>
    </row>
    <row r="4782" customFormat="false" ht="15" hidden="false" customHeight="true" outlineLevel="0" collapsed="false">
      <c r="A4782" s="193" t="s">
        <v>15698</v>
      </c>
      <c r="B4782" s="20" t="str">
        <f aca="false">INDEX(Table2[], MATCH(L4782, Location_ID!$D$2:$D$648, 0), 1)</f>
        <v>54c59d2f-381a-4d32-9a5e-e106311344df</v>
      </c>
      <c r="C4782" s="193" t="s">
        <v>1531</v>
      </c>
      <c r="D4782" s="273" t="s">
        <v>354</v>
      </c>
      <c r="E4782" s="193" t="s">
        <v>7134</v>
      </c>
      <c r="F4782" s="193" t="s">
        <v>7135</v>
      </c>
      <c r="G4782" s="193" t="s">
        <v>7591</v>
      </c>
      <c r="H4782" s="196"/>
      <c r="I4782" s="193" t="s">
        <v>15699</v>
      </c>
      <c r="J4782" s="193" t="s">
        <v>15700</v>
      </c>
      <c r="K4782" s="193" t="s">
        <v>7120</v>
      </c>
      <c r="L4782" s="193" t="s">
        <v>2265</v>
      </c>
      <c r="M4782" s="193" t="s">
        <v>7110</v>
      </c>
      <c r="N4782" s="193" t="s">
        <v>15701</v>
      </c>
      <c r="O4782" s="193" t="s">
        <v>15702</v>
      </c>
      <c r="P4782" s="219" t="n">
        <v>42687</v>
      </c>
      <c r="Q4782" s="219" t="n">
        <v>42687</v>
      </c>
      <c r="R4782" s="193"/>
      <c r="S4782" s="193" t="s">
        <v>7130</v>
      </c>
      <c r="T4782" s="193" t="n">
        <v>74</v>
      </c>
      <c r="U4782" s="193" t="n">
        <f aca="false">T4782-15</f>
        <v>59</v>
      </c>
      <c r="V4782" s="193" t="n">
        <f aca="false">T4782+15</f>
        <v>89</v>
      </c>
      <c r="W4782" s="193" t="s">
        <v>7141</v>
      </c>
      <c r="X4782" s="196"/>
      <c r="Y4782" s="196"/>
      <c r="Z4782" s="196" t="n">
        <v>1</v>
      </c>
      <c r="AE4782" s="94" t="e">
        <f aca="false" t="array" ref="AE4782:AK4782">_xlfn.torow(_xlfn.unique(_xlfn._xlws.filter(cat_table[Subsector],$E4782=cat_table[Sector],"")))</f>
        <v>#NAME?</v>
      </c>
      <c r="AF4782" s="94" t="e">
        <v>#NAME?</v>
      </c>
      <c r="AG4782" s="94" t="e">
        <v>#NAME?</v>
      </c>
      <c r="AH4782" s="94" t="e">
        <v>#NAME?</v>
      </c>
      <c r="AI4782" s="94" t="e">
        <v>#NAME?</v>
      </c>
      <c r="AJ4782" s="94" t="e">
        <v>#NAME?</v>
      </c>
      <c r="AK4782" s="94" t="e">
        <v>#NAME?</v>
      </c>
      <c r="AO4782" s="94" t="e">
        <f aca="false" t="array" ref="AO4782:AT4782">_xlfn.torow(_xlfn.unique(_xlfn._xlws.filter(cat_table[Sub-subsector],($E4782=cat_table[Sector])*($F4782=cat_table[Subsector]),"")))</f>
        <v>#NAME?</v>
      </c>
      <c r="AP4782" s="94" t="e">
        <v>#NAME?</v>
      </c>
      <c r="AQ4782" s="94" t="e">
        <v>#NAME?</v>
      </c>
      <c r="AR4782" s="94" t="e">
        <v>#NAME?</v>
      </c>
      <c r="AS4782" s="94" t="e">
        <v>#NAME?</v>
      </c>
      <c r="AT4782" s="94" t="e">
        <v>#NAME?</v>
      </c>
    </row>
    <row r="4783" customFormat="false" ht="15" hidden="false" customHeight="true" outlineLevel="0" collapsed="false">
      <c r="A4783" s="193" t="s">
        <v>15703</v>
      </c>
      <c r="B4783" s="20" t="str">
        <f aca="false">INDEX(Table2[], MATCH(L4783, Location_ID!$D$2:$D$648, 0), 1)</f>
        <v>54c59d2f-381a-4d32-9a5e-e106311344df</v>
      </c>
      <c r="C4783" s="193" t="s">
        <v>1531</v>
      </c>
      <c r="D4783" s="273" t="s">
        <v>354</v>
      </c>
      <c r="E4783" s="193" t="s">
        <v>7134</v>
      </c>
      <c r="F4783" s="193" t="s">
        <v>7135</v>
      </c>
      <c r="G4783" s="193" t="s">
        <v>7591</v>
      </c>
      <c r="H4783" s="196"/>
      <c r="I4783" s="193" t="s">
        <v>15704</v>
      </c>
      <c r="J4783" s="193" t="s">
        <v>15700</v>
      </c>
      <c r="K4783" s="193" t="s">
        <v>7120</v>
      </c>
      <c r="L4783" s="193" t="s">
        <v>2265</v>
      </c>
      <c r="M4783" s="193" t="s">
        <v>7110</v>
      </c>
      <c r="N4783" s="193" t="s">
        <v>15701</v>
      </c>
      <c r="O4783" s="193" t="s">
        <v>15702</v>
      </c>
      <c r="P4783" s="219" t="n">
        <v>42687</v>
      </c>
      <c r="Q4783" s="219" t="n">
        <v>42687</v>
      </c>
      <c r="R4783" s="193"/>
      <c r="S4783" s="193" t="s">
        <v>7130</v>
      </c>
      <c r="T4783" s="193" t="n">
        <v>71</v>
      </c>
      <c r="U4783" s="193" t="n">
        <f aca="false">T4783-18</f>
        <v>53</v>
      </c>
      <c r="V4783" s="193" t="n">
        <f aca="false">T4783+18</f>
        <v>89</v>
      </c>
      <c r="W4783" s="193" t="s">
        <v>7141</v>
      </c>
      <c r="X4783" s="196"/>
      <c r="Y4783" s="196"/>
      <c r="Z4783" s="196" t="n">
        <v>1</v>
      </c>
      <c r="AE4783" s="94" t="e">
        <f aca="false" t="array" ref="AE4783:AK4783">_xlfn.torow(_xlfn.unique(_xlfn._xlws.filter(cat_table[Subsector],$E4783=cat_table[Sector],"")))</f>
        <v>#NAME?</v>
      </c>
      <c r="AF4783" s="94" t="e">
        <v>#NAME?</v>
      </c>
      <c r="AG4783" s="94" t="e">
        <v>#NAME?</v>
      </c>
      <c r="AH4783" s="94" t="e">
        <v>#NAME?</v>
      </c>
      <c r="AI4783" s="94" t="e">
        <v>#NAME?</v>
      </c>
      <c r="AJ4783" s="94" t="e">
        <v>#NAME?</v>
      </c>
      <c r="AK4783" s="94" t="e">
        <v>#NAME?</v>
      </c>
      <c r="AO4783" s="94" t="e">
        <f aca="false" t="array" ref="AO4783:AT4783">_xlfn.torow(_xlfn.unique(_xlfn._xlws.filter(cat_table[Sub-subsector],($E4783=cat_table[Sector])*($F4783=cat_table[Subsector]),"")))</f>
        <v>#NAME?</v>
      </c>
      <c r="AP4783" s="94" t="e">
        <v>#NAME?</v>
      </c>
      <c r="AQ4783" s="94" t="e">
        <v>#NAME?</v>
      </c>
      <c r="AR4783" s="94" t="e">
        <v>#NAME?</v>
      </c>
      <c r="AS4783" s="94" t="e">
        <v>#NAME?</v>
      </c>
      <c r="AT4783" s="94" t="e">
        <v>#NAME?</v>
      </c>
    </row>
    <row r="4784" customFormat="false" ht="15" hidden="false" customHeight="true" outlineLevel="0" collapsed="false">
      <c r="A4784" s="193" t="s">
        <v>15705</v>
      </c>
      <c r="B4784" s="20" t="str">
        <f aca="false">INDEX(Table2[], MATCH(L4784, Location_ID!$D$2:$D$648, 0), 1)</f>
        <v>54c59d2f-381a-4d32-9a5e-e106311344df</v>
      </c>
      <c r="C4784" s="193" t="s">
        <v>1531</v>
      </c>
      <c r="D4784" s="273" t="s">
        <v>354</v>
      </c>
      <c r="E4784" s="193" t="s">
        <v>7134</v>
      </c>
      <c r="F4784" s="193" t="s">
        <v>7135</v>
      </c>
      <c r="G4784" s="193" t="s">
        <v>7591</v>
      </c>
      <c r="H4784" s="196"/>
      <c r="I4784" s="193" t="s">
        <v>15706</v>
      </c>
      <c r="J4784" s="193" t="s">
        <v>15700</v>
      </c>
      <c r="K4784" s="193" t="s">
        <v>7120</v>
      </c>
      <c r="L4784" s="193" t="s">
        <v>2265</v>
      </c>
      <c r="M4784" s="193" t="s">
        <v>7110</v>
      </c>
      <c r="N4784" s="193" t="s">
        <v>15701</v>
      </c>
      <c r="O4784" s="193" t="s">
        <v>15702</v>
      </c>
      <c r="P4784" s="219" t="n">
        <v>42693</v>
      </c>
      <c r="Q4784" s="219" t="n">
        <v>42693</v>
      </c>
      <c r="R4784" s="193"/>
      <c r="S4784" s="193" t="s">
        <v>7130</v>
      </c>
      <c r="T4784" s="193" t="n">
        <v>89</v>
      </c>
      <c r="U4784" s="193" t="n">
        <f aca="false">T4784-20</f>
        <v>69</v>
      </c>
      <c r="V4784" s="193" t="n">
        <f aca="false">T4784+20</f>
        <v>109</v>
      </c>
      <c r="W4784" s="193" t="s">
        <v>7141</v>
      </c>
      <c r="X4784" s="196"/>
      <c r="Y4784" s="196"/>
      <c r="Z4784" s="196" t="n">
        <v>1</v>
      </c>
      <c r="AE4784" s="94" t="e">
        <f aca="false" t="array" ref="AE4784:AK4784">_xlfn.torow(_xlfn.unique(_xlfn._xlws.filter(cat_table[Subsector],$E4784=cat_table[Sector],"")))</f>
        <v>#NAME?</v>
      </c>
      <c r="AF4784" s="94" t="e">
        <v>#NAME?</v>
      </c>
      <c r="AG4784" s="94" t="e">
        <v>#NAME?</v>
      </c>
      <c r="AH4784" s="94" t="e">
        <v>#NAME?</v>
      </c>
      <c r="AI4784" s="94" t="e">
        <v>#NAME?</v>
      </c>
      <c r="AJ4784" s="94" t="e">
        <v>#NAME?</v>
      </c>
      <c r="AK4784" s="94" t="e">
        <v>#NAME?</v>
      </c>
      <c r="AO4784" s="94" t="e">
        <f aca="false" t="array" ref="AO4784:AT4784">_xlfn.torow(_xlfn.unique(_xlfn._xlws.filter(cat_table[Sub-subsector],($E4784=cat_table[Sector])*($F4784=cat_table[Subsector]),"")))</f>
        <v>#NAME?</v>
      </c>
      <c r="AP4784" s="94" t="e">
        <v>#NAME?</v>
      </c>
      <c r="AQ4784" s="94" t="e">
        <v>#NAME?</v>
      </c>
      <c r="AR4784" s="94" t="e">
        <v>#NAME?</v>
      </c>
      <c r="AS4784" s="94" t="e">
        <v>#NAME?</v>
      </c>
      <c r="AT4784" s="94" t="e">
        <v>#NAME?</v>
      </c>
    </row>
    <row r="4785" customFormat="false" ht="15" hidden="false" customHeight="true" outlineLevel="0" collapsed="false">
      <c r="A4785" s="193" t="s">
        <v>15707</v>
      </c>
      <c r="B4785" s="20" t="str">
        <f aca="false">INDEX(Table2[], MATCH(L4785, Location_ID!$D$2:$D$648, 0), 1)</f>
        <v>54c59d2f-381a-4d32-9a5e-e106311344df</v>
      </c>
      <c r="C4785" s="193" t="s">
        <v>1531</v>
      </c>
      <c r="D4785" s="273" t="s">
        <v>354</v>
      </c>
      <c r="E4785" s="193" t="s">
        <v>7134</v>
      </c>
      <c r="F4785" s="193" t="s">
        <v>7135</v>
      </c>
      <c r="G4785" s="193" t="s">
        <v>7591</v>
      </c>
      <c r="H4785" s="196"/>
      <c r="I4785" s="193" t="s">
        <v>15708</v>
      </c>
      <c r="J4785" s="193" t="s">
        <v>15700</v>
      </c>
      <c r="K4785" s="193" t="s">
        <v>7120</v>
      </c>
      <c r="L4785" s="193" t="s">
        <v>2265</v>
      </c>
      <c r="M4785" s="193" t="s">
        <v>7110</v>
      </c>
      <c r="N4785" s="193" t="s">
        <v>15701</v>
      </c>
      <c r="O4785" s="193" t="s">
        <v>15702</v>
      </c>
      <c r="P4785" s="219" t="n">
        <v>42693</v>
      </c>
      <c r="Q4785" s="219" t="n">
        <v>42693</v>
      </c>
      <c r="R4785" s="193"/>
      <c r="S4785" s="193" t="s">
        <v>7130</v>
      </c>
      <c r="T4785" s="193" t="n">
        <v>135</v>
      </c>
      <c r="U4785" s="193" t="n">
        <f aca="false">T4785-27</f>
        <v>108</v>
      </c>
      <c r="V4785" s="193" t="n">
        <f aca="false">T4785+27</f>
        <v>162</v>
      </c>
      <c r="W4785" s="193" t="s">
        <v>7141</v>
      </c>
      <c r="X4785" s="196"/>
      <c r="Y4785" s="196"/>
      <c r="Z4785" s="196" t="n">
        <v>1</v>
      </c>
      <c r="AE4785" s="94" t="e">
        <f aca="false" t="array" ref="AE4785:AK4785">_xlfn.torow(_xlfn.unique(_xlfn._xlws.filter(cat_table[Subsector],$E4785=cat_table[Sector],"")))</f>
        <v>#NAME?</v>
      </c>
      <c r="AF4785" s="94" t="e">
        <v>#NAME?</v>
      </c>
      <c r="AG4785" s="94" t="e">
        <v>#NAME?</v>
      </c>
      <c r="AH4785" s="94" t="e">
        <v>#NAME?</v>
      </c>
      <c r="AI4785" s="94" t="e">
        <v>#NAME?</v>
      </c>
      <c r="AJ4785" s="94" t="e">
        <v>#NAME?</v>
      </c>
      <c r="AK4785" s="94" t="e">
        <v>#NAME?</v>
      </c>
      <c r="AO4785" s="94" t="e">
        <f aca="false" t="array" ref="AO4785:AT4785">_xlfn.torow(_xlfn.unique(_xlfn._xlws.filter(cat_table[Sub-subsector],($E4785=cat_table[Sector])*($F4785=cat_table[Subsector]),"")))</f>
        <v>#NAME?</v>
      </c>
      <c r="AP4785" s="94" t="e">
        <v>#NAME?</v>
      </c>
      <c r="AQ4785" s="94" t="e">
        <v>#NAME?</v>
      </c>
      <c r="AR4785" s="94" t="e">
        <v>#NAME?</v>
      </c>
      <c r="AS4785" s="94" t="e">
        <v>#NAME?</v>
      </c>
      <c r="AT4785" s="94" t="e">
        <v>#NAME?</v>
      </c>
    </row>
    <row r="4786" customFormat="false" ht="15" hidden="false" customHeight="true" outlineLevel="0" collapsed="false">
      <c r="A4786" s="193" t="s">
        <v>15709</v>
      </c>
      <c r="B4786" s="20" t="str">
        <f aca="false">INDEX(Table2[], MATCH(L4786, Location_ID!$D$2:$D$648, 0), 1)</f>
        <v>54c59d2f-381a-4d32-9a5e-e106311344df</v>
      </c>
      <c r="C4786" s="193" t="s">
        <v>1531</v>
      </c>
      <c r="D4786" s="273" t="s">
        <v>354</v>
      </c>
      <c r="E4786" s="193" t="s">
        <v>7134</v>
      </c>
      <c r="F4786" s="193" t="s">
        <v>7135</v>
      </c>
      <c r="G4786" s="193" t="s">
        <v>7591</v>
      </c>
      <c r="H4786" s="196"/>
      <c r="I4786" s="193" t="s">
        <v>15710</v>
      </c>
      <c r="J4786" s="193" t="s">
        <v>15711</v>
      </c>
      <c r="K4786" s="193" t="s">
        <v>7120</v>
      </c>
      <c r="L4786" s="193" t="s">
        <v>2265</v>
      </c>
      <c r="M4786" s="193" t="s">
        <v>7110</v>
      </c>
      <c r="N4786" s="193" t="s">
        <v>15701</v>
      </c>
      <c r="O4786" s="193" t="s">
        <v>7436</v>
      </c>
      <c r="P4786" s="219" t="n">
        <v>42688</v>
      </c>
      <c r="Q4786" s="219" t="n">
        <v>42688</v>
      </c>
      <c r="R4786" s="193"/>
      <c r="S4786" s="193" t="s">
        <v>7130</v>
      </c>
      <c r="T4786" s="193" t="n">
        <v>56</v>
      </c>
      <c r="U4786" s="193" t="n">
        <f aca="false">T4786-22</f>
        <v>34</v>
      </c>
      <c r="V4786" s="193" t="n">
        <f aca="false">T4786+22</f>
        <v>78</v>
      </c>
      <c r="W4786" s="193" t="s">
        <v>7141</v>
      </c>
      <c r="X4786" s="196"/>
      <c r="Y4786" s="196"/>
      <c r="Z4786" s="196" t="n">
        <v>1</v>
      </c>
      <c r="AE4786" s="94" t="e">
        <f aca="false" t="array" ref="AE4786:AK4786">_xlfn.torow(_xlfn.unique(_xlfn._xlws.filter(cat_table[Subsector],$E4786=cat_table[Sector],"")))</f>
        <v>#NAME?</v>
      </c>
      <c r="AF4786" s="94" t="e">
        <v>#NAME?</v>
      </c>
      <c r="AG4786" s="94" t="e">
        <v>#NAME?</v>
      </c>
      <c r="AH4786" s="94" t="e">
        <v>#NAME?</v>
      </c>
      <c r="AI4786" s="94" t="e">
        <v>#NAME?</v>
      </c>
      <c r="AJ4786" s="94" t="e">
        <v>#NAME?</v>
      </c>
      <c r="AK4786" s="94" t="e">
        <v>#NAME?</v>
      </c>
      <c r="AO4786" s="94" t="e">
        <f aca="false" t="array" ref="AO4786:AT4786">_xlfn.torow(_xlfn.unique(_xlfn._xlws.filter(cat_table[Sub-subsector],($E4786=cat_table[Sector])*($F4786=cat_table[Subsector]),"")))</f>
        <v>#NAME?</v>
      </c>
      <c r="AP4786" s="94" t="e">
        <v>#NAME?</v>
      </c>
      <c r="AQ4786" s="94" t="e">
        <v>#NAME?</v>
      </c>
      <c r="AR4786" s="94" t="e">
        <v>#NAME?</v>
      </c>
      <c r="AS4786" s="94" t="e">
        <v>#NAME?</v>
      </c>
      <c r="AT4786" s="94" t="e">
        <v>#NAME?</v>
      </c>
    </row>
    <row r="4787" customFormat="false" ht="15" hidden="false" customHeight="true" outlineLevel="0" collapsed="false">
      <c r="A4787" s="193" t="s">
        <v>15712</v>
      </c>
      <c r="B4787" s="20" t="str">
        <f aca="false">INDEX(Table2[], MATCH(L4787, Location_ID!$D$2:$D$648, 0), 1)</f>
        <v>54c59d2f-381a-4d32-9a5e-e106311344df</v>
      </c>
      <c r="C4787" s="193" t="s">
        <v>1531</v>
      </c>
      <c r="D4787" s="273" t="s">
        <v>354</v>
      </c>
      <c r="E4787" s="193" t="s">
        <v>7134</v>
      </c>
      <c r="F4787" s="193" t="s">
        <v>7135</v>
      </c>
      <c r="G4787" s="193" t="s">
        <v>7591</v>
      </c>
      <c r="H4787" s="196"/>
      <c r="I4787" s="193" t="s">
        <v>15713</v>
      </c>
      <c r="J4787" s="193" t="s">
        <v>15711</v>
      </c>
      <c r="K4787" s="193" t="s">
        <v>7120</v>
      </c>
      <c r="L4787" s="193" t="s">
        <v>2265</v>
      </c>
      <c r="M4787" s="193" t="s">
        <v>7110</v>
      </c>
      <c r="N4787" s="193" t="s">
        <v>15701</v>
      </c>
      <c r="O4787" s="193" t="s">
        <v>7436</v>
      </c>
      <c r="P4787" s="219" t="n">
        <v>42691</v>
      </c>
      <c r="Q4787" s="219" t="n">
        <v>42691</v>
      </c>
      <c r="R4787" s="193"/>
      <c r="S4787" s="193" t="s">
        <v>7130</v>
      </c>
      <c r="T4787" s="193" t="n">
        <v>8</v>
      </c>
      <c r="U4787" s="193" t="n">
        <f aca="false">T4787-5</f>
        <v>3</v>
      </c>
      <c r="V4787" s="193" t="n">
        <f aca="false">T4787+5</f>
        <v>13</v>
      </c>
      <c r="W4787" s="193" t="s">
        <v>7141</v>
      </c>
      <c r="X4787" s="196"/>
      <c r="Y4787" s="196"/>
      <c r="Z4787" s="196" t="n">
        <v>1</v>
      </c>
      <c r="AE4787" s="94" t="e">
        <f aca="false" t="array" ref="AE4787:AK4787">_xlfn.torow(_xlfn.unique(_xlfn._xlws.filter(cat_table[Subsector],$E4787=cat_table[Sector],"")))</f>
        <v>#NAME?</v>
      </c>
      <c r="AF4787" s="94" t="e">
        <v>#NAME?</v>
      </c>
      <c r="AG4787" s="94" t="e">
        <v>#NAME?</v>
      </c>
      <c r="AH4787" s="94" t="e">
        <v>#NAME?</v>
      </c>
      <c r="AI4787" s="94" t="e">
        <v>#NAME?</v>
      </c>
      <c r="AJ4787" s="94" t="e">
        <v>#NAME?</v>
      </c>
      <c r="AK4787" s="94" t="e">
        <v>#NAME?</v>
      </c>
      <c r="AO4787" s="94" t="e">
        <f aca="false" t="array" ref="AO4787:AT4787">_xlfn.torow(_xlfn.unique(_xlfn._xlws.filter(cat_table[Sub-subsector],($E4787=cat_table[Sector])*($F4787=cat_table[Subsector]),"")))</f>
        <v>#NAME?</v>
      </c>
      <c r="AP4787" s="94" t="e">
        <v>#NAME?</v>
      </c>
      <c r="AQ4787" s="94" t="e">
        <v>#NAME?</v>
      </c>
      <c r="AR4787" s="94" t="e">
        <v>#NAME?</v>
      </c>
      <c r="AS4787" s="94" t="e">
        <v>#NAME?</v>
      </c>
      <c r="AT4787" s="94" t="e">
        <v>#NAME?</v>
      </c>
    </row>
    <row r="4788" customFormat="false" ht="15" hidden="false" customHeight="true" outlineLevel="0" collapsed="false">
      <c r="A4788" s="193" t="s">
        <v>15714</v>
      </c>
      <c r="B4788" s="20" t="str">
        <f aca="false">INDEX(Table2[], MATCH(L4788, Location_ID!$D$2:$D$648, 0), 1)</f>
        <v>54c59d2f-381a-4d32-9a5e-e106311344df</v>
      </c>
      <c r="C4788" s="193" t="s">
        <v>1531</v>
      </c>
      <c r="D4788" s="273" t="s">
        <v>354</v>
      </c>
      <c r="E4788" s="193" t="s">
        <v>7134</v>
      </c>
      <c r="F4788" s="193" t="s">
        <v>7135</v>
      </c>
      <c r="G4788" s="193" t="s">
        <v>7591</v>
      </c>
      <c r="H4788" s="196"/>
      <c r="I4788" s="193" t="s">
        <v>15715</v>
      </c>
      <c r="J4788" s="193" t="s">
        <v>15711</v>
      </c>
      <c r="K4788" s="193" t="s">
        <v>7120</v>
      </c>
      <c r="L4788" s="193" t="s">
        <v>2265</v>
      </c>
      <c r="M4788" s="193" t="s">
        <v>7110</v>
      </c>
      <c r="N4788" s="193" t="s">
        <v>15701</v>
      </c>
      <c r="O4788" s="193" t="s">
        <v>7436</v>
      </c>
      <c r="P4788" s="219" t="n">
        <v>42691</v>
      </c>
      <c r="Q4788" s="219" t="n">
        <v>42691</v>
      </c>
      <c r="R4788" s="193"/>
      <c r="S4788" s="193" t="s">
        <v>7130</v>
      </c>
      <c r="T4788" s="193" t="n">
        <v>13</v>
      </c>
      <c r="U4788" s="193" t="n">
        <f aca="false">T4788-5</f>
        <v>8</v>
      </c>
      <c r="V4788" s="193" t="n">
        <f aca="false">T4788+5</f>
        <v>18</v>
      </c>
      <c r="W4788" s="193" t="s">
        <v>7141</v>
      </c>
      <c r="X4788" s="196"/>
      <c r="Y4788" s="196"/>
      <c r="Z4788" s="196" t="n">
        <v>1</v>
      </c>
      <c r="AE4788" s="94" t="e">
        <f aca="false" t="array" ref="AE4788:AK4788">_xlfn.torow(_xlfn.unique(_xlfn._xlws.filter(cat_table[Subsector],$E4788=cat_table[Sector],"")))</f>
        <v>#NAME?</v>
      </c>
      <c r="AF4788" s="94" t="e">
        <v>#NAME?</v>
      </c>
      <c r="AG4788" s="94" t="e">
        <v>#NAME?</v>
      </c>
      <c r="AH4788" s="94" t="e">
        <v>#NAME?</v>
      </c>
      <c r="AI4788" s="94" t="e">
        <v>#NAME?</v>
      </c>
      <c r="AJ4788" s="94" t="e">
        <v>#NAME?</v>
      </c>
      <c r="AK4788" s="94" t="e">
        <v>#NAME?</v>
      </c>
      <c r="AO4788" s="94" t="e">
        <f aca="false" t="array" ref="AO4788:AT4788">_xlfn.torow(_xlfn.unique(_xlfn._xlws.filter(cat_table[Sub-subsector],($E4788=cat_table[Sector])*($F4788=cat_table[Subsector]),"")))</f>
        <v>#NAME?</v>
      </c>
      <c r="AP4788" s="94" t="e">
        <v>#NAME?</v>
      </c>
      <c r="AQ4788" s="94" t="e">
        <v>#NAME?</v>
      </c>
      <c r="AR4788" s="94" t="e">
        <v>#NAME?</v>
      </c>
      <c r="AS4788" s="94" t="e">
        <v>#NAME?</v>
      </c>
      <c r="AT4788" s="94" t="e">
        <v>#NAME?</v>
      </c>
    </row>
    <row r="4789" customFormat="false" ht="15" hidden="false" customHeight="true" outlineLevel="0" collapsed="false">
      <c r="A4789" s="193" t="s">
        <v>15716</v>
      </c>
      <c r="B4789" s="20" t="str">
        <f aca="false">INDEX(Table2[], MATCH(L4789, Location_ID!$D$2:$D$648, 0), 1)</f>
        <v>54c59d2f-381a-4d32-9a5e-e106311344df</v>
      </c>
      <c r="C4789" s="193" t="s">
        <v>1531</v>
      </c>
      <c r="D4789" s="273" t="s">
        <v>354</v>
      </c>
      <c r="E4789" s="193" t="s">
        <v>7134</v>
      </c>
      <c r="F4789" s="193" t="s">
        <v>7135</v>
      </c>
      <c r="G4789" s="193" t="s">
        <v>7591</v>
      </c>
      <c r="H4789" s="196"/>
      <c r="I4789" s="193" t="s">
        <v>15717</v>
      </c>
      <c r="J4789" s="193" t="s">
        <v>15718</v>
      </c>
      <c r="K4789" s="193" t="s">
        <v>7120</v>
      </c>
      <c r="L4789" s="193" t="s">
        <v>2265</v>
      </c>
      <c r="M4789" s="193" t="s">
        <v>7110</v>
      </c>
      <c r="N4789" s="193" t="s">
        <v>15701</v>
      </c>
      <c r="O4789" s="193" t="s">
        <v>7432</v>
      </c>
      <c r="P4789" s="219" t="n">
        <v>42907</v>
      </c>
      <c r="Q4789" s="219" t="n">
        <v>42907</v>
      </c>
      <c r="R4789" s="193"/>
      <c r="S4789" s="193" t="s">
        <v>7130</v>
      </c>
      <c r="T4789" s="193" t="n">
        <v>80</v>
      </c>
      <c r="U4789" s="193" t="n">
        <f aca="false">T4789-30</f>
        <v>50</v>
      </c>
      <c r="V4789" s="193" t="n">
        <f aca="false">T4789+30</f>
        <v>110</v>
      </c>
      <c r="W4789" s="193" t="s">
        <v>7141</v>
      </c>
      <c r="X4789" s="196"/>
      <c r="Y4789" s="196"/>
      <c r="Z4789" s="196" t="n">
        <v>1</v>
      </c>
      <c r="AE4789" s="94" t="e">
        <f aca="false" t="array" ref="AE4789:AK4789">_xlfn.torow(_xlfn.unique(_xlfn._xlws.filter(cat_table[Subsector],$E4789=cat_table[Sector],"")))</f>
        <v>#NAME?</v>
      </c>
      <c r="AF4789" s="94" t="e">
        <v>#NAME?</v>
      </c>
      <c r="AG4789" s="94" t="e">
        <v>#NAME?</v>
      </c>
      <c r="AH4789" s="94" t="e">
        <v>#NAME?</v>
      </c>
      <c r="AI4789" s="94" t="e">
        <v>#NAME?</v>
      </c>
      <c r="AJ4789" s="94" t="e">
        <v>#NAME?</v>
      </c>
      <c r="AK4789" s="94" t="e">
        <v>#NAME?</v>
      </c>
      <c r="AO4789" s="94" t="e">
        <f aca="false" t="array" ref="AO4789:AT4789">_xlfn.torow(_xlfn.unique(_xlfn._xlws.filter(cat_table[Sub-subsector],($E4789=cat_table[Sector])*($F4789=cat_table[Subsector]),"")))</f>
        <v>#NAME?</v>
      </c>
      <c r="AP4789" s="94" t="e">
        <v>#NAME?</v>
      </c>
      <c r="AQ4789" s="94" t="e">
        <v>#NAME?</v>
      </c>
      <c r="AR4789" s="94" t="e">
        <v>#NAME?</v>
      </c>
      <c r="AS4789" s="94" t="e">
        <v>#NAME?</v>
      </c>
      <c r="AT4789" s="94" t="e">
        <v>#NAME?</v>
      </c>
    </row>
    <row r="4790" customFormat="false" ht="15" hidden="false" customHeight="true" outlineLevel="0" collapsed="false">
      <c r="A4790" s="193" t="s">
        <v>15719</v>
      </c>
      <c r="B4790" s="20" t="str">
        <f aca="false">INDEX(Table2[], MATCH(L4790, Location_ID!$D$2:$D$648, 0), 1)</f>
        <v>54c59d2f-381a-4d32-9a5e-e106311344df</v>
      </c>
      <c r="C4790" s="193" t="s">
        <v>1531</v>
      </c>
      <c r="D4790" s="273" t="s">
        <v>354</v>
      </c>
      <c r="E4790" s="193" t="s">
        <v>7134</v>
      </c>
      <c r="F4790" s="193" t="s">
        <v>7135</v>
      </c>
      <c r="G4790" s="193" t="s">
        <v>7591</v>
      </c>
      <c r="H4790" s="196"/>
      <c r="I4790" s="193" t="s">
        <v>15720</v>
      </c>
      <c r="J4790" s="193" t="s">
        <v>15718</v>
      </c>
      <c r="K4790" s="193" t="s">
        <v>7120</v>
      </c>
      <c r="L4790" s="193" t="s">
        <v>2265</v>
      </c>
      <c r="M4790" s="193" t="s">
        <v>7110</v>
      </c>
      <c r="N4790" s="193" t="s">
        <v>15701</v>
      </c>
      <c r="O4790" s="193" t="s">
        <v>7432</v>
      </c>
      <c r="P4790" s="219" t="n">
        <v>42940</v>
      </c>
      <c r="Q4790" s="219" t="n">
        <v>42940</v>
      </c>
      <c r="R4790" s="193"/>
      <c r="S4790" s="193" t="s">
        <v>7130</v>
      </c>
      <c r="T4790" s="193" t="n">
        <v>113</v>
      </c>
      <c r="U4790" s="193" t="n">
        <f aca="false">T4790-22</f>
        <v>91</v>
      </c>
      <c r="V4790" s="193" t="n">
        <f aca="false">T4790+22</f>
        <v>135</v>
      </c>
      <c r="W4790" s="193" t="s">
        <v>7141</v>
      </c>
      <c r="X4790" s="196"/>
      <c r="Y4790" s="196"/>
      <c r="Z4790" s="196" t="n">
        <v>1</v>
      </c>
      <c r="AE4790" s="94" t="e">
        <f aca="false" t="array" ref="AE4790:AK4790">_xlfn.torow(_xlfn.unique(_xlfn._xlws.filter(cat_table[Subsector],$E4790=cat_table[Sector],"")))</f>
        <v>#NAME?</v>
      </c>
      <c r="AF4790" s="94" t="e">
        <v>#NAME?</v>
      </c>
      <c r="AG4790" s="94" t="e">
        <v>#NAME?</v>
      </c>
      <c r="AH4790" s="94" t="e">
        <v>#NAME?</v>
      </c>
      <c r="AI4790" s="94" t="e">
        <v>#NAME?</v>
      </c>
      <c r="AJ4790" s="94" t="e">
        <v>#NAME?</v>
      </c>
      <c r="AK4790" s="94" t="e">
        <v>#NAME?</v>
      </c>
      <c r="AO4790" s="94" t="e">
        <f aca="false" t="array" ref="AO4790:AT4790">_xlfn.torow(_xlfn.unique(_xlfn._xlws.filter(cat_table[Sub-subsector],($E4790=cat_table[Sector])*($F4790=cat_table[Subsector]),"")))</f>
        <v>#NAME?</v>
      </c>
      <c r="AP4790" s="94" t="e">
        <v>#NAME?</v>
      </c>
      <c r="AQ4790" s="94" t="e">
        <v>#NAME?</v>
      </c>
      <c r="AR4790" s="94" t="e">
        <v>#NAME?</v>
      </c>
      <c r="AS4790" s="94" t="e">
        <v>#NAME?</v>
      </c>
      <c r="AT4790" s="94" t="e">
        <v>#NAME?</v>
      </c>
    </row>
    <row r="4791" customFormat="false" ht="15" hidden="false" customHeight="true" outlineLevel="0" collapsed="false">
      <c r="A4791" s="193" t="s">
        <v>15721</v>
      </c>
      <c r="B4791" s="20" t="str">
        <f aca="false">INDEX(Table2[], MATCH(L4791, Location_ID!$D$2:$D$648, 0), 1)</f>
        <v>54c59d2f-381a-4d32-9a5e-e106311344df</v>
      </c>
      <c r="C4791" s="193" t="s">
        <v>1531</v>
      </c>
      <c r="D4791" s="273" t="s">
        <v>354</v>
      </c>
      <c r="E4791" s="193" t="s">
        <v>7134</v>
      </c>
      <c r="F4791" s="193" t="s">
        <v>7135</v>
      </c>
      <c r="G4791" s="193" t="s">
        <v>7591</v>
      </c>
      <c r="H4791" s="196"/>
      <c r="I4791" s="193" t="s">
        <v>15722</v>
      </c>
      <c r="J4791" s="193" t="s">
        <v>15718</v>
      </c>
      <c r="K4791" s="193" t="s">
        <v>7120</v>
      </c>
      <c r="L4791" s="193" t="s">
        <v>2265</v>
      </c>
      <c r="M4791" s="193" t="s">
        <v>7110</v>
      </c>
      <c r="N4791" s="193" t="s">
        <v>15701</v>
      </c>
      <c r="O4791" s="193" t="s">
        <v>7432</v>
      </c>
      <c r="P4791" s="219" t="n">
        <v>42940</v>
      </c>
      <c r="Q4791" s="219" t="n">
        <v>42940</v>
      </c>
      <c r="R4791" s="193"/>
      <c r="S4791" s="193" t="s">
        <v>7130</v>
      </c>
      <c r="T4791" s="193" t="n">
        <v>42</v>
      </c>
      <c r="U4791" s="193" t="n">
        <f aca="false">T4791-12</f>
        <v>30</v>
      </c>
      <c r="V4791" s="193" t="n">
        <f aca="false">T4791+12</f>
        <v>54</v>
      </c>
      <c r="W4791" s="193" t="s">
        <v>7141</v>
      </c>
      <c r="X4791" s="196"/>
      <c r="Y4791" s="196"/>
      <c r="Z4791" s="196" t="n">
        <v>1</v>
      </c>
      <c r="AE4791" s="94" t="e">
        <f aca="false" t="array" ref="AE4791:AK4791">_xlfn.torow(_xlfn.unique(_xlfn._xlws.filter(cat_table[Subsector],$E4791=cat_table[Sector],"")))</f>
        <v>#NAME?</v>
      </c>
      <c r="AF4791" s="94" t="e">
        <v>#NAME?</v>
      </c>
      <c r="AG4791" s="94" t="e">
        <v>#NAME?</v>
      </c>
      <c r="AH4791" s="94" t="e">
        <v>#NAME?</v>
      </c>
      <c r="AI4791" s="94" t="e">
        <v>#NAME?</v>
      </c>
      <c r="AJ4791" s="94" t="e">
        <v>#NAME?</v>
      </c>
      <c r="AK4791" s="94" t="e">
        <v>#NAME?</v>
      </c>
      <c r="AO4791" s="94" t="e">
        <f aca="false" t="array" ref="AO4791:AT4791">_xlfn.torow(_xlfn.unique(_xlfn._xlws.filter(cat_table[Sub-subsector],($E4791=cat_table[Sector])*($F4791=cat_table[Subsector]),"")))</f>
        <v>#NAME?</v>
      </c>
      <c r="AP4791" s="94" t="e">
        <v>#NAME?</v>
      </c>
      <c r="AQ4791" s="94" t="e">
        <v>#NAME?</v>
      </c>
      <c r="AR4791" s="94" t="e">
        <v>#NAME?</v>
      </c>
      <c r="AS4791" s="94" t="e">
        <v>#NAME?</v>
      </c>
      <c r="AT4791" s="94" t="e">
        <v>#NAME?</v>
      </c>
    </row>
    <row r="4792" customFormat="false" ht="15" hidden="false" customHeight="true" outlineLevel="0" collapsed="false">
      <c r="A4792" s="193" t="s">
        <v>15723</v>
      </c>
      <c r="B4792" s="20" t="str">
        <f aca="false">INDEX(Table2[], MATCH(L4792, Location_ID!$D$2:$D$648, 0), 1)</f>
        <v>54c59d2f-381a-4d32-9a5e-e106311344df</v>
      </c>
      <c r="C4792" s="193" t="s">
        <v>1531</v>
      </c>
      <c r="D4792" s="273" t="s">
        <v>354</v>
      </c>
      <c r="E4792" s="193" t="s">
        <v>7134</v>
      </c>
      <c r="F4792" s="193" t="s">
        <v>7135</v>
      </c>
      <c r="G4792" s="193" t="s">
        <v>7591</v>
      </c>
      <c r="H4792" s="196"/>
      <c r="I4792" s="193" t="s">
        <v>15724</v>
      </c>
      <c r="J4792" s="193" t="s">
        <v>15725</v>
      </c>
      <c r="K4792" s="193" t="s">
        <v>7120</v>
      </c>
      <c r="L4792" s="193" t="s">
        <v>2265</v>
      </c>
      <c r="M4792" s="193" t="s">
        <v>7110</v>
      </c>
      <c r="N4792" s="193" t="s">
        <v>15701</v>
      </c>
      <c r="O4792" s="193" t="s">
        <v>11200</v>
      </c>
      <c r="P4792" s="219" t="n">
        <v>42873</v>
      </c>
      <c r="Q4792" s="219" t="n">
        <v>42873</v>
      </c>
      <c r="R4792" s="193"/>
      <c r="S4792" s="193" t="s">
        <v>7130</v>
      </c>
      <c r="T4792" s="193" t="n">
        <v>15.6</v>
      </c>
      <c r="U4792" s="193" t="n">
        <f aca="false">T4792-8.6</f>
        <v>7</v>
      </c>
      <c r="V4792" s="193" t="n">
        <f aca="false">T4792+8.6</f>
        <v>24.2</v>
      </c>
      <c r="W4792" s="193" t="s">
        <v>7141</v>
      </c>
      <c r="X4792" s="196"/>
      <c r="Y4792" s="196"/>
      <c r="Z4792" s="196" t="n">
        <v>1</v>
      </c>
      <c r="AE4792" s="94" t="e">
        <f aca="false" t="array" ref="AE4792:AK4792">_xlfn.torow(_xlfn.unique(_xlfn._xlws.filter(cat_table[Subsector],$E4792=cat_table[Sector],"")))</f>
        <v>#NAME?</v>
      </c>
      <c r="AF4792" s="94" t="e">
        <v>#NAME?</v>
      </c>
      <c r="AG4792" s="94" t="e">
        <v>#NAME?</v>
      </c>
      <c r="AH4792" s="94" t="e">
        <v>#NAME?</v>
      </c>
      <c r="AI4792" s="94" t="e">
        <v>#NAME?</v>
      </c>
      <c r="AJ4792" s="94" t="e">
        <v>#NAME?</v>
      </c>
      <c r="AK4792" s="94" t="e">
        <v>#NAME?</v>
      </c>
      <c r="AO4792" s="94" t="e">
        <f aca="false" t="array" ref="AO4792:AT4792">_xlfn.torow(_xlfn.unique(_xlfn._xlws.filter(cat_table[Sub-subsector],($E4792=cat_table[Sector])*($F4792=cat_table[Subsector]),"")))</f>
        <v>#NAME?</v>
      </c>
      <c r="AP4792" s="94" t="e">
        <v>#NAME?</v>
      </c>
      <c r="AQ4792" s="94" t="e">
        <v>#NAME?</v>
      </c>
      <c r="AR4792" s="94" t="e">
        <v>#NAME?</v>
      </c>
      <c r="AS4792" s="94" t="e">
        <v>#NAME?</v>
      </c>
      <c r="AT4792" s="94" t="e">
        <v>#NAME?</v>
      </c>
    </row>
    <row r="4793" customFormat="false" ht="15" hidden="false" customHeight="true" outlineLevel="0" collapsed="false">
      <c r="A4793" s="193" t="s">
        <v>15726</v>
      </c>
      <c r="B4793" s="20" t="str">
        <f aca="false">INDEX(Table2[], MATCH(L4793, Location_ID!$D$2:$D$648, 0), 1)</f>
        <v>54c59d2f-381a-4d32-9a5e-e106311344df</v>
      </c>
      <c r="C4793" s="193" t="s">
        <v>1531</v>
      </c>
      <c r="D4793" s="273" t="s">
        <v>354</v>
      </c>
      <c r="E4793" s="193" t="s">
        <v>7134</v>
      </c>
      <c r="F4793" s="193" t="s">
        <v>7135</v>
      </c>
      <c r="G4793" s="193" t="s">
        <v>7591</v>
      </c>
      <c r="H4793" s="196"/>
      <c r="I4793" s="193" t="s">
        <v>15727</v>
      </c>
      <c r="J4793" s="193" t="s">
        <v>15725</v>
      </c>
      <c r="K4793" s="193" t="s">
        <v>7120</v>
      </c>
      <c r="L4793" s="193" t="s">
        <v>2265</v>
      </c>
      <c r="M4793" s="193" t="s">
        <v>7110</v>
      </c>
      <c r="N4793" s="193" t="s">
        <v>15701</v>
      </c>
      <c r="O4793" s="193" t="s">
        <v>11200</v>
      </c>
      <c r="P4793" s="193" t="s">
        <v>15728</v>
      </c>
      <c r="Q4793" s="193" t="s">
        <v>15728</v>
      </c>
      <c r="R4793" s="193"/>
      <c r="S4793" s="193" t="s">
        <v>7130</v>
      </c>
      <c r="T4793" s="193" t="n">
        <v>36.6</v>
      </c>
      <c r="U4793" s="193" t="n">
        <f aca="false">T4793-7.5</f>
        <v>29.1</v>
      </c>
      <c r="V4793" s="193" t="n">
        <f aca="false">T4793+7.5</f>
        <v>44.1</v>
      </c>
      <c r="W4793" s="193" t="s">
        <v>7141</v>
      </c>
      <c r="X4793" s="196"/>
      <c r="Y4793" s="196"/>
      <c r="Z4793" s="196" t="n">
        <v>1</v>
      </c>
      <c r="AE4793" s="94" t="e">
        <f aca="false" t="array" ref="AE4793:AK4793">_xlfn.torow(_xlfn.unique(_xlfn._xlws.filter(cat_table[Subsector],$E4793=cat_table[Sector],"")))</f>
        <v>#NAME?</v>
      </c>
      <c r="AF4793" s="94" t="e">
        <v>#NAME?</v>
      </c>
      <c r="AG4793" s="94" t="e">
        <v>#NAME?</v>
      </c>
      <c r="AH4793" s="94" t="e">
        <v>#NAME?</v>
      </c>
      <c r="AI4793" s="94" t="e">
        <v>#NAME?</v>
      </c>
      <c r="AJ4793" s="94" t="e">
        <v>#NAME?</v>
      </c>
      <c r="AK4793" s="94" t="e">
        <v>#NAME?</v>
      </c>
      <c r="AO4793" s="94" t="e">
        <f aca="false" t="array" ref="AO4793:AT4793">_xlfn.torow(_xlfn.unique(_xlfn._xlws.filter(cat_table[Sub-subsector],($E4793=cat_table[Sector])*($F4793=cat_table[Subsector]),"")))</f>
        <v>#NAME?</v>
      </c>
      <c r="AP4793" s="94" t="e">
        <v>#NAME?</v>
      </c>
      <c r="AQ4793" s="94" t="e">
        <v>#NAME?</v>
      </c>
      <c r="AR4793" s="94" t="e">
        <v>#NAME?</v>
      </c>
      <c r="AS4793" s="94" t="e">
        <v>#NAME?</v>
      </c>
      <c r="AT4793" s="94" t="e">
        <v>#NAME?</v>
      </c>
    </row>
    <row r="4794" customFormat="false" ht="15" hidden="false" customHeight="true" outlineLevel="0" collapsed="false">
      <c r="A4794" s="194" t="s">
        <v>15729</v>
      </c>
      <c r="B4794" s="20" t="str">
        <f aca="false">INDEX(Table2[], MATCH(L4794, Location_ID!$D$2:$D$648, 0), 1)</f>
        <v>54c59d2f-381a-4d32-9a5e-e106311344df</v>
      </c>
      <c r="C4794" s="194" t="s">
        <v>1531</v>
      </c>
      <c r="D4794" s="274" t="s">
        <v>354</v>
      </c>
      <c r="E4794" s="194" t="s">
        <v>7134</v>
      </c>
      <c r="F4794" s="194" t="s">
        <v>7135</v>
      </c>
      <c r="G4794" s="194" t="s">
        <v>7591</v>
      </c>
      <c r="H4794" s="199"/>
      <c r="I4794" s="194" t="s">
        <v>15730</v>
      </c>
      <c r="J4794" s="194" t="s">
        <v>15731</v>
      </c>
      <c r="K4794" s="194" t="s">
        <v>7120</v>
      </c>
      <c r="L4794" s="194" t="s">
        <v>2265</v>
      </c>
      <c r="M4794" s="194" t="s">
        <v>7110</v>
      </c>
      <c r="N4794" s="194" t="s">
        <v>15701</v>
      </c>
      <c r="O4794" s="194" t="s">
        <v>11190</v>
      </c>
      <c r="P4794" s="198" t="n">
        <v>43021</v>
      </c>
      <c r="Q4794" s="198" t="n">
        <v>43021</v>
      </c>
      <c r="R4794" s="194"/>
      <c r="S4794" s="194" t="s">
        <v>7130</v>
      </c>
      <c r="T4794" s="194" t="n">
        <v>22</v>
      </c>
      <c r="U4794" s="194" t="n">
        <f aca="false">T4794-47</f>
        <v>-25</v>
      </c>
      <c r="V4794" s="194" t="n">
        <f aca="false">T4794+47</f>
        <v>69</v>
      </c>
      <c r="W4794" s="194" t="s">
        <v>7141</v>
      </c>
      <c r="X4794" s="199"/>
      <c r="Y4794" s="199"/>
      <c r="Z4794" s="199" t="n">
        <v>1</v>
      </c>
      <c r="AE4794" s="94" t="e">
        <f aca="false" t="array" ref="AE4794:AK4794">_xlfn.torow(_xlfn.unique(_xlfn._xlws.filter(cat_table[Subsector],$E4794=cat_table[Sector],"")))</f>
        <v>#NAME?</v>
      </c>
      <c r="AF4794" s="94" t="e">
        <v>#NAME?</v>
      </c>
      <c r="AG4794" s="94" t="e">
        <v>#NAME?</v>
      </c>
      <c r="AH4794" s="94" t="e">
        <v>#NAME?</v>
      </c>
      <c r="AI4794" s="94" t="e">
        <v>#NAME?</v>
      </c>
      <c r="AJ4794" s="94" t="e">
        <v>#NAME?</v>
      </c>
      <c r="AK4794" s="94" t="e">
        <v>#NAME?</v>
      </c>
      <c r="AO4794" s="94" t="e">
        <f aca="false" t="array" ref="AO4794:AT4794">_xlfn.torow(_xlfn.unique(_xlfn._xlws.filter(cat_table[Sub-subsector],($E4794=cat_table[Sector])*($F4794=cat_table[Subsector]),"")))</f>
        <v>#NAME?</v>
      </c>
      <c r="AP4794" s="94" t="e">
        <v>#NAME?</v>
      </c>
      <c r="AQ4794" s="94" t="e">
        <v>#NAME?</v>
      </c>
      <c r="AR4794" s="94" t="e">
        <v>#NAME?</v>
      </c>
      <c r="AS4794" s="94" t="e">
        <v>#NAME?</v>
      </c>
      <c r="AT4794" s="94" t="e">
        <v>#NAME?</v>
      </c>
    </row>
    <row r="4795" customFormat="false" ht="15" hidden="false" customHeight="true" outlineLevel="0" collapsed="false">
      <c r="A4795" s="20" t="s">
        <v>15732</v>
      </c>
      <c r="B4795" s="20" t="str">
        <f aca="false">INDEX(Table2[], MATCH(L4795, Location_ID!$D$2:$D$648, 0), 1)</f>
        <v>54c59d2f-381a-4d32-9a5e-e106311344df</v>
      </c>
      <c r="C4795" s="52" t="s">
        <v>1536</v>
      </c>
      <c r="D4795" s="52" t="s">
        <v>354</v>
      </c>
      <c r="E4795" s="20" t="s">
        <v>7134</v>
      </c>
      <c r="F4795" s="20" t="s">
        <v>7135</v>
      </c>
      <c r="G4795" s="20" t="s">
        <v>7591</v>
      </c>
      <c r="H4795" s="20"/>
      <c r="I4795" s="20" t="s">
        <v>15733</v>
      </c>
      <c r="J4795" s="20" t="s">
        <v>15734</v>
      </c>
      <c r="K4795" s="20" t="s">
        <v>7120</v>
      </c>
      <c r="L4795" s="20" t="s">
        <v>2265</v>
      </c>
      <c r="M4795" s="20" t="s">
        <v>7110</v>
      </c>
      <c r="N4795" s="20" t="s">
        <v>15735</v>
      </c>
      <c r="O4795" s="20" t="s">
        <v>15736</v>
      </c>
      <c r="P4795" s="201" t="n">
        <v>42887</v>
      </c>
      <c r="Q4795" s="201" t="n">
        <v>43069</v>
      </c>
      <c r="R4795" s="20" t="n">
        <v>180</v>
      </c>
      <c r="S4795" s="20" t="s">
        <v>7112</v>
      </c>
      <c r="T4795" s="20" t="n">
        <v>24.5</v>
      </c>
      <c r="U4795" s="20" t="n">
        <v>18.6</v>
      </c>
      <c r="V4795" s="20" t="n">
        <v>31.8</v>
      </c>
      <c r="W4795" s="20" t="s">
        <v>11865</v>
      </c>
      <c r="X4795" s="35"/>
      <c r="Y4795" s="35" t="n">
        <v>1</v>
      </c>
      <c r="Z4795" s="35" t="n">
        <v>1</v>
      </c>
      <c r="AE4795" s="94" t="e">
        <f aca="false" t="array" ref="AE4795:AK4795">_xlfn.torow(_xlfn.unique(_xlfn._xlws.filter(cat_table[Subsector],$E4795=cat_table[Sector],"")))</f>
        <v>#NAME?</v>
      </c>
      <c r="AF4795" s="94" t="e">
        <v>#NAME?</v>
      </c>
      <c r="AG4795" s="94" t="e">
        <v>#NAME?</v>
      </c>
      <c r="AH4795" s="94" t="e">
        <v>#NAME?</v>
      </c>
      <c r="AI4795" s="94" t="e">
        <v>#NAME?</v>
      </c>
      <c r="AJ4795" s="94" t="e">
        <v>#NAME?</v>
      </c>
      <c r="AK4795" s="94" t="e">
        <v>#NAME?</v>
      </c>
      <c r="AO4795" s="94" t="e">
        <f aca="false" t="array" ref="AO4795:AT4795">_xlfn.torow(_xlfn.unique(_xlfn._xlws.filter(cat_table[Sub-subsector],($E4795=cat_table[Sector])*($F4795=cat_table[Subsector]),"")))</f>
        <v>#NAME?</v>
      </c>
      <c r="AP4795" s="94" t="e">
        <v>#NAME?</v>
      </c>
      <c r="AQ4795" s="94" t="e">
        <v>#NAME?</v>
      </c>
      <c r="AR4795" s="94" t="e">
        <v>#NAME?</v>
      </c>
      <c r="AS4795" s="94" t="e">
        <v>#NAME?</v>
      </c>
      <c r="AT4795" s="94" t="e">
        <v>#NAME?</v>
      </c>
    </row>
    <row r="4796" customFormat="false" ht="15" hidden="false" customHeight="true" outlineLevel="0" collapsed="false">
      <c r="A4796" s="20" t="s">
        <v>15737</v>
      </c>
      <c r="B4796" s="20" t="str">
        <f aca="false">INDEX(Table2[], MATCH(L4796, Location_ID!$D$2:$D$648, 0), 1)</f>
        <v>54c59d2f-381a-4d32-9a5e-e106311344df</v>
      </c>
      <c r="C4796" s="52" t="s">
        <v>1536</v>
      </c>
      <c r="D4796" s="52" t="s">
        <v>354</v>
      </c>
      <c r="E4796" s="20" t="s">
        <v>7134</v>
      </c>
      <c r="F4796" s="20" t="s">
        <v>7135</v>
      </c>
      <c r="G4796" s="20" t="s">
        <v>7591</v>
      </c>
      <c r="H4796" s="20"/>
      <c r="I4796" s="20" t="s">
        <v>15733</v>
      </c>
      <c r="J4796" s="20" t="s">
        <v>15738</v>
      </c>
      <c r="K4796" s="20" t="s">
        <v>7120</v>
      </c>
      <c r="L4796" s="20" t="s">
        <v>2265</v>
      </c>
      <c r="M4796" s="20" t="s">
        <v>7110</v>
      </c>
      <c r="N4796" s="20" t="s">
        <v>15735</v>
      </c>
      <c r="O4796" s="20" t="s">
        <v>15739</v>
      </c>
      <c r="P4796" s="201" t="n">
        <v>42887</v>
      </c>
      <c r="Q4796" s="201" t="n">
        <v>43069</v>
      </c>
      <c r="R4796" s="227" t="n">
        <v>15895</v>
      </c>
      <c r="S4796" s="20" t="s">
        <v>7117</v>
      </c>
      <c r="T4796" s="20" t="n">
        <v>1290</v>
      </c>
      <c r="U4796" s="20" t="n">
        <v>1246</v>
      </c>
      <c r="V4796" s="20" t="n">
        <v>1342</v>
      </c>
      <c r="W4796" s="20" t="s">
        <v>8447</v>
      </c>
      <c r="X4796" s="35"/>
      <c r="Y4796" s="35" t="n">
        <v>1</v>
      </c>
      <c r="Z4796" s="35" t="n">
        <v>1</v>
      </c>
      <c r="AE4796" s="94" t="e">
        <f aca="false" t="array" ref="AE4796:AK4796">_xlfn.torow(_xlfn.unique(_xlfn._xlws.filter(cat_table[Subsector],$E4796=cat_table[Sector],"")))</f>
        <v>#NAME?</v>
      </c>
      <c r="AF4796" s="94" t="e">
        <v>#NAME?</v>
      </c>
      <c r="AG4796" s="94" t="e">
        <v>#NAME?</v>
      </c>
      <c r="AH4796" s="94" t="e">
        <v>#NAME?</v>
      </c>
      <c r="AI4796" s="94" t="e">
        <v>#NAME?</v>
      </c>
      <c r="AJ4796" s="94" t="e">
        <v>#NAME?</v>
      </c>
      <c r="AK4796" s="94" t="e">
        <v>#NAME?</v>
      </c>
      <c r="AO4796" s="94" t="e">
        <f aca="false" t="array" ref="AO4796:AT4796">_xlfn.torow(_xlfn.unique(_xlfn._xlws.filter(cat_table[Sub-subsector],($E4796=cat_table[Sector])*($F4796=cat_table[Subsector]),"")))</f>
        <v>#NAME?</v>
      </c>
      <c r="AP4796" s="94" t="e">
        <v>#NAME?</v>
      </c>
      <c r="AQ4796" s="94" t="e">
        <v>#NAME?</v>
      </c>
      <c r="AR4796" s="94" t="e">
        <v>#NAME?</v>
      </c>
      <c r="AS4796" s="94" t="e">
        <v>#NAME?</v>
      </c>
      <c r="AT4796" s="94" t="e">
        <v>#NAME?</v>
      </c>
    </row>
    <row r="4797" customFormat="false" ht="15" hidden="false" customHeight="true" outlineLevel="0" collapsed="false">
      <c r="A4797" s="193" t="s">
        <v>15740</v>
      </c>
      <c r="B4797" s="20" t="str">
        <f aca="false">INDEX(Table2[], MATCH(L4797, Location_ID!$D$2:$D$648, 0), 1)</f>
        <v>e964a9af-1738-48a4-8db5-6ac35c8eb9dc</v>
      </c>
      <c r="C4797" s="193" t="s">
        <v>1541</v>
      </c>
      <c r="D4797" s="273" t="s">
        <v>354</v>
      </c>
      <c r="E4797" s="193" t="s">
        <v>7134</v>
      </c>
      <c r="F4797" s="193" t="s">
        <v>7458</v>
      </c>
      <c r="G4797" s="193" t="s">
        <v>7459</v>
      </c>
      <c r="H4797" s="196"/>
      <c r="I4797" s="193" t="s">
        <v>15741</v>
      </c>
      <c r="J4797" s="193" t="s">
        <v>15742</v>
      </c>
      <c r="K4797" s="193" t="s">
        <v>7109</v>
      </c>
      <c r="L4797" s="193" t="s">
        <v>3075</v>
      </c>
      <c r="M4797" s="193"/>
      <c r="N4797" s="193" t="s">
        <v>15743</v>
      </c>
      <c r="O4797" s="193" t="s">
        <v>15744</v>
      </c>
      <c r="P4797" s="219" t="n">
        <v>43567</v>
      </c>
      <c r="Q4797" s="219" t="n">
        <v>43571</v>
      </c>
      <c r="R4797" s="193" t="n">
        <v>1</v>
      </c>
      <c r="S4797" s="193" t="s">
        <v>7130</v>
      </c>
      <c r="T4797" s="193" t="n">
        <v>3.8</v>
      </c>
      <c r="U4797" s="193" t="n">
        <f aca="false">T4797-0.4</f>
        <v>3.4</v>
      </c>
      <c r="V4797" s="193" t="n">
        <f aca="false">T4797+0.4</f>
        <v>4.2</v>
      </c>
      <c r="W4797" s="193" t="s">
        <v>15745</v>
      </c>
      <c r="X4797" s="196"/>
      <c r="Y4797" s="196" t="n">
        <v>0</v>
      </c>
      <c r="Z4797" s="196" t="n">
        <v>0</v>
      </c>
      <c r="AE4797" s="94" t="e">
        <f aca="false" t="array" ref="AE4797:AK4797">_xlfn.torow(_xlfn.unique(_xlfn._xlws.filter(cat_table[Subsector],$E4797=cat_table[Sector],"")))</f>
        <v>#NAME?</v>
      </c>
      <c r="AF4797" s="94" t="e">
        <v>#NAME?</v>
      </c>
      <c r="AG4797" s="94" t="e">
        <v>#NAME?</v>
      </c>
      <c r="AH4797" s="94" t="e">
        <v>#NAME?</v>
      </c>
      <c r="AI4797" s="94" t="e">
        <v>#NAME?</v>
      </c>
      <c r="AJ4797" s="94" t="e">
        <v>#NAME?</v>
      </c>
      <c r="AK4797" s="94" t="e">
        <v>#NAME?</v>
      </c>
      <c r="AO4797" s="94" t="e">
        <f aca="false" t="array" ref="AO4797:AR4797">_xlfn.torow(_xlfn.unique(_xlfn._xlws.filter(cat_table[Sub-subsector],($E4797=cat_table[Sector])*($F4797=cat_table[Subsector]),"")))</f>
        <v>#NAME?</v>
      </c>
      <c r="AP4797" s="94" t="e">
        <v>#NAME?</v>
      </c>
      <c r="AQ4797" s="94" t="e">
        <v>#NAME?</v>
      </c>
      <c r="AR4797" s="94" t="e">
        <v>#NAME?</v>
      </c>
    </row>
    <row r="4798" customFormat="false" ht="15" hidden="false" customHeight="true" outlineLevel="0" collapsed="false">
      <c r="A4798" s="193" t="s">
        <v>15746</v>
      </c>
      <c r="B4798" s="20" t="str">
        <f aca="false">INDEX(Table2[], MATCH(L4798, Location_ID!$D$2:$D$648, 0), 1)</f>
        <v>e964a9af-1738-48a4-8db5-6ac35c8eb9dc</v>
      </c>
      <c r="C4798" s="193" t="s">
        <v>1541</v>
      </c>
      <c r="D4798" s="273" t="s">
        <v>354</v>
      </c>
      <c r="E4798" s="193" t="s">
        <v>7134</v>
      </c>
      <c r="F4798" s="193" t="s">
        <v>7458</v>
      </c>
      <c r="G4798" s="193" t="s">
        <v>7459</v>
      </c>
      <c r="H4798" s="196"/>
      <c r="I4798" s="193" t="s">
        <v>15741</v>
      </c>
      <c r="J4798" s="193" t="s">
        <v>15742</v>
      </c>
      <c r="K4798" s="193" t="s">
        <v>7109</v>
      </c>
      <c r="L4798" s="193" t="s">
        <v>3075</v>
      </c>
      <c r="M4798" s="193" t="s">
        <v>7110</v>
      </c>
      <c r="N4798" s="193" t="s">
        <v>15743</v>
      </c>
      <c r="O4798" s="193" t="s">
        <v>15744</v>
      </c>
      <c r="P4798" s="219" t="n">
        <v>43567</v>
      </c>
      <c r="Q4798" s="219" t="n">
        <v>43571</v>
      </c>
      <c r="R4798" s="193" t="n">
        <v>1</v>
      </c>
      <c r="S4798" s="193" t="s">
        <v>7130</v>
      </c>
      <c r="T4798" s="193" t="n">
        <v>7.6</v>
      </c>
      <c r="U4798" s="193" t="n">
        <f aca="false">T4798-0.8</f>
        <v>6.8</v>
      </c>
      <c r="V4798" s="193" t="n">
        <f aca="false">T4798+0.8</f>
        <v>8.4</v>
      </c>
      <c r="W4798" s="193" t="s">
        <v>15745</v>
      </c>
      <c r="X4798" s="196"/>
      <c r="Y4798" s="196" t="n">
        <v>0</v>
      </c>
      <c r="Z4798" s="196" t="n">
        <v>0</v>
      </c>
      <c r="AE4798" s="94" t="e">
        <f aca="false" t="array" ref="AE4798:AK4798">_xlfn.torow(_xlfn.unique(_xlfn._xlws.filter(cat_table[Subsector],$E4798=cat_table[Sector],"")))</f>
        <v>#NAME?</v>
      </c>
      <c r="AF4798" s="94" t="e">
        <v>#NAME?</v>
      </c>
      <c r="AG4798" s="94" t="e">
        <v>#NAME?</v>
      </c>
      <c r="AH4798" s="94" t="e">
        <v>#NAME?</v>
      </c>
      <c r="AI4798" s="94" t="e">
        <v>#NAME?</v>
      </c>
      <c r="AJ4798" s="94" t="e">
        <v>#NAME?</v>
      </c>
      <c r="AK4798" s="94" t="e">
        <v>#NAME?</v>
      </c>
      <c r="AO4798" s="94" t="e">
        <f aca="false" t="array" ref="AO4798:AR4798">_xlfn.torow(_xlfn.unique(_xlfn._xlws.filter(cat_table[Sub-subsector],($E4798=cat_table[Sector])*($F4798=cat_table[Subsector]),"")))</f>
        <v>#NAME?</v>
      </c>
      <c r="AP4798" s="94" t="e">
        <v>#NAME?</v>
      </c>
      <c r="AQ4798" s="94" t="e">
        <v>#NAME?</v>
      </c>
      <c r="AR4798" s="94" t="e">
        <v>#NAME?</v>
      </c>
    </row>
    <row r="4799" customFormat="false" ht="15" hidden="false" customHeight="true" outlineLevel="0" collapsed="false">
      <c r="A4799" s="62" t="s">
        <v>15747</v>
      </c>
      <c r="B4799" s="62" t="s">
        <v>3076</v>
      </c>
      <c r="C4799" s="62" t="s">
        <v>1546</v>
      </c>
      <c r="D4799" s="257" t="s">
        <v>354</v>
      </c>
      <c r="E4799" s="62" t="s">
        <v>7631</v>
      </c>
      <c r="F4799" s="62" t="s">
        <v>7632</v>
      </c>
      <c r="G4799" s="62" t="s">
        <v>7633</v>
      </c>
      <c r="H4799" s="200"/>
      <c r="I4799" s="62" t="s">
        <v>15748</v>
      </c>
      <c r="J4799" s="62" t="s">
        <v>15689</v>
      </c>
      <c r="K4799" s="62" t="s">
        <v>7124</v>
      </c>
      <c r="L4799" s="62" t="s">
        <v>15749</v>
      </c>
      <c r="M4799" s="62" t="s">
        <v>7127</v>
      </c>
      <c r="N4799" s="62" t="s">
        <v>15750</v>
      </c>
      <c r="O4799" s="62" t="s">
        <v>15751</v>
      </c>
      <c r="P4799" s="223"/>
      <c r="Q4799" s="223"/>
      <c r="R4799" s="62"/>
      <c r="S4799" s="62" t="s">
        <v>7117</v>
      </c>
      <c r="T4799" s="62" t="n">
        <v>0.086</v>
      </c>
      <c r="U4799" s="62" t="n">
        <v>0.069</v>
      </c>
      <c r="V4799" s="62" t="n">
        <v>0.103</v>
      </c>
      <c r="W4799" s="62" t="s">
        <v>7502</v>
      </c>
      <c r="X4799" s="200"/>
      <c r="Y4799" s="200" t="n">
        <v>0</v>
      </c>
      <c r="Z4799" s="200"/>
      <c r="AE4799" s="94" t="e">
        <f aca="false" t="array" ref="AE4799:AI4799">_xlfn.torow(_xlfn.unique(_xlfn._xlws.filter(cat_table[Subsector],$E4799=cat_table[Sector],"")))</f>
        <v>#NAME?</v>
      </c>
      <c r="AF4799" s="94" t="e">
        <v>#NAME?</v>
      </c>
      <c r="AG4799" s="94" t="e">
        <v>#NAME?</v>
      </c>
      <c r="AH4799" s="94" t="e">
        <v>#NAME?</v>
      </c>
      <c r="AI4799" s="94" t="e">
        <v>#NAME?</v>
      </c>
      <c r="AO4799" s="94" t="e">
        <f aca="false" t="array" ref="AO4799:AO4799">_xlfn.torow(_xlfn.unique(_xlfn._xlws.filter(cat_table[Sub-subsector],($E4799=cat_table[Sector])*($F4799=cat_table[Subsector]),"")))</f>
        <v>#NAME?</v>
      </c>
    </row>
    <row r="4800" customFormat="false" ht="15" hidden="false" customHeight="true" outlineLevel="0" collapsed="false">
      <c r="A4800" s="62" t="s">
        <v>15752</v>
      </c>
      <c r="B4800" s="62" t="s">
        <v>3076</v>
      </c>
      <c r="C4800" s="62" t="s">
        <v>1546</v>
      </c>
      <c r="D4800" s="257" t="s">
        <v>354</v>
      </c>
      <c r="E4800" s="62" t="s">
        <v>7134</v>
      </c>
      <c r="F4800" s="125" t="s">
        <v>7135</v>
      </c>
      <c r="G4800" s="125" t="s">
        <v>7591</v>
      </c>
      <c r="H4800" s="125"/>
      <c r="I4800" s="62" t="s">
        <v>15748</v>
      </c>
      <c r="J4800" s="62" t="s">
        <v>15753</v>
      </c>
      <c r="K4800" s="62" t="s">
        <v>7124</v>
      </c>
      <c r="L4800" s="62" t="s">
        <v>15749</v>
      </c>
      <c r="M4800" s="62" t="s">
        <v>7127</v>
      </c>
      <c r="N4800" s="62" t="s">
        <v>15750</v>
      </c>
      <c r="O4800" s="62" t="s">
        <v>15751</v>
      </c>
      <c r="P4800" s="223"/>
      <c r="Q4800" s="223"/>
      <c r="R4800" s="62"/>
      <c r="S4800" s="62" t="s">
        <v>7117</v>
      </c>
      <c r="T4800" s="62" t="n">
        <v>0.022</v>
      </c>
      <c r="U4800" s="62" t="n">
        <v>0.017</v>
      </c>
      <c r="V4800" s="62" t="n">
        <v>0.027</v>
      </c>
      <c r="W4800" s="62" t="s">
        <v>7502</v>
      </c>
      <c r="X4800" s="200"/>
      <c r="Y4800" s="200" t="n">
        <v>0</v>
      </c>
      <c r="Z4800" s="200"/>
      <c r="AE4800" s="94" t="e">
        <f aca="false" t="array" ref="AE4800:AK4800">_xlfn.torow(_xlfn.unique(_xlfn._xlws.filter(cat_table[Subsector],$E4800=cat_table[Sector],"")))</f>
        <v>#NAME?</v>
      </c>
      <c r="AF4800" s="94" t="e">
        <v>#NAME?</v>
      </c>
      <c r="AG4800" s="94" t="e">
        <v>#NAME?</v>
      </c>
      <c r="AH4800" s="94" t="e">
        <v>#NAME?</v>
      </c>
      <c r="AI4800" s="94" t="e">
        <v>#NAME?</v>
      </c>
      <c r="AJ4800" s="94" t="e">
        <v>#NAME?</v>
      </c>
      <c r="AK4800" s="94" t="e">
        <v>#NAME?</v>
      </c>
      <c r="AO4800" s="94" t="e">
        <f aca="false" t="array" ref="AO4800:AT4800">_xlfn.torow(_xlfn.unique(_xlfn._xlws.filter(cat_table[Sub-subsector],($E4800=cat_table[Sector])*($F4800=cat_table[Subsector]),"")))</f>
        <v>#NAME?</v>
      </c>
      <c r="AP4800" s="94" t="e">
        <v>#NAME?</v>
      </c>
      <c r="AQ4800" s="94" t="e">
        <v>#NAME?</v>
      </c>
      <c r="AR4800" s="94" t="e">
        <v>#NAME?</v>
      </c>
      <c r="AS4800" s="94" t="e">
        <v>#NAME?</v>
      </c>
      <c r="AT4800" s="94" t="e">
        <v>#NAME?</v>
      </c>
    </row>
    <row r="4801" customFormat="false" ht="15" hidden="false" customHeight="true" outlineLevel="0" collapsed="false">
      <c r="A4801" s="62" t="s">
        <v>15754</v>
      </c>
      <c r="B4801" s="62" t="s">
        <v>3076</v>
      </c>
      <c r="C4801" s="62" t="s">
        <v>1546</v>
      </c>
      <c r="D4801" s="257" t="s">
        <v>354</v>
      </c>
      <c r="E4801" s="62" t="s">
        <v>43</v>
      </c>
      <c r="F4801" s="62" t="s">
        <v>7907</v>
      </c>
      <c r="G4801" s="62"/>
      <c r="H4801" s="200"/>
      <c r="I4801" s="62" t="s">
        <v>15748</v>
      </c>
      <c r="J4801" s="62" t="s">
        <v>15755</v>
      </c>
      <c r="K4801" s="62" t="s">
        <v>7124</v>
      </c>
      <c r="L4801" s="62" t="s">
        <v>15749</v>
      </c>
      <c r="M4801" s="62" t="s">
        <v>7127</v>
      </c>
      <c r="N4801" s="62" t="s">
        <v>15750</v>
      </c>
      <c r="O4801" s="62" t="s">
        <v>15751</v>
      </c>
      <c r="P4801" s="223"/>
      <c r="Q4801" s="223"/>
      <c r="R4801" s="62"/>
      <c r="S4801" s="62" t="s">
        <v>7117</v>
      </c>
      <c r="T4801" s="62" t="n">
        <v>0.076</v>
      </c>
      <c r="U4801" s="62" t="n">
        <v>0.061</v>
      </c>
      <c r="V4801" s="62" t="n">
        <v>0.091</v>
      </c>
      <c r="W4801" s="62" t="s">
        <v>7502</v>
      </c>
      <c r="X4801" s="200"/>
      <c r="Y4801" s="200" t="n">
        <v>0</v>
      </c>
      <c r="Z4801" s="200"/>
      <c r="AE4801" s="94" t="e">
        <f aca="false" t="array" ref="AE4801:AN4801">_xlfn.torow(_xlfn.unique(_xlfn._xlws.filter(cat_table[Subsector],$E4801=cat_table[Sector],"")))</f>
        <v>#NAME?</v>
      </c>
      <c r="AF4801" s="94" t="e">
        <v>#NAME?</v>
      </c>
      <c r="AG4801" s="94" t="e">
        <v>#NAME?</v>
      </c>
      <c r="AH4801" s="94" t="e">
        <v>#NAME?</v>
      </c>
      <c r="AI4801" s="94" t="e">
        <v>#NAME?</v>
      </c>
      <c r="AJ4801" s="94" t="e">
        <v>#NAME?</v>
      </c>
      <c r="AK4801" s="94" t="e">
        <v>#NAME?</v>
      </c>
      <c r="AL4801" s="94" t="e">
        <v>#NAME?</v>
      </c>
      <c r="AM4801" s="94" t="e">
        <v>#NAME?</v>
      </c>
      <c r="AN4801" s="94" t="e">
        <v>#NAME?</v>
      </c>
      <c r="AO4801" s="94" t="e">
        <f aca="false" t="array" ref="AO4801:AS4801">_xlfn.torow(_xlfn.unique(_xlfn._xlws.filter(cat_table[Sub-subsector],($E4801=cat_table[Sector])*($F4801=cat_table[Subsector]),"")))</f>
        <v>#NAME?</v>
      </c>
      <c r="AP4801" s="94" t="e">
        <v>#NAME?</v>
      </c>
      <c r="AQ4801" s="94" t="e">
        <v>#NAME?</v>
      </c>
      <c r="AR4801" s="94" t="e">
        <v>#NAME?</v>
      </c>
      <c r="AS4801" s="94" t="e">
        <v>#NAME?</v>
      </c>
    </row>
    <row r="4802" customFormat="false" ht="15" hidden="false" customHeight="true" outlineLevel="0" collapsed="false">
      <c r="A4802" s="62" t="s">
        <v>15756</v>
      </c>
      <c r="B4802" s="62" t="s">
        <v>3076</v>
      </c>
      <c r="C4802" s="62" t="s">
        <v>1546</v>
      </c>
      <c r="D4802" s="257" t="s">
        <v>354</v>
      </c>
      <c r="E4802" s="62" t="s">
        <v>7631</v>
      </c>
      <c r="F4802" s="62" t="s">
        <v>7926</v>
      </c>
      <c r="G4802" s="62"/>
      <c r="H4802" s="200"/>
      <c r="I4802" s="62" t="s">
        <v>15748</v>
      </c>
      <c r="J4802" s="62" t="s">
        <v>12389</v>
      </c>
      <c r="K4802" s="62" t="s">
        <v>7124</v>
      </c>
      <c r="L4802" s="62" t="s">
        <v>15749</v>
      </c>
      <c r="M4802" s="62" t="s">
        <v>7127</v>
      </c>
      <c r="N4802" s="62" t="s">
        <v>15750</v>
      </c>
      <c r="O4802" s="62" t="s">
        <v>15751</v>
      </c>
      <c r="P4802" s="223"/>
      <c r="Q4802" s="223"/>
      <c r="R4802" s="62"/>
      <c r="S4802" s="62" t="s">
        <v>7117</v>
      </c>
      <c r="T4802" s="62" t="n">
        <v>0.02</v>
      </c>
      <c r="U4802" s="62" t="n">
        <v>0.016</v>
      </c>
      <c r="V4802" s="62" t="n">
        <v>0.024</v>
      </c>
      <c r="W4802" s="62" t="s">
        <v>7502</v>
      </c>
      <c r="X4802" s="200"/>
      <c r="Y4802" s="200" t="n">
        <v>0</v>
      </c>
      <c r="Z4802" s="200"/>
      <c r="AE4802" s="94" t="e">
        <f aca="false" t="array" ref="AE4802:AI4802">_xlfn.torow(_xlfn.unique(_xlfn._xlws.filter(cat_table[Subsector],$E4802=cat_table[Sector],"")))</f>
        <v>#NAME?</v>
      </c>
      <c r="AF4802" s="94" t="e">
        <v>#NAME?</v>
      </c>
      <c r="AG4802" s="94" t="e">
        <v>#NAME?</v>
      </c>
      <c r="AH4802" s="94" t="e">
        <v>#NAME?</v>
      </c>
      <c r="AI4802" s="94" t="e">
        <v>#NAME?</v>
      </c>
      <c r="AO4802" s="94" t="e">
        <f aca="false" t="array" ref="AO4802:AP4802">_xlfn.torow(_xlfn.unique(_xlfn._xlws.filter(cat_table[Sub-subsector],($E4802=cat_table[Sector])*($F4802=cat_table[Subsector]),"")))</f>
        <v>#NAME?</v>
      </c>
      <c r="AP4802" s="94" t="e">
        <v>#NAME?</v>
      </c>
    </row>
    <row r="4803" customFormat="false" ht="15" hidden="false" customHeight="true" outlineLevel="0" collapsed="false">
      <c r="A4803" s="62" t="s">
        <v>15757</v>
      </c>
      <c r="B4803" s="62" t="s">
        <v>3076</v>
      </c>
      <c r="C4803" s="62" t="s">
        <v>1546</v>
      </c>
      <c r="D4803" s="257" t="s">
        <v>354</v>
      </c>
      <c r="E4803" s="62" t="s">
        <v>7134</v>
      </c>
      <c r="F4803" s="62" t="s">
        <v>7135</v>
      </c>
      <c r="G4803" s="62" t="s">
        <v>7136</v>
      </c>
      <c r="H4803" s="200"/>
      <c r="I4803" s="62" t="s">
        <v>15748</v>
      </c>
      <c r="J4803" s="62" t="s">
        <v>15758</v>
      </c>
      <c r="K4803" s="62" t="s">
        <v>7124</v>
      </c>
      <c r="L4803" s="62" t="s">
        <v>15749</v>
      </c>
      <c r="M4803" s="62" t="s">
        <v>7127</v>
      </c>
      <c r="N4803" s="62" t="s">
        <v>15750</v>
      </c>
      <c r="O4803" s="62" t="s">
        <v>15751</v>
      </c>
      <c r="P4803" s="223"/>
      <c r="Q4803" s="223"/>
      <c r="R4803" s="62"/>
      <c r="S4803" s="62" t="s">
        <v>7117</v>
      </c>
      <c r="T4803" s="62" t="n">
        <v>0.007</v>
      </c>
      <c r="U4803" s="62" t="n">
        <v>0.005</v>
      </c>
      <c r="V4803" s="62" t="n">
        <v>0.009</v>
      </c>
      <c r="W4803" s="62" t="s">
        <v>7502</v>
      </c>
      <c r="X4803" s="200"/>
      <c r="Y4803" s="200" t="n">
        <v>0</v>
      </c>
      <c r="Z4803" s="200"/>
      <c r="AE4803" s="94" t="e">
        <f aca="false" t="array" ref="AE4803:AK4803">_xlfn.torow(_xlfn.unique(_xlfn._xlws.filter(cat_table[Subsector],$E4803=cat_table[Sector],"")))</f>
        <v>#NAME?</v>
      </c>
      <c r="AF4803" s="94" t="e">
        <v>#NAME?</v>
      </c>
      <c r="AG4803" s="94" t="e">
        <v>#NAME?</v>
      </c>
      <c r="AH4803" s="94" t="e">
        <v>#NAME?</v>
      </c>
      <c r="AI4803" s="94" t="e">
        <v>#NAME?</v>
      </c>
      <c r="AJ4803" s="94" t="e">
        <v>#NAME?</v>
      </c>
      <c r="AK4803" s="94" t="e">
        <v>#NAME?</v>
      </c>
      <c r="AO4803" s="94" t="e">
        <f aca="false" t="array" ref="AO4803:AT4803">_xlfn.torow(_xlfn.unique(_xlfn._xlws.filter(cat_table[Sub-subsector],($E4803=cat_table[Sector])*($F4803=cat_table[Subsector]),"")))</f>
        <v>#NAME?</v>
      </c>
      <c r="AP4803" s="94" t="e">
        <v>#NAME?</v>
      </c>
      <c r="AQ4803" s="94" t="e">
        <v>#NAME?</v>
      </c>
      <c r="AR4803" s="94" t="e">
        <v>#NAME?</v>
      </c>
      <c r="AS4803" s="94" t="e">
        <v>#NAME?</v>
      </c>
      <c r="AT4803" s="94" t="e">
        <v>#NAME?</v>
      </c>
    </row>
    <row r="4804" customFormat="false" ht="15" hidden="false" customHeight="true" outlineLevel="0" collapsed="false">
      <c r="A4804" s="62" t="s">
        <v>15759</v>
      </c>
      <c r="B4804" s="62" t="s">
        <v>3076</v>
      </c>
      <c r="C4804" s="62" t="s">
        <v>1546</v>
      </c>
      <c r="D4804" s="257" t="s">
        <v>354</v>
      </c>
      <c r="E4804" s="62" t="s">
        <v>7127</v>
      </c>
      <c r="F4804" s="62" t="s">
        <v>7683</v>
      </c>
      <c r="G4804" s="62" t="s">
        <v>7991</v>
      </c>
      <c r="H4804" s="200"/>
      <c r="I4804" s="62" t="s">
        <v>15748</v>
      </c>
      <c r="J4804" s="62" t="s">
        <v>15760</v>
      </c>
      <c r="K4804" s="62" t="s">
        <v>7124</v>
      </c>
      <c r="L4804" s="62" t="s">
        <v>15749</v>
      </c>
      <c r="M4804" s="62" t="s">
        <v>7127</v>
      </c>
      <c r="N4804" s="62" t="s">
        <v>15750</v>
      </c>
      <c r="O4804" s="62" t="s">
        <v>15751</v>
      </c>
      <c r="P4804" s="62"/>
      <c r="Q4804" s="62"/>
      <c r="R4804" s="62"/>
      <c r="S4804" s="62" t="s">
        <v>7117</v>
      </c>
      <c r="T4804" s="62" t="n">
        <v>0.001</v>
      </c>
      <c r="U4804" s="62" t="n">
        <v>0.0007</v>
      </c>
      <c r="V4804" s="62" t="n">
        <v>0.0013</v>
      </c>
      <c r="W4804" s="62" t="s">
        <v>7502</v>
      </c>
      <c r="X4804" s="200"/>
      <c r="Y4804" s="200" t="n">
        <v>0</v>
      </c>
      <c r="Z4804" s="200"/>
      <c r="AE4804" s="94" t="e">
        <f aca="false" t="array" ref="AE4804:AG4804">_xlfn.torow(_xlfn.unique(_xlfn._xlws.filter(cat_table[Subsector],$E4804=cat_table[Sector],"")))</f>
        <v>#NAME?</v>
      </c>
      <c r="AF4804" s="94" t="e">
        <v>#NAME?</v>
      </c>
      <c r="AG4804" s="94" t="e">
        <v>#NAME?</v>
      </c>
      <c r="AO4804" s="94" t="e">
        <f aca="false" t="array" ref="AO4804:AP4804">_xlfn.torow(_xlfn.unique(_xlfn._xlws.filter(cat_table[Sub-subsector],($E4804=cat_table[Sector])*($F4804=cat_table[Subsector]),"")))</f>
        <v>#NAME?</v>
      </c>
      <c r="AP4804" s="94" t="e">
        <v>#NAME?</v>
      </c>
    </row>
    <row r="4805" customFormat="false" ht="15" hidden="false" customHeight="true" outlineLevel="0" collapsed="false">
      <c r="A4805" s="125" t="s">
        <v>15761</v>
      </c>
      <c r="B4805" s="129" t="s">
        <v>3076</v>
      </c>
      <c r="C4805" s="129" t="s">
        <v>1546</v>
      </c>
      <c r="D4805" s="249" t="s">
        <v>354</v>
      </c>
      <c r="E4805" s="125" t="s">
        <v>7537</v>
      </c>
      <c r="F4805" s="125" t="s">
        <v>7538</v>
      </c>
      <c r="G4805" s="125" t="s">
        <v>7539</v>
      </c>
      <c r="H4805" s="125"/>
      <c r="I4805" s="125" t="s">
        <v>15748</v>
      </c>
      <c r="J4805" s="125" t="s">
        <v>7537</v>
      </c>
      <c r="K4805" s="125" t="s">
        <v>7124</v>
      </c>
      <c r="L4805" s="129" t="s">
        <v>15749</v>
      </c>
      <c r="M4805" s="125" t="s">
        <v>7127</v>
      </c>
      <c r="N4805" s="129" t="s">
        <v>15750</v>
      </c>
      <c r="O4805" s="129" t="s">
        <v>15751</v>
      </c>
      <c r="P4805" s="183" t="s">
        <v>15762</v>
      </c>
      <c r="Q4805" s="129" t="s">
        <v>15763</v>
      </c>
      <c r="R4805" s="129"/>
      <c r="S4805" s="125" t="s">
        <v>7117</v>
      </c>
      <c r="T4805" s="129" t="n">
        <v>0.44</v>
      </c>
      <c r="U4805" s="129" t="n">
        <v>0.29</v>
      </c>
      <c r="V4805" s="129" t="n">
        <v>0.59</v>
      </c>
      <c r="W4805" s="129" t="s">
        <v>7502</v>
      </c>
      <c r="X4805" s="129"/>
      <c r="Y4805" s="129" t="n">
        <v>1</v>
      </c>
      <c r="Z4805" s="129"/>
      <c r="AE4805" s="94" t="e">
        <f aca="false" t="array" ref="AE4805:AE4805">_xlfn.torow(_xlfn.unique(_xlfn._xlws.filter(cat_table[Subsector],$E4805=cat_table[Sector],"")))</f>
        <v>#NAME?</v>
      </c>
      <c r="AO4805" s="94" t="e">
        <f aca="false" t="array" ref="AO4805:AO4805">_xlfn.torow(_xlfn.unique(_xlfn._xlws.filter(cat_table[Sub-subsector],($E4805=cat_table[Sector])*($F4805=cat_table[Subsector]),"")))</f>
        <v>#NAME?</v>
      </c>
    </row>
    <row r="4806" customFormat="false" ht="15" hidden="false" customHeight="true" outlineLevel="0" collapsed="false">
      <c r="A4806" s="193" t="s">
        <v>15764</v>
      </c>
      <c r="B4806" s="193" t="s">
        <v>3078</v>
      </c>
      <c r="C4806" s="193" t="s">
        <v>1551</v>
      </c>
      <c r="D4806" s="273" t="s">
        <v>354</v>
      </c>
      <c r="E4806" s="193" t="s">
        <v>7537</v>
      </c>
      <c r="F4806" s="193" t="s">
        <v>7538</v>
      </c>
      <c r="G4806" s="193" t="s">
        <v>7539</v>
      </c>
      <c r="H4806" s="196"/>
      <c r="I4806" s="193"/>
      <c r="J4806" s="193" t="s">
        <v>15765</v>
      </c>
      <c r="K4806" s="193" t="s">
        <v>7124</v>
      </c>
      <c r="L4806" s="193" t="s">
        <v>3079</v>
      </c>
      <c r="M4806" s="193" t="s">
        <v>7127</v>
      </c>
      <c r="N4806" s="193" t="s">
        <v>15766</v>
      </c>
      <c r="O4806" s="193" t="s">
        <v>15767</v>
      </c>
      <c r="P4806" s="219" t="n">
        <v>39417</v>
      </c>
      <c r="Q4806" s="219" t="n">
        <v>39782</v>
      </c>
      <c r="R4806" s="193"/>
      <c r="S4806" s="193" t="s">
        <v>7112</v>
      </c>
      <c r="T4806" s="193" t="n">
        <v>5.4</v>
      </c>
      <c r="U4806" s="193" t="n">
        <v>4.8</v>
      </c>
      <c r="V4806" s="193" t="n">
        <v>6</v>
      </c>
      <c r="W4806" s="193" t="s">
        <v>15768</v>
      </c>
      <c r="X4806" s="196"/>
      <c r="Y4806" s="196"/>
      <c r="Z4806" s="196"/>
      <c r="AE4806" s="94" t="e">
        <f aca="false" t="array" ref="AE4806:AE4806">_xlfn.torow(_xlfn.unique(_xlfn._xlws.filter(cat_table[Subsector],$E4806=cat_table[Sector],"")))</f>
        <v>#NAME?</v>
      </c>
      <c r="AO4806" s="94" t="e">
        <f aca="false" t="array" ref="AO4806:AO4806">_xlfn.torow(_xlfn.unique(_xlfn._xlws.filter(cat_table[Sub-subsector],($E4806=cat_table[Sector])*($F4806=cat_table[Subsector]),"")))</f>
        <v>#NAME?</v>
      </c>
    </row>
    <row r="4807" customFormat="false" ht="15" hidden="false" customHeight="true" outlineLevel="0" collapsed="false">
      <c r="A4807" s="193" t="s">
        <v>15769</v>
      </c>
      <c r="B4807" s="193" t="s">
        <v>3078</v>
      </c>
      <c r="C4807" s="193" t="s">
        <v>1551</v>
      </c>
      <c r="D4807" s="273" t="s">
        <v>354</v>
      </c>
      <c r="E4807" s="193" t="s">
        <v>7537</v>
      </c>
      <c r="F4807" s="193" t="s">
        <v>7538</v>
      </c>
      <c r="G4807" s="193" t="s">
        <v>7539</v>
      </c>
      <c r="H4807" s="196"/>
      <c r="I4807" s="193"/>
      <c r="J4807" s="193" t="s">
        <v>15770</v>
      </c>
      <c r="K4807" s="193" t="s">
        <v>7124</v>
      </c>
      <c r="L4807" s="193" t="s">
        <v>3079</v>
      </c>
      <c r="M4807" s="193" t="s">
        <v>7127</v>
      </c>
      <c r="N4807" s="193" t="s">
        <v>15766</v>
      </c>
      <c r="O4807" s="193" t="s">
        <v>15767</v>
      </c>
      <c r="P4807" s="219" t="n">
        <v>39417</v>
      </c>
      <c r="Q4807" s="219" t="n">
        <v>39782</v>
      </c>
      <c r="R4807" s="193"/>
      <c r="S4807" s="193" t="s">
        <v>7112</v>
      </c>
      <c r="T4807" s="193" t="n">
        <v>2.04</v>
      </c>
      <c r="U4807" s="193" t="n">
        <v>1.49</v>
      </c>
      <c r="V4807" s="193" t="n">
        <v>2.59</v>
      </c>
      <c r="W4807" s="193" t="s">
        <v>15768</v>
      </c>
      <c r="X4807" s="196"/>
      <c r="Y4807" s="196"/>
      <c r="Z4807" s="196"/>
      <c r="AE4807" s="94" t="e">
        <f aca="false" t="array" ref="AE4807:AE4807">_xlfn.torow(_xlfn.unique(_xlfn._xlws.filter(cat_table[Subsector],$E4807=cat_table[Sector],"")))</f>
        <v>#NAME?</v>
      </c>
      <c r="AO4807" s="94" t="e">
        <f aca="false" t="array" ref="AO4807:AO4807">_xlfn.torow(_xlfn.unique(_xlfn._xlws.filter(cat_table[Sub-subsector],($E4807=cat_table[Sector])*($F4807=cat_table[Subsector]),"")))</f>
        <v>#NAME?</v>
      </c>
    </row>
    <row r="4808" customFormat="false" ht="15" hidden="false" customHeight="true" outlineLevel="0" collapsed="false">
      <c r="A4808" s="194" t="s">
        <v>15771</v>
      </c>
      <c r="B4808" s="193" t="s">
        <v>3078</v>
      </c>
      <c r="C4808" s="193" t="s">
        <v>1551</v>
      </c>
      <c r="D4808" s="274" t="s">
        <v>354</v>
      </c>
      <c r="E4808" s="194" t="s">
        <v>7537</v>
      </c>
      <c r="F4808" s="194" t="s">
        <v>7538</v>
      </c>
      <c r="G4808" s="194" t="s">
        <v>7539</v>
      </c>
      <c r="H4808" s="199"/>
      <c r="I4808" s="194"/>
      <c r="J4808" s="194" t="s">
        <v>15772</v>
      </c>
      <c r="K4808" s="194" t="s">
        <v>7124</v>
      </c>
      <c r="L4808" s="194" t="s">
        <v>3079</v>
      </c>
      <c r="M4808" s="194" t="s">
        <v>7127</v>
      </c>
      <c r="N4808" s="194" t="s">
        <v>15766</v>
      </c>
      <c r="O4808" s="194" t="s">
        <v>15767</v>
      </c>
      <c r="P4808" s="198" t="n">
        <v>39417</v>
      </c>
      <c r="Q4808" s="198" t="n">
        <v>39782</v>
      </c>
      <c r="R4808" s="194"/>
      <c r="S4808" s="194" t="s">
        <v>7112</v>
      </c>
      <c r="T4808" s="194" t="n">
        <v>6.68</v>
      </c>
      <c r="U4808" s="194" t="n">
        <v>5.23</v>
      </c>
      <c r="V4808" s="194" t="n">
        <v>8.13</v>
      </c>
      <c r="W4808" s="194" t="s">
        <v>15768</v>
      </c>
      <c r="X4808" s="199"/>
      <c r="Y4808" s="199"/>
      <c r="Z4808" s="199"/>
      <c r="AE4808" s="94" t="e">
        <f aca="false" t="array" ref="AE4808:AE4808">_xlfn.torow(_xlfn.unique(_xlfn._xlws.filter(cat_table[Subsector],$E4808=cat_table[Sector],"")))</f>
        <v>#NAME?</v>
      </c>
      <c r="AO4808" s="94" t="e">
        <f aca="false" t="array" ref="AO4808:AO4808">_xlfn.torow(_xlfn.unique(_xlfn._xlws.filter(cat_table[Sub-subsector],($E4808=cat_table[Sector])*($F4808=cat_table[Subsector]),"")))</f>
        <v>#NAME?</v>
      </c>
    </row>
    <row r="4809" s="224" customFormat="true" ht="15" hidden="false" customHeight="true" outlineLevel="0" collapsed="false">
      <c r="A4809" s="62" t="s">
        <v>15773</v>
      </c>
      <c r="B4809" s="20" t="str">
        <f aca="false">INDEX(Table2[], MATCH(L4809, Location_ID!$D$2:$D$648, 0), 1)</f>
        <v>445a733c-15c8-4e48-91db-eea8375dd7e7</v>
      </c>
      <c r="C4809" s="62" t="s">
        <v>1556</v>
      </c>
      <c r="D4809" s="257" t="s">
        <v>354</v>
      </c>
      <c r="E4809" s="62" t="s">
        <v>7965</v>
      </c>
      <c r="F4809" s="62" t="s">
        <v>7966</v>
      </c>
      <c r="G4809" s="62" t="s">
        <v>7966</v>
      </c>
      <c r="H4809" s="200"/>
      <c r="I4809" s="62" t="s">
        <v>15774</v>
      </c>
      <c r="J4809" s="62" t="s">
        <v>15775</v>
      </c>
      <c r="K4809" s="62" t="s">
        <v>1766</v>
      </c>
      <c r="L4809" s="62" t="s">
        <v>1766</v>
      </c>
      <c r="M4809" s="62" t="s">
        <v>7127</v>
      </c>
      <c r="N4809" s="62" t="s">
        <v>15776</v>
      </c>
      <c r="O4809" s="62" t="s">
        <v>15775</v>
      </c>
      <c r="P4809" s="223" t="n">
        <v>40544</v>
      </c>
      <c r="Q4809" s="223" t="n">
        <v>43100</v>
      </c>
      <c r="R4809" s="62"/>
      <c r="S4809" s="62" t="s">
        <v>7117</v>
      </c>
      <c r="T4809" s="62" t="n">
        <v>340.9</v>
      </c>
      <c r="U4809" s="62"/>
      <c r="V4809" s="62"/>
      <c r="W4809" s="62" t="s">
        <v>15777</v>
      </c>
      <c r="X4809" s="200"/>
      <c r="Y4809" s="200" t="n">
        <v>0</v>
      </c>
      <c r="Z4809" s="200" t="n">
        <v>1</v>
      </c>
      <c r="AA4809" s="177"/>
      <c r="AB4809" s="94"/>
      <c r="AC4809" s="94"/>
      <c r="AD4809" s="94"/>
      <c r="AE4809" s="94" t="e">
        <f aca="false" t="array" ref="AE4809:AE4809">_xlfn.torow(_xlfn.unique(_xlfn._xlws.filter(cat_table[Subsector],$E4809=cat_table[Sector],"")))</f>
        <v>#NAME?</v>
      </c>
      <c r="AF4809" s="94"/>
      <c r="AG4809" s="94"/>
      <c r="AH4809" s="94"/>
      <c r="AI4809" s="94"/>
      <c r="AJ4809" s="94"/>
      <c r="AK4809" s="94"/>
      <c r="AL4809" s="94"/>
      <c r="AM4809" s="94"/>
      <c r="AN4809" s="94"/>
      <c r="AO4809" s="94" t="e">
        <f aca="false" t="array" ref="AO4809:AO4809">_xlfn.torow(_xlfn.unique(_xlfn._xlws.filter(cat_table[Sub-subsector],($E4809=cat_table[Sector])*($F4809=cat_table[Subsector]),"")))</f>
        <v>#NAME?</v>
      </c>
      <c r="AP4809" s="94"/>
      <c r="AQ4809" s="94"/>
      <c r="AR4809" s="94"/>
      <c r="AS4809" s="94"/>
      <c r="AT4809" s="94"/>
      <c r="AU4809" s="94"/>
      <c r="AV4809" s="94"/>
    </row>
    <row r="4810" s="224" customFormat="true" ht="15" hidden="false" customHeight="true" outlineLevel="0" collapsed="false">
      <c r="A4810" s="62" t="s">
        <v>15778</v>
      </c>
      <c r="B4810" s="20" t="str">
        <f aca="false">INDEX(Table2[], MATCH(L4810, Location_ID!$D$2:$D$648, 0), 1)</f>
        <v>445a733c-15c8-4e48-91db-eea8375dd7e7</v>
      </c>
      <c r="C4810" s="62" t="s">
        <v>1556</v>
      </c>
      <c r="D4810" s="257" t="s">
        <v>354</v>
      </c>
      <c r="E4810" s="62" t="s">
        <v>7127</v>
      </c>
      <c r="F4810" s="62" t="s">
        <v>7683</v>
      </c>
      <c r="G4810" s="62"/>
      <c r="H4810" s="200"/>
      <c r="I4810" s="62" t="s">
        <v>15774</v>
      </c>
      <c r="J4810" s="62" t="s">
        <v>15779</v>
      </c>
      <c r="K4810" s="62" t="s">
        <v>1766</v>
      </c>
      <c r="L4810" s="62" t="s">
        <v>1766</v>
      </c>
      <c r="M4810" s="62" t="s">
        <v>7127</v>
      </c>
      <c r="N4810" s="62" t="s">
        <v>15776</v>
      </c>
      <c r="O4810" s="62" t="s">
        <v>15779</v>
      </c>
      <c r="P4810" s="223" t="n">
        <v>40544</v>
      </c>
      <c r="Q4810" s="223" t="n">
        <v>43100</v>
      </c>
      <c r="R4810" s="62"/>
      <c r="S4810" s="62" t="s">
        <v>7117</v>
      </c>
      <c r="T4810" s="62" t="n">
        <v>232.5</v>
      </c>
      <c r="U4810" s="62"/>
      <c r="V4810" s="62"/>
      <c r="W4810" s="62" t="s">
        <v>15777</v>
      </c>
      <c r="X4810" s="200"/>
      <c r="Y4810" s="200" t="n">
        <v>0</v>
      </c>
      <c r="Z4810" s="200" t="n">
        <v>1</v>
      </c>
      <c r="AA4810" s="177"/>
      <c r="AB4810" s="94"/>
      <c r="AC4810" s="94"/>
      <c r="AD4810" s="94"/>
      <c r="AE4810" s="94" t="e">
        <f aca="false" t="array" ref="AE4810:AG4810">_xlfn.torow(_xlfn.unique(_xlfn._xlws.filter(cat_table[Subsector],$E4810=cat_table[Sector],"")))</f>
        <v>#NAME?</v>
      </c>
      <c r="AF4810" s="94" t="e">
        <v>#NAME?</v>
      </c>
      <c r="AG4810" s="94" t="e">
        <v>#NAME?</v>
      </c>
      <c r="AH4810" s="94"/>
      <c r="AI4810" s="94"/>
      <c r="AJ4810" s="94"/>
      <c r="AK4810" s="94"/>
      <c r="AL4810" s="94"/>
      <c r="AM4810" s="94"/>
      <c r="AN4810" s="94"/>
      <c r="AO4810" s="94" t="e">
        <f aca="false" t="array" ref="AO4810:AP4810">_xlfn.torow(_xlfn.unique(_xlfn._xlws.filter(cat_table[Sub-subsector],($E4810=cat_table[Sector])*($F4810=cat_table[Subsector]),"")))</f>
        <v>#NAME?</v>
      </c>
      <c r="AP4810" s="94" t="e">
        <v>#NAME?</v>
      </c>
      <c r="AQ4810" s="94"/>
      <c r="AR4810" s="94"/>
      <c r="AS4810" s="94"/>
      <c r="AT4810" s="94"/>
      <c r="AU4810" s="94"/>
      <c r="AV4810" s="94"/>
    </row>
    <row r="4811" s="224" customFormat="true" ht="15" hidden="false" customHeight="true" outlineLevel="0" collapsed="false">
      <c r="A4811" s="62" t="s">
        <v>15780</v>
      </c>
      <c r="B4811" s="20" t="str">
        <f aca="false">INDEX(Table2[], MATCH(L4811, Location_ID!$D$2:$D$648, 0), 1)</f>
        <v>ad6b2e7f-09cc-407f-b639-def4f5495508</v>
      </c>
      <c r="C4811" s="62" t="s">
        <v>1556</v>
      </c>
      <c r="D4811" s="257" t="s">
        <v>354</v>
      </c>
      <c r="E4811" s="62" t="s">
        <v>7965</v>
      </c>
      <c r="F4811" s="62" t="s">
        <v>7966</v>
      </c>
      <c r="G4811" s="62" t="s">
        <v>7966</v>
      </c>
      <c r="H4811" s="200"/>
      <c r="I4811" s="62" t="s">
        <v>15774</v>
      </c>
      <c r="J4811" s="62" t="s">
        <v>15781</v>
      </c>
      <c r="K4811" s="62" t="s">
        <v>7128</v>
      </c>
      <c r="L4811" s="62" t="s">
        <v>1839</v>
      </c>
      <c r="M4811" s="62" t="s">
        <v>7127</v>
      </c>
      <c r="N4811" s="62" t="s">
        <v>15776</v>
      </c>
      <c r="O4811" s="62" t="s">
        <v>15781</v>
      </c>
      <c r="P4811" s="223" t="n">
        <v>40544</v>
      </c>
      <c r="Q4811" s="223" t="n">
        <v>43100</v>
      </c>
      <c r="R4811" s="62"/>
      <c r="S4811" s="62" t="s">
        <v>7117</v>
      </c>
      <c r="T4811" s="62" t="n">
        <v>45.7</v>
      </c>
      <c r="U4811" s="62" t="n">
        <f aca="false">T4811-8.6</f>
        <v>37.1</v>
      </c>
      <c r="V4811" s="62" t="n">
        <f aca="false">T4811+8.6</f>
        <v>54.3</v>
      </c>
      <c r="W4811" s="62" t="s">
        <v>15777</v>
      </c>
      <c r="X4811" s="200"/>
      <c r="Y4811" s="200" t="n">
        <v>0</v>
      </c>
      <c r="Z4811" s="200" t="n">
        <v>1</v>
      </c>
      <c r="AA4811" s="177"/>
      <c r="AB4811" s="94"/>
      <c r="AC4811" s="94"/>
      <c r="AD4811" s="94"/>
      <c r="AE4811" s="94" t="e">
        <f aca="false" t="array" ref="AE4811:AE4811">_xlfn.torow(_xlfn.unique(_xlfn._xlws.filter(cat_table[Subsector],$E4811=cat_table[Sector],"")))</f>
        <v>#NAME?</v>
      </c>
      <c r="AF4811" s="94"/>
      <c r="AG4811" s="94"/>
      <c r="AH4811" s="94"/>
      <c r="AI4811" s="94"/>
      <c r="AJ4811" s="94"/>
      <c r="AK4811" s="94"/>
      <c r="AL4811" s="94"/>
      <c r="AM4811" s="94"/>
      <c r="AN4811" s="94"/>
      <c r="AO4811" s="94" t="e">
        <f aca="false" t="array" ref="AO4811:AO4811">_xlfn.torow(_xlfn.unique(_xlfn._xlws.filter(cat_table[Sub-subsector],($E4811=cat_table[Sector])*($F4811=cat_table[Subsector]),"")))</f>
        <v>#NAME?</v>
      </c>
      <c r="AP4811" s="94"/>
      <c r="AQ4811" s="94"/>
      <c r="AR4811" s="94"/>
      <c r="AS4811" s="94"/>
      <c r="AT4811" s="94"/>
      <c r="AU4811" s="94"/>
      <c r="AV4811" s="94"/>
    </row>
    <row r="4812" s="224" customFormat="true" ht="15" hidden="false" customHeight="true" outlineLevel="0" collapsed="false">
      <c r="A4812" s="62" t="s">
        <v>15782</v>
      </c>
      <c r="B4812" s="20" t="str">
        <f aca="false">INDEX(Table2[], MATCH(L4812, Location_ID!$D$2:$D$648, 0), 1)</f>
        <v>11df3492-682b-47f1-b66b-79624aa354aa</v>
      </c>
      <c r="C4812" s="62" t="s">
        <v>1556</v>
      </c>
      <c r="D4812" s="257" t="s">
        <v>354</v>
      </c>
      <c r="E4812" s="62" t="s">
        <v>7965</v>
      </c>
      <c r="F4812" s="62" t="s">
        <v>7966</v>
      </c>
      <c r="G4812" s="62" t="s">
        <v>7966</v>
      </c>
      <c r="H4812" s="200"/>
      <c r="I4812" s="62" t="s">
        <v>15774</v>
      </c>
      <c r="J4812" s="62" t="s">
        <v>15783</v>
      </c>
      <c r="K4812" s="62" t="s">
        <v>7128</v>
      </c>
      <c r="L4812" s="62" t="s">
        <v>2897</v>
      </c>
      <c r="M4812" s="62" t="s">
        <v>7127</v>
      </c>
      <c r="N4812" s="62" t="s">
        <v>15776</v>
      </c>
      <c r="O4812" s="62" t="s">
        <v>15783</v>
      </c>
      <c r="P4812" s="223" t="n">
        <v>40544</v>
      </c>
      <c r="Q4812" s="223" t="n">
        <v>43100</v>
      </c>
      <c r="R4812" s="62"/>
      <c r="S4812" s="62" t="s">
        <v>7117</v>
      </c>
      <c r="T4812" s="62" t="n">
        <v>31.9</v>
      </c>
      <c r="U4812" s="62" t="n">
        <f aca="false">T4812-7.8</f>
        <v>24.1</v>
      </c>
      <c r="V4812" s="62" t="n">
        <f aca="false">T4812+7.8</f>
        <v>39.7</v>
      </c>
      <c r="W4812" s="62" t="s">
        <v>15777</v>
      </c>
      <c r="X4812" s="200"/>
      <c r="Y4812" s="200" t="n">
        <v>0</v>
      </c>
      <c r="Z4812" s="200" t="n">
        <v>1</v>
      </c>
      <c r="AA4812" s="177"/>
      <c r="AB4812" s="94"/>
      <c r="AC4812" s="94"/>
      <c r="AD4812" s="94"/>
      <c r="AE4812" s="94" t="e">
        <f aca="false" t="array" ref="AE4812:AE4812">_xlfn.torow(_xlfn.unique(_xlfn._xlws.filter(cat_table[Subsector],$E4812=cat_table[Sector],"")))</f>
        <v>#NAME?</v>
      </c>
      <c r="AF4812" s="94"/>
      <c r="AG4812" s="94"/>
      <c r="AH4812" s="94"/>
      <c r="AI4812" s="94"/>
      <c r="AJ4812" s="94"/>
      <c r="AK4812" s="94"/>
      <c r="AL4812" s="94"/>
      <c r="AM4812" s="94"/>
      <c r="AN4812" s="94"/>
      <c r="AO4812" s="94" t="e">
        <f aca="false" t="array" ref="AO4812:AO4812">_xlfn.torow(_xlfn.unique(_xlfn._xlws.filter(cat_table[Sub-subsector],($E4812=cat_table[Sector])*($F4812=cat_table[Subsector]),"")))</f>
        <v>#NAME?</v>
      </c>
      <c r="AP4812" s="94"/>
      <c r="AQ4812" s="94"/>
      <c r="AR4812" s="94"/>
      <c r="AS4812" s="94"/>
      <c r="AT4812" s="94"/>
      <c r="AU4812" s="94"/>
      <c r="AV4812" s="94"/>
    </row>
    <row r="4813" s="224" customFormat="true" ht="15" hidden="false" customHeight="true" outlineLevel="0" collapsed="false">
      <c r="A4813" s="62" t="s">
        <v>15784</v>
      </c>
      <c r="B4813" s="20" t="str">
        <f aca="false">INDEX(Table2[], MATCH(L4813, Location_ID!$D$2:$D$648, 0), 1)</f>
        <v>4c082d4b-baea-4b3d-92cf-eb2072ae73c6</v>
      </c>
      <c r="C4813" s="62" t="s">
        <v>1556</v>
      </c>
      <c r="D4813" s="257" t="s">
        <v>354</v>
      </c>
      <c r="E4813" s="62" t="s">
        <v>7965</v>
      </c>
      <c r="F4813" s="62" t="s">
        <v>7966</v>
      </c>
      <c r="G4813" s="62" t="s">
        <v>7966</v>
      </c>
      <c r="H4813" s="200"/>
      <c r="I4813" s="62" t="s">
        <v>15774</v>
      </c>
      <c r="J4813" s="62" t="s">
        <v>15785</v>
      </c>
      <c r="K4813" s="62" t="s">
        <v>7128</v>
      </c>
      <c r="L4813" s="62" t="s">
        <v>1780</v>
      </c>
      <c r="M4813" s="62" t="s">
        <v>7127</v>
      </c>
      <c r="N4813" s="62" t="s">
        <v>15776</v>
      </c>
      <c r="O4813" s="62" t="s">
        <v>15785</v>
      </c>
      <c r="P4813" s="223" t="n">
        <v>40544</v>
      </c>
      <c r="Q4813" s="223" t="n">
        <v>43100</v>
      </c>
      <c r="R4813" s="62"/>
      <c r="S4813" s="62" t="s">
        <v>7117</v>
      </c>
      <c r="T4813" s="62" t="n">
        <v>29.8</v>
      </c>
      <c r="U4813" s="62" t="n">
        <f aca="false">T4813-7.8</f>
        <v>22</v>
      </c>
      <c r="V4813" s="62" t="n">
        <f aca="false">T4813+7.8</f>
        <v>37.6</v>
      </c>
      <c r="W4813" s="62" t="s">
        <v>15777</v>
      </c>
      <c r="X4813" s="200"/>
      <c r="Y4813" s="200" t="n">
        <v>0</v>
      </c>
      <c r="Z4813" s="200" t="n">
        <v>1</v>
      </c>
      <c r="AA4813" s="177"/>
      <c r="AB4813" s="94"/>
      <c r="AC4813" s="94"/>
      <c r="AD4813" s="94"/>
      <c r="AE4813" s="94" t="e">
        <f aca="false" t="array" ref="AE4813:AE4813">_xlfn.torow(_xlfn.unique(_xlfn._xlws.filter(cat_table[Subsector],$E4813=cat_table[Sector],"")))</f>
        <v>#NAME?</v>
      </c>
      <c r="AF4813" s="94"/>
      <c r="AG4813" s="94"/>
      <c r="AH4813" s="94"/>
      <c r="AI4813" s="94"/>
      <c r="AJ4813" s="94"/>
      <c r="AK4813" s="94"/>
      <c r="AL4813" s="94"/>
      <c r="AM4813" s="94"/>
      <c r="AN4813" s="94"/>
      <c r="AO4813" s="94" t="e">
        <f aca="false" t="array" ref="AO4813:AO4813">_xlfn.torow(_xlfn.unique(_xlfn._xlws.filter(cat_table[Sub-subsector],($E4813=cat_table[Sector])*($F4813=cat_table[Subsector]),"")))</f>
        <v>#NAME?</v>
      </c>
      <c r="AP4813" s="94"/>
      <c r="AQ4813" s="94"/>
      <c r="AR4813" s="94"/>
      <c r="AS4813" s="94"/>
      <c r="AT4813" s="94"/>
      <c r="AU4813" s="94"/>
      <c r="AV4813" s="94"/>
    </row>
    <row r="4814" s="224" customFormat="true" ht="15" hidden="false" customHeight="true" outlineLevel="0" collapsed="false">
      <c r="A4814" s="62" t="s">
        <v>15786</v>
      </c>
      <c r="B4814" s="20" t="str">
        <f aca="false">INDEX(Table2[], MATCH(L4814, Location_ID!$D$2:$D$648, 0), 1)</f>
        <v>1358c927-aa21-401b-81d8-e8855d8edc91</v>
      </c>
      <c r="C4814" s="62" t="s">
        <v>1556</v>
      </c>
      <c r="D4814" s="257" t="s">
        <v>354</v>
      </c>
      <c r="E4814" s="62" t="s">
        <v>7127</v>
      </c>
      <c r="F4814" s="62" t="s">
        <v>7683</v>
      </c>
      <c r="G4814" s="62" t="s">
        <v>7991</v>
      </c>
      <c r="H4814" s="200"/>
      <c r="I4814" s="62" t="s">
        <v>15774</v>
      </c>
      <c r="J4814" s="62" t="s">
        <v>15787</v>
      </c>
      <c r="K4814" s="62" t="s">
        <v>7128</v>
      </c>
      <c r="L4814" s="62" t="s">
        <v>1791</v>
      </c>
      <c r="M4814" s="62" t="s">
        <v>7127</v>
      </c>
      <c r="N4814" s="62" t="s">
        <v>15776</v>
      </c>
      <c r="O4814" s="62" t="s">
        <v>15787</v>
      </c>
      <c r="P4814" s="223" t="n">
        <v>40544</v>
      </c>
      <c r="Q4814" s="223" t="n">
        <v>43100</v>
      </c>
      <c r="R4814" s="62"/>
      <c r="S4814" s="62" t="s">
        <v>7117</v>
      </c>
      <c r="T4814" s="62" t="n">
        <v>39.8</v>
      </c>
      <c r="U4814" s="62" t="n">
        <f aca="false">T4814-12.4</f>
        <v>27.4</v>
      </c>
      <c r="V4814" s="62" t="n">
        <f aca="false">T4814+12.4</f>
        <v>52.2</v>
      </c>
      <c r="W4814" s="62" t="s">
        <v>15777</v>
      </c>
      <c r="X4814" s="200"/>
      <c r="Y4814" s="200" t="n">
        <v>0</v>
      </c>
      <c r="Z4814" s="200" t="n">
        <v>1</v>
      </c>
      <c r="AA4814" s="177"/>
      <c r="AB4814" s="94"/>
      <c r="AC4814" s="94"/>
      <c r="AD4814" s="94"/>
      <c r="AE4814" s="94" t="e">
        <f aca="false" t="array" ref="AE4814:AG4814">_xlfn.torow(_xlfn.unique(_xlfn._xlws.filter(cat_table[Subsector],$E4814=cat_table[Sector],"")))</f>
        <v>#NAME?</v>
      </c>
      <c r="AF4814" s="94" t="e">
        <v>#NAME?</v>
      </c>
      <c r="AG4814" s="94" t="e">
        <v>#NAME?</v>
      </c>
      <c r="AH4814" s="94"/>
      <c r="AI4814" s="94"/>
      <c r="AJ4814" s="94"/>
      <c r="AK4814" s="94"/>
      <c r="AL4814" s="94"/>
      <c r="AM4814" s="94"/>
      <c r="AN4814" s="94"/>
      <c r="AO4814" s="94" t="e">
        <f aca="false" t="array" ref="AO4814:AP4814">_xlfn.torow(_xlfn.unique(_xlfn._xlws.filter(cat_table[Sub-subsector],($E4814=cat_table[Sector])*($F4814=cat_table[Subsector]),"")))</f>
        <v>#NAME?</v>
      </c>
      <c r="AP4814" s="94" t="e">
        <v>#NAME?</v>
      </c>
      <c r="AQ4814" s="94"/>
      <c r="AR4814" s="94"/>
      <c r="AS4814" s="94"/>
      <c r="AT4814" s="94"/>
      <c r="AU4814" s="94"/>
      <c r="AV4814" s="94"/>
    </row>
    <row r="4815" s="224" customFormat="true" ht="15" hidden="false" customHeight="true" outlineLevel="0" collapsed="false">
      <c r="A4815" s="62" t="s">
        <v>15788</v>
      </c>
      <c r="B4815" s="20" t="str">
        <f aca="false">INDEX(Table2[], MATCH(L4815, Location_ID!$D$2:$D$648, 0), 1)</f>
        <v>4c082d4b-baea-4b3d-92cf-eb2072ae73c6</v>
      </c>
      <c r="C4815" s="62" t="s">
        <v>1556</v>
      </c>
      <c r="D4815" s="257" t="s">
        <v>354</v>
      </c>
      <c r="E4815" s="62" t="s">
        <v>7127</v>
      </c>
      <c r="F4815" s="62" t="s">
        <v>7683</v>
      </c>
      <c r="G4815" s="62" t="s">
        <v>7991</v>
      </c>
      <c r="H4815" s="200"/>
      <c r="I4815" s="62" t="s">
        <v>15774</v>
      </c>
      <c r="J4815" s="62" t="s">
        <v>15789</v>
      </c>
      <c r="K4815" s="62" t="s">
        <v>7128</v>
      </c>
      <c r="L4815" s="62" t="s">
        <v>1780</v>
      </c>
      <c r="M4815" s="62" t="s">
        <v>7127</v>
      </c>
      <c r="N4815" s="62" t="s">
        <v>15776</v>
      </c>
      <c r="O4815" s="62" t="s">
        <v>15789</v>
      </c>
      <c r="P4815" s="223" t="n">
        <v>40544</v>
      </c>
      <c r="Q4815" s="223" t="n">
        <v>43100</v>
      </c>
      <c r="R4815" s="62"/>
      <c r="S4815" s="62" t="s">
        <v>7117</v>
      </c>
      <c r="T4815" s="62" t="n">
        <v>25.9</v>
      </c>
      <c r="U4815" s="62" t="n">
        <f aca="false">T4815-8.3</f>
        <v>17.6</v>
      </c>
      <c r="V4815" s="62" t="n">
        <f aca="false">T4815+8.3</f>
        <v>34.2</v>
      </c>
      <c r="W4815" s="62" t="s">
        <v>15777</v>
      </c>
      <c r="X4815" s="200"/>
      <c r="Y4815" s="200" t="n">
        <v>0</v>
      </c>
      <c r="Z4815" s="200" t="n">
        <v>1</v>
      </c>
      <c r="AA4815" s="177"/>
      <c r="AB4815" s="94"/>
      <c r="AC4815" s="94"/>
      <c r="AD4815" s="94"/>
      <c r="AE4815" s="94" t="e">
        <f aca="false" t="array" ref="AE4815:AG4815">_xlfn.torow(_xlfn.unique(_xlfn._xlws.filter(cat_table[Subsector],$E4815=cat_table[Sector],"")))</f>
        <v>#NAME?</v>
      </c>
      <c r="AF4815" s="94" t="e">
        <v>#NAME?</v>
      </c>
      <c r="AG4815" s="94" t="e">
        <v>#NAME?</v>
      </c>
      <c r="AH4815" s="94"/>
      <c r="AI4815" s="94"/>
      <c r="AJ4815" s="94"/>
      <c r="AK4815" s="94"/>
      <c r="AL4815" s="94"/>
      <c r="AM4815" s="94"/>
      <c r="AN4815" s="94"/>
      <c r="AO4815" s="94" t="e">
        <f aca="false" t="array" ref="AO4815:AP4815">_xlfn.torow(_xlfn.unique(_xlfn._xlws.filter(cat_table[Sub-subsector],($E4815=cat_table[Sector])*($F4815=cat_table[Subsector]),"")))</f>
        <v>#NAME?</v>
      </c>
      <c r="AP4815" s="94" t="e">
        <v>#NAME?</v>
      </c>
      <c r="AQ4815" s="94"/>
      <c r="AR4815" s="94"/>
      <c r="AS4815" s="94"/>
      <c r="AT4815" s="94"/>
      <c r="AU4815" s="94"/>
      <c r="AV4815" s="94"/>
    </row>
    <row r="4816" s="224" customFormat="true" ht="15" hidden="false" customHeight="true" outlineLevel="0" collapsed="false">
      <c r="A4816" s="62" t="s">
        <v>15790</v>
      </c>
      <c r="B4816" s="20" t="str">
        <f aca="false">INDEX(Table2[], MATCH(L4816, Location_ID!$D$2:$D$648, 0), 1)</f>
        <v>11df3492-682b-47f1-b66b-79624aa354aa</v>
      </c>
      <c r="C4816" s="62" t="s">
        <v>1556</v>
      </c>
      <c r="D4816" s="257" t="s">
        <v>354</v>
      </c>
      <c r="E4816" s="62" t="s">
        <v>7127</v>
      </c>
      <c r="F4816" s="62" t="s">
        <v>7683</v>
      </c>
      <c r="G4816" s="62" t="s">
        <v>7991</v>
      </c>
      <c r="H4816" s="200"/>
      <c r="I4816" s="62" t="s">
        <v>15774</v>
      </c>
      <c r="J4816" s="62" t="s">
        <v>15791</v>
      </c>
      <c r="K4816" s="62" t="s">
        <v>7124</v>
      </c>
      <c r="L4816" s="62" t="s">
        <v>2897</v>
      </c>
      <c r="M4816" s="62" t="s">
        <v>7127</v>
      </c>
      <c r="N4816" s="62" t="s">
        <v>15776</v>
      </c>
      <c r="O4816" s="62" t="s">
        <v>15791</v>
      </c>
      <c r="P4816" s="223" t="n">
        <v>40544</v>
      </c>
      <c r="Q4816" s="223" t="n">
        <v>43100</v>
      </c>
      <c r="R4816" s="62"/>
      <c r="S4816" s="62" t="s">
        <v>7117</v>
      </c>
      <c r="T4816" s="62" t="n">
        <v>13.2</v>
      </c>
      <c r="U4816" s="62" t="n">
        <f aca="false">T4816-9.3</f>
        <v>3.9</v>
      </c>
      <c r="V4816" s="62" t="n">
        <f aca="false">T4816+9.3</f>
        <v>22.5</v>
      </c>
      <c r="W4816" s="62" t="s">
        <v>15777</v>
      </c>
      <c r="X4816" s="200"/>
      <c r="Y4816" s="200" t="n">
        <v>0</v>
      </c>
      <c r="Z4816" s="200" t="n">
        <v>1</v>
      </c>
      <c r="AA4816" s="177"/>
      <c r="AB4816" s="94"/>
      <c r="AC4816" s="94"/>
      <c r="AD4816" s="94"/>
      <c r="AE4816" s="94" t="e">
        <f aca="false" t="array" ref="AE4816:AG4816">_xlfn.torow(_xlfn.unique(_xlfn._xlws.filter(cat_table[Subsector],$E4816=cat_table[Sector],"")))</f>
        <v>#NAME?</v>
      </c>
      <c r="AF4816" s="94" t="e">
        <v>#NAME?</v>
      </c>
      <c r="AG4816" s="94" t="e">
        <v>#NAME?</v>
      </c>
      <c r="AH4816" s="94"/>
      <c r="AI4816" s="94"/>
      <c r="AJ4816" s="94"/>
      <c r="AK4816" s="94"/>
      <c r="AL4816" s="94"/>
      <c r="AM4816" s="94"/>
      <c r="AN4816" s="94"/>
      <c r="AO4816" s="94" t="e">
        <f aca="false" t="array" ref="AO4816:AP4816">_xlfn.torow(_xlfn.unique(_xlfn._xlws.filter(cat_table[Sub-subsector],($E4816=cat_table[Sector])*($F4816=cat_table[Subsector]),"")))</f>
        <v>#NAME?</v>
      </c>
      <c r="AP4816" s="94" t="e">
        <v>#NAME?</v>
      </c>
      <c r="AQ4816" s="94"/>
      <c r="AR4816" s="94"/>
      <c r="AS4816" s="94"/>
      <c r="AT4816" s="94"/>
      <c r="AU4816" s="94"/>
      <c r="AV4816" s="94"/>
    </row>
    <row r="4817" customFormat="false" ht="15" hidden="false" customHeight="true" outlineLevel="0" collapsed="false">
      <c r="A4817" s="62" t="s">
        <v>15792</v>
      </c>
      <c r="B4817" s="20" t="str">
        <f aca="false">INDEX(Table2[], MATCH(L4817, Location_ID!$D$2:$D$648, 0), 1)</f>
        <v>eada962d-d450-4a03-a68a-50387d3b4b71</v>
      </c>
      <c r="C4817" s="62" t="s">
        <v>1556</v>
      </c>
      <c r="D4817" s="257" t="s">
        <v>354</v>
      </c>
      <c r="E4817" s="62" t="s">
        <v>7127</v>
      </c>
      <c r="F4817" s="62" t="s">
        <v>7683</v>
      </c>
      <c r="G4817" s="62" t="s">
        <v>7991</v>
      </c>
      <c r="H4817" s="200"/>
      <c r="I4817" s="62" t="s">
        <v>15774</v>
      </c>
      <c r="J4817" s="62" t="s">
        <v>15793</v>
      </c>
      <c r="K4817" s="62" t="s">
        <v>7124</v>
      </c>
      <c r="L4817" s="20" t="s">
        <v>1775</v>
      </c>
      <c r="M4817" s="62" t="s">
        <v>7127</v>
      </c>
      <c r="N4817" s="62" t="s">
        <v>15776</v>
      </c>
      <c r="O4817" s="62" t="s">
        <v>15793</v>
      </c>
      <c r="P4817" s="223" t="n">
        <v>40544</v>
      </c>
      <c r="Q4817" s="223" t="n">
        <v>43100</v>
      </c>
      <c r="R4817" s="20"/>
      <c r="S4817" s="62" t="s">
        <v>7117</v>
      </c>
      <c r="T4817" s="20" t="n">
        <v>12.3</v>
      </c>
      <c r="U4817" s="20" t="n">
        <f aca="false">T4817-6.4</f>
        <v>5.9</v>
      </c>
      <c r="V4817" s="20" t="n">
        <f aca="false">T4817+6.4</f>
        <v>18.7</v>
      </c>
      <c r="W4817" s="62" t="s">
        <v>15777</v>
      </c>
      <c r="X4817" s="35"/>
      <c r="Y4817" s="200" t="n">
        <v>0</v>
      </c>
      <c r="Z4817" s="200" t="n">
        <v>1</v>
      </c>
      <c r="AE4817" s="94" t="e">
        <f aca="false" t="array" ref="AE4817:AG4817">_xlfn.torow(_xlfn.unique(_xlfn._xlws.filter(cat_table[Subsector],$E4817=cat_table[Sector],"")))</f>
        <v>#NAME?</v>
      </c>
      <c r="AF4817" s="94" t="e">
        <v>#NAME?</v>
      </c>
      <c r="AG4817" s="94" t="e">
        <v>#NAME?</v>
      </c>
      <c r="AO4817" s="94" t="e">
        <f aca="false" t="array" ref="AO4817:AP4817">_xlfn.torow(_xlfn.unique(_xlfn._xlws.filter(cat_table[Sub-subsector],($E4817=cat_table[Sector])*($F4817=cat_table[Subsector]),"")))</f>
        <v>#NAME?</v>
      </c>
      <c r="AP4817" s="94" t="e">
        <v>#NAME?</v>
      </c>
    </row>
    <row r="4818" customFormat="false" ht="15" hidden="false" customHeight="true" outlineLevel="0" collapsed="false">
      <c r="A4818" s="125" t="s">
        <v>15794</v>
      </c>
      <c r="B4818" s="165" t="str">
        <f aca="false">INDEX(Table2[], MATCH(L4818, Location_ID!$D$2:$D$648, 0), 1)</f>
        <v>64bd905c-815a-4d4f-8ab7-5ac89e1d4b28</v>
      </c>
      <c r="C4818" s="129" t="s">
        <v>1556</v>
      </c>
      <c r="D4818" s="249" t="s">
        <v>354</v>
      </c>
      <c r="E4818" s="125" t="s">
        <v>7127</v>
      </c>
      <c r="F4818" s="125" t="s">
        <v>7683</v>
      </c>
      <c r="G4818" s="125" t="s">
        <v>7991</v>
      </c>
      <c r="H4818" s="125"/>
      <c r="I4818" s="125" t="s">
        <v>15774</v>
      </c>
      <c r="J4818" s="129" t="s">
        <v>15795</v>
      </c>
      <c r="K4818" s="125" t="s">
        <v>7124</v>
      </c>
      <c r="L4818" s="165" t="s">
        <v>1782</v>
      </c>
      <c r="M4818" s="125" t="s">
        <v>7127</v>
      </c>
      <c r="N4818" s="129" t="s">
        <v>15776</v>
      </c>
      <c r="O4818" s="129" t="s">
        <v>15795</v>
      </c>
      <c r="P4818" s="183" t="n">
        <v>40544</v>
      </c>
      <c r="Q4818" s="183" t="n">
        <v>43100</v>
      </c>
      <c r="R4818" s="165"/>
      <c r="S4818" s="125" t="s">
        <v>7117</v>
      </c>
      <c r="T4818" s="165" t="n">
        <v>12.2</v>
      </c>
      <c r="U4818" s="165" t="n">
        <f aca="false">T4818-5.1</f>
        <v>7.1</v>
      </c>
      <c r="V4818" s="165" t="n">
        <f aca="false">T4818+5.1</f>
        <v>17.3</v>
      </c>
      <c r="W4818" s="129" t="s">
        <v>15777</v>
      </c>
      <c r="X4818" s="165"/>
      <c r="Y4818" s="129" t="n">
        <v>0</v>
      </c>
      <c r="Z4818" s="129" t="n">
        <v>1</v>
      </c>
      <c r="AE4818" s="94" t="e">
        <f aca="false" t="array" ref="AE4818:AG4818">_xlfn.torow(_xlfn.unique(_xlfn._xlws.filter(cat_table[Subsector],$E4818=cat_table[Sector],"")))</f>
        <v>#NAME?</v>
      </c>
      <c r="AF4818" s="94" t="e">
        <v>#NAME?</v>
      </c>
      <c r="AG4818" s="94" t="e">
        <v>#NAME?</v>
      </c>
      <c r="AO4818" s="94" t="e">
        <f aca="false" t="array" ref="AO4818:AP4818">_xlfn.torow(_xlfn.unique(_xlfn._xlws.filter(cat_table[Sub-subsector],($E4818=cat_table[Sector])*($F4818=cat_table[Subsector]),"")))</f>
        <v>#NAME?</v>
      </c>
      <c r="AP4818" s="94" t="e">
        <v>#NAME?</v>
      </c>
    </row>
    <row r="4819" customFormat="false" ht="15" hidden="false" customHeight="true" outlineLevel="0" collapsed="false">
      <c r="A4819" s="300" t="s">
        <v>15796</v>
      </c>
      <c r="B4819" s="20" t="str">
        <f aca="false">INDEX(Table2[], MATCH(L4819, Location_ID!$D$2:$D$3098, 0), 1)</f>
        <v>0cb051a2-120d-4ab4-9ace-d2d5b24be706</v>
      </c>
      <c r="C4819" s="300" t="s">
        <v>1560</v>
      </c>
      <c r="D4819" s="301" t="s">
        <v>354</v>
      </c>
      <c r="E4819" s="300" t="s">
        <v>7134</v>
      </c>
      <c r="F4819" s="300" t="s">
        <v>7135</v>
      </c>
      <c r="G4819" s="300" t="s">
        <v>7591</v>
      </c>
      <c r="H4819" s="302"/>
      <c r="I4819" s="300" t="s">
        <v>15797</v>
      </c>
      <c r="J4819" s="300" t="s">
        <v>15798</v>
      </c>
      <c r="K4819" s="300" t="s">
        <v>7124</v>
      </c>
      <c r="L4819" s="300" t="s">
        <v>3079</v>
      </c>
      <c r="M4819" s="300" t="s">
        <v>7110</v>
      </c>
      <c r="N4819" s="300" t="s">
        <v>15799</v>
      </c>
      <c r="O4819" s="300" t="s">
        <v>15798</v>
      </c>
      <c r="P4819" s="303" t="n">
        <v>43396</v>
      </c>
      <c r="Q4819" s="303" t="n">
        <v>43406</v>
      </c>
      <c r="R4819" s="300"/>
      <c r="S4819" s="300" t="s">
        <v>7112</v>
      </c>
      <c r="T4819" s="300" t="n">
        <v>9.5</v>
      </c>
      <c r="U4819" s="300" t="n">
        <v>6.1</v>
      </c>
      <c r="V4819" s="300" t="n">
        <v>14.6</v>
      </c>
      <c r="W4819" s="300" t="s">
        <v>15800</v>
      </c>
      <c r="X4819" s="302"/>
      <c r="Y4819" s="302" t="n">
        <v>1</v>
      </c>
      <c r="Z4819" s="302" t="n">
        <v>0</v>
      </c>
      <c r="AE4819" s="94" t="e">
        <f aca="false" t="array" ref="AE4819:AK4819">_xlfn.torow(_xlfn.unique(_xlfn._xlws.filter(cat_table[Subsector],$E4819=cat_table[Sector],"")))</f>
        <v>#NAME?</v>
      </c>
      <c r="AF4819" s="94" t="e">
        <v>#NAME?</v>
      </c>
      <c r="AG4819" s="94" t="e">
        <v>#NAME?</v>
      </c>
      <c r="AH4819" s="94" t="e">
        <v>#NAME?</v>
      </c>
      <c r="AI4819" s="94" t="e">
        <v>#NAME?</v>
      </c>
      <c r="AJ4819" s="94" t="e">
        <v>#NAME?</v>
      </c>
      <c r="AK4819" s="94" t="e">
        <v>#NAME?</v>
      </c>
      <c r="AO4819" s="94" t="e">
        <f aca="false" t="array" ref="AO4819:AT4819">_xlfn.torow(_xlfn.unique(_xlfn._xlws.filter(cat_table[Sub-subsector],($E4819=cat_table[Sector])*($F4819=cat_table[Subsector]),"")))</f>
        <v>#NAME?</v>
      </c>
      <c r="AP4819" s="94" t="e">
        <v>#NAME?</v>
      </c>
      <c r="AQ4819" s="94" t="e">
        <v>#NAME?</v>
      </c>
      <c r="AR4819" s="94" t="e">
        <v>#NAME?</v>
      </c>
      <c r="AS4819" s="94" t="e">
        <v>#NAME?</v>
      </c>
      <c r="AT4819" s="94" t="e">
        <v>#NAME?</v>
      </c>
    </row>
    <row r="4820" customFormat="false" ht="15" hidden="false" customHeight="true" outlineLevel="0" collapsed="false">
      <c r="A4820" s="300" t="s">
        <v>15801</v>
      </c>
      <c r="B4820" s="20" t="str">
        <f aca="false">INDEX(Table2[], MATCH(L4820, Location_ID!$D$2:$D$3098, 0), 1)</f>
        <v>0cb051a2-120d-4ab4-9ace-d2d5b24be706</v>
      </c>
      <c r="C4820" s="300" t="s">
        <v>1560</v>
      </c>
      <c r="D4820" s="301" t="s">
        <v>354</v>
      </c>
      <c r="E4820" s="300" t="s">
        <v>7134</v>
      </c>
      <c r="F4820" s="300" t="s">
        <v>7135</v>
      </c>
      <c r="G4820" s="300" t="s">
        <v>7591</v>
      </c>
      <c r="H4820" s="302"/>
      <c r="I4820" s="300" t="s">
        <v>15797</v>
      </c>
      <c r="J4820" s="300" t="s">
        <v>15802</v>
      </c>
      <c r="K4820" s="300" t="s">
        <v>7124</v>
      </c>
      <c r="L4820" s="300" t="s">
        <v>3079</v>
      </c>
      <c r="M4820" s="300" t="s">
        <v>7110</v>
      </c>
      <c r="N4820" s="300" t="s">
        <v>15799</v>
      </c>
      <c r="O4820" s="300" t="s">
        <v>15802</v>
      </c>
      <c r="P4820" s="303" t="n">
        <v>43396</v>
      </c>
      <c r="Q4820" s="303" t="n">
        <v>43406</v>
      </c>
      <c r="R4820" s="300"/>
      <c r="S4820" s="300" t="s">
        <v>7112</v>
      </c>
      <c r="T4820" s="300" t="n">
        <v>2</v>
      </c>
      <c r="U4820" s="300" t="n">
        <v>1.3</v>
      </c>
      <c r="V4820" s="300" t="n">
        <v>3</v>
      </c>
      <c r="W4820" s="300" t="s">
        <v>15800</v>
      </c>
      <c r="X4820" s="302"/>
      <c r="Y4820" s="302" t="n">
        <v>1</v>
      </c>
      <c r="Z4820" s="302" t="n">
        <v>0</v>
      </c>
      <c r="AE4820" s="94" t="e">
        <f aca="false" t="array" ref="AE4820:AK4820">_xlfn.torow(_xlfn.unique(_xlfn._xlws.filter(cat_table[Subsector],$E4820=cat_table[Sector],"")))</f>
        <v>#NAME?</v>
      </c>
      <c r="AF4820" s="94" t="e">
        <v>#NAME?</v>
      </c>
      <c r="AG4820" s="94" t="e">
        <v>#NAME?</v>
      </c>
      <c r="AH4820" s="94" t="e">
        <v>#NAME?</v>
      </c>
      <c r="AI4820" s="94" t="e">
        <v>#NAME?</v>
      </c>
      <c r="AJ4820" s="94" t="e">
        <v>#NAME?</v>
      </c>
      <c r="AK4820" s="94" t="e">
        <v>#NAME?</v>
      </c>
      <c r="AO4820" s="94" t="e">
        <f aca="false" t="array" ref="AO4820:AT4820">_xlfn.torow(_xlfn.unique(_xlfn._xlws.filter(cat_table[Sub-subsector],($E4820=cat_table[Sector])*($F4820=cat_table[Subsector]),"")))</f>
        <v>#NAME?</v>
      </c>
      <c r="AP4820" s="94" t="e">
        <v>#NAME?</v>
      </c>
      <c r="AQ4820" s="94" t="e">
        <v>#NAME?</v>
      </c>
      <c r="AR4820" s="94" t="e">
        <v>#NAME?</v>
      </c>
      <c r="AS4820" s="94" t="e">
        <v>#NAME?</v>
      </c>
      <c r="AT4820" s="94" t="e">
        <v>#NAME?</v>
      </c>
    </row>
    <row r="4821" customFormat="false" ht="15" hidden="false" customHeight="true" outlineLevel="0" collapsed="false">
      <c r="A4821" s="300" t="s">
        <v>15803</v>
      </c>
      <c r="B4821" s="20" t="str">
        <f aca="false">INDEX(Table2[], MATCH(L4821, Location_ID!$D$2:$D$3098, 0), 1)</f>
        <v>0cb051a2-120d-4ab4-9ace-d2d5b24be706</v>
      </c>
      <c r="C4821" s="300" t="s">
        <v>1560</v>
      </c>
      <c r="D4821" s="301" t="s">
        <v>354</v>
      </c>
      <c r="E4821" s="300" t="s">
        <v>7134</v>
      </c>
      <c r="F4821" s="300" t="s">
        <v>7135</v>
      </c>
      <c r="G4821" s="300" t="s">
        <v>7591</v>
      </c>
      <c r="H4821" s="302"/>
      <c r="I4821" s="300" t="s">
        <v>15797</v>
      </c>
      <c r="J4821" s="300" t="s">
        <v>15804</v>
      </c>
      <c r="K4821" s="300" t="s">
        <v>7124</v>
      </c>
      <c r="L4821" s="300" t="s">
        <v>3079</v>
      </c>
      <c r="M4821" s="300" t="s">
        <v>7110</v>
      </c>
      <c r="N4821" s="300" t="s">
        <v>15799</v>
      </c>
      <c r="O4821" s="300" t="s">
        <v>15804</v>
      </c>
      <c r="P4821" s="303" t="n">
        <v>43396</v>
      </c>
      <c r="Q4821" s="303" t="n">
        <v>43406</v>
      </c>
      <c r="R4821" s="300"/>
      <c r="S4821" s="300" t="s">
        <v>7117</v>
      </c>
      <c r="T4821" s="300" t="n">
        <v>3.2</v>
      </c>
      <c r="U4821" s="300" t="n">
        <v>2</v>
      </c>
      <c r="V4821" s="300" t="n">
        <v>5.1</v>
      </c>
      <c r="W4821" s="300" t="s">
        <v>15805</v>
      </c>
      <c r="X4821" s="302"/>
      <c r="Y4821" s="302" t="n">
        <v>1</v>
      </c>
      <c r="Z4821" s="302" t="n">
        <v>1</v>
      </c>
      <c r="AE4821" s="94" t="e">
        <f aca="false" t="array" ref="AE4821:AK4821">_xlfn.torow(_xlfn.unique(_xlfn._xlws.filter(cat_table[Subsector],$E4821=cat_table[Sector],"")))</f>
        <v>#NAME?</v>
      </c>
      <c r="AF4821" s="94" t="e">
        <v>#NAME?</v>
      </c>
      <c r="AG4821" s="94" t="e">
        <v>#NAME?</v>
      </c>
      <c r="AH4821" s="94" t="e">
        <v>#NAME?</v>
      </c>
      <c r="AI4821" s="94" t="e">
        <v>#NAME?</v>
      </c>
      <c r="AJ4821" s="94" t="e">
        <v>#NAME?</v>
      </c>
      <c r="AK4821" s="94" t="e">
        <v>#NAME?</v>
      </c>
      <c r="AO4821" s="94" t="e">
        <f aca="false" t="array" ref="AO4821:AT4821">_xlfn.torow(_xlfn.unique(_xlfn._xlws.filter(cat_table[Sub-subsector],($E4821=cat_table[Sector])*($F4821=cat_table[Subsector]),"")))</f>
        <v>#NAME?</v>
      </c>
      <c r="AP4821" s="94" t="e">
        <v>#NAME?</v>
      </c>
      <c r="AQ4821" s="94" t="e">
        <v>#NAME?</v>
      </c>
      <c r="AR4821" s="94" t="e">
        <v>#NAME?</v>
      </c>
      <c r="AS4821" s="94" t="e">
        <v>#NAME?</v>
      </c>
      <c r="AT4821" s="94" t="e">
        <v>#NAME?</v>
      </c>
    </row>
    <row r="4822" customFormat="false" ht="15" hidden="false" customHeight="true" outlineLevel="0" collapsed="false">
      <c r="A4822" s="300" t="s">
        <v>15806</v>
      </c>
      <c r="B4822" s="20" t="str">
        <f aca="false">INDEX(Table2[], MATCH(L4822, Location_ID!$D$2:$D$3098, 0), 1)</f>
        <v>984015cd-9c1b-4fa2-b101-1db22d4a0fce</v>
      </c>
      <c r="C4822" s="300" t="s">
        <v>1560</v>
      </c>
      <c r="D4822" s="301" t="s">
        <v>354</v>
      </c>
      <c r="E4822" s="300" t="s">
        <v>7134</v>
      </c>
      <c r="F4822" s="300" t="s">
        <v>7135</v>
      </c>
      <c r="G4822" s="300" t="s">
        <v>7591</v>
      </c>
      <c r="H4822" s="302"/>
      <c r="I4822" s="300" t="s">
        <v>15797</v>
      </c>
      <c r="J4822" s="300" t="s">
        <v>15807</v>
      </c>
      <c r="K4822" s="300" t="s">
        <v>7124</v>
      </c>
      <c r="L4822" s="300" t="s">
        <v>3081</v>
      </c>
      <c r="M4822" s="300" t="s">
        <v>7110</v>
      </c>
      <c r="N4822" s="300" t="s">
        <v>15799</v>
      </c>
      <c r="O4822" s="300" t="s">
        <v>15807</v>
      </c>
      <c r="P4822" s="303" t="n">
        <v>43396</v>
      </c>
      <c r="Q4822" s="303" t="n">
        <v>43406</v>
      </c>
      <c r="R4822" s="300" t="n">
        <v>39</v>
      </c>
      <c r="S4822" s="300" t="s">
        <v>7117</v>
      </c>
      <c r="T4822" s="300" t="n">
        <v>8</v>
      </c>
      <c r="U4822" s="300"/>
      <c r="V4822" s="300"/>
      <c r="W4822" s="300" t="s">
        <v>15800</v>
      </c>
      <c r="X4822" s="302"/>
      <c r="Y4822" s="302" t="n">
        <v>1</v>
      </c>
      <c r="Z4822" s="302" t="n">
        <v>0</v>
      </c>
      <c r="AE4822" s="94" t="e">
        <f aca="false" t="array" ref="AE4822:AK4822">_xlfn.torow(_xlfn.unique(_xlfn._xlws.filter(cat_table[Subsector],$E4822=cat_table[Sector],"")))</f>
        <v>#NAME?</v>
      </c>
      <c r="AF4822" s="94" t="e">
        <v>#NAME?</v>
      </c>
      <c r="AG4822" s="94" t="e">
        <v>#NAME?</v>
      </c>
      <c r="AH4822" s="94" t="e">
        <v>#NAME?</v>
      </c>
      <c r="AI4822" s="94" t="e">
        <v>#NAME?</v>
      </c>
      <c r="AJ4822" s="94" t="e">
        <v>#NAME?</v>
      </c>
      <c r="AK4822" s="94" t="e">
        <v>#NAME?</v>
      </c>
      <c r="AO4822" s="94" t="e">
        <f aca="false" t="array" ref="AO4822:AT4822">_xlfn.torow(_xlfn.unique(_xlfn._xlws.filter(cat_table[Sub-subsector],($E4822=cat_table[Sector])*($F4822=cat_table[Subsector]),"")))</f>
        <v>#NAME?</v>
      </c>
      <c r="AP4822" s="94" t="e">
        <v>#NAME?</v>
      </c>
      <c r="AQ4822" s="94" t="e">
        <v>#NAME?</v>
      </c>
      <c r="AR4822" s="94" t="e">
        <v>#NAME?</v>
      </c>
      <c r="AS4822" s="94" t="e">
        <v>#NAME?</v>
      </c>
      <c r="AT4822" s="94" t="e">
        <v>#NAME?</v>
      </c>
    </row>
    <row r="4823" customFormat="false" ht="15" hidden="false" customHeight="true" outlineLevel="0" collapsed="false">
      <c r="A4823" s="300" t="s">
        <v>15808</v>
      </c>
      <c r="B4823" s="20" t="str">
        <f aca="false">INDEX(Table2[], MATCH(L4823, Location_ID!$D$2:$D$3098, 0), 1)</f>
        <v>984015cd-9c1b-4fa2-b101-1db22d4a0fce</v>
      </c>
      <c r="C4823" s="300" t="s">
        <v>1560</v>
      </c>
      <c r="D4823" s="301" t="s">
        <v>354</v>
      </c>
      <c r="E4823" s="300" t="s">
        <v>7134</v>
      </c>
      <c r="F4823" s="300" t="s">
        <v>7135</v>
      </c>
      <c r="G4823" s="300" t="s">
        <v>7591</v>
      </c>
      <c r="H4823" s="302"/>
      <c r="I4823" s="300" t="s">
        <v>15797</v>
      </c>
      <c r="J4823" s="304" t="s">
        <v>15809</v>
      </c>
      <c r="K4823" s="304" t="s">
        <v>7124</v>
      </c>
      <c r="L4823" s="304" t="s">
        <v>3081</v>
      </c>
      <c r="M4823" s="304" t="s">
        <v>7110</v>
      </c>
      <c r="N4823" s="304" t="s">
        <v>15799</v>
      </c>
      <c r="O4823" s="304" t="s">
        <v>15809</v>
      </c>
      <c r="P4823" s="305" t="n">
        <v>43396</v>
      </c>
      <c r="Q4823" s="305" t="n">
        <v>43406</v>
      </c>
      <c r="R4823" s="304" t="n">
        <v>10</v>
      </c>
      <c r="S4823" s="304" t="s">
        <v>7117</v>
      </c>
      <c r="T4823" s="304" t="n">
        <v>2.5</v>
      </c>
      <c r="U4823" s="304"/>
      <c r="V4823" s="304"/>
      <c r="W4823" s="304" t="s">
        <v>15800</v>
      </c>
      <c r="X4823" s="306"/>
      <c r="Y4823" s="306" t="n">
        <v>1</v>
      </c>
      <c r="Z4823" s="306" t="n">
        <v>0</v>
      </c>
      <c r="AE4823" s="94" t="e">
        <f aca="false" t="array" ref="AE4823:AK4823">_xlfn.torow(_xlfn.unique(_xlfn._xlws.filter(cat_table[Subsector],$E4823=cat_table[Sector],"")))</f>
        <v>#NAME?</v>
      </c>
      <c r="AF4823" s="94" t="e">
        <v>#NAME?</v>
      </c>
      <c r="AG4823" s="94" t="e">
        <v>#NAME?</v>
      </c>
      <c r="AH4823" s="94" t="e">
        <v>#NAME?</v>
      </c>
      <c r="AI4823" s="94" t="e">
        <v>#NAME?</v>
      </c>
      <c r="AJ4823" s="94" t="e">
        <v>#NAME?</v>
      </c>
      <c r="AK4823" s="94" t="e">
        <v>#NAME?</v>
      </c>
      <c r="AO4823" s="94" t="e">
        <f aca="false" t="array" ref="AO4823:AT4823">_xlfn.torow(_xlfn.unique(_xlfn._xlws.filter(cat_table[Sub-subsector],($E4823=cat_table[Sector])*($F4823=cat_table[Subsector]),"")))</f>
        <v>#NAME?</v>
      </c>
      <c r="AP4823" s="94" t="e">
        <v>#NAME?</v>
      </c>
      <c r="AQ4823" s="94" t="e">
        <v>#NAME?</v>
      </c>
      <c r="AR4823" s="94" t="e">
        <v>#NAME?</v>
      </c>
      <c r="AS4823" s="94" t="e">
        <v>#NAME?</v>
      </c>
      <c r="AT4823" s="94" t="e">
        <v>#NAME?</v>
      </c>
    </row>
    <row r="4824" customFormat="false" ht="15" hidden="false" customHeight="true" outlineLevel="0" collapsed="false">
      <c r="A4824" s="300" t="s">
        <v>15810</v>
      </c>
      <c r="B4824" s="20" t="str">
        <f aca="false">INDEX(Table2[], MATCH(L4824, Location_ID!$D$2:$D$3098, 0), 1)</f>
        <v>3c97efe0-c54b-471c-b845-a959c90aed10</v>
      </c>
      <c r="C4824" s="300" t="s">
        <v>1560</v>
      </c>
      <c r="D4824" s="301" t="s">
        <v>354</v>
      </c>
      <c r="E4824" s="300" t="s">
        <v>7134</v>
      </c>
      <c r="F4824" s="300" t="s">
        <v>7135</v>
      </c>
      <c r="G4824" s="300" t="s">
        <v>7591</v>
      </c>
      <c r="H4824" s="307"/>
      <c r="I4824" s="308" t="s">
        <v>15797</v>
      </c>
      <c r="J4824" s="300" t="s">
        <v>15811</v>
      </c>
      <c r="K4824" s="300" t="s">
        <v>7124</v>
      </c>
      <c r="L4824" s="300" t="s">
        <v>3083</v>
      </c>
      <c r="M4824" s="300" t="s">
        <v>7110</v>
      </c>
      <c r="N4824" s="300" t="s">
        <v>15799</v>
      </c>
      <c r="O4824" s="300" t="s">
        <v>15811</v>
      </c>
      <c r="P4824" s="303" t="n">
        <v>43396</v>
      </c>
      <c r="Q4824" s="303" t="n">
        <v>43406</v>
      </c>
      <c r="R4824" s="300" t="n">
        <v>17</v>
      </c>
      <c r="S4824" s="300" t="s">
        <v>7117</v>
      </c>
      <c r="T4824" s="300" t="n">
        <v>8.9</v>
      </c>
      <c r="U4824" s="300"/>
      <c r="V4824" s="300"/>
      <c r="W4824" s="300" t="s">
        <v>15800</v>
      </c>
      <c r="X4824" s="302"/>
      <c r="Y4824" s="302" t="n">
        <v>1</v>
      </c>
      <c r="Z4824" s="302" t="n">
        <v>0</v>
      </c>
      <c r="AE4824" s="94" t="e">
        <f aca="false" t="array" ref="AE4824:AK4824">_xlfn.torow(_xlfn.unique(_xlfn._xlws.filter(cat_table[Subsector],$E4824=cat_table[Sector],"")))</f>
        <v>#NAME?</v>
      </c>
      <c r="AF4824" s="94" t="e">
        <v>#NAME?</v>
      </c>
      <c r="AG4824" s="94" t="e">
        <v>#NAME?</v>
      </c>
      <c r="AH4824" s="94" t="e">
        <v>#NAME?</v>
      </c>
      <c r="AI4824" s="94" t="e">
        <v>#NAME?</v>
      </c>
      <c r="AJ4824" s="94" t="e">
        <v>#NAME?</v>
      </c>
      <c r="AK4824" s="94" t="e">
        <v>#NAME?</v>
      </c>
      <c r="AO4824" s="94" t="e">
        <f aca="false" t="array" ref="AO4824:AT4824">_xlfn.torow(_xlfn.unique(_xlfn._xlws.filter(cat_table[Sub-subsector],($E4824=cat_table[Sector])*($F4824=cat_table[Subsector]),"")))</f>
        <v>#NAME?</v>
      </c>
      <c r="AP4824" s="94" t="e">
        <v>#NAME?</v>
      </c>
      <c r="AQ4824" s="94" t="e">
        <v>#NAME?</v>
      </c>
      <c r="AR4824" s="94" t="e">
        <v>#NAME?</v>
      </c>
      <c r="AS4824" s="94" t="e">
        <v>#NAME?</v>
      </c>
      <c r="AT4824" s="94" t="e">
        <v>#NAME?</v>
      </c>
    </row>
    <row r="4825" customFormat="false" ht="15" hidden="false" customHeight="true" outlineLevel="0" collapsed="false">
      <c r="A4825" s="300" t="s">
        <v>15812</v>
      </c>
      <c r="B4825" s="20" t="str">
        <f aca="false">INDEX(Table2[], MATCH(L4825, Location_ID!$D$2:$D$3098, 0), 1)</f>
        <v>3c97efe0-c54b-471c-b845-a959c90aed10</v>
      </c>
      <c r="C4825" s="300" t="s">
        <v>1560</v>
      </c>
      <c r="D4825" s="301" t="s">
        <v>354</v>
      </c>
      <c r="E4825" s="300" t="s">
        <v>7134</v>
      </c>
      <c r="F4825" s="300" t="s">
        <v>7135</v>
      </c>
      <c r="G4825" s="300" t="s">
        <v>7591</v>
      </c>
      <c r="H4825" s="307"/>
      <c r="I4825" s="308" t="s">
        <v>15797</v>
      </c>
      <c r="J4825" s="300" t="s">
        <v>15813</v>
      </c>
      <c r="K4825" s="300" t="s">
        <v>7124</v>
      </c>
      <c r="L4825" s="300" t="s">
        <v>3083</v>
      </c>
      <c r="M4825" s="300" t="s">
        <v>7110</v>
      </c>
      <c r="N4825" s="300" t="s">
        <v>15799</v>
      </c>
      <c r="O4825" s="300" t="s">
        <v>15813</v>
      </c>
      <c r="P4825" s="303" t="n">
        <v>43396</v>
      </c>
      <c r="Q4825" s="303" t="n">
        <v>43406</v>
      </c>
      <c r="R4825" s="300" t="n">
        <v>5</v>
      </c>
      <c r="S4825" s="300" t="s">
        <v>7117</v>
      </c>
      <c r="T4825" s="300" t="n">
        <v>1.7</v>
      </c>
      <c r="U4825" s="300"/>
      <c r="V4825" s="300"/>
      <c r="W4825" s="300" t="s">
        <v>15800</v>
      </c>
      <c r="X4825" s="302"/>
      <c r="Y4825" s="302" t="n">
        <v>1</v>
      </c>
      <c r="Z4825" s="302" t="n">
        <v>0</v>
      </c>
      <c r="AE4825" s="94" t="e">
        <f aca="false" t="array" ref="AE4825:AK4825">_xlfn.torow(_xlfn.unique(_xlfn._xlws.filter(cat_table[Subsector],$E4825=cat_table[Sector],"")))</f>
        <v>#NAME?</v>
      </c>
      <c r="AF4825" s="94" t="e">
        <v>#NAME?</v>
      </c>
      <c r="AG4825" s="94" t="e">
        <v>#NAME?</v>
      </c>
      <c r="AH4825" s="94" t="e">
        <v>#NAME?</v>
      </c>
      <c r="AI4825" s="94" t="e">
        <v>#NAME?</v>
      </c>
      <c r="AJ4825" s="94" t="e">
        <v>#NAME?</v>
      </c>
      <c r="AK4825" s="94" t="e">
        <v>#NAME?</v>
      </c>
      <c r="AO4825" s="94" t="e">
        <f aca="false" t="array" ref="AO4825:AT4825">_xlfn.torow(_xlfn.unique(_xlfn._xlws.filter(cat_table[Sub-subsector],($E4825=cat_table[Sector])*($F4825=cat_table[Subsector]),"")))</f>
        <v>#NAME?</v>
      </c>
      <c r="AP4825" s="94" t="e">
        <v>#NAME?</v>
      </c>
      <c r="AQ4825" s="94" t="e">
        <v>#NAME?</v>
      </c>
      <c r="AR4825" s="94" t="e">
        <v>#NAME?</v>
      </c>
      <c r="AS4825" s="94" t="e">
        <v>#NAME?</v>
      </c>
      <c r="AT4825" s="94" t="e">
        <v>#NAME?</v>
      </c>
    </row>
    <row r="4826" customFormat="false" ht="15" hidden="false" customHeight="true" outlineLevel="0" collapsed="false">
      <c r="A4826" s="300" t="s">
        <v>15814</v>
      </c>
      <c r="B4826" s="20" t="str">
        <f aca="false">INDEX(Table2[], MATCH(L4826, Location_ID!$D$2:$D$3098, 0), 1)</f>
        <v>b2c9464d-4492-449e-89e0-d749aea697ee</v>
      </c>
      <c r="C4826" s="300" t="s">
        <v>1560</v>
      </c>
      <c r="D4826" s="301" t="s">
        <v>354</v>
      </c>
      <c r="E4826" s="300" t="s">
        <v>7134</v>
      </c>
      <c r="F4826" s="300" t="s">
        <v>7135</v>
      </c>
      <c r="G4826" s="300" t="s">
        <v>7591</v>
      </c>
      <c r="H4826" s="307"/>
      <c r="I4826" s="308" t="s">
        <v>15797</v>
      </c>
      <c r="J4826" s="300" t="s">
        <v>15815</v>
      </c>
      <c r="K4826" s="300" t="s">
        <v>7124</v>
      </c>
      <c r="L4826" s="300" t="s">
        <v>3085</v>
      </c>
      <c r="M4826" s="300" t="s">
        <v>7110</v>
      </c>
      <c r="N4826" s="300" t="s">
        <v>15799</v>
      </c>
      <c r="O4826" s="300" t="s">
        <v>15815</v>
      </c>
      <c r="P4826" s="303" t="n">
        <v>43396</v>
      </c>
      <c r="Q4826" s="303" t="n">
        <v>43406</v>
      </c>
      <c r="R4826" s="300" t="n">
        <v>10</v>
      </c>
      <c r="S4826" s="300" t="s">
        <v>7117</v>
      </c>
      <c r="T4826" s="300" t="n">
        <v>1.5</v>
      </c>
      <c r="U4826" s="300"/>
      <c r="V4826" s="300"/>
      <c r="W4826" s="300" t="s">
        <v>15800</v>
      </c>
      <c r="X4826" s="302"/>
      <c r="Y4826" s="302" t="n">
        <v>1</v>
      </c>
      <c r="Z4826" s="302" t="n">
        <v>0</v>
      </c>
      <c r="AE4826" s="94" t="e">
        <f aca="false" t="array" ref="AE4826:AK4826">_xlfn.torow(_xlfn.unique(_xlfn._xlws.filter(cat_table[Subsector],$E4826=cat_table[Sector],"")))</f>
        <v>#NAME?</v>
      </c>
      <c r="AF4826" s="94" t="e">
        <v>#NAME?</v>
      </c>
      <c r="AG4826" s="94" t="e">
        <v>#NAME?</v>
      </c>
      <c r="AH4826" s="94" t="e">
        <v>#NAME?</v>
      </c>
      <c r="AI4826" s="94" t="e">
        <v>#NAME?</v>
      </c>
      <c r="AJ4826" s="94" t="e">
        <v>#NAME?</v>
      </c>
      <c r="AK4826" s="94" t="e">
        <v>#NAME?</v>
      </c>
      <c r="AO4826" s="94" t="e">
        <f aca="false" t="array" ref="AO4826:AT4826">_xlfn.torow(_xlfn.unique(_xlfn._xlws.filter(cat_table[Sub-subsector],($E4826=cat_table[Sector])*($F4826=cat_table[Subsector]),"")))</f>
        <v>#NAME?</v>
      </c>
      <c r="AP4826" s="94" t="e">
        <v>#NAME?</v>
      </c>
      <c r="AQ4826" s="94" t="e">
        <v>#NAME?</v>
      </c>
      <c r="AR4826" s="94" t="e">
        <v>#NAME?</v>
      </c>
      <c r="AS4826" s="94" t="e">
        <v>#NAME?</v>
      </c>
      <c r="AT4826" s="94" t="e">
        <v>#NAME?</v>
      </c>
    </row>
    <row r="4827" customFormat="false" ht="15" hidden="false" customHeight="true" outlineLevel="0" collapsed="false">
      <c r="A4827" s="300" t="s">
        <v>15816</v>
      </c>
      <c r="B4827" s="20" t="str">
        <f aca="false">INDEX(Table2[], MATCH(L4827, Location_ID!$D$2:$D$3098, 0), 1)</f>
        <v>b2c9464d-4492-449e-89e0-d749aea697ee</v>
      </c>
      <c r="C4827" s="300" t="s">
        <v>1560</v>
      </c>
      <c r="D4827" s="301" t="s">
        <v>354</v>
      </c>
      <c r="E4827" s="300" t="s">
        <v>7134</v>
      </c>
      <c r="F4827" s="300" t="s">
        <v>7135</v>
      </c>
      <c r="G4827" s="300" t="s">
        <v>7591</v>
      </c>
      <c r="H4827" s="307"/>
      <c r="I4827" s="308" t="s">
        <v>15797</v>
      </c>
      <c r="J4827" s="300" t="s">
        <v>15817</v>
      </c>
      <c r="K4827" s="300" t="s">
        <v>7124</v>
      </c>
      <c r="L4827" s="300" t="s">
        <v>3085</v>
      </c>
      <c r="M4827" s="300" t="s">
        <v>7110</v>
      </c>
      <c r="N4827" s="300" t="s">
        <v>15799</v>
      </c>
      <c r="O4827" s="300" t="s">
        <v>15817</v>
      </c>
      <c r="P4827" s="303" t="n">
        <v>43396</v>
      </c>
      <c r="Q4827" s="303" t="n">
        <v>43406</v>
      </c>
      <c r="R4827" s="300" t="n">
        <v>4</v>
      </c>
      <c r="S4827" s="300" t="s">
        <v>7117</v>
      </c>
      <c r="T4827" s="300" t="n">
        <v>0.6</v>
      </c>
      <c r="U4827" s="300"/>
      <c r="V4827" s="300"/>
      <c r="W4827" s="300" t="s">
        <v>15800</v>
      </c>
      <c r="X4827" s="302"/>
      <c r="Y4827" s="302" t="n">
        <v>1</v>
      </c>
      <c r="Z4827" s="302" t="n">
        <v>0</v>
      </c>
      <c r="AE4827" s="94" t="e">
        <f aca="false" t="array" ref="AE4827:AK4827">_xlfn.torow(_xlfn.unique(_xlfn._xlws.filter(cat_table[Subsector],$E4827=cat_table[Sector],"")))</f>
        <v>#NAME?</v>
      </c>
      <c r="AF4827" s="94" t="e">
        <v>#NAME?</v>
      </c>
      <c r="AG4827" s="94" t="e">
        <v>#NAME?</v>
      </c>
      <c r="AH4827" s="94" t="e">
        <v>#NAME?</v>
      </c>
      <c r="AI4827" s="94" t="e">
        <v>#NAME?</v>
      </c>
      <c r="AJ4827" s="94" t="e">
        <v>#NAME?</v>
      </c>
      <c r="AK4827" s="94" t="e">
        <v>#NAME?</v>
      </c>
      <c r="AO4827" s="94" t="e">
        <f aca="false" t="array" ref="AO4827:AT4827">_xlfn.torow(_xlfn.unique(_xlfn._xlws.filter(cat_table[Sub-subsector],($E4827=cat_table[Sector])*($F4827=cat_table[Subsector]),"")))</f>
        <v>#NAME?</v>
      </c>
      <c r="AP4827" s="94" t="e">
        <v>#NAME?</v>
      </c>
      <c r="AQ4827" s="94" t="e">
        <v>#NAME?</v>
      </c>
      <c r="AR4827" s="94" t="e">
        <v>#NAME?</v>
      </c>
      <c r="AS4827" s="94" t="e">
        <v>#NAME?</v>
      </c>
      <c r="AT4827" s="94" t="e">
        <v>#NAME?</v>
      </c>
    </row>
    <row r="4828" customFormat="false" ht="15" hidden="false" customHeight="true" outlineLevel="0" collapsed="false">
      <c r="A4828" s="300" t="s">
        <v>15818</v>
      </c>
      <c r="B4828" s="20" t="str">
        <f aca="false">INDEX(Table2[], MATCH(L4828, Location_ID!$D$2:$D$3098, 0), 1)</f>
        <v>3a5edd05-1603-49ac-8b98-7aced4d91231</v>
      </c>
      <c r="C4828" s="300" t="s">
        <v>1560</v>
      </c>
      <c r="D4828" s="301" t="s">
        <v>354</v>
      </c>
      <c r="E4828" s="300" t="s">
        <v>7134</v>
      </c>
      <c r="F4828" s="300" t="s">
        <v>7135</v>
      </c>
      <c r="G4828" s="300" t="s">
        <v>7591</v>
      </c>
      <c r="H4828" s="307"/>
      <c r="I4828" s="308" t="s">
        <v>15797</v>
      </c>
      <c r="J4828" s="300" t="s">
        <v>15819</v>
      </c>
      <c r="K4828" s="300" t="s">
        <v>7124</v>
      </c>
      <c r="L4828" s="300" t="s">
        <v>3087</v>
      </c>
      <c r="M4828" s="300" t="s">
        <v>7110</v>
      </c>
      <c r="N4828" s="300" t="s">
        <v>15799</v>
      </c>
      <c r="O4828" s="300" t="s">
        <v>15819</v>
      </c>
      <c r="P4828" s="303" t="n">
        <v>43396</v>
      </c>
      <c r="Q4828" s="303" t="n">
        <v>43406</v>
      </c>
      <c r="R4828" s="300" t="n">
        <v>66</v>
      </c>
      <c r="S4828" s="300" t="s">
        <v>7117</v>
      </c>
      <c r="T4828" s="300" t="n">
        <v>7.6</v>
      </c>
      <c r="U4828" s="300"/>
      <c r="V4828" s="300"/>
      <c r="W4828" s="300" t="s">
        <v>15800</v>
      </c>
      <c r="X4828" s="302"/>
      <c r="Y4828" s="302" t="n">
        <v>1</v>
      </c>
      <c r="Z4828" s="302" t="n">
        <v>0</v>
      </c>
      <c r="AE4828" s="94" t="e">
        <f aca="false" t="array" ref="AE4828:AK4828">_xlfn.torow(_xlfn.unique(_xlfn._xlws.filter(cat_table[Subsector],$E4828=cat_table[Sector],"")))</f>
        <v>#NAME?</v>
      </c>
      <c r="AF4828" s="94" t="e">
        <v>#NAME?</v>
      </c>
      <c r="AG4828" s="94" t="e">
        <v>#NAME?</v>
      </c>
      <c r="AH4828" s="94" t="e">
        <v>#NAME?</v>
      </c>
      <c r="AI4828" s="94" t="e">
        <v>#NAME?</v>
      </c>
      <c r="AJ4828" s="94" t="e">
        <v>#NAME?</v>
      </c>
      <c r="AK4828" s="94" t="e">
        <v>#NAME?</v>
      </c>
      <c r="AO4828" s="94" t="e">
        <f aca="false" t="array" ref="AO4828:AT4828">_xlfn.torow(_xlfn.unique(_xlfn._xlws.filter(cat_table[Sub-subsector],($E4828=cat_table[Sector])*($F4828=cat_table[Subsector]),"")))</f>
        <v>#NAME?</v>
      </c>
      <c r="AP4828" s="94" t="e">
        <v>#NAME?</v>
      </c>
      <c r="AQ4828" s="94" t="e">
        <v>#NAME?</v>
      </c>
      <c r="AR4828" s="94" t="e">
        <v>#NAME?</v>
      </c>
      <c r="AS4828" s="94" t="e">
        <v>#NAME?</v>
      </c>
      <c r="AT4828" s="94" t="e">
        <v>#NAME?</v>
      </c>
    </row>
    <row r="4829" customFormat="false" ht="15" hidden="false" customHeight="true" outlineLevel="0" collapsed="false">
      <c r="A4829" s="304" t="s">
        <v>15820</v>
      </c>
      <c r="B4829" s="165" t="str">
        <f aca="false">INDEX(Table2[], MATCH(L4829, Location_ID!$D$2:$D$3098, 0), 1)</f>
        <v>3a5edd05-1603-49ac-8b98-7aced4d91231</v>
      </c>
      <c r="C4829" s="304" t="s">
        <v>1560</v>
      </c>
      <c r="D4829" s="309" t="s">
        <v>354</v>
      </c>
      <c r="E4829" s="304" t="s">
        <v>7134</v>
      </c>
      <c r="F4829" s="304" t="s">
        <v>7135</v>
      </c>
      <c r="G4829" s="304" t="s">
        <v>7591</v>
      </c>
      <c r="H4829" s="310"/>
      <c r="I4829" s="311" t="s">
        <v>15797</v>
      </c>
      <c r="J4829" s="304" t="s">
        <v>15821</v>
      </c>
      <c r="K4829" s="304" t="s">
        <v>7124</v>
      </c>
      <c r="L4829" s="304" t="s">
        <v>3087</v>
      </c>
      <c r="M4829" s="304" t="s">
        <v>7110</v>
      </c>
      <c r="N4829" s="304" t="s">
        <v>15799</v>
      </c>
      <c r="O4829" s="304" t="s">
        <v>15821</v>
      </c>
      <c r="P4829" s="305" t="n">
        <v>43396</v>
      </c>
      <c r="Q4829" s="305" t="n">
        <v>43406</v>
      </c>
      <c r="R4829" s="304" t="n">
        <v>20</v>
      </c>
      <c r="S4829" s="304" t="s">
        <v>7117</v>
      </c>
      <c r="T4829" s="304" t="n">
        <v>1.8</v>
      </c>
      <c r="U4829" s="304"/>
      <c r="V4829" s="304"/>
      <c r="W4829" s="304" t="s">
        <v>15800</v>
      </c>
      <c r="X4829" s="306"/>
      <c r="Y4829" s="306" t="n">
        <v>1</v>
      </c>
      <c r="Z4829" s="306" t="n">
        <v>0</v>
      </c>
      <c r="AE4829" s="94" t="e">
        <f aca="false" t="array" ref="AE4829:AK4829">_xlfn.torow(_xlfn.unique(_xlfn._xlws.filter(cat_table[Subsector],$E4829=cat_table[Sector],"")))</f>
        <v>#NAME?</v>
      </c>
      <c r="AF4829" s="94" t="e">
        <v>#NAME?</v>
      </c>
      <c r="AG4829" s="94" t="e">
        <v>#NAME?</v>
      </c>
      <c r="AH4829" s="94" t="e">
        <v>#NAME?</v>
      </c>
      <c r="AI4829" s="94" t="e">
        <v>#NAME?</v>
      </c>
      <c r="AJ4829" s="94" t="e">
        <v>#NAME?</v>
      </c>
      <c r="AK4829" s="94" t="e">
        <v>#NAME?</v>
      </c>
      <c r="AO4829" s="94" t="e">
        <f aca="false" t="array" ref="AO4829:AT4829">_xlfn.torow(_xlfn.unique(_xlfn._xlws.filter(cat_table[Sub-subsector],($E4829=cat_table[Sector])*($F4829=cat_table[Subsector]),"")))</f>
        <v>#NAME?</v>
      </c>
      <c r="AP4829" s="94" t="e">
        <v>#NAME?</v>
      </c>
      <c r="AQ4829" s="94" t="e">
        <v>#NAME?</v>
      </c>
      <c r="AR4829" s="94" t="e">
        <v>#NAME?</v>
      </c>
      <c r="AS4829" s="94" t="e">
        <v>#NAME?</v>
      </c>
      <c r="AT4829" s="94" t="e">
        <v>#NAME?</v>
      </c>
    </row>
    <row r="4830" customFormat="false" ht="15" hidden="false" customHeight="true" outlineLevel="0" collapsed="false">
      <c r="A4830" s="20" t="s">
        <v>15822</v>
      </c>
      <c r="B4830" s="165" t="str">
        <f aca="false">INDEX(Table2[], MATCH(L4830, Location_ID!$D$2:$D$3098, 0), 1)</f>
        <v>86df958e-e25c-4517-add4-716b1327f4f0</v>
      </c>
      <c r="C4830" s="20" t="s">
        <v>1565</v>
      </c>
      <c r="D4830" s="20" t="s">
        <v>354</v>
      </c>
      <c r="E4830" s="20" t="s">
        <v>7134</v>
      </c>
      <c r="F4830" s="20" t="s">
        <v>7135</v>
      </c>
      <c r="G4830" s="20" t="s">
        <v>7591</v>
      </c>
      <c r="H4830" s="20"/>
      <c r="I4830" s="20" t="s">
        <v>15823</v>
      </c>
      <c r="J4830" s="20" t="s">
        <v>15824</v>
      </c>
      <c r="K4830" s="20" t="s">
        <v>7109</v>
      </c>
      <c r="L4830" s="20" t="s">
        <v>3089</v>
      </c>
      <c r="M4830" s="20" t="s">
        <v>7110</v>
      </c>
      <c r="N4830" s="20" t="s">
        <v>15825</v>
      </c>
      <c r="O4830" s="20" t="s">
        <v>15826</v>
      </c>
      <c r="P4830" s="201" t="n">
        <v>42948</v>
      </c>
      <c r="Q4830" s="201" t="n">
        <v>42952</v>
      </c>
      <c r="R4830" s="20" t="n">
        <v>196</v>
      </c>
      <c r="S4830" s="20" t="n">
        <v>102</v>
      </c>
      <c r="T4830" s="20" t="n">
        <v>290</v>
      </c>
      <c r="U4830" s="20"/>
      <c r="V4830" s="20"/>
      <c r="W4830" s="20" t="s">
        <v>11865</v>
      </c>
      <c r="X4830" s="35"/>
      <c r="Y4830" s="35" t="n">
        <v>0</v>
      </c>
      <c r="Z4830" s="35" t="n">
        <v>0</v>
      </c>
      <c r="AE4830" s="94" t="e">
        <f aca="false" t="array" ref="AE4830:AK4830">_xlfn.torow(_xlfn.unique(_xlfn._xlws.filter(cat_table[Subsector],$E4830=cat_table[Sector],"")))</f>
        <v>#NAME?</v>
      </c>
      <c r="AF4830" s="94" t="e">
        <v>#NAME?</v>
      </c>
      <c r="AG4830" s="94" t="e">
        <v>#NAME?</v>
      </c>
      <c r="AH4830" s="94" t="e">
        <v>#NAME?</v>
      </c>
      <c r="AI4830" s="94" t="e">
        <v>#NAME?</v>
      </c>
      <c r="AJ4830" s="94" t="e">
        <v>#NAME?</v>
      </c>
      <c r="AK4830" s="94" t="e">
        <v>#NAME?</v>
      </c>
      <c r="AO4830" s="94" t="e">
        <f aca="false" t="array" ref="AO4830:AT4830">_xlfn.torow(_xlfn.unique(_xlfn._xlws.filter(cat_table[Sub-subsector],($E4830=cat_table[Sector])*($F4830=cat_table[Subsector]),"")))</f>
        <v>#NAME?</v>
      </c>
      <c r="AP4830" s="94" t="e">
        <v>#NAME?</v>
      </c>
      <c r="AQ4830" s="94" t="e">
        <v>#NAME?</v>
      </c>
      <c r="AR4830" s="94" t="e">
        <v>#NAME?</v>
      </c>
      <c r="AS4830" s="94" t="e">
        <v>#NAME?</v>
      </c>
      <c r="AT4830" s="94" t="e">
        <v>#NAME?</v>
      </c>
    </row>
    <row r="4831" customFormat="false" ht="15" hidden="false" customHeight="true" outlineLevel="0" collapsed="false">
      <c r="A4831" s="20" t="s">
        <v>15827</v>
      </c>
      <c r="B4831" s="165" t="str">
        <f aca="false">INDEX(Table2[], MATCH(L4831, Location_ID!$D$2:$D$3098, 0), 1)</f>
        <v>86df958e-e25c-4517-add4-716b1327f4f0</v>
      </c>
      <c r="C4831" s="20" t="s">
        <v>1565</v>
      </c>
      <c r="D4831" s="20" t="s">
        <v>354</v>
      </c>
      <c r="E4831" s="20" t="s">
        <v>7134</v>
      </c>
      <c r="F4831" s="20" t="s">
        <v>7135</v>
      </c>
      <c r="G4831" s="20" t="s">
        <v>7591</v>
      </c>
      <c r="H4831" s="20"/>
      <c r="I4831" s="20" t="s">
        <v>15823</v>
      </c>
      <c r="J4831" s="20" t="s">
        <v>15828</v>
      </c>
      <c r="K4831" s="20" t="s">
        <v>7109</v>
      </c>
      <c r="L4831" s="20" t="s">
        <v>3089</v>
      </c>
      <c r="M4831" s="20" t="s">
        <v>7110</v>
      </c>
      <c r="N4831" s="20" t="s">
        <v>15825</v>
      </c>
      <c r="O4831" s="20" t="s">
        <v>15826</v>
      </c>
      <c r="P4831" s="201" t="n">
        <v>42948</v>
      </c>
      <c r="Q4831" s="201" t="n">
        <v>42952</v>
      </c>
      <c r="R4831" s="20" t="n">
        <v>155</v>
      </c>
      <c r="S4831" s="20" t="n">
        <v>84</v>
      </c>
      <c r="T4831" s="20" t="n">
        <v>226</v>
      </c>
      <c r="U4831" s="20"/>
      <c r="V4831" s="20"/>
      <c r="W4831" s="20" t="s">
        <v>11865</v>
      </c>
      <c r="X4831" s="35"/>
      <c r="Y4831" s="35" t="n">
        <v>0</v>
      </c>
      <c r="Z4831" s="35" t="n">
        <v>0</v>
      </c>
      <c r="AE4831" s="94" t="e">
        <f aca="false" t="array" ref="AE4831:AK4831">_xlfn.torow(_xlfn.unique(_xlfn._xlws.filter(cat_table[Subsector],$E4831=cat_table[Sector],"")))</f>
        <v>#NAME?</v>
      </c>
      <c r="AF4831" s="94" t="e">
        <v>#NAME?</v>
      </c>
      <c r="AG4831" s="94" t="e">
        <v>#NAME?</v>
      </c>
      <c r="AH4831" s="94" t="e">
        <v>#NAME?</v>
      </c>
      <c r="AI4831" s="94" t="e">
        <v>#NAME?</v>
      </c>
      <c r="AJ4831" s="94" t="e">
        <v>#NAME?</v>
      </c>
      <c r="AK4831" s="94" t="e">
        <v>#NAME?</v>
      </c>
      <c r="AO4831" s="94" t="e">
        <f aca="false" t="array" ref="AO4831:AT4831">_xlfn.torow(_xlfn.unique(_xlfn._xlws.filter(cat_table[Sub-subsector],($E4831=cat_table[Sector])*($F4831=cat_table[Subsector]),"")))</f>
        <v>#NAME?</v>
      </c>
      <c r="AP4831" s="94" t="e">
        <v>#NAME?</v>
      </c>
      <c r="AQ4831" s="94" t="e">
        <v>#NAME?</v>
      </c>
      <c r="AR4831" s="94" t="e">
        <v>#NAME?</v>
      </c>
      <c r="AS4831" s="94" t="e">
        <v>#NAME?</v>
      </c>
      <c r="AT4831" s="94" t="e">
        <v>#NAME?</v>
      </c>
    </row>
    <row r="4832" customFormat="false" ht="15" hidden="false" customHeight="true" outlineLevel="0" collapsed="false">
      <c r="A4832" s="20" t="s">
        <v>15829</v>
      </c>
      <c r="B4832" s="165" t="str">
        <f aca="false">INDEX(Table2[], MATCH(L4832, Location_ID!$D$2:$D$3098, 0), 1)</f>
        <v>86df958e-e25c-4517-add4-716b1327f4f0</v>
      </c>
      <c r="C4832" s="20" t="s">
        <v>1565</v>
      </c>
      <c r="D4832" s="20" t="s">
        <v>354</v>
      </c>
      <c r="E4832" s="20" t="s">
        <v>7134</v>
      </c>
      <c r="F4832" s="20" t="s">
        <v>7135</v>
      </c>
      <c r="G4832" s="20" t="s">
        <v>7591</v>
      </c>
      <c r="H4832" s="20"/>
      <c r="I4832" s="20" t="s">
        <v>15823</v>
      </c>
      <c r="J4832" s="20" t="s">
        <v>15830</v>
      </c>
      <c r="K4832" s="20" t="s">
        <v>7109</v>
      </c>
      <c r="L4832" s="20" t="s">
        <v>3089</v>
      </c>
      <c r="M4832" s="20" t="s">
        <v>7110</v>
      </c>
      <c r="N4832" s="20" t="s">
        <v>15825</v>
      </c>
      <c r="O4832" s="20" t="s">
        <v>15826</v>
      </c>
      <c r="P4832" s="201" t="n">
        <v>42948</v>
      </c>
      <c r="Q4832" s="201" t="n">
        <v>42952</v>
      </c>
      <c r="R4832" s="20" t="n">
        <v>157</v>
      </c>
      <c r="S4832" s="20" t="n">
        <v>48</v>
      </c>
      <c r="T4832" s="20" t="n">
        <v>266</v>
      </c>
      <c r="U4832" s="20"/>
      <c r="V4832" s="20"/>
      <c r="W4832" s="20" t="s">
        <v>11865</v>
      </c>
      <c r="X4832" s="35"/>
      <c r="Y4832" s="35" t="n">
        <v>0</v>
      </c>
      <c r="Z4832" s="35" t="n">
        <v>0</v>
      </c>
      <c r="AE4832" s="94" t="e">
        <f aca="false" t="array" ref="AE4832:AK4832">_xlfn.torow(_xlfn.unique(_xlfn._xlws.filter(cat_table[Subsector],$E4832=cat_table[Sector],"")))</f>
        <v>#NAME?</v>
      </c>
      <c r="AF4832" s="94" t="e">
        <v>#NAME?</v>
      </c>
      <c r="AG4832" s="94" t="e">
        <v>#NAME?</v>
      </c>
      <c r="AH4832" s="94" t="e">
        <v>#NAME?</v>
      </c>
      <c r="AI4832" s="94" t="e">
        <v>#NAME?</v>
      </c>
      <c r="AJ4832" s="94" t="e">
        <v>#NAME?</v>
      </c>
      <c r="AK4832" s="94" t="e">
        <v>#NAME?</v>
      </c>
      <c r="AO4832" s="94" t="e">
        <f aca="false" t="array" ref="AO4832:AT4832">_xlfn.torow(_xlfn.unique(_xlfn._xlws.filter(cat_table[Sub-subsector],($E4832=cat_table[Sector])*($F4832=cat_table[Subsector]),"")))</f>
        <v>#NAME?</v>
      </c>
      <c r="AP4832" s="94" t="e">
        <v>#NAME?</v>
      </c>
      <c r="AQ4832" s="94" t="e">
        <v>#NAME?</v>
      </c>
      <c r="AR4832" s="94" t="e">
        <v>#NAME?</v>
      </c>
      <c r="AS4832" s="94" t="e">
        <v>#NAME?</v>
      </c>
      <c r="AT4832" s="94" t="e">
        <v>#NAME?</v>
      </c>
    </row>
    <row r="4833" customFormat="false" ht="15" hidden="false" customHeight="true" outlineLevel="0" collapsed="false">
      <c r="A4833" s="20" t="s">
        <v>15831</v>
      </c>
      <c r="B4833" s="165" t="str">
        <f aca="false">INDEX(Table2[], MATCH(L4833, Location_ID!$D$2:$D$3098, 0), 1)</f>
        <v>86df958e-e25c-4517-add4-716b1327f4f0</v>
      </c>
      <c r="C4833" s="20" t="s">
        <v>1565</v>
      </c>
      <c r="D4833" s="20" t="s">
        <v>354</v>
      </c>
      <c r="E4833" s="20" t="s">
        <v>7134</v>
      </c>
      <c r="F4833" s="20" t="s">
        <v>7135</v>
      </c>
      <c r="G4833" s="20" t="s">
        <v>7591</v>
      </c>
      <c r="H4833" s="20"/>
      <c r="I4833" s="20" t="s">
        <v>15823</v>
      </c>
      <c r="J4833" s="20" t="s">
        <v>15832</v>
      </c>
      <c r="K4833" s="20" t="s">
        <v>7109</v>
      </c>
      <c r="L4833" s="20" t="s">
        <v>3089</v>
      </c>
      <c r="M4833" s="20" t="s">
        <v>7110</v>
      </c>
      <c r="N4833" s="20" t="s">
        <v>15825</v>
      </c>
      <c r="O4833" s="20" t="s">
        <v>15826</v>
      </c>
      <c r="P4833" s="201" t="n">
        <v>42948</v>
      </c>
      <c r="Q4833" s="201" t="n">
        <v>42952</v>
      </c>
      <c r="R4833" s="20" t="n">
        <v>204</v>
      </c>
      <c r="S4833" s="20" t="n">
        <v>88</v>
      </c>
      <c r="T4833" s="20" t="n">
        <v>320</v>
      </c>
      <c r="U4833" s="20"/>
      <c r="V4833" s="20"/>
      <c r="W4833" s="20" t="s">
        <v>11865</v>
      </c>
      <c r="X4833" s="35"/>
      <c r="Y4833" s="35" t="n">
        <v>0</v>
      </c>
      <c r="Z4833" s="35" t="n">
        <v>0</v>
      </c>
      <c r="AE4833" s="94" t="e">
        <f aca="false" t="array" ref="AE4833:AK4833">_xlfn.torow(_xlfn.unique(_xlfn._xlws.filter(cat_table[Subsector],$E4833=cat_table[Sector],"")))</f>
        <v>#NAME?</v>
      </c>
      <c r="AF4833" s="94" t="e">
        <v>#NAME?</v>
      </c>
      <c r="AG4833" s="94" t="e">
        <v>#NAME?</v>
      </c>
      <c r="AH4833" s="94" t="e">
        <v>#NAME?</v>
      </c>
      <c r="AI4833" s="94" t="e">
        <v>#NAME?</v>
      </c>
      <c r="AJ4833" s="94" t="e">
        <v>#NAME?</v>
      </c>
      <c r="AK4833" s="94" t="e">
        <v>#NAME?</v>
      </c>
      <c r="AO4833" s="94" t="e">
        <f aca="false" t="array" ref="AO4833:AT4833">_xlfn.torow(_xlfn.unique(_xlfn._xlws.filter(cat_table[Sub-subsector],($E4833=cat_table[Sector])*($F4833=cat_table[Subsector]),"")))</f>
        <v>#NAME?</v>
      </c>
      <c r="AP4833" s="94" t="e">
        <v>#NAME?</v>
      </c>
      <c r="AQ4833" s="94" t="e">
        <v>#NAME?</v>
      </c>
      <c r="AR4833" s="94" t="e">
        <v>#NAME?</v>
      </c>
      <c r="AS4833" s="94" t="e">
        <v>#NAME?</v>
      </c>
      <c r="AT4833" s="94" t="e">
        <v>#NAME?</v>
      </c>
    </row>
    <row r="4834" customFormat="false" ht="15" hidden="false" customHeight="true" outlineLevel="0" collapsed="false">
      <c r="A4834" s="165" t="s">
        <v>15833</v>
      </c>
      <c r="B4834" s="165" t="str">
        <f aca="false">INDEX(Table2[], MATCH(L4834, Location_ID!$D$2:$D$3098, 0), 1)</f>
        <v>86df958e-e25c-4517-add4-716b1327f4f0</v>
      </c>
      <c r="C4834" s="20" t="s">
        <v>1565</v>
      </c>
      <c r="D4834" s="20" t="s">
        <v>354</v>
      </c>
      <c r="E4834" s="165" t="s">
        <v>7134</v>
      </c>
      <c r="F4834" s="165" t="s">
        <v>7135</v>
      </c>
      <c r="G4834" s="165" t="s">
        <v>7591</v>
      </c>
      <c r="H4834" s="192"/>
      <c r="I4834" s="165" t="s">
        <v>15823</v>
      </c>
      <c r="J4834" s="165" t="s">
        <v>15834</v>
      </c>
      <c r="K4834" s="165" t="s">
        <v>7109</v>
      </c>
      <c r="L4834" s="165" t="s">
        <v>3089</v>
      </c>
      <c r="M4834" s="165" t="s">
        <v>7110</v>
      </c>
      <c r="N4834" s="165" t="s">
        <v>15835</v>
      </c>
      <c r="O4834" s="165" t="s">
        <v>15836</v>
      </c>
      <c r="P4834" s="191" t="n">
        <v>42005</v>
      </c>
      <c r="Q4834" s="191" t="n">
        <v>42369</v>
      </c>
      <c r="R4834" s="165" t="n">
        <v>1220</v>
      </c>
      <c r="S4834" s="165" t="n">
        <v>770</v>
      </c>
      <c r="T4834" s="165" t="n">
        <v>1670</v>
      </c>
      <c r="U4834" s="165"/>
      <c r="V4834" s="165"/>
      <c r="W4834" s="165" t="s">
        <v>11865</v>
      </c>
      <c r="X4834" s="165"/>
      <c r="Y4834" s="192" t="n">
        <v>0</v>
      </c>
      <c r="Z4834" s="192" t="n">
        <v>0</v>
      </c>
      <c r="AE4834" s="94" t="e">
        <f aca="false" t="array" ref="AE4834:AK4834">_xlfn.torow(_xlfn.unique(_xlfn._xlws.filter(cat_table[Subsector],$E4834=cat_table[Sector],"")))</f>
        <v>#NAME?</v>
      </c>
      <c r="AF4834" s="94" t="e">
        <v>#NAME?</v>
      </c>
      <c r="AG4834" s="94" t="e">
        <v>#NAME?</v>
      </c>
      <c r="AH4834" s="94" t="e">
        <v>#NAME?</v>
      </c>
      <c r="AI4834" s="94" t="e">
        <v>#NAME?</v>
      </c>
      <c r="AJ4834" s="94" t="e">
        <v>#NAME?</v>
      </c>
      <c r="AK4834" s="94" t="e">
        <v>#NAME?</v>
      </c>
      <c r="AO4834" s="94" t="e">
        <f aca="false" t="array" ref="AO4834:AT4834">_xlfn.torow(_xlfn.unique(_xlfn._xlws.filter(cat_table[Sub-subsector],($E4834=cat_table[Sector])*($F4834=cat_table[Subsector]),"")))</f>
        <v>#NAME?</v>
      </c>
      <c r="AP4834" s="94" t="e">
        <v>#NAME?</v>
      </c>
      <c r="AQ4834" s="94" t="e">
        <v>#NAME?</v>
      </c>
      <c r="AR4834" s="94" t="e">
        <v>#NAME?</v>
      </c>
      <c r="AS4834" s="94" t="e">
        <v>#NAME?</v>
      </c>
      <c r="AT4834" s="94" t="e">
        <v>#NAME?</v>
      </c>
    </row>
    <row r="4835" customFormat="false" ht="15" hidden="false" customHeight="true" outlineLevel="0" collapsed="false">
      <c r="A4835" s="300" t="s">
        <v>15837</v>
      </c>
      <c r="B4835" s="300" t="str">
        <f aca="false">INDEX(Table2[], MATCH(L4835, Location_ID!$D$2:$D$3098, 0), 1)</f>
        <v>320b3fcf-b58d-4658-aa10-6f4b6ad197aa</v>
      </c>
      <c r="C4835" s="300" t="s">
        <v>1570</v>
      </c>
      <c r="D4835" s="300" t="s">
        <v>354</v>
      </c>
      <c r="E4835" s="300" t="s">
        <v>7134</v>
      </c>
      <c r="F4835" s="300" t="s">
        <v>7135</v>
      </c>
      <c r="G4835" s="300"/>
      <c r="H4835" s="302"/>
      <c r="I4835" s="300" t="s">
        <v>15838</v>
      </c>
      <c r="J4835" s="300" t="s">
        <v>15839</v>
      </c>
      <c r="K4835" s="300" t="s">
        <v>7124</v>
      </c>
      <c r="L4835" s="300" t="s">
        <v>3091</v>
      </c>
      <c r="M4835" s="300" t="s">
        <v>7127</v>
      </c>
      <c r="N4835" s="300" t="s">
        <v>15840</v>
      </c>
      <c r="O4835" s="300" t="s">
        <v>15841</v>
      </c>
      <c r="P4835" s="300"/>
      <c r="Q4835" s="300"/>
      <c r="R4835" s="300"/>
      <c r="S4835" s="300" t="s">
        <v>7126</v>
      </c>
      <c r="T4835" s="300" t="n">
        <v>76</v>
      </c>
      <c r="U4835" s="300" t="n">
        <v>63</v>
      </c>
      <c r="V4835" s="300" t="n">
        <v>89</v>
      </c>
      <c r="W4835" s="300" t="s">
        <v>8986</v>
      </c>
      <c r="X4835" s="302"/>
      <c r="Y4835" s="302"/>
      <c r="Z4835" s="302"/>
      <c r="AE4835" s="94" t="e">
        <f aca="false" t="array" ref="AE4835:AK4835">_xlfn.torow(_xlfn.unique(_xlfn._xlws.filter(cat_table[Subsector],$E4835=cat_table[Sector],"")))</f>
        <v>#NAME?</v>
      </c>
      <c r="AF4835" s="94" t="e">
        <v>#NAME?</v>
      </c>
      <c r="AG4835" s="94" t="e">
        <v>#NAME?</v>
      </c>
      <c r="AH4835" s="94" t="e">
        <v>#NAME?</v>
      </c>
      <c r="AI4835" s="94" t="e">
        <v>#NAME?</v>
      </c>
      <c r="AJ4835" s="94" t="e">
        <v>#NAME?</v>
      </c>
      <c r="AK4835" s="94" t="e">
        <v>#NAME?</v>
      </c>
      <c r="AO4835" s="94" t="e">
        <f aca="false" t="array" ref="AO4835:AT4835">_xlfn.torow(_xlfn.unique(_xlfn._xlws.filter(cat_table[Sub-subsector],($E4835=cat_table[Sector])*($F4835=cat_table[Subsector]),"")))</f>
        <v>#NAME?</v>
      </c>
      <c r="AP4835" s="94" t="e">
        <v>#NAME?</v>
      </c>
      <c r="AQ4835" s="94" t="e">
        <v>#NAME?</v>
      </c>
      <c r="AR4835" s="94" t="e">
        <v>#NAME?</v>
      </c>
      <c r="AS4835" s="94" t="e">
        <v>#NAME?</v>
      </c>
      <c r="AT4835" s="94" t="e">
        <v>#NAME?</v>
      </c>
    </row>
    <row r="4836" customFormat="false" ht="15" hidden="false" customHeight="true" outlineLevel="0" collapsed="false">
      <c r="A4836" s="300" t="s">
        <v>15842</v>
      </c>
      <c r="B4836" s="300" t="str">
        <f aca="false">INDEX(Table2[], MATCH(L4836, Location_ID!$D$2:$D$3098, 0), 1)</f>
        <v>320b3fcf-b58d-4658-aa10-6f4b6ad197aa</v>
      </c>
      <c r="C4836" s="300" t="s">
        <v>1570</v>
      </c>
      <c r="D4836" s="300" t="s">
        <v>354</v>
      </c>
      <c r="E4836" s="300" t="s">
        <v>7134</v>
      </c>
      <c r="F4836" s="300" t="s">
        <v>7135</v>
      </c>
      <c r="G4836" s="300"/>
      <c r="H4836" s="302"/>
      <c r="I4836" s="300" t="s">
        <v>15838</v>
      </c>
      <c r="J4836" s="300" t="s">
        <v>15839</v>
      </c>
      <c r="K4836" s="300" t="s">
        <v>7124</v>
      </c>
      <c r="L4836" s="300" t="s">
        <v>3091</v>
      </c>
      <c r="M4836" s="300" t="s">
        <v>7127</v>
      </c>
      <c r="N4836" s="300" t="s">
        <v>15840</v>
      </c>
      <c r="O4836" s="300" t="s">
        <v>15843</v>
      </c>
      <c r="P4836" s="300"/>
      <c r="Q4836" s="300"/>
      <c r="R4836" s="300"/>
      <c r="S4836" s="300" t="s">
        <v>7126</v>
      </c>
      <c r="T4836" s="300" t="n">
        <v>72</v>
      </c>
      <c r="U4836" s="300" t="n">
        <v>63</v>
      </c>
      <c r="V4836" s="300" t="n">
        <v>82</v>
      </c>
      <c r="W4836" s="300" t="s">
        <v>8986</v>
      </c>
      <c r="X4836" s="302"/>
      <c r="Y4836" s="302"/>
      <c r="Z4836" s="302"/>
    </row>
    <row r="4837" customFormat="false" ht="15" hidden="false" customHeight="true" outlineLevel="0" collapsed="false">
      <c r="A4837" s="300" t="s">
        <v>15844</v>
      </c>
      <c r="B4837" s="300" t="str">
        <f aca="false">INDEX(Table2[], MATCH(L4837, Location_ID!$D$2:$D$3098, 0), 1)</f>
        <v>320b3fcf-b58d-4658-aa10-6f4b6ad197aa</v>
      </c>
      <c r="C4837" s="300" t="s">
        <v>1570</v>
      </c>
      <c r="D4837" s="300" t="s">
        <v>354</v>
      </c>
      <c r="E4837" s="300" t="s">
        <v>7134</v>
      </c>
      <c r="F4837" s="300" t="s">
        <v>7135</v>
      </c>
      <c r="G4837" s="300" t="s">
        <v>7136</v>
      </c>
      <c r="H4837" s="302"/>
      <c r="I4837" s="300" t="s">
        <v>15838</v>
      </c>
      <c r="J4837" s="300" t="s">
        <v>15845</v>
      </c>
      <c r="K4837" s="300" t="s">
        <v>7124</v>
      </c>
      <c r="L4837" s="300" t="s">
        <v>3091</v>
      </c>
      <c r="M4837" s="300" t="s">
        <v>7127</v>
      </c>
      <c r="N4837" s="300" t="s">
        <v>15840</v>
      </c>
      <c r="O4837" s="300" t="s">
        <v>15846</v>
      </c>
      <c r="P4837" s="300"/>
      <c r="Q4837" s="300"/>
      <c r="R4837" s="300"/>
      <c r="S4837" s="300" t="s">
        <v>7112</v>
      </c>
      <c r="T4837" s="300" t="n">
        <v>46</v>
      </c>
      <c r="U4837" s="300" t="n">
        <v>40</v>
      </c>
      <c r="V4837" s="300" t="n">
        <v>54</v>
      </c>
      <c r="W4837" s="300" t="s">
        <v>8986</v>
      </c>
      <c r="X4837" s="302"/>
      <c r="Y4837" s="302"/>
      <c r="Z4837" s="302"/>
      <c r="AE4837" s="94" t="e">
        <f aca="false" t="array" ref="AE4837:AK4837">_xlfn.torow(_xlfn.unique(_xlfn._xlws.filter(cat_table[Subsector],$E4837=cat_table[Sector],"")))</f>
        <v>#NAME?</v>
      </c>
      <c r="AF4837" s="94" t="e">
        <v>#NAME?</v>
      </c>
      <c r="AG4837" s="94" t="e">
        <v>#NAME?</v>
      </c>
      <c r="AH4837" s="94" t="e">
        <v>#NAME?</v>
      </c>
      <c r="AI4837" s="94" t="e">
        <v>#NAME?</v>
      </c>
      <c r="AJ4837" s="94" t="e">
        <v>#NAME?</v>
      </c>
      <c r="AK4837" s="94" t="e">
        <v>#NAME?</v>
      </c>
      <c r="AO4837" s="94" t="e">
        <f aca="false" t="array" ref="AO4837:AT4837">_xlfn.torow(_xlfn.unique(_xlfn._xlws.filter(cat_table[Sub-subsector],($E4837=cat_table[Sector])*($F4837=cat_table[Subsector]),"")))</f>
        <v>#NAME?</v>
      </c>
      <c r="AP4837" s="94" t="e">
        <v>#NAME?</v>
      </c>
      <c r="AQ4837" s="94" t="e">
        <v>#NAME?</v>
      </c>
      <c r="AR4837" s="94" t="e">
        <v>#NAME?</v>
      </c>
      <c r="AS4837" s="94" t="e">
        <v>#NAME?</v>
      </c>
      <c r="AT4837" s="94" t="e">
        <v>#NAME?</v>
      </c>
    </row>
    <row r="4838" customFormat="false" ht="15" hidden="false" customHeight="true" outlineLevel="0" collapsed="false">
      <c r="A4838" s="304" t="s">
        <v>15847</v>
      </c>
      <c r="B4838" s="304" t="str">
        <f aca="false">INDEX(Table2[], MATCH(L4838, Location_ID!$D$2:$D$3098, 0), 1)</f>
        <v>320b3fcf-b58d-4658-aa10-6f4b6ad197aa</v>
      </c>
      <c r="C4838" s="304" t="s">
        <v>1570</v>
      </c>
      <c r="D4838" s="304" t="s">
        <v>354</v>
      </c>
      <c r="E4838" s="304" t="s">
        <v>7134</v>
      </c>
      <c r="F4838" s="304" t="s">
        <v>7135</v>
      </c>
      <c r="G4838" s="304" t="s">
        <v>7591</v>
      </c>
      <c r="H4838" s="306"/>
      <c r="I4838" s="304" t="s">
        <v>15838</v>
      </c>
      <c r="J4838" s="304" t="s">
        <v>15848</v>
      </c>
      <c r="K4838" s="304" t="s">
        <v>7124</v>
      </c>
      <c r="L4838" s="304" t="s">
        <v>3091</v>
      </c>
      <c r="M4838" s="304" t="s">
        <v>7127</v>
      </c>
      <c r="N4838" s="304" t="s">
        <v>15840</v>
      </c>
      <c r="O4838" s="304" t="s">
        <v>15846</v>
      </c>
      <c r="P4838" s="304"/>
      <c r="Q4838" s="304"/>
      <c r="R4838" s="304"/>
      <c r="S4838" s="304" t="s">
        <v>7112</v>
      </c>
      <c r="T4838" s="304" t="n">
        <v>14</v>
      </c>
      <c r="U4838" s="304"/>
      <c r="V4838" s="304"/>
      <c r="W4838" s="304" t="s">
        <v>8986</v>
      </c>
      <c r="X4838" s="306"/>
      <c r="Y4838" s="306"/>
      <c r="Z4838" s="306"/>
      <c r="AE4838" s="94" t="e">
        <f aca="false" t="array" ref="AE4838:AK4838">_xlfn.torow(_xlfn.unique(_xlfn._xlws.filter(cat_table[Subsector],$E4838=cat_table[Sector],"")))</f>
        <v>#NAME?</v>
      </c>
      <c r="AF4838" s="94" t="e">
        <v>#NAME?</v>
      </c>
      <c r="AG4838" s="94" t="e">
        <v>#NAME?</v>
      </c>
      <c r="AH4838" s="94" t="e">
        <v>#NAME?</v>
      </c>
      <c r="AI4838" s="94" t="e">
        <v>#NAME?</v>
      </c>
      <c r="AJ4838" s="94" t="e">
        <v>#NAME?</v>
      </c>
      <c r="AK4838" s="94" t="e">
        <v>#NAME?</v>
      </c>
      <c r="AO4838" s="94" t="e">
        <f aca="false" t="array" ref="AO4838:AT4838">_xlfn.torow(_xlfn.unique(_xlfn._xlws.filter(cat_table[Sub-subsector],($E4838=cat_table[Sector])*($F4838=cat_table[Subsector]),"")))</f>
        <v>#NAME?</v>
      </c>
      <c r="AP4838" s="94" t="e">
        <v>#NAME?</v>
      </c>
      <c r="AQ4838" s="94" t="e">
        <v>#NAME?</v>
      </c>
      <c r="AR4838" s="94" t="e">
        <v>#NAME?</v>
      </c>
      <c r="AS4838" s="94" t="e">
        <v>#NAME?</v>
      </c>
      <c r="AT4838" s="94" t="e">
        <v>#NAME?</v>
      </c>
    </row>
    <row r="4839" customFormat="false" ht="15" hidden="false" customHeight="true" outlineLevel="0" collapsed="false">
      <c r="A4839" s="52" t="s">
        <v>15849</v>
      </c>
      <c r="B4839" s="20" t="str">
        <f aca="false">INDEX(Table2[], MATCH(L4839, Location_ID!$D$2:$D$3098, 0), 1)</f>
        <v>1b372470-0201-483c-be5a-1fb219e5ef9e</v>
      </c>
      <c r="C4839" s="52" t="s">
        <v>1575</v>
      </c>
      <c r="D4839" s="52" t="s">
        <v>354</v>
      </c>
      <c r="E4839" s="20" t="s">
        <v>7134</v>
      </c>
      <c r="F4839" s="20" t="s">
        <v>7135</v>
      </c>
      <c r="G4839" s="20" t="s">
        <v>7591</v>
      </c>
      <c r="H4839" s="20"/>
      <c r="I4839" s="20" t="s">
        <v>15850</v>
      </c>
      <c r="J4839" s="20" t="s">
        <v>15851</v>
      </c>
      <c r="K4839" s="20" t="s">
        <v>7109</v>
      </c>
      <c r="L4839" s="20" t="s">
        <v>3093</v>
      </c>
      <c r="M4839" s="20" t="s">
        <v>7110</v>
      </c>
      <c r="N4839" s="20" t="s">
        <v>15852</v>
      </c>
      <c r="O4839" s="20" t="s">
        <v>15853</v>
      </c>
      <c r="P4839" s="201" t="n">
        <v>43771</v>
      </c>
      <c r="Q4839" s="201" t="n">
        <v>43771</v>
      </c>
      <c r="R4839" s="20" t="n">
        <v>1</v>
      </c>
      <c r="S4839" s="20" t="s">
        <v>7130</v>
      </c>
      <c r="T4839" s="20" t="n">
        <v>27.6</v>
      </c>
      <c r="U4839" s="20" t="n">
        <v>18.8</v>
      </c>
      <c r="V4839" s="20" t="n">
        <v>36.4</v>
      </c>
      <c r="W4839" s="20" t="s">
        <v>12103</v>
      </c>
      <c r="X4839" s="35"/>
      <c r="Y4839" s="35" t="n">
        <v>0</v>
      </c>
      <c r="Z4839" s="35" t="n">
        <v>1</v>
      </c>
      <c r="AE4839" s="94" t="e">
        <f aca="false" t="array" ref="AE4839:AK4839">_xlfn.torow(_xlfn.unique(_xlfn._xlws.filter(cat_table[Subsector],$E4839=cat_table[Sector],"")))</f>
        <v>#NAME?</v>
      </c>
      <c r="AF4839" s="94" t="e">
        <v>#NAME?</v>
      </c>
      <c r="AG4839" s="94" t="e">
        <v>#NAME?</v>
      </c>
      <c r="AH4839" s="94" t="e">
        <v>#NAME?</v>
      </c>
      <c r="AI4839" s="94" t="e">
        <v>#NAME?</v>
      </c>
      <c r="AJ4839" s="94" t="e">
        <v>#NAME?</v>
      </c>
      <c r="AK4839" s="94" t="e">
        <v>#NAME?</v>
      </c>
      <c r="AO4839" s="94" t="e">
        <f aca="false" t="array" ref="AO4839:AT4839">_xlfn.torow(_xlfn.unique(_xlfn._xlws.filter(cat_table[Sub-subsector],($E4839=cat_table[Sector])*($F4839=cat_table[Subsector]),"")))</f>
        <v>#NAME?</v>
      </c>
      <c r="AP4839" s="94" t="e">
        <v>#NAME?</v>
      </c>
      <c r="AQ4839" s="94" t="e">
        <v>#NAME?</v>
      </c>
      <c r="AR4839" s="94" t="e">
        <v>#NAME?</v>
      </c>
      <c r="AS4839" s="94" t="e">
        <v>#NAME?</v>
      </c>
      <c r="AT4839" s="94" t="e">
        <v>#NAME?</v>
      </c>
    </row>
    <row r="4840" customFormat="false" ht="15" hidden="false" customHeight="true" outlineLevel="0" collapsed="false">
      <c r="A4840" s="52" t="s">
        <v>15854</v>
      </c>
      <c r="B4840" s="20" t="str">
        <f aca="false">INDEX(Table2[], MATCH(L4840, Location_ID!$D$2:$D$3098, 0), 1)</f>
        <v>1b372470-0201-483c-be5a-1fb219e5ef9e</v>
      </c>
      <c r="C4840" s="52" t="s">
        <v>1575</v>
      </c>
      <c r="D4840" s="52" t="s">
        <v>354</v>
      </c>
      <c r="E4840" s="20" t="s">
        <v>7134</v>
      </c>
      <c r="F4840" s="20" t="s">
        <v>7135</v>
      </c>
      <c r="G4840" s="20" t="s">
        <v>7591</v>
      </c>
      <c r="H4840" s="20"/>
      <c r="I4840" s="20" t="s">
        <v>15850</v>
      </c>
      <c r="J4840" s="20" t="s">
        <v>15851</v>
      </c>
      <c r="K4840" s="20" t="s">
        <v>7109</v>
      </c>
      <c r="L4840" s="20" t="s">
        <v>3093</v>
      </c>
      <c r="M4840" s="20" t="s">
        <v>7110</v>
      </c>
      <c r="N4840" s="20" t="s">
        <v>15852</v>
      </c>
      <c r="O4840" s="20" t="s">
        <v>15853</v>
      </c>
      <c r="P4840" s="201" t="n">
        <v>43772</v>
      </c>
      <c r="Q4840" s="201" t="n">
        <v>43772</v>
      </c>
      <c r="R4840" s="20" t="n">
        <v>1</v>
      </c>
      <c r="S4840" s="20" t="s">
        <v>7130</v>
      </c>
      <c r="T4840" s="20" t="n">
        <v>15.8</v>
      </c>
      <c r="U4840" s="20" t="n">
        <v>10.7</v>
      </c>
      <c r="V4840" s="20" t="n">
        <v>20.9</v>
      </c>
      <c r="W4840" s="20" t="s">
        <v>12103</v>
      </c>
      <c r="X4840" s="35"/>
      <c r="Y4840" s="35" t="n">
        <v>0</v>
      </c>
      <c r="Z4840" s="35" t="n">
        <v>1</v>
      </c>
      <c r="AE4840" s="94" t="e">
        <f aca="false" t="array" ref="AE4840:AK4840">_xlfn.torow(_xlfn.unique(_xlfn._xlws.filter(cat_table[Subsector],$E4840=cat_table[Sector],"")))</f>
        <v>#NAME?</v>
      </c>
      <c r="AF4840" s="94" t="e">
        <v>#NAME?</v>
      </c>
      <c r="AG4840" s="94" t="e">
        <v>#NAME?</v>
      </c>
      <c r="AH4840" s="94" t="e">
        <v>#NAME?</v>
      </c>
      <c r="AI4840" s="94" t="e">
        <v>#NAME?</v>
      </c>
      <c r="AJ4840" s="94" t="e">
        <v>#NAME?</v>
      </c>
      <c r="AK4840" s="94" t="e">
        <v>#NAME?</v>
      </c>
      <c r="AO4840" s="94" t="e">
        <f aca="false" t="array" ref="AO4840:AT4840">_xlfn.torow(_xlfn.unique(_xlfn._xlws.filter(cat_table[Sub-subsector],($E4840=cat_table[Sector])*($F4840=cat_table[Subsector]),"")))</f>
        <v>#NAME?</v>
      </c>
      <c r="AP4840" s="94" t="e">
        <v>#NAME?</v>
      </c>
      <c r="AQ4840" s="94" t="e">
        <v>#NAME?</v>
      </c>
      <c r="AR4840" s="94" t="e">
        <v>#NAME?</v>
      </c>
      <c r="AS4840" s="94" t="e">
        <v>#NAME?</v>
      </c>
      <c r="AT4840" s="94" t="e">
        <v>#NAME?</v>
      </c>
    </row>
    <row r="4841" customFormat="false" ht="15" hidden="false" customHeight="true" outlineLevel="0" collapsed="false">
      <c r="A4841" s="52" t="s">
        <v>15855</v>
      </c>
      <c r="B4841" s="20" t="str">
        <f aca="false">INDEX(Table2[], MATCH(L4841, Location_ID!$D$2:$D$3098, 0), 1)</f>
        <v>1b372470-0201-483c-be5a-1fb219e5ef9e</v>
      </c>
      <c r="C4841" s="52" t="s">
        <v>1575</v>
      </c>
      <c r="D4841" s="52" t="s">
        <v>354</v>
      </c>
      <c r="E4841" s="20" t="s">
        <v>7134</v>
      </c>
      <c r="F4841" s="20" t="s">
        <v>7135</v>
      </c>
      <c r="G4841" s="20" t="s">
        <v>7591</v>
      </c>
      <c r="H4841" s="20"/>
      <c r="I4841" s="20" t="s">
        <v>15850</v>
      </c>
      <c r="J4841" s="20" t="s">
        <v>15851</v>
      </c>
      <c r="K4841" s="20" t="s">
        <v>7109</v>
      </c>
      <c r="L4841" s="20" t="s">
        <v>3093</v>
      </c>
      <c r="M4841" s="20" t="s">
        <v>7110</v>
      </c>
      <c r="N4841" s="20" t="s">
        <v>15856</v>
      </c>
      <c r="O4841" s="20" t="s">
        <v>15857</v>
      </c>
      <c r="P4841" s="201" t="n">
        <v>43784</v>
      </c>
      <c r="Q4841" s="201" t="n">
        <v>43784</v>
      </c>
      <c r="R4841" s="20" t="n">
        <v>1</v>
      </c>
      <c r="S4841" s="20" t="s">
        <v>7130</v>
      </c>
      <c r="T4841" s="20" t="n">
        <v>6.8</v>
      </c>
      <c r="U4841" s="20" t="n">
        <v>5.5</v>
      </c>
      <c r="V4841" s="20" t="n">
        <v>8.1</v>
      </c>
      <c r="W4841" s="20" t="s">
        <v>12103</v>
      </c>
      <c r="X4841" s="35"/>
      <c r="Y4841" s="35" t="n">
        <v>0</v>
      </c>
      <c r="Z4841" s="35" t="n">
        <v>1</v>
      </c>
      <c r="AE4841" s="94" t="e">
        <f aca="false" t="array" ref="AE4841:AK4841">_xlfn.torow(_xlfn.unique(_xlfn._xlws.filter(cat_table[Subsector],$E4841=cat_table[Sector],"")))</f>
        <v>#NAME?</v>
      </c>
      <c r="AF4841" s="94" t="e">
        <v>#NAME?</v>
      </c>
      <c r="AG4841" s="94" t="e">
        <v>#NAME?</v>
      </c>
      <c r="AH4841" s="94" t="e">
        <v>#NAME?</v>
      </c>
      <c r="AI4841" s="94" t="e">
        <v>#NAME?</v>
      </c>
      <c r="AJ4841" s="94" t="e">
        <v>#NAME?</v>
      </c>
      <c r="AK4841" s="94" t="e">
        <v>#NAME?</v>
      </c>
      <c r="AO4841" s="94" t="e">
        <f aca="false" t="array" ref="AO4841:AT4841">_xlfn.torow(_xlfn.unique(_xlfn._xlws.filter(cat_table[Sub-subsector],($E4841=cat_table[Sector])*($F4841=cat_table[Subsector]),"")))</f>
        <v>#NAME?</v>
      </c>
      <c r="AP4841" s="94" t="e">
        <v>#NAME?</v>
      </c>
      <c r="AQ4841" s="94" t="e">
        <v>#NAME?</v>
      </c>
      <c r="AR4841" s="94" t="e">
        <v>#NAME?</v>
      </c>
      <c r="AS4841" s="94" t="e">
        <v>#NAME?</v>
      </c>
      <c r="AT4841" s="94" t="e">
        <v>#NAME?</v>
      </c>
    </row>
    <row r="4842" customFormat="false" ht="15" hidden="false" customHeight="true" outlineLevel="0" collapsed="false">
      <c r="A4842" s="277" t="s">
        <v>15858</v>
      </c>
      <c r="B4842" s="165" t="str">
        <f aca="false">INDEX(Table2[], MATCH(L4842, Location_ID!$D$2:$D$3098, 0), 1)</f>
        <v>1b372470-0201-483c-be5a-1fb219e5ef9e</v>
      </c>
      <c r="C4842" s="277" t="s">
        <v>1575</v>
      </c>
      <c r="D4842" s="277" t="s">
        <v>354</v>
      </c>
      <c r="E4842" s="165" t="s">
        <v>7134</v>
      </c>
      <c r="F4842" s="165" t="s">
        <v>7135</v>
      </c>
      <c r="G4842" s="165" t="s">
        <v>7591</v>
      </c>
      <c r="H4842" s="192"/>
      <c r="I4842" s="165" t="s">
        <v>15850</v>
      </c>
      <c r="J4842" s="165" t="s">
        <v>15851</v>
      </c>
      <c r="K4842" s="165" t="s">
        <v>7109</v>
      </c>
      <c r="L4842" s="165" t="s">
        <v>3093</v>
      </c>
      <c r="M4842" s="165" t="s">
        <v>7110</v>
      </c>
      <c r="N4842" s="165" t="s">
        <v>15856</v>
      </c>
      <c r="O4842" s="165" t="s">
        <v>15857</v>
      </c>
      <c r="P4842" s="191" t="n">
        <v>43789</v>
      </c>
      <c r="Q4842" s="191" t="n">
        <v>43789</v>
      </c>
      <c r="R4842" s="165" t="n">
        <v>1</v>
      </c>
      <c r="S4842" s="165" t="s">
        <v>7130</v>
      </c>
      <c r="T4842" s="165" t="n">
        <v>1.6</v>
      </c>
      <c r="U4842" s="165" t="n">
        <v>1.3</v>
      </c>
      <c r="V4842" s="165" t="n">
        <v>1.9</v>
      </c>
      <c r="W4842" s="165" t="s">
        <v>12103</v>
      </c>
      <c r="X4842" s="165"/>
      <c r="Y4842" s="192" t="n">
        <v>0</v>
      </c>
      <c r="Z4842" s="192" t="n">
        <v>1</v>
      </c>
      <c r="AE4842" s="94" t="e">
        <f aca="false" t="array" ref="AE4842:AK4842">_xlfn.torow(_xlfn.unique(_xlfn._xlws.filter(cat_table[Subsector],$E4842=cat_table[Sector],"")))</f>
        <v>#NAME?</v>
      </c>
      <c r="AF4842" s="94" t="e">
        <v>#NAME?</v>
      </c>
      <c r="AG4842" s="94" t="e">
        <v>#NAME?</v>
      </c>
      <c r="AH4842" s="94" t="e">
        <v>#NAME?</v>
      </c>
      <c r="AI4842" s="94" t="e">
        <v>#NAME?</v>
      </c>
      <c r="AJ4842" s="94" t="e">
        <v>#NAME?</v>
      </c>
      <c r="AK4842" s="94" t="e">
        <v>#NAME?</v>
      </c>
      <c r="AO4842" s="94" t="e">
        <f aca="false" t="array" ref="AO4842:AT4842">_xlfn.torow(_xlfn.unique(_xlfn._xlws.filter(cat_table[Sub-subsector],($E4842=cat_table[Sector])*($F4842=cat_table[Subsector]),"")))</f>
        <v>#NAME?</v>
      </c>
      <c r="AP4842" s="94" t="e">
        <v>#NAME?</v>
      </c>
      <c r="AQ4842" s="94" t="e">
        <v>#NAME?</v>
      </c>
      <c r="AR4842" s="94" t="e">
        <v>#NAME?</v>
      </c>
      <c r="AS4842" s="94" t="e">
        <v>#NAME?</v>
      </c>
      <c r="AT4842" s="94" t="e">
        <v>#NAME?</v>
      </c>
    </row>
    <row r="4843" customFormat="false" ht="15" hidden="false" customHeight="true" outlineLevel="0" collapsed="false">
      <c r="A4843" s="300" t="s">
        <v>15859</v>
      </c>
      <c r="B4843" s="300" t="str">
        <f aca="false">INDEX(Table2[], MATCH(L4843, Location_ID!$D$2:$D$3098, 0), 1)</f>
        <v>445a733c-15c8-4e48-91db-eea8375dd7e7</v>
      </c>
      <c r="C4843" s="300" t="s">
        <v>1580</v>
      </c>
      <c r="D4843" s="300" t="s">
        <v>354</v>
      </c>
      <c r="E4843" s="300" t="s">
        <v>7537</v>
      </c>
      <c r="F4843" s="300" t="s">
        <v>7538</v>
      </c>
      <c r="G4843" s="300" t="s">
        <v>7539</v>
      </c>
      <c r="H4843" s="302"/>
      <c r="I4843" s="300" t="s">
        <v>15860</v>
      </c>
      <c r="J4843" s="300" t="s">
        <v>7537</v>
      </c>
      <c r="K4843" s="300" t="s">
        <v>1766</v>
      </c>
      <c r="L4843" s="300" t="s">
        <v>1766</v>
      </c>
      <c r="M4843" s="300" t="s">
        <v>7127</v>
      </c>
      <c r="N4843" s="300" t="s">
        <v>15861</v>
      </c>
      <c r="O4843" s="300" t="s">
        <v>15862</v>
      </c>
      <c r="P4843" s="303" t="n">
        <v>36526</v>
      </c>
      <c r="Q4843" s="303" t="n">
        <v>40178</v>
      </c>
      <c r="R4843" s="300"/>
      <c r="S4843" s="300" t="s">
        <v>7126</v>
      </c>
      <c r="T4843" s="300" t="n">
        <v>548</v>
      </c>
      <c r="U4843" s="300" t="n">
        <v>526</v>
      </c>
      <c r="V4843" s="300" t="n">
        <v>569</v>
      </c>
      <c r="W4843" s="304" t="s">
        <v>15777</v>
      </c>
      <c r="X4843" s="302"/>
      <c r="Y4843" s="302"/>
      <c r="Z4843" s="302"/>
      <c r="AE4843" s="94" t="e">
        <f aca="false" t="array" ref="AE4843:AE4843">_xlfn.torow(_xlfn.unique(_xlfn._xlws.filter(cat_table[Subsector],$E4843=cat_table[Sector],"")))</f>
        <v>#NAME?</v>
      </c>
      <c r="AO4843" s="94" t="e">
        <f aca="false" t="array" ref="AO4843:AO4843">_xlfn.torow(_xlfn.unique(_xlfn._xlws.filter(cat_table[Sub-subsector],($E4843=cat_table[Sector])*($F4843=cat_table[Subsector]),"")))</f>
        <v>#NAME?</v>
      </c>
    </row>
    <row r="4844" customFormat="false" ht="15.75" hidden="false" customHeight="true" outlineLevel="0" collapsed="false">
      <c r="A4844" s="300" t="s">
        <v>15863</v>
      </c>
      <c r="B4844" s="300" t="str">
        <f aca="false">INDEX(Table2[], MATCH(L4844, Location_ID!$D$2:$D$3098, 0), 1)</f>
        <v>445a733c-15c8-4e48-91db-eea8375dd7e7</v>
      </c>
      <c r="C4844" s="300" t="s">
        <v>1580</v>
      </c>
      <c r="D4844" s="300" t="s">
        <v>354</v>
      </c>
      <c r="E4844" s="300" t="s">
        <v>7537</v>
      </c>
      <c r="F4844" s="300" t="s">
        <v>7538</v>
      </c>
      <c r="G4844" s="300" t="s">
        <v>7539</v>
      </c>
      <c r="H4844" s="302"/>
      <c r="I4844" s="300" t="s">
        <v>15860</v>
      </c>
      <c r="J4844" s="300" t="s">
        <v>7537</v>
      </c>
      <c r="K4844" s="300" t="s">
        <v>1766</v>
      </c>
      <c r="L4844" s="300" t="s">
        <v>1766</v>
      </c>
      <c r="M4844" s="300" t="s">
        <v>7127</v>
      </c>
      <c r="N4844" s="300" t="s">
        <v>15861</v>
      </c>
      <c r="O4844" s="300" t="s">
        <v>15864</v>
      </c>
      <c r="P4844" s="303" t="n">
        <v>36526</v>
      </c>
      <c r="Q4844" s="303" t="n">
        <v>40178</v>
      </c>
      <c r="R4844" s="300"/>
      <c r="S4844" s="300" t="s">
        <v>7126</v>
      </c>
      <c r="T4844" s="300" t="n">
        <v>678</v>
      </c>
      <c r="U4844" s="300" t="n">
        <v>542</v>
      </c>
      <c r="V4844" s="300" t="n">
        <v>852</v>
      </c>
      <c r="W4844" s="304" t="s">
        <v>15777</v>
      </c>
      <c r="X4844" s="302"/>
      <c r="Y4844" s="302"/>
      <c r="Z4844" s="302"/>
      <c r="AE4844" s="94" t="e">
        <f aca="false" t="array" ref="AE4844:AE4844">_xlfn.torow(_xlfn.unique(_xlfn._xlws.filter(cat_table[Subsector],$E4844=cat_table[Sector],"")))</f>
        <v>#NAME?</v>
      </c>
      <c r="AO4844" s="94" t="e">
        <f aca="false" t="array" ref="AO4844:AO4844">_xlfn.torow(_xlfn.unique(_xlfn._xlws.filter(cat_table[Sub-subsector],($E4844=cat_table[Sector])*($F4844=cat_table[Subsector]),"")))</f>
        <v>#NAME?</v>
      </c>
    </row>
    <row r="4845" customFormat="false" ht="15" hidden="false" customHeight="true" outlineLevel="0" collapsed="false">
      <c r="A4845" s="300" t="s">
        <v>15865</v>
      </c>
      <c r="B4845" s="300" t="str">
        <f aca="false">INDEX(Table2[], MATCH(L4845, Location_ID!$D$2:$D$3098, 0), 1)</f>
        <v>445a733c-15c8-4e48-91db-eea8375dd7e7</v>
      </c>
      <c r="C4845" s="300" t="s">
        <v>1580</v>
      </c>
      <c r="D4845" s="300" t="s">
        <v>354</v>
      </c>
      <c r="E4845" s="300" t="s">
        <v>7127</v>
      </c>
      <c r="F4845" s="300" t="s">
        <v>7683</v>
      </c>
      <c r="G4845" s="300"/>
      <c r="H4845" s="302"/>
      <c r="I4845" s="300" t="s">
        <v>15860</v>
      </c>
      <c r="J4845" s="300" t="s">
        <v>15866</v>
      </c>
      <c r="K4845" s="300" t="s">
        <v>1766</v>
      </c>
      <c r="L4845" s="300" t="s">
        <v>1766</v>
      </c>
      <c r="M4845" s="300" t="s">
        <v>7127</v>
      </c>
      <c r="N4845" s="300" t="s">
        <v>15861</v>
      </c>
      <c r="O4845" s="300" t="s">
        <v>15862</v>
      </c>
      <c r="P4845" s="303" t="n">
        <v>36526</v>
      </c>
      <c r="Q4845" s="303" t="n">
        <v>40178</v>
      </c>
      <c r="R4845" s="300"/>
      <c r="S4845" s="300" t="s">
        <v>7127</v>
      </c>
      <c r="T4845" s="300" t="n">
        <v>218</v>
      </c>
      <c r="U4845" s="300" t="n">
        <v>179</v>
      </c>
      <c r="V4845" s="300" t="n">
        <v>273</v>
      </c>
      <c r="W4845" s="304" t="s">
        <v>15777</v>
      </c>
      <c r="X4845" s="302"/>
      <c r="Y4845" s="302"/>
      <c r="Z4845" s="302"/>
      <c r="AE4845" s="94" t="e">
        <f aca="false" t="array" ref="AE4845:AG4845">_xlfn.torow(_xlfn.unique(_xlfn._xlws.filter(cat_table[Subsector],$E4845=cat_table[Sector],"")))</f>
        <v>#NAME?</v>
      </c>
      <c r="AF4845" s="94" t="e">
        <v>#NAME?</v>
      </c>
      <c r="AG4845" s="94" t="e">
        <v>#NAME?</v>
      </c>
      <c r="AO4845" s="94" t="e">
        <f aca="false" t="array" ref="AO4845:AP4845">_xlfn.torow(_xlfn.unique(_xlfn._xlws.filter(cat_table[Sub-subsector],($E4845=cat_table[Sector])*($F4845=cat_table[Subsector]),"")))</f>
        <v>#NAME?</v>
      </c>
      <c r="AP4845" s="94" t="e">
        <v>#NAME?</v>
      </c>
    </row>
    <row r="4846" customFormat="false" ht="15" hidden="false" customHeight="true" outlineLevel="0" collapsed="false">
      <c r="A4846" s="300" t="s">
        <v>15867</v>
      </c>
      <c r="B4846" s="300" t="str">
        <f aca="false">INDEX(Table2[], MATCH(L4846, Location_ID!$D$2:$D$3098, 0), 1)</f>
        <v>445a733c-15c8-4e48-91db-eea8375dd7e7</v>
      </c>
      <c r="C4846" s="300" t="s">
        <v>1580</v>
      </c>
      <c r="D4846" s="300" t="s">
        <v>354</v>
      </c>
      <c r="E4846" s="300" t="s">
        <v>7127</v>
      </c>
      <c r="F4846" s="300" t="s">
        <v>7683</v>
      </c>
      <c r="G4846" s="300"/>
      <c r="H4846" s="302"/>
      <c r="I4846" s="300" t="s">
        <v>15860</v>
      </c>
      <c r="J4846" s="300" t="s">
        <v>15866</v>
      </c>
      <c r="K4846" s="300" t="s">
        <v>1766</v>
      </c>
      <c r="L4846" s="300" t="s">
        <v>1766</v>
      </c>
      <c r="M4846" s="300" t="s">
        <v>7127</v>
      </c>
      <c r="N4846" s="300" t="s">
        <v>15861</v>
      </c>
      <c r="O4846" s="300" t="s">
        <v>15864</v>
      </c>
      <c r="P4846" s="303" t="n">
        <v>36526</v>
      </c>
      <c r="Q4846" s="303" t="n">
        <v>40178</v>
      </c>
      <c r="R4846" s="300"/>
      <c r="S4846" s="300" t="s">
        <v>7127</v>
      </c>
      <c r="T4846" s="300" t="n">
        <v>347</v>
      </c>
      <c r="U4846" s="300" t="n">
        <v>238</v>
      </c>
      <c r="V4846" s="300" t="n">
        <v>484</v>
      </c>
      <c r="W4846" s="304" t="s">
        <v>15777</v>
      </c>
      <c r="X4846" s="302"/>
      <c r="Y4846" s="302"/>
      <c r="Z4846" s="302"/>
      <c r="AE4846" s="94" t="e">
        <f aca="false" t="array" ref="AE4846:AG4846">_xlfn.torow(_xlfn.unique(_xlfn._xlws.filter(cat_table[Subsector],$E4846=cat_table[Sector],"")))</f>
        <v>#NAME?</v>
      </c>
      <c r="AF4846" s="94" t="e">
        <v>#NAME?</v>
      </c>
      <c r="AG4846" s="94" t="e">
        <v>#NAME?</v>
      </c>
      <c r="AO4846" s="94" t="e">
        <f aca="false" t="array" ref="AO4846:AP4846">_xlfn.torow(_xlfn.unique(_xlfn._xlws.filter(cat_table[Sub-subsector],($E4846=cat_table[Sector])*($F4846=cat_table[Subsector]),"")))</f>
        <v>#NAME?</v>
      </c>
      <c r="AP4846" s="94" t="e">
        <v>#NAME?</v>
      </c>
    </row>
    <row r="4847" customFormat="false" ht="15" hidden="false" customHeight="true" outlineLevel="0" collapsed="false">
      <c r="A4847" s="300" t="s">
        <v>15868</v>
      </c>
      <c r="B4847" s="300" t="str">
        <f aca="false">INDEX(Table2[], MATCH(L4847, Location_ID!$D$2:$D$3098, 0), 1)</f>
        <v>445a733c-15c8-4e48-91db-eea8375dd7e7</v>
      </c>
      <c r="C4847" s="300" t="s">
        <v>1580</v>
      </c>
      <c r="D4847" s="300" t="s">
        <v>354</v>
      </c>
      <c r="E4847" s="300" t="s">
        <v>7127</v>
      </c>
      <c r="F4847" s="300" t="s">
        <v>7683</v>
      </c>
      <c r="G4847" s="300" t="s">
        <v>7991</v>
      </c>
      <c r="H4847" s="302"/>
      <c r="I4847" s="300" t="s">
        <v>15860</v>
      </c>
      <c r="J4847" s="300" t="s">
        <v>15869</v>
      </c>
      <c r="K4847" s="300" t="s">
        <v>1766</v>
      </c>
      <c r="L4847" s="300" t="s">
        <v>1766</v>
      </c>
      <c r="M4847" s="300" t="s">
        <v>7127</v>
      </c>
      <c r="N4847" s="300" t="s">
        <v>15861</v>
      </c>
      <c r="O4847" s="300" t="s">
        <v>15862</v>
      </c>
      <c r="P4847" s="303" t="n">
        <v>36526</v>
      </c>
      <c r="Q4847" s="303" t="n">
        <v>40178</v>
      </c>
      <c r="R4847" s="300"/>
      <c r="S4847" s="300" t="s">
        <v>7112</v>
      </c>
      <c r="T4847" s="300" t="n">
        <v>175</v>
      </c>
      <c r="U4847" s="300" t="n">
        <v>142</v>
      </c>
      <c r="V4847" s="300" t="n">
        <v>208</v>
      </c>
      <c r="W4847" s="304" t="s">
        <v>15777</v>
      </c>
      <c r="X4847" s="302"/>
      <c r="Y4847" s="302"/>
      <c r="Z4847" s="302"/>
      <c r="AE4847" s="94" t="e">
        <f aca="false" t="array" ref="AE4847:AG4847">_xlfn.torow(_xlfn.unique(_xlfn._xlws.filter(cat_table[Subsector],$E4847=cat_table[Sector],"")))</f>
        <v>#NAME?</v>
      </c>
      <c r="AF4847" s="94" t="e">
        <v>#NAME?</v>
      </c>
      <c r="AG4847" s="94" t="e">
        <v>#NAME?</v>
      </c>
      <c r="AO4847" s="94" t="e">
        <f aca="false" t="array" ref="AO4847:AP4847">_xlfn.torow(_xlfn.unique(_xlfn._xlws.filter(cat_table[Sub-subsector],($E4847=cat_table[Sector])*($F4847=cat_table[Subsector]),"")))</f>
        <v>#NAME?</v>
      </c>
      <c r="AP4847" s="94" t="e">
        <v>#NAME?</v>
      </c>
    </row>
    <row r="4848" customFormat="false" ht="15" hidden="false" customHeight="true" outlineLevel="0" collapsed="false">
      <c r="A4848" s="300" t="s">
        <v>15870</v>
      </c>
      <c r="B4848" s="300" t="str">
        <f aca="false">INDEX(Table2[], MATCH(L4848, Location_ID!$D$2:$D$3098, 0), 1)</f>
        <v>445a733c-15c8-4e48-91db-eea8375dd7e7</v>
      </c>
      <c r="C4848" s="300" t="s">
        <v>1580</v>
      </c>
      <c r="D4848" s="300" t="s">
        <v>354</v>
      </c>
      <c r="E4848" s="300" t="s">
        <v>7127</v>
      </c>
      <c r="F4848" s="300" t="s">
        <v>7683</v>
      </c>
      <c r="G4848" s="300" t="s">
        <v>7991</v>
      </c>
      <c r="H4848" s="302"/>
      <c r="I4848" s="300" t="s">
        <v>15860</v>
      </c>
      <c r="J4848" s="300" t="s">
        <v>15869</v>
      </c>
      <c r="K4848" s="300" t="s">
        <v>1766</v>
      </c>
      <c r="L4848" s="300" t="s">
        <v>1766</v>
      </c>
      <c r="M4848" s="300" t="s">
        <v>7127</v>
      </c>
      <c r="N4848" s="300" t="s">
        <v>15861</v>
      </c>
      <c r="O4848" s="300" t="s">
        <v>15864</v>
      </c>
      <c r="P4848" s="303" t="n">
        <v>36526</v>
      </c>
      <c r="Q4848" s="303" t="n">
        <v>40178</v>
      </c>
      <c r="R4848" s="300"/>
      <c r="S4848" s="300" t="s">
        <v>7112</v>
      </c>
      <c r="T4848" s="300" t="n">
        <v>217</v>
      </c>
      <c r="U4848" s="300" t="n">
        <v>177</v>
      </c>
      <c r="V4848" s="300" t="n">
        <v>284</v>
      </c>
      <c r="W4848" s="304" t="s">
        <v>15777</v>
      </c>
      <c r="X4848" s="302"/>
      <c r="Y4848" s="302"/>
      <c r="Z4848" s="302"/>
      <c r="AE4848" s="94" t="e">
        <f aca="false" t="array" ref="AE4848:AG4848">_xlfn.torow(_xlfn.unique(_xlfn._xlws.filter(cat_table[Subsector],$E4848=cat_table[Sector],"")))</f>
        <v>#NAME?</v>
      </c>
      <c r="AF4848" s="94" t="e">
        <v>#NAME?</v>
      </c>
      <c r="AG4848" s="94" t="e">
        <v>#NAME?</v>
      </c>
      <c r="AO4848" s="94" t="e">
        <f aca="false" t="array" ref="AO4848:AP4848">_xlfn.torow(_xlfn.unique(_xlfn._xlws.filter(cat_table[Sub-subsector],($E4848=cat_table[Sector])*($F4848=cat_table[Subsector]),"")))</f>
        <v>#NAME?</v>
      </c>
      <c r="AP4848" s="94" t="e">
        <v>#NAME?</v>
      </c>
    </row>
    <row r="4849" customFormat="false" ht="15" hidden="false" customHeight="true" outlineLevel="0" collapsed="false">
      <c r="A4849" s="300" t="s">
        <v>15871</v>
      </c>
      <c r="B4849" s="300" t="str">
        <f aca="false">INDEX(Table2[], MATCH(L4849, Location_ID!$D$2:$D$3098, 0), 1)</f>
        <v>445a733c-15c8-4e48-91db-eea8375dd7e7</v>
      </c>
      <c r="C4849" s="300" t="s">
        <v>1580</v>
      </c>
      <c r="D4849" s="300" t="s">
        <v>354</v>
      </c>
      <c r="E4849" s="300" t="s">
        <v>7127</v>
      </c>
      <c r="F4849" s="300" t="s">
        <v>7610</v>
      </c>
      <c r="G4849" s="300"/>
      <c r="H4849" s="302"/>
      <c r="I4849" s="300" t="s">
        <v>15860</v>
      </c>
      <c r="J4849" s="300" t="s">
        <v>15872</v>
      </c>
      <c r="K4849" s="300" t="s">
        <v>1766</v>
      </c>
      <c r="L4849" s="300" t="s">
        <v>1766</v>
      </c>
      <c r="M4849" s="300" t="s">
        <v>7127</v>
      </c>
      <c r="N4849" s="300" t="s">
        <v>15861</v>
      </c>
      <c r="O4849" s="300" t="s">
        <v>15862</v>
      </c>
      <c r="P4849" s="303" t="n">
        <v>36526</v>
      </c>
      <c r="Q4849" s="303" t="n">
        <v>40178</v>
      </c>
      <c r="R4849" s="300"/>
      <c r="S4849" s="300" t="s">
        <v>7127</v>
      </c>
      <c r="T4849" s="300" t="n">
        <v>43</v>
      </c>
      <c r="U4849" s="300" t="n">
        <v>37</v>
      </c>
      <c r="V4849" s="300" t="n">
        <v>65</v>
      </c>
      <c r="W4849" s="304" t="s">
        <v>15777</v>
      </c>
      <c r="X4849" s="302"/>
      <c r="Y4849" s="302"/>
      <c r="Z4849" s="302"/>
      <c r="AE4849" s="94" t="e">
        <f aca="false" t="array" ref="AE4849:AG4849">_xlfn.torow(_xlfn.unique(_xlfn._xlws.filter(cat_table[Subsector],$E4849=cat_table[Sector],"")))</f>
        <v>#NAME?</v>
      </c>
      <c r="AF4849" s="94" t="e">
        <v>#NAME?</v>
      </c>
      <c r="AG4849" s="94" t="e">
        <v>#NAME?</v>
      </c>
      <c r="AO4849" s="94" t="e">
        <f aca="false" t="array" ref="AO4849:AO4849">_xlfn.torow(_xlfn.unique(_xlfn._xlws.filter(cat_table[Sub-subsector],($E4849=cat_table[Sector])*($F4849=cat_table[Subsector]),"")))</f>
        <v>#NAME?</v>
      </c>
    </row>
    <row r="4850" customFormat="false" ht="15" hidden="false" customHeight="true" outlineLevel="0" collapsed="false">
      <c r="A4850" s="300" t="s">
        <v>15873</v>
      </c>
      <c r="B4850" s="300" t="str">
        <f aca="false">INDEX(Table2[], MATCH(L4850, Location_ID!$D$2:$D$3098, 0), 1)</f>
        <v>445a733c-15c8-4e48-91db-eea8375dd7e7</v>
      </c>
      <c r="C4850" s="300" t="s">
        <v>1580</v>
      </c>
      <c r="D4850" s="300" t="s">
        <v>354</v>
      </c>
      <c r="E4850" s="300" t="s">
        <v>7127</v>
      </c>
      <c r="F4850" s="300" t="s">
        <v>7610</v>
      </c>
      <c r="G4850" s="300"/>
      <c r="H4850" s="302"/>
      <c r="I4850" s="300" t="s">
        <v>15860</v>
      </c>
      <c r="J4850" s="300" t="s">
        <v>15872</v>
      </c>
      <c r="K4850" s="300" t="s">
        <v>1766</v>
      </c>
      <c r="L4850" s="300" t="s">
        <v>1766</v>
      </c>
      <c r="M4850" s="300" t="s">
        <v>7127</v>
      </c>
      <c r="N4850" s="300" t="s">
        <v>15861</v>
      </c>
      <c r="O4850" s="300" t="s">
        <v>15864</v>
      </c>
      <c r="P4850" s="303" t="n">
        <v>36526</v>
      </c>
      <c r="Q4850" s="303" t="n">
        <v>40178</v>
      </c>
      <c r="R4850" s="300"/>
      <c r="S4850" s="300" t="s">
        <v>7127</v>
      </c>
      <c r="T4850" s="300" t="n">
        <v>130</v>
      </c>
      <c r="U4850" s="300" t="n">
        <v>61</v>
      </c>
      <c r="V4850" s="300" t="n">
        <v>200</v>
      </c>
      <c r="W4850" s="304" t="s">
        <v>15777</v>
      </c>
      <c r="X4850" s="302"/>
      <c r="Y4850" s="302"/>
      <c r="Z4850" s="302"/>
      <c r="AE4850" s="94" t="e">
        <f aca="false" t="array" ref="AE4850:AG4850">_xlfn.torow(_xlfn.unique(_xlfn._xlws.filter(cat_table[Subsector],$E4850=cat_table[Sector],"")))</f>
        <v>#NAME?</v>
      </c>
      <c r="AF4850" s="94" t="e">
        <v>#NAME?</v>
      </c>
      <c r="AG4850" s="94" t="e">
        <v>#NAME?</v>
      </c>
      <c r="AO4850" s="94" t="e">
        <f aca="false" t="array" ref="AO4850:AO4850">_xlfn.torow(_xlfn.unique(_xlfn._xlws.filter(cat_table[Sub-subsector],($E4850=cat_table[Sector])*($F4850=cat_table[Subsector]),"")))</f>
        <v>#NAME?</v>
      </c>
    </row>
    <row r="4851" customFormat="false" ht="15" hidden="false" customHeight="true" outlineLevel="0" collapsed="false">
      <c r="A4851" s="300" t="s">
        <v>15874</v>
      </c>
      <c r="B4851" s="300" t="str">
        <f aca="false">INDEX(Table2[], MATCH(L4851, Location_ID!$D$2:$D$3098, 0), 1)</f>
        <v>445a733c-15c8-4e48-91db-eea8375dd7e7</v>
      </c>
      <c r="C4851" s="300" t="s">
        <v>1580</v>
      </c>
      <c r="D4851" s="300" t="s">
        <v>354</v>
      </c>
      <c r="E4851" s="300" t="s">
        <v>7127</v>
      </c>
      <c r="F4851" s="300" t="s">
        <v>7610</v>
      </c>
      <c r="G4851" s="300"/>
      <c r="H4851" s="302"/>
      <c r="I4851" s="300" t="s">
        <v>15860</v>
      </c>
      <c r="J4851" s="300" t="s">
        <v>15875</v>
      </c>
      <c r="K4851" s="300" t="s">
        <v>1766</v>
      </c>
      <c r="L4851" s="300" t="s">
        <v>1766</v>
      </c>
      <c r="M4851" s="300" t="s">
        <v>7127</v>
      </c>
      <c r="N4851" s="300" t="s">
        <v>15861</v>
      </c>
      <c r="O4851" s="300" t="s">
        <v>15864</v>
      </c>
      <c r="P4851" s="303" t="n">
        <v>36526</v>
      </c>
      <c r="Q4851" s="303" t="n">
        <v>40178</v>
      </c>
      <c r="R4851" s="300"/>
      <c r="S4851" s="300" t="s">
        <v>7112</v>
      </c>
      <c r="T4851" s="300" t="n">
        <v>40</v>
      </c>
      <c r="U4851" s="300" t="n">
        <v>8</v>
      </c>
      <c r="V4851" s="300" t="n">
        <v>73</v>
      </c>
      <c r="W4851" s="304" t="s">
        <v>15777</v>
      </c>
      <c r="X4851" s="302"/>
      <c r="Y4851" s="302"/>
      <c r="Z4851" s="302"/>
      <c r="AE4851" s="94" t="e">
        <f aca="false" t="array" ref="AE4851:AG4851">_xlfn.torow(_xlfn.unique(_xlfn._xlws.filter(cat_table[Subsector],$E4851=cat_table[Sector],"")))</f>
        <v>#NAME?</v>
      </c>
      <c r="AF4851" s="94" t="e">
        <v>#NAME?</v>
      </c>
      <c r="AG4851" s="94" t="e">
        <v>#NAME?</v>
      </c>
      <c r="AO4851" s="94" t="e">
        <f aca="false" t="array" ref="AO4851:AO4851">_xlfn.torow(_xlfn.unique(_xlfn._xlws.filter(cat_table[Sub-subsector],($E4851=cat_table[Sector])*($F4851=cat_table[Subsector]),"")))</f>
        <v>#NAME?</v>
      </c>
    </row>
    <row r="4852" customFormat="false" ht="15" hidden="false" customHeight="true" outlineLevel="0" collapsed="false">
      <c r="A4852" s="300" t="s">
        <v>15876</v>
      </c>
      <c r="B4852" s="300" t="str">
        <f aca="false">INDEX(Table2[], MATCH(L4852, Location_ID!$D$2:$D$3098, 0), 1)</f>
        <v>445a733c-15c8-4e48-91db-eea8375dd7e7</v>
      </c>
      <c r="C4852" s="300" t="s">
        <v>1580</v>
      </c>
      <c r="D4852" s="300" t="s">
        <v>354</v>
      </c>
      <c r="E4852" s="300" t="s">
        <v>7127</v>
      </c>
      <c r="F4852" s="300" t="s">
        <v>7610</v>
      </c>
      <c r="G4852" s="300"/>
      <c r="H4852" s="302"/>
      <c r="I4852" s="300" t="s">
        <v>15860</v>
      </c>
      <c r="J4852" s="300" t="s">
        <v>15877</v>
      </c>
      <c r="K4852" s="300" t="s">
        <v>1766</v>
      </c>
      <c r="L4852" s="300" t="s">
        <v>1766</v>
      </c>
      <c r="M4852" s="300" t="s">
        <v>7127</v>
      </c>
      <c r="N4852" s="300" t="s">
        <v>15861</v>
      </c>
      <c r="O4852" s="300" t="s">
        <v>15864</v>
      </c>
      <c r="P4852" s="303" t="n">
        <v>36526</v>
      </c>
      <c r="Q4852" s="303" t="n">
        <v>40178</v>
      </c>
      <c r="R4852" s="300"/>
      <c r="S4852" s="300" t="s">
        <v>7112</v>
      </c>
      <c r="T4852" s="300" t="n">
        <v>15</v>
      </c>
      <c r="U4852" s="300" t="n">
        <v>15</v>
      </c>
      <c r="V4852" s="300" t="n">
        <v>15</v>
      </c>
      <c r="W4852" s="304" t="s">
        <v>15777</v>
      </c>
      <c r="X4852" s="302"/>
      <c r="Y4852" s="302"/>
      <c r="Z4852" s="302"/>
      <c r="AE4852" s="94" t="e">
        <f aca="false" t="array" ref="AE4852:AG4852">_xlfn.torow(_xlfn.unique(_xlfn._xlws.filter(cat_table[Subsector],$E4852=cat_table[Sector],"")))</f>
        <v>#NAME?</v>
      </c>
      <c r="AF4852" s="94" t="e">
        <v>#NAME?</v>
      </c>
      <c r="AG4852" s="94" t="e">
        <v>#NAME?</v>
      </c>
      <c r="AO4852" s="94" t="e">
        <f aca="false" t="array" ref="AO4852:AO4852">_xlfn.torow(_xlfn.unique(_xlfn._xlws.filter(cat_table[Sub-subsector],($E4852=cat_table[Sector])*($F4852=cat_table[Subsector]),"")))</f>
        <v>#NAME?</v>
      </c>
    </row>
    <row r="4853" customFormat="false" ht="15" hidden="false" customHeight="true" outlineLevel="0" collapsed="false">
      <c r="A4853" s="300" t="s">
        <v>15878</v>
      </c>
      <c r="B4853" s="300" t="str">
        <f aca="false">INDEX(Table2[], MATCH(L4853, Location_ID!$D$2:$D$3098, 0), 1)</f>
        <v>445a733c-15c8-4e48-91db-eea8375dd7e7</v>
      </c>
      <c r="C4853" s="300" t="s">
        <v>1580</v>
      </c>
      <c r="D4853" s="300" t="s">
        <v>354</v>
      </c>
      <c r="E4853" s="300" t="s">
        <v>7127</v>
      </c>
      <c r="F4853" s="300" t="s">
        <v>7610</v>
      </c>
      <c r="G4853" s="300"/>
      <c r="H4853" s="302"/>
      <c r="I4853" s="300" t="s">
        <v>15860</v>
      </c>
      <c r="J4853" s="300" t="s">
        <v>15879</v>
      </c>
      <c r="K4853" s="300" t="s">
        <v>1766</v>
      </c>
      <c r="L4853" s="300" t="s">
        <v>1766</v>
      </c>
      <c r="M4853" s="300" t="s">
        <v>7127</v>
      </c>
      <c r="N4853" s="300" t="s">
        <v>15861</v>
      </c>
      <c r="O4853" s="300" t="s">
        <v>15864</v>
      </c>
      <c r="P4853" s="303" t="n">
        <v>36526</v>
      </c>
      <c r="Q4853" s="303" t="n">
        <v>40178</v>
      </c>
      <c r="R4853" s="300"/>
      <c r="S4853" s="300" t="s">
        <v>7112</v>
      </c>
      <c r="T4853" s="300" t="n">
        <v>3</v>
      </c>
      <c r="U4853" s="300" t="n">
        <v>1</v>
      </c>
      <c r="V4853" s="300" t="n">
        <v>5</v>
      </c>
      <c r="W4853" s="304" t="s">
        <v>15777</v>
      </c>
      <c r="X4853" s="302"/>
      <c r="Y4853" s="302"/>
      <c r="Z4853" s="302"/>
      <c r="AE4853" s="94" t="e">
        <f aca="false" t="array" ref="AE4853:AG4853">_xlfn.torow(_xlfn.unique(_xlfn._xlws.filter(cat_table[Subsector],$E4853=cat_table[Sector],"")))</f>
        <v>#NAME?</v>
      </c>
      <c r="AF4853" s="94" t="e">
        <v>#NAME?</v>
      </c>
      <c r="AG4853" s="94" t="e">
        <v>#NAME?</v>
      </c>
      <c r="AO4853" s="94" t="e">
        <f aca="false" t="array" ref="AO4853:AO4853">_xlfn.torow(_xlfn.unique(_xlfn._xlws.filter(cat_table[Sub-subsector],($E4853=cat_table[Sector])*($F4853=cat_table[Subsector]),"")))</f>
        <v>#NAME?</v>
      </c>
    </row>
    <row r="4854" customFormat="false" ht="15" hidden="false" customHeight="true" outlineLevel="0" collapsed="false">
      <c r="A4854" s="300" t="s">
        <v>15880</v>
      </c>
      <c r="B4854" s="300" t="str">
        <f aca="false">INDEX(Table2[], MATCH(L4854, Location_ID!$D$2:$D$3098, 0), 1)</f>
        <v>445a733c-15c8-4e48-91db-eea8375dd7e7</v>
      </c>
      <c r="C4854" s="300" t="s">
        <v>1580</v>
      </c>
      <c r="D4854" s="300" t="s">
        <v>354</v>
      </c>
      <c r="E4854" s="300" t="s">
        <v>7127</v>
      </c>
      <c r="F4854" s="300" t="s">
        <v>7610</v>
      </c>
      <c r="G4854" s="300"/>
      <c r="H4854" s="302"/>
      <c r="I4854" s="300" t="s">
        <v>15860</v>
      </c>
      <c r="J4854" s="300" t="s">
        <v>7996</v>
      </c>
      <c r="K4854" s="300" t="s">
        <v>1766</v>
      </c>
      <c r="L4854" s="300" t="s">
        <v>1766</v>
      </c>
      <c r="M4854" s="300" t="s">
        <v>7127</v>
      </c>
      <c r="N4854" s="300" t="s">
        <v>15861</v>
      </c>
      <c r="O4854" s="300" t="s">
        <v>15864</v>
      </c>
      <c r="P4854" s="303" t="n">
        <v>36526</v>
      </c>
      <c r="Q4854" s="303" t="n">
        <v>40178</v>
      </c>
      <c r="R4854" s="300"/>
      <c r="S4854" s="300" t="s">
        <v>7112</v>
      </c>
      <c r="T4854" s="300" t="n">
        <v>11</v>
      </c>
      <c r="U4854" s="300" t="n">
        <v>2</v>
      </c>
      <c r="V4854" s="300" t="n">
        <v>22</v>
      </c>
      <c r="W4854" s="304" t="s">
        <v>15777</v>
      </c>
      <c r="X4854" s="302"/>
      <c r="Y4854" s="302"/>
      <c r="Z4854" s="302"/>
      <c r="AE4854" s="94" t="e">
        <f aca="false" t="array" ref="AE4854:AG4854">_xlfn.torow(_xlfn.unique(_xlfn._xlws.filter(cat_table[Subsector],$E4854=cat_table[Sector],"")))</f>
        <v>#NAME?</v>
      </c>
      <c r="AF4854" s="94" t="e">
        <v>#NAME?</v>
      </c>
      <c r="AG4854" s="94" t="e">
        <v>#NAME?</v>
      </c>
      <c r="AO4854" s="94" t="e">
        <f aca="false" t="array" ref="AO4854:AO4854">_xlfn.torow(_xlfn.unique(_xlfn._xlws.filter(cat_table[Sub-subsector],($E4854=cat_table[Sector])*($F4854=cat_table[Subsector]),"")))</f>
        <v>#NAME?</v>
      </c>
    </row>
    <row r="4855" customFormat="false" ht="15" hidden="false" customHeight="true" outlineLevel="0" collapsed="false">
      <c r="A4855" s="300" t="s">
        <v>15881</v>
      </c>
      <c r="B4855" s="300" t="str">
        <f aca="false">INDEX(Table2[], MATCH(L4855, Location_ID!$D$2:$D$3098, 0), 1)</f>
        <v>445a733c-15c8-4e48-91db-eea8375dd7e7</v>
      </c>
      <c r="C4855" s="300" t="s">
        <v>1580</v>
      </c>
      <c r="D4855" s="300" t="s">
        <v>354</v>
      </c>
      <c r="E4855" s="300" t="s">
        <v>7127</v>
      </c>
      <c r="F4855" s="300" t="s">
        <v>7610</v>
      </c>
      <c r="G4855" s="300"/>
      <c r="H4855" s="302"/>
      <c r="I4855" s="300" t="s">
        <v>15860</v>
      </c>
      <c r="J4855" s="300" t="s">
        <v>15882</v>
      </c>
      <c r="K4855" s="300" t="s">
        <v>1766</v>
      </c>
      <c r="L4855" s="300" t="s">
        <v>1766</v>
      </c>
      <c r="M4855" s="300" t="s">
        <v>7127</v>
      </c>
      <c r="N4855" s="300" t="s">
        <v>15861</v>
      </c>
      <c r="O4855" s="300" t="s">
        <v>15864</v>
      </c>
      <c r="P4855" s="303" t="n">
        <v>36526</v>
      </c>
      <c r="Q4855" s="303" t="n">
        <v>40178</v>
      </c>
      <c r="R4855" s="300"/>
      <c r="S4855" s="300" t="s">
        <v>7112</v>
      </c>
      <c r="T4855" s="300" t="n">
        <v>54</v>
      </c>
      <c r="U4855" s="300" t="n">
        <v>33</v>
      </c>
      <c r="V4855" s="300" t="n">
        <v>75</v>
      </c>
      <c r="W4855" s="304" t="s">
        <v>15777</v>
      </c>
      <c r="X4855" s="302"/>
      <c r="Y4855" s="302"/>
      <c r="Z4855" s="302"/>
      <c r="AE4855" s="94" t="e">
        <f aca="false" t="array" ref="AE4855:AG4855">_xlfn.torow(_xlfn.unique(_xlfn._xlws.filter(cat_table[Subsector],$E4855=cat_table[Sector],"")))</f>
        <v>#NAME?</v>
      </c>
      <c r="AF4855" s="94" t="e">
        <v>#NAME?</v>
      </c>
      <c r="AG4855" s="94" t="e">
        <v>#NAME?</v>
      </c>
      <c r="AO4855" s="94" t="e">
        <f aca="false" t="array" ref="AO4855:AO4855">_xlfn.torow(_xlfn.unique(_xlfn._xlws.filter(cat_table[Sub-subsector],($E4855=cat_table[Sector])*($F4855=cat_table[Subsector]),"")))</f>
        <v>#NAME?</v>
      </c>
    </row>
    <row r="4856" customFormat="false" ht="15" hidden="false" customHeight="true" outlineLevel="0" collapsed="false">
      <c r="A4856" s="300" t="s">
        <v>15883</v>
      </c>
      <c r="B4856" s="300" t="str">
        <f aca="false">INDEX(Table2[], MATCH(L4856, Location_ID!$D$2:$D$3098, 0), 1)</f>
        <v>445a733c-15c8-4e48-91db-eea8375dd7e7</v>
      </c>
      <c r="C4856" s="300" t="s">
        <v>1580</v>
      </c>
      <c r="D4856" s="300" t="s">
        <v>354</v>
      </c>
      <c r="E4856" s="304" t="s">
        <v>7127</v>
      </c>
      <c r="F4856" s="304" t="s">
        <v>7610</v>
      </c>
      <c r="G4856" s="304"/>
      <c r="H4856" s="306"/>
      <c r="I4856" s="304" t="s">
        <v>15860</v>
      </c>
      <c r="J4856" s="304" t="s">
        <v>15884</v>
      </c>
      <c r="K4856" s="304" t="s">
        <v>1766</v>
      </c>
      <c r="L4856" s="304" t="s">
        <v>1766</v>
      </c>
      <c r="M4856" s="304" t="s">
        <v>7127</v>
      </c>
      <c r="N4856" s="304" t="s">
        <v>15861</v>
      </c>
      <c r="O4856" s="300" t="s">
        <v>15864</v>
      </c>
      <c r="P4856" s="305" t="n">
        <v>36526</v>
      </c>
      <c r="Q4856" s="305" t="n">
        <v>40178</v>
      </c>
      <c r="R4856" s="304"/>
      <c r="S4856" s="304" t="s">
        <v>7112</v>
      </c>
      <c r="T4856" s="304" t="n">
        <v>6</v>
      </c>
      <c r="U4856" s="304" t="n">
        <v>2</v>
      </c>
      <c r="V4856" s="304" t="n">
        <v>9</v>
      </c>
      <c r="W4856" s="304" t="s">
        <v>15777</v>
      </c>
      <c r="X4856" s="306"/>
      <c r="Y4856" s="306"/>
      <c r="Z4856" s="306"/>
      <c r="AE4856" s="94" t="e">
        <f aca="false" t="array" ref="AE4856:AG4856">_xlfn.torow(_xlfn.unique(_xlfn._xlws.filter(cat_table[Subsector],$E4856=cat_table[Sector],"")))</f>
        <v>#NAME?</v>
      </c>
      <c r="AF4856" s="94" t="e">
        <v>#NAME?</v>
      </c>
      <c r="AG4856" s="94" t="e">
        <v>#NAME?</v>
      </c>
      <c r="AO4856" s="94" t="e">
        <f aca="false" t="array" ref="AO4856:AO4856">_xlfn.torow(_xlfn.unique(_xlfn._xlws.filter(cat_table[Sub-subsector],($E4856=cat_table[Sector])*($F4856=cat_table[Subsector]),"")))</f>
        <v>#NAME?</v>
      </c>
    </row>
    <row r="4857" customFormat="false" ht="15" hidden="false" customHeight="true" outlineLevel="0" collapsed="false">
      <c r="A4857" s="300" t="s">
        <v>15885</v>
      </c>
      <c r="B4857" s="300" t="str">
        <f aca="false">INDEX(Table2[], MATCH(L4857, Location_ID!$D$2:$D$3098, 0), 1)</f>
        <v>445a733c-15c8-4e48-91db-eea8375dd7e7</v>
      </c>
      <c r="C4857" s="300" t="s">
        <v>1580</v>
      </c>
      <c r="D4857" s="308" t="s">
        <v>354</v>
      </c>
      <c r="E4857" s="304" t="s">
        <v>7127</v>
      </c>
      <c r="F4857" s="304" t="s">
        <v>7610</v>
      </c>
      <c r="G4857" s="304"/>
      <c r="H4857" s="306"/>
      <c r="I4857" s="304" t="s">
        <v>15860</v>
      </c>
      <c r="J4857" s="304" t="s">
        <v>15886</v>
      </c>
      <c r="K4857" s="300" t="s">
        <v>1766</v>
      </c>
      <c r="L4857" s="300" t="s">
        <v>1766</v>
      </c>
      <c r="M4857" s="300" t="s">
        <v>7127</v>
      </c>
      <c r="N4857" s="300" t="s">
        <v>15861</v>
      </c>
      <c r="O4857" s="300" t="s">
        <v>15864</v>
      </c>
      <c r="P4857" s="303" t="n">
        <v>36526</v>
      </c>
      <c r="Q4857" s="303" t="n">
        <v>40178</v>
      </c>
      <c r="R4857" s="304"/>
      <c r="S4857" s="304" t="s">
        <v>7112</v>
      </c>
      <c r="T4857" s="304" t="n">
        <v>1</v>
      </c>
      <c r="U4857" s="304" t="n">
        <v>0</v>
      </c>
      <c r="V4857" s="304" t="n">
        <v>1</v>
      </c>
      <c r="W4857" s="304" t="s">
        <v>15777</v>
      </c>
      <c r="X4857" s="306"/>
      <c r="Y4857" s="306"/>
      <c r="Z4857" s="306"/>
      <c r="AE4857" s="94" t="e">
        <f aca="false" t="array" ref="AE4857:AG4857">_xlfn.torow(_xlfn.unique(_xlfn._xlws.filter(cat_table[Subsector],$E4857=cat_table[Sector],"")))</f>
        <v>#NAME?</v>
      </c>
      <c r="AF4857" s="94" t="e">
        <v>#NAME?</v>
      </c>
      <c r="AG4857" s="94" t="e">
        <v>#NAME?</v>
      </c>
      <c r="AO4857" s="94" t="e">
        <f aca="false" t="array" ref="AO4857:AO4857">_xlfn.torow(_xlfn.unique(_xlfn._xlws.filter(cat_table[Sub-subsector],($E4857=cat_table[Sector])*($F4857=cat_table[Subsector]),"")))</f>
        <v>#NAME?</v>
      </c>
    </row>
    <row r="4858" customFormat="false" ht="15" hidden="false" customHeight="true" outlineLevel="0" collapsed="false">
      <c r="A4858" s="300" t="s">
        <v>15887</v>
      </c>
      <c r="B4858" s="300" t="str">
        <f aca="false">INDEX(Table2[], MATCH(L4858, Location_ID!$D$2:$D$3098, 0), 1)</f>
        <v>445a733c-15c8-4e48-91db-eea8375dd7e7</v>
      </c>
      <c r="C4858" s="300" t="s">
        <v>1580</v>
      </c>
      <c r="D4858" s="308" t="s">
        <v>354</v>
      </c>
      <c r="E4858" s="300" t="s">
        <v>7965</v>
      </c>
      <c r="F4858" s="300" t="s">
        <v>7966</v>
      </c>
      <c r="G4858" s="300" t="s">
        <v>7966</v>
      </c>
      <c r="H4858" s="302"/>
      <c r="I4858" s="300" t="s">
        <v>15860</v>
      </c>
      <c r="J4858" s="300" t="s">
        <v>15888</v>
      </c>
      <c r="K4858" s="300" t="s">
        <v>1766</v>
      </c>
      <c r="L4858" s="300" t="s">
        <v>1766</v>
      </c>
      <c r="M4858" s="300" t="s">
        <v>7127</v>
      </c>
      <c r="N4858" s="300" t="s">
        <v>15861</v>
      </c>
      <c r="O4858" s="300" t="s">
        <v>15862</v>
      </c>
      <c r="P4858" s="305" t="n">
        <v>36526</v>
      </c>
      <c r="Q4858" s="305" t="n">
        <v>40178</v>
      </c>
      <c r="R4858" s="300"/>
      <c r="S4858" s="300" t="s">
        <v>7127</v>
      </c>
      <c r="T4858" s="300" t="n">
        <v>335</v>
      </c>
      <c r="U4858" s="300" t="n">
        <v>273</v>
      </c>
      <c r="V4858" s="300" t="n">
        <v>409</v>
      </c>
      <c r="W4858" s="300" t="s">
        <v>15777</v>
      </c>
      <c r="X4858" s="302"/>
      <c r="Y4858" s="302"/>
      <c r="Z4858" s="302"/>
      <c r="AE4858" s="94" t="e">
        <f aca="false" t="array" ref="AE4858:AE4858">_xlfn.torow(_xlfn.unique(_xlfn._xlws.filter(cat_table[Subsector],$E4858=cat_table[Sector],"")))</f>
        <v>#NAME?</v>
      </c>
      <c r="AO4858" s="94" t="e">
        <f aca="false" t="array" ref="AO4858:AO4858">_xlfn.torow(_xlfn.unique(_xlfn._xlws.filter(cat_table[Sub-subsector],($E4858=cat_table[Sector])*($F4858=cat_table[Subsector]),"")))</f>
        <v>#NAME?</v>
      </c>
    </row>
    <row r="4859" customFormat="false" ht="15" hidden="false" customHeight="true" outlineLevel="0" collapsed="false">
      <c r="A4859" s="300" t="s">
        <v>15889</v>
      </c>
      <c r="B4859" s="300" t="str">
        <f aca="false">INDEX(Table2[], MATCH(L4859, Location_ID!$D$2:$D$3098, 0), 1)</f>
        <v>445a733c-15c8-4e48-91db-eea8375dd7e7</v>
      </c>
      <c r="C4859" s="300" t="s">
        <v>1580</v>
      </c>
      <c r="D4859" s="308" t="s">
        <v>354</v>
      </c>
      <c r="E4859" s="300" t="s">
        <v>7965</v>
      </c>
      <c r="F4859" s="300" t="s">
        <v>7966</v>
      </c>
      <c r="G4859" s="300" t="s">
        <v>7966</v>
      </c>
      <c r="H4859" s="302"/>
      <c r="I4859" s="300" t="s">
        <v>15860</v>
      </c>
      <c r="J4859" s="300" t="s">
        <v>15888</v>
      </c>
      <c r="K4859" s="300" t="s">
        <v>1766</v>
      </c>
      <c r="L4859" s="300" t="s">
        <v>1766</v>
      </c>
      <c r="M4859" s="300" t="s">
        <v>7127</v>
      </c>
      <c r="N4859" s="300" t="s">
        <v>15861</v>
      </c>
      <c r="O4859" s="300" t="s">
        <v>15864</v>
      </c>
      <c r="P4859" s="303" t="n">
        <v>36526</v>
      </c>
      <c r="Q4859" s="303" t="n">
        <v>40178</v>
      </c>
      <c r="R4859" s="300"/>
      <c r="S4859" s="300" t="s">
        <v>7127</v>
      </c>
      <c r="T4859" s="300" t="n">
        <v>331</v>
      </c>
      <c r="U4859" s="300" t="n">
        <v>304</v>
      </c>
      <c r="V4859" s="300" t="n">
        <v>368</v>
      </c>
      <c r="W4859" s="300" t="s">
        <v>15777</v>
      </c>
      <c r="X4859" s="302"/>
      <c r="Y4859" s="302"/>
      <c r="Z4859" s="302"/>
      <c r="AE4859" s="94" t="e">
        <f aca="false" t="array" ref="AE4859:AE4859">_xlfn.torow(_xlfn.unique(_xlfn._xlws.filter(cat_table[Subsector],$E4859=cat_table[Sector],"")))</f>
        <v>#NAME?</v>
      </c>
      <c r="AO4859" s="94" t="e">
        <f aca="false" t="array" ref="AO4859:AO4859">_xlfn.torow(_xlfn.unique(_xlfn._xlws.filter(cat_table[Sub-subsector],($E4859=cat_table[Sector])*($F4859=cat_table[Subsector]),"")))</f>
        <v>#NAME?</v>
      </c>
    </row>
    <row r="4860" customFormat="false" ht="15" hidden="false" customHeight="true" outlineLevel="0" collapsed="false">
      <c r="A4860" s="300" t="s">
        <v>15890</v>
      </c>
      <c r="B4860" s="300" t="str">
        <f aca="false">INDEX(Table2[], MATCH(L4860, Location_ID!$D$2:$D$3098, 0), 1)</f>
        <v>445a733c-15c8-4e48-91db-eea8375dd7e7</v>
      </c>
      <c r="C4860" s="300" t="s">
        <v>1580</v>
      </c>
      <c r="D4860" s="308" t="s">
        <v>354</v>
      </c>
      <c r="E4860" s="300" t="s">
        <v>7127</v>
      </c>
      <c r="F4860" s="300" t="s">
        <v>7610</v>
      </c>
      <c r="G4860" s="300"/>
      <c r="H4860" s="302"/>
      <c r="I4860" s="300" t="s">
        <v>15860</v>
      </c>
      <c r="J4860" s="300" t="s">
        <v>15891</v>
      </c>
      <c r="K4860" s="300" t="s">
        <v>1766</v>
      </c>
      <c r="L4860" s="300" t="s">
        <v>1766</v>
      </c>
      <c r="M4860" s="300" t="s">
        <v>7127</v>
      </c>
      <c r="N4860" s="300" t="s">
        <v>15861</v>
      </c>
      <c r="O4860" s="300" t="s">
        <v>15862</v>
      </c>
      <c r="P4860" s="305" t="n">
        <v>36526</v>
      </c>
      <c r="Q4860" s="305" t="n">
        <v>40178</v>
      </c>
      <c r="R4860" s="300"/>
      <c r="S4860" s="300" t="s">
        <v>7112</v>
      </c>
      <c r="T4860" s="300" t="n">
        <v>209</v>
      </c>
      <c r="U4860" s="300" t="n">
        <v>180</v>
      </c>
      <c r="V4860" s="300" t="n">
        <v>241</v>
      </c>
      <c r="W4860" s="300" t="s">
        <v>15777</v>
      </c>
      <c r="X4860" s="302"/>
      <c r="Y4860" s="302"/>
      <c r="Z4860" s="302"/>
      <c r="AE4860" s="94" t="e">
        <f aca="false" t="array" ref="AE4860:AG4860">_xlfn.torow(_xlfn.unique(_xlfn._xlws.filter(cat_table[Subsector],$E4860=cat_table[Sector],"")))</f>
        <v>#NAME?</v>
      </c>
      <c r="AF4860" s="94" t="e">
        <v>#NAME?</v>
      </c>
      <c r="AG4860" s="94" t="e">
        <v>#NAME?</v>
      </c>
      <c r="AO4860" s="94" t="e">
        <f aca="false" t="array" ref="AO4860:AO4860">_xlfn.torow(_xlfn.unique(_xlfn._xlws.filter(cat_table[Sub-subsector],($E4860=cat_table[Sector])*($F4860=cat_table[Subsector]),"")))</f>
        <v>#NAME?</v>
      </c>
    </row>
    <row r="4861" customFormat="false" ht="15" hidden="false" customHeight="true" outlineLevel="0" collapsed="false">
      <c r="A4861" s="300" t="s">
        <v>15892</v>
      </c>
      <c r="B4861" s="300" t="str">
        <f aca="false">INDEX(Table2[], MATCH(L4861, Location_ID!$D$2:$D$3098, 0), 1)</f>
        <v>445a733c-15c8-4e48-91db-eea8375dd7e7</v>
      </c>
      <c r="C4861" s="300" t="s">
        <v>1580</v>
      </c>
      <c r="D4861" s="308" t="s">
        <v>354</v>
      </c>
      <c r="E4861" s="300" t="s">
        <v>7127</v>
      </c>
      <c r="F4861" s="300" t="s">
        <v>7610</v>
      </c>
      <c r="G4861" s="300"/>
      <c r="H4861" s="302"/>
      <c r="I4861" s="300" t="s">
        <v>15860</v>
      </c>
      <c r="J4861" s="300" t="s">
        <v>15891</v>
      </c>
      <c r="K4861" s="300" t="s">
        <v>1766</v>
      </c>
      <c r="L4861" s="300" t="s">
        <v>1766</v>
      </c>
      <c r="M4861" s="300" t="s">
        <v>7127</v>
      </c>
      <c r="N4861" s="300" t="s">
        <v>15861</v>
      </c>
      <c r="O4861" s="300" t="s">
        <v>15864</v>
      </c>
      <c r="P4861" s="303" t="n">
        <v>36526</v>
      </c>
      <c r="Q4861" s="303" t="n">
        <v>40178</v>
      </c>
      <c r="R4861" s="300"/>
      <c r="S4861" s="300" t="s">
        <v>7112</v>
      </c>
      <c r="T4861" s="300" t="n">
        <v>200</v>
      </c>
      <c r="U4861" s="300" t="n">
        <v>187</v>
      </c>
      <c r="V4861" s="300" t="n">
        <v>224</v>
      </c>
      <c r="W4861" s="300" t="s">
        <v>15777</v>
      </c>
      <c r="X4861" s="302"/>
      <c r="Y4861" s="302"/>
      <c r="Z4861" s="302"/>
    </row>
    <row r="4862" customFormat="false" ht="15" hidden="false" customHeight="true" outlineLevel="0" collapsed="false">
      <c r="A4862" s="300" t="s">
        <v>15893</v>
      </c>
      <c r="B4862" s="300" t="str">
        <f aca="false">INDEX(Table2[], MATCH(L4862, Location_ID!$D$2:$D$3098, 0), 1)</f>
        <v>445a733c-15c8-4e48-91db-eea8375dd7e7</v>
      </c>
      <c r="C4862" s="300" t="s">
        <v>1580</v>
      </c>
      <c r="D4862" s="308" t="s">
        <v>354</v>
      </c>
      <c r="E4862" s="300" t="s">
        <v>7127</v>
      </c>
      <c r="F4862" s="300" t="s">
        <v>7610</v>
      </c>
      <c r="G4862" s="300"/>
      <c r="H4862" s="302"/>
      <c r="I4862" s="300" t="s">
        <v>15860</v>
      </c>
      <c r="J4862" s="300" t="s">
        <v>15894</v>
      </c>
      <c r="K4862" s="300" t="s">
        <v>1766</v>
      </c>
      <c r="L4862" s="300" t="s">
        <v>1766</v>
      </c>
      <c r="M4862" s="300" t="s">
        <v>7127</v>
      </c>
      <c r="N4862" s="300" t="s">
        <v>15861</v>
      </c>
      <c r="O4862" s="300" t="s">
        <v>15862</v>
      </c>
      <c r="P4862" s="305" t="n">
        <v>36526</v>
      </c>
      <c r="Q4862" s="305" t="n">
        <v>40178</v>
      </c>
      <c r="R4862" s="300"/>
      <c r="S4862" s="300" t="s">
        <v>7112</v>
      </c>
      <c r="T4862" s="300" t="n">
        <v>30</v>
      </c>
      <c r="U4862" s="300" t="n">
        <v>24</v>
      </c>
      <c r="V4862" s="300" t="n">
        <v>45</v>
      </c>
      <c r="W4862" s="300" t="s">
        <v>15777</v>
      </c>
      <c r="X4862" s="302"/>
      <c r="Y4862" s="302"/>
      <c r="Z4862" s="302"/>
      <c r="AE4862" s="94" t="e">
        <f aca="false" t="array" ref="AE4862:AG4862">_xlfn.torow(_xlfn.unique(_xlfn._xlws.filter(cat_table[Subsector],$E4862=cat_table[Sector],"")))</f>
        <v>#NAME?</v>
      </c>
      <c r="AF4862" s="94" t="e">
        <v>#NAME?</v>
      </c>
      <c r="AG4862" s="94" t="e">
        <v>#NAME?</v>
      </c>
      <c r="AO4862" s="94" t="e">
        <f aca="false" t="array" ref="AO4862:AO4862">_xlfn.torow(_xlfn.unique(_xlfn._xlws.filter(cat_table[Sub-subsector],($E4862=cat_table[Sector])*($F4862=cat_table[Subsector]),"")))</f>
        <v>#NAME?</v>
      </c>
    </row>
    <row r="4863" customFormat="false" ht="15" hidden="false" customHeight="true" outlineLevel="0" collapsed="false">
      <c r="A4863" s="300" t="s">
        <v>15895</v>
      </c>
      <c r="B4863" s="300" t="str">
        <f aca="false">INDEX(Table2[], MATCH(L4863, Location_ID!$D$2:$D$3098, 0), 1)</f>
        <v>445a733c-15c8-4e48-91db-eea8375dd7e7</v>
      </c>
      <c r="C4863" s="300" t="s">
        <v>1580</v>
      </c>
      <c r="D4863" s="308" t="s">
        <v>354</v>
      </c>
      <c r="E4863" s="300" t="s">
        <v>7127</v>
      </c>
      <c r="F4863" s="300" t="s">
        <v>7610</v>
      </c>
      <c r="G4863" s="300"/>
      <c r="H4863" s="302"/>
      <c r="I4863" s="300" t="s">
        <v>15860</v>
      </c>
      <c r="J4863" s="300" t="s">
        <v>15894</v>
      </c>
      <c r="K4863" s="300" t="s">
        <v>1766</v>
      </c>
      <c r="L4863" s="300" t="s">
        <v>1766</v>
      </c>
      <c r="M4863" s="300" t="s">
        <v>7127</v>
      </c>
      <c r="N4863" s="300" t="s">
        <v>15861</v>
      </c>
      <c r="O4863" s="300" t="s">
        <v>15864</v>
      </c>
      <c r="P4863" s="303" t="n">
        <v>36526</v>
      </c>
      <c r="Q4863" s="303" t="n">
        <v>40178</v>
      </c>
      <c r="R4863" s="300"/>
      <c r="S4863" s="300" t="s">
        <v>7112</v>
      </c>
      <c r="T4863" s="300" t="n">
        <v>35</v>
      </c>
      <c r="U4863" s="300" t="n">
        <v>32</v>
      </c>
      <c r="V4863" s="300" t="n">
        <v>39</v>
      </c>
      <c r="W4863" s="300" t="s">
        <v>15777</v>
      </c>
      <c r="X4863" s="302"/>
      <c r="Y4863" s="302"/>
      <c r="Z4863" s="302"/>
    </row>
    <row r="4864" customFormat="false" ht="15" hidden="false" customHeight="true" outlineLevel="0" collapsed="false">
      <c r="A4864" s="300" t="s">
        <v>15896</v>
      </c>
      <c r="B4864" s="300" t="str">
        <f aca="false">INDEX(Table2[], MATCH(L4864, Location_ID!$D$2:$D$3098, 0), 1)</f>
        <v>445a733c-15c8-4e48-91db-eea8375dd7e7</v>
      </c>
      <c r="C4864" s="300" t="s">
        <v>1580</v>
      </c>
      <c r="D4864" s="308" t="s">
        <v>354</v>
      </c>
      <c r="E4864" s="300" t="s">
        <v>7127</v>
      </c>
      <c r="F4864" s="300" t="s">
        <v>7610</v>
      </c>
      <c r="G4864" s="300"/>
      <c r="H4864" s="302"/>
      <c r="I4864" s="300" t="s">
        <v>15860</v>
      </c>
      <c r="J4864" s="300" t="s">
        <v>15897</v>
      </c>
      <c r="K4864" s="300" t="s">
        <v>1766</v>
      </c>
      <c r="L4864" s="300" t="s">
        <v>1766</v>
      </c>
      <c r="M4864" s="300" t="s">
        <v>7127</v>
      </c>
      <c r="N4864" s="300" t="s">
        <v>15861</v>
      </c>
      <c r="O4864" s="300" t="s">
        <v>15862</v>
      </c>
      <c r="P4864" s="305" t="n">
        <v>36526</v>
      </c>
      <c r="Q4864" s="305" t="n">
        <v>40178</v>
      </c>
      <c r="R4864" s="300"/>
      <c r="S4864" s="300" t="s">
        <v>7112</v>
      </c>
      <c r="T4864" s="300" t="n">
        <v>96</v>
      </c>
      <c r="U4864" s="300" t="n">
        <v>77</v>
      </c>
      <c r="V4864" s="300" t="n">
        <v>123</v>
      </c>
      <c r="W4864" s="300" t="s">
        <v>15777</v>
      </c>
      <c r="X4864" s="302"/>
      <c r="Y4864" s="302"/>
      <c r="Z4864" s="302"/>
    </row>
    <row r="4865" customFormat="false" ht="15" hidden="false" customHeight="true" outlineLevel="0" collapsed="false">
      <c r="A4865" s="304" t="s">
        <v>15898</v>
      </c>
      <c r="B4865" s="304" t="str">
        <f aca="false">INDEX(Table2[], MATCH(L4865, Location_ID!$D$2:$D$3098, 0), 1)</f>
        <v>445a733c-15c8-4e48-91db-eea8375dd7e7</v>
      </c>
      <c r="C4865" s="304" t="s">
        <v>1580</v>
      </c>
      <c r="D4865" s="311" t="s">
        <v>354</v>
      </c>
      <c r="E4865" s="304" t="s">
        <v>7127</v>
      </c>
      <c r="F4865" s="304" t="s">
        <v>7610</v>
      </c>
      <c r="G4865" s="304"/>
      <c r="H4865" s="306"/>
      <c r="I4865" s="304" t="s">
        <v>15860</v>
      </c>
      <c r="J4865" s="304" t="s">
        <v>15897</v>
      </c>
      <c r="K4865" s="304" t="s">
        <v>1766</v>
      </c>
      <c r="L4865" s="304" t="s">
        <v>1766</v>
      </c>
      <c r="M4865" s="304" t="s">
        <v>7127</v>
      </c>
      <c r="N4865" s="304" t="s">
        <v>15861</v>
      </c>
      <c r="O4865" s="304" t="s">
        <v>15864</v>
      </c>
      <c r="P4865" s="305" t="n">
        <v>36526</v>
      </c>
      <c r="Q4865" s="305" t="n">
        <v>40178</v>
      </c>
      <c r="R4865" s="304"/>
      <c r="S4865" s="304" t="s">
        <v>7112</v>
      </c>
      <c r="T4865" s="304" t="n">
        <v>96</v>
      </c>
      <c r="U4865" s="304" t="n">
        <v>85</v>
      </c>
      <c r="V4865" s="304" t="n">
        <v>105</v>
      </c>
      <c r="W4865" s="304" t="s">
        <v>15777</v>
      </c>
      <c r="X4865" s="306"/>
      <c r="Y4865" s="306"/>
      <c r="Z4865" s="306"/>
      <c r="AE4865" s="94" t="e">
        <f aca="false" t="array" ref="AE4865:AG4865">_xlfn.torow(_xlfn.unique(_xlfn._xlws.filter(cat_table[Subsector],$E4865=cat_table[Sector],"")))</f>
        <v>#NAME?</v>
      </c>
      <c r="AF4865" s="94" t="e">
        <v>#NAME?</v>
      </c>
      <c r="AG4865" s="94" t="e">
        <v>#NAME?</v>
      </c>
      <c r="AO4865" s="94" t="e">
        <f aca="false" t="array" ref="AO4865:AO4865">_xlfn.torow(_xlfn.unique(_xlfn._xlws.filter(cat_table[Sub-subsector],($E4865=cat_table[Sector])*($F4865=cat_table[Subsector]),"")))</f>
        <v>#NAME?</v>
      </c>
    </row>
    <row r="4866" customFormat="false" ht="15" hidden="false" customHeight="true" outlineLevel="0" collapsed="false">
      <c r="A4866" s="20" t="s">
        <v>15899</v>
      </c>
      <c r="B4866" s="20" t="str">
        <f aca="false">INDEX(Table2[], MATCH(L4866, Location_ID!$D$2:$D$3098, 0), 1)</f>
        <v>46f446eb-a58b-4100-a43f-f27e135a28bd</v>
      </c>
      <c r="C4866" s="20" t="s">
        <v>1585</v>
      </c>
      <c r="D4866" s="230" t="s">
        <v>354</v>
      </c>
      <c r="E4866" s="20" t="s">
        <v>7134</v>
      </c>
      <c r="F4866" s="20" t="s">
        <v>7135</v>
      </c>
      <c r="G4866" s="20" t="s">
        <v>7591</v>
      </c>
      <c r="H4866" s="20"/>
      <c r="I4866" s="20" t="s">
        <v>15900</v>
      </c>
      <c r="J4866" s="20" t="s">
        <v>15901</v>
      </c>
      <c r="K4866" s="20" t="s">
        <v>7124</v>
      </c>
      <c r="L4866" s="20" t="s">
        <v>1770</v>
      </c>
      <c r="M4866" s="20" t="s">
        <v>7116</v>
      </c>
      <c r="N4866" s="20" t="s">
        <v>15902</v>
      </c>
      <c r="O4866" s="20" t="s">
        <v>15903</v>
      </c>
      <c r="P4866" s="201" t="n">
        <v>43730</v>
      </c>
      <c r="Q4866" s="201" t="n">
        <v>43763</v>
      </c>
      <c r="R4866" s="20" t="n">
        <v>314</v>
      </c>
      <c r="S4866" s="20" t="s">
        <v>7117</v>
      </c>
      <c r="T4866" s="20" t="n">
        <v>0.26</v>
      </c>
      <c r="U4866" s="20" t="n">
        <f aca="false">T4866-0.08</f>
        <v>0.18</v>
      </c>
      <c r="V4866" s="20" t="n">
        <f aca="false">T4866+0.08</f>
        <v>0.34</v>
      </c>
      <c r="W4866" s="20" t="s">
        <v>11510</v>
      </c>
      <c r="X4866" s="35"/>
      <c r="Y4866" s="35" t="n">
        <v>1</v>
      </c>
      <c r="Z4866" s="35" t="n">
        <v>1</v>
      </c>
      <c r="AE4866" s="94" t="e">
        <f aca="false" t="array" ref="AE4866:AK4866">_xlfn.torow(_xlfn.unique(_xlfn._xlws.filter(cat_table[Subsector],$E4866=cat_table[Sector],"")))</f>
        <v>#NAME?</v>
      </c>
      <c r="AF4866" s="94" t="e">
        <v>#NAME?</v>
      </c>
      <c r="AG4866" s="94" t="e">
        <v>#NAME?</v>
      </c>
      <c r="AH4866" s="94" t="e">
        <v>#NAME?</v>
      </c>
      <c r="AI4866" s="94" t="e">
        <v>#NAME?</v>
      </c>
      <c r="AJ4866" s="94" t="e">
        <v>#NAME?</v>
      </c>
      <c r="AK4866" s="94" t="e">
        <v>#NAME?</v>
      </c>
      <c r="AO4866" s="94" t="e">
        <f aca="false" t="array" ref="AO4866:AT4866">_xlfn.torow(_xlfn.unique(_xlfn._xlws.filter(cat_table[Sub-subsector],($E4866=cat_table[Sector])*($F4866=cat_table[Subsector]),"")))</f>
        <v>#NAME?</v>
      </c>
      <c r="AP4866" s="94" t="e">
        <v>#NAME?</v>
      </c>
      <c r="AQ4866" s="94" t="e">
        <v>#NAME?</v>
      </c>
      <c r="AR4866" s="94" t="e">
        <v>#NAME?</v>
      </c>
      <c r="AS4866" s="94" t="e">
        <v>#NAME?</v>
      </c>
      <c r="AT4866" s="94" t="e">
        <v>#NAME?</v>
      </c>
    </row>
    <row r="4867" customFormat="false" ht="15" hidden="false" customHeight="true" outlineLevel="0" collapsed="false">
      <c r="A4867" s="20" t="s">
        <v>15904</v>
      </c>
      <c r="B4867" s="20" t="str">
        <f aca="false">INDEX(Table2[], MATCH(L4867, Location_ID!$D$2:$D$3098, 0), 1)</f>
        <v>46f446eb-a58b-4100-a43f-f27e135a28bd</v>
      </c>
      <c r="C4867" s="20" t="s">
        <v>1585</v>
      </c>
      <c r="D4867" s="230" t="s">
        <v>354</v>
      </c>
      <c r="E4867" s="20" t="s">
        <v>7134</v>
      </c>
      <c r="F4867" s="20" t="s">
        <v>7135</v>
      </c>
      <c r="G4867" s="20" t="s">
        <v>7591</v>
      </c>
      <c r="H4867" s="20"/>
      <c r="I4867" s="20" t="s">
        <v>15900</v>
      </c>
      <c r="J4867" s="20" t="s">
        <v>15905</v>
      </c>
      <c r="K4867" s="20" t="s">
        <v>7124</v>
      </c>
      <c r="L4867" s="20" t="s">
        <v>1770</v>
      </c>
      <c r="M4867" s="20" t="s">
        <v>7116</v>
      </c>
      <c r="N4867" s="20" t="s">
        <v>15902</v>
      </c>
      <c r="O4867" s="20" t="s">
        <v>15906</v>
      </c>
      <c r="P4867" s="201" t="n">
        <v>43730</v>
      </c>
      <c r="Q4867" s="201" t="n">
        <v>43763</v>
      </c>
      <c r="R4867" s="20" t="n">
        <v>389</v>
      </c>
      <c r="S4867" s="20" t="s">
        <v>7117</v>
      </c>
      <c r="T4867" s="20" t="n">
        <v>0.48</v>
      </c>
      <c r="U4867" s="20" t="n">
        <f aca="false">T4867-0.16</f>
        <v>0.32</v>
      </c>
      <c r="V4867" s="20" t="n">
        <f aca="false">T4867+0.16</f>
        <v>0.64</v>
      </c>
      <c r="W4867" s="20" t="s">
        <v>11510</v>
      </c>
      <c r="X4867" s="35"/>
      <c r="Y4867" s="35" t="n">
        <v>1</v>
      </c>
      <c r="Z4867" s="35" t="n">
        <v>1</v>
      </c>
      <c r="AE4867" s="94" t="e">
        <f aca="false" t="array" ref="AE4867:AK4867">_xlfn.torow(_xlfn.unique(_xlfn._xlws.filter(cat_table[Subsector],$E4867=cat_table[Sector],"")))</f>
        <v>#NAME?</v>
      </c>
      <c r="AF4867" s="94" t="e">
        <v>#NAME?</v>
      </c>
      <c r="AG4867" s="94" t="e">
        <v>#NAME?</v>
      </c>
      <c r="AH4867" s="94" t="e">
        <v>#NAME?</v>
      </c>
      <c r="AI4867" s="94" t="e">
        <v>#NAME?</v>
      </c>
      <c r="AJ4867" s="94" t="e">
        <v>#NAME?</v>
      </c>
      <c r="AK4867" s="94" t="e">
        <v>#NAME?</v>
      </c>
      <c r="AO4867" s="94" t="e">
        <f aca="false" t="array" ref="AO4867:AT4867">_xlfn.torow(_xlfn.unique(_xlfn._xlws.filter(cat_table[Sub-subsector],($E4867=cat_table[Sector])*($F4867=cat_table[Subsector]),"")))</f>
        <v>#NAME?</v>
      </c>
      <c r="AP4867" s="94" t="e">
        <v>#NAME?</v>
      </c>
      <c r="AQ4867" s="94" t="e">
        <v>#NAME?</v>
      </c>
      <c r="AR4867" s="94" t="e">
        <v>#NAME?</v>
      </c>
      <c r="AS4867" s="94" t="e">
        <v>#NAME?</v>
      </c>
      <c r="AT4867" s="94" t="e">
        <v>#NAME?</v>
      </c>
    </row>
    <row r="4868" customFormat="false" ht="15" hidden="false" customHeight="true" outlineLevel="0" collapsed="false">
      <c r="A4868" s="20" t="s">
        <v>15907</v>
      </c>
      <c r="B4868" s="20" t="str">
        <f aca="false">INDEX(Table2[], MATCH(L4868, Location_ID!$D$2:$D$3098, 0), 1)</f>
        <v>46f446eb-a58b-4100-a43f-f27e135a28bd</v>
      </c>
      <c r="C4868" s="20" t="s">
        <v>1585</v>
      </c>
      <c r="D4868" s="230" t="s">
        <v>354</v>
      </c>
      <c r="E4868" s="20" t="s">
        <v>7134</v>
      </c>
      <c r="F4868" s="20" t="s">
        <v>7135</v>
      </c>
      <c r="G4868" s="20" t="s">
        <v>7591</v>
      </c>
      <c r="H4868" s="20"/>
      <c r="I4868" s="20" t="s">
        <v>15900</v>
      </c>
      <c r="J4868" s="20" t="s">
        <v>15908</v>
      </c>
      <c r="K4868" s="20" t="s">
        <v>7124</v>
      </c>
      <c r="L4868" s="20" t="s">
        <v>1770</v>
      </c>
      <c r="M4868" s="20" t="s">
        <v>7116</v>
      </c>
      <c r="N4868" s="20" t="s">
        <v>15902</v>
      </c>
      <c r="O4868" s="20" t="s">
        <v>15909</v>
      </c>
      <c r="P4868" s="201" t="n">
        <v>43730</v>
      </c>
      <c r="Q4868" s="201" t="n">
        <v>43763</v>
      </c>
      <c r="R4868" s="20" t="n">
        <v>176</v>
      </c>
      <c r="S4868" s="20" t="s">
        <v>7117</v>
      </c>
      <c r="T4868" s="20" t="n">
        <v>0.27</v>
      </c>
      <c r="U4868" s="20" t="n">
        <f aca="false">T4868-0.09</f>
        <v>0.18</v>
      </c>
      <c r="V4868" s="20" t="n">
        <f aca="false">T4868+0.09</f>
        <v>0.36</v>
      </c>
      <c r="W4868" s="20" t="s">
        <v>11510</v>
      </c>
      <c r="X4868" s="35"/>
      <c r="Y4868" s="35" t="n">
        <v>1</v>
      </c>
      <c r="Z4868" s="35" t="n">
        <v>1</v>
      </c>
      <c r="AE4868" s="94" t="e">
        <f aca="false" t="array" ref="AE4868:AK4868">_xlfn.torow(_xlfn.unique(_xlfn._xlws.filter(cat_table[Subsector],$E4868=cat_table[Sector],"")))</f>
        <v>#NAME?</v>
      </c>
      <c r="AF4868" s="94" t="e">
        <v>#NAME?</v>
      </c>
      <c r="AG4868" s="94" t="e">
        <v>#NAME?</v>
      </c>
      <c r="AH4868" s="94" t="e">
        <v>#NAME?</v>
      </c>
      <c r="AI4868" s="94" t="e">
        <v>#NAME?</v>
      </c>
      <c r="AJ4868" s="94" t="e">
        <v>#NAME?</v>
      </c>
      <c r="AK4868" s="94" t="e">
        <v>#NAME?</v>
      </c>
      <c r="AO4868" s="94" t="e">
        <f aca="false" t="array" ref="AO4868:AT4868">_xlfn.torow(_xlfn.unique(_xlfn._xlws.filter(cat_table[Sub-subsector],($E4868=cat_table[Sector])*($F4868=cat_table[Subsector]),"")))</f>
        <v>#NAME?</v>
      </c>
      <c r="AP4868" s="94" t="e">
        <v>#NAME?</v>
      </c>
      <c r="AQ4868" s="94" t="e">
        <v>#NAME?</v>
      </c>
      <c r="AR4868" s="94" t="e">
        <v>#NAME?</v>
      </c>
      <c r="AS4868" s="94" t="e">
        <v>#NAME?</v>
      </c>
      <c r="AT4868" s="94" t="e">
        <v>#NAME?</v>
      </c>
    </row>
    <row r="4869" customFormat="false" ht="15" hidden="false" customHeight="true" outlineLevel="0" collapsed="false">
      <c r="A4869" s="20" t="s">
        <v>15910</v>
      </c>
      <c r="B4869" s="20" t="str">
        <f aca="false">INDEX(Table2[], MATCH(L4869, Location_ID!$D$2:$D$3098, 0), 1)</f>
        <v>46f446eb-a58b-4100-a43f-f27e135a28bd</v>
      </c>
      <c r="C4869" s="20" t="s">
        <v>1585</v>
      </c>
      <c r="D4869" s="230" t="s">
        <v>354</v>
      </c>
      <c r="E4869" s="20" t="s">
        <v>7134</v>
      </c>
      <c r="F4869" s="20" t="s">
        <v>7135</v>
      </c>
      <c r="G4869" s="20" t="s">
        <v>7591</v>
      </c>
      <c r="H4869" s="20"/>
      <c r="I4869" s="20" t="s">
        <v>15900</v>
      </c>
      <c r="J4869" s="20" t="s">
        <v>15911</v>
      </c>
      <c r="K4869" s="20" t="s">
        <v>7124</v>
      </c>
      <c r="L4869" s="20" t="s">
        <v>1770</v>
      </c>
      <c r="M4869" s="20" t="s">
        <v>7116</v>
      </c>
      <c r="N4869" s="20" t="s">
        <v>15902</v>
      </c>
      <c r="O4869" s="20" t="s">
        <v>15912</v>
      </c>
      <c r="P4869" s="201" t="n">
        <v>43730</v>
      </c>
      <c r="Q4869" s="201" t="n">
        <v>43763</v>
      </c>
      <c r="R4869" s="20" t="n">
        <v>177</v>
      </c>
      <c r="S4869" s="20" t="s">
        <v>7117</v>
      </c>
      <c r="T4869" s="20" t="n">
        <v>0.28</v>
      </c>
      <c r="U4869" s="20" t="n">
        <v>0.18</v>
      </c>
      <c r="V4869" s="20" t="n">
        <v>0.38</v>
      </c>
      <c r="W4869" s="20" t="s">
        <v>11510</v>
      </c>
      <c r="X4869" s="35"/>
      <c r="Y4869" s="35" t="n">
        <v>1</v>
      </c>
      <c r="Z4869" s="35" t="n">
        <v>1</v>
      </c>
      <c r="AE4869" s="94" t="e">
        <f aca="false" t="array" ref="AE4869:AK4869">_xlfn.torow(_xlfn.unique(_xlfn._xlws.filter(cat_table[Subsector],$E4869=cat_table[Sector],"")))</f>
        <v>#NAME?</v>
      </c>
      <c r="AF4869" s="94" t="e">
        <v>#NAME?</v>
      </c>
      <c r="AG4869" s="94" t="e">
        <v>#NAME?</v>
      </c>
      <c r="AH4869" s="94" t="e">
        <v>#NAME?</v>
      </c>
      <c r="AI4869" s="94" t="e">
        <v>#NAME?</v>
      </c>
      <c r="AJ4869" s="94" t="e">
        <v>#NAME?</v>
      </c>
      <c r="AK4869" s="94" t="e">
        <v>#NAME?</v>
      </c>
      <c r="AO4869" s="94" t="e">
        <f aca="false" t="array" ref="AO4869:AT4869">_xlfn.torow(_xlfn.unique(_xlfn._xlws.filter(cat_table[Sub-subsector],($E4869=cat_table[Sector])*($F4869=cat_table[Subsector]),"")))</f>
        <v>#NAME?</v>
      </c>
      <c r="AP4869" s="94" t="e">
        <v>#NAME?</v>
      </c>
      <c r="AQ4869" s="94" t="e">
        <v>#NAME?</v>
      </c>
      <c r="AR4869" s="94" t="e">
        <v>#NAME?</v>
      </c>
      <c r="AS4869" s="94" t="e">
        <v>#NAME?</v>
      </c>
      <c r="AT4869" s="94" t="e">
        <v>#NAME?</v>
      </c>
    </row>
    <row r="4870" customFormat="false" ht="15" hidden="false" customHeight="true" outlineLevel="0" collapsed="false">
      <c r="A4870" s="20" t="s">
        <v>15913</v>
      </c>
      <c r="B4870" s="20" t="str">
        <f aca="false">INDEX(Table2[], MATCH(L4870, Location_ID!$D$2:$D$3098, 0), 1)</f>
        <v>46f446eb-a58b-4100-a43f-f27e135a28bd</v>
      </c>
      <c r="C4870" s="20" t="s">
        <v>1585</v>
      </c>
      <c r="D4870" s="230" t="s">
        <v>354</v>
      </c>
      <c r="E4870" s="20" t="s">
        <v>7134</v>
      </c>
      <c r="F4870" s="20" t="s">
        <v>7135</v>
      </c>
      <c r="G4870" s="20" t="s">
        <v>7591</v>
      </c>
      <c r="H4870" s="20"/>
      <c r="I4870" s="20" t="s">
        <v>15900</v>
      </c>
      <c r="J4870" s="20" t="s">
        <v>15914</v>
      </c>
      <c r="K4870" s="20" t="s">
        <v>7124</v>
      </c>
      <c r="L4870" s="20" t="s">
        <v>1770</v>
      </c>
      <c r="M4870" s="20" t="s">
        <v>7116</v>
      </c>
      <c r="N4870" s="20" t="s">
        <v>15902</v>
      </c>
      <c r="O4870" s="20" t="s">
        <v>15915</v>
      </c>
      <c r="P4870" s="201" t="n">
        <v>43730</v>
      </c>
      <c r="Q4870" s="201" t="n">
        <v>43763</v>
      </c>
      <c r="R4870" s="20" t="n">
        <v>43</v>
      </c>
      <c r="S4870" s="20" t="s">
        <v>7117</v>
      </c>
      <c r="T4870" s="20" t="n">
        <v>0.18</v>
      </c>
      <c r="U4870" s="20" t="n">
        <v>0.13</v>
      </c>
      <c r="V4870" s="20" t="n">
        <v>0.23</v>
      </c>
      <c r="W4870" s="20" t="s">
        <v>11510</v>
      </c>
      <c r="X4870" s="35"/>
      <c r="Y4870" s="35" t="n">
        <v>1</v>
      </c>
      <c r="Z4870" s="35" t="n">
        <v>1</v>
      </c>
      <c r="AE4870" s="94" t="e">
        <f aca="false" t="array" ref="AE4870:AK4870">_xlfn.torow(_xlfn.unique(_xlfn._xlws.filter(cat_table[Subsector],$E4870=cat_table[Sector],"")))</f>
        <v>#NAME?</v>
      </c>
      <c r="AF4870" s="94" t="e">
        <v>#NAME?</v>
      </c>
      <c r="AG4870" s="94" t="e">
        <v>#NAME?</v>
      </c>
      <c r="AH4870" s="94" t="e">
        <v>#NAME?</v>
      </c>
      <c r="AI4870" s="94" t="e">
        <v>#NAME?</v>
      </c>
      <c r="AJ4870" s="94" t="e">
        <v>#NAME?</v>
      </c>
      <c r="AK4870" s="94" t="e">
        <v>#NAME?</v>
      </c>
      <c r="AO4870" s="94" t="e">
        <f aca="false" t="array" ref="AO4870:AT4870">_xlfn.torow(_xlfn.unique(_xlfn._xlws.filter(cat_table[Sub-subsector],($E4870=cat_table[Sector])*($F4870=cat_table[Subsector]),"")))</f>
        <v>#NAME?</v>
      </c>
      <c r="AP4870" s="94" t="e">
        <v>#NAME?</v>
      </c>
      <c r="AQ4870" s="94" t="e">
        <v>#NAME?</v>
      </c>
      <c r="AR4870" s="94" t="e">
        <v>#NAME?</v>
      </c>
      <c r="AS4870" s="94" t="e">
        <v>#NAME?</v>
      </c>
      <c r="AT4870" s="94" t="e">
        <v>#NAME?</v>
      </c>
    </row>
    <row r="4871" customFormat="false" ht="15" hidden="false" customHeight="true" outlineLevel="0" collapsed="false">
      <c r="A4871" s="20" t="s">
        <v>15916</v>
      </c>
      <c r="B4871" s="20" t="str">
        <f aca="false">INDEX(Table2[], MATCH(L4871, Location_ID!$D$2:$D$3098, 0), 1)</f>
        <v>de2ebe75-ff6d-42a7-bc15-3f9751037d1b</v>
      </c>
      <c r="C4871" s="20" t="s">
        <v>1585</v>
      </c>
      <c r="D4871" s="230" t="s">
        <v>354</v>
      </c>
      <c r="E4871" s="20" t="s">
        <v>7134</v>
      </c>
      <c r="F4871" s="20" t="s">
        <v>7135</v>
      </c>
      <c r="G4871" s="20" t="s">
        <v>7591</v>
      </c>
      <c r="H4871" s="20"/>
      <c r="I4871" s="20" t="s">
        <v>15917</v>
      </c>
      <c r="J4871" s="20" t="s">
        <v>15918</v>
      </c>
      <c r="K4871" s="20" t="s">
        <v>7109</v>
      </c>
      <c r="L4871" s="20" t="s">
        <v>3095</v>
      </c>
      <c r="M4871" s="20" t="s">
        <v>7116</v>
      </c>
      <c r="N4871" s="20" t="s">
        <v>15902</v>
      </c>
      <c r="O4871" s="20" t="s">
        <v>15918</v>
      </c>
      <c r="P4871" s="201" t="n">
        <v>43730</v>
      </c>
      <c r="Q4871" s="201" t="n">
        <v>43763</v>
      </c>
      <c r="R4871" s="20" t="n">
        <v>1</v>
      </c>
      <c r="S4871" s="20" t="s">
        <v>7130</v>
      </c>
      <c r="T4871" s="20" t="n">
        <v>865.4842298</v>
      </c>
      <c r="U4871" s="20" t="n">
        <v>558.1039417</v>
      </c>
      <c r="V4871" s="20" t="n">
        <v>1172.8645179</v>
      </c>
      <c r="W4871" s="20" t="s">
        <v>11510</v>
      </c>
      <c r="X4871" s="35"/>
      <c r="Y4871" s="35" t="n">
        <v>0</v>
      </c>
      <c r="Z4871" s="35" t="n">
        <v>1</v>
      </c>
      <c r="AE4871" s="94" t="e">
        <f aca="false" t="array" ref="AE4871:AK4871">_xlfn.torow(_xlfn.unique(_xlfn._xlws.filter(cat_table[Subsector],$E4871=cat_table[Sector],"")))</f>
        <v>#NAME?</v>
      </c>
      <c r="AF4871" s="94" t="e">
        <v>#NAME?</v>
      </c>
      <c r="AG4871" s="94" t="e">
        <v>#NAME?</v>
      </c>
      <c r="AH4871" s="94" t="e">
        <v>#NAME?</v>
      </c>
      <c r="AI4871" s="94" t="e">
        <v>#NAME?</v>
      </c>
      <c r="AJ4871" s="94" t="e">
        <v>#NAME?</v>
      </c>
      <c r="AK4871" s="94" t="e">
        <v>#NAME?</v>
      </c>
      <c r="AO4871" s="94" t="e">
        <f aca="false" t="array" ref="AO4871:AT4871">_xlfn.torow(_xlfn.unique(_xlfn._xlws.filter(cat_table[Sub-subsector],($E4871=cat_table[Sector])*($F4871=cat_table[Subsector]),"")))</f>
        <v>#NAME?</v>
      </c>
      <c r="AP4871" s="94" t="e">
        <v>#NAME?</v>
      </c>
      <c r="AQ4871" s="94" t="e">
        <v>#NAME?</v>
      </c>
      <c r="AR4871" s="94" t="e">
        <v>#NAME?</v>
      </c>
      <c r="AS4871" s="94" t="e">
        <v>#NAME?</v>
      </c>
      <c r="AT4871" s="94" t="e">
        <v>#NAME?</v>
      </c>
    </row>
    <row r="4872" customFormat="false" ht="15" hidden="false" customHeight="true" outlineLevel="0" collapsed="false">
      <c r="A4872" s="20" t="s">
        <v>15919</v>
      </c>
      <c r="B4872" s="20" t="str">
        <f aca="false">INDEX(Table2[], MATCH(L4872, Location_ID!$D$2:$D$3098, 0), 1)</f>
        <v>049d06fb-4f6b-43af-8d0a-597b1c698ca9</v>
      </c>
      <c r="C4872" s="20" t="s">
        <v>1585</v>
      </c>
      <c r="D4872" s="230" t="s">
        <v>354</v>
      </c>
      <c r="E4872" s="20" t="s">
        <v>7134</v>
      </c>
      <c r="F4872" s="20" t="s">
        <v>7135</v>
      </c>
      <c r="G4872" s="20" t="s">
        <v>7591</v>
      </c>
      <c r="H4872" s="20"/>
      <c r="I4872" s="20" t="s">
        <v>15917</v>
      </c>
      <c r="J4872" s="20" t="s">
        <v>15918</v>
      </c>
      <c r="K4872" s="20" t="s">
        <v>7109</v>
      </c>
      <c r="L4872" s="20" t="s">
        <v>3097</v>
      </c>
      <c r="M4872" s="20" t="s">
        <v>7116</v>
      </c>
      <c r="N4872" s="20" t="s">
        <v>15902</v>
      </c>
      <c r="O4872" s="20" t="s">
        <v>15918</v>
      </c>
      <c r="P4872" s="201" t="n">
        <v>43730</v>
      </c>
      <c r="Q4872" s="201" t="n">
        <v>43763</v>
      </c>
      <c r="R4872" s="20" t="n">
        <v>1</v>
      </c>
      <c r="S4872" s="20" t="s">
        <v>7130</v>
      </c>
      <c r="T4872" s="20" t="n">
        <v>207.0895042</v>
      </c>
      <c r="U4872" s="20" t="n">
        <v>159.64786994</v>
      </c>
      <c r="V4872" s="20" t="n">
        <v>254.53113846</v>
      </c>
      <c r="W4872" s="20" t="s">
        <v>11510</v>
      </c>
      <c r="X4872" s="35"/>
      <c r="Y4872" s="35" t="n">
        <v>0</v>
      </c>
      <c r="Z4872" s="35" t="n">
        <v>1</v>
      </c>
      <c r="AE4872" s="94" t="e">
        <f aca="false" t="array" ref="AE4872:AK4872">_xlfn.torow(_xlfn.unique(_xlfn._xlws.filter(cat_table[Subsector],$E4872=cat_table[Sector],"")))</f>
        <v>#NAME?</v>
      </c>
      <c r="AF4872" s="94" t="e">
        <v>#NAME?</v>
      </c>
      <c r="AG4872" s="94" t="e">
        <v>#NAME?</v>
      </c>
      <c r="AH4872" s="94" t="e">
        <v>#NAME?</v>
      </c>
      <c r="AI4872" s="94" t="e">
        <v>#NAME?</v>
      </c>
      <c r="AJ4872" s="94" t="e">
        <v>#NAME?</v>
      </c>
      <c r="AK4872" s="94" t="e">
        <v>#NAME?</v>
      </c>
      <c r="AO4872" s="94" t="e">
        <f aca="false" t="array" ref="AO4872:AT4872">_xlfn.torow(_xlfn.unique(_xlfn._xlws.filter(cat_table[Sub-subsector],($E4872=cat_table[Sector])*($F4872=cat_table[Subsector]),"")))</f>
        <v>#NAME?</v>
      </c>
      <c r="AP4872" s="94" t="e">
        <v>#NAME?</v>
      </c>
      <c r="AQ4872" s="94" t="e">
        <v>#NAME?</v>
      </c>
      <c r="AR4872" s="94" t="e">
        <v>#NAME?</v>
      </c>
      <c r="AS4872" s="94" t="e">
        <v>#NAME?</v>
      </c>
      <c r="AT4872" s="94" t="e">
        <v>#NAME?</v>
      </c>
    </row>
    <row r="4873" customFormat="false" ht="15" hidden="false" customHeight="true" outlineLevel="0" collapsed="false">
      <c r="A4873" s="20" t="s">
        <v>15920</v>
      </c>
      <c r="B4873" s="20" t="str">
        <f aca="false">INDEX(Table2[], MATCH(L4873, Location_ID!$D$2:$D$3098, 0), 1)</f>
        <v>d4c218d7-81fc-4698-9ad7-8212eaaf7ec8</v>
      </c>
      <c r="C4873" s="20" t="s">
        <v>1585</v>
      </c>
      <c r="D4873" s="230" t="s">
        <v>354</v>
      </c>
      <c r="E4873" s="20" t="s">
        <v>7134</v>
      </c>
      <c r="F4873" s="20" t="s">
        <v>7135</v>
      </c>
      <c r="G4873" s="20" t="s">
        <v>7591</v>
      </c>
      <c r="H4873" s="20"/>
      <c r="I4873" s="20" t="s">
        <v>15917</v>
      </c>
      <c r="J4873" s="20" t="s">
        <v>15918</v>
      </c>
      <c r="K4873" s="20" t="s">
        <v>7109</v>
      </c>
      <c r="L4873" s="20" t="s">
        <v>3099</v>
      </c>
      <c r="M4873" s="20" t="s">
        <v>7116</v>
      </c>
      <c r="N4873" s="20" t="s">
        <v>15902</v>
      </c>
      <c r="O4873" s="20" t="s">
        <v>15918</v>
      </c>
      <c r="P4873" s="201" t="n">
        <v>43730</v>
      </c>
      <c r="Q4873" s="201" t="n">
        <v>43763</v>
      </c>
      <c r="R4873" s="20" t="n">
        <v>1</v>
      </c>
      <c r="S4873" s="20" t="s">
        <v>7130</v>
      </c>
      <c r="T4873" s="20" t="n">
        <v>305.7006498</v>
      </c>
      <c r="U4873" s="20" t="n">
        <v>208.44567826</v>
      </c>
      <c r="V4873" s="20" t="n">
        <v>402.95562134</v>
      </c>
      <c r="W4873" s="20" t="s">
        <v>11510</v>
      </c>
      <c r="X4873" s="35"/>
      <c r="Y4873" s="35" t="n">
        <v>0</v>
      </c>
      <c r="Z4873" s="35" t="n">
        <v>1</v>
      </c>
      <c r="AE4873" s="94" t="e">
        <f aca="false" t="array" ref="AE4873:AK4873">_xlfn.torow(_xlfn.unique(_xlfn._xlws.filter(cat_table[Subsector],$E4873=cat_table[Sector],"")))</f>
        <v>#NAME?</v>
      </c>
      <c r="AF4873" s="94" t="e">
        <v>#NAME?</v>
      </c>
      <c r="AG4873" s="94" t="e">
        <v>#NAME?</v>
      </c>
      <c r="AH4873" s="94" t="e">
        <v>#NAME?</v>
      </c>
      <c r="AI4873" s="94" t="e">
        <v>#NAME?</v>
      </c>
      <c r="AJ4873" s="94" t="e">
        <v>#NAME?</v>
      </c>
      <c r="AK4873" s="94" t="e">
        <v>#NAME?</v>
      </c>
      <c r="AO4873" s="94" t="e">
        <f aca="false" t="array" ref="AO4873:AT4873">_xlfn.torow(_xlfn.unique(_xlfn._xlws.filter(cat_table[Sub-subsector],($E4873=cat_table[Sector])*($F4873=cat_table[Subsector]),"")))</f>
        <v>#NAME?</v>
      </c>
      <c r="AP4873" s="94" t="e">
        <v>#NAME?</v>
      </c>
      <c r="AQ4873" s="94" t="e">
        <v>#NAME?</v>
      </c>
      <c r="AR4873" s="94" t="e">
        <v>#NAME?</v>
      </c>
      <c r="AS4873" s="94" t="e">
        <v>#NAME?</v>
      </c>
      <c r="AT4873" s="94" t="e">
        <v>#NAME?</v>
      </c>
    </row>
    <row r="4874" customFormat="false" ht="15" hidden="false" customHeight="true" outlineLevel="0" collapsed="false">
      <c r="A4874" s="20" t="s">
        <v>15921</v>
      </c>
      <c r="B4874" s="20" t="str">
        <f aca="false">INDEX(Table2[], MATCH(L4874, Location_ID!$D$2:$D$3098, 0), 1)</f>
        <v>e4a14dea-c994-404d-90f7-c2c5570aac4c</v>
      </c>
      <c r="C4874" s="20" t="s">
        <v>1585</v>
      </c>
      <c r="D4874" s="230" t="s">
        <v>354</v>
      </c>
      <c r="E4874" s="20" t="s">
        <v>7134</v>
      </c>
      <c r="F4874" s="20" t="s">
        <v>7135</v>
      </c>
      <c r="G4874" s="20" t="s">
        <v>7591</v>
      </c>
      <c r="H4874" s="20"/>
      <c r="I4874" s="20" t="s">
        <v>15917</v>
      </c>
      <c r="J4874" s="20" t="s">
        <v>15922</v>
      </c>
      <c r="K4874" s="20" t="s">
        <v>7109</v>
      </c>
      <c r="L4874" s="20" t="s">
        <v>3101</v>
      </c>
      <c r="M4874" s="20" t="s">
        <v>7116</v>
      </c>
      <c r="N4874" s="20" t="s">
        <v>15902</v>
      </c>
      <c r="O4874" s="20" t="s">
        <v>15922</v>
      </c>
      <c r="P4874" s="201" t="n">
        <v>43730</v>
      </c>
      <c r="Q4874" s="201" t="n">
        <v>43763</v>
      </c>
      <c r="R4874" s="20" t="n">
        <v>1</v>
      </c>
      <c r="S4874" s="20" t="s">
        <v>7130</v>
      </c>
      <c r="T4874" s="20" t="n">
        <v>157.87675</v>
      </c>
      <c r="U4874" s="20" t="n">
        <v>63.74696182</v>
      </c>
      <c r="V4874" s="20" t="n">
        <v>252.00653818</v>
      </c>
      <c r="W4874" s="20" t="s">
        <v>11510</v>
      </c>
      <c r="X4874" s="35"/>
      <c r="Y4874" s="35" t="n">
        <v>0</v>
      </c>
      <c r="Z4874" s="35" t="n">
        <v>1</v>
      </c>
      <c r="AE4874" s="94" t="e">
        <f aca="false" t="array" ref="AE4874:AK4874">_xlfn.torow(_xlfn.unique(_xlfn._xlws.filter(cat_table[Subsector],$E4874=cat_table[Sector],"")))</f>
        <v>#NAME?</v>
      </c>
      <c r="AF4874" s="94" t="e">
        <v>#NAME?</v>
      </c>
      <c r="AG4874" s="94" t="e">
        <v>#NAME?</v>
      </c>
      <c r="AH4874" s="94" t="e">
        <v>#NAME?</v>
      </c>
      <c r="AI4874" s="94" t="e">
        <v>#NAME?</v>
      </c>
      <c r="AJ4874" s="94" t="e">
        <v>#NAME?</v>
      </c>
      <c r="AK4874" s="94" t="e">
        <v>#NAME?</v>
      </c>
      <c r="AO4874" s="94" t="e">
        <f aca="false" t="array" ref="AO4874:AT4874">_xlfn.torow(_xlfn.unique(_xlfn._xlws.filter(cat_table[Sub-subsector],($E4874=cat_table[Sector])*($F4874=cat_table[Subsector]),"")))</f>
        <v>#NAME?</v>
      </c>
      <c r="AP4874" s="94" t="e">
        <v>#NAME?</v>
      </c>
      <c r="AQ4874" s="94" t="e">
        <v>#NAME?</v>
      </c>
      <c r="AR4874" s="94" t="e">
        <v>#NAME?</v>
      </c>
      <c r="AS4874" s="94" t="e">
        <v>#NAME?</v>
      </c>
      <c r="AT4874" s="94" t="e">
        <v>#NAME?</v>
      </c>
    </row>
    <row r="4875" customFormat="false" ht="15" hidden="false" customHeight="true" outlineLevel="0" collapsed="false">
      <c r="A4875" s="20" t="s">
        <v>15923</v>
      </c>
      <c r="B4875" s="20" t="str">
        <f aca="false">INDEX(Table2[], MATCH(L4875, Location_ID!$D$2:$D$3098, 0), 1)</f>
        <v>7e42674f-8d2c-409e-b0d8-d41e78ff9992</v>
      </c>
      <c r="C4875" s="20" t="s">
        <v>1585</v>
      </c>
      <c r="D4875" s="230" t="s">
        <v>354</v>
      </c>
      <c r="E4875" s="20" t="s">
        <v>7134</v>
      </c>
      <c r="F4875" s="20" t="s">
        <v>7135</v>
      </c>
      <c r="G4875" s="20" t="s">
        <v>7591</v>
      </c>
      <c r="H4875" s="20"/>
      <c r="I4875" s="20" t="s">
        <v>15917</v>
      </c>
      <c r="J4875" s="20" t="s">
        <v>15918</v>
      </c>
      <c r="K4875" s="20" t="s">
        <v>7109</v>
      </c>
      <c r="L4875" s="20" t="s">
        <v>3103</v>
      </c>
      <c r="M4875" s="20" t="s">
        <v>7116</v>
      </c>
      <c r="N4875" s="20" t="s">
        <v>15902</v>
      </c>
      <c r="O4875" s="20" t="s">
        <v>15918</v>
      </c>
      <c r="P4875" s="201" t="n">
        <v>43730</v>
      </c>
      <c r="Q4875" s="201" t="n">
        <v>43763</v>
      </c>
      <c r="R4875" s="20" t="n">
        <v>1</v>
      </c>
      <c r="S4875" s="20" t="s">
        <v>7130</v>
      </c>
      <c r="T4875" s="20" t="n">
        <v>161.4046953</v>
      </c>
      <c r="U4875" s="20" t="n">
        <v>110.33522912</v>
      </c>
      <c r="V4875" s="20" t="n">
        <v>212.47416148</v>
      </c>
      <c r="W4875" s="20" t="s">
        <v>11510</v>
      </c>
      <c r="X4875" s="35"/>
      <c r="Y4875" s="35" t="n">
        <v>0</v>
      </c>
      <c r="Z4875" s="35" t="n">
        <v>1</v>
      </c>
      <c r="AE4875" s="94" t="e">
        <f aca="false" t="array" ref="AE4875:AK4875">_xlfn.torow(_xlfn.unique(_xlfn._xlws.filter(cat_table[Subsector],$E4875=cat_table[Sector],"")))</f>
        <v>#NAME?</v>
      </c>
      <c r="AF4875" s="94" t="e">
        <v>#NAME?</v>
      </c>
      <c r="AG4875" s="94" t="e">
        <v>#NAME?</v>
      </c>
      <c r="AH4875" s="94" t="e">
        <v>#NAME?</v>
      </c>
      <c r="AI4875" s="94" t="e">
        <v>#NAME?</v>
      </c>
      <c r="AJ4875" s="94" t="e">
        <v>#NAME?</v>
      </c>
      <c r="AK4875" s="94" t="e">
        <v>#NAME?</v>
      </c>
      <c r="AO4875" s="94" t="e">
        <f aca="false" t="array" ref="AO4875:AT4875">_xlfn.torow(_xlfn.unique(_xlfn._xlws.filter(cat_table[Sub-subsector],($E4875=cat_table[Sector])*($F4875=cat_table[Subsector]),"")))</f>
        <v>#NAME?</v>
      </c>
      <c r="AP4875" s="94" t="e">
        <v>#NAME?</v>
      </c>
      <c r="AQ4875" s="94" t="e">
        <v>#NAME?</v>
      </c>
      <c r="AR4875" s="94" t="e">
        <v>#NAME?</v>
      </c>
      <c r="AS4875" s="94" t="e">
        <v>#NAME?</v>
      </c>
      <c r="AT4875" s="94" t="e">
        <v>#NAME?</v>
      </c>
    </row>
    <row r="4876" customFormat="false" ht="15" hidden="false" customHeight="true" outlineLevel="0" collapsed="false">
      <c r="A4876" s="20" t="s">
        <v>15924</v>
      </c>
      <c r="B4876" s="20" t="str">
        <f aca="false">INDEX(Table2[], MATCH(L4876, Location_ID!$D$2:$D$3098, 0), 1)</f>
        <v>7531994a-47c0-40f7-bd4d-7a754f8092d1</v>
      </c>
      <c r="C4876" s="20" t="s">
        <v>1585</v>
      </c>
      <c r="D4876" s="230" t="s">
        <v>354</v>
      </c>
      <c r="E4876" s="20" t="s">
        <v>7134</v>
      </c>
      <c r="F4876" s="20" t="s">
        <v>7135</v>
      </c>
      <c r="G4876" s="20" t="s">
        <v>7591</v>
      </c>
      <c r="H4876" s="20"/>
      <c r="I4876" s="20" t="s">
        <v>15917</v>
      </c>
      <c r="J4876" s="20" t="s">
        <v>15925</v>
      </c>
      <c r="K4876" s="20" t="s">
        <v>7109</v>
      </c>
      <c r="L4876" s="20" t="s">
        <v>3105</v>
      </c>
      <c r="M4876" s="20" t="s">
        <v>7116</v>
      </c>
      <c r="N4876" s="20" t="s">
        <v>15902</v>
      </c>
      <c r="O4876" s="20" t="s">
        <v>15925</v>
      </c>
      <c r="P4876" s="201" t="n">
        <v>43730</v>
      </c>
      <c r="Q4876" s="201" t="n">
        <v>43763</v>
      </c>
      <c r="R4876" s="20" t="n">
        <v>1</v>
      </c>
      <c r="S4876" s="20" t="s">
        <v>7130</v>
      </c>
      <c r="T4876" s="20" t="n">
        <v>1410.479729</v>
      </c>
      <c r="U4876" s="20" t="n">
        <v>768.3560098</v>
      </c>
      <c r="V4876" s="20" t="n">
        <v>2052.6034482</v>
      </c>
      <c r="W4876" s="20" t="s">
        <v>11510</v>
      </c>
      <c r="X4876" s="35"/>
      <c r="Y4876" s="35" t="n">
        <v>0</v>
      </c>
      <c r="Z4876" s="35" t="n">
        <v>1</v>
      </c>
      <c r="AE4876" s="94" t="e">
        <f aca="false" t="array" ref="AE4876:AK4876">_xlfn.torow(_xlfn.unique(_xlfn._xlws.filter(cat_table[Subsector],$E4876=cat_table[Sector],"")))</f>
        <v>#NAME?</v>
      </c>
      <c r="AF4876" s="94" t="e">
        <v>#NAME?</v>
      </c>
      <c r="AG4876" s="94" t="e">
        <v>#NAME?</v>
      </c>
      <c r="AH4876" s="94" t="e">
        <v>#NAME?</v>
      </c>
      <c r="AI4876" s="94" t="e">
        <v>#NAME?</v>
      </c>
      <c r="AJ4876" s="94" t="e">
        <v>#NAME?</v>
      </c>
      <c r="AK4876" s="94" t="e">
        <v>#NAME?</v>
      </c>
      <c r="AO4876" s="94" t="e">
        <f aca="false" t="array" ref="AO4876:AT4876">_xlfn.torow(_xlfn.unique(_xlfn._xlws.filter(cat_table[Sub-subsector],($E4876=cat_table[Sector])*($F4876=cat_table[Subsector]),"")))</f>
        <v>#NAME?</v>
      </c>
      <c r="AP4876" s="94" t="e">
        <v>#NAME?</v>
      </c>
      <c r="AQ4876" s="94" t="e">
        <v>#NAME?</v>
      </c>
      <c r="AR4876" s="94" t="e">
        <v>#NAME?</v>
      </c>
      <c r="AS4876" s="94" t="e">
        <v>#NAME?</v>
      </c>
      <c r="AT4876" s="94" t="e">
        <v>#NAME?</v>
      </c>
    </row>
    <row r="4877" customFormat="false" ht="15" hidden="false" customHeight="true" outlineLevel="0" collapsed="false">
      <c r="A4877" s="20" t="s">
        <v>15926</v>
      </c>
      <c r="B4877" s="20" t="str">
        <f aca="false">INDEX(Table2[], MATCH(L4877, Location_ID!$D$2:$D$3098, 0), 1)</f>
        <v>a4e09495-c3f9-475f-93f4-75f2b4e39d86</v>
      </c>
      <c r="C4877" s="20" t="s">
        <v>1585</v>
      </c>
      <c r="D4877" s="230" t="s">
        <v>354</v>
      </c>
      <c r="E4877" s="20" t="s">
        <v>7134</v>
      </c>
      <c r="F4877" s="20" t="s">
        <v>7135</v>
      </c>
      <c r="G4877" s="20" t="s">
        <v>7591</v>
      </c>
      <c r="H4877" s="20"/>
      <c r="I4877" s="20" t="s">
        <v>15917</v>
      </c>
      <c r="J4877" s="20" t="s">
        <v>15927</v>
      </c>
      <c r="K4877" s="20" t="s">
        <v>7109</v>
      </c>
      <c r="L4877" s="20" t="s">
        <v>3107</v>
      </c>
      <c r="M4877" s="20" t="s">
        <v>7116</v>
      </c>
      <c r="N4877" s="20" t="s">
        <v>15902</v>
      </c>
      <c r="O4877" s="20" t="s">
        <v>15927</v>
      </c>
      <c r="P4877" s="201" t="n">
        <v>43730</v>
      </c>
      <c r="Q4877" s="201" t="n">
        <v>43763</v>
      </c>
      <c r="R4877" s="20" t="n">
        <v>1</v>
      </c>
      <c r="S4877" s="20" t="s">
        <v>7130</v>
      </c>
      <c r="T4877" s="20" t="n">
        <v>582.0257489</v>
      </c>
      <c r="U4877" s="20" t="n">
        <v>434.6665773</v>
      </c>
      <c r="V4877" s="20" t="n">
        <v>729.3849205</v>
      </c>
      <c r="W4877" s="20" t="s">
        <v>11510</v>
      </c>
      <c r="X4877" s="35"/>
      <c r="Y4877" s="35" t="n">
        <v>0</v>
      </c>
      <c r="Z4877" s="35" t="n">
        <v>1</v>
      </c>
      <c r="AE4877" s="94" t="e">
        <f aca="false" t="array" ref="AE4877:AK4877">_xlfn.torow(_xlfn.unique(_xlfn._xlws.filter(cat_table[Subsector],$E4877=cat_table[Sector],"")))</f>
        <v>#NAME?</v>
      </c>
      <c r="AF4877" s="94" t="e">
        <v>#NAME?</v>
      </c>
      <c r="AG4877" s="94" t="e">
        <v>#NAME?</v>
      </c>
      <c r="AH4877" s="94" t="e">
        <v>#NAME?</v>
      </c>
      <c r="AI4877" s="94" t="e">
        <v>#NAME?</v>
      </c>
      <c r="AJ4877" s="94" t="e">
        <v>#NAME?</v>
      </c>
      <c r="AK4877" s="94" t="e">
        <v>#NAME?</v>
      </c>
      <c r="AO4877" s="94" t="e">
        <f aca="false" t="array" ref="AO4877:AT4877">_xlfn.torow(_xlfn.unique(_xlfn._xlws.filter(cat_table[Sub-subsector],($E4877=cat_table[Sector])*($F4877=cat_table[Subsector]),"")))</f>
        <v>#NAME?</v>
      </c>
      <c r="AP4877" s="94" t="e">
        <v>#NAME?</v>
      </c>
      <c r="AQ4877" s="94" t="e">
        <v>#NAME?</v>
      </c>
      <c r="AR4877" s="94" t="e">
        <v>#NAME?</v>
      </c>
      <c r="AS4877" s="94" t="e">
        <v>#NAME?</v>
      </c>
      <c r="AT4877" s="94" t="e">
        <v>#NAME?</v>
      </c>
    </row>
    <row r="4878" customFormat="false" ht="15" hidden="false" customHeight="true" outlineLevel="0" collapsed="false">
      <c r="A4878" s="20" t="s">
        <v>15928</v>
      </c>
      <c r="B4878" s="20" t="str">
        <f aca="false">INDEX(Table2[], MATCH(L4878, Location_ID!$D$2:$D$3098, 0), 1)</f>
        <v>b657d935-80c9-49c0-9e84-6f8e7fe8d65c</v>
      </c>
      <c r="C4878" s="20" t="s">
        <v>1585</v>
      </c>
      <c r="D4878" s="230" t="s">
        <v>354</v>
      </c>
      <c r="E4878" s="20" t="s">
        <v>7134</v>
      </c>
      <c r="F4878" s="20" t="s">
        <v>7135</v>
      </c>
      <c r="G4878" s="20" t="s">
        <v>7591</v>
      </c>
      <c r="H4878" s="20"/>
      <c r="I4878" s="20" t="s">
        <v>15917</v>
      </c>
      <c r="J4878" s="20" t="s">
        <v>15922</v>
      </c>
      <c r="K4878" s="20" t="s">
        <v>7109</v>
      </c>
      <c r="L4878" s="20" t="s">
        <v>3109</v>
      </c>
      <c r="M4878" s="20" t="s">
        <v>7116</v>
      </c>
      <c r="N4878" s="20" t="s">
        <v>15902</v>
      </c>
      <c r="O4878" s="20" t="s">
        <v>15922</v>
      </c>
      <c r="P4878" s="201" t="n">
        <v>43730</v>
      </c>
      <c r="Q4878" s="201" t="n">
        <v>43763</v>
      </c>
      <c r="R4878" s="20" t="n">
        <v>1</v>
      </c>
      <c r="S4878" s="20" t="s">
        <v>7130</v>
      </c>
      <c r="T4878" s="20" t="n">
        <v>186.7763309</v>
      </c>
      <c r="U4878" s="20" t="n">
        <v>144.24258999</v>
      </c>
      <c r="V4878" s="20" t="n">
        <v>229.31007181</v>
      </c>
      <c r="W4878" s="20" t="s">
        <v>11510</v>
      </c>
      <c r="X4878" s="35"/>
      <c r="Y4878" s="35" t="n">
        <v>0</v>
      </c>
      <c r="Z4878" s="35" t="n">
        <v>1</v>
      </c>
      <c r="AE4878" s="94" t="e">
        <f aca="false" t="array" ref="AE4878:AK4878">_xlfn.torow(_xlfn.unique(_xlfn._xlws.filter(cat_table[Subsector],$E4878=cat_table[Sector],"")))</f>
        <v>#NAME?</v>
      </c>
      <c r="AF4878" s="94" t="e">
        <v>#NAME?</v>
      </c>
      <c r="AG4878" s="94" t="e">
        <v>#NAME?</v>
      </c>
      <c r="AH4878" s="94" t="e">
        <v>#NAME?</v>
      </c>
      <c r="AI4878" s="94" t="e">
        <v>#NAME?</v>
      </c>
      <c r="AJ4878" s="94" t="e">
        <v>#NAME?</v>
      </c>
      <c r="AK4878" s="94" t="e">
        <v>#NAME?</v>
      </c>
      <c r="AO4878" s="94" t="e">
        <f aca="false" t="array" ref="AO4878:AT4878">_xlfn.torow(_xlfn.unique(_xlfn._xlws.filter(cat_table[Sub-subsector],($E4878=cat_table[Sector])*($F4878=cat_table[Subsector]),"")))</f>
        <v>#NAME?</v>
      </c>
      <c r="AP4878" s="94" t="e">
        <v>#NAME?</v>
      </c>
      <c r="AQ4878" s="94" t="e">
        <v>#NAME?</v>
      </c>
      <c r="AR4878" s="94" t="e">
        <v>#NAME?</v>
      </c>
      <c r="AS4878" s="94" t="e">
        <v>#NAME?</v>
      </c>
      <c r="AT4878" s="94" t="e">
        <v>#NAME?</v>
      </c>
    </row>
    <row r="4879" customFormat="false" ht="15" hidden="false" customHeight="true" outlineLevel="0" collapsed="false">
      <c r="A4879" s="20" t="s">
        <v>15929</v>
      </c>
      <c r="B4879" s="20" t="str">
        <f aca="false">INDEX(Table2[], MATCH(L4879, Location_ID!$D$2:$D$3098, 0), 1)</f>
        <v>1f00380a-7dfd-44bb-9b51-a47de6bec4bb</v>
      </c>
      <c r="C4879" s="20" t="s">
        <v>1585</v>
      </c>
      <c r="D4879" s="230" t="s">
        <v>354</v>
      </c>
      <c r="E4879" s="20" t="s">
        <v>7134</v>
      </c>
      <c r="F4879" s="20" t="s">
        <v>7135</v>
      </c>
      <c r="G4879" s="20" t="s">
        <v>7591</v>
      </c>
      <c r="H4879" s="20"/>
      <c r="I4879" s="20" t="s">
        <v>15917</v>
      </c>
      <c r="J4879" s="20" t="s">
        <v>15918</v>
      </c>
      <c r="K4879" s="20" t="s">
        <v>7109</v>
      </c>
      <c r="L4879" s="20" t="s">
        <v>3111</v>
      </c>
      <c r="M4879" s="20" t="s">
        <v>7116</v>
      </c>
      <c r="N4879" s="20" t="s">
        <v>15902</v>
      </c>
      <c r="O4879" s="20" t="s">
        <v>15918</v>
      </c>
      <c r="P4879" s="201" t="n">
        <v>43730</v>
      </c>
      <c r="Q4879" s="201" t="n">
        <v>43763</v>
      </c>
      <c r="R4879" s="20" t="n">
        <v>1</v>
      </c>
      <c r="S4879" s="20" t="s">
        <v>7130</v>
      </c>
      <c r="T4879" s="20" t="n">
        <v>439.7151568</v>
      </c>
      <c r="U4879" s="20" t="n">
        <v>272.5030071</v>
      </c>
      <c r="V4879" s="20" t="n">
        <v>606.9273065</v>
      </c>
      <c r="W4879" s="20" t="s">
        <v>11510</v>
      </c>
      <c r="X4879" s="35"/>
      <c r="Y4879" s="35" t="n">
        <v>0</v>
      </c>
      <c r="Z4879" s="35" t="n">
        <v>1</v>
      </c>
      <c r="AE4879" s="94" t="e">
        <f aca="false" t="array" ref="AE4879:AK4879">_xlfn.torow(_xlfn.unique(_xlfn._xlws.filter(cat_table[Subsector],$E4879=cat_table[Sector],"")))</f>
        <v>#NAME?</v>
      </c>
      <c r="AF4879" s="94" t="e">
        <v>#NAME?</v>
      </c>
      <c r="AG4879" s="94" t="e">
        <v>#NAME?</v>
      </c>
      <c r="AH4879" s="94" t="e">
        <v>#NAME?</v>
      </c>
      <c r="AI4879" s="94" t="e">
        <v>#NAME?</v>
      </c>
      <c r="AJ4879" s="94" t="e">
        <v>#NAME?</v>
      </c>
      <c r="AK4879" s="94" t="e">
        <v>#NAME?</v>
      </c>
      <c r="AO4879" s="94" t="e">
        <f aca="false" t="array" ref="AO4879:AT4879">_xlfn.torow(_xlfn.unique(_xlfn._xlws.filter(cat_table[Sub-subsector],($E4879=cat_table[Sector])*($F4879=cat_table[Subsector]),"")))</f>
        <v>#NAME?</v>
      </c>
      <c r="AP4879" s="94" t="e">
        <v>#NAME?</v>
      </c>
      <c r="AQ4879" s="94" t="e">
        <v>#NAME?</v>
      </c>
      <c r="AR4879" s="94" t="e">
        <v>#NAME?</v>
      </c>
      <c r="AS4879" s="94" t="e">
        <v>#NAME?</v>
      </c>
      <c r="AT4879" s="94" t="e">
        <v>#NAME?</v>
      </c>
    </row>
    <row r="4880" customFormat="false" ht="15" hidden="false" customHeight="true" outlineLevel="0" collapsed="false">
      <c r="A4880" s="20" t="s">
        <v>15930</v>
      </c>
      <c r="B4880" s="20" t="str">
        <f aca="false">INDEX(Table2[], MATCH(L4880, Location_ID!$D$2:$D$3098, 0), 1)</f>
        <v>45386c59-1a50-48ab-aa3e-7dbf02f8150f</v>
      </c>
      <c r="C4880" s="20" t="s">
        <v>1585</v>
      </c>
      <c r="D4880" s="230" t="s">
        <v>354</v>
      </c>
      <c r="E4880" s="20" t="s">
        <v>7134</v>
      </c>
      <c r="F4880" s="20" t="s">
        <v>7135</v>
      </c>
      <c r="G4880" s="20" t="s">
        <v>7591</v>
      </c>
      <c r="H4880" s="20"/>
      <c r="I4880" s="20" t="s">
        <v>15917</v>
      </c>
      <c r="J4880" s="20" t="s">
        <v>15927</v>
      </c>
      <c r="K4880" s="20" t="s">
        <v>7109</v>
      </c>
      <c r="L4880" s="20" t="s">
        <v>3113</v>
      </c>
      <c r="M4880" s="20" t="s">
        <v>7116</v>
      </c>
      <c r="N4880" s="20" t="s">
        <v>15902</v>
      </c>
      <c r="O4880" s="20" t="s">
        <v>15927</v>
      </c>
      <c r="P4880" s="201" t="n">
        <v>43730</v>
      </c>
      <c r="Q4880" s="201" t="n">
        <v>43763</v>
      </c>
      <c r="R4880" s="20" t="n">
        <v>1</v>
      </c>
      <c r="S4880" s="20" t="s">
        <v>7130</v>
      </c>
      <c r="T4880" s="20" t="n">
        <v>214.1449069</v>
      </c>
      <c r="U4880" s="20" t="n">
        <v>157.2357652</v>
      </c>
      <c r="V4880" s="20" t="n">
        <v>271.0540486</v>
      </c>
      <c r="W4880" s="20" t="s">
        <v>11510</v>
      </c>
      <c r="X4880" s="35"/>
      <c r="Y4880" s="35" t="n">
        <v>0</v>
      </c>
      <c r="Z4880" s="35" t="n">
        <v>1</v>
      </c>
      <c r="AE4880" s="94" t="e">
        <f aca="false" t="array" ref="AE4880:AK4880">_xlfn.torow(_xlfn.unique(_xlfn._xlws.filter(cat_table[Subsector],$E4880=cat_table[Sector],"")))</f>
        <v>#NAME?</v>
      </c>
      <c r="AF4880" s="94" t="e">
        <v>#NAME?</v>
      </c>
      <c r="AG4880" s="94" t="e">
        <v>#NAME?</v>
      </c>
      <c r="AH4880" s="94" t="e">
        <v>#NAME?</v>
      </c>
      <c r="AI4880" s="94" t="e">
        <v>#NAME?</v>
      </c>
      <c r="AJ4880" s="94" t="e">
        <v>#NAME?</v>
      </c>
      <c r="AK4880" s="94" t="e">
        <v>#NAME?</v>
      </c>
      <c r="AO4880" s="94" t="e">
        <f aca="false" t="array" ref="AO4880:AT4880">_xlfn.torow(_xlfn.unique(_xlfn._xlws.filter(cat_table[Sub-subsector],($E4880=cat_table[Sector])*($F4880=cat_table[Subsector]),"")))</f>
        <v>#NAME?</v>
      </c>
      <c r="AP4880" s="94" t="e">
        <v>#NAME?</v>
      </c>
      <c r="AQ4880" s="94" t="e">
        <v>#NAME?</v>
      </c>
      <c r="AR4880" s="94" t="e">
        <v>#NAME?</v>
      </c>
      <c r="AS4880" s="94" t="e">
        <v>#NAME?</v>
      </c>
      <c r="AT4880" s="94" t="e">
        <v>#NAME?</v>
      </c>
    </row>
    <row r="4881" customFormat="false" ht="15" hidden="false" customHeight="true" outlineLevel="0" collapsed="false">
      <c r="A4881" s="20" t="s">
        <v>15931</v>
      </c>
      <c r="B4881" s="20" t="str">
        <f aca="false">INDEX(Table2[], MATCH(L4881, Location_ID!$D$2:$D$3098, 0), 1)</f>
        <v>863ba2a0-690a-4ace-99ba-87a52e503c72</v>
      </c>
      <c r="C4881" s="20" t="s">
        <v>1585</v>
      </c>
      <c r="D4881" s="230" t="s">
        <v>354</v>
      </c>
      <c r="E4881" s="20" t="s">
        <v>7134</v>
      </c>
      <c r="F4881" s="20" t="s">
        <v>7135</v>
      </c>
      <c r="G4881" s="20" t="s">
        <v>7591</v>
      </c>
      <c r="H4881" s="20"/>
      <c r="I4881" s="20" t="s">
        <v>15917</v>
      </c>
      <c r="J4881" s="20" t="s">
        <v>15932</v>
      </c>
      <c r="K4881" s="20" t="s">
        <v>7109</v>
      </c>
      <c r="L4881" s="20" t="s">
        <v>3115</v>
      </c>
      <c r="M4881" s="20" t="s">
        <v>7116</v>
      </c>
      <c r="N4881" s="20" t="s">
        <v>15902</v>
      </c>
      <c r="O4881" s="20" t="s">
        <v>15932</v>
      </c>
      <c r="P4881" s="201" t="n">
        <v>43730</v>
      </c>
      <c r="Q4881" s="201" t="n">
        <v>43763</v>
      </c>
      <c r="R4881" s="20" t="n">
        <v>1</v>
      </c>
      <c r="S4881" s="20" t="s">
        <v>7130</v>
      </c>
      <c r="T4881" s="20" t="n">
        <v>284.1596955</v>
      </c>
      <c r="U4881" s="20" t="n">
        <v>232.36871105</v>
      </c>
      <c r="V4881" s="20" t="n">
        <v>335.95067995</v>
      </c>
      <c r="W4881" s="20" t="s">
        <v>11510</v>
      </c>
      <c r="X4881" s="35"/>
      <c r="Y4881" s="35" t="n">
        <v>0</v>
      </c>
      <c r="Z4881" s="35" t="n">
        <v>1</v>
      </c>
      <c r="AE4881" s="94" t="e">
        <f aca="false" t="array" ref="AE4881:AK4881">_xlfn.torow(_xlfn.unique(_xlfn._xlws.filter(cat_table[Subsector],$E4881=cat_table[Sector],"")))</f>
        <v>#NAME?</v>
      </c>
      <c r="AF4881" s="94" t="e">
        <v>#NAME?</v>
      </c>
      <c r="AG4881" s="94" t="e">
        <v>#NAME?</v>
      </c>
      <c r="AH4881" s="94" t="e">
        <v>#NAME?</v>
      </c>
      <c r="AI4881" s="94" t="e">
        <v>#NAME?</v>
      </c>
      <c r="AJ4881" s="94" t="e">
        <v>#NAME?</v>
      </c>
      <c r="AK4881" s="94" t="e">
        <v>#NAME?</v>
      </c>
      <c r="AO4881" s="94" t="e">
        <f aca="false" t="array" ref="AO4881:AT4881">_xlfn.torow(_xlfn.unique(_xlfn._xlws.filter(cat_table[Sub-subsector],($E4881=cat_table[Sector])*($F4881=cat_table[Subsector]),"")))</f>
        <v>#NAME?</v>
      </c>
      <c r="AP4881" s="94" t="e">
        <v>#NAME?</v>
      </c>
      <c r="AQ4881" s="94" t="e">
        <v>#NAME?</v>
      </c>
      <c r="AR4881" s="94" t="e">
        <v>#NAME?</v>
      </c>
      <c r="AS4881" s="94" t="e">
        <v>#NAME?</v>
      </c>
      <c r="AT4881" s="94" t="e">
        <v>#NAME?</v>
      </c>
    </row>
    <row r="4882" customFormat="false" ht="15" hidden="false" customHeight="true" outlineLevel="0" collapsed="false">
      <c r="A4882" s="20" t="s">
        <v>15933</v>
      </c>
      <c r="B4882" s="20" t="str">
        <f aca="false">INDEX(Table2[], MATCH(L4882, Location_ID!$D$2:$D$3098, 0), 1)</f>
        <v>33f62d01-21b5-499c-9e43-e1bf59e917df</v>
      </c>
      <c r="C4882" s="20" t="s">
        <v>1585</v>
      </c>
      <c r="D4882" s="230" t="s">
        <v>354</v>
      </c>
      <c r="E4882" s="20" t="s">
        <v>7134</v>
      </c>
      <c r="F4882" s="20" t="s">
        <v>7135</v>
      </c>
      <c r="G4882" s="20" t="s">
        <v>7591</v>
      </c>
      <c r="H4882" s="20"/>
      <c r="I4882" s="20" t="s">
        <v>15917</v>
      </c>
      <c r="J4882" s="20" t="s">
        <v>15932</v>
      </c>
      <c r="K4882" s="20" t="s">
        <v>7109</v>
      </c>
      <c r="L4882" s="20" t="s">
        <v>3117</v>
      </c>
      <c r="M4882" s="20" t="s">
        <v>7116</v>
      </c>
      <c r="N4882" s="20" t="s">
        <v>15902</v>
      </c>
      <c r="O4882" s="20" t="s">
        <v>15932</v>
      </c>
      <c r="P4882" s="201" t="n">
        <v>43730</v>
      </c>
      <c r="Q4882" s="201" t="n">
        <v>43763</v>
      </c>
      <c r="R4882" s="20" t="n">
        <v>1</v>
      </c>
      <c r="S4882" s="20" t="s">
        <v>7130</v>
      </c>
      <c r="T4882" s="20" t="n">
        <v>566.52427</v>
      </c>
      <c r="U4882" s="20" t="n">
        <v>482.3350169</v>
      </c>
      <c r="V4882" s="20" t="n">
        <v>650.7135231</v>
      </c>
      <c r="W4882" s="20" t="s">
        <v>11510</v>
      </c>
      <c r="X4882" s="35"/>
      <c r="Y4882" s="35" t="n">
        <v>0</v>
      </c>
      <c r="Z4882" s="35" t="n">
        <v>1</v>
      </c>
      <c r="AE4882" s="94" t="e">
        <f aca="false" t="array" ref="AE4882:AK4882">_xlfn.torow(_xlfn.unique(_xlfn._xlws.filter(cat_table[Subsector],$E4882=cat_table[Sector],"")))</f>
        <v>#NAME?</v>
      </c>
      <c r="AF4882" s="94" t="e">
        <v>#NAME?</v>
      </c>
      <c r="AG4882" s="94" t="e">
        <v>#NAME?</v>
      </c>
      <c r="AH4882" s="94" t="e">
        <v>#NAME?</v>
      </c>
      <c r="AI4882" s="94" t="e">
        <v>#NAME?</v>
      </c>
      <c r="AJ4882" s="94" t="e">
        <v>#NAME?</v>
      </c>
      <c r="AK4882" s="94" t="e">
        <v>#NAME?</v>
      </c>
      <c r="AO4882" s="94" t="e">
        <f aca="false" t="array" ref="AO4882:AT4882">_xlfn.torow(_xlfn.unique(_xlfn._xlws.filter(cat_table[Sub-subsector],($E4882=cat_table[Sector])*($F4882=cat_table[Subsector]),"")))</f>
        <v>#NAME?</v>
      </c>
      <c r="AP4882" s="94" t="e">
        <v>#NAME?</v>
      </c>
      <c r="AQ4882" s="94" t="e">
        <v>#NAME?</v>
      </c>
      <c r="AR4882" s="94" t="e">
        <v>#NAME?</v>
      </c>
      <c r="AS4882" s="94" t="e">
        <v>#NAME?</v>
      </c>
      <c r="AT4882" s="94" t="e">
        <v>#NAME?</v>
      </c>
    </row>
    <row r="4883" customFormat="false" ht="15" hidden="false" customHeight="true" outlineLevel="0" collapsed="false">
      <c r="A4883" s="20" t="s">
        <v>15934</v>
      </c>
      <c r="B4883" s="20" t="str">
        <f aca="false">INDEX(Table2[], MATCH(L4883, Location_ID!$D$2:$D$3098, 0), 1)</f>
        <v>5f1ce64e-e00b-40cf-b113-a34d30d23d3d</v>
      </c>
      <c r="C4883" s="20" t="s">
        <v>1585</v>
      </c>
      <c r="D4883" s="230" t="s">
        <v>354</v>
      </c>
      <c r="E4883" s="20" t="s">
        <v>7134</v>
      </c>
      <c r="F4883" s="20" t="s">
        <v>7135</v>
      </c>
      <c r="G4883" s="20" t="s">
        <v>7591</v>
      </c>
      <c r="H4883" s="20"/>
      <c r="I4883" s="20" t="s">
        <v>15917</v>
      </c>
      <c r="J4883" s="20" t="s">
        <v>15918</v>
      </c>
      <c r="K4883" s="20" t="s">
        <v>7109</v>
      </c>
      <c r="L4883" s="20" t="s">
        <v>3119</v>
      </c>
      <c r="M4883" s="20" t="s">
        <v>7116</v>
      </c>
      <c r="N4883" s="20" t="s">
        <v>15902</v>
      </c>
      <c r="O4883" s="20" t="s">
        <v>15918</v>
      </c>
      <c r="P4883" s="201" t="n">
        <v>43730</v>
      </c>
      <c r="Q4883" s="201" t="n">
        <v>43763</v>
      </c>
      <c r="R4883" s="20" t="n">
        <v>1</v>
      </c>
      <c r="S4883" s="20" t="s">
        <v>7130</v>
      </c>
      <c r="T4883" s="20" t="n">
        <v>81.8453734</v>
      </c>
      <c r="U4883" s="20" t="n">
        <v>61.41301679</v>
      </c>
      <c r="V4883" s="20" t="n">
        <v>102.27773001</v>
      </c>
      <c r="W4883" s="20" t="s">
        <v>11510</v>
      </c>
      <c r="X4883" s="35"/>
      <c r="Y4883" s="35" t="n">
        <v>0</v>
      </c>
      <c r="Z4883" s="35" t="n">
        <v>1</v>
      </c>
      <c r="AE4883" s="94" t="e">
        <f aca="false" t="array" ref="AE4883:AK4883">_xlfn.torow(_xlfn.unique(_xlfn._xlws.filter(cat_table[Subsector],$E4883=cat_table[Sector],"")))</f>
        <v>#NAME?</v>
      </c>
      <c r="AF4883" s="94" t="e">
        <v>#NAME?</v>
      </c>
      <c r="AG4883" s="94" t="e">
        <v>#NAME?</v>
      </c>
      <c r="AH4883" s="94" t="e">
        <v>#NAME?</v>
      </c>
      <c r="AI4883" s="94" t="e">
        <v>#NAME?</v>
      </c>
      <c r="AJ4883" s="94" t="e">
        <v>#NAME?</v>
      </c>
      <c r="AK4883" s="94" t="e">
        <v>#NAME?</v>
      </c>
      <c r="AO4883" s="94" t="e">
        <f aca="false" t="array" ref="AO4883:AT4883">_xlfn.torow(_xlfn.unique(_xlfn._xlws.filter(cat_table[Sub-subsector],($E4883=cat_table[Sector])*($F4883=cat_table[Subsector]),"")))</f>
        <v>#NAME?</v>
      </c>
      <c r="AP4883" s="94" t="e">
        <v>#NAME?</v>
      </c>
      <c r="AQ4883" s="94" t="e">
        <v>#NAME?</v>
      </c>
      <c r="AR4883" s="94" t="e">
        <v>#NAME?</v>
      </c>
      <c r="AS4883" s="94" t="e">
        <v>#NAME?</v>
      </c>
      <c r="AT4883" s="94" t="e">
        <v>#NAME?</v>
      </c>
    </row>
    <row r="4884" customFormat="false" ht="15" hidden="false" customHeight="true" outlineLevel="0" collapsed="false">
      <c r="A4884" s="20" t="s">
        <v>15935</v>
      </c>
      <c r="B4884" s="20" t="str">
        <f aca="false">INDEX(Table2[], MATCH(L4884, Location_ID!$D$2:$D$3098, 0), 1)</f>
        <v>36f472b4-3abf-492c-b888-319fafb712dc</v>
      </c>
      <c r="C4884" s="20" t="s">
        <v>1585</v>
      </c>
      <c r="D4884" s="230" t="s">
        <v>354</v>
      </c>
      <c r="E4884" s="20" t="s">
        <v>7134</v>
      </c>
      <c r="F4884" s="20" t="s">
        <v>7135</v>
      </c>
      <c r="G4884" s="20" t="s">
        <v>7591</v>
      </c>
      <c r="H4884" s="20"/>
      <c r="I4884" s="20" t="s">
        <v>15917</v>
      </c>
      <c r="J4884" s="20" t="s">
        <v>15918</v>
      </c>
      <c r="K4884" s="20" t="s">
        <v>7109</v>
      </c>
      <c r="L4884" s="20" t="s">
        <v>3121</v>
      </c>
      <c r="M4884" s="20" t="s">
        <v>7116</v>
      </c>
      <c r="N4884" s="20" t="s">
        <v>15902</v>
      </c>
      <c r="O4884" s="20" t="s">
        <v>15918</v>
      </c>
      <c r="P4884" s="201" t="n">
        <v>43730</v>
      </c>
      <c r="Q4884" s="201" t="n">
        <v>43763</v>
      </c>
      <c r="R4884" s="20" t="n">
        <v>1</v>
      </c>
      <c r="S4884" s="20" t="s">
        <v>7130</v>
      </c>
      <c r="T4884" s="20" t="n">
        <v>161.2701855</v>
      </c>
      <c r="U4884" s="20" t="n">
        <v>133.34249823</v>
      </c>
      <c r="V4884" s="20" t="n">
        <v>189.19787277</v>
      </c>
      <c r="W4884" s="20" t="s">
        <v>11510</v>
      </c>
      <c r="X4884" s="35"/>
      <c r="Y4884" s="35" t="n">
        <v>0</v>
      </c>
      <c r="Z4884" s="35" t="n">
        <v>1</v>
      </c>
      <c r="AE4884" s="94" t="e">
        <f aca="false" t="array" ref="AE4884:AK4884">_xlfn.torow(_xlfn.unique(_xlfn._xlws.filter(cat_table[Subsector],$E4884=cat_table[Sector],"")))</f>
        <v>#NAME?</v>
      </c>
      <c r="AF4884" s="94" t="e">
        <v>#NAME?</v>
      </c>
      <c r="AG4884" s="94" t="e">
        <v>#NAME?</v>
      </c>
      <c r="AH4884" s="94" t="e">
        <v>#NAME?</v>
      </c>
      <c r="AI4884" s="94" t="e">
        <v>#NAME?</v>
      </c>
      <c r="AJ4884" s="94" t="e">
        <v>#NAME?</v>
      </c>
      <c r="AK4884" s="94" t="e">
        <v>#NAME?</v>
      </c>
      <c r="AO4884" s="94" t="e">
        <f aca="false" t="array" ref="AO4884:AT4884">_xlfn.torow(_xlfn.unique(_xlfn._xlws.filter(cat_table[Sub-subsector],($E4884=cat_table[Sector])*($F4884=cat_table[Subsector]),"")))</f>
        <v>#NAME?</v>
      </c>
      <c r="AP4884" s="94" t="e">
        <v>#NAME?</v>
      </c>
      <c r="AQ4884" s="94" t="e">
        <v>#NAME?</v>
      </c>
      <c r="AR4884" s="94" t="e">
        <v>#NAME?</v>
      </c>
      <c r="AS4884" s="94" t="e">
        <v>#NAME?</v>
      </c>
      <c r="AT4884" s="94" t="e">
        <v>#NAME?</v>
      </c>
    </row>
    <row r="4885" customFormat="false" ht="15" hidden="false" customHeight="true" outlineLevel="0" collapsed="false">
      <c r="A4885" s="20" t="s">
        <v>15936</v>
      </c>
      <c r="B4885" s="20" t="str">
        <f aca="false">INDEX(Table2[], MATCH(L4885, Location_ID!$D$2:$D$3098, 0), 1)</f>
        <v>39cba9f6-8ab2-4037-9eff-729f20f60eae</v>
      </c>
      <c r="C4885" s="20" t="s">
        <v>1585</v>
      </c>
      <c r="D4885" s="230" t="s">
        <v>354</v>
      </c>
      <c r="E4885" s="20" t="s">
        <v>7134</v>
      </c>
      <c r="F4885" s="20" t="s">
        <v>7135</v>
      </c>
      <c r="G4885" s="20" t="s">
        <v>7591</v>
      </c>
      <c r="H4885" s="20"/>
      <c r="I4885" s="20" t="s">
        <v>15917</v>
      </c>
      <c r="J4885" s="20" t="s">
        <v>15918</v>
      </c>
      <c r="K4885" s="20" t="s">
        <v>7109</v>
      </c>
      <c r="L4885" s="20" t="s">
        <v>3123</v>
      </c>
      <c r="M4885" s="20" t="s">
        <v>7116</v>
      </c>
      <c r="N4885" s="20" t="s">
        <v>15902</v>
      </c>
      <c r="O4885" s="20" t="s">
        <v>15918</v>
      </c>
      <c r="P4885" s="201" t="n">
        <v>43730</v>
      </c>
      <c r="Q4885" s="201" t="n">
        <v>43763</v>
      </c>
      <c r="R4885" s="20" t="n">
        <v>1</v>
      </c>
      <c r="S4885" s="20" t="s">
        <v>7130</v>
      </c>
      <c r="T4885" s="20" t="n">
        <v>706.6062022</v>
      </c>
      <c r="U4885" s="20" t="n">
        <v>470.1297157</v>
      </c>
      <c r="V4885" s="20" t="n">
        <v>943.0826887</v>
      </c>
      <c r="W4885" s="20" t="s">
        <v>11510</v>
      </c>
      <c r="X4885" s="35"/>
      <c r="Y4885" s="35" t="n">
        <v>0</v>
      </c>
      <c r="Z4885" s="35" t="n">
        <v>1</v>
      </c>
      <c r="AE4885" s="94" t="e">
        <f aca="false" t="array" ref="AE4885:AK4885">_xlfn.torow(_xlfn.unique(_xlfn._xlws.filter(cat_table[Subsector],$E4885=cat_table[Sector],"")))</f>
        <v>#NAME?</v>
      </c>
      <c r="AF4885" s="94" t="e">
        <v>#NAME?</v>
      </c>
      <c r="AG4885" s="94" t="e">
        <v>#NAME?</v>
      </c>
      <c r="AH4885" s="94" t="e">
        <v>#NAME?</v>
      </c>
      <c r="AI4885" s="94" t="e">
        <v>#NAME?</v>
      </c>
      <c r="AJ4885" s="94" t="e">
        <v>#NAME?</v>
      </c>
      <c r="AK4885" s="94" t="e">
        <v>#NAME?</v>
      </c>
      <c r="AO4885" s="94" t="e">
        <f aca="false" t="array" ref="AO4885:AT4885">_xlfn.torow(_xlfn.unique(_xlfn._xlws.filter(cat_table[Sub-subsector],($E4885=cat_table[Sector])*($F4885=cat_table[Subsector]),"")))</f>
        <v>#NAME?</v>
      </c>
      <c r="AP4885" s="94" t="e">
        <v>#NAME?</v>
      </c>
      <c r="AQ4885" s="94" t="e">
        <v>#NAME?</v>
      </c>
      <c r="AR4885" s="94" t="e">
        <v>#NAME?</v>
      </c>
      <c r="AS4885" s="94" t="e">
        <v>#NAME?</v>
      </c>
      <c r="AT4885" s="94" t="e">
        <v>#NAME?</v>
      </c>
    </row>
    <row r="4886" customFormat="false" ht="15" hidden="false" customHeight="true" outlineLevel="0" collapsed="false">
      <c r="A4886" s="20" t="s">
        <v>15937</v>
      </c>
      <c r="B4886" s="20" t="str">
        <f aca="false">INDEX(Table2[], MATCH(L4886, Location_ID!$D$2:$D$3098, 0), 1)</f>
        <v>29d98c74-9a5a-4e49-a51c-91ffb9b062ea</v>
      </c>
      <c r="C4886" s="20" t="s">
        <v>1585</v>
      </c>
      <c r="D4886" s="230" t="s">
        <v>354</v>
      </c>
      <c r="E4886" s="20" t="s">
        <v>7134</v>
      </c>
      <c r="F4886" s="20" t="s">
        <v>7135</v>
      </c>
      <c r="G4886" s="20" t="s">
        <v>7591</v>
      </c>
      <c r="H4886" s="20"/>
      <c r="I4886" s="20" t="s">
        <v>15917</v>
      </c>
      <c r="J4886" s="20" t="s">
        <v>15927</v>
      </c>
      <c r="K4886" s="20" t="s">
        <v>7109</v>
      </c>
      <c r="L4886" s="20" t="s">
        <v>3125</v>
      </c>
      <c r="M4886" s="20" t="s">
        <v>7116</v>
      </c>
      <c r="N4886" s="20" t="s">
        <v>15902</v>
      </c>
      <c r="O4886" s="20" t="s">
        <v>15927</v>
      </c>
      <c r="P4886" s="201" t="n">
        <v>43730</v>
      </c>
      <c r="Q4886" s="201" t="n">
        <v>43763</v>
      </c>
      <c r="R4886" s="20" t="n">
        <v>1</v>
      </c>
      <c r="S4886" s="20" t="s">
        <v>7130</v>
      </c>
      <c r="T4886" s="20" t="n">
        <v>239.7188803</v>
      </c>
      <c r="U4886" s="20" t="n">
        <v>196.12909002</v>
      </c>
      <c r="V4886" s="20" t="n">
        <v>283.30867058</v>
      </c>
      <c r="W4886" s="20" t="s">
        <v>11510</v>
      </c>
      <c r="X4886" s="35"/>
      <c r="Y4886" s="35" t="n">
        <v>0</v>
      </c>
      <c r="Z4886" s="35" t="n">
        <v>1</v>
      </c>
      <c r="AE4886" s="94" t="e">
        <f aca="false" t="array" ref="AE4886:AK4886">_xlfn.torow(_xlfn.unique(_xlfn._xlws.filter(cat_table[Subsector],$E4886=cat_table[Sector],"")))</f>
        <v>#NAME?</v>
      </c>
      <c r="AF4886" s="94" t="e">
        <v>#NAME?</v>
      </c>
      <c r="AG4886" s="94" t="e">
        <v>#NAME?</v>
      </c>
      <c r="AH4886" s="94" t="e">
        <v>#NAME?</v>
      </c>
      <c r="AI4886" s="94" t="e">
        <v>#NAME?</v>
      </c>
      <c r="AJ4886" s="94" t="e">
        <v>#NAME?</v>
      </c>
      <c r="AK4886" s="94" t="e">
        <v>#NAME?</v>
      </c>
      <c r="AO4886" s="94" t="e">
        <f aca="false" t="array" ref="AO4886:AT4886">_xlfn.torow(_xlfn.unique(_xlfn._xlws.filter(cat_table[Sub-subsector],($E4886=cat_table[Sector])*($F4886=cat_table[Subsector]),"")))</f>
        <v>#NAME?</v>
      </c>
      <c r="AP4886" s="94" t="e">
        <v>#NAME?</v>
      </c>
      <c r="AQ4886" s="94" t="e">
        <v>#NAME?</v>
      </c>
      <c r="AR4886" s="94" t="e">
        <v>#NAME?</v>
      </c>
      <c r="AS4886" s="94" t="e">
        <v>#NAME?</v>
      </c>
      <c r="AT4886" s="94" t="e">
        <v>#NAME?</v>
      </c>
    </row>
    <row r="4887" customFormat="false" ht="15" hidden="false" customHeight="true" outlineLevel="0" collapsed="false">
      <c r="A4887" s="20" t="s">
        <v>15938</v>
      </c>
      <c r="B4887" s="20" t="str">
        <f aca="false">INDEX(Table2[], MATCH(L4887, Location_ID!$D$2:$D$3098, 0), 1)</f>
        <v>625f90ba-b8cb-43bc-b723-50e030580b36</v>
      </c>
      <c r="C4887" s="20" t="s">
        <v>1585</v>
      </c>
      <c r="D4887" s="230" t="s">
        <v>354</v>
      </c>
      <c r="E4887" s="20" t="s">
        <v>7134</v>
      </c>
      <c r="F4887" s="20" t="s">
        <v>7135</v>
      </c>
      <c r="G4887" s="20" t="s">
        <v>7591</v>
      </c>
      <c r="H4887" s="20"/>
      <c r="I4887" s="20" t="s">
        <v>15917</v>
      </c>
      <c r="J4887" s="20" t="s">
        <v>15918</v>
      </c>
      <c r="K4887" s="20" t="s">
        <v>7109</v>
      </c>
      <c r="L4887" s="20" t="s">
        <v>3127</v>
      </c>
      <c r="M4887" s="20" t="s">
        <v>7116</v>
      </c>
      <c r="N4887" s="20" t="s">
        <v>15902</v>
      </c>
      <c r="O4887" s="20" t="s">
        <v>15918</v>
      </c>
      <c r="P4887" s="201" t="n">
        <v>43730</v>
      </c>
      <c r="Q4887" s="201" t="n">
        <v>43763</v>
      </c>
      <c r="R4887" s="20" t="n">
        <v>1</v>
      </c>
      <c r="S4887" s="20" t="s">
        <v>7130</v>
      </c>
      <c r="T4887" s="20" t="n">
        <v>137.565445</v>
      </c>
      <c r="U4887" s="20" t="n">
        <v>91.3073909</v>
      </c>
      <c r="V4887" s="20" t="n">
        <v>183.8234991</v>
      </c>
      <c r="W4887" s="20" t="s">
        <v>11510</v>
      </c>
      <c r="X4887" s="35"/>
      <c r="Y4887" s="35" t="n">
        <v>0</v>
      </c>
      <c r="Z4887" s="35" t="n">
        <v>1</v>
      </c>
      <c r="AE4887" s="94" t="e">
        <f aca="false" t="array" ref="AE4887:AK4887">_xlfn.torow(_xlfn.unique(_xlfn._xlws.filter(cat_table[Subsector],$E4887=cat_table[Sector],"")))</f>
        <v>#NAME?</v>
      </c>
      <c r="AF4887" s="94" t="e">
        <v>#NAME?</v>
      </c>
      <c r="AG4887" s="94" t="e">
        <v>#NAME?</v>
      </c>
      <c r="AH4887" s="94" t="e">
        <v>#NAME?</v>
      </c>
      <c r="AI4887" s="94" t="e">
        <v>#NAME?</v>
      </c>
      <c r="AJ4887" s="94" t="e">
        <v>#NAME?</v>
      </c>
      <c r="AK4887" s="94" t="e">
        <v>#NAME?</v>
      </c>
      <c r="AO4887" s="94" t="e">
        <f aca="false" t="array" ref="AO4887:AT4887">_xlfn.torow(_xlfn.unique(_xlfn._xlws.filter(cat_table[Sub-subsector],($E4887=cat_table[Sector])*($F4887=cat_table[Subsector]),"")))</f>
        <v>#NAME?</v>
      </c>
      <c r="AP4887" s="94" t="e">
        <v>#NAME?</v>
      </c>
      <c r="AQ4887" s="94" t="e">
        <v>#NAME?</v>
      </c>
      <c r="AR4887" s="94" t="e">
        <v>#NAME?</v>
      </c>
      <c r="AS4887" s="94" t="e">
        <v>#NAME?</v>
      </c>
      <c r="AT4887" s="94" t="e">
        <v>#NAME?</v>
      </c>
    </row>
    <row r="4888" customFormat="false" ht="15" hidden="false" customHeight="true" outlineLevel="0" collapsed="false">
      <c r="A4888" s="20" t="s">
        <v>15939</v>
      </c>
      <c r="B4888" s="20" t="str">
        <f aca="false">INDEX(Table2[], MATCH(L4888, Location_ID!$D$2:$D$3098, 0), 1)</f>
        <v>ceffe01d-4a38-464c-99f3-d7530b21e163</v>
      </c>
      <c r="C4888" s="20" t="s">
        <v>1585</v>
      </c>
      <c r="D4888" s="230" t="s">
        <v>354</v>
      </c>
      <c r="E4888" s="20" t="s">
        <v>7134</v>
      </c>
      <c r="F4888" s="20" t="s">
        <v>7135</v>
      </c>
      <c r="G4888" s="20" t="s">
        <v>7591</v>
      </c>
      <c r="H4888" s="20"/>
      <c r="I4888" s="20" t="s">
        <v>15917</v>
      </c>
      <c r="J4888" s="20" t="s">
        <v>15922</v>
      </c>
      <c r="K4888" s="20" t="s">
        <v>7109</v>
      </c>
      <c r="L4888" s="20" t="s">
        <v>3129</v>
      </c>
      <c r="M4888" s="20" t="s">
        <v>7116</v>
      </c>
      <c r="N4888" s="20" t="s">
        <v>15902</v>
      </c>
      <c r="O4888" s="20" t="s">
        <v>15922</v>
      </c>
      <c r="P4888" s="201" t="n">
        <v>43730</v>
      </c>
      <c r="Q4888" s="201" t="n">
        <v>43763</v>
      </c>
      <c r="R4888" s="20" t="n">
        <v>1</v>
      </c>
      <c r="S4888" s="20" t="s">
        <v>7130</v>
      </c>
      <c r="T4888" s="20" t="n">
        <v>124.124472</v>
      </c>
      <c r="U4888" s="20" t="n">
        <v>79.92317867</v>
      </c>
      <c r="V4888" s="20" t="n">
        <v>168.32576533</v>
      </c>
      <c r="W4888" s="20" t="s">
        <v>11510</v>
      </c>
      <c r="X4888" s="35"/>
      <c r="Y4888" s="35" t="n">
        <v>0</v>
      </c>
      <c r="Z4888" s="35" t="n">
        <v>1</v>
      </c>
      <c r="AE4888" s="94" t="e">
        <f aca="false" t="array" ref="AE4888:AK4888">_xlfn.torow(_xlfn.unique(_xlfn._xlws.filter(cat_table[Subsector],$E4888=cat_table[Sector],"")))</f>
        <v>#NAME?</v>
      </c>
      <c r="AF4888" s="94" t="e">
        <v>#NAME?</v>
      </c>
      <c r="AG4888" s="94" t="e">
        <v>#NAME?</v>
      </c>
      <c r="AH4888" s="94" t="e">
        <v>#NAME?</v>
      </c>
      <c r="AI4888" s="94" t="e">
        <v>#NAME?</v>
      </c>
      <c r="AJ4888" s="94" t="e">
        <v>#NAME?</v>
      </c>
      <c r="AK4888" s="94" t="e">
        <v>#NAME?</v>
      </c>
      <c r="AO4888" s="94" t="e">
        <f aca="false" t="array" ref="AO4888:AT4888">_xlfn.torow(_xlfn.unique(_xlfn._xlws.filter(cat_table[Sub-subsector],($E4888=cat_table[Sector])*($F4888=cat_table[Subsector]),"")))</f>
        <v>#NAME?</v>
      </c>
      <c r="AP4888" s="94" t="e">
        <v>#NAME?</v>
      </c>
      <c r="AQ4888" s="94" t="e">
        <v>#NAME?</v>
      </c>
      <c r="AR4888" s="94" t="e">
        <v>#NAME?</v>
      </c>
      <c r="AS4888" s="94" t="e">
        <v>#NAME?</v>
      </c>
      <c r="AT4888" s="94" t="e">
        <v>#NAME?</v>
      </c>
    </row>
    <row r="4889" customFormat="false" ht="15" hidden="false" customHeight="true" outlineLevel="0" collapsed="false">
      <c r="A4889" s="20" t="s">
        <v>15940</v>
      </c>
      <c r="B4889" s="20" t="str">
        <f aca="false">INDEX(Table2[], MATCH(L4889, Location_ID!$D$2:$D$3098, 0), 1)</f>
        <v>66b7fc39-24bd-430d-aa57-128b808ac4e0</v>
      </c>
      <c r="C4889" s="20" t="s">
        <v>1585</v>
      </c>
      <c r="D4889" s="230" t="s">
        <v>354</v>
      </c>
      <c r="E4889" s="20" t="s">
        <v>7134</v>
      </c>
      <c r="F4889" s="20" t="s">
        <v>7135</v>
      </c>
      <c r="G4889" s="20" t="s">
        <v>7591</v>
      </c>
      <c r="H4889" s="20"/>
      <c r="I4889" s="20" t="s">
        <v>15917</v>
      </c>
      <c r="J4889" s="20" t="s">
        <v>15918</v>
      </c>
      <c r="K4889" s="20" t="s">
        <v>7109</v>
      </c>
      <c r="L4889" s="20" t="s">
        <v>3131</v>
      </c>
      <c r="M4889" s="20" t="s">
        <v>7116</v>
      </c>
      <c r="N4889" s="20" t="s">
        <v>15902</v>
      </c>
      <c r="O4889" s="20" t="s">
        <v>15918</v>
      </c>
      <c r="P4889" s="201" t="n">
        <v>43730</v>
      </c>
      <c r="Q4889" s="201" t="n">
        <v>43763</v>
      </c>
      <c r="R4889" s="20" t="n">
        <v>1</v>
      </c>
      <c r="S4889" s="20" t="s">
        <v>7130</v>
      </c>
      <c r="T4889" s="20" t="n">
        <v>578.7937534</v>
      </c>
      <c r="U4889" s="20" t="n">
        <v>400.1932277</v>
      </c>
      <c r="V4889" s="20" t="n">
        <v>757.3942791</v>
      </c>
      <c r="W4889" s="20" t="s">
        <v>11510</v>
      </c>
      <c r="X4889" s="35"/>
      <c r="Y4889" s="35" t="n">
        <v>0</v>
      </c>
      <c r="Z4889" s="35" t="n">
        <v>1</v>
      </c>
      <c r="AE4889" s="94" t="e">
        <f aca="false" t="array" ref="AE4889:AK4889">_xlfn.torow(_xlfn.unique(_xlfn._xlws.filter(cat_table[Subsector],$E4889=cat_table[Sector],"")))</f>
        <v>#NAME?</v>
      </c>
      <c r="AF4889" s="94" t="e">
        <v>#NAME?</v>
      </c>
      <c r="AG4889" s="94" t="e">
        <v>#NAME?</v>
      </c>
      <c r="AH4889" s="94" t="e">
        <v>#NAME?</v>
      </c>
      <c r="AI4889" s="94" t="e">
        <v>#NAME?</v>
      </c>
      <c r="AJ4889" s="94" t="e">
        <v>#NAME?</v>
      </c>
      <c r="AK4889" s="94" t="e">
        <v>#NAME?</v>
      </c>
      <c r="AO4889" s="94" t="e">
        <f aca="false" t="array" ref="AO4889:AT4889">_xlfn.torow(_xlfn.unique(_xlfn._xlws.filter(cat_table[Sub-subsector],($E4889=cat_table[Sector])*($F4889=cat_table[Subsector]),"")))</f>
        <v>#NAME?</v>
      </c>
      <c r="AP4889" s="94" t="e">
        <v>#NAME?</v>
      </c>
      <c r="AQ4889" s="94" t="e">
        <v>#NAME?</v>
      </c>
      <c r="AR4889" s="94" t="e">
        <v>#NAME?</v>
      </c>
      <c r="AS4889" s="94" t="e">
        <v>#NAME?</v>
      </c>
      <c r="AT4889" s="94" t="e">
        <v>#NAME?</v>
      </c>
    </row>
    <row r="4890" customFormat="false" ht="15" hidden="false" customHeight="true" outlineLevel="0" collapsed="false">
      <c r="A4890" s="20" t="s">
        <v>15941</v>
      </c>
      <c r="B4890" s="20" t="str">
        <f aca="false">INDEX(Table2[], MATCH(L4890, Location_ID!$D$2:$D$3098, 0), 1)</f>
        <v>72bedc0f-03f1-4216-816a-9327881cfb81</v>
      </c>
      <c r="C4890" s="20" t="s">
        <v>1585</v>
      </c>
      <c r="D4890" s="230" t="s">
        <v>354</v>
      </c>
      <c r="E4890" s="20" t="s">
        <v>7134</v>
      </c>
      <c r="F4890" s="20" t="s">
        <v>7135</v>
      </c>
      <c r="G4890" s="20" t="s">
        <v>7591</v>
      </c>
      <c r="H4890" s="20"/>
      <c r="I4890" s="20" t="s">
        <v>15917</v>
      </c>
      <c r="J4890" s="20" t="s">
        <v>15922</v>
      </c>
      <c r="K4890" s="20" t="s">
        <v>7109</v>
      </c>
      <c r="L4890" s="20" t="s">
        <v>3133</v>
      </c>
      <c r="M4890" s="20" t="s">
        <v>7116</v>
      </c>
      <c r="N4890" s="20" t="s">
        <v>15902</v>
      </c>
      <c r="O4890" s="20" t="s">
        <v>15922</v>
      </c>
      <c r="P4890" s="201" t="n">
        <v>43730</v>
      </c>
      <c r="Q4890" s="201" t="n">
        <v>43763</v>
      </c>
      <c r="R4890" s="20" t="n">
        <v>1</v>
      </c>
      <c r="S4890" s="20" t="s">
        <v>7130</v>
      </c>
      <c r="T4890" s="20" t="n">
        <v>1079.511566</v>
      </c>
      <c r="U4890" s="20" t="n">
        <v>721.614954</v>
      </c>
      <c r="V4890" s="20" t="n">
        <v>1437.408178</v>
      </c>
      <c r="W4890" s="20" t="s">
        <v>11510</v>
      </c>
      <c r="X4890" s="35"/>
      <c r="Y4890" s="35" t="n">
        <v>0</v>
      </c>
      <c r="Z4890" s="35" t="n">
        <v>1</v>
      </c>
      <c r="AE4890" s="94" t="e">
        <f aca="false" t="array" ref="AE4890:AK4890">_xlfn.torow(_xlfn.unique(_xlfn._xlws.filter(cat_table[Subsector],$E4890=cat_table[Sector],"")))</f>
        <v>#NAME?</v>
      </c>
      <c r="AF4890" s="94" t="e">
        <v>#NAME?</v>
      </c>
      <c r="AG4890" s="94" t="e">
        <v>#NAME?</v>
      </c>
      <c r="AH4890" s="94" t="e">
        <v>#NAME?</v>
      </c>
      <c r="AI4890" s="94" t="e">
        <v>#NAME?</v>
      </c>
      <c r="AJ4890" s="94" t="e">
        <v>#NAME?</v>
      </c>
      <c r="AK4890" s="94" t="e">
        <v>#NAME?</v>
      </c>
      <c r="AO4890" s="94" t="e">
        <f aca="false" t="array" ref="AO4890:AT4890">_xlfn.torow(_xlfn.unique(_xlfn._xlws.filter(cat_table[Sub-subsector],($E4890=cat_table[Sector])*($F4890=cat_table[Subsector]),"")))</f>
        <v>#NAME?</v>
      </c>
      <c r="AP4890" s="94" t="e">
        <v>#NAME?</v>
      </c>
      <c r="AQ4890" s="94" t="e">
        <v>#NAME?</v>
      </c>
      <c r="AR4890" s="94" t="e">
        <v>#NAME?</v>
      </c>
      <c r="AS4890" s="94" t="e">
        <v>#NAME?</v>
      </c>
      <c r="AT4890" s="94" t="e">
        <v>#NAME?</v>
      </c>
    </row>
    <row r="4891" customFormat="false" ht="15" hidden="false" customHeight="true" outlineLevel="0" collapsed="false">
      <c r="A4891" s="20" t="s">
        <v>15942</v>
      </c>
      <c r="B4891" s="20" t="str">
        <f aca="false">INDEX(Table2[], MATCH(L4891, Location_ID!$D$2:$D$3098, 0), 1)</f>
        <v>394e6270-0ada-4fb4-a1ba-ad2d424f4684</v>
      </c>
      <c r="C4891" s="20" t="s">
        <v>1585</v>
      </c>
      <c r="D4891" s="230" t="s">
        <v>354</v>
      </c>
      <c r="E4891" s="20" t="s">
        <v>7134</v>
      </c>
      <c r="F4891" s="20" t="s">
        <v>7135</v>
      </c>
      <c r="G4891" s="20" t="s">
        <v>7591</v>
      </c>
      <c r="H4891" s="20"/>
      <c r="I4891" s="20" t="s">
        <v>15917</v>
      </c>
      <c r="J4891" s="20" t="s">
        <v>15927</v>
      </c>
      <c r="K4891" s="20" t="s">
        <v>7109</v>
      </c>
      <c r="L4891" s="20" t="s">
        <v>3135</v>
      </c>
      <c r="M4891" s="20" t="s">
        <v>7116</v>
      </c>
      <c r="N4891" s="20" t="s">
        <v>15902</v>
      </c>
      <c r="O4891" s="20" t="s">
        <v>15927</v>
      </c>
      <c r="P4891" s="201" t="n">
        <v>43730</v>
      </c>
      <c r="Q4891" s="201" t="n">
        <v>43763</v>
      </c>
      <c r="R4891" s="20" t="n">
        <v>1</v>
      </c>
      <c r="S4891" s="20" t="s">
        <v>7130</v>
      </c>
      <c r="T4891" s="20" t="n">
        <v>509.7559226</v>
      </c>
      <c r="U4891" s="20" t="n">
        <v>312.4726511</v>
      </c>
      <c r="V4891" s="20" t="n">
        <v>707.0391941</v>
      </c>
      <c r="W4891" s="20" t="s">
        <v>11510</v>
      </c>
      <c r="X4891" s="35"/>
      <c r="Y4891" s="35" t="n">
        <v>0</v>
      </c>
      <c r="Z4891" s="35" t="n">
        <v>1</v>
      </c>
      <c r="AE4891" s="94" t="e">
        <f aca="false" t="array" ref="AE4891:AK4891">_xlfn.torow(_xlfn.unique(_xlfn._xlws.filter(cat_table[Subsector],$E4891=cat_table[Sector],"")))</f>
        <v>#NAME?</v>
      </c>
      <c r="AF4891" s="94" t="e">
        <v>#NAME?</v>
      </c>
      <c r="AG4891" s="94" t="e">
        <v>#NAME?</v>
      </c>
      <c r="AH4891" s="94" t="e">
        <v>#NAME?</v>
      </c>
      <c r="AI4891" s="94" t="e">
        <v>#NAME?</v>
      </c>
      <c r="AJ4891" s="94" t="e">
        <v>#NAME?</v>
      </c>
      <c r="AK4891" s="94" t="e">
        <v>#NAME?</v>
      </c>
      <c r="AO4891" s="94" t="e">
        <f aca="false" t="array" ref="AO4891:AT4891">_xlfn.torow(_xlfn.unique(_xlfn._xlws.filter(cat_table[Sub-subsector],($E4891=cat_table[Sector])*($F4891=cat_table[Subsector]),"")))</f>
        <v>#NAME?</v>
      </c>
      <c r="AP4891" s="94" t="e">
        <v>#NAME?</v>
      </c>
      <c r="AQ4891" s="94" t="e">
        <v>#NAME?</v>
      </c>
      <c r="AR4891" s="94" t="e">
        <v>#NAME?</v>
      </c>
      <c r="AS4891" s="94" t="e">
        <v>#NAME?</v>
      </c>
      <c r="AT4891" s="94" t="e">
        <v>#NAME?</v>
      </c>
    </row>
    <row r="4892" customFormat="false" ht="15" hidden="false" customHeight="true" outlineLevel="0" collapsed="false">
      <c r="A4892" s="20" t="s">
        <v>15943</v>
      </c>
      <c r="B4892" s="20" t="str">
        <f aca="false">INDEX(Table2[], MATCH(L4892, Location_ID!$D$2:$D$3098, 0), 1)</f>
        <v>4cba2341-a7f6-49d1-8f17-f20416a9eda6</v>
      </c>
      <c r="C4892" s="20" t="s">
        <v>1585</v>
      </c>
      <c r="D4892" s="230" t="s">
        <v>354</v>
      </c>
      <c r="E4892" s="20" t="s">
        <v>7134</v>
      </c>
      <c r="F4892" s="20" t="s">
        <v>7135</v>
      </c>
      <c r="G4892" s="20" t="s">
        <v>7591</v>
      </c>
      <c r="H4892" s="20"/>
      <c r="I4892" s="20" t="s">
        <v>15917</v>
      </c>
      <c r="J4892" s="20" t="s">
        <v>15932</v>
      </c>
      <c r="K4892" s="20" t="s">
        <v>7109</v>
      </c>
      <c r="L4892" s="20" t="s">
        <v>3137</v>
      </c>
      <c r="M4892" s="20" t="s">
        <v>7116</v>
      </c>
      <c r="N4892" s="20" t="s">
        <v>15902</v>
      </c>
      <c r="O4892" s="20" t="s">
        <v>15932</v>
      </c>
      <c r="P4892" s="201" t="n">
        <v>43730</v>
      </c>
      <c r="Q4892" s="201" t="n">
        <v>43763</v>
      </c>
      <c r="R4892" s="20" t="n">
        <v>1</v>
      </c>
      <c r="S4892" s="20" t="s">
        <v>7130</v>
      </c>
      <c r="T4892" s="20" t="n">
        <v>174.3125945</v>
      </c>
      <c r="U4892" s="20" t="n">
        <v>138.29172375</v>
      </c>
      <c r="V4892" s="20" t="n">
        <v>210.33346525</v>
      </c>
      <c r="W4892" s="20" t="s">
        <v>11510</v>
      </c>
      <c r="X4892" s="35"/>
      <c r="Y4892" s="35" t="n">
        <v>0</v>
      </c>
      <c r="Z4892" s="35" t="n">
        <v>1</v>
      </c>
      <c r="AE4892" s="94" t="e">
        <f aca="false" t="array" ref="AE4892:AK4892">_xlfn.torow(_xlfn.unique(_xlfn._xlws.filter(cat_table[Subsector],$E4892=cat_table[Sector],"")))</f>
        <v>#NAME?</v>
      </c>
      <c r="AF4892" s="94" t="e">
        <v>#NAME?</v>
      </c>
      <c r="AG4892" s="94" t="e">
        <v>#NAME?</v>
      </c>
      <c r="AH4892" s="94" t="e">
        <v>#NAME?</v>
      </c>
      <c r="AI4892" s="94" t="e">
        <v>#NAME?</v>
      </c>
      <c r="AJ4892" s="94" t="e">
        <v>#NAME?</v>
      </c>
      <c r="AK4892" s="94" t="e">
        <v>#NAME?</v>
      </c>
      <c r="AO4892" s="94" t="e">
        <f aca="false" t="array" ref="AO4892:AT4892">_xlfn.torow(_xlfn.unique(_xlfn._xlws.filter(cat_table[Sub-subsector],($E4892=cat_table[Sector])*($F4892=cat_table[Subsector]),"")))</f>
        <v>#NAME?</v>
      </c>
      <c r="AP4892" s="94" t="e">
        <v>#NAME?</v>
      </c>
      <c r="AQ4892" s="94" t="e">
        <v>#NAME?</v>
      </c>
      <c r="AR4892" s="94" t="e">
        <v>#NAME?</v>
      </c>
      <c r="AS4892" s="94" t="e">
        <v>#NAME?</v>
      </c>
      <c r="AT4892" s="94" t="e">
        <v>#NAME?</v>
      </c>
    </row>
    <row r="4893" customFormat="false" ht="15" hidden="false" customHeight="true" outlineLevel="0" collapsed="false">
      <c r="A4893" s="20" t="s">
        <v>15944</v>
      </c>
      <c r="B4893" s="20" t="str">
        <f aca="false">INDEX(Table2[], MATCH(L4893, Location_ID!$D$2:$D$3098, 0), 1)</f>
        <v>c3e009a0-730d-48ee-a007-73524bb8c461</v>
      </c>
      <c r="C4893" s="20" t="s">
        <v>1585</v>
      </c>
      <c r="D4893" s="230" t="s">
        <v>354</v>
      </c>
      <c r="E4893" s="20" t="s">
        <v>7134</v>
      </c>
      <c r="F4893" s="20" t="s">
        <v>7135</v>
      </c>
      <c r="G4893" s="20" t="s">
        <v>7591</v>
      </c>
      <c r="H4893" s="20"/>
      <c r="I4893" s="20" t="s">
        <v>15917</v>
      </c>
      <c r="J4893" s="20" t="s">
        <v>15927</v>
      </c>
      <c r="K4893" s="20" t="s">
        <v>7109</v>
      </c>
      <c r="L4893" s="20" t="s">
        <v>3139</v>
      </c>
      <c r="M4893" s="20" t="s">
        <v>7116</v>
      </c>
      <c r="N4893" s="20" t="s">
        <v>15902</v>
      </c>
      <c r="O4893" s="20" t="s">
        <v>15927</v>
      </c>
      <c r="P4893" s="201" t="n">
        <v>43730</v>
      </c>
      <c r="Q4893" s="201" t="n">
        <v>43763</v>
      </c>
      <c r="R4893" s="20" t="n">
        <v>1</v>
      </c>
      <c r="S4893" s="20" t="s">
        <v>7130</v>
      </c>
      <c r="T4893" s="20" t="n">
        <v>330.8862697</v>
      </c>
      <c r="U4893" s="20" t="n">
        <v>193.5054004</v>
      </c>
      <c r="V4893" s="20" t="n">
        <v>468.267139</v>
      </c>
      <c r="W4893" s="20" t="s">
        <v>11510</v>
      </c>
      <c r="X4893" s="35"/>
      <c r="Y4893" s="35" t="n">
        <v>0</v>
      </c>
      <c r="Z4893" s="35" t="n">
        <v>1</v>
      </c>
      <c r="AE4893" s="94" t="e">
        <f aca="false" t="array" ref="AE4893:AK4893">_xlfn.torow(_xlfn.unique(_xlfn._xlws.filter(cat_table[Subsector],$E4893=cat_table[Sector],"")))</f>
        <v>#NAME?</v>
      </c>
      <c r="AF4893" s="94" t="e">
        <v>#NAME?</v>
      </c>
      <c r="AG4893" s="94" t="e">
        <v>#NAME?</v>
      </c>
      <c r="AH4893" s="94" t="e">
        <v>#NAME?</v>
      </c>
      <c r="AI4893" s="94" t="e">
        <v>#NAME?</v>
      </c>
      <c r="AJ4893" s="94" t="e">
        <v>#NAME?</v>
      </c>
      <c r="AK4893" s="94" t="e">
        <v>#NAME?</v>
      </c>
      <c r="AO4893" s="94" t="e">
        <f aca="false" t="array" ref="AO4893:AT4893">_xlfn.torow(_xlfn.unique(_xlfn._xlws.filter(cat_table[Sub-subsector],($E4893=cat_table[Sector])*($F4893=cat_table[Subsector]),"")))</f>
        <v>#NAME?</v>
      </c>
      <c r="AP4893" s="94" t="e">
        <v>#NAME?</v>
      </c>
      <c r="AQ4893" s="94" t="e">
        <v>#NAME?</v>
      </c>
      <c r="AR4893" s="94" t="e">
        <v>#NAME?</v>
      </c>
      <c r="AS4893" s="94" t="e">
        <v>#NAME?</v>
      </c>
      <c r="AT4893" s="94" t="e">
        <v>#NAME?</v>
      </c>
    </row>
    <row r="4894" customFormat="false" ht="15" hidden="false" customHeight="true" outlineLevel="0" collapsed="false">
      <c r="A4894" s="20" t="s">
        <v>15945</v>
      </c>
      <c r="B4894" s="20" t="str">
        <f aca="false">INDEX(Table2[], MATCH(L4894, Location_ID!$D$2:$D$3098, 0), 1)</f>
        <v>c7f588e1-6e3e-4392-b599-61fc8f06ebe7</v>
      </c>
      <c r="C4894" s="20" t="s">
        <v>1585</v>
      </c>
      <c r="D4894" s="230" t="s">
        <v>354</v>
      </c>
      <c r="E4894" s="20" t="s">
        <v>7134</v>
      </c>
      <c r="F4894" s="20" t="s">
        <v>7135</v>
      </c>
      <c r="G4894" s="20" t="s">
        <v>7591</v>
      </c>
      <c r="H4894" s="20"/>
      <c r="I4894" s="20" t="s">
        <v>15917</v>
      </c>
      <c r="J4894" s="20" t="s">
        <v>15922</v>
      </c>
      <c r="K4894" s="20" t="s">
        <v>7109</v>
      </c>
      <c r="L4894" s="20" t="s">
        <v>3141</v>
      </c>
      <c r="M4894" s="20" t="s">
        <v>7116</v>
      </c>
      <c r="N4894" s="20" t="s">
        <v>15902</v>
      </c>
      <c r="O4894" s="20" t="s">
        <v>15922</v>
      </c>
      <c r="P4894" s="201" t="n">
        <v>43730</v>
      </c>
      <c r="Q4894" s="201" t="n">
        <v>43763</v>
      </c>
      <c r="R4894" s="20" t="n">
        <v>1</v>
      </c>
      <c r="S4894" s="20" t="s">
        <v>7130</v>
      </c>
      <c r="T4894" s="20" t="n">
        <v>339.8875906</v>
      </c>
      <c r="U4894" s="20" t="n">
        <v>190.5313505</v>
      </c>
      <c r="V4894" s="20" t="n">
        <v>489.2438307</v>
      </c>
      <c r="W4894" s="20" t="s">
        <v>11510</v>
      </c>
      <c r="X4894" s="35"/>
      <c r="Y4894" s="35" t="n">
        <v>0</v>
      </c>
      <c r="Z4894" s="35" t="n">
        <v>1</v>
      </c>
      <c r="AE4894" s="94" t="e">
        <f aca="false" t="array" ref="AE4894:AK4894">_xlfn.torow(_xlfn.unique(_xlfn._xlws.filter(cat_table[Subsector],$E4894=cat_table[Sector],"")))</f>
        <v>#NAME?</v>
      </c>
      <c r="AF4894" s="94" t="e">
        <v>#NAME?</v>
      </c>
      <c r="AG4894" s="94" t="e">
        <v>#NAME?</v>
      </c>
      <c r="AH4894" s="94" t="e">
        <v>#NAME?</v>
      </c>
      <c r="AI4894" s="94" t="e">
        <v>#NAME?</v>
      </c>
      <c r="AJ4894" s="94" t="e">
        <v>#NAME?</v>
      </c>
      <c r="AK4894" s="94" t="e">
        <v>#NAME?</v>
      </c>
      <c r="AO4894" s="94" t="e">
        <f aca="false" t="array" ref="AO4894:AT4894">_xlfn.torow(_xlfn.unique(_xlfn._xlws.filter(cat_table[Sub-subsector],($E4894=cat_table[Sector])*($F4894=cat_table[Subsector]),"")))</f>
        <v>#NAME?</v>
      </c>
      <c r="AP4894" s="94" t="e">
        <v>#NAME?</v>
      </c>
      <c r="AQ4894" s="94" t="e">
        <v>#NAME?</v>
      </c>
      <c r="AR4894" s="94" t="e">
        <v>#NAME?</v>
      </c>
      <c r="AS4894" s="94" t="e">
        <v>#NAME?</v>
      </c>
      <c r="AT4894" s="94" t="e">
        <v>#NAME?</v>
      </c>
    </row>
    <row r="4895" customFormat="false" ht="15" hidden="false" customHeight="true" outlineLevel="0" collapsed="false">
      <c r="A4895" s="20" t="s">
        <v>15946</v>
      </c>
      <c r="B4895" s="20" t="str">
        <f aca="false">INDEX(Table2[], MATCH(L4895, Location_ID!$D$2:$D$3098, 0), 1)</f>
        <v>e90858eb-fc69-4712-b1e8-d2bee29f406d</v>
      </c>
      <c r="C4895" s="20" t="s">
        <v>1585</v>
      </c>
      <c r="D4895" s="230" t="s">
        <v>354</v>
      </c>
      <c r="E4895" s="20" t="s">
        <v>7134</v>
      </c>
      <c r="F4895" s="20" t="s">
        <v>7135</v>
      </c>
      <c r="G4895" s="20" t="s">
        <v>7591</v>
      </c>
      <c r="H4895" s="20"/>
      <c r="I4895" s="20" t="s">
        <v>15917</v>
      </c>
      <c r="J4895" s="20" t="s">
        <v>15927</v>
      </c>
      <c r="K4895" s="20" t="s">
        <v>7109</v>
      </c>
      <c r="L4895" s="20" t="s">
        <v>3143</v>
      </c>
      <c r="M4895" s="20" t="s">
        <v>7116</v>
      </c>
      <c r="N4895" s="20" t="s">
        <v>15902</v>
      </c>
      <c r="O4895" s="20" t="s">
        <v>15927</v>
      </c>
      <c r="P4895" s="201" t="n">
        <v>43730</v>
      </c>
      <c r="Q4895" s="201" t="n">
        <v>43763</v>
      </c>
      <c r="R4895" s="20" t="n">
        <v>1</v>
      </c>
      <c r="S4895" s="20" t="s">
        <v>7130</v>
      </c>
      <c r="T4895" s="20" t="n">
        <v>246.3624879</v>
      </c>
      <c r="U4895" s="20" t="n">
        <v>120.2394048</v>
      </c>
      <c r="V4895" s="20" t="n">
        <v>372.485571</v>
      </c>
      <c r="W4895" s="20" t="s">
        <v>11510</v>
      </c>
      <c r="X4895" s="35"/>
      <c r="Y4895" s="35" t="n">
        <v>0</v>
      </c>
      <c r="Z4895" s="35" t="n">
        <v>1</v>
      </c>
      <c r="AE4895" s="94" t="e">
        <f aca="false" t="array" ref="AE4895:AK4895">_xlfn.torow(_xlfn.unique(_xlfn._xlws.filter(cat_table[Subsector],$E4895=cat_table[Sector],"")))</f>
        <v>#NAME?</v>
      </c>
      <c r="AF4895" s="94" t="e">
        <v>#NAME?</v>
      </c>
      <c r="AG4895" s="94" t="e">
        <v>#NAME?</v>
      </c>
      <c r="AH4895" s="94" t="e">
        <v>#NAME?</v>
      </c>
      <c r="AI4895" s="94" t="e">
        <v>#NAME?</v>
      </c>
      <c r="AJ4895" s="94" t="e">
        <v>#NAME?</v>
      </c>
      <c r="AK4895" s="94" t="e">
        <v>#NAME?</v>
      </c>
      <c r="AO4895" s="94" t="e">
        <f aca="false" t="array" ref="AO4895:AT4895">_xlfn.torow(_xlfn.unique(_xlfn._xlws.filter(cat_table[Sub-subsector],($E4895=cat_table[Sector])*($F4895=cat_table[Subsector]),"")))</f>
        <v>#NAME?</v>
      </c>
      <c r="AP4895" s="94" t="e">
        <v>#NAME?</v>
      </c>
      <c r="AQ4895" s="94" t="e">
        <v>#NAME?</v>
      </c>
      <c r="AR4895" s="94" t="e">
        <v>#NAME?</v>
      </c>
      <c r="AS4895" s="94" t="e">
        <v>#NAME?</v>
      </c>
      <c r="AT4895" s="94" t="e">
        <v>#NAME?</v>
      </c>
    </row>
    <row r="4896" customFormat="false" ht="15" hidden="false" customHeight="true" outlineLevel="0" collapsed="false">
      <c r="A4896" s="20" t="s">
        <v>15947</v>
      </c>
      <c r="B4896" s="20" t="str">
        <f aca="false">INDEX(Table2[], MATCH(L4896, Location_ID!$D$2:$D$3098, 0), 1)</f>
        <v>0b544b1c-fcd1-4488-b397-b4966ab0df4a</v>
      </c>
      <c r="C4896" s="20" t="s">
        <v>1585</v>
      </c>
      <c r="D4896" s="230" t="s">
        <v>354</v>
      </c>
      <c r="E4896" s="20" t="s">
        <v>7134</v>
      </c>
      <c r="F4896" s="20" t="s">
        <v>7135</v>
      </c>
      <c r="G4896" s="20" t="s">
        <v>7591</v>
      </c>
      <c r="H4896" s="20"/>
      <c r="I4896" s="20" t="s">
        <v>15917</v>
      </c>
      <c r="J4896" s="20" t="s">
        <v>15918</v>
      </c>
      <c r="K4896" s="20" t="s">
        <v>7109</v>
      </c>
      <c r="L4896" s="20" t="s">
        <v>3145</v>
      </c>
      <c r="M4896" s="20" t="s">
        <v>7116</v>
      </c>
      <c r="N4896" s="20" t="s">
        <v>15902</v>
      </c>
      <c r="O4896" s="20" t="s">
        <v>15918</v>
      </c>
      <c r="P4896" s="201" t="n">
        <v>43730</v>
      </c>
      <c r="Q4896" s="201" t="n">
        <v>43763</v>
      </c>
      <c r="R4896" s="20" t="n">
        <v>1</v>
      </c>
      <c r="S4896" s="20" t="s">
        <v>7130</v>
      </c>
      <c r="T4896" s="20" t="n">
        <v>31.22641287</v>
      </c>
      <c r="U4896" s="20" t="n">
        <v>16.61948934</v>
      </c>
      <c r="V4896" s="20" t="n">
        <v>45.8333364</v>
      </c>
      <c r="W4896" s="20" t="s">
        <v>11510</v>
      </c>
      <c r="X4896" s="35"/>
      <c r="Y4896" s="35" t="n">
        <v>0</v>
      </c>
      <c r="Z4896" s="35" t="n">
        <v>1</v>
      </c>
      <c r="AE4896" s="94" t="e">
        <f aca="false" t="array" ref="AE4896:AK4896">_xlfn.torow(_xlfn.unique(_xlfn._xlws.filter(cat_table[Subsector],$E4896=cat_table[Sector],"")))</f>
        <v>#NAME?</v>
      </c>
      <c r="AF4896" s="94" t="e">
        <v>#NAME?</v>
      </c>
      <c r="AG4896" s="94" t="e">
        <v>#NAME?</v>
      </c>
      <c r="AH4896" s="94" t="e">
        <v>#NAME?</v>
      </c>
      <c r="AI4896" s="94" t="e">
        <v>#NAME?</v>
      </c>
      <c r="AJ4896" s="94" t="e">
        <v>#NAME?</v>
      </c>
      <c r="AK4896" s="94" t="e">
        <v>#NAME?</v>
      </c>
      <c r="AO4896" s="94" t="e">
        <f aca="false" t="array" ref="AO4896:AT4896">_xlfn.torow(_xlfn.unique(_xlfn._xlws.filter(cat_table[Sub-subsector],($E4896=cat_table[Sector])*($F4896=cat_table[Subsector]),"")))</f>
        <v>#NAME?</v>
      </c>
      <c r="AP4896" s="94" t="e">
        <v>#NAME?</v>
      </c>
      <c r="AQ4896" s="94" t="e">
        <v>#NAME?</v>
      </c>
      <c r="AR4896" s="94" t="e">
        <v>#NAME?</v>
      </c>
      <c r="AS4896" s="94" t="e">
        <v>#NAME?</v>
      </c>
      <c r="AT4896" s="94" t="e">
        <v>#NAME?</v>
      </c>
    </row>
    <row r="4897" customFormat="false" ht="15" hidden="false" customHeight="true" outlineLevel="0" collapsed="false">
      <c r="A4897" s="20" t="s">
        <v>15948</v>
      </c>
      <c r="B4897" s="20" t="str">
        <f aca="false">INDEX(Table2[], MATCH(L4897, Location_ID!$D$2:$D$3098, 0), 1)</f>
        <v>93b0331a-06b9-42a4-a182-414298fdd0e9</v>
      </c>
      <c r="C4897" s="20" t="s">
        <v>1585</v>
      </c>
      <c r="D4897" s="230" t="s">
        <v>354</v>
      </c>
      <c r="E4897" s="20" t="s">
        <v>7134</v>
      </c>
      <c r="F4897" s="20" t="s">
        <v>7135</v>
      </c>
      <c r="G4897" s="20" t="s">
        <v>7591</v>
      </c>
      <c r="H4897" s="20"/>
      <c r="I4897" s="20" t="s">
        <v>15917</v>
      </c>
      <c r="J4897" s="20" t="s">
        <v>15927</v>
      </c>
      <c r="K4897" s="20" t="s">
        <v>7109</v>
      </c>
      <c r="L4897" s="20" t="s">
        <v>3147</v>
      </c>
      <c r="M4897" s="20" t="s">
        <v>7116</v>
      </c>
      <c r="N4897" s="20" t="s">
        <v>15902</v>
      </c>
      <c r="O4897" s="20" t="s">
        <v>15927</v>
      </c>
      <c r="P4897" s="201" t="n">
        <v>43730</v>
      </c>
      <c r="Q4897" s="201" t="n">
        <v>43763</v>
      </c>
      <c r="R4897" s="20" t="n">
        <v>1</v>
      </c>
      <c r="S4897" s="20" t="s">
        <v>7130</v>
      </c>
      <c r="T4897" s="20" t="n">
        <v>470.6463375</v>
      </c>
      <c r="U4897" s="20" t="n">
        <v>311.6783662</v>
      </c>
      <c r="V4897" s="20" t="n">
        <v>629.6143088</v>
      </c>
      <c r="W4897" s="20" t="s">
        <v>11510</v>
      </c>
      <c r="X4897" s="35"/>
      <c r="Y4897" s="35" t="n">
        <v>0</v>
      </c>
      <c r="Z4897" s="35" t="n">
        <v>1</v>
      </c>
      <c r="AE4897" s="94" t="e">
        <f aca="false" t="array" ref="AE4897:AK4897">_xlfn.torow(_xlfn.unique(_xlfn._xlws.filter(cat_table[Subsector],$E4897=cat_table[Sector],"")))</f>
        <v>#NAME?</v>
      </c>
      <c r="AF4897" s="94" t="e">
        <v>#NAME?</v>
      </c>
      <c r="AG4897" s="94" t="e">
        <v>#NAME?</v>
      </c>
      <c r="AH4897" s="94" t="e">
        <v>#NAME?</v>
      </c>
      <c r="AI4897" s="94" t="e">
        <v>#NAME?</v>
      </c>
      <c r="AJ4897" s="94" t="e">
        <v>#NAME?</v>
      </c>
      <c r="AK4897" s="94" t="e">
        <v>#NAME?</v>
      </c>
      <c r="AO4897" s="94" t="e">
        <f aca="false" t="array" ref="AO4897:AT4897">_xlfn.torow(_xlfn.unique(_xlfn._xlws.filter(cat_table[Sub-subsector],($E4897=cat_table[Sector])*($F4897=cat_table[Subsector]),"")))</f>
        <v>#NAME?</v>
      </c>
      <c r="AP4897" s="94" t="e">
        <v>#NAME?</v>
      </c>
      <c r="AQ4897" s="94" t="e">
        <v>#NAME?</v>
      </c>
      <c r="AR4897" s="94" t="e">
        <v>#NAME?</v>
      </c>
      <c r="AS4897" s="94" t="e">
        <v>#NAME?</v>
      </c>
      <c r="AT4897" s="94" t="e">
        <v>#NAME?</v>
      </c>
    </row>
    <row r="4898" customFormat="false" ht="15" hidden="false" customHeight="true" outlineLevel="0" collapsed="false">
      <c r="A4898" s="20" t="s">
        <v>15949</v>
      </c>
      <c r="B4898" s="20" t="str">
        <f aca="false">INDEX(Table2[], MATCH(L4898, Location_ID!$D$2:$D$3098, 0), 1)</f>
        <v>d2e8bb77-2f83-42c0-8161-e92c27d4db64</v>
      </c>
      <c r="C4898" s="20" t="s">
        <v>1585</v>
      </c>
      <c r="D4898" s="230" t="s">
        <v>354</v>
      </c>
      <c r="E4898" s="20" t="s">
        <v>7134</v>
      </c>
      <c r="F4898" s="20" t="s">
        <v>7135</v>
      </c>
      <c r="G4898" s="20" t="s">
        <v>7591</v>
      </c>
      <c r="H4898" s="20"/>
      <c r="I4898" s="20" t="s">
        <v>15917</v>
      </c>
      <c r="J4898" s="20" t="s">
        <v>15918</v>
      </c>
      <c r="K4898" s="20" t="s">
        <v>7109</v>
      </c>
      <c r="L4898" s="20" t="s">
        <v>3149</v>
      </c>
      <c r="M4898" s="20" t="s">
        <v>7116</v>
      </c>
      <c r="N4898" s="20" t="s">
        <v>15902</v>
      </c>
      <c r="O4898" s="20" t="s">
        <v>15918</v>
      </c>
      <c r="P4898" s="201" t="n">
        <v>43730</v>
      </c>
      <c r="Q4898" s="201" t="n">
        <v>43763</v>
      </c>
      <c r="R4898" s="20" t="n">
        <v>1</v>
      </c>
      <c r="S4898" s="20" t="s">
        <v>7130</v>
      </c>
      <c r="T4898" s="20" t="n">
        <v>989.698889</v>
      </c>
      <c r="U4898" s="20" t="n">
        <v>760.1781632</v>
      </c>
      <c r="V4898" s="20" t="n">
        <v>1219.2196148</v>
      </c>
      <c r="W4898" s="20" t="s">
        <v>11510</v>
      </c>
      <c r="X4898" s="35"/>
      <c r="Y4898" s="35" t="n">
        <v>0</v>
      </c>
      <c r="Z4898" s="35" t="n">
        <v>1</v>
      </c>
      <c r="AE4898" s="94" t="e">
        <f aca="false" t="array" ref="AE4898:AK4898">_xlfn.torow(_xlfn.unique(_xlfn._xlws.filter(cat_table[Subsector],$E4898=cat_table[Sector],"")))</f>
        <v>#NAME?</v>
      </c>
      <c r="AF4898" s="94" t="e">
        <v>#NAME?</v>
      </c>
      <c r="AG4898" s="94" t="e">
        <v>#NAME?</v>
      </c>
      <c r="AH4898" s="94" t="e">
        <v>#NAME?</v>
      </c>
      <c r="AI4898" s="94" t="e">
        <v>#NAME?</v>
      </c>
      <c r="AJ4898" s="94" t="e">
        <v>#NAME?</v>
      </c>
      <c r="AK4898" s="94" t="e">
        <v>#NAME?</v>
      </c>
      <c r="AO4898" s="94" t="e">
        <f aca="false" t="array" ref="AO4898:AT4898">_xlfn.torow(_xlfn.unique(_xlfn._xlws.filter(cat_table[Sub-subsector],($E4898=cat_table[Sector])*($F4898=cat_table[Subsector]),"")))</f>
        <v>#NAME?</v>
      </c>
      <c r="AP4898" s="94" t="e">
        <v>#NAME?</v>
      </c>
      <c r="AQ4898" s="94" t="e">
        <v>#NAME?</v>
      </c>
      <c r="AR4898" s="94" t="e">
        <v>#NAME?</v>
      </c>
      <c r="AS4898" s="94" t="e">
        <v>#NAME?</v>
      </c>
      <c r="AT4898" s="94" t="e">
        <v>#NAME?</v>
      </c>
    </row>
    <row r="4899" customFormat="false" ht="15" hidden="false" customHeight="true" outlineLevel="0" collapsed="false">
      <c r="A4899" s="20" t="s">
        <v>15950</v>
      </c>
      <c r="B4899" s="20" t="str">
        <f aca="false">INDEX(Table2[], MATCH(L4899, Location_ID!$D$2:$D$3098, 0), 1)</f>
        <v>00e90193-95d5-496c-8c9e-72ee3f614f1d</v>
      </c>
      <c r="C4899" s="20" t="s">
        <v>1585</v>
      </c>
      <c r="D4899" s="230" t="s">
        <v>354</v>
      </c>
      <c r="E4899" s="20" t="s">
        <v>7134</v>
      </c>
      <c r="F4899" s="20" t="s">
        <v>7135</v>
      </c>
      <c r="G4899" s="20" t="s">
        <v>7591</v>
      </c>
      <c r="H4899" s="20"/>
      <c r="I4899" s="20" t="s">
        <v>15917</v>
      </c>
      <c r="J4899" s="20" t="s">
        <v>15918</v>
      </c>
      <c r="K4899" s="20" t="s">
        <v>7109</v>
      </c>
      <c r="L4899" s="20" t="s">
        <v>3151</v>
      </c>
      <c r="M4899" s="20" t="s">
        <v>7116</v>
      </c>
      <c r="N4899" s="20" t="s">
        <v>15902</v>
      </c>
      <c r="O4899" s="20" t="s">
        <v>15918</v>
      </c>
      <c r="P4899" s="201" t="n">
        <v>43730</v>
      </c>
      <c r="Q4899" s="201" t="n">
        <v>43763</v>
      </c>
      <c r="R4899" s="20" t="n">
        <v>1</v>
      </c>
      <c r="S4899" s="20" t="s">
        <v>7130</v>
      </c>
      <c r="T4899" s="20" t="n">
        <v>627.392642</v>
      </c>
      <c r="U4899" s="20" t="n">
        <v>548.7750928</v>
      </c>
      <c r="V4899" s="20" t="n">
        <v>706.0101912</v>
      </c>
      <c r="W4899" s="20" t="s">
        <v>11510</v>
      </c>
      <c r="X4899" s="35"/>
      <c r="Y4899" s="35" t="n">
        <v>0</v>
      </c>
      <c r="Z4899" s="35" t="n">
        <v>1</v>
      </c>
      <c r="AE4899" s="94" t="e">
        <f aca="false" t="array" ref="AE4899:AK4899">_xlfn.torow(_xlfn.unique(_xlfn._xlws.filter(cat_table[Subsector],$E4899=cat_table[Sector],"")))</f>
        <v>#NAME?</v>
      </c>
      <c r="AF4899" s="94" t="e">
        <v>#NAME?</v>
      </c>
      <c r="AG4899" s="94" t="e">
        <v>#NAME?</v>
      </c>
      <c r="AH4899" s="94" t="e">
        <v>#NAME?</v>
      </c>
      <c r="AI4899" s="94" t="e">
        <v>#NAME?</v>
      </c>
      <c r="AJ4899" s="94" t="e">
        <v>#NAME?</v>
      </c>
      <c r="AK4899" s="94" t="e">
        <v>#NAME?</v>
      </c>
      <c r="AO4899" s="94" t="e">
        <f aca="false" t="array" ref="AO4899:AT4899">_xlfn.torow(_xlfn.unique(_xlfn._xlws.filter(cat_table[Sub-subsector],($E4899=cat_table[Sector])*($F4899=cat_table[Subsector]),"")))</f>
        <v>#NAME?</v>
      </c>
      <c r="AP4899" s="94" t="e">
        <v>#NAME?</v>
      </c>
      <c r="AQ4899" s="94" t="e">
        <v>#NAME?</v>
      </c>
      <c r="AR4899" s="94" t="e">
        <v>#NAME?</v>
      </c>
      <c r="AS4899" s="94" t="e">
        <v>#NAME?</v>
      </c>
      <c r="AT4899" s="94" t="e">
        <v>#NAME?</v>
      </c>
    </row>
    <row r="4900" customFormat="false" ht="15" hidden="false" customHeight="true" outlineLevel="0" collapsed="false">
      <c r="A4900" s="20" t="s">
        <v>15951</v>
      </c>
      <c r="B4900" s="20" t="str">
        <f aca="false">INDEX(Table2[], MATCH(L4900, Location_ID!$D$2:$D$3098, 0), 1)</f>
        <v>ceb6ed47-79af-4d36-a409-a64cf841f0fd</v>
      </c>
      <c r="C4900" s="20" t="s">
        <v>1585</v>
      </c>
      <c r="D4900" s="230" t="s">
        <v>354</v>
      </c>
      <c r="E4900" s="20" t="s">
        <v>7134</v>
      </c>
      <c r="F4900" s="20" t="s">
        <v>7135</v>
      </c>
      <c r="G4900" s="20" t="s">
        <v>7591</v>
      </c>
      <c r="H4900" s="20"/>
      <c r="I4900" s="20" t="s">
        <v>15917</v>
      </c>
      <c r="J4900" s="20" t="s">
        <v>15932</v>
      </c>
      <c r="K4900" s="20" t="s">
        <v>7109</v>
      </c>
      <c r="L4900" s="20" t="s">
        <v>3153</v>
      </c>
      <c r="M4900" s="20" t="s">
        <v>7116</v>
      </c>
      <c r="N4900" s="20" t="s">
        <v>15902</v>
      </c>
      <c r="O4900" s="20" t="s">
        <v>15932</v>
      </c>
      <c r="P4900" s="201" t="n">
        <v>43730</v>
      </c>
      <c r="Q4900" s="201" t="n">
        <v>43763</v>
      </c>
      <c r="R4900" s="20" t="n">
        <v>1</v>
      </c>
      <c r="S4900" s="20" t="s">
        <v>7130</v>
      </c>
      <c r="T4900" s="20" t="n">
        <v>290.8691467</v>
      </c>
      <c r="U4900" s="20" t="n">
        <v>246.90170553</v>
      </c>
      <c r="V4900" s="20" t="n">
        <v>334.83658787</v>
      </c>
      <c r="W4900" s="20" t="s">
        <v>11510</v>
      </c>
      <c r="X4900" s="35"/>
      <c r="Y4900" s="35" t="n">
        <v>0</v>
      </c>
      <c r="Z4900" s="35" t="n">
        <v>1</v>
      </c>
      <c r="AE4900" s="94" t="e">
        <f aca="false" t="array" ref="AE4900:AK4900">_xlfn.torow(_xlfn.unique(_xlfn._xlws.filter(cat_table[Subsector],$E4900=cat_table[Sector],"")))</f>
        <v>#NAME?</v>
      </c>
      <c r="AF4900" s="94" t="e">
        <v>#NAME?</v>
      </c>
      <c r="AG4900" s="94" t="e">
        <v>#NAME?</v>
      </c>
      <c r="AH4900" s="94" t="e">
        <v>#NAME?</v>
      </c>
      <c r="AI4900" s="94" t="e">
        <v>#NAME?</v>
      </c>
      <c r="AJ4900" s="94" t="e">
        <v>#NAME?</v>
      </c>
      <c r="AK4900" s="94" t="e">
        <v>#NAME?</v>
      </c>
      <c r="AO4900" s="94" t="e">
        <f aca="false" t="array" ref="AO4900:AT4900">_xlfn.torow(_xlfn.unique(_xlfn._xlws.filter(cat_table[Sub-subsector],($E4900=cat_table[Sector])*($F4900=cat_table[Subsector]),"")))</f>
        <v>#NAME?</v>
      </c>
      <c r="AP4900" s="94" t="e">
        <v>#NAME?</v>
      </c>
      <c r="AQ4900" s="94" t="e">
        <v>#NAME?</v>
      </c>
      <c r="AR4900" s="94" t="e">
        <v>#NAME?</v>
      </c>
      <c r="AS4900" s="94" t="e">
        <v>#NAME?</v>
      </c>
      <c r="AT4900" s="94" t="e">
        <v>#NAME?</v>
      </c>
    </row>
    <row r="4901" customFormat="false" ht="15" hidden="false" customHeight="true" outlineLevel="0" collapsed="false">
      <c r="A4901" s="20" t="s">
        <v>15952</v>
      </c>
      <c r="B4901" s="20" t="str">
        <f aca="false">INDEX(Table2[], MATCH(L4901, Location_ID!$D$2:$D$3098, 0), 1)</f>
        <v>21a0f14a-35c3-4166-b3b7-add1d92f149f</v>
      </c>
      <c r="C4901" s="20" t="s">
        <v>1585</v>
      </c>
      <c r="D4901" s="230" t="s">
        <v>354</v>
      </c>
      <c r="E4901" s="20" t="s">
        <v>7134</v>
      </c>
      <c r="F4901" s="20" t="s">
        <v>7135</v>
      </c>
      <c r="G4901" s="20" t="s">
        <v>7591</v>
      </c>
      <c r="H4901" s="20"/>
      <c r="I4901" s="20" t="s">
        <v>15917</v>
      </c>
      <c r="J4901" s="20" t="s">
        <v>15925</v>
      </c>
      <c r="K4901" s="20" t="s">
        <v>7109</v>
      </c>
      <c r="L4901" s="20" t="s">
        <v>3155</v>
      </c>
      <c r="M4901" s="20" t="s">
        <v>7116</v>
      </c>
      <c r="N4901" s="20" t="s">
        <v>15902</v>
      </c>
      <c r="O4901" s="20" t="s">
        <v>15925</v>
      </c>
      <c r="P4901" s="201" t="n">
        <v>43730</v>
      </c>
      <c r="Q4901" s="201" t="n">
        <v>43763</v>
      </c>
      <c r="R4901" s="20" t="n">
        <v>1</v>
      </c>
      <c r="S4901" s="20" t="s">
        <v>7130</v>
      </c>
      <c r="T4901" s="20" t="n">
        <v>661.624316</v>
      </c>
      <c r="U4901" s="20" t="n">
        <v>496.764238</v>
      </c>
      <c r="V4901" s="20" t="n">
        <v>826.484394</v>
      </c>
      <c r="W4901" s="20" t="s">
        <v>11510</v>
      </c>
      <c r="X4901" s="35"/>
      <c r="Y4901" s="35" t="n">
        <v>0</v>
      </c>
      <c r="Z4901" s="35" t="n">
        <v>1</v>
      </c>
      <c r="AE4901" s="94" t="e">
        <f aca="false" t="array" ref="AE4901:AK4901">_xlfn.torow(_xlfn.unique(_xlfn._xlws.filter(cat_table[Subsector],$E4901=cat_table[Sector],"")))</f>
        <v>#NAME?</v>
      </c>
      <c r="AF4901" s="94" t="e">
        <v>#NAME?</v>
      </c>
      <c r="AG4901" s="94" t="e">
        <v>#NAME?</v>
      </c>
      <c r="AH4901" s="94" t="e">
        <v>#NAME?</v>
      </c>
      <c r="AI4901" s="94" t="e">
        <v>#NAME?</v>
      </c>
      <c r="AJ4901" s="94" t="e">
        <v>#NAME?</v>
      </c>
      <c r="AK4901" s="94" t="e">
        <v>#NAME?</v>
      </c>
      <c r="AO4901" s="94" t="e">
        <f aca="false" t="array" ref="AO4901:AT4901">_xlfn.torow(_xlfn.unique(_xlfn._xlws.filter(cat_table[Sub-subsector],($E4901=cat_table[Sector])*($F4901=cat_table[Subsector]),"")))</f>
        <v>#NAME?</v>
      </c>
      <c r="AP4901" s="94" t="e">
        <v>#NAME?</v>
      </c>
      <c r="AQ4901" s="94" t="e">
        <v>#NAME?</v>
      </c>
      <c r="AR4901" s="94" t="e">
        <v>#NAME?</v>
      </c>
      <c r="AS4901" s="94" t="e">
        <v>#NAME?</v>
      </c>
      <c r="AT4901" s="94" t="e">
        <v>#NAME?</v>
      </c>
    </row>
    <row r="4902" customFormat="false" ht="15" hidden="false" customHeight="true" outlineLevel="0" collapsed="false">
      <c r="A4902" s="20" t="s">
        <v>15953</v>
      </c>
      <c r="B4902" s="20" t="str">
        <f aca="false">INDEX(Table2[], MATCH(L4902, Location_ID!$D$2:$D$3098, 0), 1)</f>
        <v>6b439712-95eb-402e-96ba-476973f8c163</v>
      </c>
      <c r="C4902" s="20" t="s">
        <v>1585</v>
      </c>
      <c r="D4902" s="230" t="s">
        <v>354</v>
      </c>
      <c r="E4902" s="20" t="s">
        <v>7134</v>
      </c>
      <c r="F4902" s="20" t="s">
        <v>7135</v>
      </c>
      <c r="G4902" s="20" t="s">
        <v>7591</v>
      </c>
      <c r="H4902" s="20"/>
      <c r="I4902" s="20" t="s">
        <v>15917</v>
      </c>
      <c r="J4902" s="20" t="s">
        <v>15918</v>
      </c>
      <c r="K4902" s="20" t="s">
        <v>7109</v>
      </c>
      <c r="L4902" s="20" t="s">
        <v>3157</v>
      </c>
      <c r="M4902" s="20" t="s">
        <v>7116</v>
      </c>
      <c r="N4902" s="20" t="s">
        <v>15902</v>
      </c>
      <c r="O4902" s="20" t="s">
        <v>15918</v>
      </c>
      <c r="P4902" s="201" t="n">
        <v>43730</v>
      </c>
      <c r="Q4902" s="201" t="n">
        <v>43763</v>
      </c>
      <c r="R4902" s="20" t="n">
        <v>1</v>
      </c>
      <c r="S4902" s="20" t="s">
        <v>7130</v>
      </c>
      <c r="T4902" s="20" t="n">
        <v>290.762685</v>
      </c>
      <c r="U4902" s="20" t="n">
        <v>235.31559167</v>
      </c>
      <c r="V4902" s="20" t="n">
        <v>346.20977833</v>
      </c>
      <c r="W4902" s="20" t="s">
        <v>11510</v>
      </c>
      <c r="X4902" s="35"/>
      <c r="Y4902" s="35" t="n">
        <v>0</v>
      </c>
      <c r="Z4902" s="35" t="n">
        <v>1</v>
      </c>
      <c r="AE4902" s="94" t="e">
        <f aca="false" t="array" ref="AE4902:AK4902">_xlfn.torow(_xlfn.unique(_xlfn._xlws.filter(cat_table[Subsector],$E4902=cat_table[Sector],"")))</f>
        <v>#NAME?</v>
      </c>
      <c r="AF4902" s="94" t="e">
        <v>#NAME?</v>
      </c>
      <c r="AG4902" s="94" t="e">
        <v>#NAME?</v>
      </c>
      <c r="AH4902" s="94" t="e">
        <v>#NAME?</v>
      </c>
      <c r="AI4902" s="94" t="e">
        <v>#NAME?</v>
      </c>
      <c r="AJ4902" s="94" t="e">
        <v>#NAME?</v>
      </c>
      <c r="AK4902" s="94" t="e">
        <v>#NAME?</v>
      </c>
      <c r="AO4902" s="94" t="e">
        <f aca="false" t="array" ref="AO4902:AT4902">_xlfn.torow(_xlfn.unique(_xlfn._xlws.filter(cat_table[Sub-subsector],($E4902=cat_table[Sector])*($F4902=cat_table[Subsector]),"")))</f>
        <v>#NAME?</v>
      </c>
      <c r="AP4902" s="94" t="e">
        <v>#NAME?</v>
      </c>
      <c r="AQ4902" s="94" t="e">
        <v>#NAME?</v>
      </c>
      <c r="AR4902" s="94" t="e">
        <v>#NAME?</v>
      </c>
      <c r="AS4902" s="94" t="e">
        <v>#NAME?</v>
      </c>
      <c r="AT4902" s="94" t="e">
        <v>#NAME?</v>
      </c>
    </row>
    <row r="4903" customFormat="false" ht="15" hidden="false" customHeight="true" outlineLevel="0" collapsed="false">
      <c r="A4903" s="20" t="s">
        <v>15954</v>
      </c>
      <c r="B4903" s="20" t="str">
        <f aca="false">INDEX(Table2[], MATCH(L4903, Location_ID!$D$2:$D$3098, 0), 1)</f>
        <v>8455e90d-18e3-4bf6-8375-ed494e52621c</v>
      </c>
      <c r="C4903" s="20" t="s">
        <v>1585</v>
      </c>
      <c r="D4903" s="230" t="s">
        <v>354</v>
      </c>
      <c r="E4903" s="20" t="s">
        <v>7134</v>
      </c>
      <c r="F4903" s="20" t="s">
        <v>7135</v>
      </c>
      <c r="G4903" s="20" t="s">
        <v>7591</v>
      </c>
      <c r="H4903" s="20"/>
      <c r="I4903" s="20" t="s">
        <v>15917</v>
      </c>
      <c r="J4903" s="20" t="s">
        <v>15918</v>
      </c>
      <c r="K4903" s="20" t="s">
        <v>7109</v>
      </c>
      <c r="L4903" s="20" t="s">
        <v>3159</v>
      </c>
      <c r="M4903" s="20" t="s">
        <v>7116</v>
      </c>
      <c r="N4903" s="20" t="s">
        <v>15902</v>
      </c>
      <c r="O4903" s="20" t="s">
        <v>15918</v>
      </c>
      <c r="P4903" s="201" t="n">
        <v>43730</v>
      </c>
      <c r="Q4903" s="201" t="n">
        <v>43763</v>
      </c>
      <c r="R4903" s="20" t="n">
        <v>1</v>
      </c>
      <c r="S4903" s="20" t="s">
        <v>7130</v>
      </c>
      <c r="T4903" s="20" t="n">
        <v>1915.213474</v>
      </c>
      <c r="U4903" s="20" t="n">
        <v>1453.7728683</v>
      </c>
      <c r="V4903" s="20" t="n">
        <v>2376.6540797</v>
      </c>
      <c r="W4903" s="20" t="s">
        <v>11510</v>
      </c>
      <c r="X4903" s="35"/>
      <c r="Y4903" s="35" t="n">
        <v>0</v>
      </c>
      <c r="Z4903" s="35" t="n">
        <v>1</v>
      </c>
      <c r="AE4903" s="94" t="e">
        <f aca="false" t="array" ref="AE4903:AK4903">_xlfn.torow(_xlfn.unique(_xlfn._xlws.filter(cat_table[Subsector],$E4903=cat_table[Sector],"")))</f>
        <v>#NAME?</v>
      </c>
      <c r="AF4903" s="94" t="e">
        <v>#NAME?</v>
      </c>
      <c r="AG4903" s="94" t="e">
        <v>#NAME?</v>
      </c>
      <c r="AH4903" s="94" t="e">
        <v>#NAME?</v>
      </c>
      <c r="AI4903" s="94" t="e">
        <v>#NAME?</v>
      </c>
      <c r="AJ4903" s="94" t="e">
        <v>#NAME?</v>
      </c>
      <c r="AK4903" s="94" t="e">
        <v>#NAME?</v>
      </c>
      <c r="AO4903" s="94" t="e">
        <f aca="false" t="array" ref="AO4903:AT4903">_xlfn.torow(_xlfn.unique(_xlfn._xlws.filter(cat_table[Sub-subsector],($E4903=cat_table[Sector])*($F4903=cat_table[Subsector]),"")))</f>
        <v>#NAME?</v>
      </c>
      <c r="AP4903" s="94" t="e">
        <v>#NAME?</v>
      </c>
      <c r="AQ4903" s="94" t="e">
        <v>#NAME?</v>
      </c>
      <c r="AR4903" s="94" t="e">
        <v>#NAME?</v>
      </c>
      <c r="AS4903" s="94" t="e">
        <v>#NAME?</v>
      </c>
      <c r="AT4903" s="94" t="e">
        <v>#NAME?</v>
      </c>
    </row>
    <row r="4904" customFormat="false" ht="15" hidden="false" customHeight="true" outlineLevel="0" collapsed="false">
      <c r="A4904" s="20" t="s">
        <v>15955</v>
      </c>
      <c r="B4904" s="20" t="str">
        <f aca="false">INDEX(Table2[], MATCH(L4904, Location_ID!$D$2:$D$3098, 0), 1)</f>
        <v>bc8d8848-4a1f-421e-a53c-988dc8b88d83</v>
      </c>
      <c r="C4904" s="20" t="s">
        <v>1585</v>
      </c>
      <c r="D4904" s="230" t="s">
        <v>354</v>
      </c>
      <c r="E4904" s="20" t="s">
        <v>7134</v>
      </c>
      <c r="F4904" s="20" t="s">
        <v>7135</v>
      </c>
      <c r="G4904" s="20" t="s">
        <v>7591</v>
      </c>
      <c r="H4904" s="20"/>
      <c r="I4904" s="20" t="s">
        <v>15917</v>
      </c>
      <c r="J4904" s="20" t="s">
        <v>15925</v>
      </c>
      <c r="K4904" s="20" t="s">
        <v>7109</v>
      </c>
      <c r="L4904" s="20" t="s">
        <v>3161</v>
      </c>
      <c r="M4904" s="20" t="s">
        <v>7116</v>
      </c>
      <c r="N4904" s="20" t="s">
        <v>15902</v>
      </c>
      <c r="O4904" s="20" t="s">
        <v>15925</v>
      </c>
      <c r="P4904" s="201" t="n">
        <v>43730</v>
      </c>
      <c r="Q4904" s="201" t="n">
        <v>43763</v>
      </c>
      <c r="R4904" s="20" t="n">
        <v>1</v>
      </c>
      <c r="S4904" s="20" t="s">
        <v>7130</v>
      </c>
      <c r="T4904" s="20" t="n">
        <v>2232.97946</v>
      </c>
      <c r="U4904" s="20" t="n">
        <v>1812.582204</v>
      </c>
      <c r="V4904" s="20" t="n">
        <v>2653.376716</v>
      </c>
      <c r="W4904" s="20" t="s">
        <v>11510</v>
      </c>
      <c r="X4904" s="35"/>
      <c r="Y4904" s="35" t="n">
        <v>0</v>
      </c>
      <c r="Z4904" s="35" t="n">
        <v>1</v>
      </c>
      <c r="AE4904" s="94" t="e">
        <f aca="false" t="array" ref="AE4904:AK4904">_xlfn.torow(_xlfn.unique(_xlfn._xlws.filter(cat_table[Subsector],$E4904=cat_table[Sector],"")))</f>
        <v>#NAME?</v>
      </c>
      <c r="AF4904" s="94" t="e">
        <v>#NAME?</v>
      </c>
      <c r="AG4904" s="94" t="e">
        <v>#NAME?</v>
      </c>
      <c r="AH4904" s="94" t="e">
        <v>#NAME?</v>
      </c>
      <c r="AI4904" s="94" t="e">
        <v>#NAME?</v>
      </c>
      <c r="AJ4904" s="94" t="e">
        <v>#NAME?</v>
      </c>
      <c r="AK4904" s="94" t="e">
        <v>#NAME?</v>
      </c>
      <c r="AO4904" s="94" t="e">
        <f aca="false" t="array" ref="AO4904:AT4904">_xlfn.torow(_xlfn.unique(_xlfn._xlws.filter(cat_table[Sub-subsector],($E4904=cat_table[Sector])*($F4904=cat_table[Subsector]),"")))</f>
        <v>#NAME?</v>
      </c>
      <c r="AP4904" s="94" t="e">
        <v>#NAME?</v>
      </c>
      <c r="AQ4904" s="94" t="e">
        <v>#NAME?</v>
      </c>
      <c r="AR4904" s="94" t="e">
        <v>#NAME?</v>
      </c>
      <c r="AS4904" s="94" t="e">
        <v>#NAME?</v>
      </c>
      <c r="AT4904" s="94" t="e">
        <v>#NAME?</v>
      </c>
    </row>
    <row r="4905" customFormat="false" ht="15" hidden="false" customHeight="true" outlineLevel="0" collapsed="false">
      <c r="A4905" s="20" t="s">
        <v>15956</v>
      </c>
      <c r="B4905" s="20" t="str">
        <f aca="false">INDEX(Table2[], MATCH(L4905, Location_ID!$D$2:$D$3098, 0), 1)</f>
        <v>3ef4d80b-62c0-4dea-a26b-546fb89d7913</v>
      </c>
      <c r="C4905" s="20" t="s">
        <v>1585</v>
      </c>
      <c r="D4905" s="230" t="s">
        <v>354</v>
      </c>
      <c r="E4905" s="20" t="s">
        <v>7134</v>
      </c>
      <c r="F4905" s="20" t="s">
        <v>7135</v>
      </c>
      <c r="G4905" s="20" t="s">
        <v>7591</v>
      </c>
      <c r="H4905" s="20"/>
      <c r="I4905" s="20" t="s">
        <v>15917</v>
      </c>
      <c r="J4905" s="20" t="s">
        <v>15927</v>
      </c>
      <c r="K4905" s="20" t="s">
        <v>7109</v>
      </c>
      <c r="L4905" s="20" t="s">
        <v>3163</v>
      </c>
      <c r="M4905" s="20" t="s">
        <v>7116</v>
      </c>
      <c r="N4905" s="20" t="s">
        <v>15902</v>
      </c>
      <c r="O4905" s="20" t="s">
        <v>15927</v>
      </c>
      <c r="P4905" s="201" t="n">
        <v>43730</v>
      </c>
      <c r="Q4905" s="201" t="n">
        <v>43763</v>
      </c>
      <c r="R4905" s="20" t="n">
        <v>1</v>
      </c>
      <c r="S4905" s="20" t="s">
        <v>7130</v>
      </c>
      <c r="T4905" s="20" t="n">
        <v>41.02346611</v>
      </c>
      <c r="U4905" s="20" t="n">
        <v>14.74528489</v>
      </c>
      <c r="V4905" s="20" t="n">
        <v>67.30164733</v>
      </c>
      <c r="W4905" s="20" t="s">
        <v>11510</v>
      </c>
      <c r="X4905" s="35"/>
      <c r="Y4905" s="35" t="n">
        <v>0</v>
      </c>
      <c r="Z4905" s="35" t="n">
        <v>1</v>
      </c>
      <c r="AE4905" s="94" t="e">
        <f aca="false" t="array" ref="AE4905:AK4905">_xlfn.torow(_xlfn.unique(_xlfn._xlws.filter(cat_table[Subsector],$E4905=cat_table[Sector],"")))</f>
        <v>#NAME?</v>
      </c>
      <c r="AF4905" s="94" t="e">
        <v>#NAME?</v>
      </c>
      <c r="AG4905" s="94" t="e">
        <v>#NAME?</v>
      </c>
      <c r="AH4905" s="94" t="e">
        <v>#NAME?</v>
      </c>
      <c r="AI4905" s="94" t="e">
        <v>#NAME?</v>
      </c>
      <c r="AJ4905" s="94" t="e">
        <v>#NAME?</v>
      </c>
      <c r="AK4905" s="94" t="e">
        <v>#NAME?</v>
      </c>
      <c r="AO4905" s="94" t="e">
        <f aca="false" t="array" ref="AO4905:AT4905">_xlfn.torow(_xlfn.unique(_xlfn._xlws.filter(cat_table[Sub-subsector],($E4905=cat_table[Sector])*($F4905=cat_table[Subsector]),"")))</f>
        <v>#NAME?</v>
      </c>
      <c r="AP4905" s="94" t="e">
        <v>#NAME?</v>
      </c>
      <c r="AQ4905" s="94" t="e">
        <v>#NAME?</v>
      </c>
      <c r="AR4905" s="94" t="e">
        <v>#NAME?</v>
      </c>
      <c r="AS4905" s="94" t="e">
        <v>#NAME?</v>
      </c>
      <c r="AT4905" s="94" t="e">
        <v>#NAME?</v>
      </c>
    </row>
    <row r="4906" customFormat="false" ht="15" hidden="false" customHeight="true" outlineLevel="0" collapsed="false">
      <c r="A4906" s="20" t="s">
        <v>15957</v>
      </c>
      <c r="B4906" s="20" t="str">
        <f aca="false">INDEX(Table2[], MATCH(L4906, Location_ID!$D$2:$D$3098, 0), 1)</f>
        <v>09f9e1b0-6f4f-4e9a-b1dd-8874f7e6e37f</v>
      </c>
      <c r="C4906" s="20" t="s">
        <v>1585</v>
      </c>
      <c r="D4906" s="230" t="s">
        <v>354</v>
      </c>
      <c r="E4906" s="20" t="s">
        <v>7134</v>
      </c>
      <c r="F4906" s="20" t="s">
        <v>7135</v>
      </c>
      <c r="G4906" s="20" t="s">
        <v>7591</v>
      </c>
      <c r="H4906" s="20"/>
      <c r="I4906" s="20" t="s">
        <v>15917</v>
      </c>
      <c r="J4906" s="20" t="s">
        <v>15918</v>
      </c>
      <c r="K4906" s="20" t="s">
        <v>7109</v>
      </c>
      <c r="L4906" s="20" t="s">
        <v>3165</v>
      </c>
      <c r="M4906" s="20" t="s">
        <v>7116</v>
      </c>
      <c r="N4906" s="20" t="s">
        <v>15902</v>
      </c>
      <c r="O4906" s="20" t="s">
        <v>15918</v>
      </c>
      <c r="P4906" s="201" t="n">
        <v>43730</v>
      </c>
      <c r="Q4906" s="201" t="n">
        <v>43763</v>
      </c>
      <c r="R4906" s="20" t="n">
        <v>1</v>
      </c>
      <c r="S4906" s="20" t="s">
        <v>7130</v>
      </c>
      <c r="T4906" s="20" t="n">
        <v>465.4537513</v>
      </c>
      <c r="U4906" s="20" t="n">
        <v>349.1275964</v>
      </c>
      <c r="V4906" s="20" t="n">
        <v>581.7799062</v>
      </c>
      <c r="W4906" s="20" t="s">
        <v>11510</v>
      </c>
      <c r="X4906" s="35"/>
      <c r="Y4906" s="35" t="n">
        <v>0</v>
      </c>
      <c r="Z4906" s="35" t="n">
        <v>1</v>
      </c>
      <c r="AE4906" s="94" t="e">
        <f aca="false" t="array" ref="AE4906:AK4906">_xlfn.torow(_xlfn.unique(_xlfn._xlws.filter(cat_table[Subsector],$E4906=cat_table[Sector],"")))</f>
        <v>#NAME?</v>
      </c>
      <c r="AF4906" s="94" t="e">
        <v>#NAME?</v>
      </c>
      <c r="AG4906" s="94" t="e">
        <v>#NAME?</v>
      </c>
      <c r="AH4906" s="94" t="e">
        <v>#NAME?</v>
      </c>
      <c r="AI4906" s="94" t="e">
        <v>#NAME?</v>
      </c>
      <c r="AJ4906" s="94" t="e">
        <v>#NAME?</v>
      </c>
      <c r="AK4906" s="94" t="e">
        <v>#NAME?</v>
      </c>
      <c r="AO4906" s="94" t="e">
        <f aca="false" t="array" ref="AO4906:AT4906">_xlfn.torow(_xlfn.unique(_xlfn._xlws.filter(cat_table[Sub-subsector],($E4906=cat_table[Sector])*($F4906=cat_table[Subsector]),"")))</f>
        <v>#NAME?</v>
      </c>
      <c r="AP4906" s="94" t="e">
        <v>#NAME?</v>
      </c>
      <c r="AQ4906" s="94" t="e">
        <v>#NAME?</v>
      </c>
      <c r="AR4906" s="94" t="e">
        <v>#NAME?</v>
      </c>
      <c r="AS4906" s="94" t="e">
        <v>#NAME?</v>
      </c>
      <c r="AT4906" s="94" t="e">
        <v>#NAME?</v>
      </c>
    </row>
    <row r="4907" customFormat="false" ht="15" hidden="false" customHeight="true" outlineLevel="0" collapsed="false">
      <c r="A4907" s="20" t="s">
        <v>15958</v>
      </c>
      <c r="B4907" s="20" t="str">
        <f aca="false">INDEX(Table2[], MATCH(L4907, Location_ID!$D$2:$D$3098, 0), 1)</f>
        <v>bceea077-ce42-4c89-8c76-144345617aea</v>
      </c>
      <c r="C4907" s="20" t="s">
        <v>1585</v>
      </c>
      <c r="D4907" s="230" t="s">
        <v>354</v>
      </c>
      <c r="E4907" s="20" t="s">
        <v>7134</v>
      </c>
      <c r="F4907" s="20" t="s">
        <v>7135</v>
      </c>
      <c r="G4907" s="20" t="s">
        <v>7591</v>
      </c>
      <c r="H4907" s="20"/>
      <c r="I4907" s="20" t="s">
        <v>15917</v>
      </c>
      <c r="J4907" s="20" t="s">
        <v>15918</v>
      </c>
      <c r="K4907" s="20" t="s">
        <v>7109</v>
      </c>
      <c r="L4907" s="20" t="s">
        <v>3167</v>
      </c>
      <c r="M4907" s="20" t="s">
        <v>7116</v>
      </c>
      <c r="N4907" s="20" t="s">
        <v>15902</v>
      </c>
      <c r="O4907" s="20" t="s">
        <v>15918</v>
      </c>
      <c r="P4907" s="201" t="n">
        <v>43730</v>
      </c>
      <c r="Q4907" s="201" t="n">
        <v>43763</v>
      </c>
      <c r="R4907" s="20" t="n">
        <v>1</v>
      </c>
      <c r="S4907" s="20" t="s">
        <v>7130</v>
      </c>
      <c r="T4907" s="20" t="n">
        <v>388.9951626</v>
      </c>
      <c r="U4907" s="20" t="n">
        <v>231.479685</v>
      </c>
      <c r="V4907" s="20" t="n">
        <v>546.5106402</v>
      </c>
      <c r="W4907" s="20" t="s">
        <v>11510</v>
      </c>
      <c r="X4907" s="35"/>
      <c r="Y4907" s="35" t="n">
        <v>0</v>
      </c>
      <c r="Z4907" s="35" t="n">
        <v>1</v>
      </c>
      <c r="AE4907" s="94" t="e">
        <f aca="false" t="array" ref="AE4907:AK4907">_xlfn.torow(_xlfn.unique(_xlfn._xlws.filter(cat_table[Subsector],$E4907=cat_table[Sector],"")))</f>
        <v>#NAME?</v>
      </c>
      <c r="AF4907" s="94" t="e">
        <v>#NAME?</v>
      </c>
      <c r="AG4907" s="94" t="e">
        <v>#NAME?</v>
      </c>
      <c r="AH4907" s="94" t="e">
        <v>#NAME?</v>
      </c>
      <c r="AI4907" s="94" t="e">
        <v>#NAME?</v>
      </c>
      <c r="AJ4907" s="94" t="e">
        <v>#NAME?</v>
      </c>
      <c r="AK4907" s="94" t="e">
        <v>#NAME?</v>
      </c>
      <c r="AO4907" s="94" t="e">
        <f aca="false" t="array" ref="AO4907:AT4907">_xlfn.torow(_xlfn.unique(_xlfn._xlws.filter(cat_table[Sub-subsector],($E4907=cat_table[Sector])*($F4907=cat_table[Subsector]),"")))</f>
        <v>#NAME?</v>
      </c>
      <c r="AP4907" s="94" t="e">
        <v>#NAME?</v>
      </c>
      <c r="AQ4907" s="94" t="e">
        <v>#NAME?</v>
      </c>
      <c r="AR4907" s="94" t="e">
        <v>#NAME?</v>
      </c>
      <c r="AS4907" s="94" t="e">
        <v>#NAME?</v>
      </c>
      <c r="AT4907" s="94" t="e">
        <v>#NAME?</v>
      </c>
    </row>
    <row r="4908" customFormat="false" ht="15" hidden="false" customHeight="true" outlineLevel="0" collapsed="false">
      <c r="A4908" s="20" t="s">
        <v>15959</v>
      </c>
      <c r="B4908" s="20" t="str">
        <f aca="false">INDEX(Table2[], MATCH(L4908, Location_ID!$D$2:$D$3098, 0), 1)</f>
        <v>1d62266a-c672-4c09-bfea-6bf7786e2117</v>
      </c>
      <c r="C4908" s="20" t="s">
        <v>1585</v>
      </c>
      <c r="D4908" s="230" t="s">
        <v>354</v>
      </c>
      <c r="E4908" s="20" t="s">
        <v>7134</v>
      </c>
      <c r="F4908" s="20" t="s">
        <v>7135</v>
      </c>
      <c r="G4908" s="20" t="s">
        <v>7591</v>
      </c>
      <c r="H4908" s="20"/>
      <c r="I4908" s="20" t="s">
        <v>15917</v>
      </c>
      <c r="J4908" s="20" t="s">
        <v>15927</v>
      </c>
      <c r="K4908" s="20" t="s">
        <v>7109</v>
      </c>
      <c r="L4908" s="20" t="s">
        <v>3169</v>
      </c>
      <c r="M4908" s="20" t="s">
        <v>7116</v>
      </c>
      <c r="N4908" s="20" t="s">
        <v>15902</v>
      </c>
      <c r="O4908" s="20" t="s">
        <v>15927</v>
      </c>
      <c r="P4908" s="201" t="n">
        <v>43730</v>
      </c>
      <c r="Q4908" s="201" t="n">
        <v>43763</v>
      </c>
      <c r="R4908" s="20" t="n">
        <v>1</v>
      </c>
      <c r="S4908" s="20" t="s">
        <v>7130</v>
      </c>
      <c r="T4908" s="20" t="n">
        <v>389.908816</v>
      </c>
      <c r="U4908" s="20" t="n">
        <v>276.4314066</v>
      </c>
      <c r="V4908" s="20" t="n">
        <v>503.3862254</v>
      </c>
      <c r="W4908" s="20" t="s">
        <v>11510</v>
      </c>
      <c r="X4908" s="35"/>
      <c r="Y4908" s="35" t="n">
        <v>0</v>
      </c>
      <c r="Z4908" s="35" t="n">
        <v>1</v>
      </c>
      <c r="AE4908" s="94" t="e">
        <f aca="false" t="array" ref="AE4908:AK4908">_xlfn.torow(_xlfn.unique(_xlfn._xlws.filter(cat_table[Subsector],$E4908=cat_table[Sector],"")))</f>
        <v>#NAME?</v>
      </c>
      <c r="AF4908" s="94" t="e">
        <v>#NAME?</v>
      </c>
      <c r="AG4908" s="94" t="e">
        <v>#NAME?</v>
      </c>
      <c r="AH4908" s="94" t="e">
        <v>#NAME?</v>
      </c>
      <c r="AI4908" s="94" t="e">
        <v>#NAME?</v>
      </c>
      <c r="AJ4908" s="94" t="e">
        <v>#NAME?</v>
      </c>
      <c r="AK4908" s="94" t="e">
        <v>#NAME?</v>
      </c>
      <c r="AO4908" s="94" t="e">
        <f aca="false" t="array" ref="AO4908:AT4908">_xlfn.torow(_xlfn.unique(_xlfn._xlws.filter(cat_table[Sub-subsector],($E4908=cat_table[Sector])*($F4908=cat_table[Subsector]),"")))</f>
        <v>#NAME?</v>
      </c>
      <c r="AP4908" s="94" t="e">
        <v>#NAME?</v>
      </c>
      <c r="AQ4908" s="94" t="e">
        <v>#NAME?</v>
      </c>
      <c r="AR4908" s="94" t="e">
        <v>#NAME?</v>
      </c>
      <c r="AS4908" s="94" t="e">
        <v>#NAME?</v>
      </c>
      <c r="AT4908" s="94" t="e">
        <v>#NAME?</v>
      </c>
    </row>
    <row r="4909" customFormat="false" ht="15" hidden="false" customHeight="true" outlineLevel="0" collapsed="false">
      <c r="A4909" s="20" t="s">
        <v>15960</v>
      </c>
      <c r="B4909" s="20" t="str">
        <f aca="false">INDEX(Table2[], MATCH(L4909, Location_ID!$D$2:$D$3098, 0), 1)</f>
        <v>13b50ca5-46bf-4e85-bf51-d5dacac7e9d1</v>
      </c>
      <c r="C4909" s="20" t="s">
        <v>1585</v>
      </c>
      <c r="D4909" s="230" t="s">
        <v>354</v>
      </c>
      <c r="E4909" s="20" t="s">
        <v>7134</v>
      </c>
      <c r="F4909" s="20" t="s">
        <v>7135</v>
      </c>
      <c r="G4909" s="20" t="s">
        <v>7591</v>
      </c>
      <c r="H4909" s="20"/>
      <c r="I4909" s="20" t="s">
        <v>15917</v>
      </c>
      <c r="J4909" s="20" t="s">
        <v>15927</v>
      </c>
      <c r="K4909" s="20" t="s">
        <v>7109</v>
      </c>
      <c r="L4909" s="20" t="s">
        <v>3171</v>
      </c>
      <c r="M4909" s="20" t="s">
        <v>7116</v>
      </c>
      <c r="N4909" s="20" t="s">
        <v>15902</v>
      </c>
      <c r="O4909" s="20" t="s">
        <v>15927</v>
      </c>
      <c r="P4909" s="201" t="n">
        <v>43730</v>
      </c>
      <c r="Q4909" s="201" t="n">
        <v>43763</v>
      </c>
      <c r="R4909" s="20" t="n">
        <v>1</v>
      </c>
      <c r="S4909" s="20" t="s">
        <v>7130</v>
      </c>
      <c r="T4909" s="20" t="n">
        <v>206.5672964</v>
      </c>
      <c r="U4909" s="20" t="n">
        <v>147.92359492</v>
      </c>
      <c r="V4909" s="20" t="n">
        <v>265.21099788</v>
      </c>
      <c r="W4909" s="20" t="s">
        <v>11510</v>
      </c>
      <c r="X4909" s="35"/>
      <c r="Y4909" s="35" t="n">
        <v>0</v>
      </c>
      <c r="Z4909" s="35" t="n">
        <v>1</v>
      </c>
      <c r="AE4909" s="94" t="e">
        <f aca="false" t="array" ref="AE4909:AK4909">_xlfn.torow(_xlfn.unique(_xlfn._xlws.filter(cat_table[Subsector],$E4909=cat_table[Sector],"")))</f>
        <v>#NAME?</v>
      </c>
      <c r="AF4909" s="94" t="e">
        <v>#NAME?</v>
      </c>
      <c r="AG4909" s="94" t="e">
        <v>#NAME?</v>
      </c>
      <c r="AH4909" s="94" t="e">
        <v>#NAME?</v>
      </c>
      <c r="AI4909" s="94" t="e">
        <v>#NAME?</v>
      </c>
      <c r="AJ4909" s="94" t="e">
        <v>#NAME?</v>
      </c>
      <c r="AK4909" s="94" t="e">
        <v>#NAME?</v>
      </c>
      <c r="AO4909" s="94" t="e">
        <f aca="false" t="array" ref="AO4909:AT4909">_xlfn.torow(_xlfn.unique(_xlfn._xlws.filter(cat_table[Sub-subsector],($E4909=cat_table[Sector])*($F4909=cat_table[Subsector]),"")))</f>
        <v>#NAME?</v>
      </c>
      <c r="AP4909" s="94" t="e">
        <v>#NAME?</v>
      </c>
      <c r="AQ4909" s="94" t="e">
        <v>#NAME?</v>
      </c>
      <c r="AR4909" s="94" t="e">
        <v>#NAME?</v>
      </c>
      <c r="AS4909" s="94" t="e">
        <v>#NAME?</v>
      </c>
      <c r="AT4909" s="94" t="e">
        <v>#NAME?</v>
      </c>
    </row>
    <row r="4910" customFormat="false" ht="15" hidden="false" customHeight="true" outlineLevel="0" collapsed="false">
      <c r="A4910" s="20" t="s">
        <v>15961</v>
      </c>
      <c r="B4910" s="20" t="str">
        <f aca="false">INDEX(Table2[], MATCH(L4910, Location_ID!$D$2:$D$3098, 0), 1)</f>
        <v>f740903f-7597-4ff7-8bd4-e0cb53b5a237</v>
      </c>
      <c r="C4910" s="20" t="s">
        <v>1585</v>
      </c>
      <c r="D4910" s="230" t="s">
        <v>354</v>
      </c>
      <c r="E4910" s="20" t="s">
        <v>7134</v>
      </c>
      <c r="F4910" s="20" t="s">
        <v>7135</v>
      </c>
      <c r="G4910" s="20" t="s">
        <v>7591</v>
      </c>
      <c r="H4910" s="20"/>
      <c r="I4910" s="20" t="s">
        <v>15917</v>
      </c>
      <c r="J4910" s="20" t="s">
        <v>15918</v>
      </c>
      <c r="K4910" s="20" t="s">
        <v>7109</v>
      </c>
      <c r="L4910" s="20" t="s">
        <v>3173</v>
      </c>
      <c r="M4910" s="20" t="s">
        <v>7116</v>
      </c>
      <c r="N4910" s="20" t="s">
        <v>15902</v>
      </c>
      <c r="O4910" s="20" t="s">
        <v>15918</v>
      </c>
      <c r="P4910" s="201" t="n">
        <v>43730</v>
      </c>
      <c r="Q4910" s="201" t="n">
        <v>43763</v>
      </c>
      <c r="R4910" s="20" t="n">
        <v>1</v>
      </c>
      <c r="S4910" s="20" t="s">
        <v>7130</v>
      </c>
      <c r="T4910" s="20" t="n">
        <v>632.3315458</v>
      </c>
      <c r="U4910" s="20" t="n">
        <v>465.4708209</v>
      </c>
      <c r="V4910" s="20" t="n">
        <v>799.1922707</v>
      </c>
      <c r="W4910" s="20" t="s">
        <v>11510</v>
      </c>
      <c r="X4910" s="35"/>
      <c r="Y4910" s="35" t="n">
        <v>0</v>
      </c>
      <c r="Z4910" s="35" t="n">
        <v>1</v>
      </c>
      <c r="AE4910" s="94" t="e">
        <f aca="false" t="array" ref="AE4910:AK4910">_xlfn.torow(_xlfn.unique(_xlfn._xlws.filter(cat_table[Subsector],$E4910=cat_table[Sector],"")))</f>
        <v>#NAME?</v>
      </c>
      <c r="AF4910" s="94" t="e">
        <v>#NAME?</v>
      </c>
      <c r="AG4910" s="94" t="e">
        <v>#NAME?</v>
      </c>
      <c r="AH4910" s="94" t="e">
        <v>#NAME?</v>
      </c>
      <c r="AI4910" s="94" t="e">
        <v>#NAME?</v>
      </c>
      <c r="AJ4910" s="94" t="e">
        <v>#NAME?</v>
      </c>
      <c r="AK4910" s="94" t="e">
        <v>#NAME?</v>
      </c>
      <c r="AO4910" s="94" t="e">
        <f aca="false" t="array" ref="AO4910:AT4910">_xlfn.torow(_xlfn.unique(_xlfn._xlws.filter(cat_table[Sub-subsector],($E4910=cat_table[Sector])*($F4910=cat_table[Subsector]),"")))</f>
        <v>#NAME?</v>
      </c>
      <c r="AP4910" s="94" t="e">
        <v>#NAME?</v>
      </c>
      <c r="AQ4910" s="94" t="e">
        <v>#NAME?</v>
      </c>
      <c r="AR4910" s="94" t="e">
        <v>#NAME?</v>
      </c>
      <c r="AS4910" s="94" t="e">
        <v>#NAME?</v>
      </c>
      <c r="AT4910" s="94" t="e">
        <v>#NAME?</v>
      </c>
    </row>
    <row r="4911" customFormat="false" ht="15" hidden="false" customHeight="true" outlineLevel="0" collapsed="false">
      <c r="A4911" s="20" t="s">
        <v>15962</v>
      </c>
      <c r="B4911" s="20" t="str">
        <f aca="false">INDEX(Table2[], MATCH(L4911, Location_ID!$D$2:$D$3098, 0), 1)</f>
        <v>b22873a7-c3f4-46ed-94c3-cdcd2e62d8b0</v>
      </c>
      <c r="C4911" s="20" t="s">
        <v>1585</v>
      </c>
      <c r="D4911" s="230" t="s">
        <v>354</v>
      </c>
      <c r="E4911" s="20" t="s">
        <v>7134</v>
      </c>
      <c r="F4911" s="20" t="s">
        <v>7135</v>
      </c>
      <c r="G4911" s="20" t="s">
        <v>7591</v>
      </c>
      <c r="H4911" s="20"/>
      <c r="I4911" s="20" t="s">
        <v>15917</v>
      </c>
      <c r="J4911" s="20" t="s">
        <v>15918</v>
      </c>
      <c r="K4911" s="20" t="s">
        <v>7109</v>
      </c>
      <c r="L4911" s="20" t="s">
        <v>3175</v>
      </c>
      <c r="M4911" s="20" t="s">
        <v>7116</v>
      </c>
      <c r="N4911" s="20" t="s">
        <v>15902</v>
      </c>
      <c r="O4911" s="20" t="s">
        <v>15918</v>
      </c>
      <c r="P4911" s="201" t="n">
        <v>43730</v>
      </c>
      <c r="Q4911" s="201" t="n">
        <v>43763</v>
      </c>
      <c r="R4911" s="20" t="n">
        <v>1</v>
      </c>
      <c r="S4911" s="20" t="s">
        <v>7130</v>
      </c>
      <c r="T4911" s="20" t="n">
        <v>204.368345</v>
      </c>
      <c r="U4911" s="20" t="n">
        <v>152.53588709</v>
      </c>
      <c r="V4911" s="20" t="n">
        <v>256.20080291</v>
      </c>
      <c r="W4911" s="20" t="s">
        <v>11510</v>
      </c>
      <c r="X4911" s="35"/>
      <c r="Y4911" s="35" t="n">
        <v>0</v>
      </c>
      <c r="Z4911" s="35" t="n">
        <v>1</v>
      </c>
      <c r="AE4911" s="94" t="e">
        <f aca="false" t="array" ref="AE4911:AK4911">_xlfn.torow(_xlfn.unique(_xlfn._xlws.filter(cat_table[Subsector],$E4911=cat_table[Sector],"")))</f>
        <v>#NAME?</v>
      </c>
      <c r="AF4911" s="94" t="e">
        <v>#NAME?</v>
      </c>
      <c r="AG4911" s="94" t="e">
        <v>#NAME?</v>
      </c>
      <c r="AH4911" s="94" t="e">
        <v>#NAME?</v>
      </c>
      <c r="AI4911" s="94" t="e">
        <v>#NAME?</v>
      </c>
      <c r="AJ4911" s="94" t="e">
        <v>#NAME?</v>
      </c>
      <c r="AK4911" s="94" t="e">
        <v>#NAME?</v>
      </c>
      <c r="AO4911" s="94" t="e">
        <f aca="false" t="array" ref="AO4911:AT4911">_xlfn.torow(_xlfn.unique(_xlfn._xlws.filter(cat_table[Sub-subsector],($E4911=cat_table[Sector])*($F4911=cat_table[Subsector]),"")))</f>
        <v>#NAME?</v>
      </c>
      <c r="AP4911" s="94" t="e">
        <v>#NAME?</v>
      </c>
      <c r="AQ4911" s="94" t="e">
        <v>#NAME?</v>
      </c>
      <c r="AR4911" s="94" t="e">
        <v>#NAME?</v>
      </c>
      <c r="AS4911" s="94" t="e">
        <v>#NAME?</v>
      </c>
      <c r="AT4911" s="94" t="e">
        <v>#NAME?</v>
      </c>
    </row>
    <row r="4912" customFormat="false" ht="15" hidden="false" customHeight="true" outlineLevel="0" collapsed="false">
      <c r="A4912" s="20" t="s">
        <v>15963</v>
      </c>
      <c r="B4912" s="20" t="str">
        <f aca="false">INDEX(Table2[], MATCH(L4912, Location_ID!$D$2:$D$3098, 0), 1)</f>
        <v>a053143c-d9c2-40b3-b3ab-1695f1b844d0</v>
      </c>
      <c r="C4912" s="20" t="s">
        <v>1585</v>
      </c>
      <c r="D4912" s="230" t="s">
        <v>354</v>
      </c>
      <c r="E4912" s="20" t="s">
        <v>7134</v>
      </c>
      <c r="F4912" s="20" t="s">
        <v>7135</v>
      </c>
      <c r="G4912" s="20" t="s">
        <v>7591</v>
      </c>
      <c r="H4912" s="20"/>
      <c r="I4912" s="20" t="s">
        <v>15917</v>
      </c>
      <c r="J4912" s="20" t="s">
        <v>317</v>
      </c>
      <c r="K4912" s="20" t="s">
        <v>7109</v>
      </c>
      <c r="L4912" s="20" t="s">
        <v>3177</v>
      </c>
      <c r="M4912" s="20" t="s">
        <v>7116</v>
      </c>
      <c r="N4912" s="20" t="s">
        <v>15902</v>
      </c>
      <c r="O4912" s="20" t="s">
        <v>317</v>
      </c>
      <c r="P4912" s="201" t="n">
        <v>43730</v>
      </c>
      <c r="Q4912" s="201" t="n">
        <v>43763</v>
      </c>
      <c r="R4912" s="20" t="n">
        <v>1</v>
      </c>
      <c r="S4912" s="20" t="s">
        <v>7130</v>
      </c>
      <c r="T4912" s="20" t="n">
        <v>702.6886293</v>
      </c>
      <c r="U4912" s="20" t="n">
        <v>516.1645808</v>
      </c>
      <c r="V4912" s="20" t="n">
        <v>889.2126778</v>
      </c>
      <c r="W4912" s="20" t="s">
        <v>11510</v>
      </c>
      <c r="X4912" s="35"/>
      <c r="Y4912" s="35" t="n">
        <v>0</v>
      </c>
      <c r="Z4912" s="35" t="n">
        <v>1</v>
      </c>
      <c r="AE4912" s="94" t="e">
        <f aca="false" t="array" ref="AE4912:AK4912">_xlfn.torow(_xlfn.unique(_xlfn._xlws.filter(cat_table[Subsector],$E4912=cat_table[Sector],"")))</f>
        <v>#NAME?</v>
      </c>
      <c r="AF4912" s="94" t="e">
        <v>#NAME?</v>
      </c>
      <c r="AG4912" s="94" t="e">
        <v>#NAME?</v>
      </c>
      <c r="AH4912" s="94" t="e">
        <v>#NAME?</v>
      </c>
      <c r="AI4912" s="94" t="e">
        <v>#NAME?</v>
      </c>
      <c r="AJ4912" s="94" t="e">
        <v>#NAME?</v>
      </c>
      <c r="AK4912" s="94" t="e">
        <v>#NAME?</v>
      </c>
      <c r="AO4912" s="94" t="e">
        <f aca="false" t="array" ref="AO4912:AT4912">_xlfn.torow(_xlfn.unique(_xlfn._xlws.filter(cat_table[Sub-subsector],($E4912=cat_table[Sector])*($F4912=cat_table[Subsector]),"")))</f>
        <v>#NAME?</v>
      </c>
      <c r="AP4912" s="94" t="e">
        <v>#NAME?</v>
      </c>
      <c r="AQ4912" s="94" t="e">
        <v>#NAME?</v>
      </c>
      <c r="AR4912" s="94" t="e">
        <v>#NAME?</v>
      </c>
      <c r="AS4912" s="94" t="e">
        <v>#NAME?</v>
      </c>
      <c r="AT4912" s="94" t="e">
        <v>#NAME?</v>
      </c>
    </row>
    <row r="4913" customFormat="false" ht="15" hidden="false" customHeight="true" outlineLevel="0" collapsed="false">
      <c r="A4913" s="20" t="s">
        <v>15964</v>
      </c>
      <c r="B4913" s="20" t="str">
        <f aca="false">INDEX(Table2[], MATCH(L4913, Location_ID!$D$2:$D$3098, 0), 1)</f>
        <v>a50e4573-a351-4e1a-910f-acc709be0ae3</v>
      </c>
      <c r="C4913" s="20" t="s">
        <v>1585</v>
      </c>
      <c r="D4913" s="230" t="s">
        <v>354</v>
      </c>
      <c r="E4913" s="20" t="s">
        <v>7134</v>
      </c>
      <c r="F4913" s="20" t="s">
        <v>7135</v>
      </c>
      <c r="G4913" s="20" t="s">
        <v>7591</v>
      </c>
      <c r="H4913" s="20"/>
      <c r="I4913" s="20" t="s">
        <v>15917</v>
      </c>
      <c r="J4913" s="20" t="s">
        <v>15918</v>
      </c>
      <c r="K4913" s="20" t="s">
        <v>7109</v>
      </c>
      <c r="L4913" s="20" t="s">
        <v>3179</v>
      </c>
      <c r="M4913" s="20" t="s">
        <v>7116</v>
      </c>
      <c r="N4913" s="20" t="s">
        <v>15902</v>
      </c>
      <c r="O4913" s="20" t="s">
        <v>15918</v>
      </c>
      <c r="P4913" s="201" t="n">
        <v>43730</v>
      </c>
      <c r="Q4913" s="201" t="n">
        <v>43763</v>
      </c>
      <c r="R4913" s="20" t="n">
        <v>1</v>
      </c>
      <c r="S4913" s="20" t="s">
        <v>7130</v>
      </c>
      <c r="T4913" s="20" t="n">
        <v>85.92261044</v>
      </c>
      <c r="U4913" s="20" t="n">
        <v>70.89390033</v>
      </c>
      <c r="V4913" s="20" t="n">
        <v>100.95132055</v>
      </c>
      <c r="W4913" s="20" t="s">
        <v>11510</v>
      </c>
      <c r="X4913" s="35"/>
      <c r="Y4913" s="35" t="n">
        <v>0</v>
      </c>
      <c r="Z4913" s="35" t="n">
        <v>1</v>
      </c>
      <c r="AE4913" s="94" t="e">
        <f aca="false" t="array" ref="AE4913:AK4913">_xlfn.torow(_xlfn.unique(_xlfn._xlws.filter(cat_table[Subsector],$E4913=cat_table[Sector],"")))</f>
        <v>#NAME?</v>
      </c>
      <c r="AF4913" s="94" t="e">
        <v>#NAME?</v>
      </c>
      <c r="AG4913" s="94" t="e">
        <v>#NAME?</v>
      </c>
      <c r="AH4913" s="94" t="e">
        <v>#NAME?</v>
      </c>
      <c r="AI4913" s="94" t="e">
        <v>#NAME?</v>
      </c>
      <c r="AJ4913" s="94" t="e">
        <v>#NAME?</v>
      </c>
      <c r="AK4913" s="94" t="e">
        <v>#NAME?</v>
      </c>
      <c r="AO4913" s="94" t="e">
        <f aca="false" t="array" ref="AO4913:AT4913">_xlfn.torow(_xlfn.unique(_xlfn._xlws.filter(cat_table[Sub-subsector],($E4913=cat_table[Sector])*($F4913=cat_table[Subsector]),"")))</f>
        <v>#NAME?</v>
      </c>
      <c r="AP4913" s="94" t="e">
        <v>#NAME?</v>
      </c>
      <c r="AQ4913" s="94" t="e">
        <v>#NAME?</v>
      </c>
      <c r="AR4913" s="94" t="e">
        <v>#NAME?</v>
      </c>
      <c r="AS4913" s="94" t="e">
        <v>#NAME?</v>
      </c>
      <c r="AT4913" s="94" t="e">
        <v>#NAME?</v>
      </c>
    </row>
    <row r="4914" customFormat="false" ht="15" hidden="false" customHeight="true" outlineLevel="0" collapsed="false">
      <c r="A4914" s="20" t="s">
        <v>15965</v>
      </c>
      <c r="B4914" s="20" t="str">
        <f aca="false">INDEX(Table2[], MATCH(L4914, Location_ID!$D$2:$D$3098, 0), 1)</f>
        <v>b9061fae-656e-469c-9dc0-f597b5957fb2</v>
      </c>
      <c r="C4914" s="20" t="s">
        <v>1585</v>
      </c>
      <c r="D4914" s="230" t="s">
        <v>354</v>
      </c>
      <c r="E4914" s="20" t="s">
        <v>7134</v>
      </c>
      <c r="F4914" s="20" t="s">
        <v>7135</v>
      </c>
      <c r="G4914" s="20" t="s">
        <v>7591</v>
      </c>
      <c r="H4914" s="20"/>
      <c r="I4914" s="20" t="s">
        <v>15917</v>
      </c>
      <c r="J4914" s="20" t="s">
        <v>15932</v>
      </c>
      <c r="K4914" s="20" t="s">
        <v>7109</v>
      </c>
      <c r="L4914" s="20" t="s">
        <v>3181</v>
      </c>
      <c r="M4914" s="20" t="s">
        <v>7116</v>
      </c>
      <c r="N4914" s="20" t="s">
        <v>15902</v>
      </c>
      <c r="O4914" s="20" t="s">
        <v>15932</v>
      </c>
      <c r="P4914" s="201" t="n">
        <v>43730</v>
      </c>
      <c r="Q4914" s="201" t="n">
        <v>43763</v>
      </c>
      <c r="R4914" s="20" t="n">
        <v>1</v>
      </c>
      <c r="S4914" s="20" t="s">
        <v>7130</v>
      </c>
      <c r="T4914" s="20" t="n">
        <v>114.7258548</v>
      </c>
      <c r="U4914" s="20" t="n">
        <v>70.02922369</v>
      </c>
      <c r="V4914" s="20" t="n">
        <v>159.42248591</v>
      </c>
      <c r="W4914" s="20" t="s">
        <v>11510</v>
      </c>
      <c r="X4914" s="35"/>
      <c r="Y4914" s="35" t="n">
        <v>0</v>
      </c>
      <c r="Z4914" s="35" t="n">
        <v>1</v>
      </c>
      <c r="AE4914" s="94" t="e">
        <f aca="false" t="array" ref="AE4914:AK4914">_xlfn.torow(_xlfn.unique(_xlfn._xlws.filter(cat_table[Subsector],$E4914=cat_table[Sector],"")))</f>
        <v>#NAME?</v>
      </c>
      <c r="AF4914" s="94" t="e">
        <v>#NAME?</v>
      </c>
      <c r="AG4914" s="94" t="e">
        <v>#NAME?</v>
      </c>
      <c r="AH4914" s="94" t="e">
        <v>#NAME?</v>
      </c>
      <c r="AI4914" s="94" t="e">
        <v>#NAME?</v>
      </c>
      <c r="AJ4914" s="94" t="e">
        <v>#NAME?</v>
      </c>
      <c r="AK4914" s="94" t="e">
        <v>#NAME?</v>
      </c>
      <c r="AO4914" s="94" t="e">
        <f aca="false" t="array" ref="AO4914:AT4914">_xlfn.torow(_xlfn.unique(_xlfn._xlws.filter(cat_table[Sub-subsector],($E4914=cat_table[Sector])*($F4914=cat_table[Subsector]),"")))</f>
        <v>#NAME?</v>
      </c>
      <c r="AP4914" s="94" t="e">
        <v>#NAME?</v>
      </c>
      <c r="AQ4914" s="94" t="e">
        <v>#NAME?</v>
      </c>
      <c r="AR4914" s="94" t="e">
        <v>#NAME?</v>
      </c>
      <c r="AS4914" s="94" t="e">
        <v>#NAME?</v>
      </c>
      <c r="AT4914" s="94" t="e">
        <v>#NAME?</v>
      </c>
    </row>
    <row r="4915" customFormat="false" ht="15" hidden="false" customHeight="true" outlineLevel="0" collapsed="false">
      <c r="A4915" s="20" t="s">
        <v>15966</v>
      </c>
      <c r="B4915" s="20" t="str">
        <f aca="false">INDEX(Table2[], MATCH(L4915, Location_ID!$D$2:$D$3098, 0), 1)</f>
        <v>5c6f7d18-5f95-4c83-9f0c-248f03cd5ab3</v>
      </c>
      <c r="C4915" s="20" t="s">
        <v>1585</v>
      </c>
      <c r="D4915" s="230" t="s">
        <v>354</v>
      </c>
      <c r="E4915" s="20" t="s">
        <v>7134</v>
      </c>
      <c r="F4915" s="20" t="s">
        <v>7135</v>
      </c>
      <c r="G4915" s="20" t="s">
        <v>7591</v>
      </c>
      <c r="H4915" s="20"/>
      <c r="I4915" s="20" t="s">
        <v>15917</v>
      </c>
      <c r="J4915" s="20" t="s">
        <v>15927</v>
      </c>
      <c r="K4915" s="20" t="s">
        <v>7109</v>
      </c>
      <c r="L4915" s="20" t="s">
        <v>3183</v>
      </c>
      <c r="M4915" s="20" t="s">
        <v>7116</v>
      </c>
      <c r="N4915" s="20" t="s">
        <v>15902</v>
      </c>
      <c r="O4915" s="20" t="s">
        <v>15927</v>
      </c>
      <c r="P4915" s="201" t="n">
        <v>43730</v>
      </c>
      <c r="Q4915" s="201" t="n">
        <v>43763</v>
      </c>
      <c r="R4915" s="20" t="n">
        <v>1</v>
      </c>
      <c r="S4915" s="20" t="s">
        <v>7130</v>
      </c>
      <c r="T4915" s="20" t="n">
        <v>33.78469933</v>
      </c>
      <c r="U4915" s="20" t="n">
        <v>13.58924833</v>
      </c>
      <c r="V4915" s="20" t="n">
        <v>53.98015033</v>
      </c>
      <c r="W4915" s="20" t="s">
        <v>11510</v>
      </c>
      <c r="X4915" s="35"/>
      <c r="Y4915" s="35" t="n">
        <v>0</v>
      </c>
      <c r="Z4915" s="35" t="n">
        <v>1</v>
      </c>
      <c r="AE4915" s="94" t="e">
        <f aca="false" t="array" ref="AE4915:AK4915">_xlfn.torow(_xlfn.unique(_xlfn._xlws.filter(cat_table[Subsector],$E4915=cat_table[Sector],"")))</f>
        <v>#NAME?</v>
      </c>
      <c r="AF4915" s="94" t="e">
        <v>#NAME?</v>
      </c>
      <c r="AG4915" s="94" t="e">
        <v>#NAME?</v>
      </c>
      <c r="AH4915" s="94" t="e">
        <v>#NAME?</v>
      </c>
      <c r="AI4915" s="94" t="e">
        <v>#NAME?</v>
      </c>
      <c r="AJ4915" s="94" t="e">
        <v>#NAME?</v>
      </c>
      <c r="AK4915" s="94" t="e">
        <v>#NAME?</v>
      </c>
      <c r="AO4915" s="94" t="e">
        <f aca="false" t="array" ref="AO4915:AT4915">_xlfn.torow(_xlfn.unique(_xlfn._xlws.filter(cat_table[Sub-subsector],($E4915=cat_table[Sector])*($F4915=cat_table[Subsector]),"")))</f>
        <v>#NAME?</v>
      </c>
      <c r="AP4915" s="94" t="e">
        <v>#NAME?</v>
      </c>
      <c r="AQ4915" s="94" t="e">
        <v>#NAME?</v>
      </c>
      <c r="AR4915" s="94" t="e">
        <v>#NAME?</v>
      </c>
      <c r="AS4915" s="94" t="e">
        <v>#NAME?</v>
      </c>
      <c r="AT4915" s="94" t="e">
        <v>#NAME?</v>
      </c>
    </row>
    <row r="4916" customFormat="false" ht="15" hidden="false" customHeight="true" outlineLevel="0" collapsed="false">
      <c r="A4916" s="20" t="s">
        <v>15967</v>
      </c>
      <c r="B4916" s="20" t="str">
        <f aca="false">INDEX(Table2[], MATCH(L4916, Location_ID!$D$2:$D$3098, 0), 1)</f>
        <v>8f9853bc-9a3e-42c2-bfe8-31df0a1cfa71</v>
      </c>
      <c r="C4916" s="20" t="s">
        <v>1585</v>
      </c>
      <c r="D4916" s="230" t="s">
        <v>354</v>
      </c>
      <c r="E4916" s="20" t="s">
        <v>7134</v>
      </c>
      <c r="F4916" s="20" t="s">
        <v>7135</v>
      </c>
      <c r="G4916" s="20" t="s">
        <v>7591</v>
      </c>
      <c r="H4916" s="20"/>
      <c r="I4916" s="20" t="s">
        <v>15917</v>
      </c>
      <c r="J4916" s="20" t="s">
        <v>15927</v>
      </c>
      <c r="K4916" s="20" t="s">
        <v>7109</v>
      </c>
      <c r="L4916" s="20" t="s">
        <v>3185</v>
      </c>
      <c r="M4916" s="20" t="s">
        <v>7116</v>
      </c>
      <c r="N4916" s="20" t="s">
        <v>15902</v>
      </c>
      <c r="O4916" s="20" t="s">
        <v>15927</v>
      </c>
      <c r="P4916" s="201" t="n">
        <v>43730</v>
      </c>
      <c r="Q4916" s="201" t="n">
        <v>43763</v>
      </c>
      <c r="R4916" s="20" t="n">
        <v>1</v>
      </c>
      <c r="S4916" s="20" t="s">
        <v>7130</v>
      </c>
      <c r="T4916" s="20" t="n">
        <v>755.1053089</v>
      </c>
      <c r="U4916" s="20" t="n">
        <v>558.8992648</v>
      </c>
      <c r="V4916" s="20" t="n">
        <v>951.311353</v>
      </c>
      <c r="W4916" s="20" t="s">
        <v>11510</v>
      </c>
      <c r="X4916" s="35"/>
      <c r="Y4916" s="35" t="n">
        <v>0</v>
      </c>
      <c r="Z4916" s="35" t="n">
        <v>1</v>
      </c>
      <c r="AE4916" s="94" t="e">
        <f aca="false" t="array" ref="AE4916:AK4916">_xlfn.torow(_xlfn.unique(_xlfn._xlws.filter(cat_table[Subsector],$E4916=cat_table[Sector],"")))</f>
        <v>#NAME?</v>
      </c>
      <c r="AF4916" s="94" t="e">
        <v>#NAME?</v>
      </c>
      <c r="AG4916" s="94" t="e">
        <v>#NAME?</v>
      </c>
      <c r="AH4916" s="94" t="e">
        <v>#NAME?</v>
      </c>
      <c r="AI4916" s="94" t="e">
        <v>#NAME?</v>
      </c>
      <c r="AJ4916" s="94" t="e">
        <v>#NAME?</v>
      </c>
      <c r="AK4916" s="94" t="e">
        <v>#NAME?</v>
      </c>
      <c r="AO4916" s="94" t="e">
        <f aca="false" t="array" ref="AO4916:AT4916">_xlfn.torow(_xlfn.unique(_xlfn._xlws.filter(cat_table[Sub-subsector],($E4916=cat_table[Sector])*($F4916=cat_table[Subsector]),"")))</f>
        <v>#NAME?</v>
      </c>
      <c r="AP4916" s="94" t="e">
        <v>#NAME?</v>
      </c>
      <c r="AQ4916" s="94" t="e">
        <v>#NAME?</v>
      </c>
      <c r="AR4916" s="94" t="e">
        <v>#NAME?</v>
      </c>
      <c r="AS4916" s="94" t="e">
        <v>#NAME?</v>
      </c>
      <c r="AT4916" s="94" t="e">
        <v>#NAME?</v>
      </c>
    </row>
    <row r="4917" customFormat="false" ht="15" hidden="false" customHeight="true" outlineLevel="0" collapsed="false">
      <c r="A4917" s="20" t="s">
        <v>15968</v>
      </c>
      <c r="B4917" s="20" t="str">
        <f aca="false">INDEX(Table2[], MATCH(L4917, Location_ID!$D$2:$D$3098, 0), 1)</f>
        <v>93b70321-288e-43c9-9132-930f76b5a95f</v>
      </c>
      <c r="C4917" s="20" t="s">
        <v>1585</v>
      </c>
      <c r="D4917" s="230" t="s">
        <v>354</v>
      </c>
      <c r="E4917" s="20" t="s">
        <v>7134</v>
      </c>
      <c r="F4917" s="20" t="s">
        <v>7135</v>
      </c>
      <c r="G4917" s="20" t="s">
        <v>7591</v>
      </c>
      <c r="H4917" s="20"/>
      <c r="I4917" s="20" t="s">
        <v>15917</v>
      </c>
      <c r="J4917" s="20" t="s">
        <v>15918</v>
      </c>
      <c r="K4917" s="20" t="s">
        <v>7109</v>
      </c>
      <c r="L4917" s="20" t="s">
        <v>3187</v>
      </c>
      <c r="M4917" s="20" t="s">
        <v>7116</v>
      </c>
      <c r="N4917" s="20" t="s">
        <v>15902</v>
      </c>
      <c r="O4917" s="20" t="s">
        <v>15918</v>
      </c>
      <c r="P4917" s="201" t="n">
        <v>43730</v>
      </c>
      <c r="Q4917" s="201" t="n">
        <v>43763</v>
      </c>
      <c r="R4917" s="20" t="n">
        <v>1</v>
      </c>
      <c r="S4917" s="20" t="s">
        <v>7130</v>
      </c>
      <c r="T4917" s="20" t="n">
        <v>31.97526556</v>
      </c>
      <c r="U4917" s="20" t="n">
        <v>24.605517127</v>
      </c>
      <c r="V4917" s="20" t="n">
        <v>39.345013993</v>
      </c>
      <c r="W4917" s="20" t="s">
        <v>11510</v>
      </c>
      <c r="X4917" s="35"/>
      <c r="Y4917" s="35" t="n">
        <v>0</v>
      </c>
      <c r="Z4917" s="35" t="n">
        <v>1</v>
      </c>
      <c r="AE4917" s="94" t="e">
        <f aca="false" t="array" ref="AE4917:AK4917">_xlfn.torow(_xlfn.unique(_xlfn._xlws.filter(cat_table[Subsector],$E4917=cat_table[Sector],"")))</f>
        <v>#NAME?</v>
      </c>
      <c r="AF4917" s="94" t="e">
        <v>#NAME?</v>
      </c>
      <c r="AG4917" s="94" t="e">
        <v>#NAME?</v>
      </c>
      <c r="AH4917" s="94" t="e">
        <v>#NAME?</v>
      </c>
      <c r="AI4917" s="94" t="e">
        <v>#NAME?</v>
      </c>
      <c r="AJ4917" s="94" t="e">
        <v>#NAME?</v>
      </c>
      <c r="AK4917" s="94" t="e">
        <v>#NAME?</v>
      </c>
      <c r="AO4917" s="94" t="e">
        <f aca="false" t="array" ref="AO4917:AT4917">_xlfn.torow(_xlfn.unique(_xlfn._xlws.filter(cat_table[Sub-subsector],($E4917=cat_table[Sector])*($F4917=cat_table[Subsector]),"")))</f>
        <v>#NAME?</v>
      </c>
      <c r="AP4917" s="94" t="e">
        <v>#NAME?</v>
      </c>
      <c r="AQ4917" s="94" t="e">
        <v>#NAME?</v>
      </c>
      <c r="AR4917" s="94" t="e">
        <v>#NAME?</v>
      </c>
      <c r="AS4917" s="94" t="e">
        <v>#NAME?</v>
      </c>
      <c r="AT4917" s="94" t="e">
        <v>#NAME?</v>
      </c>
    </row>
    <row r="4918" customFormat="false" ht="15" hidden="false" customHeight="true" outlineLevel="0" collapsed="false">
      <c r="A4918" s="20" t="s">
        <v>15969</v>
      </c>
      <c r="B4918" s="20" t="str">
        <f aca="false">INDEX(Table2[], MATCH(L4918, Location_ID!$D$2:$D$3098, 0), 1)</f>
        <v>81118080-5392-49fe-8948-55b5a7208cb7</v>
      </c>
      <c r="C4918" s="20" t="s">
        <v>1585</v>
      </c>
      <c r="D4918" s="230" t="s">
        <v>354</v>
      </c>
      <c r="E4918" s="20" t="s">
        <v>7134</v>
      </c>
      <c r="F4918" s="20" t="s">
        <v>7135</v>
      </c>
      <c r="G4918" s="20" t="s">
        <v>7591</v>
      </c>
      <c r="H4918" s="20"/>
      <c r="I4918" s="20" t="s">
        <v>15917</v>
      </c>
      <c r="J4918" s="20" t="s">
        <v>15932</v>
      </c>
      <c r="K4918" s="20" t="s">
        <v>7109</v>
      </c>
      <c r="L4918" s="20" t="s">
        <v>3189</v>
      </c>
      <c r="M4918" s="20" t="s">
        <v>7116</v>
      </c>
      <c r="N4918" s="20" t="s">
        <v>15902</v>
      </c>
      <c r="O4918" s="20" t="s">
        <v>15932</v>
      </c>
      <c r="P4918" s="201" t="n">
        <v>43730</v>
      </c>
      <c r="Q4918" s="201" t="n">
        <v>43763</v>
      </c>
      <c r="R4918" s="20" t="n">
        <v>1</v>
      </c>
      <c r="S4918" s="20" t="s">
        <v>7130</v>
      </c>
      <c r="T4918" s="20" t="n">
        <v>82.55714222</v>
      </c>
      <c r="U4918" s="20" t="n">
        <v>47.59603933</v>
      </c>
      <c r="V4918" s="20" t="n">
        <v>117.51824511</v>
      </c>
      <c r="W4918" s="20" t="s">
        <v>11510</v>
      </c>
      <c r="X4918" s="35"/>
      <c r="Y4918" s="35" t="n">
        <v>0</v>
      </c>
      <c r="Z4918" s="35" t="n">
        <v>1</v>
      </c>
      <c r="AE4918" s="94" t="e">
        <f aca="false" t="array" ref="AE4918:AK4918">_xlfn.torow(_xlfn.unique(_xlfn._xlws.filter(cat_table[Subsector],$E4918=cat_table[Sector],"")))</f>
        <v>#NAME?</v>
      </c>
      <c r="AF4918" s="94" t="e">
        <v>#NAME?</v>
      </c>
      <c r="AG4918" s="94" t="e">
        <v>#NAME?</v>
      </c>
      <c r="AH4918" s="94" t="e">
        <v>#NAME?</v>
      </c>
      <c r="AI4918" s="94" t="e">
        <v>#NAME?</v>
      </c>
      <c r="AJ4918" s="94" t="e">
        <v>#NAME?</v>
      </c>
      <c r="AK4918" s="94" t="e">
        <v>#NAME?</v>
      </c>
      <c r="AO4918" s="94" t="e">
        <f aca="false" t="array" ref="AO4918:AT4918">_xlfn.torow(_xlfn.unique(_xlfn._xlws.filter(cat_table[Sub-subsector],($E4918=cat_table[Sector])*($F4918=cat_table[Subsector]),"")))</f>
        <v>#NAME?</v>
      </c>
      <c r="AP4918" s="94" t="e">
        <v>#NAME?</v>
      </c>
      <c r="AQ4918" s="94" t="e">
        <v>#NAME?</v>
      </c>
      <c r="AR4918" s="94" t="e">
        <v>#NAME?</v>
      </c>
      <c r="AS4918" s="94" t="e">
        <v>#NAME?</v>
      </c>
      <c r="AT4918" s="94" t="e">
        <v>#NAME?</v>
      </c>
    </row>
    <row r="4919" customFormat="false" ht="15" hidden="false" customHeight="true" outlineLevel="0" collapsed="false">
      <c r="A4919" s="20" t="s">
        <v>15970</v>
      </c>
      <c r="B4919" s="20" t="str">
        <f aca="false">INDEX(Table2[], MATCH(L4919, Location_ID!$D$2:$D$3098, 0), 1)</f>
        <v>7cd133aa-c327-4359-8d98-9a3e100b8cdc</v>
      </c>
      <c r="C4919" s="20" t="s">
        <v>1585</v>
      </c>
      <c r="D4919" s="230" t="s">
        <v>354</v>
      </c>
      <c r="E4919" s="20" t="s">
        <v>7134</v>
      </c>
      <c r="F4919" s="20" t="s">
        <v>7135</v>
      </c>
      <c r="G4919" s="20" t="s">
        <v>7591</v>
      </c>
      <c r="H4919" s="20"/>
      <c r="I4919" s="20" t="s">
        <v>15917</v>
      </c>
      <c r="J4919" s="20" t="s">
        <v>15927</v>
      </c>
      <c r="K4919" s="20" t="s">
        <v>7109</v>
      </c>
      <c r="L4919" s="20" t="s">
        <v>3191</v>
      </c>
      <c r="M4919" s="20" t="s">
        <v>7116</v>
      </c>
      <c r="N4919" s="20" t="s">
        <v>15902</v>
      </c>
      <c r="O4919" s="20" t="s">
        <v>15927</v>
      </c>
      <c r="P4919" s="201" t="n">
        <v>43730</v>
      </c>
      <c r="Q4919" s="201" t="n">
        <v>43763</v>
      </c>
      <c r="R4919" s="20" t="n">
        <v>1</v>
      </c>
      <c r="S4919" s="20" t="s">
        <v>7130</v>
      </c>
      <c r="T4919" s="20" t="n">
        <v>44.7544823</v>
      </c>
      <c r="U4919" s="20" t="n">
        <v>24.35327001</v>
      </c>
      <c r="V4919" s="20" t="n">
        <v>65.15569459</v>
      </c>
      <c r="W4919" s="20" t="s">
        <v>11510</v>
      </c>
      <c r="X4919" s="35"/>
      <c r="Y4919" s="35" t="n">
        <v>0</v>
      </c>
      <c r="Z4919" s="35" t="n">
        <v>1</v>
      </c>
      <c r="AE4919" s="94" t="e">
        <f aca="false" t="array" ref="AE4919:AK4919">_xlfn.torow(_xlfn.unique(_xlfn._xlws.filter(cat_table[Subsector],$E4919=cat_table[Sector],"")))</f>
        <v>#NAME?</v>
      </c>
      <c r="AF4919" s="94" t="e">
        <v>#NAME?</v>
      </c>
      <c r="AG4919" s="94" t="e">
        <v>#NAME?</v>
      </c>
      <c r="AH4919" s="94" t="e">
        <v>#NAME?</v>
      </c>
      <c r="AI4919" s="94" t="e">
        <v>#NAME?</v>
      </c>
      <c r="AJ4919" s="94" t="e">
        <v>#NAME?</v>
      </c>
      <c r="AK4919" s="94" t="e">
        <v>#NAME?</v>
      </c>
      <c r="AO4919" s="94" t="e">
        <f aca="false" t="array" ref="AO4919:AT4919">_xlfn.torow(_xlfn.unique(_xlfn._xlws.filter(cat_table[Sub-subsector],($E4919=cat_table[Sector])*($F4919=cat_table[Subsector]),"")))</f>
        <v>#NAME?</v>
      </c>
      <c r="AP4919" s="94" t="e">
        <v>#NAME?</v>
      </c>
      <c r="AQ4919" s="94" t="e">
        <v>#NAME?</v>
      </c>
      <c r="AR4919" s="94" t="e">
        <v>#NAME?</v>
      </c>
      <c r="AS4919" s="94" t="e">
        <v>#NAME?</v>
      </c>
      <c r="AT4919" s="94" t="e">
        <v>#NAME?</v>
      </c>
    </row>
    <row r="4920" customFormat="false" ht="15" hidden="false" customHeight="true" outlineLevel="0" collapsed="false">
      <c r="A4920" s="20" t="s">
        <v>15971</v>
      </c>
      <c r="B4920" s="20" t="str">
        <f aca="false">INDEX(Table2[], MATCH(L4920, Location_ID!$D$2:$D$3098, 0), 1)</f>
        <v>9b7cb6df-7eea-4a6f-98a1-18c7f259b07d</v>
      </c>
      <c r="C4920" s="20" t="s">
        <v>1585</v>
      </c>
      <c r="D4920" s="230" t="s">
        <v>354</v>
      </c>
      <c r="E4920" s="20" t="s">
        <v>7134</v>
      </c>
      <c r="F4920" s="20" t="s">
        <v>7135</v>
      </c>
      <c r="G4920" s="20" t="s">
        <v>7591</v>
      </c>
      <c r="H4920" s="20"/>
      <c r="I4920" s="20" t="s">
        <v>15917</v>
      </c>
      <c r="J4920" s="20" t="s">
        <v>15927</v>
      </c>
      <c r="K4920" s="20" t="s">
        <v>7109</v>
      </c>
      <c r="L4920" s="20" t="s">
        <v>3193</v>
      </c>
      <c r="M4920" s="20" t="s">
        <v>7116</v>
      </c>
      <c r="N4920" s="20" t="s">
        <v>15902</v>
      </c>
      <c r="O4920" s="20" t="s">
        <v>15927</v>
      </c>
      <c r="P4920" s="201" t="n">
        <v>43730</v>
      </c>
      <c r="Q4920" s="201" t="n">
        <v>43763</v>
      </c>
      <c r="R4920" s="20" t="n">
        <v>1</v>
      </c>
      <c r="S4920" s="20" t="s">
        <v>7130</v>
      </c>
      <c r="T4920" s="20" t="n">
        <v>320.3850379</v>
      </c>
      <c r="U4920" s="20" t="n">
        <v>199.2065585</v>
      </c>
      <c r="V4920" s="20" t="n">
        <v>441.5635173</v>
      </c>
      <c r="W4920" s="20" t="s">
        <v>11510</v>
      </c>
      <c r="X4920" s="35"/>
      <c r="Y4920" s="35" t="n">
        <v>0</v>
      </c>
      <c r="Z4920" s="35" t="n">
        <v>1</v>
      </c>
      <c r="AE4920" s="94" t="e">
        <f aca="false" t="array" ref="AE4920:AK4920">_xlfn.torow(_xlfn.unique(_xlfn._xlws.filter(cat_table[Subsector],$E4920=cat_table[Sector],"")))</f>
        <v>#NAME?</v>
      </c>
      <c r="AF4920" s="94" t="e">
        <v>#NAME?</v>
      </c>
      <c r="AG4920" s="94" t="e">
        <v>#NAME?</v>
      </c>
      <c r="AH4920" s="94" t="e">
        <v>#NAME?</v>
      </c>
      <c r="AI4920" s="94" t="e">
        <v>#NAME?</v>
      </c>
      <c r="AJ4920" s="94" t="e">
        <v>#NAME?</v>
      </c>
      <c r="AK4920" s="94" t="e">
        <v>#NAME?</v>
      </c>
      <c r="AO4920" s="94" t="e">
        <f aca="false" t="array" ref="AO4920:AT4920">_xlfn.torow(_xlfn.unique(_xlfn._xlws.filter(cat_table[Sub-subsector],($E4920=cat_table[Sector])*($F4920=cat_table[Subsector]),"")))</f>
        <v>#NAME?</v>
      </c>
      <c r="AP4920" s="94" t="e">
        <v>#NAME?</v>
      </c>
      <c r="AQ4920" s="94" t="e">
        <v>#NAME?</v>
      </c>
      <c r="AR4920" s="94" t="e">
        <v>#NAME?</v>
      </c>
      <c r="AS4920" s="94" t="e">
        <v>#NAME?</v>
      </c>
      <c r="AT4920" s="94" t="e">
        <v>#NAME?</v>
      </c>
    </row>
    <row r="4921" customFormat="false" ht="15" hidden="false" customHeight="true" outlineLevel="0" collapsed="false">
      <c r="A4921" s="20" t="s">
        <v>15972</v>
      </c>
      <c r="B4921" s="20" t="str">
        <f aca="false">INDEX(Table2[], MATCH(L4921, Location_ID!$D$2:$D$3098, 0), 1)</f>
        <v>3c10e653-b2b9-4fab-b013-fac331aaef7f</v>
      </c>
      <c r="C4921" s="20" t="s">
        <v>1585</v>
      </c>
      <c r="D4921" s="230" t="s">
        <v>354</v>
      </c>
      <c r="E4921" s="20" t="s">
        <v>7134</v>
      </c>
      <c r="F4921" s="20" t="s">
        <v>7135</v>
      </c>
      <c r="G4921" s="20" t="s">
        <v>7591</v>
      </c>
      <c r="H4921" s="20"/>
      <c r="I4921" s="20" t="s">
        <v>15917</v>
      </c>
      <c r="J4921" s="20" t="s">
        <v>15918</v>
      </c>
      <c r="K4921" s="20" t="s">
        <v>7109</v>
      </c>
      <c r="L4921" s="20" t="s">
        <v>3195</v>
      </c>
      <c r="M4921" s="20" t="s">
        <v>7116</v>
      </c>
      <c r="N4921" s="20" t="s">
        <v>15902</v>
      </c>
      <c r="O4921" s="20" t="s">
        <v>15918</v>
      </c>
      <c r="P4921" s="201" t="n">
        <v>43730</v>
      </c>
      <c r="Q4921" s="201" t="n">
        <v>43763</v>
      </c>
      <c r="R4921" s="20" t="n">
        <v>1</v>
      </c>
      <c r="S4921" s="20" t="s">
        <v>7130</v>
      </c>
      <c r="T4921" s="20" t="n">
        <v>106.0122939</v>
      </c>
      <c r="U4921" s="20" t="n">
        <v>61.03543002</v>
      </c>
      <c r="V4921" s="20" t="n">
        <v>150.98915778</v>
      </c>
      <c r="W4921" s="20" t="s">
        <v>11510</v>
      </c>
      <c r="X4921" s="35"/>
      <c r="Y4921" s="35" t="n">
        <v>0</v>
      </c>
      <c r="Z4921" s="35" t="n">
        <v>1</v>
      </c>
      <c r="AE4921" s="94" t="e">
        <f aca="false" t="array" ref="AE4921:AK4921">_xlfn.torow(_xlfn.unique(_xlfn._xlws.filter(cat_table[Subsector],$E4921=cat_table[Sector],"")))</f>
        <v>#NAME?</v>
      </c>
      <c r="AF4921" s="94" t="e">
        <v>#NAME?</v>
      </c>
      <c r="AG4921" s="94" t="e">
        <v>#NAME?</v>
      </c>
      <c r="AH4921" s="94" t="e">
        <v>#NAME?</v>
      </c>
      <c r="AI4921" s="94" t="e">
        <v>#NAME?</v>
      </c>
      <c r="AJ4921" s="94" t="e">
        <v>#NAME?</v>
      </c>
      <c r="AK4921" s="94" t="e">
        <v>#NAME?</v>
      </c>
      <c r="AO4921" s="94" t="e">
        <f aca="false" t="array" ref="AO4921:AT4921">_xlfn.torow(_xlfn.unique(_xlfn._xlws.filter(cat_table[Sub-subsector],($E4921=cat_table[Sector])*($F4921=cat_table[Subsector]),"")))</f>
        <v>#NAME?</v>
      </c>
      <c r="AP4921" s="94" t="e">
        <v>#NAME?</v>
      </c>
      <c r="AQ4921" s="94" t="e">
        <v>#NAME?</v>
      </c>
      <c r="AR4921" s="94" t="e">
        <v>#NAME?</v>
      </c>
      <c r="AS4921" s="94" t="e">
        <v>#NAME?</v>
      </c>
      <c r="AT4921" s="94" t="e">
        <v>#NAME?</v>
      </c>
    </row>
    <row r="4922" customFormat="false" ht="15" hidden="false" customHeight="true" outlineLevel="0" collapsed="false">
      <c r="A4922" s="20" t="s">
        <v>15973</v>
      </c>
      <c r="B4922" s="20" t="str">
        <f aca="false">INDEX(Table2[], MATCH(L4922, Location_ID!$D$2:$D$3098, 0), 1)</f>
        <v>aeee232c-3061-4adb-a9ae-9e342dabc1b1</v>
      </c>
      <c r="C4922" s="20" t="s">
        <v>1585</v>
      </c>
      <c r="D4922" s="230" t="s">
        <v>354</v>
      </c>
      <c r="E4922" s="20" t="s">
        <v>7134</v>
      </c>
      <c r="F4922" s="20" t="s">
        <v>7135</v>
      </c>
      <c r="G4922" s="20" t="s">
        <v>7591</v>
      </c>
      <c r="H4922" s="20"/>
      <c r="I4922" s="20" t="s">
        <v>15917</v>
      </c>
      <c r="J4922" s="20" t="s">
        <v>15932</v>
      </c>
      <c r="K4922" s="20" t="s">
        <v>7109</v>
      </c>
      <c r="L4922" s="20" t="s">
        <v>3197</v>
      </c>
      <c r="M4922" s="20" t="s">
        <v>7116</v>
      </c>
      <c r="N4922" s="20" t="s">
        <v>15902</v>
      </c>
      <c r="O4922" s="20" t="s">
        <v>15932</v>
      </c>
      <c r="P4922" s="201" t="n">
        <v>43730</v>
      </c>
      <c r="Q4922" s="201" t="n">
        <v>43763</v>
      </c>
      <c r="R4922" s="20" t="n">
        <v>1</v>
      </c>
      <c r="S4922" s="20" t="s">
        <v>7130</v>
      </c>
      <c r="T4922" s="20" t="n">
        <v>259.2887171</v>
      </c>
      <c r="U4922" s="20" t="n">
        <v>196.95137224</v>
      </c>
      <c r="V4922" s="20" t="n">
        <v>321.62606196</v>
      </c>
      <c r="W4922" s="20" t="s">
        <v>11510</v>
      </c>
      <c r="X4922" s="35"/>
      <c r="Y4922" s="35" t="n">
        <v>0</v>
      </c>
      <c r="Z4922" s="35" t="n">
        <v>1</v>
      </c>
      <c r="AE4922" s="94" t="e">
        <f aca="false" t="array" ref="AE4922:AK4922">_xlfn.torow(_xlfn.unique(_xlfn._xlws.filter(cat_table[Subsector],$E4922=cat_table[Sector],"")))</f>
        <v>#NAME?</v>
      </c>
      <c r="AF4922" s="94" t="e">
        <v>#NAME?</v>
      </c>
      <c r="AG4922" s="94" t="e">
        <v>#NAME?</v>
      </c>
      <c r="AH4922" s="94" t="e">
        <v>#NAME?</v>
      </c>
      <c r="AI4922" s="94" t="e">
        <v>#NAME?</v>
      </c>
      <c r="AJ4922" s="94" t="e">
        <v>#NAME?</v>
      </c>
      <c r="AK4922" s="94" t="e">
        <v>#NAME?</v>
      </c>
      <c r="AO4922" s="94" t="e">
        <f aca="false" t="array" ref="AO4922:AT4922">_xlfn.torow(_xlfn.unique(_xlfn._xlws.filter(cat_table[Sub-subsector],($E4922=cat_table[Sector])*($F4922=cat_table[Subsector]),"")))</f>
        <v>#NAME?</v>
      </c>
      <c r="AP4922" s="94" t="e">
        <v>#NAME?</v>
      </c>
      <c r="AQ4922" s="94" t="e">
        <v>#NAME?</v>
      </c>
      <c r="AR4922" s="94" t="e">
        <v>#NAME?</v>
      </c>
      <c r="AS4922" s="94" t="e">
        <v>#NAME?</v>
      </c>
      <c r="AT4922" s="94" t="e">
        <v>#NAME?</v>
      </c>
    </row>
    <row r="4923" customFormat="false" ht="15" hidden="false" customHeight="true" outlineLevel="0" collapsed="false">
      <c r="A4923" s="20" t="s">
        <v>15974</v>
      </c>
      <c r="B4923" s="20" t="str">
        <f aca="false">INDEX(Table2[], MATCH(L4923, Location_ID!$D$2:$D$3098, 0), 1)</f>
        <v>b9335978-7c08-40e6-a321-d3dacf8bb118</v>
      </c>
      <c r="C4923" s="20" t="s">
        <v>1585</v>
      </c>
      <c r="D4923" s="230" t="s">
        <v>354</v>
      </c>
      <c r="E4923" s="20" t="s">
        <v>7134</v>
      </c>
      <c r="F4923" s="20" t="s">
        <v>7135</v>
      </c>
      <c r="G4923" s="20" t="s">
        <v>7591</v>
      </c>
      <c r="H4923" s="20"/>
      <c r="I4923" s="20" t="s">
        <v>15917</v>
      </c>
      <c r="J4923" s="20" t="s">
        <v>15927</v>
      </c>
      <c r="K4923" s="20" t="s">
        <v>7109</v>
      </c>
      <c r="L4923" s="20" t="s">
        <v>3199</v>
      </c>
      <c r="M4923" s="20" t="s">
        <v>7116</v>
      </c>
      <c r="N4923" s="20" t="s">
        <v>15902</v>
      </c>
      <c r="O4923" s="20" t="s">
        <v>15927</v>
      </c>
      <c r="P4923" s="201" t="n">
        <v>43730</v>
      </c>
      <c r="Q4923" s="201" t="n">
        <v>43763</v>
      </c>
      <c r="R4923" s="20" t="n">
        <v>1</v>
      </c>
      <c r="S4923" s="20" t="s">
        <v>7130</v>
      </c>
      <c r="T4923" s="20" t="n">
        <v>144.6497</v>
      </c>
      <c r="U4923" s="20" t="n">
        <v>89.94282529</v>
      </c>
      <c r="V4923" s="20" t="n">
        <v>199.35657471</v>
      </c>
      <c r="W4923" s="20" t="s">
        <v>11510</v>
      </c>
      <c r="X4923" s="35"/>
      <c r="Y4923" s="35" t="n">
        <v>0</v>
      </c>
      <c r="Z4923" s="35" t="n">
        <v>1</v>
      </c>
      <c r="AE4923" s="94" t="e">
        <f aca="false" t="array" ref="AE4923:AK4923">_xlfn.torow(_xlfn.unique(_xlfn._xlws.filter(cat_table[Subsector],$E4923=cat_table[Sector],"")))</f>
        <v>#NAME?</v>
      </c>
      <c r="AF4923" s="94" t="e">
        <v>#NAME?</v>
      </c>
      <c r="AG4923" s="94" t="e">
        <v>#NAME?</v>
      </c>
      <c r="AH4923" s="94" t="e">
        <v>#NAME?</v>
      </c>
      <c r="AI4923" s="94" t="e">
        <v>#NAME?</v>
      </c>
      <c r="AJ4923" s="94" t="e">
        <v>#NAME?</v>
      </c>
      <c r="AK4923" s="94" t="e">
        <v>#NAME?</v>
      </c>
      <c r="AO4923" s="94" t="e">
        <f aca="false" t="array" ref="AO4923:AT4923">_xlfn.torow(_xlfn.unique(_xlfn._xlws.filter(cat_table[Sub-subsector],($E4923=cat_table[Sector])*($F4923=cat_table[Subsector]),"")))</f>
        <v>#NAME?</v>
      </c>
      <c r="AP4923" s="94" t="e">
        <v>#NAME?</v>
      </c>
      <c r="AQ4923" s="94" t="e">
        <v>#NAME?</v>
      </c>
      <c r="AR4923" s="94" t="e">
        <v>#NAME?</v>
      </c>
      <c r="AS4923" s="94" t="e">
        <v>#NAME?</v>
      </c>
      <c r="AT4923" s="94" t="e">
        <v>#NAME?</v>
      </c>
    </row>
    <row r="4924" customFormat="false" ht="15" hidden="false" customHeight="true" outlineLevel="0" collapsed="false">
      <c r="A4924" s="20" t="s">
        <v>15975</v>
      </c>
      <c r="B4924" s="20" t="str">
        <f aca="false">INDEX(Table2[], MATCH(L4924, Location_ID!$D$2:$D$3098, 0), 1)</f>
        <v>4497a5af-f41b-422b-bf13-ad6891609ef0</v>
      </c>
      <c r="C4924" s="20" t="s">
        <v>1585</v>
      </c>
      <c r="D4924" s="230" t="s">
        <v>354</v>
      </c>
      <c r="E4924" s="20" t="s">
        <v>7134</v>
      </c>
      <c r="F4924" s="20" t="s">
        <v>7135</v>
      </c>
      <c r="G4924" s="20" t="s">
        <v>7591</v>
      </c>
      <c r="H4924" s="20"/>
      <c r="I4924" s="20" t="s">
        <v>15917</v>
      </c>
      <c r="J4924" s="20" t="s">
        <v>15918</v>
      </c>
      <c r="K4924" s="20" t="s">
        <v>7109</v>
      </c>
      <c r="L4924" s="20" t="s">
        <v>3201</v>
      </c>
      <c r="M4924" s="20" t="s">
        <v>7116</v>
      </c>
      <c r="N4924" s="20" t="s">
        <v>15902</v>
      </c>
      <c r="O4924" s="20" t="s">
        <v>15918</v>
      </c>
      <c r="P4924" s="201" t="n">
        <v>43730</v>
      </c>
      <c r="Q4924" s="201" t="n">
        <v>43763</v>
      </c>
      <c r="R4924" s="20" t="n">
        <v>1</v>
      </c>
      <c r="S4924" s="20" t="s">
        <v>7130</v>
      </c>
      <c r="T4924" s="20" t="n">
        <v>80.012247</v>
      </c>
      <c r="U4924" s="20" t="n">
        <v>47.57468171</v>
      </c>
      <c r="V4924" s="20" t="n">
        <v>112.44981229</v>
      </c>
      <c r="W4924" s="20" t="s">
        <v>11510</v>
      </c>
      <c r="X4924" s="35"/>
      <c r="Y4924" s="35" t="n">
        <v>0</v>
      </c>
      <c r="Z4924" s="35" t="n">
        <v>1</v>
      </c>
      <c r="AE4924" s="94" t="e">
        <f aca="false" t="array" ref="AE4924:AK4924">_xlfn.torow(_xlfn.unique(_xlfn._xlws.filter(cat_table[Subsector],$E4924=cat_table[Sector],"")))</f>
        <v>#NAME?</v>
      </c>
      <c r="AF4924" s="94" t="e">
        <v>#NAME?</v>
      </c>
      <c r="AG4924" s="94" t="e">
        <v>#NAME?</v>
      </c>
      <c r="AH4924" s="94" t="e">
        <v>#NAME?</v>
      </c>
      <c r="AI4924" s="94" t="e">
        <v>#NAME?</v>
      </c>
      <c r="AJ4924" s="94" t="e">
        <v>#NAME?</v>
      </c>
      <c r="AK4924" s="94" t="e">
        <v>#NAME?</v>
      </c>
      <c r="AO4924" s="94" t="e">
        <f aca="false" t="array" ref="AO4924:AT4924">_xlfn.torow(_xlfn.unique(_xlfn._xlws.filter(cat_table[Sub-subsector],($E4924=cat_table[Sector])*($F4924=cat_table[Subsector]),"")))</f>
        <v>#NAME?</v>
      </c>
      <c r="AP4924" s="94" t="e">
        <v>#NAME?</v>
      </c>
      <c r="AQ4924" s="94" t="e">
        <v>#NAME?</v>
      </c>
      <c r="AR4924" s="94" t="e">
        <v>#NAME?</v>
      </c>
      <c r="AS4924" s="94" t="e">
        <v>#NAME?</v>
      </c>
      <c r="AT4924" s="94" t="e">
        <v>#NAME?</v>
      </c>
    </row>
    <row r="4925" customFormat="false" ht="15" hidden="false" customHeight="true" outlineLevel="0" collapsed="false">
      <c r="A4925" s="20" t="s">
        <v>15976</v>
      </c>
      <c r="B4925" s="20" t="str">
        <f aca="false">INDEX(Table2[], MATCH(L4925, Location_ID!$D$2:$D$3098, 0), 1)</f>
        <v>77227ba3-f773-4de1-ab10-438d4ab7f34e</v>
      </c>
      <c r="C4925" s="20" t="s">
        <v>1585</v>
      </c>
      <c r="D4925" s="230" t="s">
        <v>354</v>
      </c>
      <c r="E4925" s="20" t="s">
        <v>7134</v>
      </c>
      <c r="F4925" s="20" t="s">
        <v>7135</v>
      </c>
      <c r="G4925" s="20" t="s">
        <v>7591</v>
      </c>
      <c r="H4925" s="20"/>
      <c r="I4925" s="20" t="s">
        <v>15917</v>
      </c>
      <c r="J4925" s="20" t="s">
        <v>15918</v>
      </c>
      <c r="K4925" s="20" t="s">
        <v>7109</v>
      </c>
      <c r="L4925" s="20" t="s">
        <v>3203</v>
      </c>
      <c r="M4925" s="20" t="s">
        <v>7116</v>
      </c>
      <c r="N4925" s="20" t="s">
        <v>15902</v>
      </c>
      <c r="O4925" s="20" t="s">
        <v>15918</v>
      </c>
      <c r="P4925" s="201" t="n">
        <v>43730</v>
      </c>
      <c r="Q4925" s="201" t="n">
        <v>43763</v>
      </c>
      <c r="R4925" s="20" t="n">
        <v>1</v>
      </c>
      <c r="S4925" s="20" t="s">
        <v>7130</v>
      </c>
      <c r="T4925" s="20" t="n">
        <v>93.665357</v>
      </c>
      <c r="U4925" s="20" t="n">
        <v>55.9993703</v>
      </c>
      <c r="V4925" s="20" t="n">
        <v>131.3313437</v>
      </c>
      <c r="W4925" s="20" t="s">
        <v>11510</v>
      </c>
      <c r="X4925" s="35"/>
      <c r="Y4925" s="35" t="n">
        <v>0</v>
      </c>
      <c r="Z4925" s="35" t="n">
        <v>1</v>
      </c>
      <c r="AE4925" s="94" t="e">
        <f aca="false" t="array" ref="AE4925:AK4925">_xlfn.torow(_xlfn.unique(_xlfn._xlws.filter(cat_table[Subsector],$E4925=cat_table[Sector],"")))</f>
        <v>#NAME?</v>
      </c>
      <c r="AF4925" s="94" t="e">
        <v>#NAME?</v>
      </c>
      <c r="AG4925" s="94" t="e">
        <v>#NAME?</v>
      </c>
      <c r="AH4925" s="94" t="e">
        <v>#NAME?</v>
      </c>
      <c r="AI4925" s="94" t="e">
        <v>#NAME?</v>
      </c>
      <c r="AJ4925" s="94" t="e">
        <v>#NAME?</v>
      </c>
      <c r="AK4925" s="94" t="e">
        <v>#NAME?</v>
      </c>
      <c r="AO4925" s="94" t="e">
        <f aca="false" t="array" ref="AO4925:AT4925">_xlfn.torow(_xlfn.unique(_xlfn._xlws.filter(cat_table[Sub-subsector],($E4925=cat_table[Sector])*($F4925=cat_table[Subsector]),"")))</f>
        <v>#NAME?</v>
      </c>
      <c r="AP4925" s="94" t="e">
        <v>#NAME?</v>
      </c>
      <c r="AQ4925" s="94" t="e">
        <v>#NAME?</v>
      </c>
      <c r="AR4925" s="94" t="e">
        <v>#NAME?</v>
      </c>
      <c r="AS4925" s="94" t="e">
        <v>#NAME?</v>
      </c>
      <c r="AT4925" s="94" t="e">
        <v>#NAME?</v>
      </c>
    </row>
    <row r="4926" customFormat="false" ht="15" hidden="false" customHeight="true" outlineLevel="0" collapsed="false">
      <c r="A4926" s="20" t="s">
        <v>15977</v>
      </c>
      <c r="B4926" s="20" t="str">
        <f aca="false">INDEX(Table2[], MATCH(L4926, Location_ID!$D$2:$D$3098, 0), 1)</f>
        <v>2cdb1711-bf44-4f62-8460-362b6fa7e6ed</v>
      </c>
      <c r="C4926" s="20" t="s">
        <v>1585</v>
      </c>
      <c r="D4926" s="230" t="s">
        <v>354</v>
      </c>
      <c r="E4926" s="20" t="s">
        <v>7134</v>
      </c>
      <c r="F4926" s="20" t="s">
        <v>7135</v>
      </c>
      <c r="G4926" s="20" t="s">
        <v>7591</v>
      </c>
      <c r="H4926" s="20"/>
      <c r="I4926" s="20" t="s">
        <v>15917</v>
      </c>
      <c r="J4926" s="20" t="s">
        <v>15918</v>
      </c>
      <c r="K4926" s="20" t="s">
        <v>7109</v>
      </c>
      <c r="L4926" s="20" t="s">
        <v>3205</v>
      </c>
      <c r="M4926" s="20" t="s">
        <v>7116</v>
      </c>
      <c r="N4926" s="20" t="s">
        <v>15902</v>
      </c>
      <c r="O4926" s="20" t="s">
        <v>15918</v>
      </c>
      <c r="P4926" s="201" t="n">
        <v>43730</v>
      </c>
      <c r="Q4926" s="201" t="n">
        <v>43763</v>
      </c>
      <c r="R4926" s="20" t="n">
        <v>1</v>
      </c>
      <c r="S4926" s="20" t="s">
        <v>7130</v>
      </c>
      <c r="T4926" s="20" t="n">
        <v>234.6747387</v>
      </c>
      <c r="U4926" s="20" t="n">
        <v>169.40548698</v>
      </c>
      <c r="V4926" s="20" t="n">
        <v>299.94399042</v>
      </c>
      <c r="W4926" s="20" t="s">
        <v>11510</v>
      </c>
      <c r="X4926" s="35"/>
      <c r="Y4926" s="35" t="n">
        <v>0</v>
      </c>
      <c r="Z4926" s="35" t="n">
        <v>1</v>
      </c>
      <c r="AE4926" s="94" t="e">
        <f aca="false" t="array" ref="AE4926:AK4926">_xlfn.torow(_xlfn.unique(_xlfn._xlws.filter(cat_table[Subsector],$E4926=cat_table[Sector],"")))</f>
        <v>#NAME?</v>
      </c>
      <c r="AF4926" s="94" t="e">
        <v>#NAME?</v>
      </c>
      <c r="AG4926" s="94" t="e">
        <v>#NAME?</v>
      </c>
      <c r="AH4926" s="94" t="e">
        <v>#NAME?</v>
      </c>
      <c r="AI4926" s="94" t="e">
        <v>#NAME?</v>
      </c>
      <c r="AJ4926" s="94" t="e">
        <v>#NAME?</v>
      </c>
      <c r="AK4926" s="94" t="e">
        <v>#NAME?</v>
      </c>
      <c r="AO4926" s="94" t="e">
        <f aca="false" t="array" ref="AO4926:AT4926">_xlfn.torow(_xlfn.unique(_xlfn._xlws.filter(cat_table[Sub-subsector],($E4926=cat_table[Sector])*($F4926=cat_table[Subsector]),"")))</f>
        <v>#NAME?</v>
      </c>
      <c r="AP4926" s="94" t="e">
        <v>#NAME?</v>
      </c>
      <c r="AQ4926" s="94" t="e">
        <v>#NAME?</v>
      </c>
      <c r="AR4926" s="94" t="e">
        <v>#NAME?</v>
      </c>
      <c r="AS4926" s="94" t="e">
        <v>#NAME?</v>
      </c>
      <c r="AT4926" s="94" t="e">
        <v>#NAME?</v>
      </c>
    </row>
    <row r="4927" customFormat="false" ht="15" hidden="false" customHeight="true" outlineLevel="0" collapsed="false">
      <c r="A4927" s="20" t="s">
        <v>15978</v>
      </c>
      <c r="B4927" s="20" t="str">
        <f aca="false">INDEX(Table2[], MATCH(L4927, Location_ID!$D$2:$D$3098, 0), 1)</f>
        <v>f57e8edb-3f8c-445c-85d4-4fd9284dad59</v>
      </c>
      <c r="C4927" s="20" t="s">
        <v>1585</v>
      </c>
      <c r="D4927" s="230" t="s">
        <v>354</v>
      </c>
      <c r="E4927" s="20" t="s">
        <v>7134</v>
      </c>
      <c r="F4927" s="20" t="s">
        <v>7135</v>
      </c>
      <c r="G4927" s="20" t="s">
        <v>7591</v>
      </c>
      <c r="H4927" s="20"/>
      <c r="I4927" s="20" t="s">
        <v>15917</v>
      </c>
      <c r="J4927" s="20" t="s">
        <v>15932</v>
      </c>
      <c r="K4927" s="20" t="s">
        <v>7109</v>
      </c>
      <c r="L4927" s="20" t="s">
        <v>3207</v>
      </c>
      <c r="M4927" s="20" t="s">
        <v>7116</v>
      </c>
      <c r="N4927" s="20" t="s">
        <v>15902</v>
      </c>
      <c r="O4927" s="20" t="s">
        <v>15932</v>
      </c>
      <c r="P4927" s="201" t="n">
        <v>43730</v>
      </c>
      <c r="Q4927" s="201" t="n">
        <v>43763</v>
      </c>
      <c r="R4927" s="20" t="n">
        <v>1</v>
      </c>
      <c r="S4927" s="20" t="s">
        <v>7130</v>
      </c>
      <c r="T4927" s="20" t="n">
        <v>193.3988236</v>
      </c>
      <c r="U4927" s="20" t="n">
        <v>136.7698436</v>
      </c>
      <c r="V4927" s="20" t="n">
        <v>250.0278036</v>
      </c>
      <c r="W4927" s="20" t="s">
        <v>11510</v>
      </c>
      <c r="X4927" s="35"/>
      <c r="Y4927" s="35" t="n">
        <v>0</v>
      </c>
      <c r="Z4927" s="35" t="n">
        <v>1</v>
      </c>
      <c r="AE4927" s="94" t="e">
        <f aca="false" t="array" ref="AE4927:AK4927">_xlfn.torow(_xlfn.unique(_xlfn._xlws.filter(cat_table[Subsector],$E4927=cat_table[Sector],"")))</f>
        <v>#NAME?</v>
      </c>
      <c r="AF4927" s="94" t="e">
        <v>#NAME?</v>
      </c>
      <c r="AG4927" s="94" t="e">
        <v>#NAME?</v>
      </c>
      <c r="AH4927" s="94" t="e">
        <v>#NAME?</v>
      </c>
      <c r="AI4927" s="94" t="e">
        <v>#NAME?</v>
      </c>
      <c r="AJ4927" s="94" t="e">
        <v>#NAME?</v>
      </c>
      <c r="AK4927" s="94" t="e">
        <v>#NAME?</v>
      </c>
      <c r="AO4927" s="94" t="e">
        <f aca="false" t="array" ref="AO4927:AT4927">_xlfn.torow(_xlfn.unique(_xlfn._xlws.filter(cat_table[Sub-subsector],($E4927=cat_table[Sector])*($F4927=cat_table[Subsector]),"")))</f>
        <v>#NAME?</v>
      </c>
      <c r="AP4927" s="94" t="e">
        <v>#NAME?</v>
      </c>
      <c r="AQ4927" s="94" t="e">
        <v>#NAME?</v>
      </c>
      <c r="AR4927" s="94" t="e">
        <v>#NAME?</v>
      </c>
      <c r="AS4927" s="94" t="e">
        <v>#NAME?</v>
      </c>
      <c r="AT4927" s="94" t="e">
        <v>#NAME?</v>
      </c>
    </row>
    <row r="4928" customFormat="false" ht="15" hidden="false" customHeight="true" outlineLevel="0" collapsed="false">
      <c r="A4928" s="20" t="s">
        <v>15979</v>
      </c>
      <c r="B4928" s="20" t="str">
        <f aca="false">INDEX(Table2[], MATCH(L4928, Location_ID!$D$2:$D$3098, 0), 1)</f>
        <v>43e58fd4-746c-4f41-9314-533f26ee2ac5</v>
      </c>
      <c r="C4928" s="20" t="s">
        <v>1585</v>
      </c>
      <c r="D4928" s="230" t="s">
        <v>354</v>
      </c>
      <c r="E4928" s="20" t="s">
        <v>7134</v>
      </c>
      <c r="F4928" s="20" t="s">
        <v>7135</v>
      </c>
      <c r="G4928" s="20" t="s">
        <v>7591</v>
      </c>
      <c r="H4928" s="20"/>
      <c r="I4928" s="20" t="s">
        <v>15917</v>
      </c>
      <c r="J4928" s="20" t="s">
        <v>15927</v>
      </c>
      <c r="K4928" s="20" t="s">
        <v>7109</v>
      </c>
      <c r="L4928" s="20" t="s">
        <v>3209</v>
      </c>
      <c r="M4928" s="20" t="s">
        <v>7116</v>
      </c>
      <c r="N4928" s="20" t="s">
        <v>15902</v>
      </c>
      <c r="O4928" s="20" t="s">
        <v>15927</v>
      </c>
      <c r="P4928" s="201" t="n">
        <v>43730</v>
      </c>
      <c r="Q4928" s="201" t="n">
        <v>43763</v>
      </c>
      <c r="R4928" s="20" t="n">
        <v>1</v>
      </c>
      <c r="S4928" s="20" t="s">
        <v>7130</v>
      </c>
      <c r="T4928" s="20" t="n">
        <v>70.93076822</v>
      </c>
      <c r="U4928" s="20" t="n">
        <v>55.55746311</v>
      </c>
      <c r="V4928" s="20" t="n">
        <v>86.30407333</v>
      </c>
      <c r="W4928" s="20" t="s">
        <v>11510</v>
      </c>
      <c r="X4928" s="35"/>
      <c r="Y4928" s="35" t="n">
        <v>0</v>
      </c>
      <c r="Z4928" s="35" t="n">
        <v>1</v>
      </c>
      <c r="AE4928" s="94" t="e">
        <f aca="false" t="array" ref="AE4928:AK4928">_xlfn.torow(_xlfn.unique(_xlfn._xlws.filter(cat_table[Subsector],$E4928=cat_table[Sector],"")))</f>
        <v>#NAME?</v>
      </c>
      <c r="AF4928" s="94" t="e">
        <v>#NAME?</v>
      </c>
      <c r="AG4928" s="94" t="e">
        <v>#NAME?</v>
      </c>
      <c r="AH4928" s="94" t="e">
        <v>#NAME?</v>
      </c>
      <c r="AI4928" s="94" t="e">
        <v>#NAME?</v>
      </c>
      <c r="AJ4928" s="94" t="e">
        <v>#NAME?</v>
      </c>
      <c r="AK4928" s="94" t="e">
        <v>#NAME?</v>
      </c>
      <c r="AO4928" s="94" t="e">
        <f aca="false" t="array" ref="AO4928:AT4928">_xlfn.torow(_xlfn.unique(_xlfn._xlws.filter(cat_table[Sub-subsector],($E4928=cat_table[Sector])*($F4928=cat_table[Subsector]),"")))</f>
        <v>#NAME?</v>
      </c>
      <c r="AP4928" s="94" t="e">
        <v>#NAME?</v>
      </c>
      <c r="AQ4928" s="94" t="e">
        <v>#NAME?</v>
      </c>
      <c r="AR4928" s="94" t="e">
        <v>#NAME?</v>
      </c>
      <c r="AS4928" s="94" t="e">
        <v>#NAME?</v>
      </c>
      <c r="AT4928" s="94" t="e">
        <v>#NAME?</v>
      </c>
    </row>
    <row r="4929" customFormat="false" ht="15" hidden="false" customHeight="true" outlineLevel="0" collapsed="false">
      <c r="A4929" s="20" t="s">
        <v>15980</v>
      </c>
      <c r="B4929" s="20" t="str">
        <f aca="false">INDEX(Table2[], MATCH(L4929, Location_ID!$D$2:$D$3098, 0), 1)</f>
        <v>76a7f3e4-bea9-46a8-9681-9c00119fcd0f</v>
      </c>
      <c r="C4929" s="20" t="s">
        <v>1585</v>
      </c>
      <c r="D4929" s="230" t="s">
        <v>354</v>
      </c>
      <c r="E4929" s="20" t="s">
        <v>7134</v>
      </c>
      <c r="F4929" s="20" t="s">
        <v>7135</v>
      </c>
      <c r="G4929" s="20" t="s">
        <v>7591</v>
      </c>
      <c r="H4929" s="20"/>
      <c r="I4929" s="20" t="s">
        <v>15917</v>
      </c>
      <c r="J4929" s="20" t="s">
        <v>15932</v>
      </c>
      <c r="K4929" s="20" t="s">
        <v>7109</v>
      </c>
      <c r="L4929" s="20" t="s">
        <v>3211</v>
      </c>
      <c r="M4929" s="20" t="s">
        <v>7116</v>
      </c>
      <c r="N4929" s="20" t="s">
        <v>15902</v>
      </c>
      <c r="O4929" s="20" t="s">
        <v>15932</v>
      </c>
      <c r="P4929" s="201" t="n">
        <v>43730</v>
      </c>
      <c r="Q4929" s="201" t="n">
        <v>43763</v>
      </c>
      <c r="R4929" s="20" t="n">
        <v>1</v>
      </c>
      <c r="S4929" s="20" t="s">
        <v>7130</v>
      </c>
      <c r="T4929" s="20" t="n">
        <v>102.0314543</v>
      </c>
      <c r="U4929" s="20" t="n">
        <v>75.78313986</v>
      </c>
      <c r="V4929" s="20" t="n">
        <v>128.27976874</v>
      </c>
      <c r="W4929" s="20" t="s">
        <v>11510</v>
      </c>
      <c r="X4929" s="35"/>
      <c r="Y4929" s="35" t="n">
        <v>0</v>
      </c>
      <c r="Z4929" s="35" t="n">
        <v>1</v>
      </c>
      <c r="AE4929" s="94" t="e">
        <f aca="false" t="array" ref="AE4929:AK4929">_xlfn.torow(_xlfn.unique(_xlfn._xlws.filter(cat_table[Subsector],$E4929=cat_table[Sector],"")))</f>
        <v>#NAME?</v>
      </c>
      <c r="AF4929" s="94" t="e">
        <v>#NAME?</v>
      </c>
      <c r="AG4929" s="94" t="e">
        <v>#NAME?</v>
      </c>
      <c r="AH4929" s="94" t="e">
        <v>#NAME?</v>
      </c>
      <c r="AI4929" s="94" t="e">
        <v>#NAME?</v>
      </c>
      <c r="AJ4929" s="94" t="e">
        <v>#NAME?</v>
      </c>
      <c r="AK4929" s="94" t="e">
        <v>#NAME?</v>
      </c>
      <c r="AO4929" s="94" t="e">
        <f aca="false" t="array" ref="AO4929:AT4929">_xlfn.torow(_xlfn.unique(_xlfn._xlws.filter(cat_table[Sub-subsector],($E4929=cat_table[Sector])*($F4929=cat_table[Subsector]),"")))</f>
        <v>#NAME?</v>
      </c>
      <c r="AP4929" s="94" t="e">
        <v>#NAME?</v>
      </c>
      <c r="AQ4929" s="94" t="e">
        <v>#NAME?</v>
      </c>
      <c r="AR4929" s="94" t="e">
        <v>#NAME?</v>
      </c>
      <c r="AS4929" s="94" t="e">
        <v>#NAME?</v>
      </c>
      <c r="AT4929" s="94" t="e">
        <v>#NAME?</v>
      </c>
    </row>
    <row r="4930" customFormat="false" ht="15" hidden="false" customHeight="true" outlineLevel="0" collapsed="false">
      <c r="A4930" s="20" t="s">
        <v>15981</v>
      </c>
      <c r="B4930" s="20" t="str">
        <f aca="false">INDEX(Table2[], MATCH(L4930, Location_ID!$D$2:$D$3098, 0), 1)</f>
        <v>c7d967d9-7096-40a9-aaa1-a68401ea8a25</v>
      </c>
      <c r="C4930" s="20" t="s">
        <v>1585</v>
      </c>
      <c r="D4930" s="230" t="s">
        <v>354</v>
      </c>
      <c r="E4930" s="20" t="s">
        <v>7134</v>
      </c>
      <c r="F4930" s="20" t="s">
        <v>7135</v>
      </c>
      <c r="G4930" s="20" t="s">
        <v>7591</v>
      </c>
      <c r="H4930" s="20"/>
      <c r="I4930" s="20" t="s">
        <v>15917</v>
      </c>
      <c r="J4930" s="20" t="s">
        <v>15918</v>
      </c>
      <c r="K4930" s="20" t="s">
        <v>7109</v>
      </c>
      <c r="L4930" s="20" t="s">
        <v>3213</v>
      </c>
      <c r="M4930" s="20" t="s">
        <v>7116</v>
      </c>
      <c r="N4930" s="20" t="s">
        <v>15902</v>
      </c>
      <c r="O4930" s="20" t="s">
        <v>15918</v>
      </c>
      <c r="P4930" s="201" t="n">
        <v>43730</v>
      </c>
      <c r="Q4930" s="201" t="n">
        <v>43763</v>
      </c>
      <c r="R4930" s="20" t="n">
        <v>1</v>
      </c>
      <c r="S4930" s="20" t="s">
        <v>7130</v>
      </c>
      <c r="T4930" s="20" t="n">
        <v>267.1456589</v>
      </c>
      <c r="U4930" s="20" t="n">
        <v>188.53513972</v>
      </c>
      <c r="V4930" s="20" t="n">
        <v>345.75617808</v>
      </c>
      <c r="W4930" s="20" t="s">
        <v>11510</v>
      </c>
      <c r="X4930" s="35"/>
      <c r="Y4930" s="35" t="n">
        <v>0</v>
      </c>
      <c r="Z4930" s="35" t="n">
        <v>1</v>
      </c>
      <c r="AE4930" s="94" t="e">
        <f aca="false" t="array" ref="AE4930:AK4930">_xlfn.torow(_xlfn.unique(_xlfn._xlws.filter(cat_table[Subsector],$E4930=cat_table[Sector],"")))</f>
        <v>#NAME?</v>
      </c>
      <c r="AF4930" s="94" t="e">
        <v>#NAME?</v>
      </c>
      <c r="AG4930" s="94" t="e">
        <v>#NAME?</v>
      </c>
      <c r="AH4930" s="94" t="e">
        <v>#NAME?</v>
      </c>
      <c r="AI4930" s="94" t="e">
        <v>#NAME?</v>
      </c>
      <c r="AJ4930" s="94" t="e">
        <v>#NAME?</v>
      </c>
      <c r="AK4930" s="94" t="e">
        <v>#NAME?</v>
      </c>
      <c r="AO4930" s="94" t="e">
        <f aca="false" t="array" ref="AO4930:AT4930">_xlfn.torow(_xlfn.unique(_xlfn._xlws.filter(cat_table[Sub-subsector],($E4930=cat_table[Sector])*($F4930=cat_table[Subsector]),"")))</f>
        <v>#NAME?</v>
      </c>
      <c r="AP4930" s="94" t="e">
        <v>#NAME?</v>
      </c>
      <c r="AQ4930" s="94" t="e">
        <v>#NAME?</v>
      </c>
      <c r="AR4930" s="94" t="e">
        <v>#NAME?</v>
      </c>
      <c r="AS4930" s="94" t="e">
        <v>#NAME?</v>
      </c>
      <c r="AT4930" s="94" t="e">
        <v>#NAME?</v>
      </c>
    </row>
    <row r="4931" customFormat="false" ht="15" hidden="false" customHeight="true" outlineLevel="0" collapsed="false">
      <c r="A4931" s="20" t="s">
        <v>15982</v>
      </c>
      <c r="B4931" s="20" t="str">
        <f aca="false">INDEX(Table2[], MATCH(L4931, Location_ID!$D$2:$D$3098, 0), 1)</f>
        <v>d40ddca8-8f12-4985-82bb-8f8b05067c71</v>
      </c>
      <c r="C4931" s="20" t="s">
        <v>1585</v>
      </c>
      <c r="D4931" s="230" t="s">
        <v>354</v>
      </c>
      <c r="E4931" s="20" t="s">
        <v>7134</v>
      </c>
      <c r="F4931" s="20" t="s">
        <v>7135</v>
      </c>
      <c r="G4931" s="20" t="s">
        <v>7591</v>
      </c>
      <c r="H4931" s="20"/>
      <c r="I4931" s="20" t="s">
        <v>15917</v>
      </c>
      <c r="J4931" s="20" t="s">
        <v>15927</v>
      </c>
      <c r="K4931" s="20" t="s">
        <v>7109</v>
      </c>
      <c r="L4931" s="20" t="s">
        <v>3215</v>
      </c>
      <c r="M4931" s="20" t="s">
        <v>7116</v>
      </c>
      <c r="N4931" s="20" t="s">
        <v>15902</v>
      </c>
      <c r="O4931" s="20" t="s">
        <v>15927</v>
      </c>
      <c r="P4931" s="201" t="n">
        <v>43730</v>
      </c>
      <c r="Q4931" s="201" t="n">
        <v>43763</v>
      </c>
      <c r="R4931" s="20" t="n">
        <v>1</v>
      </c>
      <c r="S4931" s="20" t="s">
        <v>7130</v>
      </c>
      <c r="T4931" s="20" t="n">
        <v>277.2939441</v>
      </c>
      <c r="U4931" s="20" t="n">
        <v>168.3404218</v>
      </c>
      <c r="V4931" s="20" t="n">
        <v>386.2474664</v>
      </c>
      <c r="W4931" s="20" t="s">
        <v>11510</v>
      </c>
      <c r="X4931" s="35"/>
      <c r="Y4931" s="35" t="n">
        <v>0</v>
      </c>
      <c r="Z4931" s="35" t="n">
        <v>1</v>
      </c>
      <c r="AE4931" s="94" t="e">
        <f aca="false" t="array" ref="AE4931:AK4931">_xlfn.torow(_xlfn.unique(_xlfn._xlws.filter(cat_table[Subsector],$E4931=cat_table[Sector],"")))</f>
        <v>#NAME?</v>
      </c>
      <c r="AF4931" s="94" t="e">
        <v>#NAME?</v>
      </c>
      <c r="AG4931" s="94" t="e">
        <v>#NAME?</v>
      </c>
      <c r="AH4931" s="94" t="e">
        <v>#NAME?</v>
      </c>
      <c r="AI4931" s="94" t="e">
        <v>#NAME?</v>
      </c>
      <c r="AJ4931" s="94" t="e">
        <v>#NAME?</v>
      </c>
      <c r="AK4931" s="94" t="e">
        <v>#NAME?</v>
      </c>
      <c r="AO4931" s="94" t="e">
        <f aca="false" t="array" ref="AO4931:AT4931">_xlfn.torow(_xlfn.unique(_xlfn._xlws.filter(cat_table[Sub-subsector],($E4931=cat_table[Sector])*($F4931=cat_table[Subsector]),"")))</f>
        <v>#NAME?</v>
      </c>
      <c r="AP4931" s="94" t="e">
        <v>#NAME?</v>
      </c>
      <c r="AQ4931" s="94" t="e">
        <v>#NAME?</v>
      </c>
      <c r="AR4931" s="94" t="e">
        <v>#NAME?</v>
      </c>
      <c r="AS4931" s="94" t="e">
        <v>#NAME?</v>
      </c>
      <c r="AT4931" s="94" t="e">
        <v>#NAME?</v>
      </c>
    </row>
    <row r="4932" customFormat="false" ht="15" hidden="false" customHeight="true" outlineLevel="0" collapsed="false">
      <c r="A4932" s="20" t="s">
        <v>15983</v>
      </c>
      <c r="B4932" s="20" t="str">
        <f aca="false">INDEX(Table2[], MATCH(L4932, Location_ID!$D$2:$D$3098, 0), 1)</f>
        <v>f5248dff-02be-4c61-a6b9-f8334949ec89</v>
      </c>
      <c r="C4932" s="20" t="s">
        <v>1585</v>
      </c>
      <c r="D4932" s="230" t="s">
        <v>354</v>
      </c>
      <c r="E4932" s="20" t="s">
        <v>7134</v>
      </c>
      <c r="F4932" s="20" t="s">
        <v>7135</v>
      </c>
      <c r="G4932" s="20" t="s">
        <v>7591</v>
      </c>
      <c r="H4932" s="20"/>
      <c r="I4932" s="20" t="s">
        <v>15917</v>
      </c>
      <c r="J4932" s="20" t="s">
        <v>15927</v>
      </c>
      <c r="K4932" s="20" t="s">
        <v>7109</v>
      </c>
      <c r="L4932" s="20" t="s">
        <v>3217</v>
      </c>
      <c r="M4932" s="20" t="s">
        <v>7116</v>
      </c>
      <c r="N4932" s="20" t="s">
        <v>15902</v>
      </c>
      <c r="O4932" s="20" t="s">
        <v>15927</v>
      </c>
      <c r="P4932" s="201" t="n">
        <v>43730</v>
      </c>
      <c r="Q4932" s="201" t="n">
        <v>43763</v>
      </c>
      <c r="R4932" s="20" t="n">
        <v>1</v>
      </c>
      <c r="S4932" s="20" t="s">
        <v>7130</v>
      </c>
      <c r="T4932" s="20" t="n">
        <v>745.7764246</v>
      </c>
      <c r="U4932" s="20" t="n">
        <v>448.0505855</v>
      </c>
      <c r="V4932" s="20" t="n">
        <v>1043.5022637</v>
      </c>
      <c r="W4932" s="20" t="s">
        <v>11510</v>
      </c>
      <c r="X4932" s="35"/>
      <c r="Y4932" s="35" t="n">
        <v>0</v>
      </c>
      <c r="Z4932" s="35" t="n">
        <v>1</v>
      </c>
      <c r="AE4932" s="94" t="e">
        <f aca="false" t="array" ref="AE4932:AK4932">_xlfn.torow(_xlfn.unique(_xlfn._xlws.filter(cat_table[Subsector],$E4932=cat_table[Sector],"")))</f>
        <v>#NAME?</v>
      </c>
      <c r="AF4932" s="94" t="e">
        <v>#NAME?</v>
      </c>
      <c r="AG4932" s="94" t="e">
        <v>#NAME?</v>
      </c>
      <c r="AH4932" s="94" t="e">
        <v>#NAME?</v>
      </c>
      <c r="AI4932" s="94" t="e">
        <v>#NAME?</v>
      </c>
      <c r="AJ4932" s="94" t="e">
        <v>#NAME?</v>
      </c>
      <c r="AK4932" s="94" t="e">
        <v>#NAME?</v>
      </c>
      <c r="AO4932" s="94" t="e">
        <f aca="false" t="array" ref="AO4932:AT4932">_xlfn.torow(_xlfn.unique(_xlfn._xlws.filter(cat_table[Sub-subsector],($E4932=cat_table[Sector])*($F4932=cat_table[Subsector]),"")))</f>
        <v>#NAME?</v>
      </c>
      <c r="AP4932" s="94" t="e">
        <v>#NAME?</v>
      </c>
      <c r="AQ4932" s="94" t="e">
        <v>#NAME?</v>
      </c>
      <c r="AR4932" s="94" t="e">
        <v>#NAME?</v>
      </c>
      <c r="AS4932" s="94" t="e">
        <v>#NAME?</v>
      </c>
      <c r="AT4932" s="94" t="e">
        <v>#NAME?</v>
      </c>
    </row>
    <row r="4933" customFormat="false" ht="15" hidden="false" customHeight="true" outlineLevel="0" collapsed="false">
      <c r="A4933" s="20" t="s">
        <v>15984</v>
      </c>
      <c r="B4933" s="20" t="str">
        <f aca="false">INDEX(Table2[], MATCH(L4933, Location_ID!$D$2:$D$3098, 0), 1)</f>
        <v>53ffd138-b11c-4dfd-95be-5679e606e208</v>
      </c>
      <c r="C4933" s="20" t="s">
        <v>1585</v>
      </c>
      <c r="D4933" s="230" t="s">
        <v>354</v>
      </c>
      <c r="E4933" s="20" t="s">
        <v>7134</v>
      </c>
      <c r="F4933" s="20" t="s">
        <v>7135</v>
      </c>
      <c r="G4933" s="20" t="s">
        <v>7591</v>
      </c>
      <c r="H4933" s="20"/>
      <c r="I4933" s="20" t="s">
        <v>15917</v>
      </c>
      <c r="J4933" s="20" t="s">
        <v>15922</v>
      </c>
      <c r="K4933" s="20" t="s">
        <v>7109</v>
      </c>
      <c r="L4933" s="20" t="s">
        <v>3219</v>
      </c>
      <c r="M4933" s="20" t="s">
        <v>7116</v>
      </c>
      <c r="N4933" s="20" t="s">
        <v>15902</v>
      </c>
      <c r="O4933" s="20" t="s">
        <v>15922</v>
      </c>
      <c r="P4933" s="201" t="n">
        <v>43730</v>
      </c>
      <c r="Q4933" s="201" t="n">
        <v>43763</v>
      </c>
      <c r="R4933" s="20" t="n">
        <v>1</v>
      </c>
      <c r="S4933" s="20" t="s">
        <v>7130</v>
      </c>
      <c r="T4933" s="20" t="n">
        <v>139.7093225</v>
      </c>
      <c r="U4933" s="20" t="n">
        <v>92.627474</v>
      </c>
      <c r="V4933" s="20" t="n">
        <v>186.791171</v>
      </c>
      <c r="W4933" s="20" t="s">
        <v>11510</v>
      </c>
      <c r="X4933" s="35"/>
      <c r="Y4933" s="35" t="n">
        <v>0</v>
      </c>
      <c r="Z4933" s="35" t="n">
        <v>1</v>
      </c>
      <c r="AE4933" s="94" t="e">
        <f aca="false" t="array" ref="AE4933:AK4933">_xlfn.torow(_xlfn.unique(_xlfn._xlws.filter(cat_table[Subsector],$E4933=cat_table[Sector],"")))</f>
        <v>#NAME?</v>
      </c>
      <c r="AF4933" s="94" t="e">
        <v>#NAME?</v>
      </c>
      <c r="AG4933" s="94" t="e">
        <v>#NAME?</v>
      </c>
      <c r="AH4933" s="94" t="e">
        <v>#NAME?</v>
      </c>
      <c r="AI4933" s="94" t="e">
        <v>#NAME?</v>
      </c>
      <c r="AJ4933" s="94" t="e">
        <v>#NAME?</v>
      </c>
      <c r="AK4933" s="94" t="e">
        <v>#NAME?</v>
      </c>
      <c r="AO4933" s="94" t="e">
        <f aca="false" t="array" ref="AO4933:AT4933">_xlfn.torow(_xlfn.unique(_xlfn._xlws.filter(cat_table[Sub-subsector],($E4933=cat_table[Sector])*($F4933=cat_table[Subsector]),"")))</f>
        <v>#NAME?</v>
      </c>
      <c r="AP4933" s="94" t="e">
        <v>#NAME?</v>
      </c>
      <c r="AQ4933" s="94" t="e">
        <v>#NAME?</v>
      </c>
      <c r="AR4933" s="94" t="e">
        <v>#NAME?</v>
      </c>
      <c r="AS4933" s="94" t="e">
        <v>#NAME?</v>
      </c>
      <c r="AT4933" s="94" t="e">
        <v>#NAME?</v>
      </c>
    </row>
    <row r="4934" customFormat="false" ht="15" hidden="false" customHeight="true" outlineLevel="0" collapsed="false">
      <c r="A4934" s="20" t="s">
        <v>15985</v>
      </c>
      <c r="B4934" s="20" t="str">
        <f aca="false">INDEX(Table2[], MATCH(L4934, Location_ID!$D$2:$D$3098, 0), 1)</f>
        <v>4f3d0192-9015-4b99-8220-1b7bcc7a8bd6</v>
      </c>
      <c r="C4934" s="20" t="s">
        <v>1585</v>
      </c>
      <c r="D4934" s="230" t="s">
        <v>354</v>
      </c>
      <c r="E4934" s="20" t="s">
        <v>7134</v>
      </c>
      <c r="F4934" s="20" t="s">
        <v>7135</v>
      </c>
      <c r="G4934" s="20" t="s">
        <v>7591</v>
      </c>
      <c r="H4934" s="20"/>
      <c r="I4934" s="20" t="s">
        <v>15917</v>
      </c>
      <c r="J4934" s="20" t="s">
        <v>15922</v>
      </c>
      <c r="K4934" s="20" t="s">
        <v>7109</v>
      </c>
      <c r="L4934" s="20" t="s">
        <v>3221</v>
      </c>
      <c r="M4934" s="20" t="s">
        <v>7116</v>
      </c>
      <c r="N4934" s="20" t="s">
        <v>15902</v>
      </c>
      <c r="O4934" s="20" t="s">
        <v>15922</v>
      </c>
      <c r="P4934" s="201" t="n">
        <v>43730</v>
      </c>
      <c r="Q4934" s="201" t="n">
        <v>43763</v>
      </c>
      <c r="R4934" s="20" t="n">
        <v>1</v>
      </c>
      <c r="S4934" s="20" t="s">
        <v>7130</v>
      </c>
      <c r="T4934" s="20" t="n">
        <v>354.933555</v>
      </c>
      <c r="U4934" s="20" t="n">
        <v>250.6049808</v>
      </c>
      <c r="V4934" s="20" t="n">
        <v>459.2621292</v>
      </c>
      <c r="W4934" s="20" t="s">
        <v>11510</v>
      </c>
      <c r="X4934" s="35"/>
      <c r="Y4934" s="35" t="n">
        <v>0</v>
      </c>
      <c r="Z4934" s="35" t="n">
        <v>1</v>
      </c>
      <c r="AE4934" s="94" t="e">
        <f aca="false" t="array" ref="AE4934:AK4934">_xlfn.torow(_xlfn.unique(_xlfn._xlws.filter(cat_table[Subsector],$E4934=cat_table[Sector],"")))</f>
        <v>#NAME?</v>
      </c>
      <c r="AF4934" s="94" t="e">
        <v>#NAME?</v>
      </c>
      <c r="AG4934" s="94" t="e">
        <v>#NAME?</v>
      </c>
      <c r="AH4934" s="94" t="e">
        <v>#NAME?</v>
      </c>
      <c r="AI4934" s="94" t="e">
        <v>#NAME?</v>
      </c>
      <c r="AJ4934" s="94" t="e">
        <v>#NAME?</v>
      </c>
      <c r="AK4934" s="94" t="e">
        <v>#NAME?</v>
      </c>
      <c r="AO4934" s="94" t="e">
        <f aca="false" t="array" ref="AO4934:AT4934">_xlfn.torow(_xlfn.unique(_xlfn._xlws.filter(cat_table[Sub-subsector],($E4934=cat_table[Sector])*($F4934=cat_table[Subsector]),"")))</f>
        <v>#NAME?</v>
      </c>
      <c r="AP4934" s="94" t="e">
        <v>#NAME?</v>
      </c>
      <c r="AQ4934" s="94" t="e">
        <v>#NAME?</v>
      </c>
      <c r="AR4934" s="94" t="e">
        <v>#NAME?</v>
      </c>
      <c r="AS4934" s="94" t="e">
        <v>#NAME?</v>
      </c>
      <c r="AT4934" s="94" t="e">
        <v>#NAME?</v>
      </c>
    </row>
    <row r="4935" customFormat="false" ht="15" hidden="false" customHeight="true" outlineLevel="0" collapsed="false">
      <c r="A4935" s="20" t="s">
        <v>15986</v>
      </c>
      <c r="B4935" s="20" t="str">
        <f aca="false">INDEX(Table2[], MATCH(L4935, Location_ID!$D$2:$D$3098, 0), 1)</f>
        <v>54487a83-acd3-402a-b796-474061cdc4e8</v>
      </c>
      <c r="C4935" s="20" t="s">
        <v>1585</v>
      </c>
      <c r="D4935" s="230" t="s">
        <v>354</v>
      </c>
      <c r="E4935" s="20" t="s">
        <v>7134</v>
      </c>
      <c r="F4935" s="20" t="s">
        <v>7135</v>
      </c>
      <c r="G4935" s="20" t="s">
        <v>7591</v>
      </c>
      <c r="H4935" s="20"/>
      <c r="I4935" s="20" t="s">
        <v>15917</v>
      </c>
      <c r="J4935" s="20" t="s">
        <v>15932</v>
      </c>
      <c r="K4935" s="20" t="s">
        <v>7109</v>
      </c>
      <c r="L4935" s="20" t="s">
        <v>3223</v>
      </c>
      <c r="M4935" s="20" t="s">
        <v>7116</v>
      </c>
      <c r="N4935" s="20" t="s">
        <v>15902</v>
      </c>
      <c r="O4935" s="20" t="s">
        <v>15932</v>
      </c>
      <c r="P4935" s="201" t="n">
        <v>43730</v>
      </c>
      <c r="Q4935" s="201" t="n">
        <v>43763</v>
      </c>
      <c r="R4935" s="20" t="n">
        <v>1</v>
      </c>
      <c r="S4935" s="20" t="s">
        <v>7130</v>
      </c>
      <c r="T4935" s="20" t="n">
        <v>100.084429</v>
      </c>
      <c r="U4935" s="20" t="n">
        <v>63.6347276</v>
      </c>
      <c r="V4935" s="20" t="n">
        <v>136.5341304</v>
      </c>
      <c r="W4935" s="20" t="s">
        <v>11510</v>
      </c>
      <c r="X4935" s="35"/>
      <c r="Y4935" s="35" t="n">
        <v>0</v>
      </c>
      <c r="Z4935" s="35" t="n">
        <v>1</v>
      </c>
      <c r="AE4935" s="94" t="e">
        <f aca="false" t="array" ref="AE4935:AK4935">_xlfn.torow(_xlfn.unique(_xlfn._xlws.filter(cat_table[Subsector],$E4935=cat_table[Sector],"")))</f>
        <v>#NAME?</v>
      </c>
      <c r="AF4935" s="94" t="e">
        <v>#NAME?</v>
      </c>
      <c r="AG4935" s="94" t="e">
        <v>#NAME?</v>
      </c>
      <c r="AH4935" s="94" t="e">
        <v>#NAME?</v>
      </c>
      <c r="AI4935" s="94" t="e">
        <v>#NAME?</v>
      </c>
      <c r="AJ4935" s="94" t="e">
        <v>#NAME?</v>
      </c>
      <c r="AK4935" s="94" t="e">
        <v>#NAME?</v>
      </c>
      <c r="AO4935" s="94" t="e">
        <f aca="false" t="array" ref="AO4935:AT4935">_xlfn.torow(_xlfn.unique(_xlfn._xlws.filter(cat_table[Sub-subsector],($E4935=cat_table[Sector])*($F4935=cat_table[Subsector]),"")))</f>
        <v>#NAME?</v>
      </c>
      <c r="AP4935" s="94" t="e">
        <v>#NAME?</v>
      </c>
      <c r="AQ4935" s="94" t="e">
        <v>#NAME?</v>
      </c>
      <c r="AR4935" s="94" t="e">
        <v>#NAME?</v>
      </c>
      <c r="AS4935" s="94" t="e">
        <v>#NAME?</v>
      </c>
      <c r="AT4935" s="94" t="e">
        <v>#NAME?</v>
      </c>
    </row>
    <row r="4936" customFormat="false" ht="15" hidden="false" customHeight="true" outlineLevel="0" collapsed="false">
      <c r="A4936" s="20" t="s">
        <v>15987</v>
      </c>
      <c r="B4936" s="20" t="str">
        <f aca="false">INDEX(Table2[], MATCH(L4936, Location_ID!$D$2:$D$3098, 0), 1)</f>
        <v>afb19712-9b1f-4170-8c70-d06b30a42b28</v>
      </c>
      <c r="C4936" s="20" t="s">
        <v>1585</v>
      </c>
      <c r="D4936" s="230" t="s">
        <v>354</v>
      </c>
      <c r="E4936" s="20" t="s">
        <v>7134</v>
      </c>
      <c r="F4936" s="20" t="s">
        <v>7135</v>
      </c>
      <c r="G4936" s="20" t="s">
        <v>7591</v>
      </c>
      <c r="H4936" s="20"/>
      <c r="I4936" s="20" t="s">
        <v>15917</v>
      </c>
      <c r="J4936" s="20" t="s">
        <v>15932</v>
      </c>
      <c r="K4936" s="20" t="s">
        <v>7109</v>
      </c>
      <c r="L4936" s="20" t="s">
        <v>3225</v>
      </c>
      <c r="M4936" s="20" t="s">
        <v>7116</v>
      </c>
      <c r="N4936" s="20" t="s">
        <v>15902</v>
      </c>
      <c r="O4936" s="20" t="s">
        <v>15932</v>
      </c>
      <c r="P4936" s="201" t="n">
        <v>43730</v>
      </c>
      <c r="Q4936" s="201" t="n">
        <v>43763</v>
      </c>
      <c r="R4936" s="20" t="n">
        <v>1</v>
      </c>
      <c r="S4936" s="20" t="s">
        <v>7130</v>
      </c>
      <c r="T4936" s="20" t="n">
        <v>56.06496733</v>
      </c>
      <c r="U4936" s="20" t="n">
        <v>35.87302622</v>
      </c>
      <c r="V4936" s="20" t="n">
        <v>76.25690844</v>
      </c>
      <c r="W4936" s="20" t="s">
        <v>11510</v>
      </c>
      <c r="X4936" s="35"/>
      <c r="Y4936" s="35" t="n">
        <v>0</v>
      </c>
      <c r="Z4936" s="35" t="n">
        <v>1</v>
      </c>
      <c r="AE4936" s="94" t="e">
        <f aca="false" t="array" ref="AE4936:AK4936">_xlfn.torow(_xlfn.unique(_xlfn._xlws.filter(cat_table[Subsector],$E4936=cat_table[Sector],"")))</f>
        <v>#NAME?</v>
      </c>
      <c r="AF4936" s="94" t="e">
        <v>#NAME?</v>
      </c>
      <c r="AG4936" s="94" t="e">
        <v>#NAME?</v>
      </c>
      <c r="AH4936" s="94" t="e">
        <v>#NAME?</v>
      </c>
      <c r="AI4936" s="94" t="e">
        <v>#NAME?</v>
      </c>
      <c r="AJ4936" s="94" t="e">
        <v>#NAME?</v>
      </c>
      <c r="AK4936" s="94" t="e">
        <v>#NAME?</v>
      </c>
      <c r="AO4936" s="94" t="e">
        <f aca="false" t="array" ref="AO4936:AT4936">_xlfn.torow(_xlfn.unique(_xlfn._xlws.filter(cat_table[Sub-subsector],($E4936=cat_table[Sector])*($F4936=cat_table[Subsector]),"")))</f>
        <v>#NAME?</v>
      </c>
      <c r="AP4936" s="94" t="e">
        <v>#NAME?</v>
      </c>
      <c r="AQ4936" s="94" t="e">
        <v>#NAME?</v>
      </c>
      <c r="AR4936" s="94" t="e">
        <v>#NAME?</v>
      </c>
      <c r="AS4936" s="94" t="e">
        <v>#NAME?</v>
      </c>
      <c r="AT4936" s="94" t="e">
        <v>#NAME?</v>
      </c>
    </row>
    <row r="4937" customFormat="false" ht="15" hidden="false" customHeight="true" outlineLevel="0" collapsed="false">
      <c r="A4937" s="20" t="s">
        <v>15988</v>
      </c>
      <c r="B4937" s="20" t="str">
        <f aca="false">INDEX(Table2[], MATCH(L4937, Location_ID!$D$2:$D$3098, 0), 1)</f>
        <v>66b03a84-1e78-4cf3-b583-4d94d175b120</v>
      </c>
      <c r="C4937" s="20" t="s">
        <v>1585</v>
      </c>
      <c r="D4937" s="230" t="s">
        <v>354</v>
      </c>
      <c r="E4937" s="20" t="s">
        <v>7134</v>
      </c>
      <c r="F4937" s="20" t="s">
        <v>7135</v>
      </c>
      <c r="G4937" s="20" t="s">
        <v>7591</v>
      </c>
      <c r="H4937" s="20"/>
      <c r="I4937" s="20" t="s">
        <v>15917</v>
      </c>
      <c r="J4937" s="20" t="s">
        <v>15918</v>
      </c>
      <c r="K4937" s="20" t="s">
        <v>7109</v>
      </c>
      <c r="L4937" s="20" t="s">
        <v>3227</v>
      </c>
      <c r="M4937" s="20" t="s">
        <v>7116</v>
      </c>
      <c r="N4937" s="20" t="s">
        <v>15902</v>
      </c>
      <c r="O4937" s="20" t="s">
        <v>15918</v>
      </c>
      <c r="P4937" s="201" t="n">
        <v>43730</v>
      </c>
      <c r="Q4937" s="201" t="n">
        <v>43763</v>
      </c>
      <c r="R4937" s="20" t="n">
        <v>1</v>
      </c>
      <c r="S4937" s="20" t="s">
        <v>7130</v>
      </c>
      <c r="T4937" s="20" t="n">
        <v>70.43310937</v>
      </c>
      <c r="U4937" s="20" t="n">
        <v>43.07464574</v>
      </c>
      <c r="V4937" s="20" t="n">
        <v>97.791573</v>
      </c>
      <c r="W4937" s="20" t="s">
        <v>11510</v>
      </c>
      <c r="X4937" s="35"/>
      <c r="Y4937" s="35" t="n">
        <v>0</v>
      </c>
      <c r="Z4937" s="35" t="n">
        <v>1</v>
      </c>
      <c r="AE4937" s="94" t="e">
        <f aca="false" t="array" ref="AE4937:AK4937">_xlfn.torow(_xlfn.unique(_xlfn._xlws.filter(cat_table[Subsector],$E4937=cat_table[Sector],"")))</f>
        <v>#NAME?</v>
      </c>
      <c r="AF4937" s="94" t="e">
        <v>#NAME?</v>
      </c>
      <c r="AG4937" s="94" t="e">
        <v>#NAME?</v>
      </c>
      <c r="AH4937" s="94" t="e">
        <v>#NAME?</v>
      </c>
      <c r="AI4937" s="94" t="e">
        <v>#NAME?</v>
      </c>
      <c r="AJ4937" s="94" t="e">
        <v>#NAME?</v>
      </c>
      <c r="AK4937" s="94" t="e">
        <v>#NAME?</v>
      </c>
      <c r="AO4937" s="94" t="e">
        <f aca="false" t="array" ref="AO4937:AT4937">_xlfn.torow(_xlfn.unique(_xlfn._xlws.filter(cat_table[Sub-subsector],($E4937=cat_table[Sector])*($F4937=cat_table[Subsector]),"")))</f>
        <v>#NAME?</v>
      </c>
      <c r="AP4937" s="94" t="e">
        <v>#NAME?</v>
      </c>
      <c r="AQ4937" s="94" t="e">
        <v>#NAME?</v>
      </c>
      <c r="AR4937" s="94" t="e">
        <v>#NAME?</v>
      </c>
      <c r="AS4937" s="94" t="e">
        <v>#NAME?</v>
      </c>
      <c r="AT4937" s="94" t="e">
        <v>#NAME?</v>
      </c>
    </row>
    <row r="4938" customFormat="false" ht="15" hidden="false" customHeight="true" outlineLevel="0" collapsed="false">
      <c r="A4938" s="20" t="s">
        <v>15989</v>
      </c>
      <c r="B4938" s="20" t="str">
        <f aca="false">INDEX(Table2[], MATCH(L4938, Location_ID!$D$2:$D$3098, 0), 1)</f>
        <v>178eed5b-e91f-4e7f-8a0e-43156d2215bc</v>
      </c>
      <c r="C4938" s="20" t="s">
        <v>1585</v>
      </c>
      <c r="D4938" s="230" t="s">
        <v>354</v>
      </c>
      <c r="E4938" s="20" t="s">
        <v>7134</v>
      </c>
      <c r="F4938" s="20" t="s">
        <v>7135</v>
      </c>
      <c r="G4938" s="20" t="s">
        <v>7591</v>
      </c>
      <c r="H4938" s="20"/>
      <c r="I4938" s="20" t="s">
        <v>15917</v>
      </c>
      <c r="J4938" s="20" t="s">
        <v>15927</v>
      </c>
      <c r="K4938" s="20" t="s">
        <v>7109</v>
      </c>
      <c r="L4938" s="20" t="s">
        <v>3229</v>
      </c>
      <c r="M4938" s="20" t="s">
        <v>7116</v>
      </c>
      <c r="N4938" s="20" t="s">
        <v>15902</v>
      </c>
      <c r="O4938" s="20" t="s">
        <v>15927</v>
      </c>
      <c r="P4938" s="201" t="n">
        <v>43730</v>
      </c>
      <c r="Q4938" s="201" t="n">
        <v>43763</v>
      </c>
      <c r="R4938" s="20" t="n">
        <v>1</v>
      </c>
      <c r="S4938" s="20" t="s">
        <v>7130</v>
      </c>
      <c r="T4938" s="20" t="n">
        <v>311.8735554</v>
      </c>
      <c r="U4938" s="20" t="n">
        <v>227.84258009</v>
      </c>
      <c r="V4938" s="20" t="n">
        <v>395.90453071</v>
      </c>
      <c r="W4938" s="20" t="s">
        <v>11510</v>
      </c>
      <c r="X4938" s="35"/>
      <c r="Y4938" s="35" t="n">
        <v>0</v>
      </c>
      <c r="Z4938" s="35" t="n">
        <v>1</v>
      </c>
      <c r="AE4938" s="94" t="e">
        <f aca="false" t="array" ref="AE4938:AK4938">_xlfn.torow(_xlfn.unique(_xlfn._xlws.filter(cat_table[Subsector],$E4938=cat_table[Sector],"")))</f>
        <v>#NAME?</v>
      </c>
      <c r="AF4938" s="94" t="e">
        <v>#NAME?</v>
      </c>
      <c r="AG4938" s="94" t="e">
        <v>#NAME?</v>
      </c>
      <c r="AH4938" s="94" t="e">
        <v>#NAME?</v>
      </c>
      <c r="AI4938" s="94" t="e">
        <v>#NAME?</v>
      </c>
      <c r="AJ4938" s="94" t="e">
        <v>#NAME?</v>
      </c>
      <c r="AK4938" s="94" t="e">
        <v>#NAME?</v>
      </c>
      <c r="AO4938" s="94" t="e">
        <f aca="false" t="array" ref="AO4938:AT4938">_xlfn.torow(_xlfn.unique(_xlfn._xlws.filter(cat_table[Sub-subsector],($E4938=cat_table[Sector])*($F4938=cat_table[Subsector]),"")))</f>
        <v>#NAME?</v>
      </c>
      <c r="AP4938" s="94" t="e">
        <v>#NAME?</v>
      </c>
      <c r="AQ4938" s="94" t="e">
        <v>#NAME?</v>
      </c>
      <c r="AR4938" s="94" t="e">
        <v>#NAME?</v>
      </c>
      <c r="AS4938" s="94" t="e">
        <v>#NAME?</v>
      </c>
      <c r="AT4938" s="94" t="e">
        <v>#NAME?</v>
      </c>
    </row>
    <row r="4939" customFormat="false" ht="15" hidden="false" customHeight="true" outlineLevel="0" collapsed="false">
      <c r="A4939" s="20" t="s">
        <v>15990</v>
      </c>
      <c r="B4939" s="20" t="str">
        <f aca="false">INDEX(Table2[], MATCH(L4939, Location_ID!$D$2:$D$3098, 0), 1)</f>
        <v>ce277341-de5e-4408-89b5-3f0837330294</v>
      </c>
      <c r="C4939" s="20" t="s">
        <v>1585</v>
      </c>
      <c r="D4939" s="230" t="s">
        <v>354</v>
      </c>
      <c r="E4939" s="20" t="s">
        <v>7134</v>
      </c>
      <c r="F4939" s="20" t="s">
        <v>7135</v>
      </c>
      <c r="G4939" s="20" t="s">
        <v>7591</v>
      </c>
      <c r="H4939" s="20"/>
      <c r="I4939" s="20" t="s">
        <v>15917</v>
      </c>
      <c r="J4939" s="20" t="s">
        <v>15927</v>
      </c>
      <c r="K4939" s="20" t="s">
        <v>7109</v>
      </c>
      <c r="L4939" s="20" t="s">
        <v>3231</v>
      </c>
      <c r="M4939" s="20" t="s">
        <v>7116</v>
      </c>
      <c r="N4939" s="20" t="s">
        <v>15902</v>
      </c>
      <c r="O4939" s="20" t="s">
        <v>15927</v>
      </c>
      <c r="P4939" s="201" t="n">
        <v>43730</v>
      </c>
      <c r="Q4939" s="201" t="n">
        <v>43763</v>
      </c>
      <c r="R4939" s="20" t="n">
        <v>1</v>
      </c>
      <c r="S4939" s="20" t="s">
        <v>7130</v>
      </c>
      <c r="T4939" s="20" t="n">
        <v>252.4608892</v>
      </c>
      <c r="U4939" s="20" t="n">
        <v>146.1575899</v>
      </c>
      <c r="V4939" s="20" t="n">
        <v>358.7641885</v>
      </c>
      <c r="W4939" s="20" t="s">
        <v>11510</v>
      </c>
      <c r="X4939" s="35"/>
      <c r="Y4939" s="35" t="n">
        <v>0</v>
      </c>
      <c r="Z4939" s="35" t="n">
        <v>1</v>
      </c>
      <c r="AE4939" s="94" t="e">
        <f aca="false" t="array" ref="AE4939:AK4939">_xlfn.torow(_xlfn.unique(_xlfn._xlws.filter(cat_table[Subsector],$E4939=cat_table[Sector],"")))</f>
        <v>#NAME?</v>
      </c>
      <c r="AF4939" s="94" t="e">
        <v>#NAME?</v>
      </c>
      <c r="AG4939" s="94" t="e">
        <v>#NAME?</v>
      </c>
      <c r="AH4939" s="94" t="e">
        <v>#NAME?</v>
      </c>
      <c r="AI4939" s="94" t="e">
        <v>#NAME?</v>
      </c>
      <c r="AJ4939" s="94" t="e">
        <v>#NAME?</v>
      </c>
      <c r="AK4939" s="94" t="e">
        <v>#NAME?</v>
      </c>
      <c r="AO4939" s="94" t="e">
        <f aca="false" t="array" ref="AO4939:AT4939">_xlfn.torow(_xlfn.unique(_xlfn._xlws.filter(cat_table[Sub-subsector],($E4939=cat_table[Sector])*($F4939=cat_table[Subsector]),"")))</f>
        <v>#NAME?</v>
      </c>
      <c r="AP4939" s="94" t="e">
        <v>#NAME?</v>
      </c>
      <c r="AQ4939" s="94" t="e">
        <v>#NAME?</v>
      </c>
      <c r="AR4939" s="94" t="e">
        <v>#NAME?</v>
      </c>
      <c r="AS4939" s="94" t="e">
        <v>#NAME?</v>
      </c>
      <c r="AT4939" s="94" t="e">
        <v>#NAME?</v>
      </c>
    </row>
    <row r="4940" customFormat="false" ht="15" hidden="false" customHeight="true" outlineLevel="0" collapsed="false">
      <c r="A4940" s="20" t="s">
        <v>15991</v>
      </c>
      <c r="B4940" s="20" t="str">
        <f aca="false">INDEX(Table2[], MATCH(L4940, Location_ID!$D$2:$D$3098, 0), 1)</f>
        <v>3d21a139-67bb-404b-8265-1e487925b19e</v>
      </c>
      <c r="C4940" s="20" t="s">
        <v>1585</v>
      </c>
      <c r="D4940" s="230" t="s">
        <v>354</v>
      </c>
      <c r="E4940" s="20" t="s">
        <v>7134</v>
      </c>
      <c r="F4940" s="20" t="s">
        <v>7135</v>
      </c>
      <c r="G4940" s="20" t="s">
        <v>7591</v>
      </c>
      <c r="H4940" s="20"/>
      <c r="I4940" s="20" t="s">
        <v>15917</v>
      </c>
      <c r="J4940" s="20" t="s">
        <v>15922</v>
      </c>
      <c r="K4940" s="20" t="s">
        <v>7109</v>
      </c>
      <c r="L4940" s="20" t="s">
        <v>3233</v>
      </c>
      <c r="M4940" s="20" t="s">
        <v>7116</v>
      </c>
      <c r="N4940" s="20" t="s">
        <v>15902</v>
      </c>
      <c r="O4940" s="20" t="s">
        <v>15922</v>
      </c>
      <c r="P4940" s="201" t="n">
        <v>43730</v>
      </c>
      <c r="Q4940" s="201" t="n">
        <v>43763</v>
      </c>
      <c r="R4940" s="20" t="n">
        <v>1</v>
      </c>
      <c r="S4940" s="20" t="s">
        <v>7130</v>
      </c>
      <c r="T4940" s="20" t="n">
        <v>513.5600452</v>
      </c>
      <c r="U4940" s="20" t="n">
        <v>327.3481029</v>
      </c>
      <c r="V4940" s="20" t="n">
        <v>699.7719875</v>
      </c>
      <c r="W4940" s="20" t="s">
        <v>11510</v>
      </c>
      <c r="X4940" s="35"/>
      <c r="Y4940" s="35" t="n">
        <v>0</v>
      </c>
      <c r="Z4940" s="35" t="n">
        <v>1</v>
      </c>
      <c r="AE4940" s="94" t="e">
        <f aca="false" t="array" ref="AE4940:AK4940">_xlfn.torow(_xlfn.unique(_xlfn._xlws.filter(cat_table[Subsector],$E4940=cat_table[Sector],"")))</f>
        <v>#NAME?</v>
      </c>
      <c r="AF4940" s="94" t="e">
        <v>#NAME?</v>
      </c>
      <c r="AG4940" s="94" t="e">
        <v>#NAME?</v>
      </c>
      <c r="AH4940" s="94" t="e">
        <v>#NAME?</v>
      </c>
      <c r="AI4940" s="94" t="e">
        <v>#NAME?</v>
      </c>
      <c r="AJ4940" s="94" t="e">
        <v>#NAME?</v>
      </c>
      <c r="AK4940" s="94" t="e">
        <v>#NAME?</v>
      </c>
      <c r="AO4940" s="94" t="e">
        <f aca="false" t="array" ref="AO4940:AT4940">_xlfn.torow(_xlfn.unique(_xlfn._xlws.filter(cat_table[Sub-subsector],($E4940=cat_table[Sector])*($F4940=cat_table[Subsector]),"")))</f>
        <v>#NAME?</v>
      </c>
      <c r="AP4940" s="94" t="e">
        <v>#NAME?</v>
      </c>
      <c r="AQ4940" s="94" t="e">
        <v>#NAME?</v>
      </c>
      <c r="AR4940" s="94" t="e">
        <v>#NAME?</v>
      </c>
      <c r="AS4940" s="94" t="e">
        <v>#NAME?</v>
      </c>
      <c r="AT4940" s="94" t="e">
        <v>#NAME?</v>
      </c>
    </row>
    <row r="4941" customFormat="false" ht="15" hidden="false" customHeight="true" outlineLevel="0" collapsed="false">
      <c r="A4941" s="20" t="s">
        <v>15992</v>
      </c>
      <c r="B4941" s="20" t="str">
        <f aca="false">INDEX(Table2[], MATCH(L4941, Location_ID!$D$2:$D$3098, 0), 1)</f>
        <v>ad669846-9dc3-4e21-adbc-e0153b219ef7</v>
      </c>
      <c r="C4941" s="20" t="s">
        <v>1585</v>
      </c>
      <c r="D4941" s="230" t="s">
        <v>354</v>
      </c>
      <c r="E4941" s="20" t="s">
        <v>7134</v>
      </c>
      <c r="F4941" s="20" t="s">
        <v>7135</v>
      </c>
      <c r="G4941" s="20" t="s">
        <v>7591</v>
      </c>
      <c r="H4941" s="20"/>
      <c r="I4941" s="20" t="s">
        <v>15917</v>
      </c>
      <c r="J4941" s="20" t="s">
        <v>15918</v>
      </c>
      <c r="K4941" s="20" t="s">
        <v>7109</v>
      </c>
      <c r="L4941" s="20" t="s">
        <v>3235</v>
      </c>
      <c r="M4941" s="20" t="s">
        <v>7116</v>
      </c>
      <c r="N4941" s="20" t="s">
        <v>15902</v>
      </c>
      <c r="O4941" s="20" t="s">
        <v>15918</v>
      </c>
      <c r="P4941" s="201" t="n">
        <v>43730</v>
      </c>
      <c r="Q4941" s="201" t="n">
        <v>43763</v>
      </c>
      <c r="R4941" s="20" t="n">
        <v>1</v>
      </c>
      <c r="S4941" s="20" t="s">
        <v>7130</v>
      </c>
      <c r="T4941" s="20" t="n">
        <v>293.5858115</v>
      </c>
      <c r="U4941" s="20" t="n">
        <v>199.83832623</v>
      </c>
      <c r="V4941" s="20" t="n">
        <v>387.33329677</v>
      </c>
      <c r="W4941" s="20" t="s">
        <v>11510</v>
      </c>
      <c r="X4941" s="35"/>
      <c r="Y4941" s="35" t="n">
        <v>0</v>
      </c>
      <c r="Z4941" s="35" t="n">
        <v>1</v>
      </c>
      <c r="AE4941" s="94" t="e">
        <f aca="false" t="array" ref="AE4941:AK4941">_xlfn.torow(_xlfn.unique(_xlfn._xlws.filter(cat_table[Subsector],$E4941=cat_table[Sector],"")))</f>
        <v>#NAME?</v>
      </c>
      <c r="AF4941" s="94" t="e">
        <v>#NAME?</v>
      </c>
      <c r="AG4941" s="94" t="e">
        <v>#NAME?</v>
      </c>
      <c r="AH4941" s="94" t="e">
        <v>#NAME?</v>
      </c>
      <c r="AI4941" s="94" t="e">
        <v>#NAME?</v>
      </c>
      <c r="AJ4941" s="94" t="e">
        <v>#NAME?</v>
      </c>
      <c r="AK4941" s="94" t="e">
        <v>#NAME?</v>
      </c>
      <c r="AO4941" s="94" t="e">
        <f aca="false" t="array" ref="AO4941:AT4941">_xlfn.torow(_xlfn.unique(_xlfn._xlws.filter(cat_table[Sub-subsector],($E4941=cat_table[Sector])*($F4941=cat_table[Subsector]),"")))</f>
        <v>#NAME?</v>
      </c>
      <c r="AP4941" s="94" t="e">
        <v>#NAME?</v>
      </c>
      <c r="AQ4941" s="94" t="e">
        <v>#NAME?</v>
      </c>
      <c r="AR4941" s="94" t="e">
        <v>#NAME?</v>
      </c>
      <c r="AS4941" s="94" t="e">
        <v>#NAME?</v>
      </c>
      <c r="AT4941" s="94" t="e">
        <v>#NAME?</v>
      </c>
    </row>
    <row r="4942" customFormat="false" ht="15" hidden="false" customHeight="true" outlineLevel="0" collapsed="false">
      <c r="A4942" s="20" t="s">
        <v>15993</v>
      </c>
      <c r="B4942" s="20" t="str">
        <f aca="false">INDEX(Table2[], MATCH(L4942, Location_ID!$D$2:$D$3098, 0), 1)</f>
        <v>d8b09a61-959b-4169-b0bd-a4cb80db3acd</v>
      </c>
      <c r="C4942" s="20" t="s">
        <v>1585</v>
      </c>
      <c r="D4942" s="230" t="s">
        <v>354</v>
      </c>
      <c r="E4942" s="20" t="s">
        <v>7134</v>
      </c>
      <c r="F4942" s="20" t="s">
        <v>7135</v>
      </c>
      <c r="G4942" s="20" t="s">
        <v>7591</v>
      </c>
      <c r="H4942" s="20"/>
      <c r="I4942" s="20" t="s">
        <v>15917</v>
      </c>
      <c r="J4942" s="20" t="s">
        <v>15927</v>
      </c>
      <c r="K4942" s="20" t="s">
        <v>7109</v>
      </c>
      <c r="L4942" s="20" t="s">
        <v>3237</v>
      </c>
      <c r="M4942" s="20" t="s">
        <v>7116</v>
      </c>
      <c r="N4942" s="20" t="s">
        <v>15902</v>
      </c>
      <c r="O4942" s="20" t="s">
        <v>15927</v>
      </c>
      <c r="P4942" s="201" t="n">
        <v>43730</v>
      </c>
      <c r="Q4942" s="201" t="n">
        <v>43763</v>
      </c>
      <c r="R4942" s="20" t="n">
        <v>1</v>
      </c>
      <c r="S4942" s="20" t="s">
        <v>7130</v>
      </c>
      <c r="T4942" s="20" t="n">
        <v>297.0326991</v>
      </c>
      <c r="U4942" s="20" t="n">
        <v>214.10845821</v>
      </c>
      <c r="V4942" s="20" t="n">
        <v>379.95693999</v>
      </c>
      <c r="W4942" s="20" t="s">
        <v>11510</v>
      </c>
      <c r="X4942" s="35"/>
      <c r="Y4942" s="35" t="n">
        <v>0</v>
      </c>
      <c r="Z4942" s="35" t="n">
        <v>1</v>
      </c>
      <c r="AE4942" s="94" t="e">
        <f aca="false" t="array" ref="AE4942:AK4942">_xlfn.torow(_xlfn.unique(_xlfn._xlws.filter(cat_table[Subsector],$E4942=cat_table[Sector],"")))</f>
        <v>#NAME?</v>
      </c>
      <c r="AF4942" s="94" t="e">
        <v>#NAME?</v>
      </c>
      <c r="AG4942" s="94" t="e">
        <v>#NAME?</v>
      </c>
      <c r="AH4942" s="94" t="e">
        <v>#NAME?</v>
      </c>
      <c r="AI4942" s="94" t="e">
        <v>#NAME?</v>
      </c>
      <c r="AJ4942" s="94" t="e">
        <v>#NAME?</v>
      </c>
      <c r="AK4942" s="94" t="e">
        <v>#NAME?</v>
      </c>
      <c r="AO4942" s="94" t="e">
        <f aca="false" t="array" ref="AO4942:AT4942">_xlfn.torow(_xlfn.unique(_xlfn._xlws.filter(cat_table[Sub-subsector],($E4942=cat_table[Sector])*($F4942=cat_table[Subsector]),"")))</f>
        <v>#NAME?</v>
      </c>
      <c r="AP4942" s="94" t="e">
        <v>#NAME?</v>
      </c>
      <c r="AQ4942" s="94" t="e">
        <v>#NAME?</v>
      </c>
      <c r="AR4942" s="94" t="e">
        <v>#NAME?</v>
      </c>
      <c r="AS4942" s="94" t="e">
        <v>#NAME?</v>
      </c>
      <c r="AT4942" s="94" t="e">
        <v>#NAME?</v>
      </c>
    </row>
    <row r="4943" customFormat="false" ht="15" hidden="false" customHeight="true" outlineLevel="0" collapsed="false">
      <c r="A4943" s="20" t="s">
        <v>15994</v>
      </c>
      <c r="B4943" s="20" t="str">
        <f aca="false">INDEX(Table2[], MATCH(L4943, Location_ID!$D$2:$D$3098, 0), 1)</f>
        <v>fa0b4576-66a5-4ea7-ac7d-450e24d8410b</v>
      </c>
      <c r="C4943" s="20" t="s">
        <v>1585</v>
      </c>
      <c r="D4943" s="230" t="s">
        <v>354</v>
      </c>
      <c r="E4943" s="20" t="s">
        <v>7134</v>
      </c>
      <c r="F4943" s="20" t="s">
        <v>7135</v>
      </c>
      <c r="G4943" s="20" t="s">
        <v>7591</v>
      </c>
      <c r="H4943" s="20"/>
      <c r="I4943" s="20" t="s">
        <v>15917</v>
      </c>
      <c r="J4943" s="20" t="s">
        <v>15927</v>
      </c>
      <c r="K4943" s="20" t="s">
        <v>7109</v>
      </c>
      <c r="L4943" s="20" t="s">
        <v>3239</v>
      </c>
      <c r="M4943" s="20" t="s">
        <v>7116</v>
      </c>
      <c r="N4943" s="20" t="s">
        <v>15902</v>
      </c>
      <c r="O4943" s="20" t="s">
        <v>15927</v>
      </c>
      <c r="P4943" s="201" t="n">
        <v>43730</v>
      </c>
      <c r="Q4943" s="201" t="n">
        <v>43763</v>
      </c>
      <c r="R4943" s="20" t="n">
        <v>1</v>
      </c>
      <c r="S4943" s="20" t="s">
        <v>7130</v>
      </c>
      <c r="T4943" s="20" t="n">
        <v>77.25128255</v>
      </c>
      <c r="U4943" s="20" t="n">
        <v>47.62993637</v>
      </c>
      <c r="V4943" s="20" t="n">
        <v>106.87262873</v>
      </c>
      <c r="W4943" s="20" t="s">
        <v>11510</v>
      </c>
      <c r="X4943" s="35"/>
      <c r="Y4943" s="35" t="n">
        <v>0</v>
      </c>
      <c r="Z4943" s="35" t="n">
        <v>1</v>
      </c>
      <c r="AE4943" s="94" t="e">
        <f aca="false" t="array" ref="AE4943:AK4943">_xlfn.torow(_xlfn.unique(_xlfn._xlws.filter(cat_table[Subsector],$E4943=cat_table[Sector],"")))</f>
        <v>#NAME?</v>
      </c>
      <c r="AF4943" s="94" t="e">
        <v>#NAME?</v>
      </c>
      <c r="AG4943" s="94" t="e">
        <v>#NAME?</v>
      </c>
      <c r="AH4943" s="94" t="e">
        <v>#NAME?</v>
      </c>
      <c r="AI4943" s="94" t="e">
        <v>#NAME?</v>
      </c>
      <c r="AJ4943" s="94" t="e">
        <v>#NAME?</v>
      </c>
      <c r="AK4943" s="94" t="e">
        <v>#NAME?</v>
      </c>
      <c r="AO4943" s="94" t="e">
        <f aca="false" t="array" ref="AO4943:AT4943">_xlfn.torow(_xlfn.unique(_xlfn._xlws.filter(cat_table[Sub-subsector],($E4943=cat_table[Sector])*($F4943=cat_table[Subsector]),"")))</f>
        <v>#NAME?</v>
      </c>
      <c r="AP4943" s="94" t="e">
        <v>#NAME?</v>
      </c>
      <c r="AQ4943" s="94" t="e">
        <v>#NAME?</v>
      </c>
      <c r="AR4943" s="94" t="e">
        <v>#NAME?</v>
      </c>
      <c r="AS4943" s="94" t="e">
        <v>#NAME?</v>
      </c>
      <c r="AT4943" s="94" t="e">
        <v>#NAME?</v>
      </c>
    </row>
    <row r="4944" customFormat="false" ht="15" hidden="false" customHeight="true" outlineLevel="0" collapsed="false">
      <c r="A4944" s="20" t="s">
        <v>15995</v>
      </c>
      <c r="B4944" s="20" t="str">
        <f aca="false">INDEX(Table2[], MATCH(L4944, Location_ID!$D$2:$D$3098, 0), 1)</f>
        <v>a74af3c0-ec00-40c5-96d1-0bf63a820b57</v>
      </c>
      <c r="C4944" s="20" t="s">
        <v>1585</v>
      </c>
      <c r="D4944" s="230" t="s">
        <v>354</v>
      </c>
      <c r="E4944" s="20" t="s">
        <v>7134</v>
      </c>
      <c r="F4944" s="20" t="s">
        <v>7135</v>
      </c>
      <c r="G4944" s="20" t="s">
        <v>7591</v>
      </c>
      <c r="H4944" s="20"/>
      <c r="I4944" s="20" t="s">
        <v>15917</v>
      </c>
      <c r="J4944" s="20" t="s">
        <v>15932</v>
      </c>
      <c r="K4944" s="20" t="s">
        <v>7109</v>
      </c>
      <c r="L4944" s="20" t="s">
        <v>3241</v>
      </c>
      <c r="M4944" s="20" t="s">
        <v>7116</v>
      </c>
      <c r="N4944" s="20" t="s">
        <v>15902</v>
      </c>
      <c r="O4944" s="20" t="s">
        <v>15932</v>
      </c>
      <c r="P4944" s="201" t="n">
        <v>43730</v>
      </c>
      <c r="Q4944" s="201" t="n">
        <v>43763</v>
      </c>
      <c r="R4944" s="20" t="n">
        <v>1</v>
      </c>
      <c r="S4944" s="20" t="s">
        <v>7130</v>
      </c>
      <c r="T4944" s="20" t="n">
        <v>280.2033064</v>
      </c>
      <c r="U4944" s="20" t="n">
        <v>214.19787685</v>
      </c>
      <c r="V4944" s="20" t="n">
        <v>346.20873595</v>
      </c>
      <c r="W4944" s="20" t="s">
        <v>11510</v>
      </c>
      <c r="X4944" s="35"/>
      <c r="Y4944" s="35" t="n">
        <v>0</v>
      </c>
      <c r="Z4944" s="35" t="n">
        <v>1</v>
      </c>
      <c r="AE4944" s="94" t="e">
        <f aca="false" t="array" ref="AE4944:AK4944">_xlfn.torow(_xlfn.unique(_xlfn._xlws.filter(cat_table[Subsector],$E4944=cat_table[Sector],"")))</f>
        <v>#NAME?</v>
      </c>
      <c r="AF4944" s="94" t="e">
        <v>#NAME?</v>
      </c>
      <c r="AG4944" s="94" t="e">
        <v>#NAME?</v>
      </c>
      <c r="AH4944" s="94" t="e">
        <v>#NAME?</v>
      </c>
      <c r="AI4944" s="94" t="e">
        <v>#NAME?</v>
      </c>
      <c r="AJ4944" s="94" t="e">
        <v>#NAME?</v>
      </c>
      <c r="AK4944" s="94" t="e">
        <v>#NAME?</v>
      </c>
      <c r="AO4944" s="94" t="e">
        <f aca="false" t="array" ref="AO4944:AT4944">_xlfn.torow(_xlfn.unique(_xlfn._xlws.filter(cat_table[Sub-subsector],($E4944=cat_table[Sector])*($F4944=cat_table[Subsector]),"")))</f>
        <v>#NAME?</v>
      </c>
      <c r="AP4944" s="94" t="e">
        <v>#NAME?</v>
      </c>
      <c r="AQ4944" s="94" t="e">
        <v>#NAME?</v>
      </c>
      <c r="AR4944" s="94" t="e">
        <v>#NAME?</v>
      </c>
      <c r="AS4944" s="94" t="e">
        <v>#NAME?</v>
      </c>
      <c r="AT4944" s="94" t="e">
        <v>#NAME?</v>
      </c>
    </row>
    <row r="4945" customFormat="false" ht="15" hidden="false" customHeight="true" outlineLevel="0" collapsed="false">
      <c r="A4945" s="20" t="s">
        <v>15996</v>
      </c>
      <c r="B4945" s="20" t="str">
        <f aca="false">INDEX(Table2[], MATCH(L4945, Location_ID!$D$2:$D$3098, 0), 1)</f>
        <v>c1d73b67-e8d5-4e64-ad3a-f7736466eea3</v>
      </c>
      <c r="C4945" s="20" t="s">
        <v>1585</v>
      </c>
      <c r="D4945" s="230" t="s">
        <v>354</v>
      </c>
      <c r="E4945" s="20" t="s">
        <v>7134</v>
      </c>
      <c r="F4945" s="20" t="s">
        <v>7135</v>
      </c>
      <c r="G4945" s="20" t="s">
        <v>7591</v>
      </c>
      <c r="H4945" s="20"/>
      <c r="I4945" s="20" t="s">
        <v>15917</v>
      </c>
      <c r="J4945" s="20" t="s">
        <v>15927</v>
      </c>
      <c r="K4945" s="20" t="s">
        <v>7109</v>
      </c>
      <c r="L4945" s="20" t="s">
        <v>3243</v>
      </c>
      <c r="M4945" s="20" t="s">
        <v>7116</v>
      </c>
      <c r="N4945" s="20" t="s">
        <v>15902</v>
      </c>
      <c r="O4945" s="20" t="s">
        <v>15927</v>
      </c>
      <c r="P4945" s="201" t="n">
        <v>43730</v>
      </c>
      <c r="Q4945" s="201" t="n">
        <v>43763</v>
      </c>
      <c r="R4945" s="20" t="n">
        <v>1</v>
      </c>
      <c r="S4945" s="20" t="s">
        <v>7130</v>
      </c>
      <c r="T4945" s="20" t="n">
        <v>295.9024119</v>
      </c>
      <c r="U4945" s="20" t="n">
        <v>173.0040559</v>
      </c>
      <c r="V4945" s="20" t="n">
        <v>418.8007679</v>
      </c>
      <c r="W4945" s="20" t="s">
        <v>11510</v>
      </c>
      <c r="X4945" s="35"/>
      <c r="Y4945" s="35" t="n">
        <v>0</v>
      </c>
      <c r="Z4945" s="35" t="n">
        <v>1</v>
      </c>
      <c r="AE4945" s="94" t="e">
        <f aca="false" t="array" ref="AE4945:AK4945">_xlfn.torow(_xlfn.unique(_xlfn._xlws.filter(cat_table[Subsector],$E4945=cat_table[Sector],"")))</f>
        <v>#NAME?</v>
      </c>
      <c r="AF4945" s="94" t="e">
        <v>#NAME?</v>
      </c>
      <c r="AG4945" s="94" t="e">
        <v>#NAME?</v>
      </c>
      <c r="AH4945" s="94" t="e">
        <v>#NAME?</v>
      </c>
      <c r="AI4945" s="94" t="e">
        <v>#NAME?</v>
      </c>
      <c r="AJ4945" s="94" t="e">
        <v>#NAME?</v>
      </c>
      <c r="AK4945" s="94" t="e">
        <v>#NAME?</v>
      </c>
      <c r="AO4945" s="94" t="e">
        <f aca="false" t="array" ref="AO4945:AT4945">_xlfn.torow(_xlfn.unique(_xlfn._xlws.filter(cat_table[Sub-subsector],($E4945=cat_table[Sector])*($F4945=cat_table[Subsector]),"")))</f>
        <v>#NAME?</v>
      </c>
      <c r="AP4945" s="94" t="e">
        <v>#NAME?</v>
      </c>
      <c r="AQ4945" s="94" t="e">
        <v>#NAME?</v>
      </c>
      <c r="AR4945" s="94" t="e">
        <v>#NAME?</v>
      </c>
      <c r="AS4945" s="94" t="e">
        <v>#NAME?</v>
      </c>
      <c r="AT4945" s="94" t="e">
        <v>#NAME?</v>
      </c>
    </row>
    <row r="4946" customFormat="false" ht="15" hidden="false" customHeight="true" outlineLevel="0" collapsed="false">
      <c r="A4946" s="20" t="s">
        <v>15997</v>
      </c>
      <c r="B4946" s="20" t="str">
        <f aca="false">INDEX(Table2[], MATCH(L4946, Location_ID!$D$2:$D$3098, 0), 1)</f>
        <v>759206a0-75f1-400b-8c73-6fbca1da80a0</v>
      </c>
      <c r="C4946" s="20" t="s">
        <v>1585</v>
      </c>
      <c r="D4946" s="230" t="s">
        <v>354</v>
      </c>
      <c r="E4946" s="20" t="s">
        <v>7134</v>
      </c>
      <c r="F4946" s="20" t="s">
        <v>7135</v>
      </c>
      <c r="G4946" s="20" t="s">
        <v>7591</v>
      </c>
      <c r="H4946" s="20"/>
      <c r="I4946" s="20" t="s">
        <v>15917</v>
      </c>
      <c r="J4946" s="20" t="s">
        <v>15918</v>
      </c>
      <c r="K4946" s="20" t="s">
        <v>7109</v>
      </c>
      <c r="L4946" s="20" t="s">
        <v>3245</v>
      </c>
      <c r="M4946" s="20" t="s">
        <v>7116</v>
      </c>
      <c r="N4946" s="20" t="s">
        <v>15902</v>
      </c>
      <c r="O4946" s="20" t="s">
        <v>15918</v>
      </c>
      <c r="P4946" s="201" t="n">
        <v>43730</v>
      </c>
      <c r="Q4946" s="201" t="n">
        <v>43763</v>
      </c>
      <c r="R4946" s="20" t="n">
        <v>1</v>
      </c>
      <c r="S4946" s="20" t="s">
        <v>7130</v>
      </c>
      <c r="T4946" s="20" t="n">
        <v>532.816434</v>
      </c>
      <c r="U4946" s="20" t="n">
        <v>276.341065</v>
      </c>
      <c r="V4946" s="20" t="n">
        <v>789.291803</v>
      </c>
      <c r="W4946" s="20" t="s">
        <v>11510</v>
      </c>
      <c r="X4946" s="35"/>
      <c r="Y4946" s="35" t="n">
        <v>0</v>
      </c>
      <c r="Z4946" s="35" t="n">
        <v>1</v>
      </c>
      <c r="AE4946" s="94" t="e">
        <f aca="false" t="array" ref="AE4946:AK4946">_xlfn.torow(_xlfn.unique(_xlfn._xlws.filter(cat_table[Subsector],$E4946=cat_table[Sector],"")))</f>
        <v>#NAME?</v>
      </c>
      <c r="AF4946" s="94" t="e">
        <v>#NAME?</v>
      </c>
      <c r="AG4946" s="94" t="e">
        <v>#NAME?</v>
      </c>
      <c r="AH4946" s="94" t="e">
        <v>#NAME?</v>
      </c>
      <c r="AI4946" s="94" t="e">
        <v>#NAME?</v>
      </c>
      <c r="AJ4946" s="94" t="e">
        <v>#NAME?</v>
      </c>
      <c r="AK4946" s="94" t="e">
        <v>#NAME?</v>
      </c>
      <c r="AO4946" s="94" t="e">
        <f aca="false" t="array" ref="AO4946:AT4946">_xlfn.torow(_xlfn.unique(_xlfn._xlws.filter(cat_table[Sub-subsector],($E4946=cat_table[Sector])*($F4946=cat_table[Subsector]),"")))</f>
        <v>#NAME?</v>
      </c>
      <c r="AP4946" s="94" t="e">
        <v>#NAME?</v>
      </c>
      <c r="AQ4946" s="94" t="e">
        <v>#NAME?</v>
      </c>
      <c r="AR4946" s="94" t="e">
        <v>#NAME?</v>
      </c>
      <c r="AS4946" s="94" t="e">
        <v>#NAME?</v>
      </c>
      <c r="AT4946" s="94" t="e">
        <v>#NAME?</v>
      </c>
    </row>
    <row r="4947" customFormat="false" ht="15" hidden="false" customHeight="true" outlineLevel="0" collapsed="false">
      <c r="A4947" s="20" t="s">
        <v>15998</v>
      </c>
      <c r="B4947" s="20" t="str">
        <f aca="false">INDEX(Table2[], MATCH(L4947, Location_ID!$D$2:$D$3098, 0), 1)</f>
        <v>7c0034b9-6d23-45f4-a7e4-ed1ab7ecd6dd</v>
      </c>
      <c r="C4947" s="20" t="s">
        <v>1585</v>
      </c>
      <c r="D4947" s="230" t="s">
        <v>354</v>
      </c>
      <c r="E4947" s="20" t="s">
        <v>7134</v>
      </c>
      <c r="F4947" s="20" t="s">
        <v>7135</v>
      </c>
      <c r="G4947" s="20" t="s">
        <v>7591</v>
      </c>
      <c r="H4947" s="20"/>
      <c r="I4947" s="20" t="s">
        <v>15917</v>
      </c>
      <c r="J4947" s="20" t="s">
        <v>15927</v>
      </c>
      <c r="K4947" s="20" t="s">
        <v>7109</v>
      </c>
      <c r="L4947" s="20" t="s">
        <v>3247</v>
      </c>
      <c r="M4947" s="20" t="s">
        <v>7116</v>
      </c>
      <c r="N4947" s="20" t="s">
        <v>15902</v>
      </c>
      <c r="O4947" s="20" t="s">
        <v>15927</v>
      </c>
      <c r="P4947" s="201" t="n">
        <v>43730</v>
      </c>
      <c r="Q4947" s="201" t="n">
        <v>43763</v>
      </c>
      <c r="R4947" s="20" t="n">
        <v>1</v>
      </c>
      <c r="S4947" s="20" t="s">
        <v>7130</v>
      </c>
      <c r="T4947" s="20" t="n">
        <v>57.25083675</v>
      </c>
      <c r="U4947" s="20" t="n">
        <v>26.77430975</v>
      </c>
      <c r="V4947" s="20" t="n">
        <v>87.72736375</v>
      </c>
      <c r="W4947" s="20" t="s">
        <v>11510</v>
      </c>
      <c r="X4947" s="35"/>
      <c r="Y4947" s="35" t="n">
        <v>0</v>
      </c>
      <c r="Z4947" s="35" t="n">
        <v>1</v>
      </c>
      <c r="AE4947" s="94" t="e">
        <f aca="false" t="array" ref="AE4947:AK4947">_xlfn.torow(_xlfn.unique(_xlfn._xlws.filter(cat_table[Subsector],$E4947=cat_table[Sector],"")))</f>
        <v>#NAME?</v>
      </c>
      <c r="AF4947" s="94" t="e">
        <v>#NAME?</v>
      </c>
      <c r="AG4947" s="94" t="e">
        <v>#NAME?</v>
      </c>
      <c r="AH4947" s="94" t="e">
        <v>#NAME?</v>
      </c>
      <c r="AI4947" s="94" t="e">
        <v>#NAME?</v>
      </c>
      <c r="AJ4947" s="94" t="e">
        <v>#NAME?</v>
      </c>
      <c r="AK4947" s="94" t="e">
        <v>#NAME?</v>
      </c>
      <c r="AO4947" s="94" t="e">
        <f aca="false" t="array" ref="AO4947:AT4947">_xlfn.torow(_xlfn.unique(_xlfn._xlws.filter(cat_table[Sub-subsector],($E4947=cat_table[Sector])*($F4947=cat_table[Subsector]),"")))</f>
        <v>#NAME?</v>
      </c>
      <c r="AP4947" s="94" t="e">
        <v>#NAME?</v>
      </c>
      <c r="AQ4947" s="94" t="e">
        <v>#NAME?</v>
      </c>
      <c r="AR4947" s="94" t="e">
        <v>#NAME?</v>
      </c>
      <c r="AS4947" s="94" t="e">
        <v>#NAME?</v>
      </c>
      <c r="AT4947" s="94" t="e">
        <v>#NAME?</v>
      </c>
    </row>
    <row r="4948" customFormat="false" ht="15" hidden="false" customHeight="true" outlineLevel="0" collapsed="false">
      <c r="A4948" s="20" t="s">
        <v>15999</v>
      </c>
      <c r="B4948" s="20" t="str">
        <f aca="false">INDEX(Table2[], MATCH(L4948, Location_ID!$D$2:$D$3098, 0), 1)</f>
        <v>dbaf3e9e-2b9e-43bb-a866-3b2558654aae</v>
      </c>
      <c r="C4948" s="20" t="s">
        <v>1585</v>
      </c>
      <c r="D4948" s="230" t="s">
        <v>354</v>
      </c>
      <c r="E4948" s="20" t="s">
        <v>7134</v>
      </c>
      <c r="F4948" s="20" t="s">
        <v>7135</v>
      </c>
      <c r="G4948" s="20" t="s">
        <v>7591</v>
      </c>
      <c r="H4948" s="20"/>
      <c r="I4948" s="20" t="s">
        <v>15917</v>
      </c>
      <c r="J4948" s="20" t="s">
        <v>15918</v>
      </c>
      <c r="K4948" s="20" t="s">
        <v>7109</v>
      </c>
      <c r="L4948" s="20" t="s">
        <v>3249</v>
      </c>
      <c r="M4948" s="20" t="s">
        <v>7116</v>
      </c>
      <c r="N4948" s="20" t="s">
        <v>15902</v>
      </c>
      <c r="O4948" s="20" t="s">
        <v>15918</v>
      </c>
      <c r="P4948" s="201" t="n">
        <v>43730</v>
      </c>
      <c r="Q4948" s="201" t="n">
        <v>43763</v>
      </c>
      <c r="R4948" s="20" t="n">
        <v>1</v>
      </c>
      <c r="S4948" s="20" t="s">
        <v>7130</v>
      </c>
      <c r="T4948" s="20" t="n">
        <v>269.0297544</v>
      </c>
      <c r="U4948" s="20" t="n">
        <v>179.12394696</v>
      </c>
      <c r="V4948" s="20" t="n">
        <v>358.93556184</v>
      </c>
      <c r="W4948" s="20" t="s">
        <v>11510</v>
      </c>
      <c r="X4948" s="35"/>
      <c r="Y4948" s="35" t="n">
        <v>0</v>
      </c>
      <c r="Z4948" s="35" t="n">
        <v>1</v>
      </c>
      <c r="AE4948" s="94" t="e">
        <f aca="false" t="array" ref="AE4948:AK4948">_xlfn.torow(_xlfn.unique(_xlfn._xlws.filter(cat_table[Subsector],$E4948=cat_table[Sector],"")))</f>
        <v>#NAME?</v>
      </c>
      <c r="AF4948" s="94" t="e">
        <v>#NAME?</v>
      </c>
      <c r="AG4948" s="94" t="e">
        <v>#NAME?</v>
      </c>
      <c r="AH4948" s="94" t="e">
        <v>#NAME?</v>
      </c>
      <c r="AI4948" s="94" t="e">
        <v>#NAME?</v>
      </c>
      <c r="AJ4948" s="94" t="e">
        <v>#NAME?</v>
      </c>
      <c r="AK4948" s="94" t="e">
        <v>#NAME?</v>
      </c>
      <c r="AO4948" s="94" t="e">
        <f aca="false" t="array" ref="AO4948:AT4948">_xlfn.torow(_xlfn.unique(_xlfn._xlws.filter(cat_table[Sub-subsector],($E4948=cat_table[Sector])*($F4948=cat_table[Subsector]),"")))</f>
        <v>#NAME?</v>
      </c>
      <c r="AP4948" s="94" t="e">
        <v>#NAME?</v>
      </c>
      <c r="AQ4948" s="94" t="e">
        <v>#NAME?</v>
      </c>
      <c r="AR4948" s="94" t="e">
        <v>#NAME?</v>
      </c>
      <c r="AS4948" s="94" t="e">
        <v>#NAME?</v>
      </c>
      <c r="AT4948" s="94" t="e">
        <v>#NAME?</v>
      </c>
    </row>
    <row r="4949" customFormat="false" ht="15" hidden="false" customHeight="true" outlineLevel="0" collapsed="false">
      <c r="A4949" s="20" t="s">
        <v>16000</v>
      </c>
      <c r="B4949" s="20" t="str">
        <f aca="false">INDEX(Table2[], MATCH(L4949, Location_ID!$D$2:$D$3098, 0), 1)</f>
        <v>c9e09369-7b31-4534-8af1-07fc68cfa7ba</v>
      </c>
      <c r="C4949" s="20" t="s">
        <v>1585</v>
      </c>
      <c r="D4949" s="230" t="s">
        <v>354</v>
      </c>
      <c r="E4949" s="20" t="s">
        <v>7134</v>
      </c>
      <c r="F4949" s="20" t="s">
        <v>7135</v>
      </c>
      <c r="G4949" s="20" t="s">
        <v>7591</v>
      </c>
      <c r="H4949" s="20"/>
      <c r="I4949" s="20" t="s">
        <v>15917</v>
      </c>
      <c r="J4949" s="20" t="s">
        <v>15932</v>
      </c>
      <c r="K4949" s="20" t="s">
        <v>7109</v>
      </c>
      <c r="L4949" s="20" t="s">
        <v>3251</v>
      </c>
      <c r="M4949" s="20" t="s">
        <v>7116</v>
      </c>
      <c r="N4949" s="20" t="s">
        <v>15902</v>
      </c>
      <c r="O4949" s="20" t="s">
        <v>15932</v>
      </c>
      <c r="P4949" s="201" t="n">
        <v>43730</v>
      </c>
      <c r="Q4949" s="201" t="n">
        <v>43763</v>
      </c>
      <c r="R4949" s="20" t="n">
        <v>1</v>
      </c>
      <c r="S4949" s="20" t="s">
        <v>7130</v>
      </c>
      <c r="T4949" s="20" t="n">
        <v>100.4772069</v>
      </c>
      <c r="U4949" s="20" t="n">
        <v>69.68234034</v>
      </c>
      <c r="V4949" s="20" t="n">
        <v>131.27207346</v>
      </c>
      <c r="W4949" s="20" t="s">
        <v>11510</v>
      </c>
      <c r="X4949" s="35"/>
      <c r="Y4949" s="35" t="n">
        <v>0</v>
      </c>
      <c r="Z4949" s="35" t="n">
        <v>1</v>
      </c>
      <c r="AE4949" s="94" t="e">
        <f aca="false" t="array" ref="AE4949:AK4949">_xlfn.torow(_xlfn.unique(_xlfn._xlws.filter(cat_table[Subsector],$E4949=cat_table[Sector],"")))</f>
        <v>#NAME?</v>
      </c>
      <c r="AF4949" s="94" t="e">
        <v>#NAME?</v>
      </c>
      <c r="AG4949" s="94" t="e">
        <v>#NAME?</v>
      </c>
      <c r="AH4949" s="94" t="e">
        <v>#NAME?</v>
      </c>
      <c r="AI4949" s="94" t="e">
        <v>#NAME?</v>
      </c>
      <c r="AJ4949" s="94" t="e">
        <v>#NAME?</v>
      </c>
      <c r="AK4949" s="94" t="e">
        <v>#NAME?</v>
      </c>
      <c r="AO4949" s="94" t="e">
        <f aca="false" t="array" ref="AO4949:AT4949">_xlfn.torow(_xlfn.unique(_xlfn._xlws.filter(cat_table[Sub-subsector],($E4949=cat_table[Sector])*($F4949=cat_table[Subsector]),"")))</f>
        <v>#NAME?</v>
      </c>
      <c r="AP4949" s="94" t="e">
        <v>#NAME?</v>
      </c>
      <c r="AQ4949" s="94" t="e">
        <v>#NAME?</v>
      </c>
      <c r="AR4949" s="94" t="e">
        <v>#NAME?</v>
      </c>
      <c r="AS4949" s="94" t="e">
        <v>#NAME?</v>
      </c>
      <c r="AT4949" s="94" t="e">
        <v>#NAME?</v>
      </c>
    </row>
    <row r="4950" customFormat="false" ht="15" hidden="false" customHeight="true" outlineLevel="0" collapsed="false">
      <c r="A4950" s="20" t="s">
        <v>16001</v>
      </c>
      <c r="B4950" s="20" t="str">
        <f aca="false">INDEX(Table2[], MATCH(L4950, Location_ID!$D$2:$D$3098, 0), 1)</f>
        <v>5b7d88ab-e0a9-4b97-abb9-3d1624cac6c8</v>
      </c>
      <c r="C4950" s="20" t="s">
        <v>1585</v>
      </c>
      <c r="D4950" s="230" t="s">
        <v>354</v>
      </c>
      <c r="E4950" s="20" t="s">
        <v>7134</v>
      </c>
      <c r="F4950" s="20" t="s">
        <v>7135</v>
      </c>
      <c r="G4950" s="20" t="s">
        <v>7591</v>
      </c>
      <c r="H4950" s="20"/>
      <c r="I4950" s="20" t="s">
        <v>15917</v>
      </c>
      <c r="J4950" s="20" t="s">
        <v>15918</v>
      </c>
      <c r="K4950" s="20" t="s">
        <v>7109</v>
      </c>
      <c r="L4950" s="20" t="s">
        <v>3253</v>
      </c>
      <c r="M4950" s="20" t="s">
        <v>7116</v>
      </c>
      <c r="N4950" s="20" t="s">
        <v>15902</v>
      </c>
      <c r="O4950" s="20" t="s">
        <v>15918</v>
      </c>
      <c r="P4950" s="201" t="n">
        <v>43730</v>
      </c>
      <c r="Q4950" s="201" t="n">
        <v>43763</v>
      </c>
      <c r="R4950" s="20" t="n">
        <v>1</v>
      </c>
      <c r="S4950" s="20" t="s">
        <v>7130</v>
      </c>
      <c r="T4950" s="20" t="n">
        <v>373.2459222</v>
      </c>
      <c r="U4950" s="20" t="n">
        <v>262.5476423</v>
      </c>
      <c r="V4950" s="20" t="n">
        <v>483.9442021</v>
      </c>
      <c r="W4950" s="20" t="s">
        <v>11510</v>
      </c>
      <c r="X4950" s="35"/>
      <c r="Y4950" s="35" t="n">
        <v>0</v>
      </c>
      <c r="Z4950" s="35" t="n">
        <v>1</v>
      </c>
      <c r="AE4950" s="94" t="e">
        <f aca="false" t="array" ref="AE4950:AK4950">_xlfn.torow(_xlfn.unique(_xlfn._xlws.filter(cat_table[Subsector],$E4950=cat_table[Sector],"")))</f>
        <v>#NAME?</v>
      </c>
      <c r="AF4950" s="94" t="e">
        <v>#NAME?</v>
      </c>
      <c r="AG4950" s="94" t="e">
        <v>#NAME?</v>
      </c>
      <c r="AH4950" s="94" t="e">
        <v>#NAME?</v>
      </c>
      <c r="AI4950" s="94" t="e">
        <v>#NAME?</v>
      </c>
      <c r="AJ4950" s="94" t="e">
        <v>#NAME?</v>
      </c>
      <c r="AK4950" s="94" t="e">
        <v>#NAME?</v>
      </c>
      <c r="AO4950" s="94" t="e">
        <f aca="false" t="array" ref="AO4950:AT4950">_xlfn.torow(_xlfn.unique(_xlfn._xlws.filter(cat_table[Sub-subsector],($E4950=cat_table[Sector])*($F4950=cat_table[Subsector]),"")))</f>
        <v>#NAME?</v>
      </c>
      <c r="AP4950" s="94" t="e">
        <v>#NAME?</v>
      </c>
      <c r="AQ4950" s="94" t="e">
        <v>#NAME?</v>
      </c>
      <c r="AR4950" s="94" t="e">
        <v>#NAME?</v>
      </c>
      <c r="AS4950" s="94" t="e">
        <v>#NAME?</v>
      </c>
      <c r="AT4950" s="94" t="e">
        <v>#NAME?</v>
      </c>
    </row>
    <row r="4951" customFormat="false" ht="15" hidden="false" customHeight="true" outlineLevel="0" collapsed="false">
      <c r="A4951" s="20" t="s">
        <v>16002</v>
      </c>
      <c r="B4951" s="20" t="str">
        <f aca="false">INDEX(Table2[], MATCH(L4951, Location_ID!$D$2:$D$3098, 0), 1)</f>
        <v>1cfda274-8141-4173-ae29-d329d044b483</v>
      </c>
      <c r="C4951" s="20" t="s">
        <v>1585</v>
      </c>
      <c r="D4951" s="230" t="s">
        <v>354</v>
      </c>
      <c r="E4951" s="20" t="s">
        <v>7134</v>
      </c>
      <c r="F4951" s="20" t="s">
        <v>7135</v>
      </c>
      <c r="G4951" s="20" t="s">
        <v>7591</v>
      </c>
      <c r="H4951" s="20"/>
      <c r="I4951" s="20" t="s">
        <v>15917</v>
      </c>
      <c r="J4951" s="20" t="s">
        <v>15932</v>
      </c>
      <c r="K4951" s="20" t="s">
        <v>7109</v>
      </c>
      <c r="L4951" s="20" t="s">
        <v>3255</v>
      </c>
      <c r="M4951" s="20" t="s">
        <v>7116</v>
      </c>
      <c r="N4951" s="20" t="s">
        <v>15902</v>
      </c>
      <c r="O4951" s="20" t="s">
        <v>15932</v>
      </c>
      <c r="P4951" s="201" t="n">
        <v>43730</v>
      </c>
      <c r="Q4951" s="201" t="n">
        <v>43763</v>
      </c>
      <c r="R4951" s="20" t="n">
        <v>1</v>
      </c>
      <c r="S4951" s="20" t="s">
        <v>7130</v>
      </c>
      <c r="T4951" s="20" t="n">
        <v>509.4453166</v>
      </c>
      <c r="U4951" s="20" t="n">
        <v>350.1981493</v>
      </c>
      <c r="V4951" s="20" t="n">
        <v>668.6924839</v>
      </c>
      <c r="W4951" s="20" t="s">
        <v>11510</v>
      </c>
      <c r="X4951" s="35"/>
      <c r="Y4951" s="35" t="n">
        <v>0</v>
      </c>
      <c r="Z4951" s="35" t="n">
        <v>1</v>
      </c>
      <c r="AE4951" s="94" t="e">
        <f aca="false" t="array" ref="AE4951:AK4951">_xlfn.torow(_xlfn.unique(_xlfn._xlws.filter(cat_table[Subsector],$E4951=cat_table[Sector],"")))</f>
        <v>#NAME?</v>
      </c>
      <c r="AF4951" s="94" t="e">
        <v>#NAME?</v>
      </c>
      <c r="AG4951" s="94" t="e">
        <v>#NAME?</v>
      </c>
      <c r="AH4951" s="94" t="e">
        <v>#NAME?</v>
      </c>
      <c r="AI4951" s="94" t="e">
        <v>#NAME?</v>
      </c>
      <c r="AJ4951" s="94" t="e">
        <v>#NAME?</v>
      </c>
      <c r="AK4951" s="94" t="e">
        <v>#NAME?</v>
      </c>
      <c r="AO4951" s="94" t="e">
        <f aca="false" t="array" ref="AO4951:AT4951">_xlfn.torow(_xlfn.unique(_xlfn._xlws.filter(cat_table[Sub-subsector],($E4951=cat_table[Sector])*($F4951=cat_table[Subsector]),"")))</f>
        <v>#NAME?</v>
      </c>
      <c r="AP4951" s="94" t="e">
        <v>#NAME?</v>
      </c>
      <c r="AQ4951" s="94" t="e">
        <v>#NAME?</v>
      </c>
      <c r="AR4951" s="94" t="e">
        <v>#NAME?</v>
      </c>
      <c r="AS4951" s="94" t="e">
        <v>#NAME?</v>
      </c>
      <c r="AT4951" s="94" t="e">
        <v>#NAME?</v>
      </c>
    </row>
    <row r="4952" customFormat="false" ht="15" hidden="false" customHeight="true" outlineLevel="0" collapsed="false">
      <c r="A4952" s="20" t="s">
        <v>16003</v>
      </c>
      <c r="B4952" s="20" t="str">
        <f aca="false">INDEX(Table2[], MATCH(L4952, Location_ID!$D$2:$D$3098, 0), 1)</f>
        <v>a4511e2c-3311-4378-87c2-da590683da34</v>
      </c>
      <c r="C4952" s="20" t="s">
        <v>1585</v>
      </c>
      <c r="D4952" s="230" t="s">
        <v>354</v>
      </c>
      <c r="E4952" s="20" t="s">
        <v>7134</v>
      </c>
      <c r="F4952" s="20" t="s">
        <v>7135</v>
      </c>
      <c r="G4952" s="20" t="s">
        <v>7591</v>
      </c>
      <c r="H4952" s="20"/>
      <c r="I4952" s="20" t="s">
        <v>15917</v>
      </c>
      <c r="J4952" s="20" t="s">
        <v>15925</v>
      </c>
      <c r="K4952" s="20" t="s">
        <v>7109</v>
      </c>
      <c r="L4952" s="20" t="s">
        <v>3257</v>
      </c>
      <c r="M4952" s="20" t="s">
        <v>7116</v>
      </c>
      <c r="N4952" s="20" t="s">
        <v>15902</v>
      </c>
      <c r="O4952" s="20" t="s">
        <v>15925</v>
      </c>
      <c r="P4952" s="201" t="n">
        <v>43730</v>
      </c>
      <c r="Q4952" s="201" t="n">
        <v>43763</v>
      </c>
      <c r="R4952" s="20" t="n">
        <v>1</v>
      </c>
      <c r="S4952" s="20" t="s">
        <v>7130</v>
      </c>
      <c r="T4952" s="20" t="n">
        <v>84.27026656</v>
      </c>
      <c r="U4952" s="20" t="n">
        <v>57.36415167</v>
      </c>
      <c r="V4952" s="20" t="n">
        <v>111.17638145</v>
      </c>
      <c r="W4952" s="20" t="s">
        <v>11510</v>
      </c>
      <c r="X4952" s="35"/>
      <c r="Y4952" s="35" t="n">
        <v>0</v>
      </c>
      <c r="Z4952" s="35" t="n">
        <v>1</v>
      </c>
      <c r="AE4952" s="94" t="e">
        <f aca="false" t="array" ref="AE4952:AK4952">_xlfn.torow(_xlfn.unique(_xlfn._xlws.filter(cat_table[Subsector],$E4952=cat_table[Sector],"")))</f>
        <v>#NAME?</v>
      </c>
      <c r="AF4952" s="94" t="e">
        <v>#NAME?</v>
      </c>
      <c r="AG4952" s="94" t="e">
        <v>#NAME?</v>
      </c>
      <c r="AH4952" s="94" t="e">
        <v>#NAME?</v>
      </c>
      <c r="AI4952" s="94" t="e">
        <v>#NAME?</v>
      </c>
      <c r="AJ4952" s="94" t="e">
        <v>#NAME?</v>
      </c>
      <c r="AK4952" s="94" t="e">
        <v>#NAME?</v>
      </c>
      <c r="AO4952" s="94" t="e">
        <f aca="false" t="array" ref="AO4952:AT4952">_xlfn.torow(_xlfn.unique(_xlfn._xlws.filter(cat_table[Sub-subsector],($E4952=cat_table[Sector])*($F4952=cat_table[Subsector]),"")))</f>
        <v>#NAME?</v>
      </c>
      <c r="AP4952" s="94" t="e">
        <v>#NAME?</v>
      </c>
      <c r="AQ4952" s="94" t="e">
        <v>#NAME?</v>
      </c>
      <c r="AR4952" s="94" t="e">
        <v>#NAME?</v>
      </c>
      <c r="AS4952" s="94" t="e">
        <v>#NAME?</v>
      </c>
      <c r="AT4952" s="94" t="e">
        <v>#NAME?</v>
      </c>
    </row>
    <row r="4953" customFormat="false" ht="15" hidden="false" customHeight="true" outlineLevel="0" collapsed="false">
      <c r="A4953" s="20" t="s">
        <v>16004</v>
      </c>
      <c r="B4953" s="20" t="str">
        <f aca="false">INDEX(Table2[], MATCH(L4953, Location_ID!$D$2:$D$3098, 0), 1)</f>
        <v>4d7e8ed1-2a41-4339-9ad1-3debf4007644</v>
      </c>
      <c r="C4953" s="20" t="s">
        <v>1585</v>
      </c>
      <c r="D4953" s="230" t="s">
        <v>354</v>
      </c>
      <c r="E4953" s="20" t="s">
        <v>7134</v>
      </c>
      <c r="F4953" s="20" t="s">
        <v>7135</v>
      </c>
      <c r="G4953" s="20" t="s">
        <v>7591</v>
      </c>
      <c r="H4953" s="20"/>
      <c r="I4953" s="20" t="s">
        <v>15917</v>
      </c>
      <c r="J4953" s="20" t="s">
        <v>15922</v>
      </c>
      <c r="K4953" s="20" t="s">
        <v>7109</v>
      </c>
      <c r="L4953" s="20" t="s">
        <v>3259</v>
      </c>
      <c r="M4953" s="20" t="s">
        <v>7116</v>
      </c>
      <c r="N4953" s="20" t="s">
        <v>15902</v>
      </c>
      <c r="O4953" s="20" t="s">
        <v>15922</v>
      </c>
      <c r="P4953" s="201" t="n">
        <v>43730</v>
      </c>
      <c r="Q4953" s="201" t="n">
        <v>43763</v>
      </c>
      <c r="R4953" s="20" t="n">
        <v>1</v>
      </c>
      <c r="S4953" s="20" t="s">
        <v>7130</v>
      </c>
      <c r="T4953" s="20" t="n">
        <v>339.9400225</v>
      </c>
      <c r="U4953" s="20" t="n">
        <v>217.1111197</v>
      </c>
      <c r="V4953" s="20" t="n">
        <v>462.7689253</v>
      </c>
      <c r="W4953" s="20" t="s">
        <v>11510</v>
      </c>
      <c r="X4953" s="35"/>
      <c r="Y4953" s="35" t="n">
        <v>0</v>
      </c>
      <c r="Z4953" s="35" t="n">
        <v>1</v>
      </c>
      <c r="AE4953" s="94" t="e">
        <f aca="false" t="array" ref="AE4953:AK4953">_xlfn.torow(_xlfn.unique(_xlfn._xlws.filter(cat_table[Subsector],$E4953=cat_table[Sector],"")))</f>
        <v>#NAME?</v>
      </c>
      <c r="AF4953" s="94" t="e">
        <v>#NAME?</v>
      </c>
      <c r="AG4953" s="94" t="e">
        <v>#NAME?</v>
      </c>
      <c r="AH4953" s="94" t="e">
        <v>#NAME?</v>
      </c>
      <c r="AI4953" s="94" t="e">
        <v>#NAME?</v>
      </c>
      <c r="AJ4953" s="94" t="e">
        <v>#NAME?</v>
      </c>
      <c r="AK4953" s="94" t="e">
        <v>#NAME?</v>
      </c>
      <c r="AO4953" s="94" t="e">
        <f aca="false" t="array" ref="AO4953:AT4953">_xlfn.torow(_xlfn.unique(_xlfn._xlws.filter(cat_table[Sub-subsector],($E4953=cat_table[Sector])*($F4953=cat_table[Subsector]),"")))</f>
        <v>#NAME?</v>
      </c>
      <c r="AP4953" s="94" t="e">
        <v>#NAME?</v>
      </c>
      <c r="AQ4953" s="94" t="e">
        <v>#NAME?</v>
      </c>
      <c r="AR4953" s="94" t="e">
        <v>#NAME?</v>
      </c>
      <c r="AS4953" s="94" t="e">
        <v>#NAME?</v>
      </c>
      <c r="AT4953" s="94" t="e">
        <v>#NAME?</v>
      </c>
    </row>
    <row r="4954" customFormat="false" ht="15" hidden="false" customHeight="true" outlineLevel="0" collapsed="false">
      <c r="A4954" s="20" t="s">
        <v>16005</v>
      </c>
      <c r="B4954" s="20" t="str">
        <f aca="false">INDEX(Table2[], MATCH(L4954, Location_ID!$D$2:$D$3098, 0), 1)</f>
        <v>e3076009-7c87-473c-8513-0ed58ef22591</v>
      </c>
      <c r="C4954" s="20" t="s">
        <v>1585</v>
      </c>
      <c r="D4954" s="230" t="s">
        <v>354</v>
      </c>
      <c r="E4954" s="20" t="s">
        <v>7134</v>
      </c>
      <c r="F4954" s="20" t="s">
        <v>7135</v>
      </c>
      <c r="G4954" s="20" t="s">
        <v>7591</v>
      </c>
      <c r="H4954" s="20"/>
      <c r="I4954" s="20" t="s">
        <v>15917</v>
      </c>
      <c r="J4954" s="20" t="s">
        <v>15918</v>
      </c>
      <c r="K4954" s="20" t="s">
        <v>7109</v>
      </c>
      <c r="L4954" s="20" t="s">
        <v>3261</v>
      </c>
      <c r="M4954" s="20" t="s">
        <v>7116</v>
      </c>
      <c r="N4954" s="20" t="s">
        <v>15902</v>
      </c>
      <c r="O4954" s="20" t="s">
        <v>15918</v>
      </c>
      <c r="P4954" s="201" t="n">
        <v>43730</v>
      </c>
      <c r="Q4954" s="201" t="n">
        <v>43763</v>
      </c>
      <c r="R4954" s="20" t="n">
        <v>1</v>
      </c>
      <c r="S4954" s="20" t="s">
        <v>7130</v>
      </c>
      <c r="T4954" s="20" t="n">
        <v>270.866276</v>
      </c>
      <c r="U4954" s="20" t="n">
        <v>177.5411722</v>
      </c>
      <c r="V4954" s="20" t="n">
        <v>364.1913798</v>
      </c>
      <c r="W4954" s="20" t="s">
        <v>11510</v>
      </c>
      <c r="X4954" s="35"/>
      <c r="Y4954" s="35" t="n">
        <v>0</v>
      </c>
      <c r="Z4954" s="35" t="n">
        <v>1</v>
      </c>
      <c r="AE4954" s="94" t="e">
        <f aca="false" t="array" ref="AE4954:AK4954">_xlfn.torow(_xlfn.unique(_xlfn._xlws.filter(cat_table[Subsector],$E4954=cat_table[Sector],"")))</f>
        <v>#NAME?</v>
      </c>
      <c r="AF4954" s="94" t="e">
        <v>#NAME?</v>
      </c>
      <c r="AG4954" s="94" t="e">
        <v>#NAME?</v>
      </c>
      <c r="AH4954" s="94" t="e">
        <v>#NAME?</v>
      </c>
      <c r="AI4954" s="94" t="e">
        <v>#NAME?</v>
      </c>
      <c r="AJ4954" s="94" t="e">
        <v>#NAME?</v>
      </c>
      <c r="AK4954" s="94" t="e">
        <v>#NAME?</v>
      </c>
      <c r="AO4954" s="94" t="e">
        <f aca="false" t="array" ref="AO4954:AT4954">_xlfn.torow(_xlfn.unique(_xlfn._xlws.filter(cat_table[Sub-subsector],($E4954=cat_table[Sector])*($F4954=cat_table[Subsector]),"")))</f>
        <v>#NAME?</v>
      </c>
      <c r="AP4954" s="94" t="e">
        <v>#NAME?</v>
      </c>
      <c r="AQ4954" s="94" t="e">
        <v>#NAME?</v>
      </c>
      <c r="AR4954" s="94" t="e">
        <v>#NAME?</v>
      </c>
      <c r="AS4954" s="94" t="e">
        <v>#NAME?</v>
      </c>
      <c r="AT4954" s="94" t="e">
        <v>#NAME?</v>
      </c>
    </row>
    <row r="4955" customFormat="false" ht="15" hidden="false" customHeight="true" outlineLevel="0" collapsed="false">
      <c r="A4955" s="20" t="s">
        <v>16006</v>
      </c>
      <c r="B4955" s="20" t="str">
        <f aca="false">INDEX(Table2[], MATCH(L4955, Location_ID!$D$2:$D$3098, 0), 1)</f>
        <v>2eb4538f-842f-49a6-a413-c1456608e7eb</v>
      </c>
      <c r="C4955" s="20" t="s">
        <v>1585</v>
      </c>
      <c r="D4955" s="230" t="s">
        <v>354</v>
      </c>
      <c r="E4955" s="20" t="s">
        <v>7134</v>
      </c>
      <c r="F4955" s="20" t="s">
        <v>7135</v>
      </c>
      <c r="G4955" s="20" t="s">
        <v>7591</v>
      </c>
      <c r="H4955" s="20"/>
      <c r="I4955" s="20" t="s">
        <v>15917</v>
      </c>
      <c r="J4955" s="20" t="s">
        <v>15922</v>
      </c>
      <c r="K4955" s="20" t="s">
        <v>7109</v>
      </c>
      <c r="L4955" s="20" t="s">
        <v>3263</v>
      </c>
      <c r="M4955" s="20" t="s">
        <v>7116</v>
      </c>
      <c r="N4955" s="20" t="s">
        <v>15902</v>
      </c>
      <c r="O4955" s="20" t="s">
        <v>15922</v>
      </c>
      <c r="P4955" s="201" t="n">
        <v>43730</v>
      </c>
      <c r="Q4955" s="201" t="n">
        <v>43763</v>
      </c>
      <c r="R4955" s="20" t="n">
        <v>1</v>
      </c>
      <c r="S4955" s="20" t="s">
        <v>7130</v>
      </c>
      <c r="T4955" s="20" t="n">
        <v>221.04504</v>
      </c>
      <c r="U4955" s="20" t="n">
        <v>166.60932136</v>
      </c>
      <c r="V4955" s="20" t="n">
        <v>275.48075864</v>
      </c>
      <c r="W4955" s="20" t="s">
        <v>11510</v>
      </c>
      <c r="X4955" s="35"/>
      <c r="Y4955" s="35" t="n">
        <v>0</v>
      </c>
      <c r="Z4955" s="35" t="n">
        <v>1</v>
      </c>
      <c r="AE4955" s="94" t="e">
        <f aca="false" t="array" ref="AE4955:AK4955">_xlfn.torow(_xlfn.unique(_xlfn._xlws.filter(cat_table[Subsector],$E4955=cat_table[Sector],"")))</f>
        <v>#NAME?</v>
      </c>
      <c r="AF4955" s="94" t="e">
        <v>#NAME?</v>
      </c>
      <c r="AG4955" s="94" t="e">
        <v>#NAME?</v>
      </c>
      <c r="AH4955" s="94" t="e">
        <v>#NAME?</v>
      </c>
      <c r="AI4955" s="94" t="e">
        <v>#NAME?</v>
      </c>
      <c r="AJ4955" s="94" t="e">
        <v>#NAME?</v>
      </c>
      <c r="AK4955" s="94" t="e">
        <v>#NAME?</v>
      </c>
      <c r="AO4955" s="94" t="e">
        <f aca="false" t="array" ref="AO4955:AT4955">_xlfn.torow(_xlfn.unique(_xlfn._xlws.filter(cat_table[Sub-subsector],($E4955=cat_table[Sector])*($F4955=cat_table[Subsector]),"")))</f>
        <v>#NAME?</v>
      </c>
      <c r="AP4955" s="94" t="e">
        <v>#NAME?</v>
      </c>
      <c r="AQ4955" s="94" t="e">
        <v>#NAME?</v>
      </c>
      <c r="AR4955" s="94" t="e">
        <v>#NAME?</v>
      </c>
      <c r="AS4955" s="94" t="e">
        <v>#NAME?</v>
      </c>
      <c r="AT4955" s="94" t="e">
        <v>#NAME?</v>
      </c>
    </row>
    <row r="4956" customFormat="false" ht="15" hidden="false" customHeight="true" outlineLevel="0" collapsed="false">
      <c r="A4956" s="20" t="s">
        <v>16007</v>
      </c>
      <c r="B4956" s="20" t="str">
        <f aca="false">INDEX(Table2[], MATCH(L4956, Location_ID!$D$2:$D$3098, 0), 1)</f>
        <v>a0782a2e-99f1-4b57-bd64-0e4fee0148c6</v>
      </c>
      <c r="C4956" s="20" t="s">
        <v>1585</v>
      </c>
      <c r="D4956" s="230" t="s">
        <v>354</v>
      </c>
      <c r="E4956" s="20" t="s">
        <v>7134</v>
      </c>
      <c r="F4956" s="20" t="s">
        <v>7135</v>
      </c>
      <c r="G4956" s="20" t="s">
        <v>7591</v>
      </c>
      <c r="H4956" s="20"/>
      <c r="I4956" s="20" t="s">
        <v>15917</v>
      </c>
      <c r="J4956" s="20" t="s">
        <v>15927</v>
      </c>
      <c r="K4956" s="20" t="s">
        <v>7109</v>
      </c>
      <c r="L4956" s="20" t="s">
        <v>3265</v>
      </c>
      <c r="M4956" s="20" t="s">
        <v>7116</v>
      </c>
      <c r="N4956" s="20" t="s">
        <v>15902</v>
      </c>
      <c r="O4956" s="20" t="s">
        <v>15927</v>
      </c>
      <c r="P4956" s="201" t="n">
        <v>43730</v>
      </c>
      <c r="Q4956" s="201" t="n">
        <v>43763</v>
      </c>
      <c r="R4956" s="20" t="n">
        <v>1</v>
      </c>
      <c r="S4956" s="20" t="s">
        <v>7130</v>
      </c>
      <c r="T4956" s="20" t="n">
        <v>26.35735225</v>
      </c>
      <c r="U4956" s="20" t="n">
        <v>13.55321737</v>
      </c>
      <c r="V4956" s="20" t="n">
        <v>39.16148713</v>
      </c>
      <c r="W4956" s="20" t="s">
        <v>11510</v>
      </c>
      <c r="X4956" s="35"/>
      <c r="Y4956" s="35" t="n">
        <v>0</v>
      </c>
      <c r="Z4956" s="35" t="n">
        <v>1</v>
      </c>
      <c r="AE4956" s="94" t="e">
        <f aca="false" t="array" ref="AE4956:AK4956">_xlfn.torow(_xlfn.unique(_xlfn._xlws.filter(cat_table[Subsector],$E4956=cat_table[Sector],"")))</f>
        <v>#NAME?</v>
      </c>
      <c r="AF4956" s="94" t="e">
        <v>#NAME?</v>
      </c>
      <c r="AG4956" s="94" t="e">
        <v>#NAME?</v>
      </c>
      <c r="AH4956" s="94" t="e">
        <v>#NAME?</v>
      </c>
      <c r="AI4956" s="94" t="e">
        <v>#NAME?</v>
      </c>
      <c r="AJ4956" s="94" t="e">
        <v>#NAME?</v>
      </c>
      <c r="AK4956" s="94" t="e">
        <v>#NAME?</v>
      </c>
      <c r="AO4956" s="94" t="e">
        <f aca="false" t="array" ref="AO4956:AT4956">_xlfn.torow(_xlfn.unique(_xlfn._xlws.filter(cat_table[Sub-subsector],($E4956=cat_table[Sector])*($F4956=cat_table[Subsector]),"")))</f>
        <v>#NAME?</v>
      </c>
      <c r="AP4956" s="94" t="e">
        <v>#NAME?</v>
      </c>
      <c r="AQ4956" s="94" t="e">
        <v>#NAME?</v>
      </c>
      <c r="AR4956" s="94" t="e">
        <v>#NAME?</v>
      </c>
      <c r="AS4956" s="94" t="e">
        <v>#NAME?</v>
      </c>
      <c r="AT4956" s="94" t="e">
        <v>#NAME?</v>
      </c>
    </row>
    <row r="4957" customFormat="false" ht="15" hidden="false" customHeight="true" outlineLevel="0" collapsed="false">
      <c r="A4957" s="20" t="s">
        <v>16008</v>
      </c>
      <c r="B4957" s="20" t="str">
        <f aca="false">INDEX(Table2[], MATCH(L4957, Location_ID!$D$2:$D$3098, 0), 1)</f>
        <v>8913d5c3-9d80-4e42-9137-869ebd0cca1b</v>
      </c>
      <c r="C4957" s="20" t="s">
        <v>1585</v>
      </c>
      <c r="D4957" s="230" t="s">
        <v>354</v>
      </c>
      <c r="E4957" s="20" t="s">
        <v>7134</v>
      </c>
      <c r="F4957" s="20" t="s">
        <v>7135</v>
      </c>
      <c r="G4957" s="20" t="s">
        <v>7591</v>
      </c>
      <c r="H4957" s="20"/>
      <c r="I4957" s="20" t="s">
        <v>15917</v>
      </c>
      <c r="J4957" s="20" t="s">
        <v>15932</v>
      </c>
      <c r="K4957" s="20" t="s">
        <v>7109</v>
      </c>
      <c r="L4957" s="20" t="s">
        <v>3267</v>
      </c>
      <c r="M4957" s="20" t="s">
        <v>7116</v>
      </c>
      <c r="N4957" s="20" t="s">
        <v>15902</v>
      </c>
      <c r="O4957" s="20" t="s">
        <v>15932</v>
      </c>
      <c r="P4957" s="201" t="n">
        <v>43730</v>
      </c>
      <c r="Q4957" s="201" t="n">
        <v>43763</v>
      </c>
      <c r="R4957" s="20" t="n">
        <v>1</v>
      </c>
      <c r="S4957" s="20" t="s">
        <v>7130</v>
      </c>
      <c r="T4957" s="20" t="n">
        <v>930.9713249</v>
      </c>
      <c r="U4957" s="20" t="n">
        <v>648.8887234</v>
      </c>
      <c r="V4957" s="20" t="n">
        <v>1213.0539264</v>
      </c>
      <c r="W4957" s="20" t="s">
        <v>11510</v>
      </c>
      <c r="X4957" s="35"/>
      <c r="Y4957" s="35" t="n">
        <v>0</v>
      </c>
      <c r="Z4957" s="35" t="n">
        <v>1</v>
      </c>
      <c r="AE4957" s="94" t="e">
        <f aca="false" t="array" ref="AE4957:AK4957">_xlfn.torow(_xlfn.unique(_xlfn._xlws.filter(cat_table[Subsector],$E4957=cat_table[Sector],"")))</f>
        <v>#NAME?</v>
      </c>
      <c r="AF4957" s="94" t="e">
        <v>#NAME?</v>
      </c>
      <c r="AG4957" s="94" t="e">
        <v>#NAME?</v>
      </c>
      <c r="AH4957" s="94" t="e">
        <v>#NAME?</v>
      </c>
      <c r="AI4957" s="94" t="e">
        <v>#NAME?</v>
      </c>
      <c r="AJ4957" s="94" t="e">
        <v>#NAME?</v>
      </c>
      <c r="AK4957" s="94" t="e">
        <v>#NAME?</v>
      </c>
      <c r="AO4957" s="94" t="e">
        <f aca="false" t="array" ref="AO4957:AT4957">_xlfn.torow(_xlfn.unique(_xlfn._xlws.filter(cat_table[Sub-subsector],($E4957=cat_table[Sector])*($F4957=cat_table[Subsector]),"")))</f>
        <v>#NAME?</v>
      </c>
      <c r="AP4957" s="94" t="e">
        <v>#NAME?</v>
      </c>
      <c r="AQ4957" s="94" t="e">
        <v>#NAME?</v>
      </c>
      <c r="AR4957" s="94" t="e">
        <v>#NAME?</v>
      </c>
      <c r="AS4957" s="94" t="e">
        <v>#NAME?</v>
      </c>
      <c r="AT4957" s="94" t="e">
        <v>#NAME?</v>
      </c>
    </row>
    <row r="4958" customFormat="false" ht="15" hidden="false" customHeight="true" outlineLevel="0" collapsed="false">
      <c r="A4958" s="20" t="s">
        <v>16009</v>
      </c>
      <c r="B4958" s="20" t="str">
        <f aca="false">INDEX(Table2[], MATCH(L4958, Location_ID!$D$2:$D$3098, 0), 1)</f>
        <v>a78d11b4-9f1f-4d2c-813b-f6fe9c9efa65</v>
      </c>
      <c r="C4958" s="20" t="s">
        <v>1585</v>
      </c>
      <c r="D4958" s="230" t="s">
        <v>354</v>
      </c>
      <c r="E4958" s="20" t="s">
        <v>7134</v>
      </c>
      <c r="F4958" s="20" t="s">
        <v>7135</v>
      </c>
      <c r="G4958" s="20" t="s">
        <v>7591</v>
      </c>
      <c r="H4958" s="20"/>
      <c r="I4958" s="20" t="s">
        <v>15917</v>
      </c>
      <c r="J4958" s="20" t="s">
        <v>15927</v>
      </c>
      <c r="K4958" s="20" t="s">
        <v>7109</v>
      </c>
      <c r="L4958" s="20" t="s">
        <v>3269</v>
      </c>
      <c r="M4958" s="20" t="s">
        <v>7116</v>
      </c>
      <c r="N4958" s="20" t="s">
        <v>15902</v>
      </c>
      <c r="O4958" s="20" t="s">
        <v>15927</v>
      </c>
      <c r="P4958" s="201" t="n">
        <v>43730</v>
      </c>
      <c r="Q4958" s="201" t="n">
        <v>43763</v>
      </c>
      <c r="R4958" s="20" t="n">
        <v>1</v>
      </c>
      <c r="S4958" s="20" t="s">
        <v>7130</v>
      </c>
      <c r="T4958" s="20" t="n">
        <v>92.39981965</v>
      </c>
      <c r="U4958" s="20" t="n">
        <v>56.14465306</v>
      </c>
      <c r="V4958" s="20" t="n">
        <v>128.65498624</v>
      </c>
      <c r="W4958" s="20" t="s">
        <v>11510</v>
      </c>
      <c r="X4958" s="35"/>
      <c r="Y4958" s="35" t="n">
        <v>0</v>
      </c>
      <c r="Z4958" s="35" t="n">
        <v>1</v>
      </c>
      <c r="AE4958" s="94" t="e">
        <f aca="false" t="array" ref="AE4958:AK4958">_xlfn.torow(_xlfn.unique(_xlfn._xlws.filter(cat_table[Subsector],$E4958=cat_table[Sector],"")))</f>
        <v>#NAME?</v>
      </c>
      <c r="AF4958" s="94" t="e">
        <v>#NAME?</v>
      </c>
      <c r="AG4958" s="94" t="e">
        <v>#NAME?</v>
      </c>
      <c r="AH4958" s="94" t="e">
        <v>#NAME?</v>
      </c>
      <c r="AI4958" s="94" t="e">
        <v>#NAME?</v>
      </c>
      <c r="AJ4958" s="94" t="e">
        <v>#NAME?</v>
      </c>
      <c r="AK4958" s="94" t="e">
        <v>#NAME?</v>
      </c>
      <c r="AO4958" s="94" t="e">
        <f aca="false" t="array" ref="AO4958:AT4958">_xlfn.torow(_xlfn.unique(_xlfn._xlws.filter(cat_table[Sub-subsector],($E4958=cat_table[Sector])*($F4958=cat_table[Subsector]),"")))</f>
        <v>#NAME?</v>
      </c>
      <c r="AP4958" s="94" t="e">
        <v>#NAME?</v>
      </c>
      <c r="AQ4958" s="94" t="e">
        <v>#NAME?</v>
      </c>
      <c r="AR4958" s="94" t="e">
        <v>#NAME?</v>
      </c>
      <c r="AS4958" s="94" t="e">
        <v>#NAME?</v>
      </c>
      <c r="AT4958" s="94" t="e">
        <v>#NAME?</v>
      </c>
    </row>
    <row r="4959" customFormat="false" ht="15" hidden="false" customHeight="true" outlineLevel="0" collapsed="false">
      <c r="A4959" s="20" t="s">
        <v>16010</v>
      </c>
      <c r="B4959" s="20" t="str">
        <f aca="false">INDEX(Table2[], MATCH(L4959, Location_ID!$D$2:$D$3098, 0), 1)</f>
        <v>9c4fb0e6-fae5-4aa8-a582-a05b9eeaa2cc</v>
      </c>
      <c r="C4959" s="20" t="s">
        <v>1585</v>
      </c>
      <c r="D4959" s="230" t="s">
        <v>354</v>
      </c>
      <c r="E4959" s="20" t="s">
        <v>7134</v>
      </c>
      <c r="F4959" s="20" t="s">
        <v>7135</v>
      </c>
      <c r="G4959" s="20" t="s">
        <v>7591</v>
      </c>
      <c r="H4959" s="20"/>
      <c r="I4959" s="20" t="s">
        <v>15917</v>
      </c>
      <c r="J4959" s="20" t="s">
        <v>15918</v>
      </c>
      <c r="K4959" s="20" t="s">
        <v>7109</v>
      </c>
      <c r="L4959" s="20" t="s">
        <v>3271</v>
      </c>
      <c r="M4959" s="20" t="s">
        <v>7116</v>
      </c>
      <c r="N4959" s="20" t="s">
        <v>15902</v>
      </c>
      <c r="O4959" s="20" t="s">
        <v>15918</v>
      </c>
      <c r="P4959" s="201" t="n">
        <v>43730</v>
      </c>
      <c r="Q4959" s="201" t="n">
        <v>43763</v>
      </c>
      <c r="R4959" s="20" t="n">
        <v>1</v>
      </c>
      <c r="S4959" s="20" t="s">
        <v>7130</v>
      </c>
      <c r="T4959" s="20" t="n">
        <v>296.0152465</v>
      </c>
      <c r="U4959" s="20" t="n">
        <v>171.5562434</v>
      </c>
      <c r="V4959" s="20" t="n">
        <v>420.4742496</v>
      </c>
      <c r="W4959" s="20" t="s">
        <v>11510</v>
      </c>
      <c r="X4959" s="35"/>
      <c r="Y4959" s="35" t="n">
        <v>0</v>
      </c>
      <c r="Z4959" s="35" t="n">
        <v>1</v>
      </c>
      <c r="AE4959" s="94" t="e">
        <f aca="false" t="array" ref="AE4959:AK4959">_xlfn.torow(_xlfn.unique(_xlfn._xlws.filter(cat_table[Subsector],$E4959=cat_table[Sector],"")))</f>
        <v>#NAME?</v>
      </c>
      <c r="AF4959" s="94" t="e">
        <v>#NAME?</v>
      </c>
      <c r="AG4959" s="94" t="e">
        <v>#NAME?</v>
      </c>
      <c r="AH4959" s="94" t="e">
        <v>#NAME?</v>
      </c>
      <c r="AI4959" s="94" t="e">
        <v>#NAME?</v>
      </c>
      <c r="AJ4959" s="94" t="e">
        <v>#NAME?</v>
      </c>
      <c r="AK4959" s="94" t="e">
        <v>#NAME?</v>
      </c>
      <c r="AO4959" s="94" t="e">
        <f aca="false" t="array" ref="AO4959:AT4959">_xlfn.torow(_xlfn.unique(_xlfn._xlws.filter(cat_table[Sub-subsector],($E4959=cat_table[Sector])*($F4959=cat_table[Subsector]),"")))</f>
        <v>#NAME?</v>
      </c>
      <c r="AP4959" s="94" t="e">
        <v>#NAME?</v>
      </c>
      <c r="AQ4959" s="94" t="e">
        <v>#NAME?</v>
      </c>
      <c r="AR4959" s="94" t="e">
        <v>#NAME?</v>
      </c>
      <c r="AS4959" s="94" t="e">
        <v>#NAME?</v>
      </c>
      <c r="AT4959" s="94" t="e">
        <v>#NAME?</v>
      </c>
    </row>
    <row r="4960" customFormat="false" ht="15" hidden="false" customHeight="true" outlineLevel="0" collapsed="false">
      <c r="A4960" s="20" t="s">
        <v>16011</v>
      </c>
      <c r="B4960" s="20" t="str">
        <f aca="false">INDEX(Table2[], MATCH(L4960, Location_ID!$D$2:$D$3098, 0), 1)</f>
        <v>d6160ca8-2ea2-4127-9643-16f3aeea95bf</v>
      </c>
      <c r="C4960" s="20" t="s">
        <v>1585</v>
      </c>
      <c r="D4960" s="230" t="s">
        <v>354</v>
      </c>
      <c r="E4960" s="20" t="s">
        <v>7134</v>
      </c>
      <c r="F4960" s="20" t="s">
        <v>7135</v>
      </c>
      <c r="G4960" s="20" t="s">
        <v>7591</v>
      </c>
      <c r="H4960" s="20"/>
      <c r="I4960" s="20" t="s">
        <v>15917</v>
      </c>
      <c r="J4960" s="20" t="s">
        <v>15927</v>
      </c>
      <c r="K4960" s="20" t="s">
        <v>7109</v>
      </c>
      <c r="L4960" s="20" t="s">
        <v>3273</v>
      </c>
      <c r="M4960" s="20" t="s">
        <v>7116</v>
      </c>
      <c r="N4960" s="20" t="s">
        <v>15902</v>
      </c>
      <c r="O4960" s="20" t="s">
        <v>15927</v>
      </c>
      <c r="P4960" s="201" t="n">
        <v>43730</v>
      </c>
      <c r="Q4960" s="201" t="n">
        <v>43763</v>
      </c>
      <c r="R4960" s="20" t="n">
        <v>1</v>
      </c>
      <c r="S4960" s="20" t="s">
        <v>7130</v>
      </c>
      <c r="T4960" s="20" t="n">
        <v>239.242353</v>
      </c>
      <c r="U4960" s="20" t="n">
        <v>91.1833585</v>
      </c>
      <c r="V4960" s="20" t="n">
        <v>387.3013475</v>
      </c>
      <c r="W4960" s="20" t="s">
        <v>11510</v>
      </c>
      <c r="X4960" s="35"/>
      <c r="Y4960" s="35" t="n">
        <v>0</v>
      </c>
      <c r="Z4960" s="35" t="n">
        <v>1</v>
      </c>
      <c r="AE4960" s="94" t="e">
        <f aca="false" t="array" ref="AE4960:AK4960">_xlfn.torow(_xlfn.unique(_xlfn._xlws.filter(cat_table[Subsector],$E4960=cat_table[Sector],"")))</f>
        <v>#NAME?</v>
      </c>
      <c r="AF4960" s="94" t="e">
        <v>#NAME?</v>
      </c>
      <c r="AG4960" s="94" t="e">
        <v>#NAME?</v>
      </c>
      <c r="AH4960" s="94" t="e">
        <v>#NAME?</v>
      </c>
      <c r="AI4960" s="94" t="e">
        <v>#NAME?</v>
      </c>
      <c r="AJ4960" s="94" t="e">
        <v>#NAME?</v>
      </c>
      <c r="AK4960" s="94" t="e">
        <v>#NAME?</v>
      </c>
      <c r="AO4960" s="94" t="e">
        <f aca="false" t="array" ref="AO4960:AT4960">_xlfn.torow(_xlfn.unique(_xlfn._xlws.filter(cat_table[Sub-subsector],($E4960=cat_table[Sector])*($F4960=cat_table[Subsector]),"")))</f>
        <v>#NAME?</v>
      </c>
      <c r="AP4960" s="94" t="e">
        <v>#NAME?</v>
      </c>
      <c r="AQ4960" s="94" t="e">
        <v>#NAME?</v>
      </c>
      <c r="AR4960" s="94" t="e">
        <v>#NAME?</v>
      </c>
      <c r="AS4960" s="94" t="e">
        <v>#NAME?</v>
      </c>
      <c r="AT4960" s="94" t="e">
        <v>#NAME?</v>
      </c>
    </row>
    <row r="4961" customFormat="false" ht="15" hidden="false" customHeight="true" outlineLevel="0" collapsed="false">
      <c r="A4961" s="20" t="s">
        <v>16012</v>
      </c>
      <c r="B4961" s="20" t="str">
        <f aca="false">INDEX(Table2[], MATCH(L4961, Location_ID!$D$2:$D$3098, 0), 1)</f>
        <v>d2f853a7-0631-442e-960f-f26056f06bf2</v>
      </c>
      <c r="C4961" s="20" t="s">
        <v>1585</v>
      </c>
      <c r="D4961" s="230" t="s">
        <v>354</v>
      </c>
      <c r="E4961" s="20" t="s">
        <v>7134</v>
      </c>
      <c r="F4961" s="20" t="s">
        <v>7135</v>
      </c>
      <c r="G4961" s="20" t="s">
        <v>7591</v>
      </c>
      <c r="H4961" s="20"/>
      <c r="I4961" s="20" t="s">
        <v>15917</v>
      </c>
      <c r="J4961" s="20" t="s">
        <v>15918</v>
      </c>
      <c r="K4961" s="20" t="s">
        <v>7109</v>
      </c>
      <c r="L4961" s="20" t="s">
        <v>3275</v>
      </c>
      <c r="M4961" s="20" t="s">
        <v>7116</v>
      </c>
      <c r="N4961" s="20" t="s">
        <v>15902</v>
      </c>
      <c r="O4961" s="20" t="s">
        <v>15918</v>
      </c>
      <c r="P4961" s="201" t="n">
        <v>43730</v>
      </c>
      <c r="Q4961" s="201" t="n">
        <v>43763</v>
      </c>
      <c r="R4961" s="20" t="n">
        <v>1</v>
      </c>
      <c r="S4961" s="20" t="s">
        <v>7130</v>
      </c>
      <c r="T4961" s="20" t="n">
        <v>139.8204792</v>
      </c>
      <c r="U4961" s="20" t="n">
        <v>106.60101614</v>
      </c>
      <c r="V4961" s="20" t="n">
        <v>173.03994226</v>
      </c>
      <c r="W4961" s="20" t="s">
        <v>11510</v>
      </c>
      <c r="X4961" s="35"/>
      <c r="Y4961" s="35" t="n">
        <v>0</v>
      </c>
      <c r="Z4961" s="35" t="n">
        <v>1</v>
      </c>
      <c r="AE4961" s="94" t="e">
        <f aca="false" t="array" ref="AE4961:AK4961">_xlfn.torow(_xlfn.unique(_xlfn._xlws.filter(cat_table[Subsector],$E4961=cat_table[Sector],"")))</f>
        <v>#NAME?</v>
      </c>
      <c r="AF4961" s="94" t="e">
        <v>#NAME?</v>
      </c>
      <c r="AG4961" s="94" t="e">
        <v>#NAME?</v>
      </c>
      <c r="AH4961" s="94" t="e">
        <v>#NAME?</v>
      </c>
      <c r="AI4961" s="94" t="e">
        <v>#NAME?</v>
      </c>
      <c r="AJ4961" s="94" t="e">
        <v>#NAME?</v>
      </c>
      <c r="AK4961" s="94" t="e">
        <v>#NAME?</v>
      </c>
      <c r="AO4961" s="94" t="e">
        <f aca="false" t="array" ref="AO4961:AT4961">_xlfn.torow(_xlfn.unique(_xlfn._xlws.filter(cat_table[Sub-subsector],($E4961=cat_table[Sector])*($F4961=cat_table[Subsector]),"")))</f>
        <v>#NAME?</v>
      </c>
      <c r="AP4961" s="94" t="e">
        <v>#NAME?</v>
      </c>
      <c r="AQ4961" s="94" t="e">
        <v>#NAME?</v>
      </c>
      <c r="AR4961" s="94" t="e">
        <v>#NAME?</v>
      </c>
      <c r="AS4961" s="94" t="e">
        <v>#NAME?</v>
      </c>
      <c r="AT4961" s="94" t="e">
        <v>#NAME?</v>
      </c>
    </row>
    <row r="4962" customFormat="false" ht="15" hidden="false" customHeight="true" outlineLevel="0" collapsed="false">
      <c r="A4962" s="20" t="s">
        <v>16013</v>
      </c>
      <c r="B4962" s="20" t="str">
        <f aca="false">INDEX(Table2[], MATCH(L4962, Location_ID!$D$2:$D$3098, 0), 1)</f>
        <v>400d81b4-f9e5-4458-90dc-a21ae2777a43</v>
      </c>
      <c r="C4962" s="20" t="s">
        <v>1585</v>
      </c>
      <c r="D4962" s="230" t="s">
        <v>354</v>
      </c>
      <c r="E4962" s="20" t="s">
        <v>7134</v>
      </c>
      <c r="F4962" s="20" t="s">
        <v>7135</v>
      </c>
      <c r="G4962" s="20" t="s">
        <v>7591</v>
      </c>
      <c r="H4962" s="20"/>
      <c r="I4962" s="20" t="s">
        <v>15917</v>
      </c>
      <c r="J4962" s="20" t="s">
        <v>15927</v>
      </c>
      <c r="K4962" s="20" t="s">
        <v>7109</v>
      </c>
      <c r="L4962" s="20" t="s">
        <v>3277</v>
      </c>
      <c r="M4962" s="20" t="s">
        <v>7116</v>
      </c>
      <c r="N4962" s="20" t="s">
        <v>15902</v>
      </c>
      <c r="O4962" s="20" t="s">
        <v>15927</v>
      </c>
      <c r="P4962" s="201" t="n">
        <v>43730</v>
      </c>
      <c r="Q4962" s="201" t="n">
        <v>43763</v>
      </c>
      <c r="R4962" s="20" t="n">
        <v>1</v>
      </c>
      <c r="S4962" s="20" t="s">
        <v>7130</v>
      </c>
      <c r="T4962" s="20" t="n">
        <v>184.1726809</v>
      </c>
      <c r="U4962" s="20" t="n">
        <v>124.84398898</v>
      </c>
      <c r="V4962" s="20" t="n">
        <v>243.50137282</v>
      </c>
      <c r="W4962" s="20" t="s">
        <v>11510</v>
      </c>
      <c r="X4962" s="35"/>
      <c r="Y4962" s="35" t="n">
        <v>0</v>
      </c>
      <c r="Z4962" s="35" t="n">
        <v>1</v>
      </c>
      <c r="AE4962" s="94" t="e">
        <f aca="false" t="array" ref="AE4962:AK4962">_xlfn.torow(_xlfn.unique(_xlfn._xlws.filter(cat_table[Subsector],$E4962=cat_table[Sector],"")))</f>
        <v>#NAME?</v>
      </c>
      <c r="AF4962" s="94" t="e">
        <v>#NAME?</v>
      </c>
      <c r="AG4962" s="94" t="e">
        <v>#NAME?</v>
      </c>
      <c r="AH4962" s="94" t="e">
        <v>#NAME?</v>
      </c>
      <c r="AI4962" s="94" t="e">
        <v>#NAME?</v>
      </c>
      <c r="AJ4962" s="94" t="e">
        <v>#NAME?</v>
      </c>
      <c r="AK4962" s="94" t="e">
        <v>#NAME?</v>
      </c>
      <c r="AO4962" s="94" t="e">
        <f aca="false" t="array" ref="AO4962:AT4962">_xlfn.torow(_xlfn.unique(_xlfn._xlws.filter(cat_table[Sub-subsector],($E4962=cat_table[Sector])*($F4962=cat_table[Subsector]),"")))</f>
        <v>#NAME?</v>
      </c>
      <c r="AP4962" s="94" t="e">
        <v>#NAME?</v>
      </c>
      <c r="AQ4962" s="94" t="e">
        <v>#NAME?</v>
      </c>
      <c r="AR4962" s="94" t="e">
        <v>#NAME?</v>
      </c>
      <c r="AS4962" s="94" t="e">
        <v>#NAME?</v>
      </c>
      <c r="AT4962" s="94" t="e">
        <v>#NAME?</v>
      </c>
    </row>
    <row r="4963" customFormat="false" ht="15" hidden="false" customHeight="true" outlineLevel="0" collapsed="false">
      <c r="A4963" s="20" t="s">
        <v>16014</v>
      </c>
      <c r="B4963" s="20" t="str">
        <f aca="false">INDEX(Table2[], MATCH(L4963, Location_ID!$D$2:$D$3098, 0), 1)</f>
        <v>bb521ba0-c852-4dcd-8153-af716ae6f8fa</v>
      </c>
      <c r="C4963" s="20" t="s">
        <v>1585</v>
      </c>
      <c r="D4963" s="230" t="s">
        <v>354</v>
      </c>
      <c r="E4963" s="20" t="s">
        <v>7134</v>
      </c>
      <c r="F4963" s="20" t="s">
        <v>7135</v>
      </c>
      <c r="G4963" s="20" t="s">
        <v>7591</v>
      </c>
      <c r="H4963" s="20"/>
      <c r="I4963" s="20" t="s">
        <v>15917</v>
      </c>
      <c r="J4963" s="20" t="s">
        <v>15922</v>
      </c>
      <c r="K4963" s="20" t="s">
        <v>7109</v>
      </c>
      <c r="L4963" s="20" t="s">
        <v>3279</v>
      </c>
      <c r="M4963" s="20" t="s">
        <v>7116</v>
      </c>
      <c r="N4963" s="20" t="s">
        <v>15902</v>
      </c>
      <c r="O4963" s="20" t="s">
        <v>15922</v>
      </c>
      <c r="P4963" s="201" t="n">
        <v>43730</v>
      </c>
      <c r="Q4963" s="201" t="n">
        <v>43763</v>
      </c>
      <c r="R4963" s="20" t="n">
        <v>1</v>
      </c>
      <c r="S4963" s="20" t="s">
        <v>7130</v>
      </c>
      <c r="T4963" s="20" t="n">
        <v>85.8374465</v>
      </c>
      <c r="U4963" s="20" t="n">
        <v>64.16227975</v>
      </c>
      <c r="V4963" s="20" t="n">
        <v>107.51261325</v>
      </c>
      <c r="W4963" s="20" t="s">
        <v>11510</v>
      </c>
      <c r="X4963" s="35"/>
      <c r="Y4963" s="35" t="n">
        <v>0</v>
      </c>
      <c r="Z4963" s="35" t="n">
        <v>1</v>
      </c>
      <c r="AE4963" s="94" t="e">
        <f aca="false" t="array" ref="AE4963:AK4963">_xlfn.torow(_xlfn.unique(_xlfn._xlws.filter(cat_table[Subsector],$E4963=cat_table[Sector],"")))</f>
        <v>#NAME?</v>
      </c>
      <c r="AF4963" s="94" t="e">
        <v>#NAME?</v>
      </c>
      <c r="AG4963" s="94" t="e">
        <v>#NAME?</v>
      </c>
      <c r="AH4963" s="94" t="e">
        <v>#NAME?</v>
      </c>
      <c r="AI4963" s="94" t="e">
        <v>#NAME?</v>
      </c>
      <c r="AJ4963" s="94" t="e">
        <v>#NAME?</v>
      </c>
      <c r="AK4963" s="94" t="e">
        <v>#NAME?</v>
      </c>
      <c r="AO4963" s="94" t="e">
        <f aca="false" t="array" ref="AO4963:AT4963">_xlfn.torow(_xlfn.unique(_xlfn._xlws.filter(cat_table[Sub-subsector],($E4963=cat_table[Sector])*($F4963=cat_table[Subsector]),"")))</f>
        <v>#NAME?</v>
      </c>
      <c r="AP4963" s="94" t="e">
        <v>#NAME?</v>
      </c>
      <c r="AQ4963" s="94" t="e">
        <v>#NAME?</v>
      </c>
      <c r="AR4963" s="94" t="e">
        <v>#NAME?</v>
      </c>
      <c r="AS4963" s="94" t="e">
        <v>#NAME?</v>
      </c>
      <c r="AT4963" s="94" t="e">
        <v>#NAME?</v>
      </c>
    </row>
    <row r="4964" customFormat="false" ht="15" hidden="false" customHeight="true" outlineLevel="0" collapsed="false">
      <c r="A4964" s="20" t="s">
        <v>16015</v>
      </c>
      <c r="B4964" s="20" t="str">
        <f aca="false">INDEX(Table2[], MATCH(L4964, Location_ID!$D$2:$D$3098, 0), 1)</f>
        <v>8b08ca74-f2f5-4095-b4ca-3f98943cd6de</v>
      </c>
      <c r="C4964" s="20" t="s">
        <v>1585</v>
      </c>
      <c r="D4964" s="230" t="s">
        <v>354</v>
      </c>
      <c r="E4964" s="20" t="s">
        <v>7134</v>
      </c>
      <c r="F4964" s="20" t="s">
        <v>7135</v>
      </c>
      <c r="G4964" s="20" t="s">
        <v>7591</v>
      </c>
      <c r="H4964" s="20"/>
      <c r="I4964" s="20" t="s">
        <v>15917</v>
      </c>
      <c r="J4964" s="20" t="s">
        <v>15927</v>
      </c>
      <c r="K4964" s="20" t="s">
        <v>7109</v>
      </c>
      <c r="L4964" s="20" t="s">
        <v>3281</v>
      </c>
      <c r="M4964" s="20" t="s">
        <v>7116</v>
      </c>
      <c r="N4964" s="20" t="s">
        <v>15902</v>
      </c>
      <c r="O4964" s="20" t="s">
        <v>15927</v>
      </c>
      <c r="P4964" s="201" t="n">
        <v>43730</v>
      </c>
      <c r="Q4964" s="201" t="n">
        <v>43763</v>
      </c>
      <c r="R4964" s="20" t="n">
        <v>1</v>
      </c>
      <c r="S4964" s="20" t="s">
        <v>7130</v>
      </c>
      <c r="T4964" s="20" t="n">
        <v>313.7877511</v>
      </c>
      <c r="U4964" s="20" t="n">
        <v>182.7263708</v>
      </c>
      <c r="V4964" s="20" t="n">
        <v>444.8491314</v>
      </c>
      <c r="W4964" s="20" t="s">
        <v>11510</v>
      </c>
      <c r="X4964" s="35"/>
      <c r="Y4964" s="35" t="n">
        <v>0</v>
      </c>
      <c r="Z4964" s="35" t="n">
        <v>1</v>
      </c>
      <c r="AE4964" s="94" t="e">
        <f aca="false" t="array" ref="AE4964:AK4964">_xlfn.torow(_xlfn.unique(_xlfn._xlws.filter(cat_table[Subsector],$E4964=cat_table[Sector],"")))</f>
        <v>#NAME?</v>
      </c>
      <c r="AF4964" s="94" t="e">
        <v>#NAME?</v>
      </c>
      <c r="AG4964" s="94" t="e">
        <v>#NAME?</v>
      </c>
      <c r="AH4964" s="94" t="e">
        <v>#NAME?</v>
      </c>
      <c r="AI4964" s="94" t="e">
        <v>#NAME?</v>
      </c>
      <c r="AJ4964" s="94" t="e">
        <v>#NAME?</v>
      </c>
      <c r="AK4964" s="94" t="e">
        <v>#NAME?</v>
      </c>
      <c r="AO4964" s="94" t="e">
        <f aca="false" t="array" ref="AO4964:AT4964">_xlfn.torow(_xlfn.unique(_xlfn._xlws.filter(cat_table[Sub-subsector],($E4964=cat_table[Sector])*($F4964=cat_table[Subsector]),"")))</f>
        <v>#NAME?</v>
      </c>
      <c r="AP4964" s="94" t="e">
        <v>#NAME?</v>
      </c>
      <c r="AQ4964" s="94" t="e">
        <v>#NAME?</v>
      </c>
      <c r="AR4964" s="94" t="e">
        <v>#NAME?</v>
      </c>
      <c r="AS4964" s="94" t="e">
        <v>#NAME?</v>
      </c>
      <c r="AT4964" s="94" t="e">
        <v>#NAME?</v>
      </c>
    </row>
    <row r="4965" customFormat="false" ht="15" hidden="false" customHeight="true" outlineLevel="0" collapsed="false">
      <c r="A4965" s="20" t="s">
        <v>16016</v>
      </c>
      <c r="B4965" s="20" t="str">
        <f aca="false">INDEX(Table2[], MATCH(L4965, Location_ID!$D$2:$D$3098, 0), 1)</f>
        <v>64667fc1-9be0-49db-8a4e-ddc537e47a24</v>
      </c>
      <c r="C4965" s="20" t="s">
        <v>1585</v>
      </c>
      <c r="D4965" s="230" t="s">
        <v>354</v>
      </c>
      <c r="E4965" s="20" t="s">
        <v>7134</v>
      </c>
      <c r="F4965" s="20" t="s">
        <v>7135</v>
      </c>
      <c r="G4965" s="20" t="s">
        <v>7591</v>
      </c>
      <c r="H4965" s="20"/>
      <c r="I4965" s="20" t="s">
        <v>15917</v>
      </c>
      <c r="J4965" s="20" t="s">
        <v>15922</v>
      </c>
      <c r="K4965" s="20" t="s">
        <v>7109</v>
      </c>
      <c r="L4965" s="20" t="s">
        <v>3283</v>
      </c>
      <c r="M4965" s="20" t="s">
        <v>7116</v>
      </c>
      <c r="N4965" s="20" t="s">
        <v>15902</v>
      </c>
      <c r="O4965" s="20" t="s">
        <v>15922</v>
      </c>
      <c r="P4965" s="201" t="n">
        <v>43730</v>
      </c>
      <c r="Q4965" s="201" t="n">
        <v>43763</v>
      </c>
      <c r="R4965" s="20" t="n">
        <v>1</v>
      </c>
      <c r="S4965" s="20" t="s">
        <v>7130</v>
      </c>
      <c r="T4965" s="20" t="n">
        <v>116.018995</v>
      </c>
      <c r="U4965" s="20" t="n">
        <v>80.605656</v>
      </c>
      <c r="V4965" s="20" t="n">
        <v>151.432334</v>
      </c>
      <c r="W4965" s="20" t="s">
        <v>11510</v>
      </c>
      <c r="X4965" s="35"/>
      <c r="Y4965" s="35" t="n">
        <v>0</v>
      </c>
      <c r="Z4965" s="35" t="n">
        <v>1</v>
      </c>
      <c r="AE4965" s="94" t="e">
        <f aca="false" t="array" ref="AE4965:AK4965">_xlfn.torow(_xlfn.unique(_xlfn._xlws.filter(cat_table[Subsector],$E4965=cat_table[Sector],"")))</f>
        <v>#NAME?</v>
      </c>
      <c r="AF4965" s="94" t="e">
        <v>#NAME?</v>
      </c>
      <c r="AG4965" s="94" t="e">
        <v>#NAME?</v>
      </c>
      <c r="AH4965" s="94" t="e">
        <v>#NAME?</v>
      </c>
      <c r="AI4965" s="94" t="e">
        <v>#NAME?</v>
      </c>
      <c r="AJ4965" s="94" t="e">
        <v>#NAME?</v>
      </c>
      <c r="AK4965" s="94" t="e">
        <v>#NAME?</v>
      </c>
      <c r="AO4965" s="94" t="e">
        <f aca="false" t="array" ref="AO4965:AT4965">_xlfn.torow(_xlfn.unique(_xlfn._xlws.filter(cat_table[Sub-subsector],($E4965=cat_table[Sector])*($F4965=cat_table[Subsector]),"")))</f>
        <v>#NAME?</v>
      </c>
      <c r="AP4965" s="94" t="e">
        <v>#NAME?</v>
      </c>
      <c r="AQ4965" s="94" t="e">
        <v>#NAME?</v>
      </c>
      <c r="AR4965" s="94" t="e">
        <v>#NAME?</v>
      </c>
      <c r="AS4965" s="94" t="e">
        <v>#NAME?</v>
      </c>
      <c r="AT4965" s="94" t="e">
        <v>#NAME?</v>
      </c>
    </row>
    <row r="4966" customFormat="false" ht="15" hidden="false" customHeight="true" outlineLevel="0" collapsed="false">
      <c r="A4966" s="20" t="s">
        <v>16017</v>
      </c>
      <c r="B4966" s="20" t="str">
        <f aca="false">INDEX(Table2[], MATCH(L4966, Location_ID!$D$2:$D$3098, 0), 1)</f>
        <v>e4b24efa-43b6-4fb8-8bf1-eb26d7ff6756</v>
      </c>
      <c r="C4966" s="20" t="s">
        <v>1585</v>
      </c>
      <c r="D4966" s="230" t="s">
        <v>354</v>
      </c>
      <c r="E4966" s="20" t="s">
        <v>7134</v>
      </c>
      <c r="F4966" s="20" t="s">
        <v>7135</v>
      </c>
      <c r="G4966" s="20" t="s">
        <v>7591</v>
      </c>
      <c r="H4966" s="20"/>
      <c r="I4966" s="20" t="s">
        <v>15917</v>
      </c>
      <c r="J4966" s="20" t="s">
        <v>15918</v>
      </c>
      <c r="K4966" s="20" t="s">
        <v>7109</v>
      </c>
      <c r="L4966" s="20" t="s">
        <v>3285</v>
      </c>
      <c r="M4966" s="20" t="s">
        <v>7116</v>
      </c>
      <c r="N4966" s="20" t="s">
        <v>15902</v>
      </c>
      <c r="O4966" s="20" t="s">
        <v>15918</v>
      </c>
      <c r="P4966" s="201" t="n">
        <v>43730</v>
      </c>
      <c r="Q4966" s="201" t="n">
        <v>43763</v>
      </c>
      <c r="R4966" s="20" t="n">
        <v>1</v>
      </c>
      <c r="S4966" s="20" t="s">
        <v>7130</v>
      </c>
      <c r="T4966" s="20" t="n">
        <v>172.051588</v>
      </c>
      <c r="U4966" s="20" t="n">
        <v>116.5430025</v>
      </c>
      <c r="V4966" s="20" t="n">
        <v>227.5601735</v>
      </c>
      <c r="W4966" s="20" t="s">
        <v>11510</v>
      </c>
      <c r="X4966" s="35"/>
      <c r="Y4966" s="35" t="n">
        <v>0</v>
      </c>
      <c r="Z4966" s="35" t="n">
        <v>1</v>
      </c>
      <c r="AE4966" s="94" t="e">
        <f aca="false" t="array" ref="AE4966:AK4966">_xlfn.torow(_xlfn.unique(_xlfn._xlws.filter(cat_table[Subsector],$E4966=cat_table[Sector],"")))</f>
        <v>#NAME?</v>
      </c>
      <c r="AF4966" s="94" t="e">
        <v>#NAME?</v>
      </c>
      <c r="AG4966" s="94" t="e">
        <v>#NAME?</v>
      </c>
      <c r="AH4966" s="94" t="e">
        <v>#NAME?</v>
      </c>
      <c r="AI4966" s="94" t="e">
        <v>#NAME?</v>
      </c>
      <c r="AJ4966" s="94" t="e">
        <v>#NAME?</v>
      </c>
      <c r="AK4966" s="94" t="e">
        <v>#NAME?</v>
      </c>
      <c r="AO4966" s="94" t="e">
        <f aca="false" t="array" ref="AO4966:AT4966">_xlfn.torow(_xlfn.unique(_xlfn._xlws.filter(cat_table[Sub-subsector],($E4966=cat_table[Sector])*($F4966=cat_table[Subsector]),"")))</f>
        <v>#NAME?</v>
      </c>
      <c r="AP4966" s="94" t="e">
        <v>#NAME?</v>
      </c>
      <c r="AQ4966" s="94" t="e">
        <v>#NAME?</v>
      </c>
      <c r="AR4966" s="94" t="e">
        <v>#NAME?</v>
      </c>
      <c r="AS4966" s="94" t="e">
        <v>#NAME?</v>
      </c>
      <c r="AT4966" s="94" t="e">
        <v>#NAME?</v>
      </c>
    </row>
    <row r="4967" customFormat="false" ht="15" hidden="false" customHeight="true" outlineLevel="0" collapsed="false">
      <c r="A4967" s="20" t="s">
        <v>16018</v>
      </c>
      <c r="B4967" s="20" t="str">
        <f aca="false">INDEX(Table2[], MATCH(L4967, Location_ID!$D$2:$D$3098, 0), 1)</f>
        <v>6dc12961-cd28-4808-a3bd-c91cc7253bc5</v>
      </c>
      <c r="C4967" s="20" t="s">
        <v>1585</v>
      </c>
      <c r="D4967" s="230" t="s">
        <v>354</v>
      </c>
      <c r="E4967" s="20" t="s">
        <v>7134</v>
      </c>
      <c r="F4967" s="20" t="s">
        <v>7135</v>
      </c>
      <c r="G4967" s="20" t="s">
        <v>7591</v>
      </c>
      <c r="H4967" s="20"/>
      <c r="I4967" s="20" t="s">
        <v>15917</v>
      </c>
      <c r="J4967" s="20" t="s">
        <v>15918</v>
      </c>
      <c r="K4967" s="20" t="s">
        <v>7109</v>
      </c>
      <c r="L4967" s="20" t="s">
        <v>3287</v>
      </c>
      <c r="M4967" s="20" t="s">
        <v>7116</v>
      </c>
      <c r="N4967" s="20" t="s">
        <v>15902</v>
      </c>
      <c r="O4967" s="20" t="s">
        <v>15918</v>
      </c>
      <c r="P4967" s="201" t="n">
        <v>43730</v>
      </c>
      <c r="Q4967" s="201" t="n">
        <v>43763</v>
      </c>
      <c r="R4967" s="20" t="n">
        <v>1</v>
      </c>
      <c r="S4967" s="20" t="s">
        <v>7130</v>
      </c>
      <c r="T4967" s="20" t="n">
        <v>461.3023949</v>
      </c>
      <c r="U4967" s="20" t="n">
        <v>305.4987778</v>
      </c>
      <c r="V4967" s="20" t="n">
        <v>617.106012</v>
      </c>
      <c r="W4967" s="20" t="s">
        <v>11510</v>
      </c>
      <c r="X4967" s="35"/>
      <c r="Y4967" s="35" t="n">
        <v>0</v>
      </c>
      <c r="Z4967" s="35" t="n">
        <v>1</v>
      </c>
      <c r="AE4967" s="94" t="e">
        <f aca="false" t="array" ref="AE4967:AK4967">_xlfn.torow(_xlfn.unique(_xlfn._xlws.filter(cat_table[Subsector],$E4967=cat_table[Sector],"")))</f>
        <v>#NAME?</v>
      </c>
      <c r="AF4967" s="94" t="e">
        <v>#NAME?</v>
      </c>
      <c r="AG4967" s="94" t="e">
        <v>#NAME?</v>
      </c>
      <c r="AH4967" s="94" t="e">
        <v>#NAME?</v>
      </c>
      <c r="AI4967" s="94" t="e">
        <v>#NAME?</v>
      </c>
      <c r="AJ4967" s="94" t="e">
        <v>#NAME?</v>
      </c>
      <c r="AK4967" s="94" t="e">
        <v>#NAME?</v>
      </c>
      <c r="AO4967" s="94" t="e">
        <f aca="false" t="array" ref="AO4967:AT4967">_xlfn.torow(_xlfn.unique(_xlfn._xlws.filter(cat_table[Sub-subsector],($E4967=cat_table[Sector])*($F4967=cat_table[Subsector]),"")))</f>
        <v>#NAME?</v>
      </c>
      <c r="AP4967" s="94" t="e">
        <v>#NAME?</v>
      </c>
      <c r="AQ4967" s="94" t="e">
        <v>#NAME?</v>
      </c>
      <c r="AR4967" s="94" t="e">
        <v>#NAME?</v>
      </c>
      <c r="AS4967" s="94" t="e">
        <v>#NAME?</v>
      </c>
      <c r="AT4967" s="94" t="e">
        <v>#NAME?</v>
      </c>
    </row>
    <row r="4968" customFormat="false" ht="15" hidden="false" customHeight="true" outlineLevel="0" collapsed="false">
      <c r="A4968" s="20" t="s">
        <v>16019</v>
      </c>
      <c r="B4968" s="20" t="str">
        <f aca="false">INDEX(Table2[], MATCH(L4968, Location_ID!$D$2:$D$3098, 0), 1)</f>
        <v>3670a9d3-5c06-4db0-9996-db4c74ab22fc</v>
      </c>
      <c r="C4968" s="20" t="s">
        <v>1585</v>
      </c>
      <c r="D4968" s="230" t="s">
        <v>354</v>
      </c>
      <c r="E4968" s="20" t="s">
        <v>7134</v>
      </c>
      <c r="F4968" s="20" t="s">
        <v>7135</v>
      </c>
      <c r="G4968" s="20" t="s">
        <v>7591</v>
      </c>
      <c r="H4968" s="20"/>
      <c r="I4968" s="20" t="s">
        <v>15917</v>
      </c>
      <c r="J4968" s="20" t="s">
        <v>15918</v>
      </c>
      <c r="K4968" s="20" t="s">
        <v>7109</v>
      </c>
      <c r="L4968" s="20" t="s">
        <v>3289</v>
      </c>
      <c r="M4968" s="20" t="s">
        <v>7116</v>
      </c>
      <c r="N4968" s="20" t="s">
        <v>15902</v>
      </c>
      <c r="O4968" s="20" t="s">
        <v>15918</v>
      </c>
      <c r="P4968" s="201" t="n">
        <v>43730</v>
      </c>
      <c r="Q4968" s="201" t="n">
        <v>43763</v>
      </c>
      <c r="R4968" s="20" t="n">
        <v>1</v>
      </c>
      <c r="S4968" s="20" t="s">
        <v>7130</v>
      </c>
      <c r="T4968" s="20" t="n">
        <v>61.067723</v>
      </c>
      <c r="U4968" s="20" t="n">
        <v>27.31572041</v>
      </c>
      <c r="V4968" s="20" t="n">
        <v>94.81972559</v>
      </c>
      <c r="W4968" s="20" t="s">
        <v>11510</v>
      </c>
      <c r="X4968" s="35"/>
      <c r="Y4968" s="35" t="n">
        <v>0</v>
      </c>
      <c r="Z4968" s="35" t="n">
        <v>1</v>
      </c>
      <c r="AE4968" s="94" t="e">
        <f aca="false" t="array" ref="AE4968:AK4968">_xlfn.torow(_xlfn.unique(_xlfn._xlws.filter(cat_table[Subsector],$E4968=cat_table[Sector],"")))</f>
        <v>#NAME?</v>
      </c>
      <c r="AF4968" s="94" t="e">
        <v>#NAME?</v>
      </c>
      <c r="AG4968" s="94" t="e">
        <v>#NAME?</v>
      </c>
      <c r="AH4968" s="94" t="e">
        <v>#NAME?</v>
      </c>
      <c r="AI4968" s="94" t="e">
        <v>#NAME?</v>
      </c>
      <c r="AJ4968" s="94" t="e">
        <v>#NAME?</v>
      </c>
      <c r="AK4968" s="94" t="e">
        <v>#NAME?</v>
      </c>
      <c r="AO4968" s="94" t="e">
        <f aca="false" t="array" ref="AO4968:AT4968">_xlfn.torow(_xlfn.unique(_xlfn._xlws.filter(cat_table[Sub-subsector],($E4968=cat_table[Sector])*($F4968=cat_table[Subsector]),"")))</f>
        <v>#NAME?</v>
      </c>
      <c r="AP4968" s="94" t="e">
        <v>#NAME?</v>
      </c>
      <c r="AQ4968" s="94" t="e">
        <v>#NAME?</v>
      </c>
      <c r="AR4968" s="94" t="e">
        <v>#NAME?</v>
      </c>
      <c r="AS4968" s="94" t="e">
        <v>#NAME?</v>
      </c>
      <c r="AT4968" s="94" t="e">
        <v>#NAME?</v>
      </c>
    </row>
    <row r="4969" customFormat="false" ht="15" hidden="false" customHeight="true" outlineLevel="0" collapsed="false">
      <c r="A4969" s="20" t="s">
        <v>16020</v>
      </c>
      <c r="B4969" s="20" t="str">
        <f aca="false">INDEX(Table2[], MATCH(L4969, Location_ID!$D$2:$D$3098, 0), 1)</f>
        <v>b0ca66bc-3716-4f53-884a-532ecf234f7f</v>
      </c>
      <c r="C4969" s="20" t="s">
        <v>1585</v>
      </c>
      <c r="D4969" s="230" t="s">
        <v>354</v>
      </c>
      <c r="E4969" s="20" t="s">
        <v>7134</v>
      </c>
      <c r="F4969" s="20" t="s">
        <v>7135</v>
      </c>
      <c r="G4969" s="20" t="s">
        <v>7591</v>
      </c>
      <c r="H4969" s="20"/>
      <c r="I4969" s="20" t="s">
        <v>15917</v>
      </c>
      <c r="J4969" s="20" t="s">
        <v>15932</v>
      </c>
      <c r="K4969" s="20" t="s">
        <v>7109</v>
      </c>
      <c r="L4969" s="20" t="s">
        <v>3291</v>
      </c>
      <c r="M4969" s="20" t="s">
        <v>7116</v>
      </c>
      <c r="N4969" s="20" t="s">
        <v>15902</v>
      </c>
      <c r="O4969" s="20" t="s">
        <v>15932</v>
      </c>
      <c r="P4969" s="201" t="n">
        <v>43730</v>
      </c>
      <c r="Q4969" s="201" t="n">
        <v>43763</v>
      </c>
      <c r="R4969" s="20" t="n">
        <v>1</v>
      </c>
      <c r="S4969" s="20" t="s">
        <v>7130</v>
      </c>
      <c r="T4969" s="20" t="n">
        <v>181.36059</v>
      </c>
      <c r="U4969" s="20" t="n">
        <v>123.574398</v>
      </c>
      <c r="V4969" s="20" t="n">
        <v>239.146782</v>
      </c>
      <c r="W4969" s="20" t="s">
        <v>11510</v>
      </c>
      <c r="X4969" s="35"/>
      <c r="Y4969" s="35" t="n">
        <v>0</v>
      </c>
      <c r="Z4969" s="35" t="n">
        <v>1</v>
      </c>
      <c r="AE4969" s="94" t="e">
        <f aca="false" t="array" ref="AE4969:AK4969">_xlfn.torow(_xlfn.unique(_xlfn._xlws.filter(cat_table[Subsector],$E4969=cat_table[Sector],"")))</f>
        <v>#NAME?</v>
      </c>
      <c r="AF4969" s="94" t="e">
        <v>#NAME?</v>
      </c>
      <c r="AG4969" s="94" t="e">
        <v>#NAME?</v>
      </c>
      <c r="AH4969" s="94" t="e">
        <v>#NAME?</v>
      </c>
      <c r="AI4969" s="94" t="e">
        <v>#NAME?</v>
      </c>
      <c r="AJ4969" s="94" t="e">
        <v>#NAME?</v>
      </c>
      <c r="AK4969" s="94" t="e">
        <v>#NAME?</v>
      </c>
      <c r="AO4969" s="94" t="e">
        <f aca="false" t="array" ref="AO4969:AT4969">_xlfn.torow(_xlfn.unique(_xlfn._xlws.filter(cat_table[Sub-subsector],($E4969=cat_table[Sector])*($F4969=cat_table[Subsector]),"")))</f>
        <v>#NAME?</v>
      </c>
      <c r="AP4969" s="94" t="e">
        <v>#NAME?</v>
      </c>
      <c r="AQ4969" s="94" t="e">
        <v>#NAME?</v>
      </c>
      <c r="AR4969" s="94" t="e">
        <v>#NAME?</v>
      </c>
      <c r="AS4969" s="94" t="e">
        <v>#NAME?</v>
      </c>
      <c r="AT4969" s="94" t="e">
        <v>#NAME?</v>
      </c>
    </row>
    <row r="4970" customFormat="false" ht="15" hidden="false" customHeight="true" outlineLevel="0" collapsed="false">
      <c r="A4970" s="20" t="s">
        <v>16021</v>
      </c>
      <c r="B4970" s="20" t="str">
        <f aca="false">INDEX(Table2[], MATCH(L4970, Location_ID!$D$2:$D$3098, 0), 1)</f>
        <v>e2d97622-bf8d-4ede-ad9f-269e35ebcd00</v>
      </c>
      <c r="C4970" s="20" t="s">
        <v>1585</v>
      </c>
      <c r="D4970" s="230" t="s">
        <v>354</v>
      </c>
      <c r="E4970" s="20" t="s">
        <v>7134</v>
      </c>
      <c r="F4970" s="20" t="s">
        <v>7135</v>
      </c>
      <c r="G4970" s="20" t="s">
        <v>7591</v>
      </c>
      <c r="H4970" s="20"/>
      <c r="I4970" s="20" t="s">
        <v>15917</v>
      </c>
      <c r="J4970" s="20" t="s">
        <v>15932</v>
      </c>
      <c r="K4970" s="20" t="s">
        <v>7109</v>
      </c>
      <c r="L4970" s="20" t="s">
        <v>3293</v>
      </c>
      <c r="M4970" s="20" t="s">
        <v>7116</v>
      </c>
      <c r="N4970" s="20" t="s">
        <v>15902</v>
      </c>
      <c r="O4970" s="20" t="s">
        <v>15932</v>
      </c>
      <c r="P4970" s="201" t="n">
        <v>43730</v>
      </c>
      <c r="Q4970" s="201" t="n">
        <v>43763</v>
      </c>
      <c r="R4970" s="20" t="n">
        <v>1</v>
      </c>
      <c r="S4970" s="20" t="s">
        <v>7130</v>
      </c>
      <c r="T4970" s="20" t="n">
        <v>115.4625333</v>
      </c>
      <c r="U4970" s="20" t="n">
        <v>78.02052386</v>
      </c>
      <c r="V4970" s="20" t="n">
        <v>152.90454274</v>
      </c>
      <c r="W4970" s="20" t="s">
        <v>11510</v>
      </c>
      <c r="X4970" s="35"/>
      <c r="Y4970" s="35" t="n">
        <v>0</v>
      </c>
      <c r="Z4970" s="35" t="n">
        <v>1</v>
      </c>
      <c r="AE4970" s="94" t="e">
        <f aca="false" t="array" ref="AE4970:AK4970">_xlfn.torow(_xlfn.unique(_xlfn._xlws.filter(cat_table[Subsector],$E4970=cat_table[Sector],"")))</f>
        <v>#NAME?</v>
      </c>
      <c r="AF4970" s="94" t="e">
        <v>#NAME?</v>
      </c>
      <c r="AG4970" s="94" t="e">
        <v>#NAME?</v>
      </c>
      <c r="AH4970" s="94" t="e">
        <v>#NAME?</v>
      </c>
      <c r="AI4970" s="94" t="e">
        <v>#NAME?</v>
      </c>
      <c r="AJ4970" s="94" t="e">
        <v>#NAME?</v>
      </c>
      <c r="AK4970" s="94" t="e">
        <v>#NAME?</v>
      </c>
      <c r="AO4970" s="94" t="e">
        <f aca="false" t="array" ref="AO4970:AT4970">_xlfn.torow(_xlfn.unique(_xlfn._xlws.filter(cat_table[Sub-subsector],($E4970=cat_table[Sector])*($F4970=cat_table[Subsector]),"")))</f>
        <v>#NAME?</v>
      </c>
      <c r="AP4970" s="94" t="e">
        <v>#NAME?</v>
      </c>
      <c r="AQ4970" s="94" t="e">
        <v>#NAME?</v>
      </c>
      <c r="AR4970" s="94" t="e">
        <v>#NAME?</v>
      </c>
      <c r="AS4970" s="94" t="e">
        <v>#NAME?</v>
      </c>
      <c r="AT4970" s="94" t="e">
        <v>#NAME?</v>
      </c>
    </row>
    <row r="4971" customFormat="false" ht="15" hidden="false" customHeight="true" outlineLevel="0" collapsed="false">
      <c r="A4971" s="20" t="s">
        <v>16022</v>
      </c>
      <c r="B4971" s="20" t="str">
        <f aca="false">INDEX(Table2[], MATCH(L4971, Location_ID!$D$2:$D$3098, 0), 1)</f>
        <v>19fbf045-fa00-475f-8cdd-752cf152beef</v>
      </c>
      <c r="C4971" s="20" t="s">
        <v>1585</v>
      </c>
      <c r="D4971" s="230" t="s">
        <v>354</v>
      </c>
      <c r="E4971" s="20" t="s">
        <v>7134</v>
      </c>
      <c r="F4971" s="20" t="s">
        <v>7135</v>
      </c>
      <c r="G4971" s="20" t="s">
        <v>7591</v>
      </c>
      <c r="H4971" s="20"/>
      <c r="I4971" s="20" t="s">
        <v>15917</v>
      </c>
      <c r="J4971" s="20" t="s">
        <v>15932</v>
      </c>
      <c r="K4971" s="20" t="s">
        <v>7109</v>
      </c>
      <c r="L4971" s="20" t="s">
        <v>3295</v>
      </c>
      <c r="M4971" s="20" t="s">
        <v>7116</v>
      </c>
      <c r="N4971" s="20" t="s">
        <v>15902</v>
      </c>
      <c r="O4971" s="20" t="s">
        <v>15932</v>
      </c>
      <c r="P4971" s="201" t="n">
        <v>43730</v>
      </c>
      <c r="Q4971" s="201" t="n">
        <v>43763</v>
      </c>
      <c r="R4971" s="20" t="n">
        <v>1</v>
      </c>
      <c r="S4971" s="20" t="s">
        <v>7130</v>
      </c>
      <c r="T4971" s="20" t="n">
        <v>40.2455125</v>
      </c>
      <c r="U4971" s="20" t="n">
        <v>16.4286127</v>
      </c>
      <c r="V4971" s="20" t="n">
        <v>64.0624123</v>
      </c>
      <c r="W4971" s="20" t="s">
        <v>11510</v>
      </c>
      <c r="X4971" s="35"/>
      <c r="Y4971" s="35" t="n">
        <v>0</v>
      </c>
      <c r="Z4971" s="35" t="n">
        <v>1</v>
      </c>
      <c r="AE4971" s="94" t="e">
        <f aca="false" t="array" ref="AE4971:AK4971">_xlfn.torow(_xlfn.unique(_xlfn._xlws.filter(cat_table[Subsector],$E4971=cat_table[Sector],"")))</f>
        <v>#NAME?</v>
      </c>
      <c r="AF4971" s="94" t="e">
        <v>#NAME?</v>
      </c>
      <c r="AG4971" s="94" t="e">
        <v>#NAME?</v>
      </c>
      <c r="AH4971" s="94" t="e">
        <v>#NAME?</v>
      </c>
      <c r="AI4971" s="94" t="e">
        <v>#NAME?</v>
      </c>
      <c r="AJ4971" s="94" t="e">
        <v>#NAME?</v>
      </c>
      <c r="AK4971" s="94" t="e">
        <v>#NAME?</v>
      </c>
      <c r="AO4971" s="94" t="e">
        <f aca="false" t="array" ref="AO4971:AT4971">_xlfn.torow(_xlfn.unique(_xlfn._xlws.filter(cat_table[Sub-subsector],($E4971=cat_table[Sector])*($F4971=cat_table[Subsector]),"")))</f>
        <v>#NAME?</v>
      </c>
      <c r="AP4971" s="94" t="e">
        <v>#NAME?</v>
      </c>
      <c r="AQ4971" s="94" t="e">
        <v>#NAME?</v>
      </c>
      <c r="AR4971" s="94" t="e">
        <v>#NAME?</v>
      </c>
      <c r="AS4971" s="94" t="e">
        <v>#NAME?</v>
      </c>
      <c r="AT4971" s="94" t="e">
        <v>#NAME?</v>
      </c>
    </row>
    <row r="4972" customFormat="false" ht="15" hidden="false" customHeight="true" outlineLevel="0" collapsed="false">
      <c r="A4972" s="20" t="s">
        <v>16023</v>
      </c>
      <c r="B4972" s="20" t="str">
        <f aca="false">INDEX(Table2[], MATCH(L4972, Location_ID!$D$2:$D$3098, 0), 1)</f>
        <v>53779204-7b32-4385-ae34-65756f271343</v>
      </c>
      <c r="C4972" s="20" t="s">
        <v>1585</v>
      </c>
      <c r="D4972" s="230" t="s">
        <v>354</v>
      </c>
      <c r="E4972" s="20" t="s">
        <v>7134</v>
      </c>
      <c r="F4972" s="20" t="s">
        <v>7135</v>
      </c>
      <c r="G4972" s="20" t="s">
        <v>7591</v>
      </c>
      <c r="H4972" s="20"/>
      <c r="I4972" s="20" t="s">
        <v>15917</v>
      </c>
      <c r="J4972" s="20" t="s">
        <v>15932</v>
      </c>
      <c r="K4972" s="20" t="s">
        <v>7109</v>
      </c>
      <c r="L4972" s="20" t="s">
        <v>3297</v>
      </c>
      <c r="M4972" s="20" t="s">
        <v>7116</v>
      </c>
      <c r="N4972" s="20" t="s">
        <v>15902</v>
      </c>
      <c r="O4972" s="20" t="s">
        <v>15932</v>
      </c>
      <c r="P4972" s="201" t="n">
        <v>43730</v>
      </c>
      <c r="Q4972" s="201" t="n">
        <v>43763</v>
      </c>
      <c r="R4972" s="20" t="n">
        <v>1</v>
      </c>
      <c r="S4972" s="20" t="s">
        <v>7130</v>
      </c>
      <c r="T4972" s="20" t="n">
        <v>53.40408873</v>
      </c>
      <c r="U4972" s="20" t="n">
        <v>35.16329018</v>
      </c>
      <c r="V4972" s="20" t="n">
        <v>71.64488728</v>
      </c>
      <c r="W4972" s="20" t="s">
        <v>11510</v>
      </c>
      <c r="X4972" s="35"/>
      <c r="Y4972" s="35" t="n">
        <v>0</v>
      </c>
      <c r="Z4972" s="35" t="n">
        <v>1</v>
      </c>
      <c r="AE4972" s="94" t="e">
        <f aca="false" t="array" ref="AE4972:AK4972">_xlfn.torow(_xlfn.unique(_xlfn._xlws.filter(cat_table[Subsector],$E4972=cat_table[Sector],"")))</f>
        <v>#NAME?</v>
      </c>
      <c r="AF4972" s="94" t="e">
        <v>#NAME?</v>
      </c>
      <c r="AG4972" s="94" t="e">
        <v>#NAME?</v>
      </c>
      <c r="AH4972" s="94" t="e">
        <v>#NAME?</v>
      </c>
      <c r="AI4972" s="94" t="e">
        <v>#NAME?</v>
      </c>
      <c r="AJ4972" s="94" t="e">
        <v>#NAME?</v>
      </c>
      <c r="AK4972" s="94" t="e">
        <v>#NAME?</v>
      </c>
      <c r="AO4972" s="94" t="e">
        <f aca="false" t="array" ref="AO4972:AT4972">_xlfn.torow(_xlfn.unique(_xlfn._xlws.filter(cat_table[Sub-subsector],($E4972=cat_table[Sector])*($F4972=cat_table[Subsector]),"")))</f>
        <v>#NAME?</v>
      </c>
      <c r="AP4972" s="94" t="e">
        <v>#NAME?</v>
      </c>
      <c r="AQ4972" s="94" t="e">
        <v>#NAME?</v>
      </c>
      <c r="AR4972" s="94" t="e">
        <v>#NAME?</v>
      </c>
      <c r="AS4972" s="94" t="e">
        <v>#NAME?</v>
      </c>
      <c r="AT4972" s="94" t="e">
        <v>#NAME?</v>
      </c>
    </row>
    <row r="4973" customFormat="false" ht="15" hidden="false" customHeight="true" outlineLevel="0" collapsed="false">
      <c r="A4973" s="20" t="s">
        <v>16024</v>
      </c>
      <c r="B4973" s="20" t="str">
        <f aca="false">INDEX(Table2[], MATCH(L4973, Location_ID!$D$2:$D$3098, 0), 1)</f>
        <v>dbd19449-dedb-4cd0-a9de-d80a10f11dfd</v>
      </c>
      <c r="C4973" s="20" t="s">
        <v>1585</v>
      </c>
      <c r="D4973" s="230" t="s">
        <v>354</v>
      </c>
      <c r="E4973" s="20" t="s">
        <v>7134</v>
      </c>
      <c r="F4973" s="20" t="s">
        <v>7135</v>
      </c>
      <c r="G4973" s="20" t="s">
        <v>7591</v>
      </c>
      <c r="H4973" s="20"/>
      <c r="I4973" s="20" t="s">
        <v>15917</v>
      </c>
      <c r="J4973" s="20" t="s">
        <v>15932</v>
      </c>
      <c r="K4973" s="20" t="s">
        <v>7109</v>
      </c>
      <c r="L4973" s="20" t="s">
        <v>3299</v>
      </c>
      <c r="M4973" s="20" t="s">
        <v>7116</v>
      </c>
      <c r="N4973" s="20" t="s">
        <v>15902</v>
      </c>
      <c r="O4973" s="20" t="s">
        <v>15932</v>
      </c>
      <c r="P4973" s="201" t="n">
        <v>43730</v>
      </c>
      <c r="Q4973" s="201" t="n">
        <v>43763</v>
      </c>
      <c r="R4973" s="20" t="n">
        <v>1</v>
      </c>
      <c r="S4973" s="20" t="s">
        <v>7130</v>
      </c>
      <c r="T4973" s="20" t="n">
        <v>238.400818</v>
      </c>
      <c r="U4973" s="20" t="n">
        <v>121.976066</v>
      </c>
      <c r="V4973" s="20" t="n">
        <v>354.82557</v>
      </c>
      <c r="W4973" s="20" t="s">
        <v>11510</v>
      </c>
      <c r="X4973" s="35"/>
      <c r="Y4973" s="35" t="n">
        <v>0</v>
      </c>
      <c r="Z4973" s="35" t="n">
        <v>1</v>
      </c>
      <c r="AE4973" s="94" t="e">
        <f aca="false" t="array" ref="AE4973:AK4973">_xlfn.torow(_xlfn.unique(_xlfn._xlws.filter(cat_table[Subsector],$E4973=cat_table[Sector],"")))</f>
        <v>#NAME?</v>
      </c>
      <c r="AF4973" s="94" t="e">
        <v>#NAME?</v>
      </c>
      <c r="AG4973" s="94" t="e">
        <v>#NAME?</v>
      </c>
      <c r="AH4973" s="94" t="e">
        <v>#NAME?</v>
      </c>
      <c r="AI4973" s="94" t="e">
        <v>#NAME?</v>
      </c>
      <c r="AJ4973" s="94" t="e">
        <v>#NAME?</v>
      </c>
      <c r="AK4973" s="94" t="e">
        <v>#NAME?</v>
      </c>
      <c r="AO4973" s="94" t="e">
        <f aca="false" t="array" ref="AO4973:AT4973">_xlfn.torow(_xlfn.unique(_xlfn._xlws.filter(cat_table[Sub-subsector],($E4973=cat_table[Sector])*($F4973=cat_table[Subsector]),"")))</f>
        <v>#NAME?</v>
      </c>
      <c r="AP4973" s="94" t="e">
        <v>#NAME?</v>
      </c>
      <c r="AQ4973" s="94" t="e">
        <v>#NAME?</v>
      </c>
      <c r="AR4973" s="94" t="e">
        <v>#NAME?</v>
      </c>
      <c r="AS4973" s="94" t="e">
        <v>#NAME?</v>
      </c>
      <c r="AT4973" s="94" t="e">
        <v>#NAME?</v>
      </c>
    </row>
    <row r="4974" customFormat="false" ht="15" hidden="false" customHeight="true" outlineLevel="0" collapsed="false">
      <c r="A4974" s="20" t="s">
        <v>16025</v>
      </c>
      <c r="B4974" s="20" t="str">
        <f aca="false">INDEX(Table2[], MATCH(L4974, Location_ID!$D$2:$D$3098, 0), 1)</f>
        <v>7d966475-01aa-40a2-b5c0-0ae755c64588</v>
      </c>
      <c r="C4974" s="20" t="s">
        <v>1585</v>
      </c>
      <c r="D4974" s="230" t="s">
        <v>354</v>
      </c>
      <c r="E4974" s="20" t="s">
        <v>7134</v>
      </c>
      <c r="F4974" s="20" t="s">
        <v>7135</v>
      </c>
      <c r="G4974" s="20" t="s">
        <v>7591</v>
      </c>
      <c r="H4974" s="20"/>
      <c r="I4974" s="20" t="s">
        <v>15917</v>
      </c>
      <c r="J4974" s="20" t="s">
        <v>15932</v>
      </c>
      <c r="K4974" s="20" t="s">
        <v>7109</v>
      </c>
      <c r="L4974" s="20" t="s">
        <v>3301</v>
      </c>
      <c r="M4974" s="20" t="s">
        <v>7116</v>
      </c>
      <c r="N4974" s="20" t="s">
        <v>15902</v>
      </c>
      <c r="O4974" s="20" t="s">
        <v>15932</v>
      </c>
      <c r="P4974" s="201" t="n">
        <v>43730</v>
      </c>
      <c r="Q4974" s="201" t="n">
        <v>43763</v>
      </c>
      <c r="R4974" s="20" t="n">
        <v>1</v>
      </c>
      <c r="S4974" s="20" t="s">
        <v>7130</v>
      </c>
      <c r="T4974" s="20" t="n">
        <v>57.61866483</v>
      </c>
      <c r="U4974" s="20" t="n">
        <v>40.89778991</v>
      </c>
      <c r="V4974" s="20" t="n">
        <v>74.33953975</v>
      </c>
      <c r="W4974" s="20" t="s">
        <v>11510</v>
      </c>
      <c r="X4974" s="35"/>
      <c r="Y4974" s="35" t="n">
        <v>0</v>
      </c>
      <c r="Z4974" s="35" t="n">
        <v>1</v>
      </c>
      <c r="AE4974" s="94" t="e">
        <f aca="false" t="array" ref="AE4974:AK4974">_xlfn.torow(_xlfn.unique(_xlfn._xlws.filter(cat_table[Subsector],$E4974=cat_table[Sector],"")))</f>
        <v>#NAME?</v>
      </c>
      <c r="AF4974" s="94" t="e">
        <v>#NAME?</v>
      </c>
      <c r="AG4974" s="94" t="e">
        <v>#NAME?</v>
      </c>
      <c r="AH4974" s="94" t="e">
        <v>#NAME?</v>
      </c>
      <c r="AI4974" s="94" t="e">
        <v>#NAME?</v>
      </c>
      <c r="AJ4974" s="94" t="e">
        <v>#NAME?</v>
      </c>
      <c r="AK4974" s="94" t="e">
        <v>#NAME?</v>
      </c>
      <c r="AO4974" s="94" t="e">
        <f aca="false" t="array" ref="AO4974:AT4974">_xlfn.torow(_xlfn.unique(_xlfn._xlws.filter(cat_table[Sub-subsector],($E4974=cat_table[Sector])*($F4974=cat_table[Subsector]),"")))</f>
        <v>#NAME?</v>
      </c>
      <c r="AP4974" s="94" t="e">
        <v>#NAME?</v>
      </c>
      <c r="AQ4974" s="94" t="e">
        <v>#NAME?</v>
      </c>
      <c r="AR4974" s="94" t="e">
        <v>#NAME?</v>
      </c>
      <c r="AS4974" s="94" t="e">
        <v>#NAME?</v>
      </c>
      <c r="AT4974" s="94" t="e">
        <v>#NAME?</v>
      </c>
    </row>
    <row r="4975" customFormat="false" ht="15" hidden="false" customHeight="true" outlineLevel="0" collapsed="false">
      <c r="A4975" s="20" t="s">
        <v>16026</v>
      </c>
      <c r="B4975" s="20" t="str">
        <f aca="false">INDEX(Table2[], MATCH(L4975, Location_ID!$D$2:$D$3098, 0), 1)</f>
        <v>02f38bf5-733a-4150-a367-9900d1c1c6e6</v>
      </c>
      <c r="C4975" s="20" t="s">
        <v>1585</v>
      </c>
      <c r="D4975" s="230" t="s">
        <v>354</v>
      </c>
      <c r="E4975" s="20" t="s">
        <v>7134</v>
      </c>
      <c r="F4975" s="20" t="s">
        <v>7135</v>
      </c>
      <c r="G4975" s="20" t="s">
        <v>7591</v>
      </c>
      <c r="H4975" s="20"/>
      <c r="I4975" s="20" t="s">
        <v>15917</v>
      </c>
      <c r="J4975" s="20" t="s">
        <v>15918</v>
      </c>
      <c r="K4975" s="20" t="s">
        <v>7109</v>
      </c>
      <c r="L4975" s="20" t="s">
        <v>3303</v>
      </c>
      <c r="M4975" s="20" t="s">
        <v>7116</v>
      </c>
      <c r="N4975" s="20" t="s">
        <v>15902</v>
      </c>
      <c r="O4975" s="20" t="s">
        <v>15918</v>
      </c>
      <c r="P4975" s="201" t="n">
        <v>43730</v>
      </c>
      <c r="Q4975" s="201" t="n">
        <v>43763</v>
      </c>
      <c r="R4975" s="20" t="n">
        <v>1</v>
      </c>
      <c r="S4975" s="20" t="s">
        <v>7130</v>
      </c>
      <c r="T4975" s="20" t="n">
        <v>316.3548205</v>
      </c>
      <c r="U4975" s="20" t="n">
        <v>251.72191959</v>
      </c>
      <c r="V4975" s="20" t="n">
        <v>380.98772141</v>
      </c>
      <c r="W4975" s="20" t="s">
        <v>11510</v>
      </c>
      <c r="X4975" s="35"/>
      <c r="Y4975" s="35" t="n">
        <v>0</v>
      </c>
      <c r="Z4975" s="35" t="n">
        <v>1</v>
      </c>
      <c r="AE4975" s="94" t="e">
        <f aca="false" t="array" ref="AE4975:AK4975">_xlfn.torow(_xlfn.unique(_xlfn._xlws.filter(cat_table[Subsector],$E4975=cat_table[Sector],"")))</f>
        <v>#NAME?</v>
      </c>
      <c r="AF4975" s="94" t="e">
        <v>#NAME?</v>
      </c>
      <c r="AG4975" s="94" t="e">
        <v>#NAME?</v>
      </c>
      <c r="AH4975" s="94" t="e">
        <v>#NAME?</v>
      </c>
      <c r="AI4975" s="94" t="e">
        <v>#NAME?</v>
      </c>
      <c r="AJ4975" s="94" t="e">
        <v>#NAME?</v>
      </c>
      <c r="AK4975" s="94" t="e">
        <v>#NAME?</v>
      </c>
      <c r="AO4975" s="94" t="e">
        <f aca="false" t="array" ref="AO4975:AT4975">_xlfn.torow(_xlfn.unique(_xlfn._xlws.filter(cat_table[Sub-subsector],($E4975=cat_table[Sector])*($F4975=cat_table[Subsector]),"")))</f>
        <v>#NAME?</v>
      </c>
      <c r="AP4975" s="94" t="e">
        <v>#NAME?</v>
      </c>
      <c r="AQ4975" s="94" t="e">
        <v>#NAME?</v>
      </c>
      <c r="AR4975" s="94" t="e">
        <v>#NAME?</v>
      </c>
      <c r="AS4975" s="94" t="e">
        <v>#NAME?</v>
      </c>
      <c r="AT4975" s="94" t="e">
        <v>#NAME?</v>
      </c>
    </row>
    <row r="4976" customFormat="false" ht="15" hidden="false" customHeight="true" outlineLevel="0" collapsed="false">
      <c r="A4976" s="20" t="s">
        <v>16027</v>
      </c>
      <c r="B4976" s="20" t="str">
        <f aca="false">INDEX(Table2[], MATCH(L4976, Location_ID!$D$2:$D$3098, 0), 1)</f>
        <v>9835cc2a-5c25-4f91-8b9f-ece7179bbcc1</v>
      </c>
      <c r="C4976" s="20" t="s">
        <v>1585</v>
      </c>
      <c r="D4976" s="230" t="s">
        <v>354</v>
      </c>
      <c r="E4976" s="20" t="s">
        <v>7134</v>
      </c>
      <c r="F4976" s="20" t="s">
        <v>7135</v>
      </c>
      <c r="G4976" s="20" t="s">
        <v>7591</v>
      </c>
      <c r="H4976" s="20"/>
      <c r="I4976" s="20" t="s">
        <v>15917</v>
      </c>
      <c r="J4976" s="20" t="s">
        <v>15932</v>
      </c>
      <c r="K4976" s="20" t="s">
        <v>7109</v>
      </c>
      <c r="L4976" s="20" t="s">
        <v>3305</v>
      </c>
      <c r="M4976" s="20" t="s">
        <v>7116</v>
      </c>
      <c r="N4976" s="20" t="s">
        <v>15902</v>
      </c>
      <c r="O4976" s="20" t="s">
        <v>15932</v>
      </c>
      <c r="P4976" s="201" t="n">
        <v>43730</v>
      </c>
      <c r="Q4976" s="201" t="n">
        <v>43763</v>
      </c>
      <c r="R4976" s="20" t="n">
        <v>1</v>
      </c>
      <c r="S4976" s="20" t="s">
        <v>7130</v>
      </c>
      <c r="T4976" s="20" t="n">
        <v>146.6526091</v>
      </c>
      <c r="U4976" s="20" t="n">
        <v>104.30209046</v>
      </c>
      <c r="V4976" s="20" t="n">
        <v>189.00312774</v>
      </c>
      <c r="W4976" s="20" t="s">
        <v>11510</v>
      </c>
      <c r="X4976" s="35"/>
      <c r="Y4976" s="35" t="n">
        <v>0</v>
      </c>
      <c r="Z4976" s="35" t="n">
        <v>1</v>
      </c>
      <c r="AE4976" s="94" t="e">
        <f aca="false" t="array" ref="AE4976:AK4976">_xlfn.torow(_xlfn.unique(_xlfn._xlws.filter(cat_table[Subsector],$E4976=cat_table[Sector],"")))</f>
        <v>#NAME?</v>
      </c>
      <c r="AF4976" s="94" t="e">
        <v>#NAME?</v>
      </c>
      <c r="AG4976" s="94" t="e">
        <v>#NAME?</v>
      </c>
      <c r="AH4976" s="94" t="e">
        <v>#NAME?</v>
      </c>
      <c r="AI4976" s="94" t="e">
        <v>#NAME?</v>
      </c>
      <c r="AJ4976" s="94" t="e">
        <v>#NAME?</v>
      </c>
      <c r="AK4976" s="94" t="e">
        <v>#NAME?</v>
      </c>
      <c r="AO4976" s="94" t="e">
        <f aca="false" t="array" ref="AO4976:AT4976">_xlfn.torow(_xlfn.unique(_xlfn._xlws.filter(cat_table[Sub-subsector],($E4976=cat_table[Sector])*($F4976=cat_table[Subsector]),"")))</f>
        <v>#NAME?</v>
      </c>
      <c r="AP4976" s="94" t="e">
        <v>#NAME?</v>
      </c>
      <c r="AQ4976" s="94" t="e">
        <v>#NAME?</v>
      </c>
      <c r="AR4976" s="94" t="e">
        <v>#NAME?</v>
      </c>
      <c r="AS4976" s="94" t="e">
        <v>#NAME?</v>
      </c>
      <c r="AT4976" s="94" t="e">
        <v>#NAME?</v>
      </c>
    </row>
    <row r="4977" customFormat="false" ht="15" hidden="false" customHeight="true" outlineLevel="0" collapsed="false">
      <c r="A4977" s="20" t="s">
        <v>16028</v>
      </c>
      <c r="B4977" s="20" t="str">
        <f aca="false">INDEX(Table2[], MATCH(L4977, Location_ID!$D$2:$D$3098, 0), 1)</f>
        <v>93b1552f-9834-4194-808c-fb87920b0d61</v>
      </c>
      <c r="C4977" s="20" t="s">
        <v>1585</v>
      </c>
      <c r="D4977" s="230" t="s">
        <v>354</v>
      </c>
      <c r="E4977" s="20" t="s">
        <v>7134</v>
      </c>
      <c r="F4977" s="20" t="s">
        <v>7135</v>
      </c>
      <c r="G4977" s="20" t="s">
        <v>7591</v>
      </c>
      <c r="H4977" s="20"/>
      <c r="I4977" s="20" t="s">
        <v>15917</v>
      </c>
      <c r="J4977" s="20" t="s">
        <v>15918</v>
      </c>
      <c r="K4977" s="20" t="s">
        <v>7109</v>
      </c>
      <c r="L4977" s="20" t="s">
        <v>3307</v>
      </c>
      <c r="M4977" s="20" t="s">
        <v>7116</v>
      </c>
      <c r="N4977" s="20" t="s">
        <v>15902</v>
      </c>
      <c r="O4977" s="20" t="s">
        <v>15918</v>
      </c>
      <c r="P4977" s="201" t="n">
        <v>43730</v>
      </c>
      <c r="Q4977" s="201" t="n">
        <v>43763</v>
      </c>
      <c r="R4977" s="20" t="n">
        <v>1</v>
      </c>
      <c r="S4977" s="20" t="s">
        <v>7130</v>
      </c>
      <c r="T4977" s="20" t="n">
        <v>206.5730724</v>
      </c>
      <c r="U4977" s="20" t="n">
        <v>145.55524814</v>
      </c>
      <c r="V4977" s="20" t="n">
        <v>267.59089666</v>
      </c>
      <c r="W4977" s="20" t="s">
        <v>11510</v>
      </c>
      <c r="X4977" s="35"/>
      <c r="Y4977" s="35" t="n">
        <v>0</v>
      </c>
      <c r="Z4977" s="35" t="n">
        <v>1</v>
      </c>
      <c r="AE4977" s="94" t="e">
        <f aca="false" t="array" ref="AE4977:AK4977">_xlfn.torow(_xlfn.unique(_xlfn._xlws.filter(cat_table[Subsector],$E4977=cat_table[Sector],"")))</f>
        <v>#NAME?</v>
      </c>
      <c r="AF4977" s="94" t="e">
        <v>#NAME?</v>
      </c>
      <c r="AG4977" s="94" t="e">
        <v>#NAME?</v>
      </c>
      <c r="AH4977" s="94" t="e">
        <v>#NAME?</v>
      </c>
      <c r="AI4977" s="94" t="e">
        <v>#NAME?</v>
      </c>
      <c r="AJ4977" s="94" t="e">
        <v>#NAME?</v>
      </c>
      <c r="AK4977" s="94" t="e">
        <v>#NAME?</v>
      </c>
      <c r="AO4977" s="94" t="e">
        <f aca="false" t="array" ref="AO4977:AT4977">_xlfn.torow(_xlfn.unique(_xlfn._xlws.filter(cat_table[Sub-subsector],($E4977=cat_table[Sector])*($F4977=cat_table[Subsector]),"")))</f>
        <v>#NAME?</v>
      </c>
      <c r="AP4977" s="94" t="e">
        <v>#NAME?</v>
      </c>
      <c r="AQ4977" s="94" t="e">
        <v>#NAME?</v>
      </c>
      <c r="AR4977" s="94" t="e">
        <v>#NAME?</v>
      </c>
      <c r="AS4977" s="94" t="e">
        <v>#NAME?</v>
      </c>
      <c r="AT4977" s="94" t="e">
        <v>#NAME?</v>
      </c>
    </row>
    <row r="4978" customFormat="false" ht="15" hidden="false" customHeight="true" outlineLevel="0" collapsed="false">
      <c r="A4978" s="20" t="s">
        <v>16029</v>
      </c>
      <c r="B4978" s="20" t="str">
        <f aca="false">INDEX(Table2[], MATCH(L4978, Location_ID!$D$2:$D$3098, 0), 1)</f>
        <v>103d4054-ceb7-489f-b665-22ab1859f40c</v>
      </c>
      <c r="C4978" s="20" t="s">
        <v>1585</v>
      </c>
      <c r="D4978" s="230" t="s">
        <v>354</v>
      </c>
      <c r="E4978" s="20" t="s">
        <v>7134</v>
      </c>
      <c r="F4978" s="20" t="s">
        <v>7135</v>
      </c>
      <c r="G4978" s="20" t="s">
        <v>7591</v>
      </c>
      <c r="H4978" s="20"/>
      <c r="I4978" s="20" t="s">
        <v>15917</v>
      </c>
      <c r="J4978" s="20" t="s">
        <v>15922</v>
      </c>
      <c r="K4978" s="20" t="s">
        <v>7109</v>
      </c>
      <c r="L4978" s="20" t="s">
        <v>3309</v>
      </c>
      <c r="M4978" s="20" t="s">
        <v>7116</v>
      </c>
      <c r="N4978" s="20" t="s">
        <v>15902</v>
      </c>
      <c r="O4978" s="20" t="s">
        <v>15922</v>
      </c>
      <c r="P4978" s="201" t="n">
        <v>43730</v>
      </c>
      <c r="Q4978" s="201" t="n">
        <v>43763</v>
      </c>
      <c r="R4978" s="20" t="n">
        <v>1</v>
      </c>
      <c r="S4978" s="20" t="s">
        <v>7130</v>
      </c>
      <c r="T4978" s="20" t="n">
        <v>181.0063613</v>
      </c>
      <c r="U4978" s="20" t="n">
        <v>109.04266655</v>
      </c>
      <c r="V4978" s="20" t="n">
        <v>252.97005605</v>
      </c>
      <c r="W4978" s="20" t="s">
        <v>11510</v>
      </c>
      <c r="X4978" s="35"/>
      <c r="Y4978" s="35" t="n">
        <v>0</v>
      </c>
      <c r="Z4978" s="35" t="n">
        <v>1</v>
      </c>
      <c r="AE4978" s="94" t="e">
        <f aca="false" t="array" ref="AE4978:AK4978">_xlfn.torow(_xlfn.unique(_xlfn._xlws.filter(cat_table[Subsector],$E4978=cat_table[Sector],"")))</f>
        <v>#NAME?</v>
      </c>
      <c r="AF4978" s="94" t="e">
        <v>#NAME?</v>
      </c>
      <c r="AG4978" s="94" t="e">
        <v>#NAME?</v>
      </c>
      <c r="AH4978" s="94" t="e">
        <v>#NAME?</v>
      </c>
      <c r="AI4978" s="94" t="e">
        <v>#NAME?</v>
      </c>
      <c r="AJ4978" s="94" t="e">
        <v>#NAME?</v>
      </c>
      <c r="AK4978" s="94" t="e">
        <v>#NAME?</v>
      </c>
      <c r="AO4978" s="94" t="e">
        <f aca="false" t="array" ref="AO4978:AT4978">_xlfn.torow(_xlfn.unique(_xlfn._xlws.filter(cat_table[Sub-subsector],($E4978=cat_table[Sector])*($F4978=cat_table[Subsector]),"")))</f>
        <v>#NAME?</v>
      </c>
      <c r="AP4978" s="94" t="e">
        <v>#NAME?</v>
      </c>
      <c r="AQ4978" s="94" t="e">
        <v>#NAME?</v>
      </c>
      <c r="AR4978" s="94" t="e">
        <v>#NAME?</v>
      </c>
      <c r="AS4978" s="94" t="e">
        <v>#NAME?</v>
      </c>
      <c r="AT4978" s="94" t="e">
        <v>#NAME?</v>
      </c>
    </row>
    <row r="4979" customFormat="false" ht="15" hidden="false" customHeight="true" outlineLevel="0" collapsed="false">
      <c r="A4979" s="20" t="s">
        <v>16030</v>
      </c>
      <c r="B4979" s="20" t="str">
        <f aca="false">INDEX(Table2[], MATCH(L4979, Location_ID!$D$2:$D$3098, 0), 1)</f>
        <v>a923a11e-7556-495b-9e8c-6ec458fca15d</v>
      </c>
      <c r="C4979" s="20" t="s">
        <v>1585</v>
      </c>
      <c r="D4979" s="230" t="s">
        <v>354</v>
      </c>
      <c r="E4979" s="20" t="s">
        <v>7134</v>
      </c>
      <c r="F4979" s="20" t="s">
        <v>7135</v>
      </c>
      <c r="G4979" s="20" t="s">
        <v>7591</v>
      </c>
      <c r="H4979" s="20"/>
      <c r="I4979" s="20" t="s">
        <v>15917</v>
      </c>
      <c r="J4979" s="20" t="s">
        <v>15922</v>
      </c>
      <c r="K4979" s="20" t="s">
        <v>7109</v>
      </c>
      <c r="L4979" s="20" t="s">
        <v>3311</v>
      </c>
      <c r="M4979" s="20" t="s">
        <v>7116</v>
      </c>
      <c r="N4979" s="20" t="s">
        <v>15902</v>
      </c>
      <c r="O4979" s="20" t="s">
        <v>15922</v>
      </c>
      <c r="P4979" s="201" t="n">
        <v>43730</v>
      </c>
      <c r="Q4979" s="201" t="n">
        <v>43763</v>
      </c>
      <c r="R4979" s="20" t="n">
        <v>1</v>
      </c>
      <c r="S4979" s="20" t="s">
        <v>7130</v>
      </c>
      <c r="T4979" s="20" t="n">
        <v>116.9443411</v>
      </c>
      <c r="U4979" s="20" t="n">
        <v>72.98987632</v>
      </c>
      <c r="V4979" s="20" t="n">
        <v>160.89880588</v>
      </c>
      <c r="W4979" s="20" t="s">
        <v>11510</v>
      </c>
      <c r="X4979" s="35"/>
      <c r="Y4979" s="35" t="n">
        <v>0</v>
      </c>
      <c r="Z4979" s="35" t="n">
        <v>1</v>
      </c>
      <c r="AE4979" s="94" t="e">
        <f aca="false" t="array" ref="AE4979:AK4979">_xlfn.torow(_xlfn.unique(_xlfn._xlws.filter(cat_table[Subsector],$E4979=cat_table[Sector],"")))</f>
        <v>#NAME?</v>
      </c>
      <c r="AF4979" s="94" t="e">
        <v>#NAME?</v>
      </c>
      <c r="AG4979" s="94" t="e">
        <v>#NAME?</v>
      </c>
      <c r="AH4979" s="94" t="e">
        <v>#NAME?</v>
      </c>
      <c r="AI4979" s="94" t="e">
        <v>#NAME?</v>
      </c>
      <c r="AJ4979" s="94" t="e">
        <v>#NAME?</v>
      </c>
      <c r="AK4979" s="94" t="e">
        <v>#NAME?</v>
      </c>
      <c r="AO4979" s="94" t="e">
        <f aca="false" t="array" ref="AO4979:AT4979">_xlfn.torow(_xlfn.unique(_xlfn._xlws.filter(cat_table[Sub-subsector],($E4979=cat_table[Sector])*($F4979=cat_table[Subsector]),"")))</f>
        <v>#NAME?</v>
      </c>
      <c r="AP4979" s="94" t="e">
        <v>#NAME?</v>
      </c>
      <c r="AQ4979" s="94" t="e">
        <v>#NAME?</v>
      </c>
      <c r="AR4979" s="94" t="e">
        <v>#NAME?</v>
      </c>
      <c r="AS4979" s="94" t="e">
        <v>#NAME?</v>
      </c>
      <c r="AT4979" s="94" t="e">
        <v>#NAME?</v>
      </c>
    </row>
    <row r="4980" customFormat="false" ht="15" hidden="false" customHeight="true" outlineLevel="0" collapsed="false">
      <c r="A4980" s="20" t="s">
        <v>16031</v>
      </c>
      <c r="B4980" s="20" t="str">
        <f aca="false">INDEX(Table2[], MATCH(L4980, Location_ID!$D$2:$D$3098, 0), 1)</f>
        <v>bf60545f-156c-4af8-b235-7cafde1fee11</v>
      </c>
      <c r="C4980" s="20" t="s">
        <v>1585</v>
      </c>
      <c r="D4980" s="230" t="s">
        <v>354</v>
      </c>
      <c r="E4980" s="20" t="s">
        <v>7134</v>
      </c>
      <c r="F4980" s="20" t="s">
        <v>7135</v>
      </c>
      <c r="G4980" s="20" t="s">
        <v>7591</v>
      </c>
      <c r="H4980" s="20"/>
      <c r="I4980" s="20" t="s">
        <v>15917</v>
      </c>
      <c r="J4980" s="20" t="s">
        <v>15927</v>
      </c>
      <c r="K4980" s="20" t="s">
        <v>7109</v>
      </c>
      <c r="L4980" s="20" t="s">
        <v>3313</v>
      </c>
      <c r="M4980" s="20" t="s">
        <v>7116</v>
      </c>
      <c r="N4980" s="20" t="s">
        <v>15902</v>
      </c>
      <c r="O4980" s="20" t="s">
        <v>15927</v>
      </c>
      <c r="P4980" s="201" t="n">
        <v>43730</v>
      </c>
      <c r="Q4980" s="201" t="n">
        <v>43763</v>
      </c>
      <c r="R4980" s="20" t="n">
        <v>1</v>
      </c>
      <c r="S4980" s="20" t="s">
        <v>7130</v>
      </c>
      <c r="T4980" s="20" t="n">
        <v>32.3636611</v>
      </c>
      <c r="U4980" s="20" t="n">
        <v>8.5078006</v>
      </c>
      <c r="V4980" s="20" t="n">
        <v>56.2195216</v>
      </c>
      <c r="W4980" s="20" t="s">
        <v>11510</v>
      </c>
      <c r="X4980" s="35"/>
      <c r="Y4980" s="35" t="n">
        <v>0</v>
      </c>
      <c r="Z4980" s="35" t="n">
        <v>1</v>
      </c>
      <c r="AE4980" s="94" t="e">
        <f aca="false" t="array" ref="AE4980:AK4980">_xlfn.torow(_xlfn.unique(_xlfn._xlws.filter(cat_table[Subsector],$E4980=cat_table[Sector],"")))</f>
        <v>#NAME?</v>
      </c>
      <c r="AF4980" s="94" t="e">
        <v>#NAME?</v>
      </c>
      <c r="AG4980" s="94" t="e">
        <v>#NAME?</v>
      </c>
      <c r="AH4980" s="94" t="e">
        <v>#NAME?</v>
      </c>
      <c r="AI4980" s="94" t="e">
        <v>#NAME?</v>
      </c>
      <c r="AJ4980" s="94" t="e">
        <v>#NAME?</v>
      </c>
      <c r="AK4980" s="94" t="e">
        <v>#NAME?</v>
      </c>
      <c r="AO4980" s="94" t="e">
        <f aca="false" t="array" ref="AO4980:AT4980">_xlfn.torow(_xlfn.unique(_xlfn._xlws.filter(cat_table[Sub-subsector],($E4980=cat_table[Sector])*($F4980=cat_table[Subsector]),"")))</f>
        <v>#NAME?</v>
      </c>
      <c r="AP4980" s="94" t="e">
        <v>#NAME?</v>
      </c>
      <c r="AQ4980" s="94" t="e">
        <v>#NAME?</v>
      </c>
      <c r="AR4980" s="94" t="e">
        <v>#NAME?</v>
      </c>
      <c r="AS4980" s="94" t="e">
        <v>#NAME?</v>
      </c>
      <c r="AT4980" s="94" t="e">
        <v>#NAME?</v>
      </c>
    </row>
    <row r="4981" customFormat="false" ht="15" hidden="false" customHeight="true" outlineLevel="0" collapsed="false">
      <c r="A4981" s="20" t="s">
        <v>16032</v>
      </c>
      <c r="B4981" s="20" t="str">
        <f aca="false">INDEX(Table2[], MATCH(L4981, Location_ID!$D$2:$D$3098, 0), 1)</f>
        <v>fe9713a8-ffa1-46c6-a94f-e635e563c478</v>
      </c>
      <c r="C4981" s="20" t="s">
        <v>1585</v>
      </c>
      <c r="D4981" s="230" t="s">
        <v>354</v>
      </c>
      <c r="E4981" s="20" t="s">
        <v>7134</v>
      </c>
      <c r="F4981" s="20" t="s">
        <v>7135</v>
      </c>
      <c r="G4981" s="20" t="s">
        <v>7591</v>
      </c>
      <c r="H4981" s="20"/>
      <c r="I4981" s="20" t="s">
        <v>15917</v>
      </c>
      <c r="J4981" s="20" t="s">
        <v>15927</v>
      </c>
      <c r="K4981" s="20" t="s">
        <v>7109</v>
      </c>
      <c r="L4981" s="20" t="s">
        <v>3315</v>
      </c>
      <c r="M4981" s="20" t="s">
        <v>7116</v>
      </c>
      <c r="N4981" s="20" t="s">
        <v>15902</v>
      </c>
      <c r="O4981" s="20" t="s">
        <v>15927</v>
      </c>
      <c r="P4981" s="201" t="n">
        <v>43730</v>
      </c>
      <c r="Q4981" s="201" t="n">
        <v>43763</v>
      </c>
      <c r="R4981" s="20" t="n">
        <v>1</v>
      </c>
      <c r="S4981" s="20" t="s">
        <v>7130</v>
      </c>
      <c r="T4981" s="20" t="n">
        <v>370.687622</v>
      </c>
      <c r="U4981" s="20" t="n">
        <v>306.5461728</v>
      </c>
      <c r="V4981" s="20" t="n">
        <v>434.8290712</v>
      </c>
      <c r="W4981" s="20" t="s">
        <v>11510</v>
      </c>
      <c r="X4981" s="35"/>
      <c r="Y4981" s="35" t="n">
        <v>0</v>
      </c>
      <c r="Z4981" s="35" t="n">
        <v>1</v>
      </c>
      <c r="AE4981" s="94" t="e">
        <f aca="false" t="array" ref="AE4981:AK4981">_xlfn.torow(_xlfn.unique(_xlfn._xlws.filter(cat_table[Subsector],$E4981=cat_table[Sector],"")))</f>
        <v>#NAME?</v>
      </c>
      <c r="AF4981" s="94" t="e">
        <v>#NAME?</v>
      </c>
      <c r="AG4981" s="94" t="e">
        <v>#NAME?</v>
      </c>
      <c r="AH4981" s="94" t="e">
        <v>#NAME?</v>
      </c>
      <c r="AI4981" s="94" t="e">
        <v>#NAME?</v>
      </c>
      <c r="AJ4981" s="94" t="e">
        <v>#NAME?</v>
      </c>
      <c r="AK4981" s="94" t="e">
        <v>#NAME?</v>
      </c>
      <c r="AO4981" s="94" t="e">
        <f aca="false" t="array" ref="AO4981:AT4981">_xlfn.torow(_xlfn.unique(_xlfn._xlws.filter(cat_table[Sub-subsector],($E4981=cat_table[Sector])*($F4981=cat_table[Subsector]),"")))</f>
        <v>#NAME?</v>
      </c>
      <c r="AP4981" s="94" t="e">
        <v>#NAME?</v>
      </c>
      <c r="AQ4981" s="94" t="e">
        <v>#NAME?</v>
      </c>
      <c r="AR4981" s="94" t="e">
        <v>#NAME?</v>
      </c>
      <c r="AS4981" s="94" t="e">
        <v>#NAME?</v>
      </c>
      <c r="AT4981" s="94" t="e">
        <v>#NAME?</v>
      </c>
    </row>
    <row r="4982" customFormat="false" ht="15" hidden="false" customHeight="true" outlineLevel="0" collapsed="false">
      <c r="A4982" s="20" t="s">
        <v>16033</v>
      </c>
      <c r="B4982" s="20" t="str">
        <f aca="false">INDEX(Table2[], MATCH(L4982, Location_ID!$D$2:$D$3098, 0), 1)</f>
        <v>1a9b30e2-3683-4358-a355-a586d63f5b07</v>
      </c>
      <c r="C4982" s="20" t="s">
        <v>1585</v>
      </c>
      <c r="D4982" s="230" t="s">
        <v>354</v>
      </c>
      <c r="E4982" s="20" t="s">
        <v>7134</v>
      </c>
      <c r="F4982" s="20" t="s">
        <v>7135</v>
      </c>
      <c r="G4982" s="20" t="s">
        <v>7591</v>
      </c>
      <c r="H4982" s="20"/>
      <c r="I4982" s="20" t="s">
        <v>15917</v>
      </c>
      <c r="J4982" s="20" t="s">
        <v>15932</v>
      </c>
      <c r="K4982" s="20" t="s">
        <v>7109</v>
      </c>
      <c r="L4982" s="20" t="s">
        <v>3317</v>
      </c>
      <c r="M4982" s="20" t="s">
        <v>7116</v>
      </c>
      <c r="N4982" s="20" t="s">
        <v>15902</v>
      </c>
      <c r="O4982" s="20" t="s">
        <v>15932</v>
      </c>
      <c r="P4982" s="201" t="n">
        <v>43730</v>
      </c>
      <c r="Q4982" s="201" t="n">
        <v>43763</v>
      </c>
      <c r="R4982" s="20" t="n">
        <v>1</v>
      </c>
      <c r="S4982" s="20" t="s">
        <v>7130</v>
      </c>
      <c r="T4982" s="20" t="n">
        <v>151.723292</v>
      </c>
      <c r="U4982" s="20" t="n">
        <v>98.3540407</v>
      </c>
      <c r="V4982" s="20" t="n">
        <v>205.0925433</v>
      </c>
      <c r="W4982" s="20" t="s">
        <v>11510</v>
      </c>
      <c r="X4982" s="35"/>
      <c r="Y4982" s="35" t="n">
        <v>0</v>
      </c>
      <c r="Z4982" s="35" t="n">
        <v>1</v>
      </c>
      <c r="AE4982" s="94" t="e">
        <f aca="false" t="array" ref="AE4982:AK4982">_xlfn.torow(_xlfn.unique(_xlfn._xlws.filter(cat_table[Subsector],$E4982=cat_table[Sector],"")))</f>
        <v>#NAME?</v>
      </c>
      <c r="AF4982" s="94" t="e">
        <v>#NAME?</v>
      </c>
      <c r="AG4982" s="94" t="e">
        <v>#NAME?</v>
      </c>
      <c r="AH4982" s="94" t="e">
        <v>#NAME?</v>
      </c>
      <c r="AI4982" s="94" t="e">
        <v>#NAME?</v>
      </c>
      <c r="AJ4982" s="94" t="e">
        <v>#NAME?</v>
      </c>
      <c r="AK4982" s="94" t="e">
        <v>#NAME?</v>
      </c>
      <c r="AO4982" s="94" t="e">
        <f aca="false" t="array" ref="AO4982:AT4982">_xlfn.torow(_xlfn.unique(_xlfn._xlws.filter(cat_table[Sub-subsector],($E4982=cat_table[Sector])*($F4982=cat_table[Subsector]),"")))</f>
        <v>#NAME?</v>
      </c>
      <c r="AP4982" s="94" t="e">
        <v>#NAME?</v>
      </c>
      <c r="AQ4982" s="94" t="e">
        <v>#NAME?</v>
      </c>
      <c r="AR4982" s="94" t="e">
        <v>#NAME?</v>
      </c>
      <c r="AS4982" s="94" t="e">
        <v>#NAME?</v>
      </c>
      <c r="AT4982" s="94" t="e">
        <v>#NAME?</v>
      </c>
    </row>
    <row r="4983" customFormat="false" ht="15" hidden="false" customHeight="true" outlineLevel="0" collapsed="false">
      <c r="A4983" s="20" t="s">
        <v>16034</v>
      </c>
      <c r="B4983" s="20" t="str">
        <f aca="false">INDEX(Table2[], MATCH(L4983, Location_ID!$D$2:$D$3098, 0), 1)</f>
        <v>def2ee03-cd96-4d95-81a6-cecb748c95c4</v>
      </c>
      <c r="C4983" s="20" t="s">
        <v>1585</v>
      </c>
      <c r="D4983" s="230" t="s">
        <v>354</v>
      </c>
      <c r="E4983" s="20" t="s">
        <v>7134</v>
      </c>
      <c r="F4983" s="20" t="s">
        <v>7135</v>
      </c>
      <c r="G4983" s="20" t="s">
        <v>7591</v>
      </c>
      <c r="H4983" s="20"/>
      <c r="I4983" s="20" t="s">
        <v>15917</v>
      </c>
      <c r="J4983" s="20" t="s">
        <v>317</v>
      </c>
      <c r="K4983" s="20" t="s">
        <v>7109</v>
      </c>
      <c r="L4983" s="20" t="s">
        <v>3319</v>
      </c>
      <c r="M4983" s="20" t="s">
        <v>7116</v>
      </c>
      <c r="N4983" s="20" t="s">
        <v>15902</v>
      </c>
      <c r="O4983" s="20" t="s">
        <v>317</v>
      </c>
      <c r="P4983" s="201" t="n">
        <v>43730</v>
      </c>
      <c r="Q4983" s="201" t="n">
        <v>43763</v>
      </c>
      <c r="R4983" s="20" t="n">
        <v>1</v>
      </c>
      <c r="S4983" s="20" t="s">
        <v>7130</v>
      </c>
      <c r="T4983" s="20" t="n">
        <v>617.29139</v>
      </c>
      <c r="U4983" s="20" t="n">
        <v>438.7172697</v>
      </c>
      <c r="V4983" s="20" t="n">
        <v>795.8655103</v>
      </c>
      <c r="W4983" s="20" t="s">
        <v>11510</v>
      </c>
      <c r="X4983" s="35"/>
      <c r="Y4983" s="35" t="n">
        <v>0</v>
      </c>
      <c r="Z4983" s="35" t="n">
        <v>1</v>
      </c>
      <c r="AE4983" s="94" t="e">
        <f aca="false" t="array" ref="AE4983:AK4983">_xlfn.torow(_xlfn.unique(_xlfn._xlws.filter(cat_table[Subsector],$E4983=cat_table[Sector],"")))</f>
        <v>#NAME?</v>
      </c>
      <c r="AF4983" s="94" t="e">
        <v>#NAME?</v>
      </c>
      <c r="AG4983" s="94" t="e">
        <v>#NAME?</v>
      </c>
      <c r="AH4983" s="94" t="e">
        <v>#NAME?</v>
      </c>
      <c r="AI4983" s="94" t="e">
        <v>#NAME?</v>
      </c>
      <c r="AJ4983" s="94" t="e">
        <v>#NAME?</v>
      </c>
      <c r="AK4983" s="94" t="e">
        <v>#NAME?</v>
      </c>
      <c r="AO4983" s="94" t="e">
        <f aca="false" t="array" ref="AO4983:AT4983">_xlfn.torow(_xlfn.unique(_xlfn._xlws.filter(cat_table[Sub-subsector],($E4983=cat_table[Sector])*($F4983=cat_table[Subsector]),"")))</f>
        <v>#NAME?</v>
      </c>
      <c r="AP4983" s="94" t="e">
        <v>#NAME?</v>
      </c>
      <c r="AQ4983" s="94" t="e">
        <v>#NAME?</v>
      </c>
      <c r="AR4983" s="94" t="e">
        <v>#NAME?</v>
      </c>
      <c r="AS4983" s="94" t="e">
        <v>#NAME?</v>
      </c>
      <c r="AT4983" s="94" t="e">
        <v>#NAME?</v>
      </c>
    </row>
    <row r="4984" customFormat="false" ht="15" hidden="false" customHeight="true" outlineLevel="0" collapsed="false">
      <c r="A4984" s="20" t="s">
        <v>16035</v>
      </c>
      <c r="B4984" s="20" t="str">
        <f aca="false">INDEX(Table2[], MATCH(L4984, Location_ID!$D$2:$D$3098, 0), 1)</f>
        <v>bd43ab9d-609b-428c-a935-b4228f218099</v>
      </c>
      <c r="C4984" s="20" t="s">
        <v>1585</v>
      </c>
      <c r="D4984" s="230" t="s">
        <v>354</v>
      </c>
      <c r="E4984" s="20" t="s">
        <v>7134</v>
      </c>
      <c r="F4984" s="20" t="s">
        <v>7135</v>
      </c>
      <c r="G4984" s="20" t="s">
        <v>7591</v>
      </c>
      <c r="H4984" s="20"/>
      <c r="I4984" s="20" t="s">
        <v>15917</v>
      </c>
      <c r="J4984" s="20" t="s">
        <v>15925</v>
      </c>
      <c r="K4984" s="20" t="s">
        <v>7109</v>
      </c>
      <c r="L4984" s="20" t="s">
        <v>3321</v>
      </c>
      <c r="M4984" s="20" t="s">
        <v>7116</v>
      </c>
      <c r="N4984" s="20" t="s">
        <v>15902</v>
      </c>
      <c r="O4984" s="20" t="s">
        <v>15925</v>
      </c>
      <c r="P4984" s="201" t="n">
        <v>43730</v>
      </c>
      <c r="Q4984" s="201" t="n">
        <v>43763</v>
      </c>
      <c r="R4984" s="20" t="n">
        <v>1</v>
      </c>
      <c r="S4984" s="20" t="s">
        <v>7130</v>
      </c>
      <c r="T4984" s="20" t="n">
        <v>964.0123533</v>
      </c>
      <c r="U4984" s="20" t="n">
        <v>737.499645</v>
      </c>
      <c r="V4984" s="20" t="n">
        <v>1190.5250616</v>
      </c>
      <c r="W4984" s="20" t="s">
        <v>11510</v>
      </c>
      <c r="X4984" s="35"/>
      <c r="Y4984" s="35" t="n">
        <v>0</v>
      </c>
      <c r="Z4984" s="35" t="n">
        <v>1</v>
      </c>
      <c r="AE4984" s="94" t="e">
        <f aca="false" t="array" ref="AE4984:AK4984">_xlfn.torow(_xlfn.unique(_xlfn._xlws.filter(cat_table[Subsector],$E4984=cat_table[Sector],"")))</f>
        <v>#NAME?</v>
      </c>
      <c r="AF4984" s="94" t="e">
        <v>#NAME?</v>
      </c>
      <c r="AG4984" s="94" t="e">
        <v>#NAME?</v>
      </c>
      <c r="AH4984" s="94" t="e">
        <v>#NAME?</v>
      </c>
      <c r="AI4984" s="94" t="e">
        <v>#NAME?</v>
      </c>
      <c r="AJ4984" s="94" t="e">
        <v>#NAME?</v>
      </c>
      <c r="AK4984" s="94" t="e">
        <v>#NAME?</v>
      </c>
      <c r="AO4984" s="94" t="e">
        <f aca="false" t="array" ref="AO4984:AT4984">_xlfn.torow(_xlfn.unique(_xlfn._xlws.filter(cat_table[Sub-subsector],($E4984=cat_table[Sector])*($F4984=cat_table[Subsector]),"")))</f>
        <v>#NAME?</v>
      </c>
      <c r="AP4984" s="94" t="e">
        <v>#NAME?</v>
      </c>
      <c r="AQ4984" s="94" t="e">
        <v>#NAME?</v>
      </c>
      <c r="AR4984" s="94" t="e">
        <v>#NAME?</v>
      </c>
      <c r="AS4984" s="94" t="e">
        <v>#NAME?</v>
      </c>
      <c r="AT4984" s="94" t="e">
        <v>#NAME?</v>
      </c>
    </row>
    <row r="4985" customFormat="false" ht="15" hidden="false" customHeight="true" outlineLevel="0" collapsed="false">
      <c r="A4985" s="20" t="s">
        <v>16036</v>
      </c>
      <c r="B4985" s="20" t="str">
        <f aca="false">INDEX(Table2[], MATCH(L4985, Location_ID!$D$2:$D$3098, 0), 1)</f>
        <v>8ca77f9e-2b94-4627-b9e3-802facb8caeb</v>
      </c>
      <c r="C4985" s="20" t="s">
        <v>1585</v>
      </c>
      <c r="D4985" s="230" t="s">
        <v>354</v>
      </c>
      <c r="E4985" s="20" t="s">
        <v>7134</v>
      </c>
      <c r="F4985" s="20" t="s">
        <v>7135</v>
      </c>
      <c r="G4985" s="20" t="s">
        <v>7591</v>
      </c>
      <c r="H4985" s="20"/>
      <c r="I4985" s="20" t="s">
        <v>15917</v>
      </c>
      <c r="J4985" s="20" t="s">
        <v>15918</v>
      </c>
      <c r="K4985" s="20" t="s">
        <v>7109</v>
      </c>
      <c r="L4985" s="20" t="s">
        <v>3323</v>
      </c>
      <c r="M4985" s="20" t="s">
        <v>7116</v>
      </c>
      <c r="N4985" s="20" t="s">
        <v>15902</v>
      </c>
      <c r="O4985" s="20" t="s">
        <v>15918</v>
      </c>
      <c r="P4985" s="201" t="n">
        <v>43730</v>
      </c>
      <c r="Q4985" s="201" t="n">
        <v>43763</v>
      </c>
      <c r="R4985" s="20" t="n">
        <v>1</v>
      </c>
      <c r="S4985" s="20" t="s">
        <v>7130</v>
      </c>
      <c r="T4985" s="20" t="n">
        <v>1242.452172</v>
      </c>
      <c r="U4985" s="20" t="n">
        <v>952.5607652</v>
      </c>
      <c r="V4985" s="20" t="n">
        <v>1532.3435788</v>
      </c>
      <c r="W4985" s="20" t="s">
        <v>11510</v>
      </c>
      <c r="X4985" s="35"/>
      <c r="Y4985" s="35" t="n">
        <v>0</v>
      </c>
      <c r="Z4985" s="35" t="n">
        <v>1</v>
      </c>
      <c r="AE4985" s="94" t="e">
        <f aca="false" t="array" ref="AE4985:AK4985">_xlfn.torow(_xlfn.unique(_xlfn._xlws.filter(cat_table[Subsector],$E4985=cat_table[Sector],"")))</f>
        <v>#NAME?</v>
      </c>
      <c r="AF4985" s="94" t="e">
        <v>#NAME?</v>
      </c>
      <c r="AG4985" s="94" t="e">
        <v>#NAME?</v>
      </c>
      <c r="AH4985" s="94" t="e">
        <v>#NAME?</v>
      </c>
      <c r="AI4985" s="94" t="e">
        <v>#NAME?</v>
      </c>
      <c r="AJ4985" s="94" t="e">
        <v>#NAME?</v>
      </c>
      <c r="AK4985" s="94" t="e">
        <v>#NAME?</v>
      </c>
      <c r="AO4985" s="94" t="e">
        <f aca="false" t="array" ref="AO4985:AT4985">_xlfn.torow(_xlfn.unique(_xlfn._xlws.filter(cat_table[Sub-subsector],($E4985=cat_table[Sector])*($F4985=cat_table[Subsector]),"")))</f>
        <v>#NAME?</v>
      </c>
      <c r="AP4985" s="94" t="e">
        <v>#NAME?</v>
      </c>
      <c r="AQ4985" s="94" t="e">
        <v>#NAME?</v>
      </c>
      <c r="AR4985" s="94" t="e">
        <v>#NAME?</v>
      </c>
      <c r="AS4985" s="94" t="e">
        <v>#NAME?</v>
      </c>
      <c r="AT4985" s="94" t="e">
        <v>#NAME?</v>
      </c>
    </row>
    <row r="4986" customFormat="false" ht="15" hidden="false" customHeight="true" outlineLevel="0" collapsed="false">
      <c r="A4986" s="20" t="s">
        <v>16037</v>
      </c>
      <c r="B4986" s="20" t="str">
        <f aca="false">INDEX(Table2[], MATCH(L4986, Location_ID!$D$2:$D$3098, 0), 1)</f>
        <v>4b6771de-c39c-4af4-8525-175d7a95d8c9</v>
      </c>
      <c r="C4986" s="20" t="s">
        <v>1585</v>
      </c>
      <c r="D4986" s="230" t="s">
        <v>354</v>
      </c>
      <c r="E4986" s="20" t="s">
        <v>7134</v>
      </c>
      <c r="F4986" s="20" t="s">
        <v>7135</v>
      </c>
      <c r="G4986" s="20" t="s">
        <v>7591</v>
      </c>
      <c r="H4986" s="20"/>
      <c r="I4986" s="20" t="s">
        <v>15917</v>
      </c>
      <c r="J4986" s="20" t="s">
        <v>15925</v>
      </c>
      <c r="K4986" s="20" t="s">
        <v>7109</v>
      </c>
      <c r="L4986" s="20" t="s">
        <v>3325</v>
      </c>
      <c r="M4986" s="20" t="s">
        <v>7116</v>
      </c>
      <c r="N4986" s="20" t="s">
        <v>15902</v>
      </c>
      <c r="O4986" s="20" t="s">
        <v>15925</v>
      </c>
      <c r="P4986" s="201" t="n">
        <v>43730</v>
      </c>
      <c r="Q4986" s="201" t="n">
        <v>43763</v>
      </c>
      <c r="R4986" s="20" t="n">
        <v>1</v>
      </c>
      <c r="S4986" s="20" t="s">
        <v>7130</v>
      </c>
      <c r="T4986" s="20" t="n">
        <v>1675.344772</v>
      </c>
      <c r="U4986" s="20" t="n">
        <v>1355.9197741</v>
      </c>
      <c r="V4986" s="20" t="n">
        <v>1994.7697699</v>
      </c>
      <c r="W4986" s="20" t="s">
        <v>11510</v>
      </c>
      <c r="X4986" s="35"/>
      <c r="Y4986" s="35" t="n">
        <v>0</v>
      </c>
      <c r="Z4986" s="35" t="n">
        <v>1</v>
      </c>
      <c r="AE4986" s="94" t="e">
        <f aca="false" t="array" ref="AE4986:AK4986">_xlfn.torow(_xlfn.unique(_xlfn._xlws.filter(cat_table[Subsector],$E4986=cat_table[Sector],"")))</f>
        <v>#NAME?</v>
      </c>
      <c r="AF4986" s="94" t="e">
        <v>#NAME?</v>
      </c>
      <c r="AG4986" s="94" t="e">
        <v>#NAME?</v>
      </c>
      <c r="AH4986" s="94" t="e">
        <v>#NAME?</v>
      </c>
      <c r="AI4986" s="94" t="e">
        <v>#NAME?</v>
      </c>
      <c r="AJ4986" s="94" t="e">
        <v>#NAME?</v>
      </c>
      <c r="AK4986" s="94" t="e">
        <v>#NAME?</v>
      </c>
      <c r="AO4986" s="94" t="e">
        <f aca="false" t="array" ref="AO4986:AT4986">_xlfn.torow(_xlfn.unique(_xlfn._xlws.filter(cat_table[Sub-subsector],($E4986=cat_table[Sector])*($F4986=cat_table[Subsector]),"")))</f>
        <v>#NAME?</v>
      </c>
      <c r="AP4986" s="94" t="e">
        <v>#NAME?</v>
      </c>
      <c r="AQ4986" s="94" t="e">
        <v>#NAME?</v>
      </c>
      <c r="AR4986" s="94" t="e">
        <v>#NAME?</v>
      </c>
      <c r="AS4986" s="94" t="e">
        <v>#NAME?</v>
      </c>
      <c r="AT4986" s="94" t="e">
        <v>#NAME?</v>
      </c>
    </row>
    <row r="4987" customFormat="false" ht="15" hidden="false" customHeight="true" outlineLevel="0" collapsed="false">
      <c r="A4987" s="20" t="s">
        <v>16038</v>
      </c>
      <c r="B4987" s="20" t="str">
        <f aca="false">INDEX(Table2[], MATCH(L4987, Location_ID!$D$2:$D$3098, 0), 1)</f>
        <v>7bd3dc4b-527c-4519-8546-33712ae16aa3</v>
      </c>
      <c r="C4987" s="20" t="s">
        <v>1585</v>
      </c>
      <c r="D4987" s="230" t="s">
        <v>354</v>
      </c>
      <c r="E4987" s="20" t="s">
        <v>7134</v>
      </c>
      <c r="F4987" s="20" t="s">
        <v>7135</v>
      </c>
      <c r="G4987" s="20" t="s">
        <v>7591</v>
      </c>
      <c r="H4987" s="20"/>
      <c r="I4987" s="20" t="s">
        <v>15917</v>
      </c>
      <c r="J4987" s="20" t="s">
        <v>15918</v>
      </c>
      <c r="K4987" s="20" t="s">
        <v>7109</v>
      </c>
      <c r="L4987" s="20" t="s">
        <v>3327</v>
      </c>
      <c r="M4987" s="20" t="s">
        <v>7116</v>
      </c>
      <c r="N4987" s="20" t="s">
        <v>15902</v>
      </c>
      <c r="O4987" s="20" t="s">
        <v>15918</v>
      </c>
      <c r="P4987" s="201" t="n">
        <v>43730</v>
      </c>
      <c r="Q4987" s="201" t="n">
        <v>43763</v>
      </c>
      <c r="R4987" s="20" t="n">
        <v>1</v>
      </c>
      <c r="S4987" s="20" t="s">
        <v>7130</v>
      </c>
      <c r="T4987" s="20" t="n">
        <v>44.39890405</v>
      </c>
      <c r="U4987" s="20" t="n">
        <v>22.13937115</v>
      </c>
      <c r="V4987" s="20" t="n">
        <v>66.65843695</v>
      </c>
      <c r="W4987" s="20" t="s">
        <v>11510</v>
      </c>
      <c r="X4987" s="35"/>
      <c r="Y4987" s="35" t="n">
        <v>0</v>
      </c>
      <c r="Z4987" s="35" t="n">
        <v>1</v>
      </c>
      <c r="AE4987" s="94" t="e">
        <f aca="false" t="array" ref="AE4987:AK4987">_xlfn.torow(_xlfn.unique(_xlfn._xlws.filter(cat_table[Subsector],$E4987=cat_table[Sector],"")))</f>
        <v>#NAME?</v>
      </c>
      <c r="AF4987" s="94" t="e">
        <v>#NAME?</v>
      </c>
      <c r="AG4987" s="94" t="e">
        <v>#NAME?</v>
      </c>
      <c r="AH4987" s="94" t="e">
        <v>#NAME?</v>
      </c>
      <c r="AI4987" s="94" t="e">
        <v>#NAME?</v>
      </c>
      <c r="AJ4987" s="94" t="e">
        <v>#NAME?</v>
      </c>
      <c r="AK4987" s="94" t="e">
        <v>#NAME?</v>
      </c>
      <c r="AO4987" s="94" t="e">
        <f aca="false" t="array" ref="AO4987:AT4987">_xlfn.torow(_xlfn.unique(_xlfn._xlws.filter(cat_table[Sub-subsector],($E4987=cat_table[Sector])*($F4987=cat_table[Subsector]),"")))</f>
        <v>#NAME?</v>
      </c>
      <c r="AP4987" s="94" t="e">
        <v>#NAME?</v>
      </c>
      <c r="AQ4987" s="94" t="e">
        <v>#NAME?</v>
      </c>
      <c r="AR4987" s="94" t="e">
        <v>#NAME?</v>
      </c>
      <c r="AS4987" s="94" t="e">
        <v>#NAME?</v>
      </c>
      <c r="AT4987" s="94" t="e">
        <v>#NAME?</v>
      </c>
    </row>
    <row r="4988" customFormat="false" ht="15" hidden="false" customHeight="true" outlineLevel="0" collapsed="false">
      <c r="A4988" s="20" t="s">
        <v>16039</v>
      </c>
      <c r="B4988" s="20" t="str">
        <f aca="false">INDEX(Table2[], MATCH(L4988, Location_ID!$D$2:$D$3098, 0), 1)</f>
        <v>0c94c5b8-0b3b-405d-905e-636836f55123</v>
      </c>
      <c r="C4988" s="20" t="s">
        <v>1585</v>
      </c>
      <c r="D4988" s="230" t="s">
        <v>354</v>
      </c>
      <c r="E4988" s="20" t="s">
        <v>7134</v>
      </c>
      <c r="F4988" s="20" t="s">
        <v>7135</v>
      </c>
      <c r="G4988" s="20" t="s">
        <v>7591</v>
      </c>
      <c r="H4988" s="20"/>
      <c r="I4988" s="20" t="s">
        <v>15917</v>
      </c>
      <c r="J4988" s="20" t="s">
        <v>15927</v>
      </c>
      <c r="K4988" s="20" t="s">
        <v>7109</v>
      </c>
      <c r="L4988" s="20" t="s">
        <v>3329</v>
      </c>
      <c r="M4988" s="20" t="s">
        <v>7116</v>
      </c>
      <c r="N4988" s="20" t="s">
        <v>15902</v>
      </c>
      <c r="O4988" s="20" t="s">
        <v>15927</v>
      </c>
      <c r="P4988" s="201" t="n">
        <v>43730</v>
      </c>
      <c r="Q4988" s="201" t="n">
        <v>43763</v>
      </c>
      <c r="R4988" s="20" t="n">
        <v>1</v>
      </c>
      <c r="S4988" s="20" t="s">
        <v>7130</v>
      </c>
      <c r="T4988" s="20" t="n">
        <v>28.11595805</v>
      </c>
      <c r="U4988" s="20" t="n">
        <v>15.28366661</v>
      </c>
      <c r="V4988" s="20" t="n">
        <v>40.94824949</v>
      </c>
      <c r="W4988" s="20" t="s">
        <v>11510</v>
      </c>
      <c r="X4988" s="35"/>
      <c r="Y4988" s="35" t="n">
        <v>0</v>
      </c>
      <c r="Z4988" s="35" t="n">
        <v>1</v>
      </c>
      <c r="AE4988" s="94" t="e">
        <f aca="false" t="array" ref="AE4988:AK4988">_xlfn.torow(_xlfn.unique(_xlfn._xlws.filter(cat_table[Subsector],$E4988=cat_table[Sector],"")))</f>
        <v>#NAME?</v>
      </c>
      <c r="AF4988" s="94" t="e">
        <v>#NAME?</v>
      </c>
      <c r="AG4988" s="94" t="e">
        <v>#NAME?</v>
      </c>
      <c r="AH4988" s="94" t="e">
        <v>#NAME?</v>
      </c>
      <c r="AI4988" s="94" t="e">
        <v>#NAME?</v>
      </c>
      <c r="AJ4988" s="94" t="e">
        <v>#NAME?</v>
      </c>
      <c r="AK4988" s="94" t="e">
        <v>#NAME?</v>
      </c>
      <c r="AO4988" s="94" t="e">
        <f aca="false" t="array" ref="AO4988:AT4988">_xlfn.torow(_xlfn.unique(_xlfn._xlws.filter(cat_table[Sub-subsector],($E4988=cat_table[Sector])*($F4988=cat_table[Subsector]),"")))</f>
        <v>#NAME?</v>
      </c>
      <c r="AP4988" s="94" t="e">
        <v>#NAME?</v>
      </c>
      <c r="AQ4988" s="94" t="e">
        <v>#NAME?</v>
      </c>
      <c r="AR4988" s="94" t="e">
        <v>#NAME?</v>
      </c>
      <c r="AS4988" s="94" t="e">
        <v>#NAME?</v>
      </c>
      <c r="AT4988" s="94" t="e">
        <v>#NAME?</v>
      </c>
    </row>
    <row r="4989" customFormat="false" ht="15" hidden="false" customHeight="true" outlineLevel="0" collapsed="false">
      <c r="A4989" s="20" t="s">
        <v>16040</v>
      </c>
      <c r="B4989" s="20" t="str">
        <f aca="false">INDEX(Table2[], MATCH(L4989, Location_ID!$D$2:$D$3098, 0), 1)</f>
        <v>59639167-0d00-49fe-a318-8fd0844dc16f</v>
      </c>
      <c r="C4989" s="20" t="s">
        <v>1585</v>
      </c>
      <c r="D4989" s="230" t="s">
        <v>354</v>
      </c>
      <c r="E4989" s="20" t="s">
        <v>7134</v>
      </c>
      <c r="F4989" s="20" t="s">
        <v>7135</v>
      </c>
      <c r="G4989" s="20" t="s">
        <v>7591</v>
      </c>
      <c r="H4989" s="20"/>
      <c r="I4989" s="20" t="s">
        <v>15917</v>
      </c>
      <c r="J4989" s="20" t="s">
        <v>15918</v>
      </c>
      <c r="K4989" s="20" t="s">
        <v>7109</v>
      </c>
      <c r="L4989" s="20" t="s">
        <v>3331</v>
      </c>
      <c r="M4989" s="20" t="s">
        <v>7116</v>
      </c>
      <c r="N4989" s="20" t="s">
        <v>15902</v>
      </c>
      <c r="O4989" s="20" t="s">
        <v>15918</v>
      </c>
      <c r="P4989" s="201" t="n">
        <v>43730</v>
      </c>
      <c r="Q4989" s="201" t="n">
        <v>43763</v>
      </c>
      <c r="R4989" s="20" t="n">
        <v>1</v>
      </c>
      <c r="S4989" s="20" t="s">
        <v>7130</v>
      </c>
      <c r="T4989" s="20" t="n">
        <v>159.7219672</v>
      </c>
      <c r="U4989" s="20" t="n">
        <v>99.18064481</v>
      </c>
      <c r="V4989" s="20" t="n">
        <v>220.26328959</v>
      </c>
      <c r="W4989" s="20" t="s">
        <v>11510</v>
      </c>
      <c r="X4989" s="35"/>
      <c r="Y4989" s="35" t="n">
        <v>0</v>
      </c>
      <c r="Z4989" s="35" t="n">
        <v>1</v>
      </c>
      <c r="AE4989" s="94" t="e">
        <f aca="false" t="array" ref="AE4989:AK4989">_xlfn.torow(_xlfn.unique(_xlfn._xlws.filter(cat_table[Subsector],$E4989=cat_table[Sector],"")))</f>
        <v>#NAME?</v>
      </c>
      <c r="AF4989" s="94" t="e">
        <v>#NAME?</v>
      </c>
      <c r="AG4989" s="94" t="e">
        <v>#NAME?</v>
      </c>
      <c r="AH4989" s="94" t="e">
        <v>#NAME?</v>
      </c>
      <c r="AI4989" s="94" t="e">
        <v>#NAME?</v>
      </c>
      <c r="AJ4989" s="94" t="e">
        <v>#NAME?</v>
      </c>
      <c r="AK4989" s="94" t="e">
        <v>#NAME?</v>
      </c>
      <c r="AO4989" s="94" t="e">
        <f aca="false" t="array" ref="AO4989:AT4989">_xlfn.torow(_xlfn.unique(_xlfn._xlws.filter(cat_table[Sub-subsector],($E4989=cat_table[Sector])*($F4989=cat_table[Subsector]),"")))</f>
        <v>#NAME?</v>
      </c>
      <c r="AP4989" s="94" t="e">
        <v>#NAME?</v>
      </c>
      <c r="AQ4989" s="94" t="e">
        <v>#NAME?</v>
      </c>
      <c r="AR4989" s="94" t="e">
        <v>#NAME?</v>
      </c>
      <c r="AS4989" s="94" t="e">
        <v>#NAME?</v>
      </c>
      <c r="AT4989" s="94" t="e">
        <v>#NAME?</v>
      </c>
    </row>
    <row r="4990" customFormat="false" ht="15" hidden="false" customHeight="true" outlineLevel="0" collapsed="false">
      <c r="A4990" s="20" t="s">
        <v>16041</v>
      </c>
      <c r="B4990" s="20" t="str">
        <f aca="false">INDEX(Table2[], MATCH(L4990, Location_ID!$D$2:$D$3098, 0), 1)</f>
        <v>80dcbb3f-78b9-40f5-a080-e6ac5e2955af</v>
      </c>
      <c r="C4990" s="20" t="s">
        <v>1585</v>
      </c>
      <c r="D4990" s="230" t="s">
        <v>354</v>
      </c>
      <c r="E4990" s="20" t="s">
        <v>7134</v>
      </c>
      <c r="F4990" s="20" t="s">
        <v>7135</v>
      </c>
      <c r="G4990" s="20" t="s">
        <v>7591</v>
      </c>
      <c r="H4990" s="20"/>
      <c r="I4990" s="20" t="s">
        <v>15917</v>
      </c>
      <c r="J4990" s="20" t="s">
        <v>15922</v>
      </c>
      <c r="K4990" s="20" t="s">
        <v>7109</v>
      </c>
      <c r="L4990" s="20" t="s">
        <v>3333</v>
      </c>
      <c r="M4990" s="20" t="s">
        <v>7116</v>
      </c>
      <c r="N4990" s="20" t="s">
        <v>15902</v>
      </c>
      <c r="O4990" s="20" t="s">
        <v>15922</v>
      </c>
      <c r="P4990" s="201" t="n">
        <v>43730</v>
      </c>
      <c r="Q4990" s="201" t="n">
        <v>43763</v>
      </c>
      <c r="R4990" s="20" t="n">
        <v>1</v>
      </c>
      <c r="S4990" s="20" t="s">
        <v>7130</v>
      </c>
      <c r="T4990" s="20" t="n">
        <v>30.56632463</v>
      </c>
      <c r="U4990" s="20" t="n">
        <v>16.26489994</v>
      </c>
      <c r="V4990" s="20" t="n">
        <v>44.86774932</v>
      </c>
      <c r="W4990" s="20" t="s">
        <v>11510</v>
      </c>
      <c r="X4990" s="35"/>
      <c r="Y4990" s="35" t="n">
        <v>0</v>
      </c>
      <c r="Z4990" s="35" t="n">
        <v>1</v>
      </c>
      <c r="AE4990" s="94" t="e">
        <f aca="false" t="array" ref="AE4990:AK4990">_xlfn.torow(_xlfn.unique(_xlfn._xlws.filter(cat_table[Subsector],$E4990=cat_table[Sector],"")))</f>
        <v>#NAME?</v>
      </c>
      <c r="AF4990" s="94" t="e">
        <v>#NAME?</v>
      </c>
      <c r="AG4990" s="94" t="e">
        <v>#NAME?</v>
      </c>
      <c r="AH4990" s="94" t="e">
        <v>#NAME?</v>
      </c>
      <c r="AI4990" s="94" t="e">
        <v>#NAME?</v>
      </c>
      <c r="AJ4990" s="94" t="e">
        <v>#NAME?</v>
      </c>
      <c r="AK4990" s="94" t="e">
        <v>#NAME?</v>
      </c>
      <c r="AO4990" s="94" t="e">
        <f aca="false" t="array" ref="AO4990:AT4990">_xlfn.torow(_xlfn.unique(_xlfn._xlws.filter(cat_table[Sub-subsector],($E4990=cat_table[Sector])*($F4990=cat_table[Subsector]),"")))</f>
        <v>#NAME?</v>
      </c>
      <c r="AP4990" s="94" t="e">
        <v>#NAME?</v>
      </c>
      <c r="AQ4990" s="94" t="e">
        <v>#NAME?</v>
      </c>
      <c r="AR4990" s="94" t="e">
        <v>#NAME?</v>
      </c>
      <c r="AS4990" s="94" t="e">
        <v>#NAME?</v>
      </c>
      <c r="AT4990" s="94" t="e">
        <v>#NAME?</v>
      </c>
    </row>
    <row r="4991" customFormat="false" ht="15" hidden="false" customHeight="true" outlineLevel="0" collapsed="false">
      <c r="A4991" s="20" t="s">
        <v>16042</v>
      </c>
      <c r="B4991" s="20" t="str">
        <f aca="false">INDEX(Table2[], MATCH(L4991, Location_ID!$D$2:$D$3098, 0), 1)</f>
        <v>a40c5166-e11b-4ef0-827a-ffa88b40d465</v>
      </c>
      <c r="C4991" s="20" t="s">
        <v>1585</v>
      </c>
      <c r="D4991" s="230" t="s">
        <v>354</v>
      </c>
      <c r="E4991" s="20" t="s">
        <v>7134</v>
      </c>
      <c r="F4991" s="20" t="s">
        <v>7135</v>
      </c>
      <c r="G4991" s="20" t="s">
        <v>7591</v>
      </c>
      <c r="H4991" s="20"/>
      <c r="I4991" s="20" t="s">
        <v>15917</v>
      </c>
      <c r="J4991" s="20" t="s">
        <v>15927</v>
      </c>
      <c r="K4991" s="20" t="s">
        <v>7109</v>
      </c>
      <c r="L4991" s="20" t="s">
        <v>3335</v>
      </c>
      <c r="M4991" s="20" t="s">
        <v>7116</v>
      </c>
      <c r="N4991" s="20" t="s">
        <v>15902</v>
      </c>
      <c r="O4991" s="20" t="s">
        <v>15927</v>
      </c>
      <c r="P4991" s="201" t="n">
        <v>43730</v>
      </c>
      <c r="Q4991" s="201" t="n">
        <v>43763</v>
      </c>
      <c r="R4991" s="20" t="n">
        <v>1</v>
      </c>
      <c r="S4991" s="20" t="s">
        <v>7130</v>
      </c>
      <c r="T4991" s="20" t="n">
        <v>202.4969423</v>
      </c>
      <c r="U4991" s="20" t="n">
        <v>152.31711555</v>
      </c>
      <c r="V4991" s="20" t="n">
        <v>252.67676905</v>
      </c>
      <c r="W4991" s="20" t="s">
        <v>11510</v>
      </c>
      <c r="X4991" s="35"/>
      <c r="Y4991" s="35" t="n">
        <v>0</v>
      </c>
      <c r="Z4991" s="35" t="n">
        <v>1</v>
      </c>
      <c r="AE4991" s="94" t="e">
        <f aca="false" t="array" ref="AE4991:AK4991">_xlfn.torow(_xlfn.unique(_xlfn._xlws.filter(cat_table[Subsector],$E4991=cat_table[Sector],"")))</f>
        <v>#NAME?</v>
      </c>
      <c r="AF4991" s="94" t="e">
        <v>#NAME?</v>
      </c>
      <c r="AG4991" s="94" t="e">
        <v>#NAME?</v>
      </c>
      <c r="AH4991" s="94" t="e">
        <v>#NAME?</v>
      </c>
      <c r="AI4991" s="94" t="e">
        <v>#NAME?</v>
      </c>
      <c r="AJ4991" s="94" t="e">
        <v>#NAME?</v>
      </c>
      <c r="AK4991" s="94" t="e">
        <v>#NAME?</v>
      </c>
      <c r="AO4991" s="94" t="e">
        <f aca="false" t="array" ref="AO4991:AT4991">_xlfn.torow(_xlfn.unique(_xlfn._xlws.filter(cat_table[Sub-subsector],($E4991=cat_table[Sector])*($F4991=cat_table[Subsector]),"")))</f>
        <v>#NAME?</v>
      </c>
      <c r="AP4991" s="94" t="e">
        <v>#NAME?</v>
      </c>
      <c r="AQ4991" s="94" t="e">
        <v>#NAME?</v>
      </c>
      <c r="AR4991" s="94" t="e">
        <v>#NAME?</v>
      </c>
      <c r="AS4991" s="94" t="e">
        <v>#NAME?</v>
      </c>
      <c r="AT4991" s="94" t="e">
        <v>#NAME?</v>
      </c>
    </row>
    <row r="4992" customFormat="false" ht="15" hidden="false" customHeight="true" outlineLevel="0" collapsed="false">
      <c r="A4992" s="20" t="s">
        <v>16043</v>
      </c>
      <c r="B4992" s="20" t="str">
        <f aca="false">INDEX(Table2[], MATCH(L4992, Location_ID!$D$2:$D$3098, 0), 1)</f>
        <v>40d5fc5c-7ce9-4cf3-91fe-8072a1db2823</v>
      </c>
      <c r="C4992" s="20" t="s">
        <v>1585</v>
      </c>
      <c r="D4992" s="230" t="s">
        <v>354</v>
      </c>
      <c r="E4992" s="20" t="s">
        <v>7134</v>
      </c>
      <c r="F4992" s="20" t="s">
        <v>7135</v>
      </c>
      <c r="G4992" s="20" t="s">
        <v>7591</v>
      </c>
      <c r="H4992" s="20"/>
      <c r="I4992" s="20" t="s">
        <v>15917</v>
      </c>
      <c r="J4992" s="20" t="s">
        <v>15918</v>
      </c>
      <c r="K4992" s="20" t="s">
        <v>7109</v>
      </c>
      <c r="L4992" s="20" t="s">
        <v>3337</v>
      </c>
      <c r="M4992" s="20" t="s">
        <v>7116</v>
      </c>
      <c r="N4992" s="20" t="s">
        <v>15902</v>
      </c>
      <c r="O4992" s="20" t="s">
        <v>15918</v>
      </c>
      <c r="P4992" s="201" t="n">
        <v>43730</v>
      </c>
      <c r="Q4992" s="201" t="n">
        <v>43763</v>
      </c>
      <c r="R4992" s="20" t="n">
        <v>1</v>
      </c>
      <c r="S4992" s="20" t="s">
        <v>7130</v>
      </c>
      <c r="T4992" s="20" t="n">
        <v>117.6151123</v>
      </c>
      <c r="U4992" s="20" t="n">
        <v>68.48193093</v>
      </c>
      <c r="V4992" s="20" t="n">
        <v>166.74829367</v>
      </c>
      <c r="W4992" s="20" t="s">
        <v>11510</v>
      </c>
      <c r="X4992" s="35"/>
      <c r="Y4992" s="35" t="n">
        <v>0</v>
      </c>
      <c r="Z4992" s="35" t="n">
        <v>1</v>
      </c>
      <c r="AE4992" s="94" t="e">
        <f aca="false" t="array" ref="AE4992:AK4992">_xlfn.torow(_xlfn.unique(_xlfn._xlws.filter(cat_table[Subsector],$E4992=cat_table[Sector],"")))</f>
        <v>#NAME?</v>
      </c>
      <c r="AF4992" s="94" t="e">
        <v>#NAME?</v>
      </c>
      <c r="AG4992" s="94" t="e">
        <v>#NAME?</v>
      </c>
      <c r="AH4992" s="94" t="e">
        <v>#NAME?</v>
      </c>
      <c r="AI4992" s="94" t="e">
        <v>#NAME?</v>
      </c>
      <c r="AJ4992" s="94" t="e">
        <v>#NAME?</v>
      </c>
      <c r="AK4992" s="94" t="e">
        <v>#NAME?</v>
      </c>
      <c r="AO4992" s="94" t="e">
        <f aca="false" t="array" ref="AO4992:AT4992">_xlfn.torow(_xlfn.unique(_xlfn._xlws.filter(cat_table[Sub-subsector],($E4992=cat_table[Sector])*($F4992=cat_table[Subsector]),"")))</f>
        <v>#NAME?</v>
      </c>
      <c r="AP4992" s="94" t="e">
        <v>#NAME?</v>
      </c>
      <c r="AQ4992" s="94" t="e">
        <v>#NAME?</v>
      </c>
      <c r="AR4992" s="94" t="e">
        <v>#NAME?</v>
      </c>
      <c r="AS4992" s="94" t="e">
        <v>#NAME?</v>
      </c>
      <c r="AT4992" s="94" t="e">
        <v>#NAME?</v>
      </c>
    </row>
    <row r="4993" customFormat="false" ht="15" hidden="false" customHeight="true" outlineLevel="0" collapsed="false">
      <c r="A4993" s="20" t="s">
        <v>16044</v>
      </c>
      <c r="B4993" s="20" t="str">
        <f aca="false">INDEX(Table2[], MATCH(L4993, Location_ID!$D$2:$D$3098, 0), 1)</f>
        <v>05fd9752-bb57-4c0d-b44d-7717e0f9350c</v>
      </c>
      <c r="C4993" s="20" t="s">
        <v>1585</v>
      </c>
      <c r="D4993" s="230" t="s">
        <v>354</v>
      </c>
      <c r="E4993" s="20" t="s">
        <v>7134</v>
      </c>
      <c r="F4993" s="20" t="s">
        <v>7135</v>
      </c>
      <c r="G4993" s="20" t="s">
        <v>7591</v>
      </c>
      <c r="H4993" s="20"/>
      <c r="I4993" s="20" t="s">
        <v>15917</v>
      </c>
      <c r="J4993" s="20" t="s">
        <v>15927</v>
      </c>
      <c r="K4993" s="20" t="s">
        <v>7109</v>
      </c>
      <c r="L4993" s="20" t="s">
        <v>3339</v>
      </c>
      <c r="M4993" s="20" t="s">
        <v>7116</v>
      </c>
      <c r="N4993" s="20" t="s">
        <v>15902</v>
      </c>
      <c r="O4993" s="20" t="s">
        <v>15927</v>
      </c>
      <c r="P4993" s="201" t="n">
        <v>43730</v>
      </c>
      <c r="Q4993" s="201" t="n">
        <v>43763</v>
      </c>
      <c r="R4993" s="20" t="n">
        <v>1</v>
      </c>
      <c r="S4993" s="20" t="s">
        <v>7130</v>
      </c>
      <c r="T4993" s="20" t="n">
        <v>170.1660239</v>
      </c>
      <c r="U4993" s="20" t="n">
        <v>104.2024467</v>
      </c>
      <c r="V4993" s="20" t="n">
        <v>236.1296011</v>
      </c>
      <c r="W4993" s="20" t="s">
        <v>11510</v>
      </c>
      <c r="X4993" s="35"/>
      <c r="Y4993" s="35" t="n">
        <v>0</v>
      </c>
      <c r="Z4993" s="35" t="n">
        <v>1</v>
      </c>
      <c r="AE4993" s="94" t="e">
        <f aca="false" t="array" ref="AE4993:AK4993">_xlfn.torow(_xlfn.unique(_xlfn._xlws.filter(cat_table[Subsector],$E4993=cat_table[Sector],"")))</f>
        <v>#NAME?</v>
      </c>
      <c r="AF4993" s="94" t="e">
        <v>#NAME?</v>
      </c>
      <c r="AG4993" s="94" t="e">
        <v>#NAME?</v>
      </c>
      <c r="AH4993" s="94" t="e">
        <v>#NAME?</v>
      </c>
      <c r="AI4993" s="94" t="e">
        <v>#NAME?</v>
      </c>
      <c r="AJ4993" s="94" t="e">
        <v>#NAME?</v>
      </c>
      <c r="AK4993" s="94" t="e">
        <v>#NAME?</v>
      </c>
      <c r="AO4993" s="94" t="e">
        <f aca="false" t="array" ref="AO4993:AT4993">_xlfn.torow(_xlfn.unique(_xlfn._xlws.filter(cat_table[Sub-subsector],($E4993=cat_table[Sector])*($F4993=cat_table[Subsector]),"")))</f>
        <v>#NAME?</v>
      </c>
      <c r="AP4993" s="94" t="e">
        <v>#NAME?</v>
      </c>
      <c r="AQ4993" s="94" t="e">
        <v>#NAME?</v>
      </c>
      <c r="AR4993" s="94" t="e">
        <v>#NAME?</v>
      </c>
      <c r="AS4993" s="94" t="e">
        <v>#NAME?</v>
      </c>
      <c r="AT4993" s="94" t="e">
        <v>#NAME?</v>
      </c>
    </row>
    <row r="4994" customFormat="false" ht="15" hidden="false" customHeight="true" outlineLevel="0" collapsed="false">
      <c r="A4994" s="20" t="s">
        <v>16045</v>
      </c>
      <c r="B4994" s="20" t="str">
        <f aca="false">INDEX(Table2[], MATCH(L4994, Location_ID!$D$2:$D$3098, 0), 1)</f>
        <v>172ec0df-62c8-438e-8949-b82acf6044ce</v>
      </c>
      <c r="C4994" s="20" t="s">
        <v>1585</v>
      </c>
      <c r="D4994" s="230" t="s">
        <v>354</v>
      </c>
      <c r="E4994" s="20" t="s">
        <v>7134</v>
      </c>
      <c r="F4994" s="20" t="s">
        <v>7135</v>
      </c>
      <c r="G4994" s="20" t="s">
        <v>7591</v>
      </c>
      <c r="H4994" s="20"/>
      <c r="I4994" s="20" t="s">
        <v>15917</v>
      </c>
      <c r="J4994" s="20" t="s">
        <v>15918</v>
      </c>
      <c r="K4994" s="20" t="s">
        <v>7109</v>
      </c>
      <c r="L4994" s="20" t="s">
        <v>3341</v>
      </c>
      <c r="M4994" s="20" t="s">
        <v>7116</v>
      </c>
      <c r="N4994" s="20" t="s">
        <v>15902</v>
      </c>
      <c r="O4994" s="20" t="s">
        <v>15918</v>
      </c>
      <c r="P4994" s="201" t="n">
        <v>43730</v>
      </c>
      <c r="Q4994" s="201" t="n">
        <v>43763</v>
      </c>
      <c r="R4994" s="20" t="n">
        <v>1</v>
      </c>
      <c r="S4994" s="20" t="s">
        <v>7130</v>
      </c>
      <c r="T4994" s="20" t="n">
        <v>18.928157</v>
      </c>
      <c r="U4994" s="20" t="n">
        <v>9.100101545</v>
      </c>
      <c r="V4994" s="20" t="n">
        <v>28.756212455</v>
      </c>
      <c r="W4994" s="20" t="s">
        <v>11510</v>
      </c>
      <c r="X4994" s="35"/>
      <c r="Y4994" s="35" t="n">
        <v>0</v>
      </c>
      <c r="Z4994" s="35" t="n">
        <v>1</v>
      </c>
      <c r="AE4994" s="94" t="e">
        <f aca="false" t="array" ref="AE4994:AK4994">_xlfn.torow(_xlfn.unique(_xlfn._xlws.filter(cat_table[Subsector],$E4994=cat_table[Sector],"")))</f>
        <v>#NAME?</v>
      </c>
      <c r="AF4994" s="94" t="e">
        <v>#NAME?</v>
      </c>
      <c r="AG4994" s="94" t="e">
        <v>#NAME?</v>
      </c>
      <c r="AH4994" s="94" t="e">
        <v>#NAME?</v>
      </c>
      <c r="AI4994" s="94" t="e">
        <v>#NAME?</v>
      </c>
      <c r="AJ4994" s="94" t="e">
        <v>#NAME?</v>
      </c>
      <c r="AK4994" s="94" t="e">
        <v>#NAME?</v>
      </c>
      <c r="AO4994" s="94" t="e">
        <f aca="false" t="array" ref="AO4994:AT4994">_xlfn.torow(_xlfn.unique(_xlfn._xlws.filter(cat_table[Sub-subsector],($E4994=cat_table[Sector])*($F4994=cat_table[Subsector]),"")))</f>
        <v>#NAME?</v>
      </c>
      <c r="AP4994" s="94" t="e">
        <v>#NAME?</v>
      </c>
      <c r="AQ4994" s="94" t="e">
        <v>#NAME?</v>
      </c>
      <c r="AR4994" s="94" t="e">
        <v>#NAME?</v>
      </c>
      <c r="AS4994" s="94" t="e">
        <v>#NAME?</v>
      </c>
      <c r="AT4994" s="94" t="e">
        <v>#NAME?</v>
      </c>
    </row>
    <row r="4995" customFormat="false" ht="15" hidden="false" customHeight="true" outlineLevel="0" collapsed="false">
      <c r="A4995" s="20" t="s">
        <v>16046</v>
      </c>
      <c r="B4995" s="20" t="str">
        <f aca="false">INDEX(Table2[], MATCH(L4995, Location_ID!$D$2:$D$3098, 0), 1)</f>
        <v>6b7bebbf-99fa-47bd-9225-d873b519201d</v>
      </c>
      <c r="C4995" s="20" t="s">
        <v>1585</v>
      </c>
      <c r="D4995" s="230" t="s">
        <v>354</v>
      </c>
      <c r="E4995" s="20" t="s">
        <v>7134</v>
      </c>
      <c r="F4995" s="20" t="s">
        <v>7135</v>
      </c>
      <c r="G4995" s="20" t="s">
        <v>7591</v>
      </c>
      <c r="H4995" s="20"/>
      <c r="I4995" s="20" t="s">
        <v>15917</v>
      </c>
      <c r="J4995" s="20" t="s">
        <v>15927</v>
      </c>
      <c r="K4995" s="20" t="s">
        <v>7109</v>
      </c>
      <c r="L4995" s="20" t="s">
        <v>3343</v>
      </c>
      <c r="M4995" s="20" t="s">
        <v>7116</v>
      </c>
      <c r="N4995" s="20" t="s">
        <v>15902</v>
      </c>
      <c r="O4995" s="20" t="s">
        <v>15927</v>
      </c>
      <c r="P4995" s="201" t="n">
        <v>43730</v>
      </c>
      <c r="Q4995" s="201" t="n">
        <v>43763</v>
      </c>
      <c r="R4995" s="20" t="n">
        <v>1</v>
      </c>
      <c r="S4995" s="20" t="s">
        <v>7130</v>
      </c>
      <c r="T4995" s="20" t="n">
        <v>95.39050933</v>
      </c>
      <c r="U4995" s="20" t="n">
        <v>73.61501453</v>
      </c>
      <c r="V4995" s="20" t="n">
        <v>117.16600413</v>
      </c>
      <c r="W4995" s="20" t="s">
        <v>11510</v>
      </c>
      <c r="X4995" s="35"/>
      <c r="Y4995" s="35" t="n">
        <v>0</v>
      </c>
      <c r="Z4995" s="35" t="n">
        <v>1</v>
      </c>
      <c r="AE4995" s="94" t="e">
        <f aca="false" t="array" ref="AE4995:AK4995">_xlfn.torow(_xlfn.unique(_xlfn._xlws.filter(cat_table[Subsector],$E4995=cat_table[Sector],"")))</f>
        <v>#NAME?</v>
      </c>
      <c r="AF4995" s="94" t="e">
        <v>#NAME?</v>
      </c>
      <c r="AG4995" s="94" t="e">
        <v>#NAME?</v>
      </c>
      <c r="AH4995" s="94" t="e">
        <v>#NAME?</v>
      </c>
      <c r="AI4995" s="94" t="e">
        <v>#NAME?</v>
      </c>
      <c r="AJ4995" s="94" t="e">
        <v>#NAME?</v>
      </c>
      <c r="AK4995" s="94" t="e">
        <v>#NAME?</v>
      </c>
      <c r="AO4995" s="94" t="e">
        <f aca="false" t="array" ref="AO4995:AT4995">_xlfn.torow(_xlfn.unique(_xlfn._xlws.filter(cat_table[Sub-subsector],($E4995=cat_table[Sector])*($F4995=cat_table[Subsector]),"")))</f>
        <v>#NAME?</v>
      </c>
      <c r="AP4995" s="94" t="e">
        <v>#NAME?</v>
      </c>
      <c r="AQ4995" s="94" t="e">
        <v>#NAME?</v>
      </c>
      <c r="AR4995" s="94" t="e">
        <v>#NAME?</v>
      </c>
      <c r="AS4995" s="94" t="e">
        <v>#NAME?</v>
      </c>
      <c r="AT4995" s="94" t="e">
        <v>#NAME?</v>
      </c>
    </row>
    <row r="4996" customFormat="false" ht="15" hidden="false" customHeight="true" outlineLevel="0" collapsed="false">
      <c r="A4996" s="20" t="s">
        <v>16047</v>
      </c>
      <c r="B4996" s="20" t="str">
        <f aca="false">INDEX(Table2[], MATCH(L4996, Location_ID!$D$2:$D$3098, 0), 1)</f>
        <v>81b971d8-aaea-4422-b377-52cb3bc92542</v>
      </c>
      <c r="C4996" s="20" t="s">
        <v>1585</v>
      </c>
      <c r="D4996" s="230" t="s">
        <v>354</v>
      </c>
      <c r="E4996" s="20" t="s">
        <v>7134</v>
      </c>
      <c r="F4996" s="20" t="s">
        <v>7135</v>
      </c>
      <c r="G4996" s="20" t="s">
        <v>7591</v>
      </c>
      <c r="H4996" s="20"/>
      <c r="I4996" s="20" t="s">
        <v>15917</v>
      </c>
      <c r="J4996" s="20" t="s">
        <v>15927</v>
      </c>
      <c r="K4996" s="20" t="s">
        <v>7109</v>
      </c>
      <c r="L4996" s="20" t="s">
        <v>3345</v>
      </c>
      <c r="M4996" s="20" t="s">
        <v>7116</v>
      </c>
      <c r="N4996" s="20" t="s">
        <v>15902</v>
      </c>
      <c r="O4996" s="20" t="s">
        <v>15927</v>
      </c>
      <c r="P4996" s="201" t="n">
        <v>43730</v>
      </c>
      <c r="Q4996" s="201" t="n">
        <v>43763</v>
      </c>
      <c r="R4996" s="20" t="n">
        <v>1</v>
      </c>
      <c r="S4996" s="20" t="s">
        <v>7130</v>
      </c>
      <c r="T4996" s="20" t="n">
        <v>539.5199734</v>
      </c>
      <c r="U4996" s="20" t="n">
        <v>344.3739235</v>
      </c>
      <c r="V4996" s="20" t="n">
        <v>734.6660233</v>
      </c>
      <c r="W4996" s="20" t="s">
        <v>11510</v>
      </c>
      <c r="X4996" s="35"/>
      <c r="Y4996" s="35" t="n">
        <v>0</v>
      </c>
      <c r="Z4996" s="35" t="n">
        <v>1</v>
      </c>
      <c r="AE4996" s="94" t="e">
        <f aca="false" t="array" ref="AE4996:AK4996">_xlfn.torow(_xlfn.unique(_xlfn._xlws.filter(cat_table[Subsector],$E4996=cat_table[Sector],"")))</f>
        <v>#NAME?</v>
      </c>
      <c r="AF4996" s="94" t="e">
        <v>#NAME?</v>
      </c>
      <c r="AG4996" s="94" t="e">
        <v>#NAME?</v>
      </c>
      <c r="AH4996" s="94" t="e">
        <v>#NAME?</v>
      </c>
      <c r="AI4996" s="94" t="e">
        <v>#NAME?</v>
      </c>
      <c r="AJ4996" s="94" t="e">
        <v>#NAME?</v>
      </c>
      <c r="AK4996" s="94" t="e">
        <v>#NAME?</v>
      </c>
      <c r="AO4996" s="94" t="e">
        <f aca="false" t="array" ref="AO4996:AT4996">_xlfn.torow(_xlfn.unique(_xlfn._xlws.filter(cat_table[Sub-subsector],($E4996=cat_table[Sector])*($F4996=cat_table[Subsector]),"")))</f>
        <v>#NAME?</v>
      </c>
      <c r="AP4996" s="94" t="e">
        <v>#NAME?</v>
      </c>
      <c r="AQ4996" s="94" t="e">
        <v>#NAME?</v>
      </c>
      <c r="AR4996" s="94" t="e">
        <v>#NAME?</v>
      </c>
      <c r="AS4996" s="94" t="e">
        <v>#NAME?</v>
      </c>
      <c r="AT4996" s="94" t="e">
        <v>#NAME?</v>
      </c>
    </row>
    <row r="4997" customFormat="false" ht="15" hidden="false" customHeight="true" outlineLevel="0" collapsed="false">
      <c r="A4997" s="20" t="s">
        <v>16048</v>
      </c>
      <c r="B4997" s="20" t="str">
        <f aca="false">INDEX(Table2[], MATCH(L4997, Location_ID!$D$2:$D$3098, 0), 1)</f>
        <v>bbc2789c-0f49-4b2f-9cf4-8f6769adbf81</v>
      </c>
      <c r="C4997" s="20" t="s">
        <v>1585</v>
      </c>
      <c r="D4997" s="230" t="s">
        <v>354</v>
      </c>
      <c r="E4997" s="20" t="s">
        <v>7134</v>
      </c>
      <c r="F4997" s="20" t="s">
        <v>7135</v>
      </c>
      <c r="G4997" s="20" t="s">
        <v>7591</v>
      </c>
      <c r="H4997" s="20"/>
      <c r="I4997" s="20" t="s">
        <v>15917</v>
      </c>
      <c r="J4997" s="20" t="s">
        <v>15927</v>
      </c>
      <c r="K4997" s="20" t="s">
        <v>7109</v>
      </c>
      <c r="L4997" s="20" t="s">
        <v>3347</v>
      </c>
      <c r="M4997" s="20" t="s">
        <v>7116</v>
      </c>
      <c r="N4997" s="20" t="s">
        <v>15902</v>
      </c>
      <c r="O4997" s="20" t="s">
        <v>15927</v>
      </c>
      <c r="P4997" s="201" t="n">
        <v>43730</v>
      </c>
      <c r="Q4997" s="201" t="n">
        <v>43763</v>
      </c>
      <c r="R4997" s="20" t="n">
        <v>1</v>
      </c>
      <c r="S4997" s="20" t="s">
        <v>7130</v>
      </c>
      <c r="T4997" s="20" t="n">
        <v>290.7257809</v>
      </c>
      <c r="U4997" s="20" t="n">
        <v>212.62778943</v>
      </c>
      <c r="V4997" s="20" t="n">
        <v>368.82377237</v>
      </c>
      <c r="W4997" s="20" t="s">
        <v>11510</v>
      </c>
      <c r="X4997" s="35"/>
      <c r="Y4997" s="35" t="n">
        <v>0</v>
      </c>
      <c r="Z4997" s="35" t="n">
        <v>1</v>
      </c>
      <c r="AE4997" s="94" t="e">
        <f aca="false" t="array" ref="AE4997:AK4997">_xlfn.torow(_xlfn.unique(_xlfn._xlws.filter(cat_table[Subsector],$E4997=cat_table[Sector],"")))</f>
        <v>#NAME?</v>
      </c>
      <c r="AF4997" s="94" t="e">
        <v>#NAME?</v>
      </c>
      <c r="AG4997" s="94" t="e">
        <v>#NAME?</v>
      </c>
      <c r="AH4997" s="94" t="e">
        <v>#NAME?</v>
      </c>
      <c r="AI4997" s="94" t="e">
        <v>#NAME?</v>
      </c>
      <c r="AJ4997" s="94" t="e">
        <v>#NAME?</v>
      </c>
      <c r="AK4997" s="94" t="e">
        <v>#NAME?</v>
      </c>
      <c r="AO4997" s="94" t="e">
        <f aca="false" t="array" ref="AO4997:AT4997">_xlfn.torow(_xlfn.unique(_xlfn._xlws.filter(cat_table[Sub-subsector],($E4997=cat_table[Sector])*($F4997=cat_table[Subsector]),"")))</f>
        <v>#NAME?</v>
      </c>
      <c r="AP4997" s="94" t="e">
        <v>#NAME?</v>
      </c>
      <c r="AQ4997" s="94" t="e">
        <v>#NAME?</v>
      </c>
      <c r="AR4997" s="94" t="e">
        <v>#NAME?</v>
      </c>
      <c r="AS4997" s="94" t="e">
        <v>#NAME?</v>
      </c>
      <c r="AT4997" s="94" t="e">
        <v>#NAME?</v>
      </c>
    </row>
    <row r="4998" customFormat="false" ht="15" hidden="false" customHeight="true" outlineLevel="0" collapsed="false">
      <c r="A4998" s="20" t="s">
        <v>16049</v>
      </c>
      <c r="B4998" s="20" t="str">
        <f aca="false">INDEX(Table2[], MATCH(L4998, Location_ID!$D$2:$D$3098, 0), 1)</f>
        <v>3dd1c4dc-c72a-4ed0-a0f2-76e2ca78f2c7</v>
      </c>
      <c r="C4998" s="20" t="s">
        <v>1585</v>
      </c>
      <c r="D4998" s="230" t="s">
        <v>354</v>
      </c>
      <c r="E4998" s="20" t="s">
        <v>7134</v>
      </c>
      <c r="F4998" s="20" t="s">
        <v>7135</v>
      </c>
      <c r="G4998" s="20" t="s">
        <v>7591</v>
      </c>
      <c r="H4998" s="20"/>
      <c r="I4998" s="20" t="s">
        <v>15917</v>
      </c>
      <c r="J4998" s="20" t="s">
        <v>15932</v>
      </c>
      <c r="K4998" s="20" t="s">
        <v>7109</v>
      </c>
      <c r="L4998" s="20" t="s">
        <v>3349</v>
      </c>
      <c r="M4998" s="20" t="s">
        <v>7116</v>
      </c>
      <c r="N4998" s="20" t="s">
        <v>15902</v>
      </c>
      <c r="O4998" s="20" t="s">
        <v>15932</v>
      </c>
      <c r="P4998" s="201" t="n">
        <v>43730</v>
      </c>
      <c r="Q4998" s="201" t="n">
        <v>43763</v>
      </c>
      <c r="R4998" s="20" t="n">
        <v>1</v>
      </c>
      <c r="S4998" s="20" t="s">
        <v>7130</v>
      </c>
      <c r="T4998" s="20" t="n">
        <v>44.68151056</v>
      </c>
      <c r="U4998" s="20" t="n">
        <v>10.03828212</v>
      </c>
      <c r="V4998" s="20" t="n">
        <v>79.324739</v>
      </c>
      <c r="W4998" s="20" t="s">
        <v>11510</v>
      </c>
      <c r="X4998" s="35"/>
      <c r="Y4998" s="35" t="n">
        <v>0</v>
      </c>
      <c r="Z4998" s="35" t="n">
        <v>1</v>
      </c>
      <c r="AE4998" s="94" t="e">
        <f aca="false" t="array" ref="AE4998:AK4998">_xlfn.torow(_xlfn.unique(_xlfn._xlws.filter(cat_table[Subsector],$E4998=cat_table[Sector],"")))</f>
        <v>#NAME?</v>
      </c>
      <c r="AF4998" s="94" t="e">
        <v>#NAME?</v>
      </c>
      <c r="AG4998" s="94" t="e">
        <v>#NAME?</v>
      </c>
      <c r="AH4998" s="94" t="e">
        <v>#NAME?</v>
      </c>
      <c r="AI4998" s="94" t="e">
        <v>#NAME?</v>
      </c>
      <c r="AJ4998" s="94" t="e">
        <v>#NAME?</v>
      </c>
      <c r="AK4998" s="94" t="e">
        <v>#NAME?</v>
      </c>
      <c r="AO4998" s="94" t="e">
        <f aca="false" t="array" ref="AO4998:AT4998">_xlfn.torow(_xlfn.unique(_xlfn._xlws.filter(cat_table[Sub-subsector],($E4998=cat_table[Sector])*($F4998=cat_table[Subsector]),"")))</f>
        <v>#NAME?</v>
      </c>
      <c r="AP4998" s="94" t="e">
        <v>#NAME?</v>
      </c>
      <c r="AQ4998" s="94" t="e">
        <v>#NAME?</v>
      </c>
      <c r="AR4998" s="94" t="e">
        <v>#NAME?</v>
      </c>
      <c r="AS4998" s="94" t="e">
        <v>#NAME?</v>
      </c>
      <c r="AT4998" s="94" t="e">
        <v>#NAME?</v>
      </c>
    </row>
    <row r="4999" customFormat="false" ht="15" hidden="false" customHeight="true" outlineLevel="0" collapsed="false">
      <c r="A4999" s="20" t="s">
        <v>16050</v>
      </c>
      <c r="B4999" s="20" t="str">
        <f aca="false">INDEX(Table2[], MATCH(L4999, Location_ID!$D$2:$D$3098, 0), 1)</f>
        <v>391e5130-d7b1-43cc-ae08-f315624dd1ad</v>
      </c>
      <c r="C4999" s="20" t="s">
        <v>1585</v>
      </c>
      <c r="D4999" s="230" t="s">
        <v>354</v>
      </c>
      <c r="E4999" s="20" t="s">
        <v>7134</v>
      </c>
      <c r="F4999" s="20" t="s">
        <v>7135</v>
      </c>
      <c r="G4999" s="20" t="s">
        <v>7591</v>
      </c>
      <c r="H4999" s="20"/>
      <c r="I4999" s="20" t="s">
        <v>15917</v>
      </c>
      <c r="J4999" s="20" t="s">
        <v>15918</v>
      </c>
      <c r="K4999" s="20" t="s">
        <v>7109</v>
      </c>
      <c r="L4999" s="20" t="s">
        <v>3351</v>
      </c>
      <c r="M4999" s="20" t="s">
        <v>7116</v>
      </c>
      <c r="N4999" s="20" t="s">
        <v>15902</v>
      </c>
      <c r="O4999" s="20" t="s">
        <v>15918</v>
      </c>
      <c r="P4999" s="201" t="n">
        <v>43730</v>
      </c>
      <c r="Q4999" s="201" t="n">
        <v>43763</v>
      </c>
      <c r="R4999" s="20" t="n">
        <v>1</v>
      </c>
      <c r="S4999" s="20" t="s">
        <v>7130</v>
      </c>
      <c r="T4999" s="20" t="n">
        <v>255.8550398</v>
      </c>
      <c r="U4999" s="20" t="n">
        <v>112.6341358</v>
      </c>
      <c r="V4999" s="20" t="n">
        <v>399.0759438</v>
      </c>
      <c r="W4999" s="20" t="s">
        <v>11510</v>
      </c>
      <c r="X4999" s="35"/>
      <c r="Y4999" s="35" t="n">
        <v>0</v>
      </c>
      <c r="Z4999" s="35" t="n">
        <v>1</v>
      </c>
      <c r="AE4999" s="94" t="e">
        <f aca="false" t="array" ref="AE4999:AK4999">_xlfn.torow(_xlfn.unique(_xlfn._xlws.filter(cat_table[Subsector],$E4999=cat_table[Sector],"")))</f>
        <v>#NAME?</v>
      </c>
      <c r="AF4999" s="94" t="e">
        <v>#NAME?</v>
      </c>
      <c r="AG4999" s="94" t="e">
        <v>#NAME?</v>
      </c>
      <c r="AH4999" s="94" t="e">
        <v>#NAME?</v>
      </c>
      <c r="AI4999" s="94" t="e">
        <v>#NAME?</v>
      </c>
      <c r="AJ4999" s="94" t="e">
        <v>#NAME?</v>
      </c>
      <c r="AK4999" s="94" t="e">
        <v>#NAME?</v>
      </c>
      <c r="AO4999" s="94" t="e">
        <f aca="false" t="array" ref="AO4999:AT4999">_xlfn.torow(_xlfn.unique(_xlfn._xlws.filter(cat_table[Sub-subsector],($E4999=cat_table[Sector])*($F4999=cat_table[Subsector]),"")))</f>
        <v>#NAME?</v>
      </c>
      <c r="AP4999" s="94" t="e">
        <v>#NAME?</v>
      </c>
      <c r="AQ4999" s="94" t="e">
        <v>#NAME?</v>
      </c>
      <c r="AR4999" s="94" t="e">
        <v>#NAME?</v>
      </c>
      <c r="AS4999" s="94" t="e">
        <v>#NAME?</v>
      </c>
      <c r="AT4999" s="94" t="e">
        <v>#NAME?</v>
      </c>
    </row>
    <row r="5000" customFormat="false" ht="15" hidden="false" customHeight="true" outlineLevel="0" collapsed="false">
      <c r="A5000" s="20" t="s">
        <v>16051</v>
      </c>
      <c r="B5000" s="20" t="str">
        <f aca="false">INDEX(Table2[], MATCH(L5000, Location_ID!$D$2:$D$3098, 0), 1)</f>
        <v>8662f505-2123-49fe-a84a-b53a51d95b39</v>
      </c>
      <c r="C5000" s="20" t="s">
        <v>1585</v>
      </c>
      <c r="D5000" s="230" t="s">
        <v>354</v>
      </c>
      <c r="E5000" s="20" t="s">
        <v>7134</v>
      </c>
      <c r="F5000" s="20" t="s">
        <v>7135</v>
      </c>
      <c r="G5000" s="20" t="s">
        <v>7591</v>
      </c>
      <c r="H5000" s="20"/>
      <c r="I5000" s="20" t="s">
        <v>15917</v>
      </c>
      <c r="J5000" s="20" t="s">
        <v>15918</v>
      </c>
      <c r="K5000" s="20" t="s">
        <v>7109</v>
      </c>
      <c r="L5000" s="20" t="s">
        <v>3353</v>
      </c>
      <c r="M5000" s="20" t="s">
        <v>7116</v>
      </c>
      <c r="N5000" s="20" t="s">
        <v>15902</v>
      </c>
      <c r="O5000" s="20" t="s">
        <v>15918</v>
      </c>
      <c r="P5000" s="201" t="n">
        <v>43730</v>
      </c>
      <c r="Q5000" s="201" t="n">
        <v>43763</v>
      </c>
      <c r="R5000" s="20" t="n">
        <v>1</v>
      </c>
      <c r="S5000" s="20" t="s">
        <v>7130</v>
      </c>
      <c r="T5000" s="20" t="n">
        <v>61.28678054</v>
      </c>
      <c r="U5000" s="20" t="n">
        <v>21.35420933</v>
      </c>
      <c r="V5000" s="20" t="n">
        <v>101.21935175</v>
      </c>
      <c r="W5000" s="20" t="s">
        <v>11510</v>
      </c>
      <c r="X5000" s="35"/>
      <c r="Y5000" s="35" t="n">
        <v>0</v>
      </c>
      <c r="Z5000" s="35" t="n">
        <v>1</v>
      </c>
      <c r="AE5000" s="94" t="e">
        <f aca="false" t="array" ref="AE5000:AK5000">_xlfn.torow(_xlfn.unique(_xlfn._xlws.filter(cat_table[Subsector],$E5000=cat_table[Sector],"")))</f>
        <v>#NAME?</v>
      </c>
      <c r="AF5000" s="94" t="e">
        <v>#NAME?</v>
      </c>
      <c r="AG5000" s="94" t="e">
        <v>#NAME?</v>
      </c>
      <c r="AH5000" s="94" t="e">
        <v>#NAME?</v>
      </c>
      <c r="AI5000" s="94" t="e">
        <v>#NAME?</v>
      </c>
      <c r="AJ5000" s="94" t="e">
        <v>#NAME?</v>
      </c>
      <c r="AK5000" s="94" t="e">
        <v>#NAME?</v>
      </c>
      <c r="AO5000" s="94" t="e">
        <f aca="false" t="array" ref="AO5000:AT5000">_xlfn.torow(_xlfn.unique(_xlfn._xlws.filter(cat_table[Sub-subsector],($E5000=cat_table[Sector])*($F5000=cat_table[Subsector]),"")))</f>
        <v>#NAME?</v>
      </c>
      <c r="AP5000" s="94" t="e">
        <v>#NAME?</v>
      </c>
      <c r="AQ5000" s="94" t="e">
        <v>#NAME?</v>
      </c>
      <c r="AR5000" s="94" t="e">
        <v>#NAME?</v>
      </c>
      <c r="AS5000" s="94" t="e">
        <v>#NAME?</v>
      </c>
      <c r="AT5000" s="94" t="e">
        <v>#NAME?</v>
      </c>
    </row>
    <row r="5001" customFormat="false" ht="15" hidden="false" customHeight="true" outlineLevel="0" collapsed="false">
      <c r="A5001" s="20" t="s">
        <v>16052</v>
      </c>
      <c r="B5001" s="20" t="str">
        <f aca="false">INDEX(Table2[], MATCH(L5001, Location_ID!$D$2:$D$3098, 0), 1)</f>
        <v>0b6d8cce-c7c8-42bd-9b8d-7e9ffc1a3696</v>
      </c>
      <c r="C5001" s="20" t="s">
        <v>1585</v>
      </c>
      <c r="D5001" s="230" t="s">
        <v>354</v>
      </c>
      <c r="E5001" s="20" t="s">
        <v>7134</v>
      </c>
      <c r="F5001" s="20" t="s">
        <v>7135</v>
      </c>
      <c r="G5001" s="20" t="s">
        <v>7591</v>
      </c>
      <c r="H5001" s="20"/>
      <c r="I5001" s="20" t="s">
        <v>15917</v>
      </c>
      <c r="J5001" s="20" t="s">
        <v>15927</v>
      </c>
      <c r="K5001" s="20" t="s">
        <v>7109</v>
      </c>
      <c r="L5001" s="20" t="s">
        <v>3355</v>
      </c>
      <c r="M5001" s="20" t="s">
        <v>7116</v>
      </c>
      <c r="N5001" s="20" t="s">
        <v>15902</v>
      </c>
      <c r="O5001" s="20" t="s">
        <v>15927</v>
      </c>
      <c r="P5001" s="201" t="n">
        <v>43730</v>
      </c>
      <c r="Q5001" s="201" t="n">
        <v>43763</v>
      </c>
      <c r="R5001" s="20" t="n">
        <v>1</v>
      </c>
      <c r="S5001" s="20" t="s">
        <v>7130</v>
      </c>
      <c r="T5001" s="20" t="n">
        <v>134.120066</v>
      </c>
      <c r="U5001" s="20" t="n">
        <v>68.38447967</v>
      </c>
      <c r="V5001" s="20" t="n">
        <v>199.85565233</v>
      </c>
      <c r="W5001" s="20" t="s">
        <v>11510</v>
      </c>
      <c r="X5001" s="35"/>
      <c r="Y5001" s="35" t="n">
        <v>0</v>
      </c>
      <c r="Z5001" s="35" t="n">
        <v>1</v>
      </c>
      <c r="AE5001" s="94" t="e">
        <f aca="false" t="array" ref="AE5001:AK5001">_xlfn.torow(_xlfn.unique(_xlfn._xlws.filter(cat_table[Subsector],$E5001=cat_table[Sector],"")))</f>
        <v>#NAME?</v>
      </c>
      <c r="AF5001" s="94" t="e">
        <v>#NAME?</v>
      </c>
      <c r="AG5001" s="94" t="e">
        <v>#NAME?</v>
      </c>
      <c r="AH5001" s="94" t="e">
        <v>#NAME?</v>
      </c>
      <c r="AI5001" s="94" t="e">
        <v>#NAME?</v>
      </c>
      <c r="AJ5001" s="94" t="e">
        <v>#NAME?</v>
      </c>
      <c r="AK5001" s="94" t="e">
        <v>#NAME?</v>
      </c>
      <c r="AO5001" s="94" t="e">
        <f aca="false" t="array" ref="AO5001:AT5001">_xlfn.torow(_xlfn.unique(_xlfn._xlws.filter(cat_table[Sub-subsector],($E5001=cat_table[Sector])*($F5001=cat_table[Subsector]),"")))</f>
        <v>#NAME?</v>
      </c>
      <c r="AP5001" s="94" t="e">
        <v>#NAME?</v>
      </c>
      <c r="AQ5001" s="94" t="e">
        <v>#NAME?</v>
      </c>
      <c r="AR5001" s="94" t="e">
        <v>#NAME?</v>
      </c>
      <c r="AS5001" s="94" t="e">
        <v>#NAME?</v>
      </c>
      <c r="AT5001" s="94" t="e">
        <v>#NAME?</v>
      </c>
    </row>
    <row r="5002" customFormat="false" ht="15" hidden="false" customHeight="true" outlineLevel="0" collapsed="false">
      <c r="A5002" s="20" t="s">
        <v>16053</v>
      </c>
      <c r="B5002" s="20" t="str">
        <f aca="false">INDEX(Table2[], MATCH(L5002, Location_ID!$D$2:$D$3098, 0), 1)</f>
        <v>9b18b761-195d-4f29-b204-18f73b76e206</v>
      </c>
      <c r="C5002" s="20" t="s">
        <v>1585</v>
      </c>
      <c r="D5002" s="230" t="s">
        <v>354</v>
      </c>
      <c r="E5002" s="20" t="s">
        <v>7134</v>
      </c>
      <c r="F5002" s="20" t="s">
        <v>7135</v>
      </c>
      <c r="G5002" s="20" t="s">
        <v>7591</v>
      </c>
      <c r="H5002" s="20"/>
      <c r="I5002" s="20" t="s">
        <v>15917</v>
      </c>
      <c r="J5002" s="20" t="s">
        <v>15932</v>
      </c>
      <c r="K5002" s="20" t="s">
        <v>7109</v>
      </c>
      <c r="L5002" s="20" t="s">
        <v>3357</v>
      </c>
      <c r="M5002" s="20" t="s">
        <v>7116</v>
      </c>
      <c r="N5002" s="20" t="s">
        <v>15902</v>
      </c>
      <c r="O5002" s="20" t="s">
        <v>15932</v>
      </c>
      <c r="P5002" s="201" t="n">
        <v>43730</v>
      </c>
      <c r="Q5002" s="201" t="n">
        <v>43763</v>
      </c>
      <c r="R5002" s="20" t="n">
        <v>1</v>
      </c>
      <c r="S5002" s="20" t="s">
        <v>7130</v>
      </c>
      <c r="T5002" s="20" t="n">
        <v>73.26942124</v>
      </c>
      <c r="U5002" s="20" t="n">
        <v>34.39028985</v>
      </c>
      <c r="V5002" s="20" t="n">
        <v>112.14855263</v>
      </c>
      <c r="W5002" s="20" t="s">
        <v>11510</v>
      </c>
      <c r="X5002" s="35"/>
      <c r="Y5002" s="35" t="n">
        <v>0</v>
      </c>
      <c r="Z5002" s="35" t="n">
        <v>1</v>
      </c>
      <c r="AE5002" s="94" t="e">
        <f aca="false" t="array" ref="AE5002:AK5002">_xlfn.torow(_xlfn.unique(_xlfn._xlws.filter(cat_table[Subsector],$E5002=cat_table[Sector],"")))</f>
        <v>#NAME?</v>
      </c>
      <c r="AF5002" s="94" t="e">
        <v>#NAME?</v>
      </c>
      <c r="AG5002" s="94" t="e">
        <v>#NAME?</v>
      </c>
      <c r="AH5002" s="94" t="e">
        <v>#NAME?</v>
      </c>
      <c r="AI5002" s="94" t="e">
        <v>#NAME?</v>
      </c>
      <c r="AJ5002" s="94" t="e">
        <v>#NAME?</v>
      </c>
      <c r="AK5002" s="94" t="e">
        <v>#NAME?</v>
      </c>
      <c r="AO5002" s="94" t="e">
        <f aca="false" t="array" ref="AO5002:AT5002">_xlfn.torow(_xlfn.unique(_xlfn._xlws.filter(cat_table[Sub-subsector],($E5002=cat_table[Sector])*($F5002=cat_table[Subsector]),"")))</f>
        <v>#NAME?</v>
      </c>
      <c r="AP5002" s="94" t="e">
        <v>#NAME?</v>
      </c>
      <c r="AQ5002" s="94" t="e">
        <v>#NAME?</v>
      </c>
      <c r="AR5002" s="94" t="e">
        <v>#NAME?</v>
      </c>
      <c r="AS5002" s="94" t="e">
        <v>#NAME?</v>
      </c>
      <c r="AT5002" s="94" t="e">
        <v>#NAME?</v>
      </c>
    </row>
    <row r="5003" customFormat="false" ht="15" hidden="false" customHeight="true" outlineLevel="0" collapsed="false">
      <c r="A5003" s="20" t="s">
        <v>16054</v>
      </c>
      <c r="B5003" s="20" t="str">
        <f aca="false">INDEX(Table2[], MATCH(L5003, Location_ID!$D$2:$D$3098, 0), 1)</f>
        <v>4a46e07e-576b-4d2d-97c8-df540f556c77</v>
      </c>
      <c r="C5003" s="20" t="s">
        <v>1585</v>
      </c>
      <c r="D5003" s="230" t="s">
        <v>354</v>
      </c>
      <c r="E5003" s="20" t="s">
        <v>7134</v>
      </c>
      <c r="F5003" s="20" t="s">
        <v>7135</v>
      </c>
      <c r="G5003" s="20" t="s">
        <v>7591</v>
      </c>
      <c r="H5003" s="20"/>
      <c r="I5003" s="20" t="s">
        <v>15917</v>
      </c>
      <c r="J5003" s="20" t="s">
        <v>15927</v>
      </c>
      <c r="K5003" s="20" t="s">
        <v>7109</v>
      </c>
      <c r="L5003" s="20" t="s">
        <v>3359</v>
      </c>
      <c r="M5003" s="20" t="s">
        <v>7116</v>
      </c>
      <c r="N5003" s="20" t="s">
        <v>15902</v>
      </c>
      <c r="O5003" s="20" t="s">
        <v>15927</v>
      </c>
      <c r="P5003" s="201" t="n">
        <v>43730</v>
      </c>
      <c r="Q5003" s="201" t="n">
        <v>43763</v>
      </c>
      <c r="R5003" s="20" t="n">
        <v>1</v>
      </c>
      <c r="S5003" s="20" t="s">
        <v>7130</v>
      </c>
      <c r="T5003" s="20" t="n">
        <v>258.7915162</v>
      </c>
      <c r="U5003" s="20" t="n">
        <v>162.01482382</v>
      </c>
      <c r="V5003" s="20" t="n">
        <v>355.56820858</v>
      </c>
      <c r="W5003" s="20" t="s">
        <v>11510</v>
      </c>
      <c r="X5003" s="35"/>
      <c r="Y5003" s="35" t="n">
        <v>0</v>
      </c>
      <c r="Z5003" s="35" t="n">
        <v>1</v>
      </c>
      <c r="AE5003" s="94" t="e">
        <f aca="false" t="array" ref="AE5003:AK5003">_xlfn.torow(_xlfn.unique(_xlfn._xlws.filter(cat_table[Subsector],$E5003=cat_table[Sector],"")))</f>
        <v>#NAME?</v>
      </c>
      <c r="AF5003" s="94" t="e">
        <v>#NAME?</v>
      </c>
      <c r="AG5003" s="94" t="e">
        <v>#NAME?</v>
      </c>
      <c r="AH5003" s="94" t="e">
        <v>#NAME?</v>
      </c>
      <c r="AI5003" s="94" t="e">
        <v>#NAME?</v>
      </c>
      <c r="AJ5003" s="94" t="e">
        <v>#NAME?</v>
      </c>
      <c r="AK5003" s="94" t="e">
        <v>#NAME?</v>
      </c>
      <c r="AO5003" s="94" t="e">
        <f aca="false" t="array" ref="AO5003:AT5003">_xlfn.torow(_xlfn.unique(_xlfn._xlws.filter(cat_table[Sub-subsector],($E5003=cat_table[Sector])*($F5003=cat_table[Subsector]),"")))</f>
        <v>#NAME?</v>
      </c>
      <c r="AP5003" s="94" t="e">
        <v>#NAME?</v>
      </c>
      <c r="AQ5003" s="94" t="e">
        <v>#NAME?</v>
      </c>
      <c r="AR5003" s="94" t="e">
        <v>#NAME?</v>
      </c>
      <c r="AS5003" s="94" t="e">
        <v>#NAME?</v>
      </c>
      <c r="AT5003" s="94" t="e">
        <v>#NAME?</v>
      </c>
    </row>
    <row r="5004" customFormat="false" ht="15" hidden="false" customHeight="true" outlineLevel="0" collapsed="false">
      <c r="A5004" s="20" t="s">
        <v>16055</v>
      </c>
      <c r="B5004" s="20" t="str">
        <f aca="false">INDEX(Table2[], MATCH(L5004, Location_ID!$D$2:$D$3098, 0), 1)</f>
        <v>82cffb3a-7178-4e41-ad08-0b777658a1dd</v>
      </c>
      <c r="C5004" s="20" t="s">
        <v>1585</v>
      </c>
      <c r="D5004" s="230" t="s">
        <v>354</v>
      </c>
      <c r="E5004" s="20" t="s">
        <v>7134</v>
      </c>
      <c r="F5004" s="20" t="s">
        <v>7135</v>
      </c>
      <c r="G5004" s="20" t="s">
        <v>7591</v>
      </c>
      <c r="H5004" s="20"/>
      <c r="I5004" s="20" t="s">
        <v>15917</v>
      </c>
      <c r="J5004" s="20" t="s">
        <v>15918</v>
      </c>
      <c r="K5004" s="20" t="s">
        <v>7109</v>
      </c>
      <c r="L5004" s="20" t="s">
        <v>3361</v>
      </c>
      <c r="M5004" s="20" t="s">
        <v>7116</v>
      </c>
      <c r="N5004" s="20" t="s">
        <v>15902</v>
      </c>
      <c r="O5004" s="20" t="s">
        <v>15918</v>
      </c>
      <c r="P5004" s="201" t="n">
        <v>43730</v>
      </c>
      <c r="Q5004" s="201" t="n">
        <v>43763</v>
      </c>
      <c r="R5004" s="20" t="n">
        <v>1</v>
      </c>
      <c r="S5004" s="20" t="s">
        <v>7130</v>
      </c>
      <c r="T5004" s="20" t="n">
        <v>289.546443</v>
      </c>
      <c r="U5004" s="20" t="n">
        <v>193.70631465</v>
      </c>
      <c r="V5004" s="20" t="n">
        <v>385.38657135</v>
      </c>
      <c r="W5004" s="20" t="s">
        <v>11510</v>
      </c>
      <c r="X5004" s="35"/>
      <c r="Y5004" s="35" t="n">
        <v>0</v>
      </c>
      <c r="Z5004" s="35" t="n">
        <v>1</v>
      </c>
      <c r="AE5004" s="94" t="e">
        <f aca="false" t="array" ref="AE5004:AK5004">_xlfn.torow(_xlfn.unique(_xlfn._xlws.filter(cat_table[Subsector],$E5004=cat_table[Sector],"")))</f>
        <v>#NAME?</v>
      </c>
      <c r="AF5004" s="94" t="e">
        <v>#NAME?</v>
      </c>
      <c r="AG5004" s="94" t="e">
        <v>#NAME?</v>
      </c>
      <c r="AH5004" s="94" t="e">
        <v>#NAME?</v>
      </c>
      <c r="AI5004" s="94" t="e">
        <v>#NAME?</v>
      </c>
      <c r="AJ5004" s="94" t="e">
        <v>#NAME?</v>
      </c>
      <c r="AK5004" s="94" t="e">
        <v>#NAME?</v>
      </c>
      <c r="AO5004" s="94" t="e">
        <f aca="false" t="array" ref="AO5004:AT5004">_xlfn.torow(_xlfn.unique(_xlfn._xlws.filter(cat_table[Sub-subsector],($E5004=cat_table[Sector])*($F5004=cat_table[Subsector]),"")))</f>
        <v>#NAME?</v>
      </c>
      <c r="AP5004" s="94" t="e">
        <v>#NAME?</v>
      </c>
      <c r="AQ5004" s="94" t="e">
        <v>#NAME?</v>
      </c>
      <c r="AR5004" s="94" t="e">
        <v>#NAME?</v>
      </c>
      <c r="AS5004" s="94" t="e">
        <v>#NAME?</v>
      </c>
      <c r="AT5004" s="94" t="e">
        <v>#NAME?</v>
      </c>
    </row>
    <row r="5005" customFormat="false" ht="15" hidden="false" customHeight="true" outlineLevel="0" collapsed="false">
      <c r="A5005" s="20" t="s">
        <v>16056</v>
      </c>
      <c r="B5005" s="20" t="str">
        <f aca="false">INDEX(Table2[], MATCH(L5005, Location_ID!$D$2:$D$3098, 0), 1)</f>
        <v>a8d12a60-cf47-47d0-851e-de06579a2340</v>
      </c>
      <c r="C5005" s="20" t="s">
        <v>1585</v>
      </c>
      <c r="D5005" s="230" t="s">
        <v>354</v>
      </c>
      <c r="E5005" s="20" t="s">
        <v>7134</v>
      </c>
      <c r="F5005" s="20" t="s">
        <v>7135</v>
      </c>
      <c r="G5005" s="20" t="s">
        <v>7591</v>
      </c>
      <c r="H5005" s="20"/>
      <c r="I5005" s="20" t="s">
        <v>15917</v>
      </c>
      <c r="J5005" s="20" t="s">
        <v>15922</v>
      </c>
      <c r="K5005" s="20" t="s">
        <v>7109</v>
      </c>
      <c r="L5005" s="20" t="s">
        <v>3363</v>
      </c>
      <c r="M5005" s="20" t="s">
        <v>7116</v>
      </c>
      <c r="N5005" s="20" t="s">
        <v>15902</v>
      </c>
      <c r="O5005" s="20" t="s">
        <v>15922</v>
      </c>
      <c r="P5005" s="201" t="n">
        <v>43730</v>
      </c>
      <c r="Q5005" s="201" t="n">
        <v>43763</v>
      </c>
      <c r="R5005" s="20" t="n">
        <v>1</v>
      </c>
      <c r="S5005" s="20" t="s">
        <v>7130</v>
      </c>
      <c r="T5005" s="20" t="n">
        <v>103.5292969</v>
      </c>
      <c r="U5005" s="20" t="n">
        <v>43.17707468</v>
      </c>
      <c r="V5005" s="20" t="n">
        <v>163.88151912</v>
      </c>
      <c r="W5005" s="20" t="s">
        <v>11510</v>
      </c>
      <c r="X5005" s="35"/>
      <c r="Y5005" s="35" t="n">
        <v>0</v>
      </c>
      <c r="Z5005" s="35" t="n">
        <v>1</v>
      </c>
      <c r="AE5005" s="94" t="e">
        <f aca="false" t="array" ref="AE5005:AK5005">_xlfn.torow(_xlfn.unique(_xlfn._xlws.filter(cat_table[Subsector],$E5005=cat_table[Sector],"")))</f>
        <v>#NAME?</v>
      </c>
      <c r="AF5005" s="94" t="e">
        <v>#NAME?</v>
      </c>
      <c r="AG5005" s="94" t="e">
        <v>#NAME?</v>
      </c>
      <c r="AH5005" s="94" t="e">
        <v>#NAME?</v>
      </c>
      <c r="AI5005" s="94" t="e">
        <v>#NAME?</v>
      </c>
      <c r="AJ5005" s="94" t="e">
        <v>#NAME?</v>
      </c>
      <c r="AK5005" s="94" t="e">
        <v>#NAME?</v>
      </c>
      <c r="AO5005" s="94" t="e">
        <f aca="false" t="array" ref="AO5005:AT5005">_xlfn.torow(_xlfn.unique(_xlfn._xlws.filter(cat_table[Sub-subsector],($E5005=cat_table[Sector])*($F5005=cat_table[Subsector]),"")))</f>
        <v>#NAME?</v>
      </c>
      <c r="AP5005" s="94" t="e">
        <v>#NAME?</v>
      </c>
      <c r="AQ5005" s="94" t="e">
        <v>#NAME?</v>
      </c>
      <c r="AR5005" s="94" t="e">
        <v>#NAME?</v>
      </c>
      <c r="AS5005" s="94" t="e">
        <v>#NAME?</v>
      </c>
      <c r="AT5005" s="94" t="e">
        <v>#NAME?</v>
      </c>
    </row>
    <row r="5006" customFormat="false" ht="15" hidden="false" customHeight="true" outlineLevel="0" collapsed="false">
      <c r="A5006" s="20" t="s">
        <v>16057</v>
      </c>
      <c r="B5006" s="20" t="str">
        <f aca="false">INDEX(Table2[], MATCH(L5006, Location_ID!$D$2:$D$3098, 0), 1)</f>
        <v>6b3f36a0-b6d7-4939-87c9-fd34ba6137c8</v>
      </c>
      <c r="C5006" s="20" t="s">
        <v>1585</v>
      </c>
      <c r="D5006" s="230" t="s">
        <v>354</v>
      </c>
      <c r="E5006" s="20" t="s">
        <v>7134</v>
      </c>
      <c r="F5006" s="20" t="s">
        <v>7135</v>
      </c>
      <c r="G5006" s="20" t="s">
        <v>7591</v>
      </c>
      <c r="H5006" s="20"/>
      <c r="I5006" s="20" t="s">
        <v>15917</v>
      </c>
      <c r="J5006" s="20" t="s">
        <v>15918</v>
      </c>
      <c r="K5006" s="20" t="s">
        <v>7109</v>
      </c>
      <c r="L5006" s="20" t="s">
        <v>3365</v>
      </c>
      <c r="M5006" s="20" t="s">
        <v>7116</v>
      </c>
      <c r="N5006" s="20" t="s">
        <v>15902</v>
      </c>
      <c r="O5006" s="20" t="s">
        <v>15918</v>
      </c>
      <c r="P5006" s="201" t="n">
        <v>43730</v>
      </c>
      <c r="Q5006" s="201" t="n">
        <v>43763</v>
      </c>
      <c r="R5006" s="20" t="n">
        <v>1</v>
      </c>
      <c r="S5006" s="20" t="s">
        <v>7130</v>
      </c>
      <c r="T5006" s="20" t="n">
        <v>161.6769594</v>
      </c>
      <c r="U5006" s="20" t="n">
        <v>85.74904355</v>
      </c>
      <c r="V5006" s="20" t="n">
        <v>237.60487525</v>
      </c>
      <c r="W5006" s="20" t="s">
        <v>11510</v>
      </c>
      <c r="X5006" s="35"/>
      <c r="Y5006" s="35" t="n">
        <v>0</v>
      </c>
      <c r="Z5006" s="35" t="n">
        <v>1</v>
      </c>
      <c r="AE5006" s="94" t="e">
        <f aca="false" t="array" ref="AE5006:AK5006">_xlfn.torow(_xlfn.unique(_xlfn._xlws.filter(cat_table[Subsector],$E5006=cat_table[Sector],"")))</f>
        <v>#NAME?</v>
      </c>
      <c r="AF5006" s="94" t="e">
        <v>#NAME?</v>
      </c>
      <c r="AG5006" s="94" t="e">
        <v>#NAME?</v>
      </c>
      <c r="AH5006" s="94" t="e">
        <v>#NAME?</v>
      </c>
      <c r="AI5006" s="94" t="e">
        <v>#NAME?</v>
      </c>
      <c r="AJ5006" s="94" t="e">
        <v>#NAME?</v>
      </c>
      <c r="AK5006" s="94" t="e">
        <v>#NAME?</v>
      </c>
      <c r="AO5006" s="94" t="e">
        <f aca="false" t="array" ref="AO5006:AT5006">_xlfn.torow(_xlfn.unique(_xlfn._xlws.filter(cat_table[Sub-subsector],($E5006=cat_table[Sector])*($F5006=cat_table[Subsector]),"")))</f>
        <v>#NAME?</v>
      </c>
      <c r="AP5006" s="94" t="e">
        <v>#NAME?</v>
      </c>
      <c r="AQ5006" s="94" t="e">
        <v>#NAME?</v>
      </c>
      <c r="AR5006" s="94" t="e">
        <v>#NAME?</v>
      </c>
      <c r="AS5006" s="94" t="e">
        <v>#NAME?</v>
      </c>
      <c r="AT5006" s="94" t="e">
        <v>#NAME?</v>
      </c>
    </row>
    <row r="5007" customFormat="false" ht="15" hidden="false" customHeight="true" outlineLevel="0" collapsed="false">
      <c r="A5007" s="20" t="s">
        <v>16058</v>
      </c>
      <c r="B5007" s="20" t="str">
        <f aca="false">INDEX(Table2[], MATCH(L5007, Location_ID!$D$2:$D$3098, 0), 1)</f>
        <v>a2cd2cf1-6f46-407a-bdbc-e8fa6b1426fc</v>
      </c>
      <c r="C5007" s="20" t="s">
        <v>1585</v>
      </c>
      <c r="D5007" s="230" t="s">
        <v>354</v>
      </c>
      <c r="E5007" s="20" t="s">
        <v>7134</v>
      </c>
      <c r="F5007" s="20" t="s">
        <v>7135</v>
      </c>
      <c r="G5007" s="20" t="s">
        <v>7591</v>
      </c>
      <c r="H5007" s="20"/>
      <c r="I5007" s="20" t="s">
        <v>15917</v>
      </c>
      <c r="J5007" s="20" t="s">
        <v>15932</v>
      </c>
      <c r="K5007" s="20" t="s">
        <v>7109</v>
      </c>
      <c r="L5007" s="20" t="s">
        <v>3367</v>
      </c>
      <c r="M5007" s="20" t="s">
        <v>7116</v>
      </c>
      <c r="N5007" s="20" t="s">
        <v>15902</v>
      </c>
      <c r="O5007" s="20" t="s">
        <v>15932</v>
      </c>
      <c r="P5007" s="201" t="n">
        <v>43730</v>
      </c>
      <c r="Q5007" s="201" t="n">
        <v>43763</v>
      </c>
      <c r="R5007" s="20" t="n">
        <v>1</v>
      </c>
      <c r="S5007" s="20" t="s">
        <v>7130</v>
      </c>
      <c r="T5007" s="20" t="n">
        <v>127.8991078</v>
      </c>
      <c r="U5007" s="20" t="n">
        <v>82.8509161</v>
      </c>
      <c r="V5007" s="20" t="n">
        <v>172.9472995</v>
      </c>
      <c r="W5007" s="20" t="s">
        <v>11510</v>
      </c>
      <c r="X5007" s="35"/>
      <c r="Y5007" s="35" t="n">
        <v>0</v>
      </c>
      <c r="Z5007" s="35" t="n">
        <v>1</v>
      </c>
      <c r="AE5007" s="94" t="e">
        <f aca="false" t="array" ref="AE5007:AK5007">_xlfn.torow(_xlfn.unique(_xlfn._xlws.filter(cat_table[Subsector],$E5007=cat_table[Sector],"")))</f>
        <v>#NAME?</v>
      </c>
      <c r="AF5007" s="94" t="e">
        <v>#NAME?</v>
      </c>
      <c r="AG5007" s="94" t="e">
        <v>#NAME?</v>
      </c>
      <c r="AH5007" s="94" t="e">
        <v>#NAME?</v>
      </c>
      <c r="AI5007" s="94" t="e">
        <v>#NAME?</v>
      </c>
      <c r="AJ5007" s="94" t="e">
        <v>#NAME?</v>
      </c>
      <c r="AK5007" s="94" t="e">
        <v>#NAME?</v>
      </c>
      <c r="AO5007" s="94" t="e">
        <f aca="false" t="array" ref="AO5007:AT5007">_xlfn.torow(_xlfn.unique(_xlfn._xlws.filter(cat_table[Sub-subsector],($E5007=cat_table[Sector])*($F5007=cat_table[Subsector]),"")))</f>
        <v>#NAME?</v>
      </c>
      <c r="AP5007" s="94" t="e">
        <v>#NAME?</v>
      </c>
      <c r="AQ5007" s="94" t="e">
        <v>#NAME?</v>
      </c>
      <c r="AR5007" s="94" t="e">
        <v>#NAME?</v>
      </c>
      <c r="AS5007" s="94" t="e">
        <v>#NAME?</v>
      </c>
      <c r="AT5007" s="94" t="e">
        <v>#NAME?</v>
      </c>
    </row>
    <row r="5008" customFormat="false" ht="15" hidden="false" customHeight="true" outlineLevel="0" collapsed="false">
      <c r="A5008" s="20" t="s">
        <v>16059</v>
      </c>
      <c r="B5008" s="20" t="str">
        <f aca="false">INDEX(Table2[], MATCH(L5008, Location_ID!$D$2:$D$3098, 0), 1)</f>
        <v>06a91ae5-2713-4b4a-a955-4ac321aa9870</v>
      </c>
      <c r="C5008" s="20" t="s">
        <v>1585</v>
      </c>
      <c r="D5008" s="230" t="s">
        <v>354</v>
      </c>
      <c r="E5008" s="20" t="s">
        <v>7134</v>
      </c>
      <c r="F5008" s="20" t="s">
        <v>7135</v>
      </c>
      <c r="G5008" s="20" t="s">
        <v>7591</v>
      </c>
      <c r="H5008" s="20"/>
      <c r="I5008" s="20" t="s">
        <v>15917</v>
      </c>
      <c r="J5008" s="20" t="s">
        <v>15932</v>
      </c>
      <c r="K5008" s="20" t="s">
        <v>7109</v>
      </c>
      <c r="L5008" s="20" t="s">
        <v>3369</v>
      </c>
      <c r="M5008" s="20" t="s">
        <v>7116</v>
      </c>
      <c r="N5008" s="20" t="s">
        <v>15902</v>
      </c>
      <c r="O5008" s="20" t="s">
        <v>15932</v>
      </c>
      <c r="P5008" s="201" t="n">
        <v>43730</v>
      </c>
      <c r="Q5008" s="201" t="n">
        <v>43763</v>
      </c>
      <c r="R5008" s="20" t="n">
        <v>1</v>
      </c>
      <c r="S5008" s="20" t="s">
        <v>7130</v>
      </c>
      <c r="T5008" s="20" t="n">
        <v>99.29873545</v>
      </c>
      <c r="U5008" s="20" t="n">
        <v>39.54537305</v>
      </c>
      <c r="V5008" s="20" t="n">
        <v>159.05209785</v>
      </c>
      <c r="W5008" s="20" t="s">
        <v>11510</v>
      </c>
      <c r="X5008" s="35"/>
      <c r="Y5008" s="35" t="n">
        <v>0</v>
      </c>
      <c r="Z5008" s="35" t="n">
        <v>1</v>
      </c>
      <c r="AE5008" s="94" t="e">
        <f aca="false" t="array" ref="AE5008:AK5008">_xlfn.torow(_xlfn.unique(_xlfn._xlws.filter(cat_table[Subsector],$E5008=cat_table[Sector],"")))</f>
        <v>#NAME?</v>
      </c>
      <c r="AF5008" s="94" t="e">
        <v>#NAME?</v>
      </c>
      <c r="AG5008" s="94" t="e">
        <v>#NAME?</v>
      </c>
      <c r="AH5008" s="94" t="e">
        <v>#NAME?</v>
      </c>
      <c r="AI5008" s="94" t="e">
        <v>#NAME?</v>
      </c>
      <c r="AJ5008" s="94" t="e">
        <v>#NAME?</v>
      </c>
      <c r="AK5008" s="94" t="e">
        <v>#NAME?</v>
      </c>
      <c r="AO5008" s="94" t="e">
        <f aca="false" t="array" ref="AO5008:AT5008">_xlfn.torow(_xlfn.unique(_xlfn._xlws.filter(cat_table[Sub-subsector],($E5008=cat_table[Sector])*($F5008=cat_table[Subsector]),"")))</f>
        <v>#NAME?</v>
      </c>
      <c r="AP5008" s="94" t="e">
        <v>#NAME?</v>
      </c>
      <c r="AQ5008" s="94" t="e">
        <v>#NAME?</v>
      </c>
      <c r="AR5008" s="94" t="e">
        <v>#NAME?</v>
      </c>
      <c r="AS5008" s="94" t="e">
        <v>#NAME?</v>
      </c>
      <c r="AT5008" s="94" t="e">
        <v>#NAME?</v>
      </c>
    </row>
    <row r="5009" customFormat="false" ht="15" hidden="false" customHeight="true" outlineLevel="0" collapsed="false">
      <c r="A5009" s="20" t="s">
        <v>16060</v>
      </c>
      <c r="B5009" s="20" t="str">
        <f aca="false">INDEX(Table2[], MATCH(L5009, Location_ID!$D$2:$D$3098, 0), 1)</f>
        <v>0dbfaae7-ff04-4eb0-8cd4-623b463830e2</v>
      </c>
      <c r="C5009" s="20" t="s">
        <v>1585</v>
      </c>
      <c r="D5009" s="230" t="s">
        <v>354</v>
      </c>
      <c r="E5009" s="20" t="s">
        <v>7134</v>
      </c>
      <c r="F5009" s="20" t="s">
        <v>7135</v>
      </c>
      <c r="G5009" s="20" t="s">
        <v>7591</v>
      </c>
      <c r="H5009" s="20"/>
      <c r="I5009" s="20" t="s">
        <v>15917</v>
      </c>
      <c r="J5009" s="20" t="s">
        <v>15932</v>
      </c>
      <c r="K5009" s="20" t="s">
        <v>7109</v>
      </c>
      <c r="L5009" s="20" t="s">
        <v>3371</v>
      </c>
      <c r="M5009" s="20" t="s">
        <v>7116</v>
      </c>
      <c r="N5009" s="20" t="s">
        <v>15902</v>
      </c>
      <c r="O5009" s="20" t="s">
        <v>15932</v>
      </c>
      <c r="P5009" s="201" t="n">
        <v>43730</v>
      </c>
      <c r="Q5009" s="201" t="n">
        <v>43763</v>
      </c>
      <c r="R5009" s="20" t="n">
        <v>1</v>
      </c>
      <c r="S5009" s="20" t="s">
        <v>7130</v>
      </c>
      <c r="T5009" s="20" t="n">
        <v>51.56369456</v>
      </c>
      <c r="U5009" s="20" t="n">
        <v>25.06582845</v>
      </c>
      <c r="V5009" s="20" t="n">
        <v>78.06156067</v>
      </c>
      <c r="W5009" s="20" t="s">
        <v>11510</v>
      </c>
      <c r="X5009" s="35"/>
      <c r="Y5009" s="35" t="n">
        <v>0</v>
      </c>
      <c r="Z5009" s="35" t="n">
        <v>1</v>
      </c>
      <c r="AE5009" s="94" t="e">
        <f aca="false" t="array" ref="AE5009:AK5009">_xlfn.torow(_xlfn.unique(_xlfn._xlws.filter(cat_table[Subsector],$E5009=cat_table[Sector],"")))</f>
        <v>#NAME?</v>
      </c>
      <c r="AF5009" s="94" t="e">
        <v>#NAME?</v>
      </c>
      <c r="AG5009" s="94" t="e">
        <v>#NAME?</v>
      </c>
      <c r="AH5009" s="94" t="e">
        <v>#NAME?</v>
      </c>
      <c r="AI5009" s="94" t="e">
        <v>#NAME?</v>
      </c>
      <c r="AJ5009" s="94" t="e">
        <v>#NAME?</v>
      </c>
      <c r="AK5009" s="94" t="e">
        <v>#NAME?</v>
      </c>
      <c r="AO5009" s="94" t="e">
        <f aca="false" t="array" ref="AO5009:AT5009">_xlfn.torow(_xlfn.unique(_xlfn._xlws.filter(cat_table[Sub-subsector],($E5009=cat_table[Sector])*($F5009=cat_table[Subsector]),"")))</f>
        <v>#NAME?</v>
      </c>
      <c r="AP5009" s="94" t="e">
        <v>#NAME?</v>
      </c>
      <c r="AQ5009" s="94" t="e">
        <v>#NAME?</v>
      </c>
      <c r="AR5009" s="94" t="e">
        <v>#NAME?</v>
      </c>
      <c r="AS5009" s="94" t="e">
        <v>#NAME?</v>
      </c>
      <c r="AT5009" s="94" t="e">
        <v>#NAME?</v>
      </c>
    </row>
    <row r="5010" customFormat="false" ht="15" hidden="false" customHeight="true" outlineLevel="0" collapsed="false">
      <c r="A5010" s="20" t="s">
        <v>16061</v>
      </c>
      <c r="B5010" s="20" t="str">
        <f aca="false">INDEX(Table2[], MATCH(L5010, Location_ID!$D$2:$D$3098, 0), 1)</f>
        <v>9cb4551d-441d-42a0-96f7-edff6665c7b4</v>
      </c>
      <c r="C5010" s="20" t="s">
        <v>1585</v>
      </c>
      <c r="D5010" s="230" t="s">
        <v>354</v>
      </c>
      <c r="E5010" s="20" t="s">
        <v>7134</v>
      </c>
      <c r="F5010" s="20" t="s">
        <v>7135</v>
      </c>
      <c r="G5010" s="20" t="s">
        <v>7591</v>
      </c>
      <c r="H5010" s="20"/>
      <c r="I5010" s="20" t="s">
        <v>15917</v>
      </c>
      <c r="J5010" s="20" t="s">
        <v>15918</v>
      </c>
      <c r="K5010" s="20" t="s">
        <v>7109</v>
      </c>
      <c r="L5010" s="20" t="s">
        <v>3373</v>
      </c>
      <c r="M5010" s="20" t="s">
        <v>7116</v>
      </c>
      <c r="N5010" s="20" t="s">
        <v>15902</v>
      </c>
      <c r="O5010" s="20" t="s">
        <v>15918</v>
      </c>
      <c r="P5010" s="201" t="n">
        <v>43730</v>
      </c>
      <c r="Q5010" s="201" t="n">
        <v>43763</v>
      </c>
      <c r="R5010" s="20" t="n">
        <v>1</v>
      </c>
      <c r="S5010" s="20" t="s">
        <v>7130</v>
      </c>
      <c r="T5010" s="20" t="n">
        <v>166.1631558</v>
      </c>
      <c r="U5010" s="20" t="n">
        <v>128.58865687</v>
      </c>
      <c r="V5010" s="20" t="n">
        <v>203.73765473</v>
      </c>
      <c r="W5010" s="20" t="s">
        <v>11510</v>
      </c>
      <c r="X5010" s="35"/>
      <c r="Y5010" s="35" t="n">
        <v>0</v>
      </c>
      <c r="Z5010" s="35" t="n">
        <v>1</v>
      </c>
      <c r="AE5010" s="94" t="e">
        <f aca="false" t="array" ref="AE5010:AK5010">_xlfn.torow(_xlfn.unique(_xlfn._xlws.filter(cat_table[Subsector],$E5010=cat_table[Sector],"")))</f>
        <v>#NAME?</v>
      </c>
      <c r="AF5010" s="94" t="e">
        <v>#NAME?</v>
      </c>
      <c r="AG5010" s="94" t="e">
        <v>#NAME?</v>
      </c>
      <c r="AH5010" s="94" t="e">
        <v>#NAME?</v>
      </c>
      <c r="AI5010" s="94" t="e">
        <v>#NAME?</v>
      </c>
      <c r="AJ5010" s="94" t="e">
        <v>#NAME?</v>
      </c>
      <c r="AK5010" s="94" t="e">
        <v>#NAME?</v>
      </c>
      <c r="AO5010" s="94" t="e">
        <f aca="false" t="array" ref="AO5010:AT5010">_xlfn.torow(_xlfn.unique(_xlfn._xlws.filter(cat_table[Sub-subsector],($E5010=cat_table[Sector])*($F5010=cat_table[Subsector]),"")))</f>
        <v>#NAME?</v>
      </c>
      <c r="AP5010" s="94" t="e">
        <v>#NAME?</v>
      </c>
      <c r="AQ5010" s="94" t="e">
        <v>#NAME?</v>
      </c>
      <c r="AR5010" s="94" t="e">
        <v>#NAME?</v>
      </c>
      <c r="AS5010" s="94" t="e">
        <v>#NAME?</v>
      </c>
      <c r="AT5010" s="94" t="e">
        <v>#NAME?</v>
      </c>
    </row>
    <row r="5011" customFormat="false" ht="15" hidden="false" customHeight="true" outlineLevel="0" collapsed="false">
      <c r="A5011" s="20" t="s">
        <v>16062</v>
      </c>
      <c r="B5011" s="20" t="str">
        <f aca="false">INDEX(Table2[], MATCH(L5011, Location_ID!$D$2:$D$3098, 0), 1)</f>
        <v>1b3abf9d-bccf-48ee-9826-08132020dc5b</v>
      </c>
      <c r="C5011" s="20" t="s">
        <v>1585</v>
      </c>
      <c r="D5011" s="230" t="s">
        <v>354</v>
      </c>
      <c r="E5011" s="20" t="s">
        <v>7134</v>
      </c>
      <c r="F5011" s="20" t="s">
        <v>7135</v>
      </c>
      <c r="G5011" s="20" t="s">
        <v>7591</v>
      </c>
      <c r="H5011" s="20"/>
      <c r="I5011" s="20" t="s">
        <v>15917</v>
      </c>
      <c r="J5011" s="20" t="s">
        <v>15918</v>
      </c>
      <c r="K5011" s="20" t="s">
        <v>7109</v>
      </c>
      <c r="L5011" s="20" t="s">
        <v>3375</v>
      </c>
      <c r="M5011" s="20" t="s">
        <v>7116</v>
      </c>
      <c r="N5011" s="20" t="s">
        <v>15902</v>
      </c>
      <c r="O5011" s="20" t="s">
        <v>15918</v>
      </c>
      <c r="P5011" s="201" t="n">
        <v>43730</v>
      </c>
      <c r="Q5011" s="201" t="n">
        <v>43763</v>
      </c>
      <c r="R5011" s="20" t="n">
        <v>1</v>
      </c>
      <c r="S5011" s="20" t="s">
        <v>7130</v>
      </c>
      <c r="T5011" s="20" t="n">
        <v>113.2785396</v>
      </c>
      <c r="U5011" s="20" t="n">
        <v>67.827956</v>
      </c>
      <c r="V5011" s="20" t="n">
        <v>158.7291232</v>
      </c>
      <c r="W5011" s="20" t="s">
        <v>11510</v>
      </c>
      <c r="X5011" s="35"/>
      <c r="Y5011" s="35" t="n">
        <v>0</v>
      </c>
      <c r="Z5011" s="35" t="n">
        <v>1</v>
      </c>
      <c r="AE5011" s="94" t="e">
        <f aca="false" t="array" ref="AE5011:AK5011">_xlfn.torow(_xlfn.unique(_xlfn._xlws.filter(cat_table[Subsector],$E5011=cat_table[Sector],"")))</f>
        <v>#NAME?</v>
      </c>
      <c r="AF5011" s="94" t="e">
        <v>#NAME?</v>
      </c>
      <c r="AG5011" s="94" t="e">
        <v>#NAME?</v>
      </c>
      <c r="AH5011" s="94" t="e">
        <v>#NAME?</v>
      </c>
      <c r="AI5011" s="94" t="e">
        <v>#NAME?</v>
      </c>
      <c r="AJ5011" s="94" t="e">
        <v>#NAME?</v>
      </c>
      <c r="AK5011" s="94" t="e">
        <v>#NAME?</v>
      </c>
      <c r="AO5011" s="94" t="e">
        <f aca="false" t="array" ref="AO5011:AT5011">_xlfn.torow(_xlfn.unique(_xlfn._xlws.filter(cat_table[Sub-subsector],($E5011=cat_table[Sector])*($F5011=cat_table[Subsector]),"")))</f>
        <v>#NAME?</v>
      </c>
      <c r="AP5011" s="94" t="e">
        <v>#NAME?</v>
      </c>
      <c r="AQ5011" s="94" t="e">
        <v>#NAME?</v>
      </c>
      <c r="AR5011" s="94" t="e">
        <v>#NAME?</v>
      </c>
      <c r="AS5011" s="94" t="e">
        <v>#NAME?</v>
      </c>
      <c r="AT5011" s="94" t="e">
        <v>#NAME?</v>
      </c>
    </row>
    <row r="5012" customFormat="false" ht="15" hidden="false" customHeight="true" outlineLevel="0" collapsed="false">
      <c r="A5012" s="20" t="s">
        <v>16063</v>
      </c>
      <c r="B5012" s="20" t="str">
        <f aca="false">INDEX(Table2[], MATCH(L5012, Location_ID!$D$2:$D$3098, 0), 1)</f>
        <v>021e82e7-a035-43d2-91e4-7d8f18b782b5</v>
      </c>
      <c r="C5012" s="20" t="s">
        <v>1585</v>
      </c>
      <c r="D5012" s="230" t="s">
        <v>354</v>
      </c>
      <c r="E5012" s="20" t="s">
        <v>7134</v>
      </c>
      <c r="F5012" s="20" t="s">
        <v>7135</v>
      </c>
      <c r="G5012" s="20" t="s">
        <v>7591</v>
      </c>
      <c r="H5012" s="20"/>
      <c r="I5012" s="20" t="s">
        <v>15917</v>
      </c>
      <c r="J5012" s="20" t="s">
        <v>15918</v>
      </c>
      <c r="K5012" s="20" t="s">
        <v>7109</v>
      </c>
      <c r="L5012" s="20" t="s">
        <v>3377</v>
      </c>
      <c r="M5012" s="20" t="s">
        <v>7116</v>
      </c>
      <c r="N5012" s="20" t="s">
        <v>15902</v>
      </c>
      <c r="O5012" s="20" t="s">
        <v>15918</v>
      </c>
      <c r="P5012" s="201" t="n">
        <v>43730</v>
      </c>
      <c r="Q5012" s="201" t="n">
        <v>43763</v>
      </c>
      <c r="R5012" s="20" t="n">
        <v>1</v>
      </c>
      <c r="S5012" s="20" t="s">
        <v>7130</v>
      </c>
      <c r="T5012" s="20" t="n">
        <v>102.8226196</v>
      </c>
      <c r="U5012" s="20" t="n">
        <v>34.95018117</v>
      </c>
      <c r="V5012" s="20" t="n">
        <v>170.69505803</v>
      </c>
      <c r="W5012" s="20" t="s">
        <v>11510</v>
      </c>
      <c r="X5012" s="35"/>
      <c r="Y5012" s="35" t="n">
        <v>0</v>
      </c>
      <c r="Z5012" s="35" t="n">
        <v>1</v>
      </c>
      <c r="AE5012" s="94" t="e">
        <f aca="false" t="array" ref="AE5012:AK5012">_xlfn.torow(_xlfn.unique(_xlfn._xlws.filter(cat_table[Subsector],$E5012=cat_table[Sector],"")))</f>
        <v>#NAME?</v>
      </c>
      <c r="AF5012" s="94" t="e">
        <v>#NAME?</v>
      </c>
      <c r="AG5012" s="94" t="e">
        <v>#NAME?</v>
      </c>
      <c r="AH5012" s="94" t="e">
        <v>#NAME?</v>
      </c>
      <c r="AI5012" s="94" t="e">
        <v>#NAME?</v>
      </c>
      <c r="AJ5012" s="94" t="e">
        <v>#NAME?</v>
      </c>
      <c r="AK5012" s="94" t="e">
        <v>#NAME?</v>
      </c>
      <c r="AO5012" s="94" t="e">
        <f aca="false" t="array" ref="AO5012:AT5012">_xlfn.torow(_xlfn.unique(_xlfn._xlws.filter(cat_table[Sub-subsector],($E5012=cat_table[Sector])*($F5012=cat_table[Subsector]),"")))</f>
        <v>#NAME?</v>
      </c>
      <c r="AP5012" s="94" t="e">
        <v>#NAME?</v>
      </c>
      <c r="AQ5012" s="94" t="e">
        <v>#NAME?</v>
      </c>
      <c r="AR5012" s="94" t="e">
        <v>#NAME?</v>
      </c>
      <c r="AS5012" s="94" t="e">
        <v>#NAME?</v>
      </c>
      <c r="AT5012" s="94" t="e">
        <v>#NAME?</v>
      </c>
    </row>
    <row r="5013" customFormat="false" ht="15" hidden="false" customHeight="true" outlineLevel="0" collapsed="false">
      <c r="A5013" s="20" t="s">
        <v>16064</v>
      </c>
      <c r="B5013" s="20" t="str">
        <f aca="false">INDEX(Table2[], MATCH(L5013, Location_ID!$D$2:$D$3098, 0), 1)</f>
        <v>c77cd25e-9301-47fe-9043-d2c26e2c3070</v>
      </c>
      <c r="C5013" s="20" t="s">
        <v>1585</v>
      </c>
      <c r="D5013" s="230" t="s">
        <v>354</v>
      </c>
      <c r="E5013" s="20" t="s">
        <v>7134</v>
      </c>
      <c r="F5013" s="20" t="s">
        <v>7135</v>
      </c>
      <c r="G5013" s="20" t="s">
        <v>7591</v>
      </c>
      <c r="H5013" s="20"/>
      <c r="I5013" s="20" t="s">
        <v>15917</v>
      </c>
      <c r="J5013" s="20" t="s">
        <v>15918</v>
      </c>
      <c r="K5013" s="20" t="s">
        <v>7109</v>
      </c>
      <c r="L5013" s="20" t="s">
        <v>3379</v>
      </c>
      <c r="M5013" s="20" t="s">
        <v>7116</v>
      </c>
      <c r="N5013" s="20" t="s">
        <v>15902</v>
      </c>
      <c r="O5013" s="20" t="s">
        <v>15918</v>
      </c>
      <c r="P5013" s="201" t="n">
        <v>43730</v>
      </c>
      <c r="Q5013" s="201" t="n">
        <v>43763</v>
      </c>
      <c r="R5013" s="20" t="n">
        <v>1</v>
      </c>
      <c r="S5013" s="20" t="s">
        <v>7130</v>
      </c>
      <c r="T5013" s="20" t="n">
        <v>204.0611279</v>
      </c>
      <c r="U5013" s="20" t="n">
        <v>91.9030872</v>
      </c>
      <c r="V5013" s="20" t="n">
        <v>316.2191686</v>
      </c>
      <c r="W5013" s="20" t="s">
        <v>11510</v>
      </c>
      <c r="X5013" s="35"/>
      <c r="Y5013" s="35" t="n">
        <v>0</v>
      </c>
      <c r="Z5013" s="35" t="n">
        <v>1</v>
      </c>
      <c r="AE5013" s="94" t="e">
        <f aca="false" t="array" ref="AE5013:AK5013">_xlfn.torow(_xlfn.unique(_xlfn._xlws.filter(cat_table[Subsector],$E5013=cat_table[Sector],"")))</f>
        <v>#NAME?</v>
      </c>
      <c r="AF5013" s="94" t="e">
        <v>#NAME?</v>
      </c>
      <c r="AG5013" s="94" t="e">
        <v>#NAME?</v>
      </c>
      <c r="AH5013" s="94" t="e">
        <v>#NAME?</v>
      </c>
      <c r="AI5013" s="94" t="e">
        <v>#NAME?</v>
      </c>
      <c r="AJ5013" s="94" t="e">
        <v>#NAME?</v>
      </c>
      <c r="AK5013" s="94" t="e">
        <v>#NAME?</v>
      </c>
      <c r="AO5013" s="94" t="e">
        <f aca="false" t="array" ref="AO5013:AT5013">_xlfn.torow(_xlfn.unique(_xlfn._xlws.filter(cat_table[Sub-subsector],($E5013=cat_table[Sector])*($F5013=cat_table[Subsector]),"")))</f>
        <v>#NAME?</v>
      </c>
      <c r="AP5013" s="94" t="e">
        <v>#NAME?</v>
      </c>
      <c r="AQ5013" s="94" t="e">
        <v>#NAME?</v>
      </c>
      <c r="AR5013" s="94" t="e">
        <v>#NAME?</v>
      </c>
      <c r="AS5013" s="94" t="e">
        <v>#NAME?</v>
      </c>
      <c r="AT5013" s="94" t="e">
        <v>#NAME?</v>
      </c>
    </row>
    <row r="5014" customFormat="false" ht="15" hidden="false" customHeight="true" outlineLevel="0" collapsed="false">
      <c r="A5014" s="20" t="s">
        <v>16065</v>
      </c>
      <c r="B5014" s="20" t="str">
        <f aca="false">INDEX(Table2[], MATCH(L5014, Location_ID!$D$2:$D$3098, 0), 1)</f>
        <v>7a7c8959-73b6-4664-9f9e-ef68d281d815</v>
      </c>
      <c r="C5014" s="20" t="s">
        <v>1585</v>
      </c>
      <c r="D5014" s="230" t="s">
        <v>354</v>
      </c>
      <c r="E5014" s="20" t="s">
        <v>7134</v>
      </c>
      <c r="F5014" s="20" t="s">
        <v>7135</v>
      </c>
      <c r="G5014" s="20" t="s">
        <v>7591</v>
      </c>
      <c r="H5014" s="20"/>
      <c r="I5014" s="20" t="s">
        <v>15917</v>
      </c>
      <c r="J5014" s="20" t="s">
        <v>15922</v>
      </c>
      <c r="K5014" s="20" t="s">
        <v>7109</v>
      </c>
      <c r="L5014" s="20" t="s">
        <v>3381</v>
      </c>
      <c r="M5014" s="20" t="s">
        <v>7116</v>
      </c>
      <c r="N5014" s="20" t="s">
        <v>15902</v>
      </c>
      <c r="O5014" s="20" t="s">
        <v>15922</v>
      </c>
      <c r="P5014" s="201" t="n">
        <v>43730</v>
      </c>
      <c r="Q5014" s="201" t="n">
        <v>43763</v>
      </c>
      <c r="R5014" s="20" t="n">
        <v>1</v>
      </c>
      <c r="S5014" s="20" t="s">
        <v>7130</v>
      </c>
      <c r="T5014" s="20" t="n">
        <v>129.5534522</v>
      </c>
      <c r="U5014" s="20" t="n">
        <v>74.95860787</v>
      </c>
      <c r="V5014" s="20" t="n">
        <v>184.14829653</v>
      </c>
      <c r="W5014" s="20" t="s">
        <v>11510</v>
      </c>
      <c r="X5014" s="35"/>
      <c r="Y5014" s="35" t="n">
        <v>0</v>
      </c>
      <c r="Z5014" s="35" t="n">
        <v>1</v>
      </c>
      <c r="AE5014" s="94" t="e">
        <f aca="false" t="array" ref="AE5014:AK5014">_xlfn.torow(_xlfn.unique(_xlfn._xlws.filter(cat_table[Subsector],$E5014=cat_table[Sector],"")))</f>
        <v>#NAME?</v>
      </c>
      <c r="AF5014" s="94" t="e">
        <v>#NAME?</v>
      </c>
      <c r="AG5014" s="94" t="e">
        <v>#NAME?</v>
      </c>
      <c r="AH5014" s="94" t="e">
        <v>#NAME?</v>
      </c>
      <c r="AI5014" s="94" t="e">
        <v>#NAME?</v>
      </c>
      <c r="AJ5014" s="94" t="e">
        <v>#NAME?</v>
      </c>
      <c r="AK5014" s="94" t="e">
        <v>#NAME?</v>
      </c>
      <c r="AO5014" s="94" t="e">
        <f aca="false" t="array" ref="AO5014:AT5014">_xlfn.torow(_xlfn.unique(_xlfn._xlws.filter(cat_table[Sub-subsector],($E5014=cat_table[Sector])*($F5014=cat_table[Subsector]),"")))</f>
        <v>#NAME?</v>
      </c>
      <c r="AP5014" s="94" t="e">
        <v>#NAME?</v>
      </c>
      <c r="AQ5014" s="94" t="e">
        <v>#NAME?</v>
      </c>
      <c r="AR5014" s="94" t="e">
        <v>#NAME?</v>
      </c>
      <c r="AS5014" s="94" t="e">
        <v>#NAME?</v>
      </c>
      <c r="AT5014" s="94" t="e">
        <v>#NAME?</v>
      </c>
    </row>
    <row r="5015" customFormat="false" ht="15" hidden="false" customHeight="true" outlineLevel="0" collapsed="false">
      <c r="A5015" s="20" t="s">
        <v>16066</v>
      </c>
      <c r="B5015" s="20" t="str">
        <f aca="false">INDEX(Table2[], MATCH(L5015, Location_ID!$D$2:$D$3098, 0), 1)</f>
        <v>45966578-6a21-461f-8248-eea38e6564f3</v>
      </c>
      <c r="C5015" s="20" t="s">
        <v>1585</v>
      </c>
      <c r="D5015" s="230" t="s">
        <v>354</v>
      </c>
      <c r="E5015" s="20" t="s">
        <v>7134</v>
      </c>
      <c r="F5015" s="20" t="s">
        <v>7135</v>
      </c>
      <c r="G5015" s="20" t="s">
        <v>7591</v>
      </c>
      <c r="H5015" s="20"/>
      <c r="I5015" s="20" t="s">
        <v>15917</v>
      </c>
      <c r="J5015" s="20" t="s">
        <v>15918</v>
      </c>
      <c r="K5015" s="20" t="s">
        <v>7109</v>
      </c>
      <c r="L5015" s="20" t="s">
        <v>3383</v>
      </c>
      <c r="M5015" s="20" t="s">
        <v>7116</v>
      </c>
      <c r="N5015" s="20" t="s">
        <v>15902</v>
      </c>
      <c r="O5015" s="20" t="s">
        <v>15918</v>
      </c>
      <c r="P5015" s="201" t="n">
        <v>43730</v>
      </c>
      <c r="Q5015" s="201" t="n">
        <v>43763</v>
      </c>
      <c r="R5015" s="20" t="n">
        <v>1</v>
      </c>
      <c r="S5015" s="20" t="s">
        <v>7130</v>
      </c>
      <c r="T5015" s="20" t="n">
        <v>333.9690086</v>
      </c>
      <c r="U5015" s="20" t="n">
        <v>259.42786966</v>
      </c>
      <c r="V5015" s="20" t="n">
        <v>408.51014754</v>
      </c>
      <c r="W5015" s="20" t="s">
        <v>11510</v>
      </c>
      <c r="X5015" s="35"/>
      <c r="Y5015" s="35" t="n">
        <v>0</v>
      </c>
      <c r="Z5015" s="35" t="n">
        <v>1</v>
      </c>
      <c r="AE5015" s="94" t="e">
        <f aca="false" t="array" ref="AE5015:AK5015">_xlfn.torow(_xlfn.unique(_xlfn._xlws.filter(cat_table[Subsector],$E5015=cat_table[Sector],"")))</f>
        <v>#NAME?</v>
      </c>
      <c r="AF5015" s="94" t="e">
        <v>#NAME?</v>
      </c>
      <c r="AG5015" s="94" t="e">
        <v>#NAME?</v>
      </c>
      <c r="AH5015" s="94" t="e">
        <v>#NAME?</v>
      </c>
      <c r="AI5015" s="94" t="e">
        <v>#NAME?</v>
      </c>
      <c r="AJ5015" s="94" t="e">
        <v>#NAME?</v>
      </c>
      <c r="AK5015" s="94" t="e">
        <v>#NAME?</v>
      </c>
      <c r="AO5015" s="94" t="e">
        <f aca="false" t="array" ref="AO5015:AT5015">_xlfn.torow(_xlfn.unique(_xlfn._xlws.filter(cat_table[Sub-subsector],($E5015=cat_table[Sector])*($F5015=cat_table[Subsector]),"")))</f>
        <v>#NAME?</v>
      </c>
      <c r="AP5015" s="94" t="e">
        <v>#NAME?</v>
      </c>
      <c r="AQ5015" s="94" t="e">
        <v>#NAME?</v>
      </c>
      <c r="AR5015" s="94" t="e">
        <v>#NAME?</v>
      </c>
      <c r="AS5015" s="94" t="e">
        <v>#NAME?</v>
      </c>
      <c r="AT5015" s="94" t="e">
        <v>#NAME?</v>
      </c>
    </row>
    <row r="5016" customFormat="false" ht="15" hidden="false" customHeight="true" outlineLevel="0" collapsed="false">
      <c r="A5016" s="20" t="s">
        <v>16067</v>
      </c>
      <c r="B5016" s="20" t="str">
        <f aca="false">INDEX(Table2[], MATCH(L5016, Location_ID!$D$2:$D$3098, 0), 1)</f>
        <v>a2752d71-94c3-4d36-870f-5322a47aba22</v>
      </c>
      <c r="C5016" s="20" t="s">
        <v>1585</v>
      </c>
      <c r="D5016" s="230" t="s">
        <v>354</v>
      </c>
      <c r="E5016" s="20" t="s">
        <v>7134</v>
      </c>
      <c r="F5016" s="20" t="s">
        <v>7135</v>
      </c>
      <c r="G5016" s="20" t="s">
        <v>7591</v>
      </c>
      <c r="H5016" s="20"/>
      <c r="I5016" s="20" t="s">
        <v>15917</v>
      </c>
      <c r="J5016" s="20" t="s">
        <v>15932</v>
      </c>
      <c r="K5016" s="20" t="s">
        <v>7109</v>
      </c>
      <c r="L5016" s="20" t="s">
        <v>3385</v>
      </c>
      <c r="M5016" s="20" t="s">
        <v>7116</v>
      </c>
      <c r="N5016" s="20" t="s">
        <v>15902</v>
      </c>
      <c r="O5016" s="20" t="s">
        <v>15932</v>
      </c>
      <c r="P5016" s="201" t="n">
        <v>43730</v>
      </c>
      <c r="Q5016" s="201" t="n">
        <v>43763</v>
      </c>
      <c r="R5016" s="20" t="n">
        <v>1</v>
      </c>
      <c r="S5016" s="20" t="s">
        <v>7130</v>
      </c>
      <c r="T5016" s="20" t="n">
        <v>113.9179618</v>
      </c>
      <c r="U5016" s="20" t="n">
        <v>65.4219358</v>
      </c>
      <c r="V5016" s="20" t="n">
        <v>162.4139878</v>
      </c>
      <c r="W5016" s="20" t="s">
        <v>11510</v>
      </c>
      <c r="X5016" s="35"/>
      <c r="Y5016" s="35" t="n">
        <v>0</v>
      </c>
      <c r="Z5016" s="35" t="n">
        <v>1</v>
      </c>
      <c r="AE5016" s="94" t="e">
        <f aca="false" t="array" ref="AE5016:AK5016">_xlfn.torow(_xlfn.unique(_xlfn._xlws.filter(cat_table[Subsector],$E5016=cat_table[Sector],"")))</f>
        <v>#NAME?</v>
      </c>
      <c r="AF5016" s="94" t="e">
        <v>#NAME?</v>
      </c>
      <c r="AG5016" s="94" t="e">
        <v>#NAME?</v>
      </c>
      <c r="AH5016" s="94" t="e">
        <v>#NAME?</v>
      </c>
      <c r="AI5016" s="94" t="e">
        <v>#NAME?</v>
      </c>
      <c r="AJ5016" s="94" t="e">
        <v>#NAME?</v>
      </c>
      <c r="AK5016" s="94" t="e">
        <v>#NAME?</v>
      </c>
      <c r="AO5016" s="94" t="e">
        <f aca="false" t="array" ref="AO5016:AT5016">_xlfn.torow(_xlfn.unique(_xlfn._xlws.filter(cat_table[Sub-subsector],($E5016=cat_table[Sector])*($F5016=cat_table[Subsector]),"")))</f>
        <v>#NAME?</v>
      </c>
      <c r="AP5016" s="94" t="e">
        <v>#NAME?</v>
      </c>
      <c r="AQ5016" s="94" t="e">
        <v>#NAME?</v>
      </c>
      <c r="AR5016" s="94" t="e">
        <v>#NAME?</v>
      </c>
      <c r="AS5016" s="94" t="e">
        <v>#NAME?</v>
      </c>
      <c r="AT5016" s="94" t="e">
        <v>#NAME?</v>
      </c>
    </row>
    <row r="5017" customFormat="false" ht="15" hidden="false" customHeight="true" outlineLevel="0" collapsed="false">
      <c r="A5017" s="20" t="s">
        <v>16068</v>
      </c>
      <c r="B5017" s="20" t="str">
        <f aca="false">INDEX(Table2[], MATCH(L5017, Location_ID!$D$2:$D$3098, 0), 1)</f>
        <v>6ad3aa16-e367-4b7e-b81a-2ea60e60cf61</v>
      </c>
      <c r="C5017" s="20" t="s">
        <v>1585</v>
      </c>
      <c r="D5017" s="230" t="s">
        <v>354</v>
      </c>
      <c r="E5017" s="20" t="s">
        <v>7134</v>
      </c>
      <c r="F5017" s="20" t="s">
        <v>7135</v>
      </c>
      <c r="G5017" s="20" t="s">
        <v>7591</v>
      </c>
      <c r="H5017" s="20"/>
      <c r="I5017" s="20" t="s">
        <v>15917</v>
      </c>
      <c r="J5017" s="20" t="s">
        <v>15918</v>
      </c>
      <c r="K5017" s="20" t="s">
        <v>7109</v>
      </c>
      <c r="L5017" s="20" t="s">
        <v>3387</v>
      </c>
      <c r="M5017" s="20" t="s">
        <v>7116</v>
      </c>
      <c r="N5017" s="20" t="s">
        <v>15902</v>
      </c>
      <c r="O5017" s="20" t="s">
        <v>15918</v>
      </c>
      <c r="P5017" s="201" t="n">
        <v>43730</v>
      </c>
      <c r="Q5017" s="201" t="n">
        <v>43763</v>
      </c>
      <c r="R5017" s="20" t="n">
        <v>1</v>
      </c>
      <c r="S5017" s="20" t="s">
        <v>7130</v>
      </c>
      <c r="T5017" s="20" t="n">
        <v>139.5189359</v>
      </c>
      <c r="U5017" s="20" t="n">
        <v>95.95186708</v>
      </c>
      <c r="V5017" s="20" t="n">
        <v>183.08600472</v>
      </c>
      <c r="W5017" s="20" t="s">
        <v>11510</v>
      </c>
      <c r="X5017" s="35"/>
      <c r="Y5017" s="35" t="n">
        <v>0</v>
      </c>
      <c r="Z5017" s="35" t="n">
        <v>1</v>
      </c>
      <c r="AE5017" s="94" t="e">
        <f aca="false" t="array" ref="AE5017:AK5017">_xlfn.torow(_xlfn.unique(_xlfn._xlws.filter(cat_table[Subsector],$E5017=cat_table[Sector],"")))</f>
        <v>#NAME?</v>
      </c>
      <c r="AF5017" s="94" t="e">
        <v>#NAME?</v>
      </c>
      <c r="AG5017" s="94" t="e">
        <v>#NAME?</v>
      </c>
      <c r="AH5017" s="94" t="e">
        <v>#NAME?</v>
      </c>
      <c r="AI5017" s="94" t="e">
        <v>#NAME?</v>
      </c>
      <c r="AJ5017" s="94" t="e">
        <v>#NAME?</v>
      </c>
      <c r="AK5017" s="94" t="e">
        <v>#NAME?</v>
      </c>
      <c r="AO5017" s="94" t="e">
        <f aca="false" t="array" ref="AO5017:AT5017">_xlfn.torow(_xlfn.unique(_xlfn._xlws.filter(cat_table[Sub-subsector],($E5017=cat_table[Sector])*($F5017=cat_table[Subsector]),"")))</f>
        <v>#NAME?</v>
      </c>
      <c r="AP5017" s="94" t="e">
        <v>#NAME?</v>
      </c>
      <c r="AQ5017" s="94" t="e">
        <v>#NAME?</v>
      </c>
      <c r="AR5017" s="94" t="e">
        <v>#NAME?</v>
      </c>
      <c r="AS5017" s="94" t="e">
        <v>#NAME?</v>
      </c>
      <c r="AT5017" s="94" t="e">
        <v>#NAME?</v>
      </c>
    </row>
    <row r="5018" customFormat="false" ht="15" hidden="false" customHeight="true" outlineLevel="0" collapsed="false">
      <c r="A5018" s="20" t="s">
        <v>16069</v>
      </c>
      <c r="B5018" s="20" t="str">
        <f aca="false">INDEX(Table2[], MATCH(L5018, Location_ID!$D$2:$D$3098, 0), 1)</f>
        <v>97d4ee75-d846-4b76-8387-1b0dc4faa97d</v>
      </c>
      <c r="C5018" s="20" t="s">
        <v>1585</v>
      </c>
      <c r="D5018" s="230" t="s">
        <v>354</v>
      </c>
      <c r="E5018" s="20" t="s">
        <v>7134</v>
      </c>
      <c r="F5018" s="20" t="s">
        <v>7135</v>
      </c>
      <c r="G5018" s="20" t="s">
        <v>7591</v>
      </c>
      <c r="H5018" s="20"/>
      <c r="I5018" s="20" t="s">
        <v>15917</v>
      </c>
      <c r="J5018" s="20" t="s">
        <v>15932</v>
      </c>
      <c r="K5018" s="20" t="s">
        <v>7109</v>
      </c>
      <c r="L5018" s="20" t="s">
        <v>3389</v>
      </c>
      <c r="M5018" s="20" t="s">
        <v>7116</v>
      </c>
      <c r="N5018" s="20" t="s">
        <v>15902</v>
      </c>
      <c r="O5018" s="20" t="s">
        <v>15932</v>
      </c>
      <c r="P5018" s="201" t="n">
        <v>43730</v>
      </c>
      <c r="Q5018" s="201" t="n">
        <v>43763</v>
      </c>
      <c r="R5018" s="20" t="n">
        <v>1</v>
      </c>
      <c r="S5018" s="20" t="s">
        <v>7130</v>
      </c>
      <c r="T5018" s="20" t="n">
        <v>136.0320475</v>
      </c>
      <c r="U5018" s="20" t="n">
        <v>52.48178612</v>
      </c>
      <c r="V5018" s="20" t="n">
        <v>219.58230888</v>
      </c>
      <c r="W5018" s="20" t="s">
        <v>11510</v>
      </c>
      <c r="X5018" s="35"/>
      <c r="Y5018" s="35" t="n">
        <v>0</v>
      </c>
      <c r="Z5018" s="35" t="n">
        <v>1</v>
      </c>
      <c r="AE5018" s="94" t="e">
        <f aca="false" t="array" ref="AE5018:AK5018">_xlfn.torow(_xlfn.unique(_xlfn._xlws.filter(cat_table[Subsector],$E5018=cat_table[Sector],"")))</f>
        <v>#NAME?</v>
      </c>
      <c r="AF5018" s="94" t="e">
        <v>#NAME?</v>
      </c>
      <c r="AG5018" s="94" t="e">
        <v>#NAME?</v>
      </c>
      <c r="AH5018" s="94" t="e">
        <v>#NAME?</v>
      </c>
      <c r="AI5018" s="94" t="e">
        <v>#NAME?</v>
      </c>
      <c r="AJ5018" s="94" t="e">
        <v>#NAME?</v>
      </c>
      <c r="AK5018" s="94" t="e">
        <v>#NAME?</v>
      </c>
      <c r="AO5018" s="94" t="e">
        <f aca="false" t="array" ref="AO5018:AT5018">_xlfn.torow(_xlfn.unique(_xlfn._xlws.filter(cat_table[Sub-subsector],($E5018=cat_table[Sector])*($F5018=cat_table[Subsector]),"")))</f>
        <v>#NAME?</v>
      </c>
      <c r="AP5018" s="94" t="e">
        <v>#NAME?</v>
      </c>
      <c r="AQ5018" s="94" t="e">
        <v>#NAME?</v>
      </c>
      <c r="AR5018" s="94" t="e">
        <v>#NAME?</v>
      </c>
      <c r="AS5018" s="94" t="e">
        <v>#NAME?</v>
      </c>
      <c r="AT5018" s="94" t="e">
        <v>#NAME?</v>
      </c>
    </row>
    <row r="5019" customFormat="false" ht="15" hidden="false" customHeight="true" outlineLevel="0" collapsed="false">
      <c r="A5019" s="20" t="s">
        <v>16070</v>
      </c>
      <c r="B5019" s="20" t="str">
        <f aca="false">INDEX(Table2[], MATCH(L5019, Location_ID!$D$2:$D$3098, 0), 1)</f>
        <v>9e4a45e5-7517-49ea-bae2-c9e76aa2319a</v>
      </c>
      <c r="C5019" s="20" t="s">
        <v>1585</v>
      </c>
      <c r="D5019" s="230" t="s">
        <v>354</v>
      </c>
      <c r="E5019" s="20" t="s">
        <v>7134</v>
      </c>
      <c r="F5019" s="20" t="s">
        <v>7135</v>
      </c>
      <c r="G5019" s="20" t="s">
        <v>7591</v>
      </c>
      <c r="H5019" s="20"/>
      <c r="I5019" s="20" t="s">
        <v>15917</v>
      </c>
      <c r="J5019" s="20" t="s">
        <v>15918</v>
      </c>
      <c r="K5019" s="20" t="s">
        <v>7109</v>
      </c>
      <c r="L5019" s="20" t="s">
        <v>3391</v>
      </c>
      <c r="M5019" s="20" t="s">
        <v>7116</v>
      </c>
      <c r="N5019" s="20" t="s">
        <v>15902</v>
      </c>
      <c r="O5019" s="20" t="s">
        <v>15918</v>
      </c>
      <c r="P5019" s="201" t="n">
        <v>43730</v>
      </c>
      <c r="Q5019" s="201" t="n">
        <v>43763</v>
      </c>
      <c r="R5019" s="20" t="n">
        <v>1</v>
      </c>
      <c r="S5019" s="20" t="s">
        <v>7130</v>
      </c>
      <c r="T5019" s="20" t="n">
        <v>187.49692</v>
      </c>
      <c r="U5019" s="20" t="n">
        <v>118.80307973</v>
      </c>
      <c r="V5019" s="20" t="n">
        <v>256.19076027</v>
      </c>
      <c r="W5019" s="20" t="s">
        <v>11510</v>
      </c>
      <c r="X5019" s="35"/>
      <c r="Y5019" s="35" t="n">
        <v>0</v>
      </c>
      <c r="Z5019" s="35" t="n">
        <v>1</v>
      </c>
      <c r="AE5019" s="94" t="e">
        <f aca="false" t="array" ref="AE5019:AK5019">_xlfn.torow(_xlfn.unique(_xlfn._xlws.filter(cat_table[Subsector],$E5019=cat_table[Sector],"")))</f>
        <v>#NAME?</v>
      </c>
      <c r="AF5019" s="94" t="e">
        <v>#NAME?</v>
      </c>
      <c r="AG5019" s="94" t="e">
        <v>#NAME?</v>
      </c>
      <c r="AH5019" s="94" t="e">
        <v>#NAME?</v>
      </c>
      <c r="AI5019" s="94" t="e">
        <v>#NAME?</v>
      </c>
      <c r="AJ5019" s="94" t="e">
        <v>#NAME?</v>
      </c>
      <c r="AK5019" s="94" t="e">
        <v>#NAME?</v>
      </c>
      <c r="AO5019" s="94" t="e">
        <f aca="false" t="array" ref="AO5019:AT5019">_xlfn.torow(_xlfn.unique(_xlfn._xlws.filter(cat_table[Sub-subsector],($E5019=cat_table[Sector])*($F5019=cat_table[Subsector]),"")))</f>
        <v>#NAME?</v>
      </c>
      <c r="AP5019" s="94" t="e">
        <v>#NAME?</v>
      </c>
      <c r="AQ5019" s="94" t="e">
        <v>#NAME?</v>
      </c>
      <c r="AR5019" s="94" t="e">
        <v>#NAME?</v>
      </c>
      <c r="AS5019" s="94" t="e">
        <v>#NAME?</v>
      </c>
      <c r="AT5019" s="94" t="e">
        <v>#NAME?</v>
      </c>
    </row>
    <row r="5020" customFormat="false" ht="15" hidden="false" customHeight="true" outlineLevel="0" collapsed="false">
      <c r="A5020" s="20" t="s">
        <v>16071</v>
      </c>
      <c r="B5020" s="20" t="str">
        <f aca="false">INDEX(Table2[], MATCH(L5020, Location_ID!$D$2:$D$3098, 0), 1)</f>
        <v>5c8cfce4-2455-457c-8930-a3c7a9de87db</v>
      </c>
      <c r="C5020" s="20" t="s">
        <v>1585</v>
      </c>
      <c r="D5020" s="230" t="s">
        <v>354</v>
      </c>
      <c r="E5020" s="20" t="s">
        <v>7134</v>
      </c>
      <c r="F5020" s="20" t="s">
        <v>7135</v>
      </c>
      <c r="G5020" s="20" t="s">
        <v>7591</v>
      </c>
      <c r="H5020" s="20"/>
      <c r="I5020" s="20" t="s">
        <v>15917</v>
      </c>
      <c r="J5020" s="20" t="s">
        <v>15922</v>
      </c>
      <c r="K5020" s="20" t="s">
        <v>7109</v>
      </c>
      <c r="L5020" s="20" t="s">
        <v>3393</v>
      </c>
      <c r="M5020" s="20" t="s">
        <v>7116</v>
      </c>
      <c r="N5020" s="20" t="s">
        <v>15902</v>
      </c>
      <c r="O5020" s="20" t="s">
        <v>15922</v>
      </c>
      <c r="P5020" s="201" t="n">
        <v>43730</v>
      </c>
      <c r="Q5020" s="201" t="n">
        <v>43763</v>
      </c>
      <c r="R5020" s="20" t="n">
        <v>1</v>
      </c>
      <c r="S5020" s="20" t="s">
        <v>7130</v>
      </c>
      <c r="T5020" s="20" t="n">
        <v>6.62617875</v>
      </c>
      <c r="U5020" s="20" t="n">
        <v>2.85339804</v>
      </c>
      <c r="V5020" s="20" t="n">
        <v>10.39895946</v>
      </c>
      <c r="W5020" s="20" t="s">
        <v>11510</v>
      </c>
      <c r="X5020" s="35"/>
      <c r="Y5020" s="35" t="n">
        <v>0</v>
      </c>
      <c r="Z5020" s="35" t="n">
        <v>1</v>
      </c>
      <c r="AE5020" s="94" t="e">
        <f aca="false" t="array" ref="AE5020:AK5020">_xlfn.torow(_xlfn.unique(_xlfn._xlws.filter(cat_table[Subsector],$E5020=cat_table[Sector],"")))</f>
        <v>#NAME?</v>
      </c>
      <c r="AF5020" s="94" t="e">
        <v>#NAME?</v>
      </c>
      <c r="AG5020" s="94" t="e">
        <v>#NAME?</v>
      </c>
      <c r="AH5020" s="94" t="e">
        <v>#NAME?</v>
      </c>
      <c r="AI5020" s="94" t="e">
        <v>#NAME?</v>
      </c>
      <c r="AJ5020" s="94" t="e">
        <v>#NAME?</v>
      </c>
      <c r="AK5020" s="94" t="e">
        <v>#NAME?</v>
      </c>
      <c r="AO5020" s="94" t="e">
        <f aca="false" t="array" ref="AO5020:AT5020">_xlfn.torow(_xlfn.unique(_xlfn._xlws.filter(cat_table[Sub-subsector],($E5020=cat_table[Sector])*($F5020=cat_table[Subsector]),"")))</f>
        <v>#NAME?</v>
      </c>
      <c r="AP5020" s="94" t="e">
        <v>#NAME?</v>
      </c>
      <c r="AQ5020" s="94" t="e">
        <v>#NAME?</v>
      </c>
      <c r="AR5020" s="94" t="e">
        <v>#NAME?</v>
      </c>
      <c r="AS5020" s="94" t="e">
        <v>#NAME?</v>
      </c>
      <c r="AT5020" s="94" t="e">
        <v>#NAME?</v>
      </c>
    </row>
    <row r="5021" customFormat="false" ht="15" hidden="false" customHeight="true" outlineLevel="0" collapsed="false">
      <c r="A5021" s="20" t="s">
        <v>16072</v>
      </c>
      <c r="B5021" s="20" t="str">
        <f aca="false">INDEX(Table2[], MATCH(L5021, Location_ID!$D$2:$D$3098, 0), 1)</f>
        <v>1767fbdb-fa49-4ce0-92ec-215a3de87cce</v>
      </c>
      <c r="C5021" s="20" t="s">
        <v>1585</v>
      </c>
      <c r="D5021" s="230" t="s">
        <v>354</v>
      </c>
      <c r="E5021" s="20" t="s">
        <v>7134</v>
      </c>
      <c r="F5021" s="20" t="s">
        <v>7135</v>
      </c>
      <c r="G5021" s="20" t="s">
        <v>7591</v>
      </c>
      <c r="H5021" s="20"/>
      <c r="I5021" s="20" t="s">
        <v>15917</v>
      </c>
      <c r="J5021" s="20" t="s">
        <v>15932</v>
      </c>
      <c r="K5021" s="20" t="s">
        <v>7109</v>
      </c>
      <c r="L5021" s="20" t="s">
        <v>3395</v>
      </c>
      <c r="M5021" s="20" t="s">
        <v>7116</v>
      </c>
      <c r="N5021" s="20" t="s">
        <v>15902</v>
      </c>
      <c r="O5021" s="20" t="s">
        <v>15932</v>
      </c>
      <c r="P5021" s="201" t="n">
        <v>43730</v>
      </c>
      <c r="Q5021" s="201" t="n">
        <v>43763</v>
      </c>
      <c r="R5021" s="20" t="n">
        <v>1</v>
      </c>
      <c r="S5021" s="20" t="s">
        <v>7130</v>
      </c>
      <c r="T5021" s="20" t="n">
        <v>67.22167567</v>
      </c>
      <c r="U5021" s="20" t="n">
        <v>44.55123375</v>
      </c>
      <c r="V5021" s="20" t="n">
        <v>89.89211759</v>
      </c>
      <c r="W5021" s="20" t="s">
        <v>11510</v>
      </c>
      <c r="X5021" s="35"/>
      <c r="Y5021" s="35" t="n">
        <v>0</v>
      </c>
      <c r="Z5021" s="35" t="n">
        <v>1</v>
      </c>
      <c r="AE5021" s="94" t="e">
        <f aca="false" t="array" ref="AE5021:AK5021">_xlfn.torow(_xlfn.unique(_xlfn._xlws.filter(cat_table[Subsector],$E5021=cat_table[Sector],"")))</f>
        <v>#NAME?</v>
      </c>
      <c r="AF5021" s="94" t="e">
        <v>#NAME?</v>
      </c>
      <c r="AG5021" s="94" t="e">
        <v>#NAME?</v>
      </c>
      <c r="AH5021" s="94" t="e">
        <v>#NAME?</v>
      </c>
      <c r="AI5021" s="94" t="e">
        <v>#NAME?</v>
      </c>
      <c r="AJ5021" s="94" t="e">
        <v>#NAME?</v>
      </c>
      <c r="AK5021" s="94" t="e">
        <v>#NAME?</v>
      </c>
      <c r="AO5021" s="94" t="e">
        <f aca="false" t="array" ref="AO5021:AT5021">_xlfn.torow(_xlfn.unique(_xlfn._xlws.filter(cat_table[Sub-subsector],($E5021=cat_table[Sector])*($F5021=cat_table[Subsector]),"")))</f>
        <v>#NAME?</v>
      </c>
      <c r="AP5021" s="94" t="e">
        <v>#NAME?</v>
      </c>
      <c r="AQ5021" s="94" t="e">
        <v>#NAME?</v>
      </c>
      <c r="AR5021" s="94" t="e">
        <v>#NAME?</v>
      </c>
      <c r="AS5021" s="94" t="e">
        <v>#NAME?</v>
      </c>
      <c r="AT5021" s="94" t="e">
        <v>#NAME?</v>
      </c>
    </row>
    <row r="5022" customFormat="false" ht="15" hidden="false" customHeight="true" outlineLevel="0" collapsed="false">
      <c r="A5022" s="20" t="s">
        <v>16073</v>
      </c>
      <c r="B5022" s="20" t="str">
        <f aca="false">INDEX(Table2[], MATCH(L5022, Location_ID!$D$2:$D$3098, 0), 1)</f>
        <v>bc7b5be7-c29f-4c1b-9bde-5724299cfc1f</v>
      </c>
      <c r="C5022" s="20" t="s">
        <v>1585</v>
      </c>
      <c r="D5022" s="230" t="s">
        <v>354</v>
      </c>
      <c r="E5022" s="20" t="s">
        <v>7134</v>
      </c>
      <c r="F5022" s="20" t="s">
        <v>7135</v>
      </c>
      <c r="G5022" s="20" t="s">
        <v>7591</v>
      </c>
      <c r="H5022" s="20"/>
      <c r="I5022" s="20" t="s">
        <v>15917</v>
      </c>
      <c r="J5022" s="20" t="s">
        <v>15918</v>
      </c>
      <c r="K5022" s="20" t="s">
        <v>7109</v>
      </c>
      <c r="L5022" s="20" t="s">
        <v>3397</v>
      </c>
      <c r="M5022" s="20" t="s">
        <v>7116</v>
      </c>
      <c r="N5022" s="20" t="s">
        <v>15902</v>
      </c>
      <c r="O5022" s="20" t="s">
        <v>15918</v>
      </c>
      <c r="P5022" s="201" t="n">
        <v>43730</v>
      </c>
      <c r="Q5022" s="201" t="n">
        <v>43763</v>
      </c>
      <c r="R5022" s="20" t="n">
        <v>1</v>
      </c>
      <c r="S5022" s="20" t="s">
        <v>7130</v>
      </c>
      <c r="T5022" s="20" t="n">
        <v>124.2750022</v>
      </c>
      <c r="U5022" s="20" t="n">
        <v>35.58124598</v>
      </c>
      <c r="V5022" s="20" t="n">
        <v>212.96875842</v>
      </c>
      <c r="W5022" s="20" t="s">
        <v>11510</v>
      </c>
      <c r="X5022" s="35"/>
      <c r="Y5022" s="35" t="n">
        <v>0</v>
      </c>
      <c r="Z5022" s="35" t="n">
        <v>1</v>
      </c>
      <c r="AE5022" s="94" t="e">
        <f aca="false" t="array" ref="AE5022:AK5022">_xlfn.torow(_xlfn.unique(_xlfn._xlws.filter(cat_table[Subsector],$E5022=cat_table[Sector],"")))</f>
        <v>#NAME?</v>
      </c>
      <c r="AF5022" s="94" t="e">
        <v>#NAME?</v>
      </c>
      <c r="AG5022" s="94" t="e">
        <v>#NAME?</v>
      </c>
      <c r="AH5022" s="94" t="e">
        <v>#NAME?</v>
      </c>
      <c r="AI5022" s="94" t="e">
        <v>#NAME?</v>
      </c>
      <c r="AJ5022" s="94" t="e">
        <v>#NAME?</v>
      </c>
      <c r="AK5022" s="94" t="e">
        <v>#NAME?</v>
      </c>
      <c r="AO5022" s="94" t="e">
        <f aca="false" t="array" ref="AO5022:AT5022">_xlfn.torow(_xlfn.unique(_xlfn._xlws.filter(cat_table[Sub-subsector],($E5022=cat_table[Sector])*($F5022=cat_table[Subsector]),"")))</f>
        <v>#NAME?</v>
      </c>
      <c r="AP5022" s="94" t="e">
        <v>#NAME?</v>
      </c>
      <c r="AQ5022" s="94" t="e">
        <v>#NAME?</v>
      </c>
      <c r="AR5022" s="94" t="e">
        <v>#NAME?</v>
      </c>
      <c r="AS5022" s="94" t="e">
        <v>#NAME?</v>
      </c>
      <c r="AT5022" s="94" t="e">
        <v>#NAME?</v>
      </c>
    </row>
    <row r="5023" customFormat="false" ht="15" hidden="false" customHeight="true" outlineLevel="0" collapsed="false">
      <c r="A5023" s="20" t="s">
        <v>16074</v>
      </c>
      <c r="B5023" s="20" t="str">
        <f aca="false">INDEX(Table2[], MATCH(L5023, Location_ID!$D$2:$D$3098, 0), 1)</f>
        <v>2278e023-cd24-410f-97a9-e3f2b0015f1c</v>
      </c>
      <c r="C5023" s="20" t="s">
        <v>1585</v>
      </c>
      <c r="D5023" s="230" t="s">
        <v>354</v>
      </c>
      <c r="E5023" s="20" t="s">
        <v>7134</v>
      </c>
      <c r="F5023" s="20" t="s">
        <v>7135</v>
      </c>
      <c r="G5023" s="20" t="s">
        <v>7591</v>
      </c>
      <c r="H5023" s="20"/>
      <c r="I5023" s="20" t="s">
        <v>15917</v>
      </c>
      <c r="J5023" s="20" t="s">
        <v>15922</v>
      </c>
      <c r="K5023" s="20" t="s">
        <v>7109</v>
      </c>
      <c r="L5023" s="20" t="s">
        <v>3399</v>
      </c>
      <c r="M5023" s="20" t="s">
        <v>7116</v>
      </c>
      <c r="N5023" s="20" t="s">
        <v>15902</v>
      </c>
      <c r="O5023" s="20" t="s">
        <v>15922</v>
      </c>
      <c r="P5023" s="201" t="n">
        <v>43730</v>
      </c>
      <c r="Q5023" s="201" t="n">
        <v>43763</v>
      </c>
      <c r="R5023" s="20" t="n">
        <v>1</v>
      </c>
      <c r="S5023" s="20" t="s">
        <v>7130</v>
      </c>
      <c r="T5023" s="20" t="n">
        <v>317.84159</v>
      </c>
      <c r="U5023" s="20" t="n">
        <v>221.955959</v>
      </c>
      <c r="V5023" s="20" t="n">
        <v>413.727221</v>
      </c>
      <c r="W5023" s="20" t="s">
        <v>11510</v>
      </c>
      <c r="X5023" s="35"/>
      <c r="Y5023" s="35" t="n">
        <v>0</v>
      </c>
      <c r="Z5023" s="35" t="n">
        <v>1</v>
      </c>
      <c r="AE5023" s="94" t="e">
        <f aca="false" t="array" ref="AE5023:AK5023">_xlfn.torow(_xlfn.unique(_xlfn._xlws.filter(cat_table[Subsector],$E5023=cat_table[Sector],"")))</f>
        <v>#NAME?</v>
      </c>
      <c r="AF5023" s="94" t="e">
        <v>#NAME?</v>
      </c>
      <c r="AG5023" s="94" t="e">
        <v>#NAME?</v>
      </c>
      <c r="AH5023" s="94" t="e">
        <v>#NAME?</v>
      </c>
      <c r="AI5023" s="94" t="e">
        <v>#NAME?</v>
      </c>
      <c r="AJ5023" s="94" t="e">
        <v>#NAME?</v>
      </c>
      <c r="AK5023" s="94" t="e">
        <v>#NAME?</v>
      </c>
      <c r="AO5023" s="94" t="e">
        <f aca="false" t="array" ref="AO5023:AT5023">_xlfn.torow(_xlfn.unique(_xlfn._xlws.filter(cat_table[Sub-subsector],($E5023=cat_table[Sector])*($F5023=cat_table[Subsector]),"")))</f>
        <v>#NAME?</v>
      </c>
      <c r="AP5023" s="94" t="e">
        <v>#NAME?</v>
      </c>
      <c r="AQ5023" s="94" t="e">
        <v>#NAME?</v>
      </c>
      <c r="AR5023" s="94" t="e">
        <v>#NAME?</v>
      </c>
      <c r="AS5023" s="94" t="e">
        <v>#NAME?</v>
      </c>
      <c r="AT5023" s="94" t="e">
        <v>#NAME?</v>
      </c>
    </row>
    <row r="5024" customFormat="false" ht="15" hidden="false" customHeight="true" outlineLevel="0" collapsed="false">
      <c r="A5024" s="20" t="s">
        <v>16075</v>
      </c>
      <c r="B5024" s="20" t="str">
        <f aca="false">INDEX(Table2[], MATCH(L5024, Location_ID!$D$2:$D$3098, 0), 1)</f>
        <v>9a4d006a-7edc-4967-ac51-b84dde2a1b0c</v>
      </c>
      <c r="C5024" s="20" t="s">
        <v>1585</v>
      </c>
      <c r="D5024" s="230" t="s">
        <v>354</v>
      </c>
      <c r="E5024" s="20" t="s">
        <v>7134</v>
      </c>
      <c r="F5024" s="20" t="s">
        <v>7135</v>
      </c>
      <c r="G5024" s="20" t="s">
        <v>7591</v>
      </c>
      <c r="H5024" s="20"/>
      <c r="I5024" s="20" t="s">
        <v>15917</v>
      </c>
      <c r="J5024" s="20" t="s">
        <v>15922</v>
      </c>
      <c r="K5024" s="20" t="s">
        <v>7109</v>
      </c>
      <c r="L5024" s="20" t="s">
        <v>3401</v>
      </c>
      <c r="M5024" s="20" t="s">
        <v>7116</v>
      </c>
      <c r="N5024" s="20" t="s">
        <v>15902</v>
      </c>
      <c r="O5024" s="20" t="s">
        <v>15922</v>
      </c>
      <c r="P5024" s="201" t="n">
        <v>43730</v>
      </c>
      <c r="Q5024" s="201" t="n">
        <v>43763</v>
      </c>
      <c r="R5024" s="20" t="n">
        <v>1</v>
      </c>
      <c r="S5024" s="20" t="s">
        <v>7130</v>
      </c>
      <c r="T5024" s="20" t="n">
        <v>580.5407218</v>
      </c>
      <c r="U5024" s="20" t="n">
        <v>317.6408086</v>
      </c>
      <c r="V5024" s="20" t="n">
        <v>843.440635</v>
      </c>
      <c r="W5024" s="20" t="s">
        <v>11510</v>
      </c>
      <c r="X5024" s="35"/>
      <c r="Y5024" s="35" t="n">
        <v>0</v>
      </c>
      <c r="Z5024" s="35" t="n">
        <v>1</v>
      </c>
      <c r="AE5024" s="94" t="e">
        <f aca="false" t="array" ref="AE5024:AK5024">_xlfn.torow(_xlfn.unique(_xlfn._xlws.filter(cat_table[Subsector],$E5024=cat_table[Sector],"")))</f>
        <v>#NAME?</v>
      </c>
      <c r="AF5024" s="94" t="e">
        <v>#NAME?</v>
      </c>
      <c r="AG5024" s="94" t="e">
        <v>#NAME?</v>
      </c>
      <c r="AH5024" s="94" t="e">
        <v>#NAME?</v>
      </c>
      <c r="AI5024" s="94" t="e">
        <v>#NAME?</v>
      </c>
      <c r="AJ5024" s="94" t="e">
        <v>#NAME?</v>
      </c>
      <c r="AK5024" s="94" t="e">
        <v>#NAME?</v>
      </c>
      <c r="AO5024" s="94" t="e">
        <f aca="false" t="array" ref="AO5024:AT5024">_xlfn.torow(_xlfn.unique(_xlfn._xlws.filter(cat_table[Sub-subsector],($E5024=cat_table[Sector])*($F5024=cat_table[Subsector]),"")))</f>
        <v>#NAME?</v>
      </c>
      <c r="AP5024" s="94" t="e">
        <v>#NAME?</v>
      </c>
      <c r="AQ5024" s="94" t="e">
        <v>#NAME?</v>
      </c>
      <c r="AR5024" s="94" t="e">
        <v>#NAME?</v>
      </c>
      <c r="AS5024" s="94" t="e">
        <v>#NAME?</v>
      </c>
      <c r="AT5024" s="94" t="e">
        <v>#NAME?</v>
      </c>
    </row>
    <row r="5025" customFormat="false" ht="15" hidden="false" customHeight="true" outlineLevel="0" collapsed="false">
      <c r="A5025" s="20" t="s">
        <v>16076</v>
      </c>
      <c r="B5025" s="20" t="str">
        <f aca="false">INDEX(Table2[], MATCH(L5025, Location_ID!$D$2:$D$3098, 0), 1)</f>
        <v>f72fa40c-28eb-479c-8f3d-63b80a6f17bd</v>
      </c>
      <c r="C5025" s="20" t="s">
        <v>1585</v>
      </c>
      <c r="D5025" s="230" t="s">
        <v>354</v>
      </c>
      <c r="E5025" s="20" t="s">
        <v>7134</v>
      </c>
      <c r="F5025" s="20" t="s">
        <v>7135</v>
      </c>
      <c r="G5025" s="20" t="s">
        <v>7591</v>
      </c>
      <c r="H5025" s="20"/>
      <c r="I5025" s="20" t="s">
        <v>15917</v>
      </c>
      <c r="J5025" s="20" t="s">
        <v>15932</v>
      </c>
      <c r="K5025" s="20" t="s">
        <v>7109</v>
      </c>
      <c r="L5025" s="20" t="s">
        <v>3403</v>
      </c>
      <c r="M5025" s="20" t="s">
        <v>7116</v>
      </c>
      <c r="N5025" s="20" t="s">
        <v>15902</v>
      </c>
      <c r="O5025" s="20" t="s">
        <v>15932</v>
      </c>
      <c r="P5025" s="201" t="n">
        <v>43730</v>
      </c>
      <c r="Q5025" s="201" t="n">
        <v>43763</v>
      </c>
      <c r="R5025" s="20" t="n">
        <v>1</v>
      </c>
      <c r="S5025" s="20" t="s">
        <v>7130</v>
      </c>
      <c r="T5025" s="20" t="n">
        <v>210.985415</v>
      </c>
      <c r="U5025" s="20" t="n">
        <v>124.591674</v>
      </c>
      <c r="V5025" s="20" t="n">
        <v>297.379156</v>
      </c>
      <c r="W5025" s="20" t="s">
        <v>11510</v>
      </c>
      <c r="X5025" s="35"/>
      <c r="Y5025" s="35" t="n">
        <v>0</v>
      </c>
      <c r="Z5025" s="35" t="n">
        <v>1</v>
      </c>
      <c r="AE5025" s="94" t="e">
        <f aca="false" t="array" ref="AE5025:AK5025">_xlfn.torow(_xlfn.unique(_xlfn._xlws.filter(cat_table[Subsector],$E5025=cat_table[Sector],"")))</f>
        <v>#NAME?</v>
      </c>
      <c r="AF5025" s="94" t="e">
        <v>#NAME?</v>
      </c>
      <c r="AG5025" s="94" t="e">
        <v>#NAME?</v>
      </c>
      <c r="AH5025" s="94" t="e">
        <v>#NAME?</v>
      </c>
      <c r="AI5025" s="94" t="e">
        <v>#NAME?</v>
      </c>
      <c r="AJ5025" s="94" t="e">
        <v>#NAME?</v>
      </c>
      <c r="AK5025" s="94" t="e">
        <v>#NAME?</v>
      </c>
      <c r="AO5025" s="94" t="e">
        <f aca="false" t="array" ref="AO5025:AT5025">_xlfn.torow(_xlfn.unique(_xlfn._xlws.filter(cat_table[Sub-subsector],($E5025=cat_table[Sector])*($F5025=cat_table[Subsector]),"")))</f>
        <v>#NAME?</v>
      </c>
      <c r="AP5025" s="94" t="e">
        <v>#NAME?</v>
      </c>
      <c r="AQ5025" s="94" t="e">
        <v>#NAME?</v>
      </c>
      <c r="AR5025" s="94" t="e">
        <v>#NAME?</v>
      </c>
      <c r="AS5025" s="94" t="e">
        <v>#NAME?</v>
      </c>
      <c r="AT5025" s="94" t="e">
        <v>#NAME?</v>
      </c>
    </row>
    <row r="5026" customFormat="false" ht="15" hidden="false" customHeight="true" outlineLevel="0" collapsed="false">
      <c r="A5026" s="20" t="s">
        <v>16077</v>
      </c>
      <c r="B5026" s="20" t="str">
        <f aca="false">INDEX(Table2[], MATCH(L5026, Location_ID!$D$2:$D$3098, 0), 1)</f>
        <v>f1601f81-4764-4ede-bdd4-4a52ad08ae40</v>
      </c>
      <c r="C5026" s="20" t="s">
        <v>1585</v>
      </c>
      <c r="D5026" s="230" t="s">
        <v>354</v>
      </c>
      <c r="E5026" s="20" t="s">
        <v>7134</v>
      </c>
      <c r="F5026" s="20" t="s">
        <v>7135</v>
      </c>
      <c r="G5026" s="20" t="s">
        <v>7591</v>
      </c>
      <c r="H5026" s="20"/>
      <c r="I5026" s="20" t="s">
        <v>15917</v>
      </c>
      <c r="J5026" s="20" t="s">
        <v>15927</v>
      </c>
      <c r="K5026" s="20" t="s">
        <v>7109</v>
      </c>
      <c r="L5026" s="20" t="s">
        <v>3405</v>
      </c>
      <c r="M5026" s="20" t="s">
        <v>7116</v>
      </c>
      <c r="N5026" s="20" t="s">
        <v>15902</v>
      </c>
      <c r="O5026" s="20" t="s">
        <v>15927</v>
      </c>
      <c r="P5026" s="201" t="n">
        <v>43730</v>
      </c>
      <c r="Q5026" s="201" t="n">
        <v>43763</v>
      </c>
      <c r="R5026" s="20" t="n">
        <v>1</v>
      </c>
      <c r="S5026" s="20" t="s">
        <v>7130</v>
      </c>
      <c r="T5026" s="20" t="n">
        <v>461.2531779</v>
      </c>
      <c r="U5026" s="20" t="n">
        <v>281.4526562</v>
      </c>
      <c r="V5026" s="20" t="n">
        <v>641.0536996</v>
      </c>
      <c r="W5026" s="20" t="s">
        <v>11510</v>
      </c>
      <c r="X5026" s="35"/>
      <c r="Y5026" s="35" t="n">
        <v>0</v>
      </c>
      <c r="Z5026" s="35" t="n">
        <v>1</v>
      </c>
      <c r="AE5026" s="94" t="e">
        <f aca="false" t="array" ref="AE5026:AK5026">_xlfn.torow(_xlfn.unique(_xlfn._xlws.filter(cat_table[Subsector],$E5026=cat_table[Sector],"")))</f>
        <v>#NAME?</v>
      </c>
      <c r="AF5026" s="94" t="e">
        <v>#NAME?</v>
      </c>
      <c r="AG5026" s="94" t="e">
        <v>#NAME?</v>
      </c>
      <c r="AH5026" s="94" t="e">
        <v>#NAME?</v>
      </c>
      <c r="AI5026" s="94" t="e">
        <v>#NAME?</v>
      </c>
      <c r="AJ5026" s="94" t="e">
        <v>#NAME?</v>
      </c>
      <c r="AK5026" s="94" t="e">
        <v>#NAME?</v>
      </c>
      <c r="AO5026" s="94" t="e">
        <f aca="false" t="array" ref="AO5026:AT5026">_xlfn.torow(_xlfn.unique(_xlfn._xlws.filter(cat_table[Sub-subsector],($E5026=cat_table[Sector])*($F5026=cat_table[Subsector]),"")))</f>
        <v>#NAME?</v>
      </c>
      <c r="AP5026" s="94" t="e">
        <v>#NAME?</v>
      </c>
      <c r="AQ5026" s="94" t="e">
        <v>#NAME?</v>
      </c>
      <c r="AR5026" s="94" t="e">
        <v>#NAME?</v>
      </c>
      <c r="AS5026" s="94" t="e">
        <v>#NAME?</v>
      </c>
      <c r="AT5026" s="94" t="e">
        <v>#NAME?</v>
      </c>
    </row>
    <row r="5027" customFormat="false" ht="15" hidden="false" customHeight="true" outlineLevel="0" collapsed="false">
      <c r="A5027" s="20" t="s">
        <v>16078</v>
      </c>
      <c r="B5027" s="20" t="str">
        <f aca="false">INDEX(Table2[], MATCH(L5027, Location_ID!$D$2:$D$3098, 0), 1)</f>
        <v>07cc7cad-2003-4a0f-8b7d-954e454d6412</v>
      </c>
      <c r="C5027" s="20" t="s">
        <v>1585</v>
      </c>
      <c r="D5027" s="230" t="s">
        <v>354</v>
      </c>
      <c r="E5027" s="20" t="s">
        <v>7134</v>
      </c>
      <c r="F5027" s="20" t="s">
        <v>7135</v>
      </c>
      <c r="G5027" s="20" t="s">
        <v>7591</v>
      </c>
      <c r="H5027" s="20"/>
      <c r="I5027" s="20" t="s">
        <v>15917</v>
      </c>
      <c r="J5027" s="20" t="s">
        <v>15927</v>
      </c>
      <c r="K5027" s="20" t="s">
        <v>7109</v>
      </c>
      <c r="L5027" s="20" t="s">
        <v>3407</v>
      </c>
      <c r="M5027" s="20" t="s">
        <v>7116</v>
      </c>
      <c r="N5027" s="20" t="s">
        <v>15902</v>
      </c>
      <c r="O5027" s="20" t="s">
        <v>15927</v>
      </c>
      <c r="P5027" s="201" t="n">
        <v>43730</v>
      </c>
      <c r="Q5027" s="201" t="n">
        <v>43763</v>
      </c>
      <c r="R5027" s="20" t="n">
        <v>1</v>
      </c>
      <c r="S5027" s="20" t="s">
        <v>7130</v>
      </c>
      <c r="T5027" s="20" t="n">
        <v>239.1851106</v>
      </c>
      <c r="U5027" s="20" t="n">
        <v>143.30271878</v>
      </c>
      <c r="V5027" s="20" t="n">
        <v>335.06750242</v>
      </c>
      <c r="W5027" s="20" t="s">
        <v>11510</v>
      </c>
      <c r="X5027" s="35"/>
      <c r="Y5027" s="35" t="n">
        <v>0</v>
      </c>
      <c r="Z5027" s="35" t="n">
        <v>1</v>
      </c>
      <c r="AE5027" s="94" t="e">
        <f aca="false" t="array" ref="AE5027:AK5027">_xlfn.torow(_xlfn.unique(_xlfn._xlws.filter(cat_table[Subsector],$E5027=cat_table[Sector],"")))</f>
        <v>#NAME?</v>
      </c>
      <c r="AF5027" s="94" t="e">
        <v>#NAME?</v>
      </c>
      <c r="AG5027" s="94" t="e">
        <v>#NAME?</v>
      </c>
      <c r="AH5027" s="94" t="e">
        <v>#NAME?</v>
      </c>
      <c r="AI5027" s="94" t="e">
        <v>#NAME?</v>
      </c>
      <c r="AJ5027" s="94" t="e">
        <v>#NAME?</v>
      </c>
      <c r="AK5027" s="94" t="e">
        <v>#NAME?</v>
      </c>
      <c r="AO5027" s="94" t="e">
        <f aca="false" t="array" ref="AO5027:AT5027">_xlfn.torow(_xlfn.unique(_xlfn._xlws.filter(cat_table[Sub-subsector],($E5027=cat_table[Sector])*($F5027=cat_table[Subsector]),"")))</f>
        <v>#NAME?</v>
      </c>
      <c r="AP5027" s="94" t="e">
        <v>#NAME?</v>
      </c>
      <c r="AQ5027" s="94" t="e">
        <v>#NAME?</v>
      </c>
      <c r="AR5027" s="94" t="e">
        <v>#NAME?</v>
      </c>
      <c r="AS5027" s="94" t="e">
        <v>#NAME?</v>
      </c>
      <c r="AT5027" s="94" t="e">
        <v>#NAME?</v>
      </c>
    </row>
    <row r="5028" customFormat="false" ht="15" hidden="false" customHeight="true" outlineLevel="0" collapsed="false">
      <c r="A5028" s="20" t="s">
        <v>16079</v>
      </c>
      <c r="B5028" s="20" t="str">
        <f aca="false">INDEX(Table2[], MATCH(L5028, Location_ID!$D$2:$D$3098, 0), 1)</f>
        <v>35e0ccb9-ece7-4398-aee9-f69d6db076c3</v>
      </c>
      <c r="C5028" s="20" t="s">
        <v>1585</v>
      </c>
      <c r="D5028" s="230" t="s">
        <v>354</v>
      </c>
      <c r="E5028" s="20" t="s">
        <v>7134</v>
      </c>
      <c r="F5028" s="20" t="s">
        <v>7135</v>
      </c>
      <c r="G5028" s="20" t="s">
        <v>7591</v>
      </c>
      <c r="H5028" s="20"/>
      <c r="I5028" s="20" t="s">
        <v>15917</v>
      </c>
      <c r="J5028" s="20" t="s">
        <v>15918</v>
      </c>
      <c r="K5028" s="20" t="s">
        <v>7109</v>
      </c>
      <c r="L5028" s="20" t="s">
        <v>3409</v>
      </c>
      <c r="M5028" s="20" t="s">
        <v>7116</v>
      </c>
      <c r="N5028" s="20" t="s">
        <v>15902</v>
      </c>
      <c r="O5028" s="20" t="s">
        <v>15918</v>
      </c>
      <c r="P5028" s="201" t="n">
        <v>43730</v>
      </c>
      <c r="Q5028" s="201" t="n">
        <v>43763</v>
      </c>
      <c r="R5028" s="20" t="n">
        <v>1</v>
      </c>
      <c r="S5028" s="20" t="s">
        <v>7130</v>
      </c>
      <c r="T5028" s="20" t="n">
        <v>206.2326143</v>
      </c>
      <c r="U5028" s="20" t="n">
        <v>131.78252314</v>
      </c>
      <c r="V5028" s="20" t="n">
        <v>280.68270546</v>
      </c>
      <c r="W5028" s="20" t="s">
        <v>11510</v>
      </c>
      <c r="X5028" s="35"/>
      <c r="Y5028" s="35" t="n">
        <v>0</v>
      </c>
      <c r="Z5028" s="35" t="n">
        <v>1</v>
      </c>
      <c r="AE5028" s="94" t="e">
        <f aca="false" t="array" ref="AE5028:AK5028">_xlfn.torow(_xlfn.unique(_xlfn._xlws.filter(cat_table[Subsector],$E5028=cat_table[Sector],"")))</f>
        <v>#NAME?</v>
      </c>
      <c r="AF5028" s="94" t="e">
        <v>#NAME?</v>
      </c>
      <c r="AG5028" s="94" t="e">
        <v>#NAME?</v>
      </c>
      <c r="AH5028" s="94" t="e">
        <v>#NAME?</v>
      </c>
      <c r="AI5028" s="94" t="e">
        <v>#NAME?</v>
      </c>
      <c r="AJ5028" s="94" t="e">
        <v>#NAME?</v>
      </c>
      <c r="AK5028" s="94" t="e">
        <v>#NAME?</v>
      </c>
      <c r="AO5028" s="94" t="e">
        <f aca="false" t="array" ref="AO5028:AT5028">_xlfn.torow(_xlfn.unique(_xlfn._xlws.filter(cat_table[Sub-subsector],($E5028=cat_table[Sector])*($F5028=cat_table[Subsector]),"")))</f>
        <v>#NAME?</v>
      </c>
      <c r="AP5028" s="94" t="e">
        <v>#NAME?</v>
      </c>
      <c r="AQ5028" s="94" t="e">
        <v>#NAME?</v>
      </c>
      <c r="AR5028" s="94" t="e">
        <v>#NAME?</v>
      </c>
      <c r="AS5028" s="94" t="e">
        <v>#NAME?</v>
      </c>
      <c r="AT5028" s="94" t="e">
        <v>#NAME?</v>
      </c>
    </row>
    <row r="5029" customFormat="false" ht="15" hidden="false" customHeight="true" outlineLevel="0" collapsed="false">
      <c r="A5029" s="20" t="s">
        <v>16080</v>
      </c>
      <c r="B5029" s="20" t="str">
        <f aca="false">INDEX(Table2[], MATCH(L5029, Location_ID!$D$2:$D$3098, 0), 1)</f>
        <v>8eef571e-717f-45f9-a38d-d1620c4c84b2</v>
      </c>
      <c r="C5029" s="20" t="s">
        <v>1585</v>
      </c>
      <c r="D5029" s="230" t="s">
        <v>354</v>
      </c>
      <c r="E5029" s="20" t="s">
        <v>7134</v>
      </c>
      <c r="F5029" s="20" t="s">
        <v>7135</v>
      </c>
      <c r="G5029" s="20" t="s">
        <v>7591</v>
      </c>
      <c r="H5029" s="20"/>
      <c r="I5029" s="20" t="s">
        <v>15917</v>
      </c>
      <c r="J5029" s="20" t="s">
        <v>15932</v>
      </c>
      <c r="K5029" s="20" t="s">
        <v>7109</v>
      </c>
      <c r="L5029" s="20" t="s">
        <v>3411</v>
      </c>
      <c r="M5029" s="20" t="s">
        <v>7116</v>
      </c>
      <c r="N5029" s="20" t="s">
        <v>15902</v>
      </c>
      <c r="O5029" s="20" t="s">
        <v>15932</v>
      </c>
      <c r="P5029" s="201" t="n">
        <v>43730</v>
      </c>
      <c r="Q5029" s="201" t="n">
        <v>43763</v>
      </c>
      <c r="R5029" s="20" t="n">
        <v>1</v>
      </c>
      <c r="S5029" s="20" t="s">
        <v>7130</v>
      </c>
      <c r="T5029" s="20" t="n">
        <v>119.1402822</v>
      </c>
      <c r="U5029" s="20" t="n">
        <v>108.56244226</v>
      </c>
      <c r="V5029" s="20" t="n">
        <v>129.71812214</v>
      </c>
      <c r="W5029" s="20" t="s">
        <v>11510</v>
      </c>
      <c r="X5029" s="35"/>
      <c r="Y5029" s="35" t="n">
        <v>0</v>
      </c>
      <c r="Z5029" s="35" t="n">
        <v>1</v>
      </c>
      <c r="AE5029" s="94" t="e">
        <f aca="false" t="array" ref="AE5029:AK5029">_xlfn.torow(_xlfn.unique(_xlfn._xlws.filter(cat_table[Subsector],$E5029=cat_table[Sector],"")))</f>
        <v>#NAME?</v>
      </c>
      <c r="AF5029" s="94" t="e">
        <v>#NAME?</v>
      </c>
      <c r="AG5029" s="94" t="e">
        <v>#NAME?</v>
      </c>
      <c r="AH5029" s="94" t="e">
        <v>#NAME?</v>
      </c>
      <c r="AI5029" s="94" t="e">
        <v>#NAME?</v>
      </c>
      <c r="AJ5029" s="94" t="e">
        <v>#NAME?</v>
      </c>
      <c r="AK5029" s="94" t="e">
        <v>#NAME?</v>
      </c>
      <c r="AO5029" s="94" t="e">
        <f aca="false" t="array" ref="AO5029:AT5029">_xlfn.torow(_xlfn.unique(_xlfn._xlws.filter(cat_table[Sub-subsector],($E5029=cat_table[Sector])*($F5029=cat_table[Subsector]),"")))</f>
        <v>#NAME?</v>
      </c>
      <c r="AP5029" s="94" t="e">
        <v>#NAME?</v>
      </c>
      <c r="AQ5029" s="94" t="e">
        <v>#NAME?</v>
      </c>
      <c r="AR5029" s="94" t="e">
        <v>#NAME?</v>
      </c>
      <c r="AS5029" s="94" t="e">
        <v>#NAME?</v>
      </c>
      <c r="AT5029" s="94" t="e">
        <v>#NAME?</v>
      </c>
    </row>
    <row r="5030" customFormat="false" ht="15" hidden="false" customHeight="true" outlineLevel="0" collapsed="false">
      <c r="A5030" s="20" t="s">
        <v>16081</v>
      </c>
      <c r="B5030" s="20" t="str">
        <f aca="false">INDEX(Table2[], MATCH(L5030, Location_ID!$D$2:$D$3098, 0), 1)</f>
        <v>55c73eaa-b3e9-41e3-bd80-8cd951d5faed</v>
      </c>
      <c r="C5030" s="20" t="s">
        <v>1585</v>
      </c>
      <c r="D5030" s="230" t="s">
        <v>354</v>
      </c>
      <c r="E5030" s="20" t="s">
        <v>7134</v>
      </c>
      <c r="F5030" s="20" t="s">
        <v>7135</v>
      </c>
      <c r="G5030" s="20" t="s">
        <v>7591</v>
      </c>
      <c r="H5030" s="20"/>
      <c r="I5030" s="20" t="s">
        <v>15917</v>
      </c>
      <c r="J5030" s="20" t="s">
        <v>15925</v>
      </c>
      <c r="K5030" s="20" t="s">
        <v>7109</v>
      </c>
      <c r="L5030" s="20" t="s">
        <v>3413</v>
      </c>
      <c r="M5030" s="20" t="s">
        <v>7116</v>
      </c>
      <c r="N5030" s="20" t="s">
        <v>15902</v>
      </c>
      <c r="O5030" s="20" t="s">
        <v>15925</v>
      </c>
      <c r="P5030" s="201" t="n">
        <v>43730</v>
      </c>
      <c r="Q5030" s="201" t="n">
        <v>43763</v>
      </c>
      <c r="R5030" s="20" t="n">
        <v>1</v>
      </c>
      <c r="S5030" s="20" t="s">
        <v>7130</v>
      </c>
      <c r="T5030" s="20" t="n">
        <v>365.2293183</v>
      </c>
      <c r="U5030" s="20" t="n">
        <v>265.54251568</v>
      </c>
      <c r="V5030" s="20" t="n">
        <v>464.91612092</v>
      </c>
      <c r="W5030" s="20" t="s">
        <v>11510</v>
      </c>
      <c r="X5030" s="35"/>
      <c r="Y5030" s="35" t="n">
        <v>0</v>
      </c>
      <c r="Z5030" s="35" t="n">
        <v>1</v>
      </c>
      <c r="AE5030" s="94" t="e">
        <f aca="false" t="array" ref="AE5030:AK5030">_xlfn.torow(_xlfn.unique(_xlfn._xlws.filter(cat_table[Subsector],$E5030=cat_table[Sector],"")))</f>
        <v>#NAME?</v>
      </c>
      <c r="AF5030" s="94" t="e">
        <v>#NAME?</v>
      </c>
      <c r="AG5030" s="94" t="e">
        <v>#NAME?</v>
      </c>
      <c r="AH5030" s="94" t="e">
        <v>#NAME?</v>
      </c>
      <c r="AI5030" s="94" t="e">
        <v>#NAME?</v>
      </c>
      <c r="AJ5030" s="94" t="e">
        <v>#NAME?</v>
      </c>
      <c r="AK5030" s="94" t="e">
        <v>#NAME?</v>
      </c>
      <c r="AO5030" s="94" t="e">
        <f aca="false" t="array" ref="AO5030:AT5030">_xlfn.torow(_xlfn.unique(_xlfn._xlws.filter(cat_table[Sub-subsector],($E5030=cat_table[Sector])*($F5030=cat_table[Subsector]),"")))</f>
        <v>#NAME?</v>
      </c>
      <c r="AP5030" s="94" t="e">
        <v>#NAME?</v>
      </c>
      <c r="AQ5030" s="94" t="e">
        <v>#NAME?</v>
      </c>
      <c r="AR5030" s="94" t="e">
        <v>#NAME?</v>
      </c>
      <c r="AS5030" s="94" t="e">
        <v>#NAME?</v>
      </c>
      <c r="AT5030" s="94" t="e">
        <v>#NAME?</v>
      </c>
    </row>
    <row r="5031" customFormat="false" ht="15" hidden="false" customHeight="true" outlineLevel="0" collapsed="false">
      <c r="A5031" s="20" t="s">
        <v>16082</v>
      </c>
      <c r="B5031" s="20" t="str">
        <f aca="false">INDEX(Table2[], MATCH(L5031, Location_ID!$D$2:$D$3098, 0), 1)</f>
        <v>5b2cbe0f-a51f-4fd1-8044-85c4b7beb633</v>
      </c>
      <c r="C5031" s="20" t="s">
        <v>1585</v>
      </c>
      <c r="D5031" s="230" t="s">
        <v>354</v>
      </c>
      <c r="E5031" s="20" t="s">
        <v>7134</v>
      </c>
      <c r="F5031" s="20" t="s">
        <v>7135</v>
      </c>
      <c r="G5031" s="20" t="s">
        <v>7591</v>
      </c>
      <c r="H5031" s="20"/>
      <c r="I5031" s="20" t="s">
        <v>15917</v>
      </c>
      <c r="J5031" s="20" t="s">
        <v>15922</v>
      </c>
      <c r="K5031" s="20" t="s">
        <v>7109</v>
      </c>
      <c r="L5031" s="20" t="s">
        <v>3415</v>
      </c>
      <c r="M5031" s="20" t="s">
        <v>7116</v>
      </c>
      <c r="N5031" s="20" t="s">
        <v>15902</v>
      </c>
      <c r="O5031" s="20" t="s">
        <v>15922</v>
      </c>
      <c r="P5031" s="201" t="n">
        <v>43730</v>
      </c>
      <c r="Q5031" s="201" t="n">
        <v>43763</v>
      </c>
      <c r="R5031" s="20" t="n">
        <v>1</v>
      </c>
      <c r="S5031" s="20" t="s">
        <v>7130</v>
      </c>
      <c r="T5031" s="20" t="n">
        <v>29.65175742</v>
      </c>
      <c r="U5031" s="20" t="n">
        <v>13.45471776</v>
      </c>
      <c r="V5031" s="20" t="n">
        <v>45.84879708</v>
      </c>
      <c r="W5031" s="20" t="s">
        <v>11510</v>
      </c>
      <c r="X5031" s="35"/>
      <c r="Y5031" s="35" t="n">
        <v>0</v>
      </c>
      <c r="Z5031" s="35" t="n">
        <v>1</v>
      </c>
      <c r="AE5031" s="94" t="e">
        <f aca="false" t="array" ref="AE5031:AK5031">_xlfn.torow(_xlfn.unique(_xlfn._xlws.filter(cat_table[Subsector],$E5031=cat_table[Sector],"")))</f>
        <v>#NAME?</v>
      </c>
      <c r="AF5031" s="94" t="e">
        <v>#NAME?</v>
      </c>
      <c r="AG5031" s="94" t="e">
        <v>#NAME?</v>
      </c>
      <c r="AH5031" s="94" t="e">
        <v>#NAME?</v>
      </c>
      <c r="AI5031" s="94" t="e">
        <v>#NAME?</v>
      </c>
      <c r="AJ5031" s="94" t="e">
        <v>#NAME?</v>
      </c>
      <c r="AK5031" s="94" t="e">
        <v>#NAME?</v>
      </c>
      <c r="AO5031" s="94" t="e">
        <f aca="false" t="array" ref="AO5031:AT5031">_xlfn.torow(_xlfn.unique(_xlfn._xlws.filter(cat_table[Sub-subsector],($E5031=cat_table[Sector])*($F5031=cat_table[Subsector]),"")))</f>
        <v>#NAME?</v>
      </c>
      <c r="AP5031" s="94" t="e">
        <v>#NAME?</v>
      </c>
      <c r="AQ5031" s="94" t="e">
        <v>#NAME?</v>
      </c>
      <c r="AR5031" s="94" t="e">
        <v>#NAME?</v>
      </c>
      <c r="AS5031" s="94" t="e">
        <v>#NAME?</v>
      </c>
      <c r="AT5031" s="94" t="e">
        <v>#NAME?</v>
      </c>
    </row>
    <row r="5032" customFormat="false" ht="15" hidden="false" customHeight="true" outlineLevel="0" collapsed="false">
      <c r="A5032" s="20" t="s">
        <v>16083</v>
      </c>
      <c r="B5032" s="20" t="str">
        <f aca="false">INDEX(Table2[], MATCH(L5032, Location_ID!$D$2:$D$3098, 0), 1)</f>
        <v>339f14cf-f1c5-4dcf-ac49-169f5bffdad2</v>
      </c>
      <c r="C5032" s="20" t="s">
        <v>1585</v>
      </c>
      <c r="D5032" s="230" t="s">
        <v>354</v>
      </c>
      <c r="E5032" s="20" t="s">
        <v>7134</v>
      </c>
      <c r="F5032" s="20" t="s">
        <v>7135</v>
      </c>
      <c r="G5032" s="20" t="s">
        <v>7591</v>
      </c>
      <c r="H5032" s="20"/>
      <c r="I5032" s="20" t="s">
        <v>15917</v>
      </c>
      <c r="J5032" s="20" t="s">
        <v>15918</v>
      </c>
      <c r="K5032" s="20" t="s">
        <v>7109</v>
      </c>
      <c r="L5032" s="20" t="s">
        <v>3417</v>
      </c>
      <c r="M5032" s="20" t="s">
        <v>7116</v>
      </c>
      <c r="N5032" s="20" t="s">
        <v>15902</v>
      </c>
      <c r="O5032" s="20" t="s">
        <v>15918</v>
      </c>
      <c r="P5032" s="201" t="n">
        <v>43730</v>
      </c>
      <c r="Q5032" s="201" t="n">
        <v>43763</v>
      </c>
      <c r="R5032" s="20" t="n">
        <v>1</v>
      </c>
      <c r="S5032" s="20" t="s">
        <v>7130</v>
      </c>
      <c r="T5032" s="20" t="n">
        <v>358.2111868</v>
      </c>
      <c r="U5032" s="20" t="n">
        <v>224.4035635</v>
      </c>
      <c r="V5032" s="20" t="n">
        <v>492.0188101</v>
      </c>
      <c r="W5032" s="20" t="s">
        <v>11510</v>
      </c>
      <c r="X5032" s="35"/>
      <c r="Y5032" s="35" t="n">
        <v>0</v>
      </c>
      <c r="Z5032" s="35" t="n">
        <v>1</v>
      </c>
      <c r="AE5032" s="94" t="e">
        <f aca="false" t="array" ref="AE5032:AK5032">_xlfn.torow(_xlfn.unique(_xlfn._xlws.filter(cat_table[Subsector],$E5032=cat_table[Sector],"")))</f>
        <v>#NAME?</v>
      </c>
      <c r="AF5032" s="94" t="e">
        <v>#NAME?</v>
      </c>
      <c r="AG5032" s="94" t="e">
        <v>#NAME?</v>
      </c>
      <c r="AH5032" s="94" t="e">
        <v>#NAME?</v>
      </c>
      <c r="AI5032" s="94" t="e">
        <v>#NAME?</v>
      </c>
      <c r="AJ5032" s="94" t="e">
        <v>#NAME?</v>
      </c>
      <c r="AK5032" s="94" t="e">
        <v>#NAME?</v>
      </c>
      <c r="AO5032" s="94" t="e">
        <f aca="false" t="array" ref="AO5032:AT5032">_xlfn.torow(_xlfn.unique(_xlfn._xlws.filter(cat_table[Sub-subsector],($E5032=cat_table[Sector])*($F5032=cat_table[Subsector]),"")))</f>
        <v>#NAME?</v>
      </c>
      <c r="AP5032" s="94" t="e">
        <v>#NAME?</v>
      </c>
      <c r="AQ5032" s="94" t="e">
        <v>#NAME?</v>
      </c>
      <c r="AR5032" s="94" t="e">
        <v>#NAME?</v>
      </c>
      <c r="AS5032" s="94" t="e">
        <v>#NAME?</v>
      </c>
      <c r="AT5032" s="94" t="e">
        <v>#NAME?</v>
      </c>
    </row>
    <row r="5033" customFormat="false" ht="15" hidden="false" customHeight="true" outlineLevel="0" collapsed="false">
      <c r="A5033" s="20" t="s">
        <v>16084</v>
      </c>
      <c r="B5033" s="20" t="str">
        <f aca="false">INDEX(Table2[], MATCH(L5033, Location_ID!$D$2:$D$3098, 0), 1)</f>
        <v>be5da6c4-26c2-4b57-82c5-f3da4cc60195</v>
      </c>
      <c r="C5033" s="20" t="s">
        <v>1585</v>
      </c>
      <c r="D5033" s="230" t="s">
        <v>354</v>
      </c>
      <c r="E5033" s="20" t="s">
        <v>7134</v>
      </c>
      <c r="F5033" s="20" t="s">
        <v>7135</v>
      </c>
      <c r="G5033" s="20" t="s">
        <v>7591</v>
      </c>
      <c r="H5033" s="20"/>
      <c r="I5033" s="20" t="s">
        <v>15917</v>
      </c>
      <c r="J5033" s="20" t="s">
        <v>15918</v>
      </c>
      <c r="K5033" s="20" t="s">
        <v>7109</v>
      </c>
      <c r="L5033" s="20" t="s">
        <v>3419</v>
      </c>
      <c r="M5033" s="20" t="s">
        <v>7116</v>
      </c>
      <c r="N5033" s="20" t="s">
        <v>15902</v>
      </c>
      <c r="O5033" s="20" t="s">
        <v>15918</v>
      </c>
      <c r="P5033" s="201" t="n">
        <v>43730</v>
      </c>
      <c r="Q5033" s="201" t="n">
        <v>43763</v>
      </c>
      <c r="R5033" s="20" t="n">
        <v>1</v>
      </c>
      <c r="S5033" s="20" t="s">
        <v>7130</v>
      </c>
      <c r="T5033" s="20" t="n">
        <v>252.7023511</v>
      </c>
      <c r="U5033" s="20" t="n">
        <v>191.2663981</v>
      </c>
      <c r="V5033" s="20" t="n">
        <v>314.1383041</v>
      </c>
      <c r="W5033" s="20" t="s">
        <v>11510</v>
      </c>
      <c r="X5033" s="35"/>
      <c r="Y5033" s="35" t="n">
        <v>0</v>
      </c>
      <c r="Z5033" s="35" t="n">
        <v>1</v>
      </c>
      <c r="AE5033" s="94" t="e">
        <f aca="false" t="array" ref="AE5033:AK5033">_xlfn.torow(_xlfn.unique(_xlfn._xlws.filter(cat_table[Subsector],$E5033=cat_table[Sector],"")))</f>
        <v>#NAME?</v>
      </c>
      <c r="AF5033" s="94" t="e">
        <v>#NAME?</v>
      </c>
      <c r="AG5033" s="94" t="e">
        <v>#NAME?</v>
      </c>
      <c r="AH5033" s="94" t="e">
        <v>#NAME?</v>
      </c>
      <c r="AI5033" s="94" t="e">
        <v>#NAME?</v>
      </c>
      <c r="AJ5033" s="94" t="e">
        <v>#NAME?</v>
      </c>
      <c r="AK5033" s="94" t="e">
        <v>#NAME?</v>
      </c>
      <c r="AO5033" s="94" t="e">
        <f aca="false" t="array" ref="AO5033:AT5033">_xlfn.torow(_xlfn.unique(_xlfn._xlws.filter(cat_table[Sub-subsector],($E5033=cat_table[Sector])*($F5033=cat_table[Subsector]),"")))</f>
        <v>#NAME?</v>
      </c>
      <c r="AP5033" s="94" t="e">
        <v>#NAME?</v>
      </c>
      <c r="AQ5033" s="94" t="e">
        <v>#NAME?</v>
      </c>
      <c r="AR5033" s="94" t="e">
        <v>#NAME?</v>
      </c>
      <c r="AS5033" s="94" t="e">
        <v>#NAME?</v>
      </c>
      <c r="AT5033" s="94" t="e">
        <v>#NAME?</v>
      </c>
    </row>
    <row r="5034" customFormat="false" ht="15" hidden="false" customHeight="true" outlineLevel="0" collapsed="false">
      <c r="A5034" s="20" t="s">
        <v>16085</v>
      </c>
      <c r="B5034" s="20" t="str">
        <f aca="false">INDEX(Table2[], MATCH(L5034, Location_ID!$D$2:$D$3098, 0), 1)</f>
        <v>0ff6741f-c3e0-498d-ba0b-053f3bcd20f3</v>
      </c>
      <c r="C5034" s="20" t="s">
        <v>1585</v>
      </c>
      <c r="D5034" s="230" t="s">
        <v>354</v>
      </c>
      <c r="E5034" s="20" t="s">
        <v>7134</v>
      </c>
      <c r="F5034" s="20" t="s">
        <v>7135</v>
      </c>
      <c r="G5034" s="20" t="s">
        <v>7591</v>
      </c>
      <c r="H5034" s="20"/>
      <c r="I5034" s="20" t="s">
        <v>15917</v>
      </c>
      <c r="J5034" s="20" t="s">
        <v>15918</v>
      </c>
      <c r="K5034" s="20" t="s">
        <v>7109</v>
      </c>
      <c r="L5034" s="20" t="s">
        <v>3421</v>
      </c>
      <c r="M5034" s="20" t="s">
        <v>7116</v>
      </c>
      <c r="N5034" s="20" t="s">
        <v>15902</v>
      </c>
      <c r="O5034" s="20" t="s">
        <v>15918</v>
      </c>
      <c r="P5034" s="201" t="n">
        <v>43730</v>
      </c>
      <c r="Q5034" s="201" t="n">
        <v>43763</v>
      </c>
      <c r="R5034" s="20" t="n">
        <v>1</v>
      </c>
      <c r="S5034" s="20" t="s">
        <v>7130</v>
      </c>
      <c r="T5034" s="20" t="n">
        <v>557.0627955</v>
      </c>
      <c r="U5034" s="20" t="n">
        <v>375.004839</v>
      </c>
      <c r="V5034" s="20" t="n">
        <v>739.120752</v>
      </c>
      <c r="W5034" s="20" t="s">
        <v>11510</v>
      </c>
      <c r="X5034" s="35"/>
      <c r="Y5034" s="35" t="n">
        <v>0</v>
      </c>
      <c r="Z5034" s="35" t="n">
        <v>1</v>
      </c>
      <c r="AE5034" s="94" t="e">
        <f aca="false" t="array" ref="AE5034:AK5034">_xlfn.torow(_xlfn.unique(_xlfn._xlws.filter(cat_table[Subsector],$E5034=cat_table[Sector],"")))</f>
        <v>#NAME?</v>
      </c>
      <c r="AF5034" s="94" t="e">
        <v>#NAME?</v>
      </c>
      <c r="AG5034" s="94" t="e">
        <v>#NAME?</v>
      </c>
      <c r="AH5034" s="94" t="e">
        <v>#NAME?</v>
      </c>
      <c r="AI5034" s="94" t="e">
        <v>#NAME?</v>
      </c>
      <c r="AJ5034" s="94" t="e">
        <v>#NAME?</v>
      </c>
      <c r="AK5034" s="94" t="e">
        <v>#NAME?</v>
      </c>
      <c r="AO5034" s="94" t="e">
        <f aca="false" t="array" ref="AO5034:AT5034">_xlfn.torow(_xlfn.unique(_xlfn._xlws.filter(cat_table[Sub-subsector],($E5034=cat_table[Sector])*($F5034=cat_table[Subsector]),"")))</f>
        <v>#NAME?</v>
      </c>
      <c r="AP5034" s="94" t="e">
        <v>#NAME?</v>
      </c>
      <c r="AQ5034" s="94" t="e">
        <v>#NAME?</v>
      </c>
      <c r="AR5034" s="94" t="e">
        <v>#NAME?</v>
      </c>
      <c r="AS5034" s="94" t="e">
        <v>#NAME?</v>
      </c>
      <c r="AT5034" s="94" t="e">
        <v>#NAME?</v>
      </c>
    </row>
    <row r="5035" customFormat="false" ht="15" hidden="false" customHeight="true" outlineLevel="0" collapsed="false">
      <c r="A5035" s="20" t="s">
        <v>16086</v>
      </c>
      <c r="B5035" s="20" t="str">
        <f aca="false">INDEX(Table2[], MATCH(L5035, Location_ID!$D$2:$D$3098, 0), 1)</f>
        <v>20976ead-f4ac-4bea-83b4-168e81fc8b68</v>
      </c>
      <c r="C5035" s="20" t="s">
        <v>1585</v>
      </c>
      <c r="D5035" s="230" t="s">
        <v>354</v>
      </c>
      <c r="E5035" s="20" t="s">
        <v>7134</v>
      </c>
      <c r="F5035" s="20" t="s">
        <v>7135</v>
      </c>
      <c r="G5035" s="20" t="s">
        <v>7591</v>
      </c>
      <c r="H5035" s="20"/>
      <c r="I5035" s="20" t="s">
        <v>15917</v>
      </c>
      <c r="J5035" s="20" t="s">
        <v>15918</v>
      </c>
      <c r="K5035" s="20" t="s">
        <v>7109</v>
      </c>
      <c r="L5035" s="20" t="s">
        <v>3423</v>
      </c>
      <c r="M5035" s="20" t="s">
        <v>7116</v>
      </c>
      <c r="N5035" s="20" t="s">
        <v>15902</v>
      </c>
      <c r="O5035" s="20" t="s">
        <v>15918</v>
      </c>
      <c r="P5035" s="201" t="n">
        <v>43730</v>
      </c>
      <c r="Q5035" s="201" t="n">
        <v>43763</v>
      </c>
      <c r="R5035" s="20" t="n">
        <v>1</v>
      </c>
      <c r="S5035" s="20" t="s">
        <v>7130</v>
      </c>
      <c r="T5035" s="20" t="n">
        <v>248.715392</v>
      </c>
      <c r="U5035" s="20" t="n">
        <v>171.3999019</v>
      </c>
      <c r="V5035" s="20" t="n">
        <v>326.0308821</v>
      </c>
      <c r="W5035" s="20" t="s">
        <v>11510</v>
      </c>
      <c r="X5035" s="35"/>
      <c r="Y5035" s="35" t="n">
        <v>0</v>
      </c>
      <c r="Z5035" s="35" t="n">
        <v>1</v>
      </c>
      <c r="AE5035" s="94" t="e">
        <f aca="false" t="array" ref="AE5035:AK5035">_xlfn.torow(_xlfn.unique(_xlfn._xlws.filter(cat_table[Subsector],$E5035=cat_table[Sector],"")))</f>
        <v>#NAME?</v>
      </c>
      <c r="AF5035" s="94" t="e">
        <v>#NAME?</v>
      </c>
      <c r="AG5035" s="94" t="e">
        <v>#NAME?</v>
      </c>
      <c r="AH5035" s="94" t="e">
        <v>#NAME?</v>
      </c>
      <c r="AI5035" s="94" t="e">
        <v>#NAME?</v>
      </c>
      <c r="AJ5035" s="94" t="e">
        <v>#NAME?</v>
      </c>
      <c r="AK5035" s="94" t="e">
        <v>#NAME?</v>
      </c>
      <c r="AO5035" s="94" t="e">
        <f aca="false" t="array" ref="AO5035:AT5035">_xlfn.torow(_xlfn.unique(_xlfn._xlws.filter(cat_table[Sub-subsector],($E5035=cat_table[Sector])*($F5035=cat_table[Subsector]),"")))</f>
        <v>#NAME?</v>
      </c>
      <c r="AP5035" s="94" t="e">
        <v>#NAME?</v>
      </c>
      <c r="AQ5035" s="94" t="e">
        <v>#NAME?</v>
      </c>
      <c r="AR5035" s="94" t="e">
        <v>#NAME?</v>
      </c>
      <c r="AS5035" s="94" t="e">
        <v>#NAME?</v>
      </c>
      <c r="AT5035" s="94" t="e">
        <v>#NAME?</v>
      </c>
    </row>
    <row r="5036" customFormat="false" ht="15" hidden="false" customHeight="true" outlineLevel="0" collapsed="false">
      <c r="A5036" s="20" t="s">
        <v>16087</v>
      </c>
      <c r="B5036" s="20" t="str">
        <f aca="false">INDEX(Table2[], MATCH(L5036, Location_ID!$D$2:$D$3098, 0), 1)</f>
        <v>b57a8510-4569-408a-b036-adb58d6ff173</v>
      </c>
      <c r="C5036" s="20" t="s">
        <v>1585</v>
      </c>
      <c r="D5036" s="230" t="s">
        <v>354</v>
      </c>
      <c r="E5036" s="20" t="s">
        <v>7134</v>
      </c>
      <c r="F5036" s="20" t="s">
        <v>7135</v>
      </c>
      <c r="G5036" s="20" t="s">
        <v>7591</v>
      </c>
      <c r="H5036" s="20"/>
      <c r="I5036" s="20" t="s">
        <v>15917</v>
      </c>
      <c r="J5036" s="20" t="s">
        <v>15932</v>
      </c>
      <c r="K5036" s="20" t="s">
        <v>7109</v>
      </c>
      <c r="L5036" s="20" t="s">
        <v>3425</v>
      </c>
      <c r="M5036" s="20" t="s">
        <v>7116</v>
      </c>
      <c r="N5036" s="20" t="s">
        <v>15902</v>
      </c>
      <c r="O5036" s="20" t="s">
        <v>15932</v>
      </c>
      <c r="P5036" s="201" t="n">
        <v>43730</v>
      </c>
      <c r="Q5036" s="201" t="n">
        <v>43763</v>
      </c>
      <c r="R5036" s="20" t="n">
        <v>1</v>
      </c>
      <c r="S5036" s="20" t="s">
        <v>7130</v>
      </c>
      <c r="T5036" s="20" t="n">
        <v>403.7428707</v>
      </c>
      <c r="U5036" s="20" t="n">
        <v>296.068113</v>
      </c>
      <c r="V5036" s="20" t="n">
        <v>511.4176284</v>
      </c>
      <c r="W5036" s="20" t="s">
        <v>11510</v>
      </c>
      <c r="X5036" s="35"/>
      <c r="Y5036" s="35" t="n">
        <v>0</v>
      </c>
      <c r="Z5036" s="35" t="n">
        <v>1</v>
      </c>
      <c r="AE5036" s="94" t="e">
        <f aca="false" t="array" ref="AE5036:AK5036">_xlfn.torow(_xlfn.unique(_xlfn._xlws.filter(cat_table[Subsector],$E5036=cat_table[Sector],"")))</f>
        <v>#NAME?</v>
      </c>
      <c r="AF5036" s="94" t="e">
        <v>#NAME?</v>
      </c>
      <c r="AG5036" s="94" t="e">
        <v>#NAME?</v>
      </c>
      <c r="AH5036" s="94" t="e">
        <v>#NAME?</v>
      </c>
      <c r="AI5036" s="94" t="e">
        <v>#NAME?</v>
      </c>
      <c r="AJ5036" s="94" t="e">
        <v>#NAME?</v>
      </c>
      <c r="AK5036" s="94" t="e">
        <v>#NAME?</v>
      </c>
      <c r="AO5036" s="94" t="e">
        <f aca="false" t="array" ref="AO5036:AT5036">_xlfn.torow(_xlfn.unique(_xlfn._xlws.filter(cat_table[Sub-subsector],($E5036=cat_table[Sector])*($F5036=cat_table[Subsector]),"")))</f>
        <v>#NAME?</v>
      </c>
      <c r="AP5036" s="94" t="e">
        <v>#NAME?</v>
      </c>
      <c r="AQ5036" s="94" t="e">
        <v>#NAME?</v>
      </c>
      <c r="AR5036" s="94" t="e">
        <v>#NAME?</v>
      </c>
      <c r="AS5036" s="94" t="e">
        <v>#NAME?</v>
      </c>
      <c r="AT5036" s="94" t="e">
        <v>#NAME?</v>
      </c>
    </row>
    <row r="5037" customFormat="false" ht="15" hidden="false" customHeight="true" outlineLevel="0" collapsed="false">
      <c r="A5037" s="20" t="s">
        <v>16088</v>
      </c>
      <c r="B5037" s="20" t="str">
        <f aca="false">INDEX(Table2[], MATCH(L5037, Location_ID!$D$2:$D$3098, 0), 1)</f>
        <v>34e74ebd-982d-41d3-8bc0-3e47bbef04d4</v>
      </c>
      <c r="C5037" s="20" t="s">
        <v>1585</v>
      </c>
      <c r="D5037" s="230" t="s">
        <v>354</v>
      </c>
      <c r="E5037" s="20" t="s">
        <v>7134</v>
      </c>
      <c r="F5037" s="20" t="s">
        <v>7135</v>
      </c>
      <c r="G5037" s="20" t="s">
        <v>7591</v>
      </c>
      <c r="H5037" s="20"/>
      <c r="I5037" s="20" t="s">
        <v>15917</v>
      </c>
      <c r="J5037" s="20" t="s">
        <v>15918</v>
      </c>
      <c r="K5037" s="20" t="s">
        <v>7109</v>
      </c>
      <c r="L5037" s="20" t="s">
        <v>3427</v>
      </c>
      <c r="M5037" s="20" t="s">
        <v>7116</v>
      </c>
      <c r="N5037" s="20" t="s">
        <v>15902</v>
      </c>
      <c r="O5037" s="20" t="s">
        <v>15918</v>
      </c>
      <c r="P5037" s="201" t="n">
        <v>43730</v>
      </c>
      <c r="Q5037" s="201" t="n">
        <v>43763</v>
      </c>
      <c r="R5037" s="20" t="n">
        <v>1</v>
      </c>
      <c r="S5037" s="20" t="s">
        <v>7130</v>
      </c>
      <c r="T5037" s="20" t="n">
        <v>1614.455955</v>
      </c>
      <c r="U5037" s="20" t="n">
        <v>990.5595319</v>
      </c>
      <c r="V5037" s="20" t="n">
        <v>2238.3523781</v>
      </c>
      <c r="W5037" s="20" t="s">
        <v>11510</v>
      </c>
      <c r="X5037" s="35"/>
      <c r="Y5037" s="35" t="n">
        <v>0</v>
      </c>
      <c r="Z5037" s="35" t="n">
        <v>1</v>
      </c>
      <c r="AE5037" s="94" t="e">
        <f aca="false" t="array" ref="AE5037:AK5037">_xlfn.torow(_xlfn.unique(_xlfn._xlws.filter(cat_table[Subsector],$E5037=cat_table[Sector],"")))</f>
        <v>#NAME?</v>
      </c>
      <c r="AF5037" s="94" t="e">
        <v>#NAME?</v>
      </c>
      <c r="AG5037" s="94" t="e">
        <v>#NAME?</v>
      </c>
      <c r="AH5037" s="94" t="e">
        <v>#NAME?</v>
      </c>
      <c r="AI5037" s="94" t="e">
        <v>#NAME?</v>
      </c>
      <c r="AJ5037" s="94" t="e">
        <v>#NAME?</v>
      </c>
      <c r="AK5037" s="94" t="e">
        <v>#NAME?</v>
      </c>
      <c r="AO5037" s="94" t="e">
        <f aca="false" t="array" ref="AO5037:AT5037">_xlfn.torow(_xlfn.unique(_xlfn._xlws.filter(cat_table[Sub-subsector],($E5037=cat_table[Sector])*($F5037=cat_table[Subsector]),"")))</f>
        <v>#NAME?</v>
      </c>
      <c r="AP5037" s="94" t="e">
        <v>#NAME?</v>
      </c>
      <c r="AQ5037" s="94" t="e">
        <v>#NAME?</v>
      </c>
      <c r="AR5037" s="94" t="e">
        <v>#NAME?</v>
      </c>
      <c r="AS5037" s="94" t="e">
        <v>#NAME?</v>
      </c>
      <c r="AT5037" s="94" t="e">
        <v>#NAME?</v>
      </c>
    </row>
    <row r="5038" customFormat="false" ht="15" hidden="false" customHeight="true" outlineLevel="0" collapsed="false">
      <c r="A5038" s="20" t="s">
        <v>16089</v>
      </c>
      <c r="B5038" s="20" t="str">
        <f aca="false">INDEX(Table2[], MATCH(L5038, Location_ID!$D$2:$D$3098, 0), 1)</f>
        <v>bb5bb525-c07c-4937-9897-35f602420e0a</v>
      </c>
      <c r="C5038" s="20" t="s">
        <v>1585</v>
      </c>
      <c r="D5038" s="230" t="s">
        <v>354</v>
      </c>
      <c r="E5038" s="20" t="s">
        <v>7134</v>
      </c>
      <c r="F5038" s="20" t="s">
        <v>7135</v>
      </c>
      <c r="G5038" s="20" t="s">
        <v>7591</v>
      </c>
      <c r="H5038" s="20"/>
      <c r="I5038" s="20" t="s">
        <v>15917</v>
      </c>
      <c r="J5038" s="20" t="s">
        <v>15925</v>
      </c>
      <c r="K5038" s="20" t="s">
        <v>7109</v>
      </c>
      <c r="L5038" s="20" t="s">
        <v>3429</v>
      </c>
      <c r="M5038" s="20" t="s">
        <v>7116</v>
      </c>
      <c r="N5038" s="20" t="s">
        <v>15902</v>
      </c>
      <c r="O5038" s="20" t="s">
        <v>15925</v>
      </c>
      <c r="P5038" s="201" t="n">
        <v>43730</v>
      </c>
      <c r="Q5038" s="201" t="n">
        <v>43763</v>
      </c>
      <c r="R5038" s="20" t="n">
        <v>1</v>
      </c>
      <c r="S5038" s="20" t="s">
        <v>7130</v>
      </c>
      <c r="T5038" s="20" t="n">
        <v>1384.835346</v>
      </c>
      <c r="U5038" s="20" t="n">
        <v>969.26491</v>
      </c>
      <c r="V5038" s="20" t="n">
        <v>1800.405782</v>
      </c>
      <c r="W5038" s="20" t="s">
        <v>11510</v>
      </c>
      <c r="X5038" s="35"/>
      <c r="Y5038" s="35" t="n">
        <v>0</v>
      </c>
      <c r="Z5038" s="35" t="n">
        <v>1</v>
      </c>
      <c r="AE5038" s="94" t="e">
        <f aca="false" t="array" ref="AE5038:AK5038">_xlfn.torow(_xlfn.unique(_xlfn._xlws.filter(cat_table[Subsector],$E5038=cat_table[Sector],"")))</f>
        <v>#NAME?</v>
      </c>
      <c r="AF5038" s="94" t="e">
        <v>#NAME?</v>
      </c>
      <c r="AG5038" s="94" t="e">
        <v>#NAME?</v>
      </c>
      <c r="AH5038" s="94" t="e">
        <v>#NAME?</v>
      </c>
      <c r="AI5038" s="94" t="e">
        <v>#NAME?</v>
      </c>
      <c r="AJ5038" s="94" t="e">
        <v>#NAME?</v>
      </c>
      <c r="AK5038" s="94" t="e">
        <v>#NAME?</v>
      </c>
      <c r="AO5038" s="94" t="e">
        <f aca="false" t="array" ref="AO5038:AT5038">_xlfn.torow(_xlfn.unique(_xlfn._xlws.filter(cat_table[Sub-subsector],($E5038=cat_table[Sector])*($F5038=cat_table[Subsector]),"")))</f>
        <v>#NAME?</v>
      </c>
      <c r="AP5038" s="94" t="e">
        <v>#NAME?</v>
      </c>
      <c r="AQ5038" s="94" t="e">
        <v>#NAME?</v>
      </c>
      <c r="AR5038" s="94" t="e">
        <v>#NAME?</v>
      </c>
      <c r="AS5038" s="94" t="e">
        <v>#NAME?</v>
      </c>
      <c r="AT5038" s="94" t="e">
        <v>#NAME?</v>
      </c>
    </row>
    <row r="5039" customFormat="false" ht="15" hidden="false" customHeight="true" outlineLevel="0" collapsed="false">
      <c r="A5039" s="20" t="s">
        <v>16090</v>
      </c>
      <c r="B5039" s="20" t="str">
        <f aca="false">INDEX(Table2[], MATCH(L5039, Location_ID!$D$2:$D$3098, 0), 1)</f>
        <v>3e52ddcb-4012-469d-9e43-16f42a0d4edc</v>
      </c>
      <c r="C5039" s="20" t="s">
        <v>1585</v>
      </c>
      <c r="D5039" s="230" t="s">
        <v>354</v>
      </c>
      <c r="E5039" s="20" t="s">
        <v>7134</v>
      </c>
      <c r="F5039" s="20" t="s">
        <v>7135</v>
      </c>
      <c r="G5039" s="20" t="s">
        <v>7591</v>
      </c>
      <c r="H5039" s="20"/>
      <c r="I5039" s="20" t="s">
        <v>15917</v>
      </c>
      <c r="J5039" s="20" t="s">
        <v>15927</v>
      </c>
      <c r="K5039" s="20" t="s">
        <v>7109</v>
      </c>
      <c r="L5039" s="20" t="s">
        <v>3431</v>
      </c>
      <c r="M5039" s="20" t="s">
        <v>7116</v>
      </c>
      <c r="N5039" s="20" t="s">
        <v>15902</v>
      </c>
      <c r="O5039" s="20" t="s">
        <v>15927</v>
      </c>
      <c r="P5039" s="201" t="n">
        <v>43730</v>
      </c>
      <c r="Q5039" s="201" t="n">
        <v>43763</v>
      </c>
      <c r="R5039" s="20" t="n">
        <v>1</v>
      </c>
      <c r="S5039" s="20" t="s">
        <v>7130</v>
      </c>
      <c r="T5039" s="20" t="n">
        <v>592.1727083</v>
      </c>
      <c r="U5039" s="20" t="n">
        <v>338.2966474</v>
      </c>
      <c r="V5039" s="20" t="n">
        <v>846.0487692</v>
      </c>
      <c r="W5039" s="20" t="s">
        <v>11510</v>
      </c>
      <c r="X5039" s="35"/>
      <c r="Y5039" s="35" t="n">
        <v>0</v>
      </c>
      <c r="Z5039" s="35" t="n">
        <v>1</v>
      </c>
      <c r="AE5039" s="94" t="e">
        <f aca="false" t="array" ref="AE5039:AK5039">_xlfn.torow(_xlfn.unique(_xlfn._xlws.filter(cat_table[Subsector],$E5039=cat_table[Sector],"")))</f>
        <v>#NAME?</v>
      </c>
      <c r="AF5039" s="94" t="e">
        <v>#NAME?</v>
      </c>
      <c r="AG5039" s="94" t="e">
        <v>#NAME?</v>
      </c>
      <c r="AH5039" s="94" t="e">
        <v>#NAME?</v>
      </c>
      <c r="AI5039" s="94" t="e">
        <v>#NAME?</v>
      </c>
      <c r="AJ5039" s="94" t="e">
        <v>#NAME?</v>
      </c>
      <c r="AK5039" s="94" t="e">
        <v>#NAME?</v>
      </c>
      <c r="AO5039" s="94" t="e">
        <f aca="false" t="array" ref="AO5039:AT5039">_xlfn.torow(_xlfn.unique(_xlfn._xlws.filter(cat_table[Sub-subsector],($E5039=cat_table[Sector])*($F5039=cat_table[Subsector]),"")))</f>
        <v>#NAME?</v>
      </c>
      <c r="AP5039" s="94" t="e">
        <v>#NAME?</v>
      </c>
      <c r="AQ5039" s="94" t="e">
        <v>#NAME?</v>
      </c>
      <c r="AR5039" s="94" t="e">
        <v>#NAME?</v>
      </c>
      <c r="AS5039" s="94" t="e">
        <v>#NAME?</v>
      </c>
      <c r="AT5039" s="94" t="e">
        <v>#NAME?</v>
      </c>
    </row>
    <row r="5040" customFormat="false" ht="15" hidden="false" customHeight="true" outlineLevel="0" collapsed="false">
      <c r="A5040" s="20" t="s">
        <v>16091</v>
      </c>
      <c r="B5040" s="20" t="str">
        <f aca="false">INDEX(Table2[], MATCH(L5040, Location_ID!$D$2:$D$3098, 0), 1)</f>
        <v>c3f2ea1c-e0f8-449e-a335-38a81a46d06a</v>
      </c>
      <c r="C5040" s="20" t="s">
        <v>1585</v>
      </c>
      <c r="D5040" s="230" t="s">
        <v>354</v>
      </c>
      <c r="E5040" s="20" t="s">
        <v>7134</v>
      </c>
      <c r="F5040" s="20" t="s">
        <v>7135</v>
      </c>
      <c r="G5040" s="20" t="s">
        <v>7591</v>
      </c>
      <c r="H5040" s="20"/>
      <c r="I5040" s="20" t="s">
        <v>15917</v>
      </c>
      <c r="J5040" s="20" t="s">
        <v>317</v>
      </c>
      <c r="K5040" s="20" t="s">
        <v>7109</v>
      </c>
      <c r="L5040" s="20" t="s">
        <v>3433</v>
      </c>
      <c r="M5040" s="20" t="s">
        <v>7116</v>
      </c>
      <c r="N5040" s="20" t="s">
        <v>15902</v>
      </c>
      <c r="O5040" s="20" t="s">
        <v>317</v>
      </c>
      <c r="P5040" s="201" t="n">
        <v>43730</v>
      </c>
      <c r="Q5040" s="201" t="n">
        <v>43763</v>
      </c>
      <c r="R5040" s="20" t="n">
        <v>1</v>
      </c>
      <c r="S5040" s="20" t="s">
        <v>7130</v>
      </c>
      <c r="T5040" s="20" t="n">
        <v>753.710595</v>
      </c>
      <c r="U5040" s="20" t="n">
        <v>465.6304114</v>
      </c>
      <c r="V5040" s="20" t="n">
        <v>1041.7907786</v>
      </c>
      <c r="W5040" s="20" t="s">
        <v>11510</v>
      </c>
      <c r="X5040" s="35"/>
      <c r="Y5040" s="35" t="n">
        <v>0</v>
      </c>
      <c r="Z5040" s="35" t="n">
        <v>1</v>
      </c>
      <c r="AE5040" s="94" t="e">
        <f aca="false" t="array" ref="AE5040:AK5040">_xlfn.torow(_xlfn.unique(_xlfn._xlws.filter(cat_table[Subsector],$E5040=cat_table[Sector],"")))</f>
        <v>#NAME?</v>
      </c>
      <c r="AF5040" s="94" t="e">
        <v>#NAME?</v>
      </c>
      <c r="AG5040" s="94" t="e">
        <v>#NAME?</v>
      </c>
      <c r="AH5040" s="94" t="e">
        <v>#NAME?</v>
      </c>
      <c r="AI5040" s="94" t="e">
        <v>#NAME?</v>
      </c>
      <c r="AJ5040" s="94" t="e">
        <v>#NAME?</v>
      </c>
      <c r="AK5040" s="94" t="e">
        <v>#NAME?</v>
      </c>
      <c r="AO5040" s="94" t="e">
        <f aca="false" t="array" ref="AO5040:AT5040">_xlfn.torow(_xlfn.unique(_xlfn._xlws.filter(cat_table[Sub-subsector],($E5040=cat_table[Sector])*($F5040=cat_table[Subsector]),"")))</f>
        <v>#NAME?</v>
      </c>
      <c r="AP5040" s="94" t="e">
        <v>#NAME?</v>
      </c>
      <c r="AQ5040" s="94" t="e">
        <v>#NAME?</v>
      </c>
      <c r="AR5040" s="94" t="e">
        <v>#NAME?</v>
      </c>
      <c r="AS5040" s="94" t="e">
        <v>#NAME?</v>
      </c>
      <c r="AT5040" s="94" t="e">
        <v>#NAME?</v>
      </c>
    </row>
    <row r="5041" customFormat="false" ht="15" hidden="false" customHeight="true" outlineLevel="0" collapsed="false">
      <c r="A5041" s="20" t="s">
        <v>16092</v>
      </c>
      <c r="B5041" s="20" t="str">
        <f aca="false">INDEX(Table2[], MATCH(L5041, Location_ID!$D$2:$D$3098, 0), 1)</f>
        <v>78b49af9-e31e-4c0a-8305-70ee3f252211</v>
      </c>
      <c r="C5041" s="20" t="s">
        <v>1585</v>
      </c>
      <c r="D5041" s="230" t="s">
        <v>354</v>
      </c>
      <c r="E5041" s="20" t="s">
        <v>7134</v>
      </c>
      <c r="F5041" s="20" t="s">
        <v>7135</v>
      </c>
      <c r="G5041" s="20" t="s">
        <v>7591</v>
      </c>
      <c r="H5041" s="20"/>
      <c r="I5041" s="20" t="s">
        <v>15917</v>
      </c>
      <c r="J5041" s="20" t="s">
        <v>15925</v>
      </c>
      <c r="K5041" s="20" t="s">
        <v>7109</v>
      </c>
      <c r="L5041" s="20" t="s">
        <v>3435</v>
      </c>
      <c r="M5041" s="20" t="s">
        <v>7116</v>
      </c>
      <c r="N5041" s="20" t="s">
        <v>15902</v>
      </c>
      <c r="O5041" s="20" t="s">
        <v>15925</v>
      </c>
      <c r="P5041" s="201" t="n">
        <v>43730</v>
      </c>
      <c r="Q5041" s="201" t="n">
        <v>43763</v>
      </c>
      <c r="R5041" s="20" t="n">
        <v>1</v>
      </c>
      <c r="S5041" s="20" t="s">
        <v>7130</v>
      </c>
      <c r="T5041" s="20" t="n">
        <v>308.0983033</v>
      </c>
      <c r="U5041" s="20" t="n">
        <v>216.3298713</v>
      </c>
      <c r="V5041" s="20" t="n">
        <v>399.8667353</v>
      </c>
      <c r="W5041" s="20" t="s">
        <v>11510</v>
      </c>
      <c r="X5041" s="35"/>
      <c r="Y5041" s="35" t="n">
        <v>0</v>
      </c>
      <c r="Z5041" s="35" t="n">
        <v>1</v>
      </c>
      <c r="AE5041" s="94" t="e">
        <f aca="false" t="array" ref="AE5041:AK5041">_xlfn.torow(_xlfn.unique(_xlfn._xlws.filter(cat_table[Subsector],$E5041=cat_table[Sector],"")))</f>
        <v>#NAME?</v>
      </c>
      <c r="AF5041" s="94" t="e">
        <v>#NAME?</v>
      </c>
      <c r="AG5041" s="94" t="e">
        <v>#NAME?</v>
      </c>
      <c r="AH5041" s="94" t="e">
        <v>#NAME?</v>
      </c>
      <c r="AI5041" s="94" t="e">
        <v>#NAME?</v>
      </c>
      <c r="AJ5041" s="94" t="e">
        <v>#NAME?</v>
      </c>
      <c r="AK5041" s="94" t="e">
        <v>#NAME?</v>
      </c>
      <c r="AO5041" s="94" t="e">
        <f aca="false" t="array" ref="AO5041:AT5041">_xlfn.torow(_xlfn.unique(_xlfn._xlws.filter(cat_table[Sub-subsector],($E5041=cat_table[Sector])*($F5041=cat_table[Subsector]),"")))</f>
        <v>#NAME?</v>
      </c>
      <c r="AP5041" s="94" t="e">
        <v>#NAME?</v>
      </c>
      <c r="AQ5041" s="94" t="e">
        <v>#NAME?</v>
      </c>
      <c r="AR5041" s="94" t="e">
        <v>#NAME?</v>
      </c>
      <c r="AS5041" s="94" t="e">
        <v>#NAME?</v>
      </c>
      <c r="AT5041" s="94" t="e">
        <v>#NAME?</v>
      </c>
    </row>
    <row r="5042" customFormat="false" ht="15" hidden="false" customHeight="true" outlineLevel="0" collapsed="false">
      <c r="A5042" s="20" t="s">
        <v>16093</v>
      </c>
      <c r="B5042" s="20" t="str">
        <f aca="false">INDEX(Table2[], MATCH(L5042, Location_ID!$D$2:$D$3098, 0), 1)</f>
        <v>152d985b-78c1-4c52-aba9-53c3c17b5e2f</v>
      </c>
      <c r="C5042" s="20" t="s">
        <v>1585</v>
      </c>
      <c r="D5042" s="230" t="s">
        <v>354</v>
      </c>
      <c r="E5042" s="20" t="s">
        <v>7134</v>
      </c>
      <c r="F5042" s="20" t="s">
        <v>7135</v>
      </c>
      <c r="G5042" s="20" t="s">
        <v>7591</v>
      </c>
      <c r="H5042" s="20"/>
      <c r="I5042" s="20" t="s">
        <v>15917</v>
      </c>
      <c r="J5042" s="20" t="s">
        <v>15932</v>
      </c>
      <c r="K5042" s="20" t="s">
        <v>7109</v>
      </c>
      <c r="L5042" s="20" t="s">
        <v>3437</v>
      </c>
      <c r="M5042" s="20" t="s">
        <v>7116</v>
      </c>
      <c r="N5042" s="20" t="s">
        <v>15902</v>
      </c>
      <c r="O5042" s="20" t="s">
        <v>15932</v>
      </c>
      <c r="P5042" s="201" t="n">
        <v>43730</v>
      </c>
      <c r="Q5042" s="201" t="n">
        <v>43763</v>
      </c>
      <c r="R5042" s="20" t="n">
        <v>1</v>
      </c>
      <c r="S5042" s="20" t="s">
        <v>7130</v>
      </c>
      <c r="T5042" s="20" t="n">
        <v>244.8770059</v>
      </c>
      <c r="U5042" s="20" t="n">
        <v>178.94676883</v>
      </c>
      <c r="V5042" s="20" t="n">
        <v>310.80724297</v>
      </c>
      <c r="W5042" s="20" t="s">
        <v>11510</v>
      </c>
      <c r="X5042" s="35"/>
      <c r="Y5042" s="35" t="n">
        <v>0</v>
      </c>
      <c r="Z5042" s="35" t="n">
        <v>1</v>
      </c>
      <c r="AE5042" s="94" t="e">
        <f aca="false" t="array" ref="AE5042:AK5042">_xlfn.torow(_xlfn.unique(_xlfn._xlws.filter(cat_table[Subsector],$E5042=cat_table[Sector],"")))</f>
        <v>#NAME?</v>
      </c>
      <c r="AF5042" s="94" t="e">
        <v>#NAME?</v>
      </c>
      <c r="AG5042" s="94" t="e">
        <v>#NAME?</v>
      </c>
      <c r="AH5042" s="94" t="e">
        <v>#NAME?</v>
      </c>
      <c r="AI5042" s="94" t="e">
        <v>#NAME?</v>
      </c>
      <c r="AJ5042" s="94" t="e">
        <v>#NAME?</v>
      </c>
      <c r="AK5042" s="94" t="e">
        <v>#NAME?</v>
      </c>
      <c r="AO5042" s="94" t="e">
        <f aca="false" t="array" ref="AO5042:AT5042">_xlfn.torow(_xlfn.unique(_xlfn._xlws.filter(cat_table[Sub-subsector],($E5042=cat_table[Sector])*($F5042=cat_table[Subsector]),"")))</f>
        <v>#NAME?</v>
      </c>
      <c r="AP5042" s="94" t="e">
        <v>#NAME?</v>
      </c>
      <c r="AQ5042" s="94" t="e">
        <v>#NAME?</v>
      </c>
      <c r="AR5042" s="94" t="e">
        <v>#NAME?</v>
      </c>
      <c r="AS5042" s="94" t="e">
        <v>#NAME?</v>
      </c>
      <c r="AT5042" s="94" t="e">
        <v>#NAME?</v>
      </c>
    </row>
    <row r="5043" customFormat="false" ht="15" hidden="false" customHeight="true" outlineLevel="0" collapsed="false">
      <c r="A5043" s="20" t="s">
        <v>16094</v>
      </c>
      <c r="B5043" s="20" t="str">
        <f aca="false">INDEX(Table2[], MATCH(L5043, Location_ID!$D$2:$D$3098, 0), 1)</f>
        <v>76611bbf-83ba-4f1f-b2e8-f5ade6a98041</v>
      </c>
      <c r="C5043" s="20" t="s">
        <v>1585</v>
      </c>
      <c r="D5043" s="230" t="s">
        <v>354</v>
      </c>
      <c r="E5043" s="20" t="s">
        <v>7134</v>
      </c>
      <c r="F5043" s="20" t="s">
        <v>7135</v>
      </c>
      <c r="G5043" s="20" t="s">
        <v>7591</v>
      </c>
      <c r="H5043" s="20"/>
      <c r="I5043" s="20" t="s">
        <v>15917</v>
      </c>
      <c r="J5043" s="20" t="s">
        <v>15922</v>
      </c>
      <c r="K5043" s="20" t="s">
        <v>7109</v>
      </c>
      <c r="L5043" s="20" t="s">
        <v>3439</v>
      </c>
      <c r="M5043" s="20" t="s">
        <v>7116</v>
      </c>
      <c r="N5043" s="20" t="s">
        <v>15902</v>
      </c>
      <c r="O5043" s="20" t="s">
        <v>15922</v>
      </c>
      <c r="P5043" s="201" t="n">
        <v>43730</v>
      </c>
      <c r="Q5043" s="201" t="n">
        <v>43763</v>
      </c>
      <c r="R5043" s="20" t="n">
        <v>1</v>
      </c>
      <c r="S5043" s="20" t="s">
        <v>7130</v>
      </c>
      <c r="T5043" s="20" t="n">
        <v>312.26264</v>
      </c>
      <c r="U5043" s="20" t="n">
        <v>185.4804236</v>
      </c>
      <c r="V5043" s="20" t="n">
        <v>439.0448564</v>
      </c>
      <c r="W5043" s="20" t="s">
        <v>11510</v>
      </c>
      <c r="X5043" s="35"/>
      <c r="Y5043" s="35" t="n">
        <v>0</v>
      </c>
      <c r="Z5043" s="35" t="n">
        <v>1</v>
      </c>
      <c r="AE5043" s="94" t="e">
        <f aca="false" t="array" ref="AE5043:AK5043">_xlfn.torow(_xlfn.unique(_xlfn._xlws.filter(cat_table[Subsector],$E5043=cat_table[Sector],"")))</f>
        <v>#NAME?</v>
      </c>
      <c r="AF5043" s="94" t="e">
        <v>#NAME?</v>
      </c>
      <c r="AG5043" s="94" t="e">
        <v>#NAME?</v>
      </c>
      <c r="AH5043" s="94" t="e">
        <v>#NAME?</v>
      </c>
      <c r="AI5043" s="94" t="e">
        <v>#NAME?</v>
      </c>
      <c r="AJ5043" s="94" t="e">
        <v>#NAME?</v>
      </c>
      <c r="AK5043" s="94" t="e">
        <v>#NAME?</v>
      </c>
      <c r="AO5043" s="94" t="e">
        <f aca="false" t="array" ref="AO5043:AT5043">_xlfn.torow(_xlfn.unique(_xlfn._xlws.filter(cat_table[Sub-subsector],($E5043=cat_table[Sector])*($F5043=cat_table[Subsector]),"")))</f>
        <v>#NAME?</v>
      </c>
      <c r="AP5043" s="94" t="e">
        <v>#NAME?</v>
      </c>
      <c r="AQ5043" s="94" t="e">
        <v>#NAME?</v>
      </c>
      <c r="AR5043" s="94" t="e">
        <v>#NAME?</v>
      </c>
      <c r="AS5043" s="94" t="e">
        <v>#NAME?</v>
      </c>
      <c r="AT5043" s="94" t="e">
        <v>#NAME?</v>
      </c>
    </row>
    <row r="5044" customFormat="false" ht="15" hidden="false" customHeight="true" outlineLevel="0" collapsed="false">
      <c r="A5044" s="20" t="s">
        <v>16095</v>
      </c>
      <c r="B5044" s="20" t="str">
        <f aca="false">INDEX(Table2[], MATCH(L5044, Location_ID!$D$2:$D$3098, 0), 1)</f>
        <v>3abd7c56-8d02-4bfd-a5a5-79d6a0634e96</v>
      </c>
      <c r="C5044" s="20" t="s">
        <v>1585</v>
      </c>
      <c r="D5044" s="230" t="s">
        <v>354</v>
      </c>
      <c r="E5044" s="20" t="s">
        <v>7134</v>
      </c>
      <c r="F5044" s="20" t="s">
        <v>7135</v>
      </c>
      <c r="G5044" s="20" t="s">
        <v>7591</v>
      </c>
      <c r="H5044" s="20"/>
      <c r="I5044" s="20" t="s">
        <v>15917</v>
      </c>
      <c r="J5044" s="20" t="s">
        <v>15925</v>
      </c>
      <c r="K5044" s="20" t="s">
        <v>7109</v>
      </c>
      <c r="L5044" s="20" t="s">
        <v>3441</v>
      </c>
      <c r="M5044" s="20" t="s">
        <v>7116</v>
      </c>
      <c r="N5044" s="20" t="s">
        <v>15902</v>
      </c>
      <c r="O5044" s="20" t="s">
        <v>15925</v>
      </c>
      <c r="P5044" s="201" t="n">
        <v>43730</v>
      </c>
      <c r="Q5044" s="201" t="n">
        <v>43763</v>
      </c>
      <c r="R5044" s="20" t="n">
        <v>1</v>
      </c>
      <c r="S5044" s="20" t="s">
        <v>7130</v>
      </c>
      <c r="T5044" s="20" t="n">
        <v>421.412892</v>
      </c>
      <c r="U5044" s="20" t="n">
        <v>280.0733876</v>
      </c>
      <c r="V5044" s="20" t="n">
        <v>562.7523964</v>
      </c>
      <c r="W5044" s="20" t="s">
        <v>11510</v>
      </c>
      <c r="X5044" s="35"/>
      <c r="Y5044" s="35" t="n">
        <v>0</v>
      </c>
      <c r="Z5044" s="35" t="n">
        <v>1</v>
      </c>
      <c r="AE5044" s="94" t="e">
        <f aca="false" t="array" ref="AE5044:AK5044">_xlfn.torow(_xlfn.unique(_xlfn._xlws.filter(cat_table[Subsector],$E5044=cat_table[Sector],"")))</f>
        <v>#NAME?</v>
      </c>
      <c r="AF5044" s="94" t="e">
        <v>#NAME?</v>
      </c>
      <c r="AG5044" s="94" t="e">
        <v>#NAME?</v>
      </c>
      <c r="AH5044" s="94" t="e">
        <v>#NAME?</v>
      </c>
      <c r="AI5044" s="94" t="e">
        <v>#NAME?</v>
      </c>
      <c r="AJ5044" s="94" t="e">
        <v>#NAME?</v>
      </c>
      <c r="AK5044" s="94" t="e">
        <v>#NAME?</v>
      </c>
      <c r="AO5044" s="94" t="e">
        <f aca="false" t="array" ref="AO5044:AT5044">_xlfn.torow(_xlfn.unique(_xlfn._xlws.filter(cat_table[Sub-subsector],($E5044=cat_table[Sector])*($F5044=cat_table[Subsector]),"")))</f>
        <v>#NAME?</v>
      </c>
      <c r="AP5044" s="94" t="e">
        <v>#NAME?</v>
      </c>
      <c r="AQ5044" s="94" t="e">
        <v>#NAME?</v>
      </c>
      <c r="AR5044" s="94" t="e">
        <v>#NAME?</v>
      </c>
      <c r="AS5044" s="94" t="e">
        <v>#NAME?</v>
      </c>
      <c r="AT5044" s="94" t="e">
        <v>#NAME?</v>
      </c>
    </row>
    <row r="5045" customFormat="false" ht="15" hidden="false" customHeight="true" outlineLevel="0" collapsed="false">
      <c r="A5045" s="20" t="s">
        <v>16096</v>
      </c>
      <c r="B5045" s="20" t="str">
        <f aca="false">INDEX(Table2[], MATCH(L5045, Location_ID!$D$2:$D$3098, 0), 1)</f>
        <v>7549893d-e90b-48f4-a05e-fdffad195d99</v>
      </c>
      <c r="C5045" s="20" t="s">
        <v>1585</v>
      </c>
      <c r="D5045" s="230" t="s">
        <v>354</v>
      </c>
      <c r="E5045" s="20" t="s">
        <v>7134</v>
      </c>
      <c r="F5045" s="20" t="s">
        <v>7135</v>
      </c>
      <c r="G5045" s="20" t="s">
        <v>7591</v>
      </c>
      <c r="H5045" s="20"/>
      <c r="I5045" s="20" t="s">
        <v>15917</v>
      </c>
      <c r="J5045" s="20" t="s">
        <v>15925</v>
      </c>
      <c r="K5045" s="20" t="s">
        <v>7109</v>
      </c>
      <c r="L5045" s="20" t="s">
        <v>3443</v>
      </c>
      <c r="M5045" s="20" t="s">
        <v>7116</v>
      </c>
      <c r="N5045" s="20" t="s">
        <v>15902</v>
      </c>
      <c r="O5045" s="20" t="s">
        <v>15925</v>
      </c>
      <c r="P5045" s="201" t="n">
        <v>43730</v>
      </c>
      <c r="Q5045" s="201" t="n">
        <v>43763</v>
      </c>
      <c r="R5045" s="20" t="n">
        <v>1</v>
      </c>
      <c r="S5045" s="20" t="s">
        <v>7130</v>
      </c>
      <c r="T5045" s="20" t="n">
        <v>1463.020865</v>
      </c>
      <c r="U5045" s="20" t="n">
        <v>1009.4172677</v>
      </c>
      <c r="V5045" s="20" t="n">
        <v>1916.6244623</v>
      </c>
      <c r="W5045" s="20" t="s">
        <v>11510</v>
      </c>
      <c r="X5045" s="35"/>
      <c r="Y5045" s="35" t="n">
        <v>0</v>
      </c>
      <c r="Z5045" s="35" t="n">
        <v>1</v>
      </c>
      <c r="AE5045" s="94" t="e">
        <f aca="false" t="array" ref="AE5045:AK5045">_xlfn.torow(_xlfn.unique(_xlfn._xlws.filter(cat_table[Subsector],$E5045=cat_table[Sector],"")))</f>
        <v>#NAME?</v>
      </c>
      <c r="AF5045" s="94" t="e">
        <v>#NAME?</v>
      </c>
      <c r="AG5045" s="94" t="e">
        <v>#NAME?</v>
      </c>
      <c r="AH5045" s="94" t="e">
        <v>#NAME?</v>
      </c>
      <c r="AI5045" s="94" t="e">
        <v>#NAME?</v>
      </c>
      <c r="AJ5045" s="94" t="e">
        <v>#NAME?</v>
      </c>
      <c r="AK5045" s="94" t="e">
        <v>#NAME?</v>
      </c>
      <c r="AO5045" s="94" t="e">
        <f aca="false" t="array" ref="AO5045:AT5045">_xlfn.torow(_xlfn.unique(_xlfn._xlws.filter(cat_table[Sub-subsector],($E5045=cat_table[Sector])*($F5045=cat_table[Subsector]),"")))</f>
        <v>#NAME?</v>
      </c>
      <c r="AP5045" s="94" t="e">
        <v>#NAME?</v>
      </c>
      <c r="AQ5045" s="94" t="e">
        <v>#NAME?</v>
      </c>
      <c r="AR5045" s="94" t="e">
        <v>#NAME?</v>
      </c>
      <c r="AS5045" s="94" t="e">
        <v>#NAME?</v>
      </c>
      <c r="AT5045" s="94" t="e">
        <v>#NAME?</v>
      </c>
    </row>
    <row r="5046" customFormat="false" ht="15" hidden="false" customHeight="true" outlineLevel="0" collapsed="false">
      <c r="A5046" s="20" t="s">
        <v>16097</v>
      </c>
      <c r="B5046" s="20" t="str">
        <f aca="false">INDEX(Table2[], MATCH(L5046, Location_ID!$D$2:$D$3098, 0), 1)</f>
        <v>9ec0a246-eff8-47ff-837e-00810a144155</v>
      </c>
      <c r="C5046" s="20" t="s">
        <v>1585</v>
      </c>
      <c r="D5046" s="230" t="s">
        <v>354</v>
      </c>
      <c r="E5046" s="20" t="s">
        <v>7134</v>
      </c>
      <c r="F5046" s="20" t="s">
        <v>7135</v>
      </c>
      <c r="G5046" s="20" t="s">
        <v>7591</v>
      </c>
      <c r="H5046" s="20"/>
      <c r="I5046" s="20" t="s">
        <v>15917</v>
      </c>
      <c r="J5046" s="20" t="s">
        <v>15922</v>
      </c>
      <c r="K5046" s="20" t="s">
        <v>7109</v>
      </c>
      <c r="L5046" s="20" t="s">
        <v>3445</v>
      </c>
      <c r="M5046" s="20" t="s">
        <v>7116</v>
      </c>
      <c r="N5046" s="20" t="s">
        <v>15902</v>
      </c>
      <c r="O5046" s="20" t="s">
        <v>15922</v>
      </c>
      <c r="P5046" s="201" t="n">
        <v>43730</v>
      </c>
      <c r="Q5046" s="201" t="n">
        <v>43763</v>
      </c>
      <c r="R5046" s="20" t="n">
        <v>1</v>
      </c>
      <c r="S5046" s="20" t="s">
        <v>7130</v>
      </c>
      <c r="T5046" s="20" t="n">
        <v>4689.280505</v>
      </c>
      <c r="U5046" s="20" t="n">
        <v>3516.909724</v>
      </c>
      <c r="V5046" s="20" t="n">
        <v>5861.651286</v>
      </c>
      <c r="W5046" s="20" t="s">
        <v>11510</v>
      </c>
      <c r="X5046" s="35"/>
      <c r="Y5046" s="35" t="n">
        <v>0</v>
      </c>
      <c r="Z5046" s="35" t="n">
        <v>1</v>
      </c>
      <c r="AE5046" s="94" t="e">
        <f aca="false" t="array" ref="AE5046:AK5046">_xlfn.torow(_xlfn.unique(_xlfn._xlws.filter(cat_table[Subsector],$E5046=cat_table[Sector],"")))</f>
        <v>#NAME?</v>
      </c>
      <c r="AF5046" s="94" t="e">
        <v>#NAME?</v>
      </c>
      <c r="AG5046" s="94" t="e">
        <v>#NAME?</v>
      </c>
      <c r="AH5046" s="94" t="e">
        <v>#NAME?</v>
      </c>
      <c r="AI5046" s="94" t="e">
        <v>#NAME?</v>
      </c>
      <c r="AJ5046" s="94" t="e">
        <v>#NAME?</v>
      </c>
      <c r="AK5046" s="94" t="e">
        <v>#NAME?</v>
      </c>
      <c r="AO5046" s="94" t="e">
        <f aca="false" t="array" ref="AO5046:AT5046">_xlfn.torow(_xlfn.unique(_xlfn._xlws.filter(cat_table[Sub-subsector],($E5046=cat_table[Sector])*($F5046=cat_table[Subsector]),"")))</f>
        <v>#NAME?</v>
      </c>
      <c r="AP5046" s="94" t="e">
        <v>#NAME?</v>
      </c>
      <c r="AQ5046" s="94" t="e">
        <v>#NAME?</v>
      </c>
      <c r="AR5046" s="94" t="e">
        <v>#NAME?</v>
      </c>
      <c r="AS5046" s="94" t="e">
        <v>#NAME?</v>
      </c>
      <c r="AT5046" s="94" t="e">
        <v>#NAME?</v>
      </c>
    </row>
    <row r="5047" customFormat="false" ht="15" hidden="false" customHeight="true" outlineLevel="0" collapsed="false">
      <c r="A5047" s="20" t="s">
        <v>16098</v>
      </c>
      <c r="B5047" s="20" t="str">
        <f aca="false">INDEX(Table2[], MATCH(L5047, Location_ID!$D$2:$D$3098, 0), 1)</f>
        <v>4212ff85-22ed-4d41-ba6d-6d8964324753</v>
      </c>
      <c r="C5047" s="20" t="s">
        <v>1585</v>
      </c>
      <c r="D5047" s="230" t="s">
        <v>354</v>
      </c>
      <c r="E5047" s="20" t="s">
        <v>7134</v>
      </c>
      <c r="F5047" s="20" t="s">
        <v>7135</v>
      </c>
      <c r="G5047" s="20" t="s">
        <v>7591</v>
      </c>
      <c r="H5047" s="20"/>
      <c r="I5047" s="20" t="s">
        <v>15917</v>
      </c>
      <c r="J5047" s="20" t="s">
        <v>15922</v>
      </c>
      <c r="K5047" s="20" t="s">
        <v>7109</v>
      </c>
      <c r="L5047" s="20" t="s">
        <v>3447</v>
      </c>
      <c r="M5047" s="20" t="s">
        <v>7116</v>
      </c>
      <c r="N5047" s="20" t="s">
        <v>15902</v>
      </c>
      <c r="O5047" s="20" t="s">
        <v>15922</v>
      </c>
      <c r="P5047" s="201" t="n">
        <v>43730</v>
      </c>
      <c r="Q5047" s="201" t="n">
        <v>43763</v>
      </c>
      <c r="R5047" s="20" t="n">
        <v>1</v>
      </c>
      <c r="S5047" s="20" t="s">
        <v>7130</v>
      </c>
      <c r="T5047" s="20" t="n">
        <v>72.067485</v>
      </c>
      <c r="U5047" s="20" t="n">
        <v>50.2872465</v>
      </c>
      <c r="V5047" s="20" t="n">
        <v>93.8477235</v>
      </c>
      <c r="W5047" s="20" t="s">
        <v>11510</v>
      </c>
      <c r="X5047" s="35"/>
      <c r="Y5047" s="35" t="n">
        <v>0</v>
      </c>
      <c r="Z5047" s="35" t="n">
        <v>1</v>
      </c>
      <c r="AE5047" s="94" t="e">
        <f aca="false" t="array" ref="AE5047:AK5047">_xlfn.torow(_xlfn.unique(_xlfn._xlws.filter(cat_table[Subsector],$E5047=cat_table[Sector],"")))</f>
        <v>#NAME?</v>
      </c>
      <c r="AF5047" s="94" t="e">
        <v>#NAME?</v>
      </c>
      <c r="AG5047" s="94" t="e">
        <v>#NAME?</v>
      </c>
      <c r="AH5047" s="94" t="e">
        <v>#NAME?</v>
      </c>
      <c r="AI5047" s="94" t="e">
        <v>#NAME?</v>
      </c>
      <c r="AJ5047" s="94" t="e">
        <v>#NAME?</v>
      </c>
      <c r="AK5047" s="94" t="e">
        <v>#NAME?</v>
      </c>
      <c r="AO5047" s="94" t="e">
        <f aca="false" t="array" ref="AO5047:AT5047">_xlfn.torow(_xlfn.unique(_xlfn._xlws.filter(cat_table[Sub-subsector],($E5047=cat_table[Sector])*($F5047=cat_table[Subsector]),"")))</f>
        <v>#NAME?</v>
      </c>
      <c r="AP5047" s="94" t="e">
        <v>#NAME?</v>
      </c>
      <c r="AQ5047" s="94" t="e">
        <v>#NAME?</v>
      </c>
      <c r="AR5047" s="94" t="e">
        <v>#NAME?</v>
      </c>
      <c r="AS5047" s="94" t="e">
        <v>#NAME?</v>
      </c>
      <c r="AT5047" s="94" t="e">
        <v>#NAME?</v>
      </c>
    </row>
    <row r="5048" customFormat="false" ht="15" hidden="false" customHeight="true" outlineLevel="0" collapsed="false">
      <c r="A5048" s="20" t="s">
        <v>16099</v>
      </c>
      <c r="B5048" s="20" t="str">
        <f aca="false">INDEX(Table2[], MATCH(L5048, Location_ID!$D$2:$D$3098, 0), 1)</f>
        <v>52b96a38-8af9-4fb3-ae43-85d603c3246d</v>
      </c>
      <c r="C5048" s="20" t="s">
        <v>1585</v>
      </c>
      <c r="D5048" s="230" t="s">
        <v>354</v>
      </c>
      <c r="E5048" s="20" t="s">
        <v>7134</v>
      </c>
      <c r="F5048" s="20" t="s">
        <v>7135</v>
      </c>
      <c r="G5048" s="20" t="s">
        <v>7591</v>
      </c>
      <c r="H5048" s="20"/>
      <c r="I5048" s="20" t="s">
        <v>15917</v>
      </c>
      <c r="J5048" s="20" t="s">
        <v>15932</v>
      </c>
      <c r="K5048" s="20" t="s">
        <v>7109</v>
      </c>
      <c r="L5048" s="20" t="s">
        <v>3449</v>
      </c>
      <c r="M5048" s="20" t="s">
        <v>7116</v>
      </c>
      <c r="N5048" s="20" t="s">
        <v>15902</v>
      </c>
      <c r="O5048" s="20" t="s">
        <v>15932</v>
      </c>
      <c r="P5048" s="201" t="n">
        <v>43730</v>
      </c>
      <c r="Q5048" s="201" t="n">
        <v>43763</v>
      </c>
      <c r="R5048" s="20" t="n">
        <v>1</v>
      </c>
      <c r="S5048" s="20" t="s">
        <v>7130</v>
      </c>
      <c r="T5048" s="20" t="n">
        <v>45.15135433</v>
      </c>
      <c r="U5048" s="20" t="n">
        <v>32.37345311</v>
      </c>
      <c r="V5048" s="20" t="n">
        <v>57.92925555</v>
      </c>
      <c r="W5048" s="20" t="s">
        <v>11510</v>
      </c>
      <c r="X5048" s="35"/>
      <c r="Y5048" s="35" t="n">
        <v>0</v>
      </c>
      <c r="Z5048" s="35" t="n">
        <v>1</v>
      </c>
      <c r="AE5048" s="94" t="e">
        <f aca="false" t="array" ref="AE5048:AK5048">_xlfn.torow(_xlfn.unique(_xlfn._xlws.filter(cat_table[Subsector],$E5048=cat_table[Sector],"")))</f>
        <v>#NAME?</v>
      </c>
      <c r="AF5048" s="94" t="e">
        <v>#NAME?</v>
      </c>
      <c r="AG5048" s="94" t="e">
        <v>#NAME?</v>
      </c>
      <c r="AH5048" s="94" t="e">
        <v>#NAME?</v>
      </c>
      <c r="AI5048" s="94" t="e">
        <v>#NAME?</v>
      </c>
      <c r="AJ5048" s="94" t="e">
        <v>#NAME?</v>
      </c>
      <c r="AK5048" s="94" t="e">
        <v>#NAME?</v>
      </c>
      <c r="AO5048" s="94" t="e">
        <f aca="false" t="array" ref="AO5048:AT5048">_xlfn.torow(_xlfn.unique(_xlfn._xlws.filter(cat_table[Sub-subsector],($E5048=cat_table[Sector])*($F5048=cat_table[Subsector]),"")))</f>
        <v>#NAME?</v>
      </c>
      <c r="AP5048" s="94" t="e">
        <v>#NAME?</v>
      </c>
      <c r="AQ5048" s="94" t="e">
        <v>#NAME?</v>
      </c>
      <c r="AR5048" s="94" t="e">
        <v>#NAME?</v>
      </c>
      <c r="AS5048" s="94" t="e">
        <v>#NAME?</v>
      </c>
      <c r="AT5048" s="94" t="e">
        <v>#NAME?</v>
      </c>
    </row>
    <row r="5049" customFormat="false" ht="15" hidden="false" customHeight="true" outlineLevel="0" collapsed="false">
      <c r="A5049" s="20" t="s">
        <v>16100</v>
      </c>
      <c r="B5049" s="20" t="str">
        <f aca="false">INDEX(Table2[], MATCH(L5049, Location_ID!$D$2:$D$3098, 0), 1)</f>
        <v>6acb492c-7d26-4a7a-a09b-e27083b08462</v>
      </c>
      <c r="C5049" s="20" t="s">
        <v>1585</v>
      </c>
      <c r="D5049" s="230" t="s">
        <v>354</v>
      </c>
      <c r="E5049" s="20" t="s">
        <v>7134</v>
      </c>
      <c r="F5049" s="20" t="s">
        <v>7135</v>
      </c>
      <c r="G5049" s="20" t="s">
        <v>7591</v>
      </c>
      <c r="H5049" s="20"/>
      <c r="I5049" s="20" t="s">
        <v>15917</v>
      </c>
      <c r="J5049" s="20" t="s">
        <v>15932</v>
      </c>
      <c r="K5049" s="20" t="s">
        <v>7109</v>
      </c>
      <c r="L5049" s="20" t="s">
        <v>3451</v>
      </c>
      <c r="M5049" s="20" t="s">
        <v>7116</v>
      </c>
      <c r="N5049" s="20" t="s">
        <v>15902</v>
      </c>
      <c r="O5049" s="20" t="s">
        <v>15932</v>
      </c>
      <c r="P5049" s="201" t="n">
        <v>43730</v>
      </c>
      <c r="Q5049" s="201" t="n">
        <v>43763</v>
      </c>
      <c r="R5049" s="20" t="n">
        <v>1</v>
      </c>
      <c r="S5049" s="20" t="s">
        <v>7130</v>
      </c>
      <c r="T5049" s="20" t="n">
        <v>132.8671</v>
      </c>
      <c r="U5049" s="20" t="n">
        <v>104.117291</v>
      </c>
      <c r="V5049" s="20" t="n">
        <v>161.616909</v>
      </c>
      <c r="W5049" s="20" t="s">
        <v>11510</v>
      </c>
      <c r="X5049" s="35"/>
      <c r="Y5049" s="35" t="n">
        <v>0</v>
      </c>
      <c r="Z5049" s="35" t="n">
        <v>1</v>
      </c>
      <c r="AE5049" s="94" t="e">
        <f aca="false" t="array" ref="AE5049:AK5049">_xlfn.torow(_xlfn.unique(_xlfn._xlws.filter(cat_table[Subsector],$E5049=cat_table[Sector],"")))</f>
        <v>#NAME?</v>
      </c>
      <c r="AF5049" s="94" t="e">
        <v>#NAME?</v>
      </c>
      <c r="AG5049" s="94" t="e">
        <v>#NAME?</v>
      </c>
      <c r="AH5049" s="94" t="e">
        <v>#NAME?</v>
      </c>
      <c r="AI5049" s="94" t="e">
        <v>#NAME?</v>
      </c>
      <c r="AJ5049" s="94" t="e">
        <v>#NAME?</v>
      </c>
      <c r="AK5049" s="94" t="e">
        <v>#NAME?</v>
      </c>
      <c r="AO5049" s="94" t="e">
        <f aca="false" t="array" ref="AO5049:AT5049">_xlfn.torow(_xlfn.unique(_xlfn._xlws.filter(cat_table[Sub-subsector],($E5049=cat_table[Sector])*($F5049=cat_table[Subsector]),"")))</f>
        <v>#NAME?</v>
      </c>
      <c r="AP5049" s="94" t="e">
        <v>#NAME?</v>
      </c>
      <c r="AQ5049" s="94" t="e">
        <v>#NAME?</v>
      </c>
      <c r="AR5049" s="94" t="e">
        <v>#NAME?</v>
      </c>
      <c r="AS5049" s="94" t="e">
        <v>#NAME?</v>
      </c>
      <c r="AT5049" s="94" t="e">
        <v>#NAME?</v>
      </c>
    </row>
    <row r="5050" customFormat="false" ht="15" hidden="false" customHeight="true" outlineLevel="0" collapsed="false">
      <c r="A5050" s="20" t="s">
        <v>16101</v>
      </c>
      <c r="B5050" s="20" t="str">
        <f aca="false">INDEX(Table2[], MATCH(L5050, Location_ID!$D$2:$D$3098, 0), 1)</f>
        <v>744c5f08-9d7d-418b-a589-6082af3eb9a7</v>
      </c>
      <c r="C5050" s="20" t="s">
        <v>1585</v>
      </c>
      <c r="D5050" s="230" t="s">
        <v>354</v>
      </c>
      <c r="E5050" s="20" t="s">
        <v>7134</v>
      </c>
      <c r="F5050" s="20" t="s">
        <v>7135</v>
      </c>
      <c r="G5050" s="20" t="s">
        <v>7591</v>
      </c>
      <c r="H5050" s="20"/>
      <c r="I5050" s="20" t="s">
        <v>15917</v>
      </c>
      <c r="J5050" s="20" t="s">
        <v>15927</v>
      </c>
      <c r="K5050" s="20" t="s">
        <v>7109</v>
      </c>
      <c r="L5050" s="20" t="s">
        <v>3453</v>
      </c>
      <c r="M5050" s="20" t="s">
        <v>7116</v>
      </c>
      <c r="N5050" s="20" t="s">
        <v>15902</v>
      </c>
      <c r="O5050" s="20" t="s">
        <v>15927</v>
      </c>
      <c r="P5050" s="201" t="n">
        <v>43730</v>
      </c>
      <c r="Q5050" s="201" t="n">
        <v>43763</v>
      </c>
      <c r="R5050" s="20" t="n">
        <v>1</v>
      </c>
      <c r="S5050" s="20" t="s">
        <v>7130</v>
      </c>
      <c r="T5050" s="20" t="n">
        <v>523.3339661</v>
      </c>
      <c r="U5050" s="20" t="n">
        <v>342.2005619</v>
      </c>
      <c r="V5050" s="20" t="n">
        <v>704.4673703</v>
      </c>
      <c r="W5050" s="20" t="s">
        <v>11510</v>
      </c>
      <c r="X5050" s="35"/>
      <c r="Y5050" s="35" t="n">
        <v>0</v>
      </c>
      <c r="Z5050" s="35" t="n">
        <v>1</v>
      </c>
      <c r="AE5050" s="94" t="e">
        <f aca="false" t="array" ref="AE5050:AK5050">_xlfn.torow(_xlfn.unique(_xlfn._xlws.filter(cat_table[Subsector],$E5050=cat_table[Sector],"")))</f>
        <v>#NAME?</v>
      </c>
      <c r="AF5050" s="94" t="e">
        <v>#NAME?</v>
      </c>
      <c r="AG5050" s="94" t="e">
        <v>#NAME?</v>
      </c>
      <c r="AH5050" s="94" t="e">
        <v>#NAME?</v>
      </c>
      <c r="AI5050" s="94" t="e">
        <v>#NAME?</v>
      </c>
      <c r="AJ5050" s="94" t="e">
        <v>#NAME?</v>
      </c>
      <c r="AK5050" s="94" t="e">
        <v>#NAME?</v>
      </c>
      <c r="AO5050" s="94" t="e">
        <f aca="false" t="array" ref="AO5050:AT5050">_xlfn.torow(_xlfn.unique(_xlfn._xlws.filter(cat_table[Sub-subsector],($E5050=cat_table[Sector])*($F5050=cat_table[Subsector]),"")))</f>
        <v>#NAME?</v>
      </c>
      <c r="AP5050" s="94" t="e">
        <v>#NAME?</v>
      </c>
      <c r="AQ5050" s="94" t="e">
        <v>#NAME?</v>
      </c>
      <c r="AR5050" s="94" t="e">
        <v>#NAME?</v>
      </c>
      <c r="AS5050" s="94" t="e">
        <v>#NAME?</v>
      </c>
      <c r="AT5050" s="94" t="e">
        <v>#NAME?</v>
      </c>
    </row>
    <row r="5051" customFormat="false" ht="15" hidden="false" customHeight="true" outlineLevel="0" collapsed="false">
      <c r="A5051" s="20" t="s">
        <v>16102</v>
      </c>
      <c r="B5051" s="20" t="str">
        <f aca="false">INDEX(Table2[], MATCH(L5051, Location_ID!$D$2:$D$3098, 0), 1)</f>
        <v>f5870567-f269-42b0-9013-f6e867155f2b</v>
      </c>
      <c r="C5051" s="20" t="s">
        <v>1585</v>
      </c>
      <c r="D5051" s="230" t="s">
        <v>354</v>
      </c>
      <c r="E5051" s="20" t="s">
        <v>7134</v>
      </c>
      <c r="F5051" s="20" t="s">
        <v>7135</v>
      </c>
      <c r="G5051" s="20" t="s">
        <v>7591</v>
      </c>
      <c r="H5051" s="20"/>
      <c r="I5051" s="20" t="s">
        <v>15917</v>
      </c>
      <c r="J5051" s="20" t="s">
        <v>15927</v>
      </c>
      <c r="K5051" s="20" t="s">
        <v>7109</v>
      </c>
      <c r="L5051" s="20" t="s">
        <v>3455</v>
      </c>
      <c r="M5051" s="20" t="s">
        <v>7116</v>
      </c>
      <c r="N5051" s="20" t="s">
        <v>15902</v>
      </c>
      <c r="O5051" s="20" t="s">
        <v>15927</v>
      </c>
      <c r="P5051" s="201" t="n">
        <v>43730</v>
      </c>
      <c r="Q5051" s="201" t="n">
        <v>43763</v>
      </c>
      <c r="R5051" s="20" t="n">
        <v>1</v>
      </c>
      <c r="S5051" s="20" t="s">
        <v>7130</v>
      </c>
      <c r="T5051" s="20" t="n">
        <v>275.6909768</v>
      </c>
      <c r="U5051" s="20" t="n">
        <v>112.7812627</v>
      </c>
      <c r="V5051" s="20" t="n">
        <v>438.6006909</v>
      </c>
      <c r="W5051" s="20" t="s">
        <v>11510</v>
      </c>
      <c r="X5051" s="35"/>
      <c r="Y5051" s="35" t="n">
        <v>0</v>
      </c>
      <c r="Z5051" s="35" t="n">
        <v>1</v>
      </c>
      <c r="AE5051" s="94" t="e">
        <f aca="false" t="array" ref="AE5051:AK5051">_xlfn.torow(_xlfn.unique(_xlfn._xlws.filter(cat_table[Subsector],$E5051=cat_table[Sector],"")))</f>
        <v>#NAME?</v>
      </c>
      <c r="AF5051" s="94" t="e">
        <v>#NAME?</v>
      </c>
      <c r="AG5051" s="94" t="e">
        <v>#NAME?</v>
      </c>
      <c r="AH5051" s="94" t="e">
        <v>#NAME?</v>
      </c>
      <c r="AI5051" s="94" t="e">
        <v>#NAME?</v>
      </c>
      <c r="AJ5051" s="94" t="e">
        <v>#NAME?</v>
      </c>
      <c r="AK5051" s="94" t="e">
        <v>#NAME?</v>
      </c>
      <c r="AO5051" s="94" t="e">
        <f aca="false" t="array" ref="AO5051:AT5051">_xlfn.torow(_xlfn.unique(_xlfn._xlws.filter(cat_table[Sub-subsector],($E5051=cat_table[Sector])*($F5051=cat_table[Subsector]),"")))</f>
        <v>#NAME?</v>
      </c>
      <c r="AP5051" s="94" t="e">
        <v>#NAME?</v>
      </c>
      <c r="AQ5051" s="94" t="e">
        <v>#NAME?</v>
      </c>
      <c r="AR5051" s="94" t="e">
        <v>#NAME?</v>
      </c>
      <c r="AS5051" s="94" t="e">
        <v>#NAME?</v>
      </c>
      <c r="AT5051" s="94" t="e">
        <v>#NAME?</v>
      </c>
    </row>
    <row r="5052" customFormat="false" ht="15" hidden="false" customHeight="true" outlineLevel="0" collapsed="false">
      <c r="A5052" s="20" t="s">
        <v>16103</v>
      </c>
      <c r="B5052" s="20" t="str">
        <f aca="false">INDEX(Table2[], MATCH(L5052, Location_ID!$D$2:$D$3098, 0), 1)</f>
        <v>74bbb7c8-4df5-427e-9564-c32b13483c4f</v>
      </c>
      <c r="C5052" s="20" t="s">
        <v>1585</v>
      </c>
      <c r="D5052" s="230" t="s">
        <v>354</v>
      </c>
      <c r="E5052" s="20" t="s">
        <v>7134</v>
      </c>
      <c r="F5052" s="20" t="s">
        <v>7135</v>
      </c>
      <c r="G5052" s="20" t="s">
        <v>7591</v>
      </c>
      <c r="H5052" s="20"/>
      <c r="I5052" s="20" t="s">
        <v>15917</v>
      </c>
      <c r="J5052" s="20" t="s">
        <v>15932</v>
      </c>
      <c r="K5052" s="20" t="s">
        <v>7109</v>
      </c>
      <c r="L5052" s="20" t="s">
        <v>3457</v>
      </c>
      <c r="M5052" s="20" t="s">
        <v>7116</v>
      </c>
      <c r="N5052" s="20" t="s">
        <v>15902</v>
      </c>
      <c r="O5052" s="20" t="s">
        <v>15932</v>
      </c>
      <c r="P5052" s="201" t="n">
        <v>43730</v>
      </c>
      <c r="Q5052" s="201" t="n">
        <v>43763</v>
      </c>
      <c r="R5052" s="20" t="n">
        <v>1</v>
      </c>
      <c r="S5052" s="20" t="s">
        <v>7130</v>
      </c>
      <c r="T5052" s="20" t="n">
        <v>172.1634978</v>
      </c>
      <c r="U5052" s="20" t="n">
        <v>113.3552718</v>
      </c>
      <c r="V5052" s="20" t="n">
        <v>230.9717238</v>
      </c>
      <c r="W5052" s="20" t="s">
        <v>11510</v>
      </c>
      <c r="X5052" s="35"/>
      <c r="Y5052" s="35" t="n">
        <v>0</v>
      </c>
      <c r="Z5052" s="35" t="n">
        <v>1</v>
      </c>
      <c r="AE5052" s="94" t="e">
        <f aca="false" t="array" ref="AE5052:AK5052">_xlfn.torow(_xlfn.unique(_xlfn._xlws.filter(cat_table[Subsector],$E5052=cat_table[Sector],"")))</f>
        <v>#NAME?</v>
      </c>
      <c r="AF5052" s="94" t="e">
        <v>#NAME?</v>
      </c>
      <c r="AG5052" s="94" t="e">
        <v>#NAME?</v>
      </c>
      <c r="AH5052" s="94" t="e">
        <v>#NAME?</v>
      </c>
      <c r="AI5052" s="94" t="e">
        <v>#NAME?</v>
      </c>
      <c r="AJ5052" s="94" t="e">
        <v>#NAME?</v>
      </c>
      <c r="AK5052" s="94" t="e">
        <v>#NAME?</v>
      </c>
      <c r="AO5052" s="94" t="e">
        <f aca="false" t="array" ref="AO5052:AT5052">_xlfn.torow(_xlfn.unique(_xlfn._xlws.filter(cat_table[Sub-subsector],($E5052=cat_table[Sector])*($F5052=cat_table[Subsector]),"")))</f>
        <v>#NAME?</v>
      </c>
      <c r="AP5052" s="94" t="e">
        <v>#NAME?</v>
      </c>
      <c r="AQ5052" s="94" t="e">
        <v>#NAME?</v>
      </c>
      <c r="AR5052" s="94" t="e">
        <v>#NAME?</v>
      </c>
      <c r="AS5052" s="94" t="e">
        <v>#NAME?</v>
      </c>
      <c r="AT5052" s="94" t="e">
        <v>#NAME?</v>
      </c>
    </row>
    <row r="5053" customFormat="false" ht="15" hidden="false" customHeight="true" outlineLevel="0" collapsed="false">
      <c r="A5053" s="20" t="s">
        <v>16104</v>
      </c>
      <c r="B5053" s="20" t="str">
        <f aca="false">INDEX(Table2[], MATCH(L5053, Location_ID!$D$2:$D$3098, 0), 1)</f>
        <v>3b856f7c-4276-49c7-8b02-506475885eb3</v>
      </c>
      <c r="C5053" s="20" t="s">
        <v>1585</v>
      </c>
      <c r="D5053" s="230" t="s">
        <v>354</v>
      </c>
      <c r="E5053" s="20" t="s">
        <v>7134</v>
      </c>
      <c r="F5053" s="20" t="s">
        <v>7135</v>
      </c>
      <c r="G5053" s="20" t="s">
        <v>7591</v>
      </c>
      <c r="H5053" s="20"/>
      <c r="I5053" s="20" t="s">
        <v>15917</v>
      </c>
      <c r="J5053" s="20" t="s">
        <v>15918</v>
      </c>
      <c r="K5053" s="20" t="s">
        <v>7109</v>
      </c>
      <c r="L5053" s="20" t="s">
        <v>3459</v>
      </c>
      <c r="M5053" s="20" t="s">
        <v>7116</v>
      </c>
      <c r="N5053" s="20" t="s">
        <v>15902</v>
      </c>
      <c r="O5053" s="20" t="s">
        <v>15918</v>
      </c>
      <c r="P5053" s="201" t="n">
        <v>43730</v>
      </c>
      <c r="Q5053" s="201" t="n">
        <v>43763</v>
      </c>
      <c r="R5053" s="20" t="n">
        <v>1</v>
      </c>
      <c r="S5053" s="20" t="s">
        <v>7130</v>
      </c>
      <c r="T5053" s="20" t="n">
        <v>340.0205902</v>
      </c>
      <c r="U5053" s="20" t="n">
        <v>261.25008441</v>
      </c>
      <c r="V5053" s="20" t="n">
        <v>418.79109599</v>
      </c>
      <c r="W5053" s="20" t="s">
        <v>11510</v>
      </c>
      <c r="X5053" s="35"/>
      <c r="Y5053" s="35" t="n">
        <v>0</v>
      </c>
      <c r="Z5053" s="35" t="n">
        <v>1</v>
      </c>
      <c r="AE5053" s="94" t="e">
        <f aca="false" t="array" ref="AE5053:AK5053">_xlfn.torow(_xlfn.unique(_xlfn._xlws.filter(cat_table[Subsector],$E5053=cat_table[Sector],"")))</f>
        <v>#NAME?</v>
      </c>
      <c r="AF5053" s="94" t="e">
        <v>#NAME?</v>
      </c>
      <c r="AG5053" s="94" t="e">
        <v>#NAME?</v>
      </c>
      <c r="AH5053" s="94" t="e">
        <v>#NAME?</v>
      </c>
      <c r="AI5053" s="94" t="e">
        <v>#NAME?</v>
      </c>
      <c r="AJ5053" s="94" t="e">
        <v>#NAME?</v>
      </c>
      <c r="AK5053" s="94" t="e">
        <v>#NAME?</v>
      </c>
      <c r="AO5053" s="94" t="e">
        <f aca="false" t="array" ref="AO5053:AT5053">_xlfn.torow(_xlfn.unique(_xlfn._xlws.filter(cat_table[Sub-subsector],($E5053=cat_table[Sector])*($F5053=cat_table[Subsector]),"")))</f>
        <v>#NAME?</v>
      </c>
      <c r="AP5053" s="94" t="e">
        <v>#NAME?</v>
      </c>
      <c r="AQ5053" s="94" t="e">
        <v>#NAME?</v>
      </c>
      <c r="AR5053" s="94" t="e">
        <v>#NAME?</v>
      </c>
      <c r="AS5053" s="94" t="e">
        <v>#NAME?</v>
      </c>
      <c r="AT5053" s="94" t="e">
        <v>#NAME?</v>
      </c>
    </row>
    <row r="5054" customFormat="false" ht="15" hidden="false" customHeight="true" outlineLevel="0" collapsed="false">
      <c r="A5054" s="20" t="s">
        <v>16105</v>
      </c>
      <c r="B5054" s="20" t="str">
        <f aca="false">INDEX(Table2[], MATCH(L5054, Location_ID!$D$2:$D$3098, 0), 1)</f>
        <v>b4116b8f-fb8d-4d3b-87dc-5cf3128144f1</v>
      </c>
      <c r="C5054" s="20" t="s">
        <v>1585</v>
      </c>
      <c r="D5054" s="230" t="s">
        <v>354</v>
      </c>
      <c r="E5054" s="20" t="s">
        <v>7134</v>
      </c>
      <c r="F5054" s="20" t="s">
        <v>7135</v>
      </c>
      <c r="G5054" s="20" t="s">
        <v>7591</v>
      </c>
      <c r="H5054" s="20"/>
      <c r="I5054" s="20" t="s">
        <v>15917</v>
      </c>
      <c r="J5054" s="20" t="s">
        <v>15918</v>
      </c>
      <c r="K5054" s="20" t="s">
        <v>7109</v>
      </c>
      <c r="L5054" s="20" t="s">
        <v>3461</v>
      </c>
      <c r="M5054" s="20" t="s">
        <v>7116</v>
      </c>
      <c r="N5054" s="20" t="s">
        <v>15902</v>
      </c>
      <c r="O5054" s="20" t="s">
        <v>15918</v>
      </c>
      <c r="P5054" s="201" t="n">
        <v>43730</v>
      </c>
      <c r="Q5054" s="201" t="n">
        <v>43763</v>
      </c>
      <c r="R5054" s="20" t="n">
        <v>1</v>
      </c>
      <c r="S5054" s="20" t="s">
        <v>7130</v>
      </c>
      <c r="T5054" s="20" t="n">
        <v>82.37837911</v>
      </c>
      <c r="U5054" s="20" t="n">
        <v>70.45162933</v>
      </c>
      <c r="V5054" s="20" t="n">
        <v>94.30512889</v>
      </c>
      <c r="W5054" s="20" t="s">
        <v>11510</v>
      </c>
      <c r="X5054" s="35"/>
      <c r="Y5054" s="35" t="n">
        <v>0</v>
      </c>
      <c r="Z5054" s="35" t="n">
        <v>1</v>
      </c>
      <c r="AE5054" s="94" t="e">
        <f aca="false" t="array" ref="AE5054:AK5054">_xlfn.torow(_xlfn.unique(_xlfn._xlws.filter(cat_table[Subsector],$E5054=cat_table[Sector],"")))</f>
        <v>#NAME?</v>
      </c>
      <c r="AF5054" s="94" t="e">
        <v>#NAME?</v>
      </c>
      <c r="AG5054" s="94" t="e">
        <v>#NAME?</v>
      </c>
      <c r="AH5054" s="94" t="e">
        <v>#NAME?</v>
      </c>
      <c r="AI5054" s="94" t="e">
        <v>#NAME?</v>
      </c>
      <c r="AJ5054" s="94" t="e">
        <v>#NAME?</v>
      </c>
      <c r="AK5054" s="94" t="e">
        <v>#NAME?</v>
      </c>
      <c r="AO5054" s="94" t="e">
        <f aca="false" t="array" ref="AO5054:AT5054">_xlfn.torow(_xlfn.unique(_xlfn._xlws.filter(cat_table[Sub-subsector],($E5054=cat_table[Sector])*($F5054=cat_table[Subsector]),"")))</f>
        <v>#NAME?</v>
      </c>
      <c r="AP5054" s="94" t="e">
        <v>#NAME?</v>
      </c>
      <c r="AQ5054" s="94" t="e">
        <v>#NAME?</v>
      </c>
      <c r="AR5054" s="94" t="e">
        <v>#NAME?</v>
      </c>
      <c r="AS5054" s="94" t="e">
        <v>#NAME?</v>
      </c>
      <c r="AT5054" s="94" t="e">
        <v>#NAME?</v>
      </c>
    </row>
    <row r="5055" customFormat="false" ht="15" hidden="false" customHeight="true" outlineLevel="0" collapsed="false">
      <c r="A5055" s="20" t="s">
        <v>16106</v>
      </c>
      <c r="B5055" s="20" t="str">
        <f aca="false">INDEX(Table2[], MATCH(L5055, Location_ID!$D$2:$D$3098, 0), 1)</f>
        <v>7ccbad29-7959-49d6-b4e0-6abddd6341c4</v>
      </c>
      <c r="C5055" s="20" t="s">
        <v>1585</v>
      </c>
      <c r="D5055" s="230" t="s">
        <v>354</v>
      </c>
      <c r="E5055" s="20" t="s">
        <v>7134</v>
      </c>
      <c r="F5055" s="20" t="s">
        <v>7135</v>
      </c>
      <c r="G5055" s="20" t="s">
        <v>7591</v>
      </c>
      <c r="H5055" s="20"/>
      <c r="I5055" s="20" t="s">
        <v>15917</v>
      </c>
      <c r="J5055" s="20" t="s">
        <v>15918</v>
      </c>
      <c r="K5055" s="20" t="s">
        <v>7109</v>
      </c>
      <c r="L5055" s="20" t="s">
        <v>3463</v>
      </c>
      <c r="M5055" s="20" t="s">
        <v>7116</v>
      </c>
      <c r="N5055" s="20" t="s">
        <v>15902</v>
      </c>
      <c r="O5055" s="20" t="s">
        <v>15918</v>
      </c>
      <c r="P5055" s="201" t="n">
        <v>43730</v>
      </c>
      <c r="Q5055" s="201" t="n">
        <v>43763</v>
      </c>
      <c r="R5055" s="20" t="n">
        <v>1</v>
      </c>
      <c r="S5055" s="20" t="s">
        <v>7130</v>
      </c>
      <c r="T5055" s="20" t="n">
        <v>438.3587628</v>
      </c>
      <c r="U5055" s="20" t="n">
        <v>320.7583104</v>
      </c>
      <c r="V5055" s="20" t="n">
        <v>555.9592152</v>
      </c>
      <c r="W5055" s="20" t="s">
        <v>11510</v>
      </c>
      <c r="X5055" s="35"/>
      <c r="Y5055" s="35" t="n">
        <v>0</v>
      </c>
      <c r="Z5055" s="35" t="n">
        <v>1</v>
      </c>
      <c r="AE5055" s="94" t="e">
        <f aca="false" t="array" ref="AE5055:AK5055">_xlfn.torow(_xlfn.unique(_xlfn._xlws.filter(cat_table[Subsector],$E5055=cat_table[Sector],"")))</f>
        <v>#NAME?</v>
      </c>
      <c r="AF5055" s="94" t="e">
        <v>#NAME?</v>
      </c>
      <c r="AG5055" s="94" t="e">
        <v>#NAME?</v>
      </c>
      <c r="AH5055" s="94" t="e">
        <v>#NAME?</v>
      </c>
      <c r="AI5055" s="94" t="e">
        <v>#NAME?</v>
      </c>
      <c r="AJ5055" s="94" t="e">
        <v>#NAME?</v>
      </c>
      <c r="AK5055" s="94" t="e">
        <v>#NAME?</v>
      </c>
      <c r="AO5055" s="94" t="e">
        <f aca="false" t="array" ref="AO5055:AT5055">_xlfn.torow(_xlfn.unique(_xlfn._xlws.filter(cat_table[Sub-subsector],($E5055=cat_table[Sector])*($F5055=cat_table[Subsector]),"")))</f>
        <v>#NAME?</v>
      </c>
      <c r="AP5055" s="94" t="e">
        <v>#NAME?</v>
      </c>
      <c r="AQ5055" s="94" t="e">
        <v>#NAME?</v>
      </c>
      <c r="AR5055" s="94" t="e">
        <v>#NAME?</v>
      </c>
      <c r="AS5055" s="94" t="e">
        <v>#NAME?</v>
      </c>
      <c r="AT5055" s="94" t="e">
        <v>#NAME?</v>
      </c>
    </row>
    <row r="5056" customFormat="false" ht="15" hidden="false" customHeight="true" outlineLevel="0" collapsed="false">
      <c r="A5056" s="20" t="s">
        <v>16107</v>
      </c>
      <c r="B5056" s="20" t="str">
        <f aca="false">INDEX(Table2[], MATCH(L5056, Location_ID!$D$2:$D$3098, 0), 1)</f>
        <v>346fe60f-9214-4f12-9f88-4fb9f421955a</v>
      </c>
      <c r="C5056" s="20" t="s">
        <v>1585</v>
      </c>
      <c r="D5056" s="230" t="s">
        <v>354</v>
      </c>
      <c r="E5056" s="20" t="s">
        <v>7134</v>
      </c>
      <c r="F5056" s="20" t="s">
        <v>7135</v>
      </c>
      <c r="G5056" s="20" t="s">
        <v>7591</v>
      </c>
      <c r="H5056" s="20"/>
      <c r="I5056" s="20" t="s">
        <v>15917</v>
      </c>
      <c r="J5056" s="20" t="s">
        <v>15927</v>
      </c>
      <c r="K5056" s="20" t="s">
        <v>7109</v>
      </c>
      <c r="L5056" s="20" t="s">
        <v>3465</v>
      </c>
      <c r="M5056" s="20" t="s">
        <v>7116</v>
      </c>
      <c r="N5056" s="20" t="s">
        <v>15902</v>
      </c>
      <c r="O5056" s="20" t="s">
        <v>15927</v>
      </c>
      <c r="P5056" s="201" t="n">
        <v>43730</v>
      </c>
      <c r="Q5056" s="201" t="n">
        <v>43763</v>
      </c>
      <c r="R5056" s="20" t="n">
        <v>1</v>
      </c>
      <c r="S5056" s="20" t="s">
        <v>7130</v>
      </c>
      <c r="T5056" s="20" t="n">
        <v>281.8157827</v>
      </c>
      <c r="U5056" s="20" t="n">
        <v>202.63814611</v>
      </c>
      <c r="V5056" s="20" t="n">
        <v>360.99341929</v>
      </c>
      <c r="W5056" s="20" t="s">
        <v>11510</v>
      </c>
      <c r="X5056" s="35"/>
      <c r="Y5056" s="35" t="n">
        <v>0</v>
      </c>
      <c r="Z5056" s="35" t="n">
        <v>1</v>
      </c>
      <c r="AE5056" s="94" t="e">
        <f aca="false" t="array" ref="AE5056:AK5056">_xlfn.torow(_xlfn.unique(_xlfn._xlws.filter(cat_table[Subsector],$E5056=cat_table[Sector],"")))</f>
        <v>#NAME?</v>
      </c>
      <c r="AF5056" s="94" t="e">
        <v>#NAME?</v>
      </c>
      <c r="AG5056" s="94" t="e">
        <v>#NAME?</v>
      </c>
      <c r="AH5056" s="94" t="e">
        <v>#NAME?</v>
      </c>
      <c r="AI5056" s="94" t="e">
        <v>#NAME?</v>
      </c>
      <c r="AJ5056" s="94" t="e">
        <v>#NAME?</v>
      </c>
      <c r="AK5056" s="94" t="e">
        <v>#NAME?</v>
      </c>
      <c r="AO5056" s="94" t="e">
        <f aca="false" t="array" ref="AO5056:AT5056">_xlfn.torow(_xlfn.unique(_xlfn._xlws.filter(cat_table[Sub-subsector],($E5056=cat_table[Sector])*($F5056=cat_table[Subsector]),"")))</f>
        <v>#NAME?</v>
      </c>
      <c r="AP5056" s="94" t="e">
        <v>#NAME?</v>
      </c>
      <c r="AQ5056" s="94" t="e">
        <v>#NAME?</v>
      </c>
      <c r="AR5056" s="94" t="e">
        <v>#NAME?</v>
      </c>
      <c r="AS5056" s="94" t="e">
        <v>#NAME?</v>
      </c>
      <c r="AT5056" s="94" t="e">
        <v>#NAME?</v>
      </c>
    </row>
    <row r="5057" customFormat="false" ht="15" hidden="false" customHeight="true" outlineLevel="0" collapsed="false">
      <c r="A5057" s="20" t="s">
        <v>16108</v>
      </c>
      <c r="B5057" s="20" t="str">
        <f aca="false">INDEX(Table2[], MATCH(L5057, Location_ID!$D$2:$D$3098, 0), 1)</f>
        <v>b4a65aea-50bf-4887-8d73-9605023342fa</v>
      </c>
      <c r="C5057" s="20" t="s">
        <v>1585</v>
      </c>
      <c r="D5057" s="230" t="s">
        <v>354</v>
      </c>
      <c r="E5057" s="20" t="s">
        <v>7134</v>
      </c>
      <c r="F5057" s="20" t="s">
        <v>7135</v>
      </c>
      <c r="G5057" s="20" t="s">
        <v>7591</v>
      </c>
      <c r="H5057" s="20"/>
      <c r="I5057" s="20" t="s">
        <v>15917</v>
      </c>
      <c r="J5057" s="20" t="s">
        <v>15925</v>
      </c>
      <c r="K5057" s="20" t="s">
        <v>7109</v>
      </c>
      <c r="L5057" s="20" t="s">
        <v>3467</v>
      </c>
      <c r="M5057" s="20" t="s">
        <v>7116</v>
      </c>
      <c r="N5057" s="20" t="s">
        <v>15902</v>
      </c>
      <c r="O5057" s="20" t="s">
        <v>15925</v>
      </c>
      <c r="P5057" s="201" t="n">
        <v>43730</v>
      </c>
      <c r="Q5057" s="201" t="n">
        <v>43763</v>
      </c>
      <c r="R5057" s="20" t="n">
        <v>1</v>
      </c>
      <c r="S5057" s="20" t="s">
        <v>7130</v>
      </c>
      <c r="T5057" s="20" t="n">
        <v>318.9235555</v>
      </c>
      <c r="U5057" s="20" t="n">
        <v>209.650345</v>
      </c>
      <c r="V5057" s="20" t="n">
        <v>428.196766</v>
      </c>
      <c r="W5057" s="20" t="s">
        <v>11510</v>
      </c>
      <c r="X5057" s="35"/>
      <c r="Y5057" s="35" t="n">
        <v>0</v>
      </c>
      <c r="Z5057" s="35" t="n">
        <v>1</v>
      </c>
      <c r="AE5057" s="94" t="e">
        <f aca="false" t="array" ref="AE5057:AK5057">_xlfn.torow(_xlfn.unique(_xlfn._xlws.filter(cat_table[Subsector],$E5057=cat_table[Sector],"")))</f>
        <v>#NAME?</v>
      </c>
      <c r="AF5057" s="94" t="e">
        <v>#NAME?</v>
      </c>
      <c r="AG5057" s="94" t="e">
        <v>#NAME?</v>
      </c>
      <c r="AH5057" s="94" t="e">
        <v>#NAME?</v>
      </c>
      <c r="AI5057" s="94" t="e">
        <v>#NAME?</v>
      </c>
      <c r="AJ5057" s="94" t="e">
        <v>#NAME?</v>
      </c>
      <c r="AK5057" s="94" t="e">
        <v>#NAME?</v>
      </c>
      <c r="AO5057" s="94" t="e">
        <f aca="false" t="array" ref="AO5057:AT5057">_xlfn.torow(_xlfn.unique(_xlfn._xlws.filter(cat_table[Sub-subsector],($E5057=cat_table[Sector])*($F5057=cat_table[Subsector]),"")))</f>
        <v>#NAME?</v>
      </c>
      <c r="AP5057" s="94" t="e">
        <v>#NAME?</v>
      </c>
      <c r="AQ5057" s="94" t="e">
        <v>#NAME?</v>
      </c>
      <c r="AR5057" s="94" t="e">
        <v>#NAME?</v>
      </c>
      <c r="AS5057" s="94" t="e">
        <v>#NAME?</v>
      </c>
      <c r="AT5057" s="94" t="e">
        <v>#NAME?</v>
      </c>
    </row>
    <row r="5058" customFormat="false" ht="15" hidden="false" customHeight="true" outlineLevel="0" collapsed="false">
      <c r="A5058" s="20" t="s">
        <v>16109</v>
      </c>
      <c r="B5058" s="20" t="str">
        <f aca="false">INDEX(Table2[], MATCH(L5058, Location_ID!$D$2:$D$3098, 0), 1)</f>
        <v>9efa3511-c3e6-4be2-b8b1-07c22409773e</v>
      </c>
      <c r="C5058" s="20" t="s">
        <v>1585</v>
      </c>
      <c r="D5058" s="230" t="s">
        <v>354</v>
      </c>
      <c r="E5058" s="20" t="s">
        <v>7134</v>
      </c>
      <c r="F5058" s="20" t="s">
        <v>7135</v>
      </c>
      <c r="G5058" s="20" t="s">
        <v>7591</v>
      </c>
      <c r="H5058" s="20"/>
      <c r="I5058" s="20" t="s">
        <v>15917</v>
      </c>
      <c r="J5058" s="20" t="s">
        <v>15918</v>
      </c>
      <c r="K5058" s="20" t="s">
        <v>7109</v>
      </c>
      <c r="L5058" s="20" t="s">
        <v>3469</v>
      </c>
      <c r="M5058" s="20" t="s">
        <v>7116</v>
      </c>
      <c r="N5058" s="20" t="s">
        <v>15902</v>
      </c>
      <c r="O5058" s="20" t="s">
        <v>15918</v>
      </c>
      <c r="P5058" s="201" t="n">
        <v>43730</v>
      </c>
      <c r="Q5058" s="201" t="n">
        <v>43763</v>
      </c>
      <c r="R5058" s="20" t="n">
        <v>1</v>
      </c>
      <c r="S5058" s="20" t="s">
        <v>7130</v>
      </c>
      <c r="T5058" s="20" t="n">
        <v>311.9626022</v>
      </c>
      <c r="U5058" s="20" t="n">
        <v>238.8060822</v>
      </c>
      <c r="V5058" s="20" t="n">
        <v>385.1191222</v>
      </c>
      <c r="W5058" s="20" t="s">
        <v>11510</v>
      </c>
      <c r="X5058" s="35"/>
      <c r="Y5058" s="35" t="n">
        <v>0</v>
      </c>
      <c r="Z5058" s="35" t="n">
        <v>1</v>
      </c>
      <c r="AE5058" s="94" t="e">
        <f aca="false" t="array" ref="AE5058:AK5058">_xlfn.torow(_xlfn.unique(_xlfn._xlws.filter(cat_table[Subsector],$E5058=cat_table[Sector],"")))</f>
        <v>#NAME?</v>
      </c>
      <c r="AF5058" s="94" t="e">
        <v>#NAME?</v>
      </c>
      <c r="AG5058" s="94" t="e">
        <v>#NAME?</v>
      </c>
      <c r="AH5058" s="94" t="e">
        <v>#NAME?</v>
      </c>
      <c r="AI5058" s="94" t="e">
        <v>#NAME?</v>
      </c>
      <c r="AJ5058" s="94" t="e">
        <v>#NAME?</v>
      </c>
      <c r="AK5058" s="94" t="e">
        <v>#NAME?</v>
      </c>
      <c r="AO5058" s="94" t="e">
        <f aca="false" t="array" ref="AO5058:AT5058">_xlfn.torow(_xlfn.unique(_xlfn._xlws.filter(cat_table[Sub-subsector],($E5058=cat_table[Sector])*($F5058=cat_table[Subsector]),"")))</f>
        <v>#NAME?</v>
      </c>
      <c r="AP5058" s="94" t="e">
        <v>#NAME?</v>
      </c>
      <c r="AQ5058" s="94" t="e">
        <v>#NAME?</v>
      </c>
      <c r="AR5058" s="94" t="e">
        <v>#NAME?</v>
      </c>
      <c r="AS5058" s="94" t="e">
        <v>#NAME?</v>
      </c>
      <c r="AT5058" s="94" t="e">
        <v>#NAME?</v>
      </c>
    </row>
    <row r="5059" customFormat="false" ht="15" hidden="false" customHeight="true" outlineLevel="0" collapsed="false">
      <c r="A5059" s="20" t="s">
        <v>16110</v>
      </c>
      <c r="B5059" s="20" t="str">
        <f aca="false">INDEX(Table2[], MATCH(L5059, Location_ID!$D$2:$D$3098, 0), 1)</f>
        <v>d503962b-ad3a-4e3e-b082-e76ac456b7ec</v>
      </c>
      <c r="C5059" s="20" t="s">
        <v>1585</v>
      </c>
      <c r="D5059" s="230" t="s">
        <v>354</v>
      </c>
      <c r="E5059" s="20" t="s">
        <v>7134</v>
      </c>
      <c r="F5059" s="20" t="s">
        <v>7135</v>
      </c>
      <c r="G5059" s="20" t="s">
        <v>7591</v>
      </c>
      <c r="H5059" s="20"/>
      <c r="I5059" s="20" t="s">
        <v>15917</v>
      </c>
      <c r="J5059" s="20" t="s">
        <v>15918</v>
      </c>
      <c r="K5059" s="20" t="s">
        <v>7109</v>
      </c>
      <c r="L5059" s="20" t="s">
        <v>3471</v>
      </c>
      <c r="M5059" s="20" t="s">
        <v>7116</v>
      </c>
      <c r="N5059" s="20" t="s">
        <v>15902</v>
      </c>
      <c r="O5059" s="20" t="s">
        <v>15918</v>
      </c>
      <c r="P5059" s="201" t="n">
        <v>43730</v>
      </c>
      <c r="Q5059" s="201" t="n">
        <v>43763</v>
      </c>
      <c r="R5059" s="20" t="n">
        <v>1</v>
      </c>
      <c r="S5059" s="20" t="s">
        <v>7130</v>
      </c>
      <c r="T5059" s="20" t="n">
        <v>284.53943</v>
      </c>
      <c r="U5059" s="20" t="n">
        <v>221.0752009</v>
      </c>
      <c r="V5059" s="20" t="n">
        <v>348.0036591</v>
      </c>
      <c r="W5059" s="20" t="s">
        <v>11510</v>
      </c>
      <c r="X5059" s="35"/>
      <c r="Y5059" s="35" t="n">
        <v>0</v>
      </c>
      <c r="Z5059" s="35" t="n">
        <v>1</v>
      </c>
      <c r="AE5059" s="94" t="e">
        <f aca="false" t="array" ref="AE5059:AK5059">_xlfn.torow(_xlfn.unique(_xlfn._xlws.filter(cat_table[Subsector],$E5059=cat_table[Sector],"")))</f>
        <v>#NAME?</v>
      </c>
      <c r="AF5059" s="94" t="e">
        <v>#NAME?</v>
      </c>
      <c r="AG5059" s="94" t="e">
        <v>#NAME?</v>
      </c>
      <c r="AH5059" s="94" t="e">
        <v>#NAME?</v>
      </c>
      <c r="AI5059" s="94" t="e">
        <v>#NAME?</v>
      </c>
      <c r="AJ5059" s="94" t="e">
        <v>#NAME?</v>
      </c>
      <c r="AK5059" s="94" t="e">
        <v>#NAME?</v>
      </c>
      <c r="AO5059" s="94" t="e">
        <f aca="false" t="array" ref="AO5059:AT5059">_xlfn.torow(_xlfn.unique(_xlfn._xlws.filter(cat_table[Sub-subsector],($E5059=cat_table[Sector])*($F5059=cat_table[Subsector]),"")))</f>
        <v>#NAME?</v>
      </c>
      <c r="AP5059" s="94" t="e">
        <v>#NAME?</v>
      </c>
      <c r="AQ5059" s="94" t="e">
        <v>#NAME?</v>
      </c>
      <c r="AR5059" s="94" t="e">
        <v>#NAME?</v>
      </c>
      <c r="AS5059" s="94" t="e">
        <v>#NAME?</v>
      </c>
      <c r="AT5059" s="94" t="e">
        <v>#NAME?</v>
      </c>
    </row>
    <row r="5060" customFormat="false" ht="15" hidden="false" customHeight="true" outlineLevel="0" collapsed="false">
      <c r="A5060" s="20" t="s">
        <v>16111</v>
      </c>
      <c r="B5060" s="20" t="str">
        <f aca="false">INDEX(Table2[], MATCH(L5060, Location_ID!$D$2:$D$3098, 0), 1)</f>
        <v>151a4c20-ce47-4dae-981e-086547f284c5</v>
      </c>
      <c r="C5060" s="20" t="s">
        <v>1585</v>
      </c>
      <c r="D5060" s="230" t="s">
        <v>354</v>
      </c>
      <c r="E5060" s="20" t="s">
        <v>7134</v>
      </c>
      <c r="F5060" s="20" t="s">
        <v>7135</v>
      </c>
      <c r="G5060" s="20" t="s">
        <v>7591</v>
      </c>
      <c r="H5060" s="20"/>
      <c r="I5060" s="20" t="s">
        <v>15917</v>
      </c>
      <c r="J5060" s="20" t="s">
        <v>15918</v>
      </c>
      <c r="K5060" s="20" t="s">
        <v>7109</v>
      </c>
      <c r="L5060" s="20" t="s">
        <v>3473</v>
      </c>
      <c r="M5060" s="20" t="s">
        <v>7116</v>
      </c>
      <c r="N5060" s="20" t="s">
        <v>15902</v>
      </c>
      <c r="O5060" s="20" t="s">
        <v>15918</v>
      </c>
      <c r="P5060" s="201" t="n">
        <v>43730</v>
      </c>
      <c r="Q5060" s="201" t="n">
        <v>43763</v>
      </c>
      <c r="R5060" s="20" t="n">
        <v>1</v>
      </c>
      <c r="S5060" s="20" t="s">
        <v>7130</v>
      </c>
      <c r="T5060" s="20" t="n">
        <v>458.7836537</v>
      </c>
      <c r="U5060" s="20" t="n">
        <v>358.2624775</v>
      </c>
      <c r="V5060" s="20" t="n">
        <v>559.3048299</v>
      </c>
      <c r="W5060" s="20" t="s">
        <v>11510</v>
      </c>
      <c r="X5060" s="35"/>
      <c r="Y5060" s="35" t="n">
        <v>0</v>
      </c>
      <c r="Z5060" s="35" t="n">
        <v>1</v>
      </c>
      <c r="AE5060" s="94" t="e">
        <f aca="false" t="array" ref="AE5060:AK5060">_xlfn.torow(_xlfn.unique(_xlfn._xlws.filter(cat_table[Subsector],$E5060=cat_table[Sector],"")))</f>
        <v>#NAME?</v>
      </c>
      <c r="AF5060" s="94" t="e">
        <v>#NAME?</v>
      </c>
      <c r="AG5060" s="94" t="e">
        <v>#NAME?</v>
      </c>
      <c r="AH5060" s="94" t="e">
        <v>#NAME?</v>
      </c>
      <c r="AI5060" s="94" t="e">
        <v>#NAME?</v>
      </c>
      <c r="AJ5060" s="94" t="e">
        <v>#NAME?</v>
      </c>
      <c r="AK5060" s="94" t="e">
        <v>#NAME?</v>
      </c>
      <c r="AO5060" s="94" t="e">
        <f aca="false" t="array" ref="AO5060:AT5060">_xlfn.torow(_xlfn.unique(_xlfn._xlws.filter(cat_table[Sub-subsector],($E5060=cat_table[Sector])*($F5060=cat_table[Subsector]),"")))</f>
        <v>#NAME?</v>
      </c>
      <c r="AP5060" s="94" t="e">
        <v>#NAME?</v>
      </c>
      <c r="AQ5060" s="94" t="e">
        <v>#NAME?</v>
      </c>
      <c r="AR5060" s="94" t="e">
        <v>#NAME?</v>
      </c>
      <c r="AS5060" s="94" t="e">
        <v>#NAME?</v>
      </c>
      <c r="AT5060" s="94" t="e">
        <v>#NAME?</v>
      </c>
    </row>
    <row r="5061" customFormat="false" ht="15" hidden="false" customHeight="true" outlineLevel="0" collapsed="false">
      <c r="A5061" s="20" t="s">
        <v>16112</v>
      </c>
      <c r="B5061" s="20" t="str">
        <f aca="false">INDEX(Table2[], MATCH(L5061, Location_ID!$D$2:$D$3098, 0), 1)</f>
        <v>baf0e25d-43df-46d1-8f8e-1a5a32ed6722</v>
      </c>
      <c r="C5061" s="20" t="s">
        <v>1585</v>
      </c>
      <c r="D5061" s="230" t="s">
        <v>354</v>
      </c>
      <c r="E5061" s="20" t="s">
        <v>7134</v>
      </c>
      <c r="F5061" s="20" t="s">
        <v>7135</v>
      </c>
      <c r="G5061" s="20" t="s">
        <v>7591</v>
      </c>
      <c r="H5061" s="20"/>
      <c r="I5061" s="20" t="s">
        <v>15917</v>
      </c>
      <c r="J5061" s="20" t="s">
        <v>15927</v>
      </c>
      <c r="K5061" s="20" t="s">
        <v>7109</v>
      </c>
      <c r="L5061" s="20" t="s">
        <v>3475</v>
      </c>
      <c r="M5061" s="20" t="s">
        <v>7116</v>
      </c>
      <c r="N5061" s="20" t="s">
        <v>15902</v>
      </c>
      <c r="O5061" s="20" t="s">
        <v>15927</v>
      </c>
      <c r="P5061" s="201" t="n">
        <v>43730</v>
      </c>
      <c r="Q5061" s="201" t="n">
        <v>43763</v>
      </c>
      <c r="R5061" s="20" t="n">
        <v>1</v>
      </c>
      <c r="S5061" s="20" t="s">
        <v>7130</v>
      </c>
      <c r="T5061" s="20" t="n">
        <v>198.94819</v>
      </c>
      <c r="U5061" s="20" t="n">
        <v>168.32990656</v>
      </c>
      <c r="V5061" s="20" t="n">
        <v>229.56647344</v>
      </c>
      <c r="W5061" s="20" t="s">
        <v>11510</v>
      </c>
      <c r="X5061" s="35"/>
      <c r="Y5061" s="35" t="n">
        <v>0</v>
      </c>
      <c r="Z5061" s="35" t="n">
        <v>1</v>
      </c>
      <c r="AE5061" s="94" t="e">
        <f aca="false" t="array" ref="AE5061:AK5061">_xlfn.torow(_xlfn.unique(_xlfn._xlws.filter(cat_table[Subsector],$E5061=cat_table[Sector],"")))</f>
        <v>#NAME?</v>
      </c>
      <c r="AF5061" s="94" t="e">
        <v>#NAME?</v>
      </c>
      <c r="AG5061" s="94" t="e">
        <v>#NAME?</v>
      </c>
      <c r="AH5061" s="94" t="e">
        <v>#NAME?</v>
      </c>
      <c r="AI5061" s="94" t="e">
        <v>#NAME?</v>
      </c>
      <c r="AJ5061" s="94" t="e">
        <v>#NAME?</v>
      </c>
      <c r="AK5061" s="94" t="e">
        <v>#NAME?</v>
      </c>
      <c r="AO5061" s="94" t="e">
        <f aca="false" t="array" ref="AO5061:AT5061">_xlfn.torow(_xlfn.unique(_xlfn._xlws.filter(cat_table[Sub-subsector],($E5061=cat_table[Sector])*($F5061=cat_table[Subsector]),"")))</f>
        <v>#NAME?</v>
      </c>
      <c r="AP5061" s="94" t="e">
        <v>#NAME?</v>
      </c>
      <c r="AQ5061" s="94" t="e">
        <v>#NAME?</v>
      </c>
      <c r="AR5061" s="94" t="e">
        <v>#NAME?</v>
      </c>
      <c r="AS5061" s="94" t="e">
        <v>#NAME?</v>
      </c>
      <c r="AT5061" s="94" t="e">
        <v>#NAME?</v>
      </c>
    </row>
    <row r="5062" customFormat="false" ht="15" hidden="false" customHeight="true" outlineLevel="0" collapsed="false">
      <c r="A5062" s="20" t="s">
        <v>16113</v>
      </c>
      <c r="B5062" s="20" t="str">
        <f aca="false">INDEX(Table2[], MATCH(L5062, Location_ID!$D$2:$D$3098, 0), 1)</f>
        <v>dc93c840-095a-43ad-9b50-c16af56097fe</v>
      </c>
      <c r="C5062" s="20" t="s">
        <v>1585</v>
      </c>
      <c r="D5062" s="230" t="s">
        <v>354</v>
      </c>
      <c r="E5062" s="20" t="s">
        <v>7134</v>
      </c>
      <c r="F5062" s="20" t="s">
        <v>7135</v>
      </c>
      <c r="G5062" s="20" t="s">
        <v>7591</v>
      </c>
      <c r="H5062" s="20"/>
      <c r="I5062" s="20" t="s">
        <v>15917</v>
      </c>
      <c r="J5062" s="20" t="s">
        <v>15918</v>
      </c>
      <c r="K5062" s="20" t="s">
        <v>7109</v>
      </c>
      <c r="L5062" s="20" t="s">
        <v>3477</v>
      </c>
      <c r="M5062" s="20" t="s">
        <v>7116</v>
      </c>
      <c r="N5062" s="20" t="s">
        <v>15902</v>
      </c>
      <c r="O5062" s="20" t="s">
        <v>15918</v>
      </c>
      <c r="P5062" s="201" t="n">
        <v>43730</v>
      </c>
      <c r="Q5062" s="201" t="n">
        <v>43763</v>
      </c>
      <c r="R5062" s="20" t="n">
        <v>1</v>
      </c>
      <c r="S5062" s="20" t="s">
        <v>7130</v>
      </c>
      <c r="T5062" s="20" t="n">
        <v>162.6710817</v>
      </c>
      <c r="U5062" s="20" t="n">
        <v>86.58054762</v>
      </c>
      <c r="V5062" s="20" t="n">
        <v>238.76161578</v>
      </c>
      <c r="W5062" s="20" t="s">
        <v>11510</v>
      </c>
      <c r="X5062" s="35"/>
      <c r="Y5062" s="35" t="n">
        <v>0</v>
      </c>
      <c r="Z5062" s="35" t="n">
        <v>1</v>
      </c>
      <c r="AE5062" s="94" t="e">
        <f aca="false" t="array" ref="AE5062:AK5062">_xlfn.torow(_xlfn.unique(_xlfn._xlws.filter(cat_table[Subsector],$E5062=cat_table[Sector],"")))</f>
        <v>#NAME?</v>
      </c>
      <c r="AF5062" s="94" t="e">
        <v>#NAME?</v>
      </c>
      <c r="AG5062" s="94" t="e">
        <v>#NAME?</v>
      </c>
      <c r="AH5062" s="94" t="e">
        <v>#NAME?</v>
      </c>
      <c r="AI5062" s="94" t="e">
        <v>#NAME?</v>
      </c>
      <c r="AJ5062" s="94" t="e">
        <v>#NAME?</v>
      </c>
      <c r="AK5062" s="94" t="e">
        <v>#NAME?</v>
      </c>
      <c r="AO5062" s="94" t="e">
        <f aca="false" t="array" ref="AO5062:AT5062">_xlfn.torow(_xlfn.unique(_xlfn._xlws.filter(cat_table[Sub-subsector],($E5062=cat_table[Sector])*($F5062=cat_table[Subsector]),"")))</f>
        <v>#NAME?</v>
      </c>
      <c r="AP5062" s="94" t="e">
        <v>#NAME?</v>
      </c>
      <c r="AQ5062" s="94" t="e">
        <v>#NAME?</v>
      </c>
      <c r="AR5062" s="94" t="e">
        <v>#NAME?</v>
      </c>
      <c r="AS5062" s="94" t="e">
        <v>#NAME?</v>
      </c>
      <c r="AT5062" s="94" t="e">
        <v>#NAME?</v>
      </c>
    </row>
    <row r="5063" customFormat="false" ht="15" hidden="false" customHeight="true" outlineLevel="0" collapsed="false">
      <c r="A5063" s="20" t="s">
        <v>16114</v>
      </c>
      <c r="B5063" s="20" t="str">
        <f aca="false">INDEX(Table2[], MATCH(L5063, Location_ID!$D$2:$D$3098, 0), 1)</f>
        <v>4f28d2d0-7ae8-45ac-b75a-c9753590c6f0</v>
      </c>
      <c r="C5063" s="20" t="s">
        <v>1585</v>
      </c>
      <c r="D5063" s="230" t="s">
        <v>354</v>
      </c>
      <c r="E5063" s="20" t="s">
        <v>7134</v>
      </c>
      <c r="F5063" s="20" t="s">
        <v>7135</v>
      </c>
      <c r="G5063" s="20" t="s">
        <v>7591</v>
      </c>
      <c r="H5063" s="20"/>
      <c r="I5063" s="20" t="s">
        <v>15917</v>
      </c>
      <c r="J5063" s="20" t="s">
        <v>15922</v>
      </c>
      <c r="K5063" s="20" t="s">
        <v>7109</v>
      </c>
      <c r="L5063" s="20" t="s">
        <v>3479</v>
      </c>
      <c r="M5063" s="20" t="s">
        <v>7116</v>
      </c>
      <c r="N5063" s="20" t="s">
        <v>15902</v>
      </c>
      <c r="O5063" s="20" t="s">
        <v>15922</v>
      </c>
      <c r="P5063" s="201" t="n">
        <v>43730</v>
      </c>
      <c r="Q5063" s="201" t="n">
        <v>43763</v>
      </c>
      <c r="R5063" s="20" t="n">
        <v>1</v>
      </c>
      <c r="S5063" s="20" t="s">
        <v>7130</v>
      </c>
      <c r="T5063" s="20" t="n">
        <v>234.3661256</v>
      </c>
      <c r="U5063" s="20" t="n">
        <v>118.61638</v>
      </c>
      <c r="V5063" s="20" t="n">
        <v>350.1158712</v>
      </c>
      <c r="W5063" s="20" t="s">
        <v>11510</v>
      </c>
      <c r="X5063" s="35"/>
      <c r="Y5063" s="35" t="n">
        <v>0</v>
      </c>
      <c r="Z5063" s="35" t="n">
        <v>1</v>
      </c>
      <c r="AE5063" s="94" t="e">
        <f aca="false" t="array" ref="AE5063:AK5063">_xlfn.torow(_xlfn.unique(_xlfn._xlws.filter(cat_table[Subsector],$E5063=cat_table[Sector],"")))</f>
        <v>#NAME?</v>
      </c>
      <c r="AF5063" s="94" t="e">
        <v>#NAME?</v>
      </c>
      <c r="AG5063" s="94" t="e">
        <v>#NAME?</v>
      </c>
      <c r="AH5063" s="94" t="e">
        <v>#NAME?</v>
      </c>
      <c r="AI5063" s="94" t="e">
        <v>#NAME?</v>
      </c>
      <c r="AJ5063" s="94" t="e">
        <v>#NAME?</v>
      </c>
      <c r="AK5063" s="94" t="e">
        <v>#NAME?</v>
      </c>
      <c r="AO5063" s="94" t="e">
        <f aca="false" t="array" ref="AO5063:AT5063">_xlfn.torow(_xlfn.unique(_xlfn._xlws.filter(cat_table[Sub-subsector],($E5063=cat_table[Sector])*($F5063=cat_table[Subsector]),"")))</f>
        <v>#NAME?</v>
      </c>
      <c r="AP5063" s="94" t="e">
        <v>#NAME?</v>
      </c>
      <c r="AQ5063" s="94" t="e">
        <v>#NAME?</v>
      </c>
      <c r="AR5063" s="94" t="e">
        <v>#NAME?</v>
      </c>
      <c r="AS5063" s="94" t="e">
        <v>#NAME?</v>
      </c>
      <c r="AT5063" s="94" t="e">
        <v>#NAME?</v>
      </c>
    </row>
    <row r="5064" customFormat="false" ht="15" hidden="false" customHeight="true" outlineLevel="0" collapsed="false">
      <c r="A5064" s="20" t="s">
        <v>16115</v>
      </c>
      <c r="B5064" s="20" t="str">
        <f aca="false">INDEX(Table2[], MATCH(L5064, Location_ID!$D$2:$D$3098, 0), 1)</f>
        <v>8208e9ed-34be-405a-89c5-32c334e5ec9d</v>
      </c>
      <c r="C5064" s="20" t="s">
        <v>1585</v>
      </c>
      <c r="D5064" s="230" t="s">
        <v>354</v>
      </c>
      <c r="E5064" s="20" t="s">
        <v>7134</v>
      </c>
      <c r="F5064" s="20" t="s">
        <v>7135</v>
      </c>
      <c r="G5064" s="20" t="s">
        <v>7591</v>
      </c>
      <c r="H5064" s="20"/>
      <c r="I5064" s="20" t="s">
        <v>15917</v>
      </c>
      <c r="J5064" s="20" t="s">
        <v>15918</v>
      </c>
      <c r="K5064" s="20" t="s">
        <v>7109</v>
      </c>
      <c r="L5064" s="20" t="s">
        <v>3481</v>
      </c>
      <c r="M5064" s="20" t="s">
        <v>7116</v>
      </c>
      <c r="N5064" s="20" t="s">
        <v>15902</v>
      </c>
      <c r="O5064" s="20" t="s">
        <v>15918</v>
      </c>
      <c r="P5064" s="201" t="n">
        <v>43730</v>
      </c>
      <c r="Q5064" s="201" t="n">
        <v>43763</v>
      </c>
      <c r="R5064" s="20" t="n">
        <v>1</v>
      </c>
      <c r="S5064" s="20" t="s">
        <v>7130</v>
      </c>
      <c r="T5064" s="20" t="n">
        <v>259.1348309</v>
      </c>
      <c r="U5064" s="20" t="n">
        <v>201.30793089</v>
      </c>
      <c r="V5064" s="20" t="n">
        <v>316.96173091</v>
      </c>
      <c r="W5064" s="20" t="s">
        <v>11510</v>
      </c>
      <c r="X5064" s="35"/>
      <c r="Y5064" s="35" t="n">
        <v>0</v>
      </c>
      <c r="Z5064" s="35" t="n">
        <v>1</v>
      </c>
      <c r="AE5064" s="94" t="e">
        <f aca="false" t="array" ref="AE5064:AK5064">_xlfn.torow(_xlfn.unique(_xlfn._xlws.filter(cat_table[Subsector],$E5064=cat_table[Sector],"")))</f>
        <v>#NAME?</v>
      </c>
      <c r="AF5064" s="94" t="e">
        <v>#NAME?</v>
      </c>
      <c r="AG5064" s="94" t="e">
        <v>#NAME?</v>
      </c>
      <c r="AH5064" s="94" t="e">
        <v>#NAME?</v>
      </c>
      <c r="AI5064" s="94" t="e">
        <v>#NAME?</v>
      </c>
      <c r="AJ5064" s="94" t="e">
        <v>#NAME?</v>
      </c>
      <c r="AK5064" s="94" t="e">
        <v>#NAME?</v>
      </c>
      <c r="AO5064" s="94" t="e">
        <f aca="false" t="array" ref="AO5064:AT5064">_xlfn.torow(_xlfn.unique(_xlfn._xlws.filter(cat_table[Sub-subsector],($E5064=cat_table[Sector])*($F5064=cat_table[Subsector]),"")))</f>
        <v>#NAME?</v>
      </c>
      <c r="AP5064" s="94" t="e">
        <v>#NAME?</v>
      </c>
      <c r="AQ5064" s="94" t="e">
        <v>#NAME?</v>
      </c>
      <c r="AR5064" s="94" t="e">
        <v>#NAME?</v>
      </c>
      <c r="AS5064" s="94" t="e">
        <v>#NAME?</v>
      </c>
      <c r="AT5064" s="94" t="e">
        <v>#NAME?</v>
      </c>
    </row>
    <row r="5065" customFormat="false" ht="15" hidden="false" customHeight="true" outlineLevel="0" collapsed="false">
      <c r="A5065" s="20" t="s">
        <v>16116</v>
      </c>
      <c r="B5065" s="20" t="str">
        <f aca="false">INDEX(Table2[], MATCH(L5065, Location_ID!$D$2:$D$3098, 0), 1)</f>
        <v>383cf503-309d-487b-a643-7b21c7d82bbc</v>
      </c>
      <c r="C5065" s="20" t="s">
        <v>1585</v>
      </c>
      <c r="D5065" s="230" t="s">
        <v>354</v>
      </c>
      <c r="E5065" s="20" t="s">
        <v>7134</v>
      </c>
      <c r="F5065" s="20" t="s">
        <v>7135</v>
      </c>
      <c r="G5065" s="20" t="s">
        <v>7591</v>
      </c>
      <c r="H5065" s="20"/>
      <c r="I5065" s="20" t="s">
        <v>15917</v>
      </c>
      <c r="J5065" s="20" t="s">
        <v>15925</v>
      </c>
      <c r="K5065" s="20" t="s">
        <v>7109</v>
      </c>
      <c r="L5065" s="20" t="s">
        <v>3483</v>
      </c>
      <c r="M5065" s="20" t="s">
        <v>7116</v>
      </c>
      <c r="N5065" s="20" t="s">
        <v>15902</v>
      </c>
      <c r="O5065" s="20" t="s">
        <v>15925</v>
      </c>
      <c r="P5065" s="201" t="n">
        <v>43730</v>
      </c>
      <c r="Q5065" s="201" t="n">
        <v>43763</v>
      </c>
      <c r="R5065" s="20" t="n">
        <v>1</v>
      </c>
      <c r="S5065" s="20" t="s">
        <v>7130</v>
      </c>
      <c r="T5065" s="20" t="n">
        <v>1248.837744</v>
      </c>
      <c r="U5065" s="20" t="n">
        <v>976.0995218</v>
      </c>
      <c r="V5065" s="20" t="n">
        <v>1521.5759662</v>
      </c>
      <c r="W5065" s="20" t="s">
        <v>11510</v>
      </c>
      <c r="X5065" s="35"/>
      <c r="Y5065" s="35" t="n">
        <v>0</v>
      </c>
      <c r="Z5065" s="35" t="n">
        <v>1</v>
      </c>
      <c r="AE5065" s="94" t="e">
        <f aca="false" t="array" ref="AE5065:AK5065">_xlfn.torow(_xlfn.unique(_xlfn._xlws.filter(cat_table[Subsector],$E5065=cat_table[Sector],"")))</f>
        <v>#NAME?</v>
      </c>
      <c r="AF5065" s="94" t="e">
        <v>#NAME?</v>
      </c>
      <c r="AG5065" s="94" t="e">
        <v>#NAME?</v>
      </c>
      <c r="AH5065" s="94" t="e">
        <v>#NAME?</v>
      </c>
      <c r="AI5065" s="94" t="e">
        <v>#NAME?</v>
      </c>
      <c r="AJ5065" s="94" t="e">
        <v>#NAME?</v>
      </c>
      <c r="AK5065" s="94" t="e">
        <v>#NAME?</v>
      </c>
      <c r="AO5065" s="94" t="e">
        <f aca="false" t="array" ref="AO5065:AT5065">_xlfn.torow(_xlfn.unique(_xlfn._xlws.filter(cat_table[Sub-subsector],($E5065=cat_table[Sector])*($F5065=cat_table[Subsector]),"")))</f>
        <v>#NAME?</v>
      </c>
      <c r="AP5065" s="94" t="e">
        <v>#NAME?</v>
      </c>
      <c r="AQ5065" s="94" t="e">
        <v>#NAME?</v>
      </c>
      <c r="AR5065" s="94" t="e">
        <v>#NAME?</v>
      </c>
      <c r="AS5065" s="94" t="e">
        <v>#NAME?</v>
      </c>
      <c r="AT5065" s="94" t="e">
        <v>#NAME?</v>
      </c>
    </row>
    <row r="5066" customFormat="false" ht="15" hidden="false" customHeight="true" outlineLevel="0" collapsed="false">
      <c r="A5066" s="20" t="s">
        <v>16117</v>
      </c>
      <c r="B5066" s="20" t="str">
        <f aca="false">INDEX(Table2[], MATCH(L5066, Location_ID!$D$2:$D$3098, 0), 1)</f>
        <v>c2d33109-d45c-4baf-a38e-bf49f9f9eda3</v>
      </c>
      <c r="C5066" s="20" t="s">
        <v>1585</v>
      </c>
      <c r="D5066" s="230" t="s">
        <v>354</v>
      </c>
      <c r="E5066" s="20" t="s">
        <v>7134</v>
      </c>
      <c r="F5066" s="20" t="s">
        <v>7135</v>
      </c>
      <c r="G5066" s="20" t="s">
        <v>7591</v>
      </c>
      <c r="H5066" s="20"/>
      <c r="I5066" s="20" t="s">
        <v>15917</v>
      </c>
      <c r="J5066" s="20" t="s">
        <v>15927</v>
      </c>
      <c r="K5066" s="20" t="s">
        <v>7109</v>
      </c>
      <c r="L5066" s="20" t="s">
        <v>3485</v>
      </c>
      <c r="M5066" s="20" t="s">
        <v>7116</v>
      </c>
      <c r="N5066" s="20" t="s">
        <v>15902</v>
      </c>
      <c r="O5066" s="20" t="s">
        <v>15927</v>
      </c>
      <c r="P5066" s="201" t="n">
        <v>43730</v>
      </c>
      <c r="Q5066" s="201" t="n">
        <v>43763</v>
      </c>
      <c r="R5066" s="20" t="n">
        <v>1</v>
      </c>
      <c r="S5066" s="20" t="s">
        <v>7130</v>
      </c>
      <c r="T5066" s="20" t="n">
        <v>537.1501556</v>
      </c>
      <c r="U5066" s="20" t="n">
        <v>375.5362134</v>
      </c>
      <c r="V5066" s="20" t="n">
        <v>698.7640978</v>
      </c>
      <c r="W5066" s="20" t="s">
        <v>11510</v>
      </c>
      <c r="X5066" s="35"/>
      <c r="Y5066" s="35" t="n">
        <v>0</v>
      </c>
      <c r="Z5066" s="35" t="n">
        <v>1</v>
      </c>
      <c r="AE5066" s="94" t="e">
        <f aca="false" t="array" ref="AE5066:AK5066">_xlfn.torow(_xlfn.unique(_xlfn._xlws.filter(cat_table[Subsector],$E5066=cat_table[Sector],"")))</f>
        <v>#NAME?</v>
      </c>
      <c r="AF5066" s="94" t="e">
        <v>#NAME?</v>
      </c>
      <c r="AG5066" s="94" t="e">
        <v>#NAME?</v>
      </c>
      <c r="AH5066" s="94" t="e">
        <v>#NAME?</v>
      </c>
      <c r="AI5066" s="94" t="e">
        <v>#NAME?</v>
      </c>
      <c r="AJ5066" s="94" t="e">
        <v>#NAME?</v>
      </c>
      <c r="AK5066" s="94" t="e">
        <v>#NAME?</v>
      </c>
      <c r="AO5066" s="94" t="e">
        <f aca="false" t="array" ref="AO5066:AT5066">_xlfn.torow(_xlfn.unique(_xlfn._xlws.filter(cat_table[Sub-subsector],($E5066=cat_table[Sector])*($F5066=cat_table[Subsector]),"")))</f>
        <v>#NAME?</v>
      </c>
      <c r="AP5066" s="94" t="e">
        <v>#NAME?</v>
      </c>
      <c r="AQ5066" s="94" t="e">
        <v>#NAME?</v>
      </c>
      <c r="AR5066" s="94" t="e">
        <v>#NAME?</v>
      </c>
      <c r="AS5066" s="94" t="e">
        <v>#NAME?</v>
      </c>
      <c r="AT5066" s="94" t="e">
        <v>#NAME?</v>
      </c>
    </row>
    <row r="5067" customFormat="false" ht="15" hidden="false" customHeight="true" outlineLevel="0" collapsed="false">
      <c r="A5067" s="20" t="s">
        <v>16118</v>
      </c>
      <c r="B5067" s="20" t="str">
        <f aca="false">INDEX(Table2[], MATCH(L5067, Location_ID!$D$2:$D$3098, 0), 1)</f>
        <v>564116f8-eb1f-4c97-b811-5559629b262e</v>
      </c>
      <c r="C5067" s="20" t="s">
        <v>1585</v>
      </c>
      <c r="D5067" s="230" t="s">
        <v>354</v>
      </c>
      <c r="E5067" s="20" t="s">
        <v>7134</v>
      </c>
      <c r="F5067" s="20" t="s">
        <v>7135</v>
      </c>
      <c r="G5067" s="20" t="s">
        <v>7591</v>
      </c>
      <c r="H5067" s="20"/>
      <c r="I5067" s="20" t="s">
        <v>15917</v>
      </c>
      <c r="J5067" s="20" t="s">
        <v>15932</v>
      </c>
      <c r="K5067" s="20" t="s">
        <v>7109</v>
      </c>
      <c r="L5067" s="20" t="s">
        <v>3487</v>
      </c>
      <c r="M5067" s="20" t="s">
        <v>7116</v>
      </c>
      <c r="N5067" s="20" t="s">
        <v>15902</v>
      </c>
      <c r="O5067" s="20" t="s">
        <v>15932</v>
      </c>
      <c r="P5067" s="201" t="n">
        <v>43730</v>
      </c>
      <c r="Q5067" s="201" t="n">
        <v>43763</v>
      </c>
      <c r="R5067" s="20" t="n">
        <v>1</v>
      </c>
      <c r="S5067" s="20" t="s">
        <v>7130</v>
      </c>
      <c r="T5067" s="20" t="n">
        <v>169.5249329</v>
      </c>
      <c r="U5067" s="20" t="n">
        <v>109.3626884</v>
      </c>
      <c r="V5067" s="20" t="n">
        <v>229.6871774</v>
      </c>
      <c r="W5067" s="20" t="s">
        <v>11510</v>
      </c>
      <c r="X5067" s="35"/>
      <c r="Y5067" s="35" t="n">
        <v>0</v>
      </c>
      <c r="Z5067" s="35" t="n">
        <v>1</v>
      </c>
      <c r="AE5067" s="94" t="e">
        <f aca="false" t="array" ref="AE5067:AK5067">_xlfn.torow(_xlfn.unique(_xlfn._xlws.filter(cat_table[Subsector],$E5067=cat_table[Sector],"")))</f>
        <v>#NAME?</v>
      </c>
      <c r="AF5067" s="94" t="e">
        <v>#NAME?</v>
      </c>
      <c r="AG5067" s="94" t="e">
        <v>#NAME?</v>
      </c>
      <c r="AH5067" s="94" t="e">
        <v>#NAME?</v>
      </c>
      <c r="AI5067" s="94" t="e">
        <v>#NAME?</v>
      </c>
      <c r="AJ5067" s="94" t="e">
        <v>#NAME?</v>
      </c>
      <c r="AK5067" s="94" t="e">
        <v>#NAME?</v>
      </c>
      <c r="AO5067" s="94" t="e">
        <f aca="false" t="array" ref="AO5067:AT5067">_xlfn.torow(_xlfn.unique(_xlfn._xlws.filter(cat_table[Sub-subsector],($E5067=cat_table[Sector])*($F5067=cat_table[Subsector]),"")))</f>
        <v>#NAME?</v>
      </c>
      <c r="AP5067" s="94" t="e">
        <v>#NAME?</v>
      </c>
      <c r="AQ5067" s="94" t="e">
        <v>#NAME?</v>
      </c>
      <c r="AR5067" s="94" t="e">
        <v>#NAME?</v>
      </c>
      <c r="AS5067" s="94" t="e">
        <v>#NAME?</v>
      </c>
      <c r="AT5067" s="94" t="e">
        <v>#NAME?</v>
      </c>
    </row>
    <row r="5068" customFormat="false" ht="15" hidden="false" customHeight="true" outlineLevel="0" collapsed="false">
      <c r="A5068" s="20" t="s">
        <v>16119</v>
      </c>
      <c r="B5068" s="20" t="str">
        <f aca="false">INDEX(Table2[], MATCH(L5068, Location_ID!$D$2:$D$3098, 0), 1)</f>
        <v>f9f4ea40-2325-454d-819a-9191b2cab6be</v>
      </c>
      <c r="C5068" s="20" t="s">
        <v>1585</v>
      </c>
      <c r="D5068" s="230" t="s">
        <v>354</v>
      </c>
      <c r="E5068" s="20" t="s">
        <v>7134</v>
      </c>
      <c r="F5068" s="20" t="s">
        <v>7135</v>
      </c>
      <c r="G5068" s="20" t="s">
        <v>7591</v>
      </c>
      <c r="H5068" s="20"/>
      <c r="I5068" s="20" t="s">
        <v>15917</v>
      </c>
      <c r="J5068" s="20" t="s">
        <v>15918</v>
      </c>
      <c r="K5068" s="20" t="s">
        <v>7109</v>
      </c>
      <c r="L5068" s="20" t="s">
        <v>3489</v>
      </c>
      <c r="M5068" s="20" t="s">
        <v>7116</v>
      </c>
      <c r="N5068" s="20" t="s">
        <v>15902</v>
      </c>
      <c r="O5068" s="20" t="s">
        <v>15918</v>
      </c>
      <c r="P5068" s="201" t="n">
        <v>43730</v>
      </c>
      <c r="Q5068" s="201" t="n">
        <v>43763</v>
      </c>
      <c r="R5068" s="20" t="n">
        <v>1</v>
      </c>
      <c r="S5068" s="20" t="s">
        <v>7130</v>
      </c>
      <c r="T5068" s="20" t="n">
        <v>359.84645</v>
      </c>
      <c r="U5068" s="20" t="n">
        <v>242.6249188</v>
      </c>
      <c r="V5068" s="20" t="n">
        <v>477.0679812</v>
      </c>
      <c r="W5068" s="20" t="s">
        <v>11510</v>
      </c>
      <c r="X5068" s="35"/>
      <c r="Y5068" s="35" t="n">
        <v>0</v>
      </c>
      <c r="Z5068" s="35" t="n">
        <v>1</v>
      </c>
      <c r="AE5068" s="94" t="e">
        <f aca="false" t="array" ref="AE5068:AK5068">_xlfn.torow(_xlfn.unique(_xlfn._xlws.filter(cat_table[Subsector],$E5068=cat_table[Sector],"")))</f>
        <v>#NAME?</v>
      </c>
      <c r="AF5068" s="94" t="e">
        <v>#NAME?</v>
      </c>
      <c r="AG5068" s="94" t="e">
        <v>#NAME?</v>
      </c>
      <c r="AH5068" s="94" t="e">
        <v>#NAME?</v>
      </c>
      <c r="AI5068" s="94" t="e">
        <v>#NAME?</v>
      </c>
      <c r="AJ5068" s="94" t="e">
        <v>#NAME?</v>
      </c>
      <c r="AK5068" s="94" t="e">
        <v>#NAME?</v>
      </c>
      <c r="AO5068" s="94" t="e">
        <f aca="false" t="array" ref="AO5068:AT5068">_xlfn.torow(_xlfn.unique(_xlfn._xlws.filter(cat_table[Sub-subsector],($E5068=cat_table[Sector])*($F5068=cat_table[Subsector]),"")))</f>
        <v>#NAME?</v>
      </c>
      <c r="AP5068" s="94" t="e">
        <v>#NAME?</v>
      </c>
      <c r="AQ5068" s="94" t="e">
        <v>#NAME?</v>
      </c>
      <c r="AR5068" s="94" t="e">
        <v>#NAME?</v>
      </c>
      <c r="AS5068" s="94" t="e">
        <v>#NAME?</v>
      </c>
      <c r="AT5068" s="94" t="e">
        <v>#NAME?</v>
      </c>
    </row>
    <row r="5069" customFormat="false" ht="15" hidden="false" customHeight="true" outlineLevel="0" collapsed="false">
      <c r="A5069" s="20" t="s">
        <v>16120</v>
      </c>
      <c r="B5069" s="20" t="str">
        <f aca="false">INDEX(Table2[], MATCH(L5069, Location_ID!$D$2:$D$3098, 0), 1)</f>
        <v>3ce2ec79-f152-48e5-8303-6dc1af52f676</v>
      </c>
      <c r="C5069" s="20" t="s">
        <v>1585</v>
      </c>
      <c r="D5069" s="230" t="s">
        <v>354</v>
      </c>
      <c r="E5069" s="20" t="s">
        <v>7134</v>
      </c>
      <c r="F5069" s="20" t="s">
        <v>7135</v>
      </c>
      <c r="G5069" s="20" t="s">
        <v>7591</v>
      </c>
      <c r="H5069" s="20"/>
      <c r="I5069" s="20" t="s">
        <v>15917</v>
      </c>
      <c r="J5069" s="20" t="s">
        <v>15918</v>
      </c>
      <c r="K5069" s="20" t="s">
        <v>7109</v>
      </c>
      <c r="L5069" s="20" t="s">
        <v>3491</v>
      </c>
      <c r="M5069" s="20" t="s">
        <v>7116</v>
      </c>
      <c r="N5069" s="20" t="s">
        <v>15902</v>
      </c>
      <c r="O5069" s="20" t="s">
        <v>15918</v>
      </c>
      <c r="P5069" s="201" t="n">
        <v>43730</v>
      </c>
      <c r="Q5069" s="201" t="n">
        <v>43763</v>
      </c>
      <c r="R5069" s="20" t="n">
        <v>1</v>
      </c>
      <c r="S5069" s="20" t="s">
        <v>7130</v>
      </c>
      <c r="T5069" s="20" t="n">
        <v>227.8106853</v>
      </c>
      <c r="U5069" s="20" t="n">
        <v>144.62798262</v>
      </c>
      <c r="V5069" s="20" t="n">
        <v>310.99338798</v>
      </c>
      <c r="W5069" s="20" t="s">
        <v>11510</v>
      </c>
      <c r="X5069" s="35"/>
      <c r="Y5069" s="35" t="n">
        <v>0</v>
      </c>
      <c r="Z5069" s="35" t="n">
        <v>1</v>
      </c>
      <c r="AE5069" s="94" t="e">
        <f aca="false" t="array" ref="AE5069:AK5069">_xlfn.torow(_xlfn.unique(_xlfn._xlws.filter(cat_table[Subsector],$E5069=cat_table[Sector],"")))</f>
        <v>#NAME?</v>
      </c>
      <c r="AF5069" s="94" t="e">
        <v>#NAME?</v>
      </c>
      <c r="AG5069" s="94" t="e">
        <v>#NAME?</v>
      </c>
      <c r="AH5069" s="94" t="e">
        <v>#NAME?</v>
      </c>
      <c r="AI5069" s="94" t="e">
        <v>#NAME?</v>
      </c>
      <c r="AJ5069" s="94" t="e">
        <v>#NAME?</v>
      </c>
      <c r="AK5069" s="94" t="e">
        <v>#NAME?</v>
      </c>
      <c r="AO5069" s="94" t="e">
        <f aca="false" t="array" ref="AO5069:AT5069">_xlfn.torow(_xlfn.unique(_xlfn._xlws.filter(cat_table[Sub-subsector],($E5069=cat_table[Sector])*($F5069=cat_table[Subsector]),"")))</f>
        <v>#NAME?</v>
      </c>
      <c r="AP5069" s="94" t="e">
        <v>#NAME?</v>
      </c>
      <c r="AQ5069" s="94" t="e">
        <v>#NAME?</v>
      </c>
      <c r="AR5069" s="94" t="e">
        <v>#NAME?</v>
      </c>
      <c r="AS5069" s="94" t="e">
        <v>#NAME?</v>
      </c>
      <c r="AT5069" s="94" t="e">
        <v>#NAME?</v>
      </c>
    </row>
    <row r="5070" customFormat="false" ht="15" hidden="false" customHeight="true" outlineLevel="0" collapsed="false">
      <c r="A5070" s="20" t="s">
        <v>16121</v>
      </c>
      <c r="B5070" s="20" t="str">
        <f aca="false">INDEX(Table2[], MATCH(L5070, Location_ID!$D$2:$D$3098, 0), 1)</f>
        <v>b5bba6e0-008d-47d4-8438-f1f665428141</v>
      </c>
      <c r="C5070" s="20" t="s">
        <v>1585</v>
      </c>
      <c r="D5070" s="230" t="s">
        <v>354</v>
      </c>
      <c r="E5070" s="20" t="s">
        <v>7134</v>
      </c>
      <c r="F5070" s="20" t="s">
        <v>7135</v>
      </c>
      <c r="G5070" s="20" t="s">
        <v>7591</v>
      </c>
      <c r="H5070" s="20"/>
      <c r="I5070" s="20" t="s">
        <v>15917</v>
      </c>
      <c r="J5070" s="20" t="s">
        <v>15918</v>
      </c>
      <c r="K5070" s="20" t="s">
        <v>7109</v>
      </c>
      <c r="L5070" s="20" t="s">
        <v>3493</v>
      </c>
      <c r="M5070" s="20" t="s">
        <v>7116</v>
      </c>
      <c r="N5070" s="20" t="s">
        <v>15902</v>
      </c>
      <c r="O5070" s="20" t="s">
        <v>15918</v>
      </c>
      <c r="P5070" s="201" t="n">
        <v>43730</v>
      </c>
      <c r="Q5070" s="201" t="n">
        <v>43763</v>
      </c>
      <c r="R5070" s="20" t="n">
        <v>1</v>
      </c>
      <c r="S5070" s="20" t="s">
        <v>7130</v>
      </c>
      <c r="T5070" s="20" t="n">
        <v>276.2813569</v>
      </c>
      <c r="U5070" s="20" t="n">
        <v>151.4098484</v>
      </c>
      <c r="V5070" s="20" t="n">
        <v>401.1528654</v>
      </c>
      <c r="W5070" s="20" t="s">
        <v>11510</v>
      </c>
      <c r="X5070" s="35"/>
      <c r="Y5070" s="35" t="n">
        <v>0</v>
      </c>
      <c r="Z5070" s="35" t="n">
        <v>1</v>
      </c>
      <c r="AE5070" s="94" t="e">
        <f aca="false" t="array" ref="AE5070:AK5070">_xlfn.torow(_xlfn.unique(_xlfn._xlws.filter(cat_table[Subsector],$E5070=cat_table[Sector],"")))</f>
        <v>#NAME?</v>
      </c>
      <c r="AF5070" s="94" t="e">
        <v>#NAME?</v>
      </c>
      <c r="AG5070" s="94" t="e">
        <v>#NAME?</v>
      </c>
      <c r="AH5070" s="94" t="e">
        <v>#NAME?</v>
      </c>
      <c r="AI5070" s="94" t="e">
        <v>#NAME?</v>
      </c>
      <c r="AJ5070" s="94" t="e">
        <v>#NAME?</v>
      </c>
      <c r="AK5070" s="94" t="e">
        <v>#NAME?</v>
      </c>
      <c r="AO5070" s="94" t="e">
        <f aca="false" t="array" ref="AO5070:AT5070">_xlfn.torow(_xlfn.unique(_xlfn._xlws.filter(cat_table[Sub-subsector],($E5070=cat_table[Sector])*($F5070=cat_table[Subsector]),"")))</f>
        <v>#NAME?</v>
      </c>
      <c r="AP5070" s="94" t="e">
        <v>#NAME?</v>
      </c>
      <c r="AQ5070" s="94" t="e">
        <v>#NAME?</v>
      </c>
      <c r="AR5070" s="94" t="e">
        <v>#NAME?</v>
      </c>
      <c r="AS5070" s="94" t="e">
        <v>#NAME?</v>
      </c>
      <c r="AT5070" s="94" t="e">
        <v>#NAME?</v>
      </c>
    </row>
    <row r="5071" customFormat="false" ht="15" hidden="false" customHeight="true" outlineLevel="0" collapsed="false">
      <c r="A5071" s="20" t="s">
        <v>16122</v>
      </c>
      <c r="B5071" s="20" t="str">
        <f aca="false">INDEX(Table2[], MATCH(L5071, Location_ID!$D$2:$D$3098, 0), 1)</f>
        <v>da4d8703-cb7e-4404-b194-9a806d973aa2</v>
      </c>
      <c r="C5071" s="20" t="s">
        <v>1585</v>
      </c>
      <c r="D5071" s="230" t="s">
        <v>354</v>
      </c>
      <c r="E5071" s="20" t="s">
        <v>7134</v>
      </c>
      <c r="F5071" s="20" t="s">
        <v>7135</v>
      </c>
      <c r="G5071" s="20" t="s">
        <v>7591</v>
      </c>
      <c r="H5071" s="20"/>
      <c r="I5071" s="20" t="s">
        <v>15917</v>
      </c>
      <c r="J5071" s="20" t="s">
        <v>15918</v>
      </c>
      <c r="K5071" s="20" t="s">
        <v>7109</v>
      </c>
      <c r="L5071" s="20" t="s">
        <v>3495</v>
      </c>
      <c r="M5071" s="20" t="s">
        <v>7116</v>
      </c>
      <c r="N5071" s="20" t="s">
        <v>15902</v>
      </c>
      <c r="O5071" s="20" t="s">
        <v>15918</v>
      </c>
      <c r="P5071" s="201" t="n">
        <v>43730</v>
      </c>
      <c r="Q5071" s="201" t="n">
        <v>43763</v>
      </c>
      <c r="R5071" s="20" t="n">
        <v>1</v>
      </c>
      <c r="S5071" s="20" t="s">
        <v>7130</v>
      </c>
      <c r="T5071" s="20" t="n">
        <v>158.1645582</v>
      </c>
      <c r="U5071" s="20" t="n">
        <v>96.94924139</v>
      </c>
      <c r="V5071" s="20" t="n">
        <v>219.37987501</v>
      </c>
      <c r="W5071" s="20" t="s">
        <v>11510</v>
      </c>
      <c r="X5071" s="35"/>
      <c r="Y5071" s="35" t="n">
        <v>0</v>
      </c>
      <c r="Z5071" s="35" t="n">
        <v>1</v>
      </c>
      <c r="AE5071" s="94" t="e">
        <f aca="false" t="array" ref="AE5071:AK5071">_xlfn.torow(_xlfn.unique(_xlfn._xlws.filter(cat_table[Subsector],$E5071=cat_table[Sector],"")))</f>
        <v>#NAME?</v>
      </c>
      <c r="AF5071" s="94" t="e">
        <v>#NAME?</v>
      </c>
      <c r="AG5071" s="94" t="e">
        <v>#NAME?</v>
      </c>
      <c r="AH5071" s="94" t="e">
        <v>#NAME?</v>
      </c>
      <c r="AI5071" s="94" t="e">
        <v>#NAME?</v>
      </c>
      <c r="AJ5071" s="94" t="e">
        <v>#NAME?</v>
      </c>
      <c r="AK5071" s="94" t="e">
        <v>#NAME?</v>
      </c>
      <c r="AO5071" s="94" t="e">
        <f aca="false" t="array" ref="AO5071:AT5071">_xlfn.torow(_xlfn.unique(_xlfn._xlws.filter(cat_table[Sub-subsector],($E5071=cat_table[Sector])*($F5071=cat_table[Subsector]),"")))</f>
        <v>#NAME?</v>
      </c>
      <c r="AP5071" s="94" t="e">
        <v>#NAME?</v>
      </c>
      <c r="AQ5071" s="94" t="e">
        <v>#NAME?</v>
      </c>
      <c r="AR5071" s="94" t="e">
        <v>#NAME?</v>
      </c>
      <c r="AS5071" s="94" t="e">
        <v>#NAME?</v>
      </c>
      <c r="AT5071" s="94" t="e">
        <v>#NAME?</v>
      </c>
    </row>
    <row r="5072" customFormat="false" ht="15" hidden="false" customHeight="true" outlineLevel="0" collapsed="false">
      <c r="A5072" s="20" t="s">
        <v>16123</v>
      </c>
      <c r="B5072" s="20" t="str">
        <f aca="false">INDEX(Table2[], MATCH(L5072, Location_ID!$D$2:$D$3098, 0), 1)</f>
        <v>5d5cd1bd-b07e-43a4-8a88-f7fa58256927</v>
      </c>
      <c r="C5072" s="20" t="s">
        <v>1585</v>
      </c>
      <c r="D5072" s="230" t="s">
        <v>354</v>
      </c>
      <c r="E5072" s="20" t="s">
        <v>7134</v>
      </c>
      <c r="F5072" s="20" t="s">
        <v>7135</v>
      </c>
      <c r="G5072" s="20" t="s">
        <v>7591</v>
      </c>
      <c r="H5072" s="20"/>
      <c r="I5072" s="20" t="s">
        <v>15917</v>
      </c>
      <c r="J5072" s="20" t="s">
        <v>15918</v>
      </c>
      <c r="K5072" s="20" t="s">
        <v>7109</v>
      </c>
      <c r="L5072" s="20" t="s">
        <v>3497</v>
      </c>
      <c r="M5072" s="20" t="s">
        <v>7116</v>
      </c>
      <c r="N5072" s="20" t="s">
        <v>15902</v>
      </c>
      <c r="O5072" s="20" t="s">
        <v>15918</v>
      </c>
      <c r="P5072" s="201" t="n">
        <v>43730</v>
      </c>
      <c r="Q5072" s="201" t="n">
        <v>43763</v>
      </c>
      <c r="R5072" s="20" t="n">
        <v>1</v>
      </c>
      <c r="S5072" s="20" t="s">
        <v>7130</v>
      </c>
      <c r="T5072" s="20" t="n">
        <v>246.3408914</v>
      </c>
      <c r="U5072" s="20" t="n">
        <v>152.84609188</v>
      </c>
      <c r="V5072" s="20" t="n">
        <v>339.83569092</v>
      </c>
      <c r="W5072" s="20" t="s">
        <v>11510</v>
      </c>
      <c r="X5072" s="35"/>
      <c r="Y5072" s="35" t="n">
        <v>0</v>
      </c>
      <c r="Z5072" s="35" t="n">
        <v>1</v>
      </c>
      <c r="AE5072" s="94" t="e">
        <f aca="false" t="array" ref="AE5072:AK5072">_xlfn.torow(_xlfn.unique(_xlfn._xlws.filter(cat_table[Subsector],$E5072=cat_table[Sector],"")))</f>
        <v>#NAME?</v>
      </c>
      <c r="AF5072" s="94" t="e">
        <v>#NAME?</v>
      </c>
      <c r="AG5072" s="94" t="e">
        <v>#NAME?</v>
      </c>
      <c r="AH5072" s="94" t="e">
        <v>#NAME?</v>
      </c>
      <c r="AI5072" s="94" t="e">
        <v>#NAME?</v>
      </c>
      <c r="AJ5072" s="94" t="e">
        <v>#NAME?</v>
      </c>
      <c r="AK5072" s="94" t="e">
        <v>#NAME?</v>
      </c>
      <c r="AO5072" s="94" t="e">
        <f aca="false" t="array" ref="AO5072:AT5072">_xlfn.torow(_xlfn.unique(_xlfn._xlws.filter(cat_table[Sub-subsector],($E5072=cat_table[Sector])*($F5072=cat_table[Subsector]),"")))</f>
        <v>#NAME?</v>
      </c>
      <c r="AP5072" s="94" t="e">
        <v>#NAME?</v>
      </c>
      <c r="AQ5072" s="94" t="e">
        <v>#NAME?</v>
      </c>
      <c r="AR5072" s="94" t="e">
        <v>#NAME?</v>
      </c>
      <c r="AS5072" s="94" t="e">
        <v>#NAME?</v>
      </c>
      <c r="AT5072" s="94" t="e">
        <v>#NAME?</v>
      </c>
    </row>
    <row r="5073" customFormat="false" ht="15" hidden="false" customHeight="true" outlineLevel="0" collapsed="false">
      <c r="A5073" s="20" t="s">
        <v>16124</v>
      </c>
      <c r="B5073" s="20" t="str">
        <f aca="false">INDEX(Table2[], MATCH(L5073, Location_ID!$D$2:$D$3098, 0), 1)</f>
        <v>78844355-efa1-4ef8-86d9-bbb528033a9d</v>
      </c>
      <c r="C5073" s="20" t="s">
        <v>1585</v>
      </c>
      <c r="D5073" s="230" t="s">
        <v>354</v>
      </c>
      <c r="E5073" s="20" t="s">
        <v>7134</v>
      </c>
      <c r="F5073" s="20" t="s">
        <v>7135</v>
      </c>
      <c r="G5073" s="20" t="s">
        <v>7591</v>
      </c>
      <c r="H5073" s="20"/>
      <c r="I5073" s="20" t="s">
        <v>15917</v>
      </c>
      <c r="J5073" s="20" t="s">
        <v>15927</v>
      </c>
      <c r="K5073" s="20" t="s">
        <v>7109</v>
      </c>
      <c r="L5073" s="20" t="s">
        <v>3499</v>
      </c>
      <c r="M5073" s="20" t="s">
        <v>7116</v>
      </c>
      <c r="N5073" s="20" t="s">
        <v>15902</v>
      </c>
      <c r="O5073" s="20" t="s">
        <v>15927</v>
      </c>
      <c r="P5073" s="201" t="n">
        <v>43730</v>
      </c>
      <c r="Q5073" s="201" t="n">
        <v>43763</v>
      </c>
      <c r="R5073" s="20" t="n">
        <v>1</v>
      </c>
      <c r="S5073" s="20" t="s">
        <v>7130</v>
      </c>
      <c r="T5073" s="20" t="n">
        <v>189.3276328</v>
      </c>
      <c r="U5073" s="20" t="n">
        <v>108.2032655</v>
      </c>
      <c r="V5073" s="20" t="n">
        <v>270.4520001</v>
      </c>
      <c r="W5073" s="20" t="s">
        <v>11510</v>
      </c>
      <c r="X5073" s="35"/>
      <c r="Y5073" s="35" t="n">
        <v>0</v>
      </c>
      <c r="Z5073" s="35" t="n">
        <v>1</v>
      </c>
      <c r="AE5073" s="94" t="e">
        <f aca="false" t="array" ref="AE5073:AK5073">_xlfn.torow(_xlfn.unique(_xlfn._xlws.filter(cat_table[Subsector],$E5073=cat_table[Sector],"")))</f>
        <v>#NAME?</v>
      </c>
      <c r="AF5073" s="94" t="e">
        <v>#NAME?</v>
      </c>
      <c r="AG5073" s="94" t="e">
        <v>#NAME?</v>
      </c>
      <c r="AH5073" s="94" t="e">
        <v>#NAME?</v>
      </c>
      <c r="AI5073" s="94" t="e">
        <v>#NAME?</v>
      </c>
      <c r="AJ5073" s="94" t="e">
        <v>#NAME?</v>
      </c>
      <c r="AK5073" s="94" t="e">
        <v>#NAME?</v>
      </c>
      <c r="AO5073" s="94" t="e">
        <f aca="false" t="array" ref="AO5073:AT5073">_xlfn.torow(_xlfn.unique(_xlfn._xlws.filter(cat_table[Sub-subsector],($E5073=cat_table[Sector])*($F5073=cat_table[Subsector]),"")))</f>
        <v>#NAME?</v>
      </c>
      <c r="AP5073" s="94" t="e">
        <v>#NAME?</v>
      </c>
      <c r="AQ5073" s="94" t="e">
        <v>#NAME?</v>
      </c>
      <c r="AR5073" s="94" t="e">
        <v>#NAME?</v>
      </c>
      <c r="AS5073" s="94" t="e">
        <v>#NAME?</v>
      </c>
      <c r="AT5073" s="94" t="e">
        <v>#NAME?</v>
      </c>
    </row>
    <row r="5074" customFormat="false" ht="15" hidden="false" customHeight="true" outlineLevel="0" collapsed="false">
      <c r="A5074" s="20" t="s">
        <v>16125</v>
      </c>
      <c r="B5074" s="20" t="str">
        <f aca="false">INDEX(Table2[], MATCH(L5074, Location_ID!$D$2:$D$3098, 0), 1)</f>
        <v>fdae8adc-f486-4dae-b78e-029139aa27df</v>
      </c>
      <c r="C5074" s="20" t="s">
        <v>1585</v>
      </c>
      <c r="D5074" s="230" t="s">
        <v>354</v>
      </c>
      <c r="E5074" s="20" t="s">
        <v>7134</v>
      </c>
      <c r="F5074" s="20" t="s">
        <v>7135</v>
      </c>
      <c r="G5074" s="20" t="s">
        <v>7591</v>
      </c>
      <c r="H5074" s="20"/>
      <c r="I5074" s="20" t="s">
        <v>15917</v>
      </c>
      <c r="J5074" s="20" t="s">
        <v>15932</v>
      </c>
      <c r="K5074" s="20" t="s">
        <v>7109</v>
      </c>
      <c r="L5074" s="20" t="s">
        <v>3501</v>
      </c>
      <c r="M5074" s="20" t="s">
        <v>7116</v>
      </c>
      <c r="N5074" s="20" t="s">
        <v>15902</v>
      </c>
      <c r="O5074" s="20" t="s">
        <v>15932</v>
      </c>
      <c r="P5074" s="201" t="n">
        <v>43730</v>
      </c>
      <c r="Q5074" s="201" t="n">
        <v>43763</v>
      </c>
      <c r="R5074" s="20" t="n">
        <v>1</v>
      </c>
      <c r="S5074" s="20" t="s">
        <v>7130</v>
      </c>
      <c r="T5074" s="20" t="n">
        <v>84.64083903</v>
      </c>
      <c r="U5074" s="20" t="n">
        <v>58.37816161</v>
      </c>
      <c r="V5074" s="20" t="n">
        <v>110.90351645</v>
      </c>
      <c r="W5074" s="20" t="s">
        <v>11510</v>
      </c>
      <c r="X5074" s="35"/>
      <c r="Y5074" s="35" t="n">
        <v>0</v>
      </c>
      <c r="Z5074" s="35" t="n">
        <v>1</v>
      </c>
      <c r="AE5074" s="94" t="e">
        <f aca="false" t="array" ref="AE5074:AK5074">_xlfn.torow(_xlfn.unique(_xlfn._xlws.filter(cat_table[Subsector],$E5074=cat_table[Sector],"")))</f>
        <v>#NAME?</v>
      </c>
      <c r="AF5074" s="94" t="e">
        <v>#NAME?</v>
      </c>
      <c r="AG5074" s="94" t="e">
        <v>#NAME?</v>
      </c>
      <c r="AH5074" s="94" t="e">
        <v>#NAME?</v>
      </c>
      <c r="AI5074" s="94" t="e">
        <v>#NAME?</v>
      </c>
      <c r="AJ5074" s="94" t="e">
        <v>#NAME?</v>
      </c>
      <c r="AK5074" s="94" t="e">
        <v>#NAME?</v>
      </c>
      <c r="AO5074" s="94" t="e">
        <f aca="false" t="array" ref="AO5074:AT5074">_xlfn.torow(_xlfn.unique(_xlfn._xlws.filter(cat_table[Sub-subsector],($E5074=cat_table[Sector])*($F5074=cat_table[Subsector]),"")))</f>
        <v>#NAME?</v>
      </c>
      <c r="AP5074" s="94" t="e">
        <v>#NAME?</v>
      </c>
      <c r="AQ5074" s="94" t="e">
        <v>#NAME?</v>
      </c>
      <c r="AR5074" s="94" t="e">
        <v>#NAME?</v>
      </c>
      <c r="AS5074" s="94" t="e">
        <v>#NAME?</v>
      </c>
      <c r="AT5074" s="94" t="e">
        <v>#NAME?</v>
      </c>
    </row>
    <row r="5075" customFormat="false" ht="15" hidden="false" customHeight="true" outlineLevel="0" collapsed="false">
      <c r="A5075" s="20" t="s">
        <v>16126</v>
      </c>
      <c r="B5075" s="20" t="str">
        <f aca="false">INDEX(Table2[], MATCH(L5075, Location_ID!$D$2:$D$3098, 0), 1)</f>
        <v>33257b7b-6666-4bcf-b086-b065009b88f5</v>
      </c>
      <c r="C5075" s="20" t="s">
        <v>1585</v>
      </c>
      <c r="D5075" s="230" t="s">
        <v>354</v>
      </c>
      <c r="E5075" s="20" t="s">
        <v>7134</v>
      </c>
      <c r="F5075" s="20" t="s">
        <v>7135</v>
      </c>
      <c r="G5075" s="20" t="s">
        <v>7591</v>
      </c>
      <c r="H5075" s="20"/>
      <c r="I5075" s="20" t="s">
        <v>15917</v>
      </c>
      <c r="J5075" s="20" t="s">
        <v>15932</v>
      </c>
      <c r="K5075" s="20" t="s">
        <v>7109</v>
      </c>
      <c r="L5075" s="20" t="s">
        <v>3503</v>
      </c>
      <c r="M5075" s="20" t="s">
        <v>7116</v>
      </c>
      <c r="N5075" s="20" t="s">
        <v>15902</v>
      </c>
      <c r="O5075" s="20" t="s">
        <v>15932</v>
      </c>
      <c r="P5075" s="201" t="n">
        <v>43730</v>
      </c>
      <c r="Q5075" s="201" t="n">
        <v>43763</v>
      </c>
      <c r="R5075" s="20" t="n">
        <v>1</v>
      </c>
      <c r="S5075" s="20" t="s">
        <v>7130</v>
      </c>
      <c r="T5075" s="20" t="n">
        <v>116.1452761</v>
      </c>
      <c r="U5075" s="20" t="n">
        <v>94.33662604</v>
      </c>
      <c r="V5075" s="20" t="n">
        <v>137.95392616</v>
      </c>
      <c r="W5075" s="20" t="s">
        <v>11510</v>
      </c>
      <c r="X5075" s="35"/>
      <c r="Y5075" s="35" t="n">
        <v>0</v>
      </c>
      <c r="Z5075" s="35" t="n">
        <v>1</v>
      </c>
      <c r="AE5075" s="94" t="e">
        <f aca="false" t="array" ref="AE5075:AK5075">_xlfn.torow(_xlfn.unique(_xlfn._xlws.filter(cat_table[Subsector],$E5075=cat_table[Sector],"")))</f>
        <v>#NAME?</v>
      </c>
      <c r="AF5075" s="94" t="e">
        <v>#NAME?</v>
      </c>
      <c r="AG5075" s="94" t="e">
        <v>#NAME?</v>
      </c>
      <c r="AH5075" s="94" t="e">
        <v>#NAME?</v>
      </c>
      <c r="AI5075" s="94" t="e">
        <v>#NAME?</v>
      </c>
      <c r="AJ5075" s="94" t="e">
        <v>#NAME?</v>
      </c>
      <c r="AK5075" s="94" t="e">
        <v>#NAME?</v>
      </c>
      <c r="AO5075" s="94" t="e">
        <f aca="false" t="array" ref="AO5075:AT5075">_xlfn.torow(_xlfn.unique(_xlfn._xlws.filter(cat_table[Sub-subsector],($E5075=cat_table[Sector])*($F5075=cat_table[Subsector]),"")))</f>
        <v>#NAME?</v>
      </c>
      <c r="AP5075" s="94" t="e">
        <v>#NAME?</v>
      </c>
      <c r="AQ5075" s="94" t="e">
        <v>#NAME?</v>
      </c>
      <c r="AR5075" s="94" t="e">
        <v>#NAME?</v>
      </c>
      <c r="AS5075" s="94" t="e">
        <v>#NAME?</v>
      </c>
      <c r="AT5075" s="94" t="e">
        <v>#NAME?</v>
      </c>
    </row>
    <row r="5076" customFormat="false" ht="15" hidden="false" customHeight="true" outlineLevel="0" collapsed="false">
      <c r="A5076" s="20" t="s">
        <v>16127</v>
      </c>
      <c r="B5076" s="20" t="str">
        <f aca="false">INDEX(Table2[], MATCH(L5076, Location_ID!$D$2:$D$3098, 0), 1)</f>
        <v>a878e32c-caf3-4320-bbbb-70fbd47c4a00</v>
      </c>
      <c r="C5076" s="20" t="s">
        <v>1585</v>
      </c>
      <c r="D5076" s="230" t="s">
        <v>354</v>
      </c>
      <c r="E5076" s="20" t="s">
        <v>7134</v>
      </c>
      <c r="F5076" s="20" t="s">
        <v>7135</v>
      </c>
      <c r="G5076" s="20" t="s">
        <v>7591</v>
      </c>
      <c r="H5076" s="20"/>
      <c r="I5076" s="20" t="s">
        <v>15917</v>
      </c>
      <c r="J5076" s="20" t="s">
        <v>15918</v>
      </c>
      <c r="K5076" s="20" t="s">
        <v>7109</v>
      </c>
      <c r="L5076" s="20" t="s">
        <v>3505</v>
      </c>
      <c r="M5076" s="20" t="s">
        <v>7116</v>
      </c>
      <c r="N5076" s="20" t="s">
        <v>15902</v>
      </c>
      <c r="O5076" s="20" t="s">
        <v>15918</v>
      </c>
      <c r="P5076" s="201" t="n">
        <v>43730</v>
      </c>
      <c r="Q5076" s="201" t="n">
        <v>43763</v>
      </c>
      <c r="R5076" s="20" t="n">
        <v>1</v>
      </c>
      <c r="S5076" s="20" t="s">
        <v>7130</v>
      </c>
      <c r="T5076" s="20" t="n">
        <v>239.0949215</v>
      </c>
      <c r="U5076" s="20" t="n">
        <v>153.81263488</v>
      </c>
      <c r="V5076" s="20" t="n">
        <v>324.37720812</v>
      </c>
      <c r="W5076" s="20" t="s">
        <v>11510</v>
      </c>
      <c r="X5076" s="35"/>
      <c r="Y5076" s="35" t="n">
        <v>0</v>
      </c>
      <c r="Z5076" s="35" t="n">
        <v>1</v>
      </c>
      <c r="AE5076" s="94" t="e">
        <f aca="false" t="array" ref="AE5076:AK5076">_xlfn.torow(_xlfn.unique(_xlfn._xlws.filter(cat_table[Subsector],$E5076=cat_table[Sector],"")))</f>
        <v>#NAME?</v>
      </c>
      <c r="AF5076" s="94" t="e">
        <v>#NAME?</v>
      </c>
      <c r="AG5076" s="94" t="e">
        <v>#NAME?</v>
      </c>
      <c r="AH5076" s="94" t="e">
        <v>#NAME?</v>
      </c>
      <c r="AI5076" s="94" t="e">
        <v>#NAME?</v>
      </c>
      <c r="AJ5076" s="94" t="e">
        <v>#NAME?</v>
      </c>
      <c r="AK5076" s="94" t="e">
        <v>#NAME?</v>
      </c>
      <c r="AO5076" s="94" t="e">
        <f aca="false" t="array" ref="AO5076:AT5076">_xlfn.torow(_xlfn.unique(_xlfn._xlws.filter(cat_table[Sub-subsector],($E5076=cat_table[Sector])*($F5076=cat_table[Subsector]),"")))</f>
        <v>#NAME?</v>
      </c>
      <c r="AP5076" s="94" t="e">
        <v>#NAME?</v>
      </c>
      <c r="AQ5076" s="94" t="e">
        <v>#NAME?</v>
      </c>
      <c r="AR5076" s="94" t="e">
        <v>#NAME?</v>
      </c>
      <c r="AS5076" s="94" t="e">
        <v>#NAME?</v>
      </c>
      <c r="AT5076" s="94" t="e">
        <v>#NAME?</v>
      </c>
    </row>
    <row r="5077" customFormat="false" ht="15" hidden="false" customHeight="true" outlineLevel="0" collapsed="false">
      <c r="A5077" s="20" t="s">
        <v>16128</v>
      </c>
      <c r="B5077" s="20" t="str">
        <f aca="false">INDEX(Table2[], MATCH(L5077, Location_ID!$D$2:$D$3098, 0), 1)</f>
        <v>d6ade0ea-a630-45d1-9e08-974e3172c9e0</v>
      </c>
      <c r="C5077" s="20" t="s">
        <v>1585</v>
      </c>
      <c r="D5077" s="230" t="s">
        <v>354</v>
      </c>
      <c r="E5077" s="20" t="s">
        <v>7134</v>
      </c>
      <c r="F5077" s="20" t="s">
        <v>7135</v>
      </c>
      <c r="G5077" s="20" t="s">
        <v>7591</v>
      </c>
      <c r="H5077" s="20"/>
      <c r="I5077" s="20" t="s">
        <v>15917</v>
      </c>
      <c r="J5077" s="20" t="s">
        <v>15927</v>
      </c>
      <c r="K5077" s="20" t="s">
        <v>7109</v>
      </c>
      <c r="L5077" s="20" t="s">
        <v>3507</v>
      </c>
      <c r="M5077" s="20" t="s">
        <v>7116</v>
      </c>
      <c r="N5077" s="20" t="s">
        <v>15902</v>
      </c>
      <c r="O5077" s="20" t="s">
        <v>15927</v>
      </c>
      <c r="P5077" s="201" t="n">
        <v>43730</v>
      </c>
      <c r="Q5077" s="201" t="n">
        <v>43763</v>
      </c>
      <c r="R5077" s="20" t="n">
        <v>1</v>
      </c>
      <c r="S5077" s="20" t="s">
        <v>7130</v>
      </c>
      <c r="T5077" s="20" t="n">
        <v>480.7527981</v>
      </c>
      <c r="U5077" s="20" t="n">
        <v>336.7489867</v>
      </c>
      <c r="V5077" s="20" t="n">
        <v>624.7566095</v>
      </c>
      <c r="W5077" s="20" t="s">
        <v>11510</v>
      </c>
      <c r="X5077" s="35"/>
      <c r="Y5077" s="35" t="n">
        <v>0</v>
      </c>
      <c r="Z5077" s="35" t="n">
        <v>1</v>
      </c>
      <c r="AE5077" s="94" t="e">
        <f aca="false" t="array" ref="AE5077:AK5077">_xlfn.torow(_xlfn.unique(_xlfn._xlws.filter(cat_table[Subsector],$E5077=cat_table[Sector],"")))</f>
        <v>#NAME?</v>
      </c>
      <c r="AF5077" s="94" t="e">
        <v>#NAME?</v>
      </c>
      <c r="AG5077" s="94" t="e">
        <v>#NAME?</v>
      </c>
      <c r="AH5077" s="94" t="e">
        <v>#NAME?</v>
      </c>
      <c r="AI5077" s="94" t="e">
        <v>#NAME?</v>
      </c>
      <c r="AJ5077" s="94" t="e">
        <v>#NAME?</v>
      </c>
      <c r="AK5077" s="94" t="e">
        <v>#NAME?</v>
      </c>
      <c r="AO5077" s="94" t="e">
        <f aca="false" t="array" ref="AO5077:AT5077">_xlfn.torow(_xlfn.unique(_xlfn._xlws.filter(cat_table[Sub-subsector],($E5077=cat_table[Sector])*($F5077=cat_table[Subsector]),"")))</f>
        <v>#NAME?</v>
      </c>
      <c r="AP5077" s="94" t="e">
        <v>#NAME?</v>
      </c>
      <c r="AQ5077" s="94" t="e">
        <v>#NAME?</v>
      </c>
      <c r="AR5077" s="94" t="e">
        <v>#NAME?</v>
      </c>
      <c r="AS5077" s="94" t="e">
        <v>#NAME?</v>
      </c>
      <c r="AT5077" s="94" t="e">
        <v>#NAME?</v>
      </c>
    </row>
    <row r="5078" customFormat="false" ht="15" hidden="false" customHeight="true" outlineLevel="0" collapsed="false">
      <c r="A5078" s="20" t="s">
        <v>16129</v>
      </c>
      <c r="B5078" s="20" t="str">
        <f aca="false">INDEX(Table2[], MATCH(L5078, Location_ID!$D$2:$D$3098, 0), 1)</f>
        <v>dc95f6ea-9255-446c-a14a-68463ffc8fd2</v>
      </c>
      <c r="C5078" s="20" t="s">
        <v>1585</v>
      </c>
      <c r="D5078" s="230" t="s">
        <v>354</v>
      </c>
      <c r="E5078" s="20" t="s">
        <v>7134</v>
      </c>
      <c r="F5078" s="20" t="s">
        <v>7135</v>
      </c>
      <c r="G5078" s="20" t="s">
        <v>7591</v>
      </c>
      <c r="H5078" s="20"/>
      <c r="I5078" s="20" t="s">
        <v>15917</v>
      </c>
      <c r="J5078" s="20" t="s">
        <v>15932</v>
      </c>
      <c r="K5078" s="20" t="s">
        <v>7109</v>
      </c>
      <c r="L5078" s="20" t="s">
        <v>3509</v>
      </c>
      <c r="M5078" s="20" t="s">
        <v>7116</v>
      </c>
      <c r="N5078" s="20" t="s">
        <v>15902</v>
      </c>
      <c r="O5078" s="20" t="s">
        <v>15932</v>
      </c>
      <c r="P5078" s="201" t="n">
        <v>43730</v>
      </c>
      <c r="Q5078" s="201" t="n">
        <v>43763</v>
      </c>
      <c r="R5078" s="20" t="n">
        <v>1</v>
      </c>
      <c r="S5078" s="20" t="s">
        <v>7130</v>
      </c>
      <c r="T5078" s="20" t="n">
        <v>113.5489775</v>
      </c>
      <c r="U5078" s="20" t="n">
        <v>63.37515048</v>
      </c>
      <c r="V5078" s="20" t="n">
        <v>163.72280452</v>
      </c>
      <c r="W5078" s="20" t="s">
        <v>11510</v>
      </c>
      <c r="X5078" s="35"/>
      <c r="Y5078" s="35" t="n">
        <v>0</v>
      </c>
      <c r="Z5078" s="35" t="n">
        <v>1</v>
      </c>
      <c r="AE5078" s="94" t="e">
        <f aca="false" t="array" ref="AE5078:AK5078">_xlfn.torow(_xlfn.unique(_xlfn._xlws.filter(cat_table[Subsector],$E5078=cat_table[Sector],"")))</f>
        <v>#NAME?</v>
      </c>
      <c r="AF5078" s="94" t="e">
        <v>#NAME?</v>
      </c>
      <c r="AG5078" s="94" t="e">
        <v>#NAME?</v>
      </c>
      <c r="AH5078" s="94" t="e">
        <v>#NAME?</v>
      </c>
      <c r="AI5078" s="94" t="e">
        <v>#NAME?</v>
      </c>
      <c r="AJ5078" s="94" t="e">
        <v>#NAME?</v>
      </c>
      <c r="AK5078" s="94" t="e">
        <v>#NAME?</v>
      </c>
      <c r="AO5078" s="94" t="e">
        <f aca="false" t="array" ref="AO5078:AT5078">_xlfn.torow(_xlfn.unique(_xlfn._xlws.filter(cat_table[Sub-subsector],($E5078=cat_table[Sector])*($F5078=cat_table[Subsector]),"")))</f>
        <v>#NAME?</v>
      </c>
      <c r="AP5078" s="94" t="e">
        <v>#NAME?</v>
      </c>
      <c r="AQ5078" s="94" t="e">
        <v>#NAME?</v>
      </c>
      <c r="AR5078" s="94" t="e">
        <v>#NAME?</v>
      </c>
      <c r="AS5078" s="94" t="e">
        <v>#NAME?</v>
      </c>
      <c r="AT5078" s="94" t="e">
        <v>#NAME?</v>
      </c>
    </row>
    <row r="5079" customFormat="false" ht="15" hidden="false" customHeight="true" outlineLevel="0" collapsed="false">
      <c r="A5079" s="20" t="s">
        <v>16130</v>
      </c>
      <c r="B5079" s="20" t="str">
        <f aca="false">INDEX(Table2[], MATCH(L5079, Location_ID!$D$2:$D$3098, 0), 1)</f>
        <v>382f4210-61e2-48a1-8bbb-52ccab2ecdae</v>
      </c>
      <c r="C5079" s="20" t="s">
        <v>1585</v>
      </c>
      <c r="D5079" s="230" t="s">
        <v>354</v>
      </c>
      <c r="E5079" s="20" t="s">
        <v>7134</v>
      </c>
      <c r="F5079" s="20" t="s">
        <v>7135</v>
      </c>
      <c r="G5079" s="20" t="s">
        <v>7591</v>
      </c>
      <c r="H5079" s="20"/>
      <c r="I5079" s="20" t="s">
        <v>15917</v>
      </c>
      <c r="J5079" s="20" t="s">
        <v>15922</v>
      </c>
      <c r="K5079" s="20" t="s">
        <v>7109</v>
      </c>
      <c r="L5079" s="20" t="s">
        <v>3511</v>
      </c>
      <c r="M5079" s="20" t="s">
        <v>7116</v>
      </c>
      <c r="N5079" s="20" t="s">
        <v>15902</v>
      </c>
      <c r="O5079" s="20" t="s">
        <v>15922</v>
      </c>
      <c r="P5079" s="201" t="n">
        <v>43730</v>
      </c>
      <c r="Q5079" s="201" t="n">
        <v>43763</v>
      </c>
      <c r="R5079" s="20" t="n">
        <v>1</v>
      </c>
      <c r="S5079" s="20" t="s">
        <v>7130</v>
      </c>
      <c r="T5079" s="20" t="n">
        <v>71.47185483</v>
      </c>
      <c r="U5079" s="20" t="n">
        <v>42.20462483</v>
      </c>
      <c r="V5079" s="20" t="n">
        <v>100.73908483</v>
      </c>
      <c r="W5079" s="20" t="s">
        <v>11510</v>
      </c>
      <c r="X5079" s="35"/>
      <c r="Y5079" s="35" t="n">
        <v>0</v>
      </c>
      <c r="Z5079" s="35" t="n">
        <v>1</v>
      </c>
      <c r="AE5079" s="94" t="e">
        <f aca="false" t="array" ref="AE5079:AK5079">_xlfn.torow(_xlfn.unique(_xlfn._xlws.filter(cat_table[Subsector],$E5079=cat_table[Sector],"")))</f>
        <v>#NAME?</v>
      </c>
      <c r="AF5079" s="94" t="e">
        <v>#NAME?</v>
      </c>
      <c r="AG5079" s="94" t="e">
        <v>#NAME?</v>
      </c>
      <c r="AH5079" s="94" t="e">
        <v>#NAME?</v>
      </c>
      <c r="AI5079" s="94" t="e">
        <v>#NAME?</v>
      </c>
      <c r="AJ5079" s="94" t="e">
        <v>#NAME?</v>
      </c>
      <c r="AK5079" s="94" t="e">
        <v>#NAME?</v>
      </c>
      <c r="AO5079" s="94" t="e">
        <f aca="false" t="array" ref="AO5079:AT5079">_xlfn.torow(_xlfn.unique(_xlfn._xlws.filter(cat_table[Sub-subsector],($E5079=cat_table[Sector])*($F5079=cat_table[Subsector]),"")))</f>
        <v>#NAME?</v>
      </c>
      <c r="AP5079" s="94" t="e">
        <v>#NAME?</v>
      </c>
      <c r="AQ5079" s="94" t="e">
        <v>#NAME?</v>
      </c>
      <c r="AR5079" s="94" t="e">
        <v>#NAME?</v>
      </c>
      <c r="AS5079" s="94" t="e">
        <v>#NAME?</v>
      </c>
      <c r="AT5079" s="94" t="e">
        <v>#NAME?</v>
      </c>
    </row>
    <row r="5080" customFormat="false" ht="15" hidden="false" customHeight="true" outlineLevel="0" collapsed="false">
      <c r="A5080" s="20" t="s">
        <v>16131</v>
      </c>
      <c r="B5080" s="20" t="str">
        <f aca="false">INDEX(Table2[], MATCH(L5080, Location_ID!$D$2:$D$3098, 0), 1)</f>
        <v>6344c599-b24b-425c-95b3-bdecddce19cd</v>
      </c>
      <c r="C5080" s="20" t="s">
        <v>1585</v>
      </c>
      <c r="D5080" s="230" t="s">
        <v>354</v>
      </c>
      <c r="E5080" s="20" t="s">
        <v>7134</v>
      </c>
      <c r="F5080" s="20" t="s">
        <v>7135</v>
      </c>
      <c r="G5080" s="20" t="s">
        <v>7591</v>
      </c>
      <c r="H5080" s="20"/>
      <c r="I5080" s="20" t="s">
        <v>15917</v>
      </c>
      <c r="J5080" s="20" t="s">
        <v>15927</v>
      </c>
      <c r="K5080" s="20" t="s">
        <v>7109</v>
      </c>
      <c r="L5080" s="20" t="s">
        <v>3513</v>
      </c>
      <c r="M5080" s="20" t="s">
        <v>7116</v>
      </c>
      <c r="N5080" s="20" t="s">
        <v>15902</v>
      </c>
      <c r="O5080" s="20" t="s">
        <v>15927</v>
      </c>
      <c r="P5080" s="201" t="n">
        <v>43730</v>
      </c>
      <c r="Q5080" s="201" t="n">
        <v>43763</v>
      </c>
      <c r="R5080" s="20" t="n">
        <v>1</v>
      </c>
      <c r="S5080" s="20" t="s">
        <v>7130</v>
      </c>
      <c r="T5080" s="20" t="n">
        <v>303.4589847</v>
      </c>
      <c r="U5080" s="20" t="n">
        <v>208.62135436</v>
      </c>
      <c r="V5080" s="20" t="n">
        <v>398.29661504</v>
      </c>
      <c r="W5080" s="20" t="s">
        <v>11510</v>
      </c>
      <c r="X5080" s="35"/>
      <c r="Y5080" s="35" t="n">
        <v>0</v>
      </c>
      <c r="Z5080" s="35" t="n">
        <v>1</v>
      </c>
      <c r="AE5080" s="94" t="e">
        <f aca="false" t="array" ref="AE5080:AK5080">_xlfn.torow(_xlfn.unique(_xlfn._xlws.filter(cat_table[Subsector],$E5080=cat_table[Sector],"")))</f>
        <v>#NAME?</v>
      </c>
      <c r="AF5080" s="94" t="e">
        <v>#NAME?</v>
      </c>
      <c r="AG5080" s="94" t="e">
        <v>#NAME?</v>
      </c>
      <c r="AH5080" s="94" t="e">
        <v>#NAME?</v>
      </c>
      <c r="AI5080" s="94" t="e">
        <v>#NAME?</v>
      </c>
      <c r="AJ5080" s="94" t="e">
        <v>#NAME?</v>
      </c>
      <c r="AK5080" s="94" t="e">
        <v>#NAME?</v>
      </c>
      <c r="AO5080" s="94" t="e">
        <f aca="false" t="array" ref="AO5080:AT5080">_xlfn.torow(_xlfn.unique(_xlfn._xlws.filter(cat_table[Sub-subsector],($E5080=cat_table[Sector])*($F5080=cat_table[Subsector]),"")))</f>
        <v>#NAME?</v>
      </c>
      <c r="AP5080" s="94" t="e">
        <v>#NAME?</v>
      </c>
      <c r="AQ5080" s="94" t="e">
        <v>#NAME?</v>
      </c>
      <c r="AR5080" s="94" t="e">
        <v>#NAME?</v>
      </c>
      <c r="AS5080" s="94" t="e">
        <v>#NAME?</v>
      </c>
      <c r="AT5080" s="94" t="e">
        <v>#NAME?</v>
      </c>
    </row>
    <row r="5081" customFormat="false" ht="15" hidden="false" customHeight="true" outlineLevel="0" collapsed="false">
      <c r="A5081" s="20" t="s">
        <v>16132</v>
      </c>
      <c r="B5081" s="20" t="str">
        <f aca="false">INDEX(Table2[], MATCH(L5081, Location_ID!$D$2:$D$3098, 0), 1)</f>
        <v>7f794738-4a8c-4c6f-84cc-3ed1d87819f7</v>
      </c>
      <c r="C5081" s="20" t="s">
        <v>1585</v>
      </c>
      <c r="D5081" s="230" t="s">
        <v>354</v>
      </c>
      <c r="E5081" s="20" t="s">
        <v>7134</v>
      </c>
      <c r="F5081" s="20" t="s">
        <v>7135</v>
      </c>
      <c r="G5081" s="20" t="s">
        <v>7591</v>
      </c>
      <c r="H5081" s="20"/>
      <c r="I5081" s="20" t="s">
        <v>15917</v>
      </c>
      <c r="J5081" s="20" t="s">
        <v>15927</v>
      </c>
      <c r="K5081" s="20" t="s">
        <v>7109</v>
      </c>
      <c r="L5081" s="20" t="s">
        <v>3515</v>
      </c>
      <c r="M5081" s="20" t="s">
        <v>7116</v>
      </c>
      <c r="N5081" s="20" t="s">
        <v>15902</v>
      </c>
      <c r="O5081" s="20" t="s">
        <v>15927</v>
      </c>
      <c r="P5081" s="201" t="n">
        <v>43730</v>
      </c>
      <c r="Q5081" s="201" t="n">
        <v>43763</v>
      </c>
      <c r="R5081" s="20" t="n">
        <v>1</v>
      </c>
      <c r="S5081" s="20" t="s">
        <v>7130</v>
      </c>
      <c r="T5081" s="20" t="n">
        <v>234.9894542</v>
      </c>
      <c r="U5081" s="20" t="n">
        <v>180.5688012</v>
      </c>
      <c r="V5081" s="20" t="n">
        <v>289.4101072</v>
      </c>
      <c r="W5081" s="20" t="s">
        <v>11510</v>
      </c>
      <c r="X5081" s="35"/>
      <c r="Y5081" s="35" t="n">
        <v>0</v>
      </c>
      <c r="Z5081" s="35" t="n">
        <v>1</v>
      </c>
      <c r="AE5081" s="94" t="e">
        <f aca="false" t="array" ref="AE5081:AK5081">_xlfn.torow(_xlfn.unique(_xlfn._xlws.filter(cat_table[Subsector],$E5081=cat_table[Sector],"")))</f>
        <v>#NAME?</v>
      </c>
      <c r="AF5081" s="94" t="e">
        <v>#NAME?</v>
      </c>
      <c r="AG5081" s="94" t="e">
        <v>#NAME?</v>
      </c>
      <c r="AH5081" s="94" t="e">
        <v>#NAME?</v>
      </c>
      <c r="AI5081" s="94" t="e">
        <v>#NAME?</v>
      </c>
      <c r="AJ5081" s="94" t="e">
        <v>#NAME?</v>
      </c>
      <c r="AK5081" s="94" t="e">
        <v>#NAME?</v>
      </c>
      <c r="AO5081" s="94" t="e">
        <f aca="false" t="array" ref="AO5081:AT5081">_xlfn.torow(_xlfn.unique(_xlfn._xlws.filter(cat_table[Sub-subsector],($E5081=cat_table[Sector])*($F5081=cat_table[Subsector]),"")))</f>
        <v>#NAME?</v>
      </c>
      <c r="AP5081" s="94" t="e">
        <v>#NAME?</v>
      </c>
      <c r="AQ5081" s="94" t="e">
        <v>#NAME?</v>
      </c>
      <c r="AR5081" s="94" t="e">
        <v>#NAME?</v>
      </c>
      <c r="AS5081" s="94" t="e">
        <v>#NAME?</v>
      </c>
      <c r="AT5081" s="94" t="e">
        <v>#NAME?</v>
      </c>
    </row>
    <row r="5082" customFormat="false" ht="15" hidden="false" customHeight="true" outlineLevel="0" collapsed="false">
      <c r="A5082" s="20" t="s">
        <v>16133</v>
      </c>
      <c r="B5082" s="20" t="str">
        <f aca="false">INDEX(Table2[], MATCH(L5082, Location_ID!$D$2:$D$3098, 0), 1)</f>
        <v>9c300be6-592c-410c-9604-9e12b34317ea</v>
      </c>
      <c r="C5082" s="20" t="s">
        <v>1585</v>
      </c>
      <c r="D5082" s="230" t="s">
        <v>354</v>
      </c>
      <c r="E5082" s="20" t="s">
        <v>7134</v>
      </c>
      <c r="F5082" s="20" t="s">
        <v>7135</v>
      </c>
      <c r="G5082" s="20" t="s">
        <v>7591</v>
      </c>
      <c r="H5082" s="20"/>
      <c r="I5082" s="20" t="s">
        <v>15917</v>
      </c>
      <c r="J5082" s="20" t="s">
        <v>317</v>
      </c>
      <c r="K5082" s="20" t="s">
        <v>7109</v>
      </c>
      <c r="L5082" s="20" t="s">
        <v>3517</v>
      </c>
      <c r="M5082" s="20" t="s">
        <v>7116</v>
      </c>
      <c r="N5082" s="20" t="s">
        <v>15902</v>
      </c>
      <c r="O5082" s="20" t="s">
        <v>317</v>
      </c>
      <c r="P5082" s="201" t="n">
        <v>43730</v>
      </c>
      <c r="Q5082" s="201" t="n">
        <v>43763</v>
      </c>
      <c r="R5082" s="20" t="n">
        <v>1</v>
      </c>
      <c r="S5082" s="20" t="s">
        <v>7130</v>
      </c>
      <c r="T5082" s="20" t="n">
        <v>37.5820082</v>
      </c>
      <c r="U5082" s="20" t="n">
        <v>27.2355634</v>
      </c>
      <c r="V5082" s="20" t="n">
        <v>47.928453</v>
      </c>
      <c r="W5082" s="20" t="s">
        <v>11510</v>
      </c>
      <c r="X5082" s="35"/>
      <c r="Y5082" s="35" t="n">
        <v>0</v>
      </c>
      <c r="Z5082" s="35" t="n">
        <v>1</v>
      </c>
      <c r="AE5082" s="94" t="e">
        <f aca="false" t="array" ref="AE5082:AK5082">_xlfn.torow(_xlfn.unique(_xlfn._xlws.filter(cat_table[Subsector],$E5082=cat_table[Sector],"")))</f>
        <v>#NAME?</v>
      </c>
      <c r="AF5082" s="94" t="e">
        <v>#NAME?</v>
      </c>
      <c r="AG5082" s="94" t="e">
        <v>#NAME?</v>
      </c>
      <c r="AH5082" s="94" t="e">
        <v>#NAME?</v>
      </c>
      <c r="AI5082" s="94" t="e">
        <v>#NAME?</v>
      </c>
      <c r="AJ5082" s="94" t="e">
        <v>#NAME?</v>
      </c>
      <c r="AK5082" s="94" t="e">
        <v>#NAME?</v>
      </c>
      <c r="AO5082" s="94" t="e">
        <f aca="false" t="array" ref="AO5082:AT5082">_xlfn.torow(_xlfn.unique(_xlfn._xlws.filter(cat_table[Sub-subsector],($E5082=cat_table[Sector])*($F5082=cat_table[Subsector]),"")))</f>
        <v>#NAME?</v>
      </c>
      <c r="AP5082" s="94" t="e">
        <v>#NAME?</v>
      </c>
      <c r="AQ5082" s="94" t="e">
        <v>#NAME?</v>
      </c>
      <c r="AR5082" s="94" t="e">
        <v>#NAME?</v>
      </c>
      <c r="AS5082" s="94" t="e">
        <v>#NAME?</v>
      </c>
      <c r="AT5082" s="94" t="e">
        <v>#NAME?</v>
      </c>
    </row>
    <row r="5083" customFormat="false" ht="15" hidden="false" customHeight="true" outlineLevel="0" collapsed="false">
      <c r="A5083" s="20" t="s">
        <v>16134</v>
      </c>
      <c r="B5083" s="20" t="str">
        <f aca="false">INDEX(Table2[], MATCH(L5083, Location_ID!$D$2:$D$3098, 0), 1)</f>
        <v>e46e1c19-ed24-4d1b-a87d-490613d5eba2</v>
      </c>
      <c r="C5083" s="20" t="s">
        <v>1585</v>
      </c>
      <c r="D5083" s="230" t="s">
        <v>354</v>
      </c>
      <c r="E5083" s="20" t="s">
        <v>7134</v>
      </c>
      <c r="F5083" s="20" t="s">
        <v>7135</v>
      </c>
      <c r="G5083" s="20" t="s">
        <v>7591</v>
      </c>
      <c r="H5083" s="20"/>
      <c r="I5083" s="20" t="s">
        <v>15917</v>
      </c>
      <c r="J5083" s="20" t="s">
        <v>15927</v>
      </c>
      <c r="K5083" s="20" t="s">
        <v>7109</v>
      </c>
      <c r="L5083" s="20" t="s">
        <v>3519</v>
      </c>
      <c r="M5083" s="20" t="s">
        <v>7116</v>
      </c>
      <c r="N5083" s="20" t="s">
        <v>15902</v>
      </c>
      <c r="O5083" s="20" t="s">
        <v>15927</v>
      </c>
      <c r="P5083" s="201" t="n">
        <v>43730</v>
      </c>
      <c r="Q5083" s="201" t="n">
        <v>43763</v>
      </c>
      <c r="R5083" s="20" t="n">
        <v>1</v>
      </c>
      <c r="S5083" s="20" t="s">
        <v>7130</v>
      </c>
      <c r="T5083" s="20" t="n">
        <v>308.1006172</v>
      </c>
      <c r="U5083" s="20" t="n">
        <v>249.18251546</v>
      </c>
      <c r="V5083" s="20" t="n">
        <v>367.01871894</v>
      </c>
      <c r="W5083" s="20" t="s">
        <v>11510</v>
      </c>
      <c r="X5083" s="35"/>
      <c r="Y5083" s="35" t="n">
        <v>0</v>
      </c>
      <c r="Z5083" s="35" t="n">
        <v>1</v>
      </c>
      <c r="AE5083" s="94" t="e">
        <f aca="false" t="array" ref="AE5083:AK5083">_xlfn.torow(_xlfn.unique(_xlfn._xlws.filter(cat_table[Subsector],$E5083=cat_table[Sector],"")))</f>
        <v>#NAME?</v>
      </c>
      <c r="AF5083" s="94" t="e">
        <v>#NAME?</v>
      </c>
      <c r="AG5083" s="94" t="e">
        <v>#NAME?</v>
      </c>
      <c r="AH5083" s="94" t="e">
        <v>#NAME?</v>
      </c>
      <c r="AI5083" s="94" t="e">
        <v>#NAME?</v>
      </c>
      <c r="AJ5083" s="94" t="e">
        <v>#NAME?</v>
      </c>
      <c r="AK5083" s="94" t="e">
        <v>#NAME?</v>
      </c>
      <c r="AO5083" s="94" t="e">
        <f aca="false" t="array" ref="AO5083:AT5083">_xlfn.torow(_xlfn.unique(_xlfn._xlws.filter(cat_table[Sub-subsector],($E5083=cat_table[Sector])*($F5083=cat_table[Subsector]),"")))</f>
        <v>#NAME?</v>
      </c>
      <c r="AP5083" s="94" t="e">
        <v>#NAME?</v>
      </c>
      <c r="AQ5083" s="94" t="e">
        <v>#NAME?</v>
      </c>
      <c r="AR5083" s="94" t="e">
        <v>#NAME?</v>
      </c>
      <c r="AS5083" s="94" t="e">
        <v>#NAME?</v>
      </c>
      <c r="AT5083" s="94" t="e">
        <v>#NAME?</v>
      </c>
    </row>
    <row r="5084" customFormat="false" ht="15" hidden="false" customHeight="true" outlineLevel="0" collapsed="false">
      <c r="A5084" s="20" t="s">
        <v>16135</v>
      </c>
      <c r="B5084" s="20" t="str">
        <f aca="false">INDEX(Table2[], MATCH(L5084, Location_ID!$D$2:$D$3098, 0), 1)</f>
        <v>651814a9-2813-46dd-baa0-0fdab0524c86</v>
      </c>
      <c r="C5084" s="20" t="s">
        <v>1585</v>
      </c>
      <c r="D5084" s="230" t="s">
        <v>354</v>
      </c>
      <c r="E5084" s="20" t="s">
        <v>7134</v>
      </c>
      <c r="F5084" s="20" t="s">
        <v>7135</v>
      </c>
      <c r="G5084" s="20" t="s">
        <v>7591</v>
      </c>
      <c r="H5084" s="20"/>
      <c r="I5084" s="20" t="s">
        <v>15917</v>
      </c>
      <c r="J5084" s="20" t="s">
        <v>15927</v>
      </c>
      <c r="K5084" s="20" t="s">
        <v>7109</v>
      </c>
      <c r="L5084" s="20" t="s">
        <v>3521</v>
      </c>
      <c r="M5084" s="20" t="s">
        <v>7116</v>
      </c>
      <c r="N5084" s="20" t="s">
        <v>15902</v>
      </c>
      <c r="O5084" s="20" t="s">
        <v>15927</v>
      </c>
      <c r="P5084" s="201" t="n">
        <v>43730</v>
      </c>
      <c r="Q5084" s="201" t="n">
        <v>43763</v>
      </c>
      <c r="R5084" s="20" t="n">
        <v>1</v>
      </c>
      <c r="S5084" s="20" t="s">
        <v>7130</v>
      </c>
      <c r="T5084" s="20" t="n">
        <v>95.80097482</v>
      </c>
      <c r="U5084" s="20" t="n">
        <v>77.46881414</v>
      </c>
      <c r="V5084" s="20" t="n">
        <v>114.1331355</v>
      </c>
      <c r="W5084" s="20" t="s">
        <v>11510</v>
      </c>
      <c r="X5084" s="35"/>
      <c r="Y5084" s="35" t="n">
        <v>0</v>
      </c>
      <c r="Z5084" s="35" t="n">
        <v>1</v>
      </c>
      <c r="AE5084" s="94" t="e">
        <f aca="false" t="array" ref="AE5084:AK5084">_xlfn.torow(_xlfn.unique(_xlfn._xlws.filter(cat_table[Subsector],$E5084=cat_table[Sector],"")))</f>
        <v>#NAME?</v>
      </c>
      <c r="AF5084" s="94" t="e">
        <v>#NAME?</v>
      </c>
      <c r="AG5084" s="94" t="e">
        <v>#NAME?</v>
      </c>
      <c r="AH5084" s="94" t="e">
        <v>#NAME?</v>
      </c>
      <c r="AI5084" s="94" t="e">
        <v>#NAME?</v>
      </c>
      <c r="AJ5084" s="94" t="e">
        <v>#NAME?</v>
      </c>
      <c r="AK5084" s="94" t="e">
        <v>#NAME?</v>
      </c>
      <c r="AO5084" s="94" t="e">
        <f aca="false" t="array" ref="AO5084:AT5084">_xlfn.torow(_xlfn.unique(_xlfn._xlws.filter(cat_table[Sub-subsector],($E5084=cat_table[Sector])*($F5084=cat_table[Subsector]),"")))</f>
        <v>#NAME?</v>
      </c>
      <c r="AP5084" s="94" t="e">
        <v>#NAME?</v>
      </c>
      <c r="AQ5084" s="94" t="e">
        <v>#NAME?</v>
      </c>
      <c r="AR5084" s="94" t="e">
        <v>#NAME?</v>
      </c>
      <c r="AS5084" s="94" t="e">
        <v>#NAME?</v>
      </c>
      <c r="AT5084" s="94" t="e">
        <v>#NAME?</v>
      </c>
    </row>
    <row r="5085" customFormat="false" ht="15" hidden="false" customHeight="true" outlineLevel="0" collapsed="false">
      <c r="A5085" s="20" t="s">
        <v>16136</v>
      </c>
      <c r="B5085" s="20" t="str">
        <f aca="false">INDEX(Table2[], MATCH(L5085, Location_ID!$D$2:$D$3098, 0), 1)</f>
        <v>eae5add6-fab0-4370-9a61-943187bf7de4</v>
      </c>
      <c r="C5085" s="20" t="s">
        <v>1585</v>
      </c>
      <c r="D5085" s="230" t="s">
        <v>354</v>
      </c>
      <c r="E5085" s="20" t="s">
        <v>7134</v>
      </c>
      <c r="F5085" s="20" t="s">
        <v>7135</v>
      </c>
      <c r="G5085" s="20" t="s">
        <v>7591</v>
      </c>
      <c r="H5085" s="20"/>
      <c r="I5085" s="20" t="s">
        <v>15917</v>
      </c>
      <c r="J5085" s="20" t="s">
        <v>15932</v>
      </c>
      <c r="K5085" s="20" t="s">
        <v>7109</v>
      </c>
      <c r="L5085" s="20" t="s">
        <v>3523</v>
      </c>
      <c r="M5085" s="20" t="s">
        <v>7116</v>
      </c>
      <c r="N5085" s="20" t="s">
        <v>15902</v>
      </c>
      <c r="O5085" s="20" t="s">
        <v>15932</v>
      </c>
      <c r="P5085" s="201" t="n">
        <v>43730</v>
      </c>
      <c r="Q5085" s="201" t="n">
        <v>43763</v>
      </c>
      <c r="R5085" s="20" t="n">
        <v>1</v>
      </c>
      <c r="S5085" s="20" t="s">
        <v>7130</v>
      </c>
      <c r="T5085" s="20" t="n">
        <v>64.62483657</v>
      </c>
      <c r="U5085" s="20" t="n">
        <v>37.00592504</v>
      </c>
      <c r="V5085" s="20" t="n">
        <v>92.2437481</v>
      </c>
      <c r="W5085" s="20" t="s">
        <v>11510</v>
      </c>
      <c r="X5085" s="35"/>
      <c r="Y5085" s="35" t="n">
        <v>0</v>
      </c>
      <c r="Z5085" s="35" t="n">
        <v>1</v>
      </c>
      <c r="AE5085" s="94" t="e">
        <f aca="false" t="array" ref="AE5085:AK5085">_xlfn.torow(_xlfn.unique(_xlfn._xlws.filter(cat_table[Subsector],$E5085=cat_table[Sector],"")))</f>
        <v>#NAME?</v>
      </c>
      <c r="AF5085" s="94" t="e">
        <v>#NAME?</v>
      </c>
      <c r="AG5085" s="94" t="e">
        <v>#NAME?</v>
      </c>
      <c r="AH5085" s="94" t="e">
        <v>#NAME?</v>
      </c>
      <c r="AI5085" s="94" t="e">
        <v>#NAME?</v>
      </c>
      <c r="AJ5085" s="94" t="e">
        <v>#NAME?</v>
      </c>
      <c r="AK5085" s="94" t="e">
        <v>#NAME?</v>
      </c>
      <c r="AO5085" s="94" t="e">
        <f aca="false" t="array" ref="AO5085:AT5085">_xlfn.torow(_xlfn.unique(_xlfn._xlws.filter(cat_table[Sub-subsector],($E5085=cat_table[Sector])*($F5085=cat_table[Subsector]),"")))</f>
        <v>#NAME?</v>
      </c>
      <c r="AP5085" s="94" t="e">
        <v>#NAME?</v>
      </c>
      <c r="AQ5085" s="94" t="e">
        <v>#NAME?</v>
      </c>
      <c r="AR5085" s="94" t="e">
        <v>#NAME?</v>
      </c>
      <c r="AS5085" s="94" t="e">
        <v>#NAME?</v>
      </c>
      <c r="AT5085" s="94" t="e">
        <v>#NAME?</v>
      </c>
    </row>
    <row r="5086" customFormat="false" ht="15" hidden="false" customHeight="true" outlineLevel="0" collapsed="false">
      <c r="A5086" s="20" t="s">
        <v>16137</v>
      </c>
      <c r="B5086" s="20" t="str">
        <f aca="false">INDEX(Table2[], MATCH(L5086, Location_ID!$D$2:$D$3098, 0), 1)</f>
        <v>fa89867f-03dc-454c-a019-dbe62b4926da</v>
      </c>
      <c r="C5086" s="20" t="s">
        <v>1585</v>
      </c>
      <c r="D5086" s="230" t="s">
        <v>354</v>
      </c>
      <c r="E5086" s="20" t="s">
        <v>7134</v>
      </c>
      <c r="F5086" s="20" t="s">
        <v>7135</v>
      </c>
      <c r="G5086" s="20" t="s">
        <v>7591</v>
      </c>
      <c r="H5086" s="20"/>
      <c r="I5086" s="20" t="s">
        <v>15917</v>
      </c>
      <c r="J5086" s="20" t="s">
        <v>15932</v>
      </c>
      <c r="K5086" s="20" t="s">
        <v>7109</v>
      </c>
      <c r="L5086" s="20" t="s">
        <v>3525</v>
      </c>
      <c r="M5086" s="20" t="s">
        <v>7116</v>
      </c>
      <c r="N5086" s="20" t="s">
        <v>15902</v>
      </c>
      <c r="O5086" s="20" t="s">
        <v>15932</v>
      </c>
      <c r="P5086" s="201" t="n">
        <v>43730</v>
      </c>
      <c r="Q5086" s="201" t="n">
        <v>43763</v>
      </c>
      <c r="R5086" s="20" t="n">
        <v>1</v>
      </c>
      <c r="S5086" s="20" t="s">
        <v>7130</v>
      </c>
      <c r="T5086" s="20" t="n">
        <v>333.1154804</v>
      </c>
      <c r="U5086" s="20" t="n">
        <v>274.3635522</v>
      </c>
      <c r="V5086" s="20" t="n">
        <v>391.8674086</v>
      </c>
      <c r="W5086" s="20" t="s">
        <v>11510</v>
      </c>
      <c r="X5086" s="35"/>
      <c r="Y5086" s="35" t="n">
        <v>0</v>
      </c>
      <c r="Z5086" s="35" t="n">
        <v>1</v>
      </c>
      <c r="AE5086" s="94" t="e">
        <f aca="false" t="array" ref="AE5086:AK5086">_xlfn.torow(_xlfn.unique(_xlfn._xlws.filter(cat_table[Subsector],$E5086=cat_table[Sector],"")))</f>
        <v>#NAME?</v>
      </c>
      <c r="AF5086" s="94" t="e">
        <v>#NAME?</v>
      </c>
      <c r="AG5086" s="94" t="e">
        <v>#NAME?</v>
      </c>
      <c r="AH5086" s="94" t="e">
        <v>#NAME?</v>
      </c>
      <c r="AI5086" s="94" t="e">
        <v>#NAME?</v>
      </c>
      <c r="AJ5086" s="94" t="e">
        <v>#NAME?</v>
      </c>
      <c r="AK5086" s="94" t="e">
        <v>#NAME?</v>
      </c>
      <c r="AO5086" s="94" t="e">
        <f aca="false" t="array" ref="AO5086:AT5086">_xlfn.torow(_xlfn.unique(_xlfn._xlws.filter(cat_table[Sub-subsector],($E5086=cat_table[Sector])*($F5086=cat_table[Subsector]),"")))</f>
        <v>#NAME?</v>
      </c>
      <c r="AP5086" s="94" t="e">
        <v>#NAME?</v>
      </c>
      <c r="AQ5086" s="94" t="e">
        <v>#NAME?</v>
      </c>
      <c r="AR5086" s="94" t="e">
        <v>#NAME?</v>
      </c>
      <c r="AS5086" s="94" t="e">
        <v>#NAME?</v>
      </c>
      <c r="AT5086" s="94" t="e">
        <v>#NAME?</v>
      </c>
    </row>
    <row r="5087" customFormat="false" ht="15" hidden="false" customHeight="true" outlineLevel="0" collapsed="false">
      <c r="A5087" s="20" t="s">
        <v>16138</v>
      </c>
      <c r="B5087" s="20" t="str">
        <f aca="false">INDEX(Table2[], MATCH(L5087, Location_ID!$D$2:$D$3098, 0), 1)</f>
        <v>0999dc62-83ec-478e-b512-5e52ba35267e</v>
      </c>
      <c r="C5087" s="20" t="s">
        <v>1585</v>
      </c>
      <c r="D5087" s="230" t="s">
        <v>354</v>
      </c>
      <c r="E5087" s="20" t="s">
        <v>7134</v>
      </c>
      <c r="F5087" s="20" t="s">
        <v>7135</v>
      </c>
      <c r="G5087" s="20" t="s">
        <v>7591</v>
      </c>
      <c r="H5087" s="20"/>
      <c r="I5087" s="20" t="s">
        <v>15917</v>
      </c>
      <c r="J5087" s="20" t="s">
        <v>15922</v>
      </c>
      <c r="K5087" s="20" t="s">
        <v>7109</v>
      </c>
      <c r="L5087" s="20" t="s">
        <v>3527</v>
      </c>
      <c r="M5087" s="20" t="s">
        <v>7116</v>
      </c>
      <c r="N5087" s="20" t="s">
        <v>15902</v>
      </c>
      <c r="O5087" s="20" t="s">
        <v>15922</v>
      </c>
      <c r="P5087" s="201" t="n">
        <v>43730</v>
      </c>
      <c r="Q5087" s="201" t="n">
        <v>43763</v>
      </c>
      <c r="R5087" s="20" t="n">
        <v>1</v>
      </c>
      <c r="S5087" s="20" t="s">
        <v>7130</v>
      </c>
      <c r="T5087" s="20" t="n">
        <v>86.6754001</v>
      </c>
      <c r="U5087" s="20" t="n">
        <v>59.1875543</v>
      </c>
      <c r="V5087" s="20" t="n">
        <v>114.1632459</v>
      </c>
      <c r="W5087" s="20" t="s">
        <v>11510</v>
      </c>
      <c r="X5087" s="35"/>
      <c r="Y5087" s="35" t="n">
        <v>0</v>
      </c>
      <c r="Z5087" s="35" t="n">
        <v>1</v>
      </c>
      <c r="AE5087" s="94" t="e">
        <f aca="false" t="array" ref="AE5087:AK5087">_xlfn.torow(_xlfn.unique(_xlfn._xlws.filter(cat_table[Subsector],$E5087=cat_table[Sector],"")))</f>
        <v>#NAME?</v>
      </c>
      <c r="AF5087" s="94" t="e">
        <v>#NAME?</v>
      </c>
      <c r="AG5087" s="94" t="e">
        <v>#NAME?</v>
      </c>
      <c r="AH5087" s="94" t="e">
        <v>#NAME?</v>
      </c>
      <c r="AI5087" s="94" t="e">
        <v>#NAME?</v>
      </c>
      <c r="AJ5087" s="94" t="e">
        <v>#NAME?</v>
      </c>
      <c r="AK5087" s="94" t="e">
        <v>#NAME?</v>
      </c>
      <c r="AO5087" s="94" t="e">
        <f aca="false" t="array" ref="AO5087:AT5087">_xlfn.torow(_xlfn.unique(_xlfn._xlws.filter(cat_table[Sub-subsector],($E5087=cat_table[Sector])*($F5087=cat_table[Subsector]),"")))</f>
        <v>#NAME?</v>
      </c>
      <c r="AP5087" s="94" t="e">
        <v>#NAME?</v>
      </c>
      <c r="AQ5087" s="94" t="e">
        <v>#NAME?</v>
      </c>
      <c r="AR5087" s="94" t="e">
        <v>#NAME?</v>
      </c>
      <c r="AS5087" s="94" t="e">
        <v>#NAME?</v>
      </c>
      <c r="AT5087" s="94" t="e">
        <v>#NAME?</v>
      </c>
    </row>
    <row r="5088" customFormat="false" ht="15" hidden="false" customHeight="true" outlineLevel="0" collapsed="false">
      <c r="A5088" s="20" t="s">
        <v>16139</v>
      </c>
      <c r="B5088" s="20" t="str">
        <f aca="false">INDEX(Table2[], MATCH(L5088, Location_ID!$D$2:$D$3098, 0), 1)</f>
        <v>6ee63e63-b107-465b-a7e3-653806f5d163</v>
      </c>
      <c r="C5088" s="20" t="s">
        <v>1585</v>
      </c>
      <c r="D5088" s="230" t="s">
        <v>354</v>
      </c>
      <c r="E5088" s="20" t="s">
        <v>7134</v>
      </c>
      <c r="F5088" s="20" t="s">
        <v>7135</v>
      </c>
      <c r="G5088" s="20" t="s">
        <v>7591</v>
      </c>
      <c r="H5088" s="20"/>
      <c r="I5088" s="20" t="s">
        <v>15917</v>
      </c>
      <c r="J5088" s="20" t="s">
        <v>15918</v>
      </c>
      <c r="K5088" s="20" t="s">
        <v>7109</v>
      </c>
      <c r="L5088" s="20" t="s">
        <v>3529</v>
      </c>
      <c r="M5088" s="20" t="s">
        <v>7116</v>
      </c>
      <c r="N5088" s="20" t="s">
        <v>15902</v>
      </c>
      <c r="O5088" s="20" t="s">
        <v>15918</v>
      </c>
      <c r="P5088" s="201" t="n">
        <v>43730</v>
      </c>
      <c r="Q5088" s="201" t="n">
        <v>43763</v>
      </c>
      <c r="R5088" s="20" t="n">
        <v>1</v>
      </c>
      <c r="S5088" s="20" t="s">
        <v>7130</v>
      </c>
      <c r="T5088" s="20" t="n">
        <v>116.7719043</v>
      </c>
      <c r="U5088" s="20" t="n">
        <v>90.19872059</v>
      </c>
      <c r="V5088" s="20" t="n">
        <v>143.34508801</v>
      </c>
      <c r="W5088" s="20" t="s">
        <v>11510</v>
      </c>
      <c r="X5088" s="35"/>
      <c r="Y5088" s="35" t="n">
        <v>0</v>
      </c>
      <c r="Z5088" s="35" t="n">
        <v>1</v>
      </c>
      <c r="AE5088" s="94" t="e">
        <f aca="false" t="array" ref="AE5088:AK5088">_xlfn.torow(_xlfn.unique(_xlfn._xlws.filter(cat_table[Subsector],$E5088=cat_table[Sector],"")))</f>
        <v>#NAME?</v>
      </c>
      <c r="AF5088" s="94" t="e">
        <v>#NAME?</v>
      </c>
      <c r="AG5088" s="94" t="e">
        <v>#NAME?</v>
      </c>
      <c r="AH5088" s="94" t="e">
        <v>#NAME?</v>
      </c>
      <c r="AI5088" s="94" t="e">
        <v>#NAME?</v>
      </c>
      <c r="AJ5088" s="94" t="e">
        <v>#NAME?</v>
      </c>
      <c r="AK5088" s="94" t="e">
        <v>#NAME?</v>
      </c>
      <c r="AO5088" s="94" t="e">
        <f aca="false" t="array" ref="AO5088:AT5088">_xlfn.torow(_xlfn.unique(_xlfn._xlws.filter(cat_table[Sub-subsector],($E5088=cat_table[Sector])*($F5088=cat_table[Subsector]),"")))</f>
        <v>#NAME?</v>
      </c>
      <c r="AP5088" s="94" t="e">
        <v>#NAME?</v>
      </c>
      <c r="AQ5088" s="94" t="e">
        <v>#NAME?</v>
      </c>
      <c r="AR5088" s="94" t="e">
        <v>#NAME?</v>
      </c>
      <c r="AS5088" s="94" t="e">
        <v>#NAME?</v>
      </c>
      <c r="AT5088" s="94" t="e">
        <v>#NAME?</v>
      </c>
    </row>
    <row r="5089" customFormat="false" ht="15" hidden="false" customHeight="true" outlineLevel="0" collapsed="false">
      <c r="A5089" s="20" t="s">
        <v>16140</v>
      </c>
      <c r="B5089" s="20" t="str">
        <f aca="false">INDEX(Table2[], MATCH(L5089, Location_ID!$D$2:$D$3098, 0), 1)</f>
        <v>c208cb4b-726f-4b7b-bcba-c0ae9378a2d7</v>
      </c>
      <c r="C5089" s="20" t="s">
        <v>1585</v>
      </c>
      <c r="D5089" s="230" t="s">
        <v>354</v>
      </c>
      <c r="E5089" s="20" t="s">
        <v>7134</v>
      </c>
      <c r="F5089" s="20" t="s">
        <v>7135</v>
      </c>
      <c r="G5089" s="20" t="s">
        <v>7591</v>
      </c>
      <c r="H5089" s="20"/>
      <c r="I5089" s="20" t="s">
        <v>15917</v>
      </c>
      <c r="J5089" s="20" t="s">
        <v>15922</v>
      </c>
      <c r="K5089" s="20" t="s">
        <v>7109</v>
      </c>
      <c r="L5089" s="20" t="s">
        <v>3531</v>
      </c>
      <c r="M5089" s="20" t="s">
        <v>7116</v>
      </c>
      <c r="N5089" s="20" t="s">
        <v>15902</v>
      </c>
      <c r="O5089" s="20" t="s">
        <v>15922</v>
      </c>
      <c r="P5089" s="201" t="n">
        <v>43730</v>
      </c>
      <c r="Q5089" s="201" t="n">
        <v>43763</v>
      </c>
      <c r="R5089" s="20" t="n">
        <v>1</v>
      </c>
      <c r="S5089" s="20" t="s">
        <v>7130</v>
      </c>
      <c r="T5089" s="20" t="n">
        <v>127.5007779</v>
      </c>
      <c r="U5089" s="20" t="n">
        <v>74.72423557</v>
      </c>
      <c r="V5089" s="20" t="n">
        <v>180.27732023</v>
      </c>
      <c r="W5089" s="20" t="s">
        <v>11510</v>
      </c>
      <c r="X5089" s="35"/>
      <c r="Y5089" s="35" t="n">
        <v>0</v>
      </c>
      <c r="Z5089" s="35" t="n">
        <v>1</v>
      </c>
      <c r="AE5089" s="94" t="e">
        <f aca="false" t="array" ref="AE5089:AK5089">_xlfn.torow(_xlfn.unique(_xlfn._xlws.filter(cat_table[Subsector],$E5089=cat_table[Sector],"")))</f>
        <v>#NAME?</v>
      </c>
      <c r="AF5089" s="94" t="e">
        <v>#NAME?</v>
      </c>
      <c r="AG5089" s="94" t="e">
        <v>#NAME?</v>
      </c>
      <c r="AH5089" s="94" t="e">
        <v>#NAME?</v>
      </c>
      <c r="AI5089" s="94" t="e">
        <v>#NAME?</v>
      </c>
      <c r="AJ5089" s="94" t="e">
        <v>#NAME?</v>
      </c>
      <c r="AK5089" s="94" t="e">
        <v>#NAME?</v>
      </c>
      <c r="AO5089" s="94" t="e">
        <f aca="false" t="array" ref="AO5089:AT5089">_xlfn.torow(_xlfn.unique(_xlfn._xlws.filter(cat_table[Sub-subsector],($E5089=cat_table[Sector])*($F5089=cat_table[Subsector]),"")))</f>
        <v>#NAME?</v>
      </c>
      <c r="AP5089" s="94" t="e">
        <v>#NAME?</v>
      </c>
      <c r="AQ5089" s="94" t="e">
        <v>#NAME?</v>
      </c>
      <c r="AR5089" s="94" t="e">
        <v>#NAME?</v>
      </c>
      <c r="AS5089" s="94" t="e">
        <v>#NAME?</v>
      </c>
      <c r="AT5089" s="94" t="e">
        <v>#NAME?</v>
      </c>
    </row>
    <row r="5090" customFormat="false" ht="15" hidden="false" customHeight="true" outlineLevel="0" collapsed="false">
      <c r="A5090" s="20" t="s">
        <v>16141</v>
      </c>
      <c r="B5090" s="20" t="str">
        <f aca="false">INDEX(Table2[], MATCH(L5090, Location_ID!$D$2:$D$3098, 0), 1)</f>
        <v>ceee0435-546f-470c-b9df-7fdc1f62855c</v>
      </c>
      <c r="C5090" s="20" t="s">
        <v>1585</v>
      </c>
      <c r="D5090" s="230" t="s">
        <v>354</v>
      </c>
      <c r="E5090" s="20" t="s">
        <v>7134</v>
      </c>
      <c r="F5090" s="20" t="s">
        <v>7135</v>
      </c>
      <c r="G5090" s="20" t="s">
        <v>7591</v>
      </c>
      <c r="H5090" s="20"/>
      <c r="I5090" s="20" t="s">
        <v>15917</v>
      </c>
      <c r="J5090" s="20" t="s">
        <v>15918</v>
      </c>
      <c r="K5090" s="20" t="s">
        <v>7109</v>
      </c>
      <c r="L5090" s="20" t="s">
        <v>3533</v>
      </c>
      <c r="M5090" s="20" t="s">
        <v>7116</v>
      </c>
      <c r="N5090" s="20" t="s">
        <v>15902</v>
      </c>
      <c r="O5090" s="20" t="s">
        <v>15918</v>
      </c>
      <c r="P5090" s="201" t="n">
        <v>43730</v>
      </c>
      <c r="Q5090" s="201" t="n">
        <v>43763</v>
      </c>
      <c r="R5090" s="20" t="n">
        <v>1</v>
      </c>
      <c r="S5090" s="20" t="s">
        <v>7130</v>
      </c>
      <c r="T5090" s="20" t="n">
        <v>65.19742587</v>
      </c>
      <c r="U5090" s="20" t="n">
        <v>38.52309509</v>
      </c>
      <c r="V5090" s="20" t="n">
        <v>91.87175665</v>
      </c>
      <c r="W5090" s="20" t="s">
        <v>11510</v>
      </c>
      <c r="X5090" s="35"/>
      <c r="Y5090" s="35" t="n">
        <v>0</v>
      </c>
      <c r="Z5090" s="35" t="n">
        <v>1</v>
      </c>
      <c r="AE5090" s="94" t="e">
        <f aca="false" t="array" ref="AE5090:AK5090">_xlfn.torow(_xlfn.unique(_xlfn._xlws.filter(cat_table[Subsector],$E5090=cat_table[Sector],"")))</f>
        <v>#NAME?</v>
      </c>
      <c r="AF5090" s="94" t="e">
        <v>#NAME?</v>
      </c>
      <c r="AG5090" s="94" t="e">
        <v>#NAME?</v>
      </c>
      <c r="AH5090" s="94" t="e">
        <v>#NAME?</v>
      </c>
      <c r="AI5090" s="94" t="e">
        <v>#NAME?</v>
      </c>
      <c r="AJ5090" s="94" t="e">
        <v>#NAME?</v>
      </c>
      <c r="AK5090" s="94" t="e">
        <v>#NAME?</v>
      </c>
      <c r="AO5090" s="94" t="e">
        <f aca="false" t="array" ref="AO5090:AT5090">_xlfn.torow(_xlfn.unique(_xlfn._xlws.filter(cat_table[Sub-subsector],($E5090=cat_table[Sector])*($F5090=cat_table[Subsector]),"")))</f>
        <v>#NAME?</v>
      </c>
      <c r="AP5090" s="94" t="e">
        <v>#NAME?</v>
      </c>
      <c r="AQ5090" s="94" t="e">
        <v>#NAME?</v>
      </c>
      <c r="AR5090" s="94" t="e">
        <v>#NAME?</v>
      </c>
      <c r="AS5090" s="94" t="e">
        <v>#NAME?</v>
      </c>
      <c r="AT5090" s="94" t="e">
        <v>#NAME?</v>
      </c>
    </row>
    <row r="5091" customFormat="false" ht="15" hidden="false" customHeight="true" outlineLevel="0" collapsed="false">
      <c r="A5091" s="20" t="s">
        <v>16142</v>
      </c>
      <c r="B5091" s="20" t="str">
        <f aca="false">INDEX(Table2[], MATCH(L5091, Location_ID!$D$2:$D$3098, 0), 1)</f>
        <v>c41cc40b-f992-422f-97fc-ffe30fdbb397</v>
      </c>
      <c r="C5091" s="20" t="s">
        <v>1585</v>
      </c>
      <c r="D5091" s="230" t="s">
        <v>354</v>
      </c>
      <c r="E5091" s="20" t="s">
        <v>7134</v>
      </c>
      <c r="F5091" s="20" t="s">
        <v>7135</v>
      </c>
      <c r="G5091" s="20" t="s">
        <v>7591</v>
      </c>
      <c r="H5091" s="20"/>
      <c r="I5091" s="20" t="s">
        <v>15917</v>
      </c>
      <c r="J5091" s="20" t="s">
        <v>15922</v>
      </c>
      <c r="K5091" s="20" t="s">
        <v>7109</v>
      </c>
      <c r="L5091" s="20" t="s">
        <v>3535</v>
      </c>
      <c r="M5091" s="20" t="s">
        <v>7116</v>
      </c>
      <c r="N5091" s="20" t="s">
        <v>15902</v>
      </c>
      <c r="O5091" s="20" t="s">
        <v>15922</v>
      </c>
      <c r="P5091" s="201" t="n">
        <v>43730</v>
      </c>
      <c r="Q5091" s="201" t="n">
        <v>43763</v>
      </c>
      <c r="R5091" s="20" t="n">
        <v>1</v>
      </c>
      <c r="S5091" s="20" t="s">
        <v>7130</v>
      </c>
      <c r="T5091" s="20" t="n">
        <v>12.13953191</v>
      </c>
      <c r="U5091" s="20" t="n">
        <v>4.435019083</v>
      </c>
      <c r="V5091" s="20" t="n">
        <v>19.844044737</v>
      </c>
      <c r="W5091" s="20" t="s">
        <v>11510</v>
      </c>
      <c r="X5091" s="35"/>
      <c r="Y5091" s="35" t="n">
        <v>0</v>
      </c>
      <c r="Z5091" s="35" t="n">
        <v>1</v>
      </c>
      <c r="AE5091" s="94" t="e">
        <f aca="false" t="array" ref="AE5091:AK5091">_xlfn.torow(_xlfn.unique(_xlfn._xlws.filter(cat_table[Subsector],$E5091=cat_table[Sector],"")))</f>
        <v>#NAME?</v>
      </c>
      <c r="AF5091" s="94" t="e">
        <v>#NAME?</v>
      </c>
      <c r="AG5091" s="94" t="e">
        <v>#NAME?</v>
      </c>
      <c r="AH5091" s="94" t="e">
        <v>#NAME?</v>
      </c>
      <c r="AI5091" s="94" t="e">
        <v>#NAME?</v>
      </c>
      <c r="AJ5091" s="94" t="e">
        <v>#NAME?</v>
      </c>
      <c r="AK5091" s="94" t="e">
        <v>#NAME?</v>
      </c>
      <c r="AO5091" s="94" t="e">
        <f aca="false" t="array" ref="AO5091:AT5091">_xlfn.torow(_xlfn.unique(_xlfn._xlws.filter(cat_table[Sub-subsector],($E5091=cat_table[Sector])*($F5091=cat_table[Subsector]),"")))</f>
        <v>#NAME?</v>
      </c>
      <c r="AP5091" s="94" t="e">
        <v>#NAME?</v>
      </c>
      <c r="AQ5091" s="94" t="e">
        <v>#NAME?</v>
      </c>
      <c r="AR5091" s="94" t="e">
        <v>#NAME?</v>
      </c>
      <c r="AS5091" s="94" t="e">
        <v>#NAME?</v>
      </c>
      <c r="AT5091" s="94" t="e">
        <v>#NAME?</v>
      </c>
    </row>
    <row r="5092" customFormat="false" ht="15" hidden="false" customHeight="true" outlineLevel="0" collapsed="false">
      <c r="A5092" s="20" t="s">
        <v>16143</v>
      </c>
      <c r="B5092" s="20" t="str">
        <f aca="false">INDEX(Table2[], MATCH(L5092, Location_ID!$D$2:$D$3098, 0), 1)</f>
        <v>d9d925cb-63a4-480d-b8cc-6ee2292560c7</v>
      </c>
      <c r="C5092" s="20" t="s">
        <v>1585</v>
      </c>
      <c r="D5092" s="230" t="s">
        <v>354</v>
      </c>
      <c r="E5092" s="20" t="s">
        <v>7134</v>
      </c>
      <c r="F5092" s="20" t="s">
        <v>7135</v>
      </c>
      <c r="G5092" s="20" t="s">
        <v>7591</v>
      </c>
      <c r="H5092" s="20"/>
      <c r="I5092" s="20" t="s">
        <v>15917</v>
      </c>
      <c r="J5092" s="20" t="s">
        <v>15932</v>
      </c>
      <c r="K5092" s="20" t="s">
        <v>7109</v>
      </c>
      <c r="L5092" s="20" t="s">
        <v>3537</v>
      </c>
      <c r="M5092" s="20" t="s">
        <v>7116</v>
      </c>
      <c r="N5092" s="20" t="s">
        <v>15902</v>
      </c>
      <c r="O5092" s="20" t="s">
        <v>15932</v>
      </c>
      <c r="P5092" s="201" t="n">
        <v>43730</v>
      </c>
      <c r="Q5092" s="201" t="n">
        <v>43763</v>
      </c>
      <c r="R5092" s="20" t="n">
        <v>1</v>
      </c>
      <c r="S5092" s="20" t="s">
        <v>7130</v>
      </c>
      <c r="T5092" s="20" t="n">
        <v>21.9960038</v>
      </c>
      <c r="U5092" s="20" t="n">
        <v>6.7147088</v>
      </c>
      <c r="V5092" s="20" t="n">
        <v>37.2772988</v>
      </c>
      <c r="W5092" s="20" t="s">
        <v>11510</v>
      </c>
      <c r="X5092" s="35"/>
      <c r="Y5092" s="35" t="n">
        <v>0</v>
      </c>
      <c r="Z5092" s="35" t="n">
        <v>1</v>
      </c>
      <c r="AE5092" s="94" t="e">
        <f aca="false" t="array" ref="AE5092:AK5092">_xlfn.torow(_xlfn.unique(_xlfn._xlws.filter(cat_table[Subsector],$E5092=cat_table[Sector],"")))</f>
        <v>#NAME?</v>
      </c>
      <c r="AF5092" s="94" t="e">
        <v>#NAME?</v>
      </c>
      <c r="AG5092" s="94" t="e">
        <v>#NAME?</v>
      </c>
      <c r="AH5092" s="94" t="e">
        <v>#NAME?</v>
      </c>
      <c r="AI5092" s="94" t="e">
        <v>#NAME?</v>
      </c>
      <c r="AJ5092" s="94" t="e">
        <v>#NAME?</v>
      </c>
      <c r="AK5092" s="94" t="e">
        <v>#NAME?</v>
      </c>
      <c r="AO5092" s="94" t="e">
        <f aca="false" t="array" ref="AO5092:AT5092">_xlfn.torow(_xlfn.unique(_xlfn._xlws.filter(cat_table[Sub-subsector],($E5092=cat_table[Sector])*($F5092=cat_table[Subsector]),"")))</f>
        <v>#NAME?</v>
      </c>
      <c r="AP5092" s="94" t="e">
        <v>#NAME?</v>
      </c>
      <c r="AQ5092" s="94" t="e">
        <v>#NAME?</v>
      </c>
      <c r="AR5092" s="94" t="e">
        <v>#NAME?</v>
      </c>
      <c r="AS5092" s="94" t="e">
        <v>#NAME?</v>
      </c>
      <c r="AT5092" s="94" t="e">
        <v>#NAME?</v>
      </c>
    </row>
    <row r="5093" customFormat="false" ht="15" hidden="false" customHeight="true" outlineLevel="0" collapsed="false">
      <c r="A5093" s="20" t="s">
        <v>16144</v>
      </c>
      <c r="B5093" s="20" t="str">
        <f aca="false">INDEX(Table2[], MATCH(L5093, Location_ID!$D$2:$D$3098, 0), 1)</f>
        <v>aee46a3c-db0f-4dd8-a3f8-a6644ec1daf2</v>
      </c>
      <c r="C5093" s="20" t="s">
        <v>1585</v>
      </c>
      <c r="D5093" s="230" t="s">
        <v>354</v>
      </c>
      <c r="E5093" s="20" t="s">
        <v>7134</v>
      </c>
      <c r="F5093" s="20" t="s">
        <v>7135</v>
      </c>
      <c r="G5093" s="20" t="s">
        <v>7591</v>
      </c>
      <c r="H5093" s="20"/>
      <c r="I5093" s="20" t="s">
        <v>15917</v>
      </c>
      <c r="J5093" s="20" t="s">
        <v>15932</v>
      </c>
      <c r="K5093" s="20" t="s">
        <v>7109</v>
      </c>
      <c r="L5093" s="20" t="s">
        <v>3539</v>
      </c>
      <c r="M5093" s="20" t="s">
        <v>7116</v>
      </c>
      <c r="N5093" s="20" t="s">
        <v>15902</v>
      </c>
      <c r="O5093" s="20" t="s">
        <v>15932</v>
      </c>
      <c r="P5093" s="201" t="n">
        <v>43730</v>
      </c>
      <c r="Q5093" s="201" t="n">
        <v>43763</v>
      </c>
      <c r="R5093" s="20" t="n">
        <v>1</v>
      </c>
      <c r="S5093" s="20" t="s">
        <v>7130</v>
      </c>
      <c r="T5093" s="20" t="n">
        <v>125.1791765</v>
      </c>
      <c r="U5093" s="20" t="n">
        <v>69.61406985</v>
      </c>
      <c r="V5093" s="20" t="n">
        <v>180.74428315</v>
      </c>
      <c r="W5093" s="20" t="s">
        <v>11510</v>
      </c>
      <c r="X5093" s="35"/>
      <c r="Y5093" s="35" t="n">
        <v>0</v>
      </c>
      <c r="Z5093" s="35" t="n">
        <v>1</v>
      </c>
      <c r="AE5093" s="94" t="e">
        <f aca="false" t="array" ref="AE5093:AK5093">_xlfn.torow(_xlfn.unique(_xlfn._xlws.filter(cat_table[Subsector],$E5093=cat_table[Sector],"")))</f>
        <v>#NAME?</v>
      </c>
      <c r="AF5093" s="94" t="e">
        <v>#NAME?</v>
      </c>
      <c r="AG5093" s="94" t="e">
        <v>#NAME?</v>
      </c>
      <c r="AH5093" s="94" t="e">
        <v>#NAME?</v>
      </c>
      <c r="AI5093" s="94" t="e">
        <v>#NAME?</v>
      </c>
      <c r="AJ5093" s="94" t="e">
        <v>#NAME?</v>
      </c>
      <c r="AK5093" s="94" t="e">
        <v>#NAME?</v>
      </c>
      <c r="AO5093" s="94" t="e">
        <f aca="false" t="array" ref="AO5093:AT5093">_xlfn.torow(_xlfn.unique(_xlfn._xlws.filter(cat_table[Sub-subsector],($E5093=cat_table[Sector])*($F5093=cat_table[Subsector]),"")))</f>
        <v>#NAME?</v>
      </c>
      <c r="AP5093" s="94" t="e">
        <v>#NAME?</v>
      </c>
      <c r="AQ5093" s="94" t="e">
        <v>#NAME?</v>
      </c>
      <c r="AR5093" s="94" t="e">
        <v>#NAME?</v>
      </c>
      <c r="AS5093" s="94" t="e">
        <v>#NAME?</v>
      </c>
      <c r="AT5093" s="94" t="e">
        <v>#NAME?</v>
      </c>
    </row>
    <row r="5094" customFormat="false" ht="15" hidden="false" customHeight="true" outlineLevel="0" collapsed="false">
      <c r="A5094" s="20" t="s">
        <v>16145</v>
      </c>
      <c r="B5094" s="20" t="str">
        <f aca="false">INDEX(Table2[], MATCH(L5094, Location_ID!$D$2:$D$3098, 0), 1)</f>
        <v>d19119d7-8e67-40b8-86e0-f01763156649</v>
      </c>
      <c r="C5094" s="20" t="s">
        <v>1585</v>
      </c>
      <c r="D5094" s="230" t="s">
        <v>354</v>
      </c>
      <c r="E5094" s="20" t="s">
        <v>7134</v>
      </c>
      <c r="F5094" s="20" t="s">
        <v>7135</v>
      </c>
      <c r="G5094" s="20" t="s">
        <v>7591</v>
      </c>
      <c r="H5094" s="20"/>
      <c r="I5094" s="20" t="s">
        <v>15917</v>
      </c>
      <c r="J5094" s="20" t="s">
        <v>15918</v>
      </c>
      <c r="K5094" s="20" t="s">
        <v>7109</v>
      </c>
      <c r="L5094" s="20" t="s">
        <v>3541</v>
      </c>
      <c r="M5094" s="20" t="s">
        <v>7116</v>
      </c>
      <c r="N5094" s="20" t="s">
        <v>15902</v>
      </c>
      <c r="O5094" s="20" t="s">
        <v>15918</v>
      </c>
      <c r="P5094" s="201" t="n">
        <v>43730</v>
      </c>
      <c r="Q5094" s="201" t="n">
        <v>43763</v>
      </c>
      <c r="R5094" s="20" t="n">
        <v>1</v>
      </c>
      <c r="S5094" s="20" t="s">
        <v>7130</v>
      </c>
      <c r="T5094" s="20" t="n">
        <v>14.92695345</v>
      </c>
      <c r="U5094" s="20" t="n">
        <v>8.066768659</v>
      </c>
      <c r="V5094" s="20" t="n">
        <v>21.787138241</v>
      </c>
      <c r="W5094" s="20" t="s">
        <v>11510</v>
      </c>
      <c r="X5094" s="35"/>
      <c r="Y5094" s="35" t="n">
        <v>0</v>
      </c>
      <c r="Z5094" s="35" t="n">
        <v>1</v>
      </c>
      <c r="AE5094" s="94" t="e">
        <f aca="false" t="array" ref="AE5094:AK5094">_xlfn.torow(_xlfn.unique(_xlfn._xlws.filter(cat_table[Subsector],$E5094=cat_table[Sector],"")))</f>
        <v>#NAME?</v>
      </c>
      <c r="AF5094" s="94" t="e">
        <v>#NAME?</v>
      </c>
      <c r="AG5094" s="94" t="e">
        <v>#NAME?</v>
      </c>
      <c r="AH5094" s="94" t="e">
        <v>#NAME?</v>
      </c>
      <c r="AI5094" s="94" t="e">
        <v>#NAME?</v>
      </c>
      <c r="AJ5094" s="94" t="e">
        <v>#NAME?</v>
      </c>
      <c r="AK5094" s="94" t="e">
        <v>#NAME?</v>
      </c>
      <c r="AO5094" s="94" t="e">
        <f aca="false" t="array" ref="AO5094:AT5094">_xlfn.torow(_xlfn.unique(_xlfn._xlws.filter(cat_table[Sub-subsector],($E5094=cat_table[Sector])*($F5094=cat_table[Subsector]),"")))</f>
        <v>#NAME?</v>
      </c>
      <c r="AP5094" s="94" t="e">
        <v>#NAME?</v>
      </c>
      <c r="AQ5094" s="94" t="e">
        <v>#NAME?</v>
      </c>
      <c r="AR5094" s="94" t="e">
        <v>#NAME?</v>
      </c>
      <c r="AS5094" s="94" t="e">
        <v>#NAME?</v>
      </c>
      <c r="AT5094" s="94" t="e">
        <v>#NAME?</v>
      </c>
    </row>
    <row r="5095" customFormat="false" ht="15" hidden="false" customHeight="true" outlineLevel="0" collapsed="false">
      <c r="A5095" s="20" t="s">
        <v>16146</v>
      </c>
      <c r="B5095" s="20" t="str">
        <f aca="false">INDEX(Table2[], MATCH(L5095, Location_ID!$D$2:$D$3098, 0), 1)</f>
        <v>29fe6326-c8de-4011-a555-130c1bee671d</v>
      </c>
      <c r="C5095" s="20" t="s">
        <v>1585</v>
      </c>
      <c r="D5095" s="230" t="s">
        <v>354</v>
      </c>
      <c r="E5095" s="20" t="s">
        <v>7134</v>
      </c>
      <c r="F5095" s="20" t="s">
        <v>7135</v>
      </c>
      <c r="G5095" s="20" t="s">
        <v>7591</v>
      </c>
      <c r="H5095" s="20"/>
      <c r="I5095" s="20" t="s">
        <v>15917</v>
      </c>
      <c r="J5095" s="20" t="s">
        <v>15932</v>
      </c>
      <c r="K5095" s="20" t="s">
        <v>7109</v>
      </c>
      <c r="L5095" s="20" t="s">
        <v>3543</v>
      </c>
      <c r="M5095" s="20" t="s">
        <v>7116</v>
      </c>
      <c r="N5095" s="20" t="s">
        <v>15902</v>
      </c>
      <c r="O5095" s="20" t="s">
        <v>15932</v>
      </c>
      <c r="P5095" s="201" t="n">
        <v>43730</v>
      </c>
      <c r="Q5095" s="201" t="n">
        <v>43763</v>
      </c>
      <c r="R5095" s="20" t="n">
        <v>1</v>
      </c>
      <c r="S5095" s="20" t="s">
        <v>7130</v>
      </c>
      <c r="T5095" s="20" t="n">
        <v>43.85026307</v>
      </c>
      <c r="U5095" s="20" t="n">
        <v>21.00141446</v>
      </c>
      <c r="V5095" s="20" t="n">
        <v>66.69911168</v>
      </c>
      <c r="W5095" s="20" t="s">
        <v>11510</v>
      </c>
      <c r="X5095" s="35"/>
      <c r="Y5095" s="35" t="n">
        <v>0</v>
      </c>
      <c r="Z5095" s="35" t="n">
        <v>1</v>
      </c>
      <c r="AE5095" s="94" t="e">
        <f aca="false" t="array" ref="AE5095:AK5095">_xlfn.torow(_xlfn.unique(_xlfn._xlws.filter(cat_table[Subsector],$E5095=cat_table[Sector],"")))</f>
        <v>#NAME?</v>
      </c>
      <c r="AF5095" s="94" t="e">
        <v>#NAME?</v>
      </c>
      <c r="AG5095" s="94" t="e">
        <v>#NAME?</v>
      </c>
      <c r="AH5095" s="94" t="e">
        <v>#NAME?</v>
      </c>
      <c r="AI5095" s="94" t="e">
        <v>#NAME?</v>
      </c>
      <c r="AJ5095" s="94" t="e">
        <v>#NAME?</v>
      </c>
      <c r="AK5095" s="94" t="e">
        <v>#NAME?</v>
      </c>
      <c r="AO5095" s="94" t="e">
        <f aca="false" t="array" ref="AO5095:AT5095">_xlfn.torow(_xlfn.unique(_xlfn._xlws.filter(cat_table[Sub-subsector],($E5095=cat_table[Sector])*($F5095=cat_table[Subsector]),"")))</f>
        <v>#NAME?</v>
      </c>
      <c r="AP5095" s="94" t="e">
        <v>#NAME?</v>
      </c>
      <c r="AQ5095" s="94" t="e">
        <v>#NAME?</v>
      </c>
      <c r="AR5095" s="94" t="e">
        <v>#NAME?</v>
      </c>
      <c r="AS5095" s="94" t="e">
        <v>#NAME?</v>
      </c>
      <c r="AT5095" s="94" t="e">
        <v>#NAME?</v>
      </c>
    </row>
    <row r="5096" customFormat="false" ht="15" hidden="false" customHeight="true" outlineLevel="0" collapsed="false">
      <c r="A5096" s="20" t="s">
        <v>16147</v>
      </c>
      <c r="B5096" s="20" t="str">
        <f aca="false">INDEX(Table2[], MATCH(L5096, Location_ID!$D$2:$D$3098, 0), 1)</f>
        <v>71c7506c-aa62-4297-a363-8d08f96684e4</v>
      </c>
      <c r="C5096" s="20" t="s">
        <v>1585</v>
      </c>
      <c r="D5096" s="230" t="s">
        <v>354</v>
      </c>
      <c r="E5096" s="20" t="s">
        <v>7134</v>
      </c>
      <c r="F5096" s="20" t="s">
        <v>7135</v>
      </c>
      <c r="G5096" s="20" t="s">
        <v>7591</v>
      </c>
      <c r="H5096" s="20"/>
      <c r="I5096" s="20" t="s">
        <v>15917</v>
      </c>
      <c r="J5096" s="20" t="s">
        <v>15927</v>
      </c>
      <c r="K5096" s="20" t="s">
        <v>7109</v>
      </c>
      <c r="L5096" s="20" t="s">
        <v>3545</v>
      </c>
      <c r="M5096" s="20" t="s">
        <v>7116</v>
      </c>
      <c r="N5096" s="20" t="s">
        <v>15902</v>
      </c>
      <c r="O5096" s="20" t="s">
        <v>15927</v>
      </c>
      <c r="P5096" s="201" t="n">
        <v>43730</v>
      </c>
      <c r="Q5096" s="201" t="n">
        <v>43763</v>
      </c>
      <c r="R5096" s="20" t="n">
        <v>1</v>
      </c>
      <c r="S5096" s="20" t="s">
        <v>7130</v>
      </c>
      <c r="T5096" s="20" t="n">
        <v>3301.620495</v>
      </c>
      <c r="U5096" s="20" t="n">
        <v>1592.41157</v>
      </c>
      <c r="V5096" s="20" t="n">
        <v>5010.82942</v>
      </c>
      <c r="W5096" s="20" t="s">
        <v>11510</v>
      </c>
      <c r="X5096" s="35"/>
      <c r="Y5096" s="35" t="n">
        <v>0</v>
      </c>
      <c r="Z5096" s="35" t="n">
        <v>1</v>
      </c>
      <c r="AE5096" s="94" t="e">
        <f aca="false" t="array" ref="AE5096:AK5096">_xlfn.torow(_xlfn.unique(_xlfn._xlws.filter(cat_table[Subsector],$E5096=cat_table[Sector],"")))</f>
        <v>#NAME?</v>
      </c>
      <c r="AF5096" s="94" t="e">
        <v>#NAME?</v>
      </c>
      <c r="AG5096" s="94" t="e">
        <v>#NAME?</v>
      </c>
      <c r="AH5096" s="94" t="e">
        <v>#NAME?</v>
      </c>
      <c r="AI5096" s="94" t="e">
        <v>#NAME?</v>
      </c>
      <c r="AJ5096" s="94" t="e">
        <v>#NAME?</v>
      </c>
      <c r="AK5096" s="94" t="e">
        <v>#NAME?</v>
      </c>
      <c r="AO5096" s="94" t="e">
        <f aca="false" t="array" ref="AO5096:AT5096">_xlfn.torow(_xlfn.unique(_xlfn._xlws.filter(cat_table[Sub-subsector],($E5096=cat_table[Sector])*($F5096=cat_table[Subsector]),"")))</f>
        <v>#NAME?</v>
      </c>
      <c r="AP5096" s="94" t="e">
        <v>#NAME?</v>
      </c>
      <c r="AQ5096" s="94" t="e">
        <v>#NAME?</v>
      </c>
      <c r="AR5096" s="94" t="e">
        <v>#NAME?</v>
      </c>
      <c r="AS5096" s="94" t="e">
        <v>#NAME?</v>
      </c>
      <c r="AT5096" s="94" t="e">
        <v>#NAME?</v>
      </c>
    </row>
    <row r="5097" customFormat="false" ht="15" hidden="false" customHeight="true" outlineLevel="0" collapsed="false">
      <c r="A5097" s="20" t="s">
        <v>16148</v>
      </c>
      <c r="B5097" s="20" t="str">
        <f aca="false">INDEX(Table2[], MATCH(L5097, Location_ID!$D$2:$D$3098, 0), 1)</f>
        <v>500a644c-31da-4ac5-b5ac-64b806b5eaad</v>
      </c>
      <c r="C5097" s="20" t="s">
        <v>1585</v>
      </c>
      <c r="D5097" s="230" t="s">
        <v>354</v>
      </c>
      <c r="E5097" s="20" t="s">
        <v>7134</v>
      </c>
      <c r="F5097" s="20" t="s">
        <v>7135</v>
      </c>
      <c r="G5097" s="20" t="s">
        <v>7591</v>
      </c>
      <c r="H5097" s="20"/>
      <c r="I5097" s="20" t="s">
        <v>15917</v>
      </c>
      <c r="J5097" s="20" t="s">
        <v>15932</v>
      </c>
      <c r="K5097" s="20" t="s">
        <v>7109</v>
      </c>
      <c r="L5097" s="20" t="s">
        <v>3547</v>
      </c>
      <c r="M5097" s="20" t="s">
        <v>7116</v>
      </c>
      <c r="N5097" s="20" t="s">
        <v>15902</v>
      </c>
      <c r="O5097" s="20" t="s">
        <v>15932</v>
      </c>
      <c r="P5097" s="201" t="n">
        <v>43730</v>
      </c>
      <c r="Q5097" s="201" t="n">
        <v>43763</v>
      </c>
      <c r="R5097" s="20" t="n">
        <v>1</v>
      </c>
      <c r="S5097" s="20" t="s">
        <v>7130</v>
      </c>
      <c r="T5097" s="20" t="n">
        <v>36.7557154</v>
      </c>
      <c r="U5097" s="20" t="n">
        <v>19.62096383</v>
      </c>
      <c r="V5097" s="20" t="n">
        <v>53.89046697</v>
      </c>
      <c r="W5097" s="20" t="s">
        <v>11510</v>
      </c>
      <c r="X5097" s="35"/>
      <c r="Y5097" s="35" t="n">
        <v>0</v>
      </c>
      <c r="Z5097" s="35" t="n">
        <v>1</v>
      </c>
      <c r="AE5097" s="94" t="e">
        <f aca="false" t="array" ref="AE5097:AK5097">_xlfn.torow(_xlfn.unique(_xlfn._xlws.filter(cat_table[Subsector],$E5097=cat_table[Sector],"")))</f>
        <v>#NAME?</v>
      </c>
      <c r="AF5097" s="94" t="e">
        <v>#NAME?</v>
      </c>
      <c r="AG5097" s="94" t="e">
        <v>#NAME?</v>
      </c>
      <c r="AH5097" s="94" t="e">
        <v>#NAME?</v>
      </c>
      <c r="AI5097" s="94" t="e">
        <v>#NAME?</v>
      </c>
      <c r="AJ5097" s="94" t="e">
        <v>#NAME?</v>
      </c>
      <c r="AK5097" s="94" t="e">
        <v>#NAME?</v>
      </c>
      <c r="AO5097" s="94" t="e">
        <f aca="false" t="array" ref="AO5097:AT5097">_xlfn.torow(_xlfn.unique(_xlfn._xlws.filter(cat_table[Sub-subsector],($E5097=cat_table[Sector])*($F5097=cat_table[Subsector]),"")))</f>
        <v>#NAME?</v>
      </c>
      <c r="AP5097" s="94" t="e">
        <v>#NAME?</v>
      </c>
      <c r="AQ5097" s="94" t="e">
        <v>#NAME?</v>
      </c>
      <c r="AR5097" s="94" t="e">
        <v>#NAME?</v>
      </c>
      <c r="AS5097" s="94" t="e">
        <v>#NAME?</v>
      </c>
      <c r="AT5097" s="94" t="e">
        <v>#NAME?</v>
      </c>
    </row>
    <row r="5098" customFormat="false" ht="15" hidden="false" customHeight="true" outlineLevel="0" collapsed="false">
      <c r="A5098" s="20" t="s">
        <v>16149</v>
      </c>
      <c r="B5098" s="20" t="str">
        <f aca="false">INDEX(Table2[], MATCH(L5098, Location_ID!$D$2:$D$3098, 0), 1)</f>
        <v>39704a89-aa63-438b-8227-71effb1cee9b</v>
      </c>
      <c r="C5098" s="20" t="s">
        <v>1585</v>
      </c>
      <c r="D5098" s="230" t="s">
        <v>354</v>
      </c>
      <c r="E5098" s="20" t="s">
        <v>7134</v>
      </c>
      <c r="F5098" s="20" t="s">
        <v>7135</v>
      </c>
      <c r="G5098" s="20" t="s">
        <v>7591</v>
      </c>
      <c r="H5098" s="20"/>
      <c r="I5098" s="20" t="s">
        <v>15917</v>
      </c>
      <c r="J5098" s="20" t="s">
        <v>15932</v>
      </c>
      <c r="K5098" s="20" t="s">
        <v>7109</v>
      </c>
      <c r="L5098" s="20" t="s">
        <v>3549</v>
      </c>
      <c r="M5098" s="20" t="s">
        <v>7116</v>
      </c>
      <c r="N5098" s="20" t="s">
        <v>15902</v>
      </c>
      <c r="O5098" s="20" t="s">
        <v>15932</v>
      </c>
      <c r="P5098" s="201" t="n">
        <v>43730</v>
      </c>
      <c r="Q5098" s="201" t="n">
        <v>43763</v>
      </c>
      <c r="R5098" s="20" t="n">
        <v>1</v>
      </c>
      <c r="S5098" s="20" t="s">
        <v>7130</v>
      </c>
      <c r="T5098" s="20" t="n">
        <v>11.2703026</v>
      </c>
      <c r="U5098" s="20" t="n">
        <v>5.38710036</v>
      </c>
      <c r="V5098" s="20" t="n">
        <v>17.15350484</v>
      </c>
      <c r="W5098" s="20" t="s">
        <v>11510</v>
      </c>
      <c r="X5098" s="35"/>
      <c r="Y5098" s="35" t="n">
        <v>0</v>
      </c>
      <c r="Z5098" s="35" t="n">
        <v>1</v>
      </c>
      <c r="AE5098" s="94" t="e">
        <f aca="false" t="array" ref="AE5098:AK5098">_xlfn.torow(_xlfn.unique(_xlfn._xlws.filter(cat_table[Subsector],$E5098=cat_table[Sector],"")))</f>
        <v>#NAME?</v>
      </c>
      <c r="AF5098" s="94" t="e">
        <v>#NAME?</v>
      </c>
      <c r="AG5098" s="94" t="e">
        <v>#NAME?</v>
      </c>
      <c r="AH5098" s="94" t="e">
        <v>#NAME?</v>
      </c>
      <c r="AI5098" s="94" t="e">
        <v>#NAME?</v>
      </c>
      <c r="AJ5098" s="94" t="e">
        <v>#NAME?</v>
      </c>
      <c r="AK5098" s="94" t="e">
        <v>#NAME?</v>
      </c>
      <c r="AO5098" s="94" t="e">
        <f aca="false" t="array" ref="AO5098:AT5098">_xlfn.torow(_xlfn.unique(_xlfn._xlws.filter(cat_table[Sub-subsector],($E5098=cat_table[Sector])*($F5098=cat_table[Subsector]),"")))</f>
        <v>#NAME?</v>
      </c>
      <c r="AP5098" s="94" t="e">
        <v>#NAME?</v>
      </c>
      <c r="AQ5098" s="94" t="e">
        <v>#NAME?</v>
      </c>
      <c r="AR5098" s="94" t="e">
        <v>#NAME?</v>
      </c>
      <c r="AS5098" s="94" t="e">
        <v>#NAME?</v>
      </c>
      <c r="AT5098" s="94" t="e">
        <v>#NAME?</v>
      </c>
    </row>
    <row r="5099" customFormat="false" ht="15" hidden="false" customHeight="true" outlineLevel="0" collapsed="false">
      <c r="A5099" s="20" t="s">
        <v>16150</v>
      </c>
      <c r="B5099" s="20" t="str">
        <f aca="false">INDEX(Table2[], MATCH(L5099, Location_ID!$D$2:$D$3098, 0), 1)</f>
        <v>de89e4ce-95c9-4128-89b6-032e50da43c6</v>
      </c>
      <c r="C5099" s="20" t="s">
        <v>1585</v>
      </c>
      <c r="D5099" s="230" t="s">
        <v>354</v>
      </c>
      <c r="E5099" s="20" t="s">
        <v>7134</v>
      </c>
      <c r="F5099" s="20" t="s">
        <v>7135</v>
      </c>
      <c r="G5099" s="20" t="s">
        <v>7591</v>
      </c>
      <c r="H5099" s="20"/>
      <c r="I5099" s="20" t="s">
        <v>15917</v>
      </c>
      <c r="J5099" s="20" t="s">
        <v>317</v>
      </c>
      <c r="K5099" s="20" t="s">
        <v>7109</v>
      </c>
      <c r="L5099" s="20" t="s">
        <v>3551</v>
      </c>
      <c r="M5099" s="20" t="s">
        <v>7116</v>
      </c>
      <c r="N5099" s="20" t="s">
        <v>15902</v>
      </c>
      <c r="O5099" s="20" t="s">
        <v>317</v>
      </c>
      <c r="P5099" s="201" t="n">
        <v>43730</v>
      </c>
      <c r="Q5099" s="201" t="n">
        <v>43763</v>
      </c>
      <c r="R5099" s="20" t="n">
        <v>1</v>
      </c>
      <c r="S5099" s="20" t="s">
        <v>7130</v>
      </c>
      <c r="T5099" s="20" t="n">
        <v>32.7100007</v>
      </c>
      <c r="U5099" s="20" t="n">
        <v>5.8102075</v>
      </c>
      <c r="V5099" s="20" t="n">
        <v>59.6097939</v>
      </c>
      <c r="W5099" s="20" t="s">
        <v>11510</v>
      </c>
      <c r="X5099" s="35"/>
      <c r="Y5099" s="35" t="n">
        <v>0</v>
      </c>
      <c r="Z5099" s="35" t="n">
        <v>1</v>
      </c>
      <c r="AE5099" s="94" t="e">
        <f aca="false" t="array" ref="AE5099:AK5099">_xlfn.torow(_xlfn.unique(_xlfn._xlws.filter(cat_table[Subsector],$E5099=cat_table[Sector],"")))</f>
        <v>#NAME?</v>
      </c>
      <c r="AF5099" s="94" t="e">
        <v>#NAME?</v>
      </c>
      <c r="AG5099" s="94" t="e">
        <v>#NAME?</v>
      </c>
      <c r="AH5099" s="94" t="e">
        <v>#NAME?</v>
      </c>
      <c r="AI5099" s="94" t="e">
        <v>#NAME?</v>
      </c>
      <c r="AJ5099" s="94" t="e">
        <v>#NAME?</v>
      </c>
      <c r="AK5099" s="94" t="e">
        <v>#NAME?</v>
      </c>
      <c r="AO5099" s="94" t="e">
        <f aca="false" t="array" ref="AO5099:AT5099">_xlfn.torow(_xlfn.unique(_xlfn._xlws.filter(cat_table[Sub-subsector],($E5099=cat_table[Sector])*($F5099=cat_table[Subsector]),"")))</f>
        <v>#NAME?</v>
      </c>
      <c r="AP5099" s="94" t="e">
        <v>#NAME?</v>
      </c>
      <c r="AQ5099" s="94" t="e">
        <v>#NAME?</v>
      </c>
      <c r="AR5099" s="94" t="e">
        <v>#NAME?</v>
      </c>
      <c r="AS5099" s="94" t="e">
        <v>#NAME?</v>
      </c>
      <c r="AT5099" s="94" t="e">
        <v>#NAME?</v>
      </c>
    </row>
    <row r="5100" customFormat="false" ht="15" hidden="false" customHeight="true" outlineLevel="0" collapsed="false">
      <c r="A5100" s="20" t="s">
        <v>16151</v>
      </c>
      <c r="B5100" s="20" t="str">
        <f aca="false">INDEX(Table2[], MATCH(L5100, Location_ID!$D$2:$D$3098, 0), 1)</f>
        <v>6a2a7fd7-193e-484b-a1e4-0fd0e23a7546</v>
      </c>
      <c r="C5100" s="20" t="s">
        <v>1585</v>
      </c>
      <c r="D5100" s="230" t="s">
        <v>354</v>
      </c>
      <c r="E5100" s="20" t="s">
        <v>7134</v>
      </c>
      <c r="F5100" s="20" t="s">
        <v>7135</v>
      </c>
      <c r="G5100" s="20" t="s">
        <v>7591</v>
      </c>
      <c r="H5100" s="20"/>
      <c r="I5100" s="20" t="s">
        <v>15917</v>
      </c>
      <c r="J5100" s="20" t="s">
        <v>15927</v>
      </c>
      <c r="K5100" s="20" t="s">
        <v>7109</v>
      </c>
      <c r="L5100" s="20" t="s">
        <v>3553</v>
      </c>
      <c r="M5100" s="20" t="s">
        <v>7116</v>
      </c>
      <c r="N5100" s="20" t="s">
        <v>15902</v>
      </c>
      <c r="O5100" s="20" t="s">
        <v>15927</v>
      </c>
      <c r="P5100" s="201" t="n">
        <v>43730</v>
      </c>
      <c r="Q5100" s="201" t="n">
        <v>43763</v>
      </c>
      <c r="R5100" s="20" t="n">
        <v>1</v>
      </c>
      <c r="S5100" s="20" t="s">
        <v>7130</v>
      </c>
      <c r="T5100" s="20" t="n">
        <v>113.1651608</v>
      </c>
      <c r="U5100" s="20" t="n">
        <v>52.7246312</v>
      </c>
      <c r="V5100" s="20" t="n">
        <v>173.6056904</v>
      </c>
      <c r="W5100" s="20" t="s">
        <v>11510</v>
      </c>
      <c r="X5100" s="35"/>
      <c r="Y5100" s="35" t="n">
        <v>0</v>
      </c>
      <c r="Z5100" s="35" t="n">
        <v>1</v>
      </c>
      <c r="AE5100" s="94" t="e">
        <f aca="false" t="array" ref="AE5100:AK5100">_xlfn.torow(_xlfn.unique(_xlfn._xlws.filter(cat_table[Subsector],$E5100=cat_table[Sector],"")))</f>
        <v>#NAME?</v>
      </c>
      <c r="AF5100" s="94" t="e">
        <v>#NAME?</v>
      </c>
      <c r="AG5100" s="94" t="e">
        <v>#NAME?</v>
      </c>
      <c r="AH5100" s="94" t="e">
        <v>#NAME?</v>
      </c>
      <c r="AI5100" s="94" t="e">
        <v>#NAME?</v>
      </c>
      <c r="AJ5100" s="94" t="e">
        <v>#NAME?</v>
      </c>
      <c r="AK5100" s="94" t="e">
        <v>#NAME?</v>
      </c>
      <c r="AO5100" s="94" t="e">
        <f aca="false" t="array" ref="AO5100:AT5100">_xlfn.torow(_xlfn.unique(_xlfn._xlws.filter(cat_table[Sub-subsector],($E5100=cat_table[Sector])*($F5100=cat_table[Subsector]),"")))</f>
        <v>#NAME?</v>
      </c>
      <c r="AP5100" s="94" t="e">
        <v>#NAME?</v>
      </c>
      <c r="AQ5100" s="94" t="e">
        <v>#NAME?</v>
      </c>
      <c r="AR5100" s="94" t="e">
        <v>#NAME?</v>
      </c>
      <c r="AS5100" s="94" t="e">
        <v>#NAME?</v>
      </c>
      <c r="AT5100" s="94" t="e">
        <v>#NAME?</v>
      </c>
    </row>
    <row r="5101" customFormat="false" ht="15" hidden="false" customHeight="true" outlineLevel="0" collapsed="false">
      <c r="A5101" s="20" t="s">
        <v>16152</v>
      </c>
      <c r="B5101" s="20" t="str">
        <f aca="false">INDEX(Table2[], MATCH(L5101, Location_ID!$D$2:$D$3098, 0), 1)</f>
        <v>3f3698ba-c40a-440a-9513-14859cea3e0f</v>
      </c>
      <c r="C5101" s="20" t="s">
        <v>1585</v>
      </c>
      <c r="D5101" s="230" t="s">
        <v>354</v>
      </c>
      <c r="E5101" s="20" t="s">
        <v>7134</v>
      </c>
      <c r="F5101" s="20" t="s">
        <v>7135</v>
      </c>
      <c r="G5101" s="20" t="s">
        <v>7591</v>
      </c>
      <c r="H5101" s="20"/>
      <c r="I5101" s="20" t="s">
        <v>15917</v>
      </c>
      <c r="J5101" s="20" t="s">
        <v>15918</v>
      </c>
      <c r="K5101" s="20" t="s">
        <v>7109</v>
      </c>
      <c r="L5101" s="20" t="s">
        <v>3555</v>
      </c>
      <c r="M5101" s="20" t="s">
        <v>7116</v>
      </c>
      <c r="N5101" s="20" t="s">
        <v>15902</v>
      </c>
      <c r="O5101" s="20" t="s">
        <v>15918</v>
      </c>
      <c r="P5101" s="201" t="n">
        <v>43730</v>
      </c>
      <c r="Q5101" s="201" t="n">
        <v>43763</v>
      </c>
      <c r="R5101" s="20" t="n">
        <v>1</v>
      </c>
      <c r="S5101" s="20" t="s">
        <v>7130</v>
      </c>
      <c r="T5101" s="20" t="n">
        <v>95.090534</v>
      </c>
      <c r="U5101" s="20" t="n">
        <v>43.808664</v>
      </c>
      <c r="V5101" s="20" t="n">
        <v>146.372404</v>
      </c>
      <c r="W5101" s="20" t="s">
        <v>11510</v>
      </c>
      <c r="X5101" s="35"/>
      <c r="Y5101" s="35" t="n">
        <v>0</v>
      </c>
      <c r="Z5101" s="35" t="n">
        <v>1</v>
      </c>
      <c r="AE5101" s="94" t="e">
        <f aca="false" t="array" ref="AE5101:AK5101">_xlfn.torow(_xlfn.unique(_xlfn._xlws.filter(cat_table[Subsector],$E5101=cat_table[Sector],"")))</f>
        <v>#NAME?</v>
      </c>
      <c r="AF5101" s="94" t="e">
        <v>#NAME?</v>
      </c>
      <c r="AG5101" s="94" t="e">
        <v>#NAME?</v>
      </c>
      <c r="AH5101" s="94" t="e">
        <v>#NAME?</v>
      </c>
      <c r="AI5101" s="94" t="e">
        <v>#NAME?</v>
      </c>
      <c r="AJ5101" s="94" t="e">
        <v>#NAME?</v>
      </c>
      <c r="AK5101" s="94" t="e">
        <v>#NAME?</v>
      </c>
      <c r="AO5101" s="94" t="e">
        <f aca="false" t="array" ref="AO5101:AT5101">_xlfn.torow(_xlfn.unique(_xlfn._xlws.filter(cat_table[Sub-subsector],($E5101=cat_table[Sector])*($F5101=cat_table[Subsector]),"")))</f>
        <v>#NAME?</v>
      </c>
      <c r="AP5101" s="94" t="e">
        <v>#NAME?</v>
      </c>
      <c r="AQ5101" s="94" t="e">
        <v>#NAME?</v>
      </c>
      <c r="AR5101" s="94" t="e">
        <v>#NAME?</v>
      </c>
      <c r="AS5101" s="94" t="e">
        <v>#NAME?</v>
      </c>
      <c r="AT5101" s="94" t="e">
        <v>#NAME?</v>
      </c>
    </row>
    <row r="5102" customFormat="false" ht="15" hidden="false" customHeight="true" outlineLevel="0" collapsed="false">
      <c r="A5102" s="20" t="s">
        <v>16153</v>
      </c>
      <c r="B5102" s="20" t="str">
        <f aca="false">INDEX(Table2[], MATCH(L5102, Location_ID!$D$2:$D$3098, 0), 1)</f>
        <v>18ec4179-b27f-4d5f-8450-7ec14b3b3b3a</v>
      </c>
      <c r="C5102" s="20" t="s">
        <v>1585</v>
      </c>
      <c r="D5102" s="230" t="s">
        <v>354</v>
      </c>
      <c r="E5102" s="20" t="s">
        <v>7134</v>
      </c>
      <c r="F5102" s="20" t="s">
        <v>7135</v>
      </c>
      <c r="G5102" s="20" t="s">
        <v>7591</v>
      </c>
      <c r="H5102" s="20"/>
      <c r="I5102" s="20" t="s">
        <v>15917</v>
      </c>
      <c r="J5102" s="20" t="s">
        <v>15918</v>
      </c>
      <c r="K5102" s="20" t="s">
        <v>7109</v>
      </c>
      <c r="L5102" s="20" t="s">
        <v>3557</v>
      </c>
      <c r="M5102" s="20" t="s">
        <v>7116</v>
      </c>
      <c r="N5102" s="20" t="s">
        <v>15902</v>
      </c>
      <c r="O5102" s="20" t="s">
        <v>15918</v>
      </c>
      <c r="P5102" s="201" t="n">
        <v>43730</v>
      </c>
      <c r="Q5102" s="201" t="n">
        <v>43763</v>
      </c>
      <c r="R5102" s="20" t="n">
        <v>1</v>
      </c>
      <c r="S5102" s="20" t="s">
        <v>7130</v>
      </c>
      <c r="T5102" s="20" t="n">
        <v>227.69221</v>
      </c>
      <c r="U5102" s="20" t="n">
        <v>106.6311056</v>
      </c>
      <c r="V5102" s="20" t="n">
        <v>348.7533144</v>
      </c>
      <c r="W5102" s="20" t="s">
        <v>11510</v>
      </c>
      <c r="X5102" s="35"/>
      <c r="Y5102" s="35" t="n">
        <v>0</v>
      </c>
      <c r="Z5102" s="35" t="n">
        <v>1</v>
      </c>
      <c r="AE5102" s="94" t="e">
        <f aca="false" t="array" ref="AE5102:AK5102">_xlfn.torow(_xlfn.unique(_xlfn._xlws.filter(cat_table[Subsector],$E5102=cat_table[Sector],"")))</f>
        <v>#NAME?</v>
      </c>
      <c r="AF5102" s="94" t="e">
        <v>#NAME?</v>
      </c>
      <c r="AG5102" s="94" t="e">
        <v>#NAME?</v>
      </c>
      <c r="AH5102" s="94" t="e">
        <v>#NAME?</v>
      </c>
      <c r="AI5102" s="94" t="e">
        <v>#NAME?</v>
      </c>
      <c r="AJ5102" s="94" t="e">
        <v>#NAME?</v>
      </c>
      <c r="AK5102" s="94" t="e">
        <v>#NAME?</v>
      </c>
      <c r="AO5102" s="94" t="e">
        <f aca="false" t="array" ref="AO5102:AT5102">_xlfn.torow(_xlfn.unique(_xlfn._xlws.filter(cat_table[Sub-subsector],($E5102=cat_table[Sector])*($F5102=cat_table[Subsector]),"")))</f>
        <v>#NAME?</v>
      </c>
      <c r="AP5102" s="94" t="e">
        <v>#NAME?</v>
      </c>
      <c r="AQ5102" s="94" t="e">
        <v>#NAME?</v>
      </c>
      <c r="AR5102" s="94" t="e">
        <v>#NAME?</v>
      </c>
      <c r="AS5102" s="94" t="e">
        <v>#NAME?</v>
      </c>
      <c r="AT5102" s="94" t="e">
        <v>#NAME?</v>
      </c>
    </row>
    <row r="5103" customFormat="false" ht="15" hidden="false" customHeight="true" outlineLevel="0" collapsed="false">
      <c r="A5103" s="20" t="s">
        <v>16154</v>
      </c>
      <c r="B5103" s="20" t="str">
        <f aca="false">INDEX(Table2[], MATCH(L5103, Location_ID!$D$2:$D$3098, 0), 1)</f>
        <v>cd72a14e-7979-4534-840f-51ea72cc9bf2</v>
      </c>
      <c r="C5103" s="20" t="s">
        <v>1585</v>
      </c>
      <c r="D5103" s="230" t="s">
        <v>354</v>
      </c>
      <c r="E5103" s="20" t="s">
        <v>7134</v>
      </c>
      <c r="F5103" s="20" t="s">
        <v>7135</v>
      </c>
      <c r="G5103" s="20" t="s">
        <v>7591</v>
      </c>
      <c r="H5103" s="20"/>
      <c r="I5103" s="20" t="s">
        <v>15917</v>
      </c>
      <c r="J5103" s="20" t="s">
        <v>317</v>
      </c>
      <c r="K5103" s="20" t="s">
        <v>7109</v>
      </c>
      <c r="L5103" s="20" t="s">
        <v>3559</v>
      </c>
      <c r="M5103" s="20" t="s">
        <v>7116</v>
      </c>
      <c r="N5103" s="20" t="s">
        <v>15902</v>
      </c>
      <c r="O5103" s="20" t="s">
        <v>317</v>
      </c>
      <c r="P5103" s="201" t="n">
        <v>43730</v>
      </c>
      <c r="Q5103" s="201" t="n">
        <v>43763</v>
      </c>
      <c r="R5103" s="20" t="n">
        <v>1</v>
      </c>
      <c r="S5103" s="20" t="s">
        <v>7130</v>
      </c>
      <c r="T5103" s="20" t="n">
        <v>118.422134</v>
      </c>
      <c r="U5103" s="20" t="n">
        <v>51.3975585</v>
      </c>
      <c r="V5103" s="20" t="n">
        <v>185.4467095</v>
      </c>
      <c r="W5103" s="20" t="s">
        <v>11510</v>
      </c>
      <c r="X5103" s="35"/>
      <c r="Y5103" s="35" t="n">
        <v>0</v>
      </c>
      <c r="Z5103" s="35" t="n">
        <v>1</v>
      </c>
      <c r="AE5103" s="94" t="e">
        <f aca="false" t="array" ref="AE5103:AK5103">_xlfn.torow(_xlfn.unique(_xlfn._xlws.filter(cat_table[Subsector],$E5103=cat_table[Sector],"")))</f>
        <v>#NAME?</v>
      </c>
      <c r="AF5103" s="94" t="e">
        <v>#NAME?</v>
      </c>
      <c r="AG5103" s="94" t="e">
        <v>#NAME?</v>
      </c>
      <c r="AH5103" s="94" t="e">
        <v>#NAME?</v>
      </c>
      <c r="AI5103" s="94" t="e">
        <v>#NAME?</v>
      </c>
      <c r="AJ5103" s="94" t="e">
        <v>#NAME?</v>
      </c>
      <c r="AK5103" s="94" t="e">
        <v>#NAME?</v>
      </c>
      <c r="AO5103" s="94" t="e">
        <f aca="false" t="array" ref="AO5103:AT5103">_xlfn.torow(_xlfn.unique(_xlfn._xlws.filter(cat_table[Sub-subsector],($E5103=cat_table[Sector])*($F5103=cat_table[Subsector]),"")))</f>
        <v>#NAME?</v>
      </c>
      <c r="AP5103" s="94" t="e">
        <v>#NAME?</v>
      </c>
      <c r="AQ5103" s="94" t="e">
        <v>#NAME?</v>
      </c>
      <c r="AR5103" s="94" t="e">
        <v>#NAME?</v>
      </c>
      <c r="AS5103" s="94" t="e">
        <v>#NAME?</v>
      </c>
      <c r="AT5103" s="94" t="e">
        <v>#NAME?</v>
      </c>
    </row>
    <row r="5104" customFormat="false" ht="15" hidden="false" customHeight="true" outlineLevel="0" collapsed="false">
      <c r="A5104" s="20" t="s">
        <v>16155</v>
      </c>
      <c r="B5104" s="20" t="str">
        <f aca="false">INDEX(Table2[], MATCH(L5104, Location_ID!$D$2:$D$3098, 0), 1)</f>
        <v>79cb2591-4af2-4245-b5b0-6ab9a24fc0fb</v>
      </c>
      <c r="C5104" s="20" t="s">
        <v>1585</v>
      </c>
      <c r="D5104" s="230" t="s">
        <v>354</v>
      </c>
      <c r="E5104" s="20" t="s">
        <v>7134</v>
      </c>
      <c r="F5104" s="20" t="s">
        <v>7135</v>
      </c>
      <c r="G5104" s="20" t="s">
        <v>7591</v>
      </c>
      <c r="H5104" s="20"/>
      <c r="I5104" s="20" t="s">
        <v>15917</v>
      </c>
      <c r="J5104" s="20" t="s">
        <v>15932</v>
      </c>
      <c r="K5104" s="20" t="s">
        <v>7109</v>
      </c>
      <c r="L5104" s="20" t="s">
        <v>3561</v>
      </c>
      <c r="M5104" s="20" t="s">
        <v>7116</v>
      </c>
      <c r="N5104" s="20" t="s">
        <v>15902</v>
      </c>
      <c r="O5104" s="20" t="s">
        <v>15932</v>
      </c>
      <c r="P5104" s="201" t="n">
        <v>43730</v>
      </c>
      <c r="Q5104" s="201" t="n">
        <v>43763</v>
      </c>
      <c r="R5104" s="20" t="n">
        <v>1</v>
      </c>
      <c r="S5104" s="20" t="s">
        <v>7130</v>
      </c>
      <c r="T5104" s="20" t="n">
        <v>123.0356733</v>
      </c>
      <c r="U5104" s="20" t="n">
        <v>48.58136463</v>
      </c>
      <c r="V5104" s="20" t="n">
        <v>197.48998197</v>
      </c>
      <c r="W5104" s="20" t="s">
        <v>11510</v>
      </c>
      <c r="X5104" s="35"/>
      <c r="Y5104" s="35" t="n">
        <v>0</v>
      </c>
      <c r="Z5104" s="35" t="n">
        <v>1</v>
      </c>
      <c r="AE5104" s="94" t="e">
        <f aca="false" t="array" ref="AE5104:AK5104">_xlfn.torow(_xlfn.unique(_xlfn._xlws.filter(cat_table[Subsector],$E5104=cat_table[Sector],"")))</f>
        <v>#NAME?</v>
      </c>
      <c r="AF5104" s="94" t="e">
        <v>#NAME?</v>
      </c>
      <c r="AG5104" s="94" t="e">
        <v>#NAME?</v>
      </c>
      <c r="AH5104" s="94" t="e">
        <v>#NAME?</v>
      </c>
      <c r="AI5104" s="94" t="e">
        <v>#NAME?</v>
      </c>
      <c r="AJ5104" s="94" t="e">
        <v>#NAME?</v>
      </c>
      <c r="AK5104" s="94" t="e">
        <v>#NAME?</v>
      </c>
      <c r="AO5104" s="94" t="e">
        <f aca="false" t="array" ref="AO5104:AT5104">_xlfn.torow(_xlfn.unique(_xlfn._xlws.filter(cat_table[Sub-subsector],($E5104=cat_table[Sector])*($F5104=cat_table[Subsector]),"")))</f>
        <v>#NAME?</v>
      </c>
      <c r="AP5104" s="94" t="e">
        <v>#NAME?</v>
      </c>
      <c r="AQ5104" s="94" t="e">
        <v>#NAME?</v>
      </c>
      <c r="AR5104" s="94" t="e">
        <v>#NAME?</v>
      </c>
      <c r="AS5104" s="94" t="e">
        <v>#NAME?</v>
      </c>
      <c r="AT5104" s="94" t="e">
        <v>#NAME?</v>
      </c>
    </row>
    <row r="5105" customFormat="false" ht="15" hidden="false" customHeight="true" outlineLevel="0" collapsed="false">
      <c r="A5105" s="20" t="s">
        <v>16156</v>
      </c>
      <c r="B5105" s="20" t="str">
        <f aca="false">INDEX(Table2[], MATCH(L5105, Location_ID!$D$2:$D$3098, 0), 1)</f>
        <v>e37ba759-9fce-4042-91f8-9c80c4cbb7da</v>
      </c>
      <c r="C5105" s="20" t="s">
        <v>1585</v>
      </c>
      <c r="D5105" s="230" t="s">
        <v>354</v>
      </c>
      <c r="E5105" s="20" t="s">
        <v>7134</v>
      </c>
      <c r="F5105" s="20" t="s">
        <v>7135</v>
      </c>
      <c r="G5105" s="20" t="s">
        <v>7591</v>
      </c>
      <c r="H5105" s="20"/>
      <c r="I5105" s="20" t="s">
        <v>15917</v>
      </c>
      <c r="J5105" s="20" t="s">
        <v>15918</v>
      </c>
      <c r="K5105" s="20" t="s">
        <v>7109</v>
      </c>
      <c r="L5105" s="20" t="s">
        <v>3563</v>
      </c>
      <c r="M5105" s="20" t="s">
        <v>7116</v>
      </c>
      <c r="N5105" s="20" t="s">
        <v>15902</v>
      </c>
      <c r="O5105" s="20" t="s">
        <v>15918</v>
      </c>
      <c r="P5105" s="201" t="n">
        <v>43730</v>
      </c>
      <c r="Q5105" s="201" t="n">
        <v>43763</v>
      </c>
      <c r="R5105" s="20" t="n">
        <v>1</v>
      </c>
      <c r="S5105" s="20" t="s">
        <v>7130</v>
      </c>
      <c r="T5105" s="20" t="n">
        <v>206.963699</v>
      </c>
      <c r="U5105" s="20" t="n">
        <v>108.23972117</v>
      </c>
      <c r="V5105" s="20" t="n">
        <v>305.68767683</v>
      </c>
      <c r="W5105" s="20" t="s">
        <v>11510</v>
      </c>
      <c r="X5105" s="35"/>
      <c r="Y5105" s="35" t="n">
        <v>0</v>
      </c>
      <c r="Z5105" s="35" t="n">
        <v>1</v>
      </c>
      <c r="AE5105" s="94" t="e">
        <f aca="false" t="array" ref="AE5105:AK5105">_xlfn.torow(_xlfn.unique(_xlfn._xlws.filter(cat_table[Subsector],$E5105=cat_table[Sector],"")))</f>
        <v>#NAME?</v>
      </c>
      <c r="AF5105" s="94" t="e">
        <v>#NAME?</v>
      </c>
      <c r="AG5105" s="94" t="e">
        <v>#NAME?</v>
      </c>
      <c r="AH5105" s="94" t="e">
        <v>#NAME?</v>
      </c>
      <c r="AI5105" s="94" t="e">
        <v>#NAME?</v>
      </c>
      <c r="AJ5105" s="94" t="e">
        <v>#NAME?</v>
      </c>
      <c r="AK5105" s="94" t="e">
        <v>#NAME?</v>
      </c>
      <c r="AO5105" s="94" t="e">
        <f aca="false" t="array" ref="AO5105:AT5105">_xlfn.torow(_xlfn.unique(_xlfn._xlws.filter(cat_table[Sub-subsector],($E5105=cat_table[Sector])*($F5105=cat_table[Subsector]),"")))</f>
        <v>#NAME?</v>
      </c>
      <c r="AP5105" s="94" t="e">
        <v>#NAME?</v>
      </c>
      <c r="AQ5105" s="94" t="e">
        <v>#NAME?</v>
      </c>
      <c r="AR5105" s="94" t="e">
        <v>#NAME?</v>
      </c>
      <c r="AS5105" s="94" t="e">
        <v>#NAME?</v>
      </c>
      <c r="AT5105" s="94" t="e">
        <v>#NAME?</v>
      </c>
    </row>
    <row r="5106" customFormat="false" ht="15" hidden="false" customHeight="true" outlineLevel="0" collapsed="false">
      <c r="A5106" s="20" t="s">
        <v>16157</v>
      </c>
      <c r="B5106" s="20" t="str">
        <f aca="false">INDEX(Table2[], MATCH(L5106, Location_ID!$D$2:$D$3098, 0), 1)</f>
        <v>b8f8bf32-9aa9-4db4-bd43-a7a1c7796611</v>
      </c>
      <c r="C5106" s="20" t="s">
        <v>1585</v>
      </c>
      <c r="D5106" s="230" t="s">
        <v>354</v>
      </c>
      <c r="E5106" s="20" t="s">
        <v>7134</v>
      </c>
      <c r="F5106" s="20" t="s">
        <v>7135</v>
      </c>
      <c r="G5106" s="20" t="s">
        <v>7591</v>
      </c>
      <c r="H5106" s="20"/>
      <c r="I5106" s="20" t="s">
        <v>15917</v>
      </c>
      <c r="J5106" s="20" t="s">
        <v>15918</v>
      </c>
      <c r="K5106" s="20" t="s">
        <v>7109</v>
      </c>
      <c r="L5106" s="20" t="s">
        <v>3565</v>
      </c>
      <c r="M5106" s="20" t="s">
        <v>7116</v>
      </c>
      <c r="N5106" s="20" t="s">
        <v>15902</v>
      </c>
      <c r="O5106" s="20" t="s">
        <v>15918</v>
      </c>
      <c r="P5106" s="201" t="n">
        <v>43730</v>
      </c>
      <c r="Q5106" s="201" t="n">
        <v>43763</v>
      </c>
      <c r="R5106" s="20" t="n">
        <v>1</v>
      </c>
      <c r="S5106" s="20" t="s">
        <v>7130</v>
      </c>
      <c r="T5106" s="20" t="n">
        <v>70.72811133</v>
      </c>
      <c r="U5106" s="20" t="n">
        <v>32.927529</v>
      </c>
      <c r="V5106" s="20" t="n">
        <v>108.52869366</v>
      </c>
      <c r="W5106" s="20" t="s">
        <v>11510</v>
      </c>
      <c r="X5106" s="35"/>
      <c r="Y5106" s="35" t="n">
        <v>0</v>
      </c>
      <c r="Z5106" s="35" t="n">
        <v>1</v>
      </c>
      <c r="AE5106" s="94" t="e">
        <f aca="false" t="array" ref="AE5106:AK5106">_xlfn.torow(_xlfn.unique(_xlfn._xlws.filter(cat_table[Subsector],$E5106=cat_table[Sector],"")))</f>
        <v>#NAME?</v>
      </c>
      <c r="AF5106" s="94" t="e">
        <v>#NAME?</v>
      </c>
      <c r="AG5106" s="94" t="e">
        <v>#NAME?</v>
      </c>
      <c r="AH5106" s="94" t="e">
        <v>#NAME?</v>
      </c>
      <c r="AI5106" s="94" t="e">
        <v>#NAME?</v>
      </c>
      <c r="AJ5106" s="94" t="e">
        <v>#NAME?</v>
      </c>
      <c r="AK5106" s="94" t="e">
        <v>#NAME?</v>
      </c>
      <c r="AO5106" s="94" t="e">
        <f aca="false" t="array" ref="AO5106:AT5106">_xlfn.torow(_xlfn.unique(_xlfn._xlws.filter(cat_table[Sub-subsector],($E5106=cat_table[Sector])*($F5106=cat_table[Subsector]),"")))</f>
        <v>#NAME?</v>
      </c>
      <c r="AP5106" s="94" t="e">
        <v>#NAME?</v>
      </c>
      <c r="AQ5106" s="94" t="e">
        <v>#NAME?</v>
      </c>
      <c r="AR5106" s="94" t="e">
        <v>#NAME?</v>
      </c>
      <c r="AS5106" s="94" t="e">
        <v>#NAME?</v>
      </c>
      <c r="AT5106" s="94" t="e">
        <v>#NAME?</v>
      </c>
    </row>
    <row r="5107" customFormat="false" ht="15" hidden="false" customHeight="true" outlineLevel="0" collapsed="false">
      <c r="A5107" s="20" t="s">
        <v>16158</v>
      </c>
      <c r="B5107" s="20" t="str">
        <f aca="false">INDEX(Table2[], MATCH(L5107, Location_ID!$D$2:$D$3098, 0), 1)</f>
        <v>083ad0e0-9fdb-4040-9463-7a56102c3144</v>
      </c>
      <c r="C5107" s="20" t="s">
        <v>1585</v>
      </c>
      <c r="D5107" s="230" t="s">
        <v>354</v>
      </c>
      <c r="E5107" s="20" t="s">
        <v>7134</v>
      </c>
      <c r="F5107" s="20" t="s">
        <v>7135</v>
      </c>
      <c r="G5107" s="20" t="s">
        <v>7591</v>
      </c>
      <c r="H5107" s="20"/>
      <c r="I5107" s="20" t="s">
        <v>15917</v>
      </c>
      <c r="J5107" s="20" t="s">
        <v>317</v>
      </c>
      <c r="K5107" s="20" t="s">
        <v>7109</v>
      </c>
      <c r="L5107" s="20" t="s">
        <v>3567</v>
      </c>
      <c r="M5107" s="20" t="s">
        <v>7116</v>
      </c>
      <c r="N5107" s="20" t="s">
        <v>15902</v>
      </c>
      <c r="O5107" s="20" t="s">
        <v>317</v>
      </c>
      <c r="P5107" s="201" t="n">
        <v>43730</v>
      </c>
      <c r="Q5107" s="201" t="n">
        <v>43763</v>
      </c>
      <c r="R5107" s="20" t="n">
        <v>1</v>
      </c>
      <c r="S5107" s="20" t="s">
        <v>7130</v>
      </c>
      <c r="T5107" s="20" t="n">
        <v>73.92775267</v>
      </c>
      <c r="U5107" s="20" t="n">
        <v>35.684908</v>
      </c>
      <c r="V5107" s="20" t="n">
        <v>112.17059734</v>
      </c>
      <c r="W5107" s="20" t="s">
        <v>11510</v>
      </c>
      <c r="X5107" s="35"/>
      <c r="Y5107" s="35" t="n">
        <v>0</v>
      </c>
      <c r="Z5107" s="35" t="n">
        <v>1</v>
      </c>
      <c r="AE5107" s="94" t="e">
        <f aca="false" t="array" ref="AE5107:AK5107">_xlfn.torow(_xlfn.unique(_xlfn._xlws.filter(cat_table[Subsector],$E5107=cat_table[Sector],"")))</f>
        <v>#NAME?</v>
      </c>
      <c r="AF5107" s="94" t="e">
        <v>#NAME?</v>
      </c>
      <c r="AG5107" s="94" t="e">
        <v>#NAME?</v>
      </c>
      <c r="AH5107" s="94" t="e">
        <v>#NAME?</v>
      </c>
      <c r="AI5107" s="94" t="e">
        <v>#NAME?</v>
      </c>
      <c r="AJ5107" s="94" t="e">
        <v>#NAME?</v>
      </c>
      <c r="AK5107" s="94" t="e">
        <v>#NAME?</v>
      </c>
      <c r="AO5107" s="94" t="e">
        <f aca="false" t="array" ref="AO5107:AT5107">_xlfn.torow(_xlfn.unique(_xlfn._xlws.filter(cat_table[Sub-subsector],($E5107=cat_table[Sector])*($F5107=cat_table[Subsector]),"")))</f>
        <v>#NAME?</v>
      </c>
      <c r="AP5107" s="94" t="e">
        <v>#NAME?</v>
      </c>
      <c r="AQ5107" s="94" t="e">
        <v>#NAME?</v>
      </c>
      <c r="AR5107" s="94" t="e">
        <v>#NAME?</v>
      </c>
      <c r="AS5107" s="94" t="e">
        <v>#NAME?</v>
      </c>
      <c r="AT5107" s="94" t="e">
        <v>#NAME?</v>
      </c>
    </row>
    <row r="5108" customFormat="false" ht="15" hidden="false" customHeight="true" outlineLevel="0" collapsed="false">
      <c r="A5108" s="20" t="s">
        <v>16159</v>
      </c>
      <c r="B5108" s="20" t="str">
        <f aca="false">INDEX(Table2[], MATCH(L5108, Location_ID!$D$2:$D$3098, 0), 1)</f>
        <v>415cdacf-edd6-45ad-b361-e14d7ee3d875</v>
      </c>
      <c r="C5108" s="20" t="s">
        <v>1585</v>
      </c>
      <c r="D5108" s="230" t="s">
        <v>354</v>
      </c>
      <c r="E5108" s="20" t="s">
        <v>7134</v>
      </c>
      <c r="F5108" s="20" t="s">
        <v>7135</v>
      </c>
      <c r="G5108" s="20" t="s">
        <v>7591</v>
      </c>
      <c r="H5108" s="20"/>
      <c r="I5108" s="20" t="s">
        <v>15917</v>
      </c>
      <c r="J5108" s="20" t="s">
        <v>15918</v>
      </c>
      <c r="K5108" s="20" t="s">
        <v>7109</v>
      </c>
      <c r="L5108" s="20" t="s">
        <v>3569</v>
      </c>
      <c r="M5108" s="20" t="s">
        <v>7116</v>
      </c>
      <c r="N5108" s="20" t="s">
        <v>15902</v>
      </c>
      <c r="O5108" s="20" t="s">
        <v>15918</v>
      </c>
      <c r="P5108" s="201" t="n">
        <v>43730</v>
      </c>
      <c r="Q5108" s="201" t="n">
        <v>43763</v>
      </c>
      <c r="R5108" s="20" t="n">
        <v>1</v>
      </c>
      <c r="S5108" s="20" t="s">
        <v>7130</v>
      </c>
      <c r="T5108" s="20" t="n">
        <v>218.2590887</v>
      </c>
      <c r="U5108" s="20" t="n">
        <v>108.1030138</v>
      </c>
      <c r="V5108" s="20" t="n">
        <v>328.4151636</v>
      </c>
      <c r="W5108" s="20" t="s">
        <v>11510</v>
      </c>
      <c r="X5108" s="35"/>
      <c r="Y5108" s="35" t="n">
        <v>0</v>
      </c>
      <c r="Z5108" s="35" t="n">
        <v>1</v>
      </c>
      <c r="AE5108" s="94" t="e">
        <f aca="false" t="array" ref="AE5108:AK5108">_xlfn.torow(_xlfn.unique(_xlfn._xlws.filter(cat_table[Subsector],$E5108=cat_table[Sector],"")))</f>
        <v>#NAME?</v>
      </c>
      <c r="AF5108" s="94" t="e">
        <v>#NAME?</v>
      </c>
      <c r="AG5108" s="94" t="e">
        <v>#NAME?</v>
      </c>
      <c r="AH5108" s="94" t="e">
        <v>#NAME?</v>
      </c>
      <c r="AI5108" s="94" t="e">
        <v>#NAME?</v>
      </c>
      <c r="AJ5108" s="94" t="e">
        <v>#NAME?</v>
      </c>
      <c r="AK5108" s="94" t="e">
        <v>#NAME?</v>
      </c>
      <c r="AO5108" s="94" t="e">
        <f aca="false" t="array" ref="AO5108:AT5108">_xlfn.torow(_xlfn.unique(_xlfn._xlws.filter(cat_table[Sub-subsector],($E5108=cat_table[Sector])*($F5108=cat_table[Subsector]),"")))</f>
        <v>#NAME?</v>
      </c>
      <c r="AP5108" s="94" t="e">
        <v>#NAME?</v>
      </c>
      <c r="AQ5108" s="94" t="e">
        <v>#NAME?</v>
      </c>
      <c r="AR5108" s="94" t="e">
        <v>#NAME?</v>
      </c>
      <c r="AS5108" s="94" t="e">
        <v>#NAME?</v>
      </c>
      <c r="AT5108" s="94" t="e">
        <v>#NAME?</v>
      </c>
    </row>
    <row r="5109" customFormat="false" ht="15" hidden="false" customHeight="true" outlineLevel="0" collapsed="false">
      <c r="A5109" s="20" t="s">
        <v>16160</v>
      </c>
      <c r="B5109" s="20" t="str">
        <f aca="false">INDEX(Table2[], MATCH(L5109, Location_ID!$D$2:$D$3098, 0), 1)</f>
        <v>caba0186-8c9a-44d6-9993-6213896d323f</v>
      </c>
      <c r="C5109" s="20" t="s">
        <v>1585</v>
      </c>
      <c r="D5109" s="230" t="s">
        <v>354</v>
      </c>
      <c r="E5109" s="20" t="s">
        <v>7134</v>
      </c>
      <c r="F5109" s="20" t="s">
        <v>7135</v>
      </c>
      <c r="G5109" s="20" t="s">
        <v>7591</v>
      </c>
      <c r="H5109" s="20"/>
      <c r="I5109" s="20" t="s">
        <v>15917</v>
      </c>
      <c r="J5109" s="20" t="s">
        <v>15932</v>
      </c>
      <c r="K5109" s="20" t="s">
        <v>7109</v>
      </c>
      <c r="L5109" s="20" t="s">
        <v>3571</v>
      </c>
      <c r="M5109" s="20" t="s">
        <v>7116</v>
      </c>
      <c r="N5109" s="20" t="s">
        <v>15902</v>
      </c>
      <c r="O5109" s="20" t="s">
        <v>15932</v>
      </c>
      <c r="P5109" s="201" t="n">
        <v>43730</v>
      </c>
      <c r="Q5109" s="201" t="n">
        <v>43763</v>
      </c>
      <c r="R5109" s="20" t="n">
        <v>1</v>
      </c>
      <c r="S5109" s="20" t="s">
        <v>7130</v>
      </c>
      <c r="T5109" s="20" t="n">
        <v>90.41686167</v>
      </c>
      <c r="U5109" s="20" t="n">
        <v>32.034718</v>
      </c>
      <c r="V5109" s="20" t="n">
        <v>148.79900534</v>
      </c>
      <c r="W5109" s="20" t="s">
        <v>11510</v>
      </c>
      <c r="X5109" s="35"/>
      <c r="Y5109" s="35" t="n">
        <v>0</v>
      </c>
      <c r="Z5109" s="35" t="n">
        <v>1</v>
      </c>
      <c r="AE5109" s="94" t="e">
        <f aca="false" t="array" ref="AE5109:AK5109">_xlfn.torow(_xlfn.unique(_xlfn._xlws.filter(cat_table[Subsector],$E5109=cat_table[Sector],"")))</f>
        <v>#NAME?</v>
      </c>
      <c r="AF5109" s="94" t="e">
        <v>#NAME?</v>
      </c>
      <c r="AG5109" s="94" t="e">
        <v>#NAME?</v>
      </c>
      <c r="AH5109" s="94" t="e">
        <v>#NAME?</v>
      </c>
      <c r="AI5109" s="94" t="e">
        <v>#NAME?</v>
      </c>
      <c r="AJ5109" s="94" t="e">
        <v>#NAME?</v>
      </c>
      <c r="AK5109" s="94" t="e">
        <v>#NAME?</v>
      </c>
      <c r="AO5109" s="94" t="e">
        <f aca="false" t="array" ref="AO5109:AT5109">_xlfn.torow(_xlfn.unique(_xlfn._xlws.filter(cat_table[Sub-subsector],($E5109=cat_table[Sector])*($F5109=cat_table[Subsector]),"")))</f>
        <v>#NAME?</v>
      </c>
      <c r="AP5109" s="94" t="e">
        <v>#NAME?</v>
      </c>
      <c r="AQ5109" s="94" t="e">
        <v>#NAME?</v>
      </c>
      <c r="AR5109" s="94" t="e">
        <v>#NAME?</v>
      </c>
      <c r="AS5109" s="94" t="e">
        <v>#NAME?</v>
      </c>
      <c r="AT5109" s="94" t="e">
        <v>#NAME?</v>
      </c>
    </row>
    <row r="5110" customFormat="false" ht="15" hidden="false" customHeight="true" outlineLevel="0" collapsed="false">
      <c r="A5110" s="20" t="s">
        <v>16161</v>
      </c>
      <c r="B5110" s="20" t="str">
        <f aca="false">INDEX(Table2[], MATCH(L5110, Location_ID!$D$2:$D$3098, 0), 1)</f>
        <v>d71cd0af-25d8-40d3-bb7a-1b4d8987ae71</v>
      </c>
      <c r="C5110" s="20" t="s">
        <v>1585</v>
      </c>
      <c r="D5110" s="230" t="s">
        <v>354</v>
      </c>
      <c r="E5110" s="20" t="s">
        <v>7134</v>
      </c>
      <c r="F5110" s="20" t="s">
        <v>7135</v>
      </c>
      <c r="G5110" s="20" t="s">
        <v>7591</v>
      </c>
      <c r="H5110" s="20"/>
      <c r="I5110" s="20" t="s">
        <v>15917</v>
      </c>
      <c r="J5110" s="20" t="s">
        <v>15922</v>
      </c>
      <c r="K5110" s="20" t="s">
        <v>7109</v>
      </c>
      <c r="L5110" s="20" t="s">
        <v>3573</v>
      </c>
      <c r="M5110" s="20" t="s">
        <v>7116</v>
      </c>
      <c r="N5110" s="20" t="s">
        <v>15902</v>
      </c>
      <c r="O5110" s="20" t="s">
        <v>15922</v>
      </c>
      <c r="P5110" s="201" t="n">
        <v>43730</v>
      </c>
      <c r="Q5110" s="201" t="n">
        <v>43763</v>
      </c>
      <c r="R5110" s="20" t="n">
        <v>1</v>
      </c>
      <c r="S5110" s="20" t="s">
        <v>7130</v>
      </c>
      <c r="T5110" s="20" t="n">
        <v>207.043613</v>
      </c>
      <c r="U5110" s="20" t="n">
        <v>69.075888</v>
      </c>
      <c r="V5110" s="20" t="n">
        <v>345.011338</v>
      </c>
      <c r="W5110" s="20" t="s">
        <v>11510</v>
      </c>
      <c r="X5110" s="35"/>
      <c r="Y5110" s="35" t="n">
        <v>0</v>
      </c>
      <c r="Z5110" s="35" t="n">
        <v>1</v>
      </c>
      <c r="AE5110" s="94" t="e">
        <f aca="false" t="array" ref="AE5110:AK5110">_xlfn.torow(_xlfn.unique(_xlfn._xlws.filter(cat_table[Subsector],$E5110=cat_table[Sector],"")))</f>
        <v>#NAME?</v>
      </c>
      <c r="AF5110" s="94" t="e">
        <v>#NAME?</v>
      </c>
      <c r="AG5110" s="94" t="e">
        <v>#NAME?</v>
      </c>
      <c r="AH5110" s="94" t="e">
        <v>#NAME?</v>
      </c>
      <c r="AI5110" s="94" t="e">
        <v>#NAME?</v>
      </c>
      <c r="AJ5110" s="94" t="e">
        <v>#NAME?</v>
      </c>
      <c r="AK5110" s="94" t="e">
        <v>#NAME?</v>
      </c>
      <c r="AO5110" s="94" t="e">
        <f aca="false" t="array" ref="AO5110:AT5110">_xlfn.torow(_xlfn.unique(_xlfn._xlws.filter(cat_table[Sub-subsector],($E5110=cat_table[Sector])*($F5110=cat_table[Subsector]),"")))</f>
        <v>#NAME?</v>
      </c>
      <c r="AP5110" s="94" t="e">
        <v>#NAME?</v>
      </c>
      <c r="AQ5110" s="94" t="e">
        <v>#NAME?</v>
      </c>
      <c r="AR5110" s="94" t="e">
        <v>#NAME?</v>
      </c>
      <c r="AS5110" s="94" t="e">
        <v>#NAME?</v>
      </c>
      <c r="AT5110" s="94" t="e">
        <v>#NAME?</v>
      </c>
    </row>
    <row r="5111" customFormat="false" ht="15" hidden="false" customHeight="true" outlineLevel="0" collapsed="false">
      <c r="A5111" s="20" t="s">
        <v>16162</v>
      </c>
      <c r="B5111" s="20" t="str">
        <f aca="false">INDEX(Table2[], MATCH(L5111, Location_ID!$D$2:$D$3098, 0), 1)</f>
        <v>746bcf8e-1c16-405c-8ef2-43cf5d8069ec</v>
      </c>
      <c r="C5111" s="20" t="s">
        <v>1585</v>
      </c>
      <c r="D5111" s="230" t="s">
        <v>354</v>
      </c>
      <c r="E5111" s="20" t="s">
        <v>7134</v>
      </c>
      <c r="F5111" s="20" t="s">
        <v>7135</v>
      </c>
      <c r="G5111" s="20" t="s">
        <v>7591</v>
      </c>
      <c r="H5111" s="20"/>
      <c r="I5111" s="20" t="s">
        <v>15917</v>
      </c>
      <c r="J5111" s="20" t="s">
        <v>15932</v>
      </c>
      <c r="K5111" s="20" t="s">
        <v>7109</v>
      </c>
      <c r="L5111" s="20" t="s">
        <v>3575</v>
      </c>
      <c r="M5111" s="20" t="s">
        <v>7116</v>
      </c>
      <c r="N5111" s="20" t="s">
        <v>15902</v>
      </c>
      <c r="O5111" s="20" t="s">
        <v>15932</v>
      </c>
      <c r="P5111" s="201" t="n">
        <v>43730</v>
      </c>
      <c r="Q5111" s="201" t="n">
        <v>43763</v>
      </c>
      <c r="R5111" s="20" t="n">
        <v>1</v>
      </c>
      <c r="S5111" s="20" t="s">
        <v>7130</v>
      </c>
      <c r="T5111" s="20" t="n">
        <v>73.03680833</v>
      </c>
      <c r="U5111" s="20" t="n">
        <v>27.26987533</v>
      </c>
      <c r="V5111" s="20" t="n">
        <v>118.80374133</v>
      </c>
      <c r="W5111" s="20" t="s">
        <v>11510</v>
      </c>
      <c r="X5111" s="35"/>
      <c r="Y5111" s="35" t="n">
        <v>0</v>
      </c>
      <c r="Z5111" s="35" t="n">
        <v>1</v>
      </c>
      <c r="AE5111" s="94" t="e">
        <f aca="false" t="array" ref="AE5111:AK5111">_xlfn.torow(_xlfn.unique(_xlfn._xlws.filter(cat_table[Subsector],$E5111=cat_table[Sector],"")))</f>
        <v>#NAME?</v>
      </c>
      <c r="AF5111" s="94" t="e">
        <v>#NAME?</v>
      </c>
      <c r="AG5111" s="94" t="e">
        <v>#NAME?</v>
      </c>
      <c r="AH5111" s="94" t="e">
        <v>#NAME?</v>
      </c>
      <c r="AI5111" s="94" t="e">
        <v>#NAME?</v>
      </c>
      <c r="AJ5111" s="94" t="e">
        <v>#NAME?</v>
      </c>
      <c r="AK5111" s="94" t="e">
        <v>#NAME?</v>
      </c>
      <c r="AO5111" s="94" t="e">
        <f aca="false" t="array" ref="AO5111:AT5111">_xlfn.torow(_xlfn.unique(_xlfn._xlws.filter(cat_table[Sub-subsector],($E5111=cat_table[Sector])*($F5111=cat_table[Subsector]),"")))</f>
        <v>#NAME?</v>
      </c>
      <c r="AP5111" s="94" t="e">
        <v>#NAME?</v>
      </c>
      <c r="AQ5111" s="94" t="e">
        <v>#NAME?</v>
      </c>
      <c r="AR5111" s="94" t="e">
        <v>#NAME?</v>
      </c>
      <c r="AS5111" s="94" t="e">
        <v>#NAME?</v>
      </c>
      <c r="AT5111" s="94" t="e">
        <v>#NAME?</v>
      </c>
    </row>
    <row r="5112" customFormat="false" ht="15" hidden="false" customHeight="true" outlineLevel="0" collapsed="false">
      <c r="A5112" s="20" t="s">
        <v>16163</v>
      </c>
      <c r="B5112" s="20" t="str">
        <f aca="false">INDEX(Table2[], MATCH(L5112, Location_ID!$D$2:$D$3098, 0), 1)</f>
        <v>543fe1a6-2c2a-42bc-8de9-fd91dcd31b48</v>
      </c>
      <c r="C5112" s="20" t="s">
        <v>1585</v>
      </c>
      <c r="D5112" s="230" t="s">
        <v>354</v>
      </c>
      <c r="E5112" s="20" t="s">
        <v>7134</v>
      </c>
      <c r="F5112" s="20" t="s">
        <v>7135</v>
      </c>
      <c r="G5112" s="20" t="s">
        <v>7591</v>
      </c>
      <c r="H5112" s="20"/>
      <c r="I5112" s="20" t="s">
        <v>15917</v>
      </c>
      <c r="J5112" s="20" t="s">
        <v>15932</v>
      </c>
      <c r="K5112" s="20" t="s">
        <v>7109</v>
      </c>
      <c r="L5112" s="20" t="s">
        <v>3577</v>
      </c>
      <c r="M5112" s="20" t="s">
        <v>7116</v>
      </c>
      <c r="N5112" s="20" t="s">
        <v>15902</v>
      </c>
      <c r="O5112" s="20" t="s">
        <v>15932</v>
      </c>
      <c r="P5112" s="201" t="n">
        <v>43730</v>
      </c>
      <c r="Q5112" s="201" t="n">
        <v>43763</v>
      </c>
      <c r="R5112" s="20" t="n">
        <v>1</v>
      </c>
      <c r="S5112" s="20" t="s">
        <v>7130</v>
      </c>
      <c r="T5112" s="20" t="n">
        <v>69.57730633</v>
      </c>
      <c r="U5112" s="20" t="n">
        <v>26.940176</v>
      </c>
      <c r="V5112" s="20" t="n">
        <v>112.21443666</v>
      </c>
      <c r="W5112" s="20" t="s">
        <v>11510</v>
      </c>
      <c r="X5112" s="35"/>
      <c r="Y5112" s="35" t="n">
        <v>0</v>
      </c>
      <c r="Z5112" s="35" t="n">
        <v>1</v>
      </c>
      <c r="AE5112" s="94" t="e">
        <f aca="false" t="array" ref="AE5112:AK5112">_xlfn.torow(_xlfn.unique(_xlfn._xlws.filter(cat_table[Subsector],$E5112=cat_table[Sector],"")))</f>
        <v>#NAME?</v>
      </c>
      <c r="AF5112" s="94" t="e">
        <v>#NAME?</v>
      </c>
      <c r="AG5112" s="94" t="e">
        <v>#NAME?</v>
      </c>
      <c r="AH5112" s="94" t="e">
        <v>#NAME?</v>
      </c>
      <c r="AI5112" s="94" t="e">
        <v>#NAME?</v>
      </c>
      <c r="AJ5112" s="94" t="e">
        <v>#NAME?</v>
      </c>
      <c r="AK5112" s="94" t="e">
        <v>#NAME?</v>
      </c>
      <c r="AO5112" s="94" t="e">
        <f aca="false" t="array" ref="AO5112:AT5112">_xlfn.torow(_xlfn.unique(_xlfn._xlws.filter(cat_table[Sub-subsector],($E5112=cat_table[Sector])*($F5112=cat_table[Subsector]),"")))</f>
        <v>#NAME?</v>
      </c>
      <c r="AP5112" s="94" t="e">
        <v>#NAME?</v>
      </c>
      <c r="AQ5112" s="94" t="e">
        <v>#NAME?</v>
      </c>
      <c r="AR5112" s="94" t="e">
        <v>#NAME?</v>
      </c>
      <c r="AS5112" s="94" t="e">
        <v>#NAME?</v>
      </c>
      <c r="AT5112" s="94" t="e">
        <v>#NAME?</v>
      </c>
    </row>
    <row r="5113" customFormat="false" ht="15" hidden="false" customHeight="true" outlineLevel="0" collapsed="false">
      <c r="A5113" s="20" t="s">
        <v>16164</v>
      </c>
      <c r="B5113" s="20" t="str">
        <f aca="false">INDEX(Table2[], MATCH(L5113, Location_ID!$D$2:$D$3098, 0), 1)</f>
        <v>d616371f-96fa-4520-941a-9e810d2dad9b</v>
      </c>
      <c r="C5113" s="20" t="s">
        <v>1585</v>
      </c>
      <c r="D5113" s="230" t="s">
        <v>354</v>
      </c>
      <c r="E5113" s="20" t="s">
        <v>7134</v>
      </c>
      <c r="F5113" s="20" t="s">
        <v>7135</v>
      </c>
      <c r="G5113" s="20" t="s">
        <v>7591</v>
      </c>
      <c r="H5113" s="20"/>
      <c r="I5113" s="20" t="s">
        <v>15917</v>
      </c>
      <c r="J5113" s="20" t="s">
        <v>15922</v>
      </c>
      <c r="K5113" s="20" t="s">
        <v>7109</v>
      </c>
      <c r="L5113" s="20" t="s">
        <v>3579</v>
      </c>
      <c r="M5113" s="20" t="s">
        <v>7116</v>
      </c>
      <c r="N5113" s="20" t="s">
        <v>15902</v>
      </c>
      <c r="O5113" s="20" t="s">
        <v>15922</v>
      </c>
      <c r="P5113" s="201" t="n">
        <v>43730</v>
      </c>
      <c r="Q5113" s="201" t="n">
        <v>43763</v>
      </c>
      <c r="R5113" s="20" t="n">
        <v>1</v>
      </c>
      <c r="S5113" s="20" t="s">
        <v>7130</v>
      </c>
      <c r="T5113" s="20" t="n">
        <v>131.2991585</v>
      </c>
      <c r="U5113" s="20" t="n">
        <v>90.6356554</v>
      </c>
      <c r="V5113" s="20" t="n">
        <v>171.9626616</v>
      </c>
      <c r="W5113" s="20" t="s">
        <v>11510</v>
      </c>
      <c r="X5113" s="35"/>
      <c r="Y5113" s="35" t="n">
        <v>0</v>
      </c>
      <c r="Z5113" s="35" t="n">
        <v>1</v>
      </c>
      <c r="AE5113" s="94" t="e">
        <f aca="false" t="array" ref="AE5113:AK5113">_xlfn.torow(_xlfn.unique(_xlfn._xlws.filter(cat_table[Subsector],$E5113=cat_table[Sector],"")))</f>
        <v>#NAME?</v>
      </c>
      <c r="AF5113" s="94" t="e">
        <v>#NAME?</v>
      </c>
      <c r="AG5113" s="94" t="e">
        <v>#NAME?</v>
      </c>
      <c r="AH5113" s="94" t="e">
        <v>#NAME?</v>
      </c>
      <c r="AI5113" s="94" t="e">
        <v>#NAME?</v>
      </c>
      <c r="AJ5113" s="94" t="e">
        <v>#NAME?</v>
      </c>
      <c r="AK5113" s="94" t="e">
        <v>#NAME?</v>
      </c>
      <c r="AO5113" s="94" t="e">
        <f aca="false" t="array" ref="AO5113:AT5113">_xlfn.torow(_xlfn.unique(_xlfn._xlws.filter(cat_table[Sub-subsector],($E5113=cat_table[Sector])*($F5113=cat_table[Subsector]),"")))</f>
        <v>#NAME?</v>
      </c>
      <c r="AP5113" s="94" t="e">
        <v>#NAME?</v>
      </c>
      <c r="AQ5113" s="94" t="e">
        <v>#NAME?</v>
      </c>
      <c r="AR5113" s="94" t="e">
        <v>#NAME?</v>
      </c>
      <c r="AS5113" s="94" t="e">
        <v>#NAME?</v>
      </c>
      <c r="AT5113" s="94" t="e">
        <v>#NAME?</v>
      </c>
    </row>
    <row r="5114" customFormat="false" ht="15" hidden="false" customHeight="true" outlineLevel="0" collapsed="false">
      <c r="A5114" s="20" t="s">
        <v>16165</v>
      </c>
      <c r="B5114" s="20" t="str">
        <f aca="false">INDEX(Table2[], MATCH(L5114, Location_ID!$D$2:$D$3098, 0), 1)</f>
        <v>93e0d64e-35f0-46c8-95bc-b9c7348aa21c</v>
      </c>
      <c r="C5114" s="20" t="s">
        <v>1585</v>
      </c>
      <c r="D5114" s="230" t="s">
        <v>354</v>
      </c>
      <c r="E5114" s="20" t="s">
        <v>7134</v>
      </c>
      <c r="F5114" s="20" t="s">
        <v>7135</v>
      </c>
      <c r="G5114" s="20" t="s">
        <v>7591</v>
      </c>
      <c r="H5114" s="20"/>
      <c r="I5114" s="20" t="s">
        <v>15917</v>
      </c>
      <c r="J5114" s="20" t="s">
        <v>15922</v>
      </c>
      <c r="K5114" s="20" t="s">
        <v>7109</v>
      </c>
      <c r="L5114" s="20" t="s">
        <v>3581</v>
      </c>
      <c r="M5114" s="20" t="s">
        <v>7116</v>
      </c>
      <c r="N5114" s="20" t="s">
        <v>15902</v>
      </c>
      <c r="O5114" s="20" t="s">
        <v>15922</v>
      </c>
      <c r="P5114" s="201" t="n">
        <v>43730</v>
      </c>
      <c r="Q5114" s="201" t="n">
        <v>43763</v>
      </c>
      <c r="R5114" s="20" t="n">
        <v>1</v>
      </c>
      <c r="S5114" s="20" t="s">
        <v>7130</v>
      </c>
      <c r="T5114" s="20" t="n">
        <v>626.2025197</v>
      </c>
      <c r="U5114" s="20" t="n">
        <v>428.5485405</v>
      </c>
      <c r="V5114" s="20" t="n">
        <v>823.8564989</v>
      </c>
      <c r="W5114" s="20" t="s">
        <v>11510</v>
      </c>
      <c r="X5114" s="35"/>
      <c r="Y5114" s="35" t="n">
        <v>0</v>
      </c>
      <c r="Z5114" s="35" t="n">
        <v>1</v>
      </c>
      <c r="AE5114" s="94" t="e">
        <f aca="false" t="array" ref="AE5114:AK5114">_xlfn.torow(_xlfn.unique(_xlfn._xlws.filter(cat_table[Subsector],$E5114=cat_table[Sector],"")))</f>
        <v>#NAME?</v>
      </c>
      <c r="AF5114" s="94" t="e">
        <v>#NAME?</v>
      </c>
      <c r="AG5114" s="94" t="e">
        <v>#NAME?</v>
      </c>
      <c r="AH5114" s="94" t="e">
        <v>#NAME?</v>
      </c>
      <c r="AI5114" s="94" t="e">
        <v>#NAME?</v>
      </c>
      <c r="AJ5114" s="94" t="e">
        <v>#NAME?</v>
      </c>
      <c r="AK5114" s="94" t="e">
        <v>#NAME?</v>
      </c>
      <c r="AO5114" s="94" t="e">
        <f aca="false" t="array" ref="AO5114:AT5114">_xlfn.torow(_xlfn.unique(_xlfn._xlws.filter(cat_table[Sub-subsector],($E5114=cat_table[Sector])*($F5114=cat_table[Subsector]),"")))</f>
        <v>#NAME?</v>
      </c>
      <c r="AP5114" s="94" t="e">
        <v>#NAME?</v>
      </c>
      <c r="AQ5114" s="94" t="e">
        <v>#NAME?</v>
      </c>
      <c r="AR5114" s="94" t="e">
        <v>#NAME?</v>
      </c>
      <c r="AS5114" s="94" t="e">
        <v>#NAME?</v>
      </c>
      <c r="AT5114" s="94" t="e">
        <v>#NAME?</v>
      </c>
    </row>
    <row r="5115" customFormat="false" ht="15" hidden="false" customHeight="true" outlineLevel="0" collapsed="false">
      <c r="A5115" s="20" t="s">
        <v>16166</v>
      </c>
      <c r="B5115" s="20" t="str">
        <f aca="false">INDEX(Table2[], MATCH(L5115, Location_ID!$D$2:$D$3098, 0), 1)</f>
        <v>86594bcc-e24d-4424-b802-9aeae78f19a8</v>
      </c>
      <c r="C5115" s="20" t="s">
        <v>1585</v>
      </c>
      <c r="D5115" s="230" t="s">
        <v>354</v>
      </c>
      <c r="E5115" s="20" t="s">
        <v>7134</v>
      </c>
      <c r="F5115" s="20" t="s">
        <v>7135</v>
      </c>
      <c r="G5115" s="20" t="s">
        <v>7591</v>
      </c>
      <c r="H5115" s="20"/>
      <c r="I5115" s="20" t="s">
        <v>15917</v>
      </c>
      <c r="J5115" s="20" t="s">
        <v>15922</v>
      </c>
      <c r="K5115" s="20" t="s">
        <v>7109</v>
      </c>
      <c r="L5115" s="20" t="s">
        <v>3583</v>
      </c>
      <c r="M5115" s="20" t="s">
        <v>7116</v>
      </c>
      <c r="N5115" s="20" t="s">
        <v>15902</v>
      </c>
      <c r="O5115" s="20" t="s">
        <v>15922</v>
      </c>
      <c r="P5115" s="201" t="n">
        <v>43730</v>
      </c>
      <c r="Q5115" s="201" t="n">
        <v>43763</v>
      </c>
      <c r="R5115" s="20" t="n">
        <v>1</v>
      </c>
      <c r="S5115" s="20" t="s">
        <v>7130</v>
      </c>
      <c r="T5115" s="20" t="n">
        <v>736.201425</v>
      </c>
      <c r="U5115" s="20" t="n">
        <v>496.4487215</v>
      </c>
      <c r="V5115" s="20" t="n">
        <v>975.9541285</v>
      </c>
      <c r="W5115" s="20" t="s">
        <v>11510</v>
      </c>
      <c r="X5115" s="35"/>
      <c r="Y5115" s="35" t="n">
        <v>0</v>
      </c>
      <c r="Z5115" s="35" t="n">
        <v>1</v>
      </c>
      <c r="AE5115" s="94" t="e">
        <f aca="false" t="array" ref="AE5115:AK5115">_xlfn.torow(_xlfn.unique(_xlfn._xlws.filter(cat_table[Subsector],$E5115=cat_table[Sector],"")))</f>
        <v>#NAME?</v>
      </c>
      <c r="AF5115" s="94" t="e">
        <v>#NAME?</v>
      </c>
      <c r="AG5115" s="94" t="e">
        <v>#NAME?</v>
      </c>
      <c r="AH5115" s="94" t="e">
        <v>#NAME?</v>
      </c>
      <c r="AI5115" s="94" t="e">
        <v>#NAME?</v>
      </c>
      <c r="AJ5115" s="94" t="e">
        <v>#NAME?</v>
      </c>
      <c r="AK5115" s="94" t="e">
        <v>#NAME?</v>
      </c>
      <c r="AO5115" s="94" t="e">
        <f aca="false" t="array" ref="AO5115:AT5115">_xlfn.torow(_xlfn.unique(_xlfn._xlws.filter(cat_table[Sub-subsector],($E5115=cat_table[Sector])*($F5115=cat_table[Subsector]),"")))</f>
        <v>#NAME?</v>
      </c>
      <c r="AP5115" s="94" t="e">
        <v>#NAME?</v>
      </c>
      <c r="AQ5115" s="94" t="e">
        <v>#NAME?</v>
      </c>
      <c r="AR5115" s="94" t="e">
        <v>#NAME?</v>
      </c>
      <c r="AS5115" s="94" t="e">
        <v>#NAME?</v>
      </c>
      <c r="AT5115" s="94" t="e">
        <v>#NAME?</v>
      </c>
    </row>
    <row r="5116" customFormat="false" ht="15" hidden="false" customHeight="true" outlineLevel="0" collapsed="false">
      <c r="A5116" s="20" t="s">
        <v>16167</v>
      </c>
      <c r="B5116" s="20" t="str">
        <f aca="false">INDEX(Table2[], MATCH(L5116, Location_ID!$D$2:$D$3098, 0), 1)</f>
        <v>52ad8787-b33b-4cbd-b90b-4e9efa1a44c6</v>
      </c>
      <c r="C5116" s="20" t="s">
        <v>1585</v>
      </c>
      <c r="D5116" s="230" t="s">
        <v>354</v>
      </c>
      <c r="E5116" s="20" t="s">
        <v>7134</v>
      </c>
      <c r="F5116" s="20" t="s">
        <v>7135</v>
      </c>
      <c r="G5116" s="20" t="s">
        <v>7591</v>
      </c>
      <c r="H5116" s="20"/>
      <c r="I5116" s="20" t="s">
        <v>15917</v>
      </c>
      <c r="J5116" s="20" t="s">
        <v>15927</v>
      </c>
      <c r="K5116" s="20" t="s">
        <v>7109</v>
      </c>
      <c r="L5116" s="20" t="s">
        <v>3585</v>
      </c>
      <c r="M5116" s="20" t="s">
        <v>7116</v>
      </c>
      <c r="N5116" s="20" t="s">
        <v>15902</v>
      </c>
      <c r="O5116" s="20" t="s">
        <v>15927</v>
      </c>
      <c r="P5116" s="201" t="n">
        <v>43730</v>
      </c>
      <c r="Q5116" s="201" t="n">
        <v>43763</v>
      </c>
      <c r="R5116" s="20" t="n">
        <v>1</v>
      </c>
      <c r="S5116" s="20" t="s">
        <v>7130</v>
      </c>
      <c r="T5116" s="20" t="n">
        <v>159.688821</v>
      </c>
      <c r="U5116" s="20" t="n">
        <v>119.91988255</v>
      </c>
      <c r="V5116" s="20" t="n">
        <v>199.45775945</v>
      </c>
      <c r="W5116" s="20" t="s">
        <v>11510</v>
      </c>
      <c r="X5116" s="35"/>
      <c r="Y5116" s="35" t="n">
        <v>0</v>
      </c>
      <c r="Z5116" s="35" t="n">
        <v>1</v>
      </c>
      <c r="AE5116" s="94" t="e">
        <f aca="false" t="array" ref="AE5116:AK5116">_xlfn.torow(_xlfn.unique(_xlfn._xlws.filter(cat_table[Subsector],$E5116=cat_table[Sector],"")))</f>
        <v>#NAME?</v>
      </c>
      <c r="AF5116" s="94" t="e">
        <v>#NAME?</v>
      </c>
      <c r="AG5116" s="94" t="e">
        <v>#NAME?</v>
      </c>
      <c r="AH5116" s="94" t="e">
        <v>#NAME?</v>
      </c>
      <c r="AI5116" s="94" t="e">
        <v>#NAME?</v>
      </c>
      <c r="AJ5116" s="94" t="e">
        <v>#NAME?</v>
      </c>
      <c r="AK5116" s="94" t="e">
        <v>#NAME?</v>
      </c>
      <c r="AO5116" s="94" t="e">
        <f aca="false" t="array" ref="AO5116:AT5116">_xlfn.torow(_xlfn.unique(_xlfn._xlws.filter(cat_table[Sub-subsector],($E5116=cat_table[Sector])*($F5116=cat_table[Subsector]),"")))</f>
        <v>#NAME?</v>
      </c>
      <c r="AP5116" s="94" t="e">
        <v>#NAME?</v>
      </c>
      <c r="AQ5116" s="94" t="e">
        <v>#NAME?</v>
      </c>
      <c r="AR5116" s="94" t="e">
        <v>#NAME?</v>
      </c>
      <c r="AS5116" s="94" t="e">
        <v>#NAME?</v>
      </c>
      <c r="AT5116" s="94" t="e">
        <v>#NAME?</v>
      </c>
    </row>
    <row r="5117" customFormat="false" ht="15" hidden="false" customHeight="true" outlineLevel="0" collapsed="false">
      <c r="A5117" s="20" t="s">
        <v>16168</v>
      </c>
      <c r="B5117" s="20" t="str">
        <f aca="false">INDEX(Table2[], MATCH(L5117, Location_ID!$D$2:$D$3098, 0), 1)</f>
        <v>182d74b5-a591-4daf-8d89-1ac9f100be75</v>
      </c>
      <c r="C5117" s="20" t="s">
        <v>1585</v>
      </c>
      <c r="D5117" s="230" t="s">
        <v>354</v>
      </c>
      <c r="E5117" s="20" t="s">
        <v>7134</v>
      </c>
      <c r="F5117" s="20" t="s">
        <v>7135</v>
      </c>
      <c r="G5117" s="20" t="s">
        <v>7591</v>
      </c>
      <c r="H5117" s="20"/>
      <c r="I5117" s="20" t="s">
        <v>15917</v>
      </c>
      <c r="J5117" s="20" t="s">
        <v>15922</v>
      </c>
      <c r="K5117" s="20" t="s">
        <v>7109</v>
      </c>
      <c r="L5117" s="20" t="s">
        <v>3587</v>
      </c>
      <c r="M5117" s="20" t="s">
        <v>7116</v>
      </c>
      <c r="N5117" s="20" t="s">
        <v>15902</v>
      </c>
      <c r="O5117" s="20" t="s">
        <v>15922</v>
      </c>
      <c r="P5117" s="201" t="n">
        <v>43730</v>
      </c>
      <c r="Q5117" s="201" t="n">
        <v>43763</v>
      </c>
      <c r="R5117" s="20" t="n">
        <v>1</v>
      </c>
      <c r="S5117" s="20" t="s">
        <v>7130</v>
      </c>
      <c r="T5117" s="20" t="n">
        <v>215.588653</v>
      </c>
      <c r="U5117" s="20" t="n">
        <v>173.92813033</v>
      </c>
      <c r="V5117" s="20" t="n">
        <v>257.24917567</v>
      </c>
      <c r="W5117" s="20" t="s">
        <v>11510</v>
      </c>
      <c r="X5117" s="35"/>
      <c r="Y5117" s="35" t="n">
        <v>0</v>
      </c>
      <c r="Z5117" s="35" t="n">
        <v>1</v>
      </c>
      <c r="AE5117" s="94" t="e">
        <f aca="false" t="array" ref="AE5117:AK5117">_xlfn.torow(_xlfn.unique(_xlfn._xlws.filter(cat_table[Subsector],$E5117=cat_table[Sector],"")))</f>
        <v>#NAME?</v>
      </c>
      <c r="AF5117" s="94" t="e">
        <v>#NAME?</v>
      </c>
      <c r="AG5117" s="94" t="e">
        <v>#NAME?</v>
      </c>
      <c r="AH5117" s="94" t="e">
        <v>#NAME?</v>
      </c>
      <c r="AI5117" s="94" t="e">
        <v>#NAME?</v>
      </c>
      <c r="AJ5117" s="94" t="e">
        <v>#NAME?</v>
      </c>
      <c r="AK5117" s="94" t="e">
        <v>#NAME?</v>
      </c>
      <c r="AO5117" s="94" t="e">
        <f aca="false" t="array" ref="AO5117:AT5117">_xlfn.torow(_xlfn.unique(_xlfn._xlws.filter(cat_table[Sub-subsector],($E5117=cat_table[Sector])*($F5117=cat_table[Subsector]),"")))</f>
        <v>#NAME?</v>
      </c>
      <c r="AP5117" s="94" t="e">
        <v>#NAME?</v>
      </c>
      <c r="AQ5117" s="94" t="e">
        <v>#NAME?</v>
      </c>
      <c r="AR5117" s="94" t="e">
        <v>#NAME?</v>
      </c>
      <c r="AS5117" s="94" t="e">
        <v>#NAME?</v>
      </c>
      <c r="AT5117" s="94" t="e">
        <v>#NAME?</v>
      </c>
    </row>
    <row r="5118" customFormat="false" ht="15" hidden="false" customHeight="true" outlineLevel="0" collapsed="false">
      <c r="A5118" s="20" t="s">
        <v>16169</v>
      </c>
      <c r="B5118" s="20" t="str">
        <f aca="false">INDEX(Table2[], MATCH(L5118, Location_ID!$D$2:$D$3098, 0), 1)</f>
        <v>be6fdf70-dc19-4212-87a8-245d19e985f4</v>
      </c>
      <c r="C5118" s="20" t="s">
        <v>1585</v>
      </c>
      <c r="D5118" s="230" t="s">
        <v>354</v>
      </c>
      <c r="E5118" s="20" t="s">
        <v>7134</v>
      </c>
      <c r="F5118" s="20" t="s">
        <v>7135</v>
      </c>
      <c r="G5118" s="20" t="s">
        <v>7591</v>
      </c>
      <c r="H5118" s="20"/>
      <c r="I5118" s="20" t="s">
        <v>15917</v>
      </c>
      <c r="J5118" s="20" t="s">
        <v>15932</v>
      </c>
      <c r="K5118" s="20" t="s">
        <v>7109</v>
      </c>
      <c r="L5118" s="20" t="s">
        <v>3589</v>
      </c>
      <c r="M5118" s="20" t="s">
        <v>7116</v>
      </c>
      <c r="N5118" s="20" t="s">
        <v>15902</v>
      </c>
      <c r="O5118" s="20" t="s">
        <v>15932</v>
      </c>
      <c r="P5118" s="201" t="n">
        <v>43730</v>
      </c>
      <c r="Q5118" s="201" t="n">
        <v>43763</v>
      </c>
      <c r="R5118" s="20" t="n">
        <v>1</v>
      </c>
      <c r="S5118" s="20" t="s">
        <v>7130</v>
      </c>
      <c r="T5118" s="20" t="n">
        <v>136.0288997</v>
      </c>
      <c r="U5118" s="20" t="n">
        <v>94.99882393</v>
      </c>
      <c r="V5118" s="20" t="n">
        <v>177.05897547</v>
      </c>
      <c r="W5118" s="20" t="s">
        <v>11510</v>
      </c>
      <c r="X5118" s="35"/>
      <c r="Y5118" s="35" t="n">
        <v>0</v>
      </c>
      <c r="Z5118" s="35" t="n">
        <v>1</v>
      </c>
      <c r="AE5118" s="94" t="e">
        <f aca="false" t="array" ref="AE5118:AK5118">_xlfn.torow(_xlfn.unique(_xlfn._xlws.filter(cat_table[Subsector],$E5118=cat_table[Sector],"")))</f>
        <v>#NAME?</v>
      </c>
      <c r="AF5118" s="94" t="e">
        <v>#NAME?</v>
      </c>
      <c r="AG5118" s="94" t="e">
        <v>#NAME?</v>
      </c>
      <c r="AH5118" s="94" t="e">
        <v>#NAME?</v>
      </c>
      <c r="AI5118" s="94" t="e">
        <v>#NAME?</v>
      </c>
      <c r="AJ5118" s="94" t="e">
        <v>#NAME?</v>
      </c>
      <c r="AK5118" s="94" t="e">
        <v>#NAME?</v>
      </c>
      <c r="AO5118" s="94" t="e">
        <f aca="false" t="array" ref="AO5118:AT5118">_xlfn.torow(_xlfn.unique(_xlfn._xlws.filter(cat_table[Sub-subsector],($E5118=cat_table[Sector])*($F5118=cat_table[Subsector]),"")))</f>
        <v>#NAME?</v>
      </c>
      <c r="AP5118" s="94" t="e">
        <v>#NAME?</v>
      </c>
      <c r="AQ5118" s="94" t="e">
        <v>#NAME?</v>
      </c>
      <c r="AR5118" s="94" t="e">
        <v>#NAME?</v>
      </c>
      <c r="AS5118" s="94" t="e">
        <v>#NAME?</v>
      </c>
      <c r="AT5118" s="94" t="e">
        <v>#NAME?</v>
      </c>
    </row>
    <row r="5119" customFormat="false" ht="15" hidden="false" customHeight="true" outlineLevel="0" collapsed="false">
      <c r="A5119" s="20" t="s">
        <v>16170</v>
      </c>
      <c r="B5119" s="20" t="str">
        <f aca="false">INDEX(Table2[], MATCH(L5119, Location_ID!$D$2:$D$3098, 0), 1)</f>
        <v>ecafc94d-39a0-4146-b79c-8de7011d968b</v>
      </c>
      <c r="C5119" s="20" t="s">
        <v>1585</v>
      </c>
      <c r="D5119" s="230" t="s">
        <v>354</v>
      </c>
      <c r="E5119" s="20" t="s">
        <v>7134</v>
      </c>
      <c r="F5119" s="20" t="s">
        <v>7135</v>
      </c>
      <c r="G5119" s="20" t="s">
        <v>7591</v>
      </c>
      <c r="H5119" s="20"/>
      <c r="I5119" s="20" t="s">
        <v>15917</v>
      </c>
      <c r="J5119" s="20" t="s">
        <v>15932</v>
      </c>
      <c r="K5119" s="20" t="s">
        <v>7109</v>
      </c>
      <c r="L5119" s="20" t="s">
        <v>3591</v>
      </c>
      <c r="M5119" s="20" t="s">
        <v>7116</v>
      </c>
      <c r="N5119" s="20" t="s">
        <v>15902</v>
      </c>
      <c r="O5119" s="20" t="s">
        <v>15932</v>
      </c>
      <c r="P5119" s="201" t="n">
        <v>43730</v>
      </c>
      <c r="Q5119" s="201" t="n">
        <v>43763</v>
      </c>
      <c r="R5119" s="20" t="n">
        <v>1</v>
      </c>
      <c r="S5119" s="20" t="s">
        <v>7130</v>
      </c>
      <c r="T5119" s="20" t="n">
        <v>66.82237567</v>
      </c>
      <c r="U5119" s="20" t="n">
        <v>52.99917127</v>
      </c>
      <c r="V5119" s="20" t="n">
        <v>80.64558007</v>
      </c>
      <c r="W5119" s="20" t="s">
        <v>11510</v>
      </c>
      <c r="X5119" s="35"/>
      <c r="Y5119" s="35" t="n">
        <v>0</v>
      </c>
      <c r="Z5119" s="35" t="n">
        <v>1</v>
      </c>
      <c r="AE5119" s="94" t="e">
        <f aca="false" t="array" ref="AE5119:AK5119">_xlfn.torow(_xlfn.unique(_xlfn._xlws.filter(cat_table[Subsector],$E5119=cat_table[Sector],"")))</f>
        <v>#NAME?</v>
      </c>
      <c r="AF5119" s="94" t="e">
        <v>#NAME?</v>
      </c>
      <c r="AG5119" s="94" t="e">
        <v>#NAME?</v>
      </c>
      <c r="AH5119" s="94" t="e">
        <v>#NAME?</v>
      </c>
      <c r="AI5119" s="94" t="e">
        <v>#NAME?</v>
      </c>
      <c r="AJ5119" s="94" t="e">
        <v>#NAME?</v>
      </c>
      <c r="AK5119" s="94" t="e">
        <v>#NAME?</v>
      </c>
      <c r="AO5119" s="94" t="e">
        <f aca="false" t="array" ref="AO5119:AT5119">_xlfn.torow(_xlfn.unique(_xlfn._xlws.filter(cat_table[Sub-subsector],($E5119=cat_table[Sector])*($F5119=cat_table[Subsector]),"")))</f>
        <v>#NAME?</v>
      </c>
      <c r="AP5119" s="94" t="e">
        <v>#NAME?</v>
      </c>
      <c r="AQ5119" s="94" t="e">
        <v>#NAME?</v>
      </c>
      <c r="AR5119" s="94" t="e">
        <v>#NAME?</v>
      </c>
      <c r="AS5119" s="94" t="e">
        <v>#NAME?</v>
      </c>
      <c r="AT5119" s="94" t="e">
        <v>#NAME?</v>
      </c>
    </row>
    <row r="5120" customFormat="false" ht="15" hidden="false" customHeight="true" outlineLevel="0" collapsed="false">
      <c r="A5120" s="20" t="s">
        <v>16171</v>
      </c>
      <c r="B5120" s="20" t="str">
        <f aca="false">INDEX(Table2[], MATCH(L5120, Location_ID!$D$2:$D$3098, 0), 1)</f>
        <v>778e331e-087f-4d2f-b91a-df630689c530</v>
      </c>
      <c r="C5120" s="20" t="s">
        <v>1585</v>
      </c>
      <c r="D5120" s="230" t="s">
        <v>354</v>
      </c>
      <c r="E5120" s="20" t="s">
        <v>7134</v>
      </c>
      <c r="F5120" s="20" t="s">
        <v>7135</v>
      </c>
      <c r="G5120" s="20" t="s">
        <v>7591</v>
      </c>
      <c r="H5120" s="20"/>
      <c r="I5120" s="20" t="s">
        <v>15917</v>
      </c>
      <c r="J5120" s="20" t="s">
        <v>15918</v>
      </c>
      <c r="K5120" s="20" t="s">
        <v>7109</v>
      </c>
      <c r="L5120" s="20" t="s">
        <v>3593</v>
      </c>
      <c r="M5120" s="20" t="s">
        <v>7116</v>
      </c>
      <c r="N5120" s="20" t="s">
        <v>15902</v>
      </c>
      <c r="O5120" s="20" t="s">
        <v>15918</v>
      </c>
      <c r="P5120" s="201" t="n">
        <v>43730</v>
      </c>
      <c r="Q5120" s="201" t="n">
        <v>43763</v>
      </c>
      <c r="R5120" s="20" t="n">
        <v>1</v>
      </c>
      <c r="S5120" s="20" t="s">
        <v>7130</v>
      </c>
      <c r="T5120" s="20" t="n">
        <v>240.2995185</v>
      </c>
      <c r="U5120" s="20" t="n">
        <v>151.694498</v>
      </c>
      <c r="V5120" s="20" t="n">
        <v>328.904539</v>
      </c>
      <c r="W5120" s="20" t="s">
        <v>11510</v>
      </c>
      <c r="X5120" s="35"/>
      <c r="Y5120" s="35" t="n">
        <v>0</v>
      </c>
      <c r="Z5120" s="35" t="n">
        <v>1</v>
      </c>
      <c r="AE5120" s="94" t="e">
        <f aca="false" t="array" ref="AE5120:AK5120">_xlfn.torow(_xlfn.unique(_xlfn._xlws.filter(cat_table[Subsector],$E5120=cat_table[Sector],"")))</f>
        <v>#NAME?</v>
      </c>
      <c r="AF5120" s="94" t="e">
        <v>#NAME?</v>
      </c>
      <c r="AG5120" s="94" t="e">
        <v>#NAME?</v>
      </c>
      <c r="AH5120" s="94" t="e">
        <v>#NAME?</v>
      </c>
      <c r="AI5120" s="94" t="e">
        <v>#NAME?</v>
      </c>
      <c r="AJ5120" s="94" t="e">
        <v>#NAME?</v>
      </c>
      <c r="AK5120" s="94" t="e">
        <v>#NAME?</v>
      </c>
      <c r="AO5120" s="94" t="e">
        <f aca="false" t="array" ref="AO5120:AT5120">_xlfn.torow(_xlfn.unique(_xlfn._xlws.filter(cat_table[Sub-subsector],($E5120=cat_table[Sector])*($F5120=cat_table[Subsector]),"")))</f>
        <v>#NAME?</v>
      </c>
      <c r="AP5120" s="94" t="e">
        <v>#NAME?</v>
      </c>
      <c r="AQ5120" s="94" t="e">
        <v>#NAME?</v>
      </c>
      <c r="AR5120" s="94" t="e">
        <v>#NAME?</v>
      </c>
      <c r="AS5120" s="94" t="e">
        <v>#NAME?</v>
      </c>
      <c r="AT5120" s="94" t="e">
        <v>#NAME?</v>
      </c>
    </row>
    <row r="5121" customFormat="false" ht="15" hidden="false" customHeight="true" outlineLevel="0" collapsed="false">
      <c r="A5121" s="20" t="s">
        <v>16172</v>
      </c>
      <c r="B5121" s="20" t="str">
        <f aca="false">INDEX(Table2[], MATCH(L5121, Location_ID!$D$2:$D$3098, 0), 1)</f>
        <v>2b24698b-adf9-4740-bdf9-2298aa209ac6</v>
      </c>
      <c r="C5121" s="20" t="s">
        <v>1585</v>
      </c>
      <c r="D5121" s="230" t="s">
        <v>354</v>
      </c>
      <c r="E5121" s="20" t="s">
        <v>7134</v>
      </c>
      <c r="F5121" s="20" t="s">
        <v>7135</v>
      </c>
      <c r="G5121" s="20" t="s">
        <v>7591</v>
      </c>
      <c r="H5121" s="20"/>
      <c r="I5121" s="20" t="s">
        <v>15917</v>
      </c>
      <c r="J5121" s="20" t="s">
        <v>15922</v>
      </c>
      <c r="K5121" s="20" t="s">
        <v>7109</v>
      </c>
      <c r="L5121" s="20" t="s">
        <v>3595</v>
      </c>
      <c r="M5121" s="20" t="s">
        <v>7116</v>
      </c>
      <c r="N5121" s="20" t="s">
        <v>15902</v>
      </c>
      <c r="O5121" s="20" t="s">
        <v>15922</v>
      </c>
      <c r="P5121" s="201" t="n">
        <v>43730</v>
      </c>
      <c r="Q5121" s="201" t="n">
        <v>43763</v>
      </c>
      <c r="R5121" s="20" t="n">
        <v>1</v>
      </c>
      <c r="S5121" s="20" t="s">
        <v>7130</v>
      </c>
      <c r="T5121" s="20" t="n">
        <v>151.956481</v>
      </c>
      <c r="U5121" s="20" t="n">
        <v>96.372486</v>
      </c>
      <c r="V5121" s="20" t="n">
        <v>207.540476</v>
      </c>
      <c r="W5121" s="20" t="s">
        <v>11510</v>
      </c>
      <c r="X5121" s="35"/>
      <c r="Y5121" s="35" t="n">
        <v>0</v>
      </c>
      <c r="Z5121" s="35" t="n">
        <v>1</v>
      </c>
      <c r="AE5121" s="94" t="e">
        <f aca="false" t="array" ref="AE5121:AK5121">_xlfn.torow(_xlfn.unique(_xlfn._xlws.filter(cat_table[Subsector],$E5121=cat_table[Sector],"")))</f>
        <v>#NAME?</v>
      </c>
      <c r="AF5121" s="94" t="e">
        <v>#NAME?</v>
      </c>
      <c r="AG5121" s="94" t="e">
        <v>#NAME?</v>
      </c>
      <c r="AH5121" s="94" t="e">
        <v>#NAME?</v>
      </c>
      <c r="AI5121" s="94" t="e">
        <v>#NAME?</v>
      </c>
      <c r="AJ5121" s="94" t="e">
        <v>#NAME?</v>
      </c>
      <c r="AK5121" s="94" t="e">
        <v>#NAME?</v>
      </c>
      <c r="AO5121" s="94" t="e">
        <f aca="false" t="array" ref="AO5121:AT5121">_xlfn.torow(_xlfn.unique(_xlfn._xlws.filter(cat_table[Sub-subsector],($E5121=cat_table[Sector])*($F5121=cat_table[Subsector]),"")))</f>
        <v>#NAME?</v>
      </c>
      <c r="AP5121" s="94" t="e">
        <v>#NAME?</v>
      </c>
      <c r="AQ5121" s="94" t="e">
        <v>#NAME?</v>
      </c>
      <c r="AR5121" s="94" t="e">
        <v>#NAME?</v>
      </c>
      <c r="AS5121" s="94" t="e">
        <v>#NAME?</v>
      </c>
      <c r="AT5121" s="94" t="e">
        <v>#NAME?</v>
      </c>
    </row>
    <row r="5122" customFormat="false" ht="15" hidden="false" customHeight="true" outlineLevel="0" collapsed="false">
      <c r="A5122" s="20" t="s">
        <v>16173</v>
      </c>
      <c r="B5122" s="20" t="str">
        <f aca="false">INDEX(Table2[], MATCH(L5122, Location_ID!$D$2:$D$3098, 0), 1)</f>
        <v>7ef385ad-b25b-4db7-90da-6be8ccd40c62</v>
      </c>
      <c r="C5122" s="20" t="s">
        <v>1585</v>
      </c>
      <c r="D5122" s="230" t="s">
        <v>354</v>
      </c>
      <c r="E5122" s="20" t="s">
        <v>7134</v>
      </c>
      <c r="F5122" s="20" t="s">
        <v>7135</v>
      </c>
      <c r="G5122" s="20" t="s">
        <v>7591</v>
      </c>
      <c r="H5122" s="20"/>
      <c r="I5122" s="20" t="s">
        <v>15917</v>
      </c>
      <c r="J5122" s="20" t="s">
        <v>15918</v>
      </c>
      <c r="K5122" s="20" t="s">
        <v>7109</v>
      </c>
      <c r="L5122" s="20" t="s">
        <v>3597</v>
      </c>
      <c r="M5122" s="20" t="s">
        <v>7116</v>
      </c>
      <c r="N5122" s="20" t="s">
        <v>15902</v>
      </c>
      <c r="O5122" s="20" t="s">
        <v>15918</v>
      </c>
      <c r="P5122" s="201" t="n">
        <v>43730</v>
      </c>
      <c r="Q5122" s="201" t="n">
        <v>43763</v>
      </c>
      <c r="R5122" s="20" t="n">
        <v>1</v>
      </c>
      <c r="S5122" s="20" t="s">
        <v>7130</v>
      </c>
      <c r="T5122" s="20" t="n">
        <v>152.0913033</v>
      </c>
      <c r="U5122" s="20" t="n">
        <v>63.4612808</v>
      </c>
      <c r="V5122" s="20" t="n">
        <v>240.7213258</v>
      </c>
      <c r="W5122" s="20" t="s">
        <v>11510</v>
      </c>
      <c r="X5122" s="35"/>
      <c r="Y5122" s="35" t="n">
        <v>0</v>
      </c>
      <c r="Z5122" s="35" t="n">
        <v>1</v>
      </c>
      <c r="AE5122" s="94" t="e">
        <f aca="false" t="array" ref="AE5122:AK5122">_xlfn.torow(_xlfn.unique(_xlfn._xlws.filter(cat_table[Subsector],$E5122=cat_table[Sector],"")))</f>
        <v>#NAME?</v>
      </c>
      <c r="AF5122" s="94" t="e">
        <v>#NAME?</v>
      </c>
      <c r="AG5122" s="94" t="e">
        <v>#NAME?</v>
      </c>
      <c r="AH5122" s="94" t="e">
        <v>#NAME?</v>
      </c>
      <c r="AI5122" s="94" t="e">
        <v>#NAME?</v>
      </c>
      <c r="AJ5122" s="94" t="e">
        <v>#NAME?</v>
      </c>
      <c r="AK5122" s="94" t="e">
        <v>#NAME?</v>
      </c>
      <c r="AO5122" s="94" t="e">
        <f aca="false" t="array" ref="AO5122:AT5122">_xlfn.torow(_xlfn.unique(_xlfn._xlws.filter(cat_table[Sub-subsector],($E5122=cat_table[Sector])*($F5122=cat_table[Subsector]),"")))</f>
        <v>#NAME?</v>
      </c>
      <c r="AP5122" s="94" t="e">
        <v>#NAME?</v>
      </c>
      <c r="AQ5122" s="94" t="e">
        <v>#NAME?</v>
      </c>
      <c r="AR5122" s="94" t="e">
        <v>#NAME?</v>
      </c>
      <c r="AS5122" s="94" t="e">
        <v>#NAME?</v>
      </c>
      <c r="AT5122" s="94" t="e">
        <v>#NAME?</v>
      </c>
    </row>
    <row r="5123" customFormat="false" ht="15" hidden="false" customHeight="true" outlineLevel="0" collapsed="false">
      <c r="A5123" s="20" t="s">
        <v>16174</v>
      </c>
      <c r="B5123" s="20" t="str">
        <f aca="false">INDEX(Table2[], MATCH(L5123, Location_ID!$D$2:$D$3098, 0), 1)</f>
        <v>317fdb45-cf57-4313-9c90-e5a1ae2f7491</v>
      </c>
      <c r="C5123" s="20" t="s">
        <v>1585</v>
      </c>
      <c r="D5123" s="230" t="s">
        <v>354</v>
      </c>
      <c r="E5123" s="20" t="s">
        <v>7134</v>
      </c>
      <c r="F5123" s="20" t="s">
        <v>7135</v>
      </c>
      <c r="G5123" s="20" t="s">
        <v>7591</v>
      </c>
      <c r="H5123" s="20"/>
      <c r="I5123" s="20" t="s">
        <v>15917</v>
      </c>
      <c r="J5123" s="20" t="s">
        <v>15918</v>
      </c>
      <c r="K5123" s="20" t="s">
        <v>7109</v>
      </c>
      <c r="L5123" s="20" t="s">
        <v>3599</v>
      </c>
      <c r="M5123" s="20" t="s">
        <v>7116</v>
      </c>
      <c r="N5123" s="20" t="s">
        <v>15902</v>
      </c>
      <c r="O5123" s="20" t="s">
        <v>15918</v>
      </c>
      <c r="P5123" s="201" t="n">
        <v>43730</v>
      </c>
      <c r="Q5123" s="201" t="n">
        <v>43763</v>
      </c>
      <c r="R5123" s="20" t="n">
        <v>1</v>
      </c>
      <c r="S5123" s="20" t="s">
        <v>7130</v>
      </c>
      <c r="T5123" s="20" t="n">
        <v>64.34107387</v>
      </c>
      <c r="U5123" s="20" t="n">
        <v>42.44040917</v>
      </c>
      <c r="V5123" s="20" t="n">
        <v>86.24173857</v>
      </c>
      <c r="W5123" s="20" t="s">
        <v>11510</v>
      </c>
      <c r="X5123" s="35"/>
      <c r="Y5123" s="35" t="n">
        <v>0</v>
      </c>
      <c r="Z5123" s="35" t="n">
        <v>1</v>
      </c>
      <c r="AE5123" s="94" t="e">
        <f aca="false" t="array" ref="AE5123:AK5123">_xlfn.torow(_xlfn.unique(_xlfn._xlws.filter(cat_table[Subsector],$E5123=cat_table[Sector],"")))</f>
        <v>#NAME?</v>
      </c>
      <c r="AF5123" s="94" t="e">
        <v>#NAME?</v>
      </c>
      <c r="AG5123" s="94" t="e">
        <v>#NAME?</v>
      </c>
      <c r="AH5123" s="94" t="e">
        <v>#NAME?</v>
      </c>
      <c r="AI5123" s="94" t="e">
        <v>#NAME?</v>
      </c>
      <c r="AJ5123" s="94" t="e">
        <v>#NAME?</v>
      </c>
      <c r="AK5123" s="94" t="e">
        <v>#NAME?</v>
      </c>
      <c r="AO5123" s="94" t="e">
        <f aca="false" t="array" ref="AO5123:AT5123">_xlfn.torow(_xlfn.unique(_xlfn._xlws.filter(cat_table[Sub-subsector],($E5123=cat_table[Sector])*($F5123=cat_table[Subsector]),"")))</f>
        <v>#NAME?</v>
      </c>
      <c r="AP5123" s="94" t="e">
        <v>#NAME?</v>
      </c>
      <c r="AQ5123" s="94" t="e">
        <v>#NAME?</v>
      </c>
      <c r="AR5123" s="94" t="e">
        <v>#NAME?</v>
      </c>
      <c r="AS5123" s="94" t="e">
        <v>#NAME?</v>
      </c>
      <c r="AT5123" s="94" t="e">
        <v>#NAME?</v>
      </c>
    </row>
    <row r="5124" customFormat="false" ht="15" hidden="false" customHeight="true" outlineLevel="0" collapsed="false">
      <c r="A5124" s="20" t="s">
        <v>16175</v>
      </c>
      <c r="B5124" s="20" t="str">
        <f aca="false">INDEX(Table2[], MATCH(L5124, Location_ID!$D$2:$D$3098, 0), 1)</f>
        <v>783c0530-adae-4d8c-a537-c07108a2b811</v>
      </c>
      <c r="C5124" s="20" t="s">
        <v>1585</v>
      </c>
      <c r="D5124" s="230" t="s">
        <v>354</v>
      </c>
      <c r="E5124" s="20" t="s">
        <v>7134</v>
      </c>
      <c r="F5124" s="20" t="s">
        <v>7135</v>
      </c>
      <c r="G5124" s="20" t="s">
        <v>7591</v>
      </c>
      <c r="H5124" s="20"/>
      <c r="I5124" s="20" t="s">
        <v>15917</v>
      </c>
      <c r="J5124" s="20" t="s">
        <v>15932</v>
      </c>
      <c r="K5124" s="20" t="s">
        <v>7109</v>
      </c>
      <c r="L5124" s="20" t="s">
        <v>3601</v>
      </c>
      <c r="M5124" s="20" t="s">
        <v>7116</v>
      </c>
      <c r="N5124" s="20" t="s">
        <v>15902</v>
      </c>
      <c r="O5124" s="20" t="s">
        <v>15932</v>
      </c>
      <c r="P5124" s="201" t="n">
        <v>43730</v>
      </c>
      <c r="Q5124" s="201" t="n">
        <v>43763</v>
      </c>
      <c r="R5124" s="20" t="n">
        <v>1</v>
      </c>
      <c r="S5124" s="20" t="s">
        <v>7130</v>
      </c>
      <c r="T5124" s="20" t="n">
        <v>128.0465132</v>
      </c>
      <c r="U5124" s="20" t="n">
        <v>106.61361367</v>
      </c>
      <c r="V5124" s="20" t="n">
        <v>149.47941273</v>
      </c>
      <c r="W5124" s="20" t="s">
        <v>11510</v>
      </c>
      <c r="X5124" s="35"/>
      <c r="Y5124" s="35" t="n">
        <v>0</v>
      </c>
      <c r="Z5124" s="35" t="n">
        <v>1</v>
      </c>
      <c r="AE5124" s="94" t="e">
        <f aca="false" t="array" ref="AE5124:AK5124">_xlfn.torow(_xlfn.unique(_xlfn._xlws.filter(cat_table[Subsector],$E5124=cat_table[Sector],"")))</f>
        <v>#NAME?</v>
      </c>
      <c r="AF5124" s="94" t="e">
        <v>#NAME?</v>
      </c>
      <c r="AG5124" s="94" t="e">
        <v>#NAME?</v>
      </c>
      <c r="AH5124" s="94" t="e">
        <v>#NAME?</v>
      </c>
      <c r="AI5124" s="94" t="e">
        <v>#NAME?</v>
      </c>
      <c r="AJ5124" s="94" t="e">
        <v>#NAME?</v>
      </c>
      <c r="AK5124" s="94" t="e">
        <v>#NAME?</v>
      </c>
      <c r="AO5124" s="94" t="e">
        <f aca="false" t="array" ref="AO5124:AT5124">_xlfn.torow(_xlfn.unique(_xlfn._xlws.filter(cat_table[Sub-subsector],($E5124=cat_table[Sector])*($F5124=cat_table[Subsector]),"")))</f>
        <v>#NAME?</v>
      </c>
      <c r="AP5124" s="94" t="e">
        <v>#NAME?</v>
      </c>
      <c r="AQ5124" s="94" t="e">
        <v>#NAME?</v>
      </c>
      <c r="AR5124" s="94" t="e">
        <v>#NAME?</v>
      </c>
      <c r="AS5124" s="94" t="e">
        <v>#NAME?</v>
      </c>
      <c r="AT5124" s="94" t="e">
        <v>#NAME?</v>
      </c>
    </row>
    <row r="5125" customFormat="false" ht="15" hidden="false" customHeight="true" outlineLevel="0" collapsed="false">
      <c r="A5125" s="20" t="s">
        <v>16176</v>
      </c>
      <c r="B5125" s="20" t="str">
        <f aca="false">INDEX(Table2[], MATCH(L5125, Location_ID!$D$2:$D$3098, 0), 1)</f>
        <v>2a7dac8b-e185-4ff6-8daa-a09b1e3b8eb7</v>
      </c>
      <c r="C5125" s="20" t="s">
        <v>1585</v>
      </c>
      <c r="D5125" s="230" t="s">
        <v>354</v>
      </c>
      <c r="E5125" s="20" t="s">
        <v>7134</v>
      </c>
      <c r="F5125" s="20" t="s">
        <v>7135</v>
      </c>
      <c r="G5125" s="20" t="s">
        <v>7591</v>
      </c>
      <c r="H5125" s="20"/>
      <c r="I5125" s="20" t="s">
        <v>15917</v>
      </c>
      <c r="J5125" s="20" t="s">
        <v>317</v>
      </c>
      <c r="K5125" s="20" t="s">
        <v>7109</v>
      </c>
      <c r="L5125" s="20" t="s">
        <v>3603</v>
      </c>
      <c r="M5125" s="20" t="s">
        <v>7116</v>
      </c>
      <c r="N5125" s="20" t="s">
        <v>15902</v>
      </c>
      <c r="O5125" s="20" t="s">
        <v>317</v>
      </c>
      <c r="P5125" s="201" t="n">
        <v>43730</v>
      </c>
      <c r="Q5125" s="201" t="n">
        <v>43763</v>
      </c>
      <c r="R5125" s="20" t="n">
        <v>1</v>
      </c>
      <c r="S5125" s="20" t="s">
        <v>7130</v>
      </c>
      <c r="T5125" s="20" t="n">
        <v>65.7518914</v>
      </c>
      <c r="U5125" s="20" t="n">
        <v>50.1434785</v>
      </c>
      <c r="V5125" s="20" t="n">
        <v>81.3603043</v>
      </c>
      <c r="W5125" s="20" t="s">
        <v>11510</v>
      </c>
      <c r="X5125" s="35"/>
      <c r="Y5125" s="35" t="n">
        <v>0</v>
      </c>
      <c r="Z5125" s="35" t="n">
        <v>1</v>
      </c>
      <c r="AE5125" s="94" t="e">
        <f aca="false" t="array" ref="AE5125:AK5125">_xlfn.torow(_xlfn.unique(_xlfn._xlws.filter(cat_table[Subsector],$E5125=cat_table[Sector],"")))</f>
        <v>#NAME?</v>
      </c>
      <c r="AF5125" s="94" t="e">
        <v>#NAME?</v>
      </c>
      <c r="AG5125" s="94" t="e">
        <v>#NAME?</v>
      </c>
      <c r="AH5125" s="94" t="e">
        <v>#NAME?</v>
      </c>
      <c r="AI5125" s="94" t="e">
        <v>#NAME?</v>
      </c>
      <c r="AJ5125" s="94" t="e">
        <v>#NAME?</v>
      </c>
      <c r="AK5125" s="94" t="e">
        <v>#NAME?</v>
      </c>
      <c r="AO5125" s="94" t="e">
        <f aca="false" t="array" ref="AO5125:AT5125">_xlfn.torow(_xlfn.unique(_xlfn._xlws.filter(cat_table[Sub-subsector],($E5125=cat_table[Sector])*($F5125=cat_table[Subsector]),"")))</f>
        <v>#NAME?</v>
      </c>
      <c r="AP5125" s="94" t="e">
        <v>#NAME?</v>
      </c>
      <c r="AQ5125" s="94" t="e">
        <v>#NAME?</v>
      </c>
      <c r="AR5125" s="94" t="e">
        <v>#NAME?</v>
      </c>
      <c r="AS5125" s="94" t="e">
        <v>#NAME?</v>
      </c>
      <c r="AT5125" s="94" t="e">
        <v>#NAME?</v>
      </c>
    </row>
    <row r="5126" customFormat="false" ht="15" hidden="false" customHeight="true" outlineLevel="0" collapsed="false">
      <c r="A5126" s="20" t="s">
        <v>16177</v>
      </c>
      <c r="B5126" s="20" t="str">
        <f aca="false">INDEX(Table2[], MATCH(L5126, Location_ID!$D$2:$D$3098, 0), 1)</f>
        <v>166337c6-a322-4d99-a757-04d3f868be2f</v>
      </c>
      <c r="C5126" s="20" t="s">
        <v>1585</v>
      </c>
      <c r="D5126" s="230" t="s">
        <v>354</v>
      </c>
      <c r="E5126" s="20" t="s">
        <v>7134</v>
      </c>
      <c r="F5126" s="20" t="s">
        <v>7135</v>
      </c>
      <c r="G5126" s="20" t="s">
        <v>7591</v>
      </c>
      <c r="H5126" s="20"/>
      <c r="I5126" s="20" t="s">
        <v>15917</v>
      </c>
      <c r="J5126" s="20" t="s">
        <v>15922</v>
      </c>
      <c r="K5126" s="20" t="s">
        <v>7109</v>
      </c>
      <c r="L5126" s="20" t="s">
        <v>3605</v>
      </c>
      <c r="M5126" s="20" t="s">
        <v>7116</v>
      </c>
      <c r="N5126" s="20" t="s">
        <v>15902</v>
      </c>
      <c r="O5126" s="20" t="s">
        <v>15922</v>
      </c>
      <c r="P5126" s="201" t="n">
        <v>43730</v>
      </c>
      <c r="Q5126" s="201" t="n">
        <v>43763</v>
      </c>
      <c r="R5126" s="20" t="n">
        <v>1</v>
      </c>
      <c r="S5126" s="20" t="s">
        <v>7130</v>
      </c>
      <c r="T5126" s="20" t="n">
        <v>86.213411</v>
      </c>
      <c r="U5126" s="20" t="n">
        <v>63.15587223</v>
      </c>
      <c r="V5126" s="20" t="n">
        <v>109.27094977</v>
      </c>
      <c r="W5126" s="20" t="s">
        <v>11510</v>
      </c>
      <c r="X5126" s="35"/>
      <c r="Y5126" s="35" t="n">
        <v>0</v>
      </c>
      <c r="Z5126" s="35" t="n">
        <v>1</v>
      </c>
      <c r="AE5126" s="94" t="e">
        <f aca="false" t="array" ref="AE5126:AK5126">_xlfn.torow(_xlfn.unique(_xlfn._xlws.filter(cat_table[Subsector],$E5126=cat_table[Sector],"")))</f>
        <v>#NAME?</v>
      </c>
      <c r="AF5126" s="94" t="e">
        <v>#NAME?</v>
      </c>
      <c r="AG5126" s="94" t="e">
        <v>#NAME?</v>
      </c>
      <c r="AH5126" s="94" t="e">
        <v>#NAME?</v>
      </c>
      <c r="AI5126" s="94" t="e">
        <v>#NAME?</v>
      </c>
      <c r="AJ5126" s="94" t="e">
        <v>#NAME?</v>
      </c>
      <c r="AK5126" s="94" t="e">
        <v>#NAME?</v>
      </c>
      <c r="AO5126" s="94" t="e">
        <f aca="false" t="array" ref="AO5126:AT5126">_xlfn.torow(_xlfn.unique(_xlfn._xlws.filter(cat_table[Sub-subsector],($E5126=cat_table[Sector])*($F5126=cat_table[Subsector]),"")))</f>
        <v>#NAME?</v>
      </c>
      <c r="AP5126" s="94" t="e">
        <v>#NAME?</v>
      </c>
      <c r="AQ5126" s="94" t="e">
        <v>#NAME?</v>
      </c>
      <c r="AR5126" s="94" t="e">
        <v>#NAME?</v>
      </c>
      <c r="AS5126" s="94" t="e">
        <v>#NAME?</v>
      </c>
      <c r="AT5126" s="94" t="e">
        <v>#NAME?</v>
      </c>
    </row>
    <row r="5127" customFormat="false" ht="15" hidden="false" customHeight="true" outlineLevel="0" collapsed="false">
      <c r="A5127" s="20" t="s">
        <v>16178</v>
      </c>
      <c r="B5127" s="20" t="str">
        <f aca="false">INDEX(Table2[], MATCH(L5127, Location_ID!$D$2:$D$3098, 0), 1)</f>
        <v>49823386-4d0a-4238-9180-901400f3c181</v>
      </c>
      <c r="C5127" s="20" t="s">
        <v>1585</v>
      </c>
      <c r="D5127" s="230" t="s">
        <v>354</v>
      </c>
      <c r="E5127" s="20" t="s">
        <v>7134</v>
      </c>
      <c r="F5127" s="20" t="s">
        <v>7135</v>
      </c>
      <c r="G5127" s="20" t="s">
        <v>7591</v>
      </c>
      <c r="H5127" s="20"/>
      <c r="I5127" s="20" t="s">
        <v>15917</v>
      </c>
      <c r="J5127" s="20" t="s">
        <v>15922</v>
      </c>
      <c r="K5127" s="20" t="s">
        <v>7109</v>
      </c>
      <c r="L5127" s="20" t="s">
        <v>3607</v>
      </c>
      <c r="M5127" s="20" t="s">
        <v>7116</v>
      </c>
      <c r="N5127" s="20" t="s">
        <v>15902</v>
      </c>
      <c r="O5127" s="20" t="s">
        <v>15922</v>
      </c>
      <c r="P5127" s="201" t="n">
        <v>43730</v>
      </c>
      <c r="Q5127" s="201" t="n">
        <v>43763</v>
      </c>
      <c r="R5127" s="20" t="n">
        <v>1</v>
      </c>
      <c r="S5127" s="20" t="s">
        <v>7130</v>
      </c>
      <c r="T5127" s="20" t="n">
        <v>60.897458</v>
      </c>
      <c r="U5127" s="20" t="n">
        <v>48.9820071</v>
      </c>
      <c r="V5127" s="20" t="n">
        <v>72.8129089</v>
      </c>
      <c r="W5127" s="20" t="s">
        <v>11510</v>
      </c>
      <c r="X5127" s="35"/>
      <c r="Y5127" s="35" t="n">
        <v>0</v>
      </c>
      <c r="Z5127" s="35" t="n">
        <v>1</v>
      </c>
      <c r="AE5127" s="94" t="e">
        <f aca="false" t="array" ref="AE5127:AK5127">_xlfn.torow(_xlfn.unique(_xlfn._xlws.filter(cat_table[Subsector],$E5127=cat_table[Sector],"")))</f>
        <v>#NAME?</v>
      </c>
      <c r="AF5127" s="94" t="e">
        <v>#NAME?</v>
      </c>
      <c r="AG5127" s="94" t="e">
        <v>#NAME?</v>
      </c>
      <c r="AH5127" s="94" t="e">
        <v>#NAME?</v>
      </c>
      <c r="AI5127" s="94" t="e">
        <v>#NAME?</v>
      </c>
      <c r="AJ5127" s="94" t="e">
        <v>#NAME?</v>
      </c>
      <c r="AK5127" s="94" t="e">
        <v>#NAME?</v>
      </c>
      <c r="AO5127" s="94" t="e">
        <f aca="false" t="array" ref="AO5127:AT5127">_xlfn.torow(_xlfn.unique(_xlfn._xlws.filter(cat_table[Sub-subsector],($E5127=cat_table[Sector])*($F5127=cat_table[Subsector]),"")))</f>
        <v>#NAME?</v>
      </c>
      <c r="AP5127" s="94" t="e">
        <v>#NAME?</v>
      </c>
      <c r="AQ5127" s="94" t="e">
        <v>#NAME?</v>
      </c>
      <c r="AR5127" s="94" t="e">
        <v>#NAME?</v>
      </c>
      <c r="AS5127" s="94" t="e">
        <v>#NAME?</v>
      </c>
      <c r="AT5127" s="94" t="e">
        <v>#NAME?</v>
      </c>
    </row>
    <row r="5128" customFormat="false" ht="15" hidden="false" customHeight="true" outlineLevel="0" collapsed="false">
      <c r="A5128" s="20" t="s">
        <v>16179</v>
      </c>
      <c r="B5128" s="20" t="str">
        <f aca="false">INDEX(Table2[], MATCH(L5128, Location_ID!$D$2:$D$3098, 0), 1)</f>
        <v>f04a319a-8420-48ed-bab9-86d388697682</v>
      </c>
      <c r="C5128" s="20" t="s">
        <v>1585</v>
      </c>
      <c r="D5128" s="230" t="s">
        <v>354</v>
      </c>
      <c r="E5128" s="20" t="s">
        <v>7134</v>
      </c>
      <c r="F5128" s="20" t="s">
        <v>7135</v>
      </c>
      <c r="G5128" s="20" t="s">
        <v>7591</v>
      </c>
      <c r="H5128" s="20"/>
      <c r="I5128" s="20" t="s">
        <v>15917</v>
      </c>
      <c r="J5128" s="20" t="s">
        <v>15927</v>
      </c>
      <c r="K5128" s="20" t="s">
        <v>7109</v>
      </c>
      <c r="L5128" s="20" t="s">
        <v>3609</v>
      </c>
      <c r="M5128" s="20" t="s">
        <v>7116</v>
      </c>
      <c r="N5128" s="20" t="s">
        <v>15902</v>
      </c>
      <c r="O5128" s="20" t="s">
        <v>15927</v>
      </c>
      <c r="P5128" s="201" t="n">
        <v>43730</v>
      </c>
      <c r="Q5128" s="201" t="n">
        <v>43763</v>
      </c>
      <c r="R5128" s="20" t="n">
        <v>1</v>
      </c>
      <c r="S5128" s="20" t="s">
        <v>7130</v>
      </c>
      <c r="T5128" s="20" t="n">
        <v>681.060875</v>
      </c>
      <c r="U5128" s="20" t="n">
        <v>461.525497</v>
      </c>
      <c r="V5128" s="20" t="n">
        <v>900.596253</v>
      </c>
      <c r="W5128" s="20" t="s">
        <v>11510</v>
      </c>
      <c r="X5128" s="35"/>
      <c r="Y5128" s="35" t="n">
        <v>0</v>
      </c>
      <c r="Z5128" s="35" t="n">
        <v>1</v>
      </c>
      <c r="AE5128" s="94" t="e">
        <f aca="false" t="array" ref="AE5128:AK5128">_xlfn.torow(_xlfn.unique(_xlfn._xlws.filter(cat_table[Subsector],$E5128=cat_table[Sector],"")))</f>
        <v>#NAME?</v>
      </c>
      <c r="AF5128" s="94" t="e">
        <v>#NAME?</v>
      </c>
      <c r="AG5128" s="94" t="e">
        <v>#NAME?</v>
      </c>
      <c r="AH5128" s="94" t="e">
        <v>#NAME?</v>
      </c>
      <c r="AI5128" s="94" t="e">
        <v>#NAME?</v>
      </c>
      <c r="AJ5128" s="94" t="e">
        <v>#NAME?</v>
      </c>
      <c r="AK5128" s="94" t="e">
        <v>#NAME?</v>
      </c>
      <c r="AO5128" s="94" t="e">
        <f aca="false" t="array" ref="AO5128:AT5128">_xlfn.torow(_xlfn.unique(_xlfn._xlws.filter(cat_table[Sub-subsector],($E5128=cat_table[Sector])*($F5128=cat_table[Subsector]),"")))</f>
        <v>#NAME?</v>
      </c>
      <c r="AP5128" s="94" t="e">
        <v>#NAME?</v>
      </c>
      <c r="AQ5128" s="94" t="e">
        <v>#NAME?</v>
      </c>
      <c r="AR5128" s="94" t="e">
        <v>#NAME?</v>
      </c>
      <c r="AS5128" s="94" t="e">
        <v>#NAME?</v>
      </c>
      <c r="AT5128" s="94" t="e">
        <v>#NAME?</v>
      </c>
    </row>
    <row r="5129" customFormat="false" ht="15" hidden="false" customHeight="true" outlineLevel="0" collapsed="false">
      <c r="A5129" s="20" t="s">
        <v>16180</v>
      </c>
      <c r="B5129" s="20" t="str">
        <f aca="false">INDEX(Table2[], MATCH(L5129, Location_ID!$D$2:$D$3098, 0), 1)</f>
        <v>709fdbfa-c125-4067-bfa5-fb2ac1aaa392</v>
      </c>
      <c r="C5129" s="20" t="s">
        <v>1585</v>
      </c>
      <c r="D5129" s="230" t="s">
        <v>354</v>
      </c>
      <c r="E5129" s="20" t="s">
        <v>7134</v>
      </c>
      <c r="F5129" s="20" t="s">
        <v>7135</v>
      </c>
      <c r="G5129" s="20" t="s">
        <v>7591</v>
      </c>
      <c r="H5129" s="20"/>
      <c r="I5129" s="20" t="s">
        <v>15917</v>
      </c>
      <c r="J5129" s="20" t="s">
        <v>15918</v>
      </c>
      <c r="K5129" s="20" t="s">
        <v>7109</v>
      </c>
      <c r="L5129" s="20" t="s">
        <v>3611</v>
      </c>
      <c r="M5129" s="20" t="s">
        <v>7116</v>
      </c>
      <c r="N5129" s="20" t="s">
        <v>15902</v>
      </c>
      <c r="O5129" s="20" t="s">
        <v>15918</v>
      </c>
      <c r="P5129" s="201" t="n">
        <v>43730</v>
      </c>
      <c r="Q5129" s="201" t="n">
        <v>43763</v>
      </c>
      <c r="R5129" s="20" t="n">
        <v>1</v>
      </c>
      <c r="S5129" s="20" t="s">
        <v>7130</v>
      </c>
      <c r="T5129" s="20" t="n">
        <v>401.005</v>
      </c>
      <c r="U5129" s="20" t="n">
        <v>332.511425</v>
      </c>
      <c r="V5129" s="20" t="n">
        <v>469.498575</v>
      </c>
      <c r="W5129" s="20" t="s">
        <v>11510</v>
      </c>
      <c r="X5129" s="35"/>
      <c r="Y5129" s="35" t="n">
        <v>0</v>
      </c>
      <c r="Z5129" s="35" t="n">
        <v>1</v>
      </c>
      <c r="AE5129" s="94" t="e">
        <f aca="false" t="array" ref="AE5129:AK5129">_xlfn.torow(_xlfn.unique(_xlfn._xlws.filter(cat_table[Subsector],$E5129=cat_table[Sector],"")))</f>
        <v>#NAME?</v>
      </c>
      <c r="AF5129" s="94" t="e">
        <v>#NAME?</v>
      </c>
      <c r="AG5129" s="94" t="e">
        <v>#NAME?</v>
      </c>
      <c r="AH5129" s="94" t="e">
        <v>#NAME?</v>
      </c>
      <c r="AI5129" s="94" t="e">
        <v>#NAME?</v>
      </c>
      <c r="AJ5129" s="94" t="e">
        <v>#NAME?</v>
      </c>
      <c r="AK5129" s="94" t="e">
        <v>#NAME?</v>
      </c>
      <c r="AO5129" s="94" t="e">
        <f aca="false" t="array" ref="AO5129:AT5129">_xlfn.torow(_xlfn.unique(_xlfn._xlws.filter(cat_table[Sub-subsector],($E5129=cat_table[Sector])*($F5129=cat_table[Subsector]),"")))</f>
        <v>#NAME?</v>
      </c>
      <c r="AP5129" s="94" t="e">
        <v>#NAME?</v>
      </c>
      <c r="AQ5129" s="94" t="e">
        <v>#NAME?</v>
      </c>
      <c r="AR5129" s="94" t="e">
        <v>#NAME?</v>
      </c>
      <c r="AS5129" s="94" t="e">
        <v>#NAME?</v>
      </c>
      <c r="AT5129" s="94" t="e">
        <v>#NAME?</v>
      </c>
    </row>
    <row r="5130" customFormat="false" ht="15" hidden="false" customHeight="true" outlineLevel="0" collapsed="false">
      <c r="A5130" s="20" t="s">
        <v>16181</v>
      </c>
      <c r="B5130" s="20" t="str">
        <f aca="false">INDEX(Table2[], MATCH(L5130, Location_ID!$D$2:$D$3098, 0), 1)</f>
        <v>b79f6125-52d1-452c-972c-25a3802ea6a9</v>
      </c>
      <c r="C5130" s="20" t="s">
        <v>1585</v>
      </c>
      <c r="D5130" s="230" t="s">
        <v>354</v>
      </c>
      <c r="E5130" s="20" t="s">
        <v>7134</v>
      </c>
      <c r="F5130" s="20" t="s">
        <v>7135</v>
      </c>
      <c r="G5130" s="20" t="s">
        <v>7591</v>
      </c>
      <c r="H5130" s="20"/>
      <c r="I5130" s="20" t="s">
        <v>15917</v>
      </c>
      <c r="J5130" s="20" t="s">
        <v>15918</v>
      </c>
      <c r="K5130" s="20" t="s">
        <v>7109</v>
      </c>
      <c r="L5130" s="20" t="s">
        <v>3613</v>
      </c>
      <c r="M5130" s="20" t="s">
        <v>7116</v>
      </c>
      <c r="N5130" s="20" t="s">
        <v>15902</v>
      </c>
      <c r="O5130" s="20" t="s">
        <v>15918</v>
      </c>
      <c r="P5130" s="201" t="n">
        <v>43730</v>
      </c>
      <c r="Q5130" s="201" t="n">
        <v>43763</v>
      </c>
      <c r="R5130" s="20" t="n">
        <v>1</v>
      </c>
      <c r="S5130" s="20" t="s">
        <v>7130</v>
      </c>
      <c r="T5130" s="20" t="n">
        <v>333.562838</v>
      </c>
      <c r="U5130" s="20" t="n">
        <v>284.4413747</v>
      </c>
      <c r="V5130" s="20" t="n">
        <v>382.6843013</v>
      </c>
      <c r="W5130" s="20" t="s">
        <v>11510</v>
      </c>
      <c r="X5130" s="35"/>
      <c r="Y5130" s="35" t="n">
        <v>0</v>
      </c>
      <c r="Z5130" s="35" t="n">
        <v>1</v>
      </c>
      <c r="AE5130" s="94" t="e">
        <f aca="false" t="array" ref="AE5130:AK5130">_xlfn.torow(_xlfn.unique(_xlfn._xlws.filter(cat_table[Subsector],$E5130=cat_table[Sector],"")))</f>
        <v>#NAME?</v>
      </c>
      <c r="AF5130" s="94" t="e">
        <v>#NAME?</v>
      </c>
      <c r="AG5130" s="94" t="e">
        <v>#NAME?</v>
      </c>
      <c r="AH5130" s="94" t="e">
        <v>#NAME?</v>
      </c>
      <c r="AI5130" s="94" t="e">
        <v>#NAME?</v>
      </c>
      <c r="AJ5130" s="94" t="e">
        <v>#NAME?</v>
      </c>
      <c r="AK5130" s="94" t="e">
        <v>#NAME?</v>
      </c>
      <c r="AO5130" s="94" t="e">
        <f aca="false" t="array" ref="AO5130:AT5130">_xlfn.torow(_xlfn.unique(_xlfn._xlws.filter(cat_table[Sub-subsector],($E5130=cat_table[Sector])*($F5130=cat_table[Subsector]),"")))</f>
        <v>#NAME?</v>
      </c>
      <c r="AP5130" s="94" t="e">
        <v>#NAME?</v>
      </c>
      <c r="AQ5130" s="94" t="e">
        <v>#NAME?</v>
      </c>
      <c r="AR5130" s="94" t="e">
        <v>#NAME?</v>
      </c>
      <c r="AS5130" s="94" t="e">
        <v>#NAME?</v>
      </c>
      <c r="AT5130" s="94" t="e">
        <v>#NAME?</v>
      </c>
    </row>
    <row r="5131" customFormat="false" ht="15" hidden="false" customHeight="true" outlineLevel="0" collapsed="false">
      <c r="A5131" s="20" t="s">
        <v>16182</v>
      </c>
      <c r="B5131" s="20" t="str">
        <f aca="false">INDEX(Table2[], MATCH(L5131, Location_ID!$D$2:$D$3098, 0), 1)</f>
        <v>66913873-fa2e-4fde-b25f-b3e3208d71ba</v>
      </c>
      <c r="C5131" s="20" t="s">
        <v>1585</v>
      </c>
      <c r="D5131" s="230" t="s">
        <v>354</v>
      </c>
      <c r="E5131" s="20" t="s">
        <v>7134</v>
      </c>
      <c r="F5131" s="20" t="s">
        <v>7135</v>
      </c>
      <c r="G5131" s="20" t="s">
        <v>7591</v>
      </c>
      <c r="H5131" s="20"/>
      <c r="I5131" s="20" t="s">
        <v>15917</v>
      </c>
      <c r="J5131" s="20" t="s">
        <v>15932</v>
      </c>
      <c r="K5131" s="20" t="s">
        <v>7109</v>
      </c>
      <c r="L5131" s="20" t="s">
        <v>3615</v>
      </c>
      <c r="M5131" s="20" t="s">
        <v>7116</v>
      </c>
      <c r="N5131" s="20" t="s">
        <v>15902</v>
      </c>
      <c r="O5131" s="20" t="s">
        <v>15932</v>
      </c>
      <c r="P5131" s="201" t="n">
        <v>43730</v>
      </c>
      <c r="Q5131" s="201" t="n">
        <v>43763</v>
      </c>
      <c r="R5131" s="20" t="n">
        <v>1</v>
      </c>
      <c r="S5131" s="20" t="s">
        <v>7130</v>
      </c>
      <c r="T5131" s="20" t="n">
        <v>168.139195</v>
      </c>
      <c r="U5131" s="20" t="n">
        <v>126.649407</v>
      </c>
      <c r="V5131" s="20" t="n">
        <v>209.628983</v>
      </c>
      <c r="W5131" s="20" t="s">
        <v>11510</v>
      </c>
      <c r="X5131" s="35"/>
      <c r="Y5131" s="35" t="n">
        <v>0</v>
      </c>
      <c r="Z5131" s="35" t="n">
        <v>1</v>
      </c>
      <c r="AE5131" s="94" t="e">
        <f aca="false" t="array" ref="AE5131:AK5131">_xlfn.torow(_xlfn.unique(_xlfn._xlws.filter(cat_table[Subsector],$E5131=cat_table[Sector],"")))</f>
        <v>#NAME?</v>
      </c>
      <c r="AF5131" s="94" t="e">
        <v>#NAME?</v>
      </c>
      <c r="AG5131" s="94" t="e">
        <v>#NAME?</v>
      </c>
      <c r="AH5131" s="94" t="e">
        <v>#NAME?</v>
      </c>
      <c r="AI5131" s="94" t="e">
        <v>#NAME?</v>
      </c>
      <c r="AJ5131" s="94" t="e">
        <v>#NAME?</v>
      </c>
      <c r="AK5131" s="94" t="e">
        <v>#NAME?</v>
      </c>
      <c r="AO5131" s="94" t="e">
        <f aca="false" t="array" ref="AO5131:AT5131">_xlfn.torow(_xlfn.unique(_xlfn._xlws.filter(cat_table[Sub-subsector],($E5131=cat_table[Sector])*($F5131=cat_table[Subsector]),"")))</f>
        <v>#NAME?</v>
      </c>
      <c r="AP5131" s="94" t="e">
        <v>#NAME?</v>
      </c>
      <c r="AQ5131" s="94" t="e">
        <v>#NAME?</v>
      </c>
      <c r="AR5131" s="94" t="e">
        <v>#NAME?</v>
      </c>
      <c r="AS5131" s="94" t="e">
        <v>#NAME?</v>
      </c>
      <c r="AT5131" s="94" t="e">
        <v>#NAME?</v>
      </c>
    </row>
    <row r="5132" customFormat="false" ht="15" hidden="false" customHeight="true" outlineLevel="0" collapsed="false">
      <c r="A5132" s="20" t="s">
        <v>16183</v>
      </c>
      <c r="B5132" s="20" t="str">
        <f aca="false">INDEX(Table2[], MATCH(L5132, Location_ID!$D$2:$D$3098, 0), 1)</f>
        <v>f81ac83e-e2e5-49f0-82bd-c07bbf1b060d</v>
      </c>
      <c r="C5132" s="20" t="s">
        <v>1585</v>
      </c>
      <c r="D5132" s="230" t="s">
        <v>354</v>
      </c>
      <c r="E5132" s="20" t="s">
        <v>7134</v>
      </c>
      <c r="F5132" s="20" t="s">
        <v>7135</v>
      </c>
      <c r="G5132" s="20" t="s">
        <v>7591</v>
      </c>
      <c r="H5132" s="20"/>
      <c r="I5132" s="20" t="s">
        <v>15917</v>
      </c>
      <c r="J5132" s="20" t="s">
        <v>317</v>
      </c>
      <c r="K5132" s="20" t="s">
        <v>7109</v>
      </c>
      <c r="L5132" s="20" t="s">
        <v>3617</v>
      </c>
      <c r="M5132" s="20" t="s">
        <v>7116</v>
      </c>
      <c r="N5132" s="20" t="s">
        <v>15902</v>
      </c>
      <c r="O5132" s="20" t="s">
        <v>317</v>
      </c>
      <c r="P5132" s="201" t="n">
        <v>43730</v>
      </c>
      <c r="Q5132" s="201" t="n">
        <v>43763</v>
      </c>
      <c r="R5132" s="20" t="n">
        <v>1</v>
      </c>
      <c r="S5132" s="20" t="s">
        <v>7130</v>
      </c>
      <c r="T5132" s="20" t="n">
        <v>53.18803967</v>
      </c>
      <c r="U5132" s="20" t="n">
        <v>46.656864437</v>
      </c>
      <c r="V5132" s="20" t="n">
        <v>59.719214903</v>
      </c>
      <c r="W5132" s="20" t="s">
        <v>11510</v>
      </c>
      <c r="X5132" s="35"/>
      <c r="Y5132" s="35" t="n">
        <v>0</v>
      </c>
      <c r="Z5132" s="35" t="n">
        <v>1</v>
      </c>
      <c r="AE5132" s="94" t="e">
        <f aca="false" t="array" ref="AE5132:AK5132">_xlfn.torow(_xlfn.unique(_xlfn._xlws.filter(cat_table[Subsector],$E5132=cat_table[Sector],"")))</f>
        <v>#NAME?</v>
      </c>
      <c r="AF5132" s="94" t="e">
        <v>#NAME?</v>
      </c>
      <c r="AG5132" s="94" t="e">
        <v>#NAME?</v>
      </c>
      <c r="AH5132" s="94" t="e">
        <v>#NAME?</v>
      </c>
      <c r="AI5132" s="94" t="e">
        <v>#NAME?</v>
      </c>
      <c r="AJ5132" s="94" t="e">
        <v>#NAME?</v>
      </c>
      <c r="AK5132" s="94" t="e">
        <v>#NAME?</v>
      </c>
      <c r="AO5132" s="94" t="e">
        <f aca="false" t="array" ref="AO5132:AT5132">_xlfn.torow(_xlfn.unique(_xlfn._xlws.filter(cat_table[Sub-subsector],($E5132=cat_table[Sector])*($F5132=cat_table[Subsector]),"")))</f>
        <v>#NAME?</v>
      </c>
      <c r="AP5132" s="94" t="e">
        <v>#NAME?</v>
      </c>
      <c r="AQ5132" s="94" t="e">
        <v>#NAME?</v>
      </c>
      <c r="AR5132" s="94" t="e">
        <v>#NAME?</v>
      </c>
      <c r="AS5132" s="94" t="e">
        <v>#NAME?</v>
      </c>
      <c r="AT5132" s="94" t="e">
        <v>#NAME?</v>
      </c>
    </row>
    <row r="5133" customFormat="false" ht="15" hidden="false" customHeight="true" outlineLevel="0" collapsed="false">
      <c r="A5133" s="20" t="s">
        <v>16184</v>
      </c>
      <c r="B5133" s="20" t="str">
        <f aca="false">INDEX(Table2[], MATCH(L5133, Location_ID!$D$2:$D$3098, 0), 1)</f>
        <v>de9f4d7a-c10b-4b12-8cde-b821613e2ff0</v>
      </c>
      <c r="C5133" s="20" t="s">
        <v>1585</v>
      </c>
      <c r="D5133" s="230" t="s">
        <v>354</v>
      </c>
      <c r="E5133" s="20" t="s">
        <v>7134</v>
      </c>
      <c r="F5133" s="20" t="s">
        <v>7135</v>
      </c>
      <c r="G5133" s="20" t="s">
        <v>7591</v>
      </c>
      <c r="H5133" s="20"/>
      <c r="I5133" s="20" t="s">
        <v>15917</v>
      </c>
      <c r="J5133" s="20" t="s">
        <v>15922</v>
      </c>
      <c r="K5133" s="20" t="s">
        <v>7109</v>
      </c>
      <c r="L5133" s="20" t="s">
        <v>3619</v>
      </c>
      <c r="M5133" s="20" t="s">
        <v>7116</v>
      </c>
      <c r="N5133" s="20" t="s">
        <v>15902</v>
      </c>
      <c r="O5133" s="20" t="s">
        <v>15922</v>
      </c>
      <c r="P5133" s="201" t="n">
        <v>43730</v>
      </c>
      <c r="Q5133" s="201" t="n">
        <v>43763</v>
      </c>
      <c r="R5133" s="20" t="n">
        <v>1</v>
      </c>
      <c r="S5133" s="20" t="s">
        <v>7130</v>
      </c>
      <c r="T5133" s="20" t="n">
        <v>77.47091933</v>
      </c>
      <c r="U5133" s="20" t="n">
        <v>56.50884393</v>
      </c>
      <c r="V5133" s="20" t="n">
        <v>98.43299473</v>
      </c>
      <c r="W5133" s="20" t="s">
        <v>11510</v>
      </c>
      <c r="X5133" s="35"/>
      <c r="Y5133" s="35" t="n">
        <v>0</v>
      </c>
      <c r="Z5133" s="35" t="n">
        <v>1</v>
      </c>
      <c r="AE5133" s="94" t="e">
        <f aca="false" t="array" ref="AE5133:AK5133">_xlfn.torow(_xlfn.unique(_xlfn._xlws.filter(cat_table[Subsector],$E5133=cat_table[Sector],"")))</f>
        <v>#NAME?</v>
      </c>
      <c r="AF5133" s="94" t="e">
        <v>#NAME?</v>
      </c>
      <c r="AG5133" s="94" t="e">
        <v>#NAME?</v>
      </c>
      <c r="AH5133" s="94" t="e">
        <v>#NAME?</v>
      </c>
      <c r="AI5133" s="94" t="e">
        <v>#NAME?</v>
      </c>
      <c r="AJ5133" s="94" t="e">
        <v>#NAME?</v>
      </c>
      <c r="AK5133" s="94" t="e">
        <v>#NAME?</v>
      </c>
      <c r="AO5133" s="94" t="e">
        <f aca="false" t="array" ref="AO5133:AT5133">_xlfn.torow(_xlfn.unique(_xlfn._xlws.filter(cat_table[Sub-subsector],($E5133=cat_table[Sector])*($F5133=cat_table[Subsector]),"")))</f>
        <v>#NAME?</v>
      </c>
      <c r="AP5133" s="94" t="e">
        <v>#NAME?</v>
      </c>
      <c r="AQ5133" s="94" t="e">
        <v>#NAME?</v>
      </c>
      <c r="AR5133" s="94" t="e">
        <v>#NAME?</v>
      </c>
      <c r="AS5133" s="94" t="e">
        <v>#NAME?</v>
      </c>
      <c r="AT5133" s="94" t="e">
        <v>#NAME?</v>
      </c>
    </row>
    <row r="5134" customFormat="false" ht="15" hidden="false" customHeight="true" outlineLevel="0" collapsed="false">
      <c r="A5134" s="20" t="s">
        <v>16185</v>
      </c>
      <c r="B5134" s="20" t="str">
        <f aca="false">INDEX(Table2[], MATCH(L5134, Location_ID!$D$2:$D$3098, 0), 1)</f>
        <v>ff87fcce-e2f0-4967-ad0e-8f2041de59ff</v>
      </c>
      <c r="C5134" s="20" t="s">
        <v>1585</v>
      </c>
      <c r="D5134" s="230" t="s">
        <v>354</v>
      </c>
      <c r="E5134" s="20" t="s">
        <v>7134</v>
      </c>
      <c r="F5134" s="20" t="s">
        <v>7135</v>
      </c>
      <c r="G5134" s="20" t="s">
        <v>7591</v>
      </c>
      <c r="H5134" s="20"/>
      <c r="I5134" s="20" t="s">
        <v>15917</v>
      </c>
      <c r="J5134" s="20" t="s">
        <v>317</v>
      </c>
      <c r="K5134" s="20" t="s">
        <v>7109</v>
      </c>
      <c r="L5134" s="20" t="s">
        <v>3621</v>
      </c>
      <c r="M5134" s="20" t="s">
        <v>7116</v>
      </c>
      <c r="N5134" s="20" t="s">
        <v>15902</v>
      </c>
      <c r="O5134" s="20" t="s">
        <v>317</v>
      </c>
      <c r="P5134" s="201" t="n">
        <v>43730</v>
      </c>
      <c r="Q5134" s="201" t="n">
        <v>43763</v>
      </c>
      <c r="R5134" s="20" t="n">
        <v>1</v>
      </c>
      <c r="S5134" s="20" t="s">
        <v>7130</v>
      </c>
      <c r="T5134" s="20" t="n">
        <v>33.2606548</v>
      </c>
      <c r="U5134" s="20" t="n">
        <v>17.3142376</v>
      </c>
      <c r="V5134" s="20" t="n">
        <v>49.207072</v>
      </c>
      <c r="W5134" s="20" t="s">
        <v>11510</v>
      </c>
      <c r="X5134" s="35"/>
      <c r="Y5134" s="35" t="n">
        <v>0</v>
      </c>
      <c r="Z5134" s="35" t="n">
        <v>1</v>
      </c>
      <c r="AE5134" s="94" t="e">
        <f aca="false" t="array" ref="AE5134:AK5134">_xlfn.torow(_xlfn.unique(_xlfn._xlws.filter(cat_table[Subsector],$E5134=cat_table[Sector],"")))</f>
        <v>#NAME?</v>
      </c>
      <c r="AF5134" s="94" t="e">
        <v>#NAME?</v>
      </c>
      <c r="AG5134" s="94" t="e">
        <v>#NAME?</v>
      </c>
      <c r="AH5134" s="94" t="e">
        <v>#NAME?</v>
      </c>
      <c r="AI5134" s="94" t="e">
        <v>#NAME?</v>
      </c>
      <c r="AJ5134" s="94" t="e">
        <v>#NAME?</v>
      </c>
      <c r="AK5134" s="94" t="e">
        <v>#NAME?</v>
      </c>
      <c r="AO5134" s="94" t="e">
        <f aca="false" t="array" ref="AO5134:AT5134">_xlfn.torow(_xlfn.unique(_xlfn._xlws.filter(cat_table[Sub-subsector],($E5134=cat_table[Sector])*($F5134=cat_table[Subsector]),"")))</f>
        <v>#NAME?</v>
      </c>
      <c r="AP5134" s="94" t="e">
        <v>#NAME?</v>
      </c>
      <c r="AQ5134" s="94" t="e">
        <v>#NAME?</v>
      </c>
      <c r="AR5134" s="94" t="e">
        <v>#NAME?</v>
      </c>
      <c r="AS5134" s="94" t="e">
        <v>#NAME?</v>
      </c>
      <c r="AT5134" s="94" t="e">
        <v>#NAME?</v>
      </c>
    </row>
    <row r="5135" customFormat="false" ht="15" hidden="false" customHeight="true" outlineLevel="0" collapsed="false">
      <c r="A5135" s="20" t="s">
        <v>16186</v>
      </c>
      <c r="B5135" s="20" t="str">
        <f aca="false">INDEX(Table2[], MATCH(L5135, Location_ID!$D$2:$D$3098, 0), 1)</f>
        <v>37335acc-401a-4728-bff8-607083f71299</v>
      </c>
      <c r="C5135" s="20" t="s">
        <v>1585</v>
      </c>
      <c r="D5135" s="230" t="s">
        <v>354</v>
      </c>
      <c r="E5135" s="20" t="s">
        <v>7134</v>
      </c>
      <c r="F5135" s="20" t="s">
        <v>7135</v>
      </c>
      <c r="G5135" s="20" t="s">
        <v>7591</v>
      </c>
      <c r="H5135" s="20"/>
      <c r="I5135" s="20" t="s">
        <v>15917</v>
      </c>
      <c r="J5135" s="20" t="s">
        <v>15918</v>
      </c>
      <c r="K5135" s="20" t="s">
        <v>7109</v>
      </c>
      <c r="L5135" s="20" t="s">
        <v>3623</v>
      </c>
      <c r="M5135" s="20" t="s">
        <v>7116</v>
      </c>
      <c r="N5135" s="20" t="s">
        <v>15902</v>
      </c>
      <c r="O5135" s="20" t="s">
        <v>15918</v>
      </c>
      <c r="P5135" s="201" t="n">
        <v>43730</v>
      </c>
      <c r="Q5135" s="201" t="n">
        <v>43763</v>
      </c>
      <c r="R5135" s="20" t="n">
        <v>1</v>
      </c>
      <c r="S5135" s="20" t="s">
        <v>7130</v>
      </c>
      <c r="T5135" s="20" t="n">
        <v>93.87259364</v>
      </c>
      <c r="U5135" s="20" t="n">
        <v>73.695311</v>
      </c>
      <c r="V5135" s="20" t="n">
        <v>114.04987628</v>
      </c>
      <c r="W5135" s="20" t="s">
        <v>11510</v>
      </c>
      <c r="X5135" s="35"/>
      <c r="Y5135" s="35" t="n">
        <v>0</v>
      </c>
      <c r="Z5135" s="35" t="n">
        <v>1</v>
      </c>
      <c r="AE5135" s="94" t="e">
        <f aca="false" t="array" ref="AE5135:AK5135">_xlfn.torow(_xlfn.unique(_xlfn._xlws.filter(cat_table[Subsector],$E5135=cat_table[Sector],"")))</f>
        <v>#NAME?</v>
      </c>
      <c r="AF5135" s="94" t="e">
        <v>#NAME?</v>
      </c>
      <c r="AG5135" s="94" t="e">
        <v>#NAME?</v>
      </c>
      <c r="AH5135" s="94" t="e">
        <v>#NAME?</v>
      </c>
      <c r="AI5135" s="94" t="e">
        <v>#NAME?</v>
      </c>
      <c r="AJ5135" s="94" t="e">
        <v>#NAME?</v>
      </c>
      <c r="AK5135" s="94" t="e">
        <v>#NAME?</v>
      </c>
      <c r="AO5135" s="94" t="e">
        <f aca="false" t="array" ref="AO5135:AT5135">_xlfn.torow(_xlfn.unique(_xlfn._xlws.filter(cat_table[Sub-subsector],($E5135=cat_table[Sector])*($F5135=cat_table[Subsector]),"")))</f>
        <v>#NAME?</v>
      </c>
      <c r="AP5135" s="94" t="e">
        <v>#NAME?</v>
      </c>
      <c r="AQ5135" s="94" t="e">
        <v>#NAME?</v>
      </c>
      <c r="AR5135" s="94" t="e">
        <v>#NAME?</v>
      </c>
      <c r="AS5135" s="94" t="e">
        <v>#NAME?</v>
      </c>
      <c r="AT5135" s="94" t="e">
        <v>#NAME?</v>
      </c>
    </row>
    <row r="5136" customFormat="false" ht="15" hidden="false" customHeight="true" outlineLevel="0" collapsed="false">
      <c r="A5136" s="20" t="s">
        <v>16187</v>
      </c>
      <c r="B5136" s="20" t="str">
        <f aca="false">INDEX(Table2[], MATCH(L5136, Location_ID!$D$2:$D$3098, 0), 1)</f>
        <v>48e34bef-33e8-4a00-b7f0-451e8535336f</v>
      </c>
      <c r="C5136" s="20" t="s">
        <v>1585</v>
      </c>
      <c r="D5136" s="230" t="s">
        <v>354</v>
      </c>
      <c r="E5136" s="20" t="s">
        <v>7134</v>
      </c>
      <c r="F5136" s="20" t="s">
        <v>7135</v>
      </c>
      <c r="G5136" s="20" t="s">
        <v>7591</v>
      </c>
      <c r="H5136" s="20"/>
      <c r="I5136" s="20" t="s">
        <v>15917</v>
      </c>
      <c r="J5136" s="20" t="s">
        <v>15932</v>
      </c>
      <c r="K5136" s="20" t="s">
        <v>7109</v>
      </c>
      <c r="L5136" s="20" t="s">
        <v>3625</v>
      </c>
      <c r="M5136" s="20" t="s">
        <v>7116</v>
      </c>
      <c r="N5136" s="20" t="s">
        <v>15902</v>
      </c>
      <c r="O5136" s="20" t="s">
        <v>15932</v>
      </c>
      <c r="P5136" s="201" t="n">
        <v>43730</v>
      </c>
      <c r="Q5136" s="201" t="n">
        <v>43763</v>
      </c>
      <c r="R5136" s="20" t="n">
        <v>1</v>
      </c>
      <c r="S5136" s="20" t="s">
        <v>7130</v>
      </c>
      <c r="T5136" s="20" t="n">
        <v>163.091409</v>
      </c>
      <c r="U5136" s="20" t="n">
        <v>123.6369381</v>
      </c>
      <c r="V5136" s="20" t="n">
        <v>202.5458799</v>
      </c>
      <c r="W5136" s="20" t="s">
        <v>11510</v>
      </c>
      <c r="X5136" s="35"/>
      <c r="Y5136" s="35" t="n">
        <v>0</v>
      </c>
      <c r="Z5136" s="35" t="n">
        <v>1</v>
      </c>
      <c r="AE5136" s="94" t="e">
        <f aca="false" t="array" ref="AE5136:AK5136">_xlfn.torow(_xlfn.unique(_xlfn._xlws.filter(cat_table[Subsector],$E5136=cat_table[Sector],"")))</f>
        <v>#NAME?</v>
      </c>
      <c r="AF5136" s="94" t="e">
        <v>#NAME?</v>
      </c>
      <c r="AG5136" s="94" t="e">
        <v>#NAME?</v>
      </c>
      <c r="AH5136" s="94" t="e">
        <v>#NAME?</v>
      </c>
      <c r="AI5136" s="94" t="e">
        <v>#NAME?</v>
      </c>
      <c r="AJ5136" s="94" t="e">
        <v>#NAME?</v>
      </c>
      <c r="AK5136" s="94" t="e">
        <v>#NAME?</v>
      </c>
      <c r="AO5136" s="94" t="e">
        <f aca="false" t="array" ref="AO5136:AT5136">_xlfn.torow(_xlfn.unique(_xlfn._xlws.filter(cat_table[Sub-subsector],($E5136=cat_table[Sector])*($F5136=cat_table[Subsector]),"")))</f>
        <v>#NAME?</v>
      </c>
      <c r="AP5136" s="94" t="e">
        <v>#NAME?</v>
      </c>
      <c r="AQ5136" s="94" t="e">
        <v>#NAME?</v>
      </c>
      <c r="AR5136" s="94" t="e">
        <v>#NAME?</v>
      </c>
      <c r="AS5136" s="94" t="e">
        <v>#NAME?</v>
      </c>
      <c r="AT5136" s="94" t="e">
        <v>#NAME?</v>
      </c>
    </row>
    <row r="5137" customFormat="false" ht="15" hidden="false" customHeight="true" outlineLevel="0" collapsed="false">
      <c r="A5137" s="20" t="s">
        <v>16188</v>
      </c>
      <c r="B5137" s="20" t="str">
        <f aca="false">INDEX(Table2[], MATCH(L5137, Location_ID!$D$2:$D$3098, 0), 1)</f>
        <v>66e8df02-5004-4914-87d1-31fddcd00215</v>
      </c>
      <c r="C5137" s="20" t="s">
        <v>1585</v>
      </c>
      <c r="D5137" s="230" t="s">
        <v>354</v>
      </c>
      <c r="E5137" s="20" t="s">
        <v>7134</v>
      </c>
      <c r="F5137" s="20" t="s">
        <v>7135</v>
      </c>
      <c r="G5137" s="20" t="s">
        <v>7591</v>
      </c>
      <c r="H5137" s="20"/>
      <c r="I5137" s="20" t="s">
        <v>15917</v>
      </c>
      <c r="J5137" s="20" t="s">
        <v>15932</v>
      </c>
      <c r="K5137" s="20" t="s">
        <v>7109</v>
      </c>
      <c r="L5137" s="20" t="s">
        <v>3627</v>
      </c>
      <c r="M5137" s="20" t="s">
        <v>7116</v>
      </c>
      <c r="N5137" s="20" t="s">
        <v>15902</v>
      </c>
      <c r="O5137" s="20" t="s">
        <v>15932</v>
      </c>
      <c r="P5137" s="201" t="n">
        <v>43730</v>
      </c>
      <c r="Q5137" s="201" t="n">
        <v>43763</v>
      </c>
      <c r="R5137" s="20" t="n">
        <v>1</v>
      </c>
      <c r="S5137" s="20" t="s">
        <v>7130</v>
      </c>
      <c r="T5137" s="20" t="n">
        <v>52.7301001</v>
      </c>
      <c r="U5137" s="20" t="n">
        <v>34.8530916</v>
      </c>
      <c r="V5137" s="20" t="n">
        <v>70.6071086</v>
      </c>
      <c r="W5137" s="20" t="s">
        <v>11510</v>
      </c>
      <c r="X5137" s="35"/>
      <c r="Y5137" s="35" t="n">
        <v>0</v>
      </c>
      <c r="Z5137" s="35" t="n">
        <v>1</v>
      </c>
      <c r="AE5137" s="94" t="e">
        <f aca="false" t="array" ref="AE5137:AK5137">_xlfn.torow(_xlfn.unique(_xlfn._xlws.filter(cat_table[Subsector],$E5137=cat_table[Sector],"")))</f>
        <v>#NAME?</v>
      </c>
      <c r="AF5137" s="94" t="e">
        <v>#NAME?</v>
      </c>
      <c r="AG5137" s="94" t="e">
        <v>#NAME?</v>
      </c>
      <c r="AH5137" s="94" t="e">
        <v>#NAME?</v>
      </c>
      <c r="AI5137" s="94" t="e">
        <v>#NAME?</v>
      </c>
      <c r="AJ5137" s="94" t="e">
        <v>#NAME?</v>
      </c>
      <c r="AK5137" s="94" t="e">
        <v>#NAME?</v>
      </c>
      <c r="AO5137" s="94" t="e">
        <f aca="false" t="array" ref="AO5137:AT5137">_xlfn.torow(_xlfn.unique(_xlfn._xlws.filter(cat_table[Sub-subsector],($E5137=cat_table[Sector])*($F5137=cat_table[Subsector]),"")))</f>
        <v>#NAME?</v>
      </c>
      <c r="AP5137" s="94" t="e">
        <v>#NAME?</v>
      </c>
      <c r="AQ5137" s="94" t="e">
        <v>#NAME?</v>
      </c>
      <c r="AR5137" s="94" t="e">
        <v>#NAME?</v>
      </c>
      <c r="AS5137" s="94" t="e">
        <v>#NAME?</v>
      </c>
      <c r="AT5137" s="94" t="e">
        <v>#NAME?</v>
      </c>
    </row>
    <row r="5138" customFormat="false" ht="15" hidden="false" customHeight="true" outlineLevel="0" collapsed="false">
      <c r="A5138" s="20" t="s">
        <v>16189</v>
      </c>
      <c r="B5138" s="20" t="str">
        <f aca="false">INDEX(Table2[], MATCH(L5138, Location_ID!$D$2:$D$3098, 0), 1)</f>
        <v>567d76f4-22db-44ea-a447-dbdf7f17f020</v>
      </c>
      <c r="C5138" s="20" t="s">
        <v>1585</v>
      </c>
      <c r="D5138" s="230" t="s">
        <v>354</v>
      </c>
      <c r="E5138" s="20" t="s">
        <v>7134</v>
      </c>
      <c r="F5138" s="20" t="s">
        <v>7135</v>
      </c>
      <c r="G5138" s="20" t="s">
        <v>7591</v>
      </c>
      <c r="H5138" s="20"/>
      <c r="I5138" s="20" t="s">
        <v>15917</v>
      </c>
      <c r="J5138" s="20" t="s">
        <v>15932</v>
      </c>
      <c r="K5138" s="20" t="s">
        <v>7109</v>
      </c>
      <c r="L5138" s="20" t="s">
        <v>3629</v>
      </c>
      <c r="M5138" s="20" t="s">
        <v>7116</v>
      </c>
      <c r="N5138" s="20" t="s">
        <v>15902</v>
      </c>
      <c r="O5138" s="20" t="s">
        <v>15932</v>
      </c>
      <c r="P5138" s="201" t="n">
        <v>43730</v>
      </c>
      <c r="Q5138" s="201" t="n">
        <v>43763</v>
      </c>
      <c r="R5138" s="20" t="n">
        <v>1</v>
      </c>
      <c r="S5138" s="20" t="s">
        <v>7130</v>
      </c>
      <c r="T5138" s="20" t="n">
        <v>294.8749615</v>
      </c>
      <c r="U5138" s="20" t="n">
        <v>144.2568729</v>
      </c>
      <c r="V5138" s="20" t="n">
        <v>445.4930501</v>
      </c>
      <c r="W5138" s="20" t="s">
        <v>11510</v>
      </c>
      <c r="X5138" s="35"/>
      <c r="Y5138" s="35" t="n">
        <v>0</v>
      </c>
      <c r="Z5138" s="35" t="n">
        <v>1</v>
      </c>
      <c r="AE5138" s="94" t="e">
        <f aca="false" t="array" ref="AE5138:AK5138">_xlfn.torow(_xlfn.unique(_xlfn._xlws.filter(cat_table[Subsector],$E5138=cat_table[Sector],"")))</f>
        <v>#NAME?</v>
      </c>
      <c r="AF5138" s="94" t="e">
        <v>#NAME?</v>
      </c>
      <c r="AG5138" s="94" t="e">
        <v>#NAME?</v>
      </c>
      <c r="AH5138" s="94" t="e">
        <v>#NAME?</v>
      </c>
      <c r="AI5138" s="94" t="e">
        <v>#NAME?</v>
      </c>
      <c r="AJ5138" s="94" t="e">
        <v>#NAME?</v>
      </c>
      <c r="AK5138" s="94" t="e">
        <v>#NAME?</v>
      </c>
      <c r="AO5138" s="94" t="e">
        <f aca="false" t="array" ref="AO5138:AT5138">_xlfn.torow(_xlfn.unique(_xlfn._xlws.filter(cat_table[Sub-subsector],($E5138=cat_table[Sector])*($F5138=cat_table[Subsector]),"")))</f>
        <v>#NAME?</v>
      </c>
      <c r="AP5138" s="94" t="e">
        <v>#NAME?</v>
      </c>
      <c r="AQ5138" s="94" t="e">
        <v>#NAME?</v>
      </c>
      <c r="AR5138" s="94" t="e">
        <v>#NAME?</v>
      </c>
      <c r="AS5138" s="94" t="e">
        <v>#NAME?</v>
      </c>
      <c r="AT5138" s="94" t="e">
        <v>#NAME?</v>
      </c>
    </row>
    <row r="5139" customFormat="false" ht="15" hidden="false" customHeight="true" outlineLevel="0" collapsed="false">
      <c r="A5139" s="20" t="s">
        <v>16190</v>
      </c>
      <c r="B5139" s="20" t="str">
        <f aca="false">INDEX(Table2[], MATCH(L5139, Location_ID!$D$2:$D$3098, 0), 1)</f>
        <v>80688f1d-590b-4fdc-b0f3-82dd9ed2ffbe</v>
      </c>
      <c r="C5139" s="20" t="s">
        <v>1585</v>
      </c>
      <c r="D5139" s="230" t="s">
        <v>354</v>
      </c>
      <c r="E5139" s="20" t="s">
        <v>7134</v>
      </c>
      <c r="F5139" s="20" t="s">
        <v>7135</v>
      </c>
      <c r="G5139" s="20" t="s">
        <v>7591</v>
      </c>
      <c r="H5139" s="20"/>
      <c r="I5139" s="20" t="s">
        <v>15917</v>
      </c>
      <c r="J5139" s="20" t="s">
        <v>15932</v>
      </c>
      <c r="K5139" s="20" t="s">
        <v>7109</v>
      </c>
      <c r="L5139" s="20" t="s">
        <v>3631</v>
      </c>
      <c r="M5139" s="20" t="s">
        <v>7116</v>
      </c>
      <c r="N5139" s="20" t="s">
        <v>15902</v>
      </c>
      <c r="O5139" s="20" t="s">
        <v>15932</v>
      </c>
      <c r="P5139" s="201" t="n">
        <v>43730</v>
      </c>
      <c r="Q5139" s="201" t="n">
        <v>43763</v>
      </c>
      <c r="R5139" s="20" t="n">
        <v>1</v>
      </c>
      <c r="S5139" s="20" t="s">
        <v>7130</v>
      </c>
      <c r="T5139" s="20" t="n">
        <v>42.95826814</v>
      </c>
      <c r="U5139" s="20" t="n">
        <v>18.37955864</v>
      </c>
      <c r="V5139" s="20" t="n">
        <v>67.53697764</v>
      </c>
      <c r="W5139" s="20" t="s">
        <v>11510</v>
      </c>
      <c r="X5139" s="35"/>
      <c r="Y5139" s="35" t="n">
        <v>0</v>
      </c>
      <c r="Z5139" s="35" t="n">
        <v>1</v>
      </c>
      <c r="AE5139" s="94" t="e">
        <f aca="false" t="array" ref="AE5139:AK5139">_xlfn.torow(_xlfn.unique(_xlfn._xlws.filter(cat_table[Subsector],$E5139=cat_table[Sector],"")))</f>
        <v>#NAME?</v>
      </c>
      <c r="AF5139" s="94" t="e">
        <v>#NAME?</v>
      </c>
      <c r="AG5139" s="94" t="e">
        <v>#NAME?</v>
      </c>
      <c r="AH5139" s="94" t="e">
        <v>#NAME?</v>
      </c>
      <c r="AI5139" s="94" t="e">
        <v>#NAME?</v>
      </c>
      <c r="AJ5139" s="94" t="e">
        <v>#NAME?</v>
      </c>
      <c r="AK5139" s="94" t="e">
        <v>#NAME?</v>
      </c>
      <c r="AO5139" s="94" t="e">
        <f aca="false" t="array" ref="AO5139:AT5139">_xlfn.torow(_xlfn.unique(_xlfn._xlws.filter(cat_table[Sub-subsector],($E5139=cat_table[Sector])*($F5139=cat_table[Subsector]),"")))</f>
        <v>#NAME?</v>
      </c>
      <c r="AP5139" s="94" t="e">
        <v>#NAME?</v>
      </c>
      <c r="AQ5139" s="94" t="e">
        <v>#NAME?</v>
      </c>
      <c r="AR5139" s="94" t="e">
        <v>#NAME?</v>
      </c>
      <c r="AS5139" s="94" t="e">
        <v>#NAME?</v>
      </c>
      <c r="AT5139" s="94" t="e">
        <v>#NAME?</v>
      </c>
    </row>
    <row r="5140" customFormat="false" ht="15" hidden="false" customHeight="true" outlineLevel="0" collapsed="false">
      <c r="A5140" s="20" t="s">
        <v>16191</v>
      </c>
      <c r="B5140" s="20" t="str">
        <f aca="false">INDEX(Table2[], MATCH(L5140, Location_ID!$D$2:$D$3098, 0), 1)</f>
        <v>29765d78-f53a-474e-ba20-292b5b71fe79</v>
      </c>
      <c r="C5140" s="20" t="s">
        <v>1585</v>
      </c>
      <c r="D5140" s="230" t="s">
        <v>354</v>
      </c>
      <c r="E5140" s="20" t="s">
        <v>7134</v>
      </c>
      <c r="F5140" s="20" t="s">
        <v>7135</v>
      </c>
      <c r="G5140" s="20" t="s">
        <v>7591</v>
      </c>
      <c r="H5140" s="20"/>
      <c r="I5140" s="20" t="s">
        <v>15917</v>
      </c>
      <c r="J5140" s="20" t="s">
        <v>15932</v>
      </c>
      <c r="K5140" s="20" t="s">
        <v>7109</v>
      </c>
      <c r="L5140" s="20" t="s">
        <v>3633</v>
      </c>
      <c r="M5140" s="20" t="s">
        <v>7116</v>
      </c>
      <c r="N5140" s="20" t="s">
        <v>15902</v>
      </c>
      <c r="O5140" s="20" t="s">
        <v>15932</v>
      </c>
      <c r="P5140" s="201" t="n">
        <v>43730</v>
      </c>
      <c r="Q5140" s="201" t="n">
        <v>43763</v>
      </c>
      <c r="R5140" s="20" t="n">
        <v>1</v>
      </c>
      <c r="S5140" s="20" t="s">
        <v>7130</v>
      </c>
      <c r="T5140" s="20" t="n">
        <v>54.52008969</v>
      </c>
      <c r="U5140" s="20" t="n">
        <v>42.71947331</v>
      </c>
      <c r="V5140" s="20" t="n">
        <v>66.32070607</v>
      </c>
      <c r="W5140" s="20" t="s">
        <v>11510</v>
      </c>
      <c r="X5140" s="35"/>
      <c r="Y5140" s="35" t="n">
        <v>0</v>
      </c>
      <c r="Z5140" s="35" t="n">
        <v>1</v>
      </c>
      <c r="AE5140" s="94" t="e">
        <f aca="false" t="array" ref="AE5140:AK5140">_xlfn.torow(_xlfn.unique(_xlfn._xlws.filter(cat_table[Subsector],$E5140=cat_table[Sector],"")))</f>
        <v>#NAME?</v>
      </c>
      <c r="AF5140" s="94" t="e">
        <v>#NAME?</v>
      </c>
      <c r="AG5140" s="94" t="e">
        <v>#NAME?</v>
      </c>
      <c r="AH5140" s="94" t="e">
        <v>#NAME?</v>
      </c>
      <c r="AI5140" s="94" t="e">
        <v>#NAME?</v>
      </c>
      <c r="AJ5140" s="94" t="e">
        <v>#NAME?</v>
      </c>
      <c r="AK5140" s="94" t="e">
        <v>#NAME?</v>
      </c>
      <c r="AO5140" s="94" t="e">
        <f aca="false" t="array" ref="AO5140:AT5140">_xlfn.torow(_xlfn.unique(_xlfn._xlws.filter(cat_table[Sub-subsector],($E5140=cat_table[Sector])*($F5140=cat_table[Subsector]),"")))</f>
        <v>#NAME?</v>
      </c>
      <c r="AP5140" s="94" t="e">
        <v>#NAME?</v>
      </c>
      <c r="AQ5140" s="94" t="e">
        <v>#NAME?</v>
      </c>
      <c r="AR5140" s="94" t="e">
        <v>#NAME?</v>
      </c>
      <c r="AS5140" s="94" t="e">
        <v>#NAME?</v>
      </c>
      <c r="AT5140" s="94" t="e">
        <v>#NAME?</v>
      </c>
    </row>
    <row r="5141" customFormat="false" ht="15" hidden="false" customHeight="true" outlineLevel="0" collapsed="false">
      <c r="A5141" s="20" t="s">
        <v>16192</v>
      </c>
      <c r="B5141" s="20" t="str">
        <f aca="false">INDEX(Table2[], MATCH(L5141, Location_ID!$D$2:$D$3098, 0), 1)</f>
        <v>44acceed-ec37-46a0-b157-cf14b97179dd</v>
      </c>
      <c r="C5141" s="20" t="s">
        <v>1585</v>
      </c>
      <c r="D5141" s="230" t="s">
        <v>354</v>
      </c>
      <c r="E5141" s="20" t="s">
        <v>7134</v>
      </c>
      <c r="F5141" s="20" t="s">
        <v>7135</v>
      </c>
      <c r="G5141" s="20" t="s">
        <v>7591</v>
      </c>
      <c r="H5141" s="20"/>
      <c r="I5141" s="20" t="s">
        <v>15917</v>
      </c>
      <c r="J5141" s="20" t="s">
        <v>15932</v>
      </c>
      <c r="K5141" s="20" t="s">
        <v>7109</v>
      </c>
      <c r="L5141" s="20" t="s">
        <v>3635</v>
      </c>
      <c r="M5141" s="20" t="s">
        <v>7116</v>
      </c>
      <c r="N5141" s="20" t="s">
        <v>15902</v>
      </c>
      <c r="O5141" s="20" t="s">
        <v>15932</v>
      </c>
      <c r="P5141" s="201" t="n">
        <v>43730</v>
      </c>
      <c r="Q5141" s="201" t="n">
        <v>43763</v>
      </c>
      <c r="R5141" s="20" t="n">
        <v>1</v>
      </c>
      <c r="S5141" s="20" t="s">
        <v>7130</v>
      </c>
      <c r="T5141" s="20" t="n">
        <v>42.67322017</v>
      </c>
      <c r="U5141" s="20" t="n">
        <v>30.27425992</v>
      </c>
      <c r="V5141" s="20" t="n">
        <v>55.07218042</v>
      </c>
      <c r="W5141" s="20" t="s">
        <v>11510</v>
      </c>
      <c r="X5141" s="35"/>
      <c r="Y5141" s="35" t="n">
        <v>0</v>
      </c>
      <c r="Z5141" s="35" t="n">
        <v>1</v>
      </c>
      <c r="AE5141" s="94" t="e">
        <f aca="false" t="array" ref="AE5141:AK5141">_xlfn.torow(_xlfn.unique(_xlfn._xlws.filter(cat_table[Subsector],$E5141=cat_table[Sector],"")))</f>
        <v>#NAME?</v>
      </c>
      <c r="AF5141" s="94" t="e">
        <v>#NAME?</v>
      </c>
      <c r="AG5141" s="94" t="e">
        <v>#NAME?</v>
      </c>
      <c r="AH5141" s="94" t="e">
        <v>#NAME?</v>
      </c>
      <c r="AI5141" s="94" t="e">
        <v>#NAME?</v>
      </c>
      <c r="AJ5141" s="94" t="e">
        <v>#NAME?</v>
      </c>
      <c r="AK5141" s="94" t="e">
        <v>#NAME?</v>
      </c>
      <c r="AO5141" s="94" t="e">
        <f aca="false" t="array" ref="AO5141:AT5141">_xlfn.torow(_xlfn.unique(_xlfn._xlws.filter(cat_table[Sub-subsector],($E5141=cat_table[Sector])*($F5141=cat_table[Subsector]),"")))</f>
        <v>#NAME?</v>
      </c>
      <c r="AP5141" s="94" t="e">
        <v>#NAME?</v>
      </c>
      <c r="AQ5141" s="94" t="e">
        <v>#NAME?</v>
      </c>
      <c r="AR5141" s="94" t="e">
        <v>#NAME?</v>
      </c>
      <c r="AS5141" s="94" t="e">
        <v>#NAME?</v>
      </c>
      <c r="AT5141" s="94" t="e">
        <v>#NAME?</v>
      </c>
    </row>
    <row r="5142" customFormat="false" ht="15" hidden="false" customHeight="true" outlineLevel="0" collapsed="false">
      <c r="A5142" s="20" t="s">
        <v>16193</v>
      </c>
      <c r="B5142" s="20" t="str">
        <f aca="false">INDEX(Table2[], MATCH(L5142, Location_ID!$D$2:$D$3098, 0), 1)</f>
        <v>0eda3b75-8269-493d-843d-bf714b2c19f5</v>
      </c>
      <c r="C5142" s="20" t="s">
        <v>1585</v>
      </c>
      <c r="D5142" s="230" t="s">
        <v>354</v>
      </c>
      <c r="E5142" s="20" t="s">
        <v>7134</v>
      </c>
      <c r="F5142" s="20" t="s">
        <v>7135</v>
      </c>
      <c r="G5142" s="20" t="s">
        <v>7591</v>
      </c>
      <c r="H5142" s="20"/>
      <c r="I5142" s="20" t="s">
        <v>15917</v>
      </c>
      <c r="J5142" s="20" t="s">
        <v>15918</v>
      </c>
      <c r="K5142" s="20" t="s">
        <v>7109</v>
      </c>
      <c r="L5142" s="20" t="s">
        <v>3637</v>
      </c>
      <c r="M5142" s="20" t="s">
        <v>7116</v>
      </c>
      <c r="N5142" s="20" t="s">
        <v>15902</v>
      </c>
      <c r="O5142" s="20" t="s">
        <v>15918</v>
      </c>
      <c r="P5142" s="201" t="n">
        <v>43730</v>
      </c>
      <c r="Q5142" s="201" t="n">
        <v>43763</v>
      </c>
      <c r="R5142" s="20" t="n">
        <v>1</v>
      </c>
      <c r="S5142" s="20" t="s">
        <v>7130</v>
      </c>
      <c r="T5142" s="20" t="n">
        <v>189.1128362</v>
      </c>
      <c r="U5142" s="20" t="n">
        <v>135.76165344</v>
      </c>
      <c r="V5142" s="20" t="n">
        <v>242.46401896</v>
      </c>
      <c r="W5142" s="20" t="s">
        <v>11510</v>
      </c>
      <c r="X5142" s="35"/>
      <c r="Y5142" s="35" t="n">
        <v>0</v>
      </c>
      <c r="Z5142" s="35" t="n">
        <v>1</v>
      </c>
      <c r="AE5142" s="94" t="e">
        <f aca="false" t="array" ref="AE5142:AK5142">_xlfn.torow(_xlfn.unique(_xlfn._xlws.filter(cat_table[Subsector],$E5142=cat_table[Sector],"")))</f>
        <v>#NAME?</v>
      </c>
      <c r="AF5142" s="94" t="e">
        <v>#NAME?</v>
      </c>
      <c r="AG5142" s="94" t="e">
        <v>#NAME?</v>
      </c>
      <c r="AH5142" s="94" t="e">
        <v>#NAME?</v>
      </c>
      <c r="AI5142" s="94" t="e">
        <v>#NAME?</v>
      </c>
      <c r="AJ5142" s="94" t="e">
        <v>#NAME?</v>
      </c>
      <c r="AK5142" s="94" t="e">
        <v>#NAME?</v>
      </c>
      <c r="AO5142" s="94" t="e">
        <f aca="false" t="array" ref="AO5142:AT5142">_xlfn.torow(_xlfn.unique(_xlfn._xlws.filter(cat_table[Sub-subsector],($E5142=cat_table[Sector])*($F5142=cat_table[Subsector]),"")))</f>
        <v>#NAME?</v>
      </c>
      <c r="AP5142" s="94" t="e">
        <v>#NAME?</v>
      </c>
      <c r="AQ5142" s="94" t="e">
        <v>#NAME?</v>
      </c>
      <c r="AR5142" s="94" t="e">
        <v>#NAME?</v>
      </c>
      <c r="AS5142" s="94" t="e">
        <v>#NAME?</v>
      </c>
      <c r="AT5142" s="94" t="e">
        <v>#NAME?</v>
      </c>
    </row>
    <row r="5143" customFormat="false" ht="15" hidden="false" customHeight="true" outlineLevel="0" collapsed="false">
      <c r="A5143" s="20" t="s">
        <v>16194</v>
      </c>
      <c r="B5143" s="20" t="str">
        <f aca="false">INDEX(Table2[], MATCH(L5143, Location_ID!$D$2:$D$3098, 0), 1)</f>
        <v>b81cb171-0b37-42c5-82ba-2e97844ee47c</v>
      </c>
      <c r="C5143" s="20" t="s">
        <v>1585</v>
      </c>
      <c r="D5143" s="230" t="s">
        <v>354</v>
      </c>
      <c r="E5143" s="20" t="s">
        <v>7134</v>
      </c>
      <c r="F5143" s="20" t="s">
        <v>7135</v>
      </c>
      <c r="G5143" s="20" t="s">
        <v>7591</v>
      </c>
      <c r="H5143" s="20"/>
      <c r="I5143" s="20" t="s">
        <v>15917</v>
      </c>
      <c r="J5143" s="20" t="s">
        <v>15932</v>
      </c>
      <c r="K5143" s="20" t="s">
        <v>7109</v>
      </c>
      <c r="L5143" s="20" t="s">
        <v>3639</v>
      </c>
      <c r="M5143" s="20" t="s">
        <v>7116</v>
      </c>
      <c r="N5143" s="20" t="s">
        <v>15902</v>
      </c>
      <c r="O5143" s="20" t="s">
        <v>15932</v>
      </c>
      <c r="P5143" s="201" t="n">
        <v>43730</v>
      </c>
      <c r="Q5143" s="201" t="n">
        <v>43763</v>
      </c>
      <c r="R5143" s="20" t="n">
        <v>1</v>
      </c>
      <c r="S5143" s="20" t="s">
        <v>7130</v>
      </c>
      <c r="T5143" s="20" t="n">
        <v>105.4833772</v>
      </c>
      <c r="U5143" s="20" t="n">
        <v>66.67935098</v>
      </c>
      <c r="V5143" s="20" t="n">
        <v>144.28740342</v>
      </c>
      <c r="W5143" s="20" t="s">
        <v>11510</v>
      </c>
      <c r="X5143" s="35"/>
      <c r="Y5143" s="35" t="n">
        <v>0</v>
      </c>
      <c r="Z5143" s="35" t="n">
        <v>1</v>
      </c>
      <c r="AE5143" s="94" t="e">
        <f aca="false" t="array" ref="AE5143:AK5143">_xlfn.torow(_xlfn.unique(_xlfn._xlws.filter(cat_table[Subsector],$E5143=cat_table[Sector],"")))</f>
        <v>#NAME?</v>
      </c>
      <c r="AF5143" s="94" t="e">
        <v>#NAME?</v>
      </c>
      <c r="AG5143" s="94" t="e">
        <v>#NAME?</v>
      </c>
      <c r="AH5143" s="94" t="e">
        <v>#NAME?</v>
      </c>
      <c r="AI5143" s="94" t="e">
        <v>#NAME?</v>
      </c>
      <c r="AJ5143" s="94" t="e">
        <v>#NAME?</v>
      </c>
      <c r="AK5143" s="94" t="e">
        <v>#NAME?</v>
      </c>
      <c r="AO5143" s="94" t="e">
        <f aca="false" t="array" ref="AO5143:AT5143">_xlfn.torow(_xlfn.unique(_xlfn._xlws.filter(cat_table[Sub-subsector],($E5143=cat_table[Sector])*($F5143=cat_table[Subsector]),"")))</f>
        <v>#NAME?</v>
      </c>
      <c r="AP5143" s="94" t="e">
        <v>#NAME?</v>
      </c>
      <c r="AQ5143" s="94" t="e">
        <v>#NAME?</v>
      </c>
      <c r="AR5143" s="94" t="e">
        <v>#NAME?</v>
      </c>
      <c r="AS5143" s="94" t="e">
        <v>#NAME?</v>
      </c>
      <c r="AT5143" s="94" t="e">
        <v>#NAME?</v>
      </c>
    </row>
    <row r="5144" customFormat="false" ht="15" hidden="false" customHeight="true" outlineLevel="0" collapsed="false">
      <c r="A5144" s="20" t="s">
        <v>16195</v>
      </c>
      <c r="B5144" s="20" t="str">
        <f aca="false">INDEX(Table2[], MATCH(L5144, Location_ID!$D$2:$D$3098, 0), 1)</f>
        <v>24584e0b-5624-45f3-a889-ec3661b9c26f</v>
      </c>
      <c r="C5144" s="20" t="s">
        <v>1585</v>
      </c>
      <c r="D5144" s="230" t="s">
        <v>354</v>
      </c>
      <c r="E5144" s="20" t="s">
        <v>7134</v>
      </c>
      <c r="F5144" s="20" t="s">
        <v>7135</v>
      </c>
      <c r="G5144" s="20" t="s">
        <v>7591</v>
      </c>
      <c r="H5144" s="20"/>
      <c r="I5144" s="20" t="s">
        <v>15917</v>
      </c>
      <c r="J5144" s="20" t="s">
        <v>15932</v>
      </c>
      <c r="K5144" s="20" t="s">
        <v>7109</v>
      </c>
      <c r="L5144" s="20" t="s">
        <v>3641</v>
      </c>
      <c r="M5144" s="20" t="s">
        <v>7116</v>
      </c>
      <c r="N5144" s="20" t="s">
        <v>15902</v>
      </c>
      <c r="O5144" s="20" t="s">
        <v>15932</v>
      </c>
      <c r="P5144" s="201" t="n">
        <v>43730</v>
      </c>
      <c r="Q5144" s="201" t="n">
        <v>43763</v>
      </c>
      <c r="R5144" s="20" t="n">
        <v>1</v>
      </c>
      <c r="S5144" s="20" t="s">
        <v>7130</v>
      </c>
      <c r="T5144" s="20" t="n">
        <v>126.0761037</v>
      </c>
      <c r="U5144" s="20" t="n">
        <v>95.95921323</v>
      </c>
      <c r="V5144" s="20" t="n">
        <v>156.19299417</v>
      </c>
      <c r="W5144" s="20" t="s">
        <v>11510</v>
      </c>
      <c r="X5144" s="35"/>
      <c r="Y5144" s="35" t="n">
        <v>0</v>
      </c>
      <c r="Z5144" s="35" t="n">
        <v>1</v>
      </c>
      <c r="AE5144" s="94" t="e">
        <f aca="false" t="array" ref="AE5144:AK5144">_xlfn.torow(_xlfn.unique(_xlfn._xlws.filter(cat_table[Subsector],$E5144=cat_table[Sector],"")))</f>
        <v>#NAME?</v>
      </c>
      <c r="AF5144" s="94" t="e">
        <v>#NAME?</v>
      </c>
      <c r="AG5144" s="94" t="e">
        <v>#NAME?</v>
      </c>
      <c r="AH5144" s="94" t="e">
        <v>#NAME?</v>
      </c>
      <c r="AI5144" s="94" t="e">
        <v>#NAME?</v>
      </c>
      <c r="AJ5144" s="94" t="e">
        <v>#NAME?</v>
      </c>
      <c r="AK5144" s="94" t="e">
        <v>#NAME?</v>
      </c>
      <c r="AO5144" s="94" t="e">
        <f aca="false" t="array" ref="AO5144:AT5144">_xlfn.torow(_xlfn.unique(_xlfn._xlws.filter(cat_table[Sub-subsector],($E5144=cat_table[Sector])*($F5144=cat_table[Subsector]),"")))</f>
        <v>#NAME?</v>
      </c>
      <c r="AP5144" s="94" t="e">
        <v>#NAME?</v>
      </c>
      <c r="AQ5144" s="94" t="e">
        <v>#NAME?</v>
      </c>
      <c r="AR5144" s="94" t="e">
        <v>#NAME?</v>
      </c>
      <c r="AS5144" s="94" t="e">
        <v>#NAME?</v>
      </c>
      <c r="AT5144" s="94" t="e">
        <v>#NAME?</v>
      </c>
    </row>
    <row r="5145" customFormat="false" ht="15" hidden="false" customHeight="true" outlineLevel="0" collapsed="false">
      <c r="A5145" s="20" t="s">
        <v>16196</v>
      </c>
      <c r="B5145" s="20" t="str">
        <f aca="false">INDEX(Table2[], MATCH(L5145, Location_ID!$D$2:$D$3098, 0), 1)</f>
        <v>019e3148-cdca-463e-bc73-52c998154570</v>
      </c>
      <c r="C5145" s="20" t="s">
        <v>1585</v>
      </c>
      <c r="D5145" s="230" t="s">
        <v>354</v>
      </c>
      <c r="E5145" s="20" t="s">
        <v>7134</v>
      </c>
      <c r="F5145" s="20" t="s">
        <v>7135</v>
      </c>
      <c r="G5145" s="20" t="s">
        <v>7591</v>
      </c>
      <c r="H5145" s="20"/>
      <c r="I5145" s="20" t="s">
        <v>15917</v>
      </c>
      <c r="J5145" s="20" t="s">
        <v>15918</v>
      </c>
      <c r="K5145" s="20" t="s">
        <v>7109</v>
      </c>
      <c r="L5145" s="20" t="s">
        <v>3643</v>
      </c>
      <c r="M5145" s="20" t="s">
        <v>7116</v>
      </c>
      <c r="N5145" s="20" t="s">
        <v>15902</v>
      </c>
      <c r="O5145" s="20" t="s">
        <v>15918</v>
      </c>
      <c r="P5145" s="201" t="n">
        <v>43730</v>
      </c>
      <c r="Q5145" s="201" t="n">
        <v>43763</v>
      </c>
      <c r="R5145" s="20" t="n">
        <v>1</v>
      </c>
      <c r="S5145" s="20" t="s">
        <v>7130</v>
      </c>
      <c r="T5145" s="20" t="n">
        <v>243.4631213</v>
      </c>
      <c r="U5145" s="20" t="n">
        <v>170.40940257</v>
      </c>
      <c r="V5145" s="20" t="n">
        <v>316.51684003</v>
      </c>
      <c r="W5145" s="20" t="s">
        <v>11510</v>
      </c>
      <c r="X5145" s="35"/>
      <c r="Y5145" s="35" t="n">
        <v>0</v>
      </c>
      <c r="Z5145" s="35" t="n">
        <v>1</v>
      </c>
      <c r="AE5145" s="94" t="e">
        <f aca="false" t="array" ref="AE5145:AK5145">_xlfn.torow(_xlfn.unique(_xlfn._xlws.filter(cat_table[Subsector],$E5145=cat_table[Sector],"")))</f>
        <v>#NAME?</v>
      </c>
      <c r="AF5145" s="94" t="e">
        <v>#NAME?</v>
      </c>
      <c r="AG5145" s="94" t="e">
        <v>#NAME?</v>
      </c>
      <c r="AH5145" s="94" t="e">
        <v>#NAME?</v>
      </c>
      <c r="AI5145" s="94" t="e">
        <v>#NAME?</v>
      </c>
      <c r="AJ5145" s="94" t="e">
        <v>#NAME?</v>
      </c>
      <c r="AK5145" s="94" t="e">
        <v>#NAME?</v>
      </c>
      <c r="AO5145" s="94" t="e">
        <f aca="false" t="array" ref="AO5145:AT5145">_xlfn.torow(_xlfn.unique(_xlfn._xlws.filter(cat_table[Sub-subsector],($E5145=cat_table[Sector])*($F5145=cat_table[Subsector]),"")))</f>
        <v>#NAME?</v>
      </c>
      <c r="AP5145" s="94" t="e">
        <v>#NAME?</v>
      </c>
      <c r="AQ5145" s="94" t="e">
        <v>#NAME?</v>
      </c>
      <c r="AR5145" s="94" t="e">
        <v>#NAME?</v>
      </c>
      <c r="AS5145" s="94" t="e">
        <v>#NAME?</v>
      </c>
      <c r="AT5145" s="94" t="e">
        <v>#NAME?</v>
      </c>
    </row>
    <row r="5146" customFormat="false" ht="15" hidden="false" customHeight="true" outlineLevel="0" collapsed="false">
      <c r="A5146" s="20" t="s">
        <v>16197</v>
      </c>
      <c r="B5146" s="20" t="str">
        <f aca="false">INDEX(Table2[], MATCH(L5146, Location_ID!$D$2:$D$3098, 0), 1)</f>
        <v>96c50182-c56d-408a-906a-a24345f95416</v>
      </c>
      <c r="C5146" s="20" t="s">
        <v>1585</v>
      </c>
      <c r="D5146" s="230" t="s">
        <v>354</v>
      </c>
      <c r="E5146" s="20" t="s">
        <v>7134</v>
      </c>
      <c r="F5146" s="20" t="s">
        <v>7135</v>
      </c>
      <c r="G5146" s="20" t="s">
        <v>7591</v>
      </c>
      <c r="H5146" s="20"/>
      <c r="I5146" s="20" t="s">
        <v>15917</v>
      </c>
      <c r="J5146" s="20" t="s">
        <v>15918</v>
      </c>
      <c r="K5146" s="20" t="s">
        <v>7109</v>
      </c>
      <c r="L5146" s="20" t="s">
        <v>3645</v>
      </c>
      <c r="M5146" s="20" t="s">
        <v>7116</v>
      </c>
      <c r="N5146" s="20" t="s">
        <v>15902</v>
      </c>
      <c r="O5146" s="20" t="s">
        <v>15918</v>
      </c>
      <c r="P5146" s="201" t="n">
        <v>43730</v>
      </c>
      <c r="Q5146" s="201" t="n">
        <v>43763</v>
      </c>
      <c r="R5146" s="20" t="n">
        <v>1</v>
      </c>
      <c r="S5146" s="20" t="s">
        <v>7130</v>
      </c>
      <c r="T5146" s="20" t="n">
        <v>60.1733064</v>
      </c>
      <c r="U5146" s="20" t="n">
        <v>52.13096535</v>
      </c>
      <c r="V5146" s="20" t="n">
        <v>68.21564745</v>
      </c>
      <c r="W5146" s="20" t="s">
        <v>11510</v>
      </c>
      <c r="X5146" s="35"/>
      <c r="Y5146" s="35" t="n">
        <v>0</v>
      </c>
      <c r="Z5146" s="35" t="n">
        <v>1</v>
      </c>
      <c r="AE5146" s="94" t="e">
        <f aca="false" t="array" ref="AE5146:AK5146">_xlfn.torow(_xlfn.unique(_xlfn._xlws.filter(cat_table[Subsector],$E5146=cat_table[Sector],"")))</f>
        <v>#NAME?</v>
      </c>
      <c r="AF5146" s="94" t="e">
        <v>#NAME?</v>
      </c>
      <c r="AG5146" s="94" t="e">
        <v>#NAME?</v>
      </c>
      <c r="AH5146" s="94" t="e">
        <v>#NAME?</v>
      </c>
      <c r="AI5146" s="94" t="e">
        <v>#NAME?</v>
      </c>
      <c r="AJ5146" s="94" t="e">
        <v>#NAME?</v>
      </c>
      <c r="AK5146" s="94" t="e">
        <v>#NAME?</v>
      </c>
      <c r="AO5146" s="94" t="e">
        <f aca="false" t="array" ref="AO5146:AT5146">_xlfn.torow(_xlfn.unique(_xlfn._xlws.filter(cat_table[Sub-subsector],($E5146=cat_table[Sector])*($F5146=cat_table[Subsector]),"")))</f>
        <v>#NAME?</v>
      </c>
      <c r="AP5146" s="94" t="e">
        <v>#NAME?</v>
      </c>
      <c r="AQ5146" s="94" t="e">
        <v>#NAME?</v>
      </c>
      <c r="AR5146" s="94" t="e">
        <v>#NAME?</v>
      </c>
      <c r="AS5146" s="94" t="e">
        <v>#NAME?</v>
      </c>
      <c r="AT5146" s="94" t="e">
        <v>#NAME?</v>
      </c>
    </row>
    <row r="5147" customFormat="false" ht="15" hidden="false" customHeight="true" outlineLevel="0" collapsed="false">
      <c r="A5147" s="20" t="s">
        <v>16198</v>
      </c>
      <c r="B5147" s="20" t="str">
        <f aca="false">INDEX(Table2[], MATCH(L5147, Location_ID!$D$2:$D$3098, 0), 1)</f>
        <v>a8f9f0e6-1f59-4abb-864f-80184b5f0117</v>
      </c>
      <c r="C5147" s="20" t="s">
        <v>1585</v>
      </c>
      <c r="D5147" s="230" t="s">
        <v>354</v>
      </c>
      <c r="E5147" s="20" t="s">
        <v>7134</v>
      </c>
      <c r="F5147" s="20" t="s">
        <v>7135</v>
      </c>
      <c r="G5147" s="20" t="s">
        <v>7591</v>
      </c>
      <c r="H5147" s="20"/>
      <c r="I5147" s="20" t="s">
        <v>15917</v>
      </c>
      <c r="J5147" s="20" t="s">
        <v>15932</v>
      </c>
      <c r="K5147" s="20" t="s">
        <v>7109</v>
      </c>
      <c r="L5147" s="20" t="s">
        <v>3647</v>
      </c>
      <c r="M5147" s="20" t="s">
        <v>7116</v>
      </c>
      <c r="N5147" s="20" t="s">
        <v>15902</v>
      </c>
      <c r="O5147" s="20" t="s">
        <v>15932</v>
      </c>
      <c r="P5147" s="201" t="n">
        <v>43730</v>
      </c>
      <c r="Q5147" s="201" t="n">
        <v>43763</v>
      </c>
      <c r="R5147" s="20" t="n">
        <v>1</v>
      </c>
      <c r="S5147" s="20" t="s">
        <v>7130</v>
      </c>
      <c r="T5147" s="20" t="n">
        <v>177.538398</v>
      </c>
      <c r="U5147" s="20" t="n">
        <v>114.4008487</v>
      </c>
      <c r="V5147" s="20" t="n">
        <v>240.6759473</v>
      </c>
      <c r="W5147" s="20" t="s">
        <v>11510</v>
      </c>
      <c r="X5147" s="35"/>
      <c r="Y5147" s="35" t="n">
        <v>0</v>
      </c>
      <c r="Z5147" s="35" t="n">
        <v>1</v>
      </c>
      <c r="AE5147" s="94" t="e">
        <f aca="false" t="array" ref="AE5147:AK5147">_xlfn.torow(_xlfn.unique(_xlfn._xlws.filter(cat_table[Subsector],$E5147=cat_table[Sector],"")))</f>
        <v>#NAME?</v>
      </c>
      <c r="AF5147" s="94" t="e">
        <v>#NAME?</v>
      </c>
      <c r="AG5147" s="94" t="e">
        <v>#NAME?</v>
      </c>
      <c r="AH5147" s="94" t="e">
        <v>#NAME?</v>
      </c>
      <c r="AI5147" s="94" t="e">
        <v>#NAME?</v>
      </c>
      <c r="AJ5147" s="94" t="e">
        <v>#NAME?</v>
      </c>
      <c r="AK5147" s="94" t="e">
        <v>#NAME?</v>
      </c>
      <c r="AO5147" s="94" t="e">
        <f aca="false" t="array" ref="AO5147:AT5147">_xlfn.torow(_xlfn.unique(_xlfn._xlws.filter(cat_table[Sub-subsector],($E5147=cat_table[Sector])*($F5147=cat_table[Subsector]),"")))</f>
        <v>#NAME?</v>
      </c>
      <c r="AP5147" s="94" t="e">
        <v>#NAME?</v>
      </c>
      <c r="AQ5147" s="94" t="e">
        <v>#NAME?</v>
      </c>
      <c r="AR5147" s="94" t="e">
        <v>#NAME?</v>
      </c>
      <c r="AS5147" s="94" t="e">
        <v>#NAME?</v>
      </c>
      <c r="AT5147" s="94" t="e">
        <v>#NAME?</v>
      </c>
    </row>
    <row r="5148" customFormat="false" ht="15" hidden="false" customHeight="true" outlineLevel="0" collapsed="false">
      <c r="A5148" s="20" t="s">
        <v>16199</v>
      </c>
      <c r="B5148" s="20" t="str">
        <f aca="false">INDEX(Table2[], MATCH(L5148, Location_ID!$D$2:$D$3098, 0), 1)</f>
        <v>4c4966aa-9673-4865-8a96-624ed7aba187</v>
      </c>
      <c r="C5148" s="20" t="s">
        <v>1585</v>
      </c>
      <c r="D5148" s="230" t="s">
        <v>354</v>
      </c>
      <c r="E5148" s="20" t="s">
        <v>7134</v>
      </c>
      <c r="F5148" s="20" t="s">
        <v>7135</v>
      </c>
      <c r="G5148" s="20" t="s">
        <v>7591</v>
      </c>
      <c r="H5148" s="20"/>
      <c r="I5148" s="20" t="s">
        <v>15917</v>
      </c>
      <c r="J5148" s="20" t="s">
        <v>15922</v>
      </c>
      <c r="K5148" s="20" t="s">
        <v>7109</v>
      </c>
      <c r="L5148" s="20" t="s">
        <v>3649</v>
      </c>
      <c r="M5148" s="20" t="s">
        <v>7116</v>
      </c>
      <c r="N5148" s="20" t="s">
        <v>15902</v>
      </c>
      <c r="O5148" s="20" t="s">
        <v>15922</v>
      </c>
      <c r="P5148" s="201" t="n">
        <v>43730</v>
      </c>
      <c r="Q5148" s="201" t="n">
        <v>43763</v>
      </c>
      <c r="R5148" s="20" t="n">
        <v>1</v>
      </c>
      <c r="S5148" s="20" t="s">
        <v>7130</v>
      </c>
      <c r="T5148" s="20" t="n">
        <v>90.6951928</v>
      </c>
      <c r="U5148" s="20" t="n">
        <v>67.3834987</v>
      </c>
      <c r="V5148" s="20" t="n">
        <v>114.0068869</v>
      </c>
      <c r="W5148" s="20" t="s">
        <v>11510</v>
      </c>
      <c r="X5148" s="35"/>
      <c r="Y5148" s="35" t="n">
        <v>0</v>
      </c>
      <c r="Z5148" s="35" t="n">
        <v>1</v>
      </c>
      <c r="AE5148" s="94" t="e">
        <f aca="false" t="array" ref="AE5148:AK5148">_xlfn.torow(_xlfn.unique(_xlfn._xlws.filter(cat_table[Subsector],$E5148=cat_table[Sector],"")))</f>
        <v>#NAME?</v>
      </c>
      <c r="AF5148" s="94" t="e">
        <v>#NAME?</v>
      </c>
      <c r="AG5148" s="94" t="e">
        <v>#NAME?</v>
      </c>
      <c r="AH5148" s="94" t="e">
        <v>#NAME?</v>
      </c>
      <c r="AI5148" s="94" t="e">
        <v>#NAME?</v>
      </c>
      <c r="AJ5148" s="94" t="e">
        <v>#NAME?</v>
      </c>
      <c r="AK5148" s="94" t="e">
        <v>#NAME?</v>
      </c>
      <c r="AO5148" s="94" t="e">
        <f aca="false" t="array" ref="AO5148:AT5148">_xlfn.torow(_xlfn.unique(_xlfn._xlws.filter(cat_table[Sub-subsector],($E5148=cat_table[Sector])*($F5148=cat_table[Subsector]),"")))</f>
        <v>#NAME?</v>
      </c>
      <c r="AP5148" s="94" t="e">
        <v>#NAME?</v>
      </c>
      <c r="AQ5148" s="94" t="e">
        <v>#NAME?</v>
      </c>
      <c r="AR5148" s="94" t="e">
        <v>#NAME?</v>
      </c>
      <c r="AS5148" s="94" t="e">
        <v>#NAME?</v>
      </c>
      <c r="AT5148" s="94" t="e">
        <v>#NAME?</v>
      </c>
    </row>
    <row r="5149" customFormat="false" ht="15" hidden="false" customHeight="true" outlineLevel="0" collapsed="false">
      <c r="A5149" s="20" t="s">
        <v>16200</v>
      </c>
      <c r="B5149" s="20" t="str">
        <f aca="false">INDEX(Table2[], MATCH(L5149, Location_ID!$D$2:$D$3098, 0), 1)</f>
        <v>072bcdc6-426a-476f-b5df-7e362c2a5d09</v>
      </c>
      <c r="C5149" s="20" t="s">
        <v>1585</v>
      </c>
      <c r="D5149" s="230" t="s">
        <v>354</v>
      </c>
      <c r="E5149" s="20" t="s">
        <v>7134</v>
      </c>
      <c r="F5149" s="20" t="s">
        <v>7135</v>
      </c>
      <c r="G5149" s="20" t="s">
        <v>7591</v>
      </c>
      <c r="H5149" s="20"/>
      <c r="I5149" s="20" t="s">
        <v>15917</v>
      </c>
      <c r="J5149" s="20" t="s">
        <v>15932</v>
      </c>
      <c r="K5149" s="20" t="s">
        <v>7109</v>
      </c>
      <c r="L5149" s="20" t="s">
        <v>3651</v>
      </c>
      <c r="M5149" s="20" t="s">
        <v>7116</v>
      </c>
      <c r="N5149" s="20" t="s">
        <v>15902</v>
      </c>
      <c r="O5149" s="20" t="s">
        <v>15932</v>
      </c>
      <c r="P5149" s="201" t="n">
        <v>43730</v>
      </c>
      <c r="Q5149" s="201" t="n">
        <v>43763</v>
      </c>
      <c r="R5149" s="20" t="n">
        <v>1</v>
      </c>
      <c r="S5149" s="20" t="s">
        <v>7130</v>
      </c>
      <c r="T5149" s="20" t="n">
        <v>112.1673048</v>
      </c>
      <c r="U5149" s="20" t="n">
        <v>84.35229192</v>
      </c>
      <c r="V5149" s="20" t="n">
        <v>139.98231768</v>
      </c>
      <c r="W5149" s="20" t="s">
        <v>11510</v>
      </c>
      <c r="X5149" s="35"/>
      <c r="Y5149" s="35" t="n">
        <v>0</v>
      </c>
      <c r="Z5149" s="35" t="n">
        <v>1</v>
      </c>
      <c r="AE5149" s="94" t="e">
        <f aca="false" t="array" ref="AE5149:AK5149">_xlfn.torow(_xlfn.unique(_xlfn._xlws.filter(cat_table[Subsector],$E5149=cat_table[Sector],"")))</f>
        <v>#NAME?</v>
      </c>
      <c r="AF5149" s="94" t="e">
        <v>#NAME?</v>
      </c>
      <c r="AG5149" s="94" t="e">
        <v>#NAME?</v>
      </c>
      <c r="AH5149" s="94" t="e">
        <v>#NAME?</v>
      </c>
      <c r="AI5149" s="94" t="e">
        <v>#NAME?</v>
      </c>
      <c r="AJ5149" s="94" t="e">
        <v>#NAME?</v>
      </c>
      <c r="AK5149" s="94" t="e">
        <v>#NAME?</v>
      </c>
      <c r="AO5149" s="94" t="e">
        <f aca="false" t="array" ref="AO5149:AT5149">_xlfn.torow(_xlfn.unique(_xlfn._xlws.filter(cat_table[Sub-subsector],($E5149=cat_table[Sector])*($F5149=cat_table[Subsector]),"")))</f>
        <v>#NAME?</v>
      </c>
      <c r="AP5149" s="94" t="e">
        <v>#NAME?</v>
      </c>
      <c r="AQ5149" s="94" t="e">
        <v>#NAME?</v>
      </c>
      <c r="AR5149" s="94" t="e">
        <v>#NAME?</v>
      </c>
      <c r="AS5149" s="94" t="e">
        <v>#NAME?</v>
      </c>
      <c r="AT5149" s="94" t="e">
        <v>#NAME?</v>
      </c>
    </row>
    <row r="5150" customFormat="false" ht="15" hidden="false" customHeight="true" outlineLevel="0" collapsed="false">
      <c r="A5150" s="20" t="s">
        <v>16201</v>
      </c>
      <c r="B5150" s="20" t="str">
        <f aca="false">INDEX(Table2[], MATCH(L5150, Location_ID!$D$2:$D$3098, 0), 1)</f>
        <v>8c4ebb83-e68d-41cc-8054-14a57d4dc0b6</v>
      </c>
      <c r="C5150" s="20" t="s">
        <v>1585</v>
      </c>
      <c r="D5150" s="230" t="s">
        <v>354</v>
      </c>
      <c r="E5150" s="20" t="s">
        <v>7134</v>
      </c>
      <c r="F5150" s="20" t="s">
        <v>7135</v>
      </c>
      <c r="G5150" s="20" t="s">
        <v>7591</v>
      </c>
      <c r="H5150" s="20"/>
      <c r="I5150" s="20" t="s">
        <v>15917</v>
      </c>
      <c r="J5150" s="20" t="s">
        <v>15918</v>
      </c>
      <c r="K5150" s="20" t="s">
        <v>7109</v>
      </c>
      <c r="L5150" s="20" t="s">
        <v>3653</v>
      </c>
      <c r="M5150" s="20" t="s">
        <v>7116</v>
      </c>
      <c r="N5150" s="20" t="s">
        <v>15902</v>
      </c>
      <c r="O5150" s="20" t="s">
        <v>15918</v>
      </c>
      <c r="P5150" s="201" t="n">
        <v>43730</v>
      </c>
      <c r="Q5150" s="201" t="n">
        <v>43763</v>
      </c>
      <c r="R5150" s="20" t="n">
        <v>1</v>
      </c>
      <c r="S5150" s="20" t="s">
        <v>7130</v>
      </c>
      <c r="T5150" s="20" t="n">
        <v>71.64648125</v>
      </c>
      <c r="U5150" s="20" t="n">
        <v>45.765305</v>
      </c>
      <c r="V5150" s="20" t="n">
        <v>97.5276575</v>
      </c>
      <c r="W5150" s="20" t="s">
        <v>11510</v>
      </c>
      <c r="X5150" s="35"/>
      <c r="Y5150" s="35" t="n">
        <v>0</v>
      </c>
      <c r="Z5150" s="35" t="n">
        <v>1</v>
      </c>
      <c r="AE5150" s="94" t="e">
        <f aca="false" t="array" ref="AE5150:AK5150">_xlfn.torow(_xlfn.unique(_xlfn._xlws.filter(cat_table[Subsector],$E5150=cat_table[Sector],"")))</f>
        <v>#NAME?</v>
      </c>
      <c r="AF5150" s="94" t="e">
        <v>#NAME?</v>
      </c>
      <c r="AG5150" s="94" t="e">
        <v>#NAME?</v>
      </c>
      <c r="AH5150" s="94" t="e">
        <v>#NAME?</v>
      </c>
      <c r="AI5150" s="94" t="e">
        <v>#NAME?</v>
      </c>
      <c r="AJ5150" s="94" t="e">
        <v>#NAME?</v>
      </c>
      <c r="AK5150" s="94" t="e">
        <v>#NAME?</v>
      </c>
      <c r="AO5150" s="94" t="e">
        <f aca="false" t="array" ref="AO5150:AT5150">_xlfn.torow(_xlfn.unique(_xlfn._xlws.filter(cat_table[Sub-subsector],($E5150=cat_table[Sector])*($F5150=cat_table[Subsector]),"")))</f>
        <v>#NAME?</v>
      </c>
      <c r="AP5150" s="94" t="e">
        <v>#NAME?</v>
      </c>
      <c r="AQ5150" s="94" t="e">
        <v>#NAME?</v>
      </c>
      <c r="AR5150" s="94" t="e">
        <v>#NAME?</v>
      </c>
      <c r="AS5150" s="94" t="e">
        <v>#NAME?</v>
      </c>
      <c r="AT5150" s="94" t="e">
        <v>#NAME?</v>
      </c>
    </row>
    <row r="5151" customFormat="false" ht="15" hidden="false" customHeight="true" outlineLevel="0" collapsed="false">
      <c r="A5151" s="20" t="s">
        <v>16202</v>
      </c>
      <c r="B5151" s="20" t="str">
        <f aca="false">INDEX(Table2[], MATCH(L5151, Location_ID!$D$2:$D$3098, 0), 1)</f>
        <v>4fc7911e-9e1d-46f7-bb36-37570e077329</v>
      </c>
      <c r="C5151" s="20" t="s">
        <v>1585</v>
      </c>
      <c r="D5151" s="230" t="s">
        <v>354</v>
      </c>
      <c r="E5151" s="20" t="s">
        <v>7134</v>
      </c>
      <c r="F5151" s="20" t="s">
        <v>7135</v>
      </c>
      <c r="G5151" s="20" t="s">
        <v>7591</v>
      </c>
      <c r="H5151" s="20"/>
      <c r="I5151" s="20" t="s">
        <v>15917</v>
      </c>
      <c r="J5151" s="20" t="s">
        <v>15922</v>
      </c>
      <c r="K5151" s="20" t="s">
        <v>7109</v>
      </c>
      <c r="L5151" s="20" t="s">
        <v>3655</v>
      </c>
      <c r="M5151" s="20" t="s">
        <v>7116</v>
      </c>
      <c r="N5151" s="20" t="s">
        <v>15902</v>
      </c>
      <c r="O5151" s="20" t="s">
        <v>15922</v>
      </c>
      <c r="P5151" s="201" t="n">
        <v>43730</v>
      </c>
      <c r="Q5151" s="201" t="n">
        <v>43763</v>
      </c>
      <c r="R5151" s="20" t="n">
        <v>1</v>
      </c>
      <c r="S5151" s="20" t="s">
        <v>7130</v>
      </c>
      <c r="T5151" s="20" t="n">
        <v>207.4026078</v>
      </c>
      <c r="U5151" s="20" t="n">
        <v>167.71914124</v>
      </c>
      <c r="V5151" s="20" t="n">
        <v>247.08607436</v>
      </c>
      <c r="W5151" s="20" t="s">
        <v>11510</v>
      </c>
      <c r="X5151" s="35"/>
      <c r="Y5151" s="35" t="n">
        <v>0</v>
      </c>
      <c r="Z5151" s="35" t="n">
        <v>1</v>
      </c>
      <c r="AE5151" s="94" t="e">
        <f aca="false" t="array" ref="AE5151:AK5151">_xlfn.torow(_xlfn.unique(_xlfn._xlws.filter(cat_table[Subsector],$E5151=cat_table[Sector],"")))</f>
        <v>#NAME?</v>
      </c>
      <c r="AF5151" s="94" t="e">
        <v>#NAME?</v>
      </c>
      <c r="AG5151" s="94" t="e">
        <v>#NAME?</v>
      </c>
      <c r="AH5151" s="94" t="e">
        <v>#NAME?</v>
      </c>
      <c r="AI5151" s="94" t="e">
        <v>#NAME?</v>
      </c>
      <c r="AJ5151" s="94" t="e">
        <v>#NAME?</v>
      </c>
      <c r="AK5151" s="94" t="e">
        <v>#NAME?</v>
      </c>
      <c r="AO5151" s="94" t="e">
        <f aca="false" t="array" ref="AO5151:AT5151">_xlfn.torow(_xlfn.unique(_xlfn._xlws.filter(cat_table[Sub-subsector],($E5151=cat_table[Sector])*($F5151=cat_table[Subsector]),"")))</f>
        <v>#NAME?</v>
      </c>
      <c r="AP5151" s="94" t="e">
        <v>#NAME?</v>
      </c>
      <c r="AQ5151" s="94" t="e">
        <v>#NAME?</v>
      </c>
      <c r="AR5151" s="94" t="e">
        <v>#NAME?</v>
      </c>
      <c r="AS5151" s="94" t="e">
        <v>#NAME?</v>
      </c>
      <c r="AT5151" s="94" t="e">
        <v>#NAME?</v>
      </c>
    </row>
    <row r="5152" customFormat="false" ht="15" hidden="false" customHeight="true" outlineLevel="0" collapsed="false">
      <c r="A5152" s="20" t="s">
        <v>16203</v>
      </c>
      <c r="B5152" s="20" t="str">
        <f aca="false">INDEX(Table2[], MATCH(L5152, Location_ID!$D$2:$D$3098, 0), 1)</f>
        <v>d42bf37e-07ec-4ef5-acd5-c718012d96f4</v>
      </c>
      <c r="C5152" s="20" t="s">
        <v>1585</v>
      </c>
      <c r="D5152" s="230" t="s">
        <v>354</v>
      </c>
      <c r="E5152" s="20" t="s">
        <v>7134</v>
      </c>
      <c r="F5152" s="20" t="s">
        <v>7135</v>
      </c>
      <c r="G5152" s="20" t="s">
        <v>7591</v>
      </c>
      <c r="H5152" s="20"/>
      <c r="I5152" s="20" t="s">
        <v>15917</v>
      </c>
      <c r="J5152" s="20" t="s">
        <v>15927</v>
      </c>
      <c r="K5152" s="20" t="s">
        <v>7109</v>
      </c>
      <c r="L5152" s="20" t="s">
        <v>3657</v>
      </c>
      <c r="M5152" s="20" t="s">
        <v>7116</v>
      </c>
      <c r="N5152" s="20" t="s">
        <v>15902</v>
      </c>
      <c r="O5152" s="20" t="s">
        <v>15927</v>
      </c>
      <c r="P5152" s="201" t="n">
        <v>43730</v>
      </c>
      <c r="Q5152" s="201" t="n">
        <v>43763</v>
      </c>
      <c r="R5152" s="20" t="n">
        <v>1</v>
      </c>
      <c r="S5152" s="20" t="s">
        <v>7130</v>
      </c>
      <c r="T5152" s="20" t="n">
        <v>243.9420999</v>
      </c>
      <c r="U5152" s="20" t="n">
        <v>171.09900418</v>
      </c>
      <c r="V5152" s="20" t="n">
        <v>316.78519562</v>
      </c>
      <c r="W5152" s="20" t="s">
        <v>11510</v>
      </c>
      <c r="X5152" s="35"/>
      <c r="Y5152" s="35" t="n">
        <v>0</v>
      </c>
      <c r="Z5152" s="35" t="n">
        <v>1</v>
      </c>
      <c r="AE5152" s="94" t="e">
        <f aca="false" t="array" ref="AE5152:AK5152">_xlfn.torow(_xlfn.unique(_xlfn._xlws.filter(cat_table[Subsector],$E5152=cat_table[Sector],"")))</f>
        <v>#NAME?</v>
      </c>
      <c r="AF5152" s="94" t="e">
        <v>#NAME?</v>
      </c>
      <c r="AG5152" s="94" t="e">
        <v>#NAME?</v>
      </c>
      <c r="AH5152" s="94" t="e">
        <v>#NAME?</v>
      </c>
      <c r="AI5152" s="94" t="e">
        <v>#NAME?</v>
      </c>
      <c r="AJ5152" s="94" t="e">
        <v>#NAME?</v>
      </c>
      <c r="AK5152" s="94" t="e">
        <v>#NAME?</v>
      </c>
      <c r="AO5152" s="94" t="e">
        <f aca="false" t="array" ref="AO5152:AT5152">_xlfn.torow(_xlfn.unique(_xlfn._xlws.filter(cat_table[Sub-subsector],($E5152=cat_table[Sector])*($F5152=cat_table[Subsector]),"")))</f>
        <v>#NAME?</v>
      </c>
      <c r="AP5152" s="94" t="e">
        <v>#NAME?</v>
      </c>
      <c r="AQ5152" s="94" t="e">
        <v>#NAME?</v>
      </c>
      <c r="AR5152" s="94" t="e">
        <v>#NAME?</v>
      </c>
      <c r="AS5152" s="94" t="e">
        <v>#NAME?</v>
      </c>
      <c r="AT5152" s="94" t="e">
        <v>#NAME?</v>
      </c>
    </row>
    <row r="5153" customFormat="false" ht="15" hidden="false" customHeight="true" outlineLevel="0" collapsed="false">
      <c r="A5153" s="20" t="s">
        <v>16204</v>
      </c>
      <c r="B5153" s="20" t="str">
        <f aca="false">INDEX(Table2[], MATCH(L5153, Location_ID!$D$2:$D$3098, 0), 1)</f>
        <v>1c50ca4f-a501-4ffd-a383-3df15030f207</v>
      </c>
      <c r="C5153" s="20" t="s">
        <v>1585</v>
      </c>
      <c r="D5153" s="230" t="s">
        <v>354</v>
      </c>
      <c r="E5153" s="20" t="s">
        <v>7134</v>
      </c>
      <c r="F5153" s="20" t="s">
        <v>7135</v>
      </c>
      <c r="G5153" s="20" t="s">
        <v>7591</v>
      </c>
      <c r="H5153" s="20"/>
      <c r="I5153" s="20" t="s">
        <v>15917</v>
      </c>
      <c r="J5153" s="20" t="s">
        <v>15927</v>
      </c>
      <c r="K5153" s="20" t="s">
        <v>7109</v>
      </c>
      <c r="L5153" s="20" t="s">
        <v>3659</v>
      </c>
      <c r="M5153" s="20" t="s">
        <v>7116</v>
      </c>
      <c r="N5153" s="20" t="s">
        <v>15902</v>
      </c>
      <c r="O5153" s="20" t="s">
        <v>15927</v>
      </c>
      <c r="P5153" s="201" t="n">
        <v>43730</v>
      </c>
      <c r="Q5153" s="201" t="n">
        <v>43763</v>
      </c>
      <c r="R5153" s="20" t="n">
        <v>1</v>
      </c>
      <c r="S5153" s="20" t="s">
        <v>7130</v>
      </c>
      <c r="T5153" s="20" t="n">
        <v>487.4424344</v>
      </c>
      <c r="U5153" s="20" t="n">
        <v>354.9168096</v>
      </c>
      <c r="V5153" s="20" t="n">
        <v>619.9680592</v>
      </c>
      <c r="W5153" s="20" t="s">
        <v>11510</v>
      </c>
      <c r="X5153" s="35"/>
      <c r="Y5153" s="35" t="n">
        <v>0</v>
      </c>
      <c r="Z5153" s="35" t="n">
        <v>1</v>
      </c>
      <c r="AE5153" s="94" t="e">
        <f aca="false" t="array" ref="AE5153:AK5153">_xlfn.torow(_xlfn.unique(_xlfn._xlws.filter(cat_table[Subsector],$E5153=cat_table[Sector],"")))</f>
        <v>#NAME?</v>
      </c>
      <c r="AF5153" s="94" t="e">
        <v>#NAME?</v>
      </c>
      <c r="AG5153" s="94" t="e">
        <v>#NAME?</v>
      </c>
      <c r="AH5153" s="94" t="e">
        <v>#NAME?</v>
      </c>
      <c r="AI5153" s="94" t="e">
        <v>#NAME?</v>
      </c>
      <c r="AJ5153" s="94" t="e">
        <v>#NAME?</v>
      </c>
      <c r="AK5153" s="94" t="e">
        <v>#NAME?</v>
      </c>
      <c r="AO5153" s="94" t="e">
        <f aca="false" t="array" ref="AO5153:AT5153">_xlfn.torow(_xlfn.unique(_xlfn._xlws.filter(cat_table[Sub-subsector],($E5153=cat_table[Sector])*($F5153=cat_table[Subsector]),"")))</f>
        <v>#NAME?</v>
      </c>
      <c r="AP5153" s="94" t="e">
        <v>#NAME?</v>
      </c>
      <c r="AQ5153" s="94" t="e">
        <v>#NAME?</v>
      </c>
      <c r="AR5153" s="94" t="e">
        <v>#NAME?</v>
      </c>
      <c r="AS5153" s="94" t="e">
        <v>#NAME?</v>
      </c>
      <c r="AT5153" s="94" t="e">
        <v>#NAME?</v>
      </c>
    </row>
    <row r="5154" customFormat="false" ht="15" hidden="false" customHeight="true" outlineLevel="0" collapsed="false">
      <c r="A5154" s="20" t="s">
        <v>16205</v>
      </c>
      <c r="B5154" s="20" t="str">
        <f aca="false">INDEX(Table2[], MATCH(L5154, Location_ID!$D$2:$D$3098, 0), 1)</f>
        <v>5e9a3e6a-4ffc-449e-bcbe-2af9fab088be</v>
      </c>
      <c r="C5154" s="20" t="s">
        <v>1585</v>
      </c>
      <c r="D5154" s="230" t="s">
        <v>354</v>
      </c>
      <c r="E5154" s="20" t="s">
        <v>7134</v>
      </c>
      <c r="F5154" s="20" t="s">
        <v>7135</v>
      </c>
      <c r="G5154" s="20" t="s">
        <v>7591</v>
      </c>
      <c r="H5154" s="20"/>
      <c r="I5154" s="20" t="s">
        <v>15917</v>
      </c>
      <c r="J5154" s="20" t="s">
        <v>15918</v>
      </c>
      <c r="K5154" s="20" t="s">
        <v>7109</v>
      </c>
      <c r="L5154" s="20" t="s">
        <v>3661</v>
      </c>
      <c r="M5154" s="20" t="s">
        <v>7116</v>
      </c>
      <c r="N5154" s="20" t="s">
        <v>15902</v>
      </c>
      <c r="O5154" s="20" t="s">
        <v>15918</v>
      </c>
      <c r="P5154" s="201" t="n">
        <v>43730</v>
      </c>
      <c r="Q5154" s="201" t="n">
        <v>43763</v>
      </c>
      <c r="R5154" s="20" t="n">
        <v>1</v>
      </c>
      <c r="S5154" s="20" t="s">
        <v>7130</v>
      </c>
      <c r="T5154" s="20" t="n">
        <v>217.259812</v>
      </c>
      <c r="U5154" s="20" t="n">
        <v>133.1217971</v>
      </c>
      <c r="V5154" s="20" t="n">
        <v>301.3978269</v>
      </c>
      <c r="W5154" s="20" t="s">
        <v>11510</v>
      </c>
      <c r="X5154" s="35"/>
      <c r="Y5154" s="35" t="n">
        <v>0</v>
      </c>
      <c r="Z5154" s="35" t="n">
        <v>1</v>
      </c>
      <c r="AE5154" s="94" t="e">
        <f aca="false" t="array" ref="AE5154:AK5154">_xlfn.torow(_xlfn.unique(_xlfn._xlws.filter(cat_table[Subsector],$E5154=cat_table[Sector],"")))</f>
        <v>#NAME?</v>
      </c>
      <c r="AF5154" s="94" t="e">
        <v>#NAME?</v>
      </c>
      <c r="AG5154" s="94" t="e">
        <v>#NAME?</v>
      </c>
      <c r="AH5154" s="94" t="e">
        <v>#NAME?</v>
      </c>
      <c r="AI5154" s="94" t="e">
        <v>#NAME?</v>
      </c>
      <c r="AJ5154" s="94" t="e">
        <v>#NAME?</v>
      </c>
      <c r="AK5154" s="94" t="e">
        <v>#NAME?</v>
      </c>
      <c r="AO5154" s="94" t="e">
        <f aca="false" t="array" ref="AO5154:AT5154">_xlfn.torow(_xlfn.unique(_xlfn._xlws.filter(cat_table[Sub-subsector],($E5154=cat_table[Sector])*($F5154=cat_table[Subsector]),"")))</f>
        <v>#NAME?</v>
      </c>
      <c r="AP5154" s="94" t="e">
        <v>#NAME?</v>
      </c>
      <c r="AQ5154" s="94" t="e">
        <v>#NAME?</v>
      </c>
      <c r="AR5154" s="94" t="e">
        <v>#NAME?</v>
      </c>
      <c r="AS5154" s="94" t="e">
        <v>#NAME?</v>
      </c>
      <c r="AT5154" s="94" t="e">
        <v>#NAME?</v>
      </c>
    </row>
    <row r="5155" customFormat="false" ht="15" hidden="false" customHeight="true" outlineLevel="0" collapsed="false">
      <c r="A5155" s="20" t="s">
        <v>16206</v>
      </c>
      <c r="B5155" s="20" t="str">
        <f aca="false">INDEX(Table2[], MATCH(L5155, Location_ID!$D$2:$D$3098, 0), 1)</f>
        <v>557bd7ae-a39a-412d-9350-18c4c6ab06ec</v>
      </c>
      <c r="C5155" s="20" t="s">
        <v>1585</v>
      </c>
      <c r="D5155" s="230" t="s">
        <v>354</v>
      </c>
      <c r="E5155" s="20" t="s">
        <v>7134</v>
      </c>
      <c r="F5155" s="20" t="s">
        <v>7135</v>
      </c>
      <c r="G5155" s="20" t="s">
        <v>7591</v>
      </c>
      <c r="H5155" s="20"/>
      <c r="I5155" s="20" t="s">
        <v>15917</v>
      </c>
      <c r="J5155" s="20" t="s">
        <v>15932</v>
      </c>
      <c r="K5155" s="20" t="s">
        <v>7109</v>
      </c>
      <c r="L5155" s="20" t="s">
        <v>3663</v>
      </c>
      <c r="M5155" s="20" t="s">
        <v>7116</v>
      </c>
      <c r="N5155" s="20" t="s">
        <v>15902</v>
      </c>
      <c r="O5155" s="20" t="s">
        <v>15932</v>
      </c>
      <c r="P5155" s="201" t="n">
        <v>43730</v>
      </c>
      <c r="Q5155" s="201" t="n">
        <v>43763</v>
      </c>
      <c r="R5155" s="20" t="n">
        <v>1</v>
      </c>
      <c r="S5155" s="20" t="s">
        <v>7130</v>
      </c>
      <c r="T5155" s="20" t="n">
        <v>49.49749946</v>
      </c>
      <c r="U5155" s="20" t="n">
        <v>21.74315857</v>
      </c>
      <c r="V5155" s="20" t="n">
        <v>77.25184035</v>
      </c>
      <c r="W5155" s="20" t="s">
        <v>11510</v>
      </c>
      <c r="X5155" s="35"/>
      <c r="Y5155" s="35" t="n">
        <v>0</v>
      </c>
      <c r="Z5155" s="35" t="n">
        <v>1</v>
      </c>
      <c r="AE5155" s="94" t="e">
        <f aca="false" t="array" ref="AE5155:AK5155">_xlfn.torow(_xlfn.unique(_xlfn._xlws.filter(cat_table[Subsector],$E5155=cat_table[Sector],"")))</f>
        <v>#NAME?</v>
      </c>
      <c r="AF5155" s="94" t="e">
        <v>#NAME?</v>
      </c>
      <c r="AG5155" s="94" t="e">
        <v>#NAME?</v>
      </c>
      <c r="AH5155" s="94" t="e">
        <v>#NAME?</v>
      </c>
      <c r="AI5155" s="94" t="e">
        <v>#NAME?</v>
      </c>
      <c r="AJ5155" s="94" t="e">
        <v>#NAME?</v>
      </c>
      <c r="AK5155" s="94" t="e">
        <v>#NAME?</v>
      </c>
      <c r="AO5155" s="94" t="e">
        <f aca="false" t="array" ref="AO5155:AT5155">_xlfn.torow(_xlfn.unique(_xlfn._xlws.filter(cat_table[Sub-subsector],($E5155=cat_table[Sector])*($F5155=cat_table[Subsector]),"")))</f>
        <v>#NAME?</v>
      </c>
      <c r="AP5155" s="94" t="e">
        <v>#NAME?</v>
      </c>
      <c r="AQ5155" s="94" t="e">
        <v>#NAME?</v>
      </c>
      <c r="AR5155" s="94" t="e">
        <v>#NAME?</v>
      </c>
      <c r="AS5155" s="94" t="e">
        <v>#NAME?</v>
      </c>
      <c r="AT5155" s="94" t="e">
        <v>#NAME?</v>
      </c>
    </row>
    <row r="5156" customFormat="false" ht="15" hidden="false" customHeight="true" outlineLevel="0" collapsed="false">
      <c r="A5156" s="20" t="s">
        <v>16207</v>
      </c>
      <c r="B5156" s="20" t="str">
        <f aca="false">INDEX(Table2[], MATCH(L5156, Location_ID!$D$2:$D$3098, 0), 1)</f>
        <v>97629299-b321-4c11-ba60-8280d020b80a</v>
      </c>
      <c r="C5156" s="20" t="s">
        <v>1585</v>
      </c>
      <c r="D5156" s="230" t="s">
        <v>354</v>
      </c>
      <c r="E5156" s="20" t="s">
        <v>7134</v>
      </c>
      <c r="F5156" s="20" t="s">
        <v>7135</v>
      </c>
      <c r="G5156" s="20" t="s">
        <v>7591</v>
      </c>
      <c r="H5156" s="20"/>
      <c r="I5156" s="20" t="s">
        <v>15917</v>
      </c>
      <c r="J5156" s="20" t="s">
        <v>15918</v>
      </c>
      <c r="K5156" s="20" t="s">
        <v>7109</v>
      </c>
      <c r="L5156" s="20" t="s">
        <v>3665</v>
      </c>
      <c r="M5156" s="20" t="s">
        <v>7116</v>
      </c>
      <c r="N5156" s="20" t="s">
        <v>15902</v>
      </c>
      <c r="O5156" s="20" t="s">
        <v>15918</v>
      </c>
      <c r="P5156" s="201" t="n">
        <v>43730</v>
      </c>
      <c r="Q5156" s="201" t="n">
        <v>43763</v>
      </c>
      <c r="R5156" s="20" t="n">
        <v>1</v>
      </c>
      <c r="S5156" s="20" t="s">
        <v>7130</v>
      </c>
      <c r="T5156" s="20" t="n">
        <v>260.1204297</v>
      </c>
      <c r="U5156" s="20" t="n">
        <v>174.88351122</v>
      </c>
      <c r="V5156" s="20" t="n">
        <v>345.35734818</v>
      </c>
      <c r="W5156" s="20" t="s">
        <v>11510</v>
      </c>
      <c r="X5156" s="35"/>
      <c r="Y5156" s="35" t="n">
        <v>0</v>
      </c>
      <c r="Z5156" s="35" t="n">
        <v>1</v>
      </c>
      <c r="AE5156" s="94" t="e">
        <f aca="false" t="array" ref="AE5156:AK5156">_xlfn.torow(_xlfn.unique(_xlfn._xlws.filter(cat_table[Subsector],$E5156=cat_table[Sector],"")))</f>
        <v>#NAME?</v>
      </c>
      <c r="AF5156" s="94" t="e">
        <v>#NAME?</v>
      </c>
      <c r="AG5156" s="94" t="e">
        <v>#NAME?</v>
      </c>
      <c r="AH5156" s="94" t="e">
        <v>#NAME?</v>
      </c>
      <c r="AI5156" s="94" t="e">
        <v>#NAME?</v>
      </c>
      <c r="AJ5156" s="94" t="e">
        <v>#NAME?</v>
      </c>
      <c r="AK5156" s="94" t="e">
        <v>#NAME?</v>
      </c>
      <c r="AO5156" s="94" t="e">
        <f aca="false" t="array" ref="AO5156:AT5156">_xlfn.torow(_xlfn.unique(_xlfn._xlws.filter(cat_table[Sub-subsector],($E5156=cat_table[Sector])*($F5156=cat_table[Subsector]),"")))</f>
        <v>#NAME?</v>
      </c>
      <c r="AP5156" s="94" t="e">
        <v>#NAME?</v>
      </c>
      <c r="AQ5156" s="94" t="e">
        <v>#NAME?</v>
      </c>
      <c r="AR5156" s="94" t="e">
        <v>#NAME?</v>
      </c>
      <c r="AS5156" s="94" t="e">
        <v>#NAME?</v>
      </c>
      <c r="AT5156" s="94" t="e">
        <v>#NAME?</v>
      </c>
    </row>
    <row r="5157" customFormat="false" ht="15" hidden="false" customHeight="true" outlineLevel="0" collapsed="false">
      <c r="A5157" s="20" t="s">
        <v>16208</v>
      </c>
      <c r="B5157" s="20" t="str">
        <f aca="false">INDEX(Table2[], MATCH(L5157, Location_ID!$D$2:$D$3098, 0), 1)</f>
        <v>39b2fc53-a415-4c93-a20c-42967d51a5c4</v>
      </c>
      <c r="C5157" s="20" t="s">
        <v>1585</v>
      </c>
      <c r="D5157" s="230" t="s">
        <v>354</v>
      </c>
      <c r="E5157" s="20" t="s">
        <v>7134</v>
      </c>
      <c r="F5157" s="20" t="s">
        <v>7135</v>
      </c>
      <c r="G5157" s="20" t="s">
        <v>7591</v>
      </c>
      <c r="H5157" s="20"/>
      <c r="I5157" s="20" t="s">
        <v>15917</v>
      </c>
      <c r="J5157" s="20" t="s">
        <v>15932</v>
      </c>
      <c r="K5157" s="20" t="s">
        <v>7109</v>
      </c>
      <c r="L5157" s="20" t="s">
        <v>3667</v>
      </c>
      <c r="M5157" s="20" t="s">
        <v>7116</v>
      </c>
      <c r="N5157" s="20" t="s">
        <v>15902</v>
      </c>
      <c r="O5157" s="20" t="s">
        <v>15932</v>
      </c>
      <c r="P5157" s="201" t="n">
        <v>43730</v>
      </c>
      <c r="Q5157" s="201" t="n">
        <v>43763</v>
      </c>
      <c r="R5157" s="20" t="n">
        <v>1</v>
      </c>
      <c r="S5157" s="20" t="s">
        <v>7130</v>
      </c>
      <c r="T5157" s="20" t="n">
        <v>48.38706288</v>
      </c>
      <c r="U5157" s="20" t="n">
        <v>27.280869</v>
      </c>
      <c r="V5157" s="20" t="n">
        <v>69.49325676</v>
      </c>
      <c r="W5157" s="20" t="s">
        <v>11510</v>
      </c>
      <c r="X5157" s="35"/>
      <c r="Y5157" s="35" t="n">
        <v>0</v>
      </c>
      <c r="Z5157" s="35" t="n">
        <v>1</v>
      </c>
      <c r="AE5157" s="94" t="e">
        <f aca="false" t="array" ref="AE5157:AK5157">_xlfn.torow(_xlfn.unique(_xlfn._xlws.filter(cat_table[Subsector],$E5157=cat_table[Sector],"")))</f>
        <v>#NAME?</v>
      </c>
      <c r="AF5157" s="94" t="e">
        <v>#NAME?</v>
      </c>
      <c r="AG5157" s="94" t="e">
        <v>#NAME?</v>
      </c>
      <c r="AH5157" s="94" t="e">
        <v>#NAME?</v>
      </c>
      <c r="AI5157" s="94" t="e">
        <v>#NAME?</v>
      </c>
      <c r="AJ5157" s="94" t="e">
        <v>#NAME?</v>
      </c>
      <c r="AK5157" s="94" t="e">
        <v>#NAME?</v>
      </c>
      <c r="AO5157" s="94" t="e">
        <f aca="false" t="array" ref="AO5157:AT5157">_xlfn.torow(_xlfn.unique(_xlfn._xlws.filter(cat_table[Sub-subsector],($E5157=cat_table[Sector])*($F5157=cat_table[Subsector]),"")))</f>
        <v>#NAME?</v>
      </c>
      <c r="AP5157" s="94" t="e">
        <v>#NAME?</v>
      </c>
      <c r="AQ5157" s="94" t="e">
        <v>#NAME?</v>
      </c>
      <c r="AR5157" s="94" t="e">
        <v>#NAME?</v>
      </c>
      <c r="AS5157" s="94" t="e">
        <v>#NAME?</v>
      </c>
      <c r="AT5157" s="94" t="e">
        <v>#NAME?</v>
      </c>
    </row>
    <row r="5158" customFormat="false" ht="15" hidden="false" customHeight="true" outlineLevel="0" collapsed="false">
      <c r="A5158" s="20" t="s">
        <v>16209</v>
      </c>
      <c r="B5158" s="20" t="str">
        <f aca="false">INDEX(Table2[], MATCH(L5158, Location_ID!$D$2:$D$3098, 0), 1)</f>
        <v>f36b8958-189b-46be-bacc-1df3658ccb4c</v>
      </c>
      <c r="C5158" s="20" t="s">
        <v>1585</v>
      </c>
      <c r="D5158" s="230" t="s">
        <v>354</v>
      </c>
      <c r="E5158" s="20" t="s">
        <v>7134</v>
      </c>
      <c r="F5158" s="20" t="s">
        <v>7135</v>
      </c>
      <c r="G5158" s="20" t="s">
        <v>7591</v>
      </c>
      <c r="H5158" s="20"/>
      <c r="I5158" s="20" t="s">
        <v>15917</v>
      </c>
      <c r="J5158" s="20" t="s">
        <v>15922</v>
      </c>
      <c r="K5158" s="20" t="s">
        <v>7109</v>
      </c>
      <c r="L5158" s="20" t="s">
        <v>3669</v>
      </c>
      <c r="M5158" s="20" t="s">
        <v>7116</v>
      </c>
      <c r="N5158" s="20" t="s">
        <v>15902</v>
      </c>
      <c r="O5158" s="20" t="s">
        <v>15922</v>
      </c>
      <c r="P5158" s="201" t="n">
        <v>43730</v>
      </c>
      <c r="Q5158" s="201" t="n">
        <v>43763</v>
      </c>
      <c r="R5158" s="20" t="n">
        <v>1</v>
      </c>
      <c r="S5158" s="20" t="s">
        <v>7130</v>
      </c>
      <c r="T5158" s="20" t="n">
        <v>234.6311211</v>
      </c>
      <c r="U5158" s="20" t="n">
        <v>200.05364566</v>
      </c>
      <c r="V5158" s="20" t="n">
        <v>269.20859654</v>
      </c>
      <c r="W5158" s="20" t="s">
        <v>11510</v>
      </c>
      <c r="X5158" s="35"/>
      <c r="Y5158" s="35" t="n">
        <v>0</v>
      </c>
      <c r="Z5158" s="35" t="n">
        <v>1</v>
      </c>
      <c r="AE5158" s="94" t="e">
        <f aca="false" t="array" ref="AE5158:AK5158">_xlfn.torow(_xlfn.unique(_xlfn._xlws.filter(cat_table[Subsector],$E5158=cat_table[Sector],"")))</f>
        <v>#NAME?</v>
      </c>
      <c r="AF5158" s="94" t="e">
        <v>#NAME?</v>
      </c>
      <c r="AG5158" s="94" t="e">
        <v>#NAME?</v>
      </c>
      <c r="AH5158" s="94" t="e">
        <v>#NAME?</v>
      </c>
      <c r="AI5158" s="94" t="e">
        <v>#NAME?</v>
      </c>
      <c r="AJ5158" s="94" t="e">
        <v>#NAME?</v>
      </c>
      <c r="AK5158" s="94" t="e">
        <v>#NAME?</v>
      </c>
      <c r="AO5158" s="94" t="e">
        <f aca="false" t="array" ref="AO5158:AT5158">_xlfn.torow(_xlfn.unique(_xlfn._xlws.filter(cat_table[Sub-subsector],($E5158=cat_table[Sector])*($F5158=cat_table[Subsector]),"")))</f>
        <v>#NAME?</v>
      </c>
      <c r="AP5158" s="94" t="e">
        <v>#NAME?</v>
      </c>
      <c r="AQ5158" s="94" t="e">
        <v>#NAME?</v>
      </c>
      <c r="AR5158" s="94" t="e">
        <v>#NAME?</v>
      </c>
      <c r="AS5158" s="94" t="e">
        <v>#NAME?</v>
      </c>
      <c r="AT5158" s="94" t="e">
        <v>#NAME?</v>
      </c>
    </row>
    <row r="5159" customFormat="false" ht="15" hidden="false" customHeight="true" outlineLevel="0" collapsed="false">
      <c r="A5159" s="20" t="s">
        <v>16210</v>
      </c>
      <c r="B5159" s="20" t="str">
        <f aca="false">INDEX(Table2[], MATCH(L5159, Location_ID!$D$2:$D$3098, 0), 1)</f>
        <v>d318eb81-7a57-4a11-9fda-ca9aee2f538f</v>
      </c>
      <c r="C5159" s="20" t="s">
        <v>1585</v>
      </c>
      <c r="D5159" s="230" t="s">
        <v>354</v>
      </c>
      <c r="E5159" s="20" t="s">
        <v>7134</v>
      </c>
      <c r="F5159" s="20" t="s">
        <v>7135</v>
      </c>
      <c r="G5159" s="20" t="s">
        <v>7591</v>
      </c>
      <c r="H5159" s="20"/>
      <c r="I5159" s="20" t="s">
        <v>15917</v>
      </c>
      <c r="J5159" s="20" t="s">
        <v>15918</v>
      </c>
      <c r="K5159" s="20" t="s">
        <v>7109</v>
      </c>
      <c r="L5159" s="20" t="s">
        <v>3671</v>
      </c>
      <c r="M5159" s="20" t="s">
        <v>7116</v>
      </c>
      <c r="N5159" s="20" t="s">
        <v>15902</v>
      </c>
      <c r="O5159" s="20" t="s">
        <v>15918</v>
      </c>
      <c r="P5159" s="201" t="n">
        <v>43730</v>
      </c>
      <c r="Q5159" s="201" t="n">
        <v>43763</v>
      </c>
      <c r="R5159" s="20" t="n">
        <v>1</v>
      </c>
      <c r="S5159" s="20" t="s">
        <v>7130</v>
      </c>
      <c r="T5159" s="20" t="n">
        <v>302.9941721</v>
      </c>
      <c r="U5159" s="20" t="n">
        <v>220.72177899</v>
      </c>
      <c r="V5159" s="20" t="n">
        <v>385.26656521</v>
      </c>
      <c r="W5159" s="20" t="s">
        <v>11510</v>
      </c>
      <c r="X5159" s="35"/>
      <c r="Y5159" s="35" t="n">
        <v>0</v>
      </c>
      <c r="Z5159" s="35" t="n">
        <v>1</v>
      </c>
      <c r="AE5159" s="94" t="e">
        <f aca="false" t="array" ref="AE5159:AK5159">_xlfn.torow(_xlfn.unique(_xlfn._xlws.filter(cat_table[Subsector],$E5159=cat_table[Sector],"")))</f>
        <v>#NAME?</v>
      </c>
      <c r="AF5159" s="94" t="e">
        <v>#NAME?</v>
      </c>
      <c r="AG5159" s="94" t="e">
        <v>#NAME?</v>
      </c>
      <c r="AH5159" s="94" t="e">
        <v>#NAME?</v>
      </c>
      <c r="AI5159" s="94" t="e">
        <v>#NAME?</v>
      </c>
      <c r="AJ5159" s="94" t="e">
        <v>#NAME?</v>
      </c>
      <c r="AK5159" s="94" t="e">
        <v>#NAME?</v>
      </c>
      <c r="AO5159" s="94" t="e">
        <f aca="false" t="array" ref="AO5159:AT5159">_xlfn.torow(_xlfn.unique(_xlfn._xlws.filter(cat_table[Sub-subsector],($E5159=cat_table[Sector])*($F5159=cat_table[Subsector]),"")))</f>
        <v>#NAME?</v>
      </c>
      <c r="AP5159" s="94" t="e">
        <v>#NAME?</v>
      </c>
      <c r="AQ5159" s="94" t="e">
        <v>#NAME?</v>
      </c>
      <c r="AR5159" s="94" t="e">
        <v>#NAME?</v>
      </c>
      <c r="AS5159" s="94" t="e">
        <v>#NAME?</v>
      </c>
      <c r="AT5159" s="94" t="e">
        <v>#NAME?</v>
      </c>
    </row>
    <row r="5160" customFormat="false" ht="15" hidden="false" customHeight="true" outlineLevel="0" collapsed="false">
      <c r="A5160" s="20" t="s">
        <v>16211</v>
      </c>
      <c r="B5160" s="20" t="str">
        <f aca="false">INDEX(Table2[], MATCH(L5160, Location_ID!$D$2:$D$3098, 0), 1)</f>
        <v>b286aeb1-d7dd-4471-88d6-335ff3e1f129</v>
      </c>
      <c r="C5160" s="20" t="s">
        <v>1585</v>
      </c>
      <c r="D5160" s="230" t="s">
        <v>354</v>
      </c>
      <c r="E5160" s="20" t="s">
        <v>7134</v>
      </c>
      <c r="F5160" s="20" t="s">
        <v>7135</v>
      </c>
      <c r="G5160" s="20" t="s">
        <v>7591</v>
      </c>
      <c r="H5160" s="20"/>
      <c r="I5160" s="20" t="s">
        <v>15917</v>
      </c>
      <c r="J5160" s="20" t="s">
        <v>15932</v>
      </c>
      <c r="K5160" s="20" t="s">
        <v>7109</v>
      </c>
      <c r="L5160" s="20" t="s">
        <v>3673</v>
      </c>
      <c r="M5160" s="20" t="s">
        <v>7116</v>
      </c>
      <c r="N5160" s="20" t="s">
        <v>15902</v>
      </c>
      <c r="O5160" s="20" t="s">
        <v>15932</v>
      </c>
      <c r="P5160" s="201" t="n">
        <v>43730</v>
      </c>
      <c r="Q5160" s="201" t="n">
        <v>43763</v>
      </c>
      <c r="R5160" s="20" t="n">
        <v>1</v>
      </c>
      <c r="S5160" s="20" t="s">
        <v>7130</v>
      </c>
      <c r="T5160" s="20" t="n">
        <v>195.6320675</v>
      </c>
      <c r="U5160" s="20" t="n">
        <v>148.82164992</v>
      </c>
      <c r="V5160" s="20" t="n">
        <v>242.44248508</v>
      </c>
      <c r="W5160" s="20" t="s">
        <v>11510</v>
      </c>
      <c r="X5160" s="35"/>
      <c r="Y5160" s="35" t="n">
        <v>0</v>
      </c>
      <c r="Z5160" s="35" t="n">
        <v>1</v>
      </c>
      <c r="AE5160" s="94" t="e">
        <f aca="false" t="array" ref="AE5160:AK5160">_xlfn.torow(_xlfn.unique(_xlfn._xlws.filter(cat_table[Subsector],$E5160=cat_table[Sector],"")))</f>
        <v>#NAME?</v>
      </c>
      <c r="AF5160" s="94" t="e">
        <v>#NAME?</v>
      </c>
      <c r="AG5160" s="94" t="e">
        <v>#NAME?</v>
      </c>
      <c r="AH5160" s="94" t="e">
        <v>#NAME?</v>
      </c>
      <c r="AI5160" s="94" t="e">
        <v>#NAME?</v>
      </c>
      <c r="AJ5160" s="94" t="e">
        <v>#NAME?</v>
      </c>
      <c r="AK5160" s="94" t="e">
        <v>#NAME?</v>
      </c>
      <c r="AO5160" s="94" t="e">
        <f aca="false" t="array" ref="AO5160:AT5160">_xlfn.torow(_xlfn.unique(_xlfn._xlws.filter(cat_table[Sub-subsector],($E5160=cat_table[Sector])*($F5160=cat_table[Subsector]),"")))</f>
        <v>#NAME?</v>
      </c>
      <c r="AP5160" s="94" t="e">
        <v>#NAME?</v>
      </c>
      <c r="AQ5160" s="94" t="e">
        <v>#NAME?</v>
      </c>
      <c r="AR5160" s="94" t="e">
        <v>#NAME?</v>
      </c>
      <c r="AS5160" s="94" t="e">
        <v>#NAME?</v>
      </c>
      <c r="AT5160" s="94" t="e">
        <v>#NAME?</v>
      </c>
    </row>
    <row r="5161" customFormat="false" ht="15" hidden="false" customHeight="true" outlineLevel="0" collapsed="false">
      <c r="A5161" s="20" t="s">
        <v>16212</v>
      </c>
      <c r="B5161" s="20" t="str">
        <f aca="false">INDEX(Table2[], MATCH(L5161, Location_ID!$D$2:$D$3098, 0), 1)</f>
        <v>e5fa468c-0fc3-486d-a38a-ddf1d51d993a</v>
      </c>
      <c r="C5161" s="20" t="s">
        <v>1585</v>
      </c>
      <c r="D5161" s="230" t="s">
        <v>354</v>
      </c>
      <c r="E5161" s="20" t="s">
        <v>7134</v>
      </c>
      <c r="F5161" s="20" t="s">
        <v>7135</v>
      </c>
      <c r="G5161" s="20" t="s">
        <v>7591</v>
      </c>
      <c r="H5161" s="20"/>
      <c r="I5161" s="20" t="s">
        <v>15917</v>
      </c>
      <c r="J5161" s="20" t="s">
        <v>15918</v>
      </c>
      <c r="K5161" s="20" t="s">
        <v>7109</v>
      </c>
      <c r="L5161" s="20" t="s">
        <v>3675</v>
      </c>
      <c r="M5161" s="20" t="s">
        <v>7116</v>
      </c>
      <c r="N5161" s="20" t="s">
        <v>15902</v>
      </c>
      <c r="O5161" s="20" t="s">
        <v>15918</v>
      </c>
      <c r="P5161" s="201" t="n">
        <v>43730</v>
      </c>
      <c r="Q5161" s="201" t="n">
        <v>43763</v>
      </c>
      <c r="R5161" s="20" t="n">
        <v>1</v>
      </c>
      <c r="S5161" s="20" t="s">
        <v>7130</v>
      </c>
      <c r="T5161" s="20" t="n">
        <v>73.80367181</v>
      </c>
      <c r="U5161" s="20" t="n">
        <v>43.22930024</v>
      </c>
      <c r="V5161" s="20" t="n">
        <v>104.37804338</v>
      </c>
      <c r="W5161" s="20" t="s">
        <v>11510</v>
      </c>
      <c r="X5161" s="35"/>
      <c r="Y5161" s="35" t="n">
        <v>0</v>
      </c>
      <c r="Z5161" s="35" t="n">
        <v>1</v>
      </c>
      <c r="AE5161" s="94" t="e">
        <f aca="false" t="array" ref="AE5161:AK5161">_xlfn.torow(_xlfn.unique(_xlfn._xlws.filter(cat_table[Subsector],$E5161=cat_table[Sector],"")))</f>
        <v>#NAME?</v>
      </c>
      <c r="AF5161" s="94" t="e">
        <v>#NAME?</v>
      </c>
      <c r="AG5161" s="94" t="e">
        <v>#NAME?</v>
      </c>
      <c r="AH5161" s="94" t="e">
        <v>#NAME?</v>
      </c>
      <c r="AI5161" s="94" t="e">
        <v>#NAME?</v>
      </c>
      <c r="AJ5161" s="94" t="e">
        <v>#NAME?</v>
      </c>
      <c r="AK5161" s="94" t="e">
        <v>#NAME?</v>
      </c>
      <c r="AO5161" s="94" t="e">
        <f aca="false" t="array" ref="AO5161:AT5161">_xlfn.torow(_xlfn.unique(_xlfn._xlws.filter(cat_table[Sub-subsector],($E5161=cat_table[Sector])*($F5161=cat_table[Subsector]),"")))</f>
        <v>#NAME?</v>
      </c>
      <c r="AP5161" s="94" t="e">
        <v>#NAME?</v>
      </c>
      <c r="AQ5161" s="94" t="e">
        <v>#NAME?</v>
      </c>
      <c r="AR5161" s="94" t="e">
        <v>#NAME?</v>
      </c>
      <c r="AS5161" s="94" t="e">
        <v>#NAME?</v>
      </c>
      <c r="AT5161" s="94" t="e">
        <v>#NAME?</v>
      </c>
    </row>
    <row r="5162" customFormat="false" ht="15" hidden="false" customHeight="true" outlineLevel="0" collapsed="false">
      <c r="A5162" s="20" t="s">
        <v>16213</v>
      </c>
      <c r="B5162" s="20" t="str">
        <f aca="false">INDEX(Table2[], MATCH(L5162, Location_ID!$D$2:$D$3098, 0), 1)</f>
        <v>bb31659a-43af-440e-959e-76089b642e36</v>
      </c>
      <c r="C5162" s="20" t="s">
        <v>1585</v>
      </c>
      <c r="D5162" s="230" t="s">
        <v>354</v>
      </c>
      <c r="E5162" s="20" t="s">
        <v>7134</v>
      </c>
      <c r="F5162" s="20" t="s">
        <v>7135</v>
      </c>
      <c r="G5162" s="20" t="s">
        <v>7591</v>
      </c>
      <c r="H5162" s="20"/>
      <c r="I5162" s="20" t="s">
        <v>15917</v>
      </c>
      <c r="J5162" s="20" t="s">
        <v>15918</v>
      </c>
      <c r="K5162" s="20" t="s">
        <v>7109</v>
      </c>
      <c r="L5162" s="20" t="s">
        <v>3677</v>
      </c>
      <c r="M5162" s="20" t="s">
        <v>7116</v>
      </c>
      <c r="N5162" s="20" t="s">
        <v>15902</v>
      </c>
      <c r="O5162" s="20" t="s">
        <v>15918</v>
      </c>
      <c r="P5162" s="201" t="n">
        <v>43730</v>
      </c>
      <c r="Q5162" s="201" t="n">
        <v>43763</v>
      </c>
      <c r="R5162" s="20" t="n">
        <v>1</v>
      </c>
      <c r="S5162" s="20" t="s">
        <v>7130</v>
      </c>
      <c r="T5162" s="20" t="n">
        <v>271.5672856</v>
      </c>
      <c r="U5162" s="20" t="n">
        <v>193.81186482</v>
      </c>
      <c r="V5162" s="20" t="n">
        <v>349.32270638</v>
      </c>
      <c r="W5162" s="20" t="s">
        <v>11510</v>
      </c>
      <c r="X5162" s="35"/>
      <c r="Y5162" s="35" t="n">
        <v>0</v>
      </c>
      <c r="Z5162" s="35" t="n">
        <v>1</v>
      </c>
      <c r="AE5162" s="94" t="e">
        <f aca="false" t="array" ref="AE5162:AK5162">_xlfn.torow(_xlfn.unique(_xlfn._xlws.filter(cat_table[Subsector],$E5162=cat_table[Sector],"")))</f>
        <v>#NAME?</v>
      </c>
      <c r="AF5162" s="94" t="e">
        <v>#NAME?</v>
      </c>
      <c r="AG5162" s="94" t="e">
        <v>#NAME?</v>
      </c>
      <c r="AH5162" s="94" t="e">
        <v>#NAME?</v>
      </c>
      <c r="AI5162" s="94" t="e">
        <v>#NAME?</v>
      </c>
      <c r="AJ5162" s="94" t="e">
        <v>#NAME?</v>
      </c>
      <c r="AK5162" s="94" t="e">
        <v>#NAME?</v>
      </c>
      <c r="AO5162" s="94" t="e">
        <f aca="false" t="array" ref="AO5162:AT5162">_xlfn.torow(_xlfn.unique(_xlfn._xlws.filter(cat_table[Sub-subsector],($E5162=cat_table[Sector])*($F5162=cat_table[Subsector]),"")))</f>
        <v>#NAME?</v>
      </c>
      <c r="AP5162" s="94" t="e">
        <v>#NAME?</v>
      </c>
      <c r="AQ5162" s="94" t="e">
        <v>#NAME?</v>
      </c>
      <c r="AR5162" s="94" t="e">
        <v>#NAME?</v>
      </c>
      <c r="AS5162" s="94" t="e">
        <v>#NAME?</v>
      </c>
      <c r="AT5162" s="94" t="e">
        <v>#NAME?</v>
      </c>
    </row>
    <row r="5163" customFormat="false" ht="15" hidden="false" customHeight="true" outlineLevel="0" collapsed="false">
      <c r="A5163" s="20" t="s">
        <v>16214</v>
      </c>
      <c r="B5163" s="20" t="str">
        <f aca="false">INDEX(Table2[], MATCH(L5163, Location_ID!$D$2:$D$3098, 0), 1)</f>
        <v>1158ac88-3667-499b-b3ff-a6f229e0a270</v>
      </c>
      <c r="C5163" s="20" t="s">
        <v>1585</v>
      </c>
      <c r="D5163" s="230" t="s">
        <v>354</v>
      </c>
      <c r="E5163" s="20" t="s">
        <v>7134</v>
      </c>
      <c r="F5163" s="20" t="s">
        <v>7135</v>
      </c>
      <c r="G5163" s="20" t="s">
        <v>7591</v>
      </c>
      <c r="H5163" s="20"/>
      <c r="I5163" s="20" t="s">
        <v>15917</v>
      </c>
      <c r="J5163" s="20" t="s">
        <v>15918</v>
      </c>
      <c r="K5163" s="20" t="s">
        <v>7109</v>
      </c>
      <c r="L5163" s="20" t="s">
        <v>3679</v>
      </c>
      <c r="M5163" s="20" t="s">
        <v>7116</v>
      </c>
      <c r="N5163" s="20" t="s">
        <v>15902</v>
      </c>
      <c r="O5163" s="20" t="s">
        <v>15918</v>
      </c>
      <c r="P5163" s="201" t="n">
        <v>43730</v>
      </c>
      <c r="Q5163" s="201" t="n">
        <v>43763</v>
      </c>
      <c r="R5163" s="20" t="n">
        <v>1</v>
      </c>
      <c r="S5163" s="20" t="s">
        <v>7130</v>
      </c>
      <c r="T5163" s="20" t="n">
        <v>214.4130556</v>
      </c>
      <c r="U5163" s="20" t="n">
        <v>127.70123204</v>
      </c>
      <c r="V5163" s="20" t="n">
        <v>301.12487916</v>
      </c>
      <c r="W5163" s="20" t="s">
        <v>11510</v>
      </c>
      <c r="X5163" s="35"/>
      <c r="Y5163" s="35" t="n">
        <v>0</v>
      </c>
      <c r="Z5163" s="35" t="n">
        <v>1</v>
      </c>
      <c r="AE5163" s="94" t="e">
        <f aca="false" t="array" ref="AE5163:AK5163">_xlfn.torow(_xlfn.unique(_xlfn._xlws.filter(cat_table[Subsector],$E5163=cat_table[Sector],"")))</f>
        <v>#NAME?</v>
      </c>
      <c r="AF5163" s="94" t="e">
        <v>#NAME?</v>
      </c>
      <c r="AG5163" s="94" t="e">
        <v>#NAME?</v>
      </c>
      <c r="AH5163" s="94" t="e">
        <v>#NAME?</v>
      </c>
      <c r="AI5163" s="94" t="e">
        <v>#NAME?</v>
      </c>
      <c r="AJ5163" s="94" t="e">
        <v>#NAME?</v>
      </c>
      <c r="AK5163" s="94" t="e">
        <v>#NAME?</v>
      </c>
      <c r="AO5163" s="94" t="e">
        <f aca="false" t="array" ref="AO5163:AT5163">_xlfn.torow(_xlfn.unique(_xlfn._xlws.filter(cat_table[Sub-subsector],($E5163=cat_table[Sector])*($F5163=cat_table[Subsector]),"")))</f>
        <v>#NAME?</v>
      </c>
      <c r="AP5163" s="94" t="e">
        <v>#NAME?</v>
      </c>
      <c r="AQ5163" s="94" t="e">
        <v>#NAME?</v>
      </c>
      <c r="AR5163" s="94" t="e">
        <v>#NAME?</v>
      </c>
      <c r="AS5163" s="94" t="e">
        <v>#NAME?</v>
      </c>
      <c r="AT5163" s="94" t="e">
        <v>#NAME?</v>
      </c>
    </row>
    <row r="5164" customFormat="false" ht="15" hidden="false" customHeight="true" outlineLevel="0" collapsed="false">
      <c r="A5164" s="20" t="s">
        <v>16215</v>
      </c>
      <c r="B5164" s="20" t="str">
        <f aca="false">INDEX(Table2[], MATCH(L5164, Location_ID!$D$2:$D$3098, 0), 1)</f>
        <v>f5e41c2a-b8e2-4e16-ba53-10720b278b32</v>
      </c>
      <c r="C5164" s="20" t="s">
        <v>1585</v>
      </c>
      <c r="D5164" s="230" t="s">
        <v>354</v>
      </c>
      <c r="E5164" s="20" t="s">
        <v>7134</v>
      </c>
      <c r="F5164" s="20" t="s">
        <v>7135</v>
      </c>
      <c r="G5164" s="20" t="s">
        <v>7591</v>
      </c>
      <c r="H5164" s="20"/>
      <c r="I5164" s="20" t="s">
        <v>15917</v>
      </c>
      <c r="J5164" s="20" t="s">
        <v>15927</v>
      </c>
      <c r="K5164" s="20" t="s">
        <v>7109</v>
      </c>
      <c r="L5164" s="20" t="s">
        <v>3681</v>
      </c>
      <c r="M5164" s="20" t="s">
        <v>7116</v>
      </c>
      <c r="N5164" s="20" t="s">
        <v>15902</v>
      </c>
      <c r="O5164" s="20" t="s">
        <v>15927</v>
      </c>
      <c r="P5164" s="201" t="n">
        <v>43730</v>
      </c>
      <c r="Q5164" s="201" t="n">
        <v>43763</v>
      </c>
      <c r="R5164" s="20" t="n">
        <v>1</v>
      </c>
      <c r="S5164" s="20" t="s">
        <v>7130</v>
      </c>
      <c r="T5164" s="20" t="n">
        <v>164.7631888</v>
      </c>
      <c r="U5164" s="20" t="n">
        <v>97.5106855</v>
      </c>
      <c r="V5164" s="20" t="n">
        <v>232.0156921</v>
      </c>
      <c r="W5164" s="20" t="s">
        <v>11510</v>
      </c>
      <c r="X5164" s="35"/>
      <c r="Y5164" s="35" t="n">
        <v>0</v>
      </c>
      <c r="Z5164" s="35" t="n">
        <v>1</v>
      </c>
      <c r="AE5164" s="94" t="e">
        <f aca="false" t="array" ref="AE5164:AK5164">_xlfn.torow(_xlfn.unique(_xlfn._xlws.filter(cat_table[Subsector],$E5164=cat_table[Sector],"")))</f>
        <v>#NAME?</v>
      </c>
      <c r="AF5164" s="94" t="e">
        <v>#NAME?</v>
      </c>
      <c r="AG5164" s="94" t="e">
        <v>#NAME?</v>
      </c>
      <c r="AH5164" s="94" t="e">
        <v>#NAME?</v>
      </c>
      <c r="AI5164" s="94" t="e">
        <v>#NAME?</v>
      </c>
      <c r="AJ5164" s="94" t="e">
        <v>#NAME?</v>
      </c>
      <c r="AK5164" s="94" t="e">
        <v>#NAME?</v>
      </c>
      <c r="AO5164" s="94" t="e">
        <f aca="false" t="array" ref="AO5164:AT5164">_xlfn.torow(_xlfn.unique(_xlfn._xlws.filter(cat_table[Sub-subsector],($E5164=cat_table[Sector])*($F5164=cat_table[Subsector]),"")))</f>
        <v>#NAME?</v>
      </c>
      <c r="AP5164" s="94" t="e">
        <v>#NAME?</v>
      </c>
      <c r="AQ5164" s="94" t="e">
        <v>#NAME?</v>
      </c>
      <c r="AR5164" s="94" t="e">
        <v>#NAME?</v>
      </c>
      <c r="AS5164" s="94" t="e">
        <v>#NAME?</v>
      </c>
      <c r="AT5164" s="94" t="e">
        <v>#NAME?</v>
      </c>
    </row>
    <row r="5165" customFormat="false" ht="15" hidden="false" customHeight="true" outlineLevel="0" collapsed="false">
      <c r="A5165" s="20" t="s">
        <v>16216</v>
      </c>
      <c r="B5165" s="20" t="str">
        <f aca="false">INDEX(Table2[], MATCH(L5165, Location_ID!$D$2:$D$3098, 0), 1)</f>
        <v>53d80466-8391-40fc-8241-3d17427b6757</v>
      </c>
      <c r="C5165" s="20" t="s">
        <v>1585</v>
      </c>
      <c r="D5165" s="230" t="s">
        <v>354</v>
      </c>
      <c r="E5165" s="20" t="s">
        <v>7134</v>
      </c>
      <c r="F5165" s="20" t="s">
        <v>7135</v>
      </c>
      <c r="G5165" s="20" t="s">
        <v>7591</v>
      </c>
      <c r="H5165" s="20"/>
      <c r="I5165" s="20" t="s">
        <v>15917</v>
      </c>
      <c r="J5165" s="20" t="s">
        <v>15918</v>
      </c>
      <c r="K5165" s="20" t="s">
        <v>7109</v>
      </c>
      <c r="L5165" s="20" t="s">
        <v>3683</v>
      </c>
      <c r="M5165" s="20" t="s">
        <v>7116</v>
      </c>
      <c r="N5165" s="20" t="s">
        <v>15902</v>
      </c>
      <c r="O5165" s="20" t="s">
        <v>15918</v>
      </c>
      <c r="P5165" s="201" t="n">
        <v>43730</v>
      </c>
      <c r="Q5165" s="201" t="n">
        <v>43763</v>
      </c>
      <c r="R5165" s="20" t="n">
        <v>1</v>
      </c>
      <c r="S5165" s="20" t="s">
        <v>7130</v>
      </c>
      <c r="T5165" s="20" t="n">
        <v>92.82191611</v>
      </c>
      <c r="U5165" s="20" t="n">
        <v>73.32647533</v>
      </c>
      <c r="V5165" s="20" t="n">
        <v>112.31735689</v>
      </c>
      <c r="W5165" s="20" t="s">
        <v>11510</v>
      </c>
      <c r="X5165" s="35"/>
      <c r="Y5165" s="35" t="n">
        <v>0</v>
      </c>
      <c r="Z5165" s="35" t="n">
        <v>1</v>
      </c>
      <c r="AE5165" s="94" t="e">
        <f aca="false" t="array" ref="AE5165:AK5165">_xlfn.torow(_xlfn.unique(_xlfn._xlws.filter(cat_table[Subsector],$E5165=cat_table[Sector],"")))</f>
        <v>#NAME?</v>
      </c>
      <c r="AF5165" s="94" t="e">
        <v>#NAME?</v>
      </c>
      <c r="AG5165" s="94" t="e">
        <v>#NAME?</v>
      </c>
      <c r="AH5165" s="94" t="e">
        <v>#NAME?</v>
      </c>
      <c r="AI5165" s="94" t="e">
        <v>#NAME?</v>
      </c>
      <c r="AJ5165" s="94" t="e">
        <v>#NAME?</v>
      </c>
      <c r="AK5165" s="94" t="e">
        <v>#NAME?</v>
      </c>
      <c r="AO5165" s="94" t="e">
        <f aca="false" t="array" ref="AO5165:AT5165">_xlfn.torow(_xlfn.unique(_xlfn._xlws.filter(cat_table[Sub-subsector],($E5165=cat_table[Sector])*($F5165=cat_table[Subsector]),"")))</f>
        <v>#NAME?</v>
      </c>
      <c r="AP5165" s="94" t="e">
        <v>#NAME?</v>
      </c>
      <c r="AQ5165" s="94" t="e">
        <v>#NAME?</v>
      </c>
      <c r="AR5165" s="94" t="e">
        <v>#NAME?</v>
      </c>
      <c r="AS5165" s="94" t="e">
        <v>#NAME?</v>
      </c>
      <c r="AT5165" s="94" t="e">
        <v>#NAME?</v>
      </c>
    </row>
    <row r="5166" customFormat="false" ht="15" hidden="false" customHeight="true" outlineLevel="0" collapsed="false">
      <c r="A5166" s="20" t="s">
        <v>16217</v>
      </c>
      <c r="B5166" s="20" t="str">
        <f aca="false">INDEX(Table2[], MATCH(L5166, Location_ID!$D$2:$D$3098, 0), 1)</f>
        <v>8e93caf7-a31e-4d38-9a0f-50edf81ed4bc</v>
      </c>
      <c r="C5166" s="20" t="s">
        <v>1585</v>
      </c>
      <c r="D5166" s="230" t="s">
        <v>354</v>
      </c>
      <c r="E5166" s="20" t="s">
        <v>7134</v>
      </c>
      <c r="F5166" s="20" t="s">
        <v>7135</v>
      </c>
      <c r="G5166" s="20" t="s">
        <v>7591</v>
      </c>
      <c r="H5166" s="20"/>
      <c r="I5166" s="20" t="s">
        <v>15917</v>
      </c>
      <c r="J5166" s="20" t="s">
        <v>15918</v>
      </c>
      <c r="K5166" s="20" t="s">
        <v>7109</v>
      </c>
      <c r="L5166" s="20" t="s">
        <v>3685</v>
      </c>
      <c r="M5166" s="20" t="s">
        <v>7116</v>
      </c>
      <c r="N5166" s="20" t="s">
        <v>15902</v>
      </c>
      <c r="O5166" s="20" t="s">
        <v>15918</v>
      </c>
      <c r="P5166" s="201" t="n">
        <v>43730</v>
      </c>
      <c r="Q5166" s="201" t="n">
        <v>43763</v>
      </c>
      <c r="R5166" s="20" t="n">
        <v>1</v>
      </c>
      <c r="S5166" s="20" t="s">
        <v>7130</v>
      </c>
      <c r="T5166" s="20" t="n">
        <v>136.0863583</v>
      </c>
      <c r="U5166" s="20" t="n">
        <v>108.74831259</v>
      </c>
      <c r="V5166" s="20" t="n">
        <v>163.42440401</v>
      </c>
      <c r="W5166" s="20" t="s">
        <v>11510</v>
      </c>
      <c r="X5166" s="35"/>
      <c r="Y5166" s="35" t="n">
        <v>0</v>
      </c>
      <c r="Z5166" s="35" t="n">
        <v>1</v>
      </c>
      <c r="AE5166" s="94" t="e">
        <f aca="false" t="array" ref="AE5166:AK5166">_xlfn.torow(_xlfn.unique(_xlfn._xlws.filter(cat_table[Subsector],$E5166=cat_table[Sector],"")))</f>
        <v>#NAME?</v>
      </c>
      <c r="AF5166" s="94" t="e">
        <v>#NAME?</v>
      </c>
      <c r="AG5166" s="94" t="e">
        <v>#NAME?</v>
      </c>
      <c r="AH5166" s="94" t="e">
        <v>#NAME?</v>
      </c>
      <c r="AI5166" s="94" t="e">
        <v>#NAME?</v>
      </c>
      <c r="AJ5166" s="94" t="e">
        <v>#NAME?</v>
      </c>
      <c r="AK5166" s="94" t="e">
        <v>#NAME?</v>
      </c>
      <c r="AO5166" s="94" t="e">
        <f aca="false" t="array" ref="AO5166:AT5166">_xlfn.torow(_xlfn.unique(_xlfn._xlws.filter(cat_table[Sub-subsector],($E5166=cat_table[Sector])*($F5166=cat_table[Subsector]),"")))</f>
        <v>#NAME?</v>
      </c>
      <c r="AP5166" s="94" t="e">
        <v>#NAME?</v>
      </c>
      <c r="AQ5166" s="94" t="e">
        <v>#NAME?</v>
      </c>
      <c r="AR5166" s="94" t="e">
        <v>#NAME?</v>
      </c>
      <c r="AS5166" s="94" t="e">
        <v>#NAME?</v>
      </c>
      <c r="AT5166" s="94" t="e">
        <v>#NAME?</v>
      </c>
    </row>
    <row r="5167" customFormat="false" ht="15" hidden="false" customHeight="true" outlineLevel="0" collapsed="false">
      <c r="A5167" s="20" t="s">
        <v>16218</v>
      </c>
      <c r="B5167" s="20" t="str">
        <f aca="false">INDEX(Table2[], MATCH(L5167, Location_ID!$D$2:$D$3098, 0), 1)</f>
        <v>2ed24528-8564-4427-bd1d-4d463e67726e</v>
      </c>
      <c r="C5167" s="20" t="s">
        <v>1585</v>
      </c>
      <c r="D5167" s="230" t="s">
        <v>354</v>
      </c>
      <c r="E5167" s="20" t="s">
        <v>7134</v>
      </c>
      <c r="F5167" s="20" t="s">
        <v>7135</v>
      </c>
      <c r="G5167" s="20" t="s">
        <v>7591</v>
      </c>
      <c r="H5167" s="20"/>
      <c r="I5167" s="20" t="s">
        <v>15917</v>
      </c>
      <c r="J5167" s="20" t="s">
        <v>15918</v>
      </c>
      <c r="K5167" s="20" t="s">
        <v>7109</v>
      </c>
      <c r="L5167" s="20" t="s">
        <v>3687</v>
      </c>
      <c r="M5167" s="20" t="s">
        <v>7116</v>
      </c>
      <c r="N5167" s="20" t="s">
        <v>15902</v>
      </c>
      <c r="O5167" s="20" t="s">
        <v>15918</v>
      </c>
      <c r="P5167" s="201" t="n">
        <v>43730</v>
      </c>
      <c r="Q5167" s="201" t="n">
        <v>43763</v>
      </c>
      <c r="R5167" s="20" t="n">
        <v>1</v>
      </c>
      <c r="S5167" s="20" t="s">
        <v>7130</v>
      </c>
      <c r="T5167" s="20" t="n">
        <v>313.8477407</v>
      </c>
      <c r="U5167" s="20" t="n">
        <v>207.5032264</v>
      </c>
      <c r="V5167" s="20" t="n">
        <v>420.192255</v>
      </c>
      <c r="W5167" s="20" t="s">
        <v>11510</v>
      </c>
      <c r="X5167" s="35"/>
      <c r="Y5167" s="35" t="n">
        <v>0</v>
      </c>
      <c r="Z5167" s="35" t="n">
        <v>1</v>
      </c>
      <c r="AE5167" s="94" t="e">
        <f aca="false" t="array" ref="AE5167:AK5167">_xlfn.torow(_xlfn.unique(_xlfn._xlws.filter(cat_table[Subsector],$E5167=cat_table[Sector],"")))</f>
        <v>#NAME?</v>
      </c>
      <c r="AF5167" s="94" t="e">
        <v>#NAME?</v>
      </c>
      <c r="AG5167" s="94" t="e">
        <v>#NAME?</v>
      </c>
      <c r="AH5167" s="94" t="e">
        <v>#NAME?</v>
      </c>
      <c r="AI5167" s="94" t="e">
        <v>#NAME?</v>
      </c>
      <c r="AJ5167" s="94" t="e">
        <v>#NAME?</v>
      </c>
      <c r="AK5167" s="94" t="e">
        <v>#NAME?</v>
      </c>
      <c r="AO5167" s="94" t="e">
        <f aca="false" t="array" ref="AO5167:AT5167">_xlfn.torow(_xlfn.unique(_xlfn._xlws.filter(cat_table[Sub-subsector],($E5167=cat_table[Sector])*($F5167=cat_table[Subsector]),"")))</f>
        <v>#NAME?</v>
      </c>
      <c r="AP5167" s="94" t="e">
        <v>#NAME?</v>
      </c>
      <c r="AQ5167" s="94" t="e">
        <v>#NAME?</v>
      </c>
      <c r="AR5167" s="94" t="e">
        <v>#NAME?</v>
      </c>
      <c r="AS5167" s="94" t="e">
        <v>#NAME?</v>
      </c>
      <c r="AT5167" s="94" t="e">
        <v>#NAME?</v>
      </c>
    </row>
    <row r="5168" customFormat="false" ht="15" hidden="false" customHeight="true" outlineLevel="0" collapsed="false">
      <c r="A5168" s="20" t="s">
        <v>16219</v>
      </c>
      <c r="B5168" s="20" t="str">
        <f aca="false">INDEX(Table2[], MATCH(L5168, Location_ID!$D$2:$D$3098, 0), 1)</f>
        <v>4098250e-68a9-4734-8bb9-bf1ea9c4c087</v>
      </c>
      <c r="C5168" s="20" t="s">
        <v>1585</v>
      </c>
      <c r="D5168" s="230" t="s">
        <v>354</v>
      </c>
      <c r="E5168" s="20" t="s">
        <v>7134</v>
      </c>
      <c r="F5168" s="20" t="s">
        <v>7135</v>
      </c>
      <c r="G5168" s="20" t="s">
        <v>7591</v>
      </c>
      <c r="H5168" s="20"/>
      <c r="I5168" s="20" t="s">
        <v>15917</v>
      </c>
      <c r="J5168" s="20" t="s">
        <v>15925</v>
      </c>
      <c r="K5168" s="20" t="s">
        <v>7109</v>
      </c>
      <c r="L5168" s="20" t="s">
        <v>3689</v>
      </c>
      <c r="M5168" s="20" t="s">
        <v>7116</v>
      </c>
      <c r="N5168" s="20" t="s">
        <v>15902</v>
      </c>
      <c r="O5168" s="20" t="s">
        <v>15925</v>
      </c>
      <c r="P5168" s="201" t="n">
        <v>43730</v>
      </c>
      <c r="Q5168" s="201" t="n">
        <v>43763</v>
      </c>
      <c r="R5168" s="20" t="n">
        <v>1</v>
      </c>
      <c r="S5168" s="20" t="s">
        <v>7130</v>
      </c>
      <c r="T5168" s="20" t="n">
        <v>54.31548114</v>
      </c>
      <c r="U5168" s="20" t="n">
        <v>33.31435769</v>
      </c>
      <c r="V5168" s="20" t="n">
        <v>75.31660459</v>
      </c>
      <c r="W5168" s="20" t="s">
        <v>11510</v>
      </c>
      <c r="X5168" s="35"/>
      <c r="Y5168" s="35" t="n">
        <v>0</v>
      </c>
      <c r="Z5168" s="35" t="n">
        <v>1</v>
      </c>
      <c r="AE5168" s="94" t="e">
        <f aca="false" t="array" ref="AE5168:AK5168">_xlfn.torow(_xlfn.unique(_xlfn._xlws.filter(cat_table[Subsector],$E5168=cat_table[Sector],"")))</f>
        <v>#NAME?</v>
      </c>
      <c r="AF5168" s="94" t="e">
        <v>#NAME?</v>
      </c>
      <c r="AG5168" s="94" t="e">
        <v>#NAME?</v>
      </c>
      <c r="AH5168" s="94" t="e">
        <v>#NAME?</v>
      </c>
      <c r="AI5168" s="94" t="e">
        <v>#NAME?</v>
      </c>
      <c r="AJ5168" s="94" t="e">
        <v>#NAME?</v>
      </c>
      <c r="AK5168" s="94" t="e">
        <v>#NAME?</v>
      </c>
      <c r="AO5168" s="94" t="e">
        <f aca="false" t="array" ref="AO5168:AT5168">_xlfn.torow(_xlfn.unique(_xlfn._xlws.filter(cat_table[Sub-subsector],($E5168=cat_table[Sector])*($F5168=cat_table[Subsector]),"")))</f>
        <v>#NAME?</v>
      </c>
      <c r="AP5168" s="94" t="e">
        <v>#NAME?</v>
      </c>
      <c r="AQ5168" s="94" t="e">
        <v>#NAME?</v>
      </c>
      <c r="AR5168" s="94" t="e">
        <v>#NAME?</v>
      </c>
      <c r="AS5168" s="94" t="e">
        <v>#NAME?</v>
      </c>
      <c r="AT5168" s="94" t="e">
        <v>#NAME?</v>
      </c>
    </row>
    <row r="5169" customFormat="false" ht="15" hidden="false" customHeight="true" outlineLevel="0" collapsed="false">
      <c r="A5169" s="20" t="s">
        <v>16220</v>
      </c>
      <c r="B5169" s="20" t="str">
        <f aca="false">INDEX(Table2[], MATCH(L5169, Location_ID!$D$2:$D$3098, 0), 1)</f>
        <v>99d70258-5538-4d3e-a7f8-036e9d8dd7f7</v>
      </c>
      <c r="C5169" s="20" t="s">
        <v>1585</v>
      </c>
      <c r="D5169" s="230" t="s">
        <v>354</v>
      </c>
      <c r="E5169" s="20" t="s">
        <v>7134</v>
      </c>
      <c r="F5169" s="20" t="s">
        <v>7135</v>
      </c>
      <c r="G5169" s="20" t="s">
        <v>7591</v>
      </c>
      <c r="H5169" s="20"/>
      <c r="I5169" s="20" t="s">
        <v>15917</v>
      </c>
      <c r="J5169" s="20" t="s">
        <v>15922</v>
      </c>
      <c r="K5169" s="20" t="s">
        <v>7109</v>
      </c>
      <c r="L5169" s="20" t="s">
        <v>3691</v>
      </c>
      <c r="M5169" s="20" t="s">
        <v>7116</v>
      </c>
      <c r="N5169" s="20" t="s">
        <v>15902</v>
      </c>
      <c r="O5169" s="20" t="s">
        <v>15922</v>
      </c>
      <c r="P5169" s="201" t="n">
        <v>43730</v>
      </c>
      <c r="Q5169" s="201" t="n">
        <v>43763</v>
      </c>
      <c r="R5169" s="20" t="n">
        <v>1</v>
      </c>
      <c r="S5169" s="20" t="s">
        <v>7130</v>
      </c>
      <c r="T5169" s="20" t="n">
        <v>113.32903</v>
      </c>
      <c r="U5169" s="20" t="n">
        <v>96.10053989</v>
      </c>
      <c r="V5169" s="20" t="n">
        <v>130.55752011</v>
      </c>
      <c r="W5169" s="20" t="s">
        <v>11510</v>
      </c>
      <c r="X5169" s="35"/>
      <c r="Y5169" s="35" t="n">
        <v>0</v>
      </c>
      <c r="Z5169" s="35" t="n">
        <v>1</v>
      </c>
      <c r="AE5169" s="94" t="e">
        <f aca="false" t="array" ref="AE5169:AK5169">_xlfn.torow(_xlfn.unique(_xlfn._xlws.filter(cat_table[Subsector],$E5169=cat_table[Sector],"")))</f>
        <v>#NAME?</v>
      </c>
      <c r="AF5169" s="94" t="e">
        <v>#NAME?</v>
      </c>
      <c r="AG5169" s="94" t="e">
        <v>#NAME?</v>
      </c>
      <c r="AH5169" s="94" t="e">
        <v>#NAME?</v>
      </c>
      <c r="AI5169" s="94" t="e">
        <v>#NAME?</v>
      </c>
      <c r="AJ5169" s="94" t="e">
        <v>#NAME?</v>
      </c>
      <c r="AK5169" s="94" t="e">
        <v>#NAME?</v>
      </c>
      <c r="AO5169" s="94" t="e">
        <f aca="false" t="array" ref="AO5169:AT5169">_xlfn.torow(_xlfn.unique(_xlfn._xlws.filter(cat_table[Sub-subsector],($E5169=cat_table[Sector])*($F5169=cat_table[Subsector]),"")))</f>
        <v>#NAME?</v>
      </c>
      <c r="AP5169" s="94" t="e">
        <v>#NAME?</v>
      </c>
      <c r="AQ5169" s="94" t="e">
        <v>#NAME?</v>
      </c>
      <c r="AR5169" s="94" t="e">
        <v>#NAME?</v>
      </c>
      <c r="AS5169" s="94" t="e">
        <v>#NAME?</v>
      </c>
      <c r="AT5169" s="94" t="e">
        <v>#NAME?</v>
      </c>
    </row>
    <row r="5170" customFormat="false" ht="15" hidden="false" customHeight="true" outlineLevel="0" collapsed="false">
      <c r="A5170" s="20" t="s">
        <v>16221</v>
      </c>
      <c r="B5170" s="20" t="str">
        <f aca="false">INDEX(Table2[], MATCH(L5170, Location_ID!$D$2:$D$3098, 0), 1)</f>
        <v>7c7ccb60-bf1a-4dab-b7cf-5368a0213c99</v>
      </c>
      <c r="C5170" s="20" t="s">
        <v>1585</v>
      </c>
      <c r="D5170" s="230" t="s">
        <v>354</v>
      </c>
      <c r="E5170" s="20" t="s">
        <v>7134</v>
      </c>
      <c r="F5170" s="20" t="s">
        <v>7135</v>
      </c>
      <c r="G5170" s="20" t="s">
        <v>7591</v>
      </c>
      <c r="H5170" s="20"/>
      <c r="I5170" s="20" t="s">
        <v>15917</v>
      </c>
      <c r="J5170" s="20" t="s">
        <v>15918</v>
      </c>
      <c r="K5170" s="20" t="s">
        <v>7109</v>
      </c>
      <c r="L5170" s="20" t="s">
        <v>3693</v>
      </c>
      <c r="M5170" s="20" t="s">
        <v>7116</v>
      </c>
      <c r="N5170" s="20" t="s">
        <v>15902</v>
      </c>
      <c r="O5170" s="20" t="s">
        <v>15918</v>
      </c>
      <c r="P5170" s="201" t="n">
        <v>43730</v>
      </c>
      <c r="Q5170" s="201" t="n">
        <v>43763</v>
      </c>
      <c r="R5170" s="20" t="n">
        <v>1</v>
      </c>
      <c r="S5170" s="20" t="s">
        <v>7130</v>
      </c>
      <c r="T5170" s="20" t="n">
        <v>85.99591926</v>
      </c>
      <c r="U5170" s="20" t="n">
        <v>67.03470439</v>
      </c>
      <c r="V5170" s="20" t="n">
        <v>104.95713413</v>
      </c>
      <c r="W5170" s="20" t="s">
        <v>11510</v>
      </c>
      <c r="X5170" s="35"/>
      <c r="Y5170" s="35" t="n">
        <v>0</v>
      </c>
      <c r="Z5170" s="35" t="n">
        <v>1</v>
      </c>
      <c r="AE5170" s="94" t="e">
        <f aca="false" t="array" ref="AE5170:AK5170">_xlfn.torow(_xlfn.unique(_xlfn._xlws.filter(cat_table[Subsector],$E5170=cat_table[Sector],"")))</f>
        <v>#NAME?</v>
      </c>
      <c r="AF5170" s="94" t="e">
        <v>#NAME?</v>
      </c>
      <c r="AG5170" s="94" t="e">
        <v>#NAME?</v>
      </c>
      <c r="AH5170" s="94" t="e">
        <v>#NAME?</v>
      </c>
      <c r="AI5170" s="94" t="e">
        <v>#NAME?</v>
      </c>
      <c r="AJ5170" s="94" t="e">
        <v>#NAME?</v>
      </c>
      <c r="AK5170" s="94" t="e">
        <v>#NAME?</v>
      </c>
      <c r="AO5170" s="94" t="e">
        <f aca="false" t="array" ref="AO5170:AT5170">_xlfn.torow(_xlfn.unique(_xlfn._xlws.filter(cat_table[Sub-subsector],($E5170=cat_table[Sector])*($F5170=cat_table[Subsector]),"")))</f>
        <v>#NAME?</v>
      </c>
      <c r="AP5170" s="94" t="e">
        <v>#NAME?</v>
      </c>
      <c r="AQ5170" s="94" t="e">
        <v>#NAME?</v>
      </c>
      <c r="AR5170" s="94" t="e">
        <v>#NAME?</v>
      </c>
      <c r="AS5170" s="94" t="e">
        <v>#NAME?</v>
      </c>
      <c r="AT5170" s="94" t="e">
        <v>#NAME?</v>
      </c>
    </row>
    <row r="5171" customFormat="false" ht="15" hidden="false" customHeight="true" outlineLevel="0" collapsed="false">
      <c r="A5171" s="20" t="s">
        <v>16222</v>
      </c>
      <c r="B5171" s="20" t="str">
        <f aca="false">INDEX(Table2[], MATCH(L5171, Location_ID!$D$2:$D$3098, 0), 1)</f>
        <v>281f65cf-5179-4905-9165-33cb1f10a290</v>
      </c>
      <c r="C5171" s="20" t="s">
        <v>1585</v>
      </c>
      <c r="D5171" s="230" t="s">
        <v>354</v>
      </c>
      <c r="E5171" s="20" t="s">
        <v>7134</v>
      </c>
      <c r="F5171" s="20" t="s">
        <v>7135</v>
      </c>
      <c r="G5171" s="20" t="s">
        <v>7591</v>
      </c>
      <c r="H5171" s="20"/>
      <c r="I5171" s="20" t="s">
        <v>15917</v>
      </c>
      <c r="J5171" s="20" t="s">
        <v>15927</v>
      </c>
      <c r="K5171" s="20" t="s">
        <v>7109</v>
      </c>
      <c r="L5171" s="20" t="s">
        <v>3695</v>
      </c>
      <c r="M5171" s="20" t="s">
        <v>7116</v>
      </c>
      <c r="N5171" s="20" t="s">
        <v>15902</v>
      </c>
      <c r="O5171" s="20" t="s">
        <v>15927</v>
      </c>
      <c r="P5171" s="201" t="n">
        <v>43730</v>
      </c>
      <c r="Q5171" s="201" t="n">
        <v>43763</v>
      </c>
      <c r="R5171" s="20" t="n">
        <v>1</v>
      </c>
      <c r="S5171" s="20" t="s">
        <v>7130</v>
      </c>
      <c r="T5171" s="20" t="n">
        <v>240.1919114</v>
      </c>
      <c r="U5171" s="20" t="n">
        <v>140.73889075</v>
      </c>
      <c r="V5171" s="20" t="n">
        <v>339.64493205</v>
      </c>
      <c r="W5171" s="20" t="s">
        <v>11510</v>
      </c>
      <c r="X5171" s="35"/>
      <c r="Y5171" s="35" t="n">
        <v>0</v>
      </c>
      <c r="Z5171" s="35" t="n">
        <v>1</v>
      </c>
      <c r="AE5171" s="94" t="e">
        <f aca="false" t="array" ref="AE5171:AK5171">_xlfn.torow(_xlfn.unique(_xlfn._xlws.filter(cat_table[Subsector],$E5171=cat_table[Sector],"")))</f>
        <v>#NAME?</v>
      </c>
      <c r="AF5171" s="94" t="e">
        <v>#NAME?</v>
      </c>
      <c r="AG5171" s="94" t="e">
        <v>#NAME?</v>
      </c>
      <c r="AH5171" s="94" t="e">
        <v>#NAME?</v>
      </c>
      <c r="AI5171" s="94" t="e">
        <v>#NAME?</v>
      </c>
      <c r="AJ5171" s="94" t="e">
        <v>#NAME?</v>
      </c>
      <c r="AK5171" s="94" t="e">
        <v>#NAME?</v>
      </c>
      <c r="AO5171" s="94" t="e">
        <f aca="false" t="array" ref="AO5171:AT5171">_xlfn.torow(_xlfn.unique(_xlfn._xlws.filter(cat_table[Sub-subsector],($E5171=cat_table[Sector])*($F5171=cat_table[Subsector]),"")))</f>
        <v>#NAME?</v>
      </c>
      <c r="AP5171" s="94" t="e">
        <v>#NAME?</v>
      </c>
      <c r="AQ5171" s="94" t="e">
        <v>#NAME?</v>
      </c>
      <c r="AR5171" s="94" t="e">
        <v>#NAME?</v>
      </c>
      <c r="AS5171" s="94" t="e">
        <v>#NAME?</v>
      </c>
      <c r="AT5171" s="94" t="e">
        <v>#NAME?</v>
      </c>
    </row>
    <row r="5172" customFormat="false" ht="15" hidden="false" customHeight="true" outlineLevel="0" collapsed="false">
      <c r="A5172" s="20" t="s">
        <v>16223</v>
      </c>
      <c r="B5172" s="20" t="str">
        <f aca="false">INDEX(Table2[], MATCH(L5172, Location_ID!$D$2:$D$3098, 0), 1)</f>
        <v>f498e75f-b717-4752-8ccb-2a69253eb300</v>
      </c>
      <c r="C5172" s="20" t="s">
        <v>1585</v>
      </c>
      <c r="D5172" s="230" t="s">
        <v>354</v>
      </c>
      <c r="E5172" s="20" t="s">
        <v>7134</v>
      </c>
      <c r="F5172" s="20" t="s">
        <v>7135</v>
      </c>
      <c r="G5172" s="20" t="s">
        <v>7591</v>
      </c>
      <c r="H5172" s="20"/>
      <c r="I5172" s="20" t="s">
        <v>15917</v>
      </c>
      <c r="J5172" s="20" t="s">
        <v>15932</v>
      </c>
      <c r="K5172" s="20" t="s">
        <v>7109</v>
      </c>
      <c r="L5172" s="20" t="s">
        <v>3697</v>
      </c>
      <c r="M5172" s="20" t="s">
        <v>7116</v>
      </c>
      <c r="N5172" s="20" t="s">
        <v>15902</v>
      </c>
      <c r="O5172" s="20" t="s">
        <v>15932</v>
      </c>
      <c r="P5172" s="201" t="n">
        <v>43730</v>
      </c>
      <c r="Q5172" s="201" t="n">
        <v>43763</v>
      </c>
      <c r="R5172" s="20" t="n">
        <v>1</v>
      </c>
      <c r="S5172" s="20" t="s">
        <v>7130</v>
      </c>
      <c r="T5172" s="20" t="n">
        <v>45.04554482</v>
      </c>
      <c r="U5172" s="20" t="n">
        <v>23.93513264</v>
      </c>
      <c r="V5172" s="20" t="n">
        <v>66.155957</v>
      </c>
      <c r="W5172" s="20" t="s">
        <v>11510</v>
      </c>
      <c r="X5172" s="35"/>
      <c r="Y5172" s="35" t="n">
        <v>0</v>
      </c>
      <c r="Z5172" s="35" t="n">
        <v>1</v>
      </c>
      <c r="AE5172" s="94" t="e">
        <f aca="false" t="array" ref="AE5172:AK5172">_xlfn.torow(_xlfn.unique(_xlfn._xlws.filter(cat_table[Subsector],$E5172=cat_table[Sector],"")))</f>
        <v>#NAME?</v>
      </c>
      <c r="AF5172" s="94" t="e">
        <v>#NAME?</v>
      </c>
      <c r="AG5172" s="94" t="e">
        <v>#NAME?</v>
      </c>
      <c r="AH5172" s="94" t="e">
        <v>#NAME?</v>
      </c>
      <c r="AI5172" s="94" t="e">
        <v>#NAME?</v>
      </c>
      <c r="AJ5172" s="94" t="e">
        <v>#NAME?</v>
      </c>
      <c r="AK5172" s="94" t="e">
        <v>#NAME?</v>
      </c>
      <c r="AO5172" s="94" t="e">
        <f aca="false" t="array" ref="AO5172:AT5172">_xlfn.torow(_xlfn.unique(_xlfn._xlws.filter(cat_table[Sub-subsector],($E5172=cat_table[Sector])*($F5172=cat_table[Subsector]),"")))</f>
        <v>#NAME?</v>
      </c>
      <c r="AP5172" s="94" t="e">
        <v>#NAME?</v>
      </c>
      <c r="AQ5172" s="94" t="e">
        <v>#NAME?</v>
      </c>
      <c r="AR5172" s="94" t="e">
        <v>#NAME?</v>
      </c>
      <c r="AS5172" s="94" t="e">
        <v>#NAME?</v>
      </c>
      <c r="AT5172" s="94" t="e">
        <v>#NAME?</v>
      </c>
    </row>
    <row r="5173" customFormat="false" ht="15" hidden="false" customHeight="true" outlineLevel="0" collapsed="false">
      <c r="A5173" s="20" t="s">
        <v>16224</v>
      </c>
      <c r="B5173" s="20" t="str">
        <f aca="false">INDEX(Table2[], MATCH(L5173, Location_ID!$D$2:$D$3098, 0), 1)</f>
        <v>d63b2f9f-dc84-4046-9475-c67e656a7fb5</v>
      </c>
      <c r="C5173" s="20" t="s">
        <v>1585</v>
      </c>
      <c r="D5173" s="230" t="s">
        <v>354</v>
      </c>
      <c r="E5173" s="20" t="s">
        <v>7134</v>
      </c>
      <c r="F5173" s="20" t="s">
        <v>7135</v>
      </c>
      <c r="G5173" s="20" t="s">
        <v>7591</v>
      </c>
      <c r="H5173" s="20"/>
      <c r="I5173" s="20" t="s">
        <v>15917</v>
      </c>
      <c r="J5173" s="20" t="s">
        <v>317</v>
      </c>
      <c r="K5173" s="20" t="s">
        <v>7109</v>
      </c>
      <c r="L5173" s="20" t="s">
        <v>3699</v>
      </c>
      <c r="M5173" s="20" t="s">
        <v>7116</v>
      </c>
      <c r="N5173" s="20" t="s">
        <v>15902</v>
      </c>
      <c r="O5173" s="20" t="s">
        <v>317</v>
      </c>
      <c r="P5173" s="201" t="n">
        <v>43730</v>
      </c>
      <c r="Q5173" s="201" t="n">
        <v>43763</v>
      </c>
      <c r="R5173" s="20" t="n">
        <v>1</v>
      </c>
      <c r="S5173" s="20" t="s">
        <v>7130</v>
      </c>
      <c r="T5173" s="20" t="n">
        <v>52.89304189</v>
      </c>
      <c r="U5173" s="20" t="n">
        <v>42.896895212</v>
      </c>
      <c r="V5173" s="20" t="n">
        <v>62.889188568</v>
      </c>
      <c r="W5173" s="20" t="s">
        <v>11510</v>
      </c>
      <c r="X5173" s="35"/>
      <c r="Y5173" s="35" t="n">
        <v>0</v>
      </c>
      <c r="Z5173" s="35" t="n">
        <v>1</v>
      </c>
      <c r="AE5173" s="94" t="e">
        <f aca="false" t="array" ref="AE5173:AK5173">_xlfn.torow(_xlfn.unique(_xlfn._xlws.filter(cat_table[Subsector],$E5173=cat_table[Sector],"")))</f>
        <v>#NAME?</v>
      </c>
      <c r="AF5173" s="94" t="e">
        <v>#NAME?</v>
      </c>
      <c r="AG5173" s="94" t="e">
        <v>#NAME?</v>
      </c>
      <c r="AH5173" s="94" t="e">
        <v>#NAME?</v>
      </c>
      <c r="AI5173" s="94" t="e">
        <v>#NAME?</v>
      </c>
      <c r="AJ5173" s="94" t="e">
        <v>#NAME?</v>
      </c>
      <c r="AK5173" s="94" t="e">
        <v>#NAME?</v>
      </c>
      <c r="AO5173" s="94" t="e">
        <f aca="false" t="array" ref="AO5173:AT5173">_xlfn.torow(_xlfn.unique(_xlfn._xlws.filter(cat_table[Sub-subsector],($E5173=cat_table[Sector])*($F5173=cat_table[Subsector]),"")))</f>
        <v>#NAME?</v>
      </c>
      <c r="AP5173" s="94" t="e">
        <v>#NAME?</v>
      </c>
      <c r="AQ5173" s="94" t="e">
        <v>#NAME?</v>
      </c>
      <c r="AR5173" s="94" t="e">
        <v>#NAME?</v>
      </c>
      <c r="AS5173" s="94" t="e">
        <v>#NAME?</v>
      </c>
      <c r="AT5173" s="94" t="e">
        <v>#NAME?</v>
      </c>
    </row>
    <row r="5174" customFormat="false" ht="15" hidden="false" customHeight="true" outlineLevel="0" collapsed="false">
      <c r="A5174" s="20" t="s">
        <v>16225</v>
      </c>
      <c r="B5174" s="20" t="str">
        <f aca="false">INDEX(Table2[], MATCH(L5174, Location_ID!$D$2:$D$3098, 0), 1)</f>
        <v>60e23095-6c49-4c5c-a6ef-a2cf1905c9a1</v>
      </c>
      <c r="C5174" s="20" t="s">
        <v>1585</v>
      </c>
      <c r="D5174" s="230" t="s">
        <v>354</v>
      </c>
      <c r="E5174" s="20" t="s">
        <v>7134</v>
      </c>
      <c r="F5174" s="20" t="s">
        <v>7135</v>
      </c>
      <c r="G5174" s="20" t="s">
        <v>7591</v>
      </c>
      <c r="H5174" s="20"/>
      <c r="I5174" s="20" t="s">
        <v>15917</v>
      </c>
      <c r="J5174" s="20" t="s">
        <v>15932</v>
      </c>
      <c r="K5174" s="20" t="s">
        <v>7109</v>
      </c>
      <c r="L5174" s="20" t="s">
        <v>3701</v>
      </c>
      <c r="M5174" s="20" t="s">
        <v>7116</v>
      </c>
      <c r="N5174" s="20" t="s">
        <v>15902</v>
      </c>
      <c r="O5174" s="20" t="s">
        <v>15932</v>
      </c>
      <c r="P5174" s="201" t="n">
        <v>43730</v>
      </c>
      <c r="Q5174" s="201" t="n">
        <v>43763</v>
      </c>
      <c r="R5174" s="20" t="n">
        <v>1</v>
      </c>
      <c r="S5174" s="20" t="s">
        <v>7130</v>
      </c>
      <c r="T5174" s="20" t="n">
        <v>254.5409611</v>
      </c>
      <c r="U5174" s="20" t="n">
        <v>219.09168477</v>
      </c>
      <c r="V5174" s="20" t="n">
        <v>289.99023743</v>
      </c>
      <c r="W5174" s="20" t="s">
        <v>11510</v>
      </c>
      <c r="X5174" s="35"/>
      <c r="Y5174" s="35" t="n">
        <v>0</v>
      </c>
      <c r="Z5174" s="35" t="n">
        <v>1</v>
      </c>
      <c r="AE5174" s="94" t="e">
        <f aca="false" t="array" ref="AE5174:AK5174">_xlfn.torow(_xlfn.unique(_xlfn._xlws.filter(cat_table[Subsector],$E5174=cat_table[Sector],"")))</f>
        <v>#NAME?</v>
      </c>
      <c r="AF5174" s="94" t="e">
        <v>#NAME?</v>
      </c>
      <c r="AG5174" s="94" t="e">
        <v>#NAME?</v>
      </c>
      <c r="AH5174" s="94" t="e">
        <v>#NAME?</v>
      </c>
      <c r="AI5174" s="94" t="e">
        <v>#NAME?</v>
      </c>
      <c r="AJ5174" s="94" t="e">
        <v>#NAME?</v>
      </c>
      <c r="AK5174" s="94" t="e">
        <v>#NAME?</v>
      </c>
      <c r="AO5174" s="94" t="e">
        <f aca="false" t="array" ref="AO5174:AT5174">_xlfn.torow(_xlfn.unique(_xlfn._xlws.filter(cat_table[Sub-subsector],($E5174=cat_table[Sector])*($F5174=cat_table[Subsector]),"")))</f>
        <v>#NAME?</v>
      </c>
      <c r="AP5174" s="94" t="e">
        <v>#NAME?</v>
      </c>
      <c r="AQ5174" s="94" t="e">
        <v>#NAME?</v>
      </c>
      <c r="AR5174" s="94" t="e">
        <v>#NAME?</v>
      </c>
      <c r="AS5174" s="94" t="e">
        <v>#NAME?</v>
      </c>
      <c r="AT5174" s="94" t="e">
        <v>#NAME?</v>
      </c>
    </row>
    <row r="5175" customFormat="false" ht="15" hidden="false" customHeight="true" outlineLevel="0" collapsed="false">
      <c r="A5175" s="20" t="s">
        <v>16226</v>
      </c>
      <c r="B5175" s="20" t="str">
        <f aca="false">INDEX(Table2[], MATCH(L5175, Location_ID!$D$2:$D$3098, 0), 1)</f>
        <v>2e32d57b-fadb-4365-8ada-d8b575de3be4</v>
      </c>
      <c r="C5175" s="20" t="s">
        <v>1585</v>
      </c>
      <c r="D5175" s="230" t="s">
        <v>354</v>
      </c>
      <c r="E5175" s="20" t="s">
        <v>7134</v>
      </c>
      <c r="F5175" s="20" t="s">
        <v>7135</v>
      </c>
      <c r="G5175" s="20" t="s">
        <v>7591</v>
      </c>
      <c r="H5175" s="20"/>
      <c r="I5175" s="20" t="s">
        <v>15917</v>
      </c>
      <c r="J5175" s="20" t="s">
        <v>15918</v>
      </c>
      <c r="K5175" s="20" t="s">
        <v>7109</v>
      </c>
      <c r="L5175" s="20" t="s">
        <v>3703</v>
      </c>
      <c r="M5175" s="20" t="s">
        <v>7116</v>
      </c>
      <c r="N5175" s="20" t="s">
        <v>15902</v>
      </c>
      <c r="O5175" s="20" t="s">
        <v>15918</v>
      </c>
      <c r="P5175" s="201" t="n">
        <v>43730</v>
      </c>
      <c r="Q5175" s="201" t="n">
        <v>43763</v>
      </c>
      <c r="R5175" s="20" t="n">
        <v>1</v>
      </c>
      <c r="S5175" s="20" t="s">
        <v>7130</v>
      </c>
      <c r="T5175" s="20" t="n">
        <v>87.04111826</v>
      </c>
      <c r="U5175" s="20" t="n">
        <v>68.15587604</v>
      </c>
      <c r="V5175" s="20" t="n">
        <v>105.92636048</v>
      </c>
      <c r="W5175" s="20" t="s">
        <v>11510</v>
      </c>
      <c r="X5175" s="35"/>
      <c r="Y5175" s="35" t="n">
        <v>0</v>
      </c>
      <c r="Z5175" s="35" t="n">
        <v>1</v>
      </c>
      <c r="AE5175" s="94" t="e">
        <f aca="false" t="array" ref="AE5175:AK5175">_xlfn.torow(_xlfn.unique(_xlfn._xlws.filter(cat_table[Subsector],$E5175=cat_table[Sector],"")))</f>
        <v>#NAME?</v>
      </c>
      <c r="AF5175" s="94" t="e">
        <v>#NAME?</v>
      </c>
      <c r="AG5175" s="94" t="e">
        <v>#NAME?</v>
      </c>
      <c r="AH5175" s="94" t="e">
        <v>#NAME?</v>
      </c>
      <c r="AI5175" s="94" t="e">
        <v>#NAME?</v>
      </c>
      <c r="AJ5175" s="94" t="e">
        <v>#NAME?</v>
      </c>
      <c r="AK5175" s="94" t="e">
        <v>#NAME?</v>
      </c>
      <c r="AO5175" s="94" t="e">
        <f aca="false" t="array" ref="AO5175:AT5175">_xlfn.torow(_xlfn.unique(_xlfn._xlws.filter(cat_table[Sub-subsector],($E5175=cat_table[Sector])*($F5175=cat_table[Subsector]),"")))</f>
        <v>#NAME?</v>
      </c>
      <c r="AP5175" s="94" t="e">
        <v>#NAME?</v>
      </c>
      <c r="AQ5175" s="94" t="e">
        <v>#NAME?</v>
      </c>
      <c r="AR5175" s="94" t="e">
        <v>#NAME?</v>
      </c>
      <c r="AS5175" s="94" t="e">
        <v>#NAME?</v>
      </c>
      <c r="AT5175" s="94" t="e">
        <v>#NAME?</v>
      </c>
    </row>
    <row r="5176" customFormat="false" ht="15" hidden="false" customHeight="true" outlineLevel="0" collapsed="false">
      <c r="A5176" s="20" t="s">
        <v>16227</v>
      </c>
      <c r="B5176" s="20" t="str">
        <f aca="false">INDEX(Table2[], MATCH(L5176, Location_ID!$D$2:$D$3098, 0), 1)</f>
        <v>b3d585e4-53c3-4a24-a877-007a2e0e6f2f</v>
      </c>
      <c r="C5176" s="20" t="s">
        <v>1585</v>
      </c>
      <c r="D5176" s="230" t="s">
        <v>354</v>
      </c>
      <c r="E5176" s="20" t="s">
        <v>7134</v>
      </c>
      <c r="F5176" s="20" t="s">
        <v>7135</v>
      </c>
      <c r="G5176" s="20" t="s">
        <v>7591</v>
      </c>
      <c r="H5176" s="20"/>
      <c r="I5176" s="20" t="s">
        <v>15917</v>
      </c>
      <c r="J5176" s="20" t="s">
        <v>15927</v>
      </c>
      <c r="K5176" s="20" t="s">
        <v>7109</v>
      </c>
      <c r="L5176" s="20" t="s">
        <v>3705</v>
      </c>
      <c r="M5176" s="20" t="s">
        <v>7116</v>
      </c>
      <c r="N5176" s="20" t="s">
        <v>15902</v>
      </c>
      <c r="O5176" s="20" t="s">
        <v>15927</v>
      </c>
      <c r="P5176" s="201" t="n">
        <v>43730</v>
      </c>
      <c r="Q5176" s="201" t="n">
        <v>43763</v>
      </c>
      <c r="R5176" s="20" t="n">
        <v>1</v>
      </c>
      <c r="S5176" s="20" t="s">
        <v>7130</v>
      </c>
      <c r="T5176" s="20" t="n">
        <v>208.8585651</v>
      </c>
      <c r="U5176" s="20" t="n">
        <v>149.62129882</v>
      </c>
      <c r="V5176" s="20" t="n">
        <v>268.09583138</v>
      </c>
      <c r="W5176" s="20" t="s">
        <v>11510</v>
      </c>
      <c r="X5176" s="35"/>
      <c r="Y5176" s="35" t="n">
        <v>0</v>
      </c>
      <c r="Z5176" s="35" t="n">
        <v>1</v>
      </c>
      <c r="AE5176" s="94" t="e">
        <f aca="false" t="array" ref="AE5176:AK5176">_xlfn.torow(_xlfn.unique(_xlfn._xlws.filter(cat_table[Subsector],$E5176=cat_table[Sector],"")))</f>
        <v>#NAME?</v>
      </c>
      <c r="AF5176" s="94" t="e">
        <v>#NAME?</v>
      </c>
      <c r="AG5176" s="94" t="e">
        <v>#NAME?</v>
      </c>
      <c r="AH5176" s="94" t="e">
        <v>#NAME?</v>
      </c>
      <c r="AI5176" s="94" t="e">
        <v>#NAME?</v>
      </c>
      <c r="AJ5176" s="94" t="e">
        <v>#NAME?</v>
      </c>
      <c r="AK5176" s="94" t="e">
        <v>#NAME?</v>
      </c>
      <c r="AO5176" s="94" t="e">
        <f aca="false" t="array" ref="AO5176:AT5176">_xlfn.torow(_xlfn.unique(_xlfn._xlws.filter(cat_table[Sub-subsector],($E5176=cat_table[Sector])*($F5176=cat_table[Subsector]),"")))</f>
        <v>#NAME?</v>
      </c>
      <c r="AP5176" s="94" t="e">
        <v>#NAME?</v>
      </c>
      <c r="AQ5176" s="94" t="e">
        <v>#NAME?</v>
      </c>
      <c r="AR5176" s="94" t="e">
        <v>#NAME?</v>
      </c>
      <c r="AS5176" s="94" t="e">
        <v>#NAME?</v>
      </c>
      <c r="AT5176" s="94" t="e">
        <v>#NAME?</v>
      </c>
    </row>
    <row r="5177" customFormat="false" ht="15" hidden="false" customHeight="true" outlineLevel="0" collapsed="false">
      <c r="A5177" s="20" t="s">
        <v>16228</v>
      </c>
      <c r="B5177" s="20" t="str">
        <f aca="false">INDEX(Table2[], MATCH(L5177, Location_ID!$D$2:$D$3098, 0), 1)</f>
        <v>df44281d-bfcc-4314-aec4-600c76c4ced4</v>
      </c>
      <c r="C5177" s="20" t="s">
        <v>1585</v>
      </c>
      <c r="D5177" s="230" t="s">
        <v>354</v>
      </c>
      <c r="E5177" s="20" t="s">
        <v>7134</v>
      </c>
      <c r="F5177" s="20" t="s">
        <v>7135</v>
      </c>
      <c r="G5177" s="20" t="s">
        <v>7591</v>
      </c>
      <c r="H5177" s="20"/>
      <c r="I5177" s="20" t="s">
        <v>15917</v>
      </c>
      <c r="J5177" s="20" t="s">
        <v>15922</v>
      </c>
      <c r="K5177" s="20" t="s">
        <v>7109</v>
      </c>
      <c r="L5177" s="20" t="s">
        <v>3707</v>
      </c>
      <c r="M5177" s="20" t="s">
        <v>7116</v>
      </c>
      <c r="N5177" s="20" t="s">
        <v>15902</v>
      </c>
      <c r="O5177" s="20" t="s">
        <v>15922</v>
      </c>
      <c r="P5177" s="201" t="n">
        <v>43730</v>
      </c>
      <c r="Q5177" s="201" t="n">
        <v>43763</v>
      </c>
      <c r="R5177" s="20" t="n">
        <v>1</v>
      </c>
      <c r="S5177" s="20" t="s">
        <v>7130</v>
      </c>
      <c r="T5177" s="20" t="n">
        <v>290.067937</v>
      </c>
      <c r="U5177" s="20" t="n">
        <v>220.0068602</v>
      </c>
      <c r="V5177" s="20" t="n">
        <v>360.1290138</v>
      </c>
      <c r="W5177" s="20" t="s">
        <v>11510</v>
      </c>
      <c r="X5177" s="35"/>
      <c r="Y5177" s="35" t="n">
        <v>0</v>
      </c>
      <c r="Z5177" s="35" t="n">
        <v>1</v>
      </c>
      <c r="AE5177" s="94" t="e">
        <f aca="false" t="array" ref="AE5177:AK5177">_xlfn.torow(_xlfn.unique(_xlfn._xlws.filter(cat_table[Subsector],$E5177=cat_table[Sector],"")))</f>
        <v>#NAME?</v>
      </c>
      <c r="AF5177" s="94" t="e">
        <v>#NAME?</v>
      </c>
      <c r="AG5177" s="94" t="e">
        <v>#NAME?</v>
      </c>
      <c r="AH5177" s="94" t="e">
        <v>#NAME?</v>
      </c>
      <c r="AI5177" s="94" t="e">
        <v>#NAME?</v>
      </c>
      <c r="AJ5177" s="94" t="e">
        <v>#NAME?</v>
      </c>
      <c r="AK5177" s="94" t="e">
        <v>#NAME?</v>
      </c>
      <c r="AO5177" s="94" t="e">
        <f aca="false" t="array" ref="AO5177:AT5177">_xlfn.torow(_xlfn.unique(_xlfn._xlws.filter(cat_table[Sub-subsector],($E5177=cat_table[Sector])*($F5177=cat_table[Subsector]),"")))</f>
        <v>#NAME?</v>
      </c>
      <c r="AP5177" s="94" t="e">
        <v>#NAME?</v>
      </c>
      <c r="AQ5177" s="94" t="e">
        <v>#NAME?</v>
      </c>
      <c r="AR5177" s="94" t="e">
        <v>#NAME?</v>
      </c>
      <c r="AS5177" s="94" t="e">
        <v>#NAME?</v>
      </c>
      <c r="AT5177" s="94" t="e">
        <v>#NAME?</v>
      </c>
    </row>
    <row r="5178" customFormat="false" ht="15" hidden="false" customHeight="true" outlineLevel="0" collapsed="false">
      <c r="A5178" s="20" t="s">
        <v>16229</v>
      </c>
      <c r="B5178" s="20" t="str">
        <f aca="false">INDEX(Table2[], MATCH(L5178, Location_ID!$D$2:$D$3098, 0), 1)</f>
        <v>45a417bc-fcce-48f3-bd73-5fcb910987d0</v>
      </c>
      <c r="C5178" s="20" t="s">
        <v>1585</v>
      </c>
      <c r="D5178" s="230" t="s">
        <v>354</v>
      </c>
      <c r="E5178" s="20" t="s">
        <v>7134</v>
      </c>
      <c r="F5178" s="20" t="s">
        <v>7135</v>
      </c>
      <c r="G5178" s="20" t="s">
        <v>7591</v>
      </c>
      <c r="H5178" s="20"/>
      <c r="I5178" s="20" t="s">
        <v>15917</v>
      </c>
      <c r="J5178" s="20" t="s">
        <v>15932</v>
      </c>
      <c r="K5178" s="20" t="s">
        <v>7109</v>
      </c>
      <c r="L5178" s="20" t="s">
        <v>3709</v>
      </c>
      <c r="M5178" s="20" t="s">
        <v>7116</v>
      </c>
      <c r="N5178" s="20" t="s">
        <v>15902</v>
      </c>
      <c r="O5178" s="20" t="s">
        <v>15932</v>
      </c>
      <c r="P5178" s="201" t="n">
        <v>43730</v>
      </c>
      <c r="Q5178" s="201" t="n">
        <v>43763</v>
      </c>
      <c r="R5178" s="20" t="n">
        <v>1</v>
      </c>
      <c r="S5178" s="20" t="s">
        <v>7130</v>
      </c>
      <c r="T5178" s="20" t="n">
        <v>206.612241</v>
      </c>
      <c r="U5178" s="20" t="n">
        <v>127.22378034</v>
      </c>
      <c r="V5178" s="20" t="n">
        <v>286.00070166</v>
      </c>
      <c r="W5178" s="20" t="s">
        <v>11510</v>
      </c>
      <c r="X5178" s="35"/>
      <c r="Y5178" s="35" t="n">
        <v>0</v>
      </c>
      <c r="Z5178" s="35" t="n">
        <v>1</v>
      </c>
      <c r="AE5178" s="94" t="e">
        <f aca="false" t="array" ref="AE5178:AK5178">_xlfn.torow(_xlfn.unique(_xlfn._xlws.filter(cat_table[Subsector],$E5178=cat_table[Sector],"")))</f>
        <v>#NAME?</v>
      </c>
      <c r="AF5178" s="94" t="e">
        <v>#NAME?</v>
      </c>
      <c r="AG5178" s="94" t="e">
        <v>#NAME?</v>
      </c>
      <c r="AH5178" s="94" t="e">
        <v>#NAME?</v>
      </c>
      <c r="AI5178" s="94" t="e">
        <v>#NAME?</v>
      </c>
      <c r="AJ5178" s="94" t="e">
        <v>#NAME?</v>
      </c>
      <c r="AK5178" s="94" t="e">
        <v>#NAME?</v>
      </c>
      <c r="AO5178" s="94" t="e">
        <f aca="false" t="array" ref="AO5178:AT5178">_xlfn.torow(_xlfn.unique(_xlfn._xlws.filter(cat_table[Sub-subsector],($E5178=cat_table[Sector])*($F5178=cat_table[Subsector]),"")))</f>
        <v>#NAME?</v>
      </c>
      <c r="AP5178" s="94" t="e">
        <v>#NAME?</v>
      </c>
      <c r="AQ5178" s="94" t="e">
        <v>#NAME?</v>
      </c>
      <c r="AR5178" s="94" t="e">
        <v>#NAME?</v>
      </c>
      <c r="AS5178" s="94" t="e">
        <v>#NAME?</v>
      </c>
      <c r="AT5178" s="94" t="e">
        <v>#NAME?</v>
      </c>
    </row>
    <row r="5179" customFormat="false" ht="15" hidden="false" customHeight="true" outlineLevel="0" collapsed="false">
      <c r="A5179" s="20" t="s">
        <v>16230</v>
      </c>
      <c r="B5179" s="20" t="str">
        <f aca="false">INDEX(Table2[], MATCH(L5179, Location_ID!$D$2:$D$3098, 0), 1)</f>
        <v>a29700bf-f056-4e49-9d4a-da886c169c4c</v>
      </c>
      <c r="C5179" s="20" t="s">
        <v>1585</v>
      </c>
      <c r="D5179" s="230" t="s">
        <v>354</v>
      </c>
      <c r="E5179" s="20" t="s">
        <v>7134</v>
      </c>
      <c r="F5179" s="20" t="s">
        <v>7135</v>
      </c>
      <c r="G5179" s="20" t="s">
        <v>7591</v>
      </c>
      <c r="H5179" s="20"/>
      <c r="I5179" s="20" t="s">
        <v>15917</v>
      </c>
      <c r="J5179" s="20" t="s">
        <v>15918</v>
      </c>
      <c r="K5179" s="20" t="s">
        <v>7109</v>
      </c>
      <c r="L5179" s="20" t="s">
        <v>3711</v>
      </c>
      <c r="M5179" s="20" t="s">
        <v>7116</v>
      </c>
      <c r="N5179" s="20" t="s">
        <v>15902</v>
      </c>
      <c r="O5179" s="20" t="s">
        <v>15918</v>
      </c>
      <c r="P5179" s="201" t="n">
        <v>43730</v>
      </c>
      <c r="Q5179" s="201" t="n">
        <v>43763</v>
      </c>
      <c r="R5179" s="20" t="n">
        <v>1</v>
      </c>
      <c r="S5179" s="20" t="s">
        <v>7130</v>
      </c>
      <c r="T5179" s="20" t="n">
        <v>193.7319607</v>
      </c>
      <c r="U5179" s="20" t="n">
        <v>163.69537631</v>
      </c>
      <c r="V5179" s="20" t="n">
        <v>223.76854509</v>
      </c>
      <c r="W5179" s="20" t="s">
        <v>11510</v>
      </c>
      <c r="X5179" s="35"/>
      <c r="Y5179" s="35" t="n">
        <v>0</v>
      </c>
      <c r="Z5179" s="35" t="n">
        <v>1</v>
      </c>
      <c r="AE5179" s="94" t="e">
        <f aca="false" t="array" ref="AE5179:AK5179">_xlfn.torow(_xlfn.unique(_xlfn._xlws.filter(cat_table[Subsector],$E5179=cat_table[Sector],"")))</f>
        <v>#NAME?</v>
      </c>
      <c r="AF5179" s="94" t="e">
        <v>#NAME?</v>
      </c>
      <c r="AG5179" s="94" t="e">
        <v>#NAME?</v>
      </c>
      <c r="AH5179" s="94" t="e">
        <v>#NAME?</v>
      </c>
      <c r="AI5179" s="94" t="e">
        <v>#NAME?</v>
      </c>
      <c r="AJ5179" s="94" t="e">
        <v>#NAME?</v>
      </c>
      <c r="AK5179" s="94" t="e">
        <v>#NAME?</v>
      </c>
      <c r="AO5179" s="94" t="e">
        <f aca="false" t="array" ref="AO5179:AT5179">_xlfn.torow(_xlfn.unique(_xlfn._xlws.filter(cat_table[Sub-subsector],($E5179=cat_table[Sector])*($F5179=cat_table[Subsector]),"")))</f>
        <v>#NAME?</v>
      </c>
      <c r="AP5179" s="94" t="e">
        <v>#NAME?</v>
      </c>
      <c r="AQ5179" s="94" t="e">
        <v>#NAME?</v>
      </c>
      <c r="AR5179" s="94" t="e">
        <v>#NAME?</v>
      </c>
      <c r="AS5179" s="94" t="e">
        <v>#NAME?</v>
      </c>
      <c r="AT5179" s="94" t="e">
        <v>#NAME?</v>
      </c>
    </row>
    <row r="5180" customFormat="false" ht="15" hidden="false" customHeight="true" outlineLevel="0" collapsed="false">
      <c r="A5180" s="20" t="s">
        <v>16231</v>
      </c>
      <c r="B5180" s="20" t="str">
        <f aca="false">INDEX(Table2[], MATCH(L5180, Location_ID!$D$2:$D$3098, 0), 1)</f>
        <v>6bc8c378-0714-447f-8169-984784f10a35</v>
      </c>
      <c r="C5180" s="20" t="s">
        <v>1585</v>
      </c>
      <c r="D5180" s="230" t="s">
        <v>354</v>
      </c>
      <c r="E5180" s="20" t="s">
        <v>7134</v>
      </c>
      <c r="F5180" s="20" t="s">
        <v>7135</v>
      </c>
      <c r="G5180" s="20" t="s">
        <v>7591</v>
      </c>
      <c r="H5180" s="20"/>
      <c r="I5180" s="20" t="s">
        <v>15917</v>
      </c>
      <c r="J5180" s="20" t="s">
        <v>15918</v>
      </c>
      <c r="K5180" s="20" t="s">
        <v>7109</v>
      </c>
      <c r="L5180" s="20" t="s">
        <v>3713</v>
      </c>
      <c r="M5180" s="20" t="s">
        <v>7116</v>
      </c>
      <c r="N5180" s="20" t="s">
        <v>15902</v>
      </c>
      <c r="O5180" s="20" t="s">
        <v>15918</v>
      </c>
      <c r="P5180" s="201" t="n">
        <v>43730</v>
      </c>
      <c r="Q5180" s="201" t="n">
        <v>43763</v>
      </c>
      <c r="R5180" s="20" t="n">
        <v>1</v>
      </c>
      <c r="S5180" s="20" t="s">
        <v>7130</v>
      </c>
      <c r="T5180" s="20" t="n">
        <v>126.7249941</v>
      </c>
      <c r="U5180" s="20" t="n">
        <v>88.96501446</v>
      </c>
      <c r="V5180" s="20" t="n">
        <v>164.48497374</v>
      </c>
      <c r="W5180" s="20" t="s">
        <v>11510</v>
      </c>
      <c r="X5180" s="35"/>
      <c r="Y5180" s="35" t="n">
        <v>0</v>
      </c>
      <c r="Z5180" s="35" t="n">
        <v>1</v>
      </c>
      <c r="AE5180" s="94" t="e">
        <f aca="false" t="array" ref="AE5180:AK5180">_xlfn.torow(_xlfn.unique(_xlfn._xlws.filter(cat_table[Subsector],$E5180=cat_table[Sector],"")))</f>
        <v>#NAME?</v>
      </c>
      <c r="AF5180" s="94" t="e">
        <v>#NAME?</v>
      </c>
      <c r="AG5180" s="94" t="e">
        <v>#NAME?</v>
      </c>
      <c r="AH5180" s="94" t="e">
        <v>#NAME?</v>
      </c>
      <c r="AI5180" s="94" t="e">
        <v>#NAME?</v>
      </c>
      <c r="AJ5180" s="94" t="e">
        <v>#NAME?</v>
      </c>
      <c r="AK5180" s="94" t="e">
        <v>#NAME?</v>
      </c>
      <c r="AO5180" s="94" t="e">
        <f aca="false" t="array" ref="AO5180:AT5180">_xlfn.torow(_xlfn.unique(_xlfn._xlws.filter(cat_table[Sub-subsector],($E5180=cat_table[Sector])*($F5180=cat_table[Subsector]),"")))</f>
        <v>#NAME?</v>
      </c>
      <c r="AP5180" s="94" t="e">
        <v>#NAME?</v>
      </c>
      <c r="AQ5180" s="94" t="e">
        <v>#NAME?</v>
      </c>
      <c r="AR5180" s="94" t="e">
        <v>#NAME?</v>
      </c>
      <c r="AS5180" s="94" t="e">
        <v>#NAME?</v>
      </c>
      <c r="AT5180" s="94" t="e">
        <v>#NAME?</v>
      </c>
    </row>
    <row r="5181" customFormat="false" ht="15" hidden="false" customHeight="true" outlineLevel="0" collapsed="false">
      <c r="A5181" s="20" t="s">
        <v>16232</v>
      </c>
      <c r="B5181" s="20" t="str">
        <f aca="false">INDEX(Table2[], MATCH(L5181, Location_ID!$D$2:$D$3098, 0), 1)</f>
        <v>5ccfa09d-32a3-4f53-b2e0-b38553276e24</v>
      </c>
      <c r="C5181" s="20" t="s">
        <v>1585</v>
      </c>
      <c r="D5181" s="230" t="s">
        <v>354</v>
      </c>
      <c r="E5181" s="20" t="s">
        <v>7134</v>
      </c>
      <c r="F5181" s="20" t="s">
        <v>7135</v>
      </c>
      <c r="G5181" s="20" t="s">
        <v>7591</v>
      </c>
      <c r="H5181" s="20"/>
      <c r="I5181" s="20" t="s">
        <v>15917</v>
      </c>
      <c r="J5181" s="20" t="s">
        <v>15932</v>
      </c>
      <c r="K5181" s="20" t="s">
        <v>7109</v>
      </c>
      <c r="L5181" s="20" t="s">
        <v>3715</v>
      </c>
      <c r="M5181" s="20" t="s">
        <v>7116</v>
      </c>
      <c r="N5181" s="20" t="s">
        <v>15902</v>
      </c>
      <c r="O5181" s="20" t="s">
        <v>15932</v>
      </c>
      <c r="P5181" s="201" t="n">
        <v>43730</v>
      </c>
      <c r="Q5181" s="201" t="n">
        <v>43763</v>
      </c>
      <c r="R5181" s="20" t="n">
        <v>1</v>
      </c>
      <c r="S5181" s="20" t="s">
        <v>7130</v>
      </c>
      <c r="T5181" s="20" t="n">
        <v>605.1621405</v>
      </c>
      <c r="U5181" s="20" t="n">
        <v>427.3953549</v>
      </c>
      <c r="V5181" s="20" t="n">
        <v>782.9289261</v>
      </c>
      <c r="W5181" s="20" t="s">
        <v>11510</v>
      </c>
      <c r="X5181" s="35"/>
      <c r="Y5181" s="35" t="n">
        <v>0</v>
      </c>
      <c r="Z5181" s="35" t="n">
        <v>1</v>
      </c>
      <c r="AE5181" s="94" t="e">
        <f aca="false" t="array" ref="AE5181:AK5181">_xlfn.torow(_xlfn.unique(_xlfn._xlws.filter(cat_table[Subsector],$E5181=cat_table[Sector],"")))</f>
        <v>#NAME?</v>
      </c>
      <c r="AF5181" s="94" t="e">
        <v>#NAME?</v>
      </c>
      <c r="AG5181" s="94" t="e">
        <v>#NAME?</v>
      </c>
      <c r="AH5181" s="94" t="e">
        <v>#NAME?</v>
      </c>
      <c r="AI5181" s="94" t="e">
        <v>#NAME?</v>
      </c>
      <c r="AJ5181" s="94" t="e">
        <v>#NAME?</v>
      </c>
      <c r="AK5181" s="94" t="e">
        <v>#NAME?</v>
      </c>
      <c r="AO5181" s="94" t="e">
        <f aca="false" t="array" ref="AO5181:AT5181">_xlfn.torow(_xlfn.unique(_xlfn._xlws.filter(cat_table[Sub-subsector],($E5181=cat_table[Sector])*($F5181=cat_table[Subsector]),"")))</f>
        <v>#NAME?</v>
      </c>
      <c r="AP5181" s="94" t="e">
        <v>#NAME?</v>
      </c>
      <c r="AQ5181" s="94" t="e">
        <v>#NAME?</v>
      </c>
      <c r="AR5181" s="94" t="e">
        <v>#NAME?</v>
      </c>
      <c r="AS5181" s="94" t="e">
        <v>#NAME?</v>
      </c>
      <c r="AT5181" s="94" t="e">
        <v>#NAME?</v>
      </c>
    </row>
    <row r="5182" customFormat="false" ht="15" hidden="false" customHeight="true" outlineLevel="0" collapsed="false">
      <c r="A5182" s="20" t="s">
        <v>16233</v>
      </c>
      <c r="B5182" s="20" t="str">
        <f aca="false">INDEX(Table2[], MATCH(L5182, Location_ID!$D$2:$D$3098, 0), 1)</f>
        <v>742a3586-a4d5-4eb6-b097-d3bc10670b7f</v>
      </c>
      <c r="C5182" s="20" t="s">
        <v>1585</v>
      </c>
      <c r="D5182" s="230" t="s">
        <v>354</v>
      </c>
      <c r="E5182" s="20" t="s">
        <v>7134</v>
      </c>
      <c r="F5182" s="20" t="s">
        <v>7135</v>
      </c>
      <c r="G5182" s="20" t="s">
        <v>7591</v>
      </c>
      <c r="H5182" s="20"/>
      <c r="I5182" s="20" t="s">
        <v>15917</v>
      </c>
      <c r="J5182" s="20" t="s">
        <v>15918</v>
      </c>
      <c r="K5182" s="20" t="s">
        <v>7109</v>
      </c>
      <c r="L5182" s="20" t="s">
        <v>3717</v>
      </c>
      <c r="M5182" s="20" t="s">
        <v>7116</v>
      </c>
      <c r="N5182" s="20" t="s">
        <v>15902</v>
      </c>
      <c r="O5182" s="20" t="s">
        <v>15918</v>
      </c>
      <c r="P5182" s="201" t="n">
        <v>43730</v>
      </c>
      <c r="Q5182" s="201" t="n">
        <v>43763</v>
      </c>
      <c r="R5182" s="20" t="n">
        <v>1</v>
      </c>
      <c r="S5182" s="20" t="s">
        <v>7130</v>
      </c>
      <c r="T5182" s="20" t="n">
        <v>73.03449738</v>
      </c>
      <c r="U5182" s="20" t="n">
        <v>62.5374919</v>
      </c>
      <c r="V5182" s="20" t="n">
        <v>83.53150286</v>
      </c>
      <c r="W5182" s="20" t="s">
        <v>11510</v>
      </c>
      <c r="X5182" s="35"/>
      <c r="Y5182" s="35" t="n">
        <v>0</v>
      </c>
      <c r="Z5182" s="35" t="n">
        <v>1</v>
      </c>
      <c r="AE5182" s="94" t="e">
        <f aca="false" t="array" ref="AE5182:AK5182">_xlfn.torow(_xlfn.unique(_xlfn._xlws.filter(cat_table[Subsector],$E5182=cat_table[Sector],"")))</f>
        <v>#NAME?</v>
      </c>
      <c r="AF5182" s="94" t="e">
        <v>#NAME?</v>
      </c>
      <c r="AG5182" s="94" t="e">
        <v>#NAME?</v>
      </c>
      <c r="AH5182" s="94" t="e">
        <v>#NAME?</v>
      </c>
      <c r="AI5182" s="94" t="e">
        <v>#NAME?</v>
      </c>
      <c r="AJ5182" s="94" t="e">
        <v>#NAME?</v>
      </c>
      <c r="AK5182" s="94" t="e">
        <v>#NAME?</v>
      </c>
      <c r="AO5182" s="94" t="e">
        <f aca="false" t="array" ref="AO5182:AT5182">_xlfn.torow(_xlfn.unique(_xlfn._xlws.filter(cat_table[Sub-subsector],($E5182=cat_table[Sector])*($F5182=cat_table[Subsector]),"")))</f>
        <v>#NAME?</v>
      </c>
      <c r="AP5182" s="94" t="e">
        <v>#NAME?</v>
      </c>
      <c r="AQ5182" s="94" t="e">
        <v>#NAME?</v>
      </c>
      <c r="AR5182" s="94" t="e">
        <v>#NAME?</v>
      </c>
      <c r="AS5182" s="94" t="e">
        <v>#NAME?</v>
      </c>
      <c r="AT5182" s="94" t="e">
        <v>#NAME?</v>
      </c>
    </row>
    <row r="5183" customFormat="false" ht="15" hidden="false" customHeight="true" outlineLevel="0" collapsed="false">
      <c r="A5183" s="20" t="s">
        <v>16234</v>
      </c>
      <c r="B5183" s="20" t="str">
        <f aca="false">INDEX(Table2[], MATCH(L5183, Location_ID!$D$2:$D$3098, 0), 1)</f>
        <v>b6d2495c-bd48-4151-87f4-ad89af54c04a</v>
      </c>
      <c r="C5183" s="20" t="s">
        <v>1585</v>
      </c>
      <c r="D5183" s="230" t="s">
        <v>354</v>
      </c>
      <c r="E5183" s="20" t="s">
        <v>7134</v>
      </c>
      <c r="F5183" s="20" t="s">
        <v>7135</v>
      </c>
      <c r="G5183" s="20" t="s">
        <v>7591</v>
      </c>
      <c r="H5183" s="20"/>
      <c r="I5183" s="20" t="s">
        <v>15917</v>
      </c>
      <c r="J5183" s="20" t="s">
        <v>15927</v>
      </c>
      <c r="K5183" s="20" t="s">
        <v>7109</v>
      </c>
      <c r="L5183" s="20" t="s">
        <v>3719</v>
      </c>
      <c r="M5183" s="20" t="s">
        <v>7116</v>
      </c>
      <c r="N5183" s="20" t="s">
        <v>15902</v>
      </c>
      <c r="O5183" s="20" t="s">
        <v>15927</v>
      </c>
      <c r="P5183" s="201" t="n">
        <v>43730</v>
      </c>
      <c r="Q5183" s="201" t="n">
        <v>43763</v>
      </c>
      <c r="R5183" s="20" t="n">
        <v>1</v>
      </c>
      <c r="S5183" s="20" t="s">
        <v>7130</v>
      </c>
      <c r="T5183" s="20" t="n">
        <v>31.80904875</v>
      </c>
      <c r="U5183" s="20" t="n">
        <v>23.050028225</v>
      </c>
      <c r="V5183" s="20" t="n">
        <v>40.568069275</v>
      </c>
      <c r="W5183" s="20" t="s">
        <v>11510</v>
      </c>
      <c r="X5183" s="35"/>
      <c r="Y5183" s="35" t="n">
        <v>0</v>
      </c>
      <c r="Z5183" s="35" t="n">
        <v>1</v>
      </c>
      <c r="AE5183" s="94" t="e">
        <f aca="false" t="array" ref="AE5183:AK5183">_xlfn.torow(_xlfn.unique(_xlfn._xlws.filter(cat_table[Subsector],$E5183=cat_table[Sector],"")))</f>
        <v>#NAME?</v>
      </c>
      <c r="AF5183" s="94" t="e">
        <v>#NAME?</v>
      </c>
      <c r="AG5183" s="94" t="e">
        <v>#NAME?</v>
      </c>
      <c r="AH5183" s="94" t="e">
        <v>#NAME?</v>
      </c>
      <c r="AI5183" s="94" t="e">
        <v>#NAME?</v>
      </c>
      <c r="AJ5183" s="94" t="e">
        <v>#NAME?</v>
      </c>
      <c r="AK5183" s="94" t="e">
        <v>#NAME?</v>
      </c>
      <c r="AO5183" s="94" t="e">
        <f aca="false" t="array" ref="AO5183:AT5183">_xlfn.torow(_xlfn.unique(_xlfn._xlws.filter(cat_table[Sub-subsector],($E5183=cat_table[Sector])*($F5183=cat_table[Subsector]),"")))</f>
        <v>#NAME?</v>
      </c>
      <c r="AP5183" s="94" t="e">
        <v>#NAME?</v>
      </c>
      <c r="AQ5183" s="94" t="e">
        <v>#NAME?</v>
      </c>
      <c r="AR5183" s="94" t="e">
        <v>#NAME?</v>
      </c>
      <c r="AS5183" s="94" t="e">
        <v>#NAME?</v>
      </c>
      <c r="AT5183" s="94" t="e">
        <v>#NAME?</v>
      </c>
    </row>
    <row r="5184" customFormat="false" ht="15" hidden="false" customHeight="true" outlineLevel="0" collapsed="false">
      <c r="A5184" s="20" t="s">
        <v>16235</v>
      </c>
      <c r="B5184" s="20" t="str">
        <f aca="false">INDEX(Table2[], MATCH(L5184, Location_ID!$D$2:$D$3098, 0), 1)</f>
        <v>ef064672-f7c2-46be-9606-617abc87e1e1</v>
      </c>
      <c r="C5184" s="20" t="s">
        <v>1585</v>
      </c>
      <c r="D5184" s="230" t="s">
        <v>354</v>
      </c>
      <c r="E5184" s="20" t="s">
        <v>7134</v>
      </c>
      <c r="F5184" s="20" t="s">
        <v>7135</v>
      </c>
      <c r="G5184" s="20" t="s">
        <v>7591</v>
      </c>
      <c r="H5184" s="20"/>
      <c r="I5184" s="20" t="s">
        <v>15917</v>
      </c>
      <c r="J5184" s="20" t="s">
        <v>317</v>
      </c>
      <c r="K5184" s="20" t="s">
        <v>7109</v>
      </c>
      <c r="L5184" s="20" t="s">
        <v>3721</v>
      </c>
      <c r="M5184" s="20" t="s">
        <v>7116</v>
      </c>
      <c r="N5184" s="20" t="s">
        <v>15902</v>
      </c>
      <c r="O5184" s="20" t="s">
        <v>317</v>
      </c>
      <c r="P5184" s="201" t="n">
        <v>43730</v>
      </c>
      <c r="Q5184" s="201" t="n">
        <v>43763</v>
      </c>
      <c r="R5184" s="20" t="n">
        <v>1</v>
      </c>
      <c r="S5184" s="20" t="s">
        <v>7130</v>
      </c>
      <c r="T5184" s="20" t="n">
        <v>689.1592959</v>
      </c>
      <c r="U5184" s="20" t="n">
        <v>531.2920729</v>
      </c>
      <c r="V5184" s="20" t="n">
        <v>847.0265189</v>
      </c>
      <c r="W5184" s="20" t="s">
        <v>11510</v>
      </c>
      <c r="X5184" s="35"/>
      <c r="Y5184" s="35" t="n">
        <v>0</v>
      </c>
      <c r="Z5184" s="35" t="n">
        <v>1</v>
      </c>
      <c r="AE5184" s="94" t="e">
        <f aca="false" t="array" ref="AE5184:AK5184">_xlfn.torow(_xlfn.unique(_xlfn._xlws.filter(cat_table[Subsector],$E5184=cat_table[Sector],"")))</f>
        <v>#NAME?</v>
      </c>
      <c r="AF5184" s="94" t="e">
        <v>#NAME?</v>
      </c>
      <c r="AG5184" s="94" t="e">
        <v>#NAME?</v>
      </c>
      <c r="AH5184" s="94" t="e">
        <v>#NAME?</v>
      </c>
      <c r="AI5184" s="94" t="e">
        <v>#NAME?</v>
      </c>
      <c r="AJ5184" s="94" t="e">
        <v>#NAME?</v>
      </c>
      <c r="AK5184" s="94" t="e">
        <v>#NAME?</v>
      </c>
      <c r="AO5184" s="94" t="e">
        <f aca="false" t="array" ref="AO5184:AT5184">_xlfn.torow(_xlfn.unique(_xlfn._xlws.filter(cat_table[Sub-subsector],($E5184=cat_table[Sector])*($F5184=cat_table[Subsector]),"")))</f>
        <v>#NAME?</v>
      </c>
      <c r="AP5184" s="94" t="e">
        <v>#NAME?</v>
      </c>
      <c r="AQ5184" s="94" t="e">
        <v>#NAME?</v>
      </c>
      <c r="AR5184" s="94" t="e">
        <v>#NAME?</v>
      </c>
      <c r="AS5184" s="94" t="e">
        <v>#NAME?</v>
      </c>
      <c r="AT5184" s="94" t="e">
        <v>#NAME?</v>
      </c>
    </row>
    <row r="5185" customFormat="false" ht="15" hidden="false" customHeight="true" outlineLevel="0" collapsed="false">
      <c r="A5185" s="20" t="s">
        <v>16236</v>
      </c>
      <c r="B5185" s="20" t="str">
        <f aca="false">INDEX(Table2[], MATCH(L5185, Location_ID!$D$2:$D$3098, 0), 1)</f>
        <v>b47acadf-d980-4398-8b70-a70c252c29fb</v>
      </c>
      <c r="C5185" s="20" t="s">
        <v>1585</v>
      </c>
      <c r="D5185" s="230" t="s">
        <v>354</v>
      </c>
      <c r="E5185" s="20" t="s">
        <v>7134</v>
      </c>
      <c r="F5185" s="20" t="s">
        <v>7135</v>
      </c>
      <c r="G5185" s="20" t="s">
        <v>7591</v>
      </c>
      <c r="H5185" s="20"/>
      <c r="I5185" s="20" t="s">
        <v>15917</v>
      </c>
      <c r="J5185" s="20" t="s">
        <v>15932</v>
      </c>
      <c r="K5185" s="20" t="s">
        <v>7109</v>
      </c>
      <c r="L5185" s="20" t="s">
        <v>3723</v>
      </c>
      <c r="M5185" s="20" t="s">
        <v>7116</v>
      </c>
      <c r="N5185" s="20" t="s">
        <v>15902</v>
      </c>
      <c r="O5185" s="20" t="s">
        <v>15932</v>
      </c>
      <c r="P5185" s="201" t="n">
        <v>43730</v>
      </c>
      <c r="Q5185" s="201" t="n">
        <v>43763</v>
      </c>
      <c r="R5185" s="20" t="n">
        <v>1</v>
      </c>
      <c r="S5185" s="20" t="s">
        <v>7130</v>
      </c>
      <c r="T5185" s="20" t="n">
        <v>142.5245965</v>
      </c>
      <c r="U5185" s="20" t="n">
        <v>96.43398826</v>
      </c>
      <c r="V5185" s="20" t="n">
        <v>188.61520474</v>
      </c>
      <c r="W5185" s="20" t="s">
        <v>11510</v>
      </c>
      <c r="X5185" s="35"/>
      <c r="Y5185" s="35" t="n">
        <v>0</v>
      </c>
      <c r="Z5185" s="35" t="n">
        <v>1</v>
      </c>
      <c r="AE5185" s="94" t="e">
        <f aca="false" t="array" ref="AE5185:AK5185">_xlfn.torow(_xlfn.unique(_xlfn._xlws.filter(cat_table[Subsector],$E5185=cat_table[Sector],"")))</f>
        <v>#NAME?</v>
      </c>
      <c r="AF5185" s="94" t="e">
        <v>#NAME?</v>
      </c>
      <c r="AG5185" s="94" t="e">
        <v>#NAME?</v>
      </c>
      <c r="AH5185" s="94" t="e">
        <v>#NAME?</v>
      </c>
      <c r="AI5185" s="94" t="e">
        <v>#NAME?</v>
      </c>
      <c r="AJ5185" s="94" t="e">
        <v>#NAME?</v>
      </c>
      <c r="AK5185" s="94" t="e">
        <v>#NAME?</v>
      </c>
      <c r="AO5185" s="94" t="e">
        <f aca="false" t="array" ref="AO5185:AT5185">_xlfn.torow(_xlfn.unique(_xlfn._xlws.filter(cat_table[Sub-subsector],($E5185=cat_table[Sector])*($F5185=cat_table[Subsector]),"")))</f>
        <v>#NAME?</v>
      </c>
      <c r="AP5185" s="94" t="e">
        <v>#NAME?</v>
      </c>
      <c r="AQ5185" s="94" t="e">
        <v>#NAME?</v>
      </c>
      <c r="AR5185" s="94" t="e">
        <v>#NAME?</v>
      </c>
      <c r="AS5185" s="94" t="e">
        <v>#NAME?</v>
      </c>
      <c r="AT5185" s="94" t="e">
        <v>#NAME?</v>
      </c>
    </row>
    <row r="5186" customFormat="false" ht="15" hidden="false" customHeight="true" outlineLevel="0" collapsed="false">
      <c r="A5186" s="20" t="s">
        <v>16237</v>
      </c>
      <c r="B5186" s="20" t="str">
        <f aca="false">INDEX(Table2[], MATCH(L5186, Location_ID!$D$2:$D$3098, 0), 1)</f>
        <v>f69e1487-963e-44bb-bbcd-fd2ca6575fbc</v>
      </c>
      <c r="C5186" s="20" t="s">
        <v>1585</v>
      </c>
      <c r="D5186" s="230" t="s">
        <v>354</v>
      </c>
      <c r="E5186" s="20" t="s">
        <v>7134</v>
      </c>
      <c r="F5186" s="20" t="s">
        <v>7135</v>
      </c>
      <c r="G5186" s="20" t="s">
        <v>7591</v>
      </c>
      <c r="H5186" s="20"/>
      <c r="I5186" s="20" t="s">
        <v>15917</v>
      </c>
      <c r="J5186" s="20" t="s">
        <v>15932</v>
      </c>
      <c r="K5186" s="20" t="s">
        <v>7109</v>
      </c>
      <c r="L5186" s="20" t="s">
        <v>3725</v>
      </c>
      <c r="M5186" s="20" t="s">
        <v>7116</v>
      </c>
      <c r="N5186" s="20" t="s">
        <v>15902</v>
      </c>
      <c r="O5186" s="20" t="s">
        <v>15932</v>
      </c>
      <c r="P5186" s="201" t="n">
        <v>43730</v>
      </c>
      <c r="Q5186" s="201" t="n">
        <v>43763</v>
      </c>
      <c r="R5186" s="20" t="n">
        <v>1</v>
      </c>
      <c r="S5186" s="20" t="s">
        <v>7130</v>
      </c>
      <c r="T5186" s="20" t="n">
        <v>113.1278805</v>
      </c>
      <c r="U5186" s="20" t="n">
        <v>66.961828</v>
      </c>
      <c r="V5186" s="20" t="n">
        <v>159.293933</v>
      </c>
      <c r="W5186" s="20" t="s">
        <v>11510</v>
      </c>
      <c r="X5186" s="35"/>
      <c r="Y5186" s="35" t="n">
        <v>0</v>
      </c>
      <c r="Z5186" s="35" t="n">
        <v>1</v>
      </c>
      <c r="AE5186" s="94" t="e">
        <f aca="false" t="array" ref="AE5186:AK5186">_xlfn.torow(_xlfn.unique(_xlfn._xlws.filter(cat_table[Subsector],$E5186=cat_table[Sector],"")))</f>
        <v>#NAME?</v>
      </c>
      <c r="AF5186" s="94" t="e">
        <v>#NAME?</v>
      </c>
      <c r="AG5186" s="94" t="e">
        <v>#NAME?</v>
      </c>
      <c r="AH5186" s="94" t="e">
        <v>#NAME?</v>
      </c>
      <c r="AI5186" s="94" t="e">
        <v>#NAME?</v>
      </c>
      <c r="AJ5186" s="94" t="e">
        <v>#NAME?</v>
      </c>
      <c r="AK5186" s="94" t="e">
        <v>#NAME?</v>
      </c>
      <c r="AO5186" s="94" t="e">
        <f aca="false" t="array" ref="AO5186:AT5186">_xlfn.torow(_xlfn.unique(_xlfn._xlws.filter(cat_table[Sub-subsector],($E5186=cat_table[Sector])*($F5186=cat_table[Subsector]),"")))</f>
        <v>#NAME?</v>
      </c>
      <c r="AP5186" s="94" t="e">
        <v>#NAME?</v>
      </c>
      <c r="AQ5186" s="94" t="e">
        <v>#NAME?</v>
      </c>
      <c r="AR5186" s="94" t="e">
        <v>#NAME?</v>
      </c>
      <c r="AS5186" s="94" t="e">
        <v>#NAME?</v>
      </c>
      <c r="AT5186" s="94" t="e">
        <v>#NAME?</v>
      </c>
    </row>
    <row r="5187" customFormat="false" ht="15" hidden="false" customHeight="true" outlineLevel="0" collapsed="false">
      <c r="A5187" s="20" t="s">
        <v>16238</v>
      </c>
      <c r="B5187" s="20" t="str">
        <f aca="false">INDEX(Table2[], MATCH(L5187, Location_ID!$D$2:$D$3098, 0), 1)</f>
        <v>f59af6d5-3abd-4b94-ba78-ef40c43de559</v>
      </c>
      <c r="C5187" s="20" t="s">
        <v>1585</v>
      </c>
      <c r="D5187" s="230" t="s">
        <v>354</v>
      </c>
      <c r="E5187" s="20" t="s">
        <v>7134</v>
      </c>
      <c r="F5187" s="20" t="s">
        <v>7135</v>
      </c>
      <c r="G5187" s="20" t="s">
        <v>7591</v>
      </c>
      <c r="H5187" s="20"/>
      <c r="I5187" s="20" t="s">
        <v>15917</v>
      </c>
      <c r="J5187" s="20" t="s">
        <v>15918</v>
      </c>
      <c r="K5187" s="20" t="s">
        <v>7109</v>
      </c>
      <c r="L5187" s="20" t="s">
        <v>3727</v>
      </c>
      <c r="M5187" s="20" t="s">
        <v>7116</v>
      </c>
      <c r="N5187" s="20" t="s">
        <v>15902</v>
      </c>
      <c r="O5187" s="20" t="s">
        <v>15918</v>
      </c>
      <c r="P5187" s="201" t="n">
        <v>43730</v>
      </c>
      <c r="Q5187" s="201" t="n">
        <v>43763</v>
      </c>
      <c r="R5187" s="20" t="n">
        <v>1</v>
      </c>
      <c r="S5187" s="20" t="s">
        <v>7130</v>
      </c>
      <c r="T5187" s="20" t="n">
        <v>96.38728775</v>
      </c>
      <c r="U5187" s="20" t="n">
        <v>54.739593</v>
      </c>
      <c r="V5187" s="20" t="n">
        <v>138.0349825</v>
      </c>
      <c r="W5187" s="20" t="s">
        <v>11510</v>
      </c>
      <c r="X5187" s="35"/>
      <c r="Y5187" s="35" t="n">
        <v>0</v>
      </c>
      <c r="Z5187" s="35" t="n">
        <v>1</v>
      </c>
      <c r="AE5187" s="94" t="e">
        <f aca="false" t="array" ref="AE5187:AK5187">_xlfn.torow(_xlfn.unique(_xlfn._xlws.filter(cat_table[Subsector],$E5187=cat_table[Sector],"")))</f>
        <v>#NAME?</v>
      </c>
      <c r="AF5187" s="94" t="e">
        <v>#NAME?</v>
      </c>
      <c r="AG5187" s="94" t="e">
        <v>#NAME?</v>
      </c>
      <c r="AH5187" s="94" t="e">
        <v>#NAME?</v>
      </c>
      <c r="AI5187" s="94" t="e">
        <v>#NAME?</v>
      </c>
      <c r="AJ5187" s="94" t="e">
        <v>#NAME?</v>
      </c>
      <c r="AK5187" s="94" t="e">
        <v>#NAME?</v>
      </c>
      <c r="AO5187" s="94" t="e">
        <f aca="false" t="array" ref="AO5187:AT5187">_xlfn.torow(_xlfn.unique(_xlfn._xlws.filter(cat_table[Sub-subsector],($E5187=cat_table[Sector])*($F5187=cat_table[Subsector]),"")))</f>
        <v>#NAME?</v>
      </c>
      <c r="AP5187" s="94" t="e">
        <v>#NAME?</v>
      </c>
      <c r="AQ5187" s="94" t="e">
        <v>#NAME?</v>
      </c>
      <c r="AR5187" s="94" t="e">
        <v>#NAME?</v>
      </c>
      <c r="AS5187" s="94" t="e">
        <v>#NAME?</v>
      </c>
      <c r="AT5187" s="94" t="e">
        <v>#NAME?</v>
      </c>
    </row>
    <row r="5188" customFormat="false" ht="15" hidden="false" customHeight="true" outlineLevel="0" collapsed="false">
      <c r="A5188" s="20" t="s">
        <v>16239</v>
      </c>
      <c r="B5188" s="20" t="str">
        <f aca="false">INDEX(Table2[], MATCH(L5188, Location_ID!$D$2:$D$3098, 0), 1)</f>
        <v>f6b3af49-c846-4c28-b08e-3341313d053e</v>
      </c>
      <c r="C5188" s="20" t="s">
        <v>1585</v>
      </c>
      <c r="D5188" s="230" t="s">
        <v>354</v>
      </c>
      <c r="E5188" s="20" t="s">
        <v>7134</v>
      </c>
      <c r="F5188" s="20" t="s">
        <v>7135</v>
      </c>
      <c r="G5188" s="20" t="s">
        <v>7591</v>
      </c>
      <c r="H5188" s="20"/>
      <c r="I5188" s="20" t="s">
        <v>15917</v>
      </c>
      <c r="J5188" s="20" t="s">
        <v>15932</v>
      </c>
      <c r="K5188" s="20" t="s">
        <v>7109</v>
      </c>
      <c r="L5188" s="20" t="s">
        <v>3729</v>
      </c>
      <c r="M5188" s="20" t="s">
        <v>7116</v>
      </c>
      <c r="N5188" s="20" t="s">
        <v>15902</v>
      </c>
      <c r="O5188" s="20" t="s">
        <v>15932</v>
      </c>
      <c r="P5188" s="201" t="n">
        <v>43730</v>
      </c>
      <c r="Q5188" s="201" t="n">
        <v>43763</v>
      </c>
      <c r="R5188" s="20" t="n">
        <v>1</v>
      </c>
      <c r="S5188" s="20" t="s">
        <v>7130</v>
      </c>
      <c r="T5188" s="20" t="n">
        <v>39.45669044</v>
      </c>
      <c r="U5188" s="20" t="n">
        <v>19.66331377</v>
      </c>
      <c r="V5188" s="20" t="n">
        <v>59.25006711</v>
      </c>
      <c r="W5188" s="20" t="s">
        <v>11510</v>
      </c>
      <c r="X5188" s="35"/>
      <c r="Y5188" s="35" t="n">
        <v>0</v>
      </c>
      <c r="Z5188" s="35" t="n">
        <v>1</v>
      </c>
      <c r="AE5188" s="94" t="e">
        <f aca="false" t="array" ref="AE5188:AK5188">_xlfn.torow(_xlfn.unique(_xlfn._xlws.filter(cat_table[Subsector],$E5188=cat_table[Sector],"")))</f>
        <v>#NAME?</v>
      </c>
      <c r="AF5188" s="94" t="e">
        <v>#NAME?</v>
      </c>
      <c r="AG5188" s="94" t="e">
        <v>#NAME?</v>
      </c>
      <c r="AH5188" s="94" t="e">
        <v>#NAME?</v>
      </c>
      <c r="AI5188" s="94" t="e">
        <v>#NAME?</v>
      </c>
      <c r="AJ5188" s="94" t="e">
        <v>#NAME?</v>
      </c>
      <c r="AK5188" s="94" t="e">
        <v>#NAME?</v>
      </c>
      <c r="AO5188" s="94" t="e">
        <f aca="false" t="array" ref="AO5188:AT5188">_xlfn.torow(_xlfn.unique(_xlfn._xlws.filter(cat_table[Sub-subsector],($E5188=cat_table[Sector])*($F5188=cat_table[Subsector]),"")))</f>
        <v>#NAME?</v>
      </c>
      <c r="AP5188" s="94" t="e">
        <v>#NAME?</v>
      </c>
      <c r="AQ5188" s="94" t="e">
        <v>#NAME?</v>
      </c>
      <c r="AR5188" s="94" t="e">
        <v>#NAME?</v>
      </c>
      <c r="AS5188" s="94" t="e">
        <v>#NAME?</v>
      </c>
      <c r="AT5188" s="94" t="e">
        <v>#NAME?</v>
      </c>
    </row>
    <row r="5189" customFormat="false" ht="15" hidden="false" customHeight="true" outlineLevel="0" collapsed="false">
      <c r="A5189" s="20" t="s">
        <v>16240</v>
      </c>
      <c r="B5189" s="20" t="str">
        <f aca="false">INDEX(Table2[], MATCH(L5189, Location_ID!$D$2:$D$3098, 0), 1)</f>
        <v>174b9101-5860-4fbe-a9c1-2b0e33c5c1ab</v>
      </c>
      <c r="C5189" s="20" t="s">
        <v>1585</v>
      </c>
      <c r="D5189" s="230" t="s">
        <v>354</v>
      </c>
      <c r="E5189" s="20" t="s">
        <v>7134</v>
      </c>
      <c r="F5189" s="20" t="s">
        <v>7135</v>
      </c>
      <c r="G5189" s="20" t="s">
        <v>7591</v>
      </c>
      <c r="H5189" s="20"/>
      <c r="I5189" s="20" t="s">
        <v>15917</v>
      </c>
      <c r="J5189" s="20" t="s">
        <v>15918</v>
      </c>
      <c r="K5189" s="20" t="s">
        <v>7109</v>
      </c>
      <c r="L5189" s="20" t="s">
        <v>3731</v>
      </c>
      <c r="M5189" s="20" t="s">
        <v>7116</v>
      </c>
      <c r="N5189" s="20" t="s">
        <v>15902</v>
      </c>
      <c r="O5189" s="20" t="s">
        <v>15918</v>
      </c>
      <c r="P5189" s="201" t="n">
        <v>43730</v>
      </c>
      <c r="Q5189" s="201" t="n">
        <v>43763</v>
      </c>
      <c r="R5189" s="20" t="n">
        <v>1</v>
      </c>
      <c r="S5189" s="20" t="s">
        <v>7130</v>
      </c>
      <c r="T5189" s="20" t="n">
        <v>124.7897708</v>
      </c>
      <c r="U5189" s="20" t="n">
        <v>81.30337802</v>
      </c>
      <c r="V5189" s="20" t="n">
        <v>168.27616358</v>
      </c>
      <c r="W5189" s="20" t="s">
        <v>11510</v>
      </c>
      <c r="X5189" s="35"/>
      <c r="Y5189" s="35" t="n">
        <v>0</v>
      </c>
      <c r="Z5189" s="35" t="n">
        <v>1</v>
      </c>
      <c r="AE5189" s="94" t="e">
        <f aca="false" t="array" ref="AE5189:AK5189">_xlfn.torow(_xlfn.unique(_xlfn._xlws.filter(cat_table[Subsector],$E5189=cat_table[Sector],"")))</f>
        <v>#NAME?</v>
      </c>
      <c r="AF5189" s="94" t="e">
        <v>#NAME?</v>
      </c>
      <c r="AG5189" s="94" t="e">
        <v>#NAME?</v>
      </c>
      <c r="AH5189" s="94" t="e">
        <v>#NAME?</v>
      </c>
      <c r="AI5189" s="94" t="e">
        <v>#NAME?</v>
      </c>
      <c r="AJ5189" s="94" t="e">
        <v>#NAME?</v>
      </c>
      <c r="AK5189" s="94" t="e">
        <v>#NAME?</v>
      </c>
      <c r="AO5189" s="94" t="e">
        <f aca="false" t="array" ref="AO5189:AT5189">_xlfn.torow(_xlfn.unique(_xlfn._xlws.filter(cat_table[Sub-subsector],($E5189=cat_table[Sector])*($F5189=cat_table[Subsector]),"")))</f>
        <v>#NAME?</v>
      </c>
      <c r="AP5189" s="94" t="e">
        <v>#NAME?</v>
      </c>
      <c r="AQ5189" s="94" t="e">
        <v>#NAME?</v>
      </c>
      <c r="AR5189" s="94" t="e">
        <v>#NAME?</v>
      </c>
      <c r="AS5189" s="94" t="e">
        <v>#NAME?</v>
      </c>
      <c r="AT5189" s="94" t="e">
        <v>#NAME?</v>
      </c>
    </row>
    <row r="5190" customFormat="false" ht="15" hidden="false" customHeight="true" outlineLevel="0" collapsed="false">
      <c r="A5190" s="20" t="s">
        <v>16241</v>
      </c>
      <c r="B5190" s="20" t="str">
        <f aca="false">INDEX(Table2[], MATCH(L5190, Location_ID!$D$2:$D$3098, 0), 1)</f>
        <v>6d5cd2b2-d5c9-467f-873c-da3aef8bda32</v>
      </c>
      <c r="C5190" s="20" t="s">
        <v>1585</v>
      </c>
      <c r="D5190" s="230" t="s">
        <v>354</v>
      </c>
      <c r="E5190" s="20" t="s">
        <v>7134</v>
      </c>
      <c r="F5190" s="20" t="s">
        <v>7135</v>
      </c>
      <c r="G5190" s="20" t="s">
        <v>7591</v>
      </c>
      <c r="H5190" s="20"/>
      <c r="I5190" s="20" t="s">
        <v>15917</v>
      </c>
      <c r="J5190" s="20" t="s">
        <v>15922</v>
      </c>
      <c r="K5190" s="20" t="s">
        <v>7109</v>
      </c>
      <c r="L5190" s="20" t="s">
        <v>3733</v>
      </c>
      <c r="M5190" s="20" t="s">
        <v>7116</v>
      </c>
      <c r="N5190" s="20" t="s">
        <v>15902</v>
      </c>
      <c r="O5190" s="20" t="s">
        <v>15922</v>
      </c>
      <c r="P5190" s="201" t="n">
        <v>43730</v>
      </c>
      <c r="Q5190" s="201" t="n">
        <v>43763</v>
      </c>
      <c r="R5190" s="20" t="n">
        <v>1</v>
      </c>
      <c r="S5190" s="20" t="s">
        <v>7130</v>
      </c>
      <c r="T5190" s="20" t="n">
        <v>252.3448833</v>
      </c>
      <c r="U5190" s="20" t="n">
        <v>177.67413019</v>
      </c>
      <c r="V5190" s="20" t="n">
        <v>327.01563641</v>
      </c>
      <c r="W5190" s="20" t="s">
        <v>11510</v>
      </c>
      <c r="X5190" s="35"/>
      <c r="Y5190" s="35" t="n">
        <v>0</v>
      </c>
      <c r="Z5190" s="35" t="n">
        <v>1</v>
      </c>
      <c r="AE5190" s="94" t="e">
        <f aca="false" t="array" ref="AE5190:AK5190">_xlfn.torow(_xlfn.unique(_xlfn._xlws.filter(cat_table[Subsector],$E5190=cat_table[Sector],"")))</f>
        <v>#NAME?</v>
      </c>
      <c r="AF5190" s="94" t="e">
        <v>#NAME?</v>
      </c>
      <c r="AG5190" s="94" t="e">
        <v>#NAME?</v>
      </c>
      <c r="AH5190" s="94" t="e">
        <v>#NAME?</v>
      </c>
      <c r="AI5190" s="94" t="e">
        <v>#NAME?</v>
      </c>
      <c r="AJ5190" s="94" t="e">
        <v>#NAME?</v>
      </c>
      <c r="AK5190" s="94" t="e">
        <v>#NAME?</v>
      </c>
      <c r="AO5190" s="94" t="e">
        <f aca="false" t="array" ref="AO5190:AT5190">_xlfn.torow(_xlfn.unique(_xlfn._xlws.filter(cat_table[Sub-subsector],($E5190=cat_table[Sector])*($F5190=cat_table[Subsector]),"")))</f>
        <v>#NAME?</v>
      </c>
      <c r="AP5190" s="94" t="e">
        <v>#NAME?</v>
      </c>
      <c r="AQ5190" s="94" t="e">
        <v>#NAME?</v>
      </c>
      <c r="AR5190" s="94" t="e">
        <v>#NAME?</v>
      </c>
      <c r="AS5190" s="94" t="e">
        <v>#NAME?</v>
      </c>
      <c r="AT5190" s="94" t="e">
        <v>#NAME?</v>
      </c>
    </row>
    <row r="5191" customFormat="false" ht="15" hidden="false" customHeight="true" outlineLevel="0" collapsed="false">
      <c r="A5191" s="20" t="s">
        <v>16242</v>
      </c>
      <c r="B5191" s="20" t="str">
        <f aca="false">INDEX(Table2[], MATCH(L5191, Location_ID!$D$2:$D$3098, 0), 1)</f>
        <v>029ae833-df7c-4d66-ba00-075927eda610</v>
      </c>
      <c r="C5191" s="20" t="s">
        <v>1585</v>
      </c>
      <c r="D5191" s="230" t="s">
        <v>354</v>
      </c>
      <c r="E5191" s="20" t="s">
        <v>7134</v>
      </c>
      <c r="F5191" s="20" t="s">
        <v>7135</v>
      </c>
      <c r="G5191" s="20" t="s">
        <v>7591</v>
      </c>
      <c r="H5191" s="20"/>
      <c r="I5191" s="20" t="s">
        <v>15917</v>
      </c>
      <c r="J5191" s="20" t="s">
        <v>15932</v>
      </c>
      <c r="K5191" s="20" t="s">
        <v>7109</v>
      </c>
      <c r="L5191" s="20" t="s">
        <v>3735</v>
      </c>
      <c r="M5191" s="20" t="s">
        <v>7116</v>
      </c>
      <c r="N5191" s="20" t="s">
        <v>15902</v>
      </c>
      <c r="O5191" s="20" t="s">
        <v>15932</v>
      </c>
      <c r="P5191" s="201" t="n">
        <v>43730</v>
      </c>
      <c r="Q5191" s="201" t="n">
        <v>43763</v>
      </c>
      <c r="R5191" s="20" t="n">
        <v>1</v>
      </c>
      <c r="S5191" s="20" t="s">
        <v>7130</v>
      </c>
      <c r="T5191" s="20" t="n">
        <v>20.36489313</v>
      </c>
      <c r="U5191" s="20" t="n">
        <v>13.847334252</v>
      </c>
      <c r="V5191" s="20" t="n">
        <v>26.882452008</v>
      </c>
      <c r="W5191" s="20" t="s">
        <v>11510</v>
      </c>
      <c r="X5191" s="35"/>
      <c r="Y5191" s="35" t="n">
        <v>0</v>
      </c>
      <c r="Z5191" s="35" t="n">
        <v>1</v>
      </c>
      <c r="AE5191" s="94" t="e">
        <f aca="false" t="array" ref="AE5191:AK5191">_xlfn.torow(_xlfn.unique(_xlfn._xlws.filter(cat_table[Subsector],$E5191=cat_table[Sector],"")))</f>
        <v>#NAME?</v>
      </c>
      <c r="AF5191" s="94" t="e">
        <v>#NAME?</v>
      </c>
      <c r="AG5191" s="94" t="e">
        <v>#NAME?</v>
      </c>
      <c r="AH5191" s="94" t="e">
        <v>#NAME?</v>
      </c>
      <c r="AI5191" s="94" t="e">
        <v>#NAME?</v>
      </c>
      <c r="AJ5191" s="94" t="e">
        <v>#NAME?</v>
      </c>
      <c r="AK5191" s="94" t="e">
        <v>#NAME?</v>
      </c>
      <c r="AO5191" s="94" t="e">
        <f aca="false" t="array" ref="AO5191:AT5191">_xlfn.torow(_xlfn.unique(_xlfn._xlws.filter(cat_table[Sub-subsector],($E5191=cat_table[Sector])*($F5191=cat_table[Subsector]),"")))</f>
        <v>#NAME?</v>
      </c>
      <c r="AP5191" s="94" t="e">
        <v>#NAME?</v>
      </c>
      <c r="AQ5191" s="94" t="e">
        <v>#NAME?</v>
      </c>
      <c r="AR5191" s="94" t="e">
        <v>#NAME?</v>
      </c>
      <c r="AS5191" s="94" t="e">
        <v>#NAME?</v>
      </c>
      <c r="AT5191" s="94" t="e">
        <v>#NAME?</v>
      </c>
    </row>
    <row r="5192" customFormat="false" ht="15" hidden="false" customHeight="true" outlineLevel="0" collapsed="false">
      <c r="A5192" s="20" t="s">
        <v>16243</v>
      </c>
      <c r="B5192" s="20" t="str">
        <f aca="false">INDEX(Table2[], MATCH(L5192, Location_ID!$D$2:$D$3098, 0), 1)</f>
        <v>222fe825-7f15-41a2-a0d2-8c8327ab425b</v>
      </c>
      <c r="C5192" s="20" t="s">
        <v>1585</v>
      </c>
      <c r="D5192" s="230" t="s">
        <v>354</v>
      </c>
      <c r="E5192" s="20" t="s">
        <v>7134</v>
      </c>
      <c r="F5192" s="20" t="s">
        <v>7135</v>
      </c>
      <c r="G5192" s="20" t="s">
        <v>7591</v>
      </c>
      <c r="H5192" s="20"/>
      <c r="I5192" s="20" t="s">
        <v>15917</v>
      </c>
      <c r="J5192" s="20" t="s">
        <v>15932</v>
      </c>
      <c r="K5192" s="20" t="s">
        <v>7109</v>
      </c>
      <c r="L5192" s="20" t="s">
        <v>3737</v>
      </c>
      <c r="M5192" s="20" t="s">
        <v>7116</v>
      </c>
      <c r="N5192" s="20" t="s">
        <v>15902</v>
      </c>
      <c r="O5192" s="20" t="s">
        <v>15932</v>
      </c>
      <c r="P5192" s="201" t="n">
        <v>43730</v>
      </c>
      <c r="Q5192" s="201" t="n">
        <v>43763</v>
      </c>
      <c r="R5192" s="20" t="n">
        <v>1</v>
      </c>
      <c r="S5192" s="20" t="s">
        <v>7130</v>
      </c>
      <c r="T5192" s="20" t="n">
        <v>94.93836828</v>
      </c>
      <c r="U5192" s="20" t="n">
        <v>69.51495672</v>
      </c>
      <c r="V5192" s="20" t="n">
        <v>120.36177984</v>
      </c>
      <c r="W5192" s="20" t="s">
        <v>11510</v>
      </c>
      <c r="X5192" s="35"/>
      <c r="Y5192" s="35" t="n">
        <v>0</v>
      </c>
      <c r="Z5192" s="35" t="n">
        <v>1</v>
      </c>
      <c r="AE5192" s="94" t="e">
        <f aca="false" t="array" ref="AE5192:AK5192">_xlfn.torow(_xlfn.unique(_xlfn._xlws.filter(cat_table[Subsector],$E5192=cat_table[Sector],"")))</f>
        <v>#NAME?</v>
      </c>
      <c r="AF5192" s="94" t="e">
        <v>#NAME?</v>
      </c>
      <c r="AG5192" s="94" t="e">
        <v>#NAME?</v>
      </c>
      <c r="AH5192" s="94" t="e">
        <v>#NAME?</v>
      </c>
      <c r="AI5192" s="94" t="e">
        <v>#NAME?</v>
      </c>
      <c r="AJ5192" s="94" t="e">
        <v>#NAME?</v>
      </c>
      <c r="AK5192" s="94" t="e">
        <v>#NAME?</v>
      </c>
      <c r="AO5192" s="94" t="e">
        <f aca="false" t="array" ref="AO5192:AT5192">_xlfn.torow(_xlfn.unique(_xlfn._xlws.filter(cat_table[Sub-subsector],($E5192=cat_table[Sector])*($F5192=cat_table[Subsector]),"")))</f>
        <v>#NAME?</v>
      </c>
      <c r="AP5192" s="94" t="e">
        <v>#NAME?</v>
      </c>
      <c r="AQ5192" s="94" t="e">
        <v>#NAME?</v>
      </c>
      <c r="AR5192" s="94" t="e">
        <v>#NAME?</v>
      </c>
      <c r="AS5192" s="94" t="e">
        <v>#NAME?</v>
      </c>
      <c r="AT5192" s="94" t="e">
        <v>#NAME?</v>
      </c>
    </row>
    <row r="5193" customFormat="false" ht="15" hidden="false" customHeight="true" outlineLevel="0" collapsed="false">
      <c r="A5193" s="20" t="s">
        <v>16244</v>
      </c>
      <c r="B5193" s="20" t="str">
        <f aca="false">INDEX(Table2[], MATCH(L5193, Location_ID!$D$2:$D$3098, 0), 1)</f>
        <v>6e1c58db-c0c4-468f-beea-dca209ff741d</v>
      </c>
      <c r="C5193" s="20" t="s">
        <v>1585</v>
      </c>
      <c r="D5193" s="230" t="s">
        <v>354</v>
      </c>
      <c r="E5193" s="20" t="s">
        <v>7134</v>
      </c>
      <c r="F5193" s="20" t="s">
        <v>7135</v>
      </c>
      <c r="G5193" s="20" t="s">
        <v>7591</v>
      </c>
      <c r="H5193" s="20"/>
      <c r="I5193" s="20" t="s">
        <v>15917</v>
      </c>
      <c r="J5193" s="20" t="s">
        <v>15932</v>
      </c>
      <c r="K5193" s="20" t="s">
        <v>7109</v>
      </c>
      <c r="L5193" s="20" t="s">
        <v>3739</v>
      </c>
      <c r="M5193" s="20" t="s">
        <v>7116</v>
      </c>
      <c r="N5193" s="20" t="s">
        <v>15902</v>
      </c>
      <c r="O5193" s="20" t="s">
        <v>15932</v>
      </c>
      <c r="P5193" s="201" t="n">
        <v>43730</v>
      </c>
      <c r="Q5193" s="201" t="n">
        <v>43763</v>
      </c>
      <c r="R5193" s="20" t="n">
        <v>1</v>
      </c>
      <c r="S5193" s="20" t="s">
        <v>7130</v>
      </c>
      <c r="T5193" s="20" t="n">
        <v>25.2821028</v>
      </c>
      <c r="U5193" s="20" t="n">
        <v>17.46712551</v>
      </c>
      <c r="V5193" s="20" t="n">
        <v>33.09708009</v>
      </c>
      <c r="W5193" s="20" t="s">
        <v>11510</v>
      </c>
      <c r="X5193" s="35"/>
      <c r="Y5193" s="35" t="n">
        <v>0</v>
      </c>
      <c r="Z5193" s="35" t="n">
        <v>1</v>
      </c>
      <c r="AE5193" s="94" t="e">
        <f aca="false" t="array" ref="AE5193:AK5193">_xlfn.torow(_xlfn.unique(_xlfn._xlws.filter(cat_table[Subsector],$E5193=cat_table[Sector],"")))</f>
        <v>#NAME?</v>
      </c>
      <c r="AF5193" s="94" t="e">
        <v>#NAME?</v>
      </c>
      <c r="AG5193" s="94" t="e">
        <v>#NAME?</v>
      </c>
      <c r="AH5193" s="94" t="e">
        <v>#NAME?</v>
      </c>
      <c r="AI5193" s="94" t="e">
        <v>#NAME?</v>
      </c>
      <c r="AJ5193" s="94" t="e">
        <v>#NAME?</v>
      </c>
      <c r="AK5193" s="94" t="e">
        <v>#NAME?</v>
      </c>
      <c r="AO5193" s="94" t="e">
        <f aca="false" t="array" ref="AO5193:AT5193">_xlfn.torow(_xlfn.unique(_xlfn._xlws.filter(cat_table[Sub-subsector],($E5193=cat_table[Sector])*($F5193=cat_table[Subsector]),"")))</f>
        <v>#NAME?</v>
      </c>
      <c r="AP5193" s="94" t="e">
        <v>#NAME?</v>
      </c>
      <c r="AQ5193" s="94" t="e">
        <v>#NAME?</v>
      </c>
      <c r="AR5193" s="94" t="e">
        <v>#NAME?</v>
      </c>
      <c r="AS5193" s="94" t="e">
        <v>#NAME?</v>
      </c>
      <c r="AT5193" s="94" t="e">
        <v>#NAME?</v>
      </c>
    </row>
    <row r="5194" customFormat="false" ht="15" hidden="false" customHeight="true" outlineLevel="0" collapsed="false">
      <c r="A5194" s="20" t="s">
        <v>16245</v>
      </c>
      <c r="B5194" s="20" t="str">
        <f aca="false">INDEX(Table2[], MATCH(L5194, Location_ID!$D$2:$D$3098, 0), 1)</f>
        <v>0debdb01-77b7-4570-86ea-5bafce87e458</v>
      </c>
      <c r="C5194" s="20" t="s">
        <v>1585</v>
      </c>
      <c r="D5194" s="230" t="s">
        <v>354</v>
      </c>
      <c r="E5194" s="20" t="s">
        <v>7134</v>
      </c>
      <c r="F5194" s="20" t="s">
        <v>7135</v>
      </c>
      <c r="G5194" s="20" t="s">
        <v>7591</v>
      </c>
      <c r="H5194" s="20"/>
      <c r="I5194" s="20" t="s">
        <v>15917</v>
      </c>
      <c r="J5194" s="20" t="s">
        <v>15932</v>
      </c>
      <c r="K5194" s="20" t="s">
        <v>7109</v>
      </c>
      <c r="L5194" s="20" t="s">
        <v>3741</v>
      </c>
      <c r="M5194" s="20" t="s">
        <v>7116</v>
      </c>
      <c r="N5194" s="20" t="s">
        <v>15902</v>
      </c>
      <c r="O5194" s="20" t="s">
        <v>15932</v>
      </c>
      <c r="P5194" s="201" t="n">
        <v>43730</v>
      </c>
      <c r="Q5194" s="201" t="n">
        <v>43763</v>
      </c>
      <c r="R5194" s="20" t="n">
        <v>1</v>
      </c>
      <c r="S5194" s="20" t="s">
        <v>7130</v>
      </c>
      <c r="T5194" s="20" t="n">
        <v>41.77401438</v>
      </c>
      <c r="U5194" s="20" t="n">
        <v>33.715645892</v>
      </c>
      <c r="V5194" s="20" t="n">
        <v>49.832382868</v>
      </c>
      <c r="W5194" s="20" t="s">
        <v>11510</v>
      </c>
      <c r="X5194" s="35"/>
      <c r="Y5194" s="35" t="n">
        <v>0</v>
      </c>
      <c r="Z5194" s="35" t="n">
        <v>1</v>
      </c>
      <c r="AE5194" s="94" t="e">
        <f aca="false" t="array" ref="AE5194:AK5194">_xlfn.torow(_xlfn.unique(_xlfn._xlws.filter(cat_table[Subsector],$E5194=cat_table[Sector],"")))</f>
        <v>#NAME?</v>
      </c>
      <c r="AF5194" s="94" t="e">
        <v>#NAME?</v>
      </c>
      <c r="AG5194" s="94" t="e">
        <v>#NAME?</v>
      </c>
      <c r="AH5194" s="94" t="e">
        <v>#NAME?</v>
      </c>
      <c r="AI5194" s="94" t="e">
        <v>#NAME?</v>
      </c>
      <c r="AJ5194" s="94" t="e">
        <v>#NAME?</v>
      </c>
      <c r="AK5194" s="94" t="e">
        <v>#NAME?</v>
      </c>
      <c r="AO5194" s="94" t="e">
        <f aca="false" t="array" ref="AO5194:AT5194">_xlfn.torow(_xlfn.unique(_xlfn._xlws.filter(cat_table[Sub-subsector],($E5194=cat_table[Sector])*($F5194=cat_table[Subsector]),"")))</f>
        <v>#NAME?</v>
      </c>
      <c r="AP5194" s="94" t="e">
        <v>#NAME?</v>
      </c>
      <c r="AQ5194" s="94" t="e">
        <v>#NAME?</v>
      </c>
      <c r="AR5194" s="94" t="e">
        <v>#NAME?</v>
      </c>
      <c r="AS5194" s="94" t="e">
        <v>#NAME?</v>
      </c>
      <c r="AT5194" s="94" t="e">
        <v>#NAME?</v>
      </c>
    </row>
    <row r="5195" customFormat="false" ht="15" hidden="false" customHeight="true" outlineLevel="0" collapsed="false">
      <c r="A5195" s="20" t="s">
        <v>16246</v>
      </c>
      <c r="B5195" s="20" t="str">
        <f aca="false">INDEX(Table2[], MATCH(L5195, Location_ID!$D$2:$D$3098, 0), 1)</f>
        <v>172fd548-24fa-4380-be8c-ac4d15e0c25a</v>
      </c>
      <c r="C5195" s="20" t="s">
        <v>1585</v>
      </c>
      <c r="D5195" s="230" t="s">
        <v>354</v>
      </c>
      <c r="E5195" s="20" t="s">
        <v>7134</v>
      </c>
      <c r="F5195" s="20" t="s">
        <v>7135</v>
      </c>
      <c r="G5195" s="20" t="s">
        <v>7591</v>
      </c>
      <c r="H5195" s="20"/>
      <c r="I5195" s="20" t="s">
        <v>15917</v>
      </c>
      <c r="J5195" s="20" t="s">
        <v>15918</v>
      </c>
      <c r="K5195" s="20" t="s">
        <v>7109</v>
      </c>
      <c r="L5195" s="20" t="s">
        <v>3743</v>
      </c>
      <c r="M5195" s="20" t="s">
        <v>7116</v>
      </c>
      <c r="N5195" s="20" t="s">
        <v>15902</v>
      </c>
      <c r="O5195" s="20" t="s">
        <v>15918</v>
      </c>
      <c r="P5195" s="201" t="n">
        <v>43730</v>
      </c>
      <c r="Q5195" s="201" t="n">
        <v>43763</v>
      </c>
      <c r="R5195" s="20" t="n">
        <v>1</v>
      </c>
      <c r="S5195" s="20" t="s">
        <v>7130</v>
      </c>
      <c r="T5195" s="20" t="n">
        <v>23.09354825</v>
      </c>
      <c r="U5195" s="20" t="n">
        <v>10.49574087</v>
      </c>
      <c r="V5195" s="20" t="n">
        <v>35.69135563</v>
      </c>
      <c r="W5195" s="20" t="s">
        <v>11510</v>
      </c>
      <c r="X5195" s="35"/>
      <c r="Y5195" s="35" t="n">
        <v>0</v>
      </c>
      <c r="Z5195" s="35" t="n">
        <v>1</v>
      </c>
      <c r="AE5195" s="94" t="e">
        <f aca="false" t="array" ref="AE5195:AK5195">_xlfn.torow(_xlfn.unique(_xlfn._xlws.filter(cat_table[Subsector],$E5195=cat_table[Sector],"")))</f>
        <v>#NAME?</v>
      </c>
      <c r="AF5195" s="94" t="e">
        <v>#NAME?</v>
      </c>
      <c r="AG5195" s="94" t="e">
        <v>#NAME?</v>
      </c>
      <c r="AH5195" s="94" t="e">
        <v>#NAME?</v>
      </c>
      <c r="AI5195" s="94" t="e">
        <v>#NAME?</v>
      </c>
      <c r="AJ5195" s="94" t="e">
        <v>#NAME?</v>
      </c>
      <c r="AK5195" s="94" t="e">
        <v>#NAME?</v>
      </c>
      <c r="AO5195" s="94" t="e">
        <f aca="false" t="array" ref="AO5195:AT5195">_xlfn.torow(_xlfn.unique(_xlfn._xlws.filter(cat_table[Sub-subsector],($E5195=cat_table[Sector])*($F5195=cat_table[Subsector]),"")))</f>
        <v>#NAME?</v>
      </c>
      <c r="AP5195" s="94" t="e">
        <v>#NAME?</v>
      </c>
      <c r="AQ5195" s="94" t="e">
        <v>#NAME?</v>
      </c>
      <c r="AR5195" s="94" t="e">
        <v>#NAME?</v>
      </c>
      <c r="AS5195" s="94" t="e">
        <v>#NAME?</v>
      </c>
      <c r="AT5195" s="94" t="e">
        <v>#NAME?</v>
      </c>
    </row>
    <row r="5196" customFormat="false" ht="15" hidden="false" customHeight="true" outlineLevel="0" collapsed="false">
      <c r="A5196" s="20" t="s">
        <v>16247</v>
      </c>
      <c r="B5196" s="20" t="str">
        <f aca="false">INDEX(Table2[], MATCH(L5196, Location_ID!$D$2:$D$3098, 0), 1)</f>
        <v>19f5859e-8219-44bb-913f-e7c7bf577c6f</v>
      </c>
      <c r="C5196" s="20" t="s">
        <v>1585</v>
      </c>
      <c r="D5196" s="230" t="s">
        <v>354</v>
      </c>
      <c r="E5196" s="20" t="s">
        <v>7134</v>
      </c>
      <c r="F5196" s="20" t="s">
        <v>7135</v>
      </c>
      <c r="G5196" s="20" t="s">
        <v>7591</v>
      </c>
      <c r="H5196" s="20"/>
      <c r="I5196" s="20" t="s">
        <v>15917</v>
      </c>
      <c r="J5196" s="20" t="s">
        <v>15922</v>
      </c>
      <c r="K5196" s="20" t="s">
        <v>7109</v>
      </c>
      <c r="L5196" s="20" t="s">
        <v>3745</v>
      </c>
      <c r="M5196" s="20" t="s">
        <v>7116</v>
      </c>
      <c r="N5196" s="20" t="s">
        <v>15902</v>
      </c>
      <c r="O5196" s="20" t="s">
        <v>15922</v>
      </c>
      <c r="P5196" s="201" t="n">
        <v>43730</v>
      </c>
      <c r="Q5196" s="201" t="n">
        <v>43763</v>
      </c>
      <c r="R5196" s="20" t="n">
        <v>1</v>
      </c>
      <c r="S5196" s="20" t="s">
        <v>7130</v>
      </c>
      <c r="T5196" s="20" t="n">
        <v>492.5074725</v>
      </c>
      <c r="U5196" s="20" t="n">
        <v>270.192825</v>
      </c>
      <c r="V5196" s="20" t="n">
        <v>714.82212</v>
      </c>
      <c r="W5196" s="20" t="s">
        <v>11510</v>
      </c>
      <c r="X5196" s="35"/>
      <c r="Y5196" s="35" t="n">
        <v>0</v>
      </c>
      <c r="Z5196" s="35" t="n">
        <v>1</v>
      </c>
      <c r="AE5196" s="94" t="e">
        <f aca="false" t="array" ref="AE5196:AK5196">_xlfn.torow(_xlfn.unique(_xlfn._xlws.filter(cat_table[Subsector],$E5196=cat_table[Sector],"")))</f>
        <v>#NAME?</v>
      </c>
      <c r="AF5196" s="94" t="e">
        <v>#NAME?</v>
      </c>
      <c r="AG5196" s="94" t="e">
        <v>#NAME?</v>
      </c>
      <c r="AH5196" s="94" t="e">
        <v>#NAME?</v>
      </c>
      <c r="AI5196" s="94" t="e">
        <v>#NAME?</v>
      </c>
      <c r="AJ5196" s="94" t="e">
        <v>#NAME?</v>
      </c>
      <c r="AK5196" s="94" t="e">
        <v>#NAME?</v>
      </c>
      <c r="AO5196" s="94" t="e">
        <f aca="false" t="array" ref="AO5196:AT5196">_xlfn.torow(_xlfn.unique(_xlfn._xlws.filter(cat_table[Sub-subsector],($E5196=cat_table[Sector])*($F5196=cat_table[Subsector]),"")))</f>
        <v>#NAME?</v>
      </c>
      <c r="AP5196" s="94" t="e">
        <v>#NAME?</v>
      </c>
      <c r="AQ5196" s="94" t="e">
        <v>#NAME?</v>
      </c>
      <c r="AR5196" s="94" t="e">
        <v>#NAME?</v>
      </c>
      <c r="AS5196" s="94" t="e">
        <v>#NAME?</v>
      </c>
      <c r="AT5196" s="94" t="e">
        <v>#NAME?</v>
      </c>
    </row>
    <row r="5197" customFormat="false" ht="15" hidden="false" customHeight="true" outlineLevel="0" collapsed="false">
      <c r="A5197" s="20" t="s">
        <v>16248</v>
      </c>
      <c r="B5197" s="20" t="str">
        <f aca="false">INDEX(Table2[], MATCH(L5197, Location_ID!$D$2:$D$3098, 0), 1)</f>
        <v>8a9ae6ec-94b4-4430-8a40-0b21bc8b7f91</v>
      </c>
      <c r="C5197" s="20" t="s">
        <v>1585</v>
      </c>
      <c r="D5197" s="230" t="s">
        <v>354</v>
      </c>
      <c r="E5197" s="20" t="s">
        <v>7134</v>
      </c>
      <c r="F5197" s="20" t="s">
        <v>7135</v>
      </c>
      <c r="G5197" s="20" t="s">
        <v>7591</v>
      </c>
      <c r="H5197" s="20"/>
      <c r="I5197" s="20" t="s">
        <v>15917</v>
      </c>
      <c r="J5197" s="20" t="s">
        <v>15922</v>
      </c>
      <c r="K5197" s="20" t="s">
        <v>7109</v>
      </c>
      <c r="L5197" s="20" t="s">
        <v>3747</v>
      </c>
      <c r="M5197" s="20" t="s">
        <v>7116</v>
      </c>
      <c r="N5197" s="20" t="s">
        <v>15902</v>
      </c>
      <c r="O5197" s="20" t="s">
        <v>15922</v>
      </c>
      <c r="P5197" s="201" t="n">
        <v>43730</v>
      </c>
      <c r="Q5197" s="201" t="n">
        <v>43763</v>
      </c>
      <c r="R5197" s="20" t="n">
        <v>1</v>
      </c>
      <c r="S5197" s="20" t="s">
        <v>7130</v>
      </c>
      <c r="T5197" s="20" t="n">
        <v>397.31007</v>
      </c>
      <c r="U5197" s="20" t="n">
        <v>284.8572322</v>
      </c>
      <c r="V5197" s="20" t="n">
        <v>509.7629078</v>
      </c>
      <c r="W5197" s="20" t="s">
        <v>11510</v>
      </c>
      <c r="X5197" s="35"/>
      <c r="Y5197" s="35" t="n">
        <v>0</v>
      </c>
      <c r="Z5197" s="35" t="n">
        <v>1</v>
      </c>
      <c r="AE5197" s="94" t="e">
        <f aca="false" t="array" ref="AE5197:AK5197">_xlfn.torow(_xlfn.unique(_xlfn._xlws.filter(cat_table[Subsector],$E5197=cat_table[Sector],"")))</f>
        <v>#NAME?</v>
      </c>
      <c r="AF5197" s="94" t="e">
        <v>#NAME?</v>
      </c>
      <c r="AG5197" s="94" t="e">
        <v>#NAME?</v>
      </c>
      <c r="AH5197" s="94" t="e">
        <v>#NAME?</v>
      </c>
      <c r="AI5197" s="94" t="e">
        <v>#NAME?</v>
      </c>
      <c r="AJ5197" s="94" t="e">
        <v>#NAME?</v>
      </c>
      <c r="AK5197" s="94" t="e">
        <v>#NAME?</v>
      </c>
      <c r="AO5197" s="94" t="e">
        <f aca="false" t="array" ref="AO5197:AT5197">_xlfn.torow(_xlfn.unique(_xlfn._xlws.filter(cat_table[Sub-subsector],($E5197=cat_table[Sector])*($F5197=cat_table[Subsector]),"")))</f>
        <v>#NAME?</v>
      </c>
      <c r="AP5197" s="94" t="e">
        <v>#NAME?</v>
      </c>
      <c r="AQ5197" s="94" t="e">
        <v>#NAME?</v>
      </c>
      <c r="AR5197" s="94" t="e">
        <v>#NAME?</v>
      </c>
      <c r="AS5197" s="94" t="e">
        <v>#NAME?</v>
      </c>
      <c r="AT5197" s="94" t="e">
        <v>#NAME?</v>
      </c>
    </row>
    <row r="5198" customFormat="false" ht="15" hidden="false" customHeight="true" outlineLevel="0" collapsed="false">
      <c r="A5198" s="20" t="s">
        <v>16249</v>
      </c>
      <c r="B5198" s="20" t="str">
        <f aca="false">INDEX(Table2[], MATCH(L5198, Location_ID!$D$2:$D$3098, 0), 1)</f>
        <v>dc306f09-bed4-4aa0-b69e-fdf045e4a95d</v>
      </c>
      <c r="C5198" s="20" t="s">
        <v>1585</v>
      </c>
      <c r="D5198" s="230" t="s">
        <v>354</v>
      </c>
      <c r="E5198" s="20" t="s">
        <v>7134</v>
      </c>
      <c r="F5198" s="20" t="s">
        <v>7135</v>
      </c>
      <c r="G5198" s="20" t="s">
        <v>7591</v>
      </c>
      <c r="H5198" s="20"/>
      <c r="I5198" s="20" t="s">
        <v>15917</v>
      </c>
      <c r="J5198" s="20" t="s">
        <v>15932</v>
      </c>
      <c r="K5198" s="20" t="s">
        <v>7109</v>
      </c>
      <c r="L5198" s="20" t="s">
        <v>3749</v>
      </c>
      <c r="M5198" s="20" t="s">
        <v>7116</v>
      </c>
      <c r="N5198" s="20" t="s">
        <v>15902</v>
      </c>
      <c r="O5198" s="20" t="s">
        <v>15932</v>
      </c>
      <c r="P5198" s="201" t="n">
        <v>43730</v>
      </c>
      <c r="Q5198" s="201" t="n">
        <v>43763</v>
      </c>
      <c r="R5198" s="20" t="n">
        <v>1</v>
      </c>
      <c r="S5198" s="20" t="s">
        <v>7130</v>
      </c>
      <c r="T5198" s="20" t="n">
        <v>23.14141644</v>
      </c>
      <c r="U5198" s="20" t="n">
        <v>12.38261657</v>
      </c>
      <c r="V5198" s="20" t="n">
        <v>33.90021631</v>
      </c>
      <c r="W5198" s="20" t="s">
        <v>11510</v>
      </c>
      <c r="X5198" s="35"/>
      <c r="Y5198" s="35" t="n">
        <v>0</v>
      </c>
      <c r="Z5198" s="35" t="n">
        <v>1</v>
      </c>
      <c r="AE5198" s="94" t="e">
        <f aca="false" t="array" ref="AE5198:AK5198">_xlfn.torow(_xlfn.unique(_xlfn._xlws.filter(cat_table[Subsector],$E5198=cat_table[Sector],"")))</f>
        <v>#NAME?</v>
      </c>
      <c r="AF5198" s="94" t="e">
        <v>#NAME?</v>
      </c>
      <c r="AG5198" s="94" t="e">
        <v>#NAME?</v>
      </c>
      <c r="AH5198" s="94" t="e">
        <v>#NAME?</v>
      </c>
      <c r="AI5198" s="94" t="e">
        <v>#NAME?</v>
      </c>
      <c r="AJ5198" s="94" t="e">
        <v>#NAME?</v>
      </c>
      <c r="AK5198" s="94" t="e">
        <v>#NAME?</v>
      </c>
      <c r="AO5198" s="94" t="e">
        <f aca="false" t="array" ref="AO5198:AT5198">_xlfn.torow(_xlfn.unique(_xlfn._xlws.filter(cat_table[Sub-subsector],($E5198=cat_table[Sector])*($F5198=cat_table[Subsector]),"")))</f>
        <v>#NAME?</v>
      </c>
      <c r="AP5198" s="94" t="e">
        <v>#NAME?</v>
      </c>
      <c r="AQ5198" s="94" t="e">
        <v>#NAME?</v>
      </c>
      <c r="AR5198" s="94" t="e">
        <v>#NAME?</v>
      </c>
      <c r="AS5198" s="94" t="e">
        <v>#NAME?</v>
      </c>
      <c r="AT5198" s="94" t="e">
        <v>#NAME?</v>
      </c>
    </row>
    <row r="5199" customFormat="false" ht="15" hidden="false" customHeight="true" outlineLevel="0" collapsed="false">
      <c r="A5199" s="20" t="s">
        <v>16250</v>
      </c>
      <c r="B5199" s="20" t="str">
        <f aca="false">INDEX(Table2[], MATCH(L5199, Location_ID!$D$2:$D$3098, 0), 1)</f>
        <v>5470b1fc-4181-4691-9bca-2c13d7cc3c96</v>
      </c>
      <c r="C5199" s="20" t="s">
        <v>1585</v>
      </c>
      <c r="D5199" s="230" t="s">
        <v>354</v>
      </c>
      <c r="E5199" s="20" t="s">
        <v>7134</v>
      </c>
      <c r="F5199" s="20" t="s">
        <v>7135</v>
      </c>
      <c r="G5199" s="20" t="s">
        <v>7591</v>
      </c>
      <c r="H5199" s="20"/>
      <c r="I5199" s="20" t="s">
        <v>15917</v>
      </c>
      <c r="J5199" s="20" t="s">
        <v>15918</v>
      </c>
      <c r="K5199" s="20" t="s">
        <v>7109</v>
      </c>
      <c r="L5199" s="20" t="s">
        <v>3751</v>
      </c>
      <c r="M5199" s="20" t="s">
        <v>7116</v>
      </c>
      <c r="N5199" s="20" t="s">
        <v>15902</v>
      </c>
      <c r="O5199" s="20" t="s">
        <v>15918</v>
      </c>
      <c r="P5199" s="201" t="n">
        <v>43730</v>
      </c>
      <c r="Q5199" s="201" t="n">
        <v>43763</v>
      </c>
      <c r="R5199" s="20" t="n">
        <v>1</v>
      </c>
      <c r="S5199" s="20" t="s">
        <v>7130</v>
      </c>
      <c r="T5199" s="20" t="n">
        <v>94.5395684</v>
      </c>
      <c r="U5199" s="20" t="n">
        <v>50.44912605</v>
      </c>
      <c r="V5199" s="20" t="n">
        <v>138.63001075</v>
      </c>
      <c r="W5199" s="20" t="s">
        <v>11510</v>
      </c>
      <c r="X5199" s="35"/>
      <c r="Y5199" s="35" t="n">
        <v>0</v>
      </c>
      <c r="Z5199" s="35" t="n">
        <v>1</v>
      </c>
      <c r="AE5199" s="94" t="e">
        <f aca="false" t="array" ref="AE5199:AK5199">_xlfn.torow(_xlfn.unique(_xlfn._xlws.filter(cat_table[Subsector],$E5199=cat_table[Sector],"")))</f>
        <v>#NAME?</v>
      </c>
      <c r="AF5199" s="94" t="e">
        <v>#NAME?</v>
      </c>
      <c r="AG5199" s="94" t="e">
        <v>#NAME?</v>
      </c>
      <c r="AH5199" s="94" t="e">
        <v>#NAME?</v>
      </c>
      <c r="AI5199" s="94" t="e">
        <v>#NAME?</v>
      </c>
      <c r="AJ5199" s="94" t="e">
        <v>#NAME?</v>
      </c>
      <c r="AK5199" s="94" t="e">
        <v>#NAME?</v>
      </c>
      <c r="AO5199" s="94" t="e">
        <f aca="false" t="array" ref="AO5199:AT5199">_xlfn.torow(_xlfn.unique(_xlfn._xlws.filter(cat_table[Sub-subsector],($E5199=cat_table[Sector])*($F5199=cat_table[Subsector]),"")))</f>
        <v>#NAME?</v>
      </c>
      <c r="AP5199" s="94" t="e">
        <v>#NAME?</v>
      </c>
      <c r="AQ5199" s="94" t="e">
        <v>#NAME?</v>
      </c>
      <c r="AR5199" s="94" t="e">
        <v>#NAME?</v>
      </c>
      <c r="AS5199" s="94" t="e">
        <v>#NAME?</v>
      </c>
      <c r="AT5199" s="94" t="e">
        <v>#NAME?</v>
      </c>
    </row>
    <row r="5200" customFormat="false" ht="15" hidden="false" customHeight="true" outlineLevel="0" collapsed="false">
      <c r="A5200" s="20" t="s">
        <v>16251</v>
      </c>
      <c r="B5200" s="20" t="str">
        <f aca="false">INDEX(Table2[], MATCH(L5200, Location_ID!$D$2:$D$3098, 0), 1)</f>
        <v>c708b14c-ea79-4d18-8556-d4e18e13d7a3</v>
      </c>
      <c r="C5200" s="20" t="s">
        <v>1585</v>
      </c>
      <c r="D5200" s="230" t="s">
        <v>354</v>
      </c>
      <c r="E5200" s="20" t="s">
        <v>7134</v>
      </c>
      <c r="F5200" s="20" t="s">
        <v>7135</v>
      </c>
      <c r="G5200" s="20" t="s">
        <v>7591</v>
      </c>
      <c r="H5200" s="20"/>
      <c r="I5200" s="20" t="s">
        <v>15917</v>
      </c>
      <c r="J5200" s="20" t="s">
        <v>15932</v>
      </c>
      <c r="K5200" s="20" t="s">
        <v>7109</v>
      </c>
      <c r="L5200" s="20" t="s">
        <v>3753</v>
      </c>
      <c r="M5200" s="20" t="s">
        <v>7116</v>
      </c>
      <c r="N5200" s="20" t="s">
        <v>15902</v>
      </c>
      <c r="O5200" s="20" t="s">
        <v>15932</v>
      </c>
      <c r="P5200" s="201" t="n">
        <v>43730</v>
      </c>
      <c r="Q5200" s="201" t="n">
        <v>43763</v>
      </c>
      <c r="R5200" s="20" t="n">
        <v>1</v>
      </c>
      <c r="S5200" s="20" t="s">
        <v>7130</v>
      </c>
      <c r="T5200" s="20" t="n">
        <v>32.02932278</v>
      </c>
      <c r="U5200" s="20" t="n">
        <v>18.474274</v>
      </c>
      <c r="V5200" s="20" t="n">
        <v>45.58437156</v>
      </c>
      <c r="W5200" s="20" t="s">
        <v>11510</v>
      </c>
      <c r="X5200" s="35"/>
      <c r="Y5200" s="35" t="n">
        <v>0</v>
      </c>
      <c r="Z5200" s="35" t="n">
        <v>1</v>
      </c>
      <c r="AE5200" s="94" t="e">
        <f aca="false" t="array" ref="AE5200:AK5200">_xlfn.torow(_xlfn.unique(_xlfn._xlws.filter(cat_table[Subsector],$E5200=cat_table[Sector],"")))</f>
        <v>#NAME?</v>
      </c>
      <c r="AF5200" s="94" t="e">
        <v>#NAME?</v>
      </c>
      <c r="AG5200" s="94" t="e">
        <v>#NAME?</v>
      </c>
      <c r="AH5200" s="94" t="e">
        <v>#NAME?</v>
      </c>
      <c r="AI5200" s="94" t="e">
        <v>#NAME?</v>
      </c>
      <c r="AJ5200" s="94" t="e">
        <v>#NAME?</v>
      </c>
      <c r="AK5200" s="94" t="e">
        <v>#NAME?</v>
      </c>
      <c r="AO5200" s="94" t="e">
        <f aca="false" t="array" ref="AO5200:AT5200">_xlfn.torow(_xlfn.unique(_xlfn._xlws.filter(cat_table[Sub-subsector],($E5200=cat_table[Sector])*($F5200=cat_table[Subsector]),"")))</f>
        <v>#NAME?</v>
      </c>
      <c r="AP5200" s="94" t="e">
        <v>#NAME?</v>
      </c>
      <c r="AQ5200" s="94" t="e">
        <v>#NAME?</v>
      </c>
      <c r="AR5200" s="94" t="e">
        <v>#NAME?</v>
      </c>
      <c r="AS5200" s="94" t="e">
        <v>#NAME?</v>
      </c>
      <c r="AT5200" s="94" t="e">
        <v>#NAME?</v>
      </c>
    </row>
    <row r="5201" customFormat="false" ht="15" hidden="false" customHeight="true" outlineLevel="0" collapsed="false">
      <c r="A5201" s="20" t="s">
        <v>16252</v>
      </c>
      <c r="B5201" s="20" t="str">
        <f aca="false">INDEX(Table2[], MATCH(L5201, Location_ID!$D$2:$D$3098, 0), 1)</f>
        <v>c8586969-7cb0-4178-8a2a-3ef9e7617f20</v>
      </c>
      <c r="C5201" s="20" t="s">
        <v>1585</v>
      </c>
      <c r="D5201" s="230" t="s">
        <v>354</v>
      </c>
      <c r="E5201" s="20" t="s">
        <v>7134</v>
      </c>
      <c r="F5201" s="20" t="s">
        <v>7135</v>
      </c>
      <c r="G5201" s="20" t="s">
        <v>7591</v>
      </c>
      <c r="H5201" s="20"/>
      <c r="I5201" s="20" t="s">
        <v>15917</v>
      </c>
      <c r="J5201" s="20" t="s">
        <v>15932</v>
      </c>
      <c r="K5201" s="20" t="s">
        <v>7109</v>
      </c>
      <c r="L5201" s="20" t="s">
        <v>3755</v>
      </c>
      <c r="M5201" s="20" t="s">
        <v>7116</v>
      </c>
      <c r="N5201" s="20" t="s">
        <v>15902</v>
      </c>
      <c r="O5201" s="20" t="s">
        <v>15932</v>
      </c>
      <c r="P5201" s="201" t="n">
        <v>43730</v>
      </c>
      <c r="Q5201" s="201" t="n">
        <v>43763</v>
      </c>
      <c r="R5201" s="20" t="n">
        <v>1</v>
      </c>
      <c r="S5201" s="20" t="s">
        <v>7130</v>
      </c>
      <c r="T5201" s="20" t="n">
        <v>42.37076067</v>
      </c>
      <c r="U5201" s="20" t="n">
        <v>26.20261878</v>
      </c>
      <c r="V5201" s="20" t="n">
        <v>58.53890256</v>
      </c>
      <c r="W5201" s="20" t="s">
        <v>11510</v>
      </c>
      <c r="X5201" s="35"/>
      <c r="Y5201" s="35" t="n">
        <v>0</v>
      </c>
      <c r="Z5201" s="35" t="n">
        <v>1</v>
      </c>
      <c r="AE5201" s="94" t="e">
        <f aca="false" t="array" ref="AE5201:AK5201">_xlfn.torow(_xlfn.unique(_xlfn._xlws.filter(cat_table[Subsector],$E5201=cat_table[Sector],"")))</f>
        <v>#NAME?</v>
      </c>
      <c r="AF5201" s="94" t="e">
        <v>#NAME?</v>
      </c>
      <c r="AG5201" s="94" t="e">
        <v>#NAME?</v>
      </c>
      <c r="AH5201" s="94" t="e">
        <v>#NAME?</v>
      </c>
      <c r="AI5201" s="94" t="e">
        <v>#NAME?</v>
      </c>
      <c r="AJ5201" s="94" t="e">
        <v>#NAME?</v>
      </c>
      <c r="AK5201" s="94" t="e">
        <v>#NAME?</v>
      </c>
      <c r="AO5201" s="94" t="e">
        <f aca="false" t="array" ref="AO5201:AT5201">_xlfn.torow(_xlfn.unique(_xlfn._xlws.filter(cat_table[Sub-subsector],($E5201=cat_table[Sector])*($F5201=cat_table[Subsector]),"")))</f>
        <v>#NAME?</v>
      </c>
      <c r="AP5201" s="94" t="e">
        <v>#NAME?</v>
      </c>
      <c r="AQ5201" s="94" t="e">
        <v>#NAME?</v>
      </c>
      <c r="AR5201" s="94" t="e">
        <v>#NAME?</v>
      </c>
      <c r="AS5201" s="94" t="e">
        <v>#NAME?</v>
      </c>
      <c r="AT5201" s="94" t="e">
        <v>#NAME?</v>
      </c>
    </row>
    <row r="5202" customFormat="false" ht="15" hidden="false" customHeight="true" outlineLevel="0" collapsed="false">
      <c r="A5202" s="20" t="s">
        <v>16253</v>
      </c>
      <c r="B5202" s="20" t="str">
        <f aca="false">INDEX(Table2[], MATCH(L5202, Location_ID!$D$2:$D$3098, 0), 1)</f>
        <v>b8f76f46-488b-4e09-84d0-37a0682ef0d5</v>
      </c>
      <c r="C5202" s="20" t="s">
        <v>1585</v>
      </c>
      <c r="D5202" s="230" t="s">
        <v>354</v>
      </c>
      <c r="E5202" s="20" t="s">
        <v>7134</v>
      </c>
      <c r="F5202" s="20" t="s">
        <v>7135</v>
      </c>
      <c r="G5202" s="20" t="s">
        <v>7591</v>
      </c>
      <c r="H5202" s="20"/>
      <c r="I5202" s="20" t="s">
        <v>15917</v>
      </c>
      <c r="J5202" s="20" t="s">
        <v>15932</v>
      </c>
      <c r="K5202" s="20" t="s">
        <v>7109</v>
      </c>
      <c r="L5202" s="20" t="s">
        <v>3757</v>
      </c>
      <c r="M5202" s="20" t="s">
        <v>7116</v>
      </c>
      <c r="N5202" s="20" t="s">
        <v>15902</v>
      </c>
      <c r="O5202" s="20" t="s">
        <v>15932</v>
      </c>
      <c r="P5202" s="201" t="n">
        <v>43730</v>
      </c>
      <c r="Q5202" s="201" t="n">
        <v>43763</v>
      </c>
      <c r="R5202" s="20" t="n">
        <v>1</v>
      </c>
      <c r="S5202" s="20" t="s">
        <v>7130</v>
      </c>
      <c r="T5202" s="20" t="n">
        <v>60.4624343</v>
      </c>
      <c r="U5202" s="20" t="n">
        <v>34.3899552</v>
      </c>
      <c r="V5202" s="20" t="n">
        <v>86.5349134</v>
      </c>
      <c r="W5202" s="20" t="s">
        <v>11510</v>
      </c>
      <c r="X5202" s="35"/>
      <c r="Y5202" s="35" t="n">
        <v>0</v>
      </c>
      <c r="Z5202" s="35" t="n">
        <v>1</v>
      </c>
      <c r="AE5202" s="94" t="e">
        <f aca="false" t="array" ref="AE5202:AK5202">_xlfn.torow(_xlfn.unique(_xlfn._xlws.filter(cat_table[Subsector],$E5202=cat_table[Sector],"")))</f>
        <v>#NAME?</v>
      </c>
      <c r="AF5202" s="94" t="e">
        <v>#NAME?</v>
      </c>
      <c r="AG5202" s="94" t="e">
        <v>#NAME?</v>
      </c>
      <c r="AH5202" s="94" t="e">
        <v>#NAME?</v>
      </c>
      <c r="AI5202" s="94" t="e">
        <v>#NAME?</v>
      </c>
      <c r="AJ5202" s="94" t="e">
        <v>#NAME?</v>
      </c>
      <c r="AK5202" s="94" t="e">
        <v>#NAME?</v>
      </c>
      <c r="AO5202" s="94" t="e">
        <f aca="false" t="array" ref="AO5202:AT5202">_xlfn.torow(_xlfn.unique(_xlfn._xlws.filter(cat_table[Sub-subsector],($E5202=cat_table[Sector])*($F5202=cat_table[Subsector]),"")))</f>
        <v>#NAME?</v>
      </c>
      <c r="AP5202" s="94" t="e">
        <v>#NAME?</v>
      </c>
      <c r="AQ5202" s="94" t="e">
        <v>#NAME?</v>
      </c>
      <c r="AR5202" s="94" t="e">
        <v>#NAME?</v>
      </c>
      <c r="AS5202" s="94" t="e">
        <v>#NAME?</v>
      </c>
      <c r="AT5202" s="94" t="e">
        <v>#NAME?</v>
      </c>
    </row>
    <row r="5203" customFormat="false" ht="15" hidden="false" customHeight="true" outlineLevel="0" collapsed="false">
      <c r="A5203" s="20" t="s">
        <v>16254</v>
      </c>
      <c r="B5203" s="20" t="str">
        <f aca="false">INDEX(Table2[], MATCH(L5203, Location_ID!$D$2:$D$3098, 0), 1)</f>
        <v>3d10c21e-90a7-4227-9b78-7401fde54660</v>
      </c>
      <c r="C5203" s="20" t="s">
        <v>1585</v>
      </c>
      <c r="D5203" s="230" t="s">
        <v>354</v>
      </c>
      <c r="E5203" s="20" t="s">
        <v>7134</v>
      </c>
      <c r="F5203" s="20" t="s">
        <v>7135</v>
      </c>
      <c r="G5203" s="20" t="s">
        <v>7591</v>
      </c>
      <c r="H5203" s="20"/>
      <c r="I5203" s="20" t="s">
        <v>15917</v>
      </c>
      <c r="J5203" s="20" t="s">
        <v>15918</v>
      </c>
      <c r="K5203" s="20" t="s">
        <v>7109</v>
      </c>
      <c r="L5203" s="20" t="s">
        <v>3759</v>
      </c>
      <c r="M5203" s="20" t="s">
        <v>7116</v>
      </c>
      <c r="N5203" s="20" t="s">
        <v>15902</v>
      </c>
      <c r="O5203" s="20" t="s">
        <v>15918</v>
      </c>
      <c r="P5203" s="201" t="n">
        <v>43730</v>
      </c>
      <c r="Q5203" s="201" t="n">
        <v>43763</v>
      </c>
      <c r="R5203" s="20" t="n">
        <v>1</v>
      </c>
      <c r="S5203" s="20" t="s">
        <v>7130</v>
      </c>
      <c r="T5203" s="20" t="n">
        <v>117.5101011</v>
      </c>
      <c r="U5203" s="20" t="n">
        <v>75.30977554</v>
      </c>
      <c r="V5203" s="20" t="n">
        <v>159.71042666</v>
      </c>
      <c r="W5203" s="20" t="s">
        <v>11510</v>
      </c>
      <c r="X5203" s="35"/>
      <c r="Y5203" s="35" t="n">
        <v>0</v>
      </c>
      <c r="Z5203" s="35" t="n">
        <v>1</v>
      </c>
      <c r="AE5203" s="94" t="e">
        <f aca="false" t="array" ref="AE5203:AK5203">_xlfn.torow(_xlfn.unique(_xlfn._xlws.filter(cat_table[Subsector],$E5203=cat_table[Sector],"")))</f>
        <v>#NAME?</v>
      </c>
      <c r="AF5203" s="94" t="e">
        <v>#NAME?</v>
      </c>
      <c r="AG5203" s="94" t="e">
        <v>#NAME?</v>
      </c>
      <c r="AH5203" s="94" t="e">
        <v>#NAME?</v>
      </c>
      <c r="AI5203" s="94" t="e">
        <v>#NAME?</v>
      </c>
      <c r="AJ5203" s="94" t="e">
        <v>#NAME?</v>
      </c>
      <c r="AK5203" s="94" t="e">
        <v>#NAME?</v>
      </c>
      <c r="AO5203" s="94" t="e">
        <f aca="false" t="array" ref="AO5203:AT5203">_xlfn.torow(_xlfn.unique(_xlfn._xlws.filter(cat_table[Sub-subsector],($E5203=cat_table[Sector])*($F5203=cat_table[Subsector]),"")))</f>
        <v>#NAME?</v>
      </c>
      <c r="AP5203" s="94" t="e">
        <v>#NAME?</v>
      </c>
      <c r="AQ5203" s="94" t="e">
        <v>#NAME?</v>
      </c>
      <c r="AR5203" s="94" t="e">
        <v>#NAME?</v>
      </c>
      <c r="AS5203" s="94" t="e">
        <v>#NAME?</v>
      </c>
      <c r="AT5203" s="94" t="e">
        <v>#NAME?</v>
      </c>
    </row>
    <row r="5204" customFormat="false" ht="15" hidden="false" customHeight="true" outlineLevel="0" collapsed="false">
      <c r="A5204" s="20" t="s">
        <v>16255</v>
      </c>
      <c r="B5204" s="20" t="str">
        <f aca="false">INDEX(Table2[], MATCH(L5204, Location_ID!$D$2:$D$3098, 0), 1)</f>
        <v>777fdcaa-d0bf-436b-8585-2b04b52ab2d4</v>
      </c>
      <c r="C5204" s="20" t="s">
        <v>1585</v>
      </c>
      <c r="D5204" s="230" t="s">
        <v>354</v>
      </c>
      <c r="E5204" s="20" t="s">
        <v>7134</v>
      </c>
      <c r="F5204" s="20" t="s">
        <v>7135</v>
      </c>
      <c r="G5204" s="20" t="s">
        <v>7591</v>
      </c>
      <c r="H5204" s="20"/>
      <c r="I5204" s="20" t="s">
        <v>15917</v>
      </c>
      <c r="J5204" s="20" t="s">
        <v>15927</v>
      </c>
      <c r="K5204" s="20" t="s">
        <v>7109</v>
      </c>
      <c r="L5204" s="20" t="s">
        <v>3761</v>
      </c>
      <c r="M5204" s="20" t="s">
        <v>7116</v>
      </c>
      <c r="N5204" s="20" t="s">
        <v>15902</v>
      </c>
      <c r="O5204" s="20" t="s">
        <v>15927</v>
      </c>
      <c r="P5204" s="201" t="n">
        <v>43730</v>
      </c>
      <c r="Q5204" s="201" t="n">
        <v>43763</v>
      </c>
      <c r="R5204" s="20" t="n">
        <v>1</v>
      </c>
      <c r="S5204" s="20" t="s">
        <v>7130</v>
      </c>
      <c r="T5204" s="20" t="n">
        <v>260.1024585</v>
      </c>
      <c r="U5204" s="20" t="n">
        <v>172.46608986</v>
      </c>
      <c r="V5204" s="20" t="n">
        <v>347.73882714</v>
      </c>
      <c r="W5204" s="20" t="s">
        <v>11510</v>
      </c>
      <c r="X5204" s="35"/>
      <c r="Y5204" s="35" t="n">
        <v>0</v>
      </c>
      <c r="Z5204" s="35" t="n">
        <v>1</v>
      </c>
      <c r="AE5204" s="94" t="e">
        <f aca="false" t="array" ref="AE5204:AK5204">_xlfn.torow(_xlfn.unique(_xlfn._xlws.filter(cat_table[Subsector],$E5204=cat_table[Sector],"")))</f>
        <v>#NAME?</v>
      </c>
      <c r="AF5204" s="94" t="e">
        <v>#NAME?</v>
      </c>
      <c r="AG5204" s="94" t="e">
        <v>#NAME?</v>
      </c>
      <c r="AH5204" s="94" t="e">
        <v>#NAME?</v>
      </c>
      <c r="AI5204" s="94" t="e">
        <v>#NAME?</v>
      </c>
      <c r="AJ5204" s="94" t="e">
        <v>#NAME?</v>
      </c>
      <c r="AK5204" s="94" t="e">
        <v>#NAME?</v>
      </c>
      <c r="AO5204" s="94" t="e">
        <f aca="false" t="array" ref="AO5204:AT5204">_xlfn.torow(_xlfn.unique(_xlfn._xlws.filter(cat_table[Sub-subsector],($E5204=cat_table[Sector])*($F5204=cat_table[Subsector]),"")))</f>
        <v>#NAME?</v>
      </c>
      <c r="AP5204" s="94" t="e">
        <v>#NAME?</v>
      </c>
      <c r="AQ5204" s="94" t="e">
        <v>#NAME?</v>
      </c>
      <c r="AR5204" s="94" t="e">
        <v>#NAME?</v>
      </c>
      <c r="AS5204" s="94" t="e">
        <v>#NAME?</v>
      </c>
      <c r="AT5204" s="94" t="e">
        <v>#NAME?</v>
      </c>
    </row>
    <row r="5205" customFormat="false" ht="15" hidden="false" customHeight="true" outlineLevel="0" collapsed="false">
      <c r="A5205" s="20" t="s">
        <v>16256</v>
      </c>
      <c r="B5205" s="20" t="str">
        <f aca="false">INDEX(Table2[], MATCH(L5205, Location_ID!$D$2:$D$3098, 0), 1)</f>
        <v>c007b030-1b44-4857-9430-949888615025</v>
      </c>
      <c r="C5205" s="20" t="s">
        <v>1585</v>
      </c>
      <c r="D5205" s="230" t="s">
        <v>354</v>
      </c>
      <c r="E5205" s="20" t="s">
        <v>7134</v>
      </c>
      <c r="F5205" s="20" t="s">
        <v>7135</v>
      </c>
      <c r="G5205" s="20" t="s">
        <v>7591</v>
      </c>
      <c r="H5205" s="20"/>
      <c r="I5205" s="20" t="s">
        <v>15917</v>
      </c>
      <c r="J5205" s="20" t="s">
        <v>15918</v>
      </c>
      <c r="K5205" s="20" t="s">
        <v>7109</v>
      </c>
      <c r="L5205" s="20" t="s">
        <v>3763</v>
      </c>
      <c r="M5205" s="20" t="s">
        <v>7116</v>
      </c>
      <c r="N5205" s="20" t="s">
        <v>15902</v>
      </c>
      <c r="O5205" s="20" t="s">
        <v>15918</v>
      </c>
      <c r="P5205" s="201" t="n">
        <v>43730</v>
      </c>
      <c r="Q5205" s="201" t="n">
        <v>43763</v>
      </c>
      <c r="R5205" s="20" t="n">
        <v>1</v>
      </c>
      <c r="S5205" s="20" t="s">
        <v>7130</v>
      </c>
      <c r="T5205" s="20" t="n">
        <v>291.3462287</v>
      </c>
      <c r="U5205" s="20" t="n">
        <v>194.50235125</v>
      </c>
      <c r="V5205" s="20" t="n">
        <v>388.19010615</v>
      </c>
      <c r="W5205" s="20" t="s">
        <v>11510</v>
      </c>
      <c r="X5205" s="35"/>
      <c r="Y5205" s="35" t="n">
        <v>0</v>
      </c>
      <c r="Z5205" s="35" t="n">
        <v>1</v>
      </c>
      <c r="AE5205" s="94" t="e">
        <f aca="false" t="array" ref="AE5205:AK5205">_xlfn.torow(_xlfn.unique(_xlfn._xlws.filter(cat_table[Subsector],$E5205=cat_table[Sector],"")))</f>
        <v>#NAME?</v>
      </c>
      <c r="AF5205" s="94" t="e">
        <v>#NAME?</v>
      </c>
      <c r="AG5205" s="94" t="e">
        <v>#NAME?</v>
      </c>
      <c r="AH5205" s="94" t="e">
        <v>#NAME?</v>
      </c>
      <c r="AI5205" s="94" t="e">
        <v>#NAME?</v>
      </c>
      <c r="AJ5205" s="94" t="e">
        <v>#NAME?</v>
      </c>
      <c r="AK5205" s="94" t="e">
        <v>#NAME?</v>
      </c>
      <c r="AO5205" s="94" t="e">
        <f aca="false" t="array" ref="AO5205:AT5205">_xlfn.torow(_xlfn.unique(_xlfn._xlws.filter(cat_table[Sub-subsector],($E5205=cat_table[Sector])*($F5205=cat_table[Subsector]),"")))</f>
        <v>#NAME?</v>
      </c>
      <c r="AP5205" s="94" t="e">
        <v>#NAME?</v>
      </c>
      <c r="AQ5205" s="94" t="e">
        <v>#NAME?</v>
      </c>
      <c r="AR5205" s="94" t="e">
        <v>#NAME?</v>
      </c>
      <c r="AS5205" s="94" t="e">
        <v>#NAME?</v>
      </c>
      <c r="AT5205" s="94" t="e">
        <v>#NAME?</v>
      </c>
    </row>
    <row r="5206" customFormat="false" ht="15" hidden="false" customHeight="true" outlineLevel="0" collapsed="false">
      <c r="A5206" s="20" t="s">
        <v>16257</v>
      </c>
      <c r="B5206" s="20" t="str">
        <f aca="false">INDEX(Table2[], MATCH(L5206, Location_ID!$D$2:$D$3098, 0), 1)</f>
        <v>25655d49-1278-410c-a9b5-65ea8257e7da</v>
      </c>
      <c r="C5206" s="20" t="s">
        <v>1585</v>
      </c>
      <c r="D5206" s="230" t="s">
        <v>354</v>
      </c>
      <c r="E5206" s="20" t="s">
        <v>7134</v>
      </c>
      <c r="F5206" s="20" t="s">
        <v>7135</v>
      </c>
      <c r="G5206" s="20" t="s">
        <v>7591</v>
      </c>
      <c r="H5206" s="20"/>
      <c r="I5206" s="20" t="s">
        <v>15917</v>
      </c>
      <c r="J5206" s="20" t="s">
        <v>15918</v>
      </c>
      <c r="K5206" s="20" t="s">
        <v>7109</v>
      </c>
      <c r="L5206" s="20" t="s">
        <v>3765</v>
      </c>
      <c r="M5206" s="20" t="s">
        <v>7116</v>
      </c>
      <c r="N5206" s="20" t="s">
        <v>15902</v>
      </c>
      <c r="O5206" s="20" t="s">
        <v>15918</v>
      </c>
      <c r="P5206" s="201" t="n">
        <v>43730</v>
      </c>
      <c r="Q5206" s="201" t="n">
        <v>43763</v>
      </c>
      <c r="R5206" s="20" t="n">
        <v>1</v>
      </c>
      <c r="S5206" s="20" t="s">
        <v>7130</v>
      </c>
      <c r="T5206" s="20" t="n">
        <v>99.96197771</v>
      </c>
      <c r="U5206" s="20" t="n">
        <v>76.38419428</v>
      </c>
      <c r="V5206" s="20" t="n">
        <v>123.53976114</v>
      </c>
      <c r="W5206" s="20" t="s">
        <v>11510</v>
      </c>
      <c r="X5206" s="35"/>
      <c r="Y5206" s="35" t="n">
        <v>0</v>
      </c>
      <c r="Z5206" s="35" t="n">
        <v>1</v>
      </c>
      <c r="AE5206" s="94" t="e">
        <f aca="false" t="array" ref="AE5206:AK5206">_xlfn.torow(_xlfn.unique(_xlfn._xlws.filter(cat_table[Subsector],$E5206=cat_table[Sector],"")))</f>
        <v>#NAME?</v>
      </c>
      <c r="AF5206" s="94" t="e">
        <v>#NAME?</v>
      </c>
      <c r="AG5206" s="94" t="e">
        <v>#NAME?</v>
      </c>
      <c r="AH5206" s="94" t="e">
        <v>#NAME?</v>
      </c>
      <c r="AI5206" s="94" t="e">
        <v>#NAME?</v>
      </c>
      <c r="AJ5206" s="94" t="e">
        <v>#NAME?</v>
      </c>
      <c r="AK5206" s="94" t="e">
        <v>#NAME?</v>
      </c>
      <c r="AO5206" s="94" t="e">
        <f aca="false" t="array" ref="AO5206:AT5206">_xlfn.torow(_xlfn.unique(_xlfn._xlws.filter(cat_table[Sub-subsector],($E5206=cat_table[Sector])*($F5206=cat_table[Subsector]),"")))</f>
        <v>#NAME?</v>
      </c>
      <c r="AP5206" s="94" t="e">
        <v>#NAME?</v>
      </c>
      <c r="AQ5206" s="94" t="e">
        <v>#NAME?</v>
      </c>
      <c r="AR5206" s="94" t="e">
        <v>#NAME?</v>
      </c>
      <c r="AS5206" s="94" t="e">
        <v>#NAME?</v>
      </c>
      <c r="AT5206" s="94" t="e">
        <v>#NAME?</v>
      </c>
    </row>
    <row r="5207" customFormat="false" ht="15" hidden="false" customHeight="true" outlineLevel="0" collapsed="false">
      <c r="A5207" s="20" t="s">
        <v>16258</v>
      </c>
      <c r="B5207" s="20" t="str">
        <f aca="false">INDEX(Table2[], MATCH(L5207, Location_ID!$D$2:$D$3098, 0), 1)</f>
        <v>adf0ac9e-f74e-454e-bfaa-55704009a02f</v>
      </c>
      <c r="C5207" s="20" t="s">
        <v>1585</v>
      </c>
      <c r="D5207" s="230" t="s">
        <v>354</v>
      </c>
      <c r="E5207" s="20" t="s">
        <v>7134</v>
      </c>
      <c r="F5207" s="20" t="s">
        <v>7135</v>
      </c>
      <c r="G5207" s="20" t="s">
        <v>7591</v>
      </c>
      <c r="H5207" s="20"/>
      <c r="I5207" s="20" t="s">
        <v>15917</v>
      </c>
      <c r="J5207" s="20" t="s">
        <v>15932</v>
      </c>
      <c r="K5207" s="20" t="s">
        <v>7109</v>
      </c>
      <c r="L5207" s="20" t="s">
        <v>3767</v>
      </c>
      <c r="M5207" s="20" t="s">
        <v>7116</v>
      </c>
      <c r="N5207" s="20" t="s">
        <v>15902</v>
      </c>
      <c r="O5207" s="20" t="s">
        <v>15932</v>
      </c>
      <c r="P5207" s="201" t="n">
        <v>43730</v>
      </c>
      <c r="Q5207" s="201" t="n">
        <v>43763</v>
      </c>
      <c r="R5207" s="20" t="n">
        <v>1</v>
      </c>
      <c r="S5207" s="20" t="s">
        <v>7130</v>
      </c>
      <c r="T5207" s="20" t="n">
        <v>53.04485314</v>
      </c>
      <c r="U5207" s="20" t="n">
        <v>31.83102243</v>
      </c>
      <c r="V5207" s="20" t="n">
        <v>74.25868385</v>
      </c>
      <c r="W5207" s="20" t="s">
        <v>11510</v>
      </c>
      <c r="X5207" s="35"/>
      <c r="Y5207" s="35" t="n">
        <v>0</v>
      </c>
      <c r="Z5207" s="35" t="n">
        <v>1</v>
      </c>
      <c r="AE5207" s="94" t="e">
        <f aca="false" t="array" ref="AE5207:AK5207">_xlfn.torow(_xlfn.unique(_xlfn._xlws.filter(cat_table[Subsector],$E5207=cat_table[Sector],"")))</f>
        <v>#NAME?</v>
      </c>
      <c r="AF5207" s="94" t="e">
        <v>#NAME?</v>
      </c>
      <c r="AG5207" s="94" t="e">
        <v>#NAME?</v>
      </c>
      <c r="AH5207" s="94" t="e">
        <v>#NAME?</v>
      </c>
      <c r="AI5207" s="94" t="e">
        <v>#NAME?</v>
      </c>
      <c r="AJ5207" s="94" t="e">
        <v>#NAME?</v>
      </c>
      <c r="AK5207" s="94" t="e">
        <v>#NAME?</v>
      </c>
      <c r="AO5207" s="94" t="e">
        <f aca="false" t="array" ref="AO5207:AT5207">_xlfn.torow(_xlfn.unique(_xlfn._xlws.filter(cat_table[Sub-subsector],($E5207=cat_table[Sector])*($F5207=cat_table[Subsector]),"")))</f>
        <v>#NAME?</v>
      </c>
      <c r="AP5207" s="94" t="e">
        <v>#NAME?</v>
      </c>
      <c r="AQ5207" s="94" t="e">
        <v>#NAME?</v>
      </c>
      <c r="AR5207" s="94" t="e">
        <v>#NAME?</v>
      </c>
      <c r="AS5207" s="94" t="e">
        <v>#NAME?</v>
      </c>
      <c r="AT5207" s="94" t="e">
        <v>#NAME?</v>
      </c>
    </row>
    <row r="5208" customFormat="false" ht="15" hidden="false" customHeight="true" outlineLevel="0" collapsed="false">
      <c r="A5208" s="20" t="s">
        <v>16259</v>
      </c>
      <c r="B5208" s="20" t="str">
        <f aca="false">INDEX(Table2[], MATCH(L5208, Location_ID!$D$2:$D$3098, 0), 1)</f>
        <v>f1787e4c-7ab6-41d8-bf2e-8fec8ec0bc21</v>
      </c>
      <c r="C5208" s="20" t="s">
        <v>1585</v>
      </c>
      <c r="D5208" s="230" t="s">
        <v>354</v>
      </c>
      <c r="E5208" s="20" t="s">
        <v>7134</v>
      </c>
      <c r="F5208" s="20" t="s">
        <v>7135</v>
      </c>
      <c r="G5208" s="20" t="s">
        <v>7591</v>
      </c>
      <c r="H5208" s="20"/>
      <c r="I5208" s="20" t="s">
        <v>15917</v>
      </c>
      <c r="J5208" s="20" t="s">
        <v>15918</v>
      </c>
      <c r="K5208" s="20" t="s">
        <v>7109</v>
      </c>
      <c r="L5208" s="20" t="s">
        <v>3769</v>
      </c>
      <c r="M5208" s="20" t="s">
        <v>7116</v>
      </c>
      <c r="N5208" s="20" t="s">
        <v>15902</v>
      </c>
      <c r="O5208" s="20" t="s">
        <v>15918</v>
      </c>
      <c r="P5208" s="201" t="n">
        <v>43730</v>
      </c>
      <c r="Q5208" s="201" t="n">
        <v>43763</v>
      </c>
      <c r="R5208" s="20" t="n">
        <v>1</v>
      </c>
      <c r="S5208" s="20" t="s">
        <v>7130</v>
      </c>
      <c r="T5208" s="20" t="n">
        <v>96.51520357</v>
      </c>
      <c r="U5208" s="20" t="n">
        <v>63.13494114</v>
      </c>
      <c r="V5208" s="20" t="n">
        <v>129.895466</v>
      </c>
      <c r="W5208" s="20" t="s">
        <v>11510</v>
      </c>
      <c r="X5208" s="35"/>
      <c r="Y5208" s="35" t="n">
        <v>0</v>
      </c>
      <c r="Z5208" s="35" t="n">
        <v>1</v>
      </c>
      <c r="AE5208" s="94" t="e">
        <f aca="false" t="array" ref="AE5208:AK5208">_xlfn.torow(_xlfn.unique(_xlfn._xlws.filter(cat_table[Subsector],$E5208=cat_table[Sector],"")))</f>
        <v>#NAME?</v>
      </c>
      <c r="AF5208" s="94" t="e">
        <v>#NAME?</v>
      </c>
      <c r="AG5208" s="94" t="e">
        <v>#NAME?</v>
      </c>
      <c r="AH5208" s="94" t="e">
        <v>#NAME?</v>
      </c>
      <c r="AI5208" s="94" t="e">
        <v>#NAME?</v>
      </c>
      <c r="AJ5208" s="94" t="e">
        <v>#NAME?</v>
      </c>
      <c r="AK5208" s="94" t="e">
        <v>#NAME?</v>
      </c>
      <c r="AO5208" s="94" t="e">
        <f aca="false" t="array" ref="AO5208:AT5208">_xlfn.torow(_xlfn.unique(_xlfn._xlws.filter(cat_table[Sub-subsector],($E5208=cat_table[Sector])*($F5208=cat_table[Subsector]),"")))</f>
        <v>#NAME?</v>
      </c>
      <c r="AP5208" s="94" t="e">
        <v>#NAME?</v>
      </c>
      <c r="AQ5208" s="94" t="e">
        <v>#NAME?</v>
      </c>
      <c r="AR5208" s="94" t="e">
        <v>#NAME?</v>
      </c>
      <c r="AS5208" s="94" t="e">
        <v>#NAME?</v>
      </c>
      <c r="AT5208" s="94" t="e">
        <v>#NAME?</v>
      </c>
    </row>
    <row r="5209" customFormat="false" ht="15" hidden="false" customHeight="true" outlineLevel="0" collapsed="false">
      <c r="A5209" s="20" t="s">
        <v>16260</v>
      </c>
      <c r="B5209" s="20" t="str">
        <f aca="false">INDEX(Table2[], MATCH(L5209, Location_ID!$D$2:$D$3098, 0), 1)</f>
        <v>8c3d0200-88c3-4bf7-871a-cc1a436bab3e</v>
      </c>
      <c r="C5209" s="20" t="s">
        <v>1585</v>
      </c>
      <c r="D5209" s="230" t="s">
        <v>354</v>
      </c>
      <c r="E5209" s="20" t="s">
        <v>7134</v>
      </c>
      <c r="F5209" s="20" t="s">
        <v>7135</v>
      </c>
      <c r="G5209" s="20" t="s">
        <v>7591</v>
      </c>
      <c r="H5209" s="20"/>
      <c r="I5209" s="20" t="s">
        <v>15917</v>
      </c>
      <c r="J5209" s="20" t="s">
        <v>15927</v>
      </c>
      <c r="K5209" s="20" t="s">
        <v>7109</v>
      </c>
      <c r="L5209" s="20" t="s">
        <v>3771</v>
      </c>
      <c r="M5209" s="20" t="s">
        <v>7116</v>
      </c>
      <c r="N5209" s="20" t="s">
        <v>15902</v>
      </c>
      <c r="O5209" s="20" t="s">
        <v>15927</v>
      </c>
      <c r="P5209" s="201" t="n">
        <v>43730</v>
      </c>
      <c r="Q5209" s="201" t="n">
        <v>43763</v>
      </c>
      <c r="R5209" s="20" t="n">
        <v>1</v>
      </c>
      <c r="S5209" s="20" t="s">
        <v>7130</v>
      </c>
      <c r="T5209" s="20" t="n">
        <v>59.86512937</v>
      </c>
      <c r="U5209" s="20" t="n">
        <v>35.70892298</v>
      </c>
      <c r="V5209" s="20" t="n">
        <v>84.02133576</v>
      </c>
      <c r="W5209" s="20" t="s">
        <v>11510</v>
      </c>
      <c r="X5209" s="35"/>
      <c r="Y5209" s="35" t="n">
        <v>0</v>
      </c>
      <c r="Z5209" s="35" t="n">
        <v>1</v>
      </c>
      <c r="AE5209" s="94" t="e">
        <f aca="false" t="array" ref="AE5209:AK5209">_xlfn.torow(_xlfn.unique(_xlfn._xlws.filter(cat_table[Subsector],$E5209=cat_table[Sector],"")))</f>
        <v>#NAME?</v>
      </c>
      <c r="AF5209" s="94" t="e">
        <v>#NAME?</v>
      </c>
      <c r="AG5209" s="94" t="e">
        <v>#NAME?</v>
      </c>
      <c r="AH5209" s="94" t="e">
        <v>#NAME?</v>
      </c>
      <c r="AI5209" s="94" t="e">
        <v>#NAME?</v>
      </c>
      <c r="AJ5209" s="94" t="e">
        <v>#NAME?</v>
      </c>
      <c r="AK5209" s="94" t="e">
        <v>#NAME?</v>
      </c>
      <c r="AO5209" s="94" t="e">
        <f aca="false" t="array" ref="AO5209:AT5209">_xlfn.torow(_xlfn.unique(_xlfn._xlws.filter(cat_table[Sub-subsector],($E5209=cat_table[Sector])*($F5209=cat_table[Subsector]),"")))</f>
        <v>#NAME?</v>
      </c>
      <c r="AP5209" s="94" t="e">
        <v>#NAME?</v>
      </c>
      <c r="AQ5209" s="94" t="e">
        <v>#NAME?</v>
      </c>
      <c r="AR5209" s="94" t="e">
        <v>#NAME?</v>
      </c>
      <c r="AS5209" s="94" t="e">
        <v>#NAME?</v>
      </c>
      <c r="AT5209" s="94" t="e">
        <v>#NAME?</v>
      </c>
    </row>
    <row r="5210" customFormat="false" ht="15" hidden="false" customHeight="true" outlineLevel="0" collapsed="false">
      <c r="A5210" s="20" t="s">
        <v>16261</v>
      </c>
      <c r="B5210" s="20" t="str">
        <f aca="false">INDEX(Table2[], MATCH(L5210, Location_ID!$D$2:$D$3098, 0), 1)</f>
        <v>b3d3361b-6dd5-401b-99ff-990a20110e2a</v>
      </c>
      <c r="C5210" s="20" t="s">
        <v>1585</v>
      </c>
      <c r="D5210" s="230" t="s">
        <v>354</v>
      </c>
      <c r="E5210" s="20" t="s">
        <v>7134</v>
      </c>
      <c r="F5210" s="20" t="s">
        <v>7135</v>
      </c>
      <c r="G5210" s="20" t="s">
        <v>7591</v>
      </c>
      <c r="H5210" s="20"/>
      <c r="I5210" s="20" t="s">
        <v>15917</v>
      </c>
      <c r="J5210" s="20" t="s">
        <v>15918</v>
      </c>
      <c r="K5210" s="20" t="s">
        <v>7109</v>
      </c>
      <c r="L5210" s="20" t="s">
        <v>3773</v>
      </c>
      <c r="M5210" s="20" t="s">
        <v>7116</v>
      </c>
      <c r="N5210" s="20" t="s">
        <v>15902</v>
      </c>
      <c r="O5210" s="20" t="s">
        <v>15918</v>
      </c>
      <c r="P5210" s="201" t="n">
        <v>43730</v>
      </c>
      <c r="Q5210" s="201" t="n">
        <v>43763</v>
      </c>
      <c r="R5210" s="20" t="n">
        <v>1</v>
      </c>
      <c r="S5210" s="20" t="s">
        <v>7130</v>
      </c>
      <c r="T5210" s="20" t="n">
        <v>14.81263871</v>
      </c>
      <c r="U5210" s="20" t="n">
        <v>5.887801924</v>
      </c>
      <c r="V5210" s="20" t="n">
        <v>23.737475496</v>
      </c>
      <c r="W5210" s="20" t="s">
        <v>11510</v>
      </c>
      <c r="X5210" s="35"/>
      <c r="Y5210" s="35" t="n">
        <v>0</v>
      </c>
      <c r="Z5210" s="35" t="n">
        <v>1</v>
      </c>
      <c r="AE5210" s="94" t="e">
        <f aca="false" t="array" ref="AE5210:AK5210">_xlfn.torow(_xlfn.unique(_xlfn._xlws.filter(cat_table[Subsector],$E5210=cat_table[Sector],"")))</f>
        <v>#NAME?</v>
      </c>
      <c r="AF5210" s="94" t="e">
        <v>#NAME?</v>
      </c>
      <c r="AG5210" s="94" t="e">
        <v>#NAME?</v>
      </c>
      <c r="AH5210" s="94" t="e">
        <v>#NAME?</v>
      </c>
      <c r="AI5210" s="94" t="e">
        <v>#NAME?</v>
      </c>
      <c r="AJ5210" s="94" t="e">
        <v>#NAME?</v>
      </c>
      <c r="AK5210" s="94" t="e">
        <v>#NAME?</v>
      </c>
      <c r="AO5210" s="94" t="e">
        <f aca="false" t="array" ref="AO5210:AT5210">_xlfn.torow(_xlfn.unique(_xlfn._xlws.filter(cat_table[Sub-subsector],($E5210=cat_table[Sector])*($F5210=cat_table[Subsector]),"")))</f>
        <v>#NAME?</v>
      </c>
      <c r="AP5210" s="94" t="e">
        <v>#NAME?</v>
      </c>
      <c r="AQ5210" s="94" t="e">
        <v>#NAME?</v>
      </c>
      <c r="AR5210" s="94" t="e">
        <v>#NAME?</v>
      </c>
      <c r="AS5210" s="94" t="e">
        <v>#NAME?</v>
      </c>
      <c r="AT5210" s="94" t="e">
        <v>#NAME?</v>
      </c>
    </row>
    <row r="5211" customFormat="false" ht="15" hidden="false" customHeight="true" outlineLevel="0" collapsed="false">
      <c r="A5211" s="20" t="s">
        <v>16262</v>
      </c>
      <c r="B5211" s="20" t="str">
        <f aca="false">INDEX(Table2[], MATCH(L5211, Location_ID!$D$2:$D$3098, 0), 1)</f>
        <v>97f790d5-dcfd-4e39-aaa7-4af9677f9a59</v>
      </c>
      <c r="C5211" s="20" t="s">
        <v>1585</v>
      </c>
      <c r="D5211" s="230" t="s">
        <v>354</v>
      </c>
      <c r="E5211" s="20" t="s">
        <v>7134</v>
      </c>
      <c r="F5211" s="20" t="s">
        <v>7135</v>
      </c>
      <c r="G5211" s="20" t="s">
        <v>7591</v>
      </c>
      <c r="H5211" s="20"/>
      <c r="I5211" s="20" t="s">
        <v>15917</v>
      </c>
      <c r="J5211" s="20" t="s">
        <v>15927</v>
      </c>
      <c r="K5211" s="20" t="s">
        <v>7109</v>
      </c>
      <c r="L5211" s="20" t="s">
        <v>3775</v>
      </c>
      <c r="M5211" s="20" t="s">
        <v>7116</v>
      </c>
      <c r="N5211" s="20" t="s">
        <v>15902</v>
      </c>
      <c r="O5211" s="20" t="s">
        <v>15927</v>
      </c>
      <c r="P5211" s="201" t="n">
        <v>43730</v>
      </c>
      <c r="Q5211" s="201" t="n">
        <v>43763</v>
      </c>
      <c r="R5211" s="20" t="n">
        <v>1</v>
      </c>
      <c r="S5211" s="20" t="s">
        <v>7130</v>
      </c>
      <c r="T5211" s="20" t="n">
        <v>123.882233</v>
      </c>
      <c r="U5211" s="20" t="n">
        <v>69.12890581</v>
      </c>
      <c r="V5211" s="20" t="n">
        <v>178.63556019</v>
      </c>
      <c r="W5211" s="20" t="s">
        <v>11510</v>
      </c>
      <c r="X5211" s="35"/>
      <c r="Y5211" s="35" t="n">
        <v>0</v>
      </c>
      <c r="Z5211" s="35" t="n">
        <v>1</v>
      </c>
      <c r="AE5211" s="94" t="e">
        <f aca="false" t="array" ref="AE5211:AK5211">_xlfn.torow(_xlfn.unique(_xlfn._xlws.filter(cat_table[Subsector],$E5211=cat_table[Sector],"")))</f>
        <v>#NAME?</v>
      </c>
      <c r="AF5211" s="94" t="e">
        <v>#NAME?</v>
      </c>
      <c r="AG5211" s="94" t="e">
        <v>#NAME?</v>
      </c>
      <c r="AH5211" s="94" t="e">
        <v>#NAME?</v>
      </c>
      <c r="AI5211" s="94" t="e">
        <v>#NAME?</v>
      </c>
      <c r="AJ5211" s="94" t="e">
        <v>#NAME?</v>
      </c>
      <c r="AK5211" s="94" t="e">
        <v>#NAME?</v>
      </c>
      <c r="AO5211" s="94" t="e">
        <f aca="false" t="array" ref="AO5211:AT5211">_xlfn.torow(_xlfn.unique(_xlfn._xlws.filter(cat_table[Sub-subsector],($E5211=cat_table[Sector])*($F5211=cat_table[Subsector]),"")))</f>
        <v>#NAME?</v>
      </c>
      <c r="AP5211" s="94" t="e">
        <v>#NAME?</v>
      </c>
      <c r="AQ5211" s="94" t="e">
        <v>#NAME?</v>
      </c>
      <c r="AR5211" s="94" t="e">
        <v>#NAME?</v>
      </c>
      <c r="AS5211" s="94" t="e">
        <v>#NAME?</v>
      </c>
      <c r="AT5211" s="94" t="e">
        <v>#NAME?</v>
      </c>
    </row>
    <row r="5212" customFormat="false" ht="15" hidden="false" customHeight="true" outlineLevel="0" collapsed="false">
      <c r="A5212" s="20" t="s">
        <v>16263</v>
      </c>
      <c r="B5212" s="20" t="str">
        <f aca="false">INDEX(Table2[], MATCH(L5212, Location_ID!$D$2:$D$3098, 0), 1)</f>
        <v>16a32c48-0f4a-4b2c-afc3-2614e57ebb00</v>
      </c>
      <c r="C5212" s="20" t="s">
        <v>1585</v>
      </c>
      <c r="D5212" s="230" t="s">
        <v>354</v>
      </c>
      <c r="E5212" s="20" t="s">
        <v>7134</v>
      </c>
      <c r="F5212" s="20" t="s">
        <v>7135</v>
      </c>
      <c r="G5212" s="20" t="s">
        <v>7591</v>
      </c>
      <c r="H5212" s="20"/>
      <c r="I5212" s="20" t="s">
        <v>15917</v>
      </c>
      <c r="J5212" s="20" t="s">
        <v>15927</v>
      </c>
      <c r="K5212" s="20" t="s">
        <v>7109</v>
      </c>
      <c r="L5212" s="20" t="s">
        <v>3777</v>
      </c>
      <c r="M5212" s="20" t="s">
        <v>7116</v>
      </c>
      <c r="N5212" s="20" t="s">
        <v>15902</v>
      </c>
      <c r="O5212" s="20" t="s">
        <v>15927</v>
      </c>
      <c r="P5212" s="201" t="n">
        <v>43730</v>
      </c>
      <c r="Q5212" s="201" t="n">
        <v>43763</v>
      </c>
      <c r="R5212" s="20" t="n">
        <v>1</v>
      </c>
      <c r="S5212" s="20" t="s">
        <v>7130</v>
      </c>
      <c r="T5212" s="20" t="n">
        <v>166.1485336</v>
      </c>
      <c r="U5212" s="20" t="n">
        <v>114.57814645</v>
      </c>
      <c r="V5212" s="20" t="n">
        <v>217.71892075</v>
      </c>
      <c r="W5212" s="20" t="s">
        <v>11510</v>
      </c>
      <c r="X5212" s="35"/>
      <c r="Y5212" s="35" t="n">
        <v>0</v>
      </c>
      <c r="Z5212" s="35" t="n">
        <v>1</v>
      </c>
      <c r="AE5212" s="94" t="e">
        <f aca="false" t="array" ref="AE5212:AK5212">_xlfn.torow(_xlfn.unique(_xlfn._xlws.filter(cat_table[Subsector],$E5212=cat_table[Sector],"")))</f>
        <v>#NAME?</v>
      </c>
      <c r="AF5212" s="94" t="e">
        <v>#NAME?</v>
      </c>
      <c r="AG5212" s="94" t="e">
        <v>#NAME?</v>
      </c>
      <c r="AH5212" s="94" t="e">
        <v>#NAME?</v>
      </c>
      <c r="AI5212" s="94" t="e">
        <v>#NAME?</v>
      </c>
      <c r="AJ5212" s="94" t="e">
        <v>#NAME?</v>
      </c>
      <c r="AK5212" s="94" t="e">
        <v>#NAME?</v>
      </c>
      <c r="AO5212" s="94" t="e">
        <f aca="false" t="array" ref="AO5212:AT5212">_xlfn.torow(_xlfn.unique(_xlfn._xlws.filter(cat_table[Sub-subsector],($E5212=cat_table[Sector])*($F5212=cat_table[Subsector]),"")))</f>
        <v>#NAME?</v>
      </c>
      <c r="AP5212" s="94" t="e">
        <v>#NAME?</v>
      </c>
      <c r="AQ5212" s="94" t="e">
        <v>#NAME?</v>
      </c>
      <c r="AR5212" s="94" t="e">
        <v>#NAME?</v>
      </c>
      <c r="AS5212" s="94" t="e">
        <v>#NAME?</v>
      </c>
      <c r="AT5212" s="94" t="e">
        <v>#NAME?</v>
      </c>
    </row>
    <row r="5213" customFormat="false" ht="15" hidden="false" customHeight="true" outlineLevel="0" collapsed="false">
      <c r="A5213" s="20" t="s">
        <v>16264</v>
      </c>
      <c r="B5213" s="20" t="str">
        <f aca="false">INDEX(Table2[], MATCH(L5213, Location_ID!$D$2:$D$3098, 0), 1)</f>
        <v>f135ffab-91f5-4914-862b-32c08df25759</v>
      </c>
      <c r="C5213" s="20" t="s">
        <v>1585</v>
      </c>
      <c r="D5213" s="230" t="s">
        <v>354</v>
      </c>
      <c r="E5213" s="20" t="s">
        <v>7134</v>
      </c>
      <c r="F5213" s="20" t="s">
        <v>7135</v>
      </c>
      <c r="G5213" s="20" t="s">
        <v>7591</v>
      </c>
      <c r="H5213" s="20"/>
      <c r="I5213" s="20" t="s">
        <v>15917</v>
      </c>
      <c r="J5213" s="20" t="s">
        <v>15932</v>
      </c>
      <c r="K5213" s="20" t="s">
        <v>7109</v>
      </c>
      <c r="L5213" s="20" t="s">
        <v>3779</v>
      </c>
      <c r="M5213" s="20" t="s">
        <v>7116</v>
      </c>
      <c r="N5213" s="20" t="s">
        <v>15902</v>
      </c>
      <c r="O5213" s="20" t="s">
        <v>15932</v>
      </c>
      <c r="P5213" s="201" t="n">
        <v>43730</v>
      </c>
      <c r="Q5213" s="201" t="n">
        <v>43763</v>
      </c>
      <c r="R5213" s="20" t="n">
        <v>1</v>
      </c>
      <c r="S5213" s="20" t="s">
        <v>7130</v>
      </c>
      <c r="T5213" s="20" t="n">
        <v>49.058595</v>
      </c>
      <c r="U5213" s="20" t="n">
        <v>28.92819056</v>
      </c>
      <c r="V5213" s="20" t="n">
        <v>69.18899944</v>
      </c>
      <c r="W5213" s="20" t="s">
        <v>11510</v>
      </c>
      <c r="X5213" s="35"/>
      <c r="Y5213" s="35" t="n">
        <v>0</v>
      </c>
      <c r="Z5213" s="35" t="n">
        <v>1</v>
      </c>
      <c r="AE5213" s="94" t="e">
        <f aca="false" t="array" ref="AE5213:AK5213">_xlfn.torow(_xlfn.unique(_xlfn._xlws.filter(cat_table[Subsector],$E5213=cat_table[Sector],"")))</f>
        <v>#NAME?</v>
      </c>
      <c r="AF5213" s="94" t="e">
        <v>#NAME?</v>
      </c>
      <c r="AG5213" s="94" t="e">
        <v>#NAME?</v>
      </c>
      <c r="AH5213" s="94" t="e">
        <v>#NAME?</v>
      </c>
      <c r="AI5213" s="94" t="e">
        <v>#NAME?</v>
      </c>
      <c r="AJ5213" s="94" t="e">
        <v>#NAME?</v>
      </c>
      <c r="AK5213" s="94" t="e">
        <v>#NAME?</v>
      </c>
      <c r="AO5213" s="94" t="e">
        <f aca="false" t="array" ref="AO5213:AT5213">_xlfn.torow(_xlfn.unique(_xlfn._xlws.filter(cat_table[Sub-subsector],($E5213=cat_table[Sector])*($F5213=cat_table[Subsector]),"")))</f>
        <v>#NAME?</v>
      </c>
      <c r="AP5213" s="94" t="e">
        <v>#NAME?</v>
      </c>
      <c r="AQ5213" s="94" t="e">
        <v>#NAME?</v>
      </c>
      <c r="AR5213" s="94" t="e">
        <v>#NAME?</v>
      </c>
      <c r="AS5213" s="94" t="e">
        <v>#NAME?</v>
      </c>
      <c r="AT5213" s="94" t="e">
        <v>#NAME?</v>
      </c>
    </row>
    <row r="5214" customFormat="false" ht="15" hidden="false" customHeight="true" outlineLevel="0" collapsed="false">
      <c r="A5214" s="20" t="s">
        <v>16265</v>
      </c>
      <c r="B5214" s="20" t="str">
        <f aca="false">INDEX(Table2[], MATCH(L5214, Location_ID!$D$2:$D$3098, 0), 1)</f>
        <v>416d407d-21bc-46aa-97e5-61ccf7c0cdb2</v>
      </c>
      <c r="C5214" s="20" t="s">
        <v>1585</v>
      </c>
      <c r="D5214" s="230" t="s">
        <v>354</v>
      </c>
      <c r="E5214" s="20" t="s">
        <v>7134</v>
      </c>
      <c r="F5214" s="20" t="s">
        <v>7135</v>
      </c>
      <c r="G5214" s="20" t="s">
        <v>7591</v>
      </c>
      <c r="H5214" s="20"/>
      <c r="I5214" s="20" t="s">
        <v>15917</v>
      </c>
      <c r="J5214" s="20" t="s">
        <v>15932</v>
      </c>
      <c r="K5214" s="20" t="s">
        <v>7109</v>
      </c>
      <c r="L5214" s="20" t="s">
        <v>3781</v>
      </c>
      <c r="M5214" s="20" t="s">
        <v>7116</v>
      </c>
      <c r="N5214" s="20" t="s">
        <v>15902</v>
      </c>
      <c r="O5214" s="20" t="s">
        <v>15932</v>
      </c>
      <c r="P5214" s="201" t="n">
        <v>43730</v>
      </c>
      <c r="Q5214" s="201" t="n">
        <v>43763</v>
      </c>
      <c r="R5214" s="20" t="n">
        <v>1</v>
      </c>
      <c r="S5214" s="20" t="s">
        <v>7130</v>
      </c>
      <c r="T5214" s="20" t="n">
        <v>119.1792386</v>
      </c>
      <c r="U5214" s="20" t="n">
        <v>69.8822211</v>
      </c>
      <c r="V5214" s="20" t="n">
        <v>168.4762561</v>
      </c>
      <c r="W5214" s="20" t="s">
        <v>11510</v>
      </c>
      <c r="X5214" s="35"/>
      <c r="Y5214" s="35" t="n">
        <v>0</v>
      </c>
      <c r="Z5214" s="35" t="n">
        <v>1</v>
      </c>
      <c r="AE5214" s="94" t="e">
        <f aca="false" t="array" ref="AE5214:AK5214">_xlfn.torow(_xlfn.unique(_xlfn._xlws.filter(cat_table[Subsector],$E5214=cat_table[Sector],"")))</f>
        <v>#NAME?</v>
      </c>
      <c r="AF5214" s="94" t="e">
        <v>#NAME?</v>
      </c>
      <c r="AG5214" s="94" t="e">
        <v>#NAME?</v>
      </c>
      <c r="AH5214" s="94" t="e">
        <v>#NAME?</v>
      </c>
      <c r="AI5214" s="94" t="e">
        <v>#NAME?</v>
      </c>
      <c r="AJ5214" s="94" t="e">
        <v>#NAME?</v>
      </c>
      <c r="AK5214" s="94" t="e">
        <v>#NAME?</v>
      </c>
      <c r="AO5214" s="94" t="e">
        <f aca="false" t="array" ref="AO5214:AT5214">_xlfn.torow(_xlfn.unique(_xlfn._xlws.filter(cat_table[Sub-subsector],($E5214=cat_table[Sector])*($F5214=cat_table[Subsector]),"")))</f>
        <v>#NAME?</v>
      </c>
      <c r="AP5214" s="94" t="e">
        <v>#NAME?</v>
      </c>
      <c r="AQ5214" s="94" t="e">
        <v>#NAME?</v>
      </c>
      <c r="AR5214" s="94" t="e">
        <v>#NAME?</v>
      </c>
      <c r="AS5214" s="94" t="e">
        <v>#NAME?</v>
      </c>
      <c r="AT5214" s="94" t="e">
        <v>#NAME?</v>
      </c>
    </row>
    <row r="5215" customFormat="false" ht="15" hidden="false" customHeight="true" outlineLevel="0" collapsed="false">
      <c r="A5215" s="20" t="s">
        <v>16266</v>
      </c>
      <c r="B5215" s="20" t="str">
        <f aca="false">INDEX(Table2[], MATCH(L5215, Location_ID!$D$2:$D$3098, 0), 1)</f>
        <v>821dbc24-c2e5-4780-baec-78778dbeecdb</v>
      </c>
      <c r="C5215" s="20" t="s">
        <v>1585</v>
      </c>
      <c r="D5215" s="230" t="s">
        <v>354</v>
      </c>
      <c r="E5215" s="20" t="s">
        <v>7134</v>
      </c>
      <c r="F5215" s="20" t="s">
        <v>7135</v>
      </c>
      <c r="G5215" s="20" t="s">
        <v>7591</v>
      </c>
      <c r="H5215" s="20"/>
      <c r="I5215" s="20" t="s">
        <v>15917</v>
      </c>
      <c r="J5215" s="20" t="s">
        <v>15918</v>
      </c>
      <c r="K5215" s="20" t="s">
        <v>7109</v>
      </c>
      <c r="L5215" s="20" t="s">
        <v>3783</v>
      </c>
      <c r="M5215" s="20" t="s">
        <v>7116</v>
      </c>
      <c r="N5215" s="20" t="s">
        <v>15902</v>
      </c>
      <c r="O5215" s="20" t="s">
        <v>15918</v>
      </c>
      <c r="P5215" s="201" t="n">
        <v>43730</v>
      </c>
      <c r="Q5215" s="201" t="n">
        <v>43763</v>
      </c>
      <c r="R5215" s="20" t="n">
        <v>1</v>
      </c>
      <c r="S5215" s="20" t="s">
        <v>7130</v>
      </c>
      <c r="T5215" s="20" t="n">
        <v>66.77515002</v>
      </c>
      <c r="U5215" s="20" t="n">
        <v>40.88633047</v>
      </c>
      <c r="V5215" s="20" t="n">
        <v>92.66396957</v>
      </c>
      <c r="W5215" s="20" t="s">
        <v>11510</v>
      </c>
      <c r="X5215" s="35"/>
      <c r="Y5215" s="35" t="n">
        <v>0</v>
      </c>
      <c r="Z5215" s="35" t="n">
        <v>1</v>
      </c>
      <c r="AE5215" s="94" t="e">
        <f aca="false" t="array" ref="AE5215:AK5215">_xlfn.torow(_xlfn.unique(_xlfn._xlws.filter(cat_table[Subsector],$E5215=cat_table[Sector],"")))</f>
        <v>#NAME?</v>
      </c>
      <c r="AF5215" s="94" t="e">
        <v>#NAME?</v>
      </c>
      <c r="AG5215" s="94" t="e">
        <v>#NAME?</v>
      </c>
      <c r="AH5215" s="94" t="e">
        <v>#NAME?</v>
      </c>
      <c r="AI5215" s="94" t="e">
        <v>#NAME?</v>
      </c>
      <c r="AJ5215" s="94" t="e">
        <v>#NAME?</v>
      </c>
      <c r="AK5215" s="94" t="e">
        <v>#NAME?</v>
      </c>
      <c r="AO5215" s="94" t="e">
        <f aca="false" t="array" ref="AO5215:AT5215">_xlfn.torow(_xlfn.unique(_xlfn._xlws.filter(cat_table[Sub-subsector],($E5215=cat_table[Sector])*($F5215=cat_table[Subsector]),"")))</f>
        <v>#NAME?</v>
      </c>
      <c r="AP5215" s="94" t="e">
        <v>#NAME?</v>
      </c>
      <c r="AQ5215" s="94" t="e">
        <v>#NAME?</v>
      </c>
      <c r="AR5215" s="94" t="e">
        <v>#NAME?</v>
      </c>
      <c r="AS5215" s="94" t="e">
        <v>#NAME?</v>
      </c>
      <c r="AT5215" s="94" t="e">
        <v>#NAME?</v>
      </c>
    </row>
    <row r="5216" customFormat="false" ht="15" hidden="false" customHeight="true" outlineLevel="0" collapsed="false">
      <c r="A5216" s="20" t="s">
        <v>16267</v>
      </c>
      <c r="B5216" s="20" t="str">
        <f aca="false">INDEX(Table2[], MATCH(L5216, Location_ID!$D$2:$D$3098, 0), 1)</f>
        <v>e72e9ce5-4854-4163-bed6-41ed78fa48ab</v>
      </c>
      <c r="C5216" s="20" t="s">
        <v>1585</v>
      </c>
      <c r="D5216" s="230" t="s">
        <v>354</v>
      </c>
      <c r="E5216" s="20" t="s">
        <v>7134</v>
      </c>
      <c r="F5216" s="20" t="s">
        <v>7135</v>
      </c>
      <c r="G5216" s="20" t="s">
        <v>7591</v>
      </c>
      <c r="H5216" s="20"/>
      <c r="I5216" s="20" t="s">
        <v>15917</v>
      </c>
      <c r="J5216" s="20" t="s">
        <v>15932</v>
      </c>
      <c r="K5216" s="20" t="s">
        <v>7109</v>
      </c>
      <c r="L5216" s="20" t="s">
        <v>3785</v>
      </c>
      <c r="M5216" s="20" t="s">
        <v>7116</v>
      </c>
      <c r="N5216" s="20" t="s">
        <v>15902</v>
      </c>
      <c r="O5216" s="20" t="s">
        <v>15932</v>
      </c>
      <c r="P5216" s="201" t="n">
        <v>43730</v>
      </c>
      <c r="Q5216" s="201" t="n">
        <v>43763</v>
      </c>
      <c r="R5216" s="20" t="n">
        <v>1</v>
      </c>
      <c r="S5216" s="20" t="s">
        <v>7130</v>
      </c>
      <c r="T5216" s="20" t="n">
        <v>132.6190878</v>
      </c>
      <c r="U5216" s="20" t="n">
        <v>119.63617602</v>
      </c>
      <c r="V5216" s="20" t="n">
        <v>145.60199958</v>
      </c>
      <c r="W5216" s="20" t="s">
        <v>11510</v>
      </c>
      <c r="X5216" s="35"/>
      <c r="Y5216" s="35" t="n">
        <v>0</v>
      </c>
      <c r="Z5216" s="35" t="n">
        <v>1</v>
      </c>
      <c r="AE5216" s="94" t="e">
        <f aca="false" t="array" ref="AE5216:AK5216">_xlfn.torow(_xlfn.unique(_xlfn._xlws.filter(cat_table[Subsector],$E5216=cat_table[Sector],"")))</f>
        <v>#NAME?</v>
      </c>
      <c r="AF5216" s="94" t="e">
        <v>#NAME?</v>
      </c>
      <c r="AG5216" s="94" t="e">
        <v>#NAME?</v>
      </c>
      <c r="AH5216" s="94" t="e">
        <v>#NAME?</v>
      </c>
      <c r="AI5216" s="94" t="e">
        <v>#NAME?</v>
      </c>
      <c r="AJ5216" s="94" t="e">
        <v>#NAME?</v>
      </c>
      <c r="AK5216" s="94" t="e">
        <v>#NAME?</v>
      </c>
      <c r="AO5216" s="94" t="e">
        <f aca="false" t="array" ref="AO5216:AT5216">_xlfn.torow(_xlfn.unique(_xlfn._xlws.filter(cat_table[Sub-subsector],($E5216=cat_table[Sector])*($F5216=cat_table[Subsector]),"")))</f>
        <v>#NAME?</v>
      </c>
      <c r="AP5216" s="94" t="e">
        <v>#NAME?</v>
      </c>
      <c r="AQ5216" s="94" t="e">
        <v>#NAME?</v>
      </c>
      <c r="AR5216" s="94" t="e">
        <v>#NAME?</v>
      </c>
      <c r="AS5216" s="94" t="e">
        <v>#NAME?</v>
      </c>
      <c r="AT5216" s="94" t="e">
        <v>#NAME?</v>
      </c>
    </row>
    <row r="5217" customFormat="false" ht="15" hidden="false" customHeight="true" outlineLevel="0" collapsed="false">
      <c r="A5217" s="20" t="s">
        <v>16268</v>
      </c>
      <c r="B5217" s="20" t="str">
        <f aca="false">INDEX(Table2[], MATCH(L5217, Location_ID!$D$2:$D$3098, 0), 1)</f>
        <v>1be14d8f-5410-4880-83c3-6f0bcb64f4d3</v>
      </c>
      <c r="C5217" s="20" t="s">
        <v>1585</v>
      </c>
      <c r="D5217" s="230" t="s">
        <v>354</v>
      </c>
      <c r="E5217" s="20" t="s">
        <v>7134</v>
      </c>
      <c r="F5217" s="20" t="s">
        <v>7135</v>
      </c>
      <c r="G5217" s="20" t="s">
        <v>7591</v>
      </c>
      <c r="H5217" s="20"/>
      <c r="I5217" s="20" t="s">
        <v>15917</v>
      </c>
      <c r="J5217" s="20" t="s">
        <v>15922</v>
      </c>
      <c r="K5217" s="20" t="s">
        <v>7109</v>
      </c>
      <c r="L5217" s="20" t="s">
        <v>3787</v>
      </c>
      <c r="M5217" s="20" t="s">
        <v>7116</v>
      </c>
      <c r="N5217" s="20" t="s">
        <v>15902</v>
      </c>
      <c r="O5217" s="20" t="s">
        <v>15922</v>
      </c>
      <c r="P5217" s="201" t="n">
        <v>43730</v>
      </c>
      <c r="Q5217" s="201" t="n">
        <v>43763</v>
      </c>
      <c r="R5217" s="20" t="n">
        <v>1</v>
      </c>
      <c r="S5217" s="20" t="s">
        <v>7130</v>
      </c>
      <c r="T5217" s="20" t="n">
        <v>195.29155</v>
      </c>
      <c r="U5217" s="20" t="n">
        <v>83.7526317</v>
      </c>
      <c r="V5217" s="20" t="n">
        <v>306.8304683</v>
      </c>
      <c r="W5217" s="20" t="s">
        <v>11510</v>
      </c>
      <c r="X5217" s="35"/>
      <c r="Y5217" s="35" t="n">
        <v>0</v>
      </c>
      <c r="Z5217" s="35" t="n">
        <v>1</v>
      </c>
      <c r="AE5217" s="94" t="e">
        <f aca="false" t="array" ref="AE5217:AK5217">_xlfn.torow(_xlfn.unique(_xlfn._xlws.filter(cat_table[Subsector],$E5217=cat_table[Sector],"")))</f>
        <v>#NAME?</v>
      </c>
      <c r="AF5217" s="94" t="e">
        <v>#NAME?</v>
      </c>
      <c r="AG5217" s="94" t="e">
        <v>#NAME?</v>
      </c>
      <c r="AH5217" s="94" t="e">
        <v>#NAME?</v>
      </c>
      <c r="AI5217" s="94" t="e">
        <v>#NAME?</v>
      </c>
      <c r="AJ5217" s="94" t="e">
        <v>#NAME?</v>
      </c>
      <c r="AK5217" s="94" t="e">
        <v>#NAME?</v>
      </c>
      <c r="AO5217" s="94" t="e">
        <f aca="false" t="array" ref="AO5217:AT5217">_xlfn.torow(_xlfn.unique(_xlfn._xlws.filter(cat_table[Sub-subsector],($E5217=cat_table[Sector])*($F5217=cat_table[Subsector]),"")))</f>
        <v>#NAME?</v>
      </c>
      <c r="AP5217" s="94" t="e">
        <v>#NAME?</v>
      </c>
      <c r="AQ5217" s="94" t="e">
        <v>#NAME?</v>
      </c>
      <c r="AR5217" s="94" t="e">
        <v>#NAME?</v>
      </c>
      <c r="AS5217" s="94" t="e">
        <v>#NAME?</v>
      </c>
      <c r="AT5217" s="94" t="e">
        <v>#NAME?</v>
      </c>
    </row>
    <row r="5218" customFormat="false" ht="15" hidden="false" customHeight="true" outlineLevel="0" collapsed="false">
      <c r="A5218" s="20" t="s">
        <v>16269</v>
      </c>
      <c r="B5218" s="20" t="str">
        <f aca="false">INDEX(Table2[], MATCH(L5218, Location_ID!$D$2:$D$3098, 0), 1)</f>
        <v>f792c79c-c35a-47c1-9146-c4a6204b79d9</v>
      </c>
      <c r="C5218" s="20" t="s">
        <v>1585</v>
      </c>
      <c r="D5218" s="230" t="s">
        <v>354</v>
      </c>
      <c r="E5218" s="20" t="s">
        <v>7134</v>
      </c>
      <c r="F5218" s="20" t="s">
        <v>7135</v>
      </c>
      <c r="G5218" s="20" t="s">
        <v>7591</v>
      </c>
      <c r="H5218" s="20"/>
      <c r="I5218" s="20" t="s">
        <v>15917</v>
      </c>
      <c r="J5218" s="20" t="s">
        <v>15922</v>
      </c>
      <c r="K5218" s="20" t="s">
        <v>7109</v>
      </c>
      <c r="L5218" s="20" t="s">
        <v>3789</v>
      </c>
      <c r="M5218" s="20" t="s">
        <v>7116</v>
      </c>
      <c r="N5218" s="20" t="s">
        <v>15902</v>
      </c>
      <c r="O5218" s="20" t="s">
        <v>15922</v>
      </c>
      <c r="P5218" s="201" t="n">
        <v>43730</v>
      </c>
      <c r="Q5218" s="201" t="n">
        <v>43763</v>
      </c>
      <c r="R5218" s="20" t="n">
        <v>1</v>
      </c>
      <c r="S5218" s="20" t="s">
        <v>7130</v>
      </c>
      <c r="T5218" s="20" t="n">
        <v>117.6097064</v>
      </c>
      <c r="U5218" s="20" t="n">
        <v>67.84225749</v>
      </c>
      <c r="V5218" s="20" t="n">
        <v>167.37715531</v>
      </c>
      <c r="W5218" s="20" t="s">
        <v>11510</v>
      </c>
      <c r="X5218" s="35"/>
      <c r="Y5218" s="35" t="n">
        <v>0</v>
      </c>
      <c r="Z5218" s="35" t="n">
        <v>1</v>
      </c>
      <c r="AE5218" s="94" t="e">
        <f aca="false" t="array" ref="AE5218:AK5218">_xlfn.torow(_xlfn.unique(_xlfn._xlws.filter(cat_table[Subsector],$E5218=cat_table[Sector],"")))</f>
        <v>#NAME?</v>
      </c>
      <c r="AF5218" s="94" t="e">
        <v>#NAME?</v>
      </c>
      <c r="AG5218" s="94" t="e">
        <v>#NAME?</v>
      </c>
      <c r="AH5218" s="94" t="e">
        <v>#NAME?</v>
      </c>
      <c r="AI5218" s="94" t="e">
        <v>#NAME?</v>
      </c>
      <c r="AJ5218" s="94" t="e">
        <v>#NAME?</v>
      </c>
      <c r="AK5218" s="94" t="e">
        <v>#NAME?</v>
      </c>
      <c r="AO5218" s="94" t="e">
        <f aca="false" t="array" ref="AO5218:AT5218">_xlfn.torow(_xlfn.unique(_xlfn._xlws.filter(cat_table[Sub-subsector],($E5218=cat_table[Sector])*($F5218=cat_table[Subsector]),"")))</f>
        <v>#NAME?</v>
      </c>
      <c r="AP5218" s="94" t="e">
        <v>#NAME?</v>
      </c>
      <c r="AQ5218" s="94" t="e">
        <v>#NAME?</v>
      </c>
      <c r="AR5218" s="94" t="e">
        <v>#NAME?</v>
      </c>
      <c r="AS5218" s="94" t="e">
        <v>#NAME?</v>
      </c>
      <c r="AT5218" s="94" t="e">
        <v>#NAME?</v>
      </c>
    </row>
    <row r="5219" customFormat="false" ht="15" hidden="false" customHeight="true" outlineLevel="0" collapsed="false">
      <c r="A5219" s="20" t="s">
        <v>16270</v>
      </c>
      <c r="B5219" s="20" t="str">
        <f aca="false">INDEX(Table2[], MATCH(L5219, Location_ID!$D$2:$D$3098, 0), 1)</f>
        <v>b4513324-98ae-4c65-98f9-a8856667cabd</v>
      </c>
      <c r="C5219" s="20" t="s">
        <v>1585</v>
      </c>
      <c r="D5219" s="230" t="s">
        <v>354</v>
      </c>
      <c r="E5219" s="20" t="s">
        <v>7134</v>
      </c>
      <c r="F5219" s="20" t="s">
        <v>7135</v>
      </c>
      <c r="G5219" s="20" t="s">
        <v>7591</v>
      </c>
      <c r="H5219" s="20"/>
      <c r="I5219" s="20" t="s">
        <v>15917</v>
      </c>
      <c r="J5219" s="20" t="s">
        <v>15927</v>
      </c>
      <c r="K5219" s="20" t="s">
        <v>7109</v>
      </c>
      <c r="L5219" s="20" t="s">
        <v>3791</v>
      </c>
      <c r="M5219" s="20" t="s">
        <v>7116</v>
      </c>
      <c r="N5219" s="20" t="s">
        <v>15902</v>
      </c>
      <c r="O5219" s="20" t="s">
        <v>15927</v>
      </c>
      <c r="P5219" s="201" t="n">
        <v>43730</v>
      </c>
      <c r="Q5219" s="201" t="n">
        <v>43763</v>
      </c>
      <c r="R5219" s="20" t="n">
        <v>1</v>
      </c>
      <c r="S5219" s="20" t="s">
        <v>7130</v>
      </c>
      <c r="T5219" s="20" t="n">
        <v>368.7443788</v>
      </c>
      <c r="U5219" s="20" t="n">
        <v>277.7027522</v>
      </c>
      <c r="V5219" s="20" t="n">
        <v>459.7860054</v>
      </c>
      <c r="W5219" s="20" t="s">
        <v>11510</v>
      </c>
      <c r="X5219" s="35"/>
      <c r="Y5219" s="35" t="n">
        <v>0</v>
      </c>
      <c r="Z5219" s="35" t="n">
        <v>1</v>
      </c>
      <c r="AE5219" s="94" t="e">
        <f aca="false" t="array" ref="AE5219:AK5219">_xlfn.torow(_xlfn.unique(_xlfn._xlws.filter(cat_table[Subsector],$E5219=cat_table[Sector],"")))</f>
        <v>#NAME?</v>
      </c>
      <c r="AF5219" s="94" t="e">
        <v>#NAME?</v>
      </c>
      <c r="AG5219" s="94" t="e">
        <v>#NAME?</v>
      </c>
      <c r="AH5219" s="94" t="e">
        <v>#NAME?</v>
      </c>
      <c r="AI5219" s="94" t="e">
        <v>#NAME?</v>
      </c>
      <c r="AJ5219" s="94" t="e">
        <v>#NAME?</v>
      </c>
      <c r="AK5219" s="94" t="e">
        <v>#NAME?</v>
      </c>
      <c r="AO5219" s="94" t="e">
        <f aca="false" t="array" ref="AO5219:AT5219">_xlfn.torow(_xlfn.unique(_xlfn._xlws.filter(cat_table[Sub-subsector],($E5219=cat_table[Sector])*($F5219=cat_table[Subsector]),"")))</f>
        <v>#NAME?</v>
      </c>
      <c r="AP5219" s="94" t="e">
        <v>#NAME?</v>
      </c>
      <c r="AQ5219" s="94" t="e">
        <v>#NAME?</v>
      </c>
      <c r="AR5219" s="94" t="e">
        <v>#NAME?</v>
      </c>
      <c r="AS5219" s="94" t="e">
        <v>#NAME?</v>
      </c>
      <c r="AT5219" s="94" t="e">
        <v>#NAME?</v>
      </c>
    </row>
    <row r="5220" customFormat="false" ht="15" hidden="false" customHeight="true" outlineLevel="0" collapsed="false">
      <c r="A5220" s="20" t="s">
        <v>16271</v>
      </c>
      <c r="B5220" s="20" t="str">
        <f aca="false">INDEX(Table2[], MATCH(L5220, Location_ID!$D$2:$D$3098, 0), 1)</f>
        <v>7a514b94-d520-477b-9c00-5eb40b9ec611</v>
      </c>
      <c r="C5220" s="20" t="s">
        <v>1585</v>
      </c>
      <c r="D5220" s="230" t="s">
        <v>354</v>
      </c>
      <c r="E5220" s="20" t="s">
        <v>7134</v>
      </c>
      <c r="F5220" s="20" t="s">
        <v>7135</v>
      </c>
      <c r="G5220" s="20" t="s">
        <v>7591</v>
      </c>
      <c r="H5220" s="20"/>
      <c r="I5220" s="20" t="s">
        <v>15917</v>
      </c>
      <c r="J5220" s="20" t="s">
        <v>15922</v>
      </c>
      <c r="K5220" s="20" t="s">
        <v>7109</v>
      </c>
      <c r="L5220" s="20" t="s">
        <v>3793</v>
      </c>
      <c r="M5220" s="20" t="s">
        <v>7116</v>
      </c>
      <c r="N5220" s="20" t="s">
        <v>15902</v>
      </c>
      <c r="O5220" s="20" t="s">
        <v>15922</v>
      </c>
      <c r="P5220" s="201" t="n">
        <v>43730</v>
      </c>
      <c r="Q5220" s="201" t="n">
        <v>43763</v>
      </c>
      <c r="R5220" s="20" t="n">
        <v>1</v>
      </c>
      <c r="S5220" s="20" t="s">
        <v>7130</v>
      </c>
      <c r="T5220" s="20" t="n">
        <v>36.55618729</v>
      </c>
      <c r="U5220" s="20" t="n">
        <v>29.080157933</v>
      </c>
      <c r="V5220" s="20" t="n">
        <v>44.032216647</v>
      </c>
      <c r="W5220" s="20" t="s">
        <v>11510</v>
      </c>
      <c r="X5220" s="35"/>
      <c r="Y5220" s="35" t="n">
        <v>0</v>
      </c>
      <c r="Z5220" s="35" t="n">
        <v>1</v>
      </c>
      <c r="AE5220" s="94" t="e">
        <f aca="false" t="array" ref="AE5220:AK5220">_xlfn.torow(_xlfn.unique(_xlfn._xlws.filter(cat_table[Subsector],$E5220=cat_table[Sector],"")))</f>
        <v>#NAME?</v>
      </c>
      <c r="AF5220" s="94" t="e">
        <v>#NAME?</v>
      </c>
      <c r="AG5220" s="94" t="e">
        <v>#NAME?</v>
      </c>
      <c r="AH5220" s="94" t="e">
        <v>#NAME?</v>
      </c>
      <c r="AI5220" s="94" t="e">
        <v>#NAME?</v>
      </c>
      <c r="AJ5220" s="94" t="e">
        <v>#NAME?</v>
      </c>
      <c r="AK5220" s="94" t="e">
        <v>#NAME?</v>
      </c>
      <c r="AO5220" s="94" t="e">
        <f aca="false" t="array" ref="AO5220:AT5220">_xlfn.torow(_xlfn.unique(_xlfn._xlws.filter(cat_table[Sub-subsector],($E5220=cat_table[Sector])*($F5220=cat_table[Subsector]),"")))</f>
        <v>#NAME?</v>
      </c>
      <c r="AP5220" s="94" t="e">
        <v>#NAME?</v>
      </c>
      <c r="AQ5220" s="94" t="e">
        <v>#NAME?</v>
      </c>
      <c r="AR5220" s="94" t="e">
        <v>#NAME?</v>
      </c>
      <c r="AS5220" s="94" t="e">
        <v>#NAME?</v>
      </c>
      <c r="AT5220" s="94" t="e">
        <v>#NAME?</v>
      </c>
    </row>
    <row r="5221" customFormat="false" ht="15" hidden="false" customHeight="true" outlineLevel="0" collapsed="false">
      <c r="A5221" s="20" t="s">
        <v>16272</v>
      </c>
      <c r="B5221" s="20" t="str">
        <f aca="false">INDEX(Table2[], MATCH(L5221, Location_ID!$D$2:$D$3098, 0), 1)</f>
        <v>8177f8d2-1f93-424f-b94e-8b546635b009</v>
      </c>
      <c r="C5221" s="20" t="s">
        <v>1585</v>
      </c>
      <c r="D5221" s="230" t="s">
        <v>354</v>
      </c>
      <c r="E5221" s="20" t="s">
        <v>7134</v>
      </c>
      <c r="F5221" s="20" t="s">
        <v>7135</v>
      </c>
      <c r="G5221" s="20" t="s">
        <v>7591</v>
      </c>
      <c r="H5221" s="20"/>
      <c r="I5221" s="20" t="s">
        <v>15917</v>
      </c>
      <c r="J5221" s="20" t="s">
        <v>15918</v>
      </c>
      <c r="K5221" s="20" t="s">
        <v>7109</v>
      </c>
      <c r="L5221" s="20" t="s">
        <v>3795</v>
      </c>
      <c r="M5221" s="20" t="s">
        <v>7116</v>
      </c>
      <c r="N5221" s="20" t="s">
        <v>15902</v>
      </c>
      <c r="O5221" s="20" t="s">
        <v>15918</v>
      </c>
      <c r="P5221" s="201" t="n">
        <v>43730</v>
      </c>
      <c r="Q5221" s="201" t="n">
        <v>43763</v>
      </c>
      <c r="R5221" s="20" t="n">
        <v>1</v>
      </c>
      <c r="S5221" s="20" t="s">
        <v>7130</v>
      </c>
      <c r="T5221" s="20" t="n">
        <v>51.85489378</v>
      </c>
      <c r="U5221" s="20" t="n">
        <v>27.2533391</v>
      </c>
      <c r="V5221" s="20" t="n">
        <v>76.45644846</v>
      </c>
      <c r="W5221" s="20" t="s">
        <v>11510</v>
      </c>
      <c r="X5221" s="35"/>
      <c r="Y5221" s="35" t="n">
        <v>0</v>
      </c>
      <c r="Z5221" s="35" t="n">
        <v>1</v>
      </c>
      <c r="AE5221" s="94" t="e">
        <f aca="false" t="array" ref="AE5221:AK5221">_xlfn.torow(_xlfn.unique(_xlfn._xlws.filter(cat_table[Subsector],$E5221=cat_table[Sector],"")))</f>
        <v>#NAME?</v>
      </c>
      <c r="AF5221" s="94" t="e">
        <v>#NAME?</v>
      </c>
      <c r="AG5221" s="94" t="e">
        <v>#NAME?</v>
      </c>
      <c r="AH5221" s="94" t="e">
        <v>#NAME?</v>
      </c>
      <c r="AI5221" s="94" t="e">
        <v>#NAME?</v>
      </c>
      <c r="AJ5221" s="94" t="e">
        <v>#NAME?</v>
      </c>
      <c r="AK5221" s="94" t="e">
        <v>#NAME?</v>
      </c>
      <c r="AO5221" s="94" t="e">
        <f aca="false" t="array" ref="AO5221:AT5221">_xlfn.torow(_xlfn.unique(_xlfn._xlws.filter(cat_table[Sub-subsector],($E5221=cat_table[Sector])*($F5221=cat_table[Subsector]),"")))</f>
        <v>#NAME?</v>
      </c>
      <c r="AP5221" s="94" t="e">
        <v>#NAME?</v>
      </c>
      <c r="AQ5221" s="94" t="e">
        <v>#NAME?</v>
      </c>
      <c r="AR5221" s="94" t="e">
        <v>#NAME?</v>
      </c>
      <c r="AS5221" s="94" t="e">
        <v>#NAME?</v>
      </c>
      <c r="AT5221" s="94" t="e">
        <v>#NAME?</v>
      </c>
    </row>
    <row r="5222" customFormat="false" ht="15" hidden="false" customHeight="true" outlineLevel="0" collapsed="false">
      <c r="A5222" s="20" t="s">
        <v>16273</v>
      </c>
      <c r="B5222" s="20" t="str">
        <f aca="false">INDEX(Table2[], MATCH(L5222, Location_ID!$D$2:$D$3098, 0), 1)</f>
        <v>9115dd02-ae05-44b5-847c-3716ab6b8a41</v>
      </c>
      <c r="C5222" s="20" t="s">
        <v>1585</v>
      </c>
      <c r="D5222" s="230" t="s">
        <v>354</v>
      </c>
      <c r="E5222" s="20" t="s">
        <v>7134</v>
      </c>
      <c r="F5222" s="20" t="s">
        <v>7135</v>
      </c>
      <c r="G5222" s="20" t="s">
        <v>7591</v>
      </c>
      <c r="H5222" s="20"/>
      <c r="I5222" s="20" t="s">
        <v>15917</v>
      </c>
      <c r="J5222" s="20" t="s">
        <v>15922</v>
      </c>
      <c r="K5222" s="20" t="s">
        <v>7109</v>
      </c>
      <c r="L5222" s="20" t="s">
        <v>3797</v>
      </c>
      <c r="M5222" s="20" t="s">
        <v>7116</v>
      </c>
      <c r="N5222" s="20" t="s">
        <v>15902</v>
      </c>
      <c r="O5222" s="20" t="s">
        <v>15922</v>
      </c>
      <c r="P5222" s="201" t="n">
        <v>43730</v>
      </c>
      <c r="Q5222" s="201" t="n">
        <v>43763</v>
      </c>
      <c r="R5222" s="20" t="n">
        <v>1</v>
      </c>
      <c r="S5222" s="20" t="s">
        <v>7130</v>
      </c>
      <c r="T5222" s="20" t="n">
        <v>521.871874</v>
      </c>
      <c r="U5222" s="20" t="n">
        <v>341.2202076</v>
      </c>
      <c r="V5222" s="20" t="n">
        <v>702.5235404</v>
      </c>
      <c r="W5222" s="20" t="s">
        <v>11510</v>
      </c>
      <c r="X5222" s="35"/>
      <c r="Y5222" s="35" t="n">
        <v>0</v>
      </c>
      <c r="Z5222" s="35" t="n">
        <v>1</v>
      </c>
      <c r="AE5222" s="94" t="e">
        <f aca="false" t="array" ref="AE5222:AK5222">_xlfn.torow(_xlfn.unique(_xlfn._xlws.filter(cat_table[Subsector],$E5222=cat_table[Sector],"")))</f>
        <v>#NAME?</v>
      </c>
      <c r="AF5222" s="94" t="e">
        <v>#NAME?</v>
      </c>
      <c r="AG5222" s="94" t="e">
        <v>#NAME?</v>
      </c>
      <c r="AH5222" s="94" t="e">
        <v>#NAME?</v>
      </c>
      <c r="AI5222" s="94" t="e">
        <v>#NAME?</v>
      </c>
      <c r="AJ5222" s="94" t="e">
        <v>#NAME?</v>
      </c>
      <c r="AK5222" s="94" t="e">
        <v>#NAME?</v>
      </c>
      <c r="AO5222" s="94" t="e">
        <f aca="false" t="array" ref="AO5222:AT5222">_xlfn.torow(_xlfn.unique(_xlfn._xlws.filter(cat_table[Sub-subsector],($E5222=cat_table[Sector])*($F5222=cat_table[Subsector]),"")))</f>
        <v>#NAME?</v>
      </c>
      <c r="AP5222" s="94" t="e">
        <v>#NAME?</v>
      </c>
      <c r="AQ5222" s="94" t="e">
        <v>#NAME?</v>
      </c>
      <c r="AR5222" s="94" t="e">
        <v>#NAME?</v>
      </c>
      <c r="AS5222" s="94" t="e">
        <v>#NAME?</v>
      </c>
      <c r="AT5222" s="94" t="e">
        <v>#NAME?</v>
      </c>
    </row>
    <row r="5223" customFormat="false" ht="15" hidden="false" customHeight="true" outlineLevel="0" collapsed="false">
      <c r="A5223" s="20" t="s">
        <v>16274</v>
      </c>
      <c r="B5223" s="20" t="str">
        <f aca="false">INDEX(Table2[], MATCH(L5223, Location_ID!$D$2:$D$3098, 0), 1)</f>
        <v>2586a2c3-5ccd-406b-8b68-7fd580031174</v>
      </c>
      <c r="C5223" s="20" t="s">
        <v>1585</v>
      </c>
      <c r="D5223" s="230" t="s">
        <v>354</v>
      </c>
      <c r="E5223" s="20" t="s">
        <v>7134</v>
      </c>
      <c r="F5223" s="20" t="s">
        <v>7135</v>
      </c>
      <c r="G5223" s="20" t="s">
        <v>7591</v>
      </c>
      <c r="H5223" s="20"/>
      <c r="I5223" s="20" t="s">
        <v>15917</v>
      </c>
      <c r="J5223" s="20" t="s">
        <v>15932</v>
      </c>
      <c r="K5223" s="20" t="s">
        <v>7109</v>
      </c>
      <c r="L5223" s="20" t="s">
        <v>3799</v>
      </c>
      <c r="M5223" s="20" t="s">
        <v>7116</v>
      </c>
      <c r="N5223" s="20" t="s">
        <v>15902</v>
      </c>
      <c r="O5223" s="20" t="s">
        <v>15932</v>
      </c>
      <c r="P5223" s="201" t="n">
        <v>43730</v>
      </c>
      <c r="Q5223" s="201" t="n">
        <v>43763</v>
      </c>
      <c r="R5223" s="20" t="n">
        <v>1</v>
      </c>
      <c r="S5223" s="20" t="s">
        <v>7130</v>
      </c>
      <c r="T5223" s="20" t="n">
        <v>507.6793525</v>
      </c>
      <c r="U5223" s="20" t="n">
        <v>237.7271975</v>
      </c>
      <c r="V5223" s="20" t="n">
        <v>777.6315075</v>
      </c>
      <c r="W5223" s="20" t="s">
        <v>11510</v>
      </c>
      <c r="X5223" s="35"/>
      <c r="Y5223" s="35" t="n">
        <v>0</v>
      </c>
      <c r="Z5223" s="35" t="n">
        <v>1</v>
      </c>
      <c r="AE5223" s="94" t="e">
        <f aca="false" t="array" ref="AE5223:AK5223">_xlfn.torow(_xlfn.unique(_xlfn._xlws.filter(cat_table[Subsector],$E5223=cat_table[Sector],"")))</f>
        <v>#NAME?</v>
      </c>
      <c r="AF5223" s="94" t="e">
        <v>#NAME?</v>
      </c>
      <c r="AG5223" s="94" t="e">
        <v>#NAME?</v>
      </c>
      <c r="AH5223" s="94" t="e">
        <v>#NAME?</v>
      </c>
      <c r="AI5223" s="94" t="e">
        <v>#NAME?</v>
      </c>
      <c r="AJ5223" s="94" t="e">
        <v>#NAME?</v>
      </c>
      <c r="AK5223" s="94" t="e">
        <v>#NAME?</v>
      </c>
      <c r="AO5223" s="94" t="e">
        <f aca="false" t="array" ref="AO5223:AT5223">_xlfn.torow(_xlfn.unique(_xlfn._xlws.filter(cat_table[Sub-subsector],($E5223=cat_table[Sector])*($F5223=cat_table[Subsector]),"")))</f>
        <v>#NAME?</v>
      </c>
      <c r="AP5223" s="94" t="e">
        <v>#NAME?</v>
      </c>
      <c r="AQ5223" s="94" t="e">
        <v>#NAME?</v>
      </c>
      <c r="AR5223" s="94" t="e">
        <v>#NAME?</v>
      </c>
      <c r="AS5223" s="94" t="e">
        <v>#NAME?</v>
      </c>
      <c r="AT5223" s="94" t="e">
        <v>#NAME?</v>
      </c>
    </row>
    <row r="5224" customFormat="false" ht="15" hidden="false" customHeight="true" outlineLevel="0" collapsed="false">
      <c r="A5224" s="20" t="s">
        <v>16275</v>
      </c>
      <c r="B5224" s="20" t="str">
        <f aca="false">INDEX(Table2[], MATCH(L5224, Location_ID!$D$2:$D$3098, 0), 1)</f>
        <v>aabeb7db-ef87-41be-8c40-32bdb993861f</v>
      </c>
      <c r="C5224" s="20" t="s">
        <v>1585</v>
      </c>
      <c r="D5224" s="230" t="s">
        <v>354</v>
      </c>
      <c r="E5224" s="20" t="s">
        <v>7134</v>
      </c>
      <c r="F5224" s="20" t="s">
        <v>7135</v>
      </c>
      <c r="G5224" s="20" t="s">
        <v>7591</v>
      </c>
      <c r="H5224" s="20"/>
      <c r="I5224" s="20" t="s">
        <v>15917</v>
      </c>
      <c r="J5224" s="20" t="s">
        <v>15927</v>
      </c>
      <c r="K5224" s="20" t="s">
        <v>7109</v>
      </c>
      <c r="L5224" s="20" t="s">
        <v>3801</v>
      </c>
      <c r="M5224" s="20" t="s">
        <v>7116</v>
      </c>
      <c r="N5224" s="20" t="s">
        <v>15902</v>
      </c>
      <c r="O5224" s="20" t="s">
        <v>15927</v>
      </c>
      <c r="P5224" s="201" t="n">
        <v>43730</v>
      </c>
      <c r="Q5224" s="201" t="n">
        <v>43763</v>
      </c>
      <c r="R5224" s="20" t="n">
        <v>1</v>
      </c>
      <c r="S5224" s="20" t="s">
        <v>7130</v>
      </c>
      <c r="T5224" s="20" t="n">
        <v>1131.321642</v>
      </c>
      <c r="U5224" s="20" t="n">
        <v>580.605084</v>
      </c>
      <c r="V5224" s="20" t="n">
        <v>1682.0382</v>
      </c>
      <c r="W5224" s="20" t="s">
        <v>11510</v>
      </c>
      <c r="X5224" s="35"/>
      <c r="Y5224" s="35" t="n">
        <v>0</v>
      </c>
      <c r="Z5224" s="35" t="n">
        <v>1</v>
      </c>
      <c r="AE5224" s="94" t="e">
        <f aca="false" t="array" ref="AE5224:AK5224">_xlfn.torow(_xlfn.unique(_xlfn._xlws.filter(cat_table[Subsector],$E5224=cat_table[Sector],"")))</f>
        <v>#NAME?</v>
      </c>
      <c r="AF5224" s="94" t="e">
        <v>#NAME?</v>
      </c>
      <c r="AG5224" s="94" t="e">
        <v>#NAME?</v>
      </c>
      <c r="AH5224" s="94" t="e">
        <v>#NAME?</v>
      </c>
      <c r="AI5224" s="94" t="e">
        <v>#NAME?</v>
      </c>
      <c r="AJ5224" s="94" t="e">
        <v>#NAME?</v>
      </c>
      <c r="AK5224" s="94" t="e">
        <v>#NAME?</v>
      </c>
      <c r="AO5224" s="94" t="e">
        <f aca="false" t="array" ref="AO5224:AT5224">_xlfn.torow(_xlfn.unique(_xlfn._xlws.filter(cat_table[Sub-subsector],($E5224=cat_table[Sector])*($F5224=cat_table[Subsector]),"")))</f>
        <v>#NAME?</v>
      </c>
      <c r="AP5224" s="94" t="e">
        <v>#NAME?</v>
      </c>
      <c r="AQ5224" s="94" t="e">
        <v>#NAME?</v>
      </c>
      <c r="AR5224" s="94" t="e">
        <v>#NAME?</v>
      </c>
      <c r="AS5224" s="94" t="e">
        <v>#NAME?</v>
      </c>
      <c r="AT5224" s="94" t="e">
        <v>#NAME?</v>
      </c>
    </row>
    <row r="5225" customFormat="false" ht="15" hidden="false" customHeight="true" outlineLevel="0" collapsed="false">
      <c r="A5225" s="20" t="s">
        <v>16276</v>
      </c>
      <c r="B5225" s="20" t="str">
        <f aca="false">INDEX(Table2[], MATCH(L5225, Location_ID!$D$2:$D$3098, 0), 1)</f>
        <v>7e4e43f1-0859-45aa-bf16-2612bdf7838e</v>
      </c>
      <c r="C5225" s="20" t="s">
        <v>1585</v>
      </c>
      <c r="D5225" s="230" t="s">
        <v>354</v>
      </c>
      <c r="E5225" s="20" t="s">
        <v>7134</v>
      </c>
      <c r="F5225" s="20" t="s">
        <v>7135</v>
      </c>
      <c r="G5225" s="20" t="s">
        <v>7591</v>
      </c>
      <c r="H5225" s="20"/>
      <c r="I5225" s="20" t="s">
        <v>15917</v>
      </c>
      <c r="J5225" s="20" t="s">
        <v>15932</v>
      </c>
      <c r="K5225" s="20" t="s">
        <v>7109</v>
      </c>
      <c r="L5225" s="20" t="s">
        <v>3803</v>
      </c>
      <c r="M5225" s="20" t="s">
        <v>7116</v>
      </c>
      <c r="N5225" s="20" t="s">
        <v>15902</v>
      </c>
      <c r="O5225" s="20" t="s">
        <v>15932</v>
      </c>
      <c r="P5225" s="201" t="n">
        <v>43730</v>
      </c>
      <c r="Q5225" s="201" t="n">
        <v>43763</v>
      </c>
      <c r="R5225" s="20" t="n">
        <v>1</v>
      </c>
      <c r="S5225" s="20" t="s">
        <v>7130</v>
      </c>
      <c r="T5225" s="20" t="n">
        <v>174.2849822</v>
      </c>
      <c r="U5225" s="20" t="n">
        <v>108.4881384</v>
      </c>
      <c r="V5225" s="20" t="n">
        <v>240.081826</v>
      </c>
      <c r="W5225" s="20" t="s">
        <v>11510</v>
      </c>
      <c r="X5225" s="35"/>
      <c r="Y5225" s="35" t="n">
        <v>0</v>
      </c>
      <c r="Z5225" s="35" t="n">
        <v>1</v>
      </c>
      <c r="AE5225" s="94" t="e">
        <f aca="false" t="array" ref="AE5225:AK5225">_xlfn.torow(_xlfn.unique(_xlfn._xlws.filter(cat_table[Subsector],$E5225=cat_table[Sector],"")))</f>
        <v>#NAME?</v>
      </c>
      <c r="AF5225" s="94" t="e">
        <v>#NAME?</v>
      </c>
      <c r="AG5225" s="94" t="e">
        <v>#NAME?</v>
      </c>
      <c r="AH5225" s="94" t="e">
        <v>#NAME?</v>
      </c>
      <c r="AI5225" s="94" t="e">
        <v>#NAME?</v>
      </c>
      <c r="AJ5225" s="94" t="e">
        <v>#NAME?</v>
      </c>
      <c r="AK5225" s="94" t="e">
        <v>#NAME?</v>
      </c>
      <c r="AO5225" s="94" t="e">
        <f aca="false" t="array" ref="AO5225:AT5225">_xlfn.torow(_xlfn.unique(_xlfn._xlws.filter(cat_table[Sub-subsector],($E5225=cat_table[Sector])*($F5225=cat_table[Subsector]),"")))</f>
        <v>#NAME?</v>
      </c>
      <c r="AP5225" s="94" t="e">
        <v>#NAME?</v>
      </c>
      <c r="AQ5225" s="94" t="e">
        <v>#NAME?</v>
      </c>
      <c r="AR5225" s="94" t="e">
        <v>#NAME?</v>
      </c>
      <c r="AS5225" s="94" t="e">
        <v>#NAME?</v>
      </c>
      <c r="AT5225" s="94" t="e">
        <v>#NAME?</v>
      </c>
    </row>
    <row r="5226" customFormat="false" ht="15" hidden="false" customHeight="true" outlineLevel="0" collapsed="false">
      <c r="A5226" s="20" t="s">
        <v>16277</v>
      </c>
      <c r="B5226" s="20" t="str">
        <f aca="false">INDEX(Table2[], MATCH(L5226, Location_ID!$D$2:$D$3098, 0), 1)</f>
        <v>5ae61e49-a0a5-43fe-9417-ae4fbc891588</v>
      </c>
      <c r="C5226" s="20" t="s">
        <v>1585</v>
      </c>
      <c r="D5226" s="230" t="s">
        <v>354</v>
      </c>
      <c r="E5226" s="20" t="s">
        <v>7134</v>
      </c>
      <c r="F5226" s="20" t="s">
        <v>7135</v>
      </c>
      <c r="G5226" s="20" t="s">
        <v>7591</v>
      </c>
      <c r="H5226" s="20"/>
      <c r="I5226" s="20" t="s">
        <v>15917</v>
      </c>
      <c r="J5226" s="20" t="s">
        <v>15927</v>
      </c>
      <c r="K5226" s="20" t="s">
        <v>7109</v>
      </c>
      <c r="L5226" s="20" t="s">
        <v>3805</v>
      </c>
      <c r="M5226" s="20" t="s">
        <v>7116</v>
      </c>
      <c r="N5226" s="20" t="s">
        <v>15902</v>
      </c>
      <c r="O5226" s="20" t="s">
        <v>15927</v>
      </c>
      <c r="P5226" s="201" t="n">
        <v>43730</v>
      </c>
      <c r="Q5226" s="201" t="n">
        <v>43763</v>
      </c>
      <c r="R5226" s="20" t="n">
        <v>1</v>
      </c>
      <c r="S5226" s="20" t="s">
        <v>7130</v>
      </c>
      <c r="T5226" s="20" t="n">
        <v>1391.430232</v>
      </c>
      <c r="U5226" s="20" t="n">
        <v>929.747284</v>
      </c>
      <c r="V5226" s="20" t="n">
        <v>1853.11318</v>
      </c>
      <c r="W5226" s="20" t="s">
        <v>11510</v>
      </c>
      <c r="X5226" s="35"/>
      <c r="Y5226" s="35" t="n">
        <v>0</v>
      </c>
      <c r="Z5226" s="35" t="n">
        <v>1</v>
      </c>
      <c r="AE5226" s="94" t="e">
        <f aca="false" t="array" ref="AE5226:AK5226">_xlfn.torow(_xlfn.unique(_xlfn._xlws.filter(cat_table[Subsector],$E5226=cat_table[Sector],"")))</f>
        <v>#NAME?</v>
      </c>
      <c r="AF5226" s="94" t="e">
        <v>#NAME?</v>
      </c>
      <c r="AG5226" s="94" t="e">
        <v>#NAME?</v>
      </c>
      <c r="AH5226" s="94" t="e">
        <v>#NAME?</v>
      </c>
      <c r="AI5226" s="94" t="e">
        <v>#NAME?</v>
      </c>
      <c r="AJ5226" s="94" t="e">
        <v>#NAME?</v>
      </c>
      <c r="AK5226" s="94" t="e">
        <v>#NAME?</v>
      </c>
      <c r="AO5226" s="94" t="e">
        <f aca="false" t="array" ref="AO5226:AT5226">_xlfn.torow(_xlfn.unique(_xlfn._xlws.filter(cat_table[Sub-subsector],($E5226=cat_table[Sector])*($F5226=cat_table[Subsector]),"")))</f>
        <v>#NAME?</v>
      </c>
      <c r="AP5226" s="94" t="e">
        <v>#NAME?</v>
      </c>
      <c r="AQ5226" s="94" t="e">
        <v>#NAME?</v>
      </c>
      <c r="AR5226" s="94" t="e">
        <v>#NAME?</v>
      </c>
      <c r="AS5226" s="94" t="e">
        <v>#NAME?</v>
      </c>
      <c r="AT5226" s="94" t="e">
        <v>#NAME?</v>
      </c>
    </row>
    <row r="5227" customFormat="false" ht="15" hidden="false" customHeight="true" outlineLevel="0" collapsed="false">
      <c r="A5227" s="20" t="s">
        <v>16278</v>
      </c>
      <c r="B5227" s="20" t="str">
        <f aca="false">INDEX(Table2[], MATCH(L5227, Location_ID!$D$2:$D$3098, 0), 1)</f>
        <v>6da05773-de71-4af8-8c89-aa92f1264c16</v>
      </c>
      <c r="C5227" s="20" t="s">
        <v>1585</v>
      </c>
      <c r="D5227" s="230" t="s">
        <v>354</v>
      </c>
      <c r="E5227" s="20" t="s">
        <v>7134</v>
      </c>
      <c r="F5227" s="20" t="s">
        <v>7135</v>
      </c>
      <c r="G5227" s="20" t="s">
        <v>7591</v>
      </c>
      <c r="H5227" s="20"/>
      <c r="I5227" s="20" t="s">
        <v>15917</v>
      </c>
      <c r="J5227" s="20" t="s">
        <v>15932</v>
      </c>
      <c r="K5227" s="20" t="s">
        <v>7109</v>
      </c>
      <c r="L5227" s="20" t="s">
        <v>3807</v>
      </c>
      <c r="M5227" s="20" t="s">
        <v>7116</v>
      </c>
      <c r="N5227" s="20" t="s">
        <v>15902</v>
      </c>
      <c r="O5227" s="20" t="s">
        <v>15932</v>
      </c>
      <c r="P5227" s="201" t="n">
        <v>43730</v>
      </c>
      <c r="Q5227" s="201" t="n">
        <v>43763</v>
      </c>
      <c r="R5227" s="20" t="n">
        <v>1</v>
      </c>
      <c r="S5227" s="20" t="s">
        <v>7130</v>
      </c>
      <c r="T5227" s="20" t="n">
        <v>347.787795</v>
      </c>
      <c r="U5227" s="20" t="n">
        <v>264.9452415</v>
      </c>
      <c r="V5227" s="20" t="n">
        <v>430.6303485</v>
      </c>
      <c r="W5227" s="20" t="s">
        <v>11510</v>
      </c>
      <c r="X5227" s="35"/>
      <c r="Y5227" s="35" t="n">
        <v>0</v>
      </c>
      <c r="Z5227" s="35" t="n">
        <v>1</v>
      </c>
      <c r="AE5227" s="94" t="e">
        <f aca="false" t="array" ref="AE5227:AK5227">_xlfn.torow(_xlfn.unique(_xlfn._xlws.filter(cat_table[Subsector],$E5227=cat_table[Sector],"")))</f>
        <v>#NAME?</v>
      </c>
      <c r="AF5227" s="94" t="e">
        <v>#NAME?</v>
      </c>
      <c r="AG5227" s="94" t="e">
        <v>#NAME?</v>
      </c>
      <c r="AH5227" s="94" t="e">
        <v>#NAME?</v>
      </c>
      <c r="AI5227" s="94" t="e">
        <v>#NAME?</v>
      </c>
      <c r="AJ5227" s="94" t="e">
        <v>#NAME?</v>
      </c>
      <c r="AK5227" s="94" t="e">
        <v>#NAME?</v>
      </c>
      <c r="AO5227" s="94" t="e">
        <f aca="false" t="array" ref="AO5227:AT5227">_xlfn.torow(_xlfn.unique(_xlfn._xlws.filter(cat_table[Sub-subsector],($E5227=cat_table[Sector])*($F5227=cat_table[Subsector]),"")))</f>
        <v>#NAME?</v>
      </c>
      <c r="AP5227" s="94" t="e">
        <v>#NAME?</v>
      </c>
      <c r="AQ5227" s="94" t="e">
        <v>#NAME?</v>
      </c>
      <c r="AR5227" s="94" t="e">
        <v>#NAME?</v>
      </c>
      <c r="AS5227" s="94" t="e">
        <v>#NAME?</v>
      </c>
      <c r="AT5227" s="94" t="e">
        <v>#NAME?</v>
      </c>
    </row>
    <row r="5228" customFormat="false" ht="15" hidden="false" customHeight="true" outlineLevel="0" collapsed="false">
      <c r="A5228" s="20" t="s">
        <v>16279</v>
      </c>
      <c r="B5228" s="20" t="str">
        <f aca="false">INDEX(Table2[], MATCH(L5228, Location_ID!$D$2:$D$3098, 0), 1)</f>
        <v>ba8d7e1b-c1c8-4b3e-a5a5-39183dc60a5a</v>
      </c>
      <c r="C5228" s="20" t="s">
        <v>1585</v>
      </c>
      <c r="D5228" s="230" t="s">
        <v>354</v>
      </c>
      <c r="E5228" s="20" t="s">
        <v>7134</v>
      </c>
      <c r="F5228" s="20" t="s">
        <v>7135</v>
      </c>
      <c r="G5228" s="20" t="s">
        <v>7591</v>
      </c>
      <c r="H5228" s="20"/>
      <c r="I5228" s="20" t="s">
        <v>15917</v>
      </c>
      <c r="J5228" s="20" t="s">
        <v>15925</v>
      </c>
      <c r="K5228" s="20" t="s">
        <v>7109</v>
      </c>
      <c r="L5228" s="20" t="s">
        <v>3809</v>
      </c>
      <c r="M5228" s="20" t="s">
        <v>7116</v>
      </c>
      <c r="N5228" s="20" t="s">
        <v>15902</v>
      </c>
      <c r="O5228" s="20" t="s">
        <v>15925</v>
      </c>
      <c r="P5228" s="201" t="n">
        <v>43730</v>
      </c>
      <c r="Q5228" s="201" t="n">
        <v>43763</v>
      </c>
      <c r="R5228" s="20" t="n">
        <v>1</v>
      </c>
      <c r="S5228" s="20" t="s">
        <v>7130</v>
      </c>
      <c r="T5228" s="20" t="n">
        <v>507.333348</v>
      </c>
      <c r="U5228" s="20" t="n">
        <v>383.9458936</v>
      </c>
      <c r="V5228" s="20" t="n">
        <v>630.7208024</v>
      </c>
      <c r="W5228" s="20" t="s">
        <v>11510</v>
      </c>
      <c r="X5228" s="35"/>
      <c r="Y5228" s="35" t="n">
        <v>0</v>
      </c>
      <c r="Z5228" s="35" t="n">
        <v>1</v>
      </c>
      <c r="AE5228" s="94" t="e">
        <f aca="false" t="array" ref="AE5228:AK5228">_xlfn.torow(_xlfn.unique(_xlfn._xlws.filter(cat_table[Subsector],$E5228=cat_table[Sector],"")))</f>
        <v>#NAME?</v>
      </c>
      <c r="AF5228" s="94" t="e">
        <v>#NAME?</v>
      </c>
      <c r="AG5228" s="94" t="e">
        <v>#NAME?</v>
      </c>
      <c r="AH5228" s="94" t="e">
        <v>#NAME?</v>
      </c>
      <c r="AI5228" s="94" t="e">
        <v>#NAME?</v>
      </c>
      <c r="AJ5228" s="94" t="e">
        <v>#NAME?</v>
      </c>
      <c r="AK5228" s="94" t="e">
        <v>#NAME?</v>
      </c>
      <c r="AO5228" s="94" t="e">
        <f aca="false" t="array" ref="AO5228:AT5228">_xlfn.torow(_xlfn.unique(_xlfn._xlws.filter(cat_table[Sub-subsector],($E5228=cat_table[Sector])*($F5228=cat_table[Subsector]),"")))</f>
        <v>#NAME?</v>
      </c>
      <c r="AP5228" s="94" t="e">
        <v>#NAME?</v>
      </c>
      <c r="AQ5228" s="94" t="e">
        <v>#NAME?</v>
      </c>
      <c r="AR5228" s="94" t="e">
        <v>#NAME?</v>
      </c>
      <c r="AS5228" s="94" t="e">
        <v>#NAME?</v>
      </c>
      <c r="AT5228" s="94" t="e">
        <v>#NAME?</v>
      </c>
    </row>
    <row r="5229" customFormat="false" ht="15" hidden="false" customHeight="true" outlineLevel="0" collapsed="false">
      <c r="A5229" s="20" t="s">
        <v>16280</v>
      </c>
      <c r="B5229" s="20" t="str">
        <f aca="false">INDEX(Table2[], MATCH(L5229, Location_ID!$D$2:$D$3098, 0), 1)</f>
        <v>47936103-35ce-418b-8b55-f594364b10a9</v>
      </c>
      <c r="C5229" s="20" t="s">
        <v>1585</v>
      </c>
      <c r="D5229" s="230" t="s">
        <v>354</v>
      </c>
      <c r="E5229" s="20" t="s">
        <v>7134</v>
      </c>
      <c r="F5229" s="20" t="s">
        <v>7135</v>
      </c>
      <c r="G5229" s="20" t="s">
        <v>7591</v>
      </c>
      <c r="H5229" s="20"/>
      <c r="I5229" s="20" t="s">
        <v>15917</v>
      </c>
      <c r="J5229" s="20" t="s">
        <v>15932</v>
      </c>
      <c r="K5229" s="20" t="s">
        <v>7109</v>
      </c>
      <c r="L5229" s="20" t="s">
        <v>3811</v>
      </c>
      <c r="M5229" s="20" t="s">
        <v>7116</v>
      </c>
      <c r="N5229" s="20" t="s">
        <v>15902</v>
      </c>
      <c r="O5229" s="20" t="s">
        <v>15932</v>
      </c>
      <c r="P5229" s="201" t="n">
        <v>43730</v>
      </c>
      <c r="Q5229" s="201" t="n">
        <v>43763</v>
      </c>
      <c r="R5229" s="20" t="n">
        <v>1</v>
      </c>
      <c r="S5229" s="20" t="s">
        <v>7130</v>
      </c>
      <c r="T5229" s="20" t="n">
        <v>129.1441444</v>
      </c>
      <c r="U5229" s="20" t="n">
        <v>24.1353926</v>
      </c>
      <c r="V5229" s="20" t="n">
        <v>234.1528962</v>
      </c>
      <c r="W5229" s="20" t="s">
        <v>11510</v>
      </c>
      <c r="X5229" s="35"/>
      <c r="Y5229" s="35" t="n">
        <v>0</v>
      </c>
      <c r="Z5229" s="35" t="n">
        <v>1</v>
      </c>
      <c r="AE5229" s="94" t="e">
        <f aca="false" t="array" ref="AE5229:AK5229">_xlfn.torow(_xlfn.unique(_xlfn._xlws.filter(cat_table[Subsector],$E5229=cat_table[Sector],"")))</f>
        <v>#NAME?</v>
      </c>
      <c r="AF5229" s="94" t="e">
        <v>#NAME?</v>
      </c>
      <c r="AG5229" s="94" t="e">
        <v>#NAME?</v>
      </c>
      <c r="AH5229" s="94" t="e">
        <v>#NAME?</v>
      </c>
      <c r="AI5229" s="94" t="e">
        <v>#NAME?</v>
      </c>
      <c r="AJ5229" s="94" t="e">
        <v>#NAME?</v>
      </c>
      <c r="AK5229" s="94" t="e">
        <v>#NAME?</v>
      </c>
      <c r="AO5229" s="94" t="e">
        <f aca="false" t="array" ref="AO5229:AT5229">_xlfn.torow(_xlfn.unique(_xlfn._xlws.filter(cat_table[Sub-subsector],($E5229=cat_table[Sector])*($F5229=cat_table[Subsector]),"")))</f>
        <v>#NAME?</v>
      </c>
      <c r="AP5229" s="94" t="e">
        <v>#NAME?</v>
      </c>
      <c r="AQ5229" s="94" t="e">
        <v>#NAME?</v>
      </c>
      <c r="AR5229" s="94" t="e">
        <v>#NAME?</v>
      </c>
      <c r="AS5229" s="94" t="e">
        <v>#NAME?</v>
      </c>
      <c r="AT5229" s="94" t="e">
        <v>#NAME?</v>
      </c>
    </row>
    <row r="5230" customFormat="false" ht="15" hidden="false" customHeight="true" outlineLevel="0" collapsed="false">
      <c r="A5230" s="20" t="s">
        <v>16281</v>
      </c>
      <c r="B5230" s="20" t="str">
        <f aca="false">INDEX(Table2[], MATCH(L5230, Location_ID!$D$2:$D$3098, 0), 1)</f>
        <v>362bc15a-54c7-4240-9820-572bc5a49034</v>
      </c>
      <c r="C5230" s="20" t="s">
        <v>1585</v>
      </c>
      <c r="D5230" s="230" t="s">
        <v>354</v>
      </c>
      <c r="E5230" s="20" t="s">
        <v>7134</v>
      </c>
      <c r="F5230" s="20" t="s">
        <v>7135</v>
      </c>
      <c r="G5230" s="20" t="s">
        <v>7591</v>
      </c>
      <c r="H5230" s="20"/>
      <c r="I5230" s="20" t="s">
        <v>15917</v>
      </c>
      <c r="J5230" s="20" t="s">
        <v>15918</v>
      </c>
      <c r="K5230" s="20" t="s">
        <v>7109</v>
      </c>
      <c r="L5230" s="20" t="s">
        <v>3813</v>
      </c>
      <c r="M5230" s="20" t="s">
        <v>7116</v>
      </c>
      <c r="N5230" s="20" t="s">
        <v>15902</v>
      </c>
      <c r="O5230" s="20" t="s">
        <v>15918</v>
      </c>
      <c r="P5230" s="201" t="n">
        <v>43730</v>
      </c>
      <c r="Q5230" s="201" t="n">
        <v>43763</v>
      </c>
      <c r="R5230" s="20" t="n">
        <v>1</v>
      </c>
      <c r="S5230" s="20" t="s">
        <v>7130</v>
      </c>
      <c r="T5230" s="20" t="n">
        <v>361.2328033</v>
      </c>
      <c r="U5230" s="20" t="n">
        <v>249.3866662</v>
      </c>
      <c r="V5230" s="20" t="n">
        <v>473.0789404</v>
      </c>
      <c r="W5230" s="20" t="s">
        <v>11510</v>
      </c>
      <c r="X5230" s="35"/>
      <c r="Y5230" s="35" t="n">
        <v>0</v>
      </c>
      <c r="Z5230" s="35" t="n">
        <v>1</v>
      </c>
      <c r="AE5230" s="94" t="e">
        <f aca="false" t="array" ref="AE5230:AK5230">_xlfn.torow(_xlfn.unique(_xlfn._xlws.filter(cat_table[Subsector],$E5230=cat_table[Sector],"")))</f>
        <v>#NAME?</v>
      </c>
      <c r="AF5230" s="94" t="e">
        <v>#NAME?</v>
      </c>
      <c r="AG5230" s="94" t="e">
        <v>#NAME?</v>
      </c>
      <c r="AH5230" s="94" t="e">
        <v>#NAME?</v>
      </c>
      <c r="AI5230" s="94" t="e">
        <v>#NAME?</v>
      </c>
      <c r="AJ5230" s="94" t="e">
        <v>#NAME?</v>
      </c>
      <c r="AK5230" s="94" t="e">
        <v>#NAME?</v>
      </c>
      <c r="AO5230" s="94" t="e">
        <f aca="false" t="array" ref="AO5230:AT5230">_xlfn.torow(_xlfn.unique(_xlfn._xlws.filter(cat_table[Sub-subsector],($E5230=cat_table[Sector])*($F5230=cat_table[Subsector]),"")))</f>
        <v>#NAME?</v>
      </c>
      <c r="AP5230" s="94" t="e">
        <v>#NAME?</v>
      </c>
      <c r="AQ5230" s="94" t="e">
        <v>#NAME?</v>
      </c>
      <c r="AR5230" s="94" t="e">
        <v>#NAME?</v>
      </c>
      <c r="AS5230" s="94" t="e">
        <v>#NAME?</v>
      </c>
      <c r="AT5230" s="94" t="e">
        <v>#NAME?</v>
      </c>
    </row>
    <row r="5231" customFormat="false" ht="15" hidden="false" customHeight="true" outlineLevel="0" collapsed="false">
      <c r="A5231" s="20" t="s">
        <v>16282</v>
      </c>
      <c r="B5231" s="20" t="str">
        <f aca="false">INDEX(Table2[], MATCH(L5231, Location_ID!$D$2:$D$3098, 0), 1)</f>
        <v>8ac58267-a2e0-43f2-b876-756855b6e02c</v>
      </c>
      <c r="C5231" s="20" t="s">
        <v>1585</v>
      </c>
      <c r="D5231" s="230" t="s">
        <v>354</v>
      </c>
      <c r="E5231" s="20" t="s">
        <v>7134</v>
      </c>
      <c r="F5231" s="20" t="s">
        <v>7135</v>
      </c>
      <c r="G5231" s="20" t="s">
        <v>7591</v>
      </c>
      <c r="H5231" s="20"/>
      <c r="I5231" s="20" t="s">
        <v>15917</v>
      </c>
      <c r="J5231" s="20" t="s">
        <v>15927</v>
      </c>
      <c r="K5231" s="20" t="s">
        <v>7109</v>
      </c>
      <c r="L5231" s="20" t="s">
        <v>3815</v>
      </c>
      <c r="M5231" s="20" t="s">
        <v>7116</v>
      </c>
      <c r="N5231" s="20" t="s">
        <v>15902</v>
      </c>
      <c r="O5231" s="20" t="s">
        <v>15927</v>
      </c>
      <c r="P5231" s="201" t="n">
        <v>43730</v>
      </c>
      <c r="Q5231" s="201" t="n">
        <v>43763</v>
      </c>
      <c r="R5231" s="20" t="n">
        <v>1</v>
      </c>
      <c r="S5231" s="20" t="s">
        <v>7130</v>
      </c>
      <c r="T5231" s="20" t="n">
        <v>190.3064933</v>
      </c>
      <c r="U5231" s="20" t="n">
        <v>85.9168453</v>
      </c>
      <c r="V5231" s="20" t="n">
        <v>294.6961413</v>
      </c>
      <c r="W5231" s="20" t="s">
        <v>11510</v>
      </c>
      <c r="X5231" s="35"/>
      <c r="Y5231" s="35" t="n">
        <v>0</v>
      </c>
      <c r="Z5231" s="35" t="n">
        <v>1</v>
      </c>
      <c r="AE5231" s="94" t="e">
        <f aca="false" t="array" ref="AE5231:AK5231">_xlfn.torow(_xlfn.unique(_xlfn._xlws.filter(cat_table[Subsector],$E5231=cat_table[Sector],"")))</f>
        <v>#NAME?</v>
      </c>
      <c r="AF5231" s="94" t="e">
        <v>#NAME?</v>
      </c>
      <c r="AG5231" s="94" t="e">
        <v>#NAME?</v>
      </c>
      <c r="AH5231" s="94" t="e">
        <v>#NAME?</v>
      </c>
      <c r="AI5231" s="94" t="e">
        <v>#NAME?</v>
      </c>
      <c r="AJ5231" s="94" t="e">
        <v>#NAME?</v>
      </c>
      <c r="AK5231" s="94" t="e">
        <v>#NAME?</v>
      </c>
      <c r="AO5231" s="94" t="e">
        <f aca="false" t="array" ref="AO5231:AT5231">_xlfn.torow(_xlfn.unique(_xlfn._xlws.filter(cat_table[Sub-subsector],($E5231=cat_table[Sector])*($F5231=cat_table[Subsector]),"")))</f>
        <v>#NAME?</v>
      </c>
      <c r="AP5231" s="94" t="e">
        <v>#NAME?</v>
      </c>
      <c r="AQ5231" s="94" t="e">
        <v>#NAME?</v>
      </c>
      <c r="AR5231" s="94" t="e">
        <v>#NAME?</v>
      </c>
      <c r="AS5231" s="94" t="e">
        <v>#NAME?</v>
      </c>
      <c r="AT5231" s="94" t="e">
        <v>#NAME?</v>
      </c>
    </row>
    <row r="5232" customFormat="false" ht="15" hidden="false" customHeight="true" outlineLevel="0" collapsed="false">
      <c r="A5232" s="20" t="s">
        <v>16283</v>
      </c>
      <c r="B5232" s="20" t="str">
        <f aca="false">INDEX(Table2[], MATCH(L5232, Location_ID!$D$2:$D$3098, 0), 1)</f>
        <v>1e68a1d6-4ece-4b16-a2c4-810eafc82264</v>
      </c>
      <c r="C5232" s="20" t="s">
        <v>1585</v>
      </c>
      <c r="D5232" s="230" t="s">
        <v>354</v>
      </c>
      <c r="E5232" s="20" t="s">
        <v>7134</v>
      </c>
      <c r="F5232" s="20" t="s">
        <v>7135</v>
      </c>
      <c r="G5232" s="20" t="s">
        <v>7591</v>
      </c>
      <c r="H5232" s="20"/>
      <c r="I5232" s="20" t="s">
        <v>15917</v>
      </c>
      <c r="J5232" s="20" t="s">
        <v>15932</v>
      </c>
      <c r="K5232" s="20" t="s">
        <v>7109</v>
      </c>
      <c r="L5232" s="20" t="s">
        <v>3817</v>
      </c>
      <c r="M5232" s="20" t="s">
        <v>7116</v>
      </c>
      <c r="N5232" s="20" t="s">
        <v>15902</v>
      </c>
      <c r="O5232" s="20" t="s">
        <v>15932</v>
      </c>
      <c r="P5232" s="201" t="n">
        <v>43730</v>
      </c>
      <c r="Q5232" s="201" t="n">
        <v>43763</v>
      </c>
      <c r="R5232" s="20" t="n">
        <v>1</v>
      </c>
      <c r="S5232" s="20" t="s">
        <v>7130</v>
      </c>
      <c r="T5232" s="20" t="n">
        <v>615.12051</v>
      </c>
      <c r="U5232" s="20" t="n">
        <v>401.0159005</v>
      </c>
      <c r="V5232" s="20" t="n">
        <v>829.2251195</v>
      </c>
      <c r="W5232" s="20" t="s">
        <v>11510</v>
      </c>
      <c r="X5232" s="35"/>
      <c r="Y5232" s="35" t="n">
        <v>0</v>
      </c>
      <c r="Z5232" s="35" t="n">
        <v>1</v>
      </c>
      <c r="AE5232" s="94" t="e">
        <f aca="false" t="array" ref="AE5232:AK5232">_xlfn.torow(_xlfn.unique(_xlfn._xlws.filter(cat_table[Subsector],$E5232=cat_table[Sector],"")))</f>
        <v>#NAME?</v>
      </c>
      <c r="AF5232" s="94" t="e">
        <v>#NAME?</v>
      </c>
      <c r="AG5232" s="94" t="e">
        <v>#NAME?</v>
      </c>
      <c r="AH5232" s="94" t="e">
        <v>#NAME?</v>
      </c>
      <c r="AI5232" s="94" t="e">
        <v>#NAME?</v>
      </c>
      <c r="AJ5232" s="94" t="e">
        <v>#NAME?</v>
      </c>
      <c r="AK5232" s="94" t="e">
        <v>#NAME?</v>
      </c>
      <c r="AO5232" s="94" t="e">
        <f aca="false" t="array" ref="AO5232:AT5232">_xlfn.torow(_xlfn.unique(_xlfn._xlws.filter(cat_table[Sub-subsector],($E5232=cat_table[Sector])*($F5232=cat_table[Subsector]),"")))</f>
        <v>#NAME?</v>
      </c>
      <c r="AP5232" s="94" t="e">
        <v>#NAME?</v>
      </c>
      <c r="AQ5232" s="94" t="e">
        <v>#NAME?</v>
      </c>
      <c r="AR5232" s="94" t="e">
        <v>#NAME?</v>
      </c>
      <c r="AS5232" s="94" t="e">
        <v>#NAME?</v>
      </c>
      <c r="AT5232" s="94" t="e">
        <v>#NAME?</v>
      </c>
    </row>
    <row r="5233" customFormat="false" ht="15" hidden="false" customHeight="true" outlineLevel="0" collapsed="false">
      <c r="A5233" s="20" t="s">
        <v>16284</v>
      </c>
      <c r="B5233" s="20" t="str">
        <f aca="false">INDEX(Table2[], MATCH(L5233, Location_ID!$D$2:$D$3098, 0), 1)</f>
        <v>ee20f940-8899-4145-80ee-1ab1fbbb18db</v>
      </c>
      <c r="C5233" s="20" t="s">
        <v>1585</v>
      </c>
      <c r="D5233" s="230" t="s">
        <v>354</v>
      </c>
      <c r="E5233" s="20" t="s">
        <v>7134</v>
      </c>
      <c r="F5233" s="20" t="s">
        <v>7135</v>
      </c>
      <c r="G5233" s="20" t="s">
        <v>7591</v>
      </c>
      <c r="H5233" s="20"/>
      <c r="I5233" s="20" t="s">
        <v>15917</v>
      </c>
      <c r="J5233" s="20" t="s">
        <v>15925</v>
      </c>
      <c r="K5233" s="20" t="s">
        <v>7109</v>
      </c>
      <c r="L5233" s="20" t="s">
        <v>3819</v>
      </c>
      <c r="M5233" s="20" t="s">
        <v>7116</v>
      </c>
      <c r="N5233" s="20" t="s">
        <v>15902</v>
      </c>
      <c r="O5233" s="20" t="s">
        <v>15925</v>
      </c>
      <c r="P5233" s="201" t="n">
        <v>43730</v>
      </c>
      <c r="Q5233" s="201" t="n">
        <v>43763</v>
      </c>
      <c r="R5233" s="20" t="n">
        <v>1</v>
      </c>
      <c r="S5233" s="20" t="s">
        <v>7130</v>
      </c>
      <c r="T5233" s="20" t="n">
        <v>1025.730586</v>
      </c>
      <c r="U5233" s="20" t="n">
        <v>786.931668</v>
      </c>
      <c r="V5233" s="20" t="n">
        <v>1264.529504</v>
      </c>
      <c r="W5233" s="20" t="s">
        <v>11510</v>
      </c>
      <c r="X5233" s="35"/>
      <c r="Y5233" s="35" t="n">
        <v>0</v>
      </c>
      <c r="Z5233" s="35" t="n">
        <v>1</v>
      </c>
      <c r="AE5233" s="94" t="e">
        <f aca="false" t="array" ref="AE5233:AK5233">_xlfn.torow(_xlfn.unique(_xlfn._xlws.filter(cat_table[Subsector],$E5233=cat_table[Sector],"")))</f>
        <v>#NAME?</v>
      </c>
      <c r="AF5233" s="94" t="e">
        <v>#NAME?</v>
      </c>
      <c r="AG5233" s="94" t="e">
        <v>#NAME?</v>
      </c>
      <c r="AH5233" s="94" t="e">
        <v>#NAME?</v>
      </c>
      <c r="AI5233" s="94" t="e">
        <v>#NAME?</v>
      </c>
      <c r="AJ5233" s="94" t="e">
        <v>#NAME?</v>
      </c>
      <c r="AK5233" s="94" t="e">
        <v>#NAME?</v>
      </c>
      <c r="AO5233" s="94" t="e">
        <f aca="false" t="array" ref="AO5233:AT5233">_xlfn.torow(_xlfn.unique(_xlfn._xlws.filter(cat_table[Sub-subsector],($E5233=cat_table[Sector])*($F5233=cat_table[Subsector]),"")))</f>
        <v>#NAME?</v>
      </c>
      <c r="AP5233" s="94" t="e">
        <v>#NAME?</v>
      </c>
      <c r="AQ5233" s="94" t="e">
        <v>#NAME?</v>
      </c>
      <c r="AR5233" s="94" t="e">
        <v>#NAME?</v>
      </c>
      <c r="AS5233" s="94" t="e">
        <v>#NAME?</v>
      </c>
      <c r="AT5233" s="94" t="e">
        <v>#NAME?</v>
      </c>
    </row>
    <row r="5234" customFormat="false" ht="15" hidden="false" customHeight="true" outlineLevel="0" collapsed="false">
      <c r="A5234" s="20" t="s">
        <v>16285</v>
      </c>
      <c r="B5234" s="20" t="str">
        <f aca="false">INDEX(Table2[], MATCH(L5234, Location_ID!$D$2:$D$3098, 0), 1)</f>
        <v>a7a88ca1-eb51-42e4-b53f-0c04d5f0f828</v>
      </c>
      <c r="C5234" s="20" t="s">
        <v>1585</v>
      </c>
      <c r="D5234" s="230" t="s">
        <v>354</v>
      </c>
      <c r="E5234" s="20" t="s">
        <v>7134</v>
      </c>
      <c r="F5234" s="20" t="s">
        <v>7135</v>
      </c>
      <c r="G5234" s="20" t="s">
        <v>7591</v>
      </c>
      <c r="H5234" s="20"/>
      <c r="I5234" s="20" t="s">
        <v>15917</v>
      </c>
      <c r="J5234" s="20" t="s">
        <v>15922</v>
      </c>
      <c r="K5234" s="20" t="s">
        <v>7109</v>
      </c>
      <c r="L5234" s="20" t="s">
        <v>3821</v>
      </c>
      <c r="M5234" s="20" t="s">
        <v>7116</v>
      </c>
      <c r="N5234" s="20" t="s">
        <v>15902</v>
      </c>
      <c r="O5234" s="20" t="s">
        <v>15922</v>
      </c>
      <c r="P5234" s="201" t="n">
        <v>43730</v>
      </c>
      <c r="Q5234" s="201" t="n">
        <v>43763</v>
      </c>
      <c r="R5234" s="20" t="n">
        <v>1</v>
      </c>
      <c r="S5234" s="20" t="s">
        <v>7130</v>
      </c>
      <c r="T5234" s="20" t="n">
        <v>158.8560626</v>
      </c>
      <c r="U5234" s="20" t="n">
        <v>86.6001025</v>
      </c>
      <c r="V5234" s="20" t="n">
        <v>231.1120227</v>
      </c>
      <c r="W5234" s="20" t="s">
        <v>11510</v>
      </c>
      <c r="X5234" s="35"/>
      <c r="Y5234" s="35" t="n">
        <v>0</v>
      </c>
      <c r="Z5234" s="35" t="n">
        <v>1</v>
      </c>
      <c r="AE5234" s="94" t="e">
        <f aca="false" t="array" ref="AE5234:AK5234">_xlfn.torow(_xlfn.unique(_xlfn._xlws.filter(cat_table[Subsector],$E5234=cat_table[Sector],"")))</f>
        <v>#NAME?</v>
      </c>
      <c r="AF5234" s="94" t="e">
        <v>#NAME?</v>
      </c>
      <c r="AG5234" s="94" t="e">
        <v>#NAME?</v>
      </c>
      <c r="AH5234" s="94" t="e">
        <v>#NAME?</v>
      </c>
      <c r="AI5234" s="94" t="e">
        <v>#NAME?</v>
      </c>
      <c r="AJ5234" s="94" t="e">
        <v>#NAME?</v>
      </c>
      <c r="AK5234" s="94" t="e">
        <v>#NAME?</v>
      </c>
      <c r="AO5234" s="94" t="e">
        <f aca="false" t="array" ref="AO5234:AT5234">_xlfn.torow(_xlfn.unique(_xlfn._xlws.filter(cat_table[Sub-subsector],($E5234=cat_table[Sector])*($F5234=cat_table[Subsector]),"")))</f>
        <v>#NAME?</v>
      </c>
      <c r="AP5234" s="94" t="e">
        <v>#NAME?</v>
      </c>
      <c r="AQ5234" s="94" t="e">
        <v>#NAME?</v>
      </c>
      <c r="AR5234" s="94" t="e">
        <v>#NAME?</v>
      </c>
      <c r="AS5234" s="94" t="e">
        <v>#NAME?</v>
      </c>
      <c r="AT5234" s="94" t="e">
        <v>#NAME?</v>
      </c>
    </row>
    <row r="5235" customFormat="false" ht="15" hidden="false" customHeight="true" outlineLevel="0" collapsed="false">
      <c r="A5235" s="20" t="s">
        <v>16286</v>
      </c>
      <c r="B5235" s="20" t="str">
        <f aca="false">INDEX(Table2[], MATCH(L5235, Location_ID!$D$2:$D$3098, 0), 1)</f>
        <v>10c4af0d-85c5-44aa-bfce-d909412db4a0</v>
      </c>
      <c r="C5235" s="20" t="s">
        <v>1585</v>
      </c>
      <c r="D5235" s="230" t="s">
        <v>354</v>
      </c>
      <c r="E5235" s="20" t="s">
        <v>7134</v>
      </c>
      <c r="F5235" s="20" t="s">
        <v>7135</v>
      </c>
      <c r="G5235" s="20" t="s">
        <v>7591</v>
      </c>
      <c r="H5235" s="20"/>
      <c r="I5235" s="20" t="s">
        <v>15917</v>
      </c>
      <c r="J5235" s="20" t="s">
        <v>15925</v>
      </c>
      <c r="K5235" s="20" t="s">
        <v>7109</v>
      </c>
      <c r="L5235" s="20" t="s">
        <v>3823</v>
      </c>
      <c r="M5235" s="20" t="s">
        <v>7116</v>
      </c>
      <c r="N5235" s="20" t="s">
        <v>15902</v>
      </c>
      <c r="O5235" s="20" t="s">
        <v>15925</v>
      </c>
      <c r="P5235" s="201" t="n">
        <v>43730</v>
      </c>
      <c r="Q5235" s="201" t="n">
        <v>43763</v>
      </c>
      <c r="R5235" s="20" t="n">
        <v>1</v>
      </c>
      <c r="S5235" s="20" t="s">
        <v>7130</v>
      </c>
      <c r="T5235" s="20" t="n">
        <v>313.29059</v>
      </c>
      <c r="U5235" s="20" t="n">
        <v>244.5025205</v>
      </c>
      <c r="V5235" s="20" t="n">
        <v>382.0786595</v>
      </c>
      <c r="W5235" s="20" t="s">
        <v>11510</v>
      </c>
      <c r="X5235" s="35"/>
      <c r="Y5235" s="35" t="n">
        <v>0</v>
      </c>
      <c r="Z5235" s="35" t="n">
        <v>1</v>
      </c>
      <c r="AE5235" s="94" t="e">
        <f aca="false" t="array" ref="AE5235:AK5235">_xlfn.torow(_xlfn.unique(_xlfn._xlws.filter(cat_table[Subsector],$E5235=cat_table[Sector],"")))</f>
        <v>#NAME?</v>
      </c>
      <c r="AF5235" s="94" t="e">
        <v>#NAME?</v>
      </c>
      <c r="AG5235" s="94" t="e">
        <v>#NAME?</v>
      </c>
      <c r="AH5235" s="94" t="e">
        <v>#NAME?</v>
      </c>
      <c r="AI5235" s="94" t="e">
        <v>#NAME?</v>
      </c>
      <c r="AJ5235" s="94" t="e">
        <v>#NAME?</v>
      </c>
      <c r="AK5235" s="94" t="e">
        <v>#NAME?</v>
      </c>
      <c r="AO5235" s="94" t="e">
        <f aca="false" t="array" ref="AO5235:AT5235">_xlfn.torow(_xlfn.unique(_xlfn._xlws.filter(cat_table[Sub-subsector],($E5235=cat_table[Sector])*($F5235=cat_table[Subsector]),"")))</f>
        <v>#NAME?</v>
      </c>
      <c r="AP5235" s="94" t="e">
        <v>#NAME?</v>
      </c>
      <c r="AQ5235" s="94" t="e">
        <v>#NAME?</v>
      </c>
      <c r="AR5235" s="94" t="e">
        <v>#NAME?</v>
      </c>
      <c r="AS5235" s="94" t="e">
        <v>#NAME?</v>
      </c>
      <c r="AT5235" s="94" t="e">
        <v>#NAME?</v>
      </c>
    </row>
    <row r="5236" customFormat="false" ht="15" hidden="false" customHeight="true" outlineLevel="0" collapsed="false">
      <c r="A5236" s="20" t="s">
        <v>16287</v>
      </c>
      <c r="B5236" s="20" t="str">
        <f aca="false">INDEX(Table2[], MATCH(L5236, Location_ID!$D$2:$D$3098, 0), 1)</f>
        <v>db3c758a-bc55-49ed-bca7-39a44ff06253</v>
      </c>
      <c r="C5236" s="20" t="s">
        <v>1585</v>
      </c>
      <c r="D5236" s="230" t="s">
        <v>354</v>
      </c>
      <c r="E5236" s="20" t="s">
        <v>7134</v>
      </c>
      <c r="F5236" s="20" t="s">
        <v>7135</v>
      </c>
      <c r="G5236" s="20" t="s">
        <v>7591</v>
      </c>
      <c r="H5236" s="20"/>
      <c r="I5236" s="20" t="s">
        <v>15917</v>
      </c>
      <c r="J5236" s="20" t="s">
        <v>15918</v>
      </c>
      <c r="K5236" s="20" t="s">
        <v>7109</v>
      </c>
      <c r="L5236" s="20" t="s">
        <v>3825</v>
      </c>
      <c r="M5236" s="20" t="s">
        <v>7116</v>
      </c>
      <c r="N5236" s="20" t="s">
        <v>15902</v>
      </c>
      <c r="O5236" s="20" t="s">
        <v>15918</v>
      </c>
      <c r="P5236" s="201" t="n">
        <v>43730</v>
      </c>
      <c r="Q5236" s="201" t="n">
        <v>43763</v>
      </c>
      <c r="R5236" s="20" t="n">
        <v>1</v>
      </c>
      <c r="S5236" s="20" t="s">
        <v>7130</v>
      </c>
      <c r="T5236" s="20" t="n">
        <v>58.82688717</v>
      </c>
      <c r="U5236" s="20" t="n">
        <v>41.5473137</v>
      </c>
      <c r="V5236" s="20" t="n">
        <v>76.10646064</v>
      </c>
      <c r="W5236" s="20" t="s">
        <v>11510</v>
      </c>
      <c r="X5236" s="35"/>
      <c r="Y5236" s="35" t="n">
        <v>0</v>
      </c>
      <c r="Z5236" s="35" t="n">
        <v>1</v>
      </c>
      <c r="AE5236" s="94" t="e">
        <f aca="false" t="array" ref="AE5236:AK5236">_xlfn.torow(_xlfn.unique(_xlfn._xlws.filter(cat_table[Subsector],$E5236=cat_table[Sector],"")))</f>
        <v>#NAME?</v>
      </c>
      <c r="AF5236" s="94" t="e">
        <v>#NAME?</v>
      </c>
      <c r="AG5236" s="94" t="e">
        <v>#NAME?</v>
      </c>
      <c r="AH5236" s="94" t="e">
        <v>#NAME?</v>
      </c>
      <c r="AI5236" s="94" t="e">
        <v>#NAME?</v>
      </c>
      <c r="AJ5236" s="94" t="e">
        <v>#NAME?</v>
      </c>
      <c r="AK5236" s="94" t="e">
        <v>#NAME?</v>
      </c>
      <c r="AO5236" s="94" t="e">
        <f aca="false" t="array" ref="AO5236:AT5236">_xlfn.torow(_xlfn.unique(_xlfn._xlws.filter(cat_table[Sub-subsector],($E5236=cat_table[Sector])*($F5236=cat_table[Subsector]),"")))</f>
        <v>#NAME?</v>
      </c>
      <c r="AP5236" s="94" t="e">
        <v>#NAME?</v>
      </c>
      <c r="AQ5236" s="94" t="e">
        <v>#NAME?</v>
      </c>
      <c r="AR5236" s="94" t="e">
        <v>#NAME?</v>
      </c>
      <c r="AS5236" s="94" t="e">
        <v>#NAME?</v>
      </c>
      <c r="AT5236" s="94" t="e">
        <v>#NAME?</v>
      </c>
    </row>
    <row r="5237" customFormat="false" ht="15" hidden="false" customHeight="true" outlineLevel="0" collapsed="false">
      <c r="A5237" s="20" t="s">
        <v>16288</v>
      </c>
      <c r="B5237" s="20" t="str">
        <f aca="false">INDEX(Table2[], MATCH(L5237, Location_ID!$D$2:$D$3098, 0), 1)</f>
        <v>677be479-a855-41cb-b9ac-c654a7935fd3</v>
      </c>
      <c r="C5237" s="20" t="s">
        <v>1585</v>
      </c>
      <c r="D5237" s="230" t="s">
        <v>354</v>
      </c>
      <c r="E5237" s="20" t="s">
        <v>7134</v>
      </c>
      <c r="F5237" s="20" t="s">
        <v>7135</v>
      </c>
      <c r="G5237" s="20" t="s">
        <v>7591</v>
      </c>
      <c r="H5237" s="20"/>
      <c r="I5237" s="20" t="s">
        <v>15917</v>
      </c>
      <c r="J5237" s="20" t="s">
        <v>15918</v>
      </c>
      <c r="K5237" s="20" t="s">
        <v>7109</v>
      </c>
      <c r="L5237" s="20" t="s">
        <v>3827</v>
      </c>
      <c r="M5237" s="20" t="s">
        <v>7116</v>
      </c>
      <c r="N5237" s="20" t="s">
        <v>15902</v>
      </c>
      <c r="O5237" s="20" t="s">
        <v>15918</v>
      </c>
      <c r="P5237" s="201" t="n">
        <v>43730</v>
      </c>
      <c r="Q5237" s="201" t="n">
        <v>43763</v>
      </c>
      <c r="R5237" s="20" t="n">
        <v>1</v>
      </c>
      <c r="S5237" s="20" t="s">
        <v>7130</v>
      </c>
      <c r="T5237" s="20" t="n">
        <v>255.756183</v>
      </c>
      <c r="U5237" s="20" t="n">
        <v>187.74379741</v>
      </c>
      <c r="V5237" s="20" t="n">
        <v>323.76856859</v>
      </c>
      <c r="W5237" s="20" t="s">
        <v>11510</v>
      </c>
      <c r="X5237" s="35"/>
      <c r="Y5237" s="35" t="n">
        <v>0</v>
      </c>
      <c r="Z5237" s="35" t="n">
        <v>1</v>
      </c>
      <c r="AE5237" s="94" t="e">
        <f aca="false" t="array" ref="AE5237:AK5237">_xlfn.torow(_xlfn.unique(_xlfn._xlws.filter(cat_table[Subsector],$E5237=cat_table[Sector],"")))</f>
        <v>#NAME?</v>
      </c>
      <c r="AF5237" s="94" t="e">
        <v>#NAME?</v>
      </c>
      <c r="AG5237" s="94" t="e">
        <v>#NAME?</v>
      </c>
      <c r="AH5237" s="94" t="e">
        <v>#NAME?</v>
      </c>
      <c r="AI5237" s="94" t="e">
        <v>#NAME?</v>
      </c>
      <c r="AJ5237" s="94" t="e">
        <v>#NAME?</v>
      </c>
      <c r="AK5237" s="94" t="e">
        <v>#NAME?</v>
      </c>
      <c r="AO5237" s="94" t="e">
        <f aca="false" t="array" ref="AO5237:AT5237">_xlfn.torow(_xlfn.unique(_xlfn._xlws.filter(cat_table[Sub-subsector],($E5237=cat_table[Sector])*($F5237=cat_table[Subsector]),"")))</f>
        <v>#NAME?</v>
      </c>
      <c r="AP5237" s="94" t="e">
        <v>#NAME?</v>
      </c>
      <c r="AQ5237" s="94" t="e">
        <v>#NAME?</v>
      </c>
      <c r="AR5237" s="94" t="e">
        <v>#NAME?</v>
      </c>
      <c r="AS5237" s="94" t="e">
        <v>#NAME?</v>
      </c>
      <c r="AT5237" s="94" t="e">
        <v>#NAME?</v>
      </c>
    </row>
    <row r="5238" customFormat="false" ht="15" hidden="false" customHeight="true" outlineLevel="0" collapsed="false">
      <c r="A5238" s="20" t="s">
        <v>16289</v>
      </c>
      <c r="B5238" s="20" t="str">
        <f aca="false">INDEX(Table2[], MATCH(L5238, Location_ID!$D$2:$D$3098, 0), 1)</f>
        <v>76d894e4-1757-4539-8f79-6343d49aa3e2</v>
      </c>
      <c r="C5238" s="20" t="s">
        <v>1585</v>
      </c>
      <c r="D5238" s="230" t="s">
        <v>354</v>
      </c>
      <c r="E5238" s="20" t="s">
        <v>7134</v>
      </c>
      <c r="F5238" s="20" t="s">
        <v>7135</v>
      </c>
      <c r="G5238" s="20" t="s">
        <v>7591</v>
      </c>
      <c r="H5238" s="20"/>
      <c r="I5238" s="20" t="s">
        <v>15917</v>
      </c>
      <c r="J5238" s="20" t="s">
        <v>15918</v>
      </c>
      <c r="K5238" s="20" t="s">
        <v>7109</v>
      </c>
      <c r="L5238" s="20" t="s">
        <v>3829</v>
      </c>
      <c r="M5238" s="20" t="s">
        <v>7116</v>
      </c>
      <c r="N5238" s="20" t="s">
        <v>15902</v>
      </c>
      <c r="O5238" s="20" t="s">
        <v>15918</v>
      </c>
      <c r="P5238" s="201" t="n">
        <v>43730</v>
      </c>
      <c r="Q5238" s="201" t="n">
        <v>43763</v>
      </c>
      <c r="R5238" s="20" t="n">
        <v>1</v>
      </c>
      <c r="S5238" s="20" t="s">
        <v>7130</v>
      </c>
      <c r="T5238" s="20" t="n">
        <v>63.64240413</v>
      </c>
      <c r="U5238" s="20" t="n">
        <v>40.69159099</v>
      </c>
      <c r="V5238" s="20" t="n">
        <v>86.59321727</v>
      </c>
      <c r="W5238" s="20" t="s">
        <v>11510</v>
      </c>
      <c r="X5238" s="35"/>
      <c r="Y5238" s="35" t="n">
        <v>0</v>
      </c>
      <c r="Z5238" s="35" t="n">
        <v>1</v>
      </c>
      <c r="AE5238" s="94" t="e">
        <f aca="false" t="array" ref="AE5238:AK5238">_xlfn.torow(_xlfn.unique(_xlfn._xlws.filter(cat_table[Subsector],$E5238=cat_table[Sector],"")))</f>
        <v>#NAME?</v>
      </c>
      <c r="AF5238" s="94" t="e">
        <v>#NAME?</v>
      </c>
      <c r="AG5238" s="94" t="e">
        <v>#NAME?</v>
      </c>
      <c r="AH5238" s="94" t="e">
        <v>#NAME?</v>
      </c>
      <c r="AI5238" s="94" t="e">
        <v>#NAME?</v>
      </c>
      <c r="AJ5238" s="94" t="e">
        <v>#NAME?</v>
      </c>
      <c r="AK5238" s="94" t="e">
        <v>#NAME?</v>
      </c>
      <c r="AO5238" s="94" t="e">
        <f aca="false" t="array" ref="AO5238:AT5238">_xlfn.torow(_xlfn.unique(_xlfn._xlws.filter(cat_table[Sub-subsector],($E5238=cat_table[Sector])*($F5238=cat_table[Subsector]),"")))</f>
        <v>#NAME?</v>
      </c>
      <c r="AP5238" s="94" t="e">
        <v>#NAME?</v>
      </c>
      <c r="AQ5238" s="94" t="e">
        <v>#NAME?</v>
      </c>
      <c r="AR5238" s="94" t="e">
        <v>#NAME?</v>
      </c>
      <c r="AS5238" s="94" t="e">
        <v>#NAME?</v>
      </c>
      <c r="AT5238" s="94" t="e">
        <v>#NAME?</v>
      </c>
    </row>
    <row r="5239" customFormat="false" ht="15" hidden="false" customHeight="true" outlineLevel="0" collapsed="false">
      <c r="A5239" s="20" t="s">
        <v>16290</v>
      </c>
      <c r="B5239" s="20" t="str">
        <f aca="false">INDEX(Table2[], MATCH(L5239, Location_ID!$D$2:$D$3098, 0), 1)</f>
        <v>b94f2476-c22c-411d-9344-89ff5153aa51</v>
      </c>
      <c r="C5239" s="20" t="s">
        <v>1585</v>
      </c>
      <c r="D5239" s="230" t="s">
        <v>354</v>
      </c>
      <c r="E5239" s="20" t="s">
        <v>7134</v>
      </c>
      <c r="F5239" s="20" t="s">
        <v>7135</v>
      </c>
      <c r="G5239" s="20" t="s">
        <v>7591</v>
      </c>
      <c r="H5239" s="20"/>
      <c r="I5239" s="20" t="s">
        <v>15917</v>
      </c>
      <c r="J5239" s="20" t="s">
        <v>15932</v>
      </c>
      <c r="K5239" s="20" t="s">
        <v>7109</v>
      </c>
      <c r="L5239" s="20" t="s">
        <v>3831</v>
      </c>
      <c r="M5239" s="20" t="s">
        <v>7116</v>
      </c>
      <c r="N5239" s="20" t="s">
        <v>15902</v>
      </c>
      <c r="O5239" s="20" t="s">
        <v>15932</v>
      </c>
      <c r="P5239" s="201" t="n">
        <v>43730</v>
      </c>
      <c r="Q5239" s="201" t="n">
        <v>43763</v>
      </c>
      <c r="R5239" s="20" t="n">
        <v>1</v>
      </c>
      <c r="S5239" s="20" t="s">
        <v>7130</v>
      </c>
      <c r="T5239" s="20" t="n">
        <v>128.4925976</v>
      </c>
      <c r="U5239" s="20" t="n">
        <v>90.07479066</v>
      </c>
      <c r="V5239" s="20" t="n">
        <v>166.91040454</v>
      </c>
      <c r="W5239" s="20" t="s">
        <v>11510</v>
      </c>
      <c r="X5239" s="35"/>
      <c r="Y5239" s="35" t="n">
        <v>0</v>
      </c>
      <c r="Z5239" s="35" t="n">
        <v>1</v>
      </c>
      <c r="AE5239" s="94" t="e">
        <f aca="false" t="array" ref="AE5239:AK5239">_xlfn.torow(_xlfn.unique(_xlfn._xlws.filter(cat_table[Subsector],$E5239=cat_table[Sector],"")))</f>
        <v>#NAME?</v>
      </c>
      <c r="AF5239" s="94" t="e">
        <v>#NAME?</v>
      </c>
      <c r="AG5239" s="94" t="e">
        <v>#NAME?</v>
      </c>
      <c r="AH5239" s="94" t="e">
        <v>#NAME?</v>
      </c>
      <c r="AI5239" s="94" t="e">
        <v>#NAME?</v>
      </c>
      <c r="AJ5239" s="94" t="e">
        <v>#NAME?</v>
      </c>
      <c r="AK5239" s="94" t="e">
        <v>#NAME?</v>
      </c>
      <c r="AO5239" s="94" t="e">
        <f aca="false" t="array" ref="AO5239:AT5239">_xlfn.torow(_xlfn.unique(_xlfn._xlws.filter(cat_table[Sub-subsector],($E5239=cat_table[Sector])*($F5239=cat_table[Subsector]),"")))</f>
        <v>#NAME?</v>
      </c>
      <c r="AP5239" s="94" t="e">
        <v>#NAME?</v>
      </c>
      <c r="AQ5239" s="94" t="e">
        <v>#NAME?</v>
      </c>
      <c r="AR5239" s="94" t="e">
        <v>#NAME?</v>
      </c>
      <c r="AS5239" s="94" t="e">
        <v>#NAME?</v>
      </c>
      <c r="AT5239" s="94" t="e">
        <v>#NAME?</v>
      </c>
    </row>
    <row r="5240" customFormat="false" ht="15" hidden="false" customHeight="true" outlineLevel="0" collapsed="false">
      <c r="A5240" s="20" t="s">
        <v>16291</v>
      </c>
      <c r="B5240" s="20" t="str">
        <f aca="false">INDEX(Table2[], MATCH(L5240, Location_ID!$D$2:$D$3098, 0), 1)</f>
        <v>3c79d878-71d6-4de7-81fd-7eeb983c8086</v>
      </c>
      <c r="C5240" s="20" t="s">
        <v>1585</v>
      </c>
      <c r="D5240" s="230" t="s">
        <v>354</v>
      </c>
      <c r="E5240" s="20" t="s">
        <v>7134</v>
      </c>
      <c r="F5240" s="20" t="s">
        <v>7135</v>
      </c>
      <c r="G5240" s="20" t="s">
        <v>7591</v>
      </c>
      <c r="H5240" s="20"/>
      <c r="I5240" s="20" t="s">
        <v>15917</v>
      </c>
      <c r="J5240" s="20" t="s">
        <v>15922</v>
      </c>
      <c r="K5240" s="20" t="s">
        <v>7109</v>
      </c>
      <c r="L5240" s="20" t="s">
        <v>3833</v>
      </c>
      <c r="M5240" s="20" t="s">
        <v>7116</v>
      </c>
      <c r="N5240" s="20" t="s">
        <v>15902</v>
      </c>
      <c r="O5240" s="20" t="s">
        <v>15922</v>
      </c>
      <c r="P5240" s="201" t="n">
        <v>43730</v>
      </c>
      <c r="Q5240" s="201" t="n">
        <v>43763</v>
      </c>
      <c r="R5240" s="20" t="n">
        <v>1</v>
      </c>
      <c r="S5240" s="20" t="s">
        <v>7130</v>
      </c>
      <c r="T5240" s="20" t="n">
        <v>39.39629277</v>
      </c>
      <c r="U5240" s="20" t="n">
        <v>25.16917688</v>
      </c>
      <c r="V5240" s="20" t="n">
        <v>53.62340866</v>
      </c>
      <c r="W5240" s="20" t="s">
        <v>11510</v>
      </c>
      <c r="X5240" s="35"/>
      <c r="Y5240" s="35" t="n">
        <v>0</v>
      </c>
      <c r="Z5240" s="35" t="n">
        <v>1</v>
      </c>
      <c r="AE5240" s="94" t="e">
        <f aca="false" t="array" ref="AE5240:AK5240">_xlfn.torow(_xlfn.unique(_xlfn._xlws.filter(cat_table[Subsector],$E5240=cat_table[Sector],"")))</f>
        <v>#NAME?</v>
      </c>
      <c r="AF5240" s="94" t="e">
        <v>#NAME?</v>
      </c>
      <c r="AG5240" s="94" t="e">
        <v>#NAME?</v>
      </c>
      <c r="AH5240" s="94" t="e">
        <v>#NAME?</v>
      </c>
      <c r="AI5240" s="94" t="e">
        <v>#NAME?</v>
      </c>
      <c r="AJ5240" s="94" t="e">
        <v>#NAME?</v>
      </c>
      <c r="AK5240" s="94" t="e">
        <v>#NAME?</v>
      </c>
      <c r="AO5240" s="94" t="e">
        <f aca="false" t="array" ref="AO5240:AT5240">_xlfn.torow(_xlfn.unique(_xlfn._xlws.filter(cat_table[Sub-subsector],($E5240=cat_table[Sector])*($F5240=cat_table[Subsector]),"")))</f>
        <v>#NAME?</v>
      </c>
      <c r="AP5240" s="94" t="e">
        <v>#NAME?</v>
      </c>
      <c r="AQ5240" s="94" t="e">
        <v>#NAME?</v>
      </c>
      <c r="AR5240" s="94" t="e">
        <v>#NAME?</v>
      </c>
      <c r="AS5240" s="94" t="e">
        <v>#NAME?</v>
      </c>
      <c r="AT5240" s="94" t="e">
        <v>#NAME?</v>
      </c>
    </row>
    <row r="5241" customFormat="false" ht="15" hidden="false" customHeight="true" outlineLevel="0" collapsed="false">
      <c r="A5241" s="20" t="s">
        <v>16292</v>
      </c>
      <c r="B5241" s="20" t="str">
        <f aca="false">INDEX(Table2[], MATCH(L5241, Location_ID!$D$2:$D$3098, 0), 1)</f>
        <v>d9572a51-ebb6-4a92-ab4c-c82d8e98684c</v>
      </c>
      <c r="C5241" s="20" t="s">
        <v>1585</v>
      </c>
      <c r="D5241" s="230" t="s">
        <v>354</v>
      </c>
      <c r="E5241" s="20" t="s">
        <v>7134</v>
      </c>
      <c r="F5241" s="20" t="s">
        <v>7135</v>
      </c>
      <c r="G5241" s="20" t="s">
        <v>7591</v>
      </c>
      <c r="H5241" s="20"/>
      <c r="I5241" s="20" t="s">
        <v>15917</v>
      </c>
      <c r="J5241" s="20" t="s">
        <v>15918</v>
      </c>
      <c r="K5241" s="20" t="s">
        <v>7109</v>
      </c>
      <c r="L5241" s="20" t="s">
        <v>3835</v>
      </c>
      <c r="M5241" s="20" t="s">
        <v>7116</v>
      </c>
      <c r="N5241" s="20" t="s">
        <v>15902</v>
      </c>
      <c r="O5241" s="20" t="s">
        <v>15918</v>
      </c>
      <c r="P5241" s="201" t="n">
        <v>43730</v>
      </c>
      <c r="Q5241" s="201" t="n">
        <v>43763</v>
      </c>
      <c r="R5241" s="20" t="n">
        <v>1</v>
      </c>
      <c r="S5241" s="20" t="s">
        <v>7130</v>
      </c>
      <c r="T5241" s="20" t="n">
        <v>240.57919</v>
      </c>
      <c r="U5241" s="20" t="n">
        <v>181.33844233</v>
      </c>
      <c r="V5241" s="20" t="n">
        <v>299.81993767</v>
      </c>
      <c r="W5241" s="20" t="s">
        <v>11510</v>
      </c>
      <c r="X5241" s="35"/>
      <c r="Y5241" s="35" t="n">
        <v>0</v>
      </c>
      <c r="Z5241" s="35" t="n">
        <v>1</v>
      </c>
      <c r="AE5241" s="94" t="e">
        <f aca="false" t="array" ref="AE5241:AK5241">_xlfn.torow(_xlfn.unique(_xlfn._xlws.filter(cat_table[Subsector],$E5241=cat_table[Sector],"")))</f>
        <v>#NAME?</v>
      </c>
      <c r="AF5241" s="94" t="e">
        <v>#NAME?</v>
      </c>
      <c r="AG5241" s="94" t="e">
        <v>#NAME?</v>
      </c>
      <c r="AH5241" s="94" t="e">
        <v>#NAME?</v>
      </c>
      <c r="AI5241" s="94" t="e">
        <v>#NAME?</v>
      </c>
      <c r="AJ5241" s="94" t="e">
        <v>#NAME?</v>
      </c>
      <c r="AK5241" s="94" t="e">
        <v>#NAME?</v>
      </c>
      <c r="AO5241" s="94" t="e">
        <f aca="false" t="array" ref="AO5241:AT5241">_xlfn.torow(_xlfn.unique(_xlfn._xlws.filter(cat_table[Sub-subsector],($E5241=cat_table[Sector])*($F5241=cat_table[Subsector]),"")))</f>
        <v>#NAME?</v>
      </c>
      <c r="AP5241" s="94" t="e">
        <v>#NAME?</v>
      </c>
      <c r="AQ5241" s="94" t="e">
        <v>#NAME?</v>
      </c>
      <c r="AR5241" s="94" t="e">
        <v>#NAME?</v>
      </c>
      <c r="AS5241" s="94" t="e">
        <v>#NAME?</v>
      </c>
      <c r="AT5241" s="94" t="e">
        <v>#NAME?</v>
      </c>
    </row>
    <row r="5242" customFormat="false" ht="15" hidden="false" customHeight="true" outlineLevel="0" collapsed="false">
      <c r="A5242" s="20" t="s">
        <v>16293</v>
      </c>
      <c r="B5242" s="20" t="str">
        <f aca="false">INDEX(Table2[], MATCH(L5242, Location_ID!$D$2:$D$3098, 0), 1)</f>
        <v>d2bd59d2-9d1e-4b05-8c4a-3767e9aa9e0f</v>
      </c>
      <c r="C5242" s="20" t="s">
        <v>1585</v>
      </c>
      <c r="D5242" s="230" t="s">
        <v>354</v>
      </c>
      <c r="E5242" s="20" t="s">
        <v>7134</v>
      </c>
      <c r="F5242" s="20" t="s">
        <v>7135</v>
      </c>
      <c r="G5242" s="20" t="s">
        <v>7591</v>
      </c>
      <c r="H5242" s="20"/>
      <c r="I5242" s="20" t="s">
        <v>15917</v>
      </c>
      <c r="J5242" s="20" t="s">
        <v>15927</v>
      </c>
      <c r="K5242" s="20" t="s">
        <v>7109</v>
      </c>
      <c r="L5242" s="20" t="s">
        <v>3837</v>
      </c>
      <c r="M5242" s="20" t="s">
        <v>7116</v>
      </c>
      <c r="N5242" s="20" t="s">
        <v>15902</v>
      </c>
      <c r="O5242" s="20" t="s">
        <v>15927</v>
      </c>
      <c r="P5242" s="201" t="n">
        <v>43730</v>
      </c>
      <c r="Q5242" s="201" t="n">
        <v>43763</v>
      </c>
      <c r="R5242" s="20" t="n">
        <v>1</v>
      </c>
      <c r="S5242" s="20" t="s">
        <v>7130</v>
      </c>
      <c r="T5242" s="20" t="n">
        <v>93.42439825</v>
      </c>
      <c r="U5242" s="20" t="n">
        <v>65.80008216</v>
      </c>
      <c r="V5242" s="20" t="n">
        <v>121.04871434</v>
      </c>
      <c r="W5242" s="20" t="s">
        <v>11510</v>
      </c>
      <c r="X5242" s="35"/>
      <c r="Y5242" s="35" t="n">
        <v>0</v>
      </c>
      <c r="Z5242" s="35" t="n">
        <v>1</v>
      </c>
      <c r="AE5242" s="94" t="e">
        <f aca="false" t="array" ref="AE5242:AK5242">_xlfn.torow(_xlfn.unique(_xlfn._xlws.filter(cat_table[Subsector],$E5242=cat_table[Sector],"")))</f>
        <v>#NAME?</v>
      </c>
      <c r="AF5242" s="94" t="e">
        <v>#NAME?</v>
      </c>
      <c r="AG5242" s="94" t="e">
        <v>#NAME?</v>
      </c>
      <c r="AH5242" s="94" t="e">
        <v>#NAME?</v>
      </c>
      <c r="AI5242" s="94" t="e">
        <v>#NAME?</v>
      </c>
      <c r="AJ5242" s="94" t="e">
        <v>#NAME?</v>
      </c>
      <c r="AK5242" s="94" t="e">
        <v>#NAME?</v>
      </c>
      <c r="AO5242" s="94" t="e">
        <f aca="false" t="array" ref="AO5242:AT5242">_xlfn.torow(_xlfn.unique(_xlfn._xlws.filter(cat_table[Sub-subsector],($E5242=cat_table[Sector])*($F5242=cat_table[Subsector]),"")))</f>
        <v>#NAME?</v>
      </c>
      <c r="AP5242" s="94" t="e">
        <v>#NAME?</v>
      </c>
      <c r="AQ5242" s="94" t="e">
        <v>#NAME?</v>
      </c>
      <c r="AR5242" s="94" t="e">
        <v>#NAME?</v>
      </c>
      <c r="AS5242" s="94" t="e">
        <v>#NAME?</v>
      </c>
      <c r="AT5242" s="94" t="e">
        <v>#NAME?</v>
      </c>
    </row>
    <row r="5243" customFormat="false" ht="15" hidden="false" customHeight="true" outlineLevel="0" collapsed="false">
      <c r="A5243" s="20" t="s">
        <v>16294</v>
      </c>
      <c r="B5243" s="20" t="str">
        <f aca="false">INDEX(Table2[], MATCH(L5243, Location_ID!$D$2:$D$3098, 0), 1)</f>
        <v>8e305b1b-5808-43a2-b3e7-53d6eb0e8027</v>
      </c>
      <c r="C5243" s="20" t="s">
        <v>1585</v>
      </c>
      <c r="D5243" s="230" t="s">
        <v>354</v>
      </c>
      <c r="E5243" s="20" t="s">
        <v>7134</v>
      </c>
      <c r="F5243" s="20" t="s">
        <v>7135</v>
      </c>
      <c r="G5243" s="20" t="s">
        <v>7591</v>
      </c>
      <c r="H5243" s="20"/>
      <c r="I5243" s="20" t="s">
        <v>15917</v>
      </c>
      <c r="J5243" s="20" t="s">
        <v>15927</v>
      </c>
      <c r="K5243" s="20" t="s">
        <v>7109</v>
      </c>
      <c r="L5243" s="20" t="s">
        <v>3839</v>
      </c>
      <c r="M5243" s="20" t="s">
        <v>7116</v>
      </c>
      <c r="N5243" s="20" t="s">
        <v>15902</v>
      </c>
      <c r="O5243" s="20" t="s">
        <v>15927</v>
      </c>
      <c r="P5243" s="201" t="n">
        <v>43730</v>
      </c>
      <c r="Q5243" s="201" t="n">
        <v>43763</v>
      </c>
      <c r="R5243" s="20" t="n">
        <v>1</v>
      </c>
      <c r="S5243" s="20" t="s">
        <v>7130</v>
      </c>
      <c r="T5243" s="20" t="n">
        <v>382.8385721</v>
      </c>
      <c r="U5243" s="20" t="n">
        <v>250.7434583</v>
      </c>
      <c r="V5243" s="20" t="n">
        <v>514.9336859</v>
      </c>
      <c r="W5243" s="20" t="s">
        <v>11510</v>
      </c>
      <c r="X5243" s="35"/>
      <c r="Y5243" s="35" t="n">
        <v>0</v>
      </c>
      <c r="Z5243" s="35" t="n">
        <v>1</v>
      </c>
      <c r="AE5243" s="94" t="e">
        <f aca="false" t="array" ref="AE5243:AK5243">_xlfn.torow(_xlfn.unique(_xlfn._xlws.filter(cat_table[Subsector],$E5243=cat_table[Sector],"")))</f>
        <v>#NAME?</v>
      </c>
      <c r="AF5243" s="94" t="e">
        <v>#NAME?</v>
      </c>
      <c r="AG5243" s="94" t="e">
        <v>#NAME?</v>
      </c>
      <c r="AH5243" s="94" t="e">
        <v>#NAME?</v>
      </c>
      <c r="AI5243" s="94" t="e">
        <v>#NAME?</v>
      </c>
      <c r="AJ5243" s="94" t="e">
        <v>#NAME?</v>
      </c>
      <c r="AK5243" s="94" t="e">
        <v>#NAME?</v>
      </c>
      <c r="AO5243" s="94" t="e">
        <f aca="false" t="array" ref="AO5243:AT5243">_xlfn.torow(_xlfn.unique(_xlfn._xlws.filter(cat_table[Sub-subsector],($E5243=cat_table[Sector])*($F5243=cat_table[Subsector]),"")))</f>
        <v>#NAME?</v>
      </c>
      <c r="AP5243" s="94" t="e">
        <v>#NAME?</v>
      </c>
      <c r="AQ5243" s="94" t="e">
        <v>#NAME?</v>
      </c>
      <c r="AR5243" s="94" t="e">
        <v>#NAME?</v>
      </c>
      <c r="AS5243" s="94" t="e">
        <v>#NAME?</v>
      </c>
      <c r="AT5243" s="94" t="e">
        <v>#NAME?</v>
      </c>
    </row>
    <row r="5244" customFormat="false" ht="15" hidden="false" customHeight="true" outlineLevel="0" collapsed="false">
      <c r="A5244" s="20" t="s">
        <v>16295</v>
      </c>
      <c r="B5244" s="20" t="str">
        <f aca="false">INDEX(Table2[], MATCH(L5244, Location_ID!$D$2:$D$3098, 0), 1)</f>
        <v>c1599bd1-2e26-49ed-9ad9-55d8b8421caa</v>
      </c>
      <c r="C5244" s="20" t="s">
        <v>1585</v>
      </c>
      <c r="D5244" s="230" t="s">
        <v>354</v>
      </c>
      <c r="E5244" s="20" t="s">
        <v>7134</v>
      </c>
      <c r="F5244" s="20" t="s">
        <v>7135</v>
      </c>
      <c r="G5244" s="20" t="s">
        <v>7591</v>
      </c>
      <c r="H5244" s="20"/>
      <c r="I5244" s="20" t="s">
        <v>15917</v>
      </c>
      <c r="J5244" s="20" t="s">
        <v>15927</v>
      </c>
      <c r="K5244" s="20" t="s">
        <v>7109</v>
      </c>
      <c r="L5244" s="20" t="s">
        <v>3841</v>
      </c>
      <c r="M5244" s="20" t="s">
        <v>7116</v>
      </c>
      <c r="N5244" s="20" t="s">
        <v>15902</v>
      </c>
      <c r="O5244" s="20" t="s">
        <v>15927</v>
      </c>
      <c r="P5244" s="201" t="n">
        <v>43730</v>
      </c>
      <c r="Q5244" s="201" t="n">
        <v>43763</v>
      </c>
      <c r="R5244" s="20" t="n">
        <v>1</v>
      </c>
      <c r="S5244" s="20" t="s">
        <v>7130</v>
      </c>
      <c r="T5244" s="20" t="n">
        <v>351.9154665</v>
      </c>
      <c r="U5244" s="20" t="n">
        <v>195.901264</v>
      </c>
      <c r="V5244" s="20" t="n">
        <v>507.929669</v>
      </c>
      <c r="W5244" s="20" t="s">
        <v>11510</v>
      </c>
      <c r="X5244" s="35"/>
      <c r="Y5244" s="35" t="n">
        <v>0</v>
      </c>
      <c r="Z5244" s="35" t="n">
        <v>1</v>
      </c>
      <c r="AE5244" s="94" t="e">
        <f aca="false" t="array" ref="AE5244:AK5244">_xlfn.torow(_xlfn.unique(_xlfn._xlws.filter(cat_table[Subsector],$E5244=cat_table[Sector],"")))</f>
        <v>#NAME?</v>
      </c>
      <c r="AF5244" s="94" t="e">
        <v>#NAME?</v>
      </c>
      <c r="AG5244" s="94" t="e">
        <v>#NAME?</v>
      </c>
      <c r="AH5244" s="94" t="e">
        <v>#NAME?</v>
      </c>
      <c r="AI5244" s="94" t="e">
        <v>#NAME?</v>
      </c>
      <c r="AJ5244" s="94" t="e">
        <v>#NAME?</v>
      </c>
      <c r="AK5244" s="94" t="e">
        <v>#NAME?</v>
      </c>
      <c r="AO5244" s="94" t="e">
        <f aca="false" t="array" ref="AO5244:AT5244">_xlfn.torow(_xlfn.unique(_xlfn._xlws.filter(cat_table[Sub-subsector],($E5244=cat_table[Sector])*($F5244=cat_table[Subsector]),"")))</f>
        <v>#NAME?</v>
      </c>
      <c r="AP5244" s="94" t="e">
        <v>#NAME?</v>
      </c>
      <c r="AQ5244" s="94" t="e">
        <v>#NAME?</v>
      </c>
      <c r="AR5244" s="94" t="e">
        <v>#NAME?</v>
      </c>
      <c r="AS5244" s="94" t="e">
        <v>#NAME?</v>
      </c>
      <c r="AT5244" s="94" t="e">
        <v>#NAME?</v>
      </c>
    </row>
    <row r="5245" customFormat="false" ht="15" hidden="false" customHeight="true" outlineLevel="0" collapsed="false">
      <c r="A5245" s="20" t="s">
        <v>16296</v>
      </c>
      <c r="B5245" s="20" t="str">
        <f aca="false">INDEX(Table2[], MATCH(L5245, Location_ID!$D$2:$D$3098, 0), 1)</f>
        <v>efaa5ad2-31d8-4aac-9c81-f02a3cd66122</v>
      </c>
      <c r="C5245" s="20" t="s">
        <v>1585</v>
      </c>
      <c r="D5245" s="230" t="s">
        <v>354</v>
      </c>
      <c r="E5245" s="20" t="s">
        <v>7134</v>
      </c>
      <c r="F5245" s="20" t="s">
        <v>7135</v>
      </c>
      <c r="G5245" s="20" t="s">
        <v>7591</v>
      </c>
      <c r="H5245" s="20"/>
      <c r="I5245" s="20" t="s">
        <v>15917</v>
      </c>
      <c r="J5245" s="20" t="s">
        <v>15927</v>
      </c>
      <c r="K5245" s="20" t="s">
        <v>7109</v>
      </c>
      <c r="L5245" s="20" t="s">
        <v>3843</v>
      </c>
      <c r="M5245" s="20" t="s">
        <v>7116</v>
      </c>
      <c r="N5245" s="20" t="s">
        <v>15902</v>
      </c>
      <c r="O5245" s="20" t="s">
        <v>15927</v>
      </c>
      <c r="P5245" s="201" t="n">
        <v>43730</v>
      </c>
      <c r="Q5245" s="201" t="n">
        <v>43763</v>
      </c>
      <c r="R5245" s="20" t="n">
        <v>1</v>
      </c>
      <c r="S5245" s="20" t="s">
        <v>7130</v>
      </c>
      <c r="T5245" s="20" t="n">
        <v>47.40545267</v>
      </c>
      <c r="U5245" s="20" t="n">
        <v>16.253458</v>
      </c>
      <c r="V5245" s="20" t="n">
        <v>78.55744734</v>
      </c>
      <c r="W5245" s="20" t="s">
        <v>11510</v>
      </c>
      <c r="X5245" s="35"/>
      <c r="Y5245" s="35" t="n">
        <v>0</v>
      </c>
      <c r="Z5245" s="35" t="n">
        <v>1</v>
      </c>
      <c r="AE5245" s="94" t="e">
        <f aca="false" t="array" ref="AE5245:AK5245">_xlfn.torow(_xlfn.unique(_xlfn._xlws.filter(cat_table[Subsector],$E5245=cat_table[Sector],"")))</f>
        <v>#NAME?</v>
      </c>
      <c r="AF5245" s="94" t="e">
        <v>#NAME?</v>
      </c>
      <c r="AG5245" s="94" t="e">
        <v>#NAME?</v>
      </c>
      <c r="AH5245" s="94" t="e">
        <v>#NAME?</v>
      </c>
      <c r="AI5245" s="94" t="e">
        <v>#NAME?</v>
      </c>
      <c r="AJ5245" s="94" t="e">
        <v>#NAME?</v>
      </c>
      <c r="AK5245" s="94" t="e">
        <v>#NAME?</v>
      </c>
      <c r="AO5245" s="94" t="e">
        <f aca="false" t="array" ref="AO5245:AT5245">_xlfn.torow(_xlfn.unique(_xlfn._xlws.filter(cat_table[Sub-subsector],($E5245=cat_table[Sector])*($F5245=cat_table[Subsector]),"")))</f>
        <v>#NAME?</v>
      </c>
      <c r="AP5245" s="94" t="e">
        <v>#NAME?</v>
      </c>
      <c r="AQ5245" s="94" t="e">
        <v>#NAME?</v>
      </c>
      <c r="AR5245" s="94" t="e">
        <v>#NAME?</v>
      </c>
      <c r="AS5245" s="94" t="e">
        <v>#NAME?</v>
      </c>
      <c r="AT5245" s="94" t="e">
        <v>#NAME?</v>
      </c>
    </row>
    <row r="5246" customFormat="false" ht="15" hidden="false" customHeight="true" outlineLevel="0" collapsed="false">
      <c r="A5246" s="20" t="s">
        <v>16297</v>
      </c>
      <c r="B5246" s="20" t="str">
        <f aca="false">INDEX(Table2[], MATCH(L5246, Location_ID!$D$2:$D$3098, 0), 1)</f>
        <v>fe15447f-9473-4df2-8d36-5920df2de415</v>
      </c>
      <c r="C5246" s="20" t="s">
        <v>1585</v>
      </c>
      <c r="D5246" s="230" t="s">
        <v>354</v>
      </c>
      <c r="E5246" s="20" t="s">
        <v>7134</v>
      </c>
      <c r="F5246" s="20" t="s">
        <v>7135</v>
      </c>
      <c r="G5246" s="20" t="s">
        <v>7591</v>
      </c>
      <c r="H5246" s="20"/>
      <c r="I5246" s="20" t="s">
        <v>15917</v>
      </c>
      <c r="J5246" s="20" t="s">
        <v>15932</v>
      </c>
      <c r="K5246" s="20" t="s">
        <v>7109</v>
      </c>
      <c r="L5246" s="20" t="s">
        <v>3845</v>
      </c>
      <c r="M5246" s="20" t="s">
        <v>7116</v>
      </c>
      <c r="N5246" s="20" t="s">
        <v>15902</v>
      </c>
      <c r="O5246" s="20" t="s">
        <v>15932</v>
      </c>
      <c r="P5246" s="201" t="n">
        <v>43730</v>
      </c>
      <c r="Q5246" s="201" t="n">
        <v>43763</v>
      </c>
      <c r="R5246" s="20" t="n">
        <v>1</v>
      </c>
      <c r="S5246" s="20" t="s">
        <v>7130</v>
      </c>
      <c r="T5246" s="20" t="n">
        <v>167.1085373</v>
      </c>
      <c r="U5246" s="20" t="n">
        <v>98.36331373</v>
      </c>
      <c r="V5246" s="20" t="n">
        <v>235.85376087</v>
      </c>
      <c r="W5246" s="20" t="s">
        <v>11510</v>
      </c>
      <c r="X5246" s="35"/>
      <c r="Y5246" s="35" t="n">
        <v>0</v>
      </c>
      <c r="Z5246" s="35" t="n">
        <v>1</v>
      </c>
      <c r="AE5246" s="94" t="e">
        <f aca="false" t="array" ref="AE5246:AK5246">_xlfn.torow(_xlfn.unique(_xlfn._xlws.filter(cat_table[Subsector],$E5246=cat_table[Sector],"")))</f>
        <v>#NAME?</v>
      </c>
      <c r="AF5246" s="94" t="e">
        <v>#NAME?</v>
      </c>
      <c r="AG5246" s="94" t="e">
        <v>#NAME?</v>
      </c>
      <c r="AH5246" s="94" t="e">
        <v>#NAME?</v>
      </c>
      <c r="AI5246" s="94" t="e">
        <v>#NAME?</v>
      </c>
      <c r="AJ5246" s="94" t="e">
        <v>#NAME?</v>
      </c>
      <c r="AK5246" s="94" t="e">
        <v>#NAME?</v>
      </c>
      <c r="AO5246" s="94" t="e">
        <f aca="false" t="array" ref="AO5246:AT5246">_xlfn.torow(_xlfn.unique(_xlfn._xlws.filter(cat_table[Sub-subsector],($E5246=cat_table[Sector])*($F5246=cat_table[Subsector]),"")))</f>
        <v>#NAME?</v>
      </c>
      <c r="AP5246" s="94" t="e">
        <v>#NAME?</v>
      </c>
      <c r="AQ5246" s="94" t="e">
        <v>#NAME?</v>
      </c>
      <c r="AR5246" s="94" t="e">
        <v>#NAME?</v>
      </c>
      <c r="AS5246" s="94" t="e">
        <v>#NAME?</v>
      </c>
      <c r="AT5246" s="94" t="e">
        <v>#NAME?</v>
      </c>
    </row>
    <row r="5247" customFormat="false" ht="15" hidden="false" customHeight="true" outlineLevel="0" collapsed="false">
      <c r="A5247" s="20" t="s">
        <v>16298</v>
      </c>
      <c r="B5247" s="20" t="str">
        <f aca="false">INDEX(Table2[], MATCH(L5247, Location_ID!$D$2:$D$3098, 0), 1)</f>
        <v>c3b1e5aa-d0d5-40c4-bf88-7d75bce5ab07</v>
      </c>
      <c r="C5247" s="20" t="s">
        <v>1585</v>
      </c>
      <c r="D5247" s="230" t="s">
        <v>354</v>
      </c>
      <c r="E5247" s="20" t="s">
        <v>7134</v>
      </c>
      <c r="F5247" s="20" t="s">
        <v>7135</v>
      </c>
      <c r="G5247" s="20" t="s">
        <v>7591</v>
      </c>
      <c r="H5247" s="20"/>
      <c r="I5247" s="20" t="s">
        <v>15917</v>
      </c>
      <c r="J5247" s="20" t="s">
        <v>317</v>
      </c>
      <c r="K5247" s="20" t="s">
        <v>7109</v>
      </c>
      <c r="L5247" s="20" t="s">
        <v>3847</v>
      </c>
      <c r="M5247" s="20" t="s">
        <v>7116</v>
      </c>
      <c r="N5247" s="20" t="s">
        <v>15902</v>
      </c>
      <c r="O5247" s="20" t="s">
        <v>317</v>
      </c>
      <c r="P5247" s="201" t="n">
        <v>43730</v>
      </c>
      <c r="Q5247" s="201" t="n">
        <v>43763</v>
      </c>
      <c r="R5247" s="20" t="n">
        <v>1</v>
      </c>
      <c r="S5247" s="20" t="s">
        <v>7130</v>
      </c>
      <c r="T5247" s="20" t="n">
        <v>700.2832283</v>
      </c>
      <c r="U5247" s="20" t="n">
        <v>386.7597665</v>
      </c>
      <c r="V5247" s="20" t="n">
        <v>1013.8066901</v>
      </c>
      <c r="W5247" s="20" t="s">
        <v>11510</v>
      </c>
      <c r="X5247" s="35"/>
      <c r="Y5247" s="35" t="n">
        <v>0</v>
      </c>
      <c r="Z5247" s="35" t="n">
        <v>1</v>
      </c>
      <c r="AE5247" s="94" t="e">
        <f aca="false" t="array" ref="AE5247:AK5247">_xlfn.torow(_xlfn.unique(_xlfn._xlws.filter(cat_table[Subsector],$E5247=cat_table[Sector],"")))</f>
        <v>#NAME?</v>
      </c>
      <c r="AF5247" s="94" t="e">
        <v>#NAME?</v>
      </c>
      <c r="AG5247" s="94" t="e">
        <v>#NAME?</v>
      </c>
      <c r="AH5247" s="94" t="e">
        <v>#NAME?</v>
      </c>
      <c r="AI5247" s="94" t="e">
        <v>#NAME?</v>
      </c>
      <c r="AJ5247" s="94" t="e">
        <v>#NAME?</v>
      </c>
      <c r="AK5247" s="94" t="e">
        <v>#NAME?</v>
      </c>
      <c r="AO5247" s="94" t="e">
        <f aca="false" t="array" ref="AO5247:AT5247">_xlfn.torow(_xlfn.unique(_xlfn._xlws.filter(cat_table[Sub-subsector],($E5247=cat_table[Sector])*($F5247=cat_table[Subsector]),"")))</f>
        <v>#NAME?</v>
      </c>
      <c r="AP5247" s="94" t="e">
        <v>#NAME?</v>
      </c>
      <c r="AQ5247" s="94" t="e">
        <v>#NAME?</v>
      </c>
      <c r="AR5247" s="94" t="e">
        <v>#NAME?</v>
      </c>
      <c r="AS5247" s="94" t="e">
        <v>#NAME?</v>
      </c>
      <c r="AT5247" s="94" t="e">
        <v>#NAME?</v>
      </c>
    </row>
    <row r="5248" customFormat="false" ht="15" hidden="false" customHeight="true" outlineLevel="0" collapsed="false">
      <c r="A5248" s="20" t="s">
        <v>16299</v>
      </c>
      <c r="B5248" s="20" t="str">
        <f aca="false">INDEX(Table2[], MATCH(L5248, Location_ID!$D$2:$D$3098, 0), 1)</f>
        <v>ae97d2bf-c92c-4cf1-a63d-ca4f16290eb7</v>
      </c>
      <c r="C5248" s="20" t="s">
        <v>1585</v>
      </c>
      <c r="D5248" s="230" t="s">
        <v>354</v>
      </c>
      <c r="E5248" s="20" t="s">
        <v>7134</v>
      </c>
      <c r="F5248" s="20" t="s">
        <v>7135</v>
      </c>
      <c r="G5248" s="20" t="s">
        <v>7591</v>
      </c>
      <c r="H5248" s="20"/>
      <c r="I5248" s="20" t="s">
        <v>15917</v>
      </c>
      <c r="J5248" s="20" t="s">
        <v>15922</v>
      </c>
      <c r="K5248" s="20" t="s">
        <v>7109</v>
      </c>
      <c r="L5248" s="20" t="s">
        <v>3849</v>
      </c>
      <c r="M5248" s="20" t="s">
        <v>7116</v>
      </c>
      <c r="N5248" s="20" t="s">
        <v>15902</v>
      </c>
      <c r="O5248" s="20" t="s">
        <v>15922</v>
      </c>
      <c r="P5248" s="201" t="n">
        <v>43730</v>
      </c>
      <c r="Q5248" s="201" t="n">
        <v>43763</v>
      </c>
      <c r="R5248" s="20" t="n">
        <v>1</v>
      </c>
      <c r="S5248" s="20" t="s">
        <v>7130</v>
      </c>
      <c r="T5248" s="20" t="n">
        <v>92.0924744</v>
      </c>
      <c r="U5248" s="20" t="n">
        <v>57.4664266</v>
      </c>
      <c r="V5248" s="20" t="n">
        <v>126.7185222</v>
      </c>
      <c r="W5248" s="20" t="s">
        <v>11510</v>
      </c>
      <c r="X5248" s="35"/>
      <c r="Y5248" s="35" t="n">
        <v>0</v>
      </c>
      <c r="Z5248" s="35" t="n">
        <v>1</v>
      </c>
      <c r="AE5248" s="94" t="e">
        <f aca="false" t="array" ref="AE5248:AK5248">_xlfn.torow(_xlfn.unique(_xlfn._xlws.filter(cat_table[Subsector],$E5248=cat_table[Sector],"")))</f>
        <v>#NAME?</v>
      </c>
      <c r="AF5248" s="94" t="e">
        <v>#NAME?</v>
      </c>
      <c r="AG5248" s="94" t="e">
        <v>#NAME?</v>
      </c>
      <c r="AH5248" s="94" t="e">
        <v>#NAME?</v>
      </c>
      <c r="AI5248" s="94" t="e">
        <v>#NAME?</v>
      </c>
      <c r="AJ5248" s="94" t="e">
        <v>#NAME?</v>
      </c>
      <c r="AK5248" s="94" t="e">
        <v>#NAME?</v>
      </c>
      <c r="AO5248" s="94" t="e">
        <f aca="false" t="array" ref="AO5248:AT5248">_xlfn.torow(_xlfn.unique(_xlfn._xlws.filter(cat_table[Sub-subsector],($E5248=cat_table[Sector])*($F5248=cat_table[Subsector]),"")))</f>
        <v>#NAME?</v>
      </c>
      <c r="AP5248" s="94" t="e">
        <v>#NAME?</v>
      </c>
      <c r="AQ5248" s="94" t="e">
        <v>#NAME?</v>
      </c>
      <c r="AR5248" s="94" t="e">
        <v>#NAME?</v>
      </c>
      <c r="AS5248" s="94" t="e">
        <v>#NAME?</v>
      </c>
      <c r="AT5248" s="94" t="e">
        <v>#NAME?</v>
      </c>
    </row>
    <row r="5249" customFormat="false" ht="15" hidden="false" customHeight="true" outlineLevel="0" collapsed="false">
      <c r="A5249" s="20" t="s">
        <v>16300</v>
      </c>
      <c r="B5249" s="20" t="str">
        <f aca="false">INDEX(Table2[], MATCH(L5249, Location_ID!$D$2:$D$3098, 0), 1)</f>
        <v>6952f96d-70dc-4360-8771-f60131f19e7c</v>
      </c>
      <c r="C5249" s="20" t="s">
        <v>1585</v>
      </c>
      <c r="D5249" s="230" t="s">
        <v>354</v>
      </c>
      <c r="E5249" s="20" t="s">
        <v>7134</v>
      </c>
      <c r="F5249" s="20" t="s">
        <v>7135</v>
      </c>
      <c r="G5249" s="20" t="s">
        <v>7591</v>
      </c>
      <c r="H5249" s="20"/>
      <c r="I5249" s="20" t="s">
        <v>15917</v>
      </c>
      <c r="J5249" s="20" t="s">
        <v>15922</v>
      </c>
      <c r="K5249" s="20" t="s">
        <v>7109</v>
      </c>
      <c r="L5249" s="20" t="s">
        <v>3851</v>
      </c>
      <c r="M5249" s="20" t="s">
        <v>7116</v>
      </c>
      <c r="N5249" s="20" t="s">
        <v>15902</v>
      </c>
      <c r="O5249" s="20" t="s">
        <v>15922</v>
      </c>
      <c r="P5249" s="201" t="n">
        <v>43730</v>
      </c>
      <c r="Q5249" s="201" t="n">
        <v>43763</v>
      </c>
      <c r="R5249" s="20" t="n">
        <v>1</v>
      </c>
      <c r="S5249" s="20" t="s">
        <v>7130</v>
      </c>
      <c r="T5249" s="20" t="n">
        <v>748.3627267</v>
      </c>
      <c r="U5249" s="20" t="n">
        <v>259.7358634</v>
      </c>
      <c r="V5249" s="20" t="n">
        <v>1236.98959</v>
      </c>
      <c r="W5249" s="20" t="s">
        <v>11510</v>
      </c>
      <c r="X5249" s="35"/>
      <c r="Y5249" s="35" t="n">
        <v>0</v>
      </c>
      <c r="Z5249" s="35" t="n">
        <v>1</v>
      </c>
      <c r="AE5249" s="94" t="e">
        <f aca="false" t="array" ref="AE5249:AK5249">_xlfn.torow(_xlfn.unique(_xlfn._xlws.filter(cat_table[Subsector],$E5249=cat_table[Sector],"")))</f>
        <v>#NAME?</v>
      </c>
      <c r="AF5249" s="94" t="e">
        <v>#NAME?</v>
      </c>
      <c r="AG5249" s="94" t="e">
        <v>#NAME?</v>
      </c>
      <c r="AH5249" s="94" t="e">
        <v>#NAME?</v>
      </c>
      <c r="AI5249" s="94" t="e">
        <v>#NAME?</v>
      </c>
      <c r="AJ5249" s="94" t="e">
        <v>#NAME?</v>
      </c>
      <c r="AK5249" s="94" t="e">
        <v>#NAME?</v>
      </c>
      <c r="AO5249" s="94" t="e">
        <f aca="false" t="array" ref="AO5249:AT5249">_xlfn.torow(_xlfn.unique(_xlfn._xlws.filter(cat_table[Sub-subsector],($E5249=cat_table[Sector])*($F5249=cat_table[Subsector]),"")))</f>
        <v>#NAME?</v>
      </c>
      <c r="AP5249" s="94" t="e">
        <v>#NAME?</v>
      </c>
      <c r="AQ5249" s="94" t="e">
        <v>#NAME?</v>
      </c>
      <c r="AR5249" s="94" t="e">
        <v>#NAME?</v>
      </c>
      <c r="AS5249" s="94" t="e">
        <v>#NAME?</v>
      </c>
      <c r="AT5249" s="94" t="e">
        <v>#NAME?</v>
      </c>
    </row>
    <row r="5250" customFormat="false" ht="15" hidden="false" customHeight="true" outlineLevel="0" collapsed="false">
      <c r="A5250" s="20" t="s">
        <v>16301</v>
      </c>
      <c r="B5250" s="20" t="str">
        <f aca="false">INDEX(Table2[], MATCH(L5250, Location_ID!$D$2:$D$3098, 0), 1)</f>
        <v>bee51c6b-3eff-4a03-bd44-7bc62d98ee4c</v>
      </c>
      <c r="C5250" s="20" t="s">
        <v>1585</v>
      </c>
      <c r="D5250" s="230" t="s">
        <v>354</v>
      </c>
      <c r="E5250" s="20" t="s">
        <v>7134</v>
      </c>
      <c r="F5250" s="20" t="s">
        <v>7135</v>
      </c>
      <c r="G5250" s="20" t="s">
        <v>7591</v>
      </c>
      <c r="H5250" s="20"/>
      <c r="I5250" s="20" t="s">
        <v>15917</v>
      </c>
      <c r="J5250" s="20" t="s">
        <v>15918</v>
      </c>
      <c r="K5250" s="20" t="s">
        <v>7109</v>
      </c>
      <c r="L5250" s="20" t="s">
        <v>3853</v>
      </c>
      <c r="M5250" s="20" t="s">
        <v>7116</v>
      </c>
      <c r="N5250" s="20" t="s">
        <v>15902</v>
      </c>
      <c r="O5250" s="20" t="s">
        <v>15918</v>
      </c>
      <c r="P5250" s="201" t="n">
        <v>43730</v>
      </c>
      <c r="Q5250" s="201" t="n">
        <v>43763</v>
      </c>
      <c r="R5250" s="20" t="n">
        <v>1</v>
      </c>
      <c r="S5250" s="20" t="s">
        <v>7130</v>
      </c>
      <c r="T5250" s="20" t="n">
        <v>161.2563263</v>
      </c>
      <c r="U5250" s="20" t="n">
        <v>88.24318417</v>
      </c>
      <c r="V5250" s="20" t="n">
        <v>234.26946843</v>
      </c>
      <c r="W5250" s="20" t="s">
        <v>11510</v>
      </c>
      <c r="X5250" s="35"/>
      <c r="Y5250" s="35" t="n">
        <v>0</v>
      </c>
      <c r="Z5250" s="35" t="n">
        <v>1</v>
      </c>
      <c r="AE5250" s="94" t="e">
        <f aca="false" t="array" ref="AE5250:AK5250">_xlfn.torow(_xlfn.unique(_xlfn._xlws.filter(cat_table[Subsector],$E5250=cat_table[Sector],"")))</f>
        <v>#NAME?</v>
      </c>
      <c r="AF5250" s="94" t="e">
        <v>#NAME?</v>
      </c>
      <c r="AG5250" s="94" t="e">
        <v>#NAME?</v>
      </c>
      <c r="AH5250" s="94" t="e">
        <v>#NAME?</v>
      </c>
      <c r="AI5250" s="94" t="e">
        <v>#NAME?</v>
      </c>
      <c r="AJ5250" s="94" t="e">
        <v>#NAME?</v>
      </c>
      <c r="AK5250" s="94" t="e">
        <v>#NAME?</v>
      </c>
      <c r="AO5250" s="94" t="e">
        <f aca="false" t="array" ref="AO5250:AT5250">_xlfn.torow(_xlfn.unique(_xlfn._xlws.filter(cat_table[Sub-subsector],($E5250=cat_table[Sector])*($F5250=cat_table[Subsector]),"")))</f>
        <v>#NAME?</v>
      </c>
      <c r="AP5250" s="94" t="e">
        <v>#NAME?</v>
      </c>
      <c r="AQ5250" s="94" t="e">
        <v>#NAME?</v>
      </c>
      <c r="AR5250" s="94" t="e">
        <v>#NAME?</v>
      </c>
      <c r="AS5250" s="94" t="e">
        <v>#NAME?</v>
      </c>
      <c r="AT5250" s="94" t="e">
        <v>#NAME?</v>
      </c>
    </row>
    <row r="5251" customFormat="false" ht="15" hidden="false" customHeight="true" outlineLevel="0" collapsed="false">
      <c r="A5251" s="20" t="s">
        <v>16302</v>
      </c>
      <c r="B5251" s="20" t="str">
        <f aca="false">INDEX(Table2[], MATCH(L5251, Location_ID!$D$2:$D$3098, 0), 1)</f>
        <v>fb11b535-b4a2-41d5-a72c-159f1b497b13</v>
      </c>
      <c r="C5251" s="20" t="s">
        <v>1585</v>
      </c>
      <c r="D5251" s="230" t="s">
        <v>354</v>
      </c>
      <c r="E5251" s="20" t="s">
        <v>7134</v>
      </c>
      <c r="F5251" s="20" t="s">
        <v>7135</v>
      </c>
      <c r="G5251" s="20" t="s">
        <v>7591</v>
      </c>
      <c r="H5251" s="20"/>
      <c r="I5251" s="20" t="s">
        <v>15917</v>
      </c>
      <c r="J5251" s="20" t="s">
        <v>15932</v>
      </c>
      <c r="K5251" s="20" t="s">
        <v>7109</v>
      </c>
      <c r="L5251" s="20" t="s">
        <v>3855</v>
      </c>
      <c r="M5251" s="20" t="s">
        <v>7116</v>
      </c>
      <c r="N5251" s="20" t="s">
        <v>15902</v>
      </c>
      <c r="O5251" s="20" t="s">
        <v>15932</v>
      </c>
      <c r="P5251" s="201" t="n">
        <v>43730</v>
      </c>
      <c r="Q5251" s="201" t="n">
        <v>43763</v>
      </c>
      <c r="R5251" s="20" t="n">
        <v>1</v>
      </c>
      <c r="S5251" s="20" t="s">
        <v>7130</v>
      </c>
      <c r="T5251" s="20" t="n">
        <v>105.2065173</v>
      </c>
      <c r="U5251" s="20" t="n">
        <v>63.92347485</v>
      </c>
      <c r="V5251" s="20" t="n">
        <v>146.48955975</v>
      </c>
      <c r="W5251" s="20" t="s">
        <v>11510</v>
      </c>
      <c r="X5251" s="35"/>
      <c r="Y5251" s="35" t="n">
        <v>0</v>
      </c>
      <c r="Z5251" s="35" t="n">
        <v>1</v>
      </c>
      <c r="AE5251" s="94" t="e">
        <f aca="false" t="array" ref="AE5251:AK5251">_xlfn.torow(_xlfn.unique(_xlfn._xlws.filter(cat_table[Subsector],$E5251=cat_table[Sector],"")))</f>
        <v>#NAME?</v>
      </c>
      <c r="AF5251" s="94" t="e">
        <v>#NAME?</v>
      </c>
      <c r="AG5251" s="94" t="e">
        <v>#NAME?</v>
      </c>
      <c r="AH5251" s="94" t="e">
        <v>#NAME?</v>
      </c>
      <c r="AI5251" s="94" t="e">
        <v>#NAME?</v>
      </c>
      <c r="AJ5251" s="94" t="e">
        <v>#NAME?</v>
      </c>
      <c r="AK5251" s="94" t="e">
        <v>#NAME?</v>
      </c>
      <c r="AO5251" s="94" t="e">
        <f aca="false" t="array" ref="AO5251:AT5251">_xlfn.torow(_xlfn.unique(_xlfn._xlws.filter(cat_table[Sub-subsector],($E5251=cat_table[Sector])*($F5251=cat_table[Subsector]),"")))</f>
        <v>#NAME?</v>
      </c>
      <c r="AP5251" s="94" t="e">
        <v>#NAME?</v>
      </c>
      <c r="AQ5251" s="94" t="e">
        <v>#NAME?</v>
      </c>
      <c r="AR5251" s="94" t="e">
        <v>#NAME?</v>
      </c>
      <c r="AS5251" s="94" t="e">
        <v>#NAME?</v>
      </c>
      <c r="AT5251" s="94" t="e">
        <v>#NAME?</v>
      </c>
    </row>
    <row r="5252" customFormat="false" ht="15" hidden="false" customHeight="true" outlineLevel="0" collapsed="false">
      <c r="A5252" s="20" t="s">
        <v>16303</v>
      </c>
      <c r="B5252" s="20" t="str">
        <f aca="false">INDEX(Table2[], MATCH(L5252, Location_ID!$D$2:$D$3098, 0), 1)</f>
        <v>6d016941-9393-416c-ba08-544d6227aada</v>
      </c>
      <c r="C5252" s="20" t="s">
        <v>1585</v>
      </c>
      <c r="D5252" s="230" t="s">
        <v>354</v>
      </c>
      <c r="E5252" s="20" t="s">
        <v>7134</v>
      </c>
      <c r="F5252" s="20" t="s">
        <v>7135</v>
      </c>
      <c r="G5252" s="20" t="s">
        <v>7591</v>
      </c>
      <c r="H5252" s="20"/>
      <c r="I5252" s="20" t="s">
        <v>15917</v>
      </c>
      <c r="J5252" s="20" t="s">
        <v>15918</v>
      </c>
      <c r="K5252" s="20" t="s">
        <v>7109</v>
      </c>
      <c r="L5252" s="20" t="s">
        <v>3857</v>
      </c>
      <c r="M5252" s="20" t="s">
        <v>7116</v>
      </c>
      <c r="N5252" s="20" t="s">
        <v>15902</v>
      </c>
      <c r="O5252" s="20" t="s">
        <v>15918</v>
      </c>
      <c r="P5252" s="201" t="n">
        <v>43730</v>
      </c>
      <c r="Q5252" s="201" t="n">
        <v>43763</v>
      </c>
      <c r="R5252" s="20" t="n">
        <v>1</v>
      </c>
      <c r="S5252" s="20" t="s">
        <v>7130</v>
      </c>
      <c r="T5252" s="20" t="n">
        <v>126.4068358</v>
      </c>
      <c r="U5252" s="20" t="n">
        <v>65.26984847</v>
      </c>
      <c r="V5252" s="20" t="n">
        <v>187.54382313</v>
      </c>
      <c r="W5252" s="20" t="s">
        <v>11510</v>
      </c>
      <c r="X5252" s="35"/>
      <c r="Y5252" s="35" t="n">
        <v>0</v>
      </c>
      <c r="Z5252" s="35" t="n">
        <v>1</v>
      </c>
      <c r="AE5252" s="94" t="e">
        <f aca="false" t="array" ref="AE5252:AK5252">_xlfn.torow(_xlfn.unique(_xlfn._xlws.filter(cat_table[Subsector],$E5252=cat_table[Sector],"")))</f>
        <v>#NAME?</v>
      </c>
      <c r="AF5252" s="94" t="e">
        <v>#NAME?</v>
      </c>
      <c r="AG5252" s="94" t="e">
        <v>#NAME?</v>
      </c>
      <c r="AH5252" s="94" t="e">
        <v>#NAME?</v>
      </c>
      <c r="AI5252" s="94" t="e">
        <v>#NAME?</v>
      </c>
      <c r="AJ5252" s="94" t="e">
        <v>#NAME?</v>
      </c>
      <c r="AK5252" s="94" t="e">
        <v>#NAME?</v>
      </c>
      <c r="AO5252" s="94" t="e">
        <f aca="false" t="array" ref="AO5252:AT5252">_xlfn.torow(_xlfn.unique(_xlfn._xlws.filter(cat_table[Sub-subsector],($E5252=cat_table[Sector])*($F5252=cat_table[Subsector]),"")))</f>
        <v>#NAME?</v>
      </c>
      <c r="AP5252" s="94" t="e">
        <v>#NAME?</v>
      </c>
      <c r="AQ5252" s="94" t="e">
        <v>#NAME?</v>
      </c>
      <c r="AR5252" s="94" t="e">
        <v>#NAME?</v>
      </c>
      <c r="AS5252" s="94" t="e">
        <v>#NAME?</v>
      </c>
      <c r="AT5252" s="94" t="e">
        <v>#NAME?</v>
      </c>
    </row>
    <row r="5253" customFormat="false" ht="15" hidden="false" customHeight="true" outlineLevel="0" collapsed="false">
      <c r="A5253" s="20" t="s">
        <v>16304</v>
      </c>
      <c r="B5253" s="20" t="str">
        <f aca="false">INDEX(Table2[], MATCH(L5253, Location_ID!$D$2:$D$3098, 0), 1)</f>
        <v>2438bb96-80ac-4ac1-a1bb-4139f3270790</v>
      </c>
      <c r="C5253" s="20" t="s">
        <v>1585</v>
      </c>
      <c r="D5253" s="230" t="s">
        <v>354</v>
      </c>
      <c r="E5253" s="20" t="s">
        <v>7134</v>
      </c>
      <c r="F5253" s="20" t="s">
        <v>7135</v>
      </c>
      <c r="G5253" s="20" t="s">
        <v>7591</v>
      </c>
      <c r="H5253" s="20"/>
      <c r="I5253" s="20" t="s">
        <v>15917</v>
      </c>
      <c r="J5253" s="20" t="s">
        <v>15918</v>
      </c>
      <c r="K5253" s="20" t="s">
        <v>7109</v>
      </c>
      <c r="L5253" s="20" t="s">
        <v>3859</v>
      </c>
      <c r="M5253" s="20" t="s">
        <v>7116</v>
      </c>
      <c r="N5253" s="20" t="s">
        <v>15902</v>
      </c>
      <c r="O5253" s="20" t="s">
        <v>15918</v>
      </c>
      <c r="P5253" s="201" t="n">
        <v>43730</v>
      </c>
      <c r="Q5253" s="201" t="n">
        <v>43763</v>
      </c>
      <c r="R5253" s="20" t="n">
        <v>1</v>
      </c>
      <c r="S5253" s="20" t="s">
        <v>7130</v>
      </c>
      <c r="T5253" s="20" t="n">
        <v>71.5545107</v>
      </c>
      <c r="U5253" s="20" t="n">
        <v>46.8539716</v>
      </c>
      <c r="V5253" s="20" t="n">
        <v>96.2550498</v>
      </c>
      <c r="W5253" s="20" t="s">
        <v>11510</v>
      </c>
      <c r="X5253" s="35"/>
      <c r="Y5253" s="35" t="n">
        <v>0</v>
      </c>
      <c r="Z5253" s="35" t="n">
        <v>1</v>
      </c>
      <c r="AE5253" s="94" t="e">
        <f aca="false" t="array" ref="AE5253:AK5253">_xlfn.torow(_xlfn.unique(_xlfn._xlws.filter(cat_table[Subsector],$E5253=cat_table[Sector],"")))</f>
        <v>#NAME?</v>
      </c>
      <c r="AF5253" s="94" t="e">
        <v>#NAME?</v>
      </c>
      <c r="AG5253" s="94" t="e">
        <v>#NAME?</v>
      </c>
      <c r="AH5253" s="94" t="e">
        <v>#NAME?</v>
      </c>
      <c r="AI5253" s="94" t="e">
        <v>#NAME?</v>
      </c>
      <c r="AJ5253" s="94" t="e">
        <v>#NAME?</v>
      </c>
      <c r="AK5253" s="94" t="e">
        <v>#NAME?</v>
      </c>
      <c r="AO5253" s="94" t="e">
        <f aca="false" t="array" ref="AO5253:AT5253">_xlfn.torow(_xlfn.unique(_xlfn._xlws.filter(cat_table[Sub-subsector],($E5253=cat_table[Sector])*($F5253=cat_table[Subsector]),"")))</f>
        <v>#NAME?</v>
      </c>
      <c r="AP5253" s="94" t="e">
        <v>#NAME?</v>
      </c>
      <c r="AQ5253" s="94" t="e">
        <v>#NAME?</v>
      </c>
      <c r="AR5253" s="94" t="e">
        <v>#NAME?</v>
      </c>
      <c r="AS5253" s="94" t="e">
        <v>#NAME?</v>
      </c>
      <c r="AT5253" s="94" t="e">
        <v>#NAME?</v>
      </c>
    </row>
    <row r="5254" customFormat="false" ht="15" hidden="false" customHeight="true" outlineLevel="0" collapsed="false">
      <c r="A5254" s="20" t="s">
        <v>16305</v>
      </c>
      <c r="B5254" s="20" t="str">
        <f aca="false">INDEX(Table2[], MATCH(L5254, Location_ID!$D$2:$D$3098, 0), 1)</f>
        <v>4d5aba42-dcb4-4bfd-ae26-a8ebc5dc7603</v>
      </c>
      <c r="C5254" s="20" t="s">
        <v>1585</v>
      </c>
      <c r="D5254" s="230" t="s">
        <v>354</v>
      </c>
      <c r="E5254" s="20" t="s">
        <v>7134</v>
      </c>
      <c r="F5254" s="20" t="s">
        <v>7135</v>
      </c>
      <c r="G5254" s="20" t="s">
        <v>7591</v>
      </c>
      <c r="H5254" s="20"/>
      <c r="I5254" s="20" t="s">
        <v>15917</v>
      </c>
      <c r="J5254" s="20" t="s">
        <v>15918</v>
      </c>
      <c r="K5254" s="20" t="s">
        <v>7109</v>
      </c>
      <c r="L5254" s="20" t="s">
        <v>3861</v>
      </c>
      <c r="M5254" s="20" t="s">
        <v>7116</v>
      </c>
      <c r="N5254" s="20" t="s">
        <v>15902</v>
      </c>
      <c r="O5254" s="20" t="s">
        <v>15918</v>
      </c>
      <c r="P5254" s="201" t="n">
        <v>43730</v>
      </c>
      <c r="Q5254" s="201" t="n">
        <v>43763</v>
      </c>
      <c r="R5254" s="20" t="n">
        <v>1</v>
      </c>
      <c r="S5254" s="20" t="s">
        <v>7130</v>
      </c>
      <c r="T5254" s="20" t="n">
        <v>344.5583027</v>
      </c>
      <c r="U5254" s="20" t="n">
        <v>226.8922985</v>
      </c>
      <c r="V5254" s="20" t="n">
        <v>462.2243069</v>
      </c>
      <c r="W5254" s="20" t="s">
        <v>11510</v>
      </c>
      <c r="X5254" s="35"/>
      <c r="Y5254" s="35" t="n">
        <v>0</v>
      </c>
      <c r="Z5254" s="35" t="n">
        <v>1</v>
      </c>
      <c r="AE5254" s="94" t="e">
        <f aca="false" t="array" ref="AE5254:AK5254">_xlfn.torow(_xlfn.unique(_xlfn._xlws.filter(cat_table[Subsector],$E5254=cat_table[Sector],"")))</f>
        <v>#NAME?</v>
      </c>
      <c r="AF5254" s="94" t="e">
        <v>#NAME?</v>
      </c>
      <c r="AG5254" s="94" t="e">
        <v>#NAME?</v>
      </c>
      <c r="AH5254" s="94" t="e">
        <v>#NAME?</v>
      </c>
      <c r="AI5254" s="94" t="e">
        <v>#NAME?</v>
      </c>
      <c r="AJ5254" s="94" t="e">
        <v>#NAME?</v>
      </c>
      <c r="AK5254" s="94" t="e">
        <v>#NAME?</v>
      </c>
      <c r="AO5254" s="94" t="e">
        <f aca="false" t="array" ref="AO5254:AT5254">_xlfn.torow(_xlfn.unique(_xlfn._xlws.filter(cat_table[Sub-subsector],($E5254=cat_table[Sector])*($F5254=cat_table[Subsector]),"")))</f>
        <v>#NAME?</v>
      </c>
      <c r="AP5254" s="94" t="e">
        <v>#NAME?</v>
      </c>
      <c r="AQ5254" s="94" t="e">
        <v>#NAME?</v>
      </c>
      <c r="AR5254" s="94" t="e">
        <v>#NAME?</v>
      </c>
      <c r="AS5254" s="94" t="e">
        <v>#NAME?</v>
      </c>
      <c r="AT5254" s="94" t="e">
        <v>#NAME?</v>
      </c>
    </row>
    <row r="5255" customFormat="false" ht="15" hidden="false" customHeight="true" outlineLevel="0" collapsed="false">
      <c r="A5255" s="20" t="s">
        <v>16306</v>
      </c>
      <c r="B5255" s="20" t="str">
        <f aca="false">INDEX(Table2[], MATCH(L5255, Location_ID!$D$2:$D$3098, 0), 1)</f>
        <v>b77d454a-feea-40ab-8c64-7298d4a92ae3</v>
      </c>
      <c r="C5255" s="20" t="s">
        <v>1585</v>
      </c>
      <c r="D5255" s="230" t="s">
        <v>354</v>
      </c>
      <c r="E5255" s="20" t="s">
        <v>7134</v>
      </c>
      <c r="F5255" s="20" t="s">
        <v>7135</v>
      </c>
      <c r="G5255" s="20" t="s">
        <v>7591</v>
      </c>
      <c r="H5255" s="20"/>
      <c r="I5255" s="20" t="s">
        <v>15917</v>
      </c>
      <c r="J5255" s="20" t="s">
        <v>15918</v>
      </c>
      <c r="K5255" s="20" t="s">
        <v>7109</v>
      </c>
      <c r="L5255" s="20" t="s">
        <v>3863</v>
      </c>
      <c r="M5255" s="20" t="s">
        <v>7116</v>
      </c>
      <c r="N5255" s="20" t="s">
        <v>15902</v>
      </c>
      <c r="O5255" s="20" t="s">
        <v>15918</v>
      </c>
      <c r="P5255" s="201" t="n">
        <v>43730</v>
      </c>
      <c r="Q5255" s="201" t="n">
        <v>43763</v>
      </c>
      <c r="R5255" s="20" t="n">
        <v>1</v>
      </c>
      <c r="S5255" s="20" t="s">
        <v>7130</v>
      </c>
      <c r="T5255" s="20" t="n">
        <v>347.7350366</v>
      </c>
      <c r="U5255" s="20" t="n">
        <v>221.9986496</v>
      </c>
      <c r="V5255" s="20" t="n">
        <v>473.4714236</v>
      </c>
      <c r="W5255" s="20" t="s">
        <v>11510</v>
      </c>
      <c r="X5255" s="35"/>
      <c r="Y5255" s="35" t="n">
        <v>0</v>
      </c>
      <c r="Z5255" s="35" t="n">
        <v>1</v>
      </c>
      <c r="AE5255" s="94" t="e">
        <f aca="false" t="array" ref="AE5255:AK5255">_xlfn.torow(_xlfn.unique(_xlfn._xlws.filter(cat_table[Subsector],$E5255=cat_table[Sector],"")))</f>
        <v>#NAME?</v>
      </c>
      <c r="AF5255" s="94" t="e">
        <v>#NAME?</v>
      </c>
      <c r="AG5255" s="94" t="e">
        <v>#NAME?</v>
      </c>
      <c r="AH5255" s="94" t="e">
        <v>#NAME?</v>
      </c>
      <c r="AI5255" s="94" t="e">
        <v>#NAME?</v>
      </c>
      <c r="AJ5255" s="94" t="e">
        <v>#NAME?</v>
      </c>
      <c r="AK5255" s="94" t="e">
        <v>#NAME?</v>
      </c>
      <c r="AO5255" s="94" t="e">
        <f aca="false" t="array" ref="AO5255:AT5255">_xlfn.torow(_xlfn.unique(_xlfn._xlws.filter(cat_table[Sub-subsector],($E5255=cat_table[Sector])*($F5255=cat_table[Subsector]),"")))</f>
        <v>#NAME?</v>
      </c>
      <c r="AP5255" s="94" t="e">
        <v>#NAME?</v>
      </c>
      <c r="AQ5255" s="94" t="e">
        <v>#NAME?</v>
      </c>
      <c r="AR5255" s="94" t="e">
        <v>#NAME?</v>
      </c>
      <c r="AS5255" s="94" t="e">
        <v>#NAME?</v>
      </c>
      <c r="AT5255" s="94" t="e">
        <v>#NAME?</v>
      </c>
    </row>
    <row r="5256" customFormat="false" ht="15" hidden="false" customHeight="true" outlineLevel="0" collapsed="false">
      <c r="A5256" s="20" t="s">
        <v>16307</v>
      </c>
      <c r="B5256" s="20" t="str">
        <f aca="false">INDEX(Table2[], MATCH(L5256, Location_ID!$D$2:$D$3098, 0), 1)</f>
        <v>e19acd36-75c5-483f-b94e-c14076335e7d</v>
      </c>
      <c r="C5256" s="20" t="s">
        <v>1585</v>
      </c>
      <c r="D5256" s="230" t="s">
        <v>354</v>
      </c>
      <c r="E5256" s="20" t="s">
        <v>7134</v>
      </c>
      <c r="F5256" s="20" t="s">
        <v>7135</v>
      </c>
      <c r="G5256" s="20" t="s">
        <v>7591</v>
      </c>
      <c r="H5256" s="20"/>
      <c r="I5256" s="20" t="s">
        <v>15917</v>
      </c>
      <c r="J5256" s="20" t="s">
        <v>15918</v>
      </c>
      <c r="K5256" s="20" t="s">
        <v>7109</v>
      </c>
      <c r="L5256" s="20" t="s">
        <v>3865</v>
      </c>
      <c r="M5256" s="20" t="s">
        <v>7116</v>
      </c>
      <c r="N5256" s="20" t="s">
        <v>15902</v>
      </c>
      <c r="O5256" s="20" t="s">
        <v>15918</v>
      </c>
      <c r="P5256" s="201" t="n">
        <v>43730</v>
      </c>
      <c r="Q5256" s="201" t="n">
        <v>43763</v>
      </c>
      <c r="R5256" s="20" t="n">
        <v>1</v>
      </c>
      <c r="S5256" s="20" t="s">
        <v>7130</v>
      </c>
      <c r="T5256" s="20" t="n">
        <v>151.8616299</v>
      </c>
      <c r="U5256" s="20" t="n">
        <v>123.94988813</v>
      </c>
      <c r="V5256" s="20" t="n">
        <v>179.77337167</v>
      </c>
      <c r="W5256" s="20" t="s">
        <v>11510</v>
      </c>
      <c r="X5256" s="35"/>
      <c r="Y5256" s="35" t="n">
        <v>0</v>
      </c>
      <c r="Z5256" s="35" t="n">
        <v>1</v>
      </c>
      <c r="AE5256" s="94" t="e">
        <f aca="false" t="array" ref="AE5256:AK5256">_xlfn.torow(_xlfn.unique(_xlfn._xlws.filter(cat_table[Subsector],$E5256=cat_table[Sector],"")))</f>
        <v>#NAME?</v>
      </c>
      <c r="AF5256" s="94" t="e">
        <v>#NAME?</v>
      </c>
      <c r="AG5256" s="94" t="e">
        <v>#NAME?</v>
      </c>
      <c r="AH5256" s="94" t="e">
        <v>#NAME?</v>
      </c>
      <c r="AI5256" s="94" t="e">
        <v>#NAME?</v>
      </c>
      <c r="AJ5256" s="94" t="e">
        <v>#NAME?</v>
      </c>
      <c r="AK5256" s="94" t="e">
        <v>#NAME?</v>
      </c>
      <c r="AO5256" s="94" t="e">
        <f aca="false" t="array" ref="AO5256:AT5256">_xlfn.torow(_xlfn.unique(_xlfn._xlws.filter(cat_table[Sub-subsector],($E5256=cat_table[Sector])*($F5256=cat_table[Subsector]),"")))</f>
        <v>#NAME?</v>
      </c>
      <c r="AP5256" s="94" t="e">
        <v>#NAME?</v>
      </c>
      <c r="AQ5256" s="94" t="e">
        <v>#NAME?</v>
      </c>
      <c r="AR5256" s="94" t="e">
        <v>#NAME?</v>
      </c>
      <c r="AS5256" s="94" t="e">
        <v>#NAME?</v>
      </c>
      <c r="AT5256" s="94" t="e">
        <v>#NAME?</v>
      </c>
    </row>
    <row r="5257" customFormat="false" ht="15" hidden="false" customHeight="true" outlineLevel="0" collapsed="false">
      <c r="A5257" s="20" t="s">
        <v>16308</v>
      </c>
      <c r="B5257" s="20" t="str">
        <f aca="false">INDEX(Table2[], MATCH(L5257, Location_ID!$D$2:$D$3098, 0), 1)</f>
        <v>58939ba9-1c3d-45ed-a4b3-a28385c2bbc5</v>
      </c>
      <c r="C5257" s="20" t="s">
        <v>1585</v>
      </c>
      <c r="D5257" s="230" t="s">
        <v>354</v>
      </c>
      <c r="E5257" s="20" t="s">
        <v>7134</v>
      </c>
      <c r="F5257" s="20" t="s">
        <v>7135</v>
      </c>
      <c r="G5257" s="20" t="s">
        <v>7591</v>
      </c>
      <c r="H5257" s="20"/>
      <c r="I5257" s="20" t="s">
        <v>15917</v>
      </c>
      <c r="J5257" s="20" t="s">
        <v>15925</v>
      </c>
      <c r="K5257" s="20" t="s">
        <v>7109</v>
      </c>
      <c r="L5257" s="20" t="s">
        <v>3867</v>
      </c>
      <c r="M5257" s="20" t="s">
        <v>7116</v>
      </c>
      <c r="N5257" s="20" t="s">
        <v>15902</v>
      </c>
      <c r="O5257" s="20" t="s">
        <v>15925</v>
      </c>
      <c r="P5257" s="201" t="n">
        <v>43730</v>
      </c>
      <c r="Q5257" s="201" t="n">
        <v>43763</v>
      </c>
      <c r="R5257" s="20" t="n">
        <v>1</v>
      </c>
      <c r="S5257" s="20" t="s">
        <v>7130</v>
      </c>
      <c r="T5257" s="20" t="n">
        <v>537.7438905</v>
      </c>
      <c r="U5257" s="20" t="n">
        <v>461.02899966</v>
      </c>
      <c r="V5257" s="20" t="n">
        <v>614.45878134</v>
      </c>
      <c r="W5257" s="20" t="s">
        <v>11510</v>
      </c>
      <c r="X5257" s="35"/>
      <c r="Y5257" s="35" t="n">
        <v>0</v>
      </c>
      <c r="Z5257" s="35" t="n">
        <v>1</v>
      </c>
      <c r="AE5257" s="94" t="e">
        <f aca="false" t="array" ref="AE5257:AK5257">_xlfn.torow(_xlfn.unique(_xlfn._xlws.filter(cat_table[Subsector],$E5257=cat_table[Sector],"")))</f>
        <v>#NAME?</v>
      </c>
      <c r="AF5257" s="94" t="e">
        <v>#NAME?</v>
      </c>
      <c r="AG5257" s="94" t="e">
        <v>#NAME?</v>
      </c>
      <c r="AH5257" s="94" t="e">
        <v>#NAME?</v>
      </c>
      <c r="AI5257" s="94" t="e">
        <v>#NAME?</v>
      </c>
      <c r="AJ5257" s="94" t="e">
        <v>#NAME?</v>
      </c>
      <c r="AK5257" s="94" t="e">
        <v>#NAME?</v>
      </c>
      <c r="AO5257" s="94" t="e">
        <f aca="false" t="array" ref="AO5257:AT5257">_xlfn.torow(_xlfn.unique(_xlfn._xlws.filter(cat_table[Sub-subsector],($E5257=cat_table[Sector])*($F5257=cat_table[Subsector]),"")))</f>
        <v>#NAME?</v>
      </c>
      <c r="AP5257" s="94" t="e">
        <v>#NAME?</v>
      </c>
      <c r="AQ5257" s="94" t="e">
        <v>#NAME?</v>
      </c>
      <c r="AR5257" s="94" t="e">
        <v>#NAME?</v>
      </c>
      <c r="AS5257" s="94" t="e">
        <v>#NAME?</v>
      </c>
      <c r="AT5257" s="94" t="e">
        <v>#NAME?</v>
      </c>
    </row>
    <row r="5258" customFormat="false" ht="15" hidden="false" customHeight="true" outlineLevel="0" collapsed="false">
      <c r="A5258" s="20" t="s">
        <v>16309</v>
      </c>
      <c r="B5258" s="20" t="str">
        <f aca="false">INDEX(Table2[], MATCH(L5258, Location_ID!$D$2:$D$3098, 0), 1)</f>
        <v>e79bf44c-5c04-4092-934f-c6d9921676c0</v>
      </c>
      <c r="C5258" s="20" t="s">
        <v>1585</v>
      </c>
      <c r="D5258" s="230" t="s">
        <v>354</v>
      </c>
      <c r="E5258" s="20" t="s">
        <v>7134</v>
      </c>
      <c r="F5258" s="20" t="s">
        <v>7135</v>
      </c>
      <c r="G5258" s="20" t="s">
        <v>7591</v>
      </c>
      <c r="H5258" s="20"/>
      <c r="I5258" s="20" t="s">
        <v>15917</v>
      </c>
      <c r="J5258" s="20" t="s">
        <v>15927</v>
      </c>
      <c r="K5258" s="20" t="s">
        <v>7109</v>
      </c>
      <c r="L5258" s="20" t="s">
        <v>3869</v>
      </c>
      <c r="M5258" s="20" t="s">
        <v>7116</v>
      </c>
      <c r="N5258" s="20" t="s">
        <v>15902</v>
      </c>
      <c r="O5258" s="20" t="s">
        <v>15927</v>
      </c>
      <c r="P5258" s="201" t="n">
        <v>43730</v>
      </c>
      <c r="Q5258" s="201" t="n">
        <v>43763</v>
      </c>
      <c r="R5258" s="20" t="n">
        <v>1</v>
      </c>
      <c r="S5258" s="20" t="s">
        <v>7130</v>
      </c>
      <c r="T5258" s="20" t="n">
        <v>281.2127713</v>
      </c>
      <c r="U5258" s="20" t="n">
        <v>203.7633668</v>
      </c>
      <c r="V5258" s="20" t="n">
        <v>358.6621758</v>
      </c>
      <c r="W5258" s="20" t="s">
        <v>11510</v>
      </c>
      <c r="X5258" s="35"/>
      <c r="Y5258" s="35" t="n">
        <v>0</v>
      </c>
      <c r="Z5258" s="35" t="n">
        <v>1</v>
      </c>
      <c r="AE5258" s="94" t="e">
        <f aca="false" t="array" ref="AE5258:AK5258">_xlfn.torow(_xlfn.unique(_xlfn._xlws.filter(cat_table[Subsector],$E5258=cat_table[Sector],"")))</f>
        <v>#NAME?</v>
      </c>
      <c r="AF5258" s="94" t="e">
        <v>#NAME?</v>
      </c>
      <c r="AG5258" s="94" t="e">
        <v>#NAME?</v>
      </c>
      <c r="AH5258" s="94" t="e">
        <v>#NAME?</v>
      </c>
      <c r="AI5258" s="94" t="e">
        <v>#NAME?</v>
      </c>
      <c r="AJ5258" s="94" t="e">
        <v>#NAME?</v>
      </c>
      <c r="AK5258" s="94" t="e">
        <v>#NAME?</v>
      </c>
      <c r="AO5258" s="94" t="e">
        <f aca="false" t="array" ref="AO5258:AT5258">_xlfn.torow(_xlfn.unique(_xlfn._xlws.filter(cat_table[Sub-subsector],($E5258=cat_table[Sector])*($F5258=cat_table[Subsector]),"")))</f>
        <v>#NAME?</v>
      </c>
      <c r="AP5258" s="94" t="e">
        <v>#NAME?</v>
      </c>
      <c r="AQ5258" s="94" t="e">
        <v>#NAME?</v>
      </c>
      <c r="AR5258" s="94" t="e">
        <v>#NAME?</v>
      </c>
      <c r="AS5258" s="94" t="e">
        <v>#NAME?</v>
      </c>
      <c r="AT5258" s="94" t="e">
        <v>#NAME?</v>
      </c>
    </row>
    <row r="5259" customFormat="false" ht="15" hidden="false" customHeight="true" outlineLevel="0" collapsed="false">
      <c r="A5259" s="20" t="s">
        <v>16310</v>
      </c>
      <c r="B5259" s="20" t="str">
        <f aca="false">INDEX(Table2[], MATCH(L5259, Location_ID!$D$2:$D$3098, 0), 1)</f>
        <v>8426d0e0-06ad-469a-ae76-edcb19059615</v>
      </c>
      <c r="C5259" s="20" t="s">
        <v>1585</v>
      </c>
      <c r="D5259" s="230" t="s">
        <v>354</v>
      </c>
      <c r="E5259" s="20" t="s">
        <v>7134</v>
      </c>
      <c r="F5259" s="20" t="s">
        <v>7135</v>
      </c>
      <c r="G5259" s="20" t="s">
        <v>7591</v>
      </c>
      <c r="H5259" s="20"/>
      <c r="I5259" s="20" t="s">
        <v>15917</v>
      </c>
      <c r="J5259" s="20" t="s">
        <v>15927</v>
      </c>
      <c r="K5259" s="20" t="s">
        <v>7109</v>
      </c>
      <c r="L5259" s="20" t="s">
        <v>3871</v>
      </c>
      <c r="M5259" s="20" t="s">
        <v>7116</v>
      </c>
      <c r="N5259" s="20" t="s">
        <v>15902</v>
      </c>
      <c r="O5259" s="20" t="s">
        <v>15927</v>
      </c>
      <c r="P5259" s="201" t="n">
        <v>43730</v>
      </c>
      <c r="Q5259" s="201" t="n">
        <v>43763</v>
      </c>
      <c r="R5259" s="20" t="n">
        <v>1</v>
      </c>
      <c r="S5259" s="20" t="s">
        <v>7130</v>
      </c>
      <c r="T5259" s="20" t="n">
        <v>309.2357478</v>
      </c>
      <c r="U5259" s="20" t="n">
        <v>217.6571342</v>
      </c>
      <c r="V5259" s="20" t="n">
        <v>400.8143614</v>
      </c>
      <c r="W5259" s="20" t="s">
        <v>11510</v>
      </c>
      <c r="X5259" s="35"/>
      <c r="Y5259" s="35" t="n">
        <v>0</v>
      </c>
      <c r="Z5259" s="35" t="n">
        <v>1</v>
      </c>
      <c r="AE5259" s="94" t="e">
        <f aca="false" t="array" ref="AE5259:AK5259">_xlfn.torow(_xlfn.unique(_xlfn._xlws.filter(cat_table[Subsector],$E5259=cat_table[Sector],"")))</f>
        <v>#NAME?</v>
      </c>
      <c r="AF5259" s="94" t="e">
        <v>#NAME?</v>
      </c>
      <c r="AG5259" s="94" t="e">
        <v>#NAME?</v>
      </c>
      <c r="AH5259" s="94" t="e">
        <v>#NAME?</v>
      </c>
      <c r="AI5259" s="94" t="e">
        <v>#NAME?</v>
      </c>
      <c r="AJ5259" s="94" t="e">
        <v>#NAME?</v>
      </c>
      <c r="AK5259" s="94" t="e">
        <v>#NAME?</v>
      </c>
      <c r="AO5259" s="94" t="e">
        <f aca="false" t="array" ref="AO5259:AT5259">_xlfn.torow(_xlfn.unique(_xlfn._xlws.filter(cat_table[Sub-subsector],($E5259=cat_table[Sector])*($F5259=cat_table[Subsector]),"")))</f>
        <v>#NAME?</v>
      </c>
      <c r="AP5259" s="94" t="e">
        <v>#NAME?</v>
      </c>
      <c r="AQ5259" s="94" t="e">
        <v>#NAME?</v>
      </c>
      <c r="AR5259" s="94" t="e">
        <v>#NAME?</v>
      </c>
      <c r="AS5259" s="94" t="e">
        <v>#NAME?</v>
      </c>
      <c r="AT5259" s="94" t="e">
        <v>#NAME?</v>
      </c>
    </row>
    <row r="5260" customFormat="false" ht="15" hidden="false" customHeight="true" outlineLevel="0" collapsed="false">
      <c r="A5260" s="20" t="s">
        <v>16311</v>
      </c>
      <c r="B5260" s="20" t="str">
        <f aca="false">INDEX(Table2[], MATCH(L5260, Location_ID!$D$2:$D$3098, 0), 1)</f>
        <v>61dfcf6a-430b-4dc2-8575-f34ee4a582d0</v>
      </c>
      <c r="C5260" s="20" t="s">
        <v>1585</v>
      </c>
      <c r="D5260" s="230" t="s">
        <v>354</v>
      </c>
      <c r="E5260" s="20" t="s">
        <v>7134</v>
      </c>
      <c r="F5260" s="20" t="s">
        <v>7135</v>
      </c>
      <c r="G5260" s="20" t="s">
        <v>7591</v>
      </c>
      <c r="H5260" s="20"/>
      <c r="I5260" s="20" t="s">
        <v>15917</v>
      </c>
      <c r="J5260" s="20" t="s">
        <v>15918</v>
      </c>
      <c r="K5260" s="20" t="s">
        <v>7109</v>
      </c>
      <c r="L5260" s="20" t="s">
        <v>3873</v>
      </c>
      <c r="M5260" s="20" t="s">
        <v>7116</v>
      </c>
      <c r="N5260" s="20" t="s">
        <v>15902</v>
      </c>
      <c r="O5260" s="20" t="s">
        <v>15918</v>
      </c>
      <c r="P5260" s="201" t="n">
        <v>43730</v>
      </c>
      <c r="Q5260" s="201" t="n">
        <v>43763</v>
      </c>
      <c r="R5260" s="20" t="n">
        <v>1</v>
      </c>
      <c r="S5260" s="20" t="s">
        <v>7130</v>
      </c>
      <c r="T5260" s="20" t="n">
        <v>103.939786</v>
      </c>
      <c r="U5260" s="20" t="n">
        <v>69.835143</v>
      </c>
      <c r="V5260" s="20" t="n">
        <v>138.044429</v>
      </c>
      <c r="W5260" s="20" t="s">
        <v>11510</v>
      </c>
      <c r="X5260" s="35"/>
      <c r="Y5260" s="35" t="n">
        <v>0</v>
      </c>
      <c r="Z5260" s="35" t="n">
        <v>1</v>
      </c>
      <c r="AE5260" s="94" t="e">
        <f aca="false" t="array" ref="AE5260:AK5260">_xlfn.torow(_xlfn.unique(_xlfn._xlws.filter(cat_table[Subsector],$E5260=cat_table[Sector],"")))</f>
        <v>#NAME?</v>
      </c>
      <c r="AF5260" s="94" t="e">
        <v>#NAME?</v>
      </c>
      <c r="AG5260" s="94" t="e">
        <v>#NAME?</v>
      </c>
      <c r="AH5260" s="94" t="e">
        <v>#NAME?</v>
      </c>
      <c r="AI5260" s="94" t="e">
        <v>#NAME?</v>
      </c>
      <c r="AJ5260" s="94" t="e">
        <v>#NAME?</v>
      </c>
      <c r="AK5260" s="94" t="e">
        <v>#NAME?</v>
      </c>
      <c r="AO5260" s="94" t="e">
        <f aca="false" t="array" ref="AO5260:AT5260">_xlfn.torow(_xlfn.unique(_xlfn._xlws.filter(cat_table[Sub-subsector],($E5260=cat_table[Sector])*($F5260=cat_table[Subsector]),"")))</f>
        <v>#NAME?</v>
      </c>
      <c r="AP5260" s="94" t="e">
        <v>#NAME?</v>
      </c>
      <c r="AQ5260" s="94" t="e">
        <v>#NAME?</v>
      </c>
      <c r="AR5260" s="94" t="e">
        <v>#NAME?</v>
      </c>
      <c r="AS5260" s="94" t="e">
        <v>#NAME?</v>
      </c>
      <c r="AT5260" s="94" t="e">
        <v>#NAME?</v>
      </c>
    </row>
    <row r="5261" customFormat="false" ht="15" hidden="false" customHeight="true" outlineLevel="0" collapsed="false">
      <c r="A5261" s="20" t="s">
        <v>16312</v>
      </c>
      <c r="B5261" s="20" t="str">
        <f aca="false">INDEX(Table2[], MATCH(L5261, Location_ID!$D$2:$D$3098, 0), 1)</f>
        <v>63b1761d-b8b9-49a1-9128-7f3a9ec6f269</v>
      </c>
      <c r="C5261" s="20" t="s">
        <v>1585</v>
      </c>
      <c r="D5261" s="230" t="s">
        <v>354</v>
      </c>
      <c r="E5261" s="20" t="s">
        <v>7134</v>
      </c>
      <c r="F5261" s="20" t="s">
        <v>7135</v>
      </c>
      <c r="G5261" s="20" t="s">
        <v>7591</v>
      </c>
      <c r="H5261" s="20"/>
      <c r="I5261" s="20" t="s">
        <v>15917</v>
      </c>
      <c r="J5261" s="20" t="s">
        <v>15932</v>
      </c>
      <c r="K5261" s="20" t="s">
        <v>7109</v>
      </c>
      <c r="L5261" s="20" t="s">
        <v>3875</v>
      </c>
      <c r="M5261" s="20" t="s">
        <v>7116</v>
      </c>
      <c r="N5261" s="20" t="s">
        <v>15902</v>
      </c>
      <c r="O5261" s="20" t="s">
        <v>15932</v>
      </c>
      <c r="P5261" s="201" t="n">
        <v>43730</v>
      </c>
      <c r="Q5261" s="201" t="n">
        <v>43763</v>
      </c>
      <c r="R5261" s="20" t="n">
        <v>1</v>
      </c>
      <c r="S5261" s="20" t="s">
        <v>7130</v>
      </c>
      <c r="T5261" s="20" t="n">
        <v>104.0685727</v>
      </c>
      <c r="U5261" s="20" t="n">
        <v>77.2861314</v>
      </c>
      <c r="V5261" s="20" t="n">
        <v>130.851014</v>
      </c>
      <c r="W5261" s="20" t="s">
        <v>11510</v>
      </c>
      <c r="X5261" s="35"/>
      <c r="Y5261" s="35" t="n">
        <v>0</v>
      </c>
      <c r="Z5261" s="35" t="n">
        <v>1</v>
      </c>
      <c r="AE5261" s="94" t="e">
        <f aca="false" t="array" ref="AE5261:AK5261">_xlfn.torow(_xlfn.unique(_xlfn._xlws.filter(cat_table[Subsector],$E5261=cat_table[Sector],"")))</f>
        <v>#NAME?</v>
      </c>
      <c r="AF5261" s="94" t="e">
        <v>#NAME?</v>
      </c>
      <c r="AG5261" s="94" t="e">
        <v>#NAME?</v>
      </c>
      <c r="AH5261" s="94" t="e">
        <v>#NAME?</v>
      </c>
      <c r="AI5261" s="94" t="e">
        <v>#NAME?</v>
      </c>
      <c r="AJ5261" s="94" t="e">
        <v>#NAME?</v>
      </c>
      <c r="AK5261" s="94" t="e">
        <v>#NAME?</v>
      </c>
      <c r="AO5261" s="94" t="e">
        <f aca="false" t="array" ref="AO5261:AT5261">_xlfn.torow(_xlfn.unique(_xlfn._xlws.filter(cat_table[Sub-subsector],($E5261=cat_table[Sector])*($F5261=cat_table[Subsector]),"")))</f>
        <v>#NAME?</v>
      </c>
      <c r="AP5261" s="94" t="e">
        <v>#NAME?</v>
      </c>
      <c r="AQ5261" s="94" t="e">
        <v>#NAME?</v>
      </c>
      <c r="AR5261" s="94" t="e">
        <v>#NAME?</v>
      </c>
      <c r="AS5261" s="94" t="e">
        <v>#NAME?</v>
      </c>
      <c r="AT5261" s="94" t="e">
        <v>#NAME?</v>
      </c>
    </row>
    <row r="5262" customFormat="false" ht="15" hidden="false" customHeight="true" outlineLevel="0" collapsed="false">
      <c r="A5262" s="20" t="s">
        <v>16313</v>
      </c>
      <c r="B5262" s="20" t="str">
        <f aca="false">INDEX(Table2[], MATCH(L5262, Location_ID!$D$2:$D$3098, 0), 1)</f>
        <v>95627fdf-e8a0-4424-a66f-1b81ee4e12f5</v>
      </c>
      <c r="C5262" s="20" t="s">
        <v>1585</v>
      </c>
      <c r="D5262" s="230" t="s">
        <v>354</v>
      </c>
      <c r="E5262" s="20" t="s">
        <v>7134</v>
      </c>
      <c r="F5262" s="20" t="s">
        <v>7135</v>
      </c>
      <c r="G5262" s="20" t="s">
        <v>7591</v>
      </c>
      <c r="H5262" s="20"/>
      <c r="I5262" s="20" t="s">
        <v>15917</v>
      </c>
      <c r="J5262" s="20" t="s">
        <v>15918</v>
      </c>
      <c r="K5262" s="20" t="s">
        <v>7109</v>
      </c>
      <c r="L5262" s="20" t="s">
        <v>3877</v>
      </c>
      <c r="M5262" s="20" t="s">
        <v>7116</v>
      </c>
      <c r="N5262" s="20" t="s">
        <v>15902</v>
      </c>
      <c r="O5262" s="20" t="s">
        <v>15918</v>
      </c>
      <c r="P5262" s="201" t="n">
        <v>43730</v>
      </c>
      <c r="Q5262" s="201" t="n">
        <v>43763</v>
      </c>
      <c r="R5262" s="20" t="n">
        <v>1</v>
      </c>
      <c r="S5262" s="20" t="s">
        <v>7130</v>
      </c>
      <c r="T5262" s="20" t="n">
        <v>364.51545</v>
      </c>
      <c r="U5262" s="20" t="n">
        <v>254.8274967</v>
      </c>
      <c r="V5262" s="20" t="n">
        <v>474.2034033</v>
      </c>
      <c r="W5262" s="20" t="s">
        <v>11510</v>
      </c>
      <c r="X5262" s="35"/>
      <c r="Y5262" s="35" t="n">
        <v>0</v>
      </c>
      <c r="Z5262" s="35" t="n">
        <v>1</v>
      </c>
      <c r="AE5262" s="94" t="e">
        <f aca="false" t="array" ref="AE5262:AK5262">_xlfn.torow(_xlfn.unique(_xlfn._xlws.filter(cat_table[Subsector],$E5262=cat_table[Sector],"")))</f>
        <v>#NAME?</v>
      </c>
      <c r="AF5262" s="94" t="e">
        <v>#NAME?</v>
      </c>
      <c r="AG5262" s="94" t="e">
        <v>#NAME?</v>
      </c>
      <c r="AH5262" s="94" t="e">
        <v>#NAME?</v>
      </c>
      <c r="AI5262" s="94" t="e">
        <v>#NAME?</v>
      </c>
      <c r="AJ5262" s="94" t="e">
        <v>#NAME?</v>
      </c>
      <c r="AK5262" s="94" t="e">
        <v>#NAME?</v>
      </c>
      <c r="AO5262" s="94" t="e">
        <f aca="false" t="array" ref="AO5262:AT5262">_xlfn.torow(_xlfn.unique(_xlfn._xlws.filter(cat_table[Sub-subsector],($E5262=cat_table[Sector])*($F5262=cat_table[Subsector]),"")))</f>
        <v>#NAME?</v>
      </c>
      <c r="AP5262" s="94" t="e">
        <v>#NAME?</v>
      </c>
      <c r="AQ5262" s="94" t="e">
        <v>#NAME?</v>
      </c>
      <c r="AR5262" s="94" t="e">
        <v>#NAME?</v>
      </c>
      <c r="AS5262" s="94" t="e">
        <v>#NAME?</v>
      </c>
      <c r="AT5262" s="94" t="e">
        <v>#NAME?</v>
      </c>
    </row>
    <row r="5263" customFormat="false" ht="15" hidden="false" customHeight="true" outlineLevel="0" collapsed="false">
      <c r="A5263" s="20" t="s">
        <v>16314</v>
      </c>
      <c r="B5263" s="20" t="str">
        <f aca="false">INDEX(Table2[], MATCH(L5263, Location_ID!$D$2:$D$3098, 0), 1)</f>
        <v>0d667eca-6553-49a1-8843-75e9a9d6cd6a</v>
      </c>
      <c r="C5263" s="20" t="s">
        <v>1585</v>
      </c>
      <c r="D5263" s="230" t="s">
        <v>354</v>
      </c>
      <c r="E5263" s="20" t="s">
        <v>7134</v>
      </c>
      <c r="F5263" s="20" t="s">
        <v>7135</v>
      </c>
      <c r="G5263" s="20" t="s">
        <v>7591</v>
      </c>
      <c r="H5263" s="20"/>
      <c r="I5263" s="20" t="s">
        <v>15917</v>
      </c>
      <c r="J5263" s="20" t="s">
        <v>15918</v>
      </c>
      <c r="K5263" s="20" t="s">
        <v>7109</v>
      </c>
      <c r="L5263" s="20" t="s">
        <v>3879</v>
      </c>
      <c r="M5263" s="20" t="s">
        <v>7116</v>
      </c>
      <c r="N5263" s="20" t="s">
        <v>15902</v>
      </c>
      <c r="O5263" s="20" t="s">
        <v>15918</v>
      </c>
      <c r="P5263" s="201" t="n">
        <v>43730</v>
      </c>
      <c r="Q5263" s="201" t="n">
        <v>43763</v>
      </c>
      <c r="R5263" s="20" t="n">
        <v>1</v>
      </c>
      <c r="S5263" s="20" t="s">
        <v>7130</v>
      </c>
      <c r="T5263" s="20" t="n">
        <v>372.603128</v>
      </c>
      <c r="U5263" s="20" t="n">
        <v>143.460172</v>
      </c>
      <c r="V5263" s="20" t="n">
        <v>601.746084</v>
      </c>
      <c r="W5263" s="20" t="s">
        <v>11510</v>
      </c>
      <c r="X5263" s="35"/>
      <c r="Y5263" s="35" t="n">
        <v>0</v>
      </c>
      <c r="Z5263" s="35" t="n">
        <v>1</v>
      </c>
      <c r="AE5263" s="94" t="e">
        <f aca="false" t="array" ref="AE5263:AK5263">_xlfn.torow(_xlfn.unique(_xlfn._xlws.filter(cat_table[Subsector],$E5263=cat_table[Sector],"")))</f>
        <v>#NAME?</v>
      </c>
      <c r="AF5263" s="94" t="e">
        <v>#NAME?</v>
      </c>
      <c r="AG5263" s="94" t="e">
        <v>#NAME?</v>
      </c>
      <c r="AH5263" s="94" t="e">
        <v>#NAME?</v>
      </c>
      <c r="AI5263" s="94" t="e">
        <v>#NAME?</v>
      </c>
      <c r="AJ5263" s="94" t="e">
        <v>#NAME?</v>
      </c>
      <c r="AK5263" s="94" t="e">
        <v>#NAME?</v>
      </c>
      <c r="AO5263" s="94" t="e">
        <f aca="false" t="array" ref="AO5263:AT5263">_xlfn.torow(_xlfn.unique(_xlfn._xlws.filter(cat_table[Sub-subsector],($E5263=cat_table[Sector])*($F5263=cat_table[Subsector]),"")))</f>
        <v>#NAME?</v>
      </c>
      <c r="AP5263" s="94" t="e">
        <v>#NAME?</v>
      </c>
      <c r="AQ5263" s="94" t="e">
        <v>#NAME?</v>
      </c>
      <c r="AR5263" s="94" t="e">
        <v>#NAME?</v>
      </c>
      <c r="AS5263" s="94" t="e">
        <v>#NAME?</v>
      </c>
      <c r="AT5263" s="94" t="e">
        <v>#NAME?</v>
      </c>
    </row>
    <row r="5264" customFormat="false" ht="15" hidden="false" customHeight="true" outlineLevel="0" collapsed="false">
      <c r="A5264" s="20" t="s">
        <v>16315</v>
      </c>
      <c r="B5264" s="20" t="str">
        <f aca="false">INDEX(Table2[], MATCH(L5264, Location_ID!$D$2:$D$3098, 0), 1)</f>
        <v>a5f56272-2ed0-4332-86e0-795e56729d95</v>
      </c>
      <c r="C5264" s="20" t="s">
        <v>1585</v>
      </c>
      <c r="D5264" s="230" t="s">
        <v>354</v>
      </c>
      <c r="E5264" s="20" t="s">
        <v>7134</v>
      </c>
      <c r="F5264" s="20" t="s">
        <v>7135</v>
      </c>
      <c r="G5264" s="20" t="s">
        <v>7591</v>
      </c>
      <c r="H5264" s="20"/>
      <c r="I5264" s="20" t="s">
        <v>15917</v>
      </c>
      <c r="J5264" s="20" t="s">
        <v>15922</v>
      </c>
      <c r="K5264" s="20" t="s">
        <v>7109</v>
      </c>
      <c r="L5264" s="20" t="s">
        <v>3881</v>
      </c>
      <c r="M5264" s="20" t="s">
        <v>7116</v>
      </c>
      <c r="N5264" s="20" t="s">
        <v>15902</v>
      </c>
      <c r="O5264" s="20" t="s">
        <v>15922</v>
      </c>
      <c r="P5264" s="201" t="n">
        <v>43730</v>
      </c>
      <c r="Q5264" s="201" t="n">
        <v>43763</v>
      </c>
      <c r="R5264" s="20" t="n">
        <v>1</v>
      </c>
      <c r="S5264" s="20" t="s">
        <v>7130</v>
      </c>
      <c r="T5264" s="20" t="n">
        <v>1469.562197</v>
      </c>
      <c r="U5264" s="20" t="n">
        <v>1195.1430898</v>
      </c>
      <c r="V5264" s="20" t="n">
        <v>1743.9813042</v>
      </c>
      <c r="W5264" s="20" t="s">
        <v>11510</v>
      </c>
      <c r="X5264" s="35"/>
      <c r="Y5264" s="35" t="n">
        <v>0</v>
      </c>
      <c r="Z5264" s="35" t="n">
        <v>1</v>
      </c>
      <c r="AE5264" s="94" t="e">
        <f aca="false" t="array" ref="AE5264:AK5264">_xlfn.torow(_xlfn.unique(_xlfn._xlws.filter(cat_table[Subsector],$E5264=cat_table[Sector],"")))</f>
        <v>#NAME?</v>
      </c>
      <c r="AF5264" s="94" t="e">
        <v>#NAME?</v>
      </c>
      <c r="AG5264" s="94" t="e">
        <v>#NAME?</v>
      </c>
      <c r="AH5264" s="94" t="e">
        <v>#NAME?</v>
      </c>
      <c r="AI5264" s="94" t="e">
        <v>#NAME?</v>
      </c>
      <c r="AJ5264" s="94" t="e">
        <v>#NAME?</v>
      </c>
      <c r="AK5264" s="94" t="e">
        <v>#NAME?</v>
      </c>
      <c r="AO5264" s="94" t="e">
        <f aca="false" t="array" ref="AO5264:AT5264">_xlfn.torow(_xlfn.unique(_xlfn._xlws.filter(cat_table[Sub-subsector],($E5264=cat_table[Sector])*($F5264=cat_table[Subsector]),"")))</f>
        <v>#NAME?</v>
      </c>
      <c r="AP5264" s="94" t="e">
        <v>#NAME?</v>
      </c>
      <c r="AQ5264" s="94" t="e">
        <v>#NAME?</v>
      </c>
      <c r="AR5264" s="94" t="e">
        <v>#NAME?</v>
      </c>
      <c r="AS5264" s="94" t="e">
        <v>#NAME?</v>
      </c>
      <c r="AT5264" s="94" t="e">
        <v>#NAME?</v>
      </c>
    </row>
    <row r="5265" customFormat="false" ht="15" hidden="false" customHeight="true" outlineLevel="0" collapsed="false">
      <c r="A5265" s="20" t="s">
        <v>16316</v>
      </c>
      <c r="B5265" s="20" t="str">
        <f aca="false">INDEX(Table2[], MATCH(L5265, Location_ID!$D$2:$D$3098, 0), 1)</f>
        <v>040a206e-d223-4981-82d5-9d840d6a3486</v>
      </c>
      <c r="C5265" s="20" t="s">
        <v>1585</v>
      </c>
      <c r="D5265" s="230" t="s">
        <v>354</v>
      </c>
      <c r="E5265" s="20" t="s">
        <v>7134</v>
      </c>
      <c r="F5265" s="20" t="s">
        <v>7135</v>
      </c>
      <c r="G5265" s="20" t="s">
        <v>7591</v>
      </c>
      <c r="H5265" s="20"/>
      <c r="I5265" s="20" t="s">
        <v>15917</v>
      </c>
      <c r="J5265" s="20" t="s">
        <v>15918</v>
      </c>
      <c r="K5265" s="20" t="s">
        <v>7109</v>
      </c>
      <c r="L5265" s="20" t="s">
        <v>3883</v>
      </c>
      <c r="M5265" s="20" t="s">
        <v>7116</v>
      </c>
      <c r="N5265" s="20" t="s">
        <v>15902</v>
      </c>
      <c r="O5265" s="20" t="s">
        <v>15918</v>
      </c>
      <c r="P5265" s="201" t="n">
        <v>43730</v>
      </c>
      <c r="Q5265" s="201" t="n">
        <v>43763</v>
      </c>
      <c r="R5265" s="20" t="n">
        <v>1</v>
      </c>
      <c r="S5265" s="20" t="s">
        <v>7130</v>
      </c>
      <c r="T5265" s="20" t="n">
        <v>212.327471</v>
      </c>
      <c r="U5265" s="20" t="n">
        <v>159.43326261</v>
      </c>
      <c r="V5265" s="20" t="n">
        <v>265.22167939</v>
      </c>
      <c r="W5265" s="20" t="s">
        <v>11510</v>
      </c>
      <c r="X5265" s="35"/>
      <c r="Y5265" s="35" t="n">
        <v>0</v>
      </c>
      <c r="Z5265" s="35" t="n">
        <v>1</v>
      </c>
      <c r="AE5265" s="94" t="e">
        <f aca="false" t="array" ref="AE5265:AK5265">_xlfn.torow(_xlfn.unique(_xlfn._xlws.filter(cat_table[Subsector],$E5265=cat_table[Sector],"")))</f>
        <v>#NAME?</v>
      </c>
      <c r="AF5265" s="94" t="e">
        <v>#NAME?</v>
      </c>
      <c r="AG5265" s="94" t="e">
        <v>#NAME?</v>
      </c>
      <c r="AH5265" s="94" t="e">
        <v>#NAME?</v>
      </c>
      <c r="AI5265" s="94" t="e">
        <v>#NAME?</v>
      </c>
      <c r="AJ5265" s="94" t="e">
        <v>#NAME?</v>
      </c>
      <c r="AK5265" s="94" t="e">
        <v>#NAME?</v>
      </c>
      <c r="AO5265" s="94" t="e">
        <f aca="false" t="array" ref="AO5265:AT5265">_xlfn.torow(_xlfn.unique(_xlfn._xlws.filter(cat_table[Sub-subsector],($E5265=cat_table[Sector])*($F5265=cat_table[Subsector]),"")))</f>
        <v>#NAME?</v>
      </c>
      <c r="AP5265" s="94" t="e">
        <v>#NAME?</v>
      </c>
      <c r="AQ5265" s="94" t="e">
        <v>#NAME?</v>
      </c>
      <c r="AR5265" s="94" t="e">
        <v>#NAME?</v>
      </c>
      <c r="AS5265" s="94" t="e">
        <v>#NAME?</v>
      </c>
      <c r="AT5265" s="94" t="e">
        <v>#NAME?</v>
      </c>
    </row>
    <row r="5266" customFormat="false" ht="15" hidden="false" customHeight="true" outlineLevel="0" collapsed="false">
      <c r="A5266" s="20" t="s">
        <v>16317</v>
      </c>
      <c r="B5266" s="20" t="str">
        <f aca="false">INDEX(Table2[], MATCH(L5266, Location_ID!$D$2:$D$3098, 0), 1)</f>
        <v>f202df8d-db75-4c58-accc-c98162a5e974</v>
      </c>
      <c r="C5266" s="20" t="s">
        <v>1585</v>
      </c>
      <c r="D5266" s="230" t="s">
        <v>354</v>
      </c>
      <c r="E5266" s="20" t="s">
        <v>7134</v>
      </c>
      <c r="F5266" s="20" t="s">
        <v>7135</v>
      </c>
      <c r="G5266" s="20" t="s">
        <v>7591</v>
      </c>
      <c r="H5266" s="20"/>
      <c r="I5266" s="20" t="s">
        <v>15917</v>
      </c>
      <c r="J5266" s="20" t="s">
        <v>15927</v>
      </c>
      <c r="K5266" s="20" t="s">
        <v>7109</v>
      </c>
      <c r="L5266" s="20" t="s">
        <v>3885</v>
      </c>
      <c r="M5266" s="20" t="s">
        <v>7116</v>
      </c>
      <c r="N5266" s="20" t="s">
        <v>15902</v>
      </c>
      <c r="O5266" s="20" t="s">
        <v>15927</v>
      </c>
      <c r="P5266" s="201" t="n">
        <v>43730</v>
      </c>
      <c r="Q5266" s="201" t="n">
        <v>43763</v>
      </c>
      <c r="R5266" s="20" t="n">
        <v>1</v>
      </c>
      <c r="S5266" s="20" t="s">
        <v>7130</v>
      </c>
      <c r="T5266" s="20" t="n">
        <v>43.95502219</v>
      </c>
      <c r="U5266" s="20" t="n">
        <v>30.96285419</v>
      </c>
      <c r="V5266" s="20" t="n">
        <v>56.94719019</v>
      </c>
      <c r="W5266" s="20" t="s">
        <v>11510</v>
      </c>
      <c r="X5266" s="35"/>
      <c r="Y5266" s="35" t="n">
        <v>0</v>
      </c>
      <c r="Z5266" s="35" t="n">
        <v>1</v>
      </c>
      <c r="AE5266" s="94" t="e">
        <f aca="false" t="array" ref="AE5266:AK5266">_xlfn.torow(_xlfn.unique(_xlfn._xlws.filter(cat_table[Subsector],$E5266=cat_table[Sector],"")))</f>
        <v>#NAME?</v>
      </c>
      <c r="AF5266" s="94" t="e">
        <v>#NAME?</v>
      </c>
      <c r="AG5266" s="94" t="e">
        <v>#NAME?</v>
      </c>
      <c r="AH5266" s="94" t="e">
        <v>#NAME?</v>
      </c>
      <c r="AI5266" s="94" t="e">
        <v>#NAME?</v>
      </c>
      <c r="AJ5266" s="94" t="e">
        <v>#NAME?</v>
      </c>
      <c r="AK5266" s="94" t="e">
        <v>#NAME?</v>
      </c>
      <c r="AO5266" s="94" t="e">
        <f aca="false" t="array" ref="AO5266:AT5266">_xlfn.torow(_xlfn.unique(_xlfn._xlws.filter(cat_table[Sub-subsector],($E5266=cat_table[Sector])*($F5266=cat_table[Subsector]),"")))</f>
        <v>#NAME?</v>
      </c>
      <c r="AP5266" s="94" t="e">
        <v>#NAME?</v>
      </c>
      <c r="AQ5266" s="94" t="e">
        <v>#NAME?</v>
      </c>
      <c r="AR5266" s="94" t="e">
        <v>#NAME?</v>
      </c>
      <c r="AS5266" s="94" t="e">
        <v>#NAME?</v>
      </c>
      <c r="AT5266" s="94" t="e">
        <v>#NAME?</v>
      </c>
    </row>
    <row r="5267" customFormat="false" ht="15" hidden="false" customHeight="true" outlineLevel="0" collapsed="false">
      <c r="A5267" s="20" t="s">
        <v>16318</v>
      </c>
      <c r="B5267" s="20" t="str">
        <f aca="false">INDEX(Table2[], MATCH(L5267, Location_ID!$D$2:$D$3098, 0), 1)</f>
        <v>fb38885a-cbcf-4716-90f5-cc1ec2caba9d</v>
      </c>
      <c r="C5267" s="20" t="s">
        <v>1585</v>
      </c>
      <c r="D5267" s="230" t="s">
        <v>354</v>
      </c>
      <c r="E5267" s="20" t="s">
        <v>7134</v>
      </c>
      <c r="F5267" s="20" t="s">
        <v>7135</v>
      </c>
      <c r="G5267" s="20" t="s">
        <v>7591</v>
      </c>
      <c r="H5267" s="20"/>
      <c r="I5267" s="20" t="s">
        <v>15917</v>
      </c>
      <c r="J5267" s="20" t="s">
        <v>15927</v>
      </c>
      <c r="K5267" s="20" t="s">
        <v>7109</v>
      </c>
      <c r="L5267" s="20" t="s">
        <v>3887</v>
      </c>
      <c r="M5267" s="20" t="s">
        <v>7116</v>
      </c>
      <c r="N5267" s="20" t="s">
        <v>15902</v>
      </c>
      <c r="O5267" s="20" t="s">
        <v>15927</v>
      </c>
      <c r="P5267" s="201" t="n">
        <v>43730</v>
      </c>
      <c r="Q5267" s="201" t="n">
        <v>43763</v>
      </c>
      <c r="R5267" s="20" t="n">
        <v>1</v>
      </c>
      <c r="S5267" s="20" t="s">
        <v>7130</v>
      </c>
      <c r="T5267" s="20" t="n">
        <v>90.03365643</v>
      </c>
      <c r="U5267" s="20" t="n">
        <v>68.53998597</v>
      </c>
      <c r="V5267" s="20" t="n">
        <v>111.52732689</v>
      </c>
      <c r="W5267" s="20" t="s">
        <v>11510</v>
      </c>
      <c r="X5267" s="35"/>
      <c r="Y5267" s="35" t="n">
        <v>0</v>
      </c>
      <c r="Z5267" s="35" t="n">
        <v>1</v>
      </c>
      <c r="AE5267" s="94" t="e">
        <f aca="false" t="array" ref="AE5267:AK5267">_xlfn.torow(_xlfn.unique(_xlfn._xlws.filter(cat_table[Subsector],$E5267=cat_table[Sector],"")))</f>
        <v>#NAME?</v>
      </c>
      <c r="AF5267" s="94" t="e">
        <v>#NAME?</v>
      </c>
      <c r="AG5267" s="94" t="e">
        <v>#NAME?</v>
      </c>
      <c r="AH5267" s="94" t="e">
        <v>#NAME?</v>
      </c>
      <c r="AI5267" s="94" t="e">
        <v>#NAME?</v>
      </c>
      <c r="AJ5267" s="94" t="e">
        <v>#NAME?</v>
      </c>
      <c r="AK5267" s="94" t="e">
        <v>#NAME?</v>
      </c>
      <c r="AO5267" s="94" t="e">
        <f aca="false" t="array" ref="AO5267:AT5267">_xlfn.torow(_xlfn.unique(_xlfn._xlws.filter(cat_table[Sub-subsector],($E5267=cat_table[Sector])*($F5267=cat_table[Subsector]),"")))</f>
        <v>#NAME?</v>
      </c>
      <c r="AP5267" s="94" t="e">
        <v>#NAME?</v>
      </c>
      <c r="AQ5267" s="94" t="e">
        <v>#NAME?</v>
      </c>
      <c r="AR5267" s="94" t="e">
        <v>#NAME?</v>
      </c>
      <c r="AS5267" s="94" t="e">
        <v>#NAME?</v>
      </c>
      <c r="AT5267" s="94" t="e">
        <v>#NAME?</v>
      </c>
    </row>
    <row r="5268" customFormat="false" ht="15" hidden="false" customHeight="true" outlineLevel="0" collapsed="false">
      <c r="A5268" s="20" t="s">
        <v>16319</v>
      </c>
      <c r="B5268" s="20" t="str">
        <f aca="false">INDEX(Table2[], MATCH(L5268, Location_ID!$D$2:$D$3098, 0), 1)</f>
        <v>63611f6b-24c8-4acc-a653-ad63ea2095b7</v>
      </c>
      <c r="C5268" s="20" t="s">
        <v>1585</v>
      </c>
      <c r="D5268" s="230" t="s">
        <v>354</v>
      </c>
      <c r="E5268" s="20" t="s">
        <v>7134</v>
      </c>
      <c r="F5268" s="20" t="s">
        <v>7135</v>
      </c>
      <c r="G5268" s="20" t="s">
        <v>7591</v>
      </c>
      <c r="H5268" s="20"/>
      <c r="I5268" s="20" t="s">
        <v>15917</v>
      </c>
      <c r="J5268" s="20" t="s">
        <v>15932</v>
      </c>
      <c r="K5268" s="20" t="s">
        <v>7109</v>
      </c>
      <c r="L5268" s="20" t="s">
        <v>3889</v>
      </c>
      <c r="M5268" s="20" t="s">
        <v>7116</v>
      </c>
      <c r="N5268" s="20" t="s">
        <v>15902</v>
      </c>
      <c r="O5268" s="20" t="s">
        <v>15932</v>
      </c>
      <c r="P5268" s="201" t="n">
        <v>43730</v>
      </c>
      <c r="Q5268" s="201" t="n">
        <v>43763</v>
      </c>
      <c r="R5268" s="20" t="n">
        <v>1</v>
      </c>
      <c r="S5268" s="20" t="s">
        <v>7130</v>
      </c>
      <c r="T5268" s="20" t="n">
        <v>128.2824629</v>
      </c>
      <c r="U5268" s="20" t="n">
        <v>78.10368954</v>
      </c>
      <c r="V5268" s="20" t="n">
        <v>178.46123626</v>
      </c>
      <c r="W5268" s="20" t="s">
        <v>11510</v>
      </c>
      <c r="X5268" s="35"/>
      <c r="Y5268" s="35" t="n">
        <v>0</v>
      </c>
      <c r="Z5268" s="35" t="n">
        <v>1</v>
      </c>
      <c r="AE5268" s="94" t="e">
        <f aca="false" t="array" ref="AE5268:AK5268">_xlfn.torow(_xlfn.unique(_xlfn._xlws.filter(cat_table[Subsector],$E5268=cat_table[Sector],"")))</f>
        <v>#NAME?</v>
      </c>
      <c r="AF5268" s="94" t="e">
        <v>#NAME?</v>
      </c>
      <c r="AG5268" s="94" t="e">
        <v>#NAME?</v>
      </c>
      <c r="AH5268" s="94" t="e">
        <v>#NAME?</v>
      </c>
      <c r="AI5268" s="94" t="e">
        <v>#NAME?</v>
      </c>
      <c r="AJ5268" s="94" t="e">
        <v>#NAME?</v>
      </c>
      <c r="AK5268" s="94" t="e">
        <v>#NAME?</v>
      </c>
      <c r="AO5268" s="94" t="e">
        <f aca="false" t="array" ref="AO5268:AT5268">_xlfn.torow(_xlfn.unique(_xlfn._xlws.filter(cat_table[Sub-subsector],($E5268=cat_table[Sector])*($F5268=cat_table[Subsector]),"")))</f>
        <v>#NAME?</v>
      </c>
      <c r="AP5268" s="94" t="e">
        <v>#NAME?</v>
      </c>
      <c r="AQ5268" s="94" t="e">
        <v>#NAME?</v>
      </c>
      <c r="AR5268" s="94" t="e">
        <v>#NAME?</v>
      </c>
      <c r="AS5268" s="94" t="e">
        <v>#NAME?</v>
      </c>
      <c r="AT5268" s="94" t="e">
        <v>#NAME?</v>
      </c>
    </row>
    <row r="5269" customFormat="false" ht="15" hidden="false" customHeight="true" outlineLevel="0" collapsed="false">
      <c r="A5269" s="20" t="s">
        <v>16320</v>
      </c>
      <c r="B5269" s="20" t="str">
        <f aca="false">INDEX(Table2[], MATCH(L5269, Location_ID!$D$2:$D$3098, 0), 1)</f>
        <v>2d603b6a-f017-4fc5-92c7-e4eb6bc12e6d</v>
      </c>
      <c r="C5269" s="20" t="s">
        <v>1585</v>
      </c>
      <c r="D5269" s="230" t="s">
        <v>354</v>
      </c>
      <c r="E5269" s="20" t="s">
        <v>7134</v>
      </c>
      <c r="F5269" s="20" t="s">
        <v>7135</v>
      </c>
      <c r="G5269" s="20" t="s">
        <v>7591</v>
      </c>
      <c r="H5269" s="20"/>
      <c r="I5269" s="20" t="s">
        <v>15917</v>
      </c>
      <c r="J5269" s="20" t="s">
        <v>15918</v>
      </c>
      <c r="K5269" s="20" t="s">
        <v>7109</v>
      </c>
      <c r="L5269" s="20" t="s">
        <v>3891</v>
      </c>
      <c r="M5269" s="20" t="s">
        <v>7116</v>
      </c>
      <c r="N5269" s="20" t="s">
        <v>15902</v>
      </c>
      <c r="O5269" s="20" t="s">
        <v>15918</v>
      </c>
      <c r="P5269" s="201" t="n">
        <v>43730</v>
      </c>
      <c r="Q5269" s="201" t="n">
        <v>43763</v>
      </c>
      <c r="R5269" s="20" t="n">
        <v>1</v>
      </c>
      <c r="S5269" s="20" t="s">
        <v>7130</v>
      </c>
      <c r="T5269" s="20" t="n">
        <v>73.5892057</v>
      </c>
      <c r="U5269" s="20" t="n">
        <v>49.1203762</v>
      </c>
      <c r="V5269" s="20" t="n">
        <v>98.0580352</v>
      </c>
      <c r="W5269" s="20" t="s">
        <v>11510</v>
      </c>
      <c r="X5269" s="35"/>
      <c r="Y5269" s="35" t="n">
        <v>0</v>
      </c>
      <c r="Z5269" s="35" t="n">
        <v>1</v>
      </c>
      <c r="AE5269" s="94" t="e">
        <f aca="false" t="array" ref="AE5269:AK5269">_xlfn.torow(_xlfn.unique(_xlfn._xlws.filter(cat_table[Subsector],$E5269=cat_table[Sector],"")))</f>
        <v>#NAME?</v>
      </c>
      <c r="AF5269" s="94" t="e">
        <v>#NAME?</v>
      </c>
      <c r="AG5269" s="94" t="e">
        <v>#NAME?</v>
      </c>
      <c r="AH5269" s="94" t="e">
        <v>#NAME?</v>
      </c>
      <c r="AI5269" s="94" t="e">
        <v>#NAME?</v>
      </c>
      <c r="AJ5269" s="94" t="e">
        <v>#NAME?</v>
      </c>
      <c r="AK5269" s="94" t="e">
        <v>#NAME?</v>
      </c>
      <c r="AO5269" s="94" t="e">
        <f aca="false" t="array" ref="AO5269:AT5269">_xlfn.torow(_xlfn.unique(_xlfn._xlws.filter(cat_table[Sub-subsector],($E5269=cat_table[Sector])*($F5269=cat_table[Subsector]),"")))</f>
        <v>#NAME?</v>
      </c>
      <c r="AP5269" s="94" t="e">
        <v>#NAME?</v>
      </c>
      <c r="AQ5269" s="94" t="e">
        <v>#NAME?</v>
      </c>
      <c r="AR5269" s="94" t="e">
        <v>#NAME?</v>
      </c>
      <c r="AS5269" s="94" t="e">
        <v>#NAME?</v>
      </c>
      <c r="AT5269" s="94" t="e">
        <v>#NAME?</v>
      </c>
    </row>
    <row r="5270" customFormat="false" ht="15" hidden="false" customHeight="true" outlineLevel="0" collapsed="false">
      <c r="A5270" s="20" t="s">
        <v>16321</v>
      </c>
      <c r="B5270" s="20" t="str">
        <f aca="false">INDEX(Table2[], MATCH(L5270, Location_ID!$D$2:$D$3098, 0), 1)</f>
        <v>c98b2169-984c-4bbc-87ea-713b8aee38c7</v>
      </c>
      <c r="C5270" s="20" t="s">
        <v>1585</v>
      </c>
      <c r="D5270" s="230" t="s">
        <v>354</v>
      </c>
      <c r="E5270" s="20" t="s">
        <v>7134</v>
      </c>
      <c r="F5270" s="20" t="s">
        <v>7135</v>
      </c>
      <c r="G5270" s="20" t="s">
        <v>7591</v>
      </c>
      <c r="H5270" s="20"/>
      <c r="I5270" s="20" t="s">
        <v>15917</v>
      </c>
      <c r="J5270" s="20" t="s">
        <v>15932</v>
      </c>
      <c r="K5270" s="20" t="s">
        <v>7109</v>
      </c>
      <c r="L5270" s="20" t="s">
        <v>3893</v>
      </c>
      <c r="M5270" s="20" t="s">
        <v>7116</v>
      </c>
      <c r="N5270" s="20" t="s">
        <v>15902</v>
      </c>
      <c r="O5270" s="20" t="s">
        <v>15932</v>
      </c>
      <c r="P5270" s="201" t="n">
        <v>43730</v>
      </c>
      <c r="Q5270" s="201" t="n">
        <v>43763</v>
      </c>
      <c r="R5270" s="20" t="n">
        <v>1</v>
      </c>
      <c r="S5270" s="20" t="s">
        <v>7130</v>
      </c>
      <c r="T5270" s="20" t="n">
        <v>459.3437372</v>
      </c>
      <c r="U5270" s="20" t="n">
        <v>306.3160147</v>
      </c>
      <c r="V5270" s="20" t="n">
        <v>612.3714597</v>
      </c>
      <c r="W5270" s="20" t="s">
        <v>11510</v>
      </c>
      <c r="X5270" s="35"/>
      <c r="Y5270" s="35" t="n">
        <v>0</v>
      </c>
      <c r="Z5270" s="35" t="n">
        <v>1</v>
      </c>
      <c r="AE5270" s="94" t="e">
        <f aca="false" t="array" ref="AE5270:AK5270">_xlfn.torow(_xlfn.unique(_xlfn._xlws.filter(cat_table[Subsector],$E5270=cat_table[Sector],"")))</f>
        <v>#NAME?</v>
      </c>
      <c r="AF5270" s="94" t="e">
        <v>#NAME?</v>
      </c>
      <c r="AG5270" s="94" t="e">
        <v>#NAME?</v>
      </c>
      <c r="AH5270" s="94" t="e">
        <v>#NAME?</v>
      </c>
      <c r="AI5270" s="94" t="e">
        <v>#NAME?</v>
      </c>
      <c r="AJ5270" s="94" t="e">
        <v>#NAME?</v>
      </c>
      <c r="AK5270" s="94" t="e">
        <v>#NAME?</v>
      </c>
      <c r="AO5270" s="94" t="e">
        <f aca="false" t="array" ref="AO5270:AT5270">_xlfn.torow(_xlfn.unique(_xlfn._xlws.filter(cat_table[Sub-subsector],($E5270=cat_table[Sector])*($F5270=cat_table[Subsector]),"")))</f>
        <v>#NAME?</v>
      </c>
      <c r="AP5270" s="94" t="e">
        <v>#NAME?</v>
      </c>
      <c r="AQ5270" s="94" t="e">
        <v>#NAME?</v>
      </c>
      <c r="AR5270" s="94" t="e">
        <v>#NAME?</v>
      </c>
      <c r="AS5270" s="94" t="e">
        <v>#NAME?</v>
      </c>
      <c r="AT5270" s="94" t="e">
        <v>#NAME?</v>
      </c>
    </row>
    <row r="5271" customFormat="false" ht="15" hidden="false" customHeight="true" outlineLevel="0" collapsed="false">
      <c r="A5271" s="20" t="s">
        <v>16322</v>
      </c>
      <c r="B5271" s="20" t="str">
        <f aca="false">INDEX(Table2[], MATCH(L5271, Location_ID!$D$2:$D$3098, 0), 1)</f>
        <v>be251b00-8b5c-4f0a-951c-3edb4b8e8a73</v>
      </c>
      <c r="C5271" s="20" t="s">
        <v>1585</v>
      </c>
      <c r="D5271" s="230" t="s">
        <v>354</v>
      </c>
      <c r="E5271" s="20" t="s">
        <v>7134</v>
      </c>
      <c r="F5271" s="20" t="s">
        <v>7135</v>
      </c>
      <c r="G5271" s="20" t="s">
        <v>7591</v>
      </c>
      <c r="H5271" s="20"/>
      <c r="I5271" s="20" t="s">
        <v>15917</v>
      </c>
      <c r="J5271" s="20" t="s">
        <v>317</v>
      </c>
      <c r="K5271" s="20" t="s">
        <v>7109</v>
      </c>
      <c r="L5271" s="20" t="s">
        <v>3895</v>
      </c>
      <c r="M5271" s="20" t="s">
        <v>7116</v>
      </c>
      <c r="N5271" s="20" t="s">
        <v>15902</v>
      </c>
      <c r="O5271" s="20" t="s">
        <v>317</v>
      </c>
      <c r="P5271" s="201" t="n">
        <v>43730</v>
      </c>
      <c r="Q5271" s="201" t="n">
        <v>43763</v>
      </c>
      <c r="R5271" s="20" t="n">
        <v>1</v>
      </c>
      <c r="S5271" s="20" t="s">
        <v>7130</v>
      </c>
      <c r="T5271" s="20" t="n">
        <v>40.4219705</v>
      </c>
      <c r="U5271" s="20" t="n">
        <v>22.5517869</v>
      </c>
      <c r="V5271" s="20" t="n">
        <v>58.2921541</v>
      </c>
      <c r="W5271" s="20" t="s">
        <v>11510</v>
      </c>
      <c r="X5271" s="35"/>
      <c r="Y5271" s="35" t="n">
        <v>0</v>
      </c>
      <c r="Z5271" s="35" t="n">
        <v>1</v>
      </c>
      <c r="AE5271" s="94" t="e">
        <f aca="false" t="array" ref="AE5271:AK5271">_xlfn.torow(_xlfn.unique(_xlfn._xlws.filter(cat_table[Subsector],$E5271=cat_table[Sector],"")))</f>
        <v>#NAME?</v>
      </c>
      <c r="AF5271" s="94" t="e">
        <v>#NAME?</v>
      </c>
      <c r="AG5271" s="94" t="e">
        <v>#NAME?</v>
      </c>
      <c r="AH5271" s="94" t="e">
        <v>#NAME?</v>
      </c>
      <c r="AI5271" s="94" t="e">
        <v>#NAME?</v>
      </c>
      <c r="AJ5271" s="94" t="e">
        <v>#NAME?</v>
      </c>
      <c r="AK5271" s="94" t="e">
        <v>#NAME?</v>
      </c>
      <c r="AO5271" s="94" t="e">
        <f aca="false" t="array" ref="AO5271:AT5271">_xlfn.torow(_xlfn.unique(_xlfn._xlws.filter(cat_table[Sub-subsector],($E5271=cat_table[Sector])*($F5271=cat_table[Subsector]),"")))</f>
        <v>#NAME?</v>
      </c>
      <c r="AP5271" s="94" t="e">
        <v>#NAME?</v>
      </c>
      <c r="AQ5271" s="94" t="e">
        <v>#NAME?</v>
      </c>
      <c r="AR5271" s="94" t="e">
        <v>#NAME?</v>
      </c>
      <c r="AS5271" s="94" t="e">
        <v>#NAME?</v>
      </c>
      <c r="AT5271" s="94" t="e">
        <v>#NAME?</v>
      </c>
    </row>
    <row r="5272" customFormat="false" ht="15" hidden="false" customHeight="true" outlineLevel="0" collapsed="false">
      <c r="A5272" s="20" t="s">
        <v>16323</v>
      </c>
      <c r="B5272" s="20" t="str">
        <f aca="false">INDEX(Table2[], MATCH(L5272, Location_ID!$D$2:$D$3098, 0), 1)</f>
        <v>1106ecaf-d9ef-40ca-83be-9cee9f835dba</v>
      </c>
      <c r="C5272" s="20" t="s">
        <v>1585</v>
      </c>
      <c r="D5272" s="230" t="s">
        <v>354</v>
      </c>
      <c r="E5272" s="20" t="s">
        <v>7134</v>
      </c>
      <c r="F5272" s="20" t="s">
        <v>7135</v>
      </c>
      <c r="G5272" s="20" t="s">
        <v>7591</v>
      </c>
      <c r="H5272" s="20"/>
      <c r="I5272" s="20" t="s">
        <v>15917</v>
      </c>
      <c r="J5272" s="20" t="s">
        <v>15932</v>
      </c>
      <c r="K5272" s="20" t="s">
        <v>7109</v>
      </c>
      <c r="L5272" s="20" t="s">
        <v>3897</v>
      </c>
      <c r="M5272" s="20" t="s">
        <v>7116</v>
      </c>
      <c r="N5272" s="20" t="s">
        <v>15902</v>
      </c>
      <c r="O5272" s="20" t="s">
        <v>15932</v>
      </c>
      <c r="P5272" s="201" t="n">
        <v>43730</v>
      </c>
      <c r="Q5272" s="201" t="n">
        <v>43763</v>
      </c>
      <c r="R5272" s="20" t="n">
        <v>1</v>
      </c>
      <c r="S5272" s="20" t="s">
        <v>7130</v>
      </c>
      <c r="T5272" s="20" t="n">
        <v>37.5807507</v>
      </c>
      <c r="U5272" s="20" t="n">
        <v>23.1133526</v>
      </c>
      <c r="V5272" s="20" t="n">
        <v>52.0481488</v>
      </c>
      <c r="W5272" s="20" t="s">
        <v>11510</v>
      </c>
      <c r="X5272" s="35"/>
      <c r="Y5272" s="35" t="n">
        <v>0</v>
      </c>
      <c r="Z5272" s="35" t="n">
        <v>1</v>
      </c>
      <c r="AE5272" s="94" t="e">
        <f aca="false" t="array" ref="AE5272:AK5272">_xlfn.torow(_xlfn.unique(_xlfn._xlws.filter(cat_table[Subsector],$E5272=cat_table[Sector],"")))</f>
        <v>#NAME?</v>
      </c>
      <c r="AF5272" s="94" t="e">
        <v>#NAME?</v>
      </c>
      <c r="AG5272" s="94" t="e">
        <v>#NAME?</v>
      </c>
      <c r="AH5272" s="94" t="e">
        <v>#NAME?</v>
      </c>
      <c r="AI5272" s="94" t="e">
        <v>#NAME?</v>
      </c>
      <c r="AJ5272" s="94" t="e">
        <v>#NAME?</v>
      </c>
      <c r="AK5272" s="94" t="e">
        <v>#NAME?</v>
      </c>
      <c r="AO5272" s="94" t="e">
        <f aca="false" t="array" ref="AO5272:AT5272">_xlfn.torow(_xlfn.unique(_xlfn._xlws.filter(cat_table[Sub-subsector],($E5272=cat_table[Sector])*($F5272=cat_table[Subsector]),"")))</f>
        <v>#NAME?</v>
      </c>
      <c r="AP5272" s="94" t="e">
        <v>#NAME?</v>
      </c>
      <c r="AQ5272" s="94" t="e">
        <v>#NAME?</v>
      </c>
      <c r="AR5272" s="94" t="e">
        <v>#NAME?</v>
      </c>
      <c r="AS5272" s="94" t="e">
        <v>#NAME?</v>
      </c>
      <c r="AT5272" s="94" t="e">
        <v>#NAME?</v>
      </c>
    </row>
    <row r="5273" customFormat="false" ht="15" hidden="false" customHeight="true" outlineLevel="0" collapsed="false">
      <c r="A5273" s="20" t="s">
        <v>16324</v>
      </c>
      <c r="B5273" s="20" t="str">
        <f aca="false">INDEX(Table2[], MATCH(L5273, Location_ID!$D$2:$D$3098, 0), 1)</f>
        <v>fa947dd3-fc4c-4adb-a611-198fa68edf52</v>
      </c>
      <c r="C5273" s="20" t="s">
        <v>1585</v>
      </c>
      <c r="D5273" s="230" t="s">
        <v>354</v>
      </c>
      <c r="E5273" s="20" t="s">
        <v>7134</v>
      </c>
      <c r="F5273" s="20" t="s">
        <v>7135</v>
      </c>
      <c r="G5273" s="20" t="s">
        <v>7591</v>
      </c>
      <c r="H5273" s="20"/>
      <c r="I5273" s="20" t="s">
        <v>15917</v>
      </c>
      <c r="J5273" s="20" t="s">
        <v>15918</v>
      </c>
      <c r="K5273" s="20" t="s">
        <v>7109</v>
      </c>
      <c r="L5273" s="20" t="s">
        <v>3899</v>
      </c>
      <c r="M5273" s="20" t="s">
        <v>7116</v>
      </c>
      <c r="N5273" s="20" t="s">
        <v>15902</v>
      </c>
      <c r="O5273" s="20" t="s">
        <v>15918</v>
      </c>
      <c r="P5273" s="201" t="n">
        <v>43730</v>
      </c>
      <c r="Q5273" s="201" t="n">
        <v>43763</v>
      </c>
      <c r="R5273" s="20" t="n">
        <v>1</v>
      </c>
      <c r="S5273" s="20" t="s">
        <v>7130</v>
      </c>
      <c r="T5273" s="20" t="n">
        <v>68.83935733</v>
      </c>
      <c r="U5273" s="20" t="n">
        <v>51.76761248</v>
      </c>
      <c r="V5273" s="20" t="n">
        <v>85.91110218</v>
      </c>
      <c r="W5273" s="20" t="s">
        <v>11510</v>
      </c>
      <c r="X5273" s="35"/>
      <c r="Y5273" s="35" t="n">
        <v>0</v>
      </c>
      <c r="Z5273" s="35" t="n">
        <v>1</v>
      </c>
      <c r="AE5273" s="94" t="e">
        <f aca="false" t="array" ref="AE5273:AK5273">_xlfn.torow(_xlfn.unique(_xlfn._xlws.filter(cat_table[Subsector],$E5273=cat_table[Sector],"")))</f>
        <v>#NAME?</v>
      </c>
      <c r="AF5273" s="94" t="e">
        <v>#NAME?</v>
      </c>
      <c r="AG5273" s="94" t="e">
        <v>#NAME?</v>
      </c>
      <c r="AH5273" s="94" t="e">
        <v>#NAME?</v>
      </c>
      <c r="AI5273" s="94" t="e">
        <v>#NAME?</v>
      </c>
      <c r="AJ5273" s="94" t="e">
        <v>#NAME?</v>
      </c>
      <c r="AK5273" s="94" t="e">
        <v>#NAME?</v>
      </c>
      <c r="AO5273" s="94" t="e">
        <f aca="false" t="array" ref="AO5273:AT5273">_xlfn.torow(_xlfn.unique(_xlfn._xlws.filter(cat_table[Sub-subsector],($E5273=cat_table[Sector])*($F5273=cat_table[Subsector]),"")))</f>
        <v>#NAME?</v>
      </c>
      <c r="AP5273" s="94" t="e">
        <v>#NAME?</v>
      </c>
      <c r="AQ5273" s="94" t="e">
        <v>#NAME?</v>
      </c>
      <c r="AR5273" s="94" t="e">
        <v>#NAME?</v>
      </c>
      <c r="AS5273" s="94" t="e">
        <v>#NAME?</v>
      </c>
      <c r="AT5273" s="94" t="e">
        <v>#NAME?</v>
      </c>
    </row>
    <row r="5274" customFormat="false" ht="15" hidden="false" customHeight="true" outlineLevel="0" collapsed="false">
      <c r="A5274" s="20" t="s">
        <v>16325</v>
      </c>
      <c r="B5274" s="20" t="str">
        <f aca="false">INDEX(Table2[], MATCH(L5274, Location_ID!$D$2:$D$3098, 0), 1)</f>
        <v>214dfe58-a8ed-4611-b579-f60c7806a896</v>
      </c>
      <c r="C5274" s="20" t="s">
        <v>1585</v>
      </c>
      <c r="D5274" s="230" t="s">
        <v>354</v>
      </c>
      <c r="E5274" s="20" t="s">
        <v>7134</v>
      </c>
      <c r="F5274" s="20" t="s">
        <v>7135</v>
      </c>
      <c r="G5274" s="20" t="s">
        <v>7591</v>
      </c>
      <c r="H5274" s="20"/>
      <c r="I5274" s="20" t="s">
        <v>15917</v>
      </c>
      <c r="J5274" s="20" t="s">
        <v>15918</v>
      </c>
      <c r="K5274" s="20" t="s">
        <v>7109</v>
      </c>
      <c r="L5274" s="20" t="s">
        <v>3901</v>
      </c>
      <c r="M5274" s="20" t="s">
        <v>7116</v>
      </c>
      <c r="N5274" s="20" t="s">
        <v>15902</v>
      </c>
      <c r="O5274" s="20" t="s">
        <v>15918</v>
      </c>
      <c r="P5274" s="201" t="n">
        <v>43730</v>
      </c>
      <c r="Q5274" s="201" t="n">
        <v>43763</v>
      </c>
      <c r="R5274" s="20" t="n">
        <v>1</v>
      </c>
      <c r="S5274" s="20" t="s">
        <v>7130</v>
      </c>
      <c r="T5274" s="20" t="n">
        <v>119.7825422</v>
      </c>
      <c r="U5274" s="20" t="n">
        <v>90.72848246</v>
      </c>
      <c r="V5274" s="20" t="n">
        <v>148.83660194</v>
      </c>
      <c r="W5274" s="20" t="s">
        <v>11510</v>
      </c>
      <c r="X5274" s="35"/>
      <c r="Y5274" s="35" t="n">
        <v>0</v>
      </c>
      <c r="Z5274" s="35" t="n">
        <v>1</v>
      </c>
      <c r="AE5274" s="94" t="e">
        <f aca="false" t="array" ref="AE5274:AK5274">_xlfn.torow(_xlfn.unique(_xlfn._xlws.filter(cat_table[Subsector],$E5274=cat_table[Sector],"")))</f>
        <v>#NAME?</v>
      </c>
      <c r="AF5274" s="94" t="e">
        <v>#NAME?</v>
      </c>
      <c r="AG5274" s="94" t="e">
        <v>#NAME?</v>
      </c>
      <c r="AH5274" s="94" t="e">
        <v>#NAME?</v>
      </c>
      <c r="AI5274" s="94" t="e">
        <v>#NAME?</v>
      </c>
      <c r="AJ5274" s="94" t="e">
        <v>#NAME?</v>
      </c>
      <c r="AK5274" s="94" t="e">
        <v>#NAME?</v>
      </c>
      <c r="AO5274" s="94" t="e">
        <f aca="false" t="array" ref="AO5274:AT5274">_xlfn.torow(_xlfn.unique(_xlfn._xlws.filter(cat_table[Sub-subsector],($E5274=cat_table[Sector])*($F5274=cat_table[Subsector]),"")))</f>
        <v>#NAME?</v>
      </c>
      <c r="AP5274" s="94" t="e">
        <v>#NAME?</v>
      </c>
      <c r="AQ5274" s="94" t="e">
        <v>#NAME?</v>
      </c>
      <c r="AR5274" s="94" t="e">
        <v>#NAME?</v>
      </c>
      <c r="AS5274" s="94" t="e">
        <v>#NAME?</v>
      </c>
      <c r="AT5274" s="94" t="e">
        <v>#NAME?</v>
      </c>
    </row>
    <row r="5275" customFormat="false" ht="15" hidden="false" customHeight="true" outlineLevel="0" collapsed="false">
      <c r="A5275" s="20" t="s">
        <v>16326</v>
      </c>
      <c r="B5275" s="20" t="str">
        <f aca="false">INDEX(Table2[], MATCH(L5275, Location_ID!$D$2:$D$3098, 0), 1)</f>
        <v>d08f345b-3e77-4f5b-880f-ef09ad408e63</v>
      </c>
      <c r="C5275" s="20" t="s">
        <v>1585</v>
      </c>
      <c r="D5275" s="230" t="s">
        <v>354</v>
      </c>
      <c r="E5275" s="20" t="s">
        <v>7134</v>
      </c>
      <c r="F5275" s="20" t="s">
        <v>7135</v>
      </c>
      <c r="G5275" s="20" t="s">
        <v>7591</v>
      </c>
      <c r="H5275" s="20"/>
      <c r="I5275" s="20" t="s">
        <v>15917</v>
      </c>
      <c r="J5275" s="20" t="s">
        <v>15922</v>
      </c>
      <c r="K5275" s="20" t="s">
        <v>7109</v>
      </c>
      <c r="L5275" s="20" t="s">
        <v>3903</v>
      </c>
      <c r="M5275" s="20" t="s">
        <v>7116</v>
      </c>
      <c r="N5275" s="20" t="s">
        <v>15902</v>
      </c>
      <c r="O5275" s="20" t="s">
        <v>15922</v>
      </c>
      <c r="P5275" s="201" t="n">
        <v>43730</v>
      </c>
      <c r="Q5275" s="201" t="n">
        <v>43763</v>
      </c>
      <c r="R5275" s="20" t="n">
        <v>1</v>
      </c>
      <c r="S5275" s="20" t="s">
        <v>7130</v>
      </c>
      <c r="T5275" s="20" t="n">
        <v>229.3416398</v>
      </c>
      <c r="U5275" s="20" t="n">
        <v>161.71033788</v>
      </c>
      <c r="V5275" s="20" t="n">
        <v>296.97294172</v>
      </c>
      <c r="W5275" s="20" t="s">
        <v>11510</v>
      </c>
      <c r="X5275" s="35"/>
      <c r="Y5275" s="35" t="n">
        <v>0</v>
      </c>
      <c r="Z5275" s="35" t="n">
        <v>1</v>
      </c>
      <c r="AE5275" s="94" t="e">
        <f aca="false" t="array" ref="AE5275:AK5275">_xlfn.torow(_xlfn.unique(_xlfn._xlws.filter(cat_table[Subsector],$E5275=cat_table[Sector],"")))</f>
        <v>#NAME?</v>
      </c>
      <c r="AF5275" s="94" t="e">
        <v>#NAME?</v>
      </c>
      <c r="AG5275" s="94" t="e">
        <v>#NAME?</v>
      </c>
      <c r="AH5275" s="94" t="e">
        <v>#NAME?</v>
      </c>
      <c r="AI5275" s="94" t="e">
        <v>#NAME?</v>
      </c>
      <c r="AJ5275" s="94" t="e">
        <v>#NAME?</v>
      </c>
      <c r="AK5275" s="94" t="e">
        <v>#NAME?</v>
      </c>
      <c r="AO5275" s="94" t="e">
        <f aca="false" t="array" ref="AO5275:AT5275">_xlfn.torow(_xlfn.unique(_xlfn._xlws.filter(cat_table[Sub-subsector],($E5275=cat_table[Sector])*($F5275=cat_table[Subsector]),"")))</f>
        <v>#NAME?</v>
      </c>
      <c r="AP5275" s="94" t="e">
        <v>#NAME?</v>
      </c>
      <c r="AQ5275" s="94" t="e">
        <v>#NAME?</v>
      </c>
      <c r="AR5275" s="94" t="e">
        <v>#NAME?</v>
      </c>
      <c r="AS5275" s="94" t="e">
        <v>#NAME?</v>
      </c>
      <c r="AT5275" s="94" t="e">
        <v>#NAME?</v>
      </c>
    </row>
    <row r="5276" customFormat="false" ht="15" hidden="false" customHeight="true" outlineLevel="0" collapsed="false">
      <c r="A5276" s="20" t="s">
        <v>16327</v>
      </c>
      <c r="B5276" s="20" t="str">
        <f aca="false">INDEX(Table2[], MATCH(L5276, Location_ID!$D$2:$D$3098, 0), 1)</f>
        <v>99ccfa69-b75d-42bb-b153-bc282d25fdc7</v>
      </c>
      <c r="C5276" s="20" t="s">
        <v>1585</v>
      </c>
      <c r="D5276" s="230" t="s">
        <v>354</v>
      </c>
      <c r="E5276" s="20" t="s">
        <v>7134</v>
      </c>
      <c r="F5276" s="20" t="s">
        <v>7135</v>
      </c>
      <c r="G5276" s="20" t="s">
        <v>7591</v>
      </c>
      <c r="H5276" s="20"/>
      <c r="I5276" s="20" t="s">
        <v>15917</v>
      </c>
      <c r="J5276" s="20" t="s">
        <v>15922</v>
      </c>
      <c r="K5276" s="20" t="s">
        <v>7109</v>
      </c>
      <c r="L5276" s="20" t="s">
        <v>3905</v>
      </c>
      <c r="M5276" s="20" t="s">
        <v>7116</v>
      </c>
      <c r="N5276" s="20" t="s">
        <v>15902</v>
      </c>
      <c r="O5276" s="20" t="s">
        <v>15922</v>
      </c>
      <c r="P5276" s="201" t="n">
        <v>43730</v>
      </c>
      <c r="Q5276" s="201" t="n">
        <v>43763</v>
      </c>
      <c r="R5276" s="20" t="n">
        <v>1</v>
      </c>
      <c r="S5276" s="20" t="s">
        <v>7130</v>
      </c>
      <c r="T5276" s="20" t="n">
        <v>168.45702</v>
      </c>
      <c r="U5276" s="20" t="n">
        <v>112.64988811</v>
      </c>
      <c r="V5276" s="20" t="n">
        <v>224.26415189</v>
      </c>
      <c r="W5276" s="20" t="s">
        <v>11510</v>
      </c>
      <c r="X5276" s="35"/>
      <c r="Y5276" s="35" t="n">
        <v>0</v>
      </c>
      <c r="Z5276" s="35" t="n">
        <v>1</v>
      </c>
      <c r="AE5276" s="94" t="e">
        <f aca="false" t="array" ref="AE5276:AK5276">_xlfn.torow(_xlfn.unique(_xlfn._xlws.filter(cat_table[Subsector],$E5276=cat_table[Sector],"")))</f>
        <v>#NAME?</v>
      </c>
      <c r="AF5276" s="94" t="e">
        <v>#NAME?</v>
      </c>
      <c r="AG5276" s="94" t="e">
        <v>#NAME?</v>
      </c>
      <c r="AH5276" s="94" t="e">
        <v>#NAME?</v>
      </c>
      <c r="AI5276" s="94" t="e">
        <v>#NAME?</v>
      </c>
      <c r="AJ5276" s="94" t="e">
        <v>#NAME?</v>
      </c>
      <c r="AK5276" s="94" t="e">
        <v>#NAME?</v>
      </c>
      <c r="AO5276" s="94" t="e">
        <f aca="false" t="array" ref="AO5276:AT5276">_xlfn.torow(_xlfn.unique(_xlfn._xlws.filter(cat_table[Sub-subsector],($E5276=cat_table[Sector])*($F5276=cat_table[Subsector]),"")))</f>
        <v>#NAME?</v>
      </c>
      <c r="AP5276" s="94" t="e">
        <v>#NAME?</v>
      </c>
      <c r="AQ5276" s="94" t="e">
        <v>#NAME?</v>
      </c>
      <c r="AR5276" s="94" t="e">
        <v>#NAME?</v>
      </c>
      <c r="AS5276" s="94" t="e">
        <v>#NAME?</v>
      </c>
      <c r="AT5276" s="94" t="e">
        <v>#NAME?</v>
      </c>
    </row>
    <row r="5277" customFormat="false" ht="15" hidden="false" customHeight="true" outlineLevel="0" collapsed="false">
      <c r="A5277" s="20" t="s">
        <v>16328</v>
      </c>
      <c r="B5277" s="20" t="str">
        <f aca="false">INDEX(Table2[], MATCH(L5277, Location_ID!$D$2:$D$3098, 0), 1)</f>
        <v>97d56e96-db25-43cb-8509-f23efa2cc3e4</v>
      </c>
      <c r="C5277" s="20" t="s">
        <v>1585</v>
      </c>
      <c r="D5277" s="230" t="s">
        <v>354</v>
      </c>
      <c r="E5277" s="20" t="s">
        <v>7134</v>
      </c>
      <c r="F5277" s="20" t="s">
        <v>7135</v>
      </c>
      <c r="G5277" s="20" t="s">
        <v>7591</v>
      </c>
      <c r="H5277" s="20"/>
      <c r="I5277" s="20" t="s">
        <v>15917</v>
      </c>
      <c r="J5277" s="20" t="s">
        <v>15932</v>
      </c>
      <c r="K5277" s="20" t="s">
        <v>7109</v>
      </c>
      <c r="L5277" s="20" t="s">
        <v>3907</v>
      </c>
      <c r="M5277" s="20" t="s">
        <v>7116</v>
      </c>
      <c r="N5277" s="20" t="s">
        <v>15902</v>
      </c>
      <c r="O5277" s="20" t="s">
        <v>15932</v>
      </c>
      <c r="P5277" s="201" t="n">
        <v>43730</v>
      </c>
      <c r="Q5277" s="201" t="n">
        <v>43763</v>
      </c>
      <c r="R5277" s="20" t="n">
        <v>1</v>
      </c>
      <c r="S5277" s="20" t="s">
        <v>7130</v>
      </c>
      <c r="T5277" s="20" t="n">
        <v>160.4001367</v>
      </c>
      <c r="U5277" s="20" t="n">
        <v>105.86560181</v>
      </c>
      <c r="V5277" s="20" t="n">
        <v>214.93467159</v>
      </c>
      <c r="W5277" s="20" t="s">
        <v>11510</v>
      </c>
      <c r="X5277" s="35"/>
      <c r="Y5277" s="35" t="n">
        <v>0</v>
      </c>
      <c r="Z5277" s="35" t="n">
        <v>1</v>
      </c>
      <c r="AE5277" s="94" t="e">
        <f aca="false" t="array" ref="AE5277:AK5277">_xlfn.torow(_xlfn.unique(_xlfn._xlws.filter(cat_table[Subsector],$E5277=cat_table[Sector],"")))</f>
        <v>#NAME?</v>
      </c>
      <c r="AF5277" s="94" t="e">
        <v>#NAME?</v>
      </c>
      <c r="AG5277" s="94" t="e">
        <v>#NAME?</v>
      </c>
      <c r="AH5277" s="94" t="e">
        <v>#NAME?</v>
      </c>
      <c r="AI5277" s="94" t="e">
        <v>#NAME?</v>
      </c>
      <c r="AJ5277" s="94" t="e">
        <v>#NAME?</v>
      </c>
      <c r="AK5277" s="94" t="e">
        <v>#NAME?</v>
      </c>
      <c r="AO5277" s="94" t="e">
        <f aca="false" t="array" ref="AO5277:AT5277">_xlfn.torow(_xlfn.unique(_xlfn._xlws.filter(cat_table[Sub-subsector],($E5277=cat_table[Sector])*($F5277=cat_table[Subsector]),"")))</f>
        <v>#NAME?</v>
      </c>
      <c r="AP5277" s="94" t="e">
        <v>#NAME?</v>
      </c>
      <c r="AQ5277" s="94" t="e">
        <v>#NAME?</v>
      </c>
      <c r="AR5277" s="94" t="e">
        <v>#NAME?</v>
      </c>
      <c r="AS5277" s="94" t="e">
        <v>#NAME?</v>
      </c>
      <c r="AT5277" s="94" t="e">
        <v>#NAME?</v>
      </c>
    </row>
    <row r="5278" customFormat="false" ht="15" hidden="false" customHeight="true" outlineLevel="0" collapsed="false">
      <c r="A5278" s="20" t="s">
        <v>16329</v>
      </c>
      <c r="B5278" s="20" t="str">
        <f aca="false">INDEX(Table2[], MATCH(L5278, Location_ID!$D$2:$D$3098, 0), 1)</f>
        <v>c1a20f86-ebd2-430f-a127-af49b3c80f79</v>
      </c>
      <c r="C5278" s="20" t="s">
        <v>1585</v>
      </c>
      <c r="D5278" s="230" t="s">
        <v>354</v>
      </c>
      <c r="E5278" s="20" t="s">
        <v>7134</v>
      </c>
      <c r="F5278" s="20" t="s">
        <v>7135</v>
      </c>
      <c r="G5278" s="20" t="s">
        <v>7591</v>
      </c>
      <c r="H5278" s="20"/>
      <c r="I5278" s="20" t="s">
        <v>15917</v>
      </c>
      <c r="J5278" s="20" t="s">
        <v>15918</v>
      </c>
      <c r="K5278" s="20" t="s">
        <v>7109</v>
      </c>
      <c r="L5278" s="20" t="s">
        <v>3909</v>
      </c>
      <c r="M5278" s="20" t="s">
        <v>7116</v>
      </c>
      <c r="N5278" s="20" t="s">
        <v>15902</v>
      </c>
      <c r="O5278" s="20" t="s">
        <v>15918</v>
      </c>
      <c r="P5278" s="201" t="n">
        <v>43730</v>
      </c>
      <c r="Q5278" s="201" t="n">
        <v>43763</v>
      </c>
      <c r="R5278" s="20" t="n">
        <v>1</v>
      </c>
      <c r="S5278" s="20" t="s">
        <v>7130</v>
      </c>
      <c r="T5278" s="20" t="n">
        <v>84.72841133</v>
      </c>
      <c r="U5278" s="20" t="n">
        <v>56.35961577</v>
      </c>
      <c r="V5278" s="20" t="n">
        <v>113.09720689</v>
      </c>
      <c r="W5278" s="20" t="s">
        <v>11510</v>
      </c>
      <c r="X5278" s="35"/>
      <c r="Y5278" s="35" t="n">
        <v>0</v>
      </c>
      <c r="Z5278" s="35" t="n">
        <v>1</v>
      </c>
      <c r="AE5278" s="94" t="e">
        <f aca="false" t="array" ref="AE5278:AK5278">_xlfn.torow(_xlfn.unique(_xlfn._xlws.filter(cat_table[Subsector],$E5278=cat_table[Sector],"")))</f>
        <v>#NAME?</v>
      </c>
      <c r="AF5278" s="94" t="e">
        <v>#NAME?</v>
      </c>
      <c r="AG5278" s="94" t="e">
        <v>#NAME?</v>
      </c>
      <c r="AH5278" s="94" t="e">
        <v>#NAME?</v>
      </c>
      <c r="AI5278" s="94" t="e">
        <v>#NAME?</v>
      </c>
      <c r="AJ5278" s="94" t="e">
        <v>#NAME?</v>
      </c>
      <c r="AK5278" s="94" t="e">
        <v>#NAME?</v>
      </c>
      <c r="AO5278" s="94" t="e">
        <f aca="false" t="array" ref="AO5278:AT5278">_xlfn.torow(_xlfn.unique(_xlfn._xlws.filter(cat_table[Sub-subsector],($E5278=cat_table[Sector])*($F5278=cat_table[Subsector]),"")))</f>
        <v>#NAME?</v>
      </c>
      <c r="AP5278" s="94" t="e">
        <v>#NAME?</v>
      </c>
      <c r="AQ5278" s="94" t="e">
        <v>#NAME?</v>
      </c>
      <c r="AR5278" s="94" t="e">
        <v>#NAME?</v>
      </c>
      <c r="AS5278" s="94" t="e">
        <v>#NAME?</v>
      </c>
      <c r="AT5278" s="94" t="e">
        <v>#NAME?</v>
      </c>
    </row>
    <row r="5279" customFormat="false" ht="15" hidden="false" customHeight="true" outlineLevel="0" collapsed="false">
      <c r="A5279" s="20" t="s">
        <v>16330</v>
      </c>
      <c r="B5279" s="20" t="str">
        <f aca="false">INDEX(Table2[], MATCH(L5279, Location_ID!$D$2:$D$3098, 0), 1)</f>
        <v>3c2cd8af-8c19-4621-af24-f4816ff66b0f</v>
      </c>
      <c r="C5279" s="20" t="s">
        <v>1585</v>
      </c>
      <c r="D5279" s="230" t="s">
        <v>354</v>
      </c>
      <c r="E5279" s="20" t="s">
        <v>7134</v>
      </c>
      <c r="F5279" s="20" t="s">
        <v>7135</v>
      </c>
      <c r="G5279" s="20" t="s">
        <v>7591</v>
      </c>
      <c r="H5279" s="20"/>
      <c r="I5279" s="20" t="s">
        <v>15917</v>
      </c>
      <c r="J5279" s="20" t="s">
        <v>15918</v>
      </c>
      <c r="K5279" s="20" t="s">
        <v>7109</v>
      </c>
      <c r="L5279" s="20" t="s">
        <v>3911</v>
      </c>
      <c r="M5279" s="20" t="s">
        <v>7116</v>
      </c>
      <c r="N5279" s="20" t="s">
        <v>15902</v>
      </c>
      <c r="O5279" s="20" t="s">
        <v>15918</v>
      </c>
      <c r="P5279" s="201" t="n">
        <v>43730</v>
      </c>
      <c r="Q5279" s="201" t="n">
        <v>43763</v>
      </c>
      <c r="R5279" s="20" t="n">
        <v>1</v>
      </c>
      <c r="S5279" s="20" t="s">
        <v>7130</v>
      </c>
      <c r="T5279" s="20" t="n">
        <v>95.98216325</v>
      </c>
      <c r="U5279" s="20" t="n">
        <v>67.77926339</v>
      </c>
      <c r="V5279" s="20" t="n">
        <v>124.18506311</v>
      </c>
      <c r="W5279" s="20" t="s">
        <v>11510</v>
      </c>
      <c r="X5279" s="35"/>
      <c r="Y5279" s="35" t="n">
        <v>0</v>
      </c>
      <c r="Z5279" s="35" t="n">
        <v>1</v>
      </c>
      <c r="AE5279" s="94" t="e">
        <f aca="false" t="array" ref="AE5279:AK5279">_xlfn.torow(_xlfn.unique(_xlfn._xlws.filter(cat_table[Subsector],$E5279=cat_table[Sector],"")))</f>
        <v>#NAME?</v>
      </c>
      <c r="AF5279" s="94" t="e">
        <v>#NAME?</v>
      </c>
      <c r="AG5279" s="94" t="e">
        <v>#NAME?</v>
      </c>
      <c r="AH5279" s="94" t="e">
        <v>#NAME?</v>
      </c>
      <c r="AI5279" s="94" t="e">
        <v>#NAME?</v>
      </c>
      <c r="AJ5279" s="94" t="e">
        <v>#NAME?</v>
      </c>
      <c r="AK5279" s="94" t="e">
        <v>#NAME?</v>
      </c>
      <c r="AO5279" s="94" t="e">
        <f aca="false" t="array" ref="AO5279:AT5279">_xlfn.torow(_xlfn.unique(_xlfn._xlws.filter(cat_table[Sub-subsector],($E5279=cat_table[Sector])*($F5279=cat_table[Subsector]),"")))</f>
        <v>#NAME?</v>
      </c>
      <c r="AP5279" s="94" t="e">
        <v>#NAME?</v>
      </c>
      <c r="AQ5279" s="94" t="e">
        <v>#NAME?</v>
      </c>
      <c r="AR5279" s="94" t="e">
        <v>#NAME?</v>
      </c>
      <c r="AS5279" s="94" t="e">
        <v>#NAME?</v>
      </c>
      <c r="AT5279" s="94" t="e">
        <v>#NAME?</v>
      </c>
    </row>
    <row r="5280" customFormat="false" ht="15" hidden="false" customHeight="true" outlineLevel="0" collapsed="false">
      <c r="A5280" s="20" t="s">
        <v>16331</v>
      </c>
      <c r="B5280" s="20" t="str">
        <f aca="false">INDEX(Table2[], MATCH(L5280, Location_ID!$D$2:$D$3098, 0), 1)</f>
        <v>c110fa7d-74b9-4958-8366-ae53f39ce1eb</v>
      </c>
      <c r="C5280" s="20" t="s">
        <v>1585</v>
      </c>
      <c r="D5280" s="230" t="s">
        <v>354</v>
      </c>
      <c r="E5280" s="20" t="s">
        <v>7134</v>
      </c>
      <c r="F5280" s="20" t="s">
        <v>7135</v>
      </c>
      <c r="G5280" s="20" t="s">
        <v>7591</v>
      </c>
      <c r="H5280" s="20"/>
      <c r="I5280" s="20" t="s">
        <v>15917</v>
      </c>
      <c r="J5280" s="20" t="s">
        <v>15918</v>
      </c>
      <c r="K5280" s="20" t="s">
        <v>7109</v>
      </c>
      <c r="L5280" s="20" t="s">
        <v>3913</v>
      </c>
      <c r="M5280" s="20" t="s">
        <v>7116</v>
      </c>
      <c r="N5280" s="20" t="s">
        <v>15902</v>
      </c>
      <c r="O5280" s="20" t="s">
        <v>15918</v>
      </c>
      <c r="P5280" s="201" t="n">
        <v>43730</v>
      </c>
      <c r="Q5280" s="201" t="n">
        <v>43763</v>
      </c>
      <c r="R5280" s="20" t="n">
        <v>1</v>
      </c>
      <c r="S5280" s="20" t="s">
        <v>7130</v>
      </c>
      <c r="T5280" s="20" t="n">
        <v>111.5302344</v>
      </c>
      <c r="U5280" s="20" t="n">
        <v>57.86409403</v>
      </c>
      <c r="V5280" s="20" t="n">
        <v>165.19637477</v>
      </c>
      <c r="W5280" s="20" t="s">
        <v>11510</v>
      </c>
      <c r="X5280" s="35"/>
      <c r="Y5280" s="35" t="n">
        <v>0</v>
      </c>
      <c r="Z5280" s="35" t="n">
        <v>1</v>
      </c>
      <c r="AE5280" s="94" t="e">
        <f aca="false" t="array" ref="AE5280:AK5280">_xlfn.torow(_xlfn.unique(_xlfn._xlws.filter(cat_table[Subsector],$E5280=cat_table[Sector],"")))</f>
        <v>#NAME?</v>
      </c>
      <c r="AF5280" s="94" t="e">
        <v>#NAME?</v>
      </c>
      <c r="AG5280" s="94" t="e">
        <v>#NAME?</v>
      </c>
      <c r="AH5280" s="94" t="e">
        <v>#NAME?</v>
      </c>
      <c r="AI5280" s="94" t="e">
        <v>#NAME?</v>
      </c>
      <c r="AJ5280" s="94" t="e">
        <v>#NAME?</v>
      </c>
      <c r="AK5280" s="94" t="e">
        <v>#NAME?</v>
      </c>
      <c r="AO5280" s="94" t="e">
        <f aca="false" t="array" ref="AO5280:AT5280">_xlfn.torow(_xlfn.unique(_xlfn._xlws.filter(cat_table[Sub-subsector],($E5280=cat_table[Sector])*($F5280=cat_table[Subsector]),"")))</f>
        <v>#NAME?</v>
      </c>
      <c r="AP5280" s="94" t="e">
        <v>#NAME?</v>
      </c>
      <c r="AQ5280" s="94" t="e">
        <v>#NAME?</v>
      </c>
      <c r="AR5280" s="94" t="e">
        <v>#NAME?</v>
      </c>
      <c r="AS5280" s="94" t="e">
        <v>#NAME?</v>
      </c>
      <c r="AT5280" s="94" t="e">
        <v>#NAME?</v>
      </c>
    </row>
    <row r="5281" customFormat="false" ht="15" hidden="false" customHeight="true" outlineLevel="0" collapsed="false">
      <c r="A5281" s="20" t="s">
        <v>16332</v>
      </c>
      <c r="B5281" s="20" t="str">
        <f aca="false">INDEX(Table2[], MATCH(L5281, Location_ID!$D$2:$D$3098, 0), 1)</f>
        <v>15b7ea5e-7134-4b44-9a80-0098b806c72d</v>
      </c>
      <c r="C5281" s="20" t="s">
        <v>1585</v>
      </c>
      <c r="D5281" s="230" t="s">
        <v>354</v>
      </c>
      <c r="E5281" s="20" t="s">
        <v>7134</v>
      </c>
      <c r="F5281" s="20" t="s">
        <v>7135</v>
      </c>
      <c r="G5281" s="20" t="s">
        <v>7591</v>
      </c>
      <c r="H5281" s="20"/>
      <c r="I5281" s="20" t="s">
        <v>15917</v>
      </c>
      <c r="J5281" s="20" t="s">
        <v>15918</v>
      </c>
      <c r="K5281" s="20" t="s">
        <v>7109</v>
      </c>
      <c r="L5281" s="20" t="s">
        <v>3915</v>
      </c>
      <c r="M5281" s="20" t="s">
        <v>7116</v>
      </c>
      <c r="N5281" s="20" t="s">
        <v>15902</v>
      </c>
      <c r="O5281" s="20" t="s">
        <v>15918</v>
      </c>
      <c r="P5281" s="201" t="n">
        <v>43730</v>
      </c>
      <c r="Q5281" s="201" t="n">
        <v>43763</v>
      </c>
      <c r="R5281" s="20" t="n">
        <v>1</v>
      </c>
      <c r="S5281" s="20" t="s">
        <v>7130</v>
      </c>
      <c r="T5281" s="20" t="n">
        <v>108.849016</v>
      </c>
      <c r="U5281" s="20" t="n">
        <v>83.5371676</v>
      </c>
      <c r="V5281" s="20" t="n">
        <v>134.1608644</v>
      </c>
      <c r="W5281" s="20" t="s">
        <v>11510</v>
      </c>
      <c r="X5281" s="35"/>
      <c r="Y5281" s="35" t="n">
        <v>0</v>
      </c>
      <c r="Z5281" s="35" t="n">
        <v>1</v>
      </c>
      <c r="AE5281" s="94" t="e">
        <f aca="false" t="array" ref="AE5281:AK5281">_xlfn.torow(_xlfn.unique(_xlfn._xlws.filter(cat_table[Subsector],$E5281=cat_table[Sector],"")))</f>
        <v>#NAME?</v>
      </c>
      <c r="AF5281" s="94" t="e">
        <v>#NAME?</v>
      </c>
      <c r="AG5281" s="94" t="e">
        <v>#NAME?</v>
      </c>
      <c r="AH5281" s="94" t="e">
        <v>#NAME?</v>
      </c>
      <c r="AI5281" s="94" t="e">
        <v>#NAME?</v>
      </c>
      <c r="AJ5281" s="94" t="e">
        <v>#NAME?</v>
      </c>
      <c r="AK5281" s="94" t="e">
        <v>#NAME?</v>
      </c>
      <c r="AO5281" s="94" t="e">
        <f aca="false" t="array" ref="AO5281:AT5281">_xlfn.torow(_xlfn.unique(_xlfn._xlws.filter(cat_table[Sub-subsector],($E5281=cat_table[Sector])*($F5281=cat_table[Subsector]),"")))</f>
        <v>#NAME?</v>
      </c>
      <c r="AP5281" s="94" t="e">
        <v>#NAME?</v>
      </c>
      <c r="AQ5281" s="94" t="e">
        <v>#NAME?</v>
      </c>
      <c r="AR5281" s="94" t="e">
        <v>#NAME?</v>
      </c>
      <c r="AS5281" s="94" t="e">
        <v>#NAME?</v>
      </c>
      <c r="AT5281" s="94" t="e">
        <v>#NAME?</v>
      </c>
    </row>
    <row r="5282" customFormat="false" ht="15" hidden="false" customHeight="true" outlineLevel="0" collapsed="false">
      <c r="A5282" s="20" t="s">
        <v>16333</v>
      </c>
      <c r="B5282" s="20" t="str">
        <f aca="false">INDEX(Table2[], MATCH(L5282, Location_ID!$D$2:$D$3098, 0), 1)</f>
        <v>b1194ffc-dcf4-46f4-89c8-c8dfd501a469</v>
      </c>
      <c r="C5282" s="20" t="s">
        <v>1585</v>
      </c>
      <c r="D5282" s="230" t="s">
        <v>354</v>
      </c>
      <c r="E5282" s="20" t="s">
        <v>7134</v>
      </c>
      <c r="F5282" s="20" t="s">
        <v>7135</v>
      </c>
      <c r="G5282" s="20" t="s">
        <v>7591</v>
      </c>
      <c r="H5282" s="20"/>
      <c r="I5282" s="20" t="s">
        <v>15917</v>
      </c>
      <c r="J5282" s="20" t="s">
        <v>15927</v>
      </c>
      <c r="K5282" s="20" t="s">
        <v>7109</v>
      </c>
      <c r="L5282" s="20" t="s">
        <v>3917</v>
      </c>
      <c r="M5282" s="20" t="s">
        <v>7116</v>
      </c>
      <c r="N5282" s="20" t="s">
        <v>15902</v>
      </c>
      <c r="O5282" s="20" t="s">
        <v>15927</v>
      </c>
      <c r="P5282" s="201" t="n">
        <v>43730</v>
      </c>
      <c r="Q5282" s="201" t="n">
        <v>43763</v>
      </c>
      <c r="R5282" s="20" t="n">
        <v>1</v>
      </c>
      <c r="S5282" s="20" t="s">
        <v>7130</v>
      </c>
      <c r="T5282" s="20" t="n">
        <v>44.222651</v>
      </c>
      <c r="U5282" s="20" t="n">
        <v>31.12870582</v>
      </c>
      <c r="V5282" s="20" t="n">
        <v>57.31659618</v>
      </c>
      <c r="W5282" s="20" t="s">
        <v>11510</v>
      </c>
      <c r="X5282" s="35"/>
      <c r="Y5282" s="35" t="n">
        <v>0</v>
      </c>
      <c r="Z5282" s="35" t="n">
        <v>1</v>
      </c>
      <c r="AE5282" s="94" t="e">
        <f aca="false" t="array" ref="AE5282:AK5282">_xlfn.torow(_xlfn.unique(_xlfn._xlws.filter(cat_table[Subsector],$E5282=cat_table[Sector],"")))</f>
        <v>#NAME?</v>
      </c>
      <c r="AF5282" s="94" t="e">
        <v>#NAME?</v>
      </c>
      <c r="AG5282" s="94" t="e">
        <v>#NAME?</v>
      </c>
      <c r="AH5282" s="94" t="e">
        <v>#NAME?</v>
      </c>
      <c r="AI5282" s="94" t="e">
        <v>#NAME?</v>
      </c>
      <c r="AJ5282" s="94" t="e">
        <v>#NAME?</v>
      </c>
      <c r="AK5282" s="94" t="e">
        <v>#NAME?</v>
      </c>
      <c r="AO5282" s="94" t="e">
        <f aca="false" t="array" ref="AO5282:AT5282">_xlfn.torow(_xlfn.unique(_xlfn._xlws.filter(cat_table[Sub-subsector],($E5282=cat_table[Sector])*($F5282=cat_table[Subsector]),"")))</f>
        <v>#NAME?</v>
      </c>
      <c r="AP5282" s="94" t="e">
        <v>#NAME?</v>
      </c>
      <c r="AQ5282" s="94" t="e">
        <v>#NAME?</v>
      </c>
      <c r="AR5282" s="94" t="e">
        <v>#NAME?</v>
      </c>
      <c r="AS5282" s="94" t="e">
        <v>#NAME?</v>
      </c>
      <c r="AT5282" s="94" t="e">
        <v>#NAME?</v>
      </c>
    </row>
    <row r="5283" customFormat="false" ht="15" hidden="false" customHeight="true" outlineLevel="0" collapsed="false">
      <c r="A5283" s="20" t="s">
        <v>16334</v>
      </c>
      <c r="B5283" s="20" t="str">
        <f aca="false">INDEX(Table2[], MATCH(L5283, Location_ID!$D$2:$D$3098, 0), 1)</f>
        <v>550cf2b8-7e4c-4bd6-b872-c5c319b63e1d</v>
      </c>
      <c r="C5283" s="20" t="s">
        <v>1585</v>
      </c>
      <c r="D5283" s="230" t="s">
        <v>354</v>
      </c>
      <c r="E5283" s="20" t="s">
        <v>7134</v>
      </c>
      <c r="F5283" s="20" t="s">
        <v>7135</v>
      </c>
      <c r="G5283" s="20" t="s">
        <v>7591</v>
      </c>
      <c r="H5283" s="20"/>
      <c r="I5283" s="20" t="s">
        <v>15917</v>
      </c>
      <c r="J5283" s="20" t="s">
        <v>15918</v>
      </c>
      <c r="K5283" s="20" t="s">
        <v>7109</v>
      </c>
      <c r="L5283" s="20" t="s">
        <v>3919</v>
      </c>
      <c r="M5283" s="20" t="s">
        <v>7116</v>
      </c>
      <c r="N5283" s="20" t="s">
        <v>15902</v>
      </c>
      <c r="O5283" s="20" t="s">
        <v>15918</v>
      </c>
      <c r="P5283" s="201" t="n">
        <v>43730</v>
      </c>
      <c r="Q5283" s="201" t="n">
        <v>43763</v>
      </c>
      <c r="R5283" s="20" t="n">
        <v>1</v>
      </c>
      <c r="S5283" s="20" t="s">
        <v>7130</v>
      </c>
      <c r="T5283" s="20" t="n">
        <v>81.7604072</v>
      </c>
      <c r="U5283" s="20" t="n">
        <v>60.2903587</v>
      </c>
      <c r="V5283" s="20" t="n">
        <v>103.2304557</v>
      </c>
      <c r="W5283" s="20" t="s">
        <v>11510</v>
      </c>
      <c r="X5283" s="35"/>
      <c r="Y5283" s="35" t="n">
        <v>0</v>
      </c>
      <c r="Z5283" s="35" t="n">
        <v>1</v>
      </c>
      <c r="AE5283" s="94" t="e">
        <f aca="false" t="array" ref="AE5283:AK5283">_xlfn.torow(_xlfn.unique(_xlfn._xlws.filter(cat_table[Subsector],$E5283=cat_table[Sector],"")))</f>
        <v>#NAME?</v>
      </c>
      <c r="AF5283" s="94" t="e">
        <v>#NAME?</v>
      </c>
      <c r="AG5283" s="94" t="e">
        <v>#NAME?</v>
      </c>
      <c r="AH5283" s="94" t="e">
        <v>#NAME?</v>
      </c>
      <c r="AI5283" s="94" t="e">
        <v>#NAME?</v>
      </c>
      <c r="AJ5283" s="94" t="e">
        <v>#NAME?</v>
      </c>
      <c r="AK5283" s="94" t="e">
        <v>#NAME?</v>
      </c>
      <c r="AO5283" s="94" t="e">
        <f aca="false" t="array" ref="AO5283:AT5283">_xlfn.torow(_xlfn.unique(_xlfn._xlws.filter(cat_table[Sub-subsector],($E5283=cat_table[Sector])*($F5283=cat_table[Subsector]),"")))</f>
        <v>#NAME?</v>
      </c>
      <c r="AP5283" s="94" t="e">
        <v>#NAME?</v>
      </c>
      <c r="AQ5283" s="94" t="e">
        <v>#NAME?</v>
      </c>
      <c r="AR5283" s="94" t="e">
        <v>#NAME?</v>
      </c>
      <c r="AS5283" s="94" t="e">
        <v>#NAME?</v>
      </c>
      <c r="AT5283" s="94" t="e">
        <v>#NAME?</v>
      </c>
    </row>
    <row r="5284" customFormat="false" ht="15" hidden="false" customHeight="true" outlineLevel="0" collapsed="false">
      <c r="A5284" s="20" t="s">
        <v>16335</v>
      </c>
      <c r="B5284" s="20" t="str">
        <f aca="false">INDEX(Table2[], MATCH(L5284, Location_ID!$D$2:$D$3098, 0), 1)</f>
        <v>d49b4477-28d1-4e10-9f78-a2d2a43960b4</v>
      </c>
      <c r="C5284" s="20" t="s">
        <v>1585</v>
      </c>
      <c r="D5284" s="230" t="s">
        <v>354</v>
      </c>
      <c r="E5284" s="20" t="s">
        <v>7134</v>
      </c>
      <c r="F5284" s="20" t="s">
        <v>7135</v>
      </c>
      <c r="G5284" s="20" t="s">
        <v>7591</v>
      </c>
      <c r="H5284" s="20"/>
      <c r="I5284" s="20" t="s">
        <v>15917</v>
      </c>
      <c r="J5284" s="20" t="s">
        <v>15927</v>
      </c>
      <c r="K5284" s="20" t="s">
        <v>7109</v>
      </c>
      <c r="L5284" s="20" t="s">
        <v>3921</v>
      </c>
      <c r="M5284" s="20" t="s">
        <v>7116</v>
      </c>
      <c r="N5284" s="20" t="s">
        <v>15902</v>
      </c>
      <c r="O5284" s="20" t="s">
        <v>15927</v>
      </c>
      <c r="P5284" s="201" t="n">
        <v>43730</v>
      </c>
      <c r="Q5284" s="201" t="n">
        <v>43763</v>
      </c>
      <c r="R5284" s="20" t="n">
        <v>1</v>
      </c>
      <c r="S5284" s="20" t="s">
        <v>7130</v>
      </c>
      <c r="T5284" s="20" t="n">
        <v>153.471279</v>
      </c>
      <c r="U5284" s="20" t="n">
        <v>96.83085664</v>
      </c>
      <c r="V5284" s="20" t="n">
        <v>210.11170136</v>
      </c>
      <c r="W5284" s="20" t="s">
        <v>11510</v>
      </c>
      <c r="X5284" s="35"/>
      <c r="Y5284" s="35" t="n">
        <v>0</v>
      </c>
      <c r="Z5284" s="35" t="n">
        <v>1</v>
      </c>
      <c r="AE5284" s="94" t="e">
        <f aca="false" t="array" ref="AE5284:AK5284">_xlfn.torow(_xlfn.unique(_xlfn._xlws.filter(cat_table[Subsector],$E5284=cat_table[Sector],"")))</f>
        <v>#NAME?</v>
      </c>
      <c r="AF5284" s="94" t="e">
        <v>#NAME?</v>
      </c>
      <c r="AG5284" s="94" t="e">
        <v>#NAME?</v>
      </c>
      <c r="AH5284" s="94" t="e">
        <v>#NAME?</v>
      </c>
      <c r="AI5284" s="94" t="e">
        <v>#NAME?</v>
      </c>
      <c r="AJ5284" s="94" t="e">
        <v>#NAME?</v>
      </c>
      <c r="AK5284" s="94" t="e">
        <v>#NAME?</v>
      </c>
      <c r="AO5284" s="94" t="e">
        <f aca="false" t="array" ref="AO5284:AT5284">_xlfn.torow(_xlfn.unique(_xlfn._xlws.filter(cat_table[Sub-subsector],($E5284=cat_table[Sector])*($F5284=cat_table[Subsector]),"")))</f>
        <v>#NAME?</v>
      </c>
      <c r="AP5284" s="94" t="e">
        <v>#NAME?</v>
      </c>
      <c r="AQ5284" s="94" t="e">
        <v>#NAME?</v>
      </c>
      <c r="AR5284" s="94" t="e">
        <v>#NAME?</v>
      </c>
      <c r="AS5284" s="94" t="e">
        <v>#NAME?</v>
      </c>
      <c r="AT5284" s="94" t="e">
        <v>#NAME?</v>
      </c>
    </row>
    <row r="5285" customFormat="false" ht="15" hidden="false" customHeight="true" outlineLevel="0" collapsed="false">
      <c r="A5285" s="20" t="s">
        <v>16336</v>
      </c>
      <c r="B5285" s="20" t="str">
        <f aca="false">INDEX(Table2[], MATCH(L5285, Location_ID!$D$2:$D$3098, 0), 1)</f>
        <v>ceb95e77-2e67-4052-af0b-c02dea83c070</v>
      </c>
      <c r="C5285" s="20" t="s">
        <v>1585</v>
      </c>
      <c r="D5285" s="230" t="s">
        <v>354</v>
      </c>
      <c r="E5285" s="20" t="s">
        <v>7134</v>
      </c>
      <c r="F5285" s="20" t="s">
        <v>7135</v>
      </c>
      <c r="G5285" s="20" t="s">
        <v>7591</v>
      </c>
      <c r="H5285" s="20"/>
      <c r="I5285" s="20" t="s">
        <v>15917</v>
      </c>
      <c r="J5285" s="20" t="s">
        <v>15927</v>
      </c>
      <c r="K5285" s="20" t="s">
        <v>7109</v>
      </c>
      <c r="L5285" s="20" t="s">
        <v>3923</v>
      </c>
      <c r="M5285" s="20" t="s">
        <v>7116</v>
      </c>
      <c r="N5285" s="20" t="s">
        <v>15902</v>
      </c>
      <c r="O5285" s="20" t="s">
        <v>15927</v>
      </c>
      <c r="P5285" s="201" t="n">
        <v>43730</v>
      </c>
      <c r="Q5285" s="201" t="n">
        <v>43763</v>
      </c>
      <c r="R5285" s="20" t="n">
        <v>1</v>
      </c>
      <c r="S5285" s="20" t="s">
        <v>7130</v>
      </c>
      <c r="T5285" s="20" t="n">
        <v>199.4543144</v>
      </c>
      <c r="U5285" s="20" t="n">
        <v>162.50782507</v>
      </c>
      <c r="V5285" s="20" t="n">
        <v>236.40080373</v>
      </c>
      <c r="W5285" s="20" t="s">
        <v>11510</v>
      </c>
      <c r="X5285" s="35"/>
      <c r="Y5285" s="35" t="n">
        <v>0</v>
      </c>
      <c r="Z5285" s="35" t="n">
        <v>1</v>
      </c>
      <c r="AE5285" s="94" t="e">
        <f aca="false" t="array" ref="AE5285:AK5285">_xlfn.torow(_xlfn.unique(_xlfn._xlws.filter(cat_table[Subsector],$E5285=cat_table[Sector],"")))</f>
        <v>#NAME?</v>
      </c>
      <c r="AF5285" s="94" t="e">
        <v>#NAME?</v>
      </c>
      <c r="AG5285" s="94" t="e">
        <v>#NAME?</v>
      </c>
      <c r="AH5285" s="94" t="e">
        <v>#NAME?</v>
      </c>
      <c r="AI5285" s="94" t="e">
        <v>#NAME?</v>
      </c>
      <c r="AJ5285" s="94" t="e">
        <v>#NAME?</v>
      </c>
      <c r="AK5285" s="94" t="e">
        <v>#NAME?</v>
      </c>
      <c r="AO5285" s="94" t="e">
        <f aca="false" t="array" ref="AO5285:AT5285">_xlfn.torow(_xlfn.unique(_xlfn._xlws.filter(cat_table[Sub-subsector],($E5285=cat_table[Sector])*($F5285=cat_table[Subsector]),"")))</f>
        <v>#NAME?</v>
      </c>
      <c r="AP5285" s="94" t="e">
        <v>#NAME?</v>
      </c>
      <c r="AQ5285" s="94" t="e">
        <v>#NAME?</v>
      </c>
      <c r="AR5285" s="94" t="e">
        <v>#NAME?</v>
      </c>
      <c r="AS5285" s="94" t="e">
        <v>#NAME?</v>
      </c>
      <c r="AT5285" s="94" t="e">
        <v>#NAME?</v>
      </c>
    </row>
    <row r="5286" customFormat="false" ht="15" hidden="false" customHeight="true" outlineLevel="0" collapsed="false">
      <c r="A5286" s="20" t="s">
        <v>16337</v>
      </c>
      <c r="B5286" s="20" t="str">
        <f aca="false">INDEX(Table2[], MATCH(L5286, Location_ID!$D$2:$D$3098, 0), 1)</f>
        <v>b0b22ce5-e8b3-4b15-a365-02d270ca9a13</v>
      </c>
      <c r="C5286" s="20" t="s">
        <v>1585</v>
      </c>
      <c r="D5286" s="230" t="s">
        <v>354</v>
      </c>
      <c r="E5286" s="20" t="s">
        <v>7134</v>
      </c>
      <c r="F5286" s="20" t="s">
        <v>7135</v>
      </c>
      <c r="G5286" s="20" t="s">
        <v>7591</v>
      </c>
      <c r="H5286" s="20"/>
      <c r="I5286" s="20" t="s">
        <v>15917</v>
      </c>
      <c r="J5286" s="20" t="s">
        <v>15927</v>
      </c>
      <c r="K5286" s="20" t="s">
        <v>7109</v>
      </c>
      <c r="L5286" s="20" t="s">
        <v>3925</v>
      </c>
      <c r="M5286" s="20" t="s">
        <v>7116</v>
      </c>
      <c r="N5286" s="20" t="s">
        <v>15902</v>
      </c>
      <c r="O5286" s="20" t="s">
        <v>15927</v>
      </c>
      <c r="P5286" s="201" t="n">
        <v>43730</v>
      </c>
      <c r="Q5286" s="201" t="n">
        <v>43763</v>
      </c>
      <c r="R5286" s="20" t="n">
        <v>1</v>
      </c>
      <c r="S5286" s="20" t="s">
        <v>7130</v>
      </c>
      <c r="T5286" s="20" t="n">
        <v>121.9725778</v>
      </c>
      <c r="U5286" s="20" t="n">
        <v>99.29545924</v>
      </c>
      <c r="V5286" s="20" t="n">
        <v>144.64969636</v>
      </c>
      <c r="W5286" s="20" t="s">
        <v>11510</v>
      </c>
      <c r="X5286" s="35"/>
      <c r="Y5286" s="35" t="n">
        <v>0</v>
      </c>
      <c r="Z5286" s="35" t="n">
        <v>1</v>
      </c>
      <c r="AE5286" s="94" t="e">
        <f aca="false" t="array" ref="AE5286:AK5286">_xlfn.torow(_xlfn.unique(_xlfn._xlws.filter(cat_table[Subsector],$E5286=cat_table[Sector],"")))</f>
        <v>#NAME?</v>
      </c>
      <c r="AF5286" s="94" t="e">
        <v>#NAME?</v>
      </c>
      <c r="AG5286" s="94" t="e">
        <v>#NAME?</v>
      </c>
      <c r="AH5286" s="94" t="e">
        <v>#NAME?</v>
      </c>
      <c r="AI5286" s="94" t="e">
        <v>#NAME?</v>
      </c>
      <c r="AJ5286" s="94" t="e">
        <v>#NAME?</v>
      </c>
      <c r="AK5286" s="94" t="e">
        <v>#NAME?</v>
      </c>
      <c r="AO5286" s="94" t="e">
        <f aca="false" t="array" ref="AO5286:AT5286">_xlfn.torow(_xlfn.unique(_xlfn._xlws.filter(cat_table[Sub-subsector],($E5286=cat_table[Sector])*($F5286=cat_table[Subsector]),"")))</f>
        <v>#NAME?</v>
      </c>
      <c r="AP5286" s="94" t="e">
        <v>#NAME?</v>
      </c>
      <c r="AQ5286" s="94" t="e">
        <v>#NAME?</v>
      </c>
      <c r="AR5286" s="94" t="e">
        <v>#NAME?</v>
      </c>
      <c r="AS5286" s="94" t="e">
        <v>#NAME?</v>
      </c>
      <c r="AT5286" s="94" t="e">
        <v>#NAME?</v>
      </c>
    </row>
    <row r="5287" customFormat="false" ht="15" hidden="false" customHeight="true" outlineLevel="0" collapsed="false">
      <c r="A5287" s="20" t="s">
        <v>16338</v>
      </c>
      <c r="B5287" s="20" t="str">
        <f aca="false">INDEX(Table2[], MATCH(L5287, Location_ID!$D$2:$D$3098, 0), 1)</f>
        <v>50407cd5-1571-42d4-85a5-00fe87e89897</v>
      </c>
      <c r="C5287" s="20" t="s">
        <v>1585</v>
      </c>
      <c r="D5287" s="230" t="s">
        <v>354</v>
      </c>
      <c r="E5287" s="20" t="s">
        <v>7134</v>
      </c>
      <c r="F5287" s="20" t="s">
        <v>7135</v>
      </c>
      <c r="G5287" s="20" t="s">
        <v>7591</v>
      </c>
      <c r="H5287" s="20"/>
      <c r="I5287" s="20" t="s">
        <v>15917</v>
      </c>
      <c r="J5287" s="20" t="s">
        <v>15927</v>
      </c>
      <c r="K5287" s="20" t="s">
        <v>7109</v>
      </c>
      <c r="L5287" s="20" t="s">
        <v>3927</v>
      </c>
      <c r="M5287" s="20" t="s">
        <v>7116</v>
      </c>
      <c r="N5287" s="20" t="s">
        <v>15902</v>
      </c>
      <c r="O5287" s="20" t="s">
        <v>15927</v>
      </c>
      <c r="P5287" s="201" t="n">
        <v>43730</v>
      </c>
      <c r="Q5287" s="201" t="n">
        <v>43763</v>
      </c>
      <c r="R5287" s="20" t="n">
        <v>1</v>
      </c>
      <c r="S5287" s="20" t="s">
        <v>7130</v>
      </c>
      <c r="T5287" s="20" t="n">
        <v>75.33651619</v>
      </c>
      <c r="U5287" s="20" t="n">
        <v>50.07432266</v>
      </c>
      <c r="V5287" s="20" t="n">
        <v>100.59870972</v>
      </c>
      <c r="W5287" s="20" t="s">
        <v>11510</v>
      </c>
      <c r="X5287" s="35"/>
      <c r="Y5287" s="35" t="n">
        <v>0</v>
      </c>
      <c r="Z5287" s="35" t="n">
        <v>1</v>
      </c>
      <c r="AE5287" s="94" t="e">
        <f aca="false" t="array" ref="AE5287:AK5287">_xlfn.torow(_xlfn.unique(_xlfn._xlws.filter(cat_table[Subsector],$E5287=cat_table[Sector],"")))</f>
        <v>#NAME?</v>
      </c>
      <c r="AF5287" s="94" t="e">
        <v>#NAME?</v>
      </c>
      <c r="AG5287" s="94" t="e">
        <v>#NAME?</v>
      </c>
      <c r="AH5287" s="94" t="e">
        <v>#NAME?</v>
      </c>
      <c r="AI5287" s="94" t="e">
        <v>#NAME?</v>
      </c>
      <c r="AJ5287" s="94" t="e">
        <v>#NAME?</v>
      </c>
      <c r="AK5287" s="94" t="e">
        <v>#NAME?</v>
      </c>
      <c r="AO5287" s="94" t="e">
        <f aca="false" t="array" ref="AO5287:AT5287">_xlfn.torow(_xlfn.unique(_xlfn._xlws.filter(cat_table[Sub-subsector],($E5287=cat_table[Sector])*($F5287=cat_table[Subsector]),"")))</f>
        <v>#NAME?</v>
      </c>
      <c r="AP5287" s="94" t="e">
        <v>#NAME?</v>
      </c>
      <c r="AQ5287" s="94" t="e">
        <v>#NAME?</v>
      </c>
      <c r="AR5287" s="94" t="e">
        <v>#NAME?</v>
      </c>
      <c r="AS5287" s="94" t="e">
        <v>#NAME?</v>
      </c>
      <c r="AT5287" s="94" t="e">
        <v>#NAME?</v>
      </c>
    </row>
    <row r="5288" customFormat="false" ht="15" hidden="false" customHeight="true" outlineLevel="0" collapsed="false">
      <c r="A5288" s="20" t="s">
        <v>16339</v>
      </c>
      <c r="B5288" s="20" t="str">
        <f aca="false">INDEX(Table2[], MATCH(L5288, Location_ID!$D$2:$D$3098, 0), 1)</f>
        <v>326d8750-6e7b-468f-a6b9-45c137483376</v>
      </c>
      <c r="C5288" s="20" t="s">
        <v>1585</v>
      </c>
      <c r="D5288" s="230" t="s">
        <v>354</v>
      </c>
      <c r="E5288" s="20" t="s">
        <v>7134</v>
      </c>
      <c r="F5288" s="20" t="s">
        <v>7135</v>
      </c>
      <c r="G5288" s="20" t="s">
        <v>7591</v>
      </c>
      <c r="H5288" s="20"/>
      <c r="I5288" s="20" t="s">
        <v>15917</v>
      </c>
      <c r="J5288" s="20" t="s">
        <v>15918</v>
      </c>
      <c r="K5288" s="20" t="s">
        <v>7109</v>
      </c>
      <c r="L5288" s="20" t="s">
        <v>3929</v>
      </c>
      <c r="M5288" s="20" t="s">
        <v>7116</v>
      </c>
      <c r="N5288" s="20" t="s">
        <v>15902</v>
      </c>
      <c r="O5288" s="20" t="s">
        <v>15918</v>
      </c>
      <c r="P5288" s="201" t="n">
        <v>43730</v>
      </c>
      <c r="Q5288" s="201" t="n">
        <v>43763</v>
      </c>
      <c r="R5288" s="20" t="n">
        <v>1</v>
      </c>
      <c r="S5288" s="20" t="s">
        <v>7130</v>
      </c>
      <c r="T5288" s="20" t="n">
        <v>161.5543236</v>
      </c>
      <c r="U5288" s="20" t="n">
        <v>103.82035101</v>
      </c>
      <c r="V5288" s="20" t="n">
        <v>219.28829619</v>
      </c>
      <c r="W5288" s="20" t="s">
        <v>11510</v>
      </c>
      <c r="X5288" s="35"/>
      <c r="Y5288" s="35" t="n">
        <v>0</v>
      </c>
      <c r="Z5288" s="35" t="n">
        <v>1</v>
      </c>
      <c r="AE5288" s="94" t="e">
        <f aca="false" t="array" ref="AE5288:AK5288">_xlfn.torow(_xlfn.unique(_xlfn._xlws.filter(cat_table[Subsector],$E5288=cat_table[Sector],"")))</f>
        <v>#NAME?</v>
      </c>
      <c r="AF5288" s="94" t="e">
        <v>#NAME?</v>
      </c>
      <c r="AG5288" s="94" t="e">
        <v>#NAME?</v>
      </c>
      <c r="AH5288" s="94" t="e">
        <v>#NAME?</v>
      </c>
      <c r="AI5288" s="94" t="e">
        <v>#NAME?</v>
      </c>
      <c r="AJ5288" s="94" t="e">
        <v>#NAME?</v>
      </c>
      <c r="AK5288" s="94" t="e">
        <v>#NAME?</v>
      </c>
      <c r="AO5288" s="94" t="e">
        <f aca="false" t="array" ref="AO5288:AT5288">_xlfn.torow(_xlfn.unique(_xlfn._xlws.filter(cat_table[Sub-subsector],($E5288=cat_table[Sector])*($F5288=cat_table[Subsector]),"")))</f>
        <v>#NAME?</v>
      </c>
      <c r="AP5288" s="94" t="e">
        <v>#NAME?</v>
      </c>
      <c r="AQ5288" s="94" t="e">
        <v>#NAME?</v>
      </c>
      <c r="AR5288" s="94" t="e">
        <v>#NAME?</v>
      </c>
      <c r="AS5288" s="94" t="e">
        <v>#NAME?</v>
      </c>
      <c r="AT5288" s="94" t="e">
        <v>#NAME?</v>
      </c>
    </row>
    <row r="5289" customFormat="false" ht="15" hidden="false" customHeight="true" outlineLevel="0" collapsed="false">
      <c r="A5289" s="20" t="s">
        <v>16340</v>
      </c>
      <c r="B5289" s="20" t="str">
        <f aca="false">INDEX(Table2[], MATCH(L5289, Location_ID!$D$2:$D$3098, 0), 1)</f>
        <v>7b9033ad-b9cd-4202-835a-918a1a622d16</v>
      </c>
      <c r="C5289" s="20" t="s">
        <v>1585</v>
      </c>
      <c r="D5289" s="230" t="s">
        <v>354</v>
      </c>
      <c r="E5289" s="20" t="s">
        <v>7134</v>
      </c>
      <c r="F5289" s="20" t="s">
        <v>7135</v>
      </c>
      <c r="G5289" s="20" t="s">
        <v>7591</v>
      </c>
      <c r="H5289" s="20"/>
      <c r="I5289" s="20" t="s">
        <v>15917</v>
      </c>
      <c r="J5289" s="20" t="s">
        <v>15922</v>
      </c>
      <c r="K5289" s="20" t="s">
        <v>7109</v>
      </c>
      <c r="L5289" s="20" t="s">
        <v>3931</v>
      </c>
      <c r="M5289" s="20" t="s">
        <v>7116</v>
      </c>
      <c r="N5289" s="20" t="s">
        <v>15902</v>
      </c>
      <c r="O5289" s="20" t="s">
        <v>15922</v>
      </c>
      <c r="P5289" s="201" t="n">
        <v>43730</v>
      </c>
      <c r="Q5289" s="201" t="n">
        <v>43763</v>
      </c>
      <c r="R5289" s="20" t="n">
        <v>1</v>
      </c>
      <c r="S5289" s="20" t="s">
        <v>7130</v>
      </c>
      <c r="T5289" s="20" t="n">
        <v>66.17731844</v>
      </c>
      <c r="U5289" s="20" t="n">
        <v>27.96020988</v>
      </c>
      <c r="V5289" s="20" t="n">
        <v>104.394427</v>
      </c>
      <c r="W5289" s="20" t="s">
        <v>11510</v>
      </c>
      <c r="X5289" s="35"/>
      <c r="Y5289" s="35" t="n">
        <v>0</v>
      </c>
      <c r="Z5289" s="35" t="n">
        <v>1</v>
      </c>
      <c r="AE5289" s="94" t="e">
        <f aca="false" t="array" ref="AE5289:AK5289">_xlfn.torow(_xlfn.unique(_xlfn._xlws.filter(cat_table[Subsector],$E5289=cat_table[Sector],"")))</f>
        <v>#NAME?</v>
      </c>
      <c r="AF5289" s="94" t="e">
        <v>#NAME?</v>
      </c>
      <c r="AG5289" s="94" t="e">
        <v>#NAME?</v>
      </c>
      <c r="AH5289" s="94" t="e">
        <v>#NAME?</v>
      </c>
      <c r="AI5289" s="94" t="e">
        <v>#NAME?</v>
      </c>
      <c r="AJ5289" s="94" t="e">
        <v>#NAME?</v>
      </c>
      <c r="AK5289" s="94" t="e">
        <v>#NAME?</v>
      </c>
      <c r="AO5289" s="94" t="e">
        <f aca="false" t="array" ref="AO5289:AT5289">_xlfn.torow(_xlfn.unique(_xlfn._xlws.filter(cat_table[Sub-subsector],($E5289=cat_table[Sector])*($F5289=cat_table[Subsector]),"")))</f>
        <v>#NAME?</v>
      </c>
      <c r="AP5289" s="94" t="e">
        <v>#NAME?</v>
      </c>
      <c r="AQ5289" s="94" t="e">
        <v>#NAME?</v>
      </c>
      <c r="AR5289" s="94" t="e">
        <v>#NAME?</v>
      </c>
      <c r="AS5289" s="94" t="e">
        <v>#NAME?</v>
      </c>
      <c r="AT5289" s="94" t="e">
        <v>#NAME?</v>
      </c>
    </row>
    <row r="5290" customFormat="false" ht="15" hidden="false" customHeight="true" outlineLevel="0" collapsed="false">
      <c r="A5290" s="20" t="s">
        <v>16341</v>
      </c>
      <c r="B5290" s="20" t="str">
        <f aca="false">INDEX(Table2[], MATCH(L5290, Location_ID!$D$2:$D$3098, 0), 1)</f>
        <v>b4c10498-76e1-478f-a92e-1df0caaac4e3</v>
      </c>
      <c r="C5290" s="20" t="s">
        <v>1585</v>
      </c>
      <c r="D5290" s="230" t="s">
        <v>354</v>
      </c>
      <c r="E5290" s="20" t="s">
        <v>7134</v>
      </c>
      <c r="F5290" s="20" t="s">
        <v>7135</v>
      </c>
      <c r="G5290" s="20" t="s">
        <v>7591</v>
      </c>
      <c r="H5290" s="20"/>
      <c r="I5290" s="20" t="s">
        <v>15917</v>
      </c>
      <c r="J5290" s="20" t="s">
        <v>15932</v>
      </c>
      <c r="K5290" s="20" t="s">
        <v>7109</v>
      </c>
      <c r="L5290" s="20" t="s">
        <v>3933</v>
      </c>
      <c r="M5290" s="20" t="s">
        <v>7116</v>
      </c>
      <c r="N5290" s="20" t="s">
        <v>15902</v>
      </c>
      <c r="O5290" s="20" t="s">
        <v>15932</v>
      </c>
      <c r="P5290" s="201" t="n">
        <v>43730</v>
      </c>
      <c r="Q5290" s="201" t="n">
        <v>43763</v>
      </c>
      <c r="R5290" s="20" t="n">
        <v>1</v>
      </c>
      <c r="S5290" s="20" t="s">
        <v>7130</v>
      </c>
      <c r="T5290" s="20" t="n">
        <v>119.7614125</v>
      </c>
      <c r="U5290" s="20" t="n">
        <v>87.72218875</v>
      </c>
      <c r="V5290" s="20" t="n">
        <v>151.80063625</v>
      </c>
      <c r="W5290" s="20" t="s">
        <v>11510</v>
      </c>
      <c r="X5290" s="35"/>
      <c r="Y5290" s="35" t="n">
        <v>0</v>
      </c>
      <c r="Z5290" s="35" t="n">
        <v>1</v>
      </c>
      <c r="AE5290" s="94" t="e">
        <f aca="false" t="array" ref="AE5290:AK5290">_xlfn.torow(_xlfn.unique(_xlfn._xlws.filter(cat_table[Subsector],$E5290=cat_table[Sector],"")))</f>
        <v>#NAME?</v>
      </c>
      <c r="AF5290" s="94" t="e">
        <v>#NAME?</v>
      </c>
      <c r="AG5290" s="94" t="e">
        <v>#NAME?</v>
      </c>
      <c r="AH5290" s="94" t="e">
        <v>#NAME?</v>
      </c>
      <c r="AI5290" s="94" t="e">
        <v>#NAME?</v>
      </c>
      <c r="AJ5290" s="94" t="e">
        <v>#NAME?</v>
      </c>
      <c r="AK5290" s="94" t="e">
        <v>#NAME?</v>
      </c>
      <c r="AO5290" s="94" t="e">
        <f aca="false" t="array" ref="AO5290:AT5290">_xlfn.torow(_xlfn.unique(_xlfn._xlws.filter(cat_table[Sub-subsector],($E5290=cat_table[Sector])*($F5290=cat_table[Subsector]),"")))</f>
        <v>#NAME?</v>
      </c>
      <c r="AP5290" s="94" t="e">
        <v>#NAME?</v>
      </c>
      <c r="AQ5290" s="94" t="e">
        <v>#NAME?</v>
      </c>
      <c r="AR5290" s="94" t="e">
        <v>#NAME?</v>
      </c>
      <c r="AS5290" s="94" t="e">
        <v>#NAME?</v>
      </c>
      <c r="AT5290" s="94" t="e">
        <v>#NAME?</v>
      </c>
    </row>
    <row r="5291" customFormat="false" ht="15" hidden="false" customHeight="true" outlineLevel="0" collapsed="false">
      <c r="A5291" s="20" t="s">
        <v>16342</v>
      </c>
      <c r="B5291" s="20" t="str">
        <f aca="false">INDEX(Table2[], MATCH(L5291, Location_ID!$D$2:$D$3098, 0), 1)</f>
        <v>85ea9ad5-ec59-4e19-af7d-76278071a5b9</v>
      </c>
      <c r="C5291" s="20" t="s">
        <v>1585</v>
      </c>
      <c r="D5291" s="230" t="s">
        <v>354</v>
      </c>
      <c r="E5291" s="20" t="s">
        <v>7134</v>
      </c>
      <c r="F5291" s="20" t="s">
        <v>7135</v>
      </c>
      <c r="G5291" s="20" t="s">
        <v>7591</v>
      </c>
      <c r="H5291" s="20"/>
      <c r="I5291" s="20" t="s">
        <v>15917</v>
      </c>
      <c r="J5291" s="20" t="s">
        <v>15932</v>
      </c>
      <c r="K5291" s="20" t="s">
        <v>7109</v>
      </c>
      <c r="L5291" s="20" t="s">
        <v>3935</v>
      </c>
      <c r="M5291" s="20" t="s">
        <v>7116</v>
      </c>
      <c r="N5291" s="20" t="s">
        <v>15902</v>
      </c>
      <c r="O5291" s="20" t="s">
        <v>15932</v>
      </c>
      <c r="P5291" s="201" t="n">
        <v>43730</v>
      </c>
      <c r="Q5291" s="201" t="n">
        <v>43763</v>
      </c>
      <c r="R5291" s="20" t="n">
        <v>1</v>
      </c>
      <c r="S5291" s="20" t="s">
        <v>7130</v>
      </c>
      <c r="T5291" s="20" t="n">
        <v>121.622649</v>
      </c>
      <c r="U5291" s="20" t="n">
        <v>86.8324241</v>
      </c>
      <c r="V5291" s="20" t="n">
        <v>156.4128739</v>
      </c>
      <c r="W5291" s="20" t="s">
        <v>11510</v>
      </c>
      <c r="X5291" s="35"/>
      <c r="Y5291" s="35" t="n">
        <v>0</v>
      </c>
      <c r="Z5291" s="35" t="n">
        <v>1</v>
      </c>
      <c r="AE5291" s="94" t="e">
        <f aca="false" t="array" ref="AE5291:AK5291">_xlfn.torow(_xlfn.unique(_xlfn._xlws.filter(cat_table[Subsector],$E5291=cat_table[Sector],"")))</f>
        <v>#NAME?</v>
      </c>
      <c r="AF5291" s="94" t="e">
        <v>#NAME?</v>
      </c>
      <c r="AG5291" s="94" t="e">
        <v>#NAME?</v>
      </c>
      <c r="AH5291" s="94" t="e">
        <v>#NAME?</v>
      </c>
      <c r="AI5291" s="94" t="e">
        <v>#NAME?</v>
      </c>
      <c r="AJ5291" s="94" t="e">
        <v>#NAME?</v>
      </c>
      <c r="AK5291" s="94" t="e">
        <v>#NAME?</v>
      </c>
      <c r="AO5291" s="94" t="e">
        <f aca="false" t="array" ref="AO5291:AT5291">_xlfn.torow(_xlfn.unique(_xlfn._xlws.filter(cat_table[Sub-subsector],($E5291=cat_table[Sector])*($F5291=cat_table[Subsector]),"")))</f>
        <v>#NAME?</v>
      </c>
      <c r="AP5291" s="94" t="e">
        <v>#NAME?</v>
      </c>
      <c r="AQ5291" s="94" t="e">
        <v>#NAME?</v>
      </c>
      <c r="AR5291" s="94" t="e">
        <v>#NAME?</v>
      </c>
      <c r="AS5291" s="94" t="e">
        <v>#NAME?</v>
      </c>
      <c r="AT5291" s="94" t="e">
        <v>#NAME?</v>
      </c>
    </row>
    <row r="5292" customFormat="false" ht="15" hidden="false" customHeight="true" outlineLevel="0" collapsed="false">
      <c r="A5292" s="20" t="s">
        <v>16343</v>
      </c>
      <c r="B5292" s="20" t="str">
        <f aca="false">INDEX(Table2[], MATCH(L5292, Location_ID!$D$2:$D$3098, 0), 1)</f>
        <v>bade9ded-5b33-42fa-94e6-2abbeaa1ffe2</v>
      </c>
      <c r="C5292" s="20" t="s">
        <v>1585</v>
      </c>
      <c r="D5292" s="230" t="s">
        <v>354</v>
      </c>
      <c r="E5292" s="20" t="s">
        <v>7134</v>
      </c>
      <c r="F5292" s="20" t="s">
        <v>7135</v>
      </c>
      <c r="G5292" s="20" t="s">
        <v>7591</v>
      </c>
      <c r="H5292" s="20"/>
      <c r="I5292" s="20" t="s">
        <v>15917</v>
      </c>
      <c r="J5292" s="20" t="s">
        <v>15918</v>
      </c>
      <c r="K5292" s="20" t="s">
        <v>7109</v>
      </c>
      <c r="L5292" s="20" t="s">
        <v>3937</v>
      </c>
      <c r="M5292" s="20" t="s">
        <v>7116</v>
      </c>
      <c r="N5292" s="20" t="s">
        <v>15902</v>
      </c>
      <c r="O5292" s="20" t="s">
        <v>15918</v>
      </c>
      <c r="P5292" s="201" t="n">
        <v>43730</v>
      </c>
      <c r="Q5292" s="201" t="n">
        <v>43763</v>
      </c>
      <c r="R5292" s="20" t="n">
        <v>1</v>
      </c>
      <c r="S5292" s="20" t="s">
        <v>7130</v>
      </c>
      <c r="T5292" s="20" t="n">
        <v>948.806135</v>
      </c>
      <c r="U5292" s="20" t="n">
        <v>689.363772</v>
      </c>
      <c r="V5292" s="20" t="n">
        <v>1208.248498</v>
      </c>
      <c r="W5292" s="20" t="s">
        <v>11510</v>
      </c>
      <c r="X5292" s="35"/>
      <c r="Y5292" s="35" t="n">
        <v>0</v>
      </c>
      <c r="Z5292" s="35" t="n">
        <v>1</v>
      </c>
      <c r="AE5292" s="94" t="e">
        <f aca="false" t="array" ref="AE5292:AK5292">_xlfn.torow(_xlfn.unique(_xlfn._xlws.filter(cat_table[Subsector],$E5292=cat_table[Sector],"")))</f>
        <v>#NAME?</v>
      </c>
      <c r="AF5292" s="94" t="e">
        <v>#NAME?</v>
      </c>
      <c r="AG5292" s="94" t="e">
        <v>#NAME?</v>
      </c>
      <c r="AH5292" s="94" t="e">
        <v>#NAME?</v>
      </c>
      <c r="AI5292" s="94" t="e">
        <v>#NAME?</v>
      </c>
      <c r="AJ5292" s="94" t="e">
        <v>#NAME?</v>
      </c>
      <c r="AK5292" s="94" t="e">
        <v>#NAME?</v>
      </c>
      <c r="AO5292" s="94" t="e">
        <f aca="false" t="array" ref="AO5292:AT5292">_xlfn.torow(_xlfn.unique(_xlfn._xlws.filter(cat_table[Sub-subsector],($E5292=cat_table[Sector])*($F5292=cat_table[Subsector]),"")))</f>
        <v>#NAME?</v>
      </c>
      <c r="AP5292" s="94" t="e">
        <v>#NAME?</v>
      </c>
      <c r="AQ5292" s="94" t="e">
        <v>#NAME?</v>
      </c>
      <c r="AR5292" s="94" t="e">
        <v>#NAME?</v>
      </c>
      <c r="AS5292" s="94" t="e">
        <v>#NAME?</v>
      </c>
      <c r="AT5292" s="94" t="e">
        <v>#NAME?</v>
      </c>
    </row>
    <row r="5293" customFormat="false" ht="15" hidden="false" customHeight="true" outlineLevel="0" collapsed="false">
      <c r="A5293" s="20" t="s">
        <v>16344</v>
      </c>
      <c r="B5293" s="20" t="str">
        <f aca="false">INDEX(Table2[], MATCH(L5293, Location_ID!$D$2:$D$3098, 0), 1)</f>
        <v>1a8ea3d4-c119-400c-b2a7-f06e276002b0</v>
      </c>
      <c r="C5293" s="20" t="s">
        <v>1585</v>
      </c>
      <c r="D5293" s="230" t="s">
        <v>354</v>
      </c>
      <c r="E5293" s="20" t="s">
        <v>7134</v>
      </c>
      <c r="F5293" s="20" t="s">
        <v>7135</v>
      </c>
      <c r="G5293" s="20" t="s">
        <v>7591</v>
      </c>
      <c r="H5293" s="20"/>
      <c r="I5293" s="20" t="s">
        <v>15917</v>
      </c>
      <c r="J5293" s="20" t="s">
        <v>15918</v>
      </c>
      <c r="K5293" s="20" t="s">
        <v>7109</v>
      </c>
      <c r="L5293" s="20" t="s">
        <v>3939</v>
      </c>
      <c r="M5293" s="20" t="s">
        <v>7116</v>
      </c>
      <c r="N5293" s="20" t="s">
        <v>15902</v>
      </c>
      <c r="O5293" s="20" t="s">
        <v>15918</v>
      </c>
      <c r="P5293" s="201" t="n">
        <v>43730</v>
      </c>
      <c r="Q5293" s="201" t="n">
        <v>43763</v>
      </c>
      <c r="R5293" s="20" t="n">
        <v>1</v>
      </c>
      <c r="S5293" s="20" t="s">
        <v>7130</v>
      </c>
      <c r="T5293" s="20" t="n">
        <v>113.9437182</v>
      </c>
      <c r="U5293" s="20" t="n">
        <v>95.29633325</v>
      </c>
      <c r="V5293" s="20" t="n">
        <v>132.59110315</v>
      </c>
      <c r="W5293" s="20" t="s">
        <v>11510</v>
      </c>
      <c r="X5293" s="35"/>
      <c r="Y5293" s="35" t="n">
        <v>0</v>
      </c>
      <c r="Z5293" s="35" t="n">
        <v>1</v>
      </c>
      <c r="AE5293" s="94" t="e">
        <f aca="false" t="array" ref="AE5293:AK5293">_xlfn.torow(_xlfn.unique(_xlfn._xlws.filter(cat_table[Subsector],$E5293=cat_table[Sector],"")))</f>
        <v>#NAME?</v>
      </c>
      <c r="AF5293" s="94" t="e">
        <v>#NAME?</v>
      </c>
      <c r="AG5293" s="94" t="e">
        <v>#NAME?</v>
      </c>
      <c r="AH5293" s="94" t="e">
        <v>#NAME?</v>
      </c>
      <c r="AI5293" s="94" t="e">
        <v>#NAME?</v>
      </c>
      <c r="AJ5293" s="94" t="e">
        <v>#NAME?</v>
      </c>
      <c r="AK5293" s="94" t="e">
        <v>#NAME?</v>
      </c>
      <c r="AO5293" s="94" t="e">
        <f aca="false" t="array" ref="AO5293:AT5293">_xlfn.torow(_xlfn.unique(_xlfn._xlws.filter(cat_table[Sub-subsector],($E5293=cat_table[Sector])*($F5293=cat_table[Subsector]),"")))</f>
        <v>#NAME?</v>
      </c>
      <c r="AP5293" s="94" t="e">
        <v>#NAME?</v>
      </c>
      <c r="AQ5293" s="94" t="e">
        <v>#NAME?</v>
      </c>
      <c r="AR5293" s="94" t="e">
        <v>#NAME?</v>
      </c>
      <c r="AS5293" s="94" t="e">
        <v>#NAME?</v>
      </c>
      <c r="AT5293" s="94" t="e">
        <v>#NAME?</v>
      </c>
    </row>
    <row r="5294" customFormat="false" ht="15" hidden="false" customHeight="true" outlineLevel="0" collapsed="false">
      <c r="A5294" s="20" t="s">
        <v>16345</v>
      </c>
      <c r="B5294" s="20" t="str">
        <f aca="false">INDEX(Table2[], MATCH(L5294, Location_ID!$D$2:$D$3098, 0), 1)</f>
        <v>fb2a2f3f-ddcc-4b05-8540-1b9022b5e22c</v>
      </c>
      <c r="C5294" s="20" t="s">
        <v>1585</v>
      </c>
      <c r="D5294" s="230" t="s">
        <v>354</v>
      </c>
      <c r="E5294" s="20" t="s">
        <v>7134</v>
      </c>
      <c r="F5294" s="20" t="s">
        <v>7135</v>
      </c>
      <c r="G5294" s="20" t="s">
        <v>7591</v>
      </c>
      <c r="H5294" s="20"/>
      <c r="I5294" s="20" t="s">
        <v>15917</v>
      </c>
      <c r="J5294" s="20" t="s">
        <v>15918</v>
      </c>
      <c r="K5294" s="20" t="s">
        <v>7109</v>
      </c>
      <c r="L5294" s="20" t="s">
        <v>3941</v>
      </c>
      <c r="M5294" s="20" t="s">
        <v>7116</v>
      </c>
      <c r="N5294" s="20" t="s">
        <v>15902</v>
      </c>
      <c r="O5294" s="20" t="s">
        <v>15918</v>
      </c>
      <c r="P5294" s="201" t="n">
        <v>43730</v>
      </c>
      <c r="Q5294" s="201" t="n">
        <v>43763</v>
      </c>
      <c r="R5294" s="20" t="n">
        <v>1</v>
      </c>
      <c r="S5294" s="20" t="s">
        <v>7130</v>
      </c>
      <c r="T5294" s="20" t="n">
        <v>377.3787983</v>
      </c>
      <c r="U5294" s="20" t="n">
        <v>254.502734</v>
      </c>
      <c r="V5294" s="20" t="n">
        <v>500.2548626</v>
      </c>
      <c r="W5294" s="20" t="s">
        <v>11510</v>
      </c>
      <c r="X5294" s="35"/>
      <c r="Y5294" s="35" t="n">
        <v>0</v>
      </c>
      <c r="Z5294" s="35" t="n">
        <v>1</v>
      </c>
      <c r="AE5294" s="94" t="e">
        <f aca="false" t="array" ref="AE5294:AK5294">_xlfn.torow(_xlfn.unique(_xlfn._xlws.filter(cat_table[Subsector],$E5294=cat_table[Sector],"")))</f>
        <v>#NAME?</v>
      </c>
      <c r="AF5294" s="94" t="e">
        <v>#NAME?</v>
      </c>
      <c r="AG5294" s="94" t="e">
        <v>#NAME?</v>
      </c>
      <c r="AH5294" s="94" t="e">
        <v>#NAME?</v>
      </c>
      <c r="AI5294" s="94" t="e">
        <v>#NAME?</v>
      </c>
      <c r="AJ5294" s="94" t="e">
        <v>#NAME?</v>
      </c>
      <c r="AK5294" s="94" t="e">
        <v>#NAME?</v>
      </c>
      <c r="AO5294" s="94" t="e">
        <f aca="false" t="array" ref="AO5294:AT5294">_xlfn.torow(_xlfn.unique(_xlfn._xlws.filter(cat_table[Sub-subsector],($E5294=cat_table[Sector])*($F5294=cat_table[Subsector]),"")))</f>
        <v>#NAME?</v>
      </c>
      <c r="AP5294" s="94" t="e">
        <v>#NAME?</v>
      </c>
      <c r="AQ5294" s="94" t="e">
        <v>#NAME?</v>
      </c>
      <c r="AR5294" s="94" t="e">
        <v>#NAME?</v>
      </c>
      <c r="AS5294" s="94" t="e">
        <v>#NAME?</v>
      </c>
      <c r="AT5294" s="94" t="e">
        <v>#NAME?</v>
      </c>
    </row>
    <row r="5295" customFormat="false" ht="15" hidden="false" customHeight="true" outlineLevel="0" collapsed="false">
      <c r="A5295" s="20" t="s">
        <v>16346</v>
      </c>
      <c r="B5295" s="20" t="str">
        <f aca="false">INDEX(Table2[], MATCH(L5295, Location_ID!$D$2:$D$3098, 0), 1)</f>
        <v>fbb39b7c-9d54-4003-8688-dfbd7c4e1f48</v>
      </c>
      <c r="C5295" s="20" t="s">
        <v>1585</v>
      </c>
      <c r="D5295" s="230" t="s">
        <v>354</v>
      </c>
      <c r="E5295" s="20" t="s">
        <v>7134</v>
      </c>
      <c r="F5295" s="20" t="s">
        <v>7135</v>
      </c>
      <c r="G5295" s="20" t="s">
        <v>7591</v>
      </c>
      <c r="H5295" s="20"/>
      <c r="I5295" s="20" t="s">
        <v>15917</v>
      </c>
      <c r="J5295" s="20" t="s">
        <v>15932</v>
      </c>
      <c r="K5295" s="20" t="s">
        <v>7109</v>
      </c>
      <c r="L5295" s="20" t="s">
        <v>3943</v>
      </c>
      <c r="M5295" s="20" t="s">
        <v>7116</v>
      </c>
      <c r="N5295" s="20" t="s">
        <v>15902</v>
      </c>
      <c r="O5295" s="20" t="s">
        <v>15932</v>
      </c>
      <c r="P5295" s="201" t="n">
        <v>43730</v>
      </c>
      <c r="Q5295" s="201" t="n">
        <v>43763</v>
      </c>
      <c r="R5295" s="20" t="n">
        <v>1</v>
      </c>
      <c r="S5295" s="20" t="s">
        <v>7130</v>
      </c>
      <c r="T5295" s="20" t="n">
        <v>887.7447788</v>
      </c>
      <c r="U5295" s="20" t="n">
        <v>519.3879843</v>
      </c>
      <c r="V5295" s="20" t="n">
        <v>1256.1015733</v>
      </c>
      <c r="W5295" s="20" t="s">
        <v>11510</v>
      </c>
      <c r="X5295" s="35"/>
      <c r="Y5295" s="35" t="n">
        <v>0</v>
      </c>
      <c r="Z5295" s="35" t="n">
        <v>1</v>
      </c>
      <c r="AE5295" s="94" t="e">
        <f aca="false" t="array" ref="AE5295:AK5295">_xlfn.torow(_xlfn.unique(_xlfn._xlws.filter(cat_table[Subsector],$E5295=cat_table[Sector],"")))</f>
        <v>#NAME?</v>
      </c>
      <c r="AF5295" s="94" t="e">
        <v>#NAME?</v>
      </c>
      <c r="AG5295" s="94" t="e">
        <v>#NAME?</v>
      </c>
      <c r="AH5295" s="94" t="e">
        <v>#NAME?</v>
      </c>
      <c r="AI5295" s="94" t="e">
        <v>#NAME?</v>
      </c>
      <c r="AJ5295" s="94" t="e">
        <v>#NAME?</v>
      </c>
      <c r="AK5295" s="94" t="e">
        <v>#NAME?</v>
      </c>
      <c r="AO5295" s="94" t="e">
        <f aca="false" t="array" ref="AO5295:AT5295">_xlfn.torow(_xlfn.unique(_xlfn._xlws.filter(cat_table[Sub-subsector],($E5295=cat_table[Sector])*($F5295=cat_table[Subsector]),"")))</f>
        <v>#NAME?</v>
      </c>
      <c r="AP5295" s="94" t="e">
        <v>#NAME?</v>
      </c>
      <c r="AQ5295" s="94" t="e">
        <v>#NAME?</v>
      </c>
      <c r="AR5295" s="94" t="e">
        <v>#NAME?</v>
      </c>
      <c r="AS5295" s="94" t="e">
        <v>#NAME?</v>
      </c>
      <c r="AT5295" s="94" t="e">
        <v>#NAME?</v>
      </c>
    </row>
    <row r="5296" customFormat="false" ht="15" hidden="false" customHeight="true" outlineLevel="0" collapsed="false">
      <c r="A5296" s="20" t="s">
        <v>16347</v>
      </c>
      <c r="B5296" s="20" t="str">
        <f aca="false">INDEX(Table2[], MATCH(L5296, Location_ID!$D$2:$D$3098, 0), 1)</f>
        <v>75dcbe53-4d70-4d74-a5c1-7e2f73bc5e7e</v>
      </c>
      <c r="C5296" s="20" t="s">
        <v>1585</v>
      </c>
      <c r="D5296" s="230" t="s">
        <v>354</v>
      </c>
      <c r="E5296" s="20" t="s">
        <v>7134</v>
      </c>
      <c r="F5296" s="20" t="s">
        <v>7135</v>
      </c>
      <c r="G5296" s="20" t="s">
        <v>7591</v>
      </c>
      <c r="H5296" s="20"/>
      <c r="I5296" s="20" t="s">
        <v>15917</v>
      </c>
      <c r="J5296" s="20" t="s">
        <v>15932</v>
      </c>
      <c r="K5296" s="20" t="s">
        <v>7109</v>
      </c>
      <c r="L5296" s="20" t="s">
        <v>3945</v>
      </c>
      <c r="M5296" s="20" t="s">
        <v>7116</v>
      </c>
      <c r="N5296" s="20" t="s">
        <v>15902</v>
      </c>
      <c r="O5296" s="20" t="s">
        <v>15932</v>
      </c>
      <c r="P5296" s="201" t="n">
        <v>43730</v>
      </c>
      <c r="Q5296" s="201" t="n">
        <v>43763</v>
      </c>
      <c r="R5296" s="20" t="n">
        <v>1</v>
      </c>
      <c r="S5296" s="20" t="s">
        <v>7130</v>
      </c>
      <c r="T5296" s="20" t="n">
        <v>172.7381267</v>
      </c>
      <c r="U5296" s="20" t="n">
        <v>101.09025376</v>
      </c>
      <c r="V5296" s="20" t="n">
        <v>244.38599964</v>
      </c>
      <c r="W5296" s="20" t="s">
        <v>11510</v>
      </c>
      <c r="X5296" s="35"/>
      <c r="Y5296" s="35" t="n">
        <v>0</v>
      </c>
      <c r="Z5296" s="35" t="n">
        <v>1</v>
      </c>
      <c r="AE5296" s="94" t="e">
        <f aca="false" t="array" ref="AE5296:AK5296">_xlfn.torow(_xlfn.unique(_xlfn._xlws.filter(cat_table[Subsector],$E5296=cat_table[Sector],"")))</f>
        <v>#NAME?</v>
      </c>
      <c r="AF5296" s="94" t="e">
        <v>#NAME?</v>
      </c>
      <c r="AG5296" s="94" t="e">
        <v>#NAME?</v>
      </c>
      <c r="AH5296" s="94" t="e">
        <v>#NAME?</v>
      </c>
      <c r="AI5296" s="94" t="e">
        <v>#NAME?</v>
      </c>
      <c r="AJ5296" s="94" t="e">
        <v>#NAME?</v>
      </c>
      <c r="AK5296" s="94" t="e">
        <v>#NAME?</v>
      </c>
      <c r="AO5296" s="94" t="e">
        <f aca="false" t="array" ref="AO5296:AT5296">_xlfn.torow(_xlfn.unique(_xlfn._xlws.filter(cat_table[Sub-subsector],($E5296=cat_table[Sector])*($F5296=cat_table[Subsector]),"")))</f>
        <v>#NAME?</v>
      </c>
      <c r="AP5296" s="94" t="e">
        <v>#NAME?</v>
      </c>
      <c r="AQ5296" s="94" t="e">
        <v>#NAME?</v>
      </c>
      <c r="AR5296" s="94" t="e">
        <v>#NAME?</v>
      </c>
      <c r="AS5296" s="94" t="e">
        <v>#NAME?</v>
      </c>
      <c r="AT5296" s="94" t="e">
        <v>#NAME?</v>
      </c>
    </row>
    <row r="5297" customFormat="false" ht="15" hidden="false" customHeight="true" outlineLevel="0" collapsed="false">
      <c r="A5297" s="20" t="s">
        <v>16348</v>
      </c>
      <c r="B5297" s="20" t="str">
        <f aca="false">INDEX(Table2[], MATCH(L5297, Location_ID!$D$2:$D$3098, 0), 1)</f>
        <v>2226e01b-b012-4e39-b5d9-c9cb072b71c8</v>
      </c>
      <c r="C5297" s="20" t="s">
        <v>1585</v>
      </c>
      <c r="D5297" s="230" t="s">
        <v>354</v>
      </c>
      <c r="E5297" s="20" t="s">
        <v>7134</v>
      </c>
      <c r="F5297" s="20" t="s">
        <v>7135</v>
      </c>
      <c r="G5297" s="20" t="s">
        <v>7591</v>
      </c>
      <c r="H5297" s="20"/>
      <c r="I5297" s="20" t="s">
        <v>15917</v>
      </c>
      <c r="J5297" s="20" t="s">
        <v>15918</v>
      </c>
      <c r="K5297" s="20" t="s">
        <v>7109</v>
      </c>
      <c r="L5297" s="20" t="s">
        <v>3947</v>
      </c>
      <c r="M5297" s="20" t="s">
        <v>7116</v>
      </c>
      <c r="N5297" s="20" t="s">
        <v>15902</v>
      </c>
      <c r="O5297" s="20" t="s">
        <v>15918</v>
      </c>
      <c r="P5297" s="201" t="n">
        <v>43730</v>
      </c>
      <c r="Q5297" s="201" t="n">
        <v>43763</v>
      </c>
      <c r="R5297" s="20" t="n">
        <v>1</v>
      </c>
      <c r="S5297" s="20" t="s">
        <v>7130</v>
      </c>
      <c r="T5297" s="20" t="n">
        <v>162.4814558</v>
      </c>
      <c r="U5297" s="20" t="n">
        <v>100.00433386</v>
      </c>
      <c r="V5297" s="20" t="n">
        <v>224.95857774</v>
      </c>
      <c r="W5297" s="20" t="s">
        <v>11510</v>
      </c>
      <c r="X5297" s="35"/>
      <c r="Y5297" s="35" t="n">
        <v>0</v>
      </c>
      <c r="Z5297" s="35" t="n">
        <v>1</v>
      </c>
      <c r="AE5297" s="94" t="e">
        <f aca="false" t="array" ref="AE5297:AK5297">_xlfn.torow(_xlfn.unique(_xlfn._xlws.filter(cat_table[Subsector],$E5297=cat_table[Sector],"")))</f>
        <v>#NAME?</v>
      </c>
      <c r="AF5297" s="94" t="e">
        <v>#NAME?</v>
      </c>
      <c r="AG5297" s="94" t="e">
        <v>#NAME?</v>
      </c>
      <c r="AH5297" s="94" t="e">
        <v>#NAME?</v>
      </c>
      <c r="AI5297" s="94" t="e">
        <v>#NAME?</v>
      </c>
      <c r="AJ5297" s="94" t="e">
        <v>#NAME?</v>
      </c>
      <c r="AK5297" s="94" t="e">
        <v>#NAME?</v>
      </c>
      <c r="AO5297" s="94" t="e">
        <f aca="false" t="array" ref="AO5297:AT5297">_xlfn.torow(_xlfn.unique(_xlfn._xlws.filter(cat_table[Sub-subsector],($E5297=cat_table[Sector])*($F5297=cat_table[Subsector]),"")))</f>
        <v>#NAME?</v>
      </c>
      <c r="AP5297" s="94" t="e">
        <v>#NAME?</v>
      </c>
      <c r="AQ5297" s="94" t="e">
        <v>#NAME?</v>
      </c>
      <c r="AR5297" s="94" t="e">
        <v>#NAME?</v>
      </c>
      <c r="AS5297" s="94" t="e">
        <v>#NAME?</v>
      </c>
      <c r="AT5297" s="94" t="e">
        <v>#NAME?</v>
      </c>
    </row>
    <row r="5298" customFormat="false" ht="15" hidden="false" customHeight="true" outlineLevel="0" collapsed="false">
      <c r="A5298" s="20" t="s">
        <v>16349</v>
      </c>
      <c r="B5298" s="20" t="str">
        <f aca="false">INDEX(Table2[], MATCH(L5298, Location_ID!$D$2:$D$3098, 0), 1)</f>
        <v>f12216fa-d06f-4e66-aa8a-beb6e00c6d68</v>
      </c>
      <c r="C5298" s="20" t="s">
        <v>1585</v>
      </c>
      <c r="D5298" s="230" t="s">
        <v>354</v>
      </c>
      <c r="E5298" s="20" t="s">
        <v>7134</v>
      </c>
      <c r="F5298" s="20" t="s">
        <v>7135</v>
      </c>
      <c r="G5298" s="20" t="s">
        <v>7591</v>
      </c>
      <c r="H5298" s="20"/>
      <c r="I5298" s="20" t="s">
        <v>15917</v>
      </c>
      <c r="J5298" s="20" t="s">
        <v>15918</v>
      </c>
      <c r="K5298" s="20" t="s">
        <v>7109</v>
      </c>
      <c r="L5298" s="20" t="s">
        <v>3949</v>
      </c>
      <c r="M5298" s="20" t="s">
        <v>7116</v>
      </c>
      <c r="N5298" s="20" t="s">
        <v>15902</v>
      </c>
      <c r="O5298" s="20" t="s">
        <v>15918</v>
      </c>
      <c r="P5298" s="201" t="n">
        <v>43730</v>
      </c>
      <c r="Q5298" s="201" t="n">
        <v>43763</v>
      </c>
      <c r="R5298" s="20" t="n">
        <v>1</v>
      </c>
      <c r="S5298" s="20" t="s">
        <v>7130</v>
      </c>
      <c r="T5298" s="20" t="n">
        <v>499.737619</v>
      </c>
      <c r="U5298" s="20" t="n">
        <v>211.9492145</v>
      </c>
      <c r="V5298" s="20" t="n">
        <v>787.5260235</v>
      </c>
      <c r="W5298" s="20" t="s">
        <v>11510</v>
      </c>
      <c r="X5298" s="35"/>
      <c r="Y5298" s="35" t="n">
        <v>0</v>
      </c>
      <c r="Z5298" s="35" t="n">
        <v>1</v>
      </c>
      <c r="AE5298" s="94" t="e">
        <f aca="false" t="array" ref="AE5298:AK5298">_xlfn.torow(_xlfn.unique(_xlfn._xlws.filter(cat_table[Subsector],$E5298=cat_table[Sector],"")))</f>
        <v>#NAME?</v>
      </c>
      <c r="AF5298" s="94" t="e">
        <v>#NAME?</v>
      </c>
      <c r="AG5298" s="94" t="e">
        <v>#NAME?</v>
      </c>
      <c r="AH5298" s="94" t="e">
        <v>#NAME?</v>
      </c>
      <c r="AI5298" s="94" t="e">
        <v>#NAME?</v>
      </c>
      <c r="AJ5298" s="94" t="e">
        <v>#NAME?</v>
      </c>
      <c r="AK5298" s="94" t="e">
        <v>#NAME?</v>
      </c>
      <c r="AO5298" s="94" t="e">
        <f aca="false" t="array" ref="AO5298:AT5298">_xlfn.torow(_xlfn.unique(_xlfn._xlws.filter(cat_table[Sub-subsector],($E5298=cat_table[Sector])*($F5298=cat_table[Subsector]),"")))</f>
        <v>#NAME?</v>
      </c>
      <c r="AP5298" s="94" t="e">
        <v>#NAME?</v>
      </c>
      <c r="AQ5298" s="94" t="e">
        <v>#NAME?</v>
      </c>
      <c r="AR5298" s="94" t="e">
        <v>#NAME?</v>
      </c>
      <c r="AS5298" s="94" t="e">
        <v>#NAME?</v>
      </c>
      <c r="AT5298" s="94" t="e">
        <v>#NAME?</v>
      </c>
    </row>
    <row r="5299" customFormat="false" ht="15" hidden="false" customHeight="true" outlineLevel="0" collapsed="false">
      <c r="A5299" s="20" t="s">
        <v>16350</v>
      </c>
      <c r="B5299" s="20" t="str">
        <f aca="false">INDEX(Table2[], MATCH(L5299, Location_ID!$D$2:$D$3098, 0), 1)</f>
        <v>1c0322cf-0862-471c-a485-b872eacb585c</v>
      </c>
      <c r="C5299" s="20" t="s">
        <v>1585</v>
      </c>
      <c r="D5299" s="230" t="s">
        <v>354</v>
      </c>
      <c r="E5299" s="20" t="s">
        <v>7134</v>
      </c>
      <c r="F5299" s="20" t="s">
        <v>7135</v>
      </c>
      <c r="G5299" s="20" t="s">
        <v>7591</v>
      </c>
      <c r="H5299" s="20"/>
      <c r="I5299" s="20" t="s">
        <v>15917</v>
      </c>
      <c r="J5299" s="20" t="s">
        <v>15927</v>
      </c>
      <c r="K5299" s="20" t="s">
        <v>7109</v>
      </c>
      <c r="L5299" s="20" t="s">
        <v>3951</v>
      </c>
      <c r="M5299" s="20" t="s">
        <v>7116</v>
      </c>
      <c r="N5299" s="20" t="s">
        <v>15902</v>
      </c>
      <c r="O5299" s="20" t="s">
        <v>15927</v>
      </c>
      <c r="P5299" s="201" t="n">
        <v>43730</v>
      </c>
      <c r="Q5299" s="201" t="n">
        <v>43763</v>
      </c>
      <c r="R5299" s="20" t="n">
        <v>1</v>
      </c>
      <c r="S5299" s="20" t="s">
        <v>7130</v>
      </c>
      <c r="T5299" s="20" t="n">
        <v>85.37536207</v>
      </c>
      <c r="U5299" s="20" t="n">
        <v>31.23249764</v>
      </c>
      <c r="V5299" s="20" t="n">
        <v>139.5182265</v>
      </c>
      <c r="W5299" s="20" t="s">
        <v>11510</v>
      </c>
      <c r="X5299" s="35"/>
      <c r="Y5299" s="35" t="n">
        <v>0</v>
      </c>
      <c r="Z5299" s="35" t="n">
        <v>1</v>
      </c>
      <c r="AE5299" s="94" t="e">
        <f aca="false" t="array" ref="AE5299:AK5299">_xlfn.torow(_xlfn.unique(_xlfn._xlws.filter(cat_table[Subsector],$E5299=cat_table[Sector],"")))</f>
        <v>#NAME?</v>
      </c>
      <c r="AF5299" s="94" t="e">
        <v>#NAME?</v>
      </c>
      <c r="AG5299" s="94" t="e">
        <v>#NAME?</v>
      </c>
      <c r="AH5299" s="94" t="e">
        <v>#NAME?</v>
      </c>
      <c r="AI5299" s="94" t="e">
        <v>#NAME?</v>
      </c>
      <c r="AJ5299" s="94" t="e">
        <v>#NAME?</v>
      </c>
      <c r="AK5299" s="94" t="e">
        <v>#NAME?</v>
      </c>
      <c r="AO5299" s="94" t="e">
        <f aca="false" t="array" ref="AO5299:AT5299">_xlfn.torow(_xlfn.unique(_xlfn._xlws.filter(cat_table[Sub-subsector],($E5299=cat_table[Sector])*($F5299=cat_table[Subsector]),"")))</f>
        <v>#NAME?</v>
      </c>
      <c r="AP5299" s="94" t="e">
        <v>#NAME?</v>
      </c>
      <c r="AQ5299" s="94" t="e">
        <v>#NAME?</v>
      </c>
      <c r="AR5299" s="94" t="e">
        <v>#NAME?</v>
      </c>
      <c r="AS5299" s="94" t="e">
        <v>#NAME?</v>
      </c>
      <c r="AT5299" s="94" t="e">
        <v>#NAME?</v>
      </c>
    </row>
    <row r="5300" customFormat="false" ht="15" hidden="false" customHeight="true" outlineLevel="0" collapsed="false">
      <c r="A5300" s="20" t="s">
        <v>16351</v>
      </c>
      <c r="B5300" s="20" t="str">
        <f aca="false">INDEX(Table2[], MATCH(L5300, Location_ID!$D$2:$D$3098, 0), 1)</f>
        <v>86aac7ea-df48-41d2-8545-560de3d41252</v>
      </c>
      <c r="C5300" s="20" t="s">
        <v>1585</v>
      </c>
      <c r="D5300" s="230" t="s">
        <v>354</v>
      </c>
      <c r="E5300" s="20" t="s">
        <v>7134</v>
      </c>
      <c r="F5300" s="20" t="s">
        <v>7135</v>
      </c>
      <c r="G5300" s="20" t="s">
        <v>7591</v>
      </c>
      <c r="H5300" s="20"/>
      <c r="I5300" s="20" t="s">
        <v>15917</v>
      </c>
      <c r="J5300" s="20" t="s">
        <v>15932</v>
      </c>
      <c r="K5300" s="20" t="s">
        <v>7109</v>
      </c>
      <c r="L5300" s="20" t="s">
        <v>3953</v>
      </c>
      <c r="M5300" s="20" t="s">
        <v>7116</v>
      </c>
      <c r="N5300" s="20" t="s">
        <v>15902</v>
      </c>
      <c r="O5300" s="20" t="s">
        <v>15932</v>
      </c>
      <c r="P5300" s="201" t="n">
        <v>43730</v>
      </c>
      <c r="Q5300" s="201" t="n">
        <v>43763</v>
      </c>
      <c r="R5300" s="20" t="n">
        <v>1</v>
      </c>
      <c r="S5300" s="20" t="s">
        <v>7130</v>
      </c>
      <c r="T5300" s="20" t="n">
        <v>291.7221115</v>
      </c>
      <c r="U5300" s="20" t="n">
        <v>76.6313655</v>
      </c>
      <c r="V5300" s="20" t="n">
        <v>506.8128575</v>
      </c>
      <c r="W5300" s="20" t="s">
        <v>11510</v>
      </c>
      <c r="X5300" s="35"/>
      <c r="Y5300" s="35" t="n">
        <v>0</v>
      </c>
      <c r="Z5300" s="35" t="n">
        <v>1</v>
      </c>
      <c r="AE5300" s="94" t="e">
        <f aca="false" t="array" ref="AE5300:AK5300">_xlfn.torow(_xlfn.unique(_xlfn._xlws.filter(cat_table[Subsector],$E5300=cat_table[Sector],"")))</f>
        <v>#NAME?</v>
      </c>
      <c r="AF5300" s="94" t="e">
        <v>#NAME?</v>
      </c>
      <c r="AG5300" s="94" t="e">
        <v>#NAME?</v>
      </c>
      <c r="AH5300" s="94" t="e">
        <v>#NAME?</v>
      </c>
      <c r="AI5300" s="94" t="e">
        <v>#NAME?</v>
      </c>
      <c r="AJ5300" s="94" t="e">
        <v>#NAME?</v>
      </c>
      <c r="AK5300" s="94" t="e">
        <v>#NAME?</v>
      </c>
      <c r="AO5300" s="94" t="e">
        <f aca="false" t="array" ref="AO5300:AT5300">_xlfn.torow(_xlfn.unique(_xlfn._xlws.filter(cat_table[Sub-subsector],($E5300=cat_table[Sector])*($F5300=cat_table[Subsector]),"")))</f>
        <v>#NAME?</v>
      </c>
      <c r="AP5300" s="94" t="e">
        <v>#NAME?</v>
      </c>
      <c r="AQ5300" s="94" t="e">
        <v>#NAME?</v>
      </c>
      <c r="AR5300" s="94" t="e">
        <v>#NAME?</v>
      </c>
      <c r="AS5300" s="94" t="e">
        <v>#NAME?</v>
      </c>
      <c r="AT5300" s="94" t="e">
        <v>#NAME?</v>
      </c>
    </row>
    <row r="5301" customFormat="false" ht="15" hidden="false" customHeight="true" outlineLevel="0" collapsed="false">
      <c r="A5301" s="20" t="s">
        <v>16352</v>
      </c>
      <c r="B5301" s="20" t="str">
        <f aca="false">INDEX(Table2[], MATCH(L5301, Location_ID!$D$2:$D$3098, 0), 1)</f>
        <v>81907cd7-3f01-49bc-a2ec-3aae94dab965</v>
      </c>
      <c r="C5301" s="20" t="s">
        <v>1585</v>
      </c>
      <c r="D5301" s="230" t="s">
        <v>354</v>
      </c>
      <c r="E5301" s="20" t="s">
        <v>7134</v>
      </c>
      <c r="F5301" s="20" t="s">
        <v>7135</v>
      </c>
      <c r="G5301" s="20" t="s">
        <v>7591</v>
      </c>
      <c r="H5301" s="20"/>
      <c r="I5301" s="20" t="s">
        <v>15917</v>
      </c>
      <c r="J5301" s="20" t="s">
        <v>15918</v>
      </c>
      <c r="K5301" s="20" t="s">
        <v>7109</v>
      </c>
      <c r="L5301" s="20" t="s">
        <v>3955</v>
      </c>
      <c r="M5301" s="20" t="s">
        <v>7116</v>
      </c>
      <c r="N5301" s="20" t="s">
        <v>15902</v>
      </c>
      <c r="O5301" s="20" t="s">
        <v>15918</v>
      </c>
      <c r="P5301" s="201" t="n">
        <v>43730</v>
      </c>
      <c r="Q5301" s="201" t="n">
        <v>43763</v>
      </c>
      <c r="R5301" s="20" t="n">
        <v>1</v>
      </c>
      <c r="S5301" s="20" t="s">
        <v>7130</v>
      </c>
      <c r="T5301" s="20" t="n">
        <v>57.93179381</v>
      </c>
      <c r="U5301" s="20" t="n">
        <v>36.42626034</v>
      </c>
      <c r="V5301" s="20" t="n">
        <v>79.43732728</v>
      </c>
      <c r="W5301" s="20" t="s">
        <v>11510</v>
      </c>
      <c r="X5301" s="35"/>
      <c r="Y5301" s="35" t="n">
        <v>0</v>
      </c>
      <c r="Z5301" s="35" t="n">
        <v>1</v>
      </c>
      <c r="AE5301" s="94" t="e">
        <f aca="false" t="array" ref="AE5301:AK5301">_xlfn.torow(_xlfn.unique(_xlfn._xlws.filter(cat_table[Subsector],$E5301=cat_table[Sector],"")))</f>
        <v>#NAME?</v>
      </c>
      <c r="AF5301" s="94" t="e">
        <v>#NAME?</v>
      </c>
      <c r="AG5301" s="94" t="e">
        <v>#NAME?</v>
      </c>
      <c r="AH5301" s="94" t="e">
        <v>#NAME?</v>
      </c>
      <c r="AI5301" s="94" t="e">
        <v>#NAME?</v>
      </c>
      <c r="AJ5301" s="94" t="e">
        <v>#NAME?</v>
      </c>
      <c r="AK5301" s="94" t="e">
        <v>#NAME?</v>
      </c>
      <c r="AO5301" s="94" t="e">
        <f aca="false" t="array" ref="AO5301:AT5301">_xlfn.torow(_xlfn.unique(_xlfn._xlws.filter(cat_table[Sub-subsector],($E5301=cat_table[Sector])*($F5301=cat_table[Subsector]),"")))</f>
        <v>#NAME?</v>
      </c>
      <c r="AP5301" s="94" t="e">
        <v>#NAME?</v>
      </c>
      <c r="AQ5301" s="94" t="e">
        <v>#NAME?</v>
      </c>
      <c r="AR5301" s="94" t="e">
        <v>#NAME?</v>
      </c>
      <c r="AS5301" s="94" t="e">
        <v>#NAME?</v>
      </c>
      <c r="AT5301" s="94" t="e">
        <v>#NAME?</v>
      </c>
    </row>
    <row r="5302" customFormat="false" ht="15" hidden="false" customHeight="true" outlineLevel="0" collapsed="false">
      <c r="A5302" s="20" t="s">
        <v>16353</v>
      </c>
      <c r="B5302" s="20" t="str">
        <f aca="false">INDEX(Table2[], MATCH(L5302, Location_ID!$D$2:$D$3098, 0), 1)</f>
        <v>5bd5e330-9a5c-43da-97b1-fa1295258b54</v>
      </c>
      <c r="C5302" s="20" t="s">
        <v>1585</v>
      </c>
      <c r="D5302" s="230" t="s">
        <v>354</v>
      </c>
      <c r="E5302" s="20" t="s">
        <v>7134</v>
      </c>
      <c r="F5302" s="20" t="s">
        <v>7135</v>
      </c>
      <c r="G5302" s="20" t="s">
        <v>7591</v>
      </c>
      <c r="H5302" s="20"/>
      <c r="I5302" s="20" t="s">
        <v>15917</v>
      </c>
      <c r="J5302" s="20" t="s">
        <v>15927</v>
      </c>
      <c r="K5302" s="20" t="s">
        <v>7109</v>
      </c>
      <c r="L5302" s="20" t="s">
        <v>3957</v>
      </c>
      <c r="M5302" s="20" t="s">
        <v>7116</v>
      </c>
      <c r="N5302" s="20" t="s">
        <v>15902</v>
      </c>
      <c r="O5302" s="20" t="s">
        <v>15927</v>
      </c>
      <c r="P5302" s="201" t="n">
        <v>43730</v>
      </c>
      <c r="Q5302" s="201" t="n">
        <v>43763</v>
      </c>
      <c r="R5302" s="20" t="n">
        <v>1</v>
      </c>
      <c r="S5302" s="20" t="s">
        <v>7130</v>
      </c>
      <c r="T5302" s="20" t="n">
        <v>326.575017</v>
      </c>
      <c r="U5302" s="20" t="n">
        <v>233.77364633</v>
      </c>
      <c r="V5302" s="20" t="n">
        <v>419.37638767</v>
      </c>
      <c r="W5302" s="20" t="s">
        <v>11510</v>
      </c>
      <c r="X5302" s="35"/>
      <c r="Y5302" s="35" t="n">
        <v>0</v>
      </c>
      <c r="Z5302" s="35" t="n">
        <v>1</v>
      </c>
      <c r="AE5302" s="94" t="e">
        <f aca="false" t="array" ref="AE5302:AK5302">_xlfn.torow(_xlfn.unique(_xlfn._xlws.filter(cat_table[Subsector],$E5302=cat_table[Sector],"")))</f>
        <v>#NAME?</v>
      </c>
      <c r="AF5302" s="94" t="e">
        <v>#NAME?</v>
      </c>
      <c r="AG5302" s="94" t="e">
        <v>#NAME?</v>
      </c>
      <c r="AH5302" s="94" t="e">
        <v>#NAME?</v>
      </c>
      <c r="AI5302" s="94" t="e">
        <v>#NAME?</v>
      </c>
      <c r="AJ5302" s="94" t="e">
        <v>#NAME?</v>
      </c>
      <c r="AK5302" s="94" t="e">
        <v>#NAME?</v>
      </c>
      <c r="AO5302" s="94" t="e">
        <f aca="false" t="array" ref="AO5302:AT5302">_xlfn.torow(_xlfn.unique(_xlfn._xlws.filter(cat_table[Sub-subsector],($E5302=cat_table[Sector])*($F5302=cat_table[Subsector]),"")))</f>
        <v>#NAME?</v>
      </c>
      <c r="AP5302" s="94" t="e">
        <v>#NAME?</v>
      </c>
      <c r="AQ5302" s="94" t="e">
        <v>#NAME?</v>
      </c>
      <c r="AR5302" s="94" t="e">
        <v>#NAME?</v>
      </c>
      <c r="AS5302" s="94" t="e">
        <v>#NAME?</v>
      </c>
      <c r="AT5302" s="94" t="e">
        <v>#NAME?</v>
      </c>
    </row>
    <row r="5303" customFormat="false" ht="15" hidden="false" customHeight="true" outlineLevel="0" collapsed="false">
      <c r="A5303" s="20" t="s">
        <v>16354</v>
      </c>
      <c r="B5303" s="20" t="str">
        <f aca="false">INDEX(Table2[], MATCH(L5303, Location_ID!$D$2:$D$3098, 0), 1)</f>
        <v>861c70c4-5b88-4e0a-8784-bbee75757a82</v>
      </c>
      <c r="C5303" s="20" t="s">
        <v>1585</v>
      </c>
      <c r="D5303" s="230" t="s">
        <v>354</v>
      </c>
      <c r="E5303" s="20" t="s">
        <v>7134</v>
      </c>
      <c r="F5303" s="20" t="s">
        <v>7135</v>
      </c>
      <c r="G5303" s="20" t="s">
        <v>7591</v>
      </c>
      <c r="H5303" s="20"/>
      <c r="I5303" s="20" t="s">
        <v>15917</v>
      </c>
      <c r="J5303" s="20" t="s">
        <v>15922</v>
      </c>
      <c r="K5303" s="20" t="s">
        <v>7109</v>
      </c>
      <c r="L5303" s="20" t="s">
        <v>3959</v>
      </c>
      <c r="M5303" s="20" t="s">
        <v>7116</v>
      </c>
      <c r="N5303" s="20" t="s">
        <v>15902</v>
      </c>
      <c r="O5303" s="20" t="s">
        <v>15922</v>
      </c>
      <c r="P5303" s="201" t="n">
        <v>43730</v>
      </c>
      <c r="Q5303" s="201" t="n">
        <v>43763</v>
      </c>
      <c r="R5303" s="20" t="n">
        <v>1</v>
      </c>
      <c r="S5303" s="20" t="s">
        <v>7130</v>
      </c>
      <c r="T5303" s="20" t="n">
        <v>267.7084345</v>
      </c>
      <c r="U5303" s="20" t="n">
        <v>160.0484647</v>
      </c>
      <c r="V5303" s="20" t="n">
        <v>375.3684043</v>
      </c>
      <c r="W5303" s="20" t="s">
        <v>11510</v>
      </c>
      <c r="X5303" s="35"/>
      <c r="Y5303" s="35" t="n">
        <v>0</v>
      </c>
      <c r="Z5303" s="35" t="n">
        <v>1</v>
      </c>
      <c r="AE5303" s="94" t="e">
        <f aca="false" t="array" ref="AE5303:AK5303">_xlfn.torow(_xlfn.unique(_xlfn._xlws.filter(cat_table[Subsector],$E5303=cat_table[Sector],"")))</f>
        <v>#NAME?</v>
      </c>
      <c r="AF5303" s="94" t="e">
        <v>#NAME?</v>
      </c>
      <c r="AG5303" s="94" t="e">
        <v>#NAME?</v>
      </c>
      <c r="AH5303" s="94" t="e">
        <v>#NAME?</v>
      </c>
      <c r="AI5303" s="94" t="e">
        <v>#NAME?</v>
      </c>
      <c r="AJ5303" s="94" t="e">
        <v>#NAME?</v>
      </c>
      <c r="AK5303" s="94" t="e">
        <v>#NAME?</v>
      </c>
      <c r="AO5303" s="94" t="e">
        <f aca="false" t="array" ref="AO5303:AT5303">_xlfn.torow(_xlfn.unique(_xlfn._xlws.filter(cat_table[Sub-subsector],($E5303=cat_table[Sector])*($F5303=cat_table[Subsector]),"")))</f>
        <v>#NAME?</v>
      </c>
      <c r="AP5303" s="94" t="e">
        <v>#NAME?</v>
      </c>
      <c r="AQ5303" s="94" t="e">
        <v>#NAME?</v>
      </c>
      <c r="AR5303" s="94" t="e">
        <v>#NAME?</v>
      </c>
      <c r="AS5303" s="94" t="e">
        <v>#NAME?</v>
      </c>
      <c r="AT5303" s="94" t="e">
        <v>#NAME?</v>
      </c>
    </row>
    <row r="5304" customFormat="false" ht="15" hidden="false" customHeight="true" outlineLevel="0" collapsed="false">
      <c r="A5304" s="20" t="s">
        <v>16355</v>
      </c>
      <c r="B5304" s="20" t="str">
        <f aca="false">INDEX(Table2[], MATCH(L5304, Location_ID!$D$2:$D$3098, 0), 1)</f>
        <v>dbb9df7b-daae-4642-ae06-4ed446c9cedc</v>
      </c>
      <c r="C5304" s="20" t="s">
        <v>1585</v>
      </c>
      <c r="D5304" s="230" t="s">
        <v>354</v>
      </c>
      <c r="E5304" s="20" t="s">
        <v>7134</v>
      </c>
      <c r="F5304" s="20" t="s">
        <v>7135</v>
      </c>
      <c r="G5304" s="20" t="s">
        <v>7591</v>
      </c>
      <c r="H5304" s="20"/>
      <c r="I5304" s="20" t="s">
        <v>15917</v>
      </c>
      <c r="J5304" s="20" t="s">
        <v>15922</v>
      </c>
      <c r="K5304" s="20" t="s">
        <v>7109</v>
      </c>
      <c r="L5304" s="20" t="s">
        <v>3961</v>
      </c>
      <c r="M5304" s="20" t="s">
        <v>7116</v>
      </c>
      <c r="N5304" s="20" t="s">
        <v>15902</v>
      </c>
      <c r="O5304" s="20" t="s">
        <v>15922</v>
      </c>
      <c r="P5304" s="201" t="n">
        <v>43730</v>
      </c>
      <c r="Q5304" s="201" t="n">
        <v>43763</v>
      </c>
      <c r="R5304" s="20" t="n">
        <v>1</v>
      </c>
      <c r="S5304" s="20" t="s">
        <v>7130</v>
      </c>
      <c r="T5304" s="20" t="n">
        <v>77.71927141</v>
      </c>
      <c r="U5304" s="20" t="n">
        <v>28.05455673</v>
      </c>
      <c r="V5304" s="20" t="n">
        <v>127.38398609</v>
      </c>
      <c r="W5304" s="20" t="s">
        <v>11510</v>
      </c>
      <c r="X5304" s="35"/>
      <c r="Y5304" s="35" t="n">
        <v>0</v>
      </c>
      <c r="Z5304" s="35" t="n">
        <v>1</v>
      </c>
      <c r="AE5304" s="94" t="e">
        <f aca="false" t="array" ref="AE5304:AK5304">_xlfn.torow(_xlfn.unique(_xlfn._xlws.filter(cat_table[Subsector],$E5304=cat_table[Sector],"")))</f>
        <v>#NAME?</v>
      </c>
      <c r="AF5304" s="94" t="e">
        <v>#NAME?</v>
      </c>
      <c r="AG5304" s="94" t="e">
        <v>#NAME?</v>
      </c>
      <c r="AH5304" s="94" t="e">
        <v>#NAME?</v>
      </c>
      <c r="AI5304" s="94" t="e">
        <v>#NAME?</v>
      </c>
      <c r="AJ5304" s="94" t="e">
        <v>#NAME?</v>
      </c>
      <c r="AK5304" s="94" t="e">
        <v>#NAME?</v>
      </c>
      <c r="AO5304" s="94" t="e">
        <f aca="false" t="array" ref="AO5304:AT5304">_xlfn.torow(_xlfn.unique(_xlfn._xlws.filter(cat_table[Sub-subsector],($E5304=cat_table[Sector])*($F5304=cat_table[Subsector]),"")))</f>
        <v>#NAME?</v>
      </c>
      <c r="AP5304" s="94" t="e">
        <v>#NAME?</v>
      </c>
      <c r="AQ5304" s="94" t="e">
        <v>#NAME?</v>
      </c>
      <c r="AR5304" s="94" t="e">
        <v>#NAME?</v>
      </c>
      <c r="AS5304" s="94" t="e">
        <v>#NAME?</v>
      </c>
      <c r="AT5304" s="94" t="e">
        <v>#NAME?</v>
      </c>
    </row>
    <row r="5305" customFormat="false" ht="15" hidden="false" customHeight="true" outlineLevel="0" collapsed="false">
      <c r="A5305" s="20" t="s">
        <v>16356</v>
      </c>
      <c r="B5305" s="20" t="str">
        <f aca="false">INDEX(Table2[], MATCH(L5305, Location_ID!$D$2:$D$3098, 0), 1)</f>
        <v>b116bd69-66be-4301-99b3-c703ff748d11</v>
      </c>
      <c r="C5305" s="20" t="s">
        <v>1585</v>
      </c>
      <c r="D5305" s="230" t="s">
        <v>354</v>
      </c>
      <c r="E5305" s="20" t="s">
        <v>7134</v>
      </c>
      <c r="F5305" s="20" t="s">
        <v>7135</v>
      </c>
      <c r="G5305" s="20" t="s">
        <v>7591</v>
      </c>
      <c r="H5305" s="20"/>
      <c r="I5305" s="20" t="s">
        <v>15917</v>
      </c>
      <c r="J5305" s="20" t="s">
        <v>15932</v>
      </c>
      <c r="K5305" s="20" t="s">
        <v>7109</v>
      </c>
      <c r="L5305" s="20" t="s">
        <v>3963</v>
      </c>
      <c r="M5305" s="20" t="s">
        <v>7116</v>
      </c>
      <c r="N5305" s="20" t="s">
        <v>15902</v>
      </c>
      <c r="O5305" s="20" t="s">
        <v>15932</v>
      </c>
      <c r="P5305" s="201" t="n">
        <v>43730</v>
      </c>
      <c r="Q5305" s="201" t="n">
        <v>43763</v>
      </c>
      <c r="R5305" s="20" t="n">
        <v>1</v>
      </c>
      <c r="S5305" s="20" t="s">
        <v>7130</v>
      </c>
      <c r="T5305" s="20" t="n">
        <v>47.07429267</v>
      </c>
      <c r="U5305" s="20" t="n">
        <v>27.18060847</v>
      </c>
      <c r="V5305" s="20" t="n">
        <v>66.96797687</v>
      </c>
      <c r="W5305" s="20" t="s">
        <v>11510</v>
      </c>
      <c r="X5305" s="35"/>
      <c r="Y5305" s="35" t="n">
        <v>0</v>
      </c>
      <c r="Z5305" s="35" t="n">
        <v>1</v>
      </c>
      <c r="AE5305" s="94" t="e">
        <f aca="false" t="array" ref="AE5305:AK5305">_xlfn.torow(_xlfn.unique(_xlfn._xlws.filter(cat_table[Subsector],$E5305=cat_table[Sector],"")))</f>
        <v>#NAME?</v>
      </c>
      <c r="AF5305" s="94" t="e">
        <v>#NAME?</v>
      </c>
      <c r="AG5305" s="94" t="e">
        <v>#NAME?</v>
      </c>
      <c r="AH5305" s="94" t="e">
        <v>#NAME?</v>
      </c>
      <c r="AI5305" s="94" t="e">
        <v>#NAME?</v>
      </c>
      <c r="AJ5305" s="94" t="e">
        <v>#NAME?</v>
      </c>
      <c r="AK5305" s="94" t="e">
        <v>#NAME?</v>
      </c>
      <c r="AO5305" s="94" t="e">
        <f aca="false" t="array" ref="AO5305:AT5305">_xlfn.torow(_xlfn.unique(_xlfn._xlws.filter(cat_table[Sub-subsector],($E5305=cat_table[Sector])*($F5305=cat_table[Subsector]),"")))</f>
        <v>#NAME?</v>
      </c>
      <c r="AP5305" s="94" t="e">
        <v>#NAME?</v>
      </c>
      <c r="AQ5305" s="94" t="e">
        <v>#NAME?</v>
      </c>
      <c r="AR5305" s="94" t="e">
        <v>#NAME?</v>
      </c>
      <c r="AS5305" s="94" t="e">
        <v>#NAME?</v>
      </c>
      <c r="AT5305" s="94" t="e">
        <v>#NAME?</v>
      </c>
    </row>
    <row r="5306" customFormat="false" ht="15" hidden="false" customHeight="true" outlineLevel="0" collapsed="false">
      <c r="A5306" s="20" t="s">
        <v>16357</v>
      </c>
      <c r="B5306" s="20" t="str">
        <f aca="false">INDEX(Table2[], MATCH(L5306, Location_ID!$D$2:$D$3098, 0), 1)</f>
        <v>783be9db-d7e3-44f6-b738-90e64e9dbfac</v>
      </c>
      <c r="C5306" s="20" t="s">
        <v>1585</v>
      </c>
      <c r="D5306" s="230" t="s">
        <v>354</v>
      </c>
      <c r="E5306" s="20" t="s">
        <v>7134</v>
      </c>
      <c r="F5306" s="20" t="s">
        <v>7135</v>
      </c>
      <c r="G5306" s="20" t="s">
        <v>7591</v>
      </c>
      <c r="H5306" s="20"/>
      <c r="I5306" s="20" t="s">
        <v>15917</v>
      </c>
      <c r="J5306" s="20" t="s">
        <v>15922</v>
      </c>
      <c r="K5306" s="20" t="s">
        <v>7109</v>
      </c>
      <c r="L5306" s="20" t="s">
        <v>3965</v>
      </c>
      <c r="M5306" s="20" t="s">
        <v>7116</v>
      </c>
      <c r="N5306" s="20" t="s">
        <v>15902</v>
      </c>
      <c r="O5306" s="20" t="s">
        <v>15922</v>
      </c>
      <c r="P5306" s="201" t="n">
        <v>43730</v>
      </c>
      <c r="Q5306" s="201" t="n">
        <v>43763</v>
      </c>
      <c r="R5306" s="20" t="n">
        <v>1</v>
      </c>
      <c r="S5306" s="20" t="s">
        <v>7130</v>
      </c>
      <c r="T5306" s="20" t="n">
        <v>91.59930467</v>
      </c>
      <c r="U5306" s="20" t="n">
        <v>50.75809034</v>
      </c>
      <c r="V5306" s="20" t="n">
        <v>132.440519</v>
      </c>
      <c r="W5306" s="20" t="s">
        <v>11510</v>
      </c>
      <c r="X5306" s="35"/>
      <c r="Y5306" s="35" t="n">
        <v>0</v>
      </c>
      <c r="Z5306" s="35" t="n">
        <v>1</v>
      </c>
      <c r="AE5306" s="94" t="e">
        <f aca="false" t="array" ref="AE5306:AK5306">_xlfn.torow(_xlfn.unique(_xlfn._xlws.filter(cat_table[Subsector],$E5306=cat_table[Sector],"")))</f>
        <v>#NAME?</v>
      </c>
      <c r="AF5306" s="94" t="e">
        <v>#NAME?</v>
      </c>
      <c r="AG5306" s="94" t="e">
        <v>#NAME?</v>
      </c>
      <c r="AH5306" s="94" t="e">
        <v>#NAME?</v>
      </c>
      <c r="AI5306" s="94" t="e">
        <v>#NAME?</v>
      </c>
      <c r="AJ5306" s="94" t="e">
        <v>#NAME?</v>
      </c>
      <c r="AK5306" s="94" t="e">
        <v>#NAME?</v>
      </c>
      <c r="AO5306" s="94" t="e">
        <f aca="false" t="array" ref="AO5306:AT5306">_xlfn.torow(_xlfn.unique(_xlfn._xlws.filter(cat_table[Sub-subsector],($E5306=cat_table[Sector])*($F5306=cat_table[Subsector]),"")))</f>
        <v>#NAME?</v>
      </c>
      <c r="AP5306" s="94" t="e">
        <v>#NAME?</v>
      </c>
      <c r="AQ5306" s="94" t="e">
        <v>#NAME?</v>
      </c>
      <c r="AR5306" s="94" t="e">
        <v>#NAME?</v>
      </c>
      <c r="AS5306" s="94" t="e">
        <v>#NAME?</v>
      </c>
      <c r="AT5306" s="94" t="e">
        <v>#NAME?</v>
      </c>
    </row>
    <row r="5307" customFormat="false" ht="15" hidden="false" customHeight="true" outlineLevel="0" collapsed="false">
      <c r="A5307" s="20" t="s">
        <v>16358</v>
      </c>
      <c r="B5307" s="20" t="str">
        <f aca="false">INDEX(Table2[], MATCH(L5307, Location_ID!$D$2:$D$3098, 0), 1)</f>
        <v>f3b80f40-5615-4ddc-837f-02b883fd6caa</v>
      </c>
      <c r="C5307" s="20" t="s">
        <v>1585</v>
      </c>
      <c r="D5307" s="230" t="s">
        <v>354</v>
      </c>
      <c r="E5307" s="20" t="s">
        <v>7134</v>
      </c>
      <c r="F5307" s="20" t="s">
        <v>7135</v>
      </c>
      <c r="G5307" s="20" t="s">
        <v>7591</v>
      </c>
      <c r="H5307" s="20"/>
      <c r="I5307" s="20" t="s">
        <v>15917</v>
      </c>
      <c r="J5307" s="20" t="s">
        <v>15918</v>
      </c>
      <c r="K5307" s="20" t="s">
        <v>7109</v>
      </c>
      <c r="L5307" s="20" t="s">
        <v>3967</v>
      </c>
      <c r="M5307" s="20" t="s">
        <v>7116</v>
      </c>
      <c r="N5307" s="20" t="s">
        <v>15902</v>
      </c>
      <c r="O5307" s="20" t="s">
        <v>15918</v>
      </c>
      <c r="P5307" s="201" t="n">
        <v>43730</v>
      </c>
      <c r="Q5307" s="201" t="n">
        <v>43763</v>
      </c>
      <c r="R5307" s="20" t="n">
        <v>1</v>
      </c>
      <c r="S5307" s="20" t="s">
        <v>7130</v>
      </c>
      <c r="T5307" s="20" t="n">
        <v>52.989569</v>
      </c>
      <c r="U5307" s="20" t="n">
        <v>19.215223</v>
      </c>
      <c r="V5307" s="20" t="n">
        <v>86.763915</v>
      </c>
      <c r="W5307" s="20" t="s">
        <v>11510</v>
      </c>
      <c r="X5307" s="35"/>
      <c r="Y5307" s="35" t="n">
        <v>0</v>
      </c>
      <c r="Z5307" s="35" t="n">
        <v>1</v>
      </c>
      <c r="AE5307" s="94" t="e">
        <f aca="false" t="array" ref="AE5307:AK5307">_xlfn.torow(_xlfn.unique(_xlfn._xlws.filter(cat_table[Subsector],$E5307=cat_table[Sector],"")))</f>
        <v>#NAME?</v>
      </c>
      <c r="AF5307" s="94" t="e">
        <v>#NAME?</v>
      </c>
      <c r="AG5307" s="94" t="e">
        <v>#NAME?</v>
      </c>
      <c r="AH5307" s="94" t="e">
        <v>#NAME?</v>
      </c>
      <c r="AI5307" s="94" t="e">
        <v>#NAME?</v>
      </c>
      <c r="AJ5307" s="94" t="e">
        <v>#NAME?</v>
      </c>
      <c r="AK5307" s="94" t="e">
        <v>#NAME?</v>
      </c>
      <c r="AO5307" s="94" t="e">
        <f aca="false" t="array" ref="AO5307:AT5307">_xlfn.torow(_xlfn.unique(_xlfn._xlws.filter(cat_table[Sub-subsector],($E5307=cat_table[Sector])*($F5307=cat_table[Subsector]),"")))</f>
        <v>#NAME?</v>
      </c>
      <c r="AP5307" s="94" t="e">
        <v>#NAME?</v>
      </c>
      <c r="AQ5307" s="94" t="e">
        <v>#NAME?</v>
      </c>
      <c r="AR5307" s="94" t="e">
        <v>#NAME?</v>
      </c>
      <c r="AS5307" s="94" t="e">
        <v>#NAME?</v>
      </c>
      <c r="AT5307" s="94" t="e">
        <v>#NAME?</v>
      </c>
    </row>
    <row r="5308" customFormat="false" ht="15" hidden="false" customHeight="true" outlineLevel="0" collapsed="false">
      <c r="A5308" s="20" t="s">
        <v>16359</v>
      </c>
      <c r="B5308" s="20" t="str">
        <f aca="false">INDEX(Table2[], MATCH(L5308, Location_ID!$D$2:$D$3098, 0), 1)</f>
        <v>4f41c375-eb13-4e34-a73a-6f1f4e9ac35f</v>
      </c>
      <c r="C5308" s="20" t="s">
        <v>1585</v>
      </c>
      <c r="D5308" s="230" t="s">
        <v>354</v>
      </c>
      <c r="E5308" s="20" t="s">
        <v>7134</v>
      </c>
      <c r="F5308" s="20" t="s">
        <v>7135</v>
      </c>
      <c r="G5308" s="20" t="s">
        <v>7591</v>
      </c>
      <c r="H5308" s="20"/>
      <c r="I5308" s="20" t="s">
        <v>15917</v>
      </c>
      <c r="J5308" s="20" t="s">
        <v>15932</v>
      </c>
      <c r="K5308" s="20" t="s">
        <v>7109</v>
      </c>
      <c r="L5308" s="20" t="s">
        <v>3969</v>
      </c>
      <c r="M5308" s="20" t="s">
        <v>7116</v>
      </c>
      <c r="N5308" s="20" t="s">
        <v>15902</v>
      </c>
      <c r="O5308" s="20" t="s">
        <v>15932</v>
      </c>
      <c r="P5308" s="201" t="n">
        <v>43730</v>
      </c>
      <c r="Q5308" s="201" t="n">
        <v>43763</v>
      </c>
      <c r="R5308" s="20" t="n">
        <v>1</v>
      </c>
      <c r="S5308" s="20" t="s">
        <v>7130</v>
      </c>
      <c r="T5308" s="20" t="n">
        <v>10.17906182</v>
      </c>
      <c r="U5308" s="20" t="n">
        <v>4.45923822</v>
      </c>
      <c r="V5308" s="20" t="n">
        <v>15.89888542</v>
      </c>
      <c r="W5308" s="20" t="s">
        <v>11510</v>
      </c>
      <c r="X5308" s="35"/>
      <c r="Y5308" s="35" t="n">
        <v>0</v>
      </c>
      <c r="Z5308" s="35" t="n">
        <v>1</v>
      </c>
      <c r="AE5308" s="94" t="e">
        <f aca="false" t="array" ref="AE5308:AK5308">_xlfn.torow(_xlfn.unique(_xlfn._xlws.filter(cat_table[Subsector],$E5308=cat_table[Sector],"")))</f>
        <v>#NAME?</v>
      </c>
      <c r="AF5308" s="94" t="e">
        <v>#NAME?</v>
      </c>
      <c r="AG5308" s="94" t="e">
        <v>#NAME?</v>
      </c>
      <c r="AH5308" s="94" t="e">
        <v>#NAME?</v>
      </c>
      <c r="AI5308" s="94" t="e">
        <v>#NAME?</v>
      </c>
      <c r="AJ5308" s="94" t="e">
        <v>#NAME?</v>
      </c>
      <c r="AK5308" s="94" t="e">
        <v>#NAME?</v>
      </c>
      <c r="AO5308" s="94" t="e">
        <f aca="false" t="array" ref="AO5308:AT5308">_xlfn.torow(_xlfn.unique(_xlfn._xlws.filter(cat_table[Sub-subsector],($E5308=cat_table[Sector])*($F5308=cat_table[Subsector]),"")))</f>
        <v>#NAME?</v>
      </c>
      <c r="AP5308" s="94" t="e">
        <v>#NAME?</v>
      </c>
      <c r="AQ5308" s="94" t="e">
        <v>#NAME?</v>
      </c>
      <c r="AR5308" s="94" t="e">
        <v>#NAME?</v>
      </c>
      <c r="AS5308" s="94" t="e">
        <v>#NAME?</v>
      </c>
      <c r="AT5308" s="94" t="e">
        <v>#NAME?</v>
      </c>
    </row>
    <row r="5309" customFormat="false" ht="15" hidden="false" customHeight="true" outlineLevel="0" collapsed="false">
      <c r="A5309" s="20" t="s">
        <v>16360</v>
      </c>
      <c r="B5309" s="20" t="str">
        <f aca="false">INDEX(Table2[], MATCH(L5309, Location_ID!$D$2:$D$3098, 0), 1)</f>
        <v>2dc372b1-bc09-4e09-a0a6-9454b4af7783</v>
      </c>
      <c r="C5309" s="20" t="s">
        <v>1585</v>
      </c>
      <c r="D5309" s="230" t="s">
        <v>354</v>
      </c>
      <c r="E5309" s="20" t="s">
        <v>7134</v>
      </c>
      <c r="F5309" s="20" t="s">
        <v>7135</v>
      </c>
      <c r="G5309" s="20" t="s">
        <v>7591</v>
      </c>
      <c r="H5309" s="20"/>
      <c r="I5309" s="20" t="s">
        <v>15917</v>
      </c>
      <c r="J5309" s="20" t="s">
        <v>15918</v>
      </c>
      <c r="K5309" s="20" t="s">
        <v>7109</v>
      </c>
      <c r="L5309" s="20" t="s">
        <v>3971</v>
      </c>
      <c r="M5309" s="20" t="s">
        <v>7116</v>
      </c>
      <c r="N5309" s="20" t="s">
        <v>15902</v>
      </c>
      <c r="O5309" s="20" t="s">
        <v>15918</v>
      </c>
      <c r="P5309" s="201" t="n">
        <v>43730</v>
      </c>
      <c r="Q5309" s="201" t="n">
        <v>43763</v>
      </c>
      <c r="R5309" s="20" t="n">
        <v>1</v>
      </c>
      <c r="S5309" s="20" t="s">
        <v>7130</v>
      </c>
      <c r="T5309" s="20" t="n">
        <v>165.329562</v>
      </c>
      <c r="U5309" s="20" t="n">
        <v>116.48768733</v>
      </c>
      <c r="V5309" s="20" t="n">
        <v>214.17143667</v>
      </c>
      <c r="W5309" s="20" t="s">
        <v>11510</v>
      </c>
      <c r="X5309" s="35"/>
      <c r="Y5309" s="35" t="n">
        <v>0</v>
      </c>
      <c r="Z5309" s="35" t="n">
        <v>1</v>
      </c>
      <c r="AE5309" s="94" t="e">
        <f aca="false" t="array" ref="AE5309:AK5309">_xlfn.torow(_xlfn.unique(_xlfn._xlws.filter(cat_table[Subsector],$E5309=cat_table[Sector],"")))</f>
        <v>#NAME?</v>
      </c>
      <c r="AF5309" s="94" t="e">
        <v>#NAME?</v>
      </c>
      <c r="AG5309" s="94" t="e">
        <v>#NAME?</v>
      </c>
      <c r="AH5309" s="94" t="e">
        <v>#NAME?</v>
      </c>
      <c r="AI5309" s="94" t="e">
        <v>#NAME?</v>
      </c>
      <c r="AJ5309" s="94" t="e">
        <v>#NAME?</v>
      </c>
      <c r="AK5309" s="94" t="e">
        <v>#NAME?</v>
      </c>
      <c r="AO5309" s="94" t="e">
        <f aca="false" t="array" ref="AO5309:AT5309">_xlfn.torow(_xlfn.unique(_xlfn._xlws.filter(cat_table[Sub-subsector],($E5309=cat_table[Sector])*($F5309=cat_table[Subsector]),"")))</f>
        <v>#NAME?</v>
      </c>
      <c r="AP5309" s="94" t="e">
        <v>#NAME?</v>
      </c>
      <c r="AQ5309" s="94" t="e">
        <v>#NAME?</v>
      </c>
      <c r="AR5309" s="94" t="e">
        <v>#NAME?</v>
      </c>
      <c r="AS5309" s="94" t="e">
        <v>#NAME?</v>
      </c>
      <c r="AT5309" s="94" t="e">
        <v>#NAME?</v>
      </c>
    </row>
    <row r="5310" customFormat="false" ht="15" hidden="false" customHeight="true" outlineLevel="0" collapsed="false">
      <c r="A5310" s="20" t="s">
        <v>16361</v>
      </c>
      <c r="B5310" s="20" t="str">
        <f aca="false">INDEX(Table2[], MATCH(L5310, Location_ID!$D$2:$D$3098, 0), 1)</f>
        <v>48047e43-3f5e-4ccf-8aad-83bae63e6986</v>
      </c>
      <c r="C5310" s="20" t="s">
        <v>1585</v>
      </c>
      <c r="D5310" s="230" t="s">
        <v>354</v>
      </c>
      <c r="E5310" s="20" t="s">
        <v>7134</v>
      </c>
      <c r="F5310" s="20" t="s">
        <v>7135</v>
      </c>
      <c r="G5310" s="20" t="s">
        <v>7591</v>
      </c>
      <c r="H5310" s="20"/>
      <c r="I5310" s="20" t="s">
        <v>15917</v>
      </c>
      <c r="J5310" s="20" t="s">
        <v>15922</v>
      </c>
      <c r="K5310" s="20" t="s">
        <v>7109</v>
      </c>
      <c r="L5310" s="20" t="s">
        <v>3973</v>
      </c>
      <c r="M5310" s="20" t="s">
        <v>7116</v>
      </c>
      <c r="N5310" s="20" t="s">
        <v>15902</v>
      </c>
      <c r="O5310" s="20" t="s">
        <v>15922</v>
      </c>
      <c r="P5310" s="201" t="n">
        <v>43730</v>
      </c>
      <c r="Q5310" s="201" t="n">
        <v>43763</v>
      </c>
      <c r="R5310" s="20" t="n">
        <v>1</v>
      </c>
      <c r="S5310" s="20" t="s">
        <v>7130</v>
      </c>
      <c r="T5310" s="20" t="n">
        <v>288.1556475</v>
      </c>
      <c r="U5310" s="20" t="n">
        <v>164.0985045</v>
      </c>
      <c r="V5310" s="20" t="n">
        <v>412.2127905</v>
      </c>
      <c r="W5310" s="20" t="s">
        <v>11510</v>
      </c>
      <c r="X5310" s="35"/>
      <c r="Y5310" s="35" t="n">
        <v>0</v>
      </c>
      <c r="Z5310" s="35" t="n">
        <v>1</v>
      </c>
      <c r="AE5310" s="94" t="e">
        <f aca="false" t="array" ref="AE5310:AK5310">_xlfn.torow(_xlfn.unique(_xlfn._xlws.filter(cat_table[Subsector],$E5310=cat_table[Sector],"")))</f>
        <v>#NAME?</v>
      </c>
      <c r="AF5310" s="94" t="e">
        <v>#NAME?</v>
      </c>
      <c r="AG5310" s="94" t="e">
        <v>#NAME?</v>
      </c>
      <c r="AH5310" s="94" t="e">
        <v>#NAME?</v>
      </c>
      <c r="AI5310" s="94" t="e">
        <v>#NAME?</v>
      </c>
      <c r="AJ5310" s="94" t="e">
        <v>#NAME?</v>
      </c>
      <c r="AK5310" s="94" t="e">
        <v>#NAME?</v>
      </c>
      <c r="AO5310" s="94" t="e">
        <f aca="false" t="array" ref="AO5310:AT5310">_xlfn.torow(_xlfn.unique(_xlfn._xlws.filter(cat_table[Sub-subsector],($E5310=cat_table[Sector])*($F5310=cat_table[Subsector]),"")))</f>
        <v>#NAME?</v>
      </c>
      <c r="AP5310" s="94" t="e">
        <v>#NAME?</v>
      </c>
      <c r="AQ5310" s="94" t="e">
        <v>#NAME?</v>
      </c>
      <c r="AR5310" s="94" t="e">
        <v>#NAME?</v>
      </c>
      <c r="AS5310" s="94" t="e">
        <v>#NAME?</v>
      </c>
      <c r="AT5310" s="94" t="e">
        <v>#NAME?</v>
      </c>
    </row>
    <row r="5311" customFormat="false" ht="15" hidden="false" customHeight="true" outlineLevel="0" collapsed="false">
      <c r="A5311" s="20" t="s">
        <v>16362</v>
      </c>
      <c r="B5311" s="20" t="str">
        <f aca="false">INDEX(Table2[], MATCH(L5311, Location_ID!$D$2:$D$3098, 0), 1)</f>
        <v>93c240b4-4d6f-4c8f-9646-f796ed14ab89</v>
      </c>
      <c r="C5311" s="20" t="s">
        <v>1585</v>
      </c>
      <c r="D5311" s="230" t="s">
        <v>354</v>
      </c>
      <c r="E5311" s="20" t="s">
        <v>7134</v>
      </c>
      <c r="F5311" s="20" t="s">
        <v>7135</v>
      </c>
      <c r="G5311" s="20" t="s">
        <v>7591</v>
      </c>
      <c r="H5311" s="20"/>
      <c r="I5311" s="20" t="s">
        <v>15917</v>
      </c>
      <c r="J5311" s="20" t="s">
        <v>15922</v>
      </c>
      <c r="K5311" s="20" t="s">
        <v>7109</v>
      </c>
      <c r="L5311" s="20" t="s">
        <v>3975</v>
      </c>
      <c r="M5311" s="20" t="s">
        <v>7116</v>
      </c>
      <c r="N5311" s="20" t="s">
        <v>15902</v>
      </c>
      <c r="O5311" s="20" t="s">
        <v>15922</v>
      </c>
      <c r="P5311" s="201" t="n">
        <v>43730</v>
      </c>
      <c r="Q5311" s="201" t="n">
        <v>43763</v>
      </c>
      <c r="R5311" s="20" t="n">
        <v>1</v>
      </c>
      <c r="S5311" s="20" t="s">
        <v>7130</v>
      </c>
      <c r="T5311" s="20" t="n">
        <v>207.9483009</v>
      </c>
      <c r="U5311" s="20" t="n">
        <v>83.3243136</v>
      </c>
      <c r="V5311" s="20" t="n">
        <v>332.5722882</v>
      </c>
      <c r="W5311" s="20" t="s">
        <v>11510</v>
      </c>
      <c r="X5311" s="35"/>
      <c r="Y5311" s="35" t="n">
        <v>0</v>
      </c>
      <c r="Z5311" s="35" t="n">
        <v>1</v>
      </c>
      <c r="AE5311" s="94" t="e">
        <f aca="false" t="array" ref="AE5311:AK5311">_xlfn.torow(_xlfn.unique(_xlfn._xlws.filter(cat_table[Subsector],$E5311=cat_table[Sector],"")))</f>
        <v>#NAME?</v>
      </c>
      <c r="AF5311" s="94" t="e">
        <v>#NAME?</v>
      </c>
      <c r="AG5311" s="94" t="e">
        <v>#NAME?</v>
      </c>
      <c r="AH5311" s="94" t="e">
        <v>#NAME?</v>
      </c>
      <c r="AI5311" s="94" t="e">
        <v>#NAME?</v>
      </c>
      <c r="AJ5311" s="94" t="e">
        <v>#NAME?</v>
      </c>
      <c r="AK5311" s="94" t="e">
        <v>#NAME?</v>
      </c>
      <c r="AO5311" s="94" t="e">
        <f aca="false" t="array" ref="AO5311:AT5311">_xlfn.torow(_xlfn.unique(_xlfn._xlws.filter(cat_table[Sub-subsector],($E5311=cat_table[Sector])*($F5311=cat_table[Subsector]),"")))</f>
        <v>#NAME?</v>
      </c>
      <c r="AP5311" s="94" t="e">
        <v>#NAME?</v>
      </c>
      <c r="AQ5311" s="94" t="e">
        <v>#NAME?</v>
      </c>
      <c r="AR5311" s="94" t="e">
        <v>#NAME?</v>
      </c>
      <c r="AS5311" s="94" t="e">
        <v>#NAME?</v>
      </c>
      <c r="AT5311" s="94" t="e">
        <v>#NAME?</v>
      </c>
    </row>
    <row r="5312" customFormat="false" ht="15" hidden="false" customHeight="true" outlineLevel="0" collapsed="false">
      <c r="A5312" s="20" t="s">
        <v>16363</v>
      </c>
      <c r="B5312" s="20" t="str">
        <f aca="false">INDEX(Table2[], MATCH(L5312, Location_ID!$D$2:$D$3098, 0), 1)</f>
        <v>cee65f9f-4e45-40d8-8239-1b69a25d6306</v>
      </c>
      <c r="C5312" s="20" t="s">
        <v>1585</v>
      </c>
      <c r="D5312" s="230" t="s">
        <v>354</v>
      </c>
      <c r="E5312" s="20" t="s">
        <v>7134</v>
      </c>
      <c r="F5312" s="20" t="s">
        <v>7135</v>
      </c>
      <c r="G5312" s="20" t="s">
        <v>7591</v>
      </c>
      <c r="H5312" s="20"/>
      <c r="I5312" s="20" t="s">
        <v>15917</v>
      </c>
      <c r="J5312" s="20" t="s">
        <v>15925</v>
      </c>
      <c r="K5312" s="20" t="s">
        <v>7109</v>
      </c>
      <c r="L5312" s="20" t="s">
        <v>3977</v>
      </c>
      <c r="M5312" s="20" t="s">
        <v>7116</v>
      </c>
      <c r="N5312" s="20" t="s">
        <v>15902</v>
      </c>
      <c r="O5312" s="20" t="s">
        <v>15925</v>
      </c>
      <c r="P5312" s="201" t="n">
        <v>43730</v>
      </c>
      <c r="Q5312" s="201" t="n">
        <v>43763</v>
      </c>
      <c r="R5312" s="20" t="n">
        <v>1</v>
      </c>
      <c r="S5312" s="20" t="s">
        <v>7130</v>
      </c>
      <c r="T5312" s="20" t="n">
        <v>51.2468453</v>
      </c>
      <c r="U5312" s="20" t="n">
        <v>21.036422</v>
      </c>
      <c r="V5312" s="20" t="n">
        <v>81.4572686</v>
      </c>
      <c r="W5312" s="20" t="s">
        <v>11510</v>
      </c>
      <c r="X5312" s="35"/>
      <c r="Y5312" s="35" t="n">
        <v>0</v>
      </c>
      <c r="Z5312" s="35" t="n">
        <v>1</v>
      </c>
      <c r="AE5312" s="94" t="e">
        <f aca="false" t="array" ref="AE5312:AK5312">_xlfn.torow(_xlfn.unique(_xlfn._xlws.filter(cat_table[Subsector],$E5312=cat_table[Sector],"")))</f>
        <v>#NAME?</v>
      </c>
      <c r="AF5312" s="94" t="e">
        <v>#NAME?</v>
      </c>
      <c r="AG5312" s="94" t="e">
        <v>#NAME?</v>
      </c>
      <c r="AH5312" s="94" t="e">
        <v>#NAME?</v>
      </c>
      <c r="AI5312" s="94" t="e">
        <v>#NAME?</v>
      </c>
      <c r="AJ5312" s="94" t="e">
        <v>#NAME?</v>
      </c>
      <c r="AK5312" s="94" t="e">
        <v>#NAME?</v>
      </c>
      <c r="AO5312" s="94" t="e">
        <f aca="false" t="array" ref="AO5312:AT5312">_xlfn.torow(_xlfn.unique(_xlfn._xlws.filter(cat_table[Sub-subsector],($E5312=cat_table[Sector])*($F5312=cat_table[Subsector]),"")))</f>
        <v>#NAME?</v>
      </c>
      <c r="AP5312" s="94" t="e">
        <v>#NAME?</v>
      </c>
      <c r="AQ5312" s="94" t="e">
        <v>#NAME?</v>
      </c>
      <c r="AR5312" s="94" t="e">
        <v>#NAME?</v>
      </c>
      <c r="AS5312" s="94" t="e">
        <v>#NAME?</v>
      </c>
      <c r="AT5312" s="94" t="e">
        <v>#NAME?</v>
      </c>
    </row>
    <row r="5313" customFormat="false" ht="15" hidden="false" customHeight="true" outlineLevel="0" collapsed="false">
      <c r="A5313" s="20" t="s">
        <v>16364</v>
      </c>
      <c r="B5313" s="20" t="str">
        <f aca="false">INDEX(Table2[], MATCH(L5313, Location_ID!$D$2:$D$3098, 0), 1)</f>
        <v>26153b8d-b2e3-4bd1-b9d2-5f4c6d6bdf88</v>
      </c>
      <c r="C5313" s="20" t="s">
        <v>1585</v>
      </c>
      <c r="D5313" s="230" t="s">
        <v>354</v>
      </c>
      <c r="E5313" s="20" t="s">
        <v>7134</v>
      </c>
      <c r="F5313" s="20" t="s">
        <v>7135</v>
      </c>
      <c r="G5313" s="20" t="s">
        <v>7591</v>
      </c>
      <c r="H5313" s="20"/>
      <c r="I5313" s="20" t="s">
        <v>15917</v>
      </c>
      <c r="J5313" s="20" t="s">
        <v>15918</v>
      </c>
      <c r="K5313" s="20" t="s">
        <v>7109</v>
      </c>
      <c r="L5313" s="20" t="s">
        <v>3979</v>
      </c>
      <c r="M5313" s="20" t="s">
        <v>7116</v>
      </c>
      <c r="N5313" s="20" t="s">
        <v>15902</v>
      </c>
      <c r="O5313" s="20" t="s">
        <v>15918</v>
      </c>
      <c r="P5313" s="201" t="n">
        <v>43730</v>
      </c>
      <c r="Q5313" s="201" t="n">
        <v>43763</v>
      </c>
      <c r="R5313" s="20" t="n">
        <v>1</v>
      </c>
      <c r="S5313" s="20" t="s">
        <v>7130</v>
      </c>
      <c r="T5313" s="20" t="n">
        <v>17.48619033</v>
      </c>
      <c r="U5313" s="20" t="n">
        <v>9.28883443</v>
      </c>
      <c r="V5313" s="20" t="n">
        <v>25.68354623</v>
      </c>
      <c r="W5313" s="20" t="s">
        <v>11510</v>
      </c>
      <c r="X5313" s="35"/>
      <c r="Y5313" s="35" t="n">
        <v>0</v>
      </c>
      <c r="Z5313" s="35" t="n">
        <v>1</v>
      </c>
      <c r="AE5313" s="94" t="e">
        <f aca="false" t="array" ref="AE5313:AK5313">_xlfn.torow(_xlfn.unique(_xlfn._xlws.filter(cat_table[Subsector],$E5313=cat_table[Sector],"")))</f>
        <v>#NAME?</v>
      </c>
      <c r="AF5313" s="94" t="e">
        <v>#NAME?</v>
      </c>
      <c r="AG5313" s="94" t="e">
        <v>#NAME?</v>
      </c>
      <c r="AH5313" s="94" t="e">
        <v>#NAME?</v>
      </c>
      <c r="AI5313" s="94" t="e">
        <v>#NAME?</v>
      </c>
      <c r="AJ5313" s="94" t="e">
        <v>#NAME?</v>
      </c>
      <c r="AK5313" s="94" t="e">
        <v>#NAME?</v>
      </c>
      <c r="AO5313" s="94" t="e">
        <f aca="false" t="array" ref="AO5313:AT5313">_xlfn.torow(_xlfn.unique(_xlfn._xlws.filter(cat_table[Sub-subsector],($E5313=cat_table[Sector])*($F5313=cat_table[Subsector]),"")))</f>
        <v>#NAME?</v>
      </c>
      <c r="AP5313" s="94" t="e">
        <v>#NAME?</v>
      </c>
      <c r="AQ5313" s="94" t="e">
        <v>#NAME?</v>
      </c>
      <c r="AR5313" s="94" t="e">
        <v>#NAME?</v>
      </c>
      <c r="AS5313" s="94" t="e">
        <v>#NAME?</v>
      </c>
      <c r="AT5313" s="94" t="e">
        <v>#NAME?</v>
      </c>
    </row>
    <row r="5314" customFormat="false" ht="15" hidden="false" customHeight="true" outlineLevel="0" collapsed="false">
      <c r="A5314" s="20" t="s">
        <v>16365</v>
      </c>
      <c r="B5314" s="20" t="str">
        <f aca="false">INDEX(Table2[], MATCH(L5314, Location_ID!$D$2:$D$3098, 0), 1)</f>
        <v>6f0c226d-a883-407e-81fe-304b9666d189</v>
      </c>
      <c r="C5314" s="20" t="s">
        <v>1585</v>
      </c>
      <c r="D5314" s="230" t="s">
        <v>354</v>
      </c>
      <c r="E5314" s="20" t="s">
        <v>7134</v>
      </c>
      <c r="F5314" s="20" t="s">
        <v>7135</v>
      </c>
      <c r="G5314" s="20" t="s">
        <v>7591</v>
      </c>
      <c r="H5314" s="20"/>
      <c r="I5314" s="20" t="s">
        <v>15917</v>
      </c>
      <c r="J5314" s="20" t="s">
        <v>15918</v>
      </c>
      <c r="K5314" s="20" t="s">
        <v>7109</v>
      </c>
      <c r="L5314" s="20" t="s">
        <v>3981</v>
      </c>
      <c r="M5314" s="20" t="s">
        <v>7116</v>
      </c>
      <c r="N5314" s="20" t="s">
        <v>15902</v>
      </c>
      <c r="O5314" s="20" t="s">
        <v>15918</v>
      </c>
      <c r="P5314" s="201" t="n">
        <v>43730</v>
      </c>
      <c r="Q5314" s="201" t="n">
        <v>43763</v>
      </c>
      <c r="R5314" s="20" t="n">
        <v>1</v>
      </c>
      <c r="S5314" s="20" t="s">
        <v>7130</v>
      </c>
      <c r="T5314" s="20" t="n">
        <v>223.2792345</v>
      </c>
      <c r="U5314" s="20" t="n">
        <v>156.75687481</v>
      </c>
      <c r="V5314" s="20" t="n">
        <v>289.80159419</v>
      </c>
      <c r="W5314" s="20" t="s">
        <v>11510</v>
      </c>
      <c r="X5314" s="35"/>
      <c r="Y5314" s="35" t="n">
        <v>0</v>
      </c>
      <c r="Z5314" s="35" t="n">
        <v>1</v>
      </c>
      <c r="AE5314" s="94" t="e">
        <f aca="false" t="array" ref="AE5314:AK5314">_xlfn.torow(_xlfn.unique(_xlfn._xlws.filter(cat_table[Subsector],$E5314=cat_table[Sector],"")))</f>
        <v>#NAME?</v>
      </c>
      <c r="AF5314" s="94" t="e">
        <v>#NAME?</v>
      </c>
      <c r="AG5314" s="94" t="e">
        <v>#NAME?</v>
      </c>
      <c r="AH5314" s="94" t="e">
        <v>#NAME?</v>
      </c>
      <c r="AI5314" s="94" t="e">
        <v>#NAME?</v>
      </c>
      <c r="AJ5314" s="94" t="e">
        <v>#NAME?</v>
      </c>
      <c r="AK5314" s="94" t="e">
        <v>#NAME?</v>
      </c>
      <c r="AO5314" s="94" t="e">
        <f aca="false" t="array" ref="AO5314:AT5314">_xlfn.torow(_xlfn.unique(_xlfn._xlws.filter(cat_table[Sub-subsector],($E5314=cat_table[Sector])*($F5314=cat_table[Subsector]),"")))</f>
        <v>#NAME?</v>
      </c>
      <c r="AP5314" s="94" t="e">
        <v>#NAME?</v>
      </c>
      <c r="AQ5314" s="94" t="e">
        <v>#NAME?</v>
      </c>
      <c r="AR5314" s="94" t="e">
        <v>#NAME?</v>
      </c>
      <c r="AS5314" s="94" t="e">
        <v>#NAME?</v>
      </c>
      <c r="AT5314" s="94" t="e">
        <v>#NAME?</v>
      </c>
    </row>
    <row r="5315" customFormat="false" ht="15" hidden="false" customHeight="true" outlineLevel="0" collapsed="false">
      <c r="A5315" s="20" t="s">
        <v>16366</v>
      </c>
      <c r="B5315" s="20" t="str">
        <f aca="false">INDEX(Table2[], MATCH(L5315, Location_ID!$D$2:$D$3098, 0), 1)</f>
        <v>fd23ec82-931e-4cc4-80de-d213f615798e</v>
      </c>
      <c r="C5315" s="20" t="s">
        <v>1585</v>
      </c>
      <c r="D5315" s="230" t="s">
        <v>354</v>
      </c>
      <c r="E5315" s="20" t="s">
        <v>7134</v>
      </c>
      <c r="F5315" s="20" t="s">
        <v>7135</v>
      </c>
      <c r="G5315" s="20" t="s">
        <v>7591</v>
      </c>
      <c r="H5315" s="20"/>
      <c r="I5315" s="20" t="s">
        <v>15917</v>
      </c>
      <c r="J5315" s="20" t="s">
        <v>15927</v>
      </c>
      <c r="K5315" s="20" t="s">
        <v>7109</v>
      </c>
      <c r="L5315" s="20" t="s">
        <v>3983</v>
      </c>
      <c r="M5315" s="20" t="s">
        <v>7116</v>
      </c>
      <c r="N5315" s="20" t="s">
        <v>15902</v>
      </c>
      <c r="O5315" s="20" t="s">
        <v>15927</v>
      </c>
      <c r="P5315" s="201" t="n">
        <v>43730</v>
      </c>
      <c r="Q5315" s="201" t="n">
        <v>43763</v>
      </c>
      <c r="R5315" s="20" t="n">
        <v>1</v>
      </c>
      <c r="S5315" s="20" t="s">
        <v>7130</v>
      </c>
      <c r="T5315" s="20" t="n">
        <v>214.9166002</v>
      </c>
      <c r="U5315" s="20" t="n">
        <v>175.19005062</v>
      </c>
      <c r="V5315" s="20" t="n">
        <v>254.64314978</v>
      </c>
      <c r="W5315" s="20" t="s">
        <v>11510</v>
      </c>
      <c r="X5315" s="35"/>
      <c r="Y5315" s="35" t="n">
        <v>0</v>
      </c>
      <c r="Z5315" s="35" t="n">
        <v>1</v>
      </c>
      <c r="AE5315" s="94" t="e">
        <f aca="false" t="array" ref="AE5315:AK5315">_xlfn.torow(_xlfn.unique(_xlfn._xlws.filter(cat_table[Subsector],$E5315=cat_table[Sector],"")))</f>
        <v>#NAME?</v>
      </c>
      <c r="AF5315" s="94" t="e">
        <v>#NAME?</v>
      </c>
      <c r="AG5315" s="94" t="e">
        <v>#NAME?</v>
      </c>
      <c r="AH5315" s="94" t="e">
        <v>#NAME?</v>
      </c>
      <c r="AI5315" s="94" t="e">
        <v>#NAME?</v>
      </c>
      <c r="AJ5315" s="94" t="e">
        <v>#NAME?</v>
      </c>
      <c r="AK5315" s="94" t="e">
        <v>#NAME?</v>
      </c>
      <c r="AO5315" s="94" t="e">
        <f aca="false" t="array" ref="AO5315:AT5315">_xlfn.torow(_xlfn.unique(_xlfn._xlws.filter(cat_table[Sub-subsector],($E5315=cat_table[Sector])*($F5315=cat_table[Subsector]),"")))</f>
        <v>#NAME?</v>
      </c>
      <c r="AP5315" s="94" t="e">
        <v>#NAME?</v>
      </c>
      <c r="AQ5315" s="94" t="e">
        <v>#NAME?</v>
      </c>
      <c r="AR5315" s="94" t="e">
        <v>#NAME?</v>
      </c>
      <c r="AS5315" s="94" t="e">
        <v>#NAME?</v>
      </c>
      <c r="AT5315" s="94" t="e">
        <v>#NAME?</v>
      </c>
    </row>
    <row r="5316" customFormat="false" ht="15" hidden="false" customHeight="true" outlineLevel="0" collapsed="false">
      <c r="A5316" s="20" t="s">
        <v>16367</v>
      </c>
      <c r="B5316" s="20" t="str">
        <f aca="false">INDEX(Table2[], MATCH(L5316, Location_ID!$D$2:$D$3098, 0), 1)</f>
        <v>301d17df-16ad-459f-8db8-e99950befcb1</v>
      </c>
      <c r="C5316" s="20" t="s">
        <v>1585</v>
      </c>
      <c r="D5316" s="230" t="s">
        <v>354</v>
      </c>
      <c r="E5316" s="20" t="s">
        <v>7134</v>
      </c>
      <c r="F5316" s="20" t="s">
        <v>7135</v>
      </c>
      <c r="G5316" s="20" t="s">
        <v>7591</v>
      </c>
      <c r="H5316" s="20"/>
      <c r="I5316" s="20" t="s">
        <v>15917</v>
      </c>
      <c r="J5316" s="20" t="s">
        <v>15918</v>
      </c>
      <c r="K5316" s="20" t="s">
        <v>7109</v>
      </c>
      <c r="L5316" s="20" t="s">
        <v>3985</v>
      </c>
      <c r="M5316" s="20" t="s">
        <v>7116</v>
      </c>
      <c r="N5316" s="20" t="s">
        <v>15902</v>
      </c>
      <c r="O5316" s="20" t="s">
        <v>15918</v>
      </c>
      <c r="P5316" s="201" t="n">
        <v>43730</v>
      </c>
      <c r="Q5316" s="201" t="n">
        <v>43763</v>
      </c>
      <c r="R5316" s="20" t="n">
        <v>1</v>
      </c>
      <c r="S5316" s="20" t="s">
        <v>7130</v>
      </c>
      <c r="T5316" s="20" t="n">
        <v>132.3128287</v>
      </c>
      <c r="U5316" s="20" t="n">
        <v>69.81907237</v>
      </c>
      <c r="V5316" s="20" t="n">
        <v>194.80658503</v>
      </c>
      <c r="W5316" s="20" t="s">
        <v>11510</v>
      </c>
      <c r="X5316" s="35"/>
      <c r="Y5316" s="35" t="n">
        <v>0</v>
      </c>
      <c r="Z5316" s="35" t="n">
        <v>1</v>
      </c>
      <c r="AE5316" s="94" t="e">
        <f aca="false" t="array" ref="AE5316:AK5316">_xlfn.torow(_xlfn.unique(_xlfn._xlws.filter(cat_table[Subsector],$E5316=cat_table[Sector],"")))</f>
        <v>#NAME?</v>
      </c>
      <c r="AF5316" s="94" t="e">
        <v>#NAME?</v>
      </c>
      <c r="AG5316" s="94" t="e">
        <v>#NAME?</v>
      </c>
      <c r="AH5316" s="94" t="e">
        <v>#NAME?</v>
      </c>
      <c r="AI5316" s="94" t="e">
        <v>#NAME?</v>
      </c>
      <c r="AJ5316" s="94" t="e">
        <v>#NAME?</v>
      </c>
      <c r="AK5316" s="94" t="e">
        <v>#NAME?</v>
      </c>
      <c r="AO5316" s="94" t="e">
        <f aca="false" t="array" ref="AO5316:AT5316">_xlfn.torow(_xlfn.unique(_xlfn._xlws.filter(cat_table[Sub-subsector],($E5316=cat_table[Sector])*($F5316=cat_table[Subsector]),"")))</f>
        <v>#NAME?</v>
      </c>
      <c r="AP5316" s="94" t="e">
        <v>#NAME?</v>
      </c>
      <c r="AQ5316" s="94" t="e">
        <v>#NAME?</v>
      </c>
      <c r="AR5316" s="94" t="e">
        <v>#NAME?</v>
      </c>
      <c r="AS5316" s="94" t="e">
        <v>#NAME?</v>
      </c>
      <c r="AT5316" s="94" t="e">
        <v>#NAME?</v>
      </c>
    </row>
    <row r="5317" customFormat="false" ht="15" hidden="false" customHeight="true" outlineLevel="0" collapsed="false">
      <c r="A5317" s="20" t="s">
        <v>16368</v>
      </c>
      <c r="B5317" s="20" t="str">
        <f aca="false">INDEX(Table2[], MATCH(L5317, Location_ID!$D$2:$D$3098, 0), 1)</f>
        <v>0a080b64-92d9-442b-bb5b-13e6def4f300</v>
      </c>
      <c r="C5317" s="20" t="s">
        <v>1585</v>
      </c>
      <c r="D5317" s="230" t="s">
        <v>354</v>
      </c>
      <c r="E5317" s="20" t="s">
        <v>7134</v>
      </c>
      <c r="F5317" s="20" t="s">
        <v>7135</v>
      </c>
      <c r="G5317" s="20" t="s">
        <v>7591</v>
      </c>
      <c r="H5317" s="20"/>
      <c r="I5317" s="20" t="s">
        <v>15917</v>
      </c>
      <c r="J5317" s="20" t="s">
        <v>15927</v>
      </c>
      <c r="K5317" s="20" t="s">
        <v>7109</v>
      </c>
      <c r="L5317" s="20" t="s">
        <v>3987</v>
      </c>
      <c r="M5317" s="20" t="s">
        <v>7116</v>
      </c>
      <c r="N5317" s="20" t="s">
        <v>15902</v>
      </c>
      <c r="O5317" s="20" t="s">
        <v>15927</v>
      </c>
      <c r="P5317" s="201" t="n">
        <v>43730</v>
      </c>
      <c r="Q5317" s="201" t="n">
        <v>43763</v>
      </c>
      <c r="R5317" s="20" t="n">
        <v>1</v>
      </c>
      <c r="S5317" s="20" t="s">
        <v>7130</v>
      </c>
      <c r="T5317" s="20" t="n">
        <v>156.9734708</v>
      </c>
      <c r="U5317" s="20" t="n">
        <v>115.1628563</v>
      </c>
      <c r="V5317" s="20" t="n">
        <v>198.7840853</v>
      </c>
      <c r="W5317" s="20" t="s">
        <v>11510</v>
      </c>
      <c r="X5317" s="35"/>
      <c r="Y5317" s="35" t="n">
        <v>0</v>
      </c>
      <c r="Z5317" s="35" t="n">
        <v>1</v>
      </c>
      <c r="AE5317" s="94" t="e">
        <f aca="false" t="array" ref="AE5317:AK5317">_xlfn.torow(_xlfn.unique(_xlfn._xlws.filter(cat_table[Subsector],$E5317=cat_table[Sector],"")))</f>
        <v>#NAME?</v>
      </c>
      <c r="AF5317" s="94" t="e">
        <v>#NAME?</v>
      </c>
      <c r="AG5317" s="94" t="e">
        <v>#NAME?</v>
      </c>
      <c r="AH5317" s="94" t="e">
        <v>#NAME?</v>
      </c>
      <c r="AI5317" s="94" t="e">
        <v>#NAME?</v>
      </c>
      <c r="AJ5317" s="94" t="e">
        <v>#NAME?</v>
      </c>
      <c r="AK5317" s="94" t="e">
        <v>#NAME?</v>
      </c>
      <c r="AO5317" s="94" t="e">
        <f aca="false" t="array" ref="AO5317:AT5317">_xlfn.torow(_xlfn.unique(_xlfn._xlws.filter(cat_table[Sub-subsector],($E5317=cat_table[Sector])*($F5317=cat_table[Subsector]),"")))</f>
        <v>#NAME?</v>
      </c>
      <c r="AP5317" s="94" t="e">
        <v>#NAME?</v>
      </c>
      <c r="AQ5317" s="94" t="e">
        <v>#NAME?</v>
      </c>
      <c r="AR5317" s="94" t="e">
        <v>#NAME?</v>
      </c>
      <c r="AS5317" s="94" t="e">
        <v>#NAME?</v>
      </c>
      <c r="AT5317" s="94" t="e">
        <v>#NAME?</v>
      </c>
    </row>
    <row r="5318" customFormat="false" ht="15" hidden="false" customHeight="true" outlineLevel="0" collapsed="false">
      <c r="A5318" s="20" t="s">
        <v>16369</v>
      </c>
      <c r="B5318" s="20" t="str">
        <f aca="false">INDEX(Table2[], MATCH(L5318, Location_ID!$D$2:$D$3098, 0), 1)</f>
        <v>c305538a-7b5d-4899-a8f9-f7c6707e219e</v>
      </c>
      <c r="C5318" s="20" t="s">
        <v>1585</v>
      </c>
      <c r="D5318" s="230" t="s">
        <v>354</v>
      </c>
      <c r="E5318" s="20" t="s">
        <v>7134</v>
      </c>
      <c r="F5318" s="20" t="s">
        <v>7135</v>
      </c>
      <c r="G5318" s="20" t="s">
        <v>7591</v>
      </c>
      <c r="H5318" s="20"/>
      <c r="I5318" s="20" t="s">
        <v>15917</v>
      </c>
      <c r="J5318" s="20" t="s">
        <v>15918</v>
      </c>
      <c r="K5318" s="20" t="s">
        <v>7109</v>
      </c>
      <c r="L5318" s="20" t="s">
        <v>3989</v>
      </c>
      <c r="M5318" s="20" t="s">
        <v>7116</v>
      </c>
      <c r="N5318" s="20" t="s">
        <v>15902</v>
      </c>
      <c r="O5318" s="20" t="s">
        <v>15918</v>
      </c>
      <c r="P5318" s="201" t="n">
        <v>43730</v>
      </c>
      <c r="Q5318" s="201" t="n">
        <v>43763</v>
      </c>
      <c r="R5318" s="20" t="n">
        <v>1</v>
      </c>
      <c r="S5318" s="20" t="s">
        <v>7130</v>
      </c>
      <c r="T5318" s="20" t="n">
        <v>112.5434743</v>
      </c>
      <c r="U5318" s="20" t="n">
        <v>82.21577553</v>
      </c>
      <c r="V5318" s="20" t="n">
        <v>142.87117307</v>
      </c>
      <c r="W5318" s="20" t="s">
        <v>11510</v>
      </c>
      <c r="X5318" s="35"/>
      <c r="Y5318" s="35" t="n">
        <v>0</v>
      </c>
      <c r="Z5318" s="35" t="n">
        <v>1</v>
      </c>
      <c r="AE5318" s="94" t="e">
        <f aca="false" t="array" ref="AE5318:AK5318">_xlfn.torow(_xlfn.unique(_xlfn._xlws.filter(cat_table[Subsector],$E5318=cat_table[Sector],"")))</f>
        <v>#NAME?</v>
      </c>
      <c r="AF5318" s="94" t="e">
        <v>#NAME?</v>
      </c>
      <c r="AG5318" s="94" t="e">
        <v>#NAME?</v>
      </c>
      <c r="AH5318" s="94" t="e">
        <v>#NAME?</v>
      </c>
      <c r="AI5318" s="94" t="e">
        <v>#NAME?</v>
      </c>
      <c r="AJ5318" s="94" t="e">
        <v>#NAME?</v>
      </c>
      <c r="AK5318" s="94" t="e">
        <v>#NAME?</v>
      </c>
      <c r="AO5318" s="94" t="e">
        <f aca="false" t="array" ref="AO5318:AT5318">_xlfn.torow(_xlfn.unique(_xlfn._xlws.filter(cat_table[Sub-subsector],($E5318=cat_table[Sector])*($F5318=cat_table[Subsector]),"")))</f>
        <v>#NAME?</v>
      </c>
      <c r="AP5318" s="94" t="e">
        <v>#NAME?</v>
      </c>
      <c r="AQ5318" s="94" t="e">
        <v>#NAME?</v>
      </c>
      <c r="AR5318" s="94" t="e">
        <v>#NAME?</v>
      </c>
      <c r="AS5318" s="94" t="e">
        <v>#NAME?</v>
      </c>
      <c r="AT5318" s="94" t="e">
        <v>#NAME?</v>
      </c>
    </row>
    <row r="5319" customFormat="false" ht="15" hidden="false" customHeight="true" outlineLevel="0" collapsed="false">
      <c r="A5319" s="20" t="s">
        <v>16370</v>
      </c>
      <c r="B5319" s="20" t="str">
        <f aca="false">INDEX(Table2[], MATCH(L5319, Location_ID!$D$2:$D$3098, 0), 1)</f>
        <v>17b3a5c9-a686-4f51-bc50-6e7770011382</v>
      </c>
      <c r="C5319" s="20" t="s">
        <v>1585</v>
      </c>
      <c r="D5319" s="230" t="s">
        <v>354</v>
      </c>
      <c r="E5319" s="20" t="s">
        <v>7134</v>
      </c>
      <c r="F5319" s="20" t="s">
        <v>7135</v>
      </c>
      <c r="G5319" s="20" t="s">
        <v>7591</v>
      </c>
      <c r="H5319" s="20"/>
      <c r="I5319" s="20" t="s">
        <v>15917</v>
      </c>
      <c r="J5319" s="20" t="s">
        <v>15927</v>
      </c>
      <c r="K5319" s="20" t="s">
        <v>7109</v>
      </c>
      <c r="L5319" s="20" t="s">
        <v>3991</v>
      </c>
      <c r="M5319" s="20" t="s">
        <v>7116</v>
      </c>
      <c r="N5319" s="20" t="s">
        <v>15902</v>
      </c>
      <c r="O5319" s="20" t="s">
        <v>15927</v>
      </c>
      <c r="P5319" s="201" t="n">
        <v>43730</v>
      </c>
      <c r="Q5319" s="201" t="n">
        <v>43763</v>
      </c>
      <c r="R5319" s="20" t="n">
        <v>1</v>
      </c>
      <c r="S5319" s="20" t="s">
        <v>7130</v>
      </c>
      <c r="T5319" s="20" t="n">
        <v>181.870937</v>
      </c>
      <c r="U5319" s="20" t="n">
        <v>95.51252287</v>
      </c>
      <c r="V5319" s="20" t="n">
        <v>268.22935113</v>
      </c>
      <c r="W5319" s="20" t="s">
        <v>11510</v>
      </c>
      <c r="X5319" s="35"/>
      <c r="Y5319" s="35" t="n">
        <v>0</v>
      </c>
      <c r="Z5319" s="35" t="n">
        <v>1</v>
      </c>
      <c r="AE5319" s="94" t="e">
        <f aca="false" t="array" ref="AE5319:AK5319">_xlfn.torow(_xlfn.unique(_xlfn._xlws.filter(cat_table[Subsector],$E5319=cat_table[Sector],"")))</f>
        <v>#NAME?</v>
      </c>
      <c r="AF5319" s="94" t="e">
        <v>#NAME?</v>
      </c>
      <c r="AG5319" s="94" t="e">
        <v>#NAME?</v>
      </c>
      <c r="AH5319" s="94" t="e">
        <v>#NAME?</v>
      </c>
      <c r="AI5319" s="94" t="e">
        <v>#NAME?</v>
      </c>
      <c r="AJ5319" s="94" t="e">
        <v>#NAME?</v>
      </c>
      <c r="AK5319" s="94" t="e">
        <v>#NAME?</v>
      </c>
      <c r="AO5319" s="94" t="e">
        <f aca="false" t="array" ref="AO5319:AT5319">_xlfn.torow(_xlfn.unique(_xlfn._xlws.filter(cat_table[Sub-subsector],($E5319=cat_table[Sector])*($F5319=cat_table[Subsector]),"")))</f>
        <v>#NAME?</v>
      </c>
      <c r="AP5319" s="94" t="e">
        <v>#NAME?</v>
      </c>
      <c r="AQ5319" s="94" t="e">
        <v>#NAME?</v>
      </c>
      <c r="AR5319" s="94" t="e">
        <v>#NAME?</v>
      </c>
      <c r="AS5319" s="94" t="e">
        <v>#NAME?</v>
      </c>
      <c r="AT5319" s="94" t="e">
        <v>#NAME?</v>
      </c>
    </row>
    <row r="5320" customFormat="false" ht="15" hidden="false" customHeight="true" outlineLevel="0" collapsed="false">
      <c r="A5320" s="20" t="s">
        <v>16371</v>
      </c>
      <c r="B5320" s="20" t="str">
        <f aca="false">INDEX(Table2[], MATCH(L5320, Location_ID!$D$2:$D$3098, 0), 1)</f>
        <v>aeb2cdb3-6814-4eca-a42b-b27128248f7e</v>
      </c>
      <c r="C5320" s="20" t="s">
        <v>1585</v>
      </c>
      <c r="D5320" s="230" t="s">
        <v>354</v>
      </c>
      <c r="E5320" s="20" t="s">
        <v>7134</v>
      </c>
      <c r="F5320" s="20" t="s">
        <v>7135</v>
      </c>
      <c r="G5320" s="20" t="s">
        <v>7591</v>
      </c>
      <c r="H5320" s="20"/>
      <c r="I5320" s="20" t="s">
        <v>15917</v>
      </c>
      <c r="J5320" s="20" t="s">
        <v>15927</v>
      </c>
      <c r="K5320" s="20" t="s">
        <v>7109</v>
      </c>
      <c r="L5320" s="20" t="s">
        <v>3993</v>
      </c>
      <c r="M5320" s="20" t="s">
        <v>7116</v>
      </c>
      <c r="N5320" s="20" t="s">
        <v>15902</v>
      </c>
      <c r="O5320" s="20" t="s">
        <v>15927</v>
      </c>
      <c r="P5320" s="201" t="n">
        <v>43730</v>
      </c>
      <c r="Q5320" s="201" t="n">
        <v>43763</v>
      </c>
      <c r="R5320" s="20" t="n">
        <v>1</v>
      </c>
      <c r="S5320" s="20" t="s">
        <v>7130</v>
      </c>
      <c r="T5320" s="20" t="n">
        <v>222.4741436</v>
      </c>
      <c r="U5320" s="20" t="n">
        <v>151.30881143</v>
      </c>
      <c r="V5320" s="20" t="n">
        <v>293.63947577</v>
      </c>
      <c r="W5320" s="20" t="s">
        <v>11510</v>
      </c>
      <c r="X5320" s="35"/>
      <c r="Y5320" s="35" t="n">
        <v>0</v>
      </c>
      <c r="Z5320" s="35" t="n">
        <v>1</v>
      </c>
      <c r="AE5320" s="94" t="e">
        <f aca="false" t="array" ref="AE5320:AK5320">_xlfn.torow(_xlfn.unique(_xlfn._xlws.filter(cat_table[Subsector],$E5320=cat_table[Sector],"")))</f>
        <v>#NAME?</v>
      </c>
      <c r="AF5320" s="94" t="e">
        <v>#NAME?</v>
      </c>
      <c r="AG5320" s="94" t="e">
        <v>#NAME?</v>
      </c>
      <c r="AH5320" s="94" t="e">
        <v>#NAME?</v>
      </c>
      <c r="AI5320" s="94" t="e">
        <v>#NAME?</v>
      </c>
      <c r="AJ5320" s="94" t="e">
        <v>#NAME?</v>
      </c>
      <c r="AK5320" s="94" t="e">
        <v>#NAME?</v>
      </c>
      <c r="AO5320" s="94" t="e">
        <f aca="false" t="array" ref="AO5320:AT5320">_xlfn.torow(_xlfn.unique(_xlfn._xlws.filter(cat_table[Sub-subsector],($E5320=cat_table[Sector])*($F5320=cat_table[Subsector]),"")))</f>
        <v>#NAME?</v>
      </c>
      <c r="AP5320" s="94" t="e">
        <v>#NAME?</v>
      </c>
      <c r="AQ5320" s="94" t="e">
        <v>#NAME?</v>
      </c>
      <c r="AR5320" s="94" t="e">
        <v>#NAME?</v>
      </c>
      <c r="AS5320" s="94" t="e">
        <v>#NAME?</v>
      </c>
      <c r="AT5320" s="94" t="e">
        <v>#NAME?</v>
      </c>
    </row>
    <row r="5321" customFormat="false" ht="15" hidden="false" customHeight="true" outlineLevel="0" collapsed="false">
      <c r="A5321" s="20" t="s">
        <v>16372</v>
      </c>
      <c r="B5321" s="20" t="str">
        <f aca="false">INDEX(Table2[], MATCH(L5321, Location_ID!$D$2:$D$3098, 0), 1)</f>
        <v>761f2fcc-dae3-4193-b898-acead4339b9d</v>
      </c>
      <c r="C5321" s="20" t="s">
        <v>1585</v>
      </c>
      <c r="D5321" s="230" t="s">
        <v>354</v>
      </c>
      <c r="E5321" s="20" t="s">
        <v>7134</v>
      </c>
      <c r="F5321" s="20" t="s">
        <v>7135</v>
      </c>
      <c r="G5321" s="20" t="s">
        <v>7591</v>
      </c>
      <c r="H5321" s="20"/>
      <c r="I5321" s="20" t="s">
        <v>15917</v>
      </c>
      <c r="J5321" s="20" t="s">
        <v>15918</v>
      </c>
      <c r="K5321" s="20" t="s">
        <v>7109</v>
      </c>
      <c r="L5321" s="20" t="s">
        <v>3995</v>
      </c>
      <c r="M5321" s="20" t="s">
        <v>7116</v>
      </c>
      <c r="N5321" s="20" t="s">
        <v>15902</v>
      </c>
      <c r="O5321" s="20" t="s">
        <v>15918</v>
      </c>
      <c r="P5321" s="201" t="n">
        <v>43730</v>
      </c>
      <c r="Q5321" s="201" t="n">
        <v>43763</v>
      </c>
      <c r="R5321" s="20" t="n">
        <v>1</v>
      </c>
      <c r="S5321" s="20" t="s">
        <v>7130</v>
      </c>
      <c r="T5321" s="20" t="n">
        <v>90.154445</v>
      </c>
      <c r="U5321" s="20" t="n">
        <v>74.44248807</v>
      </c>
      <c r="V5321" s="20" t="n">
        <v>105.86640193</v>
      </c>
      <c r="W5321" s="20" t="s">
        <v>11510</v>
      </c>
      <c r="X5321" s="35"/>
      <c r="Y5321" s="35" t="n">
        <v>0</v>
      </c>
      <c r="Z5321" s="35" t="n">
        <v>1</v>
      </c>
      <c r="AE5321" s="94" t="e">
        <f aca="false" t="array" ref="AE5321:AK5321">_xlfn.torow(_xlfn.unique(_xlfn._xlws.filter(cat_table[Subsector],$E5321=cat_table[Sector],"")))</f>
        <v>#NAME?</v>
      </c>
      <c r="AF5321" s="94" t="e">
        <v>#NAME?</v>
      </c>
      <c r="AG5321" s="94" t="e">
        <v>#NAME?</v>
      </c>
      <c r="AH5321" s="94" t="e">
        <v>#NAME?</v>
      </c>
      <c r="AI5321" s="94" t="e">
        <v>#NAME?</v>
      </c>
      <c r="AJ5321" s="94" t="e">
        <v>#NAME?</v>
      </c>
      <c r="AK5321" s="94" t="e">
        <v>#NAME?</v>
      </c>
      <c r="AO5321" s="94" t="e">
        <f aca="false" t="array" ref="AO5321:AT5321">_xlfn.torow(_xlfn.unique(_xlfn._xlws.filter(cat_table[Sub-subsector],($E5321=cat_table[Sector])*($F5321=cat_table[Subsector]),"")))</f>
        <v>#NAME?</v>
      </c>
      <c r="AP5321" s="94" t="e">
        <v>#NAME?</v>
      </c>
      <c r="AQ5321" s="94" t="e">
        <v>#NAME?</v>
      </c>
      <c r="AR5321" s="94" t="e">
        <v>#NAME?</v>
      </c>
      <c r="AS5321" s="94" t="e">
        <v>#NAME?</v>
      </c>
      <c r="AT5321" s="94" t="e">
        <v>#NAME?</v>
      </c>
    </row>
    <row r="5322" customFormat="false" ht="15" hidden="false" customHeight="true" outlineLevel="0" collapsed="false">
      <c r="A5322" s="20" t="s">
        <v>16373</v>
      </c>
      <c r="B5322" s="20" t="str">
        <f aca="false">INDEX(Table2[], MATCH(L5322, Location_ID!$D$2:$D$3098, 0), 1)</f>
        <v>7c27d83d-87b1-47f1-8ec0-24976ede34f7</v>
      </c>
      <c r="C5322" s="20" t="s">
        <v>1585</v>
      </c>
      <c r="D5322" s="230" t="s">
        <v>354</v>
      </c>
      <c r="E5322" s="20" t="s">
        <v>7134</v>
      </c>
      <c r="F5322" s="20" t="s">
        <v>7135</v>
      </c>
      <c r="G5322" s="20" t="s">
        <v>7591</v>
      </c>
      <c r="H5322" s="20"/>
      <c r="I5322" s="20" t="s">
        <v>15917</v>
      </c>
      <c r="J5322" s="20" t="s">
        <v>15932</v>
      </c>
      <c r="K5322" s="20" t="s">
        <v>7109</v>
      </c>
      <c r="L5322" s="20" t="s">
        <v>3997</v>
      </c>
      <c r="M5322" s="20" t="s">
        <v>7116</v>
      </c>
      <c r="N5322" s="20" t="s">
        <v>15902</v>
      </c>
      <c r="O5322" s="20" t="s">
        <v>15932</v>
      </c>
      <c r="P5322" s="201" t="n">
        <v>43730</v>
      </c>
      <c r="Q5322" s="201" t="n">
        <v>43763</v>
      </c>
      <c r="R5322" s="20" t="n">
        <v>1</v>
      </c>
      <c r="S5322" s="20" t="s">
        <v>7130</v>
      </c>
      <c r="T5322" s="20" t="n">
        <v>157.1522297</v>
      </c>
      <c r="U5322" s="20" t="n">
        <v>114.70684803</v>
      </c>
      <c r="V5322" s="20" t="n">
        <v>199.59761137</v>
      </c>
      <c r="W5322" s="20" t="s">
        <v>11510</v>
      </c>
      <c r="X5322" s="35"/>
      <c r="Y5322" s="35" t="n">
        <v>0</v>
      </c>
      <c r="Z5322" s="35" t="n">
        <v>1</v>
      </c>
      <c r="AE5322" s="94" t="e">
        <f aca="false" t="array" ref="AE5322:AK5322">_xlfn.torow(_xlfn.unique(_xlfn._xlws.filter(cat_table[Subsector],$E5322=cat_table[Sector],"")))</f>
        <v>#NAME?</v>
      </c>
      <c r="AF5322" s="94" t="e">
        <v>#NAME?</v>
      </c>
      <c r="AG5322" s="94" t="e">
        <v>#NAME?</v>
      </c>
      <c r="AH5322" s="94" t="e">
        <v>#NAME?</v>
      </c>
      <c r="AI5322" s="94" t="e">
        <v>#NAME?</v>
      </c>
      <c r="AJ5322" s="94" t="e">
        <v>#NAME?</v>
      </c>
      <c r="AK5322" s="94" t="e">
        <v>#NAME?</v>
      </c>
      <c r="AO5322" s="94" t="e">
        <f aca="false" t="array" ref="AO5322:AT5322">_xlfn.torow(_xlfn.unique(_xlfn._xlws.filter(cat_table[Sub-subsector],($E5322=cat_table[Sector])*($F5322=cat_table[Subsector]),"")))</f>
        <v>#NAME?</v>
      </c>
      <c r="AP5322" s="94" t="e">
        <v>#NAME?</v>
      </c>
      <c r="AQ5322" s="94" t="e">
        <v>#NAME?</v>
      </c>
      <c r="AR5322" s="94" t="e">
        <v>#NAME?</v>
      </c>
      <c r="AS5322" s="94" t="e">
        <v>#NAME?</v>
      </c>
      <c r="AT5322" s="94" t="e">
        <v>#NAME?</v>
      </c>
    </row>
    <row r="5323" customFormat="false" ht="15" hidden="false" customHeight="true" outlineLevel="0" collapsed="false">
      <c r="A5323" s="20" t="s">
        <v>16374</v>
      </c>
      <c r="B5323" s="20" t="str">
        <f aca="false">INDEX(Table2[], MATCH(L5323, Location_ID!$D$2:$D$3098, 0), 1)</f>
        <v>b050fb6a-9eda-4a7b-8592-6581b546b338</v>
      </c>
      <c r="C5323" s="20" t="s">
        <v>1585</v>
      </c>
      <c r="D5323" s="230" t="s">
        <v>354</v>
      </c>
      <c r="E5323" s="20" t="s">
        <v>7134</v>
      </c>
      <c r="F5323" s="20" t="s">
        <v>7135</v>
      </c>
      <c r="G5323" s="20" t="s">
        <v>7591</v>
      </c>
      <c r="H5323" s="20"/>
      <c r="I5323" s="20" t="s">
        <v>15917</v>
      </c>
      <c r="J5323" s="20" t="s">
        <v>15932</v>
      </c>
      <c r="K5323" s="20" t="s">
        <v>7109</v>
      </c>
      <c r="L5323" s="20" t="s">
        <v>3999</v>
      </c>
      <c r="M5323" s="20" t="s">
        <v>7116</v>
      </c>
      <c r="N5323" s="20" t="s">
        <v>15902</v>
      </c>
      <c r="O5323" s="20" t="s">
        <v>15932</v>
      </c>
      <c r="P5323" s="201" t="n">
        <v>43730</v>
      </c>
      <c r="Q5323" s="201" t="n">
        <v>43763</v>
      </c>
      <c r="R5323" s="20" t="n">
        <v>1</v>
      </c>
      <c r="S5323" s="20" t="s">
        <v>7130</v>
      </c>
      <c r="T5323" s="20" t="n">
        <v>104.6976154</v>
      </c>
      <c r="U5323" s="20" t="n">
        <v>81.75247836</v>
      </c>
      <c r="V5323" s="20" t="n">
        <v>127.64275244</v>
      </c>
      <c r="W5323" s="20" t="s">
        <v>11510</v>
      </c>
      <c r="X5323" s="35"/>
      <c r="Y5323" s="35" t="n">
        <v>0</v>
      </c>
      <c r="Z5323" s="35" t="n">
        <v>1</v>
      </c>
      <c r="AE5323" s="94" t="e">
        <f aca="false" t="array" ref="AE5323:AK5323">_xlfn.torow(_xlfn.unique(_xlfn._xlws.filter(cat_table[Subsector],$E5323=cat_table[Sector],"")))</f>
        <v>#NAME?</v>
      </c>
      <c r="AF5323" s="94" t="e">
        <v>#NAME?</v>
      </c>
      <c r="AG5323" s="94" t="e">
        <v>#NAME?</v>
      </c>
      <c r="AH5323" s="94" t="e">
        <v>#NAME?</v>
      </c>
      <c r="AI5323" s="94" t="e">
        <v>#NAME?</v>
      </c>
      <c r="AJ5323" s="94" t="e">
        <v>#NAME?</v>
      </c>
      <c r="AK5323" s="94" t="e">
        <v>#NAME?</v>
      </c>
      <c r="AO5323" s="94" t="e">
        <f aca="false" t="array" ref="AO5323:AT5323">_xlfn.torow(_xlfn.unique(_xlfn._xlws.filter(cat_table[Sub-subsector],($E5323=cat_table[Sector])*($F5323=cat_table[Subsector]),"")))</f>
        <v>#NAME?</v>
      </c>
      <c r="AP5323" s="94" t="e">
        <v>#NAME?</v>
      </c>
      <c r="AQ5323" s="94" t="e">
        <v>#NAME?</v>
      </c>
      <c r="AR5323" s="94" t="e">
        <v>#NAME?</v>
      </c>
      <c r="AS5323" s="94" t="e">
        <v>#NAME?</v>
      </c>
      <c r="AT5323" s="94" t="e">
        <v>#NAME?</v>
      </c>
    </row>
    <row r="5324" customFormat="false" ht="15" hidden="false" customHeight="true" outlineLevel="0" collapsed="false">
      <c r="A5324" s="20" t="s">
        <v>16375</v>
      </c>
      <c r="B5324" s="20" t="str">
        <f aca="false">INDEX(Table2[], MATCH(L5324, Location_ID!$D$2:$D$3098, 0), 1)</f>
        <v>72705440-fbe3-423e-baea-a2871fc6e049</v>
      </c>
      <c r="C5324" s="20" t="s">
        <v>1585</v>
      </c>
      <c r="D5324" s="230" t="s">
        <v>354</v>
      </c>
      <c r="E5324" s="20" t="s">
        <v>7134</v>
      </c>
      <c r="F5324" s="20" t="s">
        <v>7135</v>
      </c>
      <c r="G5324" s="20" t="s">
        <v>7591</v>
      </c>
      <c r="H5324" s="20"/>
      <c r="I5324" s="20" t="s">
        <v>15917</v>
      </c>
      <c r="J5324" s="20" t="s">
        <v>15925</v>
      </c>
      <c r="K5324" s="20" t="s">
        <v>7109</v>
      </c>
      <c r="L5324" s="20" t="s">
        <v>4001</v>
      </c>
      <c r="M5324" s="20" t="s">
        <v>7116</v>
      </c>
      <c r="N5324" s="20" t="s">
        <v>15902</v>
      </c>
      <c r="O5324" s="20" t="s">
        <v>15925</v>
      </c>
      <c r="P5324" s="201" t="n">
        <v>43730</v>
      </c>
      <c r="Q5324" s="201" t="n">
        <v>43763</v>
      </c>
      <c r="R5324" s="20" t="n">
        <v>1</v>
      </c>
      <c r="S5324" s="20" t="s">
        <v>7130</v>
      </c>
      <c r="T5324" s="20" t="n">
        <v>265.1759071</v>
      </c>
      <c r="U5324" s="20" t="n">
        <v>189.9226749</v>
      </c>
      <c r="V5324" s="20" t="n">
        <v>340.4291393</v>
      </c>
      <c r="W5324" s="20" t="s">
        <v>11510</v>
      </c>
      <c r="X5324" s="35"/>
      <c r="Y5324" s="35" t="n">
        <v>0</v>
      </c>
      <c r="Z5324" s="35" t="n">
        <v>1</v>
      </c>
      <c r="AE5324" s="94" t="e">
        <f aca="false" t="array" ref="AE5324:AK5324">_xlfn.torow(_xlfn.unique(_xlfn._xlws.filter(cat_table[Subsector],$E5324=cat_table[Sector],"")))</f>
        <v>#NAME?</v>
      </c>
      <c r="AF5324" s="94" t="e">
        <v>#NAME?</v>
      </c>
      <c r="AG5324" s="94" t="e">
        <v>#NAME?</v>
      </c>
      <c r="AH5324" s="94" t="e">
        <v>#NAME?</v>
      </c>
      <c r="AI5324" s="94" t="e">
        <v>#NAME?</v>
      </c>
      <c r="AJ5324" s="94" t="e">
        <v>#NAME?</v>
      </c>
      <c r="AK5324" s="94" t="e">
        <v>#NAME?</v>
      </c>
      <c r="AO5324" s="94" t="e">
        <f aca="false" t="array" ref="AO5324:AT5324">_xlfn.torow(_xlfn.unique(_xlfn._xlws.filter(cat_table[Sub-subsector],($E5324=cat_table[Sector])*($F5324=cat_table[Subsector]),"")))</f>
        <v>#NAME?</v>
      </c>
      <c r="AP5324" s="94" t="e">
        <v>#NAME?</v>
      </c>
      <c r="AQ5324" s="94" t="e">
        <v>#NAME?</v>
      </c>
      <c r="AR5324" s="94" t="e">
        <v>#NAME?</v>
      </c>
      <c r="AS5324" s="94" t="e">
        <v>#NAME?</v>
      </c>
      <c r="AT5324" s="94" t="e">
        <v>#NAME?</v>
      </c>
    </row>
    <row r="5325" customFormat="false" ht="15" hidden="false" customHeight="true" outlineLevel="0" collapsed="false">
      <c r="A5325" s="20" t="s">
        <v>16376</v>
      </c>
      <c r="B5325" s="20" t="str">
        <f aca="false">INDEX(Table2[], MATCH(L5325, Location_ID!$D$2:$D$3098, 0), 1)</f>
        <v>4240f0fc-b6e8-4d58-b070-2fb7d6c9e52b</v>
      </c>
      <c r="C5325" s="20" t="s">
        <v>1585</v>
      </c>
      <c r="D5325" s="230" t="s">
        <v>354</v>
      </c>
      <c r="E5325" s="20" t="s">
        <v>7134</v>
      </c>
      <c r="F5325" s="20" t="s">
        <v>7135</v>
      </c>
      <c r="G5325" s="20" t="s">
        <v>7591</v>
      </c>
      <c r="H5325" s="20"/>
      <c r="I5325" s="20" t="s">
        <v>15917</v>
      </c>
      <c r="J5325" s="20" t="s">
        <v>15932</v>
      </c>
      <c r="K5325" s="20" t="s">
        <v>7109</v>
      </c>
      <c r="L5325" s="20" t="s">
        <v>4003</v>
      </c>
      <c r="M5325" s="20" t="s">
        <v>7116</v>
      </c>
      <c r="N5325" s="20" t="s">
        <v>15902</v>
      </c>
      <c r="O5325" s="20" t="s">
        <v>15932</v>
      </c>
      <c r="P5325" s="201" t="n">
        <v>43730</v>
      </c>
      <c r="Q5325" s="201" t="n">
        <v>43763</v>
      </c>
      <c r="R5325" s="20" t="n">
        <v>1</v>
      </c>
      <c r="S5325" s="20" t="s">
        <v>7130</v>
      </c>
      <c r="T5325" s="20" t="n">
        <v>43.6505805</v>
      </c>
      <c r="U5325" s="20" t="n">
        <v>35.219674675</v>
      </c>
      <c r="V5325" s="20" t="n">
        <v>52.081486325</v>
      </c>
      <c r="W5325" s="20" t="s">
        <v>11510</v>
      </c>
      <c r="X5325" s="35"/>
      <c r="Y5325" s="35" t="n">
        <v>0</v>
      </c>
      <c r="Z5325" s="35" t="n">
        <v>1</v>
      </c>
      <c r="AE5325" s="94" t="e">
        <f aca="false" t="array" ref="AE5325:AK5325">_xlfn.torow(_xlfn.unique(_xlfn._xlws.filter(cat_table[Subsector],$E5325=cat_table[Sector],"")))</f>
        <v>#NAME?</v>
      </c>
      <c r="AF5325" s="94" t="e">
        <v>#NAME?</v>
      </c>
      <c r="AG5325" s="94" t="e">
        <v>#NAME?</v>
      </c>
      <c r="AH5325" s="94" t="e">
        <v>#NAME?</v>
      </c>
      <c r="AI5325" s="94" t="e">
        <v>#NAME?</v>
      </c>
      <c r="AJ5325" s="94" t="e">
        <v>#NAME?</v>
      </c>
      <c r="AK5325" s="94" t="e">
        <v>#NAME?</v>
      </c>
      <c r="AO5325" s="94" t="e">
        <f aca="false" t="array" ref="AO5325:AT5325">_xlfn.torow(_xlfn.unique(_xlfn._xlws.filter(cat_table[Sub-subsector],($E5325=cat_table[Sector])*($F5325=cat_table[Subsector]),"")))</f>
        <v>#NAME?</v>
      </c>
      <c r="AP5325" s="94" t="e">
        <v>#NAME?</v>
      </c>
      <c r="AQ5325" s="94" t="e">
        <v>#NAME?</v>
      </c>
      <c r="AR5325" s="94" t="e">
        <v>#NAME?</v>
      </c>
      <c r="AS5325" s="94" t="e">
        <v>#NAME?</v>
      </c>
      <c r="AT5325" s="94" t="e">
        <v>#NAME?</v>
      </c>
    </row>
    <row r="5326" customFormat="false" ht="15" hidden="false" customHeight="true" outlineLevel="0" collapsed="false">
      <c r="A5326" s="20" t="s">
        <v>16377</v>
      </c>
      <c r="B5326" s="20" t="str">
        <f aca="false">INDEX(Table2[], MATCH(L5326, Location_ID!$D$2:$D$3098, 0), 1)</f>
        <v>e844c110-bf6b-418c-99f2-88b8b4df2192</v>
      </c>
      <c r="C5326" s="20" t="s">
        <v>1585</v>
      </c>
      <c r="D5326" s="230" t="s">
        <v>354</v>
      </c>
      <c r="E5326" s="20" t="s">
        <v>7134</v>
      </c>
      <c r="F5326" s="20" t="s">
        <v>7135</v>
      </c>
      <c r="G5326" s="20" t="s">
        <v>7591</v>
      </c>
      <c r="H5326" s="20"/>
      <c r="I5326" s="20" t="s">
        <v>15917</v>
      </c>
      <c r="J5326" s="20" t="s">
        <v>15927</v>
      </c>
      <c r="K5326" s="20" t="s">
        <v>7109</v>
      </c>
      <c r="L5326" s="20" t="s">
        <v>4005</v>
      </c>
      <c r="M5326" s="20" t="s">
        <v>7116</v>
      </c>
      <c r="N5326" s="20" t="s">
        <v>15902</v>
      </c>
      <c r="O5326" s="20" t="s">
        <v>15927</v>
      </c>
      <c r="P5326" s="201" t="n">
        <v>43730</v>
      </c>
      <c r="Q5326" s="201" t="n">
        <v>43763</v>
      </c>
      <c r="R5326" s="20" t="n">
        <v>1</v>
      </c>
      <c r="S5326" s="20" t="s">
        <v>7130</v>
      </c>
      <c r="T5326" s="20" t="n">
        <v>14.65370383</v>
      </c>
      <c r="U5326" s="20" t="n">
        <v>7.575659397</v>
      </c>
      <c r="V5326" s="20" t="n">
        <v>21.731748263</v>
      </c>
      <c r="W5326" s="20" t="s">
        <v>11510</v>
      </c>
      <c r="X5326" s="35"/>
      <c r="Y5326" s="35" t="n">
        <v>0</v>
      </c>
      <c r="Z5326" s="35" t="n">
        <v>1</v>
      </c>
      <c r="AE5326" s="94" t="e">
        <f aca="false" t="array" ref="AE5326:AK5326">_xlfn.torow(_xlfn.unique(_xlfn._xlws.filter(cat_table[Subsector],$E5326=cat_table[Sector],"")))</f>
        <v>#NAME?</v>
      </c>
      <c r="AF5326" s="94" t="e">
        <v>#NAME?</v>
      </c>
      <c r="AG5326" s="94" t="e">
        <v>#NAME?</v>
      </c>
      <c r="AH5326" s="94" t="e">
        <v>#NAME?</v>
      </c>
      <c r="AI5326" s="94" t="e">
        <v>#NAME?</v>
      </c>
      <c r="AJ5326" s="94" t="e">
        <v>#NAME?</v>
      </c>
      <c r="AK5326" s="94" t="e">
        <v>#NAME?</v>
      </c>
      <c r="AO5326" s="94" t="e">
        <f aca="false" t="array" ref="AO5326:AT5326">_xlfn.torow(_xlfn.unique(_xlfn._xlws.filter(cat_table[Sub-subsector],($E5326=cat_table[Sector])*($F5326=cat_table[Subsector]),"")))</f>
        <v>#NAME?</v>
      </c>
      <c r="AP5326" s="94" t="e">
        <v>#NAME?</v>
      </c>
      <c r="AQ5326" s="94" t="e">
        <v>#NAME?</v>
      </c>
      <c r="AR5326" s="94" t="e">
        <v>#NAME?</v>
      </c>
      <c r="AS5326" s="94" t="e">
        <v>#NAME?</v>
      </c>
      <c r="AT5326" s="94" t="e">
        <v>#NAME?</v>
      </c>
    </row>
    <row r="5327" customFormat="false" ht="15" hidden="false" customHeight="true" outlineLevel="0" collapsed="false">
      <c r="A5327" s="20" t="s">
        <v>16378</v>
      </c>
      <c r="B5327" s="20" t="str">
        <f aca="false">INDEX(Table2[], MATCH(L5327, Location_ID!$D$2:$D$3098, 0), 1)</f>
        <v>e536117e-73bb-478d-93bb-b71319b0cfcb</v>
      </c>
      <c r="C5327" s="20" t="s">
        <v>1585</v>
      </c>
      <c r="D5327" s="230" t="s">
        <v>354</v>
      </c>
      <c r="E5327" s="20" t="s">
        <v>7134</v>
      </c>
      <c r="F5327" s="20" t="s">
        <v>7135</v>
      </c>
      <c r="G5327" s="20" t="s">
        <v>7591</v>
      </c>
      <c r="H5327" s="20"/>
      <c r="I5327" s="20" t="s">
        <v>15917</v>
      </c>
      <c r="J5327" s="20" t="s">
        <v>15918</v>
      </c>
      <c r="K5327" s="20" t="s">
        <v>7109</v>
      </c>
      <c r="L5327" s="20" t="s">
        <v>4007</v>
      </c>
      <c r="M5327" s="20" t="s">
        <v>7116</v>
      </c>
      <c r="N5327" s="20" t="s">
        <v>15902</v>
      </c>
      <c r="O5327" s="20" t="s">
        <v>15918</v>
      </c>
      <c r="P5327" s="201" t="n">
        <v>43730</v>
      </c>
      <c r="Q5327" s="201" t="n">
        <v>43763</v>
      </c>
      <c r="R5327" s="20" t="n">
        <v>1</v>
      </c>
      <c r="S5327" s="20" t="s">
        <v>7130</v>
      </c>
      <c r="T5327" s="20" t="n">
        <v>27.39873361</v>
      </c>
      <c r="U5327" s="20" t="n">
        <v>21.579021146</v>
      </c>
      <c r="V5327" s="20" t="n">
        <v>33.218446074</v>
      </c>
      <c r="W5327" s="20" t="s">
        <v>11510</v>
      </c>
      <c r="X5327" s="35"/>
      <c r="Y5327" s="35" t="n">
        <v>0</v>
      </c>
      <c r="Z5327" s="35" t="n">
        <v>1</v>
      </c>
      <c r="AE5327" s="94" t="e">
        <f aca="false" t="array" ref="AE5327:AK5327">_xlfn.torow(_xlfn.unique(_xlfn._xlws.filter(cat_table[Subsector],$E5327=cat_table[Sector],"")))</f>
        <v>#NAME?</v>
      </c>
      <c r="AF5327" s="94" t="e">
        <v>#NAME?</v>
      </c>
      <c r="AG5327" s="94" t="e">
        <v>#NAME?</v>
      </c>
      <c r="AH5327" s="94" t="e">
        <v>#NAME?</v>
      </c>
      <c r="AI5327" s="94" t="e">
        <v>#NAME?</v>
      </c>
      <c r="AJ5327" s="94" t="e">
        <v>#NAME?</v>
      </c>
      <c r="AK5327" s="94" t="e">
        <v>#NAME?</v>
      </c>
      <c r="AO5327" s="94" t="e">
        <f aca="false" t="array" ref="AO5327:AT5327">_xlfn.torow(_xlfn.unique(_xlfn._xlws.filter(cat_table[Sub-subsector],($E5327=cat_table[Sector])*($F5327=cat_table[Subsector]),"")))</f>
        <v>#NAME?</v>
      </c>
      <c r="AP5327" s="94" t="e">
        <v>#NAME?</v>
      </c>
      <c r="AQ5327" s="94" t="e">
        <v>#NAME?</v>
      </c>
      <c r="AR5327" s="94" t="e">
        <v>#NAME?</v>
      </c>
      <c r="AS5327" s="94" t="e">
        <v>#NAME?</v>
      </c>
      <c r="AT5327" s="94" t="e">
        <v>#NAME?</v>
      </c>
    </row>
    <row r="5328" customFormat="false" ht="15" hidden="false" customHeight="true" outlineLevel="0" collapsed="false">
      <c r="A5328" s="20" t="s">
        <v>16379</v>
      </c>
      <c r="B5328" s="20" t="str">
        <f aca="false">INDEX(Table2[], MATCH(L5328, Location_ID!$D$2:$D$3098, 0), 1)</f>
        <v>61abf786-1f79-4b67-905c-08b76510d624</v>
      </c>
      <c r="C5328" s="20" t="s">
        <v>1585</v>
      </c>
      <c r="D5328" s="230" t="s">
        <v>354</v>
      </c>
      <c r="E5328" s="20" t="s">
        <v>7134</v>
      </c>
      <c r="F5328" s="20" t="s">
        <v>7135</v>
      </c>
      <c r="G5328" s="20" t="s">
        <v>7591</v>
      </c>
      <c r="H5328" s="20"/>
      <c r="I5328" s="20" t="s">
        <v>15917</v>
      </c>
      <c r="J5328" s="20" t="s">
        <v>15927</v>
      </c>
      <c r="K5328" s="20" t="s">
        <v>7109</v>
      </c>
      <c r="L5328" s="20" t="s">
        <v>4009</v>
      </c>
      <c r="M5328" s="20" t="s">
        <v>7116</v>
      </c>
      <c r="N5328" s="20" t="s">
        <v>15902</v>
      </c>
      <c r="O5328" s="20" t="s">
        <v>15927</v>
      </c>
      <c r="P5328" s="201" t="n">
        <v>43730</v>
      </c>
      <c r="Q5328" s="201" t="n">
        <v>43763</v>
      </c>
      <c r="R5328" s="20" t="n">
        <v>1</v>
      </c>
      <c r="S5328" s="20" t="s">
        <v>7130</v>
      </c>
      <c r="T5328" s="20" t="n">
        <v>456.8965429</v>
      </c>
      <c r="U5328" s="20" t="n">
        <v>324.0566178</v>
      </c>
      <c r="V5328" s="20" t="n">
        <v>589.736468</v>
      </c>
      <c r="W5328" s="20" t="s">
        <v>11510</v>
      </c>
      <c r="X5328" s="35"/>
      <c r="Y5328" s="35" t="n">
        <v>0</v>
      </c>
      <c r="Z5328" s="35" t="n">
        <v>1</v>
      </c>
      <c r="AE5328" s="94" t="e">
        <f aca="false" t="array" ref="AE5328:AK5328">_xlfn.torow(_xlfn.unique(_xlfn._xlws.filter(cat_table[Subsector],$E5328=cat_table[Sector],"")))</f>
        <v>#NAME?</v>
      </c>
      <c r="AF5328" s="94" t="e">
        <v>#NAME?</v>
      </c>
      <c r="AG5328" s="94" t="e">
        <v>#NAME?</v>
      </c>
      <c r="AH5328" s="94" t="e">
        <v>#NAME?</v>
      </c>
      <c r="AI5328" s="94" t="e">
        <v>#NAME?</v>
      </c>
      <c r="AJ5328" s="94" t="e">
        <v>#NAME?</v>
      </c>
      <c r="AK5328" s="94" t="e">
        <v>#NAME?</v>
      </c>
      <c r="AO5328" s="94" t="e">
        <f aca="false" t="array" ref="AO5328:AT5328">_xlfn.torow(_xlfn.unique(_xlfn._xlws.filter(cat_table[Sub-subsector],($E5328=cat_table[Sector])*($F5328=cat_table[Subsector]),"")))</f>
        <v>#NAME?</v>
      </c>
      <c r="AP5328" s="94" t="e">
        <v>#NAME?</v>
      </c>
      <c r="AQ5328" s="94" t="e">
        <v>#NAME?</v>
      </c>
      <c r="AR5328" s="94" t="e">
        <v>#NAME?</v>
      </c>
      <c r="AS5328" s="94" t="e">
        <v>#NAME?</v>
      </c>
      <c r="AT5328" s="94" t="e">
        <v>#NAME?</v>
      </c>
    </row>
    <row r="5329" customFormat="false" ht="15" hidden="false" customHeight="true" outlineLevel="0" collapsed="false">
      <c r="A5329" s="20" t="s">
        <v>16380</v>
      </c>
      <c r="B5329" s="20" t="str">
        <f aca="false">INDEX(Table2[], MATCH(L5329, Location_ID!$D$2:$D$3098, 0), 1)</f>
        <v>5da8f09e-28fc-4dbb-8c91-231391683f5a</v>
      </c>
      <c r="C5329" s="20" t="s">
        <v>1585</v>
      </c>
      <c r="D5329" s="230" t="s">
        <v>354</v>
      </c>
      <c r="E5329" s="20" t="s">
        <v>7134</v>
      </c>
      <c r="F5329" s="20" t="s">
        <v>7135</v>
      </c>
      <c r="G5329" s="20" t="s">
        <v>7591</v>
      </c>
      <c r="H5329" s="20"/>
      <c r="I5329" s="20" t="s">
        <v>15917</v>
      </c>
      <c r="J5329" s="20" t="s">
        <v>15927</v>
      </c>
      <c r="K5329" s="20" t="s">
        <v>7109</v>
      </c>
      <c r="L5329" s="20" t="s">
        <v>4011</v>
      </c>
      <c r="M5329" s="20" t="s">
        <v>7116</v>
      </c>
      <c r="N5329" s="20" t="s">
        <v>15902</v>
      </c>
      <c r="O5329" s="20" t="s">
        <v>15927</v>
      </c>
      <c r="P5329" s="201" t="n">
        <v>43730</v>
      </c>
      <c r="Q5329" s="201" t="n">
        <v>43763</v>
      </c>
      <c r="R5329" s="20" t="n">
        <v>1</v>
      </c>
      <c r="S5329" s="20" t="s">
        <v>7130</v>
      </c>
      <c r="T5329" s="20" t="n">
        <v>167.5459477</v>
      </c>
      <c r="U5329" s="20" t="n">
        <v>124.80749637</v>
      </c>
      <c r="V5329" s="20" t="n">
        <v>210.28439903</v>
      </c>
      <c r="W5329" s="20" t="s">
        <v>11510</v>
      </c>
      <c r="X5329" s="35"/>
      <c r="Y5329" s="35" t="n">
        <v>0</v>
      </c>
      <c r="Z5329" s="35" t="n">
        <v>1</v>
      </c>
      <c r="AE5329" s="94" t="e">
        <f aca="false" t="array" ref="AE5329:AK5329">_xlfn.torow(_xlfn.unique(_xlfn._xlws.filter(cat_table[Subsector],$E5329=cat_table[Sector],"")))</f>
        <v>#NAME?</v>
      </c>
      <c r="AF5329" s="94" t="e">
        <v>#NAME?</v>
      </c>
      <c r="AG5329" s="94" t="e">
        <v>#NAME?</v>
      </c>
      <c r="AH5329" s="94" t="e">
        <v>#NAME?</v>
      </c>
      <c r="AI5329" s="94" t="e">
        <v>#NAME?</v>
      </c>
      <c r="AJ5329" s="94" t="e">
        <v>#NAME?</v>
      </c>
      <c r="AK5329" s="94" t="e">
        <v>#NAME?</v>
      </c>
      <c r="AO5329" s="94" t="e">
        <f aca="false" t="array" ref="AO5329:AT5329">_xlfn.torow(_xlfn.unique(_xlfn._xlws.filter(cat_table[Sub-subsector],($E5329=cat_table[Sector])*($F5329=cat_table[Subsector]),"")))</f>
        <v>#NAME?</v>
      </c>
      <c r="AP5329" s="94" t="e">
        <v>#NAME?</v>
      </c>
      <c r="AQ5329" s="94" t="e">
        <v>#NAME?</v>
      </c>
      <c r="AR5329" s="94" t="e">
        <v>#NAME?</v>
      </c>
      <c r="AS5329" s="94" t="e">
        <v>#NAME?</v>
      </c>
      <c r="AT5329" s="94" t="e">
        <v>#NAME?</v>
      </c>
    </row>
    <row r="5330" customFormat="false" ht="15" hidden="false" customHeight="true" outlineLevel="0" collapsed="false">
      <c r="A5330" s="20" t="s">
        <v>16381</v>
      </c>
      <c r="B5330" s="20" t="str">
        <f aca="false">INDEX(Table2[], MATCH(L5330, Location_ID!$D$2:$D$3098, 0), 1)</f>
        <v>3fd205a5-125d-405d-906a-1a1aaa713342</v>
      </c>
      <c r="C5330" s="20" t="s">
        <v>1585</v>
      </c>
      <c r="D5330" s="230" t="s">
        <v>354</v>
      </c>
      <c r="E5330" s="20" t="s">
        <v>7134</v>
      </c>
      <c r="F5330" s="20" t="s">
        <v>7135</v>
      </c>
      <c r="G5330" s="20" t="s">
        <v>7591</v>
      </c>
      <c r="H5330" s="20"/>
      <c r="I5330" s="20" t="s">
        <v>15917</v>
      </c>
      <c r="J5330" s="20" t="s">
        <v>15918</v>
      </c>
      <c r="K5330" s="20" t="s">
        <v>7109</v>
      </c>
      <c r="L5330" s="20" t="s">
        <v>4013</v>
      </c>
      <c r="M5330" s="20" t="s">
        <v>7116</v>
      </c>
      <c r="N5330" s="20" t="s">
        <v>15902</v>
      </c>
      <c r="O5330" s="20" t="s">
        <v>15918</v>
      </c>
      <c r="P5330" s="201" t="n">
        <v>43730</v>
      </c>
      <c r="Q5330" s="201" t="n">
        <v>43763</v>
      </c>
      <c r="R5330" s="20" t="n">
        <v>1</v>
      </c>
      <c r="S5330" s="20" t="s">
        <v>7130</v>
      </c>
      <c r="T5330" s="20" t="n">
        <v>24.81817603</v>
      </c>
      <c r="U5330" s="20" t="n">
        <v>20.171355682</v>
      </c>
      <c r="V5330" s="20" t="n">
        <v>29.464996378</v>
      </c>
      <c r="W5330" s="20" t="s">
        <v>11510</v>
      </c>
      <c r="X5330" s="35"/>
      <c r="Y5330" s="35" t="n">
        <v>0</v>
      </c>
      <c r="Z5330" s="35" t="n">
        <v>1</v>
      </c>
      <c r="AE5330" s="94" t="e">
        <f aca="false" t="array" ref="AE5330:AK5330">_xlfn.torow(_xlfn.unique(_xlfn._xlws.filter(cat_table[Subsector],$E5330=cat_table[Sector],"")))</f>
        <v>#NAME?</v>
      </c>
      <c r="AF5330" s="94" t="e">
        <v>#NAME?</v>
      </c>
      <c r="AG5330" s="94" t="e">
        <v>#NAME?</v>
      </c>
      <c r="AH5330" s="94" t="e">
        <v>#NAME?</v>
      </c>
      <c r="AI5330" s="94" t="e">
        <v>#NAME?</v>
      </c>
      <c r="AJ5330" s="94" t="e">
        <v>#NAME?</v>
      </c>
      <c r="AK5330" s="94" t="e">
        <v>#NAME?</v>
      </c>
      <c r="AO5330" s="94" t="e">
        <f aca="false" t="array" ref="AO5330:AT5330">_xlfn.torow(_xlfn.unique(_xlfn._xlws.filter(cat_table[Sub-subsector],($E5330=cat_table[Sector])*($F5330=cat_table[Subsector]),"")))</f>
        <v>#NAME?</v>
      </c>
      <c r="AP5330" s="94" t="e">
        <v>#NAME?</v>
      </c>
      <c r="AQ5330" s="94" t="e">
        <v>#NAME?</v>
      </c>
      <c r="AR5330" s="94" t="e">
        <v>#NAME?</v>
      </c>
      <c r="AS5330" s="94" t="e">
        <v>#NAME?</v>
      </c>
      <c r="AT5330" s="94" t="e">
        <v>#NAME?</v>
      </c>
    </row>
    <row r="5331" customFormat="false" ht="15" hidden="false" customHeight="true" outlineLevel="0" collapsed="false">
      <c r="A5331" s="20" t="s">
        <v>16382</v>
      </c>
      <c r="B5331" s="20" t="str">
        <f aca="false">INDEX(Table2[], MATCH(L5331, Location_ID!$D$2:$D$3098, 0), 1)</f>
        <v>101bbb48-d47b-4fa6-8c96-e1ce6ffdf9e4</v>
      </c>
      <c r="C5331" s="20" t="s">
        <v>1585</v>
      </c>
      <c r="D5331" s="230" t="s">
        <v>354</v>
      </c>
      <c r="E5331" s="20" t="s">
        <v>7134</v>
      </c>
      <c r="F5331" s="20" t="s">
        <v>7135</v>
      </c>
      <c r="G5331" s="20" t="s">
        <v>7591</v>
      </c>
      <c r="H5331" s="20"/>
      <c r="I5331" s="20" t="s">
        <v>15917</v>
      </c>
      <c r="J5331" s="20" t="s">
        <v>15922</v>
      </c>
      <c r="K5331" s="20" t="s">
        <v>7109</v>
      </c>
      <c r="L5331" s="20" t="s">
        <v>4015</v>
      </c>
      <c r="M5331" s="20" t="s">
        <v>7116</v>
      </c>
      <c r="N5331" s="20" t="s">
        <v>15902</v>
      </c>
      <c r="O5331" s="20" t="s">
        <v>15922</v>
      </c>
      <c r="P5331" s="201" t="n">
        <v>43730</v>
      </c>
      <c r="Q5331" s="201" t="n">
        <v>43763</v>
      </c>
      <c r="R5331" s="20" t="n">
        <v>1</v>
      </c>
      <c r="S5331" s="20" t="s">
        <v>7130</v>
      </c>
      <c r="T5331" s="20" t="n">
        <v>322.7826144</v>
      </c>
      <c r="U5331" s="20" t="n">
        <v>184.7949659</v>
      </c>
      <c r="V5331" s="20" t="n">
        <v>460.7702629</v>
      </c>
      <c r="W5331" s="20" t="s">
        <v>11510</v>
      </c>
      <c r="X5331" s="35"/>
      <c r="Y5331" s="35" t="n">
        <v>0</v>
      </c>
      <c r="Z5331" s="35" t="n">
        <v>1</v>
      </c>
      <c r="AE5331" s="94" t="e">
        <f aca="false" t="array" ref="AE5331:AK5331">_xlfn.torow(_xlfn.unique(_xlfn._xlws.filter(cat_table[Subsector],$E5331=cat_table[Sector],"")))</f>
        <v>#NAME?</v>
      </c>
      <c r="AF5331" s="94" t="e">
        <v>#NAME?</v>
      </c>
      <c r="AG5331" s="94" t="e">
        <v>#NAME?</v>
      </c>
      <c r="AH5331" s="94" t="e">
        <v>#NAME?</v>
      </c>
      <c r="AI5331" s="94" t="e">
        <v>#NAME?</v>
      </c>
      <c r="AJ5331" s="94" t="e">
        <v>#NAME?</v>
      </c>
      <c r="AK5331" s="94" t="e">
        <v>#NAME?</v>
      </c>
      <c r="AO5331" s="94" t="e">
        <f aca="false" t="array" ref="AO5331:AT5331">_xlfn.torow(_xlfn.unique(_xlfn._xlws.filter(cat_table[Sub-subsector],($E5331=cat_table[Sector])*($F5331=cat_table[Subsector]),"")))</f>
        <v>#NAME?</v>
      </c>
      <c r="AP5331" s="94" t="e">
        <v>#NAME?</v>
      </c>
      <c r="AQ5331" s="94" t="e">
        <v>#NAME?</v>
      </c>
      <c r="AR5331" s="94" t="e">
        <v>#NAME?</v>
      </c>
      <c r="AS5331" s="94" t="e">
        <v>#NAME?</v>
      </c>
      <c r="AT5331" s="94" t="e">
        <v>#NAME?</v>
      </c>
    </row>
    <row r="5332" customFormat="false" ht="15" hidden="false" customHeight="true" outlineLevel="0" collapsed="false">
      <c r="A5332" s="20" t="s">
        <v>16383</v>
      </c>
      <c r="B5332" s="20" t="str">
        <f aca="false">INDEX(Table2[], MATCH(L5332, Location_ID!$D$2:$D$3098, 0), 1)</f>
        <v>4782601b-b6ea-4bde-a22e-dbc0962569ca</v>
      </c>
      <c r="C5332" s="20" t="s">
        <v>1585</v>
      </c>
      <c r="D5332" s="230" t="s">
        <v>354</v>
      </c>
      <c r="E5332" s="20" t="s">
        <v>7134</v>
      </c>
      <c r="F5332" s="20" t="s">
        <v>7135</v>
      </c>
      <c r="G5332" s="20" t="s">
        <v>7591</v>
      </c>
      <c r="H5332" s="20"/>
      <c r="I5332" s="20" t="s">
        <v>15917</v>
      </c>
      <c r="J5332" s="20" t="s">
        <v>15927</v>
      </c>
      <c r="K5332" s="20" t="s">
        <v>7109</v>
      </c>
      <c r="L5332" s="20" t="s">
        <v>4017</v>
      </c>
      <c r="M5332" s="20" t="s">
        <v>7116</v>
      </c>
      <c r="N5332" s="20" t="s">
        <v>15902</v>
      </c>
      <c r="O5332" s="20" t="s">
        <v>15927</v>
      </c>
      <c r="P5332" s="201" t="n">
        <v>43730</v>
      </c>
      <c r="Q5332" s="201" t="n">
        <v>43763</v>
      </c>
      <c r="R5332" s="20" t="n">
        <v>1</v>
      </c>
      <c r="S5332" s="20" t="s">
        <v>7130</v>
      </c>
      <c r="T5332" s="20" t="n">
        <v>17.9643485</v>
      </c>
      <c r="U5332" s="20" t="n">
        <v>9.704301692</v>
      </c>
      <c r="V5332" s="20" t="n">
        <v>26.224395308</v>
      </c>
      <c r="W5332" s="20" t="s">
        <v>11510</v>
      </c>
      <c r="X5332" s="35"/>
      <c r="Y5332" s="35" t="n">
        <v>0</v>
      </c>
      <c r="Z5332" s="35" t="n">
        <v>1</v>
      </c>
      <c r="AE5332" s="94" t="e">
        <f aca="false" t="array" ref="AE5332:AK5332">_xlfn.torow(_xlfn.unique(_xlfn._xlws.filter(cat_table[Subsector],$E5332=cat_table[Sector],"")))</f>
        <v>#NAME?</v>
      </c>
      <c r="AF5332" s="94" t="e">
        <v>#NAME?</v>
      </c>
      <c r="AG5332" s="94" t="e">
        <v>#NAME?</v>
      </c>
      <c r="AH5332" s="94" t="e">
        <v>#NAME?</v>
      </c>
      <c r="AI5332" s="94" t="e">
        <v>#NAME?</v>
      </c>
      <c r="AJ5332" s="94" t="e">
        <v>#NAME?</v>
      </c>
      <c r="AK5332" s="94" t="e">
        <v>#NAME?</v>
      </c>
      <c r="AO5332" s="94" t="e">
        <f aca="false" t="array" ref="AO5332:AT5332">_xlfn.torow(_xlfn.unique(_xlfn._xlws.filter(cat_table[Sub-subsector],($E5332=cat_table[Sector])*($F5332=cat_table[Subsector]),"")))</f>
        <v>#NAME?</v>
      </c>
      <c r="AP5332" s="94" t="e">
        <v>#NAME?</v>
      </c>
      <c r="AQ5332" s="94" t="e">
        <v>#NAME?</v>
      </c>
      <c r="AR5332" s="94" t="e">
        <v>#NAME?</v>
      </c>
      <c r="AS5332" s="94" t="e">
        <v>#NAME?</v>
      </c>
      <c r="AT5332" s="94" t="e">
        <v>#NAME?</v>
      </c>
    </row>
    <row r="5333" customFormat="false" ht="15" hidden="false" customHeight="true" outlineLevel="0" collapsed="false">
      <c r="A5333" s="20" t="s">
        <v>16384</v>
      </c>
      <c r="B5333" s="20" t="str">
        <f aca="false">INDEX(Table2[], MATCH(L5333, Location_ID!$D$2:$D$3098, 0), 1)</f>
        <v>55b95d9e-ce8b-4aef-a90a-32aa666a83f6</v>
      </c>
      <c r="C5333" s="20" t="s">
        <v>1585</v>
      </c>
      <c r="D5333" s="230" t="s">
        <v>354</v>
      </c>
      <c r="E5333" s="20" t="s">
        <v>7134</v>
      </c>
      <c r="F5333" s="20" t="s">
        <v>7135</v>
      </c>
      <c r="G5333" s="20" t="s">
        <v>7591</v>
      </c>
      <c r="H5333" s="20"/>
      <c r="I5333" s="20" t="s">
        <v>15917</v>
      </c>
      <c r="J5333" s="20" t="s">
        <v>15918</v>
      </c>
      <c r="K5333" s="20" t="s">
        <v>7109</v>
      </c>
      <c r="L5333" s="20" t="s">
        <v>4019</v>
      </c>
      <c r="M5333" s="20" t="s">
        <v>7116</v>
      </c>
      <c r="N5333" s="20" t="s">
        <v>15902</v>
      </c>
      <c r="O5333" s="20" t="s">
        <v>15918</v>
      </c>
      <c r="P5333" s="201" t="n">
        <v>43730</v>
      </c>
      <c r="Q5333" s="201" t="n">
        <v>43763</v>
      </c>
      <c r="R5333" s="20" t="n">
        <v>1</v>
      </c>
      <c r="S5333" s="20" t="s">
        <v>7130</v>
      </c>
      <c r="T5333" s="20" t="n">
        <v>524.3100194</v>
      </c>
      <c r="U5333" s="20" t="n">
        <v>370.4055591</v>
      </c>
      <c r="V5333" s="20" t="n">
        <v>678.2144797</v>
      </c>
      <c r="W5333" s="20" t="s">
        <v>11510</v>
      </c>
      <c r="X5333" s="35"/>
      <c r="Y5333" s="35" t="n">
        <v>0</v>
      </c>
      <c r="Z5333" s="35" t="n">
        <v>1</v>
      </c>
      <c r="AE5333" s="94" t="e">
        <f aca="false" t="array" ref="AE5333:AK5333">_xlfn.torow(_xlfn.unique(_xlfn._xlws.filter(cat_table[Subsector],$E5333=cat_table[Sector],"")))</f>
        <v>#NAME?</v>
      </c>
      <c r="AF5333" s="94" t="e">
        <v>#NAME?</v>
      </c>
      <c r="AG5333" s="94" t="e">
        <v>#NAME?</v>
      </c>
      <c r="AH5333" s="94" t="e">
        <v>#NAME?</v>
      </c>
      <c r="AI5333" s="94" t="e">
        <v>#NAME?</v>
      </c>
      <c r="AJ5333" s="94" t="e">
        <v>#NAME?</v>
      </c>
      <c r="AK5333" s="94" t="e">
        <v>#NAME?</v>
      </c>
      <c r="AO5333" s="94" t="e">
        <f aca="false" t="array" ref="AO5333:AT5333">_xlfn.torow(_xlfn.unique(_xlfn._xlws.filter(cat_table[Sub-subsector],($E5333=cat_table[Sector])*($F5333=cat_table[Subsector]),"")))</f>
        <v>#NAME?</v>
      </c>
      <c r="AP5333" s="94" t="e">
        <v>#NAME?</v>
      </c>
      <c r="AQ5333" s="94" t="e">
        <v>#NAME?</v>
      </c>
      <c r="AR5333" s="94" t="e">
        <v>#NAME?</v>
      </c>
      <c r="AS5333" s="94" t="e">
        <v>#NAME?</v>
      </c>
      <c r="AT5333" s="94" t="e">
        <v>#NAME?</v>
      </c>
    </row>
    <row r="5334" customFormat="false" ht="15" hidden="false" customHeight="true" outlineLevel="0" collapsed="false">
      <c r="A5334" s="20" t="s">
        <v>16385</v>
      </c>
      <c r="B5334" s="20" t="str">
        <f aca="false">INDEX(Table2[], MATCH(L5334, Location_ID!$D$2:$D$3098, 0), 1)</f>
        <v>b1603a2f-f84d-4265-89a0-d6afd308f79d</v>
      </c>
      <c r="C5334" s="20" t="s">
        <v>1585</v>
      </c>
      <c r="D5334" s="230" t="s">
        <v>354</v>
      </c>
      <c r="E5334" s="20" t="s">
        <v>7134</v>
      </c>
      <c r="F5334" s="20" t="s">
        <v>7135</v>
      </c>
      <c r="G5334" s="20" t="s">
        <v>7591</v>
      </c>
      <c r="H5334" s="20"/>
      <c r="I5334" s="20" t="s">
        <v>15917</v>
      </c>
      <c r="J5334" s="20" t="s">
        <v>15932</v>
      </c>
      <c r="K5334" s="20" t="s">
        <v>7109</v>
      </c>
      <c r="L5334" s="20" t="s">
        <v>4021</v>
      </c>
      <c r="M5334" s="20" t="s">
        <v>7116</v>
      </c>
      <c r="N5334" s="20" t="s">
        <v>15902</v>
      </c>
      <c r="O5334" s="20" t="s">
        <v>15932</v>
      </c>
      <c r="P5334" s="201" t="n">
        <v>43730</v>
      </c>
      <c r="Q5334" s="201" t="n">
        <v>43763</v>
      </c>
      <c r="R5334" s="20" t="n">
        <v>1</v>
      </c>
      <c r="S5334" s="20" t="s">
        <v>7130</v>
      </c>
      <c r="T5334" s="20" t="n">
        <v>404.4085085</v>
      </c>
      <c r="U5334" s="20" t="n">
        <v>253.786998</v>
      </c>
      <c r="V5334" s="20" t="n">
        <v>555.030019</v>
      </c>
      <c r="W5334" s="20" t="s">
        <v>11510</v>
      </c>
      <c r="X5334" s="35"/>
      <c r="Y5334" s="35" t="n">
        <v>0</v>
      </c>
      <c r="Z5334" s="35" t="n">
        <v>1</v>
      </c>
      <c r="AE5334" s="94" t="e">
        <f aca="false" t="array" ref="AE5334:AK5334">_xlfn.torow(_xlfn.unique(_xlfn._xlws.filter(cat_table[Subsector],$E5334=cat_table[Sector],"")))</f>
        <v>#NAME?</v>
      </c>
      <c r="AF5334" s="94" t="e">
        <v>#NAME?</v>
      </c>
      <c r="AG5334" s="94" t="e">
        <v>#NAME?</v>
      </c>
      <c r="AH5334" s="94" t="e">
        <v>#NAME?</v>
      </c>
      <c r="AI5334" s="94" t="e">
        <v>#NAME?</v>
      </c>
      <c r="AJ5334" s="94" t="e">
        <v>#NAME?</v>
      </c>
      <c r="AK5334" s="94" t="e">
        <v>#NAME?</v>
      </c>
      <c r="AO5334" s="94" t="e">
        <f aca="false" t="array" ref="AO5334:AT5334">_xlfn.torow(_xlfn.unique(_xlfn._xlws.filter(cat_table[Sub-subsector],($E5334=cat_table[Sector])*($F5334=cat_table[Subsector]),"")))</f>
        <v>#NAME?</v>
      </c>
      <c r="AP5334" s="94" t="e">
        <v>#NAME?</v>
      </c>
      <c r="AQ5334" s="94" t="e">
        <v>#NAME?</v>
      </c>
      <c r="AR5334" s="94" t="e">
        <v>#NAME?</v>
      </c>
      <c r="AS5334" s="94" t="e">
        <v>#NAME?</v>
      </c>
      <c r="AT5334" s="94" t="e">
        <v>#NAME?</v>
      </c>
    </row>
    <row r="5335" customFormat="false" ht="15" hidden="false" customHeight="true" outlineLevel="0" collapsed="false">
      <c r="A5335" s="20" t="s">
        <v>16386</v>
      </c>
      <c r="B5335" s="20" t="str">
        <f aca="false">INDEX(Table2[], MATCH(L5335, Location_ID!$D$2:$D$3098, 0), 1)</f>
        <v>e72204b7-d07e-4c54-80fb-cc3f056759af</v>
      </c>
      <c r="C5335" s="20" t="s">
        <v>1585</v>
      </c>
      <c r="D5335" s="230" t="s">
        <v>354</v>
      </c>
      <c r="E5335" s="20" t="s">
        <v>7134</v>
      </c>
      <c r="F5335" s="20" t="s">
        <v>7135</v>
      </c>
      <c r="G5335" s="20" t="s">
        <v>7591</v>
      </c>
      <c r="H5335" s="20"/>
      <c r="I5335" s="20" t="s">
        <v>15917</v>
      </c>
      <c r="J5335" s="20" t="s">
        <v>15932</v>
      </c>
      <c r="K5335" s="20" t="s">
        <v>7109</v>
      </c>
      <c r="L5335" s="20" t="s">
        <v>4023</v>
      </c>
      <c r="M5335" s="20" t="s">
        <v>7116</v>
      </c>
      <c r="N5335" s="20" t="s">
        <v>15902</v>
      </c>
      <c r="O5335" s="20" t="s">
        <v>15932</v>
      </c>
      <c r="P5335" s="201" t="n">
        <v>43730</v>
      </c>
      <c r="Q5335" s="201" t="n">
        <v>43763</v>
      </c>
      <c r="R5335" s="20" t="n">
        <v>1</v>
      </c>
      <c r="S5335" s="20" t="s">
        <v>7130</v>
      </c>
      <c r="T5335" s="20" t="n">
        <v>3556.60654</v>
      </c>
      <c r="U5335" s="20" t="n">
        <v>2377.77761</v>
      </c>
      <c r="V5335" s="20" t="n">
        <v>4735.43547</v>
      </c>
      <c r="W5335" s="20" t="s">
        <v>11510</v>
      </c>
      <c r="X5335" s="35"/>
      <c r="Y5335" s="35" t="n">
        <v>0</v>
      </c>
      <c r="Z5335" s="35" t="n">
        <v>1</v>
      </c>
      <c r="AE5335" s="94" t="e">
        <f aca="false" t="array" ref="AE5335:AK5335">_xlfn.torow(_xlfn.unique(_xlfn._xlws.filter(cat_table[Subsector],$E5335=cat_table[Sector],"")))</f>
        <v>#NAME?</v>
      </c>
      <c r="AF5335" s="94" t="e">
        <v>#NAME?</v>
      </c>
      <c r="AG5335" s="94" t="e">
        <v>#NAME?</v>
      </c>
      <c r="AH5335" s="94" t="e">
        <v>#NAME?</v>
      </c>
      <c r="AI5335" s="94" t="e">
        <v>#NAME?</v>
      </c>
      <c r="AJ5335" s="94" t="e">
        <v>#NAME?</v>
      </c>
      <c r="AK5335" s="94" t="e">
        <v>#NAME?</v>
      </c>
      <c r="AO5335" s="94" t="e">
        <f aca="false" t="array" ref="AO5335:AT5335">_xlfn.torow(_xlfn.unique(_xlfn._xlws.filter(cat_table[Sub-subsector],($E5335=cat_table[Sector])*($F5335=cat_table[Subsector]),"")))</f>
        <v>#NAME?</v>
      </c>
      <c r="AP5335" s="94" t="e">
        <v>#NAME?</v>
      </c>
      <c r="AQ5335" s="94" t="e">
        <v>#NAME?</v>
      </c>
      <c r="AR5335" s="94" t="e">
        <v>#NAME?</v>
      </c>
      <c r="AS5335" s="94" t="e">
        <v>#NAME?</v>
      </c>
      <c r="AT5335" s="94" t="e">
        <v>#NAME?</v>
      </c>
    </row>
    <row r="5336" customFormat="false" ht="15" hidden="false" customHeight="true" outlineLevel="0" collapsed="false">
      <c r="A5336" s="20" t="s">
        <v>16387</v>
      </c>
      <c r="B5336" s="20" t="str">
        <f aca="false">INDEX(Table2[], MATCH(L5336, Location_ID!$D$2:$D$3098, 0), 1)</f>
        <v>1b844d70-4737-4da9-836b-fba7b3fbe582</v>
      </c>
      <c r="C5336" s="20" t="s">
        <v>1585</v>
      </c>
      <c r="D5336" s="230" t="s">
        <v>354</v>
      </c>
      <c r="E5336" s="20" t="s">
        <v>7134</v>
      </c>
      <c r="F5336" s="20" t="s">
        <v>7135</v>
      </c>
      <c r="G5336" s="20" t="s">
        <v>7591</v>
      </c>
      <c r="H5336" s="20"/>
      <c r="I5336" s="20" t="s">
        <v>15917</v>
      </c>
      <c r="J5336" s="20" t="s">
        <v>15932</v>
      </c>
      <c r="K5336" s="20" t="s">
        <v>7109</v>
      </c>
      <c r="L5336" s="20" t="s">
        <v>4025</v>
      </c>
      <c r="M5336" s="20" t="s">
        <v>7116</v>
      </c>
      <c r="N5336" s="20" t="s">
        <v>15902</v>
      </c>
      <c r="O5336" s="20" t="s">
        <v>15932</v>
      </c>
      <c r="P5336" s="201" t="n">
        <v>43730</v>
      </c>
      <c r="Q5336" s="201" t="n">
        <v>43763</v>
      </c>
      <c r="R5336" s="20" t="n">
        <v>1</v>
      </c>
      <c r="S5336" s="20" t="s">
        <v>7130</v>
      </c>
      <c r="T5336" s="20" t="n">
        <v>1267.979245</v>
      </c>
      <c r="U5336" s="20" t="n">
        <v>907.9598305</v>
      </c>
      <c r="V5336" s="20" t="n">
        <v>1627.9986595</v>
      </c>
      <c r="W5336" s="20" t="s">
        <v>11510</v>
      </c>
      <c r="X5336" s="35"/>
      <c r="Y5336" s="35" t="n">
        <v>0</v>
      </c>
      <c r="Z5336" s="35" t="n">
        <v>1</v>
      </c>
      <c r="AE5336" s="94" t="e">
        <f aca="false" t="array" ref="AE5336:AK5336">_xlfn.torow(_xlfn.unique(_xlfn._xlws.filter(cat_table[Subsector],$E5336=cat_table[Sector],"")))</f>
        <v>#NAME?</v>
      </c>
      <c r="AF5336" s="94" t="e">
        <v>#NAME?</v>
      </c>
      <c r="AG5336" s="94" t="e">
        <v>#NAME?</v>
      </c>
      <c r="AH5336" s="94" t="e">
        <v>#NAME?</v>
      </c>
      <c r="AI5336" s="94" t="e">
        <v>#NAME?</v>
      </c>
      <c r="AJ5336" s="94" t="e">
        <v>#NAME?</v>
      </c>
      <c r="AK5336" s="94" t="e">
        <v>#NAME?</v>
      </c>
      <c r="AO5336" s="94" t="e">
        <f aca="false" t="array" ref="AO5336:AT5336">_xlfn.torow(_xlfn.unique(_xlfn._xlws.filter(cat_table[Sub-subsector],($E5336=cat_table[Sector])*($F5336=cat_table[Subsector]),"")))</f>
        <v>#NAME?</v>
      </c>
      <c r="AP5336" s="94" t="e">
        <v>#NAME?</v>
      </c>
      <c r="AQ5336" s="94" t="e">
        <v>#NAME?</v>
      </c>
      <c r="AR5336" s="94" t="e">
        <v>#NAME?</v>
      </c>
      <c r="AS5336" s="94" t="e">
        <v>#NAME?</v>
      </c>
      <c r="AT5336" s="94" t="e">
        <v>#NAME?</v>
      </c>
    </row>
    <row r="5337" customFormat="false" ht="15" hidden="false" customHeight="true" outlineLevel="0" collapsed="false">
      <c r="A5337" s="20" t="s">
        <v>16388</v>
      </c>
      <c r="B5337" s="20" t="str">
        <f aca="false">INDEX(Table2[], MATCH(L5337, Location_ID!$D$2:$D$3098, 0), 1)</f>
        <v>b58b9e1d-996a-46ad-9723-5372222ce311</v>
      </c>
      <c r="C5337" s="20" t="s">
        <v>1585</v>
      </c>
      <c r="D5337" s="230" t="s">
        <v>354</v>
      </c>
      <c r="E5337" s="20" t="s">
        <v>7134</v>
      </c>
      <c r="F5337" s="20" t="s">
        <v>7135</v>
      </c>
      <c r="G5337" s="20" t="s">
        <v>7591</v>
      </c>
      <c r="H5337" s="20"/>
      <c r="I5337" s="20" t="s">
        <v>15917</v>
      </c>
      <c r="J5337" s="20" t="s">
        <v>15932</v>
      </c>
      <c r="K5337" s="20" t="s">
        <v>7109</v>
      </c>
      <c r="L5337" s="20" t="s">
        <v>4027</v>
      </c>
      <c r="M5337" s="20" t="s">
        <v>7116</v>
      </c>
      <c r="N5337" s="20" t="s">
        <v>15902</v>
      </c>
      <c r="O5337" s="20" t="s">
        <v>15932</v>
      </c>
      <c r="P5337" s="201" t="n">
        <v>43730</v>
      </c>
      <c r="Q5337" s="201" t="n">
        <v>43763</v>
      </c>
      <c r="R5337" s="20" t="n">
        <v>1</v>
      </c>
      <c r="S5337" s="20" t="s">
        <v>7130</v>
      </c>
      <c r="T5337" s="20" t="n">
        <v>683.01189</v>
      </c>
      <c r="U5337" s="20" t="n">
        <v>473.623515</v>
      </c>
      <c r="V5337" s="20" t="n">
        <v>892.400265</v>
      </c>
      <c r="W5337" s="20" t="s">
        <v>11510</v>
      </c>
      <c r="X5337" s="35"/>
      <c r="Y5337" s="35" t="n">
        <v>0</v>
      </c>
      <c r="Z5337" s="35" t="n">
        <v>1</v>
      </c>
      <c r="AE5337" s="94" t="e">
        <f aca="false" t="array" ref="AE5337:AK5337">_xlfn.torow(_xlfn.unique(_xlfn._xlws.filter(cat_table[Subsector],$E5337=cat_table[Sector],"")))</f>
        <v>#NAME?</v>
      </c>
      <c r="AF5337" s="94" t="e">
        <v>#NAME?</v>
      </c>
      <c r="AG5337" s="94" t="e">
        <v>#NAME?</v>
      </c>
      <c r="AH5337" s="94" t="e">
        <v>#NAME?</v>
      </c>
      <c r="AI5337" s="94" t="e">
        <v>#NAME?</v>
      </c>
      <c r="AJ5337" s="94" t="e">
        <v>#NAME?</v>
      </c>
      <c r="AK5337" s="94" t="e">
        <v>#NAME?</v>
      </c>
      <c r="AO5337" s="94" t="e">
        <f aca="false" t="array" ref="AO5337:AT5337">_xlfn.torow(_xlfn.unique(_xlfn._xlws.filter(cat_table[Sub-subsector],($E5337=cat_table[Sector])*($F5337=cat_table[Subsector]),"")))</f>
        <v>#NAME?</v>
      </c>
      <c r="AP5337" s="94" t="e">
        <v>#NAME?</v>
      </c>
      <c r="AQ5337" s="94" t="e">
        <v>#NAME?</v>
      </c>
      <c r="AR5337" s="94" t="e">
        <v>#NAME?</v>
      </c>
      <c r="AS5337" s="94" t="e">
        <v>#NAME?</v>
      </c>
      <c r="AT5337" s="94" t="e">
        <v>#NAME?</v>
      </c>
    </row>
    <row r="5338" customFormat="false" ht="15" hidden="false" customHeight="true" outlineLevel="0" collapsed="false">
      <c r="A5338" s="20" t="s">
        <v>16389</v>
      </c>
      <c r="B5338" s="20" t="str">
        <f aca="false">INDEX(Table2[], MATCH(L5338, Location_ID!$D$2:$D$3098, 0), 1)</f>
        <v>f8550370-f92b-4e74-a306-a30cbdc44821</v>
      </c>
      <c r="C5338" s="20" t="s">
        <v>1585</v>
      </c>
      <c r="D5338" s="230" t="s">
        <v>354</v>
      </c>
      <c r="E5338" s="20" t="s">
        <v>7134</v>
      </c>
      <c r="F5338" s="20" t="s">
        <v>7135</v>
      </c>
      <c r="G5338" s="20" t="s">
        <v>7591</v>
      </c>
      <c r="H5338" s="20"/>
      <c r="I5338" s="20" t="s">
        <v>15917</v>
      </c>
      <c r="J5338" s="20" t="s">
        <v>15922</v>
      </c>
      <c r="K5338" s="20" t="s">
        <v>7109</v>
      </c>
      <c r="L5338" s="20" t="s">
        <v>4029</v>
      </c>
      <c r="M5338" s="20" t="s">
        <v>7116</v>
      </c>
      <c r="N5338" s="20" t="s">
        <v>15902</v>
      </c>
      <c r="O5338" s="20" t="s">
        <v>15922</v>
      </c>
      <c r="P5338" s="201" t="n">
        <v>43730</v>
      </c>
      <c r="Q5338" s="201" t="n">
        <v>43763</v>
      </c>
      <c r="R5338" s="20" t="n">
        <v>1</v>
      </c>
      <c r="S5338" s="20" t="s">
        <v>7130</v>
      </c>
      <c r="T5338" s="20" t="n">
        <v>1919.6412</v>
      </c>
      <c r="U5338" s="20" t="n">
        <v>1649.834325</v>
      </c>
      <c r="V5338" s="20" t="n">
        <v>2189.448075</v>
      </c>
      <c r="W5338" s="20" t="s">
        <v>11510</v>
      </c>
      <c r="X5338" s="35"/>
      <c r="Y5338" s="35" t="n">
        <v>0</v>
      </c>
      <c r="Z5338" s="35" t="n">
        <v>1</v>
      </c>
      <c r="AE5338" s="94" t="e">
        <f aca="false" t="array" ref="AE5338:AK5338">_xlfn.torow(_xlfn.unique(_xlfn._xlws.filter(cat_table[Subsector],$E5338=cat_table[Sector],"")))</f>
        <v>#NAME?</v>
      </c>
      <c r="AF5338" s="94" t="e">
        <v>#NAME?</v>
      </c>
      <c r="AG5338" s="94" t="e">
        <v>#NAME?</v>
      </c>
      <c r="AH5338" s="94" t="e">
        <v>#NAME?</v>
      </c>
      <c r="AI5338" s="94" t="e">
        <v>#NAME?</v>
      </c>
      <c r="AJ5338" s="94" t="e">
        <v>#NAME?</v>
      </c>
      <c r="AK5338" s="94" t="e">
        <v>#NAME?</v>
      </c>
      <c r="AO5338" s="94" t="e">
        <f aca="false" t="array" ref="AO5338:AT5338">_xlfn.torow(_xlfn.unique(_xlfn._xlws.filter(cat_table[Sub-subsector],($E5338=cat_table[Sector])*($F5338=cat_table[Subsector]),"")))</f>
        <v>#NAME?</v>
      </c>
      <c r="AP5338" s="94" t="e">
        <v>#NAME?</v>
      </c>
      <c r="AQ5338" s="94" t="e">
        <v>#NAME?</v>
      </c>
      <c r="AR5338" s="94" t="e">
        <v>#NAME?</v>
      </c>
      <c r="AS5338" s="94" t="e">
        <v>#NAME?</v>
      </c>
      <c r="AT5338" s="94" t="e">
        <v>#NAME?</v>
      </c>
    </row>
    <row r="5339" customFormat="false" ht="15" hidden="false" customHeight="true" outlineLevel="0" collapsed="false">
      <c r="A5339" s="20" t="s">
        <v>16390</v>
      </c>
      <c r="B5339" s="20" t="str">
        <f aca="false">INDEX(Table2[], MATCH(L5339, Location_ID!$D$2:$D$3098, 0), 1)</f>
        <v>5c0dd713-55d5-4864-ac06-924f374f85a5</v>
      </c>
      <c r="C5339" s="20" t="s">
        <v>1585</v>
      </c>
      <c r="D5339" s="230" t="s">
        <v>354</v>
      </c>
      <c r="E5339" s="20" t="s">
        <v>7134</v>
      </c>
      <c r="F5339" s="20" t="s">
        <v>7135</v>
      </c>
      <c r="G5339" s="20" t="s">
        <v>7591</v>
      </c>
      <c r="H5339" s="20"/>
      <c r="I5339" s="20" t="s">
        <v>15917</v>
      </c>
      <c r="J5339" s="20" t="s">
        <v>15918</v>
      </c>
      <c r="K5339" s="20" t="s">
        <v>7109</v>
      </c>
      <c r="L5339" s="20" t="s">
        <v>4031</v>
      </c>
      <c r="M5339" s="20" t="s">
        <v>7116</v>
      </c>
      <c r="N5339" s="20" t="s">
        <v>15902</v>
      </c>
      <c r="O5339" s="20" t="s">
        <v>15918</v>
      </c>
      <c r="P5339" s="201" t="n">
        <v>43730</v>
      </c>
      <c r="Q5339" s="201" t="n">
        <v>43763</v>
      </c>
      <c r="R5339" s="20" t="n">
        <v>1</v>
      </c>
      <c r="S5339" s="20" t="s">
        <v>7130</v>
      </c>
      <c r="T5339" s="20" t="n">
        <v>268.8056883</v>
      </c>
      <c r="U5339" s="20" t="n">
        <v>133.736827</v>
      </c>
      <c r="V5339" s="20" t="n">
        <v>403.8745496</v>
      </c>
      <c r="W5339" s="20" t="s">
        <v>11510</v>
      </c>
      <c r="X5339" s="35"/>
      <c r="Y5339" s="35" t="n">
        <v>0</v>
      </c>
      <c r="Z5339" s="35" t="n">
        <v>1</v>
      </c>
      <c r="AE5339" s="94" t="e">
        <f aca="false" t="array" ref="AE5339:AK5339">_xlfn.torow(_xlfn.unique(_xlfn._xlws.filter(cat_table[Subsector],$E5339=cat_table[Sector],"")))</f>
        <v>#NAME?</v>
      </c>
      <c r="AF5339" s="94" t="e">
        <v>#NAME?</v>
      </c>
      <c r="AG5339" s="94" t="e">
        <v>#NAME?</v>
      </c>
      <c r="AH5339" s="94" t="e">
        <v>#NAME?</v>
      </c>
      <c r="AI5339" s="94" t="e">
        <v>#NAME?</v>
      </c>
      <c r="AJ5339" s="94" t="e">
        <v>#NAME?</v>
      </c>
      <c r="AK5339" s="94" t="e">
        <v>#NAME?</v>
      </c>
      <c r="AO5339" s="94" t="e">
        <f aca="false" t="array" ref="AO5339:AT5339">_xlfn.torow(_xlfn.unique(_xlfn._xlws.filter(cat_table[Sub-subsector],($E5339=cat_table[Sector])*($F5339=cat_table[Subsector]),"")))</f>
        <v>#NAME?</v>
      </c>
      <c r="AP5339" s="94" t="e">
        <v>#NAME?</v>
      </c>
      <c r="AQ5339" s="94" t="e">
        <v>#NAME?</v>
      </c>
      <c r="AR5339" s="94" t="e">
        <v>#NAME?</v>
      </c>
      <c r="AS5339" s="94" t="e">
        <v>#NAME?</v>
      </c>
      <c r="AT5339" s="94" t="e">
        <v>#NAME?</v>
      </c>
    </row>
    <row r="5340" customFormat="false" ht="15" hidden="false" customHeight="true" outlineLevel="0" collapsed="false">
      <c r="A5340" s="20" t="s">
        <v>16391</v>
      </c>
      <c r="B5340" s="20" t="str">
        <f aca="false">INDEX(Table2[], MATCH(L5340, Location_ID!$D$2:$D$3098, 0), 1)</f>
        <v>0b063e2e-ca3d-4491-b88f-4cc1d4a27f54</v>
      </c>
      <c r="C5340" s="20" t="s">
        <v>1585</v>
      </c>
      <c r="D5340" s="230" t="s">
        <v>354</v>
      </c>
      <c r="E5340" s="20" t="s">
        <v>7134</v>
      </c>
      <c r="F5340" s="20" t="s">
        <v>7135</v>
      </c>
      <c r="G5340" s="20" t="s">
        <v>7591</v>
      </c>
      <c r="H5340" s="20"/>
      <c r="I5340" s="20" t="s">
        <v>15917</v>
      </c>
      <c r="J5340" s="20" t="s">
        <v>15927</v>
      </c>
      <c r="K5340" s="20" t="s">
        <v>7109</v>
      </c>
      <c r="L5340" s="20" t="s">
        <v>4033</v>
      </c>
      <c r="M5340" s="20" t="s">
        <v>7116</v>
      </c>
      <c r="N5340" s="20" t="s">
        <v>15902</v>
      </c>
      <c r="O5340" s="20" t="s">
        <v>15927</v>
      </c>
      <c r="P5340" s="201" t="n">
        <v>43730</v>
      </c>
      <c r="Q5340" s="201" t="n">
        <v>43763</v>
      </c>
      <c r="R5340" s="20" t="n">
        <v>1</v>
      </c>
      <c r="S5340" s="20" t="s">
        <v>7130</v>
      </c>
      <c r="T5340" s="20" t="n">
        <v>990.3993435</v>
      </c>
      <c r="U5340" s="20" t="n">
        <v>682.0909815</v>
      </c>
      <c r="V5340" s="20" t="n">
        <v>1298.7077055</v>
      </c>
      <c r="W5340" s="20" t="s">
        <v>11510</v>
      </c>
      <c r="X5340" s="35"/>
      <c r="Y5340" s="35" t="n">
        <v>0</v>
      </c>
      <c r="Z5340" s="35" t="n">
        <v>1</v>
      </c>
      <c r="AE5340" s="94" t="e">
        <f aca="false" t="array" ref="AE5340:AK5340">_xlfn.torow(_xlfn.unique(_xlfn._xlws.filter(cat_table[Subsector],$E5340=cat_table[Sector],"")))</f>
        <v>#NAME?</v>
      </c>
      <c r="AF5340" s="94" t="e">
        <v>#NAME?</v>
      </c>
      <c r="AG5340" s="94" t="e">
        <v>#NAME?</v>
      </c>
      <c r="AH5340" s="94" t="e">
        <v>#NAME?</v>
      </c>
      <c r="AI5340" s="94" t="e">
        <v>#NAME?</v>
      </c>
      <c r="AJ5340" s="94" t="e">
        <v>#NAME?</v>
      </c>
      <c r="AK5340" s="94" t="e">
        <v>#NAME?</v>
      </c>
      <c r="AO5340" s="94" t="e">
        <f aca="false" t="array" ref="AO5340:AT5340">_xlfn.torow(_xlfn.unique(_xlfn._xlws.filter(cat_table[Sub-subsector],($E5340=cat_table[Sector])*($F5340=cat_table[Subsector]),"")))</f>
        <v>#NAME?</v>
      </c>
      <c r="AP5340" s="94" t="e">
        <v>#NAME?</v>
      </c>
      <c r="AQ5340" s="94" t="e">
        <v>#NAME?</v>
      </c>
      <c r="AR5340" s="94" t="e">
        <v>#NAME?</v>
      </c>
      <c r="AS5340" s="94" t="e">
        <v>#NAME?</v>
      </c>
      <c r="AT5340" s="94" t="e">
        <v>#NAME?</v>
      </c>
    </row>
    <row r="5341" customFormat="false" ht="15" hidden="false" customHeight="true" outlineLevel="0" collapsed="false">
      <c r="A5341" s="20" t="s">
        <v>16392</v>
      </c>
      <c r="B5341" s="20" t="str">
        <f aca="false">INDEX(Table2[], MATCH(L5341, Location_ID!$D$2:$D$3098, 0), 1)</f>
        <v>4f3c8dc4-a306-4892-becc-8f82e340bff3</v>
      </c>
      <c r="C5341" s="20" t="s">
        <v>1585</v>
      </c>
      <c r="D5341" s="230" t="s">
        <v>354</v>
      </c>
      <c r="E5341" s="20" t="s">
        <v>7134</v>
      </c>
      <c r="F5341" s="20" t="s">
        <v>7135</v>
      </c>
      <c r="G5341" s="20" t="s">
        <v>7591</v>
      </c>
      <c r="H5341" s="20"/>
      <c r="I5341" s="20" t="s">
        <v>15917</v>
      </c>
      <c r="J5341" s="20" t="s">
        <v>15922</v>
      </c>
      <c r="K5341" s="20" t="s">
        <v>7109</v>
      </c>
      <c r="L5341" s="20" t="s">
        <v>4035</v>
      </c>
      <c r="M5341" s="20" t="s">
        <v>7116</v>
      </c>
      <c r="N5341" s="20" t="s">
        <v>15902</v>
      </c>
      <c r="O5341" s="20" t="s">
        <v>15922</v>
      </c>
      <c r="P5341" s="201" t="n">
        <v>43730</v>
      </c>
      <c r="Q5341" s="201" t="n">
        <v>43763</v>
      </c>
      <c r="R5341" s="20" t="n">
        <v>1</v>
      </c>
      <c r="S5341" s="20" t="s">
        <v>7130</v>
      </c>
      <c r="T5341" s="20" t="n">
        <v>561.991075</v>
      </c>
      <c r="U5341" s="20" t="n">
        <v>428.48209</v>
      </c>
      <c r="V5341" s="20" t="n">
        <v>695.50006</v>
      </c>
      <c r="W5341" s="20" t="s">
        <v>11510</v>
      </c>
      <c r="X5341" s="35"/>
      <c r="Y5341" s="35" t="n">
        <v>0</v>
      </c>
      <c r="Z5341" s="35" t="n">
        <v>1</v>
      </c>
      <c r="AE5341" s="94" t="e">
        <f aca="false" t="array" ref="AE5341:AK5341">_xlfn.torow(_xlfn.unique(_xlfn._xlws.filter(cat_table[Subsector],$E5341=cat_table[Sector],"")))</f>
        <v>#NAME?</v>
      </c>
      <c r="AF5341" s="94" t="e">
        <v>#NAME?</v>
      </c>
      <c r="AG5341" s="94" t="e">
        <v>#NAME?</v>
      </c>
      <c r="AH5341" s="94" t="e">
        <v>#NAME?</v>
      </c>
      <c r="AI5341" s="94" t="e">
        <v>#NAME?</v>
      </c>
      <c r="AJ5341" s="94" t="e">
        <v>#NAME?</v>
      </c>
      <c r="AK5341" s="94" t="e">
        <v>#NAME?</v>
      </c>
      <c r="AO5341" s="94" t="e">
        <f aca="false" t="array" ref="AO5341:AT5341">_xlfn.torow(_xlfn.unique(_xlfn._xlws.filter(cat_table[Sub-subsector],($E5341=cat_table[Sector])*($F5341=cat_table[Subsector]),"")))</f>
        <v>#NAME?</v>
      </c>
      <c r="AP5341" s="94" t="e">
        <v>#NAME?</v>
      </c>
      <c r="AQ5341" s="94" t="e">
        <v>#NAME?</v>
      </c>
      <c r="AR5341" s="94" t="e">
        <v>#NAME?</v>
      </c>
      <c r="AS5341" s="94" t="e">
        <v>#NAME?</v>
      </c>
      <c r="AT5341" s="94" t="e">
        <v>#NAME?</v>
      </c>
    </row>
    <row r="5342" customFormat="false" ht="15" hidden="false" customHeight="true" outlineLevel="0" collapsed="false">
      <c r="A5342" s="20" t="s">
        <v>16393</v>
      </c>
      <c r="B5342" s="20" t="str">
        <f aca="false">INDEX(Table2[], MATCH(L5342, Location_ID!$D$2:$D$3098, 0), 1)</f>
        <v>60aa8d7d-69e9-4796-b83a-8d9247021bc9</v>
      </c>
      <c r="C5342" s="20" t="s">
        <v>1585</v>
      </c>
      <c r="D5342" s="230" t="s">
        <v>354</v>
      </c>
      <c r="E5342" s="20" t="s">
        <v>7134</v>
      </c>
      <c r="F5342" s="20" t="s">
        <v>7135</v>
      </c>
      <c r="G5342" s="20" t="s">
        <v>7591</v>
      </c>
      <c r="H5342" s="20"/>
      <c r="I5342" s="20" t="s">
        <v>15917</v>
      </c>
      <c r="J5342" s="20" t="s">
        <v>15927</v>
      </c>
      <c r="K5342" s="20" t="s">
        <v>7109</v>
      </c>
      <c r="L5342" s="20" t="s">
        <v>4037</v>
      </c>
      <c r="M5342" s="20" t="s">
        <v>7116</v>
      </c>
      <c r="N5342" s="20" t="s">
        <v>15902</v>
      </c>
      <c r="O5342" s="20" t="s">
        <v>15927</v>
      </c>
      <c r="P5342" s="201" t="n">
        <v>43730</v>
      </c>
      <c r="Q5342" s="201" t="n">
        <v>43763</v>
      </c>
      <c r="R5342" s="20" t="n">
        <v>1</v>
      </c>
      <c r="S5342" s="20" t="s">
        <v>7130</v>
      </c>
      <c r="T5342" s="20" t="n">
        <v>321.123218</v>
      </c>
      <c r="U5342" s="20" t="n">
        <v>192.8063234</v>
      </c>
      <c r="V5342" s="20" t="n">
        <v>449.4401126</v>
      </c>
      <c r="W5342" s="20" t="s">
        <v>11510</v>
      </c>
      <c r="X5342" s="35"/>
      <c r="Y5342" s="35" t="n">
        <v>0</v>
      </c>
      <c r="Z5342" s="35" t="n">
        <v>1</v>
      </c>
      <c r="AE5342" s="94" t="e">
        <f aca="false" t="array" ref="AE5342:AK5342">_xlfn.torow(_xlfn.unique(_xlfn._xlws.filter(cat_table[Subsector],$E5342=cat_table[Sector],"")))</f>
        <v>#NAME?</v>
      </c>
      <c r="AF5342" s="94" t="e">
        <v>#NAME?</v>
      </c>
      <c r="AG5342" s="94" t="e">
        <v>#NAME?</v>
      </c>
      <c r="AH5342" s="94" t="e">
        <v>#NAME?</v>
      </c>
      <c r="AI5342" s="94" t="e">
        <v>#NAME?</v>
      </c>
      <c r="AJ5342" s="94" t="e">
        <v>#NAME?</v>
      </c>
      <c r="AK5342" s="94" t="e">
        <v>#NAME?</v>
      </c>
      <c r="AO5342" s="94" t="e">
        <f aca="false" t="array" ref="AO5342:AT5342">_xlfn.torow(_xlfn.unique(_xlfn._xlws.filter(cat_table[Sub-subsector],($E5342=cat_table[Sector])*($F5342=cat_table[Subsector]),"")))</f>
        <v>#NAME?</v>
      </c>
      <c r="AP5342" s="94" t="e">
        <v>#NAME?</v>
      </c>
      <c r="AQ5342" s="94" t="e">
        <v>#NAME?</v>
      </c>
      <c r="AR5342" s="94" t="e">
        <v>#NAME?</v>
      </c>
      <c r="AS5342" s="94" t="e">
        <v>#NAME?</v>
      </c>
      <c r="AT5342" s="94" t="e">
        <v>#NAME?</v>
      </c>
    </row>
    <row r="5343" customFormat="false" ht="15" hidden="false" customHeight="true" outlineLevel="0" collapsed="false">
      <c r="A5343" s="20" t="s">
        <v>16394</v>
      </c>
      <c r="B5343" s="20" t="str">
        <f aca="false">INDEX(Table2[], MATCH(L5343, Location_ID!$D$2:$D$3098, 0), 1)</f>
        <v>53a3079b-a4ef-48bc-bbdd-8d6b0b9c2106</v>
      </c>
      <c r="C5343" s="20" t="s">
        <v>1585</v>
      </c>
      <c r="D5343" s="230" t="s">
        <v>354</v>
      </c>
      <c r="E5343" s="20" t="s">
        <v>7134</v>
      </c>
      <c r="F5343" s="20" t="s">
        <v>7135</v>
      </c>
      <c r="G5343" s="20" t="s">
        <v>7591</v>
      </c>
      <c r="H5343" s="20"/>
      <c r="I5343" s="20" t="s">
        <v>15917</v>
      </c>
      <c r="J5343" s="20" t="s">
        <v>15932</v>
      </c>
      <c r="K5343" s="20" t="s">
        <v>7109</v>
      </c>
      <c r="L5343" s="20" t="s">
        <v>4039</v>
      </c>
      <c r="M5343" s="20" t="s">
        <v>7116</v>
      </c>
      <c r="N5343" s="20" t="s">
        <v>15902</v>
      </c>
      <c r="O5343" s="20" t="s">
        <v>15932</v>
      </c>
      <c r="P5343" s="201" t="n">
        <v>43730</v>
      </c>
      <c r="Q5343" s="201" t="n">
        <v>43763</v>
      </c>
      <c r="R5343" s="20" t="n">
        <v>1</v>
      </c>
      <c r="S5343" s="20" t="s">
        <v>7130</v>
      </c>
      <c r="T5343" s="20" t="n">
        <v>581.875064</v>
      </c>
      <c r="U5343" s="20" t="n">
        <v>389.835046</v>
      </c>
      <c r="V5343" s="20" t="n">
        <v>773.915082</v>
      </c>
      <c r="W5343" s="20" t="s">
        <v>11510</v>
      </c>
      <c r="X5343" s="35"/>
      <c r="Y5343" s="35" t="n">
        <v>0</v>
      </c>
      <c r="Z5343" s="35" t="n">
        <v>1</v>
      </c>
      <c r="AE5343" s="94" t="e">
        <f aca="false" t="array" ref="AE5343:AK5343">_xlfn.torow(_xlfn.unique(_xlfn._xlws.filter(cat_table[Subsector],$E5343=cat_table[Sector],"")))</f>
        <v>#NAME?</v>
      </c>
      <c r="AF5343" s="94" t="e">
        <v>#NAME?</v>
      </c>
      <c r="AG5343" s="94" t="e">
        <v>#NAME?</v>
      </c>
      <c r="AH5343" s="94" t="e">
        <v>#NAME?</v>
      </c>
      <c r="AI5343" s="94" t="e">
        <v>#NAME?</v>
      </c>
      <c r="AJ5343" s="94" t="e">
        <v>#NAME?</v>
      </c>
      <c r="AK5343" s="94" t="e">
        <v>#NAME?</v>
      </c>
      <c r="AO5343" s="94" t="e">
        <f aca="false" t="array" ref="AO5343:AT5343">_xlfn.torow(_xlfn.unique(_xlfn._xlws.filter(cat_table[Sub-subsector],($E5343=cat_table[Sector])*($F5343=cat_table[Subsector]),"")))</f>
        <v>#NAME?</v>
      </c>
      <c r="AP5343" s="94" t="e">
        <v>#NAME?</v>
      </c>
      <c r="AQ5343" s="94" t="e">
        <v>#NAME?</v>
      </c>
      <c r="AR5343" s="94" t="e">
        <v>#NAME?</v>
      </c>
      <c r="AS5343" s="94" t="e">
        <v>#NAME?</v>
      </c>
      <c r="AT5343" s="94" t="e">
        <v>#NAME?</v>
      </c>
    </row>
    <row r="5344" customFormat="false" ht="15" hidden="false" customHeight="true" outlineLevel="0" collapsed="false">
      <c r="A5344" s="20" t="s">
        <v>16395</v>
      </c>
      <c r="B5344" s="20" t="str">
        <f aca="false">INDEX(Table2[], MATCH(L5344, Location_ID!$D$2:$D$3098, 0), 1)</f>
        <v>eaf15d0d-e4c7-4b3f-ad2e-941bcfb4014e</v>
      </c>
      <c r="C5344" s="20" t="s">
        <v>1585</v>
      </c>
      <c r="D5344" s="230" t="s">
        <v>354</v>
      </c>
      <c r="E5344" s="20" t="s">
        <v>7134</v>
      </c>
      <c r="F5344" s="20" t="s">
        <v>7135</v>
      </c>
      <c r="G5344" s="20" t="s">
        <v>7591</v>
      </c>
      <c r="H5344" s="20"/>
      <c r="I5344" s="20" t="s">
        <v>15917</v>
      </c>
      <c r="J5344" s="20" t="s">
        <v>15925</v>
      </c>
      <c r="K5344" s="20" t="s">
        <v>7109</v>
      </c>
      <c r="L5344" s="20" t="s">
        <v>4041</v>
      </c>
      <c r="M5344" s="20" t="s">
        <v>7116</v>
      </c>
      <c r="N5344" s="20" t="s">
        <v>15902</v>
      </c>
      <c r="O5344" s="20" t="s">
        <v>15925</v>
      </c>
      <c r="P5344" s="201" t="n">
        <v>43730</v>
      </c>
      <c r="Q5344" s="201" t="n">
        <v>43763</v>
      </c>
      <c r="R5344" s="20" t="n">
        <v>1</v>
      </c>
      <c r="S5344" s="20" t="s">
        <v>7130</v>
      </c>
      <c r="T5344" s="20" t="n">
        <v>280.5950817</v>
      </c>
      <c r="U5344" s="20" t="n">
        <v>186.50542587</v>
      </c>
      <c r="V5344" s="20" t="n">
        <v>374.68473753</v>
      </c>
      <c r="W5344" s="20" t="s">
        <v>11510</v>
      </c>
      <c r="X5344" s="35"/>
      <c r="Y5344" s="35" t="n">
        <v>0</v>
      </c>
      <c r="Z5344" s="35" t="n">
        <v>1</v>
      </c>
      <c r="AE5344" s="94" t="e">
        <f aca="false" t="array" ref="AE5344:AK5344">_xlfn.torow(_xlfn.unique(_xlfn._xlws.filter(cat_table[Subsector],$E5344=cat_table[Sector],"")))</f>
        <v>#NAME?</v>
      </c>
      <c r="AF5344" s="94" t="e">
        <v>#NAME?</v>
      </c>
      <c r="AG5344" s="94" t="e">
        <v>#NAME?</v>
      </c>
      <c r="AH5344" s="94" t="e">
        <v>#NAME?</v>
      </c>
      <c r="AI5344" s="94" t="e">
        <v>#NAME?</v>
      </c>
      <c r="AJ5344" s="94" t="e">
        <v>#NAME?</v>
      </c>
      <c r="AK5344" s="94" t="e">
        <v>#NAME?</v>
      </c>
      <c r="AO5344" s="94" t="e">
        <f aca="false" t="array" ref="AO5344:AT5344">_xlfn.torow(_xlfn.unique(_xlfn._xlws.filter(cat_table[Sub-subsector],($E5344=cat_table[Sector])*($F5344=cat_table[Subsector]),"")))</f>
        <v>#NAME?</v>
      </c>
      <c r="AP5344" s="94" t="e">
        <v>#NAME?</v>
      </c>
      <c r="AQ5344" s="94" t="e">
        <v>#NAME?</v>
      </c>
      <c r="AR5344" s="94" t="e">
        <v>#NAME?</v>
      </c>
      <c r="AS5344" s="94" t="e">
        <v>#NAME?</v>
      </c>
      <c r="AT5344" s="94" t="e">
        <v>#NAME?</v>
      </c>
    </row>
    <row r="5345" customFormat="false" ht="15" hidden="false" customHeight="true" outlineLevel="0" collapsed="false">
      <c r="A5345" s="20" t="s">
        <v>16396</v>
      </c>
      <c r="B5345" s="20" t="str">
        <f aca="false">INDEX(Table2[], MATCH(L5345, Location_ID!$D$2:$D$3098, 0), 1)</f>
        <v>4f7a455e-6eec-4093-971a-e48b08cb5e3c</v>
      </c>
      <c r="C5345" s="20" t="s">
        <v>1585</v>
      </c>
      <c r="D5345" s="230" t="s">
        <v>354</v>
      </c>
      <c r="E5345" s="20" t="s">
        <v>7134</v>
      </c>
      <c r="F5345" s="20" t="s">
        <v>7135</v>
      </c>
      <c r="G5345" s="20" t="s">
        <v>7591</v>
      </c>
      <c r="H5345" s="20"/>
      <c r="I5345" s="20" t="s">
        <v>15917</v>
      </c>
      <c r="J5345" s="20" t="s">
        <v>15918</v>
      </c>
      <c r="K5345" s="20" t="s">
        <v>7109</v>
      </c>
      <c r="L5345" s="20" t="s">
        <v>4043</v>
      </c>
      <c r="M5345" s="20" t="s">
        <v>7116</v>
      </c>
      <c r="N5345" s="20" t="s">
        <v>15902</v>
      </c>
      <c r="O5345" s="20" t="s">
        <v>15918</v>
      </c>
      <c r="P5345" s="201" t="n">
        <v>43730</v>
      </c>
      <c r="Q5345" s="201" t="n">
        <v>43763</v>
      </c>
      <c r="R5345" s="20" t="n">
        <v>1</v>
      </c>
      <c r="S5345" s="20" t="s">
        <v>7130</v>
      </c>
      <c r="T5345" s="20" t="n">
        <v>90.93689408</v>
      </c>
      <c r="U5345" s="20" t="n">
        <v>65.10118538</v>
      </c>
      <c r="V5345" s="20" t="n">
        <v>116.77260278</v>
      </c>
      <c r="W5345" s="20" t="s">
        <v>11510</v>
      </c>
      <c r="X5345" s="35"/>
      <c r="Y5345" s="35" t="n">
        <v>0</v>
      </c>
      <c r="Z5345" s="35" t="n">
        <v>1</v>
      </c>
      <c r="AE5345" s="94" t="e">
        <f aca="false" t="array" ref="AE5345:AK5345">_xlfn.torow(_xlfn.unique(_xlfn._xlws.filter(cat_table[Subsector],$E5345=cat_table[Sector],"")))</f>
        <v>#NAME?</v>
      </c>
      <c r="AF5345" s="94" t="e">
        <v>#NAME?</v>
      </c>
      <c r="AG5345" s="94" t="e">
        <v>#NAME?</v>
      </c>
      <c r="AH5345" s="94" t="e">
        <v>#NAME?</v>
      </c>
      <c r="AI5345" s="94" t="e">
        <v>#NAME?</v>
      </c>
      <c r="AJ5345" s="94" t="e">
        <v>#NAME?</v>
      </c>
      <c r="AK5345" s="94" t="e">
        <v>#NAME?</v>
      </c>
      <c r="AO5345" s="94" t="e">
        <f aca="false" t="array" ref="AO5345:AT5345">_xlfn.torow(_xlfn.unique(_xlfn._xlws.filter(cat_table[Sub-subsector],($E5345=cat_table[Sector])*($F5345=cat_table[Subsector]),"")))</f>
        <v>#NAME?</v>
      </c>
      <c r="AP5345" s="94" t="e">
        <v>#NAME?</v>
      </c>
      <c r="AQ5345" s="94" t="e">
        <v>#NAME?</v>
      </c>
      <c r="AR5345" s="94" t="e">
        <v>#NAME?</v>
      </c>
      <c r="AS5345" s="94" t="e">
        <v>#NAME?</v>
      </c>
      <c r="AT5345" s="94" t="e">
        <v>#NAME?</v>
      </c>
    </row>
    <row r="5346" customFormat="false" ht="15" hidden="false" customHeight="true" outlineLevel="0" collapsed="false">
      <c r="A5346" s="20" t="s">
        <v>16397</v>
      </c>
      <c r="B5346" s="20" t="str">
        <f aca="false">INDEX(Table2[], MATCH(L5346, Location_ID!$D$2:$D$3098, 0), 1)</f>
        <v>428a62e8-06ea-414e-a4f0-247f629fbd67</v>
      </c>
      <c r="C5346" s="20" t="s">
        <v>1585</v>
      </c>
      <c r="D5346" s="230" t="s">
        <v>354</v>
      </c>
      <c r="E5346" s="20" t="s">
        <v>7134</v>
      </c>
      <c r="F5346" s="20" t="s">
        <v>7135</v>
      </c>
      <c r="G5346" s="20" t="s">
        <v>7591</v>
      </c>
      <c r="H5346" s="20"/>
      <c r="I5346" s="20" t="s">
        <v>15917</v>
      </c>
      <c r="J5346" s="20" t="s">
        <v>15925</v>
      </c>
      <c r="K5346" s="20" t="s">
        <v>7109</v>
      </c>
      <c r="L5346" s="20" t="s">
        <v>4045</v>
      </c>
      <c r="M5346" s="20" t="s">
        <v>7116</v>
      </c>
      <c r="N5346" s="20" t="s">
        <v>15902</v>
      </c>
      <c r="O5346" s="20" t="s">
        <v>15925</v>
      </c>
      <c r="P5346" s="201" t="n">
        <v>43730</v>
      </c>
      <c r="Q5346" s="201" t="n">
        <v>43763</v>
      </c>
      <c r="R5346" s="20" t="n">
        <v>1</v>
      </c>
      <c r="S5346" s="20" t="s">
        <v>7130</v>
      </c>
      <c r="T5346" s="20" t="n">
        <v>210.8041886</v>
      </c>
      <c r="U5346" s="20" t="n">
        <v>86.2103223</v>
      </c>
      <c r="V5346" s="20" t="n">
        <v>335.3980549</v>
      </c>
      <c r="W5346" s="20" t="s">
        <v>11510</v>
      </c>
      <c r="X5346" s="35"/>
      <c r="Y5346" s="35" t="n">
        <v>0</v>
      </c>
      <c r="Z5346" s="35" t="n">
        <v>1</v>
      </c>
      <c r="AE5346" s="94" t="e">
        <f aca="false" t="array" ref="AE5346:AK5346">_xlfn.torow(_xlfn.unique(_xlfn._xlws.filter(cat_table[Subsector],$E5346=cat_table[Sector],"")))</f>
        <v>#NAME?</v>
      </c>
      <c r="AF5346" s="94" t="e">
        <v>#NAME?</v>
      </c>
      <c r="AG5346" s="94" t="e">
        <v>#NAME?</v>
      </c>
      <c r="AH5346" s="94" t="e">
        <v>#NAME?</v>
      </c>
      <c r="AI5346" s="94" t="e">
        <v>#NAME?</v>
      </c>
      <c r="AJ5346" s="94" t="e">
        <v>#NAME?</v>
      </c>
      <c r="AK5346" s="94" t="e">
        <v>#NAME?</v>
      </c>
      <c r="AO5346" s="94" t="e">
        <f aca="false" t="array" ref="AO5346:AT5346">_xlfn.torow(_xlfn.unique(_xlfn._xlws.filter(cat_table[Sub-subsector],($E5346=cat_table[Sector])*($F5346=cat_table[Subsector]),"")))</f>
        <v>#NAME?</v>
      </c>
      <c r="AP5346" s="94" t="e">
        <v>#NAME?</v>
      </c>
      <c r="AQ5346" s="94" t="e">
        <v>#NAME?</v>
      </c>
      <c r="AR5346" s="94" t="e">
        <v>#NAME?</v>
      </c>
      <c r="AS5346" s="94" t="e">
        <v>#NAME?</v>
      </c>
      <c r="AT5346" s="94" t="e">
        <v>#NAME?</v>
      </c>
    </row>
    <row r="5347" customFormat="false" ht="15" hidden="false" customHeight="true" outlineLevel="0" collapsed="false">
      <c r="A5347" s="20" t="s">
        <v>16398</v>
      </c>
      <c r="B5347" s="20" t="str">
        <f aca="false">INDEX(Table2[], MATCH(L5347, Location_ID!$D$2:$D$3098, 0), 1)</f>
        <v>459e86c5-ed49-491e-98d3-0a547bccaab0</v>
      </c>
      <c r="C5347" s="20" t="s">
        <v>1585</v>
      </c>
      <c r="D5347" s="230" t="s">
        <v>354</v>
      </c>
      <c r="E5347" s="20" t="s">
        <v>7134</v>
      </c>
      <c r="F5347" s="20" t="s">
        <v>7135</v>
      </c>
      <c r="G5347" s="20" t="s">
        <v>7591</v>
      </c>
      <c r="H5347" s="20"/>
      <c r="I5347" s="20" t="s">
        <v>15917</v>
      </c>
      <c r="J5347" s="20" t="s">
        <v>15922</v>
      </c>
      <c r="K5347" s="20" t="s">
        <v>7109</v>
      </c>
      <c r="L5347" s="20" t="s">
        <v>4047</v>
      </c>
      <c r="M5347" s="20" t="s">
        <v>7116</v>
      </c>
      <c r="N5347" s="20" t="s">
        <v>15902</v>
      </c>
      <c r="O5347" s="20" t="s">
        <v>15922</v>
      </c>
      <c r="P5347" s="201" t="n">
        <v>43730</v>
      </c>
      <c r="Q5347" s="201" t="n">
        <v>43763</v>
      </c>
      <c r="R5347" s="20" t="n">
        <v>1</v>
      </c>
      <c r="S5347" s="20" t="s">
        <v>7130</v>
      </c>
      <c r="T5347" s="20" t="n">
        <v>60.59225505</v>
      </c>
      <c r="U5347" s="20" t="n">
        <v>32.55613905</v>
      </c>
      <c r="V5347" s="20" t="n">
        <v>88.62837105</v>
      </c>
      <c r="W5347" s="20" t="s">
        <v>11510</v>
      </c>
      <c r="X5347" s="35"/>
      <c r="Y5347" s="35" t="n">
        <v>0</v>
      </c>
      <c r="Z5347" s="35" t="n">
        <v>1</v>
      </c>
      <c r="AE5347" s="94" t="e">
        <f aca="false" t="array" ref="AE5347:AK5347">_xlfn.torow(_xlfn.unique(_xlfn._xlws.filter(cat_table[Subsector],$E5347=cat_table[Sector],"")))</f>
        <v>#NAME?</v>
      </c>
      <c r="AF5347" s="94" t="e">
        <v>#NAME?</v>
      </c>
      <c r="AG5347" s="94" t="e">
        <v>#NAME?</v>
      </c>
      <c r="AH5347" s="94" t="e">
        <v>#NAME?</v>
      </c>
      <c r="AI5347" s="94" t="e">
        <v>#NAME?</v>
      </c>
      <c r="AJ5347" s="94" t="e">
        <v>#NAME?</v>
      </c>
      <c r="AK5347" s="94" t="e">
        <v>#NAME?</v>
      </c>
      <c r="AO5347" s="94" t="e">
        <f aca="false" t="array" ref="AO5347:AT5347">_xlfn.torow(_xlfn.unique(_xlfn._xlws.filter(cat_table[Sub-subsector],($E5347=cat_table[Sector])*($F5347=cat_table[Subsector]),"")))</f>
        <v>#NAME?</v>
      </c>
      <c r="AP5347" s="94" t="e">
        <v>#NAME?</v>
      </c>
      <c r="AQ5347" s="94" t="e">
        <v>#NAME?</v>
      </c>
      <c r="AR5347" s="94" t="e">
        <v>#NAME?</v>
      </c>
      <c r="AS5347" s="94" t="e">
        <v>#NAME?</v>
      </c>
      <c r="AT5347" s="94" t="e">
        <v>#NAME?</v>
      </c>
    </row>
    <row r="5348" customFormat="false" ht="15" hidden="false" customHeight="true" outlineLevel="0" collapsed="false">
      <c r="A5348" s="20" t="s">
        <v>16399</v>
      </c>
      <c r="B5348" s="20" t="str">
        <f aca="false">INDEX(Table2[], MATCH(L5348, Location_ID!$D$2:$D$3098, 0), 1)</f>
        <v>7143d83c-1c8e-4f75-b33d-bf92a942744e</v>
      </c>
      <c r="C5348" s="20" t="s">
        <v>1585</v>
      </c>
      <c r="D5348" s="230" t="s">
        <v>354</v>
      </c>
      <c r="E5348" s="20" t="s">
        <v>7134</v>
      </c>
      <c r="F5348" s="20" t="s">
        <v>7135</v>
      </c>
      <c r="G5348" s="20" t="s">
        <v>7591</v>
      </c>
      <c r="H5348" s="20"/>
      <c r="I5348" s="20" t="s">
        <v>15917</v>
      </c>
      <c r="J5348" s="20" t="s">
        <v>15918</v>
      </c>
      <c r="K5348" s="20" t="s">
        <v>7109</v>
      </c>
      <c r="L5348" s="20" t="s">
        <v>4049</v>
      </c>
      <c r="M5348" s="20" t="s">
        <v>7116</v>
      </c>
      <c r="N5348" s="20" t="s">
        <v>15902</v>
      </c>
      <c r="O5348" s="20" t="s">
        <v>15918</v>
      </c>
      <c r="P5348" s="201" t="n">
        <v>43730</v>
      </c>
      <c r="Q5348" s="201" t="n">
        <v>43763</v>
      </c>
      <c r="R5348" s="20" t="n">
        <v>1</v>
      </c>
      <c r="S5348" s="20" t="s">
        <v>7130</v>
      </c>
      <c r="T5348" s="20" t="n">
        <v>83.95079442</v>
      </c>
      <c r="U5348" s="20" t="n">
        <v>62.02985654</v>
      </c>
      <c r="V5348" s="20" t="n">
        <v>105.8717323</v>
      </c>
      <c r="W5348" s="20" t="s">
        <v>11510</v>
      </c>
      <c r="X5348" s="35"/>
      <c r="Y5348" s="35" t="n">
        <v>0</v>
      </c>
      <c r="Z5348" s="35" t="n">
        <v>1</v>
      </c>
      <c r="AE5348" s="94" t="e">
        <f aca="false" t="array" ref="AE5348:AK5348">_xlfn.torow(_xlfn.unique(_xlfn._xlws.filter(cat_table[Subsector],$E5348=cat_table[Sector],"")))</f>
        <v>#NAME?</v>
      </c>
      <c r="AF5348" s="94" t="e">
        <v>#NAME?</v>
      </c>
      <c r="AG5348" s="94" t="e">
        <v>#NAME?</v>
      </c>
      <c r="AH5348" s="94" t="e">
        <v>#NAME?</v>
      </c>
      <c r="AI5348" s="94" t="e">
        <v>#NAME?</v>
      </c>
      <c r="AJ5348" s="94" t="e">
        <v>#NAME?</v>
      </c>
      <c r="AK5348" s="94" t="e">
        <v>#NAME?</v>
      </c>
      <c r="AO5348" s="94" t="e">
        <f aca="false" t="array" ref="AO5348:AT5348">_xlfn.torow(_xlfn.unique(_xlfn._xlws.filter(cat_table[Sub-subsector],($E5348=cat_table[Sector])*($F5348=cat_table[Subsector]),"")))</f>
        <v>#NAME?</v>
      </c>
      <c r="AP5348" s="94" t="e">
        <v>#NAME?</v>
      </c>
      <c r="AQ5348" s="94" t="e">
        <v>#NAME?</v>
      </c>
      <c r="AR5348" s="94" t="e">
        <v>#NAME?</v>
      </c>
      <c r="AS5348" s="94" t="e">
        <v>#NAME?</v>
      </c>
      <c r="AT5348" s="94" t="e">
        <v>#NAME?</v>
      </c>
    </row>
    <row r="5349" customFormat="false" ht="15" hidden="false" customHeight="true" outlineLevel="0" collapsed="false">
      <c r="A5349" s="20" t="s">
        <v>16400</v>
      </c>
      <c r="B5349" s="20" t="str">
        <f aca="false">INDEX(Table2[], MATCH(L5349, Location_ID!$D$2:$D$3098, 0), 1)</f>
        <v>24a1f8de-36a6-430a-94ae-70260dc3bfc0</v>
      </c>
      <c r="C5349" s="20" t="s">
        <v>1585</v>
      </c>
      <c r="D5349" s="230" t="s">
        <v>354</v>
      </c>
      <c r="E5349" s="20" t="s">
        <v>7134</v>
      </c>
      <c r="F5349" s="20" t="s">
        <v>7135</v>
      </c>
      <c r="G5349" s="20" t="s">
        <v>7591</v>
      </c>
      <c r="H5349" s="20"/>
      <c r="I5349" s="20" t="s">
        <v>15917</v>
      </c>
      <c r="J5349" s="20" t="s">
        <v>15918</v>
      </c>
      <c r="K5349" s="20" t="s">
        <v>7109</v>
      </c>
      <c r="L5349" s="20" t="s">
        <v>4051</v>
      </c>
      <c r="M5349" s="20" t="s">
        <v>7116</v>
      </c>
      <c r="N5349" s="20" t="s">
        <v>15902</v>
      </c>
      <c r="O5349" s="20" t="s">
        <v>15918</v>
      </c>
      <c r="P5349" s="201" t="n">
        <v>43730</v>
      </c>
      <c r="Q5349" s="201" t="n">
        <v>43763</v>
      </c>
      <c r="R5349" s="20" t="n">
        <v>1</v>
      </c>
      <c r="S5349" s="20" t="s">
        <v>7130</v>
      </c>
      <c r="T5349" s="20" t="n">
        <v>264.3279465</v>
      </c>
      <c r="U5349" s="20" t="n">
        <v>199.7886249</v>
      </c>
      <c r="V5349" s="20" t="n">
        <v>328.8672681</v>
      </c>
      <c r="W5349" s="20" t="s">
        <v>11510</v>
      </c>
      <c r="X5349" s="35"/>
      <c r="Y5349" s="35" t="n">
        <v>0</v>
      </c>
      <c r="Z5349" s="35" t="n">
        <v>1</v>
      </c>
      <c r="AE5349" s="94" t="e">
        <f aca="false" t="array" ref="AE5349:AK5349">_xlfn.torow(_xlfn.unique(_xlfn._xlws.filter(cat_table[Subsector],$E5349=cat_table[Sector],"")))</f>
        <v>#NAME?</v>
      </c>
      <c r="AF5349" s="94" t="e">
        <v>#NAME?</v>
      </c>
      <c r="AG5349" s="94" t="e">
        <v>#NAME?</v>
      </c>
      <c r="AH5349" s="94" t="e">
        <v>#NAME?</v>
      </c>
      <c r="AI5349" s="94" t="e">
        <v>#NAME?</v>
      </c>
      <c r="AJ5349" s="94" t="e">
        <v>#NAME?</v>
      </c>
      <c r="AK5349" s="94" t="e">
        <v>#NAME?</v>
      </c>
      <c r="AO5349" s="94" t="e">
        <f aca="false" t="array" ref="AO5349:AT5349">_xlfn.torow(_xlfn.unique(_xlfn._xlws.filter(cat_table[Sub-subsector],($E5349=cat_table[Sector])*($F5349=cat_table[Subsector]),"")))</f>
        <v>#NAME?</v>
      </c>
      <c r="AP5349" s="94" t="e">
        <v>#NAME?</v>
      </c>
      <c r="AQ5349" s="94" t="e">
        <v>#NAME?</v>
      </c>
      <c r="AR5349" s="94" t="e">
        <v>#NAME?</v>
      </c>
      <c r="AS5349" s="94" t="e">
        <v>#NAME?</v>
      </c>
      <c r="AT5349" s="94" t="e">
        <v>#NAME?</v>
      </c>
    </row>
    <row r="5350" customFormat="false" ht="15" hidden="false" customHeight="true" outlineLevel="0" collapsed="false">
      <c r="A5350" s="20" t="s">
        <v>16401</v>
      </c>
      <c r="B5350" s="20" t="str">
        <f aca="false">INDEX(Table2[], MATCH(L5350, Location_ID!$D$2:$D$3098, 0), 1)</f>
        <v>cfe45ae0-a7de-495b-860a-a315518b7745</v>
      </c>
      <c r="C5350" s="20" t="s">
        <v>1585</v>
      </c>
      <c r="D5350" s="230" t="s">
        <v>354</v>
      </c>
      <c r="E5350" s="20" t="s">
        <v>7134</v>
      </c>
      <c r="F5350" s="20" t="s">
        <v>7135</v>
      </c>
      <c r="G5350" s="20" t="s">
        <v>7591</v>
      </c>
      <c r="H5350" s="20"/>
      <c r="I5350" s="20" t="s">
        <v>15917</v>
      </c>
      <c r="J5350" s="20" t="s">
        <v>15918</v>
      </c>
      <c r="K5350" s="20" t="s">
        <v>7109</v>
      </c>
      <c r="L5350" s="20" t="s">
        <v>4053</v>
      </c>
      <c r="M5350" s="20" t="s">
        <v>7116</v>
      </c>
      <c r="N5350" s="20" t="s">
        <v>15902</v>
      </c>
      <c r="O5350" s="20" t="s">
        <v>15918</v>
      </c>
      <c r="P5350" s="201" t="n">
        <v>43730</v>
      </c>
      <c r="Q5350" s="201" t="n">
        <v>43763</v>
      </c>
      <c r="R5350" s="20" t="n">
        <v>1</v>
      </c>
      <c r="S5350" s="20" t="s">
        <v>7130</v>
      </c>
      <c r="T5350" s="20" t="n">
        <v>48.9340003</v>
      </c>
      <c r="U5350" s="20" t="n">
        <v>43.300845322</v>
      </c>
      <c r="V5350" s="20" t="n">
        <v>54.567155278</v>
      </c>
      <c r="W5350" s="20" t="s">
        <v>11510</v>
      </c>
      <c r="X5350" s="35"/>
      <c r="Y5350" s="35" t="n">
        <v>0</v>
      </c>
      <c r="Z5350" s="35" t="n">
        <v>1</v>
      </c>
      <c r="AE5350" s="94" t="e">
        <f aca="false" t="array" ref="AE5350:AK5350">_xlfn.torow(_xlfn.unique(_xlfn._xlws.filter(cat_table[Subsector],$E5350=cat_table[Sector],"")))</f>
        <v>#NAME?</v>
      </c>
      <c r="AF5350" s="94" t="e">
        <v>#NAME?</v>
      </c>
      <c r="AG5350" s="94" t="e">
        <v>#NAME?</v>
      </c>
      <c r="AH5350" s="94" t="e">
        <v>#NAME?</v>
      </c>
      <c r="AI5350" s="94" t="e">
        <v>#NAME?</v>
      </c>
      <c r="AJ5350" s="94" t="e">
        <v>#NAME?</v>
      </c>
      <c r="AK5350" s="94" t="e">
        <v>#NAME?</v>
      </c>
      <c r="AO5350" s="94" t="e">
        <f aca="false" t="array" ref="AO5350:AT5350">_xlfn.torow(_xlfn.unique(_xlfn._xlws.filter(cat_table[Sub-subsector],($E5350=cat_table[Sector])*($F5350=cat_table[Subsector]),"")))</f>
        <v>#NAME?</v>
      </c>
      <c r="AP5350" s="94" t="e">
        <v>#NAME?</v>
      </c>
      <c r="AQ5350" s="94" t="e">
        <v>#NAME?</v>
      </c>
      <c r="AR5350" s="94" t="e">
        <v>#NAME?</v>
      </c>
      <c r="AS5350" s="94" t="e">
        <v>#NAME?</v>
      </c>
      <c r="AT5350" s="94" t="e">
        <v>#NAME?</v>
      </c>
    </row>
    <row r="5351" customFormat="false" ht="15" hidden="false" customHeight="true" outlineLevel="0" collapsed="false">
      <c r="A5351" s="20" t="s">
        <v>16402</v>
      </c>
      <c r="B5351" s="20" t="str">
        <f aca="false">INDEX(Table2[], MATCH(L5351, Location_ID!$D$2:$D$3098, 0), 1)</f>
        <v>09eae450-3ce1-499b-b1ee-a37b89f5710f</v>
      </c>
      <c r="C5351" s="20" t="s">
        <v>1585</v>
      </c>
      <c r="D5351" s="230" t="s">
        <v>354</v>
      </c>
      <c r="E5351" s="20" t="s">
        <v>7134</v>
      </c>
      <c r="F5351" s="20" t="s">
        <v>7135</v>
      </c>
      <c r="G5351" s="20" t="s">
        <v>7591</v>
      </c>
      <c r="H5351" s="20"/>
      <c r="I5351" s="20" t="s">
        <v>15917</v>
      </c>
      <c r="J5351" s="20" t="s">
        <v>15918</v>
      </c>
      <c r="K5351" s="20" t="s">
        <v>7109</v>
      </c>
      <c r="L5351" s="20" t="s">
        <v>4055</v>
      </c>
      <c r="M5351" s="20" t="s">
        <v>7116</v>
      </c>
      <c r="N5351" s="20" t="s">
        <v>15902</v>
      </c>
      <c r="O5351" s="20" t="s">
        <v>15918</v>
      </c>
      <c r="P5351" s="201" t="n">
        <v>43730</v>
      </c>
      <c r="Q5351" s="201" t="n">
        <v>43763</v>
      </c>
      <c r="R5351" s="20" t="n">
        <v>1</v>
      </c>
      <c r="S5351" s="20" t="s">
        <v>7130</v>
      </c>
      <c r="T5351" s="20" t="n">
        <v>41.1633021</v>
      </c>
      <c r="U5351" s="20" t="n">
        <v>28.08140676</v>
      </c>
      <c r="V5351" s="20" t="n">
        <v>54.24519744</v>
      </c>
      <c r="W5351" s="20" t="s">
        <v>11510</v>
      </c>
      <c r="X5351" s="35"/>
      <c r="Y5351" s="35" t="n">
        <v>0</v>
      </c>
      <c r="Z5351" s="35" t="n">
        <v>1</v>
      </c>
      <c r="AE5351" s="94" t="e">
        <f aca="false" t="array" ref="AE5351:AK5351">_xlfn.torow(_xlfn.unique(_xlfn._xlws.filter(cat_table[Subsector],$E5351=cat_table[Sector],"")))</f>
        <v>#NAME?</v>
      </c>
      <c r="AF5351" s="94" t="e">
        <v>#NAME?</v>
      </c>
      <c r="AG5351" s="94" t="e">
        <v>#NAME?</v>
      </c>
      <c r="AH5351" s="94" t="e">
        <v>#NAME?</v>
      </c>
      <c r="AI5351" s="94" t="e">
        <v>#NAME?</v>
      </c>
      <c r="AJ5351" s="94" t="e">
        <v>#NAME?</v>
      </c>
      <c r="AK5351" s="94" t="e">
        <v>#NAME?</v>
      </c>
      <c r="AO5351" s="94" t="e">
        <f aca="false" t="array" ref="AO5351:AT5351">_xlfn.torow(_xlfn.unique(_xlfn._xlws.filter(cat_table[Sub-subsector],($E5351=cat_table[Sector])*($F5351=cat_table[Subsector]),"")))</f>
        <v>#NAME?</v>
      </c>
      <c r="AP5351" s="94" t="e">
        <v>#NAME?</v>
      </c>
      <c r="AQ5351" s="94" t="e">
        <v>#NAME?</v>
      </c>
      <c r="AR5351" s="94" t="e">
        <v>#NAME?</v>
      </c>
      <c r="AS5351" s="94" t="e">
        <v>#NAME?</v>
      </c>
      <c r="AT5351" s="94" t="e">
        <v>#NAME?</v>
      </c>
    </row>
    <row r="5352" customFormat="false" ht="15" hidden="false" customHeight="true" outlineLevel="0" collapsed="false">
      <c r="A5352" s="20" t="s">
        <v>16403</v>
      </c>
      <c r="B5352" s="20" t="str">
        <f aca="false">INDEX(Table2[], MATCH(L5352, Location_ID!$D$2:$D$3098, 0), 1)</f>
        <v>b82e96f7-362b-439d-9901-74106c0da1ab</v>
      </c>
      <c r="C5352" s="20" t="s">
        <v>1585</v>
      </c>
      <c r="D5352" s="230" t="s">
        <v>354</v>
      </c>
      <c r="E5352" s="20" t="s">
        <v>7134</v>
      </c>
      <c r="F5352" s="20" t="s">
        <v>7135</v>
      </c>
      <c r="G5352" s="20" t="s">
        <v>7591</v>
      </c>
      <c r="H5352" s="20"/>
      <c r="I5352" s="20" t="s">
        <v>15917</v>
      </c>
      <c r="J5352" s="20" t="s">
        <v>15918</v>
      </c>
      <c r="K5352" s="20" t="s">
        <v>7109</v>
      </c>
      <c r="L5352" s="20" t="s">
        <v>4057</v>
      </c>
      <c r="M5352" s="20" t="s">
        <v>7116</v>
      </c>
      <c r="N5352" s="20" t="s">
        <v>15902</v>
      </c>
      <c r="O5352" s="20" t="s">
        <v>15918</v>
      </c>
      <c r="P5352" s="201" t="n">
        <v>43730</v>
      </c>
      <c r="Q5352" s="201" t="n">
        <v>43763</v>
      </c>
      <c r="R5352" s="20" t="n">
        <v>1</v>
      </c>
      <c r="S5352" s="20" t="s">
        <v>7130</v>
      </c>
      <c r="T5352" s="20" t="n">
        <v>235.6346508</v>
      </c>
      <c r="U5352" s="20" t="n">
        <v>173.06226434</v>
      </c>
      <c r="V5352" s="20" t="n">
        <v>298.20703726</v>
      </c>
      <c r="W5352" s="20" t="s">
        <v>11510</v>
      </c>
      <c r="X5352" s="35"/>
      <c r="Y5352" s="35" t="n">
        <v>0</v>
      </c>
      <c r="Z5352" s="35" t="n">
        <v>1</v>
      </c>
      <c r="AE5352" s="94" t="e">
        <f aca="false" t="array" ref="AE5352:AK5352">_xlfn.torow(_xlfn.unique(_xlfn._xlws.filter(cat_table[Subsector],$E5352=cat_table[Sector],"")))</f>
        <v>#NAME?</v>
      </c>
      <c r="AF5352" s="94" t="e">
        <v>#NAME?</v>
      </c>
      <c r="AG5352" s="94" t="e">
        <v>#NAME?</v>
      </c>
      <c r="AH5352" s="94" t="e">
        <v>#NAME?</v>
      </c>
      <c r="AI5352" s="94" t="e">
        <v>#NAME?</v>
      </c>
      <c r="AJ5352" s="94" t="e">
        <v>#NAME?</v>
      </c>
      <c r="AK5352" s="94" t="e">
        <v>#NAME?</v>
      </c>
      <c r="AO5352" s="94" t="e">
        <f aca="false" t="array" ref="AO5352:AT5352">_xlfn.torow(_xlfn.unique(_xlfn._xlws.filter(cat_table[Sub-subsector],($E5352=cat_table[Sector])*($F5352=cat_table[Subsector]),"")))</f>
        <v>#NAME?</v>
      </c>
      <c r="AP5352" s="94" t="e">
        <v>#NAME?</v>
      </c>
      <c r="AQ5352" s="94" t="e">
        <v>#NAME?</v>
      </c>
      <c r="AR5352" s="94" t="e">
        <v>#NAME?</v>
      </c>
      <c r="AS5352" s="94" t="e">
        <v>#NAME?</v>
      </c>
      <c r="AT5352" s="94" t="e">
        <v>#NAME?</v>
      </c>
    </row>
    <row r="5353" customFormat="false" ht="15" hidden="false" customHeight="true" outlineLevel="0" collapsed="false">
      <c r="A5353" s="20" t="s">
        <v>16404</v>
      </c>
      <c r="B5353" s="20" t="str">
        <f aca="false">INDEX(Table2[], MATCH(L5353, Location_ID!$D$2:$D$3098, 0), 1)</f>
        <v>18282333-e968-4363-b0c2-afeb4744d1cd</v>
      </c>
      <c r="C5353" s="20" t="s">
        <v>1585</v>
      </c>
      <c r="D5353" s="230" t="s">
        <v>354</v>
      </c>
      <c r="E5353" s="20" t="s">
        <v>7134</v>
      </c>
      <c r="F5353" s="20" t="s">
        <v>7135</v>
      </c>
      <c r="G5353" s="20" t="s">
        <v>7591</v>
      </c>
      <c r="H5353" s="20"/>
      <c r="I5353" s="20" t="s">
        <v>15917</v>
      </c>
      <c r="J5353" s="20" t="s">
        <v>15922</v>
      </c>
      <c r="K5353" s="20" t="s">
        <v>7109</v>
      </c>
      <c r="L5353" s="20" t="s">
        <v>4059</v>
      </c>
      <c r="M5353" s="20" t="s">
        <v>7116</v>
      </c>
      <c r="N5353" s="20" t="s">
        <v>15902</v>
      </c>
      <c r="O5353" s="20" t="s">
        <v>15922</v>
      </c>
      <c r="P5353" s="201" t="n">
        <v>43730</v>
      </c>
      <c r="Q5353" s="201" t="n">
        <v>43763</v>
      </c>
      <c r="R5353" s="20" t="n">
        <v>1</v>
      </c>
      <c r="S5353" s="20" t="s">
        <v>7130</v>
      </c>
      <c r="T5353" s="20" t="n">
        <v>72.78717791</v>
      </c>
      <c r="U5353" s="20" t="n">
        <v>43.41689447</v>
      </c>
      <c r="V5353" s="20" t="n">
        <v>102.15746135</v>
      </c>
      <c r="W5353" s="20" t="s">
        <v>11510</v>
      </c>
      <c r="X5353" s="35"/>
      <c r="Y5353" s="35" t="n">
        <v>0</v>
      </c>
      <c r="Z5353" s="35" t="n">
        <v>1</v>
      </c>
      <c r="AE5353" s="94" t="e">
        <f aca="false" t="array" ref="AE5353:AK5353">_xlfn.torow(_xlfn.unique(_xlfn._xlws.filter(cat_table[Subsector],$E5353=cat_table[Sector],"")))</f>
        <v>#NAME?</v>
      </c>
      <c r="AF5353" s="94" t="e">
        <v>#NAME?</v>
      </c>
      <c r="AG5353" s="94" t="e">
        <v>#NAME?</v>
      </c>
      <c r="AH5353" s="94" t="e">
        <v>#NAME?</v>
      </c>
      <c r="AI5353" s="94" t="e">
        <v>#NAME?</v>
      </c>
      <c r="AJ5353" s="94" t="e">
        <v>#NAME?</v>
      </c>
      <c r="AK5353" s="94" t="e">
        <v>#NAME?</v>
      </c>
      <c r="AO5353" s="94" t="e">
        <f aca="false" t="array" ref="AO5353:AT5353">_xlfn.torow(_xlfn.unique(_xlfn._xlws.filter(cat_table[Sub-subsector],($E5353=cat_table[Sector])*($F5353=cat_table[Subsector]),"")))</f>
        <v>#NAME?</v>
      </c>
      <c r="AP5353" s="94" t="e">
        <v>#NAME?</v>
      </c>
      <c r="AQ5353" s="94" t="e">
        <v>#NAME?</v>
      </c>
      <c r="AR5353" s="94" t="e">
        <v>#NAME?</v>
      </c>
      <c r="AS5353" s="94" t="e">
        <v>#NAME?</v>
      </c>
      <c r="AT5353" s="94" t="e">
        <v>#NAME?</v>
      </c>
    </row>
    <row r="5354" customFormat="false" ht="15" hidden="false" customHeight="true" outlineLevel="0" collapsed="false">
      <c r="A5354" s="20" t="s">
        <v>16405</v>
      </c>
      <c r="B5354" s="20" t="str">
        <f aca="false">INDEX(Table2[], MATCH(L5354, Location_ID!$D$2:$D$3098, 0), 1)</f>
        <v>8f7342a5-82c6-484f-b40e-0420e6ec22f6</v>
      </c>
      <c r="C5354" s="20" t="s">
        <v>1585</v>
      </c>
      <c r="D5354" s="230" t="s">
        <v>354</v>
      </c>
      <c r="E5354" s="20" t="s">
        <v>7134</v>
      </c>
      <c r="F5354" s="20" t="s">
        <v>7135</v>
      </c>
      <c r="G5354" s="20" t="s">
        <v>7591</v>
      </c>
      <c r="H5354" s="20"/>
      <c r="I5354" s="20" t="s">
        <v>15917</v>
      </c>
      <c r="J5354" s="20" t="s">
        <v>15927</v>
      </c>
      <c r="K5354" s="20" t="s">
        <v>7109</v>
      </c>
      <c r="L5354" s="20" t="s">
        <v>4061</v>
      </c>
      <c r="M5354" s="20" t="s">
        <v>7116</v>
      </c>
      <c r="N5354" s="20" t="s">
        <v>15902</v>
      </c>
      <c r="O5354" s="20" t="s">
        <v>15927</v>
      </c>
      <c r="P5354" s="201" t="n">
        <v>43730</v>
      </c>
      <c r="Q5354" s="201" t="n">
        <v>43763</v>
      </c>
      <c r="R5354" s="20" t="n">
        <v>1</v>
      </c>
      <c r="S5354" s="20" t="s">
        <v>7130</v>
      </c>
      <c r="T5354" s="20" t="n">
        <v>50.63230451</v>
      </c>
      <c r="U5354" s="20" t="n">
        <v>36.56069045</v>
      </c>
      <c r="V5354" s="20" t="n">
        <v>64.70391857</v>
      </c>
      <c r="W5354" s="20" t="s">
        <v>11510</v>
      </c>
      <c r="X5354" s="35"/>
      <c r="Y5354" s="35" t="n">
        <v>0</v>
      </c>
      <c r="Z5354" s="35" t="n">
        <v>1</v>
      </c>
      <c r="AE5354" s="94" t="e">
        <f aca="false" t="array" ref="AE5354:AK5354">_xlfn.torow(_xlfn.unique(_xlfn._xlws.filter(cat_table[Subsector],$E5354=cat_table[Sector],"")))</f>
        <v>#NAME?</v>
      </c>
      <c r="AF5354" s="94" t="e">
        <v>#NAME?</v>
      </c>
      <c r="AG5354" s="94" t="e">
        <v>#NAME?</v>
      </c>
      <c r="AH5354" s="94" t="e">
        <v>#NAME?</v>
      </c>
      <c r="AI5354" s="94" t="e">
        <v>#NAME?</v>
      </c>
      <c r="AJ5354" s="94" t="e">
        <v>#NAME?</v>
      </c>
      <c r="AK5354" s="94" t="e">
        <v>#NAME?</v>
      </c>
      <c r="AO5354" s="94" t="e">
        <f aca="false" t="array" ref="AO5354:AT5354">_xlfn.torow(_xlfn.unique(_xlfn._xlws.filter(cat_table[Sub-subsector],($E5354=cat_table[Sector])*($F5354=cat_table[Subsector]),"")))</f>
        <v>#NAME?</v>
      </c>
      <c r="AP5354" s="94" t="e">
        <v>#NAME?</v>
      </c>
      <c r="AQ5354" s="94" t="e">
        <v>#NAME?</v>
      </c>
      <c r="AR5354" s="94" t="e">
        <v>#NAME?</v>
      </c>
      <c r="AS5354" s="94" t="e">
        <v>#NAME?</v>
      </c>
      <c r="AT5354" s="94" t="e">
        <v>#NAME?</v>
      </c>
    </row>
    <row r="5355" customFormat="false" ht="15" hidden="false" customHeight="true" outlineLevel="0" collapsed="false">
      <c r="A5355" s="20" t="s">
        <v>16406</v>
      </c>
      <c r="B5355" s="20" t="str">
        <f aca="false">INDEX(Table2[], MATCH(L5355, Location_ID!$D$2:$D$3098, 0), 1)</f>
        <v>da6eacda-c4dd-4025-acb0-994a9a227af9</v>
      </c>
      <c r="C5355" s="20" t="s">
        <v>1585</v>
      </c>
      <c r="D5355" s="230" t="s">
        <v>354</v>
      </c>
      <c r="E5355" s="20" t="s">
        <v>7134</v>
      </c>
      <c r="F5355" s="20" t="s">
        <v>7135</v>
      </c>
      <c r="G5355" s="20" t="s">
        <v>7591</v>
      </c>
      <c r="H5355" s="20"/>
      <c r="I5355" s="20" t="s">
        <v>15917</v>
      </c>
      <c r="J5355" s="20" t="s">
        <v>15918</v>
      </c>
      <c r="K5355" s="20" t="s">
        <v>7109</v>
      </c>
      <c r="L5355" s="20" t="s">
        <v>4063</v>
      </c>
      <c r="M5355" s="20" t="s">
        <v>7116</v>
      </c>
      <c r="N5355" s="20" t="s">
        <v>15902</v>
      </c>
      <c r="O5355" s="20" t="s">
        <v>15918</v>
      </c>
      <c r="P5355" s="201" t="n">
        <v>43730</v>
      </c>
      <c r="Q5355" s="201" t="n">
        <v>43763</v>
      </c>
      <c r="R5355" s="20" t="n">
        <v>1</v>
      </c>
      <c r="S5355" s="20" t="s">
        <v>7130</v>
      </c>
      <c r="T5355" s="20" t="n">
        <v>43.73868231</v>
      </c>
      <c r="U5355" s="20" t="n">
        <v>32.09512557</v>
      </c>
      <c r="V5355" s="20" t="n">
        <v>55.38223905</v>
      </c>
      <c r="W5355" s="20" t="s">
        <v>11510</v>
      </c>
      <c r="X5355" s="35"/>
      <c r="Y5355" s="35" t="n">
        <v>0</v>
      </c>
      <c r="Z5355" s="35" t="n">
        <v>1</v>
      </c>
      <c r="AE5355" s="94" t="e">
        <f aca="false" t="array" ref="AE5355:AK5355">_xlfn.torow(_xlfn.unique(_xlfn._xlws.filter(cat_table[Subsector],$E5355=cat_table[Sector],"")))</f>
        <v>#NAME?</v>
      </c>
      <c r="AF5355" s="94" t="e">
        <v>#NAME?</v>
      </c>
      <c r="AG5355" s="94" t="e">
        <v>#NAME?</v>
      </c>
      <c r="AH5355" s="94" t="e">
        <v>#NAME?</v>
      </c>
      <c r="AI5355" s="94" t="e">
        <v>#NAME?</v>
      </c>
      <c r="AJ5355" s="94" t="e">
        <v>#NAME?</v>
      </c>
      <c r="AK5355" s="94" t="e">
        <v>#NAME?</v>
      </c>
      <c r="AO5355" s="94" t="e">
        <f aca="false" t="array" ref="AO5355:AT5355">_xlfn.torow(_xlfn.unique(_xlfn._xlws.filter(cat_table[Sub-subsector],($E5355=cat_table[Sector])*($F5355=cat_table[Subsector]),"")))</f>
        <v>#NAME?</v>
      </c>
      <c r="AP5355" s="94" t="e">
        <v>#NAME?</v>
      </c>
      <c r="AQ5355" s="94" t="e">
        <v>#NAME?</v>
      </c>
      <c r="AR5355" s="94" t="e">
        <v>#NAME?</v>
      </c>
      <c r="AS5355" s="94" t="e">
        <v>#NAME?</v>
      </c>
      <c r="AT5355" s="94" t="e">
        <v>#NAME?</v>
      </c>
    </row>
    <row r="5356" customFormat="false" ht="15" hidden="false" customHeight="true" outlineLevel="0" collapsed="false">
      <c r="A5356" s="20" t="s">
        <v>16407</v>
      </c>
      <c r="B5356" s="20" t="str">
        <f aca="false">INDEX(Table2[], MATCH(L5356, Location_ID!$D$2:$D$3098, 0), 1)</f>
        <v>21f5b8d0-de33-4eda-bc04-1825f23bdd7a</v>
      </c>
      <c r="C5356" s="20" t="s">
        <v>1585</v>
      </c>
      <c r="D5356" s="230" t="s">
        <v>354</v>
      </c>
      <c r="E5356" s="20" t="s">
        <v>7134</v>
      </c>
      <c r="F5356" s="20" t="s">
        <v>7135</v>
      </c>
      <c r="G5356" s="20" t="s">
        <v>7591</v>
      </c>
      <c r="H5356" s="20"/>
      <c r="I5356" s="20" t="s">
        <v>15917</v>
      </c>
      <c r="J5356" s="20" t="s">
        <v>15932</v>
      </c>
      <c r="K5356" s="20" t="s">
        <v>7109</v>
      </c>
      <c r="L5356" s="20" t="s">
        <v>4065</v>
      </c>
      <c r="M5356" s="20" t="s">
        <v>7116</v>
      </c>
      <c r="N5356" s="20" t="s">
        <v>15902</v>
      </c>
      <c r="O5356" s="20" t="s">
        <v>15932</v>
      </c>
      <c r="P5356" s="201" t="n">
        <v>43730</v>
      </c>
      <c r="Q5356" s="201" t="n">
        <v>43763</v>
      </c>
      <c r="R5356" s="20" t="n">
        <v>1</v>
      </c>
      <c r="S5356" s="20" t="s">
        <v>7130</v>
      </c>
      <c r="T5356" s="20" t="n">
        <v>52.45683879</v>
      </c>
      <c r="U5356" s="20" t="n">
        <v>41.77101991</v>
      </c>
      <c r="V5356" s="20" t="n">
        <v>63.14265767</v>
      </c>
      <c r="W5356" s="20" t="s">
        <v>11510</v>
      </c>
      <c r="X5356" s="35"/>
      <c r="Y5356" s="35" t="n">
        <v>0</v>
      </c>
      <c r="Z5356" s="35" t="n">
        <v>1</v>
      </c>
      <c r="AE5356" s="94" t="e">
        <f aca="false" t="array" ref="AE5356:AK5356">_xlfn.torow(_xlfn.unique(_xlfn._xlws.filter(cat_table[Subsector],$E5356=cat_table[Sector],"")))</f>
        <v>#NAME?</v>
      </c>
      <c r="AF5356" s="94" t="e">
        <v>#NAME?</v>
      </c>
      <c r="AG5356" s="94" t="e">
        <v>#NAME?</v>
      </c>
      <c r="AH5356" s="94" t="e">
        <v>#NAME?</v>
      </c>
      <c r="AI5356" s="94" t="e">
        <v>#NAME?</v>
      </c>
      <c r="AJ5356" s="94" t="e">
        <v>#NAME?</v>
      </c>
      <c r="AK5356" s="94" t="e">
        <v>#NAME?</v>
      </c>
      <c r="AO5356" s="94" t="e">
        <f aca="false" t="array" ref="AO5356:AT5356">_xlfn.torow(_xlfn.unique(_xlfn._xlws.filter(cat_table[Sub-subsector],($E5356=cat_table[Sector])*($F5356=cat_table[Subsector]),"")))</f>
        <v>#NAME?</v>
      </c>
      <c r="AP5356" s="94" t="e">
        <v>#NAME?</v>
      </c>
      <c r="AQ5356" s="94" t="e">
        <v>#NAME?</v>
      </c>
      <c r="AR5356" s="94" t="e">
        <v>#NAME?</v>
      </c>
      <c r="AS5356" s="94" t="e">
        <v>#NAME?</v>
      </c>
      <c r="AT5356" s="94" t="e">
        <v>#NAME?</v>
      </c>
    </row>
    <row r="5357" customFormat="false" ht="15" hidden="false" customHeight="true" outlineLevel="0" collapsed="false">
      <c r="A5357" s="20" t="s">
        <v>16408</v>
      </c>
      <c r="B5357" s="20" t="str">
        <f aca="false">INDEX(Table2[], MATCH(L5357, Location_ID!$D$2:$D$3098, 0), 1)</f>
        <v>e8cb03d1-bc14-409b-bf97-86812a56f349</v>
      </c>
      <c r="C5357" s="20" t="s">
        <v>1585</v>
      </c>
      <c r="D5357" s="230" t="s">
        <v>354</v>
      </c>
      <c r="E5357" s="20" t="s">
        <v>7134</v>
      </c>
      <c r="F5357" s="20" t="s">
        <v>7135</v>
      </c>
      <c r="G5357" s="20" t="s">
        <v>7591</v>
      </c>
      <c r="H5357" s="20"/>
      <c r="I5357" s="20" t="s">
        <v>15917</v>
      </c>
      <c r="J5357" s="20" t="s">
        <v>15932</v>
      </c>
      <c r="K5357" s="20" t="s">
        <v>7109</v>
      </c>
      <c r="L5357" s="20" t="s">
        <v>4067</v>
      </c>
      <c r="M5357" s="20" t="s">
        <v>7116</v>
      </c>
      <c r="N5357" s="20" t="s">
        <v>15902</v>
      </c>
      <c r="O5357" s="20" t="s">
        <v>15932</v>
      </c>
      <c r="P5357" s="201" t="n">
        <v>43730</v>
      </c>
      <c r="Q5357" s="201" t="n">
        <v>43763</v>
      </c>
      <c r="R5357" s="20" t="n">
        <v>1</v>
      </c>
      <c r="S5357" s="20" t="s">
        <v>7130</v>
      </c>
      <c r="T5357" s="20" t="n">
        <v>150.7746974</v>
      </c>
      <c r="U5357" s="20" t="n">
        <v>121.4614223</v>
      </c>
      <c r="V5357" s="20" t="n">
        <v>180.0879725</v>
      </c>
      <c r="W5357" s="20" t="s">
        <v>11510</v>
      </c>
      <c r="X5357" s="35"/>
      <c r="Y5357" s="35" t="n">
        <v>0</v>
      </c>
      <c r="Z5357" s="35" t="n">
        <v>1</v>
      </c>
      <c r="AE5357" s="94" t="e">
        <f aca="false" t="array" ref="AE5357:AK5357">_xlfn.torow(_xlfn.unique(_xlfn._xlws.filter(cat_table[Subsector],$E5357=cat_table[Sector],"")))</f>
        <v>#NAME?</v>
      </c>
      <c r="AF5357" s="94" t="e">
        <v>#NAME?</v>
      </c>
      <c r="AG5357" s="94" t="e">
        <v>#NAME?</v>
      </c>
      <c r="AH5357" s="94" t="e">
        <v>#NAME?</v>
      </c>
      <c r="AI5357" s="94" t="e">
        <v>#NAME?</v>
      </c>
      <c r="AJ5357" s="94" t="e">
        <v>#NAME?</v>
      </c>
      <c r="AK5357" s="94" t="e">
        <v>#NAME?</v>
      </c>
      <c r="AO5357" s="94" t="e">
        <f aca="false" t="array" ref="AO5357:AT5357">_xlfn.torow(_xlfn.unique(_xlfn._xlws.filter(cat_table[Sub-subsector],($E5357=cat_table[Sector])*($F5357=cat_table[Subsector]),"")))</f>
        <v>#NAME?</v>
      </c>
      <c r="AP5357" s="94" t="e">
        <v>#NAME?</v>
      </c>
      <c r="AQ5357" s="94" t="e">
        <v>#NAME?</v>
      </c>
      <c r="AR5357" s="94" t="e">
        <v>#NAME?</v>
      </c>
      <c r="AS5357" s="94" t="e">
        <v>#NAME?</v>
      </c>
      <c r="AT5357" s="94" t="e">
        <v>#NAME?</v>
      </c>
    </row>
    <row r="5358" customFormat="false" ht="15" hidden="false" customHeight="true" outlineLevel="0" collapsed="false">
      <c r="A5358" s="20" t="s">
        <v>16409</v>
      </c>
      <c r="B5358" s="20" t="str">
        <f aca="false">INDEX(Table2[], MATCH(L5358, Location_ID!$D$2:$D$3098, 0), 1)</f>
        <v>2e37370f-d916-45b9-a699-b68577364325</v>
      </c>
      <c r="C5358" s="20" t="s">
        <v>1585</v>
      </c>
      <c r="D5358" s="230" t="s">
        <v>354</v>
      </c>
      <c r="E5358" s="20" t="s">
        <v>7134</v>
      </c>
      <c r="F5358" s="20" t="s">
        <v>7135</v>
      </c>
      <c r="G5358" s="20" t="s">
        <v>7591</v>
      </c>
      <c r="H5358" s="20"/>
      <c r="I5358" s="20" t="s">
        <v>15917</v>
      </c>
      <c r="J5358" s="20" t="s">
        <v>15918</v>
      </c>
      <c r="K5358" s="20" t="s">
        <v>7109</v>
      </c>
      <c r="L5358" s="20" t="s">
        <v>4069</v>
      </c>
      <c r="M5358" s="20" t="s">
        <v>7116</v>
      </c>
      <c r="N5358" s="20" t="s">
        <v>15902</v>
      </c>
      <c r="O5358" s="20" t="s">
        <v>15918</v>
      </c>
      <c r="P5358" s="201" t="n">
        <v>43730</v>
      </c>
      <c r="Q5358" s="201" t="n">
        <v>43763</v>
      </c>
      <c r="R5358" s="20" t="n">
        <v>1</v>
      </c>
      <c r="S5358" s="20" t="s">
        <v>7130</v>
      </c>
      <c r="T5358" s="20" t="n">
        <v>64.09088204</v>
      </c>
      <c r="U5358" s="20" t="n">
        <v>43.25539309</v>
      </c>
      <c r="V5358" s="20" t="n">
        <v>84.92637099</v>
      </c>
      <c r="W5358" s="20" t="s">
        <v>11510</v>
      </c>
      <c r="X5358" s="35"/>
      <c r="Y5358" s="35" t="n">
        <v>0</v>
      </c>
      <c r="Z5358" s="35" t="n">
        <v>1</v>
      </c>
      <c r="AE5358" s="94" t="e">
        <f aca="false" t="array" ref="AE5358:AK5358">_xlfn.torow(_xlfn.unique(_xlfn._xlws.filter(cat_table[Subsector],$E5358=cat_table[Sector],"")))</f>
        <v>#NAME?</v>
      </c>
      <c r="AF5358" s="94" t="e">
        <v>#NAME?</v>
      </c>
      <c r="AG5358" s="94" t="e">
        <v>#NAME?</v>
      </c>
      <c r="AH5358" s="94" t="e">
        <v>#NAME?</v>
      </c>
      <c r="AI5358" s="94" t="e">
        <v>#NAME?</v>
      </c>
      <c r="AJ5358" s="94" t="e">
        <v>#NAME?</v>
      </c>
      <c r="AK5358" s="94" t="e">
        <v>#NAME?</v>
      </c>
      <c r="AO5358" s="94" t="e">
        <f aca="false" t="array" ref="AO5358:AT5358">_xlfn.torow(_xlfn.unique(_xlfn._xlws.filter(cat_table[Sub-subsector],($E5358=cat_table[Sector])*($F5358=cat_table[Subsector]),"")))</f>
        <v>#NAME?</v>
      </c>
      <c r="AP5358" s="94" t="e">
        <v>#NAME?</v>
      </c>
      <c r="AQ5358" s="94" t="e">
        <v>#NAME?</v>
      </c>
      <c r="AR5358" s="94" t="e">
        <v>#NAME?</v>
      </c>
      <c r="AS5358" s="94" t="e">
        <v>#NAME?</v>
      </c>
      <c r="AT5358" s="94" t="e">
        <v>#NAME?</v>
      </c>
    </row>
    <row r="5359" customFormat="false" ht="15" hidden="false" customHeight="true" outlineLevel="0" collapsed="false">
      <c r="A5359" s="20" t="s">
        <v>16410</v>
      </c>
      <c r="B5359" s="20" t="str">
        <f aca="false">INDEX(Table2[], MATCH(L5359, Location_ID!$D$2:$D$3098, 0), 1)</f>
        <v>146a6aa7-5bc2-4b49-917f-0169bca17ccf</v>
      </c>
      <c r="C5359" s="20" t="s">
        <v>1585</v>
      </c>
      <c r="D5359" s="230" t="s">
        <v>354</v>
      </c>
      <c r="E5359" s="20" t="s">
        <v>7134</v>
      </c>
      <c r="F5359" s="20" t="s">
        <v>7135</v>
      </c>
      <c r="G5359" s="20" t="s">
        <v>7591</v>
      </c>
      <c r="H5359" s="20"/>
      <c r="I5359" s="20" t="s">
        <v>15917</v>
      </c>
      <c r="J5359" s="20" t="s">
        <v>15918</v>
      </c>
      <c r="K5359" s="20" t="s">
        <v>7109</v>
      </c>
      <c r="L5359" s="20" t="s">
        <v>4071</v>
      </c>
      <c r="M5359" s="20" t="s">
        <v>7116</v>
      </c>
      <c r="N5359" s="20" t="s">
        <v>15902</v>
      </c>
      <c r="O5359" s="20" t="s">
        <v>15918</v>
      </c>
      <c r="P5359" s="201" t="n">
        <v>43730</v>
      </c>
      <c r="Q5359" s="201" t="n">
        <v>43763</v>
      </c>
      <c r="R5359" s="20" t="n">
        <v>1</v>
      </c>
      <c r="S5359" s="20" t="s">
        <v>7130</v>
      </c>
      <c r="T5359" s="20" t="n">
        <v>34.07761736</v>
      </c>
      <c r="U5359" s="20" t="n">
        <v>26.197051472</v>
      </c>
      <c r="V5359" s="20" t="n">
        <v>41.958183248</v>
      </c>
      <c r="W5359" s="20" t="s">
        <v>11510</v>
      </c>
      <c r="X5359" s="35"/>
      <c r="Y5359" s="35" t="n">
        <v>0</v>
      </c>
      <c r="Z5359" s="35" t="n">
        <v>1</v>
      </c>
      <c r="AE5359" s="94" t="e">
        <f aca="false" t="array" ref="AE5359:AK5359">_xlfn.torow(_xlfn.unique(_xlfn._xlws.filter(cat_table[Subsector],$E5359=cat_table[Sector],"")))</f>
        <v>#NAME?</v>
      </c>
      <c r="AF5359" s="94" t="e">
        <v>#NAME?</v>
      </c>
      <c r="AG5359" s="94" t="e">
        <v>#NAME?</v>
      </c>
      <c r="AH5359" s="94" t="e">
        <v>#NAME?</v>
      </c>
      <c r="AI5359" s="94" t="e">
        <v>#NAME?</v>
      </c>
      <c r="AJ5359" s="94" t="e">
        <v>#NAME?</v>
      </c>
      <c r="AK5359" s="94" t="e">
        <v>#NAME?</v>
      </c>
      <c r="AO5359" s="94" t="e">
        <f aca="false" t="array" ref="AO5359:AT5359">_xlfn.torow(_xlfn.unique(_xlfn._xlws.filter(cat_table[Sub-subsector],($E5359=cat_table[Sector])*($F5359=cat_table[Subsector]),"")))</f>
        <v>#NAME?</v>
      </c>
      <c r="AP5359" s="94" t="e">
        <v>#NAME?</v>
      </c>
      <c r="AQ5359" s="94" t="e">
        <v>#NAME?</v>
      </c>
      <c r="AR5359" s="94" t="e">
        <v>#NAME?</v>
      </c>
      <c r="AS5359" s="94" t="e">
        <v>#NAME?</v>
      </c>
      <c r="AT5359" s="94" t="e">
        <v>#NAME?</v>
      </c>
    </row>
    <row r="5360" customFormat="false" ht="15" hidden="false" customHeight="true" outlineLevel="0" collapsed="false">
      <c r="A5360" s="20" t="s">
        <v>16411</v>
      </c>
      <c r="B5360" s="20" t="str">
        <f aca="false">INDEX(Table2[], MATCH(L5360, Location_ID!$D$2:$D$3098, 0), 1)</f>
        <v>7a551cc1-85ed-4ff0-b9e9-7e34aad190f7</v>
      </c>
      <c r="C5360" s="20" t="s">
        <v>1585</v>
      </c>
      <c r="D5360" s="230" t="s">
        <v>354</v>
      </c>
      <c r="E5360" s="20" t="s">
        <v>7134</v>
      </c>
      <c r="F5360" s="20" t="s">
        <v>7135</v>
      </c>
      <c r="G5360" s="20" t="s">
        <v>7591</v>
      </c>
      <c r="H5360" s="20"/>
      <c r="I5360" s="20" t="s">
        <v>15917</v>
      </c>
      <c r="J5360" s="20" t="s">
        <v>15932</v>
      </c>
      <c r="K5360" s="20" t="s">
        <v>7109</v>
      </c>
      <c r="L5360" s="20" t="s">
        <v>4073</v>
      </c>
      <c r="M5360" s="20" t="s">
        <v>7116</v>
      </c>
      <c r="N5360" s="20" t="s">
        <v>15902</v>
      </c>
      <c r="O5360" s="20" t="s">
        <v>15932</v>
      </c>
      <c r="P5360" s="201" t="n">
        <v>43730</v>
      </c>
      <c r="Q5360" s="201" t="n">
        <v>43763</v>
      </c>
      <c r="R5360" s="20" t="n">
        <v>1</v>
      </c>
      <c r="S5360" s="20" t="s">
        <v>7130</v>
      </c>
      <c r="T5360" s="20" t="n">
        <v>111.1439518</v>
      </c>
      <c r="U5360" s="20" t="n">
        <v>77.57971298</v>
      </c>
      <c r="V5360" s="20" t="n">
        <v>144.70819062</v>
      </c>
      <c r="W5360" s="20" t="s">
        <v>11510</v>
      </c>
      <c r="X5360" s="35"/>
      <c r="Y5360" s="35" t="n">
        <v>0</v>
      </c>
      <c r="Z5360" s="35" t="n">
        <v>1</v>
      </c>
      <c r="AE5360" s="94" t="e">
        <f aca="false" t="array" ref="AE5360:AK5360">_xlfn.torow(_xlfn.unique(_xlfn._xlws.filter(cat_table[Subsector],$E5360=cat_table[Sector],"")))</f>
        <v>#NAME?</v>
      </c>
      <c r="AF5360" s="94" t="e">
        <v>#NAME?</v>
      </c>
      <c r="AG5360" s="94" t="e">
        <v>#NAME?</v>
      </c>
      <c r="AH5360" s="94" t="e">
        <v>#NAME?</v>
      </c>
      <c r="AI5360" s="94" t="e">
        <v>#NAME?</v>
      </c>
      <c r="AJ5360" s="94" t="e">
        <v>#NAME?</v>
      </c>
      <c r="AK5360" s="94" t="e">
        <v>#NAME?</v>
      </c>
      <c r="AO5360" s="94" t="e">
        <f aca="false" t="array" ref="AO5360:AT5360">_xlfn.torow(_xlfn.unique(_xlfn._xlws.filter(cat_table[Sub-subsector],($E5360=cat_table[Sector])*($F5360=cat_table[Subsector]),"")))</f>
        <v>#NAME?</v>
      </c>
      <c r="AP5360" s="94" t="e">
        <v>#NAME?</v>
      </c>
      <c r="AQ5360" s="94" t="e">
        <v>#NAME?</v>
      </c>
      <c r="AR5360" s="94" t="e">
        <v>#NAME?</v>
      </c>
      <c r="AS5360" s="94" t="e">
        <v>#NAME?</v>
      </c>
      <c r="AT5360" s="94" t="e">
        <v>#NAME?</v>
      </c>
    </row>
    <row r="5361" customFormat="false" ht="15" hidden="false" customHeight="true" outlineLevel="0" collapsed="false">
      <c r="A5361" s="20" t="s">
        <v>16412</v>
      </c>
      <c r="B5361" s="20" t="str">
        <f aca="false">INDEX(Table2[], MATCH(L5361, Location_ID!$D$2:$D$3098, 0), 1)</f>
        <v>10ada0c2-feeb-49b4-b5c4-00dd9f1535e1</v>
      </c>
      <c r="C5361" s="20" t="s">
        <v>1585</v>
      </c>
      <c r="D5361" s="230" t="s">
        <v>354</v>
      </c>
      <c r="E5361" s="20" t="s">
        <v>7134</v>
      </c>
      <c r="F5361" s="20" t="s">
        <v>7135</v>
      </c>
      <c r="G5361" s="20" t="s">
        <v>7591</v>
      </c>
      <c r="H5361" s="20"/>
      <c r="I5361" s="20" t="s">
        <v>15917</v>
      </c>
      <c r="J5361" s="20" t="s">
        <v>15918</v>
      </c>
      <c r="K5361" s="20" t="s">
        <v>7109</v>
      </c>
      <c r="L5361" s="20" t="s">
        <v>4075</v>
      </c>
      <c r="M5361" s="20" t="s">
        <v>7116</v>
      </c>
      <c r="N5361" s="20" t="s">
        <v>15902</v>
      </c>
      <c r="O5361" s="20" t="s">
        <v>15918</v>
      </c>
      <c r="P5361" s="201" t="n">
        <v>43730</v>
      </c>
      <c r="Q5361" s="201" t="n">
        <v>43763</v>
      </c>
      <c r="R5361" s="20" t="n">
        <v>1</v>
      </c>
      <c r="S5361" s="20" t="s">
        <v>7130</v>
      </c>
      <c r="T5361" s="20" t="n">
        <v>108.6699664</v>
      </c>
      <c r="U5361" s="20" t="n">
        <v>81.13194456</v>
      </c>
      <c r="V5361" s="20" t="n">
        <v>136.20798824</v>
      </c>
      <c r="W5361" s="20" t="s">
        <v>11510</v>
      </c>
      <c r="X5361" s="35"/>
      <c r="Y5361" s="35" t="n">
        <v>0</v>
      </c>
      <c r="Z5361" s="35" t="n">
        <v>1</v>
      </c>
      <c r="AE5361" s="94" t="e">
        <f aca="false" t="array" ref="AE5361:AK5361">_xlfn.torow(_xlfn.unique(_xlfn._xlws.filter(cat_table[Subsector],$E5361=cat_table[Sector],"")))</f>
        <v>#NAME?</v>
      </c>
      <c r="AF5361" s="94" t="e">
        <v>#NAME?</v>
      </c>
      <c r="AG5361" s="94" t="e">
        <v>#NAME?</v>
      </c>
      <c r="AH5361" s="94" t="e">
        <v>#NAME?</v>
      </c>
      <c r="AI5361" s="94" t="e">
        <v>#NAME?</v>
      </c>
      <c r="AJ5361" s="94" t="e">
        <v>#NAME?</v>
      </c>
      <c r="AK5361" s="94" t="e">
        <v>#NAME?</v>
      </c>
      <c r="AO5361" s="94" t="e">
        <f aca="false" t="array" ref="AO5361:AT5361">_xlfn.torow(_xlfn.unique(_xlfn._xlws.filter(cat_table[Sub-subsector],($E5361=cat_table[Sector])*($F5361=cat_table[Subsector]),"")))</f>
        <v>#NAME?</v>
      </c>
      <c r="AP5361" s="94" t="e">
        <v>#NAME?</v>
      </c>
      <c r="AQ5361" s="94" t="e">
        <v>#NAME?</v>
      </c>
      <c r="AR5361" s="94" t="e">
        <v>#NAME?</v>
      </c>
      <c r="AS5361" s="94" t="e">
        <v>#NAME?</v>
      </c>
      <c r="AT5361" s="94" t="e">
        <v>#NAME?</v>
      </c>
    </row>
    <row r="5362" customFormat="false" ht="15" hidden="false" customHeight="true" outlineLevel="0" collapsed="false">
      <c r="A5362" s="20" t="s">
        <v>16413</v>
      </c>
      <c r="B5362" s="20" t="str">
        <f aca="false">INDEX(Table2[], MATCH(L5362, Location_ID!$D$2:$D$3098, 0), 1)</f>
        <v>0a9d22db-c475-4ad9-be60-f2eafb534088</v>
      </c>
      <c r="C5362" s="20" t="s">
        <v>1585</v>
      </c>
      <c r="D5362" s="230" t="s">
        <v>354</v>
      </c>
      <c r="E5362" s="20" t="s">
        <v>7134</v>
      </c>
      <c r="F5362" s="20" t="s">
        <v>7135</v>
      </c>
      <c r="G5362" s="20" t="s">
        <v>7591</v>
      </c>
      <c r="H5362" s="20"/>
      <c r="I5362" s="20" t="s">
        <v>15917</v>
      </c>
      <c r="J5362" s="20" t="s">
        <v>15918</v>
      </c>
      <c r="K5362" s="20" t="s">
        <v>7109</v>
      </c>
      <c r="L5362" s="20" t="s">
        <v>4077</v>
      </c>
      <c r="M5362" s="20" t="s">
        <v>7116</v>
      </c>
      <c r="N5362" s="20" t="s">
        <v>15902</v>
      </c>
      <c r="O5362" s="20" t="s">
        <v>15918</v>
      </c>
      <c r="P5362" s="201" t="n">
        <v>43730</v>
      </c>
      <c r="Q5362" s="201" t="n">
        <v>43763</v>
      </c>
      <c r="R5362" s="20" t="n">
        <v>1</v>
      </c>
      <c r="S5362" s="20" t="s">
        <v>7130</v>
      </c>
      <c r="T5362" s="20" t="n">
        <v>145.8647604</v>
      </c>
      <c r="U5362" s="20" t="n">
        <v>105.96752522</v>
      </c>
      <c r="V5362" s="20" t="n">
        <v>185.76199558</v>
      </c>
      <c r="W5362" s="20" t="s">
        <v>11510</v>
      </c>
      <c r="X5362" s="35"/>
      <c r="Y5362" s="35" t="n">
        <v>0</v>
      </c>
      <c r="Z5362" s="35" t="n">
        <v>1</v>
      </c>
      <c r="AE5362" s="94" t="e">
        <f aca="false" t="array" ref="AE5362:AK5362">_xlfn.torow(_xlfn.unique(_xlfn._xlws.filter(cat_table[Subsector],$E5362=cat_table[Sector],"")))</f>
        <v>#NAME?</v>
      </c>
      <c r="AF5362" s="94" t="e">
        <v>#NAME?</v>
      </c>
      <c r="AG5362" s="94" t="e">
        <v>#NAME?</v>
      </c>
      <c r="AH5362" s="94" t="e">
        <v>#NAME?</v>
      </c>
      <c r="AI5362" s="94" t="e">
        <v>#NAME?</v>
      </c>
      <c r="AJ5362" s="94" t="e">
        <v>#NAME?</v>
      </c>
      <c r="AK5362" s="94" t="e">
        <v>#NAME?</v>
      </c>
      <c r="AO5362" s="94" t="e">
        <f aca="false" t="array" ref="AO5362:AT5362">_xlfn.torow(_xlfn.unique(_xlfn._xlws.filter(cat_table[Sub-subsector],($E5362=cat_table[Sector])*($F5362=cat_table[Subsector]),"")))</f>
        <v>#NAME?</v>
      </c>
      <c r="AP5362" s="94" t="e">
        <v>#NAME?</v>
      </c>
      <c r="AQ5362" s="94" t="e">
        <v>#NAME?</v>
      </c>
      <c r="AR5362" s="94" t="e">
        <v>#NAME?</v>
      </c>
      <c r="AS5362" s="94" t="e">
        <v>#NAME?</v>
      </c>
      <c r="AT5362" s="94" t="e">
        <v>#NAME?</v>
      </c>
    </row>
    <row r="5363" customFormat="false" ht="15" hidden="false" customHeight="true" outlineLevel="0" collapsed="false">
      <c r="A5363" s="20" t="s">
        <v>16414</v>
      </c>
      <c r="B5363" s="20" t="str">
        <f aca="false">INDEX(Table2[], MATCH(L5363, Location_ID!$D$2:$D$3098, 0), 1)</f>
        <v>ac67295d-8d7b-499e-9d5a-9449e3ef8f69</v>
      </c>
      <c r="C5363" s="20" t="s">
        <v>1585</v>
      </c>
      <c r="D5363" s="230" t="s">
        <v>354</v>
      </c>
      <c r="E5363" s="20" t="s">
        <v>7134</v>
      </c>
      <c r="F5363" s="20" t="s">
        <v>7135</v>
      </c>
      <c r="G5363" s="20" t="s">
        <v>7591</v>
      </c>
      <c r="H5363" s="20"/>
      <c r="I5363" s="20" t="s">
        <v>15917</v>
      </c>
      <c r="J5363" s="20" t="s">
        <v>15927</v>
      </c>
      <c r="K5363" s="20" t="s">
        <v>7109</v>
      </c>
      <c r="L5363" s="20" t="s">
        <v>4079</v>
      </c>
      <c r="M5363" s="20" t="s">
        <v>7116</v>
      </c>
      <c r="N5363" s="20" t="s">
        <v>15902</v>
      </c>
      <c r="O5363" s="20" t="s">
        <v>15927</v>
      </c>
      <c r="P5363" s="201" t="n">
        <v>43730</v>
      </c>
      <c r="Q5363" s="201" t="n">
        <v>43763</v>
      </c>
      <c r="R5363" s="20" t="n">
        <v>1</v>
      </c>
      <c r="S5363" s="20" t="s">
        <v>7130</v>
      </c>
      <c r="T5363" s="20" t="n">
        <v>10.83118702</v>
      </c>
      <c r="U5363" s="20" t="n">
        <v>7.925025553</v>
      </c>
      <c r="V5363" s="20" t="n">
        <v>13.737348487</v>
      </c>
      <c r="W5363" s="20" t="s">
        <v>11510</v>
      </c>
      <c r="X5363" s="35"/>
      <c r="Y5363" s="35" t="n">
        <v>0</v>
      </c>
      <c r="Z5363" s="35" t="n">
        <v>1</v>
      </c>
      <c r="AE5363" s="94" t="e">
        <f aca="false" t="array" ref="AE5363:AK5363">_xlfn.torow(_xlfn.unique(_xlfn._xlws.filter(cat_table[Subsector],$E5363=cat_table[Sector],"")))</f>
        <v>#NAME?</v>
      </c>
      <c r="AF5363" s="94" t="e">
        <v>#NAME?</v>
      </c>
      <c r="AG5363" s="94" t="e">
        <v>#NAME?</v>
      </c>
      <c r="AH5363" s="94" t="e">
        <v>#NAME?</v>
      </c>
      <c r="AI5363" s="94" t="e">
        <v>#NAME?</v>
      </c>
      <c r="AJ5363" s="94" t="e">
        <v>#NAME?</v>
      </c>
      <c r="AK5363" s="94" t="e">
        <v>#NAME?</v>
      </c>
      <c r="AO5363" s="94" t="e">
        <f aca="false" t="array" ref="AO5363:AT5363">_xlfn.torow(_xlfn.unique(_xlfn._xlws.filter(cat_table[Sub-subsector],($E5363=cat_table[Sector])*($F5363=cat_table[Subsector]),"")))</f>
        <v>#NAME?</v>
      </c>
      <c r="AP5363" s="94" t="e">
        <v>#NAME?</v>
      </c>
      <c r="AQ5363" s="94" t="e">
        <v>#NAME?</v>
      </c>
      <c r="AR5363" s="94" t="e">
        <v>#NAME?</v>
      </c>
      <c r="AS5363" s="94" t="e">
        <v>#NAME?</v>
      </c>
      <c r="AT5363" s="94" t="e">
        <v>#NAME?</v>
      </c>
    </row>
    <row r="5364" customFormat="false" ht="15" hidden="false" customHeight="true" outlineLevel="0" collapsed="false">
      <c r="A5364" s="20" t="s">
        <v>16415</v>
      </c>
      <c r="B5364" s="20" t="str">
        <f aca="false">INDEX(Table2[], MATCH(L5364, Location_ID!$D$2:$D$3098, 0), 1)</f>
        <v>b74e2e19-ccd6-40cc-9bc0-5de2420042ff</v>
      </c>
      <c r="C5364" s="20" t="s">
        <v>1585</v>
      </c>
      <c r="D5364" s="230" t="s">
        <v>354</v>
      </c>
      <c r="E5364" s="20" t="s">
        <v>7134</v>
      </c>
      <c r="F5364" s="20" t="s">
        <v>7135</v>
      </c>
      <c r="G5364" s="20" t="s">
        <v>7591</v>
      </c>
      <c r="H5364" s="20"/>
      <c r="I5364" s="20" t="s">
        <v>15917</v>
      </c>
      <c r="J5364" s="20" t="s">
        <v>15918</v>
      </c>
      <c r="K5364" s="20" t="s">
        <v>7109</v>
      </c>
      <c r="L5364" s="20" t="s">
        <v>4081</v>
      </c>
      <c r="M5364" s="20" t="s">
        <v>7116</v>
      </c>
      <c r="N5364" s="20" t="s">
        <v>15902</v>
      </c>
      <c r="O5364" s="20" t="s">
        <v>15918</v>
      </c>
      <c r="P5364" s="201" t="n">
        <v>43730</v>
      </c>
      <c r="Q5364" s="201" t="n">
        <v>43763</v>
      </c>
      <c r="R5364" s="20" t="n">
        <v>1</v>
      </c>
      <c r="S5364" s="20" t="s">
        <v>7130</v>
      </c>
      <c r="T5364" s="20" t="n">
        <v>182.8035199</v>
      </c>
      <c r="U5364" s="20" t="n">
        <v>105.90060824</v>
      </c>
      <c r="V5364" s="20" t="n">
        <v>259.70643156</v>
      </c>
      <c r="W5364" s="20" t="s">
        <v>11510</v>
      </c>
      <c r="X5364" s="35"/>
      <c r="Y5364" s="35" t="n">
        <v>0</v>
      </c>
      <c r="Z5364" s="35" t="n">
        <v>1</v>
      </c>
      <c r="AE5364" s="94" t="e">
        <f aca="false" t="array" ref="AE5364:AK5364">_xlfn.torow(_xlfn.unique(_xlfn._xlws.filter(cat_table[Subsector],$E5364=cat_table[Sector],"")))</f>
        <v>#NAME?</v>
      </c>
      <c r="AF5364" s="94" t="e">
        <v>#NAME?</v>
      </c>
      <c r="AG5364" s="94" t="e">
        <v>#NAME?</v>
      </c>
      <c r="AH5364" s="94" t="e">
        <v>#NAME?</v>
      </c>
      <c r="AI5364" s="94" t="e">
        <v>#NAME?</v>
      </c>
      <c r="AJ5364" s="94" t="e">
        <v>#NAME?</v>
      </c>
      <c r="AK5364" s="94" t="e">
        <v>#NAME?</v>
      </c>
      <c r="AO5364" s="94" t="e">
        <f aca="false" t="array" ref="AO5364:AT5364">_xlfn.torow(_xlfn.unique(_xlfn._xlws.filter(cat_table[Sub-subsector],($E5364=cat_table[Sector])*($F5364=cat_table[Subsector]),"")))</f>
        <v>#NAME?</v>
      </c>
      <c r="AP5364" s="94" t="e">
        <v>#NAME?</v>
      </c>
      <c r="AQ5364" s="94" t="e">
        <v>#NAME?</v>
      </c>
      <c r="AR5364" s="94" t="e">
        <v>#NAME?</v>
      </c>
      <c r="AS5364" s="94" t="e">
        <v>#NAME?</v>
      </c>
      <c r="AT5364" s="94" t="e">
        <v>#NAME?</v>
      </c>
    </row>
    <row r="5365" customFormat="false" ht="15" hidden="false" customHeight="true" outlineLevel="0" collapsed="false">
      <c r="A5365" s="20" t="s">
        <v>16416</v>
      </c>
      <c r="B5365" s="20" t="str">
        <f aca="false">INDEX(Table2[], MATCH(L5365, Location_ID!$D$2:$D$3098, 0), 1)</f>
        <v>6469223b-65e4-4300-a73d-c41b1971a445</v>
      </c>
      <c r="C5365" s="20" t="s">
        <v>1585</v>
      </c>
      <c r="D5365" s="230" t="s">
        <v>354</v>
      </c>
      <c r="E5365" s="20" t="s">
        <v>7134</v>
      </c>
      <c r="F5365" s="20" t="s">
        <v>7135</v>
      </c>
      <c r="G5365" s="20" t="s">
        <v>7591</v>
      </c>
      <c r="H5365" s="20"/>
      <c r="I5365" s="20" t="s">
        <v>15917</v>
      </c>
      <c r="J5365" s="20" t="s">
        <v>15932</v>
      </c>
      <c r="K5365" s="20" t="s">
        <v>7109</v>
      </c>
      <c r="L5365" s="20" t="s">
        <v>4083</v>
      </c>
      <c r="M5365" s="20" t="s">
        <v>7116</v>
      </c>
      <c r="N5365" s="20" t="s">
        <v>15902</v>
      </c>
      <c r="O5365" s="20" t="s">
        <v>15932</v>
      </c>
      <c r="P5365" s="201" t="n">
        <v>43730</v>
      </c>
      <c r="Q5365" s="201" t="n">
        <v>43763</v>
      </c>
      <c r="R5365" s="20" t="n">
        <v>1</v>
      </c>
      <c r="S5365" s="20" t="s">
        <v>7130</v>
      </c>
      <c r="T5365" s="20" t="n">
        <v>76.79948238</v>
      </c>
      <c r="U5365" s="20" t="n">
        <v>45.72241158</v>
      </c>
      <c r="V5365" s="20" t="n">
        <v>107.87655318</v>
      </c>
      <c r="W5365" s="20" t="s">
        <v>11510</v>
      </c>
      <c r="X5365" s="35"/>
      <c r="Y5365" s="35" t="n">
        <v>0</v>
      </c>
      <c r="Z5365" s="35" t="n">
        <v>1</v>
      </c>
      <c r="AE5365" s="94" t="e">
        <f aca="false" t="array" ref="AE5365:AK5365">_xlfn.torow(_xlfn.unique(_xlfn._xlws.filter(cat_table[Subsector],$E5365=cat_table[Sector],"")))</f>
        <v>#NAME?</v>
      </c>
      <c r="AF5365" s="94" t="e">
        <v>#NAME?</v>
      </c>
      <c r="AG5365" s="94" t="e">
        <v>#NAME?</v>
      </c>
      <c r="AH5365" s="94" t="e">
        <v>#NAME?</v>
      </c>
      <c r="AI5365" s="94" t="e">
        <v>#NAME?</v>
      </c>
      <c r="AJ5365" s="94" t="e">
        <v>#NAME?</v>
      </c>
      <c r="AK5365" s="94" t="e">
        <v>#NAME?</v>
      </c>
      <c r="AO5365" s="94" t="e">
        <f aca="false" t="array" ref="AO5365:AT5365">_xlfn.torow(_xlfn.unique(_xlfn._xlws.filter(cat_table[Sub-subsector],($E5365=cat_table[Sector])*($F5365=cat_table[Subsector]),"")))</f>
        <v>#NAME?</v>
      </c>
      <c r="AP5365" s="94" t="e">
        <v>#NAME?</v>
      </c>
      <c r="AQ5365" s="94" t="e">
        <v>#NAME?</v>
      </c>
      <c r="AR5365" s="94" t="e">
        <v>#NAME?</v>
      </c>
      <c r="AS5365" s="94" t="e">
        <v>#NAME?</v>
      </c>
      <c r="AT5365" s="94" t="e">
        <v>#NAME?</v>
      </c>
    </row>
    <row r="5366" customFormat="false" ht="15" hidden="false" customHeight="true" outlineLevel="0" collapsed="false">
      <c r="A5366" s="20" t="s">
        <v>16417</v>
      </c>
      <c r="B5366" s="20" t="str">
        <f aca="false">INDEX(Table2[], MATCH(L5366, Location_ID!$D$2:$D$3098, 0), 1)</f>
        <v>bb144cde-7a0a-45ef-bba6-554f4a8774e2</v>
      </c>
      <c r="C5366" s="20" t="s">
        <v>1585</v>
      </c>
      <c r="D5366" s="230" t="s">
        <v>354</v>
      </c>
      <c r="E5366" s="20" t="s">
        <v>7134</v>
      </c>
      <c r="F5366" s="20" t="s">
        <v>7135</v>
      </c>
      <c r="G5366" s="20" t="s">
        <v>7591</v>
      </c>
      <c r="H5366" s="20"/>
      <c r="I5366" s="20" t="s">
        <v>15917</v>
      </c>
      <c r="J5366" s="20" t="s">
        <v>15927</v>
      </c>
      <c r="K5366" s="20" t="s">
        <v>7109</v>
      </c>
      <c r="L5366" s="20" t="s">
        <v>4085</v>
      </c>
      <c r="M5366" s="20" t="s">
        <v>7116</v>
      </c>
      <c r="N5366" s="20" t="s">
        <v>15902</v>
      </c>
      <c r="O5366" s="20" t="s">
        <v>15927</v>
      </c>
      <c r="P5366" s="201" t="n">
        <v>43730</v>
      </c>
      <c r="Q5366" s="201" t="n">
        <v>43763</v>
      </c>
      <c r="R5366" s="20" t="n">
        <v>1</v>
      </c>
      <c r="S5366" s="20" t="s">
        <v>7130</v>
      </c>
      <c r="T5366" s="20" t="n">
        <v>124.7799707</v>
      </c>
      <c r="U5366" s="20" t="n">
        <v>78.64198961</v>
      </c>
      <c r="V5366" s="20" t="n">
        <v>170.91795179</v>
      </c>
      <c r="W5366" s="20" t="s">
        <v>11510</v>
      </c>
      <c r="X5366" s="35"/>
      <c r="Y5366" s="35" t="n">
        <v>0</v>
      </c>
      <c r="Z5366" s="35" t="n">
        <v>1</v>
      </c>
      <c r="AE5366" s="94" t="e">
        <f aca="false" t="array" ref="AE5366:AK5366">_xlfn.torow(_xlfn.unique(_xlfn._xlws.filter(cat_table[Subsector],$E5366=cat_table[Sector],"")))</f>
        <v>#NAME?</v>
      </c>
      <c r="AF5366" s="94" t="e">
        <v>#NAME?</v>
      </c>
      <c r="AG5366" s="94" t="e">
        <v>#NAME?</v>
      </c>
      <c r="AH5366" s="94" t="e">
        <v>#NAME?</v>
      </c>
      <c r="AI5366" s="94" t="e">
        <v>#NAME?</v>
      </c>
      <c r="AJ5366" s="94" t="e">
        <v>#NAME?</v>
      </c>
      <c r="AK5366" s="94" t="e">
        <v>#NAME?</v>
      </c>
      <c r="AO5366" s="94" t="e">
        <f aca="false" t="array" ref="AO5366:AT5366">_xlfn.torow(_xlfn.unique(_xlfn._xlws.filter(cat_table[Sub-subsector],($E5366=cat_table[Sector])*($F5366=cat_table[Subsector]),"")))</f>
        <v>#NAME?</v>
      </c>
      <c r="AP5366" s="94" t="e">
        <v>#NAME?</v>
      </c>
      <c r="AQ5366" s="94" t="e">
        <v>#NAME?</v>
      </c>
      <c r="AR5366" s="94" t="e">
        <v>#NAME?</v>
      </c>
      <c r="AS5366" s="94" t="e">
        <v>#NAME?</v>
      </c>
      <c r="AT5366" s="94" t="e">
        <v>#NAME?</v>
      </c>
    </row>
    <row r="5367" customFormat="false" ht="15" hidden="false" customHeight="true" outlineLevel="0" collapsed="false">
      <c r="A5367" s="20" t="s">
        <v>16418</v>
      </c>
      <c r="B5367" s="20" t="str">
        <f aca="false">INDEX(Table2[], MATCH(L5367, Location_ID!$D$2:$D$3098, 0), 1)</f>
        <v>29ae6d6e-0174-4596-a9a0-8cb9357ec95d</v>
      </c>
      <c r="C5367" s="20" t="s">
        <v>1585</v>
      </c>
      <c r="D5367" s="230" t="s">
        <v>354</v>
      </c>
      <c r="E5367" s="20" t="s">
        <v>7134</v>
      </c>
      <c r="F5367" s="20" t="s">
        <v>7135</v>
      </c>
      <c r="G5367" s="20" t="s">
        <v>7591</v>
      </c>
      <c r="H5367" s="20"/>
      <c r="I5367" s="20" t="s">
        <v>15917</v>
      </c>
      <c r="J5367" s="20" t="s">
        <v>15918</v>
      </c>
      <c r="K5367" s="20" t="s">
        <v>7109</v>
      </c>
      <c r="L5367" s="20" t="s">
        <v>4087</v>
      </c>
      <c r="M5367" s="20" t="s">
        <v>7116</v>
      </c>
      <c r="N5367" s="20" t="s">
        <v>15902</v>
      </c>
      <c r="O5367" s="20" t="s">
        <v>15918</v>
      </c>
      <c r="P5367" s="201" t="n">
        <v>43730</v>
      </c>
      <c r="Q5367" s="201" t="n">
        <v>43763</v>
      </c>
      <c r="R5367" s="20" t="n">
        <v>1</v>
      </c>
      <c r="S5367" s="20" t="s">
        <v>7130</v>
      </c>
      <c r="T5367" s="20" t="n">
        <v>223.1766768</v>
      </c>
      <c r="U5367" s="20" t="n">
        <v>177.72321726</v>
      </c>
      <c r="V5367" s="20" t="n">
        <v>268.63013634</v>
      </c>
      <c r="W5367" s="20" t="s">
        <v>11510</v>
      </c>
      <c r="X5367" s="35"/>
      <c r="Y5367" s="35" t="n">
        <v>0</v>
      </c>
      <c r="Z5367" s="35" t="n">
        <v>1</v>
      </c>
      <c r="AE5367" s="94" t="e">
        <f aca="false" t="array" ref="AE5367:AK5367">_xlfn.torow(_xlfn.unique(_xlfn._xlws.filter(cat_table[Subsector],$E5367=cat_table[Sector],"")))</f>
        <v>#NAME?</v>
      </c>
      <c r="AF5367" s="94" t="e">
        <v>#NAME?</v>
      </c>
      <c r="AG5367" s="94" t="e">
        <v>#NAME?</v>
      </c>
      <c r="AH5367" s="94" t="e">
        <v>#NAME?</v>
      </c>
      <c r="AI5367" s="94" t="e">
        <v>#NAME?</v>
      </c>
      <c r="AJ5367" s="94" t="e">
        <v>#NAME?</v>
      </c>
      <c r="AK5367" s="94" t="e">
        <v>#NAME?</v>
      </c>
      <c r="AO5367" s="94" t="e">
        <f aca="false" t="array" ref="AO5367:AT5367">_xlfn.torow(_xlfn.unique(_xlfn._xlws.filter(cat_table[Sub-subsector],($E5367=cat_table[Sector])*($F5367=cat_table[Subsector]),"")))</f>
        <v>#NAME?</v>
      </c>
      <c r="AP5367" s="94" t="e">
        <v>#NAME?</v>
      </c>
      <c r="AQ5367" s="94" t="e">
        <v>#NAME?</v>
      </c>
      <c r="AR5367" s="94" t="e">
        <v>#NAME?</v>
      </c>
      <c r="AS5367" s="94" t="e">
        <v>#NAME?</v>
      </c>
      <c r="AT5367" s="94" t="e">
        <v>#NAME?</v>
      </c>
    </row>
    <row r="5368" customFormat="false" ht="15" hidden="false" customHeight="true" outlineLevel="0" collapsed="false">
      <c r="A5368" s="20" t="s">
        <v>16419</v>
      </c>
      <c r="B5368" s="20" t="str">
        <f aca="false">INDEX(Table2[], MATCH(L5368, Location_ID!$D$2:$D$3098, 0), 1)</f>
        <v>1d2cc39b-47c1-4dc2-9b62-dbfadfd37036</v>
      </c>
      <c r="C5368" s="20" t="s">
        <v>1585</v>
      </c>
      <c r="D5368" s="230" t="s">
        <v>354</v>
      </c>
      <c r="E5368" s="20" t="s">
        <v>7134</v>
      </c>
      <c r="F5368" s="20" t="s">
        <v>7135</v>
      </c>
      <c r="G5368" s="20" t="s">
        <v>7591</v>
      </c>
      <c r="H5368" s="20"/>
      <c r="I5368" s="20" t="s">
        <v>15917</v>
      </c>
      <c r="J5368" s="20" t="s">
        <v>15932</v>
      </c>
      <c r="K5368" s="20" t="s">
        <v>7109</v>
      </c>
      <c r="L5368" s="20" t="s">
        <v>4089</v>
      </c>
      <c r="M5368" s="20" t="s">
        <v>7116</v>
      </c>
      <c r="N5368" s="20" t="s">
        <v>15902</v>
      </c>
      <c r="O5368" s="20" t="s">
        <v>15932</v>
      </c>
      <c r="P5368" s="201" t="n">
        <v>43730</v>
      </c>
      <c r="Q5368" s="201" t="n">
        <v>43763</v>
      </c>
      <c r="R5368" s="20" t="n">
        <v>1</v>
      </c>
      <c r="S5368" s="20" t="s">
        <v>7130</v>
      </c>
      <c r="T5368" s="20" t="n">
        <v>29.04412805</v>
      </c>
      <c r="U5368" s="20" t="n">
        <v>18.81570019</v>
      </c>
      <c r="V5368" s="20" t="n">
        <v>39.27255591</v>
      </c>
      <c r="W5368" s="20" t="s">
        <v>11510</v>
      </c>
      <c r="X5368" s="35"/>
      <c r="Y5368" s="35" t="n">
        <v>0</v>
      </c>
      <c r="Z5368" s="35" t="n">
        <v>1</v>
      </c>
      <c r="AE5368" s="94" t="e">
        <f aca="false" t="array" ref="AE5368:AK5368">_xlfn.torow(_xlfn.unique(_xlfn._xlws.filter(cat_table[Subsector],$E5368=cat_table[Sector],"")))</f>
        <v>#NAME?</v>
      </c>
      <c r="AF5368" s="94" t="e">
        <v>#NAME?</v>
      </c>
      <c r="AG5368" s="94" t="e">
        <v>#NAME?</v>
      </c>
      <c r="AH5368" s="94" t="e">
        <v>#NAME?</v>
      </c>
      <c r="AI5368" s="94" t="e">
        <v>#NAME?</v>
      </c>
      <c r="AJ5368" s="94" t="e">
        <v>#NAME?</v>
      </c>
      <c r="AK5368" s="94" t="e">
        <v>#NAME?</v>
      </c>
      <c r="AO5368" s="94" t="e">
        <f aca="false" t="array" ref="AO5368:AT5368">_xlfn.torow(_xlfn.unique(_xlfn._xlws.filter(cat_table[Sub-subsector],($E5368=cat_table[Sector])*($F5368=cat_table[Subsector]),"")))</f>
        <v>#NAME?</v>
      </c>
      <c r="AP5368" s="94" t="e">
        <v>#NAME?</v>
      </c>
      <c r="AQ5368" s="94" t="e">
        <v>#NAME?</v>
      </c>
      <c r="AR5368" s="94" t="e">
        <v>#NAME?</v>
      </c>
      <c r="AS5368" s="94" t="e">
        <v>#NAME?</v>
      </c>
      <c r="AT5368" s="94" t="e">
        <v>#NAME?</v>
      </c>
    </row>
    <row r="5369" customFormat="false" ht="15" hidden="false" customHeight="true" outlineLevel="0" collapsed="false">
      <c r="A5369" s="20" t="s">
        <v>16420</v>
      </c>
      <c r="B5369" s="20" t="str">
        <f aca="false">INDEX(Table2[], MATCH(L5369, Location_ID!$D$2:$D$3098, 0), 1)</f>
        <v>dbad73f2-2c02-4f1f-a869-8a3cf68c9dcd</v>
      </c>
      <c r="C5369" s="20" t="s">
        <v>1585</v>
      </c>
      <c r="D5369" s="230" t="s">
        <v>354</v>
      </c>
      <c r="E5369" s="20" t="s">
        <v>7134</v>
      </c>
      <c r="F5369" s="20" t="s">
        <v>7135</v>
      </c>
      <c r="G5369" s="20" t="s">
        <v>7591</v>
      </c>
      <c r="H5369" s="20"/>
      <c r="I5369" s="20" t="s">
        <v>15917</v>
      </c>
      <c r="J5369" s="20" t="s">
        <v>15932</v>
      </c>
      <c r="K5369" s="20" t="s">
        <v>7109</v>
      </c>
      <c r="L5369" s="20" t="s">
        <v>4091</v>
      </c>
      <c r="M5369" s="20" t="s">
        <v>7116</v>
      </c>
      <c r="N5369" s="20" t="s">
        <v>15902</v>
      </c>
      <c r="O5369" s="20" t="s">
        <v>15932</v>
      </c>
      <c r="P5369" s="201" t="n">
        <v>43730</v>
      </c>
      <c r="Q5369" s="201" t="n">
        <v>43763</v>
      </c>
      <c r="R5369" s="20" t="n">
        <v>1</v>
      </c>
      <c r="S5369" s="20" t="s">
        <v>7130</v>
      </c>
      <c r="T5369" s="20" t="n">
        <v>28.03719112</v>
      </c>
      <c r="U5369" s="20" t="n">
        <v>22.293328372</v>
      </c>
      <c r="V5369" s="20" t="n">
        <v>33.781053868</v>
      </c>
      <c r="W5369" s="20" t="s">
        <v>11510</v>
      </c>
      <c r="X5369" s="35"/>
      <c r="Y5369" s="35" t="n">
        <v>0</v>
      </c>
      <c r="Z5369" s="35" t="n">
        <v>1</v>
      </c>
      <c r="AE5369" s="94" t="e">
        <f aca="false" t="array" ref="AE5369:AK5369">_xlfn.torow(_xlfn.unique(_xlfn._xlws.filter(cat_table[Subsector],$E5369=cat_table[Sector],"")))</f>
        <v>#NAME?</v>
      </c>
      <c r="AF5369" s="94" t="e">
        <v>#NAME?</v>
      </c>
      <c r="AG5369" s="94" t="e">
        <v>#NAME?</v>
      </c>
      <c r="AH5369" s="94" t="e">
        <v>#NAME?</v>
      </c>
      <c r="AI5369" s="94" t="e">
        <v>#NAME?</v>
      </c>
      <c r="AJ5369" s="94" t="e">
        <v>#NAME?</v>
      </c>
      <c r="AK5369" s="94" t="e">
        <v>#NAME?</v>
      </c>
      <c r="AO5369" s="94" t="e">
        <f aca="false" t="array" ref="AO5369:AT5369">_xlfn.torow(_xlfn.unique(_xlfn._xlws.filter(cat_table[Sub-subsector],($E5369=cat_table[Sector])*($F5369=cat_table[Subsector]),"")))</f>
        <v>#NAME?</v>
      </c>
      <c r="AP5369" s="94" t="e">
        <v>#NAME?</v>
      </c>
      <c r="AQ5369" s="94" t="e">
        <v>#NAME?</v>
      </c>
      <c r="AR5369" s="94" t="e">
        <v>#NAME?</v>
      </c>
      <c r="AS5369" s="94" t="e">
        <v>#NAME?</v>
      </c>
      <c r="AT5369" s="94" t="e">
        <v>#NAME?</v>
      </c>
    </row>
    <row r="5370" customFormat="false" ht="15" hidden="false" customHeight="true" outlineLevel="0" collapsed="false">
      <c r="A5370" s="20" t="s">
        <v>16421</v>
      </c>
      <c r="B5370" s="20" t="str">
        <f aca="false">INDEX(Table2[], MATCH(L5370, Location_ID!$D$2:$D$3098, 0), 1)</f>
        <v>e4b167d0-87bd-4402-b1f8-ac1127aeb951</v>
      </c>
      <c r="C5370" s="20" t="s">
        <v>1585</v>
      </c>
      <c r="D5370" s="230" t="s">
        <v>354</v>
      </c>
      <c r="E5370" s="20" t="s">
        <v>7134</v>
      </c>
      <c r="F5370" s="20" t="s">
        <v>7135</v>
      </c>
      <c r="G5370" s="20" t="s">
        <v>7591</v>
      </c>
      <c r="H5370" s="20"/>
      <c r="I5370" s="20" t="s">
        <v>15917</v>
      </c>
      <c r="J5370" s="20" t="s">
        <v>15918</v>
      </c>
      <c r="K5370" s="20" t="s">
        <v>7109</v>
      </c>
      <c r="L5370" s="20" t="s">
        <v>4093</v>
      </c>
      <c r="M5370" s="20" t="s">
        <v>7116</v>
      </c>
      <c r="N5370" s="20" t="s">
        <v>15902</v>
      </c>
      <c r="O5370" s="20" t="s">
        <v>15918</v>
      </c>
      <c r="P5370" s="201" t="n">
        <v>43730</v>
      </c>
      <c r="Q5370" s="201" t="n">
        <v>43763</v>
      </c>
      <c r="R5370" s="20" t="n">
        <v>1</v>
      </c>
      <c r="S5370" s="20" t="s">
        <v>7130</v>
      </c>
      <c r="T5370" s="20" t="n">
        <v>104.0466154</v>
      </c>
      <c r="U5370" s="20" t="n">
        <v>49.09431338</v>
      </c>
      <c r="V5370" s="20" t="n">
        <v>158.99891742</v>
      </c>
      <c r="W5370" s="20" t="s">
        <v>11510</v>
      </c>
      <c r="X5370" s="35"/>
      <c r="Y5370" s="35" t="n">
        <v>0</v>
      </c>
      <c r="Z5370" s="35" t="n">
        <v>1</v>
      </c>
      <c r="AE5370" s="94" t="e">
        <f aca="false" t="array" ref="AE5370:AK5370">_xlfn.torow(_xlfn.unique(_xlfn._xlws.filter(cat_table[Subsector],$E5370=cat_table[Sector],"")))</f>
        <v>#NAME?</v>
      </c>
      <c r="AF5370" s="94" t="e">
        <v>#NAME?</v>
      </c>
      <c r="AG5370" s="94" t="e">
        <v>#NAME?</v>
      </c>
      <c r="AH5370" s="94" t="e">
        <v>#NAME?</v>
      </c>
      <c r="AI5370" s="94" t="e">
        <v>#NAME?</v>
      </c>
      <c r="AJ5370" s="94" t="e">
        <v>#NAME?</v>
      </c>
      <c r="AK5370" s="94" t="e">
        <v>#NAME?</v>
      </c>
      <c r="AO5370" s="94" t="e">
        <f aca="false" t="array" ref="AO5370:AT5370">_xlfn.torow(_xlfn.unique(_xlfn._xlws.filter(cat_table[Sub-subsector],($E5370=cat_table[Sector])*($F5370=cat_table[Subsector]),"")))</f>
        <v>#NAME?</v>
      </c>
      <c r="AP5370" s="94" t="e">
        <v>#NAME?</v>
      </c>
      <c r="AQ5370" s="94" t="e">
        <v>#NAME?</v>
      </c>
      <c r="AR5370" s="94" t="e">
        <v>#NAME?</v>
      </c>
      <c r="AS5370" s="94" t="e">
        <v>#NAME?</v>
      </c>
      <c r="AT5370" s="94" t="e">
        <v>#NAME?</v>
      </c>
    </row>
    <row r="5371" customFormat="false" ht="15" hidden="false" customHeight="true" outlineLevel="0" collapsed="false">
      <c r="A5371" s="20" t="s">
        <v>16422</v>
      </c>
      <c r="B5371" s="20" t="str">
        <f aca="false">INDEX(Table2[], MATCH(L5371, Location_ID!$D$2:$D$3098, 0), 1)</f>
        <v>abe2ffd1-24a6-44cd-9496-90c9a9f4bea7</v>
      </c>
      <c r="C5371" s="20" t="s">
        <v>1585</v>
      </c>
      <c r="D5371" s="230" t="s">
        <v>354</v>
      </c>
      <c r="E5371" s="20" t="s">
        <v>7134</v>
      </c>
      <c r="F5371" s="20" t="s">
        <v>7135</v>
      </c>
      <c r="G5371" s="20" t="s">
        <v>7591</v>
      </c>
      <c r="H5371" s="20"/>
      <c r="I5371" s="20" t="s">
        <v>15917</v>
      </c>
      <c r="J5371" s="20" t="s">
        <v>15918</v>
      </c>
      <c r="K5371" s="20" t="s">
        <v>7109</v>
      </c>
      <c r="L5371" s="20" t="s">
        <v>4095</v>
      </c>
      <c r="M5371" s="20" t="s">
        <v>7116</v>
      </c>
      <c r="N5371" s="20" t="s">
        <v>15902</v>
      </c>
      <c r="O5371" s="20" t="s">
        <v>15918</v>
      </c>
      <c r="P5371" s="201" t="n">
        <v>43730</v>
      </c>
      <c r="Q5371" s="201" t="n">
        <v>43763</v>
      </c>
      <c r="R5371" s="20" t="n">
        <v>1</v>
      </c>
      <c r="S5371" s="20" t="s">
        <v>7130</v>
      </c>
      <c r="T5371" s="20" t="n">
        <v>26.74561343</v>
      </c>
      <c r="U5371" s="20" t="n">
        <v>14.23681847</v>
      </c>
      <c r="V5371" s="20" t="n">
        <v>39.25440839</v>
      </c>
      <c r="W5371" s="20" t="s">
        <v>11510</v>
      </c>
      <c r="X5371" s="35"/>
      <c r="Y5371" s="35" t="n">
        <v>0</v>
      </c>
      <c r="Z5371" s="35" t="n">
        <v>1</v>
      </c>
      <c r="AE5371" s="94" t="e">
        <f aca="false" t="array" ref="AE5371:AK5371">_xlfn.torow(_xlfn.unique(_xlfn._xlws.filter(cat_table[Subsector],$E5371=cat_table[Sector],"")))</f>
        <v>#NAME?</v>
      </c>
      <c r="AF5371" s="94" t="e">
        <v>#NAME?</v>
      </c>
      <c r="AG5371" s="94" t="e">
        <v>#NAME?</v>
      </c>
      <c r="AH5371" s="94" t="e">
        <v>#NAME?</v>
      </c>
      <c r="AI5371" s="94" t="e">
        <v>#NAME?</v>
      </c>
      <c r="AJ5371" s="94" t="e">
        <v>#NAME?</v>
      </c>
      <c r="AK5371" s="94" t="e">
        <v>#NAME?</v>
      </c>
      <c r="AO5371" s="94" t="e">
        <f aca="false" t="array" ref="AO5371:AT5371">_xlfn.torow(_xlfn.unique(_xlfn._xlws.filter(cat_table[Sub-subsector],($E5371=cat_table[Sector])*($F5371=cat_table[Subsector]),"")))</f>
        <v>#NAME?</v>
      </c>
      <c r="AP5371" s="94" t="e">
        <v>#NAME?</v>
      </c>
      <c r="AQ5371" s="94" t="e">
        <v>#NAME?</v>
      </c>
      <c r="AR5371" s="94" t="e">
        <v>#NAME?</v>
      </c>
      <c r="AS5371" s="94" t="e">
        <v>#NAME?</v>
      </c>
      <c r="AT5371" s="94" t="e">
        <v>#NAME?</v>
      </c>
    </row>
    <row r="5372" customFormat="false" ht="15" hidden="false" customHeight="true" outlineLevel="0" collapsed="false">
      <c r="A5372" s="20" t="s">
        <v>16423</v>
      </c>
      <c r="B5372" s="20" t="str">
        <f aca="false">INDEX(Table2[], MATCH(L5372, Location_ID!$D$2:$D$3098, 0), 1)</f>
        <v>736a0b9f-5038-4b68-b942-816b29f70cc2</v>
      </c>
      <c r="C5372" s="20" t="s">
        <v>1585</v>
      </c>
      <c r="D5372" s="230" t="s">
        <v>354</v>
      </c>
      <c r="E5372" s="20" t="s">
        <v>7134</v>
      </c>
      <c r="F5372" s="20" t="s">
        <v>7135</v>
      </c>
      <c r="G5372" s="20" t="s">
        <v>7591</v>
      </c>
      <c r="H5372" s="20"/>
      <c r="I5372" s="20" t="s">
        <v>15917</v>
      </c>
      <c r="J5372" s="20" t="s">
        <v>15927</v>
      </c>
      <c r="K5372" s="20" t="s">
        <v>7109</v>
      </c>
      <c r="L5372" s="20" t="s">
        <v>4097</v>
      </c>
      <c r="M5372" s="20" t="s">
        <v>7116</v>
      </c>
      <c r="N5372" s="20" t="s">
        <v>15902</v>
      </c>
      <c r="O5372" s="20" t="s">
        <v>15927</v>
      </c>
      <c r="P5372" s="201" t="n">
        <v>43730</v>
      </c>
      <c r="Q5372" s="201" t="n">
        <v>43763</v>
      </c>
      <c r="R5372" s="20" t="n">
        <v>1</v>
      </c>
      <c r="S5372" s="20" t="s">
        <v>7130</v>
      </c>
      <c r="T5372" s="20" t="n">
        <v>17.50130783</v>
      </c>
      <c r="U5372" s="20" t="n">
        <v>9.855991124</v>
      </c>
      <c r="V5372" s="20" t="n">
        <v>25.146624536</v>
      </c>
      <c r="W5372" s="20" t="s">
        <v>11510</v>
      </c>
      <c r="X5372" s="35"/>
      <c r="Y5372" s="35" t="n">
        <v>0</v>
      </c>
      <c r="Z5372" s="35" t="n">
        <v>1</v>
      </c>
      <c r="AE5372" s="94" t="e">
        <f aca="false" t="array" ref="AE5372:AK5372">_xlfn.torow(_xlfn.unique(_xlfn._xlws.filter(cat_table[Subsector],$E5372=cat_table[Sector],"")))</f>
        <v>#NAME?</v>
      </c>
      <c r="AF5372" s="94" t="e">
        <v>#NAME?</v>
      </c>
      <c r="AG5372" s="94" t="e">
        <v>#NAME?</v>
      </c>
      <c r="AH5372" s="94" t="e">
        <v>#NAME?</v>
      </c>
      <c r="AI5372" s="94" t="e">
        <v>#NAME?</v>
      </c>
      <c r="AJ5372" s="94" t="e">
        <v>#NAME?</v>
      </c>
      <c r="AK5372" s="94" t="e">
        <v>#NAME?</v>
      </c>
      <c r="AO5372" s="94" t="e">
        <f aca="false" t="array" ref="AO5372:AT5372">_xlfn.torow(_xlfn.unique(_xlfn._xlws.filter(cat_table[Sub-subsector],($E5372=cat_table[Sector])*($F5372=cat_table[Subsector]),"")))</f>
        <v>#NAME?</v>
      </c>
      <c r="AP5372" s="94" t="e">
        <v>#NAME?</v>
      </c>
      <c r="AQ5372" s="94" t="e">
        <v>#NAME?</v>
      </c>
      <c r="AR5372" s="94" t="e">
        <v>#NAME?</v>
      </c>
      <c r="AS5372" s="94" t="e">
        <v>#NAME?</v>
      </c>
      <c r="AT5372" s="94" t="e">
        <v>#NAME?</v>
      </c>
    </row>
    <row r="5373" customFormat="false" ht="15" hidden="false" customHeight="true" outlineLevel="0" collapsed="false">
      <c r="A5373" s="20" t="s">
        <v>16424</v>
      </c>
      <c r="B5373" s="20" t="str">
        <f aca="false">INDEX(Table2[], MATCH(L5373, Location_ID!$D$2:$D$3098, 0), 1)</f>
        <v>2730108b-8dc2-45c7-9012-f7a4fb312459</v>
      </c>
      <c r="C5373" s="20" t="s">
        <v>1585</v>
      </c>
      <c r="D5373" s="230" t="s">
        <v>354</v>
      </c>
      <c r="E5373" s="20" t="s">
        <v>7134</v>
      </c>
      <c r="F5373" s="20" t="s">
        <v>7135</v>
      </c>
      <c r="G5373" s="20" t="s">
        <v>7591</v>
      </c>
      <c r="H5373" s="20"/>
      <c r="I5373" s="20" t="s">
        <v>15917</v>
      </c>
      <c r="J5373" s="20" t="s">
        <v>15922</v>
      </c>
      <c r="K5373" s="20" t="s">
        <v>7109</v>
      </c>
      <c r="L5373" s="20" t="s">
        <v>4099</v>
      </c>
      <c r="M5373" s="20" t="s">
        <v>7116</v>
      </c>
      <c r="N5373" s="20" t="s">
        <v>15902</v>
      </c>
      <c r="O5373" s="20" t="s">
        <v>15922</v>
      </c>
      <c r="P5373" s="201" t="n">
        <v>43730</v>
      </c>
      <c r="Q5373" s="201" t="n">
        <v>43763</v>
      </c>
      <c r="R5373" s="20" t="n">
        <v>1</v>
      </c>
      <c r="S5373" s="20" t="s">
        <v>7130</v>
      </c>
      <c r="T5373" s="20" t="n">
        <v>23.83817356</v>
      </c>
      <c r="U5373" s="20" t="n">
        <v>12.9316398</v>
      </c>
      <c r="V5373" s="20" t="n">
        <v>34.74470732</v>
      </c>
      <c r="W5373" s="20" t="s">
        <v>11510</v>
      </c>
      <c r="X5373" s="35"/>
      <c r="Y5373" s="35" t="n">
        <v>0</v>
      </c>
      <c r="Z5373" s="35" t="n">
        <v>1</v>
      </c>
      <c r="AE5373" s="94" t="e">
        <f aca="false" t="array" ref="AE5373:AK5373">_xlfn.torow(_xlfn.unique(_xlfn._xlws.filter(cat_table[Subsector],$E5373=cat_table[Sector],"")))</f>
        <v>#NAME?</v>
      </c>
      <c r="AF5373" s="94" t="e">
        <v>#NAME?</v>
      </c>
      <c r="AG5373" s="94" t="e">
        <v>#NAME?</v>
      </c>
      <c r="AH5373" s="94" t="e">
        <v>#NAME?</v>
      </c>
      <c r="AI5373" s="94" t="e">
        <v>#NAME?</v>
      </c>
      <c r="AJ5373" s="94" t="e">
        <v>#NAME?</v>
      </c>
      <c r="AK5373" s="94" t="e">
        <v>#NAME?</v>
      </c>
      <c r="AO5373" s="94" t="e">
        <f aca="false" t="array" ref="AO5373:AT5373">_xlfn.torow(_xlfn.unique(_xlfn._xlws.filter(cat_table[Sub-subsector],($E5373=cat_table[Sector])*($F5373=cat_table[Subsector]),"")))</f>
        <v>#NAME?</v>
      </c>
      <c r="AP5373" s="94" t="e">
        <v>#NAME?</v>
      </c>
      <c r="AQ5373" s="94" t="e">
        <v>#NAME?</v>
      </c>
      <c r="AR5373" s="94" t="e">
        <v>#NAME?</v>
      </c>
      <c r="AS5373" s="94" t="e">
        <v>#NAME?</v>
      </c>
      <c r="AT5373" s="94" t="e">
        <v>#NAME?</v>
      </c>
    </row>
    <row r="5374" customFormat="false" ht="15" hidden="false" customHeight="true" outlineLevel="0" collapsed="false">
      <c r="A5374" s="20" t="s">
        <v>16425</v>
      </c>
      <c r="B5374" s="20" t="str">
        <f aca="false">INDEX(Table2[], MATCH(L5374, Location_ID!$D$2:$D$3098, 0), 1)</f>
        <v>b7cf2e82-dc5c-4af6-bde8-72d402cf8353</v>
      </c>
      <c r="C5374" s="20" t="s">
        <v>1585</v>
      </c>
      <c r="D5374" s="230" t="s">
        <v>354</v>
      </c>
      <c r="E5374" s="20" t="s">
        <v>7134</v>
      </c>
      <c r="F5374" s="20" t="s">
        <v>7135</v>
      </c>
      <c r="G5374" s="20" t="s">
        <v>7591</v>
      </c>
      <c r="H5374" s="20"/>
      <c r="I5374" s="20" t="s">
        <v>15917</v>
      </c>
      <c r="J5374" s="20" t="s">
        <v>15922</v>
      </c>
      <c r="K5374" s="20" t="s">
        <v>7109</v>
      </c>
      <c r="L5374" s="20" t="s">
        <v>4101</v>
      </c>
      <c r="M5374" s="20" t="s">
        <v>7116</v>
      </c>
      <c r="N5374" s="20" t="s">
        <v>15902</v>
      </c>
      <c r="O5374" s="20" t="s">
        <v>15922</v>
      </c>
      <c r="P5374" s="201" t="n">
        <v>43730</v>
      </c>
      <c r="Q5374" s="201" t="n">
        <v>43763</v>
      </c>
      <c r="R5374" s="20" t="n">
        <v>1</v>
      </c>
      <c r="S5374" s="20" t="s">
        <v>7130</v>
      </c>
      <c r="T5374" s="20" t="n">
        <v>325.9741102</v>
      </c>
      <c r="U5374" s="20" t="n">
        <v>232.52014318</v>
      </c>
      <c r="V5374" s="20" t="n">
        <v>419.42807722</v>
      </c>
      <c r="W5374" s="20" t="s">
        <v>11510</v>
      </c>
      <c r="X5374" s="35"/>
      <c r="Y5374" s="35" t="n">
        <v>0</v>
      </c>
      <c r="Z5374" s="35" t="n">
        <v>1</v>
      </c>
      <c r="AE5374" s="94" t="e">
        <f aca="false" t="array" ref="AE5374:AK5374">_xlfn.torow(_xlfn.unique(_xlfn._xlws.filter(cat_table[Subsector],$E5374=cat_table[Sector],"")))</f>
        <v>#NAME?</v>
      </c>
      <c r="AF5374" s="94" t="e">
        <v>#NAME?</v>
      </c>
      <c r="AG5374" s="94" t="e">
        <v>#NAME?</v>
      </c>
      <c r="AH5374" s="94" t="e">
        <v>#NAME?</v>
      </c>
      <c r="AI5374" s="94" t="e">
        <v>#NAME?</v>
      </c>
      <c r="AJ5374" s="94" t="e">
        <v>#NAME?</v>
      </c>
      <c r="AK5374" s="94" t="e">
        <v>#NAME?</v>
      </c>
      <c r="AO5374" s="94" t="e">
        <f aca="false" t="array" ref="AO5374:AT5374">_xlfn.torow(_xlfn.unique(_xlfn._xlws.filter(cat_table[Sub-subsector],($E5374=cat_table[Sector])*($F5374=cat_table[Subsector]),"")))</f>
        <v>#NAME?</v>
      </c>
      <c r="AP5374" s="94" t="e">
        <v>#NAME?</v>
      </c>
      <c r="AQ5374" s="94" t="e">
        <v>#NAME?</v>
      </c>
      <c r="AR5374" s="94" t="e">
        <v>#NAME?</v>
      </c>
      <c r="AS5374" s="94" t="e">
        <v>#NAME?</v>
      </c>
      <c r="AT5374" s="94" t="e">
        <v>#NAME?</v>
      </c>
    </row>
    <row r="5375" customFormat="false" ht="15" hidden="false" customHeight="true" outlineLevel="0" collapsed="false">
      <c r="A5375" s="20" t="s">
        <v>16426</v>
      </c>
      <c r="B5375" s="20" t="str">
        <f aca="false">INDEX(Table2[], MATCH(L5375, Location_ID!$D$2:$D$3098, 0), 1)</f>
        <v>4a988785-af4d-456a-8175-6f6c67511ec2</v>
      </c>
      <c r="C5375" s="20" t="s">
        <v>1585</v>
      </c>
      <c r="D5375" s="230" t="s">
        <v>354</v>
      </c>
      <c r="E5375" s="20" t="s">
        <v>7134</v>
      </c>
      <c r="F5375" s="20" t="s">
        <v>7135</v>
      </c>
      <c r="G5375" s="20" t="s">
        <v>7591</v>
      </c>
      <c r="H5375" s="20"/>
      <c r="I5375" s="20" t="s">
        <v>15917</v>
      </c>
      <c r="J5375" s="20" t="s">
        <v>15918</v>
      </c>
      <c r="K5375" s="20" t="s">
        <v>7109</v>
      </c>
      <c r="L5375" s="20" t="s">
        <v>4103</v>
      </c>
      <c r="M5375" s="20" t="s">
        <v>7116</v>
      </c>
      <c r="N5375" s="20" t="s">
        <v>15902</v>
      </c>
      <c r="O5375" s="20" t="s">
        <v>15918</v>
      </c>
      <c r="P5375" s="201" t="n">
        <v>43730</v>
      </c>
      <c r="Q5375" s="201" t="n">
        <v>43763</v>
      </c>
      <c r="R5375" s="20" t="n">
        <v>1</v>
      </c>
      <c r="S5375" s="20" t="s">
        <v>7130</v>
      </c>
      <c r="T5375" s="20" t="n">
        <v>93.57147453</v>
      </c>
      <c r="U5375" s="20" t="n">
        <v>73.08609023</v>
      </c>
      <c r="V5375" s="20" t="n">
        <v>114.05685883</v>
      </c>
      <c r="W5375" s="20" t="s">
        <v>11510</v>
      </c>
      <c r="X5375" s="35"/>
      <c r="Y5375" s="35" t="n">
        <v>0</v>
      </c>
      <c r="Z5375" s="35" t="n">
        <v>1</v>
      </c>
      <c r="AE5375" s="94" t="e">
        <f aca="false" t="array" ref="AE5375:AK5375">_xlfn.torow(_xlfn.unique(_xlfn._xlws.filter(cat_table[Subsector],$E5375=cat_table[Sector],"")))</f>
        <v>#NAME?</v>
      </c>
      <c r="AF5375" s="94" t="e">
        <v>#NAME?</v>
      </c>
      <c r="AG5375" s="94" t="e">
        <v>#NAME?</v>
      </c>
      <c r="AH5375" s="94" t="e">
        <v>#NAME?</v>
      </c>
      <c r="AI5375" s="94" t="e">
        <v>#NAME?</v>
      </c>
      <c r="AJ5375" s="94" t="e">
        <v>#NAME?</v>
      </c>
      <c r="AK5375" s="94" t="e">
        <v>#NAME?</v>
      </c>
      <c r="AO5375" s="94" t="e">
        <f aca="false" t="array" ref="AO5375:AT5375">_xlfn.torow(_xlfn.unique(_xlfn._xlws.filter(cat_table[Sub-subsector],($E5375=cat_table[Sector])*($F5375=cat_table[Subsector]),"")))</f>
        <v>#NAME?</v>
      </c>
      <c r="AP5375" s="94" t="e">
        <v>#NAME?</v>
      </c>
      <c r="AQ5375" s="94" t="e">
        <v>#NAME?</v>
      </c>
      <c r="AR5375" s="94" t="e">
        <v>#NAME?</v>
      </c>
      <c r="AS5375" s="94" t="e">
        <v>#NAME?</v>
      </c>
      <c r="AT5375" s="94" t="e">
        <v>#NAME?</v>
      </c>
    </row>
    <row r="5376" customFormat="false" ht="15" hidden="false" customHeight="true" outlineLevel="0" collapsed="false">
      <c r="A5376" s="20" t="s">
        <v>16427</v>
      </c>
      <c r="B5376" s="20" t="str">
        <f aca="false">INDEX(Table2[], MATCH(L5376, Location_ID!$D$2:$D$3098, 0), 1)</f>
        <v>ca6a8028-f558-471c-8595-cbd012945375</v>
      </c>
      <c r="C5376" s="20" t="s">
        <v>1585</v>
      </c>
      <c r="D5376" s="230" t="s">
        <v>354</v>
      </c>
      <c r="E5376" s="20" t="s">
        <v>7134</v>
      </c>
      <c r="F5376" s="20" t="s">
        <v>7135</v>
      </c>
      <c r="G5376" s="20" t="s">
        <v>7591</v>
      </c>
      <c r="H5376" s="20"/>
      <c r="I5376" s="20" t="s">
        <v>15917</v>
      </c>
      <c r="J5376" s="20" t="s">
        <v>15918</v>
      </c>
      <c r="K5376" s="20" t="s">
        <v>7109</v>
      </c>
      <c r="L5376" s="20" t="s">
        <v>4105</v>
      </c>
      <c r="M5376" s="20" t="s">
        <v>7116</v>
      </c>
      <c r="N5376" s="20" t="s">
        <v>15902</v>
      </c>
      <c r="O5376" s="20" t="s">
        <v>15918</v>
      </c>
      <c r="P5376" s="201" t="n">
        <v>43730</v>
      </c>
      <c r="Q5376" s="201" t="n">
        <v>43763</v>
      </c>
      <c r="R5376" s="20" t="n">
        <v>1</v>
      </c>
      <c r="S5376" s="20" t="s">
        <v>7130</v>
      </c>
      <c r="T5376" s="20" t="n">
        <v>71.75121894</v>
      </c>
      <c r="U5376" s="20" t="n">
        <v>48.87185388</v>
      </c>
      <c r="V5376" s="20" t="n">
        <v>94.630584</v>
      </c>
      <c r="W5376" s="20" t="s">
        <v>11510</v>
      </c>
      <c r="X5376" s="35"/>
      <c r="Y5376" s="35" t="n">
        <v>0</v>
      </c>
      <c r="Z5376" s="35" t="n">
        <v>1</v>
      </c>
      <c r="AE5376" s="94" t="e">
        <f aca="false" t="array" ref="AE5376:AK5376">_xlfn.torow(_xlfn.unique(_xlfn._xlws.filter(cat_table[Subsector],$E5376=cat_table[Sector],"")))</f>
        <v>#NAME?</v>
      </c>
      <c r="AF5376" s="94" t="e">
        <v>#NAME?</v>
      </c>
      <c r="AG5376" s="94" t="e">
        <v>#NAME?</v>
      </c>
      <c r="AH5376" s="94" t="e">
        <v>#NAME?</v>
      </c>
      <c r="AI5376" s="94" t="e">
        <v>#NAME?</v>
      </c>
      <c r="AJ5376" s="94" t="e">
        <v>#NAME?</v>
      </c>
      <c r="AK5376" s="94" t="e">
        <v>#NAME?</v>
      </c>
      <c r="AO5376" s="94" t="e">
        <f aca="false" t="array" ref="AO5376:AT5376">_xlfn.torow(_xlfn.unique(_xlfn._xlws.filter(cat_table[Sub-subsector],($E5376=cat_table[Sector])*($F5376=cat_table[Subsector]),"")))</f>
        <v>#NAME?</v>
      </c>
      <c r="AP5376" s="94" t="e">
        <v>#NAME?</v>
      </c>
      <c r="AQ5376" s="94" t="e">
        <v>#NAME?</v>
      </c>
      <c r="AR5376" s="94" t="e">
        <v>#NAME?</v>
      </c>
      <c r="AS5376" s="94" t="e">
        <v>#NAME?</v>
      </c>
      <c r="AT5376" s="94" t="e">
        <v>#NAME?</v>
      </c>
    </row>
    <row r="5377" customFormat="false" ht="15" hidden="false" customHeight="true" outlineLevel="0" collapsed="false">
      <c r="A5377" s="20" t="s">
        <v>16428</v>
      </c>
      <c r="B5377" s="20" t="str">
        <f aca="false">INDEX(Table2[], MATCH(L5377, Location_ID!$D$2:$D$3098, 0), 1)</f>
        <v>3872a4b7-a558-4698-9712-290693117e09</v>
      </c>
      <c r="C5377" s="20" t="s">
        <v>1585</v>
      </c>
      <c r="D5377" s="230" t="s">
        <v>354</v>
      </c>
      <c r="E5377" s="20" t="s">
        <v>7134</v>
      </c>
      <c r="F5377" s="20" t="s">
        <v>7135</v>
      </c>
      <c r="G5377" s="20" t="s">
        <v>7591</v>
      </c>
      <c r="H5377" s="20"/>
      <c r="I5377" s="20" t="s">
        <v>15917</v>
      </c>
      <c r="J5377" s="20" t="s">
        <v>15922</v>
      </c>
      <c r="K5377" s="20" t="s">
        <v>7109</v>
      </c>
      <c r="L5377" s="20" t="s">
        <v>4107</v>
      </c>
      <c r="M5377" s="20" t="s">
        <v>7116</v>
      </c>
      <c r="N5377" s="20" t="s">
        <v>15902</v>
      </c>
      <c r="O5377" s="20" t="s">
        <v>15922</v>
      </c>
      <c r="P5377" s="201" t="n">
        <v>43730</v>
      </c>
      <c r="Q5377" s="201" t="n">
        <v>43763</v>
      </c>
      <c r="R5377" s="20" t="n">
        <v>1</v>
      </c>
      <c r="S5377" s="20" t="s">
        <v>7130</v>
      </c>
      <c r="T5377" s="20" t="n">
        <v>652.6520458</v>
      </c>
      <c r="U5377" s="20" t="n">
        <v>406.8080779</v>
      </c>
      <c r="V5377" s="20" t="n">
        <v>898.4960137</v>
      </c>
      <c r="W5377" s="20" t="s">
        <v>11510</v>
      </c>
      <c r="X5377" s="35"/>
      <c r="Y5377" s="35" t="n">
        <v>0</v>
      </c>
      <c r="Z5377" s="35" t="n">
        <v>1</v>
      </c>
      <c r="AE5377" s="94" t="e">
        <f aca="false" t="array" ref="AE5377:AK5377">_xlfn.torow(_xlfn.unique(_xlfn._xlws.filter(cat_table[Subsector],$E5377=cat_table[Sector],"")))</f>
        <v>#NAME?</v>
      </c>
      <c r="AF5377" s="94" t="e">
        <v>#NAME?</v>
      </c>
      <c r="AG5377" s="94" t="e">
        <v>#NAME?</v>
      </c>
      <c r="AH5377" s="94" t="e">
        <v>#NAME?</v>
      </c>
      <c r="AI5377" s="94" t="e">
        <v>#NAME?</v>
      </c>
      <c r="AJ5377" s="94" t="e">
        <v>#NAME?</v>
      </c>
      <c r="AK5377" s="94" t="e">
        <v>#NAME?</v>
      </c>
      <c r="AO5377" s="94" t="e">
        <f aca="false" t="array" ref="AO5377:AT5377">_xlfn.torow(_xlfn.unique(_xlfn._xlws.filter(cat_table[Sub-subsector],($E5377=cat_table[Sector])*($F5377=cat_table[Subsector]),"")))</f>
        <v>#NAME?</v>
      </c>
      <c r="AP5377" s="94" t="e">
        <v>#NAME?</v>
      </c>
      <c r="AQ5377" s="94" t="e">
        <v>#NAME?</v>
      </c>
      <c r="AR5377" s="94" t="e">
        <v>#NAME?</v>
      </c>
      <c r="AS5377" s="94" t="e">
        <v>#NAME?</v>
      </c>
      <c r="AT5377" s="94" t="e">
        <v>#NAME?</v>
      </c>
    </row>
    <row r="5378" customFormat="false" ht="15" hidden="false" customHeight="true" outlineLevel="0" collapsed="false">
      <c r="A5378" s="20" t="s">
        <v>16429</v>
      </c>
      <c r="B5378" s="20" t="str">
        <f aca="false">INDEX(Table2[], MATCH(L5378, Location_ID!$D$2:$D$3098, 0), 1)</f>
        <v>29a660ff-47bf-44be-a302-e728a4ce7848</v>
      </c>
      <c r="C5378" s="20" t="s">
        <v>1585</v>
      </c>
      <c r="D5378" s="230" t="s">
        <v>354</v>
      </c>
      <c r="E5378" s="20" t="s">
        <v>7134</v>
      </c>
      <c r="F5378" s="20" t="s">
        <v>7135</v>
      </c>
      <c r="G5378" s="20" t="s">
        <v>7591</v>
      </c>
      <c r="H5378" s="20"/>
      <c r="I5378" s="20" t="s">
        <v>15917</v>
      </c>
      <c r="J5378" s="20" t="s">
        <v>15922</v>
      </c>
      <c r="K5378" s="20" t="s">
        <v>7109</v>
      </c>
      <c r="L5378" s="20" t="s">
        <v>4109</v>
      </c>
      <c r="M5378" s="20" t="s">
        <v>7116</v>
      </c>
      <c r="N5378" s="20" t="s">
        <v>15902</v>
      </c>
      <c r="O5378" s="20" t="s">
        <v>15922</v>
      </c>
      <c r="P5378" s="201" t="n">
        <v>43730</v>
      </c>
      <c r="Q5378" s="201" t="n">
        <v>43763</v>
      </c>
      <c r="R5378" s="20" t="n">
        <v>1</v>
      </c>
      <c r="S5378" s="20" t="s">
        <v>7130</v>
      </c>
      <c r="T5378" s="20" t="n">
        <v>81.81397798</v>
      </c>
      <c r="U5378" s="20" t="n">
        <v>49.23160463</v>
      </c>
      <c r="V5378" s="20" t="n">
        <v>114.39635133</v>
      </c>
      <c r="W5378" s="20" t="s">
        <v>11510</v>
      </c>
      <c r="X5378" s="35"/>
      <c r="Y5378" s="35" t="n">
        <v>0</v>
      </c>
      <c r="Z5378" s="35" t="n">
        <v>1</v>
      </c>
      <c r="AE5378" s="94" t="e">
        <f aca="false" t="array" ref="AE5378:AK5378">_xlfn.torow(_xlfn.unique(_xlfn._xlws.filter(cat_table[Subsector],$E5378=cat_table[Sector],"")))</f>
        <v>#NAME?</v>
      </c>
      <c r="AF5378" s="94" t="e">
        <v>#NAME?</v>
      </c>
      <c r="AG5378" s="94" t="e">
        <v>#NAME?</v>
      </c>
      <c r="AH5378" s="94" t="e">
        <v>#NAME?</v>
      </c>
      <c r="AI5378" s="94" t="e">
        <v>#NAME?</v>
      </c>
      <c r="AJ5378" s="94" t="e">
        <v>#NAME?</v>
      </c>
      <c r="AK5378" s="94" t="e">
        <v>#NAME?</v>
      </c>
      <c r="AO5378" s="94" t="e">
        <f aca="false" t="array" ref="AO5378:AT5378">_xlfn.torow(_xlfn.unique(_xlfn._xlws.filter(cat_table[Sub-subsector],($E5378=cat_table[Sector])*($F5378=cat_table[Subsector]),"")))</f>
        <v>#NAME?</v>
      </c>
      <c r="AP5378" s="94" t="e">
        <v>#NAME?</v>
      </c>
      <c r="AQ5378" s="94" t="e">
        <v>#NAME?</v>
      </c>
      <c r="AR5378" s="94" t="e">
        <v>#NAME?</v>
      </c>
      <c r="AS5378" s="94" t="e">
        <v>#NAME?</v>
      </c>
      <c r="AT5378" s="94" t="e">
        <v>#NAME?</v>
      </c>
    </row>
    <row r="5379" customFormat="false" ht="15" hidden="false" customHeight="true" outlineLevel="0" collapsed="false">
      <c r="A5379" s="20" t="s">
        <v>16430</v>
      </c>
      <c r="B5379" s="20" t="str">
        <f aca="false">INDEX(Table2[], MATCH(L5379, Location_ID!$D$2:$D$3098, 0), 1)</f>
        <v>5d6cc12d-c4ed-4ca3-88ed-d9136aedf63c</v>
      </c>
      <c r="C5379" s="20" t="s">
        <v>1585</v>
      </c>
      <c r="D5379" s="230" t="s">
        <v>354</v>
      </c>
      <c r="E5379" s="20" t="s">
        <v>7134</v>
      </c>
      <c r="F5379" s="20" t="s">
        <v>7135</v>
      </c>
      <c r="G5379" s="20" t="s">
        <v>7591</v>
      </c>
      <c r="H5379" s="20"/>
      <c r="I5379" s="20" t="s">
        <v>15917</v>
      </c>
      <c r="J5379" s="20" t="s">
        <v>15922</v>
      </c>
      <c r="K5379" s="20" t="s">
        <v>7109</v>
      </c>
      <c r="L5379" s="20" t="s">
        <v>4111</v>
      </c>
      <c r="M5379" s="20" t="s">
        <v>7116</v>
      </c>
      <c r="N5379" s="20" t="s">
        <v>15902</v>
      </c>
      <c r="O5379" s="20" t="s">
        <v>15922</v>
      </c>
      <c r="P5379" s="201" t="n">
        <v>43730</v>
      </c>
      <c r="Q5379" s="201" t="n">
        <v>43763</v>
      </c>
      <c r="R5379" s="20" t="n">
        <v>1</v>
      </c>
      <c r="S5379" s="20" t="s">
        <v>7130</v>
      </c>
      <c r="T5379" s="20" t="n">
        <v>168.8541551</v>
      </c>
      <c r="U5379" s="20" t="n">
        <v>142.63198145</v>
      </c>
      <c r="V5379" s="20" t="n">
        <v>195.07632875</v>
      </c>
      <c r="W5379" s="20" t="s">
        <v>11510</v>
      </c>
      <c r="X5379" s="35"/>
      <c r="Y5379" s="35" t="n">
        <v>0</v>
      </c>
      <c r="Z5379" s="35" t="n">
        <v>1</v>
      </c>
      <c r="AE5379" s="94" t="e">
        <f aca="false" t="array" ref="AE5379:AK5379">_xlfn.torow(_xlfn.unique(_xlfn._xlws.filter(cat_table[Subsector],$E5379=cat_table[Sector],"")))</f>
        <v>#NAME?</v>
      </c>
      <c r="AF5379" s="94" t="e">
        <v>#NAME?</v>
      </c>
      <c r="AG5379" s="94" t="e">
        <v>#NAME?</v>
      </c>
      <c r="AH5379" s="94" t="e">
        <v>#NAME?</v>
      </c>
      <c r="AI5379" s="94" t="e">
        <v>#NAME?</v>
      </c>
      <c r="AJ5379" s="94" t="e">
        <v>#NAME?</v>
      </c>
      <c r="AK5379" s="94" t="e">
        <v>#NAME?</v>
      </c>
      <c r="AO5379" s="94" t="e">
        <f aca="false" t="array" ref="AO5379:AT5379">_xlfn.torow(_xlfn.unique(_xlfn._xlws.filter(cat_table[Sub-subsector],($E5379=cat_table[Sector])*($F5379=cat_table[Subsector]),"")))</f>
        <v>#NAME?</v>
      </c>
      <c r="AP5379" s="94" t="e">
        <v>#NAME?</v>
      </c>
      <c r="AQ5379" s="94" t="e">
        <v>#NAME?</v>
      </c>
      <c r="AR5379" s="94" t="e">
        <v>#NAME?</v>
      </c>
      <c r="AS5379" s="94" t="e">
        <v>#NAME?</v>
      </c>
      <c r="AT5379" s="94" t="e">
        <v>#NAME?</v>
      </c>
    </row>
    <row r="5380" customFormat="false" ht="15" hidden="false" customHeight="true" outlineLevel="0" collapsed="false">
      <c r="A5380" s="20" t="s">
        <v>16431</v>
      </c>
      <c r="B5380" s="20" t="str">
        <f aca="false">INDEX(Table2[], MATCH(L5380, Location_ID!$D$2:$D$3098, 0), 1)</f>
        <v>f7d24e45-f891-4393-8121-d2db2cfa081d</v>
      </c>
      <c r="C5380" s="20" t="s">
        <v>1585</v>
      </c>
      <c r="D5380" s="230" t="s">
        <v>354</v>
      </c>
      <c r="E5380" s="20" t="s">
        <v>7134</v>
      </c>
      <c r="F5380" s="20" t="s">
        <v>7135</v>
      </c>
      <c r="G5380" s="20" t="s">
        <v>7591</v>
      </c>
      <c r="H5380" s="20"/>
      <c r="I5380" s="20" t="s">
        <v>15917</v>
      </c>
      <c r="J5380" s="20" t="s">
        <v>15922</v>
      </c>
      <c r="K5380" s="20" t="s">
        <v>7109</v>
      </c>
      <c r="L5380" s="20" t="s">
        <v>4113</v>
      </c>
      <c r="M5380" s="20" t="s">
        <v>7116</v>
      </c>
      <c r="N5380" s="20" t="s">
        <v>15902</v>
      </c>
      <c r="O5380" s="20" t="s">
        <v>15922</v>
      </c>
      <c r="P5380" s="201" t="n">
        <v>43730</v>
      </c>
      <c r="Q5380" s="201" t="n">
        <v>43763</v>
      </c>
      <c r="R5380" s="20" t="n">
        <v>1</v>
      </c>
      <c r="S5380" s="20" t="s">
        <v>7130</v>
      </c>
      <c r="T5380" s="20" t="n">
        <v>201.2847487</v>
      </c>
      <c r="U5380" s="20" t="n">
        <v>148.36297266</v>
      </c>
      <c r="V5380" s="20" t="n">
        <v>254.20652474</v>
      </c>
      <c r="W5380" s="20" t="s">
        <v>11510</v>
      </c>
      <c r="X5380" s="35"/>
      <c r="Y5380" s="35" t="n">
        <v>0</v>
      </c>
      <c r="Z5380" s="35" t="n">
        <v>1</v>
      </c>
      <c r="AE5380" s="94" t="e">
        <f aca="false" t="array" ref="AE5380:AK5380">_xlfn.torow(_xlfn.unique(_xlfn._xlws.filter(cat_table[Subsector],$E5380=cat_table[Sector],"")))</f>
        <v>#NAME?</v>
      </c>
      <c r="AF5380" s="94" t="e">
        <v>#NAME?</v>
      </c>
      <c r="AG5380" s="94" t="e">
        <v>#NAME?</v>
      </c>
      <c r="AH5380" s="94" t="e">
        <v>#NAME?</v>
      </c>
      <c r="AI5380" s="94" t="e">
        <v>#NAME?</v>
      </c>
      <c r="AJ5380" s="94" t="e">
        <v>#NAME?</v>
      </c>
      <c r="AK5380" s="94" t="e">
        <v>#NAME?</v>
      </c>
      <c r="AO5380" s="94" t="e">
        <f aca="false" t="array" ref="AO5380:AT5380">_xlfn.torow(_xlfn.unique(_xlfn._xlws.filter(cat_table[Sub-subsector],($E5380=cat_table[Sector])*($F5380=cat_table[Subsector]),"")))</f>
        <v>#NAME?</v>
      </c>
      <c r="AP5380" s="94" t="e">
        <v>#NAME?</v>
      </c>
      <c r="AQ5380" s="94" t="e">
        <v>#NAME?</v>
      </c>
      <c r="AR5380" s="94" t="e">
        <v>#NAME?</v>
      </c>
      <c r="AS5380" s="94" t="e">
        <v>#NAME?</v>
      </c>
      <c r="AT5380" s="94" t="e">
        <v>#NAME?</v>
      </c>
    </row>
    <row r="5381" customFormat="false" ht="15" hidden="false" customHeight="true" outlineLevel="0" collapsed="false">
      <c r="A5381" s="20" t="s">
        <v>16432</v>
      </c>
      <c r="B5381" s="20" t="str">
        <f aca="false">INDEX(Table2[], MATCH(L5381, Location_ID!$D$2:$D$3098, 0), 1)</f>
        <v>1a4cd4fb-9e2d-484f-a8a1-e552d46ac6a0</v>
      </c>
      <c r="C5381" s="20" t="s">
        <v>1585</v>
      </c>
      <c r="D5381" s="230" t="s">
        <v>354</v>
      </c>
      <c r="E5381" s="20" t="s">
        <v>7134</v>
      </c>
      <c r="F5381" s="20" t="s">
        <v>7135</v>
      </c>
      <c r="G5381" s="20" t="s">
        <v>7591</v>
      </c>
      <c r="H5381" s="20"/>
      <c r="I5381" s="20" t="s">
        <v>15917</v>
      </c>
      <c r="J5381" s="20" t="s">
        <v>15932</v>
      </c>
      <c r="K5381" s="20" t="s">
        <v>7109</v>
      </c>
      <c r="L5381" s="20" t="s">
        <v>4115</v>
      </c>
      <c r="M5381" s="20" t="s">
        <v>7116</v>
      </c>
      <c r="N5381" s="20" t="s">
        <v>15902</v>
      </c>
      <c r="O5381" s="20" t="s">
        <v>15932</v>
      </c>
      <c r="P5381" s="201" t="n">
        <v>43730</v>
      </c>
      <c r="Q5381" s="201" t="n">
        <v>43763</v>
      </c>
      <c r="R5381" s="20" t="n">
        <v>1</v>
      </c>
      <c r="S5381" s="20" t="s">
        <v>7130</v>
      </c>
      <c r="T5381" s="20" t="n">
        <v>143.2537117</v>
      </c>
      <c r="U5381" s="20" t="n">
        <v>109.40597375</v>
      </c>
      <c r="V5381" s="20" t="n">
        <v>177.10144965</v>
      </c>
      <c r="W5381" s="20" t="s">
        <v>11510</v>
      </c>
      <c r="X5381" s="35"/>
      <c r="Y5381" s="35" t="n">
        <v>0</v>
      </c>
      <c r="Z5381" s="35" t="n">
        <v>1</v>
      </c>
      <c r="AE5381" s="94" t="e">
        <f aca="false" t="array" ref="AE5381:AK5381">_xlfn.torow(_xlfn.unique(_xlfn._xlws.filter(cat_table[Subsector],$E5381=cat_table[Sector],"")))</f>
        <v>#NAME?</v>
      </c>
      <c r="AF5381" s="94" t="e">
        <v>#NAME?</v>
      </c>
      <c r="AG5381" s="94" t="e">
        <v>#NAME?</v>
      </c>
      <c r="AH5381" s="94" t="e">
        <v>#NAME?</v>
      </c>
      <c r="AI5381" s="94" t="e">
        <v>#NAME?</v>
      </c>
      <c r="AJ5381" s="94" t="e">
        <v>#NAME?</v>
      </c>
      <c r="AK5381" s="94" t="e">
        <v>#NAME?</v>
      </c>
      <c r="AO5381" s="94" t="e">
        <f aca="false" t="array" ref="AO5381:AT5381">_xlfn.torow(_xlfn.unique(_xlfn._xlws.filter(cat_table[Sub-subsector],($E5381=cat_table[Sector])*($F5381=cat_table[Subsector]),"")))</f>
        <v>#NAME?</v>
      </c>
      <c r="AP5381" s="94" t="e">
        <v>#NAME?</v>
      </c>
      <c r="AQ5381" s="94" t="e">
        <v>#NAME?</v>
      </c>
      <c r="AR5381" s="94" t="e">
        <v>#NAME?</v>
      </c>
      <c r="AS5381" s="94" t="e">
        <v>#NAME?</v>
      </c>
      <c r="AT5381" s="94" t="e">
        <v>#NAME?</v>
      </c>
    </row>
    <row r="5382" customFormat="false" ht="15" hidden="false" customHeight="true" outlineLevel="0" collapsed="false">
      <c r="A5382" s="20" t="s">
        <v>16433</v>
      </c>
      <c r="B5382" s="20" t="str">
        <f aca="false">INDEX(Table2[], MATCH(L5382, Location_ID!$D$2:$D$3098, 0), 1)</f>
        <v>9d52f149-7c71-481b-a6ca-c223c98f043c</v>
      </c>
      <c r="C5382" s="20" t="s">
        <v>1585</v>
      </c>
      <c r="D5382" s="230" t="s">
        <v>354</v>
      </c>
      <c r="E5382" s="20" t="s">
        <v>7134</v>
      </c>
      <c r="F5382" s="20" t="s">
        <v>7135</v>
      </c>
      <c r="G5382" s="20" t="s">
        <v>7591</v>
      </c>
      <c r="H5382" s="20"/>
      <c r="I5382" s="20" t="s">
        <v>15917</v>
      </c>
      <c r="J5382" s="20" t="s">
        <v>15927</v>
      </c>
      <c r="K5382" s="20" t="s">
        <v>7109</v>
      </c>
      <c r="L5382" s="20" t="s">
        <v>4117</v>
      </c>
      <c r="M5382" s="20" t="s">
        <v>7116</v>
      </c>
      <c r="N5382" s="20" t="s">
        <v>15902</v>
      </c>
      <c r="O5382" s="20" t="s">
        <v>15927</v>
      </c>
      <c r="P5382" s="201" t="n">
        <v>43730</v>
      </c>
      <c r="Q5382" s="201" t="n">
        <v>43763</v>
      </c>
      <c r="R5382" s="20" t="n">
        <v>1</v>
      </c>
      <c r="S5382" s="20" t="s">
        <v>7130</v>
      </c>
      <c r="T5382" s="20" t="n">
        <v>89.5978911</v>
      </c>
      <c r="U5382" s="20" t="n">
        <v>69.20310056</v>
      </c>
      <c r="V5382" s="20" t="n">
        <v>109.99268164</v>
      </c>
      <c r="W5382" s="20" t="s">
        <v>11510</v>
      </c>
      <c r="X5382" s="35"/>
      <c r="Y5382" s="35" t="n">
        <v>0</v>
      </c>
      <c r="Z5382" s="35" t="n">
        <v>1</v>
      </c>
      <c r="AE5382" s="94" t="e">
        <f aca="false" t="array" ref="AE5382:AK5382">_xlfn.torow(_xlfn.unique(_xlfn._xlws.filter(cat_table[Subsector],$E5382=cat_table[Sector],"")))</f>
        <v>#NAME?</v>
      </c>
      <c r="AF5382" s="94" t="e">
        <v>#NAME?</v>
      </c>
      <c r="AG5382" s="94" t="e">
        <v>#NAME?</v>
      </c>
      <c r="AH5382" s="94" t="e">
        <v>#NAME?</v>
      </c>
      <c r="AI5382" s="94" t="e">
        <v>#NAME?</v>
      </c>
      <c r="AJ5382" s="94" t="e">
        <v>#NAME?</v>
      </c>
      <c r="AK5382" s="94" t="e">
        <v>#NAME?</v>
      </c>
      <c r="AO5382" s="94" t="e">
        <f aca="false" t="array" ref="AO5382:AT5382">_xlfn.torow(_xlfn.unique(_xlfn._xlws.filter(cat_table[Sub-subsector],($E5382=cat_table[Sector])*($F5382=cat_table[Subsector]),"")))</f>
        <v>#NAME?</v>
      </c>
      <c r="AP5382" s="94" t="e">
        <v>#NAME?</v>
      </c>
      <c r="AQ5382" s="94" t="e">
        <v>#NAME?</v>
      </c>
      <c r="AR5382" s="94" t="e">
        <v>#NAME?</v>
      </c>
      <c r="AS5382" s="94" t="e">
        <v>#NAME?</v>
      </c>
      <c r="AT5382" s="94" t="e">
        <v>#NAME?</v>
      </c>
    </row>
    <row r="5383" customFormat="false" ht="15" hidden="false" customHeight="true" outlineLevel="0" collapsed="false">
      <c r="A5383" s="20" t="s">
        <v>16434</v>
      </c>
      <c r="B5383" s="20" t="str">
        <f aca="false">INDEX(Table2[], MATCH(L5383, Location_ID!$D$2:$D$3098, 0), 1)</f>
        <v>154e196f-11d0-4437-bebd-a377ec4f7331</v>
      </c>
      <c r="C5383" s="20" t="s">
        <v>1585</v>
      </c>
      <c r="D5383" s="230" t="s">
        <v>354</v>
      </c>
      <c r="E5383" s="20" t="s">
        <v>7134</v>
      </c>
      <c r="F5383" s="20" t="s">
        <v>7135</v>
      </c>
      <c r="G5383" s="20" t="s">
        <v>7591</v>
      </c>
      <c r="H5383" s="20"/>
      <c r="I5383" s="20" t="s">
        <v>15917</v>
      </c>
      <c r="J5383" s="20" t="s">
        <v>15922</v>
      </c>
      <c r="K5383" s="20" t="s">
        <v>7109</v>
      </c>
      <c r="L5383" s="20" t="s">
        <v>4119</v>
      </c>
      <c r="M5383" s="20" t="s">
        <v>7116</v>
      </c>
      <c r="N5383" s="20" t="s">
        <v>15902</v>
      </c>
      <c r="O5383" s="20" t="s">
        <v>15922</v>
      </c>
      <c r="P5383" s="201" t="n">
        <v>43730</v>
      </c>
      <c r="Q5383" s="201" t="n">
        <v>43763</v>
      </c>
      <c r="R5383" s="20" t="n">
        <v>1</v>
      </c>
      <c r="S5383" s="20" t="s">
        <v>7130</v>
      </c>
      <c r="T5383" s="20" t="n">
        <v>439.0284893</v>
      </c>
      <c r="U5383" s="20" t="n">
        <v>259.1888134</v>
      </c>
      <c r="V5383" s="20" t="n">
        <v>618.8681652</v>
      </c>
      <c r="W5383" s="20" t="s">
        <v>11510</v>
      </c>
      <c r="X5383" s="35"/>
      <c r="Y5383" s="35" t="n">
        <v>0</v>
      </c>
      <c r="Z5383" s="35" t="n">
        <v>1</v>
      </c>
      <c r="AE5383" s="94" t="e">
        <f aca="false" t="array" ref="AE5383:AK5383">_xlfn.torow(_xlfn.unique(_xlfn._xlws.filter(cat_table[Subsector],$E5383=cat_table[Sector],"")))</f>
        <v>#NAME?</v>
      </c>
      <c r="AF5383" s="94" t="e">
        <v>#NAME?</v>
      </c>
      <c r="AG5383" s="94" t="e">
        <v>#NAME?</v>
      </c>
      <c r="AH5383" s="94" t="e">
        <v>#NAME?</v>
      </c>
      <c r="AI5383" s="94" t="e">
        <v>#NAME?</v>
      </c>
      <c r="AJ5383" s="94" t="e">
        <v>#NAME?</v>
      </c>
      <c r="AK5383" s="94" t="e">
        <v>#NAME?</v>
      </c>
      <c r="AO5383" s="94" t="e">
        <f aca="false" t="array" ref="AO5383:AT5383">_xlfn.torow(_xlfn.unique(_xlfn._xlws.filter(cat_table[Sub-subsector],($E5383=cat_table[Sector])*($F5383=cat_table[Subsector]),"")))</f>
        <v>#NAME?</v>
      </c>
      <c r="AP5383" s="94" t="e">
        <v>#NAME?</v>
      </c>
      <c r="AQ5383" s="94" t="e">
        <v>#NAME?</v>
      </c>
      <c r="AR5383" s="94" t="e">
        <v>#NAME?</v>
      </c>
      <c r="AS5383" s="94" t="e">
        <v>#NAME?</v>
      </c>
      <c r="AT5383" s="94" t="e">
        <v>#NAME?</v>
      </c>
    </row>
    <row r="5384" customFormat="false" ht="15" hidden="false" customHeight="true" outlineLevel="0" collapsed="false">
      <c r="A5384" s="20" t="s">
        <v>16435</v>
      </c>
      <c r="B5384" s="20" t="str">
        <f aca="false">INDEX(Table2[], MATCH(L5384, Location_ID!$D$2:$D$3098, 0), 1)</f>
        <v>f34fe2b7-8592-4dd5-8b36-ac6a6951a44e</v>
      </c>
      <c r="C5384" s="20" t="s">
        <v>1585</v>
      </c>
      <c r="D5384" s="230" t="s">
        <v>354</v>
      </c>
      <c r="E5384" s="20" t="s">
        <v>7134</v>
      </c>
      <c r="F5384" s="20" t="s">
        <v>7135</v>
      </c>
      <c r="G5384" s="20" t="s">
        <v>7591</v>
      </c>
      <c r="H5384" s="20"/>
      <c r="I5384" s="20" t="s">
        <v>15917</v>
      </c>
      <c r="J5384" s="20" t="s">
        <v>15922</v>
      </c>
      <c r="K5384" s="20" t="s">
        <v>7109</v>
      </c>
      <c r="L5384" s="20" t="s">
        <v>4121</v>
      </c>
      <c r="M5384" s="20" t="s">
        <v>7116</v>
      </c>
      <c r="N5384" s="20" t="s">
        <v>15902</v>
      </c>
      <c r="O5384" s="20" t="s">
        <v>15922</v>
      </c>
      <c r="P5384" s="201" t="n">
        <v>43730</v>
      </c>
      <c r="Q5384" s="201" t="n">
        <v>43763</v>
      </c>
      <c r="R5384" s="20" t="n">
        <v>1</v>
      </c>
      <c r="S5384" s="20" t="s">
        <v>7130</v>
      </c>
      <c r="T5384" s="20" t="n">
        <v>81.1678609</v>
      </c>
      <c r="U5384" s="20" t="n">
        <v>52.28019056</v>
      </c>
      <c r="V5384" s="20" t="n">
        <v>110.05553124</v>
      </c>
      <c r="W5384" s="20" t="s">
        <v>11510</v>
      </c>
      <c r="X5384" s="35"/>
      <c r="Y5384" s="35" t="n">
        <v>0</v>
      </c>
      <c r="Z5384" s="35" t="n">
        <v>1</v>
      </c>
      <c r="AE5384" s="94" t="e">
        <f aca="false" t="array" ref="AE5384:AK5384">_xlfn.torow(_xlfn.unique(_xlfn._xlws.filter(cat_table[Subsector],$E5384=cat_table[Sector],"")))</f>
        <v>#NAME?</v>
      </c>
      <c r="AF5384" s="94" t="e">
        <v>#NAME?</v>
      </c>
      <c r="AG5384" s="94" t="e">
        <v>#NAME?</v>
      </c>
      <c r="AH5384" s="94" t="e">
        <v>#NAME?</v>
      </c>
      <c r="AI5384" s="94" t="e">
        <v>#NAME?</v>
      </c>
      <c r="AJ5384" s="94" t="e">
        <v>#NAME?</v>
      </c>
      <c r="AK5384" s="94" t="e">
        <v>#NAME?</v>
      </c>
      <c r="AO5384" s="94" t="e">
        <f aca="false" t="array" ref="AO5384:AT5384">_xlfn.torow(_xlfn.unique(_xlfn._xlws.filter(cat_table[Sub-subsector],($E5384=cat_table[Sector])*($F5384=cat_table[Subsector]),"")))</f>
        <v>#NAME?</v>
      </c>
      <c r="AP5384" s="94" t="e">
        <v>#NAME?</v>
      </c>
      <c r="AQ5384" s="94" t="e">
        <v>#NAME?</v>
      </c>
      <c r="AR5384" s="94" t="e">
        <v>#NAME?</v>
      </c>
      <c r="AS5384" s="94" t="e">
        <v>#NAME?</v>
      </c>
      <c r="AT5384" s="94" t="e">
        <v>#NAME?</v>
      </c>
    </row>
    <row r="5385" customFormat="false" ht="15" hidden="false" customHeight="true" outlineLevel="0" collapsed="false">
      <c r="A5385" s="20" t="s">
        <v>16436</v>
      </c>
      <c r="B5385" s="20" t="str">
        <f aca="false">INDEX(Table2[], MATCH(L5385, Location_ID!$D$2:$D$3098, 0), 1)</f>
        <v>781fe939-2cf1-4bef-b704-1a56be5b188a</v>
      </c>
      <c r="C5385" s="20" t="s">
        <v>1585</v>
      </c>
      <c r="D5385" s="230" t="s">
        <v>354</v>
      </c>
      <c r="E5385" s="20" t="s">
        <v>7134</v>
      </c>
      <c r="F5385" s="20" t="s">
        <v>7135</v>
      </c>
      <c r="G5385" s="20" t="s">
        <v>7591</v>
      </c>
      <c r="H5385" s="20"/>
      <c r="I5385" s="20" t="s">
        <v>15917</v>
      </c>
      <c r="J5385" s="20" t="s">
        <v>15922</v>
      </c>
      <c r="K5385" s="20" t="s">
        <v>7109</v>
      </c>
      <c r="L5385" s="20" t="s">
        <v>4123</v>
      </c>
      <c r="M5385" s="20" t="s">
        <v>7116</v>
      </c>
      <c r="N5385" s="20" t="s">
        <v>15902</v>
      </c>
      <c r="O5385" s="20" t="s">
        <v>15922</v>
      </c>
      <c r="P5385" s="201" t="n">
        <v>43730</v>
      </c>
      <c r="Q5385" s="201" t="n">
        <v>43763</v>
      </c>
      <c r="R5385" s="20" t="n">
        <v>1</v>
      </c>
      <c r="S5385" s="20" t="s">
        <v>7130</v>
      </c>
      <c r="T5385" s="20" t="n">
        <v>166.0633351</v>
      </c>
      <c r="U5385" s="20" t="n">
        <v>114.72221915</v>
      </c>
      <c r="V5385" s="20" t="n">
        <v>217.40445105</v>
      </c>
      <c r="W5385" s="20" t="s">
        <v>11510</v>
      </c>
      <c r="X5385" s="35"/>
      <c r="Y5385" s="35" t="n">
        <v>0</v>
      </c>
      <c r="Z5385" s="35" t="n">
        <v>1</v>
      </c>
      <c r="AE5385" s="94" t="e">
        <f aca="false" t="array" ref="AE5385:AK5385">_xlfn.torow(_xlfn.unique(_xlfn._xlws.filter(cat_table[Subsector],$E5385=cat_table[Sector],"")))</f>
        <v>#NAME?</v>
      </c>
      <c r="AF5385" s="94" t="e">
        <v>#NAME?</v>
      </c>
      <c r="AG5385" s="94" t="e">
        <v>#NAME?</v>
      </c>
      <c r="AH5385" s="94" t="e">
        <v>#NAME?</v>
      </c>
      <c r="AI5385" s="94" t="e">
        <v>#NAME?</v>
      </c>
      <c r="AJ5385" s="94" t="e">
        <v>#NAME?</v>
      </c>
      <c r="AK5385" s="94" t="e">
        <v>#NAME?</v>
      </c>
      <c r="AO5385" s="94" t="e">
        <f aca="false" t="array" ref="AO5385:AT5385">_xlfn.torow(_xlfn.unique(_xlfn._xlws.filter(cat_table[Sub-subsector],($E5385=cat_table[Sector])*($F5385=cat_table[Subsector]),"")))</f>
        <v>#NAME?</v>
      </c>
      <c r="AP5385" s="94" t="e">
        <v>#NAME?</v>
      </c>
      <c r="AQ5385" s="94" t="e">
        <v>#NAME?</v>
      </c>
      <c r="AR5385" s="94" t="e">
        <v>#NAME?</v>
      </c>
      <c r="AS5385" s="94" t="e">
        <v>#NAME?</v>
      </c>
      <c r="AT5385" s="94" t="e">
        <v>#NAME?</v>
      </c>
    </row>
    <row r="5386" customFormat="false" ht="15" hidden="false" customHeight="true" outlineLevel="0" collapsed="false">
      <c r="A5386" s="20" t="s">
        <v>16437</v>
      </c>
      <c r="B5386" s="20" t="str">
        <f aca="false">INDEX(Table2[], MATCH(L5386, Location_ID!$D$2:$D$3098, 0), 1)</f>
        <v>4b3f3d78-dc33-4dce-8f1e-d949506c222e</v>
      </c>
      <c r="C5386" s="20" t="s">
        <v>1585</v>
      </c>
      <c r="D5386" s="230" t="s">
        <v>354</v>
      </c>
      <c r="E5386" s="20" t="s">
        <v>7134</v>
      </c>
      <c r="F5386" s="20" t="s">
        <v>7135</v>
      </c>
      <c r="G5386" s="20" t="s">
        <v>7591</v>
      </c>
      <c r="H5386" s="20"/>
      <c r="I5386" s="20" t="s">
        <v>15917</v>
      </c>
      <c r="J5386" s="20" t="s">
        <v>15927</v>
      </c>
      <c r="K5386" s="20" t="s">
        <v>7109</v>
      </c>
      <c r="L5386" s="20" t="s">
        <v>4125</v>
      </c>
      <c r="M5386" s="20" t="s">
        <v>7116</v>
      </c>
      <c r="N5386" s="20" t="s">
        <v>15902</v>
      </c>
      <c r="O5386" s="20" t="s">
        <v>15927</v>
      </c>
      <c r="P5386" s="201" t="n">
        <v>43730</v>
      </c>
      <c r="Q5386" s="201" t="n">
        <v>43763</v>
      </c>
      <c r="R5386" s="20" t="n">
        <v>1</v>
      </c>
      <c r="S5386" s="20" t="s">
        <v>7130</v>
      </c>
      <c r="T5386" s="20" t="n">
        <v>62.01611483</v>
      </c>
      <c r="U5386" s="20" t="n">
        <v>43.33716819</v>
      </c>
      <c r="V5386" s="20" t="n">
        <v>80.69506147</v>
      </c>
      <c r="W5386" s="20" t="s">
        <v>11510</v>
      </c>
      <c r="X5386" s="35"/>
      <c r="Y5386" s="35" t="n">
        <v>0</v>
      </c>
      <c r="Z5386" s="35" t="n">
        <v>1</v>
      </c>
      <c r="AE5386" s="94" t="e">
        <f aca="false" t="array" ref="AE5386:AK5386">_xlfn.torow(_xlfn.unique(_xlfn._xlws.filter(cat_table[Subsector],$E5386=cat_table[Sector],"")))</f>
        <v>#NAME?</v>
      </c>
      <c r="AF5386" s="94" t="e">
        <v>#NAME?</v>
      </c>
      <c r="AG5386" s="94" t="e">
        <v>#NAME?</v>
      </c>
      <c r="AH5386" s="94" t="e">
        <v>#NAME?</v>
      </c>
      <c r="AI5386" s="94" t="e">
        <v>#NAME?</v>
      </c>
      <c r="AJ5386" s="94" t="e">
        <v>#NAME?</v>
      </c>
      <c r="AK5386" s="94" t="e">
        <v>#NAME?</v>
      </c>
      <c r="AO5386" s="94" t="e">
        <f aca="false" t="array" ref="AO5386:AT5386">_xlfn.torow(_xlfn.unique(_xlfn._xlws.filter(cat_table[Sub-subsector],($E5386=cat_table[Sector])*($F5386=cat_table[Subsector]),"")))</f>
        <v>#NAME?</v>
      </c>
      <c r="AP5386" s="94" t="e">
        <v>#NAME?</v>
      </c>
      <c r="AQ5386" s="94" t="e">
        <v>#NAME?</v>
      </c>
      <c r="AR5386" s="94" t="e">
        <v>#NAME?</v>
      </c>
      <c r="AS5386" s="94" t="e">
        <v>#NAME?</v>
      </c>
      <c r="AT5386" s="94" t="e">
        <v>#NAME?</v>
      </c>
    </row>
    <row r="5387" customFormat="false" ht="15" hidden="false" customHeight="true" outlineLevel="0" collapsed="false">
      <c r="A5387" s="20" t="s">
        <v>16438</v>
      </c>
      <c r="B5387" s="20" t="str">
        <f aca="false">INDEX(Table2[], MATCH(L5387, Location_ID!$D$2:$D$3098, 0), 1)</f>
        <v>b0ceec1d-8914-4167-a296-d919e445178f</v>
      </c>
      <c r="C5387" s="20" t="s">
        <v>1585</v>
      </c>
      <c r="D5387" s="230" t="s">
        <v>354</v>
      </c>
      <c r="E5387" s="20" t="s">
        <v>7134</v>
      </c>
      <c r="F5387" s="20" t="s">
        <v>7135</v>
      </c>
      <c r="G5387" s="20" t="s">
        <v>7591</v>
      </c>
      <c r="H5387" s="20"/>
      <c r="I5387" s="20" t="s">
        <v>15917</v>
      </c>
      <c r="J5387" s="20" t="s">
        <v>15918</v>
      </c>
      <c r="K5387" s="20" t="s">
        <v>7109</v>
      </c>
      <c r="L5387" s="20" t="s">
        <v>4127</v>
      </c>
      <c r="M5387" s="20" t="s">
        <v>7116</v>
      </c>
      <c r="N5387" s="20" t="s">
        <v>15902</v>
      </c>
      <c r="O5387" s="20" t="s">
        <v>15918</v>
      </c>
      <c r="P5387" s="201" t="n">
        <v>43730</v>
      </c>
      <c r="Q5387" s="201" t="n">
        <v>43763</v>
      </c>
      <c r="R5387" s="20" t="n">
        <v>1</v>
      </c>
      <c r="S5387" s="20" t="s">
        <v>7130</v>
      </c>
      <c r="T5387" s="20" t="n">
        <v>41.40633688</v>
      </c>
      <c r="U5387" s="20" t="n">
        <v>28.74007399</v>
      </c>
      <c r="V5387" s="20" t="n">
        <v>54.07259977</v>
      </c>
      <c r="W5387" s="20" t="s">
        <v>11510</v>
      </c>
      <c r="X5387" s="35"/>
      <c r="Y5387" s="35" t="n">
        <v>0</v>
      </c>
      <c r="Z5387" s="35" t="n">
        <v>1</v>
      </c>
      <c r="AE5387" s="94" t="e">
        <f aca="false" t="array" ref="AE5387:AK5387">_xlfn.torow(_xlfn.unique(_xlfn._xlws.filter(cat_table[Subsector],$E5387=cat_table[Sector],"")))</f>
        <v>#NAME?</v>
      </c>
      <c r="AF5387" s="94" t="e">
        <v>#NAME?</v>
      </c>
      <c r="AG5387" s="94" t="e">
        <v>#NAME?</v>
      </c>
      <c r="AH5387" s="94" t="e">
        <v>#NAME?</v>
      </c>
      <c r="AI5387" s="94" t="e">
        <v>#NAME?</v>
      </c>
      <c r="AJ5387" s="94" t="e">
        <v>#NAME?</v>
      </c>
      <c r="AK5387" s="94" t="e">
        <v>#NAME?</v>
      </c>
      <c r="AO5387" s="94" t="e">
        <f aca="false" t="array" ref="AO5387:AT5387">_xlfn.torow(_xlfn.unique(_xlfn._xlws.filter(cat_table[Sub-subsector],($E5387=cat_table[Sector])*($F5387=cat_table[Subsector]),"")))</f>
        <v>#NAME?</v>
      </c>
      <c r="AP5387" s="94" t="e">
        <v>#NAME?</v>
      </c>
      <c r="AQ5387" s="94" t="e">
        <v>#NAME?</v>
      </c>
      <c r="AR5387" s="94" t="e">
        <v>#NAME?</v>
      </c>
      <c r="AS5387" s="94" t="e">
        <v>#NAME?</v>
      </c>
      <c r="AT5387" s="94" t="e">
        <v>#NAME?</v>
      </c>
    </row>
    <row r="5388" customFormat="false" ht="15" hidden="false" customHeight="true" outlineLevel="0" collapsed="false">
      <c r="A5388" s="20" t="s">
        <v>16439</v>
      </c>
      <c r="B5388" s="20" t="str">
        <f aca="false">INDEX(Table2[], MATCH(L5388, Location_ID!$D$2:$D$3098, 0), 1)</f>
        <v>7aa47887-1277-42eb-bbc9-60d73ec687ae</v>
      </c>
      <c r="C5388" s="20" t="s">
        <v>1585</v>
      </c>
      <c r="D5388" s="230" t="s">
        <v>354</v>
      </c>
      <c r="E5388" s="20" t="s">
        <v>7134</v>
      </c>
      <c r="F5388" s="20" t="s">
        <v>7135</v>
      </c>
      <c r="G5388" s="20" t="s">
        <v>7591</v>
      </c>
      <c r="H5388" s="20"/>
      <c r="I5388" s="20" t="s">
        <v>15917</v>
      </c>
      <c r="J5388" s="20" t="s">
        <v>15922</v>
      </c>
      <c r="K5388" s="20" t="s">
        <v>7109</v>
      </c>
      <c r="L5388" s="20" t="s">
        <v>4129</v>
      </c>
      <c r="M5388" s="20" t="s">
        <v>7116</v>
      </c>
      <c r="N5388" s="20" t="s">
        <v>15902</v>
      </c>
      <c r="O5388" s="20" t="s">
        <v>15922</v>
      </c>
      <c r="P5388" s="201" t="n">
        <v>43730</v>
      </c>
      <c r="Q5388" s="201" t="n">
        <v>43763</v>
      </c>
      <c r="R5388" s="20" t="n">
        <v>1</v>
      </c>
      <c r="S5388" s="20" t="s">
        <v>7130</v>
      </c>
      <c r="T5388" s="20" t="n">
        <v>99.83958064</v>
      </c>
      <c r="U5388" s="20" t="n">
        <v>71.07190515</v>
      </c>
      <c r="V5388" s="20" t="n">
        <v>128.60725613</v>
      </c>
      <c r="W5388" s="20" t="s">
        <v>11510</v>
      </c>
      <c r="X5388" s="35"/>
      <c r="Y5388" s="35" t="n">
        <v>0</v>
      </c>
      <c r="Z5388" s="35" t="n">
        <v>1</v>
      </c>
      <c r="AE5388" s="94" t="e">
        <f aca="false" t="array" ref="AE5388:AK5388">_xlfn.torow(_xlfn.unique(_xlfn._xlws.filter(cat_table[Subsector],$E5388=cat_table[Sector],"")))</f>
        <v>#NAME?</v>
      </c>
      <c r="AF5388" s="94" t="e">
        <v>#NAME?</v>
      </c>
      <c r="AG5388" s="94" t="e">
        <v>#NAME?</v>
      </c>
      <c r="AH5388" s="94" t="e">
        <v>#NAME?</v>
      </c>
      <c r="AI5388" s="94" t="e">
        <v>#NAME?</v>
      </c>
      <c r="AJ5388" s="94" t="e">
        <v>#NAME?</v>
      </c>
      <c r="AK5388" s="94" t="e">
        <v>#NAME?</v>
      </c>
      <c r="AO5388" s="94" t="e">
        <f aca="false" t="array" ref="AO5388:AT5388">_xlfn.torow(_xlfn.unique(_xlfn._xlws.filter(cat_table[Sub-subsector],($E5388=cat_table[Sector])*($F5388=cat_table[Subsector]),"")))</f>
        <v>#NAME?</v>
      </c>
      <c r="AP5388" s="94" t="e">
        <v>#NAME?</v>
      </c>
      <c r="AQ5388" s="94" t="e">
        <v>#NAME?</v>
      </c>
      <c r="AR5388" s="94" t="e">
        <v>#NAME?</v>
      </c>
      <c r="AS5388" s="94" t="e">
        <v>#NAME?</v>
      </c>
      <c r="AT5388" s="94" t="e">
        <v>#NAME?</v>
      </c>
    </row>
    <row r="5389" customFormat="false" ht="15" hidden="false" customHeight="true" outlineLevel="0" collapsed="false">
      <c r="A5389" s="20" t="s">
        <v>16440</v>
      </c>
      <c r="B5389" s="20" t="str">
        <f aca="false">INDEX(Table2[], MATCH(L5389, Location_ID!$D$2:$D$3098, 0), 1)</f>
        <v>b27dcfc4-330b-4d13-9db9-f3a310c150c0</v>
      </c>
      <c r="C5389" s="20" t="s">
        <v>1585</v>
      </c>
      <c r="D5389" s="230" t="s">
        <v>354</v>
      </c>
      <c r="E5389" s="20" t="s">
        <v>7134</v>
      </c>
      <c r="F5389" s="20" t="s">
        <v>7135</v>
      </c>
      <c r="G5389" s="20" t="s">
        <v>7591</v>
      </c>
      <c r="H5389" s="20"/>
      <c r="I5389" s="20" t="s">
        <v>15917</v>
      </c>
      <c r="J5389" s="20" t="s">
        <v>15918</v>
      </c>
      <c r="K5389" s="20" t="s">
        <v>7109</v>
      </c>
      <c r="L5389" s="20" t="s">
        <v>4131</v>
      </c>
      <c r="M5389" s="20" t="s">
        <v>7116</v>
      </c>
      <c r="N5389" s="20" t="s">
        <v>15902</v>
      </c>
      <c r="O5389" s="20" t="s">
        <v>15918</v>
      </c>
      <c r="P5389" s="201" t="n">
        <v>43730</v>
      </c>
      <c r="Q5389" s="201" t="n">
        <v>43763</v>
      </c>
      <c r="R5389" s="20" t="n">
        <v>1</v>
      </c>
      <c r="S5389" s="20" t="s">
        <v>7130</v>
      </c>
      <c r="T5389" s="20" t="n">
        <v>143.6824176</v>
      </c>
      <c r="U5389" s="20" t="n">
        <v>77.90755686</v>
      </c>
      <c r="V5389" s="20" t="n">
        <v>209.45727834</v>
      </c>
      <c r="W5389" s="20" t="s">
        <v>11510</v>
      </c>
      <c r="X5389" s="35"/>
      <c r="Y5389" s="35" t="n">
        <v>0</v>
      </c>
      <c r="Z5389" s="35" t="n">
        <v>1</v>
      </c>
      <c r="AE5389" s="94" t="e">
        <f aca="false" t="array" ref="AE5389:AK5389">_xlfn.torow(_xlfn.unique(_xlfn._xlws.filter(cat_table[Subsector],$E5389=cat_table[Sector],"")))</f>
        <v>#NAME?</v>
      </c>
      <c r="AF5389" s="94" t="e">
        <v>#NAME?</v>
      </c>
      <c r="AG5389" s="94" t="e">
        <v>#NAME?</v>
      </c>
      <c r="AH5389" s="94" t="e">
        <v>#NAME?</v>
      </c>
      <c r="AI5389" s="94" t="e">
        <v>#NAME?</v>
      </c>
      <c r="AJ5389" s="94" t="e">
        <v>#NAME?</v>
      </c>
      <c r="AK5389" s="94" t="e">
        <v>#NAME?</v>
      </c>
      <c r="AO5389" s="94" t="e">
        <f aca="false" t="array" ref="AO5389:AT5389">_xlfn.torow(_xlfn.unique(_xlfn._xlws.filter(cat_table[Sub-subsector],($E5389=cat_table[Sector])*($F5389=cat_table[Subsector]),"")))</f>
        <v>#NAME?</v>
      </c>
      <c r="AP5389" s="94" t="e">
        <v>#NAME?</v>
      </c>
      <c r="AQ5389" s="94" t="e">
        <v>#NAME?</v>
      </c>
      <c r="AR5389" s="94" t="e">
        <v>#NAME?</v>
      </c>
      <c r="AS5389" s="94" t="e">
        <v>#NAME?</v>
      </c>
      <c r="AT5389" s="94" t="e">
        <v>#NAME?</v>
      </c>
    </row>
    <row r="5390" customFormat="false" ht="15" hidden="false" customHeight="true" outlineLevel="0" collapsed="false">
      <c r="A5390" s="20" t="s">
        <v>16441</v>
      </c>
      <c r="B5390" s="20" t="str">
        <f aca="false">INDEX(Table2[], MATCH(L5390, Location_ID!$D$2:$D$3098, 0), 1)</f>
        <v>2db883c3-c357-40e9-8ae1-baa24551c349</v>
      </c>
      <c r="C5390" s="20" t="s">
        <v>1585</v>
      </c>
      <c r="D5390" s="230" t="s">
        <v>354</v>
      </c>
      <c r="E5390" s="20" t="s">
        <v>7134</v>
      </c>
      <c r="F5390" s="20" t="s">
        <v>7135</v>
      </c>
      <c r="G5390" s="20" t="s">
        <v>7591</v>
      </c>
      <c r="H5390" s="20"/>
      <c r="I5390" s="20" t="s">
        <v>15917</v>
      </c>
      <c r="J5390" s="20" t="s">
        <v>15918</v>
      </c>
      <c r="K5390" s="20" t="s">
        <v>7109</v>
      </c>
      <c r="L5390" s="20" t="s">
        <v>4133</v>
      </c>
      <c r="M5390" s="20" t="s">
        <v>7116</v>
      </c>
      <c r="N5390" s="20" t="s">
        <v>15902</v>
      </c>
      <c r="O5390" s="20" t="s">
        <v>15918</v>
      </c>
      <c r="P5390" s="201" t="n">
        <v>43730</v>
      </c>
      <c r="Q5390" s="201" t="n">
        <v>43763</v>
      </c>
      <c r="R5390" s="20" t="n">
        <v>1</v>
      </c>
      <c r="S5390" s="20" t="s">
        <v>7130</v>
      </c>
      <c r="T5390" s="20" t="n">
        <v>66.31038327</v>
      </c>
      <c r="U5390" s="20" t="n">
        <v>45.24614732</v>
      </c>
      <c r="V5390" s="20" t="n">
        <v>87.37461922</v>
      </c>
      <c r="W5390" s="20" t="s">
        <v>11510</v>
      </c>
      <c r="X5390" s="35"/>
      <c r="Y5390" s="35" t="n">
        <v>0</v>
      </c>
      <c r="Z5390" s="35" t="n">
        <v>1</v>
      </c>
      <c r="AE5390" s="94" t="e">
        <f aca="false" t="array" ref="AE5390:AK5390">_xlfn.torow(_xlfn.unique(_xlfn._xlws.filter(cat_table[Subsector],$E5390=cat_table[Sector],"")))</f>
        <v>#NAME?</v>
      </c>
      <c r="AF5390" s="94" t="e">
        <v>#NAME?</v>
      </c>
      <c r="AG5390" s="94" t="e">
        <v>#NAME?</v>
      </c>
      <c r="AH5390" s="94" t="e">
        <v>#NAME?</v>
      </c>
      <c r="AI5390" s="94" t="e">
        <v>#NAME?</v>
      </c>
      <c r="AJ5390" s="94" t="e">
        <v>#NAME?</v>
      </c>
      <c r="AK5390" s="94" t="e">
        <v>#NAME?</v>
      </c>
      <c r="AO5390" s="94" t="e">
        <f aca="false" t="array" ref="AO5390:AT5390">_xlfn.torow(_xlfn.unique(_xlfn._xlws.filter(cat_table[Sub-subsector],($E5390=cat_table[Sector])*($F5390=cat_table[Subsector]),"")))</f>
        <v>#NAME?</v>
      </c>
      <c r="AP5390" s="94" t="e">
        <v>#NAME?</v>
      </c>
      <c r="AQ5390" s="94" t="e">
        <v>#NAME?</v>
      </c>
      <c r="AR5390" s="94" t="e">
        <v>#NAME?</v>
      </c>
      <c r="AS5390" s="94" t="e">
        <v>#NAME?</v>
      </c>
      <c r="AT5390" s="94" t="e">
        <v>#NAME?</v>
      </c>
    </row>
    <row r="5391" customFormat="false" ht="15" hidden="false" customHeight="true" outlineLevel="0" collapsed="false">
      <c r="A5391" s="20" t="s">
        <v>16442</v>
      </c>
      <c r="B5391" s="20" t="str">
        <f aca="false">INDEX(Table2[], MATCH(L5391, Location_ID!$D$2:$D$3098, 0), 1)</f>
        <v>25566f67-da68-414b-879c-236295ceb2d8</v>
      </c>
      <c r="C5391" s="20" t="s">
        <v>1585</v>
      </c>
      <c r="D5391" s="230" t="s">
        <v>354</v>
      </c>
      <c r="E5391" s="20" t="s">
        <v>7134</v>
      </c>
      <c r="F5391" s="20" t="s">
        <v>7135</v>
      </c>
      <c r="G5391" s="20" t="s">
        <v>7591</v>
      </c>
      <c r="H5391" s="20"/>
      <c r="I5391" s="20" t="s">
        <v>15917</v>
      </c>
      <c r="J5391" s="20" t="s">
        <v>15932</v>
      </c>
      <c r="K5391" s="20" t="s">
        <v>7109</v>
      </c>
      <c r="L5391" s="20" t="s">
        <v>4135</v>
      </c>
      <c r="M5391" s="20" t="s">
        <v>7116</v>
      </c>
      <c r="N5391" s="20" t="s">
        <v>15902</v>
      </c>
      <c r="O5391" s="20" t="s">
        <v>15932</v>
      </c>
      <c r="P5391" s="201" t="n">
        <v>43730</v>
      </c>
      <c r="Q5391" s="201" t="n">
        <v>43763</v>
      </c>
      <c r="R5391" s="20" t="n">
        <v>1</v>
      </c>
      <c r="S5391" s="20" t="s">
        <v>7130</v>
      </c>
      <c r="T5391" s="20" t="n">
        <v>218.1938281</v>
      </c>
      <c r="U5391" s="20" t="n">
        <v>135.39870936</v>
      </c>
      <c r="V5391" s="20" t="n">
        <v>300.98894684</v>
      </c>
      <c r="W5391" s="20" t="s">
        <v>11510</v>
      </c>
      <c r="X5391" s="35"/>
      <c r="Y5391" s="35" t="n">
        <v>0</v>
      </c>
      <c r="Z5391" s="35" t="n">
        <v>1</v>
      </c>
      <c r="AE5391" s="94" t="e">
        <f aca="false" t="array" ref="AE5391:AK5391">_xlfn.torow(_xlfn.unique(_xlfn._xlws.filter(cat_table[Subsector],$E5391=cat_table[Sector],"")))</f>
        <v>#NAME?</v>
      </c>
      <c r="AF5391" s="94" t="e">
        <v>#NAME?</v>
      </c>
      <c r="AG5391" s="94" t="e">
        <v>#NAME?</v>
      </c>
      <c r="AH5391" s="94" t="e">
        <v>#NAME?</v>
      </c>
      <c r="AI5391" s="94" t="e">
        <v>#NAME?</v>
      </c>
      <c r="AJ5391" s="94" t="e">
        <v>#NAME?</v>
      </c>
      <c r="AK5391" s="94" t="e">
        <v>#NAME?</v>
      </c>
      <c r="AO5391" s="94" t="e">
        <f aca="false" t="array" ref="AO5391:AT5391">_xlfn.torow(_xlfn.unique(_xlfn._xlws.filter(cat_table[Sub-subsector],($E5391=cat_table[Sector])*($F5391=cat_table[Subsector]),"")))</f>
        <v>#NAME?</v>
      </c>
      <c r="AP5391" s="94" t="e">
        <v>#NAME?</v>
      </c>
      <c r="AQ5391" s="94" t="e">
        <v>#NAME?</v>
      </c>
      <c r="AR5391" s="94" t="e">
        <v>#NAME?</v>
      </c>
      <c r="AS5391" s="94" t="e">
        <v>#NAME?</v>
      </c>
      <c r="AT5391" s="94" t="e">
        <v>#NAME?</v>
      </c>
    </row>
    <row r="5392" customFormat="false" ht="15" hidden="false" customHeight="true" outlineLevel="0" collapsed="false">
      <c r="A5392" s="20" t="s">
        <v>16443</v>
      </c>
      <c r="B5392" s="20" t="str">
        <f aca="false">INDEX(Table2[], MATCH(L5392, Location_ID!$D$2:$D$3098, 0), 1)</f>
        <v>517853ca-466a-48e6-9275-6069623fb39e</v>
      </c>
      <c r="C5392" s="20" t="s">
        <v>1585</v>
      </c>
      <c r="D5392" s="230" t="s">
        <v>354</v>
      </c>
      <c r="E5392" s="20" t="s">
        <v>7134</v>
      </c>
      <c r="F5392" s="20" t="s">
        <v>7135</v>
      </c>
      <c r="G5392" s="20" t="s">
        <v>7591</v>
      </c>
      <c r="H5392" s="20"/>
      <c r="I5392" s="20" t="s">
        <v>15917</v>
      </c>
      <c r="J5392" s="20" t="s">
        <v>15932</v>
      </c>
      <c r="K5392" s="20" t="s">
        <v>7109</v>
      </c>
      <c r="L5392" s="20" t="s">
        <v>4137</v>
      </c>
      <c r="M5392" s="20" t="s">
        <v>7116</v>
      </c>
      <c r="N5392" s="20" t="s">
        <v>15902</v>
      </c>
      <c r="O5392" s="20" t="s">
        <v>15932</v>
      </c>
      <c r="P5392" s="201" t="n">
        <v>43730</v>
      </c>
      <c r="Q5392" s="201" t="n">
        <v>43763</v>
      </c>
      <c r="R5392" s="20" t="n">
        <v>1</v>
      </c>
      <c r="S5392" s="20" t="s">
        <v>7130</v>
      </c>
      <c r="T5392" s="20" t="n">
        <v>15.67873437</v>
      </c>
      <c r="U5392" s="20" t="n">
        <v>10.765753497</v>
      </c>
      <c r="V5392" s="20" t="n">
        <v>20.591715243</v>
      </c>
      <c r="W5392" s="20" t="s">
        <v>11510</v>
      </c>
      <c r="X5392" s="35"/>
      <c r="Y5392" s="35" t="n">
        <v>0</v>
      </c>
      <c r="Z5392" s="35" t="n">
        <v>1</v>
      </c>
      <c r="AE5392" s="94" t="e">
        <f aca="false" t="array" ref="AE5392:AK5392">_xlfn.torow(_xlfn.unique(_xlfn._xlws.filter(cat_table[Subsector],$E5392=cat_table[Sector],"")))</f>
        <v>#NAME?</v>
      </c>
      <c r="AF5392" s="94" t="e">
        <v>#NAME?</v>
      </c>
      <c r="AG5392" s="94" t="e">
        <v>#NAME?</v>
      </c>
      <c r="AH5392" s="94" t="e">
        <v>#NAME?</v>
      </c>
      <c r="AI5392" s="94" t="e">
        <v>#NAME?</v>
      </c>
      <c r="AJ5392" s="94" t="e">
        <v>#NAME?</v>
      </c>
      <c r="AK5392" s="94" t="e">
        <v>#NAME?</v>
      </c>
      <c r="AO5392" s="94" t="e">
        <f aca="false" t="array" ref="AO5392:AT5392">_xlfn.torow(_xlfn.unique(_xlfn._xlws.filter(cat_table[Sub-subsector],($E5392=cat_table[Sector])*($F5392=cat_table[Subsector]),"")))</f>
        <v>#NAME?</v>
      </c>
      <c r="AP5392" s="94" t="e">
        <v>#NAME?</v>
      </c>
      <c r="AQ5392" s="94" t="e">
        <v>#NAME?</v>
      </c>
      <c r="AR5392" s="94" t="e">
        <v>#NAME?</v>
      </c>
      <c r="AS5392" s="94" t="e">
        <v>#NAME?</v>
      </c>
      <c r="AT5392" s="94" t="e">
        <v>#NAME?</v>
      </c>
    </row>
    <row r="5393" customFormat="false" ht="15" hidden="false" customHeight="true" outlineLevel="0" collapsed="false">
      <c r="A5393" s="20" t="s">
        <v>16444</v>
      </c>
      <c r="B5393" s="20" t="str">
        <f aca="false">INDEX(Table2[], MATCH(L5393, Location_ID!$D$2:$D$3098, 0), 1)</f>
        <v>ca94facc-a589-4cb3-87e0-25f09983831b</v>
      </c>
      <c r="C5393" s="20" t="s">
        <v>1585</v>
      </c>
      <c r="D5393" s="230" t="s">
        <v>354</v>
      </c>
      <c r="E5393" s="20" t="s">
        <v>7134</v>
      </c>
      <c r="F5393" s="20" t="s">
        <v>7135</v>
      </c>
      <c r="G5393" s="20" t="s">
        <v>7591</v>
      </c>
      <c r="H5393" s="20"/>
      <c r="I5393" s="20" t="s">
        <v>15917</v>
      </c>
      <c r="J5393" s="20" t="s">
        <v>15918</v>
      </c>
      <c r="K5393" s="20" t="s">
        <v>7109</v>
      </c>
      <c r="L5393" s="20" t="s">
        <v>4139</v>
      </c>
      <c r="M5393" s="20" t="s">
        <v>7116</v>
      </c>
      <c r="N5393" s="20" t="s">
        <v>15902</v>
      </c>
      <c r="O5393" s="20" t="s">
        <v>15918</v>
      </c>
      <c r="P5393" s="201" t="n">
        <v>43730</v>
      </c>
      <c r="Q5393" s="201" t="n">
        <v>43763</v>
      </c>
      <c r="R5393" s="20" t="n">
        <v>1</v>
      </c>
      <c r="S5393" s="20" t="s">
        <v>7130</v>
      </c>
      <c r="T5393" s="20" t="n">
        <v>134.270824</v>
      </c>
      <c r="U5393" s="20" t="n">
        <v>90.90493569</v>
      </c>
      <c r="V5393" s="20" t="n">
        <v>177.63671231</v>
      </c>
      <c r="W5393" s="20" t="s">
        <v>11510</v>
      </c>
      <c r="X5393" s="35"/>
      <c r="Y5393" s="35" t="n">
        <v>0</v>
      </c>
      <c r="Z5393" s="35" t="n">
        <v>1</v>
      </c>
      <c r="AE5393" s="94" t="e">
        <f aca="false" t="array" ref="AE5393:AK5393">_xlfn.torow(_xlfn.unique(_xlfn._xlws.filter(cat_table[Subsector],$E5393=cat_table[Sector],"")))</f>
        <v>#NAME?</v>
      </c>
      <c r="AF5393" s="94" t="e">
        <v>#NAME?</v>
      </c>
      <c r="AG5393" s="94" t="e">
        <v>#NAME?</v>
      </c>
      <c r="AH5393" s="94" t="e">
        <v>#NAME?</v>
      </c>
      <c r="AI5393" s="94" t="e">
        <v>#NAME?</v>
      </c>
      <c r="AJ5393" s="94" t="e">
        <v>#NAME?</v>
      </c>
      <c r="AK5393" s="94" t="e">
        <v>#NAME?</v>
      </c>
      <c r="AO5393" s="94" t="e">
        <f aca="false" t="array" ref="AO5393:AT5393">_xlfn.torow(_xlfn.unique(_xlfn._xlws.filter(cat_table[Sub-subsector],($E5393=cat_table[Sector])*($F5393=cat_table[Subsector]),"")))</f>
        <v>#NAME?</v>
      </c>
      <c r="AP5393" s="94" t="e">
        <v>#NAME?</v>
      </c>
      <c r="AQ5393" s="94" t="e">
        <v>#NAME?</v>
      </c>
      <c r="AR5393" s="94" t="e">
        <v>#NAME?</v>
      </c>
      <c r="AS5393" s="94" t="e">
        <v>#NAME?</v>
      </c>
      <c r="AT5393" s="94" t="e">
        <v>#NAME?</v>
      </c>
    </row>
    <row r="5394" customFormat="false" ht="15" hidden="false" customHeight="true" outlineLevel="0" collapsed="false">
      <c r="A5394" s="20" t="s">
        <v>16445</v>
      </c>
      <c r="B5394" s="20" t="str">
        <f aca="false">INDEX(Table2[], MATCH(L5394, Location_ID!$D$2:$D$3098, 0), 1)</f>
        <v>0064ecca-7e4e-4b7e-880a-1d7e32975d44</v>
      </c>
      <c r="C5394" s="20" t="s">
        <v>1585</v>
      </c>
      <c r="D5394" s="230" t="s">
        <v>354</v>
      </c>
      <c r="E5394" s="20" t="s">
        <v>7134</v>
      </c>
      <c r="F5394" s="20" t="s">
        <v>7135</v>
      </c>
      <c r="G5394" s="20" t="s">
        <v>7591</v>
      </c>
      <c r="H5394" s="20"/>
      <c r="I5394" s="20" t="s">
        <v>15917</v>
      </c>
      <c r="J5394" s="20" t="s">
        <v>15922</v>
      </c>
      <c r="K5394" s="20" t="s">
        <v>7109</v>
      </c>
      <c r="L5394" s="20" t="s">
        <v>4141</v>
      </c>
      <c r="M5394" s="20" t="s">
        <v>7116</v>
      </c>
      <c r="N5394" s="20" t="s">
        <v>15902</v>
      </c>
      <c r="O5394" s="20" t="s">
        <v>15922</v>
      </c>
      <c r="P5394" s="201" t="n">
        <v>43730</v>
      </c>
      <c r="Q5394" s="201" t="n">
        <v>43763</v>
      </c>
      <c r="R5394" s="20" t="n">
        <v>1</v>
      </c>
      <c r="S5394" s="20" t="s">
        <v>7130</v>
      </c>
      <c r="T5394" s="20" t="n">
        <v>68.05347746</v>
      </c>
      <c r="U5394" s="20" t="n">
        <v>46.07048433</v>
      </c>
      <c r="V5394" s="20" t="n">
        <v>90.03647059</v>
      </c>
      <c r="W5394" s="20" t="s">
        <v>11510</v>
      </c>
      <c r="X5394" s="35"/>
      <c r="Y5394" s="35" t="n">
        <v>0</v>
      </c>
      <c r="Z5394" s="35" t="n">
        <v>1</v>
      </c>
      <c r="AE5394" s="94" t="e">
        <f aca="false" t="array" ref="AE5394:AK5394">_xlfn.torow(_xlfn.unique(_xlfn._xlws.filter(cat_table[Subsector],$E5394=cat_table[Sector],"")))</f>
        <v>#NAME?</v>
      </c>
      <c r="AF5394" s="94" t="e">
        <v>#NAME?</v>
      </c>
      <c r="AG5394" s="94" t="e">
        <v>#NAME?</v>
      </c>
      <c r="AH5394" s="94" t="e">
        <v>#NAME?</v>
      </c>
      <c r="AI5394" s="94" t="e">
        <v>#NAME?</v>
      </c>
      <c r="AJ5394" s="94" t="e">
        <v>#NAME?</v>
      </c>
      <c r="AK5394" s="94" t="e">
        <v>#NAME?</v>
      </c>
      <c r="AO5394" s="94" t="e">
        <f aca="false" t="array" ref="AO5394:AT5394">_xlfn.torow(_xlfn.unique(_xlfn._xlws.filter(cat_table[Sub-subsector],($E5394=cat_table[Sector])*($F5394=cat_table[Subsector]),"")))</f>
        <v>#NAME?</v>
      </c>
      <c r="AP5394" s="94" t="e">
        <v>#NAME?</v>
      </c>
      <c r="AQ5394" s="94" t="e">
        <v>#NAME?</v>
      </c>
      <c r="AR5394" s="94" t="e">
        <v>#NAME?</v>
      </c>
      <c r="AS5394" s="94" t="e">
        <v>#NAME?</v>
      </c>
      <c r="AT5394" s="94" t="e">
        <v>#NAME?</v>
      </c>
    </row>
    <row r="5395" customFormat="false" ht="15" hidden="false" customHeight="true" outlineLevel="0" collapsed="false">
      <c r="A5395" s="20" t="s">
        <v>16446</v>
      </c>
      <c r="B5395" s="20" t="str">
        <f aca="false">INDEX(Table2[], MATCH(L5395, Location_ID!$D$2:$D$3098, 0), 1)</f>
        <v>700ab956-c742-49d8-bdf8-e9c17bfdf9b3</v>
      </c>
      <c r="C5395" s="20" t="s">
        <v>1585</v>
      </c>
      <c r="D5395" s="230" t="s">
        <v>354</v>
      </c>
      <c r="E5395" s="20" t="s">
        <v>7134</v>
      </c>
      <c r="F5395" s="20" t="s">
        <v>7135</v>
      </c>
      <c r="G5395" s="20" t="s">
        <v>7591</v>
      </c>
      <c r="H5395" s="20"/>
      <c r="I5395" s="20" t="s">
        <v>15917</v>
      </c>
      <c r="J5395" s="20" t="s">
        <v>15918</v>
      </c>
      <c r="K5395" s="20" t="s">
        <v>7109</v>
      </c>
      <c r="L5395" s="20" t="s">
        <v>4143</v>
      </c>
      <c r="M5395" s="20" t="s">
        <v>7116</v>
      </c>
      <c r="N5395" s="20" t="s">
        <v>15902</v>
      </c>
      <c r="O5395" s="20" t="s">
        <v>15918</v>
      </c>
      <c r="P5395" s="201" t="n">
        <v>43730</v>
      </c>
      <c r="Q5395" s="201" t="n">
        <v>43763</v>
      </c>
      <c r="R5395" s="20" t="n">
        <v>1</v>
      </c>
      <c r="S5395" s="20" t="s">
        <v>7130</v>
      </c>
      <c r="T5395" s="20" t="n">
        <v>34.24939352</v>
      </c>
      <c r="U5395" s="20" t="n">
        <v>20.41378337</v>
      </c>
      <c r="V5395" s="20" t="n">
        <v>48.08500367</v>
      </c>
      <c r="W5395" s="20" t="s">
        <v>11510</v>
      </c>
      <c r="X5395" s="35"/>
      <c r="Y5395" s="35" t="n">
        <v>0</v>
      </c>
      <c r="Z5395" s="35" t="n">
        <v>1</v>
      </c>
      <c r="AE5395" s="94" t="e">
        <f aca="false" t="array" ref="AE5395:AK5395">_xlfn.torow(_xlfn.unique(_xlfn._xlws.filter(cat_table[Subsector],$E5395=cat_table[Sector],"")))</f>
        <v>#NAME?</v>
      </c>
      <c r="AF5395" s="94" t="e">
        <v>#NAME?</v>
      </c>
      <c r="AG5395" s="94" t="e">
        <v>#NAME?</v>
      </c>
      <c r="AH5395" s="94" t="e">
        <v>#NAME?</v>
      </c>
      <c r="AI5395" s="94" t="e">
        <v>#NAME?</v>
      </c>
      <c r="AJ5395" s="94" t="e">
        <v>#NAME?</v>
      </c>
      <c r="AK5395" s="94" t="e">
        <v>#NAME?</v>
      </c>
      <c r="AO5395" s="94" t="e">
        <f aca="false" t="array" ref="AO5395:AT5395">_xlfn.torow(_xlfn.unique(_xlfn._xlws.filter(cat_table[Sub-subsector],($E5395=cat_table[Sector])*($F5395=cat_table[Subsector]),"")))</f>
        <v>#NAME?</v>
      </c>
      <c r="AP5395" s="94" t="e">
        <v>#NAME?</v>
      </c>
      <c r="AQ5395" s="94" t="e">
        <v>#NAME?</v>
      </c>
      <c r="AR5395" s="94" t="e">
        <v>#NAME?</v>
      </c>
      <c r="AS5395" s="94" t="e">
        <v>#NAME?</v>
      </c>
      <c r="AT5395" s="94" t="e">
        <v>#NAME?</v>
      </c>
    </row>
    <row r="5396" customFormat="false" ht="15" hidden="false" customHeight="true" outlineLevel="0" collapsed="false">
      <c r="A5396" s="20" t="s">
        <v>16447</v>
      </c>
      <c r="B5396" s="20" t="str">
        <f aca="false">INDEX(Table2[], MATCH(L5396, Location_ID!$D$2:$D$3098, 0), 1)</f>
        <v>e690f657-2fe7-4b3c-a884-39466426ff9f</v>
      </c>
      <c r="C5396" s="20" t="s">
        <v>1585</v>
      </c>
      <c r="D5396" s="230" t="s">
        <v>354</v>
      </c>
      <c r="E5396" s="20" t="s">
        <v>7134</v>
      </c>
      <c r="F5396" s="20" t="s">
        <v>7135</v>
      </c>
      <c r="G5396" s="20" t="s">
        <v>7591</v>
      </c>
      <c r="H5396" s="20"/>
      <c r="I5396" s="20" t="s">
        <v>15917</v>
      </c>
      <c r="J5396" s="20" t="s">
        <v>15925</v>
      </c>
      <c r="K5396" s="20" t="s">
        <v>7109</v>
      </c>
      <c r="L5396" s="20" t="s">
        <v>4145</v>
      </c>
      <c r="M5396" s="20" t="s">
        <v>7116</v>
      </c>
      <c r="N5396" s="20" t="s">
        <v>15902</v>
      </c>
      <c r="O5396" s="20" t="s">
        <v>15925</v>
      </c>
      <c r="P5396" s="201" t="n">
        <v>43730</v>
      </c>
      <c r="Q5396" s="201" t="n">
        <v>43763</v>
      </c>
      <c r="R5396" s="20" t="n">
        <v>1</v>
      </c>
      <c r="S5396" s="20" t="s">
        <v>7130</v>
      </c>
      <c r="T5396" s="20" t="n">
        <v>13.41400618</v>
      </c>
      <c r="U5396" s="20" t="n">
        <v>7.57261057</v>
      </c>
      <c r="V5396" s="20" t="n">
        <v>19.25540179</v>
      </c>
      <c r="W5396" s="20" t="s">
        <v>11510</v>
      </c>
      <c r="X5396" s="35"/>
      <c r="Y5396" s="35" t="n">
        <v>0</v>
      </c>
      <c r="Z5396" s="35" t="n">
        <v>1</v>
      </c>
      <c r="AE5396" s="94" t="e">
        <f aca="false" t="array" ref="AE5396:AK5396">_xlfn.torow(_xlfn.unique(_xlfn._xlws.filter(cat_table[Subsector],$E5396=cat_table[Sector],"")))</f>
        <v>#NAME?</v>
      </c>
      <c r="AF5396" s="94" t="e">
        <v>#NAME?</v>
      </c>
      <c r="AG5396" s="94" t="e">
        <v>#NAME?</v>
      </c>
      <c r="AH5396" s="94" t="e">
        <v>#NAME?</v>
      </c>
      <c r="AI5396" s="94" t="e">
        <v>#NAME?</v>
      </c>
      <c r="AJ5396" s="94" t="e">
        <v>#NAME?</v>
      </c>
      <c r="AK5396" s="94" t="e">
        <v>#NAME?</v>
      </c>
      <c r="AO5396" s="94" t="e">
        <f aca="false" t="array" ref="AO5396:AT5396">_xlfn.torow(_xlfn.unique(_xlfn._xlws.filter(cat_table[Sub-subsector],($E5396=cat_table[Sector])*($F5396=cat_table[Subsector]),"")))</f>
        <v>#NAME?</v>
      </c>
      <c r="AP5396" s="94" t="e">
        <v>#NAME?</v>
      </c>
      <c r="AQ5396" s="94" t="e">
        <v>#NAME?</v>
      </c>
      <c r="AR5396" s="94" t="e">
        <v>#NAME?</v>
      </c>
      <c r="AS5396" s="94" t="e">
        <v>#NAME?</v>
      </c>
      <c r="AT5396" s="94" t="e">
        <v>#NAME?</v>
      </c>
    </row>
    <row r="5397" customFormat="false" ht="15" hidden="false" customHeight="true" outlineLevel="0" collapsed="false">
      <c r="A5397" s="20" t="s">
        <v>16448</v>
      </c>
      <c r="B5397" s="20" t="str">
        <f aca="false">INDEX(Table2[], MATCH(L5397, Location_ID!$D$2:$D$3098, 0), 1)</f>
        <v>03d65c1f-1d07-4415-a7b3-43bd342e78b3</v>
      </c>
      <c r="C5397" s="20" t="s">
        <v>1585</v>
      </c>
      <c r="D5397" s="230" t="s">
        <v>354</v>
      </c>
      <c r="E5397" s="20" t="s">
        <v>7134</v>
      </c>
      <c r="F5397" s="20" t="s">
        <v>7135</v>
      </c>
      <c r="G5397" s="20" t="s">
        <v>7591</v>
      </c>
      <c r="H5397" s="20"/>
      <c r="I5397" s="20" t="s">
        <v>15917</v>
      </c>
      <c r="J5397" s="20" t="s">
        <v>15927</v>
      </c>
      <c r="K5397" s="20" t="s">
        <v>7109</v>
      </c>
      <c r="L5397" s="20" t="s">
        <v>4147</v>
      </c>
      <c r="M5397" s="20" t="s">
        <v>7116</v>
      </c>
      <c r="N5397" s="20" t="s">
        <v>15902</v>
      </c>
      <c r="O5397" s="20" t="s">
        <v>15927</v>
      </c>
      <c r="P5397" s="201" t="n">
        <v>43730</v>
      </c>
      <c r="Q5397" s="201" t="n">
        <v>43763</v>
      </c>
      <c r="R5397" s="20" t="n">
        <v>1</v>
      </c>
      <c r="S5397" s="20" t="s">
        <v>7130</v>
      </c>
      <c r="T5397" s="20" t="n">
        <v>63.22370798</v>
      </c>
      <c r="U5397" s="20" t="n">
        <v>42.51901465</v>
      </c>
      <c r="V5397" s="20" t="n">
        <v>83.92840131</v>
      </c>
      <c r="W5397" s="20" t="s">
        <v>11510</v>
      </c>
      <c r="X5397" s="35"/>
      <c r="Y5397" s="35" t="n">
        <v>0</v>
      </c>
      <c r="Z5397" s="35" t="n">
        <v>1</v>
      </c>
      <c r="AE5397" s="94" t="e">
        <f aca="false" t="array" ref="AE5397:AK5397">_xlfn.torow(_xlfn.unique(_xlfn._xlws.filter(cat_table[Subsector],$E5397=cat_table[Sector],"")))</f>
        <v>#NAME?</v>
      </c>
      <c r="AF5397" s="94" t="e">
        <v>#NAME?</v>
      </c>
      <c r="AG5397" s="94" t="e">
        <v>#NAME?</v>
      </c>
      <c r="AH5397" s="94" t="e">
        <v>#NAME?</v>
      </c>
      <c r="AI5397" s="94" t="e">
        <v>#NAME?</v>
      </c>
      <c r="AJ5397" s="94" t="e">
        <v>#NAME?</v>
      </c>
      <c r="AK5397" s="94" t="e">
        <v>#NAME?</v>
      </c>
      <c r="AO5397" s="94" t="e">
        <f aca="false" t="array" ref="AO5397:AT5397">_xlfn.torow(_xlfn.unique(_xlfn._xlws.filter(cat_table[Sub-subsector],($E5397=cat_table[Sector])*($F5397=cat_table[Subsector]),"")))</f>
        <v>#NAME?</v>
      </c>
      <c r="AP5397" s="94" t="e">
        <v>#NAME?</v>
      </c>
      <c r="AQ5397" s="94" t="e">
        <v>#NAME?</v>
      </c>
      <c r="AR5397" s="94" t="e">
        <v>#NAME?</v>
      </c>
      <c r="AS5397" s="94" t="e">
        <v>#NAME?</v>
      </c>
      <c r="AT5397" s="94" t="e">
        <v>#NAME?</v>
      </c>
    </row>
    <row r="5398" customFormat="false" ht="15" hidden="false" customHeight="true" outlineLevel="0" collapsed="false">
      <c r="A5398" s="20" t="s">
        <v>16449</v>
      </c>
      <c r="B5398" s="20" t="str">
        <f aca="false">INDEX(Table2[], MATCH(L5398, Location_ID!$D$2:$D$3098, 0), 1)</f>
        <v>a80207b9-dafb-4740-b5f1-f0d6cab0b26d</v>
      </c>
      <c r="C5398" s="20" t="s">
        <v>1585</v>
      </c>
      <c r="D5398" s="230" t="s">
        <v>354</v>
      </c>
      <c r="E5398" s="20" t="s">
        <v>7134</v>
      </c>
      <c r="F5398" s="20" t="s">
        <v>7135</v>
      </c>
      <c r="G5398" s="20" t="s">
        <v>7591</v>
      </c>
      <c r="H5398" s="20"/>
      <c r="I5398" s="20" t="s">
        <v>15917</v>
      </c>
      <c r="J5398" s="20" t="s">
        <v>15922</v>
      </c>
      <c r="K5398" s="20" t="s">
        <v>7109</v>
      </c>
      <c r="L5398" s="20" t="s">
        <v>4149</v>
      </c>
      <c r="M5398" s="20" t="s">
        <v>7116</v>
      </c>
      <c r="N5398" s="20" t="s">
        <v>15902</v>
      </c>
      <c r="O5398" s="20" t="s">
        <v>15922</v>
      </c>
      <c r="P5398" s="201" t="n">
        <v>43730</v>
      </c>
      <c r="Q5398" s="201" t="n">
        <v>43763</v>
      </c>
      <c r="R5398" s="20" t="n">
        <v>1</v>
      </c>
      <c r="S5398" s="20" t="s">
        <v>7130</v>
      </c>
      <c r="T5398" s="20" t="n">
        <v>46.21519058</v>
      </c>
      <c r="U5398" s="20" t="n">
        <v>28.57048484</v>
      </c>
      <c r="V5398" s="20" t="n">
        <v>63.85989632</v>
      </c>
      <c r="W5398" s="20" t="s">
        <v>11510</v>
      </c>
      <c r="X5398" s="35"/>
      <c r="Y5398" s="35" t="n">
        <v>0</v>
      </c>
      <c r="Z5398" s="35" t="n">
        <v>1</v>
      </c>
      <c r="AE5398" s="94" t="e">
        <f aca="false" t="array" ref="AE5398:AK5398">_xlfn.torow(_xlfn.unique(_xlfn._xlws.filter(cat_table[Subsector],$E5398=cat_table[Sector],"")))</f>
        <v>#NAME?</v>
      </c>
      <c r="AF5398" s="94" t="e">
        <v>#NAME?</v>
      </c>
      <c r="AG5398" s="94" t="e">
        <v>#NAME?</v>
      </c>
      <c r="AH5398" s="94" t="e">
        <v>#NAME?</v>
      </c>
      <c r="AI5398" s="94" t="e">
        <v>#NAME?</v>
      </c>
      <c r="AJ5398" s="94" t="e">
        <v>#NAME?</v>
      </c>
      <c r="AK5398" s="94" t="e">
        <v>#NAME?</v>
      </c>
      <c r="AO5398" s="94" t="e">
        <f aca="false" t="array" ref="AO5398:AT5398">_xlfn.torow(_xlfn.unique(_xlfn._xlws.filter(cat_table[Sub-subsector],($E5398=cat_table[Sector])*($F5398=cat_table[Subsector]),"")))</f>
        <v>#NAME?</v>
      </c>
      <c r="AP5398" s="94" t="e">
        <v>#NAME?</v>
      </c>
      <c r="AQ5398" s="94" t="e">
        <v>#NAME?</v>
      </c>
      <c r="AR5398" s="94" t="e">
        <v>#NAME?</v>
      </c>
      <c r="AS5398" s="94" t="e">
        <v>#NAME?</v>
      </c>
      <c r="AT5398" s="94" t="e">
        <v>#NAME?</v>
      </c>
    </row>
    <row r="5399" customFormat="false" ht="15" hidden="false" customHeight="true" outlineLevel="0" collapsed="false">
      <c r="A5399" s="20" t="s">
        <v>16450</v>
      </c>
      <c r="B5399" s="20" t="str">
        <f aca="false">INDEX(Table2[], MATCH(L5399, Location_ID!$D$2:$D$3098, 0), 1)</f>
        <v>06071e56-1a5b-4540-be75-a4d4054f4d48</v>
      </c>
      <c r="C5399" s="20" t="s">
        <v>1585</v>
      </c>
      <c r="D5399" s="230" t="s">
        <v>354</v>
      </c>
      <c r="E5399" s="20" t="s">
        <v>7134</v>
      </c>
      <c r="F5399" s="20" t="s">
        <v>7135</v>
      </c>
      <c r="G5399" s="20" t="s">
        <v>7591</v>
      </c>
      <c r="H5399" s="20"/>
      <c r="I5399" s="20" t="s">
        <v>15917</v>
      </c>
      <c r="J5399" s="20" t="s">
        <v>15918</v>
      </c>
      <c r="K5399" s="20" t="s">
        <v>7109</v>
      </c>
      <c r="L5399" s="20" t="s">
        <v>4151</v>
      </c>
      <c r="M5399" s="20" t="s">
        <v>7116</v>
      </c>
      <c r="N5399" s="20" t="s">
        <v>15902</v>
      </c>
      <c r="O5399" s="20" t="s">
        <v>15918</v>
      </c>
      <c r="P5399" s="201" t="n">
        <v>43730</v>
      </c>
      <c r="Q5399" s="201" t="n">
        <v>43763</v>
      </c>
      <c r="R5399" s="20" t="n">
        <v>1</v>
      </c>
      <c r="S5399" s="20" t="s">
        <v>7130</v>
      </c>
      <c r="T5399" s="20" t="n">
        <v>11.28764357</v>
      </c>
      <c r="U5399" s="20" t="n">
        <v>6.572374147</v>
      </c>
      <c r="V5399" s="20" t="n">
        <v>16.002912993</v>
      </c>
      <c r="W5399" s="20" t="s">
        <v>11510</v>
      </c>
      <c r="X5399" s="35"/>
      <c r="Y5399" s="35" t="n">
        <v>0</v>
      </c>
      <c r="Z5399" s="35" t="n">
        <v>1</v>
      </c>
      <c r="AE5399" s="94" t="e">
        <f aca="false" t="array" ref="AE5399:AK5399">_xlfn.torow(_xlfn.unique(_xlfn._xlws.filter(cat_table[Subsector],$E5399=cat_table[Sector],"")))</f>
        <v>#NAME?</v>
      </c>
      <c r="AF5399" s="94" t="e">
        <v>#NAME?</v>
      </c>
      <c r="AG5399" s="94" t="e">
        <v>#NAME?</v>
      </c>
      <c r="AH5399" s="94" t="e">
        <v>#NAME?</v>
      </c>
      <c r="AI5399" s="94" t="e">
        <v>#NAME?</v>
      </c>
      <c r="AJ5399" s="94" t="e">
        <v>#NAME?</v>
      </c>
      <c r="AK5399" s="94" t="e">
        <v>#NAME?</v>
      </c>
      <c r="AO5399" s="94" t="e">
        <f aca="false" t="array" ref="AO5399:AT5399">_xlfn.torow(_xlfn.unique(_xlfn._xlws.filter(cat_table[Sub-subsector],($E5399=cat_table[Sector])*($F5399=cat_table[Subsector]),"")))</f>
        <v>#NAME?</v>
      </c>
      <c r="AP5399" s="94" t="e">
        <v>#NAME?</v>
      </c>
      <c r="AQ5399" s="94" t="e">
        <v>#NAME?</v>
      </c>
      <c r="AR5399" s="94" t="e">
        <v>#NAME?</v>
      </c>
      <c r="AS5399" s="94" t="e">
        <v>#NAME?</v>
      </c>
      <c r="AT5399" s="94" t="e">
        <v>#NAME?</v>
      </c>
    </row>
    <row r="5400" customFormat="false" ht="15" hidden="false" customHeight="true" outlineLevel="0" collapsed="false">
      <c r="A5400" s="20" t="s">
        <v>16451</v>
      </c>
      <c r="B5400" s="20" t="str">
        <f aca="false">INDEX(Table2[], MATCH(L5400, Location_ID!$D$2:$D$3098, 0), 1)</f>
        <v>7ce39728-ef05-4834-99f9-854ed4e01648</v>
      </c>
      <c r="C5400" s="20" t="s">
        <v>1585</v>
      </c>
      <c r="D5400" s="230" t="s">
        <v>354</v>
      </c>
      <c r="E5400" s="20" t="s">
        <v>7134</v>
      </c>
      <c r="F5400" s="20" t="s">
        <v>7135</v>
      </c>
      <c r="G5400" s="20" t="s">
        <v>7591</v>
      </c>
      <c r="H5400" s="20"/>
      <c r="I5400" s="20" t="s">
        <v>15917</v>
      </c>
      <c r="J5400" s="20" t="s">
        <v>15932</v>
      </c>
      <c r="K5400" s="20" t="s">
        <v>7109</v>
      </c>
      <c r="L5400" s="20" t="s">
        <v>4153</v>
      </c>
      <c r="M5400" s="20" t="s">
        <v>7116</v>
      </c>
      <c r="N5400" s="20" t="s">
        <v>15902</v>
      </c>
      <c r="O5400" s="20" t="s">
        <v>15932</v>
      </c>
      <c r="P5400" s="201" t="n">
        <v>43730</v>
      </c>
      <c r="Q5400" s="201" t="n">
        <v>43763</v>
      </c>
      <c r="R5400" s="20" t="n">
        <v>1</v>
      </c>
      <c r="S5400" s="20" t="s">
        <v>7130</v>
      </c>
      <c r="T5400" s="20" t="n">
        <v>98.24035693</v>
      </c>
      <c r="U5400" s="20" t="n">
        <v>66.24599797</v>
      </c>
      <c r="V5400" s="20" t="n">
        <v>130.23471589</v>
      </c>
      <c r="W5400" s="20" t="s">
        <v>11510</v>
      </c>
      <c r="X5400" s="35"/>
      <c r="Y5400" s="35" t="n">
        <v>0</v>
      </c>
      <c r="Z5400" s="35" t="n">
        <v>1</v>
      </c>
      <c r="AE5400" s="94" t="e">
        <f aca="false" t="array" ref="AE5400:AK5400">_xlfn.torow(_xlfn.unique(_xlfn._xlws.filter(cat_table[Subsector],$E5400=cat_table[Sector],"")))</f>
        <v>#NAME?</v>
      </c>
      <c r="AF5400" s="94" t="e">
        <v>#NAME?</v>
      </c>
      <c r="AG5400" s="94" t="e">
        <v>#NAME?</v>
      </c>
      <c r="AH5400" s="94" t="e">
        <v>#NAME?</v>
      </c>
      <c r="AI5400" s="94" t="e">
        <v>#NAME?</v>
      </c>
      <c r="AJ5400" s="94" t="e">
        <v>#NAME?</v>
      </c>
      <c r="AK5400" s="94" t="e">
        <v>#NAME?</v>
      </c>
      <c r="AO5400" s="94" t="e">
        <f aca="false" t="array" ref="AO5400:AT5400">_xlfn.torow(_xlfn.unique(_xlfn._xlws.filter(cat_table[Sub-subsector],($E5400=cat_table[Sector])*($F5400=cat_table[Subsector]),"")))</f>
        <v>#NAME?</v>
      </c>
      <c r="AP5400" s="94" t="e">
        <v>#NAME?</v>
      </c>
      <c r="AQ5400" s="94" t="e">
        <v>#NAME?</v>
      </c>
      <c r="AR5400" s="94" t="e">
        <v>#NAME?</v>
      </c>
      <c r="AS5400" s="94" t="e">
        <v>#NAME?</v>
      </c>
      <c r="AT5400" s="94" t="e">
        <v>#NAME?</v>
      </c>
    </row>
    <row r="5401" customFormat="false" ht="15" hidden="false" customHeight="true" outlineLevel="0" collapsed="false">
      <c r="A5401" s="20" t="s">
        <v>16452</v>
      </c>
      <c r="B5401" s="20" t="str">
        <f aca="false">INDEX(Table2[], MATCH(L5401, Location_ID!$D$2:$D$3098, 0), 1)</f>
        <v>ecc8c99b-5e82-469d-bea1-fbe0eedd84b4</v>
      </c>
      <c r="C5401" s="20" t="s">
        <v>1585</v>
      </c>
      <c r="D5401" s="230" t="s">
        <v>354</v>
      </c>
      <c r="E5401" s="20" t="s">
        <v>7134</v>
      </c>
      <c r="F5401" s="20" t="s">
        <v>7135</v>
      </c>
      <c r="G5401" s="20" t="s">
        <v>7591</v>
      </c>
      <c r="H5401" s="20"/>
      <c r="I5401" s="20" t="s">
        <v>15917</v>
      </c>
      <c r="J5401" s="20" t="s">
        <v>15918</v>
      </c>
      <c r="K5401" s="20" t="s">
        <v>7109</v>
      </c>
      <c r="L5401" s="20" t="s">
        <v>4155</v>
      </c>
      <c r="M5401" s="20" t="s">
        <v>7116</v>
      </c>
      <c r="N5401" s="20" t="s">
        <v>15902</v>
      </c>
      <c r="O5401" s="20" t="s">
        <v>15918</v>
      </c>
      <c r="P5401" s="201" t="n">
        <v>43730</v>
      </c>
      <c r="Q5401" s="201" t="n">
        <v>43763</v>
      </c>
      <c r="R5401" s="20" t="n">
        <v>1</v>
      </c>
      <c r="S5401" s="20" t="s">
        <v>7130</v>
      </c>
      <c r="T5401" s="20" t="n">
        <v>31.86853712</v>
      </c>
      <c r="U5401" s="20" t="n">
        <v>20.03472007</v>
      </c>
      <c r="V5401" s="20" t="n">
        <v>43.70235417</v>
      </c>
      <c r="W5401" s="20" t="s">
        <v>11510</v>
      </c>
      <c r="X5401" s="35"/>
      <c r="Y5401" s="35" t="n">
        <v>0</v>
      </c>
      <c r="Z5401" s="35" t="n">
        <v>1</v>
      </c>
      <c r="AE5401" s="94" t="e">
        <f aca="false" t="array" ref="AE5401:AK5401">_xlfn.torow(_xlfn.unique(_xlfn._xlws.filter(cat_table[Subsector],$E5401=cat_table[Sector],"")))</f>
        <v>#NAME?</v>
      </c>
      <c r="AF5401" s="94" t="e">
        <v>#NAME?</v>
      </c>
      <c r="AG5401" s="94" t="e">
        <v>#NAME?</v>
      </c>
      <c r="AH5401" s="94" t="e">
        <v>#NAME?</v>
      </c>
      <c r="AI5401" s="94" t="e">
        <v>#NAME?</v>
      </c>
      <c r="AJ5401" s="94" t="e">
        <v>#NAME?</v>
      </c>
      <c r="AK5401" s="94" t="e">
        <v>#NAME?</v>
      </c>
      <c r="AO5401" s="94" t="e">
        <f aca="false" t="array" ref="AO5401:AT5401">_xlfn.torow(_xlfn.unique(_xlfn._xlws.filter(cat_table[Sub-subsector],($E5401=cat_table[Sector])*($F5401=cat_table[Subsector]),"")))</f>
        <v>#NAME?</v>
      </c>
      <c r="AP5401" s="94" t="e">
        <v>#NAME?</v>
      </c>
      <c r="AQ5401" s="94" t="e">
        <v>#NAME?</v>
      </c>
      <c r="AR5401" s="94" t="e">
        <v>#NAME?</v>
      </c>
      <c r="AS5401" s="94" t="e">
        <v>#NAME?</v>
      </c>
      <c r="AT5401" s="94" t="e">
        <v>#NAME?</v>
      </c>
    </row>
    <row r="5402" customFormat="false" ht="15" hidden="false" customHeight="true" outlineLevel="0" collapsed="false">
      <c r="A5402" s="20" t="s">
        <v>16453</v>
      </c>
      <c r="B5402" s="20" t="str">
        <f aca="false">INDEX(Table2[], MATCH(L5402, Location_ID!$D$2:$D$3098, 0), 1)</f>
        <v>4f668915-1733-4d65-ae69-9fcebb3b833a</v>
      </c>
      <c r="C5402" s="20" t="s">
        <v>1585</v>
      </c>
      <c r="D5402" s="230" t="s">
        <v>354</v>
      </c>
      <c r="E5402" s="20" t="s">
        <v>7134</v>
      </c>
      <c r="F5402" s="20" t="s">
        <v>7135</v>
      </c>
      <c r="G5402" s="20" t="s">
        <v>7591</v>
      </c>
      <c r="H5402" s="20"/>
      <c r="I5402" s="20" t="s">
        <v>15917</v>
      </c>
      <c r="J5402" s="20" t="s">
        <v>15918</v>
      </c>
      <c r="K5402" s="20" t="s">
        <v>7109</v>
      </c>
      <c r="L5402" s="20" t="s">
        <v>4157</v>
      </c>
      <c r="M5402" s="20" t="s">
        <v>7116</v>
      </c>
      <c r="N5402" s="20" t="s">
        <v>15902</v>
      </c>
      <c r="O5402" s="20" t="s">
        <v>15918</v>
      </c>
      <c r="P5402" s="201" t="n">
        <v>43730</v>
      </c>
      <c r="Q5402" s="201" t="n">
        <v>43763</v>
      </c>
      <c r="R5402" s="20" t="n">
        <v>1</v>
      </c>
      <c r="S5402" s="20" t="s">
        <v>7130</v>
      </c>
      <c r="T5402" s="20" t="n">
        <v>81.84664113</v>
      </c>
      <c r="U5402" s="20" t="n">
        <v>41.11847304</v>
      </c>
      <c r="V5402" s="20" t="n">
        <v>122.57480922</v>
      </c>
      <c r="W5402" s="20" t="s">
        <v>11510</v>
      </c>
      <c r="X5402" s="35"/>
      <c r="Y5402" s="35" t="n">
        <v>0</v>
      </c>
      <c r="Z5402" s="35" t="n">
        <v>1</v>
      </c>
      <c r="AE5402" s="94" t="e">
        <f aca="false" t="array" ref="AE5402:AK5402">_xlfn.torow(_xlfn.unique(_xlfn._xlws.filter(cat_table[Subsector],$E5402=cat_table[Sector],"")))</f>
        <v>#NAME?</v>
      </c>
      <c r="AF5402" s="94" t="e">
        <v>#NAME?</v>
      </c>
      <c r="AG5402" s="94" t="e">
        <v>#NAME?</v>
      </c>
      <c r="AH5402" s="94" t="e">
        <v>#NAME?</v>
      </c>
      <c r="AI5402" s="94" t="e">
        <v>#NAME?</v>
      </c>
      <c r="AJ5402" s="94" t="e">
        <v>#NAME?</v>
      </c>
      <c r="AK5402" s="94" t="e">
        <v>#NAME?</v>
      </c>
      <c r="AO5402" s="94" t="e">
        <f aca="false" t="array" ref="AO5402:AT5402">_xlfn.torow(_xlfn.unique(_xlfn._xlws.filter(cat_table[Sub-subsector],($E5402=cat_table[Sector])*($F5402=cat_table[Subsector]),"")))</f>
        <v>#NAME?</v>
      </c>
      <c r="AP5402" s="94" t="e">
        <v>#NAME?</v>
      </c>
      <c r="AQ5402" s="94" t="e">
        <v>#NAME?</v>
      </c>
      <c r="AR5402" s="94" t="e">
        <v>#NAME?</v>
      </c>
      <c r="AS5402" s="94" t="e">
        <v>#NAME?</v>
      </c>
      <c r="AT5402" s="94" t="e">
        <v>#NAME?</v>
      </c>
    </row>
    <row r="5403" customFormat="false" ht="15" hidden="false" customHeight="true" outlineLevel="0" collapsed="false">
      <c r="A5403" s="20" t="s">
        <v>16454</v>
      </c>
      <c r="B5403" s="20" t="str">
        <f aca="false">INDEX(Table2[], MATCH(L5403, Location_ID!$D$2:$D$3098, 0), 1)</f>
        <v>e14ee024-9dbc-47fb-8e11-b6cd9dfeb8d4</v>
      </c>
      <c r="C5403" s="20" t="s">
        <v>1585</v>
      </c>
      <c r="D5403" s="230" t="s">
        <v>354</v>
      </c>
      <c r="E5403" s="20" t="s">
        <v>7134</v>
      </c>
      <c r="F5403" s="20" t="s">
        <v>7135</v>
      </c>
      <c r="G5403" s="20" t="s">
        <v>7591</v>
      </c>
      <c r="H5403" s="20"/>
      <c r="I5403" s="20" t="s">
        <v>15917</v>
      </c>
      <c r="J5403" s="20" t="s">
        <v>15918</v>
      </c>
      <c r="K5403" s="20" t="s">
        <v>7109</v>
      </c>
      <c r="L5403" s="20" t="s">
        <v>4159</v>
      </c>
      <c r="M5403" s="20" t="s">
        <v>7116</v>
      </c>
      <c r="N5403" s="20" t="s">
        <v>15902</v>
      </c>
      <c r="O5403" s="20" t="s">
        <v>15918</v>
      </c>
      <c r="P5403" s="201" t="n">
        <v>43730</v>
      </c>
      <c r="Q5403" s="201" t="n">
        <v>43763</v>
      </c>
      <c r="R5403" s="20" t="n">
        <v>1</v>
      </c>
      <c r="S5403" s="20" t="s">
        <v>7130</v>
      </c>
      <c r="T5403" s="20" t="n">
        <v>19.3437473</v>
      </c>
      <c r="U5403" s="20" t="n">
        <v>11.061062945</v>
      </c>
      <c r="V5403" s="20" t="n">
        <v>27.626431655</v>
      </c>
      <c r="W5403" s="20" t="s">
        <v>11510</v>
      </c>
      <c r="X5403" s="35"/>
      <c r="Y5403" s="35" t="n">
        <v>0</v>
      </c>
      <c r="Z5403" s="35" t="n">
        <v>1</v>
      </c>
      <c r="AE5403" s="94" t="e">
        <f aca="false" t="array" ref="AE5403:AK5403">_xlfn.torow(_xlfn.unique(_xlfn._xlws.filter(cat_table[Subsector],$E5403=cat_table[Sector],"")))</f>
        <v>#NAME?</v>
      </c>
      <c r="AF5403" s="94" t="e">
        <v>#NAME?</v>
      </c>
      <c r="AG5403" s="94" t="e">
        <v>#NAME?</v>
      </c>
      <c r="AH5403" s="94" t="e">
        <v>#NAME?</v>
      </c>
      <c r="AI5403" s="94" t="e">
        <v>#NAME?</v>
      </c>
      <c r="AJ5403" s="94" t="e">
        <v>#NAME?</v>
      </c>
      <c r="AK5403" s="94" t="e">
        <v>#NAME?</v>
      </c>
      <c r="AO5403" s="94" t="e">
        <f aca="false" t="array" ref="AO5403:AT5403">_xlfn.torow(_xlfn.unique(_xlfn._xlws.filter(cat_table[Sub-subsector],($E5403=cat_table[Sector])*($F5403=cat_table[Subsector]),"")))</f>
        <v>#NAME?</v>
      </c>
      <c r="AP5403" s="94" t="e">
        <v>#NAME?</v>
      </c>
      <c r="AQ5403" s="94" t="e">
        <v>#NAME?</v>
      </c>
      <c r="AR5403" s="94" t="e">
        <v>#NAME?</v>
      </c>
      <c r="AS5403" s="94" t="e">
        <v>#NAME?</v>
      </c>
      <c r="AT5403" s="94" t="e">
        <v>#NAME?</v>
      </c>
    </row>
    <row r="5404" customFormat="false" ht="15" hidden="false" customHeight="true" outlineLevel="0" collapsed="false">
      <c r="A5404" s="20" t="s">
        <v>16455</v>
      </c>
      <c r="B5404" s="20" t="str">
        <f aca="false">INDEX(Table2[], MATCH(L5404, Location_ID!$D$2:$D$3098, 0), 1)</f>
        <v>c86c8ad3-c80e-48ce-ba30-ce9e791e3327</v>
      </c>
      <c r="C5404" s="20" t="s">
        <v>1585</v>
      </c>
      <c r="D5404" s="230" t="s">
        <v>354</v>
      </c>
      <c r="E5404" s="20" t="s">
        <v>7134</v>
      </c>
      <c r="F5404" s="20" t="s">
        <v>7135</v>
      </c>
      <c r="G5404" s="20" t="s">
        <v>7591</v>
      </c>
      <c r="H5404" s="20"/>
      <c r="I5404" s="20" t="s">
        <v>15917</v>
      </c>
      <c r="J5404" s="20" t="s">
        <v>15932</v>
      </c>
      <c r="K5404" s="20" t="s">
        <v>7109</v>
      </c>
      <c r="L5404" s="20" t="s">
        <v>4161</v>
      </c>
      <c r="M5404" s="20" t="s">
        <v>7116</v>
      </c>
      <c r="N5404" s="20" t="s">
        <v>15902</v>
      </c>
      <c r="O5404" s="20" t="s">
        <v>15932</v>
      </c>
      <c r="P5404" s="201" t="n">
        <v>43730</v>
      </c>
      <c r="Q5404" s="201" t="n">
        <v>43763</v>
      </c>
      <c r="R5404" s="20" t="n">
        <v>1</v>
      </c>
      <c r="S5404" s="20" t="s">
        <v>7130</v>
      </c>
      <c r="T5404" s="20" t="n">
        <v>33.1370442</v>
      </c>
      <c r="U5404" s="20" t="n">
        <v>24.653760274</v>
      </c>
      <c r="V5404" s="20" t="n">
        <v>41.620328126</v>
      </c>
      <c r="W5404" s="20" t="s">
        <v>11510</v>
      </c>
      <c r="X5404" s="35"/>
      <c r="Y5404" s="35" t="n">
        <v>0</v>
      </c>
      <c r="Z5404" s="35" t="n">
        <v>1</v>
      </c>
      <c r="AE5404" s="94" t="e">
        <f aca="false" t="array" ref="AE5404:AK5404">_xlfn.torow(_xlfn.unique(_xlfn._xlws.filter(cat_table[Subsector],$E5404=cat_table[Sector],"")))</f>
        <v>#NAME?</v>
      </c>
      <c r="AF5404" s="94" t="e">
        <v>#NAME?</v>
      </c>
      <c r="AG5404" s="94" t="e">
        <v>#NAME?</v>
      </c>
      <c r="AH5404" s="94" t="e">
        <v>#NAME?</v>
      </c>
      <c r="AI5404" s="94" t="e">
        <v>#NAME?</v>
      </c>
      <c r="AJ5404" s="94" t="e">
        <v>#NAME?</v>
      </c>
      <c r="AK5404" s="94" t="e">
        <v>#NAME?</v>
      </c>
      <c r="AO5404" s="94" t="e">
        <f aca="false" t="array" ref="AO5404:AT5404">_xlfn.torow(_xlfn.unique(_xlfn._xlws.filter(cat_table[Sub-subsector],($E5404=cat_table[Sector])*($F5404=cat_table[Subsector]),"")))</f>
        <v>#NAME?</v>
      </c>
      <c r="AP5404" s="94" t="e">
        <v>#NAME?</v>
      </c>
      <c r="AQ5404" s="94" t="e">
        <v>#NAME?</v>
      </c>
      <c r="AR5404" s="94" t="e">
        <v>#NAME?</v>
      </c>
      <c r="AS5404" s="94" t="e">
        <v>#NAME?</v>
      </c>
      <c r="AT5404" s="94" t="e">
        <v>#NAME?</v>
      </c>
    </row>
    <row r="5405" customFormat="false" ht="15" hidden="false" customHeight="true" outlineLevel="0" collapsed="false">
      <c r="A5405" s="20" t="s">
        <v>16456</v>
      </c>
      <c r="B5405" s="20" t="str">
        <f aca="false">INDEX(Table2[], MATCH(L5405, Location_ID!$D$2:$D$3098, 0), 1)</f>
        <v>5be57d4d-7b5e-4229-85a7-89e58992a466</v>
      </c>
      <c r="C5405" s="20" t="s">
        <v>1585</v>
      </c>
      <c r="D5405" s="230" t="s">
        <v>354</v>
      </c>
      <c r="E5405" s="20" t="s">
        <v>7134</v>
      </c>
      <c r="F5405" s="20" t="s">
        <v>7135</v>
      </c>
      <c r="G5405" s="20" t="s">
        <v>7591</v>
      </c>
      <c r="H5405" s="20"/>
      <c r="I5405" s="20" t="s">
        <v>15917</v>
      </c>
      <c r="J5405" s="20" t="s">
        <v>15927</v>
      </c>
      <c r="K5405" s="20" t="s">
        <v>7109</v>
      </c>
      <c r="L5405" s="20" t="s">
        <v>4163</v>
      </c>
      <c r="M5405" s="20" t="s">
        <v>7116</v>
      </c>
      <c r="N5405" s="20" t="s">
        <v>15902</v>
      </c>
      <c r="O5405" s="20" t="s">
        <v>15927</v>
      </c>
      <c r="P5405" s="201" t="n">
        <v>43730</v>
      </c>
      <c r="Q5405" s="201" t="n">
        <v>43763</v>
      </c>
      <c r="R5405" s="20" t="n">
        <v>1</v>
      </c>
      <c r="S5405" s="20" t="s">
        <v>7130</v>
      </c>
      <c r="T5405" s="20" t="n">
        <v>225.1845554</v>
      </c>
      <c r="U5405" s="20" t="n">
        <v>167.12763304</v>
      </c>
      <c r="V5405" s="20" t="n">
        <v>283.24147776</v>
      </c>
      <c r="W5405" s="20" t="s">
        <v>11510</v>
      </c>
      <c r="X5405" s="35"/>
      <c r="Y5405" s="35" t="n">
        <v>0</v>
      </c>
      <c r="Z5405" s="35" t="n">
        <v>1</v>
      </c>
      <c r="AE5405" s="94" t="e">
        <f aca="false" t="array" ref="AE5405:AK5405">_xlfn.torow(_xlfn.unique(_xlfn._xlws.filter(cat_table[Subsector],$E5405=cat_table[Sector],"")))</f>
        <v>#NAME?</v>
      </c>
      <c r="AF5405" s="94" t="e">
        <v>#NAME?</v>
      </c>
      <c r="AG5405" s="94" t="e">
        <v>#NAME?</v>
      </c>
      <c r="AH5405" s="94" t="e">
        <v>#NAME?</v>
      </c>
      <c r="AI5405" s="94" t="e">
        <v>#NAME?</v>
      </c>
      <c r="AJ5405" s="94" t="e">
        <v>#NAME?</v>
      </c>
      <c r="AK5405" s="94" t="e">
        <v>#NAME?</v>
      </c>
      <c r="AO5405" s="94" t="e">
        <f aca="false" t="array" ref="AO5405:AT5405">_xlfn.torow(_xlfn.unique(_xlfn._xlws.filter(cat_table[Sub-subsector],($E5405=cat_table[Sector])*($F5405=cat_table[Subsector]),"")))</f>
        <v>#NAME?</v>
      </c>
      <c r="AP5405" s="94" t="e">
        <v>#NAME?</v>
      </c>
      <c r="AQ5405" s="94" t="e">
        <v>#NAME?</v>
      </c>
      <c r="AR5405" s="94" t="e">
        <v>#NAME?</v>
      </c>
      <c r="AS5405" s="94" t="e">
        <v>#NAME?</v>
      </c>
      <c r="AT5405" s="94" t="e">
        <v>#NAME?</v>
      </c>
    </row>
    <row r="5406" customFormat="false" ht="15" hidden="false" customHeight="true" outlineLevel="0" collapsed="false">
      <c r="A5406" s="20" t="s">
        <v>16457</v>
      </c>
      <c r="B5406" s="20" t="str">
        <f aca="false">INDEX(Table2[], MATCH(L5406, Location_ID!$D$2:$D$3098, 0), 1)</f>
        <v>d06c7555-ad97-453b-8944-52c80df7b90b</v>
      </c>
      <c r="C5406" s="20" t="s">
        <v>1585</v>
      </c>
      <c r="D5406" s="230" t="s">
        <v>354</v>
      </c>
      <c r="E5406" s="20" t="s">
        <v>7134</v>
      </c>
      <c r="F5406" s="20" t="s">
        <v>7135</v>
      </c>
      <c r="G5406" s="20" t="s">
        <v>7591</v>
      </c>
      <c r="H5406" s="20"/>
      <c r="I5406" s="20" t="s">
        <v>15917</v>
      </c>
      <c r="J5406" s="20" t="s">
        <v>15918</v>
      </c>
      <c r="K5406" s="20" t="s">
        <v>7109</v>
      </c>
      <c r="L5406" s="20" t="s">
        <v>4165</v>
      </c>
      <c r="M5406" s="20" t="s">
        <v>7116</v>
      </c>
      <c r="N5406" s="20" t="s">
        <v>15902</v>
      </c>
      <c r="O5406" s="20" t="s">
        <v>15918</v>
      </c>
      <c r="P5406" s="201" t="n">
        <v>43730</v>
      </c>
      <c r="Q5406" s="201" t="n">
        <v>43763</v>
      </c>
      <c r="R5406" s="20" t="n">
        <v>1</v>
      </c>
      <c r="S5406" s="20" t="s">
        <v>7130</v>
      </c>
      <c r="T5406" s="20" t="n">
        <v>127.9191742</v>
      </c>
      <c r="U5406" s="20" t="n">
        <v>89.63524356</v>
      </c>
      <c r="V5406" s="20" t="n">
        <v>166.20310484</v>
      </c>
      <c r="W5406" s="20" t="s">
        <v>11510</v>
      </c>
      <c r="X5406" s="35"/>
      <c r="Y5406" s="35" t="n">
        <v>0</v>
      </c>
      <c r="Z5406" s="35" t="n">
        <v>1</v>
      </c>
      <c r="AE5406" s="94" t="e">
        <f aca="false" t="array" ref="AE5406:AK5406">_xlfn.torow(_xlfn.unique(_xlfn._xlws.filter(cat_table[Subsector],$E5406=cat_table[Sector],"")))</f>
        <v>#NAME?</v>
      </c>
      <c r="AF5406" s="94" t="e">
        <v>#NAME?</v>
      </c>
      <c r="AG5406" s="94" t="e">
        <v>#NAME?</v>
      </c>
      <c r="AH5406" s="94" t="e">
        <v>#NAME?</v>
      </c>
      <c r="AI5406" s="94" t="e">
        <v>#NAME?</v>
      </c>
      <c r="AJ5406" s="94" t="e">
        <v>#NAME?</v>
      </c>
      <c r="AK5406" s="94" t="e">
        <v>#NAME?</v>
      </c>
      <c r="AO5406" s="94" t="e">
        <f aca="false" t="array" ref="AO5406:AT5406">_xlfn.torow(_xlfn.unique(_xlfn._xlws.filter(cat_table[Sub-subsector],($E5406=cat_table[Sector])*($F5406=cat_table[Subsector]),"")))</f>
        <v>#NAME?</v>
      </c>
      <c r="AP5406" s="94" t="e">
        <v>#NAME?</v>
      </c>
      <c r="AQ5406" s="94" t="e">
        <v>#NAME?</v>
      </c>
      <c r="AR5406" s="94" t="e">
        <v>#NAME?</v>
      </c>
      <c r="AS5406" s="94" t="e">
        <v>#NAME?</v>
      </c>
      <c r="AT5406" s="94" t="e">
        <v>#NAME?</v>
      </c>
    </row>
    <row r="5407" customFormat="false" ht="15" hidden="false" customHeight="true" outlineLevel="0" collapsed="false">
      <c r="A5407" s="20" t="s">
        <v>16458</v>
      </c>
      <c r="B5407" s="20" t="str">
        <f aca="false">INDEX(Table2[], MATCH(L5407, Location_ID!$D$2:$D$3098, 0), 1)</f>
        <v>ace5d28a-7edd-4d02-bd0a-d6707cd75d2c</v>
      </c>
      <c r="C5407" s="20" t="s">
        <v>1585</v>
      </c>
      <c r="D5407" s="230" t="s">
        <v>354</v>
      </c>
      <c r="E5407" s="20" t="s">
        <v>7134</v>
      </c>
      <c r="F5407" s="20" t="s">
        <v>7135</v>
      </c>
      <c r="G5407" s="20" t="s">
        <v>7591</v>
      </c>
      <c r="H5407" s="20"/>
      <c r="I5407" s="20" t="s">
        <v>15917</v>
      </c>
      <c r="J5407" s="20" t="s">
        <v>15918</v>
      </c>
      <c r="K5407" s="20" t="s">
        <v>7109</v>
      </c>
      <c r="L5407" s="20" t="s">
        <v>4167</v>
      </c>
      <c r="M5407" s="20" t="s">
        <v>7116</v>
      </c>
      <c r="N5407" s="20" t="s">
        <v>15902</v>
      </c>
      <c r="O5407" s="20" t="s">
        <v>15918</v>
      </c>
      <c r="P5407" s="201" t="n">
        <v>43730</v>
      </c>
      <c r="Q5407" s="201" t="n">
        <v>43763</v>
      </c>
      <c r="R5407" s="20" t="n">
        <v>1</v>
      </c>
      <c r="S5407" s="20" t="s">
        <v>7130</v>
      </c>
      <c r="T5407" s="20" t="n">
        <v>94.21302459</v>
      </c>
      <c r="U5407" s="20" t="n">
        <v>68.21291709</v>
      </c>
      <c r="V5407" s="20" t="n">
        <v>120.21313209</v>
      </c>
      <c r="W5407" s="20" t="s">
        <v>11510</v>
      </c>
      <c r="X5407" s="35"/>
      <c r="Y5407" s="35" t="n">
        <v>0</v>
      </c>
      <c r="Z5407" s="35" t="n">
        <v>1</v>
      </c>
      <c r="AE5407" s="94" t="e">
        <f aca="false" t="array" ref="AE5407:AK5407">_xlfn.torow(_xlfn.unique(_xlfn._xlws.filter(cat_table[Subsector],$E5407=cat_table[Sector],"")))</f>
        <v>#NAME?</v>
      </c>
      <c r="AF5407" s="94" t="e">
        <v>#NAME?</v>
      </c>
      <c r="AG5407" s="94" t="e">
        <v>#NAME?</v>
      </c>
      <c r="AH5407" s="94" t="e">
        <v>#NAME?</v>
      </c>
      <c r="AI5407" s="94" t="e">
        <v>#NAME?</v>
      </c>
      <c r="AJ5407" s="94" t="e">
        <v>#NAME?</v>
      </c>
      <c r="AK5407" s="94" t="e">
        <v>#NAME?</v>
      </c>
      <c r="AO5407" s="94" t="e">
        <f aca="false" t="array" ref="AO5407:AT5407">_xlfn.torow(_xlfn.unique(_xlfn._xlws.filter(cat_table[Sub-subsector],($E5407=cat_table[Sector])*($F5407=cat_table[Subsector]),"")))</f>
        <v>#NAME?</v>
      </c>
      <c r="AP5407" s="94" t="e">
        <v>#NAME?</v>
      </c>
      <c r="AQ5407" s="94" t="e">
        <v>#NAME?</v>
      </c>
      <c r="AR5407" s="94" t="e">
        <v>#NAME?</v>
      </c>
      <c r="AS5407" s="94" t="e">
        <v>#NAME?</v>
      </c>
      <c r="AT5407" s="94" t="e">
        <v>#NAME?</v>
      </c>
    </row>
    <row r="5408" customFormat="false" ht="15" hidden="false" customHeight="true" outlineLevel="0" collapsed="false">
      <c r="A5408" s="20" t="s">
        <v>16459</v>
      </c>
      <c r="B5408" s="20" t="str">
        <f aca="false">INDEX(Table2[], MATCH(L5408, Location_ID!$D$2:$D$3098, 0), 1)</f>
        <v>d19028e4-3457-4b3e-a335-c0ee03a17b34</v>
      </c>
      <c r="C5408" s="20" t="s">
        <v>1585</v>
      </c>
      <c r="D5408" s="230" t="s">
        <v>354</v>
      </c>
      <c r="E5408" s="20" t="s">
        <v>7134</v>
      </c>
      <c r="F5408" s="20" t="s">
        <v>7135</v>
      </c>
      <c r="G5408" s="20" t="s">
        <v>7591</v>
      </c>
      <c r="H5408" s="20"/>
      <c r="I5408" s="20" t="s">
        <v>15917</v>
      </c>
      <c r="J5408" s="20" t="s">
        <v>15927</v>
      </c>
      <c r="K5408" s="20" t="s">
        <v>7109</v>
      </c>
      <c r="L5408" s="20" t="s">
        <v>4169</v>
      </c>
      <c r="M5408" s="20" t="s">
        <v>7116</v>
      </c>
      <c r="N5408" s="20" t="s">
        <v>15902</v>
      </c>
      <c r="O5408" s="20" t="s">
        <v>15927</v>
      </c>
      <c r="P5408" s="201" t="n">
        <v>43730</v>
      </c>
      <c r="Q5408" s="201" t="n">
        <v>43763</v>
      </c>
      <c r="R5408" s="20" t="n">
        <v>1</v>
      </c>
      <c r="S5408" s="20" t="s">
        <v>7130</v>
      </c>
      <c r="T5408" s="20" t="n">
        <v>110.4215859</v>
      </c>
      <c r="U5408" s="20" t="n">
        <v>63.6611948</v>
      </c>
      <c r="V5408" s="20" t="n">
        <v>157.181977</v>
      </c>
      <c r="W5408" s="20" t="s">
        <v>11510</v>
      </c>
      <c r="X5408" s="35"/>
      <c r="Y5408" s="35" t="n">
        <v>0</v>
      </c>
      <c r="Z5408" s="35" t="n">
        <v>1</v>
      </c>
      <c r="AE5408" s="94" t="e">
        <f aca="false" t="array" ref="AE5408:AK5408">_xlfn.torow(_xlfn.unique(_xlfn._xlws.filter(cat_table[Subsector],$E5408=cat_table[Sector],"")))</f>
        <v>#NAME?</v>
      </c>
      <c r="AF5408" s="94" t="e">
        <v>#NAME?</v>
      </c>
      <c r="AG5408" s="94" t="e">
        <v>#NAME?</v>
      </c>
      <c r="AH5408" s="94" t="e">
        <v>#NAME?</v>
      </c>
      <c r="AI5408" s="94" t="e">
        <v>#NAME?</v>
      </c>
      <c r="AJ5408" s="94" t="e">
        <v>#NAME?</v>
      </c>
      <c r="AK5408" s="94" t="e">
        <v>#NAME?</v>
      </c>
      <c r="AO5408" s="94" t="e">
        <f aca="false" t="array" ref="AO5408:AT5408">_xlfn.torow(_xlfn.unique(_xlfn._xlws.filter(cat_table[Sub-subsector],($E5408=cat_table[Sector])*($F5408=cat_table[Subsector]),"")))</f>
        <v>#NAME?</v>
      </c>
      <c r="AP5408" s="94" t="e">
        <v>#NAME?</v>
      </c>
      <c r="AQ5408" s="94" t="e">
        <v>#NAME?</v>
      </c>
      <c r="AR5408" s="94" t="e">
        <v>#NAME?</v>
      </c>
      <c r="AS5408" s="94" t="e">
        <v>#NAME?</v>
      </c>
      <c r="AT5408" s="94" t="e">
        <v>#NAME?</v>
      </c>
    </row>
    <row r="5409" customFormat="false" ht="15" hidden="false" customHeight="true" outlineLevel="0" collapsed="false">
      <c r="A5409" s="20" t="s">
        <v>16460</v>
      </c>
      <c r="B5409" s="20" t="str">
        <f aca="false">INDEX(Table2[], MATCH(L5409, Location_ID!$D$2:$D$3098, 0), 1)</f>
        <v>85fec9f9-4f5a-402d-af06-9c0e0adc351f</v>
      </c>
      <c r="C5409" s="20" t="s">
        <v>1585</v>
      </c>
      <c r="D5409" s="230" t="s">
        <v>354</v>
      </c>
      <c r="E5409" s="20" t="s">
        <v>7134</v>
      </c>
      <c r="F5409" s="20" t="s">
        <v>7135</v>
      </c>
      <c r="G5409" s="20" t="s">
        <v>7591</v>
      </c>
      <c r="H5409" s="20"/>
      <c r="I5409" s="20" t="s">
        <v>15917</v>
      </c>
      <c r="J5409" s="20" t="s">
        <v>15918</v>
      </c>
      <c r="K5409" s="20" t="s">
        <v>7109</v>
      </c>
      <c r="L5409" s="20" t="s">
        <v>4171</v>
      </c>
      <c r="M5409" s="20" t="s">
        <v>7116</v>
      </c>
      <c r="N5409" s="20" t="s">
        <v>15902</v>
      </c>
      <c r="O5409" s="20" t="s">
        <v>15918</v>
      </c>
      <c r="P5409" s="201" t="n">
        <v>43730</v>
      </c>
      <c r="Q5409" s="201" t="n">
        <v>43763</v>
      </c>
      <c r="R5409" s="20" t="n">
        <v>1</v>
      </c>
      <c r="S5409" s="20" t="s">
        <v>7130</v>
      </c>
      <c r="T5409" s="20" t="n">
        <v>115.2344975</v>
      </c>
      <c r="U5409" s="20" t="n">
        <v>54.81591783</v>
      </c>
      <c r="V5409" s="20" t="n">
        <v>175.65307717</v>
      </c>
      <c r="W5409" s="20" t="s">
        <v>11510</v>
      </c>
      <c r="X5409" s="35"/>
      <c r="Y5409" s="35" t="n">
        <v>0</v>
      </c>
      <c r="Z5409" s="35" t="n">
        <v>1</v>
      </c>
      <c r="AE5409" s="94" t="e">
        <f aca="false" t="array" ref="AE5409:AK5409">_xlfn.torow(_xlfn.unique(_xlfn._xlws.filter(cat_table[Subsector],$E5409=cat_table[Sector],"")))</f>
        <v>#NAME?</v>
      </c>
      <c r="AF5409" s="94" t="e">
        <v>#NAME?</v>
      </c>
      <c r="AG5409" s="94" t="e">
        <v>#NAME?</v>
      </c>
      <c r="AH5409" s="94" t="e">
        <v>#NAME?</v>
      </c>
      <c r="AI5409" s="94" t="e">
        <v>#NAME?</v>
      </c>
      <c r="AJ5409" s="94" t="e">
        <v>#NAME?</v>
      </c>
      <c r="AK5409" s="94" t="e">
        <v>#NAME?</v>
      </c>
      <c r="AO5409" s="94" t="e">
        <f aca="false" t="array" ref="AO5409:AT5409">_xlfn.torow(_xlfn.unique(_xlfn._xlws.filter(cat_table[Sub-subsector],($E5409=cat_table[Sector])*($F5409=cat_table[Subsector]),"")))</f>
        <v>#NAME?</v>
      </c>
      <c r="AP5409" s="94" t="e">
        <v>#NAME?</v>
      </c>
      <c r="AQ5409" s="94" t="e">
        <v>#NAME?</v>
      </c>
      <c r="AR5409" s="94" t="e">
        <v>#NAME?</v>
      </c>
      <c r="AS5409" s="94" t="e">
        <v>#NAME?</v>
      </c>
      <c r="AT5409" s="94" t="e">
        <v>#NAME?</v>
      </c>
    </row>
    <row r="5410" customFormat="false" ht="15" hidden="false" customHeight="true" outlineLevel="0" collapsed="false">
      <c r="A5410" s="20" t="s">
        <v>16461</v>
      </c>
      <c r="B5410" s="20" t="str">
        <f aca="false">INDEX(Table2[], MATCH(L5410, Location_ID!$D$2:$D$3098, 0), 1)</f>
        <v>eacc97e6-86dc-412e-ae53-6bb7cfd8fb5e</v>
      </c>
      <c r="C5410" s="20" t="s">
        <v>1585</v>
      </c>
      <c r="D5410" s="230" t="s">
        <v>354</v>
      </c>
      <c r="E5410" s="20" t="s">
        <v>7134</v>
      </c>
      <c r="F5410" s="20" t="s">
        <v>7135</v>
      </c>
      <c r="G5410" s="20" t="s">
        <v>7591</v>
      </c>
      <c r="H5410" s="20"/>
      <c r="I5410" s="20" t="s">
        <v>15917</v>
      </c>
      <c r="J5410" s="20" t="s">
        <v>15922</v>
      </c>
      <c r="K5410" s="20" t="s">
        <v>7109</v>
      </c>
      <c r="L5410" s="20" t="s">
        <v>4173</v>
      </c>
      <c r="M5410" s="20" t="s">
        <v>7116</v>
      </c>
      <c r="N5410" s="20" t="s">
        <v>15902</v>
      </c>
      <c r="O5410" s="20" t="s">
        <v>15922</v>
      </c>
      <c r="P5410" s="201" t="n">
        <v>43730</v>
      </c>
      <c r="Q5410" s="201" t="n">
        <v>43763</v>
      </c>
      <c r="R5410" s="20" t="n">
        <v>1</v>
      </c>
      <c r="S5410" s="20" t="s">
        <v>7130</v>
      </c>
      <c r="T5410" s="20" t="n">
        <v>55.86170736</v>
      </c>
      <c r="U5410" s="20" t="n">
        <v>46.092336494</v>
      </c>
      <c r="V5410" s="20" t="n">
        <v>65.631078226</v>
      </c>
      <c r="W5410" s="20" t="s">
        <v>11510</v>
      </c>
      <c r="X5410" s="35"/>
      <c r="Y5410" s="35" t="n">
        <v>0</v>
      </c>
      <c r="Z5410" s="35" t="n">
        <v>1</v>
      </c>
      <c r="AE5410" s="94" t="e">
        <f aca="false" t="array" ref="AE5410:AK5410">_xlfn.torow(_xlfn.unique(_xlfn._xlws.filter(cat_table[Subsector],$E5410=cat_table[Sector],"")))</f>
        <v>#NAME?</v>
      </c>
      <c r="AF5410" s="94" t="e">
        <v>#NAME?</v>
      </c>
      <c r="AG5410" s="94" t="e">
        <v>#NAME?</v>
      </c>
      <c r="AH5410" s="94" t="e">
        <v>#NAME?</v>
      </c>
      <c r="AI5410" s="94" t="e">
        <v>#NAME?</v>
      </c>
      <c r="AJ5410" s="94" t="e">
        <v>#NAME?</v>
      </c>
      <c r="AK5410" s="94" t="e">
        <v>#NAME?</v>
      </c>
      <c r="AO5410" s="94" t="e">
        <f aca="false" t="array" ref="AO5410:AT5410">_xlfn.torow(_xlfn.unique(_xlfn._xlws.filter(cat_table[Sub-subsector],($E5410=cat_table[Sector])*($F5410=cat_table[Subsector]),"")))</f>
        <v>#NAME?</v>
      </c>
      <c r="AP5410" s="94" t="e">
        <v>#NAME?</v>
      </c>
      <c r="AQ5410" s="94" t="e">
        <v>#NAME?</v>
      </c>
      <c r="AR5410" s="94" t="e">
        <v>#NAME?</v>
      </c>
      <c r="AS5410" s="94" t="e">
        <v>#NAME?</v>
      </c>
      <c r="AT5410" s="94" t="e">
        <v>#NAME?</v>
      </c>
    </row>
    <row r="5411" customFormat="false" ht="15" hidden="false" customHeight="true" outlineLevel="0" collapsed="false">
      <c r="A5411" s="20" t="s">
        <v>16462</v>
      </c>
      <c r="B5411" s="20" t="str">
        <f aca="false">INDEX(Table2[], MATCH(L5411, Location_ID!$D$2:$D$3098, 0), 1)</f>
        <v>6e46b0cd-1d39-44b4-bfb1-2501c55b1167</v>
      </c>
      <c r="C5411" s="20" t="s">
        <v>1585</v>
      </c>
      <c r="D5411" s="230" t="s">
        <v>354</v>
      </c>
      <c r="E5411" s="20" t="s">
        <v>7134</v>
      </c>
      <c r="F5411" s="20" t="s">
        <v>7135</v>
      </c>
      <c r="G5411" s="20" t="s">
        <v>7591</v>
      </c>
      <c r="H5411" s="20"/>
      <c r="I5411" s="20" t="s">
        <v>15917</v>
      </c>
      <c r="J5411" s="20" t="s">
        <v>15927</v>
      </c>
      <c r="K5411" s="20" t="s">
        <v>7109</v>
      </c>
      <c r="L5411" s="20" t="s">
        <v>4175</v>
      </c>
      <c r="M5411" s="20" t="s">
        <v>7116</v>
      </c>
      <c r="N5411" s="20" t="s">
        <v>15902</v>
      </c>
      <c r="O5411" s="20" t="s">
        <v>15927</v>
      </c>
      <c r="P5411" s="201" t="n">
        <v>43730</v>
      </c>
      <c r="Q5411" s="201" t="n">
        <v>43763</v>
      </c>
      <c r="R5411" s="20" t="n">
        <v>1</v>
      </c>
      <c r="S5411" s="20" t="s">
        <v>7130</v>
      </c>
      <c r="T5411" s="20" t="n">
        <v>75.56495395</v>
      </c>
      <c r="U5411" s="20" t="n">
        <v>60.19639283</v>
      </c>
      <c r="V5411" s="20" t="n">
        <v>90.93351507</v>
      </c>
      <c r="W5411" s="20" t="s">
        <v>11510</v>
      </c>
      <c r="X5411" s="35"/>
      <c r="Y5411" s="35" t="n">
        <v>0</v>
      </c>
      <c r="Z5411" s="35" t="n">
        <v>1</v>
      </c>
      <c r="AE5411" s="94" t="e">
        <f aca="false" t="array" ref="AE5411:AK5411">_xlfn.torow(_xlfn.unique(_xlfn._xlws.filter(cat_table[Subsector],$E5411=cat_table[Sector],"")))</f>
        <v>#NAME?</v>
      </c>
      <c r="AF5411" s="94" t="e">
        <v>#NAME?</v>
      </c>
      <c r="AG5411" s="94" t="e">
        <v>#NAME?</v>
      </c>
      <c r="AH5411" s="94" t="e">
        <v>#NAME?</v>
      </c>
      <c r="AI5411" s="94" t="e">
        <v>#NAME?</v>
      </c>
      <c r="AJ5411" s="94" t="e">
        <v>#NAME?</v>
      </c>
      <c r="AK5411" s="94" t="e">
        <v>#NAME?</v>
      </c>
      <c r="AO5411" s="94" t="e">
        <f aca="false" t="array" ref="AO5411:AT5411">_xlfn.torow(_xlfn.unique(_xlfn._xlws.filter(cat_table[Sub-subsector],($E5411=cat_table[Sector])*($F5411=cat_table[Subsector]),"")))</f>
        <v>#NAME?</v>
      </c>
      <c r="AP5411" s="94" t="e">
        <v>#NAME?</v>
      </c>
      <c r="AQ5411" s="94" t="e">
        <v>#NAME?</v>
      </c>
      <c r="AR5411" s="94" t="e">
        <v>#NAME?</v>
      </c>
      <c r="AS5411" s="94" t="e">
        <v>#NAME?</v>
      </c>
      <c r="AT5411" s="94" t="e">
        <v>#NAME?</v>
      </c>
    </row>
    <row r="5412" customFormat="false" ht="15" hidden="false" customHeight="true" outlineLevel="0" collapsed="false">
      <c r="A5412" s="20" t="s">
        <v>16463</v>
      </c>
      <c r="B5412" s="20" t="str">
        <f aca="false">INDEX(Table2[], MATCH(L5412, Location_ID!$D$2:$D$3098, 0), 1)</f>
        <v>f807e952-4a0a-4e32-acb7-8e3a6301800e</v>
      </c>
      <c r="C5412" s="20" t="s">
        <v>1585</v>
      </c>
      <c r="D5412" s="230" t="s">
        <v>354</v>
      </c>
      <c r="E5412" s="20" t="s">
        <v>7134</v>
      </c>
      <c r="F5412" s="20" t="s">
        <v>7135</v>
      </c>
      <c r="G5412" s="20" t="s">
        <v>7591</v>
      </c>
      <c r="H5412" s="20"/>
      <c r="I5412" s="20" t="s">
        <v>15917</v>
      </c>
      <c r="J5412" s="20" t="s">
        <v>15922</v>
      </c>
      <c r="K5412" s="20" t="s">
        <v>7109</v>
      </c>
      <c r="L5412" s="20" t="s">
        <v>4177</v>
      </c>
      <c r="M5412" s="20" t="s">
        <v>7116</v>
      </c>
      <c r="N5412" s="20" t="s">
        <v>15902</v>
      </c>
      <c r="O5412" s="20" t="s">
        <v>15922</v>
      </c>
      <c r="P5412" s="201" t="n">
        <v>43730</v>
      </c>
      <c r="Q5412" s="201" t="n">
        <v>43763</v>
      </c>
      <c r="R5412" s="20" t="n">
        <v>1</v>
      </c>
      <c r="S5412" s="20" t="s">
        <v>7130</v>
      </c>
      <c r="T5412" s="20" t="n">
        <v>32.11697628</v>
      </c>
      <c r="U5412" s="20" t="n">
        <v>25.511459765</v>
      </c>
      <c r="V5412" s="20" t="n">
        <v>38.722492795</v>
      </c>
      <c r="W5412" s="20" t="s">
        <v>11510</v>
      </c>
      <c r="X5412" s="35"/>
      <c r="Y5412" s="35" t="n">
        <v>0</v>
      </c>
      <c r="Z5412" s="35" t="n">
        <v>1</v>
      </c>
      <c r="AE5412" s="94" t="e">
        <f aca="false" t="array" ref="AE5412:AK5412">_xlfn.torow(_xlfn.unique(_xlfn._xlws.filter(cat_table[Subsector],$E5412=cat_table[Sector],"")))</f>
        <v>#NAME?</v>
      </c>
      <c r="AF5412" s="94" t="e">
        <v>#NAME?</v>
      </c>
      <c r="AG5412" s="94" t="e">
        <v>#NAME?</v>
      </c>
      <c r="AH5412" s="94" t="e">
        <v>#NAME?</v>
      </c>
      <c r="AI5412" s="94" t="e">
        <v>#NAME?</v>
      </c>
      <c r="AJ5412" s="94" t="e">
        <v>#NAME?</v>
      </c>
      <c r="AK5412" s="94" t="e">
        <v>#NAME?</v>
      </c>
      <c r="AO5412" s="94" t="e">
        <f aca="false" t="array" ref="AO5412:AT5412">_xlfn.torow(_xlfn.unique(_xlfn._xlws.filter(cat_table[Sub-subsector],($E5412=cat_table[Sector])*($F5412=cat_table[Subsector]),"")))</f>
        <v>#NAME?</v>
      </c>
      <c r="AP5412" s="94" t="e">
        <v>#NAME?</v>
      </c>
      <c r="AQ5412" s="94" t="e">
        <v>#NAME?</v>
      </c>
      <c r="AR5412" s="94" t="e">
        <v>#NAME?</v>
      </c>
      <c r="AS5412" s="94" t="e">
        <v>#NAME?</v>
      </c>
      <c r="AT5412" s="94" t="e">
        <v>#NAME?</v>
      </c>
    </row>
    <row r="5413" customFormat="false" ht="15" hidden="false" customHeight="true" outlineLevel="0" collapsed="false">
      <c r="A5413" s="20" t="s">
        <v>16464</v>
      </c>
      <c r="B5413" s="20" t="str">
        <f aca="false">INDEX(Table2[], MATCH(L5413, Location_ID!$D$2:$D$3098, 0), 1)</f>
        <v>cb11be5c-8de6-471c-8ac5-0423534cf1d1</v>
      </c>
      <c r="C5413" s="20" t="s">
        <v>1585</v>
      </c>
      <c r="D5413" s="230" t="s">
        <v>354</v>
      </c>
      <c r="E5413" s="20" t="s">
        <v>7134</v>
      </c>
      <c r="F5413" s="20" t="s">
        <v>7135</v>
      </c>
      <c r="G5413" s="20" t="s">
        <v>7591</v>
      </c>
      <c r="H5413" s="20"/>
      <c r="I5413" s="20" t="s">
        <v>15917</v>
      </c>
      <c r="J5413" s="20" t="s">
        <v>15927</v>
      </c>
      <c r="K5413" s="20" t="s">
        <v>7109</v>
      </c>
      <c r="L5413" s="20" t="s">
        <v>4179</v>
      </c>
      <c r="M5413" s="20" t="s">
        <v>7116</v>
      </c>
      <c r="N5413" s="20" t="s">
        <v>15902</v>
      </c>
      <c r="O5413" s="20" t="s">
        <v>15927</v>
      </c>
      <c r="P5413" s="201" t="n">
        <v>43730</v>
      </c>
      <c r="Q5413" s="201" t="n">
        <v>43763</v>
      </c>
      <c r="R5413" s="20" t="n">
        <v>1</v>
      </c>
      <c r="S5413" s="20" t="s">
        <v>7130</v>
      </c>
      <c r="T5413" s="20" t="n">
        <v>204.5834945</v>
      </c>
      <c r="U5413" s="20" t="n">
        <v>103.533314</v>
      </c>
      <c r="V5413" s="20" t="n">
        <v>305.633675</v>
      </c>
      <c r="W5413" s="20" t="s">
        <v>11510</v>
      </c>
      <c r="X5413" s="35"/>
      <c r="Y5413" s="35" t="n">
        <v>0</v>
      </c>
      <c r="Z5413" s="35" t="n">
        <v>1</v>
      </c>
      <c r="AE5413" s="94" t="e">
        <f aca="false" t="array" ref="AE5413:AK5413">_xlfn.torow(_xlfn.unique(_xlfn._xlws.filter(cat_table[Subsector],$E5413=cat_table[Sector],"")))</f>
        <v>#NAME?</v>
      </c>
      <c r="AF5413" s="94" t="e">
        <v>#NAME?</v>
      </c>
      <c r="AG5413" s="94" t="e">
        <v>#NAME?</v>
      </c>
      <c r="AH5413" s="94" t="e">
        <v>#NAME?</v>
      </c>
      <c r="AI5413" s="94" t="e">
        <v>#NAME?</v>
      </c>
      <c r="AJ5413" s="94" t="e">
        <v>#NAME?</v>
      </c>
      <c r="AK5413" s="94" t="e">
        <v>#NAME?</v>
      </c>
      <c r="AO5413" s="94" t="e">
        <f aca="false" t="array" ref="AO5413:AT5413">_xlfn.torow(_xlfn.unique(_xlfn._xlws.filter(cat_table[Sub-subsector],($E5413=cat_table[Sector])*($F5413=cat_table[Subsector]),"")))</f>
        <v>#NAME?</v>
      </c>
      <c r="AP5413" s="94" t="e">
        <v>#NAME?</v>
      </c>
      <c r="AQ5413" s="94" t="e">
        <v>#NAME?</v>
      </c>
      <c r="AR5413" s="94" t="e">
        <v>#NAME?</v>
      </c>
      <c r="AS5413" s="94" t="e">
        <v>#NAME?</v>
      </c>
      <c r="AT5413" s="94" t="e">
        <v>#NAME?</v>
      </c>
    </row>
    <row r="5414" customFormat="false" ht="15" hidden="false" customHeight="true" outlineLevel="0" collapsed="false">
      <c r="A5414" s="20" t="s">
        <v>16465</v>
      </c>
      <c r="B5414" s="20" t="str">
        <f aca="false">INDEX(Table2[], MATCH(L5414, Location_ID!$D$2:$D$3098, 0), 1)</f>
        <v>489596ba-8902-4710-bc5b-5e29cb6f8695</v>
      </c>
      <c r="C5414" s="20" t="s">
        <v>1585</v>
      </c>
      <c r="D5414" s="230" t="s">
        <v>354</v>
      </c>
      <c r="E5414" s="20" t="s">
        <v>7134</v>
      </c>
      <c r="F5414" s="20" t="s">
        <v>7135</v>
      </c>
      <c r="G5414" s="20" t="s">
        <v>7591</v>
      </c>
      <c r="H5414" s="20"/>
      <c r="I5414" s="20" t="s">
        <v>15917</v>
      </c>
      <c r="J5414" s="20" t="s">
        <v>15918</v>
      </c>
      <c r="K5414" s="20" t="s">
        <v>7109</v>
      </c>
      <c r="L5414" s="20" t="s">
        <v>4181</v>
      </c>
      <c r="M5414" s="20" t="s">
        <v>7116</v>
      </c>
      <c r="N5414" s="20" t="s">
        <v>15902</v>
      </c>
      <c r="O5414" s="20" t="s">
        <v>15918</v>
      </c>
      <c r="P5414" s="201" t="n">
        <v>43730</v>
      </c>
      <c r="Q5414" s="201" t="n">
        <v>43763</v>
      </c>
      <c r="R5414" s="20" t="n">
        <v>1</v>
      </c>
      <c r="S5414" s="20" t="s">
        <v>7130</v>
      </c>
      <c r="T5414" s="20" t="n">
        <v>267.1527717</v>
      </c>
      <c r="U5414" s="20" t="n">
        <v>154.3659471</v>
      </c>
      <c r="V5414" s="20" t="n">
        <v>379.9395963</v>
      </c>
      <c r="W5414" s="20" t="s">
        <v>11510</v>
      </c>
      <c r="X5414" s="35"/>
      <c r="Y5414" s="35" t="n">
        <v>0</v>
      </c>
      <c r="Z5414" s="35" t="n">
        <v>1</v>
      </c>
      <c r="AE5414" s="94" t="e">
        <f aca="false" t="array" ref="AE5414:AK5414">_xlfn.torow(_xlfn.unique(_xlfn._xlws.filter(cat_table[Subsector],$E5414=cat_table[Sector],"")))</f>
        <v>#NAME?</v>
      </c>
      <c r="AF5414" s="94" t="e">
        <v>#NAME?</v>
      </c>
      <c r="AG5414" s="94" t="e">
        <v>#NAME?</v>
      </c>
      <c r="AH5414" s="94" t="e">
        <v>#NAME?</v>
      </c>
      <c r="AI5414" s="94" t="e">
        <v>#NAME?</v>
      </c>
      <c r="AJ5414" s="94" t="e">
        <v>#NAME?</v>
      </c>
      <c r="AK5414" s="94" t="e">
        <v>#NAME?</v>
      </c>
      <c r="AO5414" s="94" t="e">
        <f aca="false" t="array" ref="AO5414:AT5414">_xlfn.torow(_xlfn.unique(_xlfn._xlws.filter(cat_table[Sub-subsector],($E5414=cat_table[Sector])*($F5414=cat_table[Subsector]),"")))</f>
        <v>#NAME?</v>
      </c>
      <c r="AP5414" s="94" t="e">
        <v>#NAME?</v>
      </c>
      <c r="AQ5414" s="94" t="e">
        <v>#NAME?</v>
      </c>
      <c r="AR5414" s="94" t="e">
        <v>#NAME?</v>
      </c>
      <c r="AS5414" s="94" t="e">
        <v>#NAME?</v>
      </c>
      <c r="AT5414" s="94" t="e">
        <v>#NAME?</v>
      </c>
    </row>
    <row r="5415" customFormat="false" ht="15" hidden="false" customHeight="true" outlineLevel="0" collapsed="false">
      <c r="A5415" s="20" t="s">
        <v>16466</v>
      </c>
      <c r="B5415" s="20" t="str">
        <f aca="false">INDEX(Table2[], MATCH(L5415, Location_ID!$D$2:$D$3098, 0), 1)</f>
        <v>5ee6aeda-499f-4728-8306-205caf663ffe</v>
      </c>
      <c r="C5415" s="20" t="s">
        <v>1585</v>
      </c>
      <c r="D5415" s="230" t="s">
        <v>354</v>
      </c>
      <c r="E5415" s="20" t="s">
        <v>7134</v>
      </c>
      <c r="F5415" s="20" t="s">
        <v>7135</v>
      </c>
      <c r="G5415" s="20" t="s">
        <v>7591</v>
      </c>
      <c r="H5415" s="20"/>
      <c r="I5415" s="20" t="s">
        <v>15917</v>
      </c>
      <c r="J5415" s="20" t="s">
        <v>15932</v>
      </c>
      <c r="K5415" s="20" t="s">
        <v>7109</v>
      </c>
      <c r="L5415" s="20" t="s">
        <v>4183</v>
      </c>
      <c r="M5415" s="20" t="s">
        <v>7116</v>
      </c>
      <c r="N5415" s="20" t="s">
        <v>15902</v>
      </c>
      <c r="O5415" s="20" t="s">
        <v>15932</v>
      </c>
      <c r="P5415" s="201" t="n">
        <v>43730</v>
      </c>
      <c r="Q5415" s="201" t="n">
        <v>43763</v>
      </c>
      <c r="R5415" s="20" t="n">
        <v>1</v>
      </c>
      <c r="S5415" s="20" t="s">
        <v>7130</v>
      </c>
      <c r="T5415" s="20" t="n">
        <v>37.96104994</v>
      </c>
      <c r="U5415" s="20" t="n">
        <v>27.45996638</v>
      </c>
      <c r="V5415" s="20" t="n">
        <v>48.4621335</v>
      </c>
      <c r="W5415" s="20" t="s">
        <v>11510</v>
      </c>
      <c r="X5415" s="35"/>
      <c r="Y5415" s="35" t="n">
        <v>0</v>
      </c>
      <c r="Z5415" s="35" t="n">
        <v>1</v>
      </c>
      <c r="AE5415" s="94" t="e">
        <f aca="false" t="array" ref="AE5415:AK5415">_xlfn.torow(_xlfn.unique(_xlfn._xlws.filter(cat_table[Subsector],$E5415=cat_table[Sector],"")))</f>
        <v>#NAME?</v>
      </c>
      <c r="AF5415" s="94" t="e">
        <v>#NAME?</v>
      </c>
      <c r="AG5415" s="94" t="e">
        <v>#NAME?</v>
      </c>
      <c r="AH5415" s="94" t="e">
        <v>#NAME?</v>
      </c>
      <c r="AI5415" s="94" t="e">
        <v>#NAME?</v>
      </c>
      <c r="AJ5415" s="94" t="e">
        <v>#NAME?</v>
      </c>
      <c r="AK5415" s="94" t="e">
        <v>#NAME?</v>
      </c>
      <c r="AO5415" s="94" t="e">
        <f aca="false" t="array" ref="AO5415:AT5415">_xlfn.torow(_xlfn.unique(_xlfn._xlws.filter(cat_table[Sub-subsector],($E5415=cat_table[Sector])*($F5415=cat_table[Subsector]),"")))</f>
        <v>#NAME?</v>
      </c>
      <c r="AP5415" s="94" t="e">
        <v>#NAME?</v>
      </c>
      <c r="AQ5415" s="94" t="e">
        <v>#NAME?</v>
      </c>
      <c r="AR5415" s="94" t="e">
        <v>#NAME?</v>
      </c>
      <c r="AS5415" s="94" t="e">
        <v>#NAME?</v>
      </c>
      <c r="AT5415" s="94" t="e">
        <v>#NAME?</v>
      </c>
    </row>
    <row r="5416" customFormat="false" ht="15" hidden="false" customHeight="true" outlineLevel="0" collapsed="false">
      <c r="A5416" s="20" t="s">
        <v>16467</v>
      </c>
      <c r="B5416" s="20" t="str">
        <f aca="false">INDEX(Table2[], MATCH(L5416, Location_ID!$D$2:$D$3098, 0), 1)</f>
        <v>13a17c1f-e520-42ae-852e-7c47f9d00121</v>
      </c>
      <c r="C5416" s="20" t="s">
        <v>1585</v>
      </c>
      <c r="D5416" s="230" t="s">
        <v>354</v>
      </c>
      <c r="E5416" s="20" t="s">
        <v>7134</v>
      </c>
      <c r="F5416" s="20" t="s">
        <v>7135</v>
      </c>
      <c r="G5416" s="20" t="s">
        <v>7591</v>
      </c>
      <c r="H5416" s="20"/>
      <c r="I5416" s="20" t="s">
        <v>15917</v>
      </c>
      <c r="J5416" s="20" t="s">
        <v>15932</v>
      </c>
      <c r="K5416" s="20" t="s">
        <v>7109</v>
      </c>
      <c r="L5416" s="20" t="s">
        <v>4185</v>
      </c>
      <c r="M5416" s="20" t="s">
        <v>7116</v>
      </c>
      <c r="N5416" s="20" t="s">
        <v>15902</v>
      </c>
      <c r="O5416" s="20" t="s">
        <v>15932</v>
      </c>
      <c r="P5416" s="201" t="n">
        <v>43730</v>
      </c>
      <c r="Q5416" s="201" t="n">
        <v>43763</v>
      </c>
      <c r="R5416" s="20" t="n">
        <v>1</v>
      </c>
      <c r="S5416" s="20" t="s">
        <v>7130</v>
      </c>
      <c r="T5416" s="20" t="n">
        <v>129.8886661</v>
      </c>
      <c r="U5416" s="20" t="n">
        <v>65.429793</v>
      </c>
      <c r="V5416" s="20" t="n">
        <v>194.3475392</v>
      </c>
      <c r="W5416" s="20" t="s">
        <v>11510</v>
      </c>
      <c r="X5416" s="35"/>
      <c r="Y5416" s="35" t="n">
        <v>0</v>
      </c>
      <c r="Z5416" s="35" t="n">
        <v>1</v>
      </c>
      <c r="AE5416" s="94" t="e">
        <f aca="false" t="array" ref="AE5416:AK5416">_xlfn.torow(_xlfn.unique(_xlfn._xlws.filter(cat_table[Subsector],$E5416=cat_table[Sector],"")))</f>
        <v>#NAME?</v>
      </c>
      <c r="AF5416" s="94" t="e">
        <v>#NAME?</v>
      </c>
      <c r="AG5416" s="94" t="e">
        <v>#NAME?</v>
      </c>
      <c r="AH5416" s="94" t="e">
        <v>#NAME?</v>
      </c>
      <c r="AI5416" s="94" t="e">
        <v>#NAME?</v>
      </c>
      <c r="AJ5416" s="94" t="e">
        <v>#NAME?</v>
      </c>
      <c r="AK5416" s="94" t="e">
        <v>#NAME?</v>
      </c>
      <c r="AO5416" s="94" t="e">
        <f aca="false" t="array" ref="AO5416:AT5416">_xlfn.torow(_xlfn.unique(_xlfn._xlws.filter(cat_table[Sub-subsector],($E5416=cat_table[Sector])*($F5416=cat_table[Subsector]),"")))</f>
        <v>#NAME?</v>
      </c>
      <c r="AP5416" s="94" t="e">
        <v>#NAME?</v>
      </c>
      <c r="AQ5416" s="94" t="e">
        <v>#NAME?</v>
      </c>
      <c r="AR5416" s="94" t="e">
        <v>#NAME?</v>
      </c>
      <c r="AS5416" s="94" t="e">
        <v>#NAME?</v>
      </c>
      <c r="AT5416" s="94" t="e">
        <v>#NAME?</v>
      </c>
    </row>
    <row r="5417" customFormat="false" ht="15" hidden="false" customHeight="true" outlineLevel="0" collapsed="false">
      <c r="A5417" s="20" t="s">
        <v>16468</v>
      </c>
      <c r="B5417" s="20" t="str">
        <f aca="false">INDEX(Table2[], MATCH(L5417, Location_ID!$D$2:$D$3098, 0), 1)</f>
        <v>23521f42-761c-443a-a5ba-1094a1c0e6cb</v>
      </c>
      <c r="C5417" s="20" t="s">
        <v>1585</v>
      </c>
      <c r="D5417" s="230" t="s">
        <v>354</v>
      </c>
      <c r="E5417" s="20" t="s">
        <v>7134</v>
      </c>
      <c r="F5417" s="20" t="s">
        <v>7135</v>
      </c>
      <c r="G5417" s="20" t="s">
        <v>7591</v>
      </c>
      <c r="H5417" s="20"/>
      <c r="I5417" s="20" t="s">
        <v>15917</v>
      </c>
      <c r="J5417" s="20" t="s">
        <v>15927</v>
      </c>
      <c r="K5417" s="20" t="s">
        <v>7109</v>
      </c>
      <c r="L5417" s="20" t="s">
        <v>4187</v>
      </c>
      <c r="M5417" s="20" t="s">
        <v>7116</v>
      </c>
      <c r="N5417" s="20" t="s">
        <v>15902</v>
      </c>
      <c r="O5417" s="20" t="s">
        <v>15927</v>
      </c>
      <c r="P5417" s="201" t="n">
        <v>43730</v>
      </c>
      <c r="Q5417" s="201" t="n">
        <v>43763</v>
      </c>
      <c r="R5417" s="20" t="n">
        <v>1</v>
      </c>
      <c r="S5417" s="20" t="s">
        <v>7130</v>
      </c>
      <c r="T5417" s="20" t="n">
        <v>202.3432656</v>
      </c>
      <c r="U5417" s="20" t="n">
        <v>126.09165508</v>
      </c>
      <c r="V5417" s="20" t="n">
        <v>278.59487612</v>
      </c>
      <c r="W5417" s="20" t="s">
        <v>11510</v>
      </c>
      <c r="X5417" s="35"/>
      <c r="Y5417" s="35" t="n">
        <v>0</v>
      </c>
      <c r="Z5417" s="35" t="n">
        <v>1</v>
      </c>
      <c r="AE5417" s="94" t="e">
        <f aca="false" t="array" ref="AE5417:AK5417">_xlfn.torow(_xlfn.unique(_xlfn._xlws.filter(cat_table[Subsector],$E5417=cat_table[Sector],"")))</f>
        <v>#NAME?</v>
      </c>
      <c r="AF5417" s="94" t="e">
        <v>#NAME?</v>
      </c>
      <c r="AG5417" s="94" t="e">
        <v>#NAME?</v>
      </c>
      <c r="AH5417" s="94" t="e">
        <v>#NAME?</v>
      </c>
      <c r="AI5417" s="94" t="e">
        <v>#NAME?</v>
      </c>
      <c r="AJ5417" s="94" t="e">
        <v>#NAME?</v>
      </c>
      <c r="AK5417" s="94" t="e">
        <v>#NAME?</v>
      </c>
      <c r="AO5417" s="94" t="e">
        <f aca="false" t="array" ref="AO5417:AT5417">_xlfn.torow(_xlfn.unique(_xlfn._xlws.filter(cat_table[Sub-subsector],($E5417=cat_table[Sector])*($F5417=cat_table[Subsector]),"")))</f>
        <v>#NAME?</v>
      </c>
      <c r="AP5417" s="94" t="e">
        <v>#NAME?</v>
      </c>
      <c r="AQ5417" s="94" t="e">
        <v>#NAME?</v>
      </c>
      <c r="AR5417" s="94" t="e">
        <v>#NAME?</v>
      </c>
      <c r="AS5417" s="94" t="e">
        <v>#NAME?</v>
      </c>
      <c r="AT5417" s="94" t="e">
        <v>#NAME?</v>
      </c>
    </row>
    <row r="5418" customFormat="false" ht="15" hidden="false" customHeight="true" outlineLevel="0" collapsed="false">
      <c r="A5418" s="20" t="s">
        <v>16469</v>
      </c>
      <c r="B5418" s="20" t="str">
        <f aca="false">INDEX(Table2[], MATCH(L5418, Location_ID!$D$2:$D$3098, 0), 1)</f>
        <v>44b48e24-184a-4e7c-9e0d-925f7a556931</v>
      </c>
      <c r="C5418" s="20" t="s">
        <v>1585</v>
      </c>
      <c r="D5418" s="230" t="s">
        <v>354</v>
      </c>
      <c r="E5418" s="20" t="s">
        <v>7134</v>
      </c>
      <c r="F5418" s="20" t="s">
        <v>7135</v>
      </c>
      <c r="G5418" s="20" t="s">
        <v>7591</v>
      </c>
      <c r="H5418" s="20"/>
      <c r="I5418" s="20" t="s">
        <v>15917</v>
      </c>
      <c r="J5418" s="20" t="s">
        <v>15922</v>
      </c>
      <c r="K5418" s="20" t="s">
        <v>7109</v>
      </c>
      <c r="L5418" s="20" t="s">
        <v>4189</v>
      </c>
      <c r="M5418" s="20" t="s">
        <v>7116</v>
      </c>
      <c r="N5418" s="20" t="s">
        <v>15902</v>
      </c>
      <c r="O5418" s="20" t="s">
        <v>15922</v>
      </c>
      <c r="P5418" s="201" t="n">
        <v>43730</v>
      </c>
      <c r="Q5418" s="201" t="n">
        <v>43763</v>
      </c>
      <c r="R5418" s="20" t="n">
        <v>1</v>
      </c>
      <c r="S5418" s="20" t="s">
        <v>7130</v>
      </c>
      <c r="T5418" s="20" t="n">
        <v>127.8267798</v>
      </c>
      <c r="U5418" s="20" t="n">
        <v>72.90650598</v>
      </c>
      <c r="V5418" s="20" t="n">
        <v>182.74705362</v>
      </c>
      <c r="W5418" s="20" t="s">
        <v>11510</v>
      </c>
      <c r="X5418" s="35"/>
      <c r="Y5418" s="35" t="n">
        <v>0</v>
      </c>
      <c r="Z5418" s="35" t="n">
        <v>1</v>
      </c>
      <c r="AE5418" s="94" t="e">
        <f aca="false" t="array" ref="AE5418:AK5418">_xlfn.torow(_xlfn.unique(_xlfn._xlws.filter(cat_table[Subsector],$E5418=cat_table[Sector],"")))</f>
        <v>#NAME?</v>
      </c>
      <c r="AF5418" s="94" t="e">
        <v>#NAME?</v>
      </c>
      <c r="AG5418" s="94" t="e">
        <v>#NAME?</v>
      </c>
      <c r="AH5418" s="94" t="e">
        <v>#NAME?</v>
      </c>
      <c r="AI5418" s="94" t="e">
        <v>#NAME?</v>
      </c>
      <c r="AJ5418" s="94" t="e">
        <v>#NAME?</v>
      </c>
      <c r="AK5418" s="94" t="e">
        <v>#NAME?</v>
      </c>
      <c r="AO5418" s="94" t="e">
        <f aca="false" t="array" ref="AO5418:AT5418">_xlfn.torow(_xlfn.unique(_xlfn._xlws.filter(cat_table[Sub-subsector],($E5418=cat_table[Sector])*($F5418=cat_table[Subsector]),"")))</f>
        <v>#NAME?</v>
      </c>
      <c r="AP5418" s="94" t="e">
        <v>#NAME?</v>
      </c>
      <c r="AQ5418" s="94" t="e">
        <v>#NAME?</v>
      </c>
      <c r="AR5418" s="94" t="e">
        <v>#NAME?</v>
      </c>
      <c r="AS5418" s="94" t="e">
        <v>#NAME?</v>
      </c>
      <c r="AT5418" s="94" t="e">
        <v>#NAME?</v>
      </c>
    </row>
    <row r="5419" customFormat="false" ht="15" hidden="false" customHeight="true" outlineLevel="0" collapsed="false">
      <c r="A5419" s="20" t="s">
        <v>16470</v>
      </c>
      <c r="B5419" s="20" t="str">
        <f aca="false">INDEX(Table2[], MATCH(L5419, Location_ID!$D$2:$D$3098, 0), 1)</f>
        <v>98bec3a4-4895-42e7-aa1f-1c015c775d1a</v>
      </c>
      <c r="C5419" s="20" t="s">
        <v>1585</v>
      </c>
      <c r="D5419" s="230" t="s">
        <v>354</v>
      </c>
      <c r="E5419" s="20" t="s">
        <v>7134</v>
      </c>
      <c r="F5419" s="20" t="s">
        <v>7135</v>
      </c>
      <c r="G5419" s="20" t="s">
        <v>7591</v>
      </c>
      <c r="H5419" s="20"/>
      <c r="I5419" s="20" t="s">
        <v>15917</v>
      </c>
      <c r="J5419" s="20" t="s">
        <v>15918</v>
      </c>
      <c r="K5419" s="20" t="s">
        <v>7109</v>
      </c>
      <c r="L5419" s="20" t="s">
        <v>4191</v>
      </c>
      <c r="M5419" s="20" t="s">
        <v>7116</v>
      </c>
      <c r="N5419" s="20" t="s">
        <v>15902</v>
      </c>
      <c r="O5419" s="20" t="s">
        <v>15918</v>
      </c>
      <c r="P5419" s="201" t="n">
        <v>43730</v>
      </c>
      <c r="Q5419" s="201" t="n">
        <v>43763</v>
      </c>
      <c r="R5419" s="20" t="n">
        <v>1</v>
      </c>
      <c r="S5419" s="20" t="s">
        <v>7130</v>
      </c>
      <c r="T5419" s="20" t="n">
        <v>82.28796341</v>
      </c>
      <c r="U5419" s="20" t="n">
        <v>50.6338126</v>
      </c>
      <c r="V5419" s="20" t="n">
        <v>113.94211422</v>
      </c>
      <c r="W5419" s="20" t="s">
        <v>11510</v>
      </c>
      <c r="X5419" s="35"/>
      <c r="Y5419" s="35" t="n">
        <v>0</v>
      </c>
      <c r="Z5419" s="35" t="n">
        <v>1</v>
      </c>
      <c r="AE5419" s="94" t="e">
        <f aca="false" t="array" ref="AE5419:AK5419">_xlfn.torow(_xlfn.unique(_xlfn._xlws.filter(cat_table[Subsector],$E5419=cat_table[Sector],"")))</f>
        <v>#NAME?</v>
      </c>
      <c r="AF5419" s="94" t="e">
        <v>#NAME?</v>
      </c>
      <c r="AG5419" s="94" t="e">
        <v>#NAME?</v>
      </c>
      <c r="AH5419" s="94" t="e">
        <v>#NAME?</v>
      </c>
      <c r="AI5419" s="94" t="e">
        <v>#NAME?</v>
      </c>
      <c r="AJ5419" s="94" t="e">
        <v>#NAME?</v>
      </c>
      <c r="AK5419" s="94" t="e">
        <v>#NAME?</v>
      </c>
      <c r="AO5419" s="94" t="e">
        <f aca="false" t="array" ref="AO5419:AT5419">_xlfn.torow(_xlfn.unique(_xlfn._xlws.filter(cat_table[Sub-subsector],($E5419=cat_table[Sector])*($F5419=cat_table[Subsector]),"")))</f>
        <v>#NAME?</v>
      </c>
      <c r="AP5419" s="94" t="e">
        <v>#NAME?</v>
      </c>
      <c r="AQ5419" s="94" t="e">
        <v>#NAME?</v>
      </c>
      <c r="AR5419" s="94" t="e">
        <v>#NAME?</v>
      </c>
      <c r="AS5419" s="94" t="e">
        <v>#NAME?</v>
      </c>
      <c r="AT5419" s="94" t="e">
        <v>#NAME?</v>
      </c>
    </row>
    <row r="5420" customFormat="false" ht="15" hidden="false" customHeight="true" outlineLevel="0" collapsed="false">
      <c r="A5420" s="20" t="s">
        <v>16471</v>
      </c>
      <c r="B5420" s="20" t="str">
        <f aca="false">INDEX(Table2[], MATCH(L5420, Location_ID!$D$2:$D$3098, 0), 1)</f>
        <v>c605e175-2d09-4016-b35c-3c3d1354470f</v>
      </c>
      <c r="C5420" s="20" t="s">
        <v>1585</v>
      </c>
      <c r="D5420" s="230" t="s">
        <v>354</v>
      </c>
      <c r="E5420" s="20" t="s">
        <v>7134</v>
      </c>
      <c r="F5420" s="20" t="s">
        <v>7135</v>
      </c>
      <c r="G5420" s="20" t="s">
        <v>7591</v>
      </c>
      <c r="H5420" s="20"/>
      <c r="I5420" s="20" t="s">
        <v>15917</v>
      </c>
      <c r="J5420" s="20" t="s">
        <v>15918</v>
      </c>
      <c r="K5420" s="20" t="s">
        <v>7109</v>
      </c>
      <c r="L5420" s="20" t="s">
        <v>4193</v>
      </c>
      <c r="M5420" s="20" t="s">
        <v>7116</v>
      </c>
      <c r="N5420" s="20" t="s">
        <v>15902</v>
      </c>
      <c r="O5420" s="20" t="s">
        <v>15918</v>
      </c>
      <c r="P5420" s="201" t="n">
        <v>43730</v>
      </c>
      <c r="Q5420" s="201" t="n">
        <v>43763</v>
      </c>
      <c r="R5420" s="20" t="n">
        <v>1</v>
      </c>
      <c r="S5420" s="20" t="s">
        <v>7130</v>
      </c>
      <c r="T5420" s="20" t="n">
        <v>65.97981511</v>
      </c>
      <c r="U5420" s="20" t="n">
        <v>54.03979743</v>
      </c>
      <c r="V5420" s="20" t="n">
        <v>77.91983279</v>
      </c>
      <c r="W5420" s="20" t="s">
        <v>11510</v>
      </c>
      <c r="X5420" s="35"/>
      <c r="Y5420" s="35" t="n">
        <v>0</v>
      </c>
      <c r="Z5420" s="35" t="n">
        <v>1</v>
      </c>
      <c r="AE5420" s="94" t="e">
        <f aca="false" t="array" ref="AE5420:AK5420">_xlfn.torow(_xlfn.unique(_xlfn._xlws.filter(cat_table[Subsector],$E5420=cat_table[Sector],"")))</f>
        <v>#NAME?</v>
      </c>
      <c r="AF5420" s="94" t="e">
        <v>#NAME?</v>
      </c>
      <c r="AG5420" s="94" t="e">
        <v>#NAME?</v>
      </c>
      <c r="AH5420" s="94" t="e">
        <v>#NAME?</v>
      </c>
      <c r="AI5420" s="94" t="e">
        <v>#NAME?</v>
      </c>
      <c r="AJ5420" s="94" t="e">
        <v>#NAME?</v>
      </c>
      <c r="AK5420" s="94" t="e">
        <v>#NAME?</v>
      </c>
      <c r="AO5420" s="94" t="e">
        <f aca="false" t="array" ref="AO5420:AT5420">_xlfn.torow(_xlfn.unique(_xlfn._xlws.filter(cat_table[Sub-subsector],($E5420=cat_table[Sector])*($F5420=cat_table[Subsector]),"")))</f>
        <v>#NAME?</v>
      </c>
      <c r="AP5420" s="94" t="e">
        <v>#NAME?</v>
      </c>
      <c r="AQ5420" s="94" t="e">
        <v>#NAME?</v>
      </c>
      <c r="AR5420" s="94" t="e">
        <v>#NAME?</v>
      </c>
      <c r="AS5420" s="94" t="e">
        <v>#NAME?</v>
      </c>
      <c r="AT5420" s="94" t="e">
        <v>#NAME?</v>
      </c>
    </row>
    <row r="5421" customFormat="false" ht="15" hidden="false" customHeight="true" outlineLevel="0" collapsed="false">
      <c r="A5421" s="20" t="s">
        <v>16472</v>
      </c>
      <c r="B5421" s="20" t="str">
        <f aca="false">INDEX(Table2[], MATCH(L5421, Location_ID!$D$2:$D$3098, 0), 1)</f>
        <v>d49356f7-e3b2-4520-bdb2-0d1f78bdd203</v>
      </c>
      <c r="C5421" s="20" t="s">
        <v>1585</v>
      </c>
      <c r="D5421" s="230" t="s">
        <v>354</v>
      </c>
      <c r="E5421" s="20" t="s">
        <v>7134</v>
      </c>
      <c r="F5421" s="20" t="s">
        <v>7135</v>
      </c>
      <c r="G5421" s="20" t="s">
        <v>7591</v>
      </c>
      <c r="H5421" s="20"/>
      <c r="I5421" s="20" t="s">
        <v>15917</v>
      </c>
      <c r="J5421" s="20" t="s">
        <v>15932</v>
      </c>
      <c r="K5421" s="20" t="s">
        <v>7109</v>
      </c>
      <c r="L5421" s="20" t="s">
        <v>4195</v>
      </c>
      <c r="M5421" s="20" t="s">
        <v>7116</v>
      </c>
      <c r="N5421" s="20" t="s">
        <v>15902</v>
      </c>
      <c r="O5421" s="20" t="s">
        <v>15932</v>
      </c>
      <c r="P5421" s="201" t="n">
        <v>43730</v>
      </c>
      <c r="Q5421" s="201" t="n">
        <v>43763</v>
      </c>
      <c r="R5421" s="20" t="n">
        <v>1</v>
      </c>
      <c r="S5421" s="20" t="s">
        <v>7130</v>
      </c>
      <c r="T5421" s="20" t="n">
        <v>10.33331823</v>
      </c>
      <c r="U5421" s="20" t="n">
        <v>4.296436607</v>
      </c>
      <c r="V5421" s="20" t="n">
        <v>16.370199853</v>
      </c>
      <c r="W5421" s="20" t="s">
        <v>11510</v>
      </c>
      <c r="X5421" s="35"/>
      <c r="Y5421" s="35" t="n">
        <v>0</v>
      </c>
      <c r="Z5421" s="35" t="n">
        <v>1</v>
      </c>
      <c r="AE5421" s="94" t="e">
        <f aca="false" t="array" ref="AE5421:AK5421">_xlfn.torow(_xlfn.unique(_xlfn._xlws.filter(cat_table[Subsector],$E5421=cat_table[Sector],"")))</f>
        <v>#NAME?</v>
      </c>
      <c r="AF5421" s="94" t="e">
        <v>#NAME?</v>
      </c>
      <c r="AG5421" s="94" t="e">
        <v>#NAME?</v>
      </c>
      <c r="AH5421" s="94" t="e">
        <v>#NAME?</v>
      </c>
      <c r="AI5421" s="94" t="e">
        <v>#NAME?</v>
      </c>
      <c r="AJ5421" s="94" t="e">
        <v>#NAME?</v>
      </c>
      <c r="AK5421" s="94" t="e">
        <v>#NAME?</v>
      </c>
      <c r="AO5421" s="94" t="e">
        <f aca="false" t="array" ref="AO5421:AT5421">_xlfn.torow(_xlfn.unique(_xlfn._xlws.filter(cat_table[Sub-subsector],($E5421=cat_table[Sector])*($F5421=cat_table[Subsector]),"")))</f>
        <v>#NAME?</v>
      </c>
      <c r="AP5421" s="94" t="e">
        <v>#NAME?</v>
      </c>
      <c r="AQ5421" s="94" t="e">
        <v>#NAME?</v>
      </c>
      <c r="AR5421" s="94" t="e">
        <v>#NAME?</v>
      </c>
      <c r="AS5421" s="94" t="e">
        <v>#NAME?</v>
      </c>
      <c r="AT5421" s="94" t="e">
        <v>#NAME?</v>
      </c>
    </row>
    <row r="5422" customFormat="false" ht="15" hidden="false" customHeight="true" outlineLevel="0" collapsed="false">
      <c r="A5422" s="20" t="s">
        <v>16473</v>
      </c>
      <c r="B5422" s="20" t="str">
        <f aca="false">INDEX(Table2[], MATCH(L5422, Location_ID!$D$2:$D$3098, 0), 1)</f>
        <v>d40d9013-b353-4b61-b584-9e26792cea98</v>
      </c>
      <c r="C5422" s="20" t="s">
        <v>1585</v>
      </c>
      <c r="D5422" s="230" t="s">
        <v>354</v>
      </c>
      <c r="E5422" s="20" t="s">
        <v>7134</v>
      </c>
      <c r="F5422" s="20" t="s">
        <v>7135</v>
      </c>
      <c r="G5422" s="20" t="s">
        <v>7591</v>
      </c>
      <c r="H5422" s="20"/>
      <c r="I5422" s="20" t="s">
        <v>15917</v>
      </c>
      <c r="J5422" s="20" t="s">
        <v>15918</v>
      </c>
      <c r="K5422" s="20" t="s">
        <v>7109</v>
      </c>
      <c r="L5422" s="20" t="s">
        <v>4197</v>
      </c>
      <c r="M5422" s="20" t="s">
        <v>7116</v>
      </c>
      <c r="N5422" s="20" t="s">
        <v>15902</v>
      </c>
      <c r="O5422" s="20" t="s">
        <v>15918</v>
      </c>
      <c r="P5422" s="201" t="n">
        <v>43730</v>
      </c>
      <c r="Q5422" s="201" t="n">
        <v>43763</v>
      </c>
      <c r="R5422" s="20" t="n">
        <v>1</v>
      </c>
      <c r="S5422" s="20" t="s">
        <v>7130</v>
      </c>
      <c r="T5422" s="20" t="n">
        <v>108.2626781</v>
      </c>
      <c r="U5422" s="20" t="n">
        <v>61.07325414</v>
      </c>
      <c r="V5422" s="20" t="n">
        <v>155.45210206</v>
      </c>
      <c r="W5422" s="20" t="s">
        <v>11510</v>
      </c>
      <c r="X5422" s="35"/>
      <c r="Y5422" s="35" t="n">
        <v>0</v>
      </c>
      <c r="Z5422" s="35" t="n">
        <v>1</v>
      </c>
      <c r="AE5422" s="94" t="e">
        <f aca="false" t="array" ref="AE5422:AK5422">_xlfn.torow(_xlfn.unique(_xlfn._xlws.filter(cat_table[Subsector],$E5422=cat_table[Sector],"")))</f>
        <v>#NAME?</v>
      </c>
      <c r="AF5422" s="94" t="e">
        <v>#NAME?</v>
      </c>
      <c r="AG5422" s="94" t="e">
        <v>#NAME?</v>
      </c>
      <c r="AH5422" s="94" t="e">
        <v>#NAME?</v>
      </c>
      <c r="AI5422" s="94" t="e">
        <v>#NAME?</v>
      </c>
      <c r="AJ5422" s="94" t="e">
        <v>#NAME?</v>
      </c>
      <c r="AK5422" s="94" t="e">
        <v>#NAME?</v>
      </c>
      <c r="AO5422" s="94" t="e">
        <f aca="false" t="array" ref="AO5422:AT5422">_xlfn.torow(_xlfn.unique(_xlfn._xlws.filter(cat_table[Sub-subsector],($E5422=cat_table[Sector])*($F5422=cat_table[Subsector]),"")))</f>
        <v>#NAME?</v>
      </c>
      <c r="AP5422" s="94" t="e">
        <v>#NAME?</v>
      </c>
      <c r="AQ5422" s="94" t="e">
        <v>#NAME?</v>
      </c>
      <c r="AR5422" s="94" t="e">
        <v>#NAME?</v>
      </c>
      <c r="AS5422" s="94" t="e">
        <v>#NAME?</v>
      </c>
      <c r="AT5422" s="94" t="e">
        <v>#NAME?</v>
      </c>
    </row>
    <row r="5423" customFormat="false" ht="15" hidden="false" customHeight="true" outlineLevel="0" collapsed="false">
      <c r="A5423" s="20" t="s">
        <v>16474</v>
      </c>
      <c r="B5423" s="20" t="str">
        <f aca="false">INDEX(Table2[], MATCH(L5423, Location_ID!$D$2:$D$3098, 0), 1)</f>
        <v>804b85f7-4d6b-48f6-843c-71029becd3ef</v>
      </c>
      <c r="C5423" s="20" t="s">
        <v>1585</v>
      </c>
      <c r="D5423" s="230" t="s">
        <v>354</v>
      </c>
      <c r="E5423" s="20" t="s">
        <v>7134</v>
      </c>
      <c r="F5423" s="20" t="s">
        <v>7135</v>
      </c>
      <c r="G5423" s="20" t="s">
        <v>7591</v>
      </c>
      <c r="H5423" s="20"/>
      <c r="I5423" s="20" t="s">
        <v>15917</v>
      </c>
      <c r="J5423" s="20" t="s">
        <v>15932</v>
      </c>
      <c r="K5423" s="20" t="s">
        <v>7109</v>
      </c>
      <c r="L5423" s="20" t="s">
        <v>4199</v>
      </c>
      <c r="M5423" s="20" t="s">
        <v>7116</v>
      </c>
      <c r="N5423" s="20" t="s">
        <v>15902</v>
      </c>
      <c r="O5423" s="20" t="s">
        <v>15932</v>
      </c>
      <c r="P5423" s="201" t="n">
        <v>43730</v>
      </c>
      <c r="Q5423" s="201" t="n">
        <v>43763</v>
      </c>
      <c r="R5423" s="20" t="n">
        <v>1</v>
      </c>
      <c r="S5423" s="20" t="s">
        <v>7130</v>
      </c>
      <c r="T5423" s="20" t="n">
        <v>51.16931381</v>
      </c>
      <c r="U5423" s="20" t="n">
        <v>41.739592996</v>
      </c>
      <c r="V5423" s="20" t="n">
        <v>60.599034624</v>
      </c>
      <c r="W5423" s="20" t="s">
        <v>11510</v>
      </c>
      <c r="X5423" s="35"/>
      <c r="Y5423" s="35" t="n">
        <v>0</v>
      </c>
      <c r="Z5423" s="35" t="n">
        <v>1</v>
      </c>
      <c r="AE5423" s="94" t="e">
        <f aca="false" t="array" ref="AE5423:AK5423">_xlfn.torow(_xlfn.unique(_xlfn._xlws.filter(cat_table[Subsector],$E5423=cat_table[Sector],"")))</f>
        <v>#NAME?</v>
      </c>
      <c r="AF5423" s="94" t="e">
        <v>#NAME?</v>
      </c>
      <c r="AG5423" s="94" t="e">
        <v>#NAME?</v>
      </c>
      <c r="AH5423" s="94" t="e">
        <v>#NAME?</v>
      </c>
      <c r="AI5423" s="94" t="e">
        <v>#NAME?</v>
      </c>
      <c r="AJ5423" s="94" t="e">
        <v>#NAME?</v>
      </c>
      <c r="AK5423" s="94" t="e">
        <v>#NAME?</v>
      </c>
      <c r="AO5423" s="94" t="e">
        <f aca="false" t="array" ref="AO5423:AT5423">_xlfn.torow(_xlfn.unique(_xlfn._xlws.filter(cat_table[Sub-subsector],($E5423=cat_table[Sector])*($F5423=cat_table[Subsector]),"")))</f>
        <v>#NAME?</v>
      </c>
      <c r="AP5423" s="94" t="e">
        <v>#NAME?</v>
      </c>
      <c r="AQ5423" s="94" t="e">
        <v>#NAME?</v>
      </c>
      <c r="AR5423" s="94" t="e">
        <v>#NAME?</v>
      </c>
      <c r="AS5423" s="94" t="e">
        <v>#NAME?</v>
      </c>
      <c r="AT5423" s="94" t="e">
        <v>#NAME?</v>
      </c>
    </row>
    <row r="5424" customFormat="false" ht="15" hidden="false" customHeight="true" outlineLevel="0" collapsed="false">
      <c r="A5424" s="20" t="s">
        <v>16475</v>
      </c>
      <c r="B5424" s="20" t="str">
        <f aca="false">INDEX(Table2[], MATCH(L5424, Location_ID!$D$2:$D$3098, 0), 1)</f>
        <v>cfb51c6c-c25b-485d-8111-97bfad8b9f08</v>
      </c>
      <c r="C5424" s="20" t="s">
        <v>1585</v>
      </c>
      <c r="D5424" s="230" t="s">
        <v>354</v>
      </c>
      <c r="E5424" s="20" t="s">
        <v>7134</v>
      </c>
      <c r="F5424" s="20" t="s">
        <v>7135</v>
      </c>
      <c r="G5424" s="20" t="s">
        <v>7591</v>
      </c>
      <c r="H5424" s="20"/>
      <c r="I5424" s="20" t="s">
        <v>15917</v>
      </c>
      <c r="J5424" s="20" t="s">
        <v>15918</v>
      </c>
      <c r="K5424" s="20" t="s">
        <v>7109</v>
      </c>
      <c r="L5424" s="20" t="s">
        <v>4201</v>
      </c>
      <c r="M5424" s="20" t="s">
        <v>7116</v>
      </c>
      <c r="N5424" s="20" t="s">
        <v>15902</v>
      </c>
      <c r="O5424" s="20" t="s">
        <v>15918</v>
      </c>
      <c r="P5424" s="201" t="n">
        <v>43730</v>
      </c>
      <c r="Q5424" s="201" t="n">
        <v>43763</v>
      </c>
      <c r="R5424" s="20" t="n">
        <v>1</v>
      </c>
      <c r="S5424" s="20" t="s">
        <v>7130</v>
      </c>
      <c r="T5424" s="20" t="n">
        <v>91.013789</v>
      </c>
      <c r="U5424" s="20" t="n">
        <v>65.82495319</v>
      </c>
      <c r="V5424" s="20" t="n">
        <v>116.20262481</v>
      </c>
      <c r="W5424" s="20" t="s">
        <v>11510</v>
      </c>
      <c r="X5424" s="35"/>
      <c r="Y5424" s="35" t="n">
        <v>0</v>
      </c>
      <c r="Z5424" s="35" t="n">
        <v>1</v>
      </c>
      <c r="AE5424" s="94" t="e">
        <f aca="false" t="array" ref="AE5424:AK5424">_xlfn.torow(_xlfn.unique(_xlfn._xlws.filter(cat_table[Subsector],$E5424=cat_table[Sector],"")))</f>
        <v>#NAME?</v>
      </c>
      <c r="AF5424" s="94" t="e">
        <v>#NAME?</v>
      </c>
      <c r="AG5424" s="94" t="e">
        <v>#NAME?</v>
      </c>
      <c r="AH5424" s="94" t="e">
        <v>#NAME?</v>
      </c>
      <c r="AI5424" s="94" t="e">
        <v>#NAME?</v>
      </c>
      <c r="AJ5424" s="94" t="e">
        <v>#NAME?</v>
      </c>
      <c r="AK5424" s="94" t="e">
        <v>#NAME?</v>
      </c>
      <c r="AO5424" s="94" t="e">
        <f aca="false" t="array" ref="AO5424:AT5424">_xlfn.torow(_xlfn.unique(_xlfn._xlws.filter(cat_table[Sub-subsector],($E5424=cat_table[Sector])*($F5424=cat_table[Subsector]),"")))</f>
        <v>#NAME?</v>
      </c>
      <c r="AP5424" s="94" t="e">
        <v>#NAME?</v>
      </c>
      <c r="AQ5424" s="94" t="e">
        <v>#NAME?</v>
      </c>
      <c r="AR5424" s="94" t="e">
        <v>#NAME?</v>
      </c>
      <c r="AS5424" s="94" t="e">
        <v>#NAME?</v>
      </c>
      <c r="AT5424" s="94" t="e">
        <v>#NAME?</v>
      </c>
    </row>
    <row r="5425" customFormat="false" ht="15" hidden="false" customHeight="true" outlineLevel="0" collapsed="false">
      <c r="A5425" s="20" t="s">
        <v>16476</v>
      </c>
      <c r="B5425" s="20" t="str">
        <f aca="false">INDEX(Table2[], MATCH(L5425, Location_ID!$D$2:$D$3098, 0), 1)</f>
        <v>613fd250-9a38-407a-89a9-61b9b43ac774</v>
      </c>
      <c r="C5425" s="20" t="s">
        <v>1585</v>
      </c>
      <c r="D5425" s="230" t="s">
        <v>354</v>
      </c>
      <c r="E5425" s="20" t="s">
        <v>7134</v>
      </c>
      <c r="F5425" s="20" t="s">
        <v>7135</v>
      </c>
      <c r="G5425" s="20" t="s">
        <v>7591</v>
      </c>
      <c r="H5425" s="20"/>
      <c r="I5425" s="20" t="s">
        <v>15917</v>
      </c>
      <c r="J5425" s="20" t="s">
        <v>15927</v>
      </c>
      <c r="K5425" s="20" t="s">
        <v>7109</v>
      </c>
      <c r="L5425" s="20" t="s">
        <v>4203</v>
      </c>
      <c r="M5425" s="20" t="s">
        <v>7116</v>
      </c>
      <c r="N5425" s="20" t="s">
        <v>15902</v>
      </c>
      <c r="O5425" s="20" t="s">
        <v>15927</v>
      </c>
      <c r="P5425" s="201" t="n">
        <v>43730</v>
      </c>
      <c r="Q5425" s="201" t="n">
        <v>43763</v>
      </c>
      <c r="R5425" s="20" t="n">
        <v>1</v>
      </c>
      <c r="S5425" s="20" t="s">
        <v>7130</v>
      </c>
      <c r="T5425" s="20" t="n">
        <v>40.0107195</v>
      </c>
      <c r="U5425" s="20" t="n">
        <v>22.42432659</v>
      </c>
      <c r="V5425" s="20" t="n">
        <v>57.59711241</v>
      </c>
      <c r="W5425" s="20" t="s">
        <v>11510</v>
      </c>
      <c r="X5425" s="35"/>
      <c r="Y5425" s="35" t="n">
        <v>0</v>
      </c>
      <c r="Z5425" s="35" t="n">
        <v>1</v>
      </c>
      <c r="AE5425" s="94" t="e">
        <f aca="false" t="array" ref="AE5425:AK5425">_xlfn.torow(_xlfn.unique(_xlfn._xlws.filter(cat_table[Subsector],$E5425=cat_table[Sector],"")))</f>
        <v>#NAME?</v>
      </c>
      <c r="AF5425" s="94" t="e">
        <v>#NAME?</v>
      </c>
      <c r="AG5425" s="94" t="e">
        <v>#NAME?</v>
      </c>
      <c r="AH5425" s="94" t="e">
        <v>#NAME?</v>
      </c>
      <c r="AI5425" s="94" t="e">
        <v>#NAME?</v>
      </c>
      <c r="AJ5425" s="94" t="e">
        <v>#NAME?</v>
      </c>
      <c r="AK5425" s="94" t="e">
        <v>#NAME?</v>
      </c>
      <c r="AO5425" s="94" t="e">
        <f aca="false" t="array" ref="AO5425:AT5425">_xlfn.torow(_xlfn.unique(_xlfn._xlws.filter(cat_table[Sub-subsector],($E5425=cat_table[Sector])*($F5425=cat_table[Subsector]),"")))</f>
        <v>#NAME?</v>
      </c>
      <c r="AP5425" s="94" t="e">
        <v>#NAME?</v>
      </c>
      <c r="AQ5425" s="94" t="e">
        <v>#NAME?</v>
      </c>
      <c r="AR5425" s="94" t="e">
        <v>#NAME?</v>
      </c>
      <c r="AS5425" s="94" t="e">
        <v>#NAME?</v>
      </c>
      <c r="AT5425" s="94" t="e">
        <v>#NAME?</v>
      </c>
    </row>
    <row r="5426" customFormat="false" ht="15" hidden="false" customHeight="true" outlineLevel="0" collapsed="false">
      <c r="A5426" s="20" t="s">
        <v>16477</v>
      </c>
      <c r="B5426" s="20" t="str">
        <f aca="false">INDEX(Table2[], MATCH(L5426, Location_ID!$D$2:$D$3098, 0), 1)</f>
        <v>7efb4d70-6e50-4ba8-a7aa-bf257b8cb830</v>
      </c>
      <c r="C5426" s="20" t="s">
        <v>1585</v>
      </c>
      <c r="D5426" s="230" t="s">
        <v>354</v>
      </c>
      <c r="E5426" s="20" t="s">
        <v>7134</v>
      </c>
      <c r="F5426" s="20" t="s">
        <v>7135</v>
      </c>
      <c r="G5426" s="20" t="s">
        <v>7591</v>
      </c>
      <c r="H5426" s="20"/>
      <c r="I5426" s="20" t="s">
        <v>15917</v>
      </c>
      <c r="J5426" s="20" t="s">
        <v>15932</v>
      </c>
      <c r="K5426" s="20" t="s">
        <v>7109</v>
      </c>
      <c r="L5426" s="20" t="s">
        <v>4205</v>
      </c>
      <c r="M5426" s="20" t="s">
        <v>7116</v>
      </c>
      <c r="N5426" s="20" t="s">
        <v>15902</v>
      </c>
      <c r="O5426" s="20" t="s">
        <v>15932</v>
      </c>
      <c r="P5426" s="201" t="n">
        <v>43730</v>
      </c>
      <c r="Q5426" s="201" t="n">
        <v>43763</v>
      </c>
      <c r="R5426" s="20" t="n">
        <v>1</v>
      </c>
      <c r="S5426" s="20" t="s">
        <v>7130</v>
      </c>
      <c r="T5426" s="20" t="n">
        <v>35.22533142</v>
      </c>
      <c r="U5426" s="20" t="n">
        <v>24.22232413</v>
      </c>
      <c r="V5426" s="20" t="n">
        <v>46.22833871</v>
      </c>
      <c r="W5426" s="20" t="s">
        <v>11510</v>
      </c>
      <c r="X5426" s="35"/>
      <c r="Y5426" s="35" t="n">
        <v>0</v>
      </c>
      <c r="Z5426" s="35" t="n">
        <v>1</v>
      </c>
      <c r="AE5426" s="94" t="e">
        <f aca="false" t="array" ref="AE5426:AK5426">_xlfn.torow(_xlfn.unique(_xlfn._xlws.filter(cat_table[Subsector],$E5426=cat_table[Sector],"")))</f>
        <v>#NAME?</v>
      </c>
      <c r="AF5426" s="94" t="e">
        <v>#NAME?</v>
      </c>
      <c r="AG5426" s="94" t="e">
        <v>#NAME?</v>
      </c>
      <c r="AH5426" s="94" t="e">
        <v>#NAME?</v>
      </c>
      <c r="AI5426" s="94" t="e">
        <v>#NAME?</v>
      </c>
      <c r="AJ5426" s="94" t="e">
        <v>#NAME?</v>
      </c>
      <c r="AK5426" s="94" t="e">
        <v>#NAME?</v>
      </c>
      <c r="AO5426" s="94" t="e">
        <f aca="false" t="array" ref="AO5426:AT5426">_xlfn.torow(_xlfn.unique(_xlfn._xlws.filter(cat_table[Sub-subsector],($E5426=cat_table[Sector])*($F5426=cat_table[Subsector]),"")))</f>
        <v>#NAME?</v>
      </c>
      <c r="AP5426" s="94" t="e">
        <v>#NAME?</v>
      </c>
      <c r="AQ5426" s="94" t="e">
        <v>#NAME?</v>
      </c>
      <c r="AR5426" s="94" t="e">
        <v>#NAME?</v>
      </c>
      <c r="AS5426" s="94" t="e">
        <v>#NAME?</v>
      </c>
      <c r="AT5426" s="94" t="e">
        <v>#NAME?</v>
      </c>
    </row>
    <row r="5427" customFormat="false" ht="15" hidden="false" customHeight="true" outlineLevel="0" collapsed="false">
      <c r="A5427" s="20" t="s">
        <v>16478</v>
      </c>
      <c r="B5427" s="20" t="str">
        <f aca="false">INDEX(Table2[], MATCH(L5427, Location_ID!$D$2:$D$3098, 0), 1)</f>
        <v>e0f6b1a5-bb96-4bdc-b342-770a177ff609</v>
      </c>
      <c r="C5427" s="20" t="s">
        <v>1585</v>
      </c>
      <c r="D5427" s="230" t="s">
        <v>354</v>
      </c>
      <c r="E5427" s="20" t="s">
        <v>7134</v>
      </c>
      <c r="F5427" s="20" t="s">
        <v>7135</v>
      </c>
      <c r="G5427" s="20" t="s">
        <v>7591</v>
      </c>
      <c r="H5427" s="20"/>
      <c r="I5427" s="20" t="s">
        <v>15917</v>
      </c>
      <c r="J5427" s="20" t="s">
        <v>15927</v>
      </c>
      <c r="K5427" s="20" t="s">
        <v>7109</v>
      </c>
      <c r="L5427" s="20" t="s">
        <v>4207</v>
      </c>
      <c r="M5427" s="20" t="s">
        <v>7116</v>
      </c>
      <c r="N5427" s="20" t="s">
        <v>15902</v>
      </c>
      <c r="O5427" s="20" t="s">
        <v>15927</v>
      </c>
      <c r="P5427" s="201" t="n">
        <v>43730</v>
      </c>
      <c r="Q5427" s="201" t="n">
        <v>43763</v>
      </c>
      <c r="R5427" s="20" t="n">
        <v>1</v>
      </c>
      <c r="S5427" s="20" t="s">
        <v>7130</v>
      </c>
      <c r="T5427" s="20" t="n">
        <v>13.51001316</v>
      </c>
      <c r="U5427" s="20" t="n">
        <v>9.330034419</v>
      </c>
      <c r="V5427" s="20" t="n">
        <v>17.689991901</v>
      </c>
      <c r="W5427" s="20" t="s">
        <v>11510</v>
      </c>
      <c r="X5427" s="35"/>
      <c r="Y5427" s="35" t="n">
        <v>0</v>
      </c>
      <c r="Z5427" s="35" t="n">
        <v>1</v>
      </c>
      <c r="AE5427" s="94" t="e">
        <f aca="false" t="array" ref="AE5427:AK5427">_xlfn.torow(_xlfn.unique(_xlfn._xlws.filter(cat_table[Subsector],$E5427=cat_table[Sector],"")))</f>
        <v>#NAME?</v>
      </c>
      <c r="AF5427" s="94" t="e">
        <v>#NAME?</v>
      </c>
      <c r="AG5427" s="94" t="e">
        <v>#NAME?</v>
      </c>
      <c r="AH5427" s="94" t="e">
        <v>#NAME?</v>
      </c>
      <c r="AI5427" s="94" t="e">
        <v>#NAME?</v>
      </c>
      <c r="AJ5427" s="94" t="e">
        <v>#NAME?</v>
      </c>
      <c r="AK5427" s="94" t="e">
        <v>#NAME?</v>
      </c>
      <c r="AO5427" s="94" t="e">
        <f aca="false" t="array" ref="AO5427:AT5427">_xlfn.torow(_xlfn.unique(_xlfn._xlws.filter(cat_table[Sub-subsector],($E5427=cat_table[Sector])*($F5427=cat_table[Subsector]),"")))</f>
        <v>#NAME?</v>
      </c>
      <c r="AP5427" s="94" t="e">
        <v>#NAME?</v>
      </c>
      <c r="AQ5427" s="94" t="e">
        <v>#NAME?</v>
      </c>
      <c r="AR5427" s="94" t="e">
        <v>#NAME?</v>
      </c>
      <c r="AS5427" s="94" t="e">
        <v>#NAME?</v>
      </c>
      <c r="AT5427" s="94" t="e">
        <v>#NAME?</v>
      </c>
    </row>
    <row r="5428" customFormat="false" ht="15" hidden="false" customHeight="true" outlineLevel="0" collapsed="false">
      <c r="A5428" s="20" t="s">
        <v>16479</v>
      </c>
      <c r="B5428" s="20" t="str">
        <f aca="false">INDEX(Table2[], MATCH(L5428, Location_ID!$D$2:$D$3098, 0), 1)</f>
        <v>b4fe9b01-0f2c-4615-aa6a-f6795ecd20e6</v>
      </c>
      <c r="C5428" s="20" t="s">
        <v>1585</v>
      </c>
      <c r="D5428" s="230" t="s">
        <v>354</v>
      </c>
      <c r="E5428" s="20" t="s">
        <v>7134</v>
      </c>
      <c r="F5428" s="20" t="s">
        <v>7135</v>
      </c>
      <c r="G5428" s="20" t="s">
        <v>7591</v>
      </c>
      <c r="H5428" s="20"/>
      <c r="I5428" s="20" t="s">
        <v>15917</v>
      </c>
      <c r="J5428" s="20" t="s">
        <v>15927</v>
      </c>
      <c r="K5428" s="20" t="s">
        <v>7109</v>
      </c>
      <c r="L5428" s="20" t="s">
        <v>4209</v>
      </c>
      <c r="M5428" s="20" t="s">
        <v>7116</v>
      </c>
      <c r="N5428" s="20" t="s">
        <v>15902</v>
      </c>
      <c r="O5428" s="20" t="s">
        <v>15927</v>
      </c>
      <c r="P5428" s="201" t="n">
        <v>43730</v>
      </c>
      <c r="Q5428" s="201" t="n">
        <v>43763</v>
      </c>
      <c r="R5428" s="20" t="n">
        <v>1</v>
      </c>
      <c r="S5428" s="20" t="s">
        <v>7130</v>
      </c>
      <c r="T5428" s="20" t="n">
        <v>135.9145089</v>
      </c>
      <c r="U5428" s="20" t="n">
        <v>79.13598967</v>
      </c>
      <c r="V5428" s="20" t="n">
        <v>192.69302813</v>
      </c>
      <c r="W5428" s="20" t="s">
        <v>11510</v>
      </c>
      <c r="X5428" s="35"/>
      <c r="Y5428" s="35" t="n">
        <v>0</v>
      </c>
      <c r="Z5428" s="35" t="n">
        <v>1</v>
      </c>
      <c r="AE5428" s="94" t="e">
        <f aca="false" t="array" ref="AE5428:AK5428">_xlfn.torow(_xlfn.unique(_xlfn._xlws.filter(cat_table[Subsector],$E5428=cat_table[Sector],"")))</f>
        <v>#NAME?</v>
      </c>
      <c r="AF5428" s="94" t="e">
        <v>#NAME?</v>
      </c>
      <c r="AG5428" s="94" t="e">
        <v>#NAME?</v>
      </c>
      <c r="AH5428" s="94" t="e">
        <v>#NAME?</v>
      </c>
      <c r="AI5428" s="94" t="e">
        <v>#NAME?</v>
      </c>
      <c r="AJ5428" s="94" t="e">
        <v>#NAME?</v>
      </c>
      <c r="AK5428" s="94" t="e">
        <v>#NAME?</v>
      </c>
      <c r="AO5428" s="94" t="e">
        <f aca="false" t="array" ref="AO5428:AT5428">_xlfn.torow(_xlfn.unique(_xlfn._xlws.filter(cat_table[Sub-subsector],($E5428=cat_table[Sector])*($F5428=cat_table[Subsector]),"")))</f>
        <v>#NAME?</v>
      </c>
      <c r="AP5428" s="94" t="e">
        <v>#NAME?</v>
      </c>
      <c r="AQ5428" s="94" t="e">
        <v>#NAME?</v>
      </c>
      <c r="AR5428" s="94" t="e">
        <v>#NAME?</v>
      </c>
      <c r="AS5428" s="94" t="e">
        <v>#NAME?</v>
      </c>
      <c r="AT5428" s="94" t="e">
        <v>#NAME?</v>
      </c>
    </row>
    <row r="5429" customFormat="false" ht="15" hidden="false" customHeight="true" outlineLevel="0" collapsed="false">
      <c r="A5429" s="20" t="s">
        <v>16480</v>
      </c>
      <c r="B5429" s="20" t="str">
        <f aca="false">INDEX(Table2[], MATCH(L5429, Location_ID!$D$2:$D$3098, 0), 1)</f>
        <v>a7011b3b-a804-4530-9bfb-e22ad6fd3c61</v>
      </c>
      <c r="C5429" s="20" t="s">
        <v>1585</v>
      </c>
      <c r="D5429" s="230" t="s">
        <v>354</v>
      </c>
      <c r="E5429" s="20" t="s">
        <v>7134</v>
      </c>
      <c r="F5429" s="20" t="s">
        <v>7135</v>
      </c>
      <c r="G5429" s="20" t="s">
        <v>7591</v>
      </c>
      <c r="H5429" s="20"/>
      <c r="I5429" s="20" t="s">
        <v>15917</v>
      </c>
      <c r="J5429" s="20" t="s">
        <v>15925</v>
      </c>
      <c r="K5429" s="20" t="s">
        <v>7109</v>
      </c>
      <c r="L5429" s="20" t="s">
        <v>4211</v>
      </c>
      <c r="M5429" s="20" t="s">
        <v>7116</v>
      </c>
      <c r="N5429" s="20" t="s">
        <v>15902</v>
      </c>
      <c r="O5429" s="20" t="s">
        <v>15925</v>
      </c>
      <c r="P5429" s="201" t="n">
        <v>43730</v>
      </c>
      <c r="Q5429" s="201" t="n">
        <v>43763</v>
      </c>
      <c r="R5429" s="20" t="n">
        <v>1</v>
      </c>
      <c r="S5429" s="20" t="s">
        <v>7130</v>
      </c>
      <c r="T5429" s="20" t="n">
        <v>58.75080964</v>
      </c>
      <c r="U5429" s="20" t="n">
        <v>47.68472471</v>
      </c>
      <c r="V5429" s="20" t="n">
        <v>69.81689457</v>
      </c>
      <c r="W5429" s="20" t="s">
        <v>11510</v>
      </c>
      <c r="X5429" s="35"/>
      <c r="Y5429" s="35" t="n">
        <v>0</v>
      </c>
      <c r="Z5429" s="35" t="n">
        <v>1</v>
      </c>
      <c r="AE5429" s="94" t="e">
        <f aca="false" t="array" ref="AE5429:AK5429">_xlfn.torow(_xlfn.unique(_xlfn._xlws.filter(cat_table[Subsector],$E5429=cat_table[Sector],"")))</f>
        <v>#NAME?</v>
      </c>
      <c r="AF5429" s="94" t="e">
        <v>#NAME?</v>
      </c>
      <c r="AG5429" s="94" t="e">
        <v>#NAME?</v>
      </c>
      <c r="AH5429" s="94" t="e">
        <v>#NAME?</v>
      </c>
      <c r="AI5429" s="94" t="e">
        <v>#NAME?</v>
      </c>
      <c r="AJ5429" s="94" t="e">
        <v>#NAME?</v>
      </c>
      <c r="AK5429" s="94" t="e">
        <v>#NAME?</v>
      </c>
      <c r="AO5429" s="94" t="e">
        <f aca="false" t="array" ref="AO5429:AT5429">_xlfn.torow(_xlfn.unique(_xlfn._xlws.filter(cat_table[Sub-subsector],($E5429=cat_table[Sector])*($F5429=cat_table[Subsector]),"")))</f>
        <v>#NAME?</v>
      </c>
      <c r="AP5429" s="94" t="e">
        <v>#NAME?</v>
      </c>
      <c r="AQ5429" s="94" t="e">
        <v>#NAME?</v>
      </c>
      <c r="AR5429" s="94" t="e">
        <v>#NAME?</v>
      </c>
      <c r="AS5429" s="94" t="e">
        <v>#NAME?</v>
      </c>
      <c r="AT5429" s="94" t="e">
        <v>#NAME?</v>
      </c>
    </row>
    <row r="5430" customFormat="false" ht="15" hidden="false" customHeight="true" outlineLevel="0" collapsed="false">
      <c r="A5430" s="20" t="s">
        <v>16481</v>
      </c>
      <c r="B5430" s="20" t="str">
        <f aca="false">INDEX(Table2[], MATCH(L5430, Location_ID!$D$2:$D$3098, 0), 1)</f>
        <v>04329249-ccc2-43f3-8d9a-c9cf03e81852</v>
      </c>
      <c r="C5430" s="20" t="s">
        <v>1585</v>
      </c>
      <c r="D5430" s="230" t="s">
        <v>354</v>
      </c>
      <c r="E5430" s="20" t="s">
        <v>7134</v>
      </c>
      <c r="F5430" s="20" t="s">
        <v>7135</v>
      </c>
      <c r="G5430" s="20" t="s">
        <v>7591</v>
      </c>
      <c r="H5430" s="20"/>
      <c r="I5430" s="20" t="s">
        <v>15917</v>
      </c>
      <c r="J5430" s="20" t="s">
        <v>15932</v>
      </c>
      <c r="K5430" s="20" t="s">
        <v>7109</v>
      </c>
      <c r="L5430" s="20" t="s">
        <v>4213</v>
      </c>
      <c r="M5430" s="20" t="s">
        <v>7116</v>
      </c>
      <c r="N5430" s="20" t="s">
        <v>15902</v>
      </c>
      <c r="O5430" s="20" t="s">
        <v>15932</v>
      </c>
      <c r="P5430" s="201" t="n">
        <v>43730</v>
      </c>
      <c r="Q5430" s="201" t="n">
        <v>43763</v>
      </c>
      <c r="R5430" s="20" t="n">
        <v>1</v>
      </c>
      <c r="S5430" s="20" t="s">
        <v>7130</v>
      </c>
      <c r="T5430" s="20" t="n">
        <v>36.88024689</v>
      </c>
      <c r="U5430" s="20" t="n">
        <v>32.755378219</v>
      </c>
      <c r="V5430" s="20" t="n">
        <v>41.005115561</v>
      </c>
      <c r="W5430" s="20" t="s">
        <v>11510</v>
      </c>
      <c r="X5430" s="35"/>
      <c r="Y5430" s="35" t="n">
        <v>0</v>
      </c>
      <c r="Z5430" s="35" t="n">
        <v>1</v>
      </c>
      <c r="AE5430" s="94" t="e">
        <f aca="false" t="array" ref="AE5430:AK5430">_xlfn.torow(_xlfn.unique(_xlfn._xlws.filter(cat_table[Subsector],$E5430=cat_table[Sector],"")))</f>
        <v>#NAME?</v>
      </c>
      <c r="AF5430" s="94" t="e">
        <v>#NAME?</v>
      </c>
      <c r="AG5430" s="94" t="e">
        <v>#NAME?</v>
      </c>
      <c r="AH5430" s="94" t="e">
        <v>#NAME?</v>
      </c>
      <c r="AI5430" s="94" t="e">
        <v>#NAME?</v>
      </c>
      <c r="AJ5430" s="94" t="e">
        <v>#NAME?</v>
      </c>
      <c r="AK5430" s="94" t="e">
        <v>#NAME?</v>
      </c>
      <c r="AO5430" s="94" t="e">
        <f aca="false" t="array" ref="AO5430:AT5430">_xlfn.torow(_xlfn.unique(_xlfn._xlws.filter(cat_table[Sub-subsector],($E5430=cat_table[Sector])*($F5430=cat_table[Subsector]),"")))</f>
        <v>#NAME?</v>
      </c>
      <c r="AP5430" s="94" t="e">
        <v>#NAME?</v>
      </c>
      <c r="AQ5430" s="94" t="e">
        <v>#NAME?</v>
      </c>
      <c r="AR5430" s="94" t="e">
        <v>#NAME?</v>
      </c>
      <c r="AS5430" s="94" t="e">
        <v>#NAME?</v>
      </c>
      <c r="AT5430" s="94" t="e">
        <v>#NAME?</v>
      </c>
    </row>
    <row r="5431" customFormat="false" ht="15" hidden="false" customHeight="true" outlineLevel="0" collapsed="false">
      <c r="A5431" s="20" t="s">
        <v>16482</v>
      </c>
      <c r="B5431" s="20" t="str">
        <f aca="false">INDEX(Table2[], MATCH(L5431, Location_ID!$D$2:$D$3098, 0), 1)</f>
        <v>e48885b7-1393-4084-9826-629c257f1dd4</v>
      </c>
      <c r="C5431" s="20" t="s">
        <v>1585</v>
      </c>
      <c r="D5431" s="230" t="s">
        <v>354</v>
      </c>
      <c r="E5431" s="20" t="s">
        <v>7134</v>
      </c>
      <c r="F5431" s="20" t="s">
        <v>7135</v>
      </c>
      <c r="G5431" s="20" t="s">
        <v>7591</v>
      </c>
      <c r="H5431" s="20"/>
      <c r="I5431" s="20" t="s">
        <v>15917</v>
      </c>
      <c r="J5431" s="20" t="s">
        <v>15918</v>
      </c>
      <c r="K5431" s="20" t="s">
        <v>7109</v>
      </c>
      <c r="L5431" s="20" t="s">
        <v>4215</v>
      </c>
      <c r="M5431" s="20" t="s">
        <v>7116</v>
      </c>
      <c r="N5431" s="20" t="s">
        <v>15902</v>
      </c>
      <c r="O5431" s="20" t="s">
        <v>15918</v>
      </c>
      <c r="P5431" s="201" t="n">
        <v>43730</v>
      </c>
      <c r="Q5431" s="201" t="n">
        <v>43763</v>
      </c>
      <c r="R5431" s="20" t="n">
        <v>1</v>
      </c>
      <c r="S5431" s="20" t="s">
        <v>7130</v>
      </c>
      <c r="T5431" s="20" t="n">
        <v>33.31232978</v>
      </c>
      <c r="U5431" s="20" t="n">
        <v>19.10308186</v>
      </c>
      <c r="V5431" s="20" t="n">
        <v>47.5215777</v>
      </c>
      <c r="W5431" s="20" t="s">
        <v>11510</v>
      </c>
      <c r="X5431" s="35"/>
      <c r="Y5431" s="35" t="n">
        <v>0</v>
      </c>
      <c r="Z5431" s="35" t="n">
        <v>1</v>
      </c>
      <c r="AE5431" s="94" t="e">
        <f aca="false" t="array" ref="AE5431:AK5431">_xlfn.torow(_xlfn.unique(_xlfn._xlws.filter(cat_table[Subsector],$E5431=cat_table[Sector],"")))</f>
        <v>#NAME?</v>
      </c>
      <c r="AF5431" s="94" t="e">
        <v>#NAME?</v>
      </c>
      <c r="AG5431" s="94" t="e">
        <v>#NAME?</v>
      </c>
      <c r="AH5431" s="94" t="e">
        <v>#NAME?</v>
      </c>
      <c r="AI5431" s="94" t="e">
        <v>#NAME?</v>
      </c>
      <c r="AJ5431" s="94" t="e">
        <v>#NAME?</v>
      </c>
      <c r="AK5431" s="94" t="e">
        <v>#NAME?</v>
      </c>
      <c r="AO5431" s="94" t="e">
        <f aca="false" t="array" ref="AO5431:AT5431">_xlfn.torow(_xlfn.unique(_xlfn._xlws.filter(cat_table[Sub-subsector],($E5431=cat_table[Sector])*($F5431=cat_table[Subsector]),"")))</f>
        <v>#NAME?</v>
      </c>
      <c r="AP5431" s="94" t="e">
        <v>#NAME?</v>
      </c>
      <c r="AQ5431" s="94" t="e">
        <v>#NAME?</v>
      </c>
      <c r="AR5431" s="94" t="e">
        <v>#NAME?</v>
      </c>
      <c r="AS5431" s="94" t="e">
        <v>#NAME?</v>
      </c>
      <c r="AT5431" s="94" t="e">
        <v>#NAME?</v>
      </c>
    </row>
    <row r="5432" customFormat="false" ht="15" hidden="false" customHeight="true" outlineLevel="0" collapsed="false">
      <c r="A5432" s="20" t="s">
        <v>16483</v>
      </c>
      <c r="B5432" s="20" t="str">
        <f aca="false">INDEX(Table2[], MATCH(L5432, Location_ID!$D$2:$D$3098, 0), 1)</f>
        <v>adbc63ec-29bc-4244-9b80-6f7433403529</v>
      </c>
      <c r="C5432" s="20" t="s">
        <v>1585</v>
      </c>
      <c r="D5432" s="230" t="s">
        <v>354</v>
      </c>
      <c r="E5432" s="20" t="s">
        <v>7134</v>
      </c>
      <c r="F5432" s="20" t="s">
        <v>7135</v>
      </c>
      <c r="G5432" s="20" t="s">
        <v>7591</v>
      </c>
      <c r="H5432" s="20"/>
      <c r="I5432" s="20" t="s">
        <v>15917</v>
      </c>
      <c r="J5432" s="20" t="s">
        <v>15932</v>
      </c>
      <c r="K5432" s="20" t="s">
        <v>7109</v>
      </c>
      <c r="L5432" s="20" t="s">
        <v>4217</v>
      </c>
      <c r="M5432" s="20" t="s">
        <v>7116</v>
      </c>
      <c r="N5432" s="20" t="s">
        <v>15902</v>
      </c>
      <c r="O5432" s="20" t="s">
        <v>15932</v>
      </c>
      <c r="P5432" s="201" t="n">
        <v>43730</v>
      </c>
      <c r="Q5432" s="201" t="n">
        <v>43763</v>
      </c>
      <c r="R5432" s="20" t="n">
        <v>1</v>
      </c>
      <c r="S5432" s="20" t="s">
        <v>7130</v>
      </c>
      <c r="T5432" s="20" t="n">
        <v>131.7406336</v>
      </c>
      <c r="U5432" s="20" t="n">
        <v>77.48327774</v>
      </c>
      <c r="V5432" s="20" t="n">
        <v>185.99798946</v>
      </c>
      <c r="W5432" s="20" t="s">
        <v>11510</v>
      </c>
      <c r="X5432" s="35"/>
      <c r="Y5432" s="35" t="n">
        <v>0</v>
      </c>
      <c r="Z5432" s="35" t="n">
        <v>1</v>
      </c>
      <c r="AE5432" s="94" t="e">
        <f aca="false" t="array" ref="AE5432:AK5432">_xlfn.torow(_xlfn.unique(_xlfn._xlws.filter(cat_table[Subsector],$E5432=cat_table[Sector],"")))</f>
        <v>#NAME?</v>
      </c>
      <c r="AF5432" s="94" t="e">
        <v>#NAME?</v>
      </c>
      <c r="AG5432" s="94" t="e">
        <v>#NAME?</v>
      </c>
      <c r="AH5432" s="94" t="e">
        <v>#NAME?</v>
      </c>
      <c r="AI5432" s="94" t="e">
        <v>#NAME?</v>
      </c>
      <c r="AJ5432" s="94" t="e">
        <v>#NAME?</v>
      </c>
      <c r="AK5432" s="94" t="e">
        <v>#NAME?</v>
      </c>
      <c r="AO5432" s="94" t="e">
        <f aca="false" t="array" ref="AO5432:AT5432">_xlfn.torow(_xlfn.unique(_xlfn._xlws.filter(cat_table[Sub-subsector],($E5432=cat_table[Sector])*($F5432=cat_table[Subsector]),"")))</f>
        <v>#NAME?</v>
      </c>
      <c r="AP5432" s="94" t="e">
        <v>#NAME?</v>
      </c>
      <c r="AQ5432" s="94" t="e">
        <v>#NAME?</v>
      </c>
      <c r="AR5432" s="94" t="e">
        <v>#NAME?</v>
      </c>
      <c r="AS5432" s="94" t="e">
        <v>#NAME?</v>
      </c>
      <c r="AT5432" s="94" t="e">
        <v>#NAME?</v>
      </c>
    </row>
    <row r="5433" customFormat="false" ht="15" hidden="false" customHeight="true" outlineLevel="0" collapsed="false">
      <c r="A5433" s="20" t="s">
        <v>16484</v>
      </c>
      <c r="B5433" s="20" t="str">
        <f aca="false">INDEX(Table2[], MATCH(L5433, Location_ID!$D$2:$D$3098, 0), 1)</f>
        <v>2e900b9d-fb44-4dcc-99fe-bfa1ef3bbcf0</v>
      </c>
      <c r="C5433" s="20" t="s">
        <v>1585</v>
      </c>
      <c r="D5433" s="230" t="s">
        <v>354</v>
      </c>
      <c r="E5433" s="20" t="s">
        <v>7134</v>
      </c>
      <c r="F5433" s="20" t="s">
        <v>7135</v>
      </c>
      <c r="G5433" s="20" t="s">
        <v>7591</v>
      </c>
      <c r="H5433" s="20"/>
      <c r="I5433" s="20" t="s">
        <v>15917</v>
      </c>
      <c r="J5433" s="20" t="s">
        <v>15922</v>
      </c>
      <c r="K5433" s="20" t="s">
        <v>7109</v>
      </c>
      <c r="L5433" s="20" t="s">
        <v>4219</v>
      </c>
      <c r="M5433" s="20" t="s">
        <v>7116</v>
      </c>
      <c r="N5433" s="20" t="s">
        <v>15902</v>
      </c>
      <c r="O5433" s="20" t="s">
        <v>15922</v>
      </c>
      <c r="P5433" s="201" t="n">
        <v>43730</v>
      </c>
      <c r="Q5433" s="201" t="n">
        <v>43763</v>
      </c>
      <c r="R5433" s="20" t="n">
        <v>1</v>
      </c>
      <c r="S5433" s="20" t="s">
        <v>7130</v>
      </c>
      <c r="T5433" s="20" t="n">
        <v>108.9651404</v>
      </c>
      <c r="U5433" s="20" t="n">
        <v>67.01914802</v>
      </c>
      <c r="V5433" s="20" t="n">
        <v>150.91113278</v>
      </c>
      <c r="W5433" s="20" t="s">
        <v>11510</v>
      </c>
      <c r="X5433" s="35"/>
      <c r="Y5433" s="35" t="n">
        <v>0</v>
      </c>
      <c r="Z5433" s="35" t="n">
        <v>1</v>
      </c>
      <c r="AE5433" s="94" t="e">
        <f aca="false" t="array" ref="AE5433:AK5433">_xlfn.torow(_xlfn.unique(_xlfn._xlws.filter(cat_table[Subsector],$E5433=cat_table[Sector],"")))</f>
        <v>#NAME?</v>
      </c>
      <c r="AF5433" s="94" t="e">
        <v>#NAME?</v>
      </c>
      <c r="AG5433" s="94" t="e">
        <v>#NAME?</v>
      </c>
      <c r="AH5433" s="94" t="e">
        <v>#NAME?</v>
      </c>
      <c r="AI5433" s="94" t="e">
        <v>#NAME?</v>
      </c>
      <c r="AJ5433" s="94" t="e">
        <v>#NAME?</v>
      </c>
      <c r="AK5433" s="94" t="e">
        <v>#NAME?</v>
      </c>
      <c r="AO5433" s="94" t="e">
        <f aca="false" t="array" ref="AO5433:AT5433">_xlfn.torow(_xlfn.unique(_xlfn._xlws.filter(cat_table[Sub-subsector],($E5433=cat_table[Sector])*($F5433=cat_table[Subsector]),"")))</f>
        <v>#NAME?</v>
      </c>
      <c r="AP5433" s="94" t="e">
        <v>#NAME?</v>
      </c>
      <c r="AQ5433" s="94" t="e">
        <v>#NAME?</v>
      </c>
      <c r="AR5433" s="94" t="e">
        <v>#NAME?</v>
      </c>
      <c r="AS5433" s="94" t="e">
        <v>#NAME?</v>
      </c>
      <c r="AT5433" s="94" t="e">
        <v>#NAME?</v>
      </c>
    </row>
    <row r="5434" customFormat="false" ht="15" hidden="false" customHeight="true" outlineLevel="0" collapsed="false">
      <c r="A5434" s="20" t="s">
        <v>16485</v>
      </c>
      <c r="B5434" s="20" t="str">
        <f aca="false">INDEX(Table2[], MATCH(L5434, Location_ID!$D$2:$D$3098, 0), 1)</f>
        <v>0ec40607-f1ae-4697-b8ab-8880e796af0e</v>
      </c>
      <c r="C5434" s="20" t="s">
        <v>1585</v>
      </c>
      <c r="D5434" s="230" t="s">
        <v>354</v>
      </c>
      <c r="E5434" s="20" t="s">
        <v>7134</v>
      </c>
      <c r="F5434" s="20" t="s">
        <v>7135</v>
      </c>
      <c r="G5434" s="20" t="s">
        <v>7591</v>
      </c>
      <c r="H5434" s="20"/>
      <c r="I5434" s="20" t="s">
        <v>15917</v>
      </c>
      <c r="J5434" s="20" t="s">
        <v>15932</v>
      </c>
      <c r="K5434" s="20" t="s">
        <v>7109</v>
      </c>
      <c r="L5434" s="20" t="s">
        <v>4221</v>
      </c>
      <c r="M5434" s="20" t="s">
        <v>7116</v>
      </c>
      <c r="N5434" s="20" t="s">
        <v>15902</v>
      </c>
      <c r="O5434" s="20" t="s">
        <v>15932</v>
      </c>
      <c r="P5434" s="201" t="n">
        <v>43730</v>
      </c>
      <c r="Q5434" s="201" t="n">
        <v>43763</v>
      </c>
      <c r="R5434" s="20" t="n">
        <v>1</v>
      </c>
      <c r="S5434" s="20" t="s">
        <v>7130</v>
      </c>
      <c r="T5434" s="20" t="n">
        <v>183.7711178</v>
      </c>
      <c r="U5434" s="20" t="n">
        <v>80.7130904</v>
      </c>
      <c r="V5434" s="20" t="n">
        <v>286.8291452</v>
      </c>
      <c r="W5434" s="20" t="s">
        <v>11510</v>
      </c>
      <c r="X5434" s="35"/>
      <c r="Y5434" s="35" t="n">
        <v>0</v>
      </c>
      <c r="Z5434" s="35" t="n">
        <v>1</v>
      </c>
      <c r="AE5434" s="94" t="e">
        <f aca="false" t="array" ref="AE5434:AK5434">_xlfn.torow(_xlfn.unique(_xlfn._xlws.filter(cat_table[Subsector],$E5434=cat_table[Sector],"")))</f>
        <v>#NAME?</v>
      </c>
      <c r="AF5434" s="94" t="e">
        <v>#NAME?</v>
      </c>
      <c r="AG5434" s="94" t="e">
        <v>#NAME?</v>
      </c>
      <c r="AH5434" s="94" t="e">
        <v>#NAME?</v>
      </c>
      <c r="AI5434" s="94" t="e">
        <v>#NAME?</v>
      </c>
      <c r="AJ5434" s="94" t="e">
        <v>#NAME?</v>
      </c>
      <c r="AK5434" s="94" t="e">
        <v>#NAME?</v>
      </c>
      <c r="AO5434" s="94" t="e">
        <f aca="false" t="array" ref="AO5434:AT5434">_xlfn.torow(_xlfn.unique(_xlfn._xlws.filter(cat_table[Sub-subsector],($E5434=cat_table[Sector])*($F5434=cat_table[Subsector]),"")))</f>
        <v>#NAME?</v>
      </c>
      <c r="AP5434" s="94" t="e">
        <v>#NAME?</v>
      </c>
      <c r="AQ5434" s="94" t="e">
        <v>#NAME?</v>
      </c>
      <c r="AR5434" s="94" t="e">
        <v>#NAME?</v>
      </c>
      <c r="AS5434" s="94" t="e">
        <v>#NAME?</v>
      </c>
      <c r="AT5434" s="94" t="e">
        <v>#NAME?</v>
      </c>
    </row>
    <row r="5435" customFormat="false" ht="15" hidden="false" customHeight="true" outlineLevel="0" collapsed="false">
      <c r="A5435" s="20" t="s">
        <v>16486</v>
      </c>
      <c r="B5435" s="20" t="str">
        <f aca="false">INDEX(Table2[], MATCH(L5435, Location_ID!$D$2:$D$3098, 0), 1)</f>
        <v>4f10d28c-a217-4892-a8bc-5ef8c80aeeeb</v>
      </c>
      <c r="C5435" s="20" t="s">
        <v>1585</v>
      </c>
      <c r="D5435" s="230" t="s">
        <v>354</v>
      </c>
      <c r="E5435" s="20" t="s">
        <v>7134</v>
      </c>
      <c r="F5435" s="20" t="s">
        <v>7135</v>
      </c>
      <c r="G5435" s="20" t="s">
        <v>7591</v>
      </c>
      <c r="H5435" s="20"/>
      <c r="I5435" s="20" t="s">
        <v>15917</v>
      </c>
      <c r="J5435" s="20" t="s">
        <v>15927</v>
      </c>
      <c r="K5435" s="20" t="s">
        <v>7109</v>
      </c>
      <c r="L5435" s="20" t="s">
        <v>4223</v>
      </c>
      <c r="M5435" s="20" t="s">
        <v>7116</v>
      </c>
      <c r="N5435" s="20" t="s">
        <v>15902</v>
      </c>
      <c r="O5435" s="20" t="s">
        <v>15927</v>
      </c>
      <c r="P5435" s="201" t="n">
        <v>43730</v>
      </c>
      <c r="Q5435" s="201" t="n">
        <v>43763</v>
      </c>
      <c r="R5435" s="20" t="n">
        <v>1</v>
      </c>
      <c r="S5435" s="20" t="s">
        <v>7130</v>
      </c>
      <c r="T5435" s="20" t="n">
        <v>115.3289524</v>
      </c>
      <c r="U5435" s="20" t="n">
        <v>65.62420242</v>
      </c>
      <c r="V5435" s="20" t="n">
        <v>165.03370238</v>
      </c>
      <c r="W5435" s="20" t="s">
        <v>11510</v>
      </c>
      <c r="X5435" s="35"/>
      <c r="Y5435" s="35" t="n">
        <v>0</v>
      </c>
      <c r="Z5435" s="35" t="n">
        <v>1</v>
      </c>
      <c r="AE5435" s="94" t="e">
        <f aca="false" t="array" ref="AE5435:AK5435">_xlfn.torow(_xlfn.unique(_xlfn._xlws.filter(cat_table[Subsector],$E5435=cat_table[Sector],"")))</f>
        <v>#NAME?</v>
      </c>
      <c r="AF5435" s="94" t="e">
        <v>#NAME?</v>
      </c>
      <c r="AG5435" s="94" t="e">
        <v>#NAME?</v>
      </c>
      <c r="AH5435" s="94" t="e">
        <v>#NAME?</v>
      </c>
      <c r="AI5435" s="94" t="e">
        <v>#NAME?</v>
      </c>
      <c r="AJ5435" s="94" t="e">
        <v>#NAME?</v>
      </c>
      <c r="AK5435" s="94" t="e">
        <v>#NAME?</v>
      </c>
      <c r="AO5435" s="94" t="e">
        <f aca="false" t="array" ref="AO5435:AT5435">_xlfn.torow(_xlfn.unique(_xlfn._xlws.filter(cat_table[Sub-subsector],($E5435=cat_table[Sector])*($F5435=cat_table[Subsector]),"")))</f>
        <v>#NAME?</v>
      </c>
      <c r="AP5435" s="94" t="e">
        <v>#NAME?</v>
      </c>
      <c r="AQ5435" s="94" t="e">
        <v>#NAME?</v>
      </c>
      <c r="AR5435" s="94" t="e">
        <v>#NAME?</v>
      </c>
      <c r="AS5435" s="94" t="e">
        <v>#NAME?</v>
      </c>
      <c r="AT5435" s="94" t="e">
        <v>#NAME?</v>
      </c>
    </row>
    <row r="5436" customFormat="false" ht="15" hidden="false" customHeight="true" outlineLevel="0" collapsed="false">
      <c r="A5436" s="20" t="s">
        <v>16487</v>
      </c>
      <c r="B5436" s="20" t="str">
        <f aca="false">INDEX(Table2[], MATCH(L5436, Location_ID!$D$2:$D$3098, 0), 1)</f>
        <v>4ceed866-c2da-4b57-b34b-5b89d13a09e2</v>
      </c>
      <c r="C5436" s="20" t="s">
        <v>1585</v>
      </c>
      <c r="D5436" s="230" t="s">
        <v>354</v>
      </c>
      <c r="E5436" s="20" t="s">
        <v>7134</v>
      </c>
      <c r="F5436" s="20" t="s">
        <v>7135</v>
      </c>
      <c r="G5436" s="20" t="s">
        <v>7591</v>
      </c>
      <c r="H5436" s="20"/>
      <c r="I5436" s="20" t="s">
        <v>15917</v>
      </c>
      <c r="J5436" s="20" t="s">
        <v>15918</v>
      </c>
      <c r="K5436" s="20" t="s">
        <v>7109</v>
      </c>
      <c r="L5436" s="20" t="s">
        <v>4225</v>
      </c>
      <c r="M5436" s="20" t="s">
        <v>7116</v>
      </c>
      <c r="N5436" s="20" t="s">
        <v>15902</v>
      </c>
      <c r="O5436" s="20" t="s">
        <v>15918</v>
      </c>
      <c r="P5436" s="201" t="n">
        <v>43730</v>
      </c>
      <c r="Q5436" s="201" t="n">
        <v>43763</v>
      </c>
      <c r="R5436" s="20" t="n">
        <v>1</v>
      </c>
      <c r="S5436" s="20" t="s">
        <v>7130</v>
      </c>
      <c r="T5436" s="20" t="n">
        <v>48.4296764</v>
      </c>
      <c r="U5436" s="20" t="n">
        <v>29.95070805</v>
      </c>
      <c r="V5436" s="20" t="n">
        <v>66.90864475</v>
      </c>
      <c r="W5436" s="20" t="s">
        <v>11510</v>
      </c>
      <c r="X5436" s="35"/>
      <c r="Y5436" s="35" t="n">
        <v>0</v>
      </c>
      <c r="Z5436" s="35" t="n">
        <v>1</v>
      </c>
      <c r="AE5436" s="94" t="e">
        <f aca="false" t="array" ref="AE5436:AK5436">_xlfn.torow(_xlfn.unique(_xlfn._xlws.filter(cat_table[Subsector],$E5436=cat_table[Sector],"")))</f>
        <v>#NAME?</v>
      </c>
      <c r="AF5436" s="94" t="e">
        <v>#NAME?</v>
      </c>
      <c r="AG5436" s="94" t="e">
        <v>#NAME?</v>
      </c>
      <c r="AH5436" s="94" t="e">
        <v>#NAME?</v>
      </c>
      <c r="AI5436" s="94" t="e">
        <v>#NAME?</v>
      </c>
      <c r="AJ5436" s="94" t="e">
        <v>#NAME?</v>
      </c>
      <c r="AK5436" s="94" t="e">
        <v>#NAME?</v>
      </c>
      <c r="AO5436" s="94" t="e">
        <f aca="false" t="array" ref="AO5436:AT5436">_xlfn.torow(_xlfn.unique(_xlfn._xlws.filter(cat_table[Sub-subsector],($E5436=cat_table[Sector])*($F5436=cat_table[Subsector]),"")))</f>
        <v>#NAME?</v>
      </c>
      <c r="AP5436" s="94" t="e">
        <v>#NAME?</v>
      </c>
      <c r="AQ5436" s="94" t="e">
        <v>#NAME?</v>
      </c>
      <c r="AR5436" s="94" t="e">
        <v>#NAME?</v>
      </c>
      <c r="AS5436" s="94" t="e">
        <v>#NAME?</v>
      </c>
      <c r="AT5436" s="94" t="e">
        <v>#NAME?</v>
      </c>
    </row>
    <row r="5437" customFormat="false" ht="15" hidden="false" customHeight="true" outlineLevel="0" collapsed="false">
      <c r="A5437" s="20" t="s">
        <v>16488</v>
      </c>
      <c r="B5437" s="20" t="str">
        <f aca="false">INDEX(Table2[], MATCH(L5437, Location_ID!$D$2:$D$3098, 0), 1)</f>
        <v>9ad2285a-0828-4b59-b711-e9cfbad6c8c3</v>
      </c>
      <c r="C5437" s="20" t="s">
        <v>1585</v>
      </c>
      <c r="D5437" s="230" t="s">
        <v>354</v>
      </c>
      <c r="E5437" s="20" t="s">
        <v>7134</v>
      </c>
      <c r="F5437" s="20" t="s">
        <v>7135</v>
      </c>
      <c r="G5437" s="20" t="s">
        <v>7591</v>
      </c>
      <c r="H5437" s="20"/>
      <c r="I5437" s="20" t="s">
        <v>15917</v>
      </c>
      <c r="J5437" s="20" t="s">
        <v>15918</v>
      </c>
      <c r="K5437" s="20" t="s">
        <v>7109</v>
      </c>
      <c r="L5437" s="20" t="s">
        <v>4227</v>
      </c>
      <c r="M5437" s="20" t="s">
        <v>7116</v>
      </c>
      <c r="N5437" s="20" t="s">
        <v>15902</v>
      </c>
      <c r="O5437" s="20" t="s">
        <v>15918</v>
      </c>
      <c r="P5437" s="201" t="n">
        <v>43730</v>
      </c>
      <c r="Q5437" s="201" t="n">
        <v>43763</v>
      </c>
      <c r="R5437" s="20" t="n">
        <v>1</v>
      </c>
      <c r="S5437" s="20" t="s">
        <v>7130</v>
      </c>
      <c r="T5437" s="20" t="n">
        <v>74.23428541</v>
      </c>
      <c r="U5437" s="20" t="n">
        <v>24.44363449</v>
      </c>
      <c r="V5437" s="20" t="n">
        <v>124.02493633</v>
      </c>
      <c r="W5437" s="20" t="s">
        <v>11510</v>
      </c>
      <c r="X5437" s="35"/>
      <c r="Y5437" s="35" t="n">
        <v>0</v>
      </c>
      <c r="Z5437" s="35" t="n">
        <v>1</v>
      </c>
      <c r="AE5437" s="94" t="e">
        <f aca="false" t="array" ref="AE5437:AK5437">_xlfn.torow(_xlfn.unique(_xlfn._xlws.filter(cat_table[Subsector],$E5437=cat_table[Sector],"")))</f>
        <v>#NAME?</v>
      </c>
      <c r="AF5437" s="94" t="e">
        <v>#NAME?</v>
      </c>
      <c r="AG5437" s="94" t="e">
        <v>#NAME?</v>
      </c>
      <c r="AH5437" s="94" t="e">
        <v>#NAME?</v>
      </c>
      <c r="AI5437" s="94" t="e">
        <v>#NAME?</v>
      </c>
      <c r="AJ5437" s="94" t="e">
        <v>#NAME?</v>
      </c>
      <c r="AK5437" s="94" t="e">
        <v>#NAME?</v>
      </c>
      <c r="AO5437" s="94" t="e">
        <f aca="false" t="array" ref="AO5437:AT5437">_xlfn.torow(_xlfn.unique(_xlfn._xlws.filter(cat_table[Sub-subsector],($E5437=cat_table[Sector])*($F5437=cat_table[Subsector]),"")))</f>
        <v>#NAME?</v>
      </c>
      <c r="AP5437" s="94" t="e">
        <v>#NAME?</v>
      </c>
      <c r="AQ5437" s="94" t="e">
        <v>#NAME?</v>
      </c>
      <c r="AR5437" s="94" t="e">
        <v>#NAME?</v>
      </c>
      <c r="AS5437" s="94" t="e">
        <v>#NAME?</v>
      </c>
      <c r="AT5437" s="94" t="e">
        <v>#NAME?</v>
      </c>
    </row>
    <row r="5438" customFormat="false" ht="15" hidden="false" customHeight="true" outlineLevel="0" collapsed="false">
      <c r="A5438" s="20" t="s">
        <v>16489</v>
      </c>
      <c r="B5438" s="20" t="str">
        <f aca="false">INDEX(Table2[], MATCH(L5438, Location_ID!$D$2:$D$3098, 0), 1)</f>
        <v>9dd505e7-351a-48c3-b02e-1a1106adcf6f</v>
      </c>
      <c r="C5438" s="20" t="s">
        <v>1585</v>
      </c>
      <c r="D5438" s="230" t="s">
        <v>354</v>
      </c>
      <c r="E5438" s="20" t="s">
        <v>7134</v>
      </c>
      <c r="F5438" s="20" t="s">
        <v>7135</v>
      </c>
      <c r="G5438" s="20" t="s">
        <v>7591</v>
      </c>
      <c r="H5438" s="20"/>
      <c r="I5438" s="20" t="s">
        <v>15917</v>
      </c>
      <c r="J5438" s="20" t="s">
        <v>15922</v>
      </c>
      <c r="K5438" s="20" t="s">
        <v>7109</v>
      </c>
      <c r="L5438" s="20" t="s">
        <v>4229</v>
      </c>
      <c r="M5438" s="20" t="s">
        <v>7116</v>
      </c>
      <c r="N5438" s="20" t="s">
        <v>15902</v>
      </c>
      <c r="O5438" s="20" t="s">
        <v>15922</v>
      </c>
      <c r="P5438" s="201" t="n">
        <v>43730</v>
      </c>
      <c r="Q5438" s="201" t="n">
        <v>43763</v>
      </c>
      <c r="R5438" s="20" t="n">
        <v>1</v>
      </c>
      <c r="S5438" s="20" t="s">
        <v>7130</v>
      </c>
      <c r="T5438" s="20" t="n">
        <v>28.859696</v>
      </c>
      <c r="U5438" s="20" t="n">
        <v>19.856130639</v>
      </c>
      <c r="V5438" s="20" t="n">
        <v>37.863261361</v>
      </c>
      <c r="W5438" s="20" t="s">
        <v>11510</v>
      </c>
      <c r="X5438" s="35"/>
      <c r="Y5438" s="35" t="n">
        <v>0</v>
      </c>
      <c r="Z5438" s="35" t="n">
        <v>1</v>
      </c>
      <c r="AE5438" s="94" t="e">
        <f aca="false" t="array" ref="AE5438:AK5438">_xlfn.torow(_xlfn.unique(_xlfn._xlws.filter(cat_table[Subsector],$E5438=cat_table[Sector],"")))</f>
        <v>#NAME?</v>
      </c>
      <c r="AF5438" s="94" t="e">
        <v>#NAME?</v>
      </c>
      <c r="AG5438" s="94" t="e">
        <v>#NAME?</v>
      </c>
      <c r="AH5438" s="94" t="e">
        <v>#NAME?</v>
      </c>
      <c r="AI5438" s="94" t="e">
        <v>#NAME?</v>
      </c>
      <c r="AJ5438" s="94" t="e">
        <v>#NAME?</v>
      </c>
      <c r="AK5438" s="94" t="e">
        <v>#NAME?</v>
      </c>
      <c r="AO5438" s="94" t="e">
        <f aca="false" t="array" ref="AO5438:AT5438">_xlfn.torow(_xlfn.unique(_xlfn._xlws.filter(cat_table[Sub-subsector],($E5438=cat_table[Sector])*($F5438=cat_table[Subsector]),"")))</f>
        <v>#NAME?</v>
      </c>
      <c r="AP5438" s="94" t="e">
        <v>#NAME?</v>
      </c>
      <c r="AQ5438" s="94" t="e">
        <v>#NAME?</v>
      </c>
      <c r="AR5438" s="94" t="e">
        <v>#NAME?</v>
      </c>
      <c r="AS5438" s="94" t="e">
        <v>#NAME?</v>
      </c>
      <c r="AT5438" s="94" t="e">
        <v>#NAME?</v>
      </c>
    </row>
    <row r="5439" customFormat="false" ht="15" hidden="false" customHeight="true" outlineLevel="0" collapsed="false">
      <c r="A5439" s="20" t="s">
        <v>16490</v>
      </c>
      <c r="B5439" s="20" t="str">
        <f aca="false">INDEX(Table2[], MATCH(L5439, Location_ID!$D$2:$D$3098, 0), 1)</f>
        <v>233c56ca-0a2e-4834-9362-db9e307b481e</v>
      </c>
      <c r="C5439" s="20" t="s">
        <v>1585</v>
      </c>
      <c r="D5439" s="230" t="s">
        <v>354</v>
      </c>
      <c r="E5439" s="20" t="s">
        <v>7134</v>
      </c>
      <c r="F5439" s="20" t="s">
        <v>7135</v>
      </c>
      <c r="G5439" s="20" t="s">
        <v>7591</v>
      </c>
      <c r="H5439" s="20"/>
      <c r="I5439" s="20" t="s">
        <v>15917</v>
      </c>
      <c r="J5439" s="20" t="s">
        <v>15927</v>
      </c>
      <c r="K5439" s="20" t="s">
        <v>7109</v>
      </c>
      <c r="L5439" s="20" t="s">
        <v>4231</v>
      </c>
      <c r="M5439" s="20" t="s">
        <v>7116</v>
      </c>
      <c r="N5439" s="20" t="s">
        <v>15902</v>
      </c>
      <c r="O5439" s="20" t="s">
        <v>15927</v>
      </c>
      <c r="P5439" s="201" t="n">
        <v>43730</v>
      </c>
      <c r="Q5439" s="201" t="n">
        <v>43763</v>
      </c>
      <c r="R5439" s="20" t="n">
        <v>1</v>
      </c>
      <c r="S5439" s="20" t="s">
        <v>7130</v>
      </c>
      <c r="T5439" s="20" t="n">
        <v>19.26577542</v>
      </c>
      <c r="U5439" s="20" t="n">
        <v>10.98252374</v>
      </c>
      <c r="V5439" s="20" t="n">
        <v>27.5490271</v>
      </c>
      <c r="W5439" s="20" t="s">
        <v>11510</v>
      </c>
      <c r="X5439" s="35"/>
      <c r="Y5439" s="35" t="n">
        <v>0</v>
      </c>
      <c r="Z5439" s="35" t="n">
        <v>1</v>
      </c>
      <c r="AE5439" s="94" t="e">
        <f aca="false" t="array" ref="AE5439:AK5439">_xlfn.torow(_xlfn.unique(_xlfn._xlws.filter(cat_table[Subsector],$E5439=cat_table[Sector],"")))</f>
        <v>#NAME?</v>
      </c>
      <c r="AF5439" s="94" t="e">
        <v>#NAME?</v>
      </c>
      <c r="AG5439" s="94" t="e">
        <v>#NAME?</v>
      </c>
      <c r="AH5439" s="94" t="e">
        <v>#NAME?</v>
      </c>
      <c r="AI5439" s="94" t="e">
        <v>#NAME?</v>
      </c>
      <c r="AJ5439" s="94" t="e">
        <v>#NAME?</v>
      </c>
      <c r="AK5439" s="94" t="e">
        <v>#NAME?</v>
      </c>
      <c r="AO5439" s="94" t="e">
        <f aca="false" t="array" ref="AO5439:AT5439">_xlfn.torow(_xlfn.unique(_xlfn._xlws.filter(cat_table[Sub-subsector],($E5439=cat_table[Sector])*($F5439=cat_table[Subsector]),"")))</f>
        <v>#NAME?</v>
      </c>
      <c r="AP5439" s="94" t="e">
        <v>#NAME?</v>
      </c>
      <c r="AQ5439" s="94" t="e">
        <v>#NAME?</v>
      </c>
      <c r="AR5439" s="94" t="e">
        <v>#NAME?</v>
      </c>
      <c r="AS5439" s="94" t="e">
        <v>#NAME?</v>
      </c>
      <c r="AT5439" s="94" t="e">
        <v>#NAME?</v>
      </c>
    </row>
    <row r="5440" customFormat="false" ht="15" hidden="false" customHeight="true" outlineLevel="0" collapsed="false">
      <c r="A5440" s="20" t="s">
        <v>16491</v>
      </c>
      <c r="B5440" s="20" t="str">
        <f aca="false">INDEX(Table2[], MATCH(L5440, Location_ID!$D$2:$D$3098, 0), 1)</f>
        <v>e52c41d1-7ce3-40b1-9b96-765a7e9bb677</v>
      </c>
      <c r="C5440" s="20" t="s">
        <v>1585</v>
      </c>
      <c r="D5440" s="230" t="s">
        <v>354</v>
      </c>
      <c r="E5440" s="20" t="s">
        <v>7134</v>
      </c>
      <c r="F5440" s="20" t="s">
        <v>7135</v>
      </c>
      <c r="G5440" s="20" t="s">
        <v>7591</v>
      </c>
      <c r="H5440" s="20"/>
      <c r="I5440" s="20" t="s">
        <v>15917</v>
      </c>
      <c r="J5440" s="20" t="s">
        <v>15918</v>
      </c>
      <c r="K5440" s="20" t="s">
        <v>7109</v>
      </c>
      <c r="L5440" s="20" t="s">
        <v>4233</v>
      </c>
      <c r="M5440" s="20" t="s">
        <v>7116</v>
      </c>
      <c r="N5440" s="20" t="s">
        <v>15902</v>
      </c>
      <c r="O5440" s="20" t="s">
        <v>15918</v>
      </c>
      <c r="P5440" s="201" t="n">
        <v>43730</v>
      </c>
      <c r="Q5440" s="201" t="n">
        <v>43763</v>
      </c>
      <c r="R5440" s="20" t="n">
        <v>1</v>
      </c>
      <c r="S5440" s="20" t="s">
        <v>7130</v>
      </c>
      <c r="T5440" s="20" t="n">
        <v>69.34112326</v>
      </c>
      <c r="U5440" s="20" t="n">
        <v>44.26272399</v>
      </c>
      <c r="V5440" s="20" t="n">
        <v>94.41952253</v>
      </c>
      <c r="W5440" s="20" t="s">
        <v>11510</v>
      </c>
      <c r="X5440" s="35"/>
      <c r="Y5440" s="35" t="n">
        <v>0</v>
      </c>
      <c r="Z5440" s="35" t="n">
        <v>1</v>
      </c>
      <c r="AE5440" s="94" t="e">
        <f aca="false" t="array" ref="AE5440:AK5440">_xlfn.torow(_xlfn.unique(_xlfn._xlws.filter(cat_table[Subsector],$E5440=cat_table[Sector],"")))</f>
        <v>#NAME?</v>
      </c>
      <c r="AF5440" s="94" t="e">
        <v>#NAME?</v>
      </c>
      <c r="AG5440" s="94" t="e">
        <v>#NAME?</v>
      </c>
      <c r="AH5440" s="94" t="e">
        <v>#NAME?</v>
      </c>
      <c r="AI5440" s="94" t="e">
        <v>#NAME?</v>
      </c>
      <c r="AJ5440" s="94" t="e">
        <v>#NAME?</v>
      </c>
      <c r="AK5440" s="94" t="e">
        <v>#NAME?</v>
      </c>
      <c r="AO5440" s="94" t="e">
        <f aca="false" t="array" ref="AO5440:AT5440">_xlfn.torow(_xlfn.unique(_xlfn._xlws.filter(cat_table[Sub-subsector],($E5440=cat_table[Sector])*($F5440=cat_table[Subsector]),"")))</f>
        <v>#NAME?</v>
      </c>
      <c r="AP5440" s="94" t="e">
        <v>#NAME?</v>
      </c>
      <c r="AQ5440" s="94" t="e">
        <v>#NAME?</v>
      </c>
      <c r="AR5440" s="94" t="e">
        <v>#NAME?</v>
      </c>
      <c r="AS5440" s="94" t="e">
        <v>#NAME?</v>
      </c>
      <c r="AT5440" s="94" t="e">
        <v>#NAME?</v>
      </c>
    </row>
    <row r="5441" customFormat="false" ht="15" hidden="false" customHeight="true" outlineLevel="0" collapsed="false">
      <c r="A5441" s="20" t="s">
        <v>16492</v>
      </c>
      <c r="B5441" s="20" t="str">
        <f aca="false">INDEX(Table2[], MATCH(L5441, Location_ID!$D$2:$D$3098, 0), 1)</f>
        <v>476773b0-b9f1-4d8b-9aaa-f9b04d198293</v>
      </c>
      <c r="C5441" s="20" t="s">
        <v>1585</v>
      </c>
      <c r="D5441" s="230" t="s">
        <v>354</v>
      </c>
      <c r="E5441" s="20" t="s">
        <v>7134</v>
      </c>
      <c r="F5441" s="20" t="s">
        <v>7135</v>
      </c>
      <c r="G5441" s="20" t="s">
        <v>7591</v>
      </c>
      <c r="H5441" s="20"/>
      <c r="I5441" s="20" t="s">
        <v>15917</v>
      </c>
      <c r="J5441" s="20" t="s">
        <v>15918</v>
      </c>
      <c r="K5441" s="20" t="s">
        <v>7109</v>
      </c>
      <c r="L5441" s="20" t="s">
        <v>4235</v>
      </c>
      <c r="M5441" s="20" t="s">
        <v>7116</v>
      </c>
      <c r="N5441" s="20" t="s">
        <v>15902</v>
      </c>
      <c r="O5441" s="20" t="s">
        <v>15918</v>
      </c>
      <c r="P5441" s="201" t="n">
        <v>43730</v>
      </c>
      <c r="Q5441" s="201" t="n">
        <v>43763</v>
      </c>
      <c r="R5441" s="20" t="n">
        <v>1</v>
      </c>
      <c r="S5441" s="20" t="s">
        <v>7130</v>
      </c>
      <c r="T5441" s="20" t="n">
        <v>276.0904021</v>
      </c>
      <c r="U5441" s="20" t="n">
        <v>160.2205983</v>
      </c>
      <c r="V5441" s="20" t="n">
        <v>391.9602059</v>
      </c>
      <c r="W5441" s="20" t="s">
        <v>11510</v>
      </c>
      <c r="X5441" s="35"/>
      <c r="Y5441" s="35" t="n">
        <v>0</v>
      </c>
      <c r="Z5441" s="35" t="n">
        <v>1</v>
      </c>
      <c r="AE5441" s="94" t="e">
        <f aca="false" t="array" ref="AE5441:AK5441">_xlfn.torow(_xlfn.unique(_xlfn._xlws.filter(cat_table[Subsector],$E5441=cat_table[Sector],"")))</f>
        <v>#NAME?</v>
      </c>
      <c r="AF5441" s="94" t="e">
        <v>#NAME?</v>
      </c>
      <c r="AG5441" s="94" t="e">
        <v>#NAME?</v>
      </c>
      <c r="AH5441" s="94" t="e">
        <v>#NAME?</v>
      </c>
      <c r="AI5441" s="94" t="e">
        <v>#NAME?</v>
      </c>
      <c r="AJ5441" s="94" t="e">
        <v>#NAME?</v>
      </c>
      <c r="AK5441" s="94" t="e">
        <v>#NAME?</v>
      </c>
      <c r="AO5441" s="94" t="e">
        <f aca="false" t="array" ref="AO5441:AT5441">_xlfn.torow(_xlfn.unique(_xlfn._xlws.filter(cat_table[Sub-subsector],($E5441=cat_table[Sector])*($F5441=cat_table[Subsector]),"")))</f>
        <v>#NAME?</v>
      </c>
      <c r="AP5441" s="94" t="e">
        <v>#NAME?</v>
      </c>
      <c r="AQ5441" s="94" t="e">
        <v>#NAME?</v>
      </c>
      <c r="AR5441" s="94" t="e">
        <v>#NAME?</v>
      </c>
      <c r="AS5441" s="94" t="e">
        <v>#NAME?</v>
      </c>
      <c r="AT5441" s="94" t="e">
        <v>#NAME?</v>
      </c>
    </row>
    <row r="5442" customFormat="false" ht="15" hidden="false" customHeight="true" outlineLevel="0" collapsed="false">
      <c r="A5442" s="20" t="s">
        <v>16493</v>
      </c>
      <c r="B5442" s="20" t="str">
        <f aca="false">INDEX(Table2[], MATCH(L5442, Location_ID!$D$2:$D$3098, 0), 1)</f>
        <v>f6b93500-f8c6-4b2c-a6a9-f04e809d3929</v>
      </c>
      <c r="C5442" s="20" t="s">
        <v>1585</v>
      </c>
      <c r="D5442" s="230" t="s">
        <v>354</v>
      </c>
      <c r="E5442" s="20" t="s">
        <v>7134</v>
      </c>
      <c r="F5442" s="20" t="s">
        <v>7135</v>
      </c>
      <c r="G5442" s="20" t="s">
        <v>7591</v>
      </c>
      <c r="H5442" s="20"/>
      <c r="I5442" s="20" t="s">
        <v>15917</v>
      </c>
      <c r="J5442" s="20" t="s">
        <v>15918</v>
      </c>
      <c r="K5442" s="20" t="s">
        <v>7109</v>
      </c>
      <c r="L5442" s="20" t="s">
        <v>4237</v>
      </c>
      <c r="M5442" s="20" t="s">
        <v>7116</v>
      </c>
      <c r="N5442" s="20" t="s">
        <v>15902</v>
      </c>
      <c r="O5442" s="20" t="s">
        <v>15918</v>
      </c>
      <c r="P5442" s="201" t="n">
        <v>43730</v>
      </c>
      <c r="Q5442" s="201" t="n">
        <v>43763</v>
      </c>
      <c r="R5442" s="20" t="n">
        <v>1</v>
      </c>
      <c r="S5442" s="20" t="s">
        <v>7130</v>
      </c>
      <c r="T5442" s="20" t="n">
        <v>153.1637804</v>
      </c>
      <c r="U5442" s="20" t="n">
        <v>66.62144939</v>
      </c>
      <c r="V5442" s="20" t="n">
        <v>239.70611141</v>
      </c>
      <c r="W5442" s="20" t="s">
        <v>11510</v>
      </c>
      <c r="X5442" s="35"/>
      <c r="Y5442" s="35" t="n">
        <v>0</v>
      </c>
      <c r="Z5442" s="35" t="n">
        <v>1</v>
      </c>
      <c r="AE5442" s="94" t="e">
        <f aca="false" t="array" ref="AE5442:AK5442">_xlfn.torow(_xlfn.unique(_xlfn._xlws.filter(cat_table[Subsector],$E5442=cat_table[Sector],"")))</f>
        <v>#NAME?</v>
      </c>
      <c r="AF5442" s="94" t="e">
        <v>#NAME?</v>
      </c>
      <c r="AG5442" s="94" t="e">
        <v>#NAME?</v>
      </c>
      <c r="AH5442" s="94" t="e">
        <v>#NAME?</v>
      </c>
      <c r="AI5442" s="94" t="e">
        <v>#NAME?</v>
      </c>
      <c r="AJ5442" s="94" t="e">
        <v>#NAME?</v>
      </c>
      <c r="AK5442" s="94" t="e">
        <v>#NAME?</v>
      </c>
      <c r="AO5442" s="94" t="e">
        <f aca="false" t="array" ref="AO5442:AT5442">_xlfn.torow(_xlfn.unique(_xlfn._xlws.filter(cat_table[Sub-subsector],($E5442=cat_table[Sector])*($F5442=cat_table[Subsector]),"")))</f>
        <v>#NAME?</v>
      </c>
      <c r="AP5442" s="94" t="e">
        <v>#NAME?</v>
      </c>
      <c r="AQ5442" s="94" t="e">
        <v>#NAME?</v>
      </c>
      <c r="AR5442" s="94" t="e">
        <v>#NAME?</v>
      </c>
      <c r="AS5442" s="94" t="e">
        <v>#NAME?</v>
      </c>
      <c r="AT5442" s="94" t="e">
        <v>#NAME?</v>
      </c>
    </row>
    <row r="5443" customFormat="false" ht="15" hidden="false" customHeight="true" outlineLevel="0" collapsed="false">
      <c r="A5443" s="20" t="s">
        <v>16494</v>
      </c>
      <c r="B5443" s="20" t="str">
        <f aca="false">INDEX(Table2[], MATCH(L5443, Location_ID!$D$2:$D$3098, 0), 1)</f>
        <v>92d5ce28-fe82-41e5-9042-a01b53248e2e</v>
      </c>
      <c r="C5443" s="20" t="s">
        <v>1585</v>
      </c>
      <c r="D5443" s="230" t="s">
        <v>354</v>
      </c>
      <c r="E5443" s="20" t="s">
        <v>7134</v>
      </c>
      <c r="F5443" s="20" t="s">
        <v>7135</v>
      </c>
      <c r="G5443" s="20" t="s">
        <v>7591</v>
      </c>
      <c r="H5443" s="20"/>
      <c r="I5443" s="20" t="s">
        <v>15917</v>
      </c>
      <c r="J5443" s="20" t="s">
        <v>15932</v>
      </c>
      <c r="K5443" s="20" t="s">
        <v>7109</v>
      </c>
      <c r="L5443" s="20" t="s">
        <v>4239</v>
      </c>
      <c r="M5443" s="20" t="s">
        <v>7116</v>
      </c>
      <c r="N5443" s="20" t="s">
        <v>15902</v>
      </c>
      <c r="O5443" s="20" t="s">
        <v>15932</v>
      </c>
      <c r="P5443" s="201" t="n">
        <v>43730</v>
      </c>
      <c r="Q5443" s="201" t="n">
        <v>43763</v>
      </c>
      <c r="R5443" s="20" t="n">
        <v>1</v>
      </c>
      <c r="S5443" s="20" t="s">
        <v>7130</v>
      </c>
      <c r="T5443" s="20" t="n">
        <v>56.5761221</v>
      </c>
      <c r="U5443" s="20" t="n">
        <v>37.76148384</v>
      </c>
      <c r="V5443" s="20" t="n">
        <v>75.39076036</v>
      </c>
      <c r="W5443" s="20" t="s">
        <v>11510</v>
      </c>
      <c r="X5443" s="35"/>
      <c r="Y5443" s="35" t="n">
        <v>0</v>
      </c>
      <c r="Z5443" s="35" t="n">
        <v>1</v>
      </c>
      <c r="AE5443" s="94" t="e">
        <f aca="false" t="array" ref="AE5443:AK5443">_xlfn.torow(_xlfn.unique(_xlfn._xlws.filter(cat_table[Subsector],$E5443=cat_table[Sector],"")))</f>
        <v>#NAME?</v>
      </c>
      <c r="AF5443" s="94" t="e">
        <v>#NAME?</v>
      </c>
      <c r="AG5443" s="94" t="e">
        <v>#NAME?</v>
      </c>
      <c r="AH5443" s="94" t="e">
        <v>#NAME?</v>
      </c>
      <c r="AI5443" s="94" t="e">
        <v>#NAME?</v>
      </c>
      <c r="AJ5443" s="94" t="e">
        <v>#NAME?</v>
      </c>
      <c r="AK5443" s="94" t="e">
        <v>#NAME?</v>
      </c>
      <c r="AO5443" s="94" t="e">
        <f aca="false" t="array" ref="AO5443:AT5443">_xlfn.torow(_xlfn.unique(_xlfn._xlws.filter(cat_table[Sub-subsector],($E5443=cat_table[Sector])*($F5443=cat_table[Subsector]),"")))</f>
        <v>#NAME?</v>
      </c>
      <c r="AP5443" s="94" t="e">
        <v>#NAME?</v>
      </c>
      <c r="AQ5443" s="94" t="e">
        <v>#NAME?</v>
      </c>
      <c r="AR5443" s="94" t="e">
        <v>#NAME?</v>
      </c>
      <c r="AS5443" s="94" t="e">
        <v>#NAME?</v>
      </c>
      <c r="AT5443" s="94" t="e">
        <v>#NAME?</v>
      </c>
    </row>
    <row r="5444" customFormat="false" ht="15" hidden="false" customHeight="true" outlineLevel="0" collapsed="false">
      <c r="A5444" s="20" t="s">
        <v>16495</v>
      </c>
      <c r="B5444" s="20" t="str">
        <f aca="false">INDEX(Table2[], MATCH(L5444, Location_ID!$D$2:$D$3098, 0), 1)</f>
        <v>bd051785-5b4d-45e0-a177-5836a77de86d</v>
      </c>
      <c r="C5444" s="20" t="s">
        <v>1585</v>
      </c>
      <c r="D5444" s="230" t="s">
        <v>354</v>
      </c>
      <c r="E5444" s="20" t="s">
        <v>7134</v>
      </c>
      <c r="F5444" s="20" t="s">
        <v>7135</v>
      </c>
      <c r="G5444" s="20" t="s">
        <v>7591</v>
      </c>
      <c r="H5444" s="20"/>
      <c r="I5444" s="20" t="s">
        <v>15917</v>
      </c>
      <c r="J5444" s="20" t="s">
        <v>15918</v>
      </c>
      <c r="K5444" s="20" t="s">
        <v>7109</v>
      </c>
      <c r="L5444" s="20" t="s">
        <v>4241</v>
      </c>
      <c r="M5444" s="20" t="s">
        <v>7116</v>
      </c>
      <c r="N5444" s="20" t="s">
        <v>15902</v>
      </c>
      <c r="O5444" s="20" t="s">
        <v>15918</v>
      </c>
      <c r="P5444" s="201" t="n">
        <v>43730</v>
      </c>
      <c r="Q5444" s="201" t="n">
        <v>43763</v>
      </c>
      <c r="R5444" s="20" t="n">
        <v>1</v>
      </c>
      <c r="S5444" s="20" t="s">
        <v>7130</v>
      </c>
      <c r="T5444" s="20" t="n">
        <v>21.87556195</v>
      </c>
      <c r="U5444" s="20" t="n">
        <v>10.43520209</v>
      </c>
      <c r="V5444" s="20" t="n">
        <v>33.31592181</v>
      </c>
      <c r="W5444" s="20" t="s">
        <v>11510</v>
      </c>
      <c r="X5444" s="35"/>
      <c r="Y5444" s="35" t="n">
        <v>0</v>
      </c>
      <c r="Z5444" s="35" t="n">
        <v>1</v>
      </c>
      <c r="AE5444" s="94" t="e">
        <f aca="false" t="array" ref="AE5444:AK5444">_xlfn.torow(_xlfn.unique(_xlfn._xlws.filter(cat_table[Subsector],$E5444=cat_table[Sector],"")))</f>
        <v>#NAME?</v>
      </c>
      <c r="AF5444" s="94" t="e">
        <v>#NAME?</v>
      </c>
      <c r="AG5444" s="94" t="e">
        <v>#NAME?</v>
      </c>
      <c r="AH5444" s="94" t="e">
        <v>#NAME?</v>
      </c>
      <c r="AI5444" s="94" t="e">
        <v>#NAME?</v>
      </c>
      <c r="AJ5444" s="94" t="e">
        <v>#NAME?</v>
      </c>
      <c r="AK5444" s="94" t="e">
        <v>#NAME?</v>
      </c>
      <c r="AO5444" s="94" t="e">
        <f aca="false" t="array" ref="AO5444:AT5444">_xlfn.torow(_xlfn.unique(_xlfn._xlws.filter(cat_table[Sub-subsector],($E5444=cat_table[Sector])*($F5444=cat_table[Subsector]),"")))</f>
        <v>#NAME?</v>
      </c>
      <c r="AP5444" s="94" t="e">
        <v>#NAME?</v>
      </c>
      <c r="AQ5444" s="94" t="e">
        <v>#NAME?</v>
      </c>
      <c r="AR5444" s="94" t="e">
        <v>#NAME?</v>
      </c>
      <c r="AS5444" s="94" t="e">
        <v>#NAME?</v>
      </c>
      <c r="AT5444" s="94" t="e">
        <v>#NAME?</v>
      </c>
    </row>
    <row r="5445" customFormat="false" ht="15" hidden="false" customHeight="true" outlineLevel="0" collapsed="false">
      <c r="A5445" s="20" t="s">
        <v>16496</v>
      </c>
      <c r="B5445" s="20" t="str">
        <f aca="false">INDEX(Table2[], MATCH(L5445, Location_ID!$D$2:$D$3098, 0), 1)</f>
        <v>56e44b62-8ac3-40a5-ad86-c1baf61dbc3c</v>
      </c>
      <c r="C5445" s="20" t="s">
        <v>1585</v>
      </c>
      <c r="D5445" s="230" t="s">
        <v>354</v>
      </c>
      <c r="E5445" s="20" t="s">
        <v>7134</v>
      </c>
      <c r="F5445" s="20" t="s">
        <v>7135</v>
      </c>
      <c r="G5445" s="20" t="s">
        <v>7591</v>
      </c>
      <c r="H5445" s="20"/>
      <c r="I5445" s="20" t="s">
        <v>15917</v>
      </c>
      <c r="J5445" s="20" t="s">
        <v>15925</v>
      </c>
      <c r="K5445" s="20" t="s">
        <v>7109</v>
      </c>
      <c r="L5445" s="20" t="s">
        <v>4243</v>
      </c>
      <c r="M5445" s="20" t="s">
        <v>7116</v>
      </c>
      <c r="N5445" s="20" t="s">
        <v>15902</v>
      </c>
      <c r="O5445" s="20" t="s">
        <v>15925</v>
      </c>
      <c r="P5445" s="201" t="n">
        <v>43730</v>
      </c>
      <c r="Q5445" s="201" t="n">
        <v>43763</v>
      </c>
      <c r="R5445" s="20" t="n">
        <v>1</v>
      </c>
      <c r="S5445" s="20" t="s">
        <v>7130</v>
      </c>
      <c r="T5445" s="20" t="n">
        <v>106.8467629</v>
      </c>
      <c r="U5445" s="20" t="n">
        <v>70.91572239</v>
      </c>
      <c r="V5445" s="20" t="n">
        <v>142.77780341</v>
      </c>
      <c r="W5445" s="20" t="s">
        <v>11510</v>
      </c>
      <c r="X5445" s="35"/>
      <c r="Y5445" s="35" t="n">
        <v>0</v>
      </c>
      <c r="Z5445" s="35" t="n">
        <v>1</v>
      </c>
      <c r="AE5445" s="94" t="e">
        <f aca="false" t="array" ref="AE5445:AK5445">_xlfn.torow(_xlfn.unique(_xlfn._xlws.filter(cat_table[Subsector],$E5445=cat_table[Sector],"")))</f>
        <v>#NAME?</v>
      </c>
      <c r="AF5445" s="94" t="e">
        <v>#NAME?</v>
      </c>
      <c r="AG5445" s="94" t="e">
        <v>#NAME?</v>
      </c>
      <c r="AH5445" s="94" t="e">
        <v>#NAME?</v>
      </c>
      <c r="AI5445" s="94" t="e">
        <v>#NAME?</v>
      </c>
      <c r="AJ5445" s="94" t="e">
        <v>#NAME?</v>
      </c>
      <c r="AK5445" s="94" t="e">
        <v>#NAME?</v>
      </c>
      <c r="AO5445" s="94" t="e">
        <f aca="false" t="array" ref="AO5445:AT5445">_xlfn.torow(_xlfn.unique(_xlfn._xlws.filter(cat_table[Sub-subsector],($E5445=cat_table[Sector])*($F5445=cat_table[Subsector]),"")))</f>
        <v>#NAME?</v>
      </c>
      <c r="AP5445" s="94" t="e">
        <v>#NAME?</v>
      </c>
      <c r="AQ5445" s="94" t="e">
        <v>#NAME?</v>
      </c>
      <c r="AR5445" s="94" t="e">
        <v>#NAME?</v>
      </c>
      <c r="AS5445" s="94" t="e">
        <v>#NAME?</v>
      </c>
      <c r="AT5445" s="94" t="e">
        <v>#NAME?</v>
      </c>
    </row>
    <row r="5446" customFormat="false" ht="15" hidden="false" customHeight="true" outlineLevel="0" collapsed="false">
      <c r="A5446" s="20" t="s">
        <v>16497</v>
      </c>
      <c r="B5446" s="20" t="str">
        <f aca="false">INDEX(Table2[], MATCH(L5446, Location_ID!$D$2:$D$3098, 0), 1)</f>
        <v>82ea3088-0128-42eb-b801-19a603ed88cd</v>
      </c>
      <c r="C5446" s="20" t="s">
        <v>1585</v>
      </c>
      <c r="D5446" s="230" t="s">
        <v>354</v>
      </c>
      <c r="E5446" s="20" t="s">
        <v>7134</v>
      </c>
      <c r="F5446" s="20" t="s">
        <v>7135</v>
      </c>
      <c r="G5446" s="20" t="s">
        <v>7591</v>
      </c>
      <c r="H5446" s="20"/>
      <c r="I5446" s="20" t="s">
        <v>15917</v>
      </c>
      <c r="J5446" s="20" t="s">
        <v>15932</v>
      </c>
      <c r="K5446" s="20" t="s">
        <v>7109</v>
      </c>
      <c r="L5446" s="20" t="s">
        <v>4245</v>
      </c>
      <c r="M5446" s="20" t="s">
        <v>7116</v>
      </c>
      <c r="N5446" s="20" t="s">
        <v>15902</v>
      </c>
      <c r="O5446" s="20" t="s">
        <v>15932</v>
      </c>
      <c r="P5446" s="201" t="n">
        <v>43730</v>
      </c>
      <c r="Q5446" s="201" t="n">
        <v>43763</v>
      </c>
      <c r="R5446" s="20" t="n">
        <v>1</v>
      </c>
      <c r="S5446" s="20" t="s">
        <v>7130</v>
      </c>
      <c r="T5446" s="20" t="n">
        <v>21.02973207</v>
      </c>
      <c r="U5446" s="20" t="n">
        <v>12.446520432</v>
      </c>
      <c r="V5446" s="20" t="n">
        <v>29.612943708</v>
      </c>
      <c r="W5446" s="20" t="s">
        <v>11510</v>
      </c>
      <c r="X5446" s="35"/>
      <c r="Y5446" s="35" t="n">
        <v>0</v>
      </c>
      <c r="Z5446" s="35" t="n">
        <v>1</v>
      </c>
      <c r="AE5446" s="94" t="e">
        <f aca="false" t="array" ref="AE5446:AK5446">_xlfn.torow(_xlfn.unique(_xlfn._xlws.filter(cat_table[Subsector],$E5446=cat_table[Sector],"")))</f>
        <v>#NAME?</v>
      </c>
      <c r="AF5446" s="94" t="e">
        <v>#NAME?</v>
      </c>
      <c r="AG5446" s="94" t="e">
        <v>#NAME?</v>
      </c>
      <c r="AH5446" s="94" t="e">
        <v>#NAME?</v>
      </c>
      <c r="AI5446" s="94" t="e">
        <v>#NAME?</v>
      </c>
      <c r="AJ5446" s="94" t="e">
        <v>#NAME?</v>
      </c>
      <c r="AK5446" s="94" t="e">
        <v>#NAME?</v>
      </c>
      <c r="AO5446" s="94" t="e">
        <f aca="false" t="array" ref="AO5446:AT5446">_xlfn.torow(_xlfn.unique(_xlfn._xlws.filter(cat_table[Sub-subsector],($E5446=cat_table[Sector])*($F5446=cat_table[Subsector]),"")))</f>
        <v>#NAME?</v>
      </c>
      <c r="AP5446" s="94" t="e">
        <v>#NAME?</v>
      </c>
      <c r="AQ5446" s="94" t="e">
        <v>#NAME?</v>
      </c>
      <c r="AR5446" s="94" t="e">
        <v>#NAME?</v>
      </c>
      <c r="AS5446" s="94" t="e">
        <v>#NAME?</v>
      </c>
      <c r="AT5446" s="94" t="e">
        <v>#NAME?</v>
      </c>
    </row>
    <row r="5447" customFormat="false" ht="15" hidden="false" customHeight="true" outlineLevel="0" collapsed="false">
      <c r="A5447" s="20" t="s">
        <v>16498</v>
      </c>
      <c r="B5447" s="20" t="str">
        <f aca="false">INDEX(Table2[], MATCH(L5447, Location_ID!$D$2:$D$3098, 0), 1)</f>
        <v>d946cef4-fe46-465b-9a05-51c04e0a12aa</v>
      </c>
      <c r="C5447" s="20" t="s">
        <v>1585</v>
      </c>
      <c r="D5447" s="230" t="s">
        <v>354</v>
      </c>
      <c r="E5447" s="20" t="s">
        <v>7134</v>
      </c>
      <c r="F5447" s="20" t="s">
        <v>7135</v>
      </c>
      <c r="G5447" s="20" t="s">
        <v>7591</v>
      </c>
      <c r="H5447" s="20"/>
      <c r="I5447" s="20" t="s">
        <v>15917</v>
      </c>
      <c r="J5447" s="20" t="s">
        <v>15918</v>
      </c>
      <c r="K5447" s="20" t="s">
        <v>7109</v>
      </c>
      <c r="L5447" s="20" t="s">
        <v>4247</v>
      </c>
      <c r="M5447" s="20" t="s">
        <v>7116</v>
      </c>
      <c r="N5447" s="20" t="s">
        <v>15902</v>
      </c>
      <c r="O5447" s="20" t="s">
        <v>15918</v>
      </c>
      <c r="P5447" s="201" t="n">
        <v>43730</v>
      </c>
      <c r="Q5447" s="201" t="n">
        <v>43763</v>
      </c>
      <c r="R5447" s="20" t="n">
        <v>1</v>
      </c>
      <c r="S5447" s="20" t="s">
        <v>7130</v>
      </c>
      <c r="T5447" s="20" t="n">
        <v>199.2363537</v>
      </c>
      <c r="U5447" s="20" t="n">
        <v>137.31783393</v>
      </c>
      <c r="V5447" s="20" t="n">
        <v>261.15487347</v>
      </c>
      <c r="W5447" s="20" t="s">
        <v>11510</v>
      </c>
      <c r="X5447" s="35"/>
      <c r="Y5447" s="35" t="n">
        <v>0</v>
      </c>
      <c r="Z5447" s="35" t="n">
        <v>1</v>
      </c>
      <c r="AE5447" s="94" t="e">
        <f aca="false" t="array" ref="AE5447:AK5447">_xlfn.torow(_xlfn.unique(_xlfn._xlws.filter(cat_table[Subsector],$E5447=cat_table[Sector],"")))</f>
        <v>#NAME?</v>
      </c>
      <c r="AF5447" s="94" t="e">
        <v>#NAME?</v>
      </c>
      <c r="AG5447" s="94" t="e">
        <v>#NAME?</v>
      </c>
      <c r="AH5447" s="94" t="e">
        <v>#NAME?</v>
      </c>
      <c r="AI5447" s="94" t="e">
        <v>#NAME?</v>
      </c>
      <c r="AJ5447" s="94" t="e">
        <v>#NAME?</v>
      </c>
      <c r="AK5447" s="94" t="e">
        <v>#NAME?</v>
      </c>
      <c r="AO5447" s="94" t="e">
        <f aca="false" t="array" ref="AO5447:AT5447">_xlfn.torow(_xlfn.unique(_xlfn._xlws.filter(cat_table[Sub-subsector],($E5447=cat_table[Sector])*($F5447=cat_table[Subsector]),"")))</f>
        <v>#NAME?</v>
      </c>
      <c r="AP5447" s="94" t="e">
        <v>#NAME?</v>
      </c>
      <c r="AQ5447" s="94" t="e">
        <v>#NAME?</v>
      </c>
      <c r="AR5447" s="94" t="e">
        <v>#NAME?</v>
      </c>
      <c r="AS5447" s="94" t="e">
        <v>#NAME?</v>
      </c>
      <c r="AT5447" s="94" t="e">
        <v>#NAME?</v>
      </c>
    </row>
    <row r="5448" customFormat="false" ht="15" hidden="false" customHeight="true" outlineLevel="0" collapsed="false">
      <c r="A5448" s="20" t="s">
        <v>16499</v>
      </c>
      <c r="B5448" s="20" t="str">
        <f aca="false">INDEX(Table2[], MATCH(L5448, Location_ID!$D$2:$D$3098, 0), 1)</f>
        <v>d05d51fe-0941-44ae-80be-26990255fa82</v>
      </c>
      <c r="C5448" s="20" t="s">
        <v>1585</v>
      </c>
      <c r="D5448" s="230" t="s">
        <v>354</v>
      </c>
      <c r="E5448" s="20" t="s">
        <v>7134</v>
      </c>
      <c r="F5448" s="20" t="s">
        <v>7135</v>
      </c>
      <c r="G5448" s="20" t="s">
        <v>7591</v>
      </c>
      <c r="H5448" s="20"/>
      <c r="I5448" s="20" t="s">
        <v>15917</v>
      </c>
      <c r="J5448" s="20" t="s">
        <v>15927</v>
      </c>
      <c r="K5448" s="20" t="s">
        <v>7109</v>
      </c>
      <c r="L5448" s="20" t="s">
        <v>4249</v>
      </c>
      <c r="M5448" s="20" t="s">
        <v>7116</v>
      </c>
      <c r="N5448" s="20" t="s">
        <v>15902</v>
      </c>
      <c r="O5448" s="20" t="s">
        <v>15927</v>
      </c>
      <c r="P5448" s="201" t="n">
        <v>43730</v>
      </c>
      <c r="Q5448" s="201" t="n">
        <v>43763</v>
      </c>
      <c r="R5448" s="20" t="n">
        <v>1</v>
      </c>
      <c r="S5448" s="20" t="s">
        <v>7130</v>
      </c>
      <c r="T5448" s="20" t="n">
        <v>18.92674867</v>
      </c>
      <c r="U5448" s="20" t="n">
        <v>7.33973782</v>
      </c>
      <c r="V5448" s="20" t="n">
        <v>30.51375952</v>
      </c>
      <c r="W5448" s="20" t="s">
        <v>11510</v>
      </c>
      <c r="X5448" s="35"/>
      <c r="Y5448" s="35" t="n">
        <v>0</v>
      </c>
      <c r="Z5448" s="35" t="n">
        <v>1</v>
      </c>
      <c r="AE5448" s="94" t="e">
        <f aca="false" t="array" ref="AE5448:AK5448">_xlfn.torow(_xlfn.unique(_xlfn._xlws.filter(cat_table[Subsector],$E5448=cat_table[Sector],"")))</f>
        <v>#NAME?</v>
      </c>
      <c r="AF5448" s="94" t="e">
        <v>#NAME?</v>
      </c>
      <c r="AG5448" s="94" t="e">
        <v>#NAME?</v>
      </c>
      <c r="AH5448" s="94" t="e">
        <v>#NAME?</v>
      </c>
      <c r="AI5448" s="94" t="e">
        <v>#NAME?</v>
      </c>
      <c r="AJ5448" s="94" t="e">
        <v>#NAME?</v>
      </c>
      <c r="AK5448" s="94" t="e">
        <v>#NAME?</v>
      </c>
      <c r="AO5448" s="94" t="e">
        <f aca="false" t="array" ref="AO5448:AT5448">_xlfn.torow(_xlfn.unique(_xlfn._xlws.filter(cat_table[Sub-subsector],($E5448=cat_table[Sector])*($F5448=cat_table[Subsector]),"")))</f>
        <v>#NAME?</v>
      </c>
      <c r="AP5448" s="94" t="e">
        <v>#NAME?</v>
      </c>
      <c r="AQ5448" s="94" t="e">
        <v>#NAME?</v>
      </c>
      <c r="AR5448" s="94" t="e">
        <v>#NAME?</v>
      </c>
      <c r="AS5448" s="94" t="e">
        <v>#NAME?</v>
      </c>
      <c r="AT5448" s="94" t="e">
        <v>#NAME?</v>
      </c>
    </row>
    <row r="5449" customFormat="false" ht="15" hidden="false" customHeight="true" outlineLevel="0" collapsed="false">
      <c r="A5449" s="20" t="s">
        <v>16500</v>
      </c>
      <c r="B5449" s="20" t="str">
        <f aca="false">INDEX(Table2[], MATCH(L5449, Location_ID!$D$2:$D$3098, 0), 1)</f>
        <v>e135f2e5-d289-4a41-a64b-c26a8e88e291</v>
      </c>
      <c r="C5449" s="20" t="s">
        <v>1585</v>
      </c>
      <c r="D5449" s="230" t="s">
        <v>354</v>
      </c>
      <c r="E5449" s="20" t="s">
        <v>7134</v>
      </c>
      <c r="F5449" s="20" t="s">
        <v>7135</v>
      </c>
      <c r="G5449" s="20" t="s">
        <v>7591</v>
      </c>
      <c r="H5449" s="20"/>
      <c r="I5449" s="20" t="s">
        <v>15917</v>
      </c>
      <c r="J5449" s="20" t="s">
        <v>15932</v>
      </c>
      <c r="K5449" s="20" t="s">
        <v>7109</v>
      </c>
      <c r="L5449" s="20" t="s">
        <v>4251</v>
      </c>
      <c r="M5449" s="20" t="s">
        <v>7116</v>
      </c>
      <c r="N5449" s="20" t="s">
        <v>15902</v>
      </c>
      <c r="O5449" s="20" t="s">
        <v>15932</v>
      </c>
      <c r="P5449" s="201" t="n">
        <v>43730</v>
      </c>
      <c r="Q5449" s="201" t="n">
        <v>43763</v>
      </c>
      <c r="R5449" s="20" t="n">
        <v>1</v>
      </c>
      <c r="S5449" s="20" t="s">
        <v>7130</v>
      </c>
      <c r="T5449" s="20" t="n">
        <v>49.61698729</v>
      </c>
      <c r="U5449" s="20" t="n">
        <v>35.65766923</v>
      </c>
      <c r="V5449" s="20" t="n">
        <v>63.57630535</v>
      </c>
      <c r="W5449" s="20" t="s">
        <v>11510</v>
      </c>
      <c r="X5449" s="35"/>
      <c r="Y5449" s="35" t="n">
        <v>0</v>
      </c>
      <c r="Z5449" s="35" t="n">
        <v>1</v>
      </c>
      <c r="AE5449" s="94" t="e">
        <f aca="false" t="array" ref="AE5449:AK5449">_xlfn.torow(_xlfn.unique(_xlfn._xlws.filter(cat_table[Subsector],$E5449=cat_table[Sector],"")))</f>
        <v>#NAME?</v>
      </c>
      <c r="AF5449" s="94" t="e">
        <v>#NAME?</v>
      </c>
      <c r="AG5449" s="94" t="e">
        <v>#NAME?</v>
      </c>
      <c r="AH5449" s="94" t="e">
        <v>#NAME?</v>
      </c>
      <c r="AI5449" s="94" t="e">
        <v>#NAME?</v>
      </c>
      <c r="AJ5449" s="94" t="e">
        <v>#NAME?</v>
      </c>
      <c r="AK5449" s="94" t="e">
        <v>#NAME?</v>
      </c>
      <c r="AO5449" s="94" t="e">
        <f aca="false" t="array" ref="AO5449:AT5449">_xlfn.torow(_xlfn.unique(_xlfn._xlws.filter(cat_table[Sub-subsector],($E5449=cat_table[Sector])*($F5449=cat_table[Subsector]),"")))</f>
        <v>#NAME?</v>
      </c>
      <c r="AP5449" s="94" t="e">
        <v>#NAME?</v>
      </c>
      <c r="AQ5449" s="94" t="e">
        <v>#NAME?</v>
      </c>
      <c r="AR5449" s="94" t="e">
        <v>#NAME?</v>
      </c>
      <c r="AS5449" s="94" t="e">
        <v>#NAME?</v>
      </c>
      <c r="AT5449" s="94" t="e">
        <v>#NAME?</v>
      </c>
    </row>
    <row r="5450" customFormat="false" ht="15" hidden="false" customHeight="true" outlineLevel="0" collapsed="false">
      <c r="A5450" s="20" t="s">
        <v>16501</v>
      </c>
      <c r="B5450" s="20" t="str">
        <f aca="false">INDEX(Table2[], MATCH(L5450, Location_ID!$D$2:$D$3098, 0), 1)</f>
        <v>c54739a4-4248-48ce-840f-ac3352bc949b</v>
      </c>
      <c r="C5450" s="20" t="s">
        <v>1585</v>
      </c>
      <c r="D5450" s="230" t="s">
        <v>354</v>
      </c>
      <c r="E5450" s="20" t="s">
        <v>7134</v>
      </c>
      <c r="F5450" s="20" t="s">
        <v>7135</v>
      </c>
      <c r="G5450" s="20" t="s">
        <v>7591</v>
      </c>
      <c r="H5450" s="20"/>
      <c r="I5450" s="20" t="s">
        <v>15917</v>
      </c>
      <c r="J5450" s="20" t="s">
        <v>15927</v>
      </c>
      <c r="K5450" s="20" t="s">
        <v>7109</v>
      </c>
      <c r="L5450" s="20" t="s">
        <v>4253</v>
      </c>
      <c r="M5450" s="20" t="s">
        <v>7116</v>
      </c>
      <c r="N5450" s="20" t="s">
        <v>15902</v>
      </c>
      <c r="O5450" s="20" t="s">
        <v>15927</v>
      </c>
      <c r="P5450" s="201" t="n">
        <v>43730</v>
      </c>
      <c r="Q5450" s="201" t="n">
        <v>43763</v>
      </c>
      <c r="R5450" s="20" t="n">
        <v>1</v>
      </c>
      <c r="S5450" s="20" t="s">
        <v>7130</v>
      </c>
      <c r="T5450" s="20" t="n">
        <v>47.03967793</v>
      </c>
      <c r="U5450" s="20" t="n">
        <v>32.47938882</v>
      </c>
      <c r="V5450" s="20" t="n">
        <v>61.59996704</v>
      </c>
      <c r="W5450" s="20" t="s">
        <v>11510</v>
      </c>
      <c r="X5450" s="35"/>
      <c r="Y5450" s="35" t="n">
        <v>0</v>
      </c>
      <c r="Z5450" s="35" t="n">
        <v>1</v>
      </c>
      <c r="AE5450" s="94" t="e">
        <f aca="false" t="array" ref="AE5450:AK5450">_xlfn.torow(_xlfn.unique(_xlfn._xlws.filter(cat_table[Subsector],$E5450=cat_table[Sector],"")))</f>
        <v>#NAME?</v>
      </c>
      <c r="AF5450" s="94" t="e">
        <v>#NAME?</v>
      </c>
      <c r="AG5450" s="94" t="e">
        <v>#NAME?</v>
      </c>
      <c r="AH5450" s="94" t="e">
        <v>#NAME?</v>
      </c>
      <c r="AI5450" s="94" t="e">
        <v>#NAME?</v>
      </c>
      <c r="AJ5450" s="94" t="e">
        <v>#NAME?</v>
      </c>
      <c r="AK5450" s="94" t="e">
        <v>#NAME?</v>
      </c>
      <c r="AO5450" s="94" t="e">
        <f aca="false" t="array" ref="AO5450:AT5450">_xlfn.torow(_xlfn.unique(_xlfn._xlws.filter(cat_table[Sub-subsector],($E5450=cat_table[Sector])*($F5450=cat_table[Subsector]),"")))</f>
        <v>#NAME?</v>
      </c>
      <c r="AP5450" s="94" t="e">
        <v>#NAME?</v>
      </c>
      <c r="AQ5450" s="94" t="e">
        <v>#NAME?</v>
      </c>
      <c r="AR5450" s="94" t="e">
        <v>#NAME?</v>
      </c>
      <c r="AS5450" s="94" t="e">
        <v>#NAME?</v>
      </c>
      <c r="AT5450" s="94" t="e">
        <v>#NAME?</v>
      </c>
    </row>
    <row r="5451" customFormat="false" ht="15" hidden="false" customHeight="true" outlineLevel="0" collapsed="false">
      <c r="A5451" s="20" t="s">
        <v>16502</v>
      </c>
      <c r="B5451" s="20" t="str">
        <f aca="false">INDEX(Table2[], MATCH(L5451, Location_ID!$D$2:$D$3098, 0), 1)</f>
        <v>79c2bcf7-d8e3-4e48-8ced-fd1fe3c3fa60</v>
      </c>
      <c r="C5451" s="20" t="s">
        <v>1585</v>
      </c>
      <c r="D5451" s="230" t="s">
        <v>354</v>
      </c>
      <c r="E5451" s="20" t="s">
        <v>7134</v>
      </c>
      <c r="F5451" s="20" t="s">
        <v>7135</v>
      </c>
      <c r="G5451" s="20" t="s">
        <v>7591</v>
      </c>
      <c r="H5451" s="20"/>
      <c r="I5451" s="20" t="s">
        <v>15917</v>
      </c>
      <c r="J5451" s="20" t="s">
        <v>15918</v>
      </c>
      <c r="K5451" s="20" t="s">
        <v>7109</v>
      </c>
      <c r="L5451" s="20" t="s">
        <v>4255</v>
      </c>
      <c r="M5451" s="20" t="s">
        <v>7116</v>
      </c>
      <c r="N5451" s="20" t="s">
        <v>15902</v>
      </c>
      <c r="O5451" s="20" t="s">
        <v>15918</v>
      </c>
      <c r="P5451" s="201" t="n">
        <v>43730</v>
      </c>
      <c r="Q5451" s="201" t="n">
        <v>43763</v>
      </c>
      <c r="R5451" s="20" t="n">
        <v>1</v>
      </c>
      <c r="S5451" s="20" t="s">
        <v>7130</v>
      </c>
      <c r="T5451" s="20" t="n">
        <v>150.1292835</v>
      </c>
      <c r="U5451" s="20" t="n">
        <v>115.97862366</v>
      </c>
      <c r="V5451" s="20" t="n">
        <v>184.27994334</v>
      </c>
      <c r="W5451" s="20" t="s">
        <v>11510</v>
      </c>
      <c r="X5451" s="35"/>
      <c r="Y5451" s="35" t="n">
        <v>0</v>
      </c>
      <c r="Z5451" s="35" t="n">
        <v>1</v>
      </c>
      <c r="AE5451" s="94" t="e">
        <f aca="false" t="array" ref="AE5451:AK5451">_xlfn.torow(_xlfn.unique(_xlfn._xlws.filter(cat_table[Subsector],$E5451=cat_table[Sector],"")))</f>
        <v>#NAME?</v>
      </c>
      <c r="AF5451" s="94" t="e">
        <v>#NAME?</v>
      </c>
      <c r="AG5451" s="94" t="e">
        <v>#NAME?</v>
      </c>
      <c r="AH5451" s="94" t="e">
        <v>#NAME?</v>
      </c>
      <c r="AI5451" s="94" t="e">
        <v>#NAME?</v>
      </c>
      <c r="AJ5451" s="94" t="e">
        <v>#NAME?</v>
      </c>
      <c r="AK5451" s="94" t="e">
        <v>#NAME?</v>
      </c>
      <c r="AO5451" s="94" t="e">
        <f aca="false" t="array" ref="AO5451:AT5451">_xlfn.torow(_xlfn.unique(_xlfn._xlws.filter(cat_table[Sub-subsector],($E5451=cat_table[Sector])*($F5451=cat_table[Subsector]),"")))</f>
        <v>#NAME?</v>
      </c>
      <c r="AP5451" s="94" t="e">
        <v>#NAME?</v>
      </c>
      <c r="AQ5451" s="94" t="e">
        <v>#NAME?</v>
      </c>
      <c r="AR5451" s="94" t="e">
        <v>#NAME?</v>
      </c>
      <c r="AS5451" s="94" t="e">
        <v>#NAME?</v>
      </c>
      <c r="AT5451" s="94" t="e">
        <v>#NAME?</v>
      </c>
    </row>
    <row r="5452" customFormat="false" ht="15" hidden="false" customHeight="true" outlineLevel="0" collapsed="false">
      <c r="A5452" s="20" t="s">
        <v>16503</v>
      </c>
      <c r="B5452" s="20" t="str">
        <f aca="false">INDEX(Table2[], MATCH(L5452, Location_ID!$D$2:$D$3098, 0), 1)</f>
        <v>b4458a12-47c5-40ed-898e-9aec776c5c8a</v>
      </c>
      <c r="C5452" s="20" t="s">
        <v>1585</v>
      </c>
      <c r="D5452" s="230" t="s">
        <v>354</v>
      </c>
      <c r="E5452" s="20" t="s">
        <v>7134</v>
      </c>
      <c r="F5452" s="20" t="s">
        <v>7135</v>
      </c>
      <c r="G5452" s="20" t="s">
        <v>7591</v>
      </c>
      <c r="H5452" s="20"/>
      <c r="I5452" s="20" t="s">
        <v>15917</v>
      </c>
      <c r="J5452" s="20" t="s">
        <v>15927</v>
      </c>
      <c r="K5452" s="20" t="s">
        <v>7109</v>
      </c>
      <c r="L5452" s="20" t="s">
        <v>4257</v>
      </c>
      <c r="M5452" s="20" t="s">
        <v>7116</v>
      </c>
      <c r="N5452" s="20" t="s">
        <v>15902</v>
      </c>
      <c r="O5452" s="20" t="s">
        <v>15927</v>
      </c>
      <c r="P5452" s="201" t="n">
        <v>43730</v>
      </c>
      <c r="Q5452" s="201" t="n">
        <v>43763</v>
      </c>
      <c r="R5452" s="20" t="n">
        <v>1</v>
      </c>
      <c r="S5452" s="20" t="s">
        <v>7130</v>
      </c>
      <c r="T5452" s="20" t="n">
        <v>64.49664994</v>
      </c>
      <c r="U5452" s="20" t="n">
        <v>38.41524584</v>
      </c>
      <c r="V5452" s="20" t="n">
        <v>90.57805404</v>
      </c>
      <c r="W5452" s="20" t="s">
        <v>11510</v>
      </c>
      <c r="X5452" s="35"/>
      <c r="Y5452" s="35" t="n">
        <v>0</v>
      </c>
      <c r="Z5452" s="35" t="n">
        <v>1</v>
      </c>
      <c r="AE5452" s="94" t="e">
        <f aca="false" t="array" ref="AE5452:AK5452">_xlfn.torow(_xlfn.unique(_xlfn._xlws.filter(cat_table[Subsector],$E5452=cat_table[Sector],"")))</f>
        <v>#NAME?</v>
      </c>
      <c r="AF5452" s="94" t="e">
        <v>#NAME?</v>
      </c>
      <c r="AG5452" s="94" t="e">
        <v>#NAME?</v>
      </c>
      <c r="AH5452" s="94" t="e">
        <v>#NAME?</v>
      </c>
      <c r="AI5452" s="94" t="e">
        <v>#NAME?</v>
      </c>
      <c r="AJ5452" s="94" t="e">
        <v>#NAME?</v>
      </c>
      <c r="AK5452" s="94" t="e">
        <v>#NAME?</v>
      </c>
      <c r="AO5452" s="94" t="e">
        <f aca="false" t="array" ref="AO5452:AT5452">_xlfn.torow(_xlfn.unique(_xlfn._xlws.filter(cat_table[Sub-subsector],($E5452=cat_table[Sector])*($F5452=cat_table[Subsector]),"")))</f>
        <v>#NAME?</v>
      </c>
      <c r="AP5452" s="94" t="e">
        <v>#NAME?</v>
      </c>
      <c r="AQ5452" s="94" t="e">
        <v>#NAME?</v>
      </c>
      <c r="AR5452" s="94" t="e">
        <v>#NAME?</v>
      </c>
      <c r="AS5452" s="94" t="e">
        <v>#NAME?</v>
      </c>
      <c r="AT5452" s="94" t="e">
        <v>#NAME?</v>
      </c>
    </row>
    <row r="5453" customFormat="false" ht="15" hidden="false" customHeight="true" outlineLevel="0" collapsed="false">
      <c r="A5453" s="20" t="s">
        <v>16504</v>
      </c>
      <c r="B5453" s="20" t="str">
        <f aca="false">INDEX(Table2[], MATCH(L5453, Location_ID!$D$2:$D$3098, 0), 1)</f>
        <v>7fa09faf-7323-41a1-b72c-e7fed3eac7ff</v>
      </c>
      <c r="C5453" s="20" t="s">
        <v>1585</v>
      </c>
      <c r="D5453" s="230" t="s">
        <v>354</v>
      </c>
      <c r="E5453" s="20" t="s">
        <v>7134</v>
      </c>
      <c r="F5453" s="20" t="s">
        <v>7135</v>
      </c>
      <c r="G5453" s="20" t="s">
        <v>7591</v>
      </c>
      <c r="H5453" s="20"/>
      <c r="I5453" s="20" t="s">
        <v>15917</v>
      </c>
      <c r="J5453" s="20" t="s">
        <v>15918</v>
      </c>
      <c r="K5453" s="20" t="s">
        <v>7109</v>
      </c>
      <c r="L5453" s="20" t="s">
        <v>4259</v>
      </c>
      <c r="M5453" s="20" t="s">
        <v>7116</v>
      </c>
      <c r="N5453" s="20" t="s">
        <v>15902</v>
      </c>
      <c r="O5453" s="20" t="s">
        <v>15918</v>
      </c>
      <c r="P5453" s="201" t="n">
        <v>43730</v>
      </c>
      <c r="Q5453" s="201" t="n">
        <v>43763</v>
      </c>
      <c r="R5453" s="20" t="n">
        <v>1</v>
      </c>
      <c r="S5453" s="20" t="s">
        <v>7130</v>
      </c>
      <c r="T5453" s="20" t="n">
        <v>141.1526738</v>
      </c>
      <c r="U5453" s="20" t="n">
        <v>114.96798743</v>
      </c>
      <c r="V5453" s="20" t="n">
        <v>167.33736017</v>
      </c>
      <c r="W5453" s="20" t="s">
        <v>11510</v>
      </c>
      <c r="X5453" s="35"/>
      <c r="Y5453" s="35" t="n">
        <v>0</v>
      </c>
      <c r="Z5453" s="35" t="n">
        <v>1</v>
      </c>
      <c r="AE5453" s="94" t="e">
        <f aca="false" t="array" ref="AE5453:AK5453">_xlfn.torow(_xlfn.unique(_xlfn._xlws.filter(cat_table[Subsector],$E5453=cat_table[Sector],"")))</f>
        <v>#NAME?</v>
      </c>
      <c r="AF5453" s="94" t="e">
        <v>#NAME?</v>
      </c>
      <c r="AG5453" s="94" t="e">
        <v>#NAME?</v>
      </c>
      <c r="AH5453" s="94" t="e">
        <v>#NAME?</v>
      </c>
      <c r="AI5453" s="94" t="e">
        <v>#NAME?</v>
      </c>
      <c r="AJ5453" s="94" t="e">
        <v>#NAME?</v>
      </c>
      <c r="AK5453" s="94" t="e">
        <v>#NAME?</v>
      </c>
      <c r="AO5453" s="94" t="e">
        <f aca="false" t="array" ref="AO5453:AT5453">_xlfn.torow(_xlfn.unique(_xlfn._xlws.filter(cat_table[Sub-subsector],($E5453=cat_table[Sector])*($F5453=cat_table[Subsector]),"")))</f>
        <v>#NAME?</v>
      </c>
      <c r="AP5453" s="94" t="e">
        <v>#NAME?</v>
      </c>
      <c r="AQ5453" s="94" t="e">
        <v>#NAME?</v>
      </c>
      <c r="AR5453" s="94" t="e">
        <v>#NAME?</v>
      </c>
      <c r="AS5453" s="94" t="e">
        <v>#NAME?</v>
      </c>
      <c r="AT5453" s="94" t="e">
        <v>#NAME?</v>
      </c>
    </row>
    <row r="5454" customFormat="false" ht="15" hidden="false" customHeight="true" outlineLevel="0" collapsed="false">
      <c r="A5454" s="20" t="s">
        <v>16505</v>
      </c>
      <c r="B5454" s="20" t="str">
        <f aca="false">INDEX(Table2[], MATCH(L5454, Location_ID!$D$2:$D$3098, 0), 1)</f>
        <v>44240ec0-9ce5-4a1b-8d80-96122dd97e45</v>
      </c>
      <c r="C5454" s="20" t="s">
        <v>1585</v>
      </c>
      <c r="D5454" s="230" t="s">
        <v>354</v>
      </c>
      <c r="E5454" s="20" t="s">
        <v>7134</v>
      </c>
      <c r="F5454" s="20" t="s">
        <v>7135</v>
      </c>
      <c r="G5454" s="20" t="s">
        <v>7591</v>
      </c>
      <c r="H5454" s="20"/>
      <c r="I5454" s="20" t="s">
        <v>15917</v>
      </c>
      <c r="J5454" s="20" t="s">
        <v>15918</v>
      </c>
      <c r="K5454" s="20" t="s">
        <v>7109</v>
      </c>
      <c r="L5454" s="20" t="s">
        <v>4261</v>
      </c>
      <c r="M5454" s="20" t="s">
        <v>7116</v>
      </c>
      <c r="N5454" s="20" t="s">
        <v>15902</v>
      </c>
      <c r="O5454" s="20" t="s">
        <v>15918</v>
      </c>
      <c r="P5454" s="201" t="n">
        <v>43730</v>
      </c>
      <c r="Q5454" s="201" t="n">
        <v>43763</v>
      </c>
      <c r="R5454" s="20" t="n">
        <v>1</v>
      </c>
      <c r="S5454" s="20" t="s">
        <v>7130</v>
      </c>
      <c r="T5454" s="20" t="n">
        <v>355.9551751</v>
      </c>
      <c r="U5454" s="20" t="n">
        <v>324.44193803</v>
      </c>
      <c r="V5454" s="20" t="n">
        <v>387.46841217</v>
      </c>
      <c r="W5454" s="20" t="s">
        <v>11510</v>
      </c>
      <c r="X5454" s="35"/>
      <c r="Y5454" s="35" t="n">
        <v>0</v>
      </c>
      <c r="Z5454" s="35" t="n">
        <v>1</v>
      </c>
      <c r="AE5454" s="94" t="e">
        <f aca="false" t="array" ref="AE5454:AK5454">_xlfn.torow(_xlfn.unique(_xlfn._xlws.filter(cat_table[Subsector],$E5454=cat_table[Sector],"")))</f>
        <v>#NAME?</v>
      </c>
      <c r="AF5454" s="94" t="e">
        <v>#NAME?</v>
      </c>
      <c r="AG5454" s="94" t="e">
        <v>#NAME?</v>
      </c>
      <c r="AH5454" s="94" t="e">
        <v>#NAME?</v>
      </c>
      <c r="AI5454" s="94" t="e">
        <v>#NAME?</v>
      </c>
      <c r="AJ5454" s="94" t="e">
        <v>#NAME?</v>
      </c>
      <c r="AK5454" s="94" t="e">
        <v>#NAME?</v>
      </c>
      <c r="AO5454" s="94" t="e">
        <f aca="false" t="array" ref="AO5454:AT5454">_xlfn.torow(_xlfn.unique(_xlfn._xlws.filter(cat_table[Sub-subsector],($E5454=cat_table[Sector])*($F5454=cat_table[Subsector]),"")))</f>
        <v>#NAME?</v>
      </c>
      <c r="AP5454" s="94" t="e">
        <v>#NAME?</v>
      </c>
      <c r="AQ5454" s="94" t="e">
        <v>#NAME?</v>
      </c>
      <c r="AR5454" s="94" t="e">
        <v>#NAME?</v>
      </c>
      <c r="AS5454" s="94" t="e">
        <v>#NAME?</v>
      </c>
      <c r="AT5454" s="94" t="e">
        <v>#NAME?</v>
      </c>
    </row>
    <row r="5455" customFormat="false" ht="15" hidden="false" customHeight="true" outlineLevel="0" collapsed="false">
      <c r="A5455" s="20" t="s">
        <v>16506</v>
      </c>
      <c r="B5455" s="20" t="str">
        <f aca="false">INDEX(Table2[], MATCH(L5455, Location_ID!$D$2:$D$3098, 0), 1)</f>
        <v>effbaa77-8464-4643-b5ec-99e631e486e5</v>
      </c>
      <c r="C5455" s="20" t="s">
        <v>1585</v>
      </c>
      <c r="D5455" s="230" t="s">
        <v>354</v>
      </c>
      <c r="E5455" s="20" t="s">
        <v>7134</v>
      </c>
      <c r="F5455" s="20" t="s">
        <v>7135</v>
      </c>
      <c r="G5455" s="20" t="s">
        <v>7591</v>
      </c>
      <c r="H5455" s="20"/>
      <c r="I5455" s="20" t="s">
        <v>15917</v>
      </c>
      <c r="J5455" s="20" t="s">
        <v>15932</v>
      </c>
      <c r="K5455" s="20" t="s">
        <v>7109</v>
      </c>
      <c r="L5455" s="20" t="s">
        <v>4263</v>
      </c>
      <c r="M5455" s="20" t="s">
        <v>7116</v>
      </c>
      <c r="N5455" s="20" t="s">
        <v>15902</v>
      </c>
      <c r="O5455" s="20" t="s">
        <v>15932</v>
      </c>
      <c r="P5455" s="201" t="n">
        <v>43730</v>
      </c>
      <c r="Q5455" s="201" t="n">
        <v>43763</v>
      </c>
      <c r="R5455" s="20" t="n">
        <v>1</v>
      </c>
      <c r="S5455" s="20" t="s">
        <v>7130</v>
      </c>
      <c r="T5455" s="20" t="n">
        <v>122.1540345</v>
      </c>
      <c r="U5455" s="20" t="n">
        <v>94.66937468</v>
      </c>
      <c r="V5455" s="20" t="n">
        <v>149.63869432</v>
      </c>
      <c r="W5455" s="20" t="s">
        <v>11510</v>
      </c>
      <c r="X5455" s="35"/>
      <c r="Y5455" s="35" t="n">
        <v>0</v>
      </c>
      <c r="Z5455" s="35" t="n">
        <v>1</v>
      </c>
      <c r="AE5455" s="94" t="e">
        <f aca="false" t="array" ref="AE5455:AK5455">_xlfn.torow(_xlfn.unique(_xlfn._xlws.filter(cat_table[Subsector],$E5455=cat_table[Sector],"")))</f>
        <v>#NAME?</v>
      </c>
      <c r="AF5455" s="94" t="e">
        <v>#NAME?</v>
      </c>
      <c r="AG5455" s="94" t="e">
        <v>#NAME?</v>
      </c>
      <c r="AH5455" s="94" t="e">
        <v>#NAME?</v>
      </c>
      <c r="AI5455" s="94" t="e">
        <v>#NAME?</v>
      </c>
      <c r="AJ5455" s="94" t="e">
        <v>#NAME?</v>
      </c>
      <c r="AK5455" s="94" t="e">
        <v>#NAME?</v>
      </c>
      <c r="AO5455" s="94" t="e">
        <f aca="false" t="array" ref="AO5455:AT5455">_xlfn.torow(_xlfn.unique(_xlfn._xlws.filter(cat_table[Sub-subsector],($E5455=cat_table[Sector])*($F5455=cat_table[Subsector]),"")))</f>
        <v>#NAME?</v>
      </c>
      <c r="AP5455" s="94" t="e">
        <v>#NAME?</v>
      </c>
      <c r="AQ5455" s="94" t="e">
        <v>#NAME?</v>
      </c>
      <c r="AR5455" s="94" t="e">
        <v>#NAME?</v>
      </c>
      <c r="AS5455" s="94" t="e">
        <v>#NAME?</v>
      </c>
      <c r="AT5455" s="94" t="e">
        <v>#NAME?</v>
      </c>
    </row>
    <row r="5456" customFormat="false" ht="15" hidden="false" customHeight="true" outlineLevel="0" collapsed="false">
      <c r="A5456" s="20" t="s">
        <v>16507</v>
      </c>
      <c r="B5456" s="20" t="str">
        <f aca="false">INDEX(Table2[], MATCH(L5456, Location_ID!$D$2:$D$3098, 0), 1)</f>
        <v>869dd8bb-8e1d-4e8b-8051-edd640456a03</v>
      </c>
      <c r="C5456" s="20" t="s">
        <v>1585</v>
      </c>
      <c r="D5456" s="230" t="s">
        <v>354</v>
      </c>
      <c r="E5456" s="20" t="s">
        <v>7134</v>
      </c>
      <c r="F5456" s="20" t="s">
        <v>7135</v>
      </c>
      <c r="G5456" s="20" t="s">
        <v>7591</v>
      </c>
      <c r="H5456" s="20"/>
      <c r="I5456" s="20" t="s">
        <v>15917</v>
      </c>
      <c r="J5456" s="20" t="s">
        <v>15918</v>
      </c>
      <c r="K5456" s="20" t="s">
        <v>7109</v>
      </c>
      <c r="L5456" s="20" t="s">
        <v>4265</v>
      </c>
      <c r="M5456" s="20" t="s">
        <v>7116</v>
      </c>
      <c r="N5456" s="20" t="s">
        <v>15902</v>
      </c>
      <c r="O5456" s="20" t="s">
        <v>15918</v>
      </c>
      <c r="P5456" s="201" t="n">
        <v>43730</v>
      </c>
      <c r="Q5456" s="201" t="n">
        <v>43763</v>
      </c>
      <c r="R5456" s="20" t="n">
        <v>1</v>
      </c>
      <c r="S5456" s="20" t="s">
        <v>7130</v>
      </c>
      <c r="T5456" s="20" t="n">
        <v>252.9640111</v>
      </c>
      <c r="U5456" s="20" t="n">
        <v>161.31461502</v>
      </c>
      <c r="V5456" s="20" t="n">
        <v>344.61340718</v>
      </c>
      <c r="W5456" s="20" t="s">
        <v>11510</v>
      </c>
      <c r="X5456" s="35"/>
      <c r="Y5456" s="35" t="n">
        <v>0</v>
      </c>
      <c r="Z5456" s="35" t="n">
        <v>1</v>
      </c>
      <c r="AE5456" s="94" t="e">
        <f aca="false" t="array" ref="AE5456:AK5456">_xlfn.torow(_xlfn.unique(_xlfn._xlws.filter(cat_table[Subsector],$E5456=cat_table[Sector],"")))</f>
        <v>#NAME?</v>
      </c>
      <c r="AF5456" s="94" t="e">
        <v>#NAME?</v>
      </c>
      <c r="AG5456" s="94" t="e">
        <v>#NAME?</v>
      </c>
      <c r="AH5456" s="94" t="e">
        <v>#NAME?</v>
      </c>
      <c r="AI5456" s="94" t="e">
        <v>#NAME?</v>
      </c>
      <c r="AJ5456" s="94" t="e">
        <v>#NAME?</v>
      </c>
      <c r="AK5456" s="94" t="e">
        <v>#NAME?</v>
      </c>
      <c r="AO5456" s="94" t="e">
        <f aca="false" t="array" ref="AO5456:AT5456">_xlfn.torow(_xlfn.unique(_xlfn._xlws.filter(cat_table[Sub-subsector],($E5456=cat_table[Sector])*($F5456=cat_table[Subsector]),"")))</f>
        <v>#NAME?</v>
      </c>
      <c r="AP5456" s="94" t="e">
        <v>#NAME?</v>
      </c>
      <c r="AQ5456" s="94" t="e">
        <v>#NAME?</v>
      </c>
      <c r="AR5456" s="94" t="e">
        <v>#NAME?</v>
      </c>
      <c r="AS5456" s="94" t="e">
        <v>#NAME?</v>
      </c>
      <c r="AT5456" s="94" t="e">
        <v>#NAME?</v>
      </c>
    </row>
    <row r="5457" customFormat="false" ht="15" hidden="false" customHeight="true" outlineLevel="0" collapsed="false">
      <c r="A5457" s="20" t="s">
        <v>16508</v>
      </c>
      <c r="B5457" s="20" t="str">
        <f aca="false">INDEX(Table2[], MATCH(L5457, Location_ID!$D$2:$D$3098, 0), 1)</f>
        <v>12325b06-e05f-4572-b968-f014de9d0fda</v>
      </c>
      <c r="C5457" s="20" t="s">
        <v>1585</v>
      </c>
      <c r="D5457" s="230" t="s">
        <v>354</v>
      </c>
      <c r="E5457" s="20" t="s">
        <v>7134</v>
      </c>
      <c r="F5457" s="20" t="s">
        <v>7135</v>
      </c>
      <c r="G5457" s="20" t="s">
        <v>7591</v>
      </c>
      <c r="H5457" s="20"/>
      <c r="I5457" s="20" t="s">
        <v>15917</v>
      </c>
      <c r="J5457" s="20" t="s">
        <v>15922</v>
      </c>
      <c r="K5457" s="20" t="s">
        <v>7109</v>
      </c>
      <c r="L5457" s="20" t="s">
        <v>4267</v>
      </c>
      <c r="M5457" s="20" t="s">
        <v>7116</v>
      </c>
      <c r="N5457" s="20" t="s">
        <v>15902</v>
      </c>
      <c r="O5457" s="20" t="s">
        <v>15922</v>
      </c>
      <c r="P5457" s="201" t="n">
        <v>43730</v>
      </c>
      <c r="Q5457" s="201" t="n">
        <v>43763</v>
      </c>
      <c r="R5457" s="20" t="n">
        <v>1</v>
      </c>
      <c r="S5457" s="20" t="s">
        <v>7130</v>
      </c>
      <c r="T5457" s="20" t="n">
        <v>25.68396449</v>
      </c>
      <c r="U5457" s="20" t="n">
        <v>11.98109065</v>
      </c>
      <c r="V5457" s="20" t="n">
        <v>39.38683833</v>
      </c>
      <c r="W5457" s="20" t="s">
        <v>11510</v>
      </c>
      <c r="X5457" s="35"/>
      <c r="Y5457" s="35" t="n">
        <v>0</v>
      </c>
      <c r="Z5457" s="35" t="n">
        <v>1</v>
      </c>
      <c r="AE5457" s="94" t="e">
        <f aca="false" t="array" ref="AE5457:AK5457">_xlfn.torow(_xlfn.unique(_xlfn._xlws.filter(cat_table[Subsector],$E5457=cat_table[Sector],"")))</f>
        <v>#NAME?</v>
      </c>
      <c r="AF5457" s="94" t="e">
        <v>#NAME?</v>
      </c>
      <c r="AG5457" s="94" t="e">
        <v>#NAME?</v>
      </c>
      <c r="AH5457" s="94" t="e">
        <v>#NAME?</v>
      </c>
      <c r="AI5457" s="94" t="e">
        <v>#NAME?</v>
      </c>
      <c r="AJ5457" s="94" t="e">
        <v>#NAME?</v>
      </c>
      <c r="AK5457" s="94" t="e">
        <v>#NAME?</v>
      </c>
      <c r="AO5457" s="94" t="e">
        <f aca="false" t="array" ref="AO5457:AT5457">_xlfn.torow(_xlfn.unique(_xlfn._xlws.filter(cat_table[Sub-subsector],($E5457=cat_table[Sector])*($F5457=cat_table[Subsector]),"")))</f>
        <v>#NAME?</v>
      </c>
      <c r="AP5457" s="94" t="e">
        <v>#NAME?</v>
      </c>
      <c r="AQ5457" s="94" t="e">
        <v>#NAME?</v>
      </c>
      <c r="AR5457" s="94" t="e">
        <v>#NAME?</v>
      </c>
      <c r="AS5457" s="94" t="e">
        <v>#NAME?</v>
      </c>
      <c r="AT5457" s="94" t="e">
        <v>#NAME?</v>
      </c>
    </row>
    <row r="5458" customFormat="false" ht="15" hidden="false" customHeight="true" outlineLevel="0" collapsed="false">
      <c r="A5458" s="20" t="s">
        <v>16509</v>
      </c>
      <c r="B5458" s="20" t="str">
        <f aca="false">INDEX(Table2[], MATCH(L5458, Location_ID!$D$2:$D$3098, 0), 1)</f>
        <v>d0849a21-1b17-452e-ac69-e7460b6dc189</v>
      </c>
      <c r="C5458" s="20" t="s">
        <v>1585</v>
      </c>
      <c r="D5458" s="230" t="s">
        <v>354</v>
      </c>
      <c r="E5458" s="20" t="s">
        <v>7134</v>
      </c>
      <c r="F5458" s="20" t="s">
        <v>7135</v>
      </c>
      <c r="G5458" s="20" t="s">
        <v>7591</v>
      </c>
      <c r="H5458" s="20"/>
      <c r="I5458" s="20" t="s">
        <v>15917</v>
      </c>
      <c r="J5458" s="20" t="s">
        <v>15918</v>
      </c>
      <c r="K5458" s="20" t="s">
        <v>7109</v>
      </c>
      <c r="L5458" s="20" t="s">
        <v>4269</v>
      </c>
      <c r="M5458" s="20" t="s">
        <v>7116</v>
      </c>
      <c r="N5458" s="20" t="s">
        <v>15902</v>
      </c>
      <c r="O5458" s="20" t="s">
        <v>15918</v>
      </c>
      <c r="P5458" s="201" t="n">
        <v>43730</v>
      </c>
      <c r="Q5458" s="201" t="n">
        <v>43763</v>
      </c>
      <c r="R5458" s="20" t="n">
        <v>1</v>
      </c>
      <c r="S5458" s="20" t="s">
        <v>7130</v>
      </c>
      <c r="T5458" s="20" t="n">
        <v>8.589710876</v>
      </c>
      <c r="U5458" s="20" t="n">
        <v>4.360549258</v>
      </c>
      <c r="V5458" s="20" t="n">
        <v>12.818872494</v>
      </c>
      <c r="W5458" s="20" t="s">
        <v>11510</v>
      </c>
      <c r="X5458" s="35"/>
      <c r="Y5458" s="35" t="n">
        <v>0</v>
      </c>
      <c r="Z5458" s="35" t="n">
        <v>1</v>
      </c>
      <c r="AE5458" s="94" t="e">
        <f aca="false" t="array" ref="AE5458:AK5458">_xlfn.torow(_xlfn.unique(_xlfn._xlws.filter(cat_table[Subsector],$E5458=cat_table[Sector],"")))</f>
        <v>#NAME?</v>
      </c>
      <c r="AF5458" s="94" t="e">
        <v>#NAME?</v>
      </c>
      <c r="AG5458" s="94" t="e">
        <v>#NAME?</v>
      </c>
      <c r="AH5458" s="94" t="e">
        <v>#NAME?</v>
      </c>
      <c r="AI5458" s="94" t="e">
        <v>#NAME?</v>
      </c>
      <c r="AJ5458" s="94" t="e">
        <v>#NAME?</v>
      </c>
      <c r="AK5458" s="94" t="e">
        <v>#NAME?</v>
      </c>
      <c r="AO5458" s="94" t="e">
        <f aca="false" t="array" ref="AO5458:AT5458">_xlfn.torow(_xlfn.unique(_xlfn._xlws.filter(cat_table[Sub-subsector],($E5458=cat_table[Sector])*($F5458=cat_table[Subsector]),"")))</f>
        <v>#NAME?</v>
      </c>
      <c r="AP5458" s="94" t="e">
        <v>#NAME?</v>
      </c>
      <c r="AQ5458" s="94" t="e">
        <v>#NAME?</v>
      </c>
      <c r="AR5458" s="94" t="e">
        <v>#NAME?</v>
      </c>
      <c r="AS5458" s="94" t="e">
        <v>#NAME?</v>
      </c>
      <c r="AT5458" s="94" t="e">
        <v>#NAME?</v>
      </c>
    </row>
    <row r="5459" customFormat="false" ht="15" hidden="false" customHeight="true" outlineLevel="0" collapsed="false">
      <c r="A5459" s="20" t="s">
        <v>16510</v>
      </c>
      <c r="B5459" s="20" t="str">
        <f aca="false">INDEX(Table2[], MATCH(L5459, Location_ID!$D$2:$D$3098, 0), 1)</f>
        <v>f6d259c3-5c5d-4639-aab9-73a72c860655</v>
      </c>
      <c r="C5459" s="20" t="s">
        <v>1585</v>
      </c>
      <c r="D5459" s="230" t="s">
        <v>354</v>
      </c>
      <c r="E5459" s="20" t="s">
        <v>7134</v>
      </c>
      <c r="F5459" s="20" t="s">
        <v>7135</v>
      </c>
      <c r="G5459" s="20" t="s">
        <v>7591</v>
      </c>
      <c r="H5459" s="20"/>
      <c r="I5459" s="20" t="s">
        <v>15917</v>
      </c>
      <c r="J5459" s="20" t="s">
        <v>15932</v>
      </c>
      <c r="K5459" s="20" t="s">
        <v>7109</v>
      </c>
      <c r="L5459" s="20" t="s">
        <v>4271</v>
      </c>
      <c r="M5459" s="20" t="s">
        <v>7116</v>
      </c>
      <c r="N5459" s="20" t="s">
        <v>15902</v>
      </c>
      <c r="O5459" s="20" t="s">
        <v>15932</v>
      </c>
      <c r="P5459" s="201" t="n">
        <v>43730</v>
      </c>
      <c r="Q5459" s="201" t="n">
        <v>43763</v>
      </c>
      <c r="R5459" s="20" t="n">
        <v>1</v>
      </c>
      <c r="S5459" s="20" t="s">
        <v>7130</v>
      </c>
      <c r="T5459" s="20" t="n">
        <v>25.77093972</v>
      </c>
      <c r="U5459" s="20" t="n">
        <v>19.173765395</v>
      </c>
      <c r="V5459" s="20" t="n">
        <v>32.368114045</v>
      </c>
      <c r="W5459" s="20" t="s">
        <v>11510</v>
      </c>
      <c r="X5459" s="35"/>
      <c r="Y5459" s="35" t="n">
        <v>0</v>
      </c>
      <c r="Z5459" s="35" t="n">
        <v>1</v>
      </c>
      <c r="AE5459" s="94" t="e">
        <f aca="false" t="array" ref="AE5459:AK5459">_xlfn.torow(_xlfn.unique(_xlfn._xlws.filter(cat_table[Subsector],$E5459=cat_table[Sector],"")))</f>
        <v>#NAME?</v>
      </c>
      <c r="AF5459" s="94" t="e">
        <v>#NAME?</v>
      </c>
      <c r="AG5459" s="94" t="e">
        <v>#NAME?</v>
      </c>
      <c r="AH5459" s="94" t="e">
        <v>#NAME?</v>
      </c>
      <c r="AI5459" s="94" t="e">
        <v>#NAME?</v>
      </c>
      <c r="AJ5459" s="94" t="e">
        <v>#NAME?</v>
      </c>
      <c r="AK5459" s="94" t="e">
        <v>#NAME?</v>
      </c>
      <c r="AO5459" s="94" t="e">
        <f aca="false" t="array" ref="AO5459:AT5459">_xlfn.torow(_xlfn.unique(_xlfn._xlws.filter(cat_table[Sub-subsector],($E5459=cat_table[Sector])*($F5459=cat_table[Subsector]),"")))</f>
        <v>#NAME?</v>
      </c>
      <c r="AP5459" s="94" t="e">
        <v>#NAME?</v>
      </c>
      <c r="AQ5459" s="94" t="e">
        <v>#NAME?</v>
      </c>
      <c r="AR5459" s="94" t="e">
        <v>#NAME?</v>
      </c>
      <c r="AS5459" s="94" t="e">
        <v>#NAME?</v>
      </c>
      <c r="AT5459" s="94" t="e">
        <v>#NAME?</v>
      </c>
    </row>
    <row r="5460" customFormat="false" ht="15" hidden="false" customHeight="true" outlineLevel="0" collapsed="false">
      <c r="A5460" s="20" t="s">
        <v>16511</v>
      </c>
      <c r="B5460" s="20" t="str">
        <f aca="false">INDEX(Table2[], MATCH(L5460, Location_ID!$D$2:$D$3098, 0), 1)</f>
        <v>1ad9f267-39a3-493e-a14d-bce9c3281178</v>
      </c>
      <c r="C5460" s="20" t="s">
        <v>1585</v>
      </c>
      <c r="D5460" s="230" t="s">
        <v>354</v>
      </c>
      <c r="E5460" s="20" t="s">
        <v>7134</v>
      </c>
      <c r="F5460" s="20" t="s">
        <v>7135</v>
      </c>
      <c r="G5460" s="20" t="s">
        <v>7591</v>
      </c>
      <c r="H5460" s="20"/>
      <c r="I5460" s="20" t="s">
        <v>15917</v>
      </c>
      <c r="J5460" s="20" t="s">
        <v>15918</v>
      </c>
      <c r="K5460" s="20" t="s">
        <v>7109</v>
      </c>
      <c r="L5460" s="20" t="s">
        <v>4273</v>
      </c>
      <c r="M5460" s="20" t="s">
        <v>7116</v>
      </c>
      <c r="N5460" s="20" t="s">
        <v>15902</v>
      </c>
      <c r="O5460" s="20" t="s">
        <v>15918</v>
      </c>
      <c r="P5460" s="201" t="n">
        <v>43730</v>
      </c>
      <c r="Q5460" s="201" t="n">
        <v>43763</v>
      </c>
      <c r="R5460" s="20" t="n">
        <v>1</v>
      </c>
      <c r="S5460" s="20" t="s">
        <v>7130</v>
      </c>
      <c r="T5460" s="20" t="n">
        <v>83.67900893</v>
      </c>
      <c r="U5460" s="20" t="n">
        <v>54.33736552</v>
      </c>
      <c r="V5460" s="20" t="n">
        <v>113.02065234</v>
      </c>
      <c r="W5460" s="20" t="s">
        <v>11510</v>
      </c>
      <c r="X5460" s="35"/>
      <c r="Y5460" s="35" t="n">
        <v>0</v>
      </c>
      <c r="Z5460" s="35" t="n">
        <v>1</v>
      </c>
      <c r="AE5460" s="94" t="e">
        <f aca="false" t="array" ref="AE5460:AK5460">_xlfn.torow(_xlfn.unique(_xlfn._xlws.filter(cat_table[Subsector],$E5460=cat_table[Sector],"")))</f>
        <v>#NAME?</v>
      </c>
      <c r="AF5460" s="94" t="e">
        <v>#NAME?</v>
      </c>
      <c r="AG5460" s="94" t="e">
        <v>#NAME?</v>
      </c>
      <c r="AH5460" s="94" t="e">
        <v>#NAME?</v>
      </c>
      <c r="AI5460" s="94" t="e">
        <v>#NAME?</v>
      </c>
      <c r="AJ5460" s="94" t="e">
        <v>#NAME?</v>
      </c>
      <c r="AK5460" s="94" t="e">
        <v>#NAME?</v>
      </c>
      <c r="AO5460" s="94" t="e">
        <f aca="false" t="array" ref="AO5460:AT5460">_xlfn.torow(_xlfn.unique(_xlfn._xlws.filter(cat_table[Sub-subsector],($E5460=cat_table[Sector])*($F5460=cat_table[Subsector]),"")))</f>
        <v>#NAME?</v>
      </c>
      <c r="AP5460" s="94" t="e">
        <v>#NAME?</v>
      </c>
      <c r="AQ5460" s="94" t="e">
        <v>#NAME?</v>
      </c>
      <c r="AR5460" s="94" t="e">
        <v>#NAME?</v>
      </c>
      <c r="AS5460" s="94" t="e">
        <v>#NAME?</v>
      </c>
      <c r="AT5460" s="94" t="e">
        <v>#NAME?</v>
      </c>
    </row>
    <row r="5461" customFormat="false" ht="15" hidden="false" customHeight="true" outlineLevel="0" collapsed="false">
      <c r="A5461" s="20" t="s">
        <v>16512</v>
      </c>
      <c r="B5461" s="20" t="str">
        <f aca="false">INDEX(Table2[], MATCH(L5461, Location_ID!$D$2:$D$3098, 0), 1)</f>
        <v>374d8b15-4ec7-4566-9001-edacf80f4ae5</v>
      </c>
      <c r="C5461" s="20" t="s">
        <v>1585</v>
      </c>
      <c r="D5461" s="230" t="s">
        <v>354</v>
      </c>
      <c r="E5461" s="20" t="s">
        <v>7134</v>
      </c>
      <c r="F5461" s="20" t="s">
        <v>7135</v>
      </c>
      <c r="G5461" s="20" t="s">
        <v>7591</v>
      </c>
      <c r="H5461" s="20"/>
      <c r="I5461" s="20" t="s">
        <v>15917</v>
      </c>
      <c r="J5461" s="20" t="s">
        <v>15932</v>
      </c>
      <c r="K5461" s="20" t="s">
        <v>7109</v>
      </c>
      <c r="L5461" s="20" t="s">
        <v>4275</v>
      </c>
      <c r="M5461" s="20" t="s">
        <v>7116</v>
      </c>
      <c r="N5461" s="20" t="s">
        <v>15902</v>
      </c>
      <c r="O5461" s="20" t="s">
        <v>15932</v>
      </c>
      <c r="P5461" s="201" t="n">
        <v>43730</v>
      </c>
      <c r="Q5461" s="201" t="n">
        <v>43763</v>
      </c>
      <c r="R5461" s="20" t="n">
        <v>1</v>
      </c>
      <c r="S5461" s="20" t="s">
        <v>7130</v>
      </c>
      <c r="T5461" s="20" t="n">
        <v>26.72179636</v>
      </c>
      <c r="U5461" s="20" t="n">
        <v>12.86928925</v>
      </c>
      <c r="V5461" s="20" t="n">
        <v>40.57430347</v>
      </c>
      <c r="W5461" s="20" t="s">
        <v>11510</v>
      </c>
      <c r="X5461" s="35"/>
      <c r="Y5461" s="35" t="n">
        <v>0</v>
      </c>
      <c r="Z5461" s="35" t="n">
        <v>1</v>
      </c>
      <c r="AE5461" s="94" t="e">
        <f aca="false" t="array" ref="AE5461:AK5461">_xlfn.torow(_xlfn.unique(_xlfn._xlws.filter(cat_table[Subsector],$E5461=cat_table[Sector],"")))</f>
        <v>#NAME?</v>
      </c>
      <c r="AF5461" s="94" t="e">
        <v>#NAME?</v>
      </c>
      <c r="AG5461" s="94" t="e">
        <v>#NAME?</v>
      </c>
      <c r="AH5461" s="94" t="e">
        <v>#NAME?</v>
      </c>
      <c r="AI5461" s="94" t="e">
        <v>#NAME?</v>
      </c>
      <c r="AJ5461" s="94" t="e">
        <v>#NAME?</v>
      </c>
      <c r="AK5461" s="94" t="e">
        <v>#NAME?</v>
      </c>
      <c r="AO5461" s="94" t="e">
        <f aca="false" t="array" ref="AO5461:AT5461">_xlfn.torow(_xlfn.unique(_xlfn._xlws.filter(cat_table[Sub-subsector],($E5461=cat_table[Sector])*($F5461=cat_table[Subsector]),"")))</f>
        <v>#NAME?</v>
      </c>
      <c r="AP5461" s="94" t="e">
        <v>#NAME?</v>
      </c>
      <c r="AQ5461" s="94" t="e">
        <v>#NAME?</v>
      </c>
      <c r="AR5461" s="94" t="e">
        <v>#NAME?</v>
      </c>
      <c r="AS5461" s="94" t="e">
        <v>#NAME?</v>
      </c>
      <c r="AT5461" s="94" t="e">
        <v>#NAME?</v>
      </c>
    </row>
    <row r="5462" customFormat="false" ht="15" hidden="false" customHeight="true" outlineLevel="0" collapsed="false">
      <c r="A5462" s="20" t="s">
        <v>16513</v>
      </c>
      <c r="B5462" s="20" t="str">
        <f aca="false">INDEX(Table2[], MATCH(L5462, Location_ID!$D$2:$D$3098, 0), 1)</f>
        <v>56ff0897-751f-4e30-9f07-ad76c223536e</v>
      </c>
      <c r="C5462" s="20" t="s">
        <v>1585</v>
      </c>
      <c r="D5462" s="230" t="s">
        <v>354</v>
      </c>
      <c r="E5462" s="20" t="s">
        <v>7134</v>
      </c>
      <c r="F5462" s="20" t="s">
        <v>7135</v>
      </c>
      <c r="G5462" s="20" t="s">
        <v>7591</v>
      </c>
      <c r="H5462" s="20"/>
      <c r="I5462" s="20" t="s">
        <v>15917</v>
      </c>
      <c r="J5462" s="20" t="s">
        <v>15918</v>
      </c>
      <c r="K5462" s="20" t="s">
        <v>7109</v>
      </c>
      <c r="L5462" s="20" t="s">
        <v>4277</v>
      </c>
      <c r="M5462" s="20" t="s">
        <v>7116</v>
      </c>
      <c r="N5462" s="20" t="s">
        <v>15902</v>
      </c>
      <c r="O5462" s="20" t="s">
        <v>15918</v>
      </c>
      <c r="P5462" s="201" t="n">
        <v>43730</v>
      </c>
      <c r="Q5462" s="201" t="n">
        <v>43763</v>
      </c>
      <c r="R5462" s="20" t="n">
        <v>1</v>
      </c>
      <c r="S5462" s="20" t="s">
        <v>7130</v>
      </c>
      <c r="T5462" s="20" t="n">
        <v>10.57115461</v>
      </c>
      <c r="U5462" s="20" t="n">
        <v>5.805056008</v>
      </c>
      <c r="V5462" s="20" t="n">
        <v>15.337253212</v>
      </c>
      <c r="W5462" s="20" t="s">
        <v>11510</v>
      </c>
      <c r="X5462" s="35"/>
      <c r="Y5462" s="35" t="n">
        <v>0</v>
      </c>
      <c r="Z5462" s="35" t="n">
        <v>1</v>
      </c>
      <c r="AE5462" s="94" t="e">
        <f aca="false" t="array" ref="AE5462:AK5462">_xlfn.torow(_xlfn.unique(_xlfn._xlws.filter(cat_table[Subsector],$E5462=cat_table[Sector],"")))</f>
        <v>#NAME?</v>
      </c>
      <c r="AF5462" s="94" t="e">
        <v>#NAME?</v>
      </c>
      <c r="AG5462" s="94" t="e">
        <v>#NAME?</v>
      </c>
      <c r="AH5462" s="94" t="e">
        <v>#NAME?</v>
      </c>
      <c r="AI5462" s="94" t="e">
        <v>#NAME?</v>
      </c>
      <c r="AJ5462" s="94" t="e">
        <v>#NAME?</v>
      </c>
      <c r="AK5462" s="94" t="e">
        <v>#NAME?</v>
      </c>
      <c r="AO5462" s="94" t="e">
        <f aca="false" t="array" ref="AO5462:AT5462">_xlfn.torow(_xlfn.unique(_xlfn._xlws.filter(cat_table[Sub-subsector],($E5462=cat_table[Sector])*($F5462=cat_table[Subsector]),"")))</f>
        <v>#NAME?</v>
      </c>
      <c r="AP5462" s="94" t="e">
        <v>#NAME?</v>
      </c>
      <c r="AQ5462" s="94" t="e">
        <v>#NAME?</v>
      </c>
      <c r="AR5462" s="94" t="e">
        <v>#NAME?</v>
      </c>
      <c r="AS5462" s="94" t="e">
        <v>#NAME?</v>
      </c>
      <c r="AT5462" s="94" t="e">
        <v>#NAME?</v>
      </c>
    </row>
    <row r="5463" customFormat="false" ht="15" hidden="false" customHeight="true" outlineLevel="0" collapsed="false">
      <c r="A5463" s="20" t="s">
        <v>16514</v>
      </c>
      <c r="B5463" s="20" t="str">
        <f aca="false">INDEX(Table2[], MATCH(L5463, Location_ID!$D$2:$D$3098, 0), 1)</f>
        <v>f61d5472-1457-4abb-ba20-fe22ff6a0291</v>
      </c>
      <c r="C5463" s="20" t="s">
        <v>1585</v>
      </c>
      <c r="D5463" s="230" t="s">
        <v>354</v>
      </c>
      <c r="E5463" s="20" t="s">
        <v>7134</v>
      </c>
      <c r="F5463" s="20" t="s">
        <v>7135</v>
      </c>
      <c r="G5463" s="20" t="s">
        <v>7591</v>
      </c>
      <c r="H5463" s="20"/>
      <c r="I5463" s="20" t="s">
        <v>15917</v>
      </c>
      <c r="J5463" s="20" t="s">
        <v>15922</v>
      </c>
      <c r="K5463" s="20" t="s">
        <v>7109</v>
      </c>
      <c r="L5463" s="20" t="s">
        <v>4279</v>
      </c>
      <c r="M5463" s="20" t="s">
        <v>7116</v>
      </c>
      <c r="N5463" s="20" t="s">
        <v>15902</v>
      </c>
      <c r="O5463" s="20" t="s">
        <v>15922</v>
      </c>
      <c r="P5463" s="201" t="n">
        <v>43730</v>
      </c>
      <c r="Q5463" s="201" t="n">
        <v>43763</v>
      </c>
      <c r="R5463" s="20" t="n">
        <v>1</v>
      </c>
      <c r="S5463" s="20" t="s">
        <v>7130</v>
      </c>
      <c r="T5463" s="20" t="n">
        <v>185.5126053</v>
      </c>
      <c r="U5463" s="20" t="n">
        <v>128.70710158</v>
      </c>
      <c r="V5463" s="20" t="n">
        <v>242.31810902</v>
      </c>
      <c r="W5463" s="20" t="s">
        <v>11510</v>
      </c>
      <c r="X5463" s="35"/>
      <c r="Y5463" s="35" t="n">
        <v>0</v>
      </c>
      <c r="Z5463" s="35" t="n">
        <v>1</v>
      </c>
      <c r="AE5463" s="94" t="e">
        <f aca="false" t="array" ref="AE5463:AK5463">_xlfn.torow(_xlfn.unique(_xlfn._xlws.filter(cat_table[Subsector],$E5463=cat_table[Sector],"")))</f>
        <v>#NAME?</v>
      </c>
      <c r="AF5463" s="94" t="e">
        <v>#NAME?</v>
      </c>
      <c r="AG5463" s="94" t="e">
        <v>#NAME?</v>
      </c>
      <c r="AH5463" s="94" t="e">
        <v>#NAME?</v>
      </c>
      <c r="AI5463" s="94" t="e">
        <v>#NAME?</v>
      </c>
      <c r="AJ5463" s="94" t="e">
        <v>#NAME?</v>
      </c>
      <c r="AK5463" s="94" t="e">
        <v>#NAME?</v>
      </c>
      <c r="AO5463" s="94" t="e">
        <f aca="false" t="array" ref="AO5463:AT5463">_xlfn.torow(_xlfn.unique(_xlfn._xlws.filter(cat_table[Sub-subsector],($E5463=cat_table[Sector])*($F5463=cat_table[Subsector]),"")))</f>
        <v>#NAME?</v>
      </c>
      <c r="AP5463" s="94" t="e">
        <v>#NAME?</v>
      </c>
      <c r="AQ5463" s="94" t="e">
        <v>#NAME?</v>
      </c>
      <c r="AR5463" s="94" t="e">
        <v>#NAME?</v>
      </c>
      <c r="AS5463" s="94" t="e">
        <v>#NAME?</v>
      </c>
      <c r="AT5463" s="94" t="e">
        <v>#NAME?</v>
      </c>
    </row>
    <row r="5464" customFormat="false" ht="15" hidden="false" customHeight="true" outlineLevel="0" collapsed="false">
      <c r="A5464" s="20" t="s">
        <v>16515</v>
      </c>
      <c r="B5464" s="20" t="str">
        <f aca="false">INDEX(Table2[], MATCH(L5464, Location_ID!$D$2:$D$3098, 0), 1)</f>
        <v>dd446140-7036-4902-a85d-64fe4a405f7d</v>
      </c>
      <c r="C5464" s="20" t="s">
        <v>1585</v>
      </c>
      <c r="D5464" s="230" t="s">
        <v>354</v>
      </c>
      <c r="E5464" s="20" t="s">
        <v>7134</v>
      </c>
      <c r="F5464" s="20" t="s">
        <v>7135</v>
      </c>
      <c r="G5464" s="20" t="s">
        <v>7591</v>
      </c>
      <c r="H5464" s="20"/>
      <c r="I5464" s="20" t="s">
        <v>15917</v>
      </c>
      <c r="J5464" s="20" t="s">
        <v>15918</v>
      </c>
      <c r="K5464" s="20" t="s">
        <v>7109</v>
      </c>
      <c r="L5464" s="20" t="s">
        <v>4281</v>
      </c>
      <c r="M5464" s="20" t="s">
        <v>7116</v>
      </c>
      <c r="N5464" s="20" t="s">
        <v>15902</v>
      </c>
      <c r="O5464" s="20" t="s">
        <v>15918</v>
      </c>
      <c r="P5464" s="201" t="n">
        <v>43730</v>
      </c>
      <c r="Q5464" s="201" t="n">
        <v>43763</v>
      </c>
      <c r="R5464" s="20" t="n">
        <v>1</v>
      </c>
      <c r="S5464" s="20" t="s">
        <v>7130</v>
      </c>
      <c r="T5464" s="20" t="n">
        <v>43.075876</v>
      </c>
      <c r="U5464" s="20" t="n">
        <v>26.72529538</v>
      </c>
      <c r="V5464" s="20" t="n">
        <v>59.42645662</v>
      </c>
      <c r="W5464" s="20" t="s">
        <v>11510</v>
      </c>
      <c r="X5464" s="35"/>
      <c r="Y5464" s="35" t="n">
        <v>0</v>
      </c>
      <c r="Z5464" s="35" t="n">
        <v>1</v>
      </c>
      <c r="AE5464" s="94" t="e">
        <f aca="false" t="array" ref="AE5464:AK5464">_xlfn.torow(_xlfn.unique(_xlfn._xlws.filter(cat_table[Subsector],$E5464=cat_table[Sector],"")))</f>
        <v>#NAME?</v>
      </c>
      <c r="AF5464" s="94" t="e">
        <v>#NAME?</v>
      </c>
      <c r="AG5464" s="94" t="e">
        <v>#NAME?</v>
      </c>
      <c r="AH5464" s="94" t="e">
        <v>#NAME?</v>
      </c>
      <c r="AI5464" s="94" t="e">
        <v>#NAME?</v>
      </c>
      <c r="AJ5464" s="94" t="e">
        <v>#NAME?</v>
      </c>
      <c r="AK5464" s="94" t="e">
        <v>#NAME?</v>
      </c>
      <c r="AO5464" s="94" t="e">
        <f aca="false" t="array" ref="AO5464:AT5464">_xlfn.torow(_xlfn.unique(_xlfn._xlws.filter(cat_table[Sub-subsector],($E5464=cat_table[Sector])*($F5464=cat_table[Subsector]),"")))</f>
        <v>#NAME?</v>
      </c>
      <c r="AP5464" s="94" t="e">
        <v>#NAME?</v>
      </c>
      <c r="AQ5464" s="94" t="e">
        <v>#NAME?</v>
      </c>
      <c r="AR5464" s="94" t="e">
        <v>#NAME?</v>
      </c>
      <c r="AS5464" s="94" t="e">
        <v>#NAME?</v>
      </c>
      <c r="AT5464" s="94" t="e">
        <v>#NAME?</v>
      </c>
    </row>
    <row r="5465" customFormat="false" ht="15" hidden="false" customHeight="true" outlineLevel="0" collapsed="false">
      <c r="A5465" s="20" t="s">
        <v>16516</v>
      </c>
      <c r="B5465" s="20" t="str">
        <f aca="false">INDEX(Table2[], MATCH(L5465, Location_ID!$D$2:$D$3098, 0), 1)</f>
        <v>d76e3dfd-7148-473d-a457-83656b756572</v>
      </c>
      <c r="C5465" s="20" t="s">
        <v>1585</v>
      </c>
      <c r="D5465" s="230" t="s">
        <v>354</v>
      </c>
      <c r="E5465" s="20" t="s">
        <v>7134</v>
      </c>
      <c r="F5465" s="20" t="s">
        <v>7135</v>
      </c>
      <c r="G5465" s="20" t="s">
        <v>7591</v>
      </c>
      <c r="H5465" s="20"/>
      <c r="I5465" s="20" t="s">
        <v>15917</v>
      </c>
      <c r="J5465" s="20" t="s">
        <v>15927</v>
      </c>
      <c r="K5465" s="20" t="s">
        <v>7109</v>
      </c>
      <c r="L5465" s="20" t="s">
        <v>4283</v>
      </c>
      <c r="M5465" s="20" t="s">
        <v>7116</v>
      </c>
      <c r="N5465" s="20" t="s">
        <v>15902</v>
      </c>
      <c r="O5465" s="20" t="s">
        <v>15927</v>
      </c>
      <c r="P5465" s="201" t="n">
        <v>43730</v>
      </c>
      <c r="Q5465" s="201" t="n">
        <v>43763</v>
      </c>
      <c r="R5465" s="20" t="n">
        <v>1</v>
      </c>
      <c r="S5465" s="20" t="s">
        <v>7130</v>
      </c>
      <c r="T5465" s="20" t="n">
        <v>239.5543957</v>
      </c>
      <c r="U5465" s="20" t="n">
        <v>156.02466549</v>
      </c>
      <c r="V5465" s="20" t="n">
        <v>323.08412591</v>
      </c>
      <c r="W5465" s="20" t="s">
        <v>11510</v>
      </c>
      <c r="X5465" s="35"/>
      <c r="Y5465" s="35" t="n">
        <v>0</v>
      </c>
      <c r="Z5465" s="35" t="n">
        <v>1</v>
      </c>
      <c r="AE5465" s="94" t="e">
        <f aca="false" t="array" ref="AE5465:AK5465">_xlfn.torow(_xlfn.unique(_xlfn._xlws.filter(cat_table[Subsector],$E5465=cat_table[Sector],"")))</f>
        <v>#NAME?</v>
      </c>
      <c r="AF5465" s="94" t="e">
        <v>#NAME?</v>
      </c>
      <c r="AG5465" s="94" t="e">
        <v>#NAME?</v>
      </c>
      <c r="AH5465" s="94" t="e">
        <v>#NAME?</v>
      </c>
      <c r="AI5465" s="94" t="e">
        <v>#NAME?</v>
      </c>
      <c r="AJ5465" s="94" t="e">
        <v>#NAME?</v>
      </c>
      <c r="AK5465" s="94" t="e">
        <v>#NAME?</v>
      </c>
      <c r="AO5465" s="94" t="e">
        <f aca="false" t="array" ref="AO5465:AT5465">_xlfn.torow(_xlfn.unique(_xlfn._xlws.filter(cat_table[Sub-subsector],($E5465=cat_table[Sector])*($F5465=cat_table[Subsector]),"")))</f>
        <v>#NAME?</v>
      </c>
      <c r="AP5465" s="94" t="e">
        <v>#NAME?</v>
      </c>
      <c r="AQ5465" s="94" t="e">
        <v>#NAME?</v>
      </c>
      <c r="AR5465" s="94" t="e">
        <v>#NAME?</v>
      </c>
      <c r="AS5465" s="94" t="e">
        <v>#NAME?</v>
      </c>
      <c r="AT5465" s="94" t="e">
        <v>#NAME?</v>
      </c>
    </row>
    <row r="5466" customFormat="false" ht="15" hidden="false" customHeight="true" outlineLevel="0" collapsed="false">
      <c r="A5466" s="20" t="s">
        <v>16517</v>
      </c>
      <c r="B5466" s="20" t="str">
        <f aca="false">INDEX(Table2[], MATCH(L5466, Location_ID!$D$2:$D$3098, 0), 1)</f>
        <v>c159e242-f6f1-42cd-9d00-d4f55459a390</v>
      </c>
      <c r="C5466" s="20" t="s">
        <v>1585</v>
      </c>
      <c r="D5466" s="230" t="s">
        <v>354</v>
      </c>
      <c r="E5466" s="20" t="s">
        <v>7134</v>
      </c>
      <c r="F5466" s="20" t="s">
        <v>7135</v>
      </c>
      <c r="G5466" s="20" t="s">
        <v>7591</v>
      </c>
      <c r="H5466" s="20"/>
      <c r="I5466" s="20" t="s">
        <v>15917</v>
      </c>
      <c r="J5466" s="20" t="s">
        <v>15918</v>
      </c>
      <c r="K5466" s="20" t="s">
        <v>7109</v>
      </c>
      <c r="L5466" s="20" t="s">
        <v>4285</v>
      </c>
      <c r="M5466" s="20" t="s">
        <v>7116</v>
      </c>
      <c r="N5466" s="20" t="s">
        <v>15902</v>
      </c>
      <c r="O5466" s="20" t="s">
        <v>15918</v>
      </c>
      <c r="P5466" s="201" t="n">
        <v>43730</v>
      </c>
      <c r="Q5466" s="201" t="n">
        <v>43763</v>
      </c>
      <c r="R5466" s="20" t="n">
        <v>1</v>
      </c>
      <c r="S5466" s="20" t="s">
        <v>7130</v>
      </c>
      <c r="T5466" s="20" t="n">
        <v>33.52074163</v>
      </c>
      <c r="U5466" s="20" t="n">
        <v>16.7680775</v>
      </c>
      <c r="V5466" s="20" t="n">
        <v>50.27340576</v>
      </c>
      <c r="W5466" s="20" t="s">
        <v>11510</v>
      </c>
      <c r="X5466" s="35"/>
      <c r="Y5466" s="35" t="n">
        <v>0</v>
      </c>
      <c r="Z5466" s="35" t="n">
        <v>1</v>
      </c>
      <c r="AE5466" s="94" t="e">
        <f aca="false" t="array" ref="AE5466:AK5466">_xlfn.torow(_xlfn.unique(_xlfn._xlws.filter(cat_table[Subsector],$E5466=cat_table[Sector],"")))</f>
        <v>#NAME?</v>
      </c>
      <c r="AF5466" s="94" t="e">
        <v>#NAME?</v>
      </c>
      <c r="AG5466" s="94" t="e">
        <v>#NAME?</v>
      </c>
      <c r="AH5466" s="94" t="e">
        <v>#NAME?</v>
      </c>
      <c r="AI5466" s="94" t="e">
        <v>#NAME?</v>
      </c>
      <c r="AJ5466" s="94" t="e">
        <v>#NAME?</v>
      </c>
      <c r="AK5466" s="94" t="e">
        <v>#NAME?</v>
      </c>
      <c r="AO5466" s="94" t="e">
        <f aca="false" t="array" ref="AO5466:AT5466">_xlfn.torow(_xlfn.unique(_xlfn._xlws.filter(cat_table[Sub-subsector],($E5466=cat_table[Sector])*($F5466=cat_table[Subsector]),"")))</f>
        <v>#NAME?</v>
      </c>
      <c r="AP5466" s="94" t="e">
        <v>#NAME?</v>
      </c>
      <c r="AQ5466" s="94" t="e">
        <v>#NAME?</v>
      </c>
      <c r="AR5466" s="94" t="e">
        <v>#NAME?</v>
      </c>
      <c r="AS5466" s="94" t="e">
        <v>#NAME?</v>
      </c>
      <c r="AT5466" s="94" t="e">
        <v>#NAME?</v>
      </c>
    </row>
    <row r="5467" customFormat="false" ht="15" hidden="false" customHeight="true" outlineLevel="0" collapsed="false">
      <c r="A5467" s="20" t="s">
        <v>16518</v>
      </c>
      <c r="B5467" s="20" t="str">
        <f aca="false">INDEX(Table2[], MATCH(L5467, Location_ID!$D$2:$D$3098, 0), 1)</f>
        <v>3ed0b8fa-2e51-457a-8e4b-fac1c17f7761</v>
      </c>
      <c r="C5467" s="20" t="s">
        <v>1585</v>
      </c>
      <c r="D5467" s="230" t="s">
        <v>354</v>
      </c>
      <c r="E5467" s="20" t="s">
        <v>7134</v>
      </c>
      <c r="F5467" s="20" t="s">
        <v>7135</v>
      </c>
      <c r="G5467" s="20" t="s">
        <v>7591</v>
      </c>
      <c r="H5467" s="20"/>
      <c r="I5467" s="20" t="s">
        <v>15917</v>
      </c>
      <c r="J5467" s="20" t="s">
        <v>15932</v>
      </c>
      <c r="K5467" s="20" t="s">
        <v>7109</v>
      </c>
      <c r="L5467" s="20" t="s">
        <v>4287</v>
      </c>
      <c r="M5467" s="20" t="s">
        <v>7116</v>
      </c>
      <c r="N5467" s="20" t="s">
        <v>15902</v>
      </c>
      <c r="O5467" s="20" t="s">
        <v>15932</v>
      </c>
      <c r="P5467" s="201" t="n">
        <v>43730</v>
      </c>
      <c r="Q5467" s="201" t="n">
        <v>43763</v>
      </c>
      <c r="R5467" s="20" t="n">
        <v>1</v>
      </c>
      <c r="S5467" s="20" t="s">
        <v>7130</v>
      </c>
      <c r="T5467" s="20" t="n">
        <v>22.88100189</v>
      </c>
      <c r="U5467" s="20" t="n">
        <v>10.36009061</v>
      </c>
      <c r="V5467" s="20" t="n">
        <v>35.40191317</v>
      </c>
      <c r="W5467" s="20" t="s">
        <v>11510</v>
      </c>
      <c r="X5467" s="35"/>
      <c r="Y5467" s="35" t="n">
        <v>0</v>
      </c>
      <c r="Z5467" s="35" t="n">
        <v>1</v>
      </c>
      <c r="AE5467" s="94" t="e">
        <f aca="false" t="array" ref="AE5467:AK5467">_xlfn.torow(_xlfn.unique(_xlfn._xlws.filter(cat_table[Subsector],$E5467=cat_table[Sector],"")))</f>
        <v>#NAME?</v>
      </c>
      <c r="AF5467" s="94" t="e">
        <v>#NAME?</v>
      </c>
      <c r="AG5467" s="94" t="e">
        <v>#NAME?</v>
      </c>
      <c r="AH5467" s="94" t="e">
        <v>#NAME?</v>
      </c>
      <c r="AI5467" s="94" t="e">
        <v>#NAME?</v>
      </c>
      <c r="AJ5467" s="94" t="e">
        <v>#NAME?</v>
      </c>
      <c r="AK5467" s="94" t="e">
        <v>#NAME?</v>
      </c>
      <c r="AO5467" s="94" t="e">
        <f aca="false" t="array" ref="AO5467:AT5467">_xlfn.torow(_xlfn.unique(_xlfn._xlws.filter(cat_table[Sub-subsector],($E5467=cat_table[Sector])*($F5467=cat_table[Subsector]),"")))</f>
        <v>#NAME?</v>
      </c>
      <c r="AP5467" s="94" t="e">
        <v>#NAME?</v>
      </c>
      <c r="AQ5467" s="94" t="e">
        <v>#NAME?</v>
      </c>
      <c r="AR5467" s="94" t="e">
        <v>#NAME?</v>
      </c>
      <c r="AS5467" s="94" t="e">
        <v>#NAME?</v>
      </c>
      <c r="AT5467" s="94" t="e">
        <v>#NAME?</v>
      </c>
    </row>
    <row r="5468" customFormat="false" ht="15" hidden="false" customHeight="true" outlineLevel="0" collapsed="false">
      <c r="A5468" s="20" t="s">
        <v>16519</v>
      </c>
      <c r="B5468" s="20" t="str">
        <f aca="false">INDEX(Table2[], MATCH(L5468, Location_ID!$D$2:$D$3098, 0), 1)</f>
        <v>7eb8446d-994a-4d28-b87e-9d80b613a2b2</v>
      </c>
      <c r="C5468" s="20" t="s">
        <v>1585</v>
      </c>
      <c r="D5468" s="230" t="s">
        <v>354</v>
      </c>
      <c r="E5468" s="20" t="s">
        <v>7134</v>
      </c>
      <c r="F5468" s="20" t="s">
        <v>7135</v>
      </c>
      <c r="G5468" s="20" t="s">
        <v>7591</v>
      </c>
      <c r="H5468" s="20"/>
      <c r="I5468" s="20" t="s">
        <v>15917</v>
      </c>
      <c r="J5468" s="20" t="s">
        <v>15925</v>
      </c>
      <c r="K5468" s="20" t="s">
        <v>7109</v>
      </c>
      <c r="L5468" s="20" t="s">
        <v>4289</v>
      </c>
      <c r="M5468" s="20" t="s">
        <v>7116</v>
      </c>
      <c r="N5468" s="20" t="s">
        <v>15902</v>
      </c>
      <c r="O5468" s="20" t="s">
        <v>15925</v>
      </c>
      <c r="P5468" s="201" t="n">
        <v>43730</v>
      </c>
      <c r="Q5468" s="201" t="n">
        <v>43763</v>
      </c>
      <c r="R5468" s="20" t="n">
        <v>1</v>
      </c>
      <c r="S5468" s="20" t="s">
        <v>7130</v>
      </c>
      <c r="T5468" s="20" t="n">
        <v>39.56736214</v>
      </c>
      <c r="U5468" s="20" t="n">
        <v>10.34991358</v>
      </c>
      <c r="V5468" s="20" t="n">
        <v>68.7848107</v>
      </c>
      <c r="W5468" s="20" t="s">
        <v>11510</v>
      </c>
      <c r="X5468" s="35"/>
      <c r="Y5468" s="35" t="n">
        <v>0</v>
      </c>
      <c r="Z5468" s="35" t="n">
        <v>1</v>
      </c>
      <c r="AE5468" s="94" t="e">
        <f aca="false" t="array" ref="AE5468:AK5468">_xlfn.torow(_xlfn.unique(_xlfn._xlws.filter(cat_table[Subsector],$E5468=cat_table[Sector],"")))</f>
        <v>#NAME?</v>
      </c>
      <c r="AF5468" s="94" t="e">
        <v>#NAME?</v>
      </c>
      <c r="AG5468" s="94" t="e">
        <v>#NAME?</v>
      </c>
      <c r="AH5468" s="94" t="e">
        <v>#NAME?</v>
      </c>
      <c r="AI5468" s="94" t="e">
        <v>#NAME?</v>
      </c>
      <c r="AJ5468" s="94" t="e">
        <v>#NAME?</v>
      </c>
      <c r="AK5468" s="94" t="e">
        <v>#NAME?</v>
      </c>
      <c r="AO5468" s="94" t="e">
        <f aca="false" t="array" ref="AO5468:AT5468">_xlfn.torow(_xlfn.unique(_xlfn._xlws.filter(cat_table[Sub-subsector],($E5468=cat_table[Sector])*($F5468=cat_table[Subsector]),"")))</f>
        <v>#NAME?</v>
      </c>
      <c r="AP5468" s="94" t="e">
        <v>#NAME?</v>
      </c>
      <c r="AQ5468" s="94" t="e">
        <v>#NAME?</v>
      </c>
      <c r="AR5468" s="94" t="e">
        <v>#NAME?</v>
      </c>
      <c r="AS5468" s="94" t="e">
        <v>#NAME?</v>
      </c>
      <c r="AT5468" s="94" t="e">
        <v>#NAME?</v>
      </c>
    </row>
    <row r="5469" customFormat="false" ht="15" hidden="false" customHeight="true" outlineLevel="0" collapsed="false">
      <c r="A5469" s="20" t="s">
        <v>16520</v>
      </c>
      <c r="B5469" s="20" t="str">
        <f aca="false">INDEX(Table2[], MATCH(L5469, Location_ID!$D$2:$D$3098, 0), 1)</f>
        <v>db78e1a7-1c92-489e-b96b-0199064223cb</v>
      </c>
      <c r="C5469" s="20" t="s">
        <v>1585</v>
      </c>
      <c r="D5469" s="230" t="s">
        <v>354</v>
      </c>
      <c r="E5469" s="20" t="s">
        <v>7134</v>
      </c>
      <c r="F5469" s="20" t="s">
        <v>7135</v>
      </c>
      <c r="G5469" s="20" t="s">
        <v>7591</v>
      </c>
      <c r="H5469" s="20"/>
      <c r="I5469" s="20" t="s">
        <v>15917</v>
      </c>
      <c r="J5469" s="20" t="s">
        <v>15918</v>
      </c>
      <c r="K5469" s="20" t="s">
        <v>7109</v>
      </c>
      <c r="L5469" s="20" t="s">
        <v>4291</v>
      </c>
      <c r="M5469" s="20" t="s">
        <v>7116</v>
      </c>
      <c r="N5469" s="20" t="s">
        <v>15902</v>
      </c>
      <c r="O5469" s="20" t="s">
        <v>15918</v>
      </c>
      <c r="P5469" s="201" t="n">
        <v>43730</v>
      </c>
      <c r="Q5469" s="201" t="n">
        <v>43763</v>
      </c>
      <c r="R5469" s="20" t="n">
        <v>1</v>
      </c>
      <c r="S5469" s="20" t="s">
        <v>7130</v>
      </c>
      <c r="T5469" s="20" t="n">
        <v>136.2708116</v>
      </c>
      <c r="U5469" s="20" t="n">
        <v>80.65713287</v>
      </c>
      <c r="V5469" s="20" t="n">
        <v>191.88449033</v>
      </c>
      <c r="W5469" s="20" t="s">
        <v>11510</v>
      </c>
      <c r="X5469" s="35"/>
      <c r="Y5469" s="35" t="n">
        <v>0</v>
      </c>
      <c r="Z5469" s="35" t="n">
        <v>1</v>
      </c>
      <c r="AE5469" s="94" t="e">
        <f aca="false" t="array" ref="AE5469:AK5469">_xlfn.torow(_xlfn.unique(_xlfn._xlws.filter(cat_table[Subsector],$E5469=cat_table[Sector],"")))</f>
        <v>#NAME?</v>
      </c>
      <c r="AF5469" s="94" t="e">
        <v>#NAME?</v>
      </c>
      <c r="AG5469" s="94" t="e">
        <v>#NAME?</v>
      </c>
      <c r="AH5469" s="94" t="e">
        <v>#NAME?</v>
      </c>
      <c r="AI5469" s="94" t="e">
        <v>#NAME?</v>
      </c>
      <c r="AJ5469" s="94" t="e">
        <v>#NAME?</v>
      </c>
      <c r="AK5469" s="94" t="e">
        <v>#NAME?</v>
      </c>
      <c r="AO5469" s="94" t="e">
        <f aca="false" t="array" ref="AO5469:AT5469">_xlfn.torow(_xlfn.unique(_xlfn._xlws.filter(cat_table[Sub-subsector],($E5469=cat_table[Sector])*($F5469=cat_table[Subsector]),"")))</f>
        <v>#NAME?</v>
      </c>
      <c r="AP5469" s="94" t="e">
        <v>#NAME?</v>
      </c>
      <c r="AQ5469" s="94" t="e">
        <v>#NAME?</v>
      </c>
      <c r="AR5469" s="94" t="e">
        <v>#NAME?</v>
      </c>
      <c r="AS5469" s="94" t="e">
        <v>#NAME?</v>
      </c>
      <c r="AT5469" s="94" t="e">
        <v>#NAME?</v>
      </c>
    </row>
    <row r="5470" customFormat="false" ht="15" hidden="false" customHeight="true" outlineLevel="0" collapsed="false">
      <c r="A5470" s="20" t="s">
        <v>16521</v>
      </c>
      <c r="B5470" s="20" t="str">
        <f aca="false">INDEX(Table2[], MATCH(L5470, Location_ID!$D$2:$D$3098, 0), 1)</f>
        <v>4f58d724-42e0-4a0e-b6ae-99a37794b82d</v>
      </c>
      <c r="C5470" s="20" t="s">
        <v>1585</v>
      </c>
      <c r="D5470" s="230" t="s">
        <v>354</v>
      </c>
      <c r="E5470" s="20" t="s">
        <v>7134</v>
      </c>
      <c r="F5470" s="20" t="s">
        <v>7135</v>
      </c>
      <c r="G5470" s="20" t="s">
        <v>7591</v>
      </c>
      <c r="H5470" s="20"/>
      <c r="I5470" s="20" t="s">
        <v>15917</v>
      </c>
      <c r="J5470" s="20" t="s">
        <v>15918</v>
      </c>
      <c r="K5470" s="20" t="s">
        <v>7109</v>
      </c>
      <c r="L5470" s="20" t="s">
        <v>4293</v>
      </c>
      <c r="M5470" s="20" t="s">
        <v>7116</v>
      </c>
      <c r="N5470" s="20" t="s">
        <v>15902</v>
      </c>
      <c r="O5470" s="20" t="s">
        <v>15918</v>
      </c>
      <c r="P5470" s="201" t="n">
        <v>43730</v>
      </c>
      <c r="Q5470" s="201" t="n">
        <v>43763</v>
      </c>
      <c r="R5470" s="20" t="n">
        <v>1</v>
      </c>
      <c r="S5470" s="20" t="s">
        <v>7130</v>
      </c>
      <c r="T5470" s="20" t="n">
        <v>17.63763971</v>
      </c>
      <c r="U5470" s="20" t="n">
        <v>1.43273541</v>
      </c>
      <c r="V5470" s="20" t="n">
        <v>33.84254401</v>
      </c>
      <c r="W5470" s="20" t="s">
        <v>11510</v>
      </c>
      <c r="X5470" s="35"/>
      <c r="Y5470" s="35" t="n">
        <v>0</v>
      </c>
      <c r="Z5470" s="35" t="n">
        <v>1</v>
      </c>
      <c r="AE5470" s="94" t="e">
        <f aca="false" t="array" ref="AE5470:AK5470">_xlfn.torow(_xlfn.unique(_xlfn._xlws.filter(cat_table[Subsector],$E5470=cat_table[Sector],"")))</f>
        <v>#NAME?</v>
      </c>
      <c r="AF5470" s="94" t="e">
        <v>#NAME?</v>
      </c>
      <c r="AG5470" s="94" t="e">
        <v>#NAME?</v>
      </c>
      <c r="AH5470" s="94" t="e">
        <v>#NAME?</v>
      </c>
      <c r="AI5470" s="94" t="e">
        <v>#NAME?</v>
      </c>
      <c r="AJ5470" s="94" t="e">
        <v>#NAME?</v>
      </c>
      <c r="AK5470" s="94" t="e">
        <v>#NAME?</v>
      </c>
      <c r="AO5470" s="94" t="e">
        <f aca="false" t="array" ref="AO5470:AT5470">_xlfn.torow(_xlfn.unique(_xlfn._xlws.filter(cat_table[Sub-subsector],($E5470=cat_table[Sector])*($F5470=cat_table[Subsector]),"")))</f>
        <v>#NAME?</v>
      </c>
      <c r="AP5470" s="94" t="e">
        <v>#NAME?</v>
      </c>
      <c r="AQ5470" s="94" t="e">
        <v>#NAME?</v>
      </c>
      <c r="AR5470" s="94" t="e">
        <v>#NAME?</v>
      </c>
      <c r="AS5470" s="94" t="e">
        <v>#NAME?</v>
      </c>
      <c r="AT5470" s="94" t="e">
        <v>#NAME?</v>
      </c>
    </row>
    <row r="5471" customFormat="false" ht="15" hidden="false" customHeight="true" outlineLevel="0" collapsed="false">
      <c r="A5471" s="20" t="s">
        <v>16522</v>
      </c>
      <c r="B5471" s="20" t="str">
        <f aca="false">INDEX(Table2[], MATCH(L5471, Location_ID!$D$2:$D$3098, 0), 1)</f>
        <v>0e5fe38c-5398-4036-a5cd-3e8fb84b86c3</v>
      </c>
      <c r="C5471" s="20" t="s">
        <v>1585</v>
      </c>
      <c r="D5471" s="230" t="s">
        <v>354</v>
      </c>
      <c r="E5471" s="20" t="s">
        <v>7134</v>
      </c>
      <c r="F5471" s="20" t="s">
        <v>7135</v>
      </c>
      <c r="G5471" s="20" t="s">
        <v>7591</v>
      </c>
      <c r="H5471" s="20"/>
      <c r="I5471" s="20" t="s">
        <v>15917</v>
      </c>
      <c r="J5471" s="20" t="s">
        <v>15918</v>
      </c>
      <c r="K5471" s="20" t="s">
        <v>7109</v>
      </c>
      <c r="L5471" s="20" t="s">
        <v>4295</v>
      </c>
      <c r="M5471" s="20" t="s">
        <v>7116</v>
      </c>
      <c r="N5471" s="20" t="s">
        <v>15902</v>
      </c>
      <c r="O5471" s="20" t="s">
        <v>15918</v>
      </c>
      <c r="P5471" s="201" t="n">
        <v>43730</v>
      </c>
      <c r="Q5471" s="201" t="n">
        <v>43763</v>
      </c>
      <c r="R5471" s="20" t="n">
        <v>1</v>
      </c>
      <c r="S5471" s="20" t="s">
        <v>7130</v>
      </c>
      <c r="T5471" s="20" t="n">
        <v>119.244646</v>
      </c>
      <c r="U5471" s="20" t="n">
        <v>71.01864666</v>
      </c>
      <c r="V5471" s="20" t="n">
        <v>167.47064534</v>
      </c>
      <c r="W5471" s="20" t="s">
        <v>11510</v>
      </c>
      <c r="X5471" s="35"/>
      <c r="Y5471" s="35" t="n">
        <v>0</v>
      </c>
      <c r="Z5471" s="35" t="n">
        <v>1</v>
      </c>
      <c r="AE5471" s="94" t="e">
        <f aca="false" t="array" ref="AE5471:AK5471">_xlfn.torow(_xlfn.unique(_xlfn._xlws.filter(cat_table[Subsector],$E5471=cat_table[Sector],"")))</f>
        <v>#NAME?</v>
      </c>
      <c r="AF5471" s="94" t="e">
        <v>#NAME?</v>
      </c>
      <c r="AG5471" s="94" t="e">
        <v>#NAME?</v>
      </c>
      <c r="AH5471" s="94" t="e">
        <v>#NAME?</v>
      </c>
      <c r="AI5471" s="94" t="e">
        <v>#NAME?</v>
      </c>
      <c r="AJ5471" s="94" t="e">
        <v>#NAME?</v>
      </c>
      <c r="AK5471" s="94" t="e">
        <v>#NAME?</v>
      </c>
      <c r="AO5471" s="94" t="e">
        <f aca="false" t="array" ref="AO5471:AT5471">_xlfn.torow(_xlfn.unique(_xlfn._xlws.filter(cat_table[Sub-subsector],($E5471=cat_table[Sector])*($F5471=cat_table[Subsector]),"")))</f>
        <v>#NAME?</v>
      </c>
      <c r="AP5471" s="94" t="e">
        <v>#NAME?</v>
      </c>
      <c r="AQ5471" s="94" t="e">
        <v>#NAME?</v>
      </c>
      <c r="AR5471" s="94" t="e">
        <v>#NAME?</v>
      </c>
      <c r="AS5471" s="94" t="e">
        <v>#NAME?</v>
      </c>
      <c r="AT5471" s="94" t="e">
        <v>#NAME?</v>
      </c>
    </row>
    <row r="5472" customFormat="false" ht="15" hidden="false" customHeight="true" outlineLevel="0" collapsed="false">
      <c r="A5472" s="20" t="s">
        <v>16523</v>
      </c>
      <c r="B5472" s="20" t="str">
        <f aca="false">INDEX(Table2[], MATCH(L5472, Location_ID!$D$2:$D$3098, 0), 1)</f>
        <v>45810cb8-bc9a-423b-acd6-9cd9e173d523</v>
      </c>
      <c r="C5472" s="20" t="s">
        <v>1585</v>
      </c>
      <c r="D5472" s="230" t="s">
        <v>354</v>
      </c>
      <c r="E5472" s="20" t="s">
        <v>7134</v>
      </c>
      <c r="F5472" s="20" t="s">
        <v>7135</v>
      </c>
      <c r="G5472" s="20" t="s">
        <v>7591</v>
      </c>
      <c r="H5472" s="20"/>
      <c r="I5472" s="20" t="s">
        <v>15917</v>
      </c>
      <c r="J5472" s="20" t="s">
        <v>15932</v>
      </c>
      <c r="K5472" s="20" t="s">
        <v>7109</v>
      </c>
      <c r="L5472" s="20" t="s">
        <v>4297</v>
      </c>
      <c r="M5472" s="20" t="s">
        <v>7116</v>
      </c>
      <c r="N5472" s="20" t="s">
        <v>15902</v>
      </c>
      <c r="O5472" s="20" t="s">
        <v>15932</v>
      </c>
      <c r="P5472" s="201" t="n">
        <v>43730</v>
      </c>
      <c r="Q5472" s="201" t="n">
        <v>43763</v>
      </c>
      <c r="R5472" s="20" t="n">
        <v>1</v>
      </c>
      <c r="S5472" s="20" t="s">
        <v>7130</v>
      </c>
      <c r="T5472" s="20" t="n">
        <v>33.4848652</v>
      </c>
      <c r="U5472" s="20" t="n">
        <v>19.03611077</v>
      </c>
      <c r="V5472" s="20" t="n">
        <v>47.93361963</v>
      </c>
      <c r="W5472" s="20" t="s">
        <v>11510</v>
      </c>
      <c r="X5472" s="35"/>
      <c r="Y5472" s="35" t="n">
        <v>0</v>
      </c>
      <c r="Z5472" s="35" t="n">
        <v>1</v>
      </c>
      <c r="AE5472" s="94" t="e">
        <f aca="false" t="array" ref="AE5472:AK5472">_xlfn.torow(_xlfn.unique(_xlfn._xlws.filter(cat_table[Subsector],$E5472=cat_table[Sector],"")))</f>
        <v>#NAME?</v>
      </c>
      <c r="AF5472" s="94" t="e">
        <v>#NAME?</v>
      </c>
      <c r="AG5472" s="94" t="e">
        <v>#NAME?</v>
      </c>
      <c r="AH5472" s="94" t="e">
        <v>#NAME?</v>
      </c>
      <c r="AI5472" s="94" t="e">
        <v>#NAME?</v>
      </c>
      <c r="AJ5472" s="94" t="e">
        <v>#NAME?</v>
      </c>
      <c r="AK5472" s="94" t="e">
        <v>#NAME?</v>
      </c>
      <c r="AO5472" s="94" t="e">
        <f aca="false" t="array" ref="AO5472:AT5472">_xlfn.torow(_xlfn.unique(_xlfn._xlws.filter(cat_table[Sub-subsector],($E5472=cat_table[Sector])*($F5472=cat_table[Subsector]),"")))</f>
        <v>#NAME?</v>
      </c>
      <c r="AP5472" s="94" t="e">
        <v>#NAME?</v>
      </c>
      <c r="AQ5472" s="94" t="e">
        <v>#NAME?</v>
      </c>
      <c r="AR5472" s="94" t="e">
        <v>#NAME?</v>
      </c>
      <c r="AS5472" s="94" t="e">
        <v>#NAME?</v>
      </c>
      <c r="AT5472" s="94" t="e">
        <v>#NAME?</v>
      </c>
    </row>
    <row r="5473" customFormat="false" ht="15" hidden="false" customHeight="true" outlineLevel="0" collapsed="false">
      <c r="A5473" s="20" t="s">
        <v>16524</v>
      </c>
      <c r="B5473" s="20" t="str">
        <f aca="false">INDEX(Table2[], MATCH(L5473, Location_ID!$D$2:$D$3098, 0), 1)</f>
        <v>45149b8b-f046-49a1-83e9-6b2938bcdf33</v>
      </c>
      <c r="C5473" s="20" t="s">
        <v>1585</v>
      </c>
      <c r="D5473" s="230" t="s">
        <v>354</v>
      </c>
      <c r="E5473" s="20" t="s">
        <v>7134</v>
      </c>
      <c r="F5473" s="20" t="s">
        <v>7135</v>
      </c>
      <c r="G5473" s="20" t="s">
        <v>7591</v>
      </c>
      <c r="H5473" s="20"/>
      <c r="I5473" s="20" t="s">
        <v>15917</v>
      </c>
      <c r="J5473" s="20" t="s">
        <v>15918</v>
      </c>
      <c r="K5473" s="20" t="s">
        <v>7109</v>
      </c>
      <c r="L5473" s="20" t="s">
        <v>4299</v>
      </c>
      <c r="M5473" s="20" t="s">
        <v>7116</v>
      </c>
      <c r="N5473" s="20" t="s">
        <v>15902</v>
      </c>
      <c r="O5473" s="20" t="s">
        <v>15918</v>
      </c>
      <c r="P5473" s="201" t="n">
        <v>43730</v>
      </c>
      <c r="Q5473" s="201" t="n">
        <v>43763</v>
      </c>
      <c r="R5473" s="20" t="n">
        <v>1</v>
      </c>
      <c r="S5473" s="20" t="s">
        <v>7130</v>
      </c>
      <c r="T5473" s="20" t="n">
        <v>66.8934686</v>
      </c>
      <c r="U5473" s="20" t="n">
        <v>24.80737301</v>
      </c>
      <c r="V5473" s="20" t="n">
        <v>108.97956419</v>
      </c>
      <c r="W5473" s="20" t="s">
        <v>11510</v>
      </c>
      <c r="X5473" s="35"/>
      <c r="Y5473" s="35" t="n">
        <v>0</v>
      </c>
      <c r="Z5473" s="35" t="n">
        <v>1</v>
      </c>
      <c r="AE5473" s="94" t="e">
        <f aca="false" t="array" ref="AE5473:AK5473">_xlfn.torow(_xlfn.unique(_xlfn._xlws.filter(cat_table[Subsector],$E5473=cat_table[Sector],"")))</f>
        <v>#NAME?</v>
      </c>
      <c r="AF5473" s="94" t="e">
        <v>#NAME?</v>
      </c>
      <c r="AG5473" s="94" t="e">
        <v>#NAME?</v>
      </c>
      <c r="AH5473" s="94" t="e">
        <v>#NAME?</v>
      </c>
      <c r="AI5473" s="94" t="e">
        <v>#NAME?</v>
      </c>
      <c r="AJ5473" s="94" t="e">
        <v>#NAME?</v>
      </c>
      <c r="AK5473" s="94" t="e">
        <v>#NAME?</v>
      </c>
      <c r="AO5473" s="94" t="e">
        <f aca="false" t="array" ref="AO5473:AT5473">_xlfn.torow(_xlfn.unique(_xlfn._xlws.filter(cat_table[Sub-subsector],($E5473=cat_table[Sector])*($F5473=cat_table[Subsector]),"")))</f>
        <v>#NAME?</v>
      </c>
      <c r="AP5473" s="94" t="e">
        <v>#NAME?</v>
      </c>
      <c r="AQ5473" s="94" t="e">
        <v>#NAME?</v>
      </c>
      <c r="AR5473" s="94" t="e">
        <v>#NAME?</v>
      </c>
      <c r="AS5473" s="94" t="e">
        <v>#NAME?</v>
      </c>
      <c r="AT5473" s="94" t="e">
        <v>#NAME?</v>
      </c>
    </row>
    <row r="5474" customFormat="false" ht="15" hidden="false" customHeight="true" outlineLevel="0" collapsed="false">
      <c r="A5474" s="20" t="s">
        <v>16525</v>
      </c>
      <c r="B5474" s="20" t="str">
        <f aca="false">INDEX(Table2[], MATCH(L5474, Location_ID!$D$2:$D$3098, 0), 1)</f>
        <v>95cc4d41-0591-4624-a9d7-9b92ce061342</v>
      </c>
      <c r="C5474" s="20" t="s">
        <v>1585</v>
      </c>
      <c r="D5474" s="230" t="s">
        <v>354</v>
      </c>
      <c r="E5474" s="20" t="s">
        <v>7134</v>
      </c>
      <c r="F5474" s="20" t="s">
        <v>7135</v>
      </c>
      <c r="G5474" s="20" t="s">
        <v>7591</v>
      </c>
      <c r="H5474" s="20"/>
      <c r="I5474" s="20" t="s">
        <v>15917</v>
      </c>
      <c r="J5474" s="20" t="s">
        <v>15918</v>
      </c>
      <c r="K5474" s="20" t="s">
        <v>7109</v>
      </c>
      <c r="L5474" s="20" t="s">
        <v>4301</v>
      </c>
      <c r="M5474" s="20" t="s">
        <v>7116</v>
      </c>
      <c r="N5474" s="20" t="s">
        <v>15902</v>
      </c>
      <c r="O5474" s="20" t="s">
        <v>15918</v>
      </c>
      <c r="P5474" s="201" t="n">
        <v>43730</v>
      </c>
      <c r="Q5474" s="201" t="n">
        <v>43763</v>
      </c>
      <c r="R5474" s="20" t="n">
        <v>1</v>
      </c>
      <c r="S5474" s="20" t="s">
        <v>7130</v>
      </c>
      <c r="T5474" s="20" t="n">
        <v>58.02287986</v>
      </c>
      <c r="U5474" s="20" t="n">
        <v>36.37045619</v>
      </c>
      <c r="V5474" s="20" t="n">
        <v>79.67530353</v>
      </c>
      <c r="W5474" s="20" t="s">
        <v>11510</v>
      </c>
      <c r="X5474" s="35"/>
      <c r="Y5474" s="35" t="n">
        <v>0</v>
      </c>
      <c r="Z5474" s="35" t="n">
        <v>1</v>
      </c>
      <c r="AE5474" s="94" t="e">
        <f aca="false" t="array" ref="AE5474:AK5474">_xlfn.torow(_xlfn.unique(_xlfn._xlws.filter(cat_table[Subsector],$E5474=cat_table[Sector],"")))</f>
        <v>#NAME?</v>
      </c>
      <c r="AF5474" s="94" t="e">
        <v>#NAME?</v>
      </c>
      <c r="AG5474" s="94" t="e">
        <v>#NAME?</v>
      </c>
      <c r="AH5474" s="94" t="e">
        <v>#NAME?</v>
      </c>
      <c r="AI5474" s="94" t="e">
        <v>#NAME?</v>
      </c>
      <c r="AJ5474" s="94" t="e">
        <v>#NAME?</v>
      </c>
      <c r="AK5474" s="94" t="e">
        <v>#NAME?</v>
      </c>
      <c r="AO5474" s="94" t="e">
        <f aca="false" t="array" ref="AO5474:AT5474">_xlfn.torow(_xlfn.unique(_xlfn._xlws.filter(cat_table[Sub-subsector],($E5474=cat_table[Sector])*($F5474=cat_table[Subsector]),"")))</f>
        <v>#NAME?</v>
      </c>
      <c r="AP5474" s="94" t="e">
        <v>#NAME?</v>
      </c>
      <c r="AQ5474" s="94" t="e">
        <v>#NAME?</v>
      </c>
      <c r="AR5474" s="94" t="e">
        <v>#NAME?</v>
      </c>
      <c r="AS5474" s="94" t="e">
        <v>#NAME?</v>
      </c>
      <c r="AT5474" s="94" t="e">
        <v>#NAME?</v>
      </c>
    </row>
    <row r="5475" customFormat="false" ht="15" hidden="false" customHeight="true" outlineLevel="0" collapsed="false">
      <c r="A5475" s="20" t="s">
        <v>16526</v>
      </c>
      <c r="B5475" s="20" t="str">
        <f aca="false">INDEX(Table2[], MATCH(L5475, Location_ID!$D$2:$D$3098, 0), 1)</f>
        <v>0b3efc73-a93a-4960-a98b-516fbf62f771</v>
      </c>
      <c r="C5475" s="20" t="s">
        <v>1585</v>
      </c>
      <c r="D5475" s="230" t="s">
        <v>354</v>
      </c>
      <c r="E5475" s="20" t="s">
        <v>7134</v>
      </c>
      <c r="F5475" s="20" t="s">
        <v>7135</v>
      </c>
      <c r="G5475" s="20" t="s">
        <v>7591</v>
      </c>
      <c r="H5475" s="20"/>
      <c r="I5475" s="20" t="s">
        <v>15917</v>
      </c>
      <c r="J5475" s="20" t="s">
        <v>15918</v>
      </c>
      <c r="K5475" s="20" t="s">
        <v>7109</v>
      </c>
      <c r="L5475" s="20" t="s">
        <v>4303</v>
      </c>
      <c r="M5475" s="20" t="s">
        <v>7116</v>
      </c>
      <c r="N5475" s="20" t="s">
        <v>15902</v>
      </c>
      <c r="O5475" s="20" t="s">
        <v>15918</v>
      </c>
      <c r="P5475" s="201" t="n">
        <v>43730</v>
      </c>
      <c r="Q5475" s="201" t="n">
        <v>43763</v>
      </c>
      <c r="R5475" s="20" t="n">
        <v>1</v>
      </c>
      <c r="S5475" s="20" t="s">
        <v>7130</v>
      </c>
      <c r="T5475" s="20" t="n">
        <v>14.65734028</v>
      </c>
      <c r="U5475" s="20" t="n">
        <v>0.9930688</v>
      </c>
      <c r="V5475" s="20" t="n">
        <v>28.32161176</v>
      </c>
      <c r="W5475" s="20" t="s">
        <v>11510</v>
      </c>
      <c r="X5475" s="35"/>
      <c r="Y5475" s="35" t="n">
        <v>0</v>
      </c>
      <c r="Z5475" s="35" t="n">
        <v>1</v>
      </c>
      <c r="AE5475" s="94" t="e">
        <f aca="false" t="array" ref="AE5475:AK5475">_xlfn.torow(_xlfn.unique(_xlfn._xlws.filter(cat_table[Subsector],$E5475=cat_table[Sector],"")))</f>
        <v>#NAME?</v>
      </c>
      <c r="AF5475" s="94" t="e">
        <v>#NAME?</v>
      </c>
      <c r="AG5475" s="94" t="e">
        <v>#NAME?</v>
      </c>
      <c r="AH5475" s="94" t="e">
        <v>#NAME?</v>
      </c>
      <c r="AI5475" s="94" t="e">
        <v>#NAME?</v>
      </c>
      <c r="AJ5475" s="94" t="e">
        <v>#NAME?</v>
      </c>
      <c r="AK5475" s="94" t="e">
        <v>#NAME?</v>
      </c>
      <c r="AO5475" s="94" t="e">
        <f aca="false" t="array" ref="AO5475:AT5475">_xlfn.torow(_xlfn.unique(_xlfn._xlws.filter(cat_table[Sub-subsector],($E5475=cat_table[Sector])*($F5475=cat_table[Subsector]),"")))</f>
        <v>#NAME?</v>
      </c>
      <c r="AP5475" s="94" t="e">
        <v>#NAME?</v>
      </c>
      <c r="AQ5475" s="94" t="e">
        <v>#NAME?</v>
      </c>
      <c r="AR5475" s="94" t="e">
        <v>#NAME?</v>
      </c>
      <c r="AS5475" s="94" t="e">
        <v>#NAME?</v>
      </c>
      <c r="AT5475" s="94" t="e">
        <v>#NAME?</v>
      </c>
    </row>
    <row r="5476" customFormat="false" ht="15" hidden="false" customHeight="true" outlineLevel="0" collapsed="false">
      <c r="A5476" s="20" t="s">
        <v>16527</v>
      </c>
      <c r="B5476" s="20" t="str">
        <f aca="false">INDEX(Table2[], MATCH(L5476, Location_ID!$D$2:$D$3098, 0), 1)</f>
        <v>45d2ad0f-07cb-4af0-b408-10bc3c9ead9b</v>
      </c>
      <c r="C5476" s="20" t="s">
        <v>1585</v>
      </c>
      <c r="D5476" s="230" t="s">
        <v>354</v>
      </c>
      <c r="E5476" s="20" t="s">
        <v>7134</v>
      </c>
      <c r="F5476" s="20" t="s">
        <v>7135</v>
      </c>
      <c r="G5476" s="20" t="s">
        <v>7591</v>
      </c>
      <c r="H5476" s="20"/>
      <c r="I5476" s="20" t="s">
        <v>15917</v>
      </c>
      <c r="J5476" s="20" t="s">
        <v>15927</v>
      </c>
      <c r="K5476" s="20" t="s">
        <v>7109</v>
      </c>
      <c r="L5476" s="20" t="s">
        <v>4305</v>
      </c>
      <c r="M5476" s="20" t="s">
        <v>7116</v>
      </c>
      <c r="N5476" s="20" t="s">
        <v>15902</v>
      </c>
      <c r="O5476" s="20" t="s">
        <v>15927</v>
      </c>
      <c r="P5476" s="201" t="n">
        <v>43730</v>
      </c>
      <c r="Q5476" s="201" t="n">
        <v>43763</v>
      </c>
      <c r="R5476" s="20" t="n">
        <v>1</v>
      </c>
      <c r="S5476" s="20" t="s">
        <v>7130</v>
      </c>
      <c r="T5476" s="20" t="n">
        <v>14.44710686</v>
      </c>
      <c r="U5476" s="20" t="n">
        <v>3.25388394</v>
      </c>
      <c r="V5476" s="20" t="n">
        <v>25.64032978</v>
      </c>
      <c r="W5476" s="20" t="s">
        <v>11510</v>
      </c>
      <c r="X5476" s="35"/>
      <c r="Y5476" s="35" t="n">
        <v>0</v>
      </c>
      <c r="Z5476" s="35" t="n">
        <v>1</v>
      </c>
      <c r="AE5476" s="94" t="e">
        <f aca="false" t="array" ref="AE5476:AK5476">_xlfn.torow(_xlfn.unique(_xlfn._xlws.filter(cat_table[Subsector],$E5476=cat_table[Sector],"")))</f>
        <v>#NAME?</v>
      </c>
      <c r="AF5476" s="94" t="e">
        <v>#NAME?</v>
      </c>
      <c r="AG5476" s="94" t="e">
        <v>#NAME?</v>
      </c>
      <c r="AH5476" s="94" t="e">
        <v>#NAME?</v>
      </c>
      <c r="AI5476" s="94" t="e">
        <v>#NAME?</v>
      </c>
      <c r="AJ5476" s="94" t="e">
        <v>#NAME?</v>
      </c>
      <c r="AK5476" s="94" t="e">
        <v>#NAME?</v>
      </c>
      <c r="AO5476" s="94" t="e">
        <f aca="false" t="array" ref="AO5476:AT5476">_xlfn.torow(_xlfn.unique(_xlfn._xlws.filter(cat_table[Sub-subsector],($E5476=cat_table[Sector])*($F5476=cat_table[Subsector]),"")))</f>
        <v>#NAME?</v>
      </c>
      <c r="AP5476" s="94" t="e">
        <v>#NAME?</v>
      </c>
      <c r="AQ5476" s="94" t="e">
        <v>#NAME?</v>
      </c>
      <c r="AR5476" s="94" t="e">
        <v>#NAME?</v>
      </c>
      <c r="AS5476" s="94" t="e">
        <v>#NAME?</v>
      </c>
      <c r="AT5476" s="94" t="e">
        <v>#NAME?</v>
      </c>
    </row>
    <row r="5477" customFormat="false" ht="15" hidden="false" customHeight="true" outlineLevel="0" collapsed="false">
      <c r="A5477" s="20" t="s">
        <v>16528</v>
      </c>
      <c r="B5477" s="20" t="str">
        <f aca="false">INDEX(Table2[], MATCH(L5477, Location_ID!$D$2:$D$3098, 0), 1)</f>
        <v>7ec8a456-cabb-422e-8790-98cdad14ba2e</v>
      </c>
      <c r="C5477" s="20" t="s">
        <v>1585</v>
      </c>
      <c r="D5477" s="230" t="s">
        <v>354</v>
      </c>
      <c r="E5477" s="20" t="s">
        <v>7134</v>
      </c>
      <c r="F5477" s="20" t="s">
        <v>7135</v>
      </c>
      <c r="G5477" s="20" t="s">
        <v>7591</v>
      </c>
      <c r="H5477" s="20"/>
      <c r="I5477" s="20" t="s">
        <v>15917</v>
      </c>
      <c r="J5477" s="20" t="s">
        <v>15932</v>
      </c>
      <c r="K5477" s="20" t="s">
        <v>7109</v>
      </c>
      <c r="L5477" s="20" t="s">
        <v>4307</v>
      </c>
      <c r="M5477" s="20" t="s">
        <v>7116</v>
      </c>
      <c r="N5477" s="20" t="s">
        <v>15902</v>
      </c>
      <c r="O5477" s="20" t="s">
        <v>15932</v>
      </c>
      <c r="P5477" s="201" t="n">
        <v>43730</v>
      </c>
      <c r="Q5477" s="201" t="n">
        <v>43763</v>
      </c>
      <c r="R5477" s="20" t="n">
        <v>1</v>
      </c>
      <c r="S5477" s="20" t="s">
        <v>7130</v>
      </c>
      <c r="T5477" s="20" t="n">
        <v>12.53147776</v>
      </c>
      <c r="U5477" s="20" t="n">
        <v>-0.535342680000001</v>
      </c>
      <c r="V5477" s="20" t="n">
        <v>25.5982982</v>
      </c>
      <c r="W5477" s="20" t="s">
        <v>11510</v>
      </c>
      <c r="X5477" s="35"/>
      <c r="Y5477" s="35" t="n">
        <v>0</v>
      </c>
      <c r="Z5477" s="35" t="n">
        <v>1</v>
      </c>
      <c r="AE5477" s="94" t="e">
        <f aca="false" t="array" ref="AE5477:AK5477">_xlfn.torow(_xlfn.unique(_xlfn._xlws.filter(cat_table[Subsector],$E5477=cat_table[Sector],"")))</f>
        <v>#NAME?</v>
      </c>
      <c r="AF5477" s="94" t="e">
        <v>#NAME?</v>
      </c>
      <c r="AG5477" s="94" t="e">
        <v>#NAME?</v>
      </c>
      <c r="AH5477" s="94" t="e">
        <v>#NAME?</v>
      </c>
      <c r="AI5477" s="94" t="e">
        <v>#NAME?</v>
      </c>
      <c r="AJ5477" s="94" t="e">
        <v>#NAME?</v>
      </c>
      <c r="AK5477" s="94" t="e">
        <v>#NAME?</v>
      </c>
      <c r="AO5477" s="94" t="e">
        <f aca="false" t="array" ref="AO5477:AT5477">_xlfn.torow(_xlfn.unique(_xlfn._xlws.filter(cat_table[Sub-subsector],($E5477=cat_table[Sector])*($F5477=cat_table[Subsector]),"")))</f>
        <v>#NAME?</v>
      </c>
      <c r="AP5477" s="94" t="e">
        <v>#NAME?</v>
      </c>
      <c r="AQ5477" s="94" t="e">
        <v>#NAME?</v>
      </c>
      <c r="AR5477" s="94" t="e">
        <v>#NAME?</v>
      </c>
      <c r="AS5477" s="94" t="e">
        <v>#NAME?</v>
      </c>
      <c r="AT5477" s="94" t="e">
        <v>#NAME?</v>
      </c>
    </row>
    <row r="5478" customFormat="false" ht="15" hidden="false" customHeight="true" outlineLevel="0" collapsed="false">
      <c r="A5478" s="20" t="s">
        <v>16529</v>
      </c>
      <c r="B5478" s="20" t="str">
        <f aca="false">INDEX(Table2[], MATCH(L5478, Location_ID!$D$2:$D$3098, 0), 1)</f>
        <v>370ae0c3-e213-4574-a635-84dfddc7cb5d</v>
      </c>
      <c r="C5478" s="20" t="s">
        <v>1585</v>
      </c>
      <c r="D5478" s="230" t="s">
        <v>354</v>
      </c>
      <c r="E5478" s="20" t="s">
        <v>7134</v>
      </c>
      <c r="F5478" s="20" t="s">
        <v>7135</v>
      </c>
      <c r="G5478" s="20" t="s">
        <v>7591</v>
      </c>
      <c r="H5478" s="20"/>
      <c r="I5478" s="20" t="s">
        <v>15917</v>
      </c>
      <c r="J5478" s="20" t="s">
        <v>15918</v>
      </c>
      <c r="K5478" s="20" t="s">
        <v>7109</v>
      </c>
      <c r="L5478" s="20" t="s">
        <v>4309</v>
      </c>
      <c r="M5478" s="20" t="s">
        <v>7116</v>
      </c>
      <c r="N5478" s="20" t="s">
        <v>15902</v>
      </c>
      <c r="O5478" s="20" t="s">
        <v>15918</v>
      </c>
      <c r="P5478" s="201" t="n">
        <v>43730</v>
      </c>
      <c r="Q5478" s="201" t="n">
        <v>43763</v>
      </c>
      <c r="R5478" s="20" t="n">
        <v>1</v>
      </c>
      <c r="S5478" s="20" t="s">
        <v>7130</v>
      </c>
      <c r="T5478" s="20" t="n">
        <v>44.34082042</v>
      </c>
      <c r="U5478" s="20" t="n">
        <v>26.54336803</v>
      </c>
      <c r="V5478" s="20" t="n">
        <v>62.13827281</v>
      </c>
      <c r="W5478" s="20" t="s">
        <v>11510</v>
      </c>
      <c r="X5478" s="35"/>
      <c r="Y5478" s="35" t="n">
        <v>0</v>
      </c>
      <c r="Z5478" s="35" t="n">
        <v>1</v>
      </c>
      <c r="AE5478" s="94" t="e">
        <f aca="false" t="array" ref="AE5478:AK5478">_xlfn.torow(_xlfn.unique(_xlfn._xlws.filter(cat_table[Subsector],$E5478=cat_table[Sector],"")))</f>
        <v>#NAME?</v>
      </c>
      <c r="AF5478" s="94" t="e">
        <v>#NAME?</v>
      </c>
      <c r="AG5478" s="94" t="e">
        <v>#NAME?</v>
      </c>
      <c r="AH5478" s="94" t="e">
        <v>#NAME?</v>
      </c>
      <c r="AI5478" s="94" t="e">
        <v>#NAME?</v>
      </c>
      <c r="AJ5478" s="94" t="e">
        <v>#NAME?</v>
      </c>
      <c r="AK5478" s="94" t="e">
        <v>#NAME?</v>
      </c>
      <c r="AO5478" s="94" t="e">
        <f aca="false" t="array" ref="AO5478:AT5478">_xlfn.torow(_xlfn.unique(_xlfn._xlws.filter(cat_table[Sub-subsector],($E5478=cat_table[Sector])*($F5478=cat_table[Subsector]),"")))</f>
        <v>#NAME?</v>
      </c>
      <c r="AP5478" s="94" t="e">
        <v>#NAME?</v>
      </c>
      <c r="AQ5478" s="94" t="e">
        <v>#NAME?</v>
      </c>
      <c r="AR5478" s="94" t="e">
        <v>#NAME?</v>
      </c>
      <c r="AS5478" s="94" t="e">
        <v>#NAME?</v>
      </c>
      <c r="AT5478" s="94" t="e">
        <v>#NAME?</v>
      </c>
    </row>
    <row r="5479" customFormat="false" ht="15" hidden="false" customHeight="true" outlineLevel="0" collapsed="false">
      <c r="A5479" s="20" t="s">
        <v>16530</v>
      </c>
      <c r="B5479" s="20" t="str">
        <f aca="false">INDEX(Table2[], MATCH(L5479, Location_ID!$D$2:$D$3098, 0), 1)</f>
        <v>dc886a8c-cf1d-43c9-9284-eae621b7d075</v>
      </c>
      <c r="C5479" s="20" t="s">
        <v>1585</v>
      </c>
      <c r="D5479" s="230" t="s">
        <v>354</v>
      </c>
      <c r="E5479" s="20" t="s">
        <v>7134</v>
      </c>
      <c r="F5479" s="20" t="s">
        <v>7135</v>
      </c>
      <c r="G5479" s="20" t="s">
        <v>7591</v>
      </c>
      <c r="H5479" s="20"/>
      <c r="I5479" s="20" t="s">
        <v>15917</v>
      </c>
      <c r="J5479" s="20" t="s">
        <v>15932</v>
      </c>
      <c r="K5479" s="20" t="s">
        <v>7109</v>
      </c>
      <c r="L5479" s="20" t="s">
        <v>4311</v>
      </c>
      <c r="M5479" s="20" t="s">
        <v>7116</v>
      </c>
      <c r="N5479" s="20" t="s">
        <v>15902</v>
      </c>
      <c r="O5479" s="20" t="s">
        <v>15932</v>
      </c>
      <c r="P5479" s="201" t="n">
        <v>43730</v>
      </c>
      <c r="Q5479" s="201" t="n">
        <v>43763</v>
      </c>
      <c r="R5479" s="20" t="n">
        <v>1</v>
      </c>
      <c r="S5479" s="20" t="s">
        <v>7130</v>
      </c>
      <c r="T5479" s="20" t="n">
        <v>17.63307678</v>
      </c>
      <c r="U5479" s="20" t="n">
        <v>6.05295774</v>
      </c>
      <c r="V5479" s="20" t="n">
        <v>29.21319582</v>
      </c>
      <c r="W5479" s="20" t="s">
        <v>11510</v>
      </c>
      <c r="X5479" s="35"/>
      <c r="Y5479" s="35" t="n">
        <v>0</v>
      </c>
      <c r="Z5479" s="35" t="n">
        <v>1</v>
      </c>
      <c r="AE5479" s="94" t="e">
        <f aca="false" t="array" ref="AE5479:AK5479">_xlfn.torow(_xlfn.unique(_xlfn._xlws.filter(cat_table[Subsector],$E5479=cat_table[Sector],"")))</f>
        <v>#NAME?</v>
      </c>
      <c r="AF5479" s="94" t="e">
        <v>#NAME?</v>
      </c>
      <c r="AG5479" s="94" t="e">
        <v>#NAME?</v>
      </c>
      <c r="AH5479" s="94" t="e">
        <v>#NAME?</v>
      </c>
      <c r="AI5479" s="94" t="e">
        <v>#NAME?</v>
      </c>
      <c r="AJ5479" s="94" t="e">
        <v>#NAME?</v>
      </c>
      <c r="AK5479" s="94" t="e">
        <v>#NAME?</v>
      </c>
      <c r="AO5479" s="94" t="e">
        <f aca="false" t="array" ref="AO5479:AT5479">_xlfn.torow(_xlfn.unique(_xlfn._xlws.filter(cat_table[Sub-subsector],($E5479=cat_table[Sector])*($F5479=cat_table[Subsector]),"")))</f>
        <v>#NAME?</v>
      </c>
      <c r="AP5479" s="94" t="e">
        <v>#NAME?</v>
      </c>
      <c r="AQ5479" s="94" t="e">
        <v>#NAME?</v>
      </c>
      <c r="AR5479" s="94" t="e">
        <v>#NAME?</v>
      </c>
      <c r="AS5479" s="94" t="e">
        <v>#NAME?</v>
      </c>
      <c r="AT5479" s="94" t="e">
        <v>#NAME?</v>
      </c>
    </row>
    <row r="5480" customFormat="false" ht="15" hidden="false" customHeight="true" outlineLevel="0" collapsed="false">
      <c r="A5480" s="20" t="s">
        <v>16531</v>
      </c>
      <c r="B5480" s="20" t="str">
        <f aca="false">INDEX(Table2[], MATCH(L5480, Location_ID!$D$2:$D$3098, 0), 1)</f>
        <v>fd9ef81a-1284-4c21-aec6-1babce26e106</v>
      </c>
      <c r="C5480" s="20" t="s">
        <v>1585</v>
      </c>
      <c r="D5480" s="230" t="s">
        <v>354</v>
      </c>
      <c r="E5480" s="20" t="s">
        <v>7134</v>
      </c>
      <c r="F5480" s="20" t="s">
        <v>7135</v>
      </c>
      <c r="G5480" s="20" t="s">
        <v>7591</v>
      </c>
      <c r="H5480" s="20"/>
      <c r="I5480" s="20" t="s">
        <v>15917</v>
      </c>
      <c r="J5480" s="20" t="s">
        <v>15918</v>
      </c>
      <c r="K5480" s="20" t="s">
        <v>7109</v>
      </c>
      <c r="L5480" s="20" t="s">
        <v>4313</v>
      </c>
      <c r="M5480" s="20" t="s">
        <v>7116</v>
      </c>
      <c r="N5480" s="20" t="s">
        <v>15902</v>
      </c>
      <c r="O5480" s="20" t="s">
        <v>15918</v>
      </c>
      <c r="P5480" s="201" t="n">
        <v>43730</v>
      </c>
      <c r="Q5480" s="201" t="n">
        <v>43763</v>
      </c>
      <c r="R5480" s="20" t="n">
        <v>1</v>
      </c>
      <c r="S5480" s="20" t="s">
        <v>7130</v>
      </c>
      <c r="T5480" s="20" t="n">
        <v>95.08256686</v>
      </c>
      <c r="U5480" s="20" t="n">
        <v>67.55357348</v>
      </c>
      <c r="V5480" s="20" t="n">
        <v>122.61156024</v>
      </c>
      <c r="W5480" s="20" t="s">
        <v>11510</v>
      </c>
      <c r="X5480" s="35"/>
      <c r="Y5480" s="35" t="n">
        <v>0</v>
      </c>
      <c r="Z5480" s="35" t="n">
        <v>1</v>
      </c>
      <c r="AE5480" s="94" t="e">
        <f aca="false" t="array" ref="AE5480:AK5480">_xlfn.torow(_xlfn.unique(_xlfn._xlws.filter(cat_table[Subsector],$E5480=cat_table[Sector],"")))</f>
        <v>#NAME?</v>
      </c>
      <c r="AF5480" s="94" t="e">
        <v>#NAME?</v>
      </c>
      <c r="AG5480" s="94" t="e">
        <v>#NAME?</v>
      </c>
      <c r="AH5480" s="94" t="e">
        <v>#NAME?</v>
      </c>
      <c r="AI5480" s="94" t="e">
        <v>#NAME?</v>
      </c>
      <c r="AJ5480" s="94" t="e">
        <v>#NAME?</v>
      </c>
      <c r="AK5480" s="94" t="e">
        <v>#NAME?</v>
      </c>
      <c r="AO5480" s="94" t="e">
        <f aca="false" t="array" ref="AO5480:AT5480">_xlfn.torow(_xlfn.unique(_xlfn._xlws.filter(cat_table[Sub-subsector],($E5480=cat_table[Sector])*($F5480=cat_table[Subsector]),"")))</f>
        <v>#NAME?</v>
      </c>
      <c r="AP5480" s="94" t="e">
        <v>#NAME?</v>
      </c>
      <c r="AQ5480" s="94" t="e">
        <v>#NAME?</v>
      </c>
      <c r="AR5480" s="94" t="e">
        <v>#NAME?</v>
      </c>
      <c r="AS5480" s="94" t="e">
        <v>#NAME?</v>
      </c>
      <c r="AT5480" s="94" t="e">
        <v>#NAME?</v>
      </c>
    </row>
    <row r="5481" customFormat="false" ht="15" hidden="false" customHeight="true" outlineLevel="0" collapsed="false">
      <c r="A5481" s="20" t="s">
        <v>16532</v>
      </c>
      <c r="B5481" s="20" t="str">
        <f aca="false">INDEX(Table2[], MATCH(L5481, Location_ID!$D$2:$D$3098, 0), 1)</f>
        <v>a43cc1f7-51a4-41da-98ab-4b24dc1793c3</v>
      </c>
      <c r="C5481" s="20" t="s">
        <v>1585</v>
      </c>
      <c r="D5481" s="230" t="s">
        <v>354</v>
      </c>
      <c r="E5481" s="20" t="s">
        <v>7134</v>
      </c>
      <c r="F5481" s="20" t="s">
        <v>7135</v>
      </c>
      <c r="G5481" s="20" t="s">
        <v>7591</v>
      </c>
      <c r="H5481" s="20"/>
      <c r="I5481" s="20" t="s">
        <v>15917</v>
      </c>
      <c r="J5481" s="20" t="s">
        <v>15932</v>
      </c>
      <c r="K5481" s="20" t="s">
        <v>7109</v>
      </c>
      <c r="L5481" s="20" t="s">
        <v>4315</v>
      </c>
      <c r="M5481" s="20" t="s">
        <v>7116</v>
      </c>
      <c r="N5481" s="20" t="s">
        <v>15902</v>
      </c>
      <c r="O5481" s="20" t="s">
        <v>15932</v>
      </c>
      <c r="P5481" s="201" t="n">
        <v>43730</v>
      </c>
      <c r="Q5481" s="201" t="n">
        <v>43763</v>
      </c>
      <c r="R5481" s="20" t="n">
        <v>1</v>
      </c>
      <c r="S5481" s="20" t="s">
        <v>7130</v>
      </c>
      <c r="T5481" s="20" t="n">
        <v>11.20573823</v>
      </c>
      <c r="U5481" s="20" t="n">
        <v>3.395297454</v>
      </c>
      <c r="V5481" s="20" t="n">
        <v>19.016179006</v>
      </c>
      <c r="W5481" s="20" t="s">
        <v>11510</v>
      </c>
      <c r="X5481" s="35"/>
      <c r="Y5481" s="35" t="n">
        <v>0</v>
      </c>
      <c r="Z5481" s="35" t="n">
        <v>1</v>
      </c>
      <c r="AE5481" s="94" t="e">
        <f aca="false" t="array" ref="AE5481:AK5481">_xlfn.torow(_xlfn.unique(_xlfn._xlws.filter(cat_table[Subsector],$E5481=cat_table[Sector],"")))</f>
        <v>#NAME?</v>
      </c>
      <c r="AF5481" s="94" t="e">
        <v>#NAME?</v>
      </c>
      <c r="AG5481" s="94" t="e">
        <v>#NAME?</v>
      </c>
      <c r="AH5481" s="94" t="e">
        <v>#NAME?</v>
      </c>
      <c r="AI5481" s="94" t="e">
        <v>#NAME?</v>
      </c>
      <c r="AJ5481" s="94" t="e">
        <v>#NAME?</v>
      </c>
      <c r="AK5481" s="94" t="e">
        <v>#NAME?</v>
      </c>
      <c r="AO5481" s="94" t="e">
        <f aca="false" t="array" ref="AO5481:AT5481">_xlfn.torow(_xlfn.unique(_xlfn._xlws.filter(cat_table[Sub-subsector],($E5481=cat_table[Sector])*($F5481=cat_table[Subsector]),"")))</f>
        <v>#NAME?</v>
      </c>
      <c r="AP5481" s="94" t="e">
        <v>#NAME?</v>
      </c>
      <c r="AQ5481" s="94" t="e">
        <v>#NAME?</v>
      </c>
      <c r="AR5481" s="94" t="e">
        <v>#NAME?</v>
      </c>
      <c r="AS5481" s="94" t="e">
        <v>#NAME?</v>
      </c>
      <c r="AT5481" s="94" t="e">
        <v>#NAME?</v>
      </c>
    </row>
    <row r="5482" customFormat="false" ht="15" hidden="false" customHeight="true" outlineLevel="0" collapsed="false">
      <c r="A5482" s="20" t="s">
        <v>16533</v>
      </c>
      <c r="B5482" s="20" t="str">
        <f aca="false">INDEX(Table2[], MATCH(L5482, Location_ID!$D$2:$D$3098, 0), 1)</f>
        <v>51634615-72b9-4596-8bcb-8ad661f1ccbf</v>
      </c>
      <c r="C5482" s="20" t="s">
        <v>1585</v>
      </c>
      <c r="D5482" s="230" t="s">
        <v>354</v>
      </c>
      <c r="E5482" s="20" t="s">
        <v>7134</v>
      </c>
      <c r="F5482" s="20" t="s">
        <v>7135</v>
      </c>
      <c r="G5482" s="20" t="s">
        <v>7591</v>
      </c>
      <c r="H5482" s="20"/>
      <c r="I5482" s="20" t="s">
        <v>15917</v>
      </c>
      <c r="J5482" s="20" t="s">
        <v>15922</v>
      </c>
      <c r="K5482" s="20" t="s">
        <v>7109</v>
      </c>
      <c r="L5482" s="20" t="s">
        <v>4317</v>
      </c>
      <c r="M5482" s="20" t="s">
        <v>7116</v>
      </c>
      <c r="N5482" s="20" t="s">
        <v>15902</v>
      </c>
      <c r="O5482" s="20" t="s">
        <v>15922</v>
      </c>
      <c r="P5482" s="201" t="n">
        <v>43730</v>
      </c>
      <c r="Q5482" s="201" t="n">
        <v>43763</v>
      </c>
      <c r="R5482" s="20" t="n">
        <v>1</v>
      </c>
      <c r="S5482" s="20" t="s">
        <v>7130</v>
      </c>
      <c r="T5482" s="20" t="n">
        <v>16.07783448</v>
      </c>
      <c r="U5482" s="20" t="n">
        <v>7.514747902</v>
      </c>
      <c r="V5482" s="20" t="n">
        <v>24.640921058</v>
      </c>
      <c r="W5482" s="20" t="s">
        <v>11510</v>
      </c>
      <c r="X5482" s="35"/>
      <c r="Y5482" s="35" t="n">
        <v>0</v>
      </c>
      <c r="Z5482" s="35" t="n">
        <v>1</v>
      </c>
      <c r="AE5482" s="94" t="e">
        <f aca="false" t="array" ref="AE5482:AK5482">_xlfn.torow(_xlfn.unique(_xlfn._xlws.filter(cat_table[Subsector],$E5482=cat_table[Sector],"")))</f>
        <v>#NAME?</v>
      </c>
      <c r="AF5482" s="94" t="e">
        <v>#NAME?</v>
      </c>
      <c r="AG5482" s="94" t="e">
        <v>#NAME?</v>
      </c>
      <c r="AH5482" s="94" t="e">
        <v>#NAME?</v>
      </c>
      <c r="AI5482" s="94" t="e">
        <v>#NAME?</v>
      </c>
      <c r="AJ5482" s="94" t="e">
        <v>#NAME?</v>
      </c>
      <c r="AK5482" s="94" t="e">
        <v>#NAME?</v>
      </c>
      <c r="AO5482" s="94" t="e">
        <f aca="false" t="array" ref="AO5482:AT5482">_xlfn.torow(_xlfn.unique(_xlfn._xlws.filter(cat_table[Sub-subsector],($E5482=cat_table[Sector])*($F5482=cat_table[Subsector]),"")))</f>
        <v>#NAME?</v>
      </c>
      <c r="AP5482" s="94" t="e">
        <v>#NAME?</v>
      </c>
      <c r="AQ5482" s="94" t="e">
        <v>#NAME?</v>
      </c>
      <c r="AR5482" s="94" t="e">
        <v>#NAME?</v>
      </c>
      <c r="AS5482" s="94" t="e">
        <v>#NAME?</v>
      </c>
      <c r="AT5482" s="94" t="e">
        <v>#NAME?</v>
      </c>
    </row>
    <row r="5483" customFormat="false" ht="15" hidden="false" customHeight="true" outlineLevel="0" collapsed="false">
      <c r="A5483" s="20" t="s">
        <v>16534</v>
      </c>
      <c r="B5483" s="20" t="str">
        <f aca="false">INDEX(Table2[], MATCH(L5483, Location_ID!$D$2:$D$3098, 0), 1)</f>
        <v>59d90227-4ed9-4e32-bd1f-8eda59dc3a86</v>
      </c>
      <c r="C5483" s="20" t="s">
        <v>1585</v>
      </c>
      <c r="D5483" s="230" t="s">
        <v>354</v>
      </c>
      <c r="E5483" s="20" t="s">
        <v>7134</v>
      </c>
      <c r="F5483" s="20" t="s">
        <v>7135</v>
      </c>
      <c r="G5483" s="20" t="s">
        <v>7591</v>
      </c>
      <c r="H5483" s="20"/>
      <c r="I5483" s="20" t="s">
        <v>15917</v>
      </c>
      <c r="J5483" s="20" t="s">
        <v>15922</v>
      </c>
      <c r="K5483" s="20" t="s">
        <v>7109</v>
      </c>
      <c r="L5483" s="20" t="s">
        <v>4319</v>
      </c>
      <c r="M5483" s="20" t="s">
        <v>7116</v>
      </c>
      <c r="N5483" s="20" t="s">
        <v>15902</v>
      </c>
      <c r="O5483" s="20" t="s">
        <v>15922</v>
      </c>
      <c r="P5483" s="201" t="n">
        <v>43730</v>
      </c>
      <c r="Q5483" s="201" t="n">
        <v>43763</v>
      </c>
      <c r="R5483" s="20" t="n">
        <v>1</v>
      </c>
      <c r="S5483" s="20" t="s">
        <v>7130</v>
      </c>
      <c r="T5483" s="20" t="n">
        <v>133.49176</v>
      </c>
      <c r="U5483" s="20" t="n">
        <v>78.02864626</v>
      </c>
      <c r="V5483" s="20" t="n">
        <v>188.95487374</v>
      </c>
      <c r="W5483" s="20" t="s">
        <v>11510</v>
      </c>
      <c r="X5483" s="35"/>
      <c r="Y5483" s="35" t="n">
        <v>0</v>
      </c>
      <c r="Z5483" s="35" t="n">
        <v>1</v>
      </c>
      <c r="AE5483" s="94" t="e">
        <f aca="false" t="array" ref="AE5483:AK5483">_xlfn.torow(_xlfn.unique(_xlfn._xlws.filter(cat_table[Subsector],$E5483=cat_table[Sector],"")))</f>
        <v>#NAME?</v>
      </c>
      <c r="AF5483" s="94" t="e">
        <v>#NAME?</v>
      </c>
      <c r="AG5483" s="94" t="e">
        <v>#NAME?</v>
      </c>
      <c r="AH5483" s="94" t="e">
        <v>#NAME?</v>
      </c>
      <c r="AI5483" s="94" t="e">
        <v>#NAME?</v>
      </c>
      <c r="AJ5483" s="94" t="e">
        <v>#NAME?</v>
      </c>
      <c r="AK5483" s="94" t="e">
        <v>#NAME?</v>
      </c>
      <c r="AO5483" s="94" t="e">
        <f aca="false" t="array" ref="AO5483:AT5483">_xlfn.torow(_xlfn.unique(_xlfn._xlws.filter(cat_table[Sub-subsector],($E5483=cat_table[Sector])*($F5483=cat_table[Subsector]),"")))</f>
        <v>#NAME?</v>
      </c>
      <c r="AP5483" s="94" t="e">
        <v>#NAME?</v>
      </c>
      <c r="AQ5483" s="94" t="e">
        <v>#NAME?</v>
      </c>
      <c r="AR5483" s="94" t="e">
        <v>#NAME?</v>
      </c>
      <c r="AS5483" s="94" t="e">
        <v>#NAME?</v>
      </c>
      <c r="AT5483" s="94" t="e">
        <v>#NAME?</v>
      </c>
    </row>
    <row r="5484" customFormat="false" ht="15" hidden="false" customHeight="true" outlineLevel="0" collapsed="false">
      <c r="A5484" s="20" t="s">
        <v>16535</v>
      </c>
      <c r="B5484" s="20" t="str">
        <f aca="false">INDEX(Table2[], MATCH(L5484, Location_ID!$D$2:$D$3098, 0), 1)</f>
        <v>21e4a8b3-2321-42de-9b71-81661b12f952</v>
      </c>
      <c r="C5484" s="20" t="s">
        <v>1585</v>
      </c>
      <c r="D5484" s="230" t="s">
        <v>354</v>
      </c>
      <c r="E5484" s="20" t="s">
        <v>7134</v>
      </c>
      <c r="F5484" s="20" t="s">
        <v>7135</v>
      </c>
      <c r="G5484" s="20" t="s">
        <v>7591</v>
      </c>
      <c r="H5484" s="20"/>
      <c r="I5484" s="20" t="s">
        <v>15917</v>
      </c>
      <c r="J5484" s="20" t="s">
        <v>15932</v>
      </c>
      <c r="K5484" s="20" t="s">
        <v>7109</v>
      </c>
      <c r="L5484" s="20" t="s">
        <v>4321</v>
      </c>
      <c r="M5484" s="20" t="s">
        <v>7116</v>
      </c>
      <c r="N5484" s="20" t="s">
        <v>15902</v>
      </c>
      <c r="O5484" s="20" t="s">
        <v>15932</v>
      </c>
      <c r="P5484" s="201" t="n">
        <v>43730</v>
      </c>
      <c r="Q5484" s="201" t="n">
        <v>43763</v>
      </c>
      <c r="R5484" s="20" t="n">
        <v>1</v>
      </c>
      <c r="S5484" s="20" t="s">
        <v>7130</v>
      </c>
      <c r="T5484" s="20" t="n">
        <v>15.818796</v>
      </c>
      <c r="U5484" s="20" t="n">
        <v>2.36070632</v>
      </c>
      <c r="V5484" s="20" t="n">
        <v>29.27688568</v>
      </c>
      <c r="W5484" s="20" t="s">
        <v>11510</v>
      </c>
      <c r="X5484" s="35"/>
      <c r="Y5484" s="35" t="n">
        <v>0</v>
      </c>
      <c r="Z5484" s="35" t="n">
        <v>1</v>
      </c>
      <c r="AE5484" s="94" t="e">
        <f aca="false" t="array" ref="AE5484:AK5484">_xlfn.torow(_xlfn.unique(_xlfn._xlws.filter(cat_table[Subsector],$E5484=cat_table[Sector],"")))</f>
        <v>#NAME?</v>
      </c>
      <c r="AF5484" s="94" t="e">
        <v>#NAME?</v>
      </c>
      <c r="AG5484" s="94" t="e">
        <v>#NAME?</v>
      </c>
      <c r="AH5484" s="94" t="e">
        <v>#NAME?</v>
      </c>
      <c r="AI5484" s="94" t="e">
        <v>#NAME?</v>
      </c>
      <c r="AJ5484" s="94" t="e">
        <v>#NAME?</v>
      </c>
      <c r="AK5484" s="94" t="e">
        <v>#NAME?</v>
      </c>
      <c r="AO5484" s="94" t="e">
        <f aca="false" t="array" ref="AO5484:AT5484">_xlfn.torow(_xlfn.unique(_xlfn._xlws.filter(cat_table[Sub-subsector],($E5484=cat_table[Sector])*($F5484=cat_table[Subsector]),"")))</f>
        <v>#NAME?</v>
      </c>
      <c r="AP5484" s="94" t="e">
        <v>#NAME?</v>
      </c>
      <c r="AQ5484" s="94" t="e">
        <v>#NAME?</v>
      </c>
      <c r="AR5484" s="94" t="e">
        <v>#NAME?</v>
      </c>
      <c r="AS5484" s="94" t="e">
        <v>#NAME?</v>
      </c>
      <c r="AT5484" s="94" t="e">
        <v>#NAME?</v>
      </c>
    </row>
    <row r="5485" customFormat="false" ht="15" hidden="false" customHeight="true" outlineLevel="0" collapsed="false">
      <c r="A5485" s="20" t="s">
        <v>16536</v>
      </c>
      <c r="B5485" s="20" t="str">
        <f aca="false">INDEX(Table2[], MATCH(L5485, Location_ID!$D$2:$D$3098, 0), 1)</f>
        <v>7f93d6c7-f726-4dbf-831d-c97c831a73bb</v>
      </c>
      <c r="C5485" s="20" t="s">
        <v>1585</v>
      </c>
      <c r="D5485" s="230" t="s">
        <v>354</v>
      </c>
      <c r="E5485" s="20" t="s">
        <v>7134</v>
      </c>
      <c r="F5485" s="20" t="s">
        <v>7135</v>
      </c>
      <c r="G5485" s="20" t="s">
        <v>7591</v>
      </c>
      <c r="H5485" s="20"/>
      <c r="I5485" s="20" t="s">
        <v>15917</v>
      </c>
      <c r="J5485" s="20" t="s">
        <v>15932</v>
      </c>
      <c r="K5485" s="20" t="s">
        <v>7109</v>
      </c>
      <c r="L5485" s="20" t="s">
        <v>4323</v>
      </c>
      <c r="M5485" s="20" t="s">
        <v>7116</v>
      </c>
      <c r="N5485" s="20" t="s">
        <v>15902</v>
      </c>
      <c r="O5485" s="20" t="s">
        <v>15932</v>
      </c>
      <c r="P5485" s="201" t="n">
        <v>43730</v>
      </c>
      <c r="Q5485" s="201" t="n">
        <v>43763</v>
      </c>
      <c r="R5485" s="20" t="n">
        <v>1</v>
      </c>
      <c r="S5485" s="20" t="s">
        <v>7130</v>
      </c>
      <c r="T5485" s="20" t="n">
        <v>27.17889331</v>
      </c>
      <c r="U5485" s="20" t="n">
        <v>8.26041035</v>
      </c>
      <c r="V5485" s="20" t="n">
        <v>46.09737627</v>
      </c>
      <c r="W5485" s="20" t="s">
        <v>11510</v>
      </c>
      <c r="X5485" s="35"/>
      <c r="Y5485" s="35" t="n">
        <v>0</v>
      </c>
      <c r="Z5485" s="35" t="n">
        <v>1</v>
      </c>
      <c r="AE5485" s="94" t="e">
        <f aca="false" t="array" ref="AE5485:AK5485">_xlfn.torow(_xlfn.unique(_xlfn._xlws.filter(cat_table[Subsector],$E5485=cat_table[Sector],"")))</f>
        <v>#NAME?</v>
      </c>
      <c r="AF5485" s="94" t="e">
        <v>#NAME?</v>
      </c>
      <c r="AG5485" s="94" t="e">
        <v>#NAME?</v>
      </c>
      <c r="AH5485" s="94" t="e">
        <v>#NAME?</v>
      </c>
      <c r="AI5485" s="94" t="e">
        <v>#NAME?</v>
      </c>
      <c r="AJ5485" s="94" t="e">
        <v>#NAME?</v>
      </c>
      <c r="AK5485" s="94" t="e">
        <v>#NAME?</v>
      </c>
      <c r="AO5485" s="94" t="e">
        <f aca="false" t="array" ref="AO5485:AT5485">_xlfn.torow(_xlfn.unique(_xlfn._xlws.filter(cat_table[Sub-subsector],($E5485=cat_table[Sector])*($F5485=cat_table[Subsector]),"")))</f>
        <v>#NAME?</v>
      </c>
      <c r="AP5485" s="94" t="e">
        <v>#NAME?</v>
      </c>
      <c r="AQ5485" s="94" t="e">
        <v>#NAME?</v>
      </c>
      <c r="AR5485" s="94" t="e">
        <v>#NAME?</v>
      </c>
      <c r="AS5485" s="94" t="e">
        <v>#NAME?</v>
      </c>
      <c r="AT5485" s="94" t="e">
        <v>#NAME?</v>
      </c>
    </row>
    <row r="5486" customFormat="false" ht="15" hidden="false" customHeight="true" outlineLevel="0" collapsed="false">
      <c r="A5486" s="20" t="s">
        <v>16537</v>
      </c>
      <c r="B5486" s="20" t="str">
        <f aca="false">INDEX(Table2[], MATCH(L5486, Location_ID!$D$2:$D$3098, 0), 1)</f>
        <v>1a4bc664-2217-4177-b911-2953dfcda897</v>
      </c>
      <c r="C5486" s="20" t="s">
        <v>1585</v>
      </c>
      <c r="D5486" s="230" t="s">
        <v>354</v>
      </c>
      <c r="E5486" s="20" t="s">
        <v>7134</v>
      </c>
      <c r="F5486" s="20" t="s">
        <v>7135</v>
      </c>
      <c r="G5486" s="20" t="s">
        <v>7591</v>
      </c>
      <c r="H5486" s="20"/>
      <c r="I5486" s="20" t="s">
        <v>15917</v>
      </c>
      <c r="J5486" s="20" t="s">
        <v>15918</v>
      </c>
      <c r="K5486" s="20" t="s">
        <v>7109</v>
      </c>
      <c r="L5486" s="20" t="s">
        <v>4325</v>
      </c>
      <c r="M5486" s="20" t="s">
        <v>7116</v>
      </c>
      <c r="N5486" s="20" t="s">
        <v>15902</v>
      </c>
      <c r="O5486" s="20" t="s">
        <v>15918</v>
      </c>
      <c r="P5486" s="201" t="n">
        <v>43730</v>
      </c>
      <c r="Q5486" s="201" t="n">
        <v>43763</v>
      </c>
      <c r="R5486" s="20" t="n">
        <v>1</v>
      </c>
      <c r="S5486" s="20" t="s">
        <v>7130</v>
      </c>
      <c r="T5486" s="20" t="n">
        <v>65.82041493</v>
      </c>
      <c r="U5486" s="20" t="n">
        <v>40.02576284</v>
      </c>
      <c r="V5486" s="20" t="n">
        <v>91.61506702</v>
      </c>
      <c r="W5486" s="20" t="s">
        <v>11510</v>
      </c>
      <c r="X5486" s="35"/>
      <c r="Y5486" s="35" t="n">
        <v>0</v>
      </c>
      <c r="Z5486" s="35" t="n">
        <v>1</v>
      </c>
      <c r="AE5486" s="94" t="e">
        <f aca="false" t="array" ref="AE5486:AK5486">_xlfn.torow(_xlfn.unique(_xlfn._xlws.filter(cat_table[Subsector],$E5486=cat_table[Sector],"")))</f>
        <v>#NAME?</v>
      </c>
      <c r="AF5486" s="94" t="e">
        <v>#NAME?</v>
      </c>
      <c r="AG5486" s="94" t="e">
        <v>#NAME?</v>
      </c>
      <c r="AH5486" s="94" t="e">
        <v>#NAME?</v>
      </c>
      <c r="AI5486" s="94" t="e">
        <v>#NAME?</v>
      </c>
      <c r="AJ5486" s="94" t="e">
        <v>#NAME?</v>
      </c>
      <c r="AK5486" s="94" t="e">
        <v>#NAME?</v>
      </c>
      <c r="AO5486" s="94" t="e">
        <f aca="false" t="array" ref="AO5486:AT5486">_xlfn.torow(_xlfn.unique(_xlfn._xlws.filter(cat_table[Sub-subsector],($E5486=cat_table[Sector])*($F5486=cat_table[Subsector]),"")))</f>
        <v>#NAME?</v>
      </c>
      <c r="AP5486" s="94" t="e">
        <v>#NAME?</v>
      </c>
      <c r="AQ5486" s="94" t="e">
        <v>#NAME?</v>
      </c>
      <c r="AR5486" s="94" t="e">
        <v>#NAME?</v>
      </c>
      <c r="AS5486" s="94" t="e">
        <v>#NAME?</v>
      </c>
      <c r="AT5486" s="94" t="e">
        <v>#NAME?</v>
      </c>
    </row>
    <row r="5487" customFormat="false" ht="15" hidden="false" customHeight="true" outlineLevel="0" collapsed="false">
      <c r="A5487" s="20" t="s">
        <v>16538</v>
      </c>
      <c r="B5487" s="20" t="str">
        <f aca="false">INDEX(Table2[], MATCH(L5487, Location_ID!$D$2:$D$3098, 0), 1)</f>
        <v>1bab6f91-a3d6-4cdc-b5be-ddd13df7aaf8</v>
      </c>
      <c r="C5487" s="20" t="s">
        <v>1585</v>
      </c>
      <c r="D5487" s="230" t="s">
        <v>354</v>
      </c>
      <c r="E5487" s="20" t="s">
        <v>7134</v>
      </c>
      <c r="F5487" s="20" t="s">
        <v>7135</v>
      </c>
      <c r="G5487" s="20" t="s">
        <v>7591</v>
      </c>
      <c r="H5487" s="20"/>
      <c r="I5487" s="20" t="s">
        <v>15917</v>
      </c>
      <c r="J5487" s="20" t="s">
        <v>15918</v>
      </c>
      <c r="K5487" s="20" t="s">
        <v>7109</v>
      </c>
      <c r="L5487" s="20" t="s">
        <v>4327</v>
      </c>
      <c r="M5487" s="20" t="s">
        <v>7116</v>
      </c>
      <c r="N5487" s="20" t="s">
        <v>15902</v>
      </c>
      <c r="O5487" s="20" t="s">
        <v>15918</v>
      </c>
      <c r="P5487" s="201" t="n">
        <v>43730</v>
      </c>
      <c r="Q5487" s="201" t="n">
        <v>43763</v>
      </c>
      <c r="R5487" s="20" t="n">
        <v>1</v>
      </c>
      <c r="S5487" s="20" t="s">
        <v>7130</v>
      </c>
      <c r="T5487" s="20" t="n">
        <v>91.99681137</v>
      </c>
      <c r="U5487" s="20" t="n">
        <v>60.5075378</v>
      </c>
      <c r="V5487" s="20" t="n">
        <v>123.48608494</v>
      </c>
      <c r="W5487" s="20" t="s">
        <v>11510</v>
      </c>
      <c r="X5487" s="35"/>
      <c r="Y5487" s="35" t="n">
        <v>0</v>
      </c>
      <c r="Z5487" s="35" t="n">
        <v>1</v>
      </c>
      <c r="AE5487" s="94" t="e">
        <f aca="false" t="array" ref="AE5487:AK5487">_xlfn.torow(_xlfn.unique(_xlfn._xlws.filter(cat_table[Subsector],$E5487=cat_table[Sector],"")))</f>
        <v>#NAME?</v>
      </c>
      <c r="AF5487" s="94" t="e">
        <v>#NAME?</v>
      </c>
      <c r="AG5487" s="94" t="e">
        <v>#NAME?</v>
      </c>
      <c r="AH5487" s="94" t="e">
        <v>#NAME?</v>
      </c>
      <c r="AI5487" s="94" t="e">
        <v>#NAME?</v>
      </c>
      <c r="AJ5487" s="94" t="e">
        <v>#NAME?</v>
      </c>
      <c r="AK5487" s="94" t="e">
        <v>#NAME?</v>
      </c>
      <c r="AO5487" s="94" t="e">
        <f aca="false" t="array" ref="AO5487:AT5487">_xlfn.torow(_xlfn.unique(_xlfn._xlws.filter(cat_table[Sub-subsector],($E5487=cat_table[Sector])*($F5487=cat_table[Subsector]),"")))</f>
        <v>#NAME?</v>
      </c>
      <c r="AP5487" s="94" t="e">
        <v>#NAME?</v>
      </c>
      <c r="AQ5487" s="94" t="e">
        <v>#NAME?</v>
      </c>
      <c r="AR5487" s="94" t="e">
        <v>#NAME?</v>
      </c>
      <c r="AS5487" s="94" t="e">
        <v>#NAME?</v>
      </c>
      <c r="AT5487" s="94" t="e">
        <v>#NAME?</v>
      </c>
    </row>
    <row r="5488" customFormat="false" ht="15" hidden="false" customHeight="true" outlineLevel="0" collapsed="false">
      <c r="A5488" s="20" t="s">
        <v>16539</v>
      </c>
      <c r="B5488" s="20" t="str">
        <f aca="false">INDEX(Table2[], MATCH(L5488, Location_ID!$D$2:$D$3098, 0), 1)</f>
        <v>2d340f94-d762-468c-a80b-1c96f1964a0f</v>
      </c>
      <c r="C5488" s="20" t="s">
        <v>1585</v>
      </c>
      <c r="D5488" s="230" t="s">
        <v>354</v>
      </c>
      <c r="E5488" s="20" t="s">
        <v>7134</v>
      </c>
      <c r="F5488" s="20" t="s">
        <v>7135</v>
      </c>
      <c r="G5488" s="20" t="s">
        <v>7591</v>
      </c>
      <c r="H5488" s="20"/>
      <c r="I5488" s="20" t="s">
        <v>15917</v>
      </c>
      <c r="J5488" s="20" t="s">
        <v>15932</v>
      </c>
      <c r="K5488" s="20" t="s">
        <v>7109</v>
      </c>
      <c r="L5488" s="20" t="s">
        <v>4329</v>
      </c>
      <c r="M5488" s="20" t="s">
        <v>7116</v>
      </c>
      <c r="N5488" s="20" t="s">
        <v>15902</v>
      </c>
      <c r="O5488" s="20" t="s">
        <v>15932</v>
      </c>
      <c r="P5488" s="201" t="n">
        <v>43730</v>
      </c>
      <c r="Q5488" s="201" t="n">
        <v>43763</v>
      </c>
      <c r="R5488" s="20" t="n">
        <v>1</v>
      </c>
      <c r="S5488" s="20" t="s">
        <v>7130</v>
      </c>
      <c r="T5488" s="20" t="n">
        <v>78.17346256</v>
      </c>
      <c r="U5488" s="20" t="n">
        <v>34.31365249</v>
      </c>
      <c r="V5488" s="20" t="n">
        <v>122.03327263</v>
      </c>
      <c r="W5488" s="20" t="s">
        <v>11510</v>
      </c>
      <c r="X5488" s="35"/>
      <c r="Y5488" s="35" t="n">
        <v>0</v>
      </c>
      <c r="Z5488" s="35" t="n">
        <v>1</v>
      </c>
      <c r="AE5488" s="94" t="e">
        <f aca="false" t="array" ref="AE5488:AK5488">_xlfn.torow(_xlfn.unique(_xlfn._xlws.filter(cat_table[Subsector],$E5488=cat_table[Sector],"")))</f>
        <v>#NAME?</v>
      </c>
      <c r="AF5488" s="94" t="e">
        <v>#NAME?</v>
      </c>
      <c r="AG5488" s="94" t="e">
        <v>#NAME?</v>
      </c>
      <c r="AH5488" s="94" t="e">
        <v>#NAME?</v>
      </c>
      <c r="AI5488" s="94" t="e">
        <v>#NAME?</v>
      </c>
      <c r="AJ5488" s="94" t="e">
        <v>#NAME?</v>
      </c>
      <c r="AK5488" s="94" t="e">
        <v>#NAME?</v>
      </c>
      <c r="AO5488" s="94" t="e">
        <f aca="false" t="array" ref="AO5488:AT5488">_xlfn.torow(_xlfn.unique(_xlfn._xlws.filter(cat_table[Sub-subsector],($E5488=cat_table[Sector])*($F5488=cat_table[Subsector]),"")))</f>
        <v>#NAME?</v>
      </c>
      <c r="AP5488" s="94" t="e">
        <v>#NAME?</v>
      </c>
      <c r="AQ5488" s="94" t="e">
        <v>#NAME?</v>
      </c>
      <c r="AR5488" s="94" t="e">
        <v>#NAME?</v>
      </c>
      <c r="AS5488" s="94" t="e">
        <v>#NAME?</v>
      </c>
      <c r="AT5488" s="94" t="e">
        <v>#NAME?</v>
      </c>
    </row>
    <row r="5489" customFormat="false" ht="15" hidden="false" customHeight="true" outlineLevel="0" collapsed="false">
      <c r="A5489" s="20" t="s">
        <v>16540</v>
      </c>
      <c r="B5489" s="20" t="str">
        <f aca="false">INDEX(Table2[], MATCH(L5489, Location_ID!$D$2:$D$3098, 0), 1)</f>
        <v>9500e19a-9733-40bf-9586-f7d95d16a1ed</v>
      </c>
      <c r="C5489" s="20" t="s">
        <v>1585</v>
      </c>
      <c r="D5489" s="230" t="s">
        <v>354</v>
      </c>
      <c r="E5489" s="20" t="s">
        <v>7134</v>
      </c>
      <c r="F5489" s="20" t="s">
        <v>7135</v>
      </c>
      <c r="G5489" s="20" t="s">
        <v>7591</v>
      </c>
      <c r="H5489" s="20"/>
      <c r="I5489" s="20" t="s">
        <v>15917</v>
      </c>
      <c r="J5489" s="20" t="s">
        <v>15918</v>
      </c>
      <c r="K5489" s="20" t="s">
        <v>7109</v>
      </c>
      <c r="L5489" s="20" t="s">
        <v>4331</v>
      </c>
      <c r="M5489" s="20" t="s">
        <v>7116</v>
      </c>
      <c r="N5489" s="20" t="s">
        <v>15902</v>
      </c>
      <c r="O5489" s="20" t="s">
        <v>15918</v>
      </c>
      <c r="P5489" s="201" t="n">
        <v>43730</v>
      </c>
      <c r="Q5489" s="201" t="n">
        <v>43763</v>
      </c>
      <c r="R5489" s="20" t="n">
        <v>1</v>
      </c>
      <c r="S5489" s="20" t="s">
        <v>7130</v>
      </c>
      <c r="T5489" s="20" t="n">
        <v>13.99302077</v>
      </c>
      <c r="U5489" s="20" t="n">
        <v>4.871818628</v>
      </c>
      <c r="V5489" s="20" t="n">
        <v>23.114222912</v>
      </c>
      <c r="W5489" s="20" t="s">
        <v>11510</v>
      </c>
      <c r="X5489" s="35"/>
      <c r="Y5489" s="35" t="n">
        <v>0</v>
      </c>
      <c r="Z5489" s="35" t="n">
        <v>1</v>
      </c>
      <c r="AE5489" s="94" t="e">
        <f aca="false" t="array" ref="AE5489:AK5489">_xlfn.torow(_xlfn.unique(_xlfn._xlws.filter(cat_table[Subsector],$E5489=cat_table[Sector],"")))</f>
        <v>#NAME?</v>
      </c>
      <c r="AF5489" s="94" t="e">
        <v>#NAME?</v>
      </c>
      <c r="AG5489" s="94" t="e">
        <v>#NAME?</v>
      </c>
      <c r="AH5489" s="94" t="e">
        <v>#NAME?</v>
      </c>
      <c r="AI5489" s="94" t="e">
        <v>#NAME?</v>
      </c>
      <c r="AJ5489" s="94" t="e">
        <v>#NAME?</v>
      </c>
      <c r="AK5489" s="94" t="e">
        <v>#NAME?</v>
      </c>
      <c r="AO5489" s="94" t="e">
        <f aca="false" t="array" ref="AO5489:AT5489">_xlfn.torow(_xlfn.unique(_xlfn._xlws.filter(cat_table[Sub-subsector],($E5489=cat_table[Sector])*($F5489=cat_table[Subsector]),"")))</f>
        <v>#NAME?</v>
      </c>
      <c r="AP5489" s="94" t="e">
        <v>#NAME?</v>
      </c>
      <c r="AQ5489" s="94" t="e">
        <v>#NAME?</v>
      </c>
      <c r="AR5489" s="94" t="e">
        <v>#NAME?</v>
      </c>
      <c r="AS5489" s="94" t="e">
        <v>#NAME?</v>
      </c>
      <c r="AT5489" s="94" t="e">
        <v>#NAME?</v>
      </c>
    </row>
    <row r="5490" customFormat="false" ht="15" hidden="false" customHeight="true" outlineLevel="0" collapsed="false">
      <c r="A5490" s="20" t="s">
        <v>16541</v>
      </c>
      <c r="B5490" s="20" t="str">
        <f aca="false">INDEX(Table2[], MATCH(L5490, Location_ID!$D$2:$D$3098, 0), 1)</f>
        <v>5b92bc08-8b59-4fb9-a392-0de10c01789c</v>
      </c>
      <c r="C5490" s="20" t="s">
        <v>1585</v>
      </c>
      <c r="D5490" s="230" t="s">
        <v>354</v>
      </c>
      <c r="E5490" s="20" t="s">
        <v>7134</v>
      </c>
      <c r="F5490" s="20" t="s">
        <v>7135</v>
      </c>
      <c r="G5490" s="20" t="s">
        <v>7591</v>
      </c>
      <c r="H5490" s="20"/>
      <c r="I5490" s="20" t="s">
        <v>15917</v>
      </c>
      <c r="J5490" s="20" t="s">
        <v>15918</v>
      </c>
      <c r="K5490" s="20" t="s">
        <v>7109</v>
      </c>
      <c r="L5490" s="20" t="s">
        <v>4333</v>
      </c>
      <c r="M5490" s="20" t="s">
        <v>7116</v>
      </c>
      <c r="N5490" s="20" t="s">
        <v>15902</v>
      </c>
      <c r="O5490" s="20" t="s">
        <v>15918</v>
      </c>
      <c r="P5490" s="201" t="n">
        <v>43730</v>
      </c>
      <c r="Q5490" s="201" t="n">
        <v>43763</v>
      </c>
      <c r="R5490" s="20" t="n">
        <v>1</v>
      </c>
      <c r="S5490" s="20" t="s">
        <v>7130</v>
      </c>
      <c r="T5490" s="20" t="n">
        <v>13.81655843</v>
      </c>
      <c r="U5490" s="20" t="n">
        <v>3.31517021</v>
      </c>
      <c r="V5490" s="20" t="n">
        <v>24.31794665</v>
      </c>
      <c r="W5490" s="20" t="s">
        <v>11510</v>
      </c>
      <c r="X5490" s="35"/>
      <c r="Y5490" s="35" t="n">
        <v>0</v>
      </c>
      <c r="Z5490" s="35" t="n">
        <v>1</v>
      </c>
      <c r="AE5490" s="94" t="e">
        <f aca="false" t="array" ref="AE5490:AK5490">_xlfn.torow(_xlfn.unique(_xlfn._xlws.filter(cat_table[Subsector],$E5490=cat_table[Sector],"")))</f>
        <v>#NAME?</v>
      </c>
      <c r="AF5490" s="94" t="e">
        <v>#NAME?</v>
      </c>
      <c r="AG5490" s="94" t="e">
        <v>#NAME?</v>
      </c>
      <c r="AH5490" s="94" t="e">
        <v>#NAME?</v>
      </c>
      <c r="AI5490" s="94" t="e">
        <v>#NAME?</v>
      </c>
      <c r="AJ5490" s="94" t="e">
        <v>#NAME?</v>
      </c>
      <c r="AK5490" s="94" t="e">
        <v>#NAME?</v>
      </c>
      <c r="AO5490" s="94" t="e">
        <f aca="false" t="array" ref="AO5490:AT5490">_xlfn.torow(_xlfn.unique(_xlfn._xlws.filter(cat_table[Sub-subsector],($E5490=cat_table[Sector])*($F5490=cat_table[Subsector]),"")))</f>
        <v>#NAME?</v>
      </c>
      <c r="AP5490" s="94" t="e">
        <v>#NAME?</v>
      </c>
      <c r="AQ5490" s="94" t="e">
        <v>#NAME?</v>
      </c>
      <c r="AR5490" s="94" t="e">
        <v>#NAME?</v>
      </c>
      <c r="AS5490" s="94" t="e">
        <v>#NAME?</v>
      </c>
      <c r="AT5490" s="94" t="e">
        <v>#NAME?</v>
      </c>
    </row>
    <row r="5491" customFormat="false" ht="15" hidden="false" customHeight="true" outlineLevel="0" collapsed="false">
      <c r="A5491" s="20" t="s">
        <v>16542</v>
      </c>
      <c r="B5491" s="20" t="str">
        <f aca="false">INDEX(Table2[], MATCH(L5491, Location_ID!$D$2:$D$3098, 0), 1)</f>
        <v>38a106ca-5f9a-43c5-88b7-c16ea7dda3f7</v>
      </c>
      <c r="C5491" s="20" t="s">
        <v>1585</v>
      </c>
      <c r="D5491" s="230" t="s">
        <v>354</v>
      </c>
      <c r="E5491" s="20" t="s">
        <v>7134</v>
      </c>
      <c r="F5491" s="20" t="s">
        <v>7135</v>
      </c>
      <c r="G5491" s="20" t="s">
        <v>7591</v>
      </c>
      <c r="H5491" s="20"/>
      <c r="I5491" s="20" t="s">
        <v>15917</v>
      </c>
      <c r="J5491" s="20" t="s">
        <v>15925</v>
      </c>
      <c r="K5491" s="20" t="s">
        <v>7109</v>
      </c>
      <c r="L5491" s="20" t="s">
        <v>4335</v>
      </c>
      <c r="M5491" s="20" t="s">
        <v>7116</v>
      </c>
      <c r="N5491" s="20" t="s">
        <v>15902</v>
      </c>
      <c r="O5491" s="20" t="s">
        <v>15925</v>
      </c>
      <c r="P5491" s="201" t="n">
        <v>43730</v>
      </c>
      <c r="Q5491" s="201" t="n">
        <v>43763</v>
      </c>
      <c r="R5491" s="20" t="n">
        <v>1</v>
      </c>
      <c r="S5491" s="20" t="s">
        <v>7130</v>
      </c>
      <c r="T5491" s="20" t="n">
        <v>60.2422008</v>
      </c>
      <c r="U5491" s="20" t="n">
        <v>30.43567972</v>
      </c>
      <c r="V5491" s="20" t="n">
        <v>90.04872188</v>
      </c>
      <c r="W5491" s="20" t="s">
        <v>11510</v>
      </c>
      <c r="X5491" s="35"/>
      <c r="Y5491" s="35" t="n">
        <v>0</v>
      </c>
      <c r="Z5491" s="35" t="n">
        <v>1</v>
      </c>
      <c r="AE5491" s="94" t="e">
        <f aca="false" t="array" ref="AE5491:AK5491">_xlfn.torow(_xlfn.unique(_xlfn._xlws.filter(cat_table[Subsector],$E5491=cat_table[Sector],"")))</f>
        <v>#NAME?</v>
      </c>
      <c r="AF5491" s="94" t="e">
        <v>#NAME?</v>
      </c>
      <c r="AG5491" s="94" t="e">
        <v>#NAME?</v>
      </c>
      <c r="AH5491" s="94" t="e">
        <v>#NAME?</v>
      </c>
      <c r="AI5491" s="94" t="e">
        <v>#NAME?</v>
      </c>
      <c r="AJ5491" s="94" t="e">
        <v>#NAME?</v>
      </c>
      <c r="AK5491" s="94" t="e">
        <v>#NAME?</v>
      </c>
      <c r="AO5491" s="94" t="e">
        <f aca="false" t="array" ref="AO5491:AT5491">_xlfn.torow(_xlfn.unique(_xlfn._xlws.filter(cat_table[Sub-subsector],($E5491=cat_table[Sector])*($F5491=cat_table[Subsector]),"")))</f>
        <v>#NAME?</v>
      </c>
      <c r="AP5491" s="94" t="e">
        <v>#NAME?</v>
      </c>
      <c r="AQ5491" s="94" t="e">
        <v>#NAME?</v>
      </c>
      <c r="AR5491" s="94" t="e">
        <v>#NAME?</v>
      </c>
      <c r="AS5491" s="94" t="e">
        <v>#NAME?</v>
      </c>
      <c r="AT5491" s="94" t="e">
        <v>#NAME?</v>
      </c>
    </row>
    <row r="5492" customFormat="false" ht="15" hidden="false" customHeight="true" outlineLevel="0" collapsed="false">
      <c r="A5492" s="20" t="s">
        <v>16543</v>
      </c>
      <c r="B5492" s="20" t="str">
        <f aca="false">INDEX(Table2[], MATCH(L5492, Location_ID!$D$2:$D$3098, 0), 1)</f>
        <v>a2e4b1ce-4d18-4703-831b-4ef2d2a79eaf</v>
      </c>
      <c r="C5492" s="20" t="s">
        <v>1585</v>
      </c>
      <c r="D5492" s="230" t="s">
        <v>354</v>
      </c>
      <c r="E5492" s="20" t="s">
        <v>7134</v>
      </c>
      <c r="F5492" s="20" t="s">
        <v>7135</v>
      </c>
      <c r="G5492" s="20" t="s">
        <v>7591</v>
      </c>
      <c r="H5492" s="20"/>
      <c r="I5492" s="20" t="s">
        <v>15917</v>
      </c>
      <c r="J5492" s="20" t="s">
        <v>15918</v>
      </c>
      <c r="K5492" s="20" t="s">
        <v>7109</v>
      </c>
      <c r="L5492" s="20" t="s">
        <v>4337</v>
      </c>
      <c r="M5492" s="20" t="s">
        <v>7116</v>
      </c>
      <c r="N5492" s="20" t="s">
        <v>15902</v>
      </c>
      <c r="O5492" s="20" t="s">
        <v>15918</v>
      </c>
      <c r="P5492" s="201" t="n">
        <v>43730</v>
      </c>
      <c r="Q5492" s="201" t="n">
        <v>43763</v>
      </c>
      <c r="R5492" s="20" t="n">
        <v>1</v>
      </c>
      <c r="S5492" s="20" t="s">
        <v>7130</v>
      </c>
      <c r="T5492" s="20" t="n">
        <v>83.08600689</v>
      </c>
      <c r="U5492" s="20" t="n">
        <v>33.25874557</v>
      </c>
      <c r="V5492" s="20" t="n">
        <v>132.91326821</v>
      </c>
      <c r="W5492" s="20" t="s">
        <v>11510</v>
      </c>
      <c r="X5492" s="35"/>
      <c r="Y5492" s="35" t="n">
        <v>0</v>
      </c>
      <c r="Z5492" s="35" t="n">
        <v>1</v>
      </c>
      <c r="AE5492" s="94" t="e">
        <f aca="false" t="array" ref="AE5492:AK5492">_xlfn.torow(_xlfn.unique(_xlfn._xlws.filter(cat_table[Subsector],$E5492=cat_table[Sector],"")))</f>
        <v>#NAME?</v>
      </c>
      <c r="AF5492" s="94" t="e">
        <v>#NAME?</v>
      </c>
      <c r="AG5492" s="94" t="e">
        <v>#NAME?</v>
      </c>
      <c r="AH5492" s="94" t="e">
        <v>#NAME?</v>
      </c>
      <c r="AI5492" s="94" t="e">
        <v>#NAME?</v>
      </c>
      <c r="AJ5492" s="94" t="e">
        <v>#NAME?</v>
      </c>
      <c r="AK5492" s="94" t="e">
        <v>#NAME?</v>
      </c>
      <c r="AO5492" s="94" t="e">
        <f aca="false" t="array" ref="AO5492:AT5492">_xlfn.torow(_xlfn.unique(_xlfn._xlws.filter(cat_table[Sub-subsector],($E5492=cat_table[Sector])*($F5492=cat_table[Subsector]),"")))</f>
        <v>#NAME?</v>
      </c>
      <c r="AP5492" s="94" t="e">
        <v>#NAME?</v>
      </c>
      <c r="AQ5492" s="94" t="e">
        <v>#NAME?</v>
      </c>
      <c r="AR5492" s="94" t="e">
        <v>#NAME?</v>
      </c>
      <c r="AS5492" s="94" t="e">
        <v>#NAME?</v>
      </c>
      <c r="AT5492" s="94" t="e">
        <v>#NAME?</v>
      </c>
    </row>
    <row r="5493" customFormat="false" ht="15" hidden="false" customHeight="true" outlineLevel="0" collapsed="false">
      <c r="A5493" s="20" t="s">
        <v>16544</v>
      </c>
      <c r="B5493" s="20" t="str">
        <f aca="false">INDEX(Table2[], MATCH(L5493, Location_ID!$D$2:$D$3098, 0), 1)</f>
        <v>ca98961d-f568-474c-a1d5-38bd518b94cb</v>
      </c>
      <c r="C5493" s="20" t="s">
        <v>1585</v>
      </c>
      <c r="D5493" s="230" t="s">
        <v>354</v>
      </c>
      <c r="E5493" s="20" t="s">
        <v>7134</v>
      </c>
      <c r="F5493" s="20" t="s">
        <v>7135</v>
      </c>
      <c r="G5493" s="20" t="s">
        <v>7591</v>
      </c>
      <c r="H5493" s="20"/>
      <c r="I5493" s="20" t="s">
        <v>15917</v>
      </c>
      <c r="J5493" s="20" t="s">
        <v>15932</v>
      </c>
      <c r="K5493" s="20" t="s">
        <v>7109</v>
      </c>
      <c r="L5493" s="20" t="s">
        <v>4339</v>
      </c>
      <c r="M5493" s="20" t="s">
        <v>7116</v>
      </c>
      <c r="N5493" s="20" t="s">
        <v>15902</v>
      </c>
      <c r="O5493" s="20" t="s">
        <v>15932</v>
      </c>
      <c r="P5493" s="201" t="n">
        <v>43730</v>
      </c>
      <c r="Q5493" s="201" t="n">
        <v>43763</v>
      </c>
      <c r="R5493" s="20" t="n">
        <v>1</v>
      </c>
      <c r="S5493" s="20" t="s">
        <v>7130</v>
      </c>
      <c r="T5493" s="20" t="n">
        <v>23.47949764</v>
      </c>
      <c r="U5493" s="20" t="n">
        <v>10.52953434</v>
      </c>
      <c r="V5493" s="20" t="n">
        <v>36.42946094</v>
      </c>
      <c r="W5493" s="20" t="s">
        <v>11510</v>
      </c>
      <c r="X5493" s="35"/>
      <c r="Y5493" s="35" t="n">
        <v>0</v>
      </c>
      <c r="Z5493" s="35" t="n">
        <v>1</v>
      </c>
      <c r="AE5493" s="94" t="e">
        <f aca="false" t="array" ref="AE5493:AK5493">_xlfn.torow(_xlfn.unique(_xlfn._xlws.filter(cat_table[Subsector],$E5493=cat_table[Sector],"")))</f>
        <v>#NAME?</v>
      </c>
      <c r="AF5493" s="94" t="e">
        <v>#NAME?</v>
      </c>
      <c r="AG5493" s="94" t="e">
        <v>#NAME?</v>
      </c>
      <c r="AH5493" s="94" t="e">
        <v>#NAME?</v>
      </c>
      <c r="AI5493" s="94" t="e">
        <v>#NAME?</v>
      </c>
      <c r="AJ5493" s="94" t="e">
        <v>#NAME?</v>
      </c>
      <c r="AK5493" s="94" t="e">
        <v>#NAME?</v>
      </c>
      <c r="AO5493" s="94" t="e">
        <f aca="false" t="array" ref="AO5493:AT5493">_xlfn.torow(_xlfn.unique(_xlfn._xlws.filter(cat_table[Sub-subsector],($E5493=cat_table[Sector])*($F5493=cat_table[Subsector]),"")))</f>
        <v>#NAME?</v>
      </c>
      <c r="AP5493" s="94" t="e">
        <v>#NAME?</v>
      </c>
      <c r="AQ5493" s="94" t="e">
        <v>#NAME?</v>
      </c>
      <c r="AR5493" s="94" t="e">
        <v>#NAME?</v>
      </c>
      <c r="AS5493" s="94" t="e">
        <v>#NAME?</v>
      </c>
      <c r="AT5493" s="94" t="e">
        <v>#NAME?</v>
      </c>
    </row>
    <row r="5494" customFormat="false" ht="15" hidden="false" customHeight="true" outlineLevel="0" collapsed="false">
      <c r="A5494" s="20" t="s">
        <v>16545</v>
      </c>
      <c r="B5494" s="20" t="str">
        <f aca="false">INDEX(Table2[], MATCH(L5494, Location_ID!$D$2:$D$3098, 0), 1)</f>
        <v>a59afaa4-baad-4153-92f7-a0ae90f58273</v>
      </c>
      <c r="C5494" s="20" t="s">
        <v>1585</v>
      </c>
      <c r="D5494" s="230" t="s">
        <v>354</v>
      </c>
      <c r="E5494" s="20" t="s">
        <v>7134</v>
      </c>
      <c r="F5494" s="20" t="s">
        <v>7135</v>
      </c>
      <c r="G5494" s="20" t="s">
        <v>7591</v>
      </c>
      <c r="H5494" s="20"/>
      <c r="I5494" s="20" t="s">
        <v>15917</v>
      </c>
      <c r="J5494" s="20" t="s">
        <v>15918</v>
      </c>
      <c r="K5494" s="20" t="s">
        <v>7109</v>
      </c>
      <c r="L5494" s="20" t="s">
        <v>4341</v>
      </c>
      <c r="M5494" s="20" t="s">
        <v>7116</v>
      </c>
      <c r="N5494" s="20" t="s">
        <v>15902</v>
      </c>
      <c r="O5494" s="20" t="s">
        <v>15918</v>
      </c>
      <c r="P5494" s="201" t="n">
        <v>43730</v>
      </c>
      <c r="Q5494" s="201" t="n">
        <v>43763</v>
      </c>
      <c r="R5494" s="20" t="n">
        <v>1</v>
      </c>
      <c r="S5494" s="20" t="s">
        <v>7130</v>
      </c>
      <c r="T5494" s="20" t="n">
        <v>45.83931233</v>
      </c>
      <c r="U5494" s="20" t="n">
        <v>19.23257525</v>
      </c>
      <c r="V5494" s="20" t="n">
        <v>72.44604941</v>
      </c>
      <c r="W5494" s="20" t="s">
        <v>11510</v>
      </c>
      <c r="X5494" s="35"/>
      <c r="Y5494" s="35" t="n">
        <v>0</v>
      </c>
      <c r="Z5494" s="35" t="n">
        <v>1</v>
      </c>
      <c r="AE5494" s="94" t="e">
        <f aca="false" t="array" ref="AE5494:AK5494">_xlfn.torow(_xlfn.unique(_xlfn._xlws.filter(cat_table[Subsector],$E5494=cat_table[Sector],"")))</f>
        <v>#NAME?</v>
      </c>
      <c r="AF5494" s="94" t="e">
        <v>#NAME?</v>
      </c>
      <c r="AG5494" s="94" t="e">
        <v>#NAME?</v>
      </c>
      <c r="AH5494" s="94" t="e">
        <v>#NAME?</v>
      </c>
      <c r="AI5494" s="94" t="e">
        <v>#NAME?</v>
      </c>
      <c r="AJ5494" s="94" t="e">
        <v>#NAME?</v>
      </c>
      <c r="AK5494" s="94" t="e">
        <v>#NAME?</v>
      </c>
      <c r="AO5494" s="94" t="e">
        <f aca="false" t="array" ref="AO5494:AT5494">_xlfn.torow(_xlfn.unique(_xlfn._xlws.filter(cat_table[Sub-subsector],($E5494=cat_table[Sector])*($F5494=cat_table[Subsector]),"")))</f>
        <v>#NAME?</v>
      </c>
      <c r="AP5494" s="94" t="e">
        <v>#NAME?</v>
      </c>
      <c r="AQ5494" s="94" t="e">
        <v>#NAME?</v>
      </c>
      <c r="AR5494" s="94" t="e">
        <v>#NAME?</v>
      </c>
      <c r="AS5494" s="94" t="e">
        <v>#NAME?</v>
      </c>
      <c r="AT5494" s="94" t="e">
        <v>#NAME?</v>
      </c>
    </row>
    <row r="5495" customFormat="false" ht="15" hidden="false" customHeight="true" outlineLevel="0" collapsed="false">
      <c r="A5495" s="20" t="s">
        <v>16546</v>
      </c>
      <c r="B5495" s="20" t="str">
        <f aca="false">INDEX(Table2[], MATCH(L5495, Location_ID!$D$2:$D$3098, 0), 1)</f>
        <v>c9e8c913-68c2-4d21-a253-f6d293d95100</v>
      </c>
      <c r="C5495" s="20" t="s">
        <v>1585</v>
      </c>
      <c r="D5495" s="230" t="s">
        <v>354</v>
      </c>
      <c r="E5495" s="20" t="s">
        <v>7134</v>
      </c>
      <c r="F5495" s="20" t="s">
        <v>7135</v>
      </c>
      <c r="G5495" s="20" t="s">
        <v>7591</v>
      </c>
      <c r="H5495" s="20"/>
      <c r="I5495" s="20" t="s">
        <v>15917</v>
      </c>
      <c r="J5495" s="20" t="s">
        <v>15918</v>
      </c>
      <c r="K5495" s="20" t="s">
        <v>7109</v>
      </c>
      <c r="L5495" s="20" t="s">
        <v>4343</v>
      </c>
      <c r="M5495" s="20" t="s">
        <v>7116</v>
      </c>
      <c r="N5495" s="20" t="s">
        <v>15902</v>
      </c>
      <c r="O5495" s="20" t="s">
        <v>15918</v>
      </c>
      <c r="P5495" s="201" t="n">
        <v>43730</v>
      </c>
      <c r="Q5495" s="201" t="n">
        <v>43763</v>
      </c>
      <c r="R5495" s="20" t="n">
        <v>1</v>
      </c>
      <c r="S5495" s="20" t="s">
        <v>7130</v>
      </c>
      <c r="T5495" s="20" t="n">
        <v>166.6490856</v>
      </c>
      <c r="U5495" s="20" t="n">
        <v>101.9770162</v>
      </c>
      <c r="V5495" s="20" t="n">
        <v>231.321155</v>
      </c>
      <c r="W5495" s="20" t="s">
        <v>11510</v>
      </c>
      <c r="X5495" s="35"/>
      <c r="Y5495" s="35" t="n">
        <v>0</v>
      </c>
      <c r="Z5495" s="35" t="n">
        <v>1</v>
      </c>
      <c r="AE5495" s="94" t="e">
        <f aca="false" t="array" ref="AE5495:AK5495">_xlfn.torow(_xlfn.unique(_xlfn._xlws.filter(cat_table[Subsector],$E5495=cat_table[Sector],"")))</f>
        <v>#NAME?</v>
      </c>
      <c r="AF5495" s="94" t="e">
        <v>#NAME?</v>
      </c>
      <c r="AG5495" s="94" t="e">
        <v>#NAME?</v>
      </c>
      <c r="AH5495" s="94" t="e">
        <v>#NAME?</v>
      </c>
      <c r="AI5495" s="94" t="e">
        <v>#NAME?</v>
      </c>
      <c r="AJ5495" s="94" t="e">
        <v>#NAME?</v>
      </c>
      <c r="AK5495" s="94" t="e">
        <v>#NAME?</v>
      </c>
      <c r="AO5495" s="94" t="e">
        <f aca="false" t="array" ref="AO5495:AT5495">_xlfn.torow(_xlfn.unique(_xlfn._xlws.filter(cat_table[Sub-subsector],($E5495=cat_table[Sector])*($F5495=cat_table[Subsector]),"")))</f>
        <v>#NAME?</v>
      </c>
      <c r="AP5495" s="94" t="e">
        <v>#NAME?</v>
      </c>
      <c r="AQ5495" s="94" t="e">
        <v>#NAME?</v>
      </c>
      <c r="AR5495" s="94" t="e">
        <v>#NAME?</v>
      </c>
      <c r="AS5495" s="94" t="e">
        <v>#NAME?</v>
      </c>
      <c r="AT5495" s="94" t="e">
        <v>#NAME?</v>
      </c>
    </row>
    <row r="5496" customFormat="false" ht="15" hidden="false" customHeight="true" outlineLevel="0" collapsed="false">
      <c r="A5496" s="20" t="s">
        <v>16547</v>
      </c>
      <c r="B5496" s="20" t="str">
        <f aca="false">INDEX(Table2[], MATCH(L5496, Location_ID!$D$2:$D$3098, 0), 1)</f>
        <v>8bb1093e-53e3-46f3-b792-55687b17e2fc</v>
      </c>
      <c r="C5496" s="20" t="s">
        <v>1585</v>
      </c>
      <c r="D5496" s="230" t="s">
        <v>354</v>
      </c>
      <c r="E5496" s="20" t="s">
        <v>7134</v>
      </c>
      <c r="F5496" s="20" t="s">
        <v>7135</v>
      </c>
      <c r="G5496" s="20" t="s">
        <v>7591</v>
      </c>
      <c r="H5496" s="20"/>
      <c r="I5496" s="20" t="s">
        <v>15917</v>
      </c>
      <c r="J5496" s="20" t="s">
        <v>15922</v>
      </c>
      <c r="K5496" s="20" t="s">
        <v>7109</v>
      </c>
      <c r="L5496" s="20" t="s">
        <v>4345</v>
      </c>
      <c r="M5496" s="20" t="s">
        <v>7116</v>
      </c>
      <c r="N5496" s="20" t="s">
        <v>15902</v>
      </c>
      <c r="O5496" s="20" t="s">
        <v>15922</v>
      </c>
      <c r="P5496" s="201" t="n">
        <v>43730</v>
      </c>
      <c r="Q5496" s="201" t="n">
        <v>43763</v>
      </c>
      <c r="R5496" s="20" t="n">
        <v>1</v>
      </c>
      <c r="S5496" s="20" t="s">
        <v>7130</v>
      </c>
      <c r="T5496" s="20" t="n">
        <v>38.5419238</v>
      </c>
      <c r="U5496" s="20" t="n">
        <v>14.55113731</v>
      </c>
      <c r="V5496" s="20" t="n">
        <v>62.53271029</v>
      </c>
      <c r="W5496" s="20" t="s">
        <v>11510</v>
      </c>
      <c r="X5496" s="35"/>
      <c r="Y5496" s="35" t="n">
        <v>0</v>
      </c>
      <c r="Z5496" s="35" t="n">
        <v>1</v>
      </c>
      <c r="AE5496" s="94" t="e">
        <f aca="false" t="array" ref="AE5496:AK5496">_xlfn.torow(_xlfn.unique(_xlfn._xlws.filter(cat_table[Subsector],$E5496=cat_table[Sector],"")))</f>
        <v>#NAME?</v>
      </c>
      <c r="AF5496" s="94" t="e">
        <v>#NAME?</v>
      </c>
      <c r="AG5496" s="94" t="e">
        <v>#NAME?</v>
      </c>
      <c r="AH5496" s="94" t="e">
        <v>#NAME?</v>
      </c>
      <c r="AI5496" s="94" t="e">
        <v>#NAME?</v>
      </c>
      <c r="AJ5496" s="94" t="e">
        <v>#NAME?</v>
      </c>
      <c r="AK5496" s="94" t="e">
        <v>#NAME?</v>
      </c>
      <c r="AO5496" s="94" t="e">
        <f aca="false" t="array" ref="AO5496:AT5496">_xlfn.torow(_xlfn.unique(_xlfn._xlws.filter(cat_table[Sub-subsector],($E5496=cat_table[Sector])*($F5496=cat_table[Subsector]),"")))</f>
        <v>#NAME?</v>
      </c>
      <c r="AP5496" s="94" t="e">
        <v>#NAME?</v>
      </c>
      <c r="AQ5496" s="94" t="e">
        <v>#NAME?</v>
      </c>
      <c r="AR5496" s="94" t="e">
        <v>#NAME?</v>
      </c>
      <c r="AS5496" s="94" t="e">
        <v>#NAME?</v>
      </c>
      <c r="AT5496" s="94" t="e">
        <v>#NAME?</v>
      </c>
    </row>
    <row r="5497" customFormat="false" ht="15" hidden="false" customHeight="true" outlineLevel="0" collapsed="false">
      <c r="A5497" s="20" t="s">
        <v>16548</v>
      </c>
      <c r="B5497" s="20" t="str">
        <f aca="false">INDEX(Table2[], MATCH(L5497, Location_ID!$D$2:$D$3098, 0), 1)</f>
        <v>36a896bb-7473-41bc-8357-89d9e1d899be</v>
      </c>
      <c r="C5497" s="20" t="s">
        <v>1585</v>
      </c>
      <c r="D5497" s="230" t="s">
        <v>354</v>
      </c>
      <c r="E5497" s="20" t="s">
        <v>7134</v>
      </c>
      <c r="F5497" s="20" t="s">
        <v>7135</v>
      </c>
      <c r="G5497" s="20" t="s">
        <v>7591</v>
      </c>
      <c r="H5497" s="20"/>
      <c r="I5497" s="20" t="s">
        <v>15917</v>
      </c>
      <c r="J5497" s="20" t="s">
        <v>15932</v>
      </c>
      <c r="K5497" s="20" t="s">
        <v>7109</v>
      </c>
      <c r="L5497" s="20" t="s">
        <v>4347</v>
      </c>
      <c r="M5497" s="20" t="s">
        <v>7116</v>
      </c>
      <c r="N5497" s="20" t="s">
        <v>15902</v>
      </c>
      <c r="O5497" s="20" t="s">
        <v>15932</v>
      </c>
      <c r="P5497" s="201" t="n">
        <v>43730</v>
      </c>
      <c r="Q5497" s="201" t="n">
        <v>43763</v>
      </c>
      <c r="R5497" s="20" t="n">
        <v>1</v>
      </c>
      <c r="S5497" s="20" t="s">
        <v>7130</v>
      </c>
      <c r="T5497" s="20" t="n">
        <v>38.52236908</v>
      </c>
      <c r="U5497" s="20" t="n">
        <v>10.50169809</v>
      </c>
      <c r="V5497" s="20" t="n">
        <v>66.54304007</v>
      </c>
      <c r="W5497" s="20" t="s">
        <v>11510</v>
      </c>
      <c r="X5497" s="35"/>
      <c r="Y5497" s="35" t="n">
        <v>0</v>
      </c>
      <c r="Z5497" s="35" t="n">
        <v>1</v>
      </c>
      <c r="AE5497" s="94" t="e">
        <f aca="false" t="array" ref="AE5497:AK5497">_xlfn.torow(_xlfn.unique(_xlfn._xlws.filter(cat_table[Subsector],$E5497=cat_table[Sector],"")))</f>
        <v>#NAME?</v>
      </c>
      <c r="AF5497" s="94" t="e">
        <v>#NAME?</v>
      </c>
      <c r="AG5497" s="94" t="e">
        <v>#NAME?</v>
      </c>
      <c r="AH5497" s="94" t="e">
        <v>#NAME?</v>
      </c>
      <c r="AI5497" s="94" t="e">
        <v>#NAME?</v>
      </c>
      <c r="AJ5497" s="94" t="e">
        <v>#NAME?</v>
      </c>
      <c r="AK5497" s="94" t="e">
        <v>#NAME?</v>
      </c>
      <c r="AO5497" s="94" t="e">
        <f aca="false" t="array" ref="AO5497:AT5497">_xlfn.torow(_xlfn.unique(_xlfn._xlws.filter(cat_table[Sub-subsector],($E5497=cat_table[Sector])*($F5497=cat_table[Subsector]),"")))</f>
        <v>#NAME?</v>
      </c>
      <c r="AP5497" s="94" t="e">
        <v>#NAME?</v>
      </c>
      <c r="AQ5497" s="94" t="e">
        <v>#NAME?</v>
      </c>
      <c r="AR5497" s="94" t="e">
        <v>#NAME?</v>
      </c>
      <c r="AS5497" s="94" t="e">
        <v>#NAME?</v>
      </c>
      <c r="AT5497" s="94" t="e">
        <v>#NAME?</v>
      </c>
    </row>
    <row r="5498" customFormat="false" ht="15" hidden="false" customHeight="true" outlineLevel="0" collapsed="false">
      <c r="A5498" s="20" t="s">
        <v>16549</v>
      </c>
      <c r="B5498" s="20" t="str">
        <f aca="false">INDEX(Table2[], MATCH(L5498, Location_ID!$D$2:$D$3098, 0), 1)</f>
        <v>03169fe8-1f81-448b-8d95-8b20c0845980</v>
      </c>
      <c r="C5498" s="20" t="s">
        <v>1585</v>
      </c>
      <c r="D5498" s="230" t="s">
        <v>354</v>
      </c>
      <c r="E5498" s="20" t="s">
        <v>7134</v>
      </c>
      <c r="F5498" s="20" t="s">
        <v>7135</v>
      </c>
      <c r="G5498" s="20" t="s">
        <v>7591</v>
      </c>
      <c r="H5498" s="20"/>
      <c r="I5498" s="20" t="s">
        <v>15917</v>
      </c>
      <c r="J5498" s="20" t="s">
        <v>15927</v>
      </c>
      <c r="K5498" s="20" t="s">
        <v>7109</v>
      </c>
      <c r="L5498" s="20" t="s">
        <v>4349</v>
      </c>
      <c r="M5498" s="20" t="s">
        <v>7116</v>
      </c>
      <c r="N5498" s="20" t="s">
        <v>15902</v>
      </c>
      <c r="O5498" s="20" t="s">
        <v>15927</v>
      </c>
      <c r="P5498" s="201" t="n">
        <v>43730</v>
      </c>
      <c r="Q5498" s="201" t="n">
        <v>43763</v>
      </c>
      <c r="R5498" s="20" t="n">
        <v>1</v>
      </c>
      <c r="S5498" s="20" t="s">
        <v>7130</v>
      </c>
      <c r="T5498" s="20" t="n">
        <v>17.22580843</v>
      </c>
      <c r="U5498" s="20" t="n">
        <v>4.2859292</v>
      </c>
      <c r="V5498" s="20" t="n">
        <v>30.16568766</v>
      </c>
      <c r="W5498" s="20" t="s">
        <v>11510</v>
      </c>
      <c r="X5498" s="35"/>
      <c r="Y5498" s="35" t="n">
        <v>0</v>
      </c>
      <c r="Z5498" s="35" t="n">
        <v>1</v>
      </c>
      <c r="AE5498" s="94" t="e">
        <f aca="false" t="array" ref="AE5498:AK5498">_xlfn.torow(_xlfn.unique(_xlfn._xlws.filter(cat_table[Subsector],$E5498=cat_table[Sector],"")))</f>
        <v>#NAME?</v>
      </c>
      <c r="AF5498" s="94" t="e">
        <v>#NAME?</v>
      </c>
      <c r="AG5498" s="94" t="e">
        <v>#NAME?</v>
      </c>
      <c r="AH5498" s="94" t="e">
        <v>#NAME?</v>
      </c>
      <c r="AI5498" s="94" t="e">
        <v>#NAME?</v>
      </c>
      <c r="AJ5498" s="94" t="e">
        <v>#NAME?</v>
      </c>
      <c r="AK5498" s="94" t="e">
        <v>#NAME?</v>
      </c>
      <c r="AO5498" s="94" t="e">
        <f aca="false" t="array" ref="AO5498:AT5498">_xlfn.torow(_xlfn.unique(_xlfn._xlws.filter(cat_table[Sub-subsector],($E5498=cat_table[Sector])*($F5498=cat_table[Subsector]),"")))</f>
        <v>#NAME?</v>
      </c>
      <c r="AP5498" s="94" t="e">
        <v>#NAME?</v>
      </c>
      <c r="AQ5498" s="94" t="e">
        <v>#NAME?</v>
      </c>
      <c r="AR5498" s="94" t="e">
        <v>#NAME?</v>
      </c>
      <c r="AS5498" s="94" t="e">
        <v>#NAME?</v>
      </c>
      <c r="AT5498" s="94" t="e">
        <v>#NAME?</v>
      </c>
    </row>
    <row r="5499" customFormat="false" ht="15" hidden="false" customHeight="true" outlineLevel="0" collapsed="false">
      <c r="A5499" s="20" t="s">
        <v>16550</v>
      </c>
      <c r="B5499" s="20" t="str">
        <f aca="false">INDEX(Table2[], MATCH(L5499, Location_ID!$D$2:$D$3098, 0), 1)</f>
        <v>be579098-4647-453e-beed-41472bf211a7</v>
      </c>
      <c r="C5499" s="20" t="s">
        <v>1585</v>
      </c>
      <c r="D5499" s="230" t="s">
        <v>354</v>
      </c>
      <c r="E5499" s="20" t="s">
        <v>7134</v>
      </c>
      <c r="F5499" s="20" t="s">
        <v>7135</v>
      </c>
      <c r="G5499" s="20" t="s">
        <v>7591</v>
      </c>
      <c r="H5499" s="20"/>
      <c r="I5499" s="20" t="s">
        <v>15917</v>
      </c>
      <c r="J5499" s="20" t="s">
        <v>15918</v>
      </c>
      <c r="K5499" s="20" t="s">
        <v>7109</v>
      </c>
      <c r="L5499" s="20" t="s">
        <v>4351</v>
      </c>
      <c r="M5499" s="20" t="s">
        <v>7116</v>
      </c>
      <c r="N5499" s="20" t="s">
        <v>15902</v>
      </c>
      <c r="O5499" s="20" t="s">
        <v>15918</v>
      </c>
      <c r="P5499" s="201" t="n">
        <v>43730</v>
      </c>
      <c r="Q5499" s="201" t="n">
        <v>43763</v>
      </c>
      <c r="R5499" s="20" t="n">
        <v>1</v>
      </c>
      <c r="S5499" s="20" t="s">
        <v>7130</v>
      </c>
      <c r="T5499" s="20" t="n">
        <v>142.0033721</v>
      </c>
      <c r="U5499" s="20" t="n">
        <v>90.95588166</v>
      </c>
      <c r="V5499" s="20" t="n">
        <v>193.05086254</v>
      </c>
      <c r="W5499" s="20" t="s">
        <v>11510</v>
      </c>
      <c r="X5499" s="35"/>
      <c r="Y5499" s="35" t="n">
        <v>0</v>
      </c>
      <c r="Z5499" s="35" t="n">
        <v>1</v>
      </c>
      <c r="AE5499" s="94" t="e">
        <f aca="false" t="array" ref="AE5499:AK5499">_xlfn.torow(_xlfn.unique(_xlfn._xlws.filter(cat_table[Subsector],$E5499=cat_table[Sector],"")))</f>
        <v>#NAME?</v>
      </c>
      <c r="AF5499" s="94" t="e">
        <v>#NAME?</v>
      </c>
      <c r="AG5499" s="94" t="e">
        <v>#NAME?</v>
      </c>
      <c r="AH5499" s="94" t="e">
        <v>#NAME?</v>
      </c>
      <c r="AI5499" s="94" t="e">
        <v>#NAME?</v>
      </c>
      <c r="AJ5499" s="94" t="e">
        <v>#NAME?</v>
      </c>
      <c r="AK5499" s="94" t="e">
        <v>#NAME?</v>
      </c>
      <c r="AO5499" s="94" t="e">
        <f aca="false" t="array" ref="AO5499:AT5499">_xlfn.torow(_xlfn.unique(_xlfn._xlws.filter(cat_table[Sub-subsector],($E5499=cat_table[Sector])*($F5499=cat_table[Subsector]),"")))</f>
        <v>#NAME?</v>
      </c>
      <c r="AP5499" s="94" t="e">
        <v>#NAME?</v>
      </c>
      <c r="AQ5499" s="94" t="e">
        <v>#NAME?</v>
      </c>
      <c r="AR5499" s="94" t="e">
        <v>#NAME?</v>
      </c>
      <c r="AS5499" s="94" t="e">
        <v>#NAME?</v>
      </c>
      <c r="AT5499" s="94" t="e">
        <v>#NAME?</v>
      </c>
    </row>
    <row r="5500" customFormat="false" ht="15" hidden="false" customHeight="true" outlineLevel="0" collapsed="false">
      <c r="A5500" s="20" t="s">
        <v>16551</v>
      </c>
      <c r="B5500" s="20" t="str">
        <f aca="false">INDEX(Table2[], MATCH(L5500, Location_ID!$D$2:$D$3098, 0), 1)</f>
        <v>a0a5ba7f-4d8a-46ce-80a2-44e7c26614b1</v>
      </c>
      <c r="C5500" s="20" t="s">
        <v>1585</v>
      </c>
      <c r="D5500" s="230" t="s">
        <v>354</v>
      </c>
      <c r="E5500" s="20" t="s">
        <v>7134</v>
      </c>
      <c r="F5500" s="20" t="s">
        <v>7135</v>
      </c>
      <c r="G5500" s="20" t="s">
        <v>7591</v>
      </c>
      <c r="H5500" s="20"/>
      <c r="I5500" s="20" t="s">
        <v>15917</v>
      </c>
      <c r="J5500" s="20" t="s">
        <v>15925</v>
      </c>
      <c r="K5500" s="20" t="s">
        <v>7109</v>
      </c>
      <c r="L5500" s="20" t="s">
        <v>4353</v>
      </c>
      <c r="M5500" s="20" t="s">
        <v>7116</v>
      </c>
      <c r="N5500" s="20" t="s">
        <v>15902</v>
      </c>
      <c r="O5500" s="20" t="s">
        <v>15925</v>
      </c>
      <c r="P5500" s="201" t="n">
        <v>43730</v>
      </c>
      <c r="Q5500" s="201" t="n">
        <v>43763</v>
      </c>
      <c r="R5500" s="20" t="n">
        <v>1</v>
      </c>
      <c r="S5500" s="20" t="s">
        <v>7130</v>
      </c>
      <c r="T5500" s="20" t="n">
        <v>17.06780965</v>
      </c>
      <c r="U5500" s="20" t="n">
        <v>9.537118627</v>
      </c>
      <c r="V5500" s="20" t="n">
        <v>24.598500673</v>
      </c>
      <c r="W5500" s="20" t="s">
        <v>11510</v>
      </c>
      <c r="X5500" s="35"/>
      <c r="Y5500" s="35" t="n">
        <v>0</v>
      </c>
      <c r="Z5500" s="35" t="n">
        <v>1</v>
      </c>
      <c r="AE5500" s="94" t="e">
        <f aca="false" t="array" ref="AE5500:AK5500">_xlfn.torow(_xlfn.unique(_xlfn._xlws.filter(cat_table[Subsector],$E5500=cat_table[Sector],"")))</f>
        <v>#NAME?</v>
      </c>
      <c r="AF5500" s="94" t="e">
        <v>#NAME?</v>
      </c>
      <c r="AG5500" s="94" t="e">
        <v>#NAME?</v>
      </c>
      <c r="AH5500" s="94" t="e">
        <v>#NAME?</v>
      </c>
      <c r="AI5500" s="94" t="e">
        <v>#NAME?</v>
      </c>
      <c r="AJ5500" s="94" t="e">
        <v>#NAME?</v>
      </c>
      <c r="AK5500" s="94" t="e">
        <v>#NAME?</v>
      </c>
      <c r="AO5500" s="94" t="e">
        <f aca="false" t="array" ref="AO5500:AT5500">_xlfn.torow(_xlfn.unique(_xlfn._xlws.filter(cat_table[Sub-subsector],($E5500=cat_table[Sector])*($F5500=cat_table[Subsector]),"")))</f>
        <v>#NAME?</v>
      </c>
      <c r="AP5500" s="94" t="e">
        <v>#NAME?</v>
      </c>
      <c r="AQ5500" s="94" t="e">
        <v>#NAME?</v>
      </c>
      <c r="AR5500" s="94" t="e">
        <v>#NAME?</v>
      </c>
      <c r="AS5500" s="94" t="e">
        <v>#NAME?</v>
      </c>
      <c r="AT5500" s="94" t="e">
        <v>#NAME?</v>
      </c>
    </row>
    <row r="5501" customFormat="false" ht="15" hidden="false" customHeight="true" outlineLevel="0" collapsed="false">
      <c r="A5501" s="20" t="s">
        <v>16552</v>
      </c>
      <c r="B5501" s="20" t="str">
        <f aca="false">INDEX(Table2[], MATCH(L5501, Location_ID!$D$2:$D$3098, 0), 1)</f>
        <v>49d7c912-f64a-4916-85c6-dd0398e6af2f</v>
      </c>
      <c r="C5501" s="20" t="s">
        <v>1585</v>
      </c>
      <c r="D5501" s="230" t="s">
        <v>354</v>
      </c>
      <c r="E5501" s="20" t="s">
        <v>7134</v>
      </c>
      <c r="F5501" s="20" t="s">
        <v>7135</v>
      </c>
      <c r="G5501" s="20" t="s">
        <v>7591</v>
      </c>
      <c r="H5501" s="20"/>
      <c r="I5501" s="20" t="s">
        <v>15917</v>
      </c>
      <c r="J5501" s="20" t="s">
        <v>15932</v>
      </c>
      <c r="K5501" s="20" t="s">
        <v>7109</v>
      </c>
      <c r="L5501" s="20" t="s">
        <v>4355</v>
      </c>
      <c r="M5501" s="20" t="s">
        <v>7116</v>
      </c>
      <c r="N5501" s="20" t="s">
        <v>15902</v>
      </c>
      <c r="O5501" s="20" t="s">
        <v>15932</v>
      </c>
      <c r="P5501" s="201" t="n">
        <v>43730</v>
      </c>
      <c r="Q5501" s="201" t="n">
        <v>43763</v>
      </c>
      <c r="R5501" s="20" t="n">
        <v>1</v>
      </c>
      <c r="S5501" s="20" t="s">
        <v>7130</v>
      </c>
      <c r="T5501" s="20" t="n">
        <v>106.731711</v>
      </c>
      <c r="U5501" s="20" t="n">
        <v>68.68604164</v>
      </c>
      <c r="V5501" s="20" t="n">
        <v>144.77738036</v>
      </c>
      <c r="W5501" s="20" t="s">
        <v>11510</v>
      </c>
      <c r="X5501" s="35"/>
      <c r="Y5501" s="35" t="n">
        <v>0</v>
      </c>
      <c r="Z5501" s="35" t="n">
        <v>1</v>
      </c>
      <c r="AE5501" s="94" t="e">
        <f aca="false" t="array" ref="AE5501:AK5501">_xlfn.torow(_xlfn.unique(_xlfn._xlws.filter(cat_table[Subsector],$E5501=cat_table[Sector],"")))</f>
        <v>#NAME?</v>
      </c>
      <c r="AF5501" s="94" t="e">
        <v>#NAME?</v>
      </c>
      <c r="AG5501" s="94" t="e">
        <v>#NAME?</v>
      </c>
      <c r="AH5501" s="94" t="e">
        <v>#NAME?</v>
      </c>
      <c r="AI5501" s="94" t="e">
        <v>#NAME?</v>
      </c>
      <c r="AJ5501" s="94" t="e">
        <v>#NAME?</v>
      </c>
      <c r="AK5501" s="94" t="e">
        <v>#NAME?</v>
      </c>
      <c r="AO5501" s="94" t="e">
        <f aca="false" t="array" ref="AO5501:AT5501">_xlfn.torow(_xlfn.unique(_xlfn._xlws.filter(cat_table[Sub-subsector],($E5501=cat_table[Sector])*($F5501=cat_table[Subsector]),"")))</f>
        <v>#NAME?</v>
      </c>
      <c r="AP5501" s="94" t="e">
        <v>#NAME?</v>
      </c>
      <c r="AQ5501" s="94" t="e">
        <v>#NAME?</v>
      </c>
      <c r="AR5501" s="94" t="e">
        <v>#NAME?</v>
      </c>
      <c r="AS5501" s="94" t="e">
        <v>#NAME?</v>
      </c>
      <c r="AT5501" s="94" t="e">
        <v>#NAME?</v>
      </c>
    </row>
    <row r="5502" customFormat="false" ht="15" hidden="false" customHeight="true" outlineLevel="0" collapsed="false">
      <c r="A5502" s="20" t="s">
        <v>16553</v>
      </c>
      <c r="B5502" s="20" t="str">
        <f aca="false">INDEX(Table2[], MATCH(L5502, Location_ID!$D$2:$D$3098, 0), 1)</f>
        <v>23241d2d-1253-425b-9342-9e340a84b588</v>
      </c>
      <c r="C5502" s="20" t="s">
        <v>1585</v>
      </c>
      <c r="D5502" s="230" t="s">
        <v>354</v>
      </c>
      <c r="E5502" s="20" t="s">
        <v>7134</v>
      </c>
      <c r="F5502" s="20" t="s">
        <v>7135</v>
      </c>
      <c r="G5502" s="20" t="s">
        <v>7591</v>
      </c>
      <c r="H5502" s="20"/>
      <c r="I5502" s="20" t="s">
        <v>15917</v>
      </c>
      <c r="J5502" s="20" t="s">
        <v>15927</v>
      </c>
      <c r="K5502" s="20" t="s">
        <v>7109</v>
      </c>
      <c r="L5502" s="20" t="s">
        <v>4357</v>
      </c>
      <c r="M5502" s="20" t="s">
        <v>7116</v>
      </c>
      <c r="N5502" s="20" t="s">
        <v>15902</v>
      </c>
      <c r="O5502" s="20" t="s">
        <v>15927</v>
      </c>
      <c r="P5502" s="201" t="n">
        <v>43730</v>
      </c>
      <c r="Q5502" s="201" t="n">
        <v>43763</v>
      </c>
      <c r="R5502" s="20" t="n">
        <v>1</v>
      </c>
      <c r="S5502" s="20" t="s">
        <v>7130</v>
      </c>
      <c r="T5502" s="20" t="n">
        <v>33.05272051</v>
      </c>
      <c r="U5502" s="20" t="n">
        <v>21.40479659</v>
      </c>
      <c r="V5502" s="20" t="n">
        <v>44.70064443</v>
      </c>
      <c r="W5502" s="20" t="s">
        <v>11510</v>
      </c>
      <c r="X5502" s="35"/>
      <c r="Y5502" s="35" t="n">
        <v>0</v>
      </c>
      <c r="Z5502" s="35" t="n">
        <v>1</v>
      </c>
      <c r="AE5502" s="94" t="e">
        <f aca="false" t="array" ref="AE5502:AK5502">_xlfn.torow(_xlfn.unique(_xlfn._xlws.filter(cat_table[Subsector],$E5502=cat_table[Sector],"")))</f>
        <v>#NAME?</v>
      </c>
      <c r="AF5502" s="94" t="e">
        <v>#NAME?</v>
      </c>
      <c r="AG5502" s="94" t="e">
        <v>#NAME?</v>
      </c>
      <c r="AH5502" s="94" t="e">
        <v>#NAME?</v>
      </c>
      <c r="AI5502" s="94" t="e">
        <v>#NAME?</v>
      </c>
      <c r="AJ5502" s="94" t="e">
        <v>#NAME?</v>
      </c>
      <c r="AK5502" s="94" t="e">
        <v>#NAME?</v>
      </c>
      <c r="AO5502" s="94" t="e">
        <f aca="false" t="array" ref="AO5502:AT5502">_xlfn.torow(_xlfn.unique(_xlfn._xlws.filter(cat_table[Sub-subsector],($E5502=cat_table[Sector])*($F5502=cat_table[Subsector]),"")))</f>
        <v>#NAME?</v>
      </c>
      <c r="AP5502" s="94" t="e">
        <v>#NAME?</v>
      </c>
      <c r="AQ5502" s="94" t="e">
        <v>#NAME?</v>
      </c>
      <c r="AR5502" s="94" t="e">
        <v>#NAME?</v>
      </c>
      <c r="AS5502" s="94" t="e">
        <v>#NAME?</v>
      </c>
      <c r="AT5502" s="94" t="e">
        <v>#NAME?</v>
      </c>
    </row>
    <row r="5503" customFormat="false" ht="15" hidden="false" customHeight="true" outlineLevel="0" collapsed="false">
      <c r="A5503" s="20" t="s">
        <v>16554</v>
      </c>
      <c r="B5503" s="20" t="str">
        <f aca="false">INDEX(Table2[], MATCH(L5503, Location_ID!$D$2:$D$3098, 0), 1)</f>
        <v>42943b60-6f47-4642-b4b4-d22698378a61</v>
      </c>
      <c r="C5503" s="20" t="s">
        <v>1585</v>
      </c>
      <c r="D5503" s="230" t="s">
        <v>354</v>
      </c>
      <c r="E5503" s="20" t="s">
        <v>7134</v>
      </c>
      <c r="F5503" s="20" t="s">
        <v>7135</v>
      </c>
      <c r="G5503" s="20" t="s">
        <v>7591</v>
      </c>
      <c r="H5503" s="20"/>
      <c r="I5503" s="20" t="s">
        <v>15917</v>
      </c>
      <c r="J5503" s="20" t="s">
        <v>15927</v>
      </c>
      <c r="K5503" s="20" t="s">
        <v>7109</v>
      </c>
      <c r="L5503" s="20" t="s">
        <v>4359</v>
      </c>
      <c r="M5503" s="20" t="s">
        <v>7116</v>
      </c>
      <c r="N5503" s="20" t="s">
        <v>15902</v>
      </c>
      <c r="O5503" s="20" t="s">
        <v>15927</v>
      </c>
      <c r="P5503" s="201" t="n">
        <v>43730</v>
      </c>
      <c r="Q5503" s="201" t="n">
        <v>43763</v>
      </c>
      <c r="R5503" s="20" t="n">
        <v>1</v>
      </c>
      <c r="S5503" s="20" t="s">
        <v>7130</v>
      </c>
      <c r="T5503" s="20" t="n">
        <v>21.89899873</v>
      </c>
      <c r="U5503" s="20" t="n">
        <v>7.90936191</v>
      </c>
      <c r="V5503" s="20" t="n">
        <v>35.88863555</v>
      </c>
      <c r="W5503" s="20" t="s">
        <v>11510</v>
      </c>
      <c r="X5503" s="35"/>
      <c r="Y5503" s="35" t="n">
        <v>0</v>
      </c>
      <c r="Z5503" s="35" t="n">
        <v>1</v>
      </c>
      <c r="AE5503" s="94" t="e">
        <f aca="false" t="array" ref="AE5503:AK5503">_xlfn.torow(_xlfn.unique(_xlfn._xlws.filter(cat_table[Subsector],$E5503=cat_table[Sector],"")))</f>
        <v>#NAME?</v>
      </c>
      <c r="AF5503" s="94" t="e">
        <v>#NAME?</v>
      </c>
      <c r="AG5503" s="94" t="e">
        <v>#NAME?</v>
      </c>
      <c r="AH5503" s="94" t="e">
        <v>#NAME?</v>
      </c>
      <c r="AI5503" s="94" t="e">
        <v>#NAME?</v>
      </c>
      <c r="AJ5503" s="94" t="e">
        <v>#NAME?</v>
      </c>
      <c r="AK5503" s="94" t="e">
        <v>#NAME?</v>
      </c>
      <c r="AO5503" s="94" t="e">
        <f aca="false" t="array" ref="AO5503:AT5503">_xlfn.torow(_xlfn.unique(_xlfn._xlws.filter(cat_table[Sub-subsector],($E5503=cat_table[Sector])*($F5503=cat_table[Subsector]),"")))</f>
        <v>#NAME?</v>
      </c>
      <c r="AP5503" s="94" t="e">
        <v>#NAME?</v>
      </c>
      <c r="AQ5503" s="94" t="e">
        <v>#NAME?</v>
      </c>
      <c r="AR5503" s="94" t="e">
        <v>#NAME?</v>
      </c>
      <c r="AS5503" s="94" t="e">
        <v>#NAME?</v>
      </c>
      <c r="AT5503" s="94" t="e">
        <v>#NAME?</v>
      </c>
    </row>
    <row r="5504" customFormat="false" ht="15" hidden="false" customHeight="true" outlineLevel="0" collapsed="false">
      <c r="A5504" s="20" t="s">
        <v>16555</v>
      </c>
      <c r="B5504" s="20" t="str">
        <f aca="false">INDEX(Table2[], MATCH(L5504, Location_ID!$D$2:$D$3098, 0), 1)</f>
        <v>c59c9012-8a3c-4dc5-9d88-cf4c3896af9f</v>
      </c>
      <c r="C5504" s="20" t="s">
        <v>1585</v>
      </c>
      <c r="D5504" s="230" t="s">
        <v>354</v>
      </c>
      <c r="E5504" s="20" t="s">
        <v>7134</v>
      </c>
      <c r="F5504" s="20" t="s">
        <v>7135</v>
      </c>
      <c r="G5504" s="20" t="s">
        <v>7591</v>
      </c>
      <c r="H5504" s="20"/>
      <c r="I5504" s="20" t="s">
        <v>15917</v>
      </c>
      <c r="J5504" s="20" t="s">
        <v>15925</v>
      </c>
      <c r="K5504" s="20" t="s">
        <v>7109</v>
      </c>
      <c r="L5504" s="20" t="s">
        <v>4361</v>
      </c>
      <c r="M5504" s="20" t="s">
        <v>7116</v>
      </c>
      <c r="N5504" s="20" t="s">
        <v>15902</v>
      </c>
      <c r="O5504" s="20" t="s">
        <v>15925</v>
      </c>
      <c r="P5504" s="201" t="n">
        <v>43730</v>
      </c>
      <c r="Q5504" s="201" t="n">
        <v>43763</v>
      </c>
      <c r="R5504" s="20" t="n">
        <v>1</v>
      </c>
      <c r="S5504" s="20" t="s">
        <v>7130</v>
      </c>
      <c r="T5504" s="20" t="n">
        <v>22.06508047</v>
      </c>
      <c r="U5504" s="20" t="n">
        <v>8.39264614</v>
      </c>
      <c r="V5504" s="20" t="n">
        <v>35.7375148</v>
      </c>
      <c r="W5504" s="20" t="s">
        <v>11510</v>
      </c>
      <c r="X5504" s="35"/>
      <c r="Y5504" s="35" t="n">
        <v>0</v>
      </c>
      <c r="Z5504" s="35" t="n">
        <v>1</v>
      </c>
      <c r="AE5504" s="94" t="e">
        <f aca="false" t="array" ref="AE5504:AK5504">_xlfn.torow(_xlfn.unique(_xlfn._xlws.filter(cat_table[Subsector],$E5504=cat_table[Sector],"")))</f>
        <v>#NAME?</v>
      </c>
      <c r="AF5504" s="94" t="e">
        <v>#NAME?</v>
      </c>
      <c r="AG5504" s="94" t="e">
        <v>#NAME?</v>
      </c>
      <c r="AH5504" s="94" t="e">
        <v>#NAME?</v>
      </c>
      <c r="AI5504" s="94" t="e">
        <v>#NAME?</v>
      </c>
      <c r="AJ5504" s="94" t="e">
        <v>#NAME?</v>
      </c>
      <c r="AK5504" s="94" t="e">
        <v>#NAME?</v>
      </c>
      <c r="AO5504" s="94" t="e">
        <f aca="false" t="array" ref="AO5504:AT5504">_xlfn.torow(_xlfn.unique(_xlfn._xlws.filter(cat_table[Sub-subsector],($E5504=cat_table[Sector])*($F5504=cat_table[Subsector]),"")))</f>
        <v>#NAME?</v>
      </c>
      <c r="AP5504" s="94" t="e">
        <v>#NAME?</v>
      </c>
      <c r="AQ5504" s="94" t="e">
        <v>#NAME?</v>
      </c>
      <c r="AR5504" s="94" t="e">
        <v>#NAME?</v>
      </c>
      <c r="AS5504" s="94" t="e">
        <v>#NAME?</v>
      </c>
      <c r="AT5504" s="94" t="e">
        <v>#NAME?</v>
      </c>
    </row>
    <row r="5505" customFormat="false" ht="15" hidden="false" customHeight="true" outlineLevel="0" collapsed="false">
      <c r="A5505" s="20" t="s">
        <v>16556</v>
      </c>
      <c r="B5505" s="20" t="str">
        <f aca="false">INDEX(Table2[], MATCH(L5505, Location_ID!$D$2:$D$3098, 0), 1)</f>
        <v>b823737a-942b-44a9-94ee-1ac78f6a52b5</v>
      </c>
      <c r="C5505" s="20" t="s">
        <v>1585</v>
      </c>
      <c r="D5505" s="230" t="s">
        <v>354</v>
      </c>
      <c r="E5505" s="20" t="s">
        <v>7134</v>
      </c>
      <c r="F5505" s="20" t="s">
        <v>7135</v>
      </c>
      <c r="G5505" s="20" t="s">
        <v>7591</v>
      </c>
      <c r="H5505" s="20"/>
      <c r="I5505" s="20" t="s">
        <v>15917</v>
      </c>
      <c r="J5505" s="20" t="s">
        <v>15927</v>
      </c>
      <c r="K5505" s="20" t="s">
        <v>7109</v>
      </c>
      <c r="L5505" s="20" t="s">
        <v>4363</v>
      </c>
      <c r="M5505" s="20" t="s">
        <v>7116</v>
      </c>
      <c r="N5505" s="20" t="s">
        <v>15902</v>
      </c>
      <c r="O5505" s="20" t="s">
        <v>15927</v>
      </c>
      <c r="P5505" s="201" t="n">
        <v>43730</v>
      </c>
      <c r="Q5505" s="201" t="n">
        <v>43763</v>
      </c>
      <c r="R5505" s="20" t="n">
        <v>1</v>
      </c>
      <c r="S5505" s="20" t="s">
        <v>7130</v>
      </c>
      <c r="T5505" s="20" t="n">
        <v>11.51572704</v>
      </c>
      <c r="U5505" s="20" t="n">
        <v>3.67113425</v>
      </c>
      <c r="V5505" s="20" t="n">
        <v>19.36031983</v>
      </c>
      <c r="W5505" s="20" t="s">
        <v>11510</v>
      </c>
      <c r="X5505" s="35"/>
      <c r="Y5505" s="35" t="n">
        <v>0</v>
      </c>
      <c r="Z5505" s="35" t="n">
        <v>1</v>
      </c>
      <c r="AE5505" s="94" t="e">
        <f aca="false" t="array" ref="AE5505:AK5505">_xlfn.torow(_xlfn.unique(_xlfn._xlws.filter(cat_table[Subsector],$E5505=cat_table[Sector],"")))</f>
        <v>#NAME?</v>
      </c>
      <c r="AF5505" s="94" t="e">
        <v>#NAME?</v>
      </c>
      <c r="AG5505" s="94" t="e">
        <v>#NAME?</v>
      </c>
      <c r="AH5505" s="94" t="e">
        <v>#NAME?</v>
      </c>
      <c r="AI5505" s="94" t="e">
        <v>#NAME?</v>
      </c>
      <c r="AJ5505" s="94" t="e">
        <v>#NAME?</v>
      </c>
      <c r="AK5505" s="94" t="e">
        <v>#NAME?</v>
      </c>
      <c r="AO5505" s="94" t="e">
        <f aca="false" t="array" ref="AO5505:AT5505">_xlfn.torow(_xlfn.unique(_xlfn._xlws.filter(cat_table[Sub-subsector],($E5505=cat_table[Sector])*($F5505=cat_table[Subsector]),"")))</f>
        <v>#NAME?</v>
      </c>
      <c r="AP5505" s="94" t="e">
        <v>#NAME?</v>
      </c>
      <c r="AQ5505" s="94" t="e">
        <v>#NAME?</v>
      </c>
      <c r="AR5505" s="94" t="e">
        <v>#NAME?</v>
      </c>
      <c r="AS5505" s="94" t="e">
        <v>#NAME?</v>
      </c>
      <c r="AT5505" s="94" t="e">
        <v>#NAME?</v>
      </c>
    </row>
    <row r="5506" customFormat="false" ht="15" hidden="false" customHeight="true" outlineLevel="0" collapsed="false">
      <c r="A5506" s="20" t="s">
        <v>16557</v>
      </c>
      <c r="B5506" s="20" t="str">
        <f aca="false">INDEX(Table2[], MATCH(L5506, Location_ID!$D$2:$D$3098, 0), 1)</f>
        <v>698ee955-768b-4239-97bb-92f91c288900</v>
      </c>
      <c r="C5506" s="20" t="s">
        <v>1585</v>
      </c>
      <c r="D5506" s="230" t="s">
        <v>354</v>
      </c>
      <c r="E5506" s="20" t="s">
        <v>7134</v>
      </c>
      <c r="F5506" s="20" t="s">
        <v>7135</v>
      </c>
      <c r="G5506" s="20" t="s">
        <v>7591</v>
      </c>
      <c r="H5506" s="20"/>
      <c r="I5506" s="20" t="s">
        <v>15917</v>
      </c>
      <c r="J5506" s="20" t="s">
        <v>15932</v>
      </c>
      <c r="K5506" s="20" t="s">
        <v>7109</v>
      </c>
      <c r="L5506" s="20" t="s">
        <v>4365</v>
      </c>
      <c r="M5506" s="20" t="s">
        <v>7116</v>
      </c>
      <c r="N5506" s="20" t="s">
        <v>15902</v>
      </c>
      <c r="O5506" s="20" t="s">
        <v>15932</v>
      </c>
      <c r="P5506" s="201" t="n">
        <v>43730</v>
      </c>
      <c r="Q5506" s="201" t="n">
        <v>43763</v>
      </c>
      <c r="R5506" s="20" t="n">
        <v>1</v>
      </c>
      <c r="S5506" s="20" t="s">
        <v>7130</v>
      </c>
      <c r="T5506" s="20" t="n">
        <v>20.87144413</v>
      </c>
      <c r="U5506" s="20" t="n">
        <v>10.61897908</v>
      </c>
      <c r="V5506" s="20" t="n">
        <v>31.12390918</v>
      </c>
      <c r="W5506" s="20" t="s">
        <v>11510</v>
      </c>
      <c r="X5506" s="35"/>
      <c r="Y5506" s="35" t="n">
        <v>0</v>
      </c>
      <c r="Z5506" s="35" t="n">
        <v>1</v>
      </c>
      <c r="AE5506" s="94" t="e">
        <f aca="false" t="array" ref="AE5506:AK5506">_xlfn.torow(_xlfn.unique(_xlfn._xlws.filter(cat_table[Subsector],$E5506=cat_table[Sector],"")))</f>
        <v>#NAME?</v>
      </c>
      <c r="AF5506" s="94" t="e">
        <v>#NAME?</v>
      </c>
      <c r="AG5506" s="94" t="e">
        <v>#NAME?</v>
      </c>
      <c r="AH5506" s="94" t="e">
        <v>#NAME?</v>
      </c>
      <c r="AI5506" s="94" t="e">
        <v>#NAME?</v>
      </c>
      <c r="AJ5506" s="94" t="e">
        <v>#NAME?</v>
      </c>
      <c r="AK5506" s="94" t="e">
        <v>#NAME?</v>
      </c>
      <c r="AO5506" s="94" t="e">
        <f aca="false" t="array" ref="AO5506:AT5506">_xlfn.torow(_xlfn.unique(_xlfn._xlws.filter(cat_table[Sub-subsector],($E5506=cat_table[Sector])*($F5506=cat_table[Subsector]),"")))</f>
        <v>#NAME?</v>
      </c>
      <c r="AP5506" s="94" t="e">
        <v>#NAME?</v>
      </c>
      <c r="AQ5506" s="94" t="e">
        <v>#NAME?</v>
      </c>
      <c r="AR5506" s="94" t="e">
        <v>#NAME?</v>
      </c>
      <c r="AS5506" s="94" t="e">
        <v>#NAME?</v>
      </c>
      <c r="AT5506" s="94" t="e">
        <v>#NAME?</v>
      </c>
    </row>
    <row r="5507" customFormat="false" ht="15" hidden="false" customHeight="true" outlineLevel="0" collapsed="false">
      <c r="A5507" s="20" t="s">
        <v>16558</v>
      </c>
      <c r="B5507" s="20" t="str">
        <f aca="false">INDEX(Table2[], MATCH(L5507, Location_ID!$D$2:$D$3098, 0), 1)</f>
        <v>a8a3ecd9-c767-40bc-9ff3-74578165ed49</v>
      </c>
      <c r="C5507" s="20" t="s">
        <v>1585</v>
      </c>
      <c r="D5507" s="230" t="s">
        <v>354</v>
      </c>
      <c r="E5507" s="20" t="s">
        <v>7134</v>
      </c>
      <c r="F5507" s="20" t="s">
        <v>7135</v>
      </c>
      <c r="G5507" s="20" t="s">
        <v>7591</v>
      </c>
      <c r="H5507" s="20"/>
      <c r="I5507" s="20" t="s">
        <v>15917</v>
      </c>
      <c r="J5507" s="20" t="s">
        <v>15927</v>
      </c>
      <c r="K5507" s="20" t="s">
        <v>7109</v>
      </c>
      <c r="L5507" s="20" t="s">
        <v>4367</v>
      </c>
      <c r="M5507" s="20" t="s">
        <v>7116</v>
      </c>
      <c r="N5507" s="20" t="s">
        <v>15902</v>
      </c>
      <c r="O5507" s="20" t="s">
        <v>15927</v>
      </c>
      <c r="P5507" s="201" t="n">
        <v>43730</v>
      </c>
      <c r="Q5507" s="201" t="n">
        <v>43763</v>
      </c>
      <c r="R5507" s="20" t="n">
        <v>1</v>
      </c>
      <c r="S5507" s="20" t="s">
        <v>7130</v>
      </c>
      <c r="T5507" s="20" t="n">
        <v>8.477506239</v>
      </c>
      <c r="U5507" s="20" t="n">
        <v>5.470388389</v>
      </c>
      <c r="V5507" s="20" t="n">
        <v>11.484624089</v>
      </c>
      <c r="W5507" s="20" t="s">
        <v>11510</v>
      </c>
      <c r="X5507" s="35"/>
      <c r="Y5507" s="35" t="n">
        <v>0</v>
      </c>
      <c r="Z5507" s="35" t="n">
        <v>1</v>
      </c>
      <c r="AE5507" s="94" t="e">
        <f aca="false" t="array" ref="AE5507:AK5507">_xlfn.torow(_xlfn.unique(_xlfn._xlws.filter(cat_table[Subsector],$E5507=cat_table[Sector],"")))</f>
        <v>#NAME?</v>
      </c>
      <c r="AF5507" s="94" t="e">
        <v>#NAME?</v>
      </c>
      <c r="AG5507" s="94" t="e">
        <v>#NAME?</v>
      </c>
      <c r="AH5507" s="94" t="e">
        <v>#NAME?</v>
      </c>
      <c r="AI5507" s="94" t="e">
        <v>#NAME?</v>
      </c>
      <c r="AJ5507" s="94" t="e">
        <v>#NAME?</v>
      </c>
      <c r="AK5507" s="94" t="e">
        <v>#NAME?</v>
      </c>
      <c r="AO5507" s="94" t="e">
        <f aca="false" t="array" ref="AO5507:AT5507">_xlfn.torow(_xlfn.unique(_xlfn._xlws.filter(cat_table[Sub-subsector],($E5507=cat_table[Sector])*($F5507=cat_table[Subsector]),"")))</f>
        <v>#NAME?</v>
      </c>
      <c r="AP5507" s="94" t="e">
        <v>#NAME?</v>
      </c>
      <c r="AQ5507" s="94" t="e">
        <v>#NAME?</v>
      </c>
      <c r="AR5507" s="94" t="e">
        <v>#NAME?</v>
      </c>
      <c r="AS5507" s="94" t="e">
        <v>#NAME?</v>
      </c>
      <c r="AT5507" s="94" t="e">
        <v>#NAME?</v>
      </c>
    </row>
    <row r="5508" customFormat="false" ht="15" hidden="false" customHeight="true" outlineLevel="0" collapsed="false">
      <c r="A5508" s="20" t="s">
        <v>16559</v>
      </c>
      <c r="B5508" s="20" t="str">
        <f aca="false">INDEX(Table2[], MATCH(L5508, Location_ID!$D$2:$D$3098, 0), 1)</f>
        <v>78c3447f-c17e-49ec-951f-792ad90b472a</v>
      </c>
      <c r="C5508" s="20" t="s">
        <v>1585</v>
      </c>
      <c r="D5508" s="230" t="s">
        <v>354</v>
      </c>
      <c r="E5508" s="20" t="s">
        <v>7134</v>
      </c>
      <c r="F5508" s="20" t="s">
        <v>7135</v>
      </c>
      <c r="G5508" s="20" t="s">
        <v>7591</v>
      </c>
      <c r="H5508" s="20"/>
      <c r="I5508" s="20" t="s">
        <v>15917</v>
      </c>
      <c r="J5508" s="20" t="s">
        <v>15932</v>
      </c>
      <c r="K5508" s="20" t="s">
        <v>7109</v>
      </c>
      <c r="L5508" s="20" t="s">
        <v>4369</v>
      </c>
      <c r="M5508" s="20" t="s">
        <v>7116</v>
      </c>
      <c r="N5508" s="20" t="s">
        <v>15902</v>
      </c>
      <c r="O5508" s="20" t="s">
        <v>15932</v>
      </c>
      <c r="P5508" s="201" t="n">
        <v>43730</v>
      </c>
      <c r="Q5508" s="201" t="n">
        <v>43763</v>
      </c>
      <c r="R5508" s="20" t="n">
        <v>1</v>
      </c>
      <c r="S5508" s="20" t="s">
        <v>7130</v>
      </c>
      <c r="T5508" s="20" t="n">
        <v>37.48328464</v>
      </c>
      <c r="U5508" s="20" t="n">
        <v>25.14161466</v>
      </c>
      <c r="V5508" s="20" t="n">
        <v>49.82495462</v>
      </c>
      <c r="W5508" s="20" t="s">
        <v>11510</v>
      </c>
      <c r="X5508" s="35"/>
      <c r="Y5508" s="35" t="n">
        <v>0</v>
      </c>
      <c r="Z5508" s="35" t="n">
        <v>1</v>
      </c>
      <c r="AE5508" s="94" t="e">
        <f aca="false" t="array" ref="AE5508:AK5508">_xlfn.torow(_xlfn.unique(_xlfn._xlws.filter(cat_table[Subsector],$E5508=cat_table[Sector],"")))</f>
        <v>#NAME?</v>
      </c>
      <c r="AF5508" s="94" t="e">
        <v>#NAME?</v>
      </c>
      <c r="AG5508" s="94" t="e">
        <v>#NAME?</v>
      </c>
      <c r="AH5508" s="94" t="e">
        <v>#NAME?</v>
      </c>
      <c r="AI5508" s="94" t="e">
        <v>#NAME?</v>
      </c>
      <c r="AJ5508" s="94" t="e">
        <v>#NAME?</v>
      </c>
      <c r="AK5508" s="94" t="e">
        <v>#NAME?</v>
      </c>
      <c r="AO5508" s="94" t="e">
        <f aca="false" t="array" ref="AO5508:AT5508">_xlfn.torow(_xlfn.unique(_xlfn._xlws.filter(cat_table[Sub-subsector],($E5508=cat_table[Sector])*($F5508=cat_table[Subsector]),"")))</f>
        <v>#NAME?</v>
      </c>
      <c r="AP5508" s="94" t="e">
        <v>#NAME?</v>
      </c>
      <c r="AQ5508" s="94" t="e">
        <v>#NAME?</v>
      </c>
      <c r="AR5508" s="94" t="e">
        <v>#NAME?</v>
      </c>
      <c r="AS5508" s="94" t="e">
        <v>#NAME?</v>
      </c>
      <c r="AT5508" s="94" t="e">
        <v>#NAME?</v>
      </c>
    </row>
    <row r="5509" customFormat="false" ht="15" hidden="false" customHeight="true" outlineLevel="0" collapsed="false">
      <c r="A5509" s="20" t="s">
        <v>16560</v>
      </c>
      <c r="B5509" s="20" t="str">
        <f aca="false">INDEX(Table2[], MATCH(L5509, Location_ID!$D$2:$D$3098, 0), 1)</f>
        <v>9221a98b-74a0-4d71-b243-41e083e5f2c7</v>
      </c>
      <c r="C5509" s="20" t="s">
        <v>1585</v>
      </c>
      <c r="D5509" s="230" t="s">
        <v>354</v>
      </c>
      <c r="E5509" s="20" t="s">
        <v>7134</v>
      </c>
      <c r="F5509" s="20" t="s">
        <v>7135</v>
      </c>
      <c r="G5509" s="20" t="s">
        <v>7591</v>
      </c>
      <c r="H5509" s="20"/>
      <c r="I5509" s="20" t="s">
        <v>15917</v>
      </c>
      <c r="J5509" s="20" t="s">
        <v>15918</v>
      </c>
      <c r="K5509" s="20" t="s">
        <v>7109</v>
      </c>
      <c r="L5509" s="20" t="s">
        <v>4371</v>
      </c>
      <c r="M5509" s="20" t="s">
        <v>7116</v>
      </c>
      <c r="N5509" s="20" t="s">
        <v>15902</v>
      </c>
      <c r="O5509" s="20" t="s">
        <v>15918</v>
      </c>
      <c r="P5509" s="201" t="n">
        <v>43730</v>
      </c>
      <c r="Q5509" s="201" t="n">
        <v>43763</v>
      </c>
      <c r="R5509" s="20" t="n">
        <v>1</v>
      </c>
      <c r="S5509" s="20" t="s">
        <v>7130</v>
      </c>
      <c r="T5509" s="20" t="n">
        <v>71.16806266</v>
      </c>
      <c r="U5509" s="20" t="n">
        <v>42.33403829</v>
      </c>
      <c r="V5509" s="20" t="n">
        <v>100.00208703</v>
      </c>
      <c r="W5509" s="20" t="s">
        <v>11510</v>
      </c>
      <c r="X5509" s="35"/>
      <c r="Y5509" s="35" t="n">
        <v>0</v>
      </c>
      <c r="Z5509" s="35" t="n">
        <v>1</v>
      </c>
      <c r="AE5509" s="94" t="e">
        <f aca="false" t="array" ref="AE5509:AK5509">_xlfn.torow(_xlfn.unique(_xlfn._xlws.filter(cat_table[Subsector],$E5509=cat_table[Sector],"")))</f>
        <v>#NAME?</v>
      </c>
      <c r="AF5509" s="94" t="e">
        <v>#NAME?</v>
      </c>
      <c r="AG5509" s="94" t="e">
        <v>#NAME?</v>
      </c>
      <c r="AH5509" s="94" t="e">
        <v>#NAME?</v>
      </c>
      <c r="AI5509" s="94" t="e">
        <v>#NAME?</v>
      </c>
      <c r="AJ5509" s="94" t="e">
        <v>#NAME?</v>
      </c>
      <c r="AK5509" s="94" t="e">
        <v>#NAME?</v>
      </c>
      <c r="AO5509" s="94" t="e">
        <f aca="false" t="array" ref="AO5509:AT5509">_xlfn.torow(_xlfn.unique(_xlfn._xlws.filter(cat_table[Sub-subsector],($E5509=cat_table[Sector])*($F5509=cat_table[Subsector]),"")))</f>
        <v>#NAME?</v>
      </c>
      <c r="AP5509" s="94" t="e">
        <v>#NAME?</v>
      </c>
      <c r="AQ5509" s="94" t="e">
        <v>#NAME?</v>
      </c>
      <c r="AR5509" s="94" t="e">
        <v>#NAME?</v>
      </c>
      <c r="AS5509" s="94" t="e">
        <v>#NAME?</v>
      </c>
      <c r="AT5509" s="94" t="e">
        <v>#NAME?</v>
      </c>
    </row>
    <row r="5510" customFormat="false" ht="15" hidden="false" customHeight="true" outlineLevel="0" collapsed="false">
      <c r="A5510" s="20" t="s">
        <v>16561</v>
      </c>
      <c r="B5510" s="20" t="str">
        <f aca="false">INDEX(Table2[], MATCH(L5510, Location_ID!$D$2:$D$3098, 0), 1)</f>
        <v>428635b4-e717-4142-8636-b156522a7cab</v>
      </c>
      <c r="C5510" s="20" t="s">
        <v>1585</v>
      </c>
      <c r="D5510" s="230" t="s">
        <v>354</v>
      </c>
      <c r="E5510" s="20" t="s">
        <v>7134</v>
      </c>
      <c r="F5510" s="20" t="s">
        <v>7135</v>
      </c>
      <c r="G5510" s="20" t="s">
        <v>7591</v>
      </c>
      <c r="H5510" s="20"/>
      <c r="I5510" s="20" t="s">
        <v>15917</v>
      </c>
      <c r="J5510" s="20" t="s">
        <v>15925</v>
      </c>
      <c r="K5510" s="20" t="s">
        <v>7109</v>
      </c>
      <c r="L5510" s="20" t="s">
        <v>4373</v>
      </c>
      <c r="M5510" s="20" t="s">
        <v>7116</v>
      </c>
      <c r="N5510" s="20" t="s">
        <v>15902</v>
      </c>
      <c r="O5510" s="20" t="s">
        <v>15925</v>
      </c>
      <c r="P5510" s="201" t="n">
        <v>43730</v>
      </c>
      <c r="Q5510" s="201" t="n">
        <v>43763</v>
      </c>
      <c r="R5510" s="20" t="n">
        <v>1</v>
      </c>
      <c r="S5510" s="20" t="s">
        <v>7130</v>
      </c>
      <c r="T5510" s="20" t="n">
        <v>49.35693052</v>
      </c>
      <c r="U5510" s="20" t="n">
        <v>26.18023776</v>
      </c>
      <c r="V5510" s="20" t="n">
        <v>72.53362328</v>
      </c>
      <c r="W5510" s="20" t="s">
        <v>11510</v>
      </c>
      <c r="X5510" s="35"/>
      <c r="Y5510" s="35" t="n">
        <v>0</v>
      </c>
      <c r="Z5510" s="35" t="n">
        <v>1</v>
      </c>
      <c r="AE5510" s="94" t="e">
        <f aca="false" t="array" ref="AE5510:AK5510">_xlfn.torow(_xlfn.unique(_xlfn._xlws.filter(cat_table[Subsector],$E5510=cat_table[Sector],"")))</f>
        <v>#NAME?</v>
      </c>
      <c r="AF5510" s="94" t="e">
        <v>#NAME?</v>
      </c>
      <c r="AG5510" s="94" t="e">
        <v>#NAME?</v>
      </c>
      <c r="AH5510" s="94" t="e">
        <v>#NAME?</v>
      </c>
      <c r="AI5510" s="94" t="e">
        <v>#NAME?</v>
      </c>
      <c r="AJ5510" s="94" t="e">
        <v>#NAME?</v>
      </c>
      <c r="AK5510" s="94" t="e">
        <v>#NAME?</v>
      </c>
      <c r="AO5510" s="94" t="e">
        <f aca="false" t="array" ref="AO5510:AT5510">_xlfn.torow(_xlfn.unique(_xlfn._xlws.filter(cat_table[Sub-subsector],($E5510=cat_table[Sector])*($F5510=cat_table[Subsector]),"")))</f>
        <v>#NAME?</v>
      </c>
      <c r="AP5510" s="94" t="e">
        <v>#NAME?</v>
      </c>
      <c r="AQ5510" s="94" t="e">
        <v>#NAME?</v>
      </c>
      <c r="AR5510" s="94" t="e">
        <v>#NAME?</v>
      </c>
      <c r="AS5510" s="94" t="e">
        <v>#NAME?</v>
      </c>
      <c r="AT5510" s="94" t="e">
        <v>#NAME?</v>
      </c>
    </row>
    <row r="5511" customFormat="false" ht="15" hidden="false" customHeight="true" outlineLevel="0" collapsed="false">
      <c r="A5511" s="20" t="s">
        <v>16562</v>
      </c>
      <c r="B5511" s="20" t="str">
        <f aca="false">INDEX(Table2[], MATCH(L5511, Location_ID!$D$2:$D$3098, 0), 1)</f>
        <v>007c5a68-3a74-4eed-b2ef-720d0081da63</v>
      </c>
      <c r="C5511" s="20" t="s">
        <v>1585</v>
      </c>
      <c r="D5511" s="230" t="s">
        <v>354</v>
      </c>
      <c r="E5511" s="20" t="s">
        <v>7134</v>
      </c>
      <c r="F5511" s="20" t="s">
        <v>7135</v>
      </c>
      <c r="G5511" s="20" t="s">
        <v>7591</v>
      </c>
      <c r="H5511" s="20"/>
      <c r="I5511" s="20" t="s">
        <v>15917</v>
      </c>
      <c r="J5511" s="20" t="s">
        <v>15918</v>
      </c>
      <c r="K5511" s="20" t="s">
        <v>7109</v>
      </c>
      <c r="L5511" s="20" t="s">
        <v>4375</v>
      </c>
      <c r="M5511" s="20" t="s">
        <v>7116</v>
      </c>
      <c r="N5511" s="20" t="s">
        <v>15902</v>
      </c>
      <c r="O5511" s="20" t="s">
        <v>15918</v>
      </c>
      <c r="P5511" s="201" t="n">
        <v>43730</v>
      </c>
      <c r="Q5511" s="201" t="n">
        <v>43763</v>
      </c>
      <c r="R5511" s="20" t="n">
        <v>1</v>
      </c>
      <c r="S5511" s="20" t="s">
        <v>7130</v>
      </c>
      <c r="T5511" s="20" t="n">
        <v>44.25540425</v>
      </c>
      <c r="U5511" s="20" t="n">
        <v>28.56149765</v>
      </c>
      <c r="V5511" s="20" t="n">
        <v>59.94931085</v>
      </c>
      <c r="W5511" s="20" t="s">
        <v>11510</v>
      </c>
      <c r="X5511" s="35"/>
      <c r="Y5511" s="35" t="n">
        <v>0</v>
      </c>
      <c r="Z5511" s="35" t="n">
        <v>1</v>
      </c>
      <c r="AE5511" s="94" t="e">
        <f aca="false" t="array" ref="AE5511:AK5511">_xlfn.torow(_xlfn.unique(_xlfn._xlws.filter(cat_table[Subsector],$E5511=cat_table[Sector],"")))</f>
        <v>#NAME?</v>
      </c>
      <c r="AF5511" s="94" t="e">
        <v>#NAME?</v>
      </c>
      <c r="AG5511" s="94" t="e">
        <v>#NAME?</v>
      </c>
      <c r="AH5511" s="94" t="e">
        <v>#NAME?</v>
      </c>
      <c r="AI5511" s="94" t="e">
        <v>#NAME?</v>
      </c>
      <c r="AJ5511" s="94" t="e">
        <v>#NAME?</v>
      </c>
      <c r="AK5511" s="94" t="e">
        <v>#NAME?</v>
      </c>
      <c r="AO5511" s="94" t="e">
        <f aca="false" t="array" ref="AO5511:AT5511">_xlfn.torow(_xlfn.unique(_xlfn._xlws.filter(cat_table[Sub-subsector],($E5511=cat_table[Sector])*($F5511=cat_table[Subsector]),"")))</f>
        <v>#NAME?</v>
      </c>
      <c r="AP5511" s="94" t="e">
        <v>#NAME?</v>
      </c>
      <c r="AQ5511" s="94" t="e">
        <v>#NAME?</v>
      </c>
      <c r="AR5511" s="94" t="e">
        <v>#NAME?</v>
      </c>
      <c r="AS5511" s="94" t="e">
        <v>#NAME?</v>
      </c>
      <c r="AT5511" s="94" t="e">
        <v>#NAME?</v>
      </c>
    </row>
    <row r="5512" customFormat="false" ht="15" hidden="false" customHeight="true" outlineLevel="0" collapsed="false">
      <c r="A5512" s="20" t="s">
        <v>16563</v>
      </c>
      <c r="B5512" s="20" t="str">
        <f aca="false">INDEX(Table2[], MATCH(L5512, Location_ID!$D$2:$D$3098, 0), 1)</f>
        <v>e6ab3826-6912-4ace-b0c7-5670c0b1a00a</v>
      </c>
      <c r="C5512" s="20" t="s">
        <v>1585</v>
      </c>
      <c r="D5512" s="230" t="s">
        <v>354</v>
      </c>
      <c r="E5512" s="20" t="s">
        <v>7134</v>
      </c>
      <c r="F5512" s="20" t="s">
        <v>7135</v>
      </c>
      <c r="G5512" s="20" t="s">
        <v>7591</v>
      </c>
      <c r="H5512" s="20"/>
      <c r="I5512" s="20" t="s">
        <v>15917</v>
      </c>
      <c r="J5512" s="20" t="s">
        <v>15918</v>
      </c>
      <c r="K5512" s="20" t="s">
        <v>7109</v>
      </c>
      <c r="L5512" s="20" t="s">
        <v>4377</v>
      </c>
      <c r="M5512" s="20" t="s">
        <v>7116</v>
      </c>
      <c r="N5512" s="20" t="s">
        <v>15902</v>
      </c>
      <c r="O5512" s="20" t="s">
        <v>15918</v>
      </c>
      <c r="P5512" s="201" t="n">
        <v>43730</v>
      </c>
      <c r="Q5512" s="201" t="n">
        <v>43763</v>
      </c>
      <c r="R5512" s="20" t="n">
        <v>1</v>
      </c>
      <c r="S5512" s="20" t="s">
        <v>7130</v>
      </c>
      <c r="T5512" s="20" t="n">
        <v>49.85856071</v>
      </c>
      <c r="U5512" s="20" t="n">
        <v>31.42909672</v>
      </c>
      <c r="V5512" s="20" t="n">
        <v>68.2880247</v>
      </c>
      <c r="W5512" s="20" t="s">
        <v>11510</v>
      </c>
      <c r="X5512" s="35"/>
      <c r="Y5512" s="35" t="n">
        <v>0</v>
      </c>
      <c r="Z5512" s="35" t="n">
        <v>1</v>
      </c>
      <c r="AE5512" s="94" t="e">
        <f aca="false" t="array" ref="AE5512:AK5512">_xlfn.torow(_xlfn.unique(_xlfn._xlws.filter(cat_table[Subsector],$E5512=cat_table[Sector],"")))</f>
        <v>#NAME?</v>
      </c>
      <c r="AF5512" s="94" t="e">
        <v>#NAME?</v>
      </c>
      <c r="AG5512" s="94" t="e">
        <v>#NAME?</v>
      </c>
      <c r="AH5512" s="94" t="e">
        <v>#NAME?</v>
      </c>
      <c r="AI5512" s="94" t="e">
        <v>#NAME?</v>
      </c>
      <c r="AJ5512" s="94" t="e">
        <v>#NAME?</v>
      </c>
      <c r="AK5512" s="94" t="e">
        <v>#NAME?</v>
      </c>
      <c r="AO5512" s="94" t="e">
        <f aca="false" t="array" ref="AO5512:AT5512">_xlfn.torow(_xlfn.unique(_xlfn._xlws.filter(cat_table[Sub-subsector],($E5512=cat_table[Sector])*($F5512=cat_table[Subsector]),"")))</f>
        <v>#NAME?</v>
      </c>
      <c r="AP5512" s="94" t="e">
        <v>#NAME?</v>
      </c>
      <c r="AQ5512" s="94" t="e">
        <v>#NAME?</v>
      </c>
      <c r="AR5512" s="94" t="e">
        <v>#NAME?</v>
      </c>
      <c r="AS5512" s="94" t="e">
        <v>#NAME?</v>
      </c>
      <c r="AT5512" s="94" t="e">
        <v>#NAME?</v>
      </c>
    </row>
    <row r="5513" customFormat="false" ht="15" hidden="false" customHeight="true" outlineLevel="0" collapsed="false">
      <c r="A5513" s="20" t="s">
        <v>16564</v>
      </c>
      <c r="B5513" s="20" t="str">
        <f aca="false">INDEX(Table2[], MATCH(L5513, Location_ID!$D$2:$D$3098, 0), 1)</f>
        <v>dcf21709-ba93-49c6-9258-b35f52fe5684</v>
      </c>
      <c r="C5513" s="20" t="s">
        <v>1585</v>
      </c>
      <c r="D5513" s="230" t="s">
        <v>354</v>
      </c>
      <c r="E5513" s="20" t="s">
        <v>7134</v>
      </c>
      <c r="F5513" s="20" t="s">
        <v>7135</v>
      </c>
      <c r="G5513" s="20" t="s">
        <v>7591</v>
      </c>
      <c r="H5513" s="20"/>
      <c r="I5513" s="20" t="s">
        <v>15917</v>
      </c>
      <c r="J5513" s="20" t="s">
        <v>15932</v>
      </c>
      <c r="K5513" s="20" t="s">
        <v>7109</v>
      </c>
      <c r="L5513" s="20" t="s">
        <v>4379</v>
      </c>
      <c r="M5513" s="20" t="s">
        <v>7116</v>
      </c>
      <c r="N5513" s="20" t="s">
        <v>15902</v>
      </c>
      <c r="O5513" s="20" t="s">
        <v>15932</v>
      </c>
      <c r="P5513" s="201" t="n">
        <v>43730</v>
      </c>
      <c r="Q5513" s="201" t="n">
        <v>43763</v>
      </c>
      <c r="R5513" s="20" t="n">
        <v>1</v>
      </c>
      <c r="S5513" s="20" t="s">
        <v>7130</v>
      </c>
      <c r="T5513" s="20" t="n">
        <v>35.80317318</v>
      </c>
      <c r="U5513" s="20" t="n">
        <v>16.37104654</v>
      </c>
      <c r="V5513" s="20" t="n">
        <v>55.23529982</v>
      </c>
      <c r="W5513" s="20" t="s">
        <v>11510</v>
      </c>
      <c r="X5513" s="35"/>
      <c r="Y5513" s="35" t="n">
        <v>0</v>
      </c>
      <c r="Z5513" s="35" t="n">
        <v>1</v>
      </c>
      <c r="AE5513" s="94" t="e">
        <f aca="false" t="array" ref="AE5513:AK5513">_xlfn.torow(_xlfn.unique(_xlfn._xlws.filter(cat_table[Subsector],$E5513=cat_table[Sector],"")))</f>
        <v>#NAME?</v>
      </c>
      <c r="AF5513" s="94" t="e">
        <v>#NAME?</v>
      </c>
      <c r="AG5513" s="94" t="e">
        <v>#NAME?</v>
      </c>
      <c r="AH5513" s="94" t="e">
        <v>#NAME?</v>
      </c>
      <c r="AI5513" s="94" t="e">
        <v>#NAME?</v>
      </c>
      <c r="AJ5513" s="94" t="e">
        <v>#NAME?</v>
      </c>
      <c r="AK5513" s="94" t="e">
        <v>#NAME?</v>
      </c>
      <c r="AO5513" s="94" t="e">
        <f aca="false" t="array" ref="AO5513:AT5513">_xlfn.torow(_xlfn.unique(_xlfn._xlws.filter(cat_table[Sub-subsector],($E5513=cat_table[Sector])*($F5513=cat_table[Subsector]),"")))</f>
        <v>#NAME?</v>
      </c>
      <c r="AP5513" s="94" t="e">
        <v>#NAME?</v>
      </c>
      <c r="AQ5513" s="94" t="e">
        <v>#NAME?</v>
      </c>
      <c r="AR5513" s="94" t="e">
        <v>#NAME?</v>
      </c>
      <c r="AS5513" s="94" t="e">
        <v>#NAME?</v>
      </c>
      <c r="AT5513" s="94" t="e">
        <v>#NAME?</v>
      </c>
    </row>
    <row r="5514" customFormat="false" ht="15" hidden="false" customHeight="true" outlineLevel="0" collapsed="false">
      <c r="A5514" s="20" t="s">
        <v>16565</v>
      </c>
      <c r="B5514" s="20" t="str">
        <f aca="false">INDEX(Table2[], MATCH(L5514, Location_ID!$D$2:$D$3098, 0), 1)</f>
        <v>29f4ae47-21cb-4c06-828a-b665207f687c</v>
      </c>
      <c r="C5514" s="20" t="s">
        <v>1585</v>
      </c>
      <c r="D5514" s="230" t="s">
        <v>354</v>
      </c>
      <c r="E5514" s="20" t="s">
        <v>7134</v>
      </c>
      <c r="F5514" s="20" t="s">
        <v>7135</v>
      </c>
      <c r="G5514" s="20" t="s">
        <v>7591</v>
      </c>
      <c r="H5514" s="20"/>
      <c r="I5514" s="20" t="s">
        <v>15917</v>
      </c>
      <c r="J5514" s="20" t="s">
        <v>15922</v>
      </c>
      <c r="K5514" s="20" t="s">
        <v>7109</v>
      </c>
      <c r="L5514" s="20" t="s">
        <v>4381</v>
      </c>
      <c r="M5514" s="20" t="s">
        <v>7116</v>
      </c>
      <c r="N5514" s="20" t="s">
        <v>15902</v>
      </c>
      <c r="O5514" s="20" t="s">
        <v>15922</v>
      </c>
      <c r="P5514" s="201" t="n">
        <v>43730</v>
      </c>
      <c r="Q5514" s="201" t="n">
        <v>43763</v>
      </c>
      <c r="R5514" s="20" t="n">
        <v>1</v>
      </c>
      <c r="S5514" s="20" t="s">
        <v>7130</v>
      </c>
      <c r="T5514" s="20" t="n">
        <v>42.04050524</v>
      </c>
      <c r="U5514" s="20" t="n">
        <v>14.14534454</v>
      </c>
      <c r="V5514" s="20" t="n">
        <v>69.93566594</v>
      </c>
      <c r="W5514" s="20" t="s">
        <v>11510</v>
      </c>
      <c r="X5514" s="35"/>
      <c r="Y5514" s="35" t="n">
        <v>0</v>
      </c>
      <c r="Z5514" s="35" t="n">
        <v>1</v>
      </c>
      <c r="AE5514" s="94" t="e">
        <f aca="false" t="array" ref="AE5514:AK5514">_xlfn.torow(_xlfn.unique(_xlfn._xlws.filter(cat_table[Subsector],$E5514=cat_table[Sector],"")))</f>
        <v>#NAME?</v>
      </c>
      <c r="AF5514" s="94" t="e">
        <v>#NAME?</v>
      </c>
      <c r="AG5514" s="94" t="e">
        <v>#NAME?</v>
      </c>
      <c r="AH5514" s="94" t="e">
        <v>#NAME?</v>
      </c>
      <c r="AI5514" s="94" t="e">
        <v>#NAME?</v>
      </c>
      <c r="AJ5514" s="94" t="e">
        <v>#NAME?</v>
      </c>
      <c r="AK5514" s="94" t="e">
        <v>#NAME?</v>
      </c>
      <c r="AO5514" s="94" t="e">
        <f aca="false" t="array" ref="AO5514:AT5514">_xlfn.torow(_xlfn.unique(_xlfn._xlws.filter(cat_table[Sub-subsector],($E5514=cat_table[Sector])*($F5514=cat_table[Subsector]),"")))</f>
        <v>#NAME?</v>
      </c>
      <c r="AP5514" s="94" t="e">
        <v>#NAME?</v>
      </c>
      <c r="AQ5514" s="94" t="e">
        <v>#NAME?</v>
      </c>
      <c r="AR5514" s="94" t="e">
        <v>#NAME?</v>
      </c>
      <c r="AS5514" s="94" t="e">
        <v>#NAME?</v>
      </c>
      <c r="AT5514" s="94" t="e">
        <v>#NAME?</v>
      </c>
    </row>
    <row r="5515" customFormat="false" ht="15" hidden="false" customHeight="true" outlineLevel="0" collapsed="false">
      <c r="A5515" s="20" t="s">
        <v>16566</v>
      </c>
      <c r="B5515" s="20" t="str">
        <f aca="false">INDEX(Table2[], MATCH(L5515, Location_ID!$D$2:$D$3098, 0), 1)</f>
        <v>e879a238-5c4b-4924-a049-06f6643da36f</v>
      </c>
      <c r="C5515" s="20" t="s">
        <v>1585</v>
      </c>
      <c r="D5515" s="230" t="s">
        <v>354</v>
      </c>
      <c r="E5515" s="20" t="s">
        <v>7134</v>
      </c>
      <c r="F5515" s="20" t="s">
        <v>7135</v>
      </c>
      <c r="G5515" s="20" t="s">
        <v>7591</v>
      </c>
      <c r="H5515" s="20"/>
      <c r="I5515" s="20" t="s">
        <v>15917</v>
      </c>
      <c r="J5515" s="20" t="s">
        <v>15918</v>
      </c>
      <c r="K5515" s="20" t="s">
        <v>7109</v>
      </c>
      <c r="L5515" s="20" t="s">
        <v>4383</v>
      </c>
      <c r="M5515" s="20" t="s">
        <v>7116</v>
      </c>
      <c r="N5515" s="20" t="s">
        <v>15902</v>
      </c>
      <c r="O5515" s="20" t="s">
        <v>15918</v>
      </c>
      <c r="P5515" s="201" t="n">
        <v>43730</v>
      </c>
      <c r="Q5515" s="201" t="n">
        <v>43763</v>
      </c>
      <c r="R5515" s="20" t="n">
        <v>1</v>
      </c>
      <c r="S5515" s="20" t="s">
        <v>7130</v>
      </c>
      <c r="T5515" s="20" t="n">
        <v>122.5140566</v>
      </c>
      <c r="U5515" s="20" t="n">
        <v>89.33170976</v>
      </c>
      <c r="V5515" s="20" t="n">
        <v>155.69640344</v>
      </c>
      <c r="W5515" s="20" t="s">
        <v>11510</v>
      </c>
      <c r="X5515" s="35"/>
      <c r="Y5515" s="35" t="n">
        <v>0</v>
      </c>
      <c r="Z5515" s="35" t="n">
        <v>1</v>
      </c>
      <c r="AE5515" s="94" t="e">
        <f aca="false" t="array" ref="AE5515:AK5515">_xlfn.torow(_xlfn.unique(_xlfn._xlws.filter(cat_table[Subsector],$E5515=cat_table[Sector],"")))</f>
        <v>#NAME?</v>
      </c>
      <c r="AF5515" s="94" t="e">
        <v>#NAME?</v>
      </c>
      <c r="AG5515" s="94" t="e">
        <v>#NAME?</v>
      </c>
      <c r="AH5515" s="94" t="e">
        <v>#NAME?</v>
      </c>
      <c r="AI5515" s="94" t="e">
        <v>#NAME?</v>
      </c>
      <c r="AJ5515" s="94" t="e">
        <v>#NAME?</v>
      </c>
      <c r="AK5515" s="94" t="e">
        <v>#NAME?</v>
      </c>
      <c r="AO5515" s="94" t="e">
        <f aca="false" t="array" ref="AO5515:AT5515">_xlfn.torow(_xlfn.unique(_xlfn._xlws.filter(cat_table[Sub-subsector],($E5515=cat_table[Sector])*($F5515=cat_table[Subsector]),"")))</f>
        <v>#NAME?</v>
      </c>
      <c r="AP5515" s="94" t="e">
        <v>#NAME?</v>
      </c>
      <c r="AQ5515" s="94" t="e">
        <v>#NAME?</v>
      </c>
      <c r="AR5515" s="94" t="e">
        <v>#NAME?</v>
      </c>
      <c r="AS5515" s="94" t="e">
        <v>#NAME?</v>
      </c>
      <c r="AT5515" s="94" t="e">
        <v>#NAME?</v>
      </c>
    </row>
    <row r="5516" customFormat="false" ht="15" hidden="false" customHeight="true" outlineLevel="0" collapsed="false">
      <c r="A5516" s="20" t="s">
        <v>16567</v>
      </c>
      <c r="B5516" s="20" t="str">
        <f aca="false">INDEX(Table2[], MATCH(L5516, Location_ID!$D$2:$D$3098, 0), 1)</f>
        <v>1e6ed62b-f79b-484a-a982-8c4dd55f62a6</v>
      </c>
      <c r="C5516" s="20" t="s">
        <v>1585</v>
      </c>
      <c r="D5516" s="230" t="s">
        <v>354</v>
      </c>
      <c r="E5516" s="20" t="s">
        <v>7134</v>
      </c>
      <c r="F5516" s="20" t="s">
        <v>7135</v>
      </c>
      <c r="G5516" s="20" t="s">
        <v>7591</v>
      </c>
      <c r="H5516" s="20"/>
      <c r="I5516" s="20" t="s">
        <v>15917</v>
      </c>
      <c r="J5516" s="20" t="s">
        <v>15918</v>
      </c>
      <c r="K5516" s="20" t="s">
        <v>7109</v>
      </c>
      <c r="L5516" s="20" t="s">
        <v>4385</v>
      </c>
      <c r="M5516" s="20" t="s">
        <v>7116</v>
      </c>
      <c r="N5516" s="20" t="s">
        <v>15902</v>
      </c>
      <c r="O5516" s="20" t="s">
        <v>15918</v>
      </c>
      <c r="P5516" s="201" t="n">
        <v>43730</v>
      </c>
      <c r="Q5516" s="201" t="n">
        <v>43763</v>
      </c>
      <c r="R5516" s="20" t="n">
        <v>1</v>
      </c>
      <c r="S5516" s="20" t="s">
        <v>7130</v>
      </c>
      <c r="T5516" s="20" t="n">
        <v>126.0347299</v>
      </c>
      <c r="U5516" s="20" t="n">
        <v>80.68975277</v>
      </c>
      <c r="V5516" s="20" t="n">
        <v>171.37970703</v>
      </c>
      <c r="W5516" s="20" t="s">
        <v>11510</v>
      </c>
      <c r="X5516" s="35"/>
      <c r="Y5516" s="35" t="n">
        <v>0</v>
      </c>
      <c r="Z5516" s="35" t="n">
        <v>1</v>
      </c>
      <c r="AE5516" s="94" t="e">
        <f aca="false" t="array" ref="AE5516:AK5516">_xlfn.torow(_xlfn.unique(_xlfn._xlws.filter(cat_table[Subsector],$E5516=cat_table[Sector],"")))</f>
        <v>#NAME?</v>
      </c>
      <c r="AF5516" s="94" t="e">
        <v>#NAME?</v>
      </c>
      <c r="AG5516" s="94" t="e">
        <v>#NAME?</v>
      </c>
      <c r="AH5516" s="94" t="e">
        <v>#NAME?</v>
      </c>
      <c r="AI5516" s="94" t="e">
        <v>#NAME?</v>
      </c>
      <c r="AJ5516" s="94" t="e">
        <v>#NAME?</v>
      </c>
      <c r="AK5516" s="94" t="e">
        <v>#NAME?</v>
      </c>
      <c r="AO5516" s="94" t="e">
        <f aca="false" t="array" ref="AO5516:AT5516">_xlfn.torow(_xlfn.unique(_xlfn._xlws.filter(cat_table[Sub-subsector],($E5516=cat_table[Sector])*($F5516=cat_table[Subsector]),"")))</f>
        <v>#NAME?</v>
      </c>
      <c r="AP5516" s="94" t="e">
        <v>#NAME?</v>
      </c>
      <c r="AQ5516" s="94" t="e">
        <v>#NAME?</v>
      </c>
      <c r="AR5516" s="94" t="e">
        <v>#NAME?</v>
      </c>
      <c r="AS5516" s="94" t="e">
        <v>#NAME?</v>
      </c>
      <c r="AT5516" s="94" t="e">
        <v>#NAME?</v>
      </c>
    </row>
    <row r="5517" customFormat="false" ht="15" hidden="false" customHeight="true" outlineLevel="0" collapsed="false">
      <c r="A5517" s="20" t="s">
        <v>16568</v>
      </c>
      <c r="B5517" s="20" t="str">
        <f aca="false">INDEX(Table2[], MATCH(L5517, Location_ID!$D$2:$D$3098, 0), 1)</f>
        <v>503f2f75-a6c9-47c4-a29b-bb60418c8493</v>
      </c>
      <c r="C5517" s="20" t="s">
        <v>1585</v>
      </c>
      <c r="D5517" s="230" t="s">
        <v>354</v>
      </c>
      <c r="E5517" s="20" t="s">
        <v>7134</v>
      </c>
      <c r="F5517" s="20" t="s">
        <v>7135</v>
      </c>
      <c r="G5517" s="20" t="s">
        <v>7591</v>
      </c>
      <c r="H5517" s="20"/>
      <c r="I5517" s="20" t="s">
        <v>15917</v>
      </c>
      <c r="J5517" s="20" t="s">
        <v>15927</v>
      </c>
      <c r="K5517" s="20" t="s">
        <v>7109</v>
      </c>
      <c r="L5517" s="20" t="s">
        <v>4387</v>
      </c>
      <c r="M5517" s="20" t="s">
        <v>7116</v>
      </c>
      <c r="N5517" s="20" t="s">
        <v>15902</v>
      </c>
      <c r="O5517" s="20" t="s">
        <v>15927</v>
      </c>
      <c r="P5517" s="201" t="n">
        <v>43730</v>
      </c>
      <c r="Q5517" s="201" t="n">
        <v>43763</v>
      </c>
      <c r="R5517" s="20" t="n">
        <v>1</v>
      </c>
      <c r="S5517" s="20" t="s">
        <v>7130</v>
      </c>
      <c r="T5517" s="20" t="n">
        <v>95.36754573</v>
      </c>
      <c r="U5517" s="20" t="n">
        <v>54.51054032</v>
      </c>
      <c r="V5517" s="20" t="n">
        <v>136.22455114</v>
      </c>
      <c r="W5517" s="20" t="s">
        <v>11510</v>
      </c>
      <c r="X5517" s="35"/>
      <c r="Y5517" s="35" t="n">
        <v>0</v>
      </c>
      <c r="Z5517" s="35" t="n">
        <v>1</v>
      </c>
      <c r="AE5517" s="94" t="e">
        <f aca="false" t="array" ref="AE5517:AK5517">_xlfn.torow(_xlfn.unique(_xlfn._xlws.filter(cat_table[Subsector],$E5517=cat_table[Sector],"")))</f>
        <v>#NAME?</v>
      </c>
      <c r="AF5517" s="94" t="e">
        <v>#NAME?</v>
      </c>
      <c r="AG5517" s="94" t="e">
        <v>#NAME?</v>
      </c>
      <c r="AH5517" s="94" t="e">
        <v>#NAME?</v>
      </c>
      <c r="AI5517" s="94" t="e">
        <v>#NAME?</v>
      </c>
      <c r="AJ5517" s="94" t="e">
        <v>#NAME?</v>
      </c>
      <c r="AK5517" s="94" t="e">
        <v>#NAME?</v>
      </c>
      <c r="AO5517" s="94" t="e">
        <f aca="false" t="array" ref="AO5517:AT5517">_xlfn.torow(_xlfn.unique(_xlfn._xlws.filter(cat_table[Sub-subsector],($E5517=cat_table[Sector])*($F5517=cat_table[Subsector]),"")))</f>
        <v>#NAME?</v>
      </c>
      <c r="AP5517" s="94" t="e">
        <v>#NAME?</v>
      </c>
      <c r="AQ5517" s="94" t="e">
        <v>#NAME?</v>
      </c>
      <c r="AR5517" s="94" t="e">
        <v>#NAME?</v>
      </c>
      <c r="AS5517" s="94" t="e">
        <v>#NAME?</v>
      </c>
      <c r="AT5517" s="94" t="e">
        <v>#NAME?</v>
      </c>
    </row>
    <row r="5518" customFormat="false" ht="15" hidden="false" customHeight="true" outlineLevel="0" collapsed="false">
      <c r="A5518" s="20" t="s">
        <v>16569</v>
      </c>
      <c r="B5518" s="20" t="str">
        <f aca="false">INDEX(Table2[], MATCH(L5518, Location_ID!$D$2:$D$3098, 0), 1)</f>
        <v>88690326-bbe5-4e15-ba2f-f65561fc1673</v>
      </c>
      <c r="C5518" s="20" t="s">
        <v>1585</v>
      </c>
      <c r="D5518" s="230" t="s">
        <v>354</v>
      </c>
      <c r="E5518" s="20" t="s">
        <v>7134</v>
      </c>
      <c r="F5518" s="20" t="s">
        <v>7135</v>
      </c>
      <c r="G5518" s="20" t="s">
        <v>7591</v>
      </c>
      <c r="H5518" s="20"/>
      <c r="I5518" s="20" t="s">
        <v>15917</v>
      </c>
      <c r="J5518" s="20" t="s">
        <v>15932</v>
      </c>
      <c r="K5518" s="20" t="s">
        <v>7109</v>
      </c>
      <c r="L5518" s="20" t="s">
        <v>4389</v>
      </c>
      <c r="M5518" s="20" t="s">
        <v>7116</v>
      </c>
      <c r="N5518" s="20" t="s">
        <v>15902</v>
      </c>
      <c r="O5518" s="20" t="s">
        <v>15932</v>
      </c>
      <c r="P5518" s="201" t="n">
        <v>43730</v>
      </c>
      <c r="Q5518" s="201" t="n">
        <v>43763</v>
      </c>
      <c r="R5518" s="20" t="n">
        <v>1</v>
      </c>
      <c r="S5518" s="20" t="s">
        <v>7130</v>
      </c>
      <c r="T5518" s="20" t="n">
        <v>91.76329136</v>
      </c>
      <c r="U5518" s="20" t="n">
        <v>31.39693893</v>
      </c>
      <c r="V5518" s="20" t="n">
        <v>152.12964379</v>
      </c>
      <c r="W5518" s="20" t="s">
        <v>11510</v>
      </c>
      <c r="X5518" s="35"/>
      <c r="Y5518" s="35" t="n">
        <v>0</v>
      </c>
      <c r="Z5518" s="35" t="n">
        <v>1</v>
      </c>
      <c r="AE5518" s="94" t="e">
        <f aca="false" t="array" ref="AE5518:AK5518">_xlfn.torow(_xlfn.unique(_xlfn._xlws.filter(cat_table[Subsector],$E5518=cat_table[Sector],"")))</f>
        <v>#NAME?</v>
      </c>
      <c r="AF5518" s="94" t="e">
        <v>#NAME?</v>
      </c>
      <c r="AG5518" s="94" t="e">
        <v>#NAME?</v>
      </c>
      <c r="AH5518" s="94" t="e">
        <v>#NAME?</v>
      </c>
      <c r="AI5518" s="94" t="e">
        <v>#NAME?</v>
      </c>
      <c r="AJ5518" s="94" t="e">
        <v>#NAME?</v>
      </c>
      <c r="AK5518" s="94" t="e">
        <v>#NAME?</v>
      </c>
      <c r="AO5518" s="94" t="e">
        <f aca="false" t="array" ref="AO5518:AT5518">_xlfn.torow(_xlfn.unique(_xlfn._xlws.filter(cat_table[Sub-subsector],($E5518=cat_table[Sector])*($F5518=cat_table[Subsector]),"")))</f>
        <v>#NAME?</v>
      </c>
      <c r="AP5518" s="94" t="e">
        <v>#NAME?</v>
      </c>
      <c r="AQ5518" s="94" t="e">
        <v>#NAME?</v>
      </c>
      <c r="AR5518" s="94" t="e">
        <v>#NAME?</v>
      </c>
      <c r="AS5518" s="94" t="e">
        <v>#NAME?</v>
      </c>
      <c r="AT5518" s="94" t="e">
        <v>#NAME?</v>
      </c>
    </row>
    <row r="5519" customFormat="false" ht="15" hidden="false" customHeight="true" outlineLevel="0" collapsed="false">
      <c r="A5519" s="20" t="s">
        <v>16570</v>
      </c>
      <c r="B5519" s="20" t="str">
        <f aca="false">INDEX(Table2[], MATCH(L5519, Location_ID!$D$2:$D$3098, 0), 1)</f>
        <v>879f14c4-6702-4417-9436-4b01daeaa179</v>
      </c>
      <c r="C5519" s="20" t="s">
        <v>1585</v>
      </c>
      <c r="D5519" s="230" t="s">
        <v>354</v>
      </c>
      <c r="E5519" s="20" t="s">
        <v>7134</v>
      </c>
      <c r="F5519" s="20" t="s">
        <v>7135</v>
      </c>
      <c r="G5519" s="20" t="s">
        <v>7591</v>
      </c>
      <c r="H5519" s="20"/>
      <c r="I5519" s="20" t="s">
        <v>15917</v>
      </c>
      <c r="J5519" s="20" t="s">
        <v>15922</v>
      </c>
      <c r="K5519" s="20" t="s">
        <v>7109</v>
      </c>
      <c r="L5519" s="20" t="s">
        <v>4391</v>
      </c>
      <c r="M5519" s="20" t="s">
        <v>7116</v>
      </c>
      <c r="N5519" s="20" t="s">
        <v>15902</v>
      </c>
      <c r="O5519" s="20" t="s">
        <v>15922</v>
      </c>
      <c r="P5519" s="201" t="n">
        <v>43730</v>
      </c>
      <c r="Q5519" s="201" t="n">
        <v>43763</v>
      </c>
      <c r="R5519" s="20" t="n">
        <v>1</v>
      </c>
      <c r="S5519" s="20" t="s">
        <v>7130</v>
      </c>
      <c r="T5519" s="20" t="n">
        <v>272.7258304</v>
      </c>
      <c r="U5519" s="20" t="n">
        <v>181.55283349</v>
      </c>
      <c r="V5519" s="20" t="n">
        <v>363.89882731</v>
      </c>
      <c r="W5519" s="20" t="s">
        <v>11510</v>
      </c>
      <c r="X5519" s="35"/>
      <c r="Y5519" s="35" t="n">
        <v>0</v>
      </c>
      <c r="Z5519" s="35" t="n">
        <v>1</v>
      </c>
      <c r="AE5519" s="94" t="e">
        <f aca="false" t="array" ref="AE5519:AK5519">_xlfn.torow(_xlfn.unique(_xlfn._xlws.filter(cat_table[Subsector],$E5519=cat_table[Sector],"")))</f>
        <v>#NAME?</v>
      </c>
      <c r="AF5519" s="94" t="e">
        <v>#NAME?</v>
      </c>
      <c r="AG5519" s="94" t="e">
        <v>#NAME?</v>
      </c>
      <c r="AH5519" s="94" t="e">
        <v>#NAME?</v>
      </c>
      <c r="AI5519" s="94" t="e">
        <v>#NAME?</v>
      </c>
      <c r="AJ5519" s="94" t="e">
        <v>#NAME?</v>
      </c>
      <c r="AK5519" s="94" t="e">
        <v>#NAME?</v>
      </c>
      <c r="AO5519" s="94" t="e">
        <f aca="false" t="array" ref="AO5519:AT5519">_xlfn.torow(_xlfn.unique(_xlfn._xlws.filter(cat_table[Sub-subsector],($E5519=cat_table[Sector])*($F5519=cat_table[Subsector]),"")))</f>
        <v>#NAME?</v>
      </c>
      <c r="AP5519" s="94" t="e">
        <v>#NAME?</v>
      </c>
      <c r="AQ5519" s="94" t="e">
        <v>#NAME?</v>
      </c>
      <c r="AR5519" s="94" t="e">
        <v>#NAME?</v>
      </c>
      <c r="AS5519" s="94" t="e">
        <v>#NAME?</v>
      </c>
      <c r="AT5519" s="94" t="e">
        <v>#NAME?</v>
      </c>
    </row>
    <row r="5520" customFormat="false" ht="15" hidden="false" customHeight="true" outlineLevel="0" collapsed="false">
      <c r="A5520" s="20" t="s">
        <v>16571</v>
      </c>
      <c r="B5520" s="20" t="str">
        <f aca="false">INDEX(Table2[], MATCH(L5520, Location_ID!$D$2:$D$3098, 0), 1)</f>
        <v>a0e47d7b-388a-422c-859d-f6198cfd1b92</v>
      </c>
      <c r="C5520" s="20" t="s">
        <v>1585</v>
      </c>
      <c r="D5520" s="230" t="s">
        <v>354</v>
      </c>
      <c r="E5520" s="20" t="s">
        <v>7134</v>
      </c>
      <c r="F5520" s="20" t="s">
        <v>7135</v>
      </c>
      <c r="G5520" s="20" t="s">
        <v>7591</v>
      </c>
      <c r="H5520" s="20"/>
      <c r="I5520" s="20" t="s">
        <v>15917</v>
      </c>
      <c r="J5520" s="20" t="s">
        <v>15922</v>
      </c>
      <c r="K5520" s="20" t="s">
        <v>7109</v>
      </c>
      <c r="L5520" s="20" t="s">
        <v>4393</v>
      </c>
      <c r="M5520" s="20" t="s">
        <v>7116</v>
      </c>
      <c r="N5520" s="20" t="s">
        <v>15902</v>
      </c>
      <c r="O5520" s="20" t="s">
        <v>15922</v>
      </c>
      <c r="P5520" s="201" t="n">
        <v>43730</v>
      </c>
      <c r="Q5520" s="201" t="n">
        <v>43763</v>
      </c>
      <c r="R5520" s="20" t="n">
        <v>1</v>
      </c>
      <c r="S5520" s="20" t="s">
        <v>7130</v>
      </c>
      <c r="T5520" s="20" t="n">
        <v>171.8606708</v>
      </c>
      <c r="U5520" s="20" t="n">
        <v>94.85483026</v>
      </c>
      <c r="V5520" s="20" t="n">
        <v>248.86651134</v>
      </c>
      <c r="W5520" s="20" t="s">
        <v>11510</v>
      </c>
      <c r="X5520" s="35"/>
      <c r="Y5520" s="35" t="n">
        <v>0</v>
      </c>
      <c r="Z5520" s="35" t="n">
        <v>1</v>
      </c>
      <c r="AE5520" s="94" t="e">
        <f aca="false" t="array" ref="AE5520:AK5520">_xlfn.torow(_xlfn.unique(_xlfn._xlws.filter(cat_table[Subsector],$E5520=cat_table[Sector],"")))</f>
        <v>#NAME?</v>
      </c>
      <c r="AF5520" s="94" t="e">
        <v>#NAME?</v>
      </c>
      <c r="AG5520" s="94" t="e">
        <v>#NAME?</v>
      </c>
      <c r="AH5520" s="94" t="e">
        <v>#NAME?</v>
      </c>
      <c r="AI5520" s="94" t="e">
        <v>#NAME?</v>
      </c>
      <c r="AJ5520" s="94" t="e">
        <v>#NAME?</v>
      </c>
      <c r="AK5520" s="94" t="e">
        <v>#NAME?</v>
      </c>
      <c r="AO5520" s="94" t="e">
        <f aca="false" t="array" ref="AO5520:AT5520">_xlfn.torow(_xlfn.unique(_xlfn._xlws.filter(cat_table[Sub-subsector],($E5520=cat_table[Sector])*($F5520=cat_table[Subsector]),"")))</f>
        <v>#NAME?</v>
      </c>
      <c r="AP5520" s="94" t="e">
        <v>#NAME?</v>
      </c>
      <c r="AQ5520" s="94" t="e">
        <v>#NAME?</v>
      </c>
      <c r="AR5520" s="94" t="e">
        <v>#NAME?</v>
      </c>
      <c r="AS5520" s="94" t="e">
        <v>#NAME?</v>
      </c>
      <c r="AT5520" s="94" t="e">
        <v>#NAME?</v>
      </c>
    </row>
    <row r="5521" customFormat="false" ht="15" hidden="false" customHeight="true" outlineLevel="0" collapsed="false">
      <c r="A5521" s="20" t="s">
        <v>16572</v>
      </c>
      <c r="B5521" s="20" t="str">
        <f aca="false">INDEX(Table2[], MATCH(L5521, Location_ID!$D$2:$D$3098, 0), 1)</f>
        <v>81246097-6189-48f4-86df-d2d7fe6f7f25</v>
      </c>
      <c r="C5521" s="20" t="s">
        <v>1585</v>
      </c>
      <c r="D5521" s="230" t="s">
        <v>354</v>
      </c>
      <c r="E5521" s="20" t="s">
        <v>7134</v>
      </c>
      <c r="F5521" s="20" t="s">
        <v>7135</v>
      </c>
      <c r="G5521" s="20" t="s">
        <v>7591</v>
      </c>
      <c r="H5521" s="20"/>
      <c r="I5521" s="20" t="s">
        <v>15917</v>
      </c>
      <c r="J5521" s="20" t="s">
        <v>15918</v>
      </c>
      <c r="K5521" s="20" t="s">
        <v>7109</v>
      </c>
      <c r="L5521" s="20" t="s">
        <v>4395</v>
      </c>
      <c r="M5521" s="20" t="s">
        <v>7116</v>
      </c>
      <c r="N5521" s="20" t="s">
        <v>15902</v>
      </c>
      <c r="O5521" s="20" t="s">
        <v>15918</v>
      </c>
      <c r="P5521" s="201" t="n">
        <v>43730</v>
      </c>
      <c r="Q5521" s="201" t="n">
        <v>43763</v>
      </c>
      <c r="R5521" s="20" t="n">
        <v>1</v>
      </c>
      <c r="S5521" s="20" t="s">
        <v>7130</v>
      </c>
      <c r="T5521" s="20" t="n">
        <v>191.9475528</v>
      </c>
      <c r="U5521" s="20" t="n">
        <v>120.04643259</v>
      </c>
      <c r="V5521" s="20" t="n">
        <v>263.84867301</v>
      </c>
      <c r="W5521" s="20" t="s">
        <v>11510</v>
      </c>
      <c r="X5521" s="35"/>
      <c r="Y5521" s="35" t="n">
        <v>0</v>
      </c>
      <c r="Z5521" s="35" t="n">
        <v>1</v>
      </c>
      <c r="AE5521" s="94" t="e">
        <f aca="false" t="array" ref="AE5521:AK5521">_xlfn.torow(_xlfn.unique(_xlfn._xlws.filter(cat_table[Subsector],$E5521=cat_table[Sector],"")))</f>
        <v>#NAME?</v>
      </c>
      <c r="AF5521" s="94" t="e">
        <v>#NAME?</v>
      </c>
      <c r="AG5521" s="94" t="e">
        <v>#NAME?</v>
      </c>
      <c r="AH5521" s="94" t="e">
        <v>#NAME?</v>
      </c>
      <c r="AI5521" s="94" t="e">
        <v>#NAME?</v>
      </c>
      <c r="AJ5521" s="94" t="e">
        <v>#NAME?</v>
      </c>
      <c r="AK5521" s="94" t="e">
        <v>#NAME?</v>
      </c>
      <c r="AO5521" s="94" t="e">
        <f aca="false" t="array" ref="AO5521:AT5521">_xlfn.torow(_xlfn.unique(_xlfn._xlws.filter(cat_table[Sub-subsector],($E5521=cat_table[Sector])*($F5521=cat_table[Subsector]),"")))</f>
        <v>#NAME?</v>
      </c>
      <c r="AP5521" s="94" t="e">
        <v>#NAME?</v>
      </c>
      <c r="AQ5521" s="94" t="e">
        <v>#NAME?</v>
      </c>
      <c r="AR5521" s="94" t="e">
        <v>#NAME?</v>
      </c>
      <c r="AS5521" s="94" t="e">
        <v>#NAME?</v>
      </c>
      <c r="AT5521" s="94" t="e">
        <v>#NAME?</v>
      </c>
    </row>
    <row r="5522" customFormat="false" ht="15" hidden="false" customHeight="true" outlineLevel="0" collapsed="false">
      <c r="A5522" s="20" t="s">
        <v>16573</v>
      </c>
      <c r="B5522" s="20" t="str">
        <f aca="false">INDEX(Table2[], MATCH(L5522, Location_ID!$D$2:$D$3098, 0), 1)</f>
        <v>6db28b4b-0f58-405c-820d-c3a5f87ac7de</v>
      </c>
      <c r="C5522" s="20" t="s">
        <v>1585</v>
      </c>
      <c r="D5522" s="230" t="s">
        <v>354</v>
      </c>
      <c r="E5522" s="20" t="s">
        <v>7134</v>
      </c>
      <c r="F5522" s="20" t="s">
        <v>7135</v>
      </c>
      <c r="G5522" s="20" t="s">
        <v>7591</v>
      </c>
      <c r="H5522" s="20"/>
      <c r="I5522" s="20" t="s">
        <v>15917</v>
      </c>
      <c r="J5522" s="20" t="s">
        <v>15927</v>
      </c>
      <c r="K5522" s="20" t="s">
        <v>7109</v>
      </c>
      <c r="L5522" s="20" t="s">
        <v>4397</v>
      </c>
      <c r="M5522" s="20" t="s">
        <v>7116</v>
      </c>
      <c r="N5522" s="20" t="s">
        <v>15902</v>
      </c>
      <c r="O5522" s="20" t="s">
        <v>15927</v>
      </c>
      <c r="P5522" s="201" t="n">
        <v>43730</v>
      </c>
      <c r="Q5522" s="201" t="n">
        <v>43763</v>
      </c>
      <c r="R5522" s="20" t="n">
        <v>1</v>
      </c>
      <c r="S5522" s="20" t="s">
        <v>7130</v>
      </c>
      <c r="T5522" s="20" t="n">
        <v>42.45916727</v>
      </c>
      <c r="U5522" s="20" t="n">
        <v>13.00624897</v>
      </c>
      <c r="V5522" s="20" t="n">
        <v>71.91208557</v>
      </c>
      <c r="W5522" s="20" t="s">
        <v>11510</v>
      </c>
      <c r="X5522" s="35"/>
      <c r="Y5522" s="35" t="n">
        <v>0</v>
      </c>
      <c r="Z5522" s="35" t="n">
        <v>1</v>
      </c>
      <c r="AE5522" s="94" t="e">
        <f aca="false" t="array" ref="AE5522:AK5522">_xlfn.torow(_xlfn.unique(_xlfn._xlws.filter(cat_table[Subsector],$E5522=cat_table[Sector],"")))</f>
        <v>#NAME?</v>
      </c>
      <c r="AF5522" s="94" t="e">
        <v>#NAME?</v>
      </c>
      <c r="AG5522" s="94" t="e">
        <v>#NAME?</v>
      </c>
      <c r="AH5522" s="94" t="e">
        <v>#NAME?</v>
      </c>
      <c r="AI5522" s="94" t="e">
        <v>#NAME?</v>
      </c>
      <c r="AJ5522" s="94" t="e">
        <v>#NAME?</v>
      </c>
      <c r="AK5522" s="94" t="e">
        <v>#NAME?</v>
      </c>
      <c r="AO5522" s="94" t="e">
        <f aca="false" t="array" ref="AO5522:AT5522">_xlfn.torow(_xlfn.unique(_xlfn._xlws.filter(cat_table[Sub-subsector],($E5522=cat_table[Sector])*($F5522=cat_table[Subsector]),"")))</f>
        <v>#NAME?</v>
      </c>
      <c r="AP5522" s="94" t="e">
        <v>#NAME?</v>
      </c>
      <c r="AQ5522" s="94" t="e">
        <v>#NAME?</v>
      </c>
      <c r="AR5522" s="94" t="e">
        <v>#NAME?</v>
      </c>
      <c r="AS5522" s="94" t="e">
        <v>#NAME?</v>
      </c>
      <c r="AT5522" s="94" t="e">
        <v>#NAME?</v>
      </c>
    </row>
    <row r="5523" customFormat="false" ht="15" hidden="false" customHeight="true" outlineLevel="0" collapsed="false">
      <c r="A5523" s="20" t="s">
        <v>16574</v>
      </c>
      <c r="B5523" s="20" t="str">
        <f aca="false">INDEX(Table2[], MATCH(L5523, Location_ID!$D$2:$D$3098, 0), 1)</f>
        <v>ab64e0bd-0cc3-4891-bf38-ffdd75f5d079</v>
      </c>
      <c r="C5523" s="20" t="s">
        <v>1585</v>
      </c>
      <c r="D5523" s="230" t="s">
        <v>354</v>
      </c>
      <c r="E5523" s="20" t="s">
        <v>7134</v>
      </c>
      <c r="F5523" s="20" t="s">
        <v>7135</v>
      </c>
      <c r="G5523" s="20" t="s">
        <v>7591</v>
      </c>
      <c r="H5523" s="20"/>
      <c r="I5523" s="20" t="s">
        <v>15917</v>
      </c>
      <c r="J5523" s="20" t="s">
        <v>15918</v>
      </c>
      <c r="K5523" s="20" t="s">
        <v>7109</v>
      </c>
      <c r="L5523" s="20" t="s">
        <v>4399</v>
      </c>
      <c r="M5523" s="20" t="s">
        <v>7116</v>
      </c>
      <c r="N5523" s="20" t="s">
        <v>15902</v>
      </c>
      <c r="O5523" s="20" t="s">
        <v>15918</v>
      </c>
      <c r="P5523" s="201" t="n">
        <v>43730</v>
      </c>
      <c r="Q5523" s="201" t="n">
        <v>43763</v>
      </c>
      <c r="R5523" s="20" t="n">
        <v>1</v>
      </c>
      <c r="S5523" s="20" t="s">
        <v>7130</v>
      </c>
      <c r="T5523" s="20" t="n">
        <v>248.6314228</v>
      </c>
      <c r="U5523" s="20" t="n">
        <v>201.02902078</v>
      </c>
      <c r="V5523" s="20" t="n">
        <v>296.23382482</v>
      </c>
      <c r="W5523" s="20" t="s">
        <v>11510</v>
      </c>
      <c r="X5523" s="35"/>
      <c r="Y5523" s="35" t="n">
        <v>0</v>
      </c>
      <c r="Z5523" s="35" t="n">
        <v>1</v>
      </c>
      <c r="AE5523" s="94" t="e">
        <f aca="false" t="array" ref="AE5523:AK5523">_xlfn.torow(_xlfn.unique(_xlfn._xlws.filter(cat_table[Subsector],$E5523=cat_table[Sector],"")))</f>
        <v>#NAME?</v>
      </c>
      <c r="AF5523" s="94" t="e">
        <v>#NAME?</v>
      </c>
      <c r="AG5523" s="94" t="e">
        <v>#NAME?</v>
      </c>
      <c r="AH5523" s="94" t="e">
        <v>#NAME?</v>
      </c>
      <c r="AI5523" s="94" t="e">
        <v>#NAME?</v>
      </c>
      <c r="AJ5523" s="94" t="e">
        <v>#NAME?</v>
      </c>
      <c r="AK5523" s="94" t="e">
        <v>#NAME?</v>
      </c>
      <c r="AO5523" s="94" t="e">
        <f aca="false" t="array" ref="AO5523:AT5523">_xlfn.torow(_xlfn.unique(_xlfn._xlws.filter(cat_table[Sub-subsector],($E5523=cat_table[Sector])*($F5523=cat_table[Subsector]),"")))</f>
        <v>#NAME?</v>
      </c>
      <c r="AP5523" s="94" t="e">
        <v>#NAME?</v>
      </c>
      <c r="AQ5523" s="94" t="e">
        <v>#NAME?</v>
      </c>
      <c r="AR5523" s="94" t="e">
        <v>#NAME?</v>
      </c>
      <c r="AS5523" s="94" t="e">
        <v>#NAME?</v>
      </c>
      <c r="AT5523" s="94" t="e">
        <v>#NAME?</v>
      </c>
    </row>
    <row r="5524" customFormat="false" ht="15" hidden="false" customHeight="true" outlineLevel="0" collapsed="false">
      <c r="A5524" s="20" t="s">
        <v>16575</v>
      </c>
      <c r="B5524" s="20" t="str">
        <f aca="false">INDEX(Table2[], MATCH(L5524, Location_ID!$D$2:$D$3098, 0), 1)</f>
        <v>1b7005db-9f0b-4343-a3ac-7166d0bfc48b</v>
      </c>
      <c r="C5524" s="20" t="s">
        <v>1585</v>
      </c>
      <c r="D5524" s="230" t="s">
        <v>354</v>
      </c>
      <c r="E5524" s="20" t="s">
        <v>7134</v>
      </c>
      <c r="F5524" s="20" t="s">
        <v>7135</v>
      </c>
      <c r="G5524" s="20" t="s">
        <v>7591</v>
      </c>
      <c r="H5524" s="20"/>
      <c r="I5524" s="20" t="s">
        <v>15917</v>
      </c>
      <c r="J5524" s="20" t="s">
        <v>15922</v>
      </c>
      <c r="K5524" s="20" t="s">
        <v>7109</v>
      </c>
      <c r="L5524" s="20" t="s">
        <v>4401</v>
      </c>
      <c r="M5524" s="20" t="s">
        <v>7116</v>
      </c>
      <c r="N5524" s="20" t="s">
        <v>15902</v>
      </c>
      <c r="O5524" s="20" t="s">
        <v>15922</v>
      </c>
      <c r="P5524" s="201" t="n">
        <v>43730</v>
      </c>
      <c r="Q5524" s="201" t="n">
        <v>43763</v>
      </c>
      <c r="R5524" s="20" t="n">
        <v>1</v>
      </c>
      <c r="S5524" s="20" t="s">
        <v>7130</v>
      </c>
      <c r="T5524" s="20" t="n">
        <v>332.2409051</v>
      </c>
      <c r="U5524" s="20" t="n">
        <v>167.7698358</v>
      </c>
      <c r="V5524" s="20" t="n">
        <v>496.7119744</v>
      </c>
      <c r="W5524" s="20" t="s">
        <v>11510</v>
      </c>
      <c r="X5524" s="35"/>
      <c r="Y5524" s="35" t="n">
        <v>0</v>
      </c>
      <c r="Z5524" s="35" t="n">
        <v>1</v>
      </c>
      <c r="AE5524" s="94" t="e">
        <f aca="false" t="array" ref="AE5524:AK5524">_xlfn.torow(_xlfn.unique(_xlfn._xlws.filter(cat_table[Subsector],$E5524=cat_table[Sector],"")))</f>
        <v>#NAME?</v>
      </c>
      <c r="AF5524" s="94" t="e">
        <v>#NAME?</v>
      </c>
      <c r="AG5524" s="94" t="e">
        <v>#NAME?</v>
      </c>
      <c r="AH5524" s="94" t="e">
        <v>#NAME?</v>
      </c>
      <c r="AI5524" s="94" t="e">
        <v>#NAME?</v>
      </c>
      <c r="AJ5524" s="94" t="e">
        <v>#NAME?</v>
      </c>
      <c r="AK5524" s="94" t="e">
        <v>#NAME?</v>
      </c>
      <c r="AO5524" s="94" t="e">
        <f aca="false" t="array" ref="AO5524:AT5524">_xlfn.torow(_xlfn.unique(_xlfn._xlws.filter(cat_table[Sub-subsector],($E5524=cat_table[Sector])*($F5524=cat_table[Subsector]),"")))</f>
        <v>#NAME?</v>
      </c>
      <c r="AP5524" s="94" t="e">
        <v>#NAME?</v>
      </c>
      <c r="AQ5524" s="94" t="e">
        <v>#NAME?</v>
      </c>
      <c r="AR5524" s="94" t="e">
        <v>#NAME?</v>
      </c>
      <c r="AS5524" s="94" t="e">
        <v>#NAME?</v>
      </c>
      <c r="AT5524" s="94" t="e">
        <v>#NAME?</v>
      </c>
    </row>
    <row r="5525" customFormat="false" ht="15" hidden="false" customHeight="true" outlineLevel="0" collapsed="false">
      <c r="A5525" s="20" t="s">
        <v>16576</v>
      </c>
      <c r="B5525" s="20" t="str">
        <f aca="false">INDEX(Table2[], MATCH(L5525, Location_ID!$D$2:$D$3098, 0), 1)</f>
        <v>91d7c2d3-26c8-46fc-ad61-faf9c0f43d62</v>
      </c>
      <c r="C5525" s="20" t="s">
        <v>1585</v>
      </c>
      <c r="D5525" s="230" t="s">
        <v>354</v>
      </c>
      <c r="E5525" s="20" t="s">
        <v>7134</v>
      </c>
      <c r="F5525" s="20" t="s">
        <v>7135</v>
      </c>
      <c r="G5525" s="20" t="s">
        <v>7591</v>
      </c>
      <c r="H5525" s="20"/>
      <c r="I5525" s="20" t="s">
        <v>15917</v>
      </c>
      <c r="J5525" s="20" t="s">
        <v>15925</v>
      </c>
      <c r="K5525" s="20" t="s">
        <v>7109</v>
      </c>
      <c r="L5525" s="20" t="s">
        <v>4403</v>
      </c>
      <c r="M5525" s="20" t="s">
        <v>7116</v>
      </c>
      <c r="N5525" s="20" t="s">
        <v>15902</v>
      </c>
      <c r="O5525" s="20" t="s">
        <v>15925</v>
      </c>
      <c r="P5525" s="201" t="n">
        <v>43730</v>
      </c>
      <c r="Q5525" s="201" t="n">
        <v>43763</v>
      </c>
      <c r="R5525" s="20" t="n">
        <v>1</v>
      </c>
      <c r="S5525" s="20" t="s">
        <v>7130</v>
      </c>
      <c r="T5525" s="20" t="n">
        <v>309.9928444</v>
      </c>
      <c r="U5525" s="20" t="n">
        <v>236.37415992</v>
      </c>
      <c r="V5525" s="20" t="n">
        <v>383.61152888</v>
      </c>
      <c r="W5525" s="20" t="s">
        <v>11510</v>
      </c>
      <c r="X5525" s="35"/>
      <c r="Y5525" s="35" t="n">
        <v>0</v>
      </c>
      <c r="Z5525" s="35" t="n">
        <v>1</v>
      </c>
      <c r="AE5525" s="94" t="e">
        <f aca="false" t="array" ref="AE5525:AK5525">_xlfn.torow(_xlfn.unique(_xlfn._xlws.filter(cat_table[Subsector],$E5525=cat_table[Sector],"")))</f>
        <v>#NAME?</v>
      </c>
      <c r="AF5525" s="94" t="e">
        <v>#NAME?</v>
      </c>
      <c r="AG5525" s="94" t="e">
        <v>#NAME?</v>
      </c>
      <c r="AH5525" s="94" t="e">
        <v>#NAME?</v>
      </c>
      <c r="AI5525" s="94" t="e">
        <v>#NAME?</v>
      </c>
      <c r="AJ5525" s="94" t="e">
        <v>#NAME?</v>
      </c>
      <c r="AK5525" s="94" t="e">
        <v>#NAME?</v>
      </c>
      <c r="AO5525" s="94" t="e">
        <f aca="false" t="array" ref="AO5525:AT5525">_xlfn.torow(_xlfn.unique(_xlfn._xlws.filter(cat_table[Sub-subsector],($E5525=cat_table[Sector])*($F5525=cat_table[Subsector]),"")))</f>
        <v>#NAME?</v>
      </c>
      <c r="AP5525" s="94" t="e">
        <v>#NAME?</v>
      </c>
      <c r="AQ5525" s="94" t="e">
        <v>#NAME?</v>
      </c>
      <c r="AR5525" s="94" t="e">
        <v>#NAME?</v>
      </c>
      <c r="AS5525" s="94" t="e">
        <v>#NAME?</v>
      </c>
      <c r="AT5525" s="94" t="e">
        <v>#NAME?</v>
      </c>
    </row>
    <row r="5526" customFormat="false" ht="15" hidden="false" customHeight="true" outlineLevel="0" collapsed="false">
      <c r="A5526" s="20" t="s">
        <v>16577</v>
      </c>
      <c r="B5526" s="20" t="str">
        <f aca="false">INDEX(Table2[], MATCH(L5526, Location_ID!$D$2:$D$3098, 0), 1)</f>
        <v>ae6f5a61-2c6f-4a24-ba5e-381ad53a2f1c</v>
      </c>
      <c r="C5526" s="20" t="s">
        <v>1585</v>
      </c>
      <c r="D5526" s="230" t="s">
        <v>354</v>
      </c>
      <c r="E5526" s="20" t="s">
        <v>7134</v>
      </c>
      <c r="F5526" s="20" t="s">
        <v>7135</v>
      </c>
      <c r="G5526" s="20" t="s">
        <v>7591</v>
      </c>
      <c r="H5526" s="20"/>
      <c r="I5526" s="20" t="s">
        <v>15917</v>
      </c>
      <c r="J5526" s="20" t="s">
        <v>15922</v>
      </c>
      <c r="K5526" s="20" t="s">
        <v>7109</v>
      </c>
      <c r="L5526" s="20" t="s">
        <v>4405</v>
      </c>
      <c r="M5526" s="20" t="s">
        <v>7116</v>
      </c>
      <c r="N5526" s="20" t="s">
        <v>15902</v>
      </c>
      <c r="O5526" s="20" t="s">
        <v>15922</v>
      </c>
      <c r="P5526" s="201" t="n">
        <v>43730</v>
      </c>
      <c r="Q5526" s="201" t="n">
        <v>43763</v>
      </c>
      <c r="R5526" s="20" t="n">
        <v>1</v>
      </c>
      <c r="S5526" s="20" t="s">
        <v>7130</v>
      </c>
      <c r="T5526" s="20" t="n">
        <v>232.1784477</v>
      </c>
      <c r="U5526" s="20" t="n">
        <v>170.60797402</v>
      </c>
      <c r="V5526" s="20" t="n">
        <v>293.74892138</v>
      </c>
      <c r="W5526" s="20" t="s">
        <v>11510</v>
      </c>
      <c r="X5526" s="35"/>
      <c r="Y5526" s="35" t="n">
        <v>0</v>
      </c>
      <c r="Z5526" s="35" t="n">
        <v>1</v>
      </c>
      <c r="AE5526" s="94" t="e">
        <f aca="false" t="array" ref="AE5526:AK5526">_xlfn.torow(_xlfn.unique(_xlfn._xlws.filter(cat_table[Subsector],$E5526=cat_table[Sector],"")))</f>
        <v>#NAME?</v>
      </c>
      <c r="AF5526" s="94" t="e">
        <v>#NAME?</v>
      </c>
      <c r="AG5526" s="94" t="e">
        <v>#NAME?</v>
      </c>
      <c r="AH5526" s="94" t="e">
        <v>#NAME?</v>
      </c>
      <c r="AI5526" s="94" t="e">
        <v>#NAME?</v>
      </c>
      <c r="AJ5526" s="94" t="e">
        <v>#NAME?</v>
      </c>
      <c r="AK5526" s="94" t="e">
        <v>#NAME?</v>
      </c>
      <c r="AO5526" s="94" t="e">
        <f aca="false" t="array" ref="AO5526:AT5526">_xlfn.torow(_xlfn.unique(_xlfn._xlws.filter(cat_table[Sub-subsector],($E5526=cat_table[Sector])*($F5526=cat_table[Subsector]),"")))</f>
        <v>#NAME?</v>
      </c>
      <c r="AP5526" s="94" t="e">
        <v>#NAME?</v>
      </c>
      <c r="AQ5526" s="94" t="e">
        <v>#NAME?</v>
      </c>
      <c r="AR5526" s="94" t="e">
        <v>#NAME?</v>
      </c>
      <c r="AS5526" s="94" t="e">
        <v>#NAME?</v>
      </c>
      <c r="AT5526" s="94" t="e">
        <v>#NAME?</v>
      </c>
    </row>
    <row r="5527" customFormat="false" ht="15" hidden="false" customHeight="true" outlineLevel="0" collapsed="false">
      <c r="A5527" s="20" t="s">
        <v>16578</v>
      </c>
      <c r="B5527" s="20" t="str">
        <f aca="false">INDEX(Table2[], MATCH(L5527, Location_ID!$D$2:$D$3098, 0), 1)</f>
        <v>d0b6380d-7610-4cb2-b7a3-b82a4806b7f4</v>
      </c>
      <c r="C5527" s="20" t="s">
        <v>1585</v>
      </c>
      <c r="D5527" s="230" t="s">
        <v>354</v>
      </c>
      <c r="E5527" s="20" t="s">
        <v>7134</v>
      </c>
      <c r="F5527" s="20" t="s">
        <v>7135</v>
      </c>
      <c r="G5527" s="20" t="s">
        <v>7591</v>
      </c>
      <c r="H5527" s="20"/>
      <c r="I5527" s="20" t="s">
        <v>15917</v>
      </c>
      <c r="J5527" s="20" t="s">
        <v>15932</v>
      </c>
      <c r="K5527" s="20" t="s">
        <v>7109</v>
      </c>
      <c r="L5527" s="20" t="s">
        <v>4407</v>
      </c>
      <c r="M5527" s="20" t="s">
        <v>7116</v>
      </c>
      <c r="N5527" s="20" t="s">
        <v>15902</v>
      </c>
      <c r="O5527" s="20" t="s">
        <v>15932</v>
      </c>
      <c r="P5527" s="201" t="n">
        <v>43730</v>
      </c>
      <c r="Q5527" s="201" t="n">
        <v>43763</v>
      </c>
      <c r="R5527" s="20" t="n">
        <v>1</v>
      </c>
      <c r="S5527" s="20" t="s">
        <v>7130</v>
      </c>
      <c r="T5527" s="20" t="n">
        <v>87.0559906</v>
      </c>
      <c r="U5527" s="20" t="n">
        <v>56.05368852</v>
      </c>
      <c r="V5527" s="20" t="n">
        <v>118.05829268</v>
      </c>
      <c r="W5527" s="20" t="s">
        <v>11510</v>
      </c>
      <c r="X5527" s="35"/>
      <c r="Y5527" s="35" t="n">
        <v>0</v>
      </c>
      <c r="Z5527" s="35" t="n">
        <v>1</v>
      </c>
      <c r="AE5527" s="94" t="e">
        <f aca="false" t="array" ref="AE5527:AK5527">_xlfn.torow(_xlfn.unique(_xlfn._xlws.filter(cat_table[Subsector],$E5527=cat_table[Sector],"")))</f>
        <v>#NAME?</v>
      </c>
      <c r="AF5527" s="94" t="e">
        <v>#NAME?</v>
      </c>
      <c r="AG5527" s="94" t="e">
        <v>#NAME?</v>
      </c>
      <c r="AH5527" s="94" t="e">
        <v>#NAME?</v>
      </c>
      <c r="AI5527" s="94" t="e">
        <v>#NAME?</v>
      </c>
      <c r="AJ5527" s="94" t="e">
        <v>#NAME?</v>
      </c>
      <c r="AK5527" s="94" t="e">
        <v>#NAME?</v>
      </c>
      <c r="AO5527" s="94" t="e">
        <f aca="false" t="array" ref="AO5527:AT5527">_xlfn.torow(_xlfn.unique(_xlfn._xlws.filter(cat_table[Sub-subsector],($E5527=cat_table[Sector])*($F5527=cat_table[Subsector]),"")))</f>
        <v>#NAME?</v>
      </c>
      <c r="AP5527" s="94" t="e">
        <v>#NAME?</v>
      </c>
      <c r="AQ5527" s="94" t="e">
        <v>#NAME?</v>
      </c>
      <c r="AR5527" s="94" t="e">
        <v>#NAME?</v>
      </c>
      <c r="AS5527" s="94" t="e">
        <v>#NAME?</v>
      </c>
      <c r="AT5527" s="94" t="e">
        <v>#NAME?</v>
      </c>
    </row>
    <row r="5528" customFormat="false" ht="15" hidden="false" customHeight="true" outlineLevel="0" collapsed="false">
      <c r="A5528" s="20" t="s">
        <v>16579</v>
      </c>
      <c r="B5528" s="20" t="str">
        <f aca="false">INDEX(Table2[], MATCH(L5528, Location_ID!$D$2:$D$3098, 0), 1)</f>
        <v>163dc496-f868-4e0c-b6f6-ea56b1d9a921</v>
      </c>
      <c r="C5528" s="20" t="s">
        <v>1585</v>
      </c>
      <c r="D5528" s="230" t="s">
        <v>354</v>
      </c>
      <c r="E5528" s="20" t="s">
        <v>7134</v>
      </c>
      <c r="F5528" s="20" t="s">
        <v>7135</v>
      </c>
      <c r="G5528" s="20" t="s">
        <v>7591</v>
      </c>
      <c r="H5528" s="20"/>
      <c r="I5528" s="20" t="s">
        <v>15917</v>
      </c>
      <c r="J5528" s="20" t="s">
        <v>15922</v>
      </c>
      <c r="K5528" s="20" t="s">
        <v>7109</v>
      </c>
      <c r="L5528" s="20" t="s">
        <v>4409</v>
      </c>
      <c r="M5528" s="20" t="s">
        <v>7116</v>
      </c>
      <c r="N5528" s="20" t="s">
        <v>15902</v>
      </c>
      <c r="O5528" s="20" t="s">
        <v>15922</v>
      </c>
      <c r="P5528" s="201" t="n">
        <v>43730</v>
      </c>
      <c r="Q5528" s="201" t="n">
        <v>43763</v>
      </c>
      <c r="R5528" s="20" t="n">
        <v>1</v>
      </c>
      <c r="S5528" s="20" t="s">
        <v>7130</v>
      </c>
      <c r="T5528" s="20" t="n">
        <v>251.0270718</v>
      </c>
      <c r="U5528" s="20" t="n">
        <v>185.45231079</v>
      </c>
      <c r="V5528" s="20" t="n">
        <v>316.60183281</v>
      </c>
      <c r="W5528" s="20" t="s">
        <v>11510</v>
      </c>
      <c r="X5528" s="35"/>
      <c r="Y5528" s="35" t="n">
        <v>0</v>
      </c>
      <c r="Z5528" s="35" t="n">
        <v>1</v>
      </c>
      <c r="AE5528" s="94" t="e">
        <f aca="false" t="array" ref="AE5528:AK5528">_xlfn.torow(_xlfn.unique(_xlfn._xlws.filter(cat_table[Subsector],$E5528=cat_table[Sector],"")))</f>
        <v>#NAME?</v>
      </c>
      <c r="AF5528" s="94" t="e">
        <v>#NAME?</v>
      </c>
      <c r="AG5528" s="94" t="e">
        <v>#NAME?</v>
      </c>
      <c r="AH5528" s="94" t="e">
        <v>#NAME?</v>
      </c>
      <c r="AI5528" s="94" t="e">
        <v>#NAME?</v>
      </c>
      <c r="AJ5528" s="94" t="e">
        <v>#NAME?</v>
      </c>
      <c r="AK5528" s="94" t="e">
        <v>#NAME?</v>
      </c>
      <c r="AO5528" s="94" t="e">
        <f aca="false" t="array" ref="AO5528:AT5528">_xlfn.torow(_xlfn.unique(_xlfn._xlws.filter(cat_table[Sub-subsector],($E5528=cat_table[Sector])*($F5528=cat_table[Subsector]),"")))</f>
        <v>#NAME?</v>
      </c>
      <c r="AP5528" s="94" t="e">
        <v>#NAME?</v>
      </c>
      <c r="AQ5528" s="94" t="e">
        <v>#NAME?</v>
      </c>
      <c r="AR5528" s="94" t="e">
        <v>#NAME?</v>
      </c>
      <c r="AS5528" s="94" t="e">
        <v>#NAME?</v>
      </c>
      <c r="AT5528" s="94" t="e">
        <v>#NAME?</v>
      </c>
    </row>
    <row r="5529" customFormat="false" ht="15" hidden="false" customHeight="true" outlineLevel="0" collapsed="false">
      <c r="A5529" s="20" t="s">
        <v>16580</v>
      </c>
      <c r="B5529" s="20" t="str">
        <f aca="false">INDEX(Table2[], MATCH(L5529, Location_ID!$D$2:$D$3098, 0), 1)</f>
        <v>4ae48339-e615-4687-bd8a-a0848568a0a1</v>
      </c>
      <c r="C5529" s="20" t="s">
        <v>1585</v>
      </c>
      <c r="D5529" s="230" t="s">
        <v>354</v>
      </c>
      <c r="E5529" s="20" t="s">
        <v>7134</v>
      </c>
      <c r="F5529" s="20" t="s">
        <v>7135</v>
      </c>
      <c r="G5529" s="20" t="s">
        <v>7591</v>
      </c>
      <c r="H5529" s="20"/>
      <c r="I5529" s="20" t="s">
        <v>15917</v>
      </c>
      <c r="J5529" s="20" t="s">
        <v>15922</v>
      </c>
      <c r="K5529" s="20" t="s">
        <v>7109</v>
      </c>
      <c r="L5529" s="20" t="s">
        <v>4411</v>
      </c>
      <c r="M5529" s="20" t="s">
        <v>7116</v>
      </c>
      <c r="N5529" s="20" t="s">
        <v>15902</v>
      </c>
      <c r="O5529" s="20" t="s">
        <v>15922</v>
      </c>
      <c r="P5529" s="201" t="n">
        <v>43730</v>
      </c>
      <c r="Q5529" s="201" t="n">
        <v>43763</v>
      </c>
      <c r="R5529" s="20" t="n">
        <v>1</v>
      </c>
      <c r="S5529" s="20" t="s">
        <v>7130</v>
      </c>
      <c r="T5529" s="20" t="n">
        <v>395.8015444</v>
      </c>
      <c r="U5529" s="20" t="n">
        <v>314.43549137</v>
      </c>
      <c r="V5529" s="20" t="n">
        <v>477.16759743</v>
      </c>
      <c r="W5529" s="20" t="s">
        <v>11510</v>
      </c>
      <c r="X5529" s="35"/>
      <c r="Y5529" s="35" t="n">
        <v>0</v>
      </c>
      <c r="Z5529" s="35" t="n">
        <v>1</v>
      </c>
      <c r="AE5529" s="94" t="e">
        <f aca="false" t="array" ref="AE5529:AK5529">_xlfn.torow(_xlfn.unique(_xlfn._xlws.filter(cat_table[Subsector],$E5529=cat_table[Sector],"")))</f>
        <v>#NAME?</v>
      </c>
      <c r="AF5529" s="94" t="e">
        <v>#NAME?</v>
      </c>
      <c r="AG5529" s="94" t="e">
        <v>#NAME?</v>
      </c>
      <c r="AH5529" s="94" t="e">
        <v>#NAME?</v>
      </c>
      <c r="AI5529" s="94" t="e">
        <v>#NAME?</v>
      </c>
      <c r="AJ5529" s="94" t="e">
        <v>#NAME?</v>
      </c>
      <c r="AK5529" s="94" t="e">
        <v>#NAME?</v>
      </c>
      <c r="AO5529" s="94" t="e">
        <f aca="false" t="array" ref="AO5529:AT5529">_xlfn.torow(_xlfn.unique(_xlfn._xlws.filter(cat_table[Sub-subsector],($E5529=cat_table[Sector])*($F5529=cat_table[Subsector]),"")))</f>
        <v>#NAME?</v>
      </c>
      <c r="AP5529" s="94" t="e">
        <v>#NAME?</v>
      </c>
      <c r="AQ5529" s="94" t="e">
        <v>#NAME?</v>
      </c>
      <c r="AR5529" s="94" t="e">
        <v>#NAME?</v>
      </c>
      <c r="AS5529" s="94" t="e">
        <v>#NAME?</v>
      </c>
      <c r="AT5529" s="94" t="e">
        <v>#NAME?</v>
      </c>
    </row>
    <row r="5530" customFormat="false" ht="15" hidden="false" customHeight="true" outlineLevel="0" collapsed="false">
      <c r="A5530" s="20" t="s">
        <v>16581</v>
      </c>
      <c r="B5530" s="20" t="str">
        <f aca="false">INDEX(Table2[], MATCH(L5530, Location_ID!$D$2:$D$3098, 0), 1)</f>
        <v>25db2c14-372a-4051-b36a-04cc4d0a0ca9</v>
      </c>
      <c r="C5530" s="20" t="s">
        <v>1585</v>
      </c>
      <c r="D5530" s="230" t="s">
        <v>354</v>
      </c>
      <c r="E5530" s="20" t="s">
        <v>7134</v>
      </c>
      <c r="F5530" s="20" t="s">
        <v>7135</v>
      </c>
      <c r="G5530" s="20" t="s">
        <v>7591</v>
      </c>
      <c r="H5530" s="20"/>
      <c r="I5530" s="20" t="s">
        <v>15917</v>
      </c>
      <c r="J5530" s="20" t="s">
        <v>15922</v>
      </c>
      <c r="K5530" s="20" t="s">
        <v>7109</v>
      </c>
      <c r="L5530" s="20" t="s">
        <v>4413</v>
      </c>
      <c r="M5530" s="20" t="s">
        <v>7116</v>
      </c>
      <c r="N5530" s="20" t="s">
        <v>15902</v>
      </c>
      <c r="O5530" s="20" t="s">
        <v>15922</v>
      </c>
      <c r="P5530" s="201" t="n">
        <v>43730</v>
      </c>
      <c r="Q5530" s="201" t="n">
        <v>43763</v>
      </c>
      <c r="R5530" s="20" t="n">
        <v>1</v>
      </c>
      <c r="S5530" s="20" t="s">
        <v>7130</v>
      </c>
      <c r="T5530" s="20" t="n">
        <v>52.06589463</v>
      </c>
      <c r="U5530" s="20" t="n">
        <v>38.89835854</v>
      </c>
      <c r="V5530" s="20" t="n">
        <v>65.23343072</v>
      </c>
      <c r="W5530" s="20" t="s">
        <v>11510</v>
      </c>
      <c r="X5530" s="35"/>
      <c r="Y5530" s="35" t="n">
        <v>0</v>
      </c>
      <c r="Z5530" s="35" t="n">
        <v>1</v>
      </c>
      <c r="AE5530" s="94" t="e">
        <f aca="false" t="array" ref="AE5530:AK5530">_xlfn.torow(_xlfn.unique(_xlfn._xlws.filter(cat_table[Subsector],$E5530=cat_table[Sector],"")))</f>
        <v>#NAME?</v>
      </c>
      <c r="AF5530" s="94" t="e">
        <v>#NAME?</v>
      </c>
      <c r="AG5530" s="94" t="e">
        <v>#NAME?</v>
      </c>
      <c r="AH5530" s="94" t="e">
        <v>#NAME?</v>
      </c>
      <c r="AI5530" s="94" t="e">
        <v>#NAME?</v>
      </c>
      <c r="AJ5530" s="94" t="e">
        <v>#NAME?</v>
      </c>
      <c r="AK5530" s="94" t="e">
        <v>#NAME?</v>
      </c>
      <c r="AO5530" s="94" t="e">
        <f aca="false" t="array" ref="AO5530:AT5530">_xlfn.torow(_xlfn.unique(_xlfn._xlws.filter(cat_table[Sub-subsector],($E5530=cat_table[Sector])*($F5530=cat_table[Subsector]),"")))</f>
        <v>#NAME?</v>
      </c>
      <c r="AP5530" s="94" t="e">
        <v>#NAME?</v>
      </c>
      <c r="AQ5530" s="94" t="e">
        <v>#NAME?</v>
      </c>
      <c r="AR5530" s="94" t="e">
        <v>#NAME?</v>
      </c>
      <c r="AS5530" s="94" t="e">
        <v>#NAME?</v>
      </c>
      <c r="AT5530" s="94" t="e">
        <v>#NAME?</v>
      </c>
    </row>
    <row r="5531" customFormat="false" ht="15" hidden="false" customHeight="true" outlineLevel="0" collapsed="false">
      <c r="A5531" s="20" t="s">
        <v>16582</v>
      </c>
      <c r="B5531" s="20" t="str">
        <f aca="false">INDEX(Table2[], MATCH(L5531, Location_ID!$D$2:$D$3098, 0), 1)</f>
        <v>441968be-2973-4fa3-abf3-fa2c68e4242c</v>
      </c>
      <c r="C5531" s="20" t="s">
        <v>1585</v>
      </c>
      <c r="D5531" s="230" t="s">
        <v>354</v>
      </c>
      <c r="E5531" s="20" t="s">
        <v>7134</v>
      </c>
      <c r="F5531" s="20" t="s">
        <v>7135</v>
      </c>
      <c r="G5531" s="20" t="s">
        <v>7591</v>
      </c>
      <c r="H5531" s="20"/>
      <c r="I5531" s="20" t="s">
        <v>15917</v>
      </c>
      <c r="J5531" s="20" t="s">
        <v>15922</v>
      </c>
      <c r="K5531" s="20" t="s">
        <v>7109</v>
      </c>
      <c r="L5531" s="20" t="s">
        <v>4415</v>
      </c>
      <c r="M5531" s="20" t="s">
        <v>7116</v>
      </c>
      <c r="N5531" s="20" t="s">
        <v>15902</v>
      </c>
      <c r="O5531" s="20" t="s">
        <v>15922</v>
      </c>
      <c r="P5531" s="201" t="n">
        <v>43730</v>
      </c>
      <c r="Q5531" s="201" t="n">
        <v>43763</v>
      </c>
      <c r="R5531" s="20" t="n">
        <v>1</v>
      </c>
      <c r="S5531" s="20" t="s">
        <v>7130</v>
      </c>
      <c r="T5531" s="20" t="n">
        <v>22.4892424</v>
      </c>
      <c r="U5531" s="20" t="n">
        <v>21.215201825</v>
      </c>
      <c r="V5531" s="20" t="n">
        <v>23.763282975</v>
      </c>
      <c r="W5531" s="20" t="s">
        <v>11510</v>
      </c>
      <c r="X5531" s="35"/>
      <c r="Y5531" s="35" t="n">
        <v>0</v>
      </c>
      <c r="Z5531" s="35" t="n">
        <v>1</v>
      </c>
      <c r="AE5531" s="94" t="e">
        <f aca="false" t="array" ref="AE5531:AK5531">_xlfn.torow(_xlfn.unique(_xlfn._xlws.filter(cat_table[Subsector],$E5531=cat_table[Sector],"")))</f>
        <v>#NAME?</v>
      </c>
      <c r="AF5531" s="94" t="e">
        <v>#NAME?</v>
      </c>
      <c r="AG5531" s="94" t="e">
        <v>#NAME?</v>
      </c>
      <c r="AH5531" s="94" t="e">
        <v>#NAME?</v>
      </c>
      <c r="AI5531" s="94" t="e">
        <v>#NAME?</v>
      </c>
      <c r="AJ5531" s="94" t="e">
        <v>#NAME?</v>
      </c>
      <c r="AK5531" s="94" t="e">
        <v>#NAME?</v>
      </c>
      <c r="AO5531" s="94" t="e">
        <f aca="false" t="array" ref="AO5531:AT5531">_xlfn.torow(_xlfn.unique(_xlfn._xlws.filter(cat_table[Sub-subsector],($E5531=cat_table[Sector])*($F5531=cat_table[Subsector]),"")))</f>
        <v>#NAME?</v>
      </c>
      <c r="AP5531" s="94" t="e">
        <v>#NAME?</v>
      </c>
      <c r="AQ5531" s="94" t="e">
        <v>#NAME?</v>
      </c>
      <c r="AR5531" s="94" t="e">
        <v>#NAME?</v>
      </c>
      <c r="AS5531" s="94" t="e">
        <v>#NAME?</v>
      </c>
      <c r="AT5531" s="94" t="e">
        <v>#NAME?</v>
      </c>
    </row>
    <row r="5532" customFormat="false" ht="15" hidden="false" customHeight="true" outlineLevel="0" collapsed="false">
      <c r="A5532" s="20" t="s">
        <v>16583</v>
      </c>
      <c r="B5532" s="20" t="str">
        <f aca="false">INDEX(Table2[], MATCH(L5532, Location_ID!$D$2:$D$3098, 0), 1)</f>
        <v>9b755c6d-e827-4200-8c4b-d2999fb19dea</v>
      </c>
      <c r="C5532" s="20" t="s">
        <v>1585</v>
      </c>
      <c r="D5532" s="230" t="s">
        <v>354</v>
      </c>
      <c r="E5532" s="20" t="s">
        <v>7134</v>
      </c>
      <c r="F5532" s="20" t="s">
        <v>7135</v>
      </c>
      <c r="G5532" s="20" t="s">
        <v>7591</v>
      </c>
      <c r="H5532" s="20"/>
      <c r="I5532" s="20" t="s">
        <v>15917</v>
      </c>
      <c r="J5532" s="20" t="s">
        <v>15932</v>
      </c>
      <c r="K5532" s="20" t="s">
        <v>7109</v>
      </c>
      <c r="L5532" s="20" t="s">
        <v>4417</v>
      </c>
      <c r="M5532" s="20" t="s">
        <v>7116</v>
      </c>
      <c r="N5532" s="20" t="s">
        <v>15902</v>
      </c>
      <c r="O5532" s="20" t="s">
        <v>15932</v>
      </c>
      <c r="P5532" s="201" t="n">
        <v>43730</v>
      </c>
      <c r="Q5532" s="201" t="n">
        <v>43763</v>
      </c>
      <c r="R5532" s="20" t="n">
        <v>1</v>
      </c>
      <c r="S5532" s="20" t="s">
        <v>7130</v>
      </c>
      <c r="T5532" s="20" t="n">
        <v>227.9600605</v>
      </c>
      <c r="U5532" s="20" t="n">
        <v>177.46608662</v>
      </c>
      <c r="V5532" s="20" t="n">
        <v>278.45403438</v>
      </c>
      <c r="W5532" s="20" t="s">
        <v>11510</v>
      </c>
      <c r="X5532" s="35"/>
      <c r="Y5532" s="35" t="n">
        <v>0</v>
      </c>
      <c r="Z5532" s="35" t="n">
        <v>1</v>
      </c>
      <c r="AE5532" s="94" t="e">
        <f aca="false" t="array" ref="AE5532:AK5532">_xlfn.torow(_xlfn.unique(_xlfn._xlws.filter(cat_table[Subsector],$E5532=cat_table[Sector],"")))</f>
        <v>#NAME?</v>
      </c>
      <c r="AF5532" s="94" t="e">
        <v>#NAME?</v>
      </c>
      <c r="AG5532" s="94" t="e">
        <v>#NAME?</v>
      </c>
      <c r="AH5532" s="94" t="e">
        <v>#NAME?</v>
      </c>
      <c r="AI5532" s="94" t="e">
        <v>#NAME?</v>
      </c>
      <c r="AJ5532" s="94" t="e">
        <v>#NAME?</v>
      </c>
      <c r="AK5532" s="94" t="e">
        <v>#NAME?</v>
      </c>
      <c r="AO5532" s="94" t="e">
        <f aca="false" t="array" ref="AO5532:AT5532">_xlfn.torow(_xlfn.unique(_xlfn._xlws.filter(cat_table[Sub-subsector],($E5532=cat_table[Sector])*($F5532=cat_table[Subsector]),"")))</f>
        <v>#NAME?</v>
      </c>
      <c r="AP5532" s="94" t="e">
        <v>#NAME?</v>
      </c>
      <c r="AQ5532" s="94" t="e">
        <v>#NAME?</v>
      </c>
      <c r="AR5532" s="94" t="e">
        <v>#NAME?</v>
      </c>
      <c r="AS5532" s="94" t="e">
        <v>#NAME?</v>
      </c>
      <c r="AT5532" s="94" t="e">
        <v>#NAME?</v>
      </c>
    </row>
    <row r="5533" customFormat="false" ht="15" hidden="false" customHeight="true" outlineLevel="0" collapsed="false">
      <c r="A5533" s="20" t="s">
        <v>16584</v>
      </c>
      <c r="B5533" s="20" t="str">
        <f aca="false">INDEX(Table2[], MATCH(L5533, Location_ID!$D$2:$D$3098, 0), 1)</f>
        <v>3f3163c0-290c-40e2-a634-5c6a121da5d8</v>
      </c>
      <c r="C5533" s="20" t="s">
        <v>1585</v>
      </c>
      <c r="D5533" s="230" t="s">
        <v>354</v>
      </c>
      <c r="E5533" s="20" t="s">
        <v>7134</v>
      </c>
      <c r="F5533" s="20" t="s">
        <v>7135</v>
      </c>
      <c r="G5533" s="20" t="s">
        <v>7591</v>
      </c>
      <c r="H5533" s="20"/>
      <c r="I5533" s="20" t="s">
        <v>15917</v>
      </c>
      <c r="J5533" s="20" t="s">
        <v>15918</v>
      </c>
      <c r="K5533" s="20" t="s">
        <v>7109</v>
      </c>
      <c r="L5533" s="20" t="s">
        <v>4419</v>
      </c>
      <c r="M5533" s="20" t="s">
        <v>7116</v>
      </c>
      <c r="N5533" s="20" t="s">
        <v>15902</v>
      </c>
      <c r="O5533" s="20" t="s">
        <v>15918</v>
      </c>
      <c r="P5533" s="201" t="n">
        <v>43730</v>
      </c>
      <c r="Q5533" s="201" t="n">
        <v>43763</v>
      </c>
      <c r="R5533" s="20" t="n">
        <v>1</v>
      </c>
      <c r="S5533" s="20" t="s">
        <v>7130</v>
      </c>
      <c r="T5533" s="20" t="n">
        <v>74.11909568</v>
      </c>
      <c r="U5533" s="20" t="n">
        <v>54.73456253</v>
      </c>
      <c r="V5533" s="20" t="n">
        <v>93.50362883</v>
      </c>
      <c r="W5533" s="20" t="s">
        <v>11510</v>
      </c>
      <c r="X5533" s="35"/>
      <c r="Y5533" s="35" t="n">
        <v>0</v>
      </c>
      <c r="Z5533" s="35" t="n">
        <v>1</v>
      </c>
      <c r="AE5533" s="94" t="e">
        <f aca="false" t="array" ref="AE5533:AK5533">_xlfn.torow(_xlfn.unique(_xlfn._xlws.filter(cat_table[Subsector],$E5533=cat_table[Sector],"")))</f>
        <v>#NAME?</v>
      </c>
      <c r="AF5533" s="94" t="e">
        <v>#NAME?</v>
      </c>
      <c r="AG5533" s="94" t="e">
        <v>#NAME?</v>
      </c>
      <c r="AH5533" s="94" t="e">
        <v>#NAME?</v>
      </c>
      <c r="AI5533" s="94" t="e">
        <v>#NAME?</v>
      </c>
      <c r="AJ5533" s="94" t="e">
        <v>#NAME?</v>
      </c>
      <c r="AK5533" s="94" t="e">
        <v>#NAME?</v>
      </c>
      <c r="AO5533" s="94" t="e">
        <f aca="false" t="array" ref="AO5533:AT5533">_xlfn.torow(_xlfn.unique(_xlfn._xlws.filter(cat_table[Sub-subsector],($E5533=cat_table[Sector])*($F5533=cat_table[Subsector]),"")))</f>
        <v>#NAME?</v>
      </c>
      <c r="AP5533" s="94" t="e">
        <v>#NAME?</v>
      </c>
      <c r="AQ5533" s="94" t="e">
        <v>#NAME?</v>
      </c>
      <c r="AR5533" s="94" t="e">
        <v>#NAME?</v>
      </c>
      <c r="AS5533" s="94" t="e">
        <v>#NAME?</v>
      </c>
      <c r="AT5533" s="94" t="e">
        <v>#NAME?</v>
      </c>
    </row>
    <row r="5534" customFormat="false" ht="15" hidden="false" customHeight="true" outlineLevel="0" collapsed="false">
      <c r="A5534" s="20" t="s">
        <v>16585</v>
      </c>
      <c r="B5534" s="20" t="str">
        <f aca="false">INDEX(Table2[], MATCH(L5534, Location_ID!$D$2:$D$3098, 0), 1)</f>
        <v>c7dd1ca3-b0f5-4b57-83d8-1418ca6d03a9</v>
      </c>
      <c r="C5534" s="20" t="s">
        <v>1585</v>
      </c>
      <c r="D5534" s="230" t="s">
        <v>354</v>
      </c>
      <c r="E5534" s="20" t="s">
        <v>7134</v>
      </c>
      <c r="F5534" s="20" t="s">
        <v>7135</v>
      </c>
      <c r="G5534" s="20" t="s">
        <v>7591</v>
      </c>
      <c r="H5534" s="20"/>
      <c r="I5534" s="20" t="s">
        <v>15917</v>
      </c>
      <c r="J5534" s="20" t="s">
        <v>15932</v>
      </c>
      <c r="K5534" s="20" t="s">
        <v>7109</v>
      </c>
      <c r="L5534" s="20" t="s">
        <v>4421</v>
      </c>
      <c r="M5534" s="20" t="s">
        <v>7116</v>
      </c>
      <c r="N5534" s="20" t="s">
        <v>15902</v>
      </c>
      <c r="O5534" s="20" t="s">
        <v>15932</v>
      </c>
      <c r="P5534" s="201" t="n">
        <v>43730</v>
      </c>
      <c r="Q5534" s="201" t="n">
        <v>43763</v>
      </c>
      <c r="R5534" s="20" t="n">
        <v>1</v>
      </c>
      <c r="S5534" s="20" t="s">
        <v>7130</v>
      </c>
      <c r="T5534" s="20" t="n">
        <v>40.1556236</v>
      </c>
      <c r="U5534" s="20" t="n">
        <v>32.255187862</v>
      </c>
      <c r="V5534" s="20" t="n">
        <v>48.056059338</v>
      </c>
      <c r="W5534" s="20" t="s">
        <v>11510</v>
      </c>
      <c r="X5534" s="35"/>
      <c r="Y5534" s="35" t="n">
        <v>0</v>
      </c>
      <c r="Z5534" s="35" t="n">
        <v>1</v>
      </c>
      <c r="AE5534" s="94" t="e">
        <f aca="false" t="array" ref="AE5534:AK5534">_xlfn.torow(_xlfn.unique(_xlfn._xlws.filter(cat_table[Subsector],$E5534=cat_table[Sector],"")))</f>
        <v>#NAME?</v>
      </c>
      <c r="AF5534" s="94" t="e">
        <v>#NAME?</v>
      </c>
      <c r="AG5534" s="94" t="e">
        <v>#NAME?</v>
      </c>
      <c r="AH5534" s="94" t="e">
        <v>#NAME?</v>
      </c>
      <c r="AI5534" s="94" t="e">
        <v>#NAME?</v>
      </c>
      <c r="AJ5534" s="94" t="e">
        <v>#NAME?</v>
      </c>
      <c r="AK5534" s="94" t="e">
        <v>#NAME?</v>
      </c>
      <c r="AO5534" s="94" t="e">
        <f aca="false" t="array" ref="AO5534:AT5534">_xlfn.torow(_xlfn.unique(_xlfn._xlws.filter(cat_table[Sub-subsector],($E5534=cat_table[Sector])*($F5534=cat_table[Subsector]),"")))</f>
        <v>#NAME?</v>
      </c>
      <c r="AP5534" s="94" t="e">
        <v>#NAME?</v>
      </c>
      <c r="AQ5534" s="94" t="e">
        <v>#NAME?</v>
      </c>
      <c r="AR5534" s="94" t="e">
        <v>#NAME?</v>
      </c>
      <c r="AS5534" s="94" t="e">
        <v>#NAME?</v>
      </c>
      <c r="AT5534" s="94" t="e">
        <v>#NAME?</v>
      </c>
    </row>
    <row r="5535" customFormat="false" ht="15" hidden="false" customHeight="true" outlineLevel="0" collapsed="false">
      <c r="A5535" s="20" t="s">
        <v>16586</v>
      </c>
      <c r="B5535" s="20" t="str">
        <f aca="false">INDEX(Table2[], MATCH(L5535, Location_ID!$D$2:$D$3098, 0), 1)</f>
        <v>84a4f351-f679-4b52-a040-bd810517ff37</v>
      </c>
      <c r="C5535" s="20" t="s">
        <v>1585</v>
      </c>
      <c r="D5535" s="230" t="s">
        <v>354</v>
      </c>
      <c r="E5535" s="20" t="s">
        <v>7134</v>
      </c>
      <c r="F5535" s="20" t="s">
        <v>7135</v>
      </c>
      <c r="G5535" s="20" t="s">
        <v>7591</v>
      </c>
      <c r="H5535" s="20"/>
      <c r="I5535" s="20" t="s">
        <v>15917</v>
      </c>
      <c r="J5535" s="20" t="s">
        <v>15922</v>
      </c>
      <c r="K5535" s="20" t="s">
        <v>7109</v>
      </c>
      <c r="L5535" s="20" t="s">
        <v>4423</v>
      </c>
      <c r="M5535" s="20" t="s">
        <v>7116</v>
      </c>
      <c r="N5535" s="20" t="s">
        <v>15902</v>
      </c>
      <c r="O5535" s="20" t="s">
        <v>15922</v>
      </c>
      <c r="P5535" s="201" t="n">
        <v>43730</v>
      </c>
      <c r="Q5535" s="201" t="n">
        <v>43763</v>
      </c>
      <c r="R5535" s="20" t="n">
        <v>1</v>
      </c>
      <c r="S5535" s="20" t="s">
        <v>7130</v>
      </c>
      <c r="T5535" s="20" t="n">
        <v>13.22692528</v>
      </c>
      <c r="U5535" s="20" t="n">
        <v>6.525362661</v>
      </c>
      <c r="V5535" s="20" t="n">
        <v>19.928487899</v>
      </c>
      <c r="W5535" s="20" t="s">
        <v>11510</v>
      </c>
      <c r="X5535" s="35"/>
      <c r="Y5535" s="35" t="n">
        <v>0</v>
      </c>
      <c r="Z5535" s="35" t="n">
        <v>1</v>
      </c>
      <c r="AE5535" s="94" t="e">
        <f aca="false" t="array" ref="AE5535:AK5535">_xlfn.torow(_xlfn.unique(_xlfn._xlws.filter(cat_table[Subsector],$E5535=cat_table[Sector],"")))</f>
        <v>#NAME?</v>
      </c>
      <c r="AF5535" s="94" t="e">
        <v>#NAME?</v>
      </c>
      <c r="AG5535" s="94" t="e">
        <v>#NAME?</v>
      </c>
      <c r="AH5535" s="94" t="e">
        <v>#NAME?</v>
      </c>
      <c r="AI5535" s="94" t="e">
        <v>#NAME?</v>
      </c>
      <c r="AJ5535" s="94" t="e">
        <v>#NAME?</v>
      </c>
      <c r="AK5535" s="94" t="e">
        <v>#NAME?</v>
      </c>
      <c r="AO5535" s="94" t="e">
        <f aca="false" t="array" ref="AO5535:AT5535">_xlfn.torow(_xlfn.unique(_xlfn._xlws.filter(cat_table[Sub-subsector],($E5535=cat_table[Sector])*($F5535=cat_table[Subsector]),"")))</f>
        <v>#NAME?</v>
      </c>
      <c r="AP5535" s="94" t="e">
        <v>#NAME?</v>
      </c>
      <c r="AQ5535" s="94" t="e">
        <v>#NAME?</v>
      </c>
      <c r="AR5535" s="94" t="e">
        <v>#NAME?</v>
      </c>
      <c r="AS5535" s="94" t="e">
        <v>#NAME?</v>
      </c>
      <c r="AT5535" s="94" t="e">
        <v>#NAME?</v>
      </c>
    </row>
    <row r="5536" customFormat="false" ht="15" hidden="false" customHeight="true" outlineLevel="0" collapsed="false">
      <c r="A5536" s="20" t="s">
        <v>16587</v>
      </c>
      <c r="B5536" s="20" t="str">
        <f aca="false">INDEX(Table2[], MATCH(L5536, Location_ID!$D$2:$D$3098, 0), 1)</f>
        <v>a2ffe6fd-58f7-4fba-87d3-38748d157a98</v>
      </c>
      <c r="C5536" s="20" t="s">
        <v>1585</v>
      </c>
      <c r="D5536" s="230" t="s">
        <v>354</v>
      </c>
      <c r="E5536" s="20" t="s">
        <v>7134</v>
      </c>
      <c r="F5536" s="20" t="s">
        <v>7135</v>
      </c>
      <c r="G5536" s="20" t="s">
        <v>7591</v>
      </c>
      <c r="H5536" s="20"/>
      <c r="I5536" s="20" t="s">
        <v>15917</v>
      </c>
      <c r="J5536" s="20" t="s">
        <v>15932</v>
      </c>
      <c r="K5536" s="20" t="s">
        <v>7109</v>
      </c>
      <c r="L5536" s="20" t="s">
        <v>4425</v>
      </c>
      <c r="M5536" s="20" t="s">
        <v>7116</v>
      </c>
      <c r="N5536" s="20" t="s">
        <v>15902</v>
      </c>
      <c r="O5536" s="20" t="s">
        <v>15932</v>
      </c>
      <c r="P5536" s="201" t="n">
        <v>43730</v>
      </c>
      <c r="Q5536" s="201" t="n">
        <v>43763</v>
      </c>
      <c r="R5536" s="20" t="n">
        <v>1</v>
      </c>
      <c r="S5536" s="20" t="s">
        <v>7130</v>
      </c>
      <c r="T5536" s="20" t="n">
        <v>30.20375015</v>
      </c>
      <c r="U5536" s="20" t="n">
        <v>14.84865143</v>
      </c>
      <c r="V5536" s="20" t="n">
        <v>45.55884887</v>
      </c>
      <c r="W5536" s="20" t="s">
        <v>11510</v>
      </c>
      <c r="X5536" s="35"/>
      <c r="Y5536" s="35" t="n">
        <v>0</v>
      </c>
      <c r="Z5536" s="35" t="n">
        <v>1</v>
      </c>
      <c r="AE5536" s="94" t="e">
        <f aca="false" t="array" ref="AE5536:AK5536">_xlfn.torow(_xlfn.unique(_xlfn._xlws.filter(cat_table[Subsector],$E5536=cat_table[Sector],"")))</f>
        <v>#NAME?</v>
      </c>
      <c r="AF5536" s="94" t="e">
        <v>#NAME?</v>
      </c>
      <c r="AG5536" s="94" t="e">
        <v>#NAME?</v>
      </c>
      <c r="AH5536" s="94" t="e">
        <v>#NAME?</v>
      </c>
      <c r="AI5536" s="94" t="e">
        <v>#NAME?</v>
      </c>
      <c r="AJ5536" s="94" t="e">
        <v>#NAME?</v>
      </c>
      <c r="AK5536" s="94" t="e">
        <v>#NAME?</v>
      </c>
      <c r="AO5536" s="94" t="e">
        <f aca="false" t="array" ref="AO5536:AT5536">_xlfn.torow(_xlfn.unique(_xlfn._xlws.filter(cat_table[Sub-subsector],($E5536=cat_table[Sector])*($F5536=cat_table[Subsector]),"")))</f>
        <v>#NAME?</v>
      </c>
      <c r="AP5536" s="94" t="e">
        <v>#NAME?</v>
      </c>
      <c r="AQ5536" s="94" t="e">
        <v>#NAME?</v>
      </c>
      <c r="AR5536" s="94" t="e">
        <v>#NAME?</v>
      </c>
      <c r="AS5536" s="94" t="e">
        <v>#NAME?</v>
      </c>
      <c r="AT5536" s="94" t="e">
        <v>#NAME?</v>
      </c>
    </row>
    <row r="5537" customFormat="false" ht="15" hidden="false" customHeight="true" outlineLevel="0" collapsed="false">
      <c r="A5537" s="20" t="s">
        <v>16588</v>
      </c>
      <c r="B5537" s="20" t="str">
        <f aca="false">INDEX(Table2[], MATCH(L5537, Location_ID!$D$2:$D$3098, 0), 1)</f>
        <v>bfebd481-b676-4068-ac70-19885c7be68a</v>
      </c>
      <c r="C5537" s="20" t="s">
        <v>1585</v>
      </c>
      <c r="D5537" s="230" t="s">
        <v>354</v>
      </c>
      <c r="E5537" s="20" t="s">
        <v>7134</v>
      </c>
      <c r="F5537" s="20" t="s">
        <v>7135</v>
      </c>
      <c r="G5537" s="20" t="s">
        <v>7591</v>
      </c>
      <c r="H5537" s="20"/>
      <c r="I5537" s="20" t="s">
        <v>15917</v>
      </c>
      <c r="J5537" s="20" t="s">
        <v>15922</v>
      </c>
      <c r="K5537" s="20" t="s">
        <v>7109</v>
      </c>
      <c r="L5537" s="20" t="s">
        <v>4427</v>
      </c>
      <c r="M5537" s="20" t="s">
        <v>7116</v>
      </c>
      <c r="N5537" s="20" t="s">
        <v>15902</v>
      </c>
      <c r="O5537" s="20" t="s">
        <v>15922</v>
      </c>
      <c r="P5537" s="201" t="n">
        <v>43730</v>
      </c>
      <c r="Q5537" s="201" t="n">
        <v>43763</v>
      </c>
      <c r="R5537" s="20" t="n">
        <v>1</v>
      </c>
      <c r="S5537" s="20" t="s">
        <v>7130</v>
      </c>
      <c r="T5537" s="20" t="n">
        <v>44.98845801</v>
      </c>
      <c r="U5537" s="20" t="n">
        <v>32.71970568</v>
      </c>
      <c r="V5537" s="20" t="n">
        <v>57.25721034</v>
      </c>
      <c r="W5537" s="20" t="s">
        <v>11510</v>
      </c>
      <c r="X5537" s="35"/>
      <c r="Y5537" s="35" t="n">
        <v>0</v>
      </c>
      <c r="Z5537" s="35" t="n">
        <v>1</v>
      </c>
      <c r="AE5537" s="94" t="e">
        <f aca="false" t="array" ref="AE5537:AK5537">_xlfn.torow(_xlfn.unique(_xlfn._xlws.filter(cat_table[Subsector],$E5537=cat_table[Sector],"")))</f>
        <v>#NAME?</v>
      </c>
      <c r="AF5537" s="94" t="e">
        <v>#NAME?</v>
      </c>
      <c r="AG5537" s="94" t="e">
        <v>#NAME?</v>
      </c>
      <c r="AH5537" s="94" t="e">
        <v>#NAME?</v>
      </c>
      <c r="AI5537" s="94" t="e">
        <v>#NAME?</v>
      </c>
      <c r="AJ5537" s="94" t="e">
        <v>#NAME?</v>
      </c>
      <c r="AK5537" s="94" t="e">
        <v>#NAME?</v>
      </c>
      <c r="AO5537" s="94" t="e">
        <f aca="false" t="array" ref="AO5537:AT5537">_xlfn.torow(_xlfn.unique(_xlfn._xlws.filter(cat_table[Sub-subsector],($E5537=cat_table[Sector])*($F5537=cat_table[Subsector]),"")))</f>
        <v>#NAME?</v>
      </c>
      <c r="AP5537" s="94" t="e">
        <v>#NAME?</v>
      </c>
      <c r="AQ5537" s="94" t="e">
        <v>#NAME?</v>
      </c>
      <c r="AR5537" s="94" t="e">
        <v>#NAME?</v>
      </c>
      <c r="AS5537" s="94" t="e">
        <v>#NAME?</v>
      </c>
      <c r="AT5537" s="94" t="e">
        <v>#NAME?</v>
      </c>
    </row>
    <row r="5538" customFormat="false" ht="15" hidden="false" customHeight="true" outlineLevel="0" collapsed="false">
      <c r="A5538" s="20" t="s">
        <v>16589</v>
      </c>
      <c r="B5538" s="20" t="str">
        <f aca="false">INDEX(Table2[], MATCH(L5538, Location_ID!$D$2:$D$3098, 0), 1)</f>
        <v>c5261393-73ad-485a-96e9-aee7088ee7ed</v>
      </c>
      <c r="C5538" s="20" t="s">
        <v>1585</v>
      </c>
      <c r="D5538" s="230" t="s">
        <v>354</v>
      </c>
      <c r="E5538" s="20" t="s">
        <v>7134</v>
      </c>
      <c r="F5538" s="20" t="s">
        <v>7135</v>
      </c>
      <c r="G5538" s="20" t="s">
        <v>7591</v>
      </c>
      <c r="H5538" s="20"/>
      <c r="I5538" s="20" t="s">
        <v>15917</v>
      </c>
      <c r="J5538" s="20" t="s">
        <v>15932</v>
      </c>
      <c r="K5538" s="20" t="s">
        <v>7109</v>
      </c>
      <c r="L5538" s="20" t="s">
        <v>4429</v>
      </c>
      <c r="M5538" s="20" t="s">
        <v>7116</v>
      </c>
      <c r="N5538" s="20" t="s">
        <v>15902</v>
      </c>
      <c r="O5538" s="20" t="s">
        <v>15932</v>
      </c>
      <c r="P5538" s="201" t="n">
        <v>43730</v>
      </c>
      <c r="Q5538" s="201" t="n">
        <v>43763</v>
      </c>
      <c r="R5538" s="20" t="n">
        <v>1</v>
      </c>
      <c r="S5538" s="20" t="s">
        <v>7130</v>
      </c>
      <c r="T5538" s="20" t="n">
        <v>49.89062434</v>
      </c>
      <c r="U5538" s="20" t="n">
        <v>29.73276283</v>
      </c>
      <c r="V5538" s="20" t="n">
        <v>70.04848585</v>
      </c>
      <c r="W5538" s="20" t="s">
        <v>11510</v>
      </c>
      <c r="X5538" s="35"/>
      <c r="Y5538" s="35" t="n">
        <v>0</v>
      </c>
      <c r="Z5538" s="35" t="n">
        <v>1</v>
      </c>
      <c r="AE5538" s="94" t="e">
        <f aca="false" t="array" ref="AE5538:AK5538">_xlfn.torow(_xlfn.unique(_xlfn._xlws.filter(cat_table[Subsector],$E5538=cat_table[Sector],"")))</f>
        <v>#NAME?</v>
      </c>
      <c r="AF5538" s="94" t="e">
        <v>#NAME?</v>
      </c>
      <c r="AG5538" s="94" t="e">
        <v>#NAME?</v>
      </c>
      <c r="AH5538" s="94" t="e">
        <v>#NAME?</v>
      </c>
      <c r="AI5538" s="94" t="e">
        <v>#NAME?</v>
      </c>
      <c r="AJ5538" s="94" t="e">
        <v>#NAME?</v>
      </c>
      <c r="AK5538" s="94" t="e">
        <v>#NAME?</v>
      </c>
      <c r="AO5538" s="94" t="e">
        <f aca="false" t="array" ref="AO5538:AT5538">_xlfn.torow(_xlfn.unique(_xlfn._xlws.filter(cat_table[Sub-subsector],($E5538=cat_table[Sector])*($F5538=cat_table[Subsector]),"")))</f>
        <v>#NAME?</v>
      </c>
      <c r="AP5538" s="94" t="e">
        <v>#NAME?</v>
      </c>
      <c r="AQ5538" s="94" t="e">
        <v>#NAME?</v>
      </c>
      <c r="AR5538" s="94" t="e">
        <v>#NAME?</v>
      </c>
      <c r="AS5538" s="94" t="e">
        <v>#NAME?</v>
      </c>
      <c r="AT5538" s="94" t="e">
        <v>#NAME?</v>
      </c>
    </row>
    <row r="5539" customFormat="false" ht="15" hidden="false" customHeight="true" outlineLevel="0" collapsed="false">
      <c r="A5539" s="20" t="s">
        <v>16590</v>
      </c>
      <c r="B5539" s="20" t="str">
        <f aca="false">INDEX(Table2[], MATCH(L5539, Location_ID!$D$2:$D$3098, 0), 1)</f>
        <v>5b74e2c6-ee71-4f37-a609-707a3831f46e</v>
      </c>
      <c r="C5539" s="20" t="s">
        <v>1585</v>
      </c>
      <c r="D5539" s="230" t="s">
        <v>354</v>
      </c>
      <c r="E5539" s="20" t="s">
        <v>7134</v>
      </c>
      <c r="F5539" s="20" t="s">
        <v>7135</v>
      </c>
      <c r="G5539" s="20" t="s">
        <v>7591</v>
      </c>
      <c r="H5539" s="20"/>
      <c r="I5539" s="20" t="s">
        <v>15917</v>
      </c>
      <c r="J5539" s="20" t="s">
        <v>15922</v>
      </c>
      <c r="K5539" s="20" t="s">
        <v>7109</v>
      </c>
      <c r="L5539" s="20" t="s">
        <v>4431</v>
      </c>
      <c r="M5539" s="20" t="s">
        <v>7116</v>
      </c>
      <c r="N5539" s="20" t="s">
        <v>15902</v>
      </c>
      <c r="O5539" s="20" t="s">
        <v>15922</v>
      </c>
      <c r="P5539" s="201" t="n">
        <v>43730</v>
      </c>
      <c r="Q5539" s="201" t="n">
        <v>43763</v>
      </c>
      <c r="R5539" s="20" t="n">
        <v>1</v>
      </c>
      <c r="S5539" s="20" t="s">
        <v>7130</v>
      </c>
      <c r="T5539" s="20" t="n">
        <v>15.01681728</v>
      </c>
      <c r="U5539" s="20" t="n">
        <v>14.391531103</v>
      </c>
      <c r="V5539" s="20" t="n">
        <v>15.642103457</v>
      </c>
      <c r="W5539" s="20" t="s">
        <v>11510</v>
      </c>
      <c r="X5539" s="35"/>
      <c r="Y5539" s="35" t="n">
        <v>0</v>
      </c>
      <c r="Z5539" s="35" t="n">
        <v>1</v>
      </c>
      <c r="AE5539" s="94" t="e">
        <f aca="false" t="array" ref="AE5539:AK5539">_xlfn.torow(_xlfn.unique(_xlfn._xlws.filter(cat_table[Subsector],$E5539=cat_table[Sector],"")))</f>
        <v>#NAME?</v>
      </c>
      <c r="AF5539" s="94" t="e">
        <v>#NAME?</v>
      </c>
      <c r="AG5539" s="94" t="e">
        <v>#NAME?</v>
      </c>
      <c r="AH5539" s="94" t="e">
        <v>#NAME?</v>
      </c>
      <c r="AI5539" s="94" t="e">
        <v>#NAME?</v>
      </c>
      <c r="AJ5539" s="94" t="e">
        <v>#NAME?</v>
      </c>
      <c r="AK5539" s="94" t="e">
        <v>#NAME?</v>
      </c>
      <c r="AO5539" s="94" t="e">
        <f aca="false" t="array" ref="AO5539:AT5539">_xlfn.torow(_xlfn.unique(_xlfn._xlws.filter(cat_table[Sub-subsector],($E5539=cat_table[Sector])*($F5539=cat_table[Subsector]),"")))</f>
        <v>#NAME?</v>
      </c>
      <c r="AP5539" s="94" t="e">
        <v>#NAME?</v>
      </c>
      <c r="AQ5539" s="94" t="e">
        <v>#NAME?</v>
      </c>
      <c r="AR5539" s="94" t="e">
        <v>#NAME?</v>
      </c>
      <c r="AS5539" s="94" t="e">
        <v>#NAME?</v>
      </c>
      <c r="AT5539" s="94" t="e">
        <v>#NAME?</v>
      </c>
    </row>
    <row r="5540" customFormat="false" ht="15" hidden="false" customHeight="true" outlineLevel="0" collapsed="false">
      <c r="A5540" s="20" t="s">
        <v>16591</v>
      </c>
      <c r="B5540" s="20" t="str">
        <f aca="false">INDEX(Table2[], MATCH(L5540, Location_ID!$D$2:$D$3098, 0), 1)</f>
        <v>3ba7bc8d-c284-4d07-9a5d-8db433ed0057</v>
      </c>
      <c r="C5540" s="20" t="s">
        <v>1585</v>
      </c>
      <c r="D5540" s="230" t="s">
        <v>354</v>
      </c>
      <c r="E5540" s="20" t="s">
        <v>7134</v>
      </c>
      <c r="F5540" s="20" t="s">
        <v>7135</v>
      </c>
      <c r="G5540" s="20" t="s">
        <v>7591</v>
      </c>
      <c r="H5540" s="20"/>
      <c r="I5540" s="20" t="s">
        <v>15917</v>
      </c>
      <c r="J5540" s="20" t="s">
        <v>15932</v>
      </c>
      <c r="K5540" s="20" t="s">
        <v>7109</v>
      </c>
      <c r="L5540" s="20" t="s">
        <v>4433</v>
      </c>
      <c r="M5540" s="20" t="s">
        <v>7116</v>
      </c>
      <c r="N5540" s="20" t="s">
        <v>15902</v>
      </c>
      <c r="O5540" s="20" t="s">
        <v>15932</v>
      </c>
      <c r="P5540" s="201" t="n">
        <v>43730</v>
      </c>
      <c r="Q5540" s="201" t="n">
        <v>43763</v>
      </c>
      <c r="R5540" s="20" t="n">
        <v>1</v>
      </c>
      <c r="S5540" s="20" t="s">
        <v>7130</v>
      </c>
      <c r="T5540" s="20" t="n">
        <v>29.19874931</v>
      </c>
      <c r="U5540" s="20" t="n">
        <v>23.410558336</v>
      </c>
      <c r="V5540" s="20" t="n">
        <v>34.986940284</v>
      </c>
      <c r="W5540" s="20" t="s">
        <v>11510</v>
      </c>
      <c r="X5540" s="35"/>
      <c r="Y5540" s="35" t="n">
        <v>0</v>
      </c>
      <c r="Z5540" s="35" t="n">
        <v>1</v>
      </c>
      <c r="AE5540" s="94" t="e">
        <f aca="false" t="array" ref="AE5540:AK5540">_xlfn.torow(_xlfn.unique(_xlfn._xlws.filter(cat_table[Subsector],$E5540=cat_table[Sector],"")))</f>
        <v>#NAME?</v>
      </c>
      <c r="AF5540" s="94" t="e">
        <v>#NAME?</v>
      </c>
      <c r="AG5540" s="94" t="e">
        <v>#NAME?</v>
      </c>
      <c r="AH5540" s="94" t="e">
        <v>#NAME?</v>
      </c>
      <c r="AI5540" s="94" t="e">
        <v>#NAME?</v>
      </c>
      <c r="AJ5540" s="94" t="e">
        <v>#NAME?</v>
      </c>
      <c r="AK5540" s="94" t="e">
        <v>#NAME?</v>
      </c>
      <c r="AO5540" s="94" t="e">
        <f aca="false" t="array" ref="AO5540:AT5540">_xlfn.torow(_xlfn.unique(_xlfn._xlws.filter(cat_table[Sub-subsector],($E5540=cat_table[Sector])*($F5540=cat_table[Subsector]),"")))</f>
        <v>#NAME?</v>
      </c>
      <c r="AP5540" s="94" t="e">
        <v>#NAME?</v>
      </c>
      <c r="AQ5540" s="94" t="e">
        <v>#NAME?</v>
      </c>
      <c r="AR5540" s="94" t="e">
        <v>#NAME?</v>
      </c>
      <c r="AS5540" s="94" t="e">
        <v>#NAME?</v>
      </c>
      <c r="AT5540" s="94" t="e">
        <v>#NAME?</v>
      </c>
    </row>
    <row r="5541" customFormat="false" ht="15" hidden="false" customHeight="true" outlineLevel="0" collapsed="false">
      <c r="A5541" s="20" t="s">
        <v>16592</v>
      </c>
      <c r="B5541" s="20" t="str">
        <f aca="false">INDEX(Table2[], MATCH(L5541, Location_ID!$D$2:$D$3098, 0), 1)</f>
        <v>71a77445-2014-4ee3-a68e-ba646226a26b</v>
      </c>
      <c r="C5541" s="20" t="s">
        <v>1585</v>
      </c>
      <c r="D5541" s="230" t="s">
        <v>354</v>
      </c>
      <c r="E5541" s="20" t="s">
        <v>7134</v>
      </c>
      <c r="F5541" s="20" t="s">
        <v>7135</v>
      </c>
      <c r="G5541" s="20" t="s">
        <v>7591</v>
      </c>
      <c r="H5541" s="20"/>
      <c r="I5541" s="20" t="s">
        <v>15917</v>
      </c>
      <c r="J5541" s="20" t="s">
        <v>15918</v>
      </c>
      <c r="K5541" s="20" t="s">
        <v>7109</v>
      </c>
      <c r="L5541" s="20" t="s">
        <v>4435</v>
      </c>
      <c r="M5541" s="20" t="s">
        <v>7116</v>
      </c>
      <c r="N5541" s="20" t="s">
        <v>15902</v>
      </c>
      <c r="O5541" s="20" t="s">
        <v>15918</v>
      </c>
      <c r="P5541" s="201" t="n">
        <v>43730</v>
      </c>
      <c r="Q5541" s="201" t="n">
        <v>43763</v>
      </c>
      <c r="R5541" s="20" t="n">
        <v>1</v>
      </c>
      <c r="S5541" s="20" t="s">
        <v>7130</v>
      </c>
      <c r="T5541" s="20" t="n">
        <v>58.39427456</v>
      </c>
      <c r="U5541" s="20" t="n">
        <v>26.89552911</v>
      </c>
      <c r="V5541" s="20" t="n">
        <v>89.89302001</v>
      </c>
      <c r="W5541" s="20" t="s">
        <v>11510</v>
      </c>
      <c r="X5541" s="35"/>
      <c r="Y5541" s="35" t="n">
        <v>0</v>
      </c>
      <c r="Z5541" s="35" t="n">
        <v>1</v>
      </c>
      <c r="AE5541" s="94" t="e">
        <f aca="false" t="array" ref="AE5541:AK5541">_xlfn.torow(_xlfn.unique(_xlfn._xlws.filter(cat_table[Subsector],$E5541=cat_table[Sector],"")))</f>
        <v>#NAME?</v>
      </c>
      <c r="AF5541" s="94" t="e">
        <v>#NAME?</v>
      </c>
      <c r="AG5541" s="94" t="e">
        <v>#NAME?</v>
      </c>
      <c r="AH5541" s="94" t="e">
        <v>#NAME?</v>
      </c>
      <c r="AI5541" s="94" t="e">
        <v>#NAME?</v>
      </c>
      <c r="AJ5541" s="94" t="e">
        <v>#NAME?</v>
      </c>
      <c r="AK5541" s="94" t="e">
        <v>#NAME?</v>
      </c>
      <c r="AO5541" s="94" t="e">
        <f aca="false" t="array" ref="AO5541:AT5541">_xlfn.torow(_xlfn.unique(_xlfn._xlws.filter(cat_table[Sub-subsector],($E5541=cat_table[Sector])*($F5541=cat_table[Subsector]),"")))</f>
        <v>#NAME?</v>
      </c>
      <c r="AP5541" s="94" t="e">
        <v>#NAME?</v>
      </c>
      <c r="AQ5541" s="94" t="e">
        <v>#NAME?</v>
      </c>
      <c r="AR5541" s="94" t="e">
        <v>#NAME?</v>
      </c>
      <c r="AS5541" s="94" t="e">
        <v>#NAME?</v>
      </c>
      <c r="AT5541" s="94" t="e">
        <v>#NAME?</v>
      </c>
    </row>
    <row r="5542" customFormat="false" ht="15" hidden="false" customHeight="true" outlineLevel="0" collapsed="false">
      <c r="A5542" s="20" t="s">
        <v>16593</v>
      </c>
      <c r="B5542" s="20" t="str">
        <f aca="false">INDEX(Table2[], MATCH(L5542, Location_ID!$D$2:$D$3098, 0), 1)</f>
        <v>a1b3568c-aca8-42e2-848c-4b59e99c4288</v>
      </c>
      <c r="C5542" s="20" t="s">
        <v>1585</v>
      </c>
      <c r="D5542" s="230" t="s">
        <v>354</v>
      </c>
      <c r="E5542" s="20" t="s">
        <v>7134</v>
      </c>
      <c r="F5542" s="20" t="s">
        <v>7135</v>
      </c>
      <c r="G5542" s="20" t="s">
        <v>7591</v>
      </c>
      <c r="H5542" s="20"/>
      <c r="I5542" s="20" t="s">
        <v>15917</v>
      </c>
      <c r="J5542" s="20" t="s">
        <v>15932</v>
      </c>
      <c r="K5542" s="20" t="s">
        <v>7109</v>
      </c>
      <c r="L5542" s="20" t="s">
        <v>4437</v>
      </c>
      <c r="M5542" s="20" t="s">
        <v>7116</v>
      </c>
      <c r="N5542" s="20" t="s">
        <v>15902</v>
      </c>
      <c r="O5542" s="20" t="s">
        <v>15932</v>
      </c>
      <c r="P5542" s="201" t="n">
        <v>43730</v>
      </c>
      <c r="Q5542" s="201" t="n">
        <v>43763</v>
      </c>
      <c r="R5542" s="20" t="n">
        <v>1</v>
      </c>
      <c r="S5542" s="20" t="s">
        <v>7130</v>
      </c>
      <c r="T5542" s="20" t="n">
        <v>22.77878092</v>
      </c>
      <c r="U5542" s="20" t="n">
        <v>14.273558678</v>
      </c>
      <c r="V5542" s="20" t="n">
        <v>31.284003162</v>
      </c>
      <c r="W5542" s="20" t="s">
        <v>11510</v>
      </c>
      <c r="X5542" s="35"/>
      <c r="Y5542" s="35" t="n">
        <v>0</v>
      </c>
      <c r="Z5542" s="35" t="n">
        <v>1</v>
      </c>
      <c r="AE5542" s="94" t="e">
        <f aca="false" t="array" ref="AE5542:AK5542">_xlfn.torow(_xlfn.unique(_xlfn._xlws.filter(cat_table[Subsector],$E5542=cat_table[Sector],"")))</f>
        <v>#NAME?</v>
      </c>
      <c r="AF5542" s="94" t="e">
        <v>#NAME?</v>
      </c>
      <c r="AG5542" s="94" t="e">
        <v>#NAME?</v>
      </c>
      <c r="AH5542" s="94" t="e">
        <v>#NAME?</v>
      </c>
      <c r="AI5542" s="94" t="e">
        <v>#NAME?</v>
      </c>
      <c r="AJ5542" s="94" t="e">
        <v>#NAME?</v>
      </c>
      <c r="AK5542" s="94" t="e">
        <v>#NAME?</v>
      </c>
      <c r="AO5542" s="94" t="e">
        <f aca="false" t="array" ref="AO5542:AT5542">_xlfn.torow(_xlfn.unique(_xlfn._xlws.filter(cat_table[Sub-subsector],($E5542=cat_table[Sector])*($F5542=cat_table[Subsector]),"")))</f>
        <v>#NAME?</v>
      </c>
      <c r="AP5542" s="94" t="e">
        <v>#NAME?</v>
      </c>
      <c r="AQ5542" s="94" t="e">
        <v>#NAME?</v>
      </c>
      <c r="AR5542" s="94" t="e">
        <v>#NAME?</v>
      </c>
      <c r="AS5542" s="94" t="e">
        <v>#NAME?</v>
      </c>
      <c r="AT5542" s="94" t="e">
        <v>#NAME?</v>
      </c>
    </row>
    <row r="5543" customFormat="false" ht="15" hidden="false" customHeight="true" outlineLevel="0" collapsed="false">
      <c r="A5543" s="20" t="s">
        <v>16594</v>
      </c>
      <c r="B5543" s="20" t="str">
        <f aca="false">INDEX(Table2[], MATCH(L5543, Location_ID!$D$2:$D$3098, 0), 1)</f>
        <v>e8eac04c-4559-466b-a2b5-6d149cef6a0a</v>
      </c>
      <c r="C5543" s="20" t="s">
        <v>1585</v>
      </c>
      <c r="D5543" s="230" t="s">
        <v>354</v>
      </c>
      <c r="E5543" s="20" t="s">
        <v>7134</v>
      </c>
      <c r="F5543" s="20" t="s">
        <v>7135</v>
      </c>
      <c r="G5543" s="20" t="s">
        <v>7591</v>
      </c>
      <c r="H5543" s="20"/>
      <c r="I5543" s="20" t="s">
        <v>15917</v>
      </c>
      <c r="J5543" s="20" t="s">
        <v>15918</v>
      </c>
      <c r="K5543" s="20" t="s">
        <v>7109</v>
      </c>
      <c r="L5543" s="20" t="s">
        <v>4439</v>
      </c>
      <c r="M5543" s="20" t="s">
        <v>7116</v>
      </c>
      <c r="N5543" s="20" t="s">
        <v>15902</v>
      </c>
      <c r="O5543" s="20" t="s">
        <v>15918</v>
      </c>
      <c r="P5543" s="201" t="n">
        <v>43730</v>
      </c>
      <c r="Q5543" s="201" t="n">
        <v>43763</v>
      </c>
      <c r="R5543" s="20" t="n">
        <v>1</v>
      </c>
      <c r="S5543" s="20" t="s">
        <v>7130</v>
      </c>
      <c r="T5543" s="20" t="n">
        <v>115.3509018</v>
      </c>
      <c r="U5543" s="20" t="n">
        <v>75.94057236</v>
      </c>
      <c r="V5543" s="20" t="n">
        <v>154.76123124</v>
      </c>
      <c r="W5543" s="20" t="s">
        <v>11510</v>
      </c>
      <c r="X5543" s="35"/>
      <c r="Y5543" s="35" t="n">
        <v>0</v>
      </c>
      <c r="Z5543" s="35" t="n">
        <v>1</v>
      </c>
      <c r="AE5543" s="94" t="e">
        <f aca="false" t="array" ref="AE5543:AK5543">_xlfn.torow(_xlfn.unique(_xlfn._xlws.filter(cat_table[Subsector],$E5543=cat_table[Sector],"")))</f>
        <v>#NAME?</v>
      </c>
      <c r="AF5543" s="94" t="e">
        <v>#NAME?</v>
      </c>
      <c r="AG5543" s="94" t="e">
        <v>#NAME?</v>
      </c>
      <c r="AH5543" s="94" t="e">
        <v>#NAME?</v>
      </c>
      <c r="AI5543" s="94" t="e">
        <v>#NAME?</v>
      </c>
      <c r="AJ5543" s="94" t="e">
        <v>#NAME?</v>
      </c>
      <c r="AK5543" s="94" t="e">
        <v>#NAME?</v>
      </c>
      <c r="AO5543" s="94" t="e">
        <f aca="false" t="array" ref="AO5543:AT5543">_xlfn.torow(_xlfn.unique(_xlfn._xlws.filter(cat_table[Sub-subsector],($E5543=cat_table[Sector])*($F5543=cat_table[Subsector]),"")))</f>
        <v>#NAME?</v>
      </c>
      <c r="AP5543" s="94" t="e">
        <v>#NAME?</v>
      </c>
      <c r="AQ5543" s="94" t="e">
        <v>#NAME?</v>
      </c>
      <c r="AR5543" s="94" t="e">
        <v>#NAME?</v>
      </c>
      <c r="AS5543" s="94" t="e">
        <v>#NAME?</v>
      </c>
      <c r="AT5543" s="94" t="e">
        <v>#NAME?</v>
      </c>
    </row>
    <row r="5544" customFormat="false" ht="15" hidden="false" customHeight="true" outlineLevel="0" collapsed="false">
      <c r="A5544" s="20" t="s">
        <v>16595</v>
      </c>
      <c r="B5544" s="20" t="str">
        <f aca="false">INDEX(Table2[], MATCH(L5544, Location_ID!$D$2:$D$3098, 0), 1)</f>
        <v>20398d1c-4b52-4dcb-94c2-a603220a732e</v>
      </c>
      <c r="C5544" s="20" t="s">
        <v>1585</v>
      </c>
      <c r="D5544" s="230" t="s">
        <v>354</v>
      </c>
      <c r="E5544" s="20" t="s">
        <v>7134</v>
      </c>
      <c r="F5544" s="20" t="s">
        <v>7135</v>
      </c>
      <c r="G5544" s="20" t="s">
        <v>7591</v>
      </c>
      <c r="H5544" s="20"/>
      <c r="I5544" s="20" t="s">
        <v>15917</v>
      </c>
      <c r="J5544" s="20" t="s">
        <v>15927</v>
      </c>
      <c r="K5544" s="20" t="s">
        <v>7109</v>
      </c>
      <c r="L5544" s="20" t="s">
        <v>4441</v>
      </c>
      <c r="M5544" s="20" t="s">
        <v>7116</v>
      </c>
      <c r="N5544" s="20" t="s">
        <v>15902</v>
      </c>
      <c r="O5544" s="20" t="s">
        <v>15927</v>
      </c>
      <c r="P5544" s="201" t="n">
        <v>43730</v>
      </c>
      <c r="Q5544" s="201" t="n">
        <v>43763</v>
      </c>
      <c r="R5544" s="20" t="n">
        <v>1</v>
      </c>
      <c r="S5544" s="20" t="s">
        <v>7130</v>
      </c>
      <c r="T5544" s="20" t="n">
        <v>48.82973307</v>
      </c>
      <c r="U5544" s="20" t="n">
        <v>38.47865368</v>
      </c>
      <c r="V5544" s="20" t="n">
        <v>59.18081246</v>
      </c>
      <c r="W5544" s="20" t="s">
        <v>11510</v>
      </c>
      <c r="X5544" s="35"/>
      <c r="Y5544" s="35" t="n">
        <v>0</v>
      </c>
      <c r="Z5544" s="35" t="n">
        <v>1</v>
      </c>
      <c r="AE5544" s="94" t="e">
        <f aca="false" t="array" ref="AE5544:AK5544">_xlfn.torow(_xlfn.unique(_xlfn._xlws.filter(cat_table[Subsector],$E5544=cat_table[Sector],"")))</f>
        <v>#NAME?</v>
      </c>
      <c r="AF5544" s="94" t="e">
        <v>#NAME?</v>
      </c>
      <c r="AG5544" s="94" t="e">
        <v>#NAME?</v>
      </c>
      <c r="AH5544" s="94" t="e">
        <v>#NAME?</v>
      </c>
      <c r="AI5544" s="94" t="e">
        <v>#NAME?</v>
      </c>
      <c r="AJ5544" s="94" t="e">
        <v>#NAME?</v>
      </c>
      <c r="AK5544" s="94" t="e">
        <v>#NAME?</v>
      </c>
      <c r="AO5544" s="94" t="e">
        <f aca="false" t="array" ref="AO5544:AT5544">_xlfn.torow(_xlfn.unique(_xlfn._xlws.filter(cat_table[Sub-subsector],($E5544=cat_table[Sector])*($F5544=cat_table[Subsector]),"")))</f>
        <v>#NAME?</v>
      </c>
      <c r="AP5544" s="94" t="e">
        <v>#NAME?</v>
      </c>
      <c r="AQ5544" s="94" t="e">
        <v>#NAME?</v>
      </c>
      <c r="AR5544" s="94" t="e">
        <v>#NAME?</v>
      </c>
      <c r="AS5544" s="94" t="e">
        <v>#NAME?</v>
      </c>
      <c r="AT5544" s="94" t="e">
        <v>#NAME?</v>
      </c>
    </row>
    <row r="5545" customFormat="false" ht="15" hidden="false" customHeight="true" outlineLevel="0" collapsed="false">
      <c r="A5545" s="20" t="s">
        <v>16596</v>
      </c>
      <c r="B5545" s="20" t="str">
        <f aca="false">INDEX(Table2[], MATCH(L5545, Location_ID!$D$2:$D$3098, 0), 1)</f>
        <v>b084ad42-47b7-4988-81d7-e2231eca6ab6</v>
      </c>
      <c r="C5545" s="20" t="s">
        <v>1585</v>
      </c>
      <c r="D5545" s="230" t="s">
        <v>354</v>
      </c>
      <c r="E5545" s="20" t="s">
        <v>7134</v>
      </c>
      <c r="F5545" s="20" t="s">
        <v>7135</v>
      </c>
      <c r="G5545" s="20" t="s">
        <v>7591</v>
      </c>
      <c r="H5545" s="20"/>
      <c r="I5545" s="20" t="s">
        <v>15917</v>
      </c>
      <c r="J5545" s="20" t="s">
        <v>15918</v>
      </c>
      <c r="K5545" s="20" t="s">
        <v>7109</v>
      </c>
      <c r="L5545" s="20" t="s">
        <v>4443</v>
      </c>
      <c r="M5545" s="20" t="s">
        <v>7116</v>
      </c>
      <c r="N5545" s="20" t="s">
        <v>15902</v>
      </c>
      <c r="O5545" s="20" t="s">
        <v>15918</v>
      </c>
      <c r="P5545" s="201" t="n">
        <v>43730</v>
      </c>
      <c r="Q5545" s="201" t="n">
        <v>43763</v>
      </c>
      <c r="R5545" s="20" t="n">
        <v>1</v>
      </c>
      <c r="S5545" s="20" t="s">
        <v>7130</v>
      </c>
      <c r="T5545" s="20" t="n">
        <v>29.80274903</v>
      </c>
      <c r="U5545" s="20" t="n">
        <v>19.26012269</v>
      </c>
      <c r="V5545" s="20" t="n">
        <v>40.34537537</v>
      </c>
      <c r="W5545" s="20" t="s">
        <v>11510</v>
      </c>
      <c r="X5545" s="35"/>
      <c r="Y5545" s="35" t="n">
        <v>0</v>
      </c>
      <c r="Z5545" s="35" t="n">
        <v>1</v>
      </c>
      <c r="AE5545" s="94" t="e">
        <f aca="false" t="array" ref="AE5545:AK5545">_xlfn.torow(_xlfn.unique(_xlfn._xlws.filter(cat_table[Subsector],$E5545=cat_table[Sector],"")))</f>
        <v>#NAME?</v>
      </c>
      <c r="AF5545" s="94" t="e">
        <v>#NAME?</v>
      </c>
      <c r="AG5545" s="94" t="e">
        <v>#NAME?</v>
      </c>
      <c r="AH5545" s="94" t="e">
        <v>#NAME?</v>
      </c>
      <c r="AI5545" s="94" t="e">
        <v>#NAME?</v>
      </c>
      <c r="AJ5545" s="94" t="e">
        <v>#NAME?</v>
      </c>
      <c r="AK5545" s="94" t="e">
        <v>#NAME?</v>
      </c>
      <c r="AO5545" s="94" t="e">
        <f aca="false" t="array" ref="AO5545:AT5545">_xlfn.torow(_xlfn.unique(_xlfn._xlws.filter(cat_table[Sub-subsector],($E5545=cat_table[Sector])*($F5545=cat_table[Subsector]),"")))</f>
        <v>#NAME?</v>
      </c>
      <c r="AP5545" s="94" t="e">
        <v>#NAME?</v>
      </c>
      <c r="AQ5545" s="94" t="e">
        <v>#NAME?</v>
      </c>
      <c r="AR5545" s="94" t="e">
        <v>#NAME?</v>
      </c>
      <c r="AS5545" s="94" t="e">
        <v>#NAME?</v>
      </c>
      <c r="AT5545" s="94" t="e">
        <v>#NAME?</v>
      </c>
    </row>
    <row r="5546" customFormat="false" ht="15" hidden="false" customHeight="true" outlineLevel="0" collapsed="false">
      <c r="A5546" s="20" t="s">
        <v>16597</v>
      </c>
      <c r="B5546" s="20" t="str">
        <f aca="false">INDEX(Table2[], MATCH(L5546, Location_ID!$D$2:$D$3098, 0), 1)</f>
        <v>15c955c0-dca3-4cff-9bc4-055b00c29c24</v>
      </c>
      <c r="C5546" s="20" t="s">
        <v>1585</v>
      </c>
      <c r="D5546" s="230" t="s">
        <v>354</v>
      </c>
      <c r="E5546" s="20" t="s">
        <v>7134</v>
      </c>
      <c r="F5546" s="20" t="s">
        <v>7135</v>
      </c>
      <c r="G5546" s="20" t="s">
        <v>7591</v>
      </c>
      <c r="H5546" s="20"/>
      <c r="I5546" s="20" t="s">
        <v>15917</v>
      </c>
      <c r="J5546" s="20" t="s">
        <v>15918</v>
      </c>
      <c r="K5546" s="20" t="s">
        <v>7109</v>
      </c>
      <c r="L5546" s="20" t="s">
        <v>4445</v>
      </c>
      <c r="M5546" s="20" t="s">
        <v>7116</v>
      </c>
      <c r="N5546" s="20" t="s">
        <v>15902</v>
      </c>
      <c r="O5546" s="20" t="s">
        <v>15918</v>
      </c>
      <c r="P5546" s="201" t="n">
        <v>43730</v>
      </c>
      <c r="Q5546" s="201" t="n">
        <v>43763</v>
      </c>
      <c r="R5546" s="20" t="n">
        <v>1</v>
      </c>
      <c r="S5546" s="20" t="s">
        <v>7130</v>
      </c>
      <c r="T5546" s="20" t="n">
        <v>75.89130769</v>
      </c>
      <c r="U5546" s="20" t="n">
        <v>57.89272249</v>
      </c>
      <c r="V5546" s="20" t="n">
        <v>93.88989289</v>
      </c>
      <c r="W5546" s="20" t="s">
        <v>11510</v>
      </c>
      <c r="X5546" s="35"/>
      <c r="Y5546" s="35" t="n">
        <v>0</v>
      </c>
      <c r="Z5546" s="35" t="n">
        <v>1</v>
      </c>
      <c r="AE5546" s="94" t="e">
        <f aca="false" t="array" ref="AE5546:AK5546">_xlfn.torow(_xlfn.unique(_xlfn._xlws.filter(cat_table[Subsector],$E5546=cat_table[Sector],"")))</f>
        <v>#NAME?</v>
      </c>
      <c r="AF5546" s="94" t="e">
        <v>#NAME?</v>
      </c>
      <c r="AG5546" s="94" t="e">
        <v>#NAME?</v>
      </c>
      <c r="AH5546" s="94" t="e">
        <v>#NAME?</v>
      </c>
      <c r="AI5546" s="94" t="e">
        <v>#NAME?</v>
      </c>
      <c r="AJ5546" s="94" t="e">
        <v>#NAME?</v>
      </c>
      <c r="AK5546" s="94" t="e">
        <v>#NAME?</v>
      </c>
      <c r="AO5546" s="94" t="e">
        <f aca="false" t="array" ref="AO5546:AT5546">_xlfn.torow(_xlfn.unique(_xlfn._xlws.filter(cat_table[Sub-subsector],($E5546=cat_table[Sector])*($F5546=cat_table[Subsector]),"")))</f>
        <v>#NAME?</v>
      </c>
      <c r="AP5546" s="94" t="e">
        <v>#NAME?</v>
      </c>
      <c r="AQ5546" s="94" t="e">
        <v>#NAME?</v>
      </c>
      <c r="AR5546" s="94" t="e">
        <v>#NAME?</v>
      </c>
      <c r="AS5546" s="94" t="e">
        <v>#NAME?</v>
      </c>
      <c r="AT5546" s="94" t="e">
        <v>#NAME?</v>
      </c>
    </row>
    <row r="5547" customFormat="false" ht="15" hidden="false" customHeight="true" outlineLevel="0" collapsed="false">
      <c r="A5547" s="20" t="s">
        <v>16598</v>
      </c>
      <c r="B5547" s="20" t="str">
        <f aca="false">INDEX(Table2[], MATCH(L5547, Location_ID!$D$2:$D$3098, 0), 1)</f>
        <v>1ef4f345-9d1f-46d9-bbb0-098c435c9078</v>
      </c>
      <c r="C5547" s="20" t="s">
        <v>1585</v>
      </c>
      <c r="D5547" s="230" t="s">
        <v>354</v>
      </c>
      <c r="E5547" s="20" t="s">
        <v>7134</v>
      </c>
      <c r="F5547" s="20" t="s">
        <v>7135</v>
      </c>
      <c r="G5547" s="20" t="s">
        <v>7591</v>
      </c>
      <c r="H5547" s="20"/>
      <c r="I5547" s="20" t="s">
        <v>15917</v>
      </c>
      <c r="J5547" s="20" t="s">
        <v>15927</v>
      </c>
      <c r="K5547" s="20" t="s">
        <v>7109</v>
      </c>
      <c r="L5547" s="20" t="s">
        <v>4447</v>
      </c>
      <c r="M5547" s="20" t="s">
        <v>7116</v>
      </c>
      <c r="N5547" s="20" t="s">
        <v>15902</v>
      </c>
      <c r="O5547" s="20" t="s">
        <v>15927</v>
      </c>
      <c r="P5547" s="201" t="n">
        <v>43730</v>
      </c>
      <c r="Q5547" s="201" t="n">
        <v>43763</v>
      </c>
      <c r="R5547" s="20" t="n">
        <v>1</v>
      </c>
      <c r="S5547" s="20" t="s">
        <v>7130</v>
      </c>
      <c r="T5547" s="20" t="n">
        <v>227.0610924</v>
      </c>
      <c r="U5547" s="20" t="n">
        <v>143.91184288</v>
      </c>
      <c r="V5547" s="20" t="n">
        <v>310.21034192</v>
      </c>
      <c r="W5547" s="20" t="s">
        <v>11510</v>
      </c>
      <c r="X5547" s="35"/>
      <c r="Y5547" s="35" t="n">
        <v>0</v>
      </c>
      <c r="Z5547" s="35" t="n">
        <v>1</v>
      </c>
      <c r="AE5547" s="94" t="e">
        <f aca="false" t="array" ref="AE5547:AK5547">_xlfn.torow(_xlfn.unique(_xlfn._xlws.filter(cat_table[Subsector],$E5547=cat_table[Sector],"")))</f>
        <v>#NAME?</v>
      </c>
      <c r="AF5547" s="94" t="e">
        <v>#NAME?</v>
      </c>
      <c r="AG5547" s="94" t="e">
        <v>#NAME?</v>
      </c>
      <c r="AH5547" s="94" t="e">
        <v>#NAME?</v>
      </c>
      <c r="AI5547" s="94" t="e">
        <v>#NAME?</v>
      </c>
      <c r="AJ5547" s="94" t="e">
        <v>#NAME?</v>
      </c>
      <c r="AK5547" s="94" t="e">
        <v>#NAME?</v>
      </c>
      <c r="AO5547" s="94" t="e">
        <f aca="false" t="array" ref="AO5547:AT5547">_xlfn.torow(_xlfn.unique(_xlfn._xlws.filter(cat_table[Sub-subsector],($E5547=cat_table[Sector])*($F5547=cat_table[Subsector]),"")))</f>
        <v>#NAME?</v>
      </c>
      <c r="AP5547" s="94" t="e">
        <v>#NAME?</v>
      </c>
      <c r="AQ5547" s="94" t="e">
        <v>#NAME?</v>
      </c>
      <c r="AR5547" s="94" t="e">
        <v>#NAME?</v>
      </c>
      <c r="AS5547" s="94" t="e">
        <v>#NAME?</v>
      </c>
      <c r="AT5547" s="94" t="e">
        <v>#NAME?</v>
      </c>
    </row>
    <row r="5548" customFormat="false" ht="15" hidden="false" customHeight="true" outlineLevel="0" collapsed="false">
      <c r="A5548" s="20" t="s">
        <v>16599</v>
      </c>
      <c r="B5548" s="20" t="str">
        <f aca="false">INDEX(Table2[], MATCH(L5548, Location_ID!$D$2:$D$3098, 0), 1)</f>
        <v>89c28210-dc47-40ad-b30a-e7087289a766</v>
      </c>
      <c r="C5548" s="20" t="s">
        <v>1585</v>
      </c>
      <c r="D5548" s="230" t="s">
        <v>354</v>
      </c>
      <c r="E5548" s="20" t="s">
        <v>7134</v>
      </c>
      <c r="F5548" s="20" t="s">
        <v>7135</v>
      </c>
      <c r="G5548" s="20" t="s">
        <v>7591</v>
      </c>
      <c r="H5548" s="20"/>
      <c r="I5548" s="20" t="s">
        <v>15917</v>
      </c>
      <c r="J5548" s="20" t="s">
        <v>15927</v>
      </c>
      <c r="K5548" s="20" t="s">
        <v>7109</v>
      </c>
      <c r="L5548" s="20" t="s">
        <v>4449</v>
      </c>
      <c r="M5548" s="20" t="s">
        <v>7116</v>
      </c>
      <c r="N5548" s="20" t="s">
        <v>15902</v>
      </c>
      <c r="O5548" s="20" t="s">
        <v>15927</v>
      </c>
      <c r="P5548" s="201" t="n">
        <v>43730</v>
      </c>
      <c r="Q5548" s="201" t="n">
        <v>43763</v>
      </c>
      <c r="R5548" s="20" t="n">
        <v>1</v>
      </c>
      <c r="S5548" s="20" t="s">
        <v>7130</v>
      </c>
      <c r="T5548" s="20" t="n">
        <v>162.1257954</v>
      </c>
      <c r="U5548" s="20" t="n">
        <v>121.62762181</v>
      </c>
      <c r="V5548" s="20" t="n">
        <v>202.62396899</v>
      </c>
      <c r="W5548" s="20" t="s">
        <v>11510</v>
      </c>
      <c r="X5548" s="35"/>
      <c r="Y5548" s="35" t="n">
        <v>0</v>
      </c>
      <c r="Z5548" s="35" t="n">
        <v>1</v>
      </c>
      <c r="AE5548" s="94" t="e">
        <f aca="false" t="array" ref="AE5548:AK5548">_xlfn.torow(_xlfn.unique(_xlfn._xlws.filter(cat_table[Subsector],$E5548=cat_table[Sector],"")))</f>
        <v>#NAME?</v>
      </c>
      <c r="AF5548" s="94" t="e">
        <v>#NAME?</v>
      </c>
      <c r="AG5548" s="94" t="e">
        <v>#NAME?</v>
      </c>
      <c r="AH5548" s="94" t="e">
        <v>#NAME?</v>
      </c>
      <c r="AI5548" s="94" t="e">
        <v>#NAME?</v>
      </c>
      <c r="AJ5548" s="94" t="e">
        <v>#NAME?</v>
      </c>
      <c r="AK5548" s="94" t="e">
        <v>#NAME?</v>
      </c>
      <c r="AO5548" s="94" t="e">
        <f aca="false" t="array" ref="AO5548:AT5548">_xlfn.torow(_xlfn.unique(_xlfn._xlws.filter(cat_table[Sub-subsector],($E5548=cat_table[Sector])*($F5548=cat_table[Subsector]),"")))</f>
        <v>#NAME?</v>
      </c>
      <c r="AP5548" s="94" t="e">
        <v>#NAME?</v>
      </c>
      <c r="AQ5548" s="94" t="e">
        <v>#NAME?</v>
      </c>
      <c r="AR5548" s="94" t="e">
        <v>#NAME?</v>
      </c>
      <c r="AS5548" s="94" t="e">
        <v>#NAME?</v>
      </c>
      <c r="AT5548" s="94" t="e">
        <v>#NAME?</v>
      </c>
    </row>
    <row r="5549" customFormat="false" ht="15" hidden="false" customHeight="true" outlineLevel="0" collapsed="false">
      <c r="A5549" s="20" t="s">
        <v>16600</v>
      </c>
      <c r="B5549" s="20" t="str">
        <f aca="false">INDEX(Table2[], MATCH(L5549, Location_ID!$D$2:$D$3098, 0), 1)</f>
        <v>0a3ed89d-27f7-4126-909e-0783053745da</v>
      </c>
      <c r="C5549" s="20" t="s">
        <v>1585</v>
      </c>
      <c r="D5549" s="230" t="s">
        <v>354</v>
      </c>
      <c r="E5549" s="20" t="s">
        <v>7134</v>
      </c>
      <c r="F5549" s="20" t="s">
        <v>7135</v>
      </c>
      <c r="G5549" s="20" t="s">
        <v>7591</v>
      </c>
      <c r="H5549" s="20"/>
      <c r="I5549" s="20" t="s">
        <v>15917</v>
      </c>
      <c r="J5549" s="20" t="s">
        <v>15932</v>
      </c>
      <c r="K5549" s="20" t="s">
        <v>7109</v>
      </c>
      <c r="L5549" s="20" t="s">
        <v>4451</v>
      </c>
      <c r="M5549" s="20" t="s">
        <v>7116</v>
      </c>
      <c r="N5549" s="20" t="s">
        <v>15902</v>
      </c>
      <c r="O5549" s="20" t="s">
        <v>15932</v>
      </c>
      <c r="P5549" s="201" t="n">
        <v>43730</v>
      </c>
      <c r="Q5549" s="201" t="n">
        <v>43763</v>
      </c>
      <c r="R5549" s="20" t="n">
        <v>1</v>
      </c>
      <c r="S5549" s="20" t="s">
        <v>7130</v>
      </c>
      <c r="T5549" s="20" t="n">
        <v>14.70373906</v>
      </c>
      <c r="U5549" s="20" t="n">
        <v>9.494068454</v>
      </c>
      <c r="V5549" s="20" t="n">
        <v>19.913409666</v>
      </c>
      <c r="W5549" s="20" t="s">
        <v>11510</v>
      </c>
      <c r="X5549" s="35"/>
      <c r="Y5549" s="35" t="n">
        <v>0</v>
      </c>
      <c r="Z5549" s="35" t="n">
        <v>1</v>
      </c>
      <c r="AE5549" s="94" t="e">
        <f aca="false" t="array" ref="AE5549:AK5549">_xlfn.torow(_xlfn.unique(_xlfn._xlws.filter(cat_table[Subsector],$E5549=cat_table[Sector],"")))</f>
        <v>#NAME?</v>
      </c>
      <c r="AF5549" s="94" t="e">
        <v>#NAME?</v>
      </c>
      <c r="AG5549" s="94" t="e">
        <v>#NAME?</v>
      </c>
      <c r="AH5549" s="94" t="e">
        <v>#NAME?</v>
      </c>
      <c r="AI5549" s="94" t="e">
        <v>#NAME?</v>
      </c>
      <c r="AJ5549" s="94" t="e">
        <v>#NAME?</v>
      </c>
      <c r="AK5549" s="94" t="e">
        <v>#NAME?</v>
      </c>
      <c r="AO5549" s="94" t="e">
        <f aca="false" t="array" ref="AO5549:AT5549">_xlfn.torow(_xlfn.unique(_xlfn._xlws.filter(cat_table[Sub-subsector],($E5549=cat_table[Sector])*($F5549=cat_table[Subsector]),"")))</f>
        <v>#NAME?</v>
      </c>
      <c r="AP5549" s="94" t="e">
        <v>#NAME?</v>
      </c>
      <c r="AQ5549" s="94" t="e">
        <v>#NAME?</v>
      </c>
      <c r="AR5549" s="94" t="e">
        <v>#NAME?</v>
      </c>
      <c r="AS5549" s="94" t="e">
        <v>#NAME?</v>
      </c>
      <c r="AT5549" s="94" t="e">
        <v>#NAME?</v>
      </c>
    </row>
    <row r="5550" customFormat="false" ht="15" hidden="false" customHeight="true" outlineLevel="0" collapsed="false">
      <c r="A5550" s="20" t="s">
        <v>16601</v>
      </c>
      <c r="B5550" s="20" t="str">
        <f aca="false">INDEX(Table2[], MATCH(L5550, Location_ID!$D$2:$D$3098, 0), 1)</f>
        <v>8ae72bd3-d53d-483e-ab97-e4d8927e6b7a</v>
      </c>
      <c r="C5550" s="20" t="s">
        <v>1585</v>
      </c>
      <c r="D5550" s="230" t="s">
        <v>354</v>
      </c>
      <c r="E5550" s="20" t="s">
        <v>7134</v>
      </c>
      <c r="F5550" s="20" t="s">
        <v>7135</v>
      </c>
      <c r="G5550" s="20" t="s">
        <v>7591</v>
      </c>
      <c r="H5550" s="20"/>
      <c r="I5550" s="20" t="s">
        <v>15917</v>
      </c>
      <c r="J5550" s="20" t="s">
        <v>15927</v>
      </c>
      <c r="K5550" s="20" t="s">
        <v>7109</v>
      </c>
      <c r="L5550" s="20" t="s">
        <v>4453</v>
      </c>
      <c r="M5550" s="20" t="s">
        <v>7116</v>
      </c>
      <c r="N5550" s="20" t="s">
        <v>15902</v>
      </c>
      <c r="O5550" s="20" t="s">
        <v>15927</v>
      </c>
      <c r="P5550" s="201" t="n">
        <v>43730</v>
      </c>
      <c r="Q5550" s="201" t="n">
        <v>43763</v>
      </c>
      <c r="R5550" s="20" t="n">
        <v>1</v>
      </c>
      <c r="S5550" s="20" t="s">
        <v>7130</v>
      </c>
      <c r="T5550" s="20" t="n">
        <v>22.88129985</v>
      </c>
      <c r="U5550" s="20" t="n">
        <v>16.287205466</v>
      </c>
      <c r="V5550" s="20" t="n">
        <v>29.475394234</v>
      </c>
      <c r="W5550" s="20" t="s">
        <v>11510</v>
      </c>
      <c r="X5550" s="35"/>
      <c r="Y5550" s="35" t="n">
        <v>0</v>
      </c>
      <c r="Z5550" s="35" t="n">
        <v>1</v>
      </c>
      <c r="AE5550" s="94" t="e">
        <f aca="false" t="array" ref="AE5550:AK5550">_xlfn.torow(_xlfn.unique(_xlfn._xlws.filter(cat_table[Subsector],$E5550=cat_table[Sector],"")))</f>
        <v>#NAME?</v>
      </c>
      <c r="AF5550" s="94" t="e">
        <v>#NAME?</v>
      </c>
      <c r="AG5550" s="94" t="e">
        <v>#NAME?</v>
      </c>
      <c r="AH5550" s="94" t="e">
        <v>#NAME?</v>
      </c>
      <c r="AI5550" s="94" t="e">
        <v>#NAME?</v>
      </c>
      <c r="AJ5550" s="94" t="e">
        <v>#NAME?</v>
      </c>
      <c r="AK5550" s="94" t="e">
        <v>#NAME?</v>
      </c>
      <c r="AO5550" s="94" t="e">
        <f aca="false" t="array" ref="AO5550:AT5550">_xlfn.torow(_xlfn.unique(_xlfn._xlws.filter(cat_table[Sub-subsector],($E5550=cat_table[Sector])*($F5550=cat_table[Subsector]),"")))</f>
        <v>#NAME?</v>
      </c>
      <c r="AP5550" s="94" t="e">
        <v>#NAME?</v>
      </c>
      <c r="AQ5550" s="94" t="e">
        <v>#NAME?</v>
      </c>
      <c r="AR5550" s="94" t="e">
        <v>#NAME?</v>
      </c>
      <c r="AS5550" s="94" t="e">
        <v>#NAME?</v>
      </c>
      <c r="AT5550" s="94" t="e">
        <v>#NAME?</v>
      </c>
    </row>
    <row r="5551" customFormat="false" ht="15" hidden="false" customHeight="true" outlineLevel="0" collapsed="false">
      <c r="A5551" s="20" t="s">
        <v>16602</v>
      </c>
      <c r="B5551" s="20" t="str">
        <f aca="false">INDEX(Table2[], MATCH(L5551, Location_ID!$D$2:$D$3098, 0), 1)</f>
        <v>b92fdbf3-58ba-4f00-905f-39cc9305410d</v>
      </c>
      <c r="C5551" s="20" t="s">
        <v>1585</v>
      </c>
      <c r="D5551" s="230" t="s">
        <v>354</v>
      </c>
      <c r="E5551" s="20" t="s">
        <v>7134</v>
      </c>
      <c r="F5551" s="20" t="s">
        <v>7135</v>
      </c>
      <c r="G5551" s="20" t="s">
        <v>7591</v>
      </c>
      <c r="H5551" s="20"/>
      <c r="I5551" s="20" t="s">
        <v>15917</v>
      </c>
      <c r="J5551" s="20" t="s">
        <v>15927</v>
      </c>
      <c r="K5551" s="20" t="s">
        <v>7109</v>
      </c>
      <c r="L5551" s="20" t="s">
        <v>4455</v>
      </c>
      <c r="M5551" s="20" t="s">
        <v>7116</v>
      </c>
      <c r="N5551" s="20" t="s">
        <v>15902</v>
      </c>
      <c r="O5551" s="20" t="s">
        <v>15927</v>
      </c>
      <c r="P5551" s="201" t="n">
        <v>43730</v>
      </c>
      <c r="Q5551" s="201" t="n">
        <v>43763</v>
      </c>
      <c r="R5551" s="20" t="n">
        <v>1</v>
      </c>
      <c r="S5551" s="20" t="s">
        <v>7130</v>
      </c>
      <c r="T5551" s="20" t="n">
        <v>134.6165581</v>
      </c>
      <c r="U5551" s="20" t="n">
        <v>89.85910561</v>
      </c>
      <c r="V5551" s="20" t="n">
        <v>179.37401059</v>
      </c>
      <c r="W5551" s="20" t="s">
        <v>11510</v>
      </c>
      <c r="X5551" s="35"/>
      <c r="Y5551" s="35" t="n">
        <v>0</v>
      </c>
      <c r="Z5551" s="35" t="n">
        <v>1</v>
      </c>
      <c r="AE5551" s="94" t="e">
        <f aca="false" t="array" ref="AE5551:AK5551">_xlfn.torow(_xlfn.unique(_xlfn._xlws.filter(cat_table[Subsector],$E5551=cat_table[Sector],"")))</f>
        <v>#NAME?</v>
      </c>
      <c r="AF5551" s="94" t="e">
        <v>#NAME?</v>
      </c>
      <c r="AG5551" s="94" t="e">
        <v>#NAME?</v>
      </c>
      <c r="AH5551" s="94" t="e">
        <v>#NAME?</v>
      </c>
      <c r="AI5551" s="94" t="e">
        <v>#NAME?</v>
      </c>
      <c r="AJ5551" s="94" t="e">
        <v>#NAME?</v>
      </c>
      <c r="AK5551" s="94" t="e">
        <v>#NAME?</v>
      </c>
      <c r="AO5551" s="94" t="e">
        <f aca="false" t="array" ref="AO5551:AT5551">_xlfn.torow(_xlfn.unique(_xlfn._xlws.filter(cat_table[Sub-subsector],($E5551=cat_table[Sector])*($F5551=cat_table[Subsector]),"")))</f>
        <v>#NAME?</v>
      </c>
      <c r="AP5551" s="94" t="e">
        <v>#NAME?</v>
      </c>
      <c r="AQ5551" s="94" t="e">
        <v>#NAME?</v>
      </c>
      <c r="AR5551" s="94" t="e">
        <v>#NAME?</v>
      </c>
      <c r="AS5551" s="94" t="e">
        <v>#NAME?</v>
      </c>
      <c r="AT5551" s="94" t="e">
        <v>#NAME?</v>
      </c>
    </row>
    <row r="5552" customFormat="false" ht="15" hidden="false" customHeight="true" outlineLevel="0" collapsed="false">
      <c r="A5552" s="20" t="s">
        <v>16603</v>
      </c>
      <c r="B5552" s="20" t="str">
        <f aca="false">INDEX(Table2[], MATCH(L5552, Location_ID!$D$2:$D$3098, 0), 1)</f>
        <v>237f2ec3-c227-4a1f-b481-50afe07a9f6d</v>
      </c>
      <c r="C5552" s="20" t="s">
        <v>1585</v>
      </c>
      <c r="D5552" s="230" t="s">
        <v>354</v>
      </c>
      <c r="E5552" s="20" t="s">
        <v>7134</v>
      </c>
      <c r="F5552" s="20" t="s">
        <v>7135</v>
      </c>
      <c r="G5552" s="20" t="s">
        <v>7591</v>
      </c>
      <c r="H5552" s="20"/>
      <c r="I5552" s="20" t="s">
        <v>15917</v>
      </c>
      <c r="J5552" s="20" t="s">
        <v>15918</v>
      </c>
      <c r="K5552" s="20" t="s">
        <v>7109</v>
      </c>
      <c r="L5552" s="20" t="s">
        <v>4457</v>
      </c>
      <c r="M5552" s="20" t="s">
        <v>7116</v>
      </c>
      <c r="N5552" s="20" t="s">
        <v>15902</v>
      </c>
      <c r="O5552" s="20" t="s">
        <v>15918</v>
      </c>
      <c r="P5552" s="201" t="n">
        <v>43730</v>
      </c>
      <c r="Q5552" s="201" t="n">
        <v>43763</v>
      </c>
      <c r="R5552" s="20" t="n">
        <v>1</v>
      </c>
      <c r="S5552" s="20" t="s">
        <v>7130</v>
      </c>
      <c r="T5552" s="20" t="n">
        <v>109.0666098</v>
      </c>
      <c r="U5552" s="20" t="n">
        <v>65.85244169</v>
      </c>
      <c r="V5552" s="20" t="n">
        <v>152.28077791</v>
      </c>
      <c r="W5552" s="20" t="s">
        <v>11510</v>
      </c>
      <c r="X5552" s="35"/>
      <c r="Y5552" s="35" t="n">
        <v>0</v>
      </c>
      <c r="Z5552" s="35" t="n">
        <v>1</v>
      </c>
      <c r="AE5552" s="94" t="e">
        <f aca="false" t="array" ref="AE5552:AK5552">_xlfn.torow(_xlfn.unique(_xlfn._xlws.filter(cat_table[Subsector],$E5552=cat_table[Sector],"")))</f>
        <v>#NAME?</v>
      </c>
      <c r="AF5552" s="94" t="e">
        <v>#NAME?</v>
      </c>
      <c r="AG5552" s="94" t="e">
        <v>#NAME?</v>
      </c>
      <c r="AH5552" s="94" t="e">
        <v>#NAME?</v>
      </c>
      <c r="AI5552" s="94" t="e">
        <v>#NAME?</v>
      </c>
      <c r="AJ5552" s="94" t="e">
        <v>#NAME?</v>
      </c>
      <c r="AK5552" s="94" t="e">
        <v>#NAME?</v>
      </c>
      <c r="AO5552" s="94" t="e">
        <f aca="false" t="array" ref="AO5552:AT5552">_xlfn.torow(_xlfn.unique(_xlfn._xlws.filter(cat_table[Sub-subsector],($E5552=cat_table[Sector])*($F5552=cat_table[Subsector]),"")))</f>
        <v>#NAME?</v>
      </c>
      <c r="AP5552" s="94" t="e">
        <v>#NAME?</v>
      </c>
      <c r="AQ5552" s="94" t="e">
        <v>#NAME?</v>
      </c>
      <c r="AR5552" s="94" t="e">
        <v>#NAME?</v>
      </c>
      <c r="AS5552" s="94" t="e">
        <v>#NAME?</v>
      </c>
      <c r="AT5552" s="94" t="e">
        <v>#NAME?</v>
      </c>
    </row>
    <row r="5553" customFormat="false" ht="15" hidden="false" customHeight="true" outlineLevel="0" collapsed="false">
      <c r="A5553" s="20" t="s">
        <v>16604</v>
      </c>
      <c r="B5553" s="20" t="str">
        <f aca="false">INDEX(Table2[], MATCH(L5553, Location_ID!$D$2:$D$3098, 0), 1)</f>
        <v>226b5012-3748-47af-b1f8-0fd7e5110075</v>
      </c>
      <c r="C5553" s="20" t="s">
        <v>1585</v>
      </c>
      <c r="D5553" s="230" t="s">
        <v>354</v>
      </c>
      <c r="E5553" s="20" t="s">
        <v>7134</v>
      </c>
      <c r="F5553" s="20" t="s">
        <v>7135</v>
      </c>
      <c r="G5553" s="20" t="s">
        <v>7591</v>
      </c>
      <c r="H5553" s="20"/>
      <c r="I5553" s="20" t="s">
        <v>15917</v>
      </c>
      <c r="J5553" s="20" t="s">
        <v>317</v>
      </c>
      <c r="K5553" s="20" t="s">
        <v>7109</v>
      </c>
      <c r="L5553" s="20" t="s">
        <v>4459</v>
      </c>
      <c r="M5553" s="20" t="s">
        <v>7116</v>
      </c>
      <c r="N5553" s="20" t="s">
        <v>15902</v>
      </c>
      <c r="O5553" s="20" t="s">
        <v>317</v>
      </c>
      <c r="P5553" s="201" t="n">
        <v>43730</v>
      </c>
      <c r="Q5553" s="201" t="n">
        <v>43763</v>
      </c>
      <c r="R5553" s="20" t="n">
        <v>1</v>
      </c>
      <c r="S5553" s="20" t="s">
        <v>7130</v>
      </c>
      <c r="T5553" s="20" t="n">
        <v>40.95636443</v>
      </c>
      <c r="U5553" s="20" t="n">
        <v>26.49262687</v>
      </c>
      <c r="V5553" s="20" t="n">
        <v>55.42010199</v>
      </c>
      <c r="W5553" s="20" t="s">
        <v>11510</v>
      </c>
      <c r="X5553" s="35"/>
      <c r="Y5553" s="35" t="n">
        <v>0</v>
      </c>
      <c r="Z5553" s="35" t="n">
        <v>1</v>
      </c>
      <c r="AE5553" s="94" t="e">
        <f aca="false" t="array" ref="AE5553:AK5553">_xlfn.torow(_xlfn.unique(_xlfn._xlws.filter(cat_table[Subsector],$E5553=cat_table[Sector],"")))</f>
        <v>#NAME?</v>
      </c>
      <c r="AF5553" s="94" t="e">
        <v>#NAME?</v>
      </c>
      <c r="AG5553" s="94" t="e">
        <v>#NAME?</v>
      </c>
      <c r="AH5553" s="94" t="e">
        <v>#NAME?</v>
      </c>
      <c r="AI5553" s="94" t="e">
        <v>#NAME?</v>
      </c>
      <c r="AJ5553" s="94" t="e">
        <v>#NAME?</v>
      </c>
      <c r="AK5553" s="94" t="e">
        <v>#NAME?</v>
      </c>
      <c r="AO5553" s="94" t="e">
        <f aca="false" t="array" ref="AO5553:AT5553">_xlfn.torow(_xlfn.unique(_xlfn._xlws.filter(cat_table[Sub-subsector],($E5553=cat_table[Sector])*($F5553=cat_table[Subsector]),"")))</f>
        <v>#NAME?</v>
      </c>
      <c r="AP5553" s="94" t="e">
        <v>#NAME?</v>
      </c>
      <c r="AQ5553" s="94" t="e">
        <v>#NAME?</v>
      </c>
      <c r="AR5553" s="94" t="e">
        <v>#NAME?</v>
      </c>
      <c r="AS5553" s="94" t="e">
        <v>#NAME?</v>
      </c>
      <c r="AT5553" s="94" t="e">
        <v>#NAME?</v>
      </c>
    </row>
    <row r="5554" customFormat="false" ht="15" hidden="false" customHeight="true" outlineLevel="0" collapsed="false">
      <c r="A5554" s="20" t="s">
        <v>16605</v>
      </c>
      <c r="B5554" s="20" t="str">
        <f aca="false">INDEX(Table2[], MATCH(L5554, Location_ID!$D$2:$D$3098, 0), 1)</f>
        <v>a2381f16-70d4-420a-a40c-c6b40caeac4d</v>
      </c>
      <c r="C5554" s="20" t="s">
        <v>1585</v>
      </c>
      <c r="D5554" s="230" t="s">
        <v>354</v>
      </c>
      <c r="E5554" s="20" t="s">
        <v>7134</v>
      </c>
      <c r="F5554" s="20" t="s">
        <v>7135</v>
      </c>
      <c r="G5554" s="20" t="s">
        <v>7591</v>
      </c>
      <c r="H5554" s="20"/>
      <c r="I5554" s="20" t="s">
        <v>15917</v>
      </c>
      <c r="J5554" s="20" t="s">
        <v>15918</v>
      </c>
      <c r="K5554" s="20" t="s">
        <v>7109</v>
      </c>
      <c r="L5554" s="20" t="s">
        <v>4461</v>
      </c>
      <c r="M5554" s="20" t="s">
        <v>7116</v>
      </c>
      <c r="N5554" s="20" t="s">
        <v>15902</v>
      </c>
      <c r="O5554" s="20" t="s">
        <v>15918</v>
      </c>
      <c r="P5554" s="201" t="n">
        <v>43730</v>
      </c>
      <c r="Q5554" s="201" t="n">
        <v>43763</v>
      </c>
      <c r="R5554" s="20" t="n">
        <v>1</v>
      </c>
      <c r="S5554" s="20" t="s">
        <v>7130</v>
      </c>
      <c r="T5554" s="20" t="n">
        <v>75.09583331</v>
      </c>
      <c r="U5554" s="20" t="n">
        <v>51.18321226</v>
      </c>
      <c r="V5554" s="20" t="n">
        <v>99.00845436</v>
      </c>
      <c r="W5554" s="20" t="s">
        <v>11510</v>
      </c>
      <c r="X5554" s="35"/>
      <c r="Y5554" s="35" t="n">
        <v>0</v>
      </c>
      <c r="Z5554" s="35" t="n">
        <v>1</v>
      </c>
      <c r="AE5554" s="94" t="e">
        <f aca="false" t="array" ref="AE5554:AK5554">_xlfn.torow(_xlfn.unique(_xlfn._xlws.filter(cat_table[Subsector],$E5554=cat_table[Sector],"")))</f>
        <v>#NAME?</v>
      </c>
      <c r="AF5554" s="94" t="e">
        <v>#NAME?</v>
      </c>
      <c r="AG5554" s="94" t="e">
        <v>#NAME?</v>
      </c>
      <c r="AH5554" s="94" t="e">
        <v>#NAME?</v>
      </c>
      <c r="AI5554" s="94" t="e">
        <v>#NAME?</v>
      </c>
      <c r="AJ5554" s="94" t="e">
        <v>#NAME?</v>
      </c>
      <c r="AK5554" s="94" t="e">
        <v>#NAME?</v>
      </c>
      <c r="AO5554" s="94" t="e">
        <f aca="false" t="array" ref="AO5554:AT5554">_xlfn.torow(_xlfn.unique(_xlfn._xlws.filter(cat_table[Sub-subsector],($E5554=cat_table[Sector])*($F5554=cat_table[Subsector]),"")))</f>
        <v>#NAME?</v>
      </c>
      <c r="AP5554" s="94" t="e">
        <v>#NAME?</v>
      </c>
      <c r="AQ5554" s="94" t="e">
        <v>#NAME?</v>
      </c>
      <c r="AR5554" s="94" t="e">
        <v>#NAME?</v>
      </c>
      <c r="AS5554" s="94" t="e">
        <v>#NAME?</v>
      </c>
      <c r="AT5554" s="94" t="e">
        <v>#NAME?</v>
      </c>
    </row>
    <row r="5555" customFormat="false" ht="15" hidden="false" customHeight="true" outlineLevel="0" collapsed="false">
      <c r="A5555" s="20" t="s">
        <v>16606</v>
      </c>
      <c r="B5555" s="20" t="str">
        <f aca="false">INDEX(Table2[], MATCH(L5555, Location_ID!$D$2:$D$3098, 0), 1)</f>
        <v>9afc2db2-2050-4d52-b33e-3763aaec387a</v>
      </c>
      <c r="C5555" s="20" t="s">
        <v>1585</v>
      </c>
      <c r="D5555" s="230" t="s">
        <v>354</v>
      </c>
      <c r="E5555" s="20" t="s">
        <v>7134</v>
      </c>
      <c r="F5555" s="20" t="s">
        <v>7135</v>
      </c>
      <c r="G5555" s="20" t="s">
        <v>7591</v>
      </c>
      <c r="H5555" s="20"/>
      <c r="I5555" s="20" t="s">
        <v>15917</v>
      </c>
      <c r="J5555" s="20" t="s">
        <v>15932</v>
      </c>
      <c r="K5555" s="20" t="s">
        <v>7109</v>
      </c>
      <c r="L5555" s="20" t="s">
        <v>4463</v>
      </c>
      <c r="M5555" s="20" t="s">
        <v>7116</v>
      </c>
      <c r="N5555" s="20" t="s">
        <v>15902</v>
      </c>
      <c r="O5555" s="20" t="s">
        <v>15932</v>
      </c>
      <c r="P5555" s="201" t="n">
        <v>43730</v>
      </c>
      <c r="Q5555" s="201" t="n">
        <v>43763</v>
      </c>
      <c r="R5555" s="20" t="n">
        <v>1</v>
      </c>
      <c r="S5555" s="20" t="s">
        <v>7130</v>
      </c>
      <c r="T5555" s="20" t="n">
        <v>118.3825984</v>
      </c>
      <c r="U5555" s="20" t="n">
        <v>45.39265718</v>
      </c>
      <c r="V5555" s="20" t="n">
        <v>191.37253962</v>
      </c>
      <c r="W5555" s="20" t="s">
        <v>11510</v>
      </c>
      <c r="X5555" s="35"/>
      <c r="Y5555" s="35" t="n">
        <v>0</v>
      </c>
      <c r="Z5555" s="35" t="n">
        <v>1</v>
      </c>
      <c r="AE5555" s="94" t="e">
        <f aca="false" t="array" ref="AE5555:AK5555">_xlfn.torow(_xlfn.unique(_xlfn._xlws.filter(cat_table[Subsector],$E5555=cat_table[Sector],"")))</f>
        <v>#NAME?</v>
      </c>
      <c r="AF5555" s="94" t="e">
        <v>#NAME?</v>
      </c>
      <c r="AG5555" s="94" t="e">
        <v>#NAME?</v>
      </c>
      <c r="AH5555" s="94" t="e">
        <v>#NAME?</v>
      </c>
      <c r="AI5555" s="94" t="e">
        <v>#NAME?</v>
      </c>
      <c r="AJ5555" s="94" t="e">
        <v>#NAME?</v>
      </c>
      <c r="AK5555" s="94" t="e">
        <v>#NAME?</v>
      </c>
      <c r="AO5555" s="94" t="e">
        <f aca="false" t="array" ref="AO5555:AT5555">_xlfn.torow(_xlfn.unique(_xlfn._xlws.filter(cat_table[Sub-subsector],($E5555=cat_table[Sector])*($F5555=cat_table[Subsector]),"")))</f>
        <v>#NAME?</v>
      </c>
      <c r="AP5555" s="94" t="e">
        <v>#NAME?</v>
      </c>
      <c r="AQ5555" s="94" t="e">
        <v>#NAME?</v>
      </c>
      <c r="AR5555" s="94" t="e">
        <v>#NAME?</v>
      </c>
      <c r="AS5555" s="94" t="e">
        <v>#NAME?</v>
      </c>
      <c r="AT5555" s="94" t="e">
        <v>#NAME?</v>
      </c>
    </row>
    <row r="5556" customFormat="false" ht="15" hidden="false" customHeight="true" outlineLevel="0" collapsed="false">
      <c r="A5556" s="20" t="s">
        <v>16607</v>
      </c>
      <c r="B5556" s="20" t="str">
        <f aca="false">INDEX(Table2[], MATCH(L5556, Location_ID!$D$2:$D$3098, 0), 1)</f>
        <v>af421e33-46dc-4215-ab67-e2081c038f15</v>
      </c>
      <c r="C5556" s="20" t="s">
        <v>1585</v>
      </c>
      <c r="D5556" s="230" t="s">
        <v>354</v>
      </c>
      <c r="E5556" s="20" t="s">
        <v>7134</v>
      </c>
      <c r="F5556" s="20" t="s">
        <v>7135</v>
      </c>
      <c r="G5556" s="20" t="s">
        <v>7591</v>
      </c>
      <c r="H5556" s="20"/>
      <c r="I5556" s="20" t="s">
        <v>15917</v>
      </c>
      <c r="J5556" s="20" t="s">
        <v>15918</v>
      </c>
      <c r="K5556" s="20" t="s">
        <v>7109</v>
      </c>
      <c r="L5556" s="20" t="s">
        <v>4465</v>
      </c>
      <c r="M5556" s="20" t="s">
        <v>7116</v>
      </c>
      <c r="N5556" s="20" t="s">
        <v>15902</v>
      </c>
      <c r="O5556" s="20" t="s">
        <v>15918</v>
      </c>
      <c r="P5556" s="201" t="n">
        <v>43730</v>
      </c>
      <c r="Q5556" s="201" t="n">
        <v>43763</v>
      </c>
      <c r="R5556" s="20" t="n">
        <v>1</v>
      </c>
      <c r="S5556" s="20" t="s">
        <v>7130</v>
      </c>
      <c r="T5556" s="20" t="n">
        <v>96.59645628</v>
      </c>
      <c r="U5556" s="20" t="n">
        <v>49.88343812</v>
      </c>
      <c r="V5556" s="20" t="n">
        <v>143.30947444</v>
      </c>
      <c r="W5556" s="20" t="s">
        <v>11510</v>
      </c>
      <c r="X5556" s="35"/>
      <c r="Y5556" s="35" t="n">
        <v>0</v>
      </c>
      <c r="Z5556" s="35" t="n">
        <v>1</v>
      </c>
      <c r="AE5556" s="94" t="e">
        <f aca="false" t="array" ref="AE5556:AK5556">_xlfn.torow(_xlfn.unique(_xlfn._xlws.filter(cat_table[Subsector],$E5556=cat_table[Sector],"")))</f>
        <v>#NAME?</v>
      </c>
      <c r="AF5556" s="94" t="e">
        <v>#NAME?</v>
      </c>
      <c r="AG5556" s="94" t="e">
        <v>#NAME?</v>
      </c>
      <c r="AH5556" s="94" t="e">
        <v>#NAME?</v>
      </c>
      <c r="AI5556" s="94" t="e">
        <v>#NAME?</v>
      </c>
      <c r="AJ5556" s="94" t="e">
        <v>#NAME?</v>
      </c>
      <c r="AK5556" s="94" t="e">
        <v>#NAME?</v>
      </c>
      <c r="AO5556" s="94" t="e">
        <f aca="false" t="array" ref="AO5556:AT5556">_xlfn.torow(_xlfn.unique(_xlfn._xlws.filter(cat_table[Sub-subsector],($E5556=cat_table[Sector])*($F5556=cat_table[Subsector]),"")))</f>
        <v>#NAME?</v>
      </c>
      <c r="AP5556" s="94" t="e">
        <v>#NAME?</v>
      </c>
      <c r="AQ5556" s="94" t="e">
        <v>#NAME?</v>
      </c>
      <c r="AR5556" s="94" t="e">
        <v>#NAME?</v>
      </c>
      <c r="AS5556" s="94" t="e">
        <v>#NAME?</v>
      </c>
      <c r="AT5556" s="94" t="e">
        <v>#NAME?</v>
      </c>
    </row>
    <row r="5557" customFormat="false" ht="15" hidden="false" customHeight="true" outlineLevel="0" collapsed="false">
      <c r="A5557" s="20" t="s">
        <v>16608</v>
      </c>
      <c r="B5557" s="20" t="str">
        <f aca="false">INDEX(Table2[], MATCH(L5557, Location_ID!$D$2:$D$3098, 0), 1)</f>
        <v>35d7f205-a566-4bae-8521-f0df353649f1</v>
      </c>
      <c r="C5557" s="20" t="s">
        <v>1585</v>
      </c>
      <c r="D5557" s="230" t="s">
        <v>354</v>
      </c>
      <c r="E5557" s="20" t="s">
        <v>7134</v>
      </c>
      <c r="F5557" s="20" t="s">
        <v>7135</v>
      </c>
      <c r="G5557" s="20" t="s">
        <v>7591</v>
      </c>
      <c r="H5557" s="20"/>
      <c r="I5557" s="20" t="s">
        <v>15917</v>
      </c>
      <c r="J5557" s="20" t="s">
        <v>15932</v>
      </c>
      <c r="K5557" s="20" t="s">
        <v>7109</v>
      </c>
      <c r="L5557" s="20" t="s">
        <v>4467</v>
      </c>
      <c r="M5557" s="20" t="s">
        <v>7116</v>
      </c>
      <c r="N5557" s="20" t="s">
        <v>15902</v>
      </c>
      <c r="O5557" s="20" t="s">
        <v>15932</v>
      </c>
      <c r="P5557" s="201" t="n">
        <v>43730</v>
      </c>
      <c r="Q5557" s="201" t="n">
        <v>43763</v>
      </c>
      <c r="R5557" s="20" t="n">
        <v>1</v>
      </c>
      <c r="S5557" s="20" t="s">
        <v>7130</v>
      </c>
      <c r="T5557" s="20" t="n">
        <v>126.5258565</v>
      </c>
      <c r="U5557" s="20" t="n">
        <v>78.43427238</v>
      </c>
      <c r="V5557" s="20" t="n">
        <v>174.61744062</v>
      </c>
      <c r="W5557" s="20" t="s">
        <v>11510</v>
      </c>
      <c r="X5557" s="35"/>
      <c r="Y5557" s="35" t="n">
        <v>0</v>
      </c>
      <c r="Z5557" s="35" t="n">
        <v>1</v>
      </c>
      <c r="AE5557" s="94" t="e">
        <f aca="false" t="array" ref="AE5557:AK5557">_xlfn.torow(_xlfn.unique(_xlfn._xlws.filter(cat_table[Subsector],$E5557=cat_table[Sector],"")))</f>
        <v>#NAME?</v>
      </c>
      <c r="AF5557" s="94" t="e">
        <v>#NAME?</v>
      </c>
      <c r="AG5557" s="94" t="e">
        <v>#NAME?</v>
      </c>
      <c r="AH5557" s="94" t="e">
        <v>#NAME?</v>
      </c>
      <c r="AI5557" s="94" t="e">
        <v>#NAME?</v>
      </c>
      <c r="AJ5557" s="94" t="e">
        <v>#NAME?</v>
      </c>
      <c r="AK5557" s="94" t="e">
        <v>#NAME?</v>
      </c>
      <c r="AO5557" s="94" t="e">
        <f aca="false" t="array" ref="AO5557:AT5557">_xlfn.torow(_xlfn.unique(_xlfn._xlws.filter(cat_table[Sub-subsector],($E5557=cat_table[Sector])*($F5557=cat_table[Subsector]),"")))</f>
        <v>#NAME?</v>
      </c>
      <c r="AP5557" s="94" t="e">
        <v>#NAME?</v>
      </c>
      <c r="AQ5557" s="94" t="e">
        <v>#NAME?</v>
      </c>
      <c r="AR5557" s="94" t="e">
        <v>#NAME?</v>
      </c>
      <c r="AS5557" s="94" t="e">
        <v>#NAME?</v>
      </c>
      <c r="AT5557" s="94" t="e">
        <v>#NAME?</v>
      </c>
    </row>
    <row r="5558" customFormat="false" ht="15" hidden="false" customHeight="true" outlineLevel="0" collapsed="false">
      <c r="A5558" s="20" t="s">
        <v>16609</v>
      </c>
      <c r="B5558" s="20" t="str">
        <f aca="false">INDEX(Table2[], MATCH(L5558, Location_ID!$D$2:$D$3098, 0), 1)</f>
        <v>b28338c5-4cd7-4ecd-a356-19681758b48d</v>
      </c>
      <c r="C5558" s="20" t="s">
        <v>1585</v>
      </c>
      <c r="D5558" s="230" t="s">
        <v>354</v>
      </c>
      <c r="E5558" s="20" t="s">
        <v>7134</v>
      </c>
      <c r="F5558" s="20" t="s">
        <v>7135</v>
      </c>
      <c r="G5558" s="20" t="s">
        <v>7591</v>
      </c>
      <c r="H5558" s="20"/>
      <c r="I5558" s="20" t="s">
        <v>15917</v>
      </c>
      <c r="J5558" s="20" t="s">
        <v>15918</v>
      </c>
      <c r="K5558" s="20" t="s">
        <v>7109</v>
      </c>
      <c r="L5558" s="20" t="s">
        <v>4469</v>
      </c>
      <c r="M5558" s="20" t="s">
        <v>7116</v>
      </c>
      <c r="N5558" s="20" t="s">
        <v>15902</v>
      </c>
      <c r="O5558" s="20" t="s">
        <v>15918</v>
      </c>
      <c r="P5558" s="201" t="n">
        <v>43730</v>
      </c>
      <c r="Q5558" s="201" t="n">
        <v>43763</v>
      </c>
      <c r="R5558" s="20" t="n">
        <v>1</v>
      </c>
      <c r="S5558" s="20" t="s">
        <v>7130</v>
      </c>
      <c r="T5558" s="20" t="n">
        <v>196.4076615</v>
      </c>
      <c r="U5558" s="20" t="n">
        <v>80.421648</v>
      </c>
      <c r="V5558" s="20" t="n">
        <v>312.393675</v>
      </c>
      <c r="W5558" s="20" t="s">
        <v>11510</v>
      </c>
      <c r="X5558" s="35"/>
      <c r="Y5558" s="35" t="n">
        <v>0</v>
      </c>
      <c r="Z5558" s="35" t="n">
        <v>1</v>
      </c>
      <c r="AE5558" s="94" t="e">
        <f aca="false" t="array" ref="AE5558:AK5558">_xlfn.torow(_xlfn.unique(_xlfn._xlws.filter(cat_table[Subsector],$E5558=cat_table[Sector],"")))</f>
        <v>#NAME?</v>
      </c>
      <c r="AF5558" s="94" t="e">
        <v>#NAME?</v>
      </c>
      <c r="AG5558" s="94" t="e">
        <v>#NAME?</v>
      </c>
      <c r="AH5558" s="94" t="e">
        <v>#NAME?</v>
      </c>
      <c r="AI5558" s="94" t="e">
        <v>#NAME?</v>
      </c>
      <c r="AJ5558" s="94" t="e">
        <v>#NAME?</v>
      </c>
      <c r="AK5558" s="94" t="e">
        <v>#NAME?</v>
      </c>
      <c r="AO5558" s="94" t="e">
        <f aca="false" t="array" ref="AO5558:AT5558">_xlfn.torow(_xlfn.unique(_xlfn._xlws.filter(cat_table[Sub-subsector],($E5558=cat_table[Sector])*($F5558=cat_table[Subsector]),"")))</f>
        <v>#NAME?</v>
      </c>
      <c r="AP5558" s="94" t="e">
        <v>#NAME?</v>
      </c>
      <c r="AQ5558" s="94" t="e">
        <v>#NAME?</v>
      </c>
      <c r="AR5558" s="94" t="e">
        <v>#NAME?</v>
      </c>
      <c r="AS5558" s="94" t="e">
        <v>#NAME?</v>
      </c>
      <c r="AT5558" s="94" t="e">
        <v>#NAME?</v>
      </c>
    </row>
    <row r="5559" customFormat="false" ht="15" hidden="false" customHeight="true" outlineLevel="0" collapsed="false">
      <c r="A5559" s="20" t="s">
        <v>16610</v>
      </c>
      <c r="B5559" s="20" t="str">
        <f aca="false">INDEX(Table2[], MATCH(L5559, Location_ID!$D$2:$D$3098, 0), 1)</f>
        <v>e9abf3e2-cf6d-4754-8c28-f858bc5dfc7d</v>
      </c>
      <c r="C5559" s="20" t="s">
        <v>1585</v>
      </c>
      <c r="D5559" s="230" t="s">
        <v>354</v>
      </c>
      <c r="E5559" s="20" t="s">
        <v>7134</v>
      </c>
      <c r="F5559" s="20" t="s">
        <v>7135</v>
      </c>
      <c r="G5559" s="20" t="s">
        <v>7591</v>
      </c>
      <c r="H5559" s="20"/>
      <c r="I5559" s="20" t="s">
        <v>15917</v>
      </c>
      <c r="J5559" s="20" t="s">
        <v>15922</v>
      </c>
      <c r="K5559" s="20" t="s">
        <v>7109</v>
      </c>
      <c r="L5559" s="20" t="s">
        <v>4471</v>
      </c>
      <c r="M5559" s="20" t="s">
        <v>7116</v>
      </c>
      <c r="N5559" s="20" t="s">
        <v>15902</v>
      </c>
      <c r="O5559" s="20" t="s">
        <v>15922</v>
      </c>
      <c r="P5559" s="201" t="n">
        <v>43730</v>
      </c>
      <c r="Q5559" s="201" t="n">
        <v>43763</v>
      </c>
      <c r="R5559" s="20" t="n">
        <v>1</v>
      </c>
      <c r="S5559" s="20" t="s">
        <v>7130</v>
      </c>
      <c r="T5559" s="20" t="n">
        <v>149.2392693</v>
      </c>
      <c r="U5559" s="20" t="n">
        <v>118.69207987</v>
      </c>
      <c r="V5559" s="20" t="n">
        <v>179.78645873</v>
      </c>
      <c r="W5559" s="20" t="s">
        <v>11510</v>
      </c>
      <c r="X5559" s="35"/>
      <c r="Y5559" s="35" t="n">
        <v>0</v>
      </c>
      <c r="Z5559" s="35" t="n">
        <v>1</v>
      </c>
      <c r="AE5559" s="94" t="e">
        <f aca="false" t="array" ref="AE5559:AK5559">_xlfn.torow(_xlfn.unique(_xlfn._xlws.filter(cat_table[Subsector],$E5559=cat_table[Sector],"")))</f>
        <v>#NAME?</v>
      </c>
      <c r="AF5559" s="94" t="e">
        <v>#NAME?</v>
      </c>
      <c r="AG5559" s="94" t="e">
        <v>#NAME?</v>
      </c>
      <c r="AH5559" s="94" t="e">
        <v>#NAME?</v>
      </c>
      <c r="AI5559" s="94" t="e">
        <v>#NAME?</v>
      </c>
      <c r="AJ5559" s="94" t="e">
        <v>#NAME?</v>
      </c>
      <c r="AK5559" s="94" t="e">
        <v>#NAME?</v>
      </c>
      <c r="AO5559" s="94" t="e">
        <f aca="false" t="array" ref="AO5559:AT5559">_xlfn.torow(_xlfn.unique(_xlfn._xlws.filter(cat_table[Sub-subsector],($E5559=cat_table[Sector])*($F5559=cat_table[Subsector]),"")))</f>
        <v>#NAME?</v>
      </c>
      <c r="AP5559" s="94" t="e">
        <v>#NAME?</v>
      </c>
      <c r="AQ5559" s="94" t="e">
        <v>#NAME?</v>
      </c>
      <c r="AR5559" s="94" t="e">
        <v>#NAME?</v>
      </c>
      <c r="AS5559" s="94" t="e">
        <v>#NAME?</v>
      </c>
      <c r="AT5559" s="94" t="e">
        <v>#NAME?</v>
      </c>
    </row>
    <row r="5560" customFormat="false" ht="15" hidden="false" customHeight="true" outlineLevel="0" collapsed="false">
      <c r="A5560" s="20" t="s">
        <v>16611</v>
      </c>
      <c r="B5560" s="20" t="str">
        <f aca="false">INDEX(Table2[], MATCH(L5560, Location_ID!$D$2:$D$3098, 0), 1)</f>
        <v>50b894ab-bd16-4716-80c2-c4dbca6346d8</v>
      </c>
      <c r="C5560" s="20" t="s">
        <v>1585</v>
      </c>
      <c r="D5560" s="230" t="s">
        <v>354</v>
      </c>
      <c r="E5560" s="20" t="s">
        <v>7134</v>
      </c>
      <c r="F5560" s="20" t="s">
        <v>7135</v>
      </c>
      <c r="G5560" s="20" t="s">
        <v>7591</v>
      </c>
      <c r="H5560" s="20"/>
      <c r="I5560" s="20" t="s">
        <v>15917</v>
      </c>
      <c r="J5560" s="20" t="s">
        <v>15932</v>
      </c>
      <c r="K5560" s="20" t="s">
        <v>7109</v>
      </c>
      <c r="L5560" s="20" t="s">
        <v>4473</v>
      </c>
      <c r="M5560" s="20" t="s">
        <v>7116</v>
      </c>
      <c r="N5560" s="20" t="s">
        <v>15902</v>
      </c>
      <c r="O5560" s="20" t="s">
        <v>15932</v>
      </c>
      <c r="P5560" s="201" t="n">
        <v>43730</v>
      </c>
      <c r="Q5560" s="201" t="n">
        <v>43763</v>
      </c>
      <c r="R5560" s="20" t="n">
        <v>1</v>
      </c>
      <c r="S5560" s="20" t="s">
        <v>7130</v>
      </c>
      <c r="T5560" s="20" t="n">
        <v>242.8129181</v>
      </c>
      <c r="U5560" s="20" t="n">
        <v>125.6352962</v>
      </c>
      <c r="V5560" s="20" t="n">
        <v>359.99054</v>
      </c>
      <c r="W5560" s="20" t="s">
        <v>11510</v>
      </c>
      <c r="X5560" s="35"/>
      <c r="Y5560" s="35" t="n">
        <v>0</v>
      </c>
      <c r="Z5560" s="35" t="n">
        <v>1</v>
      </c>
      <c r="AE5560" s="94" t="e">
        <f aca="false" t="array" ref="AE5560:AK5560">_xlfn.torow(_xlfn.unique(_xlfn._xlws.filter(cat_table[Subsector],$E5560=cat_table[Sector],"")))</f>
        <v>#NAME?</v>
      </c>
      <c r="AF5560" s="94" t="e">
        <v>#NAME?</v>
      </c>
      <c r="AG5560" s="94" t="e">
        <v>#NAME?</v>
      </c>
      <c r="AH5560" s="94" t="e">
        <v>#NAME?</v>
      </c>
      <c r="AI5560" s="94" t="e">
        <v>#NAME?</v>
      </c>
      <c r="AJ5560" s="94" t="e">
        <v>#NAME?</v>
      </c>
      <c r="AK5560" s="94" t="e">
        <v>#NAME?</v>
      </c>
      <c r="AO5560" s="94" t="e">
        <f aca="false" t="array" ref="AO5560:AT5560">_xlfn.torow(_xlfn.unique(_xlfn._xlws.filter(cat_table[Sub-subsector],($E5560=cat_table[Sector])*($F5560=cat_table[Subsector]),"")))</f>
        <v>#NAME?</v>
      </c>
      <c r="AP5560" s="94" t="e">
        <v>#NAME?</v>
      </c>
      <c r="AQ5560" s="94" t="e">
        <v>#NAME?</v>
      </c>
      <c r="AR5560" s="94" t="e">
        <v>#NAME?</v>
      </c>
      <c r="AS5560" s="94" t="e">
        <v>#NAME?</v>
      </c>
      <c r="AT5560" s="94" t="e">
        <v>#NAME?</v>
      </c>
    </row>
    <row r="5561" customFormat="false" ht="15" hidden="false" customHeight="true" outlineLevel="0" collapsed="false">
      <c r="A5561" s="20" t="s">
        <v>16612</v>
      </c>
      <c r="B5561" s="20" t="str">
        <f aca="false">INDEX(Table2[], MATCH(L5561, Location_ID!$D$2:$D$3098, 0), 1)</f>
        <v>ffa2586b-c072-4666-9a23-13d025380ac8</v>
      </c>
      <c r="C5561" s="20" t="s">
        <v>1585</v>
      </c>
      <c r="D5561" s="230" t="s">
        <v>354</v>
      </c>
      <c r="E5561" s="20" t="s">
        <v>7134</v>
      </c>
      <c r="F5561" s="20" t="s">
        <v>7135</v>
      </c>
      <c r="G5561" s="20" t="s">
        <v>7591</v>
      </c>
      <c r="H5561" s="20"/>
      <c r="I5561" s="20" t="s">
        <v>15917</v>
      </c>
      <c r="J5561" s="20" t="s">
        <v>15922</v>
      </c>
      <c r="K5561" s="20" t="s">
        <v>7109</v>
      </c>
      <c r="L5561" s="20" t="s">
        <v>4475</v>
      </c>
      <c r="M5561" s="20" t="s">
        <v>7116</v>
      </c>
      <c r="N5561" s="20" t="s">
        <v>15902</v>
      </c>
      <c r="O5561" s="20" t="s">
        <v>15922</v>
      </c>
      <c r="P5561" s="201" t="n">
        <v>43730</v>
      </c>
      <c r="Q5561" s="201" t="n">
        <v>43763</v>
      </c>
      <c r="R5561" s="20" t="n">
        <v>1</v>
      </c>
      <c r="S5561" s="20" t="s">
        <v>7130</v>
      </c>
      <c r="T5561" s="20" t="n">
        <v>237.2305305</v>
      </c>
      <c r="U5561" s="20" t="n">
        <v>187.45853693</v>
      </c>
      <c r="V5561" s="20" t="n">
        <v>287.00252407</v>
      </c>
      <c r="W5561" s="20" t="s">
        <v>11510</v>
      </c>
      <c r="X5561" s="35"/>
      <c r="Y5561" s="35" t="n">
        <v>0</v>
      </c>
      <c r="Z5561" s="35" t="n">
        <v>1</v>
      </c>
      <c r="AE5561" s="94" t="e">
        <f aca="false" t="array" ref="AE5561:AK5561">_xlfn.torow(_xlfn.unique(_xlfn._xlws.filter(cat_table[Subsector],$E5561=cat_table[Sector],"")))</f>
        <v>#NAME?</v>
      </c>
      <c r="AF5561" s="94" t="e">
        <v>#NAME?</v>
      </c>
      <c r="AG5561" s="94" t="e">
        <v>#NAME?</v>
      </c>
      <c r="AH5561" s="94" t="e">
        <v>#NAME?</v>
      </c>
      <c r="AI5561" s="94" t="e">
        <v>#NAME?</v>
      </c>
      <c r="AJ5561" s="94" t="e">
        <v>#NAME?</v>
      </c>
      <c r="AK5561" s="94" t="e">
        <v>#NAME?</v>
      </c>
      <c r="AO5561" s="94" t="e">
        <f aca="false" t="array" ref="AO5561:AT5561">_xlfn.torow(_xlfn.unique(_xlfn._xlws.filter(cat_table[Sub-subsector],($E5561=cat_table[Sector])*($F5561=cat_table[Subsector]),"")))</f>
        <v>#NAME?</v>
      </c>
      <c r="AP5561" s="94" t="e">
        <v>#NAME?</v>
      </c>
      <c r="AQ5561" s="94" t="e">
        <v>#NAME?</v>
      </c>
      <c r="AR5561" s="94" t="e">
        <v>#NAME?</v>
      </c>
      <c r="AS5561" s="94" t="e">
        <v>#NAME?</v>
      </c>
      <c r="AT5561" s="94" t="e">
        <v>#NAME?</v>
      </c>
    </row>
    <row r="5562" customFormat="false" ht="15" hidden="false" customHeight="true" outlineLevel="0" collapsed="false">
      <c r="A5562" s="20" t="s">
        <v>16613</v>
      </c>
      <c r="B5562" s="20" t="str">
        <f aca="false">INDEX(Table2[], MATCH(L5562, Location_ID!$D$2:$D$3098, 0), 1)</f>
        <v>0b937f7a-0950-4e5b-8e47-2adab0a4f4ac</v>
      </c>
      <c r="C5562" s="20" t="s">
        <v>1585</v>
      </c>
      <c r="D5562" s="230" t="s">
        <v>354</v>
      </c>
      <c r="E5562" s="20" t="s">
        <v>7134</v>
      </c>
      <c r="F5562" s="20" t="s">
        <v>7135</v>
      </c>
      <c r="G5562" s="20" t="s">
        <v>7591</v>
      </c>
      <c r="H5562" s="20"/>
      <c r="I5562" s="20" t="s">
        <v>15917</v>
      </c>
      <c r="J5562" s="20" t="s">
        <v>15918</v>
      </c>
      <c r="K5562" s="20" t="s">
        <v>7109</v>
      </c>
      <c r="L5562" s="20" t="s">
        <v>4477</v>
      </c>
      <c r="M5562" s="20" t="s">
        <v>7116</v>
      </c>
      <c r="N5562" s="20" t="s">
        <v>15902</v>
      </c>
      <c r="O5562" s="20" t="s">
        <v>15918</v>
      </c>
      <c r="P5562" s="201" t="n">
        <v>43730</v>
      </c>
      <c r="Q5562" s="201" t="n">
        <v>43763</v>
      </c>
      <c r="R5562" s="20" t="n">
        <v>1</v>
      </c>
      <c r="S5562" s="20" t="s">
        <v>7130</v>
      </c>
      <c r="T5562" s="20" t="n">
        <v>84.7017928</v>
      </c>
      <c r="U5562" s="20" t="n">
        <v>55.62723175</v>
      </c>
      <c r="V5562" s="20" t="n">
        <v>113.77635385</v>
      </c>
      <c r="W5562" s="20" t="s">
        <v>11510</v>
      </c>
      <c r="X5562" s="35"/>
      <c r="Y5562" s="35" t="n">
        <v>0</v>
      </c>
      <c r="Z5562" s="35" t="n">
        <v>1</v>
      </c>
      <c r="AE5562" s="94" t="e">
        <f aca="false" t="array" ref="AE5562:AK5562">_xlfn.torow(_xlfn.unique(_xlfn._xlws.filter(cat_table[Subsector],$E5562=cat_table[Sector],"")))</f>
        <v>#NAME?</v>
      </c>
      <c r="AF5562" s="94" t="e">
        <v>#NAME?</v>
      </c>
      <c r="AG5562" s="94" t="e">
        <v>#NAME?</v>
      </c>
      <c r="AH5562" s="94" t="e">
        <v>#NAME?</v>
      </c>
      <c r="AI5562" s="94" t="e">
        <v>#NAME?</v>
      </c>
      <c r="AJ5562" s="94" t="e">
        <v>#NAME?</v>
      </c>
      <c r="AK5562" s="94" t="e">
        <v>#NAME?</v>
      </c>
      <c r="AO5562" s="94" t="e">
        <f aca="false" t="array" ref="AO5562:AT5562">_xlfn.torow(_xlfn.unique(_xlfn._xlws.filter(cat_table[Sub-subsector],($E5562=cat_table[Sector])*($F5562=cat_table[Subsector]),"")))</f>
        <v>#NAME?</v>
      </c>
      <c r="AP5562" s="94" t="e">
        <v>#NAME?</v>
      </c>
      <c r="AQ5562" s="94" t="e">
        <v>#NAME?</v>
      </c>
      <c r="AR5562" s="94" t="e">
        <v>#NAME?</v>
      </c>
      <c r="AS5562" s="94" t="e">
        <v>#NAME?</v>
      </c>
      <c r="AT5562" s="94" t="e">
        <v>#NAME?</v>
      </c>
    </row>
    <row r="5563" customFormat="false" ht="15" hidden="false" customHeight="true" outlineLevel="0" collapsed="false">
      <c r="A5563" s="20" t="s">
        <v>16614</v>
      </c>
      <c r="B5563" s="20" t="str">
        <f aca="false">INDEX(Table2[], MATCH(L5563, Location_ID!$D$2:$D$3098, 0), 1)</f>
        <v>94a5677d-ba2e-4553-b7cd-322ca7694ad5</v>
      </c>
      <c r="C5563" s="20" t="s">
        <v>1585</v>
      </c>
      <c r="D5563" s="230" t="s">
        <v>354</v>
      </c>
      <c r="E5563" s="20" t="s">
        <v>7134</v>
      </c>
      <c r="F5563" s="20" t="s">
        <v>7135</v>
      </c>
      <c r="G5563" s="20" t="s">
        <v>7591</v>
      </c>
      <c r="H5563" s="20"/>
      <c r="I5563" s="20" t="s">
        <v>15917</v>
      </c>
      <c r="J5563" s="20" t="s">
        <v>15932</v>
      </c>
      <c r="K5563" s="20" t="s">
        <v>7109</v>
      </c>
      <c r="L5563" s="20" t="s">
        <v>4479</v>
      </c>
      <c r="M5563" s="20" t="s">
        <v>7116</v>
      </c>
      <c r="N5563" s="20" t="s">
        <v>15902</v>
      </c>
      <c r="O5563" s="20" t="s">
        <v>15932</v>
      </c>
      <c r="P5563" s="201" t="n">
        <v>43730</v>
      </c>
      <c r="Q5563" s="201" t="n">
        <v>43763</v>
      </c>
      <c r="R5563" s="20" t="n">
        <v>1</v>
      </c>
      <c r="S5563" s="20" t="s">
        <v>7130</v>
      </c>
      <c r="T5563" s="20" t="n">
        <v>58.3809882</v>
      </c>
      <c r="U5563" s="20" t="n">
        <v>38.39139588</v>
      </c>
      <c r="V5563" s="20" t="n">
        <v>78.37058052</v>
      </c>
      <c r="W5563" s="20" t="s">
        <v>11510</v>
      </c>
      <c r="X5563" s="35"/>
      <c r="Y5563" s="35" t="n">
        <v>0</v>
      </c>
      <c r="Z5563" s="35" t="n">
        <v>1</v>
      </c>
      <c r="AE5563" s="94" t="e">
        <f aca="false" t="array" ref="AE5563:AK5563">_xlfn.torow(_xlfn.unique(_xlfn._xlws.filter(cat_table[Subsector],$E5563=cat_table[Sector],"")))</f>
        <v>#NAME?</v>
      </c>
      <c r="AF5563" s="94" t="e">
        <v>#NAME?</v>
      </c>
      <c r="AG5563" s="94" t="e">
        <v>#NAME?</v>
      </c>
      <c r="AH5563" s="94" t="e">
        <v>#NAME?</v>
      </c>
      <c r="AI5563" s="94" t="e">
        <v>#NAME?</v>
      </c>
      <c r="AJ5563" s="94" t="e">
        <v>#NAME?</v>
      </c>
      <c r="AK5563" s="94" t="e">
        <v>#NAME?</v>
      </c>
      <c r="AO5563" s="94" t="e">
        <f aca="false" t="array" ref="AO5563:AT5563">_xlfn.torow(_xlfn.unique(_xlfn._xlws.filter(cat_table[Sub-subsector],($E5563=cat_table[Sector])*($F5563=cat_table[Subsector]),"")))</f>
        <v>#NAME?</v>
      </c>
      <c r="AP5563" s="94" t="e">
        <v>#NAME?</v>
      </c>
      <c r="AQ5563" s="94" t="e">
        <v>#NAME?</v>
      </c>
      <c r="AR5563" s="94" t="e">
        <v>#NAME?</v>
      </c>
      <c r="AS5563" s="94" t="e">
        <v>#NAME?</v>
      </c>
      <c r="AT5563" s="94" t="e">
        <v>#NAME?</v>
      </c>
    </row>
    <row r="5564" customFormat="false" ht="15" hidden="false" customHeight="true" outlineLevel="0" collapsed="false">
      <c r="A5564" s="20" t="s">
        <v>16615</v>
      </c>
      <c r="B5564" s="20" t="str">
        <f aca="false">INDEX(Table2[], MATCH(L5564, Location_ID!$D$2:$D$3098, 0), 1)</f>
        <v>fe32b94d-7829-4bb1-a925-7712ae4f598e</v>
      </c>
      <c r="C5564" s="20" t="s">
        <v>1585</v>
      </c>
      <c r="D5564" s="230" t="s">
        <v>354</v>
      </c>
      <c r="E5564" s="20" t="s">
        <v>7134</v>
      </c>
      <c r="F5564" s="20" t="s">
        <v>7135</v>
      </c>
      <c r="G5564" s="20" t="s">
        <v>7591</v>
      </c>
      <c r="H5564" s="20"/>
      <c r="I5564" s="20" t="s">
        <v>15917</v>
      </c>
      <c r="J5564" s="20" t="s">
        <v>15927</v>
      </c>
      <c r="K5564" s="20" t="s">
        <v>7109</v>
      </c>
      <c r="L5564" s="20" t="s">
        <v>4481</v>
      </c>
      <c r="M5564" s="20" t="s">
        <v>7116</v>
      </c>
      <c r="N5564" s="20" t="s">
        <v>15902</v>
      </c>
      <c r="O5564" s="20" t="s">
        <v>15927</v>
      </c>
      <c r="P5564" s="201" t="n">
        <v>43730</v>
      </c>
      <c r="Q5564" s="201" t="n">
        <v>43763</v>
      </c>
      <c r="R5564" s="20" t="n">
        <v>1</v>
      </c>
      <c r="S5564" s="20" t="s">
        <v>7130</v>
      </c>
      <c r="T5564" s="20" t="n">
        <v>248.2546728</v>
      </c>
      <c r="U5564" s="20" t="n">
        <v>163.91868558</v>
      </c>
      <c r="V5564" s="20" t="n">
        <v>332.59066002</v>
      </c>
      <c r="W5564" s="20" t="s">
        <v>11510</v>
      </c>
      <c r="X5564" s="35"/>
      <c r="Y5564" s="35" t="n">
        <v>0</v>
      </c>
      <c r="Z5564" s="35" t="n">
        <v>1</v>
      </c>
      <c r="AE5564" s="94" t="e">
        <f aca="false" t="array" ref="AE5564:AK5564">_xlfn.torow(_xlfn.unique(_xlfn._xlws.filter(cat_table[Subsector],$E5564=cat_table[Sector],"")))</f>
        <v>#NAME?</v>
      </c>
      <c r="AF5564" s="94" t="e">
        <v>#NAME?</v>
      </c>
      <c r="AG5564" s="94" t="e">
        <v>#NAME?</v>
      </c>
      <c r="AH5564" s="94" t="e">
        <v>#NAME?</v>
      </c>
      <c r="AI5564" s="94" t="e">
        <v>#NAME?</v>
      </c>
      <c r="AJ5564" s="94" t="e">
        <v>#NAME?</v>
      </c>
      <c r="AK5564" s="94" t="e">
        <v>#NAME?</v>
      </c>
      <c r="AO5564" s="94" t="e">
        <f aca="false" t="array" ref="AO5564:AT5564">_xlfn.torow(_xlfn.unique(_xlfn._xlws.filter(cat_table[Sub-subsector],($E5564=cat_table[Sector])*($F5564=cat_table[Subsector]),"")))</f>
        <v>#NAME?</v>
      </c>
      <c r="AP5564" s="94" t="e">
        <v>#NAME?</v>
      </c>
      <c r="AQ5564" s="94" t="e">
        <v>#NAME?</v>
      </c>
      <c r="AR5564" s="94" t="e">
        <v>#NAME?</v>
      </c>
      <c r="AS5564" s="94" t="e">
        <v>#NAME?</v>
      </c>
      <c r="AT5564" s="94" t="e">
        <v>#NAME?</v>
      </c>
    </row>
    <row r="5565" customFormat="false" ht="15" hidden="false" customHeight="true" outlineLevel="0" collapsed="false">
      <c r="A5565" s="20" t="s">
        <v>16616</v>
      </c>
      <c r="B5565" s="20" t="str">
        <f aca="false">INDEX(Table2[], MATCH(L5565, Location_ID!$D$2:$D$3098, 0), 1)</f>
        <v>a2460d39-7708-4d0e-96d8-4565f106a499</v>
      </c>
      <c r="C5565" s="20" t="s">
        <v>1585</v>
      </c>
      <c r="D5565" s="230" t="s">
        <v>354</v>
      </c>
      <c r="E5565" s="20" t="s">
        <v>7134</v>
      </c>
      <c r="F5565" s="20" t="s">
        <v>7135</v>
      </c>
      <c r="G5565" s="20" t="s">
        <v>7591</v>
      </c>
      <c r="H5565" s="20"/>
      <c r="I5565" s="20" t="s">
        <v>15917</v>
      </c>
      <c r="J5565" s="20" t="s">
        <v>15927</v>
      </c>
      <c r="K5565" s="20" t="s">
        <v>7109</v>
      </c>
      <c r="L5565" s="20" t="s">
        <v>4483</v>
      </c>
      <c r="M5565" s="20" t="s">
        <v>7116</v>
      </c>
      <c r="N5565" s="20" t="s">
        <v>15902</v>
      </c>
      <c r="O5565" s="20" t="s">
        <v>15927</v>
      </c>
      <c r="P5565" s="201" t="n">
        <v>43730</v>
      </c>
      <c r="Q5565" s="201" t="n">
        <v>43763</v>
      </c>
      <c r="R5565" s="20" t="n">
        <v>1</v>
      </c>
      <c r="S5565" s="20" t="s">
        <v>7130</v>
      </c>
      <c r="T5565" s="20" t="n">
        <v>486.1049631</v>
      </c>
      <c r="U5565" s="20" t="n">
        <v>248.6995584</v>
      </c>
      <c r="V5565" s="20" t="n">
        <v>723.5103678</v>
      </c>
      <c r="W5565" s="20" t="s">
        <v>11510</v>
      </c>
      <c r="X5565" s="35"/>
      <c r="Y5565" s="35" t="n">
        <v>0</v>
      </c>
      <c r="Z5565" s="35" t="n">
        <v>1</v>
      </c>
      <c r="AE5565" s="94" t="e">
        <f aca="false" t="array" ref="AE5565:AK5565">_xlfn.torow(_xlfn.unique(_xlfn._xlws.filter(cat_table[Subsector],$E5565=cat_table[Sector],"")))</f>
        <v>#NAME?</v>
      </c>
      <c r="AF5565" s="94" t="e">
        <v>#NAME?</v>
      </c>
      <c r="AG5565" s="94" t="e">
        <v>#NAME?</v>
      </c>
      <c r="AH5565" s="94" t="e">
        <v>#NAME?</v>
      </c>
      <c r="AI5565" s="94" t="e">
        <v>#NAME?</v>
      </c>
      <c r="AJ5565" s="94" t="e">
        <v>#NAME?</v>
      </c>
      <c r="AK5565" s="94" t="e">
        <v>#NAME?</v>
      </c>
      <c r="AO5565" s="94" t="e">
        <f aca="false" t="array" ref="AO5565:AT5565">_xlfn.torow(_xlfn.unique(_xlfn._xlws.filter(cat_table[Sub-subsector],($E5565=cat_table[Sector])*($F5565=cat_table[Subsector]),"")))</f>
        <v>#NAME?</v>
      </c>
      <c r="AP5565" s="94" t="e">
        <v>#NAME?</v>
      </c>
      <c r="AQ5565" s="94" t="e">
        <v>#NAME?</v>
      </c>
      <c r="AR5565" s="94" t="e">
        <v>#NAME?</v>
      </c>
      <c r="AS5565" s="94" t="e">
        <v>#NAME?</v>
      </c>
      <c r="AT5565" s="94" t="e">
        <v>#NAME?</v>
      </c>
    </row>
    <row r="5566" customFormat="false" ht="15" hidden="false" customHeight="true" outlineLevel="0" collapsed="false">
      <c r="A5566" s="20" t="s">
        <v>16617</v>
      </c>
      <c r="B5566" s="20" t="str">
        <f aca="false">INDEX(Table2[], MATCH(L5566, Location_ID!$D$2:$D$3098, 0), 1)</f>
        <v>b289c6fe-d7ac-440b-9ca6-bb3860e07365</v>
      </c>
      <c r="C5566" s="20" t="s">
        <v>1585</v>
      </c>
      <c r="D5566" s="230" t="s">
        <v>354</v>
      </c>
      <c r="E5566" s="20" t="s">
        <v>7134</v>
      </c>
      <c r="F5566" s="20" t="s">
        <v>7135</v>
      </c>
      <c r="G5566" s="20" t="s">
        <v>7591</v>
      </c>
      <c r="H5566" s="20"/>
      <c r="I5566" s="20" t="s">
        <v>15917</v>
      </c>
      <c r="J5566" s="20" t="s">
        <v>15918</v>
      </c>
      <c r="K5566" s="20" t="s">
        <v>7109</v>
      </c>
      <c r="L5566" s="20" t="s">
        <v>4485</v>
      </c>
      <c r="M5566" s="20" t="s">
        <v>7116</v>
      </c>
      <c r="N5566" s="20" t="s">
        <v>15902</v>
      </c>
      <c r="O5566" s="20" t="s">
        <v>15918</v>
      </c>
      <c r="P5566" s="201" t="n">
        <v>43730</v>
      </c>
      <c r="Q5566" s="201" t="n">
        <v>43763</v>
      </c>
      <c r="R5566" s="20" t="n">
        <v>1</v>
      </c>
      <c r="S5566" s="20" t="s">
        <v>7130</v>
      </c>
      <c r="T5566" s="20" t="n">
        <v>207.0118016</v>
      </c>
      <c r="U5566" s="20" t="n">
        <v>129.14652262</v>
      </c>
      <c r="V5566" s="20" t="n">
        <v>284.87708058</v>
      </c>
      <c r="W5566" s="20" t="s">
        <v>11510</v>
      </c>
      <c r="X5566" s="35"/>
      <c r="Y5566" s="35" t="n">
        <v>0</v>
      </c>
      <c r="Z5566" s="35" t="n">
        <v>1</v>
      </c>
      <c r="AE5566" s="94" t="e">
        <f aca="false" t="array" ref="AE5566:AK5566">_xlfn.torow(_xlfn.unique(_xlfn._xlws.filter(cat_table[Subsector],$E5566=cat_table[Sector],"")))</f>
        <v>#NAME?</v>
      </c>
      <c r="AF5566" s="94" t="e">
        <v>#NAME?</v>
      </c>
      <c r="AG5566" s="94" t="e">
        <v>#NAME?</v>
      </c>
      <c r="AH5566" s="94" t="e">
        <v>#NAME?</v>
      </c>
      <c r="AI5566" s="94" t="e">
        <v>#NAME?</v>
      </c>
      <c r="AJ5566" s="94" t="e">
        <v>#NAME?</v>
      </c>
      <c r="AK5566" s="94" t="e">
        <v>#NAME?</v>
      </c>
      <c r="AO5566" s="94" t="e">
        <f aca="false" t="array" ref="AO5566:AT5566">_xlfn.torow(_xlfn.unique(_xlfn._xlws.filter(cat_table[Sub-subsector],($E5566=cat_table[Sector])*($F5566=cat_table[Subsector]),"")))</f>
        <v>#NAME?</v>
      </c>
      <c r="AP5566" s="94" t="e">
        <v>#NAME?</v>
      </c>
      <c r="AQ5566" s="94" t="e">
        <v>#NAME?</v>
      </c>
      <c r="AR5566" s="94" t="e">
        <v>#NAME?</v>
      </c>
      <c r="AS5566" s="94" t="e">
        <v>#NAME?</v>
      </c>
      <c r="AT5566" s="94" t="e">
        <v>#NAME?</v>
      </c>
    </row>
    <row r="5567" customFormat="false" ht="15" hidden="false" customHeight="true" outlineLevel="0" collapsed="false">
      <c r="A5567" s="20" t="s">
        <v>16618</v>
      </c>
      <c r="B5567" s="20" t="str">
        <f aca="false">INDEX(Table2[], MATCH(L5567, Location_ID!$D$2:$D$3098, 0), 1)</f>
        <v>3edbe26a-a764-40bc-84e5-33045038afb9</v>
      </c>
      <c r="C5567" s="20" t="s">
        <v>1585</v>
      </c>
      <c r="D5567" s="230" t="s">
        <v>354</v>
      </c>
      <c r="E5567" s="20" t="s">
        <v>7134</v>
      </c>
      <c r="F5567" s="20" t="s">
        <v>7135</v>
      </c>
      <c r="G5567" s="20" t="s">
        <v>7591</v>
      </c>
      <c r="H5567" s="20"/>
      <c r="I5567" s="20" t="s">
        <v>15917</v>
      </c>
      <c r="J5567" s="20" t="s">
        <v>15922</v>
      </c>
      <c r="K5567" s="20" t="s">
        <v>7109</v>
      </c>
      <c r="L5567" s="20" t="s">
        <v>4487</v>
      </c>
      <c r="M5567" s="20" t="s">
        <v>7116</v>
      </c>
      <c r="N5567" s="20" t="s">
        <v>15902</v>
      </c>
      <c r="O5567" s="20" t="s">
        <v>15922</v>
      </c>
      <c r="P5567" s="201" t="n">
        <v>43730</v>
      </c>
      <c r="Q5567" s="201" t="n">
        <v>43763</v>
      </c>
      <c r="R5567" s="20" t="n">
        <v>1</v>
      </c>
      <c r="S5567" s="20" t="s">
        <v>7130</v>
      </c>
      <c r="T5567" s="20" t="n">
        <v>282.2285759</v>
      </c>
      <c r="U5567" s="20" t="n">
        <v>162.4314762</v>
      </c>
      <c r="V5567" s="20" t="n">
        <v>402.0256756</v>
      </c>
      <c r="W5567" s="20" t="s">
        <v>11510</v>
      </c>
      <c r="X5567" s="35"/>
      <c r="Y5567" s="35" t="n">
        <v>0</v>
      </c>
      <c r="Z5567" s="35" t="n">
        <v>1</v>
      </c>
      <c r="AE5567" s="94" t="e">
        <f aca="false" t="array" ref="AE5567:AK5567">_xlfn.torow(_xlfn.unique(_xlfn._xlws.filter(cat_table[Subsector],$E5567=cat_table[Sector],"")))</f>
        <v>#NAME?</v>
      </c>
      <c r="AF5567" s="94" t="e">
        <v>#NAME?</v>
      </c>
      <c r="AG5567" s="94" t="e">
        <v>#NAME?</v>
      </c>
      <c r="AH5567" s="94" t="e">
        <v>#NAME?</v>
      </c>
      <c r="AI5567" s="94" t="e">
        <v>#NAME?</v>
      </c>
      <c r="AJ5567" s="94" t="e">
        <v>#NAME?</v>
      </c>
      <c r="AK5567" s="94" t="e">
        <v>#NAME?</v>
      </c>
      <c r="AO5567" s="94" t="e">
        <f aca="false" t="array" ref="AO5567:AT5567">_xlfn.torow(_xlfn.unique(_xlfn._xlws.filter(cat_table[Sub-subsector],($E5567=cat_table[Sector])*($F5567=cat_table[Subsector]),"")))</f>
        <v>#NAME?</v>
      </c>
      <c r="AP5567" s="94" t="e">
        <v>#NAME?</v>
      </c>
      <c r="AQ5567" s="94" t="e">
        <v>#NAME?</v>
      </c>
      <c r="AR5567" s="94" t="e">
        <v>#NAME?</v>
      </c>
      <c r="AS5567" s="94" t="e">
        <v>#NAME?</v>
      </c>
      <c r="AT5567" s="94" t="e">
        <v>#NAME?</v>
      </c>
    </row>
    <row r="5568" customFormat="false" ht="15" hidden="false" customHeight="true" outlineLevel="0" collapsed="false">
      <c r="A5568" s="20" t="s">
        <v>16619</v>
      </c>
      <c r="B5568" s="20" t="str">
        <f aca="false">INDEX(Table2[], MATCH(L5568, Location_ID!$D$2:$D$3098, 0), 1)</f>
        <v>92d209af-265d-4a80-a90e-90be6b45c40e</v>
      </c>
      <c r="C5568" s="20" t="s">
        <v>1585</v>
      </c>
      <c r="D5568" s="230" t="s">
        <v>354</v>
      </c>
      <c r="E5568" s="20" t="s">
        <v>7134</v>
      </c>
      <c r="F5568" s="20" t="s">
        <v>7135</v>
      </c>
      <c r="G5568" s="20" t="s">
        <v>7591</v>
      </c>
      <c r="H5568" s="20"/>
      <c r="I5568" s="20" t="s">
        <v>15917</v>
      </c>
      <c r="J5568" s="20" t="s">
        <v>15922</v>
      </c>
      <c r="K5568" s="20" t="s">
        <v>7109</v>
      </c>
      <c r="L5568" s="20" t="s">
        <v>4489</v>
      </c>
      <c r="M5568" s="20" t="s">
        <v>7116</v>
      </c>
      <c r="N5568" s="20" t="s">
        <v>15902</v>
      </c>
      <c r="O5568" s="20" t="s">
        <v>15922</v>
      </c>
      <c r="P5568" s="201" t="n">
        <v>43730</v>
      </c>
      <c r="Q5568" s="201" t="n">
        <v>43763</v>
      </c>
      <c r="R5568" s="20" t="n">
        <v>1</v>
      </c>
      <c r="S5568" s="20" t="s">
        <v>7130</v>
      </c>
      <c r="T5568" s="20" t="n">
        <v>50.2371595</v>
      </c>
      <c r="U5568" s="20" t="n">
        <v>33.30806635</v>
      </c>
      <c r="V5568" s="20" t="n">
        <v>67.16625265</v>
      </c>
      <c r="W5568" s="20" t="s">
        <v>11510</v>
      </c>
      <c r="X5568" s="35"/>
      <c r="Y5568" s="35" t="n">
        <v>0</v>
      </c>
      <c r="Z5568" s="35" t="n">
        <v>1</v>
      </c>
      <c r="AE5568" s="94" t="e">
        <f aca="false" t="array" ref="AE5568:AK5568">_xlfn.torow(_xlfn.unique(_xlfn._xlws.filter(cat_table[Subsector],$E5568=cat_table[Sector],"")))</f>
        <v>#NAME?</v>
      </c>
      <c r="AF5568" s="94" t="e">
        <v>#NAME?</v>
      </c>
      <c r="AG5568" s="94" t="e">
        <v>#NAME?</v>
      </c>
      <c r="AH5568" s="94" t="e">
        <v>#NAME?</v>
      </c>
      <c r="AI5568" s="94" t="e">
        <v>#NAME?</v>
      </c>
      <c r="AJ5568" s="94" t="e">
        <v>#NAME?</v>
      </c>
      <c r="AK5568" s="94" t="e">
        <v>#NAME?</v>
      </c>
      <c r="AO5568" s="94" t="e">
        <f aca="false" t="array" ref="AO5568:AT5568">_xlfn.torow(_xlfn.unique(_xlfn._xlws.filter(cat_table[Sub-subsector],($E5568=cat_table[Sector])*($F5568=cat_table[Subsector]),"")))</f>
        <v>#NAME?</v>
      </c>
      <c r="AP5568" s="94" t="e">
        <v>#NAME?</v>
      </c>
      <c r="AQ5568" s="94" t="e">
        <v>#NAME?</v>
      </c>
      <c r="AR5568" s="94" t="e">
        <v>#NAME?</v>
      </c>
      <c r="AS5568" s="94" t="e">
        <v>#NAME?</v>
      </c>
      <c r="AT5568" s="94" t="e">
        <v>#NAME?</v>
      </c>
    </row>
    <row r="5569" customFormat="false" ht="15" hidden="false" customHeight="true" outlineLevel="0" collapsed="false">
      <c r="A5569" s="20" t="s">
        <v>16620</v>
      </c>
      <c r="B5569" s="20" t="str">
        <f aca="false">INDEX(Table2[], MATCH(L5569, Location_ID!$D$2:$D$3098, 0), 1)</f>
        <v>24c2cda5-da71-4e46-9b69-1737c19abb91</v>
      </c>
      <c r="C5569" s="20" t="s">
        <v>1585</v>
      </c>
      <c r="D5569" s="230" t="s">
        <v>354</v>
      </c>
      <c r="E5569" s="20" t="s">
        <v>7134</v>
      </c>
      <c r="F5569" s="20" t="s">
        <v>7135</v>
      </c>
      <c r="G5569" s="20" t="s">
        <v>7591</v>
      </c>
      <c r="H5569" s="20"/>
      <c r="I5569" s="20" t="s">
        <v>15917</v>
      </c>
      <c r="J5569" s="20" t="s">
        <v>15927</v>
      </c>
      <c r="K5569" s="20" t="s">
        <v>7109</v>
      </c>
      <c r="L5569" s="20" t="s">
        <v>4491</v>
      </c>
      <c r="M5569" s="20" t="s">
        <v>7116</v>
      </c>
      <c r="N5569" s="20" t="s">
        <v>15902</v>
      </c>
      <c r="O5569" s="20" t="s">
        <v>15927</v>
      </c>
      <c r="P5569" s="201" t="n">
        <v>43730</v>
      </c>
      <c r="Q5569" s="201" t="n">
        <v>43763</v>
      </c>
      <c r="R5569" s="20" t="n">
        <v>1</v>
      </c>
      <c r="S5569" s="20" t="s">
        <v>7130</v>
      </c>
      <c r="T5569" s="20" t="n">
        <v>291.0159152</v>
      </c>
      <c r="U5569" s="20" t="n">
        <v>138.2390186</v>
      </c>
      <c r="V5569" s="20" t="n">
        <v>443.7928118</v>
      </c>
      <c r="W5569" s="20" t="s">
        <v>11510</v>
      </c>
      <c r="X5569" s="35"/>
      <c r="Y5569" s="35" t="n">
        <v>0</v>
      </c>
      <c r="Z5569" s="35" t="n">
        <v>1</v>
      </c>
      <c r="AE5569" s="94" t="e">
        <f aca="false" t="array" ref="AE5569:AK5569">_xlfn.torow(_xlfn.unique(_xlfn._xlws.filter(cat_table[Subsector],$E5569=cat_table[Sector],"")))</f>
        <v>#NAME?</v>
      </c>
      <c r="AF5569" s="94" t="e">
        <v>#NAME?</v>
      </c>
      <c r="AG5569" s="94" t="e">
        <v>#NAME?</v>
      </c>
      <c r="AH5569" s="94" t="e">
        <v>#NAME?</v>
      </c>
      <c r="AI5569" s="94" t="e">
        <v>#NAME?</v>
      </c>
      <c r="AJ5569" s="94" t="e">
        <v>#NAME?</v>
      </c>
      <c r="AK5569" s="94" t="e">
        <v>#NAME?</v>
      </c>
      <c r="AO5569" s="94" t="e">
        <f aca="false" t="array" ref="AO5569:AT5569">_xlfn.torow(_xlfn.unique(_xlfn._xlws.filter(cat_table[Sub-subsector],($E5569=cat_table[Sector])*($F5569=cat_table[Subsector]),"")))</f>
        <v>#NAME?</v>
      </c>
      <c r="AP5569" s="94" t="e">
        <v>#NAME?</v>
      </c>
      <c r="AQ5569" s="94" t="e">
        <v>#NAME?</v>
      </c>
      <c r="AR5569" s="94" t="e">
        <v>#NAME?</v>
      </c>
      <c r="AS5569" s="94" t="e">
        <v>#NAME?</v>
      </c>
      <c r="AT5569" s="94" t="e">
        <v>#NAME?</v>
      </c>
    </row>
    <row r="5570" customFormat="false" ht="15" hidden="false" customHeight="true" outlineLevel="0" collapsed="false">
      <c r="A5570" s="20" t="s">
        <v>16621</v>
      </c>
      <c r="B5570" s="20" t="str">
        <f aca="false">INDEX(Table2[], MATCH(L5570, Location_ID!$D$2:$D$3098, 0), 1)</f>
        <v>183fb930-6236-42ca-a5f1-50b202cbd19b</v>
      </c>
      <c r="C5570" s="20" t="s">
        <v>1585</v>
      </c>
      <c r="D5570" s="230" t="s">
        <v>354</v>
      </c>
      <c r="E5570" s="20" t="s">
        <v>7134</v>
      </c>
      <c r="F5570" s="20" t="s">
        <v>7135</v>
      </c>
      <c r="G5570" s="20" t="s">
        <v>7591</v>
      </c>
      <c r="H5570" s="20"/>
      <c r="I5570" s="20" t="s">
        <v>15917</v>
      </c>
      <c r="J5570" s="20" t="s">
        <v>15927</v>
      </c>
      <c r="K5570" s="20" t="s">
        <v>7109</v>
      </c>
      <c r="L5570" s="20" t="s">
        <v>4493</v>
      </c>
      <c r="M5570" s="20" t="s">
        <v>7116</v>
      </c>
      <c r="N5570" s="20" t="s">
        <v>15902</v>
      </c>
      <c r="O5570" s="20" t="s">
        <v>15927</v>
      </c>
      <c r="P5570" s="201" t="n">
        <v>43730</v>
      </c>
      <c r="Q5570" s="201" t="n">
        <v>43763</v>
      </c>
      <c r="R5570" s="20" t="n">
        <v>1</v>
      </c>
      <c r="S5570" s="20" t="s">
        <v>7130</v>
      </c>
      <c r="T5570" s="20" t="n">
        <v>241.434663</v>
      </c>
      <c r="U5570" s="20" t="n">
        <v>142.2549209</v>
      </c>
      <c r="V5570" s="20" t="n">
        <v>340.6144051</v>
      </c>
      <c r="W5570" s="20" t="s">
        <v>11510</v>
      </c>
      <c r="X5570" s="35"/>
      <c r="Y5570" s="35" t="n">
        <v>0</v>
      </c>
      <c r="Z5570" s="35" t="n">
        <v>1</v>
      </c>
      <c r="AE5570" s="94" t="e">
        <f aca="false" t="array" ref="AE5570:AK5570">_xlfn.torow(_xlfn.unique(_xlfn._xlws.filter(cat_table[Subsector],$E5570=cat_table[Sector],"")))</f>
        <v>#NAME?</v>
      </c>
      <c r="AF5570" s="94" t="e">
        <v>#NAME?</v>
      </c>
      <c r="AG5570" s="94" t="e">
        <v>#NAME?</v>
      </c>
      <c r="AH5570" s="94" t="e">
        <v>#NAME?</v>
      </c>
      <c r="AI5570" s="94" t="e">
        <v>#NAME?</v>
      </c>
      <c r="AJ5570" s="94" t="e">
        <v>#NAME?</v>
      </c>
      <c r="AK5570" s="94" t="e">
        <v>#NAME?</v>
      </c>
      <c r="AO5570" s="94" t="e">
        <f aca="false" t="array" ref="AO5570:AT5570">_xlfn.torow(_xlfn.unique(_xlfn._xlws.filter(cat_table[Sub-subsector],($E5570=cat_table[Sector])*($F5570=cat_table[Subsector]),"")))</f>
        <v>#NAME?</v>
      </c>
      <c r="AP5570" s="94" t="e">
        <v>#NAME?</v>
      </c>
      <c r="AQ5570" s="94" t="e">
        <v>#NAME?</v>
      </c>
      <c r="AR5570" s="94" t="e">
        <v>#NAME?</v>
      </c>
      <c r="AS5570" s="94" t="e">
        <v>#NAME?</v>
      </c>
      <c r="AT5570" s="94" t="e">
        <v>#NAME?</v>
      </c>
    </row>
    <row r="5571" customFormat="false" ht="15" hidden="false" customHeight="true" outlineLevel="0" collapsed="false">
      <c r="A5571" s="20" t="s">
        <v>16622</v>
      </c>
      <c r="B5571" s="20" t="str">
        <f aca="false">INDEX(Table2[], MATCH(L5571, Location_ID!$D$2:$D$3098, 0), 1)</f>
        <v>e53dbcc9-f7dc-425f-a256-8b4fa430a02e</v>
      </c>
      <c r="C5571" s="20" t="s">
        <v>1585</v>
      </c>
      <c r="D5571" s="230" t="s">
        <v>354</v>
      </c>
      <c r="E5571" s="20" t="s">
        <v>7134</v>
      </c>
      <c r="F5571" s="20" t="s">
        <v>7135</v>
      </c>
      <c r="G5571" s="20" t="s">
        <v>7591</v>
      </c>
      <c r="H5571" s="20"/>
      <c r="I5571" s="20" t="s">
        <v>15917</v>
      </c>
      <c r="J5571" s="20" t="s">
        <v>15932</v>
      </c>
      <c r="K5571" s="20" t="s">
        <v>7109</v>
      </c>
      <c r="L5571" s="20" t="s">
        <v>4495</v>
      </c>
      <c r="M5571" s="20" t="s">
        <v>7116</v>
      </c>
      <c r="N5571" s="20" t="s">
        <v>15902</v>
      </c>
      <c r="O5571" s="20" t="s">
        <v>15932</v>
      </c>
      <c r="P5571" s="201" t="n">
        <v>43730</v>
      </c>
      <c r="Q5571" s="201" t="n">
        <v>43763</v>
      </c>
      <c r="R5571" s="20" t="n">
        <v>1</v>
      </c>
      <c r="S5571" s="20" t="s">
        <v>7130</v>
      </c>
      <c r="T5571" s="20" t="n">
        <v>14.10094947</v>
      </c>
      <c r="U5571" s="20" t="n">
        <v>9.564562354</v>
      </c>
      <c r="V5571" s="20" t="n">
        <v>18.637336586</v>
      </c>
      <c r="W5571" s="20" t="s">
        <v>11510</v>
      </c>
      <c r="X5571" s="35"/>
      <c r="Y5571" s="35" t="n">
        <v>0</v>
      </c>
      <c r="Z5571" s="35" t="n">
        <v>1</v>
      </c>
      <c r="AE5571" s="94" t="e">
        <f aca="false" t="array" ref="AE5571:AK5571">_xlfn.torow(_xlfn.unique(_xlfn._xlws.filter(cat_table[Subsector],$E5571=cat_table[Sector],"")))</f>
        <v>#NAME?</v>
      </c>
      <c r="AF5571" s="94" t="e">
        <v>#NAME?</v>
      </c>
      <c r="AG5571" s="94" t="e">
        <v>#NAME?</v>
      </c>
      <c r="AH5571" s="94" t="e">
        <v>#NAME?</v>
      </c>
      <c r="AI5571" s="94" t="e">
        <v>#NAME?</v>
      </c>
      <c r="AJ5571" s="94" t="e">
        <v>#NAME?</v>
      </c>
      <c r="AK5571" s="94" t="e">
        <v>#NAME?</v>
      </c>
      <c r="AO5571" s="94" t="e">
        <f aca="false" t="array" ref="AO5571:AT5571">_xlfn.torow(_xlfn.unique(_xlfn._xlws.filter(cat_table[Sub-subsector],($E5571=cat_table[Sector])*($F5571=cat_table[Subsector]),"")))</f>
        <v>#NAME?</v>
      </c>
      <c r="AP5571" s="94" t="e">
        <v>#NAME?</v>
      </c>
      <c r="AQ5571" s="94" t="e">
        <v>#NAME?</v>
      </c>
      <c r="AR5571" s="94" t="e">
        <v>#NAME?</v>
      </c>
      <c r="AS5571" s="94" t="e">
        <v>#NAME?</v>
      </c>
      <c r="AT5571" s="94" t="e">
        <v>#NAME?</v>
      </c>
    </row>
    <row r="5572" customFormat="false" ht="15" hidden="false" customHeight="true" outlineLevel="0" collapsed="false">
      <c r="A5572" s="20" t="s">
        <v>16623</v>
      </c>
      <c r="B5572" s="20" t="str">
        <f aca="false">INDEX(Table2[], MATCH(L5572, Location_ID!$D$2:$D$3098, 0), 1)</f>
        <v>61f4e55e-8223-4f66-992a-79348442d808</v>
      </c>
      <c r="C5572" s="20" t="s">
        <v>1585</v>
      </c>
      <c r="D5572" s="230" t="s">
        <v>354</v>
      </c>
      <c r="E5572" s="20" t="s">
        <v>7134</v>
      </c>
      <c r="F5572" s="20" t="s">
        <v>7135</v>
      </c>
      <c r="G5572" s="20" t="s">
        <v>7591</v>
      </c>
      <c r="H5572" s="20"/>
      <c r="I5572" s="20" t="s">
        <v>15917</v>
      </c>
      <c r="J5572" s="20" t="s">
        <v>15932</v>
      </c>
      <c r="K5572" s="20" t="s">
        <v>7109</v>
      </c>
      <c r="L5572" s="20" t="s">
        <v>4497</v>
      </c>
      <c r="M5572" s="20" t="s">
        <v>7116</v>
      </c>
      <c r="N5572" s="20" t="s">
        <v>15902</v>
      </c>
      <c r="O5572" s="20" t="s">
        <v>15932</v>
      </c>
      <c r="P5572" s="201" t="n">
        <v>43730</v>
      </c>
      <c r="Q5572" s="201" t="n">
        <v>43763</v>
      </c>
      <c r="R5572" s="20" t="n">
        <v>1</v>
      </c>
      <c r="S5572" s="20" t="s">
        <v>7130</v>
      </c>
      <c r="T5572" s="20" t="n">
        <v>32.82880979</v>
      </c>
      <c r="U5572" s="20" t="n">
        <v>25.386727887</v>
      </c>
      <c r="V5572" s="20" t="n">
        <v>40.270891693</v>
      </c>
      <c r="W5572" s="20" t="s">
        <v>11510</v>
      </c>
      <c r="X5572" s="35"/>
      <c r="Y5572" s="35" t="n">
        <v>0</v>
      </c>
      <c r="Z5572" s="35" t="n">
        <v>1</v>
      </c>
      <c r="AE5572" s="94" t="e">
        <f aca="false" t="array" ref="AE5572:AK5572">_xlfn.torow(_xlfn.unique(_xlfn._xlws.filter(cat_table[Subsector],$E5572=cat_table[Sector],"")))</f>
        <v>#NAME?</v>
      </c>
      <c r="AF5572" s="94" t="e">
        <v>#NAME?</v>
      </c>
      <c r="AG5572" s="94" t="e">
        <v>#NAME?</v>
      </c>
      <c r="AH5572" s="94" t="e">
        <v>#NAME?</v>
      </c>
      <c r="AI5572" s="94" t="e">
        <v>#NAME?</v>
      </c>
      <c r="AJ5572" s="94" t="e">
        <v>#NAME?</v>
      </c>
      <c r="AK5572" s="94" t="e">
        <v>#NAME?</v>
      </c>
      <c r="AO5572" s="94" t="e">
        <f aca="false" t="array" ref="AO5572:AT5572">_xlfn.torow(_xlfn.unique(_xlfn._xlws.filter(cat_table[Sub-subsector],($E5572=cat_table[Sector])*($F5572=cat_table[Subsector]),"")))</f>
        <v>#NAME?</v>
      </c>
      <c r="AP5572" s="94" t="e">
        <v>#NAME?</v>
      </c>
      <c r="AQ5572" s="94" t="e">
        <v>#NAME?</v>
      </c>
      <c r="AR5572" s="94" t="e">
        <v>#NAME?</v>
      </c>
      <c r="AS5572" s="94" t="e">
        <v>#NAME?</v>
      </c>
      <c r="AT5572" s="94" t="e">
        <v>#NAME?</v>
      </c>
    </row>
    <row r="5573" customFormat="false" ht="15" hidden="false" customHeight="true" outlineLevel="0" collapsed="false">
      <c r="A5573" s="20" t="s">
        <v>16624</v>
      </c>
      <c r="B5573" s="20" t="str">
        <f aca="false">INDEX(Table2[], MATCH(L5573, Location_ID!$D$2:$D$3098, 0), 1)</f>
        <v>5ea3dac9-31c8-4a4a-99f1-23a0a9a78d85</v>
      </c>
      <c r="C5573" s="20" t="s">
        <v>1585</v>
      </c>
      <c r="D5573" s="230" t="s">
        <v>354</v>
      </c>
      <c r="E5573" s="20" t="s">
        <v>7134</v>
      </c>
      <c r="F5573" s="20" t="s">
        <v>7135</v>
      </c>
      <c r="G5573" s="20" t="s">
        <v>7591</v>
      </c>
      <c r="H5573" s="20"/>
      <c r="I5573" s="20" t="s">
        <v>15917</v>
      </c>
      <c r="J5573" s="20" t="s">
        <v>15918</v>
      </c>
      <c r="K5573" s="20" t="s">
        <v>7109</v>
      </c>
      <c r="L5573" s="20" t="s">
        <v>4499</v>
      </c>
      <c r="M5573" s="20" t="s">
        <v>7116</v>
      </c>
      <c r="N5573" s="20" t="s">
        <v>15902</v>
      </c>
      <c r="O5573" s="20" t="s">
        <v>15918</v>
      </c>
      <c r="P5573" s="201" t="n">
        <v>43730</v>
      </c>
      <c r="Q5573" s="201" t="n">
        <v>43763</v>
      </c>
      <c r="R5573" s="20" t="n">
        <v>1</v>
      </c>
      <c r="S5573" s="20" t="s">
        <v>7130</v>
      </c>
      <c r="T5573" s="20" t="n">
        <v>50.73705318</v>
      </c>
      <c r="U5573" s="20" t="n">
        <v>30.27220605</v>
      </c>
      <c r="V5573" s="20" t="n">
        <v>71.20190031</v>
      </c>
      <c r="W5573" s="20" t="s">
        <v>11510</v>
      </c>
      <c r="X5573" s="35"/>
      <c r="Y5573" s="35" t="n">
        <v>0</v>
      </c>
      <c r="Z5573" s="35" t="n">
        <v>1</v>
      </c>
      <c r="AE5573" s="94" t="e">
        <f aca="false" t="array" ref="AE5573:AK5573">_xlfn.torow(_xlfn.unique(_xlfn._xlws.filter(cat_table[Subsector],$E5573=cat_table[Sector],"")))</f>
        <v>#NAME?</v>
      </c>
      <c r="AF5573" s="94" t="e">
        <v>#NAME?</v>
      </c>
      <c r="AG5573" s="94" t="e">
        <v>#NAME?</v>
      </c>
      <c r="AH5573" s="94" t="e">
        <v>#NAME?</v>
      </c>
      <c r="AI5573" s="94" t="e">
        <v>#NAME?</v>
      </c>
      <c r="AJ5573" s="94" t="e">
        <v>#NAME?</v>
      </c>
      <c r="AK5573" s="94" t="e">
        <v>#NAME?</v>
      </c>
      <c r="AO5573" s="94" t="e">
        <f aca="false" t="array" ref="AO5573:AT5573">_xlfn.torow(_xlfn.unique(_xlfn._xlws.filter(cat_table[Sub-subsector],($E5573=cat_table[Sector])*($F5573=cat_table[Subsector]),"")))</f>
        <v>#NAME?</v>
      </c>
      <c r="AP5573" s="94" t="e">
        <v>#NAME?</v>
      </c>
      <c r="AQ5573" s="94" t="e">
        <v>#NAME?</v>
      </c>
      <c r="AR5573" s="94" t="e">
        <v>#NAME?</v>
      </c>
      <c r="AS5573" s="94" t="e">
        <v>#NAME?</v>
      </c>
      <c r="AT5573" s="94" t="e">
        <v>#NAME?</v>
      </c>
    </row>
    <row r="5574" customFormat="false" ht="15" hidden="false" customHeight="true" outlineLevel="0" collapsed="false">
      <c r="A5574" s="20" t="s">
        <v>16625</v>
      </c>
      <c r="B5574" s="20" t="str">
        <f aca="false">INDEX(Table2[], MATCH(L5574, Location_ID!$D$2:$D$3098, 0), 1)</f>
        <v>5649e6f1-75e9-4024-a8a1-ecc097e9d8d1</v>
      </c>
      <c r="C5574" s="20" t="s">
        <v>1585</v>
      </c>
      <c r="D5574" s="230" t="s">
        <v>354</v>
      </c>
      <c r="E5574" s="20" t="s">
        <v>7134</v>
      </c>
      <c r="F5574" s="20" t="s">
        <v>7135</v>
      </c>
      <c r="G5574" s="20" t="s">
        <v>7591</v>
      </c>
      <c r="H5574" s="20"/>
      <c r="I5574" s="20" t="s">
        <v>15917</v>
      </c>
      <c r="J5574" s="20" t="s">
        <v>15932</v>
      </c>
      <c r="K5574" s="20" t="s">
        <v>7109</v>
      </c>
      <c r="L5574" s="20" t="s">
        <v>4501</v>
      </c>
      <c r="M5574" s="20" t="s">
        <v>7116</v>
      </c>
      <c r="N5574" s="20" t="s">
        <v>15902</v>
      </c>
      <c r="O5574" s="20" t="s">
        <v>15932</v>
      </c>
      <c r="P5574" s="201" t="n">
        <v>43730</v>
      </c>
      <c r="Q5574" s="201" t="n">
        <v>43763</v>
      </c>
      <c r="R5574" s="20" t="n">
        <v>1</v>
      </c>
      <c r="S5574" s="20" t="s">
        <v>7130</v>
      </c>
      <c r="T5574" s="20" t="n">
        <v>76.91437328</v>
      </c>
      <c r="U5574" s="20" t="n">
        <v>60.47350044</v>
      </c>
      <c r="V5574" s="20" t="n">
        <v>93.35524612</v>
      </c>
      <c r="W5574" s="20" t="s">
        <v>11510</v>
      </c>
      <c r="X5574" s="35"/>
      <c r="Y5574" s="35" t="n">
        <v>0</v>
      </c>
      <c r="Z5574" s="35" t="n">
        <v>1</v>
      </c>
      <c r="AE5574" s="94" t="e">
        <f aca="false" t="array" ref="AE5574:AK5574">_xlfn.torow(_xlfn.unique(_xlfn._xlws.filter(cat_table[Subsector],$E5574=cat_table[Sector],"")))</f>
        <v>#NAME?</v>
      </c>
      <c r="AF5574" s="94" t="e">
        <v>#NAME?</v>
      </c>
      <c r="AG5574" s="94" t="e">
        <v>#NAME?</v>
      </c>
      <c r="AH5574" s="94" t="e">
        <v>#NAME?</v>
      </c>
      <c r="AI5574" s="94" t="e">
        <v>#NAME?</v>
      </c>
      <c r="AJ5574" s="94" t="e">
        <v>#NAME?</v>
      </c>
      <c r="AK5574" s="94" t="e">
        <v>#NAME?</v>
      </c>
      <c r="AO5574" s="94" t="e">
        <f aca="false" t="array" ref="AO5574:AT5574">_xlfn.torow(_xlfn.unique(_xlfn._xlws.filter(cat_table[Sub-subsector],($E5574=cat_table[Sector])*($F5574=cat_table[Subsector]),"")))</f>
        <v>#NAME?</v>
      </c>
      <c r="AP5574" s="94" t="e">
        <v>#NAME?</v>
      </c>
      <c r="AQ5574" s="94" t="e">
        <v>#NAME?</v>
      </c>
      <c r="AR5574" s="94" t="e">
        <v>#NAME?</v>
      </c>
      <c r="AS5574" s="94" t="e">
        <v>#NAME?</v>
      </c>
      <c r="AT5574" s="94" t="e">
        <v>#NAME?</v>
      </c>
    </row>
    <row r="5575" customFormat="false" ht="15" hidden="false" customHeight="true" outlineLevel="0" collapsed="false">
      <c r="A5575" s="20" t="s">
        <v>16626</v>
      </c>
      <c r="B5575" s="20" t="str">
        <f aca="false">INDEX(Table2[], MATCH(L5575, Location_ID!$D$2:$D$3098, 0), 1)</f>
        <v>b63cda3d-63f8-4a2e-a175-c5e4993096d1</v>
      </c>
      <c r="C5575" s="20" t="s">
        <v>1585</v>
      </c>
      <c r="D5575" s="230" t="s">
        <v>354</v>
      </c>
      <c r="E5575" s="20" t="s">
        <v>7134</v>
      </c>
      <c r="F5575" s="20" t="s">
        <v>7135</v>
      </c>
      <c r="G5575" s="20" t="s">
        <v>7591</v>
      </c>
      <c r="H5575" s="20"/>
      <c r="I5575" s="20" t="s">
        <v>15917</v>
      </c>
      <c r="J5575" s="20" t="s">
        <v>15932</v>
      </c>
      <c r="K5575" s="20" t="s">
        <v>7109</v>
      </c>
      <c r="L5575" s="20" t="s">
        <v>4503</v>
      </c>
      <c r="M5575" s="20" t="s">
        <v>7116</v>
      </c>
      <c r="N5575" s="20" t="s">
        <v>15902</v>
      </c>
      <c r="O5575" s="20" t="s">
        <v>15932</v>
      </c>
      <c r="P5575" s="201" t="n">
        <v>43730</v>
      </c>
      <c r="Q5575" s="201" t="n">
        <v>43763</v>
      </c>
      <c r="R5575" s="20" t="n">
        <v>1</v>
      </c>
      <c r="S5575" s="20" t="s">
        <v>7130</v>
      </c>
      <c r="T5575" s="20" t="n">
        <v>24.82805633</v>
      </c>
      <c r="U5575" s="20" t="n">
        <v>14.32145319</v>
      </c>
      <c r="V5575" s="20" t="n">
        <v>35.33465947</v>
      </c>
      <c r="W5575" s="20" t="s">
        <v>11510</v>
      </c>
      <c r="X5575" s="35"/>
      <c r="Y5575" s="35" t="n">
        <v>0</v>
      </c>
      <c r="Z5575" s="35" t="n">
        <v>1</v>
      </c>
      <c r="AE5575" s="94" t="e">
        <f aca="false" t="array" ref="AE5575:AK5575">_xlfn.torow(_xlfn.unique(_xlfn._xlws.filter(cat_table[Subsector],$E5575=cat_table[Sector],"")))</f>
        <v>#NAME?</v>
      </c>
      <c r="AF5575" s="94" t="e">
        <v>#NAME?</v>
      </c>
      <c r="AG5575" s="94" t="e">
        <v>#NAME?</v>
      </c>
      <c r="AH5575" s="94" t="e">
        <v>#NAME?</v>
      </c>
      <c r="AI5575" s="94" t="e">
        <v>#NAME?</v>
      </c>
      <c r="AJ5575" s="94" t="e">
        <v>#NAME?</v>
      </c>
      <c r="AK5575" s="94" t="e">
        <v>#NAME?</v>
      </c>
      <c r="AO5575" s="94" t="e">
        <f aca="false" t="array" ref="AO5575:AT5575">_xlfn.torow(_xlfn.unique(_xlfn._xlws.filter(cat_table[Sub-subsector],($E5575=cat_table[Sector])*($F5575=cat_table[Subsector]),"")))</f>
        <v>#NAME?</v>
      </c>
      <c r="AP5575" s="94" t="e">
        <v>#NAME?</v>
      </c>
      <c r="AQ5575" s="94" t="e">
        <v>#NAME?</v>
      </c>
      <c r="AR5575" s="94" t="e">
        <v>#NAME?</v>
      </c>
      <c r="AS5575" s="94" t="e">
        <v>#NAME?</v>
      </c>
      <c r="AT5575" s="94" t="e">
        <v>#NAME?</v>
      </c>
    </row>
    <row r="5576" customFormat="false" ht="15" hidden="false" customHeight="true" outlineLevel="0" collapsed="false">
      <c r="A5576" s="20" t="s">
        <v>16627</v>
      </c>
      <c r="B5576" s="20" t="str">
        <f aca="false">INDEX(Table2[], MATCH(L5576, Location_ID!$D$2:$D$3098, 0), 1)</f>
        <v>5fbac8d3-164b-4688-86ff-1a33fc8a6fe5</v>
      </c>
      <c r="C5576" s="20" t="s">
        <v>1585</v>
      </c>
      <c r="D5576" s="230" t="s">
        <v>354</v>
      </c>
      <c r="E5576" s="20" t="s">
        <v>7134</v>
      </c>
      <c r="F5576" s="20" t="s">
        <v>7135</v>
      </c>
      <c r="G5576" s="20" t="s">
        <v>7591</v>
      </c>
      <c r="H5576" s="20"/>
      <c r="I5576" s="20" t="s">
        <v>15917</v>
      </c>
      <c r="J5576" s="20" t="s">
        <v>15932</v>
      </c>
      <c r="K5576" s="20" t="s">
        <v>7109</v>
      </c>
      <c r="L5576" s="20" t="s">
        <v>4505</v>
      </c>
      <c r="M5576" s="20" t="s">
        <v>7116</v>
      </c>
      <c r="N5576" s="20" t="s">
        <v>15902</v>
      </c>
      <c r="O5576" s="20" t="s">
        <v>15932</v>
      </c>
      <c r="P5576" s="201" t="n">
        <v>43730</v>
      </c>
      <c r="Q5576" s="201" t="n">
        <v>43763</v>
      </c>
      <c r="R5576" s="20" t="n">
        <v>1</v>
      </c>
      <c r="S5576" s="20" t="s">
        <v>7130</v>
      </c>
      <c r="T5576" s="20" t="n">
        <v>69.77962958</v>
      </c>
      <c r="U5576" s="20" t="n">
        <v>47.42258367</v>
      </c>
      <c r="V5576" s="20" t="n">
        <v>92.13667549</v>
      </c>
      <c r="W5576" s="20" t="s">
        <v>11510</v>
      </c>
      <c r="X5576" s="35"/>
      <c r="Y5576" s="35" t="n">
        <v>0</v>
      </c>
      <c r="Z5576" s="35" t="n">
        <v>1</v>
      </c>
      <c r="AE5576" s="94" t="e">
        <f aca="false" t="array" ref="AE5576:AK5576">_xlfn.torow(_xlfn.unique(_xlfn._xlws.filter(cat_table[Subsector],$E5576=cat_table[Sector],"")))</f>
        <v>#NAME?</v>
      </c>
      <c r="AF5576" s="94" t="e">
        <v>#NAME?</v>
      </c>
      <c r="AG5576" s="94" t="e">
        <v>#NAME?</v>
      </c>
      <c r="AH5576" s="94" t="e">
        <v>#NAME?</v>
      </c>
      <c r="AI5576" s="94" t="e">
        <v>#NAME?</v>
      </c>
      <c r="AJ5576" s="94" t="e">
        <v>#NAME?</v>
      </c>
      <c r="AK5576" s="94" t="e">
        <v>#NAME?</v>
      </c>
      <c r="AO5576" s="94" t="e">
        <f aca="false" t="array" ref="AO5576:AT5576">_xlfn.torow(_xlfn.unique(_xlfn._xlws.filter(cat_table[Sub-subsector],($E5576=cat_table[Sector])*($F5576=cat_table[Subsector]),"")))</f>
        <v>#NAME?</v>
      </c>
      <c r="AP5576" s="94" t="e">
        <v>#NAME?</v>
      </c>
      <c r="AQ5576" s="94" t="e">
        <v>#NAME?</v>
      </c>
      <c r="AR5576" s="94" t="e">
        <v>#NAME?</v>
      </c>
      <c r="AS5576" s="94" t="e">
        <v>#NAME?</v>
      </c>
      <c r="AT5576" s="94" t="e">
        <v>#NAME?</v>
      </c>
    </row>
    <row r="5577" customFormat="false" ht="15" hidden="false" customHeight="true" outlineLevel="0" collapsed="false">
      <c r="A5577" s="20" t="s">
        <v>16628</v>
      </c>
      <c r="B5577" s="20" t="str">
        <f aca="false">INDEX(Table2[], MATCH(L5577, Location_ID!$D$2:$D$3098, 0), 1)</f>
        <v>b058da30-74da-4669-98c4-c47ea4536c35</v>
      </c>
      <c r="C5577" s="20" t="s">
        <v>1585</v>
      </c>
      <c r="D5577" s="230" t="s">
        <v>354</v>
      </c>
      <c r="E5577" s="20" t="s">
        <v>7134</v>
      </c>
      <c r="F5577" s="20" t="s">
        <v>7135</v>
      </c>
      <c r="G5577" s="20" t="s">
        <v>7591</v>
      </c>
      <c r="H5577" s="20"/>
      <c r="I5577" s="20" t="s">
        <v>15917</v>
      </c>
      <c r="J5577" s="20" t="s">
        <v>15927</v>
      </c>
      <c r="K5577" s="20" t="s">
        <v>7109</v>
      </c>
      <c r="L5577" s="20" t="s">
        <v>4507</v>
      </c>
      <c r="M5577" s="20" t="s">
        <v>7116</v>
      </c>
      <c r="N5577" s="20" t="s">
        <v>15902</v>
      </c>
      <c r="O5577" s="20" t="s">
        <v>15927</v>
      </c>
      <c r="P5577" s="201" t="n">
        <v>43730</v>
      </c>
      <c r="Q5577" s="201" t="n">
        <v>43763</v>
      </c>
      <c r="R5577" s="20" t="n">
        <v>1</v>
      </c>
      <c r="S5577" s="20" t="s">
        <v>7130</v>
      </c>
      <c r="T5577" s="20" t="n">
        <v>41.16015398</v>
      </c>
      <c r="U5577" s="20" t="n">
        <v>33.05862639</v>
      </c>
      <c r="V5577" s="20" t="n">
        <v>49.26168157</v>
      </c>
      <c r="W5577" s="20" t="s">
        <v>11510</v>
      </c>
      <c r="X5577" s="35"/>
      <c r="Y5577" s="35" t="n">
        <v>0</v>
      </c>
      <c r="Z5577" s="35" t="n">
        <v>1</v>
      </c>
      <c r="AE5577" s="94" t="e">
        <f aca="false" t="array" ref="AE5577:AK5577">_xlfn.torow(_xlfn.unique(_xlfn._xlws.filter(cat_table[Subsector],$E5577=cat_table[Sector],"")))</f>
        <v>#NAME?</v>
      </c>
      <c r="AF5577" s="94" t="e">
        <v>#NAME?</v>
      </c>
      <c r="AG5577" s="94" t="e">
        <v>#NAME?</v>
      </c>
      <c r="AH5577" s="94" t="e">
        <v>#NAME?</v>
      </c>
      <c r="AI5577" s="94" t="e">
        <v>#NAME?</v>
      </c>
      <c r="AJ5577" s="94" t="e">
        <v>#NAME?</v>
      </c>
      <c r="AK5577" s="94" t="e">
        <v>#NAME?</v>
      </c>
      <c r="AO5577" s="94" t="e">
        <f aca="false" t="array" ref="AO5577:AT5577">_xlfn.torow(_xlfn.unique(_xlfn._xlws.filter(cat_table[Sub-subsector],($E5577=cat_table[Sector])*($F5577=cat_table[Subsector]),"")))</f>
        <v>#NAME?</v>
      </c>
      <c r="AP5577" s="94" t="e">
        <v>#NAME?</v>
      </c>
      <c r="AQ5577" s="94" t="e">
        <v>#NAME?</v>
      </c>
      <c r="AR5577" s="94" t="e">
        <v>#NAME?</v>
      </c>
      <c r="AS5577" s="94" t="e">
        <v>#NAME?</v>
      </c>
      <c r="AT5577" s="94" t="e">
        <v>#NAME?</v>
      </c>
    </row>
    <row r="5578" customFormat="false" ht="15" hidden="false" customHeight="true" outlineLevel="0" collapsed="false">
      <c r="A5578" s="20" t="s">
        <v>16629</v>
      </c>
      <c r="B5578" s="20" t="str">
        <f aca="false">INDEX(Table2[], MATCH(L5578, Location_ID!$D$2:$D$3098, 0), 1)</f>
        <v>fe85f735-36ad-4248-838d-0cc42e65c7f4</v>
      </c>
      <c r="C5578" s="20" t="s">
        <v>1585</v>
      </c>
      <c r="D5578" s="230" t="s">
        <v>354</v>
      </c>
      <c r="E5578" s="20" t="s">
        <v>7134</v>
      </c>
      <c r="F5578" s="20" t="s">
        <v>7135</v>
      </c>
      <c r="G5578" s="20" t="s">
        <v>7591</v>
      </c>
      <c r="H5578" s="20"/>
      <c r="I5578" s="20" t="s">
        <v>15917</v>
      </c>
      <c r="J5578" s="20" t="s">
        <v>15925</v>
      </c>
      <c r="K5578" s="20" t="s">
        <v>7109</v>
      </c>
      <c r="L5578" s="20" t="s">
        <v>4509</v>
      </c>
      <c r="M5578" s="20" t="s">
        <v>7116</v>
      </c>
      <c r="N5578" s="20" t="s">
        <v>15902</v>
      </c>
      <c r="O5578" s="20" t="s">
        <v>15925</v>
      </c>
      <c r="P5578" s="201" t="n">
        <v>43730</v>
      </c>
      <c r="Q5578" s="201" t="n">
        <v>43763</v>
      </c>
      <c r="R5578" s="20" t="n">
        <v>1</v>
      </c>
      <c r="S5578" s="20" t="s">
        <v>7130</v>
      </c>
      <c r="T5578" s="20" t="n">
        <v>1027.734925</v>
      </c>
      <c r="U5578" s="20" t="n">
        <v>801.9611402</v>
      </c>
      <c r="V5578" s="20" t="n">
        <v>1253.5087098</v>
      </c>
      <c r="W5578" s="20" t="s">
        <v>11510</v>
      </c>
      <c r="X5578" s="35"/>
      <c r="Y5578" s="35" t="n">
        <v>0</v>
      </c>
      <c r="Z5578" s="35" t="n">
        <v>1</v>
      </c>
      <c r="AE5578" s="94" t="e">
        <f aca="false" t="array" ref="AE5578:AK5578">_xlfn.torow(_xlfn.unique(_xlfn._xlws.filter(cat_table[Subsector],$E5578=cat_table[Sector],"")))</f>
        <v>#NAME?</v>
      </c>
      <c r="AF5578" s="94" t="e">
        <v>#NAME?</v>
      </c>
      <c r="AG5578" s="94" t="e">
        <v>#NAME?</v>
      </c>
      <c r="AH5578" s="94" t="e">
        <v>#NAME?</v>
      </c>
      <c r="AI5578" s="94" t="e">
        <v>#NAME?</v>
      </c>
      <c r="AJ5578" s="94" t="e">
        <v>#NAME?</v>
      </c>
      <c r="AK5578" s="94" t="e">
        <v>#NAME?</v>
      </c>
      <c r="AO5578" s="94" t="e">
        <f aca="false" t="array" ref="AO5578:AT5578">_xlfn.torow(_xlfn.unique(_xlfn._xlws.filter(cat_table[Sub-subsector],($E5578=cat_table[Sector])*($F5578=cat_table[Subsector]),"")))</f>
        <v>#NAME?</v>
      </c>
      <c r="AP5578" s="94" t="e">
        <v>#NAME?</v>
      </c>
      <c r="AQ5578" s="94" t="e">
        <v>#NAME?</v>
      </c>
      <c r="AR5578" s="94" t="e">
        <v>#NAME?</v>
      </c>
      <c r="AS5578" s="94" t="e">
        <v>#NAME?</v>
      </c>
      <c r="AT5578" s="94" t="e">
        <v>#NAME?</v>
      </c>
    </row>
    <row r="5579" customFormat="false" ht="15" hidden="false" customHeight="true" outlineLevel="0" collapsed="false">
      <c r="A5579" s="20" t="s">
        <v>16630</v>
      </c>
      <c r="B5579" s="20" t="str">
        <f aca="false">INDEX(Table2[], MATCH(L5579, Location_ID!$D$2:$D$3098, 0), 1)</f>
        <v>62c8fd42-eca0-490c-8c30-3747c3db7eef</v>
      </c>
      <c r="C5579" s="20" t="s">
        <v>1585</v>
      </c>
      <c r="D5579" s="230" t="s">
        <v>354</v>
      </c>
      <c r="E5579" s="20" t="s">
        <v>7134</v>
      </c>
      <c r="F5579" s="20" t="s">
        <v>7135</v>
      </c>
      <c r="G5579" s="20" t="s">
        <v>7591</v>
      </c>
      <c r="H5579" s="20"/>
      <c r="I5579" s="20" t="s">
        <v>15917</v>
      </c>
      <c r="J5579" s="20" t="s">
        <v>15918</v>
      </c>
      <c r="K5579" s="20" t="s">
        <v>7109</v>
      </c>
      <c r="L5579" s="20" t="s">
        <v>4511</v>
      </c>
      <c r="M5579" s="20" t="s">
        <v>7116</v>
      </c>
      <c r="N5579" s="20" t="s">
        <v>15902</v>
      </c>
      <c r="O5579" s="20" t="s">
        <v>15918</v>
      </c>
      <c r="P5579" s="201" t="n">
        <v>43730</v>
      </c>
      <c r="Q5579" s="201" t="n">
        <v>43763</v>
      </c>
      <c r="R5579" s="20" t="n">
        <v>1</v>
      </c>
      <c r="S5579" s="20" t="s">
        <v>7130</v>
      </c>
      <c r="T5579" s="20" t="n">
        <v>78.79644397</v>
      </c>
      <c r="U5579" s="20" t="n">
        <v>69.518758788</v>
      </c>
      <c r="V5579" s="20" t="n">
        <v>88.074129152</v>
      </c>
      <c r="W5579" s="20" t="s">
        <v>11510</v>
      </c>
      <c r="X5579" s="35"/>
      <c r="Y5579" s="35" t="n">
        <v>0</v>
      </c>
      <c r="Z5579" s="35" t="n">
        <v>1</v>
      </c>
      <c r="AE5579" s="94" t="e">
        <f aca="false" t="array" ref="AE5579:AK5579">_xlfn.torow(_xlfn.unique(_xlfn._xlws.filter(cat_table[Subsector],$E5579=cat_table[Sector],"")))</f>
        <v>#NAME?</v>
      </c>
      <c r="AF5579" s="94" t="e">
        <v>#NAME?</v>
      </c>
      <c r="AG5579" s="94" t="e">
        <v>#NAME?</v>
      </c>
      <c r="AH5579" s="94" t="e">
        <v>#NAME?</v>
      </c>
      <c r="AI5579" s="94" t="e">
        <v>#NAME?</v>
      </c>
      <c r="AJ5579" s="94" t="e">
        <v>#NAME?</v>
      </c>
      <c r="AK5579" s="94" t="e">
        <v>#NAME?</v>
      </c>
      <c r="AO5579" s="94" t="e">
        <f aca="false" t="array" ref="AO5579:AT5579">_xlfn.torow(_xlfn.unique(_xlfn._xlws.filter(cat_table[Sub-subsector],($E5579=cat_table[Sector])*($F5579=cat_table[Subsector]),"")))</f>
        <v>#NAME?</v>
      </c>
      <c r="AP5579" s="94" t="e">
        <v>#NAME?</v>
      </c>
      <c r="AQ5579" s="94" t="e">
        <v>#NAME?</v>
      </c>
      <c r="AR5579" s="94" t="e">
        <v>#NAME?</v>
      </c>
      <c r="AS5579" s="94" t="e">
        <v>#NAME?</v>
      </c>
      <c r="AT5579" s="94" t="e">
        <v>#NAME?</v>
      </c>
    </row>
    <row r="5580" customFormat="false" ht="15" hidden="false" customHeight="true" outlineLevel="0" collapsed="false">
      <c r="A5580" s="20" t="s">
        <v>16631</v>
      </c>
      <c r="B5580" s="20" t="str">
        <f aca="false">INDEX(Table2[], MATCH(L5580, Location_ID!$D$2:$D$3098, 0), 1)</f>
        <v>90953eaf-7243-4335-a758-71b3d531c52d</v>
      </c>
      <c r="C5580" s="20" t="s">
        <v>1585</v>
      </c>
      <c r="D5580" s="230" t="s">
        <v>354</v>
      </c>
      <c r="E5580" s="20" t="s">
        <v>7134</v>
      </c>
      <c r="F5580" s="20" t="s">
        <v>7135</v>
      </c>
      <c r="G5580" s="20" t="s">
        <v>7591</v>
      </c>
      <c r="H5580" s="20"/>
      <c r="I5580" s="20" t="s">
        <v>15917</v>
      </c>
      <c r="J5580" s="20" t="s">
        <v>15922</v>
      </c>
      <c r="K5580" s="20" t="s">
        <v>7109</v>
      </c>
      <c r="L5580" s="20" t="s">
        <v>4513</v>
      </c>
      <c r="M5580" s="20" t="s">
        <v>7116</v>
      </c>
      <c r="N5580" s="20" t="s">
        <v>15902</v>
      </c>
      <c r="O5580" s="20" t="s">
        <v>15922</v>
      </c>
      <c r="P5580" s="201" t="n">
        <v>43730</v>
      </c>
      <c r="Q5580" s="201" t="n">
        <v>43763</v>
      </c>
      <c r="R5580" s="20" t="n">
        <v>1</v>
      </c>
      <c r="S5580" s="20" t="s">
        <v>7130</v>
      </c>
      <c r="T5580" s="20" t="n">
        <v>98.74421112</v>
      </c>
      <c r="U5580" s="20" t="n">
        <v>52.2864291</v>
      </c>
      <c r="V5580" s="20" t="n">
        <v>145.20199314</v>
      </c>
      <c r="W5580" s="20" t="s">
        <v>11510</v>
      </c>
      <c r="X5580" s="35"/>
      <c r="Y5580" s="35" t="n">
        <v>0</v>
      </c>
      <c r="Z5580" s="35" t="n">
        <v>1</v>
      </c>
      <c r="AE5580" s="94" t="e">
        <f aca="false" t="array" ref="AE5580:AK5580">_xlfn.torow(_xlfn.unique(_xlfn._xlws.filter(cat_table[Subsector],$E5580=cat_table[Sector],"")))</f>
        <v>#NAME?</v>
      </c>
      <c r="AF5580" s="94" t="e">
        <v>#NAME?</v>
      </c>
      <c r="AG5580" s="94" t="e">
        <v>#NAME?</v>
      </c>
      <c r="AH5580" s="94" t="e">
        <v>#NAME?</v>
      </c>
      <c r="AI5580" s="94" t="e">
        <v>#NAME?</v>
      </c>
      <c r="AJ5580" s="94" t="e">
        <v>#NAME?</v>
      </c>
      <c r="AK5580" s="94" t="e">
        <v>#NAME?</v>
      </c>
      <c r="AO5580" s="94" t="e">
        <f aca="false" t="array" ref="AO5580:AT5580">_xlfn.torow(_xlfn.unique(_xlfn._xlws.filter(cat_table[Sub-subsector],($E5580=cat_table[Sector])*($F5580=cat_table[Subsector]),"")))</f>
        <v>#NAME?</v>
      </c>
      <c r="AP5580" s="94" t="e">
        <v>#NAME?</v>
      </c>
      <c r="AQ5580" s="94" t="e">
        <v>#NAME?</v>
      </c>
      <c r="AR5580" s="94" t="e">
        <v>#NAME?</v>
      </c>
      <c r="AS5580" s="94" t="e">
        <v>#NAME?</v>
      </c>
      <c r="AT5580" s="94" t="e">
        <v>#NAME?</v>
      </c>
    </row>
    <row r="5581" customFormat="false" ht="15" hidden="false" customHeight="true" outlineLevel="0" collapsed="false">
      <c r="A5581" s="20" t="s">
        <v>16632</v>
      </c>
      <c r="B5581" s="20" t="str">
        <f aca="false">INDEX(Table2[], MATCH(L5581, Location_ID!$D$2:$D$3098, 0), 1)</f>
        <v>f17702e8-7b7a-4bc4-9c12-4bce640a8f09</v>
      </c>
      <c r="C5581" s="20" t="s">
        <v>1585</v>
      </c>
      <c r="D5581" s="230" t="s">
        <v>354</v>
      </c>
      <c r="E5581" s="20" t="s">
        <v>7134</v>
      </c>
      <c r="F5581" s="20" t="s">
        <v>7135</v>
      </c>
      <c r="G5581" s="20" t="s">
        <v>7591</v>
      </c>
      <c r="H5581" s="20"/>
      <c r="I5581" s="20" t="s">
        <v>15917</v>
      </c>
      <c r="J5581" s="20" t="s">
        <v>15932</v>
      </c>
      <c r="K5581" s="20" t="s">
        <v>7109</v>
      </c>
      <c r="L5581" s="20" t="s">
        <v>4515</v>
      </c>
      <c r="M5581" s="20" t="s">
        <v>7116</v>
      </c>
      <c r="N5581" s="20" t="s">
        <v>15902</v>
      </c>
      <c r="O5581" s="20" t="s">
        <v>15932</v>
      </c>
      <c r="P5581" s="201" t="n">
        <v>43730</v>
      </c>
      <c r="Q5581" s="201" t="n">
        <v>43763</v>
      </c>
      <c r="R5581" s="20" t="n">
        <v>1</v>
      </c>
      <c r="S5581" s="20" t="s">
        <v>7130</v>
      </c>
      <c r="T5581" s="20" t="n">
        <v>167.7529835</v>
      </c>
      <c r="U5581" s="20" t="n">
        <v>132.1027848</v>
      </c>
      <c r="V5581" s="20" t="n">
        <v>203.4031822</v>
      </c>
      <c r="W5581" s="20" t="s">
        <v>11510</v>
      </c>
      <c r="X5581" s="35"/>
      <c r="Y5581" s="35" t="n">
        <v>0</v>
      </c>
      <c r="Z5581" s="35" t="n">
        <v>1</v>
      </c>
      <c r="AE5581" s="94" t="e">
        <f aca="false" t="array" ref="AE5581:AK5581">_xlfn.torow(_xlfn.unique(_xlfn._xlws.filter(cat_table[Subsector],$E5581=cat_table[Sector],"")))</f>
        <v>#NAME?</v>
      </c>
      <c r="AF5581" s="94" t="e">
        <v>#NAME?</v>
      </c>
      <c r="AG5581" s="94" t="e">
        <v>#NAME?</v>
      </c>
      <c r="AH5581" s="94" t="e">
        <v>#NAME?</v>
      </c>
      <c r="AI5581" s="94" t="e">
        <v>#NAME?</v>
      </c>
      <c r="AJ5581" s="94" t="e">
        <v>#NAME?</v>
      </c>
      <c r="AK5581" s="94" t="e">
        <v>#NAME?</v>
      </c>
      <c r="AO5581" s="94" t="e">
        <f aca="false" t="array" ref="AO5581:AT5581">_xlfn.torow(_xlfn.unique(_xlfn._xlws.filter(cat_table[Sub-subsector],($E5581=cat_table[Sector])*($F5581=cat_table[Subsector]),"")))</f>
        <v>#NAME?</v>
      </c>
      <c r="AP5581" s="94" t="e">
        <v>#NAME?</v>
      </c>
      <c r="AQ5581" s="94" t="e">
        <v>#NAME?</v>
      </c>
      <c r="AR5581" s="94" t="e">
        <v>#NAME?</v>
      </c>
      <c r="AS5581" s="94" t="e">
        <v>#NAME?</v>
      </c>
      <c r="AT5581" s="94" t="e">
        <v>#NAME?</v>
      </c>
    </row>
    <row r="5582" customFormat="false" ht="15" hidden="false" customHeight="true" outlineLevel="0" collapsed="false">
      <c r="A5582" s="20" t="s">
        <v>16633</v>
      </c>
      <c r="B5582" s="20" t="str">
        <f aca="false">INDEX(Table2[], MATCH(L5582, Location_ID!$D$2:$D$3098, 0), 1)</f>
        <v>ffd7d0d2-352f-42f8-ab58-ee06797d28a3</v>
      </c>
      <c r="C5582" s="20" t="s">
        <v>1585</v>
      </c>
      <c r="D5582" s="230" t="s">
        <v>354</v>
      </c>
      <c r="E5582" s="20" t="s">
        <v>7134</v>
      </c>
      <c r="F5582" s="20" t="s">
        <v>7135</v>
      </c>
      <c r="G5582" s="20" t="s">
        <v>7591</v>
      </c>
      <c r="H5582" s="20"/>
      <c r="I5582" s="20" t="s">
        <v>15917</v>
      </c>
      <c r="J5582" s="20" t="s">
        <v>15922</v>
      </c>
      <c r="K5582" s="20" t="s">
        <v>7109</v>
      </c>
      <c r="L5582" s="20" t="s">
        <v>4517</v>
      </c>
      <c r="M5582" s="20" t="s">
        <v>7116</v>
      </c>
      <c r="N5582" s="20" t="s">
        <v>15902</v>
      </c>
      <c r="O5582" s="20" t="s">
        <v>15922</v>
      </c>
      <c r="P5582" s="201" t="n">
        <v>43730</v>
      </c>
      <c r="Q5582" s="201" t="n">
        <v>43763</v>
      </c>
      <c r="R5582" s="20" t="n">
        <v>1</v>
      </c>
      <c r="S5582" s="20" t="s">
        <v>7130</v>
      </c>
      <c r="T5582" s="20" t="n">
        <v>208.6258732</v>
      </c>
      <c r="U5582" s="20" t="n">
        <v>83.0268526</v>
      </c>
      <c r="V5582" s="20" t="n">
        <v>334.2248938</v>
      </c>
      <c r="W5582" s="20" t="s">
        <v>11510</v>
      </c>
      <c r="X5582" s="35"/>
      <c r="Y5582" s="35" t="n">
        <v>0</v>
      </c>
      <c r="Z5582" s="35" t="n">
        <v>1</v>
      </c>
      <c r="AE5582" s="94" t="e">
        <f aca="false" t="array" ref="AE5582:AK5582">_xlfn.torow(_xlfn.unique(_xlfn._xlws.filter(cat_table[Subsector],$E5582=cat_table[Sector],"")))</f>
        <v>#NAME?</v>
      </c>
      <c r="AF5582" s="94" t="e">
        <v>#NAME?</v>
      </c>
      <c r="AG5582" s="94" t="e">
        <v>#NAME?</v>
      </c>
      <c r="AH5582" s="94" t="e">
        <v>#NAME?</v>
      </c>
      <c r="AI5582" s="94" t="e">
        <v>#NAME?</v>
      </c>
      <c r="AJ5582" s="94" t="e">
        <v>#NAME?</v>
      </c>
      <c r="AK5582" s="94" t="e">
        <v>#NAME?</v>
      </c>
      <c r="AO5582" s="94" t="e">
        <f aca="false" t="array" ref="AO5582:AT5582">_xlfn.torow(_xlfn.unique(_xlfn._xlws.filter(cat_table[Sub-subsector],($E5582=cat_table[Sector])*($F5582=cat_table[Subsector]),"")))</f>
        <v>#NAME?</v>
      </c>
      <c r="AP5582" s="94" t="e">
        <v>#NAME?</v>
      </c>
      <c r="AQ5582" s="94" t="e">
        <v>#NAME?</v>
      </c>
      <c r="AR5582" s="94" t="e">
        <v>#NAME?</v>
      </c>
      <c r="AS5582" s="94" t="e">
        <v>#NAME?</v>
      </c>
      <c r="AT5582" s="94" t="e">
        <v>#NAME?</v>
      </c>
    </row>
    <row r="5583" customFormat="false" ht="15" hidden="false" customHeight="true" outlineLevel="0" collapsed="false">
      <c r="A5583" s="20" t="s">
        <v>16634</v>
      </c>
      <c r="B5583" s="20" t="str">
        <f aca="false">INDEX(Table2[], MATCH(L5583, Location_ID!$D$2:$D$3098, 0), 1)</f>
        <v>3ff6a9fd-4711-444e-92d8-ad00527fb57b</v>
      </c>
      <c r="C5583" s="20" t="s">
        <v>1585</v>
      </c>
      <c r="D5583" s="230" t="s">
        <v>354</v>
      </c>
      <c r="E5583" s="20" t="s">
        <v>7134</v>
      </c>
      <c r="F5583" s="20" t="s">
        <v>7135</v>
      </c>
      <c r="G5583" s="20" t="s">
        <v>7591</v>
      </c>
      <c r="H5583" s="20"/>
      <c r="I5583" s="20" t="s">
        <v>15917</v>
      </c>
      <c r="J5583" s="20" t="s">
        <v>15927</v>
      </c>
      <c r="K5583" s="20" t="s">
        <v>7109</v>
      </c>
      <c r="L5583" s="20" t="s">
        <v>4519</v>
      </c>
      <c r="M5583" s="20" t="s">
        <v>7116</v>
      </c>
      <c r="N5583" s="20" t="s">
        <v>15902</v>
      </c>
      <c r="O5583" s="20" t="s">
        <v>15927</v>
      </c>
      <c r="P5583" s="201" t="n">
        <v>43730</v>
      </c>
      <c r="Q5583" s="201" t="n">
        <v>43763</v>
      </c>
      <c r="R5583" s="20" t="n">
        <v>1</v>
      </c>
      <c r="S5583" s="20" t="s">
        <v>7130</v>
      </c>
      <c r="T5583" s="20" t="n">
        <v>92.42496677</v>
      </c>
      <c r="U5583" s="20" t="n">
        <v>79.2038432</v>
      </c>
      <c r="V5583" s="20" t="n">
        <v>105.64609034</v>
      </c>
      <c r="W5583" s="20" t="s">
        <v>11510</v>
      </c>
      <c r="X5583" s="35"/>
      <c r="Y5583" s="35" t="n">
        <v>0</v>
      </c>
      <c r="Z5583" s="35" t="n">
        <v>1</v>
      </c>
      <c r="AE5583" s="94" t="e">
        <f aca="false" t="array" ref="AE5583:AK5583">_xlfn.torow(_xlfn.unique(_xlfn._xlws.filter(cat_table[Subsector],$E5583=cat_table[Sector],"")))</f>
        <v>#NAME?</v>
      </c>
      <c r="AF5583" s="94" t="e">
        <v>#NAME?</v>
      </c>
      <c r="AG5583" s="94" t="e">
        <v>#NAME?</v>
      </c>
      <c r="AH5583" s="94" t="e">
        <v>#NAME?</v>
      </c>
      <c r="AI5583" s="94" t="e">
        <v>#NAME?</v>
      </c>
      <c r="AJ5583" s="94" t="e">
        <v>#NAME?</v>
      </c>
      <c r="AK5583" s="94" t="e">
        <v>#NAME?</v>
      </c>
      <c r="AO5583" s="94" t="e">
        <f aca="false" t="array" ref="AO5583:AT5583">_xlfn.torow(_xlfn.unique(_xlfn._xlws.filter(cat_table[Sub-subsector],($E5583=cat_table[Sector])*($F5583=cat_table[Subsector]),"")))</f>
        <v>#NAME?</v>
      </c>
      <c r="AP5583" s="94" t="e">
        <v>#NAME?</v>
      </c>
      <c r="AQ5583" s="94" t="e">
        <v>#NAME?</v>
      </c>
      <c r="AR5583" s="94" t="e">
        <v>#NAME?</v>
      </c>
      <c r="AS5583" s="94" t="e">
        <v>#NAME?</v>
      </c>
      <c r="AT5583" s="94" t="e">
        <v>#NAME?</v>
      </c>
    </row>
    <row r="5584" customFormat="false" ht="15" hidden="false" customHeight="true" outlineLevel="0" collapsed="false">
      <c r="A5584" s="20" t="s">
        <v>16635</v>
      </c>
      <c r="B5584" s="20" t="str">
        <f aca="false">INDEX(Table2[], MATCH(L5584, Location_ID!$D$2:$D$3098, 0), 1)</f>
        <v>2a015b35-fc43-4c81-9b6d-3a038a27efb3</v>
      </c>
      <c r="C5584" s="20" t="s">
        <v>1585</v>
      </c>
      <c r="D5584" s="230" t="s">
        <v>354</v>
      </c>
      <c r="E5584" s="20" t="s">
        <v>7134</v>
      </c>
      <c r="F5584" s="20" t="s">
        <v>7135</v>
      </c>
      <c r="G5584" s="20" t="s">
        <v>7591</v>
      </c>
      <c r="H5584" s="20"/>
      <c r="I5584" s="20" t="s">
        <v>15917</v>
      </c>
      <c r="J5584" s="20" t="s">
        <v>15927</v>
      </c>
      <c r="K5584" s="20" t="s">
        <v>7109</v>
      </c>
      <c r="L5584" s="20" t="s">
        <v>4521</v>
      </c>
      <c r="M5584" s="20" t="s">
        <v>7116</v>
      </c>
      <c r="N5584" s="20" t="s">
        <v>15902</v>
      </c>
      <c r="O5584" s="20" t="s">
        <v>15927</v>
      </c>
      <c r="P5584" s="201" t="n">
        <v>43730</v>
      </c>
      <c r="Q5584" s="201" t="n">
        <v>43763</v>
      </c>
      <c r="R5584" s="20" t="n">
        <v>1</v>
      </c>
      <c r="S5584" s="20" t="s">
        <v>7130</v>
      </c>
      <c r="T5584" s="20" t="n">
        <v>91.96909105</v>
      </c>
      <c r="U5584" s="20" t="n">
        <v>76.51422132</v>
      </c>
      <c r="V5584" s="20" t="n">
        <v>107.42396078</v>
      </c>
      <c r="W5584" s="20" t="s">
        <v>11510</v>
      </c>
      <c r="X5584" s="35"/>
      <c r="Y5584" s="35" t="n">
        <v>0</v>
      </c>
      <c r="Z5584" s="35" t="n">
        <v>1</v>
      </c>
      <c r="AE5584" s="94" t="e">
        <f aca="false" t="array" ref="AE5584:AK5584">_xlfn.torow(_xlfn.unique(_xlfn._xlws.filter(cat_table[Subsector],$E5584=cat_table[Sector],"")))</f>
        <v>#NAME?</v>
      </c>
      <c r="AF5584" s="94" t="e">
        <v>#NAME?</v>
      </c>
      <c r="AG5584" s="94" t="e">
        <v>#NAME?</v>
      </c>
      <c r="AH5584" s="94" t="e">
        <v>#NAME?</v>
      </c>
      <c r="AI5584" s="94" t="e">
        <v>#NAME?</v>
      </c>
      <c r="AJ5584" s="94" t="e">
        <v>#NAME?</v>
      </c>
      <c r="AK5584" s="94" t="e">
        <v>#NAME?</v>
      </c>
      <c r="AO5584" s="94" t="e">
        <f aca="false" t="array" ref="AO5584:AT5584">_xlfn.torow(_xlfn.unique(_xlfn._xlws.filter(cat_table[Sub-subsector],($E5584=cat_table[Sector])*($F5584=cat_table[Subsector]),"")))</f>
        <v>#NAME?</v>
      </c>
      <c r="AP5584" s="94" t="e">
        <v>#NAME?</v>
      </c>
      <c r="AQ5584" s="94" t="e">
        <v>#NAME?</v>
      </c>
      <c r="AR5584" s="94" t="e">
        <v>#NAME?</v>
      </c>
      <c r="AS5584" s="94" t="e">
        <v>#NAME?</v>
      </c>
      <c r="AT5584" s="94" t="e">
        <v>#NAME?</v>
      </c>
    </row>
    <row r="5585" customFormat="false" ht="15" hidden="false" customHeight="true" outlineLevel="0" collapsed="false">
      <c r="A5585" s="20" t="s">
        <v>16636</v>
      </c>
      <c r="B5585" s="20" t="str">
        <f aca="false">INDEX(Table2[], MATCH(L5585, Location_ID!$D$2:$D$3098, 0), 1)</f>
        <v>a23a8e31-668d-48db-a25f-d1d18cb27dad</v>
      </c>
      <c r="C5585" s="20" t="s">
        <v>1585</v>
      </c>
      <c r="D5585" s="230" t="s">
        <v>354</v>
      </c>
      <c r="E5585" s="20" t="s">
        <v>7134</v>
      </c>
      <c r="F5585" s="20" t="s">
        <v>7135</v>
      </c>
      <c r="G5585" s="20" t="s">
        <v>7591</v>
      </c>
      <c r="H5585" s="20"/>
      <c r="I5585" s="20" t="s">
        <v>15917</v>
      </c>
      <c r="J5585" s="20" t="s">
        <v>15922</v>
      </c>
      <c r="K5585" s="20" t="s">
        <v>7109</v>
      </c>
      <c r="L5585" s="20" t="s">
        <v>4523</v>
      </c>
      <c r="M5585" s="20" t="s">
        <v>7116</v>
      </c>
      <c r="N5585" s="20" t="s">
        <v>15902</v>
      </c>
      <c r="O5585" s="20" t="s">
        <v>15922</v>
      </c>
      <c r="P5585" s="201" t="n">
        <v>43730</v>
      </c>
      <c r="Q5585" s="201" t="n">
        <v>43763</v>
      </c>
      <c r="R5585" s="20" t="n">
        <v>1</v>
      </c>
      <c r="S5585" s="20" t="s">
        <v>7130</v>
      </c>
      <c r="T5585" s="20" t="n">
        <v>34.72428319</v>
      </c>
      <c r="U5585" s="20" t="n">
        <v>24.29941128</v>
      </c>
      <c r="V5585" s="20" t="n">
        <v>45.1491551</v>
      </c>
      <c r="W5585" s="20" t="s">
        <v>11510</v>
      </c>
      <c r="X5585" s="35"/>
      <c r="Y5585" s="35" t="n">
        <v>0</v>
      </c>
      <c r="Z5585" s="35" t="n">
        <v>1</v>
      </c>
      <c r="AE5585" s="94" t="e">
        <f aca="false" t="array" ref="AE5585:AK5585">_xlfn.torow(_xlfn.unique(_xlfn._xlws.filter(cat_table[Subsector],$E5585=cat_table[Sector],"")))</f>
        <v>#NAME?</v>
      </c>
      <c r="AF5585" s="94" t="e">
        <v>#NAME?</v>
      </c>
      <c r="AG5585" s="94" t="e">
        <v>#NAME?</v>
      </c>
      <c r="AH5585" s="94" t="e">
        <v>#NAME?</v>
      </c>
      <c r="AI5585" s="94" t="e">
        <v>#NAME?</v>
      </c>
      <c r="AJ5585" s="94" t="e">
        <v>#NAME?</v>
      </c>
      <c r="AK5585" s="94" t="e">
        <v>#NAME?</v>
      </c>
      <c r="AO5585" s="94" t="e">
        <f aca="false" t="array" ref="AO5585:AT5585">_xlfn.torow(_xlfn.unique(_xlfn._xlws.filter(cat_table[Sub-subsector],($E5585=cat_table[Sector])*($F5585=cat_table[Subsector]),"")))</f>
        <v>#NAME?</v>
      </c>
      <c r="AP5585" s="94" t="e">
        <v>#NAME?</v>
      </c>
      <c r="AQ5585" s="94" t="e">
        <v>#NAME?</v>
      </c>
      <c r="AR5585" s="94" t="e">
        <v>#NAME?</v>
      </c>
      <c r="AS5585" s="94" t="e">
        <v>#NAME?</v>
      </c>
      <c r="AT5585" s="94" t="e">
        <v>#NAME?</v>
      </c>
    </row>
    <row r="5586" customFormat="false" ht="15" hidden="false" customHeight="true" outlineLevel="0" collapsed="false">
      <c r="A5586" s="20" t="s">
        <v>16637</v>
      </c>
      <c r="B5586" s="20" t="str">
        <f aca="false">INDEX(Table2[], MATCH(L5586, Location_ID!$D$2:$D$3098, 0), 1)</f>
        <v>63fd169f-ce8a-40f2-a962-cbb2efcbe58a</v>
      </c>
      <c r="C5586" s="20" t="s">
        <v>1585</v>
      </c>
      <c r="D5586" s="230" t="s">
        <v>354</v>
      </c>
      <c r="E5586" s="20" t="s">
        <v>7134</v>
      </c>
      <c r="F5586" s="20" t="s">
        <v>7135</v>
      </c>
      <c r="G5586" s="20" t="s">
        <v>7591</v>
      </c>
      <c r="H5586" s="20"/>
      <c r="I5586" s="20" t="s">
        <v>15917</v>
      </c>
      <c r="J5586" s="20" t="s">
        <v>15922</v>
      </c>
      <c r="K5586" s="20" t="s">
        <v>7109</v>
      </c>
      <c r="L5586" s="20" t="s">
        <v>4525</v>
      </c>
      <c r="M5586" s="20" t="s">
        <v>7116</v>
      </c>
      <c r="N5586" s="20" t="s">
        <v>15902</v>
      </c>
      <c r="O5586" s="20" t="s">
        <v>15922</v>
      </c>
      <c r="P5586" s="201" t="n">
        <v>43730</v>
      </c>
      <c r="Q5586" s="201" t="n">
        <v>43763</v>
      </c>
      <c r="R5586" s="20" t="n">
        <v>1</v>
      </c>
      <c r="S5586" s="20" t="s">
        <v>7130</v>
      </c>
      <c r="T5586" s="20" t="n">
        <v>211.0039299</v>
      </c>
      <c r="U5586" s="20" t="n">
        <v>143.24853712</v>
      </c>
      <c r="V5586" s="20" t="n">
        <v>278.75932268</v>
      </c>
      <c r="W5586" s="20" t="s">
        <v>11510</v>
      </c>
      <c r="X5586" s="35"/>
      <c r="Y5586" s="35" t="n">
        <v>0</v>
      </c>
      <c r="Z5586" s="35" t="n">
        <v>1</v>
      </c>
      <c r="AE5586" s="94" t="e">
        <f aca="false" t="array" ref="AE5586:AK5586">_xlfn.torow(_xlfn.unique(_xlfn._xlws.filter(cat_table[Subsector],$E5586=cat_table[Sector],"")))</f>
        <v>#NAME?</v>
      </c>
      <c r="AF5586" s="94" t="e">
        <v>#NAME?</v>
      </c>
      <c r="AG5586" s="94" t="e">
        <v>#NAME?</v>
      </c>
      <c r="AH5586" s="94" t="e">
        <v>#NAME?</v>
      </c>
      <c r="AI5586" s="94" t="e">
        <v>#NAME?</v>
      </c>
      <c r="AJ5586" s="94" t="e">
        <v>#NAME?</v>
      </c>
      <c r="AK5586" s="94" t="e">
        <v>#NAME?</v>
      </c>
      <c r="AO5586" s="94" t="e">
        <f aca="false" t="array" ref="AO5586:AT5586">_xlfn.torow(_xlfn.unique(_xlfn._xlws.filter(cat_table[Sub-subsector],($E5586=cat_table[Sector])*($F5586=cat_table[Subsector]),"")))</f>
        <v>#NAME?</v>
      </c>
      <c r="AP5586" s="94" t="e">
        <v>#NAME?</v>
      </c>
      <c r="AQ5586" s="94" t="e">
        <v>#NAME?</v>
      </c>
      <c r="AR5586" s="94" t="e">
        <v>#NAME?</v>
      </c>
      <c r="AS5586" s="94" t="e">
        <v>#NAME?</v>
      </c>
      <c r="AT5586" s="94" t="e">
        <v>#NAME?</v>
      </c>
    </row>
    <row r="5587" customFormat="false" ht="15" hidden="false" customHeight="true" outlineLevel="0" collapsed="false">
      <c r="A5587" s="20" t="s">
        <v>16638</v>
      </c>
      <c r="B5587" s="20" t="str">
        <f aca="false">INDEX(Table2[], MATCH(L5587, Location_ID!$D$2:$D$3098, 0), 1)</f>
        <v>0aaae9dd-9ce7-4490-b7bd-c8bfafb68012</v>
      </c>
      <c r="C5587" s="20" t="s">
        <v>1585</v>
      </c>
      <c r="D5587" s="230" t="s">
        <v>354</v>
      </c>
      <c r="E5587" s="20" t="s">
        <v>7134</v>
      </c>
      <c r="F5587" s="20" t="s">
        <v>7135</v>
      </c>
      <c r="G5587" s="20" t="s">
        <v>7591</v>
      </c>
      <c r="H5587" s="20"/>
      <c r="I5587" s="20" t="s">
        <v>15917</v>
      </c>
      <c r="J5587" s="20" t="s">
        <v>15932</v>
      </c>
      <c r="K5587" s="20" t="s">
        <v>7109</v>
      </c>
      <c r="L5587" s="20" t="s">
        <v>4527</v>
      </c>
      <c r="M5587" s="20" t="s">
        <v>7116</v>
      </c>
      <c r="N5587" s="20" t="s">
        <v>15902</v>
      </c>
      <c r="O5587" s="20" t="s">
        <v>15932</v>
      </c>
      <c r="P5587" s="201" t="n">
        <v>43730</v>
      </c>
      <c r="Q5587" s="201" t="n">
        <v>43763</v>
      </c>
      <c r="R5587" s="20" t="n">
        <v>1</v>
      </c>
      <c r="S5587" s="20" t="s">
        <v>7130</v>
      </c>
      <c r="T5587" s="20" t="n">
        <v>40.66239817</v>
      </c>
      <c r="U5587" s="20" t="n">
        <v>26.38408477</v>
      </c>
      <c r="V5587" s="20" t="n">
        <v>54.94071157</v>
      </c>
      <c r="W5587" s="20" t="s">
        <v>11510</v>
      </c>
      <c r="X5587" s="35"/>
      <c r="Y5587" s="35" t="n">
        <v>0</v>
      </c>
      <c r="Z5587" s="35" t="n">
        <v>1</v>
      </c>
      <c r="AE5587" s="94" t="e">
        <f aca="false" t="array" ref="AE5587:AK5587">_xlfn.torow(_xlfn.unique(_xlfn._xlws.filter(cat_table[Subsector],$E5587=cat_table[Sector],"")))</f>
        <v>#NAME?</v>
      </c>
      <c r="AF5587" s="94" t="e">
        <v>#NAME?</v>
      </c>
      <c r="AG5587" s="94" t="e">
        <v>#NAME?</v>
      </c>
      <c r="AH5587" s="94" t="e">
        <v>#NAME?</v>
      </c>
      <c r="AI5587" s="94" t="e">
        <v>#NAME?</v>
      </c>
      <c r="AJ5587" s="94" t="e">
        <v>#NAME?</v>
      </c>
      <c r="AK5587" s="94" t="e">
        <v>#NAME?</v>
      </c>
      <c r="AO5587" s="94" t="e">
        <f aca="false" t="array" ref="AO5587:AT5587">_xlfn.torow(_xlfn.unique(_xlfn._xlws.filter(cat_table[Sub-subsector],($E5587=cat_table[Sector])*($F5587=cat_table[Subsector]),"")))</f>
        <v>#NAME?</v>
      </c>
      <c r="AP5587" s="94" t="e">
        <v>#NAME?</v>
      </c>
      <c r="AQ5587" s="94" t="e">
        <v>#NAME?</v>
      </c>
      <c r="AR5587" s="94" t="e">
        <v>#NAME?</v>
      </c>
      <c r="AS5587" s="94" t="e">
        <v>#NAME?</v>
      </c>
      <c r="AT5587" s="94" t="e">
        <v>#NAME?</v>
      </c>
    </row>
    <row r="5588" customFormat="false" ht="15" hidden="false" customHeight="true" outlineLevel="0" collapsed="false">
      <c r="A5588" s="20" t="s">
        <v>16639</v>
      </c>
      <c r="B5588" s="20" t="str">
        <f aca="false">INDEX(Table2[], MATCH(L5588, Location_ID!$D$2:$D$3098, 0), 1)</f>
        <v>3d92a7bf-6a7c-4a31-b8d6-779a3d1bad70</v>
      </c>
      <c r="C5588" s="20" t="s">
        <v>1585</v>
      </c>
      <c r="D5588" s="230" t="s">
        <v>354</v>
      </c>
      <c r="E5588" s="20" t="s">
        <v>7134</v>
      </c>
      <c r="F5588" s="20" t="s">
        <v>7135</v>
      </c>
      <c r="G5588" s="20" t="s">
        <v>7591</v>
      </c>
      <c r="H5588" s="20"/>
      <c r="I5588" s="20" t="s">
        <v>15917</v>
      </c>
      <c r="J5588" s="20" t="s">
        <v>15932</v>
      </c>
      <c r="K5588" s="20" t="s">
        <v>7109</v>
      </c>
      <c r="L5588" s="20" t="s">
        <v>4529</v>
      </c>
      <c r="M5588" s="20" t="s">
        <v>7116</v>
      </c>
      <c r="N5588" s="20" t="s">
        <v>15902</v>
      </c>
      <c r="O5588" s="20" t="s">
        <v>15932</v>
      </c>
      <c r="P5588" s="201" t="n">
        <v>43730</v>
      </c>
      <c r="Q5588" s="201" t="n">
        <v>43763</v>
      </c>
      <c r="R5588" s="20" t="n">
        <v>1</v>
      </c>
      <c r="S5588" s="20" t="s">
        <v>7130</v>
      </c>
      <c r="T5588" s="20" t="n">
        <v>62.22664719</v>
      </c>
      <c r="U5588" s="20" t="n">
        <v>47.82199542</v>
      </c>
      <c r="V5588" s="20" t="n">
        <v>76.63129896</v>
      </c>
      <c r="W5588" s="20" t="s">
        <v>11510</v>
      </c>
      <c r="X5588" s="35"/>
      <c r="Y5588" s="35" t="n">
        <v>0</v>
      </c>
      <c r="Z5588" s="35" t="n">
        <v>1</v>
      </c>
      <c r="AE5588" s="94" t="e">
        <f aca="false" t="array" ref="AE5588:AK5588">_xlfn.torow(_xlfn.unique(_xlfn._xlws.filter(cat_table[Subsector],$E5588=cat_table[Sector],"")))</f>
        <v>#NAME?</v>
      </c>
      <c r="AF5588" s="94" t="e">
        <v>#NAME?</v>
      </c>
      <c r="AG5588" s="94" t="e">
        <v>#NAME?</v>
      </c>
      <c r="AH5588" s="94" t="e">
        <v>#NAME?</v>
      </c>
      <c r="AI5588" s="94" t="e">
        <v>#NAME?</v>
      </c>
      <c r="AJ5588" s="94" t="e">
        <v>#NAME?</v>
      </c>
      <c r="AK5588" s="94" t="e">
        <v>#NAME?</v>
      </c>
      <c r="AO5588" s="94" t="e">
        <f aca="false" t="array" ref="AO5588:AT5588">_xlfn.torow(_xlfn.unique(_xlfn._xlws.filter(cat_table[Sub-subsector],($E5588=cat_table[Sector])*($F5588=cat_table[Subsector]),"")))</f>
        <v>#NAME?</v>
      </c>
      <c r="AP5588" s="94" t="e">
        <v>#NAME?</v>
      </c>
      <c r="AQ5588" s="94" t="e">
        <v>#NAME?</v>
      </c>
      <c r="AR5588" s="94" t="e">
        <v>#NAME?</v>
      </c>
      <c r="AS5588" s="94" t="e">
        <v>#NAME?</v>
      </c>
      <c r="AT5588" s="94" t="e">
        <v>#NAME?</v>
      </c>
    </row>
    <row r="5589" customFormat="false" ht="15" hidden="false" customHeight="true" outlineLevel="0" collapsed="false">
      <c r="A5589" s="20" t="s">
        <v>16640</v>
      </c>
      <c r="B5589" s="20" t="str">
        <f aca="false">INDEX(Table2[], MATCH(L5589, Location_ID!$D$2:$D$3098, 0), 1)</f>
        <v>226d3a57-536b-4e33-bfa4-ba4aefff8265</v>
      </c>
      <c r="C5589" s="20" t="s">
        <v>1585</v>
      </c>
      <c r="D5589" s="230" t="s">
        <v>354</v>
      </c>
      <c r="E5589" s="20" t="s">
        <v>7134</v>
      </c>
      <c r="F5589" s="20" t="s">
        <v>7135</v>
      </c>
      <c r="G5589" s="20" t="s">
        <v>7591</v>
      </c>
      <c r="H5589" s="20"/>
      <c r="I5589" s="20" t="s">
        <v>15917</v>
      </c>
      <c r="J5589" s="20" t="s">
        <v>15922</v>
      </c>
      <c r="K5589" s="20" t="s">
        <v>7109</v>
      </c>
      <c r="L5589" s="20" t="s">
        <v>4531</v>
      </c>
      <c r="M5589" s="20" t="s">
        <v>7116</v>
      </c>
      <c r="N5589" s="20" t="s">
        <v>15902</v>
      </c>
      <c r="O5589" s="20" t="s">
        <v>15922</v>
      </c>
      <c r="P5589" s="201" t="n">
        <v>43730</v>
      </c>
      <c r="Q5589" s="201" t="n">
        <v>43763</v>
      </c>
      <c r="R5589" s="20" t="n">
        <v>1</v>
      </c>
      <c r="S5589" s="20" t="s">
        <v>7130</v>
      </c>
      <c r="T5589" s="20" t="n">
        <v>27.89073863</v>
      </c>
      <c r="U5589" s="20" t="n">
        <v>14.93251066</v>
      </c>
      <c r="V5589" s="20" t="n">
        <v>40.8489666</v>
      </c>
      <c r="W5589" s="20" t="s">
        <v>11510</v>
      </c>
      <c r="X5589" s="35"/>
      <c r="Y5589" s="35" t="n">
        <v>0</v>
      </c>
      <c r="Z5589" s="35" t="n">
        <v>1</v>
      </c>
      <c r="AE5589" s="94" t="e">
        <f aca="false" t="array" ref="AE5589:AK5589">_xlfn.torow(_xlfn.unique(_xlfn._xlws.filter(cat_table[Subsector],$E5589=cat_table[Sector],"")))</f>
        <v>#NAME?</v>
      </c>
      <c r="AF5589" s="94" t="e">
        <v>#NAME?</v>
      </c>
      <c r="AG5589" s="94" t="e">
        <v>#NAME?</v>
      </c>
      <c r="AH5589" s="94" t="e">
        <v>#NAME?</v>
      </c>
      <c r="AI5589" s="94" t="e">
        <v>#NAME?</v>
      </c>
      <c r="AJ5589" s="94" t="e">
        <v>#NAME?</v>
      </c>
      <c r="AK5589" s="94" t="e">
        <v>#NAME?</v>
      </c>
      <c r="AO5589" s="94" t="e">
        <f aca="false" t="array" ref="AO5589:AT5589">_xlfn.torow(_xlfn.unique(_xlfn._xlws.filter(cat_table[Sub-subsector],($E5589=cat_table[Sector])*($F5589=cat_table[Subsector]),"")))</f>
        <v>#NAME?</v>
      </c>
      <c r="AP5589" s="94" t="e">
        <v>#NAME?</v>
      </c>
      <c r="AQ5589" s="94" t="e">
        <v>#NAME?</v>
      </c>
      <c r="AR5589" s="94" t="e">
        <v>#NAME?</v>
      </c>
      <c r="AS5589" s="94" t="e">
        <v>#NAME?</v>
      </c>
      <c r="AT5589" s="94" t="e">
        <v>#NAME?</v>
      </c>
    </row>
    <row r="5590" customFormat="false" ht="15" hidden="false" customHeight="true" outlineLevel="0" collapsed="false">
      <c r="A5590" s="20" t="s">
        <v>16641</v>
      </c>
      <c r="B5590" s="20" t="str">
        <f aca="false">INDEX(Table2[], MATCH(L5590, Location_ID!$D$2:$D$3098, 0), 1)</f>
        <v>3ca6ce63-11a1-4a6d-8b34-5eaa21b9648f</v>
      </c>
      <c r="C5590" s="20" t="s">
        <v>1585</v>
      </c>
      <c r="D5590" s="230" t="s">
        <v>354</v>
      </c>
      <c r="E5590" s="20" t="s">
        <v>7134</v>
      </c>
      <c r="F5590" s="20" t="s">
        <v>7135</v>
      </c>
      <c r="G5590" s="20" t="s">
        <v>7591</v>
      </c>
      <c r="H5590" s="20"/>
      <c r="I5590" s="20" t="s">
        <v>15917</v>
      </c>
      <c r="J5590" s="20" t="s">
        <v>15932</v>
      </c>
      <c r="K5590" s="20" t="s">
        <v>7109</v>
      </c>
      <c r="L5590" s="20" t="s">
        <v>4533</v>
      </c>
      <c r="M5590" s="20" t="s">
        <v>7116</v>
      </c>
      <c r="N5590" s="20" t="s">
        <v>15902</v>
      </c>
      <c r="O5590" s="20" t="s">
        <v>15932</v>
      </c>
      <c r="P5590" s="201" t="n">
        <v>43730</v>
      </c>
      <c r="Q5590" s="201" t="n">
        <v>43763</v>
      </c>
      <c r="R5590" s="20" t="n">
        <v>1</v>
      </c>
      <c r="S5590" s="20" t="s">
        <v>7130</v>
      </c>
      <c r="T5590" s="20" t="n">
        <v>148.6754711</v>
      </c>
      <c r="U5590" s="20" t="n">
        <v>125.96843494</v>
      </c>
      <c r="V5590" s="20" t="n">
        <v>171.38250726</v>
      </c>
      <c r="W5590" s="20" t="s">
        <v>11510</v>
      </c>
      <c r="X5590" s="35"/>
      <c r="Y5590" s="35" t="n">
        <v>0</v>
      </c>
      <c r="Z5590" s="35" t="n">
        <v>1</v>
      </c>
      <c r="AE5590" s="94" t="e">
        <f aca="false" t="array" ref="AE5590:AK5590">_xlfn.torow(_xlfn.unique(_xlfn._xlws.filter(cat_table[Subsector],$E5590=cat_table[Sector],"")))</f>
        <v>#NAME?</v>
      </c>
      <c r="AF5590" s="94" t="e">
        <v>#NAME?</v>
      </c>
      <c r="AG5590" s="94" t="e">
        <v>#NAME?</v>
      </c>
      <c r="AH5590" s="94" t="e">
        <v>#NAME?</v>
      </c>
      <c r="AI5590" s="94" t="e">
        <v>#NAME?</v>
      </c>
      <c r="AJ5590" s="94" t="e">
        <v>#NAME?</v>
      </c>
      <c r="AK5590" s="94" t="e">
        <v>#NAME?</v>
      </c>
      <c r="AO5590" s="94" t="e">
        <f aca="false" t="array" ref="AO5590:AT5590">_xlfn.torow(_xlfn.unique(_xlfn._xlws.filter(cat_table[Sub-subsector],($E5590=cat_table[Sector])*($F5590=cat_table[Subsector]),"")))</f>
        <v>#NAME?</v>
      </c>
      <c r="AP5590" s="94" t="e">
        <v>#NAME?</v>
      </c>
      <c r="AQ5590" s="94" t="e">
        <v>#NAME?</v>
      </c>
      <c r="AR5590" s="94" t="e">
        <v>#NAME?</v>
      </c>
      <c r="AS5590" s="94" t="e">
        <v>#NAME?</v>
      </c>
      <c r="AT5590" s="94" t="e">
        <v>#NAME?</v>
      </c>
    </row>
    <row r="5591" customFormat="false" ht="15" hidden="false" customHeight="true" outlineLevel="0" collapsed="false">
      <c r="A5591" s="20" t="s">
        <v>16642</v>
      </c>
      <c r="B5591" s="20" t="str">
        <f aca="false">INDEX(Table2[], MATCH(L5591, Location_ID!$D$2:$D$3098, 0), 1)</f>
        <v>dc8e0281-0c6e-478e-bc1e-7aab21dd6ce6</v>
      </c>
      <c r="C5591" s="20" t="s">
        <v>1585</v>
      </c>
      <c r="D5591" s="230" t="s">
        <v>354</v>
      </c>
      <c r="E5591" s="20" t="s">
        <v>7134</v>
      </c>
      <c r="F5591" s="20" t="s">
        <v>7135</v>
      </c>
      <c r="G5591" s="20" t="s">
        <v>7591</v>
      </c>
      <c r="H5591" s="20"/>
      <c r="I5591" s="20" t="s">
        <v>15917</v>
      </c>
      <c r="J5591" s="20" t="s">
        <v>15932</v>
      </c>
      <c r="K5591" s="20" t="s">
        <v>7109</v>
      </c>
      <c r="L5591" s="20" t="s">
        <v>4535</v>
      </c>
      <c r="M5591" s="20" t="s">
        <v>7116</v>
      </c>
      <c r="N5591" s="20" t="s">
        <v>15902</v>
      </c>
      <c r="O5591" s="20" t="s">
        <v>15932</v>
      </c>
      <c r="P5591" s="201" t="n">
        <v>43730</v>
      </c>
      <c r="Q5591" s="201" t="n">
        <v>43763</v>
      </c>
      <c r="R5591" s="20" t="n">
        <v>1</v>
      </c>
      <c r="S5591" s="20" t="s">
        <v>7130</v>
      </c>
      <c r="T5591" s="20" t="n">
        <v>26.31276294</v>
      </c>
      <c r="U5591" s="20" t="n">
        <v>17.033683252</v>
      </c>
      <c r="V5591" s="20" t="n">
        <v>35.591842628</v>
      </c>
      <c r="W5591" s="20" t="s">
        <v>11510</v>
      </c>
      <c r="X5591" s="35"/>
      <c r="Y5591" s="35" t="n">
        <v>0</v>
      </c>
      <c r="Z5591" s="35" t="n">
        <v>1</v>
      </c>
      <c r="AE5591" s="94" t="e">
        <f aca="false" t="array" ref="AE5591:AK5591">_xlfn.torow(_xlfn.unique(_xlfn._xlws.filter(cat_table[Subsector],$E5591=cat_table[Sector],"")))</f>
        <v>#NAME?</v>
      </c>
      <c r="AF5591" s="94" t="e">
        <v>#NAME?</v>
      </c>
      <c r="AG5591" s="94" t="e">
        <v>#NAME?</v>
      </c>
      <c r="AH5591" s="94" t="e">
        <v>#NAME?</v>
      </c>
      <c r="AI5591" s="94" t="e">
        <v>#NAME?</v>
      </c>
      <c r="AJ5591" s="94" t="e">
        <v>#NAME?</v>
      </c>
      <c r="AK5591" s="94" t="e">
        <v>#NAME?</v>
      </c>
      <c r="AO5591" s="94" t="e">
        <f aca="false" t="array" ref="AO5591:AT5591">_xlfn.torow(_xlfn.unique(_xlfn._xlws.filter(cat_table[Sub-subsector],($E5591=cat_table[Sector])*($F5591=cat_table[Subsector]),"")))</f>
        <v>#NAME?</v>
      </c>
      <c r="AP5591" s="94" t="e">
        <v>#NAME?</v>
      </c>
      <c r="AQ5591" s="94" t="e">
        <v>#NAME?</v>
      </c>
      <c r="AR5591" s="94" t="e">
        <v>#NAME?</v>
      </c>
      <c r="AS5591" s="94" t="e">
        <v>#NAME?</v>
      </c>
      <c r="AT5591" s="94" t="e">
        <v>#NAME?</v>
      </c>
    </row>
    <row r="5592" customFormat="false" ht="15" hidden="false" customHeight="true" outlineLevel="0" collapsed="false">
      <c r="A5592" s="20" t="s">
        <v>16643</v>
      </c>
      <c r="B5592" s="20" t="str">
        <f aca="false">INDEX(Table2[], MATCH(L5592, Location_ID!$D$2:$D$3098, 0), 1)</f>
        <v>4f05c80a-5427-4ccd-b3e5-cfc154aaa0cf</v>
      </c>
      <c r="C5592" s="20" t="s">
        <v>1585</v>
      </c>
      <c r="D5592" s="230" t="s">
        <v>354</v>
      </c>
      <c r="E5592" s="20" t="s">
        <v>7134</v>
      </c>
      <c r="F5592" s="20" t="s">
        <v>7135</v>
      </c>
      <c r="G5592" s="20" t="s">
        <v>7591</v>
      </c>
      <c r="H5592" s="20"/>
      <c r="I5592" s="20" t="s">
        <v>15917</v>
      </c>
      <c r="J5592" s="20" t="s">
        <v>15932</v>
      </c>
      <c r="K5592" s="20" t="s">
        <v>7109</v>
      </c>
      <c r="L5592" s="20" t="s">
        <v>4537</v>
      </c>
      <c r="M5592" s="20" t="s">
        <v>7116</v>
      </c>
      <c r="N5592" s="20" t="s">
        <v>15902</v>
      </c>
      <c r="O5592" s="20" t="s">
        <v>15932</v>
      </c>
      <c r="P5592" s="201" t="n">
        <v>43730</v>
      </c>
      <c r="Q5592" s="201" t="n">
        <v>43763</v>
      </c>
      <c r="R5592" s="20" t="n">
        <v>1</v>
      </c>
      <c r="S5592" s="20" t="s">
        <v>7130</v>
      </c>
      <c r="T5592" s="20" t="n">
        <v>148.6275516</v>
      </c>
      <c r="U5592" s="20" t="n">
        <v>122.15404634</v>
      </c>
      <c r="V5592" s="20" t="n">
        <v>175.10105686</v>
      </c>
      <c r="W5592" s="20" t="s">
        <v>11510</v>
      </c>
      <c r="X5592" s="35"/>
      <c r="Y5592" s="35" t="n">
        <v>0</v>
      </c>
      <c r="Z5592" s="35" t="n">
        <v>1</v>
      </c>
      <c r="AE5592" s="94" t="e">
        <f aca="false" t="array" ref="AE5592:AK5592">_xlfn.torow(_xlfn.unique(_xlfn._xlws.filter(cat_table[Subsector],$E5592=cat_table[Sector],"")))</f>
        <v>#NAME?</v>
      </c>
      <c r="AF5592" s="94" t="e">
        <v>#NAME?</v>
      </c>
      <c r="AG5592" s="94" t="e">
        <v>#NAME?</v>
      </c>
      <c r="AH5592" s="94" t="e">
        <v>#NAME?</v>
      </c>
      <c r="AI5592" s="94" t="e">
        <v>#NAME?</v>
      </c>
      <c r="AJ5592" s="94" t="e">
        <v>#NAME?</v>
      </c>
      <c r="AK5592" s="94" t="e">
        <v>#NAME?</v>
      </c>
      <c r="AO5592" s="94" t="e">
        <f aca="false" t="array" ref="AO5592:AT5592">_xlfn.torow(_xlfn.unique(_xlfn._xlws.filter(cat_table[Sub-subsector],($E5592=cat_table[Sector])*($F5592=cat_table[Subsector]),"")))</f>
        <v>#NAME?</v>
      </c>
      <c r="AP5592" s="94" t="e">
        <v>#NAME?</v>
      </c>
      <c r="AQ5592" s="94" t="e">
        <v>#NAME?</v>
      </c>
      <c r="AR5592" s="94" t="e">
        <v>#NAME?</v>
      </c>
      <c r="AS5592" s="94" t="e">
        <v>#NAME?</v>
      </c>
      <c r="AT5592" s="94" t="e">
        <v>#NAME?</v>
      </c>
    </row>
    <row r="5593" customFormat="false" ht="15" hidden="false" customHeight="true" outlineLevel="0" collapsed="false">
      <c r="A5593" s="20" t="s">
        <v>16644</v>
      </c>
      <c r="B5593" s="20" t="str">
        <f aca="false">INDEX(Table2[], MATCH(L5593, Location_ID!$D$2:$D$3098, 0), 1)</f>
        <v>ff56391f-9a56-402f-ab89-be5d0a70f54d</v>
      </c>
      <c r="C5593" s="20" t="s">
        <v>1585</v>
      </c>
      <c r="D5593" s="230" t="s">
        <v>354</v>
      </c>
      <c r="E5593" s="20" t="s">
        <v>7134</v>
      </c>
      <c r="F5593" s="20" t="s">
        <v>7135</v>
      </c>
      <c r="G5593" s="20" t="s">
        <v>7591</v>
      </c>
      <c r="H5593" s="20"/>
      <c r="I5593" s="20" t="s">
        <v>15917</v>
      </c>
      <c r="J5593" s="20" t="s">
        <v>15932</v>
      </c>
      <c r="K5593" s="20" t="s">
        <v>7109</v>
      </c>
      <c r="L5593" s="20" t="s">
        <v>4539</v>
      </c>
      <c r="M5593" s="20" t="s">
        <v>7116</v>
      </c>
      <c r="N5593" s="20" t="s">
        <v>15902</v>
      </c>
      <c r="O5593" s="20" t="s">
        <v>15932</v>
      </c>
      <c r="P5593" s="201" t="n">
        <v>43730</v>
      </c>
      <c r="Q5593" s="201" t="n">
        <v>43763</v>
      </c>
      <c r="R5593" s="20" t="n">
        <v>1</v>
      </c>
      <c r="S5593" s="20" t="s">
        <v>7130</v>
      </c>
      <c r="T5593" s="20" t="n">
        <v>50.32400683</v>
      </c>
      <c r="U5593" s="20" t="n">
        <v>20.35704432</v>
      </c>
      <c r="V5593" s="20" t="n">
        <v>80.29096934</v>
      </c>
      <c r="W5593" s="20" t="s">
        <v>11510</v>
      </c>
      <c r="X5593" s="35"/>
      <c r="Y5593" s="35" t="n">
        <v>0</v>
      </c>
      <c r="Z5593" s="35" t="n">
        <v>1</v>
      </c>
      <c r="AE5593" s="94" t="e">
        <f aca="false" t="array" ref="AE5593:AK5593">_xlfn.torow(_xlfn.unique(_xlfn._xlws.filter(cat_table[Subsector],$E5593=cat_table[Sector],"")))</f>
        <v>#NAME?</v>
      </c>
      <c r="AF5593" s="94" t="e">
        <v>#NAME?</v>
      </c>
      <c r="AG5593" s="94" t="e">
        <v>#NAME?</v>
      </c>
      <c r="AH5593" s="94" t="e">
        <v>#NAME?</v>
      </c>
      <c r="AI5593" s="94" t="e">
        <v>#NAME?</v>
      </c>
      <c r="AJ5593" s="94" t="e">
        <v>#NAME?</v>
      </c>
      <c r="AK5593" s="94" t="e">
        <v>#NAME?</v>
      </c>
      <c r="AO5593" s="94" t="e">
        <f aca="false" t="array" ref="AO5593:AT5593">_xlfn.torow(_xlfn.unique(_xlfn._xlws.filter(cat_table[Sub-subsector],($E5593=cat_table[Sector])*($F5593=cat_table[Subsector]),"")))</f>
        <v>#NAME?</v>
      </c>
      <c r="AP5593" s="94" t="e">
        <v>#NAME?</v>
      </c>
      <c r="AQ5593" s="94" t="e">
        <v>#NAME?</v>
      </c>
      <c r="AR5593" s="94" t="e">
        <v>#NAME?</v>
      </c>
      <c r="AS5593" s="94" t="e">
        <v>#NAME?</v>
      </c>
      <c r="AT5593" s="94" t="e">
        <v>#NAME?</v>
      </c>
    </row>
    <row r="5594" customFormat="false" ht="15" hidden="false" customHeight="true" outlineLevel="0" collapsed="false">
      <c r="A5594" s="20" t="s">
        <v>16645</v>
      </c>
      <c r="B5594" s="20" t="str">
        <f aca="false">INDEX(Table2[], MATCH(L5594, Location_ID!$D$2:$D$3098, 0), 1)</f>
        <v>55abff4f-8fe5-478b-9030-0c747f597d57</v>
      </c>
      <c r="C5594" s="20" t="s">
        <v>1585</v>
      </c>
      <c r="D5594" s="230" t="s">
        <v>354</v>
      </c>
      <c r="E5594" s="20" t="s">
        <v>7134</v>
      </c>
      <c r="F5594" s="20" t="s">
        <v>7135</v>
      </c>
      <c r="G5594" s="20" t="s">
        <v>7591</v>
      </c>
      <c r="H5594" s="20"/>
      <c r="I5594" s="20" t="s">
        <v>15917</v>
      </c>
      <c r="J5594" s="20" t="s">
        <v>15927</v>
      </c>
      <c r="K5594" s="20" t="s">
        <v>7109</v>
      </c>
      <c r="L5594" s="20" t="s">
        <v>4541</v>
      </c>
      <c r="M5594" s="20" t="s">
        <v>7116</v>
      </c>
      <c r="N5594" s="20" t="s">
        <v>15902</v>
      </c>
      <c r="O5594" s="20" t="s">
        <v>15927</v>
      </c>
      <c r="P5594" s="201" t="n">
        <v>43730</v>
      </c>
      <c r="Q5594" s="201" t="n">
        <v>43763</v>
      </c>
      <c r="R5594" s="20" t="n">
        <v>1</v>
      </c>
      <c r="S5594" s="20" t="s">
        <v>7130</v>
      </c>
      <c r="T5594" s="20" t="n">
        <v>100.3442798</v>
      </c>
      <c r="U5594" s="20" t="n">
        <v>53.50188852</v>
      </c>
      <c r="V5594" s="20" t="n">
        <v>147.18667108</v>
      </c>
      <c r="W5594" s="20" t="s">
        <v>11510</v>
      </c>
      <c r="X5594" s="35"/>
      <c r="Y5594" s="35" t="n">
        <v>0</v>
      </c>
      <c r="Z5594" s="35" t="n">
        <v>1</v>
      </c>
      <c r="AE5594" s="94" t="e">
        <f aca="false" t="array" ref="AE5594:AK5594">_xlfn.torow(_xlfn.unique(_xlfn._xlws.filter(cat_table[Subsector],$E5594=cat_table[Sector],"")))</f>
        <v>#NAME?</v>
      </c>
      <c r="AF5594" s="94" t="e">
        <v>#NAME?</v>
      </c>
      <c r="AG5594" s="94" t="e">
        <v>#NAME?</v>
      </c>
      <c r="AH5594" s="94" t="e">
        <v>#NAME?</v>
      </c>
      <c r="AI5594" s="94" t="e">
        <v>#NAME?</v>
      </c>
      <c r="AJ5594" s="94" t="e">
        <v>#NAME?</v>
      </c>
      <c r="AK5594" s="94" t="e">
        <v>#NAME?</v>
      </c>
      <c r="AO5594" s="94" t="e">
        <f aca="false" t="array" ref="AO5594:AT5594">_xlfn.torow(_xlfn.unique(_xlfn._xlws.filter(cat_table[Sub-subsector],($E5594=cat_table[Sector])*($F5594=cat_table[Subsector]),"")))</f>
        <v>#NAME?</v>
      </c>
      <c r="AP5594" s="94" t="e">
        <v>#NAME?</v>
      </c>
      <c r="AQ5594" s="94" t="e">
        <v>#NAME?</v>
      </c>
      <c r="AR5594" s="94" t="e">
        <v>#NAME?</v>
      </c>
      <c r="AS5594" s="94" t="e">
        <v>#NAME?</v>
      </c>
      <c r="AT5594" s="94" t="e">
        <v>#NAME?</v>
      </c>
    </row>
    <row r="5595" customFormat="false" ht="15" hidden="false" customHeight="true" outlineLevel="0" collapsed="false">
      <c r="A5595" s="20" t="s">
        <v>16646</v>
      </c>
      <c r="B5595" s="20" t="str">
        <f aca="false">INDEX(Table2[], MATCH(L5595, Location_ID!$D$2:$D$3098, 0), 1)</f>
        <v>96558cc5-d9f2-4d32-88f5-53ae0f4912ea</v>
      </c>
      <c r="C5595" s="20" t="s">
        <v>1585</v>
      </c>
      <c r="D5595" s="230" t="s">
        <v>354</v>
      </c>
      <c r="E5595" s="20" t="s">
        <v>7134</v>
      </c>
      <c r="F5595" s="20" t="s">
        <v>7135</v>
      </c>
      <c r="G5595" s="20" t="s">
        <v>7591</v>
      </c>
      <c r="H5595" s="20"/>
      <c r="I5595" s="20" t="s">
        <v>15917</v>
      </c>
      <c r="J5595" s="20" t="s">
        <v>15932</v>
      </c>
      <c r="K5595" s="20" t="s">
        <v>7109</v>
      </c>
      <c r="L5595" s="20" t="s">
        <v>4543</v>
      </c>
      <c r="M5595" s="20" t="s">
        <v>7116</v>
      </c>
      <c r="N5595" s="20" t="s">
        <v>15902</v>
      </c>
      <c r="O5595" s="20" t="s">
        <v>15932</v>
      </c>
      <c r="P5595" s="201" t="n">
        <v>43730</v>
      </c>
      <c r="Q5595" s="201" t="n">
        <v>43763</v>
      </c>
      <c r="R5595" s="20" t="n">
        <v>1</v>
      </c>
      <c r="S5595" s="20" t="s">
        <v>7130</v>
      </c>
      <c r="T5595" s="20" t="n">
        <v>50.64619086</v>
      </c>
      <c r="U5595" s="20" t="n">
        <v>33.93744448</v>
      </c>
      <c r="V5595" s="20" t="n">
        <v>67.35493724</v>
      </c>
      <c r="W5595" s="20" t="s">
        <v>11510</v>
      </c>
      <c r="X5595" s="35"/>
      <c r="Y5595" s="35" t="n">
        <v>0</v>
      </c>
      <c r="Z5595" s="35" t="n">
        <v>1</v>
      </c>
      <c r="AE5595" s="94" t="e">
        <f aca="false" t="array" ref="AE5595:AK5595">_xlfn.torow(_xlfn.unique(_xlfn._xlws.filter(cat_table[Subsector],$E5595=cat_table[Sector],"")))</f>
        <v>#NAME?</v>
      </c>
      <c r="AF5595" s="94" t="e">
        <v>#NAME?</v>
      </c>
      <c r="AG5595" s="94" t="e">
        <v>#NAME?</v>
      </c>
      <c r="AH5595" s="94" t="e">
        <v>#NAME?</v>
      </c>
      <c r="AI5595" s="94" t="e">
        <v>#NAME?</v>
      </c>
      <c r="AJ5595" s="94" t="e">
        <v>#NAME?</v>
      </c>
      <c r="AK5595" s="94" t="e">
        <v>#NAME?</v>
      </c>
      <c r="AO5595" s="94" t="e">
        <f aca="false" t="array" ref="AO5595:AT5595">_xlfn.torow(_xlfn.unique(_xlfn._xlws.filter(cat_table[Sub-subsector],($E5595=cat_table[Sector])*($F5595=cat_table[Subsector]),"")))</f>
        <v>#NAME?</v>
      </c>
      <c r="AP5595" s="94" t="e">
        <v>#NAME?</v>
      </c>
      <c r="AQ5595" s="94" t="e">
        <v>#NAME?</v>
      </c>
      <c r="AR5595" s="94" t="e">
        <v>#NAME?</v>
      </c>
      <c r="AS5595" s="94" t="e">
        <v>#NAME?</v>
      </c>
      <c r="AT5595" s="94" t="e">
        <v>#NAME?</v>
      </c>
    </row>
    <row r="5596" customFormat="false" ht="15" hidden="false" customHeight="true" outlineLevel="0" collapsed="false">
      <c r="A5596" s="20" t="s">
        <v>16647</v>
      </c>
      <c r="B5596" s="20" t="str">
        <f aca="false">INDEX(Table2[], MATCH(L5596, Location_ID!$D$2:$D$3098, 0), 1)</f>
        <v>30f9a15d-d247-46a6-a4d7-cb98b0acb40d</v>
      </c>
      <c r="C5596" s="20" t="s">
        <v>1585</v>
      </c>
      <c r="D5596" s="230" t="s">
        <v>354</v>
      </c>
      <c r="E5596" s="20" t="s">
        <v>7134</v>
      </c>
      <c r="F5596" s="20" t="s">
        <v>7135</v>
      </c>
      <c r="G5596" s="20" t="s">
        <v>7591</v>
      </c>
      <c r="H5596" s="20"/>
      <c r="I5596" s="20" t="s">
        <v>15917</v>
      </c>
      <c r="J5596" s="20" t="s">
        <v>15927</v>
      </c>
      <c r="K5596" s="20" t="s">
        <v>7109</v>
      </c>
      <c r="L5596" s="20" t="s">
        <v>4545</v>
      </c>
      <c r="M5596" s="20" t="s">
        <v>7116</v>
      </c>
      <c r="N5596" s="20" t="s">
        <v>15902</v>
      </c>
      <c r="O5596" s="20" t="s">
        <v>15927</v>
      </c>
      <c r="P5596" s="201" t="n">
        <v>43730</v>
      </c>
      <c r="Q5596" s="201" t="n">
        <v>43763</v>
      </c>
      <c r="R5596" s="20" t="n">
        <v>1</v>
      </c>
      <c r="S5596" s="20" t="s">
        <v>7130</v>
      </c>
      <c r="T5596" s="20" t="n">
        <v>24.59690442</v>
      </c>
      <c r="U5596" s="20" t="n">
        <v>21.390392445</v>
      </c>
      <c r="V5596" s="20" t="n">
        <v>27.803416395</v>
      </c>
      <c r="W5596" s="20" t="s">
        <v>11510</v>
      </c>
      <c r="X5596" s="35"/>
      <c r="Y5596" s="35" t="n">
        <v>0</v>
      </c>
      <c r="Z5596" s="35" t="n">
        <v>1</v>
      </c>
      <c r="AE5596" s="94" t="e">
        <f aca="false" t="array" ref="AE5596:AK5596">_xlfn.torow(_xlfn.unique(_xlfn._xlws.filter(cat_table[Subsector],$E5596=cat_table[Sector],"")))</f>
        <v>#NAME?</v>
      </c>
      <c r="AF5596" s="94" t="e">
        <v>#NAME?</v>
      </c>
      <c r="AG5596" s="94" t="e">
        <v>#NAME?</v>
      </c>
      <c r="AH5596" s="94" t="e">
        <v>#NAME?</v>
      </c>
      <c r="AI5596" s="94" t="e">
        <v>#NAME?</v>
      </c>
      <c r="AJ5596" s="94" t="e">
        <v>#NAME?</v>
      </c>
      <c r="AK5596" s="94" t="e">
        <v>#NAME?</v>
      </c>
      <c r="AO5596" s="94" t="e">
        <f aca="false" t="array" ref="AO5596:AT5596">_xlfn.torow(_xlfn.unique(_xlfn._xlws.filter(cat_table[Sub-subsector],($E5596=cat_table[Sector])*($F5596=cat_table[Subsector]),"")))</f>
        <v>#NAME?</v>
      </c>
      <c r="AP5596" s="94" t="e">
        <v>#NAME?</v>
      </c>
      <c r="AQ5596" s="94" t="e">
        <v>#NAME?</v>
      </c>
      <c r="AR5596" s="94" t="e">
        <v>#NAME?</v>
      </c>
      <c r="AS5596" s="94" t="e">
        <v>#NAME?</v>
      </c>
      <c r="AT5596" s="94" t="e">
        <v>#NAME?</v>
      </c>
    </row>
    <row r="5597" customFormat="false" ht="15" hidden="false" customHeight="true" outlineLevel="0" collapsed="false">
      <c r="A5597" s="20" t="s">
        <v>16648</v>
      </c>
      <c r="B5597" s="20" t="str">
        <f aca="false">INDEX(Table2[], MATCH(L5597, Location_ID!$D$2:$D$3098, 0), 1)</f>
        <v>fcca0a56-2985-4972-a38e-65a7c7e442bc</v>
      </c>
      <c r="C5597" s="20" t="s">
        <v>1585</v>
      </c>
      <c r="D5597" s="230" t="s">
        <v>354</v>
      </c>
      <c r="E5597" s="20" t="s">
        <v>7134</v>
      </c>
      <c r="F5597" s="20" t="s">
        <v>7135</v>
      </c>
      <c r="G5597" s="20" t="s">
        <v>7591</v>
      </c>
      <c r="H5597" s="20"/>
      <c r="I5597" s="20" t="s">
        <v>15917</v>
      </c>
      <c r="J5597" s="20" t="s">
        <v>15932</v>
      </c>
      <c r="K5597" s="20" t="s">
        <v>7109</v>
      </c>
      <c r="L5597" s="20" t="s">
        <v>4547</v>
      </c>
      <c r="M5597" s="20" t="s">
        <v>7116</v>
      </c>
      <c r="N5597" s="20" t="s">
        <v>15902</v>
      </c>
      <c r="O5597" s="20" t="s">
        <v>15932</v>
      </c>
      <c r="P5597" s="201" t="n">
        <v>43730</v>
      </c>
      <c r="Q5597" s="201" t="n">
        <v>43763</v>
      </c>
      <c r="R5597" s="20" t="n">
        <v>1</v>
      </c>
      <c r="S5597" s="20" t="s">
        <v>7130</v>
      </c>
      <c r="T5597" s="20" t="n">
        <v>80.78541098</v>
      </c>
      <c r="U5597" s="20" t="n">
        <v>60.01615602</v>
      </c>
      <c r="V5597" s="20" t="n">
        <v>101.55466594</v>
      </c>
      <c r="W5597" s="20" t="s">
        <v>11510</v>
      </c>
      <c r="X5597" s="35"/>
      <c r="Y5597" s="35" t="n">
        <v>0</v>
      </c>
      <c r="Z5597" s="35" t="n">
        <v>1</v>
      </c>
      <c r="AE5597" s="94" t="e">
        <f aca="false" t="array" ref="AE5597:AK5597">_xlfn.torow(_xlfn.unique(_xlfn._xlws.filter(cat_table[Subsector],$E5597=cat_table[Sector],"")))</f>
        <v>#NAME?</v>
      </c>
      <c r="AF5597" s="94" t="e">
        <v>#NAME?</v>
      </c>
      <c r="AG5597" s="94" t="e">
        <v>#NAME?</v>
      </c>
      <c r="AH5597" s="94" t="e">
        <v>#NAME?</v>
      </c>
      <c r="AI5597" s="94" t="e">
        <v>#NAME?</v>
      </c>
      <c r="AJ5597" s="94" t="e">
        <v>#NAME?</v>
      </c>
      <c r="AK5597" s="94" t="e">
        <v>#NAME?</v>
      </c>
      <c r="AO5597" s="94" t="e">
        <f aca="false" t="array" ref="AO5597:AT5597">_xlfn.torow(_xlfn.unique(_xlfn._xlws.filter(cat_table[Sub-subsector],($E5597=cat_table[Sector])*($F5597=cat_table[Subsector]),"")))</f>
        <v>#NAME?</v>
      </c>
      <c r="AP5597" s="94" t="e">
        <v>#NAME?</v>
      </c>
      <c r="AQ5597" s="94" t="e">
        <v>#NAME?</v>
      </c>
      <c r="AR5597" s="94" t="e">
        <v>#NAME?</v>
      </c>
      <c r="AS5597" s="94" t="e">
        <v>#NAME?</v>
      </c>
      <c r="AT5597" s="94" t="e">
        <v>#NAME?</v>
      </c>
    </row>
    <row r="5598" customFormat="false" ht="15" hidden="false" customHeight="true" outlineLevel="0" collapsed="false">
      <c r="A5598" s="20" t="s">
        <v>16649</v>
      </c>
      <c r="B5598" s="20" t="str">
        <f aca="false">INDEX(Table2[], MATCH(L5598, Location_ID!$D$2:$D$3098, 0), 1)</f>
        <v>b25fdd96-9dce-4e78-840b-4c86b29796a4</v>
      </c>
      <c r="C5598" s="20" t="s">
        <v>1585</v>
      </c>
      <c r="D5598" s="230" t="s">
        <v>354</v>
      </c>
      <c r="E5598" s="20" t="s">
        <v>7134</v>
      </c>
      <c r="F5598" s="20" t="s">
        <v>7135</v>
      </c>
      <c r="G5598" s="20" t="s">
        <v>7591</v>
      </c>
      <c r="H5598" s="20"/>
      <c r="I5598" s="20" t="s">
        <v>15917</v>
      </c>
      <c r="J5598" s="20" t="s">
        <v>15918</v>
      </c>
      <c r="K5598" s="20" t="s">
        <v>7109</v>
      </c>
      <c r="L5598" s="20" t="s">
        <v>4549</v>
      </c>
      <c r="M5598" s="20" t="s">
        <v>7116</v>
      </c>
      <c r="N5598" s="20" t="s">
        <v>15902</v>
      </c>
      <c r="O5598" s="20" t="s">
        <v>15918</v>
      </c>
      <c r="P5598" s="201" t="n">
        <v>43730</v>
      </c>
      <c r="Q5598" s="201" t="n">
        <v>43763</v>
      </c>
      <c r="R5598" s="20" t="n">
        <v>1</v>
      </c>
      <c r="S5598" s="20" t="s">
        <v>7130</v>
      </c>
      <c r="T5598" s="20" t="n">
        <v>54.61558501</v>
      </c>
      <c r="U5598" s="20" t="n">
        <v>37.30079944</v>
      </c>
      <c r="V5598" s="20" t="n">
        <v>71.93037058</v>
      </c>
      <c r="W5598" s="20" t="s">
        <v>11510</v>
      </c>
      <c r="X5598" s="35"/>
      <c r="Y5598" s="35" t="n">
        <v>0</v>
      </c>
      <c r="Z5598" s="35" t="n">
        <v>1</v>
      </c>
      <c r="AE5598" s="94" t="e">
        <f aca="false" t="array" ref="AE5598:AK5598">_xlfn.torow(_xlfn.unique(_xlfn._xlws.filter(cat_table[Subsector],$E5598=cat_table[Sector],"")))</f>
        <v>#NAME?</v>
      </c>
      <c r="AF5598" s="94" t="e">
        <v>#NAME?</v>
      </c>
      <c r="AG5598" s="94" t="e">
        <v>#NAME?</v>
      </c>
      <c r="AH5598" s="94" t="e">
        <v>#NAME?</v>
      </c>
      <c r="AI5598" s="94" t="e">
        <v>#NAME?</v>
      </c>
      <c r="AJ5598" s="94" t="e">
        <v>#NAME?</v>
      </c>
      <c r="AK5598" s="94" t="e">
        <v>#NAME?</v>
      </c>
      <c r="AO5598" s="94" t="e">
        <f aca="false" t="array" ref="AO5598:AT5598">_xlfn.torow(_xlfn.unique(_xlfn._xlws.filter(cat_table[Sub-subsector],($E5598=cat_table[Sector])*($F5598=cat_table[Subsector]),"")))</f>
        <v>#NAME?</v>
      </c>
      <c r="AP5598" s="94" t="e">
        <v>#NAME?</v>
      </c>
      <c r="AQ5598" s="94" t="e">
        <v>#NAME?</v>
      </c>
      <c r="AR5598" s="94" t="e">
        <v>#NAME?</v>
      </c>
      <c r="AS5598" s="94" t="e">
        <v>#NAME?</v>
      </c>
      <c r="AT5598" s="94" t="e">
        <v>#NAME?</v>
      </c>
    </row>
    <row r="5599" customFormat="false" ht="15" hidden="false" customHeight="true" outlineLevel="0" collapsed="false">
      <c r="A5599" s="20" t="s">
        <v>16650</v>
      </c>
      <c r="B5599" s="20" t="str">
        <f aca="false">INDEX(Table2[], MATCH(L5599, Location_ID!$D$2:$D$3098, 0), 1)</f>
        <v>5cf8b7cb-29e2-4079-9d0b-858d5ef374b5</v>
      </c>
      <c r="C5599" s="20" t="s">
        <v>1585</v>
      </c>
      <c r="D5599" s="230" t="s">
        <v>354</v>
      </c>
      <c r="E5599" s="20" t="s">
        <v>7134</v>
      </c>
      <c r="F5599" s="20" t="s">
        <v>7135</v>
      </c>
      <c r="G5599" s="20" t="s">
        <v>7591</v>
      </c>
      <c r="H5599" s="20"/>
      <c r="I5599" s="20" t="s">
        <v>15917</v>
      </c>
      <c r="J5599" s="20" t="s">
        <v>15922</v>
      </c>
      <c r="K5599" s="20" t="s">
        <v>7109</v>
      </c>
      <c r="L5599" s="20" t="s">
        <v>4551</v>
      </c>
      <c r="M5599" s="20" t="s">
        <v>7116</v>
      </c>
      <c r="N5599" s="20" t="s">
        <v>15902</v>
      </c>
      <c r="O5599" s="20" t="s">
        <v>15922</v>
      </c>
      <c r="P5599" s="201" t="n">
        <v>43730</v>
      </c>
      <c r="Q5599" s="201" t="n">
        <v>43763</v>
      </c>
      <c r="R5599" s="20" t="n">
        <v>1</v>
      </c>
      <c r="S5599" s="20" t="s">
        <v>7130</v>
      </c>
      <c r="T5599" s="20" t="n">
        <v>29.1404106</v>
      </c>
      <c r="U5599" s="20" t="n">
        <v>22.153083794</v>
      </c>
      <c r="V5599" s="20" t="n">
        <v>36.127737406</v>
      </c>
      <c r="W5599" s="20" t="s">
        <v>11510</v>
      </c>
      <c r="X5599" s="35"/>
      <c r="Y5599" s="35" t="n">
        <v>0</v>
      </c>
      <c r="Z5599" s="35" t="n">
        <v>1</v>
      </c>
      <c r="AE5599" s="94" t="e">
        <f aca="false" t="array" ref="AE5599:AK5599">_xlfn.torow(_xlfn.unique(_xlfn._xlws.filter(cat_table[Subsector],$E5599=cat_table[Sector],"")))</f>
        <v>#NAME?</v>
      </c>
      <c r="AF5599" s="94" t="e">
        <v>#NAME?</v>
      </c>
      <c r="AG5599" s="94" t="e">
        <v>#NAME?</v>
      </c>
      <c r="AH5599" s="94" t="e">
        <v>#NAME?</v>
      </c>
      <c r="AI5599" s="94" t="e">
        <v>#NAME?</v>
      </c>
      <c r="AJ5599" s="94" t="e">
        <v>#NAME?</v>
      </c>
      <c r="AK5599" s="94" t="e">
        <v>#NAME?</v>
      </c>
      <c r="AO5599" s="94" t="e">
        <f aca="false" t="array" ref="AO5599:AT5599">_xlfn.torow(_xlfn.unique(_xlfn._xlws.filter(cat_table[Sub-subsector],($E5599=cat_table[Sector])*($F5599=cat_table[Subsector]),"")))</f>
        <v>#NAME?</v>
      </c>
      <c r="AP5599" s="94" t="e">
        <v>#NAME?</v>
      </c>
      <c r="AQ5599" s="94" t="e">
        <v>#NAME?</v>
      </c>
      <c r="AR5599" s="94" t="e">
        <v>#NAME?</v>
      </c>
      <c r="AS5599" s="94" t="e">
        <v>#NAME?</v>
      </c>
      <c r="AT5599" s="94" t="e">
        <v>#NAME?</v>
      </c>
    </row>
    <row r="5600" customFormat="false" ht="15" hidden="false" customHeight="true" outlineLevel="0" collapsed="false">
      <c r="A5600" s="20" t="s">
        <v>16651</v>
      </c>
      <c r="B5600" s="20" t="str">
        <f aca="false">INDEX(Table2[], MATCH(L5600, Location_ID!$D$2:$D$3098, 0), 1)</f>
        <v>a4d4bf4c-5061-4b44-b424-0f3484b11a15</v>
      </c>
      <c r="C5600" s="20" t="s">
        <v>1585</v>
      </c>
      <c r="D5600" s="230" t="s">
        <v>354</v>
      </c>
      <c r="E5600" s="20" t="s">
        <v>7134</v>
      </c>
      <c r="F5600" s="20" t="s">
        <v>7135</v>
      </c>
      <c r="G5600" s="20" t="s">
        <v>7591</v>
      </c>
      <c r="H5600" s="20"/>
      <c r="I5600" s="20" t="s">
        <v>15917</v>
      </c>
      <c r="J5600" s="20" t="s">
        <v>15918</v>
      </c>
      <c r="K5600" s="20" t="s">
        <v>7109</v>
      </c>
      <c r="L5600" s="20" t="s">
        <v>4553</v>
      </c>
      <c r="M5600" s="20" t="s">
        <v>7116</v>
      </c>
      <c r="N5600" s="20" t="s">
        <v>15902</v>
      </c>
      <c r="O5600" s="20" t="s">
        <v>15918</v>
      </c>
      <c r="P5600" s="201" t="n">
        <v>43730</v>
      </c>
      <c r="Q5600" s="201" t="n">
        <v>43763</v>
      </c>
      <c r="R5600" s="20" t="n">
        <v>1</v>
      </c>
      <c r="S5600" s="20" t="s">
        <v>7130</v>
      </c>
      <c r="T5600" s="20" t="n">
        <v>71.42755312</v>
      </c>
      <c r="U5600" s="20" t="n">
        <v>48.91618667</v>
      </c>
      <c r="V5600" s="20" t="n">
        <v>93.93891957</v>
      </c>
      <c r="W5600" s="20" t="s">
        <v>11510</v>
      </c>
      <c r="X5600" s="35"/>
      <c r="Y5600" s="35" t="n">
        <v>0</v>
      </c>
      <c r="Z5600" s="35" t="n">
        <v>1</v>
      </c>
      <c r="AE5600" s="94" t="e">
        <f aca="false" t="array" ref="AE5600:AK5600">_xlfn.torow(_xlfn.unique(_xlfn._xlws.filter(cat_table[Subsector],$E5600=cat_table[Sector],"")))</f>
        <v>#NAME?</v>
      </c>
      <c r="AF5600" s="94" t="e">
        <v>#NAME?</v>
      </c>
      <c r="AG5600" s="94" t="e">
        <v>#NAME?</v>
      </c>
      <c r="AH5600" s="94" t="e">
        <v>#NAME?</v>
      </c>
      <c r="AI5600" s="94" t="e">
        <v>#NAME?</v>
      </c>
      <c r="AJ5600" s="94" t="e">
        <v>#NAME?</v>
      </c>
      <c r="AK5600" s="94" t="e">
        <v>#NAME?</v>
      </c>
      <c r="AO5600" s="94" t="e">
        <f aca="false" t="array" ref="AO5600:AT5600">_xlfn.torow(_xlfn.unique(_xlfn._xlws.filter(cat_table[Sub-subsector],($E5600=cat_table[Sector])*($F5600=cat_table[Subsector]),"")))</f>
        <v>#NAME?</v>
      </c>
      <c r="AP5600" s="94" t="e">
        <v>#NAME?</v>
      </c>
      <c r="AQ5600" s="94" t="e">
        <v>#NAME?</v>
      </c>
      <c r="AR5600" s="94" t="e">
        <v>#NAME?</v>
      </c>
      <c r="AS5600" s="94" t="e">
        <v>#NAME?</v>
      </c>
      <c r="AT5600" s="94" t="e">
        <v>#NAME?</v>
      </c>
    </row>
    <row r="5601" customFormat="false" ht="15" hidden="false" customHeight="true" outlineLevel="0" collapsed="false">
      <c r="A5601" s="20" t="s">
        <v>16652</v>
      </c>
      <c r="B5601" s="20" t="str">
        <f aca="false">INDEX(Table2[], MATCH(L5601, Location_ID!$D$2:$D$3098, 0), 1)</f>
        <v>4ade857e-5e4e-4594-bbbb-800575d47042</v>
      </c>
      <c r="C5601" s="20" t="s">
        <v>1585</v>
      </c>
      <c r="D5601" s="230" t="s">
        <v>354</v>
      </c>
      <c r="E5601" s="20" t="s">
        <v>7134</v>
      </c>
      <c r="F5601" s="20" t="s">
        <v>7135</v>
      </c>
      <c r="G5601" s="20" t="s">
        <v>7591</v>
      </c>
      <c r="H5601" s="20"/>
      <c r="I5601" s="20" t="s">
        <v>15917</v>
      </c>
      <c r="J5601" s="20" t="s">
        <v>15932</v>
      </c>
      <c r="K5601" s="20" t="s">
        <v>7109</v>
      </c>
      <c r="L5601" s="20" t="s">
        <v>4555</v>
      </c>
      <c r="M5601" s="20" t="s">
        <v>7116</v>
      </c>
      <c r="N5601" s="20" t="s">
        <v>15902</v>
      </c>
      <c r="O5601" s="20" t="s">
        <v>15932</v>
      </c>
      <c r="P5601" s="201" t="n">
        <v>43730</v>
      </c>
      <c r="Q5601" s="201" t="n">
        <v>43763</v>
      </c>
      <c r="R5601" s="20" t="n">
        <v>1</v>
      </c>
      <c r="S5601" s="20" t="s">
        <v>7130</v>
      </c>
      <c r="T5601" s="20" t="n">
        <v>70.78781168</v>
      </c>
      <c r="U5601" s="20" t="n">
        <v>39.27162892</v>
      </c>
      <c r="V5601" s="20" t="n">
        <v>102.30399444</v>
      </c>
      <c r="W5601" s="20" t="s">
        <v>11510</v>
      </c>
      <c r="X5601" s="35"/>
      <c r="Y5601" s="35" t="n">
        <v>0</v>
      </c>
      <c r="Z5601" s="35" t="n">
        <v>1</v>
      </c>
      <c r="AE5601" s="94" t="e">
        <f aca="false" t="array" ref="AE5601:AK5601">_xlfn.torow(_xlfn.unique(_xlfn._xlws.filter(cat_table[Subsector],$E5601=cat_table[Sector],"")))</f>
        <v>#NAME?</v>
      </c>
      <c r="AF5601" s="94" t="e">
        <v>#NAME?</v>
      </c>
      <c r="AG5601" s="94" t="e">
        <v>#NAME?</v>
      </c>
      <c r="AH5601" s="94" t="e">
        <v>#NAME?</v>
      </c>
      <c r="AI5601" s="94" t="e">
        <v>#NAME?</v>
      </c>
      <c r="AJ5601" s="94" t="e">
        <v>#NAME?</v>
      </c>
      <c r="AK5601" s="94" t="e">
        <v>#NAME?</v>
      </c>
      <c r="AO5601" s="94" t="e">
        <f aca="false" t="array" ref="AO5601:AT5601">_xlfn.torow(_xlfn.unique(_xlfn._xlws.filter(cat_table[Sub-subsector],($E5601=cat_table[Sector])*($F5601=cat_table[Subsector]),"")))</f>
        <v>#NAME?</v>
      </c>
      <c r="AP5601" s="94" t="e">
        <v>#NAME?</v>
      </c>
      <c r="AQ5601" s="94" t="e">
        <v>#NAME?</v>
      </c>
      <c r="AR5601" s="94" t="e">
        <v>#NAME?</v>
      </c>
      <c r="AS5601" s="94" t="e">
        <v>#NAME?</v>
      </c>
      <c r="AT5601" s="94" t="e">
        <v>#NAME?</v>
      </c>
    </row>
    <row r="5602" customFormat="false" ht="15" hidden="false" customHeight="true" outlineLevel="0" collapsed="false">
      <c r="A5602" s="20" t="s">
        <v>16653</v>
      </c>
      <c r="B5602" s="20" t="str">
        <f aca="false">INDEX(Table2[], MATCH(L5602, Location_ID!$D$2:$D$3098, 0), 1)</f>
        <v>456f76e8-eb5f-40e6-ac10-00fe1e737a77</v>
      </c>
      <c r="C5602" s="20" t="s">
        <v>1585</v>
      </c>
      <c r="D5602" s="230" t="s">
        <v>354</v>
      </c>
      <c r="E5602" s="20" t="s">
        <v>7134</v>
      </c>
      <c r="F5602" s="20" t="s">
        <v>7135</v>
      </c>
      <c r="G5602" s="20" t="s">
        <v>7591</v>
      </c>
      <c r="H5602" s="20"/>
      <c r="I5602" s="20" t="s">
        <v>15917</v>
      </c>
      <c r="J5602" s="20" t="s">
        <v>15932</v>
      </c>
      <c r="K5602" s="20" t="s">
        <v>7109</v>
      </c>
      <c r="L5602" s="20" t="s">
        <v>4557</v>
      </c>
      <c r="M5602" s="20" t="s">
        <v>7116</v>
      </c>
      <c r="N5602" s="20" t="s">
        <v>15902</v>
      </c>
      <c r="O5602" s="20" t="s">
        <v>15932</v>
      </c>
      <c r="P5602" s="201" t="n">
        <v>43730</v>
      </c>
      <c r="Q5602" s="201" t="n">
        <v>43763</v>
      </c>
      <c r="R5602" s="20" t="n">
        <v>1</v>
      </c>
      <c r="S5602" s="20" t="s">
        <v>7130</v>
      </c>
      <c r="T5602" s="20" t="n">
        <v>53.37287126</v>
      </c>
      <c r="U5602" s="20" t="n">
        <v>36.64725163</v>
      </c>
      <c r="V5602" s="20" t="n">
        <v>70.09849089</v>
      </c>
      <c r="W5602" s="20" t="s">
        <v>11510</v>
      </c>
      <c r="X5602" s="35"/>
      <c r="Y5602" s="35" t="n">
        <v>0</v>
      </c>
      <c r="Z5602" s="35" t="n">
        <v>1</v>
      </c>
      <c r="AE5602" s="94" t="e">
        <f aca="false" t="array" ref="AE5602:AK5602">_xlfn.torow(_xlfn.unique(_xlfn._xlws.filter(cat_table[Subsector],$E5602=cat_table[Sector],"")))</f>
        <v>#NAME?</v>
      </c>
      <c r="AF5602" s="94" t="e">
        <v>#NAME?</v>
      </c>
      <c r="AG5602" s="94" t="e">
        <v>#NAME?</v>
      </c>
      <c r="AH5602" s="94" t="e">
        <v>#NAME?</v>
      </c>
      <c r="AI5602" s="94" t="e">
        <v>#NAME?</v>
      </c>
      <c r="AJ5602" s="94" t="e">
        <v>#NAME?</v>
      </c>
      <c r="AK5602" s="94" t="e">
        <v>#NAME?</v>
      </c>
      <c r="AO5602" s="94" t="e">
        <f aca="false" t="array" ref="AO5602:AT5602">_xlfn.torow(_xlfn.unique(_xlfn._xlws.filter(cat_table[Sub-subsector],($E5602=cat_table[Sector])*($F5602=cat_table[Subsector]),"")))</f>
        <v>#NAME?</v>
      </c>
      <c r="AP5602" s="94" t="e">
        <v>#NAME?</v>
      </c>
      <c r="AQ5602" s="94" t="e">
        <v>#NAME?</v>
      </c>
      <c r="AR5602" s="94" t="e">
        <v>#NAME?</v>
      </c>
      <c r="AS5602" s="94" t="e">
        <v>#NAME?</v>
      </c>
      <c r="AT5602" s="94" t="e">
        <v>#NAME?</v>
      </c>
    </row>
    <row r="5603" customFormat="false" ht="15" hidden="false" customHeight="true" outlineLevel="0" collapsed="false">
      <c r="A5603" s="20" t="s">
        <v>16654</v>
      </c>
      <c r="B5603" s="20" t="str">
        <f aca="false">INDEX(Table2[], MATCH(L5603, Location_ID!$D$2:$D$3098, 0), 1)</f>
        <v>b7822ec0-d4b6-4610-be91-d3b232c69955</v>
      </c>
      <c r="C5603" s="20" t="s">
        <v>1585</v>
      </c>
      <c r="D5603" s="230" t="s">
        <v>354</v>
      </c>
      <c r="E5603" s="20" t="s">
        <v>7134</v>
      </c>
      <c r="F5603" s="20" t="s">
        <v>7135</v>
      </c>
      <c r="G5603" s="20" t="s">
        <v>7591</v>
      </c>
      <c r="H5603" s="20"/>
      <c r="I5603" s="20" t="s">
        <v>15917</v>
      </c>
      <c r="J5603" s="20" t="s">
        <v>15918</v>
      </c>
      <c r="K5603" s="20" t="s">
        <v>7109</v>
      </c>
      <c r="L5603" s="20" t="s">
        <v>4559</v>
      </c>
      <c r="M5603" s="20" t="s">
        <v>7116</v>
      </c>
      <c r="N5603" s="20" t="s">
        <v>15902</v>
      </c>
      <c r="O5603" s="20" t="s">
        <v>15918</v>
      </c>
      <c r="P5603" s="201" t="n">
        <v>43730</v>
      </c>
      <c r="Q5603" s="201" t="n">
        <v>43763</v>
      </c>
      <c r="R5603" s="20" t="n">
        <v>1</v>
      </c>
      <c r="S5603" s="20" t="s">
        <v>7130</v>
      </c>
      <c r="T5603" s="20" t="n">
        <v>73.30468462</v>
      </c>
      <c r="U5603" s="20" t="n">
        <v>49.91085852</v>
      </c>
      <c r="V5603" s="20" t="n">
        <v>96.69851072</v>
      </c>
      <c r="W5603" s="20" t="s">
        <v>11510</v>
      </c>
      <c r="X5603" s="35"/>
      <c r="Y5603" s="35" t="n">
        <v>0</v>
      </c>
      <c r="Z5603" s="35" t="n">
        <v>1</v>
      </c>
      <c r="AE5603" s="94" t="e">
        <f aca="false" t="array" ref="AE5603:AK5603">_xlfn.torow(_xlfn.unique(_xlfn._xlws.filter(cat_table[Subsector],$E5603=cat_table[Sector],"")))</f>
        <v>#NAME?</v>
      </c>
      <c r="AF5603" s="94" t="e">
        <v>#NAME?</v>
      </c>
      <c r="AG5603" s="94" t="e">
        <v>#NAME?</v>
      </c>
      <c r="AH5603" s="94" t="e">
        <v>#NAME?</v>
      </c>
      <c r="AI5603" s="94" t="e">
        <v>#NAME?</v>
      </c>
      <c r="AJ5603" s="94" t="e">
        <v>#NAME?</v>
      </c>
      <c r="AK5603" s="94" t="e">
        <v>#NAME?</v>
      </c>
      <c r="AO5603" s="94" t="e">
        <f aca="false" t="array" ref="AO5603:AT5603">_xlfn.torow(_xlfn.unique(_xlfn._xlws.filter(cat_table[Sub-subsector],($E5603=cat_table[Sector])*($F5603=cat_table[Subsector]),"")))</f>
        <v>#NAME?</v>
      </c>
      <c r="AP5603" s="94" t="e">
        <v>#NAME?</v>
      </c>
      <c r="AQ5603" s="94" t="e">
        <v>#NAME?</v>
      </c>
      <c r="AR5603" s="94" t="e">
        <v>#NAME?</v>
      </c>
      <c r="AS5603" s="94" t="e">
        <v>#NAME?</v>
      </c>
      <c r="AT5603" s="94" t="e">
        <v>#NAME?</v>
      </c>
    </row>
    <row r="5604" customFormat="false" ht="15" hidden="false" customHeight="true" outlineLevel="0" collapsed="false">
      <c r="A5604" s="20" t="s">
        <v>16655</v>
      </c>
      <c r="B5604" s="20" t="str">
        <f aca="false">INDEX(Table2[], MATCH(L5604, Location_ID!$D$2:$D$3098, 0), 1)</f>
        <v>dcb031d6-56ae-4ab9-be23-fc2183cce75e</v>
      </c>
      <c r="C5604" s="20" t="s">
        <v>1585</v>
      </c>
      <c r="D5604" s="230" t="s">
        <v>354</v>
      </c>
      <c r="E5604" s="20" t="s">
        <v>7134</v>
      </c>
      <c r="F5604" s="20" t="s">
        <v>7135</v>
      </c>
      <c r="G5604" s="20" t="s">
        <v>7591</v>
      </c>
      <c r="H5604" s="20"/>
      <c r="I5604" s="20" t="s">
        <v>15917</v>
      </c>
      <c r="J5604" s="20" t="s">
        <v>15932</v>
      </c>
      <c r="K5604" s="20" t="s">
        <v>7109</v>
      </c>
      <c r="L5604" s="20" t="s">
        <v>4561</v>
      </c>
      <c r="M5604" s="20" t="s">
        <v>7116</v>
      </c>
      <c r="N5604" s="20" t="s">
        <v>15902</v>
      </c>
      <c r="O5604" s="20" t="s">
        <v>15932</v>
      </c>
      <c r="P5604" s="201" t="n">
        <v>43730</v>
      </c>
      <c r="Q5604" s="201" t="n">
        <v>43763</v>
      </c>
      <c r="R5604" s="20" t="n">
        <v>1</v>
      </c>
      <c r="S5604" s="20" t="s">
        <v>7130</v>
      </c>
      <c r="T5604" s="20" t="n">
        <v>71.92781663</v>
      </c>
      <c r="U5604" s="20" t="n">
        <v>13.12064475</v>
      </c>
      <c r="V5604" s="20" t="n">
        <v>130.73498851</v>
      </c>
      <c r="W5604" s="20" t="s">
        <v>11510</v>
      </c>
      <c r="X5604" s="35"/>
      <c r="Y5604" s="35" t="n">
        <v>0</v>
      </c>
      <c r="Z5604" s="35" t="n">
        <v>1</v>
      </c>
      <c r="AE5604" s="94" t="e">
        <f aca="false" t="array" ref="AE5604:AK5604">_xlfn.torow(_xlfn.unique(_xlfn._xlws.filter(cat_table[Subsector],$E5604=cat_table[Sector],"")))</f>
        <v>#NAME?</v>
      </c>
      <c r="AF5604" s="94" t="e">
        <v>#NAME?</v>
      </c>
      <c r="AG5604" s="94" t="e">
        <v>#NAME?</v>
      </c>
      <c r="AH5604" s="94" t="e">
        <v>#NAME?</v>
      </c>
      <c r="AI5604" s="94" t="e">
        <v>#NAME?</v>
      </c>
      <c r="AJ5604" s="94" t="e">
        <v>#NAME?</v>
      </c>
      <c r="AK5604" s="94" t="e">
        <v>#NAME?</v>
      </c>
      <c r="AO5604" s="94" t="e">
        <f aca="false" t="array" ref="AO5604:AT5604">_xlfn.torow(_xlfn.unique(_xlfn._xlws.filter(cat_table[Sub-subsector],($E5604=cat_table[Sector])*($F5604=cat_table[Subsector]),"")))</f>
        <v>#NAME?</v>
      </c>
      <c r="AP5604" s="94" t="e">
        <v>#NAME?</v>
      </c>
      <c r="AQ5604" s="94" t="e">
        <v>#NAME?</v>
      </c>
      <c r="AR5604" s="94" t="e">
        <v>#NAME?</v>
      </c>
      <c r="AS5604" s="94" t="e">
        <v>#NAME?</v>
      </c>
      <c r="AT5604" s="94" t="e">
        <v>#NAME?</v>
      </c>
    </row>
    <row r="5605" customFormat="false" ht="15" hidden="false" customHeight="true" outlineLevel="0" collapsed="false">
      <c r="A5605" s="20" t="s">
        <v>16656</v>
      </c>
      <c r="B5605" s="20" t="str">
        <f aca="false">INDEX(Table2[], MATCH(L5605, Location_ID!$D$2:$D$3098, 0), 1)</f>
        <v>35beed14-7698-4bb7-8b6e-4a62a4a9cdcc</v>
      </c>
      <c r="C5605" s="20" t="s">
        <v>1585</v>
      </c>
      <c r="D5605" s="230" t="s">
        <v>354</v>
      </c>
      <c r="E5605" s="20" t="s">
        <v>7134</v>
      </c>
      <c r="F5605" s="20" t="s">
        <v>7135</v>
      </c>
      <c r="G5605" s="20" t="s">
        <v>7591</v>
      </c>
      <c r="H5605" s="20"/>
      <c r="I5605" s="20" t="s">
        <v>15917</v>
      </c>
      <c r="J5605" s="20" t="s">
        <v>15918</v>
      </c>
      <c r="K5605" s="20" t="s">
        <v>7109</v>
      </c>
      <c r="L5605" s="20" t="s">
        <v>4563</v>
      </c>
      <c r="M5605" s="20" t="s">
        <v>7116</v>
      </c>
      <c r="N5605" s="20" t="s">
        <v>15902</v>
      </c>
      <c r="O5605" s="20" t="s">
        <v>15918</v>
      </c>
      <c r="P5605" s="201" t="n">
        <v>43730</v>
      </c>
      <c r="Q5605" s="201" t="n">
        <v>43763</v>
      </c>
      <c r="R5605" s="20" t="n">
        <v>1</v>
      </c>
      <c r="S5605" s="20" t="s">
        <v>7130</v>
      </c>
      <c r="T5605" s="20" t="n">
        <v>21.94731014</v>
      </c>
      <c r="U5605" s="20" t="n">
        <v>15.674745083</v>
      </c>
      <c r="V5605" s="20" t="n">
        <v>28.219875197</v>
      </c>
      <c r="W5605" s="20" t="s">
        <v>11510</v>
      </c>
      <c r="X5605" s="35"/>
      <c r="Y5605" s="35" t="n">
        <v>0</v>
      </c>
      <c r="Z5605" s="35" t="n">
        <v>1</v>
      </c>
      <c r="AE5605" s="94" t="e">
        <f aca="false" t="array" ref="AE5605:AK5605">_xlfn.torow(_xlfn.unique(_xlfn._xlws.filter(cat_table[Subsector],$E5605=cat_table[Sector],"")))</f>
        <v>#NAME?</v>
      </c>
      <c r="AF5605" s="94" t="e">
        <v>#NAME?</v>
      </c>
      <c r="AG5605" s="94" t="e">
        <v>#NAME?</v>
      </c>
      <c r="AH5605" s="94" t="e">
        <v>#NAME?</v>
      </c>
      <c r="AI5605" s="94" t="e">
        <v>#NAME?</v>
      </c>
      <c r="AJ5605" s="94" t="e">
        <v>#NAME?</v>
      </c>
      <c r="AK5605" s="94" t="e">
        <v>#NAME?</v>
      </c>
      <c r="AO5605" s="94" t="e">
        <f aca="false" t="array" ref="AO5605:AT5605">_xlfn.torow(_xlfn.unique(_xlfn._xlws.filter(cat_table[Sub-subsector],($E5605=cat_table[Sector])*($F5605=cat_table[Subsector]),"")))</f>
        <v>#NAME?</v>
      </c>
      <c r="AP5605" s="94" t="e">
        <v>#NAME?</v>
      </c>
      <c r="AQ5605" s="94" t="e">
        <v>#NAME?</v>
      </c>
      <c r="AR5605" s="94" t="e">
        <v>#NAME?</v>
      </c>
      <c r="AS5605" s="94" t="e">
        <v>#NAME?</v>
      </c>
      <c r="AT5605" s="94" t="e">
        <v>#NAME?</v>
      </c>
    </row>
    <row r="5606" customFormat="false" ht="15" hidden="false" customHeight="true" outlineLevel="0" collapsed="false">
      <c r="A5606" s="20" t="s">
        <v>16657</v>
      </c>
      <c r="B5606" s="20" t="str">
        <f aca="false">INDEX(Table2[], MATCH(L5606, Location_ID!$D$2:$D$3098, 0), 1)</f>
        <v>a62995d2-5aab-4502-851b-0ade49c096db</v>
      </c>
      <c r="C5606" s="20" t="s">
        <v>1585</v>
      </c>
      <c r="D5606" s="230" t="s">
        <v>354</v>
      </c>
      <c r="E5606" s="20" t="s">
        <v>7134</v>
      </c>
      <c r="F5606" s="20" t="s">
        <v>7135</v>
      </c>
      <c r="G5606" s="20" t="s">
        <v>7591</v>
      </c>
      <c r="H5606" s="20"/>
      <c r="I5606" s="20" t="s">
        <v>15917</v>
      </c>
      <c r="J5606" s="20" t="s">
        <v>15918</v>
      </c>
      <c r="K5606" s="20" t="s">
        <v>7109</v>
      </c>
      <c r="L5606" s="20" t="s">
        <v>4565</v>
      </c>
      <c r="M5606" s="20" t="s">
        <v>7116</v>
      </c>
      <c r="N5606" s="20" t="s">
        <v>15902</v>
      </c>
      <c r="O5606" s="20" t="s">
        <v>15918</v>
      </c>
      <c r="P5606" s="201" t="n">
        <v>43730</v>
      </c>
      <c r="Q5606" s="201" t="n">
        <v>43763</v>
      </c>
      <c r="R5606" s="20" t="n">
        <v>1</v>
      </c>
      <c r="S5606" s="20" t="s">
        <v>7130</v>
      </c>
      <c r="T5606" s="20" t="n">
        <v>43.19132581</v>
      </c>
      <c r="U5606" s="20" t="n">
        <v>32.37443509</v>
      </c>
      <c r="V5606" s="20" t="n">
        <v>54.00821653</v>
      </c>
      <c r="W5606" s="20" t="s">
        <v>11510</v>
      </c>
      <c r="X5606" s="35"/>
      <c r="Y5606" s="35" t="n">
        <v>0</v>
      </c>
      <c r="Z5606" s="35" t="n">
        <v>1</v>
      </c>
      <c r="AE5606" s="94" t="e">
        <f aca="false" t="array" ref="AE5606:AK5606">_xlfn.torow(_xlfn.unique(_xlfn._xlws.filter(cat_table[Subsector],$E5606=cat_table[Sector],"")))</f>
        <v>#NAME?</v>
      </c>
      <c r="AF5606" s="94" t="e">
        <v>#NAME?</v>
      </c>
      <c r="AG5606" s="94" t="e">
        <v>#NAME?</v>
      </c>
      <c r="AH5606" s="94" t="e">
        <v>#NAME?</v>
      </c>
      <c r="AI5606" s="94" t="e">
        <v>#NAME?</v>
      </c>
      <c r="AJ5606" s="94" t="e">
        <v>#NAME?</v>
      </c>
      <c r="AK5606" s="94" t="e">
        <v>#NAME?</v>
      </c>
      <c r="AO5606" s="94" t="e">
        <f aca="false" t="array" ref="AO5606:AT5606">_xlfn.torow(_xlfn.unique(_xlfn._xlws.filter(cat_table[Sub-subsector],($E5606=cat_table[Sector])*($F5606=cat_table[Subsector]),"")))</f>
        <v>#NAME?</v>
      </c>
      <c r="AP5606" s="94" t="e">
        <v>#NAME?</v>
      </c>
      <c r="AQ5606" s="94" t="e">
        <v>#NAME?</v>
      </c>
      <c r="AR5606" s="94" t="e">
        <v>#NAME?</v>
      </c>
      <c r="AS5606" s="94" t="e">
        <v>#NAME?</v>
      </c>
      <c r="AT5606" s="94" t="e">
        <v>#NAME?</v>
      </c>
    </row>
    <row r="5607" customFormat="false" ht="15" hidden="false" customHeight="true" outlineLevel="0" collapsed="false">
      <c r="A5607" s="20" t="s">
        <v>16658</v>
      </c>
      <c r="B5607" s="20" t="str">
        <f aca="false">INDEX(Table2[], MATCH(L5607, Location_ID!$D$2:$D$3098, 0), 1)</f>
        <v>ba161648-3126-4409-954b-67a2ab8aad50</v>
      </c>
      <c r="C5607" s="20" t="s">
        <v>1585</v>
      </c>
      <c r="D5607" s="230" t="s">
        <v>354</v>
      </c>
      <c r="E5607" s="20" t="s">
        <v>7134</v>
      </c>
      <c r="F5607" s="20" t="s">
        <v>7135</v>
      </c>
      <c r="G5607" s="20" t="s">
        <v>7591</v>
      </c>
      <c r="H5607" s="20"/>
      <c r="I5607" s="20" t="s">
        <v>15917</v>
      </c>
      <c r="J5607" s="20" t="s">
        <v>15918</v>
      </c>
      <c r="K5607" s="20" t="s">
        <v>7109</v>
      </c>
      <c r="L5607" s="20" t="s">
        <v>4567</v>
      </c>
      <c r="M5607" s="20" t="s">
        <v>7116</v>
      </c>
      <c r="N5607" s="20" t="s">
        <v>15902</v>
      </c>
      <c r="O5607" s="20" t="s">
        <v>15918</v>
      </c>
      <c r="P5607" s="201" t="n">
        <v>43730</v>
      </c>
      <c r="Q5607" s="201" t="n">
        <v>43763</v>
      </c>
      <c r="R5607" s="20" t="n">
        <v>1</v>
      </c>
      <c r="S5607" s="20" t="s">
        <v>7130</v>
      </c>
      <c r="T5607" s="20" t="n">
        <v>61.7621781</v>
      </c>
      <c r="U5607" s="20" t="n">
        <v>45.03585116</v>
      </c>
      <c r="V5607" s="20" t="n">
        <v>78.48850504</v>
      </c>
      <c r="W5607" s="20" t="s">
        <v>11510</v>
      </c>
      <c r="X5607" s="35"/>
      <c r="Y5607" s="35" t="n">
        <v>0</v>
      </c>
      <c r="Z5607" s="35" t="n">
        <v>1</v>
      </c>
      <c r="AE5607" s="94" t="e">
        <f aca="false" t="array" ref="AE5607:AK5607">_xlfn.torow(_xlfn.unique(_xlfn._xlws.filter(cat_table[Subsector],$E5607=cat_table[Sector],"")))</f>
        <v>#NAME?</v>
      </c>
      <c r="AF5607" s="94" t="e">
        <v>#NAME?</v>
      </c>
      <c r="AG5607" s="94" t="e">
        <v>#NAME?</v>
      </c>
      <c r="AH5607" s="94" t="e">
        <v>#NAME?</v>
      </c>
      <c r="AI5607" s="94" t="e">
        <v>#NAME?</v>
      </c>
      <c r="AJ5607" s="94" t="e">
        <v>#NAME?</v>
      </c>
      <c r="AK5607" s="94" t="e">
        <v>#NAME?</v>
      </c>
      <c r="AO5607" s="94" t="e">
        <f aca="false" t="array" ref="AO5607:AT5607">_xlfn.torow(_xlfn.unique(_xlfn._xlws.filter(cat_table[Sub-subsector],($E5607=cat_table[Sector])*($F5607=cat_table[Subsector]),"")))</f>
        <v>#NAME?</v>
      </c>
      <c r="AP5607" s="94" t="e">
        <v>#NAME?</v>
      </c>
      <c r="AQ5607" s="94" t="e">
        <v>#NAME?</v>
      </c>
      <c r="AR5607" s="94" t="e">
        <v>#NAME?</v>
      </c>
      <c r="AS5607" s="94" t="e">
        <v>#NAME?</v>
      </c>
      <c r="AT5607" s="94" t="e">
        <v>#NAME?</v>
      </c>
    </row>
    <row r="5608" customFormat="false" ht="15" hidden="false" customHeight="true" outlineLevel="0" collapsed="false">
      <c r="A5608" s="20" t="s">
        <v>16659</v>
      </c>
      <c r="B5608" s="20" t="str">
        <f aca="false">INDEX(Table2[], MATCH(L5608, Location_ID!$D$2:$D$3098, 0), 1)</f>
        <v>0d7113af-52d8-4fea-92b9-1e6ab9dbd1ec</v>
      </c>
      <c r="C5608" s="20" t="s">
        <v>1585</v>
      </c>
      <c r="D5608" s="230" t="s">
        <v>354</v>
      </c>
      <c r="E5608" s="20" t="s">
        <v>7134</v>
      </c>
      <c r="F5608" s="20" t="s">
        <v>7135</v>
      </c>
      <c r="G5608" s="20" t="s">
        <v>7591</v>
      </c>
      <c r="H5608" s="20"/>
      <c r="I5608" s="20" t="s">
        <v>15917</v>
      </c>
      <c r="J5608" s="20" t="s">
        <v>15927</v>
      </c>
      <c r="K5608" s="20" t="s">
        <v>7109</v>
      </c>
      <c r="L5608" s="20" t="s">
        <v>4569</v>
      </c>
      <c r="M5608" s="20" t="s">
        <v>7116</v>
      </c>
      <c r="N5608" s="20" t="s">
        <v>15902</v>
      </c>
      <c r="O5608" s="20" t="s">
        <v>15927</v>
      </c>
      <c r="P5608" s="201" t="n">
        <v>43730</v>
      </c>
      <c r="Q5608" s="201" t="n">
        <v>43763</v>
      </c>
      <c r="R5608" s="20" t="n">
        <v>1</v>
      </c>
      <c r="S5608" s="20" t="s">
        <v>7130</v>
      </c>
      <c r="T5608" s="20" t="n">
        <v>107.9768704</v>
      </c>
      <c r="U5608" s="20" t="n">
        <v>75.73448719</v>
      </c>
      <c r="V5608" s="20" t="n">
        <v>140.21925361</v>
      </c>
      <c r="W5608" s="20" t="s">
        <v>11510</v>
      </c>
      <c r="X5608" s="35"/>
      <c r="Y5608" s="35" t="n">
        <v>0</v>
      </c>
      <c r="Z5608" s="35" t="n">
        <v>1</v>
      </c>
      <c r="AE5608" s="94" t="e">
        <f aca="false" t="array" ref="AE5608:AK5608">_xlfn.torow(_xlfn.unique(_xlfn._xlws.filter(cat_table[Subsector],$E5608=cat_table[Sector],"")))</f>
        <v>#NAME?</v>
      </c>
      <c r="AF5608" s="94" t="e">
        <v>#NAME?</v>
      </c>
      <c r="AG5608" s="94" t="e">
        <v>#NAME?</v>
      </c>
      <c r="AH5608" s="94" t="e">
        <v>#NAME?</v>
      </c>
      <c r="AI5608" s="94" t="e">
        <v>#NAME?</v>
      </c>
      <c r="AJ5608" s="94" t="e">
        <v>#NAME?</v>
      </c>
      <c r="AK5608" s="94" t="e">
        <v>#NAME?</v>
      </c>
      <c r="AO5608" s="94" t="e">
        <f aca="false" t="array" ref="AO5608:AT5608">_xlfn.torow(_xlfn.unique(_xlfn._xlws.filter(cat_table[Sub-subsector],($E5608=cat_table[Sector])*($F5608=cat_table[Subsector]),"")))</f>
        <v>#NAME?</v>
      </c>
      <c r="AP5608" s="94" t="e">
        <v>#NAME?</v>
      </c>
      <c r="AQ5608" s="94" t="e">
        <v>#NAME?</v>
      </c>
      <c r="AR5608" s="94" t="e">
        <v>#NAME?</v>
      </c>
      <c r="AS5608" s="94" t="e">
        <v>#NAME?</v>
      </c>
      <c r="AT5608" s="94" t="e">
        <v>#NAME?</v>
      </c>
    </row>
    <row r="5609" customFormat="false" ht="15" hidden="false" customHeight="true" outlineLevel="0" collapsed="false">
      <c r="A5609" s="20" t="s">
        <v>16660</v>
      </c>
      <c r="B5609" s="20" t="str">
        <f aca="false">INDEX(Table2[], MATCH(L5609, Location_ID!$D$2:$D$3098, 0), 1)</f>
        <v>6033067a-adad-41e9-bfd4-e944eb5f2fd6</v>
      </c>
      <c r="C5609" s="20" t="s">
        <v>1585</v>
      </c>
      <c r="D5609" s="230" t="s">
        <v>354</v>
      </c>
      <c r="E5609" s="20" t="s">
        <v>7134</v>
      </c>
      <c r="F5609" s="20" t="s">
        <v>7135</v>
      </c>
      <c r="G5609" s="20" t="s">
        <v>7591</v>
      </c>
      <c r="H5609" s="20"/>
      <c r="I5609" s="20" t="s">
        <v>15917</v>
      </c>
      <c r="J5609" s="20" t="s">
        <v>15932</v>
      </c>
      <c r="K5609" s="20" t="s">
        <v>7109</v>
      </c>
      <c r="L5609" s="20" t="s">
        <v>4571</v>
      </c>
      <c r="M5609" s="20" t="s">
        <v>7116</v>
      </c>
      <c r="N5609" s="20" t="s">
        <v>15902</v>
      </c>
      <c r="O5609" s="20" t="s">
        <v>15932</v>
      </c>
      <c r="P5609" s="201" t="n">
        <v>43730</v>
      </c>
      <c r="Q5609" s="201" t="n">
        <v>43763</v>
      </c>
      <c r="R5609" s="20" t="n">
        <v>1</v>
      </c>
      <c r="S5609" s="20" t="s">
        <v>7130</v>
      </c>
      <c r="T5609" s="20" t="n">
        <v>55.15865754</v>
      </c>
      <c r="U5609" s="20" t="n">
        <v>44.03778861</v>
      </c>
      <c r="V5609" s="20" t="n">
        <v>66.27952647</v>
      </c>
      <c r="W5609" s="20" t="s">
        <v>11510</v>
      </c>
      <c r="X5609" s="35"/>
      <c r="Y5609" s="35" t="n">
        <v>0</v>
      </c>
      <c r="Z5609" s="35" t="n">
        <v>1</v>
      </c>
      <c r="AE5609" s="94" t="e">
        <f aca="false" t="array" ref="AE5609:AK5609">_xlfn.torow(_xlfn.unique(_xlfn._xlws.filter(cat_table[Subsector],$E5609=cat_table[Sector],"")))</f>
        <v>#NAME?</v>
      </c>
      <c r="AF5609" s="94" t="e">
        <v>#NAME?</v>
      </c>
      <c r="AG5609" s="94" t="e">
        <v>#NAME?</v>
      </c>
      <c r="AH5609" s="94" t="e">
        <v>#NAME?</v>
      </c>
      <c r="AI5609" s="94" t="e">
        <v>#NAME?</v>
      </c>
      <c r="AJ5609" s="94" t="e">
        <v>#NAME?</v>
      </c>
      <c r="AK5609" s="94" t="e">
        <v>#NAME?</v>
      </c>
      <c r="AO5609" s="94" t="e">
        <f aca="false" t="array" ref="AO5609:AT5609">_xlfn.torow(_xlfn.unique(_xlfn._xlws.filter(cat_table[Sub-subsector],($E5609=cat_table[Sector])*($F5609=cat_table[Subsector]),"")))</f>
        <v>#NAME?</v>
      </c>
      <c r="AP5609" s="94" t="e">
        <v>#NAME?</v>
      </c>
      <c r="AQ5609" s="94" t="e">
        <v>#NAME?</v>
      </c>
      <c r="AR5609" s="94" t="e">
        <v>#NAME?</v>
      </c>
      <c r="AS5609" s="94" t="e">
        <v>#NAME?</v>
      </c>
      <c r="AT5609" s="94" t="e">
        <v>#NAME?</v>
      </c>
    </row>
    <row r="5610" customFormat="false" ht="15" hidden="false" customHeight="true" outlineLevel="0" collapsed="false">
      <c r="A5610" s="20" t="s">
        <v>16661</v>
      </c>
      <c r="B5610" s="20" t="str">
        <f aca="false">INDEX(Table2[], MATCH(L5610, Location_ID!$D$2:$D$3098, 0), 1)</f>
        <v>dbf23637-56f3-4af7-8168-d3a0a1f9c578</v>
      </c>
      <c r="C5610" s="20" t="s">
        <v>1585</v>
      </c>
      <c r="D5610" s="230" t="s">
        <v>354</v>
      </c>
      <c r="E5610" s="20" t="s">
        <v>7134</v>
      </c>
      <c r="F5610" s="20" t="s">
        <v>7135</v>
      </c>
      <c r="G5610" s="20" t="s">
        <v>7591</v>
      </c>
      <c r="H5610" s="20"/>
      <c r="I5610" s="20" t="s">
        <v>15917</v>
      </c>
      <c r="J5610" s="20" t="s">
        <v>15927</v>
      </c>
      <c r="K5610" s="20" t="s">
        <v>7109</v>
      </c>
      <c r="L5610" s="20" t="s">
        <v>4573</v>
      </c>
      <c r="M5610" s="20" t="s">
        <v>7116</v>
      </c>
      <c r="N5610" s="20" t="s">
        <v>15902</v>
      </c>
      <c r="O5610" s="20" t="s">
        <v>15927</v>
      </c>
      <c r="P5610" s="201" t="n">
        <v>43730</v>
      </c>
      <c r="Q5610" s="201" t="n">
        <v>43763</v>
      </c>
      <c r="R5610" s="20" t="n">
        <v>1</v>
      </c>
      <c r="S5610" s="20" t="s">
        <v>7130</v>
      </c>
      <c r="T5610" s="20" t="n">
        <v>83.90752199</v>
      </c>
      <c r="U5610" s="20" t="n">
        <v>69.45574097</v>
      </c>
      <c r="V5610" s="20" t="n">
        <v>98.35930301</v>
      </c>
      <c r="W5610" s="20" t="s">
        <v>11510</v>
      </c>
      <c r="X5610" s="35"/>
      <c r="Y5610" s="35" t="n">
        <v>0</v>
      </c>
      <c r="Z5610" s="35" t="n">
        <v>1</v>
      </c>
      <c r="AE5610" s="94" t="e">
        <f aca="false" t="array" ref="AE5610:AK5610">_xlfn.torow(_xlfn.unique(_xlfn._xlws.filter(cat_table[Subsector],$E5610=cat_table[Sector],"")))</f>
        <v>#NAME?</v>
      </c>
      <c r="AF5610" s="94" t="e">
        <v>#NAME?</v>
      </c>
      <c r="AG5610" s="94" t="e">
        <v>#NAME?</v>
      </c>
      <c r="AH5610" s="94" t="e">
        <v>#NAME?</v>
      </c>
      <c r="AI5610" s="94" t="e">
        <v>#NAME?</v>
      </c>
      <c r="AJ5610" s="94" t="e">
        <v>#NAME?</v>
      </c>
      <c r="AK5610" s="94" t="e">
        <v>#NAME?</v>
      </c>
      <c r="AO5610" s="94" t="e">
        <f aca="false" t="array" ref="AO5610:AT5610">_xlfn.torow(_xlfn.unique(_xlfn._xlws.filter(cat_table[Sub-subsector],($E5610=cat_table[Sector])*($F5610=cat_table[Subsector]),"")))</f>
        <v>#NAME?</v>
      </c>
      <c r="AP5610" s="94" t="e">
        <v>#NAME?</v>
      </c>
      <c r="AQ5610" s="94" t="e">
        <v>#NAME?</v>
      </c>
      <c r="AR5610" s="94" t="e">
        <v>#NAME?</v>
      </c>
      <c r="AS5610" s="94" t="e">
        <v>#NAME?</v>
      </c>
      <c r="AT5610" s="94" t="e">
        <v>#NAME?</v>
      </c>
    </row>
    <row r="5611" customFormat="false" ht="15" hidden="false" customHeight="true" outlineLevel="0" collapsed="false">
      <c r="A5611" s="20" t="s">
        <v>16662</v>
      </c>
      <c r="B5611" s="20" t="str">
        <f aca="false">INDEX(Table2[], MATCH(L5611, Location_ID!$D$2:$D$3098, 0), 1)</f>
        <v>d48baefb-389e-4b22-853b-2f9ad8984e77</v>
      </c>
      <c r="C5611" s="20" t="s">
        <v>1585</v>
      </c>
      <c r="D5611" s="230" t="s">
        <v>354</v>
      </c>
      <c r="E5611" s="20" t="s">
        <v>7134</v>
      </c>
      <c r="F5611" s="20" t="s">
        <v>7135</v>
      </c>
      <c r="G5611" s="20" t="s">
        <v>7591</v>
      </c>
      <c r="H5611" s="20"/>
      <c r="I5611" s="20" t="s">
        <v>15917</v>
      </c>
      <c r="J5611" s="20" t="s">
        <v>15918</v>
      </c>
      <c r="K5611" s="20" t="s">
        <v>7109</v>
      </c>
      <c r="L5611" s="20" t="s">
        <v>4575</v>
      </c>
      <c r="M5611" s="20" t="s">
        <v>7116</v>
      </c>
      <c r="N5611" s="20" t="s">
        <v>15902</v>
      </c>
      <c r="O5611" s="20" t="s">
        <v>15918</v>
      </c>
      <c r="P5611" s="201" t="n">
        <v>43730</v>
      </c>
      <c r="Q5611" s="201" t="n">
        <v>43763</v>
      </c>
      <c r="R5611" s="20" t="n">
        <v>1</v>
      </c>
      <c r="S5611" s="20" t="s">
        <v>7130</v>
      </c>
      <c r="T5611" s="20" t="n">
        <v>138.0369683</v>
      </c>
      <c r="U5611" s="20" t="n">
        <v>74.64885604</v>
      </c>
      <c r="V5611" s="20" t="n">
        <v>201.42508056</v>
      </c>
      <c r="W5611" s="20" t="s">
        <v>11510</v>
      </c>
      <c r="X5611" s="35"/>
      <c r="Y5611" s="35" t="n">
        <v>0</v>
      </c>
      <c r="Z5611" s="35" t="n">
        <v>1</v>
      </c>
      <c r="AE5611" s="94" t="e">
        <f aca="false" t="array" ref="AE5611:AK5611">_xlfn.torow(_xlfn.unique(_xlfn._xlws.filter(cat_table[Subsector],$E5611=cat_table[Sector],"")))</f>
        <v>#NAME?</v>
      </c>
      <c r="AF5611" s="94" t="e">
        <v>#NAME?</v>
      </c>
      <c r="AG5611" s="94" t="e">
        <v>#NAME?</v>
      </c>
      <c r="AH5611" s="94" t="e">
        <v>#NAME?</v>
      </c>
      <c r="AI5611" s="94" t="e">
        <v>#NAME?</v>
      </c>
      <c r="AJ5611" s="94" t="e">
        <v>#NAME?</v>
      </c>
      <c r="AK5611" s="94" t="e">
        <v>#NAME?</v>
      </c>
      <c r="AO5611" s="94" t="e">
        <f aca="false" t="array" ref="AO5611:AT5611">_xlfn.torow(_xlfn.unique(_xlfn._xlws.filter(cat_table[Sub-subsector],($E5611=cat_table[Sector])*($F5611=cat_table[Subsector]),"")))</f>
        <v>#NAME?</v>
      </c>
      <c r="AP5611" s="94" t="e">
        <v>#NAME?</v>
      </c>
      <c r="AQ5611" s="94" t="e">
        <v>#NAME?</v>
      </c>
      <c r="AR5611" s="94" t="e">
        <v>#NAME?</v>
      </c>
      <c r="AS5611" s="94" t="e">
        <v>#NAME?</v>
      </c>
      <c r="AT5611" s="94" t="e">
        <v>#NAME?</v>
      </c>
    </row>
    <row r="5612" customFormat="false" ht="15" hidden="false" customHeight="true" outlineLevel="0" collapsed="false">
      <c r="A5612" s="20" t="s">
        <v>16663</v>
      </c>
      <c r="B5612" s="20" t="str">
        <f aca="false">INDEX(Table2[], MATCH(L5612, Location_ID!$D$2:$D$3098, 0), 1)</f>
        <v>f538ce73-d737-4df4-a5e3-d7d73d7b1f77</v>
      </c>
      <c r="C5612" s="20" t="s">
        <v>1585</v>
      </c>
      <c r="D5612" s="230" t="s">
        <v>354</v>
      </c>
      <c r="E5612" s="20" t="s">
        <v>7134</v>
      </c>
      <c r="F5612" s="20" t="s">
        <v>7135</v>
      </c>
      <c r="G5612" s="20" t="s">
        <v>7591</v>
      </c>
      <c r="H5612" s="20"/>
      <c r="I5612" s="20" t="s">
        <v>15917</v>
      </c>
      <c r="J5612" s="20" t="s">
        <v>15932</v>
      </c>
      <c r="K5612" s="20" t="s">
        <v>7109</v>
      </c>
      <c r="L5612" s="20" t="s">
        <v>4577</v>
      </c>
      <c r="M5612" s="20" t="s">
        <v>7116</v>
      </c>
      <c r="N5612" s="20" t="s">
        <v>15902</v>
      </c>
      <c r="O5612" s="20" t="s">
        <v>15932</v>
      </c>
      <c r="P5612" s="201" t="n">
        <v>43730</v>
      </c>
      <c r="Q5612" s="201" t="n">
        <v>43763</v>
      </c>
      <c r="R5612" s="20" t="n">
        <v>1</v>
      </c>
      <c r="S5612" s="20" t="s">
        <v>7130</v>
      </c>
      <c r="T5612" s="20" t="n">
        <v>151.7415395</v>
      </c>
      <c r="U5612" s="20" t="n">
        <v>102.96919093</v>
      </c>
      <c r="V5612" s="20" t="n">
        <v>200.51388807</v>
      </c>
      <c r="W5612" s="20" t="s">
        <v>11510</v>
      </c>
      <c r="X5612" s="35"/>
      <c r="Y5612" s="35" t="n">
        <v>0</v>
      </c>
      <c r="Z5612" s="35" t="n">
        <v>1</v>
      </c>
      <c r="AE5612" s="94" t="e">
        <f aca="false" t="array" ref="AE5612:AK5612">_xlfn.torow(_xlfn.unique(_xlfn._xlws.filter(cat_table[Subsector],$E5612=cat_table[Sector],"")))</f>
        <v>#NAME?</v>
      </c>
      <c r="AF5612" s="94" t="e">
        <v>#NAME?</v>
      </c>
      <c r="AG5612" s="94" t="e">
        <v>#NAME?</v>
      </c>
      <c r="AH5612" s="94" t="e">
        <v>#NAME?</v>
      </c>
      <c r="AI5612" s="94" t="e">
        <v>#NAME?</v>
      </c>
      <c r="AJ5612" s="94" t="e">
        <v>#NAME?</v>
      </c>
      <c r="AK5612" s="94" t="e">
        <v>#NAME?</v>
      </c>
      <c r="AO5612" s="94" t="e">
        <f aca="false" t="array" ref="AO5612:AT5612">_xlfn.torow(_xlfn.unique(_xlfn._xlws.filter(cat_table[Sub-subsector],($E5612=cat_table[Sector])*($F5612=cat_table[Subsector]),"")))</f>
        <v>#NAME?</v>
      </c>
      <c r="AP5612" s="94" t="e">
        <v>#NAME?</v>
      </c>
      <c r="AQ5612" s="94" t="e">
        <v>#NAME?</v>
      </c>
      <c r="AR5612" s="94" t="e">
        <v>#NAME?</v>
      </c>
      <c r="AS5612" s="94" t="e">
        <v>#NAME?</v>
      </c>
      <c r="AT5612" s="94" t="e">
        <v>#NAME?</v>
      </c>
    </row>
    <row r="5613" customFormat="false" ht="15" hidden="false" customHeight="true" outlineLevel="0" collapsed="false">
      <c r="A5613" s="20" t="s">
        <v>16664</v>
      </c>
      <c r="B5613" s="20" t="str">
        <f aca="false">INDEX(Table2[], MATCH(L5613, Location_ID!$D$2:$D$3098, 0), 1)</f>
        <v>8f77c589-2a0a-44be-ba5c-85a78f472622</v>
      </c>
      <c r="C5613" s="20" t="s">
        <v>1585</v>
      </c>
      <c r="D5613" s="230" t="s">
        <v>354</v>
      </c>
      <c r="E5613" s="20" t="s">
        <v>7134</v>
      </c>
      <c r="F5613" s="20" t="s">
        <v>7135</v>
      </c>
      <c r="G5613" s="20" t="s">
        <v>7591</v>
      </c>
      <c r="H5613" s="20"/>
      <c r="I5613" s="20" t="s">
        <v>15917</v>
      </c>
      <c r="J5613" s="20" t="s">
        <v>15927</v>
      </c>
      <c r="K5613" s="20" t="s">
        <v>7109</v>
      </c>
      <c r="L5613" s="20" t="s">
        <v>4579</v>
      </c>
      <c r="M5613" s="20" t="s">
        <v>7116</v>
      </c>
      <c r="N5613" s="20" t="s">
        <v>15902</v>
      </c>
      <c r="O5613" s="20" t="s">
        <v>15927</v>
      </c>
      <c r="P5613" s="201" t="n">
        <v>43730</v>
      </c>
      <c r="Q5613" s="201" t="n">
        <v>43763</v>
      </c>
      <c r="R5613" s="20" t="n">
        <v>1</v>
      </c>
      <c r="S5613" s="20" t="s">
        <v>7130</v>
      </c>
      <c r="T5613" s="20" t="n">
        <v>24.45420611</v>
      </c>
      <c r="U5613" s="20" t="n">
        <v>21.023436837</v>
      </c>
      <c r="V5613" s="20" t="n">
        <v>27.884975383</v>
      </c>
      <c r="W5613" s="20" t="s">
        <v>11510</v>
      </c>
      <c r="X5613" s="35"/>
      <c r="Y5613" s="35" t="n">
        <v>0</v>
      </c>
      <c r="Z5613" s="35" t="n">
        <v>1</v>
      </c>
      <c r="AE5613" s="94" t="e">
        <f aca="false" t="array" ref="AE5613:AK5613">_xlfn.torow(_xlfn.unique(_xlfn._xlws.filter(cat_table[Subsector],$E5613=cat_table[Sector],"")))</f>
        <v>#NAME?</v>
      </c>
      <c r="AF5613" s="94" t="e">
        <v>#NAME?</v>
      </c>
      <c r="AG5613" s="94" t="e">
        <v>#NAME?</v>
      </c>
      <c r="AH5613" s="94" t="e">
        <v>#NAME?</v>
      </c>
      <c r="AI5613" s="94" t="e">
        <v>#NAME?</v>
      </c>
      <c r="AJ5613" s="94" t="e">
        <v>#NAME?</v>
      </c>
      <c r="AK5613" s="94" t="e">
        <v>#NAME?</v>
      </c>
      <c r="AO5613" s="94" t="e">
        <f aca="false" t="array" ref="AO5613:AT5613">_xlfn.torow(_xlfn.unique(_xlfn._xlws.filter(cat_table[Sub-subsector],($E5613=cat_table[Sector])*($F5613=cat_table[Subsector]),"")))</f>
        <v>#NAME?</v>
      </c>
      <c r="AP5613" s="94" t="e">
        <v>#NAME?</v>
      </c>
      <c r="AQ5613" s="94" t="e">
        <v>#NAME?</v>
      </c>
      <c r="AR5613" s="94" t="e">
        <v>#NAME?</v>
      </c>
      <c r="AS5613" s="94" t="e">
        <v>#NAME?</v>
      </c>
      <c r="AT5613" s="94" t="e">
        <v>#NAME?</v>
      </c>
    </row>
    <row r="5614" customFormat="false" ht="15" hidden="false" customHeight="true" outlineLevel="0" collapsed="false">
      <c r="A5614" s="20" t="s">
        <v>16665</v>
      </c>
      <c r="B5614" s="20" t="str">
        <f aca="false">INDEX(Table2[], MATCH(L5614, Location_ID!$D$2:$D$3098, 0), 1)</f>
        <v>fb7b4187-47c6-4de5-a2f2-82192719b108</v>
      </c>
      <c r="C5614" s="20" t="s">
        <v>1585</v>
      </c>
      <c r="D5614" s="230" t="s">
        <v>354</v>
      </c>
      <c r="E5614" s="20" t="s">
        <v>7134</v>
      </c>
      <c r="F5614" s="20" t="s">
        <v>7135</v>
      </c>
      <c r="G5614" s="20" t="s">
        <v>7591</v>
      </c>
      <c r="H5614" s="20"/>
      <c r="I5614" s="20" t="s">
        <v>15917</v>
      </c>
      <c r="J5614" s="20" t="s">
        <v>15918</v>
      </c>
      <c r="K5614" s="20" t="s">
        <v>7109</v>
      </c>
      <c r="L5614" s="20" t="s">
        <v>4581</v>
      </c>
      <c r="M5614" s="20" t="s">
        <v>7116</v>
      </c>
      <c r="N5614" s="20" t="s">
        <v>15902</v>
      </c>
      <c r="O5614" s="20" t="s">
        <v>15918</v>
      </c>
      <c r="P5614" s="201" t="n">
        <v>43730</v>
      </c>
      <c r="Q5614" s="201" t="n">
        <v>43763</v>
      </c>
      <c r="R5614" s="20" t="n">
        <v>1</v>
      </c>
      <c r="S5614" s="20" t="s">
        <v>7130</v>
      </c>
      <c r="T5614" s="20" t="n">
        <v>27.14515113</v>
      </c>
      <c r="U5614" s="20" t="n">
        <v>18.558581854</v>
      </c>
      <c r="V5614" s="20" t="n">
        <v>35.731720406</v>
      </c>
      <c r="W5614" s="20" t="s">
        <v>11510</v>
      </c>
      <c r="X5614" s="35"/>
      <c r="Y5614" s="35" t="n">
        <v>0</v>
      </c>
      <c r="Z5614" s="35" t="n">
        <v>1</v>
      </c>
      <c r="AE5614" s="94" t="e">
        <f aca="false" t="array" ref="AE5614:AK5614">_xlfn.torow(_xlfn.unique(_xlfn._xlws.filter(cat_table[Subsector],$E5614=cat_table[Sector],"")))</f>
        <v>#NAME?</v>
      </c>
      <c r="AF5614" s="94" t="e">
        <v>#NAME?</v>
      </c>
      <c r="AG5614" s="94" t="e">
        <v>#NAME?</v>
      </c>
      <c r="AH5614" s="94" t="e">
        <v>#NAME?</v>
      </c>
      <c r="AI5614" s="94" t="e">
        <v>#NAME?</v>
      </c>
      <c r="AJ5614" s="94" t="e">
        <v>#NAME?</v>
      </c>
      <c r="AK5614" s="94" t="e">
        <v>#NAME?</v>
      </c>
      <c r="AO5614" s="94" t="e">
        <f aca="false" t="array" ref="AO5614:AT5614">_xlfn.torow(_xlfn.unique(_xlfn._xlws.filter(cat_table[Sub-subsector],($E5614=cat_table[Sector])*($F5614=cat_table[Subsector]),"")))</f>
        <v>#NAME?</v>
      </c>
      <c r="AP5614" s="94" t="e">
        <v>#NAME?</v>
      </c>
      <c r="AQ5614" s="94" t="e">
        <v>#NAME?</v>
      </c>
      <c r="AR5614" s="94" t="e">
        <v>#NAME?</v>
      </c>
      <c r="AS5614" s="94" t="e">
        <v>#NAME?</v>
      </c>
      <c r="AT5614" s="94" t="e">
        <v>#NAME?</v>
      </c>
    </row>
    <row r="5615" customFormat="false" ht="15" hidden="false" customHeight="true" outlineLevel="0" collapsed="false">
      <c r="A5615" s="20" t="s">
        <v>16666</v>
      </c>
      <c r="B5615" s="20" t="str">
        <f aca="false">INDEX(Table2[], MATCH(L5615, Location_ID!$D$2:$D$3098, 0), 1)</f>
        <v>315ee762-4e6e-4fc3-8a52-6a6c769be878</v>
      </c>
      <c r="C5615" s="20" t="s">
        <v>1585</v>
      </c>
      <c r="D5615" s="230" t="s">
        <v>354</v>
      </c>
      <c r="E5615" s="20" t="s">
        <v>7134</v>
      </c>
      <c r="F5615" s="20" t="s">
        <v>7135</v>
      </c>
      <c r="G5615" s="20" t="s">
        <v>7591</v>
      </c>
      <c r="H5615" s="20"/>
      <c r="I5615" s="20" t="s">
        <v>15917</v>
      </c>
      <c r="J5615" s="20" t="s">
        <v>15918</v>
      </c>
      <c r="K5615" s="20" t="s">
        <v>7109</v>
      </c>
      <c r="L5615" s="20" t="s">
        <v>4583</v>
      </c>
      <c r="M5615" s="20" t="s">
        <v>7116</v>
      </c>
      <c r="N5615" s="20" t="s">
        <v>15902</v>
      </c>
      <c r="O5615" s="20" t="s">
        <v>15918</v>
      </c>
      <c r="P5615" s="201" t="n">
        <v>43730</v>
      </c>
      <c r="Q5615" s="201" t="n">
        <v>43763</v>
      </c>
      <c r="R5615" s="20" t="n">
        <v>1</v>
      </c>
      <c r="S5615" s="20" t="s">
        <v>7130</v>
      </c>
      <c r="T5615" s="20" t="n">
        <v>58.53420305</v>
      </c>
      <c r="U5615" s="20" t="n">
        <v>46.02868992</v>
      </c>
      <c r="V5615" s="20" t="n">
        <v>71.03971618</v>
      </c>
      <c r="W5615" s="20" t="s">
        <v>11510</v>
      </c>
      <c r="X5615" s="35"/>
      <c r="Y5615" s="35" t="n">
        <v>0</v>
      </c>
      <c r="Z5615" s="35" t="n">
        <v>1</v>
      </c>
      <c r="AE5615" s="94" t="e">
        <f aca="false" t="array" ref="AE5615:AK5615">_xlfn.torow(_xlfn.unique(_xlfn._xlws.filter(cat_table[Subsector],$E5615=cat_table[Sector],"")))</f>
        <v>#NAME?</v>
      </c>
      <c r="AF5615" s="94" t="e">
        <v>#NAME?</v>
      </c>
      <c r="AG5615" s="94" t="e">
        <v>#NAME?</v>
      </c>
      <c r="AH5615" s="94" t="e">
        <v>#NAME?</v>
      </c>
      <c r="AI5615" s="94" t="e">
        <v>#NAME?</v>
      </c>
      <c r="AJ5615" s="94" t="e">
        <v>#NAME?</v>
      </c>
      <c r="AK5615" s="94" t="e">
        <v>#NAME?</v>
      </c>
      <c r="AO5615" s="94" t="e">
        <f aca="false" t="array" ref="AO5615:AT5615">_xlfn.torow(_xlfn.unique(_xlfn._xlws.filter(cat_table[Sub-subsector],($E5615=cat_table[Sector])*($F5615=cat_table[Subsector]),"")))</f>
        <v>#NAME?</v>
      </c>
      <c r="AP5615" s="94" t="e">
        <v>#NAME?</v>
      </c>
      <c r="AQ5615" s="94" t="e">
        <v>#NAME?</v>
      </c>
      <c r="AR5615" s="94" t="e">
        <v>#NAME?</v>
      </c>
      <c r="AS5615" s="94" t="e">
        <v>#NAME?</v>
      </c>
      <c r="AT5615" s="94" t="e">
        <v>#NAME?</v>
      </c>
    </row>
    <row r="5616" customFormat="false" ht="15" hidden="false" customHeight="true" outlineLevel="0" collapsed="false">
      <c r="A5616" s="20" t="s">
        <v>16667</v>
      </c>
      <c r="B5616" s="20" t="str">
        <f aca="false">INDEX(Table2[], MATCH(L5616, Location_ID!$D$2:$D$3098, 0), 1)</f>
        <v>4d97cdae-ad92-4783-9770-b73cd740776c</v>
      </c>
      <c r="C5616" s="20" t="s">
        <v>1585</v>
      </c>
      <c r="D5616" s="230" t="s">
        <v>354</v>
      </c>
      <c r="E5616" s="20" t="s">
        <v>7134</v>
      </c>
      <c r="F5616" s="20" t="s">
        <v>7135</v>
      </c>
      <c r="G5616" s="20" t="s">
        <v>7591</v>
      </c>
      <c r="H5616" s="20"/>
      <c r="I5616" s="20" t="s">
        <v>15917</v>
      </c>
      <c r="J5616" s="20" t="s">
        <v>15932</v>
      </c>
      <c r="K5616" s="20" t="s">
        <v>7109</v>
      </c>
      <c r="L5616" s="20" t="s">
        <v>4585</v>
      </c>
      <c r="M5616" s="20" t="s">
        <v>7116</v>
      </c>
      <c r="N5616" s="20" t="s">
        <v>15902</v>
      </c>
      <c r="O5616" s="20" t="s">
        <v>15932</v>
      </c>
      <c r="P5616" s="201" t="n">
        <v>43730</v>
      </c>
      <c r="Q5616" s="201" t="n">
        <v>43763</v>
      </c>
      <c r="R5616" s="20" t="n">
        <v>1</v>
      </c>
      <c r="S5616" s="20" t="s">
        <v>7130</v>
      </c>
      <c r="T5616" s="20" t="n">
        <v>42.47934818</v>
      </c>
      <c r="U5616" s="20" t="n">
        <v>36.176801324</v>
      </c>
      <c r="V5616" s="20" t="n">
        <v>48.781895036</v>
      </c>
      <c r="W5616" s="20" t="s">
        <v>11510</v>
      </c>
      <c r="X5616" s="35"/>
      <c r="Y5616" s="35" t="n">
        <v>0</v>
      </c>
      <c r="Z5616" s="35" t="n">
        <v>1</v>
      </c>
      <c r="AE5616" s="94" t="e">
        <f aca="false" t="array" ref="AE5616:AK5616">_xlfn.torow(_xlfn.unique(_xlfn._xlws.filter(cat_table[Subsector],$E5616=cat_table[Sector],"")))</f>
        <v>#NAME?</v>
      </c>
      <c r="AF5616" s="94" t="e">
        <v>#NAME?</v>
      </c>
      <c r="AG5616" s="94" t="e">
        <v>#NAME?</v>
      </c>
      <c r="AH5616" s="94" t="e">
        <v>#NAME?</v>
      </c>
      <c r="AI5616" s="94" t="e">
        <v>#NAME?</v>
      </c>
      <c r="AJ5616" s="94" t="e">
        <v>#NAME?</v>
      </c>
      <c r="AK5616" s="94" t="e">
        <v>#NAME?</v>
      </c>
      <c r="AO5616" s="94" t="e">
        <f aca="false" t="array" ref="AO5616:AT5616">_xlfn.torow(_xlfn.unique(_xlfn._xlws.filter(cat_table[Sub-subsector],($E5616=cat_table[Sector])*($F5616=cat_table[Subsector]),"")))</f>
        <v>#NAME?</v>
      </c>
      <c r="AP5616" s="94" t="e">
        <v>#NAME?</v>
      </c>
      <c r="AQ5616" s="94" t="e">
        <v>#NAME?</v>
      </c>
      <c r="AR5616" s="94" t="e">
        <v>#NAME?</v>
      </c>
      <c r="AS5616" s="94" t="e">
        <v>#NAME?</v>
      </c>
      <c r="AT5616" s="94" t="e">
        <v>#NAME?</v>
      </c>
    </row>
    <row r="5617" customFormat="false" ht="15" hidden="false" customHeight="true" outlineLevel="0" collapsed="false">
      <c r="A5617" s="20" t="s">
        <v>16668</v>
      </c>
      <c r="B5617" s="20" t="str">
        <f aca="false">INDEX(Table2[], MATCH(L5617, Location_ID!$D$2:$D$3098, 0), 1)</f>
        <v>d7483be4-b5fa-44a6-8584-79c05d7d84ac</v>
      </c>
      <c r="C5617" s="20" t="s">
        <v>1585</v>
      </c>
      <c r="D5617" s="230" t="s">
        <v>354</v>
      </c>
      <c r="E5617" s="20" t="s">
        <v>7134</v>
      </c>
      <c r="F5617" s="20" t="s">
        <v>7135</v>
      </c>
      <c r="G5617" s="20" t="s">
        <v>7591</v>
      </c>
      <c r="H5617" s="20"/>
      <c r="I5617" s="20" t="s">
        <v>15917</v>
      </c>
      <c r="J5617" s="20" t="s">
        <v>15932</v>
      </c>
      <c r="K5617" s="20" t="s">
        <v>7109</v>
      </c>
      <c r="L5617" s="20" t="s">
        <v>4587</v>
      </c>
      <c r="M5617" s="20" t="s">
        <v>7116</v>
      </c>
      <c r="N5617" s="20" t="s">
        <v>15902</v>
      </c>
      <c r="O5617" s="20" t="s">
        <v>15932</v>
      </c>
      <c r="P5617" s="201" t="n">
        <v>43730</v>
      </c>
      <c r="Q5617" s="201" t="n">
        <v>43763</v>
      </c>
      <c r="R5617" s="20" t="n">
        <v>1</v>
      </c>
      <c r="S5617" s="20" t="s">
        <v>7130</v>
      </c>
      <c r="T5617" s="20" t="n">
        <v>30.36336011</v>
      </c>
      <c r="U5617" s="20" t="n">
        <v>24.08167156</v>
      </c>
      <c r="V5617" s="20" t="n">
        <v>36.64504866</v>
      </c>
      <c r="W5617" s="20" t="s">
        <v>11510</v>
      </c>
      <c r="X5617" s="35"/>
      <c r="Y5617" s="35" t="n">
        <v>0</v>
      </c>
      <c r="Z5617" s="35" t="n">
        <v>1</v>
      </c>
      <c r="AE5617" s="94" t="e">
        <f aca="false" t="array" ref="AE5617:AK5617">_xlfn.torow(_xlfn.unique(_xlfn._xlws.filter(cat_table[Subsector],$E5617=cat_table[Sector],"")))</f>
        <v>#NAME?</v>
      </c>
      <c r="AF5617" s="94" t="e">
        <v>#NAME?</v>
      </c>
      <c r="AG5617" s="94" t="e">
        <v>#NAME?</v>
      </c>
      <c r="AH5617" s="94" t="e">
        <v>#NAME?</v>
      </c>
      <c r="AI5617" s="94" t="e">
        <v>#NAME?</v>
      </c>
      <c r="AJ5617" s="94" t="e">
        <v>#NAME?</v>
      </c>
      <c r="AK5617" s="94" t="e">
        <v>#NAME?</v>
      </c>
      <c r="AO5617" s="94" t="e">
        <f aca="false" t="array" ref="AO5617:AT5617">_xlfn.torow(_xlfn.unique(_xlfn._xlws.filter(cat_table[Sub-subsector],($E5617=cat_table[Sector])*($F5617=cat_table[Subsector]),"")))</f>
        <v>#NAME?</v>
      </c>
      <c r="AP5617" s="94" t="e">
        <v>#NAME?</v>
      </c>
      <c r="AQ5617" s="94" t="e">
        <v>#NAME?</v>
      </c>
      <c r="AR5617" s="94" t="e">
        <v>#NAME?</v>
      </c>
      <c r="AS5617" s="94" t="e">
        <v>#NAME?</v>
      </c>
      <c r="AT5617" s="94" t="e">
        <v>#NAME?</v>
      </c>
    </row>
    <row r="5618" customFormat="false" ht="15" hidden="false" customHeight="true" outlineLevel="0" collapsed="false">
      <c r="A5618" s="20" t="s">
        <v>16669</v>
      </c>
      <c r="B5618" s="20" t="str">
        <f aca="false">INDEX(Table2[], MATCH(L5618, Location_ID!$D$2:$D$3098, 0), 1)</f>
        <v>2c525d10-2077-48f9-9e5c-66de8871f611</v>
      </c>
      <c r="C5618" s="20" t="s">
        <v>1585</v>
      </c>
      <c r="D5618" s="230" t="s">
        <v>354</v>
      </c>
      <c r="E5618" s="20" t="s">
        <v>7134</v>
      </c>
      <c r="F5618" s="20" t="s">
        <v>7135</v>
      </c>
      <c r="G5618" s="20" t="s">
        <v>7591</v>
      </c>
      <c r="H5618" s="20"/>
      <c r="I5618" s="20" t="s">
        <v>15917</v>
      </c>
      <c r="J5618" s="20" t="s">
        <v>15918</v>
      </c>
      <c r="K5618" s="20" t="s">
        <v>7109</v>
      </c>
      <c r="L5618" s="20" t="s">
        <v>4589</v>
      </c>
      <c r="M5618" s="20" t="s">
        <v>7116</v>
      </c>
      <c r="N5618" s="20" t="s">
        <v>15902</v>
      </c>
      <c r="O5618" s="20" t="s">
        <v>15918</v>
      </c>
      <c r="P5618" s="201" t="n">
        <v>43730</v>
      </c>
      <c r="Q5618" s="201" t="n">
        <v>43763</v>
      </c>
      <c r="R5618" s="20" t="n">
        <v>1</v>
      </c>
      <c r="S5618" s="20" t="s">
        <v>7130</v>
      </c>
      <c r="T5618" s="20" t="n">
        <v>49.50885689</v>
      </c>
      <c r="U5618" s="20" t="n">
        <v>28.6933148</v>
      </c>
      <c r="V5618" s="20" t="n">
        <v>70.32439898</v>
      </c>
      <c r="W5618" s="20" t="s">
        <v>11510</v>
      </c>
      <c r="X5618" s="35"/>
      <c r="Y5618" s="35" t="n">
        <v>0</v>
      </c>
      <c r="Z5618" s="35" t="n">
        <v>1</v>
      </c>
      <c r="AE5618" s="94" t="e">
        <f aca="false" t="array" ref="AE5618:AK5618">_xlfn.torow(_xlfn.unique(_xlfn._xlws.filter(cat_table[Subsector],$E5618=cat_table[Sector],"")))</f>
        <v>#NAME?</v>
      </c>
      <c r="AF5618" s="94" t="e">
        <v>#NAME?</v>
      </c>
      <c r="AG5618" s="94" t="e">
        <v>#NAME?</v>
      </c>
      <c r="AH5618" s="94" t="e">
        <v>#NAME?</v>
      </c>
      <c r="AI5618" s="94" t="e">
        <v>#NAME?</v>
      </c>
      <c r="AJ5618" s="94" t="e">
        <v>#NAME?</v>
      </c>
      <c r="AK5618" s="94" t="e">
        <v>#NAME?</v>
      </c>
      <c r="AO5618" s="94" t="e">
        <f aca="false" t="array" ref="AO5618:AT5618">_xlfn.torow(_xlfn.unique(_xlfn._xlws.filter(cat_table[Sub-subsector],($E5618=cat_table[Sector])*($F5618=cat_table[Subsector]),"")))</f>
        <v>#NAME?</v>
      </c>
      <c r="AP5618" s="94" t="e">
        <v>#NAME?</v>
      </c>
      <c r="AQ5618" s="94" t="e">
        <v>#NAME?</v>
      </c>
      <c r="AR5618" s="94" t="e">
        <v>#NAME?</v>
      </c>
      <c r="AS5618" s="94" t="e">
        <v>#NAME?</v>
      </c>
      <c r="AT5618" s="94" t="e">
        <v>#NAME?</v>
      </c>
    </row>
    <row r="5619" customFormat="false" ht="15" hidden="false" customHeight="true" outlineLevel="0" collapsed="false">
      <c r="A5619" s="20" t="s">
        <v>16670</v>
      </c>
      <c r="B5619" s="20" t="str">
        <f aca="false">INDEX(Table2[], MATCH(L5619, Location_ID!$D$2:$D$3098, 0), 1)</f>
        <v>cd35fdc3-352d-4432-bf65-a8e67f6f7ea5</v>
      </c>
      <c r="C5619" s="20" t="s">
        <v>1585</v>
      </c>
      <c r="D5619" s="230" t="s">
        <v>354</v>
      </c>
      <c r="E5619" s="20" t="s">
        <v>7134</v>
      </c>
      <c r="F5619" s="20" t="s">
        <v>7135</v>
      </c>
      <c r="G5619" s="20" t="s">
        <v>7591</v>
      </c>
      <c r="H5619" s="20"/>
      <c r="I5619" s="20" t="s">
        <v>15917</v>
      </c>
      <c r="J5619" s="20" t="s">
        <v>15927</v>
      </c>
      <c r="K5619" s="20" t="s">
        <v>7109</v>
      </c>
      <c r="L5619" s="20" t="s">
        <v>4591</v>
      </c>
      <c r="M5619" s="20" t="s">
        <v>7116</v>
      </c>
      <c r="N5619" s="20" t="s">
        <v>15902</v>
      </c>
      <c r="O5619" s="20" t="s">
        <v>15927</v>
      </c>
      <c r="P5619" s="201" t="n">
        <v>43730</v>
      </c>
      <c r="Q5619" s="201" t="n">
        <v>43763</v>
      </c>
      <c r="R5619" s="20" t="n">
        <v>1</v>
      </c>
      <c r="S5619" s="20" t="s">
        <v>7130</v>
      </c>
      <c r="T5619" s="20" t="n">
        <v>760.389821</v>
      </c>
      <c r="U5619" s="20" t="n">
        <v>588.5278513</v>
      </c>
      <c r="V5619" s="20" t="n">
        <v>932.2517907</v>
      </c>
      <c r="W5619" s="20" t="s">
        <v>11510</v>
      </c>
      <c r="X5619" s="35"/>
      <c r="Y5619" s="35" t="n">
        <v>0</v>
      </c>
      <c r="Z5619" s="35" t="n">
        <v>1</v>
      </c>
      <c r="AE5619" s="94" t="e">
        <f aca="false" t="array" ref="AE5619:AK5619">_xlfn.torow(_xlfn.unique(_xlfn._xlws.filter(cat_table[Subsector],$E5619=cat_table[Sector],"")))</f>
        <v>#NAME?</v>
      </c>
      <c r="AF5619" s="94" t="e">
        <v>#NAME?</v>
      </c>
      <c r="AG5619" s="94" t="e">
        <v>#NAME?</v>
      </c>
      <c r="AH5619" s="94" t="e">
        <v>#NAME?</v>
      </c>
      <c r="AI5619" s="94" t="e">
        <v>#NAME?</v>
      </c>
      <c r="AJ5619" s="94" t="e">
        <v>#NAME?</v>
      </c>
      <c r="AK5619" s="94" t="e">
        <v>#NAME?</v>
      </c>
      <c r="AO5619" s="94" t="e">
        <f aca="false" t="array" ref="AO5619:AT5619">_xlfn.torow(_xlfn.unique(_xlfn._xlws.filter(cat_table[Sub-subsector],($E5619=cat_table[Sector])*($F5619=cat_table[Subsector]),"")))</f>
        <v>#NAME?</v>
      </c>
      <c r="AP5619" s="94" t="e">
        <v>#NAME?</v>
      </c>
      <c r="AQ5619" s="94" t="e">
        <v>#NAME?</v>
      </c>
      <c r="AR5619" s="94" t="e">
        <v>#NAME?</v>
      </c>
      <c r="AS5619" s="94" t="e">
        <v>#NAME?</v>
      </c>
      <c r="AT5619" s="94" t="e">
        <v>#NAME?</v>
      </c>
    </row>
    <row r="5620" customFormat="false" ht="15" hidden="false" customHeight="true" outlineLevel="0" collapsed="false">
      <c r="A5620" s="20" t="s">
        <v>16671</v>
      </c>
      <c r="B5620" s="20" t="str">
        <f aca="false">INDEX(Table2[], MATCH(L5620, Location_ID!$D$2:$D$3098, 0), 1)</f>
        <v>486a4def-3401-4c2c-9deb-77c3f2dc2673</v>
      </c>
      <c r="C5620" s="20" t="s">
        <v>1585</v>
      </c>
      <c r="D5620" s="230" t="s">
        <v>354</v>
      </c>
      <c r="E5620" s="20" t="s">
        <v>7134</v>
      </c>
      <c r="F5620" s="20" t="s">
        <v>7135</v>
      </c>
      <c r="G5620" s="20" t="s">
        <v>7591</v>
      </c>
      <c r="H5620" s="20"/>
      <c r="I5620" s="20" t="s">
        <v>15917</v>
      </c>
      <c r="J5620" s="20" t="s">
        <v>15932</v>
      </c>
      <c r="K5620" s="20" t="s">
        <v>7109</v>
      </c>
      <c r="L5620" s="20" t="s">
        <v>4593</v>
      </c>
      <c r="M5620" s="20" t="s">
        <v>7116</v>
      </c>
      <c r="N5620" s="20" t="s">
        <v>15902</v>
      </c>
      <c r="O5620" s="20" t="s">
        <v>15932</v>
      </c>
      <c r="P5620" s="201" t="n">
        <v>43730</v>
      </c>
      <c r="Q5620" s="201" t="n">
        <v>43763</v>
      </c>
      <c r="R5620" s="20" t="n">
        <v>1</v>
      </c>
      <c r="S5620" s="20" t="s">
        <v>7130</v>
      </c>
      <c r="T5620" s="20" t="n">
        <v>72.19957184</v>
      </c>
      <c r="U5620" s="20" t="n">
        <v>59.55543117</v>
      </c>
      <c r="V5620" s="20" t="n">
        <v>84.84371251</v>
      </c>
      <c r="W5620" s="20" t="s">
        <v>11510</v>
      </c>
      <c r="X5620" s="35"/>
      <c r="Y5620" s="35" t="n">
        <v>0</v>
      </c>
      <c r="Z5620" s="35" t="n">
        <v>1</v>
      </c>
      <c r="AE5620" s="94" t="e">
        <f aca="false" t="array" ref="AE5620:AK5620">_xlfn.torow(_xlfn.unique(_xlfn._xlws.filter(cat_table[Subsector],$E5620=cat_table[Sector],"")))</f>
        <v>#NAME?</v>
      </c>
      <c r="AF5620" s="94" t="e">
        <v>#NAME?</v>
      </c>
      <c r="AG5620" s="94" t="e">
        <v>#NAME?</v>
      </c>
      <c r="AH5620" s="94" t="e">
        <v>#NAME?</v>
      </c>
      <c r="AI5620" s="94" t="e">
        <v>#NAME?</v>
      </c>
      <c r="AJ5620" s="94" t="e">
        <v>#NAME?</v>
      </c>
      <c r="AK5620" s="94" t="e">
        <v>#NAME?</v>
      </c>
      <c r="AO5620" s="94" t="e">
        <f aca="false" t="array" ref="AO5620:AT5620">_xlfn.torow(_xlfn.unique(_xlfn._xlws.filter(cat_table[Sub-subsector],($E5620=cat_table[Sector])*($F5620=cat_table[Subsector]),"")))</f>
        <v>#NAME?</v>
      </c>
      <c r="AP5620" s="94" t="e">
        <v>#NAME?</v>
      </c>
      <c r="AQ5620" s="94" t="e">
        <v>#NAME?</v>
      </c>
      <c r="AR5620" s="94" t="e">
        <v>#NAME?</v>
      </c>
      <c r="AS5620" s="94" t="e">
        <v>#NAME?</v>
      </c>
      <c r="AT5620" s="94" t="e">
        <v>#NAME?</v>
      </c>
    </row>
    <row r="5621" customFormat="false" ht="15" hidden="false" customHeight="true" outlineLevel="0" collapsed="false">
      <c r="A5621" s="20" t="s">
        <v>16672</v>
      </c>
      <c r="B5621" s="20" t="str">
        <f aca="false">INDEX(Table2[], MATCH(L5621, Location_ID!$D$2:$D$3098, 0), 1)</f>
        <v>c9616ff2-c2e7-410c-a931-3ded08032c31</v>
      </c>
      <c r="C5621" s="20" t="s">
        <v>1585</v>
      </c>
      <c r="D5621" s="230" t="s">
        <v>354</v>
      </c>
      <c r="E5621" s="20" t="s">
        <v>7134</v>
      </c>
      <c r="F5621" s="20" t="s">
        <v>7135</v>
      </c>
      <c r="G5621" s="20" t="s">
        <v>7591</v>
      </c>
      <c r="H5621" s="20"/>
      <c r="I5621" s="20" t="s">
        <v>15917</v>
      </c>
      <c r="J5621" s="20" t="s">
        <v>15932</v>
      </c>
      <c r="K5621" s="20" t="s">
        <v>7109</v>
      </c>
      <c r="L5621" s="20" t="s">
        <v>4595</v>
      </c>
      <c r="M5621" s="20" t="s">
        <v>7116</v>
      </c>
      <c r="N5621" s="20" t="s">
        <v>15902</v>
      </c>
      <c r="O5621" s="20" t="s">
        <v>15932</v>
      </c>
      <c r="P5621" s="201" t="n">
        <v>43730</v>
      </c>
      <c r="Q5621" s="201" t="n">
        <v>43763</v>
      </c>
      <c r="R5621" s="20" t="n">
        <v>1</v>
      </c>
      <c r="S5621" s="20" t="s">
        <v>7130</v>
      </c>
      <c r="T5621" s="20" t="n">
        <v>45.6079947</v>
      </c>
      <c r="U5621" s="20" t="n">
        <v>32.58356981</v>
      </c>
      <c r="V5621" s="20" t="n">
        <v>58.63241959</v>
      </c>
      <c r="W5621" s="20" t="s">
        <v>11510</v>
      </c>
      <c r="X5621" s="35"/>
      <c r="Y5621" s="35" t="n">
        <v>0</v>
      </c>
      <c r="Z5621" s="35" t="n">
        <v>1</v>
      </c>
      <c r="AE5621" s="94" t="e">
        <f aca="false" t="array" ref="AE5621:AK5621">_xlfn.torow(_xlfn.unique(_xlfn._xlws.filter(cat_table[Subsector],$E5621=cat_table[Sector],"")))</f>
        <v>#NAME?</v>
      </c>
      <c r="AF5621" s="94" t="e">
        <v>#NAME?</v>
      </c>
      <c r="AG5621" s="94" t="e">
        <v>#NAME?</v>
      </c>
      <c r="AH5621" s="94" t="e">
        <v>#NAME?</v>
      </c>
      <c r="AI5621" s="94" t="e">
        <v>#NAME?</v>
      </c>
      <c r="AJ5621" s="94" t="e">
        <v>#NAME?</v>
      </c>
      <c r="AK5621" s="94" t="e">
        <v>#NAME?</v>
      </c>
      <c r="AO5621" s="94" t="e">
        <f aca="false" t="array" ref="AO5621:AT5621">_xlfn.torow(_xlfn.unique(_xlfn._xlws.filter(cat_table[Sub-subsector],($E5621=cat_table[Sector])*($F5621=cat_table[Subsector]),"")))</f>
        <v>#NAME?</v>
      </c>
      <c r="AP5621" s="94" t="e">
        <v>#NAME?</v>
      </c>
      <c r="AQ5621" s="94" t="e">
        <v>#NAME?</v>
      </c>
      <c r="AR5621" s="94" t="e">
        <v>#NAME?</v>
      </c>
      <c r="AS5621" s="94" t="e">
        <v>#NAME?</v>
      </c>
      <c r="AT5621" s="94" t="e">
        <v>#NAME?</v>
      </c>
    </row>
    <row r="5622" customFormat="false" ht="15" hidden="false" customHeight="true" outlineLevel="0" collapsed="false">
      <c r="A5622" s="20" t="s">
        <v>16673</v>
      </c>
      <c r="B5622" s="20" t="str">
        <f aca="false">INDEX(Table2[], MATCH(L5622, Location_ID!$D$2:$D$3098, 0), 1)</f>
        <v>304a65db-2a7f-4554-b69a-644478f99bbe</v>
      </c>
      <c r="C5622" s="20" t="s">
        <v>1585</v>
      </c>
      <c r="D5622" s="230" t="s">
        <v>354</v>
      </c>
      <c r="E5622" s="20" t="s">
        <v>7134</v>
      </c>
      <c r="F5622" s="20" t="s">
        <v>7135</v>
      </c>
      <c r="G5622" s="20" t="s">
        <v>7591</v>
      </c>
      <c r="H5622" s="20"/>
      <c r="I5622" s="20" t="s">
        <v>15917</v>
      </c>
      <c r="J5622" s="20" t="s">
        <v>15932</v>
      </c>
      <c r="K5622" s="20" t="s">
        <v>7109</v>
      </c>
      <c r="L5622" s="20" t="s">
        <v>4597</v>
      </c>
      <c r="M5622" s="20" t="s">
        <v>7116</v>
      </c>
      <c r="N5622" s="20" t="s">
        <v>15902</v>
      </c>
      <c r="O5622" s="20" t="s">
        <v>15932</v>
      </c>
      <c r="P5622" s="201" t="n">
        <v>43730</v>
      </c>
      <c r="Q5622" s="201" t="n">
        <v>43763</v>
      </c>
      <c r="R5622" s="20" t="n">
        <v>1</v>
      </c>
      <c r="S5622" s="20" t="s">
        <v>7130</v>
      </c>
      <c r="T5622" s="20" t="n">
        <v>58.25736398</v>
      </c>
      <c r="U5622" s="20" t="n">
        <v>48.465794894</v>
      </c>
      <c r="V5622" s="20" t="n">
        <v>68.048933066</v>
      </c>
      <c r="W5622" s="20" t="s">
        <v>11510</v>
      </c>
      <c r="X5622" s="35"/>
      <c r="Y5622" s="35" t="n">
        <v>0</v>
      </c>
      <c r="Z5622" s="35" t="n">
        <v>1</v>
      </c>
      <c r="AE5622" s="94" t="e">
        <f aca="false" t="array" ref="AE5622:AK5622">_xlfn.torow(_xlfn.unique(_xlfn._xlws.filter(cat_table[Subsector],$E5622=cat_table[Sector],"")))</f>
        <v>#NAME?</v>
      </c>
      <c r="AF5622" s="94" t="e">
        <v>#NAME?</v>
      </c>
      <c r="AG5622" s="94" t="e">
        <v>#NAME?</v>
      </c>
      <c r="AH5622" s="94" t="e">
        <v>#NAME?</v>
      </c>
      <c r="AI5622" s="94" t="e">
        <v>#NAME?</v>
      </c>
      <c r="AJ5622" s="94" t="e">
        <v>#NAME?</v>
      </c>
      <c r="AK5622" s="94" t="e">
        <v>#NAME?</v>
      </c>
      <c r="AO5622" s="94" t="e">
        <f aca="false" t="array" ref="AO5622:AT5622">_xlfn.torow(_xlfn.unique(_xlfn._xlws.filter(cat_table[Sub-subsector],($E5622=cat_table[Sector])*($F5622=cat_table[Subsector]),"")))</f>
        <v>#NAME?</v>
      </c>
      <c r="AP5622" s="94" t="e">
        <v>#NAME?</v>
      </c>
      <c r="AQ5622" s="94" t="e">
        <v>#NAME?</v>
      </c>
      <c r="AR5622" s="94" t="e">
        <v>#NAME?</v>
      </c>
      <c r="AS5622" s="94" t="e">
        <v>#NAME?</v>
      </c>
      <c r="AT5622" s="94" t="e">
        <v>#NAME?</v>
      </c>
    </row>
    <row r="5623" customFormat="false" ht="15" hidden="false" customHeight="true" outlineLevel="0" collapsed="false">
      <c r="A5623" s="20" t="s">
        <v>16674</v>
      </c>
      <c r="B5623" s="20" t="str">
        <f aca="false">INDEX(Table2[], MATCH(L5623, Location_ID!$D$2:$D$3098, 0), 1)</f>
        <v>96ba1a11-6f69-4b06-8805-fea1a78c9ba7</v>
      </c>
      <c r="C5623" s="20" t="s">
        <v>1585</v>
      </c>
      <c r="D5623" s="230" t="s">
        <v>354</v>
      </c>
      <c r="E5623" s="20" t="s">
        <v>7134</v>
      </c>
      <c r="F5623" s="20" t="s">
        <v>7135</v>
      </c>
      <c r="G5623" s="20" t="s">
        <v>7591</v>
      </c>
      <c r="H5623" s="20"/>
      <c r="I5623" s="20" t="s">
        <v>15917</v>
      </c>
      <c r="J5623" s="20" t="s">
        <v>15918</v>
      </c>
      <c r="K5623" s="20" t="s">
        <v>7109</v>
      </c>
      <c r="L5623" s="20" t="s">
        <v>4599</v>
      </c>
      <c r="M5623" s="20" t="s">
        <v>7116</v>
      </c>
      <c r="N5623" s="20" t="s">
        <v>15902</v>
      </c>
      <c r="O5623" s="20" t="s">
        <v>15918</v>
      </c>
      <c r="P5623" s="201" t="n">
        <v>43730</v>
      </c>
      <c r="Q5623" s="201" t="n">
        <v>43763</v>
      </c>
      <c r="R5623" s="20" t="n">
        <v>1</v>
      </c>
      <c r="S5623" s="20" t="s">
        <v>7130</v>
      </c>
      <c r="T5623" s="20" t="n">
        <v>89.91203026</v>
      </c>
      <c r="U5623" s="20" t="n">
        <v>74.61323828</v>
      </c>
      <c r="V5623" s="20" t="n">
        <v>105.21082224</v>
      </c>
      <c r="W5623" s="20" t="s">
        <v>11510</v>
      </c>
      <c r="X5623" s="35"/>
      <c r="Y5623" s="35" t="n">
        <v>0</v>
      </c>
      <c r="Z5623" s="35" t="n">
        <v>1</v>
      </c>
      <c r="AE5623" s="94" t="e">
        <f aca="false" t="array" ref="AE5623:AK5623">_xlfn.torow(_xlfn.unique(_xlfn._xlws.filter(cat_table[Subsector],$E5623=cat_table[Sector],"")))</f>
        <v>#NAME?</v>
      </c>
      <c r="AF5623" s="94" t="e">
        <v>#NAME?</v>
      </c>
      <c r="AG5623" s="94" t="e">
        <v>#NAME?</v>
      </c>
      <c r="AH5623" s="94" t="e">
        <v>#NAME?</v>
      </c>
      <c r="AI5623" s="94" t="e">
        <v>#NAME?</v>
      </c>
      <c r="AJ5623" s="94" t="e">
        <v>#NAME?</v>
      </c>
      <c r="AK5623" s="94" t="e">
        <v>#NAME?</v>
      </c>
      <c r="AO5623" s="94" t="e">
        <f aca="false" t="array" ref="AO5623:AT5623">_xlfn.torow(_xlfn.unique(_xlfn._xlws.filter(cat_table[Sub-subsector],($E5623=cat_table[Sector])*($F5623=cat_table[Subsector]),"")))</f>
        <v>#NAME?</v>
      </c>
      <c r="AP5623" s="94" t="e">
        <v>#NAME?</v>
      </c>
      <c r="AQ5623" s="94" t="e">
        <v>#NAME?</v>
      </c>
      <c r="AR5623" s="94" t="e">
        <v>#NAME?</v>
      </c>
      <c r="AS5623" s="94" t="e">
        <v>#NAME?</v>
      </c>
      <c r="AT5623" s="94" t="e">
        <v>#NAME?</v>
      </c>
    </row>
    <row r="5624" customFormat="false" ht="15" hidden="false" customHeight="true" outlineLevel="0" collapsed="false">
      <c r="A5624" s="20" t="s">
        <v>16675</v>
      </c>
      <c r="B5624" s="20" t="str">
        <f aca="false">INDEX(Table2[], MATCH(L5624, Location_ID!$D$2:$D$3098, 0), 1)</f>
        <v>2c421ddc-81d4-4021-a055-f82bcb9b4c0c</v>
      </c>
      <c r="C5624" s="20" t="s">
        <v>1585</v>
      </c>
      <c r="D5624" s="230" t="s">
        <v>354</v>
      </c>
      <c r="E5624" s="20" t="s">
        <v>7134</v>
      </c>
      <c r="F5624" s="20" t="s">
        <v>7135</v>
      </c>
      <c r="G5624" s="20" t="s">
        <v>7591</v>
      </c>
      <c r="H5624" s="20"/>
      <c r="I5624" s="20" t="s">
        <v>15917</v>
      </c>
      <c r="J5624" s="20" t="s">
        <v>15918</v>
      </c>
      <c r="K5624" s="20" t="s">
        <v>7109</v>
      </c>
      <c r="L5624" s="20" t="s">
        <v>4601</v>
      </c>
      <c r="M5624" s="20" t="s">
        <v>7116</v>
      </c>
      <c r="N5624" s="20" t="s">
        <v>15902</v>
      </c>
      <c r="O5624" s="20" t="s">
        <v>15918</v>
      </c>
      <c r="P5624" s="201" t="n">
        <v>43730</v>
      </c>
      <c r="Q5624" s="201" t="n">
        <v>43763</v>
      </c>
      <c r="R5624" s="20" t="n">
        <v>1</v>
      </c>
      <c r="S5624" s="20" t="s">
        <v>7130</v>
      </c>
      <c r="T5624" s="20" t="n">
        <v>39.36508043</v>
      </c>
      <c r="U5624" s="20" t="n">
        <v>11.9482904</v>
      </c>
      <c r="V5624" s="20" t="n">
        <v>66.78187046</v>
      </c>
      <c r="W5624" s="20" t="s">
        <v>11510</v>
      </c>
      <c r="X5624" s="35"/>
      <c r="Y5624" s="35" t="n">
        <v>0</v>
      </c>
      <c r="Z5624" s="35" t="n">
        <v>1</v>
      </c>
      <c r="AE5624" s="94" t="e">
        <f aca="false" t="array" ref="AE5624:AK5624">_xlfn.torow(_xlfn.unique(_xlfn._xlws.filter(cat_table[Subsector],$E5624=cat_table[Sector],"")))</f>
        <v>#NAME?</v>
      </c>
      <c r="AF5624" s="94" t="e">
        <v>#NAME?</v>
      </c>
      <c r="AG5624" s="94" t="e">
        <v>#NAME?</v>
      </c>
      <c r="AH5624" s="94" t="e">
        <v>#NAME?</v>
      </c>
      <c r="AI5624" s="94" t="e">
        <v>#NAME?</v>
      </c>
      <c r="AJ5624" s="94" t="e">
        <v>#NAME?</v>
      </c>
      <c r="AK5624" s="94" t="e">
        <v>#NAME?</v>
      </c>
      <c r="AO5624" s="94" t="e">
        <f aca="false" t="array" ref="AO5624:AT5624">_xlfn.torow(_xlfn.unique(_xlfn._xlws.filter(cat_table[Sub-subsector],($E5624=cat_table[Sector])*($F5624=cat_table[Subsector]),"")))</f>
        <v>#NAME?</v>
      </c>
      <c r="AP5624" s="94" t="e">
        <v>#NAME?</v>
      </c>
      <c r="AQ5624" s="94" t="e">
        <v>#NAME?</v>
      </c>
      <c r="AR5624" s="94" t="e">
        <v>#NAME?</v>
      </c>
      <c r="AS5624" s="94" t="e">
        <v>#NAME?</v>
      </c>
      <c r="AT5624" s="94" t="e">
        <v>#NAME?</v>
      </c>
    </row>
    <row r="5625" customFormat="false" ht="15" hidden="false" customHeight="true" outlineLevel="0" collapsed="false">
      <c r="A5625" s="20" t="s">
        <v>16676</v>
      </c>
      <c r="B5625" s="20" t="str">
        <f aca="false">INDEX(Table2[], MATCH(L5625, Location_ID!$D$2:$D$3098, 0), 1)</f>
        <v>0c4a078b-b10c-4bcb-89aa-6e5730a7c24b</v>
      </c>
      <c r="C5625" s="20" t="s">
        <v>1585</v>
      </c>
      <c r="D5625" s="230" t="s">
        <v>354</v>
      </c>
      <c r="E5625" s="20" t="s">
        <v>7134</v>
      </c>
      <c r="F5625" s="20" t="s">
        <v>7135</v>
      </c>
      <c r="G5625" s="20" t="s">
        <v>7591</v>
      </c>
      <c r="H5625" s="20"/>
      <c r="I5625" s="20" t="s">
        <v>15917</v>
      </c>
      <c r="J5625" s="20" t="s">
        <v>15927</v>
      </c>
      <c r="K5625" s="20" t="s">
        <v>7109</v>
      </c>
      <c r="L5625" s="20" t="s">
        <v>4603</v>
      </c>
      <c r="M5625" s="20" t="s">
        <v>7116</v>
      </c>
      <c r="N5625" s="20" t="s">
        <v>15902</v>
      </c>
      <c r="O5625" s="20" t="s">
        <v>15927</v>
      </c>
      <c r="P5625" s="201" t="n">
        <v>43730</v>
      </c>
      <c r="Q5625" s="201" t="n">
        <v>43763</v>
      </c>
      <c r="R5625" s="20" t="n">
        <v>1</v>
      </c>
      <c r="S5625" s="20" t="s">
        <v>7130</v>
      </c>
      <c r="T5625" s="20" t="n">
        <v>41.03909218</v>
      </c>
      <c r="U5625" s="20" t="n">
        <v>13.55455972</v>
      </c>
      <c r="V5625" s="20" t="n">
        <v>68.52362464</v>
      </c>
      <c r="W5625" s="20" t="s">
        <v>11510</v>
      </c>
      <c r="X5625" s="35"/>
      <c r="Y5625" s="35" t="n">
        <v>0</v>
      </c>
      <c r="Z5625" s="35" t="n">
        <v>1</v>
      </c>
      <c r="AE5625" s="94" t="e">
        <f aca="false" t="array" ref="AE5625:AK5625">_xlfn.torow(_xlfn.unique(_xlfn._xlws.filter(cat_table[Subsector],$E5625=cat_table[Sector],"")))</f>
        <v>#NAME?</v>
      </c>
      <c r="AF5625" s="94" t="e">
        <v>#NAME?</v>
      </c>
      <c r="AG5625" s="94" t="e">
        <v>#NAME?</v>
      </c>
      <c r="AH5625" s="94" t="e">
        <v>#NAME?</v>
      </c>
      <c r="AI5625" s="94" t="e">
        <v>#NAME?</v>
      </c>
      <c r="AJ5625" s="94" t="e">
        <v>#NAME?</v>
      </c>
      <c r="AK5625" s="94" t="e">
        <v>#NAME?</v>
      </c>
      <c r="AO5625" s="94" t="e">
        <f aca="false" t="array" ref="AO5625:AT5625">_xlfn.torow(_xlfn.unique(_xlfn._xlws.filter(cat_table[Sub-subsector],($E5625=cat_table[Sector])*($F5625=cat_table[Subsector]),"")))</f>
        <v>#NAME?</v>
      </c>
      <c r="AP5625" s="94" t="e">
        <v>#NAME?</v>
      </c>
      <c r="AQ5625" s="94" t="e">
        <v>#NAME?</v>
      </c>
      <c r="AR5625" s="94" t="e">
        <v>#NAME?</v>
      </c>
      <c r="AS5625" s="94" t="e">
        <v>#NAME?</v>
      </c>
      <c r="AT5625" s="94" t="e">
        <v>#NAME?</v>
      </c>
    </row>
    <row r="5626" customFormat="false" ht="15" hidden="false" customHeight="true" outlineLevel="0" collapsed="false">
      <c r="A5626" s="20" t="s">
        <v>16677</v>
      </c>
      <c r="B5626" s="20" t="str">
        <f aca="false">INDEX(Table2[], MATCH(L5626, Location_ID!$D$2:$D$3098, 0), 1)</f>
        <v>3a142b00-86ab-4cec-8f68-7da3b4ca13ac</v>
      </c>
      <c r="C5626" s="20" t="s">
        <v>1585</v>
      </c>
      <c r="D5626" s="230" t="s">
        <v>354</v>
      </c>
      <c r="E5626" s="20" t="s">
        <v>7134</v>
      </c>
      <c r="F5626" s="20" t="s">
        <v>7135</v>
      </c>
      <c r="G5626" s="20" t="s">
        <v>7591</v>
      </c>
      <c r="H5626" s="20"/>
      <c r="I5626" s="20" t="s">
        <v>15917</v>
      </c>
      <c r="J5626" s="20" t="s">
        <v>15932</v>
      </c>
      <c r="K5626" s="20" t="s">
        <v>7109</v>
      </c>
      <c r="L5626" s="20" t="s">
        <v>4605</v>
      </c>
      <c r="M5626" s="20" t="s">
        <v>7116</v>
      </c>
      <c r="N5626" s="20" t="s">
        <v>15902</v>
      </c>
      <c r="O5626" s="20" t="s">
        <v>15932</v>
      </c>
      <c r="P5626" s="201" t="n">
        <v>43730</v>
      </c>
      <c r="Q5626" s="201" t="n">
        <v>43763</v>
      </c>
      <c r="R5626" s="20" t="n">
        <v>1</v>
      </c>
      <c r="S5626" s="20" t="s">
        <v>7130</v>
      </c>
      <c r="T5626" s="20" t="n">
        <v>11.32078655</v>
      </c>
      <c r="U5626" s="20" t="n">
        <v>5.980839633</v>
      </c>
      <c r="V5626" s="20" t="n">
        <v>16.660733467</v>
      </c>
      <c r="W5626" s="20" t="s">
        <v>11510</v>
      </c>
      <c r="X5626" s="35"/>
      <c r="Y5626" s="35" t="n">
        <v>0</v>
      </c>
      <c r="Z5626" s="35" t="n">
        <v>1</v>
      </c>
      <c r="AE5626" s="94" t="e">
        <f aca="false" t="array" ref="AE5626:AK5626">_xlfn.torow(_xlfn.unique(_xlfn._xlws.filter(cat_table[Subsector],$E5626=cat_table[Sector],"")))</f>
        <v>#NAME?</v>
      </c>
      <c r="AF5626" s="94" t="e">
        <v>#NAME?</v>
      </c>
      <c r="AG5626" s="94" t="e">
        <v>#NAME?</v>
      </c>
      <c r="AH5626" s="94" t="e">
        <v>#NAME?</v>
      </c>
      <c r="AI5626" s="94" t="e">
        <v>#NAME?</v>
      </c>
      <c r="AJ5626" s="94" t="e">
        <v>#NAME?</v>
      </c>
      <c r="AK5626" s="94" t="e">
        <v>#NAME?</v>
      </c>
      <c r="AO5626" s="94" t="e">
        <f aca="false" t="array" ref="AO5626:AT5626">_xlfn.torow(_xlfn.unique(_xlfn._xlws.filter(cat_table[Sub-subsector],($E5626=cat_table[Sector])*($F5626=cat_table[Subsector]),"")))</f>
        <v>#NAME?</v>
      </c>
      <c r="AP5626" s="94" t="e">
        <v>#NAME?</v>
      </c>
      <c r="AQ5626" s="94" t="e">
        <v>#NAME?</v>
      </c>
      <c r="AR5626" s="94" t="e">
        <v>#NAME?</v>
      </c>
      <c r="AS5626" s="94" t="e">
        <v>#NAME?</v>
      </c>
      <c r="AT5626" s="94" t="e">
        <v>#NAME?</v>
      </c>
    </row>
    <row r="5627" customFormat="false" ht="15" hidden="false" customHeight="true" outlineLevel="0" collapsed="false">
      <c r="A5627" s="20" t="s">
        <v>16678</v>
      </c>
      <c r="B5627" s="20" t="str">
        <f aca="false">INDEX(Table2[], MATCH(L5627, Location_ID!$D$2:$D$3098, 0), 1)</f>
        <v>e3fb055d-9a1b-4133-ba78-9f03306ad122</v>
      </c>
      <c r="C5627" s="20" t="s">
        <v>1585</v>
      </c>
      <c r="D5627" s="230" t="s">
        <v>354</v>
      </c>
      <c r="E5627" s="20" t="s">
        <v>7134</v>
      </c>
      <c r="F5627" s="20" t="s">
        <v>7135</v>
      </c>
      <c r="G5627" s="20" t="s">
        <v>7591</v>
      </c>
      <c r="H5627" s="20"/>
      <c r="I5627" s="20" t="s">
        <v>15917</v>
      </c>
      <c r="J5627" s="20" t="s">
        <v>15932</v>
      </c>
      <c r="K5627" s="20" t="s">
        <v>7109</v>
      </c>
      <c r="L5627" s="20" t="s">
        <v>4607</v>
      </c>
      <c r="M5627" s="20" t="s">
        <v>7116</v>
      </c>
      <c r="N5627" s="20" t="s">
        <v>15902</v>
      </c>
      <c r="O5627" s="20" t="s">
        <v>15932</v>
      </c>
      <c r="P5627" s="201" t="n">
        <v>43730</v>
      </c>
      <c r="Q5627" s="201" t="n">
        <v>43763</v>
      </c>
      <c r="R5627" s="20" t="n">
        <v>1</v>
      </c>
      <c r="S5627" s="20" t="s">
        <v>7130</v>
      </c>
      <c r="T5627" s="20" t="n">
        <v>11.00471597</v>
      </c>
      <c r="U5627" s="20" t="n">
        <v>6.757286211</v>
      </c>
      <c r="V5627" s="20" t="n">
        <v>15.252145729</v>
      </c>
      <c r="W5627" s="20" t="s">
        <v>11510</v>
      </c>
      <c r="X5627" s="35"/>
      <c r="Y5627" s="35" t="n">
        <v>0</v>
      </c>
      <c r="Z5627" s="35" t="n">
        <v>1</v>
      </c>
      <c r="AE5627" s="94" t="e">
        <f aca="false" t="array" ref="AE5627:AK5627">_xlfn.torow(_xlfn.unique(_xlfn._xlws.filter(cat_table[Subsector],$E5627=cat_table[Sector],"")))</f>
        <v>#NAME?</v>
      </c>
      <c r="AF5627" s="94" t="e">
        <v>#NAME?</v>
      </c>
      <c r="AG5627" s="94" t="e">
        <v>#NAME?</v>
      </c>
      <c r="AH5627" s="94" t="e">
        <v>#NAME?</v>
      </c>
      <c r="AI5627" s="94" t="e">
        <v>#NAME?</v>
      </c>
      <c r="AJ5627" s="94" t="e">
        <v>#NAME?</v>
      </c>
      <c r="AK5627" s="94" t="e">
        <v>#NAME?</v>
      </c>
      <c r="AO5627" s="94" t="e">
        <f aca="false" t="array" ref="AO5627:AT5627">_xlfn.torow(_xlfn.unique(_xlfn._xlws.filter(cat_table[Sub-subsector],($E5627=cat_table[Sector])*($F5627=cat_table[Subsector]),"")))</f>
        <v>#NAME?</v>
      </c>
      <c r="AP5627" s="94" t="e">
        <v>#NAME?</v>
      </c>
      <c r="AQ5627" s="94" t="e">
        <v>#NAME?</v>
      </c>
      <c r="AR5627" s="94" t="e">
        <v>#NAME?</v>
      </c>
      <c r="AS5627" s="94" t="e">
        <v>#NAME?</v>
      </c>
      <c r="AT5627" s="94" t="e">
        <v>#NAME?</v>
      </c>
    </row>
    <row r="5628" customFormat="false" ht="15" hidden="false" customHeight="true" outlineLevel="0" collapsed="false">
      <c r="A5628" s="20" t="s">
        <v>16679</v>
      </c>
      <c r="B5628" s="20" t="str">
        <f aca="false">INDEX(Table2[], MATCH(L5628, Location_ID!$D$2:$D$3098, 0), 1)</f>
        <v>2cf429d7-afdf-4cb7-a9b0-339de86b0cdb</v>
      </c>
      <c r="C5628" s="20" t="s">
        <v>1585</v>
      </c>
      <c r="D5628" s="230" t="s">
        <v>354</v>
      </c>
      <c r="E5628" s="20" t="s">
        <v>7134</v>
      </c>
      <c r="F5628" s="20" t="s">
        <v>7135</v>
      </c>
      <c r="G5628" s="20" t="s">
        <v>7591</v>
      </c>
      <c r="H5628" s="20"/>
      <c r="I5628" s="20" t="s">
        <v>15917</v>
      </c>
      <c r="J5628" s="20" t="s">
        <v>15922</v>
      </c>
      <c r="K5628" s="20" t="s">
        <v>7109</v>
      </c>
      <c r="L5628" s="20" t="s">
        <v>4609</v>
      </c>
      <c r="M5628" s="20" t="s">
        <v>7116</v>
      </c>
      <c r="N5628" s="20" t="s">
        <v>15902</v>
      </c>
      <c r="O5628" s="20" t="s">
        <v>15922</v>
      </c>
      <c r="P5628" s="201" t="n">
        <v>43730</v>
      </c>
      <c r="Q5628" s="201" t="n">
        <v>43763</v>
      </c>
      <c r="R5628" s="20" t="n">
        <v>1</v>
      </c>
      <c r="S5628" s="20" t="s">
        <v>7130</v>
      </c>
      <c r="T5628" s="20" t="n">
        <v>268.0085133</v>
      </c>
      <c r="U5628" s="20" t="n">
        <v>165.6085378</v>
      </c>
      <c r="V5628" s="20" t="n">
        <v>370.4084888</v>
      </c>
      <c r="W5628" s="20" t="s">
        <v>11510</v>
      </c>
      <c r="X5628" s="35"/>
      <c r="Y5628" s="35" t="n">
        <v>0</v>
      </c>
      <c r="Z5628" s="35" t="n">
        <v>1</v>
      </c>
      <c r="AE5628" s="94" t="e">
        <f aca="false" t="array" ref="AE5628:AK5628">_xlfn.torow(_xlfn.unique(_xlfn._xlws.filter(cat_table[Subsector],$E5628=cat_table[Sector],"")))</f>
        <v>#NAME?</v>
      </c>
      <c r="AF5628" s="94" t="e">
        <v>#NAME?</v>
      </c>
      <c r="AG5628" s="94" t="e">
        <v>#NAME?</v>
      </c>
      <c r="AH5628" s="94" t="e">
        <v>#NAME?</v>
      </c>
      <c r="AI5628" s="94" t="e">
        <v>#NAME?</v>
      </c>
      <c r="AJ5628" s="94" t="e">
        <v>#NAME?</v>
      </c>
      <c r="AK5628" s="94" t="e">
        <v>#NAME?</v>
      </c>
      <c r="AO5628" s="94" t="e">
        <f aca="false" t="array" ref="AO5628:AT5628">_xlfn.torow(_xlfn.unique(_xlfn._xlws.filter(cat_table[Sub-subsector],($E5628=cat_table[Sector])*($F5628=cat_table[Subsector]),"")))</f>
        <v>#NAME?</v>
      </c>
      <c r="AP5628" s="94" t="e">
        <v>#NAME?</v>
      </c>
      <c r="AQ5628" s="94" t="e">
        <v>#NAME?</v>
      </c>
      <c r="AR5628" s="94" t="e">
        <v>#NAME?</v>
      </c>
      <c r="AS5628" s="94" t="e">
        <v>#NAME?</v>
      </c>
      <c r="AT5628" s="94" t="e">
        <v>#NAME?</v>
      </c>
    </row>
    <row r="5629" customFormat="false" ht="15" hidden="false" customHeight="true" outlineLevel="0" collapsed="false">
      <c r="A5629" s="20" t="s">
        <v>16680</v>
      </c>
      <c r="B5629" s="20" t="str">
        <f aca="false">INDEX(Table2[], MATCH(L5629, Location_ID!$D$2:$D$3098, 0), 1)</f>
        <v>51b3fc1c-ddd1-4103-8700-075e85f420c6</v>
      </c>
      <c r="C5629" s="20" t="s">
        <v>1585</v>
      </c>
      <c r="D5629" s="230" t="s">
        <v>354</v>
      </c>
      <c r="E5629" s="20" t="s">
        <v>7134</v>
      </c>
      <c r="F5629" s="20" t="s">
        <v>7135</v>
      </c>
      <c r="G5629" s="20" t="s">
        <v>7591</v>
      </c>
      <c r="H5629" s="20"/>
      <c r="I5629" s="20" t="s">
        <v>15917</v>
      </c>
      <c r="J5629" s="20" t="s">
        <v>15918</v>
      </c>
      <c r="K5629" s="20" t="s">
        <v>7109</v>
      </c>
      <c r="L5629" s="20" t="s">
        <v>4611</v>
      </c>
      <c r="M5629" s="20" t="s">
        <v>7116</v>
      </c>
      <c r="N5629" s="20" t="s">
        <v>15902</v>
      </c>
      <c r="O5629" s="20" t="s">
        <v>15918</v>
      </c>
      <c r="P5629" s="201" t="n">
        <v>43730</v>
      </c>
      <c r="Q5629" s="201" t="n">
        <v>43763</v>
      </c>
      <c r="R5629" s="20" t="n">
        <v>1</v>
      </c>
      <c r="S5629" s="20" t="s">
        <v>7130</v>
      </c>
      <c r="T5629" s="20" t="n">
        <v>25.7748947</v>
      </c>
      <c r="U5629" s="20" t="n">
        <v>17.139512878</v>
      </c>
      <c r="V5629" s="20" t="n">
        <v>34.410276522</v>
      </c>
      <c r="W5629" s="20" t="s">
        <v>11510</v>
      </c>
      <c r="X5629" s="35"/>
      <c r="Y5629" s="35" t="n">
        <v>0</v>
      </c>
      <c r="Z5629" s="35" t="n">
        <v>1</v>
      </c>
      <c r="AE5629" s="94" t="e">
        <f aca="false" t="array" ref="AE5629:AK5629">_xlfn.torow(_xlfn.unique(_xlfn._xlws.filter(cat_table[Subsector],$E5629=cat_table[Sector],"")))</f>
        <v>#NAME?</v>
      </c>
      <c r="AF5629" s="94" t="e">
        <v>#NAME?</v>
      </c>
      <c r="AG5629" s="94" t="e">
        <v>#NAME?</v>
      </c>
      <c r="AH5629" s="94" t="e">
        <v>#NAME?</v>
      </c>
      <c r="AI5629" s="94" t="e">
        <v>#NAME?</v>
      </c>
      <c r="AJ5629" s="94" t="e">
        <v>#NAME?</v>
      </c>
      <c r="AK5629" s="94" t="e">
        <v>#NAME?</v>
      </c>
      <c r="AO5629" s="94" t="e">
        <f aca="false" t="array" ref="AO5629:AT5629">_xlfn.torow(_xlfn.unique(_xlfn._xlws.filter(cat_table[Sub-subsector],($E5629=cat_table[Sector])*($F5629=cat_table[Subsector]),"")))</f>
        <v>#NAME?</v>
      </c>
      <c r="AP5629" s="94" t="e">
        <v>#NAME?</v>
      </c>
      <c r="AQ5629" s="94" t="e">
        <v>#NAME?</v>
      </c>
      <c r="AR5629" s="94" t="e">
        <v>#NAME?</v>
      </c>
      <c r="AS5629" s="94" t="e">
        <v>#NAME?</v>
      </c>
      <c r="AT5629" s="94" t="e">
        <v>#NAME?</v>
      </c>
    </row>
    <row r="5630" customFormat="false" ht="15" hidden="false" customHeight="true" outlineLevel="0" collapsed="false">
      <c r="A5630" s="20" t="s">
        <v>16681</v>
      </c>
      <c r="B5630" s="20" t="str">
        <f aca="false">INDEX(Table2[], MATCH(L5630, Location_ID!$D$2:$D$3098, 0), 1)</f>
        <v>b41e9813-1399-4f1a-b82d-8e1a76f62ccd</v>
      </c>
      <c r="C5630" s="20" t="s">
        <v>1585</v>
      </c>
      <c r="D5630" s="230" t="s">
        <v>354</v>
      </c>
      <c r="E5630" s="20" t="s">
        <v>7134</v>
      </c>
      <c r="F5630" s="20" t="s">
        <v>7135</v>
      </c>
      <c r="G5630" s="20" t="s">
        <v>7591</v>
      </c>
      <c r="H5630" s="20"/>
      <c r="I5630" s="20" t="s">
        <v>15917</v>
      </c>
      <c r="J5630" s="20" t="s">
        <v>15918</v>
      </c>
      <c r="K5630" s="20" t="s">
        <v>7109</v>
      </c>
      <c r="L5630" s="20" t="s">
        <v>4613</v>
      </c>
      <c r="M5630" s="20" t="s">
        <v>7116</v>
      </c>
      <c r="N5630" s="20" t="s">
        <v>15902</v>
      </c>
      <c r="O5630" s="20" t="s">
        <v>15918</v>
      </c>
      <c r="P5630" s="201" t="n">
        <v>43730</v>
      </c>
      <c r="Q5630" s="201" t="n">
        <v>43763</v>
      </c>
      <c r="R5630" s="20" t="n">
        <v>1</v>
      </c>
      <c r="S5630" s="20" t="s">
        <v>7130</v>
      </c>
      <c r="T5630" s="20" t="n">
        <v>165.1419549</v>
      </c>
      <c r="U5630" s="20" t="n">
        <v>82.99742895</v>
      </c>
      <c r="V5630" s="20" t="n">
        <v>247.28648085</v>
      </c>
      <c r="W5630" s="20" t="s">
        <v>11510</v>
      </c>
      <c r="X5630" s="35"/>
      <c r="Y5630" s="35" t="n">
        <v>0</v>
      </c>
      <c r="Z5630" s="35" t="n">
        <v>1</v>
      </c>
      <c r="AE5630" s="94" t="e">
        <f aca="false" t="array" ref="AE5630:AK5630">_xlfn.torow(_xlfn.unique(_xlfn._xlws.filter(cat_table[Subsector],$E5630=cat_table[Sector],"")))</f>
        <v>#NAME?</v>
      </c>
      <c r="AF5630" s="94" t="e">
        <v>#NAME?</v>
      </c>
      <c r="AG5630" s="94" t="e">
        <v>#NAME?</v>
      </c>
      <c r="AH5630" s="94" t="e">
        <v>#NAME?</v>
      </c>
      <c r="AI5630" s="94" t="e">
        <v>#NAME?</v>
      </c>
      <c r="AJ5630" s="94" t="e">
        <v>#NAME?</v>
      </c>
      <c r="AK5630" s="94" t="e">
        <v>#NAME?</v>
      </c>
      <c r="AO5630" s="94" t="e">
        <f aca="false" t="array" ref="AO5630:AT5630">_xlfn.torow(_xlfn.unique(_xlfn._xlws.filter(cat_table[Sub-subsector],($E5630=cat_table[Sector])*($F5630=cat_table[Subsector]),"")))</f>
        <v>#NAME?</v>
      </c>
      <c r="AP5630" s="94" t="e">
        <v>#NAME?</v>
      </c>
      <c r="AQ5630" s="94" t="e">
        <v>#NAME?</v>
      </c>
      <c r="AR5630" s="94" t="e">
        <v>#NAME?</v>
      </c>
      <c r="AS5630" s="94" t="e">
        <v>#NAME?</v>
      </c>
      <c r="AT5630" s="94" t="e">
        <v>#NAME?</v>
      </c>
    </row>
    <row r="5631" customFormat="false" ht="15" hidden="false" customHeight="true" outlineLevel="0" collapsed="false">
      <c r="A5631" s="20" t="s">
        <v>16682</v>
      </c>
      <c r="B5631" s="20" t="str">
        <f aca="false">INDEX(Table2[], MATCH(L5631, Location_ID!$D$2:$D$3098, 0), 1)</f>
        <v>0f741baa-3db1-4e86-a811-96eaf221ae75</v>
      </c>
      <c r="C5631" s="20" t="s">
        <v>1585</v>
      </c>
      <c r="D5631" s="230" t="s">
        <v>354</v>
      </c>
      <c r="E5631" s="20" t="s">
        <v>7134</v>
      </c>
      <c r="F5631" s="20" t="s">
        <v>7135</v>
      </c>
      <c r="G5631" s="20" t="s">
        <v>7591</v>
      </c>
      <c r="H5631" s="20"/>
      <c r="I5631" s="20" t="s">
        <v>15917</v>
      </c>
      <c r="J5631" s="20" t="s">
        <v>15918</v>
      </c>
      <c r="K5631" s="20" t="s">
        <v>7109</v>
      </c>
      <c r="L5631" s="20" t="s">
        <v>4615</v>
      </c>
      <c r="M5631" s="20" t="s">
        <v>7116</v>
      </c>
      <c r="N5631" s="20" t="s">
        <v>15902</v>
      </c>
      <c r="O5631" s="20" t="s">
        <v>15918</v>
      </c>
      <c r="P5631" s="201" t="n">
        <v>43730</v>
      </c>
      <c r="Q5631" s="201" t="n">
        <v>43763</v>
      </c>
      <c r="R5631" s="20" t="n">
        <v>1</v>
      </c>
      <c r="S5631" s="20" t="s">
        <v>7130</v>
      </c>
      <c r="T5631" s="20" t="n">
        <v>99.2419236</v>
      </c>
      <c r="U5631" s="20" t="n">
        <v>39.85196845</v>
      </c>
      <c r="V5631" s="20" t="n">
        <v>158.63187875</v>
      </c>
      <c r="W5631" s="20" t="s">
        <v>11510</v>
      </c>
      <c r="X5631" s="35"/>
      <c r="Y5631" s="35" t="n">
        <v>0</v>
      </c>
      <c r="Z5631" s="35" t="n">
        <v>1</v>
      </c>
      <c r="AE5631" s="94" t="e">
        <f aca="false" t="array" ref="AE5631:AK5631">_xlfn.torow(_xlfn.unique(_xlfn._xlws.filter(cat_table[Subsector],$E5631=cat_table[Sector],"")))</f>
        <v>#NAME?</v>
      </c>
      <c r="AF5631" s="94" t="e">
        <v>#NAME?</v>
      </c>
      <c r="AG5631" s="94" t="e">
        <v>#NAME?</v>
      </c>
      <c r="AH5631" s="94" t="e">
        <v>#NAME?</v>
      </c>
      <c r="AI5631" s="94" t="e">
        <v>#NAME?</v>
      </c>
      <c r="AJ5631" s="94" t="e">
        <v>#NAME?</v>
      </c>
      <c r="AK5631" s="94" t="e">
        <v>#NAME?</v>
      </c>
      <c r="AO5631" s="94" t="e">
        <f aca="false" t="array" ref="AO5631:AT5631">_xlfn.torow(_xlfn.unique(_xlfn._xlws.filter(cat_table[Sub-subsector],($E5631=cat_table[Sector])*($F5631=cat_table[Subsector]),"")))</f>
        <v>#NAME?</v>
      </c>
      <c r="AP5631" s="94" t="e">
        <v>#NAME?</v>
      </c>
      <c r="AQ5631" s="94" t="e">
        <v>#NAME?</v>
      </c>
      <c r="AR5631" s="94" t="e">
        <v>#NAME?</v>
      </c>
      <c r="AS5631" s="94" t="e">
        <v>#NAME?</v>
      </c>
      <c r="AT5631" s="94" t="e">
        <v>#NAME?</v>
      </c>
    </row>
    <row r="5632" customFormat="false" ht="15" hidden="false" customHeight="true" outlineLevel="0" collapsed="false">
      <c r="A5632" s="20" t="s">
        <v>16683</v>
      </c>
      <c r="B5632" s="20" t="str">
        <f aca="false">INDEX(Table2[], MATCH(L5632, Location_ID!$D$2:$D$3098, 0), 1)</f>
        <v>96d81626-1ed7-4cf0-a0a9-34aea861d73f</v>
      </c>
      <c r="C5632" s="20" t="s">
        <v>1585</v>
      </c>
      <c r="D5632" s="230" t="s">
        <v>354</v>
      </c>
      <c r="E5632" s="20" t="s">
        <v>7134</v>
      </c>
      <c r="F5632" s="20" t="s">
        <v>7135</v>
      </c>
      <c r="G5632" s="20" t="s">
        <v>7591</v>
      </c>
      <c r="H5632" s="20"/>
      <c r="I5632" s="20" t="s">
        <v>15917</v>
      </c>
      <c r="J5632" s="20" t="s">
        <v>15922</v>
      </c>
      <c r="K5632" s="20" t="s">
        <v>7109</v>
      </c>
      <c r="L5632" s="20" t="s">
        <v>4617</v>
      </c>
      <c r="M5632" s="20" t="s">
        <v>7116</v>
      </c>
      <c r="N5632" s="20" t="s">
        <v>15902</v>
      </c>
      <c r="O5632" s="20" t="s">
        <v>15922</v>
      </c>
      <c r="P5632" s="201" t="n">
        <v>43730</v>
      </c>
      <c r="Q5632" s="201" t="n">
        <v>43763</v>
      </c>
      <c r="R5632" s="20" t="n">
        <v>1</v>
      </c>
      <c r="S5632" s="20" t="s">
        <v>7130</v>
      </c>
      <c r="T5632" s="20" t="n">
        <v>78.5637145</v>
      </c>
      <c r="U5632" s="20" t="n">
        <v>20.64672449</v>
      </c>
      <c r="V5632" s="20" t="n">
        <v>136.48070451</v>
      </c>
      <c r="W5632" s="20" t="s">
        <v>11510</v>
      </c>
      <c r="X5632" s="35"/>
      <c r="Y5632" s="35" t="n">
        <v>0</v>
      </c>
      <c r="Z5632" s="35" t="n">
        <v>1</v>
      </c>
      <c r="AE5632" s="94" t="e">
        <f aca="false" t="array" ref="AE5632:AK5632">_xlfn.torow(_xlfn.unique(_xlfn._xlws.filter(cat_table[Subsector],$E5632=cat_table[Sector],"")))</f>
        <v>#NAME?</v>
      </c>
      <c r="AF5632" s="94" t="e">
        <v>#NAME?</v>
      </c>
      <c r="AG5632" s="94" t="e">
        <v>#NAME?</v>
      </c>
      <c r="AH5632" s="94" t="e">
        <v>#NAME?</v>
      </c>
      <c r="AI5632" s="94" t="e">
        <v>#NAME?</v>
      </c>
      <c r="AJ5632" s="94" t="e">
        <v>#NAME?</v>
      </c>
      <c r="AK5632" s="94" t="e">
        <v>#NAME?</v>
      </c>
      <c r="AO5632" s="94" t="e">
        <f aca="false" t="array" ref="AO5632:AT5632">_xlfn.torow(_xlfn.unique(_xlfn._xlws.filter(cat_table[Sub-subsector],($E5632=cat_table[Sector])*($F5632=cat_table[Subsector]),"")))</f>
        <v>#NAME?</v>
      </c>
      <c r="AP5632" s="94" t="e">
        <v>#NAME?</v>
      </c>
      <c r="AQ5632" s="94" t="e">
        <v>#NAME?</v>
      </c>
      <c r="AR5632" s="94" t="e">
        <v>#NAME?</v>
      </c>
      <c r="AS5632" s="94" t="e">
        <v>#NAME?</v>
      </c>
      <c r="AT5632" s="94" t="e">
        <v>#NAME?</v>
      </c>
    </row>
    <row r="5633" customFormat="false" ht="15" hidden="false" customHeight="true" outlineLevel="0" collapsed="false">
      <c r="A5633" s="20" t="s">
        <v>16684</v>
      </c>
      <c r="B5633" s="20" t="str">
        <f aca="false">INDEX(Table2[], MATCH(L5633, Location_ID!$D$2:$D$3098, 0), 1)</f>
        <v>697c0fcd-d3da-47b5-b392-df9e7350280c</v>
      </c>
      <c r="C5633" s="20" t="s">
        <v>1585</v>
      </c>
      <c r="D5633" s="230" t="s">
        <v>354</v>
      </c>
      <c r="E5633" s="20" t="s">
        <v>7134</v>
      </c>
      <c r="F5633" s="20" t="s">
        <v>7135</v>
      </c>
      <c r="G5633" s="20" t="s">
        <v>7591</v>
      </c>
      <c r="H5633" s="20"/>
      <c r="I5633" s="20" t="s">
        <v>15917</v>
      </c>
      <c r="J5633" s="20" t="s">
        <v>15925</v>
      </c>
      <c r="K5633" s="20" t="s">
        <v>7109</v>
      </c>
      <c r="L5633" s="20" t="s">
        <v>4619</v>
      </c>
      <c r="M5633" s="20" t="s">
        <v>7116</v>
      </c>
      <c r="N5633" s="20" t="s">
        <v>15902</v>
      </c>
      <c r="O5633" s="20" t="s">
        <v>15925</v>
      </c>
      <c r="P5633" s="201" t="n">
        <v>43730</v>
      </c>
      <c r="Q5633" s="201" t="n">
        <v>43763</v>
      </c>
      <c r="R5633" s="20" t="n">
        <v>1</v>
      </c>
      <c r="S5633" s="20" t="s">
        <v>7130</v>
      </c>
      <c r="T5633" s="20" t="n">
        <v>109.2847018</v>
      </c>
      <c r="U5633" s="20" t="n">
        <v>40.1871426</v>
      </c>
      <c r="V5633" s="20" t="n">
        <v>178.382261</v>
      </c>
      <c r="W5633" s="20" t="s">
        <v>11510</v>
      </c>
      <c r="X5633" s="35"/>
      <c r="Y5633" s="35" t="n">
        <v>0</v>
      </c>
      <c r="Z5633" s="35" t="n">
        <v>1</v>
      </c>
      <c r="AE5633" s="94" t="e">
        <f aca="false" t="array" ref="AE5633:AK5633">_xlfn.torow(_xlfn.unique(_xlfn._xlws.filter(cat_table[Subsector],$E5633=cat_table[Sector],"")))</f>
        <v>#NAME?</v>
      </c>
      <c r="AF5633" s="94" t="e">
        <v>#NAME?</v>
      </c>
      <c r="AG5633" s="94" t="e">
        <v>#NAME?</v>
      </c>
      <c r="AH5633" s="94" t="e">
        <v>#NAME?</v>
      </c>
      <c r="AI5633" s="94" t="e">
        <v>#NAME?</v>
      </c>
      <c r="AJ5633" s="94" t="e">
        <v>#NAME?</v>
      </c>
      <c r="AK5633" s="94" t="e">
        <v>#NAME?</v>
      </c>
      <c r="AO5633" s="94" t="e">
        <f aca="false" t="array" ref="AO5633:AT5633">_xlfn.torow(_xlfn.unique(_xlfn._xlws.filter(cat_table[Sub-subsector],($E5633=cat_table[Sector])*($F5633=cat_table[Subsector]),"")))</f>
        <v>#NAME?</v>
      </c>
      <c r="AP5633" s="94" t="e">
        <v>#NAME?</v>
      </c>
      <c r="AQ5633" s="94" t="e">
        <v>#NAME?</v>
      </c>
      <c r="AR5633" s="94" t="e">
        <v>#NAME?</v>
      </c>
      <c r="AS5633" s="94" t="e">
        <v>#NAME?</v>
      </c>
      <c r="AT5633" s="94" t="e">
        <v>#NAME?</v>
      </c>
    </row>
    <row r="5634" customFormat="false" ht="15" hidden="false" customHeight="true" outlineLevel="0" collapsed="false">
      <c r="A5634" s="20" t="s">
        <v>16685</v>
      </c>
      <c r="B5634" s="20" t="str">
        <f aca="false">INDEX(Table2[], MATCH(L5634, Location_ID!$D$2:$D$3098, 0), 1)</f>
        <v>30ac5763-170e-42e7-8ef2-62bff1efa754</v>
      </c>
      <c r="C5634" s="20" t="s">
        <v>1585</v>
      </c>
      <c r="D5634" s="230" t="s">
        <v>354</v>
      </c>
      <c r="E5634" s="20" t="s">
        <v>7134</v>
      </c>
      <c r="F5634" s="20" t="s">
        <v>7135</v>
      </c>
      <c r="G5634" s="20" t="s">
        <v>7591</v>
      </c>
      <c r="H5634" s="20"/>
      <c r="I5634" s="20" t="s">
        <v>15917</v>
      </c>
      <c r="J5634" s="20" t="s">
        <v>15918</v>
      </c>
      <c r="K5634" s="20" t="s">
        <v>7109</v>
      </c>
      <c r="L5634" s="20" t="s">
        <v>4621</v>
      </c>
      <c r="M5634" s="20" t="s">
        <v>7116</v>
      </c>
      <c r="N5634" s="20" t="s">
        <v>15902</v>
      </c>
      <c r="O5634" s="20" t="s">
        <v>15918</v>
      </c>
      <c r="P5634" s="201" t="n">
        <v>43730</v>
      </c>
      <c r="Q5634" s="201" t="n">
        <v>43763</v>
      </c>
      <c r="R5634" s="20" t="n">
        <v>1</v>
      </c>
      <c r="S5634" s="20" t="s">
        <v>7130</v>
      </c>
      <c r="T5634" s="20" t="n">
        <v>107.4200507</v>
      </c>
      <c r="U5634" s="20" t="n">
        <v>50.12983037</v>
      </c>
      <c r="V5634" s="20" t="n">
        <v>164.71027103</v>
      </c>
      <c r="W5634" s="20" t="s">
        <v>11510</v>
      </c>
      <c r="X5634" s="35"/>
      <c r="Y5634" s="35" t="n">
        <v>0</v>
      </c>
      <c r="Z5634" s="35" t="n">
        <v>1</v>
      </c>
      <c r="AE5634" s="94" t="e">
        <f aca="false" t="array" ref="AE5634:AK5634">_xlfn.torow(_xlfn.unique(_xlfn._xlws.filter(cat_table[Subsector],$E5634=cat_table[Sector],"")))</f>
        <v>#NAME?</v>
      </c>
      <c r="AF5634" s="94" t="e">
        <v>#NAME?</v>
      </c>
      <c r="AG5634" s="94" t="e">
        <v>#NAME?</v>
      </c>
      <c r="AH5634" s="94" t="e">
        <v>#NAME?</v>
      </c>
      <c r="AI5634" s="94" t="e">
        <v>#NAME?</v>
      </c>
      <c r="AJ5634" s="94" t="e">
        <v>#NAME?</v>
      </c>
      <c r="AK5634" s="94" t="e">
        <v>#NAME?</v>
      </c>
      <c r="AO5634" s="94" t="e">
        <f aca="false" t="array" ref="AO5634:AT5634">_xlfn.torow(_xlfn.unique(_xlfn._xlws.filter(cat_table[Sub-subsector],($E5634=cat_table[Sector])*($F5634=cat_table[Subsector]),"")))</f>
        <v>#NAME?</v>
      </c>
      <c r="AP5634" s="94" t="e">
        <v>#NAME?</v>
      </c>
      <c r="AQ5634" s="94" t="e">
        <v>#NAME?</v>
      </c>
      <c r="AR5634" s="94" t="e">
        <v>#NAME?</v>
      </c>
      <c r="AS5634" s="94" t="e">
        <v>#NAME?</v>
      </c>
      <c r="AT5634" s="94" t="e">
        <v>#NAME?</v>
      </c>
    </row>
    <row r="5635" customFormat="false" ht="15" hidden="false" customHeight="true" outlineLevel="0" collapsed="false">
      <c r="A5635" s="20" t="s">
        <v>16686</v>
      </c>
      <c r="B5635" s="20" t="str">
        <f aca="false">INDEX(Table2[], MATCH(L5635, Location_ID!$D$2:$D$3098, 0), 1)</f>
        <v>0969f73b-83af-4c2b-bd7f-4504cda71244</v>
      </c>
      <c r="C5635" s="20" t="s">
        <v>1585</v>
      </c>
      <c r="D5635" s="230" t="s">
        <v>354</v>
      </c>
      <c r="E5635" s="20" t="s">
        <v>7134</v>
      </c>
      <c r="F5635" s="20" t="s">
        <v>7135</v>
      </c>
      <c r="G5635" s="20" t="s">
        <v>7591</v>
      </c>
      <c r="H5635" s="20"/>
      <c r="I5635" s="20" t="s">
        <v>15917</v>
      </c>
      <c r="J5635" s="20" t="s">
        <v>15918</v>
      </c>
      <c r="K5635" s="20" t="s">
        <v>7109</v>
      </c>
      <c r="L5635" s="20" t="s">
        <v>4623</v>
      </c>
      <c r="M5635" s="20" t="s">
        <v>7116</v>
      </c>
      <c r="N5635" s="20" t="s">
        <v>15902</v>
      </c>
      <c r="O5635" s="20" t="s">
        <v>15918</v>
      </c>
      <c r="P5635" s="201" t="n">
        <v>43730</v>
      </c>
      <c r="Q5635" s="201" t="n">
        <v>43763</v>
      </c>
      <c r="R5635" s="20" t="n">
        <v>1</v>
      </c>
      <c r="S5635" s="20" t="s">
        <v>7130</v>
      </c>
      <c r="T5635" s="20" t="n">
        <v>142.2512816</v>
      </c>
      <c r="U5635" s="20" t="n">
        <v>69.8116674</v>
      </c>
      <c r="V5635" s="20" t="n">
        <v>214.6908958</v>
      </c>
      <c r="W5635" s="20" t="s">
        <v>11510</v>
      </c>
      <c r="X5635" s="35"/>
      <c r="Y5635" s="35" t="n">
        <v>0</v>
      </c>
      <c r="Z5635" s="35" t="n">
        <v>1</v>
      </c>
      <c r="AE5635" s="94" t="e">
        <f aca="false" t="array" ref="AE5635:AK5635">_xlfn.torow(_xlfn.unique(_xlfn._xlws.filter(cat_table[Subsector],$E5635=cat_table[Sector],"")))</f>
        <v>#NAME?</v>
      </c>
      <c r="AF5635" s="94" t="e">
        <v>#NAME?</v>
      </c>
      <c r="AG5635" s="94" t="e">
        <v>#NAME?</v>
      </c>
      <c r="AH5635" s="94" t="e">
        <v>#NAME?</v>
      </c>
      <c r="AI5635" s="94" t="e">
        <v>#NAME?</v>
      </c>
      <c r="AJ5635" s="94" t="e">
        <v>#NAME?</v>
      </c>
      <c r="AK5635" s="94" t="e">
        <v>#NAME?</v>
      </c>
      <c r="AO5635" s="94" t="e">
        <f aca="false" t="array" ref="AO5635:AT5635">_xlfn.torow(_xlfn.unique(_xlfn._xlws.filter(cat_table[Sub-subsector],($E5635=cat_table[Sector])*($F5635=cat_table[Subsector]),"")))</f>
        <v>#NAME?</v>
      </c>
      <c r="AP5635" s="94" t="e">
        <v>#NAME?</v>
      </c>
      <c r="AQ5635" s="94" t="e">
        <v>#NAME?</v>
      </c>
      <c r="AR5635" s="94" t="e">
        <v>#NAME?</v>
      </c>
      <c r="AS5635" s="94" t="e">
        <v>#NAME?</v>
      </c>
      <c r="AT5635" s="94" t="e">
        <v>#NAME?</v>
      </c>
    </row>
    <row r="5636" customFormat="false" ht="15" hidden="false" customHeight="true" outlineLevel="0" collapsed="false">
      <c r="A5636" s="20" t="s">
        <v>16687</v>
      </c>
      <c r="B5636" s="20" t="str">
        <f aca="false">INDEX(Table2[], MATCH(L5636, Location_ID!$D$2:$D$3098, 0), 1)</f>
        <v>5d5b4ca0-e13d-41d3-90af-59643add6fcb</v>
      </c>
      <c r="C5636" s="20" t="s">
        <v>1585</v>
      </c>
      <c r="D5636" s="230" t="s">
        <v>354</v>
      </c>
      <c r="E5636" s="20" t="s">
        <v>7134</v>
      </c>
      <c r="F5636" s="20" t="s">
        <v>7135</v>
      </c>
      <c r="G5636" s="20" t="s">
        <v>7591</v>
      </c>
      <c r="H5636" s="20"/>
      <c r="I5636" s="20" t="s">
        <v>15917</v>
      </c>
      <c r="J5636" s="20" t="s">
        <v>15918</v>
      </c>
      <c r="K5636" s="20" t="s">
        <v>7109</v>
      </c>
      <c r="L5636" s="20" t="s">
        <v>4625</v>
      </c>
      <c r="M5636" s="20" t="s">
        <v>7116</v>
      </c>
      <c r="N5636" s="20" t="s">
        <v>15902</v>
      </c>
      <c r="O5636" s="20" t="s">
        <v>15918</v>
      </c>
      <c r="P5636" s="201" t="n">
        <v>43730</v>
      </c>
      <c r="Q5636" s="201" t="n">
        <v>43763</v>
      </c>
      <c r="R5636" s="20" t="n">
        <v>1</v>
      </c>
      <c r="S5636" s="20" t="s">
        <v>7130</v>
      </c>
      <c r="T5636" s="20" t="n">
        <v>110.3239832</v>
      </c>
      <c r="U5636" s="20" t="n">
        <v>44.71373497</v>
      </c>
      <c r="V5636" s="20" t="n">
        <v>175.93423143</v>
      </c>
      <c r="W5636" s="20" t="s">
        <v>11510</v>
      </c>
      <c r="X5636" s="35"/>
      <c r="Y5636" s="35" t="n">
        <v>0</v>
      </c>
      <c r="Z5636" s="35" t="n">
        <v>1</v>
      </c>
      <c r="AE5636" s="94" t="e">
        <f aca="false" t="array" ref="AE5636:AK5636">_xlfn.torow(_xlfn.unique(_xlfn._xlws.filter(cat_table[Subsector],$E5636=cat_table[Sector],"")))</f>
        <v>#NAME?</v>
      </c>
      <c r="AF5636" s="94" t="e">
        <v>#NAME?</v>
      </c>
      <c r="AG5636" s="94" t="e">
        <v>#NAME?</v>
      </c>
      <c r="AH5636" s="94" t="e">
        <v>#NAME?</v>
      </c>
      <c r="AI5636" s="94" t="e">
        <v>#NAME?</v>
      </c>
      <c r="AJ5636" s="94" t="e">
        <v>#NAME?</v>
      </c>
      <c r="AK5636" s="94" t="e">
        <v>#NAME?</v>
      </c>
      <c r="AO5636" s="94" t="e">
        <f aca="false" t="array" ref="AO5636:AT5636">_xlfn.torow(_xlfn.unique(_xlfn._xlws.filter(cat_table[Sub-subsector],($E5636=cat_table[Sector])*($F5636=cat_table[Subsector]),"")))</f>
        <v>#NAME?</v>
      </c>
      <c r="AP5636" s="94" t="e">
        <v>#NAME?</v>
      </c>
      <c r="AQ5636" s="94" t="e">
        <v>#NAME?</v>
      </c>
      <c r="AR5636" s="94" t="e">
        <v>#NAME?</v>
      </c>
      <c r="AS5636" s="94" t="e">
        <v>#NAME?</v>
      </c>
      <c r="AT5636" s="94" t="e">
        <v>#NAME?</v>
      </c>
    </row>
    <row r="5637" customFormat="false" ht="15" hidden="false" customHeight="true" outlineLevel="0" collapsed="false">
      <c r="A5637" s="20" t="s">
        <v>16688</v>
      </c>
      <c r="B5637" s="20" t="str">
        <f aca="false">INDEX(Table2[], MATCH(L5637, Location_ID!$D$2:$D$3098, 0), 1)</f>
        <v>6fd9c7f5-d8b2-4047-ada7-cb17bb5df032</v>
      </c>
      <c r="C5637" s="20" t="s">
        <v>1585</v>
      </c>
      <c r="D5637" s="230" t="s">
        <v>354</v>
      </c>
      <c r="E5637" s="20" t="s">
        <v>7134</v>
      </c>
      <c r="F5637" s="20" t="s">
        <v>7135</v>
      </c>
      <c r="G5637" s="20" t="s">
        <v>7591</v>
      </c>
      <c r="H5637" s="20"/>
      <c r="I5637" s="20" t="s">
        <v>15917</v>
      </c>
      <c r="J5637" s="20" t="s">
        <v>15932</v>
      </c>
      <c r="K5637" s="20" t="s">
        <v>7109</v>
      </c>
      <c r="L5637" s="20" t="s">
        <v>4627</v>
      </c>
      <c r="M5637" s="20" t="s">
        <v>7116</v>
      </c>
      <c r="N5637" s="20" t="s">
        <v>15902</v>
      </c>
      <c r="O5637" s="20" t="s">
        <v>15932</v>
      </c>
      <c r="P5637" s="201" t="n">
        <v>43730</v>
      </c>
      <c r="Q5637" s="201" t="n">
        <v>43763</v>
      </c>
      <c r="R5637" s="20" t="n">
        <v>1</v>
      </c>
      <c r="S5637" s="20" t="s">
        <v>7130</v>
      </c>
      <c r="T5637" s="20" t="n">
        <v>68.67745485</v>
      </c>
      <c r="U5637" s="20" t="n">
        <v>30.12877688</v>
      </c>
      <c r="V5637" s="20" t="n">
        <v>107.22613282</v>
      </c>
      <c r="W5637" s="20" t="s">
        <v>11510</v>
      </c>
      <c r="X5637" s="35"/>
      <c r="Y5637" s="35" t="n">
        <v>0</v>
      </c>
      <c r="Z5637" s="35" t="n">
        <v>1</v>
      </c>
      <c r="AE5637" s="94" t="e">
        <f aca="false" t="array" ref="AE5637:AK5637">_xlfn.torow(_xlfn.unique(_xlfn._xlws.filter(cat_table[Subsector],$E5637=cat_table[Sector],"")))</f>
        <v>#NAME?</v>
      </c>
      <c r="AF5637" s="94" t="e">
        <v>#NAME?</v>
      </c>
      <c r="AG5637" s="94" t="e">
        <v>#NAME?</v>
      </c>
      <c r="AH5637" s="94" t="e">
        <v>#NAME?</v>
      </c>
      <c r="AI5637" s="94" t="e">
        <v>#NAME?</v>
      </c>
      <c r="AJ5637" s="94" t="e">
        <v>#NAME?</v>
      </c>
      <c r="AK5637" s="94" t="e">
        <v>#NAME?</v>
      </c>
      <c r="AO5637" s="94" t="e">
        <f aca="false" t="array" ref="AO5637:AT5637">_xlfn.torow(_xlfn.unique(_xlfn._xlws.filter(cat_table[Sub-subsector],($E5637=cat_table[Sector])*($F5637=cat_table[Subsector]),"")))</f>
        <v>#NAME?</v>
      </c>
      <c r="AP5637" s="94" t="e">
        <v>#NAME?</v>
      </c>
      <c r="AQ5637" s="94" t="e">
        <v>#NAME?</v>
      </c>
      <c r="AR5637" s="94" t="e">
        <v>#NAME?</v>
      </c>
      <c r="AS5637" s="94" t="e">
        <v>#NAME?</v>
      </c>
      <c r="AT5637" s="94" t="e">
        <v>#NAME?</v>
      </c>
    </row>
    <row r="5638" customFormat="false" ht="15" hidden="false" customHeight="true" outlineLevel="0" collapsed="false">
      <c r="A5638" s="20" t="s">
        <v>16689</v>
      </c>
      <c r="B5638" s="20" t="str">
        <f aca="false">INDEX(Table2[], MATCH(L5638, Location_ID!$D$2:$D$3098, 0), 1)</f>
        <v>71d1a8fd-8ecc-446e-b439-e7a33ff69321</v>
      </c>
      <c r="C5638" s="20" t="s">
        <v>1585</v>
      </c>
      <c r="D5638" s="230" t="s">
        <v>354</v>
      </c>
      <c r="E5638" s="20" t="s">
        <v>7134</v>
      </c>
      <c r="F5638" s="20" t="s">
        <v>7135</v>
      </c>
      <c r="G5638" s="20" t="s">
        <v>7591</v>
      </c>
      <c r="H5638" s="20"/>
      <c r="I5638" s="20" t="s">
        <v>15917</v>
      </c>
      <c r="J5638" s="20" t="s">
        <v>15932</v>
      </c>
      <c r="K5638" s="20" t="s">
        <v>7109</v>
      </c>
      <c r="L5638" s="20" t="s">
        <v>4629</v>
      </c>
      <c r="M5638" s="20" t="s">
        <v>7116</v>
      </c>
      <c r="N5638" s="20" t="s">
        <v>15902</v>
      </c>
      <c r="O5638" s="20" t="s">
        <v>15932</v>
      </c>
      <c r="P5638" s="201" t="n">
        <v>43730</v>
      </c>
      <c r="Q5638" s="201" t="n">
        <v>43763</v>
      </c>
      <c r="R5638" s="20" t="n">
        <v>1</v>
      </c>
      <c r="S5638" s="20" t="s">
        <v>7130</v>
      </c>
      <c r="T5638" s="20" t="n">
        <v>196.3611494</v>
      </c>
      <c r="U5638" s="20" t="n">
        <v>80.4257034</v>
      </c>
      <c r="V5638" s="20" t="n">
        <v>312.2965954</v>
      </c>
      <c r="W5638" s="20" t="s">
        <v>11510</v>
      </c>
      <c r="X5638" s="35"/>
      <c r="Y5638" s="35" t="n">
        <v>0</v>
      </c>
      <c r="Z5638" s="35" t="n">
        <v>1</v>
      </c>
      <c r="AE5638" s="94" t="e">
        <f aca="false" t="array" ref="AE5638:AK5638">_xlfn.torow(_xlfn.unique(_xlfn._xlws.filter(cat_table[Subsector],$E5638=cat_table[Sector],"")))</f>
        <v>#NAME?</v>
      </c>
      <c r="AF5638" s="94" t="e">
        <v>#NAME?</v>
      </c>
      <c r="AG5638" s="94" t="e">
        <v>#NAME?</v>
      </c>
      <c r="AH5638" s="94" t="e">
        <v>#NAME?</v>
      </c>
      <c r="AI5638" s="94" t="e">
        <v>#NAME?</v>
      </c>
      <c r="AJ5638" s="94" t="e">
        <v>#NAME?</v>
      </c>
      <c r="AK5638" s="94" t="e">
        <v>#NAME?</v>
      </c>
      <c r="AO5638" s="94" t="e">
        <f aca="false" t="array" ref="AO5638:AT5638">_xlfn.torow(_xlfn.unique(_xlfn._xlws.filter(cat_table[Sub-subsector],($E5638=cat_table[Sector])*($F5638=cat_table[Subsector]),"")))</f>
        <v>#NAME?</v>
      </c>
      <c r="AP5638" s="94" t="e">
        <v>#NAME?</v>
      </c>
      <c r="AQ5638" s="94" t="e">
        <v>#NAME?</v>
      </c>
      <c r="AR5638" s="94" t="e">
        <v>#NAME?</v>
      </c>
      <c r="AS5638" s="94" t="e">
        <v>#NAME?</v>
      </c>
      <c r="AT5638" s="94" t="e">
        <v>#NAME?</v>
      </c>
    </row>
    <row r="5639" customFormat="false" ht="15" hidden="false" customHeight="true" outlineLevel="0" collapsed="false">
      <c r="A5639" s="20" t="s">
        <v>16690</v>
      </c>
      <c r="B5639" s="20" t="str">
        <f aca="false">INDEX(Table2[], MATCH(L5639, Location_ID!$D$2:$D$3098, 0), 1)</f>
        <v>1054b4df-20c7-4c59-8e33-2b1ce42470bf</v>
      </c>
      <c r="C5639" s="20" t="s">
        <v>1585</v>
      </c>
      <c r="D5639" s="230" t="s">
        <v>354</v>
      </c>
      <c r="E5639" s="20" t="s">
        <v>7134</v>
      </c>
      <c r="F5639" s="20" t="s">
        <v>7135</v>
      </c>
      <c r="G5639" s="20" t="s">
        <v>7591</v>
      </c>
      <c r="H5639" s="20"/>
      <c r="I5639" s="20" t="s">
        <v>15917</v>
      </c>
      <c r="J5639" s="20" t="s">
        <v>15922</v>
      </c>
      <c r="K5639" s="20" t="s">
        <v>7109</v>
      </c>
      <c r="L5639" s="20" t="s">
        <v>4631</v>
      </c>
      <c r="M5639" s="20" t="s">
        <v>7116</v>
      </c>
      <c r="N5639" s="20" t="s">
        <v>15902</v>
      </c>
      <c r="O5639" s="20" t="s">
        <v>15922</v>
      </c>
      <c r="P5639" s="201" t="n">
        <v>43730</v>
      </c>
      <c r="Q5639" s="201" t="n">
        <v>43763</v>
      </c>
      <c r="R5639" s="20" t="n">
        <v>1</v>
      </c>
      <c r="S5639" s="20" t="s">
        <v>7130</v>
      </c>
      <c r="T5639" s="20" t="n">
        <v>133.7860863</v>
      </c>
      <c r="U5639" s="20" t="n">
        <v>59.53273335</v>
      </c>
      <c r="V5639" s="20" t="n">
        <v>208.03943925</v>
      </c>
      <c r="W5639" s="20" t="s">
        <v>11510</v>
      </c>
      <c r="X5639" s="35"/>
      <c r="Y5639" s="35" t="n">
        <v>0</v>
      </c>
      <c r="Z5639" s="35" t="n">
        <v>1</v>
      </c>
      <c r="AE5639" s="94" t="e">
        <f aca="false" t="array" ref="AE5639:AK5639">_xlfn.torow(_xlfn.unique(_xlfn._xlws.filter(cat_table[Subsector],$E5639=cat_table[Sector],"")))</f>
        <v>#NAME?</v>
      </c>
      <c r="AF5639" s="94" t="e">
        <v>#NAME?</v>
      </c>
      <c r="AG5639" s="94" t="e">
        <v>#NAME?</v>
      </c>
      <c r="AH5639" s="94" t="e">
        <v>#NAME?</v>
      </c>
      <c r="AI5639" s="94" t="e">
        <v>#NAME?</v>
      </c>
      <c r="AJ5639" s="94" t="e">
        <v>#NAME?</v>
      </c>
      <c r="AK5639" s="94" t="e">
        <v>#NAME?</v>
      </c>
      <c r="AO5639" s="94" t="e">
        <f aca="false" t="array" ref="AO5639:AT5639">_xlfn.torow(_xlfn.unique(_xlfn._xlws.filter(cat_table[Sub-subsector],($E5639=cat_table[Sector])*($F5639=cat_table[Subsector]),"")))</f>
        <v>#NAME?</v>
      </c>
      <c r="AP5639" s="94" t="e">
        <v>#NAME?</v>
      </c>
      <c r="AQ5639" s="94" t="e">
        <v>#NAME?</v>
      </c>
      <c r="AR5639" s="94" t="e">
        <v>#NAME?</v>
      </c>
      <c r="AS5639" s="94" t="e">
        <v>#NAME?</v>
      </c>
      <c r="AT5639" s="94" t="e">
        <v>#NAME?</v>
      </c>
    </row>
    <row r="5640" customFormat="false" ht="15" hidden="false" customHeight="true" outlineLevel="0" collapsed="false">
      <c r="A5640" s="20" t="s">
        <v>16691</v>
      </c>
      <c r="B5640" s="20" t="str">
        <f aca="false">INDEX(Table2[], MATCH(L5640, Location_ID!$D$2:$D$3098, 0), 1)</f>
        <v>df1550e7-03d9-4975-84aa-f5b8b44dfd32</v>
      </c>
      <c r="C5640" s="20" t="s">
        <v>1585</v>
      </c>
      <c r="D5640" s="230" t="s">
        <v>354</v>
      </c>
      <c r="E5640" s="20" t="s">
        <v>7134</v>
      </c>
      <c r="F5640" s="20" t="s">
        <v>7135</v>
      </c>
      <c r="G5640" s="20" t="s">
        <v>7591</v>
      </c>
      <c r="H5640" s="20"/>
      <c r="I5640" s="20" t="s">
        <v>15917</v>
      </c>
      <c r="J5640" s="20" t="s">
        <v>15922</v>
      </c>
      <c r="K5640" s="20" t="s">
        <v>7109</v>
      </c>
      <c r="L5640" s="20" t="s">
        <v>4633</v>
      </c>
      <c r="M5640" s="20" t="s">
        <v>7116</v>
      </c>
      <c r="N5640" s="20" t="s">
        <v>15902</v>
      </c>
      <c r="O5640" s="20" t="s">
        <v>15922</v>
      </c>
      <c r="P5640" s="201" t="n">
        <v>43730</v>
      </c>
      <c r="Q5640" s="201" t="n">
        <v>43763</v>
      </c>
      <c r="R5640" s="20" t="n">
        <v>1</v>
      </c>
      <c r="S5640" s="20" t="s">
        <v>7130</v>
      </c>
      <c r="T5640" s="20" t="n">
        <v>338.8137057</v>
      </c>
      <c r="U5640" s="20" t="n">
        <v>253.13451565</v>
      </c>
      <c r="V5640" s="20" t="n">
        <v>424.49289575</v>
      </c>
      <c r="W5640" s="20" t="s">
        <v>11510</v>
      </c>
      <c r="X5640" s="35"/>
      <c r="Y5640" s="35" t="n">
        <v>0</v>
      </c>
      <c r="Z5640" s="35" t="n">
        <v>1</v>
      </c>
      <c r="AE5640" s="94" t="e">
        <f aca="false" t="array" ref="AE5640:AK5640">_xlfn.torow(_xlfn.unique(_xlfn._xlws.filter(cat_table[Subsector],$E5640=cat_table[Sector],"")))</f>
        <v>#NAME?</v>
      </c>
      <c r="AF5640" s="94" t="e">
        <v>#NAME?</v>
      </c>
      <c r="AG5640" s="94" t="e">
        <v>#NAME?</v>
      </c>
      <c r="AH5640" s="94" t="e">
        <v>#NAME?</v>
      </c>
      <c r="AI5640" s="94" t="e">
        <v>#NAME?</v>
      </c>
      <c r="AJ5640" s="94" t="e">
        <v>#NAME?</v>
      </c>
      <c r="AK5640" s="94" t="e">
        <v>#NAME?</v>
      </c>
      <c r="AO5640" s="94" t="e">
        <f aca="false" t="array" ref="AO5640:AT5640">_xlfn.torow(_xlfn.unique(_xlfn._xlws.filter(cat_table[Sub-subsector],($E5640=cat_table[Sector])*($F5640=cat_table[Subsector]),"")))</f>
        <v>#NAME?</v>
      </c>
      <c r="AP5640" s="94" t="e">
        <v>#NAME?</v>
      </c>
      <c r="AQ5640" s="94" t="e">
        <v>#NAME?</v>
      </c>
      <c r="AR5640" s="94" t="e">
        <v>#NAME?</v>
      </c>
      <c r="AS5640" s="94" t="e">
        <v>#NAME?</v>
      </c>
      <c r="AT5640" s="94" t="e">
        <v>#NAME?</v>
      </c>
    </row>
    <row r="5641" customFormat="false" ht="15" hidden="false" customHeight="true" outlineLevel="0" collapsed="false">
      <c r="A5641" s="20" t="s">
        <v>16692</v>
      </c>
      <c r="B5641" s="20" t="str">
        <f aca="false">INDEX(Table2[], MATCH(L5641, Location_ID!$D$2:$D$3098, 0), 1)</f>
        <v>fba2b700-c8e4-49b8-9486-fe040997766e</v>
      </c>
      <c r="C5641" s="20" t="s">
        <v>1585</v>
      </c>
      <c r="D5641" s="230" t="s">
        <v>354</v>
      </c>
      <c r="E5641" s="20" t="s">
        <v>7134</v>
      </c>
      <c r="F5641" s="20" t="s">
        <v>7135</v>
      </c>
      <c r="G5641" s="20" t="s">
        <v>7591</v>
      </c>
      <c r="H5641" s="20"/>
      <c r="I5641" s="20" t="s">
        <v>15917</v>
      </c>
      <c r="J5641" s="20" t="s">
        <v>15922</v>
      </c>
      <c r="K5641" s="20" t="s">
        <v>7109</v>
      </c>
      <c r="L5641" s="20" t="s">
        <v>4635</v>
      </c>
      <c r="M5641" s="20" t="s">
        <v>7116</v>
      </c>
      <c r="N5641" s="20" t="s">
        <v>15902</v>
      </c>
      <c r="O5641" s="20" t="s">
        <v>15922</v>
      </c>
      <c r="P5641" s="201" t="n">
        <v>43730</v>
      </c>
      <c r="Q5641" s="201" t="n">
        <v>43763</v>
      </c>
      <c r="R5641" s="20" t="n">
        <v>1</v>
      </c>
      <c r="S5641" s="20" t="s">
        <v>7130</v>
      </c>
      <c r="T5641" s="20" t="n">
        <v>151.6475854</v>
      </c>
      <c r="U5641" s="20" t="n">
        <v>97.78664</v>
      </c>
      <c r="V5641" s="20" t="n">
        <v>205.5085308</v>
      </c>
      <c r="W5641" s="20" t="s">
        <v>11510</v>
      </c>
      <c r="X5641" s="35"/>
      <c r="Y5641" s="35" t="n">
        <v>0</v>
      </c>
      <c r="Z5641" s="35" t="n">
        <v>1</v>
      </c>
      <c r="AE5641" s="94" t="e">
        <f aca="false" t="array" ref="AE5641:AK5641">_xlfn.torow(_xlfn.unique(_xlfn._xlws.filter(cat_table[Subsector],$E5641=cat_table[Sector],"")))</f>
        <v>#NAME?</v>
      </c>
      <c r="AF5641" s="94" t="e">
        <v>#NAME?</v>
      </c>
      <c r="AG5641" s="94" t="e">
        <v>#NAME?</v>
      </c>
      <c r="AH5641" s="94" t="e">
        <v>#NAME?</v>
      </c>
      <c r="AI5641" s="94" t="e">
        <v>#NAME?</v>
      </c>
      <c r="AJ5641" s="94" t="e">
        <v>#NAME?</v>
      </c>
      <c r="AK5641" s="94" t="e">
        <v>#NAME?</v>
      </c>
      <c r="AO5641" s="94" t="e">
        <f aca="false" t="array" ref="AO5641:AT5641">_xlfn.torow(_xlfn.unique(_xlfn._xlws.filter(cat_table[Sub-subsector],($E5641=cat_table[Sector])*($F5641=cat_table[Subsector]),"")))</f>
        <v>#NAME?</v>
      </c>
      <c r="AP5641" s="94" t="e">
        <v>#NAME?</v>
      </c>
      <c r="AQ5641" s="94" t="e">
        <v>#NAME?</v>
      </c>
      <c r="AR5641" s="94" t="e">
        <v>#NAME?</v>
      </c>
      <c r="AS5641" s="94" t="e">
        <v>#NAME?</v>
      </c>
      <c r="AT5641" s="94" t="e">
        <v>#NAME?</v>
      </c>
    </row>
    <row r="5642" customFormat="false" ht="15" hidden="false" customHeight="true" outlineLevel="0" collapsed="false">
      <c r="A5642" s="20" t="s">
        <v>16693</v>
      </c>
      <c r="B5642" s="20" t="str">
        <f aca="false">INDEX(Table2[], MATCH(L5642, Location_ID!$D$2:$D$3098, 0), 1)</f>
        <v>2dfca039-cf69-4100-8ed7-77bdc7c5a6e5</v>
      </c>
      <c r="C5642" s="20" t="s">
        <v>1585</v>
      </c>
      <c r="D5642" s="230" t="s">
        <v>354</v>
      </c>
      <c r="E5642" s="20" t="s">
        <v>7134</v>
      </c>
      <c r="F5642" s="20" t="s">
        <v>7135</v>
      </c>
      <c r="G5642" s="20" t="s">
        <v>7591</v>
      </c>
      <c r="H5642" s="20"/>
      <c r="I5642" s="20" t="s">
        <v>15917</v>
      </c>
      <c r="J5642" s="20" t="s">
        <v>15922</v>
      </c>
      <c r="K5642" s="20" t="s">
        <v>7109</v>
      </c>
      <c r="L5642" s="20" t="s">
        <v>4637</v>
      </c>
      <c r="M5642" s="20" t="s">
        <v>7116</v>
      </c>
      <c r="N5642" s="20" t="s">
        <v>15902</v>
      </c>
      <c r="O5642" s="20" t="s">
        <v>15922</v>
      </c>
      <c r="P5642" s="201" t="n">
        <v>43730</v>
      </c>
      <c r="Q5642" s="201" t="n">
        <v>43763</v>
      </c>
      <c r="R5642" s="20" t="n">
        <v>1</v>
      </c>
      <c r="S5642" s="20" t="s">
        <v>7130</v>
      </c>
      <c r="T5642" s="20" t="n">
        <v>25.09984057</v>
      </c>
      <c r="U5642" s="20" t="n">
        <v>11.17841578</v>
      </c>
      <c r="V5642" s="20" t="n">
        <v>39.02126536</v>
      </c>
      <c r="W5642" s="20" t="s">
        <v>11510</v>
      </c>
      <c r="X5642" s="35"/>
      <c r="Y5642" s="35" t="n">
        <v>0</v>
      </c>
      <c r="Z5642" s="35" t="n">
        <v>1</v>
      </c>
      <c r="AE5642" s="94" t="e">
        <f aca="false" t="array" ref="AE5642:AK5642">_xlfn.torow(_xlfn.unique(_xlfn._xlws.filter(cat_table[Subsector],$E5642=cat_table[Sector],"")))</f>
        <v>#NAME?</v>
      </c>
      <c r="AF5642" s="94" t="e">
        <v>#NAME?</v>
      </c>
      <c r="AG5642" s="94" t="e">
        <v>#NAME?</v>
      </c>
      <c r="AH5642" s="94" t="e">
        <v>#NAME?</v>
      </c>
      <c r="AI5642" s="94" t="e">
        <v>#NAME?</v>
      </c>
      <c r="AJ5642" s="94" t="e">
        <v>#NAME?</v>
      </c>
      <c r="AK5642" s="94" t="e">
        <v>#NAME?</v>
      </c>
      <c r="AO5642" s="94" t="e">
        <f aca="false" t="array" ref="AO5642:AT5642">_xlfn.torow(_xlfn.unique(_xlfn._xlws.filter(cat_table[Sub-subsector],($E5642=cat_table[Sector])*($F5642=cat_table[Subsector]),"")))</f>
        <v>#NAME?</v>
      </c>
      <c r="AP5642" s="94" t="e">
        <v>#NAME?</v>
      </c>
      <c r="AQ5642" s="94" t="e">
        <v>#NAME?</v>
      </c>
      <c r="AR5642" s="94" t="e">
        <v>#NAME?</v>
      </c>
      <c r="AS5642" s="94" t="e">
        <v>#NAME?</v>
      </c>
      <c r="AT5642" s="94" t="e">
        <v>#NAME?</v>
      </c>
    </row>
    <row r="5643" customFormat="false" ht="15" hidden="false" customHeight="true" outlineLevel="0" collapsed="false">
      <c r="A5643" s="20" t="s">
        <v>16694</v>
      </c>
      <c r="B5643" s="20" t="str">
        <f aca="false">INDEX(Table2[], MATCH(L5643, Location_ID!$D$2:$D$3098, 0), 1)</f>
        <v>27fb5836-e954-479e-a72b-e5d27de7dfbf</v>
      </c>
      <c r="C5643" s="20" t="s">
        <v>1585</v>
      </c>
      <c r="D5643" s="230" t="s">
        <v>354</v>
      </c>
      <c r="E5643" s="20" t="s">
        <v>7134</v>
      </c>
      <c r="F5643" s="20" t="s">
        <v>7135</v>
      </c>
      <c r="G5643" s="20" t="s">
        <v>7591</v>
      </c>
      <c r="H5643" s="20"/>
      <c r="I5643" s="20" t="s">
        <v>15917</v>
      </c>
      <c r="J5643" s="20" t="s">
        <v>15927</v>
      </c>
      <c r="K5643" s="20" t="s">
        <v>7109</v>
      </c>
      <c r="L5643" s="20" t="s">
        <v>4639</v>
      </c>
      <c r="M5643" s="20" t="s">
        <v>7116</v>
      </c>
      <c r="N5643" s="20" t="s">
        <v>15902</v>
      </c>
      <c r="O5643" s="20" t="s">
        <v>15927</v>
      </c>
      <c r="P5643" s="201" t="n">
        <v>43730</v>
      </c>
      <c r="Q5643" s="201" t="n">
        <v>43763</v>
      </c>
      <c r="R5643" s="20" t="n">
        <v>1</v>
      </c>
      <c r="S5643" s="20" t="s">
        <v>7130</v>
      </c>
      <c r="T5643" s="20" t="n">
        <v>154.2675561</v>
      </c>
      <c r="U5643" s="20" t="n">
        <v>101.78012529</v>
      </c>
      <c r="V5643" s="20" t="n">
        <v>206.75498691</v>
      </c>
      <c r="W5643" s="20" t="s">
        <v>11510</v>
      </c>
      <c r="X5643" s="35"/>
      <c r="Y5643" s="35" t="n">
        <v>0</v>
      </c>
      <c r="Z5643" s="35" t="n">
        <v>1</v>
      </c>
      <c r="AE5643" s="94" t="e">
        <f aca="false" t="array" ref="AE5643:AK5643">_xlfn.torow(_xlfn.unique(_xlfn._xlws.filter(cat_table[Subsector],$E5643=cat_table[Sector],"")))</f>
        <v>#NAME?</v>
      </c>
      <c r="AF5643" s="94" t="e">
        <v>#NAME?</v>
      </c>
      <c r="AG5643" s="94" t="e">
        <v>#NAME?</v>
      </c>
      <c r="AH5643" s="94" t="e">
        <v>#NAME?</v>
      </c>
      <c r="AI5643" s="94" t="e">
        <v>#NAME?</v>
      </c>
      <c r="AJ5643" s="94" t="e">
        <v>#NAME?</v>
      </c>
      <c r="AK5643" s="94" t="e">
        <v>#NAME?</v>
      </c>
      <c r="AO5643" s="94" t="e">
        <f aca="false" t="array" ref="AO5643:AT5643">_xlfn.torow(_xlfn.unique(_xlfn._xlws.filter(cat_table[Sub-subsector],($E5643=cat_table[Sector])*($F5643=cat_table[Subsector]),"")))</f>
        <v>#NAME?</v>
      </c>
      <c r="AP5643" s="94" t="e">
        <v>#NAME?</v>
      </c>
      <c r="AQ5643" s="94" t="e">
        <v>#NAME?</v>
      </c>
      <c r="AR5643" s="94" t="e">
        <v>#NAME?</v>
      </c>
      <c r="AS5643" s="94" t="e">
        <v>#NAME?</v>
      </c>
      <c r="AT5643" s="94" t="e">
        <v>#NAME?</v>
      </c>
    </row>
    <row r="5644" customFormat="false" ht="15" hidden="false" customHeight="true" outlineLevel="0" collapsed="false">
      <c r="A5644" s="20" t="s">
        <v>16695</v>
      </c>
      <c r="B5644" s="20" t="str">
        <f aca="false">INDEX(Table2[], MATCH(L5644, Location_ID!$D$2:$D$3098, 0), 1)</f>
        <v>a1245f9b-ab12-47b5-9488-5b241972c435</v>
      </c>
      <c r="C5644" s="20" t="s">
        <v>1585</v>
      </c>
      <c r="D5644" s="230" t="s">
        <v>354</v>
      </c>
      <c r="E5644" s="20" t="s">
        <v>7134</v>
      </c>
      <c r="F5644" s="20" t="s">
        <v>7135</v>
      </c>
      <c r="G5644" s="20" t="s">
        <v>7591</v>
      </c>
      <c r="H5644" s="20"/>
      <c r="I5644" s="20" t="s">
        <v>15917</v>
      </c>
      <c r="J5644" s="20" t="s">
        <v>15922</v>
      </c>
      <c r="K5644" s="20" t="s">
        <v>7109</v>
      </c>
      <c r="L5644" s="20" t="s">
        <v>4641</v>
      </c>
      <c r="M5644" s="20" t="s">
        <v>7116</v>
      </c>
      <c r="N5644" s="20" t="s">
        <v>15902</v>
      </c>
      <c r="O5644" s="20" t="s">
        <v>15922</v>
      </c>
      <c r="P5644" s="201" t="n">
        <v>43730</v>
      </c>
      <c r="Q5644" s="201" t="n">
        <v>43763</v>
      </c>
      <c r="R5644" s="20" t="n">
        <v>1</v>
      </c>
      <c r="S5644" s="20" t="s">
        <v>7130</v>
      </c>
      <c r="T5644" s="20" t="n">
        <v>32.21358026</v>
      </c>
      <c r="U5644" s="20" t="n">
        <v>7.16530532</v>
      </c>
      <c r="V5644" s="20" t="n">
        <v>57.2618552</v>
      </c>
      <c r="W5644" s="20" t="s">
        <v>11510</v>
      </c>
      <c r="X5644" s="35"/>
      <c r="Y5644" s="35" t="n">
        <v>0</v>
      </c>
      <c r="Z5644" s="35" t="n">
        <v>1</v>
      </c>
      <c r="AE5644" s="94" t="e">
        <f aca="false" t="array" ref="AE5644:AK5644">_xlfn.torow(_xlfn.unique(_xlfn._xlws.filter(cat_table[Subsector],$E5644=cat_table[Sector],"")))</f>
        <v>#NAME?</v>
      </c>
      <c r="AF5644" s="94" t="e">
        <v>#NAME?</v>
      </c>
      <c r="AG5644" s="94" t="e">
        <v>#NAME?</v>
      </c>
      <c r="AH5644" s="94" t="e">
        <v>#NAME?</v>
      </c>
      <c r="AI5644" s="94" t="e">
        <v>#NAME?</v>
      </c>
      <c r="AJ5644" s="94" t="e">
        <v>#NAME?</v>
      </c>
      <c r="AK5644" s="94" t="e">
        <v>#NAME?</v>
      </c>
      <c r="AO5644" s="94" t="e">
        <f aca="false" t="array" ref="AO5644:AT5644">_xlfn.torow(_xlfn.unique(_xlfn._xlws.filter(cat_table[Sub-subsector],($E5644=cat_table[Sector])*($F5644=cat_table[Subsector]),"")))</f>
        <v>#NAME?</v>
      </c>
      <c r="AP5644" s="94" t="e">
        <v>#NAME?</v>
      </c>
      <c r="AQ5644" s="94" t="e">
        <v>#NAME?</v>
      </c>
      <c r="AR5644" s="94" t="e">
        <v>#NAME?</v>
      </c>
      <c r="AS5644" s="94" t="e">
        <v>#NAME?</v>
      </c>
      <c r="AT5644" s="94" t="e">
        <v>#NAME?</v>
      </c>
    </row>
    <row r="5645" customFormat="false" ht="15" hidden="false" customHeight="true" outlineLevel="0" collapsed="false">
      <c r="A5645" s="20" t="s">
        <v>16696</v>
      </c>
      <c r="B5645" s="20" t="str">
        <f aca="false">INDEX(Table2[], MATCH(L5645, Location_ID!$D$2:$D$3098, 0), 1)</f>
        <v>57c7a077-0d5d-4481-9448-84f37520f520</v>
      </c>
      <c r="C5645" s="20" t="s">
        <v>1585</v>
      </c>
      <c r="D5645" s="230" t="s">
        <v>354</v>
      </c>
      <c r="E5645" s="20" t="s">
        <v>7134</v>
      </c>
      <c r="F5645" s="20" t="s">
        <v>7135</v>
      </c>
      <c r="G5645" s="20" t="s">
        <v>7591</v>
      </c>
      <c r="H5645" s="20"/>
      <c r="I5645" s="20" t="s">
        <v>15917</v>
      </c>
      <c r="J5645" s="20" t="s">
        <v>15918</v>
      </c>
      <c r="K5645" s="20" t="s">
        <v>7109</v>
      </c>
      <c r="L5645" s="20" t="s">
        <v>4643</v>
      </c>
      <c r="M5645" s="20" t="s">
        <v>7116</v>
      </c>
      <c r="N5645" s="20" t="s">
        <v>15902</v>
      </c>
      <c r="O5645" s="20" t="s">
        <v>15918</v>
      </c>
      <c r="P5645" s="201" t="n">
        <v>43730</v>
      </c>
      <c r="Q5645" s="201" t="n">
        <v>43763</v>
      </c>
      <c r="R5645" s="20" t="n">
        <v>1</v>
      </c>
      <c r="S5645" s="20" t="s">
        <v>7130</v>
      </c>
      <c r="T5645" s="20" t="n">
        <v>77.83048845</v>
      </c>
      <c r="U5645" s="20" t="n">
        <v>41.81839766</v>
      </c>
      <c r="V5645" s="20" t="n">
        <v>113.84257924</v>
      </c>
      <c r="W5645" s="20" t="s">
        <v>11510</v>
      </c>
      <c r="X5645" s="35"/>
      <c r="Y5645" s="35" t="n">
        <v>0</v>
      </c>
      <c r="Z5645" s="35" t="n">
        <v>1</v>
      </c>
      <c r="AE5645" s="94" t="e">
        <f aca="false" t="array" ref="AE5645:AK5645">_xlfn.torow(_xlfn.unique(_xlfn._xlws.filter(cat_table[Subsector],$E5645=cat_table[Sector],"")))</f>
        <v>#NAME?</v>
      </c>
      <c r="AF5645" s="94" t="e">
        <v>#NAME?</v>
      </c>
      <c r="AG5645" s="94" t="e">
        <v>#NAME?</v>
      </c>
      <c r="AH5645" s="94" t="e">
        <v>#NAME?</v>
      </c>
      <c r="AI5645" s="94" t="e">
        <v>#NAME?</v>
      </c>
      <c r="AJ5645" s="94" t="e">
        <v>#NAME?</v>
      </c>
      <c r="AK5645" s="94" t="e">
        <v>#NAME?</v>
      </c>
      <c r="AO5645" s="94" t="e">
        <f aca="false" t="array" ref="AO5645:AT5645">_xlfn.torow(_xlfn.unique(_xlfn._xlws.filter(cat_table[Sub-subsector],($E5645=cat_table[Sector])*($F5645=cat_table[Subsector]),"")))</f>
        <v>#NAME?</v>
      </c>
      <c r="AP5645" s="94" t="e">
        <v>#NAME?</v>
      </c>
      <c r="AQ5645" s="94" t="e">
        <v>#NAME?</v>
      </c>
      <c r="AR5645" s="94" t="e">
        <v>#NAME?</v>
      </c>
      <c r="AS5645" s="94" t="e">
        <v>#NAME?</v>
      </c>
      <c r="AT5645" s="94" t="e">
        <v>#NAME?</v>
      </c>
    </row>
    <row r="5646" customFormat="false" ht="15" hidden="false" customHeight="true" outlineLevel="0" collapsed="false">
      <c r="A5646" s="20" t="s">
        <v>16697</v>
      </c>
      <c r="B5646" s="20" t="str">
        <f aca="false">INDEX(Table2[], MATCH(L5646, Location_ID!$D$2:$D$3098, 0), 1)</f>
        <v>d8772cd3-2334-4df5-814c-82effdc1fb68</v>
      </c>
      <c r="C5646" s="20" t="s">
        <v>1585</v>
      </c>
      <c r="D5646" s="230" t="s">
        <v>354</v>
      </c>
      <c r="E5646" s="20" t="s">
        <v>7134</v>
      </c>
      <c r="F5646" s="20" t="s">
        <v>7135</v>
      </c>
      <c r="G5646" s="20" t="s">
        <v>7591</v>
      </c>
      <c r="H5646" s="20"/>
      <c r="I5646" s="20" t="s">
        <v>15917</v>
      </c>
      <c r="J5646" s="20" t="s">
        <v>15922</v>
      </c>
      <c r="K5646" s="20" t="s">
        <v>7109</v>
      </c>
      <c r="L5646" s="20" t="s">
        <v>4645</v>
      </c>
      <c r="M5646" s="20" t="s">
        <v>7116</v>
      </c>
      <c r="N5646" s="20" t="s">
        <v>15902</v>
      </c>
      <c r="O5646" s="20" t="s">
        <v>15922</v>
      </c>
      <c r="P5646" s="201" t="n">
        <v>43730</v>
      </c>
      <c r="Q5646" s="201" t="n">
        <v>43763</v>
      </c>
      <c r="R5646" s="20" t="n">
        <v>1</v>
      </c>
      <c r="S5646" s="20" t="s">
        <v>7130</v>
      </c>
      <c r="T5646" s="20" t="n">
        <v>149.1640247</v>
      </c>
      <c r="U5646" s="20" t="n">
        <v>100.61172987</v>
      </c>
      <c r="V5646" s="20" t="n">
        <v>197.71631953</v>
      </c>
      <c r="W5646" s="20" t="s">
        <v>11510</v>
      </c>
      <c r="X5646" s="35"/>
      <c r="Y5646" s="35" t="n">
        <v>0</v>
      </c>
      <c r="Z5646" s="35" t="n">
        <v>1</v>
      </c>
      <c r="AE5646" s="94" t="e">
        <f aca="false" t="array" ref="AE5646:AK5646">_xlfn.torow(_xlfn.unique(_xlfn._xlws.filter(cat_table[Subsector],$E5646=cat_table[Sector],"")))</f>
        <v>#NAME?</v>
      </c>
      <c r="AF5646" s="94" t="e">
        <v>#NAME?</v>
      </c>
      <c r="AG5646" s="94" t="e">
        <v>#NAME?</v>
      </c>
      <c r="AH5646" s="94" t="e">
        <v>#NAME?</v>
      </c>
      <c r="AI5646" s="94" t="e">
        <v>#NAME?</v>
      </c>
      <c r="AJ5646" s="94" t="e">
        <v>#NAME?</v>
      </c>
      <c r="AK5646" s="94" t="e">
        <v>#NAME?</v>
      </c>
      <c r="AO5646" s="94" t="e">
        <f aca="false" t="array" ref="AO5646:AT5646">_xlfn.torow(_xlfn.unique(_xlfn._xlws.filter(cat_table[Sub-subsector],($E5646=cat_table[Sector])*($F5646=cat_table[Subsector]),"")))</f>
        <v>#NAME?</v>
      </c>
      <c r="AP5646" s="94" t="e">
        <v>#NAME?</v>
      </c>
      <c r="AQ5646" s="94" t="e">
        <v>#NAME?</v>
      </c>
      <c r="AR5646" s="94" t="e">
        <v>#NAME?</v>
      </c>
      <c r="AS5646" s="94" t="e">
        <v>#NAME?</v>
      </c>
      <c r="AT5646" s="94" t="e">
        <v>#NAME?</v>
      </c>
    </row>
    <row r="5647" customFormat="false" ht="15" hidden="false" customHeight="true" outlineLevel="0" collapsed="false">
      <c r="A5647" s="20" t="s">
        <v>16698</v>
      </c>
      <c r="B5647" s="20" t="str">
        <f aca="false">INDEX(Table2[], MATCH(L5647, Location_ID!$D$2:$D$3098, 0), 1)</f>
        <v>50ff014e-eace-4bac-af70-970c7444bd56</v>
      </c>
      <c r="C5647" s="20" t="s">
        <v>1585</v>
      </c>
      <c r="D5647" s="230" t="s">
        <v>354</v>
      </c>
      <c r="E5647" s="20" t="s">
        <v>7134</v>
      </c>
      <c r="F5647" s="20" t="s">
        <v>7135</v>
      </c>
      <c r="G5647" s="20" t="s">
        <v>7591</v>
      </c>
      <c r="H5647" s="20"/>
      <c r="I5647" s="20" t="s">
        <v>15917</v>
      </c>
      <c r="J5647" s="20" t="s">
        <v>15932</v>
      </c>
      <c r="K5647" s="20" t="s">
        <v>7109</v>
      </c>
      <c r="L5647" s="20" t="s">
        <v>4647</v>
      </c>
      <c r="M5647" s="20" t="s">
        <v>7116</v>
      </c>
      <c r="N5647" s="20" t="s">
        <v>15902</v>
      </c>
      <c r="O5647" s="20" t="s">
        <v>15932</v>
      </c>
      <c r="P5647" s="201" t="n">
        <v>43730</v>
      </c>
      <c r="Q5647" s="201" t="n">
        <v>43763</v>
      </c>
      <c r="R5647" s="20" t="n">
        <v>1</v>
      </c>
      <c r="S5647" s="20" t="s">
        <v>7130</v>
      </c>
      <c r="T5647" s="20" t="n">
        <v>75.85978473</v>
      </c>
      <c r="U5647" s="20" t="n">
        <v>39.32235113</v>
      </c>
      <c r="V5647" s="20" t="n">
        <v>112.39721833</v>
      </c>
      <c r="W5647" s="20" t="s">
        <v>11510</v>
      </c>
      <c r="X5647" s="35"/>
      <c r="Y5647" s="35" t="n">
        <v>0</v>
      </c>
      <c r="Z5647" s="35" t="n">
        <v>1</v>
      </c>
      <c r="AE5647" s="94" t="e">
        <f aca="false" t="array" ref="AE5647:AK5647">_xlfn.torow(_xlfn.unique(_xlfn._xlws.filter(cat_table[Subsector],$E5647=cat_table[Sector],"")))</f>
        <v>#NAME?</v>
      </c>
      <c r="AF5647" s="94" t="e">
        <v>#NAME?</v>
      </c>
      <c r="AG5647" s="94" t="e">
        <v>#NAME?</v>
      </c>
      <c r="AH5647" s="94" t="e">
        <v>#NAME?</v>
      </c>
      <c r="AI5647" s="94" t="e">
        <v>#NAME?</v>
      </c>
      <c r="AJ5647" s="94" t="e">
        <v>#NAME?</v>
      </c>
      <c r="AK5647" s="94" t="e">
        <v>#NAME?</v>
      </c>
      <c r="AO5647" s="94" t="e">
        <f aca="false" t="array" ref="AO5647:AT5647">_xlfn.torow(_xlfn.unique(_xlfn._xlws.filter(cat_table[Sub-subsector],($E5647=cat_table[Sector])*($F5647=cat_table[Subsector]),"")))</f>
        <v>#NAME?</v>
      </c>
      <c r="AP5647" s="94" t="e">
        <v>#NAME?</v>
      </c>
      <c r="AQ5647" s="94" t="e">
        <v>#NAME?</v>
      </c>
      <c r="AR5647" s="94" t="e">
        <v>#NAME?</v>
      </c>
      <c r="AS5647" s="94" t="e">
        <v>#NAME?</v>
      </c>
      <c r="AT5647" s="94" t="e">
        <v>#NAME?</v>
      </c>
    </row>
    <row r="5648" customFormat="false" ht="15" hidden="false" customHeight="true" outlineLevel="0" collapsed="false">
      <c r="A5648" s="20" t="s">
        <v>16699</v>
      </c>
      <c r="B5648" s="20" t="str">
        <f aca="false">INDEX(Table2[], MATCH(L5648, Location_ID!$D$2:$D$3098, 0), 1)</f>
        <v>c39db8c8-8b2f-45f3-8b87-d987c7f6da62</v>
      </c>
      <c r="C5648" s="20" t="s">
        <v>1585</v>
      </c>
      <c r="D5648" s="230" t="s">
        <v>354</v>
      </c>
      <c r="E5648" s="20" t="s">
        <v>7134</v>
      </c>
      <c r="F5648" s="20" t="s">
        <v>7135</v>
      </c>
      <c r="G5648" s="20" t="s">
        <v>7591</v>
      </c>
      <c r="H5648" s="20"/>
      <c r="I5648" s="20" t="s">
        <v>15917</v>
      </c>
      <c r="J5648" s="20" t="s">
        <v>15922</v>
      </c>
      <c r="K5648" s="20" t="s">
        <v>7109</v>
      </c>
      <c r="L5648" s="20" t="s">
        <v>4649</v>
      </c>
      <c r="M5648" s="20" t="s">
        <v>7116</v>
      </c>
      <c r="N5648" s="20" t="s">
        <v>15902</v>
      </c>
      <c r="O5648" s="20" t="s">
        <v>15922</v>
      </c>
      <c r="P5648" s="201" t="n">
        <v>43730</v>
      </c>
      <c r="Q5648" s="201" t="n">
        <v>43763</v>
      </c>
      <c r="R5648" s="20" t="n">
        <v>1</v>
      </c>
      <c r="S5648" s="20" t="s">
        <v>7130</v>
      </c>
      <c r="T5648" s="20" t="n">
        <v>134.9505698</v>
      </c>
      <c r="U5648" s="20" t="n">
        <v>82.3225584</v>
      </c>
      <c r="V5648" s="20" t="n">
        <v>187.5785812</v>
      </c>
      <c r="W5648" s="20" t="s">
        <v>11510</v>
      </c>
      <c r="X5648" s="35"/>
      <c r="Y5648" s="35" t="n">
        <v>0</v>
      </c>
      <c r="Z5648" s="35" t="n">
        <v>1</v>
      </c>
      <c r="AE5648" s="94" t="e">
        <f aca="false" t="array" ref="AE5648:AK5648">_xlfn.torow(_xlfn.unique(_xlfn._xlws.filter(cat_table[Subsector],$E5648=cat_table[Sector],"")))</f>
        <v>#NAME?</v>
      </c>
      <c r="AF5648" s="94" t="e">
        <v>#NAME?</v>
      </c>
      <c r="AG5648" s="94" t="e">
        <v>#NAME?</v>
      </c>
      <c r="AH5648" s="94" t="e">
        <v>#NAME?</v>
      </c>
      <c r="AI5648" s="94" t="e">
        <v>#NAME?</v>
      </c>
      <c r="AJ5648" s="94" t="e">
        <v>#NAME?</v>
      </c>
      <c r="AK5648" s="94" t="e">
        <v>#NAME?</v>
      </c>
      <c r="AO5648" s="94" t="e">
        <f aca="false" t="array" ref="AO5648:AT5648">_xlfn.torow(_xlfn.unique(_xlfn._xlws.filter(cat_table[Sub-subsector],($E5648=cat_table[Sector])*($F5648=cat_table[Subsector]),"")))</f>
        <v>#NAME?</v>
      </c>
      <c r="AP5648" s="94" t="e">
        <v>#NAME?</v>
      </c>
      <c r="AQ5648" s="94" t="e">
        <v>#NAME?</v>
      </c>
      <c r="AR5648" s="94" t="e">
        <v>#NAME?</v>
      </c>
      <c r="AS5648" s="94" t="e">
        <v>#NAME?</v>
      </c>
      <c r="AT5648" s="94" t="e">
        <v>#NAME?</v>
      </c>
    </row>
    <row r="5649" customFormat="false" ht="15" hidden="false" customHeight="true" outlineLevel="0" collapsed="false">
      <c r="A5649" s="20" t="s">
        <v>16700</v>
      </c>
      <c r="B5649" s="20" t="str">
        <f aca="false">INDEX(Table2[], MATCH(L5649, Location_ID!$D$2:$D$3098, 0), 1)</f>
        <v>90fca062-d671-49af-b4c1-bd869462b1d5</v>
      </c>
      <c r="C5649" s="20" t="s">
        <v>1585</v>
      </c>
      <c r="D5649" s="230" t="s">
        <v>354</v>
      </c>
      <c r="E5649" s="20" t="s">
        <v>7134</v>
      </c>
      <c r="F5649" s="20" t="s">
        <v>7135</v>
      </c>
      <c r="G5649" s="20" t="s">
        <v>7591</v>
      </c>
      <c r="H5649" s="20"/>
      <c r="I5649" s="20" t="s">
        <v>15917</v>
      </c>
      <c r="J5649" s="20" t="s">
        <v>15932</v>
      </c>
      <c r="K5649" s="20" t="s">
        <v>7109</v>
      </c>
      <c r="L5649" s="20" t="s">
        <v>4651</v>
      </c>
      <c r="M5649" s="20" t="s">
        <v>7116</v>
      </c>
      <c r="N5649" s="20" t="s">
        <v>15902</v>
      </c>
      <c r="O5649" s="20" t="s">
        <v>15932</v>
      </c>
      <c r="P5649" s="201" t="n">
        <v>43730</v>
      </c>
      <c r="Q5649" s="201" t="n">
        <v>43763</v>
      </c>
      <c r="R5649" s="20" t="n">
        <v>1</v>
      </c>
      <c r="S5649" s="20" t="s">
        <v>7130</v>
      </c>
      <c r="T5649" s="20" t="n">
        <v>75.77449653</v>
      </c>
      <c r="U5649" s="20" t="n">
        <v>59.91211862</v>
      </c>
      <c r="V5649" s="20" t="n">
        <v>91.63687444</v>
      </c>
      <c r="W5649" s="20" t="s">
        <v>11510</v>
      </c>
      <c r="X5649" s="35"/>
      <c r="Y5649" s="35" t="n">
        <v>0</v>
      </c>
      <c r="Z5649" s="35" t="n">
        <v>1</v>
      </c>
      <c r="AE5649" s="94" t="e">
        <f aca="false" t="array" ref="AE5649:AK5649">_xlfn.torow(_xlfn.unique(_xlfn._xlws.filter(cat_table[Subsector],$E5649=cat_table[Sector],"")))</f>
        <v>#NAME?</v>
      </c>
      <c r="AF5649" s="94" t="e">
        <v>#NAME?</v>
      </c>
      <c r="AG5649" s="94" t="e">
        <v>#NAME?</v>
      </c>
      <c r="AH5649" s="94" t="e">
        <v>#NAME?</v>
      </c>
      <c r="AI5649" s="94" t="e">
        <v>#NAME?</v>
      </c>
      <c r="AJ5649" s="94" t="e">
        <v>#NAME?</v>
      </c>
      <c r="AK5649" s="94" t="e">
        <v>#NAME?</v>
      </c>
      <c r="AO5649" s="94" t="e">
        <f aca="false" t="array" ref="AO5649:AT5649">_xlfn.torow(_xlfn.unique(_xlfn._xlws.filter(cat_table[Sub-subsector],($E5649=cat_table[Sector])*($F5649=cat_table[Subsector]),"")))</f>
        <v>#NAME?</v>
      </c>
      <c r="AP5649" s="94" t="e">
        <v>#NAME?</v>
      </c>
      <c r="AQ5649" s="94" t="e">
        <v>#NAME?</v>
      </c>
      <c r="AR5649" s="94" t="e">
        <v>#NAME?</v>
      </c>
      <c r="AS5649" s="94" t="e">
        <v>#NAME?</v>
      </c>
      <c r="AT5649" s="94" t="e">
        <v>#NAME?</v>
      </c>
    </row>
    <row r="5650" customFormat="false" ht="15" hidden="false" customHeight="true" outlineLevel="0" collapsed="false">
      <c r="A5650" s="20" t="s">
        <v>16701</v>
      </c>
      <c r="B5650" s="20" t="str">
        <f aca="false">INDEX(Table2[], MATCH(L5650, Location_ID!$D$2:$D$3098, 0), 1)</f>
        <v>8cd1a3c3-c046-451f-b5ad-e126ac42dada</v>
      </c>
      <c r="C5650" s="20" t="s">
        <v>1585</v>
      </c>
      <c r="D5650" s="230" t="s">
        <v>354</v>
      </c>
      <c r="E5650" s="20" t="s">
        <v>7134</v>
      </c>
      <c r="F5650" s="20" t="s">
        <v>7135</v>
      </c>
      <c r="G5650" s="20" t="s">
        <v>7591</v>
      </c>
      <c r="H5650" s="20"/>
      <c r="I5650" s="20" t="s">
        <v>15917</v>
      </c>
      <c r="J5650" s="20" t="s">
        <v>15918</v>
      </c>
      <c r="K5650" s="20" t="s">
        <v>7109</v>
      </c>
      <c r="L5650" s="20" t="s">
        <v>4653</v>
      </c>
      <c r="M5650" s="20" t="s">
        <v>7116</v>
      </c>
      <c r="N5650" s="20" t="s">
        <v>15902</v>
      </c>
      <c r="O5650" s="20" t="s">
        <v>15918</v>
      </c>
      <c r="P5650" s="201" t="n">
        <v>43730</v>
      </c>
      <c r="Q5650" s="201" t="n">
        <v>43763</v>
      </c>
      <c r="R5650" s="20" t="n">
        <v>1</v>
      </c>
      <c r="S5650" s="20" t="s">
        <v>7130</v>
      </c>
      <c r="T5650" s="20" t="n">
        <v>37.927191</v>
      </c>
      <c r="U5650" s="20" t="n">
        <v>31.55912723</v>
      </c>
      <c r="V5650" s="20" t="n">
        <v>44.29525477</v>
      </c>
      <c r="W5650" s="20" t="s">
        <v>11510</v>
      </c>
      <c r="X5650" s="35"/>
      <c r="Y5650" s="35" t="n">
        <v>0</v>
      </c>
      <c r="Z5650" s="35" t="n">
        <v>1</v>
      </c>
      <c r="AE5650" s="94" t="e">
        <f aca="false" t="array" ref="AE5650:AK5650">_xlfn.torow(_xlfn.unique(_xlfn._xlws.filter(cat_table[Subsector],$E5650=cat_table[Sector],"")))</f>
        <v>#NAME?</v>
      </c>
      <c r="AF5650" s="94" t="e">
        <v>#NAME?</v>
      </c>
      <c r="AG5650" s="94" t="e">
        <v>#NAME?</v>
      </c>
      <c r="AH5650" s="94" t="e">
        <v>#NAME?</v>
      </c>
      <c r="AI5650" s="94" t="e">
        <v>#NAME?</v>
      </c>
      <c r="AJ5650" s="94" t="e">
        <v>#NAME?</v>
      </c>
      <c r="AK5650" s="94" t="e">
        <v>#NAME?</v>
      </c>
      <c r="AO5650" s="94" t="e">
        <f aca="false" t="array" ref="AO5650:AT5650">_xlfn.torow(_xlfn.unique(_xlfn._xlws.filter(cat_table[Sub-subsector],($E5650=cat_table[Sector])*($F5650=cat_table[Subsector]),"")))</f>
        <v>#NAME?</v>
      </c>
      <c r="AP5650" s="94" t="e">
        <v>#NAME?</v>
      </c>
      <c r="AQ5650" s="94" t="e">
        <v>#NAME?</v>
      </c>
      <c r="AR5650" s="94" t="e">
        <v>#NAME?</v>
      </c>
      <c r="AS5650" s="94" t="e">
        <v>#NAME?</v>
      </c>
      <c r="AT5650" s="94" t="e">
        <v>#NAME?</v>
      </c>
    </row>
    <row r="5651" customFormat="false" ht="15" hidden="false" customHeight="true" outlineLevel="0" collapsed="false">
      <c r="A5651" s="20" t="s">
        <v>16702</v>
      </c>
      <c r="B5651" s="20" t="str">
        <f aca="false">INDEX(Table2[], MATCH(L5651, Location_ID!$D$2:$D$3098, 0), 1)</f>
        <v>85bea25a-54f2-4d84-b8b1-ee7c59196691</v>
      </c>
      <c r="C5651" s="20" t="s">
        <v>1585</v>
      </c>
      <c r="D5651" s="230" t="s">
        <v>354</v>
      </c>
      <c r="E5651" s="20" t="s">
        <v>7134</v>
      </c>
      <c r="F5651" s="20" t="s">
        <v>7135</v>
      </c>
      <c r="G5651" s="20" t="s">
        <v>7591</v>
      </c>
      <c r="H5651" s="20"/>
      <c r="I5651" s="20" t="s">
        <v>15917</v>
      </c>
      <c r="J5651" s="20" t="s">
        <v>15918</v>
      </c>
      <c r="K5651" s="20" t="s">
        <v>7109</v>
      </c>
      <c r="L5651" s="20" t="s">
        <v>4655</v>
      </c>
      <c r="M5651" s="20" t="s">
        <v>7116</v>
      </c>
      <c r="N5651" s="20" t="s">
        <v>15902</v>
      </c>
      <c r="O5651" s="20" t="s">
        <v>15918</v>
      </c>
      <c r="P5651" s="201" t="n">
        <v>43730</v>
      </c>
      <c r="Q5651" s="201" t="n">
        <v>43763</v>
      </c>
      <c r="R5651" s="20" t="n">
        <v>1</v>
      </c>
      <c r="S5651" s="20" t="s">
        <v>7130</v>
      </c>
      <c r="T5651" s="20" t="n">
        <v>147.1881287</v>
      </c>
      <c r="U5651" s="20" t="n">
        <v>104.83781576</v>
      </c>
      <c r="V5651" s="20" t="n">
        <v>189.53844164</v>
      </c>
      <c r="W5651" s="20" t="s">
        <v>11510</v>
      </c>
      <c r="X5651" s="35"/>
      <c r="Y5651" s="35" t="n">
        <v>0</v>
      </c>
      <c r="Z5651" s="35" t="n">
        <v>1</v>
      </c>
      <c r="AE5651" s="94" t="e">
        <f aca="false" t="array" ref="AE5651:AK5651">_xlfn.torow(_xlfn.unique(_xlfn._xlws.filter(cat_table[Subsector],$E5651=cat_table[Sector],"")))</f>
        <v>#NAME?</v>
      </c>
      <c r="AF5651" s="94" t="e">
        <v>#NAME?</v>
      </c>
      <c r="AG5651" s="94" t="e">
        <v>#NAME?</v>
      </c>
      <c r="AH5651" s="94" t="e">
        <v>#NAME?</v>
      </c>
      <c r="AI5651" s="94" t="e">
        <v>#NAME?</v>
      </c>
      <c r="AJ5651" s="94" t="e">
        <v>#NAME?</v>
      </c>
      <c r="AK5651" s="94" t="e">
        <v>#NAME?</v>
      </c>
      <c r="AO5651" s="94" t="e">
        <f aca="false" t="array" ref="AO5651:AT5651">_xlfn.torow(_xlfn.unique(_xlfn._xlws.filter(cat_table[Sub-subsector],($E5651=cat_table[Sector])*($F5651=cat_table[Subsector]),"")))</f>
        <v>#NAME?</v>
      </c>
      <c r="AP5651" s="94" t="e">
        <v>#NAME?</v>
      </c>
      <c r="AQ5651" s="94" t="e">
        <v>#NAME?</v>
      </c>
      <c r="AR5651" s="94" t="e">
        <v>#NAME?</v>
      </c>
      <c r="AS5651" s="94" t="e">
        <v>#NAME?</v>
      </c>
      <c r="AT5651" s="94" t="e">
        <v>#NAME?</v>
      </c>
    </row>
    <row r="5652" customFormat="false" ht="15" hidden="false" customHeight="true" outlineLevel="0" collapsed="false">
      <c r="A5652" s="20" t="s">
        <v>16703</v>
      </c>
      <c r="B5652" s="20" t="str">
        <f aca="false">INDEX(Table2[], MATCH(L5652, Location_ID!$D$2:$D$3098, 0), 1)</f>
        <v>0b17ad0e-f76c-4860-981d-20d08de20164</v>
      </c>
      <c r="C5652" s="20" t="s">
        <v>1585</v>
      </c>
      <c r="D5652" s="230" t="s">
        <v>354</v>
      </c>
      <c r="E5652" s="20" t="s">
        <v>7134</v>
      </c>
      <c r="F5652" s="20" t="s">
        <v>7135</v>
      </c>
      <c r="G5652" s="20" t="s">
        <v>7591</v>
      </c>
      <c r="H5652" s="20"/>
      <c r="I5652" s="20" t="s">
        <v>15917</v>
      </c>
      <c r="J5652" s="20" t="s">
        <v>15927</v>
      </c>
      <c r="K5652" s="20" t="s">
        <v>7109</v>
      </c>
      <c r="L5652" s="20" t="s">
        <v>4657</v>
      </c>
      <c r="M5652" s="20" t="s">
        <v>7116</v>
      </c>
      <c r="N5652" s="20" t="s">
        <v>15902</v>
      </c>
      <c r="O5652" s="20" t="s">
        <v>15927</v>
      </c>
      <c r="P5652" s="201" t="n">
        <v>43730</v>
      </c>
      <c r="Q5652" s="201" t="n">
        <v>43763</v>
      </c>
      <c r="R5652" s="20" t="n">
        <v>1</v>
      </c>
      <c r="S5652" s="20" t="s">
        <v>7130</v>
      </c>
      <c r="T5652" s="20" t="n">
        <v>46.37671993</v>
      </c>
      <c r="U5652" s="20" t="n">
        <v>26.60939684</v>
      </c>
      <c r="V5652" s="20" t="n">
        <v>66.14404302</v>
      </c>
      <c r="W5652" s="20" t="s">
        <v>11510</v>
      </c>
      <c r="X5652" s="35"/>
      <c r="Y5652" s="35" t="n">
        <v>0</v>
      </c>
      <c r="Z5652" s="35" t="n">
        <v>1</v>
      </c>
      <c r="AE5652" s="94" t="e">
        <f aca="false" t="array" ref="AE5652:AK5652">_xlfn.torow(_xlfn.unique(_xlfn._xlws.filter(cat_table[Subsector],$E5652=cat_table[Sector],"")))</f>
        <v>#NAME?</v>
      </c>
      <c r="AF5652" s="94" t="e">
        <v>#NAME?</v>
      </c>
      <c r="AG5652" s="94" t="e">
        <v>#NAME?</v>
      </c>
      <c r="AH5652" s="94" t="e">
        <v>#NAME?</v>
      </c>
      <c r="AI5652" s="94" t="e">
        <v>#NAME?</v>
      </c>
      <c r="AJ5652" s="94" t="e">
        <v>#NAME?</v>
      </c>
      <c r="AK5652" s="94" t="e">
        <v>#NAME?</v>
      </c>
      <c r="AO5652" s="94" t="e">
        <f aca="false" t="array" ref="AO5652:AT5652">_xlfn.torow(_xlfn.unique(_xlfn._xlws.filter(cat_table[Sub-subsector],($E5652=cat_table[Sector])*($F5652=cat_table[Subsector]),"")))</f>
        <v>#NAME?</v>
      </c>
      <c r="AP5652" s="94" t="e">
        <v>#NAME?</v>
      </c>
      <c r="AQ5652" s="94" t="e">
        <v>#NAME?</v>
      </c>
      <c r="AR5652" s="94" t="e">
        <v>#NAME?</v>
      </c>
      <c r="AS5652" s="94" t="e">
        <v>#NAME?</v>
      </c>
      <c r="AT5652" s="94" t="e">
        <v>#NAME?</v>
      </c>
    </row>
    <row r="5653" customFormat="false" ht="15" hidden="false" customHeight="true" outlineLevel="0" collapsed="false">
      <c r="A5653" s="20" t="s">
        <v>16704</v>
      </c>
      <c r="B5653" s="20" t="str">
        <f aca="false">INDEX(Table2[], MATCH(L5653, Location_ID!$D$2:$D$3098, 0), 1)</f>
        <v>025ffb9a-4198-4532-a161-804202778c59</v>
      </c>
      <c r="C5653" s="20" t="s">
        <v>1585</v>
      </c>
      <c r="D5653" s="230" t="s">
        <v>354</v>
      </c>
      <c r="E5653" s="20" t="s">
        <v>7134</v>
      </c>
      <c r="F5653" s="20" t="s">
        <v>7135</v>
      </c>
      <c r="G5653" s="20" t="s">
        <v>7591</v>
      </c>
      <c r="H5653" s="20"/>
      <c r="I5653" s="20" t="s">
        <v>15917</v>
      </c>
      <c r="J5653" s="20" t="s">
        <v>15932</v>
      </c>
      <c r="K5653" s="20" t="s">
        <v>7109</v>
      </c>
      <c r="L5653" s="20" t="s">
        <v>4659</v>
      </c>
      <c r="M5653" s="20" t="s">
        <v>7116</v>
      </c>
      <c r="N5653" s="20" t="s">
        <v>15902</v>
      </c>
      <c r="O5653" s="20" t="s">
        <v>15932</v>
      </c>
      <c r="P5653" s="201" t="n">
        <v>43730</v>
      </c>
      <c r="Q5653" s="201" t="n">
        <v>43763</v>
      </c>
      <c r="R5653" s="20" t="n">
        <v>1</v>
      </c>
      <c r="S5653" s="20" t="s">
        <v>7130</v>
      </c>
      <c r="T5653" s="20" t="n">
        <v>45.67293607</v>
      </c>
      <c r="U5653" s="20" t="n">
        <v>38.397508387</v>
      </c>
      <c r="V5653" s="20" t="n">
        <v>52.948363753</v>
      </c>
      <c r="W5653" s="20" t="s">
        <v>11510</v>
      </c>
      <c r="X5653" s="35"/>
      <c r="Y5653" s="35" t="n">
        <v>0</v>
      </c>
      <c r="Z5653" s="35" t="n">
        <v>1</v>
      </c>
      <c r="AE5653" s="94" t="e">
        <f aca="false" t="array" ref="AE5653:AK5653">_xlfn.torow(_xlfn.unique(_xlfn._xlws.filter(cat_table[Subsector],$E5653=cat_table[Sector],"")))</f>
        <v>#NAME?</v>
      </c>
      <c r="AF5653" s="94" t="e">
        <v>#NAME?</v>
      </c>
      <c r="AG5653" s="94" t="e">
        <v>#NAME?</v>
      </c>
      <c r="AH5653" s="94" t="e">
        <v>#NAME?</v>
      </c>
      <c r="AI5653" s="94" t="e">
        <v>#NAME?</v>
      </c>
      <c r="AJ5653" s="94" t="e">
        <v>#NAME?</v>
      </c>
      <c r="AK5653" s="94" t="e">
        <v>#NAME?</v>
      </c>
      <c r="AO5653" s="94" t="e">
        <f aca="false" t="array" ref="AO5653:AT5653">_xlfn.torow(_xlfn.unique(_xlfn._xlws.filter(cat_table[Sub-subsector],($E5653=cat_table[Sector])*($F5653=cat_table[Subsector]),"")))</f>
        <v>#NAME?</v>
      </c>
      <c r="AP5653" s="94" t="e">
        <v>#NAME?</v>
      </c>
      <c r="AQ5653" s="94" t="e">
        <v>#NAME?</v>
      </c>
      <c r="AR5653" s="94" t="e">
        <v>#NAME?</v>
      </c>
      <c r="AS5653" s="94" t="e">
        <v>#NAME?</v>
      </c>
      <c r="AT5653" s="94" t="e">
        <v>#NAME?</v>
      </c>
    </row>
    <row r="5654" customFormat="false" ht="15" hidden="false" customHeight="true" outlineLevel="0" collapsed="false">
      <c r="A5654" s="20" t="s">
        <v>16705</v>
      </c>
      <c r="B5654" s="20" t="str">
        <f aca="false">INDEX(Table2[], MATCH(L5654, Location_ID!$D$2:$D$3098, 0), 1)</f>
        <v>5b50c361-25a1-4196-83b8-53fa21b1f80f</v>
      </c>
      <c r="C5654" s="20" t="s">
        <v>1585</v>
      </c>
      <c r="D5654" s="230" t="s">
        <v>354</v>
      </c>
      <c r="E5654" s="20" t="s">
        <v>7134</v>
      </c>
      <c r="F5654" s="20" t="s">
        <v>7135</v>
      </c>
      <c r="G5654" s="20" t="s">
        <v>7591</v>
      </c>
      <c r="H5654" s="20"/>
      <c r="I5654" s="20" t="s">
        <v>15917</v>
      </c>
      <c r="J5654" s="20" t="s">
        <v>15932</v>
      </c>
      <c r="K5654" s="20" t="s">
        <v>7109</v>
      </c>
      <c r="L5654" s="20" t="s">
        <v>4661</v>
      </c>
      <c r="M5654" s="20" t="s">
        <v>7116</v>
      </c>
      <c r="N5654" s="20" t="s">
        <v>15902</v>
      </c>
      <c r="O5654" s="20" t="s">
        <v>15932</v>
      </c>
      <c r="P5654" s="201" t="n">
        <v>43730</v>
      </c>
      <c r="Q5654" s="201" t="n">
        <v>43763</v>
      </c>
      <c r="R5654" s="20" t="n">
        <v>1</v>
      </c>
      <c r="S5654" s="20" t="s">
        <v>7130</v>
      </c>
      <c r="T5654" s="20" t="n">
        <v>353.484759</v>
      </c>
      <c r="U5654" s="20" t="n">
        <v>262.11718961</v>
      </c>
      <c r="V5654" s="20" t="n">
        <v>444.85232839</v>
      </c>
      <c r="W5654" s="20" t="s">
        <v>11510</v>
      </c>
      <c r="X5654" s="35"/>
      <c r="Y5654" s="35" t="n">
        <v>0</v>
      </c>
      <c r="Z5654" s="35" t="n">
        <v>1</v>
      </c>
      <c r="AE5654" s="94" t="e">
        <f aca="false" t="array" ref="AE5654:AK5654">_xlfn.torow(_xlfn.unique(_xlfn._xlws.filter(cat_table[Subsector],$E5654=cat_table[Sector],"")))</f>
        <v>#NAME?</v>
      </c>
      <c r="AF5654" s="94" t="e">
        <v>#NAME?</v>
      </c>
      <c r="AG5654" s="94" t="e">
        <v>#NAME?</v>
      </c>
      <c r="AH5654" s="94" t="e">
        <v>#NAME?</v>
      </c>
      <c r="AI5654" s="94" t="e">
        <v>#NAME?</v>
      </c>
      <c r="AJ5654" s="94" t="e">
        <v>#NAME?</v>
      </c>
      <c r="AK5654" s="94" t="e">
        <v>#NAME?</v>
      </c>
      <c r="AO5654" s="94" t="e">
        <f aca="false" t="array" ref="AO5654:AT5654">_xlfn.torow(_xlfn.unique(_xlfn._xlws.filter(cat_table[Sub-subsector],($E5654=cat_table[Sector])*($F5654=cat_table[Subsector]),"")))</f>
        <v>#NAME?</v>
      </c>
      <c r="AP5654" s="94" t="e">
        <v>#NAME?</v>
      </c>
      <c r="AQ5654" s="94" t="e">
        <v>#NAME?</v>
      </c>
      <c r="AR5654" s="94" t="e">
        <v>#NAME?</v>
      </c>
      <c r="AS5654" s="94" t="e">
        <v>#NAME?</v>
      </c>
      <c r="AT5654" s="94" t="e">
        <v>#NAME?</v>
      </c>
    </row>
    <row r="5655" customFormat="false" ht="15" hidden="false" customHeight="true" outlineLevel="0" collapsed="false">
      <c r="A5655" s="20" t="s">
        <v>16706</v>
      </c>
      <c r="B5655" s="20" t="str">
        <f aca="false">INDEX(Table2[], MATCH(L5655, Location_ID!$D$2:$D$3098, 0), 1)</f>
        <v>f9c90ae1-ecef-4424-a9f7-9f696a552177</v>
      </c>
      <c r="C5655" s="20" t="s">
        <v>1585</v>
      </c>
      <c r="D5655" s="230" t="s">
        <v>354</v>
      </c>
      <c r="E5655" s="20" t="s">
        <v>7134</v>
      </c>
      <c r="F5655" s="20" t="s">
        <v>7135</v>
      </c>
      <c r="G5655" s="20" t="s">
        <v>7591</v>
      </c>
      <c r="H5655" s="20"/>
      <c r="I5655" s="20" t="s">
        <v>15917</v>
      </c>
      <c r="J5655" s="20" t="s">
        <v>15922</v>
      </c>
      <c r="K5655" s="20" t="s">
        <v>7109</v>
      </c>
      <c r="L5655" s="20" t="s">
        <v>4663</v>
      </c>
      <c r="M5655" s="20" t="s">
        <v>7116</v>
      </c>
      <c r="N5655" s="20" t="s">
        <v>15902</v>
      </c>
      <c r="O5655" s="20" t="s">
        <v>15922</v>
      </c>
      <c r="P5655" s="201" t="n">
        <v>43730</v>
      </c>
      <c r="Q5655" s="201" t="n">
        <v>43763</v>
      </c>
      <c r="R5655" s="20" t="n">
        <v>1</v>
      </c>
      <c r="S5655" s="20" t="s">
        <v>7130</v>
      </c>
      <c r="T5655" s="20" t="n">
        <v>33.66714753</v>
      </c>
      <c r="U5655" s="20" t="n">
        <v>14.79456504</v>
      </c>
      <c r="V5655" s="20" t="n">
        <v>52.53973002</v>
      </c>
      <c r="W5655" s="20" t="s">
        <v>11510</v>
      </c>
      <c r="X5655" s="35"/>
      <c r="Y5655" s="35" t="n">
        <v>0</v>
      </c>
      <c r="Z5655" s="35" t="n">
        <v>1</v>
      </c>
      <c r="AE5655" s="94" t="e">
        <f aca="false" t="array" ref="AE5655:AK5655">_xlfn.torow(_xlfn.unique(_xlfn._xlws.filter(cat_table[Subsector],$E5655=cat_table[Sector],"")))</f>
        <v>#NAME?</v>
      </c>
      <c r="AF5655" s="94" t="e">
        <v>#NAME?</v>
      </c>
      <c r="AG5655" s="94" t="e">
        <v>#NAME?</v>
      </c>
      <c r="AH5655" s="94" t="e">
        <v>#NAME?</v>
      </c>
      <c r="AI5655" s="94" t="e">
        <v>#NAME?</v>
      </c>
      <c r="AJ5655" s="94" t="e">
        <v>#NAME?</v>
      </c>
      <c r="AK5655" s="94" t="e">
        <v>#NAME?</v>
      </c>
      <c r="AO5655" s="94" t="e">
        <f aca="false" t="array" ref="AO5655:AT5655">_xlfn.torow(_xlfn.unique(_xlfn._xlws.filter(cat_table[Sub-subsector],($E5655=cat_table[Sector])*($F5655=cat_table[Subsector]),"")))</f>
        <v>#NAME?</v>
      </c>
      <c r="AP5655" s="94" t="e">
        <v>#NAME?</v>
      </c>
      <c r="AQ5655" s="94" t="e">
        <v>#NAME?</v>
      </c>
      <c r="AR5655" s="94" t="e">
        <v>#NAME?</v>
      </c>
      <c r="AS5655" s="94" t="e">
        <v>#NAME?</v>
      </c>
      <c r="AT5655" s="94" t="e">
        <v>#NAME?</v>
      </c>
    </row>
    <row r="5656" customFormat="false" ht="15" hidden="false" customHeight="true" outlineLevel="0" collapsed="false">
      <c r="A5656" s="20" t="s">
        <v>16707</v>
      </c>
      <c r="B5656" s="20" t="str">
        <f aca="false">INDEX(Table2[], MATCH(L5656, Location_ID!$D$2:$D$3098, 0), 1)</f>
        <v>d834834b-c4ef-4092-b571-dec10d586419</v>
      </c>
      <c r="C5656" s="20" t="s">
        <v>1585</v>
      </c>
      <c r="D5656" s="230" t="s">
        <v>354</v>
      </c>
      <c r="E5656" s="20" t="s">
        <v>7134</v>
      </c>
      <c r="F5656" s="20" t="s">
        <v>7135</v>
      </c>
      <c r="G5656" s="20" t="s">
        <v>7591</v>
      </c>
      <c r="H5656" s="20"/>
      <c r="I5656" s="20" t="s">
        <v>15917</v>
      </c>
      <c r="J5656" s="20" t="s">
        <v>15922</v>
      </c>
      <c r="K5656" s="20" t="s">
        <v>7109</v>
      </c>
      <c r="L5656" s="20" t="s">
        <v>4665</v>
      </c>
      <c r="M5656" s="20" t="s">
        <v>7116</v>
      </c>
      <c r="N5656" s="20" t="s">
        <v>15902</v>
      </c>
      <c r="O5656" s="20" t="s">
        <v>15922</v>
      </c>
      <c r="P5656" s="201" t="n">
        <v>43730</v>
      </c>
      <c r="Q5656" s="201" t="n">
        <v>43763</v>
      </c>
      <c r="R5656" s="20" t="n">
        <v>1</v>
      </c>
      <c r="S5656" s="20" t="s">
        <v>7130</v>
      </c>
      <c r="T5656" s="20" t="n">
        <v>159.1205486</v>
      </c>
      <c r="U5656" s="20" t="n">
        <v>112.50006661</v>
      </c>
      <c r="V5656" s="20" t="n">
        <v>205.74103059</v>
      </c>
      <c r="W5656" s="20" t="s">
        <v>11510</v>
      </c>
      <c r="X5656" s="35"/>
      <c r="Y5656" s="35" t="n">
        <v>0</v>
      </c>
      <c r="Z5656" s="35" t="n">
        <v>1</v>
      </c>
      <c r="AE5656" s="94" t="e">
        <f aca="false" t="array" ref="AE5656:AK5656">_xlfn.torow(_xlfn.unique(_xlfn._xlws.filter(cat_table[Subsector],$E5656=cat_table[Sector],"")))</f>
        <v>#NAME?</v>
      </c>
      <c r="AF5656" s="94" t="e">
        <v>#NAME?</v>
      </c>
      <c r="AG5656" s="94" t="e">
        <v>#NAME?</v>
      </c>
      <c r="AH5656" s="94" t="e">
        <v>#NAME?</v>
      </c>
      <c r="AI5656" s="94" t="e">
        <v>#NAME?</v>
      </c>
      <c r="AJ5656" s="94" t="e">
        <v>#NAME?</v>
      </c>
      <c r="AK5656" s="94" t="e">
        <v>#NAME?</v>
      </c>
      <c r="AO5656" s="94" t="e">
        <f aca="false" t="array" ref="AO5656:AT5656">_xlfn.torow(_xlfn.unique(_xlfn._xlws.filter(cat_table[Sub-subsector],($E5656=cat_table[Sector])*($F5656=cat_table[Subsector]),"")))</f>
        <v>#NAME?</v>
      </c>
      <c r="AP5656" s="94" t="e">
        <v>#NAME?</v>
      </c>
      <c r="AQ5656" s="94" t="e">
        <v>#NAME?</v>
      </c>
      <c r="AR5656" s="94" t="e">
        <v>#NAME?</v>
      </c>
      <c r="AS5656" s="94" t="e">
        <v>#NAME?</v>
      </c>
      <c r="AT5656" s="94" t="e">
        <v>#NAME?</v>
      </c>
    </row>
    <row r="5657" customFormat="false" ht="15" hidden="false" customHeight="true" outlineLevel="0" collapsed="false">
      <c r="A5657" s="20" t="s">
        <v>16708</v>
      </c>
      <c r="B5657" s="20" t="str">
        <f aca="false">INDEX(Table2[], MATCH(L5657, Location_ID!$D$2:$D$3098, 0), 1)</f>
        <v>8df3d5fb-ab3f-44d8-88b8-a8d1bc24604d</v>
      </c>
      <c r="C5657" s="20" t="s">
        <v>1585</v>
      </c>
      <c r="D5657" s="230" t="s">
        <v>354</v>
      </c>
      <c r="E5657" s="20" t="s">
        <v>7134</v>
      </c>
      <c r="F5657" s="20" t="s">
        <v>7135</v>
      </c>
      <c r="G5657" s="20" t="s">
        <v>7591</v>
      </c>
      <c r="H5657" s="20"/>
      <c r="I5657" s="20" t="s">
        <v>15917</v>
      </c>
      <c r="J5657" s="20" t="s">
        <v>15932</v>
      </c>
      <c r="K5657" s="20" t="s">
        <v>7109</v>
      </c>
      <c r="L5657" s="20" t="s">
        <v>4667</v>
      </c>
      <c r="M5657" s="20" t="s">
        <v>7116</v>
      </c>
      <c r="N5657" s="20" t="s">
        <v>15902</v>
      </c>
      <c r="O5657" s="20" t="s">
        <v>15932</v>
      </c>
      <c r="P5657" s="201" t="n">
        <v>43730</v>
      </c>
      <c r="Q5657" s="201" t="n">
        <v>43763</v>
      </c>
      <c r="R5657" s="20" t="n">
        <v>1</v>
      </c>
      <c r="S5657" s="20" t="s">
        <v>7130</v>
      </c>
      <c r="T5657" s="20" t="n">
        <v>35.50927683</v>
      </c>
      <c r="U5657" s="20" t="n">
        <v>27.25527988</v>
      </c>
      <c r="V5657" s="20" t="n">
        <v>43.76327378</v>
      </c>
      <c r="W5657" s="20" t="s">
        <v>11510</v>
      </c>
      <c r="X5657" s="35"/>
      <c r="Y5657" s="35" t="n">
        <v>0</v>
      </c>
      <c r="Z5657" s="35" t="n">
        <v>1</v>
      </c>
      <c r="AE5657" s="94" t="e">
        <f aca="false" t="array" ref="AE5657:AK5657">_xlfn.torow(_xlfn.unique(_xlfn._xlws.filter(cat_table[Subsector],$E5657=cat_table[Sector],"")))</f>
        <v>#NAME?</v>
      </c>
      <c r="AF5657" s="94" t="e">
        <v>#NAME?</v>
      </c>
      <c r="AG5657" s="94" t="e">
        <v>#NAME?</v>
      </c>
      <c r="AH5657" s="94" t="e">
        <v>#NAME?</v>
      </c>
      <c r="AI5657" s="94" t="e">
        <v>#NAME?</v>
      </c>
      <c r="AJ5657" s="94" t="e">
        <v>#NAME?</v>
      </c>
      <c r="AK5657" s="94" t="e">
        <v>#NAME?</v>
      </c>
      <c r="AO5657" s="94" t="e">
        <f aca="false" t="array" ref="AO5657:AT5657">_xlfn.torow(_xlfn.unique(_xlfn._xlws.filter(cat_table[Sub-subsector],($E5657=cat_table[Sector])*($F5657=cat_table[Subsector]),"")))</f>
        <v>#NAME?</v>
      </c>
      <c r="AP5657" s="94" t="e">
        <v>#NAME?</v>
      </c>
      <c r="AQ5657" s="94" t="e">
        <v>#NAME?</v>
      </c>
      <c r="AR5657" s="94" t="e">
        <v>#NAME?</v>
      </c>
      <c r="AS5657" s="94" t="e">
        <v>#NAME?</v>
      </c>
      <c r="AT5657" s="94" t="e">
        <v>#NAME?</v>
      </c>
    </row>
    <row r="5658" customFormat="false" ht="15" hidden="false" customHeight="true" outlineLevel="0" collapsed="false">
      <c r="A5658" s="20" t="s">
        <v>16709</v>
      </c>
      <c r="B5658" s="20" t="str">
        <f aca="false">INDEX(Table2[], MATCH(L5658, Location_ID!$D$2:$D$3098, 0), 1)</f>
        <v>b83f41c7-e15c-4d74-80c6-4b82ccf591c7</v>
      </c>
      <c r="C5658" s="20" t="s">
        <v>1585</v>
      </c>
      <c r="D5658" s="230" t="s">
        <v>354</v>
      </c>
      <c r="E5658" s="20" t="s">
        <v>7134</v>
      </c>
      <c r="F5658" s="20" t="s">
        <v>7135</v>
      </c>
      <c r="G5658" s="20" t="s">
        <v>7591</v>
      </c>
      <c r="H5658" s="20"/>
      <c r="I5658" s="20" t="s">
        <v>15917</v>
      </c>
      <c r="J5658" s="20" t="s">
        <v>15918</v>
      </c>
      <c r="K5658" s="20" t="s">
        <v>7109</v>
      </c>
      <c r="L5658" s="20" t="s">
        <v>4669</v>
      </c>
      <c r="M5658" s="20" t="s">
        <v>7116</v>
      </c>
      <c r="N5658" s="20" t="s">
        <v>15902</v>
      </c>
      <c r="O5658" s="20" t="s">
        <v>15918</v>
      </c>
      <c r="P5658" s="201" t="n">
        <v>43730</v>
      </c>
      <c r="Q5658" s="201" t="n">
        <v>43763</v>
      </c>
      <c r="R5658" s="20" t="n">
        <v>1</v>
      </c>
      <c r="S5658" s="20" t="s">
        <v>7130</v>
      </c>
      <c r="T5658" s="20" t="n">
        <v>49.31609102</v>
      </c>
      <c r="U5658" s="20" t="n">
        <v>17.80627815</v>
      </c>
      <c r="V5658" s="20" t="n">
        <v>80.82590389</v>
      </c>
      <c r="W5658" s="20" t="s">
        <v>11510</v>
      </c>
      <c r="X5658" s="35"/>
      <c r="Y5658" s="35" t="n">
        <v>0</v>
      </c>
      <c r="Z5658" s="35" t="n">
        <v>1</v>
      </c>
      <c r="AE5658" s="94" t="e">
        <f aca="false" t="array" ref="AE5658:AK5658">_xlfn.torow(_xlfn.unique(_xlfn._xlws.filter(cat_table[Subsector],$E5658=cat_table[Sector],"")))</f>
        <v>#NAME?</v>
      </c>
      <c r="AF5658" s="94" t="e">
        <v>#NAME?</v>
      </c>
      <c r="AG5658" s="94" t="e">
        <v>#NAME?</v>
      </c>
      <c r="AH5658" s="94" t="e">
        <v>#NAME?</v>
      </c>
      <c r="AI5658" s="94" t="e">
        <v>#NAME?</v>
      </c>
      <c r="AJ5658" s="94" t="e">
        <v>#NAME?</v>
      </c>
      <c r="AK5658" s="94" t="e">
        <v>#NAME?</v>
      </c>
      <c r="AO5658" s="94" t="e">
        <f aca="false" t="array" ref="AO5658:AT5658">_xlfn.torow(_xlfn.unique(_xlfn._xlws.filter(cat_table[Sub-subsector],($E5658=cat_table[Sector])*($F5658=cat_table[Subsector]),"")))</f>
        <v>#NAME?</v>
      </c>
      <c r="AP5658" s="94" t="e">
        <v>#NAME?</v>
      </c>
      <c r="AQ5658" s="94" t="e">
        <v>#NAME?</v>
      </c>
      <c r="AR5658" s="94" t="e">
        <v>#NAME?</v>
      </c>
      <c r="AS5658" s="94" t="e">
        <v>#NAME?</v>
      </c>
      <c r="AT5658" s="94" t="e">
        <v>#NAME?</v>
      </c>
    </row>
    <row r="5659" customFormat="false" ht="15" hidden="false" customHeight="true" outlineLevel="0" collapsed="false">
      <c r="A5659" s="20" t="s">
        <v>16710</v>
      </c>
      <c r="B5659" s="20" t="str">
        <f aca="false">INDEX(Table2[], MATCH(L5659, Location_ID!$D$2:$D$3098, 0), 1)</f>
        <v>48fdce04-1337-4e8e-8115-d52a8bc52d96</v>
      </c>
      <c r="C5659" s="20" t="s">
        <v>1585</v>
      </c>
      <c r="D5659" s="230" t="s">
        <v>354</v>
      </c>
      <c r="E5659" s="20" t="s">
        <v>7134</v>
      </c>
      <c r="F5659" s="20" t="s">
        <v>7135</v>
      </c>
      <c r="G5659" s="20" t="s">
        <v>7591</v>
      </c>
      <c r="H5659" s="20"/>
      <c r="I5659" s="20" t="s">
        <v>15917</v>
      </c>
      <c r="J5659" s="20" t="s">
        <v>15932</v>
      </c>
      <c r="K5659" s="20" t="s">
        <v>7109</v>
      </c>
      <c r="L5659" s="20" t="s">
        <v>4671</v>
      </c>
      <c r="M5659" s="20" t="s">
        <v>7116</v>
      </c>
      <c r="N5659" s="20" t="s">
        <v>15902</v>
      </c>
      <c r="O5659" s="20" t="s">
        <v>15932</v>
      </c>
      <c r="P5659" s="201" t="n">
        <v>43730</v>
      </c>
      <c r="Q5659" s="201" t="n">
        <v>43763</v>
      </c>
      <c r="R5659" s="20" t="n">
        <v>1</v>
      </c>
      <c r="S5659" s="20" t="s">
        <v>7130</v>
      </c>
      <c r="T5659" s="20" t="n">
        <v>39.856966</v>
      </c>
      <c r="U5659" s="20" t="n">
        <v>23.23660991</v>
      </c>
      <c r="V5659" s="20" t="n">
        <v>56.47732209</v>
      </c>
      <c r="W5659" s="20" t="s">
        <v>11510</v>
      </c>
      <c r="X5659" s="35"/>
      <c r="Y5659" s="35" t="n">
        <v>0</v>
      </c>
      <c r="Z5659" s="35" t="n">
        <v>1</v>
      </c>
      <c r="AE5659" s="94" t="e">
        <f aca="false" t="array" ref="AE5659:AK5659">_xlfn.torow(_xlfn.unique(_xlfn._xlws.filter(cat_table[Subsector],$E5659=cat_table[Sector],"")))</f>
        <v>#NAME?</v>
      </c>
      <c r="AF5659" s="94" t="e">
        <v>#NAME?</v>
      </c>
      <c r="AG5659" s="94" t="e">
        <v>#NAME?</v>
      </c>
      <c r="AH5659" s="94" t="e">
        <v>#NAME?</v>
      </c>
      <c r="AI5659" s="94" t="e">
        <v>#NAME?</v>
      </c>
      <c r="AJ5659" s="94" t="e">
        <v>#NAME?</v>
      </c>
      <c r="AK5659" s="94" t="e">
        <v>#NAME?</v>
      </c>
      <c r="AO5659" s="94" t="e">
        <f aca="false" t="array" ref="AO5659:AT5659">_xlfn.torow(_xlfn.unique(_xlfn._xlws.filter(cat_table[Sub-subsector],($E5659=cat_table[Sector])*($F5659=cat_table[Subsector]),"")))</f>
        <v>#NAME?</v>
      </c>
      <c r="AP5659" s="94" t="e">
        <v>#NAME?</v>
      </c>
      <c r="AQ5659" s="94" t="e">
        <v>#NAME?</v>
      </c>
      <c r="AR5659" s="94" t="e">
        <v>#NAME?</v>
      </c>
      <c r="AS5659" s="94" t="e">
        <v>#NAME?</v>
      </c>
      <c r="AT5659" s="94" t="e">
        <v>#NAME?</v>
      </c>
    </row>
    <row r="5660" customFormat="false" ht="15" hidden="false" customHeight="true" outlineLevel="0" collapsed="false">
      <c r="A5660" s="20" t="s">
        <v>16711</v>
      </c>
      <c r="B5660" s="20" t="str">
        <f aca="false">INDEX(Table2[], MATCH(L5660, Location_ID!$D$2:$D$3098, 0), 1)</f>
        <v>8656f954-6b5c-43e8-952e-583da8b9c460</v>
      </c>
      <c r="C5660" s="20" t="s">
        <v>1585</v>
      </c>
      <c r="D5660" s="230" t="s">
        <v>354</v>
      </c>
      <c r="E5660" s="20" t="s">
        <v>7134</v>
      </c>
      <c r="F5660" s="20" t="s">
        <v>7135</v>
      </c>
      <c r="G5660" s="20" t="s">
        <v>7591</v>
      </c>
      <c r="H5660" s="20"/>
      <c r="I5660" s="20" t="s">
        <v>15917</v>
      </c>
      <c r="J5660" s="20" t="s">
        <v>15932</v>
      </c>
      <c r="K5660" s="20" t="s">
        <v>7109</v>
      </c>
      <c r="L5660" s="20" t="s">
        <v>4673</v>
      </c>
      <c r="M5660" s="20" t="s">
        <v>7116</v>
      </c>
      <c r="N5660" s="20" t="s">
        <v>15902</v>
      </c>
      <c r="O5660" s="20" t="s">
        <v>15932</v>
      </c>
      <c r="P5660" s="201" t="n">
        <v>43730</v>
      </c>
      <c r="Q5660" s="201" t="n">
        <v>43763</v>
      </c>
      <c r="R5660" s="20" t="n">
        <v>1</v>
      </c>
      <c r="S5660" s="20" t="s">
        <v>7130</v>
      </c>
      <c r="T5660" s="20" t="n">
        <v>33.41645767</v>
      </c>
      <c r="U5660" s="20" t="n">
        <v>11.16755042</v>
      </c>
      <c r="V5660" s="20" t="n">
        <v>55.66536492</v>
      </c>
      <c r="W5660" s="20" t="s">
        <v>11510</v>
      </c>
      <c r="X5660" s="35"/>
      <c r="Y5660" s="35" t="n">
        <v>0</v>
      </c>
      <c r="Z5660" s="35" t="n">
        <v>1</v>
      </c>
      <c r="AE5660" s="94" t="e">
        <f aca="false" t="array" ref="AE5660:AK5660">_xlfn.torow(_xlfn.unique(_xlfn._xlws.filter(cat_table[Subsector],$E5660=cat_table[Sector],"")))</f>
        <v>#NAME?</v>
      </c>
      <c r="AF5660" s="94" t="e">
        <v>#NAME?</v>
      </c>
      <c r="AG5660" s="94" t="e">
        <v>#NAME?</v>
      </c>
      <c r="AH5660" s="94" t="e">
        <v>#NAME?</v>
      </c>
      <c r="AI5660" s="94" t="e">
        <v>#NAME?</v>
      </c>
      <c r="AJ5660" s="94" t="e">
        <v>#NAME?</v>
      </c>
      <c r="AK5660" s="94" t="e">
        <v>#NAME?</v>
      </c>
      <c r="AO5660" s="94" t="e">
        <f aca="false" t="array" ref="AO5660:AT5660">_xlfn.torow(_xlfn.unique(_xlfn._xlws.filter(cat_table[Sub-subsector],($E5660=cat_table[Sector])*($F5660=cat_table[Subsector]),"")))</f>
        <v>#NAME?</v>
      </c>
      <c r="AP5660" s="94" t="e">
        <v>#NAME?</v>
      </c>
      <c r="AQ5660" s="94" t="e">
        <v>#NAME?</v>
      </c>
      <c r="AR5660" s="94" t="e">
        <v>#NAME?</v>
      </c>
      <c r="AS5660" s="94" t="e">
        <v>#NAME?</v>
      </c>
      <c r="AT5660" s="94" t="e">
        <v>#NAME?</v>
      </c>
    </row>
    <row r="5661" customFormat="false" ht="15" hidden="false" customHeight="true" outlineLevel="0" collapsed="false">
      <c r="A5661" s="20" t="s">
        <v>16712</v>
      </c>
      <c r="B5661" s="20" t="str">
        <f aca="false">INDEX(Table2[], MATCH(L5661, Location_ID!$D$2:$D$3098, 0), 1)</f>
        <v>60907b1f-aed0-4cdd-8d62-a211f9ae0886</v>
      </c>
      <c r="C5661" s="20" t="s">
        <v>1585</v>
      </c>
      <c r="D5661" s="230" t="s">
        <v>354</v>
      </c>
      <c r="E5661" s="20" t="s">
        <v>7134</v>
      </c>
      <c r="F5661" s="20" t="s">
        <v>7135</v>
      </c>
      <c r="G5661" s="20" t="s">
        <v>7591</v>
      </c>
      <c r="H5661" s="20"/>
      <c r="I5661" s="20" t="s">
        <v>15917</v>
      </c>
      <c r="J5661" s="20" t="s">
        <v>15932</v>
      </c>
      <c r="K5661" s="20" t="s">
        <v>7109</v>
      </c>
      <c r="L5661" s="20" t="s">
        <v>4675</v>
      </c>
      <c r="M5661" s="20" t="s">
        <v>7116</v>
      </c>
      <c r="N5661" s="20" t="s">
        <v>15902</v>
      </c>
      <c r="O5661" s="20" t="s">
        <v>15932</v>
      </c>
      <c r="P5661" s="201" t="n">
        <v>43730</v>
      </c>
      <c r="Q5661" s="201" t="n">
        <v>43763</v>
      </c>
      <c r="R5661" s="20" t="n">
        <v>1</v>
      </c>
      <c r="S5661" s="20" t="s">
        <v>7130</v>
      </c>
      <c r="T5661" s="20" t="n">
        <v>28.36755561</v>
      </c>
      <c r="U5661" s="20" t="n">
        <v>24.21887476</v>
      </c>
      <c r="V5661" s="20" t="n">
        <v>32.51623646</v>
      </c>
      <c r="W5661" s="20" t="s">
        <v>11510</v>
      </c>
      <c r="X5661" s="35"/>
      <c r="Y5661" s="35" t="n">
        <v>0</v>
      </c>
      <c r="Z5661" s="35" t="n">
        <v>1</v>
      </c>
      <c r="AE5661" s="94" t="e">
        <f aca="false" t="array" ref="AE5661:AK5661">_xlfn.torow(_xlfn.unique(_xlfn._xlws.filter(cat_table[Subsector],$E5661=cat_table[Sector],"")))</f>
        <v>#NAME?</v>
      </c>
      <c r="AF5661" s="94" t="e">
        <v>#NAME?</v>
      </c>
      <c r="AG5661" s="94" t="e">
        <v>#NAME?</v>
      </c>
      <c r="AH5661" s="94" t="e">
        <v>#NAME?</v>
      </c>
      <c r="AI5661" s="94" t="e">
        <v>#NAME?</v>
      </c>
      <c r="AJ5661" s="94" t="e">
        <v>#NAME?</v>
      </c>
      <c r="AK5661" s="94" t="e">
        <v>#NAME?</v>
      </c>
      <c r="AO5661" s="94" t="e">
        <f aca="false" t="array" ref="AO5661:AT5661">_xlfn.torow(_xlfn.unique(_xlfn._xlws.filter(cat_table[Sub-subsector],($E5661=cat_table[Sector])*($F5661=cat_table[Subsector]),"")))</f>
        <v>#NAME?</v>
      </c>
      <c r="AP5661" s="94" t="e">
        <v>#NAME?</v>
      </c>
      <c r="AQ5661" s="94" t="e">
        <v>#NAME?</v>
      </c>
      <c r="AR5661" s="94" t="e">
        <v>#NAME?</v>
      </c>
      <c r="AS5661" s="94" t="e">
        <v>#NAME?</v>
      </c>
      <c r="AT5661" s="94" t="e">
        <v>#NAME?</v>
      </c>
    </row>
    <row r="5662" customFormat="false" ht="15" hidden="false" customHeight="true" outlineLevel="0" collapsed="false">
      <c r="A5662" s="20" t="s">
        <v>16713</v>
      </c>
      <c r="B5662" s="20" t="str">
        <f aca="false">INDEX(Table2[], MATCH(L5662, Location_ID!$D$2:$D$3098, 0), 1)</f>
        <v>47af1c20-badc-4b24-85bc-e7d70e293936</v>
      </c>
      <c r="C5662" s="20" t="s">
        <v>1585</v>
      </c>
      <c r="D5662" s="230" t="s">
        <v>354</v>
      </c>
      <c r="E5662" s="20" t="s">
        <v>7134</v>
      </c>
      <c r="F5662" s="20" t="s">
        <v>7135</v>
      </c>
      <c r="G5662" s="20" t="s">
        <v>7591</v>
      </c>
      <c r="H5662" s="20"/>
      <c r="I5662" s="20" t="s">
        <v>15917</v>
      </c>
      <c r="J5662" s="20" t="s">
        <v>15932</v>
      </c>
      <c r="K5662" s="20" t="s">
        <v>7109</v>
      </c>
      <c r="L5662" s="20" t="s">
        <v>4677</v>
      </c>
      <c r="M5662" s="20" t="s">
        <v>7116</v>
      </c>
      <c r="N5662" s="20" t="s">
        <v>15902</v>
      </c>
      <c r="O5662" s="20" t="s">
        <v>15932</v>
      </c>
      <c r="P5662" s="201" t="n">
        <v>43730</v>
      </c>
      <c r="Q5662" s="201" t="n">
        <v>43763</v>
      </c>
      <c r="R5662" s="20" t="n">
        <v>1</v>
      </c>
      <c r="S5662" s="20" t="s">
        <v>7130</v>
      </c>
      <c r="T5662" s="20" t="n">
        <v>47.48644223</v>
      </c>
      <c r="U5662" s="20" t="n">
        <v>14.27349267</v>
      </c>
      <c r="V5662" s="20" t="n">
        <v>80.69939179</v>
      </c>
      <c r="W5662" s="20" t="s">
        <v>11510</v>
      </c>
      <c r="X5662" s="35"/>
      <c r="Y5662" s="35" t="n">
        <v>0</v>
      </c>
      <c r="Z5662" s="35" t="n">
        <v>1</v>
      </c>
      <c r="AE5662" s="94" t="e">
        <f aca="false" t="array" ref="AE5662:AK5662">_xlfn.torow(_xlfn.unique(_xlfn._xlws.filter(cat_table[Subsector],$E5662=cat_table[Sector],"")))</f>
        <v>#NAME?</v>
      </c>
      <c r="AF5662" s="94" t="e">
        <v>#NAME?</v>
      </c>
      <c r="AG5662" s="94" t="e">
        <v>#NAME?</v>
      </c>
      <c r="AH5662" s="94" t="e">
        <v>#NAME?</v>
      </c>
      <c r="AI5662" s="94" t="e">
        <v>#NAME?</v>
      </c>
      <c r="AJ5662" s="94" t="e">
        <v>#NAME?</v>
      </c>
      <c r="AK5662" s="94" t="e">
        <v>#NAME?</v>
      </c>
      <c r="AO5662" s="94" t="e">
        <f aca="false" t="array" ref="AO5662:AT5662">_xlfn.torow(_xlfn.unique(_xlfn._xlws.filter(cat_table[Sub-subsector],($E5662=cat_table[Sector])*($F5662=cat_table[Subsector]),"")))</f>
        <v>#NAME?</v>
      </c>
      <c r="AP5662" s="94" t="e">
        <v>#NAME?</v>
      </c>
      <c r="AQ5662" s="94" t="e">
        <v>#NAME?</v>
      </c>
      <c r="AR5662" s="94" t="e">
        <v>#NAME?</v>
      </c>
      <c r="AS5662" s="94" t="e">
        <v>#NAME?</v>
      </c>
      <c r="AT5662" s="94" t="e">
        <v>#NAME?</v>
      </c>
    </row>
    <row r="5663" customFormat="false" ht="15" hidden="false" customHeight="true" outlineLevel="0" collapsed="false">
      <c r="A5663" s="20" t="s">
        <v>16714</v>
      </c>
      <c r="B5663" s="20" t="str">
        <f aca="false">INDEX(Table2[], MATCH(L5663, Location_ID!$D$2:$D$3098, 0), 1)</f>
        <v>13241eca-84ab-4cce-b7ca-5f1aa20779bb</v>
      </c>
      <c r="C5663" s="20" t="s">
        <v>1585</v>
      </c>
      <c r="D5663" s="230" t="s">
        <v>354</v>
      </c>
      <c r="E5663" s="20" t="s">
        <v>7134</v>
      </c>
      <c r="F5663" s="20" t="s">
        <v>7135</v>
      </c>
      <c r="G5663" s="20" t="s">
        <v>7591</v>
      </c>
      <c r="H5663" s="20"/>
      <c r="I5663" s="20" t="s">
        <v>15917</v>
      </c>
      <c r="J5663" s="20" t="s">
        <v>15932</v>
      </c>
      <c r="K5663" s="20" t="s">
        <v>7109</v>
      </c>
      <c r="L5663" s="20" t="s">
        <v>4679</v>
      </c>
      <c r="M5663" s="20" t="s">
        <v>7116</v>
      </c>
      <c r="N5663" s="20" t="s">
        <v>15902</v>
      </c>
      <c r="O5663" s="20" t="s">
        <v>15932</v>
      </c>
      <c r="P5663" s="201" t="n">
        <v>43730</v>
      </c>
      <c r="Q5663" s="201" t="n">
        <v>43763</v>
      </c>
      <c r="R5663" s="20" t="n">
        <v>1</v>
      </c>
      <c r="S5663" s="20" t="s">
        <v>7130</v>
      </c>
      <c r="T5663" s="20" t="n">
        <v>31.70066902</v>
      </c>
      <c r="U5663" s="20" t="n">
        <v>24.8698899</v>
      </c>
      <c r="V5663" s="20" t="n">
        <v>38.53144814</v>
      </c>
      <c r="W5663" s="20" t="s">
        <v>11510</v>
      </c>
      <c r="X5663" s="35"/>
      <c r="Y5663" s="35" t="n">
        <v>0</v>
      </c>
      <c r="Z5663" s="35" t="n">
        <v>1</v>
      </c>
      <c r="AE5663" s="94" t="e">
        <f aca="false" t="array" ref="AE5663:AK5663">_xlfn.torow(_xlfn.unique(_xlfn._xlws.filter(cat_table[Subsector],$E5663=cat_table[Sector],"")))</f>
        <v>#NAME?</v>
      </c>
      <c r="AF5663" s="94" t="e">
        <v>#NAME?</v>
      </c>
      <c r="AG5663" s="94" t="e">
        <v>#NAME?</v>
      </c>
      <c r="AH5663" s="94" t="e">
        <v>#NAME?</v>
      </c>
      <c r="AI5663" s="94" t="e">
        <v>#NAME?</v>
      </c>
      <c r="AJ5663" s="94" t="e">
        <v>#NAME?</v>
      </c>
      <c r="AK5663" s="94" t="e">
        <v>#NAME?</v>
      </c>
      <c r="AO5663" s="94" t="e">
        <f aca="false" t="array" ref="AO5663:AT5663">_xlfn.torow(_xlfn.unique(_xlfn._xlws.filter(cat_table[Sub-subsector],($E5663=cat_table[Sector])*($F5663=cat_table[Subsector]),"")))</f>
        <v>#NAME?</v>
      </c>
      <c r="AP5663" s="94" t="e">
        <v>#NAME?</v>
      </c>
      <c r="AQ5663" s="94" t="e">
        <v>#NAME?</v>
      </c>
      <c r="AR5663" s="94" t="e">
        <v>#NAME?</v>
      </c>
      <c r="AS5663" s="94" t="e">
        <v>#NAME?</v>
      </c>
      <c r="AT5663" s="94" t="e">
        <v>#NAME?</v>
      </c>
    </row>
    <row r="5664" customFormat="false" ht="15" hidden="false" customHeight="true" outlineLevel="0" collapsed="false">
      <c r="A5664" s="20" t="s">
        <v>16715</v>
      </c>
      <c r="B5664" s="20" t="str">
        <f aca="false">INDEX(Table2[], MATCH(L5664, Location_ID!$D$2:$D$3098, 0), 1)</f>
        <v>634a82ca-b054-4ac7-9caf-cb151f9ba1f1</v>
      </c>
      <c r="C5664" s="20" t="s">
        <v>1585</v>
      </c>
      <c r="D5664" s="230" t="s">
        <v>354</v>
      </c>
      <c r="E5664" s="20" t="s">
        <v>7134</v>
      </c>
      <c r="F5664" s="20" t="s">
        <v>7135</v>
      </c>
      <c r="G5664" s="20" t="s">
        <v>7591</v>
      </c>
      <c r="H5664" s="20"/>
      <c r="I5664" s="20" t="s">
        <v>15917</v>
      </c>
      <c r="J5664" s="20" t="s">
        <v>15922</v>
      </c>
      <c r="K5664" s="20" t="s">
        <v>7109</v>
      </c>
      <c r="L5664" s="20" t="s">
        <v>4681</v>
      </c>
      <c r="M5664" s="20" t="s">
        <v>7116</v>
      </c>
      <c r="N5664" s="20" t="s">
        <v>15902</v>
      </c>
      <c r="O5664" s="20" t="s">
        <v>15922</v>
      </c>
      <c r="P5664" s="201" t="n">
        <v>43730</v>
      </c>
      <c r="Q5664" s="201" t="n">
        <v>43763</v>
      </c>
      <c r="R5664" s="20" t="n">
        <v>1</v>
      </c>
      <c r="S5664" s="20" t="s">
        <v>7130</v>
      </c>
      <c r="T5664" s="20" t="n">
        <v>92.3380567</v>
      </c>
      <c r="U5664" s="20" t="n">
        <v>59.34614852</v>
      </c>
      <c r="V5664" s="20" t="n">
        <v>125.32996488</v>
      </c>
      <c r="W5664" s="20" t="s">
        <v>11510</v>
      </c>
      <c r="X5664" s="35"/>
      <c r="Y5664" s="35" t="n">
        <v>0</v>
      </c>
      <c r="Z5664" s="35" t="n">
        <v>1</v>
      </c>
      <c r="AE5664" s="94" t="e">
        <f aca="false" t="array" ref="AE5664:AK5664">_xlfn.torow(_xlfn.unique(_xlfn._xlws.filter(cat_table[Subsector],$E5664=cat_table[Sector],"")))</f>
        <v>#NAME?</v>
      </c>
      <c r="AF5664" s="94" t="e">
        <v>#NAME?</v>
      </c>
      <c r="AG5664" s="94" t="e">
        <v>#NAME?</v>
      </c>
      <c r="AH5664" s="94" t="e">
        <v>#NAME?</v>
      </c>
      <c r="AI5664" s="94" t="e">
        <v>#NAME?</v>
      </c>
      <c r="AJ5664" s="94" t="e">
        <v>#NAME?</v>
      </c>
      <c r="AK5664" s="94" t="e">
        <v>#NAME?</v>
      </c>
      <c r="AO5664" s="94" t="e">
        <f aca="false" t="array" ref="AO5664:AT5664">_xlfn.torow(_xlfn.unique(_xlfn._xlws.filter(cat_table[Sub-subsector],($E5664=cat_table[Sector])*($F5664=cat_table[Subsector]),"")))</f>
        <v>#NAME?</v>
      </c>
      <c r="AP5664" s="94" t="e">
        <v>#NAME?</v>
      </c>
      <c r="AQ5664" s="94" t="e">
        <v>#NAME?</v>
      </c>
      <c r="AR5664" s="94" t="e">
        <v>#NAME?</v>
      </c>
      <c r="AS5664" s="94" t="e">
        <v>#NAME?</v>
      </c>
      <c r="AT5664" s="94" t="e">
        <v>#NAME?</v>
      </c>
    </row>
    <row r="5665" customFormat="false" ht="15" hidden="false" customHeight="true" outlineLevel="0" collapsed="false">
      <c r="A5665" s="20" t="s">
        <v>16716</v>
      </c>
      <c r="B5665" s="20" t="str">
        <f aca="false">INDEX(Table2[], MATCH(L5665, Location_ID!$D$2:$D$3098, 0), 1)</f>
        <v>24daad7c-1296-42a4-8540-6fa6af89040b</v>
      </c>
      <c r="C5665" s="20" t="s">
        <v>1585</v>
      </c>
      <c r="D5665" s="230" t="s">
        <v>354</v>
      </c>
      <c r="E5665" s="20" t="s">
        <v>7134</v>
      </c>
      <c r="F5665" s="20" t="s">
        <v>7135</v>
      </c>
      <c r="G5665" s="20" t="s">
        <v>7591</v>
      </c>
      <c r="H5665" s="20"/>
      <c r="I5665" s="20" t="s">
        <v>15917</v>
      </c>
      <c r="J5665" s="20" t="s">
        <v>15922</v>
      </c>
      <c r="K5665" s="20" t="s">
        <v>7109</v>
      </c>
      <c r="L5665" s="20" t="s">
        <v>4683</v>
      </c>
      <c r="M5665" s="20" t="s">
        <v>7116</v>
      </c>
      <c r="N5665" s="20" t="s">
        <v>15902</v>
      </c>
      <c r="O5665" s="20" t="s">
        <v>15922</v>
      </c>
      <c r="P5665" s="201" t="n">
        <v>43730</v>
      </c>
      <c r="Q5665" s="201" t="n">
        <v>43763</v>
      </c>
      <c r="R5665" s="20" t="n">
        <v>1</v>
      </c>
      <c r="S5665" s="20" t="s">
        <v>7130</v>
      </c>
      <c r="T5665" s="20" t="n">
        <v>113.6372362</v>
      </c>
      <c r="U5665" s="20" t="n">
        <v>86.54999765</v>
      </c>
      <c r="V5665" s="20" t="n">
        <v>140.72447475</v>
      </c>
      <c r="W5665" s="20" t="s">
        <v>11510</v>
      </c>
      <c r="X5665" s="35"/>
      <c r="Y5665" s="35" t="n">
        <v>0</v>
      </c>
      <c r="Z5665" s="35" t="n">
        <v>1</v>
      </c>
      <c r="AE5665" s="94" t="e">
        <f aca="false" t="array" ref="AE5665:AK5665">_xlfn.torow(_xlfn.unique(_xlfn._xlws.filter(cat_table[Subsector],$E5665=cat_table[Sector],"")))</f>
        <v>#NAME?</v>
      </c>
      <c r="AF5665" s="94" t="e">
        <v>#NAME?</v>
      </c>
      <c r="AG5665" s="94" t="e">
        <v>#NAME?</v>
      </c>
      <c r="AH5665" s="94" t="e">
        <v>#NAME?</v>
      </c>
      <c r="AI5665" s="94" t="e">
        <v>#NAME?</v>
      </c>
      <c r="AJ5665" s="94" t="e">
        <v>#NAME?</v>
      </c>
      <c r="AK5665" s="94" t="e">
        <v>#NAME?</v>
      </c>
      <c r="AO5665" s="94" t="e">
        <f aca="false" t="array" ref="AO5665:AT5665">_xlfn.torow(_xlfn.unique(_xlfn._xlws.filter(cat_table[Sub-subsector],($E5665=cat_table[Sector])*($F5665=cat_table[Subsector]),"")))</f>
        <v>#NAME?</v>
      </c>
      <c r="AP5665" s="94" t="e">
        <v>#NAME?</v>
      </c>
      <c r="AQ5665" s="94" t="e">
        <v>#NAME?</v>
      </c>
      <c r="AR5665" s="94" t="e">
        <v>#NAME?</v>
      </c>
      <c r="AS5665" s="94" t="e">
        <v>#NAME?</v>
      </c>
      <c r="AT5665" s="94" t="e">
        <v>#NAME?</v>
      </c>
    </row>
    <row r="5666" customFormat="false" ht="15" hidden="false" customHeight="true" outlineLevel="0" collapsed="false">
      <c r="A5666" s="20" t="s">
        <v>16717</v>
      </c>
      <c r="B5666" s="20" t="str">
        <f aca="false">INDEX(Table2[], MATCH(L5666, Location_ID!$D$2:$D$3098, 0), 1)</f>
        <v>60d589a6-1f74-40dc-a18f-75db66f07ef3</v>
      </c>
      <c r="C5666" s="20" t="s">
        <v>1585</v>
      </c>
      <c r="D5666" s="230" t="s">
        <v>354</v>
      </c>
      <c r="E5666" s="20" t="s">
        <v>7134</v>
      </c>
      <c r="F5666" s="20" t="s">
        <v>7135</v>
      </c>
      <c r="G5666" s="20" t="s">
        <v>7591</v>
      </c>
      <c r="H5666" s="20"/>
      <c r="I5666" s="20" t="s">
        <v>15917</v>
      </c>
      <c r="J5666" s="20" t="s">
        <v>15927</v>
      </c>
      <c r="K5666" s="20" t="s">
        <v>7109</v>
      </c>
      <c r="L5666" s="20" t="s">
        <v>4685</v>
      </c>
      <c r="M5666" s="20" t="s">
        <v>7116</v>
      </c>
      <c r="N5666" s="20" t="s">
        <v>15902</v>
      </c>
      <c r="O5666" s="20" t="s">
        <v>15927</v>
      </c>
      <c r="P5666" s="201" t="n">
        <v>43730</v>
      </c>
      <c r="Q5666" s="201" t="n">
        <v>43763</v>
      </c>
      <c r="R5666" s="20" t="n">
        <v>1</v>
      </c>
      <c r="S5666" s="20" t="s">
        <v>7130</v>
      </c>
      <c r="T5666" s="20" t="n">
        <v>84.73715445</v>
      </c>
      <c r="U5666" s="20" t="n">
        <v>72.67886187</v>
      </c>
      <c r="V5666" s="20" t="n">
        <v>96.79544703</v>
      </c>
      <c r="W5666" s="20" t="s">
        <v>11510</v>
      </c>
      <c r="X5666" s="35"/>
      <c r="Y5666" s="35" t="n">
        <v>0</v>
      </c>
      <c r="Z5666" s="35" t="n">
        <v>1</v>
      </c>
      <c r="AE5666" s="94" t="e">
        <f aca="false" t="array" ref="AE5666:AK5666">_xlfn.torow(_xlfn.unique(_xlfn._xlws.filter(cat_table[Subsector],$E5666=cat_table[Sector],"")))</f>
        <v>#NAME?</v>
      </c>
      <c r="AF5666" s="94" t="e">
        <v>#NAME?</v>
      </c>
      <c r="AG5666" s="94" t="e">
        <v>#NAME?</v>
      </c>
      <c r="AH5666" s="94" t="e">
        <v>#NAME?</v>
      </c>
      <c r="AI5666" s="94" t="e">
        <v>#NAME?</v>
      </c>
      <c r="AJ5666" s="94" t="e">
        <v>#NAME?</v>
      </c>
      <c r="AK5666" s="94" t="e">
        <v>#NAME?</v>
      </c>
      <c r="AO5666" s="94" t="e">
        <f aca="false" t="array" ref="AO5666:AT5666">_xlfn.torow(_xlfn.unique(_xlfn._xlws.filter(cat_table[Sub-subsector],($E5666=cat_table[Sector])*($F5666=cat_table[Subsector]),"")))</f>
        <v>#NAME?</v>
      </c>
      <c r="AP5666" s="94" t="e">
        <v>#NAME?</v>
      </c>
      <c r="AQ5666" s="94" t="e">
        <v>#NAME?</v>
      </c>
      <c r="AR5666" s="94" t="e">
        <v>#NAME?</v>
      </c>
      <c r="AS5666" s="94" t="e">
        <v>#NAME?</v>
      </c>
      <c r="AT5666" s="94" t="e">
        <v>#NAME?</v>
      </c>
    </row>
    <row r="5667" customFormat="false" ht="15" hidden="false" customHeight="true" outlineLevel="0" collapsed="false">
      <c r="A5667" s="20" t="s">
        <v>16718</v>
      </c>
      <c r="B5667" s="20" t="str">
        <f aca="false">INDEX(Table2[], MATCH(L5667, Location_ID!$D$2:$D$3098, 0), 1)</f>
        <v>efc56824-4471-4351-946e-b598d5642754</v>
      </c>
      <c r="C5667" s="20" t="s">
        <v>1585</v>
      </c>
      <c r="D5667" s="230" t="s">
        <v>354</v>
      </c>
      <c r="E5667" s="20" t="s">
        <v>7134</v>
      </c>
      <c r="F5667" s="20" t="s">
        <v>7135</v>
      </c>
      <c r="G5667" s="20" t="s">
        <v>7591</v>
      </c>
      <c r="H5667" s="20"/>
      <c r="I5667" s="20" t="s">
        <v>15917</v>
      </c>
      <c r="J5667" s="20" t="s">
        <v>15922</v>
      </c>
      <c r="K5667" s="20" t="s">
        <v>7109</v>
      </c>
      <c r="L5667" s="20" t="s">
        <v>4687</v>
      </c>
      <c r="M5667" s="20" t="s">
        <v>7116</v>
      </c>
      <c r="N5667" s="20" t="s">
        <v>15902</v>
      </c>
      <c r="O5667" s="20" t="s">
        <v>15922</v>
      </c>
      <c r="P5667" s="201" t="n">
        <v>43730</v>
      </c>
      <c r="Q5667" s="201" t="n">
        <v>43763</v>
      </c>
      <c r="R5667" s="20" t="n">
        <v>1</v>
      </c>
      <c r="S5667" s="20" t="s">
        <v>7130</v>
      </c>
      <c r="T5667" s="20" t="n">
        <v>38.36707559</v>
      </c>
      <c r="U5667" s="20" t="n">
        <v>31.475215485</v>
      </c>
      <c r="V5667" s="20" t="n">
        <v>45.258935695</v>
      </c>
      <c r="W5667" s="20" t="s">
        <v>11510</v>
      </c>
      <c r="X5667" s="35"/>
      <c r="Y5667" s="35" t="n">
        <v>0</v>
      </c>
      <c r="Z5667" s="35" t="n">
        <v>1</v>
      </c>
      <c r="AE5667" s="94" t="e">
        <f aca="false" t="array" ref="AE5667:AK5667">_xlfn.torow(_xlfn.unique(_xlfn._xlws.filter(cat_table[Subsector],$E5667=cat_table[Sector],"")))</f>
        <v>#NAME?</v>
      </c>
      <c r="AF5667" s="94" t="e">
        <v>#NAME?</v>
      </c>
      <c r="AG5667" s="94" t="e">
        <v>#NAME?</v>
      </c>
      <c r="AH5667" s="94" t="e">
        <v>#NAME?</v>
      </c>
      <c r="AI5667" s="94" t="e">
        <v>#NAME?</v>
      </c>
      <c r="AJ5667" s="94" t="e">
        <v>#NAME?</v>
      </c>
      <c r="AK5667" s="94" t="e">
        <v>#NAME?</v>
      </c>
      <c r="AO5667" s="94" t="e">
        <f aca="false" t="array" ref="AO5667:AT5667">_xlfn.torow(_xlfn.unique(_xlfn._xlws.filter(cat_table[Sub-subsector],($E5667=cat_table[Sector])*($F5667=cat_table[Subsector]),"")))</f>
        <v>#NAME?</v>
      </c>
      <c r="AP5667" s="94" t="e">
        <v>#NAME?</v>
      </c>
      <c r="AQ5667" s="94" t="e">
        <v>#NAME?</v>
      </c>
      <c r="AR5667" s="94" t="e">
        <v>#NAME?</v>
      </c>
      <c r="AS5667" s="94" t="e">
        <v>#NAME?</v>
      </c>
      <c r="AT5667" s="94" t="e">
        <v>#NAME?</v>
      </c>
    </row>
    <row r="5668" customFormat="false" ht="15" hidden="false" customHeight="true" outlineLevel="0" collapsed="false">
      <c r="A5668" s="20" t="s">
        <v>16719</v>
      </c>
      <c r="B5668" s="20" t="str">
        <f aca="false">INDEX(Table2[], MATCH(L5668, Location_ID!$D$2:$D$3098, 0), 1)</f>
        <v>00018a05-04b2-48fe-bad2-a6d5f8a5dc20</v>
      </c>
      <c r="C5668" s="20" t="s">
        <v>1585</v>
      </c>
      <c r="D5668" s="230" t="s">
        <v>354</v>
      </c>
      <c r="E5668" s="20" t="s">
        <v>7134</v>
      </c>
      <c r="F5668" s="20" t="s">
        <v>7135</v>
      </c>
      <c r="G5668" s="20" t="s">
        <v>7591</v>
      </c>
      <c r="H5668" s="20"/>
      <c r="I5668" s="20" t="s">
        <v>15917</v>
      </c>
      <c r="J5668" s="20" t="s">
        <v>317</v>
      </c>
      <c r="K5668" s="20" t="s">
        <v>7109</v>
      </c>
      <c r="L5668" s="20" t="s">
        <v>4689</v>
      </c>
      <c r="M5668" s="20" t="s">
        <v>7116</v>
      </c>
      <c r="N5668" s="20" t="s">
        <v>15902</v>
      </c>
      <c r="O5668" s="20" t="s">
        <v>317</v>
      </c>
      <c r="P5668" s="201" t="n">
        <v>43730</v>
      </c>
      <c r="Q5668" s="201" t="n">
        <v>43763</v>
      </c>
      <c r="R5668" s="20" t="n">
        <v>1</v>
      </c>
      <c r="S5668" s="20" t="s">
        <v>7130</v>
      </c>
      <c r="T5668" s="20" t="n">
        <v>110.5661105</v>
      </c>
      <c r="U5668" s="20" t="n">
        <v>69.24206436</v>
      </c>
      <c r="V5668" s="20" t="n">
        <v>151.89015664</v>
      </c>
      <c r="W5668" s="20" t="s">
        <v>11510</v>
      </c>
      <c r="X5668" s="35"/>
      <c r="Y5668" s="35" t="n">
        <v>0</v>
      </c>
      <c r="Z5668" s="35" t="n">
        <v>1</v>
      </c>
      <c r="AE5668" s="94" t="e">
        <f aca="false" t="array" ref="AE5668:AK5668">_xlfn.torow(_xlfn.unique(_xlfn._xlws.filter(cat_table[Subsector],$E5668=cat_table[Sector],"")))</f>
        <v>#NAME?</v>
      </c>
      <c r="AF5668" s="94" t="e">
        <v>#NAME?</v>
      </c>
      <c r="AG5668" s="94" t="e">
        <v>#NAME?</v>
      </c>
      <c r="AH5668" s="94" t="e">
        <v>#NAME?</v>
      </c>
      <c r="AI5668" s="94" t="e">
        <v>#NAME?</v>
      </c>
      <c r="AJ5668" s="94" t="e">
        <v>#NAME?</v>
      </c>
      <c r="AK5668" s="94" t="e">
        <v>#NAME?</v>
      </c>
      <c r="AO5668" s="94" t="e">
        <f aca="false" t="array" ref="AO5668:AT5668">_xlfn.torow(_xlfn.unique(_xlfn._xlws.filter(cat_table[Sub-subsector],($E5668=cat_table[Sector])*($F5668=cat_table[Subsector]),"")))</f>
        <v>#NAME?</v>
      </c>
      <c r="AP5668" s="94" t="e">
        <v>#NAME?</v>
      </c>
      <c r="AQ5668" s="94" t="e">
        <v>#NAME?</v>
      </c>
      <c r="AR5668" s="94" t="e">
        <v>#NAME?</v>
      </c>
      <c r="AS5668" s="94" t="e">
        <v>#NAME?</v>
      </c>
      <c r="AT5668" s="94" t="e">
        <v>#NAME?</v>
      </c>
    </row>
    <row r="5669" customFormat="false" ht="15" hidden="false" customHeight="true" outlineLevel="0" collapsed="false">
      <c r="A5669" s="20" t="s">
        <v>16720</v>
      </c>
      <c r="B5669" s="20" t="str">
        <f aca="false">INDEX(Table2[], MATCH(L5669, Location_ID!$D$2:$D$3098, 0), 1)</f>
        <v>5c32abe4-414e-4c30-b186-76e482dc5b18</v>
      </c>
      <c r="C5669" s="20" t="s">
        <v>1585</v>
      </c>
      <c r="D5669" s="230" t="s">
        <v>354</v>
      </c>
      <c r="E5669" s="20" t="s">
        <v>7134</v>
      </c>
      <c r="F5669" s="20" t="s">
        <v>7135</v>
      </c>
      <c r="G5669" s="20" t="s">
        <v>7591</v>
      </c>
      <c r="H5669" s="20"/>
      <c r="I5669" s="20" t="s">
        <v>15917</v>
      </c>
      <c r="J5669" s="20" t="s">
        <v>15932</v>
      </c>
      <c r="K5669" s="20" t="s">
        <v>7109</v>
      </c>
      <c r="L5669" s="20" t="s">
        <v>4691</v>
      </c>
      <c r="M5669" s="20" t="s">
        <v>7116</v>
      </c>
      <c r="N5669" s="20" t="s">
        <v>15902</v>
      </c>
      <c r="O5669" s="20" t="s">
        <v>15932</v>
      </c>
      <c r="P5669" s="201" t="n">
        <v>43730</v>
      </c>
      <c r="Q5669" s="201" t="n">
        <v>43763</v>
      </c>
      <c r="R5669" s="20" t="n">
        <v>1</v>
      </c>
      <c r="S5669" s="20" t="s">
        <v>7130</v>
      </c>
      <c r="T5669" s="20" t="n">
        <v>170.7633554</v>
      </c>
      <c r="U5669" s="20" t="n">
        <v>105.81030649</v>
      </c>
      <c r="V5669" s="20" t="n">
        <v>235.71640431</v>
      </c>
      <c r="W5669" s="20" t="s">
        <v>11510</v>
      </c>
      <c r="X5669" s="35"/>
      <c r="Y5669" s="35" t="n">
        <v>0</v>
      </c>
      <c r="Z5669" s="35" t="n">
        <v>1</v>
      </c>
      <c r="AE5669" s="94" t="e">
        <f aca="false" t="array" ref="AE5669:AK5669">_xlfn.torow(_xlfn.unique(_xlfn._xlws.filter(cat_table[Subsector],$E5669=cat_table[Sector],"")))</f>
        <v>#NAME?</v>
      </c>
      <c r="AF5669" s="94" t="e">
        <v>#NAME?</v>
      </c>
      <c r="AG5669" s="94" t="e">
        <v>#NAME?</v>
      </c>
      <c r="AH5669" s="94" t="e">
        <v>#NAME?</v>
      </c>
      <c r="AI5669" s="94" t="e">
        <v>#NAME?</v>
      </c>
      <c r="AJ5669" s="94" t="e">
        <v>#NAME?</v>
      </c>
      <c r="AK5669" s="94" t="e">
        <v>#NAME?</v>
      </c>
      <c r="AO5669" s="94" t="e">
        <f aca="false" t="array" ref="AO5669:AT5669">_xlfn.torow(_xlfn.unique(_xlfn._xlws.filter(cat_table[Sub-subsector],($E5669=cat_table[Sector])*($F5669=cat_table[Subsector]),"")))</f>
        <v>#NAME?</v>
      </c>
      <c r="AP5669" s="94" t="e">
        <v>#NAME?</v>
      </c>
      <c r="AQ5669" s="94" t="e">
        <v>#NAME?</v>
      </c>
      <c r="AR5669" s="94" t="e">
        <v>#NAME?</v>
      </c>
      <c r="AS5669" s="94" t="e">
        <v>#NAME?</v>
      </c>
      <c r="AT5669" s="94" t="e">
        <v>#NAME?</v>
      </c>
    </row>
    <row r="5670" customFormat="false" ht="15" hidden="false" customHeight="true" outlineLevel="0" collapsed="false">
      <c r="A5670" s="20" t="s">
        <v>16721</v>
      </c>
      <c r="B5670" s="20" t="str">
        <f aca="false">INDEX(Table2[], MATCH(L5670, Location_ID!$D$2:$D$3098, 0), 1)</f>
        <v>aaa91a85-88f9-41b8-ab80-ea35fa366707</v>
      </c>
      <c r="C5670" s="20" t="s">
        <v>1585</v>
      </c>
      <c r="D5670" s="230" t="s">
        <v>354</v>
      </c>
      <c r="E5670" s="20" t="s">
        <v>7134</v>
      </c>
      <c r="F5670" s="20" t="s">
        <v>7135</v>
      </c>
      <c r="G5670" s="20" t="s">
        <v>7591</v>
      </c>
      <c r="H5670" s="20"/>
      <c r="I5670" s="20" t="s">
        <v>15917</v>
      </c>
      <c r="J5670" s="20" t="s">
        <v>15932</v>
      </c>
      <c r="K5670" s="20" t="s">
        <v>7109</v>
      </c>
      <c r="L5670" s="20" t="s">
        <v>4693</v>
      </c>
      <c r="M5670" s="20" t="s">
        <v>7116</v>
      </c>
      <c r="N5670" s="20" t="s">
        <v>15902</v>
      </c>
      <c r="O5670" s="20" t="s">
        <v>15932</v>
      </c>
      <c r="P5670" s="201" t="n">
        <v>43730</v>
      </c>
      <c r="Q5670" s="201" t="n">
        <v>43763</v>
      </c>
      <c r="R5670" s="20" t="n">
        <v>1</v>
      </c>
      <c r="S5670" s="20" t="s">
        <v>7130</v>
      </c>
      <c r="T5670" s="20" t="n">
        <v>136.6040912</v>
      </c>
      <c r="U5670" s="20" t="n">
        <v>88.76901142</v>
      </c>
      <c r="V5670" s="20" t="n">
        <v>184.43917098</v>
      </c>
      <c r="W5670" s="20" t="s">
        <v>11510</v>
      </c>
      <c r="X5670" s="35"/>
      <c r="Y5670" s="35" t="n">
        <v>0</v>
      </c>
      <c r="Z5670" s="35" t="n">
        <v>1</v>
      </c>
      <c r="AE5670" s="94" t="e">
        <f aca="false" t="array" ref="AE5670:AK5670">_xlfn.torow(_xlfn.unique(_xlfn._xlws.filter(cat_table[Subsector],$E5670=cat_table[Sector],"")))</f>
        <v>#NAME?</v>
      </c>
      <c r="AF5670" s="94" t="e">
        <v>#NAME?</v>
      </c>
      <c r="AG5670" s="94" t="e">
        <v>#NAME?</v>
      </c>
      <c r="AH5670" s="94" t="e">
        <v>#NAME?</v>
      </c>
      <c r="AI5670" s="94" t="e">
        <v>#NAME?</v>
      </c>
      <c r="AJ5670" s="94" t="e">
        <v>#NAME?</v>
      </c>
      <c r="AK5670" s="94" t="e">
        <v>#NAME?</v>
      </c>
      <c r="AO5670" s="94" t="e">
        <f aca="false" t="array" ref="AO5670:AT5670">_xlfn.torow(_xlfn.unique(_xlfn._xlws.filter(cat_table[Sub-subsector],($E5670=cat_table[Sector])*($F5670=cat_table[Subsector]),"")))</f>
        <v>#NAME?</v>
      </c>
      <c r="AP5670" s="94" t="e">
        <v>#NAME?</v>
      </c>
      <c r="AQ5670" s="94" t="e">
        <v>#NAME?</v>
      </c>
      <c r="AR5670" s="94" t="e">
        <v>#NAME?</v>
      </c>
      <c r="AS5670" s="94" t="e">
        <v>#NAME?</v>
      </c>
      <c r="AT5670" s="94" t="e">
        <v>#NAME?</v>
      </c>
    </row>
    <row r="5671" customFormat="false" ht="15" hidden="false" customHeight="true" outlineLevel="0" collapsed="false">
      <c r="A5671" s="20" t="s">
        <v>16722</v>
      </c>
      <c r="B5671" s="20" t="str">
        <f aca="false">INDEX(Table2[], MATCH(L5671, Location_ID!$D$2:$D$3098, 0), 1)</f>
        <v>e7aa8714-7707-4e61-9a6d-d04ee9552c78</v>
      </c>
      <c r="C5671" s="20" t="s">
        <v>1585</v>
      </c>
      <c r="D5671" s="230" t="s">
        <v>354</v>
      </c>
      <c r="E5671" s="20" t="s">
        <v>7134</v>
      </c>
      <c r="F5671" s="20" t="s">
        <v>7135</v>
      </c>
      <c r="G5671" s="20" t="s">
        <v>7591</v>
      </c>
      <c r="H5671" s="20"/>
      <c r="I5671" s="20" t="s">
        <v>15917</v>
      </c>
      <c r="J5671" s="20" t="s">
        <v>15932</v>
      </c>
      <c r="K5671" s="20" t="s">
        <v>7109</v>
      </c>
      <c r="L5671" s="20" t="s">
        <v>4695</v>
      </c>
      <c r="M5671" s="20" t="s">
        <v>7116</v>
      </c>
      <c r="N5671" s="20" t="s">
        <v>15902</v>
      </c>
      <c r="O5671" s="20" t="s">
        <v>15932</v>
      </c>
      <c r="P5671" s="201" t="n">
        <v>43730</v>
      </c>
      <c r="Q5671" s="201" t="n">
        <v>43763</v>
      </c>
      <c r="R5671" s="20" t="n">
        <v>1</v>
      </c>
      <c r="S5671" s="20" t="s">
        <v>7130</v>
      </c>
      <c r="T5671" s="20" t="n">
        <v>269.4046371</v>
      </c>
      <c r="U5671" s="20" t="n">
        <v>165.9813758</v>
      </c>
      <c r="V5671" s="20" t="n">
        <v>372.8278984</v>
      </c>
      <c r="W5671" s="20" t="s">
        <v>11510</v>
      </c>
      <c r="X5671" s="35"/>
      <c r="Y5671" s="35" t="n">
        <v>0</v>
      </c>
      <c r="Z5671" s="35" t="n">
        <v>1</v>
      </c>
      <c r="AE5671" s="94" t="e">
        <f aca="false" t="array" ref="AE5671:AK5671">_xlfn.torow(_xlfn.unique(_xlfn._xlws.filter(cat_table[Subsector],$E5671=cat_table[Sector],"")))</f>
        <v>#NAME?</v>
      </c>
      <c r="AF5671" s="94" t="e">
        <v>#NAME?</v>
      </c>
      <c r="AG5671" s="94" t="e">
        <v>#NAME?</v>
      </c>
      <c r="AH5671" s="94" t="e">
        <v>#NAME?</v>
      </c>
      <c r="AI5671" s="94" t="e">
        <v>#NAME?</v>
      </c>
      <c r="AJ5671" s="94" t="e">
        <v>#NAME?</v>
      </c>
      <c r="AK5671" s="94" t="e">
        <v>#NAME?</v>
      </c>
      <c r="AO5671" s="94" t="e">
        <f aca="false" t="array" ref="AO5671:AT5671">_xlfn.torow(_xlfn.unique(_xlfn._xlws.filter(cat_table[Sub-subsector],($E5671=cat_table[Sector])*($F5671=cat_table[Subsector]),"")))</f>
        <v>#NAME?</v>
      </c>
      <c r="AP5671" s="94" t="e">
        <v>#NAME?</v>
      </c>
      <c r="AQ5671" s="94" t="e">
        <v>#NAME?</v>
      </c>
      <c r="AR5671" s="94" t="e">
        <v>#NAME?</v>
      </c>
      <c r="AS5671" s="94" t="e">
        <v>#NAME?</v>
      </c>
      <c r="AT5671" s="94" t="e">
        <v>#NAME?</v>
      </c>
    </row>
    <row r="5672" customFormat="false" ht="15" hidden="false" customHeight="true" outlineLevel="0" collapsed="false">
      <c r="A5672" s="20" t="s">
        <v>16723</v>
      </c>
      <c r="B5672" s="20" t="str">
        <f aca="false">INDEX(Table2[], MATCH(L5672, Location_ID!$D$2:$D$3098, 0), 1)</f>
        <v>64230b4a-4c40-4772-8eaf-f642512d864f</v>
      </c>
      <c r="C5672" s="20" t="s">
        <v>1585</v>
      </c>
      <c r="D5672" s="230" t="s">
        <v>354</v>
      </c>
      <c r="E5672" s="20" t="s">
        <v>7134</v>
      </c>
      <c r="F5672" s="20" t="s">
        <v>7135</v>
      </c>
      <c r="G5672" s="20" t="s">
        <v>7591</v>
      </c>
      <c r="H5672" s="20"/>
      <c r="I5672" s="20" t="s">
        <v>15917</v>
      </c>
      <c r="J5672" s="20" t="s">
        <v>15927</v>
      </c>
      <c r="K5672" s="20" t="s">
        <v>7109</v>
      </c>
      <c r="L5672" s="20" t="s">
        <v>4697</v>
      </c>
      <c r="M5672" s="20" t="s">
        <v>7116</v>
      </c>
      <c r="N5672" s="20" t="s">
        <v>15902</v>
      </c>
      <c r="O5672" s="20" t="s">
        <v>15927</v>
      </c>
      <c r="P5672" s="201" t="n">
        <v>43730</v>
      </c>
      <c r="Q5672" s="201" t="n">
        <v>43763</v>
      </c>
      <c r="R5672" s="20" t="n">
        <v>1</v>
      </c>
      <c r="S5672" s="20" t="s">
        <v>7130</v>
      </c>
      <c r="T5672" s="20" t="n">
        <v>96.27259569</v>
      </c>
      <c r="U5672" s="20" t="n">
        <v>46.03765818</v>
      </c>
      <c r="V5672" s="20" t="n">
        <v>146.5075332</v>
      </c>
      <c r="W5672" s="20" t="s">
        <v>11510</v>
      </c>
      <c r="X5672" s="35"/>
      <c r="Y5672" s="35" t="n">
        <v>0</v>
      </c>
      <c r="Z5672" s="35" t="n">
        <v>1</v>
      </c>
      <c r="AE5672" s="94" t="e">
        <f aca="false" t="array" ref="AE5672:AK5672">_xlfn.torow(_xlfn.unique(_xlfn._xlws.filter(cat_table[Subsector],$E5672=cat_table[Sector],"")))</f>
        <v>#NAME?</v>
      </c>
      <c r="AF5672" s="94" t="e">
        <v>#NAME?</v>
      </c>
      <c r="AG5672" s="94" t="e">
        <v>#NAME?</v>
      </c>
      <c r="AH5672" s="94" t="e">
        <v>#NAME?</v>
      </c>
      <c r="AI5672" s="94" t="e">
        <v>#NAME?</v>
      </c>
      <c r="AJ5672" s="94" t="e">
        <v>#NAME?</v>
      </c>
      <c r="AK5672" s="94" t="e">
        <v>#NAME?</v>
      </c>
      <c r="AO5672" s="94" t="e">
        <f aca="false" t="array" ref="AO5672:AT5672">_xlfn.torow(_xlfn.unique(_xlfn._xlws.filter(cat_table[Sub-subsector],($E5672=cat_table[Sector])*($F5672=cat_table[Subsector]),"")))</f>
        <v>#NAME?</v>
      </c>
      <c r="AP5672" s="94" t="e">
        <v>#NAME?</v>
      </c>
      <c r="AQ5672" s="94" t="e">
        <v>#NAME?</v>
      </c>
      <c r="AR5672" s="94" t="e">
        <v>#NAME?</v>
      </c>
      <c r="AS5672" s="94" t="e">
        <v>#NAME?</v>
      </c>
      <c r="AT5672" s="94" t="e">
        <v>#NAME?</v>
      </c>
    </row>
    <row r="5673" customFormat="false" ht="15" hidden="false" customHeight="true" outlineLevel="0" collapsed="false">
      <c r="A5673" s="20" t="s">
        <v>16724</v>
      </c>
      <c r="B5673" s="20" t="str">
        <f aca="false">INDEX(Table2[], MATCH(L5673, Location_ID!$D$2:$D$3098, 0), 1)</f>
        <v>c347198f-d20f-4344-a617-29d2d77d3429</v>
      </c>
      <c r="C5673" s="20" t="s">
        <v>1585</v>
      </c>
      <c r="D5673" s="230" t="s">
        <v>354</v>
      </c>
      <c r="E5673" s="20" t="s">
        <v>7134</v>
      </c>
      <c r="F5673" s="20" t="s">
        <v>7135</v>
      </c>
      <c r="G5673" s="20" t="s">
        <v>7591</v>
      </c>
      <c r="H5673" s="20"/>
      <c r="I5673" s="20" t="s">
        <v>15917</v>
      </c>
      <c r="J5673" s="20" t="s">
        <v>15932</v>
      </c>
      <c r="K5673" s="20" t="s">
        <v>7109</v>
      </c>
      <c r="L5673" s="20" t="s">
        <v>4699</v>
      </c>
      <c r="M5673" s="20" t="s">
        <v>7116</v>
      </c>
      <c r="N5673" s="20" t="s">
        <v>15902</v>
      </c>
      <c r="O5673" s="20" t="s">
        <v>15932</v>
      </c>
      <c r="P5673" s="201" t="n">
        <v>43730</v>
      </c>
      <c r="Q5673" s="201" t="n">
        <v>43763</v>
      </c>
      <c r="R5673" s="20" t="n">
        <v>1</v>
      </c>
      <c r="S5673" s="20" t="s">
        <v>7130</v>
      </c>
      <c r="T5673" s="20" t="n">
        <v>168.2828062</v>
      </c>
      <c r="U5673" s="20" t="n">
        <v>79.21211313</v>
      </c>
      <c r="V5673" s="20" t="n">
        <v>257.35349927</v>
      </c>
      <c r="W5673" s="20" t="s">
        <v>11510</v>
      </c>
      <c r="X5673" s="35"/>
      <c r="Y5673" s="35" t="n">
        <v>0</v>
      </c>
      <c r="Z5673" s="35" t="n">
        <v>1</v>
      </c>
      <c r="AE5673" s="94" t="e">
        <f aca="false" t="array" ref="AE5673:AK5673">_xlfn.torow(_xlfn.unique(_xlfn._xlws.filter(cat_table[Subsector],$E5673=cat_table[Sector],"")))</f>
        <v>#NAME?</v>
      </c>
      <c r="AF5673" s="94" t="e">
        <v>#NAME?</v>
      </c>
      <c r="AG5673" s="94" t="e">
        <v>#NAME?</v>
      </c>
      <c r="AH5673" s="94" t="e">
        <v>#NAME?</v>
      </c>
      <c r="AI5673" s="94" t="e">
        <v>#NAME?</v>
      </c>
      <c r="AJ5673" s="94" t="e">
        <v>#NAME?</v>
      </c>
      <c r="AK5673" s="94" t="e">
        <v>#NAME?</v>
      </c>
      <c r="AO5673" s="94" t="e">
        <f aca="false" t="array" ref="AO5673:AT5673">_xlfn.torow(_xlfn.unique(_xlfn._xlws.filter(cat_table[Sub-subsector],($E5673=cat_table[Sector])*($F5673=cat_table[Subsector]),"")))</f>
        <v>#NAME?</v>
      </c>
      <c r="AP5673" s="94" t="e">
        <v>#NAME?</v>
      </c>
      <c r="AQ5673" s="94" t="e">
        <v>#NAME?</v>
      </c>
      <c r="AR5673" s="94" t="e">
        <v>#NAME?</v>
      </c>
      <c r="AS5673" s="94" t="e">
        <v>#NAME?</v>
      </c>
      <c r="AT5673" s="94" t="e">
        <v>#NAME?</v>
      </c>
    </row>
    <row r="5674" customFormat="false" ht="15" hidden="false" customHeight="true" outlineLevel="0" collapsed="false">
      <c r="A5674" s="20" t="s">
        <v>16725</v>
      </c>
      <c r="B5674" s="20" t="str">
        <f aca="false">INDEX(Table2[], MATCH(L5674, Location_ID!$D$2:$D$3098, 0), 1)</f>
        <v>746b9a12-5519-47aa-a34f-82bfdcfd4372</v>
      </c>
      <c r="C5674" s="20" t="s">
        <v>1585</v>
      </c>
      <c r="D5674" s="230" t="s">
        <v>354</v>
      </c>
      <c r="E5674" s="20" t="s">
        <v>7134</v>
      </c>
      <c r="F5674" s="20" t="s">
        <v>7135</v>
      </c>
      <c r="G5674" s="20" t="s">
        <v>7591</v>
      </c>
      <c r="H5674" s="20"/>
      <c r="I5674" s="20" t="s">
        <v>15917</v>
      </c>
      <c r="J5674" s="20" t="s">
        <v>15918</v>
      </c>
      <c r="K5674" s="20" t="s">
        <v>7109</v>
      </c>
      <c r="L5674" s="20" t="s">
        <v>4701</v>
      </c>
      <c r="M5674" s="20" t="s">
        <v>7116</v>
      </c>
      <c r="N5674" s="20" t="s">
        <v>15902</v>
      </c>
      <c r="O5674" s="20" t="s">
        <v>15918</v>
      </c>
      <c r="P5674" s="201" t="n">
        <v>43730</v>
      </c>
      <c r="Q5674" s="201" t="n">
        <v>43763</v>
      </c>
      <c r="R5674" s="20" t="n">
        <v>1</v>
      </c>
      <c r="S5674" s="20" t="s">
        <v>7130</v>
      </c>
      <c r="T5674" s="20" t="n">
        <v>124.8417574</v>
      </c>
      <c r="U5674" s="20" t="n">
        <v>85.9683297</v>
      </c>
      <c r="V5674" s="20" t="n">
        <v>163.7151851</v>
      </c>
      <c r="W5674" s="20" t="s">
        <v>11510</v>
      </c>
      <c r="X5674" s="35"/>
      <c r="Y5674" s="35" t="n">
        <v>0</v>
      </c>
      <c r="Z5674" s="35" t="n">
        <v>1</v>
      </c>
      <c r="AE5674" s="94" t="e">
        <f aca="false" t="array" ref="AE5674:AK5674">_xlfn.torow(_xlfn.unique(_xlfn._xlws.filter(cat_table[Subsector],$E5674=cat_table[Sector],"")))</f>
        <v>#NAME?</v>
      </c>
      <c r="AF5674" s="94" t="e">
        <v>#NAME?</v>
      </c>
      <c r="AG5674" s="94" t="e">
        <v>#NAME?</v>
      </c>
      <c r="AH5674" s="94" t="e">
        <v>#NAME?</v>
      </c>
      <c r="AI5674" s="94" t="e">
        <v>#NAME?</v>
      </c>
      <c r="AJ5674" s="94" t="e">
        <v>#NAME?</v>
      </c>
      <c r="AK5674" s="94" t="e">
        <v>#NAME?</v>
      </c>
      <c r="AO5674" s="94" t="e">
        <f aca="false" t="array" ref="AO5674:AT5674">_xlfn.torow(_xlfn.unique(_xlfn._xlws.filter(cat_table[Sub-subsector],($E5674=cat_table[Sector])*($F5674=cat_table[Subsector]),"")))</f>
        <v>#NAME?</v>
      </c>
      <c r="AP5674" s="94" t="e">
        <v>#NAME?</v>
      </c>
      <c r="AQ5674" s="94" t="e">
        <v>#NAME?</v>
      </c>
      <c r="AR5674" s="94" t="e">
        <v>#NAME?</v>
      </c>
      <c r="AS5674" s="94" t="e">
        <v>#NAME?</v>
      </c>
      <c r="AT5674" s="94" t="e">
        <v>#NAME?</v>
      </c>
    </row>
    <row r="5675" customFormat="false" ht="15" hidden="false" customHeight="true" outlineLevel="0" collapsed="false">
      <c r="A5675" s="20" t="s">
        <v>16726</v>
      </c>
      <c r="B5675" s="20" t="str">
        <f aca="false">INDEX(Table2[], MATCH(L5675, Location_ID!$D$2:$D$3098, 0), 1)</f>
        <v>758980e6-3fc3-4684-834c-275e070fb597</v>
      </c>
      <c r="C5675" s="20" t="s">
        <v>1585</v>
      </c>
      <c r="D5675" s="230" t="s">
        <v>354</v>
      </c>
      <c r="E5675" s="20" t="s">
        <v>7134</v>
      </c>
      <c r="F5675" s="20" t="s">
        <v>7135</v>
      </c>
      <c r="G5675" s="20" t="s">
        <v>7591</v>
      </c>
      <c r="H5675" s="20"/>
      <c r="I5675" s="20" t="s">
        <v>15917</v>
      </c>
      <c r="J5675" s="20" t="s">
        <v>15922</v>
      </c>
      <c r="K5675" s="20" t="s">
        <v>7109</v>
      </c>
      <c r="L5675" s="20" t="s">
        <v>4703</v>
      </c>
      <c r="M5675" s="20" t="s">
        <v>7116</v>
      </c>
      <c r="N5675" s="20" t="s">
        <v>15902</v>
      </c>
      <c r="O5675" s="20" t="s">
        <v>15922</v>
      </c>
      <c r="P5675" s="201" t="n">
        <v>43730</v>
      </c>
      <c r="Q5675" s="201" t="n">
        <v>43763</v>
      </c>
      <c r="R5675" s="20" t="n">
        <v>1</v>
      </c>
      <c r="S5675" s="20" t="s">
        <v>7130</v>
      </c>
      <c r="T5675" s="20" t="n">
        <v>75.3057416</v>
      </c>
      <c r="U5675" s="20" t="n">
        <v>65.386682673</v>
      </c>
      <c r="V5675" s="20" t="n">
        <v>85.224800527</v>
      </c>
      <c r="W5675" s="20" t="s">
        <v>11510</v>
      </c>
      <c r="X5675" s="35"/>
      <c r="Y5675" s="35" t="n">
        <v>0</v>
      </c>
      <c r="Z5675" s="35" t="n">
        <v>1</v>
      </c>
      <c r="AE5675" s="94" t="e">
        <f aca="false" t="array" ref="AE5675:AK5675">_xlfn.torow(_xlfn.unique(_xlfn._xlws.filter(cat_table[Subsector],$E5675=cat_table[Sector],"")))</f>
        <v>#NAME?</v>
      </c>
      <c r="AF5675" s="94" t="e">
        <v>#NAME?</v>
      </c>
      <c r="AG5675" s="94" t="e">
        <v>#NAME?</v>
      </c>
      <c r="AH5675" s="94" t="e">
        <v>#NAME?</v>
      </c>
      <c r="AI5675" s="94" t="e">
        <v>#NAME?</v>
      </c>
      <c r="AJ5675" s="94" t="e">
        <v>#NAME?</v>
      </c>
      <c r="AK5675" s="94" t="e">
        <v>#NAME?</v>
      </c>
      <c r="AO5675" s="94" t="e">
        <f aca="false" t="array" ref="AO5675:AT5675">_xlfn.torow(_xlfn.unique(_xlfn._xlws.filter(cat_table[Sub-subsector],($E5675=cat_table[Sector])*($F5675=cat_table[Subsector]),"")))</f>
        <v>#NAME?</v>
      </c>
      <c r="AP5675" s="94" t="e">
        <v>#NAME?</v>
      </c>
      <c r="AQ5675" s="94" t="e">
        <v>#NAME?</v>
      </c>
      <c r="AR5675" s="94" t="e">
        <v>#NAME?</v>
      </c>
      <c r="AS5675" s="94" t="e">
        <v>#NAME?</v>
      </c>
      <c r="AT5675" s="94" t="e">
        <v>#NAME?</v>
      </c>
    </row>
    <row r="5676" customFormat="false" ht="15" hidden="false" customHeight="true" outlineLevel="0" collapsed="false">
      <c r="A5676" s="20" t="s">
        <v>16727</v>
      </c>
      <c r="B5676" s="20" t="str">
        <f aca="false">INDEX(Table2[], MATCH(L5676, Location_ID!$D$2:$D$3098, 0), 1)</f>
        <v>102755a7-8bda-47ce-a8b8-74df67bfb9d4</v>
      </c>
      <c r="C5676" s="20" t="s">
        <v>1585</v>
      </c>
      <c r="D5676" s="230" t="s">
        <v>354</v>
      </c>
      <c r="E5676" s="20" t="s">
        <v>7134</v>
      </c>
      <c r="F5676" s="20" t="s">
        <v>7135</v>
      </c>
      <c r="G5676" s="20" t="s">
        <v>7591</v>
      </c>
      <c r="H5676" s="20"/>
      <c r="I5676" s="20" t="s">
        <v>15917</v>
      </c>
      <c r="J5676" s="20" t="s">
        <v>317</v>
      </c>
      <c r="K5676" s="20" t="s">
        <v>7109</v>
      </c>
      <c r="L5676" s="20" t="s">
        <v>4705</v>
      </c>
      <c r="M5676" s="20" t="s">
        <v>7116</v>
      </c>
      <c r="N5676" s="20" t="s">
        <v>15902</v>
      </c>
      <c r="O5676" s="20" t="s">
        <v>317</v>
      </c>
      <c r="P5676" s="201" t="n">
        <v>43730</v>
      </c>
      <c r="Q5676" s="201" t="n">
        <v>43763</v>
      </c>
      <c r="R5676" s="20" t="n">
        <v>1</v>
      </c>
      <c r="S5676" s="20" t="s">
        <v>7130</v>
      </c>
      <c r="T5676" s="20" t="n">
        <v>138.4345378</v>
      </c>
      <c r="U5676" s="20" t="n">
        <v>106.77051421</v>
      </c>
      <c r="V5676" s="20" t="n">
        <v>170.09856139</v>
      </c>
      <c r="W5676" s="20" t="s">
        <v>11510</v>
      </c>
      <c r="X5676" s="35"/>
      <c r="Y5676" s="35" t="n">
        <v>0</v>
      </c>
      <c r="Z5676" s="35" t="n">
        <v>1</v>
      </c>
      <c r="AE5676" s="94" t="e">
        <f aca="false" t="array" ref="AE5676:AK5676">_xlfn.torow(_xlfn.unique(_xlfn._xlws.filter(cat_table[Subsector],$E5676=cat_table[Sector],"")))</f>
        <v>#NAME?</v>
      </c>
      <c r="AF5676" s="94" t="e">
        <v>#NAME?</v>
      </c>
      <c r="AG5676" s="94" t="e">
        <v>#NAME?</v>
      </c>
      <c r="AH5676" s="94" t="e">
        <v>#NAME?</v>
      </c>
      <c r="AI5676" s="94" t="e">
        <v>#NAME?</v>
      </c>
      <c r="AJ5676" s="94" t="e">
        <v>#NAME?</v>
      </c>
      <c r="AK5676" s="94" t="e">
        <v>#NAME?</v>
      </c>
      <c r="AO5676" s="94" t="e">
        <f aca="false" t="array" ref="AO5676:AT5676">_xlfn.torow(_xlfn.unique(_xlfn._xlws.filter(cat_table[Sub-subsector],($E5676=cat_table[Sector])*($F5676=cat_table[Subsector]),"")))</f>
        <v>#NAME?</v>
      </c>
      <c r="AP5676" s="94" t="e">
        <v>#NAME?</v>
      </c>
      <c r="AQ5676" s="94" t="e">
        <v>#NAME?</v>
      </c>
      <c r="AR5676" s="94" t="e">
        <v>#NAME?</v>
      </c>
      <c r="AS5676" s="94" t="e">
        <v>#NAME?</v>
      </c>
      <c r="AT5676" s="94" t="e">
        <v>#NAME?</v>
      </c>
    </row>
    <row r="5677" customFormat="false" ht="15" hidden="false" customHeight="true" outlineLevel="0" collapsed="false">
      <c r="A5677" s="20" t="s">
        <v>16728</v>
      </c>
      <c r="B5677" s="20" t="str">
        <f aca="false">INDEX(Table2[], MATCH(L5677, Location_ID!$D$2:$D$3098, 0), 1)</f>
        <v>78bd9050-4631-489b-8412-221889afad98</v>
      </c>
      <c r="C5677" s="20" t="s">
        <v>1585</v>
      </c>
      <c r="D5677" s="230" t="s">
        <v>354</v>
      </c>
      <c r="E5677" s="20" t="s">
        <v>7134</v>
      </c>
      <c r="F5677" s="20" t="s">
        <v>7135</v>
      </c>
      <c r="G5677" s="20" t="s">
        <v>7591</v>
      </c>
      <c r="H5677" s="20"/>
      <c r="I5677" s="20" t="s">
        <v>15917</v>
      </c>
      <c r="J5677" s="20" t="s">
        <v>15932</v>
      </c>
      <c r="K5677" s="20" t="s">
        <v>7109</v>
      </c>
      <c r="L5677" s="20" t="s">
        <v>4707</v>
      </c>
      <c r="M5677" s="20" t="s">
        <v>7116</v>
      </c>
      <c r="N5677" s="20" t="s">
        <v>15902</v>
      </c>
      <c r="O5677" s="20" t="s">
        <v>15932</v>
      </c>
      <c r="P5677" s="201" t="n">
        <v>43730</v>
      </c>
      <c r="Q5677" s="201" t="n">
        <v>43763</v>
      </c>
      <c r="R5677" s="20" t="n">
        <v>1</v>
      </c>
      <c r="S5677" s="20" t="s">
        <v>7130</v>
      </c>
      <c r="T5677" s="20" t="n">
        <v>166.8604389</v>
      </c>
      <c r="U5677" s="20" t="n">
        <v>139.74226684</v>
      </c>
      <c r="V5677" s="20" t="n">
        <v>193.97861096</v>
      </c>
      <c r="W5677" s="20" t="s">
        <v>11510</v>
      </c>
      <c r="X5677" s="35"/>
      <c r="Y5677" s="35" t="n">
        <v>0</v>
      </c>
      <c r="Z5677" s="35" t="n">
        <v>1</v>
      </c>
      <c r="AE5677" s="94" t="e">
        <f aca="false" t="array" ref="AE5677:AK5677">_xlfn.torow(_xlfn.unique(_xlfn._xlws.filter(cat_table[Subsector],$E5677=cat_table[Sector],"")))</f>
        <v>#NAME?</v>
      </c>
      <c r="AF5677" s="94" t="e">
        <v>#NAME?</v>
      </c>
      <c r="AG5677" s="94" t="e">
        <v>#NAME?</v>
      </c>
      <c r="AH5677" s="94" t="e">
        <v>#NAME?</v>
      </c>
      <c r="AI5677" s="94" t="e">
        <v>#NAME?</v>
      </c>
      <c r="AJ5677" s="94" t="e">
        <v>#NAME?</v>
      </c>
      <c r="AK5677" s="94" t="e">
        <v>#NAME?</v>
      </c>
      <c r="AO5677" s="94" t="e">
        <f aca="false" t="array" ref="AO5677:AT5677">_xlfn.torow(_xlfn.unique(_xlfn._xlws.filter(cat_table[Sub-subsector],($E5677=cat_table[Sector])*($F5677=cat_table[Subsector]),"")))</f>
        <v>#NAME?</v>
      </c>
      <c r="AP5677" s="94" t="e">
        <v>#NAME?</v>
      </c>
      <c r="AQ5677" s="94" t="e">
        <v>#NAME?</v>
      </c>
      <c r="AR5677" s="94" t="e">
        <v>#NAME?</v>
      </c>
      <c r="AS5677" s="94" t="e">
        <v>#NAME?</v>
      </c>
      <c r="AT5677" s="94" t="e">
        <v>#NAME?</v>
      </c>
    </row>
    <row r="5678" customFormat="false" ht="15" hidden="false" customHeight="true" outlineLevel="0" collapsed="false">
      <c r="A5678" s="20" t="s">
        <v>16729</v>
      </c>
      <c r="B5678" s="20" t="str">
        <f aca="false">INDEX(Table2[], MATCH(L5678, Location_ID!$D$2:$D$3098, 0), 1)</f>
        <v>3aacf09f-7d76-4635-bb2e-7cb8106fe91a</v>
      </c>
      <c r="C5678" s="20" t="s">
        <v>1585</v>
      </c>
      <c r="D5678" s="230" t="s">
        <v>354</v>
      </c>
      <c r="E5678" s="20" t="s">
        <v>7134</v>
      </c>
      <c r="F5678" s="20" t="s">
        <v>7135</v>
      </c>
      <c r="G5678" s="20" t="s">
        <v>7591</v>
      </c>
      <c r="H5678" s="20"/>
      <c r="I5678" s="20" t="s">
        <v>15917</v>
      </c>
      <c r="J5678" s="20" t="s">
        <v>15932</v>
      </c>
      <c r="K5678" s="20" t="s">
        <v>7109</v>
      </c>
      <c r="L5678" s="20" t="s">
        <v>4709</v>
      </c>
      <c r="M5678" s="20" t="s">
        <v>7116</v>
      </c>
      <c r="N5678" s="20" t="s">
        <v>15902</v>
      </c>
      <c r="O5678" s="20" t="s">
        <v>15932</v>
      </c>
      <c r="P5678" s="201" t="n">
        <v>43730</v>
      </c>
      <c r="Q5678" s="201" t="n">
        <v>43763</v>
      </c>
      <c r="R5678" s="20" t="n">
        <v>1</v>
      </c>
      <c r="S5678" s="20" t="s">
        <v>7130</v>
      </c>
      <c r="T5678" s="20" t="n">
        <v>238.724662</v>
      </c>
      <c r="U5678" s="20" t="n">
        <v>167.33609769</v>
      </c>
      <c r="V5678" s="20" t="n">
        <v>310.11322631</v>
      </c>
      <c r="W5678" s="20" t="s">
        <v>11510</v>
      </c>
      <c r="X5678" s="35"/>
      <c r="Y5678" s="35" t="n">
        <v>0</v>
      </c>
      <c r="Z5678" s="35" t="n">
        <v>1</v>
      </c>
      <c r="AE5678" s="94" t="e">
        <f aca="false" t="array" ref="AE5678:AK5678">_xlfn.torow(_xlfn.unique(_xlfn._xlws.filter(cat_table[Subsector],$E5678=cat_table[Sector],"")))</f>
        <v>#NAME?</v>
      </c>
      <c r="AF5678" s="94" t="e">
        <v>#NAME?</v>
      </c>
      <c r="AG5678" s="94" t="e">
        <v>#NAME?</v>
      </c>
      <c r="AH5678" s="94" t="e">
        <v>#NAME?</v>
      </c>
      <c r="AI5678" s="94" t="e">
        <v>#NAME?</v>
      </c>
      <c r="AJ5678" s="94" t="e">
        <v>#NAME?</v>
      </c>
      <c r="AK5678" s="94" t="e">
        <v>#NAME?</v>
      </c>
      <c r="AO5678" s="94" t="e">
        <f aca="false" t="array" ref="AO5678:AT5678">_xlfn.torow(_xlfn.unique(_xlfn._xlws.filter(cat_table[Sub-subsector],($E5678=cat_table[Sector])*($F5678=cat_table[Subsector]),"")))</f>
        <v>#NAME?</v>
      </c>
      <c r="AP5678" s="94" t="e">
        <v>#NAME?</v>
      </c>
      <c r="AQ5678" s="94" t="e">
        <v>#NAME?</v>
      </c>
      <c r="AR5678" s="94" t="e">
        <v>#NAME?</v>
      </c>
      <c r="AS5678" s="94" t="e">
        <v>#NAME?</v>
      </c>
      <c r="AT5678" s="94" t="e">
        <v>#NAME?</v>
      </c>
    </row>
    <row r="5679" customFormat="false" ht="15" hidden="false" customHeight="true" outlineLevel="0" collapsed="false">
      <c r="A5679" s="20" t="s">
        <v>16730</v>
      </c>
      <c r="B5679" s="20" t="str">
        <f aca="false">INDEX(Table2[], MATCH(L5679, Location_ID!$D$2:$D$3098, 0), 1)</f>
        <v>99427835-105b-4d83-8d86-b5f1fd0957d7</v>
      </c>
      <c r="C5679" s="20" t="s">
        <v>1585</v>
      </c>
      <c r="D5679" s="230" t="s">
        <v>354</v>
      </c>
      <c r="E5679" s="20" t="s">
        <v>7134</v>
      </c>
      <c r="F5679" s="20" t="s">
        <v>7135</v>
      </c>
      <c r="G5679" s="20" t="s">
        <v>7591</v>
      </c>
      <c r="H5679" s="20"/>
      <c r="I5679" s="20" t="s">
        <v>15917</v>
      </c>
      <c r="J5679" s="20" t="s">
        <v>15932</v>
      </c>
      <c r="K5679" s="20" t="s">
        <v>7109</v>
      </c>
      <c r="L5679" s="20" t="s">
        <v>4711</v>
      </c>
      <c r="M5679" s="20" t="s">
        <v>7116</v>
      </c>
      <c r="N5679" s="20" t="s">
        <v>15902</v>
      </c>
      <c r="O5679" s="20" t="s">
        <v>15932</v>
      </c>
      <c r="P5679" s="201" t="n">
        <v>43730</v>
      </c>
      <c r="Q5679" s="201" t="n">
        <v>43763</v>
      </c>
      <c r="R5679" s="20" t="n">
        <v>1</v>
      </c>
      <c r="S5679" s="20" t="s">
        <v>7130</v>
      </c>
      <c r="T5679" s="20" t="n">
        <v>193.6484461</v>
      </c>
      <c r="U5679" s="20" t="n">
        <v>133.10960336</v>
      </c>
      <c r="V5679" s="20" t="n">
        <v>254.18728884</v>
      </c>
      <c r="W5679" s="20" t="s">
        <v>11510</v>
      </c>
      <c r="X5679" s="35"/>
      <c r="Y5679" s="35" t="n">
        <v>0</v>
      </c>
      <c r="Z5679" s="35" t="n">
        <v>1</v>
      </c>
      <c r="AE5679" s="94" t="e">
        <f aca="false" t="array" ref="AE5679:AK5679">_xlfn.torow(_xlfn.unique(_xlfn._xlws.filter(cat_table[Subsector],$E5679=cat_table[Sector],"")))</f>
        <v>#NAME?</v>
      </c>
      <c r="AF5679" s="94" t="e">
        <v>#NAME?</v>
      </c>
      <c r="AG5679" s="94" t="e">
        <v>#NAME?</v>
      </c>
      <c r="AH5679" s="94" t="e">
        <v>#NAME?</v>
      </c>
      <c r="AI5679" s="94" t="e">
        <v>#NAME?</v>
      </c>
      <c r="AJ5679" s="94" t="e">
        <v>#NAME?</v>
      </c>
      <c r="AK5679" s="94" t="e">
        <v>#NAME?</v>
      </c>
      <c r="AO5679" s="94" t="e">
        <f aca="false" t="array" ref="AO5679:AT5679">_xlfn.torow(_xlfn.unique(_xlfn._xlws.filter(cat_table[Sub-subsector],($E5679=cat_table[Sector])*($F5679=cat_table[Subsector]),"")))</f>
        <v>#NAME?</v>
      </c>
      <c r="AP5679" s="94" t="e">
        <v>#NAME?</v>
      </c>
      <c r="AQ5679" s="94" t="e">
        <v>#NAME?</v>
      </c>
      <c r="AR5679" s="94" t="e">
        <v>#NAME?</v>
      </c>
      <c r="AS5679" s="94" t="e">
        <v>#NAME?</v>
      </c>
      <c r="AT5679" s="94" t="e">
        <v>#NAME?</v>
      </c>
    </row>
    <row r="5680" customFormat="false" ht="15" hidden="false" customHeight="true" outlineLevel="0" collapsed="false">
      <c r="A5680" s="20" t="s">
        <v>16731</v>
      </c>
      <c r="B5680" s="20" t="str">
        <f aca="false">INDEX(Table2[], MATCH(L5680, Location_ID!$D$2:$D$3098, 0), 1)</f>
        <v>a3adff68-7126-450e-b0d6-2835cbecf40b</v>
      </c>
      <c r="C5680" s="20" t="s">
        <v>1585</v>
      </c>
      <c r="D5680" s="230" t="s">
        <v>354</v>
      </c>
      <c r="E5680" s="20" t="s">
        <v>7134</v>
      </c>
      <c r="F5680" s="20" t="s">
        <v>7135</v>
      </c>
      <c r="G5680" s="20" t="s">
        <v>7591</v>
      </c>
      <c r="H5680" s="20"/>
      <c r="I5680" s="20" t="s">
        <v>15917</v>
      </c>
      <c r="J5680" s="20" t="s">
        <v>15932</v>
      </c>
      <c r="K5680" s="20" t="s">
        <v>7109</v>
      </c>
      <c r="L5680" s="20" t="s">
        <v>4713</v>
      </c>
      <c r="M5680" s="20" t="s">
        <v>7116</v>
      </c>
      <c r="N5680" s="20" t="s">
        <v>15902</v>
      </c>
      <c r="O5680" s="20" t="s">
        <v>15932</v>
      </c>
      <c r="P5680" s="201" t="n">
        <v>43730</v>
      </c>
      <c r="Q5680" s="201" t="n">
        <v>43763</v>
      </c>
      <c r="R5680" s="20" t="n">
        <v>1</v>
      </c>
      <c r="S5680" s="20" t="s">
        <v>7130</v>
      </c>
      <c r="T5680" s="20" t="n">
        <v>106.8081916</v>
      </c>
      <c r="U5680" s="20" t="n">
        <v>55.11517979</v>
      </c>
      <c r="V5680" s="20" t="n">
        <v>158.50120341</v>
      </c>
      <c r="W5680" s="20" t="s">
        <v>11510</v>
      </c>
      <c r="X5680" s="35"/>
      <c r="Y5680" s="35" t="n">
        <v>0</v>
      </c>
      <c r="Z5680" s="35" t="n">
        <v>1</v>
      </c>
      <c r="AE5680" s="94" t="e">
        <f aca="false" t="array" ref="AE5680:AK5680">_xlfn.torow(_xlfn.unique(_xlfn._xlws.filter(cat_table[Subsector],$E5680=cat_table[Sector],"")))</f>
        <v>#NAME?</v>
      </c>
      <c r="AF5680" s="94" t="e">
        <v>#NAME?</v>
      </c>
      <c r="AG5680" s="94" t="e">
        <v>#NAME?</v>
      </c>
      <c r="AH5680" s="94" t="e">
        <v>#NAME?</v>
      </c>
      <c r="AI5680" s="94" t="e">
        <v>#NAME?</v>
      </c>
      <c r="AJ5680" s="94" t="e">
        <v>#NAME?</v>
      </c>
      <c r="AK5680" s="94" t="e">
        <v>#NAME?</v>
      </c>
      <c r="AO5680" s="94" t="e">
        <f aca="false" t="array" ref="AO5680:AT5680">_xlfn.torow(_xlfn.unique(_xlfn._xlws.filter(cat_table[Sub-subsector],($E5680=cat_table[Sector])*($F5680=cat_table[Subsector]),"")))</f>
        <v>#NAME?</v>
      </c>
      <c r="AP5680" s="94" t="e">
        <v>#NAME?</v>
      </c>
      <c r="AQ5680" s="94" t="e">
        <v>#NAME?</v>
      </c>
      <c r="AR5680" s="94" t="e">
        <v>#NAME?</v>
      </c>
      <c r="AS5680" s="94" t="e">
        <v>#NAME?</v>
      </c>
      <c r="AT5680" s="94" t="e">
        <v>#NAME?</v>
      </c>
    </row>
    <row r="5681" customFormat="false" ht="15" hidden="false" customHeight="true" outlineLevel="0" collapsed="false">
      <c r="A5681" s="20" t="s">
        <v>16732</v>
      </c>
      <c r="B5681" s="20" t="str">
        <f aca="false">INDEX(Table2[], MATCH(L5681, Location_ID!$D$2:$D$3098, 0), 1)</f>
        <v>3ab2a6b6-d422-4668-bf79-7208285d606a</v>
      </c>
      <c r="C5681" s="20" t="s">
        <v>1585</v>
      </c>
      <c r="D5681" s="230" t="s">
        <v>354</v>
      </c>
      <c r="E5681" s="20" t="s">
        <v>7134</v>
      </c>
      <c r="F5681" s="20" t="s">
        <v>7135</v>
      </c>
      <c r="G5681" s="20" t="s">
        <v>7591</v>
      </c>
      <c r="H5681" s="20"/>
      <c r="I5681" s="20" t="s">
        <v>15917</v>
      </c>
      <c r="J5681" s="20" t="s">
        <v>15922</v>
      </c>
      <c r="K5681" s="20" t="s">
        <v>7109</v>
      </c>
      <c r="L5681" s="20" t="s">
        <v>4715</v>
      </c>
      <c r="M5681" s="20" t="s">
        <v>7116</v>
      </c>
      <c r="N5681" s="20" t="s">
        <v>15902</v>
      </c>
      <c r="O5681" s="20" t="s">
        <v>15922</v>
      </c>
      <c r="P5681" s="201" t="n">
        <v>43730</v>
      </c>
      <c r="Q5681" s="201" t="n">
        <v>43763</v>
      </c>
      <c r="R5681" s="20" t="n">
        <v>1</v>
      </c>
      <c r="S5681" s="20" t="s">
        <v>7130</v>
      </c>
      <c r="T5681" s="20" t="n">
        <v>95.9631494</v>
      </c>
      <c r="U5681" s="20" t="n">
        <v>31.62474045</v>
      </c>
      <c r="V5681" s="20" t="n">
        <v>160.30155835</v>
      </c>
      <c r="W5681" s="20" t="s">
        <v>11510</v>
      </c>
      <c r="X5681" s="35"/>
      <c r="Y5681" s="35" t="n">
        <v>0</v>
      </c>
      <c r="Z5681" s="35" t="n">
        <v>1</v>
      </c>
      <c r="AE5681" s="94" t="e">
        <f aca="false" t="array" ref="AE5681:AK5681">_xlfn.torow(_xlfn.unique(_xlfn._xlws.filter(cat_table[Subsector],$E5681=cat_table[Sector],"")))</f>
        <v>#NAME?</v>
      </c>
      <c r="AF5681" s="94" t="e">
        <v>#NAME?</v>
      </c>
      <c r="AG5681" s="94" t="e">
        <v>#NAME?</v>
      </c>
      <c r="AH5681" s="94" t="e">
        <v>#NAME?</v>
      </c>
      <c r="AI5681" s="94" t="e">
        <v>#NAME?</v>
      </c>
      <c r="AJ5681" s="94" t="e">
        <v>#NAME?</v>
      </c>
      <c r="AK5681" s="94" t="e">
        <v>#NAME?</v>
      </c>
      <c r="AO5681" s="94" t="e">
        <f aca="false" t="array" ref="AO5681:AT5681">_xlfn.torow(_xlfn.unique(_xlfn._xlws.filter(cat_table[Sub-subsector],($E5681=cat_table[Sector])*($F5681=cat_table[Subsector]),"")))</f>
        <v>#NAME?</v>
      </c>
      <c r="AP5681" s="94" t="e">
        <v>#NAME?</v>
      </c>
      <c r="AQ5681" s="94" t="e">
        <v>#NAME?</v>
      </c>
      <c r="AR5681" s="94" t="e">
        <v>#NAME?</v>
      </c>
      <c r="AS5681" s="94" t="e">
        <v>#NAME?</v>
      </c>
      <c r="AT5681" s="94" t="e">
        <v>#NAME?</v>
      </c>
    </row>
    <row r="5682" customFormat="false" ht="15" hidden="false" customHeight="true" outlineLevel="0" collapsed="false">
      <c r="A5682" s="20" t="s">
        <v>16733</v>
      </c>
      <c r="B5682" s="20" t="str">
        <f aca="false">INDEX(Table2[], MATCH(L5682, Location_ID!$D$2:$D$3098, 0), 1)</f>
        <v>50d3e6af-f7ba-4619-bfa7-4dba95bbce6e</v>
      </c>
      <c r="C5682" s="20" t="s">
        <v>1585</v>
      </c>
      <c r="D5682" s="230" t="s">
        <v>354</v>
      </c>
      <c r="E5682" s="20" t="s">
        <v>7134</v>
      </c>
      <c r="F5682" s="20" t="s">
        <v>7135</v>
      </c>
      <c r="G5682" s="20" t="s">
        <v>7591</v>
      </c>
      <c r="H5682" s="20"/>
      <c r="I5682" s="20" t="s">
        <v>15917</v>
      </c>
      <c r="J5682" s="20" t="s">
        <v>15932</v>
      </c>
      <c r="K5682" s="20" t="s">
        <v>7109</v>
      </c>
      <c r="L5682" s="20" t="s">
        <v>4717</v>
      </c>
      <c r="M5682" s="20" t="s">
        <v>7116</v>
      </c>
      <c r="N5682" s="20" t="s">
        <v>15902</v>
      </c>
      <c r="O5682" s="20" t="s">
        <v>15932</v>
      </c>
      <c r="P5682" s="201" t="n">
        <v>43730</v>
      </c>
      <c r="Q5682" s="201" t="n">
        <v>43763</v>
      </c>
      <c r="R5682" s="20" t="n">
        <v>1</v>
      </c>
      <c r="S5682" s="20" t="s">
        <v>7130</v>
      </c>
      <c r="T5682" s="20" t="n">
        <v>106.7178697</v>
      </c>
      <c r="U5682" s="20" t="n">
        <v>66.96622722</v>
      </c>
      <c r="V5682" s="20" t="n">
        <v>146.46951218</v>
      </c>
      <c r="W5682" s="20" t="s">
        <v>11510</v>
      </c>
      <c r="X5682" s="35"/>
      <c r="Y5682" s="35" t="n">
        <v>0</v>
      </c>
      <c r="Z5682" s="35" t="n">
        <v>1</v>
      </c>
      <c r="AE5682" s="94" t="e">
        <f aca="false" t="array" ref="AE5682:AK5682">_xlfn.torow(_xlfn.unique(_xlfn._xlws.filter(cat_table[Subsector],$E5682=cat_table[Sector],"")))</f>
        <v>#NAME?</v>
      </c>
      <c r="AF5682" s="94" t="e">
        <v>#NAME?</v>
      </c>
      <c r="AG5682" s="94" t="e">
        <v>#NAME?</v>
      </c>
      <c r="AH5682" s="94" t="e">
        <v>#NAME?</v>
      </c>
      <c r="AI5682" s="94" t="e">
        <v>#NAME?</v>
      </c>
      <c r="AJ5682" s="94" t="e">
        <v>#NAME?</v>
      </c>
      <c r="AK5682" s="94" t="e">
        <v>#NAME?</v>
      </c>
      <c r="AO5682" s="94" t="e">
        <f aca="false" t="array" ref="AO5682:AT5682">_xlfn.torow(_xlfn.unique(_xlfn._xlws.filter(cat_table[Sub-subsector],($E5682=cat_table[Sector])*($F5682=cat_table[Subsector]),"")))</f>
        <v>#NAME?</v>
      </c>
      <c r="AP5682" s="94" t="e">
        <v>#NAME?</v>
      </c>
      <c r="AQ5682" s="94" t="e">
        <v>#NAME?</v>
      </c>
      <c r="AR5682" s="94" t="e">
        <v>#NAME?</v>
      </c>
      <c r="AS5682" s="94" t="e">
        <v>#NAME?</v>
      </c>
      <c r="AT5682" s="94" t="e">
        <v>#NAME?</v>
      </c>
    </row>
    <row r="5683" customFormat="false" ht="15" hidden="false" customHeight="true" outlineLevel="0" collapsed="false">
      <c r="A5683" s="20" t="s">
        <v>16734</v>
      </c>
      <c r="B5683" s="20" t="str">
        <f aca="false">INDEX(Table2[], MATCH(L5683, Location_ID!$D$2:$D$3098, 0), 1)</f>
        <v>9c5912e6-f460-44a6-b873-06f18fc25fc9</v>
      </c>
      <c r="C5683" s="20" t="s">
        <v>1585</v>
      </c>
      <c r="D5683" s="230" t="s">
        <v>354</v>
      </c>
      <c r="E5683" s="20" t="s">
        <v>7134</v>
      </c>
      <c r="F5683" s="20" t="s">
        <v>7135</v>
      </c>
      <c r="G5683" s="20" t="s">
        <v>7591</v>
      </c>
      <c r="H5683" s="20"/>
      <c r="I5683" s="20" t="s">
        <v>15917</v>
      </c>
      <c r="J5683" s="20" t="s">
        <v>15925</v>
      </c>
      <c r="K5683" s="20" t="s">
        <v>7109</v>
      </c>
      <c r="L5683" s="20" t="s">
        <v>4719</v>
      </c>
      <c r="M5683" s="20" t="s">
        <v>7116</v>
      </c>
      <c r="N5683" s="20" t="s">
        <v>15902</v>
      </c>
      <c r="O5683" s="20" t="s">
        <v>15925</v>
      </c>
      <c r="P5683" s="201" t="n">
        <v>43730</v>
      </c>
      <c r="Q5683" s="201" t="n">
        <v>43763</v>
      </c>
      <c r="R5683" s="20" t="n">
        <v>1</v>
      </c>
      <c r="S5683" s="20" t="s">
        <v>7130</v>
      </c>
      <c r="T5683" s="20" t="n">
        <v>374.968647</v>
      </c>
      <c r="U5683" s="20" t="n">
        <v>198.3613387</v>
      </c>
      <c r="V5683" s="20" t="n">
        <v>551.5759553</v>
      </c>
      <c r="W5683" s="20" t="s">
        <v>11510</v>
      </c>
      <c r="X5683" s="35"/>
      <c r="Y5683" s="35" t="n">
        <v>0</v>
      </c>
      <c r="Z5683" s="35" t="n">
        <v>1</v>
      </c>
      <c r="AE5683" s="94" t="e">
        <f aca="false" t="array" ref="AE5683:AK5683">_xlfn.torow(_xlfn.unique(_xlfn._xlws.filter(cat_table[Subsector],$E5683=cat_table[Sector],"")))</f>
        <v>#NAME?</v>
      </c>
      <c r="AF5683" s="94" t="e">
        <v>#NAME?</v>
      </c>
      <c r="AG5683" s="94" t="e">
        <v>#NAME?</v>
      </c>
      <c r="AH5683" s="94" t="e">
        <v>#NAME?</v>
      </c>
      <c r="AI5683" s="94" t="e">
        <v>#NAME?</v>
      </c>
      <c r="AJ5683" s="94" t="e">
        <v>#NAME?</v>
      </c>
      <c r="AK5683" s="94" t="e">
        <v>#NAME?</v>
      </c>
      <c r="AO5683" s="94" t="e">
        <f aca="false" t="array" ref="AO5683:AT5683">_xlfn.torow(_xlfn.unique(_xlfn._xlws.filter(cat_table[Sub-subsector],($E5683=cat_table[Sector])*($F5683=cat_table[Subsector]),"")))</f>
        <v>#NAME?</v>
      </c>
      <c r="AP5683" s="94" t="e">
        <v>#NAME?</v>
      </c>
      <c r="AQ5683" s="94" t="e">
        <v>#NAME?</v>
      </c>
      <c r="AR5683" s="94" t="e">
        <v>#NAME?</v>
      </c>
      <c r="AS5683" s="94" t="e">
        <v>#NAME?</v>
      </c>
      <c r="AT5683" s="94" t="e">
        <v>#NAME?</v>
      </c>
    </row>
    <row r="5684" customFormat="false" ht="15" hidden="false" customHeight="true" outlineLevel="0" collapsed="false">
      <c r="A5684" s="20" t="s">
        <v>16735</v>
      </c>
      <c r="B5684" s="20" t="str">
        <f aca="false">INDEX(Table2[], MATCH(L5684, Location_ID!$D$2:$D$3098, 0), 1)</f>
        <v>7ade7f14-42b7-4253-a4fb-db8b14a6d0d6</v>
      </c>
      <c r="C5684" s="20" t="s">
        <v>1585</v>
      </c>
      <c r="D5684" s="230" t="s">
        <v>354</v>
      </c>
      <c r="E5684" s="20" t="s">
        <v>7134</v>
      </c>
      <c r="F5684" s="20" t="s">
        <v>7135</v>
      </c>
      <c r="G5684" s="20" t="s">
        <v>7591</v>
      </c>
      <c r="H5684" s="20"/>
      <c r="I5684" s="20" t="s">
        <v>15917</v>
      </c>
      <c r="J5684" s="20" t="s">
        <v>15932</v>
      </c>
      <c r="K5684" s="20" t="s">
        <v>7109</v>
      </c>
      <c r="L5684" s="20" t="s">
        <v>4721</v>
      </c>
      <c r="M5684" s="20" t="s">
        <v>7116</v>
      </c>
      <c r="N5684" s="20" t="s">
        <v>15902</v>
      </c>
      <c r="O5684" s="20" t="s">
        <v>15932</v>
      </c>
      <c r="P5684" s="201" t="n">
        <v>43730</v>
      </c>
      <c r="Q5684" s="201" t="n">
        <v>43763</v>
      </c>
      <c r="R5684" s="20" t="n">
        <v>1</v>
      </c>
      <c r="S5684" s="20" t="s">
        <v>7130</v>
      </c>
      <c r="T5684" s="20" t="n">
        <v>112.9837182</v>
      </c>
      <c r="U5684" s="20" t="n">
        <v>71.5368863</v>
      </c>
      <c r="V5684" s="20" t="n">
        <v>154.4305501</v>
      </c>
      <c r="W5684" s="20" t="s">
        <v>11510</v>
      </c>
      <c r="X5684" s="35"/>
      <c r="Y5684" s="35" t="n">
        <v>0</v>
      </c>
      <c r="Z5684" s="35" t="n">
        <v>1</v>
      </c>
      <c r="AE5684" s="94" t="e">
        <f aca="false" t="array" ref="AE5684:AK5684">_xlfn.torow(_xlfn.unique(_xlfn._xlws.filter(cat_table[Subsector],$E5684=cat_table[Sector],"")))</f>
        <v>#NAME?</v>
      </c>
      <c r="AF5684" s="94" t="e">
        <v>#NAME?</v>
      </c>
      <c r="AG5684" s="94" t="e">
        <v>#NAME?</v>
      </c>
      <c r="AH5684" s="94" t="e">
        <v>#NAME?</v>
      </c>
      <c r="AI5684" s="94" t="e">
        <v>#NAME?</v>
      </c>
      <c r="AJ5684" s="94" t="e">
        <v>#NAME?</v>
      </c>
      <c r="AK5684" s="94" t="e">
        <v>#NAME?</v>
      </c>
      <c r="AO5684" s="94" t="e">
        <f aca="false" t="array" ref="AO5684:AT5684">_xlfn.torow(_xlfn.unique(_xlfn._xlws.filter(cat_table[Sub-subsector],($E5684=cat_table[Sector])*($F5684=cat_table[Subsector]),"")))</f>
        <v>#NAME?</v>
      </c>
      <c r="AP5684" s="94" t="e">
        <v>#NAME?</v>
      </c>
      <c r="AQ5684" s="94" t="e">
        <v>#NAME?</v>
      </c>
      <c r="AR5684" s="94" t="e">
        <v>#NAME?</v>
      </c>
      <c r="AS5684" s="94" t="e">
        <v>#NAME?</v>
      </c>
      <c r="AT5684" s="94" t="e">
        <v>#NAME?</v>
      </c>
    </row>
    <row r="5685" customFormat="false" ht="15" hidden="false" customHeight="true" outlineLevel="0" collapsed="false">
      <c r="A5685" s="20" t="s">
        <v>16736</v>
      </c>
      <c r="B5685" s="20" t="str">
        <f aca="false">INDEX(Table2[], MATCH(L5685, Location_ID!$D$2:$D$3098, 0), 1)</f>
        <v>e4c81970-2520-447c-84f6-f8ad127d2163</v>
      </c>
      <c r="C5685" s="20" t="s">
        <v>1585</v>
      </c>
      <c r="D5685" s="230" t="s">
        <v>354</v>
      </c>
      <c r="E5685" s="20" t="s">
        <v>7134</v>
      </c>
      <c r="F5685" s="20" t="s">
        <v>7135</v>
      </c>
      <c r="G5685" s="20" t="s">
        <v>7591</v>
      </c>
      <c r="H5685" s="20"/>
      <c r="I5685" s="20" t="s">
        <v>15917</v>
      </c>
      <c r="J5685" s="20" t="s">
        <v>15922</v>
      </c>
      <c r="K5685" s="20" t="s">
        <v>7109</v>
      </c>
      <c r="L5685" s="20" t="s">
        <v>4723</v>
      </c>
      <c r="M5685" s="20" t="s">
        <v>7116</v>
      </c>
      <c r="N5685" s="20" t="s">
        <v>15902</v>
      </c>
      <c r="O5685" s="20" t="s">
        <v>15922</v>
      </c>
      <c r="P5685" s="201" t="n">
        <v>43730</v>
      </c>
      <c r="Q5685" s="201" t="n">
        <v>43763</v>
      </c>
      <c r="R5685" s="20" t="n">
        <v>1</v>
      </c>
      <c r="S5685" s="20" t="s">
        <v>7130</v>
      </c>
      <c r="T5685" s="20" t="n">
        <v>149.9486334</v>
      </c>
      <c r="U5685" s="20" t="n">
        <v>57.1557117</v>
      </c>
      <c r="V5685" s="20" t="n">
        <v>242.7415551</v>
      </c>
      <c r="W5685" s="20" t="s">
        <v>11510</v>
      </c>
      <c r="X5685" s="35"/>
      <c r="Y5685" s="35" t="n">
        <v>0</v>
      </c>
      <c r="Z5685" s="35" t="n">
        <v>1</v>
      </c>
      <c r="AE5685" s="94" t="e">
        <f aca="false" t="array" ref="AE5685:AK5685">_xlfn.torow(_xlfn.unique(_xlfn._xlws.filter(cat_table[Subsector],$E5685=cat_table[Sector],"")))</f>
        <v>#NAME?</v>
      </c>
      <c r="AF5685" s="94" t="e">
        <v>#NAME?</v>
      </c>
      <c r="AG5685" s="94" t="e">
        <v>#NAME?</v>
      </c>
      <c r="AH5685" s="94" t="e">
        <v>#NAME?</v>
      </c>
      <c r="AI5685" s="94" t="e">
        <v>#NAME?</v>
      </c>
      <c r="AJ5685" s="94" t="e">
        <v>#NAME?</v>
      </c>
      <c r="AK5685" s="94" t="e">
        <v>#NAME?</v>
      </c>
      <c r="AO5685" s="94" t="e">
        <f aca="false" t="array" ref="AO5685:AT5685">_xlfn.torow(_xlfn.unique(_xlfn._xlws.filter(cat_table[Sub-subsector],($E5685=cat_table[Sector])*($F5685=cat_table[Subsector]),"")))</f>
        <v>#NAME?</v>
      </c>
      <c r="AP5685" s="94" t="e">
        <v>#NAME?</v>
      </c>
      <c r="AQ5685" s="94" t="e">
        <v>#NAME?</v>
      </c>
      <c r="AR5685" s="94" t="e">
        <v>#NAME?</v>
      </c>
      <c r="AS5685" s="94" t="e">
        <v>#NAME?</v>
      </c>
      <c r="AT5685" s="94" t="e">
        <v>#NAME?</v>
      </c>
    </row>
    <row r="5686" customFormat="false" ht="15" hidden="false" customHeight="true" outlineLevel="0" collapsed="false">
      <c r="A5686" s="20" t="s">
        <v>16737</v>
      </c>
      <c r="B5686" s="20" t="str">
        <f aca="false">INDEX(Table2[], MATCH(L5686, Location_ID!$D$2:$D$3098, 0), 1)</f>
        <v>03f04d73-0924-4b1e-a73d-37cb59518c66</v>
      </c>
      <c r="C5686" s="20" t="s">
        <v>1585</v>
      </c>
      <c r="D5686" s="230" t="s">
        <v>354</v>
      </c>
      <c r="E5686" s="20" t="s">
        <v>7134</v>
      </c>
      <c r="F5686" s="20" t="s">
        <v>7135</v>
      </c>
      <c r="G5686" s="20" t="s">
        <v>7591</v>
      </c>
      <c r="H5686" s="20"/>
      <c r="I5686" s="20" t="s">
        <v>15917</v>
      </c>
      <c r="J5686" s="20" t="s">
        <v>15932</v>
      </c>
      <c r="K5686" s="20" t="s">
        <v>7109</v>
      </c>
      <c r="L5686" s="20" t="s">
        <v>4725</v>
      </c>
      <c r="M5686" s="20" t="s">
        <v>7116</v>
      </c>
      <c r="N5686" s="20" t="s">
        <v>15902</v>
      </c>
      <c r="O5686" s="20" t="s">
        <v>15932</v>
      </c>
      <c r="P5686" s="201" t="n">
        <v>43730</v>
      </c>
      <c r="Q5686" s="201" t="n">
        <v>43763</v>
      </c>
      <c r="R5686" s="20" t="n">
        <v>1</v>
      </c>
      <c r="S5686" s="20" t="s">
        <v>7130</v>
      </c>
      <c r="T5686" s="20" t="n">
        <v>52.26135837</v>
      </c>
      <c r="U5686" s="20" t="n">
        <v>28.0505742</v>
      </c>
      <c r="V5686" s="20" t="n">
        <v>76.47214254</v>
      </c>
      <c r="W5686" s="20" t="s">
        <v>11510</v>
      </c>
      <c r="X5686" s="35"/>
      <c r="Y5686" s="35" t="n">
        <v>0</v>
      </c>
      <c r="Z5686" s="35" t="n">
        <v>1</v>
      </c>
      <c r="AE5686" s="94" t="e">
        <f aca="false" t="array" ref="AE5686:AK5686">_xlfn.torow(_xlfn.unique(_xlfn._xlws.filter(cat_table[Subsector],$E5686=cat_table[Sector],"")))</f>
        <v>#NAME?</v>
      </c>
      <c r="AF5686" s="94" t="e">
        <v>#NAME?</v>
      </c>
      <c r="AG5686" s="94" t="e">
        <v>#NAME?</v>
      </c>
      <c r="AH5686" s="94" t="e">
        <v>#NAME?</v>
      </c>
      <c r="AI5686" s="94" t="e">
        <v>#NAME?</v>
      </c>
      <c r="AJ5686" s="94" t="e">
        <v>#NAME?</v>
      </c>
      <c r="AK5686" s="94" t="e">
        <v>#NAME?</v>
      </c>
      <c r="AO5686" s="94" t="e">
        <f aca="false" t="array" ref="AO5686:AT5686">_xlfn.torow(_xlfn.unique(_xlfn._xlws.filter(cat_table[Sub-subsector],($E5686=cat_table[Sector])*($F5686=cat_table[Subsector]),"")))</f>
        <v>#NAME?</v>
      </c>
      <c r="AP5686" s="94" t="e">
        <v>#NAME?</v>
      </c>
      <c r="AQ5686" s="94" t="e">
        <v>#NAME?</v>
      </c>
      <c r="AR5686" s="94" t="e">
        <v>#NAME?</v>
      </c>
      <c r="AS5686" s="94" t="e">
        <v>#NAME?</v>
      </c>
      <c r="AT5686" s="94" t="e">
        <v>#NAME?</v>
      </c>
    </row>
    <row r="5687" customFormat="false" ht="15" hidden="false" customHeight="true" outlineLevel="0" collapsed="false">
      <c r="A5687" s="20" t="s">
        <v>16738</v>
      </c>
      <c r="B5687" s="20" t="str">
        <f aca="false">INDEX(Table2[], MATCH(L5687, Location_ID!$D$2:$D$3098, 0), 1)</f>
        <v>ab502e45-df0b-4f7c-80be-edff241d6350</v>
      </c>
      <c r="C5687" s="20" t="s">
        <v>1585</v>
      </c>
      <c r="D5687" s="230" t="s">
        <v>354</v>
      </c>
      <c r="E5687" s="20" t="s">
        <v>7134</v>
      </c>
      <c r="F5687" s="20" t="s">
        <v>7135</v>
      </c>
      <c r="G5687" s="20" t="s">
        <v>7591</v>
      </c>
      <c r="H5687" s="20"/>
      <c r="I5687" s="20" t="s">
        <v>15917</v>
      </c>
      <c r="J5687" s="20" t="s">
        <v>15927</v>
      </c>
      <c r="K5687" s="20" t="s">
        <v>7109</v>
      </c>
      <c r="L5687" s="20" t="s">
        <v>4727</v>
      </c>
      <c r="M5687" s="20" t="s">
        <v>7116</v>
      </c>
      <c r="N5687" s="20" t="s">
        <v>15902</v>
      </c>
      <c r="O5687" s="20" t="s">
        <v>15927</v>
      </c>
      <c r="P5687" s="201" t="n">
        <v>43730</v>
      </c>
      <c r="Q5687" s="201" t="n">
        <v>43763</v>
      </c>
      <c r="R5687" s="20" t="n">
        <v>1</v>
      </c>
      <c r="S5687" s="20" t="s">
        <v>7130</v>
      </c>
      <c r="T5687" s="20" t="n">
        <v>174.4368107</v>
      </c>
      <c r="U5687" s="20" t="n">
        <v>131.57904909</v>
      </c>
      <c r="V5687" s="20" t="n">
        <v>217.29457231</v>
      </c>
      <c r="W5687" s="20" t="s">
        <v>11510</v>
      </c>
      <c r="X5687" s="35"/>
      <c r="Y5687" s="35" t="n">
        <v>0</v>
      </c>
      <c r="Z5687" s="35" t="n">
        <v>1</v>
      </c>
      <c r="AE5687" s="94" t="e">
        <f aca="false" t="array" ref="AE5687:AK5687">_xlfn.torow(_xlfn.unique(_xlfn._xlws.filter(cat_table[Subsector],$E5687=cat_table[Sector],"")))</f>
        <v>#NAME?</v>
      </c>
      <c r="AF5687" s="94" t="e">
        <v>#NAME?</v>
      </c>
      <c r="AG5687" s="94" t="e">
        <v>#NAME?</v>
      </c>
      <c r="AH5687" s="94" t="e">
        <v>#NAME?</v>
      </c>
      <c r="AI5687" s="94" t="e">
        <v>#NAME?</v>
      </c>
      <c r="AJ5687" s="94" t="e">
        <v>#NAME?</v>
      </c>
      <c r="AK5687" s="94" t="e">
        <v>#NAME?</v>
      </c>
      <c r="AO5687" s="94" t="e">
        <f aca="false" t="array" ref="AO5687:AT5687">_xlfn.torow(_xlfn.unique(_xlfn._xlws.filter(cat_table[Sub-subsector],($E5687=cat_table[Sector])*($F5687=cat_table[Subsector]),"")))</f>
        <v>#NAME?</v>
      </c>
      <c r="AP5687" s="94" t="e">
        <v>#NAME?</v>
      </c>
      <c r="AQ5687" s="94" t="e">
        <v>#NAME?</v>
      </c>
      <c r="AR5687" s="94" t="e">
        <v>#NAME?</v>
      </c>
      <c r="AS5687" s="94" t="e">
        <v>#NAME?</v>
      </c>
      <c r="AT5687" s="94" t="e">
        <v>#NAME?</v>
      </c>
    </row>
    <row r="5688" customFormat="false" ht="15" hidden="false" customHeight="true" outlineLevel="0" collapsed="false">
      <c r="A5688" s="20" t="s">
        <v>16739</v>
      </c>
      <c r="B5688" s="20" t="str">
        <f aca="false">INDEX(Table2[], MATCH(L5688, Location_ID!$D$2:$D$3098, 0), 1)</f>
        <v>cdff0a21-c15b-415e-8e6a-1275d4efbba2</v>
      </c>
      <c r="C5688" s="20" t="s">
        <v>1585</v>
      </c>
      <c r="D5688" s="230" t="s">
        <v>354</v>
      </c>
      <c r="E5688" s="20" t="s">
        <v>7134</v>
      </c>
      <c r="F5688" s="20" t="s">
        <v>7135</v>
      </c>
      <c r="G5688" s="20" t="s">
        <v>7591</v>
      </c>
      <c r="H5688" s="20"/>
      <c r="I5688" s="20" t="s">
        <v>15917</v>
      </c>
      <c r="J5688" s="20" t="s">
        <v>15918</v>
      </c>
      <c r="K5688" s="20" t="s">
        <v>7109</v>
      </c>
      <c r="L5688" s="20" t="s">
        <v>4729</v>
      </c>
      <c r="M5688" s="20" t="s">
        <v>7116</v>
      </c>
      <c r="N5688" s="20" t="s">
        <v>15902</v>
      </c>
      <c r="O5688" s="20" t="s">
        <v>15918</v>
      </c>
      <c r="P5688" s="201" t="n">
        <v>43730</v>
      </c>
      <c r="Q5688" s="201" t="n">
        <v>43763</v>
      </c>
      <c r="R5688" s="20" t="n">
        <v>1</v>
      </c>
      <c r="S5688" s="20" t="s">
        <v>7130</v>
      </c>
      <c r="T5688" s="20" t="n">
        <v>28.58850776</v>
      </c>
      <c r="U5688" s="20" t="n">
        <v>18.11534482</v>
      </c>
      <c r="V5688" s="20" t="n">
        <v>39.0616707</v>
      </c>
      <c r="W5688" s="20" t="s">
        <v>11510</v>
      </c>
      <c r="X5688" s="35"/>
      <c r="Y5688" s="35" t="n">
        <v>0</v>
      </c>
      <c r="Z5688" s="35" t="n">
        <v>1</v>
      </c>
      <c r="AE5688" s="94" t="e">
        <f aca="false" t="array" ref="AE5688:AK5688">_xlfn.torow(_xlfn.unique(_xlfn._xlws.filter(cat_table[Subsector],$E5688=cat_table[Sector],"")))</f>
        <v>#NAME?</v>
      </c>
      <c r="AF5688" s="94" t="e">
        <v>#NAME?</v>
      </c>
      <c r="AG5688" s="94" t="e">
        <v>#NAME?</v>
      </c>
      <c r="AH5688" s="94" t="e">
        <v>#NAME?</v>
      </c>
      <c r="AI5688" s="94" t="e">
        <v>#NAME?</v>
      </c>
      <c r="AJ5688" s="94" t="e">
        <v>#NAME?</v>
      </c>
      <c r="AK5688" s="94" t="e">
        <v>#NAME?</v>
      </c>
      <c r="AO5688" s="94" t="e">
        <f aca="false" t="array" ref="AO5688:AT5688">_xlfn.torow(_xlfn.unique(_xlfn._xlws.filter(cat_table[Sub-subsector],($E5688=cat_table[Sector])*($F5688=cat_table[Subsector]),"")))</f>
        <v>#NAME?</v>
      </c>
      <c r="AP5688" s="94" t="e">
        <v>#NAME?</v>
      </c>
      <c r="AQ5688" s="94" t="e">
        <v>#NAME?</v>
      </c>
      <c r="AR5688" s="94" t="e">
        <v>#NAME?</v>
      </c>
      <c r="AS5688" s="94" t="e">
        <v>#NAME?</v>
      </c>
      <c r="AT5688" s="94" t="e">
        <v>#NAME?</v>
      </c>
    </row>
    <row r="5689" customFormat="false" ht="15" hidden="false" customHeight="true" outlineLevel="0" collapsed="false">
      <c r="A5689" s="20" t="s">
        <v>16740</v>
      </c>
      <c r="B5689" s="20" t="str">
        <f aca="false">INDEX(Table2[], MATCH(L5689, Location_ID!$D$2:$D$3098, 0), 1)</f>
        <v>864f08d2-380d-42d6-b6fe-d602d9b5c43e</v>
      </c>
      <c r="C5689" s="20" t="s">
        <v>1585</v>
      </c>
      <c r="D5689" s="230" t="s">
        <v>354</v>
      </c>
      <c r="E5689" s="20" t="s">
        <v>7134</v>
      </c>
      <c r="F5689" s="20" t="s">
        <v>7135</v>
      </c>
      <c r="G5689" s="20" t="s">
        <v>7591</v>
      </c>
      <c r="H5689" s="20"/>
      <c r="I5689" s="20" t="s">
        <v>15917</v>
      </c>
      <c r="J5689" s="20" t="s">
        <v>15932</v>
      </c>
      <c r="K5689" s="20" t="s">
        <v>7109</v>
      </c>
      <c r="L5689" s="20" t="s">
        <v>4731</v>
      </c>
      <c r="M5689" s="20" t="s">
        <v>7116</v>
      </c>
      <c r="N5689" s="20" t="s">
        <v>15902</v>
      </c>
      <c r="O5689" s="20" t="s">
        <v>15932</v>
      </c>
      <c r="P5689" s="201" t="n">
        <v>43730</v>
      </c>
      <c r="Q5689" s="201" t="n">
        <v>43763</v>
      </c>
      <c r="R5689" s="20" t="n">
        <v>1</v>
      </c>
      <c r="S5689" s="20" t="s">
        <v>7130</v>
      </c>
      <c r="T5689" s="20" t="n">
        <v>51.26700054</v>
      </c>
      <c r="U5689" s="20" t="n">
        <v>43.018554699</v>
      </c>
      <c r="V5689" s="20" t="n">
        <v>59.515446381</v>
      </c>
      <c r="W5689" s="20" t="s">
        <v>11510</v>
      </c>
      <c r="X5689" s="35"/>
      <c r="Y5689" s="35" t="n">
        <v>0</v>
      </c>
      <c r="Z5689" s="35" t="n">
        <v>1</v>
      </c>
      <c r="AE5689" s="94" t="e">
        <f aca="false" t="array" ref="AE5689:AK5689">_xlfn.torow(_xlfn.unique(_xlfn._xlws.filter(cat_table[Subsector],$E5689=cat_table[Sector],"")))</f>
        <v>#NAME?</v>
      </c>
      <c r="AF5689" s="94" t="e">
        <v>#NAME?</v>
      </c>
      <c r="AG5689" s="94" t="e">
        <v>#NAME?</v>
      </c>
      <c r="AH5689" s="94" t="e">
        <v>#NAME?</v>
      </c>
      <c r="AI5689" s="94" t="e">
        <v>#NAME?</v>
      </c>
      <c r="AJ5689" s="94" t="e">
        <v>#NAME?</v>
      </c>
      <c r="AK5689" s="94" t="e">
        <v>#NAME?</v>
      </c>
      <c r="AO5689" s="94" t="e">
        <f aca="false" t="array" ref="AO5689:AT5689">_xlfn.torow(_xlfn.unique(_xlfn._xlws.filter(cat_table[Sub-subsector],($E5689=cat_table[Sector])*($F5689=cat_table[Subsector]),"")))</f>
        <v>#NAME?</v>
      </c>
      <c r="AP5689" s="94" t="e">
        <v>#NAME?</v>
      </c>
      <c r="AQ5689" s="94" t="e">
        <v>#NAME?</v>
      </c>
      <c r="AR5689" s="94" t="e">
        <v>#NAME?</v>
      </c>
      <c r="AS5689" s="94" t="e">
        <v>#NAME?</v>
      </c>
      <c r="AT5689" s="94" t="e">
        <v>#NAME?</v>
      </c>
    </row>
    <row r="5690" customFormat="false" ht="15" hidden="false" customHeight="true" outlineLevel="0" collapsed="false">
      <c r="A5690" s="20" t="s">
        <v>16741</v>
      </c>
      <c r="B5690" s="20" t="str">
        <f aca="false">INDEX(Table2[], MATCH(L5690, Location_ID!$D$2:$D$3098, 0), 1)</f>
        <v>40135605-3b5d-4e11-ba40-3ef6ba8d0922</v>
      </c>
      <c r="C5690" s="20" t="s">
        <v>1585</v>
      </c>
      <c r="D5690" s="230" t="s">
        <v>354</v>
      </c>
      <c r="E5690" s="20" t="s">
        <v>7134</v>
      </c>
      <c r="F5690" s="20" t="s">
        <v>7135</v>
      </c>
      <c r="G5690" s="20" t="s">
        <v>7591</v>
      </c>
      <c r="H5690" s="20"/>
      <c r="I5690" s="20" t="s">
        <v>15917</v>
      </c>
      <c r="J5690" s="20" t="s">
        <v>15922</v>
      </c>
      <c r="K5690" s="20" t="s">
        <v>7109</v>
      </c>
      <c r="L5690" s="20" t="s">
        <v>4733</v>
      </c>
      <c r="M5690" s="20" t="s">
        <v>7116</v>
      </c>
      <c r="N5690" s="20" t="s">
        <v>15902</v>
      </c>
      <c r="O5690" s="20" t="s">
        <v>15922</v>
      </c>
      <c r="P5690" s="201" t="n">
        <v>43730</v>
      </c>
      <c r="Q5690" s="201" t="n">
        <v>43763</v>
      </c>
      <c r="R5690" s="20" t="n">
        <v>1</v>
      </c>
      <c r="S5690" s="20" t="s">
        <v>7130</v>
      </c>
      <c r="T5690" s="20" t="n">
        <v>33.03792295</v>
      </c>
      <c r="U5690" s="20" t="n">
        <v>26.082771421</v>
      </c>
      <c r="V5690" s="20" t="n">
        <v>39.993074479</v>
      </c>
      <c r="W5690" s="20" t="s">
        <v>11510</v>
      </c>
      <c r="X5690" s="35"/>
      <c r="Y5690" s="35" t="n">
        <v>0</v>
      </c>
      <c r="Z5690" s="35" t="n">
        <v>1</v>
      </c>
      <c r="AE5690" s="94" t="e">
        <f aca="false" t="array" ref="AE5690:AK5690">_xlfn.torow(_xlfn.unique(_xlfn._xlws.filter(cat_table[Subsector],$E5690=cat_table[Sector],"")))</f>
        <v>#NAME?</v>
      </c>
      <c r="AF5690" s="94" t="e">
        <v>#NAME?</v>
      </c>
      <c r="AG5690" s="94" t="e">
        <v>#NAME?</v>
      </c>
      <c r="AH5690" s="94" t="e">
        <v>#NAME?</v>
      </c>
      <c r="AI5690" s="94" t="e">
        <v>#NAME?</v>
      </c>
      <c r="AJ5690" s="94" t="e">
        <v>#NAME?</v>
      </c>
      <c r="AK5690" s="94" t="e">
        <v>#NAME?</v>
      </c>
      <c r="AO5690" s="94" t="e">
        <f aca="false" t="array" ref="AO5690:AT5690">_xlfn.torow(_xlfn.unique(_xlfn._xlws.filter(cat_table[Sub-subsector],($E5690=cat_table[Sector])*($F5690=cat_table[Subsector]),"")))</f>
        <v>#NAME?</v>
      </c>
      <c r="AP5690" s="94" t="e">
        <v>#NAME?</v>
      </c>
      <c r="AQ5690" s="94" t="e">
        <v>#NAME?</v>
      </c>
      <c r="AR5690" s="94" t="e">
        <v>#NAME?</v>
      </c>
      <c r="AS5690" s="94" t="e">
        <v>#NAME?</v>
      </c>
      <c r="AT5690" s="94" t="e">
        <v>#NAME?</v>
      </c>
    </row>
    <row r="5691" customFormat="false" ht="15" hidden="false" customHeight="true" outlineLevel="0" collapsed="false">
      <c r="A5691" s="20" t="s">
        <v>16742</v>
      </c>
      <c r="B5691" s="20" t="str">
        <f aca="false">INDEX(Table2[], MATCH(L5691, Location_ID!$D$2:$D$3098, 0), 1)</f>
        <v>7a39a2d3-5e11-41bb-8e2b-9f76b855168f</v>
      </c>
      <c r="C5691" s="20" t="s">
        <v>1585</v>
      </c>
      <c r="D5691" s="230" t="s">
        <v>354</v>
      </c>
      <c r="E5691" s="20" t="s">
        <v>7134</v>
      </c>
      <c r="F5691" s="20" t="s">
        <v>7135</v>
      </c>
      <c r="G5691" s="20" t="s">
        <v>7591</v>
      </c>
      <c r="H5691" s="20"/>
      <c r="I5691" s="20" t="s">
        <v>15917</v>
      </c>
      <c r="J5691" s="20" t="s">
        <v>15927</v>
      </c>
      <c r="K5691" s="20" t="s">
        <v>7109</v>
      </c>
      <c r="L5691" s="20" t="s">
        <v>4735</v>
      </c>
      <c r="M5691" s="20" t="s">
        <v>7116</v>
      </c>
      <c r="N5691" s="20" t="s">
        <v>15902</v>
      </c>
      <c r="O5691" s="20" t="s">
        <v>15927</v>
      </c>
      <c r="P5691" s="201" t="n">
        <v>43730</v>
      </c>
      <c r="Q5691" s="201" t="n">
        <v>43763</v>
      </c>
      <c r="R5691" s="20" t="n">
        <v>1</v>
      </c>
      <c r="S5691" s="20" t="s">
        <v>7130</v>
      </c>
      <c r="T5691" s="20" t="n">
        <v>217.0152863</v>
      </c>
      <c r="U5691" s="20" t="n">
        <v>118.56644068</v>
      </c>
      <c r="V5691" s="20" t="n">
        <v>315.46413192</v>
      </c>
      <c r="W5691" s="20" t="s">
        <v>11510</v>
      </c>
      <c r="X5691" s="35"/>
      <c r="Y5691" s="35" t="n">
        <v>0</v>
      </c>
      <c r="Z5691" s="35" t="n">
        <v>1</v>
      </c>
      <c r="AE5691" s="94" t="e">
        <f aca="false" t="array" ref="AE5691:AK5691">_xlfn.torow(_xlfn.unique(_xlfn._xlws.filter(cat_table[Subsector],$E5691=cat_table[Sector],"")))</f>
        <v>#NAME?</v>
      </c>
      <c r="AF5691" s="94" t="e">
        <v>#NAME?</v>
      </c>
      <c r="AG5691" s="94" t="e">
        <v>#NAME?</v>
      </c>
      <c r="AH5691" s="94" t="e">
        <v>#NAME?</v>
      </c>
      <c r="AI5691" s="94" t="e">
        <v>#NAME?</v>
      </c>
      <c r="AJ5691" s="94" t="e">
        <v>#NAME?</v>
      </c>
      <c r="AK5691" s="94" t="e">
        <v>#NAME?</v>
      </c>
      <c r="AO5691" s="94" t="e">
        <f aca="false" t="array" ref="AO5691:AT5691">_xlfn.torow(_xlfn.unique(_xlfn._xlws.filter(cat_table[Sub-subsector],($E5691=cat_table[Sector])*($F5691=cat_table[Subsector]),"")))</f>
        <v>#NAME?</v>
      </c>
      <c r="AP5691" s="94" t="e">
        <v>#NAME?</v>
      </c>
      <c r="AQ5691" s="94" t="e">
        <v>#NAME?</v>
      </c>
      <c r="AR5691" s="94" t="e">
        <v>#NAME?</v>
      </c>
      <c r="AS5691" s="94" t="e">
        <v>#NAME?</v>
      </c>
      <c r="AT5691" s="94" t="e">
        <v>#NAME?</v>
      </c>
    </row>
    <row r="5692" customFormat="false" ht="15" hidden="false" customHeight="true" outlineLevel="0" collapsed="false">
      <c r="A5692" s="20" t="s">
        <v>16743</v>
      </c>
      <c r="B5692" s="20" t="str">
        <f aca="false">INDEX(Table2[], MATCH(L5692, Location_ID!$D$2:$D$3098, 0), 1)</f>
        <v>bad94cf6-abf5-4f0f-9d01-e15ccb908c1c</v>
      </c>
      <c r="C5692" s="20" t="s">
        <v>1585</v>
      </c>
      <c r="D5692" s="230" t="s">
        <v>354</v>
      </c>
      <c r="E5692" s="20" t="s">
        <v>7134</v>
      </c>
      <c r="F5692" s="20" t="s">
        <v>7135</v>
      </c>
      <c r="G5692" s="20" t="s">
        <v>7591</v>
      </c>
      <c r="H5692" s="20"/>
      <c r="I5692" s="20" t="s">
        <v>15917</v>
      </c>
      <c r="J5692" s="20" t="s">
        <v>15932</v>
      </c>
      <c r="K5692" s="20" t="s">
        <v>7109</v>
      </c>
      <c r="L5692" s="20" t="s">
        <v>4737</v>
      </c>
      <c r="M5692" s="20" t="s">
        <v>7116</v>
      </c>
      <c r="N5692" s="20" t="s">
        <v>15902</v>
      </c>
      <c r="O5692" s="20" t="s">
        <v>15932</v>
      </c>
      <c r="P5692" s="201" t="n">
        <v>43730</v>
      </c>
      <c r="Q5692" s="201" t="n">
        <v>43763</v>
      </c>
      <c r="R5692" s="20" t="n">
        <v>1</v>
      </c>
      <c r="S5692" s="20" t="s">
        <v>7130</v>
      </c>
      <c r="T5692" s="20" t="n">
        <v>59.78488772</v>
      </c>
      <c r="U5692" s="20" t="n">
        <v>47.10698056</v>
      </c>
      <c r="V5692" s="20" t="n">
        <v>72.46279488</v>
      </c>
      <c r="W5692" s="20" t="s">
        <v>11510</v>
      </c>
      <c r="X5692" s="35"/>
      <c r="Y5692" s="35" t="n">
        <v>0</v>
      </c>
      <c r="Z5692" s="35" t="n">
        <v>1</v>
      </c>
      <c r="AE5692" s="94" t="e">
        <f aca="false" t="array" ref="AE5692:AK5692">_xlfn.torow(_xlfn.unique(_xlfn._xlws.filter(cat_table[Subsector],$E5692=cat_table[Sector],"")))</f>
        <v>#NAME?</v>
      </c>
      <c r="AF5692" s="94" t="e">
        <v>#NAME?</v>
      </c>
      <c r="AG5692" s="94" t="e">
        <v>#NAME?</v>
      </c>
      <c r="AH5692" s="94" t="e">
        <v>#NAME?</v>
      </c>
      <c r="AI5692" s="94" t="e">
        <v>#NAME?</v>
      </c>
      <c r="AJ5692" s="94" t="e">
        <v>#NAME?</v>
      </c>
      <c r="AK5692" s="94" t="e">
        <v>#NAME?</v>
      </c>
      <c r="AO5692" s="94" t="e">
        <f aca="false" t="array" ref="AO5692:AT5692">_xlfn.torow(_xlfn.unique(_xlfn._xlws.filter(cat_table[Sub-subsector],($E5692=cat_table[Sector])*($F5692=cat_table[Subsector]),"")))</f>
        <v>#NAME?</v>
      </c>
      <c r="AP5692" s="94" t="e">
        <v>#NAME?</v>
      </c>
      <c r="AQ5692" s="94" t="e">
        <v>#NAME?</v>
      </c>
      <c r="AR5692" s="94" t="e">
        <v>#NAME?</v>
      </c>
      <c r="AS5692" s="94" t="e">
        <v>#NAME?</v>
      </c>
      <c r="AT5692" s="94" t="e">
        <v>#NAME?</v>
      </c>
    </row>
    <row r="5693" customFormat="false" ht="15" hidden="false" customHeight="true" outlineLevel="0" collapsed="false">
      <c r="A5693" s="20" t="s">
        <v>16744</v>
      </c>
      <c r="B5693" s="20" t="str">
        <f aca="false">INDEX(Table2[], MATCH(L5693, Location_ID!$D$2:$D$3098, 0), 1)</f>
        <v>ed3d063d-dc91-4532-991f-bc54ad01f51a</v>
      </c>
      <c r="C5693" s="20" t="s">
        <v>1585</v>
      </c>
      <c r="D5693" s="230" t="s">
        <v>354</v>
      </c>
      <c r="E5693" s="20" t="s">
        <v>7134</v>
      </c>
      <c r="F5693" s="20" t="s">
        <v>7135</v>
      </c>
      <c r="G5693" s="20" t="s">
        <v>7591</v>
      </c>
      <c r="H5693" s="20"/>
      <c r="I5693" s="20" t="s">
        <v>15917</v>
      </c>
      <c r="J5693" s="20" t="s">
        <v>15918</v>
      </c>
      <c r="K5693" s="20" t="s">
        <v>7109</v>
      </c>
      <c r="L5693" s="20" t="s">
        <v>4739</v>
      </c>
      <c r="M5693" s="20" t="s">
        <v>7116</v>
      </c>
      <c r="N5693" s="20" t="s">
        <v>15902</v>
      </c>
      <c r="O5693" s="20" t="s">
        <v>15918</v>
      </c>
      <c r="P5693" s="201" t="n">
        <v>43730</v>
      </c>
      <c r="Q5693" s="201" t="n">
        <v>43763</v>
      </c>
      <c r="R5693" s="20" t="n">
        <v>1</v>
      </c>
      <c r="S5693" s="20" t="s">
        <v>7130</v>
      </c>
      <c r="T5693" s="20" t="n">
        <v>48.59703324</v>
      </c>
      <c r="U5693" s="20" t="n">
        <v>25.59789932</v>
      </c>
      <c r="V5693" s="20" t="n">
        <v>71.59616716</v>
      </c>
      <c r="W5693" s="20" t="s">
        <v>11510</v>
      </c>
      <c r="X5693" s="35"/>
      <c r="Y5693" s="35" t="n">
        <v>0</v>
      </c>
      <c r="Z5693" s="35" t="n">
        <v>1</v>
      </c>
      <c r="AE5693" s="94" t="e">
        <f aca="false" t="array" ref="AE5693:AK5693">_xlfn.torow(_xlfn.unique(_xlfn._xlws.filter(cat_table[Subsector],$E5693=cat_table[Sector],"")))</f>
        <v>#NAME?</v>
      </c>
      <c r="AF5693" s="94" t="e">
        <v>#NAME?</v>
      </c>
      <c r="AG5693" s="94" t="e">
        <v>#NAME?</v>
      </c>
      <c r="AH5693" s="94" t="e">
        <v>#NAME?</v>
      </c>
      <c r="AI5693" s="94" t="e">
        <v>#NAME?</v>
      </c>
      <c r="AJ5693" s="94" t="e">
        <v>#NAME?</v>
      </c>
      <c r="AK5693" s="94" t="e">
        <v>#NAME?</v>
      </c>
      <c r="AO5693" s="94" t="e">
        <f aca="false" t="array" ref="AO5693:AT5693">_xlfn.torow(_xlfn.unique(_xlfn._xlws.filter(cat_table[Sub-subsector],($E5693=cat_table[Sector])*($F5693=cat_table[Subsector]),"")))</f>
        <v>#NAME?</v>
      </c>
      <c r="AP5693" s="94" t="e">
        <v>#NAME?</v>
      </c>
      <c r="AQ5693" s="94" t="e">
        <v>#NAME?</v>
      </c>
      <c r="AR5693" s="94" t="e">
        <v>#NAME?</v>
      </c>
      <c r="AS5693" s="94" t="e">
        <v>#NAME?</v>
      </c>
      <c r="AT5693" s="94" t="e">
        <v>#NAME?</v>
      </c>
    </row>
    <row r="5694" customFormat="false" ht="15" hidden="false" customHeight="true" outlineLevel="0" collapsed="false">
      <c r="A5694" s="20" t="s">
        <v>16745</v>
      </c>
      <c r="B5694" s="20" t="str">
        <f aca="false">INDEX(Table2[], MATCH(L5694, Location_ID!$D$2:$D$3098, 0), 1)</f>
        <v>9a0fd787-433f-4a85-b85c-b0e670876c07</v>
      </c>
      <c r="C5694" s="20" t="s">
        <v>1585</v>
      </c>
      <c r="D5694" s="230" t="s">
        <v>354</v>
      </c>
      <c r="E5694" s="20" t="s">
        <v>7134</v>
      </c>
      <c r="F5694" s="20" t="s">
        <v>7135</v>
      </c>
      <c r="G5694" s="20" t="s">
        <v>7591</v>
      </c>
      <c r="H5694" s="20"/>
      <c r="I5694" s="20" t="s">
        <v>15917</v>
      </c>
      <c r="J5694" s="20" t="s">
        <v>15932</v>
      </c>
      <c r="K5694" s="20" t="s">
        <v>7109</v>
      </c>
      <c r="L5694" s="20" t="s">
        <v>4741</v>
      </c>
      <c r="M5694" s="20" t="s">
        <v>7116</v>
      </c>
      <c r="N5694" s="20" t="s">
        <v>15902</v>
      </c>
      <c r="O5694" s="20" t="s">
        <v>15932</v>
      </c>
      <c r="P5694" s="201" t="n">
        <v>43730</v>
      </c>
      <c r="Q5694" s="201" t="n">
        <v>43763</v>
      </c>
      <c r="R5694" s="20" t="n">
        <v>1</v>
      </c>
      <c r="S5694" s="20" t="s">
        <v>7130</v>
      </c>
      <c r="T5694" s="20" t="n">
        <v>36.15242064</v>
      </c>
      <c r="U5694" s="20" t="n">
        <v>28.490633864</v>
      </c>
      <c r="V5694" s="20" t="n">
        <v>43.814207416</v>
      </c>
      <c r="W5694" s="20" t="s">
        <v>11510</v>
      </c>
      <c r="X5694" s="35"/>
      <c r="Y5694" s="35" t="n">
        <v>0</v>
      </c>
      <c r="Z5694" s="35" t="n">
        <v>1</v>
      </c>
      <c r="AE5694" s="94" t="e">
        <f aca="false" t="array" ref="AE5694:AK5694">_xlfn.torow(_xlfn.unique(_xlfn._xlws.filter(cat_table[Subsector],$E5694=cat_table[Sector],"")))</f>
        <v>#NAME?</v>
      </c>
      <c r="AF5694" s="94" t="e">
        <v>#NAME?</v>
      </c>
      <c r="AG5694" s="94" t="e">
        <v>#NAME?</v>
      </c>
      <c r="AH5694" s="94" t="e">
        <v>#NAME?</v>
      </c>
      <c r="AI5694" s="94" t="e">
        <v>#NAME?</v>
      </c>
      <c r="AJ5694" s="94" t="e">
        <v>#NAME?</v>
      </c>
      <c r="AK5694" s="94" t="e">
        <v>#NAME?</v>
      </c>
      <c r="AO5694" s="94" t="e">
        <f aca="false" t="array" ref="AO5694:AT5694">_xlfn.torow(_xlfn.unique(_xlfn._xlws.filter(cat_table[Sub-subsector],($E5694=cat_table[Sector])*($F5694=cat_table[Subsector]),"")))</f>
        <v>#NAME?</v>
      </c>
      <c r="AP5694" s="94" t="e">
        <v>#NAME?</v>
      </c>
      <c r="AQ5694" s="94" t="e">
        <v>#NAME?</v>
      </c>
      <c r="AR5694" s="94" t="e">
        <v>#NAME?</v>
      </c>
      <c r="AS5694" s="94" t="e">
        <v>#NAME?</v>
      </c>
      <c r="AT5694" s="94" t="e">
        <v>#NAME?</v>
      </c>
    </row>
    <row r="5695" customFormat="false" ht="15" hidden="false" customHeight="true" outlineLevel="0" collapsed="false">
      <c r="A5695" s="20" t="s">
        <v>16746</v>
      </c>
      <c r="B5695" s="20" t="str">
        <f aca="false">INDEX(Table2[], MATCH(L5695, Location_ID!$D$2:$D$3098, 0), 1)</f>
        <v>0d717c86-1de1-4c5b-af08-037f619b9e0e</v>
      </c>
      <c r="C5695" s="20" t="s">
        <v>1585</v>
      </c>
      <c r="D5695" s="230" t="s">
        <v>354</v>
      </c>
      <c r="E5695" s="20" t="s">
        <v>7134</v>
      </c>
      <c r="F5695" s="20" t="s">
        <v>7135</v>
      </c>
      <c r="G5695" s="20" t="s">
        <v>7591</v>
      </c>
      <c r="H5695" s="20"/>
      <c r="I5695" s="20" t="s">
        <v>15917</v>
      </c>
      <c r="J5695" s="20" t="s">
        <v>15918</v>
      </c>
      <c r="K5695" s="20" t="s">
        <v>7109</v>
      </c>
      <c r="L5695" s="20" t="s">
        <v>4743</v>
      </c>
      <c r="M5695" s="20" t="s">
        <v>7116</v>
      </c>
      <c r="N5695" s="20" t="s">
        <v>15902</v>
      </c>
      <c r="O5695" s="20" t="s">
        <v>15918</v>
      </c>
      <c r="P5695" s="201" t="n">
        <v>43730</v>
      </c>
      <c r="Q5695" s="201" t="n">
        <v>43763</v>
      </c>
      <c r="R5695" s="20" t="n">
        <v>1</v>
      </c>
      <c r="S5695" s="20" t="s">
        <v>7130</v>
      </c>
      <c r="T5695" s="20" t="n">
        <v>100.5960939</v>
      </c>
      <c r="U5695" s="20" t="n">
        <v>75.05100569</v>
      </c>
      <c r="V5695" s="20" t="n">
        <v>126.14118211</v>
      </c>
      <c r="W5695" s="20" t="s">
        <v>11510</v>
      </c>
      <c r="X5695" s="35"/>
      <c r="Y5695" s="35" t="n">
        <v>0</v>
      </c>
      <c r="Z5695" s="35" t="n">
        <v>1</v>
      </c>
      <c r="AE5695" s="94" t="e">
        <f aca="false" t="array" ref="AE5695:AK5695">_xlfn.torow(_xlfn.unique(_xlfn._xlws.filter(cat_table[Subsector],$E5695=cat_table[Sector],"")))</f>
        <v>#NAME?</v>
      </c>
      <c r="AF5695" s="94" t="e">
        <v>#NAME?</v>
      </c>
      <c r="AG5695" s="94" t="e">
        <v>#NAME?</v>
      </c>
      <c r="AH5695" s="94" t="e">
        <v>#NAME?</v>
      </c>
      <c r="AI5695" s="94" t="e">
        <v>#NAME?</v>
      </c>
      <c r="AJ5695" s="94" t="e">
        <v>#NAME?</v>
      </c>
      <c r="AK5695" s="94" t="e">
        <v>#NAME?</v>
      </c>
      <c r="AO5695" s="94" t="e">
        <f aca="false" t="array" ref="AO5695:AT5695">_xlfn.torow(_xlfn.unique(_xlfn._xlws.filter(cat_table[Sub-subsector],($E5695=cat_table[Sector])*($F5695=cat_table[Subsector]),"")))</f>
        <v>#NAME?</v>
      </c>
      <c r="AP5695" s="94" t="e">
        <v>#NAME?</v>
      </c>
      <c r="AQ5695" s="94" t="e">
        <v>#NAME?</v>
      </c>
      <c r="AR5695" s="94" t="e">
        <v>#NAME?</v>
      </c>
      <c r="AS5695" s="94" t="e">
        <v>#NAME?</v>
      </c>
      <c r="AT5695" s="94" t="e">
        <v>#NAME?</v>
      </c>
    </row>
    <row r="5696" customFormat="false" ht="15" hidden="false" customHeight="true" outlineLevel="0" collapsed="false">
      <c r="A5696" s="20" t="s">
        <v>16747</v>
      </c>
      <c r="B5696" s="20" t="str">
        <f aca="false">INDEX(Table2[], MATCH(L5696, Location_ID!$D$2:$D$3098, 0), 1)</f>
        <v>6a918745-2d41-49bd-b425-0730840f23e5</v>
      </c>
      <c r="C5696" s="20" t="s">
        <v>1585</v>
      </c>
      <c r="D5696" s="230" t="s">
        <v>354</v>
      </c>
      <c r="E5696" s="20" t="s">
        <v>7134</v>
      </c>
      <c r="F5696" s="20" t="s">
        <v>7135</v>
      </c>
      <c r="G5696" s="20" t="s">
        <v>7591</v>
      </c>
      <c r="H5696" s="20"/>
      <c r="I5696" s="20" t="s">
        <v>15917</v>
      </c>
      <c r="J5696" s="20" t="s">
        <v>15932</v>
      </c>
      <c r="K5696" s="20" t="s">
        <v>7109</v>
      </c>
      <c r="L5696" s="20" t="s">
        <v>4745</v>
      </c>
      <c r="M5696" s="20" t="s">
        <v>7116</v>
      </c>
      <c r="N5696" s="20" t="s">
        <v>15902</v>
      </c>
      <c r="O5696" s="20" t="s">
        <v>15932</v>
      </c>
      <c r="P5696" s="201" t="n">
        <v>43730</v>
      </c>
      <c r="Q5696" s="201" t="n">
        <v>43763</v>
      </c>
      <c r="R5696" s="20" t="n">
        <v>1</v>
      </c>
      <c r="S5696" s="20" t="s">
        <v>7130</v>
      </c>
      <c r="T5696" s="20" t="n">
        <v>41.55250481</v>
      </c>
      <c r="U5696" s="20" t="n">
        <v>32.431323738</v>
      </c>
      <c r="V5696" s="20" t="n">
        <v>50.673685882</v>
      </c>
      <c r="W5696" s="20" t="s">
        <v>11510</v>
      </c>
      <c r="X5696" s="35"/>
      <c r="Y5696" s="35" t="n">
        <v>0</v>
      </c>
      <c r="Z5696" s="35" t="n">
        <v>1</v>
      </c>
      <c r="AE5696" s="94" t="e">
        <f aca="false" t="array" ref="AE5696:AK5696">_xlfn.torow(_xlfn.unique(_xlfn._xlws.filter(cat_table[Subsector],$E5696=cat_table[Sector],"")))</f>
        <v>#NAME?</v>
      </c>
      <c r="AF5696" s="94" t="e">
        <v>#NAME?</v>
      </c>
      <c r="AG5696" s="94" t="e">
        <v>#NAME?</v>
      </c>
      <c r="AH5696" s="94" t="e">
        <v>#NAME?</v>
      </c>
      <c r="AI5696" s="94" t="e">
        <v>#NAME?</v>
      </c>
      <c r="AJ5696" s="94" t="e">
        <v>#NAME?</v>
      </c>
      <c r="AK5696" s="94" t="e">
        <v>#NAME?</v>
      </c>
      <c r="AO5696" s="94" t="e">
        <f aca="false" t="array" ref="AO5696:AT5696">_xlfn.torow(_xlfn.unique(_xlfn._xlws.filter(cat_table[Sub-subsector],($E5696=cat_table[Sector])*($F5696=cat_table[Subsector]),"")))</f>
        <v>#NAME?</v>
      </c>
      <c r="AP5696" s="94" t="e">
        <v>#NAME?</v>
      </c>
      <c r="AQ5696" s="94" t="e">
        <v>#NAME?</v>
      </c>
      <c r="AR5696" s="94" t="e">
        <v>#NAME?</v>
      </c>
      <c r="AS5696" s="94" t="e">
        <v>#NAME?</v>
      </c>
      <c r="AT5696" s="94" t="e">
        <v>#NAME?</v>
      </c>
    </row>
    <row r="5697" customFormat="false" ht="15" hidden="false" customHeight="true" outlineLevel="0" collapsed="false">
      <c r="A5697" s="20" t="s">
        <v>16748</v>
      </c>
      <c r="B5697" s="20" t="str">
        <f aca="false">INDEX(Table2[], MATCH(L5697, Location_ID!$D$2:$D$3098, 0), 1)</f>
        <v>4dc43142-e6e8-4602-bf76-f7103df4df38</v>
      </c>
      <c r="C5697" s="20" t="s">
        <v>1585</v>
      </c>
      <c r="D5697" s="230" t="s">
        <v>354</v>
      </c>
      <c r="E5697" s="20" t="s">
        <v>7134</v>
      </c>
      <c r="F5697" s="20" t="s">
        <v>7135</v>
      </c>
      <c r="G5697" s="20" t="s">
        <v>7591</v>
      </c>
      <c r="H5697" s="20"/>
      <c r="I5697" s="20" t="s">
        <v>15917</v>
      </c>
      <c r="J5697" s="20" t="s">
        <v>15932</v>
      </c>
      <c r="K5697" s="20" t="s">
        <v>7109</v>
      </c>
      <c r="L5697" s="20" t="s">
        <v>4747</v>
      </c>
      <c r="M5697" s="20" t="s">
        <v>7116</v>
      </c>
      <c r="N5697" s="20" t="s">
        <v>15902</v>
      </c>
      <c r="O5697" s="20" t="s">
        <v>15932</v>
      </c>
      <c r="P5697" s="201" t="n">
        <v>43730</v>
      </c>
      <c r="Q5697" s="201" t="n">
        <v>43763</v>
      </c>
      <c r="R5697" s="20" t="n">
        <v>1</v>
      </c>
      <c r="S5697" s="20" t="s">
        <v>7130</v>
      </c>
      <c r="T5697" s="20" t="n">
        <v>156.6600879</v>
      </c>
      <c r="U5697" s="20" t="n">
        <v>105.86228379</v>
      </c>
      <c r="V5697" s="20" t="n">
        <v>207.45789201</v>
      </c>
      <c r="W5697" s="20" t="s">
        <v>11510</v>
      </c>
      <c r="X5697" s="35"/>
      <c r="Y5697" s="35" t="n">
        <v>0</v>
      </c>
      <c r="Z5697" s="35" t="n">
        <v>1</v>
      </c>
      <c r="AE5697" s="94" t="e">
        <f aca="false" t="array" ref="AE5697:AK5697">_xlfn.torow(_xlfn.unique(_xlfn._xlws.filter(cat_table[Subsector],$E5697=cat_table[Sector],"")))</f>
        <v>#NAME?</v>
      </c>
      <c r="AF5697" s="94" t="e">
        <v>#NAME?</v>
      </c>
      <c r="AG5697" s="94" t="e">
        <v>#NAME?</v>
      </c>
      <c r="AH5697" s="94" t="e">
        <v>#NAME?</v>
      </c>
      <c r="AI5697" s="94" t="e">
        <v>#NAME?</v>
      </c>
      <c r="AJ5697" s="94" t="e">
        <v>#NAME?</v>
      </c>
      <c r="AK5697" s="94" t="e">
        <v>#NAME?</v>
      </c>
      <c r="AO5697" s="94" t="e">
        <f aca="false" t="array" ref="AO5697:AT5697">_xlfn.torow(_xlfn.unique(_xlfn._xlws.filter(cat_table[Sub-subsector],($E5697=cat_table[Sector])*($F5697=cat_table[Subsector]),"")))</f>
        <v>#NAME?</v>
      </c>
      <c r="AP5697" s="94" t="e">
        <v>#NAME?</v>
      </c>
      <c r="AQ5697" s="94" t="e">
        <v>#NAME?</v>
      </c>
      <c r="AR5697" s="94" t="e">
        <v>#NAME?</v>
      </c>
      <c r="AS5697" s="94" t="e">
        <v>#NAME?</v>
      </c>
      <c r="AT5697" s="94" t="e">
        <v>#NAME?</v>
      </c>
    </row>
    <row r="5698" customFormat="false" ht="15" hidden="false" customHeight="true" outlineLevel="0" collapsed="false">
      <c r="A5698" s="20" t="s">
        <v>16749</v>
      </c>
      <c r="B5698" s="20" t="str">
        <f aca="false">INDEX(Table2[], MATCH(L5698, Location_ID!$D$2:$D$3098, 0), 1)</f>
        <v>02b61f3a-aa52-4b27-bab8-3ebc5bb50daf</v>
      </c>
      <c r="C5698" s="20" t="s">
        <v>1585</v>
      </c>
      <c r="D5698" s="230" t="s">
        <v>354</v>
      </c>
      <c r="E5698" s="20" t="s">
        <v>7134</v>
      </c>
      <c r="F5698" s="20" t="s">
        <v>7135</v>
      </c>
      <c r="G5698" s="20" t="s">
        <v>7591</v>
      </c>
      <c r="H5698" s="20"/>
      <c r="I5698" s="20" t="s">
        <v>15917</v>
      </c>
      <c r="J5698" s="20" t="s">
        <v>15922</v>
      </c>
      <c r="K5698" s="20" t="s">
        <v>7109</v>
      </c>
      <c r="L5698" s="20" t="s">
        <v>4749</v>
      </c>
      <c r="M5698" s="20" t="s">
        <v>7116</v>
      </c>
      <c r="N5698" s="20" t="s">
        <v>15902</v>
      </c>
      <c r="O5698" s="20" t="s">
        <v>15922</v>
      </c>
      <c r="P5698" s="201" t="n">
        <v>43730</v>
      </c>
      <c r="Q5698" s="201" t="n">
        <v>43763</v>
      </c>
      <c r="R5698" s="20" t="n">
        <v>1</v>
      </c>
      <c r="S5698" s="20" t="s">
        <v>7130</v>
      </c>
      <c r="T5698" s="20" t="n">
        <v>46.44373251</v>
      </c>
      <c r="U5698" s="20" t="n">
        <v>40.469657622</v>
      </c>
      <c r="V5698" s="20" t="n">
        <v>52.417807398</v>
      </c>
      <c r="W5698" s="20" t="s">
        <v>11510</v>
      </c>
      <c r="X5698" s="35"/>
      <c r="Y5698" s="35" t="n">
        <v>0</v>
      </c>
      <c r="Z5698" s="35" t="n">
        <v>1</v>
      </c>
      <c r="AE5698" s="94" t="e">
        <f aca="false" t="array" ref="AE5698:AK5698">_xlfn.torow(_xlfn.unique(_xlfn._xlws.filter(cat_table[Subsector],$E5698=cat_table[Sector],"")))</f>
        <v>#NAME?</v>
      </c>
      <c r="AF5698" s="94" t="e">
        <v>#NAME?</v>
      </c>
      <c r="AG5698" s="94" t="e">
        <v>#NAME?</v>
      </c>
      <c r="AH5698" s="94" t="e">
        <v>#NAME?</v>
      </c>
      <c r="AI5698" s="94" t="e">
        <v>#NAME?</v>
      </c>
      <c r="AJ5698" s="94" t="e">
        <v>#NAME?</v>
      </c>
      <c r="AK5698" s="94" t="e">
        <v>#NAME?</v>
      </c>
      <c r="AO5698" s="94" t="e">
        <f aca="false" t="array" ref="AO5698:AT5698">_xlfn.torow(_xlfn.unique(_xlfn._xlws.filter(cat_table[Sub-subsector],($E5698=cat_table[Sector])*($F5698=cat_table[Subsector]),"")))</f>
        <v>#NAME?</v>
      </c>
      <c r="AP5698" s="94" t="e">
        <v>#NAME?</v>
      </c>
      <c r="AQ5698" s="94" t="e">
        <v>#NAME?</v>
      </c>
      <c r="AR5698" s="94" t="e">
        <v>#NAME?</v>
      </c>
      <c r="AS5698" s="94" t="e">
        <v>#NAME?</v>
      </c>
      <c r="AT5698" s="94" t="e">
        <v>#NAME?</v>
      </c>
    </row>
    <row r="5699" customFormat="false" ht="15" hidden="false" customHeight="true" outlineLevel="0" collapsed="false">
      <c r="A5699" s="20" t="s">
        <v>16750</v>
      </c>
      <c r="B5699" s="20" t="str">
        <f aca="false">INDEX(Table2[], MATCH(L5699, Location_ID!$D$2:$D$3098, 0), 1)</f>
        <v>28d0a0eb-e70b-4f7a-ad8c-05e35398b172</v>
      </c>
      <c r="C5699" s="20" t="s">
        <v>1585</v>
      </c>
      <c r="D5699" s="230" t="s">
        <v>354</v>
      </c>
      <c r="E5699" s="20" t="s">
        <v>7134</v>
      </c>
      <c r="F5699" s="20" t="s">
        <v>7135</v>
      </c>
      <c r="G5699" s="20" t="s">
        <v>7591</v>
      </c>
      <c r="H5699" s="20"/>
      <c r="I5699" s="20" t="s">
        <v>15917</v>
      </c>
      <c r="J5699" s="20" t="s">
        <v>15922</v>
      </c>
      <c r="K5699" s="20" t="s">
        <v>7109</v>
      </c>
      <c r="L5699" s="20" t="s">
        <v>4751</v>
      </c>
      <c r="M5699" s="20" t="s">
        <v>7116</v>
      </c>
      <c r="N5699" s="20" t="s">
        <v>15902</v>
      </c>
      <c r="O5699" s="20" t="s">
        <v>15922</v>
      </c>
      <c r="P5699" s="201" t="n">
        <v>43730</v>
      </c>
      <c r="Q5699" s="201" t="n">
        <v>43763</v>
      </c>
      <c r="R5699" s="20" t="n">
        <v>1</v>
      </c>
      <c r="S5699" s="20" t="s">
        <v>7130</v>
      </c>
      <c r="T5699" s="20" t="n">
        <v>441.516401</v>
      </c>
      <c r="U5699" s="20" t="n">
        <v>297.4483664</v>
      </c>
      <c r="V5699" s="20" t="n">
        <v>585.5844356</v>
      </c>
      <c r="W5699" s="20" t="s">
        <v>11510</v>
      </c>
      <c r="X5699" s="35"/>
      <c r="Y5699" s="35" t="n">
        <v>0</v>
      </c>
      <c r="Z5699" s="35" t="n">
        <v>1</v>
      </c>
      <c r="AE5699" s="94" t="e">
        <f aca="false" t="array" ref="AE5699:AK5699">_xlfn.torow(_xlfn.unique(_xlfn._xlws.filter(cat_table[Subsector],$E5699=cat_table[Sector],"")))</f>
        <v>#NAME?</v>
      </c>
      <c r="AF5699" s="94" t="e">
        <v>#NAME?</v>
      </c>
      <c r="AG5699" s="94" t="e">
        <v>#NAME?</v>
      </c>
      <c r="AH5699" s="94" t="e">
        <v>#NAME?</v>
      </c>
      <c r="AI5699" s="94" t="e">
        <v>#NAME?</v>
      </c>
      <c r="AJ5699" s="94" t="e">
        <v>#NAME?</v>
      </c>
      <c r="AK5699" s="94" t="e">
        <v>#NAME?</v>
      </c>
      <c r="AO5699" s="94" t="e">
        <f aca="false" t="array" ref="AO5699:AT5699">_xlfn.torow(_xlfn.unique(_xlfn._xlws.filter(cat_table[Sub-subsector],($E5699=cat_table[Sector])*($F5699=cat_table[Subsector]),"")))</f>
        <v>#NAME?</v>
      </c>
      <c r="AP5699" s="94" t="e">
        <v>#NAME?</v>
      </c>
      <c r="AQ5699" s="94" t="e">
        <v>#NAME?</v>
      </c>
      <c r="AR5699" s="94" t="e">
        <v>#NAME?</v>
      </c>
      <c r="AS5699" s="94" t="e">
        <v>#NAME?</v>
      </c>
      <c r="AT5699" s="94" t="e">
        <v>#NAME?</v>
      </c>
    </row>
    <row r="5700" customFormat="false" ht="15" hidden="false" customHeight="true" outlineLevel="0" collapsed="false">
      <c r="A5700" s="20" t="s">
        <v>16751</v>
      </c>
      <c r="B5700" s="20" t="str">
        <f aca="false">INDEX(Table2[], MATCH(L5700, Location_ID!$D$2:$D$3098, 0), 1)</f>
        <v>d023c361-ad51-45ac-a09c-3f3c77757a08</v>
      </c>
      <c r="C5700" s="20" t="s">
        <v>1585</v>
      </c>
      <c r="D5700" s="230" t="s">
        <v>354</v>
      </c>
      <c r="E5700" s="20" t="s">
        <v>7134</v>
      </c>
      <c r="F5700" s="20" t="s">
        <v>7135</v>
      </c>
      <c r="G5700" s="20" t="s">
        <v>7591</v>
      </c>
      <c r="H5700" s="20"/>
      <c r="I5700" s="20" t="s">
        <v>15917</v>
      </c>
      <c r="J5700" s="20" t="s">
        <v>15932</v>
      </c>
      <c r="K5700" s="20" t="s">
        <v>7109</v>
      </c>
      <c r="L5700" s="20" t="s">
        <v>4753</v>
      </c>
      <c r="M5700" s="20" t="s">
        <v>7116</v>
      </c>
      <c r="N5700" s="20" t="s">
        <v>15902</v>
      </c>
      <c r="O5700" s="20" t="s">
        <v>15932</v>
      </c>
      <c r="P5700" s="201" t="n">
        <v>43730</v>
      </c>
      <c r="Q5700" s="201" t="n">
        <v>43763</v>
      </c>
      <c r="R5700" s="20" t="n">
        <v>1</v>
      </c>
      <c r="S5700" s="20" t="s">
        <v>7130</v>
      </c>
      <c r="T5700" s="20" t="n">
        <v>53.9364336</v>
      </c>
      <c r="U5700" s="20" t="n">
        <v>33.41932726</v>
      </c>
      <c r="V5700" s="20" t="n">
        <v>74.45353994</v>
      </c>
      <c r="W5700" s="20" t="s">
        <v>11510</v>
      </c>
      <c r="X5700" s="35"/>
      <c r="Y5700" s="35" t="n">
        <v>0</v>
      </c>
      <c r="Z5700" s="35" t="n">
        <v>1</v>
      </c>
      <c r="AE5700" s="94" t="e">
        <f aca="false" t="array" ref="AE5700:AK5700">_xlfn.torow(_xlfn.unique(_xlfn._xlws.filter(cat_table[Subsector],$E5700=cat_table[Sector],"")))</f>
        <v>#NAME?</v>
      </c>
      <c r="AF5700" s="94" t="e">
        <v>#NAME?</v>
      </c>
      <c r="AG5700" s="94" t="e">
        <v>#NAME?</v>
      </c>
      <c r="AH5700" s="94" t="e">
        <v>#NAME?</v>
      </c>
      <c r="AI5700" s="94" t="e">
        <v>#NAME?</v>
      </c>
      <c r="AJ5700" s="94" t="e">
        <v>#NAME?</v>
      </c>
      <c r="AK5700" s="94" t="e">
        <v>#NAME?</v>
      </c>
      <c r="AO5700" s="94" t="e">
        <f aca="false" t="array" ref="AO5700:AT5700">_xlfn.torow(_xlfn.unique(_xlfn._xlws.filter(cat_table[Sub-subsector],($E5700=cat_table[Sector])*($F5700=cat_table[Subsector]),"")))</f>
        <v>#NAME?</v>
      </c>
      <c r="AP5700" s="94" t="e">
        <v>#NAME?</v>
      </c>
      <c r="AQ5700" s="94" t="e">
        <v>#NAME?</v>
      </c>
      <c r="AR5700" s="94" t="e">
        <v>#NAME?</v>
      </c>
      <c r="AS5700" s="94" t="e">
        <v>#NAME?</v>
      </c>
      <c r="AT5700" s="94" t="e">
        <v>#NAME?</v>
      </c>
    </row>
    <row r="5701" customFormat="false" ht="15" hidden="false" customHeight="true" outlineLevel="0" collapsed="false">
      <c r="A5701" s="20" t="s">
        <v>16752</v>
      </c>
      <c r="B5701" s="20" t="str">
        <f aca="false">INDEX(Table2[], MATCH(L5701, Location_ID!$D$2:$D$3098, 0), 1)</f>
        <v>d7d2773d-c556-408b-8b3c-0bdb62494777</v>
      </c>
      <c r="C5701" s="20" t="s">
        <v>1585</v>
      </c>
      <c r="D5701" s="230" t="s">
        <v>354</v>
      </c>
      <c r="E5701" s="20" t="s">
        <v>7134</v>
      </c>
      <c r="F5701" s="20" t="s">
        <v>7135</v>
      </c>
      <c r="G5701" s="20" t="s">
        <v>7591</v>
      </c>
      <c r="H5701" s="20"/>
      <c r="I5701" s="20" t="s">
        <v>15917</v>
      </c>
      <c r="J5701" s="20" t="s">
        <v>15918</v>
      </c>
      <c r="K5701" s="20" t="s">
        <v>7109</v>
      </c>
      <c r="L5701" s="20" t="s">
        <v>4755</v>
      </c>
      <c r="M5701" s="20" t="s">
        <v>7116</v>
      </c>
      <c r="N5701" s="20" t="s">
        <v>15902</v>
      </c>
      <c r="O5701" s="20" t="s">
        <v>15918</v>
      </c>
      <c r="P5701" s="201" t="n">
        <v>43730</v>
      </c>
      <c r="Q5701" s="201" t="n">
        <v>43763</v>
      </c>
      <c r="R5701" s="20" t="n">
        <v>1</v>
      </c>
      <c r="S5701" s="20" t="s">
        <v>7130</v>
      </c>
      <c r="T5701" s="20" t="n">
        <v>100.9851839</v>
      </c>
      <c r="U5701" s="20" t="n">
        <v>74.49259729</v>
      </c>
      <c r="V5701" s="20" t="n">
        <v>127.47777051</v>
      </c>
      <c r="W5701" s="20" t="s">
        <v>11510</v>
      </c>
      <c r="X5701" s="35"/>
      <c r="Y5701" s="35" t="n">
        <v>0</v>
      </c>
      <c r="Z5701" s="35" t="n">
        <v>1</v>
      </c>
      <c r="AE5701" s="94" t="e">
        <f aca="false" t="array" ref="AE5701:AK5701">_xlfn.torow(_xlfn.unique(_xlfn._xlws.filter(cat_table[Subsector],$E5701=cat_table[Sector],"")))</f>
        <v>#NAME?</v>
      </c>
      <c r="AF5701" s="94" t="e">
        <v>#NAME?</v>
      </c>
      <c r="AG5701" s="94" t="e">
        <v>#NAME?</v>
      </c>
      <c r="AH5701" s="94" t="e">
        <v>#NAME?</v>
      </c>
      <c r="AI5701" s="94" t="e">
        <v>#NAME?</v>
      </c>
      <c r="AJ5701" s="94" t="e">
        <v>#NAME?</v>
      </c>
      <c r="AK5701" s="94" t="e">
        <v>#NAME?</v>
      </c>
      <c r="AO5701" s="94" t="e">
        <f aca="false" t="array" ref="AO5701:AT5701">_xlfn.torow(_xlfn.unique(_xlfn._xlws.filter(cat_table[Sub-subsector],($E5701=cat_table[Sector])*($F5701=cat_table[Subsector]),"")))</f>
        <v>#NAME?</v>
      </c>
      <c r="AP5701" s="94" t="e">
        <v>#NAME?</v>
      </c>
      <c r="AQ5701" s="94" t="e">
        <v>#NAME?</v>
      </c>
      <c r="AR5701" s="94" t="e">
        <v>#NAME?</v>
      </c>
      <c r="AS5701" s="94" t="e">
        <v>#NAME?</v>
      </c>
      <c r="AT5701" s="94" t="e">
        <v>#NAME?</v>
      </c>
    </row>
    <row r="5702" customFormat="false" ht="15" hidden="false" customHeight="true" outlineLevel="0" collapsed="false">
      <c r="A5702" s="20" t="s">
        <v>16753</v>
      </c>
      <c r="B5702" s="20" t="str">
        <f aca="false">INDEX(Table2[], MATCH(L5702, Location_ID!$D$2:$D$3098, 0), 1)</f>
        <v>874f3b5d-f4d7-4dda-a50e-e210041aafec</v>
      </c>
      <c r="C5702" s="20" t="s">
        <v>1585</v>
      </c>
      <c r="D5702" s="230" t="s">
        <v>354</v>
      </c>
      <c r="E5702" s="20" t="s">
        <v>7134</v>
      </c>
      <c r="F5702" s="20" t="s">
        <v>7135</v>
      </c>
      <c r="G5702" s="20" t="s">
        <v>7591</v>
      </c>
      <c r="H5702" s="20"/>
      <c r="I5702" s="20" t="s">
        <v>15917</v>
      </c>
      <c r="J5702" s="20" t="s">
        <v>15918</v>
      </c>
      <c r="K5702" s="20" t="s">
        <v>7109</v>
      </c>
      <c r="L5702" s="20" t="s">
        <v>4757</v>
      </c>
      <c r="M5702" s="20" t="s">
        <v>7116</v>
      </c>
      <c r="N5702" s="20" t="s">
        <v>15902</v>
      </c>
      <c r="O5702" s="20" t="s">
        <v>15918</v>
      </c>
      <c r="P5702" s="201" t="n">
        <v>43730</v>
      </c>
      <c r="Q5702" s="201" t="n">
        <v>43763</v>
      </c>
      <c r="R5702" s="20" t="n">
        <v>1</v>
      </c>
      <c r="S5702" s="20" t="s">
        <v>7130</v>
      </c>
      <c r="T5702" s="20" t="n">
        <v>20.23555635</v>
      </c>
      <c r="U5702" s="20" t="n">
        <v>10.601752828</v>
      </c>
      <c r="V5702" s="20" t="n">
        <v>29.869359872</v>
      </c>
      <c r="W5702" s="20" t="s">
        <v>11510</v>
      </c>
      <c r="X5702" s="35"/>
      <c r="Y5702" s="35" t="n">
        <v>0</v>
      </c>
      <c r="Z5702" s="35" t="n">
        <v>1</v>
      </c>
      <c r="AE5702" s="94" t="e">
        <f aca="false" t="array" ref="AE5702:AK5702">_xlfn.torow(_xlfn.unique(_xlfn._xlws.filter(cat_table[Subsector],$E5702=cat_table[Sector],"")))</f>
        <v>#NAME?</v>
      </c>
      <c r="AF5702" s="94" t="e">
        <v>#NAME?</v>
      </c>
      <c r="AG5702" s="94" t="e">
        <v>#NAME?</v>
      </c>
      <c r="AH5702" s="94" t="e">
        <v>#NAME?</v>
      </c>
      <c r="AI5702" s="94" t="e">
        <v>#NAME?</v>
      </c>
      <c r="AJ5702" s="94" t="e">
        <v>#NAME?</v>
      </c>
      <c r="AK5702" s="94" t="e">
        <v>#NAME?</v>
      </c>
      <c r="AO5702" s="94" t="e">
        <f aca="false" t="array" ref="AO5702:AT5702">_xlfn.torow(_xlfn.unique(_xlfn._xlws.filter(cat_table[Sub-subsector],($E5702=cat_table[Sector])*($F5702=cat_table[Subsector]),"")))</f>
        <v>#NAME?</v>
      </c>
      <c r="AP5702" s="94" t="e">
        <v>#NAME?</v>
      </c>
      <c r="AQ5702" s="94" t="e">
        <v>#NAME?</v>
      </c>
      <c r="AR5702" s="94" t="e">
        <v>#NAME?</v>
      </c>
      <c r="AS5702" s="94" t="e">
        <v>#NAME?</v>
      </c>
      <c r="AT5702" s="94" t="e">
        <v>#NAME?</v>
      </c>
    </row>
    <row r="5703" customFormat="false" ht="15" hidden="false" customHeight="true" outlineLevel="0" collapsed="false">
      <c r="A5703" s="20" t="s">
        <v>16754</v>
      </c>
      <c r="B5703" s="20" t="str">
        <f aca="false">INDEX(Table2[], MATCH(L5703, Location_ID!$D$2:$D$3098, 0), 1)</f>
        <v>f3fc70d5-bd19-45b3-bd60-cbfbd5a38352</v>
      </c>
      <c r="C5703" s="20" t="s">
        <v>1585</v>
      </c>
      <c r="D5703" s="230" t="s">
        <v>354</v>
      </c>
      <c r="E5703" s="20" t="s">
        <v>7134</v>
      </c>
      <c r="F5703" s="20" t="s">
        <v>7135</v>
      </c>
      <c r="G5703" s="20" t="s">
        <v>7591</v>
      </c>
      <c r="H5703" s="20"/>
      <c r="I5703" s="20" t="s">
        <v>15917</v>
      </c>
      <c r="J5703" s="20" t="s">
        <v>15932</v>
      </c>
      <c r="K5703" s="20" t="s">
        <v>7109</v>
      </c>
      <c r="L5703" s="20" t="s">
        <v>4759</v>
      </c>
      <c r="M5703" s="20" t="s">
        <v>7116</v>
      </c>
      <c r="N5703" s="20" t="s">
        <v>15902</v>
      </c>
      <c r="O5703" s="20" t="s">
        <v>15932</v>
      </c>
      <c r="P5703" s="201" t="n">
        <v>43730</v>
      </c>
      <c r="Q5703" s="201" t="n">
        <v>43763</v>
      </c>
      <c r="R5703" s="20" t="n">
        <v>1</v>
      </c>
      <c r="S5703" s="20" t="s">
        <v>7130</v>
      </c>
      <c r="T5703" s="20" t="n">
        <v>51.53333849</v>
      </c>
      <c r="U5703" s="20" t="n">
        <v>38.54804417</v>
      </c>
      <c r="V5703" s="20" t="n">
        <v>64.51863281</v>
      </c>
      <c r="W5703" s="20" t="s">
        <v>11510</v>
      </c>
      <c r="X5703" s="35"/>
      <c r="Y5703" s="35" t="n">
        <v>0</v>
      </c>
      <c r="Z5703" s="35" t="n">
        <v>1</v>
      </c>
      <c r="AE5703" s="94" t="e">
        <f aca="false" t="array" ref="AE5703:AK5703">_xlfn.torow(_xlfn.unique(_xlfn._xlws.filter(cat_table[Subsector],$E5703=cat_table[Sector],"")))</f>
        <v>#NAME?</v>
      </c>
      <c r="AF5703" s="94" t="e">
        <v>#NAME?</v>
      </c>
      <c r="AG5703" s="94" t="e">
        <v>#NAME?</v>
      </c>
      <c r="AH5703" s="94" t="e">
        <v>#NAME?</v>
      </c>
      <c r="AI5703" s="94" t="e">
        <v>#NAME?</v>
      </c>
      <c r="AJ5703" s="94" t="e">
        <v>#NAME?</v>
      </c>
      <c r="AK5703" s="94" t="e">
        <v>#NAME?</v>
      </c>
      <c r="AO5703" s="94" t="e">
        <f aca="false" t="array" ref="AO5703:AT5703">_xlfn.torow(_xlfn.unique(_xlfn._xlws.filter(cat_table[Sub-subsector],($E5703=cat_table[Sector])*($F5703=cat_table[Subsector]),"")))</f>
        <v>#NAME?</v>
      </c>
      <c r="AP5703" s="94" t="e">
        <v>#NAME?</v>
      </c>
      <c r="AQ5703" s="94" t="e">
        <v>#NAME?</v>
      </c>
      <c r="AR5703" s="94" t="e">
        <v>#NAME?</v>
      </c>
      <c r="AS5703" s="94" t="e">
        <v>#NAME?</v>
      </c>
      <c r="AT5703" s="94" t="e">
        <v>#NAME?</v>
      </c>
    </row>
    <row r="5704" customFormat="false" ht="15" hidden="false" customHeight="true" outlineLevel="0" collapsed="false">
      <c r="A5704" s="20" t="s">
        <v>16755</v>
      </c>
      <c r="B5704" s="20" t="str">
        <f aca="false">INDEX(Table2[], MATCH(L5704, Location_ID!$D$2:$D$3098, 0), 1)</f>
        <v>a9845baf-be33-4327-add0-0bf3b00a0ce1</v>
      </c>
      <c r="C5704" s="20" t="s">
        <v>1585</v>
      </c>
      <c r="D5704" s="230" t="s">
        <v>354</v>
      </c>
      <c r="E5704" s="20" t="s">
        <v>7134</v>
      </c>
      <c r="F5704" s="20" t="s">
        <v>7135</v>
      </c>
      <c r="G5704" s="20" t="s">
        <v>7591</v>
      </c>
      <c r="H5704" s="20"/>
      <c r="I5704" s="20" t="s">
        <v>15917</v>
      </c>
      <c r="J5704" s="20" t="s">
        <v>15918</v>
      </c>
      <c r="K5704" s="20" t="s">
        <v>7109</v>
      </c>
      <c r="L5704" s="20" t="s">
        <v>4761</v>
      </c>
      <c r="M5704" s="20" t="s">
        <v>7116</v>
      </c>
      <c r="N5704" s="20" t="s">
        <v>15902</v>
      </c>
      <c r="O5704" s="20" t="s">
        <v>15918</v>
      </c>
      <c r="P5704" s="201" t="n">
        <v>43730</v>
      </c>
      <c r="Q5704" s="201" t="n">
        <v>43763</v>
      </c>
      <c r="R5704" s="20" t="n">
        <v>1</v>
      </c>
      <c r="S5704" s="20" t="s">
        <v>7130</v>
      </c>
      <c r="T5704" s="20" t="n">
        <v>11.39370173</v>
      </c>
      <c r="U5704" s="20" t="n">
        <v>2.769233661</v>
      </c>
      <c r="V5704" s="20" t="n">
        <v>20.018169799</v>
      </c>
      <c r="W5704" s="20" t="s">
        <v>11510</v>
      </c>
      <c r="X5704" s="35"/>
      <c r="Y5704" s="35" t="n">
        <v>0</v>
      </c>
      <c r="Z5704" s="35" t="n">
        <v>1</v>
      </c>
      <c r="AE5704" s="94" t="e">
        <f aca="false" t="array" ref="AE5704:AK5704">_xlfn.torow(_xlfn.unique(_xlfn._xlws.filter(cat_table[Subsector],$E5704=cat_table[Sector],"")))</f>
        <v>#NAME?</v>
      </c>
      <c r="AF5704" s="94" t="e">
        <v>#NAME?</v>
      </c>
      <c r="AG5704" s="94" t="e">
        <v>#NAME?</v>
      </c>
      <c r="AH5704" s="94" t="e">
        <v>#NAME?</v>
      </c>
      <c r="AI5704" s="94" t="e">
        <v>#NAME?</v>
      </c>
      <c r="AJ5704" s="94" t="e">
        <v>#NAME?</v>
      </c>
      <c r="AK5704" s="94" t="e">
        <v>#NAME?</v>
      </c>
      <c r="AO5704" s="94" t="e">
        <f aca="false" t="array" ref="AO5704:AT5704">_xlfn.torow(_xlfn.unique(_xlfn._xlws.filter(cat_table[Sub-subsector],($E5704=cat_table[Sector])*($F5704=cat_table[Subsector]),"")))</f>
        <v>#NAME?</v>
      </c>
      <c r="AP5704" s="94" t="e">
        <v>#NAME?</v>
      </c>
      <c r="AQ5704" s="94" t="e">
        <v>#NAME?</v>
      </c>
      <c r="AR5704" s="94" t="e">
        <v>#NAME?</v>
      </c>
      <c r="AS5704" s="94" t="e">
        <v>#NAME?</v>
      </c>
      <c r="AT5704" s="94" t="e">
        <v>#NAME?</v>
      </c>
    </row>
    <row r="5705" customFormat="false" ht="15" hidden="false" customHeight="true" outlineLevel="0" collapsed="false">
      <c r="A5705" s="20" t="s">
        <v>16756</v>
      </c>
      <c r="B5705" s="20" t="str">
        <f aca="false">INDEX(Table2[], MATCH(L5705, Location_ID!$D$2:$D$3098, 0), 1)</f>
        <v>308616e8-5b49-4eb2-8dd9-5d6b5562ab8e</v>
      </c>
      <c r="C5705" s="20" t="s">
        <v>1585</v>
      </c>
      <c r="D5705" s="230" t="s">
        <v>354</v>
      </c>
      <c r="E5705" s="20" t="s">
        <v>7134</v>
      </c>
      <c r="F5705" s="20" t="s">
        <v>7135</v>
      </c>
      <c r="G5705" s="20" t="s">
        <v>7591</v>
      </c>
      <c r="H5705" s="20"/>
      <c r="I5705" s="20" t="s">
        <v>15917</v>
      </c>
      <c r="J5705" s="20" t="s">
        <v>15918</v>
      </c>
      <c r="K5705" s="20" t="s">
        <v>7109</v>
      </c>
      <c r="L5705" s="20" t="s">
        <v>4763</v>
      </c>
      <c r="M5705" s="20" t="s">
        <v>7116</v>
      </c>
      <c r="N5705" s="20" t="s">
        <v>15902</v>
      </c>
      <c r="O5705" s="20" t="s">
        <v>15918</v>
      </c>
      <c r="P5705" s="201" t="n">
        <v>43730</v>
      </c>
      <c r="Q5705" s="201" t="n">
        <v>43763</v>
      </c>
      <c r="R5705" s="20" t="n">
        <v>1</v>
      </c>
      <c r="S5705" s="20" t="s">
        <v>7130</v>
      </c>
      <c r="T5705" s="20" t="n">
        <v>69.62526162</v>
      </c>
      <c r="U5705" s="20" t="n">
        <v>54.19433586</v>
      </c>
      <c r="V5705" s="20" t="n">
        <v>85.05618738</v>
      </c>
      <c r="W5705" s="20" t="s">
        <v>11510</v>
      </c>
      <c r="X5705" s="35"/>
      <c r="Y5705" s="35" t="n">
        <v>0</v>
      </c>
      <c r="Z5705" s="35" t="n">
        <v>1</v>
      </c>
      <c r="AE5705" s="94" t="e">
        <f aca="false" t="array" ref="AE5705:AK5705">_xlfn.torow(_xlfn.unique(_xlfn._xlws.filter(cat_table[Subsector],$E5705=cat_table[Sector],"")))</f>
        <v>#NAME?</v>
      </c>
      <c r="AF5705" s="94" t="e">
        <v>#NAME?</v>
      </c>
      <c r="AG5705" s="94" t="e">
        <v>#NAME?</v>
      </c>
      <c r="AH5705" s="94" t="e">
        <v>#NAME?</v>
      </c>
      <c r="AI5705" s="94" t="e">
        <v>#NAME?</v>
      </c>
      <c r="AJ5705" s="94" t="e">
        <v>#NAME?</v>
      </c>
      <c r="AK5705" s="94" t="e">
        <v>#NAME?</v>
      </c>
      <c r="AO5705" s="94" t="e">
        <f aca="false" t="array" ref="AO5705:AT5705">_xlfn.torow(_xlfn.unique(_xlfn._xlws.filter(cat_table[Sub-subsector],($E5705=cat_table[Sector])*($F5705=cat_table[Subsector]),"")))</f>
        <v>#NAME?</v>
      </c>
      <c r="AP5705" s="94" t="e">
        <v>#NAME?</v>
      </c>
      <c r="AQ5705" s="94" t="e">
        <v>#NAME?</v>
      </c>
      <c r="AR5705" s="94" t="e">
        <v>#NAME?</v>
      </c>
      <c r="AS5705" s="94" t="e">
        <v>#NAME?</v>
      </c>
      <c r="AT5705" s="94" t="e">
        <v>#NAME?</v>
      </c>
    </row>
    <row r="5706" customFormat="false" ht="15" hidden="false" customHeight="true" outlineLevel="0" collapsed="false">
      <c r="A5706" s="20" t="s">
        <v>16757</v>
      </c>
      <c r="B5706" s="20" t="str">
        <f aca="false">INDEX(Table2[], MATCH(L5706, Location_ID!$D$2:$D$3098, 0), 1)</f>
        <v>1af215a2-1d54-44d6-a1a2-c4e775a40a9d</v>
      </c>
      <c r="C5706" s="20" t="s">
        <v>1585</v>
      </c>
      <c r="D5706" s="230" t="s">
        <v>354</v>
      </c>
      <c r="E5706" s="20" t="s">
        <v>7134</v>
      </c>
      <c r="F5706" s="20" t="s">
        <v>7135</v>
      </c>
      <c r="G5706" s="20" t="s">
        <v>7591</v>
      </c>
      <c r="H5706" s="20"/>
      <c r="I5706" s="20" t="s">
        <v>15917</v>
      </c>
      <c r="J5706" s="20" t="s">
        <v>15927</v>
      </c>
      <c r="K5706" s="20" t="s">
        <v>7109</v>
      </c>
      <c r="L5706" s="20" t="s">
        <v>4765</v>
      </c>
      <c r="M5706" s="20" t="s">
        <v>7116</v>
      </c>
      <c r="N5706" s="20" t="s">
        <v>15902</v>
      </c>
      <c r="O5706" s="20" t="s">
        <v>15927</v>
      </c>
      <c r="P5706" s="201" t="n">
        <v>43730</v>
      </c>
      <c r="Q5706" s="201" t="n">
        <v>43763</v>
      </c>
      <c r="R5706" s="20" t="n">
        <v>1</v>
      </c>
      <c r="S5706" s="20" t="s">
        <v>7130</v>
      </c>
      <c r="T5706" s="20" t="n">
        <v>10.72158449</v>
      </c>
      <c r="U5706" s="20" t="n">
        <v>4.890979218</v>
      </c>
      <c r="V5706" s="20" t="n">
        <v>16.552189762</v>
      </c>
      <c r="W5706" s="20" t="s">
        <v>11510</v>
      </c>
      <c r="X5706" s="35"/>
      <c r="Y5706" s="35" t="n">
        <v>0</v>
      </c>
      <c r="Z5706" s="35" t="n">
        <v>1</v>
      </c>
      <c r="AE5706" s="94" t="e">
        <f aca="false" t="array" ref="AE5706:AK5706">_xlfn.torow(_xlfn.unique(_xlfn._xlws.filter(cat_table[Subsector],$E5706=cat_table[Sector],"")))</f>
        <v>#NAME?</v>
      </c>
      <c r="AF5706" s="94" t="e">
        <v>#NAME?</v>
      </c>
      <c r="AG5706" s="94" t="e">
        <v>#NAME?</v>
      </c>
      <c r="AH5706" s="94" t="e">
        <v>#NAME?</v>
      </c>
      <c r="AI5706" s="94" t="e">
        <v>#NAME?</v>
      </c>
      <c r="AJ5706" s="94" t="e">
        <v>#NAME?</v>
      </c>
      <c r="AK5706" s="94" t="e">
        <v>#NAME?</v>
      </c>
      <c r="AO5706" s="94" t="e">
        <f aca="false" t="array" ref="AO5706:AT5706">_xlfn.torow(_xlfn.unique(_xlfn._xlws.filter(cat_table[Sub-subsector],($E5706=cat_table[Sector])*($F5706=cat_table[Subsector]),"")))</f>
        <v>#NAME?</v>
      </c>
      <c r="AP5706" s="94" t="e">
        <v>#NAME?</v>
      </c>
      <c r="AQ5706" s="94" t="e">
        <v>#NAME?</v>
      </c>
      <c r="AR5706" s="94" t="e">
        <v>#NAME?</v>
      </c>
      <c r="AS5706" s="94" t="e">
        <v>#NAME?</v>
      </c>
      <c r="AT5706" s="94" t="e">
        <v>#NAME?</v>
      </c>
    </row>
    <row r="5707" customFormat="false" ht="15" hidden="false" customHeight="true" outlineLevel="0" collapsed="false">
      <c r="A5707" s="20" t="s">
        <v>16758</v>
      </c>
      <c r="B5707" s="20" t="str">
        <f aca="false">INDEX(Table2[], MATCH(L5707, Location_ID!$D$2:$D$3098, 0), 1)</f>
        <v>812b12a9-6f0e-4280-b002-40344649120e</v>
      </c>
      <c r="C5707" s="20" t="s">
        <v>1585</v>
      </c>
      <c r="D5707" s="230" t="s">
        <v>354</v>
      </c>
      <c r="E5707" s="20" t="s">
        <v>7134</v>
      </c>
      <c r="F5707" s="20" t="s">
        <v>7135</v>
      </c>
      <c r="G5707" s="20" t="s">
        <v>7591</v>
      </c>
      <c r="H5707" s="20"/>
      <c r="I5707" s="20" t="s">
        <v>15917</v>
      </c>
      <c r="J5707" s="20" t="s">
        <v>15918</v>
      </c>
      <c r="K5707" s="20" t="s">
        <v>7109</v>
      </c>
      <c r="L5707" s="20" t="s">
        <v>4767</v>
      </c>
      <c r="M5707" s="20" t="s">
        <v>7116</v>
      </c>
      <c r="N5707" s="20" t="s">
        <v>15902</v>
      </c>
      <c r="O5707" s="20" t="s">
        <v>15918</v>
      </c>
      <c r="P5707" s="201" t="n">
        <v>43730</v>
      </c>
      <c r="Q5707" s="201" t="n">
        <v>43763</v>
      </c>
      <c r="R5707" s="20" t="n">
        <v>1</v>
      </c>
      <c r="S5707" s="20" t="s">
        <v>7130</v>
      </c>
      <c r="T5707" s="20" t="n">
        <v>104.3395511</v>
      </c>
      <c r="U5707" s="20" t="n">
        <v>76.44366846</v>
      </c>
      <c r="V5707" s="20" t="n">
        <v>132.23543374</v>
      </c>
      <c r="W5707" s="20" t="s">
        <v>11510</v>
      </c>
      <c r="X5707" s="35"/>
      <c r="Y5707" s="35" t="n">
        <v>0</v>
      </c>
      <c r="Z5707" s="35" t="n">
        <v>1</v>
      </c>
      <c r="AE5707" s="94" t="e">
        <f aca="false" t="array" ref="AE5707:AK5707">_xlfn.torow(_xlfn.unique(_xlfn._xlws.filter(cat_table[Subsector],$E5707=cat_table[Sector],"")))</f>
        <v>#NAME?</v>
      </c>
      <c r="AF5707" s="94" t="e">
        <v>#NAME?</v>
      </c>
      <c r="AG5707" s="94" t="e">
        <v>#NAME?</v>
      </c>
      <c r="AH5707" s="94" t="e">
        <v>#NAME?</v>
      </c>
      <c r="AI5707" s="94" t="e">
        <v>#NAME?</v>
      </c>
      <c r="AJ5707" s="94" t="e">
        <v>#NAME?</v>
      </c>
      <c r="AK5707" s="94" t="e">
        <v>#NAME?</v>
      </c>
      <c r="AO5707" s="94" t="e">
        <f aca="false" t="array" ref="AO5707:AT5707">_xlfn.torow(_xlfn.unique(_xlfn._xlws.filter(cat_table[Sub-subsector],($E5707=cat_table[Sector])*($F5707=cat_table[Subsector]),"")))</f>
        <v>#NAME?</v>
      </c>
      <c r="AP5707" s="94" t="e">
        <v>#NAME?</v>
      </c>
      <c r="AQ5707" s="94" t="e">
        <v>#NAME?</v>
      </c>
      <c r="AR5707" s="94" t="e">
        <v>#NAME?</v>
      </c>
      <c r="AS5707" s="94" t="e">
        <v>#NAME?</v>
      </c>
      <c r="AT5707" s="94" t="e">
        <v>#NAME?</v>
      </c>
    </row>
    <row r="5708" customFormat="false" ht="15" hidden="false" customHeight="true" outlineLevel="0" collapsed="false">
      <c r="A5708" s="20" t="s">
        <v>16759</v>
      </c>
      <c r="B5708" s="20" t="str">
        <f aca="false">INDEX(Table2[], MATCH(L5708, Location_ID!$D$2:$D$3098, 0), 1)</f>
        <v>66a84bd5-78a7-4a17-8afc-baac82d6b146</v>
      </c>
      <c r="C5708" s="20" t="s">
        <v>1585</v>
      </c>
      <c r="D5708" s="230" t="s">
        <v>354</v>
      </c>
      <c r="E5708" s="20" t="s">
        <v>7134</v>
      </c>
      <c r="F5708" s="20" t="s">
        <v>7135</v>
      </c>
      <c r="G5708" s="20" t="s">
        <v>7591</v>
      </c>
      <c r="H5708" s="20"/>
      <c r="I5708" s="20" t="s">
        <v>15917</v>
      </c>
      <c r="J5708" s="20" t="s">
        <v>15925</v>
      </c>
      <c r="K5708" s="20" t="s">
        <v>7109</v>
      </c>
      <c r="L5708" s="20" t="s">
        <v>4769</v>
      </c>
      <c r="M5708" s="20" t="s">
        <v>7116</v>
      </c>
      <c r="N5708" s="20" t="s">
        <v>15902</v>
      </c>
      <c r="O5708" s="20" t="s">
        <v>15925</v>
      </c>
      <c r="P5708" s="201" t="n">
        <v>43730</v>
      </c>
      <c r="Q5708" s="201" t="n">
        <v>43763</v>
      </c>
      <c r="R5708" s="20" t="n">
        <v>1</v>
      </c>
      <c r="S5708" s="20" t="s">
        <v>7130</v>
      </c>
      <c r="T5708" s="20" t="n">
        <v>100.7438628</v>
      </c>
      <c r="U5708" s="20" t="n">
        <v>70.16342176</v>
      </c>
      <c r="V5708" s="20" t="n">
        <v>131.32430384</v>
      </c>
      <c r="W5708" s="20" t="s">
        <v>11510</v>
      </c>
      <c r="X5708" s="35"/>
      <c r="Y5708" s="35" t="n">
        <v>0</v>
      </c>
      <c r="Z5708" s="35" t="n">
        <v>1</v>
      </c>
      <c r="AE5708" s="94" t="e">
        <f aca="false" t="array" ref="AE5708:AK5708">_xlfn.torow(_xlfn.unique(_xlfn._xlws.filter(cat_table[Subsector],$E5708=cat_table[Sector],"")))</f>
        <v>#NAME?</v>
      </c>
      <c r="AF5708" s="94" t="e">
        <v>#NAME?</v>
      </c>
      <c r="AG5708" s="94" t="e">
        <v>#NAME?</v>
      </c>
      <c r="AH5708" s="94" t="e">
        <v>#NAME?</v>
      </c>
      <c r="AI5708" s="94" t="e">
        <v>#NAME?</v>
      </c>
      <c r="AJ5708" s="94" t="e">
        <v>#NAME?</v>
      </c>
      <c r="AK5708" s="94" t="e">
        <v>#NAME?</v>
      </c>
      <c r="AO5708" s="94" t="e">
        <f aca="false" t="array" ref="AO5708:AT5708">_xlfn.torow(_xlfn.unique(_xlfn._xlws.filter(cat_table[Sub-subsector],($E5708=cat_table[Sector])*($F5708=cat_table[Subsector]),"")))</f>
        <v>#NAME?</v>
      </c>
      <c r="AP5708" s="94" t="e">
        <v>#NAME?</v>
      </c>
      <c r="AQ5708" s="94" t="e">
        <v>#NAME?</v>
      </c>
      <c r="AR5708" s="94" t="e">
        <v>#NAME?</v>
      </c>
      <c r="AS5708" s="94" t="e">
        <v>#NAME?</v>
      </c>
      <c r="AT5708" s="94" t="e">
        <v>#NAME?</v>
      </c>
    </row>
    <row r="5709" customFormat="false" ht="15" hidden="false" customHeight="true" outlineLevel="0" collapsed="false">
      <c r="A5709" s="20" t="s">
        <v>16760</v>
      </c>
      <c r="B5709" s="20" t="str">
        <f aca="false">INDEX(Table2[], MATCH(L5709, Location_ID!$D$2:$D$3098, 0), 1)</f>
        <v>ecabafdd-8c07-4378-bc2d-56c7b9f659fc</v>
      </c>
      <c r="C5709" s="20" t="s">
        <v>1585</v>
      </c>
      <c r="D5709" s="230" t="s">
        <v>354</v>
      </c>
      <c r="E5709" s="20" t="s">
        <v>7134</v>
      </c>
      <c r="F5709" s="20" t="s">
        <v>7135</v>
      </c>
      <c r="G5709" s="20" t="s">
        <v>7591</v>
      </c>
      <c r="H5709" s="20"/>
      <c r="I5709" s="20" t="s">
        <v>15917</v>
      </c>
      <c r="J5709" s="20" t="s">
        <v>15918</v>
      </c>
      <c r="K5709" s="20" t="s">
        <v>7109</v>
      </c>
      <c r="L5709" s="20" t="s">
        <v>4771</v>
      </c>
      <c r="M5709" s="20" t="s">
        <v>7116</v>
      </c>
      <c r="N5709" s="20" t="s">
        <v>15902</v>
      </c>
      <c r="O5709" s="20" t="s">
        <v>15918</v>
      </c>
      <c r="P5709" s="201" t="n">
        <v>43730</v>
      </c>
      <c r="Q5709" s="201" t="n">
        <v>43763</v>
      </c>
      <c r="R5709" s="20" t="n">
        <v>1</v>
      </c>
      <c r="S5709" s="20" t="s">
        <v>7130</v>
      </c>
      <c r="T5709" s="20" t="n">
        <v>15.99290206</v>
      </c>
      <c r="U5709" s="20" t="n">
        <v>12.587679962</v>
      </c>
      <c r="V5709" s="20" t="n">
        <v>19.398124158</v>
      </c>
      <c r="W5709" s="20" t="s">
        <v>11510</v>
      </c>
      <c r="X5709" s="35"/>
      <c r="Y5709" s="35" t="n">
        <v>0</v>
      </c>
      <c r="Z5709" s="35" t="n">
        <v>1</v>
      </c>
      <c r="AE5709" s="94" t="e">
        <f aca="false" t="array" ref="AE5709:AK5709">_xlfn.torow(_xlfn.unique(_xlfn._xlws.filter(cat_table[Subsector],$E5709=cat_table[Sector],"")))</f>
        <v>#NAME?</v>
      </c>
      <c r="AF5709" s="94" t="e">
        <v>#NAME?</v>
      </c>
      <c r="AG5709" s="94" t="e">
        <v>#NAME?</v>
      </c>
      <c r="AH5709" s="94" t="e">
        <v>#NAME?</v>
      </c>
      <c r="AI5709" s="94" t="e">
        <v>#NAME?</v>
      </c>
      <c r="AJ5709" s="94" t="e">
        <v>#NAME?</v>
      </c>
      <c r="AK5709" s="94" t="e">
        <v>#NAME?</v>
      </c>
      <c r="AO5709" s="94" t="e">
        <f aca="false" t="array" ref="AO5709:AT5709">_xlfn.torow(_xlfn.unique(_xlfn._xlws.filter(cat_table[Sub-subsector],($E5709=cat_table[Sector])*($F5709=cat_table[Subsector]),"")))</f>
        <v>#NAME?</v>
      </c>
      <c r="AP5709" s="94" t="e">
        <v>#NAME?</v>
      </c>
      <c r="AQ5709" s="94" t="e">
        <v>#NAME?</v>
      </c>
      <c r="AR5709" s="94" t="e">
        <v>#NAME?</v>
      </c>
      <c r="AS5709" s="94" t="e">
        <v>#NAME?</v>
      </c>
      <c r="AT5709" s="94" t="e">
        <v>#NAME?</v>
      </c>
    </row>
    <row r="5710" customFormat="false" ht="15" hidden="false" customHeight="true" outlineLevel="0" collapsed="false">
      <c r="A5710" s="20" t="s">
        <v>16761</v>
      </c>
      <c r="B5710" s="20" t="str">
        <f aca="false">INDEX(Table2[], MATCH(L5710, Location_ID!$D$2:$D$3098, 0), 1)</f>
        <v>82a09b6d-f3ca-4b60-be25-5f849a317be7</v>
      </c>
      <c r="C5710" s="20" t="s">
        <v>1585</v>
      </c>
      <c r="D5710" s="230" t="s">
        <v>354</v>
      </c>
      <c r="E5710" s="20" t="s">
        <v>7134</v>
      </c>
      <c r="F5710" s="20" t="s">
        <v>7135</v>
      </c>
      <c r="G5710" s="20" t="s">
        <v>7591</v>
      </c>
      <c r="H5710" s="20"/>
      <c r="I5710" s="20" t="s">
        <v>15917</v>
      </c>
      <c r="J5710" s="20" t="s">
        <v>15918</v>
      </c>
      <c r="K5710" s="20" t="s">
        <v>7109</v>
      </c>
      <c r="L5710" s="20" t="s">
        <v>4773</v>
      </c>
      <c r="M5710" s="20" t="s">
        <v>7116</v>
      </c>
      <c r="N5710" s="20" t="s">
        <v>15902</v>
      </c>
      <c r="O5710" s="20" t="s">
        <v>15918</v>
      </c>
      <c r="P5710" s="201" t="n">
        <v>43730</v>
      </c>
      <c r="Q5710" s="201" t="n">
        <v>43763</v>
      </c>
      <c r="R5710" s="20" t="n">
        <v>1</v>
      </c>
      <c r="S5710" s="20" t="s">
        <v>7130</v>
      </c>
      <c r="T5710" s="20" t="n">
        <v>18.20140236</v>
      </c>
      <c r="U5710" s="20" t="n">
        <v>16.411062209</v>
      </c>
      <c r="V5710" s="20" t="n">
        <v>19.991742511</v>
      </c>
      <c r="W5710" s="20" t="s">
        <v>11510</v>
      </c>
      <c r="X5710" s="35"/>
      <c r="Y5710" s="35" t="n">
        <v>0</v>
      </c>
      <c r="Z5710" s="35" t="n">
        <v>1</v>
      </c>
      <c r="AE5710" s="94" t="e">
        <f aca="false" t="array" ref="AE5710:AK5710">_xlfn.torow(_xlfn.unique(_xlfn._xlws.filter(cat_table[Subsector],$E5710=cat_table[Sector],"")))</f>
        <v>#NAME?</v>
      </c>
      <c r="AF5710" s="94" t="e">
        <v>#NAME?</v>
      </c>
      <c r="AG5710" s="94" t="e">
        <v>#NAME?</v>
      </c>
      <c r="AH5710" s="94" t="e">
        <v>#NAME?</v>
      </c>
      <c r="AI5710" s="94" t="e">
        <v>#NAME?</v>
      </c>
      <c r="AJ5710" s="94" t="e">
        <v>#NAME?</v>
      </c>
      <c r="AK5710" s="94" t="e">
        <v>#NAME?</v>
      </c>
      <c r="AO5710" s="94" t="e">
        <f aca="false" t="array" ref="AO5710:AT5710">_xlfn.torow(_xlfn.unique(_xlfn._xlws.filter(cat_table[Sub-subsector],($E5710=cat_table[Sector])*($F5710=cat_table[Subsector]),"")))</f>
        <v>#NAME?</v>
      </c>
      <c r="AP5710" s="94" t="e">
        <v>#NAME?</v>
      </c>
      <c r="AQ5710" s="94" t="e">
        <v>#NAME?</v>
      </c>
      <c r="AR5710" s="94" t="e">
        <v>#NAME?</v>
      </c>
      <c r="AS5710" s="94" t="e">
        <v>#NAME?</v>
      </c>
      <c r="AT5710" s="94" t="e">
        <v>#NAME?</v>
      </c>
    </row>
    <row r="5711" customFormat="false" ht="15" hidden="false" customHeight="true" outlineLevel="0" collapsed="false">
      <c r="A5711" s="20" t="s">
        <v>16762</v>
      </c>
      <c r="B5711" s="20" t="str">
        <f aca="false">INDEX(Table2[], MATCH(L5711, Location_ID!$D$2:$D$3098, 0), 1)</f>
        <v>3d00dd1e-4d17-48e6-a2d1-527ae69b8788</v>
      </c>
      <c r="C5711" s="20" t="s">
        <v>1585</v>
      </c>
      <c r="D5711" s="230" t="s">
        <v>354</v>
      </c>
      <c r="E5711" s="20" t="s">
        <v>7134</v>
      </c>
      <c r="F5711" s="20" t="s">
        <v>7135</v>
      </c>
      <c r="G5711" s="20" t="s">
        <v>7591</v>
      </c>
      <c r="H5711" s="20"/>
      <c r="I5711" s="20" t="s">
        <v>15917</v>
      </c>
      <c r="J5711" s="20" t="s">
        <v>15918</v>
      </c>
      <c r="K5711" s="20" t="s">
        <v>7109</v>
      </c>
      <c r="L5711" s="20" t="s">
        <v>4775</v>
      </c>
      <c r="M5711" s="20" t="s">
        <v>7116</v>
      </c>
      <c r="N5711" s="20" t="s">
        <v>15902</v>
      </c>
      <c r="O5711" s="20" t="s">
        <v>15918</v>
      </c>
      <c r="P5711" s="201" t="n">
        <v>43730</v>
      </c>
      <c r="Q5711" s="201" t="n">
        <v>43763</v>
      </c>
      <c r="R5711" s="20" t="n">
        <v>1</v>
      </c>
      <c r="S5711" s="20" t="s">
        <v>7130</v>
      </c>
      <c r="T5711" s="20" t="n">
        <v>115.2750816</v>
      </c>
      <c r="U5711" s="20" t="n">
        <v>67.67680818</v>
      </c>
      <c r="V5711" s="20" t="n">
        <v>162.87335502</v>
      </c>
      <c r="W5711" s="20" t="s">
        <v>11510</v>
      </c>
      <c r="X5711" s="35"/>
      <c r="Y5711" s="35" t="n">
        <v>0</v>
      </c>
      <c r="Z5711" s="35" t="n">
        <v>1</v>
      </c>
      <c r="AE5711" s="94" t="e">
        <f aca="false" t="array" ref="AE5711:AK5711">_xlfn.torow(_xlfn.unique(_xlfn._xlws.filter(cat_table[Subsector],$E5711=cat_table[Sector],"")))</f>
        <v>#NAME?</v>
      </c>
      <c r="AF5711" s="94" t="e">
        <v>#NAME?</v>
      </c>
      <c r="AG5711" s="94" t="e">
        <v>#NAME?</v>
      </c>
      <c r="AH5711" s="94" t="e">
        <v>#NAME?</v>
      </c>
      <c r="AI5711" s="94" t="e">
        <v>#NAME?</v>
      </c>
      <c r="AJ5711" s="94" t="e">
        <v>#NAME?</v>
      </c>
      <c r="AK5711" s="94" t="e">
        <v>#NAME?</v>
      </c>
      <c r="AO5711" s="94" t="e">
        <f aca="false" t="array" ref="AO5711:AT5711">_xlfn.torow(_xlfn.unique(_xlfn._xlws.filter(cat_table[Sub-subsector],($E5711=cat_table[Sector])*($F5711=cat_table[Subsector]),"")))</f>
        <v>#NAME?</v>
      </c>
      <c r="AP5711" s="94" t="e">
        <v>#NAME?</v>
      </c>
      <c r="AQ5711" s="94" t="e">
        <v>#NAME?</v>
      </c>
      <c r="AR5711" s="94" t="e">
        <v>#NAME?</v>
      </c>
      <c r="AS5711" s="94" t="e">
        <v>#NAME?</v>
      </c>
      <c r="AT5711" s="94" t="e">
        <v>#NAME?</v>
      </c>
    </row>
    <row r="5712" customFormat="false" ht="15" hidden="false" customHeight="true" outlineLevel="0" collapsed="false">
      <c r="A5712" s="20" t="s">
        <v>16763</v>
      </c>
      <c r="B5712" s="20" t="str">
        <f aca="false">INDEX(Table2[], MATCH(L5712, Location_ID!$D$2:$D$3098, 0), 1)</f>
        <v>520bead0-b826-4e45-b55f-65423c2f9168</v>
      </c>
      <c r="C5712" s="20" t="s">
        <v>1585</v>
      </c>
      <c r="D5712" s="230" t="s">
        <v>354</v>
      </c>
      <c r="E5712" s="20" t="s">
        <v>7134</v>
      </c>
      <c r="F5712" s="20" t="s">
        <v>7135</v>
      </c>
      <c r="G5712" s="20" t="s">
        <v>7591</v>
      </c>
      <c r="H5712" s="20"/>
      <c r="I5712" s="20" t="s">
        <v>15917</v>
      </c>
      <c r="J5712" s="20" t="s">
        <v>15918</v>
      </c>
      <c r="K5712" s="20" t="s">
        <v>7109</v>
      </c>
      <c r="L5712" s="20" t="s">
        <v>4777</v>
      </c>
      <c r="M5712" s="20" t="s">
        <v>7116</v>
      </c>
      <c r="N5712" s="20" t="s">
        <v>15902</v>
      </c>
      <c r="O5712" s="20" t="s">
        <v>15918</v>
      </c>
      <c r="P5712" s="201" t="n">
        <v>43730</v>
      </c>
      <c r="Q5712" s="201" t="n">
        <v>43763</v>
      </c>
      <c r="R5712" s="20" t="n">
        <v>1</v>
      </c>
      <c r="S5712" s="20" t="s">
        <v>7130</v>
      </c>
      <c r="T5712" s="20" t="n">
        <v>58.10666317</v>
      </c>
      <c r="U5712" s="20" t="n">
        <v>36.82739888</v>
      </c>
      <c r="V5712" s="20" t="n">
        <v>79.38592746</v>
      </c>
      <c r="W5712" s="20" t="s">
        <v>11510</v>
      </c>
      <c r="X5712" s="35"/>
      <c r="Y5712" s="35" t="n">
        <v>0</v>
      </c>
      <c r="Z5712" s="35" t="n">
        <v>1</v>
      </c>
      <c r="AE5712" s="94" t="e">
        <f aca="false" t="array" ref="AE5712:AK5712">_xlfn.torow(_xlfn.unique(_xlfn._xlws.filter(cat_table[Subsector],$E5712=cat_table[Sector],"")))</f>
        <v>#NAME?</v>
      </c>
      <c r="AF5712" s="94" t="e">
        <v>#NAME?</v>
      </c>
      <c r="AG5712" s="94" t="e">
        <v>#NAME?</v>
      </c>
      <c r="AH5712" s="94" t="e">
        <v>#NAME?</v>
      </c>
      <c r="AI5712" s="94" t="e">
        <v>#NAME?</v>
      </c>
      <c r="AJ5712" s="94" t="e">
        <v>#NAME?</v>
      </c>
      <c r="AK5712" s="94" t="e">
        <v>#NAME?</v>
      </c>
      <c r="AO5712" s="94" t="e">
        <f aca="false" t="array" ref="AO5712:AT5712">_xlfn.torow(_xlfn.unique(_xlfn._xlws.filter(cat_table[Sub-subsector],($E5712=cat_table[Sector])*($F5712=cat_table[Subsector]),"")))</f>
        <v>#NAME?</v>
      </c>
      <c r="AP5712" s="94" t="e">
        <v>#NAME?</v>
      </c>
      <c r="AQ5712" s="94" t="e">
        <v>#NAME?</v>
      </c>
      <c r="AR5712" s="94" t="e">
        <v>#NAME?</v>
      </c>
      <c r="AS5712" s="94" t="e">
        <v>#NAME?</v>
      </c>
      <c r="AT5712" s="94" t="e">
        <v>#NAME?</v>
      </c>
    </row>
    <row r="5713" customFormat="false" ht="15" hidden="false" customHeight="true" outlineLevel="0" collapsed="false">
      <c r="A5713" s="20" t="s">
        <v>16764</v>
      </c>
      <c r="B5713" s="20" t="str">
        <f aca="false">INDEX(Table2[], MATCH(L5713, Location_ID!$D$2:$D$3098, 0), 1)</f>
        <v>9b28ae5b-dc5f-4fe0-863a-18aca69407bc</v>
      </c>
      <c r="C5713" s="20" t="s">
        <v>1585</v>
      </c>
      <c r="D5713" s="230" t="s">
        <v>354</v>
      </c>
      <c r="E5713" s="20" t="s">
        <v>7134</v>
      </c>
      <c r="F5713" s="20" t="s">
        <v>7135</v>
      </c>
      <c r="G5713" s="20" t="s">
        <v>7591</v>
      </c>
      <c r="H5713" s="20"/>
      <c r="I5713" s="20" t="s">
        <v>15917</v>
      </c>
      <c r="J5713" s="20" t="s">
        <v>15927</v>
      </c>
      <c r="K5713" s="20" t="s">
        <v>7109</v>
      </c>
      <c r="L5713" s="20" t="s">
        <v>4779</v>
      </c>
      <c r="M5713" s="20" t="s">
        <v>7116</v>
      </c>
      <c r="N5713" s="20" t="s">
        <v>15902</v>
      </c>
      <c r="O5713" s="20" t="s">
        <v>15927</v>
      </c>
      <c r="P5713" s="201" t="n">
        <v>43730</v>
      </c>
      <c r="Q5713" s="201" t="n">
        <v>43763</v>
      </c>
      <c r="R5713" s="20" t="n">
        <v>1</v>
      </c>
      <c r="S5713" s="20" t="s">
        <v>7130</v>
      </c>
      <c r="T5713" s="20" t="n">
        <v>150.6668838</v>
      </c>
      <c r="U5713" s="20" t="n">
        <v>109.50736524</v>
      </c>
      <c r="V5713" s="20" t="n">
        <v>191.82640236</v>
      </c>
      <c r="W5713" s="20" t="s">
        <v>11510</v>
      </c>
      <c r="X5713" s="35"/>
      <c r="Y5713" s="35" t="n">
        <v>0</v>
      </c>
      <c r="Z5713" s="35" t="n">
        <v>1</v>
      </c>
      <c r="AE5713" s="94" t="e">
        <f aca="false" t="array" ref="AE5713:AK5713">_xlfn.torow(_xlfn.unique(_xlfn._xlws.filter(cat_table[Subsector],$E5713=cat_table[Sector],"")))</f>
        <v>#NAME?</v>
      </c>
      <c r="AF5713" s="94" t="e">
        <v>#NAME?</v>
      </c>
      <c r="AG5713" s="94" t="e">
        <v>#NAME?</v>
      </c>
      <c r="AH5713" s="94" t="e">
        <v>#NAME?</v>
      </c>
      <c r="AI5713" s="94" t="e">
        <v>#NAME?</v>
      </c>
      <c r="AJ5713" s="94" t="e">
        <v>#NAME?</v>
      </c>
      <c r="AK5713" s="94" t="e">
        <v>#NAME?</v>
      </c>
      <c r="AO5713" s="94" t="e">
        <f aca="false" t="array" ref="AO5713:AT5713">_xlfn.torow(_xlfn.unique(_xlfn._xlws.filter(cat_table[Sub-subsector],($E5713=cat_table[Sector])*($F5713=cat_table[Subsector]),"")))</f>
        <v>#NAME?</v>
      </c>
      <c r="AP5713" s="94" t="e">
        <v>#NAME?</v>
      </c>
      <c r="AQ5713" s="94" t="e">
        <v>#NAME?</v>
      </c>
      <c r="AR5713" s="94" t="e">
        <v>#NAME?</v>
      </c>
      <c r="AS5713" s="94" t="e">
        <v>#NAME?</v>
      </c>
      <c r="AT5713" s="94" t="e">
        <v>#NAME?</v>
      </c>
    </row>
    <row r="5714" customFormat="false" ht="15" hidden="false" customHeight="true" outlineLevel="0" collapsed="false">
      <c r="A5714" s="20" t="s">
        <v>16765</v>
      </c>
      <c r="B5714" s="20" t="str">
        <f aca="false">INDEX(Table2[], MATCH(L5714, Location_ID!$D$2:$D$3098, 0), 1)</f>
        <v>a09c9d4d-9dad-48bc-a275-20b5313cac66</v>
      </c>
      <c r="C5714" s="20" t="s">
        <v>1585</v>
      </c>
      <c r="D5714" s="230" t="s">
        <v>354</v>
      </c>
      <c r="E5714" s="20" t="s">
        <v>7134</v>
      </c>
      <c r="F5714" s="20" t="s">
        <v>7135</v>
      </c>
      <c r="G5714" s="20" t="s">
        <v>7591</v>
      </c>
      <c r="H5714" s="20"/>
      <c r="I5714" s="20" t="s">
        <v>15917</v>
      </c>
      <c r="J5714" s="20" t="s">
        <v>15932</v>
      </c>
      <c r="K5714" s="20" t="s">
        <v>7109</v>
      </c>
      <c r="L5714" s="20" t="s">
        <v>4781</v>
      </c>
      <c r="M5714" s="20" t="s">
        <v>7116</v>
      </c>
      <c r="N5714" s="20" t="s">
        <v>15902</v>
      </c>
      <c r="O5714" s="20" t="s">
        <v>15932</v>
      </c>
      <c r="P5714" s="201" t="n">
        <v>43730</v>
      </c>
      <c r="Q5714" s="201" t="n">
        <v>43763</v>
      </c>
      <c r="R5714" s="20" t="n">
        <v>1</v>
      </c>
      <c r="S5714" s="20" t="s">
        <v>7130</v>
      </c>
      <c r="T5714" s="20" t="n">
        <v>9.617908086</v>
      </c>
      <c r="U5714" s="20" t="n">
        <v>8.26090057</v>
      </c>
      <c r="V5714" s="20" t="n">
        <v>10.974915602</v>
      </c>
      <c r="W5714" s="20" t="s">
        <v>11510</v>
      </c>
      <c r="X5714" s="35"/>
      <c r="Y5714" s="35" t="n">
        <v>0</v>
      </c>
      <c r="Z5714" s="35" t="n">
        <v>1</v>
      </c>
      <c r="AE5714" s="94" t="e">
        <f aca="false" t="array" ref="AE5714:AK5714">_xlfn.torow(_xlfn.unique(_xlfn._xlws.filter(cat_table[Subsector],$E5714=cat_table[Sector],"")))</f>
        <v>#NAME?</v>
      </c>
      <c r="AF5714" s="94" t="e">
        <v>#NAME?</v>
      </c>
      <c r="AG5714" s="94" t="e">
        <v>#NAME?</v>
      </c>
      <c r="AH5714" s="94" t="e">
        <v>#NAME?</v>
      </c>
      <c r="AI5714" s="94" t="e">
        <v>#NAME?</v>
      </c>
      <c r="AJ5714" s="94" t="e">
        <v>#NAME?</v>
      </c>
      <c r="AK5714" s="94" t="e">
        <v>#NAME?</v>
      </c>
      <c r="AO5714" s="94" t="e">
        <f aca="false" t="array" ref="AO5714:AT5714">_xlfn.torow(_xlfn.unique(_xlfn._xlws.filter(cat_table[Sub-subsector],($E5714=cat_table[Sector])*($F5714=cat_table[Subsector]),"")))</f>
        <v>#NAME?</v>
      </c>
      <c r="AP5714" s="94" t="e">
        <v>#NAME?</v>
      </c>
      <c r="AQ5714" s="94" t="e">
        <v>#NAME?</v>
      </c>
      <c r="AR5714" s="94" t="e">
        <v>#NAME?</v>
      </c>
      <c r="AS5714" s="94" t="e">
        <v>#NAME?</v>
      </c>
      <c r="AT5714" s="94" t="e">
        <v>#NAME?</v>
      </c>
    </row>
    <row r="5715" customFormat="false" ht="15" hidden="false" customHeight="true" outlineLevel="0" collapsed="false">
      <c r="A5715" s="20" t="s">
        <v>16766</v>
      </c>
      <c r="B5715" s="20" t="str">
        <f aca="false">INDEX(Table2[], MATCH(L5715, Location_ID!$D$2:$D$3098, 0), 1)</f>
        <v>ac012313-76cf-4c4c-8c56-91da7dfab796</v>
      </c>
      <c r="C5715" s="20" t="s">
        <v>1585</v>
      </c>
      <c r="D5715" s="230" t="s">
        <v>354</v>
      </c>
      <c r="E5715" s="20" t="s">
        <v>7134</v>
      </c>
      <c r="F5715" s="20" t="s">
        <v>7135</v>
      </c>
      <c r="G5715" s="20" t="s">
        <v>7591</v>
      </c>
      <c r="H5715" s="20"/>
      <c r="I5715" s="20" t="s">
        <v>15917</v>
      </c>
      <c r="J5715" s="20" t="s">
        <v>15918</v>
      </c>
      <c r="K5715" s="20" t="s">
        <v>7109</v>
      </c>
      <c r="L5715" s="20" t="s">
        <v>4783</v>
      </c>
      <c r="M5715" s="20" t="s">
        <v>7116</v>
      </c>
      <c r="N5715" s="20" t="s">
        <v>15902</v>
      </c>
      <c r="O5715" s="20" t="s">
        <v>15918</v>
      </c>
      <c r="P5715" s="201" t="n">
        <v>43730</v>
      </c>
      <c r="Q5715" s="201" t="n">
        <v>43763</v>
      </c>
      <c r="R5715" s="20" t="n">
        <v>1</v>
      </c>
      <c r="S5715" s="20" t="s">
        <v>7130</v>
      </c>
      <c r="T5715" s="20" t="n">
        <v>80.84546873</v>
      </c>
      <c r="U5715" s="20" t="n">
        <v>44.76279331</v>
      </c>
      <c r="V5715" s="20" t="n">
        <v>116.92814415</v>
      </c>
      <c r="W5715" s="20" t="s">
        <v>11510</v>
      </c>
      <c r="X5715" s="35"/>
      <c r="Y5715" s="35" t="n">
        <v>0</v>
      </c>
      <c r="Z5715" s="35" t="n">
        <v>1</v>
      </c>
      <c r="AE5715" s="94" t="e">
        <f aca="false" t="array" ref="AE5715:AK5715">_xlfn.torow(_xlfn.unique(_xlfn._xlws.filter(cat_table[Subsector],$E5715=cat_table[Sector],"")))</f>
        <v>#NAME?</v>
      </c>
      <c r="AF5715" s="94" t="e">
        <v>#NAME?</v>
      </c>
      <c r="AG5715" s="94" t="e">
        <v>#NAME?</v>
      </c>
      <c r="AH5715" s="94" t="e">
        <v>#NAME?</v>
      </c>
      <c r="AI5715" s="94" t="e">
        <v>#NAME?</v>
      </c>
      <c r="AJ5715" s="94" t="e">
        <v>#NAME?</v>
      </c>
      <c r="AK5715" s="94" t="e">
        <v>#NAME?</v>
      </c>
      <c r="AO5715" s="94" t="e">
        <f aca="false" t="array" ref="AO5715:AT5715">_xlfn.torow(_xlfn.unique(_xlfn._xlws.filter(cat_table[Sub-subsector],($E5715=cat_table[Sector])*($F5715=cat_table[Subsector]),"")))</f>
        <v>#NAME?</v>
      </c>
      <c r="AP5715" s="94" t="e">
        <v>#NAME?</v>
      </c>
      <c r="AQ5715" s="94" t="e">
        <v>#NAME?</v>
      </c>
      <c r="AR5715" s="94" t="e">
        <v>#NAME?</v>
      </c>
      <c r="AS5715" s="94" t="e">
        <v>#NAME?</v>
      </c>
      <c r="AT5715" s="94" t="e">
        <v>#NAME?</v>
      </c>
    </row>
    <row r="5716" customFormat="false" ht="15" hidden="false" customHeight="true" outlineLevel="0" collapsed="false">
      <c r="A5716" s="20" t="s">
        <v>16767</v>
      </c>
      <c r="B5716" s="20" t="str">
        <f aca="false">INDEX(Table2[], MATCH(L5716, Location_ID!$D$2:$D$3098, 0), 1)</f>
        <v>cbdc0208-f53a-42ca-bf6e-049b4949b8b6</v>
      </c>
      <c r="C5716" s="20" t="s">
        <v>1585</v>
      </c>
      <c r="D5716" s="230" t="s">
        <v>354</v>
      </c>
      <c r="E5716" s="20" t="s">
        <v>7134</v>
      </c>
      <c r="F5716" s="20" t="s">
        <v>7135</v>
      </c>
      <c r="G5716" s="20" t="s">
        <v>7591</v>
      </c>
      <c r="H5716" s="20"/>
      <c r="I5716" s="20" t="s">
        <v>15917</v>
      </c>
      <c r="J5716" s="20" t="s">
        <v>15932</v>
      </c>
      <c r="K5716" s="20" t="s">
        <v>7109</v>
      </c>
      <c r="L5716" s="20" t="s">
        <v>4785</v>
      </c>
      <c r="M5716" s="20" t="s">
        <v>7116</v>
      </c>
      <c r="N5716" s="20" t="s">
        <v>15902</v>
      </c>
      <c r="O5716" s="20" t="s">
        <v>15932</v>
      </c>
      <c r="P5716" s="201" t="n">
        <v>43730</v>
      </c>
      <c r="Q5716" s="201" t="n">
        <v>43763</v>
      </c>
      <c r="R5716" s="20" t="n">
        <v>1</v>
      </c>
      <c r="S5716" s="20" t="s">
        <v>7130</v>
      </c>
      <c r="T5716" s="20" t="n">
        <v>28.02424913</v>
      </c>
      <c r="U5716" s="20" t="n">
        <v>22.087773119</v>
      </c>
      <c r="V5716" s="20" t="n">
        <v>33.960725141</v>
      </c>
      <c r="W5716" s="20" t="s">
        <v>11510</v>
      </c>
      <c r="X5716" s="35"/>
      <c r="Y5716" s="35" t="n">
        <v>0</v>
      </c>
      <c r="Z5716" s="35" t="n">
        <v>1</v>
      </c>
      <c r="AE5716" s="94" t="e">
        <f aca="false" t="array" ref="AE5716:AK5716">_xlfn.torow(_xlfn.unique(_xlfn._xlws.filter(cat_table[Subsector],$E5716=cat_table[Sector],"")))</f>
        <v>#NAME?</v>
      </c>
      <c r="AF5716" s="94" t="e">
        <v>#NAME?</v>
      </c>
      <c r="AG5716" s="94" t="e">
        <v>#NAME?</v>
      </c>
      <c r="AH5716" s="94" t="e">
        <v>#NAME?</v>
      </c>
      <c r="AI5716" s="94" t="e">
        <v>#NAME?</v>
      </c>
      <c r="AJ5716" s="94" t="e">
        <v>#NAME?</v>
      </c>
      <c r="AK5716" s="94" t="e">
        <v>#NAME?</v>
      </c>
      <c r="AO5716" s="94" t="e">
        <f aca="false" t="array" ref="AO5716:AT5716">_xlfn.torow(_xlfn.unique(_xlfn._xlws.filter(cat_table[Sub-subsector],($E5716=cat_table[Sector])*($F5716=cat_table[Subsector]),"")))</f>
        <v>#NAME?</v>
      </c>
      <c r="AP5716" s="94" t="e">
        <v>#NAME?</v>
      </c>
      <c r="AQ5716" s="94" t="e">
        <v>#NAME?</v>
      </c>
      <c r="AR5716" s="94" t="e">
        <v>#NAME?</v>
      </c>
      <c r="AS5716" s="94" t="e">
        <v>#NAME?</v>
      </c>
      <c r="AT5716" s="94" t="e">
        <v>#NAME?</v>
      </c>
    </row>
    <row r="5717" customFormat="false" ht="15" hidden="false" customHeight="true" outlineLevel="0" collapsed="false">
      <c r="A5717" s="20" t="s">
        <v>16768</v>
      </c>
      <c r="B5717" s="20" t="str">
        <f aca="false">INDEX(Table2[], MATCH(L5717, Location_ID!$D$2:$D$3098, 0), 1)</f>
        <v>fc71bd93-a09f-4d2e-87ee-6844049d7cb3</v>
      </c>
      <c r="C5717" s="20" t="s">
        <v>1585</v>
      </c>
      <c r="D5717" s="230" t="s">
        <v>354</v>
      </c>
      <c r="E5717" s="20" t="s">
        <v>7134</v>
      </c>
      <c r="F5717" s="20" t="s">
        <v>7135</v>
      </c>
      <c r="G5717" s="20" t="s">
        <v>7591</v>
      </c>
      <c r="H5717" s="20"/>
      <c r="I5717" s="20" t="s">
        <v>15917</v>
      </c>
      <c r="J5717" s="20" t="s">
        <v>15918</v>
      </c>
      <c r="K5717" s="20" t="s">
        <v>7109</v>
      </c>
      <c r="L5717" s="20" t="s">
        <v>4787</v>
      </c>
      <c r="M5717" s="20" t="s">
        <v>7116</v>
      </c>
      <c r="N5717" s="20" t="s">
        <v>15902</v>
      </c>
      <c r="O5717" s="20" t="s">
        <v>15918</v>
      </c>
      <c r="P5717" s="201" t="n">
        <v>43730</v>
      </c>
      <c r="Q5717" s="201" t="n">
        <v>43763</v>
      </c>
      <c r="R5717" s="20" t="n">
        <v>1</v>
      </c>
      <c r="S5717" s="20" t="s">
        <v>7130</v>
      </c>
      <c r="T5717" s="20" t="n">
        <v>58.91766393</v>
      </c>
      <c r="U5717" s="20" t="n">
        <v>47.40743848</v>
      </c>
      <c r="V5717" s="20" t="n">
        <v>70.42788938</v>
      </c>
      <c r="W5717" s="20" t="s">
        <v>11510</v>
      </c>
      <c r="X5717" s="35"/>
      <c r="Y5717" s="35" t="n">
        <v>0</v>
      </c>
      <c r="Z5717" s="35" t="n">
        <v>1</v>
      </c>
      <c r="AE5717" s="94" t="e">
        <f aca="false" t="array" ref="AE5717:AK5717">_xlfn.torow(_xlfn.unique(_xlfn._xlws.filter(cat_table[Subsector],$E5717=cat_table[Sector],"")))</f>
        <v>#NAME?</v>
      </c>
      <c r="AF5717" s="94" t="e">
        <v>#NAME?</v>
      </c>
      <c r="AG5717" s="94" t="e">
        <v>#NAME?</v>
      </c>
      <c r="AH5717" s="94" t="e">
        <v>#NAME?</v>
      </c>
      <c r="AI5717" s="94" t="e">
        <v>#NAME?</v>
      </c>
      <c r="AJ5717" s="94" t="e">
        <v>#NAME?</v>
      </c>
      <c r="AK5717" s="94" t="e">
        <v>#NAME?</v>
      </c>
      <c r="AO5717" s="94" t="e">
        <f aca="false" t="array" ref="AO5717:AT5717">_xlfn.torow(_xlfn.unique(_xlfn._xlws.filter(cat_table[Sub-subsector],($E5717=cat_table[Sector])*($F5717=cat_table[Subsector]),"")))</f>
        <v>#NAME?</v>
      </c>
      <c r="AP5717" s="94" t="e">
        <v>#NAME?</v>
      </c>
      <c r="AQ5717" s="94" t="e">
        <v>#NAME?</v>
      </c>
      <c r="AR5717" s="94" t="e">
        <v>#NAME?</v>
      </c>
      <c r="AS5717" s="94" t="e">
        <v>#NAME?</v>
      </c>
      <c r="AT5717" s="94" t="e">
        <v>#NAME?</v>
      </c>
    </row>
    <row r="5718" customFormat="false" ht="15" hidden="false" customHeight="true" outlineLevel="0" collapsed="false">
      <c r="A5718" s="20" t="s">
        <v>16769</v>
      </c>
      <c r="B5718" s="20" t="str">
        <f aca="false">INDEX(Table2[], MATCH(L5718, Location_ID!$D$2:$D$3098, 0), 1)</f>
        <v>c1deb00c-f072-45b1-9680-fd8b83d2c4f9</v>
      </c>
      <c r="C5718" s="20" t="s">
        <v>1585</v>
      </c>
      <c r="D5718" s="230" t="s">
        <v>354</v>
      </c>
      <c r="E5718" s="20" t="s">
        <v>7134</v>
      </c>
      <c r="F5718" s="20" t="s">
        <v>7135</v>
      </c>
      <c r="G5718" s="20" t="s">
        <v>7591</v>
      </c>
      <c r="H5718" s="20"/>
      <c r="I5718" s="20" t="s">
        <v>15917</v>
      </c>
      <c r="J5718" s="20" t="s">
        <v>15918</v>
      </c>
      <c r="K5718" s="20" t="s">
        <v>7109</v>
      </c>
      <c r="L5718" s="20" t="s">
        <v>4789</v>
      </c>
      <c r="M5718" s="20" t="s">
        <v>7116</v>
      </c>
      <c r="N5718" s="20" t="s">
        <v>15902</v>
      </c>
      <c r="O5718" s="20" t="s">
        <v>15918</v>
      </c>
      <c r="P5718" s="201" t="n">
        <v>43730</v>
      </c>
      <c r="Q5718" s="201" t="n">
        <v>43763</v>
      </c>
      <c r="R5718" s="20" t="n">
        <v>1</v>
      </c>
      <c r="S5718" s="20" t="s">
        <v>7130</v>
      </c>
      <c r="T5718" s="20" t="n">
        <v>31.39760263</v>
      </c>
      <c r="U5718" s="20" t="n">
        <v>20.33019353</v>
      </c>
      <c r="V5718" s="20" t="n">
        <v>42.46501173</v>
      </c>
      <c r="W5718" s="20" t="s">
        <v>11510</v>
      </c>
      <c r="X5718" s="35"/>
      <c r="Y5718" s="35" t="n">
        <v>0</v>
      </c>
      <c r="Z5718" s="35" t="n">
        <v>1</v>
      </c>
      <c r="AE5718" s="94" t="e">
        <f aca="false" t="array" ref="AE5718:AK5718">_xlfn.torow(_xlfn.unique(_xlfn._xlws.filter(cat_table[Subsector],$E5718=cat_table[Sector],"")))</f>
        <v>#NAME?</v>
      </c>
      <c r="AF5718" s="94" t="e">
        <v>#NAME?</v>
      </c>
      <c r="AG5718" s="94" t="e">
        <v>#NAME?</v>
      </c>
      <c r="AH5718" s="94" t="e">
        <v>#NAME?</v>
      </c>
      <c r="AI5718" s="94" t="e">
        <v>#NAME?</v>
      </c>
      <c r="AJ5718" s="94" t="e">
        <v>#NAME?</v>
      </c>
      <c r="AK5718" s="94" t="e">
        <v>#NAME?</v>
      </c>
      <c r="AO5718" s="94" t="e">
        <f aca="false" t="array" ref="AO5718:AT5718">_xlfn.torow(_xlfn.unique(_xlfn._xlws.filter(cat_table[Sub-subsector],($E5718=cat_table[Sector])*($F5718=cat_table[Subsector]),"")))</f>
        <v>#NAME?</v>
      </c>
      <c r="AP5718" s="94" t="e">
        <v>#NAME?</v>
      </c>
      <c r="AQ5718" s="94" t="e">
        <v>#NAME?</v>
      </c>
      <c r="AR5718" s="94" t="e">
        <v>#NAME?</v>
      </c>
      <c r="AS5718" s="94" t="e">
        <v>#NAME?</v>
      </c>
      <c r="AT5718" s="94" t="e">
        <v>#NAME?</v>
      </c>
    </row>
    <row r="5719" customFormat="false" ht="15" hidden="false" customHeight="true" outlineLevel="0" collapsed="false">
      <c r="A5719" s="20" t="s">
        <v>16770</v>
      </c>
      <c r="B5719" s="20" t="str">
        <f aca="false">INDEX(Table2[], MATCH(L5719, Location_ID!$D$2:$D$3098, 0), 1)</f>
        <v>eb1c6f4d-04a9-42f8-b0d2-83b3de30e06c</v>
      </c>
      <c r="C5719" s="20" t="s">
        <v>1585</v>
      </c>
      <c r="D5719" s="230" t="s">
        <v>354</v>
      </c>
      <c r="E5719" s="20" t="s">
        <v>7134</v>
      </c>
      <c r="F5719" s="20" t="s">
        <v>7135</v>
      </c>
      <c r="G5719" s="20" t="s">
        <v>7591</v>
      </c>
      <c r="H5719" s="20"/>
      <c r="I5719" s="20" t="s">
        <v>15917</v>
      </c>
      <c r="J5719" s="20" t="s">
        <v>15932</v>
      </c>
      <c r="K5719" s="20" t="s">
        <v>7109</v>
      </c>
      <c r="L5719" s="20" t="s">
        <v>4791</v>
      </c>
      <c r="M5719" s="20" t="s">
        <v>7116</v>
      </c>
      <c r="N5719" s="20" t="s">
        <v>15902</v>
      </c>
      <c r="O5719" s="20" t="s">
        <v>15932</v>
      </c>
      <c r="P5719" s="201" t="n">
        <v>43730</v>
      </c>
      <c r="Q5719" s="201" t="n">
        <v>43763</v>
      </c>
      <c r="R5719" s="20" t="n">
        <v>1</v>
      </c>
      <c r="S5719" s="20" t="s">
        <v>7130</v>
      </c>
      <c r="T5719" s="20" t="n">
        <v>26.50999124</v>
      </c>
      <c r="U5719" s="20" t="n">
        <v>16.543813241</v>
      </c>
      <c r="V5719" s="20" t="n">
        <v>36.476169239</v>
      </c>
      <c r="W5719" s="20" t="s">
        <v>11510</v>
      </c>
      <c r="X5719" s="35"/>
      <c r="Y5719" s="35" t="n">
        <v>0</v>
      </c>
      <c r="Z5719" s="35" t="n">
        <v>1</v>
      </c>
      <c r="AE5719" s="94" t="e">
        <f aca="false" t="array" ref="AE5719:AK5719">_xlfn.torow(_xlfn.unique(_xlfn._xlws.filter(cat_table[Subsector],$E5719=cat_table[Sector],"")))</f>
        <v>#NAME?</v>
      </c>
      <c r="AF5719" s="94" t="e">
        <v>#NAME?</v>
      </c>
      <c r="AG5719" s="94" t="e">
        <v>#NAME?</v>
      </c>
      <c r="AH5719" s="94" t="e">
        <v>#NAME?</v>
      </c>
      <c r="AI5719" s="94" t="e">
        <v>#NAME?</v>
      </c>
      <c r="AJ5719" s="94" t="e">
        <v>#NAME?</v>
      </c>
      <c r="AK5719" s="94" t="e">
        <v>#NAME?</v>
      </c>
      <c r="AO5719" s="94" t="e">
        <f aca="false" t="array" ref="AO5719:AT5719">_xlfn.torow(_xlfn.unique(_xlfn._xlws.filter(cat_table[Sub-subsector],($E5719=cat_table[Sector])*($F5719=cat_table[Subsector]),"")))</f>
        <v>#NAME?</v>
      </c>
      <c r="AP5719" s="94" t="e">
        <v>#NAME?</v>
      </c>
      <c r="AQ5719" s="94" t="e">
        <v>#NAME?</v>
      </c>
      <c r="AR5719" s="94" t="e">
        <v>#NAME?</v>
      </c>
      <c r="AS5719" s="94" t="e">
        <v>#NAME?</v>
      </c>
      <c r="AT5719" s="94" t="e">
        <v>#NAME?</v>
      </c>
    </row>
    <row r="5720" customFormat="false" ht="15" hidden="false" customHeight="true" outlineLevel="0" collapsed="false">
      <c r="A5720" s="20" t="s">
        <v>16771</v>
      </c>
      <c r="B5720" s="20" t="str">
        <f aca="false">INDEX(Table2[], MATCH(L5720, Location_ID!$D$2:$D$3098, 0), 1)</f>
        <v>0fc4de78-91de-41da-8bf8-1773949370d5</v>
      </c>
      <c r="C5720" s="20" t="s">
        <v>1585</v>
      </c>
      <c r="D5720" s="230" t="s">
        <v>354</v>
      </c>
      <c r="E5720" s="20" t="s">
        <v>7134</v>
      </c>
      <c r="F5720" s="20" t="s">
        <v>7135</v>
      </c>
      <c r="G5720" s="20" t="s">
        <v>7591</v>
      </c>
      <c r="H5720" s="20"/>
      <c r="I5720" s="20" t="s">
        <v>15917</v>
      </c>
      <c r="J5720" s="20" t="s">
        <v>15918</v>
      </c>
      <c r="K5720" s="20" t="s">
        <v>7109</v>
      </c>
      <c r="L5720" s="20" t="s">
        <v>4793</v>
      </c>
      <c r="M5720" s="20" t="s">
        <v>7116</v>
      </c>
      <c r="N5720" s="20" t="s">
        <v>15902</v>
      </c>
      <c r="O5720" s="20" t="s">
        <v>15918</v>
      </c>
      <c r="P5720" s="201" t="n">
        <v>43730</v>
      </c>
      <c r="Q5720" s="201" t="n">
        <v>43763</v>
      </c>
      <c r="R5720" s="20" t="n">
        <v>1</v>
      </c>
      <c r="S5720" s="20" t="s">
        <v>7130</v>
      </c>
      <c r="T5720" s="20" t="n">
        <v>53.09029374</v>
      </c>
      <c r="U5720" s="20" t="n">
        <v>43.753060919</v>
      </c>
      <c r="V5720" s="20" t="n">
        <v>62.427526561</v>
      </c>
      <c r="W5720" s="20" t="s">
        <v>11510</v>
      </c>
      <c r="X5720" s="35"/>
      <c r="Y5720" s="35" t="n">
        <v>0</v>
      </c>
      <c r="Z5720" s="35" t="n">
        <v>1</v>
      </c>
      <c r="AE5720" s="94" t="e">
        <f aca="false" t="array" ref="AE5720:AK5720">_xlfn.torow(_xlfn.unique(_xlfn._xlws.filter(cat_table[Subsector],$E5720=cat_table[Sector],"")))</f>
        <v>#NAME?</v>
      </c>
      <c r="AF5720" s="94" t="e">
        <v>#NAME?</v>
      </c>
      <c r="AG5720" s="94" t="e">
        <v>#NAME?</v>
      </c>
      <c r="AH5720" s="94" t="e">
        <v>#NAME?</v>
      </c>
      <c r="AI5720" s="94" t="e">
        <v>#NAME?</v>
      </c>
      <c r="AJ5720" s="94" t="e">
        <v>#NAME?</v>
      </c>
      <c r="AK5720" s="94" t="e">
        <v>#NAME?</v>
      </c>
      <c r="AO5720" s="94" t="e">
        <f aca="false" t="array" ref="AO5720:AT5720">_xlfn.torow(_xlfn.unique(_xlfn._xlws.filter(cat_table[Sub-subsector],($E5720=cat_table[Sector])*($F5720=cat_table[Subsector]),"")))</f>
        <v>#NAME?</v>
      </c>
      <c r="AP5720" s="94" t="e">
        <v>#NAME?</v>
      </c>
      <c r="AQ5720" s="94" t="e">
        <v>#NAME?</v>
      </c>
      <c r="AR5720" s="94" t="e">
        <v>#NAME?</v>
      </c>
      <c r="AS5720" s="94" t="e">
        <v>#NAME?</v>
      </c>
      <c r="AT5720" s="94" t="e">
        <v>#NAME?</v>
      </c>
    </row>
    <row r="5721" customFormat="false" ht="15" hidden="false" customHeight="true" outlineLevel="0" collapsed="false">
      <c r="A5721" s="20" t="s">
        <v>16772</v>
      </c>
      <c r="B5721" s="20" t="str">
        <f aca="false">INDEX(Table2[], MATCH(L5721, Location_ID!$D$2:$D$3098, 0), 1)</f>
        <v>dd78255d-c8ec-4d0a-99bd-5e8533cdcfcf</v>
      </c>
      <c r="C5721" s="20" t="s">
        <v>1585</v>
      </c>
      <c r="D5721" s="230" t="s">
        <v>354</v>
      </c>
      <c r="E5721" s="20" t="s">
        <v>7134</v>
      </c>
      <c r="F5721" s="20" t="s">
        <v>7135</v>
      </c>
      <c r="G5721" s="20" t="s">
        <v>7591</v>
      </c>
      <c r="H5721" s="20"/>
      <c r="I5721" s="20" t="s">
        <v>15917</v>
      </c>
      <c r="J5721" s="20" t="s">
        <v>15918</v>
      </c>
      <c r="K5721" s="20" t="s">
        <v>7109</v>
      </c>
      <c r="L5721" s="20" t="s">
        <v>4795</v>
      </c>
      <c r="M5721" s="20" t="s">
        <v>7116</v>
      </c>
      <c r="N5721" s="20" t="s">
        <v>15902</v>
      </c>
      <c r="O5721" s="20" t="s">
        <v>15918</v>
      </c>
      <c r="P5721" s="201" t="n">
        <v>43730</v>
      </c>
      <c r="Q5721" s="201" t="n">
        <v>43763</v>
      </c>
      <c r="R5721" s="20" t="n">
        <v>1</v>
      </c>
      <c r="S5721" s="20" t="s">
        <v>7130</v>
      </c>
      <c r="T5721" s="20" t="n">
        <v>29.56079654</v>
      </c>
      <c r="U5721" s="20" t="n">
        <v>23.190165117</v>
      </c>
      <c r="V5721" s="20" t="n">
        <v>35.931427963</v>
      </c>
      <c r="W5721" s="20" t="s">
        <v>11510</v>
      </c>
      <c r="X5721" s="35"/>
      <c r="Y5721" s="35" t="n">
        <v>0</v>
      </c>
      <c r="Z5721" s="35" t="n">
        <v>1</v>
      </c>
      <c r="AE5721" s="94" t="e">
        <f aca="false" t="array" ref="AE5721:AK5721">_xlfn.torow(_xlfn.unique(_xlfn._xlws.filter(cat_table[Subsector],$E5721=cat_table[Sector],"")))</f>
        <v>#NAME?</v>
      </c>
      <c r="AF5721" s="94" t="e">
        <v>#NAME?</v>
      </c>
      <c r="AG5721" s="94" t="e">
        <v>#NAME?</v>
      </c>
      <c r="AH5721" s="94" t="e">
        <v>#NAME?</v>
      </c>
      <c r="AI5721" s="94" t="e">
        <v>#NAME?</v>
      </c>
      <c r="AJ5721" s="94" t="e">
        <v>#NAME?</v>
      </c>
      <c r="AK5721" s="94" t="e">
        <v>#NAME?</v>
      </c>
      <c r="AO5721" s="94" t="e">
        <f aca="false" t="array" ref="AO5721:AT5721">_xlfn.torow(_xlfn.unique(_xlfn._xlws.filter(cat_table[Sub-subsector],($E5721=cat_table[Sector])*($F5721=cat_table[Subsector]),"")))</f>
        <v>#NAME?</v>
      </c>
      <c r="AP5721" s="94" t="e">
        <v>#NAME?</v>
      </c>
      <c r="AQ5721" s="94" t="e">
        <v>#NAME?</v>
      </c>
      <c r="AR5721" s="94" t="e">
        <v>#NAME?</v>
      </c>
      <c r="AS5721" s="94" t="e">
        <v>#NAME?</v>
      </c>
      <c r="AT5721" s="94" t="e">
        <v>#NAME?</v>
      </c>
    </row>
    <row r="5722" customFormat="false" ht="15" hidden="false" customHeight="true" outlineLevel="0" collapsed="false">
      <c r="A5722" s="20" t="s">
        <v>16773</v>
      </c>
      <c r="B5722" s="20" t="str">
        <f aca="false">INDEX(Table2[], MATCH(L5722, Location_ID!$D$2:$D$3098, 0), 1)</f>
        <v>ad306614-d3b1-4b0f-9c82-2b1969c12af1</v>
      </c>
      <c r="C5722" s="20" t="s">
        <v>1585</v>
      </c>
      <c r="D5722" s="230" t="s">
        <v>354</v>
      </c>
      <c r="E5722" s="20" t="s">
        <v>7134</v>
      </c>
      <c r="F5722" s="20" t="s">
        <v>7135</v>
      </c>
      <c r="G5722" s="20" t="s">
        <v>7591</v>
      </c>
      <c r="H5722" s="20"/>
      <c r="I5722" s="20" t="s">
        <v>15917</v>
      </c>
      <c r="J5722" s="20" t="s">
        <v>15922</v>
      </c>
      <c r="K5722" s="20" t="s">
        <v>7109</v>
      </c>
      <c r="L5722" s="20" t="s">
        <v>4797</v>
      </c>
      <c r="M5722" s="20" t="s">
        <v>7116</v>
      </c>
      <c r="N5722" s="20" t="s">
        <v>15902</v>
      </c>
      <c r="O5722" s="20" t="s">
        <v>15922</v>
      </c>
      <c r="P5722" s="201" t="n">
        <v>43730</v>
      </c>
      <c r="Q5722" s="201" t="n">
        <v>43763</v>
      </c>
      <c r="R5722" s="20" t="n">
        <v>1</v>
      </c>
      <c r="S5722" s="20" t="s">
        <v>7130</v>
      </c>
      <c r="T5722" s="20" t="n">
        <v>24.75331961</v>
      </c>
      <c r="U5722" s="20" t="n">
        <v>17.449740806</v>
      </c>
      <c r="V5722" s="20" t="n">
        <v>32.056898414</v>
      </c>
      <c r="W5722" s="20" t="s">
        <v>11510</v>
      </c>
      <c r="X5722" s="35"/>
      <c r="Y5722" s="35" t="n">
        <v>0</v>
      </c>
      <c r="Z5722" s="35" t="n">
        <v>1</v>
      </c>
      <c r="AE5722" s="94" t="e">
        <f aca="false" t="array" ref="AE5722:AK5722">_xlfn.torow(_xlfn.unique(_xlfn._xlws.filter(cat_table[Subsector],$E5722=cat_table[Sector],"")))</f>
        <v>#NAME?</v>
      </c>
      <c r="AF5722" s="94" t="e">
        <v>#NAME?</v>
      </c>
      <c r="AG5722" s="94" t="e">
        <v>#NAME?</v>
      </c>
      <c r="AH5722" s="94" t="e">
        <v>#NAME?</v>
      </c>
      <c r="AI5722" s="94" t="e">
        <v>#NAME?</v>
      </c>
      <c r="AJ5722" s="94" t="e">
        <v>#NAME?</v>
      </c>
      <c r="AK5722" s="94" t="e">
        <v>#NAME?</v>
      </c>
      <c r="AO5722" s="94" t="e">
        <f aca="false" t="array" ref="AO5722:AT5722">_xlfn.torow(_xlfn.unique(_xlfn._xlws.filter(cat_table[Sub-subsector],($E5722=cat_table[Sector])*($F5722=cat_table[Subsector]),"")))</f>
        <v>#NAME?</v>
      </c>
      <c r="AP5722" s="94" t="e">
        <v>#NAME?</v>
      </c>
      <c r="AQ5722" s="94" t="e">
        <v>#NAME?</v>
      </c>
      <c r="AR5722" s="94" t="e">
        <v>#NAME?</v>
      </c>
      <c r="AS5722" s="94" t="e">
        <v>#NAME?</v>
      </c>
      <c r="AT5722" s="94" t="e">
        <v>#NAME?</v>
      </c>
    </row>
    <row r="5723" customFormat="false" ht="15" hidden="false" customHeight="true" outlineLevel="0" collapsed="false">
      <c r="A5723" s="20" t="s">
        <v>16774</v>
      </c>
      <c r="B5723" s="20" t="str">
        <f aca="false">INDEX(Table2[], MATCH(L5723, Location_ID!$D$2:$D$3098, 0), 1)</f>
        <v>af0eee66-62c1-46bf-9f88-d6d603280751</v>
      </c>
      <c r="C5723" s="20" t="s">
        <v>1585</v>
      </c>
      <c r="D5723" s="230" t="s">
        <v>354</v>
      </c>
      <c r="E5723" s="20" t="s">
        <v>7134</v>
      </c>
      <c r="F5723" s="20" t="s">
        <v>7135</v>
      </c>
      <c r="G5723" s="20" t="s">
        <v>7591</v>
      </c>
      <c r="H5723" s="20"/>
      <c r="I5723" s="20" t="s">
        <v>15917</v>
      </c>
      <c r="J5723" s="20" t="s">
        <v>15918</v>
      </c>
      <c r="K5723" s="20" t="s">
        <v>7109</v>
      </c>
      <c r="L5723" s="20" t="s">
        <v>4799</v>
      </c>
      <c r="M5723" s="20" t="s">
        <v>7116</v>
      </c>
      <c r="N5723" s="20" t="s">
        <v>15902</v>
      </c>
      <c r="O5723" s="20" t="s">
        <v>15918</v>
      </c>
      <c r="P5723" s="201" t="n">
        <v>43730</v>
      </c>
      <c r="Q5723" s="201" t="n">
        <v>43763</v>
      </c>
      <c r="R5723" s="20" t="n">
        <v>1</v>
      </c>
      <c r="S5723" s="20" t="s">
        <v>7130</v>
      </c>
      <c r="T5723" s="20" t="n">
        <v>31.87026148</v>
      </c>
      <c r="U5723" s="20" t="n">
        <v>28.997138743</v>
      </c>
      <c r="V5723" s="20" t="n">
        <v>34.743384217</v>
      </c>
      <c r="W5723" s="20" t="s">
        <v>11510</v>
      </c>
      <c r="X5723" s="35"/>
      <c r="Y5723" s="35" t="n">
        <v>0</v>
      </c>
      <c r="Z5723" s="35" t="n">
        <v>1</v>
      </c>
      <c r="AE5723" s="94" t="e">
        <f aca="false" t="array" ref="AE5723:AK5723">_xlfn.torow(_xlfn.unique(_xlfn._xlws.filter(cat_table[Subsector],$E5723=cat_table[Sector],"")))</f>
        <v>#NAME?</v>
      </c>
      <c r="AF5723" s="94" t="e">
        <v>#NAME?</v>
      </c>
      <c r="AG5723" s="94" t="e">
        <v>#NAME?</v>
      </c>
      <c r="AH5723" s="94" t="e">
        <v>#NAME?</v>
      </c>
      <c r="AI5723" s="94" t="e">
        <v>#NAME?</v>
      </c>
      <c r="AJ5723" s="94" t="e">
        <v>#NAME?</v>
      </c>
      <c r="AK5723" s="94" t="e">
        <v>#NAME?</v>
      </c>
      <c r="AO5723" s="94" t="e">
        <f aca="false" t="array" ref="AO5723:AT5723">_xlfn.torow(_xlfn.unique(_xlfn._xlws.filter(cat_table[Sub-subsector],($E5723=cat_table[Sector])*($F5723=cat_table[Subsector]),"")))</f>
        <v>#NAME?</v>
      </c>
      <c r="AP5723" s="94" t="e">
        <v>#NAME?</v>
      </c>
      <c r="AQ5723" s="94" t="e">
        <v>#NAME?</v>
      </c>
      <c r="AR5723" s="94" t="e">
        <v>#NAME?</v>
      </c>
      <c r="AS5723" s="94" t="e">
        <v>#NAME?</v>
      </c>
      <c r="AT5723" s="94" t="e">
        <v>#NAME?</v>
      </c>
    </row>
    <row r="5724" customFormat="false" ht="15" hidden="false" customHeight="true" outlineLevel="0" collapsed="false">
      <c r="A5724" s="20" t="s">
        <v>16775</v>
      </c>
      <c r="B5724" s="20" t="str">
        <f aca="false">INDEX(Table2[], MATCH(L5724, Location_ID!$D$2:$D$3098, 0), 1)</f>
        <v>064bcc1b-4a62-4038-8570-51dec7bc531f</v>
      </c>
      <c r="C5724" s="20" t="s">
        <v>1585</v>
      </c>
      <c r="D5724" s="230" t="s">
        <v>354</v>
      </c>
      <c r="E5724" s="20" t="s">
        <v>7134</v>
      </c>
      <c r="F5724" s="20" t="s">
        <v>7135</v>
      </c>
      <c r="G5724" s="20" t="s">
        <v>7591</v>
      </c>
      <c r="H5724" s="20"/>
      <c r="I5724" s="20" t="s">
        <v>15917</v>
      </c>
      <c r="J5724" s="20" t="s">
        <v>15918</v>
      </c>
      <c r="K5724" s="20" t="s">
        <v>7109</v>
      </c>
      <c r="L5724" s="20" t="s">
        <v>4801</v>
      </c>
      <c r="M5724" s="20" t="s">
        <v>7116</v>
      </c>
      <c r="N5724" s="20" t="s">
        <v>15902</v>
      </c>
      <c r="O5724" s="20" t="s">
        <v>15918</v>
      </c>
      <c r="P5724" s="201" t="n">
        <v>43730</v>
      </c>
      <c r="Q5724" s="201" t="n">
        <v>43763</v>
      </c>
      <c r="R5724" s="20" t="n">
        <v>1</v>
      </c>
      <c r="S5724" s="20" t="s">
        <v>7130</v>
      </c>
      <c r="T5724" s="20" t="n">
        <v>16.0146914</v>
      </c>
      <c r="U5724" s="20" t="n">
        <v>11.716346008</v>
      </c>
      <c r="V5724" s="20" t="n">
        <v>20.313036792</v>
      </c>
      <c r="W5724" s="20" t="s">
        <v>11510</v>
      </c>
      <c r="X5724" s="35"/>
      <c r="Y5724" s="35" t="n">
        <v>0</v>
      </c>
      <c r="Z5724" s="35" t="n">
        <v>1</v>
      </c>
      <c r="AE5724" s="94" t="e">
        <f aca="false" t="array" ref="AE5724:AK5724">_xlfn.torow(_xlfn.unique(_xlfn._xlws.filter(cat_table[Subsector],$E5724=cat_table[Sector],"")))</f>
        <v>#NAME?</v>
      </c>
      <c r="AF5724" s="94" t="e">
        <v>#NAME?</v>
      </c>
      <c r="AG5724" s="94" t="e">
        <v>#NAME?</v>
      </c>
      <c r="AH5724" s="94" t="e">
        <v>#NAME?</v>
      </c>
      <c r="AI5724" s="94" t="e">
        <v>#NAME?</v>
      </c>
      <c r="AJ5724" s="94" t="e">
        <v>#NAME?</v>
      </c>
      <c r="AK5724" s="94" t="e">
        <v>#NAME?</v>
      </c>
      <c r="AO5724" s="94" t="e">
        <f aca="false" t="array" ref="AO5724:AT5724">_xlfn.torow(_xlfn.unique(_xlfn._xlws.filter(cat_table[Sub-subsector],($E5724=cat_table[Sector])*($F5724=cat_table[Subsector]),"")))</f>
        <v>#NAME?</v>
      </c>
      <c r="AP5724" s="94" t="e">
        <v>#NAME?</v>
      </c>
      <c r="AQ5724" s="94" t="e">
        <v>#NAME?</v>
      </c>
      <c r="AR5724" s="94" t="e">
        <v>#NAME?</v>
      </c>
      <c r="AS5724" s="94" t="e">
        <v>#NAME?</v>
      </c>
      <c r="AT5724" s="94" t="e">
        <v>#NAME?</v>
      </c>
    </row>
    <row r="5725" customFormat="false" ht="15" hidden="false" customHeight="true" outlineLevel="0" collapsed="false">
      <c r="A5725" s="20" t="s">
        <v>16776</v>
      </c>
      <c r="B5725" s="20" t="str">
        <f aca="false">INDEX(Table2[], MATCH(L5725, Location_ID!$D$2:$D$3098, 0), 1)</f>
        <v>32f34268-fb77-44f0-b02f-3f751c0e411c</v>
      </c>
      <c r="C5725" s="20" t="s">
        <v>1585</v>
      </c>
      <c r="D5725" s="230" t="s">
        <v>354</v>
      </c>
      <c r="E5725" s="20" t="s">
        <v>7134</v>
      </c>
      <c r="F5725" s="20" t="s">
        <v>7135</v>
      </c>
      <c r="G5725" s="20" t="s">
        <v>7591</v>
      </c>
      <c r="H5725" s="20"/>
      <c r="I5725" s="20" t="s">
        <v>15917</v>
      </c>
      <c r="J5725" s="20" t="s">
        <v>15927</v>
      </c>
      <c r="K5725" s="20" t="s">
        <v>7109</v>
      </c>
      <c r="L5725" s="20" t="s">
        <v>4803</v>
      </c>
      <c r="M5725" s="20" t="s">
        <v>7116</v>
      </c>
      <c r="N5725" s="20" t="s">
        <v>15902</v>
      </c>
      <c r="O5725" s="20" t="s">
        <v>15927</v>
      </c>
      <c r="P5725" s="201" t="n">
        <v>43730</v>
      </c>
      <c r="Q5725" s="201" t="n">
        <v>43763</v>
      </c>
      <c r="R5725" s="20" t="n">
        <v>1</v>
      </c>
      <c r="S5725" s="20" t="s">
        <v>7130</v>
      </c>
      <c r="T5725" s="20" t="n">
        <v>69.39313052</v>
      </c>
      <c r="U5725" s="20" t="n">
        <v>40.64980061</v>
      </c>
      <c r="V5725" s="20" t="n">
        <v>98.13646043</v>
      </c>
      <c r="W5725" s="20" t="s">
        <v>11510</v>
      </c>
      <c r="X5725" s="35"/>
      <c r="Y5725" s="35" t="n">
        <v>0</v>
      </c>
      <c r="Z5725" s="35" t="n">
        <v>1</v>
      </c>
      <c r="AE5725" s="94" t="e">
        <f aca="false" t="array" ref="AE5725:AK5725">_xlfn.torow(_xlfn.unique(_xlfn._xlws.filter(cat_table[Subsector],$E5725=cat_table[Sector],"")))</f>
        <v>#NAME?</v>
      </c>
      <c r="AF5725" s="94" t="e">
        <v>#NAME?</v>
      </c>
      <c r="AG5725" s="94" t="e">
        <v>#NAME?</v>
      </c>
      <c r="AH5725" s="94" t="e">
        <v>#NAME?</v>
      </c>
      <c r="AI5725" s="94" t="e">
        <v>#NAME?</v>
      </c>
      <c r="AJ5725" s="94" t="e">
        <v>#NAME?</v>
      </c>
      <c r="AK5725" s="94" t="e">
        <v>#NAME?</v>
      </c>
      <c r="AO5725" s="94" t="e">
        <f aca="false" t="array" ref="AO5725:AT5725">_xlfn.torow(_xlfn.unique(_xlfn._xlws.filter(cat_table[Sub-subsector],($E5725=cat_table[Sector])*($F5725=cat_table[Subsector]),"")))</f>
        <v>#NAME?</v>
      </c>
      <c r="AP5725" s="94" t="e">
        <v>#NAME?</v>
      </c>
      <c r="AQ5725" s="94" t="e">
        <v>#NAME?</v>
      </c>
      <c r="AR5725" s="94" t="e">
        <v>#NAME?</v>
      </c>
      <c r="AS5725" s="94" t="e">
        <v>#NAME?</v>
      </c>
      <c r="AT5725" s="94" t="e">
        <v>#NAME?</v>
      </c>
    </row>
    <row r="5726" customFormat="false" ht="15" hidden="false" customHeight="true" outlineLevel="0" collapsed="false">
      <c r="A5726" s="20" t="s">
        <v>16777</v>
      </c>
      <c r="B5726" s="20" t="str">
        <f aca="false">INDEX(Table2[], MATCH(L5726, Location_ID!$D$2:$D$3098, 0), 1)</f>
        <v>86becc07-eef3-44b6-97b9-6e10e09d3b36</v>
      </c>
      <c r="C5726" s="20" t="s">
        <v>1585</v>
      </c>
      <c r="D5726" s="230" t="s">
        <v>354</v>
      </c>
      <c r="E5726" s="20" t="s">
        <v>7134</v>
      </c>
      <c r="F5726" s="20" t="s">
        <v>7135</v>
      </c>
      <c r="G5726" s="20" t="s">
        <v>7591</v>
      </c>
      <c r="H5726" s="20"/>
      <c r="I5726" s="20" t="s">
        <v>15917</v>
      </c>
      <c r="J5726" s="20" t="s">
        <v>15922</v>
      </c>
      <c r="K5726" s="20" t="s">
        <v>7109</v>
      </c>
      <c r="L5726" s="20" t="s">
        <v>4805</v>
      </c>
      <c r="M5726" s="20" t="s">
        <v>7116</v>
      </c>
      <c r="N5726" s="20" t="s">
        <v>15902</v>
      </c>
      <c r="O5726" s="20" t="s">
        <v>15922</v>
      </c>
      <c r="P5726" s="201" t="n">
        <v>43730</v>
      </c>
      <c r="Q5726" s="201" t="n">
        <v>43763</v>
      </c>
      <c r="R5726" s="20" t="n">
        <v>1</v>
      </c>
      <c r="S5726" s="20" t="s">
        <v>7130</v>
      </c>
      <c r="T5726" s="20" t="n">
        <v>29.73461177</v>
      </c>
      <c r="U5726" s="20" t="n">
        <v>21.850552316</v>
      </c>
      <c r="V5726" s="20" t="n">
        <v>37.618671224</v>
      </c>
      <c r="W5726" s="20" t="s">
        <v>11510</v>
      </c>
      <c r="X5726" s="35"/>
      <c r="Y5726" s="35" t="n">
        <v>0</v>
      </c>
      <c r="Z5726" s="35" t="n">
        <v>1</v>
      </c>
      <c r="AE5726" s="94" t="e">
        <f aca="false" t="array" ref="AE5726:AK5726">_xlfn.torow(_xlfn.unique(_xlfn._xlws.filter(cat_table[Subsector],$E5726=cat_table[Sector],"")))</f>
        <v>#NAME?</v>
      </c>
      <c r="AF5726" s="94" t="e">
        <v>#NAME?</v>
      </c>
      <c r="AG5726" s="94" t="e">
        <v>#NAME?</v>
      </c>
      <c r="AH5726" s="94" t="e">
        <v>#NAME?</v>
      </c>
      <c r="AI5726" s="94" t="e">
        <v>#NAME?</v>
      </c>
      <c r="AJ5726" s="94" t="e">
        <v>#NAME?</v>
      </c>
      <c r="AK5726" s="94" t="e">
        <v>#NAME?</v>
      </c>
      <c r="AO5726" s="94" t="e">
        <f aca="false" t="array" ref="AO5726:AT5726">_xlfn.torow(_xlfn.unique(_xlfn._xlws.filter(cat_table[Sub-subsector],($E5726=cat_table[Sector])*($F5726=cat_table[Subsector]),"")))</f>
        <v>#NAME?</v>
      </c>
      <c r="AP5726" s="94" t="e">
        <v>#NAME?</v>
      </c>
      <c r="AQ5726" s="94" t="e">
        <v>#NAME?</v>
      </c>
      <c r="AR5726" s="94" t="e">
        <v>#NAME?</v>
      </c>
      <c r="AS5726" s="94" t="e">
        <v>#NAME?</v>
      </c>
      <c r="AT5726" s="94" t="e">
        <v>#NAME?</v>
      </c>
    </row>
    <row r="5727" customFormat="false" ht="15" hidden="false" customHeight="true" outlineLevel="0" collapsed="false">
      <c r="A5727" s="20" t="s">
        <v>16778</v>
      </c>
      <c r="B5727" s="20" t="str">
        <f aca="false">INDEX(Table2[], MATCH(L5727, Location_ID!$D$2:$D$3098, 0), 1)</f>
        <v>a90e20b3-c561-4f6d-8f33-4bdce59f9209</v>
      </c>
      <c r="C5727" s="20" t="s">
        <v>1585</v>
      </c>
      <c r="D5727" s="230" t="s">
        <v>354</v>
      </c>
      <c r="E5727" s="20" t="s">
        <v>7134</v>
      </c>
      <c r="F5727" s="20" t="s">
        <v>7135</v>
      </c>
      <c r="G5727" s="20" t="s">
        <v>7591</v>
      </c>
      <c r="H5727" s="20"/>
      <c r="I5727" s="20" t="s">
        <v>15917</v>
      </c>
      <c r="J5727" s="20" t="s">
        <v>15932</v>
      </c>
      <c r="K5727" s="20" t="s">
        <v>7109</v>
      </c>
      <c r="L5727" s="20" t="s">
        <v>4807</v>
      </c>
      <c r="M5727" s="20" t="s">
        <v>7116</v>
      </c>
      <c r="N5727" s="20" t="s">
        <v>15902</v>
      </c>
      <c r="O5727" s="20" t="s">
        <v>15932</v>
      </c>
      <c r="P5727" s="201" t="n">
        <v>43730</v>
      </c>
      <c r="Q5727" s="201" t="n">
        <v>43763</v>
      </c>
      <c r="R5727" s="20" t="n">
        <v>1</v>
      </c>
      <c r="S5727" s="20" t="s">
        <v>7130</v>
      </c>
      <c r="T5727" s="20" t="n">
        <v>31.00044977</v>
      </c>
      <c r="U5727" s="20" t="n">
        <v>28.629153228</v>
      </c>
      <c r="V5727" s="20" t="n">
        <v>33.371746312</v>
      </c>
      <c r="W5727" s="20" t="s">
        <v>11510</v>
      </c>
      <c r="X5727" s="35"/>
      <c r="Y5727" s="35" t="n">
        <v>0</v>
      </c>
      <c r="Z5727" s="35" t="n">
        <v>1</v>
      </c>
      <c r="AE5727" s="94" t="e">
        <f aca="false" t="array" ref="AE5727:AK5727">_xlfn.torow(_xlfn.unique(_xlfn._xlws.filter(cat_table[Subsector],$E5727=cat_table[Sector],"")))</f>
        <v>#NAME?</v>
      </c>
      <c r="AF5727" s="94" t="e">
        <v>#NAME?</v>
      </c>
      <c r="AG5727" s="94" t="e">
        <v>#NAME?</v>
      </c>
      <c r="AH5727" s="94" t="e">
        <v>#NAME?</v>
      </c>
      <c r="AI5727" s="94" t="e">
        <v>#NAME?</v>
      </c>
      <c r="AJ5727" s="94" t="e">
        <v>#NAME?</v>
      </c>
      <c r="AK5727" s="94" t="e">
        <v>#NAME?</v>
      </c>
      <c r="AO5727" s="94" t="e">
        <f aca="false" t="array" ref="AO5727:AT5727">_xlfn.torow(_xlfn.unique(_xlfn._xlws.filter(cat_table[Sub-subsector],($E5727=cat_table[Sector])*($F5727=cat_table[Subsector]),"")))</f>
        <v>#NAME?</v>
      </c>
      <c r="AP5727" s="94" t="e">
        <v>#NAME?</v>
      </c>
      <c r="AQ5727" s="94" t="e">
        <v>#NAME?</v>
      </c>
      <c r="AR5727" s="94" t="e">
        <v>#NAME?</v>
      </c>
      <c r="AS5727" s="94" t="e">
        <v>#NAME?</v>
      </c>
      <c r="AT5727" s="94" t="e">
        <v>#NAME?</v>
      </c>
    </row>
    <row r="5728" customFormat="false" ht="15" hidden="false" customHeight="true" outlineLevel="0" collapsed="false">
      <c r="A5728" s="20" t="s">
        <v>16779</v>
      </c>
      <c r="B5728" s="20" t="str">
        <f aca="false">INDEX(Table2[], MATCH(L5728, Location_ID!$D$2:$D$3098, 0), 1)</f>
        <v>860a29e0-88cb-40dc-823d-9cc41e2e517a</v>
      </c>
      <c r="C5728" s="20" t="s">
        <v>1585</v>
      </c>
      <c r="D5728" s="230" t="s">
        <v>354</v>
      </c>
      <c r="E5728" s="20" t="s">
        <v>7134</v>
      </c>
      <c r="F5728" s="20" t="s">
        <v>7135</v>
      </c>
      <c r="G5728" s="20" t="s">
        <v>7591</v>
      </c>
      <c r="H5728" s="20"/>
      <c r="I5728" s="20" t="s">
        <v>15917</v>
      </c>
      <c r="J5728" s="20" t="s">
        <v>15932</v>
      </c>
      <c r="K5728" s="20" t="s">
        <v>7109</v>
      </c>
      <c r="L5728" s="20" t="s">
        <v>4809</v>
      </c>
      <c r="M5728" s="20" t="s">
        <v>7116</v>
      </c>
      <c r="N5728" s="20" t="s">
        <v>15902</v>
      </c>
      <c r="O5728" s="20" t="s">
        <v>15932</v>
      </c>
      <c r="P5728" s="201" t="n">
        <v>43730</v>
      </c>
      <c r="Q5728" s="201" t="n">
        <v>43763</v>
      </c>
      <c r="R5728" s="20" t="n">
        <v>1</v>
      </c>
      <c r="S5728" s="20" t="s">
        <v>7130</v>
      </c>
      <c r="T5728" s="20" t="n">
        <v>78.01796719</v>
      </c>
      <c r="U5728" s="20" t="n">
        <v>56.0651749</v>
      </c>
      <c r="V5728" s="20" t="n">
        <v>99.97075948</v>
      </c>
      <c r="W5728" s="20" t="s">
        <v>11510</v>
      </c>
      <c r="X5728" s="35"/>
      <c r="Y5728" s="35" t="n">
        <v>0</v>
      </c>
      <c r="Z5728" s="35" t="n">
        <v>1</v>
      </c>
      <c r="AE5728" s="94" t="e">
        <f aca="false" t="array" ref="AE5728:AK5728">_xlfn.torow(_xlfn.unique(_xlfn._xlws.filter(cat_table[Subsector],$E5728=cat_table[Sector],"")))</f>
        <v>#NAME?</v>
      </c>
      <c r="AF5728" s="94" t="e">
        <v>#NAME?</v>
      </c>
      <c r="AG5728" s="94" t="e">
        <v>#NAME?</v>
      </c>
      <c r="AH5728" s="94" t="e">
        <v>#NAME?</v>
      </c>
      <c r="AI5728" s="94" t="e">
        <v>#NAME?</v>
      </c>
      <c r="AJ5728" s="94" t="e">
        <v>#NAME?</v>
      </c>
      <c r="AK5728" s="94" t="e">
        <v>#NAME?</v>
      </c>
      <c r="AO5728" s="94" t="e">
        <f aca="false" t="array" ref="AO5728:AT5728">_xlfn.torow(_xlfn.unique(_xlfn._xlws.filter(cat_table[Sub-subsector],($E5728=cat_table[Sector])*($F5728=cat_table[Subsector]),"")))</f>
        <v>#NAME?</v>
      </c>
      <c r="AP5728" s="94" t="e">
        <v>#NAME?</v>
      </c>
      <c r="AQ5728" s="94" t="e">
        <v>#NAME?</v>
      </c>
      <c r="AR5728" s="94" t="e">
        <v>#NAME?</v>
      </c>
      <c r="AS5728" s="94" t="e">
        <v>#NAME?</v>
      </c>
      <c r="AT5728" s="94" t="e">
        <v>#NAME?</v>
      </c>
    </row>
    <row r="5729" customFormat="false" ht="15" hidden="false" customHeight="true" outlineLevel="0" collapsed="false">
      <c r="A5729" s="20" t="s">
        <v>16780</v>
      </c>
      <c r="B5729" s="20" t="str">
        <f aca="false">INDEX(Table2[], MATCH(L5729, Location_ID!$D$2:$D$3098, 0), 1)</f>
        <v>7f414272-e9f9-47a6-9c9c-4d1ceb592466</v>
      </c>
      <c r="C5729" s="20" t="s">
        <v>1585</v>
      </c>
      <c r="D5729" s="230" t="s">
        <v>354</v>
      </c>
      <c r="E5729" s="20" t="s">
        <v>7134</v>
      </c>
      <c r="F5729" s="20" t="s">
        <v>7135</v>
      </c>
      <c r="G5729" s="20" t="s">
        <v>7591</v>
      </c>
      <c r="H5729" s="20"/>
      <c r="I5729" s="20" t="s">
        <v>15917</v>
      </c>
      <c r="J5729" s="20" t="s">
        <v>15932</v>
      </c>
      <c r="K5729" s="20" t="s">
        <v>7109</v>
      </c>
      <c r="L5729" s="20" t="s">
        <v>4811</v>
      </c>
      <c r="M5729" s="20" t="s">
        <v>7116</v>
      </c>
      <c r="N5729" s="20" t="s">
        <v>15902</v>
      </c>
      <c r="O5729" s="20" t="s">
        <v>15932</v>
      </c>
      <c r="P5729" s="201" t="n">
        <v>43730</v>
      </c>
      <c r="Q5729" s="201" t="n">
        <v>43763</v>
      </c>
      <c r="R5729" s="20" t="n">
        <v>1</v>
      </c>
      <c r="S5729" s="20" t="s">
        <v>7130</v>
      </c>
      <c r="T5729" s="20" t="n">
        <v>13.44074175</v>
      </c>
      <c r="U5729" s="20" t="n">
        <v>11.909655262</v>
      </c>
      <c r="V5729" s="20" t="n">
        <v>14.971828238</v>
      </c>
      <c r="W5729" s="20" t="s">
        <v>11510</v>
      </c>
      <c r="X5729" s="35"/>
      <c r="Y5729" s="35" t="n">
        <v>0</v>
      </c>
      <c r="Z5729" s="35" t="n">
        <v>1</v>
      </c>
      <c r="AE5729" s="94" t="e">
        <f aca="false" t="array" ref="AE5729:AK5729">_xlfn.torow(_xlfn.unique(_xlfn._xlws.filter(cat_table[Subsector],$E5729=cat_table[Sector],"")))</f>
        <v>#NAME?</v>
      </c>
      <c r="AF5729" s="94" t="e">
        <v>#NAME?</v>
      </c>
      <c r="AG5729" s="94" t="e">
        <v>#NAME?</v>
      </c>
      <c r="AH5729" s="94" t="e">
        <v>#NAME?</v>
      </c>
      <c r="AI5729" s="94" t="e">
        <v>#NAME?</v>
      </c>
      <c r="AJ5729" s="94" t="e">
        <v>#NAME?</v>
      </c>
      <c r="AK5729" s="94" t="e">
        <v>#NAME?</v>
      </c>
      <c r="AO5729" s="94" t="e">
        <f aca="false" t="array" ref="AO5729:AT5729">_xlfn.torow(_xlfn.unique(_xlfn._xlws.filter(cat_table[Sub-subsector],($E5729=cat_table[Sector])*($F5729=cat_table[Subsector]),"")))</f>
        <v>#NAME?</v>
      </c>
      <c r="AP5729" s="94" t="e">
        <v>#NAME?</v>
      </c>
      <c r="AQ5729" s="94" t="e">
        <v>#NAME?</v>
      </c>
      <c r="AR5729" s="94" t="e">
        <v>#NAME?</v>
      </c>
      <c r="AS5729" s="94" t="e">
        <v>#NAME?</v>
      </c>
      <c r="AT5729" s="94" t="e">
        <v>#NAME?</v>
      </c>
    </row>
    <row r="5730" customFormat="false" ht="15" hidden="false" customHeight="true" outlineLevel="0" collapsed="false">
      <c r="A5730" s="20" t="s">
        <v>16781</v>
      </c>
      <c r="B5730" s="20" t="str">
        <f aca="false">INDEX(Table2[], MATCH(L5730, Location_ID!$D$2:$D$3098, 0), 1)</f>
        <v>e3e3d542-e408-4f60-bd1d-139d86d5caf3</v>
      </c>
      <c r="C5730" s="20" t="s">
        <v>1585</v>
      </c>
      <c r="D5730" s="230" t="s">
        <v>354</v>
      </c>
      <c r="E5730" s="20" t="s">
        <v>7134</v>
      </c>
      <c r="F5730" s="20" t="s">
        <v>7135</v>
      </c>
      <c r="G5730" s="20" t="s">
        <v>7591</v>
      </c>
      <c r="H5730" s="20"/>
      <c r="I5730" s="20" t="s">
        <v>15917</v>
      </c>
      <c r="J5730" s="20" t="s">
        <v>15932</v>
      </c>
      <c r="K5730" s="20" t="s">
        <v>7109</v>
      </c>
      <c r="L5730" s="20" t="s">
        <v>4813</v>
      </c>
      <c r="M5730" s="20" t="s">
        <v>7116</v>
      </c>
      <c r="N5730" s="20" t="s">
        <v>15902</v>
      </c>
      <c r="O5730" s="20" t="s">
        <v>15932</v>
      </c>
      <c r="P5730" s="201" t="n">
        <v>43730</v>
      </c>
      <c r="Q5730" s="201" t="n">
        <v>43763</v>
      </c>
      <c r="R5730" s="20" t="n">
        <v>1</v>
      </c>
      <c r="S5730" s="20" t="s">
        <v>7130</v>
      </c>
      <c r="T5730" s="20" t="n">
        <v>21.36302403</v>
      </c>
      <c r="U5730" s="20" t="n">
        <v>17.796487397</v>
      </c>
      <c r="V5730" s="20" t="n">
        <v>24.929560663</v>
      </c>
      <c r="W5730" s="20" t="s">
        <v>11510</v>
      </c>
      <c r="X5730" s="35"/>
      <c r="Y5730" s="35" t="n">
        <v>0</v>
      </c>
      <c r="Z5730" s="35" t="n">
        <v>1</v>
      </c>
      <c r="AE5730" s="94" t="e">
        <f aca="false" t="array" ref="AE5730:AK5730">_xlfn.torow(_xlfn.unique(_xlfn._xlws.filter(cat_table[Subsector],$E5730=cat_table[Sector],"")))</f>
        <v>#NAME?</v>
      </c>
      <c r="AF5730" s="94" t="e">
        <v>#NAME?</v>
      </c>
      <c r="AG5730" s="94" t="e">
        <v>#NAME?</v>
      </c>
      <c r="AH5730" s="94" t="e">
        <v>#NAME?</v>
      </c>
      <c r="AI5730" s="94" t="e">
        <v>#NAME?</v>
      </c>
      <c r="AJ5730" s="94" t="e">
        <v>#NAME?</v>
      </c>
      <c r="AK5730" s="94" t="e">
        <v>#NAME?</v>
      </c>
      <c r="AO5730" s="94" t="e">
        <f aca="false" t="array" ref="AO5730:AT5730">_xlfn.torow(_xlfn.unique(_xlfn._xlws.filter(cat_table[Sub-subsector],($E5730=cat_table[Sector])*($F5730=cat_table[Subsector]),"")))</f>
        <v>#NAME?</v>
      </c>
      <c r="AP5730" s="94" t="e">
        <v>#NAME?</v>
      </c>
      <c r="AQ5730" s="94" t="e">
        <v>#NAME?</v>
      </c>
      <c r="AR5730" s="94" t="e">
        <v>#NAME?</v>
      </c>
      <c r="AS5730" s="94" t="e">
        <v>#NAME?</v>
      </c>
      <c r="AT5730" s="94" t="e">
        <v>#NAME?</v>
      </c>
    </row>
    <row r="5731" customFormat="false" ht="15" hidden="false" customHeight="true" outlineLevel="0" collapsed="false">
      <c r="A5731" s="20" t="s">
        <v>16782</v>
      </c>
      <c r="B5731" s="20" t="str">
        <f aca="false">INDEX(Table2[], MATCH(L5731, Location_ID!$D$2:$D$3098, 0), 1)</f>
        <v>054f2e67-99bf-4f9d-acb2-2f4890115b58</v>
      </c>
      <c r="C5731" s="20" t="s">
        <v>1585</v>
      </c>
      <c r="D5731" s="230" t="s">
        <v>354</v>
      </c>
      <c r="E5731" s="20" t="s">
        <v>7134</v>
      </c>
      <c r="F5731" s="20" t="s">
        <v>7135</v>
      </c>
      <c r="G5731" s="20" t="s">
        <v>7591</v>
      </c>
      <c r="H5731" s="20"/>
      <c r="I5731" s="20" t="s">
        <v>15917</v>
      </c>
      <c r="J5731" s="20" t="s">
        <v>15918</v>
      </c>
      <c r="K5731" s="20" t="s">
        <v>7109</v>
      </c>
      <c r="L5731" s="20" t="s">
        <v>4815</v>
      </c>
      <c r="M5731" s="20" t="s">
        <v>7116</v>
      </c>
      <c r="N5731" s="20" t="s">
        <v>15902</v>
      </c>
      <c r="O5731" s="20" t="s">
        <v>15918</v>
      </c>
      <c r="P5731" s="201" t="n">
        <v>43730</v>
      </c>
      <c r="Q5731" s="201" t="n">
        <v>43763</v>
      </c>
      <c r="R5731" s="20" t="n">
        <v>1</v>
      </c>
      <c r="S5731" s="20" t="s">
        <v>7130</v>
      </c>
      <c r="T5731" s="20" t="n">
        <v>75.53579193</v>
      </c>
      <c r="U5731" s="20" t="n">
        <v>68.309454247</v>
      </c>
      <c r="V5731" s="20" t="n">
        <v>82.762129613</v>
      </c>
      <c r="W5731" s="20" t="s">
        <v>11510</v>
      </c>
      <c r="X5731" s="35"/>
      <c r="Y5731" s="35" t="n">
        <v>0</v>
      </c>
      <c r="Z5731" s="35" t="n">
        <v>1</v>
      </c>
      <c r="AE5731" s="94" t="e">
        <f aca="false" t="array" ref="AE5731:AK5731">_xlfn.torow(_xlfn.unique(_xlfn._xlws.filter(cat_table[Subsector],$E5731=cat_table[Sector],"")))</f>
        <v>#NAME?</v>
      </c>
      <c r="AF5731" s="94" t="e">
        <v>#NAME?</v>
      </c>
      <c r="AG5731" s="94" t="e">
        <v>#NAME?</v>
      </c>
      <c r="AH5731" s="94" t="e">
        <v>#NAME?</v>
      </c>
      <c r="AI5731" s="94" t="e">
        <v>#NAME?</v>
      </c>
      <c r="AJ5731" s="94" t="e">
        <v>#NAME?</v>
      </c>
      <c r="AK5731" s="94" t="e">
        <v>#NAME?</v>
      </c>
      <c r="AO5731" s="94" t="e">
        <f aca="false" t="array" ref="AO5731:AT5731">_xlfn.torow(_xlfn.unique(_xlfn._xlws.filter(cat_table[Sub-subsector],($E5731=cat_table[Sector])*($F5731=cat_table[Subsector]),"")))</f>
        <v>#NAME?</v>
      </c>
      <c r="AP5731" s="94" t="e">
        <v>#NAME?</v>
      </c>
      <c r="AQ5731" s="94" t="e">
        <v>#NAME?</v>
      </c>
      <c r="AR5731" s="94" t="e">
        <v>#NAME?</v>
      </c>
      <c r="AS5731" s="94" t="e">
        <v>#NAME?</v>
      </c>
      <c r="AT5731" s="94" t="e">
        <v>#NAME?</v>
      </c>
    </row>
    <row r="5732" customFormat="false" ht="15" hidden="false" customHeight="true" outlineLevel="0" collapsed="false">
      <c r="A5732" s="20" t="s">
        <v>16783</v>
      </c>
      <c r="B5732" s="20" t="str">
        <f aca="false">INDEX(Table2[], MATCH(L5732, Location_ID!$D$2:$D$3098, 0), 1)</f>
        <v>12e63422-7588-4244-8ebd-939b6b120669</v>
      </c>
      <c r="C5732" s="20" t="s">
        <v>1585</v>
      </c>
      <c r="D5732" s="230" t="s">
        <v>354</v>
      </c>
      <c r="E5732" s="20" t="s">
        <v>7134</v>
      </c>
      <c r="F5732" s="20" t="s">
        <v>7135</v>
      </c>
      <c r="G5732" s="20" t="s">
        <v>7591</v>
      </c>
      <c r="H5732" s="20"/>
      <c r="I5732" s="20" t="s">
        <v>15917</v>
      </c>
      <c r="J5732" s="20" t="s">
        <v>15918</v>
      </c>
      <c r="K5732" s="20" t="s">
        <v>7109</v>
      </c>
      <c r="L5732" s="20" t="s">
        <v>4817</v>
      </c>
      <c r="M5732" s="20" t="s">
        <v>7116</v>
      </c>
      <c r="N5732" s="20" t="s">
        <v>15902</v>
      </c>
      <c r="O5732" s="20" t="s">
        <v>15918</v>
      </c>
      <c r="P5732" s="201" t="n">
        <v>43730</v>
      </c>
      <c r="Q5732" s="201" t="n">
        <v>43763</v>
      </c>
      <c r="R5732" s="20" t="n">
        <v>1</v>
      </c>
      <c r="S5732" s="20" t="s">
        <v>7130</v>
      </c>
      <c r="T5732" s="20" t="n">
        <v>53.50946803</v>
      </c>
      <c r="U5732" s="20" t="n">
        <v>39.37331034</v>
      </c>
      <c r="V5732" s="20" t="n">
        <v>67.64562572</v>
      </c>
      <c r="W5732" s="20" t="s">
        <v>11510</v>
      </c>
      <c r="X5732" s="35"/>
      <c r="Y5732" s="35" t="n">
        <v>0</v>
      </c>
      <c r="Z5732" s="35" t="n">
        <v>1</v>
      </c>
      <c r="AE5732" s="94" t="e">
        <f aca="false" t="array" ref="AE5732:AK5732">_xlfn.torow(_xlfn.unique(_xlfn._xlws.filter(cat_table[Subsector],$E5732=cat_table[Sector],"")))</f>
        <v>#NAME?</v>
      </c>
      <c r="AF5732" s="94" t="e">
        <v>#NAME?</v>
      </c>
      <c r="AG5732" s="94" t="e">
        <v>#NAME?</v>
      </c>
      <c r="AH5732" s="94" t="e">
        <v>#NAME?</v>
      </c>
      <c r="AI5732" s="94" t="e">
        <v>#NAME?</v>
      </c>
      <c r="AJ5732" s="94" t="e">
        <v>#NAME?</v>
      </c>
      <c r="AK5732" s="94" t="e">
        <v>#NAME?</v>
      </c>
      <c r="AO5732" s="94" t="e">
        <f aca="false" t="array" ref="AO5732:AT5732">_xlfn.torow(_xlfn.unique(_xlfn._xlws.filter(cat_table[Sub-subsector],($E5732=cat_table[Sector])*($F5732=cat_table[Subsector]),"")))</f>
        <v>#NAME?</v>
      </c>
      <c r="AP5732" s="94" t="e">
        <v>#NAME?</v>
      </c>
      <c r="AQ5732" s="94" t="e">
        <v>#NAME?</v>
      </c>
      <c r="AR5732" s="94" t="e">
        <v>#NAME?</v>
      </c>
      <c r="AS5732" s="94" t="e">
        <v>#NAME?</v>
      </c>
      <c r="AT5732" s="94" t="e">
        <v>#NAME?</v>
      </c>
    </row>
    <row r="5733" customFormat="false" ht="15" hidden="false" customHeight="true" outlineLevel="0" collapsed="false">
      <c r="A5733" s="20" t="s">
        <v>16784</v>
      </c>
      <c r="B5733" s="20" t="str">
        <f aca="false">INDEX(Table2[], MATCH(L5733, Location_ID!$D$2:$D$3098, 0), 1)</f>
        <v>ef5c2074-a67e-4428-8e77-bea25e03b1ea</v>
      </c>
      <c r="C5733" s="20" t="s">
        <v>1585</v>
      </c>
      <c r="D5733" s="230" t="s">
        <v>354</v>
      </c>
      <c r="E5733" s="20" t="s">
        <v>7134</v>
      </c>
      <c r="F5733" s="20" t="s">
        <v>7135</v>
      </c>
      <c r="G5733" s="20" t="s">
        <v>7591</v>
      </c>
      <c r="H5733" s="20"/>
      <c r="I5733" s="20" t="s">
        <v>15917</v>
      </c>
      <c r="J5733" s="20" t="s">
        <v>15932</v>
      </c>
      <c r="K5733" s="20" t="s">
        <v>7109</v>
      </c>
      <c r="L5733" s="20" t="s">
        <v>4819</v>
      </c>
      <c r="M5733" s="20" t="s">
        <v>7116</v>
      </c>
      <c r="N5733" s="20" t="s">
        <v>15902</v>
      </c>
      <c r="O5733" s="20" t="s">
        <v>15932</v>
      </c>
      <c r="P5733" s="201" t="n">
        <v>43730</v>
      </c>
      <c r="Q5733" s="201" t="n">
        <v>43763</v>
      </c>
      <c r="R5733" s="20" t="n">
        <v>1</v>
      </c>
      <c r="S5733" s="20" t="s">
        <v>7130</v>
      </c>
      <c r="T5733" s="20" t="n">
        <v>42.53349425</v>
      </c>
      <c r="U5733" s="20" t="n">
        <v>33.381883795</v>
      </c>
      <c r="V5733" s="20" t="n">
        <v>51.685104705</v>
      </c>
      <c r="W5733" s="20" t="s">
        <v>11510</v>
      </c>
      <c r="X5733" s="35"/>
      <c r="Y5733" s="35" t="n">
        <v>0</v>
      </c>
      <c r="Z5733" s="35" t="n">
        <v>1</v>
      </c>
      <c r="AE5733" s="94" t="e">
        <f aca="false" t="array" ref="AE5733:AK5733">_xlfn.torow(_xlfn.unique(_xlfn._xlws.filter(cat_table[Subsector],$E5733=cat_table[Sector],"")))</f>
        <v>#NAME?</v>
      </c>
      <c r="AF5733" s="94" t="e">
        <v>#NAME?</v>
      </c>
      <c r="AG5733" s="94" t="e">
        <v>#NAME?</v>
      </c>
      <c r="AH5733" s="94" t="e">
        <v>#NAME?</v>
      </c>
      <c r="AI5733" s="94" t="e">
        <v>#NAME?</v>
      </c>
      <c r="AJ5733" s="94" t="e">
        <v>#NAME?</v>
      </c>
      <c r="AK5733" s="94" t="e">
        <v>#NAME?</v>
      </c>
      <c r="AO5733" s="94" t="e">
        <f aca="false" t="array" ref="AO5733:AT5733">_xlfn.torow(_xlfn.unique(_xlfn._xlws.filter(cat_table[Sub-subsector],($E5733=cat_table[Sector])*($F5733=cat_table[Subsector]),"")))</f>
        <v>#NAME?</v>
      </c>
      <c r="AP5733" s="94" t="e">
        <v>#NAME?</v>
      </c>
      <c r="AQ5733" s="94" t="e">
        <v>#NAME?</v>
      </c>
      <c r="AR5733" s="94" t="e">
        <v>#NAME?</v>
      </c>
      <c r="AS5733" s="94" t="e">
        <v>#NAME?</v>
      </c>
      <c r="AT5733" s="94" t="e">
        <v>#NAME?</v>
      </c>
    </row>
    <row r="5734" customFormat="false" ht="15" hidden="false" customHeight="true" outlineLevel="0" collapsed="false">
      <c r="A5734" s="20" t="s">
        <v>16785</v>
      </c>
      <c r="B5734" s="20" t="str">
        <f aca="false">INDEX(Table2[], MATCH(L5734, Location_ID!$D$2:$D$3098, 0), 1)</f>
        <v>705fddf1-43eb-4378-9525-b200e9a6afa8</v>
      </c>
      <c r="C5734" s="20" t="s">
        <v>1585</v>
      </c>
      <c r="D5734" s="230" t="s">
        <v>354</v>
      </c>
      <c r="E5734" s="20" t="s">
        <v>7134</v>
      </c>
      <c r="F5734" s="20" t="s">
        <v>7135</v>
      </c>
      <c r="G5734" s="20" t="s">
        <v>7591</v>
      </c>
      <c r="H5734" s="20"/>
      <c r="I5734" s="20" t="s">
        <v>15917</v>
      </c>
      <c r="J5734" s="20" t="s">
        <v>15932</v>
      </c>
      <c r="K5734" s="20" t="s">
        <v>7109</v>
      </c>
      <c r="L5734" s="20" t="s">
        <v>4821</v>
      </c>
      <c r="M5734" s="20" t="s">
        <v>7116</v>
      </c>
      <c r="N5734" s="20" t="s">
        <v>15902</v>
      </c>
      <c r="O5734" s="20" t="s">
        <v>15932</v>
      </c>
      <c r="P5734" s="201" t="n">
        <v>43730</v>
      </c>
      <c r="Q5734" s="201" t="n">
        <v>43763</v>
      </c>
      <c r="R5734" s="20" t="n">
        <v>1</v>
      </c>
      <c r="S5734" s="20" t="s">
        <v>7130</v>
      </c>
      <c r="T5734" s="20" t="n">
        <v>23.08406713</v>
      </c>
      <c r="U5734" s="20" t="n">
        <v>15.983112235</v>
      </c>
      <c r="V5734" s="20" t="n">
        <v>30.185022025</v>
      </c>
      <c r="W5734" s="20" t="s">
        <v>11510</v>
      </c>
      <c r="X5734" s="35"/>
      <c r="Y5734" s="35" t="n">
        <v>0</v>
      </c>
      <c r="Z5734" s="35" t="n">
        <v>1</v>
      </c>
      <c r="AE5734" s="94" t="e">
        <f aca="false" t="array" ref="AE5734:AK5734">_xlfn.torow(_xlfn.unique(_xlfn._xlws.filter(cat_table[Subsector],$E5734=cat_table[Sector],"")))</f>
        <v>#NAME?</v>
      </c>
      <c r="AF5734" s="94" t="e">
        <v>#NAME?</v>
      </c>
      <c r="AG5734" s="94" t="e">
        <v>#NAME?</v>
      </c>
      <c r="AH5734" s="94" t="e">
        <v>#NAME?</v>
      </c>
      <c r="AI5734" s="94" t="e">
        <v>#NAME?</v>
      </c>
      <c r="AJ5734" s="94" t="e">
        <v>#NAME?</v>
      </c>
      <c r="AK5734" s="94" t="e">
        <v>#NAME?</v>
      </c>
      <c r="AO5734" s="94" t="e">
        <f aca="false" t="array" ref="AO5734:AT5734">_xlfn.torow(_xlfn.unique(_xlfn._xlws.filter(cat_table[Sub-subsector],($E5734=cat_table[Sector])*($F5734=cat_table[Subsector]),"")))</f>
        <v>#NAME?</v>
      </c>
      <c r="AP5734" s="94" t="e">
        <v>#NAME?</v>
      </c>
      <c r="AQ5734" s="94" t="e">
        <v>#NAME?</v>
      </c>
      <c r="AR5734" s="94" t="e">
        <v>#NAME?</v>
      </c>
      <c r="AS5734" s="94" t="e">
        <v>#NAME?</v>
      </c>
      <c r="AT5734" s="94" t="e">
        <v>#NAME?</v>
      </c>
    </row>
    <row r="5735" customFormat="false" ht="15" hidden="false" customHeight="true" outlineLevel="0" collapsed="false">
      <c r="A5735" s="20" t="s">
        <v>16786</v>
      </c>
      <c r="B5735" s="20" t="str">
        <f aca="false">INDEX(Table2[], MATCH(L5735, Location_ID!$D$2:$D$3098, 0), 1)</f>
        <v>0ee79d8b-c4d6-4fe1-b345-64bcd1741fe9</v>
      </c>
      <c r="C5735" s="20" t="s">
        <v>1585</v>
      </c>
      <c r="D5735" s="230" t="s">
        <v>354</v>
      </c>
      <c r="E5735" s="20" t="s">
        <v>7134</v>
      </c>
      <c r="F5735" s="20" t="s">
        <v>7135</v>
      </c>
      <c r="G5735" s="20" t="s">
        <v>7591</v>
      </c>
      <c r="H5735" s="20"/>
      <c r="I5735" s="20" t="s">
        <v>15917</v>
      </c>
      <c r="J5735" s="20" t="s">
        <v>15932</v>
      </c>
      <c r="K5735" s="20" t="s">
        <v>7109</v>
      </c>
      <c r="L5735" s="20" t="s">
        <v>4823</v>
      </c>
      <c r="M5735" s="20" t="s">
        <v>7116</v>
      </c>
      <c r="N5735" s="20" t="s">
        <v>15902</v>
      </c>
      <c r="O5735" s="20" t="s">
        <v>15932</v>
      </c>
      <c r="P5735" s="201" t="n">
        <v>43730</v>
      </c>
      <c r="Q5735" s="201" t="n">
        <v>43763</v>
      </c>
      <c r="R5735" s="20" t="n">
        <v>1</v>
      </c>
      <c r="S5735" s="20" t="s">
        <v>7130</v>
      </c>
      <c r="T5735" s="20" t="n">
        <v>237.1500467</v>
      </c>
      <c r="U5735" s="20" t="n">
        <v>161.1527525</v>
      </c>
      <c r="V5735" s="20" t="n">
        <v>313.1473409</v>
      </c>
      <c r="W5735" s="20" t="s">
        <v>11510</v>
      </c>
      <c r="X5735" s="35"/>
      <c r="Y5735" s="35" t="n">
        <v>0</v>
      </c>
      <c r="Z5735" s="35" t="n">
        <v>1</v>
      </c>
      <c r="AE5735" s="94" t="e">
        <f aca="false" t="array" ref="AE5735:AK5735">_xlfn.torow(_xlfn.unique(_xlfn._xlws.filter(cat_table[Subsector],$E5735=cat_table[Sector],"")))</f>
        <v>#NAME?</v>
      </c>
      <c r="AF5735" s="94" t="e">
        <v>#NAME?</v>
      </c>
      <c r="AG5735" s="94" t="e">
        <v>#NAME?</v>
      </c>
      <c r="AH5735" s="94" t="e">
        <v>#NAME?</v>
      </c>
      <c r="AI5735" s="94" t="e">
        <v>#NAME?</v>
      </c>
      <c r="AJ5735" s="94" t="e">
        <v>#NAME?</v>
      </c>
      <c r="AK5735" s="94" t="e">
        <v>#NAME?</v>
      </c>
      <c r="AO5735" s="94" t="e">
        <f aca="false" t="array" ref="AO5735:AT5735">_xlfn.torow(_xlfn.unique(_xlfn._xlws.filter(cat_table[Sub-subsector],($E5735=cat_table[Sector])*($F5735=cat_table[Subsector]),"")))</f>
        <v>#NAME?</v>
      </c>
      <c r="AP5735" s="94" t="e">
        <v>#NAME?</v>
      </c>
      <c r="AQ5735" s="94" t="e">
        <v>#NAME?</v>
      </c>
      <c r="AR5735" s="94" t="e">
        <v>#NAME?</v>
      </c>
      <c r="AS5735" s="94" t="e">
        <v>#NAME?</v>
      </c>
      <c r="AT5735" s="94" t="e">
        <v>#NAME?</v>
      </c>
    </row>
    <row r="5736" customFormat="false" ht="15" hidden="false" customHeight="true" outlineLevel="0" collapsed="false">
      <c r="A5736" s="20" t="s">
        <v>16787</v>
      </c>
      <c r="B5736" s="20" t="str">
        <f aca="false">INDEX(Table2[], MATCH(L5736, Location_ID!$D$2:$D$3098, 0), 1)</f>
        <v>82f4e27f-25c3-4a83-a9ed-5603a338a93d</v>
      </c>
      <c r="C5736" s="20" t="s">
        <v>1585</v>
      </c>
      <c r="D5736" s="230" t="s">
        <v>354</v>
      </c>
      <c r="E5736" s="20" t="s">
        <v>7134</v>
      </c>
      <c r="F5736" s="20" t="s">
        <v>7135</v>
      </c>
      <c r="G5736" s="20" t="s">
        <v>7591</v>
      </c>
      <c r="H5736" s="20"/>
      <c r="I5736" s="20" t="s">
        <v>15917</v>
      </c>
      <c r="J5736" s="20" t="s">
        <v>15932</v>
      </c>
      <c r="K5736" s="20" t="s">
        <v>7109</v>
      </c>
      <c r="L5736" s="20" t="s">
        <v>4825</v>
      </c>
      <c r="M5736" s="20" t="s">
        <v>7116</v>
      </c>
      <c r="N5736" s="20" t="s">
        <v>15902</v>
      </c>
      <c r="O5736" s="20" t="s">
        <v>15932</v>
      </c>
      <c r="P5736" s="201" t="n">
        <v>43730</v>
      </c>
      <c r="Q5736" s="201" t="n">
        <v>43763</v>
      </c>
      <c r="R5736" s="20" t="n">
        <v>1</v>
      </c>
      <c r="S5736" s="20" t="s">
        <v>7130</v>
      </c>
      <c r="T5736" s="20" t="n">
        <v>40.43937367</v>
      </c>
      <c r="U5736" s="20" t="n">
        <v>27.2912389</v>
      </c>
      <c r="V5736" s="20" t="n">
        <v>53.58750844</v>
      </c>
      <c r="W5736" s="20" t="s">
        <v>11510</v>
      </c>
      <c r="X5736" s="35"/>
      <c r="Y5736" s="35" t="n">
        <v>0</v>
      </c>
      <c r="Z5736" s="35" t="n">
        <v>1</v>
      </c>
      <c r="AE5736" s="94" t="e">
        <f aca="false" t="array" ref="AE5736:AK5736">_xlfn.torow(_xlfn.unique(_xlfn._xlws.filter(cat_table[Subsector],$E5736=cat_table[Sector],"")))</f>
        <v>#NAME?</v>
      </c>
      <c r="AF5736" s="94" t="e">
        <v>#NAME?</v>
      </c>
      <c r="AG5736" s="94" t="e">
        <v>#NAME?</v>
      </c>
      <c r="AH5736" s="94" t="e">
        <v>#NAME?</v>
      </c>
      <c r="AI5736" s="94" t="e">
        <v>#NAME?</v>
      </c>
      <c r="AJ5736" s="94" t="e">
        <v>#NAME?</v>
      </c>
      <c r="AK5736" s="94" t="e">
        <v>#NAME?</v>
      </c>
      <c r="AO5736" s="94" t="e">
        <f aca="false" t="array" ref="AO5736:AT5736">_xlfn.torow(_xlfn.unique(_xlfn._xlws.filter(cat_table[Sub-subsector],($E5736=cat_table[Sector])*($F5736=cat_table[Subsector]),"")))</f>
        <v>#NAME?</v>
      </c>
      <c r="AP5736" s="94" t="e">
        <v>#NAME?</v>
      </c>
      <c r="AQ5736" s="94" t="e">
        <v>#NAME?</v>
      </c>
      <c r="AR5736" s="94" t="e">
        <v>#NAME?</v>
      </c>
      <c r="AS5736" s="94" t="e">
        <v>#NAME?</v>
      </c>
      <c r="AT5736" s="94" t="e">
        <v>#NAME?</v>
      </c>
    </row>
    <row r="5737" customFormat="false" ht="15" hidden="false" customHeight="true" outlineLevel="0" collapsed="false">
      <c r="A5737" s="20" t="s">
        <v>16788</v>
      </c>
      <c r="B5737" s="20" t="str">
        <f aca="false">INDEX(Table2[], MATCH(L5737, Location_ID!$D$2:$D$3098, 0), 1)</f>
        <v>100963a7-0deb-4dc6-ad6c-5c2dd34125e0</v>
      </c>
      <c r="C5737" s="20" t="s">
        <v>1585</v>
      </c>
      <c r="D5737" s="230" t="s">
        <v>354</v>
      </c>
      <c r="E5737" s="20" t="s">
        <v>7134</v>
      </c>
      <c r="F5737" s="20" t="s">
        <v>7135</v>
      </c>
      <c r="G5737" s="20" t="s">
        <v>7591</v>
      </c>
      <c r="H5737" s="20"/>
      <c r="I5737" s="20" t="s">
        <v>15917</v>
      </c>
      <c r="J5737" s="20" t="s">
        <v>15922</v>
      </c>
      <c r="K5737" s="20" t="s">
        <v>7109</v>
      </c>
      <c r="L5737" s="20" t="s">
        <v>4827</v>
      </c>
      <c r="M5737" s="20" t="s">
        <v>7116</v>
      </c>
      <c r="N5737" s="20" t="s">
        <v>15902</v>
      </c>
      <c r="O5737" s="20" t="s">
        <v>15922</v>
      </c>
      <c r="P5737" s="201" t="n">
        <v>43730</v>
      </c>
      <c r="Q5737" s="201" t="n">
        <v>43763</v>
      </c>
      <c r="R5737" s="20" t="n">
        <v>1</v>
      </c>
      <c r="S5737" s="20" t="s">
        <v>7130</v>
      </c>
      <c r="T5737" s="20" t="n">
        <v>27.70483232</v>
      </c>
      <c r="U5737" s="20" t="n">
        <v>24.024139897</v>
      </c>
      <c r="V5737" s="20" t="n">
        <v>31.385524743</v>
      </c>
      <c r="W5737" s="20" t="s">
        <v>11510</v>
      </c>
      <c r="X5737" s="35"/>
      <c r="Y5737" s="35" t="n">
        <v>0</v>
      </c>
      <c r="Z5737" s="35" t="n">
        <v>1</v>
      </c>
      <c r="AE5737" s="94" t="e">
        <f aca="false" t="array" ref="AE5737:AK5737">_xlfn.torow(_xlfn.unique(_xlfn._xlws.filter(cat_table[Subsector],$E5737=cat_table[Sector],"")))</f>
        <v>#NAME?</v>
      </c>
      <c r="AF5737" s="94" t="e">
        <v>#NAME?</v>
      </c>
      <c r="AG5737" s="94" t="e">
        <v>#NAME?</v>
      </c>
      <c r="AH5737" s="94" t="e">
        <v>#NAME?</v>
      </c>
      <c r="AI5737" s="94" t="e">
        <v>#NAME?</v>
      </c>
      <c r="AJ5737" s="94" t="e">
        <v>#NAME?</v>
      </c>
      <c r="AK5737" s="94" t="e">
        <v>#NAME?</v>
      </c>
      <c r="AO5737" s="94" t="e">
        <f aca="false" t="array" ref="AO5737:AT5737">_xlfn.torow(_xlfn.unique(_xlfn._xlws.filter(cat_table[Sub-subsector],($E5737=cat_table[Sector])*($F5737=cat_table[Subsector]),"")))</f>
        <v>#NAME?</v>
      </c>
      <c r="AP5737" s="94" t="e">
        <v>#NAME?</v>
      </c>
      <c r="AQ5737" s="94" t="e">
        <v>#NAME?</v>
      </c>
      <c r="AR5737" s="94" t="e">
        <v>#NAME?</v>
      </c>
      <c r="AS5737" s="94" t="e">
        <v>#NAME?</v>
      </c>
      <c r="AT5737" s="94" t="e">
        <v>#NAME?</v>
      </c>
    </row>
    <row r="5738" customFormat="false" ht="15" hidden="false" customHeight="true" outlineLevel="0" collapsed="false">
      <c r="A5738" s="20" t="s">
        <v>16789</v>
      </c>
      <c r="B5738" s="20" t="str">
        <f aca="false">INDEX(Table2[], MATCH(L5738, Location_ID!$D$2:$D$3098, 0), 1)</f>
        <v>449fa3ce-9476-43d0-b0bf-35bddd241a5b</v>
      </c>
      <c r="C5738" s="20" t="s">
        <v>1585</v>
      </c>
      <c r="D5738" s="230" t="s">
        <v>354</v>
      </c>
      <c r="E5738" s="20" t="s">
        <v>7134</v>
      </c>
      <c r="F5738" s="20" t="s">
        <v>7135</v>
      </c>
      <c r="G5738" s="20" t="s">
        <v>7591</v>
      </c>
      <c r="H5738" s="20"/>
      <c r="I5738" s="20" t="s">
        <v>15917</v>
      </c>
      <c r="J5738" s="20" t="s">
        <v>15932</v>
      </c>
      <c r="K5738" s="20" t="s">
        <v>7109</v>
      </c>
      <c r="L5738" s="20" t="s">
        <v>4829</v>
      </c>
      <c r="M5738" s="20" t="s">
        <v>7116</v>
      </c>
      <c r="N5738" s="20" t="s">
        <v>15902</v>
      </c>
      <c r="O5738" s="20" t="s">
        <v>15932</v>
      </c>
      <c r="P5738" s="201" t="n">
        <v>43730</v>
      </c>
      <c r="Q5738" s="201" t="n">
        <v>43763</v>
      </c>
      <c r="R5738" s="20" t="n">
        <v>1</v>
      </c>
      <c r="S5738" s="20" t="s">
        <v>7130</v>
      </c>
      <c r="T5738" s="20" t="n">
        <v>77.15950857</v>
      </c>
      <c r="U5738" s="20" t="n">
        <v>21.75281684</v>
      </c>
      <c r="V5738" s="20" t="n">
        <v>132.5662003</v>
      </c>
      <c r="W5738" s="20" t="s">
        <v>11510</v>
      </c>
      <c r="X5738" s="35"/>
      <c r="Y5738" s="35" t="n">
        <v>0</v>
      </c>
      <c r="Z5738" s="35" t="n">
        <v>1</v>
      </c>
      <c r="AE5738" s="94" t="e">
        <f aca="false" t="array" ref="AE5738:AK5738">_xlfn.torow(_xlfn.unique(_xlfn._xlws.filter(cat_table[Subsector],$E5738=cat_table[Sector],"")))</f>
        <v>#NAME?</v>
      </c>
      <c r="AF5738" s="94" t="e">
        <v>#NAME?</v>
      </c>
      <c r="AG5738" s="94" t="e">
        <v>#NAME?</v>
      </c>
      <c r="AH5738" s="94" t="e">
        <v>#NAME?</v>
      </c>
      <c r="AI5738" s="94" t="e">
        <v>#NAME?</v>
      </c>
      <c r="AJ5738" s="94" t="e">
        <v>#NAME?</v>
      </c>
      <c r="AK5738" s="94" t="e">
        <v>#NAME?</v>
      </c>
      <c r="AO5738" s="94" t="e">
        <f aca="false" t="array" ref="AO5738:AT5738">_xlfn.torow(_xlfn.unique(_xlfn._xlws.filter(cat_table[Sub-subsector],($E5738=cat_table[Sector])*($F5738=cat_table[Subsector]),"")))</f>
        <v>#NAME?</v>
      </c>
      <c r="AP5738" s="94" t="e">
        <v>#NAME?</v>
      </c>
      <c r="AQ5738" s="94" t="e">
        <v>#NAME?</v>
      </c>
      <c r="AR5738" s="94" t="e">
        <v>#NAME?</v>
      </c>
      <c r="AS5738" s="94" t="e">
        <v>#NAME?</v>
      </c>
      <c r="AT5738" s="94" t="e">
        <v>#NAME?</v>
      </c>
    </row>
    <row r="5739" customFormat="false" ht="15" hidden="false" customHeight="true" outlineLevel="0" collapsed="false">
      <c r="A5739" s="20" t="s">
        <v>16790</v>
      </c>
      <c r="B5739" s="20" t="str">
        <f aca="false">INDEX(Table2[], MATCH(L5739, Location_ID!$D$2:$D$3098, 0), 1)</f>
        <v>1e4b8cbe-07bc-4b9f-bed1-a641297c9a10</v>
      </c>
      <c r="C5739" s="20" t="s">
        <v>1585</v>
      </c>
      <c r="D5739" s="230" t="s">
        <v>354</v>
      </c>
      <c r="E5739" s="20" t="s">
        <v>7134</v>
      </c>
      <c r="F5739" s="20" t="s">
        <v>7135</v>
      </c>
      <c r="G5739" s="20" t="s">
        <v>7591</v>
      </c>
      <c r="H5739" s="20"/>
      <c r="I5739" s="20" t="s">
        <v>15917</v>
      </c>
      <c r="J5739" s="20" t="s">
        <v>15922</v>
      </c>
      <c r="K5739" s="20" t="s">
        <v>7109</v>
      </c>
      <c r="L5739" s="20" t="s">
        <v>4831</v>
      </c>
      <c r="M5739" s="20" t="s">
        <v>7116</v>
      </c>
      <c r="N5739" s="20" t="s">
        <v>15902</v>
      </c>
      <c r="O5739" s="20" t="s">
        <v>15922</v>
      </c>
      <c r="P5739" s="201" t="n">
        <v>43730</v>
      </c>
      <c r="Q5739" s="201" t="n">
        <v>43763</v>
      </c>
      <c r="R5739" s="20" t="n">
        <v>1</v>
      </c>
      <c r="S5739" s="20" t="s">
        <v>7130</v>
      </c>
      <c r="T5739" s="20" t="n">
        <v>114.5790113</v>
      </c>
      <c r="U5739" s="20" t="n">
        <v>79.20162322</v>
      </c>
      <c r="V5739" s="20" t="n">
        <v>149.95639938</v>
      </c>
      <c r="W5739" s="20" t="s">
        <v>11510</v>
      </c>
      <c r="X5739" s="35"/>
      <c r="Y5739" s="35" t="n">
        <v>0</v>
      </c>
      <c r="Z5739" s="35" t="n">
        <v>1</v>
      </c>
      <c r="AE5739" s="94" t="e">
        <f aca="false" t="array" ref="AE5739:AK5739">_xlfn.torow(_xlfn.unique(_xlfn._xlws.filter(cat_table[Subsector],$E5739=cat_table[Sector],"")))</f>
        <v>#NAME?</v>
      </c>
      <c r="AF5739" s="94" t="e">
        <v>#NAME?</v>
      </c>
      <c r="AG5739" s="94" t="e">
        <v>#NAME?</v>
      </c>
      <c r="AH5739" s="94" t="e">
        <v>#NAME?</v>
      </c>
      <c r="AI5739" s="94" t="e">
        <v>#NAME?</v>
      </c>
      <c r="AJ5739" s="94" t="e">
        <v>#NAME?</v>
      </c>
      <c r="AK5739" s="94" t="e">
        <v>#NAME?</v>
      </c>
      <c r="AO5739" s="94" t="e">
        <f aca="false" t="array" ref="AO5739:AT5739">_xlfn.torow(_xlfn.unique(_xlfn._xlws.filter(cat_table[Sub-subsector],($E5739=cat_table[Sector])*($F5739=cat_table[Subsector]),"")))</f>
        <v>#NAME?</v>
      </c>
      <c r="AP5739" s="94" t="e">
        <v>#NAME?</v>
      </c>
      <c r="AQ5739" s="94" t="e">
        <v>#NAME?</v>
      </c>
      <c r="AR5739" s="94" t="e">
        <v>#NAME?</v>
      </c>
      <c r="AS5739" s="94" t="e">
        <v>#NAME?</v>
      </c>
      <c r="AT5739" s="94" t="e">
        <v>#NAME?</v>
      </c>
    </row>
    <row r="5740" customFormat="false" ht="15" hidden="false" customHeight="true" outlineLevel="0" collapsed="false">
      <c r="A5740" s="20" t="s">
        <v>16791</v>
      </c>
      <c r="B5740" s="20" t="str">
        <f aca="false">INDEX(Table2[], MATCH(L5740, Location_ID!$D$2:$D$3098, 0), 1)</f>
        <v>9e7c8bdc-1adf-444c-90bc-83834dd843e0</v>
      </c>
      <c r="C5740" s="20" t="s">
        <v>1585</v>
      </c>
      <c r="D5740" s="230" t="s">
        <v>354</v>
      </c>
      <c r="E5740" s="20" t="s">
        <v>7134</v>
      </c>
      <c r="F5740" s="20" t="s">
        <v>7135</v>
      </c>
      <c r="G5740" s="20" t="s">
        <v>7591</v>
      </c>
      <c r="H5740" s="20"/>
      <c r="I5740" s="20" t="s">
        <v>15917</v>
      </c>
      <c r="J5740" s="20" t="s">
        <v>15922</v>
      </c>
      <c r="K5740" s="20" t="s">
        <v>7109</v>
      </c>
      <c r="L5740" s="20" t="s">
        <v>4833</v>
      </c>
      <c r="M5740" s="20" t="s">
        <v>7116</v>
      </c>
      <c r="N5740" s="20" t="s">
        <v>15902</v>
      </c>
      <c r="O5740" s="20" t="s">
        <v>15922</v>
      </c>
      <c r="P5740" s="201" t="n">
        <v>43730</v>
      </c>
      <c r="Q5740" s="201" t="n">
        <v>43763</v>
      </c>
      <c r="R5740" s="20" t="n">
        <v>1</v>
      </c>
      <c r="S5740" s="20" t="s">
        <v>7130</v>
      </c>
      <c r="T5740" s="20" t="n">
        <v>93.25624783</v>
      </c>
      <c r="U5740" s="20" t="n">
        <v>70.0304992</v>
      </c>
      <c r="V5740" s="20" t="n">
        <v>116.48199646</v>
      </c>
      <c r="W5740" s="20" t="s">
        <v>11510</v>
      </c>
      <c r="X5740" s="35"/>
      <c r="Y5740" s="35" t="n">
        <v>0</v>
      </c>
      <c r="Z5740" s="35" t="n">
        <v>1</v>
      </c>
      <c r="AE5740" s="94" t="e">
        <f aca="false" t="array" ref="AE5740:AK5740">_xlfn.torow(_xlfn.unique(_xlfn._xlws.filter(cat_table[Subsector],$E5740=cat_table[Sector],"")))</f>
        <v>#NAME?</v>
      </c>
      <c r="AF5740" s="94" t="e">
        <v>#NAME?</v>
      </c>
      <c r="AG5740" s="94" t="e">
        <v>#NAME?</v>
      </c>
      <c r="AH5740" s="94" t="e">
        <v>#NAME?</v>
      </c>
      <c r="AI5740" s="94" t="e">
        <v>#NAME?</v>
      </c>
      <c r="AJ5740" s="94" t="e">
        <v>#NAME?</v>
      </c>
      <c r="AK5740" s="94" t="e">
        <v>#NAME?</v>
      </c>
      <c r="AO5740" s="94" t="e">
        <f aca="false" t="array" ref="AO5740:AT5740">_xlfn.torow(_xlfn.unique(_xlfn._xlws.filter(cat_table[Sub-subsector],($E5740=cat_table[Sector])*($F5740=cat_table[Subsector]),"")))</f>
        <v>#NAME?</v>
      </c>
      <c r="AP5740" s="94" t="e">
        <v>#NAME?</v>
      </c>
      <c r="AQ5740" s="94" t="e">
        <v>#NAME?</v>
      </c>
      <c r="AR5740" s="94" t="e">
        <v>#NAME?</v>
      </c>
      <c r="AS5740" s="94" t="e">
        <v>#NAME?</v>
      </c>
      <c r="AT5740" s="94" t="e">
        <v>#NAME?</v>
      </c>
    </row>
    <row r="5741" customFormat="false" ht="15" hidden="false" customHeight="true" outlineLevel="0" collapsed="false">
      <c r="A5741" s="20" t="s">
        <v>16792</v>
      </c>
      <c r="B5741" s="20" t="str">
        <f aca="false">INDEX(Table2[], MATCH(L5741, Location_ID!$D$2:$D$3098, 0), 1)</f>
        <v>59321128-069a-42c1-8f93-75a8cbad10f8</v>
      </c>
      <c r="C5741" s="20" t="s">
        <v>1585</v>
      </c>
      <c r="D5741" s="230" t="s">
        <v>354</v>
      </c>
      <c r="E5741" s="20" t="s">
        <v>7134</v>
      </c>
      <c r="F5741" s="20" t="s">
        <v>7135</v>
      </c>
      <c r="G5741" s="20" t="s">
        <v>7591</v>
      </c>
      <c r="H5741" s="20"/>
      <c r="I5741" s="20" t="s">
        <v>15917</v>
      </c>
      <c r="J5741" s="20" t="s">
        <v>15918</v>
      </c>
      <c r="K5741" s="20" t="s">
        <v>7109</v>
      </c>
      <c r="L5741" s="20" t="s">
        <v>4835</v>
      </c>
      <c r="M5741" s="20" t="s">
        <v>7116</v>
      </c>
      <c r="N5741" s="20" t="s">
        <v>15902</v>
      </c>
      <c r="O5741" s="20" t="s">
        <v>15918</v>
      </c>
      <c r="P5741" s="201" t="n">
        <v>43730</v>
      </c>
      <c r="Q5741" s="201" t="n">
        <v>43763</v>
      </c>
      <c r="R5741" s="20" t="n">
        <v>1</v>
      </c>
      <c r="S5741" s="20" t="s">
        <v>7130</v>
      </c>
      <c r="T5741" s="20" t="n">
        <v>91.19040944</v>
      </c>
      <c r="U5741" s="20" t="n">
        <v>60.29843494</v>
      </c>
      <c r="V5741" s="20" t="n">
        <v>122.08238394</v>
      </c>
      <c r="W5741" s="20" t="s">
        <v>11510</v>
      </c>
      <c r="X5741" s="35"/>
      <c r="Y5741" s="35" t="n">
        <v>0</v>
      </c>
      <c r="Z5741" s="35" t="n">
        <v>1</v>
      </c>
      <c r="AE5741" s="94" t="e">
        <f aca="false" t="array" ref="AE5741:AK5741">_xlfn.torow(_xlfn.unique(_xlfn._xlws.filter(cat_table[Subsector],$E5741=cat_table[Sector],"")))</f>
        <v>#NAME?</v>
      </c>
      <c r="AF5741" s="94" t="e">
        <v>#NAME?</v>
      </c>
      <c r="AG5741" s="94" t="e">
        <v>#NAME?</v>
      </c>
      <c r="AH5741" s="94" t="e">
        <v>#NAME?</v>
      </c>
      <c r="AI5741" s="94" t="e">
        <v>#NAME?</v>
      </c>
      <c r="AJ5741" s="94" t="e">
        <v>#NAME?</v>
      </c>
      <c r="AK5741" s="94" t="e">
        <v>#NAME?</v>
      </c>
      <c r="AO5741" s="94" t="e">
        <f aca="false" t="array" ref="AO5741:AT5741">_xlfn.torow(_xlfn.unique(_xlfn._xlws.filter(cat_table[Sub-subsector],($E5741=cat_table[Sector])*($F5741=cat_table[Subsector]),"")))</f>
        <v>#NAME?</v>
      </c>
      <c r="AP5741" s="94" t="e">
        <v>#NAME?</v>
      </c>
      <c r="AQ5741" s="94" t="e">
        <v>#NAME?</v>
      </c>
      <c r="AR5741" s="94" t="e">
        <v>#NAME?</v>
      </c>
      <c r="AS5741" s="94" t="e">
        <v>#NAME?</v>
      </c>
      <c r="AT5741" s="94" t="e">
        <v>#NAME?</v>
      </c>
    </row>
    <row r="5742" customFormat="false" ht="15" hidden="false" customHeight="true" outlineLevel="0" collapsed="false">
      <c r="A5742" s="20" t="s">
        <v>16793</v>
      </c>
      <c r="B5742" s="20" t="str">
        <f aca="false">INDEX(Table2[], MATCH(L5742, Location_ID!$D$2:$D$3098, 0), 1)</f>
        <v>73d5eb43-d07f-482f-b823-223bcd7609e6</v>
      </c>
      <c r="C5742" s="20" t="s">
        <v>1585</v>
      </c>
      <c r="D5742" s="230" t="s">
        <v>354</v>
      </c>
      <c r="E5742" s="20" t="s">
        <v>7134</v>
      </c>
      <c r="F5742" s="20" t="s">
        <v>7135</v>
      </c>
      <c r="G5742" s="20" t="s">
        <v>7591</v>
      </c>
      <c r="H5742" s="20"/>
      <c r="I5742" s="20" t="s">
        <v>15917</v>
      </c>
      <c r="J5742" s="20" t="s">
        <v>15932</v>
      </c>
      <c r="K5742" s="20" t="s">
        <v>7109</v>
      </c>
      <c r="L5742" s="20" t="s">
        <v>4837</v>
      </c>
      <c r="M5742" s="20" t="s">
        <v>7116</v>
      </c>
      <c r="N5742" s="20" t="s">
        <v>15902</v>
      </c>
      <c r="O5742" s="20" t="s">
        <v>15932</v>
      </c>
      <c r="P5742" s="201" t="n">
        <v>43730</v>
      </c>
      <c r="Q5742" s="201" t="n">
        <v>43763</v>
      </c>
      <c r="R5742" s="20" t="n">
        <v>1</v>
      </c>
      <c r="S5742" s="20" t="s">
        <v>7130</v>
      </c>
      <c r="T5742" s="20" t="n">
        <v>22.73581088</v>
      </c>
      <c r="U5742" s="20" t="n">
        <v>21.278284753</v>
      </c>
      <c r="V5742" s="20" t="n">
        <v>24.193337007</v>
      </c>
      <c r="W5742" s="20" t="s">
        <v>11510</v>
      </c>
      <c r="X5742" s="35"/>
      <c r="Y5742" s="35" t="n">
        <v>0</v>
      </c>
      <c r="Z5742" s="35" t="n">
        <v>1</v>
      </c>
      <c r="AE5742" s="94" t="e">
        <f aca="false" t="array" ref="AE5742:AK5742">_xlfn.torow(_xlfn.unique(_xlfn._xlws.filter(cat_table[Subsector],$E5742=cat_table[Sector],"")))</f>
        <v>#NAME?</v>
      </c>
      <c r="AF5742" s="94" t="e">
        <v>#NAME?</v>
      </c>
      <c r="AG5742" s="94" t="e">
        <v>#NAME?</v>
      </c>
      <c r="AH5742" s="94" t="e">
        <v>#NAME?</v>
      </c>
      <c r="AI5742" s="94" t="e">
        <v>#NAME?</v>
      </c>
      <c r="AJ5742" s="94" t="e">
        <v>#NAME?</v>
      </c>
      <c r="AK5742" s="94" t="e">
        <v>#NAME?</v>
      </c>
      <c r="AO5742" s="94" t="e">
        <f aca="false" t="array" ref="AO5742:AT5742">_xlfn.torow(_xlfn.unique(_xlfn._xlws.filter(cat_table[Sub-subsector],($E5742=cat_table[Sector])*($F5742=cat_table[Subsector]),"")))</f>
        <v>#NAME?</v>
      </c>
      <c r="AP5742" s="94" t="e">
        <v>#NAME?</v>
      </c>
      <c r="AQ5742" s="94" t="e">
        <v>#NAME?</v>
      </c>
      <c r="AR5742" s="94" t="e">
        <v>#NAME?</v>
      </c>
      <c r="AS5742" s="94" t="e">
        <v>#NAME?</v>
      </c>
      <c r="AT5742" s="94" t="e">
        <v>#NAME?</v>
      </c>
    </row>
    <row r="5743" customFormat="false" ht="15" hidden="false" customHeight="true" outlineLevel="0" collapsed="false">
      <c r="A5743" s="20" t="s">
        <v>16794</v>
      </c>
      <c r="B5743" s="20" t="str">
        <f aca="false">INDEX(Table2[], MATCH(L5743, Location_ID!$D$2:$D$3098, 0), 1)</f>
        <v>8824a950-f738-4215-9627-1eca4a47f657</v>
      </c>
      <c r="C5743" s="20" t="s">
        <v>1585</v>
      </c>
      <c r="D5743" s="230" t="s">
        <v>354</v>
      </c>
      <c r="E5743" s="20" t="s">
        <v>7134</v>
      </c>
      <c r="F5743" s="20" t="s">
        <v>7135</v>
      </c>
      <c r="G5743" s="20" t="s">
        <v>7591</v>
      </c>
      <c r="H5743" s="20"/>
      <c r="I5743" s="20" t="s">
        <v>15917</v>
      </c>
      <c r="J5743" s="20" t="s">
        <v>15922</v>
      </c>
      <c r="K5743" s="20" t="s">
        <v>7109</v>
      </c>
      <c r="L5743" s="20" t="s">
        <v>4839</v>
      </c>
      <c r="M5743" s="20" t="s">
        <v>7116</v>
      </c>
      <c r="N5743" s="20" t="s">
        <v>15902</v>
      </c>
      <c r="O5743" s="20" t="s">
        <v>15922</v>
      </c>
      <c r="P5743" s="201" t="n">
        <v>43730</v>
      </c>
      <c r="Q5743" s="201" t="n">
        <v>43763</v>
      </c>
      <c r="R5743" s="20" t="n">
        <v>1</v>
      </c>
      <c r="S5743" s="20" t="s">
        <v>7130</v>
      </c>
      <c r="T5743" s="20" t="n">
        <v>123.1005509</v>
      </c>
      <c r="U5743" s="20" t="n">
        <v>90.6651452</v>
      </c>
      <c r="V5743" s="20" t="n">
        <v>155.5359566</v>
      </c>
      <c r="W5743" s="20" t="s">
        <v>11510</v>
      </c>
      <c r="X5743" s="35"/>
      <c r="Y5743" s="35" t="n">
        <v>0</v>
      </c>
      <c r="Z5743" s="35" t="n">
        <v>1</v>
      </c>
      <c r="AE5743" s="94" t="e">
        <f aca="false" t="array" ref="AE5743:AK5743">_xlfn.torow(_xlfn.unique(_xlfn._xlws.filter(cat_table[Subsector],$E5743=cat_table[Sector],"")))</f>
        <v>#NAME?</v>
      </c>
      <c r="AF5743" s="94" t="e">
        <v>#NAME?</v>
      </c>
      <c r="AG5743" s="94" t="e">
        <v>#NAME?</v>
      </c>
      <c r="AH5743" s="94" t="e">
        <v>#NAME?</v>
      </c>
      <c r="AI5743" s="94" t="e">
        <v>#NAME?</v>
      </c>
      <c r="AJ5743" s="94" t="e">
        <v>#NAME?</v>
      </c>
      <c r="AK5743" s="94" t="e">
        <v>#NAME?</v>
      </c>
      <c r="AO5743" s="94" t="e">
        <f aca="false" t="array" ref="AO5743:AT5743">_xlfn.torow(_xlfn.unique(_xlfn._xlws.filter(cat_table[Sub-subsector],($E5743=cat_table[Sector])*($F5743=cat_table[Subsector]),"")))</f>
        <v>#NAME?</v>
      </c>
      <c r="AP5743" s="94" t="e">
        <v>#NAME?</v>
      </c>
      <c r="AQ5743" s="94" t="e">
        <v>#NAME?</v>
      </c>
      <c r="AR5743" s="94" t="e">
        <v>#NAME?</v>
      </c>
      <c r="AS5743" s="94" t="e">
        <v>#NAME?</v>
      </c>
      <c r="AT5743" s="94" t="e">
        <v>#NAME?</v>
      </c>
    </row>
    <row r="5744" customFormat="false" ht="15" hidden="false" customHeight="true" outlineLevel="0" collapsed="false">
      <c r="A5744" s="20" t="s">
        <v>16795</v>
      </c>
      <c r="B5744" s="20" t="str">
        <f aca="false">INDEX(Table2[], MATCH(L5744, Location_ID!$D$2:$D$3098, 0), 1)</f>
        <v>5d93a477-636f-4bfa-816a-2c457a107953</v>
      </c>
      <c r="C5744" s="20" t="s">
        <v>1585</v>
      </c>
      <c r="D5744" s="230" t="s">
        <v>354</v>
      </c>
      <c r="E5744" s="20" t="s">
        <v>7134</v>
      </c>
      <c r="F5744" s="20" t="s">
        <v>7135</v>
      </c>
      <c r="G5744" s="20" t="s">
        <v>7591</v>
      </c>
      <c r="H5744" s="20"/>
      <c r="I5744" s="20" t="s">
        <v>15917</v>
      </c>
      <c r="J5744" s="20" t="s">
        <v>15922</v>
      </c>
      <c r="K5744" s="20" t="s">
        <v>7109</v>
      </c>
      <c r="L5744" s="20" t="s">
        <v>4841</v>
      </c>
      <c r="M5744" s="20" t="s">
        <v>7116</v>
      </c>
      <c r="N5744" s="20" t="s">
        <v>15902</v>
      </c>
      <c r="O5744" s="20" t="s">
        <v>15922</v>
      </c>
      <c r="P5744" s="201" t="n">
        <v>43730</v>
      </c>
      <c r="Q5744" s="201" t="n">
        <v>43763</v>
      </c>
      <c r="R5744" s="20" t="n">
        <v>1</v>
      </c>
      <c r="S5744" s="20" t="s">
        <v>7130</v>
      </c>
      <c r="T5744" s="20" t="n">
        <v>338.3071232</v>
      </c>
      <c r="U5744" s="20" t="n">
        <v>233.0981622</v>
      </c>
      <c r="V5744" s="20" t="n">
        <v>443.5160842</v>
      </c>
      <c r="W5744" s="20" t="s">
        <v>11510</v>
      </c>
      <c r="X5744" s="35"/>
      <c r="Y5744" s="35" t="n">
        <v>0</v>
      </c>
      <c r="Z5744" s="35" t="n">
        <v>1</v>
      </c>
      <c r="AE5744" s="94" t="e">
        <f aca="false" t="array" ref="AE5744:AK5744">_xlfn.torow(_xlfn.unique(_xlfn._xlws.filter(cat_table[Subsector],$E5744=cat_table[Sector],"")))</f>
        <v>#NAME?</v>
      </c>
      <c r="AF5744" s="94" t="e">
        <v>#NAME?</v>
      </c>
      <c r="AG5744" s="94" t="e">
        <v>#NAME?</v>
      </c>
      <c r="AH5744" s="94" t="e">
        <v>#NAME?</v>
      </c>
      <c r="AI5744" s="94" t="e">
        <v>#NAME?</v>
      </c>
      <c r="AJ5744" s="94" t="e">
        <v>#NAME?</v>
      </c>
      <c r="AK5744" s="94" t="e">
        <v>#NAME?</v>
      </c>
      <c r="AO5744" s="94" t="e">
        <f aca="false" t="array" ref="AO5744:AT5744">_xlfn.torow(_xlfn.unique(_xlfn._xlws.filter(cat_table[Sub-subsector],($E5744=cat_table[Sector])*($F5744=cat_table[Subsector]),"")))</f>
        <v>#NAME?</v>
      </c>
      <c r="AP5744" s="94" t="e">
        <v>#NAME?</v>
      </c>
      <c r="AQ5744" s="94" t="e">
        <v>#NAME?</v>
      </c>
      <c r="AR5744" s="94" t="e">
        <v>#NAME?</v>
      </c>
      <c r="AS5744" s="94" t="e">
        <v>#NAME?</v>
      </c>
      <c r="AT5744" s="94" t="e">
        <v>#NAME?</v>
      </c>
    </row>
    <row r="5745" customFormat="false" ht="15" hidden="false" customHeight="true" outlineLevel="0" collapsed="false">
      <c r="A5745" s="20" t="s">
        <v>16796</v>
      </c>
      <c r="B5745" s="20" t="str">
        <f aca="false">INDEX(Table2[], MATCH(L5745, Location_ID!$D$2:$D$3098, 0), 1)</f>
        <v>ea435044-60c8-4041-a533-0fde48612ab2</v>
      </c>
      <c r="C5745" s="20" t="s">
        <v>1585</v>
      </c>
      <c r="D5745" s="230" t="s">
        <v>354</v>
      </c>
      <c r="E5745" s="20" t="s">
        <v>7134</v>
      </c>
      <c r="F5745" s="20" t="s">
        <v>7135</v>
      </c>
      <c r="G5745" s="20" t="s">
        <v>7591</v>
      </c>
      <c r="H5745" s="20"/>
      <c r="I5745" s="20" t="s">
        <v>15917</v>
      </c>
      <c r="J5745" s="20" t="s">
        <v>15918</v>
      </c>
      <c r="K5745" s="20" t="s">
        <v>7109</v>
      </c>
      <c r="L5745" s="20" t="s">
        <v>4843</v>
      </c>
      <c r="M5745" s="20" t="s">
        <v>7116</v>
      </c>
      <c r="N5745" s="20" t="s">
        <v>15902</v>
      </c>
      <c r="O5745" s="20" t="s">
        <v>15918</v>
      </c>
      <c r="P5745" s="201" t="n">
        <v>43730</v>
      </c>
      <c r="Q5745" s="201" t="n">
        <v>43763</v>
      </c>
      <c r="R5745" s="20" t="n">
        <v>1</v>
      </c>
      <c r="S5745" s="20" t="s">
        <v>7130</v>
      </c>
      <c r="T5745" s="20" t="n">
        <v>37.4374824</v>
      </c>
      <c r="U5745" s="20" t="n">
        <v>35.484013738</v>
      </c>
      <c r="V5745" s="20" t="n">
        <v>39.390951062</v>
      </c>
      <c r="W5745" s="20" t="s">
        <v>11510</v>
      </c>
      <c r="X5745" s="35"/>
      <c r="Y5745" s="35" t="n">
        <v>0</v>
      </c>
      <c r="Z5745" s="35" t="n">
        <v>1</v>
      </c>
      <c r="AE5745" s="94" t="e">
        <f aca="false" t="array" ref="AE5745:AK5745">_xlfn.torow(_xlfn.unique(_xlfn._xlws.filter(cat_table[Subsector],$E5745=cat_table[Sector],"")))</f>
        <v>#NAME?</v>
      </c>
      <c r="AF5745" s="94" t="e">
        <v>#NAME?</v>
      </c>
      <c r="AG5745" s="94" t="e">
        <v>#NAME?</v>
      </c>
      <c r="AH5745" s="94" t="e">
        <v>#NAME?</v>
      </c>
      <c r="AI5745" s="94" t="e">
        <v>#NAME?</v>
      </c>
      <c r="AJ5745" s="94" t="e">
        <v>#NAME?</v>
      </c>
      <c r="AK5745" s="94" t="e">
        <v>#NAME?</v>
      </c>
      <c r="AO5745" s="94" t="e">
        <f aca="false" t="array" ref="AO5745:AT5745">_xlfn.torow(_xlfn.unique(_xlfn._xlws.filter(cat_table[Sub-subsector],($E5745=cat_table[Sector])*($F5745=cat_table[Subsector]),"")))</f>
        <v>#NAME?</v>
      </c>
      <c r="AP5745" s="94" t="e">
        <v>#NAME?</v>
      </c>
      <c r="AQ5745" s="94" t="e">
        <v>#NAME?</v>
      </c>
      <c r="AR5745" s="94" t="e">
        <v>#NAME?</v>
      </c>
      <c r="AS5745" s="94" t="e">
        <v>#NAME?</v>
      </c>
      <c r="AT5745" s="94" t="e">
        <v>#NAME?</v>
      </c>
    </row>
    <row r="5746" customFormat="false" ht="15" hidden="false" customHeight="true" outlineLevel="0" collapsed="false">
      <c r="A5746" s="20" t="s">
        <v>16797</v>
      </c>
      <c r="B5746" s="20" t="str">
        <f aca="false">INDEX(Table2[], MATCH(L5746, Location_ID!$D$2:$D$3098, 0), 1)</f>
        <v>dd683faf-759e-40af-91a6-7f992328e662</v>
      </c>
      <c r="C5746" s="20" t="s">
        <v>1585</v>
      </c>
      <c r="D5746" s="230" t="s">
        <v>354</v>
      </c>
      <c r="E5746" s="20" t="s">
        <v>7134</v>
      </c>
      <c r="F5746" s="20" t="s">
        <v>7135</v>
      </c>
      <c r="G5746" s="20" t="s">
        <v>7591</v>
      </c>
      <c r="H5746" s="20"/>
      <c r="I5746" s="20" t="s">
        <v>15917</v>
      </c>
      <c r="J5746" s="20" t="s">
        <v>15932</v>
      </c>
      <c r="K5746" s="20" t="s">
        <v>7109</v>
      </c>
      <c r="L5746" s="20" t="s">
        <v>4845</v>
      </c>
      <c r="M5746" s="20" t="s">
        <v>7116</v>
      </c>
      <c r="N5746" s="20" t="s">
        <v>15902</v>
      </c>
      <c r="O5746" s="20" t="s">
        <v>15932</v>
      </c>
      <c r="P5746" s="201" t="n">
        <v>43730</v>
      </c>
      <c r="Q5746" s="201" t="n">
        <v>43763</v>
      </c>
      <c r="R5746" s="20" t="n">
        <v>1</v>
      </c>
      <c r="S5746" s="20" t="s">
        <v>7130</v>
      </c>
      <c r="T5746" s="20" t="n">
        <v>101.5053712</v>
      </c>
      <c r="U5746" s="20" t="n">
        <v>59.17884209</v>
      </c>
      <c r="V5746" s="20" t="n">
        <v>143.83190031</v>
      </c>
      <c r="W5746" s="20" t="s">
        <v>11510</v>
      </c>
      <c r="X5746" s="35"/>
      <c r="Y5746" s="35" t="n">
        <v>0</v>
      </c>
      <c r="Z5746" s="35" t="n">
        <v>1</v>
      </c>
      <c r="AE5746" s="94" t="e">
        <f aca="false" t="array" ref="AE5746:AK5746">_xlfn.torow(_xlfn.unique(_xlfn._xlws.filter(cat_table[Subsector],$E5746=cat_table[Sector],"")))</f>
        <v>#NAME?</v>
      </c>
      <c r="AF5746" s="94" t="e">
        <v>#NAME?</v>
      </c>
      <c r="AG5746" s="94" t="e">
        <v>#NAME?</v>
      </c>
      <c r="AH5746" s="94" t="e">
        <v>#NAME?</v>
      </c>
      <c r="AI5746" s="94" t="e">
        <v>#NAME?</v>
      </c>
      <c r="AJ5746" s="94" t="e">
        <v>#NAME?</v>
      </c>
      <c r="AK5746" s="94" t="e">
        <v>#NAME?</v>
      </c>
      <c r="AO5746" s="94" t="e">
        <f aca="false" t="array" ref="AO5746:AT5746">_xlfn.torow(_xlfn.unique(_xlfn._xlws.filter(cat_table[Sub-subsector],($E5746=cat_table[Sector])*($F5746=cat_table[Subsector]),"")))</f>
        <v>#NAME?</v>
      </c>
      <c r="AP5746" s="94" t="e">
        <v>#NAME?</v>
      </c>
      <c r="AQ5746" s="94" t="e">
        <v>#NAME?</v>
      </c>
      <c r="AR5746" s="94" t="e">
        <v>#NAME?</v>
      </c>
      <c r="AS5746" s="94" t="e">
        <v>#NAME?</v>
      </c>
      <c r="AT5746" s="94" t="e">
        <v>#NAME?</v>
      </c>
    </row>
    <row r="5747" customFormat="false" ht="15" hidden="false" customHeight="true" outlineLevel="0" collapsed="false">
      <c r="A5747" s="20" t="s">
        <v>16798</v>
      </c>
      <c r="B5747" s="20" t="str">
        <f aca="false">INDEX(Table2[], MATCH(L5747, Location_ID!$D$2:$D$3098, 0), 1)</f>
        <v>8b7b919c-e341-42c9-9a8f-7ceec0fa36bd</v>
      </c>
      <c r="C5747" s="20" t="s">
        <v>1585</v>
      </c>
      <c r="D5747" s="230" t="s">
        <v>354</v>
      </c>
      <c r="E5747" s="20" t="s">
        <v>7134</v>
      </c>
      <c r="F5747" s="20" t="s">
        <v>7135</v>
      </c>
      <c r="G5747" s="20" t="s">
        <v>7591</v>
      </c>
      <c r="H5747" s="20"/>
      <c r="I5747" s="20" t="s">
        <v>15917</v>
      </c>
      <c r="J5747" s="20" t="s">
        <v>15932</v>
      </c>
      <c r="K5747" s="20" t="s">
        <v>7109</v>
      </c>
      <c r="L5747" s="20" t="s">
        <v>4847</v>
      </c>
      <c r="M5747" s="20" t="s">
        <v>7116</v>
      </c>
      <c r="N5747" s="20" t="s">
        <v>15902</v>
      </c>
      <c r="O5747" s="20" t="s">
        <v>15932</v>
      </c>
      <c r="P5747" s="201" t="n">
        <v>43730</v>
      </c>
      <c r="Q5747" s="201" t="n">
        <v>43763</v>
      </c>
      <c r="R5747" s="20" t="n">
        <v>1</v>
      </c>
      <c r="S5747" s="20" t="s">
        <v>7130</v>
      </c>
      <c r="T5747" s="20" t="n">
        <v>119.4233017</v>
      </c>
      <c r="U5747" s="20" t="n">
        <v>80.7652357</v>
      </c>
      <c r="V5747" s="20" t="n">
        <v>158.0813677</v>
      </c>
      <c r="W5747" s="20" t="s">
        <v>11510</v>
      </c>
      <c r="X5747" s="35"/>
      <c r="Y5747" s="35" t="n">
        <v>0</v>
      </c>
      <c r="Z5747" s="35" t="n">
        <v>1</v>
      </c>
      <c r="AE5747" s="94" t="e">
        <f aca="false" t="array" ref="AE5747:AK5747">_xlfn.torow(_xlfn.unique(_xlfn._xlws.filter(cat_table[Subsector],$E5747=cat_table[Sector],"")))</f>
        <v>#NAME?</v>
      </c>
      <c r="AF5747" s="94" t="e">
        <v>#NAME?</v>
      </c>
      <c r="AG5747" s="94" t="e">
        <v>#NAME?</v>
      </c>
      <c r="AH5747" s="94" t="e">
        <v>#NAME?</v>
      </c>
      <c r="AI5747" s="94" t="e">
        <v>#NAME?</v>
      </c>
      <c r="AJ5747" s="94" t="e">
        <v>#NAME?</v>
      </c>
      <c r="AK5747" s="94" t="e">
        <v>#NAME?</v>
      </c>
      <c r="AO5747" s="94" t="e">
        <f aca="false" t="array" ref="AO5747:AT5747">_xlfn.torow(_xlfn.unique(_xlfn._xlws.filter(cat_table[Sub-subsector],($E5747=cat_table[Sector])*($F5747=cat_table[Subsector]),"")))</f>
        <v>#NAME?</v>
      </c>
      <c r="AP5747" s="94" t="e">
        <v>#NAME?</v>
      </c>
      <c r="AQ5747" s="94" t="e">
        <v>#NAME?</v>
      </c>
      <c r="AR5747" s="94" t="e">
        <v>#NAME?</v>
      </c>
      <c r="AS5747" s="94" t="e">
        <v>#NAME?</v>
      </c>
      <c r="AT5747" s="94" t="e">
        <v>#NAME?</v>
      </c>
    </row>
    <row r="5748" customFormat="false" ht="15" hidden="false" customHeight="true" outlineLevel="0" collapsed="false">
      <c r="A5748" s="20" t="s">
        <v>16799</v>
      </c>
      <c r="B5748" s="20" t="str">
        <f aca="false">INDEX(Table2[], MATCH(L5748, Location_ID!$D$2:$D$3098, 0), 1)</f>
        <v>edb249ab-891a-4645-a034-afb1d2fd0fdd</v>
      </c>
      <c r="C5748" s="20" t="s">
        <v>1585</v>
      </c>
      <c r="D5748" s="230" t="s">
        <v>354</v>
      </c>
      <c r="E5748" s="20" t="s">
        <v>7134</v>
      </c>
      <c r="F5748" s="20" t="s">
        <v>7135</v>
      </c>
      <c r="G5748" s="20" t="s">
        <v>7591</v>
      </c>
      <c r="H5748" s="20"/>
      <c r="I5748" s="20" t="s">
        <v>15917</v>
      </c>
      <c r="J5748" s="20" t="s">
        <v>15927</v>
      </c>
      <c r="K5748" s="20" t="s">
        <v>7109</v>
      </c>
      <c r="L5748" s="20" t="s">
        <v>4849</v>
      </c>
      <c r="M5748" s="20" t="s">
        <v>7116</v>
      </c>
      <c r="N5748" s="20" t="s">
        <v>15902</v>
      </c>
      <c r="O5748" s="20" t="s">
        <v>15927</v>
      </c>
      <c r="P5748" s="201" t="n">
        <v>43730</v>
      </c>
      <c r="Q5748" s="201" t="n">
        <v>43763</v>
      </c>
      <c r="R5748" s="20" t="n">
        <v>1</v>
      </c>
      <c r="S5748" s="20" t="s">
        <v>7130</v>
      </c>
      <c r="T5748" s="20" t="n">
        <v>94.86633396</v>
      </c>
      <c r="U5748" s="20" t="n">
        <v>60.07222461</v>
      </c>
      <c r="V5748" s="20" t="n">
        <v>129.66044331</v>
      </c>
      <c r="W5748" s="20" t="s">
        <v>11510</v>
      </c>
      <c r="X5748" s="35"/>
      <c r="Y5748" s="35" t="n">
        <v>0</v>
      </c>
      <c r="Z5748" s="35" t="n">
        <v>1</v>
      </c>
      <c r="AE5748" s="94" t="e">
        <f aca="false" t="array" ref="AE5748:AK5748">_xlfn.torow(_xlfn.unique(_xlfn._xlws.filter(cat_table[Subsector],$E5748=cat_table[Sector],"")))</f>
        <v>#NAME?</v>
      </c>
      <c r="AF5748" s="94" t="e">
        <v>#NAME?</v>
      </c>
      <c r="AG5748" s="94" t="e">
        <v>#NAME?</v>
      </c>
      <c r="AH5748" s="94" t="e">
        <v>#NAME?</v>
      </c>
      <c r="AI5748" s="94" t="e">
        <v>#NAME?</v>
      </c>
      <c r="AJ5748" s="94" t="e">
        <v>#NAME?</v>
      </c>
      <c r="AK5748" s="94" t="e">
        <v>#NAME?</v>
      </c>
      <c r="AO5748" s="94" t="e">
        <f aca="false" t="array" ref="AO5748:AT5748">_xlfn.torow(_xlfn.unique(_xlfn._xlws.filter(cat_table[Sub-subsector],($E5748=cat_table[Sector])*($F5748=cat_table[Subsector]),"")))</f>
        <v>#NAME?</v>
      </c>
      <c r="AP5748" s="94" t="e">
        <v>#NAME?</v>
      </c>
      <c r="AQ5748" s="94" t="e">
        <v>#NAME?</v>
      </c>
      <c r="AR5748" s="94" t="e">
        <v>#NAME?</v>
      </c>
      <c r="AS5748" s="94" t="e">
        <v>#NAME?</v>
      </c>
      <c r="AT5748" s="94" t="e">
        <v>#NAME?</v>
      </c>
    </row>
    <row r="5749" customFormat="false" ht="15" hidden="false" customHeight="true" outlineLevel="0" collapsed="false">
      <c r="A5749" s="20" t="s">
        <v>16800</v>
      </c>
      <c r="B5749" s="20" t="str">
        <f aca="false">INDEX(Table2[], MATCH(L5749, Location_ID!$D$2:$D$3098, 0), 1)</f>
        <v>fba82f5c-d63d-4e3d-b115-3ab9f35a1023</v>
      </c>
      <c r="C5749" s="20" t="s">
        <v>1585</v>
      </c>
      <c r="D5749" s="230" t="s">
        <v>354</v>
      </c>
      <c r="E5749" s="20" t="s">
        <v>7134</v>
      </c>
      <c r="F5749" s="20" t="s">
        <v>7135</v>
      </c>
      <c r="G5749" s="20" t="s">
        <v>7591</v>
      </c>
      <c r="H5749" s="20"/>
      <c r="I5749" s="20" t="s">
        <v>15917</v>
      </c>
      <c r="J5749" s="20" t="s">
        <v>15932</v>
      </c>
      <c r="K5749" s="20" t="s">
        <v>7109</v>
      </c>
      <c r="L5749" s="20" t="s">
        <v>4851</v>
      </c>
      <c r="M5749" s="20" t="s">
        <v>7116</v>
      </c>
      <c r="N5749" s="20" t="s">
        <v>15902</v>
      </c>
      <c r="O5749" s="20" t="s">
        <v>15932</v>
      </c>
      <c r="P5749" s="201" t="n">
        <v>43730</v>
      </c>
      <c r="Q5749" s="201" t="n">
        <v>43763</v>
      </c>
      <c r="R5749" s="20" t="n">
        <v>1</v>
      </c>
      <c r="S5749" s="20" t="s">
        <v>7130</v>
      </c>
      <c r="T5749" s="20" t="n">
        <v>47.00448588</v>
      </c>
      <c r="U5749" s="20" t="n">
        <v>27.43739524</v>
      </c>
      <c r="V5749" s="20" t="n">
        <v>66.57157652</v>
      </c>
      <c r="W5749" s="20" t="s">
        <v>11510</v>
      </c>
      <c r="X5749" s="35"/>
      <c r="Y5749" s="35" t="n">
        <v>0</v>
      </c>
      <c r="Z5749" s="35" t="n">
        <v>1</v>
      </c>
      <c r="AE5749" s="94" t="e">
        <f aca="false" t="array" ref="AE5749:AK5749">_xlfn.torow(_xlfn.unique(_xlfn._xlws.filter(cat_table[Subsector],$E5749=cat_table[Sector],"")))</f>
        <v>#NAME?</v>
      </c>
      <c r="AF5749" s="94" t="e">
        <v>#NAME?</v>
      </c>
      <c r="AG5749" s="94" t="e">
        <v>#NAME?</v>
      </c>
      <c r="AH5749" s="94" t="e">
        <v>#NAME?</v>
      </c>
      <c r="AI5749" s="94" t="e">
        <v>#NAME?</v>
      </c>
      <c r="AJ5749" s="94" t="e">
        <v>#NAME?</v>
      </c>
      <c r="AK5749" s="94" t="e">
        <v>#NAME?</v>
      </c>
      <c r="AO5749" s="94" t="e">
        <f aca="false" t="array" ref="AO5749:AT5749">_xlfn.torow(_xlfn.unique(_xlfn._xlws.filter(cat_table[Sub-subsector],($E5749=cat_table[Sector])*($F5749=cat_table[Subsector]),"")))</f>
        <v>#NAME?</v>
      </c>
      <c r="AP5749" s="94" t="e">
        <v>#NAME?</v>
      </c>
      <c r="AQ5749" s="94" t="e">
        <v>#NAME?</v>
      </c>
      <c r="AR5749" s="94" t="e">
        <v>#NAME?</v>
      </c>
      <c r="AS5749" s="94" t="e">
        <v>#NAME?</v>
      </c>
      <c r="AT5749" s="94" t="e">
        <v>#NAME?</v>
      </c>
    </row>
    <row r="5750" customFormat="false" ht="15" hidden="false" customHeight="true" outlineLevel="0" collapsed="false">
      <c r="A5750" s="20" t="s">
        <v>16801</v>
      </c>
      <c r="B5750" s="20" t="str">
        <f aca="false">INDEX(Table2[], MATCH(L5750, Location_ID!$D$2:$D$3098, 0), 1)</f>
        <v>9d2c4725-9144-44b6-8f6f-8ad4b47c6d57</v>
      </c>
      <c r="C5750" s="20" t="s">
        <v>1585</v>
      </c>
      <c r="D5750" s="230" t="s">
        <v>354</v>
      </c>
      <c r="E5750" s="20" t="s">
        <v>7134</v>
      </c>
      <c r="F5750" s="20" t="s">
        <v>7135</v>
      </c>
      <c r="G5750" s="20" t="s">
        <v>7591</v>
      </c>
      <c r="H5750" s="20"/>
      <c r="I5750" s="20" t="s">
        <v>15917</v>
      </c>
      <c r="J5750" s="20" t="s">
        <v>15918</v>
      </c>
      <c r="K5750" s="20" t="s">
        <v>7109</v>
      </c>
      <c r="L5750" s="20" t="s">
        <v>4853</v>
      </c>
      <c r="M5750" s="20" t="s">
        <v>7116</v>
      </c>
      <c r="N5750" s="20" t="s">
        <v>15902</v>
      </c>
      <c r="O5750" s="20" t="s">
        <v>15918</v>
      </c>
      <c r="P5750" s="201" t="n">
        <v>43730</v>
      </c>
      <c r="Q5750" s="201" t="n">
        <v>43763</v>
      </c>
      <c r="R5750" s="20" t="n">
        <v>1</v>
      </c>
      <c r="S5750" s="20" t="s">
        <v>7130</v>
      </c>
      <c r="T5750" s="20" t="n">
        <v>52.88283562</v>
      </c>
      <c r="U5750" s="20" t="n">
        <v>39.00168304</v>
      </c>
      <c r="V5750" s="20" t="n">
        <v>66.7639882</v>
      </c>
      <c r="W5750" s="20" t="s">
        <v>11510</v>
      </c>
      <c r="X5750" s="35"/>
      <c r="Y5750" s="35" t="n">
        <v>0</v>
      </c>
      <c r="Z5750" s="35" t="n">
        <v>1</v>
      </c>
      <c r="AE5750" s="94" t="e">
        <f aca="false" t="array" ref="AE5750:AK5750">_xlfn.torow(_xlfn.unique(_xlfn._xlws.filter(cat_table[Subsector],$E5750=cat_table[Sector],"")))</f>
        <v>#NAME?</v>
      </c>
      <c r="AF5750" s="94" t="e">
        <v>#NAME?</v>
      </c>
      <c r="AG5750" s="94" t="e">
        <v>#NAME?</v>
      </c>
      <c r="AH5750" s="94" t="e">
        <v>#NAME?</v>
      </c>
      <c r="AI5750" s="94" t="e">
        <v>#NAME?</v>
      </c>
      <c r="AJ5750" s="94" t="e">
        <v>#NAME?</v>
      </c>
      <c r="AK5750" s="94" t="e">
        <v>#NAME?</v>
      </c>
      <c r="AO5750" s="94" t="e">
        <f aca="false" t="array" ref="AO5750:AT5750">_xlfn.torow(_xlfn.unique(_xlfn._xlws.filter(cat_table[Sub-subsector],($E5750=cat_table[Sector])*($F5750=cat_table[Subsector]),"")))</f>
        <v>#NAME?</v>
      </c>
      <c r="AP5750" s="94" t="e">
        <v>#NAME?</v>
      </c>
      <c r="AQ5750" s="94" t="e">
        <v>#NAME?</v>
      </c>
      <c r="AR5750" s="94" t="e">
        <v>#NAME?</v>
      </c>
      <c r="AS5750" s="94" t="e">
        <v>#NAME?</v>
      </c>
      <c r="AT5750" s="94" t="e">
        <v>#NAME?</v>
      </c>
    </row>
    <row r="5751" customFormat="false" ht="15" hidden="false" customHeight="true" outlineLevel="0" collapsed="false">
      <c r="A5751" s="20" t="s">
        <v>16802</v>
      </c>
      <c r="B5751" s="20" t="str">
        <f aca="false">INDEX(Table2[], MATCH(L5751, Location_ID!$D$2:$D$3098, 0), 1)</f>
        <v>c3a1345f-b27d-4671-b0c7-8f62914ef897</v>
      </c>
      <c r="C5751" s="20" t="s">
        <v>1585</v>
      </c>
      <c r="D5751" s="230" t="s">
        <v>354</v>
      </c>
      <c r="E5751" s="20" t="s">
        <v>7134</v>
      </c>
      <c r="F5751" s="20" t="s">
        <v>7135</v>
      </c>
      <c r="G5751" s="20" t="s">
        <v>7591</v>
      </c>
      <c r="H5751" s="20"/>
      <c r="I5751" s="20" t="s">
        <v>15917</v>
      </c>
      <c r="J5751" s="20" t="s">
        <v>15922</v>
      </c>
      <c r="K5751" s="20" t="s">
        <v>7109</v>
      </c>
      <c r="L5751" s="20" t="s">
        <v>4855</v>
      </c>
      <c r="M5751" s="20" t="s">
        <v>7116</v>
      </c>
      <c r="N5751" s="20" t="s">
        <v>15902</v>
      </c>
      <c r="O5751" s="20" t="s">
        <v>15922</v>
      </c>
      <c r="P5751" s="201" t="n">
        <v>43730</v>
      </c>
      <c r="Q5751" s="201" t="n">
        <v>43763</v>
      </c>
      <c r="R5751" s="20" t="n">
        <v>1</v>
      </c>
      <c r="S5751" s="20" t="s">
        <v>7130</v>
      </c>
      <c r="T5751" s="20" t="n">
        <v>70.94827184</v>
      </c>
      <c r="U5751" s="20" t="n">
        <v>44.00825467</v>
      </c>
      <c r="V5751" s="20" t="n">
        <v>97.88828901</v>
      </c>
      <c r="W5751" s="20" t="s">
        <v>11510</v>
      </c>
      <c r="X5751" s="35"/>
      <c r="Y5751" s="35" t="n">
        <v>0</v>
      </c>
      <c r="Z5751" s="35" t="n">
        <v>1</v>
      </c>
      <c r="AE5751" s="94" t="e">
        <f aca="false" t="array" ref="AE5751:AK5751">_xlfn.torow(_xlfn.unique(_xlfn._xlws.filter(cat_table[Subsector],$E5751=cat_table[Sector],"")))</f>
        <v>#NAME?</v>
      </c>
      <c r="AF5751" s="94" t="e">
        <v>#NAME?</v>
      </c>
      <c r="AG5751" s="94" t="e">
        <v>#NAME?</v>
      </c>
      <c r="AH5751" s="94" t="e">
        <v>#NAME?</v>
      </c>
      <c r="AI5751" s="94" t="e">
        <v>#NAME?</v>
      </c>
      <c r="AJ5751" s="94" t="e">
        <v>#NAME?</v>
      </c>
      <c r="AK5751" s="94" t="e">
        <v>#NAME?</v>
      </c>
      <c r="AO5751" s="94" t="e">
        <f aca="false" t="array" ref="AO5751:AT5751">_xlfn.torow(_xlfn.unique(_xlfn._xlws.filter(cat_table[Sub-subsector],($E5751=cat_table[Sector])*($F5751=cat_table[Subsector]),"")))</f>
        <v>#NAME?</v>
      </c>
      <c r="AP5751" s="94" t="e">
        <v>#NAME?</v>
      </c>
      <c r="AQ5751" s="94" t="e">
        <v>#NAME?</v>
      </c>
      <c r="AR5751" s="94" t="e">
        <v>#NAME?</v>
      </c>
      <c r="AS5751" s="94" t="e">
        <v>#NAME?</v>
      </c>
      <c r="AT5751" s="94" t="e">
        <v>#NAME?</v>
      </c>
    </row>
    <row r="5752" customFormat="false" ht="15" hidden="false" customHeight="true" outlineLevel="0" collapsed="false">
      <c r="A5752" s="20" t="s">
        <v>16803</v>
      </c>
      <c r="B5752" s="20" t="str">
        <f aca="false">INDEX(Table2[], MATCH(L5752, Location_ID!$D$2:$D$3098, 0), 1)</f>
        <v>a45d9baf-0af0-4882-b502-025f1c3707e9</v>
      </c>
      <c r="C5752" s="20" t="s">
        <v>1585</v>
      </c>
      <c r="D5752" s="230" t="s">
        <v>354</v>
      </c>
      <c r="E5752" s="20" t="s">
        <v>7134</v>
      </c>
      <c r="F5752" s="20" t="s">
        <v>7135</v>
      </c>
      <c r="G5752" s="20" t="s">
        <v>7591</v>
      </c>
      <c r="H5752" s="20"/>
      <c r="I5752" s="20" t="s">
        <v>15917</v>
      </c>
      <c r="J5752" s="20" t="s">
        <v>15918</v>
      </c>
      <c r="K5752" s="20" t="s">
        <v>7109</v>
      </c>
      <c r="L5752" s="20" t="s">
        <v>4857</v>
      </c>
      <c r="M5752" s="20" t="s">
        <v>7116</v>
      </c>
      <c r="N5752" s="20" t="s">
        <v>15902</v>
      </c>
      <c r="O5752" s="20" t="s">
        <v>15918</v>
      </c>
      <c r="P5752" s="201" t="n">
        <v>43730</v>
      </c>
      <c r="Q5752" s="201" t="n">
        <v>43763</v>
      </c>
      <c r="R5752" s="20" t="n">
        <v>1</v>
      </c>
      <c r="S5752" s="20" t="s">
        <v>7130</v>
      </c>
      <c r="T5752" s="20" t="n">
        <v>85.04714917</v>
      </c>
      <c r="U5752" s="20" t="n">
        <v>62.85830567</v>
      </c>
      <c r="V5752" s="20" t="n">
        <v>107.23599267</v>
      </c>
      <c r="W5752" s="20" t="s">
        <v>11510</v>
      </c>
      <c r="X5752" s="35"/>
      <c r="Y5752" s="35" t="n">
        <v>0</v>
      </c>
      <c r="Z5752" s="35" t="n">
        <v>1</v>
      </c>
      <c r="AE5752" s="94" t="e">
        <f aca="false" t="array" ref="AE5752:AK5752">_xlfn.torow(_xlfn.unique(_xlfn._xlws.filter(cat_table[Subsector],$E5752=cat_table[Sector],"")))</f>
        <v>#NAME?</v>
      </c>
      <c r="AF5752" s="94" t="e">
        <v>#NAME?</v>
      </c>
      <c r="AG5752" s="94" t="e">
        <v>#NAME?</v>
      </c>
      <c r="AH5752" s="94" t="e">
        <v>#NAME?</v>
      </c>
      <c r="AI5752" s="94" t="e">
        <v>#NAME?</v>
      </c>
      <c r="AJ5752" s="94" t="e">
        <v>#NAME?</v>
      </c>
      <c r="AK5752" s="94" t="e">
        <v>#NAME?</v>
      </c>
      <c r="AO5752" s="94" t="e">
        <f aca="false" t="array" ref="AO5752:AT5752">_xlfn.torow(_xlfn.unique(_xlfn._xlws.filter(cat_table[Sub-subsector],($E5752=cat_table[Sector])*($F5752=cat_table[Subsector]),"")))</f>
        <v>#NAME?</v>
      </c>
      <c r="AP5752" s="94" t="e">
        <v>#NAME?</v>
      </c>
      <c r="AQ5752" s="94" t="e">
        <v>#NAME?</v>
      </c>
      <c r="AR5752" s="94" t="e">
        <v>#NAME?</v>
      </c>
      <c r="AS5752" s="94" t="e">
        <v>#NAME?</v>
      </c>
      <c r="AT5752" s="94" t="e">
        <v>#NAME?</v>
      </c>
    </row>
    <row r="5753" customFormat="false" ht="15" hidden="false" customHeight="true" outlineLevel="0" collapsed="false">
      <c r="A5753" s="20" t="s">
        <v>16804</v>
      </c>
      <c r="B5753" s="20" t="str">
        <f aca="false">INDEX(Table2[], MATCH(L5753, Location_ID!$D$2:$D$3098, 0), 1)</f>
        <v>55e6bc47-b0c3-48e4-a4df-8c9966756791</v>
      </c>
      <c r="C5753" s="20" t="s">
        <v>1585</v>
      </c>
      <c r="D5753" s="230" t="s">
        <v>354</v>
      </c>
      <c r="E5753" s="20" t="s">
        <v>7134</v>
      </c>
      <c r="F5753" s="20" t="s">
        <v>7135</v>
      </c>
      <c r="G5753" s="20" t="s">
        <v>7591</v>
      </c>
      <c r="H5753" s="20"/>
      <c r="I5753" s="20" t="s">
        <v>15917</v>
      </c>
      <c r="J5753" s="20" t="s">
        <v>15918</v>
      </c>
      <c r="K5753" s="20" t="s">
        <v>7109</v>
      </c>
      <c r="L5753" s="20" t="s">
        <v>4859</v>
      </c>
      <c r="M5753" s="20" t="s">
        <v>7116</v>
      </c>
      <c r="N5753" s="20" t="s">
        <v>15902</v>
      </c>
      <c r="O5753" s="20" t="s">
        <v>15918</v>
      </c>
      <c r="P5753" s="201" t="n">
        <v>43730</v>
      </c>
      <c r="Q5753" s="201" t="n">
        <v>43763</v>
      </c>
      <c r="R5753" s="20" t="n">
        <v>1</v>
      </c>
      <c r="S5753" s="20" t="s">
        <v>7130</v>
      </c>
      <c r="T5753" s="20" t="n">
        <v>26.28893997</v>
      </c>
      <c r="U5753" s="20" t="n">
        <v>14.99994868</v>
      </c>
      <c r="V5753" s="20" t="n">
        <v>37.57793126</v>
      </c>
      <c r="W5753" s="20" t="s">
        <v>11510</v>
      </c>
      <c r="X5753" s="35"/>
      <c r="Y5753" s="35" t="n">
        <v>0</v>
      </c>
      <c r="Z5753" s="35" t="n">
        <v>1</v>
      </c>
      <c r="AE5753" s="94" t="e">
        <f aca="false" t="array" ref="AE5753:AK5753">_xlfn.torow(_xlfn.unique(_xlfn._xlws.filter(cat_table[Subsector],$E5753=cat_table[Sector],"")))</f>
        <v>#NAME?</v>
      </c>
      <c r="AF5753" s="94" t="e">
        <v>#NAME?</v>
      </c>
      <c r="AG5753" s="94" t="e">
        <v>#NAME?</v>
      </c>
      <c r="AH5753" s="94" t="e">
        <v>#NAME?</v>
      </c>
      <c r="AI5753" s="94" t="e">
        <v>#NAME?</v>
      </c>
      <c r="AJ5753" s="94" t="e">
        <v>#NAME?</v>
      </c>
      <c r="AK5753" s="94" t="e">
        <v>#NAME?</v>
      </c>
      <c r="AO5753" s="94" t="e">
        <f aca="false" t="array" ref="AO5753:AT5753">_xlfn.torow(_xlfn.unique(_xlfn._xlws.filter(cat_table[Sub-subsector],($E5753=cat_table[Sector])*($F5753=cat_table[Subsector]),"")))</f>
        <v>#NAME?</v>
      </c>
      <c r="AP5753" s="94" t="e">
        <v>#NAME?</v>
      </c>
      <c r="AQ5753" s="94" t="e">
        <v>#NAME?</v>
      </c>
      <c r="AR5753" s="94" t="e">
        <v>#NAME?</v>
      </c>
      <c r="AS5753" s="94" t="e">
        <v>#NAME?</v>
      </c>
      <c r="AT5753" s="94" t="e">
        <v>#NAME?</v>
      </c>
    </row>
    <row r="5754" customFormat="false" ht="15" hidden="false" customHeight="true" outlineLevel="0" collapsed="false">
      <c r="A5754" s="20" t="s">
        <v>16805</v>
      </c>
      <c r="B5754" s="20" t="str">
        <f aca="false">INDEX(Table2[], MATCH(L5754, Location_ID!$D$2:$D$3098, 0), 1)</f>
        <v>9681993d-1f36-4358-b5c5-83071d9df7b6</v>
      </c>
      <c r="C5754" s="20" t="s">
        <v>1585</v>
      </c>
      <c r="D5754" s="230" t="s">
        <v>354</v>
      </c>
      <c r="E5754" s="20" t="s">
        <v>7134</v>
      </c>
      <c r="F5754" s="20" t="s">
        <v>7135</v>
      </c>
      <c r="G5754" s="20" t="s">
        <v>7591</v>
      </c>
      <c r="H5754" s="20"/>
      <c r="I5754" s="20" t="s">
        <v>15917</v>
      </c>
      <c r="J5754" s="20" t="s">
        <v>15918</v>
      </c>
      <c r="K5754" s="20" t="s">
        <v>7109</v>
      </c>
      <c r="L5754" s="20" t="s">
        <v>4861</v>
      </c>
      <c r="M5754" s="20" t="s">
        <v>7116</v>
      </c>
      <c r="N5754" s="20" t="s">
        <v>15902</v>
      </c>
      <c r="O5754" s="20" t="s">
        <v>15918</v>
      </c>
      <c r="P5754" s="201" t="n">
        <v>43730</v>
      </c>
      <c r="Q5754" s="201" t="n">
        <v>43763</v>
      </c>
      <c r="R5754" s="20" t="n">
        <v>1</v>
      </c>
      <c r="S5754" s="20" t="s">
        <v>7130</v>
      </c>
      <c r="T5754" s="20" t="n">
        <v>46.88445065</v>
      </c>
      <c r="U5754" s="20" t="n">
        <v>25.7401306</v>
      </c>
      <c r="V5754" s="20" t="n">
        <v>68.0287707</v>
      </c>
      <c r="W5754" s="20" t="s">
        <v>11510</v>
      </c>
      <c r="X5754" s="35"/>
      <c r="Y5754" s="35" t="n">
        <v>0</v>
      </c>
      <c r="Z5754" s="35" t="n">
        <v>1</v>
      </c>
      <c r="AE5754" s="94" t="e">
        <f aca="false" t="array" ref="AE5754:AK5754">_xlfn.torow(_xlfn.unique(_xlfn._xlws.filter(cat_table[Subsector],$E5754=cat_table[Sector],"")))</f>
        <v>#NAME?</v>
      </c>
      <c r="AF5754" s="94" t="e">
        <v>#NAME?</v>
      </c>
      <c r="AG5754" s="94" t="e">
        <v>#NAME?</v>
      </c>
      <c r="AH5754" s="94" t="e">
        <v>#NAME?</v>
      </c>
      <c r="AI5754" s="94" t="e">
        <v>#NAME?</v>
      </c>
      <c r="AJ5754" s="94" t="e">
        <v>#NAME?</v>
      </c>
      <c r="AK5754" s="94" t="e">
        <v>#NAME?</v>
      </c>
      <c r="AO5754" s="94" t="e">
        <f aca="false" t="array" ref="AO5754:AT5754">_xlfn.torow(_xlfn.unique(_xlfn._xlws.filter(cat_table[Sub-subsector],($E5754=cat_table[Sector])*($F5754=cat_table[Subsector]),"")))</f>
        <v>#NAME?</v>
      </c>
      <c r="AP5754" s="94" t="e">
        <v>#NAME?</v>
      </c>
      <c r="AQ5754" s="94" t="e">
        <v>#NAME?</v>
      </c>
      <c r="AR5754" s="94" t="e">
        <v>#NAME?</v>
      </c>
      <c r="AS5754" s="94" t="e">
        <v>#NAME?</v>
      </c>
      <c r="AT5754" s="94" t="e">
        <v>#NAME?</v>
      </c>
    </row>
    <row r="5755" customFormat="false" ht="15" hidden="false" customHeight="true" outlineLevel="0" collapsed="false">
      <c r="A5755" s="20" t="s">
        <v>16806</v>
      </c>
      <c r="B5755" s="20" t="str">
        <f aca="false">INDEX(Table2[], MATCH(L5755, Location_ID!$D$2:$D$3098, 0), 1)</f>
        <v>ac1bbd1b-bfe9-4e4f-b03e-a51be8f1fd8d</v>
      </c>
      <c r="C5755" s="20" t="s">
        <v>1585</v>
      </c>
      <c r="D5755" s="230" t="s">
        <v>354</v>
      </c>
      <c r="E5755" s="20" t="s">
        <v>7134</v>
      </c>
      <c r="F5755" s="20" t="s">
        <v>7135</v>
      </c>
      <c r="G5755" s="20" t="s">
        <v>7591</v>
      </c>
      <c r="H5755" s="20"/>
      <c r="I5755" s="20" t="s">
        <v>15917</v>
      </c>
      <c r="J5755" s="20" t="s">
        <v>15918</v>
      </c>
      <c r="K5755" s="20" t="s">
        <v>7109</v>
      </c>
      <c r="L5755" s="20" t="s">
        <v>4863</v>
      </c>
      <c r="M5755" s="20" t="s">
        <v>7116</v>
      </c>
      <c r="N5755" s="20" t="s">
        <v>15902</v>
      </c>
      <c r="O5755" s="20" t="s">
        <v>15918</v>
      </c>
      <c r="P5755" s="201" t="n">
        <v>43730</v>
      </c>
      <c r="Q5755" s="201" t="n">
        <v>43763</v>
      </c>
      <c r="R5755" s="20" t="n">
        <v>1</v>
      </c>
      <c r="S5755" s="20" t="s">
        <v>7130</v>
      </c>
      <c r="T5755" s="20" t="n">
        <v>13.17489142</v>
      </c>
      <c r="U5755" s="20" t="n">
        <v>5.376143483</v>
      </c>
      <c r="V5755" s="20" t="n">
        <v>20.973639357</v>
      </c>
      <c r="W5755" s="20" t="s">
        <v>11510</v>
      </c>
      <c r="X5755" s="35"/>
      <c r="Y5755" s="35" t="n">
        <v>0</v>
      </c>
      <c r="Z5755" s="35" t="n">
        <v>1</v>
      </c>
      <c r="AE5755" s="94" t="e">
        <f aca="false" t="array" ref="AE5755:AK5755">_xlfn.torow(_xlfn.unique(_xlfn._xlws.filter(cat_table[Subsector],$E5755=cat_table[Sector],"")))</f>
        <v>#NAME?</v>
      </c>
      <c r="AF5755" s="94" t="e">
        <v>#NAME?</v>
      </c>
      <c r="AG5755" s="94" t="e">
        <v>#NAME?</v>
      </c>
      <c r="AH5755" s="94" t="e">
        <v>#NAME?</v>
      </c>
      <c r="AI5755" s="94" t="e">
        <v>#NAME?</v>
      </c>
      <c r="AJ5755" s="94" t="e">
        <v>#NAME?</v>
      </c>
      <c r="AK5755" s="94" t="e">
        <v>#NAME?</v>
      </c>
      <c r="AO5755" s="94" t="e">
        <f aca="false" t="array" ref="AO5755:AT5755">_xlfn.torow(_xlfn.unique(_xlfn._xlws.filter(cat_table[Sub-subsector],($E5755=cat_table[Sector])*($F5755=cat_table[Subsector]),"")))</f>
        <v>#NAME?</v>
      </c>
      <c r="AP5755" s="94" t="e">
        <v>#NAME?</v>
      </c>
      <c r="AQ5755" s="94" t="e">
        <v>#NAME?</v>
      </c>
      <c r="AR5755" s="94" t="e">
        <v>#NAME?</v>
      </c>
      <c r="AS5755" s="94" t="e">
        <v>#NAME?</v>
      </c>
      <c r="AT5755" s="94" t="e">
        <v>#NAME?</v>
      </c>
    </row>
    <row r="5756" customFormat="false" ht="15" hidden="false" customHeight="true" outlineLevel="0" collapsed="false">
      <c r="A5756" s="20" t="s">
        <v>16807</v>
      </c>
      <c r="B5756" s="20" t="str">
        <f aca="false">INDEX(Table2[], MATCH(L5756, Location_ID!$D$2:$D$3098, 0), 1)</f>
        <v>3b8e8c31-77b4-485b-b780-3a4435030939</v>
      </c>
      <c r="C5756" s="20" t="s">
        <v>1585</v>
      </c>
      <c r="D5756" s="230" t="s">
        <v>354</v>
      </c>
      <c r="E5756" s="20" t="s">
        <v>7134</v>
      </c>
      <c r="F5756" s="20" t="s">
        <v>7135</v>
      </c>
      <c r="G5756" s="20" t="s">
        <v>7591</v>
      </c>
      <c r="H5756" s="20"/>
      <c r="I5756" s="20" t="s">
        <v>15917</v>
      </c>
      <c r="J5756" s="20" t="s">
        <v>15922</v>
      </c>
      <c r="K5756" s="20" t="s">
        <v>7109</v>
      </c>
      <c r="L5756" s="20" t="s">
        <v>4865</v>
      </c>
      <c r="M5756" s="20" t="s">
        <v>7116</v>
      </c>
      <c r="N5756" s="20" t="s">
        <v>15902</v>
      </c>
      <c r="O5756" s="20" t="s">
        <v>15922</v>
      </c>
      <c r="P5756" s="201" t="n">
        <v>43730</v>
      </c>
      <c r="Q5756" s="201" t="n">
        <v>43763</v>
      </c>
      <c r="R5756" s="20" t="n">
        <v>1</v>
      </c>
      <c r="S5756" s="20" t="s">
        <v>7130</v>
      </c>
      <c r="T5756" s="20" t="n">
        <v>43.19093677</v>
      </c>
      <c r="U5756" s="20" t="n">
        <v>28.57043849</v>
      </c>
      <c r="V5756" s="20" t="n">
        <v>57.81143505</v>
      </c>
      <c r="W5756" s="20" t="s">
        <v>11510</v>
      </c>
      <c r="X5756" s="35"/>
      <c r="Y5756" s="35" t="n">
        <v>0</v>
      </c>
      <c r="Z5756" s="35" t="n">
        <v>1</v>
      </c>
      <c r="AE5756" s="94" t="e">
        <f aca="false" t="array" ref="AE5756:AK5756">_xlfn.torow(_xlfn.unique(_xlfn._xlws.filter(cat_table[Subsector],$E5756=cat_table[Sector],"")))</f>
        <v>#NAME?</v>
      </c>
      <c r="AF5756" s="94" t="e">
        <v>#NAME?</v>
      </c>
      <c r="AG5756" s="94" t="e">
        <v>#NAME?</v>
      </c>
      <c r="AH5756" s="94" t="e">
        <v>#NAME?</v>
      </c>
      <c r="AI5756" s="94" t="e">
        <v>#NAME?</v>
      </c>
      <c r="AJ5756" s="94" t="e">
        <v>#NAME?</v>
      </c>
      <c r="AK5756" s="94" t="e">
        <v>#NAME?</v>
      </c>
      <c r="AO5756" s="94" t="e">
        <f aca="false" t="array" ref="AO5756:AT5756">_xlfn.torow(_xlfn.unique(_xlfn._xlws.filter(cat_table[Sub-subsector],($E5756=cat_table[Sector])*($F5756=cat_table[Subsector]),"")))</f>
        <v>#NAME?</v>
      </c>
      <c r="AP5756" s="94" t="e">
        <v>#NAME?</v>
      </c>
      <c r="AQ5756" s="94" t="e">
        <v>#NAME?</v>
      </c>
      <c r="AR5756" s="94" t="e">
        <v>#NAME?</v>
      </c>
      <c r="AS5756" s="94" t="e">
        <v>#NAME?</v>
      </c>
      <c r="AT5756" s="94" t="e">
        <v>#NAME?</v>
      </c>
    </row>
    <row r="5757" customFormat="false" ht="15" hidden="false" customHeight="true" outlineLevel="0" collapsed="false">
      <c r="A5757" s="20" t="s">
        <v>16808</v>
      </c>
      <c r="B5757" s="20" t="str">
        <f aca="false">INDEX(Table2[], MATCH(L5757, Location_ID!$D$2:$D$3098, 0), 1)</f>
        <v>4c0682fe-1d46-4b78-a6ea-d0ce5b65d4f9</v>
      </c>
      <c r="C5757" s="20" t="s">
        <v>1585</v>
      </c>
      <c r="D5757" s="230" t="s">
        <v>354</v>
      </c>
      <c r="E5757" s="20" t="s">
        <v>7134</v>
      </c>
      <c r="F5757" s="20" t="s">
        <v>7135</v>
      </c>
      <c r="G5757" s="20" t="s">
        <v>7591</v>
      </c>
      <c r="H5757" s="20"/>
      <c r="I5757" s="20" t="s">
        <v>15917</v>
      </c>
      <c r="J5757" s="20" t="s">
        <v>15932</v>
      </c>
      <c r="K5757" s="20" t="s">
        <v>7109</v>
      </c>
      <c r="L5757" s="20" t="s">
        <v>4867</v>
      </c>
      <c r="M5757" s="20" t="s">
        <v>7116</v>
      </c>
      <c r="N5757" s="20" t="s">
        <v>15902</v>
      </c>
      <c r="O5757" s="20" t="s">
        <v>15932</v>
      </c>
      <c r="P5757" s="201" t="n">
        <v>43730</v>
      </c>
      <c r="Q5757" s="201" t="n">
        <v>43763</v>
      </c>
      <c r="R5757" s="20" t="n">
        <v>1</v>
      </c>
      <c r="S5757" s="20" t="s">
        <v>7130</v>
      </c>
      <c r="T5757" s="20" t="n">
        <v>26.12854594</v>
      </c>
      <c r="U5757" s="20" t="n">
        <v>21.272680401</v>
      </c>
      <c r="V5757" s="20" t="n">
        <v>30.984411479</v>
      </c>
      <c r="W5757" s="20" t="s">
        <v>11510</v>
      </c>
      <c r="X5757" s="35"/>
      <c r="Y5757" s="35" t="n">
        <v>0</v>
      </c>
      <c r="Z5757" s="35" t="n">
        <v>1</v>
      </c>
      <c r="AE5757" s="94" t="e">
        <f aca="false" t="array" ref="AE5757:AK5757">_xlfn.torow(_xlfn.unique(_xlfn._xlws.filter(cat_table[Subsector],$E5757=cat_table[Sector],"")))</f>
        <v>#NAME?</v>
      </c>
      <c r="AF5757" s="94" t="e">
        <v>#NAME?</v>
      </c>
      <c r="AG5757" s="94" t="e">
        <v>#NAME?</v>
      </c>
      <c r="AH5757" s="94" t="e">
        <v>#NAME?</v>
      </c>
      <c r="AI5757" s="94" t="e">
        <v>#NAME?</v>
      </c>
      <c r="AJ5757" s="94" t="e">
        <v>#NAME?</v>
      </c>
      <c r="AK5757" s="94" t="e">
        <v>#NAME?</v>
      </c>
      <c r="AO5757" s="94" t="e">
        <f aca="false" t="array" ref="AO5757:AT5757">_xlfn.torow(_xlfn.unique(_xlfn._xlws.filter(cat_table[Sub-subsector],($E5757=cat_table[Sector])*($F5757=cat_table[Subsector]),"")))</f>
        <v>#NAME?</v>
      </c>
      <c r="AP5757" s="94" t="e">
        <v>#NAME?</v>
      </c>
      <c r="AQ5757" s="94" t="e">
        <v>#NAME?</v>
      </c>
      <c r="AR5757" s="94" t="e">
        <v>#NAME?</v>
      </c>
      <c r="AS5757" s="94" t="e">
        <v>#NAME?</v>
      </c>
      <c r="AT5757" s="94" t="e">
        <v>#NAME?</v>
      </c>
    </row>
    <row r="5758" customFormat="false" ht="15" hidden="false" customHeight="true" outlineLevel="0" collapsed="false">
      <c r="A5758" s="20" t="s">
        <v>16809</v>
      </c>
      <c r="B5758" s="20" t="str">
        <f aca="false">INDEX(Table2[], MATCH(L5758, Location_ID!$D$2:$D$3098, 0), 1)</f>
        <v>9c2dc00d-2c8a-415a-bb84-2f3dd0699ec6</v>
      </c>
      <c r="C5758" s="20" t="s">
        <v>1585</v>
      </c>
      <c r="D5758" s="230" t="s">
        <v>354</v>
      </c>
      <c r="E5758" s="20" t="s">
        <v>7134</v>
      </c>
      <c r="F5758" s="20" t="s">
        <v>7135</v>
      </c>
      <c r="G5758" s="20" t="s">
        <v>7591</v>
      </c>
      <c r="H5758" s="20"/>
      <c r="I5758" s="20" t="s">
        <v>15917</v>
      </c>
      <c r="J5758" s="20" t="s">
        <v>15922</v>
      </c>
      <c r="K5758" s="20" t="s">
        <v>7109</v>
      </c>
      <c r="L5758" s="20" t="s">
        <v>4869</v>
      </c>
      <c r="M5758" s="20" t="s">
        <v>7116</v>
      </c>
      <c r="N5758" s="20" t="s">
        <v>15902</v>
      </c>
      <c r="O5758" s="20" t="s">
        <v>15922</v>
      </c>
      <c r="P5758" s="201" t="n">
        <v>43730</v>
      </c>
      <c r="Q5758" s="201" t="n">
        <v>43763</v>
      </c>
      <c r="R5758" s="20" t="n">
        <v>1</v>
      </c>
      <c r="S5758" s="20" t="s">
        <v>7130</v>
      </c>
      <c r="T5758" s="20" t="n">
        <v>15.46881011</v>
      </c>
      <c r="U5758" s="20" t="n">
        <v>9.856114456</v>
      </c>
      <c r="V5758" s="20" t="n">
        <v>21.081505764</v>
      </c>
      <c r="W5758" s="20" t="s">
        <v>11510</v>
      </c>
      <c r="X5758" s="35"/>
      <c r="Y5758" s="35" t="n">
        <v>0</v>
      </c>
      <c r="Z5758" s="35" t="n">
        <v>1</v>
      </c>
      <c r="AE5758" s="94" t="e">
        <f aca="false" t="array" ref="AE5758:AK5758">_xlfn.torow(_xlfn.unique(_xlfn._xlws.filter(cat_table[Subsector],$E5758=cat_table[Sector],"")))</f>
        <v>#NAME?</v>
      </c>
      <c r="AF5758" s="94" t="e">
        <v>#NAME?</v>
      </c>
      <c r="AG5758" s="94" t="e">
        <v>#NAME?</v>
      </c>
      <c r="AH5758" s="94" t="e">
        <v>#NAME?</v>
      </c>
      <c r="AI5758" s="94" t="e">
        <v>#NAME?</v>
      </c>
      <c r="AJ5758" s="94" t="e">
        <v>#NAME?</v>
      </c>
      <c r="AK5758" s="94" t="e">
        <v>#NAME?</v>
      </c>
      <c r="AO5758" s="94" t="e">
        <f aca="false" t="array" ref="AO5758:AT5758">_xlfn.torow(_xlfn.unique(_xlfn._xlws.filter(cat_table[Sub-subsector],($E5758=cat_table[Sector])*($F5758=cat_table[Subsector]),"")))</f>
        <v>#NAME?</v>
      </c>
      <c r="AP5758" s="94" t="e">
        <v>#NAME?</v>
      </c>
      <c r="AQ5758" s="94" t="e">
        <v>#NAME?</v>
      </c>
      <c r="AR5758" s="94" t="e">
        <v>#NAME?</v>
      </c>
      <c r="AS5758" s="94" t="e">
        <v>#NAME?</v>
      </c>
      <c r="AT5758" s="94" t="e">
        <v>#NAME?</v>
      </c>
    </row>
    <row r="5759" customFormat="false" ht="15" hidden="false" customHeight="true" outlineLevel="0" collapsed="false">
      <c r="A5759" s="20" t="s">
        <v>16810</v>
      </c>
      <c r="B5759" s="20" t="str">
        <f aca="false">INDEX(Table2[], MATCH(L5759, Location_ID!$D$2:$D$3098, 0), 1)</f>
        <v>5c2cfe86-ad9b-46f5-80f1-422548925834</v>
      </c>
      <c r="C5759" s="20" t="s">
        <v>1585</v>
      </c>
      <c r="D5759" s="230" t="s">
        <v>354</v>
      </c>
      <c r="E5759" s="20" t="s">
        <v>7134</v>
      </c>
      <c r="F5759" s="20" t="s">
        <v>7135</v>
      </c>
      <c r="G5759" s="20" t="s">
        <v>7591</v>
      </c>
      <c r="H5759" s="20"/>
      <c r="I5759" s="20" t="s">
        <v>15917</v>
      </c>
      <c r="J5759" s="20" t="s">
        <v>15918</v>
      </c>
      <c r="K5759" s="20" t="s">
        <v>7109</v>
      </c>
      <c r="L5759" s="20" t="s">
        <v>4871</v>
      </c>
      <c r="M5759" s="20" t="s">
        <v>7116</v>
      </c>
      <c r="N5759" s="20" t="s">
        <v>15902</v>
      </c>
      <c r="O5759" s="20" t="s">
        <v>15918</v>
      </c>
      <c r="P5759" s="201" t="n">
        <v>43730</v>
      </c>
      <c r="Q5759" s="201" t="n">
        <v>43763</v>
      </c>
      <c r="R5759" s="20" t="n">
        <v>1</v>
      </c>
      <c r="S5759" s="20" t="s">
        <v>7130</v>
      </c>
      <c r="T5759" s="20" t="n">
        <v>11.82600691</v>
      </c>
      <c r="U5759" s="20" t="n">
        <v>5.570866611</v>
      </c>
      <c r="V5759" s="20" t="n">
        <v>18.081147209</v>
      </c>
      <c r="W5759" s="20" t="s">
        <v>11510</v>
      </c>
      <c r="X5759" s="35"/>
      <c r="Y5759" s="35" t="n">
        <v>0</v>
      </c>
      <c r="Z5759" s="35" t="n">
        <v>1</v>
      </c>
      <c r="AE5759" s="94" t="e">
        <f aca="false" t="array" ref="AE5759:AK5759">_xlfn.torow(_xlfn.unique(_xlfn._xlws.filter(cat_table[Subsector],$E5759=cat_table[Sector],"")))</f>
        <v>#NAME?</v>
      </c>
      <c r="AF5759" s="94" t="e">
        <v>#NAME?</v>
      </c>
      <c r="AG5759" s="94" t="e">
        <v>#NAME?</v>
      </c>
      <c r="AH5759" s="94" t="e">
        <v>#NAME?</v>
      </c>
      <c r="AI5759" s="94" t="e">
        <v>#NAME?</v>
      </c>
      <c r="AJ5759" s="94" t="e">
        <v>#NAME?</v>
      </c>
      <c r="AK5759" s="94" t="e">
        <v>#NAME?</v>
      </c>
      <c r="AO5759" s="94" t="e">
        <f aca="false" t="array" ref="AO5759:AT5759">_xlfn.torow(_xlfn.unique(_xlfn._xlws.filter(cat_table[Sub-subsector],($E5759=cat_table[Sector])*($F5759=cat_table[Subsector]),"")))</f>
        <v>#NAME?</v>
      </c>
      <c r="AP5759" s="94" t="e">
        <v>#NAME?</v>
      </c>
      <c r="AQ5759" s="94" t="e">
        <v>#NAME?</v>
      </c>
      <c r="AR5759" s="94" t="e">
        <v>#NAME?</v>
      </c>
      <c r="AS5759" s="94" t="e">
        <v>#NAME?</v>
      </c>
      <c r="AT5759" s="94" t="e">
        <v>#NAME?</v>
      </c>
    </row>
    <row r="5760" customFormat="false" ht="15" hidden="false" customHeight="true" outlineLevel="0" collapsed="false">
      <c r="A5760" s="20" t="s">
        <v>16811</v>
      </c>
      <c r="B5760" s="20" t="str">
        <f aca="false">INDEX(Table2[], MATCH(L5760, Location_ID!$D$2:$D$3098, 0), 1)</f>
        <v>4e398331-5e09-4f96-bca6-9658149fac49</v>
      </c>
      <c r="C5760" s="20" t="s">
        <v>1585</v>
      </c>
      <c r="D5760" s="230" t="s">
        <v>354</v>
      </c>
      <c r="E5760" s="20" t="s">
        <v>7134</v>
      </c>
      <c r="F5760" s="20" t="s">
        <v>7135</v>
      </c>
      <c r="G5760" s="20" t="s">
        <v>7591</v>
      </c>
      <c r="H5760" s="20"/>
      <c r="I5760" s="20" t="s">
        <v>15917</v>
      </c>
      <c r="J5760" s="20" t="s">
        <v>15932</v>
      </c>
      <c r="K5760" s="20" t="s">
        <v>7109</v>
      </c>
      <c r="L5760" s="20" t="s">
        <v>4873</v>
      </c>
      <c r="M5760" s="20" t="s">
        <v>7116</v>
      </c>
      <c r="N5760" s="20" t="s">
        <v>15902</v>
      </c>
      <c r="O5760" s="20" t="s">
        <v>15932</v>
      </c>
      <c r="P5760" s="201" t="n">
        <v>43730</v>
      </c>
      <c r="Q5760" s="201" t="n">
        <v>43763</v>
      </c>
      <c r="R5760" s="20" t="n">
        <v>1</v>
      </c>
      <c r="S5760" s="20" t="s">
        <v>7130</v>
      </c>
      <c r="T5760" s="20" t="n">
        <v>23.95510284</v>
      </c>
      <c r="U5760" s="20" t="n">
        <v>10.18791221</v>
      </c>
      <c r="V5760" s="20" t="n">
        <v>37.72229347</v>
      </c>
      <c r="W5760" s="20" t="s">
        <v>11510</v>
      </c>
      <c r="X5760" s="35"/>
      <c r="Y5760" s="35" t="n">
        <v>0</v>
      </c>
      <c r="Z5760" s="35" t="n">
        <v>1</v>
      </c>
      <c r="AE5760" s="94" t="e">
        <f aca="false" t="array" ref="AE5760:AK5760">_xlfn.torow(_xlfn.unique(_xlfn._xlws.filter(cat_table[Subsector],$E5760=cat_table[Sector],"")))</f>
        <v>#NAME?</v>
      </c>
      <c r="AF5760" s="94" t="e">
        <v>#NAME?</v>
      </c>
      <c r="AG5760" s="94" t="e">
        <v>#NAME?</v>
      </c>
      <c r="AH5760" s="94" t="e">
        <v>#NAME?</v>
      </c>
      <c r="AI5760" s="94" t="e">
        <v>#NAME?</v>
      </c>
      <c r="AJ5760" s="94" t="e">
        <v>#NAME?</v>
      </c>
      <c r="AK5760" s="94" t="e">
        <v>#NAME?</v>
      </c>
      <c r="AO5760" s="94" t="e">
        <f aca="false" t="array" ref="AO5760:AT5760">_xlfn.torow(_xlfn.unique(_xlfn._xlws.filter(cat_table[Sub-subsector],($E5760=cat_table[Sector])*($F5760=cat_table[Subsector]),"")))</f>
        <v>#NAME?</v>
      </c>
      <c r="AP5760" s="94" t="e">
        <v>#NAME?</v>
      </c>
      <c r="AQ5760" s="94" t="e">
        <v>#NAME?</v>
      </c>
      <c r="AR5760" s="94" t="e">
        <v>#NAME?</v>
      </c>
      <c r="AS5760" s="94" t="e">
        <v>#NAME?</v>
      </c>
      <c r="AT5760" s="94" t="e">
        <v>#NAME?</v>
      </c>
    </row>
    <row r="5761" customFormat="false" ht="15" hidden="false" customHeight="true" outlineLevel="0" collapsed="false">
      <c r="A5761" s="20" t="s">
        <v>16812</v>
      </c>
      <c r="B5761" s="20" t="str">
        <f aca="false">INDEX(Table2[], MATCH(L5761, Location_ID!$D$2:$D$3098, 0), 1)</f>
        <v>ae312bc2-0e6a-4088-85fe-9834a651f828</v>
      </c>
      <c r="C5761" s="20" t="s">
        <v>1585</v>
      </c>
      <c r="D5761" s="230" t="s">
        <v>354</v>
      </c>
      <c r="E5761" s="20" t="s">
        <v>7134</v>
      </c>
      <c r="F5761" s="20" t="s">
        <v>7135</v>
      </c>
      <c r="G5761" s="20" t="s">
        <v>7591</v>
      </c>
      <c r="H5761" s="20"/>
      <c r="I5761" s="20" t="s">
        <v>15917</v>
      </c>
      <c r="J5761" s="20" t="s">
        <v>15932</v>
      </c>
      <c r="K5761" s="20" t="s">
        <v>7109</v>
      </c>
      <c r="L5761" s="20" t="s">
        <v>4875</v>
      </c>
      <c r="M5761" s="20" t="s">
        <v>7116</v>
      </c>
      <c r="N5761" s="20" t="s">
        <v>15902</v>
      </c>
      <c r="O5761" s="20" t="s">
        <v>15932</v>
      </c>
      <c r="P5761" s="201" t="n">
        <v>43730</v>
      </c>
      <c r="Q5761" s="201" t="n">
        <v>43763</v>
      </c>
      <c r="R5761" s="20" t="n">
        <v>1</v>
      </c>
      <c r="S5761" s="20" t="s">
        <v>7130</v>
      </c>
      <c r="T5761" s="20" t="n">
        <v>16.7636979</v>
      </c>
      <c r="U5761" s="20" t="n">
        <v>7.729218454</v>
      </c>
      <c r="V5761" s="20" t="n">
        <v>25.798177346</v>
      </c>
      <c r="W5761" s="20" t="s">
        <v>11510</v>
      </c>
      <c r="X5761" s="35"/>
      <c r="Y5761" s="35" t="n">
        <v>0</v>
      </c>
      <c r="Z5761" s="35" t="n">
        <v>1</v>
      </c>
      <c r="AE5761" s="94" t="e">
        <f aca="false" t="array" ref="AE5761:AK5761">_xlfn.torow(_xlfn.unique(_xlfn._xlws.filter(cat_table[Subsector],$E5761=cat_table[Sector],"")))</f>
        <v>#NAME?</v>
      </c>
      <c r="AF5761" s="94" t="e">
        <v>#NAME?</v>
      </c>
      <c r="AG5761" s="94" t="e">
        <v>#NAME?</v>
      </c>
      <c r="AH5761" s="94" t="e">
        <v>#NAME?</v>
      </c>
      <c r="AI5761" s="94" t="e">
        <v>#NAME?</v>
      </c>
      <c r="AJ5761" s="94" t="e">
        <v>#NAME?</v>
      </c>
      <c r="AK5761" s="94" t="e">
        <v>#NAME?</v>
      </c>
      <c r="AO5761" s="94" t="e">
        <f aca="false" t="array" ref="AO5761:AT5761">_xlfn.torow(_xlfn.unique(_xlfn._xlws.filter(cat_table[Sub-subsector],($E5761=cat_table[Sector])*($F5761=cat_table[Subsector]),"")))</f>
        <v>#NAME?</v>
      </c>
      <c r="AP5761" s="94" t="e">
        <v>#NAME?</v>
      </c>
      <c r="AQ5761" s="94" t="e">
        <v>#NAME?</v>
      </c>
      <c r="AR5761" s="94" t="e">
        <v>#NAME?</v>
      </c>
      <c r="AS5761" s="94" t="e">
        <v>#NAME?</v>
      </c>
      <c r="AT5761" s="94" t="e">
        <v>#NAME?</v>
      </c>
    </row>
    <row r="5762" customFormat="false" ht="15" hidden="false" customHeight="true" outlineLevel="0" collapsed="false">
      <c r="A5762" s="20" t="s">
        <v>16813</v>
      </c>
      <c r="B5762" s="20" t="str">
        <f aca="false">INDEX(Table2[], MATCH(L5762, Location_ID!$D$2:$D$3098, 0), 1)</f>
        <v>e7d5e580-8ab9-4299-be8e-49492c7c2b86</v>
      </c>
      <c r="C5762" s="20" t="s">
        <v>1585</v>
      </c>
      <c r="D5762" s="230" t="s">
        <v>354</v>
      </c>
      <c r="E5762" s="20" t="s">
        <v>7134</v>
      </c>
      <c r="F5762" s="20" t="s">
        <v>7135</v>
      </c>
      <c r="G5762" s="20" t="s">
        <v>7591</v>
      </c>
      <c r="H5762" s="20"/>
      <c r="I5762" s="20" t="s">
        <v>15917</v>
      </c>
      <c r="J5762" s="20" t="s">
        <v>15932</v>
      </c>
      <c r="K5762" s="20" t="s">
        <v>7109</v>
      </c>
      <c r="L5762" s="20" t="s">
        <v>4877</v>
      </c>
      <c r="M5762" s="20" t="s">
        <v>7116</v>
      </c>
      <c r="N5762" s="20" t="s">
        <v>15902</v>
      </c>
      <c r="O5762" s="20" t="s">
        <v>15932</v>
      </c>
      <c r="P5762" s="201" t="n">
        <v>43730</v>
      </c>
      <c r="Q5762" s="201" t="n">
        <v>43763</v>
      </c>
      <c r="R5762" s="20" t="n">
        <v>1</v>
      </c>
      <c r="S5762" s="20" t="s">
        <v>7130</v>
      </c>
      <c r="T5762" s="20" t="n">
        <v>42.97619405</v>
      </c>
      <c r="U5762" s="20" t="n">
        <v>15.19207219</v>
      </c>
      <c r="V5762" s="20" t="n">
        <v>70.76031591</v>
      </c>
      <c r="W5762" s="20" t="s">
        <v>11510</v>
      </c>
      <c r="X5762" s="35"/>
      <c r="Y5762" s="35" t="n">
        <v>0</v>
      </c>
      <c r="Z5762" s="35" t="n">
        <v>1</v>
      </c>
      <c r="AE5762" s="94" t="e">
        <f aca="false" t="array" ref="AE5762:AK5762">_xlfn.torow(_xlfn.unique(_xlfn._xlws.filter(cat_table[Subsector],$E5762=cat_table[Sector],"")))</f>
        <v>#NAME?</v>
      </c>
      <c r="AF5762" s="94" t="e">
        <v>#NAME?</v>
      </c>
      <c r="AG5762" s="94" t="e">
        <v>#NAME?</v>
      </c>
      <c r="AH5762" s="94" t="e">
        <v>#NAME?</v>
      </c>
      <c r="AI5762" s="94" t="e">
        <v>#NAME?</v>
      </c>
      <c r="AJ5762" s="94" t="e">
        <v>#NAME?</v>
      </c>
      <c r="AK5762" s="94" t="e">
        <v>#NAME?</v>
      </c>
      <c r="AO5762" s="94" t="e">
        <f aca="false" t="array" ref="AO5762:AT5762">_xlfn.torow(_xlfn.unique(_xlfn._xlws.filter(cat_table[Sub-subsector],($E5762=cat_table[Sector])*($F5762=cat_table[Subsector]),"")))</f>
        <v>#NAME?</v>
      </c>
      <c r="AP5762" s="94" t="e">
        <v>#NAME?</v>
      </c>
      <c r="AQ5762" s="94" t="e">
        <v>#NAME?</v>
      </c>
      <c r="AR5762" s="94" t="e">
        <v>#NAME?</v>
      </c>
      <c r="AS5762" s="94" t="e">
        <v>#NAME?</v>
      </c>
      <c r="AT5762" s="94" t="e">
        <v>#NAME?</v>
      </c>
    </row>
    <row r="5763" customFormat="false" ht="15" hidden="false" customHeight="true" outlineLevel="0" collapsed="false">
      <c r="A5763" s="20" t="s">
        <v>16814</v>
      </c>
      <c r="B5763" s="20" t="str">
        <f aca="false">INDEX(Table2[], MATCH(L5763, Location_ID!$D$2:$D$3098, 0), 1)</f>
        <v>5d5be207-c754-4839-ad86-497fbf918358</v>
      </c>
      <c r="C5763" s="20" t="s">
        <v>1585</v>
      </c>
      <c r="D5763" s="230" t="s">
        <v>354</v>
      </c>
      <c r="E5763" s="20" t="s">
        <v>7134</v>
      </c>
      <c r="F5763" s="20" t="s">
        <v>7135</v>
      </c>
      <c r="G5763" s="20" t="s">
        <v>7591</v>
      </c>
      <c r="H5763" s="20"/>
      <c r="I5763" s="20" t="s">
        <v>15917</v>
      </c>
      <c r="J5763" s="20" t="s">
        <v>15918</v>
      </c>
      <c r="K5763" s="20" t="s">
        <v>7109</v>
      </c>
      <c r="L5763" s="20" t="s">
        <v>4879</v>
      </c>
      <c r="M5763" s="20" t="s">
        <v>7116</v>
      </c>
      <c r="N5763" s="20" t="s">
        <v>15902</v>
      </c>
      <c r="O5763" s="20" t="s">
        <v>15918</v>
      </c>
      <c r="P5763" s="201" t="n">
        <v>43730</v>
      </c>
      <c r="Q5763" s="201" t="n">
        <v>43763</v>
      </c>
      <c r="R5763" s="20" t="n">
        <v>1</v>
      </c>
      <c r="S5763" s="20" t="s">
        <v>7130</v>
      </c>
      <c r="T5763" s="20" t="n">
        <v>21.66082614</v>
      </c>
      <c r="U5763" s="20" t="n">
        <v>14.821698183</v>
      </c>
      <c r="V5763" s="20" t="n">
        <v>28.499954097</v>
      </c>
      <c r="W5763" s="20" t="s">
        <v>11510</v>
      </c>
      <c r="X5763" s="35"/>
      <c r="Y5763" s="35" t="n">
        <v>0</v>
      </c>
      <c r="Z5763" s="35" t="n">
        <v>1</v>
      </c>
      <c r="AE5763" s="94" t="e">
        <f aca="false" t="array" ref="AE5763:AK5763">_xlfn.torow(_xlfn.unique(_xlfn._xlws.filter(cat_table[Subsector],$E5763=cat_table[Sector],"")))</f>
        <v>#NAME?</v>
      </c>
      <c r="AF5763" s="94" t="e">
        <v>#NAME?</v>
      </c>
      <c r="AG5763" s="94" t="e">
        <v>#NAME?</v>
      </c>
      <c r="AH5763" s="94" t="e">
        <v>#NAME?</v>
      </c>
      <c r="AI5763" s="94" t="e">
        <v>#NAME?</v>
      </c>
      <c r="AJ5763" s="94" t="e">
        <v>#NAME?</v>
      </c>
      <c r="AK5763" s="94" t="e">
        <v>#NAME?</v>
      </c>
      <c r="AO5763" s="94" t="e">
        <f aca="false" t="array" ref="AO5763:AT5763">_xlfn.torow(_xlfn.unique(_xlfn._xlws.filter(cat_table[Sub-subsector],($E5763=cat_table[Sector])*($F5763=cat_table[Subsector]),"")))</f>
        <v>#NAME?</v>
      </c>
      <c r="AP5763" s="94" t="e">
        <v>#NAME?</v>
      </c>
      <c r="AQ5763" s="94" t="e">
        <v>#NAME?</v>
      </c>
      <c r="AR5763" s="94" t="e">
        <v>#NAME?</v>
      </c>
      <c r="AS5763" s="94" t="e">
        <v>#NAME?</v>
      </c>
      <c r="AT5763" s="94" t="e">
        <v>#NAME?</v>
      </c>
    </row>
    <row r="5764" customFormat="false" ht="15" hidden="false" customHeight="true" outlineLevel="0" collapsed="false">
      <c r="A5764" s="20" t="s">
        <v>16815</v>
      </c>
      <c r="B5764" s="20" t="str">
        <f aca="false">INDEX(Table2[], MATCH(L5764, Location_ID!$D$2:$D$3098, 0), 1)</f>
        <v>e3066850-2b0f-4591-84cb-16cb52ba349b</v>
      </c>
      <c r="C5764" s="20" t="s">
        <v>1585</v>
      </c>
      <c r="D5764" s="230" t="s">
        <v>354</v>
      </c>
      <c r="E5764" s="20" t="s">
        <v>7134</v>
      </c>
      <c r="F5764" s="20" t="s">
        <v>7135</v>
      </c>
      <c r="G5764" s="20" t="s">
        <v>7591</v>
      </c>
      <c r="H5764" s="20"/>
      <c r="I5764" s="20" t="s">
        <v>15917</v>
      </c>
      <c r="J5764" s="20" t="s">
        <v>15932</v>
      </c>
      <c r="K5764" s="20" t="s">
        <v>7109</v>
      </c>
      <c r="L5764" s="20" t="s">
        <v>4881</v>
      </c>
      <c r="M5764" s="20" t="s">
        <v>7116</v>
      </c>
      <c r="N5764" s="20" t="s">
        <v>15902</v>
      </c>
      <c r="O5764" s="20" t="s">
        <v>15932</v>
      </c>
      <c r="P5764" s="201" t="n">
        <v>43730</v>
      </c>
      <c r="Q5764" s="201" t="n">
        <v>43763</v>
      </c>
      <c r="R5764" s="20" t="n">
        <v>1</v>
      </c>
      <c r="S5764" s="20" t="s">
        <v>7130</v>
      </c>
      <c r="T5764" s="20" t="n">
        <v>46.34343223</v>
      </c>
      <c r="U5764" s="20" t="n">
        <v>18.87686232</v>
      </c>
      <c r="V5764" s="20" t="n">
        <v>73.81000214</v>
      </c>
      <c r="W5764" s="20" t="s">
        <v>11510</v>
      </c>
      <c r="X5764" s="35"/>
      <c r="Y5764" s="35" t="n">
        <v>0</v>
      </c>
      <c r="Z5764" s="35" t="n">
        <v>1</v>
      </c>
      <c r="AE5764" s="94" t="e">
        <f aca="false" t="array" ref="AE5764:AK5764">_xlfn.torow(_xlfn.unique(_xlfn._xlws.filter(cat_table[Subsector],$E5764=cat_table[Sector],"")))</f>
        <v>#NAME?</v>
      </c>
      <c r="AF5764" s="94" t="e">
        <v>#NAME?</v>
      </c>
      <c r="AG5764" s="94" t="e">
        <v>#NAME?</v>
      </c>
      <c r="AH5764" s="94" t="e">
        <v>#NAME?</v>
      </c>
      <c r="AI5764" s="94" t="e">
        <v>#NAME?</v>
      </c>
      <c r="AJ5764" s="94" t="e">
        <v>#NAME?</v>
      </c>
      <c r="AK5764" s="94" t="e">
        <v>#NAME?</v>
      </c>
      <c r="AO5764" s="94" t="e">
        <f aca="false" t="array" ref="AO5764:AT5764">_xlfn.torow(_xlfn.unique(_xlfn._xlws.filter(cat_table[Sub-subsector],($E5764=cat_table[Sector])*($F5764=cat_table[Subsector]),"")))</f>
        <v>#NAME?</v>
      </c>
      <c r="AP5764" s="94" t="e">
        <v>#NAME?</v>
      </c>
      <c r="AQ5764" s="94" t="e">
        <v>#NAME?</v>
      </c>
      <c r="AR5764" s="94" t="e">
        <v>#NAME?</v>
      </c>
      <c r="AS5764" s="94" t="e">
        <v>#NAME?</v>
      </c>
      <c r="AT5764" s="94" t="e">
        <v>#NAME?</v>
      </c>
    </row>
    <row r="5765" customFormat="false" ht="15" hidden="false" customHeight="true" outlineLevel="0" collapsed="false">
      <c r="A5765" s="20" t="s">
        <v>16816</v>
      </c>
      <c r="B5765" s="20" t="str">
        <f aca="false">INDEX(Table2[], MATCH(L5765, Location_ID!$D$2:$D$3098, 0), 1)</f>
        <v>e1054592-f0f4-4e60-8921-16533981c5e8</v>
      </c>
      <c r="C5765" s="20" t="s">
        <v>1585</v>
      </c>
      <c r="D5765" s="230" t="s">
        <v>354</v>
      </c>
      <c r="E5765" s="20" t="s">
        <v>7134</v>
      </c>
      <c r="F5765" s="20" t="s">
        <v>7135</v>
      </c>
      <c r="G5765" s="20" t="s">
        <v>7591</v>
      </c>
      <c r="H5765" s="20"/>
      <c r="I5765" s="20" t="s">
        <v>15917</v>
      </c>
      <c r="J5765" s="20" t="s">
        <v>15918</v>
      </c>
      <c r="K5765" s="20" t="s">
        <v>7109</v>
      </c>
      <c r="L5765" s="20" t="s">
        <v>4883</v>
      </c>
      <c r="M5765" s="20" t="s">
        <v>7116</v>
      </c>
      <c r="N5765" s="20" t="s">
        <v>15902</v>
      </c>
      <c r="O5765" s="20" t="s">
        <v>15918</v>
      </c>
      <c r="P5765" s="201" t="n">
        <v>43730</v>
      </c>
      <c r="Q5765" s="201" t="n">
        <v>43763</v>
      </c>
      <c r="R5765" s="20" t="n">
        <v>1</v>
      </c>
      <c r="S5765" s="20" t="s">
        <v>7130</v>
      </c>
      <c r="T5765" s="20" t="n">
        <v>12.44206394</v>
      </c>
      <c r="U5765" s="20" t="n">
        <v>4.739676924</v>
      </c>
      <c r="V5765" s="20" t="n">
        <v>20.144450956</v>
      </c>
      <c r="W5765" s="20" t="s">
        <v>11510</v>
      </c>
      <c r="X5765" s="35"/>
      <c r="Y5765" s="35" t="n">
        <v>0</v>
      </c>
      <c r="Z5765" s="35" t="n">
        <v>1</v>
      </c>
      <c r="AE5765" s="94" t="e">
        <f aca="false" t="array" ref="AE5765:AK5765">_xlfn.torow(_xlfn.unique(_xlfn._xlws.filter(cat_table[Subsector],$E5765=cat_table[Sector],"")))</f>
        <v>#NAME?</v>
      </c>
      <c r="AF5765" s="94" t="e">
        <v>#NAME?</v>
      </c>
      <c r="AG5765" s="94" t="e">
        <v>#NAME?</v>
      </c>
      <c r="AH5765" s="94" t="e">
        <v>#NAME?</v>
      </c>
      <c r="AI5765" s="94" t="e">
        <v>#NAME?</v>
      </c>
      <c r="AJ5765" s="94" t="e">
        <v>#NAME?</v>
      </c>
      <c r="AK5765" s="94" t="e">
        <v>#NAME?</v>
      </c>
      <c r="AO5765" s="94" t="e">
        <f aca="false" t="array" ref="AO5765:AT5765">_xlfn.torow(_xlfn.unique(_xlfn._xlws.filter(cat_table[Sub-subsector],($E5765=cat_table[Sector])*($F5765=cat_table[Subsector]),"")))</f>
        <v>#NAME?</v>
      </c>
      <c r="AP5765" s="94" t="e">
        <v>#NAME?</v>
      </c>
      <c r="AQ5765" s="94" t="e">
        <v>#NAME?</v>
      </c>
      <c r="AR5765" s="94" t="e">
        <v>#NAME?</v>
      </c>
      <c r="AS5765" s="94" t="e">
        <v>#NAME?</v>
      </c>
      <c r="AT5765" s="94" t="e">
        <v>#NAME?</v>
      </c>
    </row>
    <row r="5766" customFormat="false" ht="15" hidden="false" customHeight="true" outlineLevel="0" collapsed="false">
      <c r="A5766" s="20" t="s">
        <v>16817</v>
      </c>
      <c r="B5766" s="20" t="str">
        <f aca="false">INDEX(Table2[], MATCH(L5766, Location_ID!$D$2:$D$3098, 0), 1)</f>
        <v>35c49b85-1b54-4b8e-b00b-ce01b0b4b783</v>
      </c>
      <c r="C5766" s="20" t="s">
        <v>1585</v>
      </c>
      <c r="D5766" s="230" t="s">
        <v>354</v>
      </c>
      <c r="E5766" s="20" t="s">
        <v>7134</v>
      </c>
      <c r="F5766" s="20" t="s">
        <v>7135</v>
      </c>
      <c r="G5766" s="20" t="s">
        <v>7591</v>
      </c>
      <c r="H5766" s="20"/>
      <c r="I5766" s="20" t="s">
        <v>15917</v>
      </c>
      <c r="J5766" s="20" t="s">
        <v>15932</v>
      </c>
      <c r="K5766" s="20" t="s">
        <v>7109</v>
      </c>
      <c r="L5766" s="20" t="s">
        <v>4885</v>
      </c>
      <c r="M5766" s="20" t="s">
        <v>7116</v>
      </c>
      <c r="N5766" s="20" t="s">
        <v>15902</v>
      </c>
      <c r="O5766" s="20" t="s">
        <v>15932</v>
      </c>
      <c r="P5766" s="201" t="n">
        <v>43730</v>
      </c>
      <c r="Q5766" s="201" t="n">
        <v>43763</v>
      </c>
      <c r="R5766" s="20" t="n">
        <v>1</v>
      </c>
      <c r="S5766" s="20" t="s">
        <v>7130</v>
      </c>
      <c r="T5766" s="20" t="n">
        <v>35.23021318</v>
      </c>
      <c r="U5766" s="20" t="n">
        <v>28.15899366</v>
      </c>
      <c r="V5766" s="20" t="n">
        <v>42.3014327</v>
      </c>
      <c r="W5766" s="20" t="s">
        <v>11510</v>
      </c>
      <c r="X5766" s="35"/>
      <c r="Y5766" s="35" t="n">
        <v>0</v>
      </c>
      <c r="Z5766" s="35" t="n">
        <v>1</v>
      </c>
      <c r="AE5766" s="94" t="e">
        <f aca="false" t="array" ref="AE5766:AK5766">_xlfn.torow(_xlfn.unique(_xlfn._xlws.filter(cat_table[Subsector],$E5766=cat_table[Sector],"")))</f>
        <v>#NAME?</v>
      </c>
      <c r="AF5766" s="94" t="e">
        <v>#NAME?</v>
      </c>
      <c r="AG5766" s="94" t="e">
        <v>#NAME?</v>
      </c>
      <c r="AH5766" s="94" t="e">
        <v>#NAME?</v>
      </c>
      <c r="AI5766" s="94" t="e">
        <v>#NAME?</v>
      </c>
      <c r="AJ5766" s="94" t="e">
        <v>#NAME?</v>
      </c>
      <c r="AK5766" s="94" t="e">
        <v>#NAME?</v>
      </c>
      <c r="AO5766" s="94" t="e">
        <f aca="false" t="array" ref="AO5766:AT5766">_xlfn.torow(_xlfn.unique(_xlfn._xlws.filter(cat_table[Sub-subsector],($E5766=cat_table[Sector])*($F5766=cat_table[Subsector]),"")))</f>
        <v>#NAME?</v>
      </c>
      <c r="AP5766" s="94" t="e">
        <v>#NAME?</v>
      </c>
      <c r="AQ5766" s="94" t="e">
        <v>#NAME?</v>
      </c>
      <c r="AR5766" s="94" t="e">
        <v>#NAME?</v>
      </c>
      <c r="AS5766" s="94" t="e">
        <v>#NAME?</v>
      </c>
      <c r="AT5766" s="94" t="e">
        <v>#NAME?</v>
      </c>
    </row>
    <row r="5767" customFormat="false" ht="15" hidden="false" customHeight="true" outlineLevel="0" collapsed="false">
      <c r="A5767" s="20" t="s">
        <v>16818</v>
      </c>
      <c r="B5767" s="20" t="str">
        <f aca="false">INDEX(Table2[], MATCH(L5767, Location_ID!$D$2:$D$3098, 0), 1)</f>
        <v>d40f5cb9-9892-4a55-b1b5-3b20b678579a</v>
      </c>
      <c r="C5767" s="20" t="s">
        <v>1585</v>
      </c>
      <c r="D5767" s="230" t="s">
        <v>354</v>
      </c>
      <c r="E5767" s="20" t="s">
        <v>7134</v>
      </c>
      <c r="F5767" s="20" t="s">
        <v>7135</v>
      </c>
      <c r="G5767" s="20" t="s">
        <v>7591</v>
      </c>
      <c r="H5767" s="20"/>
      <c r="I5767" s="20" t="s">
        <v>15917</v>
      </c>
      <c r="J5767" s="20" t="s">
        <v>15932</v>
      </c>
      <c r="K5767" s="20" t="s">
        <v>7109</v>
      </c>
      <c r="L5767" s="20" t="s">
        <v>4887</v>
      </c>
      <c r="M5767" s="20" t="s">
        <v>7116</v>
      </c>
      <c r="N5767" s="20" t="s">
        <v>15902</v>
      </c>
      <c r="O5767" s="20" t="s">
        <v>15932</v>
      </c>
      <c r="P5767" s="201" t="n">
        <v>43730</v>
      </c>
      <c r="Q5767" s="201" t="n">
        <v>43763</v>
      </c>
      <c r="R5767" s="20" t="n">
        <v>1</v>
      </c>
      <c r="S5767" s="20" t="s">
        <v>7130</v>
      </c>
      <c r="T5767" s="20" t="n">
        <v>9.061568909</v>
      </c>
      <c r="U5767" s="20" t="n">
        <v>3.923774442</v>
      </c>
      <c r="V5767" s="20" t="n">
        <v>14.199363376</v>
      </c>
      <c r="W5767" s="20" t="s">
        <v>11510</v>
      </c>
      <c r="X5767" s="35"/>
      <c r="Y5767" s="35" t="n">
        <v>0</v>
      </c>
      <c r="Z5767" s="35" t="n">
        <v>1</v>
      </c>
      <c r="AE5767" s="94" t="e">
        <f aca="false" t="array" ref="AE5767:AK5767">_xlfn.torow(_xlfn.unique(_xlfn._xlws.filter(cat_table[Subsector],$E5767=cat_table[Sector],"")))</f>
        <v>#NAME?</v>
      </c>
      <c r="AF5767" s="94" t="e">
        <v>#NAME?</v>
      </c>
      <c r="AG5767" s="94" t="e">
        <v>#NAME?</v>
      </c>
      <c r="AH5767" s="94" t="e">
        <v>#NAME?</v>
      </c>
      <c r="AI5767" s="94" t="e">
        <v>#NAME?</v>
      </c>
      <c r="AJ5767" s="94" t="e">
        <v>#NAME?</v>
      </c>
      <c r="AK5767" s="94" t="e">
        <v>#NAME?</v>
      </c>
      <c r="AO5767" s="94" t="e">
        <f aca="false" t="array" ref="AO5767:AT5767">_xlfn.torow(_xlfn.unique(_xlfn._xlws.filter(cat_table[Sub-subsector],($E5767=cat_table[Sector])*($F5767=cat_table[Subsector]),"")))</f>
        <v>#NAME?</v>
      </c>
      <c r="AP5767" s="94" t="e">
        <v>#NAME?</v>
      </c>
      <c r="AQ5767" s="94" t="e">
        <v>#NAME?</v>
      </c>
      <c r="AR5767" s="94" t="e">
        <v>#NAME?</v>
      </c>
      <c r="AS5767" s="94" t="e">
        <v>#NAME?</v>
      </c>
      <c r="AT5767" s="94" t="e">
        <v>#NAME?</v>
      </c>
    </row>
    <row r="5768" customFormat="false" ht="15" hidden="false" customHeight="true" outlineLevel="0" collapsed="false">
      <c r="A5768" s="20" t="s">
        <v>16819</v>
      </c>
      <c r="B5768" s="20" t="str">
        <f aca="false">INDEX(Table2[], MATCH(L5768, Location_ID!$D$2:$D$3098, 0), 1)</f>
        <v>c4f6503b-c33c-46c2-b236-ea6b5ee15cac</v>
      </c>
      <c r="C5768" s="20" t="s">
        <v>1585</v>
      </c>
      <c r="D5768" s="230" t="s">
        <v>354</v>
      </c>
      <c r="E5768" s="20" t="s">
        <v>7134</v>
      </c>
      <c r="F5768" s="20" t="s">
        <v>7135</v>
      </c>
      <c r="G5768" s="20" t="s">
        <v>7591</v>
      </c>
      <c r="H5768" s="20"/>
      <c r="I5768" s="20" t="s">
        <v>15917</v>
      </c>
      <c r="J5768" s="20" t="s">
        <v>15932</v>
      </c>
      <c r="K5768" s="20" t="s">
        <v>7109</v>
      </c>
      <c r="L5768" s="20" t="s">
        <v>4889</v>
      </c>
      <c r="M5768" s="20" t="s">
        <v>7116</v>
      </c>
      <c r="N5768" s="20" t="s">
        <v>15902</v>
      </c>
      <c r="O5768" s="20" t="s">
        <v>15932</v>
      </c>
      <c r="P5768" s="201" t="n">
        <v>43730</v>
      </c>
      <c r="Q5768" s="201" t="n">
        <v>43763</v>
      </c>
      <c r="R5768" s="20" t="n">
        <v>1</v>
      </c>
      <c r="S5768" s="20" t="s">
        <v>7130</v>
      </c>
      <c r="T5768" s="20" t="n">
        <v>38.3208588</v>
      </c>
      <c r="U5768" s="20" t="n">
        <v>16.79285703</v>
      </c>
      <c r="V5768" s="20" t="n">
        <v>59.84886057</v>
      </c>
      <c r="W5768" s="20" t="s">
        <v>11510</v>
      </c>
      <c r="X5768" s="35"/>
      <c r="Y5768" s="35" t="n">
        <v>0</v>
      </c>
      <c r="Z5768" s="35" t="n">
        <v>1</v>
      </c>
      <c r="AE5768" s="94" t="e">
        <f aca="false" t="array" ref="AE5768:AK5768">_xlfn.torow(_xlfn.unique(_xlfn._xlws.filter(cat_table[Subsector],$E5768=cat_table[Sector],"")))</f>
        <v>#NAME?</v>
      </c>
      <c r="AF5768" s="94" t="e">
        <v>#NAME?</v>
      </c>
      <c r="AG5768" s="94" t="e">
        <v>#NAME?</v>
      </c>
      <c r="AH5768" s="94" t="e">
        <v>#NAME?</v>
      </c>
      <c r="AI5768" s="94" t="e">
        <v>#NAME?</v>
      </c>
      <c r="AJ5768" s="94" t="e">
        <v>#NAME?</v>
      </c>
      <c r="AK5768" s="94" t="e">
        <v>#NAME?</v>
      </c>
      <c r="AO5768" s="94" t="e">
        <f aca="false" t="array" ref="AO5768:AT5768">_xlfn.torow(_xlfn.unique(_xlfn._xlws.filter(cat_table[Sub-subsector],($E5768=cat_table[Sector])*($F5768=cat_table[Subsector]),"")))</f>
        <v>#NAME?</v>
      </c>
      <c r="AP5768" s="94" t="e">
        <v>#NAME?</v>
      </c>
      <c r="AQ5768" s="94" t="e">
        <v>#NAME?</v>
      </c>
      <c r="AR5768" s="94" t="e">
        <v>#NAME?</v>
      </c>
      <c r="AS5768" s="94" t="e">
        <v>#NAME?</v>
      </c>
      <c r="AT5768" s="94" t="e">
        <v>#NAME?</v>
      </c>
    </row>
    <row r="5769" customFormat="false" ht="15" hidden="false" customHeight="true" outlineLevel="0" collapsed="false">
      <c r="A5769" s="20" t="s">
        <v>16820</v>
      </c>
      <c r="B5769" s="20" t="str">
        <f aca="false">INDEX(Table2[], MATCH(L5769, Location_ID!$D$2:$D$3098, 0), 1)</f>
        <v>1a68ee98-15d3-49eb-8033-97f476f21287</v>
      </c>
      <c r="C5769" s="20" t="s">
        <v>1585</v>
      </c>
      <c r="D5769" s="230" t="s">
        <v>354</v>
      </c>
      <c r="E5769" s="20" t="s">
        <v>7134</v>
      </c>
      <c r="F5769" s="20" t="s">
        <v>7135</v>
      </c>
      <c r="G5769" s="20" t="s">
        <v>7591</v>
      </c>
      <c r="H5769" s="20"/>
      <c r="I5769" s="20" t="s">
        <v>15917</v>
      </c>
      <c r="J5769" s="20" t="s">
        <v>15918</v>
      </c>
      <c r="K5769" s="20" t="s">
        <v>7109</v>
      </c>
      <c r="L5769" s="20" t="s">
        <v>4891</v>
      </c>
      <c r="M5769" s="20" t="s">
        <v>7116</v>
      </c>
      <c r="N5769" s="20" t="s">
        <v>15902</v>
      </c>
      <c r="O5769" s="20" t="s">
        <v>15918</v>
      </c>
      <c r="P5769" s="201" t="n">
        <v>43730</v>
      </c>
      <c r="Q5769" s="201" t="n">
        <v>43763</v>
      </c>
      <c r="R5769" s="20" t="n">
        <v>1</v>
      </c>
      <c r="S5769" s="20" t="s">
        <v>7130</v>
      </c>
      <c r="T5769" s="20" t="n">
        <v>55.73907901</v>
      </c>
      <c r="U5769" s="20" t="n">
        <v>34.45729435</v>
      </c>
      <c r="V5769" s="20" t="n">
        <v>77.02086367</v>
      </c>
      <c r="W5769" s="20" t="s">
        <v>11510</v>
      </c>
      <c r="X5769" s="35"/>
      <c r="Y5769" s="35" t="n">
        <v>0</v>
      </c>
      <c r="Z5769" s="35" t="n">
        <v>1</v>
      </c>
      <c r="AE5769" s="94" t="e">
        <f aca="false" t="array" ref="AE5769:AK5769">_xlfn.torow(_xlfn.unique(_xlfn._xlws.filter(cat_table[Subsector],$E5769=cat_table[Sector],"")))</f>
        <v>#NAME?</v>
      </c>
      <c r="AF5769" s="94" t="e">
        <v>#NAME?</v>
      </c>
      <c r="AG5769" s="94" t="e">
        <v>#NAME?</v>
      </c>
      <c r="AH5769" s="94" t="e">
        <v>#NAME?</v>
      </c>
      <c r="AI5769" s="94" t="e">
        <v>#NAME?</v>
      </c>
      <c r="AJ5769" s="94" t="e">
        <v>#NAME?</v>
      </c>
      <c r="AK5769" s="94" t="e">
        <v>#NAME?</v>
      </c>
      <c r="AO5769" s="94" t="e">
        <f aca="false" t="array" ref="AO5769:AT5769">_xlfn.torow(_xlfn.unique(_xlfn._xlws.filter(cat_table[Sub-subsector],($E5769=cat_table[Sector])*($F5769=cat_table[Subsector]),"")))</f>
        <v>#NAME?</v>
      </c>
      <c r="AP5769" s="94" t="e">
        <v>#NAME?</v>
      </c>
      <c r="AQ5769" s="94" t="e">
        <v>#NAME?</v>
      </c>
      <c r="AR5769" s="94" t="e">
        <v>#NAME?</v>
      </c>
      <c r="AS5769" s="94" t="e">
        <v>#NAME?</v>
      </c>
      <c r="AT5769" s="94" t="e">
        <v>#NAME?</v>
      </c>
    </row>
    <row r="5770" customFormat="false" ht="15" hidden="false" customHeight="true" outlineLevel="0" collapsed="false">
      <c r="A5770" s="20" t="s">
        <v>16821</v>
      </c>
      <c r="B5770" s="20" t="str">
        <f aca="false">INDEX(Table2[], MATCH(L5770, Location_ID!$D$2:$D$3098, 0), 1)</f>
        <v>d64d249b-591e-4494-9965-6397ff0c8aa5</v>
      </c>
      <c r="C5770" s="20" t="s">
        <v>1585</v>
      </c>
      <c r="D5770" s="230" t="s">
        <v>354</v>
      </c>
      <c r="E5770" s="20" t="s">
        <v>7134</v>
      </c>
      <c r="F5770" s="20" t="s">
        <v>7135</v>
      </c>
      <c r="G5770" s="20" t="s">
        <v>7591</v>
      </c>
      <c r="H5770" s="20"/>
      <c r="I5770" s="20" t="s">
        <v>15917</v>
      </c>
      <c r="J5770" s="20" t="s">
        <v>15918</v>
      </c>
      <c r="K5770" s="20" t="s">
        <v>7109</v>
      </c>
      <c r="L5770" s="20" t="s">
        <v>4893</v>
      </c>
      <c r="M5770" s="20" t="s">
        <v>7116</v>
      </c>
      <c r="N5770" s="20" t="s">
        <v>15902</v>
      </c>
      <c r="O5770" s="20" t="s">
        <v>15918</v>
      </c>
      <c r="P5770" s="201" t="n">
        <v>43730</v>
      </c>
      <c r="Q5770" s="201" t="n">
        <v>43763</v>
      </c>
      <c r="R5770" s="20" t="n">
        <v>1</v>
      </c>
      <c r="S5770" s="20" t="s">
        <v>7130</v>
      </c>
      <c r="T5770" s="20" t="n">
        <v>82.29349123</v>
      </c>
      <c r="U5770" s="20" t="n">
        <v>51.69457518</v>
      </c>
      <c r="V5770" s="20" t="n">
        <v>112.89240728</v>
      </c>
      <c r="W5770" s="20" t="s">
        <v>11510</v>
      </c>
      <c r="X5770" s="35"/>
      <c r="Y5770" s="35" t="n">
        <v>0</v>
      </c>
      <c r="Z5770" s="35" t="n">
        <v>1</v>
      </c>
      <c r="AE5770" s="94" t="e">
        <f aca="false" t="array" ref="AE5770:AK5770">_xlfn.torow(_xlfn.unique(_xlfn._xlws.filter(cat_table[Subsector],$E5770=cat_table[Sector],"")))</f>
        <v>#NAME?</v>
      </c>
      <c r="AF5770" s="94" t="e">
        <v>#NAME?</v>
      </c>
      <c r="AG5770" s="94" t="e">
        <v>#NAME?</v>
      </c>
      <c r="AH5770" s="94" t="e">
        <v>#NAME?</v>
      </c>
      <c r="AI5770" s="94" t="e">
        <v>#NAME?</v>
      </c>
      <c r="AJ5770" s="94" t="e">
        <v>#NAME?</v>
      </c>
      <c r="AK5770" s="94" t="e">
        <v>#NAME?</v>
      </c>
      <c r="AO5770" s="94" t="e">
        <f aca="false" t="array" ref="AO5770:AT5770">_xlfn.torow(_xlfn.unique(_xlfn._xlws.filter(cat_table[Sub-subsector],($E5770=cat_table[Sector])*($F5770=cat_table[Subsector]),"")))</f>
        <v>#NAME?</v>
      </c>
      <c r="AP5770" s="94" t="e">
        <v>#NAME?</v>
      </c>
      <c r="AQ5770" s="94" t="e">
        <v>#NAME?</v>
      </c>
      <c r="AR5770" s="94" t="e">
        <v>#NAME?</v>
      </c>
      <c r="AS5770" s="94" t="e">
        <v>#NAME?</v>
      </c>
      <c r="AT5770" s="94" t="e">
        <v>#NAME?</v>
      </c>
    </row>
    <row r="5771" customFormat="false" ht="15" hidden="false" customHeight="true" outlineLevel="0" collapsed="false">
      <c r="A5771" s="20" t="s">
        <v>16822</v>
      </c>
      <c r="B5771" s="20" t="str">
        <f aca="false">INDEX(Table2[], MATCH(L5771, Location_ID!$D$2:$D$3098, 0), 1)</f>
        <v>dc43de68-1ef7-4484-a601-c9f83d936213</v>
      </c>
      <c r="C5771" s="20" t="s">
        <v>1585</v>
      </c>
      <c r="D5771" s="230" t="s">
        <v>354</v>
      </c>
      <c r="E5771" s="20" t="s">
        <v>7134</v>
      </c>
      <c r="F5771" s="20" t="s">
        <v>7135</v>
      </c>
      <c r="G5771" s="20" t="s">
        <v>7591</v>
      </c>
      <c r="H5771" s="20"/>
      <c r="I5771" s="20" t="s">
        <v>15917</v>
      </c>
      <c r="J5771" s="20" t="s">
        <v>15918</v>
      </c>
      <c r="K5771" s="20" t="s">
        <v>7109</v>
      </c>
      <c r="L5771" s="20" t="s">
        <v>4895</v>
      </c>
      <c r="M5771" s="20" t="s">
        <v>7116</v>
      </c>
      <c r="N5771" s="20" t="s">
        <v>15902</v>
      </c>
      <c r="O5771" s="20" t="s">
        <v>15918</v>
      </c>
      <c r="P5771" s="201" t="n">
        <v>43730</v>
      </c>
      <c r="Q5771" s="201" t="n">
        <v>43763</v>
      </c>
      <c r="R5771" s="20" t="n">
        <v>1</v>
      </c>
      <c r="S5771" s="20" t="s">
        <v>7130</v>
      </c>
      <c r="T5771" s="20" t="n">
        <v>42.54605397</v>
      </c>
      <c r="U5771" s="20" t="n">
        <v>21.19267907</v>
      </c>
      <c r="V5771" s="20" t="n">
        <v>63.89942887</v>
      </c>
      <c r="W5771" s="20" t="s">
        <v>11510</v>
      </c>
      <c r="X5771" s="35"/>
      <c r="Y5771" s="35" t="n">
        <v>0</v>
      </c>
      <c r="Z5771" s="35" t="n">
        <v>1</v>
      </c>
      <c r="AE5771" s="94" t="e">
        <f aca="false" t="array" ref="AE5771:AK5771">_xlfn.torow(_xlfn.unique(_xlfn._xlws.filter(cat_table[Subsector],$E5771=cat_table[Sector],"")))</f>
        <v>#NAME?</v>
      </c>
      <c r="AF5771" s="94" t="e">
        <v>#NAME?</v>
      </c>
      <c r="AG5771" s="94" t="e">
        <v>#NAME?</v>
      </c>
      <c r="AH5771" s="94" t="e">
        <v>#NAME?</v>
      </c>
      <c r="AI5771" s="94" t="e">
        <v>#NAME?</v>
      </c>
      <c r="AJ5771" s="94" t="e">
        <v>#NAME?</v>
      </c>
      <c r="AK5771" s="94" t="e">
        <v>#NAME?</v>
      </c>
      <c r="AO5771" s="94" t="e">
        <f aca="false" t="array" ref="AO5771:AT5771">_xlfn.torow(_xlfn.unique(_xlfn._xlws.filter(cat_table[Sub-subsector],($E5771=cat_table[Sector])*($F5771=cat_table[Subsector]),"")))</f>
        <v>#NAME?</v>
      </c>
      <c r="AP5771" s="94" t="e">
        <v>#NAME?</v>
      </c>
      <c r="AQ5771" s="94" t="e">
        <v>#NAME?</v>
      </c>
      <c r="AR5771" s="94" t="e">
        <v>#NAME?</v>
      </c>
      <c r="AS5771" s="94" t="e">
        <v>#NAME?</v>
      </c>
      <c r="AT5771" s="94" t="e">
        <v>#NAME?</v>
      </c>
    </row>
    <row r="5772" customFormat="false" ht="15" hidden="false" customHeight="true" outlineLevel="0" collapsed="false">
      <c r="A5772" s="20" t="s">
        <v>16823</v>
      </c>
      <c r="B5772" s="20" t="str">
        <f aca="false">INDEX(Table2[], MATCH(L5772, Location_ID!$D$2:$D$3098, 0), 1)</f>
        <v>adca76e1-d1aa-4d63-a9ed-d3cbc12368d8</v>
      </c>
      <c r="C5772" s="20" t="s">
        <v>1585</v>
      </c>
      <c r="D5772" s="230" t="s">
        <v>354</v>
      </c>
      <c r="E5772" s="20" t="s">
        <v>7134</v>
      </c>
      <c r="F5772" s="20" t="s">
        <v>7135</v>
      </c>
      <c r="G5772" s="20" t="s">
        <v>7591</v>
      </c>
      <c r="H5772" s="20"/>
      <c r="I5772" s="20" t="s">
        <v>15917</v>
      </c>
      <c r="J5772" s="20" t="s">
        <v>15932</v>
      </c>
      <c r="K5772" s="20" t="s">
        <v>7109</v>
      </c>
      <c r="L5772" s="20" t="s">
        <v>4897</v>
      </c>
      <c r="M5772" s="20" t="s">
        <v>7116</v>
      </c>
      <c r="N5772" s="20" t="s">
        <v>15902</v>
      </c>
      <c r="O5772" s="20" t="s">
        <v>15932</v>
      </c>
      <c r="P5772" s="201" t="n">
        <v>43730</v>
      </c>
      <c r="Q5772" s="201" t="n">
        <v>43763</v>
      </c>
      <c r="R5772" s="20" t="n">
        <v>1</v>
      </c>
      <c r="S5772" s="20" t="s">
        <v>7130</v>
      </c>
      <c r="T5772" s="20" t="n">
        <v>47.99156679</v>
      </c>
      <c r="U5772" s="20" t="n">
        <v>37.15342854</v>
      </c>
      <c r="V5772" s="20" t="n">
        <v>58.82970504</v>
      </c>
      <c r="W5772" s="20" t="s">
        <v>11510</v>
      </c>
      <c r="X5772" s="35"/>
      <c r="Y5772" s="35" t="n">
        <v>0</v>
      </c>
      <c r="Z5772" s="35" t="n">
        <v>1</v>
      </c>
      <c r="AE5772" s="94" t="e">
        <f aca="false" t="array" ref="AE5772:AK5772">_xlfn.torow(_xlfn.unique(_xlfn._xlws.filter(cat_table[Subsector],$E5772=cat_table[Sector],"")))</f>
        <v>#NAME?</v>
      </c>
      <c r="AF5772" s="94" t="e">
        <v>#NAME?</v>
      </c>
      <c r="AG5772" s="94" t="e">
        <v>#NAME?</v>
      </c>
      <c r="AH5772" s="94" t="e">
        <v>#NAME?</v>
      </c>
      <c r="AI5772" s="94" t="e">
        <v>#NAME?</v>
      </c>
      <c r="AJ5772" s="94" t="e">
        <v>#NAME?</v>
      </c>
      <c r="AK5772" s="94" t="e">
        <v>#NAME?</v>
      </c>
      <c r="AO5772" s="94" t="e">
        <f aca="false" t="array" ref="AO5772:AT5772">_xlfn.torow(_xlfn.unique(_xlfn._xlws.filter(cat_table[Sub-subsector],($E5772=cat_table[Sector])*($F5772=cat_table[Subsector]),"")))</f>
        <v>#NAME?</v>
      </c>
      <c r="AP5772" s="94" t="e">
        <v>#NAME?</v>
      </c>
      <c r="AQ5772" s="94" t="e">
        <v>#NAME?</v>
      </c>
      <c r="AR5772" s="94" t="e">
        <v>#NAME?</v>
      </c>
      <c r="AS5772" s="94" t="e">
        <v>#NAME?</v>
      </c>
      <c r="AT5772" s="94" t="e">
        <v>#NAME?</v>
      </c>
    </row>
    <row r="5773" customFormat="false" ht="15" hidden="false" customHeight="true" outlineLevel="0" collapsed="false">
      <c r="A5773" s="20" t="s">
        <v>16824</v>
      </c>
      <c r="B5773" s="20" t="str">
        <f aca="false">INDEX(Table2[], MATCH(L5773, Location_ID!$D$2:$D$3098, 0), 1)</f>
        <v>ceefb1c9-b993-4d75-b4e2-26358a88fe6b</v>
      </c>
      <c r="C5773" s="20" t="s">
        <v>1585</v>
      </c>
      <c r="D5773" s="230" t="s">
        <v>354</v>
      </c>
      <c r="E5773" s="20" t="s">
        <v>7134</v>
      </c>
      <c r="F5773" s="20" t="s">
        <v>7135</v>
      </c>
      <c r="G5773" s="20" t="s">
        <v>7591</v>
      </c>
      <c r="H5773" s="20"/>
      <c r="I5773" s="20" t="s">
        <v>15917</v>
      </c>
      <c r="J5773" s="20" t="s">
        <v>15932</v>
      </c>
      <c r="K5773" s="20" t="s">
        <v>7109</v>
      </c>
      <c r="L5773" s="20" t="s">
        <v>4899</v>
      </c>
      <c r="M5773" s="20" t="s">
        <v>7116</v>
      </c>
      <c r="N5773" s="20" t="s">
        <v>15902</v>
      </c>
      <c r="O5773" s="20" t="s">
        <v>15932</v>
      </c>
      <c r="P5773" s="201" t="n">
        <v>43730</v>
      </c>
      <c r="Q5773" s="201" t="n">
        <v>43763</v>
      </c>
      <c r="R5773" s="20" t="n">
        <v>1</v>
      </c>
      <c r="S5773" s="20" t="s">
        <v>7130</v>
      </c>
      <c r="T5773" s="20" t="n">
        <v>12.59919518</v>
      </c>
      <c r="U5773" s="20" t="n">
        <v>9.280601671</v>
      </c>
      <c r="V5773" s="20" t="n">
        <v>15.917788689</v>
      </c>
      <c r="W5773" s="20" t="s">
        <v>11510</v>
      </c>
      <c r="X5773" s="35"/>
      <c r="Y5773" s="35" t="n">
        <v>0</v>
      </c>
      <c r="Z5773" s="35" t="n">
        <v>1</v>
      </c>
      <c r="AE5773" s="94" t="e">
        <f aca="false" t="array" ref="AE5773:AK5773">_xlfn.torow(_xlfn.unique(_xlfn._xlws.filter(cat_table[Subsector],$E5773=cat_table[Sector],"")))</f>
        <v>#NAME?</v>
      </c>
      <c r="AF5773" s="94" t="e">
        <v>#NAME?</v>
      </c>
      <c r="AG5773" s="94" t="e">
        <v>#NAME?</v>
      </c>
      <c r="AH5773" s="94" t="e">
        <v>#NAME?</v>
      </c>
      <c r="AI5773" s="94" t="e">
        <v>#NAME?</v>
      </c>
      <c r="AJ5773" s="94" t="e">
        <v>#NAME?</v>
      </c>
      <c r="AK5773" s="94" t="e">
        <v>#NAME?</v>
      </c>
      <c r="AO5773" s="94" t="e">
        <f aca="false" t="array" ref="AO5773:AT5773">_xlfn.torow(_xlfn.unique(_xlfn._xlws.filter(cat_table[Sub-subsector],($E5773=cat_table[Sector])*($F5773=cat_table[Subsector]),"")))</f>
        <v>#NAME?</v>
      </c>
      <c r="AP5773" s="94" t="e">
        <v>#NAME?</v>
      </c>
      <c r="AQ5773" s="94" t="e">
        <v>#NAME?</v>
      </c>
      <c r="AR5773" s="94" t="e">
        <v>#NAME?</v>
      </c>
      <c r="AS5773" s="94" t="e">
        <v>#NAME?</v>
      </c>
      <c r="AT5773" s="94" t="e">
        <v>#NAME?</v>
      </c>
    </row>
    <row r="5774" customFormat="false" ht="15" hidden="false" customHeight="true" outlineLevel="0" collapsed="false">
      <c r="A5774" s="20" t="s">
        <v>16825</v>
      </c>
      <c r="B5774" s="20" t="str">
        <f aca="false">INDEX(Table2[], MATCH(L5774, Location_ID!$D$2:$D$3098, 0), 1)</f>
        <v>56a11a63-0de1-473d-8d6b-e75001ed61b3</v>
      </c>
      <c r="C5774" s="20" t="s">
        <v>1585</v>
      </c>
      <c r="D5774" s="230" t="s">
        <v>354</v>
      </c>
      <c r="E5774" s="20" t="s">
        <v>7134</v>
      </c>
      <c r="F5774" s="20" t="s">
        <v>7135</v>
      </c>
      <c r="G5774" s="20" t="s">
        <v>7591</v>
      </c>
      <c r="H5774" s="20"/>
      <c r="I5774" s="20" t="s">
        <v>15917</v>
      </c>
      <c r="J5774" s="20" t="s">
        <v>15927</v>
      </c>
      <c r="K5774" s="20" t="s">
        <v>7109</v>
      </c>
      <c r="L5774" s="20" t="s">
        <v>4901</v>
      </c>
      <c r="M5774" s="20" t="s">
        <v>7116</v>
      </c>
      <c r="N5774" s="20" t="s">
        <v>15902</v>
      </c>
      <c r="O5774" s="20" t="s">
        <v>15927</v>
      </c>
      <c r="P5774" s="201" t="n">
        <v>43730</v>
      </c>
      <c r="Q5774" s="201" t="n">
        <v>43763</v>
      </c>
      <c r="R5774" s="20" t="n">
        <v>1</v>
      </c>
      <c r="S5774" s="20" t="s">
        <v>7130</v>
      </c>
      <c r="T5774" s="20" t="n">
        <v>23.68916614</v>
      </c>
      <c r="U5774" s="20" t="n">
        <v>16.551939331</v>
      </c>
      <c r="V5774" s="20" t="n">
        <v>30.826392949</v>
      </c>
      <c r="W5774" s="20" t="s">
        <v>11510</v>
      </c>
      <c r="X5774" s="35"/>
      <c r="Y5774" s="35" t="n">
        <v>0</v>
      </c>
      <c r="Z5774" s="35" t="n">
        <v>1</v>
      </c>
      <c r="AE5774" s="94" t="e">
        <f aca="false" t="array" ref="AE5774:AK5774">_xlfn.torow(_xlfn.unique(_xlfn._xlws.filter(cat_table[Subsector],$E5774=cat_table[Sector],"")))</f>
        <v>#NAME?</v>
      </c>
      <c r="AF5774" s="94" t="e">
        <v>#NAME?</v>
      </c>
      <c r="AG5774" s="94" t="e">
        <v>#NAME?</v>
      </c>
      <c r="AH5774" s="94" t="e">
        <v>#NAME?</v>
      </c>
      <c r="AI5774" s="94" t="e">
        <v>#NAME?</v>
      </c>
      <c r="AJ5774" s="94" t="e">
        <v>#NAME?</v>
      </c>
      <c r="AK5774" s="94" t="e">
        <v>#NAME?</v>
      </c>
      <c r="AO5774" s="94" t="e">
        <f aca="false" t="array" ref="AO5774:AT5774">_xlfn.torow(_xlfn.unique(_xlfn._xlws.filter(cat_table[Sub-subsector],($E5774=cat_table[Sector])*($F5774=cat_table[Subsector]),"")))</f>
        <v>#NAME?</v>
      </c>
      <c r="AP5774" s="94" t="e">
        <v>#NAME?</v>
      </c>
      <c r="AQ5774" s="94" t="e">
        <v>#NAME?</v>
      </c>
      <c r="AR5774" s="94" t="e">
        <v>#NAME?</v>
      </c>
      <c r="AS5774" s="94" t="e">
        <v>#NAME?</v>
      </c>
      <c r="AT5774" s="94" t="e">
        <v>#NAME?</v>
      </c>
    </row>
    <row r="5775" customFormat="false" ht="15" hidden="false" customHeight="true" outlineLevel="0" collapsed="false">
      <c r="A5775" s="20" t="s">
        <v>16826</v>
      </c>
      <c r="B5775" s="20" t="str">
        <f aca="false">INDEX(Table2[], MATCH(L5775, Location_ID!$D$2:$D$3098, 0), 1)</f>
        <v>b8dffde2-336a-4595-9be6-8f93a75512e7</v>
      </c>
      <c r="C5775" s="20" t="s">
        <v>1585</v>
      </c>
      <c r="D5775" s="230" t="s">
        <v>354</v>
      </c>
      <c r="E5775" s="20" t="s">
        <v>7134</v>
      </c>
      <c r="F5775" s="20" t="s">
        <v>7135</v>
      </c>
      <c r="G5775" s="20" t="s">
        <v>7591</v>
      </c>
      <c r="H5775" s="20"/>
      <c r="I5775" s="20" t="s">
        <v>15917</v>
      </c>
      <c r="J5775" s="20" t="s">
        <v>15932</v>
      </c>
      <c r="K5775" s="20" t="s">
        <v>7109</v>
      </c>
      <c r="L5775" s="20" t="s">
        <v>4903</v>
      </c>
      <c r="M5775" s="20" t="s">
        <v>7116</v>
      </c>
      <c r="N5775" s="20" t="s">
        <v>15902</v>
      </c>
      <c r="O5775" s="20" t="s">
        <v>15932</v>
      </c>
      <c r="P5775" s="201" t="n">
        <v>43730</v>
      </c>
      <c r="Q5775" s="201" t="n">
        <v>43763</v>
      </c>
      <c r="R5775" s="20" t="n">
        <v>1</v>
      </c>
      <c r="S5775" s="20" t="s">
        <v>7130</v>
      </c>
      <c r="T5775" s="20" t="n">
        <v>30.83551414</v>
      </c>
      <c r="U5775" s="20" t="n">
        <v>24.56697785</v>
      </c>
      <c r="V5775" s="20" t="n">
        <v>37.10405043</v>
      </c>
      <c r="W5775" s="20" t="s">
        <v>11510</v>
      </c>
      <c r="X5775" s="35"/>
      <c r="Y5775" s="35" t="n">
        <v>0</v>
      </c>
      <c r="Z5775" s="35" t="n">
        <v>1</v>
      </c>
      <c r="AE5775" s="94" t="e">
        <f aca="false" t="array" ref="AE5775:AK5775">_xlfn.torow(_xlfn.unique(_xlfn._xlws.filter(cat_table[Subsector],$E5775=cat_table[Sector],"")))</f>
        <v>#NAME?</v>
      </c>
      <c r="AF5775" s="94" t="e">
        <v>#NAME?</v>
      </c>
      <c r="AG5775" s="94" t="e">
        <v>#NAME?</v>
      </c>
      <c r="AH5775" s="94" t="e">
        <v>#NAME?</v>
      </c>
      <c r="AI5775" s="94" t="e">
        <v>#NAME?</v>
      </c>
      <c r="AJ5775" s="94" t="e">
        <v>#NAME?</v>
      </c>
      <c r="AK5775" s="94" t="e">
        <v>#NAME?</v>
      </c>
      <c r="AO5775" s="94" t="e">
        <f aca="false" t="array" ref="AO5775:AT5775">_xlfn.torow(_xlfn.unique(_xlfn._xlws.filter(cat_table[Sub-subsector],($E5775=cat_table[Sector])*($F5775=cat_table[Subsector]),"")))</f>
        <v>#NAME?</v>
      </c>
      <c r="AP5775" s="94" t="e">
        <v>#NAME?</v>
      </c>
      <c r="AQ5775" s="94" t="e">
        <v>#NAME?</v>
      </c>
      <c r="AR5775" s="94" t="e">
        <v>#NAME?</v>
      </c>
      <c r="AS5775" s="94" t="e">
        <v>#NAME?</v>
      </c>
      <c r="AT5775" s="94" t="e">
        <v>#NAME?</v>
      </c>
    </row>
    <row r="5776" customFormat="false" ht="15" hidden="false" customHeight="true" outlineLevel="0" collapsed="false">
      <c r="A5776" s="20" t="s">
        <v>16827</v>
      </c>
      <c r="B5776" s="20" t="str">
        <f aca="false">INDEX(Table2[], MATCH(L5776, Location_ID!$D$2:$D$3098, 0), 1)</f>
        <v>89267de1-c8ba-4483-a408-aa024752a59b</v>
      </c>
      <c r="C5776" s="20" t="s">
        <v>1585</v>
      </c>
      <c r="D5776" s="230" t="s">
        <v>354</v>
      </c>
      <c r="E5776" s="20" t="s">
        <v>7134</v>
      </c>
      <c r="F5776" s="20" t="s">
        <v>7135</v>
      </c>
      <c r="G5776" s="20" t="s">
        <v>7591</v>
      </c>
      <c r="H5776" s="20"/>
      <c r="I5776" s="20" t="s">
        <v>15917</v>
      </c>
      <c r="J5776" s="20" t="s">
        <v>15922</v>
      </c>
      <c r="K5776" s="20" t="s">
        <v>7109</v>
      </c>
      <c r="L5776" s="20" t="s">
        <v>4905</v>
      </c>
      <c r="M5776" s="20" t="s">
        <v>7116</v>
      </c>
      <c r="N5776" s="20" t="s">
        <v>15902</v>
      </c>
      <c r="O5776" s="20" t="s">
        <v>15922</v>
      </c>
      <c r="P5776" s="201" t="n">
        <v>43730</v>
      </c>
      <c r="Q5776" s="201" t="n">
        <v>43763</v>
      </c>
      <c r="R5776" s="20" t="n">
        <v>1</v>
      </c>
      <c r="S5776" s="20" t="s">
        <v>7130</v>
      </c>
      <c r="T5776" s="20" t="n">
        <v>50.21998444</v>
      </c>
      <c r="U5776" s="20" t="n">
        <v>32.28430392</v>
      </c>
      <c r="V5776" s="20" t="n">
        <v>68.15566496</v>
      </c>
      <c r="W5776" s="20" t="s">
        <v>11510</v>
      </c>
      <c r="X5776" s="35"/>
      <c r="Y5776" s="35" t="n">
        <v>0</v>
      </c>
      <c r="Z5776" s="35" t="n">
        <v>1</v>
      </c>
      <c r="AE5776" s="94" t="e">
        <f aca="false" t="array" ref="AE5776:AK5776">_xlfn.torow(_xlfn.unique(_xlfn._xlws.filter(cat_table[Subsector],$E5776=cat_table[Sector],"")))</f>
        <v>#NAME?</v>
      </c>
      <c r="AF5776" s="94" t="e">
        <v>#NAME?</v>
      </c>
      <c r="AG5776" s="94" t="e">
        <v>#NAME?</v>
      </c>
      <c r="AH5776" s="94" t="e">
        <v>#NAME?</v>
      </c>
      <c r="AI5776" s="94" t="e">
        <v>#NAME?</v>
      </c>
      <c r="AJ5776" s="94" t="e">
        <v>#NAME?</v>
      </c>
      <c r="AK5776" s="94" t="e">
        <v>#NAME?</v>
      </c>
      <c r="AO5776" s="94" t="e">
        <f aca="false" t="array" ref="AO5776:AT5776">_xlfn.torow(_xlfn.unique(_xlfn._xlws.filter(cat_table[Sub-subsector],($E5776=cat_table[Sector])*($F5776=cat_table[Subsector]),"")))</f>
        <v>#NAME?</v>
      </c>
      <c r="AP5776" s="94" t="e">
        <v>#NAME?</v>
      </c>
      <c r="AQ5776" s="94" t="e">
        <v>#NAME?</v>
      </c>
      <c r="AR5776" s="94" t="e">
        <v>#NAME?</v>
      </c>
      <c r="AS5776" s="94" t="e">
        <v>#NAME?</v>
      </c>
      <c r="AT5776" s="94" t="e">
        <v>#NAME?</v>
      </c>
    </row>
    <row r="5777" customFormat="false" ht="15" hidden="false" customHeight="true" outlineLevel="0" collapsed="false">
      <c r="A5777" s="20" t="s">
        <v>16828</v>
      </c>
      <c r="B5777" s="20" t="str">
        <f aca="false">INDEX(Table2[], MATCH(L5777, Location_ID!$D$2:$D$3098, 0), 1)</f>
        <v>74250a3c-e0b4-429f-bfde-42768521d450</v>
      </c>
      <c r="C5777" s="20" t="s">
        <v>1585</v>
      </c>
      <c r="D5777" s="230" t="s">
        <v>354</v>
      </c>
      <c r="E5777" s="20" t="s">
        <v>7134</v>
      </c>
      <c r="F5777" s="20" t="s">
        <v>7135</v>
      </c>
      <c r="G5777" s="20" t="s">
        <v>7591</v>
      </c>
      <c r="H5777" s="20"/>
      <c r="I5777" s="20" t="s">
        <v>15917</v>
      </c>
      <c r="J5777" s="20" t="s">
        <v>15927</v>
      </c>
      <c r="K5777" s="20" t="s">
        <v>7109</v>
      </c>
      <c r="L5777" s="20" t="s">
        <v>4907</v>
      </c>
      <c r="M5777" s="20" t="s">
        <v>7116</v>
      </c>
      <c r="N5777" s="20" t="s">
        <v>15902</v>
      </c>
      <c r="O5777" s="20" t="s">
        <v>15927</v>
      </c>
      <c r="P5777" s="201" t="n">
        <v>43730</v>
      </c>
      <c r="Q5777" s="201" t="n">
        <v>43763</v>
      </c>
      <c r="R5777" s="20" t="n">
        <v>1</v>
      </c>
      <c r="S5777" s="20" t="s">
        <v>7130</v>
      </c>
      <c r="T5777" s="20" t="n">
        <v>16.94044006</v>
      </c>
      <c r="U5777" s="20" t="n">
        <v>11.734867099</v>
      </c>
      <c r="V5777" s="20" t="n">
        <v>22.146013021</v>
      </c>
      <c r="W5777" s="20" t="s">
        <v>11510</v>
      </c>
      <c r="X5777" s="35"/>
      <c r="Y5777" s="35" t="n">
        <v>0</v>
      </c>
      <c r="Z5777" s="35" t="n">
        <v>1</v>
      </c>
      <c r="AE5777" s="94" t="e">
        <f aca="false" t="array" ref="AE5777:AK5777">_xlfn.torow(_xlfn.unique(_xlfn._xlws.filter(cat_table[Subsector],$E5777=cat_table[Sector],"")))</f>
        <v>#NAME?</v>
      </c>
      <c r="AF5777" s="94" t="e">
        <v>#NAME?</v>
      </c>
      <c r="AG5777" s="94" t="e">
        <v>#NAME?</v>
      </c>
      <c r="AH5777" s="94" t="e">
        <v>#NAME?</v>
      </c>
      <c r="AI5777" s="94" t="e">
        <v>#NAME?</v>
      </c>
      <c r="AJ5777" s="94" t="e">
        <v>#NAME?</v>
      </c>
      <c r="AK5777" s="94" t="e">
        <v>#NAME?</v>
      </c>
      <c r="AO5777" s="94" t="e">
        <f aca="false" t="array" ref="AO5777:AT5777">_xlfn.torow(_xlfn.unique(_xlfn._xlws.filter(cat_table[Sub-subsector],($E5777=cat_table[Sector])*($F5777=cat_table[Subsector]),"")))</f>
        <v>#NAME?</v>
      </c>
      <c r="AP5777" s="94" t="e">
        <v>#NAME?</v>
      </c>
      <c r="AQ5777" s="94" t="e">
        <v>#NAME?</v>
      </c>
      <c r="AR5777" s="94" t="e">
        <v>#NAME?</v>
      </c>
      <c r="AS5777" s="94" t="e">
        <v>#NAME?</v>
      </c>
      <c r="AT5777" s="94" t="e">
        <v>#NAME?</v>
      </c>
    </row>
    <row r="5778" customFormat="false" ht="15" hidden="false" customHeight="true" outlineLevel="0" collapsed="false">
      <c r="A5778" s="20" t="s">
        <v>16829</v>
      </c>
      <c r="B5778" s="20" t="str">
        <f aca="false">INDEX(Table2[], MATCH(L5778, Location_ID!$D$2:$D$3098, 0), 1)</f>
        <v>c653c9fd-5771-40bc-88b9-68e04ef52e73</v>
      </c>
      <c r="C5778" s="20" t="s">
        <v>1585</v>
      </c>
      <c r="D5778" s="230" t="s">
        <v>354</v>
      </c>
      <c r="E5778" s="20" t="s">
        <v>7134</v>
      </c>
      <c r="F5778" s="20" t="s">
        <v>7135</v>
      </c>
      <c r="G5778" s="20" t="s">
        <v>7591</v>
      </c>
      <c r="H5778" s="20"/>
      <c r="I5778" s="20" t="s">
        <v>15917</v>
      </c>
      <c r="J5778" s="20" t="s">
        <v>15932</v>
      </c>
      <c r="K5778" s="20" t="s">
        <v>7109</v>
      </c>
      <c r="L5778" s="20" t="s">
        <v>4909</v>
      </c>
      <c r="M5778" s="20" t="s">
        <v>7116</v>
      </c>
      <c r="N5778" s="20" t="s">
        <v>15902</v>
      </c>
      <c r="O5778" s="20" t="s">
        <v>15932</v>
      </c>
      <c r="P5778" s="201" t="n">
        <v>43730</v>
      </c>
      <c r="Q5778" s="201" t="n">
        <v>43763</v>
      </c>
      <c r="R5778" s="20" t="n">
        <v>1</v>
      </c>
      <c r="S5778" s="20" t="s">
        <v>7130</v>
      </c>
      <c r="T5778" s="20" t="n">
        <v>13.05120303</v>
      </c>
      <c r="U5778" s="20" t="n">
        <v>8.758024743</v>
      </c>
      <c r="V5778" s="20" t="n">
        <v>17.344381317</v>
      </c>
      <c r="W5778" s="20" t="s">
        <v>11510</v>
      </c>
      <c r="X5778" s="35"/>
      <c r="Y5778" s="35" t="n">
        <v>0</v>
      </c>
      <c r="Z5778" s="35" t="n">
        <v>1</v>
      </c>
      <c r="AE5778" s="94" t="e">
        <f aca="false" t="array" ref="AE5778:AK5778">_xlfn.torow(_xlfn.unique(_xlfn._xlws.filter(cat_table[Subsector],$E5778=cat_table[Sector],"")))</f>
        <v>#NAME?</v>
      </c>
      <c r="AF5778" s="94" t="e">
        <v>#NAME?</v>
      </c>
      <c r="AG5778" s="94" t="e">
        <v>#NAME?</v>
      </c>
      <c r="AH5778" s="94" t="e">
        <v>#NAME?</v>
      </c>
      <c r="AI5778" s="94" t="e">
        <v>#NAME?</v>
      </c>
      <c r="AJ5778" s="94" t="e">
        <v>#NAME?</v>
      </c>
      <c r="AK5778" s="94" t="e">
        <v>#NAME?</v>
      </c>
      <c r="AO5778" s="94" t="e">
        <f aca="false" t="array" ref="AO5778:AT5778">_xlfn.torow(_xlfn.unique(_xlfn._xlws.filter(cat_table[Sub-subsector],($E5778=cat_table[Sector])*($F5778=cat_table[Subsector]),"")))</f>
        <v>#NAME?</v>
      </c>
      <c r="AP5778" s="94" t="e">
        <v>#NAME?</v>
      </c>
      <c r="AQ5778" s="94" t="e">
        <v>#NAME?</v>
      </c>
      <c r="AR5778" s="94" t="e">
        <v>#NAME?</v>
      </c>
      <c r="AS5778" s="94" t="e">
        <v>#NAME?</v>
      </c>
      <c r="AT5778" s="94" t="e">
        <v>#NAME?</v>
      </c>
    </row>
    <row r="5779" customFormat="false" ht="15" hidden="false" customHeight="true" outlineLevel="0" collapsed="false">
      <c r="A5779" s="20" t="s">
        <v>16830</v>
      </c>
      <c r="B5779" s="20" t="str">
        <f aca="false">INDEX(Table2[], MATCH(L5779, Location_ID!$D$2:$D$3098, 0), 1)</f>
        <v>f3fc3590-55aa-480c-8814-5a12aeb1d672</v>
      </c>
      <c r="C5779" s="20" t="s">
        <v>1585</v>
      </c>
      <c r="D5779" s="230" t="s">
        <v>354</v>
      </c>
      <c r="E5779" s="20" t="s">
        <v>7134</v>
      </c>
      <c r="F5779" s="20" t="s">
        <v>7135</v>
      </c>
      <c r="G5779" s="20" t="s">
        <v>7591</v>
      </c>
      <c r="H5779" s="20"/>
      <c r="I5779" s="20" t="s">
        <v>15917</v>
      </c>
      <c r="J5779" s="20" t="s">
        <v>15932</v>
      </c>
      <c r="K5779" s="20" t="s">
        <v>7109</v>
      </c>
      <c r="L5779" s="20" t="s">
        <v>4911</v>
      </c>
      <c r="M5779" s="20" t="s">
        <v>7116</v>
      </c>
      <c r="N5779" s="20" t="s">
        <v>15902</v>
      </c>
      <c r="O5779" s="20" t="s">
        <v>15932</v>
      </c>
      <c r="P5779" s="201" t="n">
        <v>43730</v>
      </c>
      <c r="Q5779" s="201" t="n">
        <v>43763</v>
      </c>
      <c r="R5779" s="20" t="n">
        <v>1</v>
      </c>
      <c r="S5779" s="20" t="s">
        <v>7130</v>
      </c>
      <c r="T5779" s="20" t="n">
        <v>103.8066683</v>
      </c>
      <c r="U5779" s="20" t="n">
        <v>84.53092828</v>
      </c>
      <c r="V5779" s="20" t="n">
        <v>123.08240832</v>
      </c>
      <c r="W5779" s="20" t="s">
        <v>11510</v>
      </c>
      <c r="X5779" s="35"/>
      <c r="Y5779" s="35" t="n">
        <v>0</v>
      </c>
      <c r="Z5779" s="35" t="n">
        <v>1</v>
      </c>
      <c r="AE5779" s="94" t="e">
        <f aca="false" t="array" ref="AE5779:AK5779">_xlfn.torow(_xlfn.unique(_xlfn._xlws.filter(cat_table[Subsector],$E5779=cat_table[Sector],"")))</f>
        <v>#NAME?</v>
      </c>
      <c r="AF5779" s="94" t="e">
        <v>#NAME?</v>
      </c>
      <c r="AG5779" s="94" t="e">
        <v>#NAME?</v>
      </c>
      <c r="AH5779" s="94" t="e">
        <v>#NAME?</v>
      </c>
      <c r="AI5779" s="94" t="e">
        <v>#NAME?</v>
      </c>
      <c r="AJ5779" s="94" t="e">
        <v>#NAME?</v>
      </c>
      <c r="AK5779" s="94" t="e">
        <v>#NAME?</v>
      </c>
      <c r="AO5779" s="94" t="e">
        <f aca="false" t="array" ref="AO5779:AT5779">_xlfn.torow(_xlfn.unique(_xlfn._xlws.filter(cat_table[Sub-subsector],($E5779=cat_table[Sector])*($F5779=cat_table[Subsector]),"")))</f>
        <v>#NAME?</v>
      </c>
      <c r="AP5779" s="94" t="e">
        <v>#NAME?</v>
      </c>
      <c r="AQ5779" s="94" t="e">
        <v>#NAME?</v>
      </c>
      <c r="AR5779" s="94" t="e">
        <v>#NAME?</v>
      </c>
      <c r="AS5779" s="94" t="e">
        <v>#NAME?</v>
      </c>
      <c r="AT5779" s="94" t="e">
        <v>#NAME?</v>
      </c>
    </row>
    <row r="5780" customFormat="false" ht="15" hidden="false" customHeight="true" outlineLevel="0" collapsed="false">
      <c r="A5780" s="20" t="s">
        <v>16831</v>
      </c>
      <c r="B5780" s="20" t="str">
        <f aca="false">INDEX(Table2[], MATCH(L5780, Location_ID!$D$2:$D$3098, 0), 1)</f>
        <v>228eb2c3-c389-46c0-a22a-e931f5fd78d4</v>
      </c>
      <c r="C5780" s="20" t="s">
        <v>1585</v>
      </c>
      <c r="D5780" s="230" t="s">
        <v>354</v>
      </c>
      <c r="E5780" s="20" t="s">
        <v>7134</v>
      </c>
      <c r="F5780" s="20" t="s">
        <v>7135</v>
      </c>
      <c r="G5780" s="20" t="s">
        <v>7591</v>
      </c>
      <c r="H5780" s="20"/>
      <c r="I5780" s="20" t="s">
        <v>15917</v>
      </c>
      <c r="J5780" s="20" t="s">
        <v>15922</v>
      </c>
      <c r="K5780" s="20" t="s">
        <v>7109</v>
      </c>
      <c r="L5780" s="20" t="s">
        <v>4913</v>
      </c>
      <c r="M5780" s="20" t="s">
        <v>7116</v>
      </c>
      <c r="N5780" s="20" t="s">
        <v>15902</v>
      </c>
      <c r="O5780" s="20" t="s">
        <v>15922</v>
      </c>
      <c r="P5780" s="201" t="n">
        <v>43730</v>
      </c>
      <c r="Q5780" s="201" t="n">
        <v>43763</v>
      </c>
      <c r="R5780" s="20" t="n">
        <v>1</v>
      </c>
      <c r="S5780" s="20" t="s">
        <v>7130</v>
      </c>
      <c r="T5780" s="20" t="n">
        <v>61.01616713</v>
      </c>
      <c r="U5780" s="20" t="n">
        <v>49.55767237</v>
      </c>
      <c r="V5780" s="20" t="n">
        <v>72.47466189</v>
      </c>
      <c r="W5780" s="20" t="s">
        <v>11510</v>
      </c>
      <c r="X5780" s="35"/>
      <c r="Y5780" s="35" t="n">
        <v>0</v>
      </c>
      <c r="Z5780" s="35" t="n">
        <v>1</v>
      </c>
      <c r="AE5780" s="94" t="e">
        <f aca="false" t="array" ref="AE5780:AK5780">_xlfn.torow(_xlfn.unique(_xlfn._xlws.filter(cat_table[Subsector],$E5780=cat_table[Sector],"")))</f>
        <v>#NAME?</v>
      </c>
      <c r="AF5780" s="94" t="e">
        <v>#NAME?</v>
      </c>
      <c r="AG5780" s="94" t="e">
        <v>#NAME?</v>
      </c>
      <c r="AH5780" s="94" t="e">
        <v>#NAME?</v>
      </c>
      <c r="AI5780" s="94" t="e">
        <v>#NAME?</v>
      </c>
      <c r="AJ5780" s="94" t="e">
        <v>#NAME?</v>
      </c>
      <c r="AK5780" s="94" t="e">
        <v>#NAME?</v>
      </c>
      <c r="AO5780" s="94" t="e">
        <f aca="false" t="array" ref="AO5780:AT5780">_xlfn.torow(_xlfn.unique(_xlfn._xlws.filter(cat_table[Sub-subsector],($E5780=cat_table[Sector])*($F5780=cat_table[Subsector]),"")))</f>
        <v>#NAME?</v>
      </c>
      <c r="AP5780" s="94" t="e">
        <v>#NAME?</v>
      </c>
      <c r="AQ5780" s="94" t="e">
        <v>#NAME?</v>
      </c>
      <c r="AR5780" s="94" t="e">
        <v>#NAME?</v>
      </c>
      <c r="AS5780" s="94" t="e">
        <v>#NAME?</v>
      </c>
      <c r="AT5780" s="94" t="e">
        <v>#NAME?</v>
      </c>
    </row>
    <row r="5781" customFormat="false" ht="15" hidden="false" customHeight="true" outlineLevel="0" collapsed="false">
      <c r="A5781" s="20" t="s">
        <v>16832</v>
      </c>
      <c r="B5781" s="20" t="str">
        <f aca="false">INDEX(Table2[], MATCH(L5781, Location_ID!$D$2:$D$3098, 0), 1)</f>
        <v>7872b8de-73b1-4e0e-97ea-286c3b76a98a</v>
      </c>
      <c r="C5781" s="20" t="s">
        <v>1585</v>
      </c>
      <c r="D5781" s="230" t="s">
        <v>354</v>
      </c>
      <c r="E5781" s="20" t="s">
        <v>7134</v>
      </c>
      <c r="F5781" s="20" t="s">
        <v>7135</v>
      </c>
      <c r="G5781" s="20" t="s">
        <v>7591</v>
      </c>
      <c r="H5781" s="20"/>
      <c r="I5781" s="20" t="s">
        <v>15917</v>
      </c>
      <c r="J5781" s="20" t="s">
        <v>15918</v>
      </c>
      <c r="K5781" s="20" t="s">
        <v>7109</v>
      </c>
      <c r="L5781" s="20" t="s">
        <v>4915</v>
      </c>
      <c r="M5781" s="20" t="s">
        <v>7116</v>
      </c>
      <c r="N5781" s="20" t="s">
        <v>15902</v>
      </c>
      <c r="O5781" s="20" t="s">
        <v>15918</v>
      </c>
      <c r="P5781" s="201" t="n">
        <v>43730</v>
      </c>
      <c r="Q5781" s="201" t="n">
        <v>43763</v>
      </c>
      <c r="R5781" s="20" t="n">
        <v>1</v>
      </c>
      <c r="S5781" s="20" t="s">
        <v>7130</v>
      </c>
      <c r="T5781" s="20" t="n">
        <v>103.5817183</v>
      </c>
      <c r="U5781" s="20" t="n">
        <v>62.23471707</v>
      </c>
      <c r="V5781" s="20" t="n">
        <v>144.92871953</v>
      </c>
      <c r="W5781" s="20" t="s">
        <v>11510</v>
      </c>
      <c r="X5781" s="35"/>
      <c r="Y5781" s="35" t="n">
        <v>0</v>
      </c>
      <c r="Z5781" s="35" t="n">
        <v>1</v>
      </c>
      <c r="AE5781" s="94" t="e">
        <f aca="false" t="array" ref="AE5781:AK5781">_xlfn.torow(_xlfn.unique(_xlfn._xlws.filter(cat_table[Subsector],$E5781=cat_table[Sector],"")))</f>
        <v>#NAME?</v>
      </c>
      <c r="AF5781" s="94" t="e">
        <v>#NAME?</v>
      </c>
      <c r="AG5781" s="94" t="e">
        <v>#NAME?</v>
      </c>
      <c r="AH5781" s="94" t="e">
        <v>#NAME?</v>
      </c>
      <c r="AI5781" s="94" t="e">
        <v>#NAME?</v>
      </c>
      <c r="AJ5781" s="94" t="e">
        <v>#NAME?</v>
      </c>
      <c r="AK5781" s="94" t="e">
        <v>#NAME?</v>
      </c>
      <c r="AO5781" s="94" t="e">
        <f aca="false" t="array" ref="AO5781:AT5781">_xlfn.torow(_xlfn.unique(_xlfn._xlws.filter(cat_table[Sub-subsector],($E5781=cat_table[Sector])*($F5781=cat_table[Subsector]),"")))</f>
        <v>#NAME?</v>
      </c>
      <c r="AP5781" s="94" t="e">
        <v>#NAME?</v>
      </c>
      <c r="AQ5781" s="94" t="e">
        <v>#NAME?</v>
      </c>
      <c r="AR5781" s="94" t="e">
        <v>#NAME?</v>
      </c>
      <c r="AS5781" s="94" t="e">
        <v>#NAME?</v>
      </c>
      <c r="AT5781" s="94" t="e">
        <v>#NAME?</v>
      </c>
    </row>
    <row r="5782" customFormat="false" ht="15" hidden="false" customHeight="true" outlineLevel="0" collapsed="false">
      <c r="A5782" s="20" t="s">
        <v>16833</v>
      </c>
      <c r="B5782" s="20" t="str">
        <f aca="false">INDEX(Table2[], MATCH(L5782, Location_ID!$D$2:$D$3098, 0), 1)</f>
        <v>f8a5cf0b-fae7-48d9-aae6-eb47a429f58a</v>
      </c>
      <c r="C5782" s="20" t="s">
        <v>1585</v>
      </c>
      <c r="D5782" s="230" t="s">
        <v>354</v>
      </c>
      <c r="E5782" s="20" t="s">
        <v>7134</v>
      </c>
      <c r="F5782" s="20" t="s">
        <v>7135</v>
      </c>
      <c r="G5782" s="20" t="s">
        <v>7591</v>
      </c>
      <c r="H5782" s="20"/>
      <c r="I5782" s="20" t="s">
        <v>15917</v>
      </c>
      <c r="J5782" s="20" t="s">
        <v>15927</v>
      </c>
      <c r="K5782" s="20" t="s">
        <v>7109</v>
      </c>
      <c r="L5782" s="20" t="s">
        <v>4917</v>
      </c>
      <c r="M5782" s="20" t="s">
        <v>7116</v>
      </c>
      <c r="N5782" s="20" t="s">
        <v>15902</v>
      </c>
      <c r="O5782" s="20" t="s">
        <v>15927</v>
      </c>
      <c r="P5782" s="201" t="n">
        <v>43730</v>
      </c>
      <c r="Q5782" s="201" t="n">
        <v>43763</v>
      </c>
      <c r="R5782" s="20" t="n">
        <v>1</v>
      </c>
      <c r="S5782" s="20" t="s">
        <v>7130</v>
      </c>
      <c r="T5782" s="20" t="n">
        <v>38.45631971</v>
      </c>
      <c r="U5782" s="20" t="n">
        <v>22.38546046</v>
      </c>
      <c r="V5782" s="20" t="n">
        <v>54.52717896</v>
      </c>
      <c r="W5782" s="20" t="s">
        <v>11510</v>
      </c>
      <c r="X5782" s="35"/>
      <c r="Y5782" s="35" t="n">
        <v>0</v>
      </c>
      <c r="Z5782" s="35" t="n">
        <v>1</v>
      </c>
      <c r="AE5782" s="94" t="e">
        <f aca="false" t="array" ref="AE5782:AK5782">_xlfn.torow(_xlfn.unique(_xlfn._xlws.filter(cat_table[Subsector],$E5782=cat_table[Sector],"")))</f>
        <v>#NAME?</v>
      </c>
      <c r="AF5782" s="94" t="e">
        <v>#NAME?</v>
      </c>
      <c r="AG5782" s="94" t="e">
        <v>#NAME?</v>
      </c>
      <c r="AH5782" s="94" t="e">
        <v>#NAME?</v>
      </c>
      <c r="AI5782" s="94" t="e">
        <v>#NAME?</v>
      </c>
      <c r="AJ5782" s="94" t="e">
        <v>#NAME?</v>
      </c>
      <c r="AK5782" s="94" t="e">
        <v>#NAME?</v>
      </c>
      <c r="AO5782" s="94" t="e">
        <f aca="false" t="array" ref="AO5782:AT5782">_xlfn.torow(_xlfn.unique(_xlfn._xlws.filter(cat_table[Sub-subsector],($E5782=cat_table[Sector])*($F5782=cat_table[Subsector]),"")))</f>
        <v>#NAME?</v>
      </c>
      <c r="AP5782" s="94" t="e">
        <v>#NAME?</v>
      </c>
      <c r="AQ5782" s="94" t="e">
        <v>#NAME?</v>
      </c>
      <c r="AR5782" s="94" t="e">
        <v>#NAME?</v>
      </c>
      <c r="AS5782" s="94" t="e">
        <v>#NAME?</v>
      </c>
      <c r="AT5782" s="94" t="e">
        <v>#NAME?</v>
      </c>
    </row>
    <row r="5783" customFormat="false" ht="15" hidden="false" customHeight="true" outlineLevel="0" collapsed="false">
      <c r="A5783" s="20" t="s">
        <v>16834</v>
      </c>
      <c r="B5783" s="20" t="str">
        <f aca="false">INDEX(Table2[], MATCH(L5783, Location_ID!$D$2:$D$3098, 0), 1)</f>
        <v>bfea37a6-cd2f-405f-aa01-146db98611c7</v>
      </c>
      <c r="C5783" s="20" t="s">
        <v>1585</v>
      </c>
      <c r="D5783" s="230" t="s">
        <v>354</v>
      </c>
      <c r="E5783" s="20" t="s">
        <v>7134</v>
      </c>
      <c r="F5783" s="20" t="s">
        <v>7135</v>
      </c>
      <c r="G5783" s="20" t="s">
        <v>7591</v>
      </c>
      <c r="H5783" s="20"/>
      <c r="I5783" s="20" t="s">
        <v>15917</v>
      </c>
      <c r="J5783" s="20" t="s">
        <v>15927</v>
      </c>
      <c r="K5783" s="20" t="s">
        <v>7109</v>
      </c>
      <c r="L5783" s="20" t="s">
        <v>4919</v>
      </c>
      <c r="M5783" s="20" t="s">
        <v>7116</v>
      </c>
      <c r="N5783" s="20" t="s">
        <v>15902</v>
      </c>
      <c r="O5783" s="20" t="s">
        <v>15927</v>
      </c>
      <c r="P5783" s="201" t="n">
        <v>43730</v>
      </c>
      <c r="Q5783" s="201" t="n">
        <v>43763</v>
      </c>
      <c r="R5783" s="20" t="n">
        <v>1</v>
      </c>
      <c r="S5783" s="20" t="s">
        <v>7130</v>
      </c>
      <c r="T5783" s="20" t="n">
        <v>14.20700615</v>
      </c>
      <c r="U5783" s="20" t="n">
        <v>11.870999451</v>
      </c>
      <c r="V5783" s="20" t="n">
        <v>16.543012849</v>
      </c>
      <c r="W5783" s="20" t="s">
        <v>11510</v>
      </c>
      <c r="X5783" s="35"/>
      <c r="Y5783" s="35" t="n">
        <v>0</v>
      </c>
      <c r="Z5783" s="35" t="n">
        <v>1</v>
      </c>
      <c r="AE5783" s="94" t="e">
        <f aca="false" t="array" ref="AE5783:AK5783">_xlfn.torow(_xlfn.unique(_xlfn._xlws.filter(cat_table[Subsector],$E5783=cat_table[Sector],"")))</f>
        <v>#NAME?</v>
      </c>
      <c r="AF5783" s="94" t="e">
        <v>#NAME?</v>
      </c>
      <c r="AG5783" s="94" t="e">
        <v>#NAME?</v>
      </c>
      <c r="AH5783" s="94" t="e">
        <v>#NAME?</v>
      </c>
      <c r="AI5783" s="94" t="e">
        <v>#NAME?</v>
      </c>
      <c r="AJ5783" s="94" t="e">
        <v>#NAME?</v>
      </c>
      <c r="AK5783" s="94" t="e">
        <v>#NAME?</v>
      </c>
      <c r="AO5783" s="94" t="e">
        <f aca="false" t="array" ref="AO5783:AT5783">_xlfn.torow(_xlfn.unique(_xlfn._xlws.filter(cat_table[Sub-subsector],($E5783=cat_table[Sector])*($F5783=cat_table[Subsector]),"")))</f>
        <v>#NAME?</v>
      </c>
      <c r="AP5783" s="94" t="e">
        <v>#NAME?</v>
      </c>
      <c r="AQ5783" s="94" t="e">
        <v>#NAME?</v>
      </c>
      <c r="AR5783" s="94" t="e">
        <v>#NAME?</v>
      </c>
      <c r="AS5783" s="94" t="e">
        <v>#NAME?</v>
      </c>
      <c r="AT5783" s="94" t="e">
        <v>#NAME?</v>
      </c>
    </row>
    <row r="5784" customFormat="false" ht="15" hidden="false" customHeight="true" outlineLevel="0" collapsed="false">
      <c r="A5784" s="20" t="s">
        <v>16835</v>
      </c>
      <c r="B5784" s="20" t="str">
        <f aca="false">INDEX(Table2[], MATCH(L5784, Location_ID!$D$2:$D$3098, 0), 1)</f>
        <v>04f5e48c-b0bb-4fed-8b7c-e31bc10fc34a</v>
      </c>
      <c r="C5784" s="20" t="s">
        <v>1585</v>
      </c>
      <c r="D5784" s="230" t="s">
        <v>354</v>
      </c>
      <c r="E5784" s="20" t="s">
        <v>7134</v>
      </c>
      <c r="F5784" s="20" t="s">
        <v>7135</v>
      </c>
      <c r="G5784" s="20" t="s">
        <v>7591</v>
      </c>
      <c r="H5784" s="20"/>
      <c r="I5784" s="20" t="s">
        <v>15917</v>
      </c>
      <c r="J5784" s="20" t="s">
        <v>15918</v>
      </c>
      <c r="K5784" s="20" t="s">
        <v>7109</v>
      </c>
      <c r="L5784" s="20" t="s">
        <v>4921</v>
      </c>
      <c r="M5784" s="20" t="s">
        <v>7116</v>
      </c>
      <c r="N5784" s="20" t="s">
        <v>15902</v>
      </c>
      <c r="O5784" s="20" t="s">
        <v>15918</v>
      </c>
      <c r="P5784" s="201" t="n">
        <v>43730</v>
      </c>
      <c r="Q5784" s="201" t="n">
        <v>43763</v>
      </c>
      <c r="R5784" s="20" t="n">
        <v>1</v>
      </c>
      <c r="S5784" s="20" t="s">
        <v>7130</v>
      </c>
      <c r="T5784" s="20" t="n">
        <v>34.56622708</v>
      </c>
      <c r="U5784" s="20" t="n">
        <v>29.279631236</v>
      </c>
      <c r="V5784" s="20" t="n">
        <v>39.852822924</v>
      </c>
      <c r="W5784" s="20" t="s">
        <v>11510</v>
      </c>
      <c r="X5784" s="35"/>
      <c r="Y5784" s="35" t="n">
        <v>0</v>
      </c>
      <c r="Z5784" s="35" t="n">
        <v>1</v>
      </c>
      <c r="AE5784" s="94" t="e">
        <f aca="false" t="array" ref="AE5784:AK5784">_xlfn.torow(_xlfn.unique(_xlfn._xlws.filter(cat_table[Subsector],$E5784=cat_table[Sector],"")))</f>
        <v>#NAME?</v>
      </c>
      <c r="AF5784" s="94" t="e">
        <v>#NAME?</v>
      </c>
      <c r="AG5784" s="94" t="e">
        <v>#NAME?</v>
      </c>
      <c r="AH5784" s="94" t="e">
        <v>#NAME?</v>
      </c>
      <c r="AI5784" s="94" t="e">
        <v>#NAME?</v>
      </c>
      <c r="AJ5784" s="94" t="e">
        <v>#NAME?</v>
      </c>
      <c r="AK5784" s="94" t="e">
        <v>#NAME?</v>
      </c>
      <c r="AO5784" s="94" t="e">
        <f aca="false" t="array" ref="AO5784:AT5784">_xlfn.torow(_xlfn.unique(_xlfn._xlws.filter(cat_table[Sub-subsector],($E5784=cat_table[Sector])*($F5784=cat_table[Subsector]),"")))</f>
        <v>#NAME?</v>
      </c>
      <c r="AP5784" s="94" t="e">
        <v>#NAME?</v>
      </c>
      <c r="AQ5784" s="94" t="e">
        <v>#NAME?</v>
      </c>
      <c r="AR5784" s="94" t="e">
        <v>#NAME?</v>
      </c>
      <c r="AS5784" s="94" t="e">
        <v>#NAME?</v>
      </c>
      <c r="AT5784" s="94" t="e">
        <v>#NAME?</v>
      </c>
    </row>
    <row r="5785" customFormat="false" ht="15" hidden="false" customHeight="true" outlineLevel="0" collapsed="false">
      <c r="A5785" s="20" t="s">
        <v>16836</v>
      </c>
      <c r="B5785" s="20" t="str">
        <f aca="false">INDEX(Table2[], MATCH(L5785, Location_ID!$D$2:$D$3098, 0), 1)</f>
        <v>75e44c91-c366-4d33-8a20-3db3ea7a5395</v>
      </c>
      <c r="C5785" s="20" t="s">
        <v>1585</v>
      </c>
      <c r="D5785" s="230" t="s">
        <v>354</v>
      </c>
      <c r="E5785" s="20" t="s">
        <v>7134</v>
      </c>
      <c r="F5785" s="20" t="s">
        <v>7135</v>
      </c>
      <c r="G5785" s="20" t="s">
        <v>7591</v>
      </c>
      <c r="H5785" s="20"/>
      <c r="I5785" s="20" t="s">
        <v>15917</v>
      </c>
      <c r="J5785" s="20" t="s">
        <v>15932</v>
      </c>
      <c r="K5785" s="20" t="s">
        <v>7109</v>
      </c>
      <c r="L5785" s="20" t="s">
        <v>4923</v>
      </c>
      <c r="M5785" s="20" t="s">
        <v>7116</v>
      </c>
      <c r="N5785" s="20" t="s">
        <v>15902</v>
      </c>
      <c r="O5785" s="20" t="s">
        <v>15932</v>
      </c>
      <c r="P5785" s="201" t="n">
        <v>43730</v>
      </c>
      <c r="Q5785" s="201" t="n">
        <v>43763</v>
      </c>
      <c r="R5785" s="20" t="n">
        <v>1</v>
      </c>
      <c r="S5785" s="20" t="s">
        <v>7130</v>
      </c>
      <c r="T5785" s="20" t="n">
        <v>13.32077063</v>
      </c>
      <c r="U5785" s="20" t="n">
        <v>8.474683183</v>
      </c>
      <c r="V5785" s="20" t="n">
        <v>18.166858077</v>
      </c>
      <c r="W5785" s="20" t="s">
        <v>11510</v>
      </c>
      <c r="X5785" s="35"/>
      <c r="Y5785" s="35" t="n">
        <v>0</v>
      </c>
      <c r="Z5785" s="35" t="n">
        <v>1</v>
      </c>
      <c r="AE5785" s="94" t="e">
        <f aca="false" t="array" ref="AE5785:AK5785">_xlfn.torow(_xlfn.unique(_xlfn._xlws.filter(cat_table[Subsector],$E5785=cat_table[Sector],"")))</f>
        <v>#NAME?</v>
      </c>
      <c r="AF5785" s="94" t="e">
        <v>#NAME?</v>
      </c>
      <c r="AG5785" s="94" t="e">
        <v>#NAME?</v>
      </c>
      <c r="AH5785" s="94" t="e">
        <v>#NAME?</v>
      </c>
      <c r="AI5785" s="94" t="e">
        <v>#NAME?</v>
      </c>
      <c r="AJ5785" s="94" t="e">
        <v>#NAME?</v>
      </c>
      <c r="AK5785" s="94" t="e">
        <v>#NAME?</v>
      </c>
      <c r="AO5785" s="94" t="e">
        <f aca="false" t="array" ref="AO5785:AT5785">_xlfn.torow(_xlfn.unique(_xlfn._xlws.filter(cat_table[Sub-subsector],($E5785=cat_table[Sector])*($F5785=cat_table[Subsector]),"")))</f>
        <v>#NAME?</v>
      </c>
      <c r="AP5785" s="94" t="e">
        <v>#NAME?</v>
      </c>
      <c r="AQ5785" s="94" t="e">
        <v>#NAME?</v>
      </c>
      <c r="AR5785" s="94" t="e">
        <v>#NAME?</v>
      </c>
      <c r="AS5785" s="94" t="e">
        <v>#NAME?</v>
      </c>
      <c r="AT5785" s="94" t="e">
        <v>#NAME?</v>
      </c>
    </row>
    <row r="5786" customFormat="false" ht="15" hidden="false" customHeight="true" outlineLevel="0" collapsed="false">
      <c r="A5786" s="20" t="s">
        <v>16837</v>
      </c>
      <c r="B5786" s="20" t="str">
        <f aca="false">INDEX(Table2[], MATCH(L5786, Location_ID!$D$2:$D$3098, 0), 1)</f>
        <v>d3b629d0-a822-4d97-9a94-4a8e462329d5</v>
      </c>
      <c r="C5786" s="20" t="s">
        <v>1585</v>
      </c>
      <c r="D5786" s="230" t="s">
        <v>354</v>
      </c>
      <c r="E5786" s="20" t="s">
        <v>7134</v>
      </c>
      <c r="F5786" s="20" t="s">
        <v>7135</v>
      </c>
      <c r="G5786" s="20" t="s">
        <v>7591</v>
      </c>
      <c r="H5786" s="20"/>
      <c r="I5786" s="20" t="s">
        <v>15917</v>
      </c>
      <c r="J5786" s="20" t="s">
        <v>15932</v>
      </c>
      <c r="K5786" s="20" t="s">
        <v>7109</v>
      </c>
      <c r="L5786" s="20" t="s">
        <v>4925</v>
      </c>
      <c r="M5786" s="20" t="s">
        <v>7116</v>
      </c>
      <c r="N5786" s="20" t="s">
        <v>15902</v>
      </c>
      <c r="O5786" s="20" t="s">
        <v>15932</v>
      </c>
      <c r="P5786" s="201" t="n">
        <v>43730</v>
      </c>
      <c r="Q5786" s="201" t="n">
        <v>43763</v>
      </c>
      <c r="R5786" s="20" t="n">
        <v>1</v>
      </c>
      <c r="S5786" s="20" t="s">
        <v>7130</v>
      </c>
      <c r="T5786" s="20" t="n">
        <v>42.11246188</v>
      </c>
      <c r="U5786" s="20" t="n">
        <v>32.313242261</v>
      </c>
      <c r="V5786" s="20" t="n">
        <v>51.911681499</v>
      </c>
      <c r="W5786" s="20" t="s">
        <v>11510</v>
      </c>
      <c r="X5786" s="35"/>
      <c r="Y5786" s="35" t="n">
        <v>0</v>
      </c>
      <c r="Z5786" s="35" t="n">
        <v>1</v>
      </c>
      <c r="AE5786" s="94" t="e">
        <f aca="false" t="array" ref="AE5786:AK5786">_xlfn.torow(_xlfn.unique(_xlfn._xlws.filter(cat_table[Subsector],$E5786=cat_table[Sector],"")))</f>
        <v>#NAME?</v>
      </c>
      <c r="AF5786" s="94" t="e">
        <v>#NAME?</v>
      </c>
      <c r="AG5786" s="94" t="e">
        <v>#NAME?</v>
      </c>
      <c r="AH5786" s="94" t="e">
        <v>#NAME?</v>
      </c>
      <c r="AI5786" s="94" t="e">
        <v>#NAME?</v>
      </c>
      <c r="AJ5786" s="94" t="e">
        <v>#NAME?</v>
      </c>
      <c r="AK5786" s="94" t="e">
        <v>#NAME?</v>
      </c>
      <c r="AO5786" s="94" t="e">
        <f aca="false" t="array" ref="AO5786:AT5786">_xlfn.torow(_xlfn.unique(_xlfn._xlws.filter(cat_table[Sub-subsector],($E5786=cat_table[Sector])*($F5786=cat_table[Subsector]),"")))</f>
        <v>#NAME?</v>
      </c>
      <c r="AP5786" s="94" t="e">
        <v>#NAME?</v>
      </c>
      <c r="AQ5786" s="94" t="e">
        <v>#NAME?</v>
      </c>
      <c r="AR5786" s="94" t="e">
        <v>#NAME?</v>
      </c>
      <c r="AS5786" s="94" t="e">
        <v>#NAME?</v>
      </c>
      <c r="AT5786" s="94" t="e">
        <v>#NAME?</v>
      </c>
    </row>
    <row r="5787" customFormat="false" ht="15" hidden="false" customHeight="true" outlineLevel="0" collapsed="false">
      <c r="A5787" s="20" t="s">
        <v>16838</v>
      </c>
      <c r="B5787" s="20" t="str">
        <f aca="false">INDEX(Table2[], MATCH(L5787, Location_ID!$D$2:$D$3098, 0), 1)</f>
        <v>171a0e6b-a7a3-43c0-978a-76e4287c6b80</v>
      </c>
      <c r="C5787" s="20" t="s">
        <v>1585</v>
      </c>
      <c r="D5787" s="230" t="s">
        <v>354</v>
      </c>
      <c r="E5787" s="20" t="s">
        <v>7134</v>
      </c>
      <c r="F5787" s="20" t="s">
        <v>7135</v>
      </c>
      <c r="G5787" s="20" t="s">
        <v>7591</v>
      </c>
      <c r="H5787" s="20"/>
      <c r="I5787" s="20" t="s">
        <v>15917</v>
      </c>
      <c r="J5787" s="20" t="s">
        <v>15932</v>
      </c>
      <c r="K5787" s="20" t="s">
        <v>7109</v>
      </c>
      <c r="L5787" s="20" t="s">
        <v>4927</v>
      </c>
      <c r="M5787" s="20" t="s">
        <v>7116</v>
      </c>
      <c r="N5787" s="20" t="s">
        <v>15902</v>
      </c>
      <c r="O5787" s="20" t="s">
        <v>15932</v>
      </c>
      <c r="P5787" s="201" t="n">
        <v>43730</v>
      </c>
      <c r="Q5787" s="201" t="n">
        <v>43763</v>
      </c>
      <c r="R5787" s="20" t="n">
        <v>1</v>
      </c>
      <c r="S5787" s="20" t="s">
        <v>7130</v>
      </c>
      <c r="T5787" s="20" t="n">
        <v>49.83497085</v>
      </c>
      <c r="U5787" s="20" t="n">
        <v>38.69673375</v>
      </c>
      <c r="V5787" s="20" t="n">
        <v>60.97320795</v>
      </c>
      <c r="W5787" s="20" t="s">
        <v>11510</v>
      </c>
      <c r="X5787" s="35"/>
      <c r="Y5787" s="35" t="n">
        <v>0</v>
      </c>
      <c r="Z5787" s="35" t="n">
        <v>1</v>
      </c>
      <c r="AE5787" s="94" t="e">
        <f aca="false" t="array" ref="AE5787:AK5787">_xlfn.torow(_xlfn.unique(_xlfn._xlws.filter(cat_table[Subsector],$E5787=cat_table[Sector],"")))</f>
        <v>#NAME?</v>
      </c>
      <c r="AF5787" s="94" t="e">
        <v>#NAME?</v>
      </c>
      <c r="AG5787" s="94" t="e">
        <v>#NAME?</v>
      </c>
      <c r="AH5787" s="94" t="e">
        <v>#NAME?</v>
      </c>
      <c r="AI5787" s="94" t="e">
        <v>#NAME?</v>
      </c>
      <c r="AJ5787" s="94" t="e">
        <v>#NAME?</v>
      </c>
      <c r="AK5787" s="94" t="e">
        <v>#NAME?</v>
      </c>
      <c r="AO5787" s="94" t="e">
        <f aca="false" t="array" ref="AO5787:AT5787">_xlfn.torow(_xlfn.unique(_xlfn._xlws.filter(cat_table[Sub-subsector],($E5787=cat_table[Sector])*($F5787=cat_table[Subsector]),"")))</f>
        <v>#NAME?</v>
      </c>
      <c r="AP5787" s="94" t="e">
        <v>#NAME?</v>
      </c>
      <c r="AQ5787" s="94" t="e">
        <v>#NAME?</v>
      </c>
      <c r="AR5787" s="94" t="e">
        <v>#NAME?</v>
      </c>
      <c r="AS5787" s="94" t="e">
        <v>#NAME?</v>
      </c>
      <c r="AT5787" s="94" t="e">
        <v>#NAME?</v>
      </c>
    </row>
    <row r="5788" customFormat="false" ht="15" hidden="false" customHeight="true" outlineLevel="0" collapsed="false">
      <c r="A5788" s="20" t="s">
        <v>16839</v>
      </c>
      <c r="B5788" s="20" t="str">
        <f aca="false">INDEX(Table2[], MATCH(L5788, Location_ID!$D$2:$D$3098, 0), 1)</f>
        <v>e7d863fa-4b4e-4904-810f-11f803cbc23a</v>
      </c>
      <c r="C5788" s="20" t="s">
        <v>1585</v>
      </c>
      <c r="D5788" s="230" t="s">
        <v>354</v>
      </c>
      <c r="E5788" s="20" t="s">
        <v>7134</v>
      </c>
      <c r="F5788" s="20" t="s">
        <v>7135</v>
      </c>
      <c r="G5788" s="20" t="s">
        <v>7591</v>
      </c>
      <c r="H5788" s="20"/>
      <c r="I5788" s="20" t="s">
        <v>15917</v>
      </c>
      <c r="J5788" s="20" t="s">
        <v>15932</v>
      </c>
      <c r="K5788" s="20" t="s">
        <v>7109</v>
      </c>
      <c r="L5788" s="20" t="s">
        <v>4929</v>
      </c>
      <c r="M5788" s="20" t="s">
        <v>7116</v>
      </c>
      <c r="N5788" s="20" t="s">
        <v>15902</v>
      </c>
      <c r="O5788" s="20" t="s">
        <v>15932</v>
      </c>
      <c r="P5788" s="201" t="n">
        <v>43730</v>
      </c>
      <c r="Q5788" s="201" t="n">
        <v>43763</v>
      </c>
      <c r="R5788" s="20" t="n">
        <v>1</v>
      </c>
      <c r="S5788" s="20" t="s">
        <v>7130</v>
      </c>
      <c r="T5788" s="20" t="n">
        <v>62.00786957</v>
      </c>
      <c r="U5788" s="20" t="n">
        <v>48.34912641</v>
      </c>
      <c r="V5788" s="20" t="n">
        <v>75.66661273</v>
      </c>
      <c r="W5788" s="20" t="s">
        <v>11510</v>
      </c>
      <c r="X5788" s="35"/>
      <c r="Y5788" s="35" t="n">
        <v>0</v>
      </c>
      <c r="Z5788" s="35" t="n">
        <v>1</v>
      </c>
      <c r="AE5788" s="94" t="e">
        <f aca="false" t="array" ref="AE5788:AK5788">_xlfn.torow(_xlfn.unique(_xlfn._xlws.filter(cat_table[Subsector],$E5788=cat_table[Sector],"")))</f>
        <v>#NAME?</v>
      </c>
      <c r="AF5788" s="94" t="e">
        <v>#NAME?</v>
      </c>
      <c r="AG5788" s="94" t="e">
        <v>#NAME?</v>
      </c>
      <c r="AH5788" s="94" t="e">
        <v>#NAME?</v>
      </c>
      <c r="AI5788" s="94" t="e">
        <v>#NAME?</v>
      </c>
      <c r="AJ5788" s="94" t="e">
        <v>#NAME?</v>
      </c>
      <c r="AK5788" s="94" t="e">
        <v>#NAME?</v>
      </c>
      <c r="AO5788" s="94" t="e">
        <f aca="false" t="array" ref="AO5788:AT5788">_xlfn.torow(_xlfn.unique(_xlfn._xlws.filter(cat_table[Sub-subsector],($E5788=cat_table[Sector])*($F5788=cat_table[Subsector]),"")))</f>
        <v>#NAME?</v>
      </c>
      <c r="AP5788" s="94" t="e">
        <v>#NAME?</v>
      </c>
      <c r="AQ5788" s="94" t="e">
        <v>#NAME?</v>
      </c>
      <c r="AR5788" s="94" t="e">
        <v>#NAME?</v>
      </c>
      <c r="AS5788" s="94" t="e">
        <v>#NAME?</v>
      </c>
      <c r="AT5788" s="94" t="e">
        <v>#NAME?</v>
      </c>
    </row>
    <row r="5789" customFormat="false" ht="15" hidden="false" customHeight="true" outlineLevel="0" collapsed="false">
      <c r="A5789" s="20" t="s">
        <v>16840</v>
      </c>
      <c r="B5789" s="20" t="str">
        <f aca="false">INDEX(Table2[], MATCH(L5789, Location_ID!$D$2:$D$3098, 0), 1)</f>
        <v>0f4dae0f-39db-47db-aaf1-e675bdfcd653</v>
      </c>
      <c r="C5789" s="20" t="s">
        <v>1585</v>
      </c>
      <c r="D5789" s="230" t="s">
        <v>354</v>
      </c>
      <c r="E5789" s="20" t="s">
        <v>7134</v>
      </c>
      <c r="F5789" s="20" t="s">
        <v>7135</v>
      </c>
      <c r="G5789" s="20" t="s">
        <v>7591</v>
      </c>
      <c r="H5789" s="20"/>
      <c r="I5789" s="20" t="s">
        <v>15917</v>
      </c>
      <c r="J5789" s="20" t="s">
        <v>15918</v>
      </c>
      <c r="K5789" s="20" t="s">
        <v>7109</v>
      </c>
      <c r="L5789" s="20" t="s">
        <v>4931</v>
      </c>
      <c r="M5789" s="20" t="s">
        <v>7116</v>
      </c>
      <c r="N5789" s="20" t="s">
        <v>15902</v>
      </c>
      <c r="O5789" s="20" t="s">
        <v>15918</v>
      </c>
      <c r="P5789" s="201" t="n">
        <v>43730</v>
      </c>
      <c r="Q5789" s="201" t="n">
        <v>43763</v>
      </c>
      <c r="R5789" s="20" t="n">
        <v>1</v>
      </c>
      <c r="S5789" s="20" t="s">
        <v>7130</v>
      </c>
      <c r="T5789" s="20" t="n">
        <v>72.28971212</v>
      </c>
      <c r="U5789" s="20" t="n">
        <v>55.71113751</v>
      </c>
      <c r="V5789" s="20" t="n">
        <v>88.86828673</v>
      </c>
      <c r="W5789" s="20" t="s">
        <v>11510</v>
      </c>
      <c r="X5789" s="35"/>
      <c r="Y5789" s="35" t="n">
        <v>0</v>
      </c>
      <c r="Z5789" s="35" t="n">
        <v>1</v>
      </c>
      <c r="AE5789" s="94" t="e">
        <f aca="false" t="array" ref="AE5789:AK5789">_xlfn.torow(_xlfn.unique(_xlfn._xlws.filter(cat_table[Subsector],$E5789=cat_table[Sector],"")))</f>
        <v>#NAME?</v>
      </c>
      <c r="AF5789" s="94" t="e">
        <v>#NAME?</v>
      </c>
      <c r="AG5789" s="94" t="e">
        <v>#NAME?</v>
      </c>
      <c r="AH5789" s="94" t="e">
        <v>#NAME?</v>
      </c>
      <c r="AI5789" s="94" t="e">
        <v>#NAME?</v>
      </c>
      <c r="AJ5789" s="94" t="e">
        <v>#NAME?</v>
      </c>
      <c r="AK5789" s="94" t="e">
        <v>#NAME?</v>
      </c>
      <c r="AO5789" s="94" t="e">
        <f aca="false" t="array" ref="AO5789:AT5789">_xlfn.torow(_xlfn.unique(_xlfn._xlws.filter(cat_table[Sub-subsector],($E5789=cat_table[Sector])*($F5789=cat_table[Subsector]),"")))</f>
        <v>#NAME?</v>
      </c>
      <c r="AP5789" s="94" t="e">
        <v>#NAME?</v>
      </c>
      <c r="AQ5789" s="94" t="e">
        <v>#NAME?</v>
      </c>
      <c r="AR5789" s="94" t="e">
        <v>#NAME?</v>
      </c>
      <c r="AS5789" s="94" t="e">
        <v>#NAME?</v>
      </c>
      <c r="AT5789" s="94" t="e">
        <v>#NAME?</v>
      </c>
    </row>
    <row r="5790" customFormat="false" ht="15" hidden="false" customHeight="true" outlineLevel="0" collapsed="false">
      <c r="A5790" s="20" t="s">
        <v>16841</v>
      </c>
      <c r="B5790" s="20" t="str">
        <f aca="false">INDEX(Table2[], MATCH(L5790, Location_ID!$D$2:$D$3098, 0), 1)</f>
        <v>cedaf485-8017-4d2f-9dfb-26009096e974</v>
      </c>
      <c r="C5790" s="20" t="s">
        <v>1585</v>
      </c>
      <c r="D5790" s="230" t="s">
        <v>354</v>
      </c>
      <c r="E5790" s="20" t="s">
        <v>7134</v>
      </c>
      <c r="F5790" s="20" t="s">
        <v>7135</v>
      </c>
      <c r="G5790" s="20" t="s">
        <v>7591</v>
      </c>
      <c r="H5790" s="20"/>
      <c r="I5790" s="20" t="s">
        <v>15917</v>
      </c>
      <c r="J5790" s="20" t="s">
        <v>15932</v>
      </c>
      <c r="K5790" s="20" t="s">
        <v>7109</v>
      </c>
      <c r="L5790" s="20" t="s">
        <v>4933</v>
      </c>
      <c r="M5790" s="20" t="s">
        <v>7116</v>
      </c>
      <c r="N5790" s="20" t="s">
        <v>15902</v>
      </c>
      <c r="O5790" s="20" t="s">
        <v>15932</v>
      </c>
      <c r="P5790" s="201" t="n">
        <v>43730</v>
      </c>
      <c r="Q5790" s="201" t="n">
        <v>43763</v>
      </c>
      <c r="R5790" s="20" t="n">
        <v>1</v>
      </c>
      <c r="S5790" s="20" t="s">
        <v>7130</v>
      </c>
      <c r="T5790" s="20" t="n">
        <v>30.25589786</v>
      </c>
      <c r="U5790" s="20" t="n">
        <v>22.950521211</v>
      </c>
      <c r="V5790" s="20" t="n">
        <v>37.561274509</v>
      </c>
      <c r="W5790" s="20" t="s">
        <v>11510</v>
      </c>
      <c r="X5790" s="35"/>
      <c r="Y5790" s="35" t="n">
        <v>0</v>
      </c>
      <c r="Z5790" s="35" t="n">
        <v>1</v>
      </c>
      <c r="AE5790" s="94" t="e">
        <f aca="false" t="array" ref="AE5790:AK5790">_xlfn.torow(_xlfn.unique(_xlfn._xlws.filter(cat_table[Subsector],$E5790=cat_table[Sector],"")))</f>
        <v>#NAME?</v>
      </c>
      <c r="AF5790" s="94" t="e">
        <v>#NAME?</v>
      </c>
      <c r="AG5790" s="94" t="e">
        <v>#NAME?</v>
      </c>
      <c r="AH5790" s="94" t="e">
        <v>#NAME?</v>
      </c>
      <c r="AI5790" s="94" t="e">
        <v>#NAME?</v>
      </c>
      <c r="AJ5790" s="94" t="e">
        <v>#NAME?</v>
      </c>
      <c r="AK5790" s="94" t="e">
        <v>#NAME?</v>
      </c>
      <c r="AO5790" s="94" t="e">
        <f aca="false" t="array" ref="AO5790:AT5790">_xlfn.torow(_xlfn.unique(_xlfn._xlws.filter(cat_table[Sub-subsector],($E5790=cat_table[Sector])*($F5790=cat_table[Subsector]),"")))</f>
        <v>#NAME?</v>
      </c>
      <c r="AP5790" s="94" t="e">
        <v>#NAME?</v>
      </c>
      <c r="AQ5790" s="94" t="e">
        <v>#NAME?</v>
      </c>
      <c r="AR5790" s="94" t="e">
        <v>#NAME?</v>
      </c>
      <c r="AS5790" s="94" t="e">
        <v>#NAME?</v>
      </c>
      <c r="AT5790" s="94" t="e">
        <v>#NAME?</v>
      </c>
    </row>
    <row r="5791" customFormat="false" ht="15" hidden="false" customHeight="true" outlineLevel="0" collapsed="false">
      <c r="A5791" s="20" t="s">
        <v>16842</v>
      </c>
      <c r="B5791" s="20" t="str">
        <f aca="false">INDEX(Table2[], MATCH(L5791, Location_ID!$D$2:$D$3098, 0), 1)</f>
        <v>ccf07480-d379-4a0a-a899-12483b60a812</v>
      </c>
      <c r="C5791" s="20" t="s">
        <v>1585</v>
      </c>
      <c r="D5791" s="230" t="s">
        <v>354</v>
      </c>
      <c r="E5791" s="20" t="s">
        <v>7134</v>
      </c>
      <c r="F5791" s="20" t="s">
        <v>7135</v>
      </c>
      <c r="G5791" s="20" t="s">
        <v>7591</v>
      </c>
      <c r="H5791" s="20"/>
      <c r="I5791" s="20" t="s">
        <v>15917</v>
      </c>
      <c r="J5791" s="20" t="s">
        <v>15918</v>
      </c>
      <c r="K5791" s="20" t="s">
        <v>7109</v>
      </c>
      <c r="L5791" s="20" t="s">
        <v>4935</v>
      </c>
      <c r="M5791" s="20" t="s">
        <v>7116</v>
      </c>
      <c r="N5791" s="20" t="s">
        <v>15902</v>
      </c>
      <c r="O5791" s="20" t="s">
        <v>15918</v>
      </c>
      <c r="P5791" s="201" t="n">
        <v>43730</v>
      </c>
      <c r="Q5791" s="201" t="n">
        <v>43763</v>
      </c>
      <c r="R5791" s="20" t="n">
        <v>1</v>
      </c>
      <c r="S5791" s="20" t="s">
        <v>7130</v>
      </c>
      <c r="T5791" s="20" t="n">
        <v>25.364488</v>
      </c>
      <c r="U5791" s="20" t="n">
        <v>11.37598072</v>
      </c>
      <c r="V5791" s="20" t="n">
        <v>39.35299528</v>
      </c>
      <c r="W5791" s="20" t="s">
        <v>11510</v>
      </c>
      <c r="X5791" s="35"/>
      <c r="Y5791" s="35" t="n">
        <v>0</v>
      </c>
      <c r="Z5791" s="35" t="n">
        <v>1</v>
      </c>
      <c r="AE5791" s="94" t="e">
        <f aca="false" t="array" ref="AE5791:AK5791">_xlfn.torow(_xlfn.unique(_xlfn._xlws.filter(cat_table[Subsector],$E5791=cat_table[Sector],"")))</f>
        <v>#NAME?</v>
      </c>
      <c r="AF5791" s="94" t="e">
        <v>#NAME?</v>
      </c>
      <c r="AG5791" s="94" t="e">
        <v>#NAME?</v>
      </c>
      <c r="AH5791" s="94" t="e">
        <v>#NAME?</v>
      </c>
      <c r="AI5791" s="94" t="e">
        <v>#NAME?</v>
      </c>
      <c r="AJ5791" s="94" t="e">
        <v>#NAME?</v>
      </c>
      <c r="AK5791" s="94" t="e">
        <v>#NAME?</v>
      </c>
      <c r="AO5791" s="94" t="e">
        <f aca="false" t="array" ref="AO5791:AT5791">_xlfn.torow(_xlfn.unique(_xlfn._xlws.filter(cat_table[Sub-subsector],($E5791=cat_table[Sector])*($F5791=cat_table[Subsector]),"")))</f>
        <v>#NAME?</v>
      </c>
      <c r="AP5791" s="94" t="e">
        <v>#NAME?</v>
      </c>
      <c r="AQ5791" s="94" t="e">
        <v>#NAME?</v>
      </c>
      <c r="AR5791" s="94" t="e">
        <v>#NAME?</v>
      </c>
      <c r="AS5791" s="94" t="e">
        <v>#NAME?</v>
      </c>
      <c r="AT5791" s="94" t="e">
        <v>#NAME?</v>
      </c>
    </row>
    <row r="5792" customFormat="false" ht="15" hidden="false" customHeight="true" outlineLevel="0" collapsed="false">
      <c r="A5792" s="20" t="s">
        <v>16843</v>
      </c>
      <c r="B5792" s="20" t="str">
        <f aca="false">INDEX(Table2[], MATCH(L5792, Location_ID!$D$2:$D$3098, 0), 1)</f>
        <v>f9693431-539a-428e-affc-8fad25435efe</v>
      </c>
      <c r="C5792" s="20" t="s">
        <v>1585</v>
      </c>
      <c r="D5792" s="230" t="s">
        <v>354</v>
      </c>
      <c r="E5792" s="20" t="s">
        <v>7134</v>
      </c>
      <c r="F5792" s="20" t="s">
        <v>7135</v>
      </c>
      <c r="G5792" s="20" t="s">
        <v>7591</v>
      </c>
      <c r="H5792" s="20"/>
      <c r="I5792" s="20" t="s">
        <v>15917</v>
      </c>
      <c r="J5792" s="20" t="s">
        <v>15932</v>
      </c>
      <c r="K5792" s="20" t="s">
        <v>7109</v>
      </c>
      <c r="L5792" s="20" t="s">
        <v>4937</v>
      </c>
      <c r="M5792" s="20" t="s">
        <v>7116</v>
      </c>
      <c r="N5792" s="20" t="s">
        <v>15902</v>
      </c>
      <c r="O5792" s="20" t="s">
        <v>15932</v>
      </c>
      <c r="P5792" s="201" t="n">
        <v>43730</v>
      </c>
      <c r="Q5792" s="201" t="n">
        <v>43763</v>
      </c>
      <c r="R5792" s="20" t="n">
        <v>1</v>
      </c>
      <c r="S5792" s="20" t="s">
        <v>7130</v>
      </c>
      <c r="T5792" s="20" t="n">
        <v>154.9765324</v>
      </c>
      <c r="U5792" s="20" t="n">
        <v>99.63520085</v>
      </c>
      <c r="V5792" s="20" t="n">
        <v>210.31786395</v>
      </c>
      <c r="W5792" s="20" t="s">
        <v>11510</v>
      </c>
      <c r="X5792" s="35"/>
      <c r="Y5792" s="35" t="n">
        <v>0</v>
      </c>
      <c r="Z5792" s="35" t="n">
        <v>1</v>
      </c>
      <c r="AE5792" s="94" t="e">
        <f aca="false" t="array" ref="AE5792:AK5792">_xlfn.torow(_xlfn.unique(_xlfn._xlws.filter(cat_table[Subsector],$E5792=cat_table[Sector],"")))</f>
        <v>#NAME?</v>
      </c>
      <c r="AF5792" s="94" t="e">
        <v>#NAME?</v>
      </c>
      <c r="AG5792" s="94" t="e">
        <v>#NAME?</v>
      </c>
      <c r="AH5792" s="94" t="e">
        <v>#NAME?</v>
      </c>
      <c r="AI5792" s="94" t="e">
        <v>#NAME?</v>
      </c>
      <c r="AJ5792" s="94" t="e">
        <v>#NAME?</v>
      </c>
      <c r="AK5792" s="94" t="e">
        <v>#NAME?</v>
      </c>
      <c r="AO5792" s="94" t="e">
        <f aca="false" t="array" ref="AO5792:AT5792">_xlfn.torow(_xlfn.unique(_xlfn._xlws.filter(cat_table[Sub-subsector],($E5792=cat_table[Sector])*($F5792=cat_table[Subsector]),"")))</f>
        <v>#NAME?</v>
      </c>
      <c r="AP5792" s="94" t="e">
        <v>#NAME?</v>
      </c>
      <c r="AQ5792" s="94" t="e">
        <v>#NAME?</v>
      </c>
      <c r="AR5792" s="94" t="e">
        <v>#NAME?</v>
      </c>
      <c r="AS5792" s="94" t="e">
        <v>#NAME?</v>
      </c>
      <c r="AT5792" s="94" t="e">
        <v>#NAME?</v>
      </c>
    </row>
    <row r="5793" customFormat="false" ht="15" hidden="false" customHeight="true" outlineLevel="0" collapsed="false">
      <c r="A5793" s="20" t="s">
        <v>16844</v>
      </c>
      <c r="B5793" s="20" t="str">
        <f aca="false">INDEX(Table2[], MATCH(L5793, Location_ID!$D$2:$D$3098, 0), 1)</f>
        <v>747b9a28-5d3c-42b5-a174-783e17783e65</v>
      </c>
      <c r="C5793" s="20" t="s">
        <v>1585</v>
      </c>
      <c r="D5793" s="230" t="s">
        <v>354</v>
      </c>
      <c r="E5793" s="20" t="s">
        <v>7134</v>
      </c>
      <c r="F5793" s="20" t="s">
        <v>7135</v>
      </c>
      <c r="G5793" s="20" t="s">
        <v>7591</v>
      </c>
      <c r="H5793" s="20"/>
      <c r="I5793" s="20" t="s">
        <v>15917</v>
      </c>
      <c r="J5793" s="20" t="s">
        <v>15932</v>
      </c>
      <c r="K5793" s="20" t="s">
        <v>7109</v>
      </c>
      <c r="L5793" s="20" t="s">
        <v>4939</v>
      </c>
      <c r="M5793" s="20" t="s">
        <v>7116</v>
      </c>
      <c r="N5793" s="20" t="s">
        <v>15902</v>
      </c>
      <c r="O5793" s="20" t="s">
        <v>15932</v>
      </c>
      <c r="P5793" s="201" t="n">
        <v>43730</v>
      </c>
      <c r="Q5793" s="201" t="n">
        <v>43763</v>
      </c>
      <c r="R5793" s="20" t="n">
        <v>1</v>
      </c>
      <c r="S5793" s="20" t="s">
        <v>7130</v>
      </c>
      <c r="T5793" s="20" t="n">
        <v>21.9997279</v>
      </c>
      <c r="U5793" s="20" t="n">
        <v>13.984830473</v>
      </c>
      <c r="V5793" s="20" t="n">
        <v>30.014625327</v>
      </c>
      <c r="W5793" s="20" t="s">
        <v>11510</v>
      </c>
      <c r="X5793" s="35"/>
      <c r="Y5793" s="35" t="n">
        <v>0</v>
      </c>
      <c r="Z5793" s="35" t="n">
        <v>1</v>
      </c>
      <c r="AE5793" s="94" t="e">
        <f aca="false" t="array" ref="AE5793:AK5793">_xlfn.torow(_xlfn.unique(_xlfn._xlws.filter(cat_table[Subsector],$E5793=cat_table[Sector],"")))</f>
        <v>#NAME?</v>
      </c>
      <c r="AF5793" s="94" t="e">
        <v>#NAME?</v>
      </c>
      <c r="AG5793" s="94" t="e">
        <v>#NAME?</v>
      </c>
      <c r="AH5793" s="94" t="e">
        <v>#NAME?</v>
      </c>
      <c r="AI5793" s="94" t="e">
        <v>#NAME?</v>
      </c>
      <c r="AJ5793" s="94" t="e">
        <v>#NAME?</v>
      </c>
      <c r="AK5793" s="94" t="e">
        <v>#NAME?</v>
      </c>
      <c r="AO5793" s="94" t="e">
        <f aca="false" t="array" ref="AO5793:AT5793">_xlfn.torow(_xlfn.unique(_xlfn._xlws.filter(cat_table[Sub-subsector],($E5793=cat_table[Sector])*($F5793=cat_table[Subsector]),"")))</f>
        <v>#NAME?</v>
      </c>
      <c r="AP5793" s="94" t="e">
        <v>#NAME?</v>
      </c>
      <c r="AQ5793" s="94" t="e">
        <v>#NAME?</v>
      </c>
      <c r="AR5793" s="94" t="e">
        <v>#NAME?</v>
      </c>
      <c r="AS5793" s="94" t="e">
        <v>#NAME?</v>
      </c>
      <c r="AT5793" s="94" t="e">
        <v>#NAME?</v>
      </c>
    </row>
    <row r="5794" customFormat="false" ht="15" hidden="false" customHeight="true" outlineLevel="0" collapsed="false">
      <c r="A5794" s="20" t="s">
        <v>16845</v>
      </c>
      <c r="B5794" s="20" t="str">
        <f aca="false">INDEX(Table2[], MATCH(L5794, Location_ID!$D$2:$D$3098, 0), 1)</f>
        <v>faf2d3a1-0396-47a0-b92c-3541c51e8938</v>
      </c>
      <c r="C5794" s="20" t="s">
        <v>1585</v>
      </c>
      <c r="D5794" s="230" t="s">
        <v>354</v>
      </c>
      <c r="E5794" s="20" t="s">
        <v>7134</v>
      </c>
      <c r="F5794" s="20" t="s">
        <v>7135</v>
      </c>
      <c r="G5794" s="20" t="s">
        <v>7591</v>
      </c>
      <c r="H5794" s="20"/>
      <c r="I5794" s="20" t="s">
        <v>15917</v>
      </c>
      <c r="J5794" s="20" t="s">
        <v>15918</v>
      </c>
      <c r="K5794" s="20" t="s">
        <v>7109</v>
      </c>
      <c r="L5794" s="20" t="s">
        <v>4941</v>
      </c>
      <c r="M5794" s="20" t="s">
        <v>7116</v>
      </c>
      <c r="N5794" s="20" t="s">
        <v>15902</v>
      </c>
      <c r="O5794" s="20" t="s">
        <v>15918</v>
      </c>
      <c r="P5794" s="201" t="n">
        <v>43730</v>
      </c>
      <c r="Q5794" s="201" t="n">
        <v>43763</v>
      </c>
      <c r="R5794" s="20" t="n">
        <v>1</v>
      </c>
      <c r="S5794" s="20" t="s">
        <v>7130</v>
      </c>
      <c r="T5794" s="20" t="n">
        <v>457.298314</v>
      </c>
      <c r="U5794" s="20" t="n">
        <v>307.8850648</v>
      </c>
      <c r="V5794" s="20" t="n">
        <v>606.7115632</v>
      </c>
      <c r="W5794" s="20" t="s">
        <v>11510</v>
      </c>
      <c r="X5794" s="35"/>
      <c r="Y5794" s="35" t="n">
        <v>0</v>
      </c>
      <c r="Z5794" s="35" t="n">
        <v>1</v>
      </c>
      <c r="AE5794" s="94" t="e">
        <f aca="false" t="array" ref="AE5794:AK5794">_xlfn.torow(_xlfn.unique(_xlfn._xlws.filter(cat_table[Subsector],$E5794=cat_table[Sector],"")))</f>
        <v>#NAME?</v>
      </c>
      <c r="AF5794" s="94" t="e">
        <v>#NAME?</v>
      </c>
      <c r="AG5794" s="94" t="e">
        <v>#NAME?</v>
      </c>
      <c r="AH5794" s="94" t="e">
        <v>#NAME?</v>
      </c>
      <c r="AI5794" s="94" t="e">
        <v>#NAME?</v>
      </c>
      <c r="AJ5794" s="94" t="e">
        <v>#NAME?</v>
      </c>
      <c r="AK5794" s="94" t="e">
        <v>#NAME?</v>
      </c>
      <c r="AO5794" s="94" t="e">
        <f aca="false" t="array" ref="AO5794:AT5794">_xlfn.torow(_xlfn.unique(_xlfn._xlws.filter(cat_table[Sub-subsector],($E5794=cat_table[Sector])*($F5794=cat_table[Subsector]),"")))</f>
        <v>#NAME?</v>
      </c>
      <c r="AP5794" s="94" t="e">
        <v>#NAME?</v>
      </c>
      <c r="AQ5794" s="94" t="e">
        <v>#NAME?</v>
      </c>
      <c r="AR5794" s="94" t="e">
        <v>#NAME?</v>
      </c>
      <c r="AS5794" s="94" t="e">
        <v>#NAME?</v>
      </c>
      <c r="AT5794" s="94" t="e">
        <v>#NAME?</v>
      </c>
    </row>
    <row r="5795" customFormat="false" ht="15" hidden="false" customHeight="true" outlineLevel="0" collapsed="false">
      <c r="A5795" s="20" t="s">
        <v>16846</v>
      </c>
      <c r="B5795" s="20" t="str">
        <f aca="false">INDEX(Table2[], MATCH(L5795, Location_ID!$D$2:$D$3098, 0), 1)</f>
        <v>dfe27ce2-b56a-4e75-beae-32ed7d457fa9</v>
      </c>
      <c r="C5795" s="20" t="s">
        <v>1585</v>
      </c>
      <c r="D5795" s="230" t="s">
        <v>354</v>
      </c>
      <c r="E5795" s="20" t="s">
        <v>7134</v>
      </c>
      <c r="F5795" s="20" t="s">
        <v>7135</v>
      </c>
      <c r="G5795" s="20" t="s">
        <v>7591</v>
      </c>
      <c r="H5795" s="20"/>
      <c r="I5795" s="20" t="s">
        <v>15917</v>
      </c>
      <c r="J5795" s="20" t="s">
        <v>15918</v>
      </c>
      <c r="K5795" s="20" t="s">
        <v>7109</v>
      </c>
      <c r="L5795" s="20" t="s">
        <v>4943</v>
      </c>
      <c r="M5795" s="20" t="s">
        <v>7116</v>
      </c>
      <c r="N5795" s="20" t="s">
        <v>15902</v>
      </c>
      <c r="O5795" s="20" t="s">
        <v>15918</v>
      </c>
      <c r="P5795" s="201" t="n">
        <v>43730</v>
      </c>
      <c r="Q5795" s="201" t="n">
        <v>43763</v>
      </c>
      <c r="R5795" s="20" t="n">
        <v>1</v>
      </c>
      <c r="S5795" s="20" t="s">
        <v>7130</v>
      </c>
      <c r="T5795" s="20" t="n">
        <v>198.0792468</v>
      </c>
      <c r="U5795" s="20" t="n">
        <v>151.85408428</v>
      </c>
      <c r="V5795" s="20" t="n">
        <v>244.30440932</v>
      </c>
      <c r="W5795" s="20" t="s">
        <v>11510</v>
      </c>
      <c r="X5795" s="35"/>
      <c r="Y5795" s="35" t="n">
        <v>0</v>
      </c>
      <c r="Z5795" s="35" t="n">
        <v>1</v>
      </c>
      <c r="AE5795" s="94" t="e">
        <f aca="false" t="array" ref="AE5795:AK5795">_xlfn.torow(_xlfn.unique(_xlfn._xlws.filter(cat_table[Subsector],$E5795=cat_table[Sector],"")))</f>
        <v>#NAME?</v>
      </c>
      <c r="AF5795" s="94" t="e">
        <v>#NAME?</v>
      </c>
      <c r="AG5795" s="94" t="e">
        <v>#NAME?</v>
      </c>
      <c r="AH5795" s="94" t="e">
        <v>#NAME?</v>
      </c>
      <c r="AI5795" s="94" t="e">
        <v>#NAME?</v>
      </c>
      <c r="AJ5795" s="94" t="e">
        <v>#NAME?</v>
      </c>
      <c r="AK5795" s="94" t="e">
        <v>#NAME?</v>
      </c>
      <c r="AO5795" s="94" t="e">
        <f aca="false" t="array" ref="AO5795:AT5795">_xlfn.torow(_xlfn.unique(_xlfn._xlws.filter(cat_table[Sub-subsector],($E5795=cat_table[Sector])*($F5795=cat_table[Subsector]),"")))</f>
        <v>#NAME?</v>
      </c>
      <c r="AP5795" s="94" t="e">
        <v>#NAME?</v>
      </c>
      <c r="AQ5795" s="94" t="e">
        <v>#NAME?</v>
      </c>
      <c r="AR5795" s="94" t="e">
        <v>#NAME?</v>
      </c>
      <c r="AS5795" s="94" t="e">
        <v>#NAME?</v>
      </c>
      <c r="AT5795" s="94" t="e">
        <v>#NAME?</v>
      </c>
    </row>
    <row r="5796" customFormat="false" ht="15" hidden="false" customHeight="true" outlineLevel="0" collapsed="false">
      <c r="A5796" s="20" t="s">
        <v>16847</v>
      </c>
      <c r="B5796" s="20" t="str">
        <f aca="false">INDEX(Table2[], MATCH(L5796, Location_ID!$D$2:$D$3098, 0), 1)</f>
        <v>b8e69b47-c581-4463-b292-861c7ada0656</v>
      </c>
      <c r="C5796" s="20" t="s">
        <v>1585</v>
      </c>
      <c r="D5796" s="230" t="s">
        <v>354</v>
      </c>
      <c r="E5796" s="20" t="s">
        <v>7134</v>
      </c>
      <c r="F5796" s="20" t="s">
        <v>7135</v>
      </c>
      <c r="G5796" s="20" t="s">
        <v>7591</v>
      </c>
      <c r="H5796" s="20"/>
      <c r="I5796" s="20" t="s">
        <v>15917</v>
      </c>
      <c r="J5796" s="20" t="s">
        <v>15927</v>
      </c>
      <c r="K5796" s="20" t="s">
        <v>7109</v>
      </c>
      <c r="L5796" s="20" t="s">
        <v>4945</v>
      </c>
      <c r="M5796" s="20" t="s">
        <v>7116</v>
      </c>
      <c r="N5796" s="20" t="s">
        <v>15902</v>
      </c>
      <c r="O5796" s="20" t="s">
        <v>15927</v>
      </c>
      <c r="P5796" s="201" t="n">
        <v>43730</v>
      </c>
      <c r="Q5796" s="201" t="n">
        <v>43763</v>
      </c>
      <c r="R5796" s="20" t="n">
        <v>1</v>
      </c>
      <c r="S5796" s="20" t="s">
        <v>7130</v>
      </c>
      <c r="T5796" s="20" t="n">
        <v>226.7985975</v>
      </c>
      <c r="U5796" s="20" t="n">
        <v>140.650513</v>
      </c>
      <c r="V5796" s="20" t="n">
        <v>312.946682</v>
      </c>
      <c r="W5796" s="20" t="s">
        <v>11510</v>
      </c>
      <c r="X5796" s="35"/>
      <c r="Y5796" s="35" t="n">
        <v>0</v>
      </c>
      <c r="Z5796" s="35" t="n">
        <v>1</v>
      </c>
      <c r="AE5796" s="94" t="e">
        <f aca="false" t="array" ref="AE5796:AK5796">_xlfn.torow(_xlfn.unique(_xlfn._xlws.filter(cat_table[Subsector],$E5796=cat_table[Sector],"")))</f>
        <v>#NAME?</v>
      </c>
      <c r="AF5796" s="94" t="e">
        <v>#NAME?</v>
      </c>
      <c r="AG5796" s="94" t="e">
        <v>#NAME?</v>
      </c>
      <c r="AH5796" s="94" t="e">
        <v>#NAME?</v>
      </c>
      <c r="AI5796" s="94" t="e">
        <v>#NAME?</v>
      </c>
      <c r="AJ5796" s="94" t="e">
        <v>#NAME?</v>
      </c>
      <c r="AK5796" s="94" t="e">
        <v>#NAME?</v>
      </c>
      <c r="AO5796" s="94" t="e">
        <f aca="false" t="array" ref="AO5796:AT5796">_xlfn.torow(_xlfn.unique(_xlfn._xlws.filter(cat_table[Sub-subsector],($E5796=cat_table[Sector])*($F5796=cat_table[Subsector]),"")))</f>
        <v>#NAME?</v>
      </c>
      <c r="AP5796" s="94" t="e">
        <v>#NAME?</v>
      </c>
      <c r="AQ5796" s="94" t="e">
        <v>#NAME?</v>
      </c>
      <c r="AR5796" s="94" t="e">
        <v>#NAME?</v>
      </c>
      <c r="AS5796" s="94" t="e">
        <v>#NAME?</v>
      </c>
      <c r="AT5796" s="94" t="e">
        <v>#NAME?</v>
      </c>
    </row>
    <row r="5797" customFormat="false" ht="15" hidden="false" customHeight="true" outlineLevel="0" collapsed="false">
      <c r="A5797" s="20" t="s">
        <v>16848</v>
      </c>
      <c r="B5797" s="20" t="str">
        <f aca="false">INDEX(Table2[], MATCH(L5797, Location_ID!$D$2:$D$3098, 0), 1)</f>
        <v>2a4f2fc9-e923-437c-bbd1-c050f019978b</v>
      </c>
      <c r="C5797" s="20" t="s">
        <v>1585</v>
      </c>
      <c r="D5797" s="230" t="s">
        <v>354</v>
      </c>
      <c r="E5797" s="20" t="s">
        <v>7134</v>
      </c>
      <c r="F5797" s="20" t="s">
        <v>7135</v>
      </c>
      <c r="G5797" s="20" t="s">
        <v>7591</v>
      </c>
      <c r="H5797" s="20"/>
      <c r="I5797" s="20" t="s">
        <v>15917</v>
      </c>
      <c r="J5797" s="20" t="s">
        <v>15922</v>
      </c>
      <c r="K5797" s="20" t="s">
        <v>7109</v>
      </c>
      <c r="L5797" s="20" t="s">
        <v>4947</v>
      </c>
      <c r="M5797" s="20" t="s">
        <v>7116</v>
      </c>
      <c r="N5797" s="20" t="s">
        <v>15902</v>
      </c>
      <c r="O5797" s="20" t="s">
        <v>15922</v>
      </c>
      <c r="P5797" s="201" t="n">
        <v>43730</v>
      </c>
      <c r="Q5797" s="201" t="n">
        <v>43763</v>
      </c>
      <c r="R5797" s="20" t="n">
        <v>1</v>
      </c>
      <c r="S5797" s="20" t="s">
        <v>7130</v>
      </c>
      <c r="T5797" s="20" t="n">
        <v>263.376137</v>
      </c>
      <c r="U5797" s="20" t="n">
        <v>148.1758584</v>
      </c>
      <c r="V5797" s="20" t="n">
        <v>378.5764156</v>
      </c>
      <c r="W5797" s="20" t="s">
        <v>11510</v>
      </c>
      <c r="X5797" s="35"/>
      <c r="Y5797" s="35" t="n">
        <v>0</v>
      </c>
      <c r="Z5797" s="35" t="n">
        <v>1</v>
      </c>
      <c r="AE5797" s="94" t="e">
        <f aca="false" t="array" ref="AE5797:AK5797">_xlfn.torow(_xlfn.unique(_xlfn._xlws.filter(cat_table[Subsector],$E5797=cat_table[Sector],"")))</f>
        <v>#NAME?</v>
      </c>
      <c r="AF5797" s="94" t="e">
        <v>#NAME?</v>
      </c>
      <c r="AG5797" s="94" t="e">
        <v>#NAME?</v>
      </c>
      <c r="AH5797" s="94" t="e">
        <v>#NAME?</v>
      </c>
      <c r="AI5797" s="94" t="e">
        <v>#NAME?</v>
      </c>
      <c r="AJ5797" s="94" t="e">
        <v>#NAME?</v>
      </c>
      <c r="AK5797" s="94" t="e">
        <v>#NAME?</v>
      </c>
      <c r="AO5797" s="94" t="e">
        <f aca="false" t="array" ref="AO5797:AT5797">_xlfn.torow(_xlfn.unique(_xlfn._xlws.filter(cat_table[Sub-subsector],($E5797=cat_table[Sector])*($F5797=cat_table[Subsector]),"")))</f>
        <v>#NAME?</v>
      </c>
      <c r="AP5797" s="94" t="e">
        <v>#NAME?</v>
      </c>
      <c r="AQ5797" s="94" t="e">
        <v>#NAME?</v>
      </c>
      <c r="AR5797" s="94" t="e">
        <v>#NAME?</v>
      </c>
      <c r="AS5797" s="94" t="e">
        <v>#NAME?</v>
      </c>
      <c r="AT5797" s="94" t="e">
        <v>#NAME?</v>
      </c>
    </row>
    <row r="5798" customFormat="false" ht="15" hidden="false" customHeight="true" outlineLevel="0" collapsed="false">
      <c r="A5798" s="20" t="s">
        <v>16849</v>
      </c>
      <c r="B5798" s="20" t="str">
        <f aca="false">INDEX(Table2[], MATCH(L5798, Location_ID!$D$2:$D$3098, 0), 1)</f>
        <v>b1e5e932-acb8-4c14-81e0-273726e6ece8</v>
      </c>
      <c r="C5798" s="20" t="s">
        <v>1585</v>
      </c>
      <c r="D5798" s="230" t="s">
        <v>354</v>
      </c>
      <c r="E5798" s="20" t="s">
        <v>7134</v>
      </c>
      <c r="F5798" s="20" t="s">
        <v>7135</v>
      </c>
      <c r="G5798" s="20" t="s">
        <v>7591</v>
      </c>
      <c r="H5798" s="20"/>
      <c r="I5798" s="20" t="s">
        <v>15917</v>
      </c>
      <c r="J5798" s="20" t="s">
        <v>15918</v>
      </c>
      <c r="K5798" s="20" t="s">
        <v>7109</v>
      </c>
      <c r="L5798" s="20" t="s">
        <v>4949</v>
      </c>
      <c r="M5798" s="20" t="s">
        <v>7116</v>
      </c>
      <c r="N5798" s="20" t="s">
        <v>15902</v>
      </c>
      <c r="O5798" s="20" t="s">
        <v>15918</v>
      </c>
      <c r="P5798" s="201" t="n">
        <v>43730</v>
      </c>
      <c r="Q5798" s="201" t="n">
        <v>43763</v>
      </c>
      <c r="R5798" s="20" t="n">
        <v>1</v>
      </c>
      <c r="S5798" s="20" t="s">
        <v>7130</v>
      </c>
      <c r="T5798" s="20" t="n">
        <v>96.72343688</v>
      </c>
      <c r="U5798" s="20" t="n">
        <v>43.73510273</v>
      </c>
      <c r="V5798" s="20" t="n">
        <v>149.71177103</v>
      </c>
      <c r="W5798" s="20" t="s">
        <v>11510</v>
      </c>
      <c r="X5798" s="35"/>
      <c r="Y5798" s="35" t="n">
        <v>0</v>
      </c>
      <c r="Z5798" s="35" t="n">
        <v>1</v>
      </c>
      <c r="AE5798" s="94" t="e">
        <f aca="false" t="array" ref="AE5798:AK5798">_xlfn.torow(_xlfn.unique(_xlfn._xlws.filter(cat_table[Subsector],$E5798=cat_table[Sector],"")))</f>
        <v>#NAME?</v>
      </c>
      <c r="AF5798" s="94" t="e">
        <v>#NAME?</v>
      </c>
      <c r="AG5798" s="94" t="e">
        <v>#NAME?</v>
      </c>
      <c r="AH5798" s="94" t="e">
        <v>#NAME?</v>
      </c>
      <c r="AI5798" s="94" t="e">
        <v>#NAME?</v>
      </c>
      <c r="AJ5798" s="94" t="e">
        <v>#NAME?</v>
      </c>
      <c r="AK5798" s="94" t="e">
        <v>#NAME?</v>
      </c>
      <c r="AO5798" s="94" t="e">
        <f aca="false" t="array" ref="AO5798:AT5798">_xlfn.torow(_xlfn.unique(_xlfn._xlws.filter(cat_table[Sub-subsector],($E5798=cat_table[Sector])*($F5798=cat_table[Subsector]),"")))</f>
        <v>#NAME?</v>
      </c>
      <c r="AP5798" s="94" t="e">
        <v>#NAME?</v>
      </c>
      <c r="AQ5798" s="94" t="e">
        <v>#NAME?</v>
      </c>
      <c r="AR5798" s="94" t="e">
        <v>#NAME?</v>
      </c>
      <c r="AS5798" s="94" t="e">
        <v>#NAME?</v>
      </c>
      <c r="AT5798" s="94" t="e">
        <v>#NAME?</v>
      </c>
    </row>
    <row r="5799" customFormat="false" ht="15" hidden="false" customHeight="true" outlineLevel="0" collapsed="false">
      <c r="A5799" s="20" t="s">
        <v>16850</v>
      </c>
      <c r="B5799" s="20" t="str">
        <f aca="false">INDEX(Table2[], MATCH(L5799, Location_ID!$D$2:$D$3098, 0), 1)</f>
        <v>725ec76f-7347-4c01-b5dd-0be35b9c6d58</v>
      </c>
      <c r="C5799" s="20" t="s">
        <v>1585</v>
      </c>
      <c r="D5799" s="230" t="s">
        <v>354</v>
      </c>
      <c r="E5799" s="20" t="s">
        <v>7134</v>
      </c>
      <c r="F5799" s="20" t="s">
        <v>7135</v>
      </c>
      <c r="G5799" s="20" t="s">
        <v>7591</v>
      </c>
      <c r="H5799" s="20"/>
      <c r="I5799" s="20" t="s">
        <v>15917</v>
      </c>
      <c r="J5799" s="20" t="s">
        <v>15918</v>
      </c>
      <c r="K5799" s="20" t="s">
        <v>7109</v>
      </c>
      <c r="L5799" s="20" t="s">
        <v>4951</v>
      </c>
      <c r="M5799" s="20" t="s">
        <v>7116</v>
      </c>
      <c r="N5799" s="20" t="s">
        <v>15902</v>
      </c>
      <c r="O5799" s="20" t="s">
        <v>15918</v>
      </c>
      <c r="P5799" s="201" t="n">
        <v>43730</v>
      </c>
      <c r="Q5799" s="201" t="n">
        <v>43763</v>
      </c>
      <c r="R5799" s="20" t="n">
        <v>1</v>
      </c>
      <c r="S5799" s="20" t="s">
        <v>7130</v>
      </c>
      <c r="T5799" s="20" t="n">
        <v>197.0213833</v>
      </c>
      <c r="U5799" s="20" t="n">
        <v>93.2778217</v>
      </c>
      <c r="V5799" s="20" t="n">
        <v>300.7649449</v>
      </c>
      <c r="W5799" s="20" t="s">
        <v>11510</v>
      </c>
      <c r="X5799" s="35"/>
      <c r="Y5799" s="35" t="n">
        <v>0</v>
      </c>
      <c r="Z5799" s="35" t="n">
        <v>1</v>
      </c>
      <c r="AE5799" s="94" t="e">
        <f aca="false" t="array" ref="AE5799:AK5799">_xlfn.torow(_xlfn.unique(_xlfn._xlws.filter(cat_table[Subsector],$E5799=cat_table[Sector],"")))</f>
        <v>#NAME?</v>
      </c>
      <c r="AF5799" s="94" t="e">
        <v>#NAME?</v>
      </c>
      <c r="AG5799" s="94" t="e">
        <v>#NAME?</v>
      </c>
      <c r="AH5799" s="94" t="e">
        <v>#NAME?</v>
      </c>
      <c r="AI5799" s="94" t="e">
        <v>#NAME?</v>
      </c>
      <c r="AJ5799" s="94" t="e">
        <v>#NAME?</v>
      </c>
      <c r="AK5799" s="94" t="e">
        <v>#NAME?</v>
      </c>
      <c r="AO5799" s="94" t="e">
        <f aca="false" t="array" ref="AO5799:AT5799">_xlfn.torow(_xlfn.unique(_xlfn._xlws.filter(cat_table[Sub-subsector],($E5799=cat_table[Sector])*($F5799=cat_table[Subsector]),"")))</f>
        <v>#NAME?</v>
      </c>
      <c r="AP5799" s="94" t="e">
        <v>#NAME?</v>
      </c>
      <c r="AQ5799" s="94" t="e">
        <v>#NAME?</v>
      </c>
      <c r="AR5799" s="94" t="e">
        <v>#NAME?</v>
      </c>
      <c r="AS5799" s="94" t="e">
        <v>#NAME?</v>
      </c>
      <c r="AT5799" s="94" t="e">
        <v>#NAME?</v>
      </c>
    </row>
    <row r="5800" customFormat="false" ht="15" hidden="false" customHeight="true" outlineLevel="0" collapsed="false">
      <c r="A5800" s="20" t="s">
        <v>16851</v>
      </c>
      <c r="B5800" s="20" t="str">
        <f aca="false">INDEX(Table2[], MATCH(L5800, Location_ID!$D$2:$D$3098, 0), 1)</f>
        <v>9b1bf129-01e8-4023-a57c-36ce6f570dbc</v>
      </c>
      <c r="C5800" s="20" t="s">
        <v>1585</v>
      </c>
      <c r="D5800" s="230" t="s">
        <v>354</v>
      </c>
      <c r="E5800" s="20" t="s">
        <v>7134</v>
      </c>
      <c r="F5800" s="20" t="s">
        <v>7135</v>
      </c>
      <c r="G5800" s="20" t="s">
        <v>7591</v>
      </c>
      <c r="H5800" s="20"/>
      <c r="I5800" s="20" t="s">
        <v>15917</v>
      </c>
      <c r="J5800" s="20" t="s">
        <v>15932</v>
      </c>
      <c r="K5800" s="20" t="s">
        <v>7109</v>
      </c>
      <c r="L5800" s="20" t="s">
        <v>4953</v>
      </c>
      <c r="M5800" s="20" t="s">
        <v>7116</v>
      </c>
      <c r="N5800" s="20" t="s">
        <v>15902</v>
      </c>
      <c r="O5800" s="20" t="s">
        <v>15932</v>
      </c>
      <c r="P5800" s="201" t="n">
        <v>43730</v>
      </c>
      <c r="Q5800" s="201" t="n">
        <v>43763</v>
      </c>
      <c r="R5800" s="20" t="n">
        <v>1</v>
      </c>
      <c r="S5800" s="20" t="s">
        <v>7130</v>
      </c>
      <c r="T5800" s="20" t="n">
        <v>68.29071626</v>
      </c>
      <c r="U5800" s="20" t="n">
        <v>36.28685608</v>
      </c>
      <c r="V5800" s="20" t="n">
        <v>100.29457644</v>
      </c>
      <c r="W5800" s="20" t="s">
        <v>11510</v>
      </c>
      <c r="X5800" s="35"/>
      <c r="Y5800" s="35" t="n">
        <v>0</v>
      </c>
      <c r="Z5800" s="35" t="n">
        <v>1</v>
      </c>
      <c r="AE5800" s="94" t="e">
        <f aca="false" t="array" ref="AE5800:AK5800">_xlfn.torow(_xlfn.unique(_xlfn._xlws.filter(cat_table[Subsector],$E5800=cat_table[Sector],"")))</f>
        <v>#NAME?</v>
      </c>
      <c r="AF5800" s="94" t="e">
        <v>#NAME?</v>
      </c>
      <c r="AG5800" s="94" t="e">
        <v>#NAME?</v>
      </c>
      <c r="AH5800" s="94" t="e">
        <v>#NAME?</v>
      </c>
      <c r="AI5800" s="94" t="e">
        <v>#NAME?</v>
      </c>
      <c r="AJ5800" s="94" t="e">
        <v>#NAME?</v>
      </c>
      <c r="AK5800" s="94" t="e">
        <v>#NAME?</v>
      </c>
      <c r="AO5800" s="94" t="e">
        <f aca="false" t="array" ref="AO5800:AT5800">_xlfn.torow(_xlfn.unique(_xlfn._xlws.filter(cat_table[Sub-subsector],($E5800=cat_table[Sector])*($F5800=cat_table[Subsector]),"")))</f>
        <v>#NAME?</v>
      </c>
      <c r="AP5800" s="94" t="e">
        <v>#NAME?</v>
      </c>
      <c r="AQ5800" s="94" t="e">
        <v>#NAME?</v>
      </c>
      <c r="AR5800" s="94" t="e">
        <v>#NAME?</v>
      </c>
      <c r="AS5800" s="94" t="e">
        <v>#NAME?</v>
      </c>
      <c r="AT5800" s="94" t="e">
        <v>#NAME?</v>
      </c>
    </row>
    <row r="5801" customFormat="false" ht="15" hidden="false" customHeight="true" outlineLevel="0" collapsed="false">
      <c r="A5801" s="20" t="s">
        <v>16852</v>
      </c>
      <c r="B5801" s="20" t="str">
        <f aca="false">INDEX(Table2[], MATCH(L5801, Location_ID!$D$2:$D$3098, 0), 1)</f>
        <v>6107690e-7b61-454e-8abd-6a5d4e6cfa7c</v>
      </c>
      <c r="C5801" s="20" t="s">
        <v>1585</v>
      </c>
      <c r="D5801" s="230" t="s">
        <v>354</v>
      </c>
      <c r="E5801" s="20" t="s">
        <v>7134</v>
      </c>
      <c r="F5801" s="20" t="s">
        <v>7135</v>
      </c>
      <c r="G5801" s="20" t="s">
        <v>7591</v>
      </c>
      <c r="H5801" s="20"/>
      <c r="I5801" s="20" t="s">
        <v>15917</v>
      </c>
      <c r="J5801" s="20" t="s">
        <v>15932</v>
      </c>
      <c r="K5801" s="20" t="s">
        <v>7109</v>
      </c>
      <c r="L5801" s="20" t="s">
        <v>4955</v>
      </c>
      <c r="M5801" s="20" t="s">
        <v>7116</v>
      </c>
      <c r="N5801" s="20" t="s">
        <v>15902</v>
      </c>
      <c r="O5801" s="20" t="s">
        <v>15932</v>
      </c>
      <c r="P5801" s="201" t="n">
        <v>43730</v>
      </c>
      <c r="Q5801" s="201" t="n">
        <v>43763</v>
      </c>
      <c r="R5801" s="20" t="n">
        <v>1</v>
      </c>
      <c r="S5801" s="20" t="s">
        <v>7130</v>
      </c>
      <c r="T5801" s="20" t="n">
        <v>152.9927514</v>
      </c>
      <c r="U5801" s="20" t="n">
        <v>104.76559022</v>
      </c>
      <c r="V5801" s="20" t="n">
        <v>201.21991258</v>
      </c>
      <c r="W5801" s="20" t="s">
        <v>11510</v>
      </c>
      <c r="X5801" s="35"/>
      <c r="Y5801" s="35" t="n">
        <v>0</v>
      </c>
      <c r="Z5801" s="35" t="n">
        <v>1</v>
      </c>
      <c r="AE5801" s="94" t="e">
        <f aca="false" t="array" ref="AE5801:AK5801">_xlfn.torow(_xlfn.unique(_xlfn._xlws.filter(cat_table[Subsector],$E5801=cat_table[Sector],"")))</f>
        <v>#NAME?</v>
      </c>
      <c r="AF5801" s="94" t="e">
        <v>#NAME?</v>
      </c>
      <c r="AG5801" s="94" t="e">
        <v>#NAME?</v>
      </c>
      <c r="AH5801" s="94" t="e">
        <v>#NAME?</v>
      </c>
      <c r="AI5801" s="94" t="e">
        <v>#NAME?</v>
      </c>
      <c r="AJ5801" s="94" t="e">
        <v>#NAME?</v>
      </c>
      <c r="AK5801" s="94" t="e">
        <v>#NAME?</v>
      </c>
      <c r="AO5801" s="94" t="e">
        <f aca="false" t="array" ref="AO5801:AT5801">_xlfn.torow(_xlfn.unique(_xlfn._xlws.filter(cat_table[Sub-subsector],($E5801=cat_table[Sector])*($F5801=cat_table[Subsector]),"")))</f>
        <v>#NAME?</v>
      </c>
      <c r="AP5801" s="94" t="e">
        <v>#NAME?</v>
      </c>
      <c r="AQ5801" s="94" t="e">
        <v>#NAME?</v>
      </c>
      <c r="AR5801" s="94" t="e">
        <v>#NAME?</v>
      </c>
      <c r="AS5801" s="94" t="e">
        <v>#NAME?</v>
      </c>
      <c r="AT5801" s="94" t="e">
        <v>#NAME?</v>
      </c>
    </row>
    <row r="5802" customFormat="false" ht="15" hidden="false" customHeight="true" outlineLevel="0" collapsed="false">
      <c r="A5802" s="20" t="s">
        <v>16853</v>
      </c>
      <c r="B5802" s="20" t="str">
        <f aca="false">INDEX(Table2[], MATCH(L5802, Location_ID!$D$2:$D$3098, 0), 1)</f>
        <v>aad2eb02-5e5c-4e8f-9d28-823794c5ee67</v>
      </c>
      <c r="C5802" s="20" t="s">
        <v>1585</v>
      </c>
      <c r="D5802" s="230" t="s">
        <v>354</v>
      </c>
      <c r="E5802" s="20" t="s">
        <v>7134</v>
      </c>
      <c r="F5802" s="20" t="s">
        <v>7135</v>
      </c>
      <c r="G5802" s="20" t="s">
        <v>7591</v>
      </c>
      <c r="H5802" s="20"/>
      <c r="I5802" s="20" t="s">
        <v>15917</v>
      </c>
      <c r="J5802" s="20" t="s">
        <v>15922</v>
      </c>
      <c r="K5802" s="20" t="s">
        <v>7109</v>
      </c>
      <c r="L5802" s="20" t="s">
        <v>4957</v>
      </c>
      <c r="M5802" s="20" t="s">
        <v>7116</v>
      </c>
      <c r="N5802" s="20" t="s">
        <v>15902</v>
      </c>
      <c r="O5802" s="20" t="s">
        <v>15922</v>
      </c>
      <c r="P5802" s="201" t="n">
        <v>43730</v>
      </c>
      <c r="Q5802" s="201" t="n">
        <v>43763</v>
      </c>
      <c r="R5802" s="20" t="n">
        <v>1</v>
      </c>
      <c r="S5802" s="20" t="s">
        <v>7130</v>
      </c>
      <c r="T5802" s="20" t="n">
        <v>222.0399212</v>
      </c>
      <c r="U5802" s="20" t="n">
        <v>158.29396437</v>
      </c>
      <c r="V5802" s="20" t="n">
        <v>285.78587803</v>
      </c>
      <c r="W5802" s="20" t="s">
        <v>11510</v>
      </c>
      <c r="X5802" s="35"/>
      <c r="Y5802" s="35" t="n">
        <v>0</v>
      </c>
      <c r="Z5802" s="35" t="n">
        <v>1</v>
      </c>
      <c r="AE5802" s="94" t="e">
        <f aca="false" t="array" ref="AE5802:AK5802">_xlfn.torow(_xlfn.unique(_xlfn._xlws.filter(cat_table[Subsector],$E5802=cat_table[Sector],"")))</f>
        <v>#NAME?</v>
      </c>
      <c r="AF5802" s="94" t="e">
        <v>#NAME?</v>
      </c>
      <c r="AG5802" s="94" t="e">
        <v>#NAME?</v>
      </c>
      <c r="AH5802" s="94" t="e">
        <v>#NAME?</v>
      </c>
      <c r="AI5802" s="94" t="e">
        <v>#NAME?</v>
      </c>
      <c r="AJ5802" s="94" t="e">
        <v>#NAME?</v>
      </c>
      <c r="AK5802" s="94" t="e">
        <v>#NAME?</v>
      </c>
      <c r="AO5802" s="94" t="e">
        <f aca="false" t="array" ref="AO5802:AT5802">_xlfn.torow(_xlfn.unique(_xlfn._xlws.filter(cat_table[Sub-subsector],($E5802=cat_table[Sector])*($F5802=cat_table[Subsector]),"")))</f>
        <v>#NAME?</v>
      </c>
      <c r="AP5802" s="94" t="e">
        <v>#NAME?</v>
      </c>
      <c r="AQ5802" s="94" t="e">
        <v>#NAME?</v>
      </c>
      <c r="AR5802" s="94" t="e">
        <v>#NAME?</v>
      </c>
      <c r="AS5802" s="94" t="e">
        <v>#NAME?</v>
      </c>
      <c r="AT5802" s="94" t="e">
        <v>#NAME?</v>
      </c>
    </row>
    <row r="5803" customFormat="false" ht="15" hidden="false" customHeight="true" outlineLevel="0" collapsed="false">
      <c r="A5803" s="20" t="s">
        <v>16854</v>
      </c>
      <c r="B5803" s="20" t="str">
        <f aca="false">INDEX(Table2[], MATCH(L5803, Location_ID!$D$2:$D$3098, 0), 1)</f>
        <v>c8217622-caec-4b40-be1d-c0d795480303</v>
      </c>
      <c r="C5803" s="20" t="s">
        <v>1585</v>
      </c>
      <c r="D5803" s="230" t="s">
        <v>354</v>
      </c>
      <c r="E5803" s="20" t="s">
        <v>7134</v>
      </c>
      <c r="F5803" s="20" t="s">
        <v>7135</v>
      </c>
      <c r="G5803" s="20" t="s">
        <v>7591</v>
      </c>
      <c r="H5803" s="20"/>
      <c r="I5803" s="20" t="s">
        <v>15917</v>
      </c>
      <c r="J5803" s="20" t="s">
        <v>15932</v>
      </c>
      <c r="K5803" s="20" t="s">
        <v>7109</v>
      </c>
      <c r="L5803" s="20" t="s">
        <v>4959</v>
      </c>
      <c r="M5803" s="20" t="s">
        <v>7116</v>
      </c>
      <c r="N5803" s="20" t="s">
        <v>15902</v>
      </c>
      <c r="O5803" s="20" t="s">
        <v>15932</v>
      </c>
      <c r="P5803" s="201" t="n">
        <v>43730</v>
      </c>
      <c r="Q5803" s="201" t="n">
        <v>43763</v>
      </c>
      <c r="R5803" s="20" t="n">
        <v>1</v>
      </c>
      <c r="S5803" s="20" t="s">
        <v>7130</v>
      </c>
      <c r="T5803" s="20" t="n">
        <v>84.25811554</v>
      </c>
      <c r="U5803" s="20" t="n">
        <v>59.12971018</v>
      </c>
      <c r="V5803" s="20" t="n">
        <v>109.3865209</v>
      </c>
      <c r="W5803" s="20" t="s">
        <v>11510</v>
      </c>
      <c r="X5803" s="35"/>
      <c r="Y5803" s="35" t="n">
        <v>0</v>
      </c>
      <c r="Z5803" s="35" t="n">
        <v>1</v>
      </c>
      <c r="AE5803" s="94" t="e">
        <f aca="false" t="array" ref="AE5803:AK5803">_xlfn.torow(_xlfn.unique(_xlfn._xlws.filter(cat_table[Subsector],$E5803=cat_table[Sector],"")))</f>
        <v>#NAME?</v>
      </c>
      <c r="AF5803" s="94" t="e">
        <v>#NAME?</v>
      </c>
      <c r="AG5803" s="94" t="e">
        <v>#NAME?</v>
      </c>
      <c r="AH5803" s="94" t="e">
        <v>#NAME?</v>
      </c>
      <c r="AI5803" s="94" t="e">
        <v>#NAME?</v>
      </c>
      <c r="AJ5803" s="94" t="e">
        <v>#NAME?</v>
      </c>
      <c r="AK5803" s="94" t="e">
        <v>#NAME?</v>
      </c>
      <c r="AO5803" s="94" t="e">
        <f aca="false" t="array" ref="AO5803:AT5803">_xlfn.torow(_xlfn.unique(_xlfn._xlws.filter(cat_table[Sub-subsector],($E5803=cat_table[Sector])*($F5803=cat_table[Subsector]),"")))</f>
        <v>#NAME?</v>
      </c>
      <c r="AP5803" s="94" t="e">
        <v>#NAME?</v>
      </c>
      <c r="AQ5803" s="94" t="e">
        <v>#NAME?</v>
      </c>
      <c r="AR5803" s="94" t="e">
        <v>#NAME?</v>
      </c>
      <c r="AS5803" s="94" t="e">
        <v>#NAME?</v>
      </c>
      <c r="AT5803" s="94" t="e">
        <v>#NAME?</v>
      </c>
    </row>
    <row r="5804" customFormat="false" ht="15" hidden="false" customHeight="true" outlineLevel="0" collapsed="false">
      <c r="A5804" s="20" t="s">
        <v>16855</v>
      </c>
      <c r="B5804" s="20" t="str">
        <f aca="false">INDEX(Table2[], MATCH(L5804, Location_ID!$D$2:$D$3098, 0), 1)</f>
        <v>81756ded-f693-4a08-b1ba-49631944cd67</v>
      </c>
      <c r="C5804" s="20" t="s">
        <v>1585</v>
      </c>
      <c r="D5804" s="230" t="s">
        <v>354</v>
      </c>
      <c r="E5804" s="20" t="s">
        <v>7134</v>
      </c>
      <c r="F5804" s="20" t="s">
        <v>7135</v>
      </c>
      <c r="G5804" s="20" t="s">
        <v>7591</v>
      </c>
      <c r="H5804" s="20"/>
      <c r="I5804" s="20" t="s">
        <v>15917</v>
      </c>
      <c r="J5804" s="20" t="s">
        <v>15932</v>
      </c>
      <c r="K5804" s="20" t="s">
        <v>7109</v>
      </c>
      <c r="L5804" s="20" t="s">
        <v>4961</v>
      </c>
      <c r="M5804" s="20" t="s">
        <v>7116</v>
      </c>
      <c r="N5804" s="20" t="s">
        <v>15902</v>
      </c>
      <c r="O5804" s="20" t="s">
        <v>15932</v>
      </c>
      <c r="P5804" s="201" t="n">
        <v>43730</v>
      </c>
      <c r="Q5804" s="201" t="n">
        <v>43763</v>
      </c>
      <c r="R5804" s="20" t="n">
        <v>1</v>
      </c>
      <c r="S5804" s="20" t="s">
        <v>7130</v>
      </c>
      <c r="T5804" s="20" t="n">
        <v>91.68092402</v>
      </c>
      <c r="U5804" s="20" t="n">
        <v>89.90574859</v>
      </c>
      <c r="V5804" s="20" t="n">
        <v>93.45609945</v>
      </c>
      <c r="W5804" s="20" t="s">
        <v>11510</v>
      </c>
      <c r="X5804" s="35"/>
      <c r="Y5804" s="35" t="n">
        <v>0</v>
      </c>
      <c r="Z5804" s="35" t="n">
        <v>1</v>
      </c>
      <c r="AE5804" s="94" t="e">
        <f aca="false" t="array" ref="AE5804:AK5804">_xlfn.torow(_xlfn.unique(_xlfn._xlws.filter(cat_table[Subsector],$E5804=cat_table[Sector],"")))</f>
        <v>#NAME?</v>
      </c>
      <c r="AF5804" s="94" t="e">
        <v>#NAME?</v>
      </c>
      <c r="AG5804" s="94" t="e">
        <v>#NAME?</v>
      </c>
      <c r="AH5804" s="94" t="e">
        <v>#NAME?</v>
      </c>
      <c r="AI5804" s="94" t="e">
        <v>#NAME?</v>
      </c>
      <c r="AJ5804" s="94" t="e">
        <v>#NAME?</v>
      </c>
      <c r="AK5804" s="94" t="e">
        <v>#NAME?</v>
      </c>
      <c r="AO5804" s="94" t="e">
        <f aca="false" t="array" ref="AO5804:AT5804">_xlfn.torow(_xlfn.unique(_xlfn._xlws.filter(cat_table[Sub-subsector],($E5804=cat_table[Sector])*($F5804=cat_table[Subsector]),"")))</f>
        <v>#NAME?</v>
      </c>
      <c r="AP5804" s="94" t="e">
        <v>#NAME?</v>
      </c>
      <c r="AQ5804" s="94" t="e">
        <v>#NAME?</v>
      </c>
      <c r="AR5804" s="94" t="e">
        <v>#NAME?</v>
      </c>
      <c r="AS5804" s="94" t="e">
        <v>#NAME?</v>
      </c>
      <c r="AT5804" s="94" t="e">
        <v>#NAME?</v>
      </c>
    </row>
    <row r="5805" customFormat="false" ht="15" hidden="false" customHeight="true" outlineLevel="0" collapsed="false">
      <c r="A5805" s="20" t="s">
        <v>16856</v>
      </c>
      <c r="B5805" s="20" t="str">
        <f aca="false">INDEX(Table2[], MATCH(L5805, Location_ID!$D$2:$D$3098, 0), 1)</f>
        <v>d4edcc2d-dc2e-41b7-a3b0-ec3efd37e0f1</v>
      </c>
      <c r="C5805" s="20" t="s">
        <v>1585</v>
      </c>
      <c r="D5805" s="230" t="s">
        <v>354</v>
      </c>
      <c r="E5805" s="20" t="s">
        <v>7134</v>
      </c>
      <c r="F5805" s="20" t="s">
        <v>7135</v>
      </c>
      <c r="G5805" s="20" t="s">
        <v>7591</v>
      </c>
      <c r="H5805" s="20"/>
      <c r="I5805" s="20" t="s">
        <v>15917</v>
      </c>
      <c r="J5805" s="20" t="s">
        <v>15925</v>
      </c>
      <c r="K5805" s="20" t="s">
        <v>7109</v>
      </c>
      <c r="L5805" s="20" t="s">
        <v>4963</v>
      </c>
      <c r="M5805" s="20" t="s">
        <v>7116</v>
      </c>
      <c r="N5805" s="20" t="s">
        <v>15902</v>
      </c>
      <c r="O5805" s="20" t="s">
        <v>15925</v>
      </c>
      <c r="P5805" s="201" t="n">
        <v>43730</v>
      </c>
      <c r="Q5805" s="201" t="n">
        <v>43763</v>
      </c>
      <c r="R5805" s="20" t="n">
        <v>1</v>
      </c>
      <c r="S5805" s="20" t="s">
        <v>7130</v>
      </c>
      <c r="T5805" s="20" t="n">
        <v>339.3391758</v>
      </c>
      <c r="U5805" s="20" t="n">
        <v>176.7951914</v>
      </c>
      <c r="V5805" s="20" t="n">
        <v>501.8831602</v>
      </c>
      <c r="W5805" s="20" t="s">
        <v>11510</v>
      </c>
      <c r="X5805" s="35"/>
      <c r="Y5805" s="35" t="n">
        <v>0</v>
      </c>
      <c r="Z5805" s="35" t="n">
        <v>1</v>
      </c>
      <c r="AE5805" s="94" t="e">
        <f aca="false" t="array" ref="AE5805:AK5805">_xlfn.torow(_xlfn.unique(_xlfn._xlws.filter(cat_table[Subsector],$E5805=cat_table[Sector],"")))</f>
        <v>#NAME?</v>
      </c>
      <c r="AF5805" s="94" t="e">
        <v>#NAME?</v>
      </c>
      <c r="AG5805" s="94" t="e">
        <v>#NAME?</v>
      </c>
      <c r="AH5805" s="94" t="e">
        <v>#NAME?</v>
      </c>
      <c r="AI5805" s="94" t="e">
        <v>#NAME?</v>
      </c>
      <c r="AJ5805" s="94" t="e">
        <v>#NAME?</v>
      </c>
      <c r="AK5805" s="94" t="e">
        <v>#NAME?</v>
      </c>
      <c r="AO5805" s="94" t="e">
        <f aca="false" t="array" ref="AO5805:AT5805">_xlfn.torow(_xlfn.unique(_xlfn._xlws.filter(cat_table[Sub-subsector],($E5805=cat_table[Sector])*($F5805=cat_table[Subsector]),"")))</f>
        <v>#NAME?</v>
      </c>
      <c r="AP5805" s="94" t="e">
        <v>#NAME?</v>
      </c>
      <c r="AQ5805" s="94" t="e">
        <v>#NAME?</v>
      </c>
      <c r="AR5805" s="94" t="e">
        <v>#NAME?</v>
      </c>
      <c r="AS5805" s="94" t="e">
        <v>#NAME?</v>
      </c>
      <c r="AT5805" s="94" t="e">
        <v>#NAME?</v>
      </c>
    </row>
    <row r="5806" customFormat="false" ht="15" hidden="false" customHeight="true" outlineLevel="0" collapsed="false">
      <c r="A5806" s="20" t="s">
        <v>16857</v>
      </c>
      <c r="B5806" s="20" t="str">
        <f aca="false">INDEX(Table2[], MATCH(L5806, Location_ID!$D$2:$D$3098, 0), 1)</f>
        <v>084fbfc7-2f4c-4065-8d4b-ba0aa54a6af8</v>
      </c>
      <c r="C5806" s="20" t="s">
        <v>1585</v>
      </c>
      <c r="D5806" s="230" t="s">
        <v>354</v>
      </c>
      <c r="E5806" s="20" t="s">
        <v>7134</v>
      </c>
      <c r="F5806" s="20" t="s">
        <v>7135</v>
      </c>
      <c r="G5806" s="20" t="s">
        <v>7591</v>
      </c>
      <c r="H5806" s="20"/>
      <c r="I5806" s="20" t="s">
        <v>15917</v>
      </c>
      <c r="J5806" s="20" t="s">
        <v>15918</v>
      </c>
      <c r="K5806" s="20" t="s">
        <v>7109</v>
      </c>
      <c r="L5806" s="20" t="s">
        <v>4965</v>
      </c>
      <c r="M5806" s="20" t="s">
        <v>7116</v>
      </c>
      <c r="N5806" s="20" t="s">
        <v>15902</v>
      </c>
      <c r="O5806" s="20" t="s">
        <v>15918</v>
      </c>
      <c r="P5806" s="201" t="n">
        <v>43730</v>
      </c>
      <c r="Q5806" s="201" t="n">
        <v>43763</v>
      </c>
      <c r="R5806" s="20" t="n">
        <v>1</v>
      </c>
      <c r="S5806" s="20" t="s">
        <v>7130</v>
      </c>
      <c r="T5806" s="20" t="n">
        <v>92.06357587</v>
      </c>
      <c r="U5806" s="20" t="n">
        <v>67.78661145</v>
      </c>
      <c r="V5806" s="20" t="n">
        <v>116.34054029</v>
      </c>
      <c r="W5806" s="20" t="s">
        <v>11510</v>
      </c>
      <c r="X5806" s="35"/>
      <c r="Y5806" s="35" t="n">
        <v>0</v>
      </c>
      <c r="Z5806" s="35" t="n">
        <v>1</v>
      </c>
      <c r="AE5806" s="94" t="e">
        <f aca="false" t="array" ref="AE5806:AK5806">_xlfn.torow(_xlfn.unique(_xlfn._xlws.filter(cat_table[Subsector],$E5806=cat_table[Sector],"")))</f>
        <v>#NAME?</v>
      </c>
      <c r="AF5806" s="94" t="e">
        <v>#NAME?</v>
      </c>
      <c r="AG5806" s="94" t="e">
        <v>#NAME?</v>
      </c>
      <c r="AH5806" s="94" t="e">
        <v>#NAME?</v>
      </c>
      <c r="AI5806" s="94" t="e">
        <v>#NAME?</v>
      </c>
      <c r="AJ5806" s="94" t="e">
        <v>#NAME?</v>
      </c>
      <c r="AK5806" s="94" t="e">
        <v>#NAME?</v>
      </c>
      <c r="AO5806" s="94" t="e">
        <f aca="false" t="array" ref="AO5806:AT5806">_xlfn.torow(_xlfn.unique(_xlfn._xlws.filter(cat_table[Sub-subsector],($E5806=cat_table[Sector])*($F5806=cat_table[Subsector]),"")))</f>
        <v>#NAME?</v>
      </c>
      <c r="AP5806" s="94" t="e">
        <v>#NAME?</v>
      </c>
      <c r="AQ5806" s="94" t="e">
        <v>#NAME?</v>
      </c>
      <c r="AR5806" s="94" t="e">
        <v>#NAME?</v>
      </c>
      <c r="AS5806" s="94" t="e">
        <v>#NAME?</v>
      </c>
      <c r="AT5806" s="94" t="e">
        <v>#NAME?</v>
      </c>
    </row>
    <row r="5807" customFormat="false" ht="15" hidden="false" customHeight="true" outlineLevel="0" collapsed="false">
      <c r="A5807" s="20" t="s">
        <v>16858</v>
      </c>
      <c r="B5807" s="20" t="str">
        <f aca="false">INDEX(Table2[], MATCH(L5807, Location_ID!$D$2:$D$3098, 0), 1)</f>
        <v>b96bccf1-323d-4dfd-a59f-ea9a10aa5b59</v>
      </c>
      <c r="C5807" s="20" t="s">
        <v>1585</v>
      </c>
      <c r="D5807" s="230" t="s">
        <v>354</v>
      </c>
      <c r="E5807" s="20" t="s">
        <v>7134</v>
      </c>
      <c r="F5807" s="20" t="s">
        <v>7135</v>
      </c>
      <c r="G5807" s="20" t="s">
        <v>7591</v>
      </c>
      <c r="H5807" s="20"/>
      <c r="I5807" s="20" t="s">
        <v>15917</v>
      </c>
      <c r="J5807" s="20" t="s">
        <v>15918</v>
      </c>
      <c r="K5807" s="20" t="s">
        <v>7109</v>
      </c>
      <c r="L5807" s="20" t="s">
        <v>4967</v>
      </c>
      <c r="M5807" s="20" t="s">
        <v>7116</v>
      </c>
      <c r="N5807" s="20" t="s">
        <v>15902</v>
      </c>
      <c r="O5807" s="20" t="s">
        <v>15918</v>
      </c>
      <c r="P5807" s="201" t="n">
        <v>43730</v>
      </c>
      <c r="Q5807" s="201" t="n">
        <v>43763</v>
      </c>
      <c r="R5807" s="20" t="n">
        <v>1</v>
      </c>
      <c r="S5807" s="20" t="s">
        <v>7130</v>
      </c>
      <c r="T5807" s="20" t="n">
        <v>62.54791847</v>
      </c>
      <c r="U5807" s="20" t="n">
        <v>33.99455484</v>
      </c>
      <c r="V5807" s="20" t="n">
        <v>91.1012821</v>
      </c>
      <c r="W5807" s="20" t="s">
        <v>11510</v>
      </c>
      <c r="X5807" s="35"/>
      <c r="Y5807" s="35" t="n">
        <v>0</v>
      </c>
      <c r="Z5807" s="35" t="n">
        <v>1</v>
      </c>
      <c r="AE5807" s="94" t="e">
        <f aca="false" t="array" ref="AE5807:AK5807">_xlfn.torow(_xlfn.unique(_xlfn._xlws.filter(cat_table[Subsector],$E5807=cat_table[Sector],"")))</f>
        <v>#NAME?</v>
      </c>
      <c r="AF5807" s="94" t="e">
        <v>#NAME?</v>
      </c>
      <c r="AG5807" s="94" t="e">
        <v>#NAME?</v>
      </c>
      <c r="AH5807" s="94" t="e">
        <v>#NAME?</v>
      </c>
      <c r="AI5807" s="94" t="e">
        <v>#NAME?</v>
      </c>
      <c r="AJ5807" s="94" t="e">
        <v>#NAME?</v>
      </c>
      <c r="AK5807" s="94" t="e">
        <v>#NAME?</v>
      </c>
      <c r="AO5807" s="94" t="e">
        <f aca="false" t="array" ref="AO5807:AT5807">_xlfn.torow(_xlfn.unique(_xlfn._xlws.filter(cat_table[Sub-subsector],($E5807=cat_table[Sector])*($F5807=cat_table[Subsector]),"")))</f>
        <v>#NAME?</v>
      </c>
      <c r="AP5807" s="94" t="e">
        <v>#NAME?</v>
      </c>
      <c r="AQ5807" s="94" t="e">
        <v>#NAME?</v>
      </c>
      <c r="AR5807" s="94" t="e">
        <v>#NAME?</v>
      </c>
      <c r="AS5807" s="94" t="e">
        <v>#NAME?</v>
      </c>
      <c r="AT5807" s="94" t="e">
        <v>#NAME?</v>
      </c>
    </row>
    <row r="5808" customFormat="false" ht="15" hidden="false" customHeight="true" outlineLevel="0" collapsed="false">
      <c r="A5808" s="20" t="s">
        <v>16859</v>
      </c>
      <c r="B5808" s="20" t="str">
        <f aca="false">INDEX(Table2[], MATCH(L5808, Location_ID!$D$2:$D$3098, 0), 1)</f>
        <v>63c0cd6c-8d8a-4503-a214-c9e7f527ea96</v>
      </c>
      <c r="C5808" s="20" t="s">
        <v>1585</v>
      </c>
      <c r="D5808" s="230" t="s">
        <v>354</v>
      </c>
      <c r="E5808" s="20" t="s">
        <v>7134</v>
      </c>
      <c r="F5808" s="20" t="s">
        <v>7135</v>
      </c>
      <c r="G5808" s="20" t="s">
        <v>7591</v>
      </c>
      <c r="H5808" s="20"/>
      <c r="I5808" s="20" t="s">
        <v>15917</v>
      </c>
      <c r="J5808" s="20" t="s">
        <v>15927</v>
      </c>
      <c r="K5808" s="20" t="s">
        <v>7109</v>
      </c>
      <c r="L5808" s="20" t="s">
        <v>4969</v>
      </c>
      <c r="M5808" s="20" t="s">
        <v>7116</v>
      </c>
      <c r="N5808" s="20" t="s">
        <v>15902</v>
      </c>
      <c r="O5808" s="20" t="s">
        <v>15927</v>
      </c>
      <c r="P5808" s="201" t="n">
        <v>43730</v>
      </c>
      <c r="Q5808" s="201" t="n">
        <v>43763</v>
      </c>
      <c r="R5808" s="20" t="n">
        <v>1</v>
      </c>
      <c r="S5808" s="20" t="s">
        <v>7130</v>
      </c>
      <c r="T5808" s="20" t="n">
        <v>240.8686444</v>
      </c>
      <c r="U5808" s="20" t="n">
        <v>140.97011984</v>
      </c>
      <c r="V5808" s="20" t="n">
        <v>340.76716896</v>
      </c>
      <c r="W5808" s="20" t="s">
        <v>11510</v>
      </c>
      <c r="X5808" s="35"/>
      <c r="Y5808" s="35" t="n">
        <v>0</v>
      </c>
      <c r="Z5808" s="35" t="n">
        <v>1</v>
      </c>
      <c r="AE5808" s="94" t="e">
        <f aca="false" t="array" ref="AE5808:AK5808">_xlfn.torow(_xlfn.unique(_xlfn._xlws.filter(cat_table[Subsector],$E5808=cat_table[Sector],"")))</f>
        <v>#NAME?</v>
      </c>
      <c r="AF5808" s="94" t="e">
        <v>#NAME?</v>
      </c>
      <c r="AG5808" s="94" t="e">
        <v>#NAME?</v>
      </c>
      <c r="AH5808" s="94" t="e">
        <v>#NAME?</v>
      </c>
      <c r="AI5808" s="94" t="e">
        <v>#NAME?</v>
      </c>
      <c r="AJ5808" s="94" t="e">
        <v>#NAME?</v>
      </c>
      <c r="AK5808" s="94" t="e">
        <v>#NAME?</v>
      </c>
      <c r="AO5808" s="94" t="e">
        <f aca="false" t="array" ref="AO5808:AT5808">_xlfn.torow(_xlfn.unique(_xlfn._xlws.filter(cat_table[Sub-subsector],($E5808=cat_table[Sector])*($F5808=cat_table[Subsector]),"")))</f>
        <v>#NAME?</v>
      </c>
      <c r="AP5808" s="94" t="e">
        <v>#NAME?</v>
      </c>
      <c r="AQ5808" s="94" t="e">
        <v>#NAME?</v>
      </c>
      <c r="AR5808" s="94" t="e">
        <v>#NAME?</v>
      </c>
      <c r="AS5808" s="94" t="e">
        <v>#NAME?</v>
      </c>
      <c r="AT5808" s="94" t="e">
        <v>#NAME?</v>
      </c>
    </row>
    <row r="5809" customFormat="false" ht="15" hidden="false" customHeight="true" outlineLevel="0" collapsed="false">
      <c r="A5809" s="20" t="s">
        <v>16860</v>
      </c>
      <c r="B5809" s="20" t="str">
        <f aca="false">INDEX(Table2[], MATCH(L5809, Location_ID!$D$2:$D$3098, 0), 1)</f>
        <v>432d4ce8-d715-403a-a694-2ed7dff0656a</v>
      </c>
      <c r="C5809" s="20" t="s">
        <v>1585</v>
      </c>
      <c r="D5809" s="230" t="s">
        <v>354</v>
      </c>
      <c r="E5809" s="20" t="s">
        <v>7134</v>
      </c>
      <c r="F5809" s="20" t="s">
        <v>7135</v>
      </c>
      <c r="G5809" s="20" t="s">
        <v>7591</v>
      </c>
      <c r="H5809" s="20"/>
      <c r="I5809" s="20" t="s">
        <v>15917</v>
      </c>
      <c r="J5809" s="20" t="s">
        <v>15925</v>
      </c>
      <c r="K5809" s="20" t="s">
        <v>7109</v>
      </c>
      <c r="L5809" s="20" t="s">
        <v>4971</v>
      </c>
      <c r="M5809" s="20" t="s">
        <v>7116</v>
      </c>
      <c r="N5809" s="20" t="s">
        <v>15902</v>
      </c>
      <c r="O5809" s="20" t="s">
        <v>15925</v>
      </c>
      <c r="P5809" s="201" t="n">
        <v>43730</v>
      </c>
      <c r="Q5809" s="201" t="n">
        <v>43763</v>
      </c>
      <c r="R5809" s="20" t="n">
        <v>1</v>
      </c>
      <c r="S5809" s="20" t="s">
        <v>7130</v>
      </c>
      <c r="T5809" s="20" t="n">
        <v>189.2348439</v>
      </c>
      <c r="U5809" s="20" t="n">
        <v>156.02761142</v>
      </c>
      <c r="V5809" s="20" t="n">
        <v>222.44207638</v>
      </c>
      <c r="W5809" s="20" t="s">
        <v>11510</v>
      </c>
      <c r="X5809" s="35"/>
      <c r="Y5809" s="35" t="n">
        <v>0</v>
      </c>
      <c r="Z5809" s="35" t="n">
        <v>1</v>
      </c>
      <c r="AE5809" s="94" t="e">
        <f aca="false" t="array" ref="AE5809:AK5809">_xlfn.torow(_xlfn.unique(_xlfn._xlws.filter(cat_table[Subsector],$E5809=cat_table[Sector],"")))</f>
        <v>#NAME?</v>
      </c>
      <c r="AF5809" s="94" t="e">
        <v>#NAME?</v>
      </c>
      <c r="AG5809" s="94" t="e">
        <v>#NAME?</v>
      </c>
      <c r="AH5809" s="94" t="e">
        <v>#NAME?</v>
      </c>
      <c r="AI5809" s="94" t="e">
        <v>#NAME?</v>
      </c>
      <c r="AJ5809" s="94" t="e">
        <v>#NAME?</v>
      </c>
      <c r="AK5809" s="94" t="e">
        <v>#NAME?</v>
      </c>
      <c r="AO5809" s="94" t="e">
        <f aca="false" t="array" ref="AO5809:AT5809">_xlfn.torow(_xlfn.unique(_xlfn._xlws.filter(cat_table[Sub-subsector],($E5809=cat_table[Sector])*($F5809=cat_table[Subsector]),"")))</f>
        <v>#NAME?</v>
      </c>
      <c r="AP5809" s="94" t="e">
        <v>#NAME?</v>
      </c>
      <c r="AQ5809" s="94" t="e">
        <v>#NAME?</v>
      </c>
      <c r="AR5809" s="94" t="e">
        <v>#NAME?</v>
      </c>
      <c r="AS5809" s="94" t="e">
        <v>#NAME?</v>
      </c>
      <c r="AT5809" s="94" t="e">
        <v>#NAME?</v>
      </c>
    </row>
    <row r="5810" customFormat="false" ht="15" hidden="false" customHeight="true" outlineLevel="0" collapsed="false">
      <c r="A5810" s="20" t="s">
        <v>16861</v>
      </c>
      <c r="B5810" s="20" t="str">
        <f aca="false">INDEX(Table2[], MATCH(L5810, Location_ID!$D$2:$D$3098, 0), 1)</f>
        <v>640471cd-ae22-4106-bc13-11ad417e51ff</v>
      </c>
      <c r="C5810" s="20" t="s">
        <v>1585</v>
      </c>
      <c r="D5810" s="230" t="s">
        <v>354</v>
      </c>
      <c r="E5810" s="20" t="s">
        <v>7134</v>
      </c>
      <c r="F5810" s="20" t="s">
        <v>7135</v>
      </c>
      <c r="G5810" s="20" t="s">
        <v>7591</v>
      </c>
      <c r="H5810" s="20"/>
      <c r="I5810" s="20" t="s">
        <v>15917</v>
      </c>
      <c r="J5810" s="20" t="s">
        <v>15922</v>
      </c>
      <c r="K5810" s="20" t="s">
        <v>7109</v>
      </c>
      <c r="L5810" s="20" t="s">
        <v>4973</v>
      </c>
      <c r="M5810" s="20" t="s">
        <v>7116</v>
      </c>
      <c r="N5810" s="20" t="s">
        <v>15902</v>
      </c>
      <c r="O5810" s="20" t="s">
        <v>15922</v>
      </c>
      <c r="P5810" s="201" t="n">
        <v>43730</v>
      </c>
      <c r="Q5810" s="201" t="n">
        <v>43763</v>
      </c>
      <c r="R5810" s="20" t="n">
        <v>1</v>
      </c>
      <c r="S5810" s="20" t="s">
        <v>7130</v>
      </c>
      <c r="T5810" s="20" t="n">
        <v>24.68328238</v>
      </c>
      <c r="U5810" s="20" t="n">
        <v>7.85058233</v>
      </c>
      <c r="V5810" s="20" t="n">
        <v>41.51598243</v>
      </c>
      <c r="W5810" s="20" t="s">
        <v>11510</v>
      </c>
      <c r="X5810" s="35"/>
      <c r="Y5810" s="35" t="n">
        <v>0</v>
      </c>
      <c r="Z5810" s="35" t="n">
        <v>1</v>
      </c>
      <c r="AE5810" s="94" t="e">
        <f aca="false" t="array" ref="AE5810:AK5810">_xlfn.torow(_xlfn.unique(_xlfn._xlws.filter(cat_table[Subsector],$E5810=cat_table[Sector],"")))</f>
        <v>#NAME?</v>
      </c>
      <c r="AF5810" s="94" t="e">
        <v>#NAME?</v>
      </c>
      <c r="AG5810" s="94" t="e">
        <v>#NAME?</v>
      </c>
      <c r="AH5810" s="94" t="e">
        <v>#NAME?</v>
      </c>
      <c r="AI5810" s="94" t="e">
        <v>#NAME?</v>
      </c>
      <c r="AJ5810" s="94" t="e">
        <v>#NAME?</v>
      </c>
      <c r="AK5810" s="94" t="e">
        <v>#NAME?</v>
      </c>
      <c r="AO5810" s="94" t="e">
        <f aca="false" t="array" ref="AO5810:AT5810">_xlfn.torow(_xlfn.unique(_xlfn._xlws.filter(cat_table[Sub-subsector],($E5810=cat_table[Sector])*($F5810=cat_table[Subsector]),"")))</f>
        <v>#NAME?</v>
      </c>
      <c r="AP5810" s="94" t="e">
        <v>#NAME?</v>
      </c>
      <c r="AQ5810" s="94" t="e">
        <v>#NAME?</v>
      </c>
      <c r="AR5810" s="94" t="e">
        <v>#NAME?</v>
      </c>
      <c r="AS5810" s="94" t="e">
        <v>#NAME?</v>
      </c>
      <c r="AT5810" s="94" t="e">
        <v>#NAME?</v>
      </c>
    </row>
    <row r="5811" customFormat="false" ht="15" hidden="false" customHeight="true" outlineLevel="0" collapsed="false">
      <c r="A5811" s="20" t="s">
        <v>16862</v>
      </c>
      <c r="B5811" s="20" t="str">
        <f aca="false">INDEX(Table2[], MATCH(L5811, Location_ID!$D$2:$D$3098, 0), 1)</f>
        <v>316fb6d0-0624-4488-981c-16dc3bd6b976</v>
      </c>
      <c r="C5811" s="20" t="s">
        <v>1585</v>
      </c>
      <c r="D5811" s="230" t="s">
        <v>354</v>
      </c>
      <c r="E5811" s="20" t="s">
        <v>7134</v>
      </c>
      <c r="F5811" s="20" t="s">
        <v>7135</v>
      </c>
      <c r="G5811" s="20" t="s">
        <v>7591</v>
      </c>
      <c r="H5811" s="20"/>
      <c r="I5811" s="20" t="s">
        <v>15917</v>
      </c>
      <c r="J5811" s="20" t="s">
        <v>15918</v>
      </c>
      <c r="K5811" s="20" t="s">
        <v>7109</v>
      </c>
      <c r="L5811" s="20" t="s">
        <v>4975</v>
      </c>
      <c r="M5811" s="20" t="s">
        <v>7116</v>
      </c>
      <c r="N5811" s="20" t="s">
        <v>15902</v>
      </c>
      <c r="O5811" s="20" t="s">
        <v>15918</v>
      </c>
      <c r="P5811" s="201" t="n">
        <v>43730</v>
      </c>
      <c r="Q5811" s="201" t="n">
        <v>43763</v>
      </c>
      <c r="R5811" s="20" t="n">
        <v>1</v>
      </c>
      <c r="S5811" s="20" t="s">
        <v>7130</v>
      </c>
      <c r="T5811" s="20" t="n">
        <v>67.8103389</v>
      </c>
      <c r="U5811" s="20" t="n">
        <v>53.72999447</v>
      </c>
      <c r="V5811" s="20" t="n">
        <v>81.89068333</v>
      </c>
      <c r="W5811" s="20" t="s">
        <v>11510</v>
      </c>
      <c r="X5811" s="35"/>
      <c r="Y5811" s="35" t="n">
        <v>0</v>
      </c>
      <c r="Z5811" s="35" t="n">
        <v>1</v>
      </c>
      <c r="AE5811" s="94" t="e">
        <f aca="false" t="array" ref="AE5811:AK5811">_xlfn.torow(_xlfn.unique(_xlfn._xlws.filter(cat_table[Subsector],$E5811=cat_table[Sector],"")))</f>
        <v>#NAME?</v>
      </c>
      <c r="AF5811" s="94" t="e">
        <v>#NAME?</v>
      </c>
      <c r="AG5811" s="94" t="e">
        <v>#NAME?</v>
      </c>
      <c r="AH5811" s="94" t="e">
        <v>#NAME?</v>
      </c>
      <c r="AI5811" s="94" t="e">
        <v>#NAME?</v>
      </c>
      <c r="AJ5811" s="94" t="e">
        <v>#NAME?</v>
      </c>
      <c r="AK5811" s="94" t="e">
        <v>#NAME?</v>
      </c>
      <c r="AO5811" s="94" t="e">
        <f aca="false" t="array" ref="AO5811:AT5811">_xlfn.torow(_xlfn.unique(_xlfn._xlws.filter(cat_table[Sub-subsector],($E5811=cat_table[Sector])*($F5811=cat_table[Subsector]),"")))</f>
        <v>#NAME?</v>
      </c>
      <c r="AP5811" s="94" t="e">
        <v>#NAME?</v>
      </c>
      <c r="AQ5811" s="94" t="e">
        <v>#NAME?</v>
      </c>
      <c r="AR5811" s="94" t="e">
        <v>#NAME?</v>
      </c>
      <c r="AS5811" s="94" t="e">
        <v>#NAME?</v>
      </c>
      <c r="AT5811" s="94" t="e">
        <v>#NAME?</v>
      </c>
    </row>
    <row r="5812" customFormat="false" ht="15" hidden="false" customHeight="true" outlineLevel="0" collapsed="false">
      <c r="A5812" s="20" t="s">
        <v>16863</v>
      </c>
      <c r="B5812" s="20" t="str">
        <f aca="false">INDEX(Table2[], MATCH(L5812, Location_ID!$D$2:$D$3098, 0), 1)</f>
        <v>53c8eebc-5f34-468a-801b-9d9506b6fc4f</v>
      </c>
      <c r="C5812" s="20" t="s">
        <v>1585</v>
      </c>
      <c r="D5812" s="230" t="s">
        <v>354</v>
      </c>
      <c r="E5812" s="20" t="s">
        <v>7134</v>
      </c>
      <c r="F5812" s="20" t="s">
        <v>7135</v>
      </c>
      <c r="G5812" s="20" t="s">
        <v>7591</v>
      </c>
      <c r="H5812" s="20"/>
      <c r="I5812" s="20" t="s">
        <v>15917</v>
      </c>
      <c r="J5812" s="20" t="s">
        <v>15922</v>
      </c>
      <c r="K5812" s="20" t="s">
        <v>7109</v>
      </c>
      <c r="L5812" s="20" t="s">
        <v>4977</v>
      </c>
      <c r="M5812" s="20" t="s">
        <v>7116</v>
      </c>
      <c r="N5812" s="20" t="s">
        <v>15902</v>
      </c>
      <c r="O5812" s="20" t="s">
        <v>15922</v>
      </c>
      <c r="P5812" s="201" t="n">
        <v>43730</v>
      </c>
      <c r="Q5812" s="201" t="n">
        <v>43763</v>
      </c>
      <c r="R5812" s="20" t="n">
        <v>1</v>
      </c>
      <c r="S5812" s="20" t="s">
        <v>7130</v>
      </c>
      <c r="T5812" s="20" t="n">
        <v>81.85140902</v>
      </c>
      <c r="U5812" s="20" t="n">
        <v>53.55837012</v>
      </c>
      <c r="V5812" s="20" t="n">
        <v>110.14444792</v>
      </c>
      <c r="W5812" s="20" t="s">
        <v>11510</v>
      </c>
      <c r="X5812" s="35"/>
      <c r="Y5812" s="35" t="n">
        <v>0</v>
      </c>
      <c r="Z5812" s="35" t="n">
        <v>1</v>
      </c>
      <c r="AE5812" s="94" t="e">
        <f aca="false" t="array" ref="AE5812:AK5812">_xlfn.torow(_xlfn.unique(_xlfn._xlws.filter(cat_table[Subsector],$E5812=cat_table[Sector],"")))</f>
        <v>#NAME?</v>
      </c>
      <c r="AF5812" s="94" t="e">
        <v>#NAME?</v>
      </c>
      <c r="AG5812" s="94" t="e">
        <v>#NAME?</v>
      </c>
      <c r="AH5812" s="94" t="e">
        <v>#NAME?</v>
      </c>
      <c r="AI5812" s="94" t="e">
        <v>#NAME?</v>
      </c>
      <c r="AJ5812" s="94" t="e">
        <v>#NAME?</v>
      </c>
      <c r="AK5812" s="94" t="e">
        <v>#NAME?</v>
      </c>
      <c r="AO5812" s="94" t="e">
        <f aca="false" t="array" ref="AO5812:AT5812">_xlfn.torow(_xlfn.unique(_xlfn._xlws.filter(cat_table[Sub-subsector],($E5812=cat_table[Sector])*($F5812=cat_table[Subsector]),"")))</f>
        <v>#NAME?</v>
      </c>
      <c r="AP5812" s="94" t="e">
        <v>#NAME?</v>
      </c>
      <c r="AQ5812" s="94" t="e">
        <v>#NAME?</v>
      </c>
      <c r="AR5812" s="94" t="e">
        <v>#NAME?</v>
      </c>
      <c r="AS5812" s="94" t="e">
        <v>#NAME?</v>
      </c>
      <c r="AT5812" s="94" t="e">
        <v>#NAME?</v>
      </c>
    </row>
    <row r="5813" customFormat="false" ht="15" hidden="false" customHeight="true" outlineLevel="0" collapsed="false">
      <c r="A5813" s="20" t="s">
        <v>16864</v>
      </c>
      <c r="B5813" s="20" t="str">
        <f aca="false">INDEX(Table2[], MATCH(L5813, Location_ID!$D$2:$D$3098, 0), 1)</f>
        <v>23cd744b-4379-4ccb-a64e-af4e78f99284</v>
      </c>
      <c r="C5813" s="20" t="s">
        <v>1585</v>
      </c>
      <c r="D5813" s="230" t="s">
        <v>354</v>
      </c>
      <c r="E5813" s="20" t="s">
        <v>7134</v>
      </c>
      <c r="F5813" s="20" t="s">
        <v>7135</v>
      </c>
      <c r="G5813" s="20" t="s">
        <v>7591</v>
      </c>
      <c r="H5813" s="20"/>
      <c r="I5813" s="20" t="s">
        <v>15917</v>
      </c>
      <c r="J5813" s="20" t="s">
        <v>15918</v>
      </c>
      <c r="K5813" s="20" t="s">
        <v>7109</v>
      </c>
      <c r="L5813" s="20" t="s">
        <v>4979</v>
      </c>
      <c r="M5813" s="20" t="s">
        <v>7116</v>
      </c>
      <c r="N5813" s="20" t="s">
        <v>15902</v>
      </c>
      <c r="O5813" s="20" t="s">
        <v>15918</v>
      </c>
      <c r="P5813" s="201" t="n">
        <v>43730</v>
      </c>
      <c r="Q5813" s="201" t="n">
        <v>43763</v>
      </c>
      <c r="R5813" s="20" t="n">
        <v>1</v>
      </c>
      <c r="S5813" s="20" t="s">
        <v>7130</v>
      </c>
      <c r="T5813" s="20" t="n">
        <v>218.0738876</v>
      </c>
      <c r="U5813" s="20" t="n">
        <v>149.4666487</v>
      </c>
      <c r="V5813" s="20" t="n">
        <v>286.6811265</v>
      </c>
      <c r="W5813" s="20" t="s">
        <v>11510</v>
      </c>
      <c r="X5813" s="35"/>
      <c r="Y5813" s="35" t="n">
        <v>0</v>
      </c>
      <c r="Z5813" s="35" t="n">
        <v>1</v>
      </c>
      <c r="AE5813" s="94" t="e">
        <f aca="false" t="array" ref="AE5813:AK5813">_xlfn.torow(_xlfn.unique(_xlfn._xlws.filter(cat_table[Subsector],$E5813=cat_table[Sector],"")))</f>
        <v>#NAME?</v>
      </c>
      <c r="AF5813" s="94" t="e">
        <v>#NAME?</v>
      </c>
      <c r="AG5813" s="94" t="e">
        <v>#NAME?</v>
      </c>
      <c r="AH5813" s="94" t="e">
        <v>#NAME?</v>
      </c>
      <c r="AI5813" s="94" t="e">
        <v>#NAME?</v>
      </c>
      <c r="AJ5813" s="94" t="e">
        <v>#NAME?</v>
      </c>
      <c r="AK5813" s="94" t="e">
        <v>#NAME?</v>
      </c>
      <c r="AO5813" s="94" t="e">
        <f aca="false" t="array" ref="AO5813:AT5813">_xlfn.torow(_xlfn.unique(_xlfn._xlws.filter(cat_table[Sub-subsector],($E5813=cat_table[Sector])*($F5813=cat_table[Subsector]),"")))</f>
        <v>#NAME?</v>
      </c>
      <c r="AP5813" s="94" t="e">
        <v>#NAME?</v>
      </c>
      <c r="AQ5813" s="94" t="e">
        <v>#NAME?</v>
      </c>
      <c r="AR5813" s="94" t="e">
        <v>#NAME?</v>
      </c>
      <c r="AS5813" s="94" t="e">
        <v>#NAME?</v>
      </c>
      <c r="AT5813" s="94" t="e">
        <v>#NAME?</v>
      </c>
    </row>
    <row r="5814" customFormat="false" ht="15" hidden="false" customHeight="true" outlineLevel="0" collapsed="false">
      <c r="A5814" s="20" t="s">
        <v>16865</v>
      </c>
      <c r="B5814" s="20" t="str">
        <f aca="false">INDEX(Table2[], MATCH(L5814, Location_ID!$D$2:$D$3098, 0), 1)</f>
        <v>96fbbd39-da22-4b98-ae96-523115651bb0</v>
      </c>
      <c r="C5814" s="20" t="s">
        <v>1585</v>
      </c>
      <c r="D5814" s="230" t="s">
        <v>354</v>
      </c>
      <c r="E5814" s="20" t="s">
        <v>7134</v>
      </c>
      <c r="F5814" s="20" t="s">
        <v>7135</v>
      </c>
      <c r="G5814" s="20" t="s">
        <v>7591</v>
      </c>
      <c r="H5814" s="20"/>
      <c r="I5814" s="20" t="s">
        <v>15917</v>
      </c>
      <c r="J5814" s="20" t="s">
        <v>15922</v>
      </c>
      <c r="K5814" s="20" t="s">
        <v>7109</v>
      </c>
      <c r="L5814" s="20" t="s">
        <v>4981</v>
      </c>
      <c r="M5814" s="20" t="s">
        <v>7116</v>
      </c>
      <c r="N5814" s="20" t="s">
        <v>15902</v>
      </c>
      <c r="O5814" s="20" t="s">
        <v>15922</v>
      </c>
      <c r="P5814" s="201" t="n">
        <v>43730</v>
      </c>
      <c r="Q5814" s="201" t="n">
        <v>43763</v>
      </c>
      <c r="R5814" s="20" t="n">
        <v>1</v>
      </c>
      <c r="S5814" s="20" t="s">
        <v>7130</v>
      </c>
      <c r="T5814" s="20" t="n">
        <v>71.85763392</v>
      </c>
      <c r="U5814" s="20" t="n">
        <v>56.27882243</v>
      </c>
      <c r="V5814" s="20" t="n">
        <v>87.43644541</v>
      </c>
      <c r="W5814" s="20" t="s">
        <v>11510</v>
      </c>
      <c r="X5814" s="35"/>
      <c r="Y5814" s="35" t="n">
        <v>0</v>
      </c>
      <c r="Z5814" s="35" t="n">
        <v>1</v>
      </c>
      <c r="AE5814" s="94" t="e">
        <f aca="false" t="array" ref="AE5814:AK5814">_xlfn.torow(_xlfn.unique(_xlfn._xlws.filter(cat_table[Subsector],$E5814=cat_table[Sector],"")))</f>
        <v>#NAME?</v>
      </c>
      <c r="AF5814" s="94" t="e">
        <v>#NAME?</v>
      </c>
      <c r="AG5814" s="94" t="e">
        <v>#NAME?</v>
      </c>
      <c r="AH5814" s="94" t="e">
        <v>#NAME?</v>
      </c>
      <c r="AI5814" s="94" t="e">
        <v>#NAME?</v>
      </c>
      <c r="AJ5814" s="94" t="e">
        <v>#NAME?</v>
      </c>
      <c r="AK5814" s="94" t="e">
        <v>#NAME?</v>
      </c>
      <c r="AO5814" s="94" t="e">
        <f aca="false" t="array" ref="AO5814:AT5814">_xlfn.torow(_xlfn.unique(_xlfn._xlws.filter(cat_table[Sub-subsector],($E5814=cat_table[Sector])*($F5814=cat_table[Subsector]),"")))</f>
        <v>#NAME?</v>
      </c>
      <c r="AP5814" s="94" t="e">
        <v>#NAME?</v>
      </c>
      <c r="AQ5814" s="94" t="e">
        <v>#NAME?</v>
      </c>
      <c r="AR5814" s="94" t="e">
        <v>#NAME?</v>
      </c>
      <c r="AS5814" s="94" t="e">
        <v>#NAME?</v>
      </c>
      <c r="AT5814" s="94" t="e">
        <v>#NAME?</v>
      </c>
    </row>
    <row r="5815" customFormat="false" ht="15" hidden="false" customHeight="true" outlineLevel="0" collapsed="false">
      <c r="A5815" s="20" t="s">
        <v>16866</v>
      </c>
      <c r="B5815" s="20" t="str">
        <f aca="false">INDEX(Table2[], MATCH(L5815, Location_ID!$D$2:$D$3098, 0), 1)</f>
        <v>d311ba23-b3a4-4f95-80a8-4e182f5b0789</v>
      </c>
      <c r="C5815" s="20" t="s">
        <v>1585</v>
      </c>
      <c r="D5815" s="230" t="s">
        <v>354</v>
      </c>
      <c r="E5815" s="20" t="s">
        <v>7134</v>
      </c>
      <c r="F5815" s="20" t="s">
        <v>7135</v>
      </c>
      <c r="G5815" s="20" t="s">
        <v>7591</v>
      </c>
      <c r="H5815" s="20"/>
      <c r="I5815" s="20" t="s">
        <v>15917</v>
      </c>
      <c r="J5815" s="20" t="s">
        <v>15922</v>
      </c>
      <c r="K5815" s="20" t="s">
        <v>7109</v>
      </c>
      <c r="L5815" s="20" t="s">
        <v>4983</v>
      </c>
      <c r="M5815" s="20" t="s">
        <v>7116</v>
      </c>
      <c r="N5815" s="20" t="s">
        <v>15902</v>
      </c>
      <c r="O5815" s="20" t="s">
        <v>15922</v>
      </c>
      <c r="P5815" s="201" t="n">
        <v>43730</v>
      </c>
      <c r="Q5815" s="201" t="n">
        <v>43763</v>
      </c>
      <c r="R5815" s="20" t="n">
        <v>1</v>
      </c>
      <c r="S5815" s="20" t="s">
        <v>7130</v>
      </c>
      <c r="T5815" s="20" t="n">
        <v>82.96637746</v>
      </c>
      <c r="U5815" s="20" t="n">
        <v>75.64882863</v>
      </c>
      <c r="V5815" s="20" t="n">
        <v>90.28392629</v>
      </c>
      <c r="W5815" s="20" t="s">
        <v>11510</v>
      </c>
      <c r="X5815" s="35"/>
      <c r="Y5815" s="35" t="n">
        <v>0</v>
      </c>
      <c r="Z5815" s="35" t="n">
        <v>1</v>
      </c>
      <c r="AE5815" s="94" t="e">
        <f aca="false" t="array" ref="AE5815:AK5815">_xlfn.torow(_xlfn.unique(_xlfn._xlws.filter(cat_table[Subsector],$E5815=cat_table[Sector],"")))</f>
        <v>#NAME?</v>
      </c>
      <c r="AF5815" s="94" t="e">
        <v>#NAME?</v>
      </c>
      <c r="AG5815" s="94" t="e">
        <v>#NAME?</v>
      </c>
      <c r="AH5815" s="94" t="e">
        <v>#NAME?</v>
      </c>
      <c r="AI5815" s="94" t="e">
        <v>#NAME?</v>
      </c>
      <c r="AJ5815" s="94" t="e">
        <v>#NAME?</v>
      </c>
      <c r="AK5815" s="94" t="e">
        <v>#NAME?</v>
      </c>
      <c r="AO5815" s="94" t="e">
        <f aca="false" t="array" ref="AO5815:AT5815">_xlfn.torow(_xlfn.unique(_xlfn._xlws.filter(cat_table[Sub-subsector],($E5815=cat_table[Sector])*($F5815=cat_table[Subsector]),"")))</f>
        <v>#NAME?</v>
      </c>
      <c r="AP5815" s="94" t="e">
        <v>#NAME?</v>
      </c>
      <c r="AQ5815" s="94" t="e">
        <v>#NAME?</v>
      </c>
      <c r="AR5815" s="94" t="e">
        <v>#NAME?</v>
      </c>
      <c r="AS5815" s="94" t="e">
        <v>#NAME?</v>
      </c>
      <c r="AT5815" s="94" t="e">
        <v>#NAME?</v>
      </c>
    </row>
    <row r="5816" customFormat="false" ht="15" hidden="false" customHeight="true" outlineLevel="0" collapsed="false">
      <c r="A5816" s="20" t="s">
        <v>16867</v>
      </c>
      <c r="B5816" s="20" t="str">
        <f aca="false">INDEX(Table2[], MATCH(L5816, Location_ID!$D$2:$D$3098, 0), 1)</f>
        <v>cd8f39d1-0478-4623-b4e6-abde7b56b0dd</v>
      </c>
      <c r="C5816" s="20" t="s">
        <v>1585</v>
      </c>
      <c r="D5816" s="230" t="s">
        <v>354</v>
      </c>
      <c r="E5816" s="20" t="s">
        <v>7134</v>
      </c>
      <c r="F5816" s="20" t="s">
        <v>7135</v>
      </c>
      <c r="G5816" s="20" t="s">
        <v>7591</v>
      </c>
      <c r="H5816" s="20"/>
      <c r="I5816" s="20" t="s">
        <v>15917</v>
      </c>
      <c r="J5816" s="20" t="s">
        <v>15932</v>
      </c>
      <c r="K5816" s="20" t="s">
        <v>7109</v>
      </c>
      <c r="L5816" s="20" t="s">
        <v>4985</v>
      </c>
      <c r="M5816" s="20" t="s">
        <v>7116</v>
      </c>
      <c r="N5816" s="20" t="s">
        <v>15902</v>
      </c>
      <c r="O5816" s="20" t="s">
        <v>15932</v>
      </c>
      <c r="P5816" s="201" t="n">
        <v>43730</v>
      </c>
      <c r="Q5816" s="201" t="n">
        <v>43763</v>
      </c>
      <c r="R5816" s="20" t="n">
        <v>1</v>
      </c>
      <c r="S5816" s="20" t="s">
        <v>7130</v>
      </c>
      <c r="T5816" s="20" t="n">
        <v>160.240452</v>
      </c>
      <c r="U5816" s="20" t="n">
        <v>119.48873694</v>
      </c>
      <c r="V5816" s="20" t="n">
        <v>200.99216706</v>
      </c>
      <c r="W5816" s="20" t="s">
        <v>11510</v>
      </c>
      <c r="X5816" s="35"/>
      <c r="Y5816" s="35" t="n">
        <v>0</v>
      </c>
      <c r="Z5816" s="35" t="n">
        <v>1</v>
      </c>
      <c r="AE5816" s="94" t="e">
        <f aca="false" t="array" ref="AE5816:AK5816">_xlfn.torow(_xlfn.unique(_xlfn._xlws.filter(cat_table[Subsector],$E5816=cat_table[Sector],"")))</f>
        <v>#NAME?</v>
      </c>
      <c r="AF5816" s="94" t="e">
        <v>#NAME?</v>
      </c>
      <c r="AG5816" s="94" t="e">
        <v>#NAME?</v>
      </c>
      <c r="AH5816" s="94" t="e">
        <v>#NAME?</v>
      </c>
      <c r="AI5816" s="94" t="e">
        <v>#NAME?</v>
      </c>
      <c r="AJ5816" s="94" t="e">
        <v>#NAME?</v>
      </c>
      <c r="AK5816" s="94" t="e">
        <v>#NAME?</v>
      </c>
      <c r="AO5816" s="94" t="e">
        <f aca="false" t="array" ref="AO5816:AT5816">_xlfn.torow(_xlfn.unique(_xlfn._xlws.filter(cat_table[Sub-subsector],($E5816=cat_table[Sector])*($F5816=cat_table[Subsector]),"")))</f>
        <v>#NAME?</v>
      </c>
      <c r="AP5816" s="94" t="e">
        <v>#NAME?</v>
      </c>
      <c r="AQ5816" s="94" t="e">
        <v>#NAME?</v>
      </c>
      <c r="AR5816" s="94" t="e">
        <v>#NAME?</v>
      </c>
      <c r="AS5816" s="94" t="e">
        <v>#NAME?</v>
      </c>
      <c r="AT5816" s="94" t="e">
        <v>#NAME?</v>
      </c>
    </row>
    <row r="5817" customFormat="false" ht="15" hidden="false" customHeight="true" outlineLevel="0" collapsed="false">
      <c r="A5817" s="20" t="s">
        <v>16868</v>
      </c>
      <c r="B5817" s="20" t="str">
        <f aca="false">INDEX(Table2[], MATCH(L5817, Location_ID!$D$2:$D$3098, 0), 1)</f>
        <v>9a0cf6cb-efb7-4b6e-a03d-0d9155234102</v>
      </c>
      <c r="C5817" s="20" t="s">
        <v>1585</v>
      </c>
      <c r="D5817" s="230" t="s">
        <v>354</v>
      </c>
      <c r="E5817" s="20" t="s">
        <v>7134</v>
      </c>
      <c r="F5817" s="20" t="s">
        <v>7135</v>
      </c>
      <c r="G5817" s="20" t="s">
        <v>7591</v>
      </c>
      <c r="H5817" s="20"/>
      <c r="I5817" s="20" t="s">
        <v>15917</v>
      </c>
      <c r="J5817" s="20" t="s">
        <v>15932</v>
      </c>
      <c r="K5817" s="20" t="s">
        <v>7109</v>
      </c>
      <c r="L5817" s="20" t="s">
        <v>4987</v>
      </c>
      <c r="M5817" s="20" t="s">
        <v>7116</v>
      </c>
      <c r="N5817" s="20" t="s">
        <v>15902</v>
      </c>
      <c r="O5817" s="20" t="s">
        <v>15932</v>
      </c>
      <c r="P5817" s="201" t="n">
        <v>43730</v>
      </c>
      <c r="Q5817" s="201" t="n">
        <v>43763</v>
      </c>
      <c r="R5817" s="20" t="n">
        <v>1</v>
      </c>
      <c r="S5817" s="20" t="s">
        <v>7130</v>
      </c>
      <c r="T5817" s="20" t="n">
        <v>128.0340854</v>
      </c>
      <c r="U5817" s="20" t="n">
        <v>67.35164322</v>
      </c>
      <c r="V5817" s="20" t="n">
        <v>188.71652758</v>
      </c>
      <c r="W5817" s="20" t="s">
        <v>11510</v>
      </c>
      <c r="X5817" s="35"/>
      <c r="Y5817" s="35" t="n">
        <v>0</v>
      </c>
      <c r="Z5817" s="35" t="n">
        <v>1</v>
      </c>
      <c r="AE5817" s="94" t="e">
        <f aca="false" t="array" ref="AE5817:AK5817">_xlfn.torow(_xlfn.unique(_xlfn._xlws.filter(cat_table[Subsector],$E5817=cat_table[Sector],"")))</f>
        <v>#NAME?</v>
      </c>
      <c r="AF5817" s="94" t="e">
        <v>#NAME?</v>
      </c>
      <c r="AG5817" s="94" t="e">
        <v>#NAME?</v>
      </c>
      <c r="AH5817" s="94" t="e">
        <v>#NAME?</v>
      </c>
      <c r="AI5817" s="94" t="e">
        <v>#NAME?</v>
      </c>
      <c r="AJ5817" s="94" t="e">
        <v>#NAME?</v>
      </c>
      <c r="AK5817" s="94" t="e">
        <v>#NAME?</v>
      </c>
      <c r="AO5817" s="94" t="e">
        <f aca="false" t="array" ref="AO5817:AT5817">_xlfn.torow(_xlfn.unique(_xlfn._xlws.filter(cat_table[Sub-subsector],($E5817=cat_table[Sector])*($F5817=cat_table[Subsector]),"")))</f>
        <v>#NAME?</v>
      </c>
      <c r="AP5817" s="94" t="e">
        <v>#NAME?</v>
      </c>
      <c r="AQ5817" s="94" t="e">
        <v>#NAME?</v>
      </c>
      <c r="AR5817" s="94" t="e">
        <v>#NAME?</v>
      </c>
      <c r="AS5817" s="94" t="e">
        <v>#NAME?</v>
      </c>
      <c r="AT5817" s="94" t="e">
        <v>#NAME?</v>
      </c>
    </row>
    <row r="5818" customFormat="false" ht="15" hidden="false" customHeight="true" outlineLevel="0" collapsed="false">
      <c r="A5818" s="20" t="s">
        <v>16869</v>
      </c>
      <c r="B5818" s="20" t="str">
        <f aca="false">INDEX(Table2[], MATCH(L5818, Location_ID!$D$2:$D$3098, 0), 1)</f>
        <v>f0465a74-d24e-43a5-bd6c-fa20c3661084</v>
      </c>
      <c r="C5818" s="20" t="s">
        <v>1585</v>
      </c>
      <c r="D5818" s="230" t="s">
        <v>354</v>
      </c>
      <c r="E5818" s="20" t="s">
        <v>7134</v>
      </c>
      <c r="F5818" s="20" t="s">
        <v>7135</v>
      </c>
      <c r="G5818" s="20" t="s">
        <v>7591</v>
      </c>
      <c r="H5818" s="20"/>
      <c r="I5818" s="20" t="s">
        <v>15917</v>
      </c>
      <c r="J5818" s="20" t="s">
        <v>15918</v>
      </c>
      <c r="K5818" s="20" t="s">
        <v>7109</v>
      </c>
      <c r="L5818" s="20" t="s">
        <v>4989</v>
      </c>
      <c r="M5818" s="20" t="s">
        <v>7116</v>
      </c>
      <c r="N5818" s="20" t="s">
        <v>15902</v>
      </c>
      <c r="O5818" s="20" t="s">
        <v>15918</v>
      </c>
      <c r="P5818" s="201" t="n">
        <v>43730</v>
      </c>
      <c r="Q5818" s="201" t="n">
        <v>43763</v>
      </c>
      <c r="R5818" s="20" t="n">
        <v>1</v>
      </c>
      <c r="S5818" s="20" t="s">
        <v>7130</v>
      </c>
      <c r="T5818" s="20" t="n">
        <v>72.06686026</v>
      </c>
      <c r="U5818" s="20" t="n">
        <v>54.00943188</v>
      </c>
      <c r="V5818" s="20" t="n">
        <v>90.12428864</v>
      </c>
      <c r="W5818" s="20" t="s">
        <v>11510</v>
      </c>
      <c r="X5818" s="35"/>
      <c r="Y5818" s="35" t="n">
        <v>0</v>
      </c>
      <c r="Z5818" s="35" t="n">
        <v>1</v>
      </c>
      <c r="AE5818" s="94" t="e">
        <f aca="false" t="array" ref="AE5818:AK5818">_xlfn.torow(_xlfn.unique(_xlfn._xlws.filter(cat_table[Subsector],$E5818=cat_table[Sector],"")))</f>
        <v>#NAME?</v>
      </c>
      <c r="AF5818" s="94" t="e">
        <v>#NAME?</v>
      </c>
      <c r="AG5818" s="94" t="e">
        <v>#NAME?</v>
      </c>
      <c r="AH5818" s="94" t="e">
        <v>#NAME?</v>
      </c>
      <c r="AI5818" s="94" t="e">
        <v>#NAME?</v>
      </c>
      <c r="AJ5818" s="94" t="e">
        <v>#NAME?</v>
      </c>
      <c r="AK5818" s="94" t="e">
        <v>#NAME?</v>
      </c>
      <c r="AO5818" s="94" t="e">
        <f aca="false" t="array" ref="AO5818:AT5818">_xlfn.torow(_xlfn.unique(_xlfn._xlws.filter(cat_table[Sub-subsector],($E5818=cat_table[Sector])*($F5818=cat_table[Subsector]),"")))</f>
        <v>#NAME?</v>
      </c>
      <c r="AP5818" s="94" t="e">
        <v>#NAME?</v>
      </c>
      <c r="AQ5818" s="94" t="e">
        <v>#NAME?</v>
      </c>
      <c r="AR5818" s="94" t="e">
        <v>#NAME?</v>
      </c>
      <c r="AS5818" s="94" t="e">
        <v>#NAME?</v>
      </c>
      <c r="AT5818" s="94" t="e">
        <v>#NAME?</v>
      </c>
    </row>
    <row r="5819" customFormat="false" ht="15" hidden="false" customHeight="true" outlineLevel="0" collapsed="false">
      <c r="A5819" s="20" t="s">
        <v>16870</v>
      </c>
      <c r="B5819" s="20" t="str">
        <f aca="false">INDEX(Table2[], MATCH(L5819, Location_ID!$D$2:$D$3098, 0), 1)</f>
        <v>965d6c9c-8cf4-42b0-87cb-b076daf837ed</v>
      </c>
      <c r="C5819" s="20" t="s">
        <v>1585</v>
      </c>
      <c r="D5819" s="230" t="s">
        <v>354</v>
      </c>
      <c r="E5819" s="20" t="s">
        <v>7134</v>
      </c>
      <c r="F5819" s="20" t="s">
        <v>7135</v>
      </c>
      <c r="G5819" s="20" t="s">
        <v>7591</v>
      </c>
      <c r="H5819" s="20"/>
      <c r="I5819" s="20" t="s">
        <v>15917</v>
      </c>
      <c r="J5819" s="20" t="s">
        <v>15922</v>
      </c>
      <c r="K5819" s="20" t="s">
        <v>7109</v>
      </c>
      <c r="L5819" s="20" t="s">
        <v>4991</v>
      </c>
      <c r="M5819" s="20" t="s">
        <v>7116</v>
      </c>
      <c r="N5819" s="20" t="s">
        <v>15902</v>
      </c>
      <c r="O5819" s="20" t="s">
        <v>15922</v>
      </c>
      <c r="P5819" s="201" t="n">
        <v>43730</v>
      </c>
      <c r="Q5819" s="201" t="n">
        <v>43763</v>
      </c>
      <c r="R5819" s="20" t="n">
        <v>1</v>
      </c>
      <c r="S5819" s="20" t="s">
        <v>7130</v>
      </c>
      <c r="T5819" s="20" t="n">
        <v>86.22804974</v>
      </c>
      <c r="U5819" s="20" t="n">
        <v>58.83160459</v>
      </c>
      <c r="V5819" s="20" t="n">
        <v>113.62449489</v>
      </c>
      <c r="W5819" s="20" t="s">
        <v>11510</v>
      </c>
      <c r="X5819" s="35"/>
      <c r="Y5819" s="35" t="n">
        <v>0</v>
      </c>
      <c r="Z5819" s="35" t="n">
        <v>1</v>
      </c>
      <c r="AE5819" s="94" t="e">
        <f aca="false" t="array" ref="AE5819:AK5819">_xlfn.torow(_xlfn.unique(_xlfn._xlws.filter(cat_table[Subsector],$E5819=cat_table[Sector],"")))</f>
        <v>#NAME?</v>
      </c>
      <c r="AF5819" s="94" t="e">
        <v>#NAME?</v>
      </c>
      <c r="AG5819" s="94" t="e">
        <v>#NAME?</v>
      </c>
      <c r="AH5819" s="94" t="e">
        <v>#NAME?</v>
      </c>
      <c r="AI5819" s="94" t="e">
        <v>#NAME?</v>
      </c>
      <c r="AJ5819" s="94" t="e">
        <v>#NAME?</v>
      </c>
      <c r="AK5819" s="94" t="e">
        <v>#NAME?</v>
      </c>
      <c r="AO5819" s="94" t="e">
        <f aca="false" t="array" ref="AO5819:AT5819">_xlfn.torow(_xlfn.unique(_xlfn._xlws.filter(cat_table[Sub-subsector],($E5819=cat_table[Sector])*($F5819=cat_table[Subsector]),"")))</f>
        <v>#NAME?</v>
      </c>
      <c r="AP5819" s="94" t="e">
        <v>#NAME?</v>
      </c>
      <c r="AQ5819" s="94" t="e">
        <v>#NAME?</v>
      </c>
      <c r="AR5819" s="94" t="e">
        <v>#NAME?</v>
      </c>
      <c r="AS5819" s="94" t="e">
        <v>#NAME?</v>
      </c>
      <c r="AT5819" s="94" t="e">
        <v>#NAME?</v>
      </c>
    </row>
    <row r="5820" customFormat="false" ht="15" hidden="false" customHeight="true" outlineLevel="0" collapsed="false">
      <c r="A5820" s="20" t="s">
        <v>16871</v>
      </c>
      <c r="B5820" s="20" t="str">
        <f aca="false">INDEX(Table2[], MATCH(L5820, Location_ID!$D$2:$D$3098, 0), 1)</f>
        <v>d00a9c32-c352-4fdb-bc76-11dc06aea164</v>
      </c>
      <c r="C5820" s="20" t="s">
        <v>1585</v>
      </c>
      <c r="D5820" s="230" t="s">
        <v>354</v>
      </c>
      <c r="E5820" s="20" t="s">
        <v>7134</v>
      </c>
      <c r="F5820" s="20" t="s">
        <v>7135</v>
      </c>
      <c r="G5820" s="20" t="s">
        <v>7591</v>
      </c>
      <c r="H5820" s="20"/>
      <c r="I5820" s="20" t="s">
        <v>15917</v>
      </c>
      <c r="J5820" s="20" t="s">
        <v>15918</v>
      </c>
      <c r="K5820" s="20" t="s">
        <v>7109</v>
      </c>
      <c r="L5820" s="20" t="s">
        <v>4993</v>
      </c>
      <c r="M5820" s="20" t="s">
        <v>7116</v>
      </c>
      <c r="N5820" s="20" t="s">
        <v>15902</v>
      </c>
      <c r="O5820" s="20" t="s">
        <v>15918</v>
      </c>
      <c r="P5820" s="201" t="n">
        <v>43730</v>
      </c>
      <c r="Q5820" s="201" t="n">
        <v>43763</v>
      </c>
      <c r="R5820" s="20" t="n">
        <v>1</v>
      </c>
      <c r="S5820" s="20" t="s">
        <v>7130</v>
      </c>
      <c r="T5820" s="20" t="n">
        <v>57.3845199</v>
      </c>
      <c r="U5820" s="20" t="n">
        <v>49.133398768</v>
      </c>
      <c r="V5820" s="20" t="n">
        <v>65.635641032</v>
      </c>
      <c r="W5820" s="20" t="s">
        <v>11510</v>
      </c>
      <c r="X5820" s="35"/>
      <c r="Y5820" s="35" t="n">
        <v>0</v>
      </c>
      <c r="Z5820" s="35" t="n">
        <v>1</v>
      </c>
      <c r="AE5820" s="94" t="e">
        <f aca="false" t="array" ref="AE5820:AK5820">_xlfn.torow(_xlfn.unique(_xlfn._xlws.filter(cat_table[Subsector],$E5820=cat_table[Sector],"")))</f>
        <v>#NAME?</v>
      </c>
      <c r="AF5820" s="94" t="e">
        <v>#NAME?</v>
      </c>
      <c r="AG5820" s="94" t="e">
        <v>#NAME?</v>
      </c>
      <c r="AH5820" s="94" t="e">
        <v>#NAME?</v>
      </c>
      <c r="AI5820" s="94" t="e">
        <v>#NAME?</v>
      </c>
      <c r="AJ5820" s="94" t="e">
        <v>#NAME?</v>
      </c>
      <c r="AK5820" s="94" t="e">
        <v>#NAME?</v>
      </c>
      <c r="AO5820" s="94" t="e">
        <f aca="false" t="array" ref="AO5820:AT5820">_xlfn.torow(_xlfn.unique(_xlfn._xlws.filter(cat_table[Sub-subsector],($E5820=cat_table[Sector])*($F5820=cat_table[Subsector]),"")))</f>
        <v>#NAME?</v>
      </c>
      <c r="AP5820" s="94" t="e">
        <v>#NAME?</v>
      </c>
      <c r="AQ5820" s="94" t="e">
        <v>#NAME?</v>
      </c>
      <c r="AR5820" s="94" t="e">
        <v>#NAME?</v>
      </c>
      <c r="AS5820" s="94" t="e">
        <v>#NAME?</v>
      </c>
      <c r="AT5820" s="94" t="e">
        <v>#NAME?</v>
      </c>
    </row>
    <row r="5821" customFormat="false" ht="15" hidden="false" customHeight="true" outlineLevel="0" collapsed="false">
      <c r="A5821" s="20" t="s">
        <v>16872</v>
      </c>
      <c r="B5821" s="20" t="str">
        <f aca="false">INDEX(Table2[], MATCH(L5821, Location_ID!$D$2:$D$3098, 0), 1)</f>
        <v>aedc0376-f975-4ee7-a6cf-3fa40c753403</v>
      </c>
      <c r="C5821" s="20" t="s">
        <v>1585</v>
      </c>
      <c r="D5821" s="230" t="s">
        <v>354</v>
      </c>
      <c r="E5821" s="20" t="s">
        <v>7134</v>
      </c>
      <c r="F5821" s="20" t="s">
        <v>7135</v>
      </c>
      <c r="G5821" s="20" t="s">
        <v>7591</v>
      </c>
      <c r="H5821" s="20"/>
      <c r="I5821" s="20" t="s">
        <v>15917</v>
      </c>
      <c r="J5821" s="20" t="s">
        <v>15932</v>
      </c>
      <c r="K5821" s="20" t="s">
        <v>7109</v>
      </c>
      <c r="L5821" s="20" t="s">
        <v>4995</v>
      </c>
      <c r="M5821" s="20" t="s">
        <v>7116</v>
      </c>
      <c r="N5821" s="20" t="s">
        <v>15902</v>
      </c>
      <c r="O5821" s="20" t="s">
        <v>15932</v>
      </c>
      <c r="P5821" s="201" t="n">
        <v>43730</v>
      </c>
      <c r="Q5821" s="201" t="n">
        <v>43763</v>
      </c>
      <c r="R5821" s="20" t="n">
        <v>1</v>
      </c>
      <c r="S5821" s="20" t="s">
        <v>7130</v>
      </c>
      <c r="T5821" s="20" t="n">
        <v>54.55454601</v>
      </c>
      <c r="U5821" s="20" t="n">
        <v>24.91571252</v>
      </c>
      <c r="V5821" s="20" t="n">
        <v>84.1933795</v>
      </c>
      <c r="W5821" s="20" t="s">
        <v>11510</v>
      </c>
      <c r="X5821" s="35"/>
      <c r="Y5821" s="35" t="n">
        <v>0</v>
      </c>
      <c r="Z5821" s="35" t="n">
        <v>1</v>
      </c>
      <c r="AE5821" s="94" t="e">
        <f aca="false" t="array" ref="AE5821:AK5821">_xlfn.torow(_xlfn.unique(_xlfn._xlws.filter(cat_table[Subsector],$E5821=cat_table[Sector],"")))</f>
        <v>#NAME?</v>
      </c>
      <c r="AF5821" s="94" t="e">
        <v>#NAME?</v>
      </c>
      <c r="AG5821" s="94" t="e">
        <v>#NAME?</v>
      </c>
      <c r="AH5821" s="94" t="e">
        <v>#NAME?</v>
      </c>
      <c r="AI5821" s="94" t="e">
        <v>#NAME?</v>
      </c>
      <c r="AJ5821" s="94" t="e">
        <v>#NAME?</v>
      </c>
      <c r="AK5821" s="94" t="e">
        <v>#NAME?</v>
      </c>
      <c r="AO5821" s="94" t="e">
        <f aca="false" t="array" ref="AO5821:AT5821">_xlfn.torow(_xlfn.unique(_xlfn._xlws.filter(cat_table[Sub-subsector],($E5821=cat_table[Sector])*($F5821=cat_table[Subsector]),"")))</f>
        <v>#NAME?</v>
      </c>
      <c r="AP5821" s="94" t="e">
        <v>#NAME?</v>
      </c>
      <c r="AQ5821" s="94" t="e">
        <v>#NAME?</v>
      </c>
      <c r="AR5821" s="94" t="e">
        <v>#NAME?</v>
      </c>
      <c r="AS5821" s="94" t="e">
        <v>#NAME?</v>
      </c>
      <c r="AT5821" s="94" t="e">
        <v>#NAME?</v>
      </c>
    </row>
    <row r="5822" customFormat="false" ht="15" hidden="false" customHeight="true" outlineLevel="0" collapsed="false">
      <c r="A5822" s="20" t="s">
        <v>16873</v>
      </c>
      <c r="B5822" s="20" t="str">
        <f aca="false">INDEX(Table2[], MATCH(L5822, Location_ID!$D$2:$D$3098, 0), 1)</f>
        <v>b64f570d-5404-405f-8cf4-447732e76e1c</v>
      </c>
      <c r="C5822" s="20" t="s">
        <v>1585</v>
      </c>
      <c r="D5822" s="230" t="s">
        <v>354</v>
      </c>
      <c r="E5822" s="20" t="s">
        <v>7134</v>
      </c>
      <c r="F5822" s="20" t="s">
        <v>7135</v>
      </c>
      <c r="G5822" s="20" t="s">
        <v>7591</v>
      </c>
      <c r="H5822" s="20"/>
      <c r="I5822" s="20" t="s">
        <v>15917</v>
      </c>
      <c r="J5822" s="20" t="s">
        <v>15918</v>
      </c>
      <c r="K5822" s="20" t="s">
        <v>7109</v>
      </c>
      <c r="L5822" s="20" t="s">
        <v>4997</v>
      </c>
      <c r="M5822" s="20" t="s">
        <v>7116</v>
      </c>
      <c r="N5822" s="20" t="s">
        <v>15902</v>
      </c>
      <c r="O5822" s="20" t="s">
        <v>15918</v>
      </c>
      <c r="P5822" s="201" t="n">
        <v>43730</v>
      </c>
      <c r="Q5822" s="201" t="n">
        <v>43763</v>
      </c>
      <c r="R5822" s="20" t="n">
        <v>1</v>
      </c>
      <c r="S5822" s="20" t="s">
        <v>7130</v>
      </c>
      <c r="T5822" s="20" t="n">
        <v>18.24767872</v>
      </c>
      <c r="U5822" s="20" t="n">
        <v>13.836805337</v>
      </c>
      <c r="V5822" s="20" t="n">
        <v>22.658552103</v>
      </c>
      <c r="W5822" s="20" t="s">
        <v>11510</v>
      </c>
      <c r="X5822" s="35"/>
      <c r="Y5822" s="35" t="n">
        <v>0</v>
      </c>
      <c r="Z5822" s="35" t="n">
        <v>1</v>
      </c>
      <c r="AE5822" s="94" t="e">
        <f aca="false" t="array" ref="AE5822:AK5822">_xlfn.torow(_xlfn.unique(_xlfn._xlws.filter(cat_table[Subsector],$E5822=cat_table[Sector],"")))</f>
        <v>#NAME?</v>
      </c>
      <c r="AF5822" s="94" t="e">
        <v>#NAME?</v>
      </c>
      <c r="AG5822" s="94" t="e">
        <v>#NAME?</v>
      </c>
      <c r="AH5822" s="94" t="e">
        <v>#NAME?</v>
      </c>
      <c r="AI5822" s="94" t="e">
        <v>#NAME?</v>
      </c>
      <c r="AJ5822" s="94" t="e">
        <v>#NAME?</v>
      </c>
      <c r="AK5822" s="94" t="e">
        <v>#NAME?</v>
      </c>
      <c r="AO5822" s="94" t="e">
        <f aca="false" t="array" ref="AO5822:AT5822">_xlfn.torow(_xlfn.unique(_xlfn._xlws.filter(cat_table[Sub-subsector],($E5822=cat_table[Sector])*($F5822=cat_table[Subsector]),"")))</f>
        <v>#NAME?</v>
      </c>
      <c r="AP5822" s="94" t="e">
        <v>#NAME?</v>
      </c>
      <c r="AQ5822" s="94" t="e">
        <v>#NAME?</v>
      </c>
      <c r="AR5822" s="94" t="e">
        <v>#NAME?</v>
      </c>
      <c r="AS5822" s="94" t="e">
        <v>#NAME?</v>
      </c>
      <c r="AT5822" s="94" t="e">
        <v>#NAME?</v>
      </c>
    </row>
    <row r="5823" customFormat="false" ht="15" hidden="false" customHeight="true" outlineLevel="0" collapsed="false">
      <c r="A5823" s="20" t="s">
        <v>16874</v>
      </c>
      <c r="B5823" s="20" t="str">
        <f aca="false">INDEX(Table2[], MATCH(L5823, Location_ID!$D$2:$D$3098, 0), 1)</f>
        <v>8f888246-3284-45a0-a334-e255975ff079</v>
      </c>
      <c r="C5823" s="20" t="s">
        <v>1585</v>
      </c>
      <c r="D5823" s="230" t="s">
        <v>354</v>
      </c>
      <c r="E5823" s="20" t="s">
        <v>7134</v>
      </c>
      <c r="F5823" s="20" t="s">
        <v>7135</v>
      </c>
      <c r="G5823" s="20" t="s">
        <v>7591</v>
      </c>
      <c r="H5823" s="20"/>
      <c r="I5823" s="20" t="s">
        <v>15917</v>
      </c>
      <c r="J5823" s="20" t="s">
        <v>15932</v>
      </c>
      <c r="K5823" s="20" t="s">
        <v>7109</v>
      </c>
      <c r="L5823" s="20" t="s">
        <v>4999</v>
      </c>
      <c r="M5823" s="20" t="s">
        <v>7116</v>
      </c>
      <c r="N5823" s="20" t="s">
        <v>15902</v>
      </c>
      <c r="O5823" s="20" t="s">
        <v>15932</v>
      </c>
      <c r="P5823" s="201" t="n">
        <v>43730</v>
      </c>
      <c r="Q5823" s="201" t="n">
        <v>43763</v>
      </c>
      <c r="R5823" s="20" t="n">
        <v>1</v>
      </c>
      <c r="S5823" s="20" t="s">
        <v>7130</v>
      </c>
      <c r="T5823" s="20" t="n">
        <v>32.55650418</v>
      </c>
      <c r="U5823" s="20" t="n">
        <v>22.44534778</v>
      </c>
      <c r="V5823" s="20" t="n">
        <v>42.66766058</v>
      </c>
      <c r="W5823" s="20" t="s">
        <v>11510</v>
      </c>
      <c r="X5823" s="35"/>
      <c r="Y5823" s="35" t="n">
        <v>0</v>
      </c>
      <c r="Z5823" s="35" t="n">
        <v>1</v>
      </c>
      <c r="AE5823" s="94" t="e">
        <f aca="false" t="array" ref="AE5823:AK5823">_xlfn.torow(_xlfn.unique(_xlfn._xlws.filter(cat_table[Subsector],$E5823=cat_table[Sector],"")))</f>
        <v>#NAME?</v>
      </c>
      <c r="AF5823" s="94" t="e">
        <v>#NAME?</v>
      </c>
      <c r="AG5823" s="94" t="e">
        <v>#NAME?</v>
      </c>
      <c r="AH5823" s="94" t="e">
        <v>#NAME?</v>
      </c>
      <c r="AI5823" s="94" t="e">
        <v>#NAME?</v>
      </c>
      <c r="AJ5823" s="94" t="e">
        <v>#NAME?</v>
      </c>
      <c r="AK5823" s="94" t="e">
        <v>#NAME?</v>
      </c>
      <c r="AO5823" s="94" t="e">
        <f aca="false" t="array" ref="AO5823:AT5823">_xlfn.torow(_xlfn.unique(_xlfn._xlws.filter(cat_table[Sub-subsector],($E5823=cat_table[Sector])*($F5823=cat_table[Subsector]),"")))</f>
        <v>#NAME?</v>
      </c>
      <c r="AP5823" s="94" t="e">
        <v>#NAME?</v>
      </c>
      <c r="AQ5823" s="94" t="e">
        <v>#NAME?</v>
      </c>
      <c r="AR5823" s="94" t="e">
        <v>#NAME?</v>
      </c>
      <c r="AS5823" s="94" t="e">
        <v>#NAME?</v>
      </c>
      <c r="AT5823" s="94" t="e">
        <v>#NAME?</v>
      </c>
    </row>
    <row r="5824" customFormat="false" ht="15" hidden="false" customHeight="true" outlineLevel="0" collapsed="false">
      <c r="A5824" s="20" t="s">
        <v>16875</v>
      </c>
      <c r="B5824" s="20" t="str">
        <f aca="false">INDEX(Table2[], MATCH(L5824, Location_ID!$D$2:$D$3098, 0), 1)</f>
        <v>b5abc6b2-5f45-4722-bcf5-2582e5546844</v>
      </c>
      <c r="C5824" s="20" t="s">
        <v>1585</v>
      </c>
      <c r="D5824" s="230" t="s">
        <v>354</v>
      </c>
      <c r="E5824" s="20" t="s">
        <v>7134</v>
      </c>
      <c r="F5824" s="20" t="s">
        <v>7135</v>
      </c>
      <c r="G5824" s="20" t="s">
        <v>7591</v>
      </c>
      <c r="H5824" s="20"/>
      <c r="I5824" s="20" t="s">
        <v>15917</v>
      </c>
      <c r="J5824" s="20" t="s">
        <v>15918</v>
      </c>
      <c r="K5824" s="20" t="s">
        <v>7109</v>
      </c>
      <c r="L5824" s="20" t="s">
        <v>5001</v>
      </c>
      <c r="M5824" s="20" t="s">
        <v>7116</v>
      </c>
      <c r="N5824" s="20" t="s">
        <v>15902</v>
      </c>
      <c r="O5824" s="20" t="s">
        <v>15918</v>
      </c>
      <c r="P5824" s="201" t="n">
        <v>43730</v>
      </c>
      <c r="Q5824" s="201" t="n">
        <v>43763</v>
      </c>
      <c r="R5824" s="20" t="n">
        <v>1</v>
      </c>
      <c r="S5824" s="20" t="s">
        <v>7130</v>
      </c>
      <c r="T5824" s="20" t="n">
        <v>21.07746039</v>
      </c>
      <c r="U5824" s="20" t="n">
        <v>16.862760994</v>
      </c>
      <c r="V5824" s="20" t="n">
        <v>25.292159786</v>
      </c>
      <c r="W5824" s="20" t="s">
        <v>11510</v>
      </c>
      <c r="X5824" s="35"/>
      <c r="Y5824" s="35" t="n">
        <v>0</v>
      </c>
      <c r="Z5824" s="35" t="n">
        <v>1</v>
      </c>
      <c r="AE5824" s="94" t="e">
        <f aca="false" t="array" ref="AE5824:AK5824">_xlfn.torow(_xlfn.unique(_xlfn._xlws.filter(cat_table[Subsector],$E5824=cat_table[Sector],"")))</f>
        <v>#NAME?</v>
      </c>
      <c r="AF5824" s="94" t="e">
        <v>#NAME?</v>
      </c>
      <c r="AG5824" s="94" t="e">
        <v>#NAME?</v>
      </c>
      <c r="AH5824" s="94" t="e">
        <v>#NAME?</v>
      </c>
      <c r="AI5824" s="94" t="e">
        <v>#NAME?</v>
      </c>
      <c r="AJ5824" s="94" t="e">
        <v>#NAME?</v>
      </c>
      <c r="AK5824" s="94" t="e">
        <v>#NAME?</v>
      </c>
      <c r="AO5824" s="94" t="e">
        <f aca="false" t="array" ref="AO5824:AT5824">_xlfn.torow(_xlfn.unique(_xlfn._xlws.filter(cat_table[Sub-subsector],($E5824=cat_table[Sector])*($F5824=cat_table[Subsector]),"")))</f>
        <v>#NAME?</v>
      </c>
      <c r="AP5824" s="94" t="e">
        <v>#NAME?</v>
      </c>
      <c r="AQ5824" s="94" t="e">
        <v>#NAME?</v>
      </c>
      <c r="AR5824" s="94" t="e">
        <v>#NAME?</v>
      </c>
      <c r="AS5824" s="94" t="e">
        <v>#NAME?</v>
      </c>
      <c r="AT5824" s="94" t="e">
        <v>#NAME?</v>
      </c>
    </row>
    <row r="5825" customFormat="false" ht="15" hidden="false" customHeight="true" outlineLevel="0" collapsed="false">
      <c r="A5825" s="20" t="s">
        <v>16876</v>
      </c>
      <c r="B5825" s="20" t="str">
        <f aca="false">INDEX(Table2[], MATCH(L5825, Location_ID!$D$2:$D$3098, 0), 1)</f>
        <v>f1636301-6259-4f9c-966d-b15c44b37456</v>
      </c>
      <c r="C5825" s="20" t="s">
        <v>1585</v>
      </c>
      <c r="D5825" s="230" t="s">
        <v>354</v>
      </c>
      <c r="E5825" s="20" t="s">
        <v>7134</v>
      </c>
      <c r="F5825" s="20" t="s">
        <v>7135</v>
      </c>
      <c r="G5825" s="20" t="s">
        <v>7591</v>
      </c>
      <c r="H5825" s="20"/>
      <c r="I5825" s="20" t="s">
        <v>15917</v>
      </c>
      <c r="J5825" s="20" t="s">
        <v>15918</v>
      </c>
      <c r="K5825" s="20" t="s">
        <v>7109</v>
      </c>
      <c r="L5825" s="20" t="s">
        <v>5003</v>
      </c>
      <c r="M5825" s="20" t="s">
        <v>7116</v>
      </c>
      <c r="N5825" s="20" t="s">
        <v>15902</v>
      </c>
      <c r="O5825" s="20" t="s">
        <v>15918</v>
      </c>
      <c r="P5825" s="201" t="n">
        <v>43730</v>
      </c>
      <c r="Q5825" s="201" t="n">
        <v>43763</v>
      </c>
      <c r="R5825" s="20" t="n">
        <v>1</v>
      </c>
      <c r="S5825" s="20" t="s">
        <v>7130</v>
      </c>
      <c r="T5825" s="20" t="n">
        <v>22.25253301</v>
      </c>
      <c r="U5825" s="20" t="n">
        <v>16.862747176</v>
      </c>
      <c r="V5825" s="20" t="n">
        <v>27.642318844</v>
      </c>
      <c r="W5825" s="20" t="s">
        <v>11510</v>
      </c>
      <c r="X5825" s="35"/>
      <c r="Y5825" s="35" t="n">
        <v>0</v>
      </c>
      <c r="Z5825" s="35" t="n">
        <v>1</v>
      </c>
      <c r="AE5825" s="94" t="e">
        <f aca="false" t="array" ref="AE5825:AK5825">_xlfn.torow(_xlfn.unique(_xlfn._xlws.filter(cat_table[Subsector],$E5825=cat_table[Sector],"")))</f>
        <v>#NAME?</v>
      </c>
      <c r="AF5825" s="94" t="e">
        <v>#NAME?</v>
      </c>
      <c r="AG5825" s="94" t="e">
        <v>#NAME?</v>
      </c>
      <c r="AH5825" s="94" t="e">
        <v>#NAME?</v>
      </c>
      <c r="AI5825" s="94" t="e">
        <v>#NAME?</v>
      </c>
      <c r="AJ5825" s="94" t="e">
        <v>#NAME?</v>
      </c>
      <c r="AK5825" s="94" t="e">
        <v>#NAME?</v>
      </c>
      <c r="AO5825" s="94" t="e">
        <f aca="false" t="array" ref="AO5825:AT5825">_xlfn.torow(_xlfn.unique(_xlfn._xlws.filter(cat_table[Sub-subsector],($E5825=cat_table[Sector])*($F5825=cat_table[Subsector]),"")))</f>
        <v>#NAME?</v>
      </c>
      <c r="AP5825" s="94" t="e">
        <v>#NAME?</v>
      </c>
      <c r="AQ5825" s="94" t="e">
        <v>#NAME?</v>
      </c>
      <c r="AR5825" s="94" t="e">
        <v>#NAME?</v>
      </c>
      <c r="AS5825" s="94" t="e">
        <v>#NAME?</v>
      </c>
      <c r="AT5825" s="94" t="e">
        <v>#NAME?</v>
      </c>
    </row>
    <row r="5826" customFormat="false" ht="15" hidden="false" customHeight="true" outlineLevel="0" collapsed="false">
      <c r="A5826" s="20" t="s">
        <v>16877</v>
      </c>
      <c r="B5826" s="20" t="str">
        <f aca="false">INDEX(Table2[], MATCH(L5826, Location_ID!$D$2:$D$3098, 0), 1)</f>
        <v>fd04d39d-caa7-40e9-b1c1-85b03b17db72</v>
      </c>
      <c r="C5826" s="20" t="s">
        <v>1585</v>
      </c>
      <c r="D5826" s="230" t="s">
        <v>354</v>
      </c>
      <c r="E5826" s="20" t="s">
        <v>7134</v>
      </c>
      <c r="F5826" s="20" t="s">
        <v>7135</v>
      </c>
      <c r="G5826" s="20" t="s">
        <v>7591</v>
      </c>
      <c r="H5826" s="20"/>
      <c r="I5826" s="20" t="s">
        <v>15917</v>
      </c>
      <c r="J5826" s="20" t="s">
        <v>15932</v>
      </c>
      <c r="K5826" s="20" t="s">
        <v>7109</v>
      </c>
      <c r="L5826" s="20" t="s">
        <v>5005</v>
      </c>
      <c r="M5826" s="20" t="s">
        <v>7116</v>
      </c>
      <c r="N5826" s="20" t="s">
        <v>15902</v>
      </c>
      <c r="O5826" s="20" t="s">
        <v>15932</v>
      </c>
      <c r="P5826" s="201" t="n">
        <v>43730</v>
      </c>
      <c r="Q5826" s="201" t="n">
        <v>43763</v>
      </c>
      <c r="R5826" s="20" t="n">
        <v>1</v>
      </c>
      <c r="S5826" s="20" t="s">
        <v>7130</v>
      </c>
      <c r="T5826" s="20" t="n">
        <v>20.77897911</v>
      </c>
      <c r="U5826" s="20" t="n">
        <v>14.102058256</v>
      </c>
      <c r="V5826" s="20" t="n">
        <v>27.455899964</v>
      </c>
      <c r="W5826" s="20" t="s">
        <v>11510</v>
      </c>
      <c r="X5826" s="35"/>
      <c r="Y5826" s="35" t="n">
        <v>0</v>
      </c>
      <c r="Z5826" s="35" t="n">
        <v>1</v>
      </c>
      <c r="AE5826" s="94" t="e">
        <f aca="false" t="array" ref="AE5826:AK5826">_xlfn.torow(_xlfn.unique(_xlfn._xlws.filter(cat_table[Subsector],$E5826=cat_table[Sector],"")))</f>
        <v>#NAME?</v>
      </c>
      <c r="AF5826" s="94" t="e">
        <v>#NAME?</v>
      </c>
      <c r="AG5826" s="94" t="e">
        <v>#NAME?</v>
      </c>
      <c r="AH5826" s="94" t="e">
        <v>#NAME?</v>
      </c>
      <c r="AI5826" s="94" t="e">
        <v>#NAME?</v>
      </c>
      <c r="AJ5826" s="94" t="e">
        <v>#NAME?</v>
      </c>
      <c r="AK5826" s="94" t="e">
        <v>#NAME?</v>
      </c>
      <c r="AO5826" s="94" t="e">
        <f aca="false" t="array" ref="AO5826:AT5826">_xlfn.torow(_xlfn.unique(_xlfn._xlws.filter(cat_table[Sub-subsector],($E5826=cat_table[Sector])*($F5826=cat_table[Subsector]),"")))</f>
        <v>#NAME?</v>
      </c>
      <c r="AP5826" s="94" t="e">
        <v>#NAME?</v>
      </c>
      <c r="AQ5826" s="94" t="e">
        <v>#NAME?</v>
      </c>
      <c r="AR5826" s="94" t="e">
        <v>#NAME?</v>
      </c>
      <c r="AS5826" s="94" t="e">
        <v>#NAME?</v>
      </c>
      <c r="AT5826" s="94" t="e">
        <v>#NAME?</v>
      </c>
    </row>
    <row r="5827" customFormat="false" ht="15" hidden="false" customHeight="true" outlineLevel="0" collapsed="false">
      <c r="A5827" s="20" t="s">
        <v>16878</v>
      </c>
      <c r="B5827" s="20" t="str">
        <f aca="false">INDEX(Table2[], MATCH(L5827, Location_ID!$D$2:$D$3098, 0), 1)</f>
        <v>7c5c4d6a-a579-4bf4-985b-d842f8279ead</v>
      </c>
      <c r="C5827" s="20" t="s">
        <v>1585</v>
      </c>
      <c r="D5827" s="230" t="s">
        <v>354</v>
      </c>
      <c r="E5827" s="20" t="s">
        <v>7134</v>
      </c>
      <c r="F5827" s="20" t="s">
        <v>7135</v>
      </c>
      <c r="G5827" s="20" t="s">
        <v>7591</v>
      </c>
      <c r="H5827" s="20"/>
      <c r="I5827" s="20" t="s">
        <v>15917</v>
      </c>
      <c r="J5827" s="20" t="s">
        <v>15918</v>
      </c>
      <c r="K5827" s="20" t="s">
        <v>7109</v>
      </c>
      <c r="L5827" s="20" t="s">
        <v>5007</v>
      </c>
      <c r="M5827" s="20" t="s">
        <v>7116</v>
      </c>
      <c r="N5827" s="20" t="s">
        <v>15902</v>
      </c>
      <c r="O5827" s="20" t="s">
        <v>15918</v>
      </c>
      <c r="P5827" s="201" t="n">
        <v>43730</v>
      </c>
      <c r="Q5827" s="201" t="n">
        <v>43763</v>
      </c>
      <c r="R5827" s="20" t="n">
        <v>1</v>
      </c>
      <c r="S5827" s="20" t="s">
        <v>7130</v>
      </c>
      <c r="T5827" s="20" t="n">
        <v>40.25749207</v>
      </c>
      <c r="U5827" s="20" t="n">
        <v>14.54797061</v>
      </c>
      <c r="V5827" s="20" t="n">
        <v>65.96701353</v>
      </c>
      <c r="W5827" s="20" t="s">
        <v>11510</v>
      </c>
      <c r="X5827" s="35"/>
      <c r="Y5827" s="35" t="n">
        <v>0</v>
      </c>
      <c r="Z5827" s="35" t="n">
        <v>1</v>
      </c>
      <c r="AE5827" s="94" t="e">
        <f aca="false" t="array" ref="AE5827:AK5827">_xlfn.torow(_xlfn.unique(_xlfn._xlws.filter(cat_table[Subsector],$E5827=cat_table[Sector],"")))</f>
        <v>#NAME?</v>
      </c>
      <c r="AF5827" s="94" t="e">
        <v>#NAME?</v>
      </c>
      <c r="AG5827" s="94" t="e">
        <v>#NAME?</v>
      </c>
      <c r="AH5827" s="94" t="e">
        <v>#NAME?</v>
      </c>
      <c r="AI5827" s="94" t="e">
        <v>#NAME?</v>
      </c>
      <c r="AJ5827" s="94" t="e">
        <v>#NAME?</v>
      </c>
      <c r="AK5827" s="94" t="e">
        <v>#NAME?</v>
      </c>
      <c r="AO5827" s="94" t="e">
        <f aca="false" t="array" ref="AO5827:AT5827">_xlfn.torow(_xlfn.unique(_xlfn._xlws.filter(cat_table[Sub-subsector],($E5827=cat_table[Sector])*($F5827=cat_table[Subsector]),"")))</f>
        <v>#NAME?</v>
      </c>
      <c r="AP5827" s="94" t="e">
        <v>#NAME?</v>
      </c>
      <c r="AQ5827" s="94" t="e">
        <v>#NAME?</v>
      </c>
      <c r="AR5827" s="94" t="e">
        <v>#NAME?</v>
      </c>
      <c r="AS5827" s="94" t="e">
        <v>#NAME?</v>
      </c>
      <c r="AT5827" s="94" t="e">
        <v>#NAME?</v>
      </c>
    </row>
    <row r="5828" customFormat="false" ht="15" hidden="false" customHeight="true" outlineLevel="0" collapsed="false">
      <c r="A5828" s="20" t="s">
        <v>16879</v>
      </c>
      <c r="B5828" s="20" t="str">
        <f aca="false">INDEX(Table2[], MATCH(L5828, Location_ID!$D$2:$D$3098, 0), 1)</f>
        <v>bdeaeff0-67fc-4c12-aa8a-59448dffcaac</v>
      </c>
      <c r="C5828" s="20" t="s">
        <v>1585</v>
      </c>
      <c r="D5828" s="230" t="s">
        <v>354</v>
      </c>
      <c r="E5828" s="20" t="s">
        <v>7134</v>
      </c>
      <c r="F5828" s="20" t="s">
        <v>7135</v>
      </c>
      <c r="G5828" s="20" t="s">
        <v>7591</v>
      </c>
      <c r="H5828" s="20"/>
      <c r="I5828" s="20" t="s">
        <v>15917</v>
      </c>
      <c r="J5828" s="20" t="s">
        <v>15922</v>
      </c>
      <c r="K5828" s="20" t="s">
        <v>7109</v>
      </c>
      <c r="L5828" s="20" t="s">
        <v>5009</v>
      </c>
      <c r="M5828" s="20" t="s">
        <v>7116</v>
      </c>
      <c r="N5828" s="20" t="s">
        <v>15902</v>
      </c>
      <c r="O5828" s="20" t="s">
        <v>15922</v>
      </c>
      <c r="P5828" s="201" t="n">
        <v>43730</v>
      </c>
      <c r="Q5828" s="201" t="n">
        <v>43763</v>
      </c>
      <c r="R5828" s="20" t="n">
        <v>1</v>
      </c>
      <c r="S5828" s="20" t="s">
        <v>7130</v>
      </c>
      <c r="T5828" s="20" t="n">
        <v>39.84849945</v>
      </c>
      <c r="U5828" s="20" t="n">
        <v>24.86920748</v>
      </c>
      <c r="V5828" s="20" t="n">
        <v>54.82779142</v>
      </c>
      <c r="W5828" s="20" t="s">
        <v>11510</v>
      </c>
      <c r="X5828" s="35"/>
      <c r="Y5828" s="35" t="n">
        <v>0</v>
      </c>
      <c r="Z5828" s="35" t="n">
        <v>1</v>
      </c>
      <c r="AE5828" s="94" t="e">
        <f aca="false" t="array" ref="AE5828:AK5828">_xlfn.torow(_xlfn.unique(_xlfn._xlws.filter(cat_table[Subsector],$E5828=cat_table[Sector],"")))</f>
        <v>#NAME?</v>
      </c>
      <c r="AF5828" s="94" t="e">
        <v>#NAME?</v>
      </c>
      <c r="AG5828" s="94" t="e">
        <v>#NAME?</v>
      </c>
      <c r="AH5828" s="94" t="e">
        <v>#NAME?</v>
      </c>
      <c r="AI5828" s="94" t="e">
        <v>#NAME?</v>
      </c>
      <c r="AJ5828" s="94" t="e">
        <v>#NAME?</v>
      </c>
      <c r="AK5828" s="94" t="e">
        <v>#NAME?</v>
      </c>
      <c r="AO5828" s="94" t="e">
        <f aca="false" t="array" ref="AO5828:AT5828">_xlfn.torow(_xlfn.unique(_xlfn._xlws.filter(cat_table[Sub-subsector],($E5828=cat_table[Sector])*($F5828=cat_table[Subsector]),"")))</f>
        <v>#NAME?</v>
      </c>
      <c r="AP5828" s="94" t="e">
        <v>#NAME?</v>
      </c>
      <c r="AQ5828" s="94" t="e">
        <v>#NAME?</v>
      </c>
      <c r="AR5828" s="94" t="e">
        <v>#NAME?</v>
      </c>
      <c r="AS5828" s="94" t="e">
        <v>#NAME?</v>
      </c>
      <c r="AT5828" s="94" t="e">
        <v>#NAME?</v>
      </c>
    </row>
    <row r="5829" customFormat="false" ht="15" hidden="false" customHeight="true" outlineLevel="0" collapsed="false">
      <c r="A5829" s="20" t="s">
        <v>16880</v>
      </c>
      <c r="B5829" s="20" t="str">
        <f aca="false">INDEX(Table2[], MATCH(L5829, Location_ID!$D$2:$D$3098, 0), 1)</f>
        <v>d2e02614-1699-4fad-98a0-24685a93d9c9</v>
      </c>
      <c r="C5829" s="20" t="s">
        <v>1585</v>
      </c>
      <c r="D5829" s="230" t="s">
        <v>354</v>
      </c>
      <c r="E5829" s="20" t="s">
        <v>7134</v>
      </c>
      <c r="F5829" s="20" t="s">
        <v>7135</v>
      </c>
      <c r="G5829" s="20" t="s">
        <v>7591</v>
      </c>
      <c r="H5829" s="20"/>
      <c r="I5829" s="20" t="s">
        <v>15917</v>
      </c>
      <c r="J5829" s="20" t="s">
        <v>15918</v>
      </c>
      <c r="K5829" s="20" t="s">
        <v>7109</v>
      </c>
      <c r="L5829" s="20" t="s">
        <v>5011</v>
      </c>
      <c r="M5829" s="20" t="s">
        <v>7116</v>
      </c>
      <c r="N5829" s="20" t="s">
        <v>15902</v>
      </c>
      <c r="O5829" s="20" t="s">
        <v>15918</v>
      </c>
      <c r="P5829" s="201" t="n">
        <v>43730</v>
      </c>
      <c r="Q5829" s="201" t="n">
        <v>43763</v>
      </c>
      <c r="R5829" s="20" t="n">
        <v>1</v>
      </c>
      <c r="S5829" s="20" t="s">
        <v>7130</v>
      </c>
      <c r="T5829" s="20" t="n">
        <v>33.03179323</v>
      </c>
      <c r="U5829" s="20" t="n">
        <v>28.79887548</v>
      </c>
      <c r="V5829" s="20" t="n">
        <v>37.26471098</v>
      </c>
      <c r="W5829" s="20" t="s">
        <v>11510</v>
      </c>
      <c r="X5829" s="35"/>
      <c r="Y5829" s="35" t="n">
        <v>0</v>
      </c>
      <c r="Z5829" s="35" t="n">
        <v>1</v>
      </c>
      <c r="AE5829" s="94" t="e">
        <f aca="false" t="array" ref="AE5829:AK5829">_xlfn.torow(_xlfn.unique(_xlfn._xlws.filter(cat_table[Subsector],$E5829=cat_table[Sector],"")))</f>
        <v>#NAME?</v>
      </c>
      <c r="AF5829" s="94" t="e">
        <v>#NAME?</v>
      </c>
      <c r="AG5829" s="94" t="e">
        <v>#NAME?</v>
      </c>
      <c r="AH5829" s="94" t="e">
        <v>#NAME?</v>
      </c>
      <c r="AI5829" s="94" t="e">
        <v>#NAME?</v>
      </c>
      <c r="AJ5829" s="94" t="e">
        <v>#NAME?</v>
      </c>
      <c r="AK5829" s="94" t="e">
        <v>#NAME?</v>
      </c>
      <c r="AO5829" s="94" t="e">
        <f aca="false" t="array" ref="AO5829:AT5829">_xlfn.torow(_xlfn.unique(_xlfn._xlws.filter(cat_table[Sub-subsector],($E5829=cat_table[Sector])*($F5829=cat_table[Subsector]),"")))</f>
        <v>#NAME?</v>
      </c>
      <c r="AP5829" s="94" t="e">
        <v>#NAME?</v>
      </c>
      <c r="AQ5829" s="94" t="e">
        <v>#NAME?</v>
      </c>
      <c r="AR5829" s="94" t="e">
        <v>#NAME?</v>
      </c>
      <c r="AS5829" s="94" t="e">
        <v>#NAME?</v>
      </c>
      <c r="AT5829" s="94" t="e">
        <v>#NAME?</v>
      </c>
    </row>
    <row r="5830" customFormat="false" ht="15" hidden="false" customHeight="true" outlineLevel="0" collapsed="false">
      <c r="A5830" s="20" t="s">
        <v>16881</v>
      </c>
      <c r="B5830" s="20" t="str">
        <f aca="false">INDEX(Table2[], MATCH(L5830, Location_ID!$D$2:$D$3098, 0), 1)</f>
        <v>dd7a17ac-9c74-4625-af44-8ed35a016620</v>
      </c>
      <c r="C5830" s="20" t="s">
        <v>1585</v>
      </c>
      <c r="D5830" s="230" t="s">
        <v>354</v>
      </c>
      <c r="E5830" s="20" t="s">
        <v>7134</v>
      </c>
      <c r="F5830" s="20" t="s">
        <v>7135</v>
      </c>
      <c r="G5830" s="20" t="s">
        <v>7591</v>
      </c>
      <c r="H5830" s="20"/>
      <c r="I5830" s="20" t="s">
        <v>15917</v>
      </c>
      <c r="J5830" s="20" t="s">
        <v>15922</v>
      </c>
      <c r="K5830" s="20" t="s">
        <v>7109</v>
      </c>
      <c r="L5830" s="20" t="s">
        <v>5013</v>
      </c>
      <c r="M5830" s="20" t="s">
        <v>7116</v>
      </c>
      <c r="N5830" s="20" t="s">
        <v>15902</v>
      </c>
      <c r="O5830" s="20" t="s">
        <v>15922</v>
      </c>
      <c r="P5830" s="201" t="n">
        <v>43730</v>
      </c>
      <c r="Q5830" s="201" t="n">
        <v>43763</v>
      </c>
      <c r="R5830" s="20" t="n">
        <v>1</v>
      </c>
      <c r="S5830" s="20" t="s">
        <v>7130</v>
      </c>
      <c r="T5830" s="20" t="n">
        <v>239.0498236</v>
      </c>
      <c r="U5830" s="20" t="n">
        <v>135.7982278</v>
      </c>
      <c r="V5830" s="20" t="n">
        <v>342.3014194</v>
      </c>
      <c r="W5830" s="20" t="s">
        <v>11510</v>
      </c>
      <c r="X5830" s="35"/>
      <c r="Y5830" s="35" t="n">
        <v>0</v>
      </c>
      <c r="Z5830" s="35" t="n">
        <v>1</v>
      </c>
      <c r="AE5830" s="94" t="e">
        <f aca="false" t="array" ref="AE5830:AK5830">_xlfn.torow(_xlfn.unique(_xlfn._xlws.filter(cat_table[Subsector],$E5830=cat_table[Sector],"")))</f>
        <v>#NAME?</v>
      </c>
      <c r="AF5830" s="94" t="e">
        <v>#NAME?</v>
      </c>
      <c r="AG5830" s="94" t="e">
        <v>#NAME?</v>
      </c>
      <c r="AH5830" s="94" t="e">
        <v>#NAME?</v>
      </c>
      <c r="AI5830" s="94" t="e">
        <v>#NAME?</v>
      </c>
      <c r="AJ5830" s="94" t="e">
        <v>#NAME?</v>
      </c>
      <c r="AK5830" s="94" t="e">
        <v>#NAME?</v>
      </c>
      <c r="AO5830" s="94" t="e">
        <f aca="false" t="array" ref="AO5830:AT5830">_xlfn.torow(_xlfn.unique(_xlfn._xlws.filter(cat_table[Sub-subsector],($E5830=cat_table[Sector])*($F5830=cat_table[Subsector]),"")))</f>
        <v>#NAME?</v>
      </c>
      <c r="AP5830" s="94" t="e">
        <v>#NAME?</v>
      </c>
      <c r="AQ5830" s="94" t="e">
        <v>#NAME?</v>
      </c>
      <c r="AR5830" s="94" t="e">
        <v>#NAME?</v>
      </c>
      <c r="AS5830" s="94" t="e">
        <v>#NAME?</v>
      </c>
      <c r="AT5830" s="94" t="e">
        <v>#NAME?</v>
      </c>
    </row>
    <row r="5831" customFormat="false" ht="15" hidden="false" customHeight="true" outlineLevel="0" collapsed="false">
      <c r="A5831" s="20" t="s">
        <v>16882</v>
      </c>
      <c r="B5831" s="20" t="str">
        <f aca="false">INDEX(Table2[], MATCH(L5831, Location_ID!$D$2:$D$3098, 0), 1)</f>
        <v>68c4e01d-b0b3-4872-8f12-c806bc064734</v>
      </c>
      <c r="C5831" s="20" t="s">
        <v>1585</v>
      </c>
      <c r="D5831" s="230" t="s">
        <v>354</v>
      </c>
      <c r="E5831" s="20" t="s">
        <v>7134</v>
      </c>
      <c r="F5831" s="20" t="s">
        <v>7135</v>
      </c>
      <c r="G5831" s="20" t="s">
        <v>7591</v>
      </c>
      <c r="H5831" s="20"/>
      <c r="I5831" s="20" t="s">
        <v>15917</v>
      </c>
      <c r="J5831" s="20" t="s">
        <v>15922</v>
      </c>
      <c r="K5831" s="20" t="s">
        <v>7109</v>
      </c>
      <c r="L5831" s="20" t="s">
        <v>5015</v>
      </c>
      <c r="M5831" s="20" t="s">
        <v>7116</v>
      </c>
      <c r="N5831" s="20" t="s">
        <v>15902</v>
      </c>
      <c r="O5831" s="20" t="s">
        <v>15922</v>
      </c>
      <c r="P5831" s="201" t="n">
        <v>43730</v>
      </c>
      <c r="Q5831" s="201" t="n">
        <v>43763</v>
      </c>
      <c r="R5831" s="20" t="n">
        <v>1</v>
      </c>
      <c r="S5831" s="20" t="s">
        <v>7130</v>
      </c>
      <c r="T5831" s="20" t="n">
        <v>251.7069838</v>
      </c>
      <c r="U5831" s="20" t="n">
        <v>173.32603</v>
      </c>
      <c r="V5831" s="20" t="n">
        <v>330.0879376</v>
      </c>
      <c r="W5831" s="20" t="s">
        <v>11510</v>
      </c>
      <c r="X5831" s="35"/>
      <c r="Y5831" s="35" t="n">
        <v>0</v>
      </c>
      <c r="Z5831" s="35" t="n">
        <v>1</v>
      </c>
      <c r="AE5831" s="94" t="e">
        <f aca="false" t="array" ref="AE5831:AK5831">_xlfn.torow(_xlfn.unique(_xlfn._xlws.filter(cat_table[Subsector],$E5831=cat_table[Sector],"")))</f>
        <v>#NAME?</v>
      </c>
      <c r="AF5831" s="94" t="e">
        <v>#NAME?</v>
      </c>
      <c r="AG5831" s="94" t="e">
        <v>#NAME?</v>
      </c>
      <c r="AH5831" s="94" t="e">
        <v>#NAME?</v>
      </c>
      <c r="AI5831" s="94" t="e">
        <v>#NAME?</v>
      </c>
      <c r="AJ5831" s="94" t="e">
        <v>#NAME?</v>
      </c>
      <c r="AK5831" s="94" t="e">
        <v>#NAME?</v>
      </c>
      <c r="AO5831" s="94" t="e">
        <f aca="false" t="array" ref="AO5831:AT5831">_xlfn.torow(_xlfn.unique(_xlfn._xlws.filter(cat_table[Sub-subsector],($E5831=cat_table[Sector])*($F5831=cat_table[Subsector]),"")))</f>
        <v>#NAME?</v>
      </c>
      <c r="AP5831" s="94" t="e">
        <v>#NAME?</v>
      </c>
      <c r="AQ5831" s="94" t="e">
        <v>#NAME?</v>
      </c>
      <c r="AR5831" s="94" t="e">
        <v>#NAME?</v>
      </c>
      <c r="AS5831" s="94" t="e">
        <v>#NAME?</v>
      </c>
      <c r="AT5831" s="94" t="e">
        <v>#NAME?</v>
      </c>
    </row>
    <row r="5832" customFormat="false" ht="15" hidden="false" customHeight="true" outlineLevel="0" collapsed="false">
      <c r="A5832" s="20" t="s">
        <v>16883</v>
      </c>
      <c r="B5832" s="20" t="str">
        <f aca="false">INDEX(Table2[], MATCH(L5832, Location_ID!$D$2:$D$3098, 0), 1)</f>
        <v>c6746b48-233f-4953-a127-b4ebb6c66b7f</v>
      </c>
      <c r="C5832" s="20" t="s">
        <v>1585</v>
      </c>
      <c r="D5832" s="230" t="s">
        <v>354</v>
      </c>
      <c r="E5832" s="20" t="s">
        <v>7134</v>
      </c>
      <c r="F5832" s="20" t="s">
        <v>7135</v>
      </c>
      <c r="G5832" s="20" t="s">
        <v>7591</v>
      </c>
      <c r="H5832" s="20"/>
      <c r="I5832" s="20" t="s">
        <v>15917</v>
      </c>
      <c r="J5832" s="20" t="s">
        <v>15918</v>
      </c>
      <c r="K5832" s="20" t="s">
        <v>7109</v>
      </c>
      <c r="L5832" s="20" t="s">
        <v>5017</v>
      </c>
      <c r="M5832" s="20" t="s">
        <v>7116</v>
      </c>
      <c r="N5832" s="20" t="s">
        <v>15902</v>
      </c>
      <c r="O5832" s="20" t="s">
        <v>15918</v>
      </c>
      <c r="P5832" s="201" t="n">
        <v>43730</v>
      </c>
      <c r="Q5832" s="201" t="n">
        <v>43763</v>
      </c>
      <c r="R5832" s="20" t="n">
        <v>1</v>
      </c>
      <c r="S5832" s="20" t="s">
        <v>7130</v>
      </c>
      <c r="T5832" s="20" t="n">
        <v>291.4484513</v>
      </c>
      <c r="U5832" s="20" t="n">
        <v>237.21943592</v>
      </c>
      <c r="V5832" s="20" t="n">
        <v>345.67746668</v>
      </c>
      <c r="W5832" s="20" t="s">
        <v>11510</v>
      </c>
      <c r="X5832" s="35"/>
      <c r="Y5832" s="35" t="n">
        <v>0</v>
      </c>
      <c r="Z5832" s="35" t="n">
        <v>1</v>
      </c>
      <c r="AE5832" s="94" t="e">
        <f aca="false" t="array" ref="AE5832:AK5832">_xlfn.torow(_xlfn.unique(_xlfn._xlws.filter(cat_table[Subsector],$E5832=cat_table[Sector],"")))</f>
        <v>#NAME?</v>
      </c>
      <c r="AF5832" s="94" t="e">
        <v>#NAME?</v>
      </c>
      <c r="AG5832" s="94" t="e">
        <v>#NAME?</v>
      </c>
      <c r="AH5832" s="94" t="e">
        <v>#NAME?</v>
      </c>
      <c r="AI5832" s="94" t="e">
        <v>#NAME?</v>
      </c>
      <c r="AJ5832" s="94" t="e">
        <v>#NAME?</v>
      </c>
      <c r="AK5832" s="94" t="e">
        <v>#NAME?</v>
      </c>
      <c r="AO5832" s="94" t="e">
        <f aca="false" t="array" ref="AO5832:AT5832">_xlfn.torow(_xlfn.unique(_xlfn._xlws.filter(cat_table[Sub-subsector],($E5832=cat_table[Sector])*($F5832=cat_table[Subsector]),"")))</f>
        <v>#NAME?</v>
      </c>
      <c r="AP5832" s="94" t="e">
        <v>#NAME?</v>
      </c>
      <c r="AQ5832" s="94" t="e">
        <v>#NAME?</v>
      </c>
      <c r="AR5832" s="94" t="e">
        <v>#NAME?</v>
      </c>
      <c r="AS5832" s="94" t="e">
        <v>#NAME?</v>
      </c>
      <c r="AT5832" s="94" t="e">
        <v>#NAME?</v>
      </c>
    </row>
    <row r="5833" customFormat="false" ht="15" hidden="false" customHeight="true" outlineLevel="0" collapsed="false">
      <c r="A5833" s="20" t="s">
        <v>16884</v>
      </c>
      <c r="B5833" s="20" t="str">
        <f aca="false">INDEX(Table2[], MATCH(L5833, Location_ID!$D$2:$D$3098, 0), 1)</f>
        <v>77810abb-536c-474c-9c7c-18545f4ca6f9</v>
      </c>
      <c r="C5833" s="20" t="s">
        <v>1585</v>
      </c>
      <c r="D5833" s="230" t="s">
        <v>354</v>
      </c>
      <c r="E5833" s="20" t="s">
        <v>7134</v>
      </c>
      <c r="F5833" s="20" t="s">
        <v>7135</v>
      </c>
      <c r="G5833" s="20" t="s">
        <v>7591</v>
      </c>
      <c r="H5833" s="20"/>
      <c r="I5833" s="20" t="s">
        <v>15917</v>
      </c>
      <c r="J5833" s="20" t="s">
        <v>15932</v>
      </c>
      <c r="K5833" s="20" t="s">
        <v>7109</v>
      </c>
      <c r="L5833" s="20" t="s">
        <v>5019</v>
      </c>
      <c r="M5833" s="20" t="s">
        <v>7116</v>
      </c>
      <c r="N5833" s="20" t="s">
        <v>15902</v>
      </c>
      <c r="O5833" s="20" t="s">
        <v>15932</v>
      </c>
      <c r="P5833" s="201" t="n">
        <v>43730</v>
      </c>
      <c r="Q5833" s="201" t="n">
        <v>43763</v>
      </c>
      <c r="R5833" s="20" t="n">
        <v>1</v>
      </c>
      <c r="S5833" s="20" t="s">
        <v>7130</v>
      </c>
      <c r="T5833" s="20" t="n">
        <v>24.80658745</v>
      </c>
      <c r="U5833" s="20" t="n">
        <v>16.076759628</v>
      </c>
      <c r="V5833" s="20" t="n">
        <v>33.536415272</v>
      </c>
      <c r="W5833" s="20" t="s">
        <v>11510</v>
      </c>
      <c r="X5833" s="35"/>
      <c r="Y5833" s="35" t="n">
        <v>0</v>
      </c>
      <c r="Z5833" s="35" t="n">
        <v>1</v>
      </c>
      <c r="AE5833" s="94" t="e">
        <f aca="false" t="array" ref="AE5833:AK5833">_xlfn.torow(_xlfn.unique(_xlfn._xlws.filter(cat_table[Subsector],$E5833=cat_table[Sector],"")))</f>
        <v>#NAME?</v>
      </c>
      <c r="AF5833" s="94" t="e">
        <v>#NAME?</v>
      </c>
      <c r="AG5833" s="94" t="e">
        <v>#NAME?</v>
      </c>
      <c r="AH5833" s="94" t="e">
        <v>#NAME?</v>
      </c>
      <c r="AI5833" s="94" t="e">
        <v>#NAME?</v>
      </c>
      <c r="AJ5833" s="94" t="e">
        <v>#NAME?</v>
      </c>
      <c r="AK5833" s="94" t="e">
        <v>#NAME?</v>
      </c>
      <c r="AO5833" s="94" t="e">
        <f aca="false" t="array" ref="AO5833:AT5833">_xlfn.torow(_xlfn.unique(_xlfn._xlws.filter(cat_table[Sub-subsector],($E5833=cat_table[Sector])*($F5833=cat_table[Subsector]),"")))</f>
        <v>#NAME?</v>
      </c>
      <c r="AP5833" s="94" t="e">
        <v>#NAME?</v>
      </c>
      <c r="AQ5833" s="94" t="e">
        <v>#NAME?</v>
      </c>
      <c r="AR5833" s="94" t="e">
        <v>#NAME?</v>
      </c>
      <c r="AS5833" s="94" t="e">
        <v>#NAME?</v>
      </c>
      <c r="AT5833" s="94" t="e">
        <v>#NAME?</v>
      </c>
    </row>
    <row r="5834" customFormat="false" ht="15" hidden="false" customHeight="true" outlineLevel="0" collapsed="false">
      <c r="A5834" s="20" t="s">
        <v>16885</v>
      </c>
      <c r="B5834" s="20" t="str">
        <f aca="false">INDEX(Table2[], MATCH(L5834, Location_ID!$D$2:$D$3098, 0), 1)</f>
        <v>6c7a6aa3-c419-4afc-9c50-6de2cb520868</v>
      </c>
      <c r="C5834" s="20" t="s">
        <v>1585</v>
      </c>
      <c r="D5834" s="230" t="s">
        <v>354</v>
      </c>
      <c r="E5834" s="20" t="s">
        <v>7134</v>
      </c>
      <c r="F5834" s="20" t="s">
        <v>7135</v>
      </c>
      <c r="G5834" s="20" t="s">
        <v>7591</v>
      </c>
      <c r="H5834" s="20"/>
      <c r="I5834" s="20" t="s">
        <v>15917</v>
      </c>
      <c r="J5834" s="20" t="s">
        <v>15918</v>
      </c>
      <c r="K5834" s="20" t="s">
        <v>7109</v>
      </c>
      <c r="L5834" s="20" t="s">
        <v>5021</v>
      </c>
      <c r="M5834" s="20" t="s">
        <v>7116</v>
      </c>
      <c r="N5834" s="20" t="s">
        <v>15902</v>
      </c>
      <c r="O5834" s="20" t="s">
        <v>15918</v>
      </c>
      <c r="P5834" s="201" t="n">
        <v>43730</v>
      </c>
      <c r="Q5834" s="201" t="n">
        <v>43763</v>
      </c>
      <c r="R5834" s="20" t="n">
        <v>1</v>
      </c>
      <c r="S5834" s="20" t="s">
        <v>7130</v>
      </c>
      <c r="T5834" s="20" t="n">
        <v>68.59405464</v>
      </c>
      <c r="U5834" s="20" t="n">
        <v>42.96366221</v>
      </c>
      <c r="V5834" s="20" t="n">
        <v>94.22444707</v>
      </c>
      <c r="W5834" s="20" t="s">
        <v>11510</v>
      </c>
      <c r="X5834" s="35"/>
      <c r="Y5834" s="35" t="n">
        <v>0</v>
      </c>
      <c r="Z5834" s="35" t="n">
        <v>1</v>
      </c>
      <c r="AE5834" s="94" t="e">
        <f aca="false" t="array" ref="AE5834:AK5834">_xlfn.torow(_xlfn.unique(_xlfn._xlws.filter(cat_table[Subsector],$E5834=cat_table[Sector],"")))</f>
        <v>#NAME?</v>
      </c>
      <c r="AF5834" s="94" t="e">
        <v>#NAME?</v>
      </c>
      <c r="AG5834" s="94" t="e">
        <v>#NAME?</v>
      </c>
      <c r="AH5834" s="94" t="e">
        <v>#NAME?</v>
      </c>
      <c r="AI5834" s="94" t="e">
        <v>#NAME?</v>
      </c>
      <c r="AJ5834" s="94" t="e">
        <v>#NAME?</v>
      </c>
      <c r="AK5834" s="94" t="e">
        <v>#NAME?</v>
      </c>
      <c r="AO5834" s="94" t="e">
        <f aca="false" t="array" ref="AO5834:AT5834">_xlfn.torow(_xlfn.unique(_xlfn._xlws.filter(cat_table[Sub-subsector],($E5834=cat_table[Sector])*($F5834=cat_table[Subsector]),"")))</f>
        <v>#NAME?</v>
      </c>
      <c r="AP5834" s="94" t="e">
        <v>#NAME?</v>
      </c>
      <c r="AQ5834" s="94" t="e">
        <v>#NAME?</v>
      </c>
      <c r="AR5834" s="94" t="e">
        <v>#NAME?</v>
      </c>
      <c r="AS5834" s="94" t="e">
        <v>#NAME?</v>
      </c>
      <c r="AT5834" s="94" t="e">
        <v>#NAME?</v>
      </c>
    </row>
    <row r="5835" customFormat="false" ht="15" hidden="false" customHeight="true" outlineLevel="0" collapsed="false">
      <c r="A5835" s="20" t="s">
        <v>16886</v>
      </c>
      <c r="B5835" s="20" t="str">
        <f aca="false">INDEX(Table2[], MATCH(L5835, Location_ID!$D$2:$D$3098, 0), 1)</f>
        <v>210eef59-5859-4f1d-95ee-61430993be6d</v>
      </c>
      <c r="C5835" s="20" t="s">
        <v>1585</v>
      </c>
      <c r="D5835" s="230" t="s">
        <v>354</v>
      </c>
      <c r="E5835" s="20" t="s">
        <v>7134</v>
      </c>
      <c r="F5835" s="20" t="s">
        <v>7135</v>
      </c>
      <c r="G5835" s="20" t="s">
        <v>7591</v>
      </c>
      <c r="H5835" s="20"/>
      <c r="I5835" s="20" t="s">
        <v>15917</v>
      </c>
      <c r="J5835" s="20" t="s">
        <v>15932</v>
      </c>
      <c r="K5835" s="20" t="s">
        <v>7109</v>
      </c>
      <c r="L5835" s="20" t="s">
        <v>5023</v>
      </c>
      <c r="M5835" s="20" t="s">
        <v>7116</v>
      </c>
      <c r="N5835" s="20" t="s">
        <v>15902</v>
      </c>
      <c r="O5835" s="20" t="s">
        <v>15932</v>
      </c>
      <c r="P5835" s="201" t="n">
        <v>43730</v>
      </c>
      <c r="Q5835" s="201" t="n">
        <v>43763</v>
      </c>
      <c r="R5835" s="20" t="n">
        <v>1</v>
      </c>
      <c r="S5835" s="20" t="s">
        <v>7130</v>
      </c>
      <c r="T5835" s="20" t="n">
        <v>90.8675408</v>
      </c>
      <c r="U5835" s="20" t="n">
        <v>55.79373843</v>
      </c>
      <c r="V5835" s="20" t="n">
        <v>125.94134317</v>
      </c>
      <c r="W5835" s="20" t="s">
        <v>11510</v>
      </c>
      <c r="X5835" s="35"/>
      <c r="Y5835" s="35" t="n">
        <v>0</v>
      </c>
      <c r="Z5835" s="35" t="n">
        <v>1</v>
      </c>
      <c r="AE5835" s="94" t="e">
        <f aca="false" t="array" ref="AE5835:AK5835">_xlfn.torow(_xlfn.unique(_xlfn._xlws.filter(cat_table[Subsector],$E5835=cat_table[Sector],"")))</f>
        <v>#NAME?</v>
      </c>
      <c r="AF5835" s="94" t="e">
        <v>#NAME?</v>
      </c>
      <c r="AG5835" s="94" t="e">
        <v>#NAME?</v>
      </c>
      <c r="AH5835" s="94" t="e">
        <v>#NAME?</v>
      </c>
      <c r="AI5835" s="94" t="e">
        <v>#NAME?</v>
      </c>
      <c r="AJ5835" s="94" t="e">
        <v>#NAME?</v>
      </c>
      <c r="AK5835" s="94" t="e">
        <v>#NAME?</v>
      </c>
      <c r="AO5835" s="94" t="e">
        <f aca="false" t="array" ref="AO5835:AT5835">_xlfn.torow(_xlfn.unique(_xlfn._xlws.filter(cat_table[Sub-subsector],($E5835=cat_table[Sector])*($F5835=cat_table[Subsector]),"")))</f>
        <v>#NAME?</v>
      </c>
      <c r="AP5835" s="94" t="e">
        <v>#NAME?</v>
      </c>
      <c r="AQ5835" s="94" t="e">
        <v>#NAME?</v>
      </c>
      <c r="AR5835" s="94" t="e">
        <v>#NAME?</v>
      </c>
      <c r="AS5835" s="94" t="e">
        <v>#NAME?</v>
      </c>
      <c r="AT5835" s="94" t="e">
        <v>#NAME?</v>
      </c>
    </row>
    <row r="5836" customFormat="false" ht="15" hidden="false" customHeight="true" outlineLevel="0" collapsed="false">
      <c r="A5836" s="20" t="s">
        <v>16887</v>
      </c>
      <c r="B5836" s="20" t="str">
        <f aca="false">INDEX(Table2[], MATCH(L5836, Location_ID!$D$2:$D$3098, 0), 1)</f>
        <v>f380dda7-dbc3-4793-8f3a-1ec4986a07b1</v>
      </c>
      <c r="C5836" s="20" t="s">
        <v>1585</v>
      </c>
      <c r="D5836" s="230" t="s">
        <v>354</v>
      </c>
      <c r="E5836" s="20" t="s">
        <v>7134</v>
      </c>
      <c r="F5836" s="20" t="s">
        <v>7135</v>
      </c>
      <c r="G5836" s="20" t="s">
        <v>7591</v>
      </c>
      <c r="H5836" s="20"/>
      <c r="I5836" s="20" t="s">
        <v>15917</v>
      </c>
      <c r="J5836" s="20" t="s">
        <v>15922</v>
      </c>
      <c r="K5836" s="20" t="s">
        <v>7109</v>
      </c>
      <c r="L5836" s="20" t="s">
        <v>5025</v>
      </c>
      <c r="M5836" s="20" t="s">
        <v>7116</v>
      </c>
      <c r="N5836" s="20" t="s">
        <v>15902</v>
      </c>
      <c r="O5836" s="20" t="s">
        <v>15922</v>
      </c>
      <c r="P5836" s="201" t="n">
        <v>43730</v>
      </c>
      <c r="Q5836" s="201" t="n">
        <v>43763</v>
      </c>
      <c r="R5836" s="20" t="n">
        <v>1</v>
      </c>
      <c r="S5836" s="20" t="s">
        <v>7130</v>
      </c>
      <c r="T5836" s="20" t="n">
        <v>15.54982493</v>
      </c>
      <c r="U5836" s="20" t="n">
        <v>6.708718607</v>
      </c>
      <c r="V5836" s="20" t="n">
        <v>24.390931253</v>
      </c>
      <c r="W5836" s="20" t="s">
        <v>11510</v>
      </c>
      <c r="X5836" s="35"/>
      <c r="Y5836" s="35" t="n">
        <v>0</v>
      </c>
      <c r="Z5836" s="35" t="n">
        <v>1</v>
      </c>
      <c r="AE5836" s="94" t="e">
        <f aca="false" t="array" ref="AE5836:AK5836">_xlfn.torow(_xlfn.unique(_xlfn._xlws.filter(cat_table[Subsector],$E5836=cat_table[Sector],"")))</f>
        <v>#NAME?</v>
      </c>
      <c r="AF5836" s="94" t="e">
        <v>#NAME?</v>
      </c>
      <c r="AG5836" s="94" t="e">
        <v>#NAME?</v>
      </c>
      <c r="AH5836" s="94" t="e">
        <v>#NAME?</v>
      </c>
      <c r="AI5836" s="94" t="e">
        <v>#NAME?</v>
      </c>
      <c r="AJ5836" s="94" t="e">
        <v>#NAME?</v>
      </c>
      <c r="AK5836" s="94" t="e">
        <v>#NAME?</v>
      </c>
      <c r="AO5836" s="94" t="e">
        <f aca="false" t="array" ref="AO5836:AT5836">_xlfn.torow(_xlfn.unique(_xlfn._xlws.filter(cat_table[Sub-subsector],($E5836=cat_table[Sector])*($F5836=cat_table[Subsector]),"")))</f>
        <v>#NAME?</v>
      </c>
      <c r="AP5836" s="94" t="e">
        <v>#NAME?</v>
      </c>
      <c r="AQ5836" s="94" t="e">
        <v>#NAME?</v>
      </c>
      <c r="AR5836" s="94" t="e">
        <v>#NAME?</v>
      </c>
      <c r="AS5836" s="94" t="e">
        <v>#NAME?</v>
      </c>
      <c r="AT5836" s="94" t="e">
        <v>#NAME?</v>
      </c>
    </row>
    <row r="5837" customFormat="false" ht="15" hidden="false" customHeight="true" outlineLevel="0" collapsed="false">
      <c r="A5837" s="20" t="s">
        <v>16888</v>
      </c>
      <c r="B5837" s="20" t="str">
        <f aca="false">INDEX(Table2[], MATCH(L5837, Location_ID!$D$2:$D$3098, 0), 1)</f>
        <v>a9c6e87e-ad37-4be2-8931-3f93560ec998</v>
      </c>
      <c r="C5837" s="20" t="s">
        <v>1585</v>
      </c>
      <c r="D5837" s="230" t="s">
        <v>354</v>
      </c>
      <c r="E5837" s="20" t="s">
        <v>7134</v>
      </c>
      <c r="F5837" s="20" t="s">
        <v>7135</v>
      </c>
      <c r="G5837" s="20" t="s">
        <v>7591</v>
      </c>
      <c r="H5837" s="20"/>
      <c r="I5837" s="20" t="s">
        <v>15917</v>
      </c>
      <c r="J5837" s="20" t="s">
        <v>15925</v>
      </c>
      <c r="K5837" s="20" t="s">
        <v>7109</v>
      </c>
      <c r="L5837" s="20" t="s">
        <v>5027</v>
      </c>
      <c r="M5837" s="20" t="s">
        <v>7116</v>
      </c>
      <c r="N5837" s="20" t="s">
        <v>15902</v>
      </c>
      <c r="O5837" s="20" t="s">
        <v>15925</v>
      </c>
      <c r="P5837" s="201" t="n">
        <v>43730</v>
      </c>
      <c r="Q5837" s="201" t="n">
        <v>43763</v>
      </c>
      <c r="R5837" s="20" t="n">
        <v>1</v>
      </c>
      <c r="S5837" s="20" t="s">
        <v>7130</v>
      </c>
      <c r="T5837" s="20" t="n">
        <v>174.506103</v>
      </c>
      <c r="U5837" s="20" t="n">
        <v>77.41922198</v>
      </c>
      <c r="V5837" s="20" t="n">
        <v>271.59298402</v>
      </c>
      <c r="W5837" s="20" t="s">
        <v>11510</v>
      </c>
      <c r="X5837" s="35"/>
      <c r="Y5837" s="35" t="n">
        <v>0</v>
      </c>
      <c r="Z5837" s="35" t="n">
        <v>1</v>
      </c>
      <c r="AE5837" s="94" t="e">
        <f aca="false" t="array" ref="AE5837:AK5837">_xlfn.torow(_xlfn.unique(_xlfn._xlws.filter(cat_table[Subsector],$E5837=cat_table[Sector],"")))</f>
        <v>#NAME?</v>
      </c>
      <c r="AF5837" s="94" t="e">
        <v>#NAME?</v>
      </c>
      <c r="AG5837" s="94" t="e">
        <v>#NAME?</v>
      </c>
      <c r="AH5837" s="94" t="e">
        <v>#NAME?</v>
      </c>
      <c r="AI5837" s="94" t="e">
        <v>#NAME?</v>
      </c>
      <c r="AJ5837" s="94" t="e">
        <v>#NAME?</v>
      </c>
      <c r="AK5837" s="94" t="e">
        <v>#NAME?</v>
      </c>
      <c r="AO5837" s="94" t="e">
        <f aca="false" t="array" ref="AO5837:AT5837">_xlfn.torow(_xlfn.unique(_xlfn._xlws.filter(cat_table[Sub-subsector],($E5837=cat_table[Sector])*($F5837=cat_table[Subsector]),"")))</f>
        <v>#NAME?</v>
      </c>
      <c r="AP5837" s="94" t="e">
        <v>#NAME?</v>
      </c>
      <c r="AQ5837" s="94" t="e">
        <v>#NAME?</v>
      </c>
      <c r="AR5837" s="94" t="e">
        <v>#NAME?</v>
      </c>
      <c r="AS5837" s="94" t="e">
        <v>#NAME?</v>
      </c>
      <c r="AT5837" s="94" t="e">
        <v>#NAME?</v>
      </c>
    </row>
    <row r="5838" customFormat="false" ht="15" hidden="false" customHeight="true" outlineLevel="0" collapsed="false">
      <c r="A5838" s="20" t="s">
        <v>16889</v>
      </c>
      <c r="B5838" s="20" t="str">
        <f aca="false">INDEX(Table2[], MATCH(L5838, Location_ID!$D$2:$D$3098, 0), 1)</f>
        <v>841cf846-9d9a-4883-9c27-ba85b31d76d5</v>
      </c>
      <c r="C5838" s="20" t="s">
        <v>1585</v>
      </c>
      <c r="D5838" s="230" t="s">
        <v>354</v>
      </c>
      <c r="E5838" s="20" t="s">
        <v>7134</v>
      </c>
      <c r="F5838" s="20" t="s">
        <v>7135</v>
      </c>
      <c r="G5838" s="20" t="s">
        <v>7591</v>
      </c>
      <c r="H5838" s="20"/>
      <c r="I5838" s="20" t="s">
        <v>15917</v>
      </c>
      <c r="J5838" s="20" t="s">
        <v>15918</v>
      </c>
      <c r="K5838" s="20" t="s">
        <v>7109</v>
      </c>
      <c r="L5838" s="20" t="s">
        <v>5029</v>
      </c>
      <c r="M5838" s="20" t="s">
        <v>7116</v>
      </c>
      <c r="N5838" s="20" t="s">
        <v>15902</v>
      </c>
      <c r="O5838" s="20" t="s">
        <v>15918</v>
      </c>
      <c r="P5838" s="201" t="n">
        <v>43730</v>
      </c>
      <c r="Q5838" s="201" t="n">
        <v>43763</v>
      </c>
      <c r="R5838" s="20" t="n">
        <v>1</v>
      </c>
      <c r="S5838" s="20" t="s">
        <v>7130</v>
      </c>
      <c r="T5838" s="20" t="n">
        <v>62.39012983</v>
      </c>
      <c r="U5838" s="20" t="n">
        <v>25.2327275</v>
      </c>
      <c r="V5838" s="20" t="n">
        <v>99.54753216</v>
      </c>
      <c r="W5838" s="20" t="s">
        <v>11510</v>
      </c>
      <c r="X5838" s="35"/>
      <c r="Y5838" s="35" t="n">
        <v>0</v>
      </c>
      <c r="Z5838" s="35" t="n">
        <v>1</v>
      </c>
      <c r="AE5838" s="94" t="e">
        <f aca="false" t="array" ref="AE5838:AK5838">_xlfn.torow(_xlfn.unique(_xlfn._xlws.filter(cat_table[Subsector],$E5838=cat_table[Sector],"")))</f>
        <v>#NAME?</v>
      </c>
      <c r="AF5838" s="94" t="e">
        <v>#NAME?</v>
      </c>
      <c r="AG5838" s="94" t="e">
        <v>#NAME?</v>
      </c>
      <c r="AH5838" s="94" t="e">
        <v>#NAME?</v>
      </c>
      <c r="AI5838" s="94" t="e">
        <v>#NAME?</v>
      </c>
      <c r="AJ5838" s="94" t="e">
        <v>#NAME?</v>
      </c>
      <c r="AK5838" s="94" t="e">
        <v>#NAME?</v>
      </c>
      <c r="AO5838" s="94" t="e">
        <f aca="false" t="array" ref="AO5838:AT5838">_xlfn.torow(_xlfn.unique(_xlfn._xlws.filter(cat_table[Sub-subsector],($E5838=cat_table[Sector])*($F5838=cat_table[Subsector]),"")))</f>
        <v>#NAME?</v>
      </c>
      <c r="AP5838" s="94" t="e">
        <v>#NAME?</v>
      </c>
      <c r="AQ5838" s="94" t="e">
        <v>#NAME?</v>
      </c>
      <c r="AR5838" s="94" t="e">
        <v>#NAME?</v>
      </c>
      <c r="AS5838" s="94" t="e">
        <v>#NAME?</v>
      </c>
      <c r="AT5838" s="94" t="e">
        <v>#NAME?</v>
      </c>
    </row>
    <row r="5839" customFormat="false" ht="15" hidden="false" customHeight="true" outlineLevel="0" collapsed="false">
      <c r="A5839" s="20" t="s">
        <v>16890</v>
      </c>
      <c r="B5839" s="20" t="str">
        <f aca="false">INDEX(Table2[], MATCH(L5839, Location_ID!$D$2:$D$3098, 0), 1)</f>
        <v>fe001630-9b1b-433c-aa8a-ae2be5d9002a</v>
      </c>
      <c r="C5839" s="20" t="s">
        <v>1585</v>
      </c>
      <c r="D5839" s="230" t="s">
        <v>354</v>
      </c>
      <c r="E5839" s="20" t="s">
        <v>7134</v>
      </c>
      <c r="F5839" s="20" t="s">
        <v>7135</v>
      </c>
      <c r="G5839" s="20" t="s">
        <v>7591</v>
      </c>
      <c r="H5839" s="20"/>
      <c r="I5839" s="20" t="s">
        <v>15917</v>
      </c>
      <c r="J5839" s="20" t="s">
        <v>15918</v>
      </c>
      <c r="K5839" s="20" t="s">
        <v>7109</v>
      </c>
      <c r="L5839" s="20" t="s">
        <v>5031</v>
      </c>
      <c r="M5839" s="20" t="s">
        <v>7116</v>
      </c>
      <c r="N5839" s="20" t="s">
        <v>15902</v>
      </c>
      <c r="O5839" s="20" t="s">
        <v>15918</v>
      </c>
      <c r="P5839" s="201" t="n">
        <v>43730</v>
      </c>
      <c r="Q5839" s="201" t="n">
        <v>43763</v>
      </c>
      <c r="R5839" s="20" t="n">
        <v>1</v>
      </c>
      <c r="S5839" s="20" t="s">
        <v>7130</v>
      </c>
      <c r="T5839" s="20" t="n">
        <v>4.391500525</v>
      </c>
      <c r="U5839" s="20" t="n">
        <v>2.723839971</v>
      </c>
      <c r="V5839" s="20" t="n">
        <v>6.059161079</v>
      </c>
      <c r="W5839" s="20" t="s">
        <v>11510</v>
      </c>
      <c r="X5839" s="35"/>
      <c r="Y5839" s="35" t="n">
        <v>0</v>
      </c>
      <c r="Z5839" s="35" t="n">
        <v>1</v>
      </c>
      <c r="AE5839" s="94" t="e">
        <f aca="false" t="array" ref="AE5839:AK5839">_xlfn.torow(_xlfn.unique(_xlfn._xlws.filter(cat_table[Subsector],$E5839=cat_table[Sector],"")))</f>
        <v>#NAME?</v>
      </c>
      <c r="AF5839" s="94" t="e">
        <v>#NAME?</v>
      </c>
      <c r="AG5839" s="94" t="e">
        <v>#NAME?</v>
      </c>
      <c r="AH5839" s="94" t="e">
        <v>#NAME?</v>
      </c>
      <c r="AI5839" s="94" t="e">
        <v>#NAME?</v>
      </c>
      <c r="AJ5839" s="94" t="e">
        <v>#NAME?</v>
      </c>
      <c r="AK5839" s="94" t="e">
        <v>#NAME?</v>
      </c>
      <c r="AO5839" s="94" t="e">
        <f aca="false" t="array" ref="AO5839:AT5839">_xlfn.torow(_xlfn.unique(_xlfn._xlws.filter(cat_table[Sub-subsector],($E5839=cat_table[Sector])*($F5839=cat_table[Subsector]),"")))</f>
        <v>#NAME?</v>
      </c>
      <c r="AP5839" s="94" t="e">
        <v>#NAME?</v>
      </c>
      <c r="AQ5839" s="94" t="e">
        <v>#NAME?</v>
      </c>
      <c r="AR5839" s="94" t="e">
        <v>#NAME?</v>
      </c>
      <c r="AS5839" s="94" t="e">
        <v>#NAME?</v>
      </c>
      <c r="AT5839" s="94" t="e">
        <v>#NAME?</v>
      </c>
    </row>
    <row r="5840" customFormat="false" ht="15" hidden="false" customHeight="true" outlineLevel="0" collapsed="false">
      <c r="A5840" s="20" t="s">
        <v>16891</v>
      </c>
      <c r="B5840" s="20" t="str">
        <f aca="false">INDEX(Table2[], MATCH(L5840, Location_ID!$D$2:$D$3098, 0), 1)</f>
        <v>1a3eab0c-5020-4abe-934a-8555cef089ef</v>
      </c>
      <c r="C5840" s="20" t="s">
        <v>1585</v>
      </c>
      <c r="D5840" s="230" t="s">
        <v>354</v>
      </c>
      <c r="E5840" s="20" t="s">
        <v>7134</v>
      </c>
      <c r="F5840" s="20" t="s">
        <v>7135</v>
      </c>
      <c r="G5840" s="20" t="s">
        <v>7591</v>
      </c>
      <c r="H5840" s="20"/>
      <c r="I5840" s="20" t="s">
        <v>15917</v>
      </c>
      <c r="J5840" s="20" t="s">
        <v>15918</v>
      </c>
      <c r="K5840" s="20" t="s">
        <v>7109</v>
      </c>
      <c r="L5840" s="20" t="s">
        <v>5033</v>
      </c>
      <c r="M5840" s="20" t="s">
        <v>7116</v>
      </c>
      <c r="N5840" s="20" t="s">
        <v>15902</v>
      </c>
      <c r="O5840" s="20" t="s">
        <v>15918</v>
      </c>
      <c r="P5840" s="201" t="n">
        <v>43730</v>
      </c>
      <c r="Q5840" s="201" t="n">
        <v>43763</v>
      </c>
      <c r="R5840" s="20" t="n">
        <v>1</v>
      </c>
      <c r="S5840" s="20" t="s">
        <v>7130</v>
      </c>
      <c r="T5840" s="20" t="n">
        <v>6.97639402</v>
      </c>
      <c r="U5840" s="20" t="n">
        <v>4.118274721</v>
      </c>
      <c r="V5840" s="20" t="n">
        <v>9.834513319</v>
      </c>
      <c r="W5840" s="20" t="s">
        <v>11510</v>
      </c>
      <c r="X5840" s="35"/>
      <c r="Y5840" s="35" t="n">
        <v>0</v>
      </c>
      <c r="Z5840" s="35" t="n">
        <v>1</v>
      </c>
      <c r="AE5840" s="94" t="e">
        <f aca="false" t="array" ref="AE5840:AK5840">_xlfn.torow(_xlfn.unique(_xlfn._xlws.filter(cat_table[Subsector],$E5840=cat_table[Sector],"")))</f>
        <v>#NAME?</v>
      </c>
      <c r="AF5840" s="94" t="e">
        <v>#NAME?</v>
      </c>
      <c r="AG5840" s="94" t="e">
        <v>#NAME?</v>
      </c>
      <c r="AH5840" s="94" t="e">
        <v>#NAME?</v>
      </c>
      <c r="AI5840" s="94" t="e">
        <v>#NAME?</v>
      </c>
      <c r="AJ5840" s="94" t="e">
        <v>#NAME?</v>
      </c>
      <c r="AK5840" s="94" t="e">
        <v>#NAME?</v>
      </c>
      <c r="AO5840" s="94" t="e">
        <f aca="false" t="array" ref="AO5840:AT5840">_xlfn.torow(_xlfn.unique(_xlfn._xlws.filter(cat_table[Sub-subsector],($E5840=cat_table[Sector])*($F5840=cat_table[Subsector]),"")))</f>
        <v>#NAME?</v>
      </c>
      <c r="AP5840" s="94" t="e">
        <v>#NAME?</v>
      </c>
      <c r="AQ5840" s="94" t="e">
        <v>#NAME?</v>
      </c>
      <c r="AR5840" s="94" t="e">
        <v>#NAME?</v>
      </c>
      <c r="AS5840" s="94" t="e">
        <v>#NAME?</v>
      </c>
      <c r="AT5840" s="94" t="e">
        <v>#NAME?</v>
      </c>
    </row>
    <row r="5841" customFormat="false" ht="15" hidden="false" customHeight="true" outlineLevel="0" collapsed="false">
      <c r="A5841" s="20" t="s">
        <v>16892</v>
      </c>
      <c r="B5841" s="20" t="str">
        <f aca="false">INDEX(Table2[], MATCH(L5841, Location_ID!$D$2:$D$3098, 0), 1)</f>
        <v>21f6fdea-2c64-44f7-b75c-5ec52963794e</v>
      </c>
      <c r="C5841" s="20" t="s">
        <v>1585</v>
      </c>
      <c r="D5841" s="230" t="s">
        <v>354</v>
      </c>
      <c r="E5841" s="20" t="s">
        <v>7134</v>
      </c>
      <c r="F5841" s="20" t="s">
        <v>7135</v>
      </c>
      <c r="G5841" s="20" t="s">
        <v>7591</v>
      </c>
      <c r="H5841" s="20"/>
      <c r="I5841" s="20" t="s">
        <v>15917</v>
      </c>
      <c r="J5841" s="20" t="s">
        <v>15932</v>
      </c>
      <c r="K5841" s="20" t="s">
        <v>7109</v>
      </c>
      <c r="L5841" s="20" t="s">
        <v>5035</v>
      </c>
      <c r="M5841" s="20" t="s">
        <v>7116</v>
      </c>
      <c r="N5841" s="20" t="s">
        <v>15902</v>
      </c>
      <c r="O5841" s="20" t="s">
        <v>15932</v>
      </c>
      <c r="P5841" s="201" t="n">
        <v>43730</v>
      </c>
      <c r="Q5841" s="201" t="n">
        <v>43763</v>
      </c>
      <c r="R5841" s="20" t="n">
        <v>1</v>
      </c>
      <c r="S5841" s="20" t="s">
        <v>7130</v>
      </c>
      <c r="T5841" s="20" t="n">
        <v>12.31045655</v>
      </c>
      <c r="U5841" s="20" t="n">
        <v>7.459001185</v>
      </c>
      <c r="V5841" s="20" t="n">
        <v>17.161911915</v>
      </c>
      <c r="W5841" s="20" t="s">
        <v>11510</v>
      </c>
      <c r="X5841" s="35"/>
      <c r="Y5841" s="35" t="n">
        <v>0</v>
      </c>
      <c r="Z5841" s="35" t="n">
        <v>1</v>
      </c>
      <c r="AE5841" s="94" t="e">
        <f aca="false" t="array" ref="AE5841:AK5841">_xlfn.torow(_xlfn.unique(_xlfn._xlws.filter(cat_table[Subsector],$E5841=cat_table[Sector],"")))</f>
        <v>#NAME?</v>
      </c>
      <c r="AF5841" s="94" t="e">
        <v>#NAME?</v>
      </c>
      <c r="AG5841" s="94" t="e">
        <v>#NAME?</v>
      </c>
      <c r="AH5841" s="94" t="e">
        <v>#NAME?</v>
      </c>
      <c r="AI5841" s="94" t="e">
        <v>#NAME?</v>
      </c>
      <c r="AJ5841" s="94" t="e">
        <v>#NAME?</v>
      </c>
      <c r="AK5841" s="94" t="e">
        <v>#NAME?</v>
      </c>
      <c r="AO5841" s="94" t="e">
        <f aca="false" t="array" ref="AO5841:AT5841">_xlfn.torow(_xlfn.unique(_xlfn._xlws.filter(cat_table[Sub-subsector],($E5841=cat_table[Sector])*($F5841=cat_table[Subsector]),"")))</f>
        <v>#NAME?</v>
      </c>
      <c r="AP5841" s="94" t="e">
        <v>#NAME?</v>
      </c>
      <c r="AQ5841" s="94" t="e">
        <v>#NAME?</v>
      </c>
      <c r="AR5841" s="94" t="e">
        <v>#NAME?</v>
      </c>
      <c r="AS5841" s="94" t="e">
        <v>#NAME?</v>
      </c>
      <c r="AT5841" s="94" t="e">
        <v>#NAME?</v>
      </c>
    </row>
    <row r="5842" customFormat="false" ht="15" hidden="false" customHeight="true" outlineLevel="0" collapsed="false">
      <c r="A5842" s="20" t="s">
        <v>16893</v>
      </c>
      <c r="B5842" s="20" t="str">
        <f aca="false">INDEX(Table2[], MATCH(L5842, Location_ID!$D$2:$D$3098, 0), 1)</f>
        <v>a0a1257f-483e-4145-acb2-639bccd27633</v>
      </c>
      <c r="C5842" s="20" t="s">
        <v>1585</v>
      </c>
      <c r="D5842" s="230" t="s">
        <v>354</v>
      </c>
      <c r="E5842" s="20" t="s">
        <v>7134</v>
      </c>
      <c r="F5842" s="20" t="s">
        <v>7135</v>
      </c>
      <c r="G5842" s="20" t="s">
        <v>7591</v>
      </c>
      <c r="H5842" s="20"/>
      <c r="I5842" s="20" t="s">
        <v>15917</v>
      </c>
      <c r="J5842" s="20" t="s">
        <v>15918</v>
      </c>
      <c r="K5842" s="20" t="s">
        <v>7109</v>
      </c>
      <c r="L5842" s="20" t="s">
        <v>5037</v>
      </c>
      <c r="M5842" s="20" t="s">
        <v>7116</v>
      </c>
      <c r="N5842" s="20" t="s">
        <v>15902</v>
      </c>
      <c r="O5842" s="20" t="s">
        <v>15918</v>
      </c>
      <c r="P5842" s="201" t="n">
        <v>43730</v>
      </c>
      <c r="Q5842" s="201" t="n">
        <v>43763</v>
      </c>
      <c r="R5842" s="20" t="n">
        <v>1</v>
      </c>
      <c r="S5842" s="20" t="s">
        <v>7130</v>
      </c>
      <c r="T5842" s="20" t="n">
        <v>37.17419255</v>
      </c>
      <c r="U5842" s="20" t="n">
        <v>23.46872576</v>
      </c>
      <c r="V5842" s="20" t="n">
        <v>50.87965934</v>
      </c>
      <c r="W5842" s="20" t="s">
        <v>11510</v>
      </c>
      <c r="X5842" s="35"/>
      <c r="Y5842" s="35" t="n">
        <v>0</v>
      </c>
      <c r="Z5842" s="35" t="n">
        <v>1</v>
      </c>
      <c r="AE5842" s="94" t="e">
        <f aca="false" t="array" ref="AE5842:AK5842">_xlfn.torow(_xlfn.unique(_xlfn._xlws.filter(cat_table[Subsector],$E5842=cat_table[Sector],"")))</f>
        <v>#NAME?</v>
      </c>
      <c r="AF5842" s="94" t="e">
        <v>#NAME?</v>
      </c>
      <c r="AG5842" s="94" t="e">
        <v>#NAME?</v>
      </c>
      <c r="AH5842" s="94" t="e">
        <v>#NAME?</v>
      </c>
      <c r="AI5842" s="94" t="e">
        <v>#NAME?</v>
      </c>
      <c r="AJ5842" s="94" t="e">
        <v>#NAME?</v>
      </c>
      <c r="AK5842" s="94" t="e">
        <v>#NAME?</v>
      </c>
      <c r="AO5842" s="94" t="e">
        <f aca="false" t="array" ref="AO5842:AT5842">_xlfn.torow(_xlfn.unique(_xlfn._xlws.filter(cat_table[Sub-subsector],($E5842=cat_table[Sector])*($F5842=cat_table[Subsector]),"")))</f>
        <v>#NAME?</v>
      </c>
      <c r="AP5842" s="94" t="e">
        <v>#NAME?</v>
      </c>
      <c r="AQ5842" s="94" t="e">
        <v>#NAME?</v>
      </c>
      <c r="AR5842" s="94" t="e">
        <v>#NAME?</v>
      </c>
      <c r="AS5842" s="94" t="e">
        <v>#NAME?</v>
      </c>
      <c r="AT5842" s="94" t="e">
        <v>#NAME?</v>
      </c>
    </row>
    <row r="5843" customFormat="false" ht="15" hidden="false" customHeight="true" outlineLevel="0" collapsed="false">
      <c r="A5843" s="20" t="s">
        <v>16894</v>
      </c>
      <c r="B5843" s="20" t="str">
        <f aca="false">INDEX(Table2[], MATCH(L5843, Location_ID!$D$2:$D$3098, 0), 1)</f>
        <v>7f7d5a98-0cb7-401d-b1bc-bc24e5516d3a</v>
      </c>
      <c r="C5843" s="20" t="s">
        <v>1585</v>
      </c>
      <c r="D5843" s="230" t="s">
        <v>354</v>
      </c>
      <c r="E5843" s="20" t="s">
        <v>7134</v>
      </c>
      <c r="F5843" s="20" t="s">
        <v>7135</v>
      </c>
      <c r="G5843" s="20" t="s">
        <v>7591</v>
      </c>
      <c r="H5843" s="20"/>
      <c r="I5843" s="20" t="s">
        <v>15917</v>
      </c>
      <c r="J5843" s="20" t="s">
        <v>15932</v>
      </c>
      <c r="K5843" s="20" t="s">
        <v>7109</v>
      </c>
      <c r="L5843" s="20" t="s">
        <v>5039</v>
      </c>
      <c r="M5843" s="20" t="s">
        <v>7116</v>
      </c>
      <c r="N5843" s="20" t="s">
        <v>15902</v>
      </c>
      <c r="O5843" s="20" t="s">
        <v>15932</v>
      </c>
      <c r="P5843" s="201" t="n">
        <v>43730</v>
      </c>
      <c r="Q5843" s="201" t="n">
        <v>43763</v>
      </c>
      <c r="R5843" s="20" t="n">
        <v>1</v>
      </c>
      <c r="S5843" s="20" t="s">
        <v>7130</v>
      </c>
      <c r="T5843" s="20" t="n">
        <v>30.94474687</v>
      </c>
      <c r="U5843" s="20" t="n">
        <v>20.21763478</v>
      </c>
      <c r="V5843" s="20" t="n">
        <v>41.67185896</v>
      </c>
      <c r="W5843" s="20" t="s">
        <v>11510</v>
      </c>
      <c r="X5843" s="35"/>
      <c r="Y5843" s="35" t="n">
        <v>0</v>
      </c>
      <c r="Z5843" s="35" t="n">
        <v>1</v>
      </c>
      <c r="AE5843" s="94" t="e">
        <f aca="false" t="array" ref="AE5843:AK5843">_xlfn.torow(_xlfn.unique(_xlfn._xlws.filter(cat_table[Subsector],$E5843=cat_table[Sector],"")))</f>
        <v>#NAME?</v>
      </c>
      <c r="AF5843" s="94" t="e">
        <v>#NAME?</v>
      </c>
      <c r="AG5843" s="94" t="e">
        <v>#NAME?</v>
      </c>
      <c r="AH5843" s="94" t="e">
        <v>#NAME?</v>
      </c>
      <c r="AI5843" s="94" t="e">
        <v>#NAME?</v>
      </c>
      <c r="AJ5843" s="94" t="e">
        <v>#NAME?</v>
      </c>
      <c r="AK5843" s="94" t="e">
        <v>#NAME?</v>
      </c>
      <c r="AO5843" s="94" t="e">
        <f aca="false" t="array" ref="AO5843:AT5843">_xlfn.torow(_xlfn.unique(_xlfn._xlws.filter(cat_table[Sub-subsector],($E5843=cat_table[Sector])*($F5843=cat_table[Subsector]),"")))</f>
        <v>#NAME?</v>
      </c>
      <c r="AP5843" s="94" t="e">
        <v>#NAME?</v>
      </c>
      <c r="AQ5843" s="94" t="e">
        <v>#NAME?</v>
      </c>
      <c r="AR5843" s="94" t="e">
        <v>#NAME?</v>
      </c>
      <c r="AS5843" s="94" t="e">
        <v>#NAME?</v>
      </c>
      <c r="AT5843" s="94" t="e">
        <v>#NAME?</v>
      </c>
    </row>
    <row r="5844" customFormat="false" ht="15" hidden="false" customHeight="true" outlineLevel="0" collapsed="false">
      <c r="A5844" s="20" t="s">
        <v>16895</v>
      </c>
      <c r="B5844" s="20" t="str">
        <f aca="false">INDEX(Table2[], MATCH(L5844, Location_ID!$D$2:$D$3098, 0), 1)</f>
        <v>5c628630-24f6-4cff-b33f-93285a6af58b</v>
      </c>
      <c r="C5844" s="20" t="s">
        <v>1585</v>
      </c>
      <c r="D5844" s="230" t="s">
        <v>354</v>
      </c>
      <c r="E5844" s="20" t="s">
        <v>7134</v>
      </c>
      <c r="F5844" s="20" t="s">
        <v>7135</v>
      </c>
      <c r="G5844" s="20" t="s">
        <v>7591</v>
      </c>
      <c r="H5844" s="20"/>
      <c r="I5844" s="20" t="s">
        <v>15917</v>
      </c>
      <c r="J5844" s="20" t="s">
        <v>15927</v>
      </c>
      <c r="K5844" s="20" t="s">
        <v>7109</v>
      </c>
      <c r="L5844" s="20" t="s">
        <v>5041</v>
      </c>
      <c r="M5844" s="20" t="s">
        <v>7116</v>
      </c>
      <c r="N5844" s="20" t="s">
        <v>15902</v>
      </c>
      <c r="O5844" s="20" t="s">
        <v>15927</v>
      </c>
      <c r="P5844" s="201" t="n">
        <v>43730</v>
      </c>
      <c r="Q5844" s="201" t="n">
        <v>43763</v>
      </c>
      <c r="R5844" s="20" t="n">
        <v>1</v>
      </c>
      <c r="S5844" s="20" t="s">
        <v>7130</v>
      </c>
      <c r="T5844" s="20" t="n">
        <v>265.9481412</v>
      </c>
      <c r="U5844" s="20" t="n">
        <v>164.870822</v>
      </c>
      <c r="V5844" s="20" t="n">
        <v>367.0254604</v>
      </c>
      <c r="W5844" s="20" t="s">
        <v>11510</v>
      </c>
      <c r="X5844" s="35"/>
      <c r="Y5844" s="35" t="n">
        <v>0</v>
      </c>
      <c r="Z5844" s="35" t="n">
        <v>1</v>
      </c>
      <c r="AE5844" s="94" t="e">
        <f aca="false" t="array" ref="AE5844:AK5844">_xlfn.torow(_xlfn.unique(_xlfn._xlws.filter(cat_table[Subsector],$E5844=cat_table[Sector],"")))</f>
        <v>#NAME?</v>
      </c>
      <c r="AF5844" s="94" t="e">
        <v>#NAME?</v>
      </c>
      <c r="AG5844" s="94" t="e">
        <v>#NAME?</v>
      </c>
      <c r="AH5844" s="94" t="e">
        <v>#NAME?</v>
      </c>
      <c r="AI5844" s="94" t="e">
        <v>#NAME?</v>
      </c>
      <c r="AJ5844" s="94" t="e">
        <v>#NAME?</v>
      </c>
      <c r="AK5844" s="94" t="e">
        <v>#NAME?</v>
      </c>
      <c r="AO5844" s="94" t="e">
        <f aca="false" t="array" ref="AO5844:AT5844">_xlfn.torow(_xlfn.unique(_xlfn._xlws.filter(cat_table[Sub-subsector],($E5844=cat_table[Sector])*($F5844=cat_table[Subsector]),"")))</f>
        <v>#NAME?</v>
      </c>
      <c r="AP5844" s="94" t="e">
        <v>#NAME?</v>
      </c>
      <c r="AQ5844" s="94" t="e">
        <v>#NAME?</v>
      </c>
      <c r="AR5844" s="94" t="e">
        <v>#NAME?</v>
      </c>
      <c r="AS5844" s="94" t="e">
        <v>#NAME?</v>
      </c>
      <c r="AT5844" s="94" t="e">
        <v>#NAME?</v>
      </c>
    </row>
    <row r="5845" customFormat="false" ht="15" hidden="false" customHeight="true" outlineLevel="0" collapsed="false">
      <c r="A5845" s="20" t="s">
        <v>16896</v>
      </c>
      <c r="B5845" s="20" t="str">
        <f aca="false">INDEX(Table2[], MATCH(L5845, Location_ID!$D$2:$D$3098, 0), 1)</f>
        <v>fc273f45-826e-4bb6-be9e-872a5da235cf</v>
      </c>
      <c r="C5845" s="20" t="s">
        <v>1585</v>
      </c>
      <c r="D5845" s="230" t="s">
        <v>354</v>
      </c>
      <c r="E5845" s="20" t="s">
        <v>7134</v>
      </c>
      <c r="F5845" s="20" t="s">
        <v>7135</v>
      </c>
      <c r="G5845" s="20" t="s">
        <v>7591</v>
      </c>
      <c r="H5845" s="20"/>
      <c r="I5845" s="20" t="s">
        <v>15917</v>
      </c>
      <c r="J5845" s="20" t="s">
        <v>15918</v>
      </c>
      <c r="K5845" s="20" t="s">
        <v>7109</v>
      </c>
      <c r="L5845" s="20" t="s">
        <v>5043</v>
      </c>
      <c r="M5845" s="20" t="s">
        <v>7116</v>
      </c>
      <c r="N5845" s="20" t="s">
        <v>15902</v>
      </c>
      <c r="O5845" s="20" t="s">
        <v>15918</v>
      </c>
      <c r="P5845" s="201" t="n">
        <v>43730</v>
      </c>
      <c r="Q5845" s="201" t="n">
        <v>43763</v>
      </c>
      <c r="R5845" s="20" t="n">
        <v>1</v>
      </c>
      <c r="S5845" s="20" t="s">
        <v>7130</v>
      </c>
      <c r="T5845" s="20" t="n">
        <v>84.97698765</v>
      </c>
      <c r="U5845" s="20" t="n">
        <v>45.12788867</v>
      </c>
      <c r="V5845" s="20" t="n">
        <v>124.82608663</v>
      </c>
      <c r="W5845" s="20" t="s">
        <v>11510</v>
      </c>
      <c r="X5845" s="35"/>
      <c r="Y5845" s="35" t="n">
        <v>0</v>
      </c>
      <c r="Z5845" s="35" t="n">
        <v>1</v>
      </c>
      <c r="AE5845" s="94" t="e">
        <f aca="false" t="array" ref="AE5845:AK5845">_xlfn.torow(_xlfn.unique(_xlfn._xlws.filter(cat_table[Subsector],$E5845=cat_table[Sector],"")))</f>
        <v>#NAME?</v>
      </c>
      <c r="AF5845" s="94" t="e">
        <v>#NAME?</v>
      </c>
      <c r="AG5845" s="94" t="e">
        <v>#NAME?</v>
      </c>
      <c r="AH5845" s="94" t="e">
        <v>#NAME?</v>
      </c>
      <c r="AI5845" s="94" t="e">
        <v>#NAME?</v>
      </c>
      <c r="AJ5845" s="94" t="e">
        <v>#NAME?</v>
      </c>
      <c r="AK5845" s="94" t="e">
        <v>#NAME?</v>
      </c>
      <c r="AO5845" s="94" t="e">
        <f aca="false" t="array" ref="AO5845:AT5845">_xlfn.torow(_xlfn.unique(_xlfn._xlws.filter(cat_table[Sub-subsector],($E5845=cat_table[Sector])*($F5845=cat_table[Subsector]),"")))</f>
        <v>#NAME?</v>
      </c>
      <c r="AP5845" s="94" t="e">
        <v>#NAME?</v>
      </c>
      <c r="AQ5845" s="94" t="e">
        <v>#NAME?</v>
      </c>
      <c r="AR5845" s="94" t="e">
        <v>#NAME?</v>
      </c>
      <c r="AS5845" s="94" t="e">
        <v>#NAME?</v>
      </c>
      <c r="AT5845" s="94" t="e">
        <v>#NAME?</v>
      </c>
    </row>
    <row r="5846" customFormat="false" ht="15" hidden="false" customHeight="true" outlineLevel="0" collapsed="false">
      <c r="A5846" s="20" t="s">
        <v>16897</v>
      </c>
      <c r="B5846" s="20" t="str">
        <f aca="false">INDEX(Table2[], MATCH(L5846, Location_ID!$D$2:$D$3098, 0), 1)</f>
        <v>698dafe1-81f5-447d-9605-1bcd6a57ad4c</v>
      </c>
      <c r="C5846" s="20" t="s">
        <v>1585</v>
      </c>
      <c r="D5846" s="230" t="s">
        <v>354</v>
      </c>
      <c r="E5846" s="20" t="s">
        <v>7134</v>
      </c>
      <c r="F5846" s="20" t="s">
        <v>7135</v>
      </c>
      <c r="G5846" s="20" t="s">
        <v>7591</v>
      </c>
      <c r="H5846" s="20"/>
      <c r="I5846" s="20" t="s">
        <v>15917</v>
      </c>
      <c r="J5846" s="20" t="s">
        <v>15918</v>
      </c>
      <c r="K5846" s="20" t="s">
        <v>7109</v>
      </c>
      <c r="L5846" s="20" t="s">
        <v>5045</v>
      </c>
      <c r="M5846" s="20" t="s">
        <v>7116</v>
      </c>
      <c r="N5846" s="20" t="s">
        <v>15902</v>
      </c>
      <c r="O5846" s="20" t="s">
        <v>15918</v>
      </c>
      <c r="P5846" s="201" t="n">
        <v>43730</v>
      </c>
      <c r="Q5846" s="201" t="n">
        <v>43763</v>
      </c>
      <c r="R5846" s="20" t="n">
        <v>1</v>
      </c>
      <c r="S5846" s="20" t="s">
        <v>7130</v>
      </c>
      <c r="T5846" s="20" t="n">
        <v>91.98181295</v>
      </c>
      <c r="U5846" s="20" t="n">
        <v>61.02010876</v>
      </c>
      <c r="V5846" s="20" t="n">
        <v>122.94351714</v>
      </c>
      <c r="W5846" s="20" t="s">
        <v>11510</v>
      </c>
      <c r="X5846" s="35"/>
      <c r="Y5846" s="35" t="n">
        <v>0</v>
      </c>
      <c r="Z5846" s="35" t="n">
        <v>1</v>
      </c>
      <c r="AE5846" s="94" t="e">
        <f aca="false" t="array" ref="AE5846:AK5846">_xlfn.torow(_xlfn.unique(_xlfn._xlws.filter(cat_table[Subsector],$E5846=cat_table[Sector],"")))</f>
        <v>#NAME?</v>
      </c>
      <c r="AF5846" s="94" t="e">
        <v>#NAME?</v>
      </c>
      <c r="AG5846" s="94" t="e">
        <v>#NAME?</v>
      </c>
      <c r="AH5846" s="94" t="e">
        <v>#NAME?</v>
      </c>
      <c r="AI5846" s="94" t="e">
        <v>#NAME?</v>
      </c>
      <c r="AJ5846" s="94" t="e">
        <v>#NAME?</v>
      </c>
      <c r="AK5846" s="94" t="e">
        <v>#NAME?</v>
      </c>
      <c r="AO5846" s="94" t="e">
        <f aca="false" t="array" ref="AO5846:AT5846">_xlfn.torow(_xlfn.unique(_xlfn._xlws.filter(cat_table[Sub-subsector],($E5846=cat_table[Sector])*($F5846=cat_table[Subsector]),"")))</f>
        <v>#NAME?</v>
      </c>
      <c r="AP5846" s="94" t="e">
        <v>#NAME?</v>
      </c>
      <c r="AQ5846" s="94" t="e">
        <v>#NAME?</v>
      </c>
      <c r="AR5846" s="94" t="e">
        <v>#NAME?</v>
      </c>
      <c r="AS5846" s="94" t="e">
        <v>#NAME?</v>
      </c>
      <c r="AT5846" s="94" t="e">
        <v>#NAME?</v>
      </c>
    </row>
    <row r="5847" customFormat="false" ht="15" hidden="false" customHeight="true" outlineLevel="0" collapsed="false">
      <c r="A5847" s="20" t="s">
        <v>16898</v>
      </c>
      <c r="B5847" s="20" t="str">
        <f aca="false">INDEX(Table2[], MATCH(L5847, Location_ID!$D$2:$D$3098, 0), 1)</f>
        <v>96b8e1a5-52d6-4d4d-bb6a-a197f8f449bb</v>
      </c>
      <c r="C5847" s="20" t="s">
        <v>1585</v>
      </c>
      <c r="D5847" s="230" t="s">
        <v>354</v>
      </c>
      <c r="E5847" s="20" t="s">
        <v>7134</v>
      </c>
      <c r="F5847" s="20" t="s">
        <v>7135</v>
      </c>
      <c r="G5847" s="20" t="s">
        <v>7591</v>
      </c>
      <c r="H5847" s="20"/>
      <c r="I5847" s="20" t="s">
        <v>15917</v>
      </c>
      <c r="J5847" s="20" t="s">
        <v>15932</v>
      </c>
      <c r="K5847" s="20" t="s">
        <v>7109</v>
      </c>
      <c r="L5847" s="20" t="s">
        <v>5047</v>
      </c>
      <c r="M5847" s="20" t="s">
        <v>7116</v>
      </c>
      <c r="N5847" s="20" t="s">
        <v>15902</v>
      </c>
      <c r="O5847" s="20" t="s">
        <v>15932</v>
      </c>
      <c r="P5847" s="201" t="n">
        <v>43730</v>
      </c>
      <c r="Q5847" s="201" t="n">
        <v>43763</v>
      </c>
      <c r="R5847" s="20" t="n">
        <v>1</v>
      </c>
      <c r="S5847" s="20" t="s">
        <v>7130</v>
      </c>
      <c r="T5847" s="20" t="n">
        <v>26.06589961</v>
      </c>
      <c r="U5847" s="20" t="n">
        <v>15.1502783</v>
      </c>
      <c r="V5847" s="20" t="n">
        <v>36.98152092</v>
      </c>
      <c r="W5847" s="20" t="s">
        <v>11510</v>
      </c>
      <c r="X5847" s="35"/>
      <c r="Y5847" s="35" t="n">
        <v>0</v>
      </c>
      <c r="Z5847" s="35" t="n">
        <v>1</v>
      </c>
      <c r="AE5847" s="94" t="e">
        <f aca="false" t="array" ref="AE5847:AK5847">_xlfn.torow(_xlfn.unique(_xlfn._xlws.filter(cat_table[Subsector],$E5847=cat_table[Sector],"")))</f>
        <v>#NAME?</v>
      </c>
      <c r="AF5847" s="94" t="e">
        <v>#NAME?</v>
      </c>
      <c r="AG5847" s="94" t="e">
        <v>#NAME?</v>
      </c>
      <c r="AH5847" s="94" t="e">
        <v>#NAME?</v>
      </c>
      <c r="AI5847" s="94" t="e">
        <v>#NAME?</v>
      </c>
      <c r="AJ5847" s="94" t="e">
        <v>#NAME?</v>
      </c>
      <c r="AK5847" s="94" t="e">
        <v>#NAME?</v>
      </c>
      <c r="AO5847" s="94" t="e">
        <f aca="false" t="array" ref="AO5847:AT5847">_xlfn.torow(_xlfn.unique(_xlfn._xlws.filter(cat_table[Sub-subsector],($E5847=cat_table[Sector])*($F5847=cat_table[Subsector]),"")))</f>
        <v>#NAME?</v>
      </c>
      <c r="AP5847" s="94" t="e">
        <v>#NAME?</v>
      </c>
      <c r="AQ5847" s="94" t="e">
        <v>#NAME?</v>
      </c>
      <c r="AR5847" s="94" t="e">
        <v>#NAME?</v>
      </c>
      <c r="AS5847" s="94" t="e">
        <v>#NAME?</v>
      </c>
      <c r="AT5847" s="94" t="e">
        <v>#NAME?</v>
      </c>
    </row>
    <row r="5848" customFormat="false" ht="15" hidden="false" customHeight="true" outlineLevel="0" collapsed="false">
      <c r="A5848" s="20" t="s">
        <v>16899</v>
      </c>
      <c r="B5848" s="20" t="str">
        <f aca="false">INDEX(Table2[], MATCH(L5848, Location_ID!$D$2:$D$3098, 0), 1)</f>
        <v>9b42ca46-1d4a-4119-87bd-5a169ed9760b</v>
      </c>
      <c r="C5848" s="20" t="s">
        <v>1585</v>
      </c>
      <c r="D5848" s="230" t="s">
        <v>354</v>
      </c>
      <c r="E5848" s="20" t="s">
        <v>7134</v>
      </c>
      <c r="F5848" s="20" t="s">
        <v>7135</v>
      </c>
      <c r="G5848" s="20" t="s">
        <v>7591</v>
      </c>
      <c r="H5848" s="20"/>
      <c r="I5848" s="20" t="s">
        <v>15917</v>
      </c>
      <c r="J5848" s="20" t="s">
        <v>15932</v>
      </c>
      <c r="K5848" s="20" t="s">
        <v>7109</v>
      </c>
      <c r="L5848" s="20" t="s">
        <v>5049</v>
      </c>
      <c r="M5848" s="20" t="s">
        <v>7116</v>
      </c>
      <c r="N5848" s="20" t="s">
        <v>15902</v>
      </c>
      <c r="O5848" s="20" t="s">
        <v>15932</v>
      </c>
      <c r="P5848" s="201" t="n">
        <v>43730</v>
      </c>
      <c r="Q5848" s="201" t="n">
        <v>43763</v>
      </c>
      <c r="R5848" s="20" t="n">
        <v>1</v>
      </c>
      <c r="S5848" s="20" t="s">
        <v>7130</v>
      </c>
      <c r="T5848" s="20" t="n">
        <v>19.13055475</v>
      </c>
      <c r="U5848" s="20" t="n">
        <v>5.87696237</v>
      </c>
      <c r="V5848" s="20" t="n">
        <v>32.38414713</v>
      </c>
      <c r="W5848" s="20" t="s">
        <v>11510</v>
      </c>
      <c r="X5848" s="35"/>
      <c r="Y5848" s="35" t="n">
        <v>0</v>
      </c>
      <c r="Z5848" s="35" t="n">
        <v>1</v>
      </c>
      <c r="AE5848" s="94" t="e">
        <f aca="false" t="array" ref="AE5848:AK5848">_xlfn.torow(_xlfn.unique(_xlfn._xlws.filter(cat_table[Subsector],$E5848=cat_table[Sector],"")))</f>
        <v>#NAME?</v>
      </c>
      <c r="AF5848" s="94" t="e">
        <v>#NAME?</v>
      </c>
      <c r="AG5848" s="94" t="e">
        <v>#NAME?</v>
      </c>
      <c r="AH5848" s="94" t="e">
        <v>#NAME?</v>
      </c>
      <c r="AI5848" s="94" t="e">
        <v>#NAME?</v>
      </c>
      <c r="AJ5848" s="94" t="e">
        <v>#NAME?</v>
      </c>
      <c r="AK5848" s="94" t="e">
        <v>#NAME?</v>
      </c>
      <c r="AO5848" s="94" t="e">
        <f aca="false" t="array" ref="AO5848:AT5848">_xlfn.torow(_xlfn.unique(_xlfn._xlws.filter(cat_table[Sub-subsector],($E5848=cat_table[Sector])*($F5848=cat_table[Subsector]),"")))</f>
        <v>#NAME?</v>
      </c>
      <c r="AP5848" s="94" t="e">
        <v>#NAME?</v>
      </c>
      <c r="AQ5848" s="94" t="e">
        <v>#NAME?</v>
      </c>
      <c r="AR5848" s="94" t="e">
        <v>#NAME?</v>
      </c>
      <c r="AS5848" s="94" t="e">
        <v>#NAME?</v>
      </c>
      <c r="AT5848" s="94" t="e">
        <v>#NAME?</v>
      </c>
    </row>
    <row r="5849" customFormat="false" ht="15" hidden="false" customHeight="true" outlineLevel="0" collapsed="false">
      <c r="A5849" s="20" t="s">
        <v>16900</v>
      </c>
      <c r="B5849" s="20" t="str">
        <f aca="false">INDEX(Table2[], MATCH(L5849, Location_ID!$D$2:$D$3098, 0), 1)</f>
        <v>6c3e1c22-d6b9-4a6e-a73b-51056c3b1a89</v>
      </c>
      <c r="C5849" s="20" t="s">
        <v>1585</v>
      </c>
      <c r="D5849" s="230" t="s">
        <v>354</v>
      </c>
      <c r="E5849" s="20" t="s">
        <v>7134</v>
      </c>
      <c r="F5849" s="20" t="s">
        <v>7135</v>
      </c>
      <c r="G5849" s="20" t="s">
        <v>7591</v>
      </c>
      <c r="H5849" s="20"/>
      <c r="I5849" s="20" t="s">
        <v>15917</v>
      </c>
      <c r="J5849" s="20" t="s">
        <v>15918</v>
      </c>
      <c r="K5849" s="20" t="s">
        <v>7109</v>
      </c>
      <c r="L5849" s="20" t="s">
        <v>5051</v>
      </c>
      <c r="M5849" s="20" t="s">
        <v>7116</v>
      </c>
      <c r="N5849" s="20" t="s">
        <v>15902</v>
      </c>
      <c r="O5849" s="20" t="s">
        <v>15918</v>
      </c>
      <c r="P5849" s="201" t="n">
        <v>43730</v>
      </c>
      <c r="Q5849" s="201" t="n">
        <v>43763</v>
      </c>
      <c r="R5849" s="20" t="n">
        <v>1</v>
      </c>
      <c r="S5849" s="20" t="s">
        <v>7130</v>
      </c>
      <c r="T5849" s="20" t="n">
        <v>30.31414833</v>
      </c>
      <c r="U5849" s="20" t="n">
        <v>18.36593875</v>
      </c>
      <c r="V5849" s="20" t="n">
        <v>42.26235791</v>
      </c>
      <c r="W5849" s="20" t="s">
        <v>11510</v>
      </c>
      <c r="X5849" s="35"/>
      <c r="Y5849" s="35" t="n">
        <v>0</v>
      </c>
      <c r="Z5849" s="35" t="n">
        <v>1</v>
      </c>
      <c r="AE5849" s="94" t="e">
        <f aca="false" t="array" ref="AE5849:AK5849">_xlfn.torow(_xlfn.unique(_xlfn._xlws.filter(cat_table[Subsector],$E5849=cat_table[Sector],"")))</f>
        <v>#NAME?</v>
      </c>
      <c r="AF5849" s="94" t="e">
        <v>#NAME?</v>
      </c>
      <c r="AG5849" s="94" t="e">
        <v>#NAME?</v>
      </c>
      <c r="AH5849" s="94" t="e">
        <v>#NAME?</v>
      </c>
      <c r="AI5849" s="94" t="e">
        <v>#NAME?</v>
      </c>
      <c r="AJ5849" s="94" t="e">
        <v>#NAME?</v>
      </c>
      <c r="AK5849" s="94" t="e">
        <v>#NAME?</v>
      </c>
      <c r="AO5849" s="94" t="e">
        <f aca="false" t="array" ref="AO5849:AT5849">_xlfn.torow(_xlfn.unique(_xlfn._xlws.filter(cat_table[Sub-subsector],($E5849=cat_table[Sector])*($F5849=cat_table[Subsector]),"")))</f>
        <v>#NAME?</v>
      </c>
      <c r="AP5849" s="94" t="e">
        <v>#NAME?</v>
      </c>
      <c r="AQ5849" s="94" t="e">
        <v>#NAME?</v>
      </c>
      <c r="AR5849" s="94" t="e">
        <v>#NAME?</v>
      </c>
      <c r="AS5849" s="94" t="e">
        <v>#NAME?</v>
      </c>
      <c r="AT5849" s="94" t="e">
        <v>#NAME?</v>
      </c>
    </row>
    <row r="5850" customFormat="false" ht="15" hidden="false" customHeight="true" outlineLevel="0" collapsed="false">
      <c r="A5850" s="20" t="s">
        <v>16901</v>
      </c>
      <c r="B5850" s="20" t="str">
        <f aca="false">INDEX(Table2[], MATCH(L5850, Location_ID!$D$2:$D$3098, 0), 1)</f>
        <v>508fb1c9-d374-4f6c-945e-bc17792b9bfa</v>
      </c>
      <c r="C5850" s="20" t="s">
        <v>1585</v>
      </c>
      <c r="D5850" s="230" t="s">
        <v>354</v>
      </c>
      <c r="E5850" s="20" t="s">
        <v>7134</v>
      </c>
      <c r="F5850" s="20" t="s">
        <v>7135</v>
      </c>
      <c r="G5850" s="20" t="s">
        <v>7591</v>
      </c>
      <c r="H5850" s="20"/>
      <c r="I5850" s="20" t="s">
        <v>15917</v>
      </c>
      <c r="J5850" s="20" t="s">
        <v>15922</v>
      </c>
      <c r="K5850" s="20" t="s">
        <v>7109</v>
      </c>
      <c r="L5850" s="20" t="s">
        <v>5053</v>
      </c>
      <c r="M5850" s="20" t="s">
        <v>7116</v>
      </c>
      <c r="N5850" s="20" t="s">
        <v>15902</v>
      </c>
      <c r="O5850" s="20" t="s">
        <v>15922</v>
      </c>
      <c r="P5850" s="201" t="n">
        <v>43730</v>
      </c>
      <c r="Q5850" s="201" t="n">
        <v>43763</v>
      </c>
      <c r="R5850" s="20" t="n">
        <v>1</v>
      </c>
      <c r="S5850" s="20" t="s">
        <v>7130</v>
      </c>
      <c r="T5850" s="20" t="n">
        <v>173.4836664</v>
      </c>
      <c r="U5850" s="20" t="n">
        <v>61.4399966</v>
      </c>
      <c r="V5850" s="20" t="n">
        <v>285.5273362</v>
      </c>
      <c r="W5850" s="20" t="s">
        <v>11510</v>
      </c>
      <c r="X5850" s="35"/>
      <c r="Y5850" s="35" t="n">
        <v>0</v>
      </c>
      <c r="Z5850" s="35" t="n">
        <v>1</v>
      </c>
      <c r="AE5850" s="94" t="e">
        <f aca="false" t="array" ref="AE5850:AK5850">_xlfn.torow(_xlfn.unique(_xlfn._xlws.filter(cat_table[Subsector],$E5850=cat_table[Sector],"")))</f>
        <v>#NAME?</v>
      </c>
      <c r="AF5850" s="94" t="e">
        <v>#NAME?</v>
      </c>
      <c r="AG5850" s="94" t="e">
        <v>#NAME?</v>
      </c>
      <c r="AH5850" s="94" t="e">
        <v>#NAME?</v>
      </c>
      <c r="AI5850" s="94" t="e">
        <v>#NAME?</v>
      </c>
      <c r="AJ5850" s="94" t="e">
        <v>#NAME?</v>
      </c>
      <c r="AK5850" s="94" t="e">
        <v>#NAME?</v>
      </c>
      <c r="AO5850" s="94" t="e">
        <f aca="false" t="array" ref="AO5850:AT5850">_xlfn.torow(_xlfn.unique(_xlfn._xlws.filter(cat_table[Sub-subsector],($E5850=cat_table[Sector])*($F5850=cat_table[Subsector]),"")))</f>
        <v>#NAME?</v>
      </c>
      <c r="AP5850" s="94" t="e">
        <v>#NAME?</v>
      </c>
      <c r="AQ5850" s="94" t="e">
        <v>#NAME?</v>
      </c>
      <c r="AR5850" s="94" t="e">
        <v>#NAME?</v>
      </c>
      <c r="AS5850" s="94" t="e">
        <v>#NAME?</v>
      </c>
      <c r="AT5850" s="94" t="e">
        <v>#NAME?</v>
      </c>
    </row>
    <row r="5851" customFormat="false" ht="15" hidden="false" customHeight="true" outlineLevel="0" collapsed="false">
      <c r="A5851" s="20" t="s">
        <v>16902</v>
      </c>
      <c r="B5851" s="20" t="str">
        <f aca="false">INDEX(Table2[], MATCH(L5851, Location_ID!$D$2:$D$3098, 0), 1)</f>
        <v>68039703-1410-4730-9b9b-0679f185b6ed</v>
      </c>
      <c r="C5851" s="20" t="s">
        <v>1585</v>
      </c>
      <c r="D5851" s="230" t="s">
        <v>354</v>
      </c>
      <c r="E5851" s="20" t="s">
        <v>7134</v>
      </c>
      <c r="F5851" s="20" t="s">
        <v>7135</v>
      </c>
      <c r="G5851" s="20" t="s">
        <v>7591</v>
      </c>
      <c r="H5851" s="20"/>
      <c r="I5851" s="20" t="s">
        <v>15917</v>
      </c>
      <c r="J5851" s="20" t="s">
        <v>15925</v>
      </c>
      <c r="K5851" s="20" t="s">
        <v>7109</v>
      </c>
      <c r="L5851" s="20" t="s">
        <v>5055</v>
      </c>
      <c r="M5851" s="20" t="s">
        <v>7116</v>
      </c>
      <c r="N5851" s="20" t="s">
        <v>15902</v>
      </c>
      <c r="O5851" s="20" t="s">
        <v>15925</v>
      </c>
      <c r="P5851" s="201" t="n">
        <v>43730</v>
      </c>
      <c r="Q5851" s="201" t="n">
        <v>43763</v>
      </c>
      <c r="R5851" s="20" t="n">
        <v>1</v>
      </c>
      <c r="S5851" s="20" t="s">
        <v>7130</v>
      </c>
      <c r="T5851" s="20" t="n">
        <v>451.2752825</v>
      </c>
      <c r="U5851" s="20" t="n">
        <v>242.2803879</v>
      </c>
      <c r="V5851" s="20" t="n">
        <v>660.2701771</v>
      </c>
      <c r="W5851" s="20" t="s">
        <v>11510</v>
      </c>
      <c r="X5851" s="35"/>
      <c r="Y5851" s="35" t="n">
        <v>0</v>
      </c>
      <c r="Z5851" s="35" t="n">
        <v>1</v>
      </c>
      <c r="AE5851" s="94" t="e">
        <f aca="false" t="array" ref="AE5851:AK5851">_xlfn.torow(_xlfn.unique(_xlfn._xlws.filter(cat_table[Subsector],$E5851=cat_table[Sector],"")))</f>
        <v>#NAME?</v>
      </c>
      <c r="AF5851" s="94" t="e">
        <v>#NAME?</v>
      </c>
      <c r="AG5851" s="94" t="e">
        <v>#NAME?</v>
      </c>
      <c r="AH5851" s="94" t="e">
        <v>#NAME?</v>
      </c>
      <c r="AI5851" s="94" t="e">
        <v>#NAME?</v>
      </c>
      <c r="AJ5851" s="94" t="e">
        <v>#NAME?</v>
      </c>
      <c r="AK5851" s="94" t="e">
        <v>#NAME?</v>
      </c>
      <c r="AO5851" s="94" t="e">
        <f aca="false" t="array" ref="AO5851:AT5851">_xlfn.torow(_xlfn.unique(_xlfn._xlws.filter(cat_table[Sub-subsector],($E5851=cat_table[Sector])*($F5851=cat_table[Subsector]),"")))</f>
        <v>#NAME?</v>
      </c>
      <c r="AP5851" s="94" t="e">
        <v>#NAME?</v>
      </c>
      <c r="AQ5851" s="94" t="e">
        <v>#NAME?</v>
      </c>
      <c r="AR5851" s="94" t="e">
        <v>#NAME?</v>
      </c>
      <c r="AS5851" s="94" t="e">
        <v>#NAME?</v>
      </c>
      <c r="AT5851" s="94" t="e">
        <v>#NAME?</v>
      </c>
    </row>
    <row r="5852" customFormat="false" ht="15" hidden="false" customHeight="true" outlineLevel="0" collapsed="false">
      <c r="A5852" s="20" t="s">
        <v>16903</v>
      </c>
      <c r="B5852" s="20" t="str">
        <f aca="false">INDEX(Table2[], MATCH(L5852, Location_ID!$D$2:$D$3098, 0), 1)</f>
        <v>85a289dd-a942-4a9b-a2d2-2b9009c54c7c</v>
      </c>
      <c r="C5852" s="20" t="s">
        <v>1585</v>
      </c>
      <c r="D5852" s="230" t="s">
        <v>354</v>
      </c>
      <c r="E5852" s="20" t="s">
        <v>7134</v>
      </c>
      <c r="F5852" s="20" t="s">
        <v>7135</v>
      </c>
      <c r="G5852" s="20" t="s">
        <v>7591</v>
      </c>
      <c r="H5852" s="20"/>
      <c r="I5852" s="20" t="s">
        <v>15917</v>
      </c>
      <c r="J5852" s="20" t="s">
        <v>15932</v>
      </c>
      <c r="K5852" s="20" t="s">
        <v>7109</v>
      </c>
      <c r="L5852" s="20" t="s">
        <v>5057</v>
      </c>
      <c r="M5852" s="20" t="s">
        <v>7116</v>
      </c>
      <c r="N5852" s="20" t="s">
        <v>15902</v>
      </c>
      <c r="O5852" s="20" t="s">
        <v>15932</v>
      </c>
      <c r="P5852" s="201" t="n">
        <v>43730</v>
      </c>
      <c r="Q5852" s="201" t="n">
        <v>43763</v>
      </c>
      <c r="R5852" s="20" t="n">
        <v>1</v>
      </c>
      <c r="S5852" s="20" t="s">
        <v>7130</v>
      </c>
      <c r="T5852" s="20" t="n">
        <v>97.54959818</v>
      </c>
      <c r="U5852" s="20" t="n">
        <v>48.71633205</v>
      </c>
      <c r="V5852" s="20" t="n">
        <v>146.38286431</v>
      </c>
      <c r="W5852" s="20" t="s">
        <v>11510</v>
      </c>
      <c r="X5852" s="35"/>
      <c r="Y5852" s="35" t="n">
        <v>0</v>
      </c>
      <c r="Z5852" s="35" t="n">
        <v>1</v>
      </c>
      <c r="AE5852" s="94" t="e">
        <f aca="false" t="array" ref="AE5852:AK5852">_xlfn.torow(_xlfn.unique(_xlfn._xlws.filter(cat_table[Subsector],$E5852=cat_table[Sector],"")))</f>
        <v>#NAME?</v>
      </c>
      <c r="AF5852" s="94" t="e">
        <v>#NAME?</v>
      </c>
      <c r="AG5852" s="94" t="e">
        <v>#NAME?</v>
      </c>
      <c r="AH5852" s="94" t="e">
        <v>#NAME?</v>
      </c>
      <c r="AI5852" s="94" t="e">
        <v>#NAME?</v>
      </c>
      <c r="AJ5852" s="94" t="e">
        <v>#NAME?</v>
      </c>
      <c r="AK5852" s="94" t="e">
        <v>#NAME?</v>
      </c>
      <c r="AO5852" s="94" t="e">
        <f aca="false" t="array" ref="AO5852:AT5852">_xlfn.torow(_xlfn.unique(_xlfn._xlws.filter(cat_table[Sub-subsector],($E5852=cat_table[Sector])*($F5852=cat_table[Subsector]),"")))</f>
        <v>#NAME?</v>
      </c>
      <c r="AP5852" s="94" t="e">
        <v>#NAME?</v>
      </c>
      <c r="AQ5852" s="94" t="e">
        <v>#NAME?</v>
      </c>
      <c r="AR5852" s="94" t="e">
        <v>#NAME?</v>
      </c>
      <c r="AS5852" s="94" t="e">
        <v>#NAME?</v>
      </c>
      <c r="AT5852" s="94" t="e">
        <v>#NAME?</v>
      </c>
    </row>
    <row r="5853" customFormat="false" ht="15" hidden="false" customHeight="true" outlineLevel="0" collapsed="false">
      <c r="A5853" s="20" t="s">
        <v>16904</v>
      </c>
      <c r="B5853" s="20" t="str">
        <f aca="false">INDEX(Table2[], MATCH(L5853, Location_ID!$D$2:$D$3098, 0), 1)</f>
        <v>6c3c0b50-da4c-4f50-920a-529811a9dc4c</v>
      </c>
      <c r="C5853" s="20" t="s">
        <v>1585</v>
      </c>
      <c r="D5853" s="230" t="s">
        <v>354</v>
      </c>
      <c r="E5853" s="20" t="s">
        <v>7134</v>
      </c>
      <c r="F5853" s="20" t="s">
        <v>7135</v>
      </c>
      <c r="G5853" s="20" t="s">
        <v>7591</v>
      </c>
      <c r="H5853" s="20"/>
      <c r="I5853" s="20" t="s">
        <v>15917</v>
      </c>
      <c r="J5853" s="20" t="s">
        <v>15922</v>
      </c>
      <c r="K5853" s="20" t="s">
        <v>7109</v>
      </c>
      <c r="L5853" s="20" t="s">
        <v>5059</v>
      </c>
      <c r="M5853" s="20" t="s">
        <v>7116</v>
      </c>
      <c r="N5853" s="20" t="s">
        <v>15902</v>
      </c>
      <c r="O5853" s="20" t="s">
        <v>15922</v>
      </c>
      <c r="P5853" s="201" t="n">
        <v>43730</v>
      </c>
      <c r="Q5853" s="201" t="n">
        <v>43763</v>
      </c>
      <c r="R5853" s="20" t="n">
        <v>1</v>
      </c>
      <c r="S5853" s="20" t="s">
        <v>7130</v>
      </c>
      <c r="T5853" s="20" t="n">
        <v>73.19043157</v>
      </c>
      <c r="U5853" s="20" t="n">
        <v>34.52722227</v>
      </c>
      <c r="V5853" s="20" t="n">
        <v>111.85364087</v>
      </c>
      <c r="W5853" s="20" t="s">
        <v>11510</v>
      </c>
      <c r="X5853" s="35"/>
      <c r="Y5853" s="35" t="n">
        <v>0</v>
      </c>
      <c r="Z5853" s="35" t="n">
        <v>1</v>
      </c>
      <c r="AE5853" s="94" t="e">
        <f aca="false" t="array" ref="AE5853:AK5853">_xlfn.torow(_xlfn.unique(_xlfn._xlws.filter(cat_table[Subsector],$E5853=cat_table[Sector],"")))</f>
        <v>#NAME?</v>
      </c>
      <c r="AF5853" s="94" t="e">
        <v>#NAME?</v>
      </c>
      <c r="AG5853" s="94" t="e">
        <v>#NAME?</v>
      </c>
      <c r="AH5853" s="94" t="e">
        <v>#NAME?</v>
      </c>
      <c r="AI5853" s="94" t="e">
        <v>#NAME?</v>
      </c>
      <c r="AJ5853" s="94" t="e">
        <v>#NAME?</v>
      </c>
      <c r="AK5853" s="94" t="e">
        <v>#NAME?</v>
      </c>
      <c r="AO5853" s="94" t="e">
        <f aca="false" t="array" ref="AO5853:AT5853">_xlfn.torow(_xlfn.unique(_xlfn._xlws.filter(cat_table[Sub-subsector],($E5853=cat_table[Sector])*($F5853=cat_table[Subsector]),"")))</f>
        <v>#NAME?</v>
      </c>
      <c r="AP5853" s="94" t="e">
        <v>#NAME?</v>
      </c>
      <c r="AQ5853" s="94" t="e">
        <v>#NAME?</v>
      </c>
      <c r="AR5853" s="94" t="e">
        <v>#NAME?</v>
      </c>
      <c r="AS5853" s="94" t="e">
        <v>#NAME?</v>
      </c>
      <c r="AT5853" s="94" t="e">
        <v>#NAME?</v>
      </c>
    </row>
    <row r="5854" customFormat="false" ht="15" hidden="false" customHeight="true" outlineLevel="0" collapsed="false">
      <c r="A5854" s="20" t="s">
        <v>16905</v>
      </c>
      <c r="B5854" s="20" t="str">
        <f aca="false">INDEX(Table2[], MATCH(L5854, Location_ID!$D$2:$D$3098, 0), 1)</f>
        <v>0da38538-ea84-438a-804a-5af2afc14f0b</v>
      </c>
      <c r="C5854" s="20" t="s">
        <v>1585</v>
      </c>
      <c r="D5854" s="230" t="s">
        <v>354</v>
      </c>
      <c r="E5854" s="20" t="s">
        <v>7134</v>
      </c>
      <c r="F5854" s="20" t="s">
        <v>7135</v>
      </c>
      <c r="G5854" s="20" t="s">
        <v>7591</v>
      </c>
      <c r="H5854" s="20"/>
      <c r="I5854" s="20" t="s">
        <v>15917</v>
      </c>
      <c r="J5854" s="20" t="s">
        <v>15918</v>
      </c>
      <c r="K5854" s="20" t="s">
        <v>7109</v>
      </c>
      <c r="L5854" s="20" t="s">
        <v>5061</v>
      </c>
      <c r="M5854" s="20" t="s">
        <v>7116</v>
      </c>
      <c r="N5854" s="20" t="s">
        <v>15902</v>
      </c>
      <c r="O5854" s="20" t="s">
        <v>15918</v>
      </c>
      <c r="P5854" s="201" t="n">
        <v>43730</v>
      </c>
      <c r="Q5854" s="201" t="n">
        <v>43763</v>
      </c>
      <c r="R5854" s="20" t="n">
        <v>1</v>
      </c>
      <c r="S5854" s="20" t="s">
        <v>7130</v>
      </c>
      <c r="T5854" s="20" t="n">
        <v>156.8254883</v>
      </c>
      <c r="U5854" s="20" t="n">
        <v>95.7339852</v>
      </c>
      <c r="V5854" s="20" t="n">
        <v>217.9169914</v>
      </c>
      <c r="W5854" s="20" t="s">
        <v>11510</v>
      </c>
      <c r="X5854" s="35"/>
      <c r="Y5854" s="35" t="n">
        <v>0</v>
      </c>
      <c r="Z5854" s="35" t="n">
        <v>1</v>
      </c>
      <c r="AE5854" s="94" t="e">
        <f aca="false" t="array" ref="AE5854:AK5854">_xlfn.torow(_xlfn.unique(_xlfn._xlws.filter(cat_table[Subsector],$E5854=cat_table[Sector],"")))</f>
        <v>#NAME?</v>
      </c>
      <c r="AF5854" s="94" t="e">
        <v>#NAME?</v>
      </c>
      <c r="AG5854" s="94" t="e">
        <v>#NAME?</v>
      </c>
      <c r="AH5854" s="94" t="e">
        <v>#NAME?</v>
      </c>
      <c r="AI5854" s="94" t="e">
        <v>#NAME?</v>
      </c>
      <c r="AJ5854" s="94" t="e">
        <v>#NAME?</v>
      </c>
      <c r="AK5854" s="94" t="e">
        <v>#NAME?</v>
      </c>
      <c r="AO5854" s="94" t="e">
        <f aca="false" t="array" ref="AO5854:AT5854">_xlfn.torow(_xlfn.unique(_xlfn._xlws.filter(cat_table[Sub-subsector],($E5854=cat_table[Sector])*($F5854=cat_table[Subsector]),"")))</f>
        <v>#NAME?</v>
      </c>
      <c r="AP5854" s="94" t="e">
        <v>#NAME?</v>
      </c>
      <c r="AQ5854" s="94" t="e">
        <v>#NAME?</v>
      </c>
      <c r="AR5854" s="94" t="e">
        <v>#NAME?</v>
      </c>
      <c r="AS5854" s="94" t="e">
        <v>#NAME?</v>
      </c>
      <c r="AT5854" s="94" t="e">
        <v>#NAME?</v>
      </c>
    </row>
    <row r="5855" customFormat="false" ht="15" hidden="false" customHeight="true" outlineLevel="0" collapsed="false">
      <c r="A5855" s="20" t="s">
        <v>16906</v>
      </c>
      <c r="B5855" s="20" t="str">
        <f aca="false">INDEX(Table2[], MATCH(L5855, Location_ID!$D$2:$D$3098, 0), 1)</f>
        <v>e0dfe000-81c0-40c5-8e9f-3d3b9bcf4c11</v>
      </c>
      <c r="C5855" s="20" t="s">
        <v>1585</v>
      </c>
      <c r="D5855" s="230" t="s">
        <v>354</v>
      </c>
      <c r="E5855" s="20" t="s">
        <v>7134</v>
      </c>
      <c r="F5855" s="20" t="s">
        <v>7135</v>
      </c>
      <c r="G5855" s="20" t="s">
        <v>7591</v>
      </c>
      <c r="H5855" s="20"/>
      <c r="I5855" s="20" t="s">
        <v>15917</v>
      </c>
      <c r="J5855" s="20" t="s">
        <v>15918</v>
      </c>
      <c r="K5855" s="20" t="s">
        <v>7109</v>
      </c>
      <c r="L5855" s="20" t="s">
        <v>5063</v>
      </c>
      <c r="M5855" s="20" t="s">
        <v>7116</v>
      </c>
      <c r="N5855" s="20" t="s">
        <v>15902</v>
      </c>
      <c r="O5855" s="20" t="s">
        <v>15918</v>
      </c>
      <c r="P5855" s="201" t="n">
        <v>43730</v>
      </c>
      <c r="Q5855" s="201" t="n">
        <v>43763</v>
      </c>
      <c r="R5855" s="20" t="n">
        <v>1</v>
      </c>
      <c r="S5855" s="20" t="s">
        <v>7130</v>
      </c>
      <c r="T5855" s="20" t="n">
        <v>134.6376822</v>
      </c>
      <c r="U5855" s="20" t="n">
        <v>53.55596538</v>
      </c>
      <c r="V5855" s="20" t="n">
        <v>215.71939902</v>
      </c>
      <c r="W5855" s="20" t="s">
        <v>11510</v>
      </c>
      <c r="X5855" s="35"/>
      <c r="Y5855" s="35" t="n">
        <v>0</v>
      </c>
      <c r="Z5855" s="35" t="n">
        <v>1</v>
      </c>
      <c r="AE5855" s="94" t="e">
        <f aca="false" t="array" ref="AE5855:AK5855">_xlfn.torow(_xlfn.unique(_xlfn._xlws.filter(cat_table[Subsector],$E5855=cat_table[Sector],"")))</f>
        <v>#NAME?</v>
      </c>
      <c r="AF5855" s="94" t="e">
        <v>#NAME?</v>
      </c>
      <c r="AG5855" s="94" t="e">
        <v>#NAME?</v>
      </c>
      <c r="AH5855" s="94" t="e">
        <v>#NAME?</v>
      </c>
      <c r="AI5855" s="94" t="e">
        <v>#NAME?</v>
      </c>
      <c r="AJ5855" s="94" t="e">
        <v>#NAME?</v>
      </c>
      <c r="AK5855" s="94" t="e">
        <v>#NAME?</v>
      </c>
      <c r="AO5855" s="94" t="e">
        <f aca="false" t="array" ref="AO5855:AT5855">_xlfn.torow(_xlfn.unique(_xlfn._xlws.filter(cat_table[Sub-subsector],($E5855=cat_table[Sector])*($F5855=cat_table[Subsector]),"")))</f>
        <v>#NAME?</v>
      </c>
      <c r="AP5855" s="94" t="e">
        <v>#NAME?</v>
      </c>
      <c r="AQ5855" s="94" t="e">
        <v>#NAME?</v>
      </c>
      <c r="AR5855" s="94" t="e">
        <v>#NAME?</v>
      </c>
      <c r="AS5855" s="94" t="e">
        <v>#NAME?</v>
      </c>
      <c r="AT5855" s="94" t="e">
        <v>#NAME?</v>
      </c>
    </row>
    <row r="5856" customFormat="false" ht="15" hidden="false" customHeight="true" outlineLevel="0" collapsed="false">
      <c r="A5856" s="20" t="s">
        <v>16907</v>
      </c>
      <c r="B5856" s="20" t="str">
        <f aca="false">INDEX(Table2[], MATCH(L5856, Location_ID!$D$2:$D$3098, 0), 1)</f>
        <v>31cbc6e7-5b44-41ac-afd3-7945818cdfd2</v>
      </c>
      <c r="C5856" s="20" t="s">
        <v>1585</v>
      </c>
      <c r="D5856" s="230" t="s">
        <v>354</v>
      </c>
      <c r="E5856" s="20" t="s">
        <v>7134</v>
      </c>
      <c r="F5856" s="20" t="s">
        <v>7135</v>
      </c>
      <c r="G5856" s="20" t="s">
        <v>7591</v>
      </c>
      <c r="H5856" s="20"/>
      <c r="I5856" s="20" t="s">
        <v>15917</v>
      </c>
      <c r="J5856" s="20" t="s">
        <v>15927</v>
      </c>
      <c r="K5856" s="20" t="s">
        <v>7109</v>
      </c>
      <c r="L5856" s="20" t="s">
        <v>5065</v>
      </c>
      <c r="M5856" s="20" t="s">
        <v>7116</v>
      </c>
      <c r="N5856" s="20" t="s">
        <v>15902</v>
      </c>
      <c r="O5856" s="20" t="s">
        <v>15927</v>
      </c>
      <c r="P5856" s="201" t="n">
        <v>43730</v>
      </c>
      <c r="Q5856" s="201" t="n">
        <v>43763</v>
      </c>
      <c r="R5856" s="20" t="n">
        <v>1</v>
      </c>
      <c r="S5856" s="20" t="s">
        <v>7130</v>
      </c>
      <c r="T5856" s="20" t="n">
        <v>17.39970665</v>
      </c>
      <c r="U5856" s="20" t="n">
        <v>8.747231883</v>
      </c>
      <c r="V5856" s="20" t="n">
        <v>26.052181417</v>
      </c>
      <c r="W5856" s="20" t="s">
        <v>11510</v>
      </c>
      <c r="X5856" s="35"/>
      <c r="Y5856" s="35" t="n">
        <v>0</v>
      </c>
      <c r="Z5856" s="35" t="n">
        <v>1</v>
      </c>
      <c r="AE5856" s="94" t="e">
        <f aca="false" t="array" ref="AE5856:AK5856">_xlfn.torow(_xlfn.unique(_xlfn._xlws.filter(cat_table[Subsector],$E5856=cat_table[Sector],"")))</f>
        <v>#NAME?</v>
      </c>
      <c r="AF5856" s="94" t="e">
        <v>#NAME?</v>
      </c>
      <c r="AG5856" s="94" t="e">
        <v>#NAME?</v>
      </c>
      <c r="AH5856" s="94" t="e">
        <v>#NAME?</v>
      </c>
      <c r="AI5856" s="94" t="e">
        <v>#NAME?</v>
      </c>
      <c r="AJ5856" s="94" t="e">
        <v>#NAME?</v>
      </c>
      <c r="AK5856" s="94" t="e">
        <v>#NAME?</v>
      </c>
      <c r="AO5856" s="94" t="e">
        <f aca="false" t="array" ref="AO5856:AT5856">_xlfn.torow(_xlfn.unique(_xlfn._xlws.filter(cat_table[Sub-subsector],($E5856=cat_table[Sector])*($F5856=cat_table[Subsector]),"")))</f>
        <v>#NAME?</v>
      </c>
      <c r="AP5856" s="94" t="e">
        <v>#NAME?</v>
      </c>
      <c r="AQ5856" s="94" t="e">
        <v>#NAME?</v>
      </c>
      <c r="AR5856" s="94" t="e">
        <v>#NAME?</v>
      </c>
      <c r="AS5856" s="94" t="e">
        <v>#NAME?</v>
      </c>
      <c r="AT5856" s="94" t="e">
        <v>#NAME?</v>
      </c>
    </row>
    <row r="5857" customFormat="false" ht="15" hidden="false" customHeight="true" outlineLevel="0" collapsed="false">
      <c r="A5857" s="20" t="s">
        <v>16908</v>
      </c>
      <c r="B5857" s="20" t="str">
        <f aca="false">INDEX(Table2[], MATCH(L5857, Location_ID!$D$2:$D$3098, 0), 1)</f>
        <v>da2c51d7-7f8c-46ba-a551-8612b2c95dc1</v>
      </c>
      <c r="C5857" s="20" t="s">
        <v>1585</v>
      </c>
      <c r="D5857" s="230" t="s">
        <v>354</v>
      </c>
      <c r="E5857" s="20" t="s">
        <v>7134</v>
      </c>
      <c r="F5857" s="20" t="s">
        <v>7135</v>
      </c>
      <c r="G5857" s="20" t="s">
        <v>7591</v>
      </c>
      <c r="H5857" s="20"/>
      <c r="I5857" s="20" t="s">
        <v>15917</v>
      </c>
      <c r="J5857" s="20" t="s">
        <v>15922</v>
      </c>
      <c r="K5857" s="20" t="s">
        <v>7109</v>
      </c>
      <c r="L5857" s="20" t="s">
        <v>5067</v>
      </c>
      <c r="M5857" s="20" t="s">
        <v>7116</v>
      </c>
      <c r="N5857" s="20" t="s">
        <v>15902</v>
      </c>
      <c r="O5857" s="20" t="s">
        <v>15922</v>
      </c>
      <c r="P5857" s="201" t="n">
        <v>43730</v>
      </c>
      <c r="Q5857" s="201" t="n">
        <v>43763</v>
      </c>
      <c r="R5857" s="20" t="n">
        <v>1</v>
      </c>
      <c r="S5857" s="20" t="s">
        <v>7130</v>
      </c>
      <c r="T5857" s="20" t="n">
        <v>270.5381606</v>
      </c>
      <c r="U5857" s="20" t="n">
        <v>193.88015882</v>
      </c>
      <c r="V5857" s="20" t="n">
        <v>347.19616238</v>
      </c>
      <c r="W5857" s="20" t="s">
        <v>11510</v>
      </c>
      <c r="X5857" s="35"/>
      <c r="Y5857" s="35" t="n">
        <v>0</v>
      </c>
      <c r="Z5857" s="35" t="n">
        <v>1</v>
      </c>
      <c r="AE5857" s="94" t="e">
        <f aca="false" t="array" ref="AE5857:AK5857">_xlfn.torow(_xlfn.unique(_xlfn._xlws.filter(cat_table[Subsector],$E5857=cat_table[Sector],"")))</f>
        <v>#NAME?</v>
      </c>
      <c r="AF5857" s="94" t="e">
        <v>#NAME?</v>
      </c>
      <c r="AG5857" s="94" t="e">
        <v>#NAME?</v>
      </c>
      <c r="AH5857" s="94" t="e">
        <v>#NAME?</v>
      </c>
      <c r="AI5857" s="94" t="e">
        <v>#NAME?</v>
      </c>
      <c r="AJ5857" s="94" t="e">
        <v>#NAME?</v>
      </c>
      <c r="AK5857" s="94" t="e">
        <v>#NAME?</v>
      </c>
      <c r="AO5857" s="94" t="e">
        <f aca="false" t="array" ref="AO5857:AT5857">_xlfn.torow(_xlfn.unique(_xlfn._xlws.filter(cat_table[Sub-subsector],($E5857=cat_table[Sector])*($F5857=cat_table[Subsector]),"")))</f>
        <v>#NAME?</v>
      </c>
      <c r="AP5857" s="94" t="e">
        <v>#NAME?</v>
      </c>
      <c r="AQ5857" s="94" t="e">
        <v>#NAME?</v>
      </c>
      <c r="AR5857" s="94" t="e">
        <v>#NAME?</v>
      </c>
      <c r="AS5857" s="94" t="e">
        <v>#NAME?</v>
      </c>
      <c r="AT5857" s="94" t="e">
        <v>#NAME?</v>
      </c>
    </row>
    <row r="5858" customFormat="false" ht="15" hidden="false" customHeight="true" outlineLevel="0" collapsed="false">
      <c r="A5858" s="20" t="s">
        <v>16909</v>
      </c>
      <c r="B5858" s="20" t="str">
        <f aca="false">INDEX(Table2[], MATCH(L5858, Location_ID!$D$2:$D$3098, 0), 1)</f>
        <v>92dd12bc-c842-4a53-a824-f2a465fec040</v>
      </c>
      <c r="C5858" s="20" t="s">
        <v>1585</v>
      </c>
      <c r="D5858" s="230" t="s">
        <v>354</v>
      </c>
      <c r="E5858" s="20" t="s">
        <v>7134</v>
      </c>
      <c r="F5858" s="20" t="s">
        <v>7135</v>
      </c>
      <c r="G5858" s="20" t="s">
        <v>7591</v>
      </c>
      <c r="H5858" s="20"/>
      <c r="I5858" s="20" t="s">
        <v>15917</v>
      </c>
      <c r="J5858" s="20" t="s">
        <v>15932</v>
      </c>
      <c r="K5858" s="20" t="s">
        <v>7109</v>
      </c>
      <c r="L5858" s="20" t="s">
        <v>5069</v>
      </c>
      <c r="M5858" s="20" t="s">
        <v>7116</v>
      </c>
      <c r="N5858" s="20" t="s">
        <v>15902</v>
      </c>
      <c r="O5858" s="20" t="s">
        <v>15932</v>
      </c>
      <c r="P5858" s="201" t="n">
        <v>43730</v>
      </c>
      <c r="Q5858" s="201" t="n">
        <v>43763</v>
      </c>
      <c r="R5858" s="20" t="n">
        <v>1</v>
      </c>
      <c r="S5858" s="20" t="s">
        <v>7130</v>
      </c>
      <c r="T5858" s="20" t="n">
        <v>13.14067088</v>
      </c>
      <c r="U5858" s="20" t="n">
        <v>10.139403526</v>
      </c>
      <c r="V5858" s="20" t="n">
        <v>16.141938234</v>
      </c>
      <c r="W5858" s="20" t="s">
        <v>11510</v>
      </c>
      <c r="X5858" s="35"/>
      <c r="Y5858" s="35" t="n">
        <v>0</v>
      </c>
      <c r="Z5858" s="35" t="n">
        <v>1</v>
      </c>
      <c r="AE5858" s="94" t="e">
        <f aca="false" t="array" ref="AE5858:AK5858">_xlfn.torow(_xlfn.unique(_xlfn._xlws.filter(cat_table[Subsector],$E5858=cat_table[Sector],"")))</f>
        <v>#NAME?</v>
      </c>
      <c r="AF5858" s="94" t="e">
        <v>#NAME?</v>
      </c>
      <c r="AG5858" s="94" t="e">
        <v>#NAME?</v>
      </c>
      <c r="AH5858" s="94" t="e">
        <v>#NAME?</v>
      </c>
      <c r="AI5858" s="94" t="e">
        <v>#NAME?</v>
      </c>
      <c r="AJ5858" s="94" t="e">
        <v>#NAME?</v>
      </c>
      <c r="AK5858" s="94" t="e">
        <v>#NAME?</v>
      </c>
      <c r="AO5858" s="94" t="e">
        <f aca="false" t="array" ref="AO5858:AT5858">_xlfn.torow(_xlfn.unique(_xlfn._xlws.filter(cat_table[Sub-subsector],($E5858=cat_table[Sector])*($F5858=cat_table[Subsector]),"")))</f>
        <v>#NAME?</v>
      </c>
      <c r="AP5858" s="94" t="e">
        <v>#NAME?</v>
      </c>
      <c r="AQ5858" s="94" t="e">
        <v>#NAME?</v>
      </c>
      <c r="AR5858" s="94" t="e">
        <v>#NAME?</v>
      </c>
      <c r="AS5858" s="94" t="e">
        <v>#NAME?</v>
      </c>
      <c r="AT5858" s="94" t="e">
        <v>#NAME?</v>
      </c>
    </row>
    <row r="5859" customFormat="false" ht="15" hidden="false" customHeight="true" outlineLevel="0" collapsed="false">
      <c r="A5859" s="20" t="s">
        <v>16910</v>
      </c>
      <c r="B5859" s="20" t="str">
        <f aca="false">INDEX(Table2[], MATCH(L5859, Location_ID!$D$2:$D$3098, 0), 1)</f>
        <v>dba4c777-8220-4bc9-8f0f-831292562796</v>
      </c>
      <c r="C5859" s="20" t="s">
        <v>1585</v>
      </c>
      <c r="D5859" s="230" t="s">
        <v>354</v>
      </c>
      <c r="E5859" s="20" t="s">
        <v>7134</v>
      </c>
      <c r="F5859" s="20" t="s">
        <v>7135</v>
      </c>
      <c r="G5859" s="20" t="s">
        <v>7591</v>
      </c>
      <c r="H5859" s="20"/>
      <c r="I5859" s="20" t="s">
        <v>15917</v>
      </c>
      <c r="J5859" s="20" t="s">
        <v>15932</v>
      </c>
      <c r="K5859" s="20" t="s">
        <v>7109</v>
      </c>
      <c r="L5859" s="20" t="s">
        <v>5071</v>
      </c>
      <c r="M5859" s="20" t="s">
        <v>7116</v>
      </c>
      <c r="N5859" s="20" t="s">
        <v>15902</v>
      </c>
      <c r="O5859" s="20" t="s">
        <v>15932</v>
      </c>
      <c r="P5859" s="201" t="n">
        <v>43730</v>
      </c>
      <c r="Q5859" s="201" t="n">
        <v>43763</v>
      </c>
      <c r="R5859" s="20" t="n">
        <v>1</v>
      </c>
      <c r="S5859" s="20" t="s">
        <v>7130</v>
      </c>
      <c r="T5859" s="20" t="n">
        <v>161.408309</v>
      </c>
      <c r="U5859" s="20" t="n">
        <v>134.06636155</v>
      </c>
      <c r="V5859" s="20" t="n">
        <v>188.75025645</v>
      </c>
      <c r="W5859" s="20" t="s">
        <v>11510</v>
      </c>
      <c r="X5859" s="35"/>
      <c r="Y5859" s="35" t="n">
        <v>0</v>
      </c>
      <c r="Z5859" s="35" t="n">
        <v>1</v>
      </c>
      <c r="AE5859" s="94" t="e">
        <f aca="false" t="array" ref="AE5859:AK5859">_xlfn.torow(_xlfn.unique(_xlfn._xlws.filter(cat_table[Subsector],$E5859=cat_table[Sector],"")))</f>
        <v>#NAME?</v>
      </c>
      <c r="AF5859" s="94" t="e">
        <v>#NAME?</v>
      </c>
      <c r="AG5859" s="94" t="e">
        <v>#NAME?</v>
      </c>
      <c r="AH5859" s="94" t="e">
        <v>#NAME?</v>
      </c>
      <c r="AI5859" s="94" t="e">
        <v>#NAME?</v>
      </c>
      <c r="AJ5859" s="94" t="e">
        <v>#NAME?</v>
      </c>
      <c r="AK5859" s="94" t="e">
        <v>#NAME?</v>
      </c>
      <c r="AO5859" s="94" t="e">
        <f aca="false" t="array" ref="AO5859:AT5859">_xlfn.torow(_xlfn.unique(_xlfn._xlws.filter(cat_table[Sub-subsector],($E5859=cat_table[Sector])*($F5859=cat_table[Subsector]),"")))</f>
        <v>#NAME?</v>
      </c>
      <c r="AP5859" s="94" t="e">
        <v>#NAME?</v>
      </c>
      <c r="AQ5859" s="94" t="e">
        <v>#NAME?</v>
      </c>
      <c r="AR5859" s="94" t="e">
        <v>#NAME?</v>
      </c>
      <c r="AS5859" s="94" t="e">
        <v>#NAME?</v>
      </c>
      <c r="AT5859" s="94" t="e">
        <v>#NAME?</v>
      </c>
    </row>
    <row r="5860" customFormat="false" ht="15" hidden="false" customHeight="true" outlineLevel="0" collapsed="false">
      <c r="A5860" s="20" t="s">
        <v>16911</v>
      </c>
      <c r="B5860" s="20" t="str">
        <f aca="false">INDEX(Table2[], MATCH(L5860, Location_ID!$D$2:$D$3098, 0), 1)</f>
        <v>9f5c3584-a957-4c3e-8130-40deb4e74349</v>
      </c>
      <c r="C5860" s="20" t="s">
        <v>1585</v>
      </c>
      <c r="D5860" s="230" t="s">
        <v>354</v>
      </c>
      <c r="E5860" s="20" t="s">
        <v>7134</v>
      </c>
      <c r="F5860" s="20" t="s">
        <v>7135</v>
      </c>
      <c r="G5860" s="20" t="s">
        <v>7591</v>
      </c>
      <c r="H5860" s="20"/>
      <c r="I5860" s="20" t="s">
        <v>15917</v>
      </c>
      <c r="J5860" s="20" t="s">
        <v>15932</v>
      </c>
      <c r="K5860" s="20" t="s">
        <v>7109</v>
      </c>
      <c r="L5860" s="20" t="s">
        <v>5073</v>
      </c>
      <c r="M5860" s="20" t="s">
        <v>7116</v>
      </c>
      <c r="N5860" s="20" t="s">
        <v>15902</v>
      </c>
      <c r="O5860" s="20" t="s">
        <v>15932</v>
      </c>
      <c r="P5860" s="201" t="n">
        <v>43730</v>
      </c>
      <c r="Q5860" s="201" t="n">
        <v>43763</v>
      </c>
      <c r="R5860" s="20" t="n">
        <v>1</v>
      </c>
      <c r="S5860" s="20" t="s">
        <v>7130</v>
      </c>
      <c r="T5860" s="20" t="n">
        <v>137.1361003</v>
      </c>
      <c r="U5860" s="20" t="n">
        <v>106.45583572</v>
      </c>
      <c r="V5860" s="20" t="n">
        <v>167.81636488</v>
      </c>
      <c r="W5860" s="20" t="s">
        <v>11510</v>
      </c>
      <c r="X5860" s="35"/>
      <c r="Y5860" s="35" t="n">
        <v>0</v>
      </c>
      <c r="Z5860" s="35" t="n">
        <v>1</v>
      </c>
      <c r="AE5860" s="94" t="e">
        <f aca="false" t="array" ref="AE5860:AK5860">_xlfn.torow(_xlfn.unique(_xlfn._xlws.filter(cat_table[Subsector],$E5860=cat_table[Sector],"")))</f>
        <v>#NAME?</v>
      </c>
      <c r="AF5860" s="94" t="e">
        <v>#NAME?</v>
      </c>
      <c r="AG5860" s="94" t="e">
        <v>#NAME?</v>
      </c>
      <c r="AH5860" s="94" t="e">
        <v>#NAME?</v>
      </c>
      <c r="AI5860" s="94" t="e">
        <v>#NAME?</v>
      </c>
      <c r="AJ5860" s="94" t="e">
        <v>#NAME?</v>
      </c>
      <c r="AK5860" s="94" t="e">
        <v>#NAME?</v>
      </c>
      <c r="AO5860" s="94" t="e">
        <f aca="false" t="array" ref="AO5860:AT5860">_xlfn.torow(_xlfn.unique(_xlfn._xlws.filter(cat_table[Sub-subsector],($E5860=cat_table[Sector])*($F5860=cat_table[Subsector]),"")))</f>
        <v>#NAME?</v>
      </c>
      <c r="AP5860" s="94" t="e">
        <v>#NAME?</v>
      </c>
      <c r="AQ5860" s="94" t="e">
        <v>#NAME?</v>
      </c>
      <c r="AR5860" s="94" t="e">
        <v>#NAME?</v>
      </c>
      <c r="AS5860" s="94" t="e">
        <v>#NAME?</v>
      </c>
      <c r="AT5860" s="94" t="e">
        <v>#NAME?</v>
      </c>
    </row>
    <row r="5861" customFormat="false" ht="15" hidden="false" customHeight="true" outlineLevel="0" collapsed="false">
      <c r="A5861" s="20" t="s">
        <v>16912</v>
      </c>
      <c r="B5861" s="20" t="str">
        <f aca="false">INDEX(Table2[], MATCH(L5861, Location_ID!$D$2:$D$3098, 0), 1)</f>
        <v>4c4de7d4-360b-4602-ae8f-d102a76d1382</v>
      </c>
      <c r="C5861" s="20" t="s">
        <v>1585</v>
      </c>
      <c r="D5861" s="230" t="s">
        <v>354</v>
      </c>
      <c r="E5861" s="20" t="s">
        <v>7134</v>
      </c>
      <c r="F5861" s="20" t="s">
        <v>7135</v>
      </c>
      <c r="G5861" s="20" t="s">
        <v>7591</v>
      </c>
      <c r="H5861" s="20"/>
      <c r="I5861" s="20" t="s">
        <v>15917</v>
      </c>
      <c r="J5861" s="20" t="s">
        <v>15922</v>
      </c>
      <c r="K5861" s="20" t="s">
        <v>7109</v>
      </c>
      <c r="L5861" s="20" t="s">
        <v>5075</v>
      </c>
      <c r="M5861" s="20" t="s">
        <v>7116</v>
      </c>
      <c r="N5861" s="20" t="s">
        <v>15902</v>
      </c>
      <c r="O5861" s="20" t="s">
        <v>15922</v>
      </c>
      <c r="P5861" s="201" t="n">
        <v>43730</v>
      </c>
      <c r="Q5861" s="201" t="n">
        <v>43763</v>
      </c>
      <c r="R5861" s="20" t="n">
        <v>1</v>
      </c>
      <c r="S5861" s="20" t="s">
        <v>7130</v>
      </c>
      <c r="T5861" s="20" t="n">
        <v>114.334891</v>
      </c>
      <c r="U5861" s="20" t="n">
        <v>85.3398751</v>
      </c>
      <c r="V5861" s="20" t="n">
        <v>143.3299069</v>
      </c>
      <c r="W5861" s="20" t="s">
        <v>11510</v>
      </c>
      <c r="X5861" s="35"/>
      <c r="Y5861" s="35" t="n">
        <v>0</v>
      </c>
      <c r="Z5861" s="35" t="n">
        <v>1</v>
      </c>
      <c r="AE5861" s="94" t="e">
        <f aca="false" t="array" ref="AE5861:AK5861">_xlfn.torow(_xlfn.unique(_xlfn._xlws.filter(cat_table[Subsector],$E5861=cat_table[Sector],"")))</f>
        <v>#NAME?</v>
      </c>
      <c r="AF5861" s="94" t="e">
        <v>#NAME?</v>
      </c>
      <c r="AG5861" s="94" t="e">
        <v>#NAME?</v>
      </c>
      <c r="AH5861" s="94" t="e">
        <v>#NAME?</v>
      </c>
      <c r="AI5861" s="94" t="e">
        <v>#NAME?</v>
      </c>
      <c r="AJ5861" s="94" t="e">
        <v>#NAME?</v>
      </c>
      <c r="AK5861" s="94" t="e">
        <v>#NAME?</v>
      </c>
      <c r="AO5861" s="94" t="e">
        <f aca="false" t="array" ref="AO5861:AT5861">_xlfn.torow(_xlfn.unique(_xlfn._xlws.filter(cat_table[Sub-subsector],($E5861=cat_table[Sector])*($F5861=cat_table[Subsector]),"")))</f>
        <v>#NAME?</v>
      </c>
      <c r="AP5861" s="94" t="e">
        <v>#NAME?</v>
      </c>
      <c r="AQ5861" s="94" t="e">
        <v>#NAME?</v>
      </c>
      <c r="AR5861" s="94" t="e">
        <v>#NAME?</v>
      </c>
      <c r="AS5861" s="94" t="e">
        <v>#NAME?</v>
      </c>
      <c r="AT5861" s="94" t="e">
        <v>#NAME?</v>
      </c>
    </row>
    <row r="5862" customFormat="false" ht="15" hidden="false" customHeight="true" outlineLevel="0" collapsed="false">
      <c r="A5862" s="20" t="s">
        <v>16913</v>
      </c>
      <c r="B5862" s="20" t="str">
        <f aca="false">INDEX(Table2[], MATCH(L5862, Location_ID!$D$2:$D$3098, 0), 1)</f>
        <v>53523a64-045a-43da-877a-d6d7ce07b780</v>
      </c>
      <c r="C5862" s="20" t="s">
        <v>1585</v>
      </c>
      <c r="D5862" s="230" t="s">
        <v>354</v>
      </c>
      <c r="E5862" s="20" t="s">
        <v>7134</v>
      </c>
      <c r="F5862" s="20" t="s">
        <v>7135</v>
      </c>
      <c r="G5862" s="20" t="s">
        <v>7591</v>
      </c>
      <c r="H5862" s="20"/>
      <c r="I5862" s="20" t="s">
        <v>15917</v>
      </c>
      <c r="J5862" s="20" t="s">
        <v>15927</v>
      </c>
      <c r="K5862" s="20" t="s">
        <v>7109</v>
      </c>
      <c r="L5862" s="20" t="s">
        <v>5077</v>
      </c>
      <c r="M5862" s="20" t="s">
        <v>7116</v>
      </c>
      <c r="N5862" s="20" t="s">
        <v>15902</v>
      </c>
      <c r="O5862" s="20" t="s">
        <v>15927</v>
      </c>
      <c r="P5862" s="201" t="n">
        <v>43730</v>
      </c>
      <c r="Q5862" s="201" t="n">
        <v>43763</v>
      </c>
      <c r="R5862" s="20" t="n">
        <v>1</v>
      </c>
      <c r="S5862" s="20" t="s">
        <v>7130</v>
      </c>
      <c r="T5862" s="20" t="n">
        <v>400.3408217</v>
      </c>
      <c r="U5862" s="20" t="n">
        <v>277.2324626</v>
      </c>
      <c r="V5862" s="20" t="n">
        <v>523.4491808</v>
      </c>
      <c r="W5862" s="20" t="s">
        <v>11510</v>
      </c>
      <c r="X5862" s="35"/>
      <c r="Y5862" s="35" t="n">
        <v>0</v>
      </c>
      <c r="Z5862" s="35" t="n">
        <v>1</v>
      </c>
      <c r="AE5862" s="94" t="e">
        <f aca="false" t="array" ref="AE5862:AK5862">_xlfn.torow(_xlfn.unique(_xlfn._xlws.filter(cat_table[Subsector],$E5862=cat_table[Sector],"")))</f>
        <v>#NAME?</v>
      </c>
      <c r="AF5862" s="94" t="e">
        <v>#NAME?</v>
      </c>
      <c r="AG5862" s="94" t="e">
        <v>#NAME?</v>
      </c>
      <c r="AH5862" s="94" t="e">
        <v>#NAME?</v>
      </c>
      <c r="AI5862" s="94" t="e">
        <v>#NAME?</v>
      </c>
      <c r="AJ5862" s="94" t="e">
        <v>#NAME?</v>
      </c>
      <c r="AK5862" s="94" t="e">
        <v>#NAME?</v>
      </c>
      <c r="AO5862" s="94" t="e">
        <f aca="false" t="array" ref="AO5862:AT5862">_xlfn.torow(_xlfn.unique(_xlfn._xlws.filter(cat_table[Sub-subsector],($E5862=cat_table[Sector])*($F5862=cat_table[Subsector]),"")))</f>
        <v>#NAME?</v>
      </c>
      <c r="AP5862" s="94" t="e">
        <v>#NAME?</v>
      </c>
      <c r="AQ5862" s="94" t="e">
        <v>#NAME?</v>
      </c>
      <c r="AR5862" s="94" t="e">
        <v>#NAME?</v>
      </c>
      <c r="AS5862" s="94" t="e">
        <v>#NAME?</v>
      </c>
      <c r="AT5862" s="94" t="e">
        <v>#NAME?</v>
      </c>
    </row>
    <row r="5863" customFormat="false" ht="15" hidden="false" customHeight="true" outlineLevel="0" collapsed="false">
      <c r="A5863" s="20" t="s">
        <v>16914</v>
      </c>
      <c r="B5863" s="20" t="str">
        <f aca="false">INDEX(Table2[], MATCH(L5863, Location_ID!$D$2:$D$3098, 0), 1)</f>
        <v>f805443a-64ad-48ab-9a1b-233c768d0c9b</v>
      </c>
      <c r="C5863" s="20" t="s">
        <v>1585</v>
      </c>
      <c r="D5863" s="230" t="s">
        <v>354</v>
      </c>
      <c r="E5863" s="20" t="s">
        <v>7134</v>
      </c>
      <c r="F5863" s="20" t="s">
        <v>7135</v>
      </c>
      <c r="G5863" s="20" t="s">
        <v>7591</v>
      </c>
      <c r="H5863" s="20"/>
      <c r="I5863" s="20" t="s">
        <v>15917</v>
      </c>
      <c r="J5863" s="20" t="s">
        <v>15932</v>
      </c>
      <c r="K5863" s="20" t="s">
        <v>7109</v>
      </c>
      <c r="L5863" s="20" t="s">
        <v>5079</v>
      </c>
      <c r="M5863" s="20" t="s">
        <v>7116</v>
      </c>
      <c r="N5863" s="20" t="s">
        <v>15902</v>
      </c>
      <c r="O5863" s="20" t="s">
        <v>15932</v>
      </c>
      <c r="P5863" s="201" t="n">
        <v>43730</v>
      </c>
      <c r="Q5863" s="201" t="n">
        <v>43763</v>
      </c>
      <c r="R5863" s="20" t="n">
        <v>1</v>
      </c>
      <c r="S5863" s="20" t="s">
        <v>7130</v>
      </c>
      <c r="T5863" s="20" t="n">
        <v>169.0879546</v>
      </c>
      <c r="U5863" s="20" t="n">
        <v>123.07198746</v>
      </c>
      <c r="V5863" s="20" t="n">
        <v>215.10392174</v>
      </c>
      <c r="W5863" s="20" t="s">
        <v>11510</v>
      </c>
      <c r="X5863" s="35"/>
      <c r="Y5863" s="35" t="n">
        <v>0</v>
      </c>
      <c r="Z5863" s="35" t="n">
        <v>1</v>
      </c>
      <c r="AE5863" s="94" t="e">
        <f aca="false" t="array" ref="AE5863:AK5863">_xlfn.torow(_xlfn.unique(_xlfn._xlws.filter(cat_table[Subsector],$E5863=cat_table[Sector],"")))</f>
        <v>#NAME?</v>
      </c>
      <c r="AF5863" s="94" t="e">
        <v>#NAME?</v>
      </c>
      <c r="AG5863" s="94" t="e">
        <v>#NAME?</v>
      </c>
      <c r="AH5863" s="94" t="e">
        <v>#NAME?</v>
      </c>
      <c r="AI5863" s="94" t="e">
        <v>#NAME?</v>
      </c>
      <c r="AJ5863" s="94" t="e">
        <v>#NAME?</v>
      </c>
      <c r="AK5863" s="94" t="e">
        <v>#NAME?</v>
      </c>
      <c r="AO5863" s="94" t="e">
        <f aca="false" t="array" ref="AO5863:AT5863">_xlfn.torow(_xlfn.unique(_xlfn._xlws.filter(cat_table[Sub-subsector],($E5863=cat_table[Sector])*($F5863=cat_table[Subsector]),"")))</f>
        <v>#NAME?</v>
      </c>
      <c r="AP5863" s="94" t="e">
        <v>#NAME?</v>
      </c>
      <c r="AQ5863" s="94" t="e">
        <v>#NAME?</v>
      </c>
      <c r="AR5863" s="94" t="e">
        <v>#NAME?</v>
      </c>
      <c r="AS5863" s="94" t="e">
        <v>#NAME?</v>
      </c>
      <c r="AT5863" s="94" t="e">
        <v>#NAME?</v>
      </c>
    </row>
    <row r="5864" customFormat="false" ht="15" hidden="false" customHeight="true" outlineLevel="0" collapsed="false">
      <c r="A5864" s="20" t="s">
        <v>16915</v>
      </c>
      <c r="B5864" s="20" t="str">
        <f aca="false">INDEX(Table2[], MATCH(L5864, Location_ID!$D$2:$D$3098, 0), 1)</f>
        <v>0ab8abbf-da41-444d-b09c-7f0d4ab3ee28</v>
      </c>
      <c r="C5864" s="20" t="s">
        <v>1585</v>
      </c>
      <c r="D5864" s="230" t="s">
        <v>354</v>
      </c>
      <c r="E5864" s="20" t="s">
        <v>7134</v>
      </c>
      <c r="F5864" s="20" t="s">
        <v>7135</v>
      </c>
      <c r="G5864" s="20" t="s">
        <v>7591</v>
      </c>
      <c r="H5864" s="20"/>
      <c r="I5864" s="20" t="s">
        <v>15917</v>
      </c>
      <c r="J5864" s="20" t="s">
        <v>15932</v>
      </c>
      <c r="K5864" s="20" t="s">
        <v>7109</v>
      </c>
      <c r="L5864" s="20" t="s">
        <v>5081</v>
      </c>
      <c r="M5864" s="20" t="s">
        <v>7116</v>
      </c>
      <c r="N5864" s="20" t="s">
        <v>15902</v>
      </c>
      <c r="O5864" s="20" t="s">
        <v>15932</v>
      </c>
      <c r="P5864" s="201" t="n">
        <v>43730</v>
      </c>
      <c r="Q5864" s="201" t="n">
        <v>43763</v>
      </c>
      <c r="R5864" s="20" t="n">
        <v>1</v>
      </c>
      <c r="S5864" s="20" t="s">
        <v>7130</v>
      </c>
      <c r="T5864" s="20" t="n">
        <v>369.2672439</v>
      </c>
      <c r="U5864" s="20" t="n">
        <v>289.20450321</v>
      </c>
      <c r="V5864" s="20" t="n">
        <v>449.32998459</v>
      </c>
      <c r="W5864" s="20" t="s">
        <v>11510</v>
      </c>
      <c r="X5864" s="35"/>
      <c r="Y5864" s="35" t="n">
        <v>0</v>
      </c>
      <c r="Z5864" s="35" t="n">
        <v>1</v>
      </c>
      <c r="AE5864" s="94" t="e">
        <f aca="false" t="array" ref="AE5864:AK5864">_xlfn.torow(_xlfn.unique(_xlfn._xlws.filter(cat_table[Subsector],$E5864=cat_table[Sector],"")))</f>
        <v>#NAME?</v>
      </c>
      <c r="AF5864" s="94" t="e">
        <v>#NAME?</v>
      </c>
      <c r="AG5864" s="94" t="e">
        <v>#NAME?</v>
      </c>
      <c r="AH5864" s="94" t="e">
        <v>#NAME?</v>
      </c>
      <c r="AI5864" s="94" t="e">
        <v>#NAME?</v>
      </c>
      <c r="AJ5864" s="94" t="e">
        <v>#NAME?</v>
      </c>
      <c r="AK5864" s="94" t="e">
        <v>#NAME?</v>
      </c>
      <c r="AO5864" s="94" t="e">
        <f aca="false" t="array" ref="AO5864:AT5864">_xlfn.torow(_xlfn.unique(_xlfn._xlws.filter(cat_table[Sub-subsector],($E5864=cat_table[Sector])*($F5864=cat_table[Subsector]),"")))</f>
        <v>#NAME?</v>
      </c>
      <c r="AP5864" s="94" t="e">
        <v>#NAME?</v>
      </c>
      <c r="AQ5864" s="94" t="e">
        <v>#NAME?</v>
      </c>
      <c r="AR5864" s="94" t="e">
        <v>#NAME?</v>
      </c>
      <c r="AS5864" s="94" t="e">
        <v>#NAME?</v>
      </c>
      <c r="AT5864" s="94" t="e">
        <v>#NAME?</v>
      </c>
    </row>
    <row r="5865" customFormat="false" ht="15" hidden="false" customHeight="true" outlineLevel="0" collapsed="false">
      <c r="A5865" s="20" t="s">
        <v>16916</v>
      </c>
      <c r="B5865" s="20" t="str">
        <f aca="false">INDEX(Table2[], MATCH(L5865, Location_ID!$D$2:$D$3098, 0), 1)</f>
        <v>c36acad3-41e2-4686-989f-84747221d228</v>
      </c>
      <c r="C5865" s="20" t="s">
        <v>1585</v>
      </c>
      <c r="D5865" s="230" t="s">
        <v>354</v>
      </c>
      <c r="E5865" s="20" t="s">
        <v>7134</v>
      </c>
      <c r="F5865" s="20" t="s">
        <v>7135</v>
      </c>
      <c r="G5865" s="20" t="s">
        <v>7591</v>
      </c>
      <c r="H5865" s="20"/>
      <c r="I5865" s="20" t="s">
        <v>15917</v>
      </c>
      <c r="J5865" s="20" t="s">
        <v>15918</v>
      </c>
      <c r="K5865" s="20" t="s">
        <v>7109</v>
      </c>
      <c r="L5865" s="20" t="s">
        <v>5083</v>
      </c>
      <c r="M5865" s="20" t="s">
        <v>7116</v>
      </c>
      <c r="N5865" s="20" t="s">
        <v>15902</v>
      </c>
      <c r="O5865" s="20" t="s">
        <v>15918</v>
      </c>
      <c r="P5865" s="201" t="n">
        <v>43730</v>
      </c>
      <c r="Q5865" s="201" t="n">
        <v>43763</v>
      </c>
      <c r="R5865" s="20" t="n">
        <v>1</v>
      </c>
      <c r="S5865" s="20" t="s">
        <v>7130</v>
      </c>
      <c r="T5865" s="20" t="n">
        <v>60.8668013</v>
      </c>
      <c r="U5865" s="20" t="n">
        <v>51.33802565</v>
      </c>
      <c r="V5865" s="20" t="n">
        <v>70.39557695</v>
      </c>
      <c r="W5865" s="20" t="s">
        <v>11510</v>
      </c>
      <c r="X5865" s="35"/>
      <c r="Y5865" s="35" t="n">
        <v>0</v>
      </c>
      <c r="Z5865" s="35" t="n">
        <v>1</v>
      </c>
      <c r="AE5865" s="94" t="e">
        <f aca="false" t="array" ref="AE5865:AK5865">_xlfn.torow(_xlfn.unique(_xlfn._xlws.filter(cat_table[Subsector],$E5865=cat_table[Sector],"")))</f>
        <v>#NAME?</v>
      </c>
      <c r="AF5865" s="94" t="e">
        <v>#NAME?</v>
      </c>
      <c r="AG5865" s="94" t="e">
        <v>#NAME?</v>
      </c>
      <c r="AH5865" s="94" t="e">
        <v>#NAME?</v>
      </c>
      <c r="AI5865" s="94" t="e">
        <v>#NAME?</v>
      </c>
      <c r="AJ5865" s="94" t="e">
        <v>#NAME?</v>
      </c>
      <c r="AK5865" s="94" t="e">
        <v>#NAME?</v>
      </c>
      <c r="AO5865" s="94" t="e">
        <f aca="false" t="array" ref="AO5865:AT5865">_xlfn.torow(_xlfn.unique(_xlfn._xlws.filter(cat_table[Sub-subsector],($E5865=cat_table[Sector])*($F5865=cat_table[Subsector]),"")))</f>
        <v>#NAME?</v>
      </c>
      <c r="AP5865" s="94" t="e">
        <v>#NAME?</v>
      </c>
      <c r="AQ5865" s="94" t="e">
        <v>#NAME?</v>
      </c>
      <c r="AR5865" s="94" t="e">
        <v>#NAME?</v>
      </c>
      <c r="AS5865" s="94" t="e">
        <v>#NAME?</v>
      </c>
      <c r="AT5865" s="94" t="e">
        <v>#NAME?</v>
      </c>
    </row>
    <row r="5866" customFormat="false" ht="15" hidden="false" customHeight="true" outlineLevel="0" collapsed="false">
      <c r="A5866" s="20" t="s">
        <v>16917</v>
      </c>
      <c r="B5866" s="20" t="str">
        <f aca="false">INDEX(Table2[], MATCH(L5866, Location_ID!$D$2:$D$3098, 0), 1)</f>
        <v>25862365-a7af-461c-a1c6-ba42d846b672</v>
      </c>
      <c r="C5866" s="20" t="s">
        <v>1585</v>
      </c>
      <c r="D5866" s="230" t="s">
        <v>354</v>
      </c>
      <c r="E5866" s="20" t="s">
        <v>7134</v>
      </c>
      <c r="F5866" s="20" t="s">
        <v>7135</v>
      </c>
      <c r="G5866" s="20" t="s">
        <v>7591</v>
      </c>
      <c r="H5866" s="20"/>
      <c r="I5866" s="20" t="s">
        <v>15917</v>
      </c>
      <c r="J5866" s="20" t="s">
        <v>15918</v>
      </c>
      <c r="K5866" s="20" t="s">
        <v>7109</v>
      </c>
      <c r="L5866" s="20" t="s">
        <v>5085</v>
      </c>
      <c r="M5866" s="20" t="s">
        <v>7116</v>
      </c>
      <c r="N5866" s="20" t="s">
        <v>15902</v>
      </c>
      <c r="O5866" s="20" t="s">
        <v>15918</v>
      </c>
      <c r="P5866" s="201" t="n">
        <v>43730</v>
      </c>
      <c r="Q5866" s="201" t="n">
        <v>43763</v>
      </c>
      <c r="R5866" s="20" t="n">
        <v>1</v>
      </c>
      <c r="S5866" s="20" t="s">
        <v>7130</v>
      </c>
      <c r="T5866" s="20" t="n">
        <v>158.3730566</v>
      </c>
      <c r="U5866" s="20" t="n">
        <v>121.81684257</v>
      </c>
      <c r="V5866" s="20" t="n">
        <v>194.92927063</v>
      </c>
      <c r="W5866" s="20" t="s">
        <v>11510</v>
      </c>
      <c r="X5866" s="35"/>
      <c r="Y5866" s="35" t="n">
        <v>0</v>
      </c>
      <c r="Z5866" s="35" t="n">
        <v>1</v>
      </c>
      <c r="AE5866" s="94" t="e">
        <f aca="false" t="array" ref="AE5866:AK5866">_xlfn.torow(_xlfn.unique(_xlfn._xlws.filter(cat_table[Subsector],$E5866=cat_table[Sector],"")))</f>
        <v>#NAME?</v>
      </c>
      <c r="AF5866" s="94" t="e">
        <v>#NAME?</v>
      </c>
      <c r="AG5866" s="94" t="e">
        <v>#NAME?</v>
      </c>
      <c r="AH5866" s="94" t="e">
        <v>#NAME?</v>
      </c>
      <c r="AI5866" s="94" t="e">
        <v>#NAME?</v>
      </c>
      <c r="AJ5866" s="94" t="e">
        <v>#NAME?</v>
      </c>
      <c r="AK5866" s="94" t="e">
        <v>#NAME?</v>
      </c>
      <c r="AO5866" s="94" t="e">
        <f aca="false" t="array" ref="AO5866:AT5866">_xlfn.torow(_xlfn.unique(_xlfn._xlws.filter(cat_table[Sub-subsector],($E5866=cat_table[Sector])*($F5866=cat_table[Subsector]),"")))</f>
        <v>#NAME?</v>
      </c>
      <c r="AP5866" s="94" t="e">
        <v>#NAME?</v>
      </c>
      <c r="AQ5866" s="94" t="e">
        <v>#NAME?</v>
      </c>
      <c r="AR5866" s="94" t="e">
        <v>#NAME?</v>
      </c>
      <c r="AS5866" s="94" t="e">
        <v>#NAME?</v>
      </c>
      <c r="AT5866" s="94" t="e">
        <v>#NAME?</v>
      </c>
    </row>
    <row r="5867" customFormat="false" ht="15" hidden="false" customHeight="true" outlineLevel="0" collapsed="false">
      <c r="A5867" s="20" t="s">
        <v>16918</v>
      </c>
      <c r="B5867" s="20" t="str">
        <f aca="false">INDEX(Table2[], MATCH(L5867, Location_ID!$D$2:$D$3098, 0), 1)</f>
        <v>964b102f-1658-420f-861a-888ed3b07f2a</v>
      </c>
      <c r="C5867" s="20" t="s">
        <v>1585</v>
      </c>
      <c r="D5867" s="230" t="s">
        <v>354</v>
      </c>
      <c r="E5867" s="20" t="s">
        <v>7134</v>
      </c>
      <c r="F5867" s="20" t="s">
        <v>7135</v>
      </c>
      <c r="G5867" s="20" t="s">
        <v>7591</v>
      </c>
      <c r="H5867" s="20"/>
      <c r="I5867" s="20" t="s">
        <v>15917</v>
      </c>
      <c r="J5867" s="20" t="s">
        <v>15927</v>
      </c>
      <c r="K5867" s="20" t="s">
        <v>7109</v>
      </c>
      <c r="L5867" s="20" t="s">
        <v>5087</v>
      </c>
      <c r="M5867" s="20" t="s">
        <v>7116</v>
      </c>
      <c r="N5867" s="20" t="s">
        <v>15902</v>
      </c>
      <c r="O5867" s="20" t="s">
        <v>15927</v>
      </c>
      <c r="P5867" s="201" t="n">
        <v>43730</v>
      </c>
      <c r="Q5867" s="201" t="n">
        <v>43763</v>
      </c>
      <c r="R5867" s="20" t="n">
        <v>1</v>
      </c>
      <c r="S5867" s="20" t="s">
        <v>7130</v>
      </c>
      <c r="T5867" s="20" t="n">
        <v>168.3463076</v>
      </c>
      <c r="U5867" s="20" t="n">
        <v>130.81768211</v>
      </c>
      <c r="V5867" s="20" t="n">
        <v>205.87493309</v>
      </c>
      <c r="W5867" s="20" t="s">
        <v>11510</v>
      </c>
      <c r="X5867" s="35"/>
      <c r="Y5867" s="35" t="n">
        <v>0</v>
      </c>
      <c r="Z5867" s="35" t="n">
        <v>1</v>
      </c>
      <c r="AE5867" s="94" t="e">
        <f aca="false" t="array" ref="AE5867:AK5867">_xlfn.torow(_xlfn.unique(_xlfn._xlws.filter(cat_table[Subsector],$E5867=cat_table[Sector],"")))</f>
        <v>#NAME?</v>
      </c>
      <c r="AF5867" s="94" t="e">
        <v>#NAME?</v>
      </c>
      <c r="AG5867" s="94" t="e">
        <v>#NAME?</v>
      </c>
      <c r="AH5867" s="94" t="e">
        <v>#NAME?</v>
      </c>
      <c r="AI5867" s="94" t="e">
        <v>#NAME?</v>
      </c>
      <c r="AJ5867" s="94" t="e">
        <v>#NAME?</v>
      </c>
      <c r="AK5867" s="94" t="e">
        <v>#NAME?</v>
      </c>
      <c r="AO5867" s="94" t="e">
        <f aca="false" t="array" ref="AO5867:AT5867">_xlfn.torow(_xlfn.unique(_xlfn._xlws.filter(cat_table[Sub-subsector],($E5867=cat_table[Sector])*($F5867=cat_table[Subsector]),"")))</f>
        <v>#NAME?</v>
      </c>
      <c r="AP5867" s="94" t="e">
        <v>#NAME?</v>
      </c>
      <c r="AQ5867" s="94" t="e">
        <v>#NAME?</v>
      </c>
      <c r="AR5867" s="94" t="e">
        <v>#NAME?</v>
      </c>
      <c r="AS5867" s="94" t="e">
        <v>#NAME?</v>
      </c>
      <c r="AT5867" s="94" t="e">
        <v>#NAME?</v>
      </c>
    </row>
    <row r="5868" customFormat="false" ht="15" hidden="false" customHeight="true" outlineLevel="0" collapsed="false">
      <c r="A5868" s="20" t="s">
        <v>16919</v>
      </c>
      <c r="B5868" s="20" t="str">
        <f aca="false">INDEX(Table2[], MATCH(L5868, Location_ID!$D$2:$D$3098, 0), 1)</f>
        <v>3d9e866b-9d3d-40a9-b8ea-5a0ca8bd9075</v>
      </c>
      <c r="C5868" s="20" t="s">
        <v>1585</v>
      </c>
      <c r="D5868" s="230" t="s">
        <v>354</v>
      </c>
      <c r="E5868" s="20" t="s">
        <v>7134</v>
      </c>
      <c r="F5868" s="20" t="s">
        <v>7135</v>
      </c>
      <c r="G5868" s="20" t="s">
        <v>7591</v>
      </c>
      <c r="H5868" s="20"/>
      <c r="I5868" s="20" t="s">
        <v>15917</v>
      </c>
      <c r="J5868" s="20" t="s">
        <v>15927</v>
      </c>
      <c r="K5868" s="20" t="s">
        <v>7109</v>
      </c>
      <c r="L5868" s="20" t="s">
        <v>5089</v>
      </c>
      <c r="M5868" s="20" t="s">
        <v>7116</v>
      </c>
      <c r="N5868" s="20" t="s">
        <v>15902</v>
      </c>
      <c r="O5868" s="20" t="s">
        <v>15927</v>
      </c>
      <c r="P5868" s="201" t="n">
        <v>43730</v>
      </c>
      <c r="Q5868" s="201" t="n">
        <v>43763</v>
      </c>
      <c r="R5868" s="20" t="n">
        <v>1</v>
      </c>
      <c r="S5868" s="20" t="s">
        <v>7130</v>
      </c>
      <c r="T5868" s="20" t="n">
        <v>175.35572</v>
      </c>
      <c r="U5868" s="20" t="n">
        <v>128.74567927</v>
      </c>
      <c r="V5868" s="20" t="n">
        <v>221.96576073</v>
      </c>
      <c r="W5868" s="20" t="s">
        <v>11510</v>
      </c>
      <c r="X5868" s="35"/>
      <c r="Y5868" s="35" t="n">
        <v>0</v>
      </c>
      <c r="Z5868" s="35" t="n">
        <v>1</v>
      </c>
      <c r="AE5868" s="94" t="e">
        <f aca="false" t="array" ref="AE5868:AK5868">_xlfn.torow(_xlfn.unique(_xlfn._xlws.filter(cat_table[Subsector],$E5868=cat_table[Sector],"")))</f>
        <v>#NAME?</v>
      </c>
      <c r="AF5868" s="94" t="e">
        <v>#NAME?</v>
      </c>
      <c r="AG5868" s="94" t="e">
        <v>#NAME?</v>
      </c>
      <c r="AH5868" s="94" t="e">
        <v>#NAME?</v>
      </c>
      <c r="AI5868" s="94" t="e">
        <v>#NAME?</v>
      </c>
      <c r="AJ5868" s="94" t="e">
        <v>#NAME?</v>
      </c>
      <c r="AK5868" s="94" t="e">
        <v>#NAME?</v>
      </c>
      <c r="AO5868" s="94" t="e">
        <f aca="false" t="array" ref="AO5868:AT5868">_xlfn.torow(_xlfn.unique(_xlfn._xlws.filter(cat_table[Sub-subsector],($E5868=cat_table[Sector])*($F5868=cat_table[Subsector]),"")))</f>
        <v>#NAME?</v>
      </c>
      <c r="AP5868" s="94" t="e">
        <v>#NAME?</v>
      </c>
      <c r="AQ5868" s="94" t="e">
        <v>#NAME?</v>
      </c>
      <c r="AR5868" s="94" t="e">
        <v>#NAME?</v>
      </c>
      <c r="AS5868" s="94" t="e">
        <v>#NAME?</v>
      </c>
      <c r="AT5868" s="94" t="e">
        <v>#NAME?</v>
      </c>
    </row>
    <row r="5869" customFormat="false" ht="15" hidden="false" customHeight="true" outlineLevel="0" collapsed="false">
      <c r="A5869" s="20" t="s">
        <v>16920</v>
      </c>
      <c r="B5869" s="20" t="str">
        <f aca="false">INDEX(Table2[], MATCH(L5869, Location_ID!$D$2:$D$3098, 0), 1)</f>
        <v>a8897c1b-54f1-4f5e-b760-8427ec00eb62</v>
      </c>
      <c r="C5869" s="20" t="s">
        <v>1585</v>
      </c>
      <c r="D5869" s="230" t="s">
        <v>354</v>
      </c>
      <c r="E5869" s="20" t="s">
        <v>7134</v>
      </c>
      <c r="F5869" s="20" t="s">
        <v>7135</v>
      </c>
      <c r="G5869" s="20" t="s">
        <v>7591</v>
      </c>
      <c r="H5869" s="20"/>
      <c r="I5869" s="20" t="s">
        <v>15917</v>
      </c>
      <c r="J5869" s="20" t="s">
        <v>15922</v>
      </c>
      <c r="K5869" s="20" t="s">
        <v>7109</v>
      </c>
      <c r="L5869" s="20" t="s">
        <v>5091</v>
      </c>
      <c r="M5869" s="20" t="s">
        <v>7116</v>
      </c>
      <c r="N5869" s="20" t="s">
        <v>15902</v>
      </c>
      <c r="O5869" s="20" t="s">
        <v>15922</v>
      </c>
      <c r="P5869" s="201" t="n">
        <v>43730</v>
      </c>
      <c r="Q5869" s="201" t="n">
        <v>43763</v>
      </c>
      <c r="R5869" s="20" t="n">
        <v>1</v>
      </c>
      <c r="S5869" s="20" t="s">
        <v>7130</v>
      </c>
      <c r="T5869" s="20" t="n">
        <v>113.4507744</v>
      </c>
      <c r="U5869" s="20" t="n">
        <v>99.04326165</v>
      </c>
      <c r="V5869" s="20" t="n">
        <v>127.85828715</v>
      </c>
      <c r="W5869" s="20" t="s">
        <v>11510</v>
      </c>
      <c r="X5869" s="35"/>
      <c r="Y5869" s="35" t="n">
        <v>0</v>
      </c>
      <c r="Z5869" s="35" t="n">
        <v>1</v>
      </c>
      <c r="AE5869" s="94" t="e">
        <f aca="false" t="array" ref="AE5869:AK5869">_xlfn.torow(_xlfn.unique(_xlfn._xlws.filter(cat_table[Subsector],$E5869=cat_table[Sector],"")))</f>
        <v>#NAME?</v>
      </c>
      <c r="AF5869" s="94" t="e">
        <v>#NAME?</v>
      </c>
      <c r="AG5869" s="94" t="e">
        <v>#NAME?</v>
      </c>
      <c r="AH5869" s="94" t="e">
        <v>#NAME?</v>
      </c>
      <c r="AI5869" s="94" t="e">
        <v>#NAME?</v>
      </c>
      <c r="AJ5869" s="94" t="e">
        <v>#NAME?</v>
      </c>
      <c r="AK5869" s="94" t="e">
        <v>#NAME?</v>
      </c>
      <c r="AO5869" s="94" t="e">
        <f aca="false" t="array" ref="AO5869:AT5869">_xlfn.torow(_xlfn.unique(_xlfn._xlws.filter(cat_table[Sub-subsector],($E5869=cat_table[Sector])*($F5869=cat_table[Subsector]),"")))</f>
        <v>#NAME?</v>
      </c>
      <c r="AP5869" s="94" t="e">
        <v>#NAME?</v>
      </c>
      <c r="AQ5869" s="94" t="e">
        <v>#NAME?</v>
      </c>
      <c r="AR5869" s="94" t="e">
        <v>#NAME?</v>
      </c>
      <c r="AS5869" s="94" t="e">
        <v>#NAME?</v>
      </c>
      <c r="AT5869" s="94" t="e">
        <v>#NAME?</v>
      </c>
    </row>
    <row r="5870" customFormat="false" ht="15" hidden="false" customHeight="true" outlineLevel="0" collapsed="false">
      <c r="A5870" s="20" t="s">
        <v>16921</v>
      </c>
      <c r="B5870" s="20" t="str">
        <f aca="false">INDEX(Table2[], MATCH(L5870, Location_ID!$D$2:$D$3098, 0), 1)</f>
        <v>de37e7bc-7150-4691-ae64-f623694a49e1</v>
      </c>
      <c r="C5870" s="20" t="s">
        <v>1585</v>
      </c>
      <c r="D5870" s="230" t="s">
        <v>354</v>
      </c>
      <c r="E5870" s="20" t="s">
        <v>7134</v>
      </c>
      <c r="F5870" s="20" t="s">
        <v>7135</v>
      </c>
      <c r="G5870" s="20" t="s">
        <v>7591</v>
      </c>
      <c r="H5870" s="20"/>
      <c r="I5870" s="20" t="s">
        <v>15917</v>
      </c>
      <c r="J5870" s="20" t="s">
        <v>15932</v>
      </c>
      <c r="K5870" s="20" t="s">
        <v>7109</v>
      </c>
      <c r="L5870" s="20" t="s">
        <v>5093</v>
      </c>
      <c r="M5870" s="20" t="s">
        <v>7116</v>
      </c>
      <c r="N5870" s="20" t="s">
        <v>15902</v>
      </c>
      <c r="O5870" s="20" t="s">
        <v>15932</v>
      </c>
      <c r="P5870" s="201" t="n">
        <v>43730</v>
      </c>
      <c r="Q5870" s="201" t="n">
        <v>43763</v>
      </c>
      <c r="R5870" s="20" t="n">
        <v>1</v>
      </c>
      <c r="S5870" s="20" t="s">
        <v>7130</v>
      </c>
      <c r="T5870" s="20" t="n">
        <v>55.43721293</v>
      </c>
      <c r="U5870" s="20" t="n">
        <v>23.437312</v>
      </c>
      <c r="V5870" s="20" t="n">
        <v>87.43711386</v>
      </c>
      <c r="W5870" s="20" t="s">
        <v>11510</v>
      </c>
      <c r="X5870" s="35"/>
      <c r="Y5870" s="35" t="n">
        <v>0</v>
      </c>
      <c r="Z5870" s="35" t="n">
        <v>1</v>
      </c>
      <c r="AE5870" s="94" t="e">
        <f aca="false" t="array" ref="AE5870:AK5870">_xlfn.torow(_xlfn.unique(_xlfn._xlws.filter(cat_table[Subsector],$E5870=cat_table[Sector],"")))</f>
        <v>#NAME?</v>
      </c>
      <c r="AF5870" s="94" t="e">
        <v>#NAME?</v>
      </c>
      <c r="AG5870" s="94" t="e">
        <v>#NAME?</v>
      </c>
      <c r="AH5870" s="94" t="e">
        <v>#NAME?</v>
      </c>
      <c r="AI5870" s="94" t="e">
        <v>#NAME?</v>
      </c>
      <c r="AJ5870" s="94" t="e">
        <v>#NAME?</v>
      </c>
      <c r="AK5870" s="94" t="e">
        <v>#NAME?</v>
      </c>
      <c r="AO5870" s="94" t="e">
        <f aca="false" t="array" ref="AO5870:AT5870">_xlfn.torow(_xlfn.unique(_xlfn._xlws.filter(cat_table[Sub-subsector],($E5870=cat_table[Sector])*($F5870=cat_table[Subsector]),"")))</f>
        <v>#NAME?</v>
      </c>
      <c r="AP5870" s="94" t="e">
        <v>#NAME?</v>
      </c>
      <c r="AQ5870" s="94" t="e">
        <v>#NAME?</v>
      </c>
      <c r="AR5870" s="94" t="e">
        <v>#NAME?</v>
      </c>
      <c r="AS5870" s="94" t="e">
        <v>#NAME?</v>
      </c>
      <c r="AT5870" s="94" t="e">
        <v>#NAME?</v>
      </c>
    </row>
    <row r="5871" customFormat="false" ht="15" hidden="false" customHeight="true" outlineLevel="0" collapsed="false">
      <c r="A5871" s="20" t="s">
        <v>16922</v>
      </c>
      <c r="B5871" s="20" t="str">
        <f aca="false">INDEX(Table2[], MATCH(L5871, Location_ID!$D$2:$D$3098, 0), 1)</f>
        <v>627e6b4a-2535-41b1-8fd6-8797ce696fd6</v>
      </c>
      <c r="C5871" s="20" t="s">
        <v>1585</v>
      </c>
      <c r="D5871" s="230" t="s">
        <v>354</v>
      </c>
      <c r="E5871" s="20" t="s">
        <v>7134</v>
      </c>
      <c r="F5871" s="20" t="s">
        <v>7135</v>
      </c>
      <c r="G5871" s="20" t="s">
        <v>7591</v>
      </c>
      <c r="H5871" s="20"/>
      <c r="I5871" s="20" t="s">
        <v>15917</v>
      </c>
      <c r="J5871" s="20" t="s">
        <v>15922</v>
      </c>
      <c r="K5871" s="20" t="s">
        <v>7109</v>
      </c>
      <c r="L5871" s="20" t="s">
        <v>5095</v>
      </c>
      <c r="M5871" s="20" t="s">
        <v>7116</v>
      </c>
      <c r="N5871" s="20" t="s">
        <v>15902</v>
      </c>
      <c r="O5871" s="20" t="s">
        <v>15922</v>
      </c>
      <c r="P5871" s="201" t="n">
        <v>43730</v>
      </c>
      <c r="Q5871" s="201" t="n">
        <v>43763</v>
      </c>
      <c r="R5871" s="20" t="n">
        <v>1</v>
      </c>
      <c r="S5871" s="20" t="s">
        <v>7130</v>
      </c>
      <c r="T5871" s="20" t="n">
        <v>430.34173</v>
      </c>
      <c r="U5871" s="20" t="n">
        <v>376.99736635</v>
      </c>
      <c r="V5871" s="20" t="n">
        <v>483.68609365</v>
      </c>
      <c r="W5871" s="20" t="s">
        <v>11510</v>
      </c>
      <c r="X5871" s="35"/>
      <c r="Y5871" s="35" t="n">
        <v>0</v>
      </c>
      <c r="Z5871" s="35" t="n">
        <v>1</v>
      </c>
      <c r="AE5871" s="94" t="e">
        <f aca="false" t="array" ref="AE5871:AK5871">_xlfn.torow(_xlfn.unique(_xlfn._xlws.filter(cat_table[Subsector],$E5871=cat_table[Sector],"")))</f>
        <v>#NAME?</v>
      </c>
      <c r="AF5871" s="94" t="e">
        <v>#NAME?</v>
      </c>
      <c r="AG5871" s="94" t="e">
        <v>#NAME?</v>
      </c>
      <c r="AH5871" s="94" t="e">
        <v>#NAME?</v>
      </c>
      <c r="AI5871" s="94" t="e">
        <v>#NAME?</v>
      </c>
      <c r="AJ5871" s="94" t="e">
        <v>#NAME?</v>
      </c>
      <c r="AK5871" s="94" t="e">
        <v>#NAME?</v>
      </c>
      <c r="AO5871" s="94" t="e">
        <f aca="false" t="array" ref="AO5871:AT5871">_xlfn.torow(_xlfn.unique(_xlfn._xlws.filter(cat_table[Sub-subsector],($E5871=cat_table[Sector])*($F5871=cat_table[Subsector]),"")))</f>
        <v>#NAME?</v>
      </c>
      <c r="AP5871" s="94" t="e">
        <v>#NAME?</v>
      </c>
      <c r="AQ5871" s="94" t="e">
        <v>#NAME?</v>
      </c>
      <c r="AR5871" s="94" t="e">
        <v>#NAME?</v>
      </c>
      <c r="AS5871" s="94" t="e">
        <v>#NAME?</v>
      </c>
      <c r="AT5871" s="94" t="e">
        <v>#NAME?</v>
      </c>
    </row>
    <row r="5872" customFormat="false" ht="15" hidden="false" customHeight="true" outlineLevel="0" collapsed="false">
      <c r="A5872" s="20" t="s">
        <v>16923</v>
      </c>
      <c r="B5872" s="20" t="str">
        <f aca="false">INDEX(Table2[], MATCH(L5872, Location_ID!$D$2:$D$3098, 0), 1)</f>
        <v>c4d64de1-99a3-4103-b1ce-bb431f687e1a</v>
      </c>
      <c r="C5872" s="20" t="s">
        <v>1585</v>
      </c>
      <c r="D5872" s="230" t="s">
        <v>354</v>
      </c>
      <c r="E5872" s="20" t="s">
        <v>7134</v>
      </c>
      <c r="F5872" s="20" t="s">
        <v>7135</v>
      </c>
      <c r="G5872" s="20" t="s">
        <v>7591</v>
      </c>
      <c r="H5872" s="20"/>
      <c r="I5872" s="20" t="s">
        <v>15917</v>
      </c>
      <c r="J5872" s="20" t="s">
        <v>15927</v>
      </c>
      <c r="K5872" s="20" t="s">
        <v>7109</v>
      </c>
      <c r="L5872" s="20" t="s">
        <v>5097</v>
      </c>
      <c r="M5872" s="20" t="s">
        <v>7116</v>
      </c>
      <c r="N5872" s="20" t="s">
        <v>15902</v>
      </c>
      <c r="O5872" s="20" t="s">
        <v>15927</v>
      </c>
      <c r="P5872" s="201" t="n">
        <v>43730</v>
      </c>
      <c r="Q5872" s="201" t="n">
        <v>43763</v>
      </c>
      <c r="R5872" s="20" t="n">
        <v>1</v>
      </c>
      <c r="S5872" s="20" t="s">
        <v>7130</v>
      </c>
      <c r="T5872" s="20" t="n">
        <v>55.75444253</v>
      </c>
      <c r="U5872" s="20" t="n">
        <v>39.04707182</v>
      </c>
      <c r="V5872" s="20" t="n">
        <v>72.46181324</v>
      </c>
      <c r="W5872" s="20" t="s">
        <v>11510</v>
      </c>
      <c r="X5872" s="35"/>
      <c r="Y5872" s="35" t="n">
        <v>0</v>
      </c>
      <c r="Z5872" s="35" t="n">
        <v>1</v>
      </c>
      <c r="AE5872" s="94" t="e">
        <f aca="false" t="array" ref="AE5872:AK5872">_xlfn.torow(_xlfn.unique(_xlfn._xlws.filter(cat_table[Subsector],$E5872=cat_table[Sector],"")))</f>
        <v>#NAME?</v>
      </c>
      <c r="AF5872" s="94" t="e">
        <v>#NAME?</v>
      </c>
      <c r="AG5872" s="94" t="e">
        <v>#NAME?</v>
      </c>
      <c r="AH5872" s="94" t="e">
        <v>#NAME?</v>
      </c>
      <c r="AI5872" s="94" t="e">
        <v>#NAME?</v>
      </c>
      <c r="AJ5872" s="94" t="e">
        <v>#NAME?</v>
      </c>
      <c r="AK5872" s="94" t="e">
        <v>#NAME?</v>
      </c>
      <c r="AO5872" s="94" t="e">
        <f aca="false" t="array" ref="AO5872:AT5872">_xlfn.torow(_xlfn.unique(_xlfn._xlws.filter(cat_table[Sub-subsector],($E5872=cat_table[Sector])*($F5872=cat_table[Subsector]),"")))</f>
        <v>#NAME?</v>
      </c>
      <c r="AP5872" s="94" t="e">
        <v>#NAME?</v>
      </c>
      <c r="AQ5872" s="94" t="e">
        <v>#NAME?</v>
      </c>
      <c r="AR5872" s="94" t="e">
        <v>#NAME?</v>
      </c>
      <c r="AS5872" s="94" t="e">
        <v>#NAME?</v>
      </c>
      <c r="AT5872" s="94" t="e">
        <v>#NAME?</v>
      </c>
    </row>
    <row r="5873" customFormat="false" ht="15" hidden="false" customHeight="true" outlineLevel="0" collapsed="false">
      <c r="A5873" s="20" t="s">
        <v>16924</v>
      </c>
      <c r="B5873" s="20" t="str">
        <f aca="false">INDEX(Table2[], MATCH(L5873, Location_ID!$D$2:$D$3098, 0), 1)</f>
        <v>f7f22bda-cc0a-46ae-9486-a5ea8fddda6e</v>
      </c>
      <c r="C5873" s="20" t="s">
        <v>1585</v>
      </c>
      <c r="D5873" s="230" t="s">
        <v>354</v>
      </c>
      <c r="E5873" s="20" t="s">
        <v>7134</v>
      </c>
      <c r="F5873" s="20" t="s">
        <v>7135</v>
      </c>
      <c r="G5873" s="20" t="s">
        <v>7591</v>
      </c>
      <c r="H5873" s="20"/>
      <c r="I5873" s="20" t="s">
        <v>15917</v>
      </c>
      <c r="J5873" s="20" t="s">
        <v>15922</v>
      </c>
      <c r="K5873" s="20" t="s">
        <v>7109</v>
      </c>
      <c r="L5873" s="20" t="s">
        <v>5099</v>
      </c>
      <c r="M5873" s="20" t="s">
        <v>7116</v>
      </c>
      <c r="N5873" s="20" t="s">
        <v>15902</v>
      </c>
      <c r="O5873" s="20" t="s">
        <v>15922</v>
      </c>
      <c r="P5873" s="201" t="n">
        <v>43730</v>
      </c>
      <c r="Q5873" s="201" t="n">
        <v>43763</v>
      </c>
      <c r="R5873" s="20" t="n">
        <v>1</v>
      </c>
      <c r="S5873" s="20" t="s">
        <v>7130</v>
      </c>
      <c r="T5873" s="20" t="n">
        <v>55.44996307</v>
      </c>
      <c r="U5873" s="20" t="n">
        <v>19.54854527</v>
      </c>
      <c r="V5873" s="20" t="n">
        <v>91.35138087</v>
      </c>
      <c r="W5873" s="20" t="s">
        <v>11510</v>
      </c>
      <c r="X5873" s="35"/>
      <c r="Y5873" s="35" t="n">
        <v>0</v>
      </c>
      <c r="Z5873" s="35" t="n">
        <v>1</v>
      </c>
      <c r="AE5873" s="94" t="e">
        <f aca="false" t="array" ref="AE5873:AK5873">_xlfn.torow(_xlfn.unique(_xlfn._xlws.filter(cat_table[Subsector],$E5873=cat_table[Sector],"")))</f>
        <v>#NAME?</v>
      </c>
      <c r="AF5873" s="94" t="e">
        <v>#NAME?</v>
      </c>
      <c r="AG5873" s="94" t="e">
        <v>#NAME?</v>
      </c>
      <c r="AH5873" s="94" t="e">
        <v>#NAME?</v>
      </c>
      <c r="AI5873" s="94" t="e">
        <v>#NAME?</v>
      </c>
      <c r="AJ5873" s="94" t="e">
        <v>#NAME?</v>
      </c>
      <c r="AK5873" s="94" t="e">
        <v>#NAME?</v>
      </c>
      <c r="AO5873" s="94" t="e">
        <f aca="false" t="array" ref="AO5873:AT5873">_xlfn.torow(_xlfn.unique(_xlfn._xlws.filter(cat_table[Sub-subsector],($E5873=cat_table[Sector])*($F5873=cat_table[Subsector]),"")))</f>
        <v>#NAME?</v>
      </c>
      <c r="AP5873" s="94" t="e">
        <v>#NAME?</v>
      </c>
      <c r="AQ5873" s="94" t="e">
        <v>#NAME?</v>
      </c>
      <c r="AR5873" s="94" t="e">
        <v>#NAME?</v>
      </c>
      <c r="AS5873" s="94" t="e">
        <v>#NAME?</v>
      </c>
      <c r="AT5873" s="94" t="e">
        <v>#NAME?</v>
      </c>
    </row>
    <row r="5874" customFormat="false" ht="15" hidden="false" customHeight="true" outlineLevel="0" collapsed="false">
      <c r="A5874" s="20" t="s">
        <v>16925</v>
      </c>
      <c r="B5874" s="20" t="str">
        <f aca="false">INDEX(Table2[], MATCH(L5874, Location_ID!$D$2:$D$3098, 0), 1)</f>
        <v>7d895678-8fa5-491c-a50e-0e82e2355679</v>
      </c>
      <c r="C5874" s="20" t="s">
        <v>1585</v>
      </c>
      <c r="D5874" s="230" t="s">
        <v>354</v>
      </c>
      <c r="E5874" s="20" t="s">
        <v>7134</v>
      </c>
      <c r="F5874" s="20" t="s">
        <v>7135</v>
      </c>
      <c r="G5874" s="20" t="s">
        <v>7591</v>
      </c>
      <c r="H5874" s="20"/>
      <c r="I5874" s="20" t="s">
        <v>15917</v>
      </c>
      <c r="J5874" s="20" t="s">
        <v>15918</v>
      </c>
      <c r="K5874" s="20" t="s">
        <v>7109</v>
      </c>
      <c r="L5874" s="20" t="s">
        <v>5101</v>
      </c>
      <c r="M5874" s="20" t="s">
        <v>7116</v>
      </c>
      <c r="N5874" s="20" t="s">
        <v>15902</v>
      </c>
      <c r="O5874" s="20" t="s">
        <v>15918</v>
      </c>
      <c r="P5874" s="201" t="n">
        <v>43730</v>
      </c>
      <c r="Q5874" s="201" t="n">
        <v>43763</v>
      </c>
      <c r="R5874" s="20" t="n">
        <v>1</v>
      </c>
      <c r="S5874" s="20" t="s">
        <v>7130</v>
      </c>
      <c r="T5874" s="20" t="n">
        <v>162.2559686</v>
      </c>
      <c r="U5874" s="20" t="n">
        <v>93.20441848</v>
      </c>
      <c r="V5874" s="20" t="n">
        <v>231.30751872</v>
      </c>
      <c r="W5874" s="20" t="s">
        <v>11510</v>
      </c>
      <c r="X5874" s="35"/>
      <c r="Y5874" s="35" t="n">
        <v>0</v>
      </c>
      <c r="Z5874" s="35" t="n">
        <v>1</v>
      </c>
      <c r="AE5874" s="94" t="e">
        <f aca="false" t="array" ref="AE5874:AK5874">_xlfn.torow(_xlfn.unique(_xlfn._xlws.filter(cat_table[Subsector],$E5874=cat_table[Sector],"")))</f>
        <v>#NAME?</v>
      </c>
      <c r="AF5874" s="94" t="e">
        <v>#NAME?</v>
      </c>
      <c r="AG5874" s="94" t="e">
        <v>#NAME?</v>
      </c>
      <c r="AH5874" s="94" t="e">
        <v>#NAME?</v>
      </c>
      <c r="AI5874" s="94" t="e">
        <v>#NAME?</v>
      </c>
      <c r="AJ5874" s="94" t="e">
        <v>#NAME?</v>
      </c>
      <c r="AK5874" s="94" t="e">
        <v>#NAME?</v>
      </c>
      <c r="AO5874" s="94" t="e">
        <f aca="false" t="array" ref="AO5874:AT5874">_xlfn.torow(_xlfn.unique(_xlfn._xlws.filter(cat_table[Sub-subsector],($E5874=cat_table[Sector])*($F5874=cat_table[Subsector]),"")))</f>
        <v>#NAME?</v>
      </c>
      <c r="AP5874" s="94" t="e">
        <v>#NAME?</v>
      </c>
      <c r="AQ5874" s="94" t="e">
        <v>#NAME?</v>
      </c>
      <c r="AR5874" s="94" t="e">
        <v>#NAME?</v>
      </c>
      <c r="AS5874" s="94" t="e">
        <v>#NAME?</v>
      </c>
      <c r="AT5874" s="94" t="e">
        <v>#NAME?</v>
      </c>
    </row>
    <row r="5875" customFormat="false" ht="15" hidden="false" customHeight="true" outlineLevel="0" collapsed="false">
      <c r="A5875" s="20" t="s">
        <v>16926</v>
      </c>
      <c r="B5875" s="20" t="str">
        <f aca="false">INDEX(Table2[], MATCH(L5875, Location_ID!$D$2:$D$3098, 0), 1)</f>
        <v>1aa1d47d-41c4-4e8f-a01b-2faf5a1d0644</v>
      </c>
      <c r="C5875" s="20" t="s">
        <v>1585</v>
      </c>
      <c r="D5875" s="230" t="s">
        <v>354</v>
      </c>
      <c r="E5875" s="20" t="s">
        <v>7134</v>
      </c>
      <c r="F5875" s="20" t="s">
        <v>7135</v>
      </c>
      <c r="G5875" s="20" t="s">
        <v>7591</v>
      </c>
      <c r="H5875" s="20"/>
      <c r="I5875" s="20" t="s">
        <v>15917</v>
      </c>
      <c r="J5875" s="20" t="s">
        <v>15918</v>
      </c>
      <c r="K5875" s="20" t="s">
        <v>7109</v>
      </c>
      <c r="L5875" s="20" t="s">
        <v>5103</v>
      </c>
      <c r="M5875" s="20" t="s">
        <v>7116</v>
      </c>
      <c r="N5875" s="20" t="s">
        <v>15902</v>
      </c>
      <c r="O5875" s="20" t="s">
        <v>15918</v>
      </c>
      <c r="P5875" s="201" t="n">
        <v>43730</v>
      </c>
      <c r="Q5875" s="201" t="n">
        <v>43763</v>
      </c>
      <c r="R5875" s="20" t="n">
        <v>1</v>
      </c>
      <c r="S5875" s="20" t="s">
        <v>7130</v>
      </c>
      <c r="T5875" s="20" t="n">
        <v>152.8687912</v>
      </c>
      <c r="U5875" s="20" t="n">
        <v>118.40348897</v>
      </c>
      <c r="V5875" s="20" t="n">
        <v>187.33409343</v>
      </c>
      <c r="W5875" s="20" t="s">
        <v>11510</v>
      </c>
      <c r="X5875" s="35"/>
      <c r="Y5875" s="35" t="n">
        <v>0</v>
      </c>
      <c r="Z5875" s="35" t="n">
        <v>1</v>
      </c>
      <c r="AE5875" s="94" t="e">
        <f aca="false" t="array" ref="AE5875:AK5875">_xlfn.torow(_xlfn.unique(_xlfn._xlws.filter(cat_table[Subsector],$E5875=cat_table[Sector],"")))</f>
        <v>#NAME?</v>
      </c>
      <c r="AF5875" s="94" t="e">
        <v>#NAME?</v>
      </c>
      <c r="AG5875" s="94" t="e">
        <v>#NAME?</v>
      </c>
      <c r="AH5875" s="94" t="e">
        <v>#NAME?</v>
      </c>
      <c r="AI5875" s="94" t="e">
        <v>#NAME?</v>
      </c>
      <c r="AJ5875" s="94" t="e">
        <v>#NAME?</v>
      </c>
      <c r="AK5875" s="94" t="e">
        <v>#NAME?</v>
      </c>
      <c r="AO5875" s="94" t="e">
        <f aca="false" t="array" ref="AO5875:AT5875">_xlfn.torow(_xlfn.unique(_xlfn._xlws.filter(cat_table[Sub-subsector],($E5875=cat_table[Sector])*($F5875=cat_table[Subsector]),"")))</f>
        <v>#NAME?</v>
      </c>
      <c r="AP5875" s="94" t="e">
        <v>#NAME?</v>
      </c>
      <c r="AQ5875" s="94" t="e">
        <v>#NAME?</v>
      </c>
      <c r="AR5875" s="94" t="e">
        <v>#NAME?</v>
      </c>
      <c r="AS5875" s="94" t="e">
        <v>#NAME?</v>
      </c>
      <c r="AT5875" s="94" t="e">
        <v>#NAME?</v>
      </c>
    </row>
    <row r="5876" customFormat="false" ht="15" hidden="false" customHeight="true" outlineLevel="0" collapsed="false">
      <c r="A5876" s="20" t="s">
        <v>16927</v>
      </c>
      <c r="B5876" s="20" t="str">
        <f aca="false">INDEX(Table2[], MATCH(L5876, Location_ID!$D$2:$D$3098, 0), 1)</f>
        <v>15c06994-4030-4b77-895f-d65f0dc31372</v>
      </c>
      <c r="C5876" s="20" t="s">
        <v>1585</v>
      </c>
      <c r="D5876" s="230" t="s">
        <v>354</v>
      </c>
      <c r="E5876" s="20" t="s">
        <v>7134</v>
      </c>
      <c r="F5876" s="20" t="s">
        <v>7135</v>
      </c>
      <c r="G5876" s="20" t="s">
        <v>7591</v>
      </c>
      <c r="H5876" s="20"/>
      <c r="I5876" s="20" t="s">
        <v>15917</v>
      </c>
      <c r="J5876" s="20" t="s">
        <v>15932</v>
      </c>
      <c r="K5876" s="20" t="s">
        <v>7109</v>
      </c>
      <c r="L5876" s="20" t="s">
        <v>5105</v>
      </c>
      <c r="M5876" s="20" t="s">
        <v>7116</v>
      </c>
      <c r="N5876" s="20" t="s">
        <v>15902</v>
      </c>
      <c r="O5876" s="20" t="s">
        <v>15932</v>
      </c>
      <c r="P5876" s="201" t="n">
        <v>43730</v>
      </c>
      <c r="Q5876" s="201" t="n">
        <v>43763</v>
      </c>
      <c r="R5876" s="20" t="n">
        <v>1</v>
      </c>
      <c r="S5876" s="20" t="s">
        <v>7130</v>
      </c>
      <c r="T5876" s="20" t="n">
        <v>237.7967294</v>
      </c>
      <c r="U5876" s="20" t="n">
        <v>164.50019065</v>
      </c>
      <c r="V5876" s="20" t="n">
        <v>311.09326815</v>
      </c>
      <c r="W5876" s="20" t="s">
        <v>11510</v>
      </c>
      <c r="X5876" s="35"/>
      <c r="Y5876" s="35" t="n">
        <v>0</v>
      </c>
      <c r="Z5876" s="35" t="n">
        <v>1</v>
      </c>
      <c r="AE5876" s="94" t="e">
        <f aca="false" t="array" ref="AE5876:AK5876">_xlfn.torow(_xlfn.unique(_xlfn._xlws.filter(cat_table[Subsector],$E5876=cat_table[Sector],"")))</f>
        <v>#NAME?</v>
      </c>
      <c r="AF5876" s="94" t="e">
        <v>#NAME?</v>
      </c>
      <c r="AG5876" s="94" t="e">
        <v>#NAME?</v>
      </c>
      <c r="AH5876" s="94" t="e">
        <v>#NAME?</v>
      </c>
      <c r="AI5876" s="94" t="e">
        <v>#NAME?</v>
      </c>
      <c r="AJ5876" s="94" t="e">
        <v>#NAME?</v>
      </c>
      <c r="AK5876" s="94" t="e">
        <v>#NAME?</v>
      </c>
      <c r="AO5876" s="94" t="e">
        <f aca="false" t="array" ref="AO5876:AT5876">_xlfn.torow(_xlfn.unique(_xlfn._xlws.filter(cat_table[Sub-subsector],($E5876=cat_table[Sector])*($F5876=cat_table[Subsector]),"")))</f>
        <v>#NAME?</v>
      </c>
      <c r="AP5876" s="94" t="e">
        <v>#NAME?</v>
      </c>
      <c r="AQ5876" s="94" t="e">
        <v>#NAME?</v>
      </c>
      <c r="AR5876" s="94" t="e">
        <v>#NAME?</v>
      </c>
      <c r="AS5876" s="94" t="e">
        <v>#NAME?</v>
      </c>
      <c r="AT5876" s="94" t="e">
        <v>#NAME?</v>
      </c>
    </row>
    <row r="5877" customFormat="false" ht="15" hidden="false" customHeight="true" outlineLevel="0" collapsed="false">
      <c r="A5877" s="20" t="s">
        <v>16928</v>
      </c>
      <c r="B5877" s="20" t="str">
        <f aca="false">INDEX(Table2[], MATCH(L5877, Location_ID!$D$2:$D$3098, 0), 1)</f>
        <v>30963e00-6aab-4067-a785-d0f09fbceaad</v>
      </c>
      <c r="C5877" s="20" t="s">
        <v>1585</v>
      </c>
      <c r="D5877" s="230" t="s">
        <v>354</v>
      </c>
      <c r="E5877" s="20" t="s">
        <v>7134</v>
      </c>
      <c r="F5877" s="20" t="s">
        <v>7135</v>
      </c>
      <c r="G5877" s="20" t="s">
        <v>7591</v>
      </c>
      <c r="H5877" s="20"/>
      <c r="I5877" s="20" t="s">
        <v>15917</v>
      </c>
      <c r="J5877" s="20" t="s">
        <v>15932</v>
      </c>
      <c r="K5877" s="20" t="s">
        <v>7109</v>
      </c>
      <c r="L5877" s="20" t="s">
        <v>5107</v>
      </c>
      <c r="M5877" s="20" t="s">
        <v>7116</v>
      </c>
      <c r="N5877" s="20" t="s">
        <v>15902</v>
      </c>
      <c r="O5877" s="20" t="s">
        <v>15932</v>
      </c>
      <c r="P5877" s="201" t="n">
        <v>43730</v>
      </c>
      <c r="Q5877" s="201" t="n">
        <v>43763</v>
      </c>
      <c r="R5877" s="20" t="n">
        <v>1</v>
      </c>
      <c r="S5877" s="20" t="s">
        <v>7130</v>
      </c>
      <c r="T5877" s="20" t="n">
        <v>145.225482</v>
      </c>
      <c r="U5877" s="20" t="n">
        <v>117.46773378</v>
      </c>
      <c r="V5877" s="20" t="n">
        <v>172.98323022</v>
      </c>
      <c r="W5877" s="20" t="s">
        <v>11510</v>
      </c>
      <c r="X5877" s="35"/>
      <c r="Y5877" s="35" t="n">
        <v>0</v>
      </c>
      <c r="Z5877" s="35" t="n">
        <v>1</v>
      </c>
      <c r="AE5877" s="94" t="e">
        <f aca="false" t="array" ref="AE5877:AK5877">_xlfn.torow(_xlfn.unique(_xlfn._xlws.filter(cat_table[Subsector],$E5877=cat_table[Sector],"")))</f>
        <v>#NAME?</v>
      </c>
      <c r="AF5877" s="94" t="e">
        <v>#NAME?</v>
      </c>
      <c r="AG5877" s="94" t="e">
        <v>#NAME?</v>
      </c>
      <c r="AH5877" s="94" t="e">
        <v>#NAME?</v>
      </c>
      <c r="AI5877" s="94" t="e">
        <v>#NAME?</v>
      </c>
      <c r="AJ5877" s="94" t="e">
        <v>#NAME?</v>
      </c>
      <c r="AK5877" s="94" t="e">
        <v>#NAME?</v>
      </c>
      <c r="AO5877" s="94" t="e">
        <f aca="false" t="array" ref="AO5877:AT5877">_xlfn.torow(_xlfn.unique(_xlfn._xlws.filter(cat_table[Sub-subsector],($E5877=cat_table[Sector])*($F5877=cat_table[Subsector]),"")))</f>
        <v>#NAME?</v>
      </c>
      <c r="AP5877" s="94" t="e">
        <v>#NAME?</v>
      </c>
      <c r="AQ5877" s="94" t="e">
        <v>#NAME?</v>
      </c>
      <c r="AR5877" s="94" t="e">
        <v>#NAME?</v>
      </c>
      <c r="AS5877" s="94" t="e">
        <v>#NAME?</v>
      </c>
      <c r="AT5877" s="94" t="e">
        <v>#NAME?</v>
      </c>
    </row>
    <row r="5878" customFormat="false" ht="15" hidden="false" customHeight="true" outlineLevel="0" collapsed="false">
      <c r="A5878" s="20" t="s">
        <v>16929</v>
      </c>
      <c r="B5878" s="20" t="str">
        <f aca="false">INDEX(Table2[], MATCH(L5878, Location_ID!$D$2:$D$3098, 0), 1)</f>
        <v>1cf39613-0e5e-4e78-a844-698de5eb6073</v>
      </c>
      <c r="C5878" s="20" t="s">
        <v>1585</v>
      </c>
      <c r="D5878" s="230" t="s">
        <v>354</v>
      </c>
      <c r="E5878" s="20" t="s">
        <v>7134</v>
      </c>
      <c r="F5878" s="20" t="s">
        <v>7135</v>
      </c>
      <c r="G5878" s="20" t="s">
        <v>7591</v>
      </c>
      <c r="H5878" s="20"/>
      <c r="I5878" s="20" t="s">
        <v>15917</v>
      </c>
      <c r="J5878" s="20" t="s">
        <v>15932</v>
      </c>
      <c r="K5878" s="20" t="s">
        <v>7109</v>
      </c>
      <c r="L5878" s="20" t="s">
        <v>5109</v>
      </c>
      <c r="M5878" s="20" t="s">
        <v>7116</v>
      </c>
      <c r="N5878" s="20" t="s">
        <v>15902</v>
      </c>
      <c r="O5878" s="20" t="s">
        <v>15932</v>
      </c>
      <c r="P5878" s="201" t="n">
        <v>43730</v>
      </c>
      <c r="Q5878" s="201" t="n">
        <v>43763</v>
      </c>
      <c r="R5878" s="20" t="n">
        <v>1</v>
      </c>
      <c r="S5878" s="20" t="s">
        <v>7130</v>
      </c>
      <c r="T5878" s="20" t="n">
        <v>16.46526902</v>
      </c>
      <c r="U5878" s="20" t="n">
        <v>11.869774348</v>
      </c>
      <c r="V5878" s="20" t="n">
        <v>21.060763692</v>
      </c>
      <c r="W5878" s="20" t="s">
        <v>11510</v>
      </c>
      <c r="X5878" s="35"/>
      <c r="Y5878" s="35" t="n">
        <v>0</v>
      </c>
      <c r="Z5878" s="35" t="n">
        <v>1</v>
      </c>
      <c r="AE5878" s="94" t="e">
        <f aca="false" t="array" ref="AE5878:AK5878">_xlfn.torow(_xlfn.unique(_xlfn._xlws.filter(cat_table[Subsector],$E5878=cat_table[Sector],"")))</f>
        <v>#NAME?</v>
      </c>
      <c r="AF5878" s="94" t="e">
        <v>#NAME?</v>
      </c>
      <c r="AG5878" s="94" t="e">
        <v>#NAME?</v>
      </c>
      <c r="AH5878" s="94" t="e">
        <v>#NAME?</v>
      </c>
      <c r="AI5878" s="94" t="e">
        <v>#NAME?</v>
      </c>
      <c r="AJ5878" s="94" t="e">
        <v>#NAME?</v>
      </c>
      <c r="AK5878" s="94" t="e">
        <v>#NAME?</v>
      </c>
      <c r="AO5878" s="94" t="e">
        <f aca="false" t="array" ref="AO5878:AT5878">_xlfn.torow(_xlfn.unique(_xlfn._xlws.filter(cat_table[Sub-subsector],($E5878=cat_table[Sector])*($F5878=cat_table[Subsector]),"")))</f>
        <v>#NAME?</v>
      </c>
      <c r="AP5878" s="94" t="e">
        <v>#NAME?</v>
      </c>
      <c r="AQ5878" s="94" t="e">
        <v>#NAME?</v>
      </c>
      <c r="AR5878" s="94" t="e">
        <v>#NAME?</v>
      </c>
      <c r="AS5878" s="94" t="e">
        <v>#NAME?</v>
      </c>
      <c r="AT5878" s="94" t="e">
        <v>#NAME?</v>
      </c>
    </row>
    <row r="5879" customFormat="false" ht="15" hidden="false" customHeight="true" outlineLevel="0" collapsed="false">
      <c r="A5879" s="20" t="s">
        <v>16930</v>
      </c>
      <c r="B5879" s="20" t="str">
        <f aca="false">INDEX(Table2[], MATCH(L5879, Location_ID!$D$2:$D$3098, 0), 1)</f>
        <v>8b885287-1425-4fed-978f-cda8e77acac6</v>
      </c>
      <c r="C5879" s="20" t="s">
        <v>1585</v>
      </c>
      <c r="D5879" s="230" t="s">
        <v>354</v>
      </c>
      <c r="E5879" s="20" t="s">
        <v>7134</v>
      </c>
      <c r="F5879" s="20" t="s">
        <v>7135</v>
      </c>
      <c r="G5879" s="20" t="s">
        <v>7591</v>
      </c>
      <c r="H5879" s="20"/>
      <c r="I5879" s="20" t="s">
        <v>15917</v>
      </c>
      <c r="J5879" s="20" t="s">
        <v>15918</v>
      </c>
      <c r="K5879" s="20" t="s">
        <v>7109</v>
      </c>
      <c r="L5879" s="20" t="s">
        <v>5111</v>
      </c>
      <c r="M5879" s="20" t="s">
        <v>7116</v>
      </c>
      <c r="N5879" s="20" t="s">
        <v>15902</v>
      </c>
      <c r="O5879" s="20" t="s">
        <v>15918</v>
      </c>
      <c r="P5879" s="201" t="n">
        <v>43730</v>
      </c>
      <c r="Q5879" s="201" t="n">
        <v>43763</v>
      </c>
      <c r="R5879" s="20" t="n">
        <v>1</v>
      </c>
      <c r="S5879" s="20" t="s">
        <v>7130</v>
      </c>
      <c r="T5879" s="20" t="n">
        <v>17.10398543</v>
      </c>
      <c r="U5879" s="20" t="n">
        <v>12.655261295</v>
      </c>
      <c r="V5879" s="20" t="n">
        <v>21.552709565</v>
      </c>
      <c r="W5879" s="20" t="s">
        <v>11510</v>
      </c>
      <c r="X5879" s="35"/>
      <c r="Y5879" s="35" t="n">
        <v>0</v>
      </c>
      <c r="Z5879" s="35" t="n">
        <v>1</v>
      </c>
      <c r="AE5879" s="94" t="e">
        <f aca="false" t="array" ref="AE5879:AK5879">_xlfn.torow(_xlfn.unique(_xlfn._xlws.filter(cat_table[Subsector],$E5879=cat_table[Sector],"")))</f>
        <v>#NAME?</v>
      </c>
      <c r="AF5879" s="94" t="e">
        <v>#NAME?</v>
      </c>
      <c r="AG5879" s="94" t="e">
        <v>#NAME?</v>
      </c>
      <c r="AH5879" s="94" t="e">
        <v>#NAME?</v>
      </c>
      <c r="AI5879" s="94" t="e">
        <v>#NAME?</v>
      </c>
      <c r="AJ5879" s="94" t="e">
        <v>#NAME?</v>
      </c>
      <c r="AK5879" s="94" t="e">
        <v>#NAME?</v>
      </c>
      <c r="AO5879" s="94" t="e">
        <f aca="false" t="array" ref="AO5879:AT5879">_xlfn.torow(_xlfn.unique(_xlfn._xlws.filter(cat_table[Sub-subsector],($E5879=cat_table[Sector])*($F5879=cat_table[Subsector]),"")))</f>
        <v>#NAME?</v>
      </c>
      <c r="AP5879" s="94" t="e">
        <v>#NAME?</v>
      </c>
      <c r="AQ5879" s="94" t="e">
        <v>#NAME?</v>
      </c>
      <c r="AR5879" s="94" t="e">
        <v>#NAME?</v>
      </c>
      <c r="AS5879" s="94" t="e">
        <v>#NAME?</v>
      </c>
      <c r="AT5879" s="94" t="e">
        <v>#NAME?</v>
      </c>
    </row>
    <row r="5880" customFormat="false" ht="15" hidden="false" customHeight="true" outlineLevel="0" collapsed="false">
      <c r="A5880" s="20" t="s">
        <v>16931</v>
      </c>
      <c r="B5880" s="20" t="str">
        <f aca="false">INDEX(Table2[], MATCH(L5880, Location_ID!$D$2:$D$3098, 0), 1)</f>
        <v>03d7b5c9-ac49-4250-8972-78a30917f3e0</v>
      </c>
      <c r="C5880" s="20" t="s">
        <v>1585</v>
      </c>
      <c r="D5880" s="230" t="s">
        <v>354</v>
      </c>
      <c r="E5880" s="20" t="s">
        <v>7134</v>
      </c>
      <c r="F5880" s="20" t="s">
        <v>7135</v>
      </c>
      <c r="G5880" s="20" t="s">
        <v>7591</v>
      </c>
      <c r="H5880" s="20"/>
      <c r="I5880" s="20" t="s">
        <v>15917</v>
      </c>
      <c r="J5880" s="20" t="s">
        <v>15918</v>
      </c>
      <c r="K5880" s="20" t="s">
        <v>7109</v>
      </c>
      <c r="L5880" s="20" t="s">
        <v>5113</v>
      </c>
      <c r="M5880" s="20" t="s">
        <v>7116</v>
      </c>
      <c r="N5880" s="20" t="s">
        <v>15902</v>
      </c>
      <c r="O5880" s="20" t="s">
        <v>15918</v>
      </c>
      <c r="P5880" s="201" t="n">
        <v>43730</v>
      </c>
      <c r="Q5880" s="201" t="n">
        <v>43763</v>
      </c>
      <c r="R5880" s="20" t="n">
        <v>1</v>
      </c>
      <c r="S5880" s="20" t="s">
        <v>7130</v>
      </c>
      <c r="T5880" s="20" t="n">
        <v>31.72465531</v>
      </c>
      <c r="U5880" s="20" t="n">
        <v>21.12259389</v>
      </c>
      <c r="V5880" s="20" t="n">
        <v>42.32671673</v>
      </c>
      <c r="W5880" s="20" t="s">
        <v>11510</v>
      </c>
      <c r="X5880" s="35"/>
      <c r="Y5880" s="35" t="n">
        <v>0</v>
      </c>
      <c r="Z5880" s="35" t="n">
        <v>1</v>
      </c>
      <c r="AE5880" s="94" t="e">
        <f aca="false" t="array" ref="AE5880:AK5880">_xlfn.torow(_xlfn.unique(_xlfn._xlws.filter(cat_table[Subsector],$E5880=cat_table[Sector],"")))</f>
        <v>#NAME?</v>
      </c>
      <c r="AF5880" s="94" t="e">
        <v>#NAME?</v>
      </c>
      <c r="AG5880" s="94" t="e">
        <v>#NAME?</v>
      </c>
      <c r="AH5880" s="94" t="e">
        <v>#NAME?</v>
      </c>
      <c r="AI5880" s="94" t="e">
        <v>#NAME?</v>
      </c>
      <c r="AJ5880" s="94" t="e">
        <v>#NAME?</v>
      </c>
      <c r="AK5880" s="94" t="e">
        <v>#NAME?</v>
      </c>
      <c r="AO5880" s="94" t="e">
        <f aca="false" t="array" ref="AO5880:AT5880">_xlfn.torow(_xlfn.unique(_xlfn._xlws.filter(cat_table[Sub-subsector],($E5880=cat_table[Sector])*($F5880=cat_table[Subsector]),"")))</f>
        <v>#NAME?</v>
      </c>
      <c r="AP5880" s="94" t="e">
        <v>#NAME?</v>
      </c>
      <c r="AQ5880" s="94" t="e">
        <v>#NAME?</v>
      </c>
      <c r="AR5880" s="94" t="e">
        <v>#NAME?</v>
      </c>
      <c r="AS5880" s="94" t="e">
        <v>#NAME?</v>
      </c>
      <c r="AT5880" s="94" t="e">
        <v>#NAME?</v>
      </c>
    </row>
    <row r="5881" customFormat="false" ht="15" hidden="false" customHeight="true" outlineLevel="0" collapsed="false">
      <c r="A5881" s="20" t="s">
        <v>16932</v>
      </c>
      <c r="B5881" s="20" t="str">
        <f aca="false">INDEX(Table2[], MATCH(L5881, Location_ID!$D$2:$D$3098, 0), 1)</f>
        <v>bc4775c8-e5ec-4c3a-b846-017d87243725</v>
      </c>
      <c r="C5881" s="20" t="s">
        <v>1585</v>
      </c>
      <c r="D5881" s="230" t="s">
        <v>354</v>
      </c>
      <c r="E5881" s="20" t="s">
        <v>7134</v>
      </c>
      <c r="F5881" s="20" t="s">
        <v>7135</v>
      </c>
      <c r="G5881" s="20" t="s">
        <v>7591</v>
      </c>
      <c r="H5881" s="20"/>
      <c r="I5881" s="20" t="s">
        <v>15917</v>
      </c>
      <c r="J5881" s="20" t="s">
        <v>15932</v>
      </c>
      <c r="K5881" s="20" t="s">
        <v>7109</v>
      </c>
      <c r="L5881" s="20" t="s">
        <v>5115</v>
      </c>
      <c r="M5881" s="20" t="s">
        <v>7116</v>
      </c>
      <c r="N5881" s="20" t="s">
        <v>15902</v>
      </c>
      <c r="O5881" s="20" t="s">
        <v>15932</v>
      </c>
      <c r="P5881" s="201" t="n">
        <v>43730</v>
      </c>
      <c r="Q5881" s="201" t="n">
        <v>43763</v>
      </c>
      <c r="R5881" s="20" t="n">
        <v>1</v>
      </c>
      <c r="S5881" s="20" t="s">
        <v>7130</v>
      </c>
      <c r="T5881" s="20" t="n">
        <v>24.9447374</v>
      </c>
      <c r="U5881" s="20" t="n">
        <v>20.246953946</v>
      </c>
      <c r="V5881" s="20" t="n">
        <v>29.642520854</v>
      </c>
      <c r="W5881" s="20" t="s">
        <v>11510</v>
      </c>
      <c r="X5881" s="35"/>
      <c r="Y5881" s="35" t="n">
        <v>0</v>
      </c>
      <c r="Z5881" s="35" t="n">
        <v>1</v>
      </c>
      <c r="AE5881" s="94" t="e">
        <f aca="false" t="array" ref="AE5881:AK5881">_xlfn.torow(_xlfn.unique(_xlfn._xlws.filter(cat_table[Subsector],$E5881=cat_table[Sector],"")))</f>
        <v>#NAME?</v>
      </c>
      <c r="AF5881" s="94" t="e">
        <v>#NAME?</v>
      </c>
      <c r="AG5881" s="94" t="e">
        <v>#NAME?</v>
      </c>
      <c r="AH5881" s="94" t="e">
        <v>#NAME?</v>
      </c>
      <c r="AI5881" s="94" t="e">
        <v>#NAME?</v>
      </c>
      <c r="AJ5881" s="94" t="e">
        <v>#NAME?</v>
      </c>
      <c r="AK5881" s="94" t="e">
        <v>#NAME?</v>
      </c>
      <c r="AO5881" s="94" t="e">
        <f aca="false" t="array" ref="AO5881:AT5881">_xlfn.torow(_xlfn.unique(_xlfn._xlws.filter(cat_table[Sub-subsector],($E5881=cat_table[Sector])*($F5881=cat_table[Subsector]),"")))</f>
        <v>#NAME?</v>
      </c>
      <c r="AP5881" s="94" t="e">
        <v>#NAME?</v>
      </c>
      <c r="AQ5881" s="94" t="e">
        <v>#NAME?</v>
      </c>
      <c r="AR5881" s="94" t="e">
        <v>#NAME?</v>
      </c>
      <c r="AS5881" s="94" t="e">
        <v>#NAME?</v>
      </c>
      <c r="AT5881" s="94" t="e">
        <v>#NAME?</v>
      </c>
    </row>
    <row r="5882" customFormat="false" ht="15" hidden="false" customHeight="true" outlineLevel="0" collapsed="false">
      <c r="A5882" s="20" t="s">
        <v>16933</v>
      </c>
      <c r="B5882" s="20" t="str">
        <f aca="false">INDEX(Table2[], MATCH(L5882, Location_ID!$D$2:$D$3098, 0), 1)</f>
        <v>49f784e0-9a31-47d7-b83c-30d95bdeeb46</v>
      </c>
      <c r="C5882" s="20" t="s">
        <v>1585</v>
      </c>
      <c r="D5882" s="230" t="s">
        <v>354</v>
      </c>
      <c r="E5882" s="20" t="s">
        <v>7134</v>
      </c>
      <c r="F5882" s="20" t="s">
        <v>7135</v>
      </c>
      <c r="G5882" s="20" t="s">
        <v>7591</v>
      </c>
      <c r="H5882" s="20"/>
      <c r="I5882" s="20" t="s">
        <v>15917</v>
      </c>
      <c r="J5882" s="20" t="s">
        <v>15918</v>
      </c>
      <c r="K5882" s="20" t="s">
        <v>7109</v>
      </c>
      <c r="L5882" s="20" t="s">
        <v>5117</v>
      </c>
      <c r="M5882" s="20" t="s">
        <v>7116</v>
      </c>
      <c r="N5882" s="20" t="s">
        <v>15902</v>
      </c>
      <c r="O5882" s="20" t="s">
        <v>15918</v>
      </c>
      <c r="P5882" s="201" t="n">
        <v>43730</v>
      </c>
      <c r="Q5882" s="201" t="n">
        <v>43763</v>
      </c>
      <c r="R5882" s="20" t="n">
        <v>1</v>
      </c>
      <c r="S5882" s="20" t="s">
        <v>7130</v>
      </c>
      <c r="T5882" s="20" t="n">
        <v>23.29136242</v>
      </c>
      <c r="U5882" s="20" t="n">
        <v>20.129726107</v>
      </c>
      <c r="V5882" s="20" t="n">
        <v>26.452998733</v>
      </c>
      <c r="W5882" s="20" t="s">
        <v>11510</v>
      </c>
      <c r="X5882" s="35"/>
      <c r="Y5882" s="35" t="n">
        <v>0</v>
      </c>
      <c r="Z5882" s="35" t="n">
        <v>1</v>
      </c>
      <c r="AE5882" s="94" t="e">
        <f aca="false" t="array" ref="AE5882:AK5882">_xlfn.torow(_xlfn.unique(_xlfn._xlws.filter(cat_table[Subsector],$E5882=cat_table[Sector],"")))</f>
        <v>#NAME?</v>
      </c>
      <c r="AF5882" s="94" t="e">
        <v>#NAME?</v>
      </c>
      <c r="AG5882" s="94" t="e">
        <v>#NAME?</v>
      </c>
      <c r="AH5882" s="94" t="e">
        <v>#NAME?</v>
      </c>
      <c r="AI5882" s="94" t="e">
        <v>#NAME?</v>
      </c>
      <c r="AJ5882" s="94" t="e">
        <v>#NAME?</v>
      </c>
      <c r="AK5882" s="94" t="e">
        <v>#NAME?</v>
      </c>
      <c r="AO5882" s="94" t="e">
        <f aca="false" t="array" ref="AO5882:AT5882">_xlfn.torow(_xlfn.unique(_xlfn._xlws.filter(cat_table[Sub-subsector],($E5882=cat_table[Sector])*($F5882=cat_table[Subsector]),"")))</f>
        <v>#NAME?</v>
      </c>
      <c r="AP5882" s="94" t="e">
        <v>#NAME?</v>
      </c>
      <c r="AQ5882" s="94" t="e">
        <v>#NAME?</v>
      </c>
      <c r="AR5882" s="94" t="e">
        <v>#NAME?</v>
      </c>
      <c r="AS5882" s="94" t="e">
        <v>#NAME?</v>
      </c>
      <c r="AT5882" s="94" t="e">
        <v>#NAME?</v>
      </c>
    </row>
    <row r="5883" customFormat="false" ht="15" hidden="false" customHeight="true" outlineLevel="0" collapsed="false">
      <c r="A5883" s="20" t="s">
        <v>16934</v>
      </c>
      <c r="B5883" s="20" t="str">
        <f aca="false">INDEX(Table2[], MATCH(L5883, Location_ID!$D$2:$D$3098, 0), 1)</f>
        <v>142c862b-e19c-4b2f-afb5-f14411cb7e5c</v>
      </c>
      <c r="C5883" s="20" t="s">
        <v>1585</v>
      </c>
      <c r="D5883" s="230" t="s">
        <v>354</v>
      </c>
      <c r="E5883" s="20" t="s">
        <v>7134</v>
      </c>
      <c r="F5883" s="20" t="s">
        <v>7135</v>
      </c>
      <c r="G5883" s="20" t="s">
        <v>7591</v>
      </c>
      <c r="H5883" s="20"/>
      <c r="I5883" s="20" t="s">
        <v>15917</v>
      </c>
      <c r="J5883" s="20" t="s">
        <v>15918</v>
      </c>
      <c r="K5883" s="20" t="s">
        <v>7109</v>
      </c>
      <c r="L5883" s="20" t="s">
        <v>5119</v>
      </c>
      <c r="M5883" s="20" t="s">
        <v>7116</v>
      </c>
      <c r="N5883" s="20" t="s">
        <v>15902</v>
      </c>
      <c r="O5883" s="20" t="s">
        <v>15918</v>
      </c>
      <c r="P5883" s="201" t="n">
        <v>43730</v>
      </c>
      <c r="Q5883" s="201" t="n">
        <v>43763</v>
      </c>
      <c r="R5883" s="20" t="n">
        <v>1</v>
      </c>
      <c r="S5883" s="20" t="s">
        <v>7130</v>
      </c>
      <c r="T5883" s="20" t="n">
        <v>63.37122081</v>
      </c>
      <c r="U5883" s="20" t="n">
        <v>41.77821562</v>
      </c>
      <c r="V5883" s="20" t="n">
        <v>84.964226</v>
      </c>
      <c r="W5883" s="20" t="s">
        <v>11510</v>
      </c>
      <c r="X5883" s="35"/>
      <c r="Y5883" s="35" t="n">
        <v>0</v>
      </c>
      <c r="Z5883" s="35" t="n">
        <v>1</v>
      </c>
      <c r="AE5883" s="94" t="e">
        <f aca="false" t="array" ref="AE5883:AK5883">_xlfn.torow(_xlfn.unique(_xlfn._xlws.filter(cat_table[Subsector],$E5883=cat_table[Sector],"")))</f>
        <v>#NAME?</v>
      </c>
      <c r="AF5883" s="94" t="e">
        <v>#NAME?</v>
      </c>
      <c r="AG5883" s="94" t="e">
        <v>#NAME?</v>
      </c>
      <c r="AH5883" s="94" t="e">
        <v>#NAME?</v>
      </c>
      <c r="AI5883" s="94" t="e">
        <v>#NAME?</v>
      </c>
      <c r="AJ5883" s="94" t="e">
        <v>#NAME?</v>
      </c>
      <c r="AK5883" s="94" t="e">
        <v>#NAME?</v>
      </c>
      <c r="AO5883" s="94" t="e">
        <f aca="false" t="array" ref="AO5883:AT5883">_xlfn.torow(_xlfn.unique(_xlfn._xlws.filter(cat_table[Sub-subsector],($E5883=cat_table[Sector])*($F5883=cat_table[Subsector]),"")))</f>
        <v>#NAME?</v>
      </c>
      <c r="AP5883" s="94" t="e">
        <v>#NAME?</v>
      </c>
      <c r="AQ5883" s="94" t="e">
        <v>#NAME?</v>
      </c>
      <c r="AR5883" s="94" t="e">
        <v>#NAME?</v>
      </c>
      <c r="AS5883" s="94" t="e">
        <v>#NAME?</v>
      </c>
      <c r="AT5883" s="94" t="e">
        <v>#NAME?</v>
      </c>
    </row>
    <row r="5884" customFormat="false" ht="15" hidden="false" customHeight="true" outlineLevel="0" collapsed="false">
      <c r="A5884" s="20" t="s">
        <v>16935</v>
      </c>
      <c r="B5884" s="20" t="str">
        <f aca="false">INDEX(Table2[], MATCH(L5884, Location_ID!$D$2:$D$3098, 0), 1)</f>
        <v>e240edcc-2e50-47f0-bc59-caf4be18f5f1</v>
      </c>
      <c r="C5884" s="20" t="s">
        <v>1585</v>
      </c>
      <c r="D5884" s="230" t="s">
        <v>354</v>
      </c>
      <c r="E5884" s="20" t="s">
        <v>7134</v>
      </c>
      <c r="F5884" s="20" t="s">
        <v>7135</v>
      </c>
      <c r="G5884" s="20" t="s">
        <v>7591</v>
      </c>
      <c r="H5884" s="20"/>
      <c r="I5884" s="20" t="s">
        <v>15917</v>
      </c>
      <c r="J5884" s="20" t="s">
        <v>15918</v>
      </c>
      <c r="K5884" s="20" t="s">
        <v>7109</v>
      </c>
      <c r="L5884" s="20" t="s">
        <v>5121</v>
      </c>
      <c r="M5884" s="20" t="s">
        <v>7116</v>
      </c>
      <c r="N5884" s="20" t="s">
        <v>15902</v>
      </c>
      <c r="O5884" s="20" t="s">
        <v>15918</v>
      </c>
      <c r="P5884" s="201" t="n">
        <v>43730</v>
      </c>
      <c r="Q5884" s="201" t="n">
        <v>43763</v>
      </c>
      <c r="R5884" s="20" t="n">
        <v>1</v>
      </c>
      <c r="S5884" s="20" t="s">
        <v>7130</v>
      </c>
      <c r="T5884" s="20" t="n">
        <v>45.2022914</v>
      </c>
      <c r="U5884" s="20" t="n">
        <v>27.7590585</v>
      </c>
      <c r="V5884" s="20" t="n">
        <v>62.6455243</v>
      </c>
      <c r="W5884" s="20" t="s">
        <v>11510</v>
      </c>
      <c r="X5884" s="35"/>
      <c r="Y5884" s="35" t="n">
        <v>0</v>
      </c>
      <c r="Z5884" s="35" t="n">
        <v>1</v>
      </c>
      <c r="AE5884" s="94" t="e">
        <f aca="false" t="array" ref="AE5884:AK5884">_xlfn.torow(_xlfn.unique(_xlfn._xlws.filter(cat_table[Subsector],$E5884=cat_table[Sector],"")))</f>
        <v>#NAME?</v>
      </c>
      <c r="AF5884" s="94" t="e">
        <v>#NAME?</v>
      </c>
      <c r="AG5884" s="94" t="e">
        <v>#NAME?</v>
      </c>
      <c r="AH5884" s="94" t="e">
        <v>#NAME?</v>
      </c>
      <c r="AI5884" s="94" t="e">
        <v>#NAME?</v>
      </c>
      <c r="AJ5884" s="94" t="e">
        <v>#NAME?</v>
      </c>
      <c r="AK5884" s="94" t="e">
        <v>#NAME?</v>
      </c>
      <c r="AO5884" s="94" t="e">
        <f aca="false" t="array" ref="AO5884:AT5884">_xlfn.torow(_xlfn.unique(_xlfn._xlws.filter(cat_table[Sub-subsector],($E5884=cat_table[Sector])*($F5884=cat_table[Subsector]),"")))</f>
        <v>#NAME?</v>
      </c>
      <c r="AP5884" s="94" t="e">
        <v>#NAME?</v>
      </c>
      <c r="AQ5884" s="94" t="e">
        <v>#NAME?</v>
      </c>
      <c r="AR5884" s="94" t="e">
        <v>#NAME?</v>
      </c>
      <c r="AS5884" s="94" t="e">
        <v>#NAME?</v>
      </c>
      <c r="AT5884" s="94" t="e">
        <v>#NAME?</v>
      </c>
    </row>
    <row r="5885" customFormat="false" ht="15" hidden="false" customHeight="true" outlineLevel="0" collapsed="false">
      <c r="A5885" s="20" t="s">
        <v>16936</v>
      </c>
      <c r="B5885" s="20" t="str">
        <f aca="false">INDEX(Table2[], MATCH(L5885, Location_ID!$D$2:$D$3098, 0), 1)</f>
        <v>3fc8489d-d1e8-4051-a0f0-e671832fbdc6</v>
      </c>
      <c r="C5885" s="20" t="s">
        <v>1585</v>
      </c>
      <c r="D5885" s="230" t="s">
        <v>354</v>
      </c>
      <c r="E5885" s="20" t="s">
        <v>7134</v>
      </c>
      <c r="F5885" s="20" t="s">
        <v>7135</v>
      </c>
      <c r="G5885" s="20" t="s">
        <v>7591</v>
      </c>
      <c r="H5885" s="20"/>
      <c r="I5885" s="20" t="s">
        <v>15917</v>
      </c>
      <c r="J5885" s="20" t="s">
        <v>15918</v>
      </c>
      <c r="K5885" s="20" t="s">
        <v>7109</v>
      </c>
      <c r="L5885" s="20" t="s">
        <v>5123</v>
      </c>
      <c r="M5885" s="20" t="s">
        <v>7116</v>
      </c>
      <c r="N5885" s="20" t="s">
        <v>15902</v>
      </c>
      <c r="O5885" s="20" t="s">
        <v>15918</v>
      </c>
      <c r="P5885" s="201" t="n">
        <v>43730</v>
      </c>
      <c r="Q5885" s="201" t="n">
        <v>43763</v>
      </c>
      <c r="R5885" s="20" t="n">
        <v>1</v>
      </c>
      <c r="S5885" s="20" t="s">
        <v>7130</v>
      </c>
      <c r="T5885" s="20" t="n">
        <v>34.92104678</v>
      </c>
      <c r="U5885" s="20" t="n">
        <v>19.42835127</v>
      </c>
      <c r="V5885" s="20" t="n">
        <v>50.41374229</v>
      </c>
      <c r="W5885" s="20" t="s">
        <v>11510</v>
      </c>
      <c r="X5885" s="35"/>
      <c r="Y5885" s="35" t="n">
        <v>0</v>
      </c>
      <c r="Z5885" s="35" t="n">
        <v>1</v>
      </c>
      <c r="AE5885" s="94" t="e">
        <f aca="false" t="array" ref="AE5885:AK5885">_xlfn.torow(_xlfn.unique(_xlfn._xlws.filter(cat_table[Subsector],$E5885=cat_table[Sector],"")))</f>
        <v>#NAME?</v>
      </c>
      <c r="AF5885" s="94" t="e">
        <v>#NAME?</v>
      </c>
      <c r="AG5885" s="94" t="e">
        <v>#NAME?</v>
      </c>
      <c r="AH5885" s="94" t="e">
        <v>#NAME?</v>
      </c>
      <c r="AI5885" s="94" t="e">
        <v>#NAME?</v>
      </c>
      <c r="AJ5885" s="94" t="e">
        <v>#NAME?</v>
      </c>
      <c r="AK5885" s="94" t="e">
        <v>#NAME?</v>
      </c>
      <c r="AO5885" s="94" t="e">
        <f aca="false" t="array" ref="AO5885:AT5885">_xlfn.torow(_xlfn.unique(_xlfn._xlws.filter(cat_table[Sub-subsector],($E5885=cat_table[Sector])*($F5885=cat_table[Subsector]),"")))</f>
        <v>#NAME?</v>
      </c>
      <c r="AP5885" s="94" t="e">
        <v>#NAME?</v>
      </c>
      <c r="AQ5885" s="94" t="e">
        <v>#NAME?</v>
      </c>
      <c r="AR5885" s="94" t="e">
        <v>#NAME?</v>
      </c>
      <c r="AS5885" s="94" t="e">
        <v>#NAME?</v>
      </c>
      <c r="AT5885" s="94" t="e">
        <v>#NAME?</v>
      </c>
    </row>
    <row r="5886" customFormat="false" ht="15" hidden="false" customHeight="true" outlineLevel="0" collapsed="false">
      <c r="A5886" s="20" t="s">
        <v>16937</v>
      </c>
      <c r="B5886" s="20" t="str">
        <f aca="false">INDEX(Table2[], MATCH(L5886, Location_ID!$D$2:$D$3098, 0), 1)</f>
        <v>19533ed4-abc4-4e51-9a57-e696a75a0dbf</v>
      </c>
      <c r="C5886" s="20" t="s">
        <v>1585</v>
      </c>
      <c r="D5886" s="230" t="s">
        <v>354</v>
      </c>
      <c r="E5886" s="20" t="s">
        <v>7134</v>
      </c>
      <c r="F5886" s="20" t="s">
        <v>7135</v>
      </c>
      <c r="G5886" s="20" t="s">
        <v>7591</v>
      </c>
      <c r="H5886" s="20"/>
      <c r="I5886" s="20" t="s">
        <v>15917</v>
      </c>
      <c r="J5886" s="20" t="s">
        <v>15918</v>
      </c>
      <c r="K5886" s="20" t="s">
        <v>7109</v>
      </c>
      <c r="L5886" s="20" t="s">
        <v>5125</v>
      </c>
      <c r="M5886" s="20" t="s">
        <v>7116</v>
      </c>
      <c r="N5886" s="20" t="s">
        <v>15902</v>
      </c>
      <c r="O5886" s="20" t="s">
        <v>15918</v>
      </c>
      <c r="P5886" s="201" t="n">
        <v>43730</v>
      </c>
      <c r="Q5886" s="201" t="n">
        <v>43763</v>
      </c>
      <c r="R5886" s="20" t="n">
        <v>1</v>
      </c>
      <c r="S5886" s="20" t="s">
        <v>7130</v>
      </c>
      <c r="T5886" s="20" t="n">
        <v>73.31259787</v>
      </c>
      <c r="U5886" s="20" t="n">
        <v>55.09108698</v>
      </c>
      <c r="V5886" s="20" t="n">
        <v>91.53410876</v>
      </c>
      <c r="W5886" s="20" t="s">
        <v>11510</v>
      </c>
      <c r="X5886" s="35"/>
      <c r="Y5886" s="35" t="n">
        <v>0</v>
      </c>
      <c r="Z5886" s="35" t="n">
        <v>1</v>
      </c>
      <c r="AE5886" s="94" t="e">
        <f aca="false" t="array" ref="AE5886:AK5886">_xlfn.torow(_xlfn.unique(_xlfn._xlws.filter(cat_table[Subsector],$E5886=cat_table[Sector],"")))</f>
        <v>#NAME?</v>
      </c>
      <c r="AF5886" s="94" t="e">
        <v>#NAME?</v>
      </c>
      <c r="AG5886" s="94" t="e">
        <v>#NAME?</v>
      </c>
      <c r="AH5886" s="94" t="e">
        <v>#NAME?</v>
      </c>
      <c r="AI5886" s="94" t="e">
        <v>#NAME?</v>
      </c>
      <c r="AJ5886" s="94" t="e">
        <v>#NAME?</v>
      </c>
      <c r="AK5886" s="94" t="e">
        <v>#NAME?</v>
      </c>
      <c r="AO5886" s="94" t="e">
        <f aca="false" t="array" ref="AO5886:AT5886">_xlfn.torow(_xlfn.unique(_xlfn._xlws.filter(cat_table[Sub-subsector],($E5886=cat_table[Sector])*($F5886=cat_table[Subsector]),"")))</f>
        <v>#NAME?</v>
      </c>
      <c r="AP5886" s="94" t="e">
        <v>#NAME?</v>
      </c>
      <c r="AQ5886" s="94" t="e">
        <v>#NAME?</v>
      </c>
      <c r="AR5886" s="94" t="e">
        <v>#NAME?</v>
      </c>
      <c r="AS5886" s="94" t="e">
        <v>#NAME?</v>
      </c>
      <c r="AT5886" s="94" t="e">
        <v>#NAME?</v>
      </c>
    </row>
    <row r="5887" customFormat="false" ht="15" hidden="false" customHeight="true" outlineLevel="0" collapsed="false">
      <c r="A5887" s="20" t="s">
        <v>16938</v>
      </c>
      <c r="B5887" s="20" t="str">
        <f aca="false">INDEX(Table2[], MATCH(L5887, Location_ID!$D$2:$D$3098, 0), 1)</f>
        <v>d465a757-f950-4f37-917a-00ee7ab20138</v>
      </c>
      <c r="C5887" s="20" t="s">
        <v>1585</v>
      </c>
      <c r="D5887" s="230" t="s">
        <v>354</v>
      </c>
      <c r="E5887" s="20" t="s">
        <v>7134</v>
      </c>
      <c r="F5887" s="20" t="s">
        <v>7135</v>
      </c>
      <c r="G5887" s="20" t="s">
        <v>7591</v>
      </c>
      <c r="H5887" s="20"/>
      <c r="I5887" s="20" t="s">
        <v>15917</v>
      </c>
      <c r="J5887" s="20" t="s">
        <v>15922</v>
      </c>
      <c r="K5887" s="20" t="s">
        <v>7109</v>
      </c>
      <c r="L5887" s="20" t="s">
        <v>5127</v>
      </c>
      <c r="M5887" s="20" t="s">
        <v>7116</v>
      </c>
      <c r="N5887" s="20" t="s">
        <v>15902</v>
      </c>
      <c r="O5887" s="20" t="s">
        <v>15922</v>
      </c>
      <c r="P5887" s="201" t="n">
        <v>43730</v>
      </c>
      <c r="Q5887" s="201" t="n">
        <v>43763</v>
      </c>
      <c r="R5887" s="20" t="n">
        <v>1</v>
      </c>
      <c r="S5887" s="20" t="s">
        <v>7130</v>
      </c>
      <c r="T5887" s="20" t="n">
        <v>15.68824388</v>
      </c>
      <c r="U5887" s="20" t="n">
        <v>10.626599356</v>
      </c>
      <c r="V5887" s="20" t="n">
        <v>20.749888404</v>
      </c>
      <c r="W5887" s="20" t="s">
        <v>11510</v>
      </c>
      <c r="X5887" s="35"/>
      <c r="Y5887" s="35" t="n">
        <v>0</v>
      </c>
      <c r="Z5887" s="35" t="n">
        <v>1</v>
      </c>
      <c r="AE5887" s="94" t="e">
        <f aca="false" t="array" ref="AE5887:AK5887">_xlfn.torow(_xlfn.unique(_xlfn._xlws.filter(cat_table[Subsector],$E5887=cat_table[Sector],"")))</f>
        <v>#NAME?</v>
      </c>
      <c r="AF5887" s="94" t="e">
        <v>#NAME?</v>
      </c>
      <c r="AG5887" s="94" t="e">
        <v>#NAME?</v>
      </c>
      <c r="AH5887" s="94" t="e">
        <v>#NAME?</v>
      </c>
      <c r="AI5887" s="94" t="e">
        <v>#NAME?</v>
      </c>
      <c r="AJ5887" s="94" t="e">
        <v>#NAME?</v>
      </c>
      <c r="AK5887" s="94" t="e">
        <v>#NAME?</v>
      </c>
      <c r="AO5887" s="94" t="e">
        <f aca="false" t="array" ref="AO5887:AT5887">_xlfn.torow(_xlfn.unique(_xlfn._xlws.filter(cat_table[Sub-subsector],($E5887=cat_table[Sector])*($F5887=cat_table[Subsector]),"")))</f>
        <v>#NAME?</v>
      </c>
      <c r="AP5887" s="94" t="e">
        <v>#NAME?</v>
      </c>
      <c r="AQ5887" s="94" t="e">
        <v>#NAME?</v>
      </c>
      <c r="AR5887" s="94" t="e">
        <v>#NAME?</v>
      </c>
      <c r="AS5887" s="94" t="e">
        <v>#NAME?</v>
      </c>
      <c r="AT5887" s="94" t="e">
        <v>#NAME?</v>
      </c>
    </row>
    <row r="5888" customFormat="false" ht="15" hidden="false" customHeight="true" outlineLevel="0" collapsed="false">
      <c r="A5888" s="20" t="s">
        <v>16939</v>
      </c>
      <c r="B5888" s="20" t="str">
        <f aca="false">INDEX(Table2[], MATCH(L5888, Location_ID!$D$2:$D$3098, 0), 1)</f>
        <v>46e51fa9-8520-4afd-a16d-8cec0a897f0a</v>
      </c>
      <c r="C5888" s="20" t="s">
        <v>1585</v>
      </c>
      <c r="D5888" s="230" t="s">
        <v>354</v>
      </c>
      <c r="E5888" s="20" t="s">
        <v>7134</v>
      </c>
      <c r="F5888" s="20" t="s">
        <v>7135</v>
      </c>
      <c r="G5888" s="20" t="s">
        <v>7591</v>
      </c>
      <c r="H5888" s="20"/>
      <c r="I5888" s="20" t="s">
        <v>15917</v>
      </c>
      <c r="J5888" s="20" t="s">
        <v>15918</v>
      </c>
      <c r="K5888" s="20" t="s">
        <v>7109</v>
      </c>
      <c r="L5888" s="20" t="s">
        <v>5129</v>
      </c>
      <c r="M5888" s="20" t="s">
        <v>7116</v>
      </c>
      <c r="N5888" s="20" t="s">
        <v>15902</v>
      </c>
      <c r="O5888" s="20" t="s">
        <v>15918</v>
      </c>
      <c r="P5888" s="201" t="n">
        <v>43730</v>
      </c>
      <c r="Q5888" s="201" t="n">
        <v>43763</v>
      </c>
      <c r="R5888" s="20" t="n">
        <v>1</v>
      </c>
      <c r="S5888" s="20" t="s">
        <v>7130</v>
      </c>
      <c r="T5888" s="20" t="n">
        <v>27.0747306</v>
      </c>
      <c r="U5888" s="20" t="n">
        <v>18.640605989</v>
      </c>
      <c r="V5888" s="20" t="n">
        <v>35.508855211</v>
      </c>
      <c r="W5888" s="20" t="s">
        <v>11510</v>
      </c>
      <c r="X5888" s="35"/>
      <c r="Y5888" s="35" t="n">
        <v>0</v>
      </c>
      <c r="Z5888" s="35" t="n">
        <v>1</v>
      </c>
      <c r="AE5888" s="94" t="e">
        <f aca="false" t="array" ref="AE5888:AK5888">_xlfn.torow(_xlfn.unique(_xlfn._xlws.filter(cat_table[Subsector],$E5888=cat_table[Sector],"")))</f>
        <v>#NAME?</v>
      </c>
      <c r="AF5888" s="94" t="e">
        <v>#NAME?</v>
      </c>
      <c r="AG5888" s="94" t="e">
        <v>#NAME?</v>
      </c>
      <c r="AH5888" s="94" t="e">
        <v>#NAME?</v>
      </c>
      <c r="AI5888" s="94" t="e">
        <v>#NAME?</v>
      </c>
      <c r="AJ5888" s="94" t="e">
        <v>#NAME?</v>
      </c>
      <c r="AK5888" s="94" t="e">
        <v>#NAME?</v>
      </c>
      <c r="AO5888" s="94" t="e">
        <f aca="false" t="array" ref="AO5888:AT5888">_xlfn.torow(_xlfn.unique(_xlfn._xlws.filter(cat_table[Sub-subsector],($E5888=cat_table[Sector])*($F5888=cat_table[Subsector]),"")))</f>
        <v>#NAME?</v>
      </c>
      <c r="AP5888" s="94" t="e">
        <v>#NAME?</v>
      </c>
      <c r="AQ5888" s="94" t="e">
        <v>#NAME?</v>
      </c>
      <c r="AR5888" s="94" t="e">
        <v>#NAME?</v>
      </c>
      <c r="AS5888" s="94" t="e">
        <v>#NAME?</v>
      </c>
      <c r="AT5888" s="94" t="e">
        <v>#NAME?</v>
      </c>
    </row>
    <row r="5889" customFormat="false" ht="15" hidden="false" customHeight="true" outlineLevel="0" collapsed="false">
      <c r="A5889" s="20" t="s">
        <v>16940</v>
      </c>
      <c r="B5889" s="20" t="str">
        <f aca="false">INDEX(Table2[], MATCH(L5889, Location_ID!$D$2:$D$3098, 0), 1)</f>
        <v>3b0a9ff3-a912-4e55-9c6e-c3573f3464db</v>
      </c>
      <c r="C5889" s="20" t="s">
        <v>1585</v>
      </c>
      <c r="D5889" s="230" t="s">
        <v>354</v>
      </c>
      <c r="E5889" s="20" t="s">
        <v>7134</v>
      </c>
      <c r="F5889" s="20" t="s">
        <v>7135</v>
      </c>
      <c r="G5889" s="20" t="s">
        <v>7591</v>
      </c>
      <c r="H5889" s="20"/>
      <c r="I5889" s="20" t="s">
        <v>15917</v>
      </c>
      <c r="J5889" s="20" t="s">
        <v>15918</v>
      </c>
      <c r="K5889" s="20" t="s">
        <v>7109</v>
      </c>
      <c r="L5889" s="20" t="s">
        <v>5131</v>
      </c>
      <c r="M5889" s="20" t="s">
        <v>7116</v>
      </c>
      <c r="N5889" s="20" t="s">
        <v>15902</v>
      </c>
      <c r="O5889" s="20" t="s">
        <v>15918</v>
      </c>
      <c r="P5889" s="201" t="n">
        <v>43730</v>
      </c>
      <c r="Q5889" s="201" t="n">
        <v>43763</v>
      </c>
      <c r="R5889" s="20" t="n">
        <v>1</v>
      </c>
      <c r="S5889" s="20" t="s">
        <v>7130</v>
      </c>
      <c r="T5889" s="20" t="n">
        <v>86.64753654</v>
      </c>
      <c r="U5889" s="20" t="n">
        <v>54.9071105</v>
      </c>
      <c r="V5889" s="20" t="n">
        <v>118.38796258</v>
      </c>
      <c r="W5889" s="20" t="s">
        <v>11510</v>
      </c>
      <c r="X5889" s="35"/>
      <c r="Y5889" s="35" t="n">
        <v>0</v>
      </c>
      <c r="Z5889" s="35" t="n">
        <v>1</v>
      </c>
      <c r="AE5889" s="94" t="e">
        <f aca="false" t="array" ref="AE5889:AK5889">_xlfn.torow(_xlfn.unique(_xlfn._xlws.filter(cat_table[Subsector],$E5889=cat_table[Sector],"")))</f>
        <v>#NAME?</v>
      </c>
      <c r="AF5889" s="94" t="e">
        <v>#NAME?</v>
      </c>
      <c r="AG5889" s="94" t="e">
        <v>#NAME?</v>
      </c>
      <c r="AH5889" s="94" t="e">
        <v>#NAME?</v>
      </c>
      <c r="AI5889" s="94" t="e">
        <v>#NAME?</v>
      </c>
      <c r="AJ5889" s="94" t="e">
        <v>#NAME?</v>
      </c>
      <c r="AK5889" s="94" t="e">
        <v>#NAME?</v>
      </c>
      <c r="AO5889" s="94" t="e">
        <f aca="false" t="array" ref="AO5889:AT5889">_xlfn.torow(_xlfn.unique(_xlfn._xlws.filter(cat_table[Sub-subsector],($E5889=cat_table[Sector])*($F5889=cat_table[Subsector]),"")))</f>
        <v>#NAME?</v>
      </c>
      <c r="AP5889" s="94" t="e">
        <v>#NAME?</v>
      </c>
      <c r="AQ5889" s="94" t="e">
        <v>#NAME?</v>
      </c>
      <c r="AR5889" s="94" t="e">
        <v>#NAME?</v>
      </c>
      <c r="AS5889" s="94" t="e">
        <v>#NAME?</v>
      </c>
      <c r="AT5889" s="94" t="e">
        <v>#NAME?</v>
      </c>
    </row>
    <row r="5890" customFormat="false" ht="15" hidden="false" customHeight="true" outlineLevel="0" collapsed="false">
      <c r="A5890" s="20" t="s">
        <v>16941</v>
      </c>
      <c r="B5890" s="20" t="str">
        <f aca="false">INDEX(Table2[], MATCH(L5890, Location_ID!$D$2:$D$3098, 0), 1)</f>
        <v>a88b5be7-903c-4834-80dd-968005a7da66</v>
      </c>
      <c r="C5890" s="20" t="s">
        <v>1585</v>
      </c>
      <c r="D5890" s="230" t="s">
        <v>354</v>
      </c>
      <c r="E5890" s="20" t="s">
        <v>7134</v>
      </c>
      <c r="F5890" s="20" t="s">
        <v>7135</v>
      </c>
      <c r="G5890" s="20" t="s">
        <v>7591</v>
      </c>
      <c r="H5890" s="20"/>
      <c r="I5890" s="20" t="s">
        <v>15917</v>
      </c>
      <c r="J5890" s="20" t="s">
        <v>15927</v>
      </c>
      <c r="K5890" s="20" t="s">
        <v>7109</v>
      </c>
      <c r="L5890" s="20" t="s">
        <v>5133</v>
      </c>
      <c r="M5890" s="20" t="s">
        <v>7116</v>
      </c>
      <c r="N5890" s="20" t="s">
        <v>15902</v>
      </c>
      <c r="O5890" s="20" t="s">
        <v>15927</v>
      </c>
      <c r="P5890" s="201" t="n">
        <v>43730</v>
      </c>
      <c r="Q5890" s="201" t="n">
        <v>43763</v>
      </c>
      <c r="R5890" s="20" t="n">
        <v>1</v>
      </c>
      <c r="S5890" s="20" t="s">
        <v>7130</v>
      </c>
      <c r="T5890" s="20" t="n">
        <v>6.273048145</v>
      </c>
      <c r="U5890" s="20" t="n">
        <v>3.284450931</v>
      </c>
      <c r="V5890" s="20" t="n">
        <v>9.261645359</v>
      </c>
      <c r="W5890" s="20" t="s">
        <v>11510</v>
      </c>
      <c r="X5890" s="35"/>
      <c r="Y5890" s="35" t="n">
        <v>0</v>
      </c>
      <c r="Z5890" s="35" t="n">
        <v>1</v>
      </c>
      <c r="AE5890" s="94" t="e">
        <f aca="false" t="array" ref="AE5890:AK5890">_xlfn.torow(_xlfn.unique(_xlfn._xlws.filter(cat_table[Subsector],$E5890=cat_table[Sector],"")))</f>
        <v>#NAME?</v>
      </c>
      <c r="AF5890" s="94" t="e">
        <v>#NAME?</v>
      </c>
      <c r="AG5890" s="94" t="e">
        <v>#NAME?</v>
      </c>
      <c r="AH5890" s="94" t="e">
        <v>#NAME?</v>
      </c>
      <c r="AI5890" s="94" t="e">
        <v>#NAME?</v>
      </c>
      <c r="AJ5890" s="94" t="e">
        <v>#NAME?</v>
      </c>
      <c r="AK5890" s="94" t="e">
        <v>#NAME?</v>
      </c>
      <c r="AO5890" s="94" t="e">
        <f aca="false" t="array" ref="AO5890:AT5890">_xlfn.torow(_xlfn.unique(_xlfn._xlws.filter(cat_table[Sub-subsector],($E5890=cat_table[Sector])*($F5890=cat_table[Subsector]),"")))</f>
        <v>#NAME?</v>
      </c>
      <c r="AP5890" s="94" t="e">
        <v>#NAME?</v>
      </c>
      <c r="AQ5890" s="94" t="e">
        <v>#NAME?</v>
      </c>
      <c r="AR5890" s="94" t="e">
        <v>#NAME?</v>
      </c>
      <c r="AS5890" s="94" t="e">
        <v>#NAME?</v>
      </c>
      <c r="AT5890" s="94" t="e">
        <v>#NAME?</v>
      </c>
    </row>
    <row r="5891" customFormat="false" ht="15" hidden="false" customHeight="true" outlineLevel="0" collapsed="false">
      <c r="A5891" s="20" t="s">
        <v>16942</v>
      </c>
      <c r="B5891" s="20" t="str">
        <f aca="false">INDEX(Table2[], MATCH(L5891, Location_ID!$D$2:$D$3098, 0), 1)</f>
        <v>3c09b3bd-1e46-46c2-97e8-8d63b58ddd4a</v>
      </c>
      <c r="C5891" s="20" t="s">
        <v>1585</v>
      </c>
      <c r="D5891" s="230" t="s">
        <v>354</v>
      </c>
      <c r="E5891" s="20" t="s">
        <v>7134</v>
      </c>
      <c r="F5891" s="20" t="s">
        <v>7135</v>
      </c>
      <c r="G5891" s="20" t="s">
        <v>7591</v>
      </c>
      <c r="H5891" s="20"/>
      <c r="I5891" s="20" t="s">
        <v>15917</v>
      </c>
      <c r="J5891" s="20" t="s">
        <v>15918</v>
      </c>
      <c r="K5891" s="20" t="s">
        <v>7109</v>
      </c>
      <c r="L5891" s="20" t="s">
        <v>5135</v>
      </c>
      <c r="M5891" s="20" t="s">
        <v>7116</v>
      </c>
      <c r="N5891" s="20" t="s">
        <v>15902</v>
      </c>
      <c r="O5891" s="20" t="s">
        <v>15918</v>
      </c>
      <c r="P5891" s="201" t="n">
        <v>43730</v>
      </c>
      <c r="Q5891" s="201" t="n">
        <v>43763</v>
      </c>
      <c r="R5891" s="20" t="n">
        <v>1</v>
      </c>
      <c r="S5891" s="20" t="s">
        <v>7130</v>
      </c>
      <c r="T5891" s="20" t="n">
        <v>7.096300766</v>
      </c>
      <c r="U5891" s="20" t="n">
        <v>4.747696177</v>
      </c>
      <c r="V5891" s="20" t="n">
        <v>9.444905355</v>
      </c>
      <c r="W5891" s="20" t="s">
        <v>11510</v>
      </c>
      <c r="X5891" s="35"/>
      <c r="Y5891" s="35" t="n">
        <v>0</v>
      </c>
      <c r="Z5891" s="35" t="n">
        <v>1</v>
      </c>
      <c r="AE5891" s="94" t="e">
        <f aca="false" t="array" ref="AE5891:AK5891">_xlfn.torow(_xlfn.unique(_xlfn._xlws.filter(cat_table[Subsector],$E5891=cat_table[Sector],"")))</f>
        <v>#NAME?</v>
      </c>
      <c r="AF5891" s="94" t="e">
        <v>#NAME?</v>
      </c>
      <c r="AG5891" s="94" t="e">
        <v>#NAME?</v>
      </c>
      <c r="AH5891" s="94" t="e">
        <v>#NAME?</v>
      </c>
      <c r="AI5891" s="94" t="e">
        <v>#NAME?</v>
      </c>
      <c r="AJ5891" s="94" t="e">
        <v>#NAME?</v>
      </c>
      <c r="AK5891" s="94" t="e">
        <v>#NAME?</v>
      </c>
      <c r="AO5891" s="94" t="e">
        <f aca="false" t="array" ref="AO5891:AT5891">_xlfn.torow(_xlfn.unique(_xlfn._xlws.filter(cat_table[Sub-subsector],($E5891=cat_table[Sector])*($F5891=cat_table[Subsector]),"")))</f>
        <v>#NAME?</v>
      </c>
      <c r="AP5891" s="94" t="e">
        <v>#NAME?</v>
      </c>
      <c r="AQ5891" s="94" t="e">
        <v>#NAME?</v>
      </c>
      <c r="AR5891" s="94" t="e">
        <v>#NAME?</v>
      </c>
      <c r="AS5891" s="94" t="e">
        <v>#NAME?</v>
      </c>
      <c r="AT5891" s="94" t="e">
        <v>#NAME?</v>
      </c>
    </row>
    <row r="5892" customFormat="false" ht="15" hidden="false" customHeight="true" outlineLevel="0" collapsed="false">
      <c r="A5892" s="20" t="s">
        <v>16943</v>
      </c>
      <c r="B5892" s="20" t="str">
        <f aca="false">INDEX(Table2[], MATCH(L5892, Location_ID!$D$2:$D$3098, 0), 1)</f>
        <v>7ae8d211-11f2-459d-8f11-62dc76140c6e</v>
      </c>
      <c r="C5892" s="20" t="s">
        <v>1585</v>
      </c>
      <c r="D5892" s="230" t="s">
        <v>354</v>
      </c>
      <c r="E5892" s="20" t="s">
        <v>7134</v>
      </c>
      <c r="F5892" s="20" t="s">
        <v>7135</v>
      </c>
      <c r="G5892" s="20" t="s">
        <v>7591</v>
      </c>
      <c r="H5892" s="20"/>
      <c r="I5892" s="20" t="s">
        <v>15917</v>
      </c>
      <c r="J5892" s="20" t="s">
        <v>15922</v>
      </c>
      <c r="K5892" s="20" t="s">
        <v>7109</v>
      </c>
      <c r="L5892" s="20" t="s">
        <v>5137</v>
      </c>
      <c r="M5892" s="20" t="s">
        <v>7116</v>
      </c>
      <c r="N5892" s="20" t="s">
        <v>15902</v>
      </c>
      <c r="O5892" s="20" t="s">
        <v>15922</v>
      </c>
      <c r="P5892" s="201" t="n">
        <v>43730</v>
      </c>
      <c r="Q5892" s="201" t="n">
        <v>43763</v>
      </c>
      <c r="R5892" s="20" t="n">
        <v>1</v>
      </c>
      <c r="S5892" s="20" t="s">
        <v>7130</v>
      </c>
      <c r="T5892" s="20" t="n">
        <v>25.23539815</v>
      </c>
      <c r="U5892" s="20" t="n">
        <v>17.468463943</v>
      </c>
      <c r="V5892" s="20" t="n">
        <v>33.002332357</v>
      </c>
      <c r="W5892" s="20" t="s">
        <v>11510</v>
      </c>
      <c r="X5892" s="35"/>
      <c r="Y5892" s="35" t="n">
        <v>0</v>
      </c>
      <c r="Z5892" s="35" t="n">
        <v>1</v>
      </c>
      <c r="AE5892" s="94" t="e">
        <f aca="false" t="array" ref="AE5892:AK5892">_xlfn.torow(_xlfn.unique(_xlfn._xlws.filter(cat_table[Subsector],$E5892=cat_table[Sector],"")))</f>
        <v>#NAME?</v>
      </c>
      <c r="AF5892" s="94" t="e">
        <v>#NAME?</v>
      </c>
      <c r="AG5892" s="94" t="e">
        <v>#NAME?</v>
      </c>
      <c r="AH5892" s="94" t="e">
        <v>#NAME?</v>
      </c>
      <c r="AI5892" s="94" t="e">
        <v>#NAME?</v>
      </c>
      <c r="AJ5892" s="94" t="e">
        <v>#NAME?</v>
      </c>
      <c r="AK5892" s="94" t="e">
        <v>#NAME?</v>
      </c>
      <c r="AO5892" s="94" t="e">
        <f aca="false" t="array" ref="AO5892:AT5892">_xlfn.torow(_xlfn.unique(_xlfn._xlws.filter(cat_table[Sub-subsector],($E5892=cat_table[Sector])*($F5892=cat_table[Subsector]),"")))</f>
        <v>#NAME?</v>
      </c>
      <c r="AP5892" s="94" t="e">
        <v>#NAME?</v>
      </c>
      <c r="AQ5892" s="94" t="e">
        <v>#NAME?</v>
      </c>
      <c r="AR5892" s="94" t="e">
        <v>#NAME?</v>
      </c>
      <c r="AS5892" s="94" t="e">
        <v>#NAME?</v>
      </c>
      <c r="AT5892" s="94" t="e">
        <v>#NAME?</v>
      </c>
    </row>
    <row r="5893" customFormat="false" ht="15" hidden="false" customHeight="true" outlineLevel="0" collapsed="false">
      <c r="A5893" s="20" t="s">
        <v>16944</v>
      </c>
      <c r="B5893" s="20" t="str">
        <f aca="false">INDEX(Table2[], MATCH(L5893, Location_ID!$D$2:$D$3098, 0), 1)</f>
        <v>89b44035-906e-4b19-96cb-3381f0777014</v>
      </c>
      <c r="C5893" s="20" t="s">
        <v>1585</v>
      </c>
      <c r="D5893" s="230" t="s">
        <v>354</v>
      </c>
      <c r="E5893" s="20" t="s">
        <v>7134</v>
      </c>
      <c r="F5893" s="20" t="s">
        <v>7135</v>
      </c>
      <c r="G5893" s="20" t="s">
        <v>7591</v>
      </c>
      <c r="H5893" s="20"/>
      <c r="I5893" s="20" t="s">
        <v>15917</v>
      </c>
      <c r="J5893" s="20" t="s">
        <v>15918</v>
      </c>
      <c r="K5893" s="20" t="s">
        <v>7109</v>
      </c>
      <c r="L5893" s="20" t="s">
        <v>5139</v>
      </c>
      <c r="M5893" s="20" t="s">
        <v>7116</v>
      </c>
      <c r="N5893" s="20" t="s">
        <v>15902</v>
      </c>
      <c r="O5893" s="20" t="s">
        <v>15918</v>
      </c>
      <c r="P5893" s="201" t="n">
        <v>43730</v>
      </c>
      <c r="Q5893" s="201" t="n">
        <v>43763</v>
      </c>
      <c r="R5893" s="20" t="n">
        <v>1</v>
      </c>
      <c r="S5893" s="20" t="s">
        <v>7130</v>
      </c>
      <c r="T5893" s="20" t="n">
        <v>47.84815188</v>
      </c>
      <c r="U5893" s="20" t="n">
        <v>34.42623252</v>
      </c>
      <c r="V5893" s="20" t="n">
        <v>61.27007124</v>
      </c>
      <c r="W5893" s="20" t="s">
        <v>11510</v>
      </c>
      <c r="X5893" s="35"/>
      <c r="Y5893" s="35" t="n">
        <v>0</v>
      </c>
      <c r="Z5893" s="35" t="n">
        <v>1</v>
      </c>
      <c r="AE5893" s="94" t="e">
        <f aca="false" t="array" ref="AE5893:AK5893">_xlfn.torow(_xlfn.unique(_xlfn._xlws.filter(cat_table[Subsector],$E5893=cat_table[Sector],"")))</f>
        <v>#NAME?</v>
      </c>
      <c r="AF5893" s="94" t="e">
        <v>#NAME?</v>
      </c>
      <c r="AG5893" s="94" t="e">
        <v>#NAME?</v>
      </c>
      <c r="AH5893" s="94" t="e">
        <v>#NAME?</v>
      </c>
      <c r="AI5893" s="94" t="e">
        <v>#NAME?</v>
      </c>
      <c r="AJ5893" s="94" t="e">
        <v>#NAME?</v>
      </c>
      <c r="AK5893" s="94" t="e">
        <v>#NAME?</v>
      </c>
      <c r="AO5893" s="94" t="e">
        <f aca="false" t="array" ref="AO5893:AT5893">_xlfn.torow(_xlfn.unique(_xlfn._xlws.filter(cat_table[Sub-subsector],($E5893=cat_table[Sector])*($F5893=cat_table[Subsector]),"")))</f>
        <v>#NAME?</v>
      </c>
      <c r="AP5893" s="94" t="e">
        <v>#NAME?</v>
      </c>
      <c r="AQ5893" s="94" t="e">
        <v>#NAME?</v>
      </c>
      <c r="AR5893" s="94" t="e">
        <v>#NAME?</v>
      </c>
      <c r="AS5893" s="94" t="e">
        <v>#NAME?</v>
      </c>
      <c r="AT5893" s="94" t="e">
        <v>#NAME?</v>
      </c>
    </row>
    <row r="5894" customFormat="false" ht="15" hidden="false" customHeight="true" outlineLevel="0" collapsed="false">
      <c r="A5894" s="20" t="s">
        <v>16945</v>
      </c>
      <c r="B5894" s="20" t="str">
        <f aca="false">INDEX(Table2[], MATCH(L5894, Location_ID!$D$2:$D$3098, 0), 1)</f>
        <v>80774761-705b-40db-8d18-448e8ee320da</v>
      </c>
      <c r="C5894" s="20" t="s">
        <v>1585</v>
      </c>
      <c r="D5894" s="230" t="s">
        <v>354</v>
      </c>
      <c r="E5894" s="20" t="s">
        <v>7134</v>
      </c>
      <c r="F5894" s="20" t="s">
        <v>7135</v>
      </c>
      <c r="G5894" s="20" t="s">
        <v>7591</v>
      </c>
      <c r="H5894" s="20"/>
      <c r="I5894" s="20" t="s">
        <v>15917</v>
      </c>
      <c r="J5894" s="20" t="s">
        <v>15918</v>
      </c>
      <c r="K5894" s="20" t="s">
        <v>7109</v>
      </c>
      <c r="L5894" s="20" t="s">
        <v>5141</v>
      </c>
      <c r="M5894" s="20" t="s">
        <v>7116</v>
      </c>
      <c r="N5894" s="20" t="s">
        <v>15902</v>
      </c>
      <c r="O5894" s="20" t="s">
        <v>15918</v>
      </c>
      <c r="P5894" s="201" t="n">
        <v>43730</v>
      </c>
      <c r="Q5894" s="201" t="n">
        <v>43763</v>
      </c>
      <c r="R5894" s="20" t="n">
        <v>1</v>
      </c>
      <c r="S5894" s="20" t="s">
        <v>7130</v>
      </c>
      <c r="T5894" s="20" t="n">
        <v>30.29478664</v>
      </c>
      <c r="U5894" s="20" t="n">
        <v>19.50881289</v>
      </c>
      <c r="V5894" s="20" t="n">
        <v>41.08076039</v>
      </c>
      <c r="W5894" s="20" t="s">
        <v>11510</v>
      </c>
      <c r="X5894" s="35"/>
      <c r="Y5894" s="35" t="n">
        <v>0</v>
      </c>
      <c r="Z5894" s="35" t="n">
        <v>1</v>
      </c>
      <c r="AE5894" s="94" t="e">
        <f aca="false" t="array" ref="AE5894:AK5894">_xlfn.torow(_xlfn.unique(_xlfn._xlws.filter(cat_table[Subsector],$E5894=cat_table[Sector],"")))</f>
        <v>#NAME?</v>
      </c>
      <c r="AF5894" s="94" t="e">
        <v>#NAME?</v>
      </c>
      <c r="AG5894" s="94" t="e">
        <v>#NAME?</v>
      </c>
      <c r="AH5894" s="94" t="e">
        <v>#NAME?</v>
      </c>
      <c r="AI5894" s="94" t="e">
        <v>#NAME?</v>
      </c>
      <c r="AJ5894" s="94" t="e">
        <v>#NAME?</v>
      </c>
      <c r="AK5894" s="94" t="e">
        <v>#NAME?</v>
      </c>
      <c r="AO5894" s="94" t="e">
        <f aca="false" t="array" ref="AO5894:AT5894">_xlfn.torow(_xlfn.unique(_xlfn._xlws.filter(cat_table[Sub-subsector],($E5894=cat_table[Sector])*($F5894=cat_table[Subsector]),"")))</f>
        <v>#NAME?</v>
      </c>
      <c r="AP5894" s="94" t="e">
        <v>#NAME?</v>
      </c>
      <c r="AQ5894" s="94" t="e">
        <v>#NAME?</v>
      </c>
      <c r="AR5894" s="94" t="e">
        <v>#NAME?</v>
      </c>
      <c r="AS5894" s="94" t="e">
        <v>#NAME?</v>
      </c>
      <c r="AT5894" s="94" t="e">
        <v>#NAME?</v>
      </c>
    </row>
    <row r="5895" customFormat="false" ht="15" hidden="false" customHeight="true" outlineLevel="0" collapsed="false">
      <c r="A5895" s="20" t="s">
        <v>16946</v>
      </c>
      <c r="B5895" s="20" t="str">
        <f aca="false">INDEX(Table2[], MATCH(L5895, Location_ID!$D$2:$D$3098, 0), 1)</f>
        <v>59bcac7c-b47d-43aa-920f-1177c68e6c7d</v>
      </c>
      <c r="C5895" s="20" t="s">
        <v>1585</v>
      </c>
      <c r="D5895" s="230" t="s">
        <v>354</v>
      </c>
      <c r="E5895" s="20" t="s">
        <v>7134</v>
      </c>
      <c r="F5895" s="20" t="s">
        <v>7135</v>
      </c>
      <c r="G5895" s="20" t="s">
        <v>7591</v>
      </c>
      <c r="H5895" s="20"/>
      <c r="I5895" s="20" t="s">
        <v>15917</v>
      </c>
      <c r="J5895" s="20" t="s">
        <v>15927</v>
      </c>
      <c r="K5895" s="20" t="s">
        <v>7109</v>
      </c>
      <c r="L5895" s="20" t="s">
        <v>5143</v>
      </c>
      <c r="M5895" s="20" t="s">
        <v>7116</v>
      </c>
      <c r="N5895" s="20" t="s">
        <v>15902</v>
      </c>
      <c r="O5895" s="20" t="s">
        <v>15927</v>
      </c>
      <c r="P5895" s="201" t="n">
        <v>43730</v>
      </c>
      <c r="Q5895" s="201" t="n">
        <v>43763</v>
      </c>
      <c r="R5895" s="20" t="n">
        <v>1</v>
      </c>
      <c r="S5895" s="20" t="s">
        <v>7130</v>
      </c>
      <c r="T5895" s="20" t="n">
        <v>16.52694152</v>
      </c>
      <c r="U5895" s="20" t="n">
        <v>11.632411254</v>
      </c>
      <c r="V5895" s="20" t="n">
        <v>21.421471786</v>
      </c>
      <c r="W5895" s="20" t="s">
        <v>11510</v>
      </c>
      <c r="X5895" s="35"/>
      <c r="Y5895" s="35" t="n">
        <v>0</v>
      </c>
      <c r="Z5895" s="35" t="n">
        <v>1</v>
      </c>
      <c r="AE5895" s="94" t="e">
        <f aca="false" t="array" ref="AE5895:AK5895">_xlfn.torow(_xlfn.unique(_xlfn._xlws.filter(cat_table[Subsector],$E5895=cat_table[Sector],"")))</f>
        <v>#NAME?</v>
      </c>
      <c r="AF5895" s="94" t="e">
        <v>#NAME?</v>
      </c>
      <c r="AG5895" s="94" t="e">
        <v>#NAME?</v>
      </c>
      <c r="AH5895" s="94" t="e">
        <v>#NAME?</v>
      </c>
      <c r="AI5895" s="94" t="e">
        <v>#NAME?</v>
      </c>
      <c r="AJ5895" s="94" t="e">
        <v>#NAME?</v>
      </c>
      <c r="AK5895" s="94" t="e">
        <v>#NAME?</v>
      </c>
      <c r="AO5895" s="94" t="e">
        <f aca="false" t="array" ref="AO5895:AT5895">_xlfn.torow(_xlfn.unique(_xlfn._xlws.filter(cat_table[Sub-subsector],($E5895=cat_table[Sector])*($F5895=cat_table[Subsector]),"")))</f>
        <v>#NAME?</v>
      </c>
      <c r="AP5895" s="94" t="e">
        <v>#NAME?</v>
      </c>
      <c r="AQ5895" s="94" t="e">
        <v>#NAME?</v>
      </c>
      <c r="AR5895" s="94" t="e">
        <v>#NAME?</v>
      </c>
      <c r="AS5895" s="94" t="e">
        <v>#NAME?</v>
      </c>
      <c r="AT5895" s="94" t="e">
        <v>#NAME?</v>
      </c>
    </row>
    <row r="5896" customFormat="false" ht="15" hidden="false" customHeight="true" outlineLevel="0" collapsed="false">
      <c r="A5896" s="20" t="s">
        <v>16947</v>
      </c>
      <c r="B5896" s="20" t="str">
        <f aca="false">INDEX(Table2[], MATCH(L5896, Location_ID!$D$2:$D$3098, 0), 1)</f>
        <v>01755e15-a39b-47e9-9add-e7d6d5b89ff0</v>
      </c>
      <c r="C5896" s="20" t="s">
        <v>1585</v>
      </c>
      <c r="D5896" s="230" t="s">
        <v>354</v>
      </c>
      <c r="E5896" s="20" t="s">
        <v>7134</v>
      </c>
      <c r="F5896" s="20" t="s">
        <v>7135</v>
      </c>
      <c r="G5896" s="20" t="s">
        <v>7591</v>
      </c>
      <c r="H5896" s="20"/>
      <c r="I5896" s="20" t="s">
        <v>15917</v>
      </c>
      <c r="J5896" s="20" t="s">
        <v>15927</v>
      </c>
      <c r="K5896" s="20" t="s">
        <v>7109</v>
      </c>
      <c r="L5896" s="20" t="s">
        <v>5145</v>
      </c>
      <c r="M5896" s="20" t="s">
        <v>7116</v>
      </c>
      <c r="N5896" s="20" t="s">
        <v>15902</v>
      </c>
      <c r="O5896" s="20" t="s">
        <v>15927</v>
      </c>
      <c r="P5896" s="201" t="n">
        <v>43730</v>
      </c>
      <c r="Q5896" s="201" t="n">
        <v>43763</v>
      </c>
      <c r="R5896" s="20" t="n">
        <v>1</v>
      </c>
      <c r="S5896" s="20" t="s">
        <v>7130</v>
      </c>
      <c r="T5896" s="20" t="n">
        <v>32.38177771</v>
      </c>
      <c r="U5896" s="20" t="n">
        <v>18.87068659</v>
      </c>
      <c r="V5896" s="20" t="n">
        <v>45.89286883</v>
      </c>
      <c r="W5896" s="20" t="s">
        <v>11510</v>
      </c>
      <c r="X5896" s="35"/>
      <c r="Y5896" s="35" t="n">
        <v>0</v>
      </c>
      <c r="Z5896" s="35" t="n">
        <v>1</v>
      </c>
      <c r="AE5896" s="94" t="e">
        <f aca="false" t="array" ref="AE5896:AK5896">_xlfn.torow(_xlfn.unique(_xlfn._xlws.filter(cat_table[Subsector],$E5896=cat_table[Sector],"")))</f>
        <v>#NAME?</v>
      </c>
      <c r="AF5896" s="94" t="e">
        <v>#NAME?</v>
      </c>
      <c r="AG5896" s="94" t="e">
        <v>#NAME?</v>
      </c>
      <c r="AH5896" s="94" t="e">
        <v>#NAME?</v>
      </c>
      <c r="AI5896" s="94" t="e">
        <v>#NAME?</v>
      </c>
      <c r="AJ5896" s="94" t="e">
        <v>#NAME?</v>
      </c>
      <c r="AK5896" s="94" t="e">
        <v>#NAME?</v>
      </c>
      <c r="AO5896" s="94" t="e">
        <f aca="false" t="array" ref="AO5896:AT5896">_xlfn.torow(_xlfn.unique(_xlfn._xlws.filter(cat_table[Sub-subsector],($E5896=cat_table[Sector])*($F5896=cat_table[Subsector]),"")))</f>
        <v>#NAME?</v>
      </c>
      <c r="AP5896" s="94" t="e">
        <v>#NAME?</v>
      </c>
      <c r="AQ5896" s="94" t="e">
        <v>#NAME?</v>
      </c>
      <c r="AR5896" s="94" t="e">
        <v>#NAME?</v>
      </c>
      <c r="AS5896" s="94" t="e">
        <v>#NAME?</v>
      </c>
      <c r="AT5896" s="94" t="e">
        <v>#NAME?</v>
      </c>
    </row>
    <row r="5897" customFormat="false" ht="15" hidden="false" customHeight="true" outlineLevel="0" collapsed="false">
      <c r="A5897" s="20" t="s">
        <v>16948</v>
      </c>
      <c r="B5897" s="20" t="str">
        <f aca="false">INDEX(Table2[], MATCH(L5897, Location_ID!$D$2:$D$3098, 0), 1)</f>
        <v>f61c94ac-068f-43ea-b21d-aab6efa2ae5a</v>
      </c>
      <c r="C5897" s="20" t="s">
        <v>1585</v>
      </c>
      <c r="D5897" s="230" t="s">
        <v>354</v>
      </c>
      <c r="E5897" s="20" t="s">
        <v>7134</v>
      </c>
      <c r="F5897" s="20" t="s">
        <v>7135</v>
      </c>
      <c r="G5897" s="20" t="s">
        <v>7591</v>
      </c>
      <c r="H5897" s="20"/>
      <c r="I5897" s="20" t="s">
        <v>15917</v>
      </c>
      <c r="J5897" s="20" t="s">
        <v>15932</v>
      </c>
      <c r="K5897" s="20" t="s">
        <v>7109</v>
      </c>
      <c r="L5897" s="20" t="s">
        <v>5147</v>
      </c>
      <c r="M5897" s="20" t="s">
        <v>7116</v>
      </c>
      <c r="N5897" s="20" t="s">
        <v>15902</v>
      </c>
      <c r="O5897" s="20" t="s">
        <v>15932</v>
      </c>
      <c r="P5897" s="201" t="n">
        <v>43730</v>
      </c>
      <c r="Q5897" s="201" t="n">
        <v>43763</v>
      </c>
      <c r="R5897" s="20" t="n">
        <v>1</v>
      </c>
      <c r="S5897" s="20" t="s">
        <v>7130</v>
      </c>
      <c r="T5897" s="20" t="n">
        <v>29.19485386</v>
      </c>
      <c r="U5897" s="20" t="n">
        <v>24.052411637</v>
      </c>
      <c r="V5897" s="20" t="n">
        <v>34.337296083</v>
      </c>
      <c r="W5897" s="20" t="s">
        <v>11510</v>
      </c>
      <c r="X5897" s="35"/>
      <c r="Y5897" s="35" t="n">
        <v>0</v>
      </c>
      <c r="Z5897" s="35" t="n">
        <v>1</v>
      </c>
      <c r="AE5897" s="94" t="e">
        <f aca="false" t="array" ref="AE5897:AK5897">_xlfn.torow(_xlfn.unique(_xlfn._xlws.filter(cat_table[Subsector],$E5897=cat_table[Sector],"")))</f>
        <v>#NAME?</v>
      </c>
      <c r="AF5897" s="94" t="e">
        <v>#NAME?</v>
      </c>
      <c r="AG5897" s="94" t="e">
        <v>#NAME?</v>
      </c>
      <c r="AH5897" s="94" t="e">
        <v>#NAME?</v>
      </c>
      <c r="AI5897" s="94" t="e">
        <v>#NAME?</v>
      </c>
      <c r="AJ5897" s="94" t="e">
        <v>#NAME?</v>
      </c>
      <c r="AK5897" s="94" t="e">
        <v>#NAME?</v>
      </c>
      <c r="AO5897" s="94" t="e">
        <f aca="false" t="array" ref="AO5897:AT5897">_xlfn.torow(_xlfn.unique(_xlfn._xlws.filter(cat_table[Sub-subsector],($E5897=cat_table[Sector])*($F5897=cat_table[Subsector]),"")))</f>
        <v>#NAME?</v>
      </c>
      <c r="AP5897" s="94" t="e">
        <v>#NAME?</v>
      </c>
      <c r="AQ5897" s="94" t="e">
        <v>#NAME?</v>
      </c>
      <c r="AR5897" s="94" t="e">
        <v>#NAME?</v>
      </c>
      <c r="AS5897" s="94" t="e">
        <v>#NAME?</v>
      </c>
      <c r="AT5897" s="94" t="e">
        <v>#NAME?</v>
      </c>
    </row>
    <row r="5898" customFormat="false" ht="15" hidden="false" customHeight="true" outlineLevel="0" collapsed="false">
      <c r="A5898" s="20" t="s">
        <v>16949</v>
      </c>
      <c r="B5898" s="20" t="str">
        <f aca="false">INDEX(Table2[], MATCH(L5898, Location_ID!$D$2:$D$3098, 0), 1)</f>
        <v>2c6c1b77-abf5-4be3-a9e6-d6f3fefaac00</v>
      </c>
      <c r="C5898" s="20" t="s">
        <v>1585</v>
      </c>
      <c r="D5898" s="230" t="s">
        <v>354</v>
      </c>
      <c r="E5898" s="20" t="s">
        <v>7134</v>
      </c>
      <c r="F5898" s="20" t="s">
        <v>7135</v>
      </c>
      <c r="G5898" s="20" t="s">
        <v>7591</v>
      </c>
      <c r="H5898" s="20"/>
      <c r="I5898" s="20" t="s">
        <v>15917</v>
      </c>
      <c r="J5898" s="20" t="s">
        <v>15927</v>
      </c>
      <c r="K5898" s="20" t="s">
        <v>7109</v>
      </c>
      <c r="L5898" s="20" t="s">
        <v>5149</v>
      </c>
      <c r="M5898" s="20" t="s">
        <v>7116</v>
      </c>
      <c r="N5898" s="20" t="s">
        <v>15902</v>
      </c>
      <c r="O5898" s="20" t="s">
        <v>15927</v>
      </c>
      <c r="P5898" s="201" t="n">
        <v>43730</v>
      </c>
      <c r="Q5898" s="201" t="n">
        <v>43763</v>
      </c>
      <c r="R5898" s="20" t="n">
        <v>1</v>
      </c>
      <c r="S5898" s="20" t="s">
        <v>7130</v>
      </c>
      <c r="T5898" s="20" t="n">
        <v>231.3570782</v>
      </c>
      <c r="U5898" s="20" t="n">
        <v>158.699631</v>
      </c>
      <c r="V5898" s="20" t="n">
        <v>304.0145254</v>
      </c>
      <c r="W5898" s="20" t="s">
        <v>11510</v>
      </c>
      <c r="X5898" s="35"/>
      <c r="Y5898" s="35" t="n">
        <v>0</v>
      </c>
      <c r="Z5898" s="35" t="n">
        <v>1</v>
      </c>
      <c r="AE5898" s="94" t="e">
        <f aca="false" t="array" ref="AE5898:AK5898">_xlfn.torow(_xlfn.unique(_xlfn._xlws.filter(cat_table[Subsector],$E5898=cat_table[Sector],"")))</f>
        <v>#NAME?</v>
      </c>
      <c r="AF5898" s="94" t="e">
        <v>#NAME?</v>
      </c>
      <c r="AG5898" s="94" t="e">
        <v>#NAME?</v>
      </c>
      <c r="AH5898" s="94" t="e">
        <v>#NAME?</v>
      </c>
      <c r="AI5898" s="94" t="e">
        <v>#NAME?</v>
      </c>
      <c r="AJ5898" s="94" t="e">
        <v>#NAME?</v>
      </c>
      <c r="AK5898" s="94" t="e">
        <v>#NAME?</v>
      </c>
      <c r="AO5898" s="94" t="e">
        <f aca="false" t="array" ref="AO5898:AT5898">_xlfn.torow(_xlfn.unique(_xlfn._xlws.filter(cat_table[Sub-subsector],($E5898=cat_table[Sector])*($F5898=cat_table[Subsector]),"")))</f>
        <v>#NAME?</v>
      </c>
      <c r="AP5898" s="94" t="e">
        <v>#NAME?</v>
      </c>
      <c r="AQ5898" s="94" t="e">
        <v>#NAME?</v>
      </c>
      <c r="AR5898" s="94" t="e">
        <v>#NAME?</v>
      </c>
      <c r="AS5898" s="94" t="e">
        <v>#NAME?</v>
      </c>
      <c r="AT5898" s="94" t="e">
        <v>#NAME?</v>
      </c>
    </row>
    <row r="5899" customFormat="false" ht="15" hidden="false" customHeight="true" outlineLevel="0" collapsed="false">
      <c r="A5899" s="20" t="s">
        <v>16950</v>
      </c>
      <c r="B5899" s="20" t="str">
        <f aca="false">INDEX(Table2[], MATCH(L5899, Location_ID!$D$2:$D$3098, 0), 1)</f>
        <v>2fb5b942-277c-49a0-a5ff-2a001ee863e7</v>
      </c>
      <c r="C5899" s="20" t="s">
        <v>1585</v>
      </c>
      <c r="D5899" s="230" t="s">
        <v>354</v>
      </c>
      <c r="E5899" s="20" t="s">
        <v>7134</v>
      </c>
      <c r="F5899" s="20" t="s">
        <v>7135</v>
      </c>
      <c r="G5899" s="20" t="s">
        <v>7591</v>
      </c>
      <c r="H5899" s="20"/>
      <c r="I5899" s="20" t="s">
        <v>15917</v>
      </c>
      <c r="J5899" s="20" t="s">
        <v>15918</v>
      </c>
      <c r="K5899" s="20" t="s">
        <v>7109</v>
      </c>
      <c r="L5899" s="20" t="s">
        <v>5151</v>
      </c>
      <c r="M5899" s="20" t="s">
        <v>7116</v>
      </c>
      <c r="N5899" s="20" t="s">
        <v>15902</v>
      </c>
      <c r="O5899" s="20" t="s">
        <v>15918</v>
      </c>
      <c r="P5899" s="201" t="n">
        <v>43730</v>
      </c>
      <c r="Q5899" s="201" t="n">
        <v>43763</v>
      </c>
      <c r="R5899" s="20" t="n">
        <v>1</v>
      </c>
      <c r="S5899" s="20" t="s">
        <v>7130</v>
      </c>
      <c r="T5899" s="20" t="n">
        <v>129.3560985</v>
      </c>
      <c r="U5899" s="20" t="n">
        <v>73.6706375</v>
      </c>
      <c r="V5899" s="20" t="n">
        <v>185.0415595</v>
      </c>
      <c r="W5899" s="20" t="s">
        <v>11510</v>
      </c>
      <c r="X5899" s="35"/>
      <c r="Y5899" s="35" t="n">
        <v>0</v>
      </c>
      <c r="Z5899" s="35" t="n">
        <v>1</v>
      </c>
      <c r="AE5899" s="94" t="e">
        <f aca="false" t="array" ref="AE5899:AK5899">_xlfn.torow(_xlfn.unique(_xlfn._xlws.filter(cat_table[Subsector],$E5899=cat_table[Sector],"")))</f>
        <v>#NAME?</v>
      </c>
      <c r="AF5899" s="94" t="e">
        <v>#NAME?</v>
      </c>
      <c r="AG5899" s="94" t="e">
        <v>#NAME?</v>
      </c>
      <c r="AH5899" s="94" t="e">
        <v>#NAME?</v>
      </c>
      <c r="AI5899" s="94" t="e">
        <v>#NAME?</v>
      </c>
      <c r="AJ5899" s="94" t="e">
        <v>#NAME?</v>
      </c>
      <c r="AK5899" s="94" t="e">
        <v>#NAME?</v>
      </c>
      <c r="AO5899" s="94" t="e">
        <f aca="false" t="array" ref="AO5899:AT5899">_xlfn.torow(_xlfn.unique(_xlfn._xlws.filter(cat_table[Sub-subsector],($E5899=cat_table[Sector])*($F5899=cat_table[Subsector]),"")))</f>
        <v>#NAME?</v>
      </c>
      <c r="AP5899" s="94" t="e">
        <v>#NAME?</v>
      </c>
      <c r="AQ5899" s="94" t="e">
        <v>#NAME?</v>
      </c>
      <c r="AR5899" s="94" t="e">
        <v>#NAME?</v>
      </c>
      <c r="AS5899" s="94" t="e">
        <v>#NAME?</v>
      </c>
      <c r="AT5899" s="94" t="e">
        <v>#NAME?</v>
      </c>
    </row>
    <row r="5900" customFormat="false" ht="15" hidden="false" customHeight="true" outlineLevel="0" collapsed="false">
      <c r="A5900" s="20" t="s">
        <v>16951</v>
      </c>
      <c r="B5900" s="20" t="str">
        <f aca="false">INDEX(Table2[], MATCH(L5900, Location_ID!$D$2:$D$3098, 0), 1)</f>
        <v>c38b8577-d671-4340-9dd1-ba1c45fae163</v>
      </c>
      <c r="C5900" s="20" t="s">
        <v>1585</v>
      </c>
      <c r="D5900" s="230" t="s">
        <v>354</v>
      </c>
      <c r="E5900" s="20" t="s">
        <v>7134</v>
      </c>
      <c r="F5900" s="20" t="s">
        <v>7135</v>
      </c>
      <c r="G5900" s="20" t="s">
        <v>7591</v>
      </c>
      <c r="H5900" s="20"/>
      <c r="I5900" s="20" t="s">
        <v>15917</v>
      </c>
      <c r="J5900" s="20" t="s">
        <v>15918</v>
      </c>
      <c r="K5900" s="20" t="s">
        <v>7109</v>
      </c>
      <c r="L5900" s="20" t="s">
        <v>5153</v>
      </c>
      <c r="M5900" s="20" t="s">
        <v>7116</v>
      </c>
      <c r="N5900" s="20" t="s">
        <v>15902</v>
      </c>
      <c r="O5900" s="20" t="s">
        <v>15918</v>
      </c>
      <c r="P5900" s="201" t="n">
        <v>43730</v>
      </c>
      <c r="Q5900" s="201" t="n">
        <v>43763</v>
      </c>
      <c r="R5900" s="20" t="n">
        <v>1</v>
      </c>
      <c r="S5900" s="20" t="s">
        <v>7130</v>
      </c>
      <c r="T5900" s="20" t="n">
        <v>175.3313302</v>
      </c>
      <c r="U5900" s="20" t="n">
        <v>80.13839635</v>
      </c>
      <c r="V5900" s="20" t="n">
        <v>270.52426405</v>
      </c>
      <c r="W5900" s="20" t="s">
        <v>11510</v>
      </c>
      <c r="X5900" s="35"/>
      <c r="Y5900" s="35" t="n">
        <v>0</v>
      </c>
      <c r="Z5900" s="35" t="n">
        <v>1</v>
      </c>
      <c r="AE5900" s="94" t="e">
        <f aca="false" t="array" ref="AE5900:AK5900">_xlfn.torow(_xlfn.unique(_xlfn._xlws.filter(cat_table[Subsector],$E5900=cat_table[Sector],"")))</f>
        <v>#NAME?</v>
      </c>
      <c r="AF5900" s="94" t="e">
        <v>#NAME?</v>
      </c>
      <c r="AG5900" s="94" t="e">
        <v>#NAME?</v>
      </c>
      <c r="AH5900" s="94" t="e">
        <v>#NAME?</v>
      </c>
      <c r="AI5900" s="94" t="e">
        <v>#NAME?</v>
      </c>
      <c r="AJ5900" s="94" t="e">
        <v>#NAME?</v>
      </c>
      <c r="AK5900" s="94" t="e">
        <v>#NAME?</v>
      </c>
      <c r="AO5900" s="94" t="e">
        <f aca="false" t="array" ref="AO5900:AT5900">_xlfn.torow(_xlfn.unique(_xlfn._xlws.filter(cat_table[Sub-subsector],($E5900=cat_table[Sector])*($F5900=cat_table[Subsector]),"")))</f>
        <v>#NAME?</v>
      </c>
      <c r="AP5900" s="94" t="e">
        <v>#NAME?</v>
      </c>
      <c r="AQ5900" s="94" t="e">
        <v>#NAME?</v>
      </c>
      <c r="AR5900" s="94" t="e">
        <v>#NAME?</v>
      </c>
      <c r="AS5900" s="94" t="e">
        <v>#NAME?</v>
      </c>
      <c r="AT5900" s="94" t="e">
        <v>#NAME?</v>
      </c>
    </row>
    <row r="5901" customFormat="false" ht="15" hidden="false" customHeight="true" outlineLevel="0" collapsed="false">
      <c r="A5901" s="20" t="s">
        <v>16952</v>
      </c>
      <c r="B5901" s="20" t="str">
        <f aca="false">INDEX(Table2[], MATCH(L5901, Location_ID!$D$2:$D$3098, 0), 1)</f>
        <v>4582881b-bbf1-46ab-93d3-680ac0740411</v>
      </c>
      <c r="C5901" s="20" t="s">
        <v>1585</v>
      </c>
      <c r="D5901" s="230" t="s">
        <v>354</v>
      </c>
      <c r="E5901" s="20" t="s">
        <v>7134</v>
      </c>
      <c r="F5901" s="20" t="s">
        <v>7135</v>
      </c>
      <c r="G5901" s="20" t="s">
        <v>7591</v>
      </c>
      <c r="H5901" s="20"/>
      <c r="I5901" s="20" t="s">
        <v>15917</v>
      </c>
      <c r="J5901" s="20" t="s">
        <v>15922</v>
      </c>
      <c r="K5901" s="20" t="s">
        <v>7109</v>
      </c>
      <c r="L5901" s="20" t="s">
        <v>5155</v>
      </c>
      <c r="M5901" s="20" t="s">
        <v>7116</v>
      </c>
      <c r="N5901" s="20" t="s">
        <v>15902</v>
      </c>
      <c r="O5901" s="20" t="s">
        <v>15922</v>
      </c>
      <c r="P5901" s="201" t="n">
        <v>43730</v>
      </c>
      <c r="Q5901" s="201" t="n">
        <v>43763</v>
      </c>
      <c r="R5901" s="20" t="n">
        <v>1</v>
      </c>
      <c r="S5901" s="20" t="s">
        <v>7130</v>
      </c>
      <c r="T5901" s="20" t="n">
        <v>85.96417785</v>
      </c>
      <c r="U5901" s="20" t="n">
        <v>37.61430815</v>
      </c>
      <c r="V5901" s="20" t="n">
        <v>134.31404755</v>
      </c>
      <c r="W5901" s="20" t="s">
        <v>11510</v>
      </c>
      <c r="X5901" s="35"/>
      <c r="Y5901" s="35" t="n">
        <v>0</v>
      </c>
      <c r="Z5901" s="35" t="n">
        <v>1</v>
      </c>
      <c r="AE5901" s="94" t="e">
        <f aca="false" t="array" ref="AE5901:AK5901">_xlfn.torow(_xlfn.unique(_xlfn._xlws.filter(cat_table[Subsector],$E5901=cat_table[Sector],"")))</f>
        <v>#NAME?</v>
      </c>
      <c r="AF5901" s="94" t="e">
        <v>#NAME?</v>
      </c>
      <c r="AG5901" s="94" t="e">
        <v>#NAME?</v>
      </c>
      <c r="AH5901" s="94" t="e">
        <v>#NAME?</v>
      </c>
      <c r="AI5901" s="94" t="e">
        <v>#NAME?</v>
      </c>
      <c r="AJ5901" s="94" t="e">
        <v>#NAME?</v>
      </c>
      <c r="AK5901" s="94" t="e">
        <v>#NAME?</v>
      </c>
      <c r="AO5901" s="94" t="e">
        <f aca="false" t="array" ref="AO5901:AT5901">_xlfn.torow(_xlfn.unique(_xlfn._xlws.filter(cat_table[Sub-subsector],($E5901=cat_table[Sector])*($F5901=cat_table[Subsector]),"")))</f>
        <v>#NAME?</v>
      </c>
      <c r="AP5901" s="94" t="e">
        <v>#NAME?</v>
      </c>
      <c r="AQ5901" s="94" t="e">
        <v>#NAME?</v>
      </c>
      <c r="AR5901" s="94" t="e">
        <v>#NAME?</v>
      </c>
      <c r="AS5901" s="94" t="e">
        <v>#NAME?</v>
      </c>
      <c r="AT5901" s="94" t="e">
        <v>#NAME?</v>
      </c>
    </row>
    <row r="5902" customFormat="false" ht="15" hidden="false" customHeight="true" outlineLevel="0" collapsed="false">
      <c r="A5902" s="20" t="s">
        <v>16953</v>
      </c>
      <c r="B5902" s="20" t="str">
        <f aca="false">INDEX(Table2[], MATCH(L5902, Location_ID!$D$2:$D$3098, 0), 1)</f>
        <v>2e59415b-a72b-43d2-b40f-5ac271c2df0e</v>
      </c>
      <c r="C5902" s="20" t="s">
        <v>1585</v>
      </c>
      <c r="D5902" s="230" t="s">
        <v>354</v>
      </c>
      <c r="E5902" s="20" t="s">
        <v>7134</v>
      </c>
      <c r="F5902" s="20" t="s">
        <v>7135</v>
      </c>
      <c r="G5902" s="20" t="s">
        <v>7591</v>
      </c>
      <c r="H5902" s="20"/>
      <c r="I5902" s="20" t="s">
        <v>15917</v>
      </c>
      <c r="J5902" s="20" t="s">
        <v>15932</v>
      </c>
      <c r="K5902" s="20" t="s">
        <v>7109</v>
      </c>
      <c r="L5902" s="20" t="s">
        <v>5157</v>
      </c>
      <c r="M5902" s="20" t="s">
        <v>7116</v>
      </c>
      <c r="N5902" s="20" t="s">
        <v>15902</v>
      </c>
      <c r="O5902" s="20" t="s">
        <v>15932</v>
      </c>
      <c r="P5902" s="201" t="n">
        <v>43730</v>
      </c>
      <c r="Q5902" s="201" t="n">
        <v>43763</v>
      </c>
      <c r="R5902" s="20" t="n">
        <v>1</v>
      </c>
      <c r="S5902" s="20" t="s">
        <v>7130</v>
      </c>
      <c r="T5902" s="20" t="n">
        <v>9.052187323</v>
      </c>
      <c r="U5902" s="20" t="n">
        <v>4.469653906</v>
      </c>
      <c r="V5902" s="20" t="n">
        <v>13.63472074</v>
      </c>
      <c r="W5902" s="20" t="s">
        <v>11510</v>
      </c>
      <c r="X5902" s="35"/>
      <c r="Y5902" s="35" t="n">
        <v>0</v>
      </c>
      <c r="Z5902" s="35" t="n">
        <v>1</v>
      </c>
      <c r="AE5902" s="94" t="e">
        <f aca="false" t="array" ref="AE5902:AK5902">_xlfn.torow(_xlfn.unique(_xlfn._xlws.filter(cat_table[Subsector],$E5902=cat_table[Sector],"")))</f>
        <v>#NAME?</v>
      </c>
      <c r="AF5902" s="94" t="e">
        <v>#NAME?</v>
      </c>
      <c r="AG5902" s="94" t="e">
        <v>#NAME?</v>
      </c>
      <c r="AH5902" s="94" t="e">
        <v>#NAME?</v>
      </c>
      <c r="AI5902" s="94" t="e">
        <v>#NAME?</v>
      </c>
      <c r="AJ5902" s="94" t="e">
        <v>#NAME?</v>
      </c>
      <c r="AK5902" s="94" t="e">
        <v>#NAME?</v>
      </c>
      <c r="AO5902" s="94" t="e">
        <f aca="false" t="array" ref="AO5902:AT5902">_xlfn.torow(_xlfn.unique(_xlfn._xlws.filter(cat_table[Sub-subsector],($E5902=cat_table[Sector])*($F5902=cat_table[Subsector]),"")))</f>
        <v>#NAME?</v>
      </c>
      <c r="AP5902" s="94" t="e">
        <v>#NAME?</v>
      </c>
      <c r="AQ5902" s="94" t="e">
        <v>#NAME?</v>
      </c>
      <c r="AR5902" s="94" t="e">
        <v>#NAME?</v>
      </c>
      <c r="AS5902" s="94" t="e">
        <v>#NAME?</v>
      </c>
      <c r="AT5902" s="94" t="e">
        <v>#NAME?</v>
      </c>
    </row>
    <row r="5903" customFormat="false" ht="15" hidden="false" customHeight="true" outlineLevel="0" collapsed="false">
      <c r="A5903" s="20" t="s">
        <v>16954</v>
      </c>
      <c r="B5903" s="20" t="str">
        <f aca="false">INDEX(Table2[], MATCH(L5903, Location_ID!$D$2:$D$3098, 0), 1)</f>
        <v>85ff3927-4cc4-46b9-815f-37b1eef4bcdc</v>
      </c>
      <c r="C5903" s="20" t="s">
        <v>1585</v>
      </c>
      <c r="D5903" s="230" t="s">
        <v>354</v>
      </c>
      <c r="E5903" s="20" t="s">
        <v>7134</v>
      </c>
      <c r="F5903" s="20" t="s">
        <v>7135</v>
      </c>
      <c r="G5903" s="20" t="s">
        <v>7591</v>
      </c>
      <c r="H5903" s="20"/>
      <c r="I5903" s="20" t="s">
        <v>15917</v>
      </c>
      <c r="J5903" s="20" t="s">
        <v>15922</v>
      </c>
      <c r="K5903" s="20" t="s">
        <v>7109</v>
      </c>
      <c r="L5903" s="20" t="s">
        <v>5159</v>
      </c>
      <c r="M5903" s="20" t="s">
        <v>7116</v>
      </c>
      <c r="N5903" s="20" t="s">
        <v>15902</v>
      </c>
      <c r="O5903" s="20" t="s">
        <v>15922</v>
      </c>
      <c r="P5903" s="201" t="n">
        <v>43730</v>
      </c>
      <c r="Q5903" s="201" t="n">
        <v>43763</v>
      </c>
      <c r="R5903" s="20" t="n">
        <v>1</v>
      </c>
      <c r="S5903" s="20" t="s">
        <v>7130</v>
      </c>
      <c r="T5903" s="20" t="n">
        <v>127.6731855</v>
      </c>
      <c r="U5903" s="20" t="n">
        <v>78.9572585</v>
      </c>
      <c r="V5903" s="20" t="n">
        <v>176.3891125</v>
      </c>
      <c r="W5903" s="20" t="s">
        <v>11510</v>
      </c>
      <c r="X5903" s="35"/>
      <c r="Y5903" s="35" t="n">
        <v>0</v>
      </c>
      <c r="Z5903" s="35" t="n">
        <v>1</v>
      </c>
      <c r="AE5903" s="94" t="e">
        <f aca="false" t="array" ref="AE5903:AK5903">_xlfn.torow(_xlfn.unique(_xlfn._xlws.filter(cat_table[Subsector],$E5903=cat_table[Sector],"")))</f>
        <v>#NAME?</v>
      </c>
      <c r="AF5903" s="94" t="e">
        <v>#NAME?</v>
      </c>
      <c r="AG5903" s="94" t="e">
        <v>#NAME?</v>
      </c>
      <c r="AH5903" s="94" t="e">
        <v>#NAME?</v>
      </c>
      <c r="AI5903" s="94" t="e">
        <v>#NAME?</v>
      </c>
      <c r="AJ5903" s="94" t="e">
        <v>#NAME?</v>
      </c>
      <c r="AK5903" s="94" t="e">
        <v>#NAME?</v>
      </c>
      <c r="AO5903" s="94" t="e">
        <f aca="false" t="array" ref="AO5903:AT5903">_xlfn.torow(_xlfn.unique(_xlfn._xlws.filter(cat_table[Sub-subsector],($E5903=cat_table[Sector])*($F5903=cat_table[Subsector]),"")))</f>
        <v>#NAME?</v>
      </c>
      <c r="AP5903" s="94" t="e">
        <v>#NAME?</v>
      </c>
      <c r="AQ5903" s="94" t="e">
        <v>#NAME?</v>
      </c>
      <c r="AR5903" s="94" t="e">
        <v>#NAME?</v>
      </c>
      <c r="AS5903" s="94" t="e">
        <v>#NAME?</v>
      </c>
      <c r="AT5903" s="94" t="e">
        <v>#NAME?</v>
      </c>
    </row>
    <row r="5904" customFormat="false" ht="15" hidden="false" customHeight="true" outlineLevel="0" collapsed="false">
      <c r="A5904" s="20" t="s">
        <v>16955</v>
      </c>
      <c r="B5904" s="20" t="str">
        <f aca="false">INDEX(Table2[], MATCH(L5904, Location_ID!$D$2:$D$3098, 0), 1)</f>
        <v>e2e7dd3b-be53-448a-a7aa-86ea53f1694d</v>
      </c>
      <c r="C5904" s="20" t="s">
        <v>1585</v>
      </c>
      <c r="D5904" s="230" t="s">
        <v>354</v>
      </c>
      <c r="E5904" s="20" t="s">
        <v>7134</v>
      </c>
      <c r="F5904" s="20" t="s">
        <v>7135</v>
      </c>
      <c r="G5904" s="20" t="s">
        <v>7591</v>
      </c>
      <c r="H5904" s="20"/>
      <c r="I5904" s="20" t="s">
        <v>15917</v>
      </c>
      <c r="J5904" s="20" t="s">
        <v>15922</v>
      </c>
      <c r="K5904" s="20" t="s">
        <v>7109</v>
      </c>
      <c r="L5904" s="20" t="s">
        <v>5161</v>
      </c>
      <c r="M5904" s="20" t="s">
        <v>7116</v>
      </c>
      <c r="N5904" s="20" t="s">
        <v>15902</v>
      </c>
      <c r="O5904" s="20" t="s">
        <v>15922</v>
      </c>
      <c r="P5904" s="201" t="n">
        <v>43730</v>
      </c>
      <c r="Q5904" s="201" t="n">
        <v>43763</v>
      </c>
      <c r="R5904" s="20" t="n">
        <v>1</v>
      </c>
      <c r="S5904" s="20" t="s">
        <v>7130</v>
      </c>
      <c r="T5904" s="20" t="n">
        <v>53.88480533</v>
      </c>
      <c r="U5904" s="20" t="n">
        <v>43.46690827</v>
      </c>
      <c r="V5904" s="20" t="n">
        <v>64.30270239</v>
      </c>
      <c r="W5904" s="20" t="s">
        <v>11510</v>
      </c>
      <c r="X5904" s="35"/>
      <c r="Y5904" s="35" t="n">
        <v>0</v>
      </c>
      <c r="Z5904" s="35" t="n">
        <v>1</v>
      </c>
      <c r="AE5904" s="94" t="e">
        <f aca="false" t="array" ref="AE5904:AK5904">_xlfn.torow(_xlfn.unique(_xlfn._xlws.filter(cat_table[Subsector],$E5904=cat_table[Sector],"")))</f>
        <v>#NAME?</v>
      </c>
      <c r="AF5904" s="94" t="e">
        <v>#NAME?</v>
      </c>
      <c r="AG5904" s="94" t="e">
        <v>#NAME?</v>
      </c>
      <c r="AH5904" s="94" t="e">
        <v>#NAME?</v>
      </c>
      <c r="AI5904" s="94" t="e">
        <v>#NAME?</v>
      </c>
      <c r="AJ5904" s="94" t="e">
        <v>#NAME?</v>
      </c>
      <c r="AK5904" s="94" t="e">
        <v>#NAME?</v>
      </c>
      <c r="AO5904" s="94" t="e">
        <f aca="false" t="array" ref="AO5904:AT5904">_xlfn.torow(_xlfn.unique(_xlfn._xlws.filter(cat_table[Sub-subsector],($E5904=cat_table[Sector])*($F5904=cat_table[Subsector]),"")))</f>
        <v>#NAME?</v>
      </c>
      <c r="AP5904" s="94" t="e">
        <v>#NAME?</v>
      </c>
      <c r="AQ5904" s="94" t="e">
        <v>#NAME?</v>
      </c>
      <c r="AR5904" s="94" t="e">
        <v>#NAME?</v>
      </c>
      <c r="AS5904" s="94" t="e">
        <v>#NAME?</v>
      </c>
      <c r="AT5904" s="94" t="e">
        <v>#NAME?</v>
      </c>
    </row>
    <row r="5905" customFormat="false" ht="15" hidden="false" customHeight="true" outlineLevel="0" collapsed="false">
      <c r="A5905" s="20" t="s">
        <v>16956</v>
      </c>
      <c r="B5905" s="20" t="str">
        <f aca="false">INDEX(Table2[], MATCH(L5905, Location_ID!$D$2:$D$3098, 0), 1)</f>
        <v>62ddbfec-bf80-40e9-a649-fef75a39e5dd</v>
      </c>
      <c r="C5905" s="20" t="s">
        <v>1585</v>
      </c>
      <c r="D5905" s="230" t="s">
        <v>354</v>
      </c>
      <c r="E5905" s="20" t="s">
        <v>7134</v>
      </c>
      <c r="F5905" s="20" t="s">
        <v>7135</v>
      </c>
      <c r="G5905" s="20" t="s">
        <v>7591</v>
      </c>
      <c r="H5905" s="20"/>
      <c r="I5905" s="20" t="s">
        <v>15917</v>
      </c>
      <c r="J5905" s="20" t="s">
        <v>15922</v>
      </c>
      <c r="K5905" s="20" t="s">
        <v>7109</v>
      </c>
      <c r="L5905" s="20" t="s">
        <v>5163</v>
      </c>
      <c r="M5905" s="20" t="s">
        <v>7116</v>
      </c>
      <c r="N5905" s="20" t="s">
        <v>15902</v>
      </c>
      <c r="O5905" s="20" t="s">
        <v>15922</v>
      </c>
      <c r="P5905" s="201" t="n">
        <v>43730</v>
      </c>
      <c r="Q5905" s="201" t="n">
        <v>43763</v>
      </c>
      <c r="R5905" s="20" t="n">
        <v>1</v>
      </c>
      <c r="S5905" s="20" t="s">
        <v>7130</v>
      </c>
      <c r="T5905" s="20" t="n">
        <v>68.04395023</v>
      </c>
      <c r="U5905" s="20" t="n">
        <v>55.09282326</v>
      </c>
      <c r="V5905" s="20" t="n">
        <v>80.9950772</v>
      </c>
      <c r="W5905" s="20" t="s">
        <v>11510</v>
      </c>
      <c r="X5905" s="35"/>
      <c r="Y5905" s="35" t="n">
        <v>0</v>
      </c>
      <c r="Z5905" s="35" t="n">
        <v>1</v>
      </c>
      <c r="AE5905" s="94" t="e">
        <f aca="false" t="array" ref="AE5905:AK5905">_xlfn.torow(_xlfn.unique(_xlfn._xlws.filter(cat_table[Subsector],$E5905=cat_table[Sector],"")))</f>
        <v>#NAME?</v>
      </c>
      <c r="AF5905" s="94" t="e">
        <v>#NAME?</v>
      </c>
      <c r="AG5905" s="94" t="e">
        <v>#NAME?</v>
      </c>
      <c r="AH5905" s="94" t="e">
        <v>#NAME?</v>
      </c>
      <c r="AI5905" s="94" t="e">
        <v>#NAME?</v>
      </c>
      <c r="AJ5905" s="94" t="e">
        <v>#NAME?</v>
      </c>
      <c r="AK5905" s="94" t="e">
        <v>#NAME?</v>
      </c>
      <c r="AO5905" s="94" t="e">
        <f aca="false" t="array" ref="AO5905:AT5905">_xlfn.torow(_xlfn.unique(_xlfn._xlws.filter(cat_table[Sub-subsector],($E5905=cat_table[Sector])*($F5905=cat_table[Subsector]),"")))</f>
        <v>#NAME?</v>
      </c>
      <c r="AP5905" s="94" t="e">
        <v>#NAME?</v>
      </c>
      <c r="AQ5905" s="94" t="e">
        <v>#NAME?</v>
      </c>
      <c r="AR5905" s="94" t="e">
        <v>#NAME?</v>
      </c>
      <c r="AS5905" s="94" t="e">
        <v>#NAME?</v>
      </c>
      <c r="AT5905" s="94" t="e">
        <v>#NAME?</v>
      </c>
    </row>
    <row r="5906" customFormat="false" ht="15" hidden="false" customHeight="true" outlineLevel="0" collapsed="false">
      <c r="A5906" s="20" t="s">
        <v>16957</v>
      </c>
      <c r="B5906" s="20" t="str">
        <f aca="false">INDEX(Table2[], MATCH(L5906, Location_ID!$D$2:$D$3098, 0), 1)</f>
        <v>081d1825-8d33-402d-a6fc-4b11d432d4a6</v>
      </c>
      <c r="C5906" s="20" t="s">
        <v>1585</v>
      </c>
      <c r="D5906" s="230" t="s">
        <v>354</v>
      </c>
      <c r="E5906" s="20" t="s">
        <v>7134</v>
      </c>
      <c r="F5906" s="20" t="s">
        <v>7135</v>
      </c>
      <c r="G5906" s="20" t="s">
        <v>7591</v>
      </c>
      <c r="H5906" s="20"/>
      <c r="I5906" s="20" t="s">
        <v>15917</v>
      </c>
      <c r="J5906" s="20" t="s">
        <v>15922</v>
      </c>
      <c r="K5906" s="20" t="s">
        <v>7109</v>
      </c>
      <c r="L5906" s="20" t="s">
        <v>5165</v>
      </c>
      <c r="M5906" s="20" t="s">
        <v>7116</v>
      </c>
      <c r="N5906" s="20" t="s">
        <v>15902</v>
      </c>
      <c r="O5906" s="20" t="s">
        <v>15922</v>
      </c>
      <c r="P5906" s="201" t="n">
        <v>43730</v>
      </c>
      <c r="Q5906" s="201" t="n">
        <v>43763</v>
      </c>
      <c r="R5906" s="20" t="n">
        <v>1</v>
      </c>
      <c r="S5906" s="20" t="s">
        <v>7130</v>
      </c>
      <c r="T5906" s="20" t="n">
        <v>50.30678745</v>
      </c>
      <c r="U5906" s="20" t="n">
        <v>41.643244075</v>
      </c>
      <c r="V5906" s="20" t="n">
        <v>58.970330825</v>
      </c>
      <c r="W5906" s="20" t="s">
        <v>11510</v>
      </c>
      <c r="X5906" s="35"/>
      <c r="Y5906" s="35" t="n">
        <v>0</v>
      </c>
      <c r="Z5906" s="35" t="n">
        <v>1</v>
      </c>
      <c r="AE5906" s="94" t="e">
        <f aca="false" t="array" ref="AE5906:AK5906">_xlfn.torow(_xlfn.unique(_xlfn._xlws.filter(cat_table[Subsector],$E5906=cat_table[Sector],"")))</f>
        <v>#NAME?</v>
      </c>
      <c r="AF5906" s="94" t="e">
        <v>#NAME?</v>
      </c>
      <c r="AG5906" s="94" t="e">
        <v>#NAME?</v>
      </c>
      <c r="AH5906" s="94" t="e">
        <v>#NAME?</v>
      </c>
      <c r="AI5906" s="94" t="e">
        <v>#NAME?</v>
      </c>
      <c r="AJ5906" s="94" t="e">
        <v>#NAME?</v>
      </c>
      <c r="AK5906" s="94" t="e">
        <v>#NAME?</v>
      </c>
      <c r="AO5906" s="94" t="e">
        <f aca="false" t="array" ref="AO5906:AT5906">_xlfn.torow(_xlfn.unique(_xlfn._xlws.filter(cat_table[Sub-subsector],($E5906=cat_table[Sector])*($F5906=cat_table[Subsector]),"")))</f>
        <v>#NAME?</v>
      </c>
      <c r="AP5906" s="94" t="e">
        <v>#NAME?</v>
      </c>
      <c r="AQ5906" s="94" t="e">
        <v>#NAME?</v>
      </c>
      <c r="AR5906" s="94" t="e">
        <v>#NAME?</v>
      </c>
      <c r="AS5906" s="94" t="e">
        <v>#NAME?</v>
      </c>
      <c r="AT5906" s="94" t="e">
        <v>#NAME?</v>
      </c>
    </row>
    <row r="5907" customFormat="false" ht="15" hidden="false" customHeight="true" outlineLevel="0" collapsed="false">
      <c r="A5907" s="20" t="s">
        <v>16958</v>
      </c>
      <c r="B5907" s="20" t="str">
        <f aca="false">INDEX(Table2[], MATCH(L5907, Location_ID!$D$2:$D$3098, 0), 1)</f>
        <v>5d7f17f2-d78f-47fe-a631-28acd67fe7a2</v>
      </c>
      <c r="C5907" s="20" t="s">
        <v>1585</v>
      </c>
      <c r="D5907" s="230" t="s">
        <v>354</v>
      </c>
      <c r="E5907" s="20" t="s">
        <v>7134</v>
      </c>
      <c r="F5907" s="20" t="s">
        <v>7135</v>
      </c>
      <c r="G5907" s="20" t="s">
        <v>7591</v>
      </c>
      <c r="H5907" s="20"/>
      <c r="I5907" s="20" t="s">
        <v>15917</v>
      </c>
      <c r="J5907" s="20" t="s">
        <v>15918</v>
      </c>
      <c r="K5907" s="20" t="s">
        <v>7109</v>
      </c>
      <c r="L5907" s="20" t="s">
        <v>5167</v>
      </c>
      <c r="M5907" s="20" t="s">
        <v>7116</v>
      </c>
      <c r="N5907" s="20" t="s">
        <v>15902</v>
      </c>
      <c r="O5907" s="20" t="s">
        <v>15918</v>
      </c>
      <c r="P5907" s="201" t="n">
        <v>43730</v>
      </c>
      <c r="Q5907" s="201" t="n">
        <v>43763</v>
      </c>
      <c r="R5907" s="20" t="n">
        <v>1</v>
      </c>
      <c r="S5907" s="20" t="s">
        <v>7130</v>
      </c>
      <c r="T5907" s="20" t="n">
        <v>33.54201507</v>
      </c>
      <c r="U5907" s="20" t="n">
        <v>24.940174343</v>
      </c>
      <c r="V5907" s="20" t="n">
        <v>42.143855797</v>
      </c>
      <c r="W5907" s="20" t="s">
        <v>11510</v>
      </c>
      <c r="X5907" s="35"/>
      <c r="Y5907" s="35" t="n">
        <v>0</v>
      </c>
      <c r="Z5907" s="35" t="n">
        <v>1</v>
      </c>
      <c r="AE5907" s="94" t="e">
        <f aca="false" t="array" ref="AE5907:AK5907">_xlfn.torow(_xlfn.unique(_xlfn._xlws.filter(cat_table[Subsector],$E5907=cat_table[Sector],"")))</f>
        <v>#NAME?</v>
      </c>
      <c r="AF5907" s="94" t="e">
        <v>#NAME?</v>
      </c>
      <c r="AG5907" s="94" t="e">
        <v>#NAME?</v>
      </c>
      <c r="AH5907" s="94" t="e">
        <v>#NAME?</v>
      </c>
      <c r="AI5907" s="94" t="e">
        <v>#NAME?</v>
      </c>
      <c r="AJ5907" s="94" t="e">
        <v>#NAME?</v>
      </c>
      <c r="AK5907" s="94" t="e">
        <v>#NAME?</v>
      </c>
      <c r="AO5907" s="94" t="e">
        <f aca="false" t="array" ref="AO5907:AT5907">_xlfn.torow(_xlfn.unique(_xlfn._xlws.filter(cat_table[Sub-subsector],($E5907=cat_table[Sector])*($F5907=cat_table[Subsector]),"")))</f>
        <v>#NAME?</v>
      </c>
      <c r="AP5907" s="94" t="e">
        <v>#NAME?</v>
      </c>
      <c r="AQ5907" s="94" t="e">
        <v>#NAME?</v>
      </c>
      <c r="AR5907" s="94" t="e">
        <v>#NAME?</v>
      </c>
      <c r="AS5907" s="94" t="e">
        <v>#NAME?</v>
      </c>
      <c r="AT5907" s="94" t="e">
        <v>#NAME?</v>
      </c>
    </row>
    <row r="5908" customFormat="false" ht="15" hidden="false" customHeight="true" outlineLevel="0" collapsed="false">
      <c r="A5908" s="20" t="s">
        <v>16959</v>
      </c>
      <c r="B5908" s="20" t="str">
        <f aca="false">INDEX(Table2[], MATCH(L5908, Location_ID!$D$2:$D$3098, 0), 1)</f>
        <v>08e6b31a-41ed-4131-aac7-68bea674d573</v>
      </c>
      <c r="C5908" s="20" t="s">
        <v>1585</v>
      </c>
      <c r="D5908" s="230" t="s">
        <v>354</v>
      </c>
      <c r="E5908" s="20" t="s">
        <v>7134</v>
      </c>
      <c r="F5908" s="20" t="s">
        <v>7135</v>
      </c>
      <c r="G5908" s="20" t="s">
        <v>7591</v>
      </c>
      <c r="H5908" s="20"/>
      <c r="I5908" s="20" t="s">
        <v>15917</v>
      </c>
      <c r="J5908" s="20" t="s">
        <v>15932</v>
      </c>
      <c r="K5908" s="20" t="s">
        <v>7109</v>
      </c>
      <c r="L5908" s="20" t="s">
        <v>5169</v>
      </c>
      <c r="M5908" s="20" t="s">
        <v>7116</v>
      </c>
      <c r="N5908" s="20" t="s">
        <v>15902</v>
      </c>
      <c r="O5908" s="20" t="s">
        <v>15932</v>
      </c>
      <c r="P5908" s="201" t="n">
        <v>43730</v>
      </c>
      <c r="Q5908" s="201" t="n">
        <v>43763</v>
      </c>
      <c r="R5908" s="20" t="n">
        <v>1</v>
      </c>
      <c r="S5908" s="20" t="s">
        <v>7130</v>
      </c>
      <c r="T5908" s="20" t="n">
        <v>13.14539035</v>
      </c>
      <c r="U5908" s="20" t="n">
        <v>7.297409663</v>
      </c>
      <c r="V5908" s="20" t="n">
        <v>18.993371037</v>
      </c>
      <c r="W5908" s="20" t="s">
        <v>11510</v>
      </c>
      <c r="X5908" s="35"/>
      <c r="Y5908" s="35" t="n">
        <v>0</v>
      </c>
      <c r="Z5908" s="35" t="n">
        <v>1</v>
      </c>
      <c r="AE5908" s="94" t="e">
        <f aca="false" t="array" ref="AE5908:AK5908">_xlfn.torow(_xlfn.unique(_xlfn._xlws.filter(cat_table[Subsector],$E5908=cat_table[Sector],"")))</f>
        <v>#NAME?</v>
      </c>
      <c r="AF5908" s="94" t="e">
        <v>#NAME?</v>
      </c>
      <c r="AG5908" s="94" t="e">
        <v>#NAME?</v>
      </c>
      <c r="AH5908" s="94" t="e">
        <v>#NAME?</v>
      </c>
      <c r="AI5908" s="94" t="e">
        <v>#NAME?</v>
      </c>
      <c r="AJ5908" s="94" t="e">
        <v>#NAME?</v>
      </c>
      <c r="AK5908" s="94" t="e">
        <v>#NAME?</v>
      </c>
      <c r="AO5908" s="94" t="e">
        <f aca="false" t="array" ref="AO5908:AT5908">_xlfn.torow(_xlfn.unique(_xlfn._xlws.filter(cat_table[Sub-subsector],($E5908=cat_table[Sector])*($F5908=cat_table[Subsector]),"")))</f>
        <v>#NAME?</v>
      </c>
      <c r="AP5908" s="94" t="e">
        <v>#NAME?</v>
      </c>
      <c r="AQ5908" s="94" t="e">
        <v>#NAME?</v>
      </c>
      <c r="AR5908" s="94" t="e">
        <v>#NAME?</v>
      </c>
      <c r="AS5908" s="94" t="e">
        <v>#NAME?</v>
      </c>
      <c r="AT5908" s="94" t="e">
        <v>#NAME?</v>
      </c>
    </row>
    <row r="5909" customFormat="false" ht="15" hidden="false" customHeight="true" outlineLevel="0" collapsed="false">
      <c r="A5909" s="20" t="s">
        <v>16960</v>
      </c>
      <c r="B5909" s="20" t="str">
        <f aca="false">INDEX(Table2[], MATCH(L5909, Location_ID!$D$2:$D$3098, 0), 1)</f>
        <v>f9b57dc6-10ea-4c66-897a-a53e1b0050c5</v>
      </c>
      <c r="C5909" s="20" t="s">
        <v>1585</v>
      </c>
      <c r="D5909" s="230" t="s">
        <v>354</v>
      </c>
      <c r="E5909" s="20" t="s">
        <v>7134</v>
      </c>
      <c r="F5909" s="20" t="s">
        <v>7135</v>
      </c>
      <c r="G5909" s="20" t="s">
        <v>7591</v>
      </c>
      <c r="H5909" s="20"/>
      <c r="I5909" s="20" t="s">
        <v>15917</v>
      </c>
      <c r="J5909" s="20" t="s">
        <v>15922</v>
      </c>
      <c r="K5909" s="20" t="s">
        <v>7109</v>
      </c>
      <c r="L5909" s="20" t="s">
        <v>5171</v>
      </c>
      <c r="M5909" s="20" t="s">
        <v>7116</v>
      </c>
      <c r="N5909" s="20" t="s">
        <v>15902</v>
      </c>
      <c r="O5909" s="20" t="s">
        <v>15922</v>
      </c>
      <c r="P5909" s="201" t="n">
        <v>43730</v>
      </c>
      <c r="Q5909" s="201" t="n">
        <v>43763</v>
      </c>
      <c r="R5909" s="20" t="n">
        <v>1</v>
      </c>
      <c r="S5909" s="20" t="s">
        <v>7130</v>
      </c>
      <c r="T5909" s="20" t="n">
        <v>60.4794817</v>
      </c>
      <c r="U5909" s="20" t="n">
        <v>47.75571501</v>
      </c>
      <c r="V5909" s="20" t="n">
        <v>73.20324839</v>
      </c>
      <c r="W5909" s="20" t="s">
        <v>11510</v>
      </c>
      <c r="X5909" s="35"/>
      <c r="Y5909" s="35" t="n">
        <v>0</v>
      </c>
      <c r="Z5909" s="35" t="n">
        <v>1</v>
      </c>
      <c r="AE5909" s="94" t="e">
        <f aca="false" t="array" ref="AE5909:AK5909">_xlfn.torow(_xlfn.unique(_xlfn._xlws.filter(cat_table[Subsector],$E5909=cat_table[Sector],"")))</f>
        <v>#NAME?</v>
      </c>
      <c r="AF5909" s="94" t="e">
        <v>#NAME?</v>
      </c>
      <c r="AG5909" s="94" t="e">
        <v>#NAME?</v>
      </c>
      <c r="AH5909" s="94" t="e">
        <v>#NAME?</v>
      </c>
      <c r="AI5909" s="94" t="e">
        <v>#NAME?</v>
      </c>
      <c r="AJ5909" s="94" t="e">
        <v>#NAME?</v>
      </c>
      <c r="AK5909" s="94" t="e">
        <v>#NAME?</v>
      </c>
      <c r="AO5909" s="94" t="e">
        <f aca="false" t="array" ref="AO5909:AT5909">_xlfn.torow(_xlfn.unique(_xlfn._xlws.filter(cat_table[Sub-subsector],($E5909=cat_table[Sector])*($F5909=cat_table[Subsector]),"")))</f>
        <v>#NAME?</v>
      </c>
      <c r="AP5909" s="94" t="e">
        <v>#NAME?</v>
      </c>
      <c r="AQ5909" s="94" t="e">
        <v>#NAME?</v>
      </c>
      <c r="AR5909" s="94" t="e">
        <v>#NAME?</v>
      </c>
      <c r="AS5909" s="94" t="e">
        <v>#NAME?</v>
      </c>
      <c r="AT5909" s="94" t="e">
        <v>#NAME?</v>
      </c>
    </row>
    <row r="5910" customFormat="false" ht="15" hidden="false" customHeight="true" outlineLevel="0" collapsed="false">
      <c r="A5910" s="20" t="s">
        <v>16961</v>
      </c>
      <c r="B5910" s="20" t="str">
        <f aca="false">INDEX(Table2[], MATCH(L5910, Location_ID!$D$2:$D$3098, 0), 1)</f>
        <v>e4887e05-d386-4315-b655-1e133607cc7c</v>
      </c>
      <c r="C5910" s="20" t="s">
        <v>1585</v>
      </c>
      <c r="D5910" s="230" t="s">
        <v>354</v>
      </c>
      <c r="E5910" s="20" t="s">
        <v>7134</v>
      </c>
      <c r="F5910" s="20" t="s">
        <v>7135</v>
      </c>
      <c r="G5910" s="20" t="s">
        <v>7591</v>
      </c>
      <c r="H5910" s="20"/>
      <c r="I5910" s="20" t="s">
        <v>15917</v>
      </c>
      <c r="J5910" s="20" t="s">
        <v>15932</v>
      </c>
      <c r="K5910" s="20" t="s">
        <v>7109</v>
      </c>
      <c r="L5910" s="20" t="s">
        <v>5173</v>
      </c>
      <c r="M5910" s="20" t="s">
        <v>7116</v>
      </c>
      <c r="N5910" s="20" t="s">
        <v>15902</v>
      </c>
      <c r="O5910" s="20" t="s">
        <v>15932</v>
      </c>
      <c r="P5910" s="201" t="n">
        <v>43730</v>
      </c>
      <c r="Q5910" s="201" t="n">
        <v>43763</v>
      </c>
      <c r="R5910" s="20" t="n">
        <v>1</v>
      </c>
      <c r="S5910" s="20" t="s">
        <v>7130</v>
      </c>
      <c r="T5910" s="20" t="n">
        <v>6.736076606</v>
      </c>
      <c r="U5910" s="20" t="n">
        <v>4.466597977</v>
      </c>
      <c r="V5910" s="20" t="n">
        <v>9.005555235</v>
      </c>
      <c r="W5910" s="20" t="s">
        <v>11510</v>
      </c>
      <c r="X5910" s="35"/>
      <c r="Y5910" s="35" t="n">
        <v>0</v>
      </c>
      <c r="Z5910" s="35" t="n">
        <v>1</v>
      </c>
      <c r="AE5910" s="94" t="e">
        <f aca="false" t="array" ref="AE5910:AK5910">_xlfn.torow(_xlfn.unique(_xlfn._xlws.filter(cat_table[Subsector],$E5910=cat_table[Sector],"")))</f>
        <v>#NAME?</v>
      </c>
      <c r="AF5910" s="94" t="e">
        <v>#NAME?</v>
      </c>
      <c r="AG5910" s="94" t="e">
        <v>#NAME?</v>
      </c>
      <c r="AH5910" s="94" t="e">
        <v>#NAME?</v>
      </c>
      <c r="AI5910" s="94" t="e">
        <v>#NAME?</v>
      </c>
      <c r="AJ5910" s="94" t="e">
        <v>#NAME?</v>
      </c>
      <c r="AK5910" s="94" t="e">
        <v>#NAME?</v>
      </c>
      <c r="AO5910" s="94" t="e">
        <f aca="false" t="array" ref="AO5910:AT5910">_xlfn.torow(_xlfn.unique(_xlfn._xlws.filter(cat_table[Sub-subsector],($E5910=cat_table[Sector])*($F5910=cat_table[Subsector]),"")))</f>
        <v>#NAME?</v>
      </c>
      <c r="AP5910" s="94" t="e">
        <v>#NAME?</v>
      </c>
      <c r="AQ5910" s="94" t="e">
        <v>#NAME?</v>
      </c>
      <c r="AR5910" s="94" t="e">
        <v>#NAME?</v>
      </c>
      <c r="AS5910" s="94" t="e">
        <v>#NAME?</v>
      </c>
      <c r="AT5910" s="94" t="e">
        <v>#NAME?</v>
      </c>
    </row>
    <row r="5911" customFormat="false" ht="15" hidden="false" customHeight="true" outlineLevel="0" collapsed="false">
      <c r="A5911" s="20" t="s">
        <v>16962</v>
      </c>
      <c r="B5911" s="20" t="str">
        <f aca="false">INDEX(Table2[], MATCH(L5911, Location_ID!$D$2:$D$3098, 0), 1)</f>
        <v>ccdd1b15-bb03-40d5-8226-58fc728fb3f9</v>
      </c>
      <c r="C5911" s="20" t="s">
        <v>1585</v>
      </c>
      <c r="D5911" s="230" t="s">
        <v>354</v>
      </c>
      <c r="E5911" s="20" t="s">
        <v>7134</v>
      </c>
      <c r="F5911" s="20" t="s">
        <v>7135</v>
      </c>
      <c r="G5911" s="20" t="s">
        <v>7591</v>
      </c>
      <c r="H5911" s="20"/>
      <c r="I5911" s="20" t="s">
        <v>15917</v>
      </c>
      <c r="J5911" s="20" t="s">
        <v>15932</v>
      </c>
      <c r="K5911" s="20" t="s">
        <v>7109</v>
      </c>
      <c r="L5911" s="20" t="s">
        <v>5175</v>
      </c>
      <c r="M5911" s="20" t="s">
        <v>7116</v>
      </c>
      <c r="N5911" s="20" t="s">
        <v>15902</v>
      </c>
      <c r="O5911" s="20" t="s">
        <v>15932</v>
      </c>
      <c r="P5911" s="201" t="n">
        <v>43730</v>
      </c>
      <c r="Q5911" s="201" t="n">
        <v>43763</v>
      </c>
      <c r="R5911" s="20" t="n">
        <v>1</v>
      </c>
      <c r="S5911" s="20" t="s">
        <v>7130</v>
      </c>
      <c r="T5911" s="20" t="n">
        <v>12.96964556</v>
      </c>
      <c r="U5911" s="20" t="n">
        <v>8.474160234</v>
      </c>
      <c r="V5911" s="20" t="n">
        <v>17.465130886</v>
      </c>
      <c r="W5911" s="20" t="s">
        <v>11510</v>
      </c>
      <c r="X5911" s="35"/>
      <c r="Y5911" s="35" t="n">
        <v>0</v>
      </c>
      <c r="Z5911" s="35" t="n">
        <v>1</v>
      </c>
      <c r="AE5911" s="94" t="e">
        <f aca="false" t="array" ref="AE5911:AK5911">_xlfn.torow(_xlfn.unique(_xlfn._xlws.filter(cat_table[Subsector],$E5911=cat_table[Sector],"")))</f>
        <v>#NAME?</v>
      </c>
      <c r="AF5911" s="94" t="e">
        <v>#NAME?</v>
      </c>
      <c r="AG5911" s="94" t="e">
        <v>#NAME?</v>
      </c>
      <c r="AH5911" s="94" t="e">
        <v>#NAME?</v>
      </c>
      <c r="AI5911" s="94" t="e">
        <v>#NAME?</v>
      </c>
      <c r="AJ5911" s="94" t="e">
        <v>#NAME?</v>
      </c>
      <c r="AK5911" s="94" t="e">
        <v>#NAME?</v>
      </c>
      <c r="AO5911" s="94" t="e">
        <f aca="false" t="array" ref="AO5911:AT5911">_xlfn.torow(_xlfn.unique(_xlfn._xlws.filter(cat_table[Sub-subsector],($E5911=cat_table[Sector])*($F5911=cat_table[Subsector]),"")))</f>
        <v>#NAME?</v>
      </c>
      <c r="AP5911" s="94" t="e">
        <v>#NAME?</v>
      </c>
      <c r="AQ5911" s="94" t="e">
        <v>#NAME?</v>
      </c>
      <c r="AR5911" s="94" t="e">
        <v>#NAME?</v>
      </c>
      <c r="AS5911" s="94" t="e">
        <v>#NAME?</v>
      </c>
      <c r="AT5911" s="94" t="e">
        <v>#NAME?</v>
      </c>
    </row>
    <row r="5912" customFormat="false" ht="15" hidden="false" customHeight="true" outlineLevel="0" collapsed="false">
      <c r="A5912" s="20" t="s">
        <v>16963</v>
      </c>
      <c r="B5912" s="20" t="str">
        <f aca="false">INDEX(Table2[], MATCH(L5912, Location_ID!$D$2:$D$3098, 0), 1)</f>
        <v>fcd4df17-da3d-4f6d-b284-135f1eb74dc0</v>
      </c>
      <c r="C5912" s="20" t="s">
        <v>1585</v>
      </c>
      <c r="D5912" s="230" t="s">
        <v>354</v>
      </c>
      <c r="E5912" s="20" t="s">
        <v>7134</v>
      </c>
      <c r="F5912" s="20" t="s">
        <v>7135</v>
      </c>
      <c r="G5912" s="20" t="s">
        <v>7591</v>
      </c>
      <c r="H5912" s="20"/>
      <c r="I5912" s="20" t="s">
        <v>15917</v>
      </c>
      <c r="J5912" s="20" t="s">
        <v>15932</v>
      </c>
      <c r="K5912" s="20" t="s">
        <v>7109</v>
      </c>
      <c r="L5912" s="20" t="s">
        <v>5177</v>
      </c>
      <c r="M5912" s="20" t="s">
        <v>7116</v>
      </c>
      <c r="N5912" s="20" t="s">
        <v>15902</v>
      </c>
      <c r="O5912" s="20" t="s">
        <v>15932</v>
      </c>
      <c r="P5912" s="201" t="n">
        <v>43730</v>
      </c>
      <c r="Q5912" s="201" t="n">
        <v>43763</v>
      </c>
      <c r="R5912" s="20" t="n">
        <v>1</v>
      </c>
      <c r="S5912" s="20" t="s">
        <v>7130</v>
      </c>
      <c r="T5912" s="20" t="n">
        <v>9.530654022</v>
      </c>
      <c r="U5912" s="20" t="n">
        <v>7.174435985</v>
      </c>
      <c r="V5912" s="20" t="n">
        <v>11.886872059</v>
      </c>
      <c r="W5912" s="20" t="s">
        <v>11510</v>
      </c>
      <c r="X5912" s="35"/>
      <c r="Y5912" s="35" t="n">
        <v>0</v>
      </c>
      <c r="Z5912" s="35" t="n">
        <v>1</v>
      </c>
      <c r="AE5912" s="94" t="e">
        <f aca="false" t="array" ref="AE5912:AK5912">_xlfn.torow(_xlfn.unique(_xlfn._xlws.filter(cat_table[Subsector],$E5912=cat_table[Sector],"")))</f>
        <v>#NAME?</v>
      </c>
      <c r="AF5912" s="94" t="e">
        <v>#NAME?</v>
      </c>
      <c r="AG5912" s="94" t="e">
        <v>#NAME?</v>
      </c>
      <c r="AH5912" s="94" t="e">
        <v>#NAME?</v>
      </c>
      <c r="AI5912" s="94" t="e">
        <v>#NAME?</v>
      </c>
      <c r="AJ5912" s="94" t="e">
        <v>#NAME?</v>
      </c>
      <c r="AK5912" s="94" t="e">
        <v>#NAME?</v>
      </c>
      <c r="AO5912" s="94" t="e">
        <f aca="false" t="array" ref="AO5912:AT5912">_xlfn.torow(_xlfn.unique(_xlfn._xlws.filter(cat_table[Sub-subsector],($E5912=cat_table[Sector])*($F5912=cat_table[Subsector]),"")))</f>
        <v>#NAME?</v>
      </c>
      <c r="AP5912" s="94" t="e">
        <v>#NAME?</v>
      </c>
      <c r="AQ5912" s="94" t="e">
        <v>#NAME?</v>
      </c>
      <c r="AR5912" s="94" t="e">
        <v>#NAME?</v>
      </c>
      <c r="AS5912" s="94" t="e">
        <v>#NAME?</v>
      </c>
      <c r="AT5912" s="94" t="e">
        <v>#NAME?</v>
      </c>
    </row>
    <row r="5913" customFormat="false" ht="15" hidden="false" customHeight="true" outlineLevel="0" collapsed="false">
      <c r="A5913" s="20" t="s">
        <v>16964</v>
      </c>
      <c r="B5913" s="20" t="str">
        <f aca="false">INDEX(Table2[], MATCH(L5913, Location_ID!$D$2:$D$3098, 0), 1)</f>
        <v>2616810b-e156-436e-ade7-7f929b179bae</v>
      </c>
      <c r="C5913" s="20" t="s">
        <v>1585</v>
      </c>
      <c r="D5913" s="230" t="s">
        <v>354</v>
      </c>
      <c r="E5913" s="20" t="s">
        <v>7134</v>
      </c>
      <c r="F5913" s="20" t="s">
        <v>7135</v>
      </c>
      <c r="G5913" s="20" t="s">
        <v>7591</v>
      </c>
      <c r="H5913" s="20"/>
      <c r="I5913" s="20" t="s">
        <v>15917</v>
      </c>
      <c r="J5913" s="20" t="s">
        <v>15922</v>
      </c>
      <c r="K5913" s="20" t="s">
        <v>7109</v>
      </c>
      <c r="L5913" s="20" t="s">
        <v>5179</v>
      </c>
      <c r="M5913" s="20" t="s">
        <v>7116</v>
      </c>
      <c r="N5913" s="20" t="s">
        <v>15902</v>
      </c>
      <c r="O5913" s="20" t="s">
        <v>15922</v>
      </c>
      <c r="P5913" s="201" t="n">
        <v>43730</v>
      </c>
      <c r="Q5913" s="201" t="n">
        <v>43763</v>
      </c>
      <c r="R5913" s="20" t="n">
        <v>1</v>
      </c>
      <c r="S5913" s="20" t="s">
        <v>7130</v>
      </c>
      <c r="T5913" s="20" t="n">
        <v>34.27867783</v>
      </c>
      <c r="U5913" s="20" t="n">
        <v>23.11011059</v>
      </c>
      <c r="V5913" s="20" t="n">
        <v>45.44724507</v>
      </c>
      <c r="W5913" s="20" t="s">
        <v>11510</v>
      </c>
      <c r="X5913" s="35"/>
      <c r="Y5913" s="35" t="n">
        <v>0</v>
      </c>
      <c r="Z5913" s="35" t="n">
        <v>1</v>
      </c>
      <c r="AE5913" s="94" t="e">
        <f aca="false" t="array" ref="AE5913:AK5913">_xlfn.torow(_xlfn.unique(_xlfn._xlws.filter(cat_table[Subsector],$E5913=cat_table[Sector],"")))</f>
        <v>#NAME?</v>
      </c>
      <c r="AF5913" s="94" t="e">
        <v>#NAME?</v>
      </c>
      <c r="AG5913" s="94" t="e">
        <v>#NAME?</v>
      </c>
      <c r="AH5913" s="94" t="e">
        <v>#NAME?</v>
      </c>
      <c r="AI5913" s="94" t="e">
        <v>#NAME?</v>
      </c>
      <c r="AJ5913" s="94" t="e">
        <v>#NAME?</v>
      </c>
      <c r="AK5913" s="94" t="e">
        <v>#NAME?</v>
      </c>
      <c r="AO5913" s="94" t="e">
        <f aca="false" t="array" ref="AO5913:AT5913">_xlfn.torow(_xlfn.unique(_xlfn._xlws.filter(cat_table[Sub-subsector],($E5913=cat_table[Sector])*($F5913=cat_table[Subsector]),"")))</f>
        <v>#NAME?</v>
      </c>
      <c r="AP5913" s="94" t="e">
        <v>#NAME?</v>
      </c>
      <c r="AQ5913" s="94" t="e">
        <v>#NAME?</v>
      </c>
      <c r="AR5913" s="94" t="e">
        <v>#NAME?</v>
      </c>
      <c r="AS5913" s="94" t="e">
        <v>#NAME?</v>
      </c>
      <c r="AT5913" s="94" t="e">
        <v>#NAME?</v>
      </c>
    </row>
    <row r="5914" customFormat="false" ht="15" hidden="false" customHeight="true" outlineLevel="0" collapsed="false">
      <c r="A5914" s="20" t="s">
        <v>16965</v>
      </c>
      <c r="B5914" s="20" t="str">
        <f aca="false">INDEX(Table2[], MATCH(L5914, Location_ID!$D$2:$D$3098, 0), 1)</f>
        <v>55967e1d-227f-4191-834d-53accd814b53</v>
      </c>
      <c r="C5914" s="20" t="s">
        <v>1585</v>
      </c>
      <c r="D5914" s="230" t="s">
        <v>354</v>
      </c>
      <c r="E5914" s="20" t="s">
        <v>7134</v>
      </c>
      <c r="F5914" s="20" t="s">
        <v>7135</v>
      </c>
      <c r="G5914" s="20" t="s">
        <v>7591</v>
      </c>
      <c r="H5914" s="20"/>
      <c r="I5914" s="20" t="s">
        <v>15917</v>
      </c>
      <c r="J5914" s="20" t="s">
        <v>15918</v>
      </c>
      <c r="K5914" s="20" t="s">
        <v>7109</v>
      </c>
      <c r="L5914" s="20" t="s">
        <v>5181</v>
      </c>
      <c r="M5914" s="20" t="s">
        <v>7116</v>
      </c>
      <c r="N5914" s="20" t="s">
        <v>15902</v>
      </c>
      <c r="O5914" s="20" t="s">
        <v>15918</v>
      </c>
      <c r="P5914" s="201" t="n">
        <v>43730</v>
      </c>
      <c r="Q5914" s="201" t="n">
        <v>43763</v>
      </c>
      <c r="R5914" s="20" t="n">
        <v>1</v>
      </c>
      <c r="S5914" s="20" t="s">
        <v>7130</v>
      </c>
      <c r="T5914" s="20" t="n">
        <v>41.5883074</v>
      </c>
      <c r="U5914" s="20" t="n">
        <v>31.50213746</v>
      </c>
      <c r="V5914" s="20" t="n">
        <v>51.67447734</v>
      </c>
      <c r="W5914" s="20" t="s">
        <v>11510</v>
      </c>
      <c r="X5914" s="35"/>
      <c r="Y5914" s="35" t="n">
        <v>0</v>
      </c>
      <c r="Z5914" s="35" t="n">
        <v>1</v>
      </c>
      <c r="AE5914" s="94" t="e">
        <f aca="false" t="array" ref="AE5914:AK5914">_xlfn.torow(_xlfn.unique(_xlfn._xlws.filter(cat_table[Subsector],$E5914=cat_table[Sector],"")))</f>
        <v>#NAME?</v>
      </c>
      <c r="AF5914" s="94" t="e">
        <v>#NAME?</v>
      </c>
      <c r="AG5914" s="94" t="e">
        <v>#NAME?</v>
      </c>
      <c r="AH5914" s="94" t="e">
        <v>#NAME?</v>
      </c>
      <c r="AI5914" s="94" t="e">
        <v>#NAME?</v>
      </c>
      <c r="AJ5914" s="94" t="e">
        <v>#NAME?</v>
      </c>
      <c r="AK5914" s="94" t="e">
        <v>#NAME?</v>
      </c>
      <c r="AO5914" s="94" t="e">
        <f aca="false" t="array" ref="AO5914:AT5914">_xlfn.torow(_xlfn.unique(_xlfn._xlws.filter(cat_table[Sub-subsector],($E5914=cat_table[Sector])*($F5914=cat_table[Subsector]),"")))</f>
        <v>#NAME?</v>
      </c>
      <c r="AP5914" s="94" t="e">
        <v>#NAME?</v>
      </c>
      <c r="AQ5914" s="94" t="e">
        <v>#NAME?</v>
      </c>
      <c r="AR5914" s="94" t="e">
        <v>#NAME?</v>
      </c>
      <c r="AS5914" s="94" t="e">
        <v>#NAME?</v>
      </c>
      <c r="AT5914" s="94" t="e">
        <v>#NAME?</v>
      </c>
    </row>
    <row r="5915" customFormat="false" ht="15" hidden="false" customHeight="true" outlineLevel="0" collapsed="false">
      <c r="A5915" s="20" t="s">
        <v>16966</v>
      </c>
      <c r="B5915" s="20" t="str">
        <f aca="false">INDEX(Table2[], MATCH(L5915, Location_ID!$D$2:$D$3098, 0), 1)</f>
        <v>21b6cfbf-ab46-46c7-98cc-9169fc1f5d54</v>
      </c>
      <c r="C5915" s="20" t="s">
        <v>1585</v>
      </c>
      <c r="D5915" s="230" t="s">
        <v>354</v>
      </c>
      <c r="E5915" s="20" t="s">
        <v>7134</v>
      </c>
      <c r="F5915" s="20" t="s">
        <v>7135</v>
      </c>
      <c r="G5915" s="20" t="s">
        <v>7591</v>
      </c>
      <c r="H5915" s="20"/>
      <c r="I5915" s="20" t="s">
        <v>15917</v>
      </c>
      <c r="J5915" s="20" t="s">
        <v>15922</v>
      </c>
      <c r="K5915" s="20" t="s">
        <v>7109</v>
      </c>
      <c r="L5915" s="20" t="s">
        <v>5183</v>
      </c>
      <c r="M5915" s="20" t="s">
        <v>7116</v>
      </c>
      <c r="N5915" s="20" t="s">
        <v>15902</v>
      </c>
      <c r="O5915" s="20" t="s">
        <v>15922</v>
      </c>
      <c r="P5915" s="201" t="n">
        <v>43730</v>
      </c>
      <c r="Q5915" s="201" t="n">
        <v>43763</v>
      </c>
      <c r="R5915" s="20" t="n">
        <v>1</v>
      </c>
      <c r="S5915" s="20" t="s">
        <v>7130</v>
      </c>
      <c r="T5915" s="20" t="n">
        <v>9.604195846</v>
      </c>
      <c r="U5915" s="20" t="n">
        <v>7.614243844</v>
      </c>
      <c r="V5915" s="20" t="n">
        <v>11.594147848</v>
      </c>
      <c r="W5915" s="20" t="s">
        <v>11510</v>
      </c>
      <c r="X5915" s="35"/>
      <c r="Y5915" s="35" t="n">
        <v>0</v>
      </c>
      <c r="Z5915" s="35" t="n">
        <v>1</v>
      </c>
      <c r="AE5915" s="94" t="e">
        <f aca="false" t="array" ref="AE5915:AK5915">_xlfn.torow(_xlfn.unique(_xlfn._xlws.filter(cat_table[Subsector],$E5915=cat_table[Sector],"")))</f>
        <v>#NAME?</v>
      </c>
      <c r="AF5915" s="94" t="e">
        <v>#NAME?</v>
      </c>
      <c r="AG5915" s="94" t="e">
        <v>#NAME?</v>
      </c>
      <c r="AH5915" s="94" t="e">
        <v>#NAME?</v>
      </c>
      <c r="AI5915" s="94" t="e">
        <v>#NAME?</v>
      </c>
      <c r="AJ5915" s="94" t="e">
        <v>#NAME?</v>
      </c>
      <c r="AK5915" s="94" t="e">
        <v>#NAME?</v>
      </c>
      <c r="AO5915" s="94" t="e">
        <f aca="false" t="array" ref="AO5915:AT5915">_xlfn.torow(_xlfn.unique(_xlfn._xlws.filter(cat_table[Sub-subsector],($E5915=cat_table[Sector])*($F5915=cat_table[Subsector]),"")))</f>
        <v>#NAME?</v>
      </c>
      <c r="AP5915" s="94" t="e">
        <v>#NAME?</v>
      </c>
      <c r="AQ5915" s="94" t="e">
        <v>#NAME?</v>
      </c>
      <c r="AR5915" s="94" t="e">
        <v>#NAME?</v>
      </c>
      <c r="AS5915" s="94" t="e">
        <v>#NAME?</v>
      </c>
      <c r="AT5915" s="94" t="e">
        <v>#NAME?</v>
      </c>
    </row>
    <row r="5916" customFormat="false" ht="15" hidden="false" customHeight="true" outlineLevel="0" collapsed="false">
      <c r="A5916" s="20" t="s">
        <v>16967</v>
      </c>
      <c r="B5916" s="20" t="str">
        <f aca="false">INDEX(Table2[], MATCH(L5916, Location_ID!$D$2:$D$3098, 0), 1)</f>
        <v>c894b9bb-5615-4364-bd7a-729cf7e5f430</v>
      </c>
      <c r="C5916" s="20" t="s">
        <v>1585</v>
      </c>
      <c r="D5916" s="230" t="s">
        <v>354</v>
      </c>
      <c r="E5916" s="20" t="s">
        <v>7134</v>
      </c>
      <c r="F5916" s="20" t="s">
        <v>7135</v>
      </c>
      <c r="G5916" s="20" t="s">
        <v>7591</v>
      </c>
      <c r="H5916" s="20"/>
      <c r="I5916" s="20" t="s">
        <v>15917</v>
      </c>
      <c r="J5916" s="20" t="s">
        <v>15922</v>
      </c>
      <c r="K5916" s="20" t="s">
        <v>7109</v>
      </c>
      <c r="L5916" s="20" t="s">
        <v>5185</v>
      </c>
      <c r="M5916" s="20" t="s">
        <v>7116</v>
      </c>
      <c r="N5916" s="20" t="s">
        <v>15902</v>
      </c>
      <c r="O5916" s="20" t="s">
        <v>15922</v>
      </c>
      <c r="P5916" s="201" t="n">
        <v>43730</v>
      </c>
      <c r="Q5916" s="201" t="n">
        <v>43763</v>
      </c>
      <c r="R5916" s="20" t="n">
        <v>1</v>
      </c>
      <c r="S5916" s="20" t="s">
        <v>7130</v>
      </c>
      <c r="T5916" s="20" t="n">
        <v>7.024737063</v>
      </c>
      <c r="U5916" s="20" t="n">
        <v>5.483688812</v>
      </c>
      <c r="V5916" s="20" t="n">
        <v>8.565785314</v>
      </c>
      <c r="W5916" s="20" t="s">
        <v>11510</v>
      </c>
      <c r="X5916" s="35"/>
      <c r="Y5916" s="35" t="n">
        <v>0</v>
      </c>
      <c r="Z5916" s="35" t="n">
        <v>1</v>
      </c>
      <c r="AE5916" s="94" t="e">
        <f aca="false" t="array" ref="AE5916:AK5916">_xlfn.torow(_xlfn.unique(_xlfn._xlws.filter(cat_table[Subsector],$E5916=cat_table[Sector],"")))</f>
        <v>#NAME?</v>
      </c>
      <c r="AF5916" s="94" t="e">
        <v>#NAME?</v>
      </c>
      <c r="AG5916" s="94" t="e">
        <v>#NAME?</v>
      </c>
      <c r="AH5916" s="94" t="e">
        <v>#NAME?</v>
      </c>
      <c r="AI5916" s="94" t="e">
        <v>#NAME?</v>
      </c>
      <c r="AJ5916" s="94" t="e">
        <v>#NAME?</v>
      </c>
      <c r="AK5916" s="94" t="e">
        <v>#NAME?</v>
      </c>
      <c r="AO5916" s="94" t="e">
        <f aca="false" t="array" ref="AO5916:AT5916">_xlfn.torow(_xlfn.unique(_xlfn._xlws.filter(cat_table[Sub-subsector],($E5916=cat_table[Sector])*($F5916=cat_table[Subsector]),"")))</f>
        <v>#NAME?</v>
      </c>
      <c r="AP5916" s="94" t="e">
        <v>#NAME?</v>
      </c>
      <c r="AQ5916" s="94" t="e">
        <v>#NAME?</v>
      </c>
      <c r="AR5916" s="94" t="e">
        <v>#NAME?</v>
      </c>
      <c r="AS5916" s="94" t="e">
        <v>#NAME?</v>
      </c>
      <c r="AT5916" s="94" t="e">
        <v>#NAME?</v>
      </c>
    </row>
    <row r="5917" customFormat="false" ht="15" hidden="false" customHeight="true" outlineLevel="0" collapsed="false">
      <c r="A5917" s="20" t="s">
        <v>16968</v>
      </c>
      <c r="B5917" s="20" t="str">
        <f aca="false">INDEX(Table2[], MATCH(L5917, Location_ID!$D$2:$D$3098, 0), 1)</f>
        <v>ac4bb070-78ac-426c-804e-303ac6308f50</v>
      </c>
      <c r="C5917" s="20" t="s">
        <v>1585</v>
      </c>
      <c r="D5917" s="230" t="s">
        <v>354</v>
      </c>
      <c r="E5917" s="20" t="s">
        <v>7134</v>
      </c>
      <c r="F5917" s="20" t="s">
        <v>7135</v>
      </c>
      <c r="G5917" s="20" t="s">
        <v>7591</v>
      </c>
      <c r="H5917" s="20"/>
      <c r="I5917" s="20" t="s">
        <v>15917</v>
      </c>
      <c r="J5917" s="20" t="s">
        <v>15927</v>
      </c>
      <c r="K5917" s="20" t="s">
        <v>7109</v>
      </c>
      <c r="L5917" s="20" t="s">
        <v>5187</v>
      </c>
      <c r="M5917" s="20" t="s">
        <v>7116</v>
      </c>
      <c r="N5917" s="20" t="s">
        <v>15902</v>
      </c>
      <c r="O5917" s="20" t="s">
        <v>15927</v>
      </c>
      <c r="P5917" s="201" t="n">
        <v>43730</v>
      </c>
      <c r="Q5917" s="201" t="n">
        <v>43763</v>
      </c>
      <c r="R5917" s="20" t="n">
        <v>1</v>
      </c>
      <c r="S5917" s="20" t="s">
        <v>7130</v>
      </c>
      <c r="T5917" s="20" t="n">
        <v>8.681304795</v>
      </c>
      <c r="U5917" s="20" t="n">
        <v>7.328959933</v>
      </c>
      <c r="V5917" s="20" t="n">
        <v>10.033649657</v>
      </c>
      <c r="W5917" s="20" t="s">
        <v>11510</v>
      </c>
      <c r="X5917" s="35"/>
      <c r="Y5917" s="35" t="n">
        <v>0</v>
      </c>
      <c r="Z5917" s="35" t="n">
        <v>1</v>
      </c>
      <c r="AE5917" s="94" t="e">
        <f aca="false" t="array" ref="AE5917:AK5917">_xlfn.torow(_xlfn.unique(_xlfn._xlws.filter(cat_table[Subsector],$E5917=cat_table[Sector],"")))</f>
        <v>#NAME?</v>
      </c>
      <c r="AF5917" s="94" t="e">
        <v>#NAME?</v>
      </c>
      <c r="AG5917" s="94" t="e">
        <v>#NAME?</v>
      </c>
      <c r="AH5917" s="94" t="e">
        <v>#NAME?</v>
      </c>
      <c r="AI5917" s="94" t="e">
        <v>#NAME?</v>
      </c>
      <c r="AJ5917" s="94" t="e">
        <v>#NAME?</v>
      </c>
      <c r="AK5917" s="94" t="e">
        <v>#NAME?</v>
      </c>
      <c r="AO5917" s="94" t="e">
        <f aca="false" t="array" ref="AO5917:AT5917">_xlfn.torow(_xlfn.unique(_xlfn._xlws.filter(cat_table[Sub-subsector],($E5917=cat_table[Sector])*($F5917=cat_table[Subsector]),"")))</f>
        <v>#NAME?</v>
      </c>
      <c r="AP5917" s="94" t="e">
        <v>#NAME?</v>
      </c>
      <c r="AQ5917" s="94" t="e">
        <v>#NAME?</v>
      </c>
      <c r="AR5917" s="94" t="e">
        <v>#NAME?</v>
      </c>
      <c r="AS5917" s="94" t="e">
        <v>#NAME?</v>
      </c>
      <c r="AT5917" s="94" t="e">
        <v>#NAME?</v>
      </c>
    </row>
    <row r="5918" customFormat="false" ht="15" hidden="false" customHeight="true" outlineLevel="0" collapsed="false">
      <c r="A5918" s="20" t="s">
        <v>16969</v>
      </c>
      <c r="B5918" s="20" t="str">
        <f aca="false">INDEX(Table2[], MATCH(L5918, Location_ID!$D$2:$D$3098, 0), 1)</f>
        <v>d8890556-cd0a-44d5-b34e-ab2a876dc1b7</v>
      </c>
      <c r="C5918" s="20" t="s">
        <v>1585</v>
      </c>
      <c r="D5918" s="230" t="s">
        <v>354</v>
      </c>
      <c r="E5918" s="20" t="s">
        <v>7134</v>
      </c>
      <c r="F5918" s="20" t="s">
        <v>7135</v>
      </c>
      <c r="G5918" s="20" t="s">
        <v>7591</v>
      </c>
      <c r="H5918" s="20"/>
      <c r="I5918" s="20" t="s">
        <v>15917</v>
      </c>
      <c r="J5918" s="20" t="s">
        <v>15922</v>
      </c>
      <c r="K5918" s="20" t="s">
        <v>7109</v>
      </c>
      <c r="L5918" s="20" t="s">
        <v>5189</v>
      </c>
      <c r="M5918" s="20" t="s">
        <v>7116</v>
      </c>
      <c r="N5918" s="20" t="s">
        <v>15902</v>
      </c>
      <c r="O5918" s="20" t="s">
        <v>15922</v>
      </c>
      <c r="P5918" s="201" t="n">
        <v>43730</v>
      </c>
      <c r="Q5918" s="201" t="n">
        <v>43763</v>
      </c>
      <c r="R5918" s="20" t="n">
        <v>1</v>
      </c>
      <c r="S5918" s="20" t="s">
        <v>7130</v>
      </c>
      <c r="T5918" s="20" t="n">
        <v>116.8871495</v>
      </c>
      <c r="U5918" s="20" t="n">
        <v>64.49457195</v>
      </c>
      <c r="V5918" s="20" t="n">
        <v>169.27972705</v>
      </c>
      <c r="W5918" s="20" t="s">
        <v>11510</v>
      </c>
      <c r="X5918" s="35"/>
      <c r="Y5918" s="35" t="n">
        <v>0</v>
      </c>
      <c r="Z5918" s="35" t="n">
        <v>1</v>
      </c>
      <c r="AE5918" s="94" t="e">
        <f aca="false" t="array" ref="AE5918:AK5918">_xlfn.torow(_xlfn.unique(_xlfn._xlws.filter(cat_table[Subsector],$E5918=cat_table[Sector],"")))</f>
        <v>#NAME?</v>
      </c>
      <c r="AF5918" s="94" t="e">
        <v>#NAME?</v>
      </c>
      <c r="AG5918" s="94" t="e">
        <v>#NAME?</v>
      </c>
      <c r="AH5918" s="94" t="e">
        <v>#NAME?</v>
      </c>
      <c r="AI5918" s="94" t="e">
        <v>#NAME?</v>
      </c>
      <c r="AJ5918" s="94" t="e">
        <v>#NAME?</v>
      </c>
      <c r="AK5918" s="94" t="e">
        <v>#NAME?</v>
      </c>
      <c r="AO5918" s="94" t="e">
        <f aca="false" t="array" ref="AO5918:AT5918">_xlfn.torow(_xlfn.unique(_xlfn._xlws.filter(cat_table[Sub-subsector],($E5918=cat_table[Sector])*($F5918=cat_table[Subsector]),"")))</f>
        <v>#NAME?</v>
      </c>
      <c r="AP5918" s="94" t="e">
        <v>#NAME?</v>
      </c>
      <c r="AQ5918" s="94" t="e">
        <v>#NAME?</v>
      </c>
      <c r="AR5918" s="94" t="e">
        <v>#NAME?</v>
      </c>
      <c r="AS5918" s="94" t="e">
        <v>#NAME?</v>
      </c>
      <c r="AT5918" s="94" t="e">
        <v>#NAME?</v>
      </c>
    </row>
    <row r="5919" customFormat="false" ht="15" hidden="false" customHeight="true" outlineLevel="0" collapsed="false">
      <c r="A5919" s="20" t="s">
        <v>16970</v>
      </c>
      <c r="B5919" s="20" t="str">
        <f aca="false">INDEX(Table2[], MATCH(L5919, Location_ID!$D$2:$D$3098, 0), 1)</f>
        <v>8a160339-0a62-4654-b9c5-a798ad058745</v>
      </c>
      <c r="C5919" s="20" t="s">
        <v>1585</v>
      </c>
      <c r="D5919" s="230" t="s">
        <v>354</v>
      </c>
      <c r="E5919" s="20" t="s">
        <v>7134</v>
      </c>
      <c r="F5919" s="20" t="s">
        <v>7135</v>
      </c>
      <c r="G5919" s="20" t="s">
        <v>7591</v>
      </c>
      <c r="H5919" s="20"/>
      <c r="I5919" s="20" t="s">
        <v>15917</v>
      </c>
      <c r="J5919" s="20" t="s">
        <v>15922</v>
      </c>
      <c r="K5919" s="20" t="s">
        <v>7109</v>
      </c>
      <c r="L5919" s="20" t="s">
        <v>5191</v>
      </c>
      <c r="M5919" s="20" t="s">
        <v>7116</v>
      </c>
      <c r="N5919" s="20" t="s">
        <v>15902</v>
      </c>
      <c r="O5919" s="20" t="s">
        <v>15922</v>
      </c>
      <c r="P5919" s="201" t="n">
        <v>43730</v>
      </c>
      <c r="Q5919" s="201" t="n">
        <v>43763</v>
      </c>
      <c r="R5919" s="20" t="n">
        <v>1</v>
      </c>
      <c r="S5919" s="20" t="s">
        <v>7130</v>
      </c>
      <c r="T5919" s="20" t="n">
        <v>1499.178515</v>
      </c>
      <c r="U5919" s="20" t="n">
        <v>962.8420945</v>
      </c>
      <c r="V5919" s="20" t="n">
        <v>2035.5149355</v>
      </c>
      <c r="W5919" s="20" t="s">
        <v>11510</v>
      </c>
      <c r="X5919" s="35"/>
      <c r="Y5919" s="35" t="n">
        <v>0</v>
      </c>
      <c r="Z5919" s="35" t="n">
        <v>1</v>
      </c>
      <c r="AE5919" s="94" t="e">
        <f aca="false" t="array" ref="AE5919:AK5919">_xlfn.torow(_xlfn.unique(_xlfn._xlws.filter(cat_table[Subsector],$E5919=cat_table[Sector],"")))</f>
        <v>#NAME?</v>
      </c>
      <c r="AF5919" s="94" t="e">
        <v>#NAME?</v>
      </c>
      <c r="AG5919" s="94" t="e">
        <v>#NAME?</v>
      </c>
      <c r="AH5919" s="94" t="e">
        <v>#NAME?</v>
      </c>
      <c r="AI5919" s="94" t="e">
        <v>#NAME?</v>
      </c>
      <c r="AJ5919" s="94" t="e">
        <v>#NAME?</v>
      </c>
      <c r="AK5919" s="94" t="e">
        <v>#NAME?</v>
      </c>
      <c r="AO5919" s="94" t="e">
        <f aca="false" t="array" ref="AO5919:AT5919">_xlfn.torow(_xlfn.unique(_xlfn._xlws.filter(cat_table[Sub-subsector],($E5919=cat_table[Sector])*($F5919=cat_table[Subsector]),"")))</f>
        <v>#NAME?</v>
      </c>
      <c r="AP5919" s="94" t="e">
        <v>#NAME?</v>
      </c>
      <c r="AQ5919" s="94" t="e">
        <v>#NAME?</v>
      </c>
      <c r="AR5919" s="94" t="e">
        <v>#NAME?</v>
      </c>
      <c r="AS5919" s="94" t="e">
        <v>#NAME?</v>
      </c>
      <c r="AT5919" s="94" t="e">
        <v>#NAME?</v>
      </c>
    </row>
    <row r="5920" customFormat="false" ht="15" hidden="false" customHeight="true" outlineLevel="0" collapsed="false">
      <c r="A5920" s="20" t="s">
        <v>16971</v>
      </c>
      <c r="B5920" s="20" t="str">
        <f aca="false">INDEX(Table2[], MATCH(L5920, Location_ID!$D$2:$D$3098, 0), 1)</f>
        <v>b34deddd-692e-42f8-b4e4-4de489d2bf29</v>
      </c>
      <c r="C5920" s="20" t="s">
        <v>1585</v>
      </c>
      <c r="D5920" s="230" t="s">
        <v>354</v>
      </c>
      <c r="E5920" s="20" t="s">
        <v>7134</v>
      </c>
      <c r="F5920" s="20" t="s">
        <v>7135</v>
      </c>
      <c r="G5920" s="20" t="s">
        <v>7591</v>
      </c>
      <c r="H5920" s="20"/>
      <c r="I5920" s="20" t="s">
        <v>15917</v>
      </c>
      <c r="J5920" s="20" t="s">
        <v>15922</v>
      </c>
      <c r="K5920" s="20" t="s">
        <v>7109</v>
      </c>
      <c r="L5920" s="20" t="s">
        <v>5193</v>
      </c>
      <c r="M5920" s="20" t="s">
        <v>7116</v>
      </c>
      <c r="N5920" s="20" t="s">
        <v>15902</v>
      </c>
      <c r="O5920" s="20" t="s">
        <v>15922</v>
      </c>
      <c r="P5920" s="201" t="n">
        <v>43730</v>
      </c>
      <c r="Q5920" s="201" t="n">
        <v>43763</v>
      </c>
      <c r="R5920" s="20" t="n">
        <v>1</v>
      </c>
      <c r="S5920" s="20" t="s">
        <v>7130</v>
      </c>
      <c r="T5920" s="20" t="n">
        <v>1162.267812</v>
      </c>
      <c r="U5920" s="20" t="n">
        <v>792.1479234</v>
      </c>
      <c r="V5920" s="20" t="n">
        <v>1532.3877006</v>
      </c>
      <c r="W5920" s="20" t="s">
        <v>11510</v>
      </c>
      <c r="X5920" s="35"/>
      <c r="Y5920" s="35" t="n">
        <v>0</v>
      </c>
      <c r="Z5920" s="35" t="n">
        <v>1</v>
      </c>
      <c r="AE5920" s="94" t="e">
        <f aca="false" t="array" ref="AE5920:AK5920">_xlfn.torow(_xlfn.unique(_xlfn._xlws.filter(cat_table[Subsector],$E5920=cat_table[Sector],"")))</f>
        <v>#NAME?</v>
      </c>
      <c r="AF5920" s="94" t="e">
        <v>#NAME?</v>
      </c>
      <c r="AG5920" s="94" t="e">
        <v>#NAME?</v>
      </c>
      <c r="AH5920" s="94" t="e">
        <v>#NAME?</v>
      </c>
      <c r="AI5920" s="94" t="e">
        <v>#NAME?</v>
      </c>
      <c r="AJ5920" s="94" t="e">
        <v>#NAME?</v>
      </c>
      <c r="AK5920" s="94" t="e">
        <v>#NAME?</v>
      </c>
      <c r="AO5920" s="94" t="e">
        <f aca="false" t="array" ref="AO5920:AT5920">_xlfn.torow(_xlfn.unique(_xlfn._xlws.filter(cat_table[Sub-subsector],($E5920=cat_table[Sector])*($F5920=cat_table[Subsector]),"")))</f>
        <v>#NAME?</v>
      </c>
      <c r="AP5920" s="94" t="e">
        <v>#NAME?</v>
      </c>
      <c r="AQ5920" s="94" t="e">
        <v>#NAME?</v>
      </c>
      <c r="AR5920" s="94" t="e">
        <v>#NAME?</v>
      </c>
      <c r="AS5920" s="94" t="e">
        <v>#NAME?</v>
      </c>
      <c r="AT5920" s="94" t="e">
        <v>#NAME?</v>
      </c>
    </row>
    <row r="5921" customFormat="false" ht="15" hidden="false" customHeight="true" outlineLevel="0" collapsed="false">
      <c r="A5921" s="20" t="s">
        <v>16972</v>
      </c>
      <c r="B5921" s="20" t="str">
        <f aca="false">INDEX(Table2[], MATCH(L5921, Location_ID!$D$2:$D$3098, 0), 1)</f>
        <v>d79d4dbe-9992-461b-bb7e-b119ac4f6373</v>
      </c>
      <c r="C5921" s="20" t="s">
        <v>1585</v>
      </c>
      <c r="D5921" s="230" t="s">
        <v>354</v>
      </c>
      <c r="E5921" s="20" t="s">
        <v>7134</v>
      </c>
      <c r="F5921" s="20" t="s">
        <v>7135</v>
      </c>
      <c r="G5921" s="20" t="s">
        <v>7591</v>
      </c>
      <c r="H5921" s="20"/>
      <c r="I5921" s="20" t="s">
        <v>15917</v>
      </c>
      <c r="J5921" s="20" t="s">
        <v>15927</v>
      </c>
      <c r="K5921" s="20" t="s">
        <v>7109</v>
      </c>
      <c r="L5921" s="20" t="s">
        <v>5195</v>
      </c>
      <c r="M5921" s="20" t="s">
        <v>7116</v>
      </c>
      <c r="N5921" s="20" t="s">
        <v>15902</v>
      </c>
      <c r="O5921" s="20" t="s">
        <v>15927</v>
      </c>
      <c r="P5921" s="201" t="n">
        <v>43730</v>
      </c>
      <c r="Q5921" s="201" t="n">
        <v>43763</v>
      </c>
      <c r="R5921" s="20" t="n">
        <v>1</v>
      </c>
      <c r="S5921" s="20" t="s">
        <v>7130</v>
      </c>
      <c r="T5921" s="20" t="n">
        <v>824.4527245</v>
      </c>
      <c r="U5921" s="20" t="n">
        <v>660.8268466</v>
      </c>
      <c r="V5921" s="20" t="n">
        <v>988.0786024</v>
      </c>
      <c r="W5921" s="20" t="s">
        <v>11510</v>
      </c>
      <c r="X5921" s="35"/>
      <c r="Y5921" s="35" t="n">
        <v>0</v>
      </c>
      <c r="Z5921" s="35" t="n">
        <v>1</v>
      </c>
      <c r="AE5921" s="94" t="e">
        <f aca="false" t="array" ref="AE5921:AK5921">_xlfn.torow(_xlfn.unique(_xlfn._xlws.filter(cat_table[Subsector],$E5921=cat_table[Sector],"")))</f>
        <v>#NAME?</v>
      </c>
      <c r="AF5921" s="94" t="e">
        <v>#NAME?</v>
      </c>
      <c r="AG5921" s="94" t="e">
        <v>#NAME?</v>
      </c>
      <c r="AH5921" s="94" t="e">
        <v>#NAME?</v>
      </c>
      <c r="AI5921" s="94" t="e">
        <v>#NAME?</v>
      </c>
      <c r="AJ5921" s="94" t="e">
        <v>#NAME?</v>
      </c>
      <c r="AK5921" s="94" t="e">
        <v>#NAME?</v>
      </c>
      <c r="AO5921" s="94" t="e">
        <f aca="false" t="array" ref="AO5921:AT5921">_xlfn.torow(_xlfn.unique(_xlfn._xlws.filter(cat_table[Sub-subsector],($E5921=cat_table[Sector])*($F5921=cat_table[Subsector]),"")))</f>
        <v>#NAME?</v>
      </c>
      <c r="AP5921" s="94" t="e">
        <v>#NAME?</v>
      </c>
      <c r="AQ5921" s="94" t="e">
        <v>#NAME?</v>
      </c>
      <c r="AR5921" s="94" t="e">
        <v>#NAME?</v>
      </c>
      <c r="AS5921" s="94" t="e">
        <v>#NAME?</v>
      </c>
      <c r="AT5921" s="94" t="e">
        <v>#NAME?</v>
      </c>
    </row>
    <row r="5922" customFormat="false" ht="15" hidden="false" customHeight="true" outlineLevel="0" collapsed="false">
      <c r="A5922" s="20" t="s">
        <v>16973</v>
      </c>
      <c r="B5922" s="20" t="str">
        <f aca="false">INDEX(Table2[], MATCH(L5922, Location_ID!$D$2:$D$3098, 0), 1)</f>
        <v>b5c733eb-ada0-48c5-aaab-b7c56df92cff</v>
      </c>
      <c r="C5922" s="20" t="s">
        <v>1585</v>
      </c>
      <c r="D5922" s="230" t="s">
        <v>354</v>
      </c>
      <c r="E5922" s="20" t="s">
        <v>7134</v>
      </c>
      <c r="F5922" s="20" t="s">
        <v>7135</v>
      </c>
      <c r="G5922" s="20" t="s">
        <v>7591</v>
      </c>
      <c r="H5922" s="20"/>
      <c r="I5922" s="20" t="s">
        <v>15917</v>
      </c>
      <c r="J5922" s="20" t="s">
        <v>15932</v>
      </c>
      <c r="K5922" s="20" t="s">
        <v>7109</v>
      </c>
      <c r="L5922" s="20" t="s">
        <v>5197</v>
      </c>
      <c r="M5922" s="20" t="s">
        <v>7116</v>
      </c>
      <c r="N5922" s="20" t="s">
        <v>15902</v>
      </c>
      <c r="O5922" s="20" t="s">
        <v>15932</v>
      </c>
      <c r="P5922" s="201" t="n">
        <v>43730</v>
      </c>
      <c r="Q5922" s="201" t="n">
        <v>43763</v>
      </c>
      <c r="R5922" s="20" t="n">
        <v>1</v>
      </c>
      <c r="S5922" s="20" t="s">
        <v>7130</v>
      </c>
      <c r="T5922" s="20" t="n">
        <v>1051.252693</v>
      </c>
      <c r="U5922" s="20" t="n">
        <v>752.6747316</v>
      </c>
      <c r="V5922" s="20" t="n">
        <v>1349.8306544</v>
      </c>
      <c r="W5922" s="20" t="s">
        <v>11510</v>
      </c>
      <c r="X5922" s="35"/>
      <c r="Y5922" s="35" t="n">
        <v>0</v>
      </c>
      <c r="Z5922" s="35" t="n">
        <v>1</v>
      </c>
      <c r="AE5922" s="94" t="e">
        <f aca="false" t="array" ref="AE5922:AK5922">_xlfn.torow(_xlfn.unique(_xlfn._xlws.filter(cat_table[Subsector],$E5922=cat_table[Sector],"")))</f>
        <v>#NAME?</v>
      </c>
      <c r="AF5922" s="94" t="e">
        <v>#NAME?</v>
      </c>
      <c r="AG5922" s="94" t="e">
        <v>#NAME?</v>
      </c>
      <c r="AH5922" s="94" t="e">
        <v>#NAME?</v>
      </c>
      <c r="AI5922" s="94" t="e">
        <v>#NAME?</v>
      </c>
      <c r="AJ5922" s="94" t="e">
        <v>#NAME?</v>
      </c>
      <c r="AK5922" s="94" t="e">
        <v>#NAME?</v>
      </c>
      <c r="AO5922" s="94" t="e">
        <f aca="false" t="array" ref="AO5922:AT5922">_xlfn.torow(_xlfn.unique(_xlfn._xlws.filter(cat_table[Sub-subsector],($E5922=cat_table[Sector])*($F5922=cat_table[Subsector]),"")))</f>
        <v>#NAME?</v>
      </c>
      <c r="AP5922" s="94" t="e">
        <v>#NAME?</v>
      </c>
      <c r="AQ5922" s="94" t="e">
        <v>#NAME?</v>
      </c>
      <c r="AR5922" s="94" t="e">
        <v>#NAME?</v>
      </c>
      <c r="AS5922" s="94" t="e">
        <v>#NAME?</v>
      </c>
      <c r="AT5922" s="94" t="e">
        <v>#NAME?</v>
      </c>
    </row>
    <row r="5923" customFormat="false" ht="15" hidden="false" customHeight="true" outlineLevel="0" collapsed="false">
      <c r="A5923" s="20" t="s">
        <v>16974</v>
      </c>
      <c r="B5923" s="20" t="str">
        <f aca="false">INDEX(Table2[], MATCH(L5923, Location_ID!$D$2:$D$3098, 0), 1)</f>
        <v>b151389e-1e3b-4ec8-b929-eb38553a6c75</v>
      </c>
      <c r="C5923" s="20" t="s">
        <v>1585</v>
      </c>
      <c r="D5923" s="230" t="s">
        <v>354</v>
      </c>
      <c r="E5923" s="20" t="s">
        <v>7134</v>
      </c>
      <c r="F5923" s="20" t="s">
        <v>7135</v>
      </c>
      <c r="G5923" s="20" t="s">
        <v>7591</v>
      </c>
      <c r="H5923" s="20"/>
      <c r="I5923" s="20" t="s">
        <v>15917</v>
      </c>
      <c r="J5923" s="20" t="s">
        <v>15918</v>
      </c>
      <c r="K5923" s="20" t="s">
        <v>7109</v>
      </c>
      <c r="L5923" s="20" t="s">
        <v>5199</v>
      </c>
      <c r="M5923" s="20" t="s">
        <v>7116</v>
      </c>
      <c r="N5923" s="20" t="s">
        <v>15902</v>
      </c>
      <c r="O5923" s="20" t="s">
        <v>15918</v>
      </c>
      <c r="P5923" s="201" t="n">
        <v>43730</v>
      </c>
      <c r="Q5923" s="201" t="n">
        <v>43763</v>
      </c>
      <c r="R5923" s="20" t="n">
        <v>1</v>
      </c>
      <c r="S5923" s="20" t="s">
        <v>7130</v>
      </c>
      <c r="T5923" s="20" t="n">
        <v>917.0033887</v>
      </c>
      <c r="U5923" s="20" t="n">
        <v>722.0563644</v>
      </c>
      <c r="V5923" s="20" t="n">
        <v>1111.950413</v>
      </c>
      <c r="W5923" s="20" t="s">
        <v>11510</v>
      </c>
      <c r="X5923" s="35"/>
      <c r="Y5923" s="35" t="n">
        <v>0</v>
      </c>
      <c r="Z5923" s="35" t="n">
        <v>1</v>
      </c>
      <c r="AE5923" s="94" t="e">
        <f aca="false" t="array" ref="AE5923:AK5923">_xlfn.torow(_xlfn.unique(_xlfn._xlws.filter(cat_table[Subsector],$E5923=cat_table[Sector],"")))</f>
        <v>#NAME?</v>
      </c>
      <c r="AF5923" s="94" t="e">
        <v>#NAME?</v>
      </c>
      <c r="AG5923" s="94" t="e">
        <v>#NAME?</v>
      </c>
      <c r="AH5923" s="94" t="e">
        <v>#NAME?</v>
      </c>
      <c r="AI5923" s="94" t="e">
        <v>#NAME?</v>
      </c>
      <c r="AJ5923" s="94" t="e">
        <v>#NAME?</v>
      </c>
      <c r="AK5923" s="94" t="e">
        <v>#NAME?</v>
      </c>
      <c r="AO5923" s="94" t="e">
        <f aca="false" t="array" ref="AO5923:AT5923">_xlfn.torow(_xlfn.unique(_xlfn._xlws.filter(cat_table[Sub-subsector],($E5923=cat_table[Sector])*($F5923=cat_table[Subsector]),"")))</f>
        <v>#NAME?</v>
      </c>
      <c r="AP5923" s="94" t="e">
        <v>#NAME?</v>
      </c>
      <c r="AQ5923" s="94" t="e">
        <v>#NAME?</v>
      </c>
      <c r="AR5923" s="94" t="e">
        <v>#NAME?</v>
      </c>
      <c r="AS5923" s="94" t="e">
        <v>#NAME?</v>
      </c>
      <c r="AT5923" s="94" t="e">
        <v>#NAME?</v>
      </c>
    </row>
    <row r="5924" customFormat="false" ht="15" hidden="false" customHeight="true" outlineLevel="0" collapsed="false">
      <c r="A5924" s="20" t="s">
        <v>16975</v>
      </c>
      <c r="B5924" s="20" t="str">
        <f aca="false">INDEX(Table2[], MATCH(L5924, Location_ID!$D$2:$D$3098, 0), 1)</f>
        <v>755ef613-00a1-4749-b07e-45eba161a153</v>
      </c>
      <c r="C5924" s="20" t="s">
        <v>1585</v>
      </c>
      <c r="D5924" s="230" t="s">
        <v>354</v>
      </c>
      <c r="E5924" s="20" t="s">
        <v>7134</v>
      </c>
      <c r="F5924" s="20" t="s">
        <v>7135</v>
      </c>
      <c r="G5924" s="20" t="s">
        <v>7591</v>
      </c>
      <c r="H5924" s="20"/>
      <c r="I5924" s="20" t="s">
        <v>15917</v>
      </c>
      <c r="J5924" s="20" t="s">
        <v>15922</v>
      </c>
      <c r="K5924" s="20" t="s">
        <v>7109</v>
      </c>
      <c r="L5924" s="20" t="s">
        <v>5201</v>
      </c>
      <c r="M5924" s="20" t="s">
        <v>7116</v>
      </c>
      <c r="N5924" s="20" t="s">
        <v>15902</v>
      </c>
      <c r="O5924" s="20" t="s">
        <v>15922</v>
      </c>
      <c r="P5924" s="201" t="n">
        <v>43730</v>
      </c>
      <c r="Q5924" s="201" t="n">
        <v>43763</v>
      </c>
      <c r="R5924" s="20" t="n">
        <v>1</v>
      </c>
      <c r="S5924" s="20" t="s">
        <v>7130</v>
      </c>
      <c r="T5924" s="20" t="n">
        <v>949.1362062</v>
      </c>
      <c r="U5924" s="20" t="n">
        <v>733.1885156</v>
      </c>
      <c r="V5924" s="20" t="n">
        <v>1165.0838968</v>
      </c>
      <c r="W5924" s="20" t="s">
        <v>11510</v>
      </c>
      <c r="X5924" s="35"/>
      <c r="Y5924" s="35" t="n">
        <v>0</v>
      </c>
      <c r="Z5924" s="35" t="n">
        <v>1</v>
      </c>
      <c r="AE5924" s="94" t="e">
        <f aca="false" t="array" ref="AE5924:AK5924">_xlfn.torow(_xlfn.unique(_xlfn._xlws.filter(cat_table[Subsector],$E5924=cat_table[Sector],"")))</f>
        <v>#NAME?</v>
      </c>
      <c r="AF5924" s="94" t="e">
        <v>#NAME?</v>
      </c>
      <c r="AG5924" s="94" t="e">
        <v>#NAME?</v>
      </c>
      <c r="AH5924" s="94" t="e">
        <v>#NAME?</v>
      </c>
      <c r="AI5924" s="94" t="e">
        <v>#NAME?</v>
      </c>
      <c r="AJ5924" s="94" t="e">
        <v>#NAME?</v>
      </c>
      <c r="AK5924" s="94" t="e">
        <v>#NAME?</v>
      </c>
      <c r="AO5924" s="94" t="e">
        <f aca="false" t="array" ref="AO5924:AT5924">_xlfn.torow(_xlfn.unique(_xlfn._xlws.filter(cat_table[Sub-subsector],($E5924=cat_table[Sector])*($F5924=cat_table[Subsector]),"")))</f>
        <v>#NAME?</v>
      </c>
      <c r="AP5924" s="94" t="e">
        <v>#NAME?</v>
      </c>
      <c r="AQ5924" s="94" t="e">
        <v>#NAME?</v>
      </c>
      <c r="AR5924" s="94" t="e">
        <v>#NAME?</v>
      </c>
      <c r="AS5924" s="94" t="e">
        <v>#NAME?</v>
      </c>
      <c r="AT5924" s="94" t="e">
        <v>#NAME?</v>
      </c>
    </row>
    <row r="5925" customFormat="false" ht="15" hidden="false" customHeight="true" outlineLevel="0" collapsed="false">
      <c r="A5925" s="20" t="s">
        <v>16976</v>
      </c>
      <c r="B5925" s="20" t="str">
        <f aca="false">INDEX(Table2[], MATCH(L5925, Location_ID!$D$2:$D$3098, 0), 1)</f>
        <v>6199af73-3a22-498c-a245-06fd2e35d8d5</v>
      </c>
      <c r="C5925" s="20" t="s">
        <v>1585</v>
      </c>
      <c r="D5925" s="230" t="s">
        <v>354</v>
      </c>
      <c r="E5925" s="20" t="s">
        <v>7134</v>
      </c>
      <c r="F5925" s="20" t="s">
        <v>7135</v>
      </c>
      <c r="G5925" s="20" t="s">
        <v>7591</v>
      </c>
      <c r="H5925" s="20"/>
      <c r="I5925" s="20" t="s">
        <v>15917</v>
      </c>
      <c r="J5925" s="20" t="s">
        <v>15927</v>
      </c>
      <c r="K5925" s="20" t="s">
        <v>7109</v>
      </c>
      <c r="L5925" s="20" t="s">
        <v>5203</v>
      </c>
      <c r="M5925" s="20" t="s">
        <v>7116</v>
      </c>
      <c r="N5925" s="20" t="s">
        <v>15902</v>
      </c>
      <c r="O5925" s="20" t="s">
        <v>15927</v>
      </c>
      <c r="P5925" s="201" t="n">
        <v>43730</v>
      </c>
      <c r="Q5925" s="201" t="n">
        <v>43763</v>
      </c>
      <c r="R5925" s="20" t="n">
        <v>1</v>
      </c>
      <c r="S5925" s="20" t="s">
        <v>7130</v>
      </c>
      <c r="T5925" s="20" t="n">
        <v>614.07075</v>
      </c>
      <c r="U5925" s="20" t="n">
        <v>550.56726175</v>
      </c>
      <c r="V5925" s="20" t="n">
        <v>677.57423825</v>
      </c>
      <c r="W5925" s="20" t="s">
        <v>11510</v>
      </c>
      <c r="X5925" s="35"/>
      <c r="Y5925" s="35" t="n">
        <v>0</v>
      </c>
      <c r="Z5925" s="35" t="n">
        <v>1</v>
      </c>
      <c r="AE5925" s="94" t="e">
        <f aca="false" t="array" ref="AE5925:AK5925">_xlfn.torow(_xlfn.unique(_xlfn._xlws.filter(cat_table[Subsector],$E5925=cat_table[Sector],"")))</f>
        <v>#NAME?</v>
      </c>
      <c r="AF5925" s="94" t="e">
        <v>#NAME?</v>
      </c>
      <c r="AG5925" s="94" t="e">
        <v>#NAME?</v>
      </c>
      <c r="AH5925" s="94" t="e">
        <v>#NAME?</v>
      </c>
      <c r="AI5925" s="94" t="e">
        <v>#NAME?</v>
      </c>
      <c r="AJ5925" s="94" t="e">
        <v>#NAME?</v>
      </c>
      <c r="AK5925" s="94" t="e">
        <v>#NAME?</v>
      </c>
      <c r="AO5925" s="94" t="e">
        <f aca="false" t="array" ref="AO5925:AT5925">_xlfn.torow(_xlfn.unique(_xlfn._xlws.filter(cat_table[Sub-subsector],($E5925=cat_table[Sector])*($F5925=cat_table[Subsector]),"")))</f>
        <v>#NAME?</v>
      </c>
      <c r="AP5925" s="94" t="e">
        <v>#NAME?</v>
      </c>
      <c r="AQ5925" s="94" t="e">
        <v>#NAME?</v>
      </c>
      <c r="AR5925" s="94" t="e">
        <v>#NAME?</v>
      </c>
      <c r="AS5925" s="94" t="e">
        <v>#NAME?</v>
      </c>
      <c r="AT5925" s="94" t="e">
        <v>#NAME?</v>
      </c>
    </row>
    <row r="5926" customFormat="false" ht="15" hidden="false" customHeight="true" outlineLevel="0" collapsed="false">
      <c r="A5926" s="20" t="s">
        <v>16977</v>
      </c>
      <c r="B5926" s="20" t="str">
        <f aca="false">INDEX(Table2[], MATCH(L5926, Location_ID!$D$2:$D$3098, 0), 1)</f>
        <v>b69bb54d-f3f2-406a-851b-a939845629f4</v>
      </c>
      <c r="C5926" s="20" t="s">
        <v>1585</v>
      </c>
      <c r="D5926" s="230" t="s">
        <v>354</v>
      </c>
      <c r="E5926" s="20" t="s">
        <v>7134</v>
      </c>
      <c r="F5926" s="20" t="s">
        <v>7135</v>
      </c>
      <c r="G5926" s="20" t="s">
        <v>7591</v>
      </c>
      <c r="H5926" s="20"/>
      <c r="I5926" s="20" t="s">
        <v>15917</v>
      </c>
      <c r="J5926" s="20" t="s">
        <v>15927</v>
      </c>
      <c r="K5926" s="20" t="s">
        <v>7109</v>
      </c>
      <c r="L5926" s="20" t="s">
        <v>5205</v>
      </c>
      <c r="M5926" s="20" t="s">
        <v>7116</v>
      </c>
      <c r="N5926" s="20" t="s">
        <v>15902</v>
      </c>
      <c r="O5926" s="20" t="s">
        <v>15927</v>
      </c>
      <c r="P5926" s="201" t="n">
        <v>43730</v>
      </c>
      <c r="Q5926" s="201" t="n">
        <v>43763</v>
      </c>
      <c r="R5926" s="20" t="n">
        <v>1</v>
      </c>
      <c r="S5926" s="20" t="s">
        <v>7130</v>
      </c>
      <c r="T5926" s="20" t="n">
        <v>243.8587025</v>
      </c>
      <c r="U5926" s="20" t="n">
        <v>195.84983944</v>
      </c>
      <c r="V5926" s="20" t="n">
        <v>291.86756556</v>
      </c>
      <c r="W5926" s="20" t="s">
        <v>11510</v>
      </c>
      <c r="X5926" s="35"/>
      <c r="Y5926" s="35" t="n">
        <v>0</v>
      </c>
      <c r="Z5926" s="35" t="n">
        <v>1</v>
      </c>
      <c r="AE5926" s="94" t="e">
        <f aca="false" t="array" ref="AE5926:AK5926">_xlfn.torow(_xlfn.unique(_xlfn._xlws.filter(cat_table[Subsector],$E5926=cat_table[Sector],"")))</f>
        <v>#NAME?</v>
      </c>
      <c r="AF5926" s="94" t="e">
        <v>#NAME?</v>
      </c>
      <c r="AG5926" s="94" t="e">
        <v>#NAME?</v>
      </c>
      <c r="AH5926" s="94" t="e">
        <v>#NAME?</v>
      </c>
      <c r="AI5926" s="94" t="e">
        <v>#NAME?</v>
      </c>
      <c r="AJ5926" s="94" t="e">
        <v>#NAME?</v>
      </c>
      <c r="AK5926" s="94" t="e">
        <v>#NAME?</v>
      </c>
      <c r="AO5926" s="94" t="e">
        <f aca="false" t="array" ref="AO5926:AT5926">_xlfn.torow(_xlfn.unique(_xlfn._xlws.filter(cat_table[Sub-subsector],($E5926=cat_table[Sector])*($F5926=cat_table[Subsector]),"")))</f>
        <v>#NAME?</v>
      </c>
      <c r="AP5926" s="94" t="e">
        <v>#NAME?</v>
      </c>
      <c r="AQ5926" s="94" t="e">
        <v>#NAME?</v>
      </c>
      <c r="AR5926" s="94" t="e">
        <v>#NAME?</v>
      </c>
      <c r="AS5926" s="94" t="e">
        <v>#NAME?</v>
      </c>
      <c r="AT5926" s="94" t="e">
        <v>#NAME?</v>
      </c>
    </row>
    <row r="5927" customFormat="false" ht="15" hidden="false" customHeight="true" outlineLevel="0" collapsed="false">
      <c r="A5927" s="20" t="s">
        <v>16978</v>
      </c>
      <c r="B5927" s="20" t="str">
        <f aca="false">INDEX(Table2[], MATCH(L5927, Location_ID!$D$2:$D$3098, 0), 1)</f>
        <v>814cdae7-c6c0-47a1-97ef-23665bdd3e3d</v>
      </c>
      <c r="C5927" s="20" t="s">
        <v>1585</v>
      </c>
      <c r="D5927" s="230" t="s">
        <v>354</v>
      </c>
      <c r="E5927" s="20" t="s">
        <v>7134</v>
      </c>
      <c r="F5927" s="20" t="s">
        <v>7135</v>
      </c>
      <c r="G5927" s="20" t="s">
        <v>7591</v>
      </c>
      <c r="H5927" s="20"/>
      <c r="I5927" s="20" t="s">
        <v>15917</v>
      </c>
      <c r="J5927" s="20" t="s">
        <v>15932</v>
      </c>
      <c r="K5927" s="20" t="s">
        <v>7109</v>
      </c>
      <c r="L5927" s="20" t="s">
        <v>5207</v>
      </c>
      <c r="M5927" s="20" t="s">
        <v>7116</v>
      </c>
      <c r="N5927" s="20" t="s">
        <v>15902</v>
      </c>
      <c r="O5927" s="20" t="s">
        <v>15932</v>
      </c>
      <c r="P5927" s="201" t="n">
        <v>43730</v>
      </c>
      <c r="Q5927" s="201" t="n">
        <v>43763</v>
      </c>
      <c r="R5927" s="20" t="n">
        <v>1</v>
      </c>
      <c r="S5927" s="20" t="s">
        <v>7130</v>
      </c>
      <c r="T5927" s="20" t="n">
        <v>546.1674455</v>
      </c>
      <c r="U5927" s="20" t="n">
        <v>458.4252272</v>
      </c>
      <c r="V5927" s="20" t="n">
        <v>633.9096638</v>
      </c>
      <c r="W5927" s="20" t="s">
        <v>11510</v>
      </c>
      <c r="X5927" s="35"/>
      <c r="Y5927" s="35" t="n">
        <v>0</v>
      </c>
      <c r="Z5927" s="35" t="n">
        <v>1</v>
      </c>
      <c r="AE5927" s="94" t="e">
        <f aca="false" t="array" ref="AE5927:AK5927">_xlfn.torow(_xlfn.unique(_xlfn._xlws.filter(cat_table[Subsector],$E5927=cat_table[Sector],"")))</f>
        <v>#NAME?</v>
      </c>
      <c r="AF5927" s="94" t="e">
        <v>#NAME?</v>
      </c>
      <c r="AG5927" s="94" t="e">
        <v>#NAME?</v>
      </c>
      <c r="AH5927" s="94" t="e">
        <v>#NAME?</v>
      </c>
      <c r="AI5927" s="94" t="e">
        <v>#NAME?</v>
      </c>
      <c r="AJ5927" s="94" t="e">
        <v>#NAME?</v>
      </c>
      <c r="AK5927" s="94" t="e">
        <v>#NAME?</v>
      </c>
      <c r="AO5927" s="94" t="e">
        <f aca="false" t="array" ref="AO5927:AT5927">_xlfn.torow(_xlfn.unique(_xlfn._xlws.filter(cat_table[Sub-subsector],($E5927=cat_table[Sector])*($F5927=cat_table[Subsector]),"")))</f>
        <v>#NAME?</v>
      </c>
      <c r="AP5927" s="94" t="e">
        <v>#NAME?</v>
      </c>
      <c r="AQ5927" s="94" t="e">
        <v>#NAME?</v>
      </c>
      <c r="AR5927" s="94" t="e">
        <v>#NAME?</v>
      </c>
      <c r="AS5927" s="94" t="e">
        <v>#NAME?</v>
      </c>
      <c r="AT5927" s="94" t="e">
        <v>#NAME?</v>
      </c>
    </row>
    <row r="5928" customFormat="false" ht="15" hidden="false" customHeight="true" outlineLevel="0" collapsed="false">
      <c r="A5928" s="20" t="s">
        <v>16979</v>
      </c>
      <c r="B5928" s="20" t="str">
        <f aca="false">INDEX(Table2[], MATCH(L5928, Location_ID!$D$2:$D$3098, 0), 1)</f>
        <v>5b4a6b9c-a566-4072-b591-37963c7f8c52</v>
      </c>
      <c r="C5928" s="20" t="s">
        <v>1585</v>
      </c>
      <c r="D5928" s="230" t="s">
        <v>354</v>
      </c>
      <c r="E5928" s="20" t="s">
        <v>7134</v>
      </c>
      <c r="F5928" s="20" t="s">
        <v>7135</v>
      </c>
      <c r="G5928" s="20" t="s">
        <v>7591</v>
      </c>
      <c r="H5928" s="20"/>
      <c r="I5928" s="20" t="s">
        <v>15917</v>
      </c>
      <c r="J5928" s="20" t="s">
        <v>15932</v>
      </c>
      <c r="K5928" s="20" t="s">
        <v>7109</v>
      </c>
      <c r="L5928" s="20" t="s">
        <v>5209</v>
      </c>
      <c r="M5928" s="20" t="s">
        <v>7116</v>
      </c>
      <c r="N5928" s="20" t="s">
        <v>15902</v>
      </c>
      <c r="O5928" s="20" t="s">
        <v>15932</v>
      </c>
      <c r="P5928" s="201" t="n">
        <v>43730</v>
      </c>
      <c r="Q5928" s="201" t="n">
        <v>43763</v>
      </c>
      <c r="R5928" s="20" t="n">
        <v>1</v>
      </c>
      <c r="S5928" s="20" t="s">
        <v>7130</v>
      </c>
      <c r="T5928" s="20" t="n">
        <v>152.3356767</v>
      </c>
      <c r="U5928" s="20" t="n">
        <v>66.5694748</v>
      </c>
      <c r="V5928" s="20" t="n">
        <v>238.1018786</v>
      </c>
      <c r="W5928" s="20" t="s">
        <v>11510</v>
      </c>
      <c r="X5928" s="35"/>
      <c r="Y5928" s="35" t="n">
        <v>0</v>
      </c>
      <c r="Z5928" s="35" t="n">
        <v>1</v>
      </c>
      <c r="AE5928" s="94" t="e">
        <f aca="false" t="array" ref="AE5928:AK5928">_xlfn.torow(_xlfn.unique(_xlfn._xlws.filter(cat_table[Subsector],$E5928=cat_table[Sector],"")))</f>
        <v>#NAME?</v>
      </c>
      <c r="AF5928" s="94" t="e">
        <v>#NAME?</v>
      </c>
      <c r="AG5928" s="94" t="e">
        <v>#NAME?</v>
      </c>
      <c r="AH5928" s="94" t="e">
        <v>#NAME?</v>
      </c>
      <c r="AI5928" s="94" t="e">
        <v>#NAME?</v>
      </c>
      <c r="AJ5928" s="94" t="e">
        <v>#NAME?</v>
      </c>
      <c r="AK5928" s="94" t="e">
        <v>#NAME?</v>
      </c>
      <c r="AO5928" s="94" t="e">
        <f aca="false" t="array" ref="AO5928:AT5928">_xlfn.torow(_xlfn.unique(_xlfn._xlws.filter(cat_table[Sub-subsector],($E5928=cat_table[Sector])*($F5928=cat_table[Subsector]),"")))</f>
        <v>#NAME?</v>
      </c>
      <c r="AP5928" s="94" t="e">
        <v>#NAME?</v>
      </c>
      <c r="AQ5928" s="94" t="e">
        <v>#NAME?</v>
      </c>
      <c r="AR5928" s="94" t="e">
        <v>#NAME?</v>
      </c>
      <c r="AS5928" s="94" t="e">
        <v>#NAME?</v>
      </c>
      <c r="AT5928" s="94" t="e">
        <v>#NAME?</v>
      </c>
    </row>
    <row r="5929" customFormat="false" ht="15" hidden="false" customHeight="true" outlineLevel="0" collapsed="false">
      <c r="A5929" s="20" t="s">
        <v>16980</v>
      </c>
      <c r="B5929" s="20" t="str">
        <f aca="false">INDEX(Table2[], MATCH(L5929, Location_ID!$D$2:$D$3098, 0), 1)</f>
        <v>2fd70148-0365-44c8-9266-dff1f2955c5e</v>
      </c>
      <c r="C5929" s="20" t="s">
        <v>1585</v>
      </c>
      <c r="D5929" s="230" t="s">
        <v>354</v>
      </c>
      <c r="E5929" s="20" t="s">
        <v>7134</v>
      </c>
      <c r="F5929" s="20" t="s">
        <v>7135</v>
      </c>
      <c r="G5929" s="20" t="s">
        <v>7591</v>
      </c>
      <c r="H5929" s="20"/>
      <c r="I5929" s="20" t="s">
        <v>15917</v>
      </c>
      <c r="J5929" s="20" t="s">
        <v>15918</v>
      </c>
      <c r="K5929" s="20" t="s">
        <v>7109</v>
      </c>
      <c r="L5929" s="20" t="s">
        <v>5211</v>
      </c>
      <c r="M5929" s="20" t="s">
        <v>7116</v>
      </c>
      <c r="N5929" s="20" t="s">
        <v>15902</v>
      </c>
      <c r="O5929" s="20" t="s">
        <v>15918</v>
      </c>
      <c r="P5929" s="201" t="n">
        <v>43730</v>
      </c>
      <c r="Q5929" s="201" t="n">
        <v>43763</v>
      </c>
      <c r="R5929" s="20" t="n">
        <v>1</v>
      </c>
      <c r="S5929" s="20" t="s">
        <v>7130</v>
      </c>
      <c r="T5929" s="20" t="n">
        <v>247.6053426</v>
      </c>
      <c r="U5929" s="20" t="n">
        <v>206.94339412</v>
      </c>
      <c r="V5929" s="20" t="n">
        <v>288.26729108</v>
      </c>
      <c r="W5929" s="20" t="s">
        <v>11510</v>
      </c>
      <c r="X5929" s="35"/>
      <c r="Y5929" s="35" t="n">
        <v>0</v>
      </c>
      <c r="Z5929" s="35" t="n">
        <v>1</v>
      </c>
      <c r="AE5929" s="94" t="e">
        <f aca="false" t="array" ref="AE5929:AK5929">_xlfn.torow(_xlfn.unique(_xlfn._xlws.filter(cat_table[Subsector],$E5929=cat_table[Sector],"")))</f>
        <v>#NAME?</v>
      </c>
      <c r="AF5929" s="94" t="e">
        <v>#NAME?</v>
      </c>
      <c r="AG5929" s="94" t="e">
        <v>#NAME?</v>
      </c>
      <c r="AH5929" s="94" t="e">
        <v>#NAME?</v>
      </c>
      <c r="AI5929" s="94" t="e">
        <v>#NAME?</v>
      </c>
      <c r="AJ5929" s="94" t="e">
        <v>#NAME?</v>
      </c>
      <c r="AK5929" s="94" t="e">
        <v>#NAME?</v>
      </c>
      <c r="AO5929" s="94" t="e">
        <f aca="false" t="array" ref="AO5929:AT5929">_xlfn.torow(_xlfn.unique(_xlfn._xlws.filter(cat_table[Sub-subsector],($E5929=cat_table[Sector])*($F5929=cat_table[Subsector]),"")))</f>
        <v>#NAME?</v>
      </c>
      <c r="AP5929" s="94" t="e">
        <v>#NAME?</v>
      </c>
      <c r="AQ5929" s="94" t="e">
        <v>#NAME?</v>
      </c>
      <c r="AR5929" s="94" t="e">
        <v>#NAME?</v>
      </c>
      <c r="AS5929" s="94" t="e">
        <v>#NAME?</v>
      </c>
      <c r="AT5929" s="94" t="e">
        <v>#NAME?</v>
      </c>
    </row>
    <row r="5930" customFormat="false" ht="15" hidden="false" customHeight="true" outlineLevel="0" collapsed="false">
      <c r="A5930" s="20" t="s">
        <v>16981</v>
      </c>
      <c r="B5930" s="20" t="str">
        <f aca="false">INDEX(Table2[], MATCH(L5930, Location_ID!$D$2:$D$3098, 0), 1)</f>
        <v>0fa1d37d-737e-4bf2-af5f-e43c860d2d6f</v>
      </c>
      <c r="C5930" s="20" t="s">
        <v>1585</v>
      </c>
      <c r="D5930" s="230" t="s">
        <v>354</v>
      </c>
      <c r="E5930" s="20" t="s">
        <v>7134</v>
      </c>
      <c r="F5930" s="20" t="s">
        <v>7135</v>
      </c>
      <c r="G5930" s="20" t="s">
        <v>7591</v>
      </c>
      <c r="H5930" s="20"/>
      <c r="I5930" s="20" t="s">
        <v>15917</v>
      </c>
      <c r="J5930" s="20" t="s">
        <v>15922</v>
      </c>
      <c r="K5930" s="20" t="s">
        <v>7109</v>
      </c>
      <c r="L5930" s="20" t="s">
        <v>5213</v>
      </c>
      <c r="M5930" s="20" t="s">
        <v>7116</v>
      </c>
      <c r="N5930" s="20" t="s">
        <v>15902</v>
      </c>
      <c r="O5930" s="20" t="s">
        <v>15922</v>
      </c>
      <c r="P5930" s="201" t="n">
        <v>43730</v>
      </c>
      <c r="Q5930" s="201" t="n">
        <v>43763</v>
      </c>
      <c r="R5930" s="20" t="n">
        <v>1</v>
      </c>
      <c r="S5930" s="20" t="s">
        <v>7130</v>
      </c>
      <c r="T5930" s="20" t="n">
        <v>210.5747876</v>
      </c>
      <c r="U5930" s="20" t="n">
        <v>179.49143878</v>
      </c>
      <c r="V5930" s="20" t="n">
        <v>241.65813642</v>
      </c>
      <c r="W5930" s="20" t="s">
        <v>11510</v>
      </c>
      <c r="X5930" s="35"/>
      <c r="Y5930" s="35" t="n">
        <v>0</v>
      </c>
      <c r="Z5930" s="35" t="n">
        <v>1</v>
      </c>
      <c r="AE5930" s="94" t="e">
        <f aca="false" t="array" ref="AE5930:AK5930">_xlfn.torow(_xlfn.unique(_xlfn._xlws.filter(cat_table[Subsector],$E5930=cat_table[Sector],"")))</f>
        <v>#NAME?</v>
      </c>
      <c r="AF5930" s="94" t="e">
        <v>#NAME?</v>
      </c>
      <c r="AG5930" s="94" t="e">
        <v>#NAME?</v>
      </c>
      <c r="AH5930" s="94" t="e">
        <v>#NAME?</v>
      </c>
      <c r="AI5930" s="94" t="e">
        <v>#NAME?</v>
      </c>
      <c r="AJ5930" s="94" t="e">
        <v>#NAME?</v>
      </c>
      <c r="AK5930" s="94" t="e">
        <v>#NAME?</v>
      </c>
      <c r="AO5930" s="94" t="e">
        <f aca="false" t="array" ref="AO5930:AT5930">_xlfn.torow(_xlfn.unique(_xlfn._xlws.filter(cat_table[Sub-subsector],($E5930=cat_table[Sector])*($F5930=cat_table[Subsector]),"")))</f>
        <v>#NAME?</v>
      </c>
      <c r="AP5930" s="94" t="e">
        <v>#NAME?</v>
      </c>
      <c r="AQ5930" s="94" t="e">
        <v>#NAME?</v>
      </c>
      <c r="AR5930" s="94" t="e">
        <v>#NAME?</v>
      </c>
      <c r="AS5930" s="94" t="e">
        <v>#NAME?</v>
      </c>
      <c r="AT5930" s="94" t="e">
        <v>#NAME?</v>
      </c>
    </row>
    <row r="5931" customFormat="false" ht="15" hidden="false" customHeight="true" outlineLevel="0" collapsed="false">
      <c r="A5931" s="20" t="s">
        <v>16982</v>
      </c>
      <c r="B5931" s="20" t="str">
        <f aca="false">INDEX(Table2[], MATCH(L5931, Location_ID!$D$2:$D$3098, 0), 1)</f>
        <v>b21bc38a-6547-4e22-abe6-c44bbd9563a8</v>
      </c>
      <c r="C5931" s="20" t="s">
        <v>1585</v>
      </c>
      <c r="D5931" s="230" t="s">
        <v>354</v>
      </c>
      <c r="E5931" s="20" t="s">
        <v>7134</v>
      </c>
      <c r="F5931" s="20" t="s">
        <v>7135</v>
      </c>
      <c r="G5931" s="20" t="s">
        <v>7591</v>
      </c>
      <c r="H5931" s="20"/>
      <c r="I5931" s="20" t="s">
        <v>15917</v>
      </c>
      <c r="J5931" s="20" t="s">
        <v>15922</v>
      </c>
      <c r="K5931" s="20" t="s">
        <v>7109</v>
      </c>
      <c r="L5931" s="20" t="s">
        <v>5215</v>
      </c>
      <c r="M5931" s="20" t="s">
        <v>7116</v>
      </c>
      <c r="N5931" s="20" t="s">
        <v>15902</v>
      </c>
      <c r="O5931" s="20" t="s">
        <v>15922</v>
      </c>
      <c r="P5931" s="201" t="n">
        <v>43730</v>
      </c>
      <c r="Q5931" s="201" t="n">
        <v>43763</v>
      </c>
      <c r="R5931" s="20" t="n">
        <v>1</v>
      </c>
      <c r="S5931" s="20" t="s">
        <v>7130</v>
      </c>
      <c r="T5931" s="20" t="n">
        <v>546.6312757</v>
      </c>
      <c r="U5931" s="20" t="n">
        <v>481.70020047</v>
      </c>
      <c r="V5931" s="20" t="n">
        <v>611.56235093</v>
      </c>
      <c r="W5931" s="20" t="s">
        <v>11510</v>
      </c>
      <c r="X5931" s="35"/>
      <c r="Y5931" s="35" t="n">
        <v>0</v>
      </c>
      <c r="Z5931" s="35" t="n">
        <v>1</v>
      </c>
      <c r="AE5931" s="94" t="e">
        <f aca="false" t="array" ref="AE5931:AK5931">_xlfn.torow(_xlfn.unique(_xlfn._xlws.filter(cat_table[Subsector],$E5931=cat_table[Sector],"")))</f>
        <v>#NAME?</v>
      </c>
      <c r="AF5931" s="94" t="e">
        <v>#NAME?</v>
      </c>
      <c r="AG5931" s="94" t="e">
        <v>#NAME?</v>
      </c>
      <c r="AH5931" s="94" t="e">
        <v>#NAME?</v>
      </c>
      <c r="AI5931" s="94" t="e">
        <v>#NAME?</v>
      </c>
      <c r="AJ5931" s="94" t="e">
        <v>#NAME?</v>
      </c>
      <c r="AK5931" s="94" t="e">
        <v>#NAME?</v>
      </c>
      <c r="AO5931" s="94" t="e">
        <f aca="false" t="array" ref="AO5931:AT5931">_xlfn.torow(_xlfn.unique(_xlfn._xlws.filter(cat_table[Sub-subsector],($E5931=cat_table[Sector])*($F5931=cat_table[Subsector]),"")))</f>
        <v>#NAME?</v>
      </c>
      <c r="AP5931" s="94" t="e">
        <v>#NAME?</v>
      </c>
      <c r="AQ5931" s="94" t="e">
        <v>#NAME?</v>
      </c>
      <c r="AR5931" s="94" t="e">
        <v>#NAME?</v>
      </c>
      <c r="AS5931" s="94" t="e">
        <v>#NAME?</v>
      </c>
      <c r="AT5931" s="94" t="e">
        <v>#NAME?</v>
      </c>
    </row>
    <row r="5932" customFormat="false" ht="15" hidden="false" customHeight="true" outlineLevel="0" collapsed="false">
      <c r="A5932" s="20" t="s">
        <v>16983</v>
      </c>
      <c r="B5932" s="20" t="str">
        <f aca="false">INDEX(Table2[], MATCH(L5932, Location_ID!$D$2:$D$3098, 0), 1)</f>
        <v>d86e76d6-7c58-4ce2-a060-4ce4a2b7cf67</v>
      </c>
      <c r="C5932" s="20" t="s">
        <v>1585</v>
      </c>
      <c r="D5932" s="230" t="s">
        <v>354</v>
      </c>
      <c r="E5932" s="20" t="s">
        <v>7134</v>
      </c>
      <c r="F5932" s="20" t="s">
        <v>7135</v>
      </c>
      <c r="G5932" s="20" t="s">
        <v>7591</v>
      </c>
      <c r="H5932" s="20"/>
      <c r="I5932" s="20" t="s">
        <v>15917</v>
      </c>
      <c r="J5932" s="20" t="s">
        <v>15922</v>
      </c>
      <c r="K5932" s="20" t="s">
        <v>7109</v>
      </c>
      <c r="L5932" s="20" t="s">
        <v>5217</v>
      </c>
      <c r="M5932" s="20" t="s">
        <v>7116</v>
      </c>
      <c r="N5932" s="20" t="s">
        <v>15902</v>
      </c>
      <c r="O5932" s="20" t="s">
        <v>15922</v>
      </c>
      <c r="P5932" s="201" t="n">
        <v>43730</v>
      </c>
      <c r="Q5932" s="201" t="n">
        <v>43763</v>
      </c>
      <c r="R5932" s="20" t="n">
        <v>1</v>
      </c>
      <c r="S5932" s="20" t="s">
        <v>7130</v>
      </c>
      <c r="T5932" s="20" t="n">
        <v>1313.907578</v>
      </c>
      <c r="U5932" s="20" t="n">
        <v>1039.0341335</v>
      </c>
      <c r="V5932" s="20" t="n">
        <v>1588.7810225</v>
      </c>
      <c r="W5932" s="20" t="s">
        <v>11510</v>
      </c>
      <c r="X5932" s="35"/>
      <c r="Y5932" s="35" t="n">
        <v>0</v>
      </c>
      <c r="Z5932" s="35" t="n">
        <v>1</v>
      </c>
      <c r="AE5932" s="94" t="e">
        <f aca="false" t="array" ref="AE5932:AK5932">_xlfn.torow(_xlfn.unique(_xlfn._xlws.filter(cat_table[Subsector],$E5932=cat_table[Sector],"")))</f>
        <v>#NAME?</v>
      </c>
      <c r="AF5932" s="94" t="e">
        <v>#NAME?</v>
      </c>
      <c r="AG5932" s="94" t="e">
        <v>#NAME?</v>
      </c>
      <c r="AH5932" s="94" t="e">
        <v>#NAME?</v>
      </c>
      <c r="AI5932" s="94" t="e">
        <v>#NAME?</v>
      </c>
      <c r="AJ5932" s="94" t="e">
        <v>#NAME?</v>
      </c>
      <c r="AK5932" s="94" t="e">
        <v>#NAME?</v>
      </c>
      <c r="AO5932" s="94" t="e">
        <f aca="false" t="array" ref="AO5932:AT5932">_xlfn.torow(_xlfn.unique(_xlfn._xlws.filter(cat_table[Sub-subsector],($E5932=cat_table[Sector])*($F5932=cat_table[Subsector]),"")))</f>
        <v>#NAME?</v>
      </c>
      <c r="AP5932" s="94" t="e">
        <v>#NAME?</v>
      </c>
      <c r="AQ5932" s="94" t="e">
        <v>#NAME?</v>
      </c>
      <c r="AR5932" s="94" t="e">
        <v>#NAME?</v>
      </c>
      <c r="AS5932" s="94" t="e">
        <v>#NAME?</v>
      </c>
      <c r="AT5932" s="94" t="e">
        <v>#NAME?</v>
      </c>
    </row>
    <row r="5933" customFormat="false" ht="15" hidden="false" customHeight="true" outlineLevel="0" collapsed="false">
      <c r="A5933" s="20" t="s">
        <v>16984</v>
      </c>
      <c r="B5933" s="20" t="str">
        <f aca="false">INDEX(Table2[], MATCH(L5933, Location_ID!$D$2:$D$3098, 0), 1)</f>
        <v>10337e84-49bd-4188-9a56-41aca426c130</v>
      </c>
      <c r="C5933" s="20" t="s">
        <v>1585</v>
      </c>
      <c r="D5933" s="230" t="s">
        <v>354</v>
      </c>
      <c r="E5933" s="20" t="s">
        <v>7134</v>
      </c>
      <c r="F5933" s="20" t="s">
        <v>7135</v>
      </c>
      <c r="G5933" s="20" t="s">
        <v>7591</v>
      </c>
      <c r="H5933" s="20"/>
      <c r="I5933" s="20" t="s">
        <v>15917</v>
      </c>
      <c r="J5933" s="20" t="s">
        <v>15927</v>
      </c>
      <c r="K5933" s="20" t="s">
        <v>7109</v>
      </c>
      <c r="L5933" s="20" t="s">
        <v>5219</v>
      </c>
      <c r="M5933" s="20" t="s">
        <v>7116</v>
      </c>
      <c r="N5933" s="20" t="s">
        <v>15902</v>
      </c>
      <c r="O5933" s="20" t="s">
        <v>15927</v>
      </c>
      <c r="P5933" s="201" t="n">
        <v>43730</v>
      </c>
      <c r="Q5933" s="201" t="n">
        <v>43763</v>
      </c>
      <c r="R5933" s="20" t="n">
        <v>1</v>
      </c>
      <c r="S5933" s="20" t="s">
        <v>7130</v>
      </c>
      <c r="T5933" s="20" t="n">
        <v>519.3022841</v>
      </c>
      <c r="U5933" s="20" t="n">
        <v>379.4400025</v>
      </c>
      <c r="V5933" s="20" t="n">
        <v>659.1645657</v>
      </c>
      <c r="W5933" s="20" t="s">
        <v>11510</v>
      </c>
      <c r="X5933" s="35"/>
      <c r="Y5933" s="35" t="n">
        <v>0</v>
      </c>
      <c r="Z5933" s="35" t="n">
        <v>1</v>
      </c>
      <c r="AE5933" s="94" t="e">
        <f aca="false" t="array" ref="AE5933:AK5933">_xlfn.torow(_xlfn.unique(_xlfn._xlws.filter(cat_table[Subsector],$E5933=cat_table[Sector],"")))</f>
        <v>#NAME?</v>
      </c>
      <c r="AF5933" s="94" t="e">
        <v>#NAME?</v>
      </c>
      <c r="AG5933" s="94" t="e">
        <v>#NAME?</v>
      </c>
      <c r="AH5933" s="94" t="e">
        <v>#NAME?</v>
      </c>
      <c r="AI5933" s="94" t="e">
        <v>#NAME?</v>
      </c>
      <c r="AJ5933" s="94" t="e">
        <v>#NAME?</v>
      </c>
      <c r="AK5933" s="94" t="e">
        <v>#NAME?</v>
      </c>
      <c r="AO5933" s="94" t="e">
        <f aca="false" t="array" ref="AO5933:AT5933">_xlfn.torow(_xlfn.unique(_xlfn._xlws.filter(cat_table[Sub-subsector],($E5933=cat_table[Sector])*($F5933=cat_table[Subsector]),"")))</f>
        <v>#NAME?</v>
      </c>
      <c r="AP5933" s="94" t="e">
        <v>#NAME?</v>
      </c>
      <c r="AQ5933" s="94" t="e">
        <v>#NAME?</v>
      </c>
      <c r="AR5933" s="94" t="e">
        <v>#NAME?</v>
      </c>
      <c r="AS5933" s="94" t="e">
        <v>#NAME?</v>
      </c>
      <c r="AT5933" s="94" t="e">
        <v>#NAME?</v>
      </c>
    </row>
    <row r="5934" customFormat="false" ht="15" hidden="false" customHeight="true" outlineLevel="0" collapsed="false">
      <c r="A5934" s="20" t="s">
        <v>16985</v>
      </c>
      <c r="B5934" s="20" t="str">
        <f aca="false">INDEX(Table2[], MATCH(L5934, Location_ID!$D$2:$D$3098, 0), 1)</f>
        <v>2542c413-e14a-420e-92ae-a79687ce418b</v>
      </c>
      <c r="C5934" s="20" t="s">
        <v>1585</v>
      </c>
      <c r="D5934" s="230" t="s">
        <v>354</v>
      </c>
      <c r="E5934" s="20" t="s">
        <v>7134</v>
      </c>
      <c r="F5934" s="20" t="s">
        <v>7135</v>
      </c>
      <c r="G5934" s="20" t="s">
        <v>7591</v>
      </c>
      <c r="H5934" s="20"/>
      <c r="I5934" s="20" t="s">
        <v>15917</v>
      </c>
      <c r="J5934" s="20" t="s">
        <v>15922</v>
      </c>
      <c r="K5934" s="20" t="s">
        <v>7109</v>
      </c>
      <c r="L5934" s="20" t="s">
        <v>5221</v>
      </c>
      <c r="M5934" s="20" t="s">
        <v>7116</v>
      </c>
      <c r="N5934" s="20" t="s">
        <v>15902</v>
      </c>
      <c r="O5934" s="20" t="s">
        <v>15922</v>
      </c>
      <c r="P5934" s="201" t="n">
        <v>43730</v>
      </c>
      <c r="Q5934" s="201" t="n">
        <v>43763</v>
      </c>
      <c r="R5934" s="20" t="n">
        <v>1</v>
      </c>
      <c r="S5934" s="20" t="s">
        <v>7130</v>
      </c>
      <c r="T5934" s="20" t="n">
        <v>833.8177736</v>
      </c>
      <c r="U5934" s="20" t="n">
        <v>562.1675336</v>
      </c>
      <c r="V5934" s="20" t="n">
        <v>1105.4680136</v>
      </c>
      <c r="W5934" s="20" t="s">
        <v>11510</v>
      </c>
      <c r="X5934" s="35"/>
      <c r="Y5934" s="35" t="n">
        <v>0</v>
      </c>
      <c r="Z5934" s="35" t="n">
        <v>1</v>
      </c>
      <c r="AE5934" s="94" t="e">
        <f aca="false" t="array" ref="AE5934:AK5934">_xlfn.torow(_xlfn.unique(_xlfn._xlws.filter(cat_table[Subsector],$E5934=cat_table[Sector],"")))</f>
        <v>#NAME?</v>
      </c>
      <c r="AF5934" s="94" t="e">
        <v>#NAME?</v>
      </c>
      <c r="AG5934" s="94" t="e">
        <v>#NAME?</v>
      </c>
      <c r="AH5934" s="94" t="e">
        <v>#NAME?</v>
      </c>
      <c r="AI5934" s="94" t="e">
        <v>#NAME?</v>
      </c>
      <c r="AJ5934" s="94" t="e">
        <v>#NAME?</v>
      </c>
      <c r="AK5934" s="94" t="e">
        <v>#NAME?</v>
      </c>
      <c r="AO5934" s="94" t="e">
        <f aca="false" t="array" ref="AO5934:AT5934">_xlfn.torow(_xlfn.unique(_xlfn._xlws.filter(cat_table[Sub-subsector],($E5934=cat_table[Sector])*($F5934=cat_table[Subsector]),"")))</f>
        <v>#NAME?</v>
      </c>
      <c r="AP5934" s="94" t="e">
        <v>#NAME?</v>
      </c>
      <c r="AQ5934" s="94" t="e">
        <v>#NAME?</v>
      </c>
      <c r="AR5934" s="94" t="e">
        <v>#NAME?</v>
      </c>
      <c r="AS5934" s="94" t="e">
        <v>#NAME?</v>
      </c>
      <c r="AT5934" s="94" t="e">
        <v>#NAME?</v>
      </c>
    </row>
    <row r="5935" customFormat="false" ht="15" hidden="false" customHeight="true" outlineLevel="0" collapsed="false">
      <c r="A5935" s="20" t="s">
        <v>16986</v>
      </c>
      <c r="B5935" s="20" t="str">
        <f aca="false">INDEX(Table2[], MATCH(L5935, Location_ID!$D$2:$D$3098, 0), 1)</f>
        <v>1aa819ba-c779-4907-b7ba-402039eea0e4</v>
      </c>
      <c r="C5935" s="20" t="s">
        <v>1585</v>
      </c>
      <c r="D5935" s="230" t="s">
        <v>354</v>
      </c>
      <c r="E5935" s="20" t="s">
        <v>7134</v>
      </c>
      <c r="F5935" s="20" t="s">
        <v>7135</v>
      </c>
      <c r="G5935" s="20" t="s">
        <v>7591</v>
      </c>
      <c r="H5935" s="20"/>
      <c r="I5935" s="20" t="s">
        <v>15917</v>
      </c>
      <c r="J5935" s="20" t="s">
        <v>15927</v>
      </c>
      <c r="K5935" s="20" t="s">
        <v>7109</v>
      </c>
      <c r="L5935" s="20" t="s">
        <v>5223</v>
      </c>
      <c r="M5935" s="20" t="s">
        <v>7116</v>
      </c>
      <c r="N5935" s="20" t="s">
        <v>15902</v>
      </c>
      <c r="O5935" s="20" t="s">
        <v>15927</v>
      </c>
      <c r="P5935" s="201" t="n">
        <v>43730</v>
      </c>
      <c r="Q5935" s="201" t="n">
        <v>43763</v>
      </c>
      <c r="R5935" s="20" t="n">
        <v>1</v>
      </c>
      <c r="S5935" s="20" t="s">
        <v>7130</v>
      </c>
      <c r="T5935" s="20" t="n">
        <v>1674.807943</v>
      </c>
      <c r="U5935" s="20" t="n">
        <v>1420.0519201</v>
      </c>
      <c r="V5935" s="20" t="n">
        <v>1929.5639659</v>
      </c>
      <c r="W5935" s="20" t="s">
        <v>11510</v>
      </c>
      <c r="X5935" s="35"/>
      <c r="Y5935" s="35" t="n">
        <v>0</v>
      </c>
      <c r="Z5935" s="35" t="n">
        <v>1</v>
      </c>
      <c r="AE5935" s="94" t="e">
        <f aca="false" t="array" ref="AE5935:AK5935">_xlfn.torow(_xlfn.unique(_xlfn._xlws.filter(cat_table[Subsector],$E5935=cat_table[Sector],"")))</f>
        <v>#NAME?</v>
      </c>
      <c r="AF5935" s="94" t="e">
        <v>#NAME?</v>
      </c>
      <c r="AG5935" s="94" t="e">
        <v>#NAME?</v>
      </c>
      <c r="AH5935" s="94" t="e">
        <v>#NAME?</v>
      </c>
      <c r="AI5935" s="94" t="e">
        <v>#NAME?</v>
      </c>
      <c r="AJ5935" s="94" t="e">
        <v>#NAME?</v>
      </c>
      <c r="AK5935" s="94" t="e">
        <v>#NAME?</v>
      </c>
      <c r="AO5935" s="94" t="e">
        <f aca="false" t="array" ref="AO5935:AT5935">_xlfn.torow(_xlfn.unique(_xlfn._xlws.filter(cat_table[Sub-subsector],($E5935=cat_table[Sector])*($F5935=cat_table[Subsector]),"")))</f>
        <v>#NAME?</v>
      </c>
      <c r="AP5935" s="94" t="e">
        <v>#NAME?</v>
      </c>
      <c r="AQ5935" s="94" t="e">
        <v>#NAME?</v>
      </c>
      <c r="AR5935" s="94" t="e">
        <v>#NAME?</v>
      </c>
      <c r="AS5935" s="94" t="e">
        <v>#NAME?</v>
      </c>
      <c r="AT5935" s="94" t="e">
        <v>#NAME?</v>
      </c>
    </row>
    <row r="5936" customFormat="false" ht="15" hidden="false" customHeight="true" outlineLevel="0" collapsed="false">
      <c r="A5936" s="20" t="s">
        <v>16987</v>
      </c>
      <c r="B5936" s="20" t="str">
        <f aca="false">INDEX(Table2[], MATCH(L5936, Location_ID!$D$2:$D$3098, 0), 1)</f>
        <v>41f7e3d7-7e1a-4033-94dd-a7cb37382c88</v>
      </c>
      <c r="C5936" s="20" t="s">
        <v>1585</v>
      </c>
      <c r="D5936" s="230" t="s">
        <v>354</v>
      </c>
      <c r="E5936" s="20" t="s">
        <v>7134</v>
      </c>
      <c r="F5936" s="20" t="s">
        <v>7135</v>
      </c>
      <c r="G5936" s="20" t="s">
        <v>7591</v>
      </c>
      <c r="H5936" s="20"/>
      <c r="I5936" s="20" t="s">
        <v>15917</v>
      </c>
      <c r="J5936" s="20" t="s">
        <v>15918</v>
      </c>
      <c r="K5936" s="20" t="s">
        <v>7109</v>
      </c>
      <c r="L5936" s="20" t="s">
        <v>5225</v>
      </c>
      <c r="M5936" s="20" t="s">
        <v>7116</v>
      </c>
      <c r="N5936" s="20" t="s">
        <v>15902</v>
      </c>
      <c r="O5936" s="20" t="s">
        <v>15918</v>
      </c>
      <c r="P5936" s="201" t="n">
        <v>43730</v>
      </c>
      <c r="Q5936" s="201" t="n">
        <v>43763</v>
      </c>
      <c r="R5936" s="20" t="n">
        <v>1</v>
      </c>
      <c r="S5936" s="20" t="s">
        <v>7130</v>
      </c>
      <c r="T5936" s="20" t="n">
        <v>723.1624246</v>
      </c>
      <c r="U5936" s="20" t="n">
        <v>550.8011129</v>
      </c>
      <c r="V5936" s="20" t="n">
        <v>895.5237363</v>
      </c>
      <c r="W5936" s="20" t="s">
        <v>11510</v>
      </c>
      <c r="X5936" s="35"/>
      <c r="Y5936" s="35" t="n">
        <v>0</v>
      </c>
      <c r="Z5936" s="35" t="n">
        <v>1</v>
      </c>
      <c r="AE5936" s="94" t="e">
        <f aca="false" t="array" ref="AE5936:AK5936">_xlfn.torow(_xlfn.unique(_xlfn._xlws.filter(cat_table[Subsector],$E5936=cat_table[Sector],"")))</f>
        <v>#NAME?</v>
      </c>
      <c r="AF5936" s="94" t="e">
        <v>#NAME?</v>
      </c>
      <c r="AG5936" s="94" t="e">
        <v>#NAME?</v>
      </c>
      <c r="AH5936" s="94" t="e">
        <v>#NAME?</v>
      </c>
      <c r="AI5936" s="94" t="e">
        <v>#NAME?</v>
      </c>
      <c r="AJ5936" s="94" t="e">
        <v>#NAME?</v>
      </c>
      <c r="AK5936" s="94" t="e">
        <v>#NAME?</v>
      </c>
      <c r="AO5936" s="94" t="e">
        <f aca="false" t="array" ref="AO5936:AT5936">_xlfn.torow(_xlfn.unique(_xlfn._xlws.filter(cat_table[Sub-subsector],($E5936=cat_table[Sector])*($F5936=cat_table[Subsector]),"")))</f>
        <v>#NAME?</v>
      </c>
      <c r="AP5936" s="94" t="e">
        <v>#NAME?</v>
      </c>
      <c r="AQ5936" s="94" t="e">
        <v>#NAME?</v>
      </c>
      <c r="AR5936" s="94" t="e">
        <v>#NAME?</v>
      </c>
      <c r="AS5936" s="94" t="e">
        <v>#NAME?</v>
      </c>
      <c r="AT5936" s="94" t="e">
        <v>#NAME?</v>
      </c>
    </row>
    <row r="5937" customFormat="false" ht="15" hidden="false" customHeight="true" outlineLevel="0" collapsed="false">
      <c r="A5937" s="20" t="s">
        <v>16988</v>
      </c>
      <c r="B5937" s="20" t="str">
        <f aca="false">INDEX(Table2[], MATCH(L5937, Location_ID!$D$2:$D$3098, 0), 1)</f>
        <v>aec4f3c0-0516-44fb-9338-2e55fc8388a7</v>
      </c>
      <c r="C5937" s="20" t="s">
        <v>1585</v>
      </c>
      <c r="D5937" s="230" t="s">
        <v>354</v>
      </c>
      <c r="E5937" s="20" t="s">
        <v>7134</v>
      </c>
      <c r="F5937" s="20" t="s">
        <v>7135</v>
      </c>
      <c r="G5937" s="20" t="s">
        <v>7591</v>
      </c>
      <c r="H5937" s="20"/>
      <c r="I5937" s="20" t="s">
        <v>15917</v>
      </c>
      <c r="J5937" s="20" t="s">
        <v>15932</v>
      </c>
      <c r="K5937" s="20" t="s">
        <v>7109</v>
      </c>
      <c r="L5937" s="20" t="s">
        <v>5227</v>
      </c>
      <c r="M5937" s="20" t="s">
        <v>7116</v>
      </c>
      <c r="N5937" s="20" t="s">
        <v>15902</v>
      </c>
      <c r="O5937" s="20" t="s">
        <v>15932</v>
      </c>
      <c r="P5937" s="201" t="n">
        <v>43730</v>
      </c>
      <c r="Q5937" s="201" t="n">
        <v>43763</v>
      </c>
      <c r="R5937" s="20" t="n">
        <v>1</v>
      </c>
      <c r="S5937" s="20" t="s">
        <v>7130</v>
      </c>
      <c r="T5937" s="20" t="n">
        <v>466.5749515</v>
      </c>
      <c r="U5937" s="20" t="n">
        <v>419.48647021</v>
      </c>
      <c r="V5937" s="20" t="n">
        <v>513.66343279</v>
      </c>
      <c r="W5937" s="20" t="s">
        <v>11510</v>
      </c>
      <c r="X5937" s="35"/>
      <c r="Y5937" s="35" t="n">
        <v>0</v>
      </c>
      <c r="Z5937" s="35" t="n">
        <v>1</v>
      </c>
      <c r="AE5937" s="94" t="e">
        <f aca="false" t="array" ref="AE5937:AK5937">_xlfn.torow(_xlfn.unique(_xlfn._xlws.filter(cat_table[Subsector],$E5937=cat_table[Sector],"")))</f>
        <v>#NAME?</v>
      </c>
      <c r="AF5937" s="94" t="e">
        <v>#NAME?</v>
      </c>
      <c r="AG5937" s="94" t="e">
        <v>#NAME?</v>
      </c>
      <c r="AH5937" s="94" t="e">
        <v>#NAME?</v>
      </c>
      <c r="AI5937" s="94" t="e">
        <v>#NAME?</v>
      </c>
      <c r="AJ5937" s="94" t="e">
        <v>#NAME?</v>
      </c>
      <c r="AK5937" s="94" t="e">
        <v>#NAME?</v>
      </c>
      <c r="AO5937" s="94" t="e">
        <f aca="false" t="array" ref="AO5937:AT5937">_xlfn.torow(_xlfn.unique(_xlfn._xlws.filter(cat_table[Sub-subsector],($E5937=cat_table[Sector])*($F5937=cat_table[Subsector]),"")))</f>
        <v>#NAME?</v>
      </c>
      <c r="AP5937" s="94" t="e">
        <v>#NAME?</v>
      </c>
      <c r="AQ5937" s="94" t="e">
        <v>#NAME?</v>
      </c>
      <c r="AR5937" s="94" t="e">
        <v>#NAME?</v>
      </c>
      <c r="AS5937" s="94" t="e">
        <v>#NAME?</v>
      </c>
      <c r="AT5937" s="94" t="e">
        <v>#NAME?</v>
      </c>
    </row>
    <row r="5938" customFormat="false" ht="15" hidden="false" customHeight="true" outlineLevel="0" collapsed="false">
      <c r="A5938" s="20" t="s">
        <v>16989</v>
      </c>
      <c r="B5938" s="20" t="str">
        <f aca="false">INDEX(Table2[], MATCH(L5938, Location_ID!$D$2:$D$3098, 0), 1)</f>
        <v>211fcf50-11fc-4416-a57a-2ab306fc24c4</v>
      </c>
      <c r="C5938" s="20" t="s">
        <v>1585</v>
      </c>
      <c r="D5938" s="230" t="s">
        <v>354</v>
      </c>
      <c r="E5938" s="20" t="s">
        <v>7134</v>
      </c>
      <c r="F5938" s="20" t="s">
        <v>7135</v>
      </c>
      <c r="G5938" s="20" t="s">
        <v>7591</v>
      </c>
      <c r="H5938" s="20"/>
      <c r="I5938" s="20" t="s">
        <v>15917</v>
      </c>
      <c r="J5938" s="20" t="s">
        <v>15918</v>
      </c>
      <c r="K5938" s="20" t="s">
        <v>7109</v>
      </c>
      <c r="L5938" s="20" t="s">
        <v>5229</v>
      </c>
      <c r="M5938" s="20" t="s">
        <v>7116</v>
      </c>
      <c r="N5938" s="20" t="s">
        <v>15902</v>
      </c>
      <c r="O5938" s="20" t="s">
        <v>15918</v>
      </c>
      <c r="P5938" s="201" t="n">
        <v>43730</v>
      </c>
      <c r="Q5938" s="201" t="n">
        <v>43763</v>
      </c>
      <c r="R5938" s="20" t="n">
        <v>1</v>
      </c>
      <c r="S5938" s="20" t="s">
        <v>7130</v>
      </c>
      <c r="T5938" s="20" t="n">
        <v>1246.278771</v>
      </c>
      <c r="U5938" s="20" t="n">
        <v>1042.2266742</v>
      </c>
      <c r="V5938" s="20" t="n">
        <v>1450.3308678</v>
      </c>
      <c r="W5938" s="20" t="s">
        <v>11510</v>
      </c>
      <c r="X5938" s="35"/>
      <c r="Y5938" s="35" t="n">
        <v>0</v>
      </c>
      <c r="Z5938" s="35" t="n">
        <v>1</v>
      </c>
      <c r="AE5938" s="94" t="e">
        <f aca="false" t="array" ref="AE5938:AK5938">_xlfn.torow(_xlfn.unique(_xlfn._xlws.filter(cat_table[Subsector],$E5938=cat_table[Sector],"")))</f>
        <v>#NAME?</v>
      </c>
      <c r="AF5938" s="94" t="e">
        <v>#NAME?</v>
      </c>
      <c r="AG5938" s="94" t="e">
        <v>#NAME?</v>
      </c>
      <c r="AH5938" s="94" t="e">
        <v>#NAME?</v>
      </c>
      <c r="AI5938" s="94" t="e">
        <v>#NAME?</v>
      </c>
      <c r="AJ5938" s="94" t="e">
        <v>#NAME?</v>
      </c>
      <c r="AK5938" s="94" t="e">
        <v>#NAME?</v>
      </c>
      <c r="AO5938" s="94" t="e">
        <f aca="false" t="array" ref="AO5938:AT5938">_xlfn.torow(_xlfn.unique(_xlfn._xlws.filter(cat_table[Sub-subsector],($E5938=cat_table[Sector])*($F5938=cat_table[Subsector]),"")))</f>
        <v>#NAME?</v>
      </c>
      <c r="AP5938" s="94" t="e">
        <v>#NAME?</v>
      </c>
      <c r="AQ5938" s="94" t="e">
        <v>#NAME?</v>
      </c>
      <c r="AR5938" s="94" t="e">
        <v>#NAME?</v>
      </c>
      <c r="AS5938" s="94" t="e">
        <v>#NAME?</v>
      </c>
      <c r="AT5938" s="94" t="e">
        <v>#NAME?</v>
      </c>
    </row>
    <row r="5939" customFormat="false" ht="15" hidden="false" customHeight="true" outlineLevel="0" collapsed="false">
      <c r="A5939" s="20" t="s">
        <v>16990</v>
      </c>
      <c r="B5939" s="20" t="str">
        <f aca="false">INDEX(Table2[], MATCH(L5939, Location_ID!$D$2:$D$3098, 0), 1)</f>
        <v>9c1a61f6-ec87-4f96-9e97-bb5b7bfb742f</v>
      </c>
      <c r="C5939" s="20" t="s">
        <v>1585</v>
      </c>
      <c r="D5939" s="230" t="s">
        <v>354</v>
      </c>
      <c r="E5939" s="20" t="s">
        <v>7134</v>
      </c>
      <c r="F5939" s="20" t="s">
        <v>7135</v>
      </c>
      <c r="G5939" s="20" t="s">
        <v>7591</v>
      </c>
      <c r="H5939" s="20"/>
      <c r="I5939" s="20" t="s">
        <v>15917</v>
      </c>
      <c r="J5939" s="20" t="s">
        <v>15927</v>
      </c>
      <c r="K5939" s="20" t="s">
        <v>7109</v>
      </c>
      <c r="L5939" s="20" t="s">
        <v>5231</v>
      </c>
      <c r="M5939" s="20" t="s">
        <v>7116</v>
      </c>
      <c r="N5939" s="20" t="s">
        <v>15902</v>
      </c>
      <c r="O5939" s="20" t="s">
        <v>15927</v>
      </c>
      <c r="P5939" s="201" t="n">
        <v>43730</v>
      </c>
      <c r="Q5939" s="201" t="n">
        <v>43763</v>
      </c>
      <c r="R5939" s="20" t="n">
        <v>1</v>
      </c>
      <c r="S5939" s="20" t="s">
        <v>7130</v>
      </c>
      <c r="T5939" s="20" t="n">
        <v>705.5377254</v>
      </c>
      <c r="U5939" s="20" t="n">
        <v>563.1120438</v>
      </c>
      <c r="V5939" s="20" t="n">
        <v>847.963407</v>
      </c>
      <c r="W5939" s="20" t="s">
        <v>11510</v>
      </c>
      <c r="X5939" s="35"/>
      <c r="Y5939" s="35" t="n">
        <v>0</v>
      </c>
      <c r="Z5939" s="35" t="n">
        <v>1</v>
      </c>
      <c r="AE5939" s="94" t="e">
        <f aca="false" t="array" ref="AE5939:AK5939">_xlfn.torow(_xlfn.unique(_xlfn._xlws.filter(cat_table[Subsector],$E5939=cat_table[Sector],"")))</f>
        <v>#NAME?</v>
      </c>
      <c r="AF5939" s="94" t="e">
        <v>#NAME?</v>
      </c>
      <c r="AG5939" s="94" t="e">
        <v>#NAME?</v>
      </c>
      <c r="AH5939" s="94" t="e">
        <v>#NAME?</v>
      </c>
      <c r="AI5939" s="94" t="e">
        <v>#NAME?</v>
      </c>
      <c r="AJ5939" s="94" t="e">
        <v>#NAME?</v>
      </c>
      <c r="AK5939" s="94" t="e">
        <v>#NAME?</v>
      </c>
      <c r="AO5939" s="94" t="e">
        <f aca="false" t="array" ref="AO5939:AT5939">_xlfn.torow(_xlfn.unique(_xlfn._xlws.filter(cat_table[Sub-subsector],($E5939=cat_table[Sector])*($F5939=cat_table[Subsector]),"")))</f>
        <v>#NAME?</v>
      </c>
      <c r="AP5939" s="94" t="e">
        <v>#NAME?</v>
      </c>
      <c r="AQ5939" s="94" t="e">
        <v>#NAME?</v>
      </c>
      <c r="AR5939" s="94" t="e">
        <v>#NAME?</v>
      </c>
      <c r="AS5939" s="94" t="e">
        <v>#NAME?</v>
      </c>
      <c r="AT5939" s="94" t="e">
        <v>#NAME?</v>
      </c>
    </row>
    <row r="5940" customFormat="false" ht="15" hidden="false" customHeight="true" outlineLevel="0" collapsed="false">
      <c r="A5940" s="20" t="s">
        <v>16991</v>
      </c>
      <c r="B5940" s="20" t="str">
        <f aca="false">INDEX(Table2[], MATCH(L5940, Location_ID!$D$2:$D$3098, 0), 1)</f>
        <v>9b317ca0-0b4c-4f39-8f1d-19b8d05bedf2</v>
      </c>
      <c r="C5940" s="20" t="s">
        <v>1585</v>
      </c>
      <c r="D5940" s="230" t="s">
        <v>354</v>
      </c>
      <c r="E5940" s="20" t="s">
        <v>7134</v>
      </c>
      <c r="F5940" s="20" t="s">
        <v>7135</v>
      </c>
      <c r="G5940" s="20" t="s">
        <v>7591</v>
      </c>
      <c r="H5940" s="20"/>
      <c r="I5940" s="20" t="s">
        <v>15917</v>
      </c>
      <c r="J5940" s="20" t="s">
        <v>15932</v>
      </c>
      <c r="K5940" s="20" t="s">
        <v>7109</v>
      </c>
      <c r="L5940" s="20" t="s">
        <v>5233</v>
      </c>
      <c r="M5940" s="20" t="s">
        <v>7116</v>
      </c>
      <c r="N5940" s="20" t="s">
        <v>15902</v>
      </c>
      <c r="O5940" s="20" t="s">
        <v>15932</v>
      </c>
      <c r="P5940" s="201" t="n">
        <v>43730</v>
      </c>
      <c r="Q5940" s="201" t="n">
        <v>43763</v>
      </c>
      <c r="R5940" s="20" t="n">
        <v>1</v>
      </c>
      <c r="S5940" s="20" t="s">
        <v>7130</v>
      </c>
      <c r="T5940" s="20" t="n">
        <v>532.6295009</v>
      </c>
      <c r="U5940" s="20" t="n">
        <v>391.0400144</v>
      </c>
      <c r="V5940" s="20" t="n">
        <v>674.2189874</v>
      </c>
      <c r="W5940" s="20" t="s">
        <v>11510</v>
      </c>
      <c r="X5940" s="35"/>
      <c r="Y5940" s="35" t="n">
        <v>0</v>
      </c>
      <c r="Z5940" s="35" t="n">
        <v>1</v>
      </c>
      <c r="AE5940" s="94" t="e">
        <f aca="false" t="array" ref="AE5940:AK5940">_xlfn.torow(_xlfn.unique(_xlfn._xlws.filter(cat_table[Subsector],$E5940=cat_table[Sector],"")))</f>
        <v>#NAME?</v>
      </c>
      <c r="AF5940" s="94" t="e">
        <v>#NAME?</v>
      </c>
      <c r="AG5940" s="94" t="e">
        <v>#NAME?</v>
      </c>
      <c r="AH5940" s="94" t="e">
        <v>#NAME?</v>
      </c>
      <c r="AI5940" s="94" t="e">
        <v>#NAME?</v>
      </c>
      <c r="AJ5940" s="94" t="e">
        <v>#NAME?</v>
      </c>
      <c r="AK5940" s="94" t="e">
        <v>#NAME?</v>
      </c>
      <c r="AO5940" s="94" t="e">
        <f aca="false" t="array" ref="AO5940:AT5940">_xlfn.torow(_xlfn.unique(_xlfn._xlws.filter(cat_table[Sub-subsector],($E5940=cat_table[Sector])*($F5940=cat_table[Subsector]),"")))</f>
        <v>#NAME?</v>
      </c>
      <c r="AP5940" s="94" t="e">
        <v>#NAME?</v>
      </c>
      <c r="AQ5940" s="94" t="e">
        <v>#NAME?</v>
      </c>
      <c r="AR5940" s="94" t="e">
        <v>#NAME?</v>
      </c>
      <c r="AS5940" s="94" t="e">
        <v>#NAME?</v>
      </c>
      <c r="AT5940" s="94" t="e">
        <v>#NAME?</v>
      </c>
    </row>
    <row r="5941" customFormat="false" ht="15" hidden="false" customHeight="true" outlineLevel="0" collapsed="false">
      <c r="A5941" s="20" t="s">
        <v>16992</v>
      </c>
      <c r="B5941" s="20" t="str">
        <f aca="false">INDEX(Table2[], MATCH(L5941, Location_ID!$D$2:$D$3098, 0), 1)</f>
        <v>f16654b9-4a57-4612-97a8-426c01a74386</v>
      </c>
      <c r="C5941" s="20" t="s">
        <v>1585</v>
      </c>
      <c r="D5941" s="230" t="s">
        <v>354</v>
      </c>
      <c r="E5941" s="20" t="s">
        <v>7134</v>
      </c>
      <c r="F5941" s="20" t="s">
        <v>7135</v>
      </c>
      <c r="G5941" s="20" t="s">
        <v>7591</v>
      </c>
      <c r="H5941" s="20"/>
      <c r="I5941" s="20" t="s">
        <v>15917</v>
      </c>
      <c r="J5941" s="20" t="s">
        <v>15927</v>
      </c>
      <c r="K5941" s="20" t="s">
        <v>7109</v>
      </c>
      <c r="L5941" s="20" t="s">
        <v>5235</v>
      </c>
      <c r="M5941" s="20" t="s">
        <v>7116</v>
      </c>
      <c r="N5941" s="20" t="s">
        <v>15902</v>
      </c>
      <c r="O5941" s="20" t="s">
        <v>15927</v>
      </c>
      <c r="P5941" s="201" t="n">
        <v>43730</v>
      </c>
      <c r="Q5941" s="201" t="n">
        <v>43763</v>
      </c>
      <c r="R5941" s="20" t="n">
        <v>1</v>
      </c>
      <c r="S5941" s="20" t="s">
        <v>7130</v>
      </c>
      <c r="T5941" s="20" t="n">
        <v>412.6913781</v>
      </c>
      <c r="U5941" s="20" t="n">
        <v>385.15012247</v>
      </c>
      <c r="V5941" s="20" t="n">
        <v>440.23263373</v>
      </c>
      <c r="W5941" s="20" t="s">
        <v>11510</v>
      </c>
      <c r="X5941" s="35"/>
      <c r="Y5941" s="35" t="n">
        <v>0</v>
      </c>
      <c r="Z5941" s="35" t="n">
        <v>1</v>
      </c>
      <c r="AE5941" s="94" t="e">
        <f aca="false" t="array" ref="AE5941:AK5941">_xlfn.torow(_xlfn.unique(_xlfn._xlws.filter(cat_table[Subsector],$E5941=cat_table[Sector],"")))</f>
        <v>#NAME?</v>
      </c>
      <c r="AF5941" s="94" t="e">
        <v>#NAME?</v>
      </c>
      <c r="AG5941" s="94" t="e">
        <v>#NAME?</v>
      </c>
      <c r="AH5941" s="94" t="e">
        <v>#NAME?</v>
      </c>
      <c r="AI5941" s="94" t="e">
        <v>#NAME?</v>
      </c>
      <c r="AJ5941" s="94" t="e">
        <v>#NAME?</v>
      </c>
      <c r="AK5941" s="94" t="e">
        <v>#NAME?</v>
      </c>
      <c r="AO5941" s="94" t="e">
        <f aca="false" t="array" ref="AO5941:AT5941">_xlfn.torow(_xlfn.unique(_xlfn._xlws.filter(cat_table[Sub-subsector],($E5941=cat_table[Sector])*($F5941=cat_table[Subsector]),"")))</f>
        <v>#NAME?</v>
      </c>
      <c r="AP5941" s="94" t="e">
        <v>#NAME?</v>
      </c>
      <c r="AQ5941" s="94" t="e">
        <v>#NAME?</v>
      </c>
      <c r="AR5941" s="94" t="e">
        <v>#NAME?</v>
      </c>
      <c r="AS5941" s="94" t="e">
        <v>#NAME?</v>
      </c>
      <c r="AT5941" s="94" t="e">
        <v>#NAME?</v>
      </c>
    </row>
    <row r="5942" customFormat="false" ht="15" hidden="false" customHeight="true" outlineLevel="0" collapsed="false">
      <c r="A5942" s="20" t="s">
        <v>16993</v>
      </c>
      <c r="B5942" s="20" t="str">
        <f aca="false">INDEX(Table2[], MATCH(L5942, Location_ID!$D$2:$D$3098, 0), 1)</f>
        <v>b1ad2ba6-c598-432a-95e1-15304ea3b63b</v>
      </c>
      <c r="C5942" s="20" t="s">
        <v>1585</v>
      </c>
      <c r="D5942" s="230" t="s">
        <v>354</v>
      </c>
      <c r="E5942" s="20" t="s">
        <v>7134</v>
      </c>
      <c r="F5942" s="20" t="s">
        <v>7135</v>
      </c>
      <c r="G5942" s="20" t="s">
        <v>7591</v>
      </c>
      <c r="H5942" s="20"/>
      <c r="I5942" s="20" t="s">
        <v>15917</v>
      </c>
      <c r="J5942" s="20" t="s">
        <v>15932</v>
      </c>
      <c r="K5942" s="20" t="s">
        <v>7109</v>
      </c>
      <c r="L5942" s="20" t="s">
        <v>5237</v>
      </c>
      <c r="M5942" s="20" t="s">
        <v>7116</v>
      </c>
      <c r="N5942" s="20" t="s">
        <v>15902</v>
      </c>
      <c r="O5942" s="20" t="s">
        <v>15932</v>
      </c>
      <c r="P5942" s="201" t="n">
        <v>43730</v>
      </c>
      <c r="Q5942" s="201" t="n">
        <v>43763</v>
      </c>
      <c r="R5942" s="20" t="n">
        <v>1</v>
      </c>
      <c r="S5942" s="20" t="s">
        <v>7130</v>
      </c>
      <c r="T5942" s="20" t="n">
        <v>425.9668276</v>
      </c>
      <c r="U5942" s="20" t="n">
        <v>355.19714262</v>
      </c>
      <c r="V5942" s="20" t="n">
        <v>496.73651258</v>
      </c>
      <c r="W5942" s="20" t="s">
        <v>11510</v>
      </c>
      <c r="X5942" s="35"/>
      <c r="Y5942" s="35" t="n">
        <v>0</v>
      </c>
      <c r="Z5942" s="35" t="n">
        <v>1</v>
      </c>
      <c r="AE5942" s="94" t="e">
        <f aca="false" t="array" ref="AE5942:AK5942">_xlfn.torow(_xlfn.unique(_xlfn._xlws.filter(cat_table[Subsector],$E5942=cat_table[Sector],"")))</f>
        <v>#NAME?</v>
      </c>
      <c r="AF5942" s="94" t="e">
        <v>#NAME?</v>
      </c>
      <c r="AG5942" s="94" t="e">
        <v>#NAME?</v>
      </c>
      <c r="AH5942" s="94" t="e">
        <v>#NAME?</v>
      </c>
      <c r="AI5942" s="94" t="e">
        <v>#NAME?</v>
      </c>
      <c r="AJ5942" s="94" t="e">
        <v>#NAME?</v>
      </c>
      <c r="AK5942" s="94" t="e">
        <v>#NAME?</v>
      </c>
      <c r="AO5942" s="94" t="e">
        <f aca="false" t="array" ref="AO5942:AT5942">_xlfn.torow(_xlfn.unique(_xlfn._xlws.filter(cat_table[Sub-subsector],($E5942=cat_table[Sector])*($F5942=cat_table[Subsector]),"")))</f>
        <v>#NAME?</v>
      </c>
      <c r="AP5942" s="94" t="e">
        <v>#NAME?</v>
      </c>
      <c r="AQ5942" s="94" t="e">
        <v>#NAME?</v>
      </c>
      <c r="AR5942" s="94" t="e">
        <v>#NAME?</v>
      </c>
      <c r="AS5942" s="94" t="e">
        <v>#NAME?</v>
      </c>
      <c r="AT5942" s="94" t="e">
        <v>#NAME?</v>
      </c>
    </row>
    <row r="5943" customFormat="false" ht="15" hidden="false" customHeight="true" outlineLevel="0" collapsed="false">
      <c r="A5943" s="20" t="s">
        <v>16994</v>
      </c>
      <c r="B5943" s="20" t="str">
        <f aca="false">INDEX(Table2[], MATCH(L5943, Location_ID!$D$2:$D$3098, 0), 1)</f>
        <v>875ec7cc-1d7c-434d-8b06-f789dffea69a</v>
      </c>
      <c r="C5943" s="20" t="s">
        <v>1585</v>
      </c>
      <c r="D5943" s="230" t="s">
        <v>354</v>
      </c>
      <c r="E5943" s="20" t="s">
        <v>7134</v>
      </c>
      <c r="F5943" s="20" t="s">
        <v>7135</v>
      </c>
      <c r="G5943" s="20" t="s">
        <v>7591</v>
      </c>
      <c r="H5943" s="20"/>
      <c r="I5943" s="20" t="s">
        <v>15917</v>
      </c>
      <c r="J5943" s="20" t="s">
        <v>15922</v>
      </c>
      <c r="K5943" s="20" t="s">
        <v>7109</v>
      </c>
      <c r="L5943" s="20" t="s">
        <v>5239</v>
      </c>
      <c r="M5943" s="20" t="s">
        <v>7116</v>
      </c>
      <c r="N5943" s="20" t="s">
        <v>15902</v>
      </c>
      <c r="O5943" s="20" t="s">
        <v>15922</v>
      </c>
      <c r="P5943" s="201" t="n">
        <v>43730</v>
      </c>
      <c r="Q5943" s="201" t="n">
        <v>43763</v>
      </c>
      <c r="R5943" s="20" t="n">
        <v>1</v>
      </c>
      <c r="S5943" s="20" t="s">
        <v>7130</v>
      </c>
      <c r="T5943" s="20" t="n">
        <v>849.2291861</v>
      </c>
      <c r="U5943" s="20" t="n">
        <v>487.0904067</v>
      </c>
      <c r="V5943" s="20" t="n">
        <v>1211.3679655</v>
      </c>
      <c r="W5943" s="20" t="s">
        <v>11510</v>
      </c>
      <c r="X5943" s="35"/>
      <c r="Y5943" s="35" t="n">
        <v>0</v>
      </c>
      <c r="Z5943" s="35" t="n">
        <v>1</v>
      </c>
      <c r="AE5943" s="94" t="e">
        <f aca="false" t="array" ref="AE5943:AK5943">_xlfn.torow(_xlfn.unique(_xlfn._xlws.filter(cat_table[Subsector],$E5943=cat_table[Sector],"")))</f>
        <v>#NAME?</v>
      </c>
      <c r="AF5943" s="94" t="e">
        <v>#NAME?</v>
      </c>
      <c r="AG5943" s="94" t="e">
        <v>#NAME?</v>
      </c>
      <c r="AH5943" s="94" t="e">
        <v>#NAME?</v>
      </c>
      <c r="AI5943" s="94" t="e">
        <v>#NAME?</v>
      </c>
      <c r="AJ5943" s="94" t="e">
        <v>#NAME?</v>
      </c>
      <c r="AK5943" s="94" t="e">
        <v>#NAME?</v>
      </c>
      <c r="AO5943" s="94" t="e">
        <f aca="false" t="array" ref="AO5943:AT5943">_xlfn.torow(_xlfn.unique(_xlfn._xlws.filter(cat_table[Sub-subsector],($E5943=cat_table[Sector])*($F5943=cat_table[Subsector]),"")))</f>
        <v>#NAME?</v>
      </c>
      <c r="AP5943" s="94" t="e">
        <v>#NAME?</v>
      </c>
      <c r="AQ5943" s="94" t="e">
        <v>#NAME?</v>
      </c>
      <c r="AR5943" s="94" t="e">
        <v>#NAME?</v>
      </c>
      <c r="AS5943" s="94" t="e">
        <v>#NAME?</v>
      </c>
      <c r="AT5943" s="94" t="e">
        <v>#NAME?</v>
      </c>
    </row>
    <row r="5944" customFormat="false" ht="15" hidden="false" customHeight="true" outlineLevel="0" collapsed="false">
      <c r="A5944" s="20" t="s">
        <v>16995</v>
      </c>
      <c r="B5944" s="20" t="str">
        <f aca="false">INDEX(Table2[], MATCH(L5944, Location_ID!$D$2:$D$3098, 0), 1)</f>
        <v>efbbb1cf-f1e0-4a56-aa90-f342137cd819</v>
      </c>
      <c r="C5944" s="20" t="s">
        <v>1585</v>
      </c>
      <c r="D5944" s="230" t="s">
        <v>354</v>
      </c>
      <c r="E5944" s="20" t="s">
        <v>7134</v>
      </c>
      <c r="F5944" s="20" t="s">
        <v>7135</v>
      </c>
      <c r="G5944" s="20" t="s">
        <v>7591</v>
      </c>
      <c r="H5944" s="20"/>
      <c r="I5944" s="20" t="s">
        <v>15917</v>
      </c>
      <c r="J5944" s="20" t="s">
        <v>15922</v>
      </c>
      <c r="K5944" s="20" t="s">
        <v>7109</v>
      </c>
      <c r="L5944" s="20" t="s">
        <v>5241</v>
      </c>
      <c r="M5944" s="20" t="s">
        <v>7116</v>
      </c>
      <c r="N5944" s="20" t="s">
        <v>15902</v>
      </c>
      <c r="O5944" s="20" t="s">
        <v>15922</v>
      </c>
      <c r="P5944" s="201" t="n">
        <v>43730</v>
      </c>
      <c r="Q5944" s="201" t="n">
        <v>43763</v>
      </c>
      <c r="R5944" s="20" t="n">
        <v>1</v>
      </c>
      <c r="S5944" s="20" t="s">
        <v>7130</v>
      </c>
      <c r="T5944" s="20" t="n">
        <v>445.2824985</v>
      </c>
      <c r="U5944" s="20" t="n">
        <v>402.15100611</v>
      </c>
      <c r="V5944" s="20" t="n">
        <v>488.41399089</v>
      </c>
      <c r="W5944" s="20" t="s">
        <v>11510</v>
      </c>
      <c r="X5944" s="35"/>
      <c r="Y5944" s="35" t="n">
        <v>0</v>
      </c>
      <c r="Z5944" s="35" t="n">
        <v>1</v>
      </c>
      <c r="AE5944" s="94" t="e">
        <f aca="false" t="array" ref="AE5944:AK5944">_xlfn.torow(_xlfn.unique(_xlfn._xlws.filter(cat_table[Subsector],$E5944=cat_table[Sector],"")))</f>
        <v>#NAME?</v>
      </c>
      <c r="AF5944" s="94" t="e">
        <v>#NAME?</v>
      </c>
      <c r="AG5944" s="94" t="e">
        <v>#NAME?</v>
      </c>
      <c r="AH5944" s="94" t="e">
        <v>#NAME?</v>
      </c>
      <c r="AI5944" s="94" t="e">
        <v>#NAME?</v>
      </c>
      <c r="AJ5944" s="94" t="e">
        <v>#NAME?</v>
      </c>
      <c r="AK5944" s="94" t="e">
        <v>#NAME?</v>
      </c>
      <c r="AO5944" s="94" t="e">
        <f aca="false" t="array" ref="AO5944:AT5944">_xlfn.torow(_xlfn.unique(_xlfn._xlws.filter(cat_table[Sub-subsector],($E5944=cat_table[Sector])*($F5944=cat_table[Subsector]),"")))</f>
        <v>#NAME?</v>
      </c>
      <c r="AP5944" s="94" t="e">
        <v>#NAME?</v>
      </c>
      <c r="AQ5944" s="94" t="e">
        <v>#NAME?</v>
      </c>
      <c r="AR5944" s="94" t="e">
        <v>#NAME?</v>
      </c>
      <c r="AS5944" s="94" t="e">
        <v>#NAME?</v>
      </c>
      <c r="AT5944" s="94" t="e">
        <v>#NAME?</v>
      </c>
    </row>
    <row r="5945" customFormat="false" ht="15" hidden="false" customHeight="true" outlineLevel="0" collapsed="false">
      <c r="A5945" s="20" t="s">
        <v>16996</v>
      </c>
      <c r="B5945" s="20" t="str">
        <f aca="false">INDEX(Table2[], MATCH(L5945, Location_ID!$D$2:$D$3098, 0), 1)</f>
        <v>7cde063e-926e-4ed2-a996-468d12d8e6df</v>
      </c>
      <c r="C5945" s="20" t="s">
        <v>1585</v>
      </c>
      <c r="D5945" s="230" t="s">
        <v>354</v>
      </c>
      <c r="E5945" s="20" t="s">
        <v>7134</v>
      </c>
      <c r="F5945" s="20" t="s">
        <v>7135</v>
      </c>
      <c r="G5945" s="20" t="s">
        <v>7591</v>
      </c>
      <c r="H5945" s="20"/>
      <c r="I5945" s="20" t="s">
        <v>15917</v>
      </c>
      <c r="J5945" s="20" t="s">
        <v>15927</v>
      </c>
      <c r="K5945" s="20" t="s">
        <v>7109</v>
      </c>
      <c r="L5945" s="20" t="s">
        <v>5243</v>
      </c>
      <c r="M5945" s="20" t="s">
        <v>7116</v>
      </c>
      <c r="N5945" s="20" t="s">
        <v>15902</v>
      </c>
      <c r="O5945" s="20" t="s">
        <v>15927</v>
      </c>
      <c r="P5945" s="201" t="n">
        <v>43730</v>
      </c>
      <c r="Q5945" s="201" t="n">
        <v>43763</v>
      </c>
      <c r="R5945" s="20" t="n">
        <v>1</v>
      </c>
      <c r="S5945" s="20" t="s">
        <v>7130</v>
      </c>
      <c r="T5945" s="20" t="n">
        <v>882.4096429</v>
      </c>
      <c r="U5945" s="20" t="n">
        <v>512.7960114</v>
      </c>
      <c r="V5945" s="20" t="n">
        <v>1252.0232744</v>
      </c>
      <c r="W5945" s="20" t="s">
        <v>11510</v>
      </c>
      <c r="X5945" s="35"/>
      <c r="Y5945" s="35" t="n">
        <v>0</v>
      </c>
      <c r="Z5945" s="35" t="n">
        <v>1</v>
      </c>
      <c r="AE5945" s="94" t="e">
        <f aca="false" t="array" ref="AE5945:AK5945">_xlfn.torow(_xlfn.unique(_xlfn._xlws.filter(cat_table[Subsector],$E5945=cat_table[Sector],"")))</f>
        <v>#NAME?</v>
      </c>
      <c r="AF5945" s="94" t="e">
        <v>#NAME?</v>
      </c>
      <c r="AG5945" s="94" t="e">
        <v>#NAME?</v>
      </c>
      <c r="AH5945" s="94" t="e">
        <v>#NAME?</v>
      </c>
      <c r="AI5945" s="94" t="e">
        <v>#NAME?</v>
      </c>
      <c r="AJ5945" s="94" t="e">
        <v>#NAME?</v>
      </c>
      <c r="AK5945" s="94" t="e">
        <v>#NAME?</v>
      </c>
      <c r="AO5945" s="94" t="e">
        <f aca="false" t="array" ref="AO5945:AT5945">_xlfn.torow(_xlfn.unique(_xlfn._xlws.filter(cat_table[Sub-subsector],($E5945=cat_table[Sector])*($F5945=cat_table[Subsector]),"")))</f>
        <v>#NAME?</v>
      </c>
      <c r="AP5945" s="94" t="e">
        <v>#NAME?</v>
      </c>
      <c r="AQ5945" s="94" t="e">
        <v>#NAME?</v>
      </c>
      <c r="AR5945" s="94" t="e">
        <v>#NAME?</v>
      </c>
      <c r="AS5945" s="94" t="e">
        <v>#NAME?</v>
      </c>
      <c r="AT5945" s="94" t="e">
        <v>#NAME?</v>
      </c>
    </row>
    <row r="5946" customFormat="false" ht="15" hidden="false" customHeight="true" outlineLevel="0" collapsed="false">
      <c r="A5946" s="20" t="s">
        <v>16997</v>
      </c>
      <c r="B5946" s="20" t="str">
        <f aca="false">INDEX(Table2[], MATCH(L5946, Location_ID!$D$2:$D$3098, 0), 1)</f>
        <v>224d5459-063a-4485-a067-bddc318b61ad</v>
      </c>
      <c r="C5946" s="20" t="s">
        <v>1585</v>
      </c>
      <c r="D5946" s="230" t="s">
        <v>354</v>
      </c>
      <c r="E5946" s="20" t="s">
        <v>7134</v>
      </c>
      <c r="F5946" s="20" t="s">
        <v>7135</v>
      </c>
      <c r="G5946" s="20" t="s">
        <v>7591</v>
      </c>
      <c r="H5946" s="20"/>
      <c r="I5946" s="20" t="s">
        <v>15917</v>
      </c>
      <c r="J5946" s="20" t="s">
        <v>15918</v>
      </c>
      <c r="K5946" s="20" t="s">
        <v>7109</v>
      </c>
      <c r="L5946" s="20" t="s">
        <v>5245</v>
      </c>
      <c r="M5946" s="20" t="s">
        <v>7116</v>
      </c>
      <c r="N5946" s="20" t="s">
        <v>15902</v>
      </c>
      <c r="O5946" s="20" t="s">
        <v>15918</v>
      </c>
      <c r="P5946" s="201" t="n">
        <v>43730</v>
      </c>
      <c r="Q5946" s="201" t="n">
        <v>43763</v>
      </c>
      <c r="R5946" s="20" t="n">
        <v>1</v>
      </c>
      <c r="S5946" s="20" t="s">
        <v>7130</v>
      </c>
      <c r="T5946" s="20" t="n">
        <v>1206.940638</v>
      </c>
      <c r="U5946" s="20" t="n">
        <v>505.4324571</v>
      </c>
      <c r="V5946" s="20" t="n">
        <v>1908.4488189</v>
      </c>
      <c r="W5946" s="20" t="s">
        <v>11510</v>
      </c>
      <c r="X5946" s="35"/>
      <c r="Y5946" s="35" t="n">
        <v>0</v>
      </c>
      <c r="Z5946" s="35" t="n">
        <v>1</v>
      </c>
      <c r="AE5946" s="94" t="e">
        <f aca="false" t="array" ref="AE5946:AK5946">_xlfn.torow(_xlfn.unique(_xlfn._xlws.filter(cat_table[Subsector],$E5946=cat_table[Sector],"")))</f>
        <v>#NAME?</v>
      </c>
      <c r="AF5946" s="94" t="e">
        <v>#NAME?</v>
      </c>
      <c r="AG5946" s="94" t="e">
        <v>#NAME?</v>
      </c>
      <c r="AH5946" s="94" t="e">
        <v>#NAME?</v>
      </c>
      <c r="AI5946" s="94" t="e">
        <v>#NAME?</v>
      </c>
      <c r="AJ5946" s="94" t="e">
        <v>#NAME?</v>
      </c>
      <c r="AK5946" s="94" t="e">
        <v>#NAME?</v>
      </c>
      <c r="AO5946" s="94" t="e">
        <f aca="false" t="array" ref="AO5946:AT5946">_xlfn.torow(_xlfn.unique(_xlfn._xlws.filter(cat_table[Sub-subsector],($E5946=cat_table[Sector])*($F5946=cat_table[Subsector]),"")))</f>
        <v>#NAME?</v>
      </c>
      <c r="AP5946" s="94" t="e">
        <v>#NAME?</v>
      </c>
      <c r="AQ5946" s="94" t="e">
        <v>#NAME?</v>
      </c>
      <c r="AR5946" s="94" t="e">
        <v>#NAME?</v>
      </c>
      <c r="AS5946" s="94" t="e">
        <v>#NAME?</v>
      </c>
      <c r="AT5946" s="94" t="e">
        <v>#NAME?</v>
      </c>
    </row>
    <row r="5947" customFormat="false" ht="15" hidden="false" customHeight="true" outlineLevel="0" collapsed="false">
      <c r="A5947" s="20" t="s">
        <v>16998</v>
      </c>
      <c r="B5947" s="20" t="str">
        <f aca="false">INDEX(Table2[], MATCH(L5947, Location_ID!$D$2:$D$3098, 0), 1)</f>
        <v>abc74746-8047-4c67-8107-5c29567d6556</v>
      </c>
      <c r="C5947" s="20" t="s">
        <v>1585</v>
      </c>
      <c r="D5947" s="230" t="s">
        <v>354</v>
      </c>
      <c r="E5947" s="20" t="s">
        <v>7134</v>
      </c>
      <c r="F5947" s="20" t="s">
        <v>7135</v>
      </c>
      <c r="G5947" s="20" t="s">
        <v>7591</v>
      </c>
      <c r="H5947" s="20"/>
      <c r="I5947" s="20" t="s">
        <v>15917</v>
      </c>
      <c r="J5947" s="20" t="s">
        <v>15927</v>
      </c>
      <c r="K5947" s="20" t="s">
        <v>7109</v>
      </c>
      <c r="L5947" s="20" t="s">
        <v>5247</v>
      </c>
      <c r="M5947" s="20" t="s">
        <v>7116</v>
      </c>
      <c r="N5947" s="20" t="s">
        <v>15902</v>
      </c>
      <c r="O5947" s="20" t="s">
        <v>15927</v>
      </c>
      <c r="P5947" s="201" t="n">
        <v>43730</v>
      </c>
      <c r="Q5947" s="201" t="n">
        <v>43763</v>
      </c>
      <c r="R5947" s="20" t="n">
        <v>1</v>
      </c>
      <c r="S5947" s="20" t="s">
        <v>7130</v>
      </c>
      <c r="T5947" s="20" t="n">
        <v>425.2966685</v>
      </c>
      <c r="U5947" s="20" t="n">
        <v>321.7298855</v>
      </c>
      <c r="V5947" s="20" t="n">
        <v>528.8634515</v>
      </c>
      <c r="W5947" s="20" t="s">
        <v>11510</v>
      </c>
      <c r="X5947" s="35"/>
      <c r="Y5947" s="35" t="n">
        <v>0</v>
      </c>
      <c r="Z5947" s="35" t="n">
        <v>1</v>
      </c>
      <c r="AE5947" s="94" t="e">
        <f aca="false" t="array" ref="AE5947:AK5947">_xlfn.torow(_xlfn.unique(_xlfn._xlws.filter(cat_table[Subsector],$E5947=cat_table[Sector],"")))</f>
        <v>#NAME?</v>
      </c>
      <c r="AF5947" s="94" t="e">
        <v>#NAME?</v>
      </c>
      <c r="AG5947" s="94" t="e">
        <v>#NAME?</v>
      </c>
      <c r="AH5947" s="94" t="e">
        <v>#NAME?</v>
      </c>
      <c r="AI5947" s="94" t="e">
        <v>#NAME?</v>
      </c>
      <c r="AJ5947" s="94" t="e">
        <v>#NAME?</v>
      </c>
      <c r="AK5947" s="94" t="e">
        <v>#NAME?</v>
      </c>
      <c r="AO5947" s="94" t="e">
        <f aca="false" t="array" ref="AO5947:AT5947">_xlfn.torow(_xlfn.unique(_xlfn._xlws.filter(cat_table[Sub-subsector],($E5947=cat_table[Sector])*($F5947=cat_table[Subsector]),"")))</f>
        <v>#NAME?</v>
      </c>
      <c r="AP5947" s="94" t="e">
        <v>#NAME?</v>
      </c>
      <c r="AQ5947" s="94" t="e">
        <v>#NAME?</v>
      </c>
      <c r="AR5947" s="94" t="e">
        <v>#NAME?</v>
      </c>
      <c r="AS5947" s="94" t="e">
        <v>#NAME?</v>
      </c>
      <c r="AT5947" s="94" t="e">
        <v>#NAME?</v>
      </c>
    </row>
    <row r="5948" customFormat="false" ht="15" hidden="false" customHeight="true" outlineLevel="0" collapsed="false">
      <c r="A5948" s="20" t="s">
        <v>16999</v>
      </c>
      <c r="B5948" s="20" t="str">
        <f aca="false">INDEX(Table2[], MATCH(L5948, Location_ID!$D$2:$D$3098, 0), 1)</f>
        <v>02582962-caa8-41dd-8653-39f4d4018a57</v>
      </c>
      <c r="C5948" s="20" t="s">
        <v>1585</v>
      </c>
      <c r="D5948" s="230" t="s">
        <v>354</v>
      </c>
      <c r="E5948" s="20" t="s">
        <v>7134</v>
      </c>
      <c r="F5948" s="20" t="s">
        <v>7135</v>
      </c>
      <c r="G5948" s="20" t="s">
        <v>7591</v>
      </c>
      <c r="H5948" s="20"/>
      <c r="I5948" s="20" t="s">
        <v>15917</v>
      </c>
      <c r="J5948" s="20" t="s">
        <v>15932</v>
      </c>
      <c r="K5948" s="20" t="s">
        <v>7109</v>
      </c>
      <c r="L5948" s="20" t="s">
        <v>5249</v>
      </c>
      <c r="M5948" s="20" t="s">
        <v>7116</v>
      </c>
      <c r="N5948" s="20" t="s">
        <v>15902</v>
      </c>
      <c r="O5948" s="20" t="s">
        <v>15932</v>
      </c>
      <c r="P5948" s="201" t="n">
        <v>43730</v>
      </c>
      <c r="Q5948" s="201" t="n">
        <v>43763</v>
      </c>
      <c r="R5948" s="20" t="n">
        <v>1</v>
      </c>
      <c r="S5948" s="20" t="s">
        <v>7130</v>
      </c>
      <c r="T5948" s="20" t="n">
        <v>3208.30854</v>
      </c>
      <c r="U5948" s="20" t="n">
        <v>2824.866474</v>
      </c>
      <c r="V5948" s="20" t="n">
        <v>3591.750606</v>
      </c>
      <c r="W5948" s="20" t="s">
        <v>11510</v>
      </c>
      <c r="X5948" s="35"/>
      <c r="Y5948" s="35" t="n">
        <v>0</v>
      </c>
      <c r="Z5948" s="35" t="n">
        <v>1</v>
      </c>
      <c r="AE5948" s="94" t="e">
        <f aca="false" t="array" ref="AE5948:AK5948">_xlfn.torow(_xlfn.unique(_xlfn._xlws.filter(cat_table[Subsector],$E5948=cat_table[Sector],"")))</f>
        <v>#NAME?</v>
      </c>
      <c r="AF5948" s="94" t="e">
        <v>#NAME?</v>
      </c>
      <c r="AG5948" s="94" t="e">
        <v>#NAME?</v>
      </c>
      <c r="AH5948" s="94" t="e">
        <v>#NAME?</v>
      </c>
      <c r="AI5948" s="94" t="e">
        <v>#NAME?</v>
      </c>
      <c r="AJ5948" s="94" t="e">
        <v>#NAME?</v>
      </c>
      <c r="AK5948" s="94" t="e">
        <v>#NAME?</v>
      </c>
      <c r="AO5948" s="94" t="e">
        <f aca="false" t="array" ref="AO5948:AT5948">_xlfn.torow(_xlfn.unique(_xlfn._xlws.filter(cat_table[Sub-subsector],($E5948=cat_table[Sector])*($F5948=cat_table[Subsector]),"")))</f>
        <v>#NAME?</v>
      </c>
      <c r="AP5948" s="94" t="e">
        <v>#NAME?</v>
      </c>
      <c r="AQ5948" s="94" t="e">
        <v>#NAME?</v>
      </c>
      <c r="AR5948" s="94" t="e">
        <v>#NAME?</v>
      </c>
      <c r="AS5948" s="94" t="e">
        <v>#NAME?</v>
      </c>
      <c r="AT5948" s="94" t="e">
        <v>#NAME?</v>
      </c>
    </row>
    <row r="5949" customFormat="false" ht="15" hidden="false" customHeight="true" outlineLevel="0" collapsed="false">
      <c r="A5949" s="20" t="s">
        <v>17000</v>
      </c>
      <c r="B5949" s="20" t="str">
        <f aca="false">INDEX(Table2[], MATCH(L5949, Location_ID!$D$2:$D$3098, 0), 1)</f>
        <v>995cd5a1-cd3f-405d-8523-ed1fac62038e</v>
      </c>
      <c r="C5949" s="20" t="s">
        <v>1585</v>
      </c>
      <c r="D5949" s="230" t="s">
        <v>354</v>
      </c>
      <c r="E5949" s="20" t="s">
        <v>7134</v>
      </c>
      <c r="F5949" s="20" t="s">
        <v>7135</v>
      </c>
      <c r="G5949" s="20" t="s">
        <v>7591</v>
      </c>
      <c r="H5949" s="20"/>
      <c r="I5949" s="20" t="s">
        <v>15917</v>
      </c>
      <c r="J5949" s="20" t="s">
        <v>15918</v>
      </c>
      <c r="K5949" s="20" t="s">
        <v>7109</v>
      </c>
      <c r="L5949" s="20" t="s">
        <v>5251</v>
      </c>
      <c r="M5949" s="20" t="s">
        <v>7116</v>
      </c>
      <c r="N5949" s="20" t="s">
        <v>15902</v>
      </c>
      <c r="O5949" s="20" t="s">
        <v>15918</v>
      </c>
      <c r="P5949" s="201" t="n">
        <v>43730</v>
      </c>
      <c r="Q5949" s="201" t="n">
        <v>43763</v>
      </c>
      <c r="R5949" s="20" t="n">
        <v>1</v>
      </c>
      <c r="S5949" s="20" t="s">
        <v>7130</v>
      </c>
      <c r="T5949" s="20" t="n">
        <v>3612.97088</v>
      </c>
      <c r="U5949" s="20" t="n">
        <v>2936.270395</v>
      </c>
      <c r="V5949" s="20" t="n">
        <v>4289.671365</v>
      </c>
      <c r="W5949" s="20" t="s">
        <v>11510</v>
      </c>
      <c r="X5949" s="35"/>
      <c r="Y5949" s="35" t="n">
        <v>0</v>
      </c>
      <c r="Z5949" s="35" t="n">
        <v>1</v>
      </c>
      <c r="AE5949" s="94" t="e">
        <f aca="false" t="array" ref="AE5949:AK5949">_xlfn.torow(_xlfn.unique(_xlfn._xlws.filter(cat_table[Subsector],$E5949=cat_table[Sector],"")))</f>
        <v>#NAME?</v>
      </c>
      <c r="AF5949" s="94" t="e">
        <v>#NAME?</v>
      </c>
      <c r="AG5949" s="94" t="e">
        <v>#NAME?</v>
      </c>
      <c r="AH5949" s="94" t="e">
        <v>#NAME?</v>
      </c>
      <c r="AI5949" s="94" t="e">
        <v>#NAME?</v>
      </c>
      <c r="AJ5949" s="94" t="e">
        <v>#NAME?</v>
      </c>
      <c r="AK5949" s="94" t="e">
        <v>#NAME?</v>
      </c>
      <c r="AO5949" s="94" t="e">
        <f aca="false" t="array" ref="AO5949:AT5949">_xlfn.torow(_xlfn.unique(_xlfn._xlws.filter(cat_table[Sub-subsector],($E5949=cat_table[Sector])*($F5949=cat_table[Subsector]),"")))</f>
        <v>#NAME?</v>
      </c>
      <c r="AP5949" s="94" t="e">
        <v>#NAME?</v>
      </c>
      <c r="AQ5949" s="94" t="e">
        <v>#NAME?</v>
      </c>
      <c r="AR5949" s="94" t="e">
        <v>#NAME?</v>
      </c>
      <c r="AS5949" s="94" t="e">
        <v>#NAME?</v>
      </c>
      <c r="AT5949" s="94" t="e">
        <v>#NAME?</v>
      </c>
    </row>
    <row r="5950" customFormat="false" ht="15" hidden="false" customHeight="true" outlineLevel="0" collapsed="false">
      <c r="A5950" s="20" t="s">
        <v>17001</v>
      </c>
      <c r="B5950" s="20" t="str">
        <f aca="false">INDEX(Table2[], MATCH(L5950, Location_ID!$D$2:$D$3098, 0), 1)</f>
        <v>e478c1e6-83fa-481b-9fc2-b29ed320b1b4</v>
      </c>
      <c r="C5950" s="20" t="s">
        <v>1585</v>
      </c>
      <c r="D5950" s="230" t="s">
        <v>354</v>
      </c>
      <c r="E5950" s="20" t="s">
        <v>7134</v>
      </c>
      <c r="F5950" s="20" t="s">
        <v>7135</v>
      </c>
      <c r="G5950" s="20" t="s">
        <v>7591</v>
      </c>
      <c r="H5950" s="20"/>
      <c r="I5950" s="20" t="s">
        <v>15917</v>
      </c>
      <c r="J5950" s="20" t="s">
        <v>15932</v>
      </c>
      <c r="K5950" s="20" t="s">
        <v>7109</v>
      </c>
      <c r="L5950" s="20" t="s">
        <v>5253</v>
      </c>
      <c r="M5950" s="20" t="s">
        <v>7116</v>
      </c>
      <c r="N5950" s="20" t="s">
        <v>15902</v>
      </c>
      <c r="O5950" s="20" t="s">
        <v>15932</v>
      </c>
      <c r="P5950" s="201" t="n">
        <v>43730</v>
      </c>
      <c r="Q5950" s="201" t="n">
        <v>43763</v>
      </c>
      <c r="R5950" s="20" t="n">
        <v>1</v>
      </c>
      <c r="S5950" s="20" t="s">
        <v>7130</v>
      </c>
      <c r="T5950" s="20" t="n">
        <v>2172.39584</v>
      </c>
      <c r="U5950" s="20" t="n">
        <v>1782.281735</v>
      </c>
      <c r="V5950" s="20" t="n">
        <v>2562.509945</v>
      </c>
      <c r="W5950" s="20" t="s">
        <v>11510</v>
      </c>
      <c r="X5950" s="35"/>
      <c r="Y5950" s="35" t="n">
        <v>0</v>
      </c>
      <c r="Z5950" s="35" t="n">
        <v>1</v>
      </c>
      <c r="AE5950" s="94" t="e">
        <f aca="false" t="array" ref="AE5950:AK5950">_xlfn.torow(_xlfn.unique(_xlfn._xlws.filter(cat_table[Subsector],$E5950=cat_table[Sector],"")))</f>
        <v>#NAME?</v>
      </c>
      <c r="AF5950" s="94" t="e">
        <v>#NAME?</v>
      </c>
      <c r="AG5950" s="94" t="e">
        <v>#NAME?</v>
      </c>
      <c r="AH5950" s="94" t="e">
        <v>#NAME?</v>
      </c>
      <c r="AI5950" s="94" t="e">
        <v>#NAME?</v>
      </c>
      <c r="AJ5950" s="94" t="e">
        <v>#NAME?</v>
      </c>
      <c r="AK5950" s="94" t="e">
        <v>#NAME?</v>
      </c>
      <c r="AO5950" s="94" t="e">
        <f aca="false" t="array" ref="AO5950:AT5950">_xlfn.torow(_xlfn.unique(_xlfn._xlws.filter(cat_table[Sub-subsector],($E5950=cat_table[Sector])*($F5950=cat_table[Subsector]),"")))</f>
        <v>#NAME?</v>
      </c>
      <c r="AP5950" s="94" t="e">
        <v>#NAME?</v>
      </c>
      <c r="AQ5950" s="94" t="e">
        <v>#NAME?</v>
      </c>
      <c r="AR5950" s="94" t="e">
        <v>#NAME?</v>
      </c>
      <c r="AS5950" s="94" t="e">
        <v>#NAME?</v>
      </c>
      <c r="AT5950" s="94" t="e">
        <v>#NAME?</v>
      </c>
    </row>
    <row r="5951" customFormat="false" ht="15" hidden="false" customHeight="true" outlineLevel="0" collapsed="false">
      <c r="A5951" s="20" t="s">
        <v>17002</v>
      </c>
      <c r="B5951" s="20" t="str">
        <f aca="false">INDEX(Table2[], MATCH(L5951, Location_ID!$D$2:$D$3098, 0), 1)</f>
        <v>9552e194-8b53-4133-8800-e415949ee91d</v>
      </c>
      <c r="C5951" s="20" t="s">
        <v>1585</v>
      </c>
      <c r="D5951" s="230" t="s">
        <v>354</v>
      </c>
      <c r="E5951" s="20" t="s">
        <v>7134</v>
      </c>
      <c r="F5951" s="20" t="s">
        <v>7135</v>
      </c>
      <c r="G5951" s="20" t="s">
        <v>7591</v>
      </c>
      <c r="H5951" s="20"/>
      <c r="I5951" s="20" t="s">
        <v>15917</v>
      </c>
      <c r="J5951" s="20" t="s">
        <v>15918</v>
      </c>
      <c r="K5951" s="20" t="s">
        <v>7109</v>
      </c>
      <c r="L5951" s="20" t="s">
        <v>5255</v>
      </c>
      <c r="M5951" s="20" t="s">
        <v>7116</v>
      </c>
      <c r="N5951" s="20" t="s">
        <v>15902</v>
      </c>
      <c r="O5951" s="20" t="s">
        <v>15918</v>
      </c>
      <c r="P5951" s="201" t="n">
        <v>43730</v>
      </c>
      <c r="Q5951" s="201" t="n">
        <v>43763</v>
      </c>
      <c r="R5951" s="20" t="n">
        <v>1</v>
      </c>
      <c r="S5951" s="20" t="s">
        <v>7130</v>
      </c>
      <c r="T5951" s="20" t="n">
        <v>320.523905</v>
      </c>
      <c r="U5951" s="20" t="n">
        <v>262.7001677</v>
      </c>
      <c r="V5951" s="20" t="n">
        <v>378.3476423</v>
      </c>
      <c r="W5951" s="20" t="s">
        <v>11510</v>
      </c>
      <c r="X5951" s="35"/>
      <c r="Y5951" s="35" t="n">
        <v>0</v>
      </c>
      <c r="Z5951" s="35" t="n">
        <v>1</v>
      </c>
      <c r="AE5951" s="94" t="e">
        <f aca="false" t="array" ref="AE5951:AK5951">_xlfn.torow(_xlfn.unique(_xlfn._xlws.filter(cat_table[Subsector],$E5951=cat_table[Sector],"")))</f>
        <v>#NAME?</v>
      </c>
      <c r="AF5951" s="94" t="e">
        <v>#NAME?</v>
      </c>
      <c r="AG5951" s="94" t="e">
        <v>#NAME?</v>
      </c>
      <c r="AH5951" s="94" t="e">
        <v>#NAME?</v>
      </c>
      <c r="AI5951" s="94" t="e">
        <v>#NAME?</v>
      </c>
      <c r="AJ5951" s="94" t="e">
        <v>#NAME?</v>
      </c>
      <c r="AK5951" s="94" t="e">
        <v>#NAME?</v>
      </c>
      <c r="AO5951" s="94" t="e">
        <f aca="false" t="array" ref="AO5951:AT5951">_xlfn.torow(_xlfn.unique(_xlfn._xlws.filter(cat_table[Sub-subsector],($E5951=cat_table[Sector])*($F5951=cat_table[Subsector]),"")))</f>
        <v>#NAME?</v>
      </c>
      <c r="AP5951" s="94" t="e">
        <v>#NAME?</v>
      </c>
      <c r="AQ5951" s="94" t="e">
        <v>#NAME?</v>
      </c>
      <c r="AR5951" s="94" t="e">
        <v>#NAME?</v>
      </c>
      <c r="AS5951" s="94" t="e">
        <v>#NAME?</v>
      </c>
      <c r="AT5951" s="94" t="e">
        <v>#NAME?</v>
      </c>
    </row>
    <row r="5952" customFormat="false" ht="15" hidden="false" customHeight="true" outlineLevel="0" collapsed="false">
      <c r="A5952" s="20" t="s">
        <v>17003</v>
      </c>
      <c r="B5952" s="20" t="str">
        <f aca="false">INDEX(Table2[], MATCH(L5952, Location_ID!$D$2:$D$3098, 0), 1)</f>
        <v>b3bd2c16-a48f-4281-a6e4-c793c56236b7</v>
      </c>
      <c r="C5952" s="20" t="s">
        <v>1585</v>
      </c>
      <c r="D5952" s="230" t="s">
        <v>354</v>
      </c>
      <c r="E5952" s="20" t="s">
        <v>7134</v>
      </c>
      <c r="F5952" s="20" t="s">
        <v>7135</v>
      </c>
      <c r="G5952" s="20" t="s">
        <v>7591</v>
      </c>
      <c r="H5952" s="20"/>
      <c r="I5952" s="20" t="s">
        <v>15917</v>
      </c>
      <c r="J5952" s="20" t="s">
        <v>15922</v>
      </c>
      <c r="K5952" s="20" t="s">
        <v>7109</v>
      </c>
      <c r="L5952" s="20" t="s">
        <v>5257</v>
      </c>
      <c r="M5952" s="20" t="s">
        <v>7116</v>
      </c>
      <c r="N5952" s="20" t="s">
        <v>15902</v>
      </c>
      <c r="O5952" s="20" t="s">
        <v>15922</v>
      </c>
      <c r="P5952" s="201" t="n">
        <v>43730</v>
      </c>
      <c r="Q5952" s="201" t="n">
        <v>43763</v>
      </c>
      <c r="R5952" s="20" t="n">
        <v>1</v>
      </c>
      <c r="S5952" s="20" t="s">
        <v>7130</v>
      </c>
      <c r="T5952" s="20" t="n">
        <v>299.415617</v>
      </c>
      <c r="U5952" s="20" t="n">
        <v>171.128511</v>
      </c>
      <c r="V5952" s="20" t="n">
        <v>427.702723</v>
      </c>
      <c r="W5952" s="20" t="s">
        <v>11510</v>
      </c>
      <c r="X5952" s="35"/>
      <c r="Y5952" s="35" t="n">
        <v>0</v>
      </c>
      <c r="Z5952" s="35" t="n">
        <v>1</v>
      </c>
      <c r="AE5952" s="94" t="e">
        <f aca="false" t="array" ref="AE5952:AK5952">_xlfn.torow(_xlfn.unique(_xlfn._xlws.filter(cat_table[Subsector],$E5952=cat_table[Sector],"")))</f>
        <v>#NAME?</v>
      </c>
      <c r="AF5952" s="94" t="e">
        <v>#NAME?</v>
      </c>
      <c r="AG5952" s="94" t="e">
        <v>#NAME?</v>
      </c>
      <c r="AH5952" s="94" t="e">
        <v>#NAME?</v>
      </c>
      <c r="AI5952" s="94" t="e">
        <v>#NAME?</v>
      </c>
      <c r="AJ5952" s="94" t="e">
        <v>#NAME?</v>
      </c>
      <c r="AK5952" s="94" t="e">
        <v>#NAME?</v>
      </c>
      <c r="AO5952" s="94" t="e">
        <f aca="false" t="array" ref="AO5952:AT5952">_xlfn.torow(_xlfn.unique(_xlfn._xlws.filter(cat_table[Sub-subsector],($E5952=cat_table[Sector])*($F5952=cat_table[Subsector]),"")))</f>
        <v>#NAME?</v>
      </c>
      <c r="AP5952" s="94" t="e">
        <v>#NAME?</v>
      </c>
      <c r="AQ5952" s="94" t="e">
        <v>#NAME?</v>
      </c>
      <c r="AR5952" s="94" t="e">
        <v>#NAME?</v>
      </c>
      <c r="AS5952" s="94" t="e">
        <v>#NAME?</v>
      </c>
      <c r="AT5952" s="94" t="e">
        <v>#NAME?</v>
      </c>
    </row>
    <row r="5953" customFormat="false" ht="15" hidden="false" customHeight="true" outlineLevel="0" collapsed="false">
      <c r="A5953" s="20" t="s">
        <v>17004</v>
      </c>
      <c r="B5953" s="20" t="str">
        <f aca="false">INDEX(Table2[], MATCH(L5953, Location_ID!$D$2:$D$3098, 0), 1)</f>
        <v>cd1d0516-25d8-46eb-b7b3-8962baa6d4af</v>
      </c>
      <c r="C5953" s="20" t="s">
        <v>1585</v>
      </c>
      <c r="D5953" s="230" t="s">
        <v>354</v>
      </c>
      <c r="E5953" s="20" t="s">
        <v>7134</v>
      </c>
      <c r="F5953" s="20" t="s">
        <v>7135</v>
      </c>
      <c r="G5953" s="20" t="s">
        <v>7591</v>
      </c>
      <c r="H5953" s="20"/>
      <c r="I5953" s="20" t="s">
        <v>15917</v>
      </c>
      <c r="J5953" s="20" t="s">
        <v>15922</v>
      </c>
      <c r="K5953" s="20" t="s">
        <v>7109</v>
      </c>
      <c r="L5953" s="20" t="s">
        <v>5259</v>
      </c>
      <c r="M5953" s="20" t="s">
        <v>7116</v>
      </c>
      <c r="N5953" s="20" t="s">
        <v>15902</v>
      </c>
      <c r="O5953" s="20" t="s">
        <v>15922</v>
      </c>
      <c r="P5953" s="201" t="n">
        <v>43730</v>
      </c>
      <c r="Q5953" s="201" t="n">
        <v>43763</v>
      </c>
      <c r="R5953" s="20" t="n">
        <v>1</v>
      </c>
      <c r="S5953" s="20" t="s">
        <v>7130</v>
      </c>
      <c r="T5953" s="20" t="n">
        <v>667.975014</v>
      </c>
      <c r="U5953" s="20" t="n">
        <v>474.702421</v>
      </c>
      <c r="V5953" s="20" t="n">
        <v>861.247607</v>
      </c>
      <c r="W5953" s="20" t="s">
        <v>11510</v>
      </c>
      <c r="X5953" s="35"/>
      <c r="Y5953" s="35" t="n">
        <v>0</v>
      </c>
      <c r="Z5953" s="35" t="n">
        <v>1</v>
      </c>
      <c r="AE5953" s="94" t="e">
        <f aca="false" t="array" ref="AE5953:AK5953">_xlfn.torow(_xlfn.unique(_xlfn._xlws.filter(cat_table[Subsector],$E5953=cat_table[Sector],"")))</f>
        <v>#NAME?</v>
      </c>
      <c r="AF5953" s="94" t="e">
        <v>#NAME?</v>
      </c>
      <c r="AG5953" s="94" t="e">
        <v>#NAME?</v>
      </c>
      <c r="AH5953" s="94" t="e">
        <v>#NAME?</v>
      </c>
      <c r="AI5953" s="94" t="e">
        <v>#NAME?</v>
      </c>
      <c r="AJ5953" s="94" t="e">
        <v>#NAME?</v>
      </c>
      <c r="AK5953" s="94" t="e">
        <v>#NAME?</v>
      </c>
      <c r="AO5953" s="94" t="e">
        <f aca="false" t="array" ref="AO5953:AT5953">_xlfn.torow(_xlfn.unique(_xlfn._xlws.filter(cat_table[Sub-subsector],($E5953=cat_table[Sector])*($F5953=cat_table[Subsector]),"")))</f>
        <v>#NAME?</v>
      </c>
      <c r="AP5953" s="94" t="e">
        <v>#NAME?</v>
      </c>
      <c r="AQ5953" s="94" t="e">
        <v>#NAME?</v>
      </c>
      <c r="AR5953" s="94" t="e">
        <v>#NAME?</v>
      </c>
      <c r="AS5953" s="94" t="e">
        <v>#NAME?</v>
      </c>
      <c r="AT5953" s="94" t="e">
        <v>#NAME?</v>
      </c>
    </row>
    <row r="5954" customFormat="false" ht="15" hidden="false" customHeight="true" outlineLevel="0" collapsed="false">
      <c r="A5954" s="20" t="s">
        <v>17005</v>
      </c>
      <c r="B5954" s="20" t="str">
        <f aca="false">INDEX(Table2[], MATCH(L5954, Location_ID!$D$2:$D$3098, 0), 1)</f>
        <v>d1585032-4d6b-43f1-886a-eb458c854bef</v>
      </c>
      <c r="C5954" s="20" t="s">
        <v>1585</v>
      </c>
      <c r="D5954" s="230" t="s">
        <v>354</v>
      </c>
      <c r="E5954" s="20" t="s">
        <v>7134</v>
      </c>
      <c r="F5954" s="20" t="s">
        <v>7135</v>
      </c>
      <c r="G5954" s="20" t="s">
        <v>7591</v>
      </c>
      <c r="H5954" s="20"/>
      <c r="I5954" s="20" t="s">
        <v>15917</v>
      </c>
      <c r="J5954" s="20" t="s">
        <v>15932</v>
      </c>
      <c r="K5954" s="20" t="s">
        <v>7109</v>
      </c>
      <c r="L5954" s="20" t="s">
        <v>5261</v>
      </c>
      <c r="M5954" s="20" t="s">
        <v>7116</v>
      </c>
      <c r="N5954" s="20" t="s">
        <v>15902</v>
      </c>
      <c r="O5954" s="20" t="s">
        <v>15932</v>
      </c>
      <c r="P5954" s="201" t="n">
        <v>43730</v>
      </c>
      <c r="Q5954" s="201" t="n">
        <v>43763</v>
      </c>
      <c r="R5954" s="20" t="n">
        <v>1</v>
      </c>
      <c r="S5954" s="20" t="s">
        <v>7130</v>
      </c>
      <c r="T5954" s="20" t="n">
        <v>131.18176</v>
      </c>
      <c r="U5954" s="20" t="n">
        <v>94.6886812</v>
      </c>
      <c r="V5954" s="20" t="n">
        <v>167.6748388</v>
      </c>
      <c r="W5954" s="20" t="s">
        <v>11510</v>
      </c>
      <c r="X5954" s="35"/>
      <c r="Y5954" s="35" t="n">
        <v>0</v>
      </c>
      <c r="Z5954" s="35" t="n">
        <v>1</v>
      </c>
      <c r="AE5954" s="94" t="e">
        <f aca="false" t="array" ref="AE5954:AK5954">_xlfn.torow(_xlfn.unique(_xlfn._xlws.filter(cat_table[Subsector],$E5954=cat_table[Sector],"")))</f>
        <v>#NAME?</v>
      </c>
      <c r="AF5954" s="94" t="e">
        <v>#NAME?</v>
      </c>
      <c r="AG5954" s="94" t="e">
        <v>#NAME?</v>
      </c>
      <c r="AH5954" s="94" t="e">
        <v>#NAME?</v>
      </c>
      <c r="AI5954" s="94" t="e">
        <v>#NAME?</v>
      </c>
      <c r="AJ5954" s="94" t="e">
        <v>#NAME?</v>
      </c>
      <c r="AK5954" s="94" t="e">
        <v>#NAME?</v>
      </c>
      <c r="AO5954" s="94" t="e">
        <f aca="false" t="array" ref="AO5954:AT5954">_xlfn.torow(_xlfn.unique(_xlfn._xlws.filter(cat_table[Sub-subsector],($E5954=cat_table[Sector])*($F5954=cat_table[Subsector]),"")))</f>
        <v>#NAME?</v>
      </c>
      <c r="AP5954" s="94" t="e">
        <v>#NAME?</v>
      </c>
      <c r="AQ5954" s="94" t="e">
        <v>#NAME?</v>
      </c>
      <c r="AR5954" s="94" t="e">
        <v>#NAME?</v>
      </c>
      <c r="AS5954" s="94" t="e">
        <v>#NAME?</v>
      </c>
      <c r="AT5954" s="94" t="e">
        <v>#NAME?</v>
      </c>
    </row>
    <row r="5955" customFormat="false" ht="15" hidden="false" customHeight="true" outlineLevel="0" collapsed="false">
      <c r="A5955" s="20" t="s">
        <v>17006</v>
      </c>
      <c r="B5955" s="20" t="str">
        <f aca="false">INDEX(Table2[], MATCH(L5955, Location_ID!$D$2:$D$3098, 0), 1)</f>
        <v>70b9e412-78e2-40f7-ab0c-38f7f546ae09</v>
      </c>
      <c r="C5955" s="20" t="s">
        <v>1585</v>
      </c>
      <c r="D5955" s="230" t="s">
        <v>354</v>
      </c>
      <c r="E5955" s="20" t="s">
        <v>7134</v>
      </c>
      <c r="F5955" s="20" t="s">
        <v>7135</v>
      </c>
      <c r="G5955" s="20" t="s">
        <v>7591</v>
      </c>
      <c r="H5955" s="20"/>
      <c r="I5955" s="20" t="s">
        <v>15917</v>
      </c>
      <c r="J5955" s="20" t="s">
        <v>15922</v>
      </c>
      <c r="K5955" s="20" t="s">
        <v>7109</v>
      </c>
      <c r="L5955" s="20" t="s">
        <v>5263</v>
      </c>
      <c r="M5955" s="20" t="s">
        <v>7116</v>
      </c>
      <c r="N5955" s="20" t="s">
        <v>15902</v>
      </c>
      <c r="O5955" s="20" t="s">
        <v>15922</v>
      </c>
      <c r="P5955" s="201" t="n">
        <v>43730</v>
      </c>
      <c r="Q5955" s="201" t="n">
        <v>43763</v>
      </c>
      <c r="R5955" s="20" t="n">
        <v>1</v>
      </c>
      <c r="S5955" s="20" t="s">
        <v>7130</v>
      </c>
      <c r="T5955" s="20" t="n">
        <v>49.50657483</v>
      </c>
      <c r="U5955" s="20" t="n">
        <v>25.4528745</v>
      </c>
      <c r="V5955" s="20" t="n">
        <v>73.56027516</v>
      </c>
      <c r="W5955" s="20" t="s">
        <v>11510</v>
      </c>
      <c r="X5955" s="35"/>
      <c r="Y5955" s="35" t="n">
        <v>0</v>
      </c>
      <c r="Z5955" s="35" t="n">
        <v>1</v>
      </c>
      <c r="AE5955" s="94" t="e">
        <f aca="false" t="array" ref="AE5955:AK5955">_xlfn.torow(_xlfn.unique(_xlfn._xlws.filter(cat_table[Subsector],$E5955=cat_table[Sector],"")))</f>
        <v>#NAME?</v>
      </c>
      <c r="AF5955" s="94" t="e">
        <v>#NAME?</v>
      </c>
      <c r="AG5955" s="94" t="e">
        <v>#NAME?</v>
      </c>
      <c r="AH5955" s="94" t="e">
        <v>#NAME?</v>
      </c>
      <c r="AI5955" s="94" t="e">
        <v>#NAME?</v>
      </c>
      <c r="AJ5955" s="94" t="e">
        <v>#NAME?</v>
      </c>
      <c r="AK5955" s="94" t="e">
        <v>#NAME?</v>
      </c>
      <c r="AO5955" s="94" t="e">
        <f aca="false" t="array" ref="AO5955:AT5955">_xlfn.torow(_xlfn.unique(_xlfn._xlws.filter(cat_table[Sub-subsector],($E5955=cat_table[Sector])*($F5955=cat_table[Subsector]),"")))</f>
        <v>#NAME?</v>
      </c>
      <c r="AP5955" s="94" t="e">
        <v>#NAME?</v>
      </c>
      <c r="AQ5955" s="94" t="e">
        <v>#NAME?</v>
      </c>
      <c r="AR5955" s="94" t="e">
        <v>#NAME?</v>
      </c>
      <c r="AS5955" s="94" t="e">
        <v>#NAME?</v>
      </c>
      <c r="AT5955" s="94" t="e">
        <v>#NAME?</v>
      </c>
    </row>
    <row r="5956" customFormat="false" ht="15" hidden="false" customHeight="true" outlineLevel="0" collapsed="false">
      <c r="A5956" s="20" t="s">
        <v>17007</v>
      </c>
      <c r="B5956" s="20" t="str">
        <f aca="false">INDEX(Table2[], MATCH(L5956, Location_ID!$D$2:$D$3098, 0), 1)</f>
        <v>7519d8ce-8366-4020-9b72-667e050e52d8</v>
      </c>
      <c r="C5956" s="20" t="s">
        <v>1585</v>
      </c>
      <c r="D5956" s="230" t="s">
        <v>354</v>
      </c>
      <c r="E5956" s="20" t="s">
        <v>7134</v>
      </c>
      <c r="F5956" s="20" t="s">
        <v>7135</v>
      </c>
      <c r="G5956" s="20" t="s">
        <v>7591</v>
      </c>
      <c r="H5956" s="20"/>
      <c r="I5956" s="20" t="s">
        <v>15917</v>
      </c>
      <c r="J5956" s="20" t="s">
        <v>15918</v>
      </c>
      <c r="K5956" s="20" t="s">
        <v>7109</v>
      </c>
      <c r="L5956" s="20" t="s">
        <v>5265</v>
      </c>
      <c r="M5956" s="20" t="s">
        <v>7116</v>
      </c>
      <c r="N5956" s="20" t="s">
        <v>15902</v>
      </c>
      <c r="O5956" s="20" t="s">
        <v>15918</v>
      </c>
      <c r="P5956" s="201" t="n">
        <v>43730</v>
      </c>
      <c r="Q5956" s="201" t="n">
        <v>43763</v>
      </c>
      <c r="R5956" s="20" t="n">
        <v>1</v>
      </c>
      <c r="S5956" s="20" t="s">
        <v>7130</v>
      </c>
      <c r="T5956" s="20" t="n">
        <v>108.6781176</v>
      </c>
      <c r="U5956" s="20" t="n">
        <v>66.0862376</v>
      </c>
      <c r="V5956" s="20" t="n">
        <v>151.2699976</v>
      </c>
      <c r="W5956" s="20" t="s">
        <v>11510</v>
      </c>
      <c r="X5956" s="35"/>
      <c r="Y5956" s="35" t="n">
        <v>0</v>
      </c>
      <c r="Z5956" s="35" t="n">
        <v>1</v>
      </c>
      <c r="AE5956" s="94" t="e">
        <f aca="false" t="array" ref="AE5956:AK5956">_xlfn.torow(_xlfn.unique(_xlfn._xlws.filter(cat_table[Subsector],$E5956=cat_table[Sector],"")))</f>
        <v>#NAME?</v>
      </c>
      <c r="AF5956" s="94" t="e">
        <v>#NAME?</v>
      </c>
      <c r="AG5956" s="94" t="e">
        <v>#NAME?</v>
      </c>
      <c r="AH5956" s="94" t="e">
        <v>#NAME?</v>
      </c>
      <c r="AI5956" s="94" t="e">
        <v>#NAME?</v>
      </c>
      <c r="AJ5956" s="94" t="e">
        <v>#NAME?</v>
      </c>
      <c r="AK5956" s="94" t="e">
        <v>#NAME?</v>
      </c>
      <c r="AO5956" s="94" t="e">
        <f aca="false" t="array" ref="AO5956:AT5956">_xlfn.torow(_xlfn.unique(_xlfn._xlws.filter(cat_table[Sub-subsector],($E5956=cat_table[Sector])*($F5956=cat_table[Subsector]),"")))</f>
        <v>#NAME?</v>
      </c>
      <c r="AP5956" s="94" t="e">
        <v>#NAME?</v>
      </c>
      <c r="AQ5956" s="94" t="e">
        <v>#NAME?</v>
      </c>
      <c r="AR5956" s="94" t="e">
        <v>#NAME?</v>
      </c>
      <c r="AS5956" s="94" t="e">
        <v>#NAME?</v>
      </c>
      <c r="AT5956" s="94" t="e">
        <v>#NAME?</v>
      </c>
    </row>
    <row r="5957" customFormat="false" ht="15" hidden="false" customHeight="true" outlineLevel="0" collapsed="false">
      <c r="A5957" s="20" t="s">
        <v>17008</v>
      </c>
      <c r="B5957" s="20" t="str">
        <f aca="false">INDEX(Table2[], MATCH(L5957, Location_ID!$D$2:$D$3098, 0), 1)</f>
        <v>726efd91-9440-41f5-9a0b-1a170ee4310b</v>
      </c>
      <c r="C5957" s="20" t="s">
        <v>1585</v>
      </c>
      <c r="D5957" s="230" t="s">
        <v>354</v>
      </c>
      <c r="E5957" s="20" t="s">
        <v>7134</v>
      </c>
      <c r="F5957" s="20" t="s">
        <v>7135</v>
      </c>
      <c r="G5957" s="20" t="s">
        <v>7591</v>
      </c>
      <c r="H5957" s="20"/>
      <c r="I5957" s="20" t="s">
        <v>15917</v>
      </c>
      <c r="J5957" s="20" t="s">
        <v>15918</v>
      </c>
      <c r="K5957" s="20" t="s">
        <v>7109</v>
      </c>
      <c r="L5957" s="20" t="s">
        <v>5267</v>
      </c>
      <c r="M5957" s="20" t="s">
        <v>7116</v>
      </c>
      <c r="N5957" s="20" t="s">
        <v>15902</v>
      </c>
      <c r="O5957" s="20" t="s">
        <v>15918</v>
      </c>
      <c r="P5957" s="201" t="n">
        <v>43730</v>
      </c>
      <c r="Q5957" s="201" t="n">
        <v>43763</v>
      </c>
      <c r="R5957" s="20" t="n">
        <v>1</v>
      </c>
      <c r="S5957" s="20" t="s">
        <v>7130</v>
      </c>
      <c r="T5957" s="20" t="n">
        <v>551.042126</v>
      </c>
      <c r="U5957" s="20" t="n">
        <v>309.075914</v>
      </c>
      <c r="V5957" s="20" t="n">
        <v>793.008338</v>
      </c>
      <c r="W5957" s="20" t="s">
        <v>11510</v>
      </c>
      <c r="X5957" s="35"/>
      <c r="Y5957" s="35" t="n">
        <v>0</v>
      </c>
      <c r="Z5957" s="35" t="n">
        <v>1</v>
      </c>
      <c r="AE5957" s="94" t="e">
        <f aca="false" t="array" ref="AE5957:AK5957">_xlfn.torow(_xlfn.unique(_xlfn._xlws.filter(cat_table[Subsector],$E5957=cat_table[Sector],"")))</f>
        <v>#NAME?</v>
      </c>
      <c r="AF5957" s="94" t="e">
        <v>#NAME?</v>
      </c>
      <c r="AG5957" s="94" t="e">
        <v>#NAME?</v>
      </c>
      <c r="AH5957" s="94" t="e">
        <v>#NAME?</v>
      </c>
      <c r="AI5957" s="94" t="e">
        <v>#NAME?</v>
      </c>
      <c r="AJ5957" s="94" t="e">
        <v>#NAME?</v>
      </c>
      <c r="AK5957" s="94" t="e">
        <v>#NAME?</v>
      </c>
      <c r="AO5957" s="94" t="e">
        <f aca="false" t="array" ref="AO5957:AT5957">_xlfn.torow(_xlfn.unique(_xlfn._xlws.filter(cat_table[Sub-subsector],($E5957=cat_table[Sector])*($F5957=cat_table[Subsector]),"")))</f>
        <v>#NAME?</v>
      </c>
      <c r="AP5957" s="94" t="e">
        <v>#NAME?</v>
      </c>
      <c r="AQ5957" s="94" t="e">
        <v>#NAME?</v>
      </c>
      <c r="AR5957" s="94" t="e">
        <v>#NAME?</v>
      </c>
      <c r="AS5957" s="94" t="e">
        <v>#NAME?</v>
      </c>
      <c r="AT5957" s="94" t="e">
        <v>#NAME?</v>
      </c>
    </row>
    <row r="5958" customFormat="false" ht="15" hidden="false" customHeight="true" outlineLevel="0" collapsed="false">
      <c r="A5958" s="20" t="s">
        <v>17009</v>
      </c>
      <c r="B5958" s="20" t="str">
        <f aca="false">INDEX(Table2[], MATCH(L5958, Location_ID!$D$2:$D$3098, 0), 1)</f>
        <v>add9fefc-ae22-4a10-ba5f-0c2d7d2940cb</v>
      </c>
      <c r="C5958" s="20" t="s">
        <v>1585</v>
      </c>
      <c r="D5958" s="230" t="s">
        <v>354</v>
      </c>
      <c r="E5958" s="20" t="s">
        <v>7134</v>
      </c>
      <c r="F5958" s="20" t="s">
        <v>7135</v>
      </c>
      <c r="G5958" s="20" t="s">
        <v>7591</v>
      </c>
      <c r="H5958" s="20"/>
      <c r="I5958" s="20" t="s">
        <v>15917</v>
      </c>
      <c r="J5958" s="20" t="s">
        <v>15932</v>
      </c>
      <c r="K5958" s="20" t="s">
        <v>7109</v>
      </c>
      <c r="L5958" s="20" t="s">
        <v>5269</v>
      </c>
      <c r="M5958" s="20" t="s">
        <v>7116</v>
      </c>
      <c r="N5958" s="20" t="s">
        <v>15902</v>
      </c>
      <c r="O5958" s="20" t="s">
        <v>15932</v>
      </c>
      <c r="P5958" s="201" t="n">
        <v>43730</v>
      </c>
      <c r="Q5958" s="201" t="n">
        <v>43763</v>
      </c>
      <c r="R5958" s="20" t="n">
        <v>1</v>
      </c>
      <c r="S5958" s="20" t="s">
        <v>7130</v>
      </c>
      <c r="T5958" s="20" t="n">
        <v>307.941878</v>
      </c>
      <c r="U5958" s="20" t="n">
        <v>277.7003829</v>
      </c>
      <c r="V5958" s="20" t="n">
        <v>338.1833731</v>
      </c>
      <c r="W5958" s="20" t="s">
        <v>11510</v>
      </c>
      <c r="X5958" s="35"/>
      <c r="Y5958" s="35" t="n">
        <v>0</v>
      </c>
      <c r="Z5958" s="35" t="n">
        <v>1</v>
      </c>
      <c r="AE5958" s="94" t="e">
        <f aca="false" t="array" ref="AE5958:AK5958">_xlfn.torow(_xlfn.unique(_xlfn._xlws.filter(cat_table[Subsector],$E5958=cat_table[Sector],"")))</f>
        <v>#NAME?</v>
      </c>
      <c r="AF5958" s="94" t="e">
        <v>#NAME?</v>
      </c>
      <c r="AG5958" s="94" t="e">
        <v>#NAME?</v>
      </c>
      <c r="AH5958" s="94" t="e">
        <v>#NAME?</v>
      </c>
      <c r="AI5958" s="94" t="e">
        <v>#NAME?</v>
      </c>
      <c r="AJ5958" s="94" t="e">
        <v>#NAME?</v>
      </c>
      <c r="AK5958" s="94" t="e">
        <v>#NAME?</v>
      </c>
      <c r="AO5958" s="94" t="e">
        <f aca="false" t="array" ref="AO5958:AT5958">_xlfn.torow(_xlfn.unique(_xlfn._xlws.filter(cat_table[Sub-subsector],($E5958=cat_table[Sector])*($F5958=cat_table[Subsector]),"")))</f>
        <v>#NAME?</v>
      </c>
      <c r="AP5958" s="94" t="e">
        <v>#NAME?</v>
      </c>
      <c r="AQ5958" s="94" t="e">
        <v>#NAME?</v>
      </c>
      <c r="AR5958" s="94" t="e">
        <v>#NAME?</v>
      </c>
      <c r="AS5958" s="94" t="e">
        <v>#NAME?</v>
      </c>
      <c r="AT5958" s="94" t="e">
        <v>#NAME?</v>
      </c>
    </row>
    <row r="5959" customFormat="false" ht="15" hidden="false" customHeight="true" outlineLevel="0" collapsed="false">
      <c r="A5959" s="20" t="s">
        <v>17010</v>
      </c>
      <c r="B5959" s="20" t="str">
        <f aca="false">INDEX(Table2[], MATCH(L5959, Location_ID!$D$2:$D$3098, 0), 1)</f>
        <v>16b818a9-826f-4832-94d4-2af25924ab0c</v>
      </c>
      <c r="C5959" s="20" t="s">
        <v>1585</v>
      </c>
      <c r="D5959" s="230" t="s">
        <v>354</v>
      </c>
      <c r="E5959" s="20" t="s">
        <v>7134</v>
      </c>
      <c r="F5959" s="20" t="s">
        <v>7135</v>
      </c>
      <c r="G5959" s="20" t="s">
        <v>7591</v>
      </c>
      <c r="H5959" s="20"/>
      <c r="I5959" s="20" t="s">
        <v>15917</v>
      </c>
      <c r="J5959" s="20" t="s">
        <v>15932</v>
      </c>
      <c r="K5959" s="20" t="s">
        <v>7109</v>
      </c>
      <c r="L5959" s="20" t="s">
        <v>5271</v>
      </c>
      <c r="M5959" s="20" t="s">
        <v>7116</v>
      </c>
      <c r="N5959" s="20" t="s">
        <v>15902</v>
      </c>
      <c r="O5959" s="20" t="s">
        <v>15932</v>
      </c>
      <c r="P5959" s="201" t="n">
        <v>43730</v>
      </c>
      <c r="Q5959" s="201" t="n">
        <v>43763</v>
      </c>
      <c r="R5959" s="20" t="n">
        <v>1</v>
      </c>
      <c r="S5959" s="20" t="s">
        <v>7130</v>
      </c>
      <c r="T5959" s="20" t="n">
        <v>113.581524</v>
      </c>
      <c r="U5959" s="20" t="n">
        <v>83.2638118</v>
      </c>
      <c r="V5959" s="20" t="n">
        <v>143.8992362</v>
      </c>
      <c r="W5959" s="20" t="s">
        <v>11510</v>
      </c>
      <c r="X5959" s="35"/>
      <c r="Y5959" s="35" t="n">
        <v>0</v>
      </c>
      <c r="Z5959" s="35" t="n">
        <v>1</v>
      </c>
      <c r="AE5959" s="94" t="e">
        <f aca="false" t="array" ref="AE5959:AK5959">_xlfn.torow(_xlfn.unique(_xlfn._xlws.filter(cat_table[Subsector],$E5959=cat_table[Sector],"")))</f>
        <v>#NAME?</v>
      </c>
      <c r="AF5959" s="94" t="e">
        <v>#NAME?</v>
      </c>
      <c r="AG5959" s="94" t="e">
        <v>#NAME?</v>
      </c>
      <c r="AH5959" s="94" t="e">
        <v>#NAME?</v>
      </c>
      <c r="AI5959" s="94" t="e">
        <v>#NAME?</v>
      </c>
      <c r="AJ5959" s="94" t="e">
        <v>#NAME?</v>
      </c>
      <c r="AK5959" s="94" t="e">
        <v>#NAME?</v>
      </c>
      <c r="AO5959" s="94" t="e">
        <f aca="false" t="array" ref="AO5959:AT5959">_xlfn.torow(_xlfn.unique(_xlfn._xlws.filter(cat_table[Sub-subsector],($E5959=cat_table[Sector])*($F5959=cat_table[Subsector]),"")))</f>
        <v>#NAME?</v>
      </c>
      <c r="AP5959" s="94" t="e">
        <v>#NAME?</v>
      </c>
      <c r="AQ5959" s="94" t="e">
        <v>#NAME?</v>
      </c>
      <c r="AR5959" s="94" t="e">
        <v>#NAME?</v>
      </c>
      <c r="AS5959" s="94" t="e">
        <v>#NAME?</v>
      </c>
      <c r="AT5959" s="94" t="e">
        <v>#NAME?</v>
      </c>
    </row>
    <row r="5960" customFormat="false" ht="15" hidden="false" customHeight="true" outlineLevel="0" collapsed="false">
      <c r="A5960" s="20" t="s">
        <v>17011</v>
      </c>
      <c r="B5960" s="20" t="str">
        <f aca="false">INDEX(Table2[], MATCH(L5960, Location_ID!$D$2:$D$3098, 0), 1)</f>
        <v>76ebea55-3a19-4ed1-8d71-869d65223590</v>
      </c>
      <c r="C5960" s="20" t="s">
        <v>1585</v>
      </c>
      <c r="D5960" s="230" t="s">
        <v>354</v>
      </c>
      <c r="E5960" s="20" t="s">
        <v>7134</v>
      </c>
      <c r="F5960" s="20" t="s">
        <v>7135</v>
      </c>
      <c r="G5960" s="20" t="s">
        <v>7591</v>
      </c>
      <c r="H5960" s="20"/>
      <c r="I5960" s="20" t="s">
        <v>15917</v>
      </c>
      <c r="J5960" s="20" t="s">
        <v>15918</v>
      </c>
      <c r="K5960" s="20" t="s">
        <v>7109</v>
      </c>
      <c r="L5960" s="20" t="s">
        <v>5273</v>
      </c>
      <c r="M5960" s="20" t="s">
        <v>7116</v>
      </c>
      <c r="N5960" s="20" t="s">
        <v>15902</v>
      </c>
      <c r="O5960" s="20" t="s">
        <v>15918</v>
      </c>
      <c r="P5960" s="201" t="n">
        <v>43730</v>
      </c>
      <c r="Q5960" s="201" t="n">
        <v>43763</v>
      </c>
      <c r="R5960" s="20" t="n">
        <v>1</v>
      </c>
      <c r="S5960" s="20" t="s">
        <v>7130</v>
      </c>
      <c r="T5960" s="20" t="n">
        <v>978.769325</v>
      </c>
      <c r="U5960" s="20" t="n">
        <v>719.809105</v>
      </c>
      <c r="V5960" s="20" t="n">
        <v>1237.729545</v>
      </c>
      <c r="W5960" s="20" t="s">
        <v>11510</v>
      </c>
      <c r="X5960" s="35"/>
      <c r="Y5960" s="35" t="n">
        <v>0</v>
      </c>
      <c r="Z5960" s="35" t="n">
        <v>1</v>
      </c>
      <c r="AE5960" s="94" t="e">
        <f aca="false" t="array" ref="AE5960:AK5960">_xlfn.torow(_xlfn.unique(_xlfn._xlws.filter(cat_table[Subsector],$E5960=cat_table[Sector],"")))</f>
        <v>#NAME?</v>
      </c>
      <c r="AF5960" s="94" t="e">
        <v>#NAME?</v>
      </c>
      <c r="AG5960" s="94" t="e">
        <v>#NAME?</v>
      </c>
      <c r="AH5960" s="94" t="e">
        <v>#NAME?</v>
      </c>
      <c r="AI5960" s="94" t="e">
        <v>#NAME?</v>
      </c>
      <c r="AJ5960" s="94" t="e">
        <v>#NAME?</v>
      </c>
      <c r="AK5960" s="94" t="e">
        <v>#NAME?</v>
      </c>
      <c r="AO5960" s="94" t="e">
        <f aca="false" t="array" ref="AO5960:AT5960">_xlfn.torow(_xlfn.unique(_xlfn._xlws.filter(cat_table[Sub-subsector],($E5960=cat_table[Sector])*($F5960=cat_table[Subsector]),"")))</f>
        <v>#NAME?</v>
      </c>
      <c r="AP5960" s="94" t="e">
        <v>#NAME?</v>
      </c>
      <c r="AQ5960" s="94" t="e">
        <v>#NAME?</v>
      </c>
      <c r="AR5960" s="94" t="e">
        <v>#NAME?</v>
      </c>
      <c r="AS5960" s="94" t="e">
        <v>#NAME?</v>
      </c>
      <c r="AT5960" s="94" t="e">
        <v>#NAME?</v>
      </c>
    </row>
    <row r="5961" customFormat="false" ht="15" hidden="false" customHeight="true" outlineLevel="0" collapsed="false">
      <c r="A5961" s="20" t="s">
        <v>17012</v>
      </c>
      <c r="B5961" s="20" t="str">
        <f aca="false">INDEX(Table2[], MATCH(L5961, Location_ID!$D$2:$D$3098, 0), 1)</f>
        <v>47f0fa68-e355-4259-94f8-5be3ab0658fa</v>
      </c>
      <c r="C5961" s="20" t="s">
        <v>1585</v>
      </c>
      <c r="D5961" s="230" t="s">
        <v>354</v>
      </c>
      <c r="E5961" s="20" t="s">
        <v>7134</v>
      </c>
      <c r="F5961" s="20" t="s">
        <v>7135</v>
      </c>
      <c r="G5961" s="20" t="s">
        <v>7591</v>
      </c>
      <c r="H5961" s="20"/>
      <c r="I5961" s="20" t="s">
        <v>15917</v>
      </c>
      <c r="J5961" s="20" t="s">
        <v>15932</v>
      </c>
      <c r="K5961" s="20" t="s">
        <v>7109</v>
      </c>
      <c r="L5961" s="20" t="s">
        <v>5275</v>
      </c>
      <c r="M5961" s="20" t="s">
        <v>7116</v>
      </c>
      <c r="N5961" s="20" t="s">
        <v>15902</v>
      </c>
      <c r="O5961" s="20" t="s">
        <v>15932</v>
      </c>
      <c r="P5961" s="201" t="n">
        <v>43730</v>
      </c>
      <c r="Q5961" s="201" t="n">
        <v>43763</v>
      </c>
      <c r="R5961" s="20" t="n">
        <v>1</v>
      </c>
      <c r="S5961" s="20" t="s">
        <v>7130</v>
      </c>
      <c r="T5961" s="20" t="n">
        <v>490.37195</v>
      </c>
      <c r="U5961" s="20" t="n">
        <v>352.348931</v>
      </c>
      <c r="V5961" s="20" t="n">
        <v>628.394969</v>
      </c>
      <c r="W5961" s="20" t="s">
        <v>11510</v>
      </c>
      <c r="X5961" s="35"/>
      <c r="Y5961" s="35" t="n">
        <v>0</v>
      </c>
      <c r="Z5961" s="35" t="n">
        <v>1</v>
      </c>
      <c r="AE5961" s="94" t="e">
        <f aca="false" t="array" ref="AE5961:AK5961">_xlfn.torow(_xlfn.unique(_xlfn._xlws.filter(cat_table[Subsector],$E5961=cat_table[Sector],"")))</f>
        <v>#NAME?</v>
      </c>
      <c r="AF5961" s="94" t="e">
        <v>#NAME?</v>
      </c>
      <c r="AG5961" s="94" t="e">
        <v>#NAME?</v>
      </c>
      <c r="AH5961" s="94" t="e">
        <v>#NAME?</v>
      </c>
      <c r="AI5961" s="94" t="e">
        <v>#NAME?</v>
      </c>
      <c r="AJ5961" s="94" t="e">
        <v>#NAME?</v>
      </c>
      <c r="AK5961" s="94" t="e">
        <v>#NAME?</v>
      </c>
      <c r="AO5961" s="94" t="e">
        <f aca="false" t="array" ref="AO5961:AT5961">_xlfn.torow(_xlfn.unique(_xlfn._xlws.filter(cat_table[Sub-subsector],($E5961=cat_table[Sector])*($F5961=cat_table[Subsector]),"")))</f>
        <v>#NAME?</v>
      </c>
      <c r="AP5961" s="94" t="e">
        <v>#NAME?</v>
      </c>
      <c r="AQ5961" s="94" t="e">
        <v>#NAME?</v>
      </c>
      <c r="AR5961" s="94" t="e">
        <v>#NAME?</v>
      </c>
      <c r="AS5961" s="94" t="e">
        <v>#NAME?</v>
      </c>
      <c r="AT5961" s="94" t="e">
        <v>#NAME?</v>
      </c>
    </row>
    <row r="5962" customFormat="false" ht="15" hidden="false" customHeight="true" outlineLevel="0" collapsed="false">
      <c r="A5962" s="20" t="s">
        <v>17013</v>
      </c>
      <c r="B5962" s="20" t="str">
        <f aca="false">INDEX(Table2[], MATCH(L5962, Location_ID!$D$2:$D$3098, 0), 1)</f>
        <v>194dffad-a882-456d-88a8-cca5e8e175b6</v>
      </c>
      <c r="C5962" s="20" t="s">
        <v>1585</v>
      </c>
      <c r="D5962" s="230" t="s">
        <v>354</v>
      </c>
      <c r="E5962" s="20" t="s">
        <v>7134</v>
      </c>
      <c r="F5962" s="20" t="s">
        <v>7135</v>
      </c>
      <c r="G5962" s="20" t="s">
        <v>7591</v>
      </c>
      <c r="H5962" s="20"/>
      <c r="I5962" s="20" t="s">
        <v>15917</v>
      </c>
      <c r="J5962" s="20" t="s">
        <v>15918</v>
      </c>
      <c r="K5962" s="20" t="s">
        <v>7109</v>
      </c>
      <c r="L5962" s="20" t="s">
        <v>5277</v>
      </c>
      <c r="M5962" s="20" t="s">
        <v>7116</v>
      </c>
      <c r="N5962" s="20" t="s">
        <v>15902</v>
      </c>
      <c r="O5962" s="20" t="s">
        <v>15918</v>
      </c>
      <c r="P5962" s="201" t="n">
        <v>43730</v>
      </c>
      <c r="Q5962" s="201" t="n">
        <v>43763</v>
      </c>
      <c r="R5962" s="20" t="n">
        <v>1</v>
      </c>
      <c r="S5962" s="20" t="s">
        <v>7130</v>
      </c>
      <c r="T5962" s="20" t="n">
        <v>340.047587</v>
      </c>
      <c r="U5962" s="20" t="n">
        <v>283.6740687</v>
      </c>
      <c r="V5962" s="20" t="n">
        <v>396.4211053</v>
      </c>
      <c r="W5962" s="20" t="s">
        <v>11510</v>
      </c>
      <c r="X5962" s="35"/>
      <c r="Y5962" s="35" t="n">
        <v>0</v>
      </c>
      <c r="Z5962" s="35" t="n">
        <v>1</v>
      </c>
      <c r="AE5962" s="94" t="e">
        <f aca="false" t="array" ref="AE5962:AK5962">_xlfn.torow(_xlfn.unique(_xlfn._xlws.filter(cat_table[Subsector],$E5962=cat_table[Sector],"")))</f>
        <v>#NAME?</v>
      </c>
      <c r="AF5962" s="94" t="e">
        <v>#NAME?</v>
      </c>
      <c r="AG5962" s="94" t="e">
        <v>#NAME?</v>
      </c>
      <c r="AH5962" s="94" t="e">
        <v>#NAME?</v>
      </c>
      <c r="AI5962" s="94" t="e">
        <v>#NAME?</v>
      </c>
      <c r="AJ5962" s="94" t="e">
        <v>#NAME?</v>
      </c>
      <c r="AK5962" s="94" t="e">
        <v>#NAME?</v>
      </c>
      <c r="AO5962" s="94" t="e">
        <f aca="false" t="array" ref="AO5962:AT5962">_xlfn.torow(_xlfn.unique(_xlfn._xlws.filter(cat_table[Sub-subsector],($E5962=cat_table[Sector])*($F5962=cat_table[Subsector]),"")))</f>
        <v>#NAME?</v>
      </c>
      <c r="AP5962" s="94" t="e">
        <v>#NAME?</v>
      </c>
      <c r="AQ5962" s="94" t="e">
        <v>#NAME?</v>
      </c>
      <c r="AR5962" s="94" t="e">
        <v>#NAME?</v>
      </c>
      <c r="AS5962" s="94" t="e">
        <v>#NAME?</v>
      </c>
      <c r="AT5962" s="94" t="e">
        <v>#NAME?</v>
      </c>
    </row>
    <row r="5963" customFormat="false" ht="15" hidden="false" customHeight="true" outlineLevel="0" collapsed="false">
      <c r="A5963" s="20" t="s">
        <v>17014</v>
      </c>
      <c r="B5963" s="20" t="str">
        <f aca="false">INDEX(Table2[], MATCH(L5963, Location_ID!$D$2:$D$3098, 0), 1)</f>
        <v>0a3aade3-e985-4ae3-ba86-818e5dd61228</v>
      </c>
      <c r="C5963" s="20" t="s">
        <v>1585</v>
      </c>
      <c r="D5963" s="230" t="s">
        <v>354</v>
      </c>
      <c r="E5963" s="20" t="s">
        <v>7134</v>
      </c>
      <c r="F5963" s="20" t="s">
        <v>7135</v>
      </c>
      <c r="G5963" s="20" t="s">
        <v>7591</v>
      </c>
      <c r="H5963" s="20"/>
      <c r="I5963" s="20" t="s">
        <v>15917</v>
      </c>
      <c r="J5963" s="20" t="s">
        <v>15922</v>
      </c>
      <c r="K5963" s="20" t="s">
        <v>7109</v>
      </c>
      <c r="L5963" s="20" t="s">
        <v>5279</v>
      </c>
      <c r="M5963" s="20" t="s">
        <v>7116</v>
      </c>
      <c r="N5963" s="20" t="s">
        <v>15902</v>
      </c>
      <c r="O5963" s="20" t="s">
        <v>15922</v>
      </c>
      <c r="P5963" s="201" t="n">
        <v>43730</v>
      </c>
      <c r="Q5963" s="201" t="n">
        <v>43763</v>
      </c>
      <c r="R5963" s="20" t="n">
        <v>1</v>
      </c>
      <c r="S5963" s="20" t="s">
        <v>7130</v>
      </c>
      <c r="T5963" s="20" t="n">
        <v>205.337193</v>
      </c>
      <c r="U5963" s="20" t="n">
        <v>169.8675914</v>
      </c>
      <c r="V5963" s="20" t="n">
        <v>240.8067946</v>
      </c>
      <c r="W5963" s="20" t="s">
        <v>11510</v>
      </c>
      <c r="X5963" s="35"/>
      <c r="Y5963" s="35" t="n">
        <v>0</v>
      </c>
      <c r="Z5963" s="35" t="n">
        <v>1</v>
      </c>
      <c r="AE5963" s="94" t="e">
        <f aca="false" t="array" ref="AE5963:AK5963">_xlfn.torow(_xlfn.unique(_xlfn._xlws.filter(cat_table[Subsector],$E5963=cat_table[Sector],"")))</f>
        <v>#NAME?</v>
      </c>
      <c r="AF5963" s="94" t="e">
        <v>#NAME?</v>
      </c>
      <c r="AG5963" s="94" t="e">
        <v>#NAME?</v>
      </c>
      <c r="AH5963" s="94" t="e">
        <v>#NAME?</v>
      </c>
      <c r="AI5963" s="94" t="e">
        <v>#NAME?</v>
      </c>
      <c r="AJ5963" s="94" t="e">
        <v>#NAME?</v>
      </c>
      <c r="AK5963" s="94" t="e">
        <v>#NAME?</v>
      </c>
      <c r="AO5963" s="94" t="e">
        <f aca="false" t="array" ref="AO5963:AT5963">_xlfn.torow(_xlfn.unique(_xlfn._xlws.filter(cat_table[Sub-subsector],($E5963=cat_table[Sector])*($F5963=cat_table[Subsector]),"")))</f>
        <v>#NAME?</v>
      </c>
      <c r="AP5963" s="94" t="e">
        <v>#NAME?</v>
      </c>
      <c r="AQ5963" s="94" t="e">
        <v>#NAME?</v>
      </c>
      <c r="AR5963" s="94" t="e">
        <v>#NAME?</v>
      </c>
      <c r="AS5963" s="94" t="e">
        <v>#NAME?</v>
      </c>
      <c r="AT5963" s="94" t="e">
        <v>#NAME?</v>
      </c>
    </row>
    <row r="5964" customFormat="false" ht="15" hidden="false" customHeight="true" outlineLevel="0" collapsed="false">
      <c r="A5964" s="20" t="s">
        <v>17015</v>
      </c>
      <c r="B5964" s="20" t="str">
        <f aca="false">INDEX(Table2[], MATCH(L5964, Location_ID!$D$2:$D$3098, 0), 1)</f>
        <v>acf55fe9-4904-4739-8f69-2258a1225b8e</v>
      </c>
      <c r="C5964" s="20" t="s">
        <v>1585</v>
      </c>
      <c r="D5964" s="230" t="s">
        <v>354</v>
      </c>
      <c r="E5964" s="20" t="s">
        <v>7134</v>
      </c>
      <c r="F5964" s="20" t="s">
        <v>7135</v>
      </c>
      <c r="G5964" s="20" t="s">
        <v>7591</v>
      </c>
      <c r="H5964" s="20"/>
      <c r="I5964" s="20" t="s">
        <v>15917</v>
      </c>
      <c r="J5964" s="20" t="s">
        <v>15922</v>
      </c>
      <c r="K5964" s="20" t="s">
        <v>7109</v>
      </c>
      <c r="L5964" s="20" t="s">
        <v>5281</v>
      </c>
      <c r="M5964" s="20" t="s">
        <v>7116</v>
      </c>
      <c r="N5964" s="20" t="s">
        <v>15902</v>
      </c>
      <c r="O5964" s="20" t="s">
        <v>15922</v>
      </c>
      <c r="P5964" s="201" t="n">
        <v>43730</v>
      </c>
      <c r="Q5964" s="201" t="n">
        <v>43763</v>
      </c>
      <c r="R5964" s="20" t="n">
        <v>1</v>
      </c>
      <c r="S5964" s="20" t="s">
        <v>7130</v>
      </c>
      <c r="T5964" s="20" t="n">
        <v>897.376482</v>
      </c>
      <c r="U5964" s="20" t="n">
        <v>751.320507</v>
      </c>
      <c r="V5964" s="20" t="n">
        <v>1043.432457</v>
      </c>
      <c r="W5964" s="20" t="s">
        <v>11510</v>
      </c>
      <c r="X5964" s="35"/>
      <c r="Y5964" s="35" t="n">
        <v>0</v>
      </c>
      <c r="Z5964" s="35" t="n">
        <v>1</v>
      </c>
      <c r="AE5964" s="94" t="e">
        <f aca="false" t="array" ref="AE5964:AK5964">_xlfn.torow(_xlfn.unique(_xlfn._xlws.filter(cat_table[Subsector],$E5964=cat_table[Sector],"")))</f>
        <v>#NAME?</v>
      </c>
      <c r="AF5964" s="94" t="e">
        <v>#NAME?</v>
      </c>
      <c r="AG5964" s="94" t="e">
        <v>#NAME?</v>
      </c>
      <c r="AH5964" s="94" t="e">
        <v>#NAME?</v>
      </c>
      <c r="AI5964" s="94" t="e">
        <v>#NAME?</v>
      </c>
      <c r="AJ5964" s="94" t="e">
        <v>#NAME?</v>
      </c>
      <c r="AK5964" s="94" t="e">
        <v>#NAME?</v>
      </c>
      <c r="AO5964" s="94" t="e">
        <f aca="false" t="array" ref="AO5964:AT5964">_xlfn.torow(_xlfn.unique(_xlfn._xlws.filter(cat_table[Sub-subsector],($E5964=cat_table[Sector])*($F5964=cat_table[Subsector]),"")))</f>
        <v>#NAME?</v>
      </c>
      <c r="AP5964" s="94" t="e">
        <v>#NAME?</v>
      </c>
      <c r="AQ5964" s="94" t="e">
        <v>#NAME?</v>
      </c>
      <c r="AR5964" s="94" t="e">
        <v>#NAME?</v>
      </c>
      <c r="AS5964" s="94" t="e">
        <v>#NAME?</v>
      </c>
      <c r="AT5964" s="94" t="e">
        <v>#NAME?</v>
      </c>
    </row>
    <row r="5965" customFormat="false" ht="15" hidden="false" customHeight="true" outlineLevel="0" collapsed="false">
      <c r="A5965" s="20" t="s">
        <v>17016</v>
      </c>
      <c r="B5965" s="20" t="str">
        <f aca="false">INDEX(Table2[], MATCH(L5965, Location_ID!$D$2:$D$3098, 0), 1)</f>
        <v>c5e5056f-b20e-472d-a368-0ddacd287956</v>
      </c>
      <c r="C5965" s="20" t="s">
        <v>1585</v>
      </c>
      <c r="D5965" s="230" t="s">
        <v>354</v>
      </c>
      <c r="E5965" s="20" t="s">
        <v>7134</v>
      </c>
      <c r="F5965" s="20" t="s">
        <v>7135</v>
      </c>
      <c r="G5965" s="20" t="s">
        <v>7591</v>
      </c>
      <c r="H5965" s="20"/>
      <c r="I5965" s="20" t="s">
        <v>15917</v>
      </c>
      <c r="J5965" s="20" t="s">
        <v>15918</v>
      </c>
      <c r="K5965" s="20" t="s">
        <v>7109</v>
      </c>
      <c r="L5965" s="20" t="s">
        <v>5283</v>
      </c>
      <c r="M5965" s="20" t="s">
        <v>7116</v>
      </c>
      <c r="N5965" s="20" t="s">
        <v>15902</v>
      </c>
      <c r="O5965" s="20" t="s">
        <v>15918</v>
      </c>
      <c r="P5965" s="201" t="n">
        <v>43730</v>
      </c>
      <c r="Q5965" s="201" t="n">
        <v>43763</v>
      </c>
      <c r="R5965" s="20" t="n">
        <v>1</v>
      </c>
      <c r="S5965" s="20" t="s">
        <v>7130</v>
      </c>
      <c r="T5965" s="20" t="n">
        <v>655.051619</v>
      </c>
      <c r="U5965" s="20" t="n">
        <v>376.401737</v>
      </c>
      <c r="V5965" s="20" t="n">
        <v>933.701501</v>
      </c>
      <c r="W5965" s="20" t="s">
        <v>11510</v>
      </c>
      <c r="X5965" s="35"/>
      <c r="Y5965" s="35" t="n">
        <v>0</v>
      </c>
      <c r="Z5965" s="35" t="n">
        <v>1</v>
      </c>
      <c r="AE5965" s="94" t="e">
        <f aca="false" t="array" ref="AE5965:AK5965">_xlfn.torow(_xlfn.unique(_xlfn._xlws.filter(cat_table[Subsector],$E5965=cat_table[Sector],"")))</f>
        <v>#NAME?</v>
      </c>
      <c r="AF5965" s="94" t="e">
        <v>#NAME?</v>
      </c>
      <c r="AG5965" s="94" t="e">
        <v>#NAME?</v>
      </c>
      <c r="AH5965" s="94" t="e">
        <v>#NAME?</v>
      </c>
      <c r="AI5965" s="94" t="e">
        <v>#NAME?</v>
      </c>
      <c r="AJ5965" s="94" t="e">
        <v>#NAME?</v>
      </c>
      <c r="AK5965" s="94" t="e">
        <v>#NAME?</v>
      </c>
      <c r="AO5965" s="94" t="e">
        <f aca="false" t="array" ref="AO5965:AT5965">_xlfn.torow(_xlfn.unique(_xlfn._xlws.filter(cat_table[Sub-subsector],($E5965=cat_table[Sector])*($F5965=cat_table[Subsector]),"")))</f>
        <v>#NAME?</v>
      </c>
      <c r="AP5965" s="94" t="e">
        <v>#NAME?</v>
      </c>
      <c r="AQ5965" s="94" t="e">
        <v>#NAME?</v>
      </c>
      <c r="AR5965" s="94" t="e">
        <v>#NAME?</v>
      </c>
      <c r="AS5965" s="94" t="e">
        <v>#NAME?</v>
      </c>
      <c r="AT5965" s="94" t="e">
        <v>#NAME?</v>
      </c>
    </row>
    <row r="5966" customFormat="false" ht="15" hidden="false" customHeight="true" outlineLevel="0" collapsed="false">
      <c r="A5966" s="20" t="s">
        <v>17017</v>
      </c>
      <c r="B5966" s="20" t="str">
        <f aca="false">INDEX(Table2[], MATCH(L5966, Location_ID!$D$2:$D$3098, 0), 1)</f>
        <v>dbaed677-73d6-4c52-a8a1-86a7fc306219</v>
      </c>
      <c r="C5966" s="20" t="s">
        <v>1585</v>
      </c>
      <c r="D5966" s="230" t="s">
        <v>354</v>
      </c>
      <c r="E5966" s="20" t="s">
        <v>7134</v>
      </c>
      <c r="F5966" s="20" t="s">
        <v>7135</v>
      </c>
      <c r="G5966" s="20" t="s">
        <v>7591</v>
      </c>
      <c r="H5966" s="20"/>
      <c r="I5966" s="20" t="s">
        <v>15917</v>
      </c>
      <c r="J5966" s="20" t="s">
        <v>15932</v>
      </c>
      <c r="K5966" s="20" t="s">
        <v>7109</v>
      </c>
      <c r="L5966" s="20" t="s">
        <v>5285</v>
      </c>
      <c r="M5966" s="20" t="s">
        <v>7116</v>
      </c>
      <c r="N5966" s="20" t="s">
        <v>15902</v>
      </c>
      <c r="O5966" s="20" t="s">
        <v>15932</v>
      </c>
      <c r="P5966" s="201" t="n">
        <v>43730</v>
      </c>
      <c r="Q5966" s="201" t="n">
        <v>43763</v>
      </c>
      <c r="R5966" s="20" t="n">
        <v>1</v>
      </c>
      <c r="S5966" s="20" t="s">
        <v>7130</v>
      </c>
      <c r="T5966" s="20" t="n">
        <v>413.925706</v>
      </c>
      <c r="U5966" s="20" t="n">
        <v>315.7062624</v>
      </c>
      <c r="V5966" s="20" t="n">
        <v>512.1451496</v>
      </c>
      <c r="W5966" s="20" t="s">
        <v>11510</v>
      </c>
      <c r="X5966" s="35"/>
      <c r="Y5966" s="35" t="n">
        <v>0</v>
      </c>
      <c r="Z5966" s="35" t="n">
        <v>1</v>
      </c>
      <c r="AE5966" s="94" t="e">
        <f aca="false" t="array" ref="AE5966:AK5966">_xlfn.torow(_xlfn.unique(_xlfn._xlws.filter(cat_table[Subsector],$E5966=cat_table[Sector],"")))</f>
        <v>#NAME?</v>
      </c>
      <c r="AF5966" s="94" t="e">
        <v>#NAME?</v>
      </c>
      <c r="AG5966" s="94" t="e">
        <v>#NAME?</v>
      </c>
      <c r="AH5966" s="94" t="e">
        <v>#NAME?</v>
      </c>
      <c r="AI5966" s="94" t="e">
        <v>#NAME?</v>
      </c>
      <c r="AJ5966" s="94" t="e">
        <v>#NAME?</v>
      </c>
      <c r="AK5966" s="94" t="e">
        <v>#NAME?</v>
      </c>
      <c r="AO5966" s="94" t="e">
        <f aca="false" t="array" ref="AO5966:AT5966">_xlfn.torow(_xlfn.unique(_xlfn._xlws.filter(cat_table[Sub-subsector],($E5966=cat_table[Sector])*($F5966=cat_table[Subsector]),"")))</f>
        <v>#NAME?</v>
      </c>
      <c r="AP5966" s="94" t="e">
        <v>#NAME?</v>
      </c>
      <c r="AQ5966" s="94" t="e">
        <v>#NAME?</v>
      </c>
      <c r="AR5966" s="94" t="e">
        <v>#NAME?</v>
      </c>
      <c r="AS5966" s="94" t="e">
        <v>#NAME?</v>
      </c>
      <c r="AT5966" s="94" t="e">
        <v>#NAME?</v>
      </c>
    </row>
    <row r="5967" customFormat="false" ht="15" hidden="false" customHeight="true" outlineLevel="0" collapsed="false">
      <c r="A5967" s="20" t="s">
        <v>17018</v>
      </c>
      <c r="B5967" s="20" t="str">
        <f aca="false">INDEX(Table2[], MATCH(L5967, Location_ID!$D$2:$D$3098, 0), 1)</f>
        <v>627d6540-5f21-42da-a730-cd31a7a71ec2</v>
      </c>
      <c r="C5967" s="20" t="s">
        <v>1585</v>
      </c>
      <c r="D5967" s="230" t="s">
        <v>354</v>
      </c>
      <c r="E5967" s="20" t="s">
        <v>7134</v>
      </c>
      <c r="F5967" s="20" t="s">
        <v>7135</v>
      </c>
      <c r="G5967" s="20" t="s">
        <v>7591</v>
      </c>
      <c r="H5967" s="20"/>
      <c r="I5967" s="20" t="s">
        <v>15917</v>
      </c>
      <c r="J5967" s="20" t="s">
        <v>15918</v>
      </c>
      <c r="K5967" s="20" t="s">
        <v>7109</v>
      </c>
      <c r="L5967" s="20" t="s">
        <v>5287</v>
      </c>
      <c r="M5967" s="20" t="s">
        <v>7116</v>
      </c>
      <c r="N5967" s="20" t="s">
        <v>15902</v>
      </c>
      <c r="O5967" s="20" t="s">
        <v>15918</v>
      </c>
      <c r="P5967" s="201" t="n">
        <v>43730</v>
      </c>
      <c r="Q5967" s="201" t="n">
        <v>43763</v>
      </c>
      <c r="R5967" s="20" t="n">
        <v>1</v>
      </c>
      <c r="S5967" s="20" t="s">
        <v>7130</v>
      </c>
      <c r="T5967" s="20" t="n">
        <v>1190.64871</v>
      </c>
      <c r="U5967" s="20" t="n">
        <v>980.207126</v>
      </c>
      <c r="V5967" s="20" t="n">
        <v>1401.090294</v>
      </c>
      <c r="W5967" s="20" t="s">
        <v>11510</v>
      </c>
      <c r="X5967" s="35"/>
      <c r="Y5967" s="35" t="n">
        <v>0</v>
      </c>
      <c r="Z5967" s="35" t="n">
        <v>1</v>
      </c>
      <c r="AE5967" s="94" t="e">
        <f aca="false" t="array" ref="AE5967:AK5967">_xlfn.torow(_xlfn.unique(_xlfn._xlws.filter(cat_table[Subsector],$E5967=cat_table[Sector],"")))</f>
        <v>#NAME?</v>
      </c>
      <c r="AF5967" s="94" t="e">
        <v>#NAME?</v>
      </c>
      <c r="AG5967" s="94" t="e">
        <v>#NAME?</v>
      </c>
      <c r="AH5967" s="94" t="e">
        <v>#NAME?</v>
      </c>
      <c r="AI5967" s="94" t="e">
        <v>#NAME?</v>
      </c>
      <c r="AJ5967" s="94" t="e">
        <v>#NAME?</v>
      </c>
      <c r="AK5967" s="94" t="e">
        <v>#NAME?</v>
      </c>
      <c r="AO5967" s="94" t="e">
        <f aca="false" t="array" ref="AO5967:AT5967">_xlfn.torow(_xlfn.unique(_xlfn._xlws.filter(cat_table[Sub-subsector],($E5967=cat_table[Sector])*($F5967=cat_table[Subsector]),"")))</f>
        <v>#NAME?</v>
      </c>
      <c r="AP5967" s="94" t="e">
        <v>#NAME?</v>
      </c>
      <c r="AQ5967" s="94" t="e">
        <v>#NAME?</v>
      </c>
      <c r="AR5967" s="94" t="e">
        <v>#NAME?</v>
      </c>
      <c r="AS5967" s="94" t="e">
        <v>#NAME?</v>
      </c>
      <c r="AT5967" s="94" t="e">
        <v>#NAME?</v>
      </c>
    </row>
    <row r="5968" customFormat="false" ht="15" hidden="false" customHeight="true" outlineLevel="0" collapsed="false">
      <c r="A5968" s="20" t="s">
        <v>17019</v>
      </c>
      <c r="B5968" s="20" t="str">
        <f aca="false">INDEX(Table2[], MATCH(L5968, Location_ID!$D$2:$D$3098, 0), 1)</f>
        <v>9ac9a318-c419-41a1-acc4-9152a041d327</v>
      </c>
      <c r="C5968" s="20" t="s">
        <v>1585</v>
      </c>
      <c r="D5968" s="230" t="s">
        <v>354</v>
      </c>
      <c r="E5968" s="20" t="s">
        <v>7134</v>
      </c>
      <c r="F5968" s="20" t="s">
        <v>7135</v>
      </c>
      <c r="G5968" s="20" t="s">
        <v>7591</v>
      </c>
      <c r="H5968" s="20"/>
      <c r="I5968" s="20" t="s">
        <v>15917</v>
      </c>
      <c r="J5968" s="20" t="s">
        <v>15922</v>
      </c>
      <c r="K5968" s="20" t="s">
        <v>7109</v>
      </c>
      <c r="L5968" s="20" t="s">
        <v>5289</v>
      </c>
      <c r="M5968" s="20" t="s">
        <v>7116</v>
      </c>
      <c r="N5968" s="20" t="s">
        <v>15902</v>
      </c>
      <c r="O5968" s="20" t="s">
        <v>15922</v>
      </c>
      <c r="P5968" s="201" t="n">
        <v>43730</v>
      </c>
      <c r="Q5968" s="201" t="n">
        <v>43763</v>
      </c>
      <c r="R5968" s="20" t="n">
        <v>1</v>
      </c>
      <c r="S5968" s="20" t="s">
        <v>7130</v>
      </c>
      <c r="T5968" s="20" t="n">
        <v>3132.15106</v>
      </c>
      <c r="U5968" s="20" t="n">
        <v>1939.44233</v>
      </c>
      <c r="V5968" s="20" t="n">
        <v>4324.85979</v>
      </c>
      <c r="W5968" s="20" t="s">
        <v>11510</v>
      </c>
      <c r="X5968" s="35"/>
      <c r="Y5968" s="35" t="n">
        <v>0</v>
      </c>
      <c r="Z5968" s="35" t="n">
        <v>1</v>
      </c>
      <c r="AE5968" s="94" t="e">
        <f aca="false" t="array" ref="AE5968:AK5968">_xlfn.torow(_xlfn.unique(_xlfn._xlws.filter(cat_table[Subsector],$E5968=cat_table[Sector],"")))</f>
        <v>#NAME?</v>
      </c>
      <c r="AF5968" s="94" t="e">
        <v>#NAME?</v>
      </c>
      <c r="AG5968" s="94" t="e">
        <v>#NAME?</v>
      </c>
      <c r="AH5968" s="94" t="e">
        <v>#NAME?</v>
      </c>
      <c r="AI5968" s="94" t="e">
        <v>#NAME?</v>
      </c>
      <c r="AJ5968" s="94" t="e">
        <v>#NAME?</v>
      </c>
      <c r="AK5968" s="94" t="e">
        <v>#NAME?</v>
      </c>
      <c r="AO5968" s="94" t="e">
        <f aca="false" t="array" ref="AO5968:AT5968">_xlfn.torow(_xlfn.unique(_xlfn._xlws.filter(cat_table[Sub-subsector],($E5968=cat_table[Sector])*($F5968=cat_table[Subsector]),"")))</f>
        <v>#NAME?</v>
      </c>
      <c r="AP5968" s="94" t="e">
        <v>#NAME?</v>
      </c>
      <c r="AQ5968" s="94" t="e">
        <v>#NAME?</v>
      </c>
      <c r="AR5968" s="94" t="e">
        <v>#NAME?</v>
      </c>
      <c r="AS5968" s="94" t="e">
        <v>#NAME?</v>
      </c>
      <c r="AT5968" s="94" t="e">
        <v>#NAME?</v>
      </c>
    </row>
    <row r="5969" customFormat="false" ht="15" hidden="false" customHeight="true" outlineLevel="0" collapsed="false">
      <c r="A5969" s="20" t="s">
        <v>17020</v>
      </c>
      <c r="B5969" s="20" t="str">
        <f aca="false">INDEX(Table2[], MATCH(L5969, Location_ID!$D$2:$D$3098, 0), 1)</f>
        <v>dcfe2b62-4254-4e52-b9cf-eca6e41a128a</v>
      </c>
      <c r="C5969" s="20" t="s">
        <v>1585</v>
      </c>
      <c r="D5969" s="230" t="s">
        <v>354</v>
      </c>
      <c r="E5969" s="20" t="s">
        <v>7134</v>
      </c>
      <c r="F5969" s="20" t="s">
        <v>7135</v>
      </c>
      <c r="G5969" s="20" t="s">
        <v>7591</v>
      </c>
      <c r="H5969" s="20"/>
      <c r="I5969" s="20" t="s">
        <v>15917</v>
      </c>
      <c r="J5969" s="20" t="s">
        <v>15922</v>
      </c>
      <c r="K5969" s="20" t="s">
        <v>7109</v>
      </c>
      <c r="L5969" s="20" t="s">
        <v>5291</v>
      </c>
      <c r="M5969" s="20" t="s">
        <v>7116</v>
      </c>
      <c r="N5969" s="20" t="s">
        <v>15902</v>
      </c>
      <c r="O5969" s="20" t="s">
        <v>15922</v>
      </c>
      <c r="P5969" s="201" t="n">
        <v>43730</v>
      </c>
      <c r="Q5969" s="201" t="n">
        <v>43763</v>
      </c>
      <c r="R5969" s="20" t="n">
        <v>1</v>
      </c>
      <c r="S5969" s="20" t="s">
        <v>7130</v>
      </c>
      <c r="T5969" s="20" t="n">
        <v>303.173357</v>
      </c>
      <c r="U5969" s="20" t="n">
        <v>179.975289</v>
      </c>
      <c r="V5969" s="20" t="n">
        <v>426.371425</v>
      </c>
      <c r="W5969" s="20" t="s">
        <v>11510</v>
      </c>
      <c r="X5969" s="35"/>
      <c r="Y5969" s="35" t="n">
        <v>0</v>
      </c>
      <c r="Z5969" s="35" t="n">
        <v>1</v>
      </c>
      <c r="AE5969" s="94" t="e">
        <f aca="false" t="array" ref="AE5969:AK5969">_xlfn.torow(_xlfn.unique(_xlfn._xlws.filter(cat_table[Subsector],$E5969=cat_table[Sector],"")))</f>
        <v>#NAME?</v>
      </c>
      <c r="AF5969" s="94" t="e">
        <v>#NAME?</v>
      </c>
      <c r="AG5969" s="94" t="e">
        <v>#NAME?</v>
      </c>
      <c r="AH5969" s="94" t="e">
        <v>#NAME?</v>
      </c>
      <c r="AI5969" s="94" t="e">
        <v>#NAME?</v>
      </c>
      <c r="AJ5969" s="94" t="e">
        <v>#NAME?</v>
      </c>
      <c r="AK5969" s="94" t="e">
        <v>#NAME?</v>
      </c>
      <c r="AO5969" s="94" t="e">
        <f aca="false" t="array" ref="AO5969:AT5969">_xlfn.torow(_xlfn.unique(_xlfn._xlws.filter(cat_table[Sub-subsector],($E5969=cat_table[Sector])*($F5969=cat_table[Subsector]),"")))</f>
        <v>#NAME?</v>
      </c>
      <c r="AP5969" s="94" t="e">
        <v>#NAME?</v>
      </c>
      <c r="AQ5969" s="94" t="e">
        <v>#NAME?</v>
      </c>
      <c r="AR5969" s="94" t="e">
        <v>#NAME?</v>
      </c>
      <c r="AS5969" s="94" t="e">
        <v>#NAME?</v>
      </c>
      <c r="AT5969" s="94" t="e">
        <v>#NAME?</v>
      </c>
    </row>
    <row r="5970" customFormat="false" ht="15" hidden="false" customHeight="true" outlineLevel="0" collapsed="false">
      <c r="A5970" s="20" t="s">
        <v>17021</v>
      </c>
      <c r="B5970" s="20" t="str">
        <f aca="false">INDEX(Table2[], MATCH(L5970, Location_ID!$D$2:$D$3098, 0), 1)</f>
        <v>72c0f24c-f531-4157-a162-1a5a8f682338</v>
      </c>
      <c r="C5970" s="20" t="s">
        <v>1585</v>
      </c>
      <c r="D5970" s="230" t="s">
        <v>354</v>
      </c>
      <c r="E5970" s="20" t="s">
        <v>7134</v>
      </c>
      <c r="F5970" s="20" t="s">
        <v>7135</v>
      </c>
      <c r="G5970" s="20" t="s">
        <v>7591</v>
      </c>
      <c r="H5970" s="20"/>
      <c r="I5970" s="20" t="s">
        <v>15917</v>
      </c>
      <c r="J5970" s="20" t="s">
        <v>15918</v>
      </c>
      <c r="K5970" s="20" t="s">
        <v>7109</v>
      </c>
      <c r="L5970" s="20" t="s">
        <v>5293</v>
      </c>
      <c r="M5970" s="20" t="s">
        <v>7116</v>
      </c>
      <c r="N5970" s="20" t="s">
        <v>15902</v>
      </c>
      <c r="O5970" s="20" t="s">
        <v>15918</v>
      </c>
      <c r="P5970" s="201" t="n">
        <v>43730</v>
      </c>
      <c r="Q5970" s="201" t="n">
        <v>43763</v>
      </c>
      <c r="R5970" s="20" t="n">
        <v>1</v>
      </c>
      <c r="S5970" s="20" t="s">
        <v>7130</v>
      </c>
      <c r="T5970" s="20" t="n">
        <v>1057.52266</v>
      </c>
      <c r="U5970" s="20" t="n">
        <v>789.552812</v>
      </c>
      <c r="V5970" s="20" t="n">
        <v>1325.492508</v>
      </c>
      <c r="W5970" s="20" t="s">
        <v>11510</v>
      </c>
      <c r="X5970" s="35"/>
      <c r="Y5970" s="35" t="n">
        <v>0</v>
      </c>
      <c r="Z5970" s="35" t="n">
        <v>1</v>
      </c>
      <c r="AE5970" s="94" t="e">
        <f aca="false" t="array" ref="AE5970:AK5970">_xlfn.torow(_xlfn.unique(_xlfn._xlws.filter(cat_table[Subsector],$E5970=cat_table[Sector],"")))</f>
        <v>#NAME?</v>
      </c>
      <c r="AF5970" s="94" t="e">
        <v>#NAME?</v>
      </c>
      <c r="AG5970" s="94" t="e">
        <v>#NAME?</v>
      </c>
      <c r="AH5970" s="94" t="e">
        <v>#NAME?</v>
      </c>
      <c r="AI5970" s="94" t="e">
        <v>#NAME?</v>
      </c>
      <c r="AJ5970" s="94" t="e">
        <v>#NAME?</v>
      </c>
      <c r="AK5970" s="94" t="e">
        <v>#NAME?</v>
      </c>
      <c r="AO5970" s="94" t="e">
        <f aca="false" t="array" ref="AO5970:AT5970">_xlfn.torow(_xlfn.unique(_xlfn._xlws.filter(cat_table[Sub-subsector],($E5970=cat_table[Sector])*($F5970=cat_table[Subsector]),"")))</f>
        <v>#NAME?</v>
      </c>
      <c r="AP5970" s="94" t="e">
        <v>#NAME?</v>
      </c>
      <c r="AQ5970" s="94" t="e">
        <v>#NAME?</v>
      </c>
      <c r="AR5970" s="94" t="e">
        <v>#NAME?</v>
      </c>
      <c r="AS5970" s="94" t="e">
        <v>#NAME?</v>
      </c>
      <c r="AT5970" s="94" t="e">
        <v>#NAME?</v>
      </c>
    </row>
    <row r="5971" customFormat="false" ht="15" hidden="false" customHeight="true" outlineLevel="0" collapsed="false">
      <c r="A5971" s="20" t="s">
        <v>17022</v>
      </c>
      <c r="B5971" s="20" t="str">
        <f aca="false">INDEX(Table2[], MATCH(L5971, Location_ID!$D$2:$D$3098, 0), 1)</f>
        <v>3ed49f93-0ca0-4a02-b7c7-6304e0821f53</v>
      </c>
      <c r="C5971" s="20" t="s">
        <v>1585</v>
      </c>
      <c r="D5971" s="230" t="s">
        <v>354</v>
      </c>
      <c r="E5971" s="20" t="s">
        <v>7134</v>
      </c>
      <c r="F5971" s="20" t="s">
        <v>7135</v>
      </c>
      <c r="G5971" s="20" t="s">
        <v>7591</v>
      </c>
      <c r="H5971" s="20"/>
      <c r="I5971" s="20" t="s">
        <v>15917</v>
      </c>
      <c r="J5971" s="20" t="s">
        <v>15922</v>
      </c>
      <c r="K5971" s="20" t="s">
        <v>7109</v>
      </c>
      <c r="L5971" s="20" t="s">
        <v>5295</v>
      </c>
      <c r="M5971" s="20" t="s">
        <v>7116</v>
      </c>
      <c r="N5971" s="20" t="s">
        <v>15902</v>
      </c>
      <c r="O5971" s="20" t="s">
        <v>15922</v>
      </c>
      <c r="P5971" s="201" t="n">
        <v>43730</v>
      </c>
      <c r="Q5971" s="201" t="n">
        <v>43763</v>
      </c>
      <c r="R5971" s="20" t="n">
        <v>1</v>
      </c>
      <c r="S5971" s="20" t="s">
        <v>7130</v>
      </c>
      <c r="T5971" s="20" t="n">
        <v>260.391349</v>
      </c>
      <c r="U5971" s="20" t="n">
        <v>160.5424588</v>
      </c>
      <c r="V5971" s="20" t="n">
        <v>360.2402392</v>
      </c>
      <c r="W5971" s="20" t="s">
        <v>11510</v>
      </c>
      <c r="X5971" s="35"/>
      <c r="Y5971" s="35" t="n">
        <v>0</v>
      </c>
      <c r="Z5971" s="35" t="n">
        <v>1</v>
      </c>
      <c r="AE5971" s="94" t="e">
        <f aca="false" t="array" ref="AE5971:AK5971">_xlfn.torow(_xlfn.unique(_xlfn._xlws.filter(cat_table[Subsector],$E5971=cat_table[Sector],"")))</f>
        <v>#NAME?</v>
      </c>
      <c r="AF5971" s="94" t="e">
        <v>#NAME?</v>
      </c>
      <c r="AG5971" s="94" t="e">
        <v>#NAME?</v>
      </c>
      <c r="AH5971" s="94" t="e">
        <v>#NAME?</v>
      </c>
      <c r="AI5971" s="94" t="e">
        <v>#NAME?</v>
      </c>
      <c r="AJ5971" s="94" t="e">
        <v>#NAME?</v>
      </c>
      <c r="AK5971" s="94" t="e">
        <v>#NAME?</v>
      </c>
      <c r="AO5971" s="94" t="e">
        <f aca="false" t="array" ref="AO5971:AT5971">_xlfn.torow(_xlfn.unique(_xlfn._xlws.filter(cat_table[Sub-subsector],($E5971=cat_table[Sector])*($F5971=cat_table[Subsector]),"")))</f>
        <v>#NAME?</v>
      </c>
      <c r="AP5971" s="94" t="e">
        <v>#NAME?</v>
      </c>
      <c r="AQ5971" s="94" t="e">
        <v>#NAME?</v>
      </c>
      <c r="AR5971" s="94" t="e">
        <v>#NAME?</v>
      </c>
      <c r="AS5971" s="94" t="e">
        <v>#NAME?</v>
      </c>
      <c r="AT5971" s="94" t="e">
        <v>#NAME?</v>
      </c>
    </row>
    <row r="5972" customFormat="false" ht="15" hidden="false" customHeight="true" outlineLevel="0" collapsed="false">
      <c r="A5972" s="20" t="s">
        <v>17023</v>
      </c>
      <c r="B5972" s="20" t="str">
        <f aca="false">INDEX(Table2[], MATCH(L5972, Location_ID!$D$2:$D$3098, 0), 1)</f>
        <v>171c348b-ef94-4a7c-97ee-4e87f9f05e91</v>
      </c>
      <c r="C5972" s="20" t="s">
        <v>1585</v>
      </c>
      <c r="D5972" s="230" t="s">
        <v>354</v>
      </c>
      <c r="E5972" s="20" t="s">
        <v>7134</v>
      </c>
      <c r="F5972" s="20" t="s">
        <v>7135</v>
      </c>
      <c r="G5972" s="20" t="s">
        <v>7591</v>
      </c>
      <c r="H5972" s="20"/>
      <c r="I5972" s="20" t="s">
        <v>15917</v>
      </c>
      <c r="J5972" s="20" t="s">
        <v>15932</v>
      </c>
      <c r="K5972" s="20" t="s">
        <v>7109</v>
      </c>
      <c r="L5972" s="20" t="s">
        <v>5297</v>
      </c>
      <c r="M5972" s="20" t="s">
        <v>7116</v>
      </c>
      <c r="N5972" s="20" t="s">
        <v>15902</v>
      </c>
      <c r="O5972" s="20" t="s">
        <v>15932</v>
      </c>
      <c r="P5972" s="201" t="n">
        <v>43730</v>
      </c>
      <c r="Q5972" s="201" t="n">
        <v>43763</v>
      </c>
      <c r="R5972" s="20" t="n">
        <v>1</v>
      </c>
      <c r="S5972" s="20" t="s">
        <v>7130</v>
      </c>
      <c r="T5972" s="20" t="n">
        <v>265.141765</v>
      </c>
      <c r="U5972" s="20" t="n">
        <v>221.8503089</v>
      </c>
      <c r="V5972" s="20" t="n">
        <v>308.4332211</v>
      </c>
      <c r="W5972" s="20" t="s">
        <v>11510</v>
      </c>
      <c r="X5972" s="35"/>
      <c r="Y5972" s="35" t="n">
        <v>0</v>
      </c>
      <c r="Z5972" s="35" t="n">
        <v>1</v>
      </c>
      <c r="AE5972" s="94" t="e">
        <f aca="false" t="array" ref="AE5972:AK5972">_xlfn.torow(_xlfn.unique(_xlfn._xlws.filter(cat_table[Subsector],$E5972=cat_table[Sector],"")))</f>
        <v>#NAME?</v>
      </c>
      <c r="AF5972" s="94" t="e">
        <v>#NAME?</v>
      </c>
      <c r="AG5972" s="94" t="e">
        <v>#NAME?</v>
      </c>
      <c r="AH5972" s="94" t="e">
        <v>#NAME?</v>
      </c>
      <c r="AI5972" s="94" t="e">
        <v>#NAME?</v>
      </c>
      <c r="AJ5972" s="94" t="e">
        <v>#NAME?</v>
      </c>
      <c r="AK5972" s="94" t="e">
        <v>#NAME?</v>
      </c>
      <c r="AO5972" s="94" t="e">
        <f aca="false" t="array" ref="AO5972:AT5972">_xlfn.torow(_xlfn.unique(_xlfn._xlws.filter(cat_table[Sub-subsector],($E5972=cat_table[Sector])*($F5972=cat_table[Subsector]),"")))</f>
        <v>#NAME?</v>
      </c>
      <c r="AP5972" s="94" t="e">
        <v>#NAME?</v>
      </c>
      <c r="AQ5972" s="94" t="e">
        <v>#NAME?</v>
      </c>
      <c r="AR5972" s="94" t="e">
        <v>#NAME?</v>
      </c>
      <c r="AS5972" s="94" t="e">
        <v>#NAME?</v>
      </c>
      <c r="AT5972" s="94" t="e">
        <v>#NAME?</v>
      </c>
    </row>
    <row r="5973" customFormat="false" ht="15" hidden="false" customHeight="true" outlineLevel="0" collapsed="false">
      <c r="A5973" s="20" t="s">
        <v>17024</v>
      </c>
      <c r="B5973" s="20" t="str">
        <f aca="false">INDEX(Table2[], MATCH(L5973, Location_ID!$D$2:$D$3098, 0), 1)</f>
        <v>5fc8b9c6-944d-4a14-a1af-e7fc841c3e28</v>
      </c>
      <c r="C5973" s="20" t="s">
        <v>1585</v>
      </c>
      <c r="D5973" s="230" t="s">
        <v>354</v>
      </c>
      <c r="E5973" s="20" t="s">
        <v>7134</v>
      </c>
      <c r="F5973" s="20" t="s">
        <v>7135</v>
      </c>
      <c r="G5973" s="20" t="s">
        <v>7591</v>
      </c>
      <c r="H5973" s="20"/>
      <c r="I5973" s="20" t="s">
        <v>15917</v>
      </c>
      <c r="J5973" s="20" t="s">
        <v>15918</v>
      </c>
      <c r="K5973" s="20" t="s">
        <v>7109</v>
      </c>
      <c r="L5973" s="20" t="s">
        <v>5299</v>
      </c>
      <c r="M5973" s="20" t="s">
        <v>7116</v>
      </c>
      <c r="N5973" s="20" t="s">
        <v>15902</v>
      </c>
      <c r="O5973" s="20" t="s">
        <v>15918</v>
      </c>
      <c r="P5973" s="201" t="n">
        <v>43730</v>
      </c>
      <c r="Q5973" s="201" t="n">
        <v>43763</v>
      </c>
      <c r="R5973" s="20" t="n">
        <v>1</v>
      </c>
      <c r="S5973" s="20" t="s">
        <v>7130</v>
      </c>
      <c r="T5973" s="20" t="n">
        <v>223.230659</v>
      </c>
      <c r="U5973" s="20" t="n">
        <v>164.7520279</v>
      </c>
      <c r="V5973" s="20" t="n">
        <v>281.7092901</v>
      </c>
      <c r="W5973" s="20" t="s">
        <v>11510</v>
      </c>
      <c r="X5973" s="35"/>
      <c r="Y5973" s="35" t="n">
        <v>0</v>
      </c>
      <c r="Z5973" s="35" t="n">
        <v>1</v>
      </c>
      <c r="AE5973" s="94" t="e">
        <f aca="false" t="array" ref="AE5973:AK5973">_xlfn.torow(_xlfn.unique(_xlfn._xlws.filter(cat_table[Subsector],$E5973=cat_table[Sector],"")))</f>
        <v>#NAME?</v>
      </c>
      <c r="AF5973" s="94" t="e">
        <v>#NAME?</v>
      </c>
      <c r="AG5973" s="94" t="e">
        <v>#NAME?</v>
      </c>
      <c r="AH5973" s="94" t="e">
        <v>#NAME?</v>
      </c>
      <c r="AI5973" s="94" t="e">
        <v>#NAME?</v>
      </c>
      <c r="AJ5973" s="94" t="e">
        <v>#NAME?</v>
      </c>
      <c r="AK5973" s="94" t="e">
        <v>#NAME?</v>
      </c>
      <c r="AO5973" s="94" t="e">
        <f aca="false" t="array" ref="AO5973:AT5973">_xlfn.torow(_xlfn.unique(_xlfn._xlws.filter(cat_table[Sub-subsector],($E5973=cat_table[Sector])*($F5973=cat_table[Subsector]),"")))</f>
        <v>#NAME?</v>
      </c>
      <c r="AP5973" s="94" t="e">
        <v>#NAME?</v>
      </c>
      <c r="AQ5973" s="94" t="e">
        <v>#NAME?</v>
      </c>
      <c r="AR5973" s="94" t="e">
        <v>#NAME?</v>
      </c>
      <c r="AS5973" s="94" t="e">
        <v>#NAME?</v>
      </c>
      <c r="AT5973" s="94" t="e">
        <v>#NAME?</v>
      </c>
    </row>
    <row r="5974" customFormat="false" ht="15" hidden="false" customHeight="true" outlineLevel="0" collapsed="false">
      <c r="A5974" s="20" t="s">
        <v>17025</v>
      </c>
      <c r="B5974" s="20" t="str">
        <f aca="false">INDEX(Table2[], MATCH(L5974, Location_ID!$D$2:$D$3098, 0), 1)</f>
        <v>854d73ab-ad43-4d76-8e25-5703df7cdfc3</v>
      </c>
      <c r="C5974" s="20" t="s">
        <v>1585</v>
      </c>
      <c r="D5974" s="230" t="s">
        <v>354</v>
      </c>
      <c r="E5974" s="20" t="s">
        <v>7134</v>
      </c>
      <c r="F5974" s="20" t="s">
        <v>7135</v>
      </c>
      <c r="G5974" s="20" t="s">
        <v>7591</v>
      </c>
      <c r="H5974" s="20"/>
      <c r="I5974" s="20" t="s">
        <v>15917</v>
      </c>
      <c r="J5974" s="20" t="s">
        <v>15922</v>
      </c>
      <c r="K5974" s="20" t="s">
        <v>7109</v>
      </c>
      <c r="L5974" s="20" t="s">
        <v>5301</v>
      </c>
      <c r="M5974" s="20" t="s">
        <v>7116</v>
      </c>
      <c r="N5974" s="20" t="s">
        <v>15902</v>
      </c>
      <c r="O5974" s="20" t="s">
        <v>15922</v>
      </c>
      <c r="P5974" s="201" t="n">
        <v>43730</v>
      </c>
      <c r="Q5974" s="201" t="n">
        <v>43763</v>
      </c>
      <c r="R5974" s="20" t="n">
        <v>1</v>
      </c>
      <c r="S5974" s="20" t="s">
        <v>7130</v>
      </c>
      <c r="T5974" s="20" t="n">
        <v>483.237323</v>
      </c>
      <c r="U5974" s="20" t="n">
        <v>361.531139</v>
      </c>
      <c r="V5974" s="20" t="n">
        <v>604.943507</v>
      </c>
      <c r="W5974" s="20" t="s">
        <v>11510</v>
      </c>
      <c r="X5974" s="35"/>
      <c r="Y5974" s="35" t="n">
        <v>0</v>
      </c>
      <c r="Z5974" s="35" t="n">
        <v>1</v>
      </c>
      <c r="AE5974" s="94" t="e">
        <f aca="false" t="array" ref="AE5974:AK5974">_xlfn.torow(_xlfn.unique(_xlfn._xlws.filter(cat_table[Subsector],$E5974=cat_table[Sector],"")))</f>
        <v>#NAME?</v>
      </c>
      <c r="AF5974" s="94" t="e">
        <v>#NAME?</v>
      </c>
      <c r="AG5974" s="94" t="e">
        <v>#NAME?</v>
      </c>
      <c r="AH5974" s="94" t="e">
        <v>#NAME?</v>
      </c>
      <c r="AI5974" s="94" t="e">
        <v>#NAME?</v>
      </c>
      <c r="AJ5974" s="94" t="e">
        <v>#NAME?</v>
      </c>
      <c r="AK5974" s="94" t="e">
        <v>#NAME?</v>
      </c>
      <c r="AO5974" s="94" t="e">
        <f aca="false" t="array" ref="AO5974:AT5974">_xlfn.torow(_xlfn.unique(_xlfn._xlws.filter(cat_table[Sub-subsector],($E5974=cat_table[Sector])*($F5974=cat_table[Subsector]),"")))</f>
        <v>#NAME?</v>
      </c>
      <c r="AP5974" s="94" t="e">
        <v>#NAME?</v>
      </c>
      <c r="AQ5974" s="94" t="e">
        <v>#NAME?</v>
      </c>
      <c r="AR5974" s="94" t="e">
        <v>#NAME?</v>
      </c>
      <c r="AS5974" s="94" t="e">
        <v>#NAME?</v>
      </c>
      <c r="AT5974" s="94" t="e">
        <v>#NAME?</v>
      </c>
    </row>
    <row r="5975" customFormat="false" ht="15" hidden="false" customHeight="true" outlineLevel="0" collapsed="false">
      <c r="A5975" s="20" t="s">
        <v>17026</v>
      </c>
      <c r="B5975" s="20" t="str">
        <f aca="false">INDEX(Table2[], MATCH(L5975, Location_ID!$D$2:$D$3098, 0), 1)</f>
        <v>366d550f-86e3-489b-b3ed-c6ea65aa030c</v>
      </c>
      <c r="C5975" s="20" t="s">
        <v>1585</v>
      </c>
      <c r="D5975" s="230" t="s">
        <v>354</v>
      </c>
      <c r="E5975" s="20" t="s">
        <v>7134</v>
      </c>
      <c r="F5975" s="20" t="s">
        <v>7135</v>
      </c>
      <c r="G5975" s="20" t="s">
        <v>7591</v>
      </c>
      <c r="H5975" s="20"/>
      <c r="I5975" s="20" t="s">
        <v>15917</v>
      </c>
      <c r="J5975" s="20" t="s">
        <v>15918</v>
      </c>
      <c r="K5975" s="20" t="s">
        <v>7109</v>
      </c>
      <c r="L5975" s="20" t="s">
        <v>5303</v>
      </c>
      <c r="M5975" s="20" t="s">
        <v>7116</v>
      </c>
      <c r="N5975" s="20" t="s">
        <v>15902</v>
      </c>
      <c r="O5975" s="20" t="s">
        <v>15918</v>
      </c>
      <c r="P5975" s="201" t="n">
        <v>43730</v>
      </c>
      <c r="Q5975" s="201" t="n">
        <v>43763</v>
      </c>
      <c r="R5975" s="20" t="n">
        <v>1</v>
      </c>
      <c r="S5975" s="20" t="s">
        <v>7130</v>
      </c>
      <c r="T5975" s="20" t="n">
        <v>463.733284</v>
      </c>
      <c r="U5975" s="20" t="n">
        <v>361.946185</v>
      </c>
      <c r="V5975" s="20" t="n">
        <v>565.520383</v>
      </c>
      <c r="W5975" s="20" t="s">
        <v>11510</v>
      </c>
      <c r="X5975" s="35"/>
      <c r="Y5975" s="35" t="n">
        <v>0</v>
      </c>
      <c r="Z5975" s="35" t="n">
        <v>1</v>
      </c>
      <c r="AE5975" s="94" t="e">
        <f aca="false" t="array" ref="AE5975:AK5975">_xlfn.torow(_xlfn.unique(_xlfn._xlws.filter(cat_table[Subsector],$E5975=cat_table[Sector],"")))</f>
        <v>#NAME?</v>
      </c>
      <c r="AF5975" s="94" t="e">
        <v>#NAME?</v>
      </c>
      <c r="AG5975" s="94" t="e">
        <v>#NAME?</v>
      </c>
      <c r="AH5975" s="94" t="e">
        <v>#NAME?</v>
      </c>
      <c r="AI5975" s="94" t="e">
        <v>#NAME?</v>
      </c>
      <c r="AJ5975" s="94" t="e">
        <v>#NAME?</v>
      </c>
      <c r="AK5975" s="94" t="e">
        <v>#NAME?</v>
      </c>
      <c r="AO5975" s="94" t="e">
        <f aca="false" t="array" ref="AO5975:AT5975">_xlfn.torow(_xlfn.unique(_xlfn._xlws.filter(cat_table[Sub-subsector],($E5975=cat_table[Sector])*($F5975=cat_table[Subsector]),"")))</f>
        <v>#NAME?</v>
      </c>
      <c r="AP5975" s="94" t="e">
        <v>#NAME?</v>
      </c>
      <c r="AQ5975" s="94" t="e">
        <v>#NAME?</v>
      </c>
      <c r="AR5975" s="94" t="e">
        <v>#NAME?</v>
      </c>
      <c r="AS5975" s="94" t="e">
        <v>#NAME?</v>
      </c>
      <c r="AT5975" s="94" t="e">
        <v>#NAME?</v>
      </c>
    </row>
    <row r="5976" customFormat="false" ht="15" hidden="false" customHeight="true" outlineLevel="0" collapsed="false">
      <c r="A5976" s="20" t="s">
        <v>17027</v>
      </c>
      <c r="B5976" s="20" t="str">
        <f aca="false">INDEX(Table2[], MATCH(L5976, Location_ID!$D$2:$D$3098, 0), 1)</f>
        <v>aa8bf5a2-27c9-4f76-b11f-a7b7c8041cde</v>
      </c>
      <c r="C5976" s="20" t="s">
        <v>1585</v>
      </c>
      <c r="D5976" s="230" t="s">
        <v>354</v>
      </c>
      <c r="E5976" s="20" t="s">
        <v>7134</v>
      </c>
      <c r="F5976" s="20" t="s">
        <v>7135</v>
      </c>
      <c r="G5976" s="20" t="s">
        <v>7591</v>
      </c>
      <c r="H5976" s="20"/>
      <c r="I5976" s="20" t="s">
        <v>15917</v>
      </c>
      <c r="J5976" s="20" t="s">
        <v>15932</v>
      </c>
      <c r="K5976" s="20" t="s">
        <v>7109</v>
      </c>
      <c r="L5976" s="20" t="s">
        <v>5305</v>
      </c>
      <c r="M5976" s="20" t="s">
        <v>7116</v>
      </c>
      <c r="N5976" s="20" t="s">
        <v>15902</v>
      </c>
      <c r="O5976" s="20" t="s">
        <v>15932</v>
      </c>
      <c r="P5976" s="201" t="n">
        <v>43730</v>
      </c>
      <c r="Q5976" s="201" t="n">
        <v>43763</v>
      </c>
      <c r="R5976" s="20" t="n">
        <v>1</v>
      </c>
      <c r="S5976" s="20" t="s">
        <v>7130</v>
      </c>
      <c r="T5976" s="20" t="n">
        <v>354.127134</v>
      </c>
      <c r="U5976" s="20" t="n">
        <v>247.331935</v>
      </c>
      <c r="V5976" s="20" t="n">
        <v>460.922333</v>
      </c>
      <c r="W5976" s="20" t="s">
        <v>11510</v>
      </c>
      <c r="X5976" s="35"/>
      <c r="Y5976" s="35" t="n">
        <v>0</v>
      </c>
      <c r="Z5976" s="35" t="n">
        <v>1</v>
      </c>
      <c r="AE5976" s="94" t="e">
        <f aca="false" t="array" ref="AE5976:AK5976">_xlfn.torow(_xlfn.unique(_xlfn._xlws.filter(cat_table[Subsector],$E5976=cat_table[Sector],"")))</f>
        <v>#NAME?</v>
      </c>
      <c r="AF5976" s="94" t="e">
        <v>#NAME?</v>
      </c>
      <c r="AG5976" s="94" t="e">
        <v>#NAME?</v>
      </c>
      <c r="AH5976" s="94" t="e">
        <v>#NAME?</v>
      </c>
      <c r="AI5976" s="94" t="e">
        <v>#NAME?</v>
      </c>
      <c r="AJ5976" s="94" t="e">
        <v>#NAME?</v>
      </c>
      <c r="AK5976" s="94" t="e">
        <v>#NAME?</v>
      </c>
      <c r="AO5976" s="94" t="e">
        <f aca="false" t="array" ref="AO5976:AT5976">_xlfn.torow(_xlfn.unique(_xlfn._xlws.filter(cat_table[Sub-subsector],($E5976=cat_table[Sector])*($F5976=cat_table[Subsector]),"")))</f>
        <v>#NAME?</v>
      </c>
      <c r="AP5976" s="94" t="e">
        <v>#NAME?</v>
      </c>
      <c r="AQ5976" s="94" t="e">
        <v>#NAME?</v>
      </c>
      <c r="AR5976" s="94" t="e">
        <v>#NAME?</v>
      </c>
      <c r="AS5976" s="94" t="e">
        <v>#NAME?</v>
      </c>
      <c r="AT5976" s="94" t="e">
        <v>#NAME?</v>
      </c>
    </row>
    <row r="5977" customFormat="false" ht="15" hidden="false" customHeight="true" outlineLevel="0" collapsed="false">
      <c r="A5977" s="20" t="s">
        <v>17028</v>
      </c>
      <c r="B5977" s="20" t="str">
        <f aca="false">INDEX(Table2[], MATCH(L5977, Location_ID!$D$2:$D$3098, 0), 1)</f>
        <v>9591f8a2-96b6-458d-8db0-5ccb0f0bd1e0</v>
      </c>
      <c r="C5977" s="20" t="s">
        <v>1585</v>
      </c>
      <c r="D5977" s="230" t="s">
        <v>354</v>
      </c>
      <c r="E5977" s="20" t="s">
        <v>7134</v>
      </c>
      <c r="F5977" s="20" t="s">
        <v>7135</v>
      </c>
      <c r="G5977" s="20" t="s">
        <v>7591</v>
      </c>
      <c r="H5977" s="20"/>
      <c r="I5977" s="20" t="s">
        <v>15917</v>
      </c>
      <c r="J5977" s="20" t="s">
        <v>15927</v>
      </c>
      <c r="K5977" s="20" t="s">
        <v>7109</v>
      </c>
      <c r="L5977" s="20" t="s">
        <v>5307</v>
      </c>
      <c r="M5977" s="20" t="s">
        <v>7116</v>
      </c>
      <c r="N5977" s="20" t="s">
        <v>15902</v>
      </c>
      <c r="O5977" s="20" t="s">
        <v>15927</v>
      </c>
      <c r="P5977" s="201" t="n">
        <v>43730</v>
      </c>
      <c r="Q5977" s="201" t="n">
        <v>43763</v>
      </c>
      <c r="R5977" s="20" t="n">
        <v>1</v>
      </c>
      <c r="S5977" s="20" t="s">
        <v>7130</v>
      </c>
      <c r="T5977" s="20" t="n">
        <v>618.360949</v>
      </c>
      <c r="U5977" s="20" t="n">
        <v>518.6379807</v>
      </c>
      <c r="V5977" s="20" t="n">
        <v>718.0839173</v>
      </c>
      <c r="W5977" s="20" t="s">
        <v>11510</v>
      </c>
      <c r="X5977" s="35"/>
      <c r="Y5977" s="35" t="n">
        <v>0</v>
      </c>
      <c r="Z5977" s="35" t="n">
        <v>1</v>
      </c>
      <c r="AE5977" s="94" t="e">
        <f aca="false" t="array" ref="AE5977:AK5977">_xlfn.torow(_xlfn.unique(_xlfn._xlws.filter(cat_table[Subsector],$E5977=cat_table[Sector],"")))</f>
        <v>#NAME?</v>
      </c>
      <c r="AF5977" s="94" t="e">
        <v>#NAME?</v>
      </c>
      <c r="AG5977" s="94" t="e">
        <v>#NAME?</v>
      </c>
      <c r="AH5977" s="94" t="e">
        <v>#NAME?</v>
      </c>
      <c r="AI5977" s="94" t="e">
        <v>#NAME?</v>
      </c>
      <c r="AJ5977" s="94" t="e">
        <v>#NAME?</v>
      </c>
      <c r="AK5977" s="94" t="e">
        <v>#NAME?</v>
      </c>
      <c r="AO5977" s="94" t="e">
        <f aca="false" t="array" ref="AO5977:AT5977">_xlfn.torow(_xlfn.unique(_xlfn._xlws.filter(cat_table[Sub-subsector],($E5977=cat_table[Sector])*($F5977=cat_table[Subsector]),"")))</f>
        <v>#NAME?</v>
      </c>
      <c r="AP5977" s="94" t="e">
        <v>#NAME?</v>
      </c>
      <c r="AQ5977" s="94" t="e">
        <v>#NAME?</v>
      </c>
      <c r="AR5977" s="94" t="e">
        <v>#NAME?</v>
      </c>
      <c r="AS5977" s="94" t="e">
        <v>#NAME?</v>
      </c>
      <c r="AT5977" s="94" t="e">
        <v>#NAME?</v>
      </c>
    </row>
    <row r="5978" customFormat="false" ht="15" hidden="false" customHeight="true" outlineLevel="0" collapsed="false">
      <c r="A5978" s="20" t="s">
        <v>17029</v>
      </c>
      <c r="B5978" s="20" t="str">
        <f aca="false">INDEX(Table2[], MATCH(L5978, Location_ID!$D$2:$D$3098, 0), 1)</f>
        <v>f24bef53-0bbe-45d4-9b69-ec4efb6bd858</v>
      </c>
      <c r="C5978" s="20" t="s">
        <v>1585</v>
      </c>
      <c r="D5978" s="230" t="s">
        <v>354</v>
      </c>
      <c r="E5978" s="20" t="s">
        <v>7134</v>
      </c>
      <c r="F5978" s="20" t="s">
        <v>7135</v>
      </c>
      <c r="G5978" s="20" t="s">
        <v>7591</v>
      </c>
      <c r="H5978" s="20"/>
      <c r="I5978" s="20" t="s">
        <v>15917</v>
      </c>
      <c r="J5978" s="20" t="s">
        <v>15918</v>
      </c>
      <c r="K5978" s="20" t="s">
        <v>7109</v>
      </c>
      <c r="L5978" s="20" t="s">
        <v>5309</v>
      </c>
      <c r="M5978" s="20" t="s">
        <v>7116</v>
      </c>
      <c r="N5978" s="20" t="s">
        <v>15902</v>
      </c>
      <c r="O5978" s="20" t="s">
        <v>15918</v>
      </c>
      <c r="P5978" s="201" t="n">
        <v>43730</v>
      </c>
      <c r="Q5978" s="201" t="n">
        <v>43763</v>
      </c>
      <c r="R5978" s="20" t="n">
        <v>1</v>
      </c>
      <c r="S5978" s="20" t="s">
        <v>7130</v>
      </c>
      <c r="T5978" s="20" t="n">
        <v>2468.58423</v>
      </c>
      <c r="U5978" s="20" t="n">
        <v>2071.277141</v>
      </c>
      <c r="V5978" s="20" t="n">
        <v>2865.891319</v>
      </c>
      <c r="W5978" s="20" t="s">
        <v>11510</v>
      </c>
      <c r="X5978" s="35"/>
      <c r="Y5978" s="35" t="n">
        <v>0</v>
      </c>
      <c r="Z5978" s="35" t="n">
        <v>1</v>
      </c>
      <c r="AE5978" s="94" t="e">
        <f aca="false" t="array" ref="AE5978:AK5978">_xlfn.torow(_xlfn.unique(_xlfn._xlws.filter(cat_table[Subsector],$E5978=cat_table[Sector],"")))</f>
        <v>#NAME?</v>
      </c>
      <c r="AF5978" s="94" t="e">
        <v>#NAME?</v>
      </c>
      <c r="AG5978" s="94" t="e">
        <v>#NAME?</v>
      </c>
      <c r="AH5978" s="94" t="e">
        <v>#NAME?</v>
      </c>
      <c r="AI5978" s="94" t="e">
        <v>#NAME?</v>
      </c>
      <c r="AJ5978" s="94" t="e">
        <v>#NAME?</v>
      </c>
      <c r="AK5978" s="94" t="e">
        <v>#NAME?</v>
      </c>
      <c r="AO5978" s="94" t="e">
        <f aca="false" t="array" ref="AO5978:AT5978">_xlfn.torow(_xlfn.unique(_xlfn._xlws.filter(cat_table[Sub-subsector],($E5978=cat_table[Sector])*($F5978=cat_table[Subsector]),"")))</f>
        <v>#NAME?</v>
      </c>
      <c r="AP5978" s="94" t="e">
        <v>#NAME?</v>
      </c>
      <c r="AQ5978" s="94" t="e">
        <v>#NAME?</v>
      </c>
      <c r="AR5978" s="94" t="e">
        <v>#NAME?</v>
      </c>
      <c r="AS5978" s="94" t="e">
        <v>#NAME?</v>
      </c>
      <c r="AT5978" s="94" t="e">
        <v>#NAME?</v>
      </c>
    </row>
    <row r="5979" customFormat="false" ht="15" hidden="false" customHeight="true" outlineLevel="0" collapsed="false">
      <c r="A5979" s="20" t="s">
        <v>17030</v>
      </c>
      <c r="B5979" s="20" t="str">
        <f aca="false">INDEX(Table2[], MATCH(L5979, Location_ID!$D$2:$D$3098, 0), 1)</f>
        <v>6f0d8254-ffc7-4ceb-92d0-4e92b060ee8f</v>
      </c>
      <c r="C5979" s="20" t="s">
        <v>1585</v>
      </c>
      <c r="D5979" s="230" t="s">
        <v>354</v>
      </c>
      <c r="E5979" s="20" t="s">
        <v>7134</v>
      </c>
      <c r="F5979" s="20" t="s">
        <v>7135</v>
      </c>
      <c r="G5979" s="20" t="s">
        <v>7591</v>
      </c>
      <c r="H5979" s="20"/>
      <c r="I5979" s="20" t="s">
        <v>15917</v>
      </c>
      <c r="J5979" s="20" t="s">
        <v>15918</v>
      </c>
      <c r="K5979" s="20" t="s">
        <v>7109</v>
      </c>
      <c r="L5979" s="20" t="s">
        <v>5311</v>
      </c>
      <c r="M5979" s="20" t="s">
        <v>7116</v>
      </c>
      <c r="N5979" s="20" t="s">
        <v>15902</v>
      </c>
      <c r="O5979" s="20" t="s">
        <v>15918</v>
      </c>
      <c r="P5979" s="201" t="n">
        <v>43730</v>
      </c>
      <c r="Q5979" s="201" t="n">
        <v>43763</v>
      </c>
      <c r="R5979" s="20" t="n">
        <v>1</v>
      </c>
      <c r="S5979" s="20" t="s">
        <v>7130</v>
      </c>
      <c r="T5979" s="20" t="n">
        <v>90.8996734</v>
      </c>
      <c r="U5979" s="20" t="n">
        <v>79.11647028</v>
      </c>
      <c r="V5979" s="20" t="n">
        <v>102.68287652</v>
      </c>
      <c r="W5979" s="20" t="s">
        <v>11510</v>
      </c>
      <c r="X5979" s="35"/>
      <c r="Y5979" s="35" t="n">
        <v>0</v>
      </c>
      <c r="Z5979" s="35" t="n">
        <v>1</v>
      </c>
      <c r="AE5979" s="94" t="e">
        <f aca="false" t="array" ref="AE5979:AK5979">_xlfn.torow(_xlfn.unique(_xlfn._xlws.filter(cat_table[Subsector],$E5979=cat_table[Sector],"")))</f>
        <v>#NAME?</v>
      </c>
      <c r="AF5979" s="94" t="e">
        <v>#NAME?</v>
      </c>
      <c r="AG5979" s="94" t="e">
        <v>#NAME?</v>
      </c>
      <c r="AH5979" s="94" t="e">
        <v>#NAME?</v>
      </c>
      <c r="AI5979" s="94" t="e">
        <v>#NAME?</v>
      </c>
      <c r="AJ5979" s="94" t="e">
        <v>#NAME?</v>
      </c>
      <c r="AK5979" s="94" t="e">
        <v>#NAME?</v>
      </c>
      <c r="AO5979" s="94" t="e">
        <f aca="false" t="array" ref="AO5979:AT5979">_xlfn.torow(_xlfn.unique(_xlfn._xlws.filter(cat_table[Sub-subsector],($E5979=cat_table[Sector])*($F5979=cat_table[Subsector]),"")))</f>
        <v>#NAME?</v>
      </c>
      <c r="AP5979" s="94" t="e">
        <v>#NAME?</v>
      </c>
      <c r="AQ5979" s="94" t="e">
        <v>#NAME?</v>
      </c>
      <c r="AR5979" s="94" t="e">
        <v>#NAME?</v>
      </c>
      <c r="AS5979" s="94" t="e">
        <v>#NAME?</v>
      </c>
      <c r="AT5979" s="94" t="e">
        <v>#NAME?</v>
      </c>
    </row>
    <row r="5980" customFormat="false" ht="15" hidden="false" customHeight="true" outlineLevel="0" collapsed="false">
      <c r="A5980" s="20" t="s">
        <v>17031</v>
      </c>
      <c r="B5980" s="20" t="str">
        <f aca="false">INDEX(Table2[], MATCH(L5980, Location_ID!$D$2:$D$3098, 0), 1)</f>
        <v>5ccdecc2-88e5-47a8-9027-4c035813d070</v>
      </c>
      <c r="C5980" s="20" t="s">
        <v>1585</v>
      </c>
      <c r="D5980" s="230" t="s">
        <v>354</v>
      </c>
      <c r="E5980" s="20" t="s">
        <v>7134</v>
      </c>
      <c r="F5980" s="20" t="s">
        <v>7135</v>
      </c>
      <c r="G5980" s="20" t="s">
        <v>7591</v>
      </c>
      <c r="H5980" s="20"/>
      <c r="I5980" s="20" t="s">
        <v>15917</v>
      </c>
      <c r="J5980" s="20" t="s">
        <v>15932</v>
      </c>
      <c r="K5980" s="20" t="s">
        <v>7109</v>
      </c>
      <c r="L5980" s="20" t="s">
        <v>5313</v>
      </c>
      <c r="M5980" s="20" t="s">
        <v>7116</v>
      </c>
      <c r="N5980" s="20" t="s">
        <v>15902</v>
      </c>
      <c r="O5980" s="20" t="s">
        <v>15932</v>
      </c>
      <c r="P5980" s="201" t="n">
        <v>43730</v>
      </c>
      <c r="Q5980" s="201" t="n">
        <v>43763</v>
      </c>
      <c r="R5980" s="20" t="n">
        <v>1</v>
      </c>
      <c r="S5980" s="20" t="s">
        <v>7130</v>
      </c>
      <c r="T5980" s="20" t="n">
        <v>21.7150874</v>
      </c>
      <c r="U5980" s="20" t="n">
        <v>6.9263723</v>
      </c>
      <c r="V5980" s="20" t="n">
        <v>36.5038025</v>
      </c>
      <c r="W5980" s="20" t="s">
        <v>11510</v>
      </c>
      <c r="X5980" s="35"/>
      <c r="Y5980" s="35" t="n">
        <v>0</v>
      </c>
      <c r="Z5980" s="35" t="n">
        <v>1</v>
      </c>
      <c r="AE5980" s="94" t="e">
        <f aca="false" t="array" ref="AE5980:AK5980">_xlfn.torow(_xlfn.unique(_xlfn._xlws.filter(cat_table[Subsector],$E5980=cat_table[Sector],"")))</f>
        <v>#NAME?</v>
      </c>
      <c r="AF5980" s="94" t="e">
        <v>#NAME?</v>
      </c>
      <c r="AG5980" s="94" t="e">
        <v>#NAME?</v>
      </c>
      <c r="AH5980" s="94" t="e">
        <v>#NAME?</v>
      </c>
      <c r="AI5980" s="94" t="e">
        <v>#NAME?</v>
      </c>
      <c r="AJ5980" s="94" t="e">
        <v>#NAME?</v>
      </c>
      <c r="AK5980" s="94" t="e">
        <v>#NAME?</v>
      </c>
      <c r="AO5980" s="94" t="e">
        <f aca="false" t="array" ref="AO5980:AT5980">_xlfn.torow(_xlfn.unique(_xlfn._xlws.filter(cat_table[Sub-subsector],($E5980=cat_table[Sector])*($F5980=cat_table[Subsector]),"")))</f>
        <v>#NAME?</v>
      </c>
      <c r="AP5980" s="94" t="e">
        <v>#NAME?</v>
      </c>
      <c r="AQ5980" s="94" t="e">
        <v>#NAME?</v>
      </c>
      <c r="AR5980" s="94" t="e">
        <v>#NAME?</v>
      </c>
      <c r="AS5980" s="94" t="e">
        <v>#NAME?</v>
      </c>
      <c r="AT5980" s="94" t="e">
        <v>#NAME?</v>
      </c>
    </row>
    <row r="5981" customFormat="false" ht="15" hidden="false" customHeight="true" outlineLevel="0" collapsed="false">
      <c r="A5981" s="20" t="s">
        <v>17032</v>
      </c>
      <c r="B5981" s="20" t="str">
        <f aca="false">INDEX(Table2[], MATCH(L5981, Location_ID!$D$2:$D$3098, 0), 1)</f>
        <v>e2044d6c-edf7-470f-a8ef-7c4fba91ba2f</v>
      </c>
      <c r="C5981" s="20" t="s">
        <v>1585</v>
      </c>
      <c r="D5981" s="230" t="s">
        <v>354</v>
      </c>
      <c r="E5981" s="20" t="s">
        <v>7134</v>
      </c>
      <c r="F5981" s="20" t="s">
        <v>7135</v>
      </c>
      <c r="G5981" s="20" t="s">
        <v>7591</v>
      </c>
      <c r="H5981" s="20"/>
      <c r="I5981" s="20" t="s">
        <v>15917</v>
      </c>
      <c r="J5981" s="20" t="s">
        <v>15927</v>
      </c>
      <c r="K5981" s="20" t="s">
        <v>7109</v>
      </c>
      <c r="L5981" s="20" t="s">
        <v>5315</v>
      </c>
      <c r="M5981" s="20" t="s">
        <v>7116</v>
      </c>
      <c r="N5981" s="20" t="s">
        <v>15902</v>
      </c>
      <c r="O5981" s="20" t="s">
        <v>15927</v>
      </c>
      <c r="P5981" s="201" t="n">
        <v>43730</v>
      </c>
      <c r="Q5981" s="201" t="n">
        <v>43763</v>
      </c>
      <c r="R5981" s="20" t="n">
        <v>1</v>
      </c>
      <c r="S5981" s="20" t="s">
        <v>7130</v>
      </c>
      <c r="T5981" s="20" t="n">
        <v>92.37013933</v>
      </c>
      <c r="U5981" s="20" t="n">
        <v>74.22230703</v>
      </c>
      <c r="V5981" s="20" t="n">
        <v>110.51797163</v>
      </c>
      <c r="W5981" s="20" t="s">
        <v>11510</v>
      </c>
      <c r="X5981" s="35"/>
      <c r="Y5981" s="35" t="n">
        <v>0</v>
      </c>
      <c r="Z5981" s="35" t="n">
        <v>1</v>
      </c>
      <c r="AE5981" s="94" t="e">
        <f aca="false" t="array" ref="AE5981:AK5981">_xlfn.torow(_xlfn.unique(_xlfn._xlws.filter(cat_table[Subsector],$E5981=cat_table[Sector],"")))</f>
        <v>#NAME?</v>
      </c>
      <c r="AF5981" s="94" t="e">
        <v>#NAME?</v>
      </c>
      <c r="AG5981" s="94" t="e">
        <v>#NAME?</v>
      </c>
      <c r="AH5981" s="94" t="e">
        <v>#NAME?</v>
      </c>
      <c r="AI5981" s="94" t="e">
        <v>#NAME?</v>
      </c>
      <c r="AJ5981" s="94" t="e">
        <v>#NAME?</v>
      </c>
      <c r="AK5981" s="94" t="e">
        <v>#NAME?</v>
      </c>
      <c r="AO5981" s="94" t="e">
        <f aca="false" t="array" ref="AO5981:AT5981">_xlfn.torow(_xlfn.unique(_xlfn._xlws.filter(cat_table[Sub-subsector],($E5981=cat_table[Sector])*($F5981=cat_table[Subsector]),"")))</f>
        <v>#NAME?</v>
      </c>
      <c r="AP5981" s="94" t="e">
        <v>#NAME?</v>
      </c>
      <c r="AQ5981" s="94" t="e">
        <v>#NAME?</v>
      </c>
      <c r="AR5981" s="94" t="e">
        <v>#NAME?</v>
      </c>
      <c r="AS5981" s="94" t="e">
        <v>#NAME?</v>
      </c>
      <c r="AT5981" s="94" t="e">
        <v>#NAME?</v>
      </c>
    </row>
    <row r="5982" customFormat="false" ht="15" hidden="false" customHeight="true" outlineLevel="0" collapsed="false">
      <c r="A5982" s="20" t="s">
        <v>17033</v>
      </c>
      <c r="B5982" s="20" t="str">
        <f aca="false">INDEX(Table2[], MATCH(L5982, Location_ID!$D$2:$D$3098, 0), 1)</f>
        <v>905513b4-f5ff-439c-9628-f51ff575d451</v>
      </c>
      <c r="C5982" s="20" t="s">
        <v>1585</v>
      </c>
      <c r="D5982" s="230" t="s">
        <v>354</v>
      </c>
      <c r="E5982" s="20" t="s">
        <v>7134</v>
      </c>
      <c r="F5982" s="20" t="s">
        <v>7135</v>
      </c>
      <c r="G5982" s="20" t="s">
        <v>7591</v>
      </c>
      <c r="H5982" s="20"/>
      <c r="I5982" s="20" t="s">
        <v>15917</v>
      </c>
      <c r="J5982" s="20" t="s">
        <v>15918</v>
      </c>
      <c r="K5982" s="20" t="s">
        <v>7109</v>
      </c>
      <c r="L5982" s="20" t="s">
        <v>5317</v>
      </c>
      <c r="M5982" s="20" t="s">
        <v>7116</v>
      </c>
      <c r="N5982" s="20" t="s">
        <v>15902</v>
      </c>
      <c r="O5982" s="20" t="s">
        <v>15918</v>
      </c>
      <c r="P5982" s="201" t="n">
        <v>43730</v>
      </c>
      <c r="Q5982" s="201" t="n">
        <v>43763</v>
      </c>
      <c r="R5982" s="20" t="n">
        <v>1</v>
      </c>
      <c r="S5982" s="20" t="s">
        <v>7130</v>
      </c>
      <c r="T5982" s="20" t="n">
        <v>1595.00404</v>
      </c>
      <c r="U5982" s="20" t="n">
        <v>1380.735439</v>
      </c>
      <c r="V5982" s="20" t="n">
        <v>1809.272641</v>
      </c>
      <c r="W5982" s="20" t="s">
        <v>11510</v>
      </c>
      <c r="X5982" s="35"/>
      <c r="Y5982" s="35" t="n">
        <v>0</v>
      </c>
      <c r="Z5982" s="35" t="n">
        <v>1</v>
      </c>
      <c r="AE5982" s="94" t="e">
        <f aca="false" t="array" ref="AE5982:AK5982">_xlfn.torow(_xlfn.unique(_xlfn._xlws.filter(cat_table[Subsector],$E5982=cat_table[Sector],"")))</f>
        <v>#NAME?</v>
      </c>
      <c r="AF5982" s="94" t="e">
        <v>#NAME?</v>
      </c>
      <c r="AG5982" s="94" t="e">
        <v>#NAME?</v>
      </c>
      <c r="AH5982" s="94" t="e">
        <v>#NAME?</v>
      </c>
      <c r="AI5982" s="94" t="e">
        <v>#NAME?</v>
      </c>
      <c r="AJ5982" s="94" t="e">
        <v>#NAME?</v>
      </c>
      <c r="AK5982" s="94" t="e">
        <v>#NAME?</v>
      </c>
      <c r="AO5982" s="94" t="e">
        <f aca="false" t="array" ref="AO5982:AT5982">_xlfn.torow(_xlfn.unique(_xlfn._xlws.filter(cat_table[Sub-subsector],($E5982=cat_table[Sector])*($F5982=cat_table[Subsector]),"")))</f>
        <v>#NAME?</v>
      </c>
      <c r="AP5982" s="94" t="e">
        <v>#NAME?</v>
      </c>
      <c r="AQ5982" s="94" t="e">
        <v>#NAME?</v>
      </c>
      <c r="AR5982" s="94" t="e">
        <v>#NAME?</v>
      </c>
      <c r="AS5982" s="94" t="e">
        <v>#NAME?</v>
      </c>
      <c r="AT5982" s="94" t="e">
        <v>#NAME?</v>
      </c>
    </row>
    <row r="5983" customFormat="false" ht="15" hidden="false" customHeight="true" outlineLevel="0" collapsed="false">
      <c r="A5983" s="20" t="s">
        <v>17034</v>
      </c>
      <c r="B5983" s="20" t="str">
        <f aca="false">INDEX(Table2[], MATCH(L5983, Location_ID!$D$2:$D$3098, 0), 1)</f>
        <v>69959e84-94ab-4be3-845d-46c2b7fcb81a</v>
      </c>
      <c r="C5983" s="20" t="s">
        <v>1585</v>
      </c>
      <c r="D5983" s="230" t="s">
        <v>354</v>
      </c>
      <c r="E5983" s="20" t="s">
        <v>7134</v>
      </c>
      <c r="F5983" s="20" t="s">
        <v>7135</v>
      </c>
      <c r="G5983" s="20" t="s">
        <v>7591</v>
      </c>
      <c r="H5983" s="20"/>
      <c r="I5983" s="20" t="s">
        <v>15917</v>
      </c>
      <c r="J5983" s="20" t="s">
        <v>15922</v>
      </c>
      <c r="K5983" s="20" t="s">
        <v>7109</v>
      </c>
      <c r="L5983" s="20" t="s">
        <v>5319</v>
      </c>
      <c r="M5983" s="20" t="s">
        <v>7116</v>
      </c>
      <c r="N5983" s="20" t="s">
        <v>15902</v>
      </c>
      <c r="O5983" s="20" t="s">
        <v>15922</v>
      </c>
      <c r="P5983" s="201" t="n">
        <v>43730</v>
      </c>
      <c r="Q5983" s="201" t="n">
        <v>43763</v>
      </c>
      <c r="R5983" s="20" t="n">
        <v>1</v>
      </c>
      <c r="S5983" s="20" t="s">
        <v>7130</v>
      </c>
      <c r="T5983" s="20" t="n">
        <v>543.964368</v>
      </c>
      <c r="U5983" s="20" t="n">
        <v>480.6869623</v>
      </c>
      <c r="V5983" s="20" t="n">
        <v>607.2417737</v>
      </c>
      <c r="W5983" s="20" t="s">
        <v>11510</v>
      </c>
      <c r="X5983" s="35"/>
      <c r="Y5983" s="35" t="n">
        <v>0</v>
      </c>
      <c r="Z5983" s="35" t="n">
        <v>1</v>
      </c>
      <c r="AE5983" s="94" t="e">
        <f aca="false" t="array" ref="AE5983:AK5983">_xlfn.torow(_xlfn.unique(_xlfn._xlws.filter(cat_table[Subsector],$E5983=cat_table[Sector],"")))</f>
        <v>#NAME?</v>
      </c>
      <c r="AF5983" s="94" t="e">
        <v>#NAME?</v>
      </c>
      <c r="AG5983" s="94" t="e">
        <v>#NAME?</v>
      </c>
      <c r="AH5983" s="94" t="e">
        <v>#NAME?</v>
      </c>
      <c r="AI5983" s="94" t="e">
        <v>#NAME?</v>
      </c>
      <c r="AJ5983" s="94" t="e">
        <v>#NAME?</v>
      </c>
      <c r="AK5983" s="94" t="e">
        <v>#NAME?</v>
      </c>
      <c r="AO5983" s="94" t="e">
        <f aca="false" t="array" ref="AO5983:AT5983">_xlfn.torow(_xlfn.unique(_xlfn._xlws.filter(cat_table[Sub-subsector],($E5983=cat_table[Sector])*($F5983=cat_table[Subsector]),"")))</f>
        <v>#NAME?</v>
      </c>
      <c r="AP5983" s="94" t="e">
        <v>#NAME?</v>
      </c>
      <c r="AQ5983" s="94" t="e">
        <v>#NAME?</v>
      </c>
      <c r="AR5983" s="94" t="e">
        <v>#NAME?</v>
      </c>
      <c r="AS5983" s="94" t="e">
        <v>#NAME?</v>
      </c>
      <c r="AT5983" s="94" t="e">
        <v>#NAME?</v>
      </c>
    </row>
    <row r="5984" customFormat="false" ht="15" hidden="false" customHeight="true" outlineLevel="0" collapsed="false">
      <c r="A5984" s="20" t="s">
        <v>17035</v>
      </c>
      <c r="B5984" s="20" t="str">
        <f aca="false">INDEX(Table2[], MATCH(L5984, Location_ID!$D$2:$D$3098, 0), 1)</f>
        <v>47e44aca-fee8-4da3-a91a-cd7a873151ab</v>
      </c>
      <c r="C5984" s="20" t="s">
        <v>1585</v>
      </c>
      <c r="D5984" s="230" t="s">
        <v>354</v>
      </c>
      <c r="E5984" s="20" t="s">
        <v>7134</v>
      </c>
      <c r="F5984" s="20" t="s">
        <v>7135</v>
      </c>
      <c r="G5984" s="20" t="s">
        <v>7591</v>
      </c>
      <c r="H5984" s="20"/>
      <c r="I5984" s="20" t="s">
        <v>15917</v>
      </c>
      <c r="J5984" s="20" t="s">
        <v>15918</v>
      </c>
      <c r="K5984" s="20" t="s">
        <v>7109</v>
      </c>
      <c r="L5984" s="20" t="s">
        <v>5321</v>
      </c>
      <c r="M5984" s="20" t="s">
        <v>7116</v>
      </c>
      <c r="N5984" s="20" t="s">
        <v>15902</v>
      </c>
      <c r="O5984" s="20" t="s">
        <v>15918</v>
      </c>
      <c r="P5984" s="201" t="n">
        <v>43730</v>
      </c>
      <c r="Q5984" s="201" t="n">
        <v>43763</v>
      </c>
      <c r="R5984" s="20" t="n">
        <v>1</v>
      </c>
      <c r="S5984" s="20" t="s">
        <v>7130</v>
      </c>
      <c r="T5984" s="20" t="n">
        <v>2561.58622</v>
      </c>
      <c r="U5984" s="20" t="n">
        <v>2298.421502</v>
      </c>
      <c r="V5984" s="20" t="n">
        <v>2824.750938</v>
      </c>
      <c r="W5984" s="20" t="s">
        <v>11510</v>
      </c>
      <c r="X5984" s="35"/>
      <c r="Y5984" s="35" t="n">
        <v>0</v>
      </c>
      <c r="Z5984" s="35" t="n">
        <v>1</v>
      </c>
      <c r="AE5984" s="94" t="e">
        <f aca="false" t="array" ref="AE5984:AK5984">_xlfn.torow(_xlfn.unique(_xlfn._xlws.filter(cat_table[Subsector],$E5984=cat_table[Sector],"")))</f>
        <v>#NAME?</v>
      </c>
      <c r="AF5984" s="94" t="e">
        <v>#NAME?</v>
      </c>
      <c r="AG5984" s="94" t="e">
        <v>#NAME?</v>
      </c>
      <c r="AH5984" s="94" t="e">
        <v>#NAME?</v>
      </c>
      <c r="AI5984" s="94" t="e">
        <v>#NAME?</v>
      </c>
      <c r="AJ5984" s="94" t="e">
        <v>#NAME?</v>
      </c>
      <c r="AK5984" s="94" t="e">
        <v>#NAME?</v>
      </c>
      <c r="AO5984" s="94" t="e">
        <f aca="false" t="array" ref="AO5984:AT5984">_xlfn.torow(_xlfn.unique(_xlfn._xlws.filter(cat_table[Sub-subsector],($E5984=cat_table[Sector])*($F5984=cat_table[Subsector]),"")))</f>
        <v>#NAME?</v>
      </c>
      <c r="AP5984" s="94" t="e">
        <v>#NAME?</v>
      </c>
      <c r="AQ5984" s="94" t="e">
        <v>#NAME?</v>
      </c>
      <c r="AR5984" s="94" t="e">
        <v>#NAME?</v>
      </c>
      <c r="AS5984" s="94" t="e">
        <v>#NAME?</v>
      </c>
      <c r="AT5984" s="94" t="e">
        <v>#NAME?</v>
      </c>
    </row>
    <row r="5985" customFormat="false" ht="15" hidden="false" customHeight="true" outlineLevel="0" collapsed="false">
      <c r="A5985" s="20" t="s">
        <v>17036</v>
      </c>
      <c r="B5985" s="20" t="str">
        <f aca="false">INDEX(Table2[], MATCH(L5985, Location_ID!$D$2:$D$3098, 0), 1)</f>
        <v>8a7f35f4-df45-46c0-a6eb-2bf8a82bd5df</v>
      </c>
      <c r="C5985" s="20" t="s">
        <v>1585</v>
      </c>
      <c r="D5985" s="230" t="s">
        <v>354</v>
      </c>
      <c r="E5985" s="20" t="s">
        <v>7134</v>
      </c>
      <c r="F5985" s="20" t="s">
        <v>7135</v>
      </c>
      <c r="G5985" s="20" t="s">
        <v>7591</v>
      </c>
      <c r="H5985" s="20"/>
      <c r="I5985" s="20" t="s">
        <v>15917</v>
      </c>
      <c r="J5985" s="20" t="s">
        <v>15932</v>
      </c>
      <c r="K5985" s="20" t="s">
        <v>7109</v>
      </c>
      <c r="L5985" s="20" t="s">
        <v>5323</v>
      </c>
      <c r="M5985" s="20" t="s">
        <v>7116</v>
      </c>
      <c r="N5985" s="20" t="s">
        <v>15902</v>
      </c>
      <c r="O5985" s="20" t="s">
        <v>15932</v>
      </c>
      <c r="P5985" s="201" t="n">
        <v>43730</v>
      </c>
      <c r="Q5985" s="201" t="n">
        <v>43763</v>
      </c>
      <c r="R5985" s="20" t="n">
        <v>1</v>
      </c>
      <c r="S5985" s="20" t="s">
        <v>7130</v>
      </c>
      <c r="T5985" s="20" t="n">
        <v>674.766758</v>
      </c>
      <c r="U5985" s="20" t="n">
        <v>447.83055</v>
      </c>
      <c r="V5985" s="20" t="n">
        <v>901.702966</v>
      </c>
      <c r="W5985" s="20" t="s">
        <v>11510</v>
      </c>
      <c r="X5985" s="35"/>
      <c r="Y5985" s="35" t="n">
        <v>0</v>
      </c>
      <c r="Z5985" s="35" t="n">
        <v>1</v>
      </c>
      <c r="AE5985" s="94" t="e">
        <f aca="false" t="array" ref="AE5985:AK5985">_xlfn.torow(_xlfn.unique(_xlfn._xlws.filter(cat_table[Subsector],$E5985=cat_table[Sector],"")))</f>
        <v>#NAME?</v>
      </c>
      <c r="AF5985" s="94" t="e">
        <v>#NAME?</v>
      </c>
      <c r="AG5985" s="94" t="e">
        <v>#NAME?</v>
      </c>
      <c r="AH5985" s="94" t="e">
        <v>#NAME?</v>
      </c>
      <c r="AI5985" s="94" t="e">
        <v>#NAME?</v>
      </c>
      <c r="AJ5985" s="94" t="e">
        <v>#NAME?</v>
      </c>
      <c r="AK5985" s="94" t="e">
        <v>#NAME?</v>
      </c>
      <c r="AO5985" s="94" t="e">
        <f aca="false" t="array" ref="AO5985:AT5985">_xlfn.torow(_xlfn.unique(_xlfn._xlws.filter(cat_table[Sub-subsector],($E5985=cat_table[Sector])*($F5985=cat_table[Subsector]),"")))</f>
        <v>#NAME?</v>
      </c>
      <c r="AP5985" s="94" t="e">
        <v>#NAME?</v>
      </c>
      <c r="AQ5985" s="94" t="e">
        <v>#NAME?</v>
      </c>
      <c r="AR5985" s="94" t="e">
        <v>#NAME?</v>
      </c>
      <c r="AS5985" s="94" t="e">
        <v>#NAME?</v>
      </c>
      <c r="AT5985" s="94" t="e">
        <v>#NAME?</v>
      </c>
    </row>
    <row r="5986" customFormat="false" ht="15" hidden="false" customHeight="true" outlineLevel="0" collapsed="false">
      <c r="A5986" s="20" t="s">
        <v>17037</v>
      </c>
      <c r="B5986" s="20" t="str">
        <f aca="false">INDEX(Table2[], MATCH(L5986, Location_ID!$D$2:$D$3098, 0), 1)</f>
        <v>8f715daf-8fff-4ac0-8a7b-db113853c71a</v>
      </c>
      <c r="C5986" s="20" t="s">
        <v>1585</v>
      </c>
      <c r="D5986" s="230" t="s">
        <v>354</v>
      </c>
      <c r="E5986" s="20" t="s">
        <v>7134</v>
      </c>
      <c r="F5986" s="20" t="s">
        <v>7135</v>
      </c>
      <c r="G5986" s="20" t="s">
        <v>7591</v>
      </c>
      <c r="H5986" s="20"/>
      <c r="I5986" s="20" t="s">
        <v>15917</v>
      </c>
      <c r="J5986" s="20" t="s">
        <v>15922</v>
      </c>
      <c r="K5986" s="20" t="s">
        <v>7109</v>
      </c>
      <c r="L5986" s="20" t="s">
        <v>5325</v>
      </c>
      <c r="M5986" s="20" t="s">
        <v>7116</v>
      </c>
      <c r="N5986" s="20" t="s">
        <v>15902</v>
      </c>
      <c r="O5986" s="20" t="s">
        <v>15922</v>
      </c>
      <c r="P5986" s="201" t="n">
        <v>43730</v>
      </c>
      <c r="Q5986" s="201" t="n">
        <v>43763</v>
      </c>
      <c r="R5986" s="20" t="n">
        <v>1</v>
      </c>
      <c r="S5986" s="20" t="s">
        <v>7130</v>
      </c>
      <c r="T5986" s="20" t="n">
        <v>387.125355</v>
      </c>
      <c r="U5986" s="20" t="n">
        <v>234.860401</v>
      </c>
      <c r="V5986" s="20" t="n">
        <v>539.390309</v>
      </c>
      <c r="W5986" s="20" t="s">
        <v>11510</v>
      </c>
      <c r="X5986" s="35"/>
      <c r="Y5986" s="35" t="n">
        <v>0</v>
      </c>
      <c r="Z5986" s="35" t="n">
        <v>1</v>
      </c>
      <c r="AE5986" s="94" t="e">
        <f aca="false" t="array" ref="AE5986:AK5986">_xlfn.torow(_xlfn.unique(_xlfn._xlws.filter(cat_table[Subsector],$E5986=cat_table[Sector],"")))</f>
        <v>#NAME?</v>
      </c>
      <c r="AF5986" s="94" t="e">
        <v>#NAME?</v>
      </c>
      <c r="AG5986" s="94" t="e">
        <v>#NAME?</v>
      </c>
      <c r="AH5986" s="94" t="e">
        <v>#NAME?</v>
      </c>
      <c r="AI5986" s="94" t="e">
        <v>#NAME?</v>
      </c>
      <c r="AJ5986" s="94" t="e">
        <v>#NAME?</v>
      </c>
      <c r="AK5986" s="94" t="e">
        <v>#NAME?</v>
      </c>
      <c r="AO5986" s="94" t="e">
        <f aca="false" t="array" ref="AO5986:AT5986">_xlfn.torow(_xlfn.unique(_xlfn._xlws.filter(cat_table[Sub-subsector],($E5986=cat_table[Sector])*($F5986=cat_table[Subsector]),"")))</f>
        <v>#NAME?</v>
      </c>
      <c r="AP5986" s="94" t="e">
        <v>#NAME?</v>
      </c>
      <c r="AQ5986" s="94" t="e">
        <v>#NAME?</v>
      </c>
      <c r="AR5986" s="94" t="e">
        <v>#NAME?</v>
      </c>
      <c r="AS5986" s="94" t="e">
        <v>#NAME?</v>
      </c>
      <c r="AT5986" s="94" t="e">
        <v>#NAME?</v>
      </c>
    </row>
    <row r="5987" customFormat="false" ht="15" hidden="false" customHeight="true" outlineLevel="0" collapsed="false">
      <c r="A5987" s="20" t="s">
        <v>17038</v>
      </c>
      <c r="B5987" s="20" t="str">
        <f aca="false">INDEX(Table2[], MATCH(L5987, Location_ID!$D$2:$D$3098, 0), 1)</f>
        <v>0b6c0231-86b4-4258-b290-03f4a74fc547</v>
      </c>
      <c r="C5987" s="20" t="s">
        <v>1585</v>
      </c>
      <c r="D5987" s="230" t="s">
        <v>354</v>
      </c>
      <c r="E5987" s="20" t="s">
        <v>7134</v>
      </c>
      <c r="F5987" s="20" t="s">
        <v>7135</v>
      </c>
      <c r="G5987" s="20" t="s">
        <v>7591</v>
      </c>
      <c r="H5987" s="20"/>
      <c r="I5987" s="20" t="s">
        <v>15917</v>
      </c>
      <c r="J5987" s="20" t="s">
        <v>15932</v>
      </c>
      <c r="K5987" s="20" t="s">
        <v>7109</v>
      </c>
      <c r="L5987" s="20" t="s">
        <v>5327</v>
      </c>
      <c r="M5987" s="20" t="s">
        <v>7116</v>
      </c>
      <c r="N5987" s="20" t="s">
        <v>15902</v>
      </c>
      <c r="O5987" s="20" t="s">
        <v>15932</v>
      </c>
      <c r="P5987" s="201" t="n">
        <v>43730</v>
      </c>
      <c r="Q5987" s="201" t="n">
        <v>43763</v>
      </c>
      <c r="R5987" s="20" t="n">
        <v>1</v>
      </c>
      <c r="S5987" s="20" t="s">
        <v>7130</v>
      </c>
      <c r="T5987" s="20" t="n">
        <v>176.155745</v>
      </c>
      <c r="U5987" s="20" t="n">
        <v>124.385963</v>
      </c>
      <c r="V5987" s="20" t="n">
        <v>227.925527</v>
      </c>
      <c r="W5987" s="20" t="s">
        <v>11510</v>
      </c>
      <c r="X5987" s="35"/>
      <c r="Y5987" s="35" t="n">
        <v>0</v>
      </c>
      <c r="Z5987" s="35" t="n">
        <v>1</v>
      </c>
      <c r="AE5987" s="94" t="e">
        <f aca="false" t="array" ref="AE5987:AK5987">_xlfn.torow(_xlfn.unique(_xlfn._xlws.filter(cat_table[Subsector],$E5987=cat_table[Sector],"")))</f>
        <v>#NAME?</v>
      </c>
      <c r="AF5987" s="94" t="e">
        <v>#NAME?</v>
      </c>
      <c r="AG5987" s="94" t="e">
        <v>#NAME?</v>
      </c>
      <c r="AH5987" s="94" t="e">
        <v>#NAME?</v>
      </c>
      <c r="AI5987" s="94" t="e">
        <v>#NAME?</v>
      </c>
      <c r="AJ5987" s="94" t="e">
        <v>#NAME?</v>
      </c>
      <c r="AK5987" s="94" t="e">
        <v>#NAME?</v>
      </c>
      <c r="AO5987" s="94" t="e">
        <f aca="false" t="array" ref="AO5987:AT5987">_xlfn.torow(_xlfn.unique(_xlfn._xlws.filter(cat_table[Sub-subsector],($E5987=cat_table[Sector])*($F5987=cat_table[Subsector]),"")))</f>
        <v>#NAME?</v>
      </c>
      <c r="AP5987" s="94" t="e">
        <v>#NAME?</v>
      </c>
      <c r="AQ5987" s="94" t="e">
        <v>#NAME?</v>
      </c>
      <c r="AR5987" s="94" t="e">
        <v>#NAME?</v>
      </c>
      <c r="AS5987" s="94" t="e">
        <v>#NAME?</v>
      </c>
      <c r="AT5987" s="94" t="e">
        <v>#NAME?</v>
      </c>
    </row>
    <row r="5988" customFormat="false" ht="15" hidden="false" customHeight="true" outlineLevel="0" collapsed="false">
      <c r="A5988" s="20" t="s">
        <v>17039</v>
      </c>
      <c r="B5988" s="20" t="str">
        <f aca="false">INDEX(Table2[], MATCH(L5988, Location_ID!$D$2:$D$3098, 0), 1)</f>
        <v>6f7d084e-7c57-4d07-9654-b40f24aaa75c</v>
      </c>
      <c r="C5988" s="20" t="s">
        <v>1585</v>
      </c>
      <c r="D5988" s="230" t="s">
        <v>354</v>
      </c>
      <c r="E5988" s="20" t="s">
        <v>7134</v>
      </c>
      <c r="F5988" s="20" t="s">
        <v>7135</v>
      </c>
      <c r="G5988" s="20" t="s">
        <v>7591</v>
      </c>
      <c r="H5988" s="20"/>
      <c r="I5988" s="20" t="s">
        <v>15917</v>
      </c>
      <c r="J5988" s="20" t="s">
        <v>15932</v>
      </c>
      <c r="K5988" s="20" t="s">
        <v>7109</v>
      </c>
      <c r="L5988" s="20" t="s">
        <v>5329</v>
      </c>
      <c r="M5988" s="20" t="s">
        <v>7116</v>
      </c>
      <c r="N5988" s="20" t="s">
        <v>15902</v>
      </c>
      <c r="O5988" s="20" t="s">
        <v>15932</v>
      </c>
      <c r="P5988" s="201" t="n">
        <v>43730</v>
      </c>
      <c r="Q5988" s="201" t="n">
        <v>43763</v>
      </c>
      <c r="R5988" s="20" t="n">
        <v>1</v>
      </c>
      <c r="S5988" s="20" t="s">
        <v>7130</v>
      </c>
      <c r="T5988" s="20" t="n">
        <v>356.369557</v>
      </c>
      <c r="U5988" s="20" t="n">
        <v>281.8388206</v>
      </c>
      <c r="V5988" s="20" t="n">
        <v>430.9002934</v>
      </c>
      <c r="W5988" s="20" t="s">
        <v>11510</v>
      </c>
      <c r="X5988" s="35"/>
      <c r="Y5988" s="35" t="n">
        <v>0</v>
      </c>
      <c r="Z5988" s="35" t="n">
        <v>1</v>
      </c>
      <c r="AE5988" s="94" t="e">
        <f aca="false" t="array" ref="AE5988:AK5988">_xlfn.torow(_xlfn.unique(_xlfn._xlws.filter(cat_table[Subsector],$E5988=cat_table[Sector],"")))</f>
        <v>#NAME?</v>
      </c>
      <c r="AF5988" s="94" t="e">
        <v>#NAME?</v>
      </c>
      <c r="AG5988" s="94" t="e">
        <v>#NAME?</v>
      </c>
      <c r="AH5988" s="94" t="e">
        <v>#NAME?</v>
      </c>
      <c r="AI5988" s="94" t="e">
        <v>#NAME?</v>
      </c>
      <c r="AJ5988" s="94" t="e">
        <v>#NAME?</v>
      </c>
      <c r="AK5988" s="94" t="e">
        <v>#NAME?</v>
      </c>
      <c r="AO5988" s="94" t="e">
        <f aca="false" t="array" ref="AO5988:AT5988">_xlfn.torow(_xlfn.unique(_xlfn._xlws.filter(cat_table[Sub-subsector],($E5988=cat_table[Sector])*($F5988=cat_table[Subsector]),"")))</f>
        <v>#NAME?</v>
      </c>
      <c r="AP5988" s="94" t="e">
        <v>#NAME?</v>
      </c>
      <c r="AQ5988" s="94" t="e">
        <v>#NAME?</v>
      </c>
      <c r="AR5988" s="94" t="e">
        <v>#NAME?</v>
      </c>
      <c r="AS5988" s="94" t="e">
        <v>#NAME?</v>
      </c>
      <c r="AT5988" s="94" t="e">
        <v>#NAME?</v>
      </c>
    </row>
    <row r="5989" customFormat="false" ht="15" hidden="false" customHeight="true" outlineLevel="0" collapsed="false">
      <c r="A5989" s="20" t="s">
        <v>17040</v>
      </c>
      <c r="B5989" s="20" t="str">
        <f aca="false">INDEX(Table2[], MATCH(L5989, Location_ID!$D$2:$D$3098, 0), 1)</f>
        <v>3bbd5818-e2b9-44b0-b7f3-252161ab5b51</v>
      </c>
      <c r="C5989" s="20" t="s">
        <v>1585</v>
      </c>
      <c r="D5989" s="230" t="s">
        <v>354</v>
      </c>
      <c r="E5989" s="20" t="s">
        <v>7134</v>
      </c>
      <c r="F5989" s="20" t="s">
        <v>7135</v>
      </c>
      <c r="G5989" s="20" t="s">
        <v>7591</v>
      </c>
      <c r="H5989" s="20"/>
      <c r="I5989" s="20" t="s">
        <v>15917</v>
      </c>
      <c r="J5989" s="20" t="s">
        <v>15918</v>
      </c>
      <c r="K5989" s="20" t="s">
        <v>7109</v>
      </c>
      <c r="L5989" s="20" t="s">
        <v>5331</v>
      </c>
      <c r="M5989" s="20" t="s">
        <v>7116</v>
      </c>
      <c r="N5989" s="20" t="s">
        <v>15902</v>
      </c>
      <c r="O5989" s="20" t="s">
        <v>15918</v>
      </c>
      <c r="P5989" s="201" t="n">
        <v>43730</v>
      </c>
      <c r="Q5989" s="201" t="n">
        <v>43763</v>
      </c>
      <c r="R5989" s="20" t="n">
        <v>1</v>
      </c>
      <c r="S5989" s="20" t="s">
        <v>7130</v>
      </c>
      <c r="T5989" s="20" t="n">
        <v>229.19714</v>
      </c>
      <c r="U5989" s="20" t="n">
        <v>176.414768</v>
      </c>
      <c r="V5989" s="20" t="n">
        <v>281.979512</v>
      </c>
      <c r="W5989" s="20" t="s">
        <v>11510</v>
      </c>
      <c r="X5989" s="35"/>
      <c r="Y5989" s="35" t="n">
        <v>0</v>
      </c>
      <c r="Z5989" s="35" t="n">
        <v>1</v>
      </c>
      <c r="AE5989" s="94" t="e">
        <f aca="false" t="array" ref="AE5989:AK5989">_xlfn.torow(_xlfn.unique(_xlfn._xlws.filter(cat_table[Subsector],$E5989=cat_table[Sector],"")))</f>
        <v>#NAME?</v>
      </c>
      <c r="AF5989" s="94" t="e">
        <v>#NAME?</v>
      </c>
      <c r="AG5989" s="94" t="e">
        <v>#NAME?</v>
      </c>
      <c r="AH5989" s="94" t="e">
        <v>#NAME?</v>
      </c>
      <c r="AI5989" s="94" t="e">
        <v>#NAME?</v>
      </c>
      <c r="AJ5989" s="94" t="e">
        <v>#NAME?</v>
      </c>
      <c r="AK5989" s="94" t="e">
        <v>#NAME?</v>
      </c>
      <c r="AO5989" s="94" t="e">
        <f aca="false" t="array" ref="AO5989:AT5989">_xlfn.torow(_xlfn.unique(_xlfn._xlws.filter(cat_table[Sub-subsector],($E5989=cat_table[Sector])*($F5989=cat_table[Subsector]),"")))</f>
        <v>#NAME?</v>
      </c>
      <c r="AP5989" s="94" t="e">
        <v>#NAME?</v>
      </c>
      <c r="AQ5989" s="94" t="e">
        <v>#NAME?</v>
      </c>
      <c r="AR5989" s="94" t="e">
        <v>#NAME?</v>
      </c>
      <c r="AS5989" s="94" t="e">
        <v>#NAME?</v>
      </c>
      <c r="AT5989" s="94" t="e">
        <v>#NAME?</v>
      </c>
    </row>
    <row r="5990" customFormat="false" ht="15" hidden="false" customHeight="true" outlineLevel="0" collapsed="false">
      <c r="A5990" s="20" t="s">
        <v>17041</v>
      </c>
      <c r="B5990" s="20" t="str">
        <f aca="false">INDEX(Table2[], MATCH(L5990, Location_ID!$D$2:$D$3098, 0), 1)</f>
        <v>9cd46dfb-4766-4db8-b5a2-a90fc706e18d</v>
      </c>
      <c r="C5990" s="20" t="s">
        <v>1585</v>
      </c>
      <c r="D5990" s="230" t="s">
        <v>354</v>
      </c>
      <c r="E5990" s="20" t="s">
        <v>7134</v>
      </c>
      <c r="F5990" s="20" t="s">
        <v>7135</v>
      </c>
      <c r="G5990" s="20" t="s">
        <v>7591</v>
      </c>
      <c r="H5990" s="20"/>
      <c r="I5990" s="20" t="s">
        <v>15917</v>
      </c>
      <c r="J5990" s="20" t="s">
        <v>15918</v>
      </c>
      <c r="K5990" s="20" t="s">
        <v>7109</v>
      </c>
      <c r="L5990" s="20" t="s">
        <v>5333</v>
      </c>
      <c r="M5990" s="20" t="s">
        <v>7116</v>
      </c>
      <c r="N5990" s="20" t="s">
        <v>15902</v>
      </c>
      <c r="O5990" s="20" t="s">
        <v>15918</v>
      </c>
      <c r="P5990" s="201" t="n">
        <v>43730</v>
      </c>
      <c r="Q5990" s="201" t="n">
        <v>43763</v>
      </c>
      <c r="R5990" s="20" t="n">
        <v>1</v>
      </c>
      <c r="S5990" s="20" t="s">
        <v>7130</v>
      </c>
      <c r="T5990" s="20" t="n">
        <v>260.720904</v>
      </c>
      <c r="U5990" s="20" t="n">
        <v>221.0057299</v>
      </c>
      <c r="V5990" s="20" t="n">
        <v>300.4360781</v>
      </c>
      <c r="W5990" s="20" t="s">
        <v>11510</v>
      </c>
      <c r="X5990" s="35"/>
      <c r="Y5990" s="35" t="n">
        <v>0</v>
      </c>
      <c r="Z5990" s="35" t="n">
        <v>1</v>
      </c>
      <c r="AE5990" s="94" t="e">
        <f aca="false" t="array" ref="AE5990:AK5990">_xlfn.torow(_xlfn.unique(_xlfn._xlws.filter(cat_table[Subsector],$E5990=cat_table[Sector],"")))</f>
        <v>#NAME?</v>
      </c>
      <c r="AF5990" s="94" t="e">
        <v>#NAME?</v>
      </c>
      <c r="AG5990" s="94" t="e">
        <v>#NAME?</v>
      </c>
      <c r="AH5990" s="94" t="e">
        <v>#NAME?</v>
      </c>
      <c r="AI5990" s="94" t="e">
        <v>#NAME?</v>
      </c>
      <c r="AJ5990" s="94" t="e">
        <v>#NAME?</v>
      </c>
      <c r="AK5990" s="94" t="e">
        <v>#NAME?</v>
      </c>
      <c r="AO5990" s="94" t="e">
        <f aca="false" t="array" ref="AO5990:AT5990">_xlfn.torow(_xlfn.unique(_xlfn._xlws.filter(cat_table[Sub-subsector],($E5990=cat_table[Sector])*($F5990=cat_table[Subsector]),"")))</f>
        <v>#NAME?</v>
      </c>
      <c r="AP5990" s="94" t="e">
        <v>#NAME?</v>
      </c>
      <c r="AQ5990" s="94" t="e">
        <v>#NAME?</v>
      </c>
      <c r="AR5990" s="94" t="e">
        <v>#NAME?</v>
      </c>
      <c r="AS5990" s="94" t="e">
        <v>#NAME?</v>
      </c>
      <c r="AT5990" s="94" t="e">
        <v>#NAME?</v>
      </c>
    </row>
    <row r="5991" customFormat="false" ht="15" hidden="false" customHeight="true" outlineLevel="0" collapsed="false">
      <c r="A5991" s="20" t="s">
        <v>17042</v>
      </c>
      <c r="B5991" s="20" t="str">
        <f aca="false">INDEX(Table2[], MATCH(L5991, Location_ID!$D$2:$D$3098, 0), 1)</f>
        <v>02e80391-2b69-4f79-9c6b-76ab8075be1c</v>
      </c>
      <c r="C5991" s="20" t="s">
        <v>1585</v>
      </c>
      <c r="D5991" s="230" t="s">
        <v>354</v>
      </c>
      <c r="E5991" s="20" t="s">
        <v>7134</v>
      </c>
      <c r="F5991" s="20" t="s">
        <v>7135</v>
      </c>
      <c r="G5991" s="20" t="s">
        <v>7591</v>
      </c>
      <c r="H5991" s="20"/>
      <c r="I5991" s="20" t="s">
        <v>15917</v>
      </c>
      <c r="J5991" s="20" t="s">
        <v>15918</v>
      </c>
      <c r="K5991" s="20" t="s">
        <v>7109</v>
      </c>
      <c r="L5991" s="20" t="s">
        <v>5335</v>
      </c>
      <c r="M5991" s="20" t="s">
        <v>7116</v>
      </c>
      <c r="N5991" s="20" t="s">
        <v>15902</v>
      </c>
      <c r="O5991" s="20" t="s">
        <v>15918</v>
      </c>
      <c r="P5991" s="201" t="n">
        <v>43730</v>
      </c>
      <c r="Q5991" s="201" t="n">
        <v>43763</v>
      </c>
      <c r="R5991" s="20" t="n">
        <v>1</v>
      </c>
      <c r="S5991" s="20" t="s">
        <v>7130</v>
      </c>
      <c r="T5991" s="20" t="n">
        <v>201.15872</v>
      </c>
      <c r="U5991" s="20" t="n">
        <v>157.9624715</v>
      </c>
      <c r="V5991" s="20" t="n">
        <v>244.3549685</v>
      </c>
      <c r="W5991" s="20" t="s">
        <v>11510</v>
      </c>
      <c r="X5991" s="35"/>
      <c r="Y5991" s="35" t="n">
        <v>0</v>
      </c>
      <c r="Z5991" s="35" t="n">
        <v>1</v>
      </c>
      <c r="AE5991" s="94" t="e">
        <f aca="false" t="array" ref="AE5991:AK5991">_xlfn.torow(_xlfn.unique(_xlfn._xlws.filter(cat_table[Subsector],$E5991=cat_table[Sector],"")))</f>
        <v>#NAME?</v>
      </c>
      <c r="AF5991" s="94" t="e">
        <v>#NAME?</v>
      </c>
      <c r="AG5991" s="94" t="e">
        <v>#NAME?</v>
      </c>
      <c r="AH5991" s="94" t="e">
        <v>#NAME?</v>
      </c>
      <c r="AI5991" s="94" t="e">
        <v>#NAME?</v>
      </c>
      <c r="AJ5991" s="94" t="e">
        <v>#NAME?</v>
      </c>
      <c r="AK5991" s="94" t="e">
        <v>#NAME?</v>
      </c>
      <c r="AO5991" s="94" t="e">
        <f aca="false" t="array" ref="AO5991:AT5991">_xlfn.torow(_xlfn.unique(_xlfn._xlws.filter(cat_table[Sub-subsector],($E5991=cat_table[Sector])*($F5991=cat_table[Subsector]),"")))</f>
        <v>#NAME?</v>
      </c>
      <c r="AP5991" s="94" t="e">
        <v>#NAME?</v>
      </c>
      <c r="AQ5991" s="94" t="e">
        <v>#NAME?</v>
      </c>
      <c r="AR5991" s="94" t="e">
        <v>#NAME?</v>
      </c>
      <c r="AS5991" s="94" t="e">
        <v>#NAME?</v>
      </c>
      <c r="AT5991" s="94" t="e">
        <v>#NAME?</v>
      </c>
    </row>
    <row r="5992" customFormat="false" ht="15" hidden="false" customHeight="true" outlineLevel="0" collapsed="false">
      <c r="A5992" s="20" t="s">
        <v>17043</v>
      </c>
      <c r="B5992" s="20" t="str">
        <f aca="false">INDEX(Table2[], MATCH(L5992, Location_ID!$D$2:$D$3098, 0), 1)</f>
        <v>5fd3afa2-04a5-4f76-9ff3-2566bd728c9c</v>
      </c>
      <c r="C5992" s="20" t="s">
        <v>1585</v>
      </c>
      <c r="D5992" s="230" t="s">
        <v>354</v>
      </c>
      <c r="E5992" s="20" t="s">
        <v>7134</v>
      </c>
      <c r="F5992" s="20" t="s">
        <v>7135</v>
      </c>
      <c r="G5992" s="20" t="s">
        <v>7591</v>
      </c>
      <c r="H5992" s="20"/>
      <c r="I5992" s="20" t="s">
        <v>15917</v>
      </c>
      <c r="J5992" s="20" t="s">
        <v>15927</v>
      </c>
      <c r="K5992" s="20" t="s">
        <v>7109</v>
      </c>
      <c r="L5992" s="20" t="s">
        <v>5337</v>
      </c>
      <c r="M5992" s="20" t="s">
        <v>7116</v>
      </c>
      <c r="N5992" s="20" t="s">
        <v>15902</v>
      </c>
      <c r="O5992" s="20" t="s">
        <v>15927</v>
      </c>
      <c r="P5992" s="201" t="n">
        <v>43730</v>
      </c>
      <c r="Q5992" s="201" t="n">
        <v>43763</v>
      </c>
      <c r="R5992" s="20" t="n">
        <v>1</v>
      </c>
      <c r="S5992" s="20" t="s">
        <v>7130</v>
      </c>
      <c r="T5992" s="20" t="n">
        <v>608.386565</v>
      </c>
      <c r="U5992" s="20" t="n">
        <v>534.7921428</v>
      </c>
      <c r="V5992" s="20" t="n">
        <v>681.9809872</v>
      </c>
      <c r="W5992" s="20" t="s">
        <v>11510</v>
      </c>
      <c r="X5992" s="35"/>
      <c r="Y5992" s="35" t="n">
        <v>0</v>
      </c>
      <c r="Z5992" s="35" t="n">
        <v>1</v>
      </c>
      <c r="AE5992" s="94" t="e">
        <f aca="false" t="array" ref="AE5992:AK5992">_xlfn.torow(_xlfn.unique(_xlfn._xlws.filter(cat_table[Subsector],$E5992=cat_table[Sector],"")))</f>
        <v>#NAME?</v>
      </c>
      <c r="AF5992" s="94" t="e">
        <v>#NAME?</v>
      </c>
      <c r="AG5992" s="94" t="e">
        <v>#NAME?</v>
      </c>
      <c r="AH5992" s="94" t="e">
        <v>#NAME?</v>
      </c>
      <c r="AI5992" s="94" t="e">
        <v>#NAME?</v>
      </c>
      <c r="AJ5992" s="94" t="e">
        <v>#NAME?</v>
      </c>
      <c r="AK5992" s="94" t="e">
        <v>#NAME?</v>
      </c>
      <c r="AO5992" s="94" t="e">
        <f aca="false" t="array" ref="AO5992:AT5992">_xlfn.torow(_xlfn.unique(_xlfn._xlws.filter(cat_table[Sub-subsector],($E5992=cat_table[Sector])*($F5992=cat_table[Subsector]),"")))</f>
        <v>#NAME?</v>
      </c>
      <c r="AP5992" s="94" t="e">
        <v>#NAME?</v>
      </c>
      <c r="AQ5992" s="94" t="e">
        <v>#NAME?</v>
      </c>
      <c r="AR5992" s="94" t="e">
        <v>#NAME?</v>
      </c>
      <c r="AS5992" s="94" t="e">
        <v>#NAME?</v>
      </c>
      <c r="AT5992" s="94" t="e">
        <v>#NAME?</v>
      </c>
    </row>
    <row r="5993" customFormat="false" ht="15" hidden="false" customHeight="true" outlineLevel="0" collapsed="false">
      <c r="A5993" s="20" t="s">
        <v>17044</v>
      </c>
      <c r="B5993" s="20" t="str">
        <f aca="false">INDEX(Table2[], MATCH(L5993, Location_ID!$D$2:$D$3098, 0), 1)</f>
        <v>83de86cd-3ce2-4576-81a7-7cca828c88da</v>
      </c>
      <c r="C5993" s="20" t="s">
        <v>1585</v>
      </c>
      <c r="D5993" s="230" t="s">
        <v>354</v>
      </c>
      <c r="E5993" s="20" t="s">
        <v>7134</v>
      </c>
      <c r="F5993" s="20" t="s">
        <v>7135</v>
      </c>
      <c r="G5993" s="20" t="s">
        <v>7591</v>
      </c>
      <c r="H5993" s="20"/>
      <c r="I5993" s="20" t="s">
        <v>15917</v>
      </c>
      <c r="J5993" s="20" t="s">
        <v>15918</v>
      </c>
      <c r="K5993" s="20" t="s">
        <v>7109</v>
      </c>
      <c r="L5993" s="20" t="s">
        <v>5339</v>
      </c>
      <c r="M5993" s="20" t="s">
        <v>7116</v>
      </c>
      <c r="N5993" s="20" t="s">
        <v>15902</v>
      </c>
      <c r="O5993" s="20" t="s">
        <v>15918</v>
      </c>
      <c r="P5993" s="201" t="n">
        <v>43730</v>
      </c>
      <c r="Q5993" s="201" t="n">
        <v>43763</v>
      </c>
      <c r="R5993" s="20" t="n">
        <v>1</v>
      </c>
      <c r="S5993" s="20" t="s">
        <v>7130</v>
      </c>
      <c r="T5993" s="20" t="n">
        <v>94.70745</v>
      </c>
      <c r="U5993" s="20" t="n">
        <v>56.80204835</v>
      </c>
      <c r="V5993" s="20" t="n">
        <v>132.61285165</v>
      </c>
      <c r="W5993" s="20" t="s">
        <v>11510</v>
      </c>
      <c r="X5993" s="35"/>
      <c r="Y5993" s="35" t="n">
        <v>0</v>
      </c>
      <c r="Z5993" s="35" t="n">
        <v>1</v>
      </c>
      <c r="AE5993" s="94" t="e">
        <f aca="false" t="array" ref="AE5993:AK5993">_xlfn.torow(_xlfn.unique(_xlfn._xlws.filter(cat_table[Subsector],$E5993=cat_table[Sector],"")))</f>
        <v>#NAME?</v>
      </c>
      <c r="AF5993" s="94" t="e">
        <v>#NAME?</v>
      </c>
      <c r="AG5993" s="94" t="e">
        <v>#NAME?</v>
      </c>
      <c r="AH5993" s="94" t="e">
        <v>#NAME?</v>
      </c>
      <c r="AI5993" s="94" t="e">
        <v>#NAME?</v>
      </c>
      <c r="AJ5993" s="94" t="e">
        <v>#NAME?</v>
      </c>
      <c r="AK5993" s="94" t="e">
        <v>#NAME?</v>
      </c>
      <c r="AO5993" s="94" t="e">
        <f aca="false" t="array" ref="AO5993:AT5993">_xlfn.torow(_xlfn.unique(_xlfn._xlws.filter(cat_table[Sub-subsector],($E5993=cat_table[Sector])*($F5993=cat_table[Subsector]),"")))</f>
        <v>#NAME?</v>
      </c>
      <c r="AP5993" s="94" t="e">
        <v>#NAME?</v>
      </c>
      <c r="AQ5993" s="94" t="e">
        <v>#NAME?</v>
      </c>
      <c r="AR5993" s="94" t="e">
        <v>#NAME?</v>
      </c>
      <c r="AS5993" s="94" t="e">
        <v>#NAME?</v>
      </c>
      <c r="AT5993" s="94" t="e">
        <v>#NAME?</v>
      </c>
    </row>
    <row r="5994" customFormat="false" ht="15" hidden="false" customHeight="true" outlineLevel="0" collapsed="false">
      <c r="A5994" s="20" t="s">
        <v>17045</v>
      </c>
      <c r="B5994" s="20" t="str">
        <f aca="false">INDEX(Table2[], MATCH(L5994, Location_ID!$D$2:$D$3098, 0), 1)</f>
        <v>0144b53a-bb15-4488-b165-61a3aa4c85a7</v>
      </c>
      <c r="C5994" s="20" t="s">
        <v>1585</v>
      </c>
      <c r="D5994" s="230" t="s">
        <v>354</v>
      </c>
      <c r="E5994" s="20" t="s">
        <v>7134</v>
      </c>
      <c r="F5994" s="20" t="s">
        <v>7135</v>
      </c>
      <c r="G5994" s="20" t="s">
        <v>7591</v>
      </c>
      <c r="H5994" s="20"/>
      <c r="I5994" s="20" t="s">
        <v>15917</v>
      </c>
      <c r="J5994" s="20" t="s">
        <v>15922</v>
      </c>
      <c r="K5994" s="20" t="s">
        <v>7109</v>
      </c>
      <c r="L5994" s="20" t="s">
        <v>5341</v>
      </c>
      <c r="M5994" s="20" t="s">
        <v>7116</v>
      </c>
      <c r="N5994" s="20" t="s">
        <v>15902</v>
      </c>
      <c r="O5994" s="20" t="s">
        <v>15922</v>
      </c>
      <c r="P5994" s="201" t="n">
        <v>43730</v>
      </c>
      <c r="Q5994" s="201" t="n">
        <v>43763</v>
      </c>
      <c r="R5994" s="20" t="n">
        <v>1</v>
      </c>
      <c r="S5994" s="20" t="s">
        <v>7130</v>
      </c>
      <c r="T5994" s="20" t="n">
        <v>45.00542333</v>
      </c>
      <c r="U5994" s="20" t="n">
        <v>33.9467027</v>
      </c>
      <c r="V5994" s="20" t="n">
        <v>56.06414396</v>
      </c>
      <c r="W5994" s="20" t="s">
        <v>11510</v>
      </c>
      <c r="X5994" s="35"/>
      <c r="Y5994" s="35" t="n">
        <v>0</v>
      </c>
      <c r="Z5994" s="35" t="n">
        <v>1</v>
      </c>
      <c r="AE5994" s="94" t="e">
        <f aca="false" t="array" ref="AE5994:AK5994">_xlfn.torow(_xlfn.unique(_xlfn._xlws.filter(cat_table[Subsector],$E5994=cat_table[Sector],"")))</f>
        <v>#NAME?</v>
      </c>
      <c r="AF5994" s="94" t="e">
        <v>#NAME?</v>
      </c>
      <c r="AG5994" s="94" t="e">
        <v>#NAME?</v>
      </c>
      <c r="AH5994" s="94" t="e">
        <v>#NAME?</v>
      </c>
      <c r="AI5994" s="94" t="e">
        <v>#NAME?</v>
      </c>
      <c r="AJ5994" s="94" t="e">
        <v>#NAME?</v>
      </c>
      <c r="AK5994" s="94" t="e">
        <v>#NAME?</v>
      </c>
      <c r="AO5994" s="94" t="e">
        <f aca="false" t="array" ref="AO5994:AT5994">_xlfn.torow(_xlfn.unique(_xlfn._xlws.filter(cat_table[Sub-subsector],($E5994=cat_table[Sector])*($F5994=cat_table[Subsector]),"")))</f>
        <v>#NAME?</v>
      </c>
      <c r="AP5994" s="94" t="e">
        <v>#NAME?</v>
      </c>
      <c r="AQ5994" s="94" t="e">
        <v>#NAME?</v>
      </c>
      <c r="AR5994" s="94" t="e">
        <v>#NAME?</v>
      </c>
      <c r="AS5994" s="94" t="e">
        <v>#NAME?</v>
      </c>
      <c r="AT5994" s="94" t="e">
        <v>#NAME?</v>
      </c>
    </row>
    <row r="5995" customFormat="false" ht="15" hidden="false" customHeight="true" outlineLevel="0" collapsed="false">
      <c r="A5995" s="20" t="s">
        <v>17046</v>
      </c>
      <c r="B5995" s="20" t="str">
        <f aca="false">INDEX(Table2[], MATCH(L5995, Location_ID!$D$2:$D$3098, 0), 1)</f>
        <v>af007367-8899-4c98-907b-e80ec20b6d11</v>
      </c>
      <c r="C5995" s="20" t="s">
        <v>1585</v>
      </c>
      <c r="D5995" s="230" t="s">
        <v>354</v>
      </c>
      <c r="E5995" s="20" t="s">
        <v>7134</v>
      </c>
      <c r="F5995" s="20" t="s">
        <v>7135</v>
      </c>
      <c r="G5995" s="20" t="s">
        <v>7591</v>
      </c>
      <c r="H5995" s="20"/>
      <c r="I5995" s="20" t="s">
        <v>15917</v>
      </c>
      <c r="J5995" s="20" t="s">
        <v>15922</v>
      </c>
      <c r="K5995" s="20" t="s">
        <v>7109</v>
      </c>
      <c r="L5995" s="20" t="s">
        <v>5343</v>
      </c>
      <c r="M5995" s="20" t="s">
        <v>7116</v>
      </c>
      <c r="N5995" s="20" t="s">
        <v>15902</v>
      </c>
      <c r="O5995" s="20" t="s">
        <v>15922</v>
      </c>
      <c r="P5995" s="201" t="n">
        <v>43730</v>
      </c>
      <c r="Q5995" s="201" t="n">
        <v>43763</v>
      </c>
      <c r="R5995" s="20" t="n">
        <v>1</v>
      </c>
      <c r="S5995" s="20" t="s">
        <v>7130</v>
      </c>
      <c r="T5995" s="20" t="n">
        <v>43.84425817</v>
      </c>
      <c r="U5995" s="20" t="n">
        <v>31.04271812</v>
      </c>
      <c r="V5995" s="20" t="n">
        <v>56.64579822</v>
      </c>
      <c r="W5995" s="20" t="s">
        <v>11510</v>
      </c>
      <c r="X5995" s="35"/>
      <c r="Y5995" s="35" t="n">
        <v>0</v>
      </c>
      <c r="Z5995" s="35" t="n">
        <v>1</v>
      </c>
      <c r="AE5995" s="94" t="e">
        <f aca="false" t="array" ref="AE5995:AK5995">_xlfn.torow(_xlfn.unique(_xlfn._xlws.filter(cat_table[Subsector],$E5995=cat_table[Sector],"")))</f>
        <v>#NAME?</v>
      </c>
      <c r="AF5995" s="94" t="e">
        <v>#NAME?</v>
      </c>
      <c r="AG5995" s="94" t="e">
        <v>#NAME?</v>
      </c>
      <c r="AH5995" s="94" t="e">
        <v>#NAME?</v>
      </c>
      <c r="AI5995" s="94" t="e">
        <v>#NAME?</v>
      </c>
      <c r="AJ5995" s="94" t="e">
        <v>#NAME?</v>
      </c>
      <c r="AK5995" s="94" t="e">
        <v>#NAME?</v>
      </c>
      <c r="AO5995" s="94" t="e">
        <f aca="false" t="array" ref="AO5995:AT5995">_xlfn.torow(_xlfn.unique(_xlfn._xlws.filter(cat_table[Sub-subsector],($E5995=cat_table[Sector])*($F5995=cat_table[Subsector]),"")))</f>
        <v>#NAME?</v>
      </c>
      <c r="AP5995" s="94" t="e">
        <v>#NAME?</v>
      </c>
      <c r="AQ5995" s="94" t="e">
        <v>#NAME?</v>
      </c>
      <c r="AR5995" s="94" t="e">
        <v>#NAME?</v>
      </c>
      <c r="AS5995" s="94" t="e">
        <v>#NAME?</v>
      </c>
      <c r="AT5995" s="94" t="e">
        <v>#NAME?</v>
      </c>
    </row>
    <row r="5996" customFormat="false" ht="15" hidden="false" customHeight="true" outlineLevel="0" collapsed="false">
      <c r="A5996" s="20" t="s">
        <v>17047</v>
      </c>
      <c r="B5996" s="20" t="str">
        <f aca="false">INDEX(Table2[], MATCH(L5996, Location_ID!$D$2:$D$3098, 0), 1)</f>
        <v>1aba1151-0b71-4ff3-bcc1-44ca431979aa</v>
      </c>
      <c r="C5996" s="20" t="s">
        <v>1585</v>
      </c>
      <c r="D5996" s="230" t="s">
        <v>354</v>
      </c>
      <c r="E5996" s="20" t="s">
        <v>7134</v>
      </c>
      <c r="F5996" s="20" t="s">
        <v>7135</v>
      </c>
      <c r="G5996" s="20" t="s">
        <v>7591</v>
      </c>
      <c r="H5996" s="20"/>
      <c r="I5996" s="20" t="s">
        <v>15917</v>
      </c>
      <c r="J5996" s="20" t="s">
        <v>15922</v>
      </c>
      <c r="K5996" s="20" t="s">
        <v>7109</v>
      </c>
      <c r="L5996" s="20" t="s">
        <v>5345</v>
      </c>
      <c r="M5996" s="20" t="s">
        <v>7116</v>
      </c>
      <c r="N5996" s="20" t="s">
        <v>15902</v>
      </c>
      <c r="O5996" s="20" t="s">
        <v>15922</v>
      </c>
      <c r="P5996" s="201" t="n">
        <v>43730</v>
      </c>
      <c r="Q5996" s="201" t="n">
        <v>43763</v>
      </c>
      <c r="R5996" s="20" t="n">
        <v>1</v>
      </c>
      <c r="S5996" s="20" t="s">
        <v>7130</v>
      </c>
      <c r="T5996" s="20" t="n">
        <v>71.99743617</v>
      </c>
      <c r="U5996" s="20" t="n">
        <v>31.84245334</v>
      </c>
      <c r="V5996" s="20" t="n">
        <v>112.152419</v>
      </c>
      <c r="W5996" s="20" t="s">
        <v>11510</v>
      </c>
      <c r="X5996" s="35"/>
      <c r="Y5996" s="35" t="n">
        <v>0</v>
      </c>
      <c r="Z5996" s="35" t="n">
        <v>1</v>
      </c>
      <c r="AE5996" s="94" t="e">
        <f aca="false" t="array" ref="AE5996:AK5996">_xlfn.torow(_xlfn.unique(_xlfn._xlws.filter(cat_table[Subsector],$E5996=cat_table[Sector],"")))</f>
        <v>#NAME?</v>
      </c>
      <c r="AF5996" s="94" t="e">
        <v>#NAME?</v>
      </c>
      <c r="AG5996" s="94" t="e">
        <v>#NAME?</v>
      </c>
      <c r="AH5996" s="94" t="e">
        <v>#NAME?</v>
      </c>
      <c r="AI5996" s="94" t="e">
        <v>#NAME?</v>
      </c>
      <c r="AJ5996" s="94" t="e">
        <v>#NAME?</v>
      </c>
      <c r="AK5996" s="94" t="e">
        <v>#NAME?</v>
      </c>
      <c r="AO5996" s="94" t="e">
        <f aca="false" t="array" ref="AO5996:AT5996">_xlfn.torow(_xlfn.unique(_xlfn._xlws.filter(cat_table[Sub-subsector],($E5996=cat_table[Sector])*($F5996=cat_table[Subsector]),"")))</f>
        <v>#NAME?</v>
      </c>
      <c r="AP5996" s="94" t="e">
        <v>#NAME?</v>
      </c>
      <c r="AQ5996" s="94" t="e">
        <v>#NAME?</v>
      </c>
      <c r="AR5996" s="94" t="e">
        <v>#NAME?</v>
      </c>
      <c r="AS5996" s="94" t="e">
        <v>#NAME?</v>
      </c>
      <c r="AT5996" s="94" t="e">
        <v>#NAME?</v>
      </c>
    </row>
    <row r="5997" customFormat="false" ht="15" hidden="false" customHeight="true" outlineLevel="0" collapsed="false">
      <c r="A5997" s="20" t="s">
        <v>17048</v>
      </c>
      <c r="B5997" s="20" t="str">
        <f aca="false">INDEX(Table2[], MATCH(L5997, Location_ID!$D$2:$D$3098, 0), 1)</f>
        <v>98a3ab62-c1c9-47c4-aed5-a3a50abd5ace</v>
      </c>
      <c r="C5997" s="20" t="s">
        <v>1585</v>
      </c>
      <c r="D5997" s="230" t="s">
        <v>354</v>
      </c>
      <c r="E5997" s="20" t="s">
        <v>7134</v>
      </c>
      <c r="F5997" s="20" t="s">
        <v>7135</v>
      </c>
      <c r="G5997" s="20" t="s">
        <v>7591</v>
      </c>
      <c r="H5997" s="20"/>
      <c r="I5997" s="20" t="s">
        <v>15917</v>
      </c>
      <c r="J5997" s="20" t="s">
        <v>15918</v>
      </c>
      <c r="K5997" s="20" t="s">
        <v>7109</v>
      </c>
      <c r="L5997" s="20" t="s">
        <v>5347</v>
      </c>
      <c r="M5997" s="20" t="s">
        <v>7116</v>
      </c>
      <c r="N5997" s="20" t="s">
        <v>15902</v>
      </c>
      <c r="O5997" s="20" t="s">
        <v>15918</v>
      </c>
      <c r="P5997" s="201" t="n">
        <v>43730</v>
      </c>
      <c r="Q5997" s="201" t="n">
        <v>43763</v>
      </c>
      <c r="R5997" s="20" t="n">
        <v>1</v>
      </c>
      <c r="S5997" s="20" t="s">
        <v>7130</v>
      </c>
      <c r="T5997" s="20" t="n">
        <v>100.3575444</v>
      </c>
      <c r="U5997" s="20" t="n">
        <v>83.53496676</v>
      </c>
      <c r="V5997" s="20" t="n">
        <v>117.18012204</v>
      </c>
      <c r="W5997" s="20" t="s">
        <v>11510</v>
      </c>
      <c r="X5997" s="35"/>
      <c r="Y5997" s="35" t="n">
        <v>0</v>
      </c>
      <c r="Z5997" s="35" t="n">
        <v>1</v>
      </c>
      <c r="AE5997" s="94" t="e">
        <f aca="false" t="array" ref="AE5997:AK5997">_xlfn.torow(_xlfn.unique(_xlfn._xlws.filter(cat_table[Subsector],$E5997=cat_table[Sector],"")))</f>
        <v>#NAME?</v>
      </c>
      <c r="AF5997" s="94" t="e">
        <v>#NAME?</v>
      </c>
      <c r="AG5997" s="94" t="e">
        <v>#NAME?</v>
      </c>
      <c r="AH5997" s="94" t="e">
        <v>#NAME?</v>
      </c>
      <c r="AI5997" s="94" t="e">
        <v>#NAME?</v>
      </c>
      <c r="AJ5997" s="94" t="e">
        <v>#NAME?</v>
      </c>
      <c r="AK5997" s="94" t="e">
        <v>#NAME?</v>
      </c>
      <c r="AO5997" s="94" t="e">
        <f aca="false" t="array" ref="AO5997:AT5997">_xlfn.torow(_xlfn.unique(_xlfn._xlws.filter(cat_table[Sub-subsector],($E5997=cat_table[Sector])*($F5997=cat_table[Subsector]),"")))</f>
        <v>#NAME?</v>
      </c>
      <c r="AP5997" s="94" t="e">
        <v>#NAME?</v>
      </c>
      <c r="AQ5997" s="94" t="e">
        <v>#NAME?</v>
      </c>
      <c r="AR5997" s="94" t="e">
        <v>#NAME?</v>
      </c>
      <c r="AS5997" s="94" t="e">
        <v>#NAME?</v>
      </c>
      <c r="AT5997" s="94" t="e">
        <v>#NAME?</v>
      </c>
    </row>
    <row r="5998" customFormat="false" ht="15" hidden="false" customHeight="true" outlineLevel="0" collapsed="false">
      <c r="A5998" s="20" t="s">
        <v>17049</v>
      </c>
      <c r="B5998" s="20" t="str">
        <f aca="false">INDEX(Table2[], MATCH(L5998, Location_ID!$D$2:$D$3098, 0), 1)</f>
        <v>c738598b-1ee7-43ee-977b-0c8dbb06a6eb</v>
      </c>
      <c r="C5998" s="20" t="s">
        <v>1585</v>
      </c>
      <c r="D5998" s="230" t="s">
        <v>354</v>
      </c>
      <c r="E5998" s="20" t="s">
        <v>7134</v>
      </c>
      <c r="F5998" s="20" t="s">
        <v>7135</v>
      </c>
      <c r="G5998" s="20" t="s">
        <v>7591</v>
      </c>
      <c r="H5998" s="20"/>
      <c r="I5998" s="20" t="s">
        <v>15917</v>
      </c>
      <c r="J5998" s="20" t="s">
        <v>15918</v>
      </c>
      <c r="K5998" s="20" t="s">
        <v>7109</v>
      </c>
      <c r="L5998" s="20" t="s">
        <v>5349</v>
      </c>
      <c r="M5998" s="20" t="s">
        <v>7116</v>
      </c>
      <c r="N5998" s="20" t="s">
        <v>15902</v>
      </c>
      <c r="O5998" s="20" t="s">
        <v>15918</v>
      </c>
      <c r="P5998" s="201" t="n">
        <v>43730</v>
      </c>
      <c r="Q5998" s="201" t="n">
        <v>43763</v>
      </c>
      <c r="R5998" s="20" t="n">
        <v>1</v>
      </c>
      <c r="S5998" s="20" t="s">
        <v>7130</v>
      </c>
      <c r="T5998" s="20" t="n">
        <v>84.47122525</v>
      </c>
      <c r="U5998" s="20" t="n">
        <v>58.62811645</v>
      </c>
      <c r="V5998" s="20" t="n">
        <v>110.31433405</v>
      </c>
      <c r="W5998" s="20" t="s">
        <v>11510</v>
      </c>
      <c r="X5998" s="35"/>
      <c r="Y5998" s="35" t="n">
        <v>0</v>
      </c>
      <c r="Z5998" s="35" t="n">
        <v>1</v>
      </c>
      <c r="AE5998" s="94" t="e">
        <f aca="false" t="array" ref="AE5998:AK5998">_xlfn.torow(_xlfn.unique(_xlfn._xlws.filter(cat_table[Subsector],$E5998=cat_table[Sector],"")))</f>
        <v>#NAME?</v>
      </c>
      <c r="AF5998" s="94" t="e">
        <v>#NAME?</v>
      </c>
      <c r="AG5998" s="94" t="e">
        <v>#NAME?</v>
      </c>
      <c r="AH5998" s="94" t="e">
        <v>#NAME?</v>
      </c>
      <c r="AI5998" s="94" t="e">
        <v>#NAME?</v>
      </c>
      <c r="AJ5998" s="94" t="e">
        <v>#NAME?</v>
      </c>
      <c r="AK5998" s="94" t="e">
        <v>#NAME?</v>
      </c>
      <c r="AO5998" s="94" t="e">
        <f aca="false" t="array" ref="AO5998:AT5998">_xlfn.torow(_xlfn.unique(_xlfn._xlws.filter(cat_table[Sub-subsector],($E5998=cat_table[Sector])*($F5998=cat_table[Subsector]),"")))</f>
        <v>#NAME?</v>
      </c>
      <c r="AP5998" s="94" t="e">
        <v>#NAME?</v>
      </c>
      <c r="AQ5998" s="94" t="e">
        <v>#NAME?</v>
      </c>
      <c r="AR5998" s="94" t="e">
        <v>#NAME?</v>
      </c>
      <c r="AS5998" s="94" t="e">
        <v>#NAME?</v>
      </c>
      <c r="AT5998" s="94" t="e">
        <v>#NAME?</v>
      </c>
    </row>
    <row r="5999" customFormat="false" ht="15" hidden="false" customHeight="true" outlineLevel="0" collapsed="false">
      <c r="A5999" s="20" t="s">
        <v>17050</v>
      </c>
      <c r="B5999" s="20" t="str">
        <f aca="false">INDEX(Table2[], MATCH(L5999, Location_ID!$D$2:$D$3098, 0), 1)</f>
        <v>a0d6fe0d-14dc-45f5-9c7a-cc8e66d9d928</v>
      </c>
      <c r="C5999" s="20" t="s">
        <v>1585</v>
      </c>
      <c r="D5999" s="230" t="s">
        <v>354</v>
      </c>
      <c r="E5999" s="20" t="s">
        <v>7134</v>
      </c>
      <c r="F5999" s="20" t="s">
        <v>7135</v>
      </c>
      <c r="G5999" s="20" t="s">
        <v>7591</v>
      </c>
      <c r="H5999" s="20"/>
      <c r="I5999" s="20" t="s">
        <v>15917</v>
      </c>
      <c r="J5999" s="20" t="s">
        <v>15922</v>
      </c>
      <c r="K5999" s="20" t="s">
        <v>7109</v>
      </c>
      <c r="L5999" s="20" t="s">
        <v>5351</v>
      </c>
      <c r="M5999" s="20" t="s">
        <v>7116</v>
      </c>
      <c r="N5999" s="20" t="s">
        <v>15902</v>
      </c>
      <c r="O5999" s="20" t="s">
        <v>15922</v>
      </c>
      <c r="P5999" s="201" t="n">
        <v>43730</v>
      </c>
      <c r="Q5999" s="201" t="n">
        <v>43763</v>
      </c>
      <c r="R5999" s="20" t="n">
        <v>1</v>
      </c>
      <c r="S5999" s="20" t="s">
        <v>7130</v>
      </c>
      <c r="T5999" s="20" t="n">
        <v>150.4143195</v>
      </c>
      <c r="U5999" s="20" t="n">
        <v>112.48136875</v>
      </c>
      <c r="V5999" s="20" t="n">
        <v>188.34727025</v>
      </c>
      <c r="W5999" s="20" t="s">
        <v>11510</v>
      </c>
      <c r="X5999" s="35"/>
      <c r="Y5999" s="35" t="n">
        <v>0</v>
      </c>
      <c r="Z5999" s="35" t="n">
        <v>1</v>
      </c>
      <c r="AE5999" s="94" t="e">
        <f aca="false" t="array" ref="AE5999:AK5999">_xlfn.torow(_xlfn.unique(_xlfn._xlws.filter(cat_table[Subsector],$E5999=cat_table[Sector],"")))</f>
        <v>#NAME?</v>
      </c>
      <c r="AF5999" s="94" t="e">
        <v>#NAME?</v>
      </c>
      <c r="AG5999" s="94" t="e">
        <v>#NAME?</v>
      </c>
      <c r="AH5999" s="94" t="e">
        <v>#NAME?</v>
      </c>
      <c r="AI5999" s="94" t="e">
        <v>#NAME?</v>
      </c>
      <c r="AJ5999" s="94" t="e">
        <v>#NAME?</v>
      </c>
      <c r="AK5999" s="94" t="e">
        <v>#NAME?</v>
      </c>
      <c r="AO5999" s="94" t="e">
        <f aca="false" t="array" ref="AO5999:AT5999">_xlfn.torow(_xlfn.unique(_xlfn._xlws.filter(cat_table[Sub-subsector],($E5999=cat_table[Sector])*($F5999=cat_table[Subsector]),"")))</f>
        <v>#NAME?</v>
      </c>
      <c r="AP5999" s="94" t="e">
        <v>#NAME?</v>
      </c>
      <c r="AQ5999" s="94" t="e">
        <v>#NAME?</v>
      </c>
      <c r="AR5999" s="94" t="e">
        <v>#NAME?</v>
      </c>
      <c r="AS5999" s="94" t="e">
        <v>#NAME?</v>
      </c>
      <c r="AT5999" s="94" t="e">
        <v>#NAME?</v>
      </c>
    </row>
    <row r="6000" customFormat="false" ht="15" hidden="false" customHeight="true" outlineLevel="0" collapsed="false">
      <c r="A6000" s="20" t="s">
        <v>17051</v>
      </c>
      <c r="B6000" s="20" t="str">
        <f aca="false">INDEX(Table2[], MATCH(L6000, Location_ID!$D$2:$D$3098, 0), 1)</f>
        <v>1b8d750b-aa39-4ce1-898f-a8b9de53e3b9</v>
      </c>
      <c r="C6000" s="20" t="s">
        <v>1585</v>
      </c>
      <c r="D6000" s="230" t="s">
        <v>354</v>
      </c>
      <c r="E6000" s="20" t="s">
        <v>7134</v>
      </c>
      <c r="F6000" s="20" t="s">
        <v>7135</v>
      </c>
      <c r="G6000" s="20" t="s">
        <v>7591</v>
      </c>
      <c r="H6000" s="20"/>
      <c r="I6000" s="20" t="s">
        <v>15917</v>
      </c>
      <c r="J6000" s="20" t="s">
        <v>15932</v>
      </c>
      <c r="K6000" s="20" t="s">
        <v>7109</v>
      </c>
      <c r="L6000" s="20" t="s">
        <v>5353</v>
      </c>
      <c r="M6000" s="20" t="s">
        <v>7116</v>
      </c>
      <c r="N6000" s="20" t="s">
        <v>15902</v>
      </c>
      <c r="O6000" s="20" t="s">
        <v>15932</v>
      </c>
      <c r="P6000" s="201" t="n">
        <v>43730</v>
      </c>
      <c r="Q6000" s="201" t="n">
        <v>43763</v>
      </c>
      <c r="R6000" s="20" t="n">
        <v>1</v>
      </c>
      <c r="S6000" s="20" t="s">
        <v>7130</v>
      </c>
      <c r="T6000" s="20" t="n">
        <v>129.7349653</v>
      </c>
      <c r="U6000" s="20" t="n">
        <v>104.7940237</v>
      </c>
      <c r="V6000" s="20" t="n">
        <v>154.6759069</v>
      </c>
      <c r="W6000" s="20" t="s">
        <v>11510</v>
      </c>
      <c r="X6000" s="35"/>
      <c r="Y6000" s="35" t="n">
        <v>0</v>
      </c>
      <c r="Z6000" s="35" t="n">
        <v>1</v>
      </c>
      <c r="AE6000" s="94" t="e">
        <f aca="false" t="array" ref="AE6000:AK6000">_xlfn.torow(_xlfn.unique(_xlfn._xlws.filter(cat_table[Subsector],$E6000=cat_table[Sector],"")))</f>
        <v>#NAME?</v>
      </c>
      <c r="AF6000" s="94" t="e">
        <v>#NAME?</v>
      </c>
      <c r="AG6000" s="94" t="e">
        <v>#NAME?</v>
      </c>
      <c r="AH6000" s="94" t="e">
        <v>#NAME?</v>
      </c>
      <c r="AI6000" s="94" t="e">
        <v>#NAME?</v>
      </c>
      <c r="AJ6000" s="94" t="e">
        <v>#NAME?</v>
      </c>
      <c r="AK6000" s="94" t="e">
        <v>#NAME?</v>
      </c>
      <c r="AO6000" s="94" t="e">
        <f aca="false" t="array" ref="AO6000:AT6000">_xlfn.torow(_xlfn.unique(_xlfn._xlws.filter(cat_table[Sub-subsector],($E6000=cat_table[Sector])*($F6000=cat_table[Subsector]),"")))</f>
        <v>#NAME?</v>
      </c>
      <c r="AP6000" s="94" t="e">
        <v>#NAME?</v>
      </c>
      <c r="AQ6000" s="94" t="e">
        <v>#NAME?</v>
      </c>
      <c r="AR6000" s="94" t="e">
        <v>#NAME?</v>
      </c>
      <c r="AS6000" s="94" t="e">
        <v>#NAME?</v>
      </c>
      <c r="AT6000" s="94" t="e">
        <v>#NAME?</v>
      </c>
    </row>
    <row r="6001" customFormat="false" ht="15" hidden="false" customHeight="true" outlineLevel="0" collapsed="false">
      <c r="A6001" s="20" t="s">
        <v>17052</v>
      </c>
      <c r="B6001" s="20" t="str">
        <f aca="false">INDEX(Table2[], MATCH(L6001, Location_ID!$D$2:$D$3098, 0), 1)</f>
        <v>7605db43-e7ac-4701-9aad-75a058de585c</v>
      </c>
      <c r="C6001" s="20" t="s">
        <v>1585</v>
      </c>
      <c r="D6001" s="230" t="s">
        <v>354</v>
      </c>
      <c r="E6001" s="20" t="s">
        <v>7134</v>
      </c>
      <c r="F6001" s="20" t="s">
        <v>7135</v>
      </c>
      <c r="G6001" s="20" t="s">
        <v>7591</v>
      </c>
      <c r="H6001" s="20"/>
      <c r="I6001" s="20" t="s">
        <v>15917</v>
      </c>
      <c r="J6001" s="20" t="s">
        <v>15922</v>
      </c>
      <c r="K6001" s="20" t="s">
        <v>7109</v>
      </c>
      <c r="L6001" s="20" t="s">
        <v>5355</v>
      </c>
      <c r="M6001" s="20" t="s">
        <v>7116</v>
      </c>
      <c r="N6001" s="20" t="s">
        <v>15902</v>
      </c>
      <c r="O6001" s="20" t="s">
        <v>15922</v>
      </c>
      <c r="P6001" s="201" t="n">
        <v>43730</v>
      </c>
      <c r="Q6001" s="201" t="n">
        <v>43763</v>
      </c>
      <c r="R6001" s="20" t="n">
        <v>1</v>
      </c>
      <c r="S6001" s="20" t="s">
        <v>7130</v>
      </c>
      <c r="T6001" s="20" t="n">
        <v>135.3990695</v>
      </c>
      <c r="U6001" s="20" t="n">
        <v>92.1541256</v>
      </c>
      <c r="V6001" s="20" t="n">
        <v>178.6440134</v>
      </c>
      <c r="W6001" s="20" t="s">
        <v>11510</v>
      </c>
      <c r="X6001" s="35"/>
      <c r="Y6001" s="35" t="n">
        <v>0</v>
      </c>
      <c r="Z6001" s="35" t="n">
        <v>1</v>
      </c>
      <c r="AE6001" s="94" t="e">
        <f aca="false" t="array" ref="AE6001:AK6001">_xlfn.torow(_xlfn.unique(_xlfn._xlws.filter(cat_table[Subsector],$E6001=cat_table[Sector],"")))</f>
        <v>#NAME?</v>
      </c>
      <c r="AF6001" s="94" t="e">
        <v>#NAME?</v>
      </c>
      <c r="AG6001" s="94" t="e">
        <v>#NAME?</v>
      </c>
      <c r="AH6001" s="94" t="e">
        <v>#NAME?</v>
      </c>
      <c r="AI6001" s="94" t="e">
        <v>#NAME?</v>
      </c>
      <c r="AJ6001" s="94" t="e">
        <v>#NAME?</v>
      </c>
      <c r="AK6001" s="94" t="e">
        <v>#NAME?</v>
      </c>
      <c r="AO6001" s="94" t="e">
        <f aca="false" t="array" ref="AO6001:AT6001">_xlfn.torow(_xlfn.unique(_xlfn._xlws.filter(cat_table[Sub-subsector],($E6001=cat_table[Sector])*($F6001=cat_table[Subsector]),"")))</f>
        <v>#NAME?</v>
      </c>
      <c r="AP6001" s="94" t="e">
        <v>#NAME?</v>
      </c>
      <c r="AQ6001" s="94" t="e">
        <v>#NAME?</v>
      </c>
      <c r="AR6001" s="94" t="e">
        <v>#NAME?</v>
      </c>
      <c r="AS6001" s="94" t="e">
        <v>#NAME?</v>
      </c>
      <c r="AT6001" s="94" t="e">
        <v>#NAME?</v>
      </c>
    </row>
    <row r="6002" customFormat="false" ht="15" hidden="false" customHeight="true" outlineLevel="0" collapsed="false">
      <c r="A6002" s="20" t="s">
        <v>17053</v>
      </c>
      <c r="B6002" s="20" t="str">
        <f aca="false">INDEX(Table2[], MATCH(L6002, Location_ID!$D$2:$D$3098, 0), 1)</f>
        <v>a9965990-fc70-42c9-b089-9b658f5cd8f5</v>
      </c>
      <c r="C6002" s="20" t="s">
        <v>1585</v>
      </c>
      <c r="D6002" s="230" t="s">
        <v>354</v>
      </c>
      <c r="E6002" s="20" t="s">
        <v>7134</v>
      </c>
      <c r="F6002" s="20" t="s">
        <v>7135</v>
      </c>
      <c r="G6002" s="20" t="s">
        <v>7591</v>
      </c>
      <c r="H6002" s="20"/>
      <c r="I6002" s="20" t="s">
        <v>15917</v>
      </c>
      <c r="J6002" s="20" t="s">
        <v>15922</v>
      </c>
      <c r="K6002" s="20" t="s">
        <v>7109</v>
      </c>
      <c r="L6002" s="20" t="s">
        <v>5357</v>
      </c>
      <c r="M6002" s="20" t="s">
        <v>7116</v>
      </c>
      <c r="N6002" s="20" t="s">
        <v>15902</v>
      </c>
      <c r="O6002" s="20" t="s">
        <v>15922</v>
      </c>
      <c r="P6002" s="201" t="n">
        <v>43730</v>
      </c>
      <c r="Q6002" s="201" t="n">
        <v>43763</v>
      </c>
      <c r="R6002" s="20" t="n">
        <v>1</v>
      </c>
      <c r="S6002" s="20" t="s">
        <v>7130</v>
      </c>
      <c r="T6002" s="20" t="n">
        <v>178.2533025</v>
      </c>
      <c r="U6002" s="20" t="n">
        <v>155.8816133</v>
      </c>
      <c r="V6002" s="20" t="n">
        <v>200.6249917</v>
      </c>
      <c r="W6002" s="20" t="s">
        <v>11510</v>
      </c>
      <c r="X6002" s="35"/>
      <c r="Y6002" s="35" t="n">
        <v>0</v>
      </c>
      <c r="Z6002" s="35" t="n">
        <v>1</v>
      </c>
      <c r="AE6002" s="94" t="e">
        <f aca="false" t="array" ref="AE6002:AK6002">_xlfn.torow(_xlfn.unique(_xlfn._xlws.filter(cat_table[Subsector],$E6002=cat_table[Sector],"")))</f>
        <v>#NAME?</v>
      </c>
      <c r="AF6002" s="94" t="e">
        <v>#NAME?</v>
      </c>
      <c r="AG6002" s="94" t="e">
        <v>#NAME?</v>
      </c>
      <c r="AH6002" s="94" t="e">
        <v>#NAME?</v>
      </c>
      <c r="AI6002" s="94" t="e">
        <v>#NAME?</v>
      </c>
      <c r="AJ6002" s="94" t="e">
        <v>#NAME?</v>
      </c>
      <c r="AK6002" s="94" t="e">
        <v>#NAME?</v>
      </c>
      <c r="AO6002" s="94" t="e">
        <f aca="false" t="array" ref="AO6002:AT6002">_xlfn.torow(_xlfn.unique(_xlfn._xlws.filter(cat_table[Sub-subsector],($E6002=cat_table[Sector])*($F6002=cat_table[Subsector]),"")))</f>
        <v>#NAME?</v>
      </c>
      <c r="AP6002" s="94" t="e">
        <v>#NAME?</v>
      </c>
      <c r="AQ6002" s="94" t="e">
        <v>#NAME?</v>
      </c>
      <c r="AR6002" s="94" t="e">
        <v>#NAME?</v>
      </c>
      <c r="AS6002" s="94" t="e">
        <v>#NAME?</v>
      </c>
      <c r="AT6002" s="94" t="e">
        <v>#NAME?</v>
      </c>
    </row>
    <row r="6003" customFormat="false" ht="15" hidden="false" customHeight="true" outlineLevel="0" collapsed="false">
      <c r="A6003" s="20" t="s">
        <v>17054</v>
      </c>
      <c r="B6003" s="20" t="str">
        <f aca="false">INDEX(Table2[], MATCH(L6003, Location_ID!$D$2:$D$3098, 0), 1)</f>
        <v>44c3d621-afbd-415a-a981-812c6ad64266</v>
      </c>
      <c r="C6003" s="20" t="s">
        <v>1585</v>
      </c>
      <c r="D6003" s="230" t="s">
        <v>354</v>
      </c>
      <c r="E6003" s="20" t="s">
        <v>7134</v>
      </c>
      <c r="F6003" s="20" t="s">
        <v>7135</v>
      </c>
      <c r="G6003" s="20" t="s">
        <v>7591</v>
      </c>
      <c r="H6003" s="20"/>
      <c r="I6003" s="20" t="s">
        <v>15917</v>
      </c>
      <c r="J6003" s="20" t="s">
        <v>15922</v>
      </c>
      <c r="K6003" s="20" t="s">
        <v>7109</v>
      </c>
      <c r="L6003" s="20" t="s">
        <v>5359</v>
      </c>
      <c r="M6003" s="20" t="s">
        <v>7116</v>
      </c>
      <c r="N6003" s="20" t="s">
        <v>15902</v>
      </c>
      <c r="O6003" s="20" t="s">
        <v>15922</v>
      </c>
      <c r="P6003" s="201" t="n">
        <v>43730</v>
      </c>
      <c r="Q6003" s="201" t="n">
        <v>43763</v>
      </c>
      <c r="R6003" s="20" t="n">
        <v>1</v>
      </c>
      <c r="S6003" s="20" t="s">
        <v>7130</v>
      </c>
      <c r="T6003" s="20" t="n">
        <v>43.4320125</v>
      </c>
      <c r="U6003" s="20" t="n">
        <v>38.188048817</v>
      </c>
      <c r="V6003" s="20" t="n">
        <v>48.675976183</v>
      </c>
      <c r="W6003" s="20" t="s">
        <v>11510</v>
      </c>
      <c r="X6003" s="35"/>
      <c r="Y6003" s="35" t="n">
        <v>0</v>
      </c>
      <c r="Z6003" s="35" t="n">
        <v>1</v>
      </c>
      <c r="AE6003" s="94" t="e">
        <f aca="false" t="array" ref="AE6003:AK6003">_xlfn.torow(_xlfn.unique(_xlfn._xlws.filter(cat_table[Subsector],$E6003=cat_table[Sector],"")))</f>
        <v>#NAME?</v>
      </c>
      <c r="AF6003" s="94" t="e">
        <v>#NAME?</v>
      </c>
      <c r="AG6003" s="94" t="e">
        <v>#NAME?</v>
      </c>
      <c r="AH6003" s="94" t="e">
        <v>#NAME?</v>
      </c>
      <c r="AI6003" s="94" t="e">
        <v>#NAME?</v>
      </c>
      <c r="AJ6003" s="94" t="e">
        <v>#NAME?</v>
      </c>
      <c r="AK6003" s="94" t="e">
        <v>#NAME?</v>
      </c>
      <c r="AO6003" s="94" t="e">
        <f aca="false" t="array" ref="AO6003:AT6003">_xlfn.torow(_xlfn.unique(_xlfn._xlws.filter(cat_table[Sub-subsector],($E6003=cat_table[Sector])*($F6003=cat_table[Subsector]),"")))</f>
        <v>#NAME?</v>
      </c>
      <c r="AP6003" s="94" t="e">
        <v>#NAME?</v>
      </c>
      <c r="AQ6003" s="94" t="e">
        <v>#NAME?</v>
      </c>
      <c r="AR6003" s="94" t="e">
        <v>#NAME?</v>
      </c>
      <c r="AS6003" s="94" t="e">
        <v>#NAME?</v>
      </c>
      <c r="AT6003" s="94" t="e">
        <v>#NAME?</v>
      </c>
    </row>
    <row r="6004" customFormat="false" ht="15" hidden="false" customHeight="true" outlineLevel="0" collapsed="false">
      <c r="A6004" s="20" t="s">
        <v>17055</v>
      </c>
      <c r="B6004" s="20" t="str">
        <f aca="false">INDEX(Table2[], MATCH(L6004, Location_ID!$D$2:$D$3098, 0), 1)</f>
        <v>3494145c-2a14-43a0-9cd4-9b973f234ff2</v>
      </c>
      <c r="C6004" s="20" t="s">
        <v>1585</v>
      </c>
      <c r="D6004" s="230" t="s">
        <v>354</v>
      </c>
      <c r="E6004" s="20" t="s">
        <v>7134</v>
      </c>
      <c r="F6004" s="20" t="s">
        <v>7135</v>
      </c>
      <c r="G6004" s="20" t="s">
        <v>7591</v>
      </c>
      <c r="H6004" s="20"/>
      <c r="I6004" s="20" t="s">
        <v>15917</v>
      </c>
      <c r="J6004" s="20" t="s">
        <v>15918</v>
      </c>
      <c r="K6004" s="20" t="s">
        <v>7109</v>
      </c>
      <c r="L6004" s="20" t="s">
        <v>5361</v>
      </c>
      <c r="M6004" s="20" t="s">
        <v>7116</v>
      </c>
      <c r="N6004" s="20" t="s">
        <v>15902</v>
      </c>
      <c r="O6004" s="20" t="s">
        <v>15918</v>
      </c>
      <c r="P6004" s="201" t="n">
        <v>43730</v>
      </c>
      <c r="Q6004" s="201" t="n">
        <v>43763</v>
      </c>
      <c r="R6004" s="20" t="n">
        <v>1</v>
      </c>
      <c r="S6004" s="20" t="s">
        <v>7130</v>
      </c>
      <c r="T6004" s="20" t="n">
        <v>1351.37377</v>
      </c>
      <c r="U6004" s="20" t="n">
        <v>1154.8098517</v>
      </c>
      <c r="V6004" s="20" t="n">
        <v>1547.9376883</v>
      </c>
      <c r="W6004" s="20" t="s">
        <v>11510</v>
      </c>
      <c r="X6004" s="35"/>
      <c r="Y6004" s="35" t="n">
        <v>0</v>
      </c>
      <c r="Z6004" s="35" t="n">
        <v>1</v>
      </c>
      <c r="AE6004" s="94" t="e">
        <f aca="false" t="array" ref="AE6004:AK6004">_xlfn.torow(_xlfn.unique(_xlfn._xlws.filter(cat_table[Subsector],$E6004=cat_table[Sector],"")))</f>
        <v>#NAME?</v>
      </c>
      <c r="AF6004" s="94" t="e">
        <v>#NAME?</v>
      </c>
      <c r="AG6004" s="94" t="e">
        <v>#NAME?</v>
      </c>
      <c r="AH6004" s="94" t="e">
        <v>#NAME?</v>
      </c>
      <c r="AI6004" s="94" t="e">
        <v>#NAME?</v>
      </c>
      <c r="AJ6004" s="94" t="e">
        <v>#NAME?</v>
      </c>
      <c r="AK6004" s="94" t="e">
        <v>#NAME?</v>
      </c>
      <c r="AO6004" s="94" t="e">
        <f aca="false" t="array" ref="AO6004:AT6004">_xlfn.torow(_xlfn.unique(_xlfn._xlws.filter(cat_table[Sub-subsector],($E6004=cat_table[Sector])*($F6004=cat_table[Subsector]),"")))</f>
        <v>#NAME?</v>
      </c>
      <c r="AP6004" s="94" t="e">
        <v>#NAME?</v>
      </c>
      <c r="AQ6004" s="94" t="e">
        <v>#NAME?</v>
      </c>
      <c r="AR6004" s="94" t="e">
        <v>#NAME?</v>
      </c>
      <c r="AS6004" s="94" t="e">
        <v>#NAME?</v>
      </c>
      <c r="AT6004" s="94" t="e">
        <v>#NAME?</v>
      </c>
    </row>
    <row r="6005" customFormat="false" ht="15" hidden="false" customHeight="true" outlineLevel="0" collapsed="false">
      <c r="A6005" s="20" t="s">
        <v>17056</v>
      </c>
      <c r="B6005" s="20" t="str">
        <f aca="false">INDEX(Table2[], MATCH(L6005, Location_ID!$D$2:$D$3098, 0), 1)</f>
        <v>73068a6e-9bcf-4550-b7b5-d6c5c7e6e4de</v>
      </c>
      <c r="C6005" s="20" t="s">
        <v>1585</v>
      </c>
      <c r="D6005" s="230" t="s">
        <v>354</v>
      </c>
      <c r="E6005" s="20" t="s">
        <v>7134</v>
      </c>
      <c r="F6005" s="20" t="s">
        <v>7135</v>
      </c>
      <c r="G6005" s="20" t="s">
        <v>7591</v>
      </c>
      <c r="H6005" s="20"/>
      <c r="I6005" s="20" t="s">
        <v>15917</v>
      </c>
      <c r="J6005" s="20" t="s">
        <v>15932</v>
      </c>
      <c r="K6005" s="20" t="s">
        <v>7109</v>
      </c>
      <c r="L6005" s="20" t="s">
        <v>5363</v>
      </c>
      <c r="M6005" s="20" t="s">
        <v>7116</v>
      </c>
      <c r="N6005" s="20" t="s">
        <v>15902</v>
      </c>
      <c r="O6005" s="20" t="s">
        <v>15932</v>
      </c>
      <c r="P6005" s="201" t="n">
        <v>43730</v>
      </c>
      <c r="Q6005" s="201" t="n">
        <v>43763</v>
      </c>
      <c r="R6005" s="20" t="n">
        <v>1</v>
      </c>
      <c r="S6005" s="20" t="s">
        <v>7130</v>
      </c>
      <c r="T6005" s="20" t="n">
        <v>157.608611</v>
      </c>
      <c r="U6005" s="20" t="n">
        <v>108.03583245</v>
      </c>
      <c r="V6005" s="20" t="n">
        <v>207.18138955</v>
      </c>
      <c r="W6005" s="20" t="s">
        <v>11510</v>
      </c>
      <c r="X6005" s="35"/>
      <c r="Y6005" s="35" t="n">
        <v>0</v>
      </c>
      <c r="Z6005" s="35" t="n">
        <v>1</v>
      </c>
      <c r="AE6005" s="94" t="e">
        <f aca="false" t="array" ref="AE6005:AK6005">_xlfn.torow(_xlfn.unique(_xlfn._xlws.filter(cat_table[Subsector],$E6005=cat_table[Sector],"")))</f>
        <v>#NAME?</v>
      </c>
      <c r="AF6005" s="94" t="e">
        <v>#NAME?</v>
      </c>
      <c r="AG6005" s="94" t="e">
        <v>#NAME?</v>
      </c>
      <c r="AH6005" s="94" t="e">
        <v>#NAME?</v>
      </c>
      <c r="AI6005" s="94" t="e">
        <v>#NAME?</v>
      </c>
      <c r="AJ6005" s="94" t="e">
        <v>#NAME?</v>
      </c>
      <c r="AK6005" s="94" t="e">
        <v>#NAME?</v>
      </c>
      <c r="AO6005" s="94" t="e">
        <f aca="false" t="array" ref="AO6005:AT6005">_xlfn.torow(_xlfn.unique(_xlfn._xlws.filter(cat_table[Sub-subsector],($E6005=cat_table[Sector])*($F6005=cat_table[Subsector]),"")))</f>
        <v>#NAME?</v>
      </c>
      <c r="AP6005" s="94" t="e">
        <v>#NAME?</v>
      </c>
      <c r="AQ6005" s="94" t="e">
        <v>#NAME?</v>
      </c>
      <c r="AR6005" s="94" t="e">
        <v>#NAME?</v>
      </c>
      <c r="AS6005" s="94" t="e">
        <v>#NAME?</v>
      </c>
      <c r="AT6005" s="94" t="e">
        <v>#NAME?</v>
      </c>
    </row>
    <row r="6006" customFormat="false" ht="15" hidden="false" customHeight="true" outlineLevel="0" collapsed="false">
      <c r="A6006" s="20" t="s">
        <v>17057</v>
      </c>
      <c r="B6006" s="20" t="str">
        <f aca="false">INDEX(Table2[], MATCH(L6006, Location_ID!$D$2:$D$3098, 0), 1)</f>
        <v>98f12da3-233b-4e10-ab9b-917be72c627f</v>
      </c>
      <c r="C6006" s="20" t="s">
        <v>1585</v>
      </c>
      <c r="D6006" s="230" t="s">
        <v>354</v>
      </c>
      <c r="E6006" s="20" t="s">
        <v>7134</v>
      </c>
      <c r="F6006" s="20" t="s">
        <v>7135</v>
      </c>
      <c r="G6006" s="20" t="s">
        <v>7591</v>
      </c>
      <c r="H6006" s="20"/>
      <c r="I6006" s="20" t="s">
        <v>15917</v>
      </c>
      <c r="J6006" s="20" t="s">
        <v>15918</v>
      </c>
      <c r="K6006" s="20" t="s">
        <v>7109</v>
      </c>
      <c r="L6006" s="20" t="s">
        <v>5365</v>
      </c>
      <c r="M6006" s="20" t="s">
        <v>7116</v>
      </c>
      <c r="N6006" s="20" t="s">
        <v>15902</v>
      </c>
      <c r="O6006" s="20" t="s">
        <v>15918</v>
      </c>
      <c r="P6006" s="201" t="n">
        <v>43730</v>
      </c>
      <c r="Q6006" s="201" t="n">
        <v>43763</v>
      </c>
      <c r="R6006" s="20" t="n">
        <v>1</v>
      </c>
      <c r="S6006" s="20" t="s">
        <v>7130</v>
      </c>
      <c r="T6006" s="20" t="n">
        <v>191.124158</v>
      </c>
      <c r="U6006" s="20" t="n">
        <v>123.4784255</v>
      </c>
      <c r="V6006" s="20" t="n">
        <v>258.7698905</v>
      </c>
      <c r="W6006" s="20" t="s">
        <v>11510</v>
      </c>
      <c r="X6006" s="35"/>
      <c r="Y6006" s="35" t="n">
        <v>0</v>
      </c>
      <c r="Z6006" s="35" t="n">
        <v>1</v>
      </c>
      <c r="AE6006" s="94" t="e">
        <f aca="false" t="array" ref="AE6006:AK6006">_xlfn.torow(_xlfn.unique(_xlfn._xlws.filter(cat_table[Subsector],$E6006=cat_table[Sector],"")))</f>
        <v>#NAME?</v>
      </c>
      <c r="AF6006" s="94" t="e">
        <v>#NAME?</v>
      </c>
      <c r="AG6006" s="94" t="e">
        <v>#NAME?</v>
      </c>
      <c r="AH6006" s="94" t="e">
        <v>#NAME?</v>
      </c>
      <c r="AI6006" s="94" t="e">
        <v>#NAME?</v>
      </c>
      <c r="AJ6006" s="94" t="e">
        <v>#NAME?</v>
      </c>
      <c r="AK6006" s="94" t="e">
        <v>#NAME?</v>
      </c>
      <c r="AO6006" s="94" t="e">
        <f aca="false" t="array" ref="AO6006:AT6006">_xlfn.torow(_xlfn.unique(_xlfn._xlws.filter(cat_table[Sub-subsector],($E6006=cat_table[Sector])*($F6006=cat_table[Subsector]),"")))</f>
        <v>#NAME?</v>
      </c>
      <c r="AP6006" s="94" t="e">
        <v>#NAME?</v>
      </c>
      <c r="AQ6006" s="94" t="e">
        <v>#NAME?</v>
      </c>
      <c r="AR6006" s="94" t="e">
        <v>#NAME?</v>
      </c>
      <c r="AS6006" s="94" t="e">
        <v>#NAME?</v>
      </c>
      <c r="AT6006" s="94" t="e">
        <v>#NAME?</v>
      </c>
    </row>
    <row r="6007" customFormat="false" ht="15" hidden="false" customHeight="true" outlineLevel="0" collapsed="false">
      <c r="A6007" s="20" t="s">
        <v>17058</v>
      </c>
      <c r="B6007" s="20" t="str">
        <f aca="false">INDEX(Table2[], MATCH(L6007, Location_ID!$D$2:$D$3098, 0), 1)</f>
        <v>8e352996-0e75-4662-9642-1849e9432805</v>
      </c>
      <c r="C6007" s="20" t="s">
        <v>1585</v>
      </c>
      <c r="D6007" s="230" t="s">
        <v>354</v>
      </c>
      <c r="E6007" s="20" t="s">
        <v>7134</v>
      </c>
      <c r="F6007" s="20" t="s">
        <v>7135</v>
      </c>
      <c r="G6007" s="20" t="s">
        <v>7591</v>
      </c>
      <c r="H6007" s="20"/>
      <c r="I6007" s="20" t="s">
        <v>15917</v>
      </c>
      <c r="J6007" s="20" t="s">
        <v>15922</v>
      </c>
      <c r="K6007" s="20" t="s">
        <v>7109</v>
      </c>
      <c r="L6007" s="20" t="s">
        <v>5367</v>
      </c>
      <c r="M6007" s="20" t="s">
        <v>7116</v>
      </c>
      <c r="N6007" s="20" t="s">
        <v>15902</v>
      </c>
      <c r="O6007" s="20" t="s">
        <v>15922</v>
      </c>
      <c r="P6007" s="201" t="n">
        <v>43730</v>
      </c>
      <c r="Q6007" s="201" t="n">
        <v>43763</v>
      </c>
      <c r="R6007" s="20" t="n">
        <v>1</v>
      </c>
      <c r="S6007" s="20" t="s">
        <v>7130</v>
      </c>
      <c r="T6007" s="20" t="n">
        <v>156.705324</v>
      </c>
      <c r="U6007" s="20" t="n">
        <v>88.7052895</v>
      </c>
      <c r="V6007" s="20" t="n">
        <v>224.7053585</v>
      </c>
      <c r="W6007" s="20" t="s">
        <v>11510</v>
      </c>
      <c r="X6007" s="35"/>
      <c r="Y6007" s="35" t="n">
        <v>0</v>
      </c>
      <c r="Z6007" s="35" t="n">
        <v>1</v>
      </c>
      <c r="AE6007" s="94" t="e">
        <f aca="false" t="array" ref="AE6007:AK6007">_xlfn.torow(_xlfn.unique(_xlfn._xlws.filter(cat_table[Subsector],$E6007=cat_table[Sector],"")))</f>
        <v>#NAME?</v>
      </c>
      <c r="AF6007" s="94" t="e">
        <v>#NAME?</v>
      </c>
      <c r="AG6007" s="94" t="e">
        <v>#NAME?</v>
      </c>
      <c r="AH6007" s="94" t="e">
        <v>#NAME?</v>
      </c>
      <c r="AI6007" s="94" t="e">
        <v>#NAME?</v>
      </c>
      <c r="AJ6007" s="94" t="e">
        <v>#NAME?</v>
      </c>
      <c r="AK6007" s="94" t="e">
        <v>#NAME?</v>
      </c>
      <c r="AO6007" s="94" t="e">
        <f aca="false" t="array" ref="AO6007:AT6007">_xlfn.torow(_xlfn.unique(_xlfn._xlws.filter(cat_table[Sub-subsector],($E6007=cat_table[Sector])*($F6007=cat_table[Subsector]),"")))</f>
        <v>#NAME?</v>
      </c>
      <c r="AP6007" s="94" t="e">
        <v>#NAME?</v>
      </c>
      <c r="AQ6007" s="94" t="e">
        <v>#NAME?</v>
      </c>
      <c r="AR6007" s="94" t="e">
        <v>#NAME?</v>
      </c>
      <c r="AS6007" s="94" t="e">
        <v>#NAME?</v>
      </c>
      <c r="AT6007" s="94" t="e">
        <v>#NAME?</v>
      </c>
    </row>
    <row r="6008" customFormat="false" ht="15" hidden="false" customHeight="true" outlineLevel="0" collapsed="false">
      <c r="A6008" s="20" t="s">
        <v>17059</v>
      </c>
      <c r="B6008" s="20" t="str">
        <f aca="false">INDEX(Table2[], MATCH(L6008, Location_ID!$D$2:$D$3098, 0), 1)</f>
        <v>358f7148-b756-4286-803c-e5b8352ae746</v>
      </c>
      <c r="C6008" s="20" t="s">
        <v>1585</v>
      </c>
      <c r="D6008" s="230" t="s">
        <v>354</v>
      </c>
      <c r="E6008" s="20" t="s">
        <v>7134</v>
      </c>
      <c r="F6008" s="20" t="s">
        <v>7135</v>
      </c>
      <c r="G6008" s="20" t="s">
        <v>7591</v>
      </c>
      <c r="H6008" s="20"/>
      <c r="I6008" s="20" t="s">
        <v>15917</v>
      </c>
      <c r="J6008" s="20" t="s">
        <v>15918</v>
      </c>
      <c r="K6008" s="20" t="s">
        <v>7109</v>
      </c>
      <c r="L6008" s="20" t="s">
        <v>5369</v>
      </c>
      <c r="M6008" s="20" t="s">
        <v>7116</v>
      </c>
      <c r="N6008" s="20" t="s">
        <v>15902</v>
      </c>
      <c r="O6008" s="20" t="s">
        <v>15918</v>
      </c>
      <c r="P6008" s="201" t="n">
        <v>43730</v>
      </c>
      <c r="Q6008" s="201" t="n">
        <v>43763</v>
      </c>
      <c r="R6008" s="20" t="n">
        <v>1</v>
      </c>
      <c r="S6008" s="20" t="s">
        <v>7130</v>
      </c>
      <c r="T6008" s="20" t="n">
        <v>34.02869517</v>
      </c>
      <c r="U6008" s="20" t="n">
        <v>24.840582487</v>
      </c>
      <c r="V6008" s="20" t="n">
        <v>43.216807853</v>
      </c>
      <c r="W6008" s="20" t="s">
        <v>11510</v>
      </c>
      <c r="X6008" s="35"/>
      <c r="Y6008" s="35" t="n">
        <v>0</v>
      </c>
      <c r="Z6008" s="35" t="n">
        <v>1</v>
      </c>
      <c r="AE6008" s="94" t="e">
        <f aca="false" t="array" ref="AE6008:AK6008">_xlfn.torow(_xlfn.unique(_xlfn._xlws.filter(cat_table[Subsector],$E6008=cat_table[Sector],"")))</f>
        <v>#NAME?</v>
      </c>
      <c r="AF6008" s="94" t="e">
        <v>#NAME?</v>
      </c>
      <c r="AG6008" s="94" t="e">
        <v>#NAME?</v>
      </c>
      <c r="AH6008" s="94" t="e">
        <v>#NAME?</v>
      </c>
      <c r="AI6008" s="94" t="e">
        <v>#NAME?</v>
      </c>
      <c r="AJ6008" s="94" t="e">
        <v>#NAME?</v>
      </c>
      <c r="AK6008" s="94" t="e">
        <v>#NAME?</v>
      </c>
      <c r="AO6008" s="94" t="e">
        <f aca="false" t="array" ref="AO6008:AT6008">_xlfn.torow(_xlfn.unique(_xlfn._xlws.filter(cat_table[Sub-subsector],($E6008=cat_table[Sector])*($F6008=cat_table[Subsector]),"")))</f>
        <v>#NAME?</v>
      </c>
      <c r="AP6008" s="94" t="e">
        <v>#NAME?</v>
      </c>
      <c r="AQ6008" s="94" t="e">
        <v>#NAME?</v>
      </c>
      <c r="AR6008" s="94" t="e">
        <v>#NAME?</v>
      </c>
      <c r="AS6008" s="94" t="e">
        <v>#NAME?</v>
      </c>
      <c r="AT6008" s="94" t="e">
        <v>#NAME?</v>
      </c>
    </row>
    <row r="6009" customFormat="false" ht="15" hidden="false" customHeight="true" outlineLevel="0" collapsed="false">
      <c r="A6009" s="20" t="s">
        <v>17060</v>
      </c>
      <c r="B6009" s="20" t="str">
        <f aca="false">INDEX(Table2[], MATCH(L6009, Location_ID!$D$2:$D$3098, 0), 1)</f>
        <v>6c1e7c93-b8ec-4867-a8aa-56c547a5609d</v>
      </c>
      <c r="C6009" s="20" t="s">
        <v>1585</v>
      </c>
      <c r="D6009" s="230" t="s">
        <v>354</v>
      </c>
      <c r="E6009" s="20" t="s">
        <v>7134</v>
      </c>
      <c r="F6009" s="20" t="s">
        <v>7135</v>
      </c>
      <c r="G6009" s="20" t="s">
        <v>7591</v>
      </c>
      <c r="H6009" s="20"/>
      <c r="I6009" s="20" t="s">
        <v>15917</v>
      </c>
      <c r="J6009" s="20" t="s">
        <v>15922</v>
      </c>
      <c r="K6009" s="20" t="s">
        <v>7109</v>
      </c>
      <c r="L6009" s="20" t="s">
        <v>5371</v>
      </c>
      <c r="M6009" s="20" t="s">
        <v>7116</v>
      </c>
      <c r="N6009" s="20" t="s">
        <v>15902</v>
      </c>
      <c r="O6009" s="20" t="s">
        <v>15922</v>
      </c>
      <c r="P6009" s="201" t="n">
        <v>43730</v>
      </c>
      <c r="Q6009" s="201" t="n">
        <v>43763</v>
      </c>
      <c r="R6009" s="20" t="n">
        <v>1</v>
      </c>
      <c r="S6009" s="20" t="s">
        <v>7130</v>
      </c>
      <c r="T6009" s="20" t="n">
        <v>98.9648485</v>
      </c>
      <c r="U6009" s="20" t="n">
        <v>59.67373545</v>
      </c>
      <c r="V6009" s="20" t="n">
        <v>138.25596155</v>
      </c>
      <c r="W6009" s="20" t="s">
        <v>11510</v>
      </c>
      <c r="X6009" s="35"/>
      <c r="Y6009" s="35" t="n">
        <v>0</v>
      </c>
      <c r="Z6009" s="35" t="n">
        <v>1</v>
      </c>
      <c r="AE6009" s="94" t="e">
        <f aca="false" t="array" ref="AE6009:AK6009">_xlfn.torow(_xlfn.unique(_xlfn._xlws.filter(cat_table[Subsector],$E6009=cat_table[Sector],"")))</f>
        <v>#NAME?</v>
      </c>
      <c r="AF6009" s="94" t="e">
        <v>#NAME?</v>
      </c>
      <c r="AG6009" s="94" t="e">
        <v>#NAME?</v>
      </c>
      <c r="AH6009" s="94" t="e">
        <v>#NAME?</v>
      </c>
      <c r="AI6009" s="94" t="e">
        <v>#NAME?</v>
      </c>
      <c r="AJ6009" s="94" t="e">
        <v>#NAME?</v>
      </c>
      <c r="AK6009" s="94" t="e">
        <v>#NAME?</v>
      </c>
      <c r="AO6009" s="94" t="e">
        <f aca="false" t="array" ref="AO6009:AT6009">_xlfn.torow(_xlfn.unique(_xlfn._xlws.filter(cat_table[Sub-subsector],($E6009=cat_table[Sector])*($F6009=cat_table[Subsector]),"")))</f>
        <v>#NAME?</v>
      </c>
      <c r="AP6009" s="94" t="e">
        <v>#NAME?</v>
      </c>
      <c r="AQ6009" s="94" t="e">
        <v>#NAME?</v>
      </c>
      <c r="AR6009" s="94" t="e">
        <v>#NAME?</v>
      </c>
      <c r="AS6009" s="94" t="e">
        <v>#NAME?</v>
      </c>
      <c r="AT6009" s="94" t="e">
        <v>#NAME?</v>
      </c>
    </row>
    <row r="6010" customFormat="false" ht="15" hidden="false" customHeight="true" outlineLevel="0" collapsed="false">
      <c r="A6010" s="20" t="s">
        <v>17061</v>
      </c>
      <c r="B6010" s="20" t="str">
        <f aca="false">INDEX(Table2[], MATCH(L6010, Location_ID!$D$2:$D$3098, 0), 1)</f>
        <v>1b0646d6-53e8-420b-84fa-9b51f86254c1</v>
      </c>
      <c r="C6010" s="20" t="s">
        <v>1585</v>
      </c>
      <c r="D6010" s="230" t="s">
        <v>354</v>
      </c>
      <c r="E6010" s="20" t="s">
        <v>7134</v>
      </c>
      <c r="F6010" s="20" t="s">
        <v>7135</v>
      </c>
      <c r="G6010" s="20" t="s">
        <v>7591</v>
      </c>
      <c r="H6010" s="20"/>
      <c r="I6010" s="20" t="s">
        <v>15917</v>
      </c>
      <c r="J6010" s="20" t="s">
        <v>15918</v>
      </c>
      <c r="K6010" s="20" t="s">
        <v>7109</v>
      </c>
      <c r="L6010" s="20" t="s">
        <v>5373</v>
      </c>
      <c r="M6010" s="20" t="s">
        <v>7116</v>
      </c>
      <c r="N6010" s="20" t="s">
        <v>15902</v>
      </c>
      <c r="O6010" s="20" t="s">
        <v>15918</v>
      </c>
      <c r="P6010" s="201" t="n">
        <v>43730</v>
      </c>
      <c r="Q6010" s="201" t="n">
        <v>43763</v>
      </c>
      <c r="R6010" s="20" t="n">
        <v>1</v>
      </c>
      <c r="S6010" s="20" t="s">
        <v>7130</v>
      </c>
      <c r="T6010" s="20" t="n">
        <v>352.931084</v>
      </c>
      <c r="U6010" s="20" t="n">
        <v>266.1385035</v>
      </c>
      <c r="V6010" s="20" t="n">
        <v>439.7236645</v>
      </c>
      <c r="W6010" s="20" t="s">
        <v>11510</v>
      </c>
      <c r="X6010" s="35"/>
      <c r="Y6010" s="35" t="n">
        <v>0</v>
      </c>
      <c r="Z6010" s="35" t="n">
        <v>1</v>
      </c>
      <c r="AE6010" s="94" t="e">
        <f aca="false" t="array" ref="AE6010:AK6010">_xlfn.torow(_xlfn.unique(_xlfn._xlws.filter(cat_table[Subsector],$E6010=cat_table[Sector],"")))</f>
        <v>#NAME?</v>
      </c>
      <c r="AF6010" s="94" t="e">
        <v>#NAME?</v>
      </c>
      <c r="AG6010" s="94" t="e">
        <v>#NAME?</v>
      </c>
      <c r="AH6010" s="94" t="e">
        <v>#NAME?</v>
      </c>
      <c r="AI6010" s="94" t="e">
        <v>#NAME?</v>
      </c>
      <c r="AJ6010" s="94" t="e">
        <v>#NAME?</v>
      </c>
      <c r="AK6010" s="94" t="e">
        <v>#NAME?</v>
      </c>
      <c r="AO6010" s="94" t="e">
        <f aca="false" t="array" ref="AO6010:AT6010">_xlfn.torow(_xlfn.unique(_xlfn._xlws.filter(cat_table[Sub-subsector],($E6010=cat_table[Sector])*($F6010=cat_table[Subsector]),"")))</f>
        <v>#NAME?</v>
      </c>
      <c r="AP6010" s="94" t="e">
        <v>#NAME?</v>
      </c>
      <c r="AQ6010" s="94" t="e">
        <v>#NAME?</v>
      </c>
      <c r="AR6010" s="94" t="e">
        <v>#NAME?</v>
      </c>
      <c r="AS6010" s="94" t="e">
        <v>#NAME?</v>
      </c>
      <c r="AT6010" s="94" t="e">
        <v>#NAME?</v>
      </c>
    </row>
    <row r="6011" customFormat="false" ht="15" hidden="false" customHeight="true" outlineLevel="0" collapsed="false">
      <c r="A6011" s="20" t="s">
        <v>17062</v>
      </c>
      <c r="B6011" s="20" t="str">
        <f aca="false">INDEX(Table2[], MATCH(L6011, Location_ID!$D$2:$D$3098, 0), 1)</f>
        <v>b3a5779a-4252-49c2-9c6a-7b01999993ca</v>
      </c>
      <c r="C6011" s="20" t="s">
        <v>1585</v>
      </c>
      <c r="D6011" s="230" t="s">
        <v>354</v>
      </c>
      <c r="E6011" s="20" t="s">
        <v>7134</v>
      </c>
      <c r="F6011" s="20" t="s">
        <v>7135</v>
      </c>
      <c r="G6011" s="20" t="s">
        <v>7591</v>
      </c>
      <c r="H6011" s="20"/>
      <c r="I6011" s="20" t="s">
        <v>15917</v>
      </c>
      <c r="J6011" s="20" t="s">
        <v>15927</v>
      </c>
      <c r="K6011" s="20" t="s">
        <v>7109</v>
      </c>
      <c r="L6011" s="20" t="s">
        <v>5375</v>
      </c>
      <c r="M6011" s="20" t="s">
        <v>7116</v>
      </c>
      <c r="N6011" s="20" t="s">
        <v>15902</v>
      </c>
      <c r="O6011" s="20" t="s">
        <v>15927</v>
      </c>
      <c r="P6011" s="201" t="n">
        <v>43730</v>
      </c>
      <c r="Q6011" s="201" t="n">
        <v>43763</v>
      </c>
      <c r="R6011" s="20" t="n">
        <v>1</v>
      </c>
      <c r="S6011" s="20" t="s">
        <v>7130</v>
      </c>
      <c r="T6011" s="20" t="n">
        <v>251.3438845</v>
      </c>
      <c r="U6011" s="20" t="n">
        <v>151.5259725</v>
      </c>
      <c r="V6011" s="20" t="n">
        <v>351.1617965</v>
      </c>
      <c r="W6011" s="20" t="s">
        <v>11510</v>
      </c>
      <c r="X6011" s="35"/>
      <c r="Y6011" s="35" t="n">
        <v>0</v>
      </c>
      <c r="Z6011" s="35" t="n">
        <v>1</v>
      </c>
      <c r="AE6011" s="94" t="e">
        <f aca="false" t="array" ref="AE6011:AK6011">_xlfn.torow(_xlfn.unique(_xlfn._xlws.filter(cat_table[Subsector],$E6011=cat_table[Sector],"")))</f>
        <v>#NAME?</v>
      </c>
      <c r="AF6011" s="94" t="e">
        <v>#NAME?</v>
      </c>
      <c r="AG6011" s="94" t="e">
        <v>#NAME?</v>
      </c>
      <c r="AH6011" s="94" t="e">
        <v>#NAME?</v>
      </c>
      <c r="AI6011" s="94" t="e">
        <v>#NAME?</v>
      </c>
      <c r="AJ6011" s="94" t="e">
        <v>#NAME?</v>
      </c>
      <c r="AK6011" s="94" t="e">
        <v>#NAME?</v>
      </c>
      <c r="AO6011" s="94" t="e">
        <f aca="false" t="array" ref="AO6011:AT6011">_xlfn.torow(_xlfn.unique(_xlfn._xlws.filter(cat_table[Sub-subsector],($E6011=cat_table[Sector])*($F6011=cat_table[Subsector]),"")))</f>
        <v>#NAME?</v>
      </c>
      <c r="AP6011" s="94" t="e">
        <v>#NAME?</v>
      </c>
      <c r="AQ6011" s="94" t="e">
        <v>#NAME?</v>
      </c>
      <c r="AR6011" s="94" t="e">
        <v>#NAME?</v>
      </c>
      <c r="AS6011" s="94" t="e">
        <v>#NAME?</v>
      </c>
      <c r="AT6011" s="94" t="e">
        <v>#NAME?</v>
      </c>
    </row>
    <row r="6012" customFormat="false" ht="15" hidden="false" customHeight="true" outlineLevel="0" collapsed="false">
      <c r="A6012" s="20" t="s">
        <v>17063</v>
      </c>
      <c r="B6012" s="20" t="str">
        <f aca="false">INDEX(Table2[], MATCH(L6012, Location_ID!$D$2:$D$3098, 0), 1)</f>
        <v>4017a1d7-82ed-4c3e-991e-00031719ee0e</v>
      </c>
      <c r="C6012" s="20" t="s">
        <v>1585</v>
      </c>
      <c r="D6012" s="230" t="s">
        <v>354</v>
      </c>
      <c r="E6012" s="20" t="s">
        <v>7134</v>
      </c>
      <c r="F6012" s="20" t="s">
        <v>7135</v>
      </c>
      <c r="G6012" s="20" t="s">
        <v>7591</v>
      </c>
      <c r="H6012" s="20"/>
      <c r="I6012" s="20" t="s">
        <v>15917</v>
      </c>
      <c r="J6012" s="20" t="s">
        <v>15918</v>
      </c>
      <c r="K6012" s="20" t="s">
        <v>7109</v>
      </c>
      <c r="L6012" s="20" t="s">
        <v>5377</v>
      </c>
      <c r="M6012" s="20" t="s">
        <v>7116</v>
      </c>
      <c r="N6012" s="20" t="s">
        <v>15902</v>
      </c>
      <c r="O6012" s="20" t="s">
        <v>15918</v>
      </c>
      <c r="P6012" s="201" t="n">
        <v>43730</v>
      </c>
      <c r="Q6012" s="201" t="n">
        <v>43763</v>
      </c>
      <c r="R6012" s="20" t="n">
        <v>1</v>
      </c>
      <c r="S6012" s="20" t="s">
        <v>7130</v>
      </c>
      <c r="T6012" s="20" t="n">
        <v>268.2281075</v>
      </c>
      <c r="U6012" s="20" t="n">
        <v>162.000068</v>
      </c>
      <c r="V6012" s="20" t="n">
        <v>374.456147</v>
      </c>
      <c r="W6012" s="20" t="s">
        <v>11510</v>
      </c>
      <c r="X6012" s="35"/>
      <c r="Y6012" s="35" t="n">
        <v>0</v>
      </c>
      <c r="Z6012" s="35" t="n">
        <v>1</v>
      </c>
      <c r="AE6012" s="94" t="e">
        <f aca="false" t="array" ref="AE6012:AK6012">_xlfn.torow(_xlfn.unique(_xlfn._xlws.filter(cat_table[Subsector],$E6012=cat_table[Sector],"")))</f>
        <v>#NAME?</v>
      </c>
      <c r="AF6012" s="94" t="e">
        <v>#NAME?</v>
      </c>
      <c r="AG6012" s="94" t="e">
        <v>#NAME?</v>
      </c>
      <c r="AH6012" s="94" t="e">
        <v>#NAME?</v>
      </c>
      <c r="AI6012" s="94" t="e">
        <v>#NAME?</v>
      </c>
      <c r="AJ6012" s="94" t="e">
        <v>#NAME?</v>
      </c>
      <c r="AK6012" s="94" t="e">
        <v>#NAME?</v>
      </c>
      <c r="AO6012" s="94" t="e">
        <f aca="false" t="array" ref="AO6012:AT6012">_xlfn.torow(_xlfn.unique(_xlfn._xlws.filter(cat_table[Sub-subsector],($E6012=cat_table[Sector])*($F6012=cat_table[Subsector]),"")))</f>
        <v>#NAME?</v>
      </c>
      <c r="AP6012" s="94" t="e">
        <v>#NAME?</v>
      </c>
      <c r="AQ6012" s="94" t="e">
        <v>#NAME?</v>
      </c>
      <c r="AR6012" s="94" t="e">
        <v>#NAME?</v>
      </c>
      <c r="AS6012" s="94" t="e">
        <v>#NAME?</v>
      </c>
      <c r="AT6012" s="94" t="e">
        <v>#NAME?</v>
      </c>
    </row>
    <row r="6013" customFormat="false" ht="15" hidden="false" customHeight="true" outlineLevel="0" collapsed="false">
      <c r="A6013" s="20" t="s">
        <v>17064</v>
      </c>
      <c r="B6013" s="20" t="str">
        <f aca="false">INDEX(Table2[], MATCH(L6013, Location_ID!$D$2:$D$3098, 0), 1)</f>
        <v>47f75339-79c5-4d0e-a206-651b75aec886</v>
      </c>
      <c r="C6013" s="20" t="s">
        <v>1585</v>
      </c>
      <c r="D6013" s="230" t="s">
        <v>354</v>
      </c>
      <c r="E6013" s="20" t="s">
        <v>7134</v>
      </c>
      <c r="F6013" s="20" t="s">
        <v>7135</v>
      </c>
      <c r="G6013" s="20" t="s">
        <v>7591</v>
      </c>
      <c r="H6013" s="20"/>
      <c r="I6013" s="20" t="s">
        <v>15917</v>
      </c>
      <c r="J6013" s="20" t="s">
        <v>15922</v>
      </c>
      <c r="K6013" s="20" t="s">
        <v>7109</v>
      </c>
      <c r="L6013" s="20" t="s">
        <v>5379</v>
      </c>
      <c r="M6013" s="20" t="s">
        <v>7116</v>
      </c>
      <c r="N6013" s="20" t="s">
        <v>15902</v>
      </c>
      <c r="O6013" s="20" t="s">
        <v>15922</v>
      </c>
      <c r="P6013" s="201" t="n">
        <v>43730</v>
      </c>
      <c r="Q6013" s="201" t="n">
        <v>43763</v>
      </c>
      <c r="R6013" s="20" t="n">
        <v>1</v>
      </c>
      <c r="S6013" s="20" t="s">
        <v>7130</v>
      </c>
      <c r="T6013" s="20" t="n">
        <v>226.046819</v>
      </c>
      <c r="U6013" s="20" t="n">
        <v>138.871599</v>
      </c>
      <c r="V6013" s="20" t="n">
        <v>313.222039</v>
      </c>
      <c r="W6013" s="20" t="s">
        <v>11510</v>
      </c>
      <c r="X6013" s="35"/>
      <c r="Y6013" s="35" t="n">
        <v>0</v>
      </c>
      <c r="Z6013" s="35" t="n">
        <v>1</v>
      </c>
      <c r="AE6013" s="94" t="e">
        <f aca="false" t="array" ref="AE6013:AK6013">_xlfn.torow(_xlfn.unique(_xlfn._xlws.filter(cat_table[Subsector],$E6013=cat_table[Sector],"")))</f>
        <v>#NAME?</v>
      </c>
      <c r="AF6013" s="94" t="e">
        <v>#NAME?</v>
      </c>
      <c r="AG6013" s="94" t="e">
        <v>#NAME?</v>
      </c>
      <c r="AH6013" s="94" t="e">
        <v>#NAME?</v>
      </c>
      <c r="AI6013" s="94" t="e">
        <v>#NAME?</v>
      </c>
      <c r="AJ6013" s="94" t="e">
        <v>#NAME?</v>
      </c>
      <c r="AK6013" s="94" t="e">
        <v>#NAME?</v>
      </c>
      <c r="AO6013" s="94" t="e">
        <f aca="false" t="array" ref="AO6013:AT6013">_xlfn.torow(_xlfn.unique(_xlfn._xlws.filter(cat_table[Sub-subsector],($E6013=cat_table[Sector])*($F6013=cat_table[Subsector]),"")))</f>
        <v>#NAME?</v>
      </c>
      <c r="AP6013" s="94" t="e">
        <v>#NAME?</v>
      </c>
      <c r="AQ6013" s="94" t="e">
        <v>#NAME?</v>
      </c>
      <c r="AR6013" s="94" t="e">
        <v>#NAME?</v>
      </c>
      <c r="AS6013" s="94" t="e">
        <v>#NAME?</v>
      </c>
      <c r="AT6013" s="94" t="e">
        <v>#NAME?</v>
      </c>
    </row>
    <row r="6014" customFormat="false" ht="15" hidden="false" customHeight="true" outlineLevel="0" collapsed="false">
      <c r="A6014" s="20" t="s">
        <v>17065</v>
      </c>
      <c r="B6014" s="20" t="str">
        <f aca="false">INDEX(Table2[], MATCH(L6014, Location_ID!$D$2:$D$3098, 0), 1)</f>
        <v>46b51a24-9097-48a7-8975-f149a530a4c4</v>
      </c>
      <c r="C6014" s="20" t="s">
        <v>1585</v>
      </c>
      <c r="D6014" s="230" t="s">
        <v>354</v>
      </c>
      <c r="E6014" s="20" t="s">
        <v>7134</v>
      </c>
      <c r="F6014" s="20" t="s">
        <v>7135</v>
      </c>
      <c r="G6014" s="20" t="s">
        <v>7591</v>
      </c>
      <c r="H6014" s="20"/>
      <c r="I6014" s="20" t="s">
        <v>15917</v>
      </c>
      <c r="J6014" s="20" t="s">
        <v>15918</v>
      </c>
      <c r="K6014" s="20" t="s">
        <v>7109</v>
      </c>
      <c r="L6014" s="20" t="s">
        <v>5381</v>
      </c>
      <c r="M6014" s="20" t="s">
        <v>7116</v>
      </c>
      <c r="N6014" s="20" t="s">
        <v>15902</v>
      </c>
      <c r="O6014" s="20" t="s">
        <v>15918</v>
      </c>
      <c r="P6014" s="201" t="n">
        <v>43730</v>
      </c>
      <c r="Q6014" s="201" t="n">
        <v>43763</v>
      </c>
      <c r="R6014" s="20" t="n">
        <v>1</v>
      </c>
      <c r="S6014" s="20" t="s">
        <v>7130</v>
      </c>
      <c r="T6014" s="20" t="n">
        <v>103.815719</v>
      </c>
      <c r="U6014" s="20" t="n">
        <v>58.6733553</v>
      </c>
      <c r="V6014" s="20" t="n">
        <v>148.9580827</v>
      </c>
      <c r="W6014" s="20" t="s">
        <v>11510</v>
      </c>
      <c r="X6014" s="35"/>
      <c r="Y6014" s="35" t="n">
        <v>0</v>
      </c>
      <c r="Z6014" s="35" t="n">
        <v>1</v>
      </c>
      <c r="AE6014" s="94" t="e">
        <f aca="false" t="array" ref="AE6014:AK6014">_xlfn.torow(_xlfn.unique(_xlfn._xlws.filter(cat_table[Subsector],$E6014=cat_table[Sector],"")))</f>
        <v>#NAME?</v>
      </c>
      <c r="AF6014" s="94" t="e">
        <v>#NAME?</v>
      </c>
      <c r="AG6014" s="94" t="e">
        <v>#NAME?</v>
      </c>
      <c r="AH6014" s="94" t="e">
        <v>#NAME?</v>
      </c>
      <c r="AI6014" s="94" t="e">
        <v>#NAME?</v>
      </c>
      <c r="AJ6014" s="94" t="e">
        <v>#NAME?</v>
      </c>
      <c r="AK6014" s="94" t="e">
        <v>#NAME?</v>
      </c>
      <c r="AO6014" s="94" t="e">
        <f aca="false" t="array" ref="AO6014:AT6014">_xlfn.torow(_xlfn.unique(_xlfn._xlws.filter(cat_table[Sub-subsector],($E6014=cat_table[Sector])*($F6014=cat_table[Subsector]),"")))</f>
        <v>#NAME?</v>
      </c>
      <c r="AP6014" s="94" t="e">
        <v>#NAME?</v>
      </c>
      <c r="AQ6014" s="94" t="e">
        <v>#NAME?</v>
      </c>
      <c r="AR6014" s="94" t="e">
        <v>#NAME?</v>
      </c>
      <c r="AS6014" s="94" t="e">
        <v>#NAME?</v>
      </c>
      <c r="AT6014" s="94" t="e">
        <v>#NAME?</v>
      </c>
    </row>
    <row r="6015" customFormat="false" ht="15" hidden="false" customHeight="true" outlineLevel="0" collapsed="false">
      <c r="A6015" s="20" t="s">
        <v>17066</v>
      </c>
      <c r="B6015" s="20" t="str">
        <f aca="false">INDEX(Table2[], MATCH(L6015, Location_ID!$D$2:$D$3098, 0), 1)</f>
        <v>a84a31e7-a79a-4419-81bf-ef85f311a11f</v>
      </c>
      <c r="C6015" s="20" t="s">
        <v>1585</v>
      </c>
      <c r="D6015" s="230" t="s">
        <v>354</v>
      </c>
      <c r="E6015" s="20" t="s">
        <v>7134</v>
      </c>
      <c r="F6015" s="20" t="s">
        <v>7135</v>
      </c>
      <c r="G6015" s="20" t="s">
        <v>7591</v>
      </c>
      <c r="H6015" s="20"/>
      <c r="I6015" s="20" t="s">
        <v>15917</v>
      </c>
      <c r="J6015" s="20" t="s">
        <v>15918</v>
      </c>
      <c r="K6015" s="20" t="s">
        <v>7109</v>
      </c>
      <c r="L6015" s="20" t="s">
        <v>5383</v>
      </c>
      <c r="M6015" s="20" t="s">
        <v>7116</v>
      </c>
      <c r="N6015" s="20" t="s">
        <v>15902</v>
      </c>
      <c r="O6015" s="20" t="s">
        <v>15918</v>
      </c>
      <c r="P6015" s="201" t="n">
        <v>43730</v>
      </c>
      <c r="Q6015" s="201" t="n">
        <v>43763</v>
      </c>
      <c r="R6015" s="20" t="n">
        <v>1</v>
      </c>
      <c r="S6015" s="20" t="s">
        <v>7130</v>
      </c>
      <c r="T6015" s="20" t="n">
        <v>95.7047795</v>
      </c>
      <c r="U6015" s="20" t="n">
        <v>85.78162245</v>
      </c>
      <c r="V6015" s="20" t="n">
        <v>105.62793655</v>
      </c>
      <c r="W6015" s="20" t="s">
        <v>11510</v>
      </c>
      <c r="X6015" s="35"/>
      <c r="Y6015" s="35" t="n">
        <v>0</v>
      </c>
      <c r="Z6015" s="35" t="n">
        <v>1</v>
      </c>
      <c r="AE6015" s="94" t="e">
        <f aca="false" t="array" ref="AE6015:AK6015">_xlfn.torow(_xlfn.unique(_xlfn._xlws.filter(cat_table[Subsector],$E6015=cat_table[Sector],"")))</f>
        <v>#NAME?</v>
      </c>
      <c r="AF6015" s="94" t="e">
        <v>#NAME?</v>
      </c>
      <c r="AG6015" s="94" t="e">
        <v>#NAME?</v>
      </c>
      <c r="AH6015" s="94" t="e">
        <v>#NAME?</v>
      </c>
      <c r="AI6015" s="94" t="e">
        <v>#NAME?</v>
      </c>
      <c r="AJ6015" s="94" t="e">
        <v>#NAME?</v>
      </c>
      <c r="AK6015" s="94" t="e">
        <v>#NAME?</v>
      </c>
      <c r="AO6015" s="94" t="e">
        <f aca="false" t="array" ref="AO6015:AT6015">_xlfn.torow(_xlfn.unique(_xlfn._xlws.filter(cat_table[Sub-subsector],($E6015=cat_table[Sector])*($F6015=cat_table[Subsector]),"")))</f>
        <v>#NAME?</v>
      </c>
      <c r="AP6015" s="94" t="e">
        <v>#NAME?</v>
      </c>
      <c r="AQ6015" s="94" t="e">
        <v>#NAME?</v>
      </c>
      <c r="AR6015" s="94" t="e">
        <v>#NAME?</v>
      </c>
      <c r="AS6015" s="94" t="e">
        <v>#NAME?</v>
      </c>
      <c r="AT6015" s="94" t="e">
        <v>#NAME?</v>
      </c>
    </row>
    <row r="6016" customFormat="false" ht="15" hidden="false" customHeight="true" outlineLevel="0" collapsed="false">
      <c r="A6016" s="20" t="s">
        <v>17067</v>
      </c>
      <c r="B6016" s="20" t="str">
        <f aca="false">INDEX(Table2[], MATCH(L6016, Location_ID!$D$2:$D$3098, 0), 1)</f>
        <v>2e9aa543-aed3-4446-98c9-767928649d3b</v>
      </c>
      <c r="C6016" s="20" t="s">
        <v>1585</v>
      </c>
      <c r="D6016" s="230" t="s">
        <v>354</v>
      </c>
      <c r="E6016" s="20" t="s">
        <v>7134</v>
      </c>
      <c r="F6016" s="20" t="s">
        <v>7135</v>
      </c>
      <c r="G6016" s="20" t="s">
        <v>7591</v>
      </c>
      <c r="H6016" s="20"/>
      <c r="I6016" s="20" t="s">
        <v>15917</v>
      </c>
      <c r="J6016" s="20" t="s">
        <v>15918</v>
      </c>
      <c r="K6016" s="20" t="s">
        <v>7109</v>
      </c>
      <c r="L6016" s="20" t="s">
        <v>5385</v>
      </c>
      <c r="M6016" s="20" t="s">
        <v>7116</v>
      </c>
      <c r="N6016" s="20" t="s">
        <v>15902</v>
      </c>
      <c r="O6016" s="20" t="s">
        <v>15918</v>
      </c>
      <c r="P6016" s="201" t="n">
        <v>43730</v>
      </c>
      <c r="Q6016" s="201" t="n">
        <v>43763</v>
      </c>
      <c r="R6016" s="20" t="n">
        <v>1</v>
      </c>
      <c r="S6016" s="20" t="s">
        <v>7130</v>
      </c>
      <c r="T6016" s="20" t="n">
        <v>150.4012095</v>
      </c>
      <c r="U6016" s="20" t="n">
        <v>104.05368615</v>
      </c>
      <c r="V6016" s="20" t="n">
        <v>196.74873285</v>
      </c>
      <c r="W6016" s="20" t="s">
        <v>11510</v>
      </c>
      <c r="X6016" s="35"/>
      <c r="Y6016" s="35" t="n">
        <v>0</v>
      </c>
      <c r="Z6016" s="35" t="n">
        <v>1</v>
      </c>
      <c r="AE6016" s="94" t="e">
        <f aca="false" t="array" ref="AE6016:AK6016">_xlfn.torow(_xlfn.unique(_xlfn._xlws.filter(cat_table[Subsector],$E6016=cat_table[Sector],"")))</f>
        <v>#NAME?</v>
      </c>
      <c r="AF6016" s="94" t="e">
        <v>#NAME?</v>
      </c>
      <c r="AG6016" s="94" t="e">
        <v>#NAME?</v>
      </c>
      <c r="AH6016" s="94" t="e">
        <v>#NAME?</v>
      </c>
      <c r="AI6016" s="94" t="e">
        <v>#NAME?</v>
      </c>
      <c r="AJ6016" s="94" t="e">
        <v>#NAME?</v>
      </c>
      <c r="AK6016" s="94" t="e">
        <v>#NAME?</v>
      </c>
      <c r="AO6016" s="94" t="e">
        <f aca="false" t="array" ref="AO6016:AT6016">_xlfn.torow(_xlfn.unique(_xlfn._xlws.filter(cat_table[Sub-subsector],($E6016=cat_table[Sector])*($F6016=cat_table[Subsector]),"")))</f>
        <v>#NAME?</v>
      </c>
      <c r="AP6016" s="94" t="e">
        <v>#NAME?</v>
      </c>
      <c r="AQ6016" s="94" t="e">
        <v>#NAME?</v>
      </c>
      <c r="AR6016" s="94" t="e">
        <v>#NAME?</v>
      </c>
      <c r="AS6016" s="94" t="e">
        <v>#NAME?</v>
      </c>
      <c r="AT6016" s="94" t="e">
        <v>#NAME?</v>
      </c>
    </row>
    <row r="6017" customFormat="false" ht="15" hidden="false" customHeight="true" outlineLevel="0" collapsed="false">
      <c r="A6017" s="20" t="s">
        <v>17068</v>
      </c>
      <c r="B6017" s="20" t="str">
        <f aca="false">INDEX(Table2[], MATCH(L6017, Location_ID!$D$2:$D$3098, 0), 1)</f>
        <v>a2fabf92-74b0-4b19-9ac3-f4c5d429a49c</v>
      </c>
      <c r="C6017" s="20" t="s">
        <v>1585</v>
      </c>
      <c r="D6017" s="230" t="s">
        <v>354</v>
      </c>
      <c r="E6017" s="20" t="s">
        <v>7134</v>
      </c>
      <c r="F6017" s="20" t="s">
        <v>7135</v>
      </c>
      <c r="G6017" s="20" t="s">
        <v>7591</v>
      </c>
      <c r="H6017" s="20"/>
      <c r="I6017" s="20" t="s">
        <v>15917</v>
      </c>
      <c r="J6017" s="20" t="s">
        <v>15927</v>
      </c>
      <c r="K6017" s="20" t="s">
        <v>7109</v>
      </c>
      <c r="L6017" s="20" t="s">
        <v>5387</v>
      </c>
      <c r="M6017" s="20" t="s">
        <v>7116</v>
      </c>
      <c r="N6017" s="20" t="s">
        <v>15902</v>
      </c>
      <c r="O6017" s="20" t="s">
        <v>15927</v>
      </c>
      <c r="P6017" s="201" t="n">
        <v>43730</v>
      </c>
      <c r="Q6017" s="201" t="n">
        <v>43763</v>
      </c>
      <c r="R6017" s="20" t="n">
        <v>1</v>
      </c>
      <c r="S6017" s="20" t="s">
        <v>7130</v>
      </c>
      <c r="T6017" s="20" t="n">
        <v>122.3315125</v>
      </c>
      <c r="U6017" s="20" t="n">
        <v>89.68586665</v>
      </c>
      <c r="V6017" s="20" t="n">
        <v>154.97715835</v>
      </c>
      <c r="W6017" s="20" t="s">
        <v>11510</v>
      </c>
      <c r="X6017" s="35"/>
      <c r="Y6017" s="35" t="n">
        <v>0</v>
      </c>
      <c r="Z6017" s="35" t="n">
        <v>1</v>
      </c>
      <c r="AE6017" s="94" t="e">
        <f aca="false" t="array" ref="AE6017:AK6017">_xlfn.torow(_xlfn.unique(_xlfn._xlws.filter(cat_table[Subsector],$E6017=cat_table[Sector],"")))</f>
        <v>#NAME?</v>
      </c>
      <c r="AF6017" s="94" t="e">
        <v>#NAME?</v>
      </c>
      <c r="AG6017" s="94" t="e">
        <v>#NAME?</v>
      </c>
      <c r="AH6017" s="94" t="e">
        <v>#NAME?</v>
      </c>
      <c r="AI6017" s="94" t="e">
        <v>#NAME?</v>
      </c>
      <c r="AJ6017" s="94" t="e">
        <v>#NAME?</v>
      </c>
      <c r="AK6017" s="94" t="e">
        <v>#NAME?</v>
      </c>
      <c r="AO6017" s="94" t="e">
        <f aca="false" t="array" ref="AO6017:AT6017">_xlfn.torow(_xlfn.unique(_xlfn._xlws.filter(cat_table[Sub-subsector],($E6017=cat_table[Sector])*($F6017=cat_table[Subsector]),"")))</f>
        <v>#NAME?</v>
      </c>
      <c r="AP6017" s="94" t="e">
        <v>#NAME?</v>
      </c>
      <c r="AQ6017" s="94" t="e">
        <v>#NAME?</v>
      </c>
      <c r="AR6017" s="94" t="e">
        <v>#NAME?</v>
      </c>
      <c r="AS6017" s="94" t="e">
        <v>#NAME?</v>
      </c>
      <c r="AT6017" s="94" t="e">
        <v>#NAME?</v>
      </c>
    </row>
    <row r="6018" customFormat="false" ht="15" hidden="false" customHeight="true" outlineLevel="0" collapsed="false">
      <c r="A6018" s="20" t="s">
        <v>17069</v>
      </c>
      <c r="B6018" s="20" t="str">
        <f aca="false">INDEX(Table2[], MATCH(L6018, Location_ID!$D$2:$D$3098, 0), 1)</f>
        <v>9b1b3441-3442-47b2-b6ed-7456841295d9</v>
      </c>
      <c r="C6018" s="20" t="s">
        <v>1585</v>
      </c>
      <c r="D6018" s="230" t="s">
        <v>354</v>
      </c>
      <c r="E6018" s="20" t="s">
        <v>7134</v>
      </c>
      <c r="F6018" s="20" t="s">
        <v>7135</v>
      </c>
      <c r="G6018" s="20" t="s">
        <v>7591</v>
      </c>
      <c r="H6018" s="20"/>
      <c r="I6018" s="20" t="s">
        <v>15917</v>
      </c>
      <c r="J6018" s="20" t="s">
        <v>15932</v>
      </c>
      <c r="K6018" s="20" t="s">
        <v>7109</v>
      </c>
      <c r="L6018" s="20" t="s">
        <v>5389</v>
      </c>
      <c r="M6018" s="20" t="s">
        <v>7116</v>
      </c>
      <c r="N6018" s="20" t="s">
        <v>15902</v>
      </c>
      <c r="O6018" s="20" t="s">
        <v>15932</v>
      </c>
      <c r="P6018" s="201" t="n">
        <v>43730</v>
      </c>
      <c r="Q6018" s="201" t="n">
        <v>43763</v>
      </c>
      <c r="R6018" s="20" t="n">
        <v>1</v>
      </c>
      <c r="S6018" s="20" t="s">
        <v>7130</v>
      </c>
      <c r="T6018" s="20" t="n">
        <v>146.746511</v>
      </c>
      <c r="U6018" s="20" t="n">
        <v>126.38372085</v>
      </c>
      <c r="V6018" s="20" t="n">
        <v>167.10930115</v>
      </c>
      <c r="W6018" s="20" t="s">
        <v>11510</v>
      </c>
      <c r="X6018" s="35"/>
      <c r="Y6018" s="35" t="n">
        <v>0</v>
      </c>
      <c r="Z6018" s="35" t="n">
        <v>1</v>
      </c>
      <c r="AE6018" s="94" t="e">
        <f aca="false" t="array" ref="AE6018:AK6018">_xlfn.torow(_xlfn.unique(_xlfn._xlws.filter(cat_table[Subsector],$E6018=cat_table[Sector],"")))</f>
        <v>#NAME?</v>
      </c>
      <c r="AF6018" s="94" t="e">
        <v>#NAME?</v>
      </c>
      <c r="AG6018" s="94" t="e">
        <v>#NAME?</v>
      </c>
      <c r="AH6018" s="94" t="e">
        <v>#NAME?</v>
      </c>
      <c r="AI6018" s="94" t="e">
        <v>#NAME?</v>
      </c>
      <c r="AJ6018" s="94" t="e">
        <v>#NAME?</v>
      </c>
      <c r="AK6018" s="94" t="e">
        <v>#NAME?</v>
      </c>
      <c r="AO6018" s="94" t="e">
        <f aca="false" t="array" ref="AO6018:AT6018">_xlfn.torow(_xlfn.unique(_xlfn._xlws.filter(cat_table[Sub-subsector],($E6018=cat_table[Sector])*($F6018=cat_table[Subsector]),"")))</f>
        <v>#NAME?</v>
      </c>
      <c r="AP6018" s="94" t="e">
        <v>#NAME?</v>
      </c>
      <c r="AQ6018" s="94" t="e">
        <v>#NAME?</v>
      </c>
      <c r="AR6018" s="94" t="e">
        <v>#NAME?</v>
      </c>
      <c r="AS6018" s="94" t="e">
        <v>#NAME?</v>
      </c>
      <c r="AT6018" s="94" t="e">
        <v>#NAME?</v>
      </c>
    </row>
    <row r="6019" customFormat="false" ht="15" hidden="false" customHeight="true" outlineLevel="0" collapsed="false">
      <c r="A6019" s="20" t="s">
        <v>17070</v>
      </c>
      <c r="B6019" s="20" t="str">
        <f aca="false">INDEX(Table2[], MATCH(L6019, Location_ID!$D$2:$D$3098, 0), 1)</f>
        <v>4608c2bf-7f1f-498b-af0f-ee835b6dde85</v>
      </c>
      <c r="C6019" s="20" t="s">
        <v>1585</v>
      </c>
      <c r="D6019" s="230" t="s">
        <v>354</v>
      </c>
      <c r="E6019" s="20" t="s">
        <v>7134</v>
      </c>
      <c r="F6019" s="20" t="s">
        <v>7135</v>
      </c>
      <c r="G6019" s="20" t="s">
        <v>7591</v>
      </c>
      <c r="H6019" s="20"/>
      <c r="I6019" s="20" t="s">
        <v>15917</v>
      </c>
      <c r="J6019" s="20" t="s">
        <v>15922</v>
      </c>
      <c r="K6019" s="20" t="s">
        <v>7109</v>
      </c>
      <c r="L6019" s="20" t="s">
        <v>5391</v>
      </c>
      <c r="M6019" s="20" t="s">
        <v>7116</v>
      </c>
      <c r="N6019" s="20" t="s">
        <v>15902</v>
      </c>
      <c r="O6019" s="20" t="s">
        <v>15922</v>
      </c>
      <c r="P6019" s="201" t="n">
        <v>43730</v>
      </c>
      <c r="Q6019" s="201" t="n">
        <v>43763</v>
      </c>
      <c r="R6019" s="20" t="n">
        <v>1</v>
      </c>
      <c r="S6019" s="20" t="s">
        <v>7130</v>
      </c>
      <c r="T6019" s="20" t="n">
        <v>37.58824833</v>
      </c>
      <c r="U6019" s="20" t="n">
        <v>20.11266516</v>
      </c>
      <c r="V6019" s="20" t="n">
        <v>55.0638315</v>
      </c>
      <c r="W6019" s="20" t="s">
        <v>11510</v>
      </c>
      <c r="X6019" s="35"/>
      <c r="Y6019" s="35" t="n">
        <v>0</v>
      </c>
      <c r="Z6019" s="35" t="n">
        <v>1</v>
      </c>
      <c r="AE6019" s="94" t="e">
        <f aca="false" t="array" ref="AE6019:AK6019">_xlfn.torow(_xlfn.unique(_xlfn._xlws.filter(cat_table[Subsector],$E6019=cat_table[Sector],"")))</f>
        <v>#NAME?</v>
      </c>
      <c r="AF6019" s="94" t="e">
        <v>#NAME?</v>
      </c>
      <c r="AG6019" s="94" t="e">
        <v>#NAME?</v>
      </c>
      <c r="AH6019" s="94" t="e">
        <v>#NAME?</v>
      </c>
      <c r="AI6019" s="94" t="e">
        <v>#NAME?</v>
      </c>
      <c r="AJ6019" s="94" t="e">
        <v>#NAME?</v>
      </c>
      <c r="AK6019" s="94" t="e">
        <v>#NAME?</v>
      </c>
      <c r="AO6019" s="94" t="e">
        <f aca="false" t="array" ref="AO6019:AT6019">_xlfn.torow(_xlfn.unique(_xlfn._xlws.filter(cat_table[Sub-subsector],($E6019=cat_table[Sector])*($F6019=cat_table[Subsector]),"")))</f>
        <v>#NAME?</v>
      </c>
      <c r="AP6019" s="94" t="e">
        <v>#NAME?</v>
      </c>
      <c r="AQ6019" s="94" t="e">
        <v>#NAME?</v>
      </c>
      <c r="AR6019" s="94" t="e">
        <v>#NAME?</v>
      </c>
      <c r="AS6019" s="94" t="e">
        <v>#NAME?</v>
      </c>
      <c r="AT6019" s="94" t="e">
        <v>#NAME?</v>
      </c>
    </row>
    <row r="6020" customFormat="false" ht="15" hidden="false" customHeight="true" outlineLevel="0" collapsed="false">
      <c r="A6020" s="20" t="s">
        <v>17071</v>
      </c>
      <c r="B6020" s="20" t="str">
        <f aca="false">INDEX(Table2[], MATCH(L6020, Location_ID!$D$2:$D$3098, 0), 1)</f>
        <v>2a403747-7e55-4e73-ae23-08a3839a9c73</v>
      </c>
      <c r="C6020" s="20" t="s">
        <v>1585</v>
      </c>
      <c r="D6020" s="230" t="s">
        <v>354</v>
      </c>
      <c r="E6020" s="20" t="s">
        <v>7134</v>
      </c>
      <c r="F6020" s="20" t="s">
        <v>7135</v>
      </c>
      <c r="G6020" s="20" t="s">
        <v>7591</v>
      </c>
      <c r="H6020" s="20"/>
      <c r="I6020" s="20" t="s">
        <v>15917</v>
      </c>
      <c r="J6020" s="20" t="s">
        <v>15918</v>
      </c>
      <c r="K6020" s="20" t="s">
        <v>7109</v>
      </c>
      <c r="L6020" s="20" t="s">
        <v>5393</v>
      </c>
      <c r="M6020" s="20" t="s">
        <v>7116</v>
      </c>
      <c r="N6020" s="20" t="s">
        <v>15902</v>
      </c>
      <c r="O6020" s="20" t="s">
        <v>15918</v>
      </c>
      <c r="P6020" s="201" t="n">
        <v>43730</v>
      </c>
      <c r="Q6020" s="201" t="n">
        <v>43763</v>
      </c>
      <c r="R6020" s="20" t="n">
        <v>1</v>
      </c>
      <c r="S6020" s="20" t="s">
        <v>7130</v>
      </c>
      <c r="T6020" s="20" t="n">
        <v>82.5977545</v>
      </c>
      <c r="U6020" s="20" t="n">
        <v>60.15755315</v>
      </c>
      <c r="V6020" s="20" t="n">
        <v>105.03795585</v>
      </c>
      <c r="W6020" s="20" t="s">
        <v>11510</v>
      </c>
      <c r="X6020" s="35"/>
      <c r="Y6020" s="35" t="n">
        <v>0</v>
      </c>
      <c r="Z6020" s="35" t="n">
        <v>1</v>
      </c>
      <c r="AE6020" s="94" t="e">
        <f aca="false" t="array" ref="AE6020:AK6020">_xlfn.torow(_xlfn.unique(_xlfn._xlws.filter(cat_table[Subsector],$E6020=cat_table[Sector],"")))</f>
        <v>#NAME?</v>
      </c>
      <c r="AF6020" s="94" t="e">
        <v>#NAME?</v>
      </c>
      <c r="AG6020" s="94" t="e">
        <v>#NAME?</v>
      </c>
      <c r="AH6020" s="94" t="e">
        <v>#NAME?</v>
      </c>
      <c r="AI6020" s="94" t="e">
        <v>#NAME?</v>
      </c>
      <c r="AJ6020" s="94" t="e">
        <v>#NAME?</v>
      </c>
      <c r="AK6020" s="94" t="e">
        <v>#NAME?</v>
      </c>
      <c r="AO6020" s="94" t="e">
        <f aca="false" t="array" ref="AO6020:AT6020">_xlfn.torow(_xlfn.unique(_xlfn._xlws.filter(cat_table[Sub-subsector],($E6020=cat_table[Sector])*($F6020=cat_table[Subsector]),"")))</f>
        <v>#NAME?</v>
      </c>
      <c r="AP6020" s="94" t="e">
        <v>#NAME?</v>
      </c>
      <c r="AQ6020" s="94" t="e">
        <v>#NAME?</v>
      </c>
      <c r="AR6020" s="94" t="e">
        <v>#NAME?</v>
      </c>
      <c r="AS6020" s="94" t="e">
        <v>#NAME?</v>
      </c>
      <c r="AT6020" s="94" t="e">
        <v>#NAME?</v>
      </c>
    </row>
    <row r="6021" customFormat="false" ht="15" hidden="false" customHeight="true" outlineLevel="0" collapsed="false">
      <c r="A6021" s="20" t="s">
        <v>17072</v>
      </c>
      <c r="B6021" s="20" t="str">
        <f aca="false">INDEX(Table2[], MATCH(L6021, Location_ID!$D$2:$D$3098, 0), 1)</f>
        <v>1369833d-e779-4b4d-ab33-089f7136c06a</v>
      </c>
      <c r="C6021" s="20" t="s">
        <v>1585</v>
      </c>
      <c r="D6021" s="230" t="s">
        <v>354</v>
      </c>
      <c r="E6021" s="20" t="s">
        <v>7134</v>
      </c>
      <c r="F6021" s="20" t="s">
        <v>7135</v>
      </c>
      <c r="G6021" s="20" t="s">
        <v>7591</v>
      </c>
      <c r="H6021" s="20"/>
      <c r="I6021" s="20" t="s">
        <v>15917</v>
      </c>
      <c r="J6021" s="20" t="s">
        <v>317</v>
      </c>
      <c r="K6021" s="20" t="s">
        <v>7109</v>
      </c>
      <c r="L6021" s="20" t="s">
        <v>5395</v>
      </c>
      <c r="M6021" s="20" t="s">
        <v>7116</v>
      </c>
      <c r="N6021" s="20" t="s">
        <v>15902</v>
      </c>
      <c r="O6021" s="20" t="s">
        <v>317</v>
      </c>
      <c r="P6021" s="201" t="n">
        <v>43730</v>
      </c>
      <c r="Q6021" s="201" t="n">
        <v>43763</v>
      </c>
      <c r="R6021" s="20" t="n">
        <v>1</v>
      </c>
      <c r="S6021" s="20" t="s">
        <v>7130</v>
      </c>
      <c r="T6021" s="20" t="n">
        <v>77.813367</v>
      </c>
      <c r="U6021" s="20" t="n">
        <v>59.5935419</v>
      </c>
      <c r="V6021" s="20" t="n">
        <v>96.0331921</v>
      </c>
      <c r="W6021" s="20" t="s">
        <v>11510</v>
      </c>
      <c r="X6021" s="35"/>
      <c r="Y6021" s="35" t="n">
        <v>0</v>
      </c>
      <c r="Z6021" s="35" t="n">
        <v>1</v>
      </c>
      <c r="AE6021" s="94" t="e">
        <f aca="false" t="array" ref="AE6021:AK6021">_xlfn.torow(_xlfn.unique(_xlfn._xlws.filter(cat_table[Subsector],$E6021=cat_table[Sector],"")))</f>
        <v>#NAME?</v>
      </c>
      <c r="AF6021" s="94" t="e">
        <v>#NAME?</v>
      </c>
      <c r="AG6021" s="94" t="e">
        <v>#NAME?</v>
      </c>
      <c r="AH6021" s="94" t="e">
        <v>#NAME?</v>
      </c>
      <c r="AI6021" s="94" t="e">
        <v>#NAME?</v>
      </c>
      <c r="AJ6021" s="94" t="e">
        <v>#NAME?</v>
      </c>
      <c r="AK6021" s="94" t="e">
        <v>#NAME?</v>
      </c>
      <c r="AO6021" s="94" t="e">
        <f aca="false" t="array" ref="AO6021:AT6021">_xlfn.torow(_xlfn.unique(_xlfn._xlws.filter(cat_table[Sub-subsector],($E6021=cat_table[Sector])*($F6021=cat_table[Subsector]),"")))</f>
        <v>#NAME?</v>
      </c>
      <c r="AP6021" s="94" t="e">
        <v>#NAME?</v>
      </c>
      <c r="AQ6021" s="94" t="e">
        <v>#NAME?</v>
      </c>
      <c r="AR6021" s="94" t="e">
        <v>#NAME?</v>
      </c>
      <c r="AS6021" s="94" t="e">
        <v>#NAME?</v>
      </c>
      <c r="AT6021" s="94" t="e">
        <v>#NAME?</v>
      </c>
    </row>
    <row r="6022" customFormat="false" ht="15" hidden="false" customHeight="true" outlineLevel="0" collapsed="false">
      <c r="A6022" s="20" t="s">
        <v>17073</v>
      </c>
      <c r="B6022" s="20" t="str">
        <f aca="false">INDEX(Table2[], MATCH(L6022, Location_ID!$D$2:$D$3098, 0), 1)</f>
        <v>9f1eb70b-5c69-443b-ad9e-ed851569eeed</v>
      </c>
      <c r="C6022" s="20" t="s">
        <v>1585</v>
      </c>
      <c r="D6022" s="230" t="s">
        <v>354</v>
      </c>
      <c r="E6022" s="20" t="s">
        <v>7134</v>
      </c>
      <c r="F6022" s="20" t="s">
        <v>7135</v>
      </c>
      <c r="G6022" s="20" t="s">
        <v>7591</v>
      </c>
      <c r="H6022" s="20"/>
      <c r="I6022" s="20" t="s">
        <v>15917</v>
      </c>
      <c r="J6022" s="20" t="s">
        <v>15918</v>
      </c>
      <c r="K6022" s="20" t="s">
        <v>7109</v>
      </c>
      <c r="L6022" s="20" t="s">
        <v>5397</v>
      </c>
      <c r="M6022" s="20" t="s">
        <v>7116</v>
      </c>
      <c r="N6022" s="20" t="s">
        <v>15902</v>
      </c>
      <c r="O6022" s="20" t="s">
        <v>15918</v>
      </c>
      <c r="P6022" s="201" t="n">
        <v>43730</v>
      </c>
      <c r="Q6022" s="201" t="n">
        <v>43763</v>
      </c>
      <c r="R6022" s="20" t="n">
        <v>1</v>
      </c>
      <c r="S6022" s="20" t="s">
        <v>7130</v>
      </c>
      <c r="T6022" s="20" t="n">
        <v>118.760777</v>
      </c>
      <c r="U6022" s="20" t="n">
        <v>104.1440745</v>
      </c>
      <c r="V6022" s="20" t="n">
        <v>133.3774795</v>
      </c>
      <c r="W6022" s="20" t="s">
        <v>11510</v>
      </c>
      <c r="X6022" s="35"/>
      <c r="Y6022" s="35" t="n">
        <v>0</v>
      </c>
      <c r="Z6022" s="35" t="n">
        <v>1</v>
      </c>
      <c r="AE6022" s="94" t="e">
        <f aca="false" t="array" ref="AE6022:AK6022">_xlfn.torow(_xlfn.unique(_xlfn._xlws.filter(cat_table[Subsector],$E6022=cat_table[Sector],"")))</f>
        <v>#NAME?</v>
      </c>
      <c r="AF6022" s="94" t="e">
        <v>#NAME?</v>
      </c>
      <c r="AG6022" s="94" t="e">
        <v>#NAME?</v>
      </c>
      <c r="AH6022" s="94" t="e">
        <v>#NAME?</v>
      </c>
      <c r="AI6022" s="94" t="e">
        <v>#NAME?</v>
      </c>
      <c r="AJ6022" s="94" t="e">
        <v>#NAME?</v>
      </c>
      <c r="AK6022" s="94" t="e">
        <v>#NAME?</v>
      </c>
      <c r="AO6022" s="94" t="e">
        <f aca="false" t="array" ref="AO6022:AT6022">_xlfn.torow(_xlfn.unique(_xlfn._xlws.filter(cat_table[Sub-subsector],($E6022=cat_table[Sector])*($F6022=cat_table[Subsector]),"")))</f>
        <v>#NAME?</v>
      </c>
      <c r="AP6022" s="94" t="e">
        <v>#NAME?</v>
      </c>
      <c r="AQ6022" s="94" t="e">
        <v>#NAME?</v>
      </c>
      <c r="AR6022" s="94" t="e">
        <v>#NAME?</v>
      </c>
      <c r="AS6022" s="94" t="e">
        <v>#NAME?</v>
      </c>
      <c r="AT6022" s="94" t="e">
        <v>#NAME?</v>
      </c>
    </row>
    <row r="6023" customFormat="false" ht="15" hidden="false" customHeight="true" outlineLevel="0" collapsed="false">
      <c r="A6023" s="20" t="s">
        <v>17074</v>
      </c>
      <c r="B6023" s="20" t="str">
        <f aca="false">INDEX(Table2[], MATCH(L6023, Location_ID!$D$2:$D$3098, 0), 1)</f>
        <v>4394c57b-5241-4abc-9e3d-1f0982961815</v>
      </c>
      <c r="C6023" s="20" t="s">
        <v>1585</v>
      </c>
      <c r="D6023" s="230" t="s">
        <v>354</v>
      </c>
      <c r="E6023" s="20" t="s">
        <v>7134</v>
      </c>
      <c r="F6023" s="20" t="s">
        <v>7135</v>
      </c>
      <c r="G6023" s="20" t="s">
        <v>7591</v>
      </c>
      <c r="H6023" s="20"/>
      <c r="I6023" s="20" t="s">
        <v>15917</v>
      </c>
      <c r="J6023" s="20" t="s">
        <v>15918</v>
      </c>
      <c r="K6023" s="20" t="s">
        <v>7109</v>
      </c>
      <c r="L6023" s="20" t="s">
        <v>5399</v>
      </c>
      <c r="M6023" s="20" t="s">
        <v>7116</v>
      </c>
      <c r="N6023" s="20" t="s">
        <v>15902</v>
      </c>
      <c r="O6023" s="20" t="s">
        <v>15918</v>
      </c>
      <c r="P6023" s="201" t="n">
        <v>43730</v>
      </c>
      <c r="Q6023" s="201" t="n">
        <v>43763</v>
      </c>
      <c r="R6023" s="20" t="n">
        <v>1</v>
      </c>
      <c r="S6023" s="20" t="s">
        <v>7130</v>
      </c>
      <c r="T6023" s="20" t="n">
        <v>448.1813415</v>
      </c>
      <c r="U6023" s="20" t="n">
        <v>261.4034035</v>
      </c>
      <c r="V6023" s="20" t="n">
        <v>634.9592795</v>
      </c>
      <c r="W6023" s="20" t="s">
        <v>11510</v>
      </c>
      <c r="X6023" s="35"/>
      <c r="Y6023" s="35" t="n">
        <v>0</v>
      </c>
      <c r="Z6023" s="35" t="n">
        <v>1</v>
      </c>
      <c r="AE6023" s="94" t="e">
        <f aca="false" t="array" ref="AE6023:AK6023">_xlfn.torow(_xlfn.unique(_xlfn._xlws.filter(cat_table[Subsector],$E6023=cat_table[Sector],"")))</f>
        <v>#NAME?</v>
      </c>
      <c r="AF6023" s="94" t="e">
        <v>#NAME?</v>
      </c>
      <c r="AG6023" s="94" t="e">
        <v>#NAME?</v>
      </c>
      <c r="AH6023" s="94" t="e">
        <v>#NAME?</v>
      </c>
      <c r="AI6023" s="94" t="e">
        <v>#NAME?</v>
      </c>
      <c r="AJ6023" s="94" t="e">
        <v>#NAME?</v>
      </c>
      <c r="AK6023" s="94" t="e">
        <v>#NAME?</v>
      </c>
      <c r="AO6023" s="94" t="e">
        <f aca="false" t="array" ref="AO6023:AT6023">_xlfn.torow(_xlfn.unique(_xlfn._xlws.filter(cat_table[Sub-subsector],($E6023=cat_table[Sector])*($F6023=cat_table[Subsector]),"")))</f>
        <v>#NAME?</v>
      </c>
      <c r="AP6023" s="94" t="e">
        <v>#NAME?</v>
      </c>
      <c r="AQ6023" s="94" t="e">
        <v>#NAME?</v>
      </c>
      <c r="AR6023" s="94" t="e">
        <v>#NAME?</v>
      </c>
      <c r="AS6023" s="94" t="e">
        <v>#NAME?</v>
      </c>
      <c r="AT6023" s="94" t="e">
        <v>#NAME?</v>
      </c>
    </row>
    <row r="6024" customFormat="false" ht="15" hidden="false" customHeight="true" outlineLevel="0" collapsed="false">
      <c r="A6024" s="20" t="s">
        <v>17075</v>
      </c>
      <c r="B6024" s="20" t="str">
        <f aca="false">INDEX(Table2[], MATCH(L6024, Location_ID!$D$2:$D$3098, 0), 1)</f>
        <v>2bbfb144-40f2-4715-b4a1-16521de44ea2</v>
      </c>
      <c r="C6024" s="20" t="s">
        <v>1585</v>
      </c>
      <c r="D6024" s="230" t="s">
        <v>354</v>
      </c>
      <c r="E6024" s="20" t="s">
        <v>7134</v>
      </c>
      <c r="F6024" s="20" t="s">
        <v>7135</v>
      </c>
      <c r="G6024" s="20" t="s">
        <v>7591</v>
      </c>
      <c r="H6024" s="20"/>
      <c r="I6024" s="20" t="s">
        <v>15917</v>
      </c>
      <c r="J6024" s="20" t="s">
        <v>15932</v>
      </c>
      <c r="K6024" s="20" t="s">
        <v>7109</v>
      </c>
      <c r="L6024" s="20" t="s">
        <v>5401</v>
      </c>
      <c r="M6024" s="20" t="s">
        <v>7116</v>
      </c>
      <c r="N6024" s="20" t="s">
        <v>15902</v>
      </c>
      <c r="O6024" s="20" t="s">
        <v>15932</v>
      </c>
      <c r="P6024" s="201" t="n">
        <v>43730</v>
      </c>
      <c r="Q6024" s="201" t="n">
        <v>43763</v>
      </c>
      <c r="R6024" s="20" t="n">
        <v>1</v>
      </c>
      <c r="S6024" s="20" t="s">
        <v>7130</v>
      </c>
      <c r="T6024" s="20" t="n">
        <v>427.5418195</v>
      </c>
      <c r="U6024" s="20" t="n">
        <v>314.716645</v>
      </c>
      <c r="V6024" s="20" t="n">
        <v>540.366994</v>
      </c>
      <c r="W6024" s="20" t="s">
        <v>11510</v>
      </c>
      <c r="X6024" s="35"/>
      <c r="Y6024" s="35" t="n">
        <v>0</v>
      </c>
      <c r="Z6024" s="35" t="n">
        <v>1</v>
      </c>
      <c r="AE6024" s="94" t="e">
        <f aca="false" t="array" ref="AE6024:AK6024">_xlfn.torow(_xlfn.unique(_xlfn._xlws.filter(cat_table[Subsector],$E6024=cat_table[Sector],"")))</f>
        <v>#NAME?</v>
      </c>
      <c r="AF6024" s="94" t="e">
        <v>#NAME?</v>
      </c>
      <c r="AG6024" s="94" t="e">
        <v>#NAME?</v>
      </c>
      <c r="AH6024" s="94" t="e">
        <v>#NAME?</v>
      </c>
      <c r="AI6024" s="94" t="e">
        <v>#NAME?</v>
      </c>
      <c r="AJ6024" s="94" t="e">
        <v>#NAME?</v>
      </c>
      <c r="AK6024" s="94" t="e">
        <v>#NAME?</v>
      </c>
      <c r="AO6024" s="94" t="e">
        <f aca="false" t="array" ref="AO6024:AT6024">_xlfn.torow(_xlfn.unique(_xlfn._xlws.filter(cat_table[Sub-subsector],($E6024=cat_table[Sector])*($F6024=cat_table[Subsector]),"")))</f>
        <v>#NAME?</v>
      </c>
      <c r="AP6024" s="94" t="e">
        <v>#NAME?</v>
      </c>
      <c r="AQ6024" s="94" t="e">
        <v>#NAME?</v>
      </c>
      <c r="AR6024" s="94" t="e">
        <v>#NAME?</v>
      </c>
      <c r="AS6024" s="94" t="e">
        <v>#NAME?</v>
      </c>
      <c r="AT6024" s="94" t="e">
        <v>#NAME?</v>
      </c>
    </row>
    <row r="6025" customFormat="false" ht="15" hidden="false" customHeight="true" outlineLevel="0" collapsed="false">
      <c r="A6025" s="20" t="s">
        <v>17076</v>
      </c>
      <c r="B6025" s="20" t="str">
        <f aca="false">INDEX(Table2[], MATCH(L6025, Location_ID!$D$2:$D$3098, 0), 1)</f>
        <v>ef4a499a-43fb-4008-8c25-843121e36a14</v>
      </c>
      <c r="C6025" s="20" t="s">
        <v>1585</v>
      </c>
      <c r="D6025" s="230" t="s">
        <v>354</v>
      </c>
      <c r="E6025" s="20" t="s">
        <v>7134</v>
      </c>
      <c r="F6025" s="20" t="s">
        <v>7135</v>
      </c>
      <c r="G6025" s="20" t="s">
        <v>7591</v>
      </c>
      <c r="H6025" s="20"/>
      <c r="I6025" s="20" t="s">
        <v>15917</v>
      </c>
      <c r="J6025" s="20" t="s">
        <v>15918</v>
      </c>
      <c r="K6025" s="20" t="s">
        <v>7109</v>
      </c>
      <c r="L6025" s="20" t="s">
        <v>5403</v>
      </c>
      <c r="M6025" s="20" t="s">
        <v>7116</v>
      </c>
      <c r="N6025" s="20" t="s">
        <v>15902</v>
      </c>
      <c r="O6025" s="20" t="s">
        <v>15918</v>
      </c>
      <c r="P6025" s="201" t="n">
        <v>43730</v>
      </c>
      <c r="Q6025" s="201" t="n">
        <v>43763</v>
      </c>
      <c r="R6025" s="20" t="n">
        <v>1</v>
      </c>
      <c r="S6025" s="20" t="s">
        <v>7130</v>
      </c>
      <c r="T6025" s="20" t="n">
        <v>182.536705</v>
      </c>
      <c r="U6025" s="20" t="n">
        <v>162.9050782</v>
      </c>
      <c r="V6025" s="20" t="n">
        <v>202.1683318</v>
      </c>
      <c r="W6025" s="20" t="s">
        <v>11510</v>
      </c>
      <c r="X6025" s="35"/>
      <c r="Y6025" s="35" t="n">
        <v>0</v>
      </c>
      <c r="Z6025" s="35" t="n">
        <v>1</v>
      </c>
      <c r="AE6025" s="94" t="e">
        <f aca="false" t="array" ref="AE6025:AK6025">_xlfn.torow(_xlfn.unique(_xlfn._xlws.filter(cat_table[Subsector],$E6025=cat_table[Sector],"")))</f>
        <v>#NAME?</v>
      </c>
      <c r="AF6025" s="94" t="e">
        <v>#NAME?</v>
      </c>
      <c r="AG6025" s="94" t="e">
        <v>#NAME?</v>
      </c>
      <c r="AH6025" s="94" t="e">
        <v>#NAME?</v>
      </c>
      <c r="AI6025" s="94" t="e">
        <v>#NAME?</v>
      </c>
      <c r="AJ6025" s="94" t="e">
        <v>#NAME?</v>
      </c>
      <c r="AK6025" s="94" t="e">
        <v>#NAME?</v>
      </c>
      <c r="AO6025" s="94" t="e">
        <f aca="false" t="array" ref="AO6025:AT6025">_xlfn.torow(_xlfn.unique(_xlfn._xlws.filter(cat_table[Sub-subsector],($E6025=cat_table[Sector])*($F6025=cat_table[Subsector]),"")))</f>
        <v>#NAME?</v>
      </c>
      <c r="AP6025" s="94" t="e">
        <v>#NAME?</v>
      </c>
      <c r="AQ6025" s="94" t="e">
        <v>#NAME?</v>
      </c>
      <c r="AR6025" s="94" t="e">
        <v>#NAME?</v>
      </c>
      <c r="AS6025" s="94" t="e">
        <v>#NAME?</v>
      </c>
      <c r="AT6025" s="94" t="e">
        <v>#NAME?</v>
      </c>
    </row>
    <row r="6026" customFormat="false" ht="15" hidden="false" customHeight="true" outlineLevel="0" collapsed="false">
      <c r="A6026" s="20" t="s">
        <v>17077</v>
      </c>
      <c r="B6026" s="20" t="str">
        <f aca="false">INDEX(Table2[], MATCH(L6026, Location_ID!$D$2:$D$3098, 0), 1)</f>
        <v>17b6f430-f34d-4173-96fd-fad3bf12e069</v>
      </c>
      <c r="C6026" s="20" t="s">
        <v>1585</v>
      </c>
      <c r="D6026" s="230" t="s">
        <v>354</v>
      </c>
      <c r="E6026" s="20" t="s">
        <v>7134</v>
      </c>
      <c r="F6026" s="20" t="s">
        <v>7135</v>
      </c>
      <c r="G6026" s="20" t="s">
        <v>7591</v>
      </c>
      <c r="H6026" s="20"/>
      <c r="I6026" s="20" t="s">
        <v>15917</v>
      </c>
      <c r="J6026" s="20" t="s">
        <v>15932</v>
      </c>
      <c r="K6026" s="20" t="s">
        <v>7109</v>
      </c>
      <c r="L6026" s="20" t="s">
        <v>5405</v>
      </c>
      <c r="M6026" s="20" t="s">
        <v>7116</v>
      </c>
      <c r="N6026" s="20" t="s">
        <v>15902</v>
      </c>
      <c r="O6026" s="20" t="s">
        <v>15932</v>
      </c>
      <c r="P6026" s="201" t="n">
        <v>43730</v>
      </c>
      <c r="Q6026" s="201" t="n">
        <v>43763</v>
      </c>
      <c r="R6026" s="20" t="n">
        <v>1</v>
      </c>
      <c r="S6026" s="20" t="s">
        <v>7130</v>
      </c>
      <c r="T6026" s="20" t="n">
        <v>17.636094</v>
      </c>
      <c r="U6026" s="20" t="n">
        <v>9.037039883</v>
      </c>
      <c r="V6026" s="20" t="n">
        <v>26.235148117</v>
      </c>
      <c r="W6026" s="20" t="s">
        <v>11510</v>
      </c>
      <c r="X6026" s="35"/>
      <c r="Y6026" s="35" t="n">
        <v>0</v>
      </c>
      <c r="Z6026" s="35" t="n">
        <v>1</v>
      </c>
      <c r="AE6026" s="94" t="e">
        <f aca="false" t="array" ref="AE6026:AK6026">_xlfn.torow(_xlfn.unique(_xlfn._xlws.filter(cat_table[Subsector],$E6026=cat_table[Sector],"")))</f>
        <v>#NAME?</v>
      </c>
      <c r="AF6026" s="94" t="e">
        <v>#NAME?</v>
      </c>
      <c r="AG6026" s="94" t="e">
        <v>#NAME?</v>
      </c>
      <c r="AH6026" s="94" t="e">
        <v>#NAME?</v>
      </c>
      <c r="AI6026" s="94" t="e">
        <v>#NAME?</v>
      </c>
      <c r="AJ6026" s="94" t="e">
        <v>#NAME?</v>
      </c>
      <c r="AK6026" s="94" t="e">
        <v>#NAME?</v>
      </c>
      <c r="AO6026" s="94" t="e">
        <f aca="false" t="array" ref="AO6026:AT6026">_xlfn.torow(_xlfn.unique(_xlfn._xlws.filter(cat_table[Sub-subsector],($E6026=cat_table[Sector])*($F6026=cat_table[Subsector]),"")))</f>
        <v>#NAME?</v>
      </c>
      <c r="AP6026" s="94" t="e">
        <v>#NAME?</v>
      </c>
      <c r="AQ6026" s="94" t="e">
        <v>#NAME?</v>
      </c>
      <c r="AR6026" s="94" t="e">
        <v>#NAME?</v>
      </c>
      <c r="AS6026" s="94" t="e">
        <v>#NAME?</v>
      </c>
      <c r="AT6026" s="94" t="e">
        <v>#NAME?</v>
      </c>
    </row>
    <row r="6027" customFormat="false" ht="15" hidden="false" customHeight="true" outlineLevel="0" collapsed="false">
      <c r="A6027" s="20" t="s">
        <v>17078</v>
      </c>
      <c r="B6027" s="20" t="str">
        <f aca="false">INDEX(Table2[], MATCH(L6027, Location_ID!$D$2:$D$3098, 0), 1)</f>
        <v>71021630-e190-4090-85ac-027a5b513399</v>
      </c>
      <c r="C6027" s="20" t="s">
        <v>1585</v>
      </c>
      <c r="D6027" s="230" t="s">
        <v>354</v>
      </c>
      <c r="E6027" s="20" t="s">
        <v>7134</v>
      </c>
      <c r="F6027" s="20" t="s">
        <v>7135</v>
      </c>
      <c r="G6027" s="20" t="s">
        <v>7591</v>
      </c>
      <c r="H6027" s="20"/>
      <c r="I6027" s="20" t="s">
        <v>15917</v>
      </c>
      <c r="J6027" s="20" t="s">
        <v>15922</v>
      </c>
      <c r="K6027" s="20" t="s">
        <v>7109</v>
      </c>
      <c r="L6027" s="20" t="s">
        <v>5407</v>
      </c>
      <c r="M6027" s="20" t="s">
        <v>7116</v>
      </c>
      <c r="N6027" s="20" t="s">
        <v>15902</v>
      </c>
      <c r="O6027" s="20" t="s">
        <v>15922</v>
      </c>
      <c r="P6027" s="201" t="n">
        <v>43730</v>
      </c>
      <c r="Q6027" s="201" t="n">
        <v>43763</v>
      </c>
      <c r="R6027" s="20" t="n">
        <v>1</v>
      </c>
      <c r="S6027" s="20" t="s">
        <v>7130</v>
      </c>
      <c r="T6027" s="20" t="n">
        <v>221.462012</v>
      </c>
      <c r="U6027" s="20" t="n">
        <v>135.207554</v>
      </c>
      <c r="V6027" s="20" t="n">
        <v>307.71647</v>
      </c>
      <c r="W6027" s="20" t="s">
        <v>11510</v>
      </c>
      <c r="X6027" s="35"/>
      <c r="Y6027" s="35" t="n">
        <v>0</v>
      </c>
      <c r="Z6027" s="35" t="n">
        <v>1</v>
      </c>
      <c r="AE6027" s="94" t="e">
        <f aca="false" t="array" ref="AE6027:AK6027">_xlfn.torow(_xlfn.unique(_xlfn._xlws.filter(cat_table[Subsector],$E6027=cat_table[Sector],"")))</f>
        <v>#NAME?</v>
      </c>
      <c r="AF6027" s="94" t="e">
        <v>#NAME?</v>
      </c>
      <c r="AG6027" s="94" t="e">
        <v>#NAME?</v>
      </c>
      <c r="AH6027" s="94" t="e">
        <v>#NAME?</v>
      </c>
      <c r="AI6027" s="94" t="e">
        <v>#NAME?</v>
      </c>
      <c r="AJ6027" s="94" t="e">
        <v>#NAME?</v>
      </c>
      <c r="AK6027" s="94" t="e">
        <v>#NAME?</v>
      </c>
      <c r="AO6027" s="94" t="e">
        <f aca="false" t="array" ref="AO6027:AT6027">_xlfn.torow(_xlfn.unique(_xlfn._xlws.filter(cat_table[Sub-subsector],($E6027=cat_table[Sector])*($F6027=cat_table[Subsector]),"")))</f>
        <v>#NAME?</v>
      </c>
      <c r="AP6027" s="94" t="e">
        <v>#NAME?</v>
      </c>
      <c r="AQ6027" s="94" t="e">
        <v>#NAME?</v>
      </c>
      <c r="AR6027" s="94" t="e">
        <v>#NAME?</v>
      </c>
      <c r="AS6027" s="94" t="e">
        <v>#NAME?</v>
      </c>
      <c r="AT6027" s="94" t="e">
        <v>#NAME?</v>
      </c>
    </row>
    <row r="6028" customFormat="false" ht="15" hidden="false" customHeight="true" outlineLevel="0" collapsed="false">
      <c r="A6028" s="20" t="s">
        <v>17079</v>
      </c>
      <c r="B6028" s="20" t="str">
        <f aca="false">INDEX(Table2[], MATCH(L6028, Location_ID!$D$2:$D$3098, 0), 1)</f>
        <v>035cdc79-0ac1-4dc0-897b-78e0d6b62c9d</v>
      </c>
      <c r="C6028" s="20" t="s">
        <v>1585</v>
      </c>
      <c r="D6028" s="230" t="s">
        <v>354</v>
      </c>
      <c r="E6028" s="20" t="s">
        <v>7134</v>
      </c>
      <c r="F6028" s="20" t="s">
        <v>7135</v>
      </c>
      <c r="G6028" s="20" t="s">
        <v>7591</v>
      </c>
      <c r="H6028" s="20"/>
      <c r="I6028" s="20" t="s">
        <v>15917</v>
      </c>
      <c r="J6028" s="20" t="s">
        <v>15922</v>
      </c>
      <c r="K6028" s="20" t="s">
        <v>7109</v>
      </c>
      <c r="L6028" s="20" t="s">
        <v>5409</v>
      </c>
      <c r="M6028" s="20" t="s">
        <v>7116</v>
      </c>
      <c r="N6028" s="20" t="s">
        <v>15902</v>
      </c>
      <c r="O6028" s="20" t="s">
        <v>15922</v>
      </c>
      <c r="P6028" s="201" t="n">
        <v>43730</v>
      </c>
      <c r="Q6028" s="201" t="n">
        <v>43763</v>
      </c>
      <c r="R6028" s="20" t="n">
        <v>1</v>
      </c>
      <c r="S6028" s="20" t="s">
        <v>7130</v>
      </c>
      <c r="T6028" s="20" t="n">
        <v>130.649144</v>
      </c>
      <c r="U6028" s="20" t="n">
        <v>71.779672</v>
      </c>
      <c r="V6028" s="20" t="n">
        <v>189.518616</v>
      </c>
      <c r="W6028" s="20" t="s">
        <v>11510</v>
      </c>
      <c r="X6028" s="35"/>
      <c r="Y6028" s="35" t="n">
        <v>0</v>
      </c>
      <c r="Z6028" s="35" t="n">
        <v>1</v>
      </c>
      <c r="AE6028" s="94" t="e">
        <f aca="false" t="array" ref="AE6028:AK6028">_xlfn.torow(_xlfn.unique(_xlfn._xlws.filter(cat_table[Subsector],$E6028=cat_table[Sector],"")))</f>
        <v>#NAME?</v>
      </c>
      <c r="AF6028" s="94" t="e">
        <v>#NAME?</v>
      </c>
      <c r="AG6028" s="94" t="e">
        <v>#NAME?</v>
      </c>
      <c r="AH6028" s="94" t="e">
        <v>#NAME?</v>
      </c>
      <c r="AI6028" s="94" t="e">
        <v>#NAME?</v>
      </c>
      <c r="AJ6028" s="94" t="e">
        <v>#NAME?</v>
      </c>
      <c r="AK6028" s="94" t="e">
        <v>#NAME?</v>
      </c>
      <c r="AO6028" s="94" t="e">
        <f aca="false" t="array" ref="AO6028:AT6028">_xlfn.torow(_xlfn.unique(_xlfn._xlws.filter(cat_table[Sub-subsector],($E6028=cat_table[Sector])*($F6028=cat_table[Subsector]),"")))</f>
        <v>#NAME?</v>
      </c>
      <c r="AP6028" s="94" t="e">
        <v>#NAME?</v>
      </c>
      <c r="AQ6028" s="94" t="e">
        <v>#NAME?</v>
      </c>
      <c r="AR6028" s="94" t="e">
        <v>#NAME?</v>
      </c>
      <c r="AS6028" s="94" t="e">
        <v>#NAME?</v>
      </c>
      <c r="AT6028" s="94" t="e">
        <v>#NAME?</v>
      </c>
    </row>
    <row r="6029" customFormat="false" ht="15" hidden="false" customHeight="true" outlineLevel="0" collapsed="false">
      <c r="A6029" s="20" t="s">
        <v>17080</v>
      </c>
      <c r="B6029" s="20" t="str">
        <f aca="false">INDEX(Table2[], MATCH(L6029, Location_ID!$D$2:$D$3098, 0), 1)</f>
        <v>7a18ceba-333e-4f56-a214-447517f95552</v>
      </c>
      <c r="C6029" s="20" t="s">
        <v>1585</v>
      </c>
      <c r="D6029" s="230" t="s">
        <v>354</v>
      </c>
      <c r="E6029" s="20" t="s">
        <v>7134</v>
      </c>
      <c r="F6029" s="20" t="s">
        <v>7135</v>
      </c>
      <c r="G6029" s="20" t="s">
        <v>7591</v>
      </c>
      <c r="H6029" s="20"/>
      <c r="I6029" s="20" t="s">
        <v>15917</v>
      </c>
      <c r="J6029" s="20" t="s">
        <v>15922</v>
      </c>
      <c r="K6029" s="20" t="s">
        <v>7109</v>
      </c>
      <c r="L6029" s="20" t="s">
        <v>5411</v>
      </c>
      <c r="M6029" s="20" t="s">
        <v>7116</v>
      </c>
      <c r="N6029" s="20" t="s">
        <v>15902</v>
      </c>
      <c r="O6029" s="20" t="s">
        <v>15922</v>
      </c>
      <c r="P6029" s="201" t="n">
        <v>43730</v>
      </c>
      <c r="Q6029" s="201" t="n">
        <v>43763</v>
      </c>
      <c r="R6029" s="20" t="n">
        <v>1</v>
      </c>
      <c r="S6029" s="20" t="s">
        <v>7130</v>
      </c>
      <c r="T6029" s="20" t="n">
        <v>45.33761895</v>
      </c>
      <c r="U6029" s="20" t="n">
        <v>38.23616505</v>
      </c>
      <c r="V6029" s="20" t="n">
        <v>52.43907285</v>
      </c>
      <c r="W6029" s="20" t="s">
        <v>11510</v>
      </c>
      <c r="X6029" s="35"/>
      <c r="Y6029" s="35" t="n">
        <v>0</v>
      </c>
      <c r="Z6029" s="35" t="n">
        <v>1</v>
      </c>
      <c r="AE6029" s="94" t="e">
        <f aca="false" t="array" ref="AE6029:AK6029">_xlfn.torow(_xlfn.unique(_xlfn._xlws.filter(cat_table[Subsector],$E6029=cat_table[Sector],"")))</f>
        <v>#NAME?</v>
      </c>
      <c r="AF6029" s="94" t="e">
        <v>#NAME?</v>
      </c>
      <c r="AG6029" s="94" t="e">
        <v>#NAME?</v>
      </c>
      <c r="AH6029" s="94" t="e">
        <v>#NAME?</v>
      </c>
      <c r="AI6029" s="94" t="e">
        <v>#NAME?</v>
      </c>
      <c r="AJ6029" s="94" t="e">
        <v>#NAME?</v>
      </c>
      <c r="AK6029" s="94" t="e">
        <v>#NAME?</v>
      </c>
      <c r="AO6029" s="94" t="e">
        <f aca="false" t="array" ref="AO6029:AT6029">_xlfn.torow(_xlfn.unique(_xlfn._xlws.filter(cat_table[Sub-subsector],($E6029=cat_table[Sector])*($F6029=cat_table[Subsector]),"")))</f>
        <v>#NAME?</v>
      </c>
      <c r="AP6029" s="94" t="e">
        <v>#NAME?</v>
      </c>
      <c r="AQ6029" s="94" t="e">
        <v>#NAME?</v>
      </c>
      <c r="AR6029" s="94" t="e">
        <v>#NAME?</v>
      </c>
      <c r="AS6029" s="94" t="e">
        <v>#NAME?</v>
      </c>
      <c r="AT6029" s="94" t="e">
        <v>#NAME?</v>
      </c>
    </row>
    <row r="6030" customFormat="false" ht="15" hidden="false" customHeight="true" outlineLevel="0" collapsed="false">
      <c r="A6030" s="20" t="s">
        <v>17081</v>
      </c>
      <c r="B6030" s="20" t="str">
        <f aca="false">INDEX(Table2[], MATCH(L6030, Location_ID!$D$2:$D$3098, 0), 1)</f>
        <v>75f5080b-e78c-40ef-8752-d88b22297b99</v>
      </c>
      <c r="C6030" s="20" t="s">
        <v>1585</v>
      </c>
      <c r="D6030" s="230" t="s">
        <v>354</v>
      </c>
      <c r="E6030" s="20" t="s">
        <v>7134</v>
      </c>
      <c r="F6030" s="20" t="s">
        <v>7135</v>
      </c>
      <c r="G6030" s="20" t="s">
        <v>7591</v>
      </c>
      <c r="H6030" s="20"/>
      <c r="I6030" s="20" t="s">
        <v>15917</v>
      </c>
      <c r="J6030" s="20" t="s">
        <v>15932</v>
      </c>
      <c r="K6030" s="20" t="s">
        <v>7109</v>
      </c>
      <c r="L6030" s="20" t="s">
        <v>5413</v>
      </c>
      <c r="M6030" s="20" t="s">
        <v>7116</v>
      </c>
      <c r="N6030" s="20" t="s">
        <v>15902</v>
      </c>
      <c r="O6030" s="20" t="s">
        <v>15932</v>
      </c>
      <c r="P6030" s="201" t="n">
        <v>43730</v>
      </c>
      <c r="Q6030" s="201" t="n">
        <v>43763</v>
      </c>
      <c r="R6030" s="20" t="n">
        <v>1</v>
      </c>
      <c r="S6030" s="20" t="s">
        <v>7130</v>
      </c>
      <c r="T6030" s="20" t="n">
        <v>322.245629</v>
      </c>
      <c r="U6030" s="20" t="n">
        <v>253.316375</v>
      </c>
      <c r="V6030" s="20" t="n">
        <v>391.174883</v>
      </c>
      <c r="W6030" s="20" t="s">
        <v>11510</v>
      </c>
      <c r="X6030" s="35"/>
      <c r="Y6030" s="35" t="n">
        <v>0</v>
      </c>
      <c r="Z6030" s="35" t="n">
        <v>1</v>
      </c>
      <c r="AE6030" s="94" t="e">
        <f aca="false" t="array" ref="AE6030:AK6030">_xlfn.torow(_xlfn.unique(_xlfn._xlws.filter(cat_table[Subsector],$E6030=cat_table[Sector],"")))</f>
        <v>#NAME?</v>
      </c>
      <c r="AF6030" s="94" t="e">
        <v>#NAME?</v>
      </c>
      <c r="AG6030" s="94" t="e">
        <v>#NAME?</v>
      </c>
      <c r="AH6030" s="94" t="e">
        <v>#NAME?</v>
      </c>
      <c r="AI6030" s="94" t="e">
        <v>#NAME?</v>
      </c>
      <c r="AJ6030" s="94" t="e">
        <v>#NAME?</v>
      </c>
      <c r="AK6030" s="94" t="e">
        <v>#NAME?</v>
      </c>
      <c r="AO6030" s="94" t="e">
        <f aca="false" t="array" ref="AO6030:AT6030">_xlfn.torow(_xlfn.unique(_xlfn._xlws.filter(cat_table[Sub-subsector],($E6030=cat_table[Sector])*($F6030=cat_table[Subsector]),"")))</f>
        <v>#NAME?</v>
      </c>
      <c r="AP6030" s="94" t="e">
        <v>#NAME?</v>
      </c>
      <c r="AQ6030" s="94" t="e">
        <v>#NAME?</v>
      </c>
      <c r="AR6030" s="94" t="e">
        <v>#NAME?</v>
      </c>
      <c r="AS6030" s="94" t="e">
        <v>#NAME?</v>
      </c>
      <c r="AT6030" s="94" t="e">
        <v>#NAME?</v>
      </c>
    </row>
    <row r="6031" customFormat="false" ht="15" hidden="false" customHeight="true" outlineLevel="0" collapsed="false">
      <c r="A6031" s="20" t="s">
        <v>17082</v>
      </c>
      <c r="B6031" s="20" t="str">
        <f aca="false">INDEX(Table2[], MATCH(L6031, Location_ID!$D$2:$D$3098, 0), 1)</f>
        <v>29a12b5f-aeca-431c-967e-fbdd9d2cabaa</v>
      </c>
      <c r="C6031" s="20" t="s">
        <v>1585</v>
      </c>
      <c r="D6031" s="230" t="s">
        <v>354</v>
      </c>
      <c r="E6031" s="20" t="s">
        <v>7134</v>
      </c>
      <c r="F6031" s="20" t="s">
        <v>7135</v>
      </c>
      <c r="G6031" s="20" t="s">
        <v>7591</v>
      </c>
      <c r="H6031" s="20"/>
      <c r="I6031" s="20" t="s">
        <v>15917</v>
      </c>
      <c r="J6031" s="20" t="s">
        <v>15922</v>
      </c>
      <c r="K6031" s="20" t="s">
        <v>7109</v>
      </c>
      <c r="L6031" s="20" t="s">
        <v>5415</v>
      </c>
      <c r="M6031" s="20" t="s">
        <v>7116</v>
      </c>
      <c r="N6031" s="20" t="s">
        <v>15902</v>
      </c>
      <c r="O6031" s="20" t="s">
        <v>15922</v>
      </c>
      <c r="P6031" s="201" t="n">
        <v>43730</v>
      </c>
      <c r="Q6031" s="201" t="n">
        <v>43763</v>
      </c>
      <c r="R6031" s="20" t="n">
        <v>1</v>
      </c>
      <c r="S6031" s="20" t="s">
        <v>7130</v>
      </c>
      <c r="T6031" s="20" t="n">
        <v>172.1517295</v>
      </c>
      <c r="U6031" s="20" t="n">
        <v>94.206665</v>
      </c>
      <c r="V6031" s="20" t="n">
        <v>250.096794</v>
      </c>
      <c r="W6031" s="20" t="s">
        <v>11510</v>
      </c>
      <c r="X6031" s="35"/>
      <c r="Y6031" s="35" t="n">
        <v>0</v>
      </c>
      <c r="Z6031" s="35" t="n">
        <v>1</v>
      </c>
      <c r="AE6031" s="94" t="e">
        <f aca="false" t="array" ref="AE6031:AK6031">_xlfn.torow(_xlfn.unique(_xlfn._xlws.filter(cat_table[Subsector],$E6031=cat_table[Sector],"")))</f>
        <v>#NAME?</v>
      </c>
      <c r="AF6031" s="94" t="e">
        <v>#NAME?</v>
      </c>
      <c r="AG6031" s="94" t="e">
        <v>#NAME?</v>
      </c>
      <c r="AH6031" s="94" t="e">
        <v>#NAME?</v>
      </c>
      <c r="AI6031" s="94" t="e">
        <v>#NAME?</v>
      </c>
      <c r="AJ6031" s="94" t="e">
        <v>#NAME?</v>
      </c>
      <c r="AK6031" s="94" t="e">
        <v>#NAME?</v>
      </c>
      <c r="AO6031" s="94" t="e">
        <f aca="false" t="array" ref="AO6031:AT6031">_xlfn.torow(_xlfn.unique(_xlfn._xlws.filter(cat_table[Sub-subsector],($E6031=cat_table[Sector])*($F6031=cat_table[Subsector]),"")))</f>
        <v>#NAME?</v>
      </c>
      <c r="AP6031" s="94" t="e">
        <v>#NAME?</v>
      </c>
      <c r="AQ6031" s="94" t="e">
        <v>#NAME?</v>
      </c>
      <c r="AR6031" s="94" t="e">
        <v>#NAME?</v>
      </c>
      <c r="AS6031" s="94" t="e">
        <v>#NAME?</v>
      </c>
      <c r="AT6031" s="94" t="e">
        <v>#NAME?</v>
      </c>
    </row>
    <row r="6032" customFormat="false" ht="15" hidden="false" customHeight="true" outlineLevel="0" collapsed="false">
      <c r="A6032" s="20" t="s">
        <v>17083</v>
      </c>
      <c r="B6032" s="20" t="str">
        <f aca="false">INDEX(Table2[], MATCH(L6032, Location_ID!$D$2:$D$3098, 0), 1)</f>
        <v>2efeef66-567c-4d4c-b5e5-6d68b3d7757b</v>
      </c>
      <c r="C6032" s="20" t="s">
        <v>1585</v>
      </c>
      <c r="D6032" s="230" t="s">
        <v>354</v>
      </c>
      <c r="E6032" s="20" t="s">
        <v>7134</v>
      </c>
      <c r="F6032" s="20" t="s">
        <v>7135</v>
      </c>
      <c r="G6032" s="20" t="s">
        <v>7591</v>
      </c>
      <c r="H6032" s="20"/>
      <c r="I6032" s="20" t="s">
        <v>15917</v>
      </c>
      <c r="J6032" s="20" t="s">
        <v>15927</v>
      </c>
      <c r="K6032" s="20" t="s">
        <v>7109</v>
      </c>
      <c r="L6032" s="20" t="s">
        <v>5417</v>
      </c>
      <c r="M6032" s="20" t="s">
        <v>7116</v>
      </c>
      <c r="N6032" s="20" t="s">
        <v>15902</v>
      </c>
      <c r="O6032" s="20" t="s">
        <v>15927</v>
      </c>
      <c r="P6032" s="201" t="n">
        <v>43730</v>
      </c>
      <c r="Q6032" s="201" t="n">
        <v>43763</v>
      </c>
      <c r="R6032" s="20" t="n">
        <v>1</v>
      </c>
      <c r="S6032" s="20" t="s">
        <v>7130</v>
      </c>
      <c r="T6032" s="20" t="n">
        <v>146.9303625</v>
      </c>
      <c r="U6032" s="20" t="n">
        <v>85.7989485</v>
      </c>
      <c r="V6032" s="20" t="n">
        <v>208.0617765</v>
      </c>
      <c r="W6032" s="20" t="s">
        <v>11510</v>
      </c>
      <c r="X6032" s="35"/>
      <c r="Y6032" s="35" t="n">
        <v>0</v>
      </c>
      <c r="Z6032" s="35" t="n">
        <v>1</v>
      </c>
      <c r="AE6032" s="94" t="e">
        <f aca="false" t="array" ref="AE6032:AK6032">_xlfn.torow(_xlfn.unique(_xlfn._xlws.filter(cat_table[Subsector],$E6032=cat_table[Sector],"")))</f>
        <v>#NAME?</v>
      </c>
      <c r="AF6032" s="94" t="e">
        <v>#NAME?</v>
      </c>
      <c r="AG6032" s="94" t="e">
        <v>#NAME?</v>
      </c>
      <c r="AH6032" s="94" t="e">
        <v>#NAME?</v>
      </c>
      <c r="AI6032" s="94" t="e">
        <v>#NAME?</v>
      </c>
      <c r="AJ6032" s="94" t="e">
        <v>#NAME?</v>
      </c>
      <c r="AK6032" s="94" t="e">
        <v>#NAME?</v>
      </c>
      <c r="AO6032" s="94" t="e">
        <f aca="false" t="array" ref="AO6032:AT6032">_xlfn.torow(_xlfn.unique(_xlfn._xlws.filter(cat_table[Sub-subsector],($E6032=cat_table[Sector])*($F6032=cat_table[Subsector]),"")))</f>
        <v>#NAME?</v>
      </c>
      <c r="AP6032" s="94" t="e">
        <v>#NAME?</v>
      </c>
      <c r="AQ6032" s="94" t="e">
        <v>#NAME?</v>
      </c>
      <c r="AR6032" s="94" t="e">
        <v>#NAME?</v>
      </c>
      <c r="AS6032" s="94" t="e">
        <v>#NAME?</v>
      </c>
      <c r="AT6032" s="94" t="e">
        <v>#NAME?</v>
      </c>
    </row>
    <row r="6033" customFormat="false" ht="15" hidden="false" customHeight="true" outlineLevel="0" collapsed="false">
      <c r="A6033" s="20" t="s">
        <v>17084</v>
      </c>
      <c r="B6033" s="20" t="str">
        <f aca="false">INDEX(Table2[], MATCH(L6033, Location_ID!$D$2:$D$3098, 0), 1)</f>
        <v>8cbdbe3f-4b82-4364-aa36-9b356905a7d7</v>
      </c>
      <c r="C6033" s="20" t="s">
        <v>1585</v>
      </c>
      <c r="D6033" s="230" t="s">
        <v>354</v>
      </c>
      <c r="E6033" s="20" t="s">
        <v>7134</v>
      </c>
      <c r="F6033" s="20" t="s">
        <v>7135</v>
      </c>
      <c r="G6033" s="20" t="s">
        <v>7591</v>
      </c>
      <c r="H6033" s="20"/>
      <c r="I6033" s="20" t="s">
        <v>15917</v>
      </c>
      <c r="J6033" s="20" t="s">
        <v>15922</v>
      </c>
      <c r="K6033" s="20" t="s">
        <v>7109</v>
      </c>
      <c r="L6033" s="20" t="s">
        <v>5419</v>
      </c>
      <c r="M6033" s="20" t="s">
        <v>7116</v>
      </c>
      <c r="N6033" s="20" t="s">
        <v>15902</v>
      </c>
      <c r="O6033" s="20" t="s">
        <v>15922</v>
      </c>
      <c r="P6033" s="201" t="n">
        <v>43730</v>
      </c>
      <c r="Q6033" s="201" t="n">
        <v>43763</v>
      </c>
      <c r="R6033" s="20" t="n">
        <v>1</v>
      </c>
      <c r="S6033" s="20" t="s">
        <v>7130</v>
      </c>
      <c r="T6033" s="20" t="n">
        <v>143.182339</v>
      </c>
      <c r="U6033" s="20" t="n">
        <v>122.2361115</v>
      </c>
      <c r="V6033" s="20" t="n">
        <v>164.1285665</v>
      </c>
      <c r="W6033" s="20" t="s">
        <v>11510</v>
      </c>
      <c r="X6033" s="35"/>
      <c r="Y6033" s="35" t="n">
        <v>0</v>
      </c>
      <c r="Z6033" s="35" t="n">
        <v>1</v>
      </c>
      <c r="AE6033" s="94" t="e">
        <f aca="false" t="array" ref="AE6033:AK6033">_xlfn.torow(_xlfn.unique(_xlfn._xlws.filter(cat_table[Subsector],$E6033=cat_table[Sector],"")))</f>
        <v>#NAME?</v>
      </c>
      <c r="AF6033" s="94" t="e">
        <v>#NAME?</v>
      </c>
      <c r="AG6033" s="94" t="e">
        <v>#NAME?</v>
      </c>
      <c r="AH6033" s="94" t="e">
        <v>#NAME?</v>
      </c>
      <c r="AI6033" s="94" t="e">
        <v>#NAME?</v>
      </c>
      <c r="AJ6033" s="94" t="e">
        <v>#NAME?</v>
      </c>
      <c r="AK6033" s="94" t="e">
        <v>#NAME?</v>
      </c>
      <c r="AO6033" s="94" t="e">
        <f aca="false" t="array" ref="AO6033:AT6033">_xlfn.torow(_xlfn.unique(_xlfn._xlws.filter(cat_table[Sub-subsector],($E6033=cat_table[Sector])*($F6033=cat_table[Subsector]),"")))</f>
        <v>#NAME?</v>
      </c>
      <c r="AP6033" s="94" t="e">
        <v>#NAME?</v>
      </c>
      <c r="AQ6033" s="94" t="e">
        <v>#NAME?</v>
      </c>
      <c r="AR6033" s="94" t="e">
        <v>#NAME?</v>
      </c>
      <c r="AS6033" s="94" t="e">
        <v>#NAME?</v>
      </c>
      <c r="AT6033" s="94" t="e">
        <v>#NAME?</v>
      </c>
    </row>
    <row r="6034" customFormat="false" ht="15" hidden="false" customHeight="true" outlineLevel="0" collapsed="false">
      <c r="A6034" s="20" t="s">
        <v>17085</v>
      </c>
      <c r="B6034" s="20" t="str">
        <f aca="false">INDEX(Table2[], MATCH(L6034, Location_ID!$D$2:$D$3098, 0), 1)</f>
        <v>07f965a0-560d-4589-9558-5881cbd3741a</v>
      </c>
      <c r="C6034" s="20" t="s">
        <v>1585</v>
      </c>
      <c r="D6034" s="230" t="s">
        <v>354</v>
      </c>
      <c r="E6034" s="20" t="s">
        <v>7134</v>
      </c>
      <c r="F6034" s="20" t="s">
        <v>7135</v>
      </c>
      <c r="G6034" s="20" t="s">
        <v>7591</v>
      </c>
      <c r="H6034" s="20"/>
      <c r="I6034" s="20" t="s">
        <v>15917</v>
      </c>
      <c r="J6034" s="20" t="s">
        <v>15922</v>
      </c>
      <c r="K6034" s="20" t="s">
        <v>7109</v>
      </c>
      <c r="L6034" s="20" t="s">
        <v>5421</v>
      </c>
      <c r="M6034" s="20" t="s">
        <v>7116</v>
      </c>
      <c r="N6034" s="20" t="s">
        <v>15902</v>
      </c>
      <c r="O6034" s="20" t="s">
        <v>15922</v>
      </c>
      <c r="P6034" s="201" t="n">
        <v>43730</v>
      </c>
      <c r="Q6034" s="201" t="n">
        <v>43763</v>
      </c>
      <c r="R6034" s="20" t="n">
        <v>1</v>
      </c>
      <c r="S6034" s="20" t="s">
        <v>7130</v>
      </c>
      <c r="T6034" s="20" t="n">
        <v>191.0564115</v>
      </c>
      <c r="U6034" s="20" t="n">
        <v>128.214547</v>
      </c>
      <c r="V6034" s="20" t="n">
        <v>253.898276</v>
      </c>
      <c r="W6034" s="20" t="s">
        <v>11510</v>
      </c>
      <c r="X6034" s="35"/>
      <c r="Y6034" s="35" t="n">
        <v>0</v>
      </c>
      <c r="Z6034" s="35" t="n">
        <v>1</v>
      </c>
      <c r="AE6034" s="94" t="e">
        <f aca="false" t="array" ref="AE6034:AK6034">_xlfn.torow(_xlfn.unique(_xlfn._xlws.filter(cat_table[Subsector],$E6034=cat_table[Sector],"")))</f>
        <v>#NAME?</v>
      </c>
      <c r="AF6034" s="94" t="e">
        <v>#NAME?</v>
      </c>
      <c r="AG6034" s="94" t="e">
        <v>#NAME?</v>
      </c>
      <c r="AH6034" s="94" t="e">
        <v>#NAME?</v>
      </c>
      <c r="AI6034" s="94" t="e">
        <v>#NAME?</v>
      </c>
      <c r="AJ6034" s="94" t="e">
        <v>#NAME?</v>
      </c>
      <c r="AK6034" s="94" t="e">
        <v>#NAME?</v>
      </c>
      <c r="AO6034" s="94" t="e">
        <f aca="false" t="array" ref="AO6034:AT6034">_xlfn.torow(_xlfn.unique(_xlfn._xlws.filter(cat_table[Sub-subsector],($E6034=cat_table[Sector])*($F6034=cat_table[Subsector]),"")))</f>
        <v>#NAME?</v>
      </c>
      <c r="AP6034" s="94" t="e">
        <v>#NAME?</v>
      </c>
      <c r="AQ6034" s="94" t="e">
        <v>#NAME?</v>
      </c>
      <c r="AR6034" s="94" t="e">
        <v>#NAME?</v>
      </c>
      <c r="AS6034" s="94" t="e">
        <v>#NAME?</v>
      </c>
      <c r="AT6034" s="94" t="e">
        <v>#NAME?</v>
      </c>
    </row>
    <row r="6035" customFormat="false" ht="15" hidden="false" customHeight="true" outlineLevel="0" collapsed="false">
      <c r="A6035" s="20" t="s">
        <v>17086</v>
      </c>
      <c r="B6035" s="20" t="str">
        <f aca="false">INDEX(Table2[], MATCH(L6035, Location_ID!$D$2:$D$3098, 0), 1)</f>
        <v>9cc389e4-0eff-4ed9-9d85-3666f7f6bf49</v>
      </c>
      <c r="C6035" s="20" t="s">
        <v>1585</v>
      </c>
      <c r="D6035" s="230" t="s">
        <v>354</v>
      </c>
      <c r="E6035" s="20" t="s">
        <v>7134</v>
      </c>
      <c r="F6035" s="20" t="s">
        <v>7135</v>
      </c>
      <c r="G6035" s="20" t="s">
        <v>7591</v>
      </c>
      <c r="H6035" s="20"/>
      <c r="I6035" s="20" t="s">
        <v>15917</v>
      </c>
      <c r="J6035" s="20" t="s">
        <v>15922</v>
      </c>
      <c r="K6035" s="20" t="s">
        <v>7109</v>
      </c>
      <c r="L6035" s="20" t="s">
        <v>5423</v>
      </c>
      <c r="M6035" s="20" t="s">
        <v>7116</v>
      </c>
      <c r="N6035" s="20" t="s">
        <v>15902</v>
      </c>
      <c r="O6035" s="20" t="s">
        <v>15922</v>
      </c>
      <c r="P6035" s="201" t="n">
        <v>43730</v>
      </c>
      <c r="Q6035" s="201" t="n">
        <v>43763</v>
      </c>
      <c r="R6035" s="20" t="n">
        <v>1</v>
      </c>
      <c r="S6035" s="20" t="s">
        <v>7130</v>
      </c>
      <c r="T6035" s="20" t="n">
        <v>153.728045</v>
      </c>
      <c r="U6035" s="20" t="n">
        <v>100.4472555</v>
      </c>
      <c r="V6035" s="20" t="n">
        <v>207.0088345</v>
      </c>
      <c r="W6035" s="20" t="s">
        <v>11510</v>
      </c>
      <c r="X6035" s="35"/>
      <c r="Y6035" s="35" t="n">
        <v>0</v>
      </c>
      <c r="Z6035" s="35" t="n">
        <v>1</v>
      </c>
      <c r="AE6035" s="94" t="e">
        <f aca="false" t="array" ref="AE6035:AK6035">_xlfn.torow(_xlfn.unique(_xlfn._xlws.filter(cat_table[Subsector],$E6035=cat_table[Sector],"")))</f>
        <v>#NAME?</v>
      </c>
      <c r="AF6035" s="94" t="e">
        <v>#NAME?</v>
      </c>
      <c r="AG6035" s="94" t="e">
        <v>#NAME?</v>
      </c>
      <c r="AH6035" s="94" t="e">
        <v>#NAME?</v>
      </c>
      <c r="AI6035" s="94" t="e">
        <v>#NAME?</v>
      </c>
      <c r="AJ6035" s="94" t="e">
        <v>#NAME?</v>
      </c>
      <c r="AK6035" s="94" t="e">
        <v>#NAME?</v>
      </c>
      <c r="AO6035" s="94" t="e">
        <f aca="false" t="array" ref="AO6035:AT6035">_xlfn.torow(_xlfn.unique(_xlfn._xlws.filter(cat_table[Sub-subsector],($E6035=cat_table[Sector])*($F6035=cat_table[Subsector]),"")))</f>
        <v>#NAME?</v>
      </c>
      <c r="AP6035" s="94" t="e">
        <v>#NAME?</v>
      </c>
      <c r="AQ6035" s="94" t="e">
        <v>#NAME?</v>
      </c>
      <c r="AR6035" s="94" t="e">
        <v>#NAME?</v>
      </c>
      <c r="AS6035" s="94" t="e">
        <v>#NAME?</v>
      </c>
      <c r="AT6035" s="94" t="e">
        <v>#NAME?</v>
      </c>
    </row>
    <row r="6036" customFormat="false" ht="15" hidden="false" customHeight="true" outlineLevel="0" collapsed="false">
      <c r="A6036" s="20" t="s">
        <v>17087</v>
      </c>
      <c r="B6036" s="20" t="str">
        <f aca="false">INDEX(Table2[], MATCH(L6036, Location_ID!$D$2:$D$3098, 0), 1)</f>
        <v>d96e4878-ebb6-4c84-830a-4deef7d26aa0</v>
      </c>
      <c r="C6036" s="20" t="s">
        <v>1585</v>
      </c>
      <c r="D6036" s="230" t="s">
        <v>354</v>
      </c>
      <c r="E6036" s="20" t="s">
        <v>7134</v>
      </c>
      <c r="F6036" s="20" t="s">
        <v>7135</v>
      </c>
      <c r="G6036" s="20" t="s">
        <v>7591</v>
      </c>
      <c r="H6036" s="20"/>
      <c r="I6036" s="20" t="s">
        <v>15917</v>
      </c>
      <c r="J6036" s="20" t="s">
        <v>15922</v>
      </c>
      <c r="K6036" s="20" t="s">
        <v>7109</v>
      </c>
      <c r="L6036" s="20" t="s">
        <v>5425</v>
      </c>
      <c r="M6036" s="20" t="s">
        <v>7116</v>
      </c>
      <c r="N6036" s="20" t="s">
        <v>15902</v>
      </c>
      <c r="O6036" s="20" t="s">
        <v>15922</v>
      </c>
      <c r="P6036" s="201" t="n">
        <v>43730</v>
      </c>
      <c r="Q6036" s="201" t="n">
        <v>43763</v>
      </c>
      <c r="R6036" s="20" t="n">
        <v>1</v>
      </c>
      <c r="S6036" s="20" t="s">
        <v>7130</v>
      </c>
      <c r="T6036" s="20" t="n">
        <v>114.9703505</v>
      </c>
      <c r="U6036" s="20" t="n">
        <v>68.7257029</v>
      </c>
      <c r="V6036" s="20" t="n">
        <v>161.2149981</v>
      </c>
      <c r="W6036" s="20" t="s">
        <v>11510</v>
      </c>
      <c r="X6036" s="35"/>
      <c r="Y6036" s="35" t="n">
        <v>0</v>
      </c>
      <c r="Z6036" s="35" t="n">
        <v>1</v>
      </c>
      <c r="AE6036" s="94" t="e">
        <f aca="false" t="array" ref="AE6036:AK6036">_xlfn.torow(_xlfn.unique(_xlfn._xlws.filter(cat_table[Subsector],$E6036=cat_table[Sector],"")))</f>
        <v>#NAME?</v>
      </c>
      <c r="AF6036" s="94" t="e">
        <v>#NAME?</v>
      </c>
      <c r="AG6036" s="94" t="e">
        <v>#NAME?</v>
      </c>
      <c r="AH6036" s="94" t="e">
        <v>#NAME?</v>
      </c>
      <c r="AI6036" s="94" t="e">
        <v>#NAME?</v>
      </c>
      <c r="AJ6036" s="94" t="e">
        <v>#NAME?</v>
      </c>
      <c r="AK6036" s="94" t="e">
        <v>#NAME?</v>
      </c>
      <c r="AO6036" s="94" t="e">
        <f aca="false" t="array" ref="AO6036:AT6036">_xlfn.torow(_xlfn.unique(_xlfn._xlws.filter(cat_table[Sub-subsector],($E6036=cat_table[Sector])*($F6036=cat_table[Subsector]),"")))</f>
        <v>#NAME?</v>
      </c>
      <c r="AP6036" s="94" t="e">
        <v>#NAME?</v>
      </c>
      <c r="AQ6036" s="94" t="e">
        <v>#NAME?</v>
      </c>
      <c r="AR6036" s="94" t="e">
        <v>#NAME?</v>
      </c>
      <c r="AS6036" s="94" t="e">
        <v>#NAME?</v>
      </c>
      <c r="AT6036" s="94" t="e">
        <v>#NAME?</v>
      </c>
    </row>
    <row r="6037" customFormat="false" ht="15" hidden="false" customHeight="true" outlineLevel="0" collapsed="false">
      <c r="A6037" s="20" t="s">
        <v>17088</v>
      </c>
      <c r="B6037" s="20" t="str">
        <f aca="false">INDEX(Table2[], MATCH(L6037, Location_ID!$D$2:$D$3098, 0), 1)</f>
        <v>4927cc3a-8795-4350-a0d4-9e350eaf03d9</v>
      </c>
      <c r="C6037" s="20" t="s">
        <v>1585</v>
      </c>
      <c r="D6037" s="230" t="s">
        <v>354</v>
      </c>
      <c r="E6037" s="20" t="s">
        <v>7134</v>
      </c>
      <c r="F6037" s="20" t="s">
        <v>7135</v>
      </c>
      <c r="G6037" s="20" t="s">
        <v>7591</v>
      </c>
      <c r="H6037" s="20"/>
      <c r="I6037" s="20" t="s">
        <v>15917</v>
      </c>
      <c r="J6037" s="20" t="s">
        <v>15922</v>
      </c>
      <c r="K6037" s="20" t="s">
        <v>7109</v>
      </c>
      <c r="L6037" s="20" t="s">
        <v>5427</v>
      </c>
      <c r="M6037" s="20" t="s">
        <v>7116</v>
      </c>
      <c r="N6037" s="20" t="s">
        <v>15902</v>
      </c>
      <c r="O6037" s="20" t="s">
        <v>15922</v>
      </c>
      <c r="P6037" s="201" t="n">
        <v>43730</v>
      </c>
      <c r="Q6037" s="201" t="n">
        <v>43763</v>
      </c>
      <c r="R6037" s="20" t="n">
        <v>1</v>
      </c>
      <c r="S6037" s="20" t="s">
        <v>7130</v>
      </c>
      <c r="T6037" s="20" t="n">
        <v>85.6493755</v>
      </c>
      <c r="U6037" s="20" t="n">
        <v>-0.150374999999997</v>
      </c>
      <c r="V6037" s="20" t="n">
        <v>171.449126</v>
      </c>
      <c r="W6037" s="20" t="s">
        <v>11510</v>
      </c>
      <c r="X6037" s="35"/>
      <c r="Y6037" s="35" t="n">
        <v>0</v>
      </c>
      <c r="Z6037" s="35" t="n">
        <v>1</v>
      </c>
      <c r="AE6037" s="94" t="e">
        <f aca="false" t="array" ref="AE6037:AK6037">_xlfn.torow(_xlfn.unique(_xlfn._xlws.filter(cat_table[Subsector],$E6037=cat_table[Sector],"")))</f>
        <v>#NAME?</v>
      </c>
      <c r="AF6037" s="94" t="e">
        <v>#NAME?</v>
      </c>
      <c r="AG6037" s="94" t="e">
        <v>#NAME?</v>
      </c>
      <c r="AH6037" s="94" t="e">
        <v>#NAME?</v>
      </c>
      <c r="AI6037" s="94" t="e">
        <v>#NAME?</v>
      </c>
      <c r="AJ6037" s="94" t="e">
        <v>#NAME?</v>
      </c>
      <c r="AK6037" s="94" t="e">
        <v>#NAME?</v>
      </c>
      <c r="AO6037" s="94" t="e">
        <f aca="false" t="array" ref="AO6037:AT6037">_xlfn.torow(_xlfn.unique(_xlfn._xlws.filter(cat_table[Sub-subsector],($E6037=cat_table[Sector])*($F6037=cat_table[Subsector]),"")))</f>
        <v>#NAME?</v>
      </c>
      <c r="AP6037" s="94" t="e">
        <v>#NAME?</v>
      </c>
      <c r="AQ6037" s="94" t="e">
        <v>#NAME?</v>
      </c>
      <c r="AR6037" s="94" t="e">
        <v>#NAME?</v>
      </c>
      <c r="AS6037" s="94" t="e">
        <v>#NAME?</v>
      </c>
      <c r="AT6037" s="94" t="e">
        <v>#NAME?</v>
      </c>
    </row>
    <row r="6038" customFormat="false" ht="15" hidden="false" customHeight="true" outlineLevel="0" collapsed="false">
      <c r="A6038" s="20" t="s">
        <v>17089</v>
      </c>
      <c r="B6038" s="20" t="str">
        <f aca="false">INDEX(Table2[], MATCH(L6038, Location_ID!$D$2:$D$3098, 0), 1)</f>
        <v>3b41dd1d-6f89-462b-8ccc-b00e163b5ff1</v>
      </c>
      <c r="C6038" s="20" t="s">
        <v>1585</v>
      </c>
      <c r="D6038" s="230" t="s">
        <v>354</v>
      </c>
      <c r="E6038" s="20" t="s">
        <v>7134</v>
      </c>
      <c r="F6038" s="20" t="s">
        <v>7135</v>
      </c>
      <c r="G6038" s="20" t="s">
        <v>7591</v>
      </c>
      <c r="H6038" s="20"/>
      <c r="I6038" s="20" t="s">
        <v>15917</v>
      </c>
      <c r="J6038" s="20" t="s">
        <v>15922</v>
      </c>
      <c r="K6038" s="20" t="s">
        <v>7109</v>
      </c>
      <c r="L6038" s="20" t="s">
        <v>5429</v>
      </c>
      <c r="M6038" s="20" t="s">
        <v>7116</v>
      </c>
      <c r="N6038" s="20" t="s">
        <v>15902</v>
      </c>
      <c r="O6038" s="20" t="s">
        <v>15922</v>
      </c>
      <c r="P6038" s="201" t="n">
        <v>43730</v>
      </c>
      <c r="Q6038" s="201" t="n">
        <v>43763</v>
      </c>
      <c r="R6038" s="20" t="n">
        <v>1</v>
      </c>
      <c r="S6038" s="20" t="s">
        <v>7130</v>
      </c>
      <c r="T6038" s="20" t="n">
        <v>83.53663</v>
      </c>
      <c r="U6038" s="20" t="n">
        <v>66.95149115</v>
      </c>
      <c r="V6038" s="20" t="n">
        <v>100.12176885</v>
      </c>
      <c r="W6038" s="20" t="s">
        <v>11510</v>
      </c>
      <c r="X6038" s="35"/>
      <c r="Y6038" s="35" t="n">
        <v>0</v>
      </c>
      <c r="Z6038" s="35" t="n">
        <v>1</v>
      </c>
      <c r="AE6038" s="94" t="e">
        <f aca="false" t="array" ref="AE6038:AK6038">_xlfn.torow(_xlfn.unique(_xlfn._xlws.filter(cat_table[Subsector],$E6038=cat_table[Sector],"")))</f>
        <v>#NAME?</v>
      </c>
      <c r="AF6038" s="94" t="e">
        <v>#NAME?</v>
      </c>
      <c r="AG6038" s="94" t="e">
        <v>#NAME?</v>
      </c>
      <c r="AH6038" s="94" t="e">
        <v>#NAME?</v>
      </c>
      <c r="AI6038" s="94" t="e">
        <v>#NAME?</v>
      </c>
      <c r="AJ6038" s="94" t="e">
        <v>#NAME?</v>
      </c>
      <c r="AK6038" s="94" t="e">
        <v>#NAME?</v>
      </c>
      <c r="AO6038" s="94" t="e">
        <f aca="false" t="array" ref="AO6038:AT6038">_xlfn.torow(_xlfn.unique(_xlfn._xlws.filter(cat_table[Sub-subsector],($E6038=cat_table[Sector])*($F6038=cat_table[Subsector]),"")))</f>
        <v>#NAME?</v>
      </c>
      <c r="AP6038" s="94" t="e">
        <v>#NAME?</v>
      </c>
      <c r="AQ6038" s="94" t="e">
        <v>#NAME?</v>
      </c>
      <c r="AR6038" s="94" t="e">
        <v>#NAME?</v>
      </c>
      <c r="AS6038" s="94" t="e">
        <v>#NAME?</v>
      </c>
      <c r="AT6038" s="94" t="e">
        <v>#NAME?</v>
      </c>
    </row>
    <row r="6039" customFormat="false" ht="15" hidden="false" customHeight="true" outlineLevel="0" collapsed="false">
      <c r="A6039" s="20" t="s">
        <v>17090</v>
      </c>
      <c r="B6039" s="20" t="str">
        <f aca="false">INDEX(Table2[], MATCH(L6039, Location_ID!$D$2:$D$3098, 0), 1)</f>
        <v>02a088ff-fe43-43b0-a4b3-082717712ead</v>
      </c>
      <c r="C6039" s="20" t="s">
        <v>1585</v>
      </c>
      <c r="D6039" s="230" t="s">
        <v>354</v>
      </c>
      <c r="E6039" s="20" t="s">
        <v>7134</v>
      </c>
      <c r="F6039" s="20" t="s">
        <v>7135</v>
      </c>
      <c r="G6039" s="20" t="s">
        <v>7591</v>
      </c>
      <c r="H6039" s="20"/>
      <c r="I6039" s="20" t="s">
        <v>15917</v>
      </c>
      <c r="J6039" s="20" t="s">
        <v>15922</v>
      </c>
      <c r="K6039" s="20" t="s">
        <v>7109</v>
      </c>
      <c r="L6039" s="20" t="s">
        <v>5431</v>
      </c>
      <c r="M6039" s="20" t="s">
        <v>7116</v>
      </c>
      <c r="N6039" s="20" t="s">
        <v>15902</v>
      </c>
      <c r="O6039" s="20" t="s">
        <v>15922</v>
      </c>
      <c r="P6039" s="201" t="n">
        <v>43730</v>
      </c>
      <c r="Q6039" s="201" t="n">
        <v>43763</v>
      </c>
      <c r="R6039" s="20" t="n">
        <v>1</v>
      </c>
      <c r="S6039" s="20" t="s">
        <v>7130</v>
      </c>
      <c r="T6039" s="20" t="n">
        <v>57.84716233</v>
      </c>
      <c r="U6039" s="20" t="n">
        <v>44.43289251</v>
      </c>
      <c r="V6039" s="20" t="n">
        <v>71.26143215</v>
      </c>
      <c r="W6039" s="20" t="s">
        <v>11510</v>
      </c>
      <c r="X6039" s="35"/>
      <c r="Y6039" s="35" t="n">
        <v>0</v>
      </c>
      <c r="Z6039" s="35" t="n">
        <v>1</v>
      </c>
      <c r="AE6039" s="94" t="e">
        <f aca="false" t="array" ref="AE6039:AK6039">_xlfn.torow(_xlfn.unique(_xlfn._xlws.filter(cat_table[Subsector],$E6039=cat_table[Sector],"")))</f>
        <v>#NAME?</v>
      </c>
      <c r="AF6039" s="94" t="e">
        <v>#NAME?</v>
      </c>
      <c r="AG6039" s="94" t="e">
        <v>#NAME?</v>
      </c>
      <c r="AH6039" s="94" t="e">
        <v>#NAME?</v>
      </c>
      <c r="AI6039" s="94" t="e">
        <v>#NAME?</v>
      </c>
      <c r="AJ6039" s="94" t="e">
        <v>#NAME?</v>
      </c>
      <c r="AK6039" s="94" t="e">
        <v>#NAME?</v>
      </c>
      <c r="AO6039" s="94" t="e">
        <f aca="false" t="array" ref="AO6039:AT6039">_xlfn.torow(_xlfn.unique(_xlfn._xlws.filter(cat_table[Sub-subsector],($E6039=cat_table[Sector])*($F6039=cat_table[Subsector]),"")))</f>
        <v>#NAME?</v>
      </c>
      <c r="AP6039" s="94" t="e">
        <v>#NAME?</v>
      </c>
      <c r="AQ6039" s="94" t="e">
        <v>#NAME?</v>
      </c>
      <c r="AR6039" s="94" t="e">
        <v>#NAME?</v>
      </c>
      <c r="AS6039" s="94" t="e">
        <v>#NAME?</v>
      </c>
      <c r="AT6039" s="94" t="e">
        <v>#NAME?</v>
      </c>
    </row>
    <row r="6040" customFormat="false" ht="15" hidden="false" customHeight="true" outlineLevel="0" collapsed="false">
      <c r="A6040" s="20" t="s">
        <v>17091</v>
      </c>
      <c r="B6040" s="20" t="str">
        <f aca="false">INDEX(Table2[], MATCH(L6040, Location_ID!$D$2:$D$3098, 0), 1)</f>
        <v>2b2456d2-15b5-4e7b-aff9-50a25e9453f8</v>
      </c>
      <c r="C6040" s="20" t="s">
        <v>1585</v>
      </c>
      <c r="D6040" s="230" t="s">
        <v>354</v>
      </c>
      <c r="E6040" s="20" t="s">
        <v>7134</v>
      </c>
      <c r="F6040" s="20" t="s">
        <v>7135</v>
      </c>
      <c r="G6040" s="20" t="s">
        <v>7591</v>
      </c>
      <c r="H6040" s="20"/>
      <c r="I6040" s="20" t="s">
        <v>15917</v>
      </c>
      <c r="J6040" s="20" t="s">
        <v>15932</v>
      </c>
      <c r="K6040" s="20" t="s">
        <v>7109</v>
      </c>
      <c r="L6040" s="20" t="s">
        <v>5433</v>
      </c>
      <c r="M6040" s="20" t="s">
        <v>7116</v>
      </c>
      <c r="N6040" s="20" t="s">
        <v>15902</v>
      </c>
      <c r="O6040" s="20" t="s">
        <v>15932</v>
      </c>
      <c r="P6040" s="201" t="n">
        <v>43730</v>
      </c>
      <c r="Q6040" s="201" t="n">
        <v>43763</v>
      </c>
      <c r="R6040" s="20" t="n">
        <v>1</v>
      </c>
      <c r="S6040" s="20" t="s">
        <v>7130</v>
      </c>
      <c r="T6040" s="20" t="n">
        <v>79.101488</v>
      </c>
      <c r="U6040" s="20" t="n">
        <v>53.48043305</v>
      </c>
      <c r="V6040" s="20" t="n">
        <v>104.72254295</v>
      </c>
      <c r="W6040" s="20" t="s">
        <v>11510</v>
      </c>
      <c r="X6040" s="35"/>
      <c r="Y6040" s="35" t="n">
        <v>0</v>
      </c>
      <c r="Z6040" s="35" t="n">
        <v>1</v>
      </c>
      <c r="AE6040" s="94" t="e">
        <f aca="false" t="array" ref="AE6040:AK6040">_xlfn.torow(_xlfn.unique(_xlfn._xlws.filter(cat_table[Subsector],$E6040=cat_table[Sector],"")))</f>
        <v>#NAME?</v>
      </c>
      <c r="AF6040" s="94" t="e">
        <v>#NAME?</v>
      </c>
      <c r="AG6040" s="94" t="e">
        <v>#NAME?</v>
      </c>
      <c r="AH6040" s="94" t="e">
        <v>#NAME?</v>
      </c>
      <c r="AI6040" s="94" t="e">
        <v>#NAME?</v>
      </c>
      <c r="AJ6040" s="94" t="e">
        <v>#NAME?</v>
      </c>
      <c r="AK6040" s="94" t="e">
        <v>#NAME?</v>
      </c>
      <c r="AO6040" s="94" t="e">
        <f aca="false" t="array" ref="AO6040:AT6040">_xlfn.torow(_xlfn.unique(_xlfn._xlws.filter(cat_table[Sub-subsector],($E6040=cat_table[Sector])*($F6040=cat_table[Subsector]),"")))</f>
        <v>#NAME?</v>
      </c>
      <c r="AP6040" s="94" t="e">
        <v>#NAME?</v>
      </c>
      <c r="AQ6040" s="94" t="e">
        <v>#NAME?</v>
      </c>
      <c r="AR6040" s="94" t="e">
        <v>#NAME?</v>
      </c>
      <c r="AS6040" s="94" t="e">
        <v>#NAME?</v>
      </c>
      <c r="AT6040" s="94" t="e">
        <v>#NAME?</v>
      </c>
    </row>
    <row r="6041" customFormat="false" ht="15" hidden="false" customHeight="true" outlineLevel="0" collapsed="false">
      <c r="A6041" s="20" t="s">
        <v>17092</v>
      </c>
      <c r="B6041" s="20" t="str">
        <f aca="false">INDEX(Table2[], MATCH(L6041, Location_ID!$D$2:$D$3098, 0), 1)</f>
        <v>9fda58e0-f002-4a43-8daa-47466cb01890</v>
      </c>
      <c r="C6041" s="20" t="s">
        <v>1585</v>
      </c>
      <c r="D6041" s="230" t="s">
        <v>354</v>
      </c>
      <c r="E6041" s="20" t="s">
        <v>7134</v>
      </c>
      <c r="F6041" s="20" t="s">
        <v>7135</v>
      </c>
      <c r="G6041" s="20" t="s">
        <v>7591</v>
      </c>
      <c r="H6041" s="20"/>
      <c r="I6041" s="20" t="s">
        <v>15917</v>
      </c>
      <c r="J6041" s="20" t="s">
        <v>15932</v>
      </c>
      <c r="K6041" s="20" t="s">
        <v>7109</v>
      </c>
      <c r="L6041" s="20" t="s">
        <v>5435</v>
      </c>
      <c r="M6041" s="20" t="s">
        <v>7116</v>
      </c>
      <c r="N6041" s="20" t="s">
        <v>15902</v>
      </c>
      <c r="O6041" s="20" t="s">
        <v>15932</v>
      </c>
      <c r="P6041" s="201" t="n">
        <v>43730</v>
      </c>
      <c r="Q6041" s="201" t="n">
        <v>43763</v>
      </c>
      <c r="R6041" s="20" t="n">
        <v>1</v>
      </c>
      <c r="S6041" s="20" t="s">
        <v>7130</v>
      </c>
      <c r="T6041" s="20" t="n">
        <v>93.9352615</v>
      </c>
      <c r="U6041" s="20" t="n">
        <v>67.14093845</v>
      </c>
      <c r="V6041" s="20" t="n">
        <v>120.72958455</v>
      </c>
      <c r="W6041" s="20" t="s">
        <v>11510</v>
      </c>
      <c r="X6041" s="35"/>
      <c r="Y6041" s="35" t="n">
        <v>0</v>
      </c>
      <c r="Z6041" s="35" t="n">
        <v>1</v>
      </c>
      <c r="AE6041" s="94" t="e">
        <f aca="false" t="array" ref="AE6041:AK6041">_xlfn.torow(_xlfn.unique(_xlfn._xlws.filter(cat_table[Subsector],$E6041=cat_table[Sector],"")))</f>
        <v>#NAME?</v>
      </c>
      <c r="AF6041" s="94" t="e">
        <v>#NAME?</v>
      </c>
      <c r="AG6041" s="94" t="e">
        <v>#NAME?</v>
      </c>
      <c r="AH6041" s="94" t="e">
        <v>#NAME?</v>
      </c>
      <c r="AI6041" s="94" t="e">
        <v>#NAME?</v>
      </c>
      <c r="AJ6041" s="94" t="e">
        <v>#NAME?</v>
      </c>
      <c r="AK6041" s="94" t="e">
        <v>#NAME?</v>
      </c>
      <c r="AO6041" s="94" t="e">
        <f aca="false" t="array" ref="AO6041:AT6041">_xlfn.torow(_xlfn.unique(_xlfn._xlws.filter(cat_table[Sub-subsector],($E6041=cat_table[Sector])*($F6041=cat_table[Subsector]),"")))</f>
        <v>#NAME?</v>
      </c>
      <c r="AP6041" s="94" t="e">
        <v>#NAME?</v>
      </c>
      <c r="AQ6041" s="94" t="e">
        <v>#NAME?</v>
      </c>
      <c r="AR6041" s="94" t="e">
        <v>#NAME?</v>
      </c>
      <c r="AS6041" s="94" t="e">
        <v>#NAME?</v>
      </c>
      <c r="AT6041" s="94" t="e">
        <v>#NAME?</v>
      </c>
    </row>
    <row r="6042" customFormat="false" ht="15" hidden="false" customHeight="true" outlineLevel="0" collapsed="false">
      <c r="A6042" s="20" t="s">
        <v>17093</v>
      </c>
      <c r="B6042" s="20" t="str">
        <f aca="false">INDEX(Table2[], MATCH(L6042, Location_ID!$D$2:$D$3098, 0), 1)</f>
        <v>7ea2b860-8d02-4e1c-849f-8a92980eca7f</v>
      </c>
      <c r="C6042" s="20" t="s">
        <v>1585</v>
      </c>
      <c r="D6042" s="230" t="s">
        <v>354</v>
      </c>
      <c r="E6042" s="20" t="s">
        <v>7134</v>
      </c>
      <c r="F6042" s="20" t="s">
        <v>7135</v>
      </c>
      <c r="G6042" s="20" t="s">
        <v>7591</v>
      </c>
      <c r="H6042" s="20"/>
      <c r="I6042" s="20" t="s">
        <v>15917</v>
      </c>
      <c r="J6042" s="20" t="s">
        <v>15922</v>
      </c>
      <c r="K6042" s="20" t="s">
        <v>7109</v>
      </c>
      <c r="L6042" s="20" t="s">
        <v>5437</v>
      </c>
      <c r="M6042" s="20" t="s">
        <v>7116</v>
      </c>
      <c r="N6042" s="20" t="s">
        <v>15902</v>
      </c>
      <c r="O6042" s="20" t="s">
        <v>15922</v>
      </c>
      <c r="P6042" s="201" t="n">
        <v>43730</v>
      </c>
      <c r="Q6042" s="201" t="n">
        <v>43763</v>
      </c>
      <c r="R6042" s="20" t="n">
        <v>1</v>
      </c>
      <c r="S6042" s="20" t="s">
        <v>7130</v>
      </c>
      <c r="T6042" s="20" t="n">
        <v>153.424206</v>
      </c>
      <c r="U6042" s="20" t="n">
        <v>123.94609012</v>
      </c>
      <c r="V6042" s="20" t="n">
        <v>182.90232188</v>
      </c>
      <c r="W6042" s="20" t="s">
        <v>11510</v>
      </c>
      <c r="X6042" s="35"/>
      <c r="Y6042" s="35" t="n">
        <v>0</v>
      </c>
      <c r="Z6042" s="35" t="n">
        <v>1</v>
      </c>
      <c r="AE6042" s="94" t="e">
        <f aca="false" t="array" ref="AE6042:AK6042">_xlfn.torow(_xlfn.unique(_xlfn._xlws.filter(cat_table[Subsector],$E6042=cat_table[Sector],"")))</f>
        <v>#NAME?</v>
      </c>
      <c r="AF6042" s="94" t="e">
        <v>#NAME?</v>
      </c>
      <c r="AG6042" s="94" t="e">
        <v>#NAME?</v>
      </c>
      <c r="AH6042" s="94" t="e">
        <v>#NAME?</v>
      </c>
      <c r="AI6042" s="94" t="e">
        <v>#NAME?</v>
      </c>
      <c r="AJ6042" s="94" t="e">
        <v>#NAME?</v>
      </c>
      <c r="AK6042" s="94" t="e">
        <v>#NAME?</v>
      </c>
      <c r="AO6042" s="94" t="e">
        <f aca="false" t="array" ref="AO6042:AT6042">_xlfn.torow(_xlfn.unique(_xlfn._xlws.filter(cat_table[Sub-subsector],($E6042=cat_table[Sector])*($F6042=cat_table[Subsector]),"")))</f>
        <v>#NAME?</v>
      </c>
      <c r="AP6042" s="94" t="e">
        <v>#NAME?</v>
      </c>
      <c r="AQ6042" s="94" t="e">
        <v>#NAME?</v>
      </c>
      <c r="AR6042" s="94" t="e">
        <v>#NAME?</v>
      </c>
      <c r="AS6042" s="94" t="e">
        <v>#NAME?</v>
      </c>
      <c r="AT6042" s="94" t="e">
        <v>#NAME?</v>
      </c>
    </row>
    <row r="6043" customFormat="false" ht="15" hidden="false" customHeight="true" outlineLevel="0" collapsed="false">
      <c r="A6043" s="20" t="s">
        <v>17094</v>
      </c>
      <c r="B6043" s="20" t="str">
        <f aca="false">INDEX(Table2[], MATCH(L6043, Location_ID!$D$2:$D$3098, 0), 1)</f>
        <v>de1f50cd-4d9e-4f56-8319-0d624f39a5a8</v>
      </c>
      <c r="C6043" s="20" t="s">
        <v>1585</v>
      </c>
      <c r="D6043" s="230" t="s">
        <v>354</v>
      </c>
      <c r="E6043" s="20" t="s">
        <v>7134</v>
      </c>
      <c r="F6043" s="20" t="s">
        <v>7135</v>
      </c>
      <c r="G6043" s="20" t="s">
        <v>7591</v>
      </c>
      <c r="H6043" s="20"/>
      <c r="I6043" s="20" t="s">
        <v>15917</v>
      </c>
      <c r="J6043" s="20" t="s">
        <v>15918</v>
      </c>
      <c r="K6043" s="20" t="s">
        <v>7109</v>
      </c>
      <c r="L6043" s="20" t="s">
        <v>5439</v>
      </c>
      <c r="M6043" s="20" t="s">
        <v>7116</v>
      </c>
      <c r="N6043" s="20" t="s">
        <v>15902</v>
      </c>
      <c r="O6043" s="20" t="s">
        <v>15918</v>
      </c>
      <c r="P6043" s="201" t="n">
        <v>43730</v>
      </c>
      <c r="Q6043" s="201" t="n">
        <v>43763</v>
      </c>
      <c r="R6043" s="20" t="n">
        <v>1</v>
      </c>
      <c r="S6043" s="20" t="s">
        <v>7130</v>
      </c>
      <c r="T6043" s="20" t="n">
        <v>200.0780285</v>
      </c>
      <c r="U6043" s="20" t="n">
        <v>138.756651</v>
      </c>
      <c r="V6043" s="20" t="n">
        <v>261.399406</v>
      </c>
      <c r="W6043" s="20" t="s">
        <v>11510</v>
      </c>
      <c r="X6043" s="35"/>
      <c r="Y6043" s="35" t="n">
        <v>0</v>
      </c>
      <c r="Z6043" s="35" t="n">
        <v>1</v>
      </c>
      <c r="AE6043" s="94" t="e">
        <f aca="false" t="array" ref="AE6043:AK6043">_xlfn.torow(_xlfn.unique(_xlfn._xlws.filter(cat_table[Subsector],$E6043=cat_table[Sector],"")))</f>
        <v>#NAME?</v>
      </c>
      <c r="AF6043" s="94" t="e">
        <v>#NAME?</v>
      </c>
      <c r="AG6043" s="94" t="e">
        <v>#NAME?</v>
      </c>
      <c r="AH6043" s="94" t="e">
        <v>#NAME?</v>
      </c>
      <c r="AI6043" s="94" t="e">
        <v>#NAME?</v>
      </c>
      <c r="AJ6043" s="94" t="e">
        <v>#NAME?</v>
      </c>
      <c r="AK6043" s="94" t="e">
        <v>#NAME?</v>
      </c>
      <c r="AO6043" s="94" t="e">
        <f aca="false" t="array" ref="AO6043:AT6043">_xlfn.torow(_xlfn.unique(_xlfn._xlws.filter(cat_table[Sub-subsector],($E6043=cat_table[Sector])*($F6043=cat_table[Subsector]),"")))</f>
        <v>#NAME?</v>
      </c>
      <c r="AP6043" s="94" t="e">
        <v>#NAME?</v>
      </c>
      <c r="AQ6043" s="94" t="e">
        <v>#NAME?</v>
      </c>
      <c r="AR6043" s="94" t="e">
        <v>#NAME?</v>
      </c>
      <c r="AS6043" s="94" t="e">
        <v>#NAME?</v>
      </c>
      <c r="AT6043" s="94" t="e">
        <v>#NAME?</v>
      </c>
    </row>
    <row r="6044" customFormat="false" ht="15" hidden="false" customHeight="true" outlineLevel="0" collapsed="false">
      <c r="A6044" s="20" t="s">
        <v>17095</v>
      </c>
      <c r="B6044" s="20" t="str">
        <f aca="false">INDEX(Table2[], MATCH(L6044, Location_ID!$D$2:$D$3098, 0), 1)</f>
        <v>3e6ef5d5-21fe-47d9-9f60-c5425dac9bed</v>
      </c>
      <c r="C6044" s="20" t="s">
        <v>1585</v>
      </c>
      <c r="D6044" s="230" t="s">
        <v>354</v>
      </c>
      <c r="E6044" s="20" t="s">
        <v>7134</v>
      </c>
      <c r="F6044" s="20" t="s">
        <v>7135</v>
      </c>
      <c r="G6044" s="20" t="s">
        <v>7591</v>
      </c>
      <c r="H6044" s="20"/>
      <c r="I6044" s="20" t="s">
        <v>15917</v>
      </c>
      <c r="J6044" s="20" t="s">
        <v>15918</v>
      </c>
      <c r="K6044" s="20" t="s">
        <v>7109</v>
      </c>
      <c r="L6044" s="20" t="s">
        <v>5441</v>
      </c>
      <c r="M6044" s="20" t="s">
        <v>7116</v>
      </c>
      <c r="N6044" s="20" t="s">
        <v>15902</v>
      </c>
      <c r="O6044" s="20" t="s">
        <v>15918</v>
      </c>
      <c r="P6044" s="201" t="n">
        <v>43730</v>
      </c>
      <c r="Q6044" s="201" t="n">
        <v>43763</v>
      </c>
      <c r="R6044" s="20" t="n">
        <v>1</v>
      </c>
      <c r="S6044" s="20" t="s">
        <v>7130</v>
      </c>
      <c r="T6044" s="20" t="n">
        <v>87.842923</v>
      </c>
      <c r="U6044" s="20" t="n">
        <v>73.51609405</v>
      </c>
      <c r="V6044" s="20" t="n">
        <v>102.16975195</v>
      </c>
      <c r="W6044" s="20" t="s">
        <v>11510</v>
      </c>
      <c r="X6044" s="35"/>
      <c r="Y6044" s="35" t="n">
        <v>0</v>
      </c>
      <c r="Z6044" s="35" t="n">
        <v>1</v>
      </c>
      <c r="AE6044" s="94" t="e">
        <f aca="false" t="array" ref="AE6044:AK6044">_xlfn.torow(_xlfn.unique(_xlfn._xlws.filter(cat_table[Subsector],$E6044=cat_table[Sector],"")))</f>
        <v>#NAME?</v>
      </c>
      <c r="AF6044" s="94" t="e">
        <v>#NAME?</v>
      </c>
      <c r="AG6044" s="94" t="e">
        <v>#NAME?</v>
      </c>
      <c r="AH6044" s="94" t="e">
        <v>#NAME?</v>
      </c>
      <c r="AI6044" s="94" t="e">
        <v>#NAME?</v>
      </c>
      <c r="AJ6044" s="94" t="e">
        <v>#NAME?</v>
      </c>
      <c r="AK6044" s="94" t="e">
        <v>#NAME?</v>
      </c>
      <c r="AO6044" s="94" t="e">
        <f aca="false" t="array" ref="AO6044:AT6044">_xlfn.torow(_xlfn.unique(_xlfn._xlws.filter(cat_table[Sub-subsector],($E6044=cat_table[Sector])*($F6044=cat_table[Subsector]),"")))</f>
        <v>#NAME?</v>
      </c>
      <c r="AP6044" s="94" t="e">
        <v>#NAME?</v>
      </c>
      <c r="AQ6044" s="94" t="e">
        <v>#NAME?</v>
      </c>
      <c r="AR6044" s="94" t="e">
        <v>#NAME?</v>
      </c>
      <c r="AS6044" s="94" t="e">
        <v>#NAME?</v>
      </c>
      <c r="AT6044" s="94" t="e">
        <v>#NAME?</v>
      </c>
    </row>
    <row r="6045" customFormat="false" ht="15" hidden="false" customHeight="true" outlineLevel="0" collapsed="false">
      <c r="A6045" s="20" t="s">
        <v>17096</v>
      </c>
      <c r="B6045" s="20" t="str">
        <f aca="false">INDEX(Table2[], MATCH(L6045, Location_ID!$D$2:$D$3098, 0), 1)</f>
        <v>4641ce46-3852-44a4-8810-6c703d5c0a3c</v>
      </c>
      <c r="C6045" s="20" t="s">
        <v>1585</v>
      </c>
      <c r="D6045" s="230" t="s">
        <v>354</v>
      </c>
      <c r="E6045" s="20" t="s">
        <v>7134</v>
      </c>
      <c r="F6045" s="20" t="s">
        <v>7135</v>
      </c>
      <c r="G6045" s="20" t="s">
        <v>7591</v>
      </c>
      <c r="H6045" s="20"/>
      <c r="I6045" s="20" t="s">
        <v>15917</v>
      </c>
      <c r="J6045" s="20" t="s">
        <v>15932</v>
      </c>
      <c r="K6045" s="20" t="s">
        <v>7109</v>
      </c>
      <c r="L6045" s="20" t="s">
        <v>5443</v>
      </c>
      <c r="M6045" s="20" t="s">
        <v>7116</v>
      </c>
      <c r="N6045" s="20" t="s">
        <v>15902</v>
      </c>
      <c r="O6045" s="20" t="s">
        <v>15932</v>
      </c>
      <c r="P6045" s="201" t="n">
        <v>43730</v>
      </c>
      <c r="Q6045" s="201" t="n">
        <v>43763</v>
      </c>
      <c r="R6045" s="20" t="n">
        <v>1</v>
      </c>
      <c r="S6045" s="20" t="s">
        <v>7130</v>
      </c>
      <c r="T6045" s="20" t="n">
        <v>156.6479285</v>
      </c>
      <c r="U6045" s="20" t="n">
        <v>123.54302605</v>
      </c>
      <c r="V6045" s="20" t="n">
        <v>189.75283095</v>
      </c>
      <c r="W6045" s="20" t="s">
        <v>11510</v>
      </c>
      <c r="X6045" s="35"/>
      <c r="Y6045" s="35" t="n">
        <v>0</v>
      </c>
      <c r="Z6045" s="35" t="n">
        <v>1</v>
      </c>
      <c r="AE6045" s="94" t="e">
        <f aca="false" t="array" ref="AE6045:AK6045">_xlfn.torow(_xlfn.unique(_xlfn._xlws.filter(cat_table[Subsector],$E6045=cat_table[Sector],"")))</f>
        <v>#NAME?</v>
      </c>
      <c r="AF6045" s="94" t="e">
        <v>#NAME?</v>
      </c>
      <c r="AG6045" s="94" t="e">
        <v>#NAME?</v>
      </c>
      <c r="AH6045" s="94" t="e">
        <v>#NAME?</v>
      </c>
      <c r="AI6045" s="94" t="e">
        <v>#NAME?</v>
      </c>
      <c r="AJ6045" s="94" t="e">
        <v>#NAME?</v>
      </c>
      <c r="AK6045" s="94" t="e">
        <v>#NAME?</v>
      </c>
      <c r="AO6045" s="94" t="e">
        <f aca="false" t="array" ref="AO6045:AT6045">_xlfn.torow(_xlfn.unique(_xlfn._xlws.filter(cat_table[Sub-subsector],($E6045=cat_table[Sector])*($F6045=cat_table[Subsector]),"")))</f>
        <v>#NAME?</v>
      </c>
      <c r="AP6045" s="94" t="e">
        <v>#NAME?</v>
      </c>
      <c r="AQ6045" s="94" t="e">
        <v>#NAME?</v>
      </c>
      <c r="AR6045" s="94" t="e">
        <v>#NAME?</v>
      </c>
      <c r="AS6045" s="94" t="e">
        <v>#NAME?</v>
      </c>
      <c r="AT6045" s="94" t="e">
        <v>#NAME?</v>
      </c>
    </row>
    <row r="6046" customFormat="false" ht="15" hidden="false" customHeight="true" outlineLevel="0" collapsed="false">
      <c r="A6046" s="20" t="s">
        <v>17097</v>
      </c>
      <c r="B6046" s="20" t="str">
        <f aca="false">INDEX(Table2[], MATCH(L6046, Location_ID!$D$2:$D$3098, 0), 1)</f>
        <v>01317ec9-5937-4dab-ae7a-01beafdef2fb</v>
      </c>
      <c r="C6046" s="20" t="s">
        <v>1585</v>
      </c>
      <c r="D6046" s="230" t="s">
        <v>354</v>
      </c>
      <c r="E6046" s="20" t="s">
        <v>7134</v>
      </c>
      <c r="F6046" s="20" t="s">
        <v>7135</v>
      </c>
      <c r="G6046" s="20" t="s">
        <v>7591</v>
      </c>
      <c r="H6046" s="20"/>
      <c r="I6046" s="20" t="s">
        <v>15917</v>
      </c>
      <c r="J6046" s="20" t="s">
        <v>15918</v>
      </c>
      <c r="K6046" s="20" t="s">
        <v>7109</v>
      </c>
      <c r="L6046" s="20" t="s">
        <v>5445</v>
      </c>
      <c r="M6046" s="20" t="s">
        <v>7116</v>
      </c>
      <c r="N6046" s="20" t="s">
        <v>15902</v>
      </c>
      <c r="O6046" s="20" t="s">
        <v>15918</v>
      </c>
      <c r="P6046" s="201" t="n">
        <v>43730</v>
      </c>
      <c r="Q6046" s="201" t="n">
        <v>43763</v>
      </c>
      <c r="R6046" s="20" t="n">
        <v>1</v>
      </c>
      <c r="S6046" s="20" t="s">
        <v>7130</v>
      </c>
      <c r="T6046" s="20" t="n">
        <v>352.4233285</v>
      </c>
      <c r="U6046" s="20" t="n">
        <v>292.356807</v>
      </c>
      <c r="V6046" s="20" t="n">
        <v>412.48985</v>
      </c>
      <c r="W6046" s="20" t="s">
        <v>11510</v>
      </c>
      <c r="X6046" s="35"/>
      <c r="Y6046" s="35" t="n">
        <v>0</v>
      </c>
      <c r="Z6046" s="35" t="n">
        <v>1</v>
      </c>
      <c r="AE6046" s="94" t="e">
        <f aca="false" t="array" ref="AE6046:AK6046">_xlfn.torow(_xlfn.unique(_xlfn._xlws.filter(cat_table[Subsector],$E6046=cat_table[Sector],"")))</f>
        <v>#NAME?</v>
      </c>
      <c r="AF6046" s="94" t="e">
        <v>#NAME?</v>
      </c>
      <c r="AG6046" s="94" t="e">
        <v>#NAME?</v>
      </c>
      <c r="AH6046" s="94" t="e">
        <v>#NAME?</v>
      </c>
      <c r="AI6046" s="94" t="e">
        <v>#NAME?</v>
      </c>
      <c r="AJ6046" s="94" t="e">
        <v>#NAME?</v>
      </c>
      <c r="AK6046" s="94" t="e">
        <v>#NAME?</v>
      </c>
      <c r="AO6046" s="94" t="e">
        <f aca="false" t="array" ref="AO6046:AT6046">_xlfn.torow(_xlfn.unique(_xlfn._xlws.filter(cat_table[Sub-subsector],($E6046=cat_table[Sector])*($F6046=cat_table[Subsector]),"")))</f>
        <v>#NAME?</v>
      </c>
      <c r="AP6046" s="94" t="e">
        <v>#NAME?</v>
      </c>
      <c r="AQ6046" s="94" t="e">
        <v>#NAME?</v>
      </c>
      <c r="AR6046" s="94" t="e">
        <v>#NAME?</v>
      </c>
      <c r="AS6046" s="94" t="e">
        <v>#NAME?</v>
      </c>
      <c r="AT6046" s="94" t="e">
        <v>#NAME?</v>
      </c>
    </row>
    <row r="6047" customFormat="false" ht="15" hidden="false" customHeight="true" outlineLevel="0" collapsed="false">
      <c r="A6047" s="20" t="s">
        <v>17098</v>
      </c>
      <c r="B6047" s="20" t="str">
        <f aca="false">INDEX(Table2[], MATCH(L6047, Location_ID!$D$2:$D$3098, 0), 1)</f>
        <v>8c707c9b-2c2d-46e5-9477-be4a54694b07</v>
      </c>
      <c r="C6047" s="20" t="s">
        <v>1585</v>
      </c>
      <c r="D6047" s="230" t="s">
        <v>354</v>
      </c>
      <c r="E6047" s="20" t="s">
        <v>7134</v>
      </c>
      <c r="F6047" s="20" t="s">
        <v>7135</v>
      </c>
      <c r="G6047" s="20" t="s">
        <v>7591</v>
      </c>
      <c r="H6047" s="20"/>
      <c r="I6047" s="20" t="s">
        <v>15917</v>
      </c>
      <c r="J6047" s="20" t="s">
        <v>15922</v>
      </c>
      <c r="K6047" s="20" t="s">
        <v>7109</v>
      </c>
      <c r="L6047" s="20" t="s">
        <v>5447</v>
      </c>
      <c r="M6047" s="20" t="s">
        <v>7116</v>
      </c>
      <c r="N6047" s="20" t="s">
        <v>15902</v>
      </c>
      <c r="O6047" s="20" t="s">
        <v>15922</v>
      </c>
      <c r="P6047" s="201" t="n">
        <v>43730</v>
      </c>
      <c r="Q6047" s="201" t="n">
        <v>43763</v>
      </c>
      <c r="R6047" s="20" t="n">
        <v>1</v>
      </c>
      <c r="S6047" s="20" t="s">
        <v>7130</v>
      </c>
      <c r="T6047" s="20" t="n">
        <v>211.9629355</v>
      </c>
      <c r="U6047" s="20" t="n">
        <v>178.6966333</v>
      </c>
      <c r="V6047" s="20" t="n">
        <v>245.2292377</v>
      </c>
      <c r="W6047" s="20" t="s">
        <v>11510</v>
      </c>
      <c r="X6047" s="35"/>
      <c r="Y6047" s="35" t="n">
        <v>0</v>
      </c>
      <c r="Z6047" s="35" t="n">
        <v>1</v>
      </c>
      <c r="AE6047" s="94" t="e">
        <f aca="false" t="array" ref="AE6047:AK6047">_xlfn.torow(_xlfn.unique(_xlfn._xlws.filter(cat_table[Subsector],$E6047=cat_table[Sector],"")))</f>
        <v>#NAME?</v>
      </c>
      <c r="AF6047" s="94" t="e">
        <v>#NAME?</v>
      </c>
      <c r="AG6047" s="94" t="e">
        <v>#NAME?</v>
      </c>
      <c r="AH6047" s="94" t="e">
        <v>#NAME?</v>
      </c>
      <c r="AI6047" s="94" t="e">
        <v>#NAME?</v>
      </c>
      <c r="AJ6047" s="94" t="e">
        <v>#NAME?</v>
      </c>
      <c r="AK6047" s="94" t="e">
        <v>#NAME?</v>
      </c>
      <c r="AO6047" s="94" t="e">
        <f aca="false" t="array" ref="AO6047:AT6047">_xlfn.torow(_xlfn.unique(_xlfn._xlws.filter(cat_table[Sub-subsector],($E6047=cat_table[Sector])*($F6047=cat_table[Subsector]),"")))</f>
        <v>#NAME?</v>
      </c>
      <c r="AP6047" s="94" t="e">
        <v>#NAME?</v>
      </c>
      <c r="AQ6047" s="94" t="e">
        <v>#NAME?</v>
      </c>
      <c r="AR6047" s="94" t="e">
        <v>#NAME?</v>
      </c>
      <c r="AS6047" s="94" t="e">
        <v>#NAME?</v>
      </c>
      <c r="AT6047" s="94" t="e">
        <v>#NAME?</v>
      </c>
    </row>
    <row r="6048" customFormat="false" ht="15" hidden="false" customHeight="true" outlineLevel="0" collapsed="false">
      <c r="A6048" s="20" t="s">
        <v>17099</v>
      </c>
      <c r="B6048" s="20" t="str">
        <f aca="false">INDEX(Table2[], MATCH(L6048, Location_ID!$D$2:$D$3098, 0), 1)</f>
        <v>65e5f0e1-2045-4082-9265-7061d9663de4</v>
      </c>
      <c r="C6048" s="20" t="s">
        <v>1585</v>
      </c>
      <c r="D6048" s="230" t="s">
        <v>354</v>
      </c>
      <c r="E6048" s="20" t="s">
        <v>7134</v>
      </c>
      <c r="F6048" s="20" t="s">
        <v>7135</v>
      </c>
      <c r="G6048" s="20" t="s">
        <v>7591</v>
      </c>
      <c r="H6048" s="20"/>
      <c r="I6048" s="20" t="s">
        <v>15917</v>
      </c>
      <c r="J6048" s="20" t="s">
        <v>15922</v>
      </c>
      <c r="K6048" s="20" t="s">
        <v>7109</v>
      </c>
      <c r="L6048" s="20" t="s">
        <v>5449</v>
      </c>
      <c r="M6048" s="20" t="s">
        <v>7116</v>
      </c>
      <c r="N6048" s="20" t="s">
        <v>15902</v>
      </c>
      <c r="O6048" s="20" t="s">
        <v>15922</v>
      </c>
      <c r="P6048" s="201" t="n">
        <v>43730</v>
      </c>
      <c r="Q6048" s="201" t="n">
        <v>43763</v>
      </c>
      <c r="R6048" s="20" t="n">
        <v>1</v>
      </c>
      <c r="S6048" s="20" t="s">
        <v>7130</v>
      </c>
      <c r="T6048" s="20" t="n">
        <v>269.1327135</v>
      </c>
      <c r="U6048" s="20" t="n">
        <v>247.0128071</v>
      </c>
      <c r="V6048" s="20" t="n">
        <v>291.2526199</v>
      </c>
      <c r="W6048" s="20" t="s">
        <v>11510</v>
      </c>
      <c r="X6048" s="35"/>
      <c r="Y6048" s="35" t="n">
        <v>0</v>
      </c>
      <c r="Z6048" s="35" t="n">
        <v>1</v>
      </c>
      <c r="AE6048" s="94" t="e">
        <f aca="false" t="array" ref="AE6048:AK6048">_xlfn.torow(_xlfn.unique(_xlfn._xlws.filter(cat_table[Subsector],$E6048=cat_table[Sector],"")))</f>
        <v>#NAME?</v>
      </c>
      <c r="AF6048" s="94" t="e">
        <v>#NAME?</v>
      </c>
      <c r="AG6048" s="94" t="e">
        <v>#NAME?</v>
      </c>
      <c r="AH6048" s="94" t="e">
        <v>#NAME?</v>
      </c>
      <c r="AI6048" s="94" t="e">
        <v>#NAME?</v>
      </c>
      <c r="AJ6048" s="94" t="e">
        <v>#NAME?</v>
      </c>
      <c r="AK6048" s="94" t="e">
        <v>#NAME?</v>
      </c>
      <c r="AO6048" s="94" t="e">
        <f aca="false" t="array" ref="AO6048:AT6048">_xlfn.torow(_xlfn.unique(_xlfn._xlws.filter(cat_table[Sub-subsector],($E6048=cat_table[Sector])*($F6048=cat_table[Subsector]),"")))</f>
        <v>#NAME?</v>
      </c>
      <c r="AP6048" s="94" t="e">
        <v>#NAME?</v>
      </c>
      <c r="AQ6048" s="94" t="e">
        <v>#NAME?</v>
      </c>
      <c r="AR6048" s="94" t="e">
        <v>#NAME?</v>
      </c>
      <c r="AS6048" s="94" t="e">
        <v>#NAME?</v>
      </c>
      <c r="AT6048" s="94" t="e">
        <v>#NAME?</v>
      </c>
    </row>
    <row r="6049" customFormat="false" ht="15" hidden="false" customHeight="true" outlineLevel="0" collapsed="false">
      <c r="A6049" s="20" t="s">
        <v>17100</v>
      </c>
      <c r="B6049" s="20" t="str">
        <f aca="false">INDEX(Table2[], MATCH(L6049, Location_ID!$D$2:$D$3098, 0), 1)</f>
        <v>87ba1d5c-bbd1-4e73-a8ce-935d84812ca8</v>
      </c>
      <c r="C6049" s="20" t="s">
        <v>1585</v>
      </c>
      <c r="D6049" s="230" t="s">
        <v>354</v>
      </c>
      <c r="E6049" s="20" t="s">
        <v>7134</v>
      </c>
      <c r="F6049" s="20" t="s">
        <v>7135</v>
      </c>
      <c r="G6049" s="20" t="s">
        <v>7591</v>
      </c>
      <c r="H6049" s="20"/>
      <c r="I6049" s="20" t="s">
        <v>15917</v>
      </c>
      <c r="J6049" s="20" t="s">
        <v>15922</v>
      </c>
      <c r="K6049" s="20" t="s">
        <v>7109</v>
      </c>
      <c r="L6049" s="20" t="s">
        <v>5451</v>
      </c>
      <c r="M6049" s="20" t="s">
        <v>7116</v>
      </c>
      <c r="N6049" s="20" t="s">
        <v>15902</v>
      </c>
      <c r="O6049" s="20" t="s">
        <v>15922</v>
      </c>
      <c r="P6049" s="201" t="n">
        <v>43730</v>
      </c>
      <c r="Q6049" s="201" t="n">
        <v>43763</v>
      </c>
      <c r="R6049" s="20" t="n">
        <v>1</v>
      </c>
      <c r="S6049" s="20" t="s">
        <v>7130</v>
      </c>
      <c r="T6049" s="20" t="n">
        <v>280.474327</v>
      </c>
      <c r="U6049" s="20" t="n">
        <v>246.69205965</v>
      </c>
      <c r="V6049" s="20" t="n">
        <v>314.25659435</v>
      </c>
      <c r="W6049" s="20" t="s">
        <v>11510</v>
      </c>
      <c r="X6049" s="35"/>
      <c r="Y6049" s="35" t="n">
        <v>0</v>
      </c>
      <c r="Z6049" s="35" t="n">
        <v>1</v>
      </c>
      <c r="AE6049" s="94" t="e">
        <f aca="false" t="array" ref="AE6049:AK6049">_xlfn.torow(_xlfn.unique(_xlfn._xlws.filter(cat_table[Subsector],$E6049=cat_table[Sector],"")))</f>
        <v>#NAME?</v>
      </c>
      <c r="AF6049" s="94" t="e">
        <v>#NAME?</v>
      </c>
      <c r="AG6049" s="94" t="e">
        <v>#NAME?</v>
      </c>
      <c r="AH6049" s="94" t="e">
        <v>#NAME?</v>
      </c>
      <c r="AI6049" s="94" t="e">
        <v>#NAME?</v>
      </c>
      <c r="AJ6049" s="94" t="e">
        <v>#NAME?</v>
      </c>
      <c r="AK6049" s="94" t="e">
        <v>#NAME?</v>
      </c>
      <c r="AO6049" s="94" t="e">
        <f aca="false" t="array" ref="AO6049:AT6049">_xlfn.torow(_xlfn.unique(_xlfn._xlws.filter(cat_table[Sub-subsector],($E6049=cat_table[Sector])*($F6049=cat_table[Subsector]),"")))</f>
        <v>#NAME?</v>
      </c>
      <c r="AP6049" s="94" t="e">
        <v>#NAME?</v>
      </c>
      <c r="AQ6049" s="94" t="e">
        <v>#NAME?</v>
      </c>
      <c r="AR6049" s="94" t="e">
        <v>#NAME?</v>
      </c>
      <c r="AS6049" s="94" t="e">
        <v>#NAME?</v>
      </c>
      <c r="AT6049" s="94" t="e">
        <v>#NAME?</v>
      </c>
    </row>
    <row r="6050" customFormat="false" ht="15" hidden="false" customHeight="true" outlineLevel="0" collapsed="false">
      <c r="A6050" s="20" t="s">
        <v>17101</v>
      </c>
      <c r="B6050" s="20" t="str">
        <f aca="false">INDEX(Table2[], MATCH(L6050, Location_ID!$D$2:$D$3098, 0), 1)</f>
        <v>6a6a09b0-f360-4666-9fff-415acb559c3b</v>
      </c>
      <c r="C6050" s="20" t="s">
        <v>1585</v>
      </c>
      <c r="D6050" s="230" t="s">
        <v>354</v>
      </c>
      <c r="E6050" s="20" t="s">
        <v>7134</v>
      </c>
      <c r="F6050" s="20" t="s">
        <v>7135</v>
      </c>
      <c r="G6050" s="20" t="s">
        <v>7591</v>
      </c>
      <c r="H6050" s="20"/>
      <c r="I6050" s="20" t="s">
        <v>15917</v>
      </c>
      <c r="J6050" s="20" t="s">
        <v>15922</v>
      </c>
      <c r="K6050" s="20" t="s">
        <v>7109</v>
      </c>
      <c r="L6050" s="20" t="s">
        <v>5453</v>
      </c>
      <c r="M6050" s="20" t="s">
        <v>7116</v>
      </c>
      <c r="N6050" s="20" t="s">
        <v>15902</v>
      </c>
      <c r="O6050" s="20" t="s">
        <v>15922</v>
      </c>
      <c r="P6050" s="201" t="n">
        <v>43730</v>
      </c>
      <c r="Q6050" s="201" t="n">
        <v>43763</v>
      </c>
      <c r="R6050" s="20" t="n">
        <v>1</v>
      </c>
      <c r="S6050" s="20" t="s">
        <v>7130</v>
      </c>
      <c r="T6050" s="20" t="n">
        <v>100.7456125</v>
      </c>
      <c r="U6050" s="20" t="n">
        <v>74.34824565</v>
      </c>
      <c r="V6050" s="20" t="n">
        <v>127.14297935</v>
      </c>
      <c r="W6050" s="20" t="s">
        <v>11510</v>
      </c>
      <c r="X6050" s="35"/>
      <c r="Y6050" s="35" t="n">
        <v>0</v>
      </c>
      <c r="Z6050" s="35" t="n">
        <v>1</v>
      </c>
      <c r="AE6050" s="94" t="e">
        <f aca="false" t="array" ref="AE6050:AK6050">_xlfn.torow(_xlfn.unique(_xlfn._xlws.filter(cat_table[Subsector],$E6050=cat_table[Sector],"")))</f>
        <v>#NAME?</v>
      </c>
      <c r="AF6050" s="94" t="e">
        <v>#NAME?</v>
      </c>
      <c r="AG6050" s="94" t="e">
        <v>#NAME?</v>
      </c>
      <c r="AH6050" s="94" t="e">
        <v>#NAME?</v>
      </c>
      <c r="AI6050" s="94" t="e">
        <v>#NAME?</v>
      </c>
      <c r="AJ6050" s="94" t="e">
        <v>#NAME?</v>
      </c>
      <c r="AK6050" s="94" t="e">
        <v>#NAME?</v>
      </c>
      <c r="AO6050" s="94" t="e">
        <f aca="false" t="array" ref="AO6050:AT6050">_xlfn.torow(_xlfn.unique(_xlfn._xlws.filter(cat_table[Sub-subsector],($E6050=cat_table[Sector])*($F6050=cat_table[Subsector]),"")))</f>
        <v>#NAME?</v>
      </c>
      <c r="AP6050" s="94" t="e">
        <v>#NAME?</v>
      </c>
      <c r="AQ6050" s="94" t="e">
        <v>#NAME?</v>
      </c>
      <c r="AR6050" s="94" t="e">
        <v>#NAME?</v>
      </c>
      <c r="AS6050" s="94" t="e">
        <v>#NAME?</v>
      </c>
      <c r="AT6050" s="94" t="e">
        <v>#NAME?</v>
      </c>
    </row>
    <row r="6051" customFormat="false" ht="15" hidden="false" customHeight="true" outlineLevel="0" collapsed="false">
      <c r="A6051" s="20" t="s">
        <v>17102</v>
      </c>
      <c r="B6051" s="20" t="str">
        <f aca="false">INDEX(Table2[], MATCH(L6051, Location_ID!$D$2:$D$3098, 0), 1)</f>
        <v>f72aa6ce-dd40-4f7d-a879-1ba90c2e2843</v>
      </c>
      <c r="C6051" s="20" t="s">
        <v>1585</v>
      </c>
      <c r="D6051" s="230" t="s">
        <v>354</v>
      </c>
      <c r="E6051" s="20" t="s">
        <v>7134</v>
      </c>
      <c r="F6051" s="20" t="s">
        <v>7135</v>
      </c>
      <c r="G6051" s="20" t="s">
        <v>7591</v>
      </c>
      <c r="H6051" s="20"/>
      <c r="I6051" s="20" t="s">
        <v>15917</v>
      </c>
      <c r="J6051" s="20" t="s">
        <v>15922</v>
      </c>
      <c r="K6051" s="20" t="s">
        <v>7109</v>
      </c>
      <c r="L6051" s="20" t="s">
        <v>5455</v>
      </c>
      <c r="M6051" s="20" t="s">
        <v>7116</v>
      </c>
      <c r="N6051" s="20" t="s">
        <v>15902</v>
      </c>
      <c r="O6051" s="20" t="s">
        <v>15922</v>
      </c>
      <c r="P6051" s="201" t="n">
        <v>43730</v>
      </c>
      <c r="Q6051" s="201" t="n">
        <v>43763</v>
      </c>
      <c r="R6051" s="20" t="n">
        <v>1</v>
      </c>
      <c r="S6051" s="20" t="s">
        <v>7130</v>
      </c>
      <c r="T6051" s="20" t="n">
        <v>66.8198005</v>
      </c>
      <c r="U6051" s="20" t="n">
        <v>47.5333728</v>
      </c>
      <c r="V6051" s="20" t="n">
        <v>86.1062282</v>
      </c>
      <c r="W6051" s="20" t="s">
        <v>11510</v>
      </c>
      <c r="X6051" s="35"/>
      <c r="Y6051" s="35" t="n">
        <v>0</v>
      </c>
      <c r="Z6051" s="35" t="n">
        <v>1</v>
      </c>
      <c r="AE6051" s="94" t="e">
        <f aca="false" t="array" ref="AE6051:AK6051">_xlfn.torow(_xlfn.unique(_xlfn._xlws.filter(cat_table[Subsector],$E6051=cat_table[Sector],"")))</f>
        <v>#NAME?</v>
      </c>
      <c r="AF6051" s="94" t="e">
        <v>#NAME?</v>
      </c>
      <c r="AG6051" s="94" t="e">
        <v>#NAME?</v>
      </c>
      <c r="AH6051" s="94" t="e">
        <v>#NAME?</v>
      </c>
      <c r="AI6051" s="94" t="e">
        <v>#NAME?</v>
      </c>
      <c r="AJ6051" s="94" t="e">
        <v>#NAME?</v>
      </c>
      <c r="AK6051" s="94" t="e">
        <v>#NAME?</v>
      </c>
      <c r="AO6051" s="94" t="e">
        <f aca="false" t="array" ref="AO6051:AT6051">_xlfn.torow(_xlfn.unique(_xlfn._xlws.filter(cat_table[Sub-subsector],($E6051=cat_table[Sector])*($F6051=cat_table[Subsector]),"")))</f>
        <v>#NAME?</v>
      </c>
      <c r="AP6051" s="94" t="e">
        <v>#NAME?</v>
      </c>
      <c r="AQ6051" s="94" t="e">
        <v>#NAME?</v>
      </c>
      <c r="AR6051" s="94" t="e">
        <v>#NAME?</v>
      </c>
      <c r="AS6051" s="94" t="e">
        <v>#NAME?</v>
      </c>
      <c r="AT6051" s="94" t="e">
        <v>#NAME?</v>
      </c>
    </row>
    <row r="6052" customFormat="false" ht="15" hidden="false" customHeight="true" outlineLevel="0" collapsed="false">
      <c r="A6052" s="20" t="s">
        <v>17103</v>
      </c>
      <c r="B6052" s="20" t="str">
        <f aca="false">INDEX(Table2[], MATCH(L6052, Location_ID!$D$2:$D$3098, 0), 1)</f>
        <v>7ad78fa6-e27d-4fd0-96b7-ecbf19926210</v>
      </c>
      <c r="C6052" s="20" t="s">
        <v>1585</v>
      </c>
      <c r="D6052" s="230" t="s">
        <v>354</v>
      </c>
      <c r="E6052" s="20" t="s">
        <v>7134</v>
      </c>
      <c r="F6052" s="20" t="s">
        <v>7135</v>
      </c>
      <c r="G6052" s="20" t="s">
        <v>7591</v>
      </c>
      <c r="H6052" s="20"/>
      <c r="I6052" s="20" t="s">
        <v>15917</v>
      </c>
      <c r="J6052" s="20" t="s">
        <v>15927</v>
      </c>
      <c r="K6052" s="20" t="s">
        <v>7109</v>
      </c>
      <c r="L6052" s="20" t="s">
        <v>5457</v>
      </c>
      <c r="M6052" s="20" t="s">
        <v>7116</v>
      </c>
      <c r="N6052" s="20" t="s">
        <v>15902</v>
      </c>
      <c r="O6052" s="20" t="s">
        <v>15927</v>
      </c>
      <c r="P6052" s="201" t="n">
        <v>43730</v>
      </c>
      <c r="Q6052" s="201" t="n">
        <v>43763</v>
      </c>
      <c r="R6052" s="20" t="n">
        <v>1</v>
      </c>
      <c r="S6052" s="20" t="s">
        <v>7130</v>
      </c>
      <c r="T6052" s="20" t="n">
        <v>1550.77178</v>
      </c>
      <c r="U6052" s="20" t="n">
        <v>1152.790618</v>
      </c>
      <c r="V6052" s="20" t="n">
        <v>1948.752942</v>
      </c>
      <c r="W6052" s="20" t="s">
        <v>11510</v>
      </c>
      <c r="X6052" s="35"/>
      <c r="Y6052" s="35" t="n">
        <v>0</v>
      </c>
      <c r="Z6052" s="35" t="n">
        <v>1</v>
      </c>
      <c r="AE6052" s="94" t="e">
        <f aca="false" t="array" ref="AE6052:AK6052">_xlfn.torow(_xlfn.unique(_xlfn._xlws.filter(cat_table[Subsector],$E6052=cat_table[Sector],"")))</f>
        <v>#NAME?</v>
      </c>
      <c r="AF6052" s="94" t="e">
        <v>#NAME?</v>
      </c>
      <c r="AG6052" s="94" t="e">
        <v>#NAME?</v>
      </c>
      <c r="AH6052" s="94" t="e">
        <v>#NAME?</v>
      </c>
      <c r="AI6052" s="94" t="e">
        <v>#NAME?</v>
      </c>
      <c r="AJ6052" s="94" t="e">
        <v>#NAME?</v>
      </c>
      <c r="AK6052" s="94" t="e">
        <v>#NAME?</v>
      </c>
      <c r="AO6052" s="94" t="e">
        <f aca="false" t="array" ref="AO6052:AT6052">_xlfn.torow(_xlfn.unique(_xlfn._xlws.filter(cat_table[Sub-subsector],($E6052=cat_table[Sector])*($F6052=cat_table[Subsector]),"")))</f>
        <v>#NAME?</v>
      </c>
      <c r="AP6052" s="94" t="e">
        <v>#NAME?</v>
      </c>
      <c r="AQ6052" s="94" t="e">
        <v>#NAME?</v>
      </c>
      <c r="AR6052" s="94" t="e">
        <v>#NAME?</v>
      </c>
      <c r="AS6052" s="94" t="e">
        <v>#NAME?</v>
      </c>
      <c r="AT6052" s="94" t="e">
        <v>#NAME?</v>
      </c>
    </row>
    <row r="6053" customFormat="false" ht="15" hidden="false" customHeight="true" outlineLevel="0" collapsed="false">
      <c r="A6053" s="20" t="s">
        <v>17104</v>
      </c>
      <c r="B6053" s="20" t="str">
        <f aca="false">INDEX(Table2[], MATCH(L6053, Location_ID!$D$2:$D$3098, 0), 1)</f>
        <v>690f51bd-dbc5-45bc-897e-4c347bf3a269</v>
      </c>
      <c r="C6053" s="20" t="s">
        <v>1585</v>
      </c>
      <c r="D6053" s="230" t="s">
        <v>354</v>
      </c>
      <c r="E6053" s="20" t="s">
        <v>7134</v>
      </c>
      <c r="F6053" s="20" t="s">
        <v>7135</v>
      </c>
      <c r="G6053" s="20" t="s">
        <v>7591</v>
      </c>
      <c r="H6053" s="20"/>
      <c r="I6053" s="20" t="s">
        <v>15917</v>
      </c>
      <c r="J6053" s="20" t="s">
        <v>15932</v>
      </c>
      <c r="K6053" s="20" t="s">
        <v>7109</v>
      </c>
      <c r="L6053" s="20" t="s">
        <v>5459</v>
      </c>
      <c r="M6053" s="20" t="s">
        <v>7116</v>
      </c>
      <c r="N6053" s="20" t="s">
        <v>15902</v>
      </c>
      <c r="O6053" s="20" t="s">
        <v>15932</v>
      </c>
      <c r="P6053" s="201" t="n">
        <v>43730</v>
      </c>
      <c r="Q6053" s="201" t="n">
        <v>43763</v>
      </c>
      <c r="R6053" s="20" t="n">
        <v>1</v>
      </c>
      <c r="S6053" s="20" t="s">
        <v>7130</v>
      </c>
      <c r="T6053" s="20" t="n">
        <v>75.86967089</v>
      </c>
      <c r="U6053" s="20" t="n">
        <v>59.91155845</v>
      </c>
      <c r="V6053" s="20" t="n">
        <v>91.82778333</v>
      </c>
      <c r="W6053" s="20" t="s">
        <v>11510</v>
      </c>
      <c r="X6053" s="35"/>
      <c r="Y6053" s="35" t="n">
        <v>0</v>
      </c>
      <c r="Z6053" s="35" t="n">
        <v>1</v>
      </c>
      <c r="AE6053" s="94" t="e">
        <f aca="false" t="array" ref="AE6053:AK6053">_xlfn.torow(_xlfn.unique(_xlfn._xlws.filter(cat_table[Subsector],$E6053=cat_table[Sector],"")))</f>
        <v>#NAME?</v>
      </c>
      <c r="AF6053" s="94" t="e">
        <v>#NAME?</v>
      </c>
      <c r="AG6053" s="94" t="e">
        <v>#NAME?</v>
      </c>
      <c r="AH6053" s="94" t="e">
        <v>#NAME?</v>
      </c>
      <c r="AI6053" s="94" t="e">
        <v>#NAME?</v>
      </c>
      <c r="AJ6053" s="94" t="e">
        <v>#NAME?</v>
      </c>
      <c r="AK6053" s="94" t="e">
        <v>#NAME?</v>
      </c>
      <c r="AO6053" s="94" t="e">
        <f aca="false" t="array" ref="AO6053:AT6053">_xlfn.torow(_xlfn.unique(_xlfn._xlws.filter(cat_table[Sub-subsector],($E6053=cat_table[Sector])*($F6053=cat_table[Subsector]),"")))</f>
        <v>#NAME?</v>
      </c>
      <c r="AP6053" s="94" t="e">
        <v>#NAME?</v>
      </c>
      <c r="AQ6053" s="94" t="e">
        <v>#NAME?</v>
      </c>
      <c r="AR6053" s="94" t="e">
        <v>#NAME?</v>
      </c>
      <c r="AS6053" s="94" t="e">
        <v>#NAME?</v>
      </c>
      <c r="AT6053" s="94" t="e">
        <v>#NAME?</v>
      </c>
    </row>
    <row r="6054" customFormat="false" ht="15" hidden="false" customHeight="true" outlineLevel="0" collapsed="false">
      <c r="A6054" s="20" t="s">
        <v>17105</v>
      </c>
      <c r="B6054" s="20" t="str">
        <f aca="false">INDEX(Table2[], MATCH(L6054, Location_ID!$D$2:$D$3098, 0), 1)</f>
        <v>ce2a7969-e5c4-4f2a-bc5c-b41967983a1b</v>
      </c>
      <c r="C6054" s="20" t="s">
        <v>1585</v>
      </c>
      <c r="D6054" s="230" t="s">
        <v>354</v>
      </c>
      <c r="E6054" s="20" t="s">
        <v>7134</v>
      </c>
      <c r="F6054" s="20" t="s">
        <v>7135</v>
      </c>
      <c r="G6054" s="20" t="s">
        <v>7591</v>
      </c>
      <c r="H6054" s="20"/>
      <c r="I6054" s="20" t="s">
        <v>15917</v>
      </c>
      <c r="J6054" s="20" t="s">
        <v>15918</v>
      </c>
      <c r="K6054" s="20" t="s">
        <v>7109</v>
      </c>
      <c r="L6054" s="20" t="s">
        <v>5461</v>
      </c>
      <c r="M6054" s="20" t="s">
        <v>7116</v>
      </c>
      <c r="N6054" s="20" t="s">
        <v>15902</v>
      </c>
      <c r="O6054" s="20" t="s">
        <v>15918</v>
      </c>
      <c r="P6054" s="201" t="n">
        <v>43730</v>
      </c>
      <c r="Q6054" s="201" t="n">
        <v>43763</v>
      </c>
      <c r="R6054" s="20" t="n">
        <v>1</v>
      </c>
      <c r="S6054" s="20" t="s">
        <v>7130</v>
      </c>
      <c r="T6054" s="20" t="n">
        <v>859.90141</v>
      </c>
      <c r="U6054" s="20" t="n">
        <v>639.873164</v>
      </c>
      <c r="V6054" s="20" t="n">
        <v>1079.929656</v>
      </c>
      <c r="W6054" s="20" t="s">
        <v>11510</v>
      </c>
      <c r="X6054" s="35"/>
      <c r="Y6054" s="35" t="n">
        <v>0</v>
      </c>
      <c r="Z6054" s="35" t="n">
        <v>1</v>
      </c>
      <c r="AE6054" s="94" t="e">
        <f aca="false" t="array" ref="AE6054:AK6054">_xlfn.torow(_xlfn.unique(_xlfn._xlws.filter(cat_table[Subsector],$E6054=cat_table[Sector],"")))</f>
        <v>#NAME?</v>
      </c>
      <c r="AF6054" s="94" t="e">
        <v>#NAME?</v>
      </c>
      <c r="AG6054" s="94" t="e">
        <v>#NAME?</v>
      </c>
      <c r="AH6054" s="94" t="e">
        <v>#NAME?</v>
      </c>
      <c r="AI6054" s="94" t="e">
        <v>#NAME?</v>
      </c>
      <c r="AJ6054" s="94" t="e">
        <v>#NAME?</v>
      </c>
      <c r="AK6054" s="94" t="e">
        <v>#NAME?</v>
      </c>
      <c r="AO6054" s="94" t="e">
        <f aca="false" t="array" ref="AO6054:AT6054">_xlfn.torow(_xlfn.unique(_xlfn._xlws.filter(cat_table[Sub-subsector],($E6054=cat_table[Sector])*($F6054=cat_table[Subsector]),"")))</f>
        <v>#NAME?</v>
      </c>
      <c r="AP6054" s="94" t="e">
        <v>#NAME?</v>
      </c>
      <c r="AQ6054" s="94" t="e">
        <v>#NAME?</v>
      </c>
      <c r="AR6054" s="94" t="e">
        <v>#NAME?</v>
      </c>
      <c r="AS6054" s="94" t="e">
        <v>#NAME?</v>
      </c>
      <c r="AT6054" s="94" t="e">
        <v>#NAME?</v>
      </c>
    </row>
    <row r="6055" customFormat="false" ht="15" hidden="false" customHeight="true" outlineLevel="0" collapsed="false">
      <c r="A6055" s="20" t="s">
        <v>17106</v>
      </c>
      <c r="B6055" s="20" t="str">
        <f aca="false">INDEX(Table2[], MATCH(L6055, Location_ID!$D$2:$D$3098, 0), 1)</f>
        <v>138ebc85-224f-4023-b364-f6a11b00877f</v>
      </c>
      <c r="C6055" s="20" t="s">
        <v>1585</v>
      </c>
      <c r="D6055" s="230" t="s">
        <v>354</v>
      </c>
      <c r="E6055" s="20" t="s">
        <v>7134</v>
      </c>
      <c r="F6055" s="20" t="s">
        <v>7135</v>
      </c>
      <c r="G6055" s="20" t="s">
        <v>7591</v>
      </c>
      <c r="H6055" s="20"/>
      <c r="I6055" s="20" t="s">
        <v>15917</v>
      </c>
      <c r="J6055" s="20" t="s">
        <v>15918</v>
      </c>
      <c r="K6055" s="20" t="s">
        <v>7109</v>
      </c>
      <c r="L6055" s="20" t="s">
        <v>5463</v>
      </c>
      <c r="M6055" s="20" t="s">
        <v>7116</v>
      </c>
      <c r="N6055" s="20" t="s">
        <v>15902</v>
      </c>
      <c r="O6055" s="20" t="s">
        <v>15918</v>
      </c>
      <c r="P6055" s="201" t="n">
        <v>43730</v>
      </c>
      <c r="Q6055" s="201" t="n">
        <v>43763</v>
      </c>
      <c r="R6055" s="20" t="n">
        <v>1</v>
      </c>
      <c r="S6055" s="20" t="s">
        <v>7130</v>
      </c>
      <c r="T6055" s="20" t="n">
        <v>1010.99391</v>
      </c>
      <c r="U6055" s="20" t="n">
        <v>756.245268</v>
      </c>
      <c r="V6055" s="20" t="n">
        <v>1265.742552</v>
      </c>
      <c r="W6055" s="20" t="s">
        <v>11510</v>
      </c>
      <c r="X6055" s="35"/>
      <c r="Y6055" s="35" t="n">
        <v>0</v>
      </c>
      <c r="Z6055" s="35" t="n">
        <v>1</v>
      </c>
      <c r="AE6055" s="94" t="e">
        <f aca="false" t="array" ref="AE6055:AK6055">_xlfn.torow(_xlfn.unique(_xlfn._xlws.filter(cat_table[Subsector],$E6055=cat_table[Sector],"")))</f>
        <v>#NAME?</v>
      </c>
      <c r="AF6055" s="94" t="e">
        <v>#NAME?</v>
      </c>
      <c r="AG6055" s="94" t="e">
        <v>#NAME?</v>
      </c>
      <c r="AH6055" s="94" t="e">
        <v>#NAME?</v>
      </c>
      <c r="AI6055" s="94" t="e">
        <v>#NAME?</v>
      </c>
      <c r="AJ6055" s="94" t="e">
        <v>#NAME?</v>
      </c>
      <c r="AK6055" s="94" t="e">
        <v>#NAME?</v>
      </c>
      <c r="AO6055" s="94" t="e">
        <f aca="false" t="array" ref="AO6055:AT6055">_xlfn.torow(_xlfn.unique(_xlfn._xlws.filter(cat_table[Sub-subsector],($E6055=cat_table[Sector])*($F6055=cat_table[Subsector]),"")))</f>
        <v>#NAME?</v>
      </c>
      <c r="AP6055" s="94" t="e">
        <v>#NAME?</v>
      </c>
      <c r="AQ6055" s="94" t="e">
        <v>#NAME?</v>
      </c>
      <c r="AR6055" s="94" t="e">
        <v>#NAME?</v>
      </c>
      <c r="AS6055" s="94" t="e">
        <v>#NAME?</v>
      </c>
      <c r="AT6055" s="94" t="e">
        <v>#NAME?</v>
      </c>
    </row>
    <row r="6056" customFormat="false" ht="15" hidden="false" customHeight="true" outlineLevel="0" collapsed="false">
      <c r="A6056" s="20" t="s">
        <v>17107</v>
      </c>
      <c r="B6056" s="20" t="str">
        <f aca="false">INDEX(Table2[], MATCH(L6056, Location_ID!$D$2:$D$3098, 0), 1)</f>
        <v>1c88d3ec-ceb3-472d-997f-afb4a79379cd</v>
      </c>
      <c r="C6056" s="20" t="s">
        <v>1585</v>
      </c>
      <c r="D6056" s="230" t="s">
        <v>354</v>
      </c>
      <c r="E6056" s="20" t="s">
        <v>7134</v>
      </c>
      <c r="F6056" s="20" t="s">
        <v>7135</v>
      </c>
      <c r="G6056" s="20" t="s">
        <v>7591</v>
      </c>
      <c r="H6056" s="20"/>
      <c r="I6056" s="20" t="s">
        <v>15917</v>
      </c>
      <c r="J6056" s="20" t="s">
        <v>15918</v>
      </c>
      <c r="K6056" s="20" t="s">
        <v>7109</v>
      </c>
      <c r="L6056" s="20" t="s">
        <v>5465</v>
      </c>
      <c r="M6056" s="20" t="s">
        <v>7116</v>
      </c>
      <c r="N6056" s="20" t="s">
        <v>15902</v>
      </c>
      <c r="O6056" s="20" t="s">
        <v>15918</v>
      </c>
      <c r="P6056" s="201" t="n">
        <v>43730</v>
      </c>
      <c r="Q6056" s="201" t="n">
        <v>43763</v>
      </c>
      <c r="R6056" s="20" t="n">
        <v>1</v>
      </c>
      <c r="S6056" s="20" t="s">
        <v>7130</v>
      </c>
      <c r="T6056" s="20" t="n">
        <v>1379.52418</v>
      </c>
      <c r="U6056" s="20" t="n">
        <v>843.1727135</v>
      </c>
      <c r="V6056" s="20" t="n">
        <v>1915.8756465</v>
      </c>
      <c r="W6056" s="20" t="s">
        <v>11510</v>
      </c>
      <c r="X6056" s="35"/>
      <c r="Y6056" s="35" t="n">
        <v>0</v>
      </c>
      <c r="Z6056" s="35" t="n">
        <v>1</v>
      </c>
      <c r="AE6056" s="94" t="e">
        <f aca="false" t="array" ref="AE6056:AK6056">_xlfn.torow(_xlfn.unique(_xlfn._xlws.filter(cat_table[Subsector],$E6056=cat_table[Sector],"")))</f>
        <v>#NAME?</v>
      </c>
      <c r="AF6056" s="94" t="e">
        <v>#NAME?</v>
      </c>
      <c r="AG6056" s="94" t="e">
        <v>#NAME?</v>
      </c>
      <c r="AH6056" s="94" t="e">
        <v>#NAME?</v>
      </c>
      <c r="AI6056" s="94" t="e">
        <v>#NAME?</v>
      </c>
      <c r="AJ6056" s="94" t="e">
        <v>#NAME?</v>
      </c>
      <c r="AK6056" s="94" t="e">
        <v>#NAME?</v>
      </c>
      <c r="AO6056" s="94" t="e">
        <f aca="false" t="array" ref="AO6056:AT6056">_xlfn.torow(_xlfn.unique(_xlfn._xlws.filter(cat_table[Sub-subsector],($E6056=cat_table[Sector])*($F6056=cat_table[Subsector]),"")))</f>
        <v>#NAME?</v>
      </c>
      <c r="AP6056" s="94" t="e">
        <v>#NAME?</v>
      </c>
      <c r="AQ6056" s="94" t="e">
        <v>#NAME?</v>
      </c>
      <c r="AR6056" s="94" t="e">
        <v>#NAME?</v>
      </c>
      <c r="AS6056" s="94" t="e">
        <v>#NAME?</v>
      </c>
      <c r="AT6056" s="94" t="e">
        <v>#NAME?</v>
      </c>
    </row>
    <row r="6057" customFormat="false" ht="15" hidden="false" customHeight="true" outlineLevel="0" collapsed="false">
      <c r="A6057" s="20" t="s">
        <v>17108</v>
      </c>
      <c r="B6057" s="20" t="str">
        <f aca="false">INDEX(Table2[], MATCH(L6057, Location_ID!$D$2:$D$3098, 0), 1)</f>
        <v>c2f3f7f4-0668-4a05-9373-39a8009b3b82</v>
      </c>
      <c r="C6057" s="20" t="s">
        <v>1585</v>
      </c>
      <c r="D6057" s="230" t="s">
        <v>354</v>
      </c>
      <c r="E6057" s="20" t="s">
        <v>7134</v>
      </c>
      <c r="F6057" s="20" t="s">
        <v>7135</v>
      </c>
      <c r="G6057" s="20" t="s">
        <v>7591</v>
      </c>
      <c r="H6057" s="20"/>
      <c r="I6057" s="20" t="s">
        <v>15917</v>
      </c>
      <c r="J6057" s="20" t="s">
        <v>15925</v>
      </c>
      <c r="K6057" s="20" t="s">
        <v>7109</v>
      </c>
      <c r="L6057" s="20" t="s">
        <v>5467</v>
      </c>
      <c r="M6057" s="20" t="s">
        <v>7116</v>
      </c>
      <c r="N6057" s="20" t="s">
        <v>15902</v>
      </c>
      <c r="O6057" s="20" t="s">
        <v>15925</v>
      </c>
      <c r="P6057" s="201" t="n">
        <v>43730</v>
      </c>
      <c r="Q6057" s="201" t="n">
        <v>43763</v>
      </c>
      <c r="R6057" s="20" t="n">
        <v>1</v>
      </c>
      <c r="S6057" s="20" t="s">
        <v>7130</v>
      </c>
      <c r="T6057" s="20" t="n">
        <v>228.9888144</v>
      </c>
      <c r="U6057" s="20" t="n">
        <v>163.02713929</v>
      </c>
      <c r="V6057" s="20" t="n">
        <v>294.95048951</v>
      </c>
      <c r="W6057" s="20" t="s">
        <v>11510</v>
      </c>
      <c r="X6057" s="35"/>
      <c r="Y6057" s="35" t="n">
        <v>0</v>
      </c>
      <c r="Z6057" s="35" t="n">
        <v>1</v>
      </c>
      <c r="AE6057" s="94" t="e">
        <f aca="false" t="array" ref="AE6057:AK6057">_xlfn.torow(_xlfn.unique(_xlfn._xlws.filter(cat_table[Subsector],$E6057=cat_table[Sector],"")))</f>
        <v>#NAME?</v>
      </c>
      <c r="AF6057" s="94" t="e">
        <v>#NAME?</v>
      </c>
      <c r="AG6057" s="94" t="e">
        <v>#NAME?</v>
      </c>
      <c r="AH6057" s="94" t="e">
        <v>#NAME?</v>
      </c>
      <c r="AI6057" s="94" t="e">
        <v>#NAME?</v>
      </c>
      <c r="AJ6057" s="94" t="e">
        <v>#NAME?</v>
      </c>
      <c r="AK6057" s="94" t="e">
        <v>#NAME?</v>
      </c>
      <c r="AO6057" s="94" t="e">
        <f aca="false" t="array" ref="AO6057:AT6057">_xlfn.torow(_xlfn.unique(_xlfn._xlws.filter(cat_table[Sub-subsector],($E6057=cat_table[Sector])*($F6057=cat_table[Subsector]),"")))</f>
        <v>#NAME?</v>
      </c>
      <c r="AP6057" s="94" t="e">
        <v>#NAME?</v>
      </c>
      <c r="AQ6057" s="94" t="e">
        <v>#NAME?</v>
      </c>
      <c r="AR6057" s="94" t="e">
        <v>#NAME?</v>
      </c>
      <c r="AS6057" s="94" t="e">
        <v>#NAME?</v>
      </c>
      <c r="AT6057" s="94" t="e">
        <v>#NAME?</v>
      </c>
    </row>
    <row r="6058" customFormat="false" ht="15" hidden="false" customHeight="true" outlineLevel="0" collapsed="false">
      <c r="A6058" s="20" t="s">
        <v>17109</v>
      </c>
      <c r="B6058" s="20" t="str">
        <f aca="false">INDEX(Table2[], MATCH(L6058, Location_ID!$D$2:$D$3098, 0), 1)</f>
        <v>ce8acfee-abb4-478a-b611-3b9abc25c7cf</v>
      </c>
      <c r="C6058" s="20" t="s">
        <v>1585</v>
      </c>
      <c r="D6058" s="230" t="s">
        <v>354</v>
      </c>
      <c r="E6058" s="20" t="s">
        <v>7134</v>
      </c>
      <c r="F6058" s="20" t="s">
        <v>7135</v>
      </c>
      <c r="G6058" s="20" t="s">
        <v>7591</v>
      </c>
      <c r="H6058" s="20"/>
      <c r="I6058" s="20" t="s">
        <v>15917</v>
      </c>
      <c r="J6058" s="20" t="s">
        <v>15918</v>
      </c>
      <c r="K6058" s="20" t="s">
        <v>7109</v>
      </c>
      <c r="L6058" s="20" t="s">
        <v>5469</v>
      </c>
      <c r="M6058" s="20" t="s">
        <v>7116</v>
      </c>
      <c r="N6058" s="20" t="s">
        <v>15902</v>
      </c>
      <c r="O6058" s="20" t="s">
        <v>15918</v>
      </c>
      <c r="P6058" s="201" t="n">
        <v>43730</v>
      </c>
      <c r="Q6058" s="201" t="n">
        <v>43763</v>
      </c>
      <c r="R6058" s="20" t="n">
        <v>1</v>
      </c>
      <c r="S6058" s="20" t="s">
        <v>7130</v>
      </c>
      <c r="T6058" s="20" t="n">
        <v>632.326859</v>
      </c>
      <c r="U6058" s="20" t="n">
        <v>441.212563</v>
      </c>
      <c r="V6058" s="20" t="n">
        <v>823.441155</v>
      </c>
      <c r="W6058" s="20" t="s">
        <v>11510</v>
      </c>
      <c r="X6058" s="35"/>
      <c r="Y6058" s="35" t="n">
        <v>0</v>
      </c>
      <c r="Z6058" s="35" t="n">
        <v>1</v>
      </c>
      <c r="AE6058" s="94" t="e">
        <f aca="false" t="array" ref="AE6058:AK6058">_xlfn.torow(_xlfn.unique(_xlfn._xlws.filter(cat_table[Subsector],$E6058=cat_table[Sector],"")))</f>
        <v>#NAME?</v>
      </c>
      <c r="AF6058" s="94" t="e">
        <v>#NAME?</v>
      </c>
      <c r="AG6058" s="94" t="e">
        <v>#NAME?</v>
      </c>
      <c r="AH6058" s="94" t="e">
        <v>#NAME?</v>
      </c>
      <c r="AI6058" s="94" t="e">
        <v>#NAME?</v>
      </c>
      <c r="AJ6058" s="94" t="e">
        <v>#NAME?</v>
      </c>
      <c r="AK6058" s="94" t="e">
        <v>#NAME?</v>
      </c>
      <c r="AO6058" s="94" t="e">
        <f aca="false" t="array" ref="AO6058:AT6058">_xlfn.torow(_xlfn.unique(_xlfn._xlws.filter(cat_table[Sub-subsector],($E6058=cat_table[Sector])*($F6058=cat_table[Subsector]),"")))</f>
        <v>#NAME?</v>
      </c>
      <c r="AP6058" s="94" t="e">
        <v>#NAME?</v>
      </c>
      <c r="AQ6058" s="94" t="e">
        <v>#NAME?</v>
      </c>
      <c r="AR6058" s="94" t="e">
        <v>#NAME?</v>
      </c>
      <c r="AS6058" s="94" t="e">
        <v>#NAME?</v>
      </c>
      <c r="AT6058" s="94" t="e">
        <v>#NAME?</v>
      </c>
    </row>
    <row r="6059" customFormat="false" ht="15" hidden="false" customHeight="true" outlineLevel="0" collapsed="false">
      <c r="A6059" s="20" t="s">
        <v>17110</v>
      </c>
      <c r="B6059" s="20" t="str">
        <f aca="false">INDEX(Table2[], MATCH(L6059, Location_ID!$D$2:$D$3098, 0), 1)</f>
        <v>4dbf6f8b-c1ad-427a-be4e-0a51fb10efb4</v>
      </c>
      <c r="C6059" s="20" t="s">
        <v>1585</v>
      </c>
      <c r="D6059" s="230" t="s">
        <v>354</v>
      </c>
      <c r="E6059" s="20" t="s">
        <v>7134</v>
      </c>
      <c r="F6059" s="20" t="s">
        <v>7135</v>
      </c>
      <c r="G6059" s="20" t="s">
        <v>7591</v>
      </c>
      <c r="H6059" s="20"/>
      <c r="I6059" s="20" t="s">
        <v>15917</v>
      </c>
      <c r="J6059" s="20" t="s">
        <v>15918</v>
      </c>
      <c r="K6059" s="20" t="s">
        <v>7109</v>
      </c>
      <c r="L6059" s="20" t="s">
        <v>5471</v>
      </c>
      <c r="M6059" s="20" t="s">
        <v>7116</v>
      </c>
      <c r="N6059" s="20" t="s">
        <v>15902</v>
      </c>
      <c r="O6059" s="20" t="s">
        <v>15918</v>
      </c>
      <c r="P6059" s="201" t="n">
        <v>43730</v>
      </c>
      <c r="Q6059" s="201" t="n">
        <v>43763</v>
      </c>
      <c r="R6059" s="20" t="n">
        <v>1</v>
      </c>
      <c r="S6059" s="20" t="s">
        <v>7130</v>
      </c>
      <c r="T6059" s="20" t="n">
        <v>554.989454</v>
      </c>
      <c r="U6059" s="20" t="n">
        <v>442.162644</v>
      </c>
      <c r="V6059" s="20" t="n">
        <v>667.816264</v>
      </c>
      <c r="W6059" s="20" t="s">
        <v>11510</v>
      </c>
      <c r="X6059" s="35"/>
      <c r="Y6059" s="35" t="n">
        <v>0</v>
      </c>
      <c r="Z6059" s="35" t="n">
        <v>1</v>
      </c>
      <c r="AE6059" s="94" t="e">
        <f aca="false" t="array" ref="AE6059:AK6059">_xlfn.torow(_xlfn.unique(_xlfn._xlws.filter(cat_table[Subsector],$E6059=cat_table[Sector],"")))</f>
        <v>#NAME?</v>
      </c>
      <c r="AF6059" s="94" t="e">
        <v>#NAME?</v>
      </c>
      <c r="AG6059" s="94" t="e">
        <v>#NAME?</v>
      </c>
      <c r="AH6059" s="94" t="e">
        <v>#NAME?</v>
      </c>
      <c r="AI6059" s="94" t="e">
        <v>#NAME?</v>
      </c>
      <c r="AJ6059" s="94" t="e">
        <v>#NAME?</v>
      </c>
      <c r="AK6059" s="94" t="e">
        <v>#NAME?</v>
      </c>
      <c r="AO6059" s="94" t="e">
        <f aca="false" t="array" ref="AO6059:AT6059">_xlfn.torow(_xlfn.unique(_xlfn._xlws.filter(cat_table[Sub-subsector],($E6059=cat_table[Sector])*($F6059=cat_table[Subsector]),"")))</f>
        <v>#NAME?</v>
      </c>
      <c r="AP6059" s="94" t="e">
        <v>#NAME?</v>
      </c>
      <c r="AQ6059" s="94" t="e">
        <v>#NAME?</v>
      </c>
      <c r="AR6059" s="94" t="e">
        <v>#NAME?</v>
      </c>
      <c r="AS6059" s="94" t="e">
        <v>#NAME?</v>
      </c>
      <c r="AT6059" s="94" t="e">
        <v>#NAME?</v>
      </c>
    </row>
    <row r="6060" customFormat="false" ht="15" hidden="false" customHeight="true" outlineLevel="0" collapsed="false">
      <c r="A6060" s="20" t="s">
        <v>17111</v>
      </c>
      <c r="B6060" s="20" t="str">
        <f aca="false">INDEX(Table2[], MATCH(L6060, Location_ID!$D$2:$D$3098, 0), 1)</f>
        <v>f392e1a2-9784-4bc9-9d19-7a9522a37528</v>
      </c>
      <c r="C6060" s="20" t="s">
        <v>1585</v>
      </c>
      <c r="D6060" s="230" t="s">
        <v>354</v>
      </c>
      <c r="E6060" s="20" t="s">
        <v>7134</v>
      </c>
      <c r="F6060" s="20" t="s">
        <v>7135</v>
      </c>
      <c r="G6060" s="20" t="s">
        <v>7591</v>
      </c>
      <c r="H6060" s="20"/>
      <c r="I6060" s="20" t="s">
        <v>15917</v>
      </c>
      <c r="J6060" s="20" t="s">
        <v>15918</v>
      </c>
      <c r="K6060" s="20" t="s">
        <v>7109</v>
      </c>
      <c r="L6060" s="20" t="s">
        <v>5473</v>
      </c>
      <c r="M6060" s="20" t="s">
        <v>7116</v>
      </c>
      <c r="N6060" s="20" t="s">
        <v>15902</v>
      </c>
      <c r="O6060" s="20" t="s">
        <v>15918</v>
      </c>
      <c r="P6060" s="201" t="n">
        <v>43730</v>
      </c>
      <c r="Q6060" s="201" t="n">
        <v>43763</v>
      </c>
      <c r="R6060" s="20" t="n">
        <v>1</v>
      </c>
      <c r="S6060" s="20" t="s">
        <v>7130</v>
      </c>
      <c r="T6060" s="20" t="n">
        <v>80.4123152</v>
      </c>
      <c r="U6060" s="20" t="n">
        <v>54.8459697</v>
      </c>
      <c r="V6060" s="20" t="n">
        <v>105.9786607</v>
      </c>
      <c r="W6060" s="20" t="s">
        <v>11510</v>
      </c>
      <c r="X6060" s="35"/>
      <c r="Y6060" s="35" t="n">
        <v>0</v>
      </c>
      <c r="Z6060" s="35" t="n">
        <v>1</v>
      </c>
      <c r="AE6060" s="94" t="e">
        <f aca="false" t="array" ref="AE6060:AK6060">_xlfn.torow(_xlfn.unique(_xlfn._xlws.filter(cat_table[Subsector],$E6060=cat_table[Sector],"")))</f>
        <v>#NAME?</v>
      </c>
      <c r="AF6060" s="94" t="e">
        <v>#NAME?</v>
      </c>
      <c r="AG6060" s="94" t="e">
        <v>#NAME?</v>
      </c>
      <c r="AH6060" s="94" t="e">
        <v>#NAME?</v>
      </c>
      <c r="AI6060" s="94" t="e">
        <v>#NAME?</v>
      </c>
      <c r="AJ6060" s="94" t="e">
        <v>#NAME?</v>
      </c>
      <c r="AK6060" s="94" t="e">
        <v>#NAME?</v>
      </c>
      <c r="AO6060" s="94" t="e">
        <f aca="false" t="array" ref="AO6060:AT6060">_xlfn.torow(_xlfn.unique(_xlfn._xlws.filter(cat_table[Sub-subsector],($E6060=cat_table[Sector])*($F6060=cat_table[Subsector]),"")))</f>
        <v>#NAME?</v>
      </c>
      <c r="AP6060" s="94" t="e">
        <v>#NAME?</v>
      </c>
      <c r="AQ6060" s="94" t="e">
        <v>#NAME?</v>
      </c>
      <c r="AR6060" s="94" t="e">
        <v>#NAME?</v>
      </c>
      <c r="AS6060" s="94" t="e">
        <v>#NAME?</v>
      </c>
      <c r="AT6060" s="94" t="e">
        <v>#NAME?</v>
      </c>
    </row>
    <row r="6061" customFormat="false" ht="15" hidden="false" customHeight="true" outlineLevel="0" collapsed="false">
      <c r="A6061" s="20" t="s">
        <v>17112</v>
      </c>
      <c r="B6061" s="20" t="str">
        <f aca="false">INDEX(Table2[], MATCH(L6061, Location_ID!$D$2:$D$3098, 0), 1)</f>
        <v>c72ae1c6-cb15-4125-9941-6f796883600f</v>
      </c>
      <c r="C6061" s="20" t="s">
        <v>1585</v>
      </c>
      <c r="D6061" s="230" t="s">
        <v>354</v>
      </c>
      <c r="E6061" s="20" t="s">
        <v>7134</v>
      </c>
      <c r="F6061" s="20" t="s">
        <v>7135</v>
      </c>
      <c r="G6061" s="20" t="s">
        <v>7591</v>
      </c>
      <c r="H6061" s="20"/>
      <c r="I6061" s="20" t="s">
        <v>15917</v>
      </c>
      <c r="J6061" s="20" t="s">
        <v>15932</v>
      </c>
      <c r="K6061" s="20" t="s">
        <v>7109</v>
      </c>
      <c r="L6061" s="20" t="s">
        <v>5475</v>
      </c>
      <c r="M6061" s="20" t="s">
        <v>7116</v>
      </c>
      <c r="N6061" s="20" t="s">
        <v>15902</v>
      </c>
      <c r="O6061" s="20" t="s">
        <v>15932</v>
      </c>
      <c r="P6061" s="201" t="n">
        <v>43730</v>
      </c>
      <c r="Q6061" s="201" t="n">
        <v>43763</v>
      </c>
      <c r="R6061" s="20" t="n">
        <v>1</v>
      </c>
      <c r="S6061" s="20" t="s">
        <v>7130</v>
      </c>
      <c r="T6061" s="20" t="n">
        <v>23.44441078</v>
      </c>
      <c r="U6061" s="20" t="n">
        <v>12.51232672</v>
      </c>
      <c r="V6061" s="20" t="n">
        <v>34.37649484</v>
      </c>
      <c r="W6061" s="20" t="s">
        <v>11510</v>
      </c>
      <c r="X6061" s="35"/>
      <c r="Y6061" s="35" t="n">
        <v>0</v>
      </c>
      <c r="Z6061" s="35" t="n">
        <v>1</v>
      </c>
      <c r="AE6061" s="94" t="e">
        <f aca="false" t="array" ref="AE6061:AK6061">_xlfn.torow(_xlfn.unique(_xlfn._xlws.filter(cat_table[Subsector],$E6061=cat_table[Sector],"")))</f>
        <v>#NAME?</v>
      </c>
      <c r="AF6061" s="94" t="e">
        <v>#NAME?</v>
      </c>
      <c r="AG6061" s="94" t="e">
        <v>#NAME?</v>
      </c>
      <c r="AH6061" s="94" t="e">
        <v>#NAME?</v>
      </c>
      <c r="AI6061" s="94" t="e">
        <v>#NAME?</v>
      </c>
      <c r="AJ6061" s="94" t="e">
        <v>#NAME?</v>
      </c>
      <c r="AK6061" s="94" t="e">
        <v>#NAME?</v>
      </c>
      <c r="AO6061" s="94" t="e">
        <f aca="false" t="array" ref="AO6061:AT6061">_xlfn.torow(_xlfn.unique(_xlfn._xlws.filter(cat_table[Sub-subsector],($E6061=cat_table[Sector])*($F6061=cat_table[Subsector]),"")))</f>
        <v>#NAME?</v>
      </c>
      <c r="AP6061" s="94" t="e">
        <v>#NAME?</v>
      </c>
      <c r="AQ6061" s="94" t="e">
        <v>#NAME?</v>
      </c>
      <c r="AR6061" s="94" t="e">
        <v>#NAME?</v>
      </c>
      <c r="AS6061" s="94" t="e">
        <v>#NAME?</v>
      </c>
      <c r="AT6061" s="94" t="e">
        <v>#NAME?</v>
      </c>
    </row>
    <row r="6062" customFormat="false" ht="15" hidden="false" customHeight="true" outlineLevel="0" collapsed="false">
      <c r="A6062" s="20" t="s">
        <v>17113</v>
      </c>
      <c r="B6062" s="20" t="str">
        <f aca="false">INDEX(Table2[], MATCH(L6062, Location_ID!$D$2:$D$3098, 0), 1)</f>
        <v>520491ad-ea49-4429-94cc-9f5dac7aa3ea</v>
      </c>
      <c r="C6062" s="20" t="s">
        <v>1585</v>
      </c>
      <c r="D6062" s="230" t="s">
        <v>354</v>
      </c>
      <c r="E6062" s="20" t="s">
        <v>7134</v>
      </c>
      <c r="F6062" s="20" t="s">
        <v>7135</v>
      </c>
      <c r="G6062" s="20" t="s">
        <v>7591</v>
      </c>
      <c r="H6062" s="20"/>
      <c r="I6062" s="20" t="s">
        <v>15917</v>
      </c>
      <c r="J6062" s="20" t="s">
        <v>15918</v>
      </c>
      <c r="K6062" s="20" t="s">
        <v>7109</v>
      </c>
      <c r="L6062" s="20" t="s">
        <v>5477</v>
      </c>
      <c r="M6062" s="20" t="s">
        <v>7116</v>
      </c>
      <c r="N6062" s="20" t="s">
        <v>15902</v>
      </c>
      <c r="O6062" s="20" t="s">
        <v>15918</v>
      </c>
      <c r="P6062" s="201" t="n">
        <v>43730</v>
      </c>
      <c r="Q6062" s="201" t="n">
        <v>43763</v>
      </c>
      <c r="R6062" s="20" t="n">
        <v>1</v>
      </c>
      <c r="S6062" s="20" t="s">
        <v>7130</v>
      </c>
      <c r="T6062" s="20" t="n">
        <v>946.5518</v>
      </c>
      <c r="U6062" s="20" t="n">
        <v>678.678031</v>
      </c>
      <c r="V6062" s="20" t="n">
        <v>1214.425569</v>
      </c>
      <c r="W6062" s="20" t="s">
        <v>11510</v>
      </c>
      <c r="X6062" s="35"/>
      <c r="Y6062" s="35" t="n">
        <v>0</v>
      </c>
      <c r="Z6062" s="35" t="n">
        <v>1</v>
      </c>
      <c r="AE6062" s="94" t="e">
        <f aca="false" t="array" ref="AE6062:AK6062">_xlfn.torow(_xlfn.unique(_xlfn._xlws.filter(cat_table[Subsector],$E6062=cat_table[Sector],"")))</f>
        <v>#NAME?</v>
      </c>
      <c r="AF6062" s="94" t="e">
        <v>#NAME?</v>
      </c>
      <c r="AG6062" s="94" t="e">
        <v>#NAME?</v>
      </c>
      <c r="AH6062" s="94" t="e">
        <v>#NAME?</v>
      </c>
      <c r="AI6062" s="94" t="e">
        <v>#NAME?</v>
      </c>
      <c r="AJ6062" s="94" t="e">
        <v>#NAME?</v>
      </c>
      <c r="AK6062" s="94" t="e">
        <v>#NAME?</v>
      </c>
      <c r="AO6062" s="94" t="e">
        <f aca="false" t="array" ref="AO6062:AT6062">_xlfn.torow(_xlfn.unique(_xlfn._xlws.filter(cat_table[Sub-subsector],($E6062=cat_table[Sector])*($F6062=cat_table[Subsector]),"")))</f>
        <v>#NAME?</v>
      </c>
      <c r="AP6062" s="94" t="e">
        <v>#NAME?</v>
      </c>
      <c r="AQ6062" s="94" t="e">
        <v>#NAME?</v>
      </c>
      <c r="AR6062" s="94" t="e">
        <v>#NAME?</v>
      </c>
      <c r="AS6062" s="94" t="e">
        <v>#NAME?</v>
      </c>
      <c r="AT6062" s="94" t="e">
        <v>#NAME?</v>
      </c>
    </row>
    <row r="6063" customFormat="false" ht="15" hidden="false" customHeight="true" outlineLevel="0" collapsed="false">
      <c r="A6063" s="20" t="s">
        <v>17114</v>
      </c>
      <c r="B6063" s="20" t="str">
        <f aca="false">INDEX(Table2[], MATCH(L6063, Location_ID!$D$2:$D$3098, 0), 1)</f>
        <v>ddf7e6bb-9ed4-45a5-98d6-3f8205c8bf73</v>
      </c>
      <c r="C6063" s="20" t="s">
        <v>1585</v>
      </c>
      <c r="D6063" s="230" t="s">
        <v>354</v>
      </c>
      <c r="E6063" s="20" t="s">
        <v>7134</v>
      </c>
      <c r="F6063" s="20" t="s">
        <v>7135</v>
      </c>
      <c r="G6063" s="20" t="s">
        <v>7591</v>
      </c>
      <c r="H6063" s="20"/>
      <c r="I6063" s="20" t="s">
        <v>15917</v>
      </c>
      <c r="J6063" s="20" t="s">
        <v>15932</v>
      </c>
      <c r="K6063" s="20" t="s">
        <v>7109</v>
      </c>
      <c r="L6063" s="20" t="s">
        <v>5479</v>
      </c>
      <c r="M6063" s="20" t="s">
        <v>7116</v>
      </c>
      <c r="N6063" s="20" t="s">
        <v>15902</v>
      </c>
      <c r="O6063" s="20" t="s">
        <v>15932</v>
      </c>
      <c r="P6063" s="201" t="n">
        <v>43730</v>
      </c>
      <c r="Q6063" s="201" t="n">
        <v>43763</v>
      </c>
      <c r="R6063" s="20" t="n">
        <v>1</v>
      </c>
      <c r="S6063" s="20" t="s">
        <v>7130</v>
      </c>
      <c r="T6063" s="20" t="n">
        <v>19.82302278</v>
      </c>
      <c r="U6063" s="20" t="n">
        <v>14.676883924</v>
      </c>
      <c r="V6063" s="20" t="n">
        <v>24.969161636</v>
      </c>
      <c r="W6063" s="20" t="s">
        <v>11510</v>
      </c>
      <c r="X6063" s="35"/>
      <c r="Y6063" s="35" t="n">
        <v>0</v>
      </c>
      <c r="Z6063" s="35" t="n">
        <v>1</v>
      </c>
      <c r="AE6063" s="94" t="e">
        <f aca="false" t="array" ref="AE6063:AK6063">_xlfn.torow(_xlfn.unique(_xlfn._xlws.filter(cat_table[Subsector],$E6063=cat_table[Sector],"")))</f>
        <v>#NAME?</v>
      </c>
      <c r="AF6063" s="94" t="e">
        <v>#NAME?</v>
      </c>
      <c r="AG6063" s="94" t="e">
        <v>#NAME?</v>
      </c>
      <c r="AH6063" s="94" t="e">
        <v>#NAME?</v>
      </c>
      <c r="AI6063" s="94" t="e">
        <v>#NAME?</v>
      </c>
      <c r="AJ6063" s="94" t="e">
        <v>#NAME?</v>
      </c>
      <c r="AK6063" s="94" t="e">
        <v>#NAME?</v>
      </c>
      <c r="AO6063" s="94" t="e">
        <f aca="false" t="array" ref="AO6063:AT6063">_xlfn.torow(_xlfn.unique(_xlfn._xlws.filter(cat_table[Sub-subsector],($E6063=cat_table[Sector])*($F6063=cat_table[Subsector]),"")))</f>
        <v>#NAME?</v>
      </c>
      <c r="AP6063" s="94" t="e">
        <v>#NAME?</v>
      </c>
      <c r="AQ6063" s="94" t="e">
        <v>#NAME?</v>
      </c>
      <c r="AR6063" s="94" t="e">
        <v>#NAME?</v>
      </c>
      <c r="AS6063" s="94" t="e">
        <v>#NAME?</v>
      </c>
      <c r="AT6063" s="94" t="e">
        <v>#NAME?</v>
      </c>
    </row>
    <row r="6064" customFormat="false" ht="15" hidden="false" customHeight="true" outlineLevel="0" collapsed="false">
      <c r="A6064" s="20" t="s">
        <v>17115</v>
      </c>
      <c r="B6064" s="20" t="str">
        <f aca="false">INDEX(Table2[], MATCH(L6064, Location_ID!$D$2:$D$3098, 0), 1)</f>
        <v>69ff43b4-21cf-496e-962d-968a1252a3e1</v>
      </c>
      <c r="C6064" s="20" t="s">
        <v>1585</v>
      </c>
      <c r="D6064" s="230" t="s">
        <v>354</v>
      </c>
      <c r="E6064" s="20" t="s">
        <v>7134</v>
      </c>
      <c r="F6064" s="20" t="s">
        <v>7135</v>
      </c>
      <c r="G6064" s="20" t="s">
        <v>7591</v>
      </c>
      <c r="H6064" s="20"/>
      <c r="I6064" s="20" t="s">
        <v>15917</v>
      </c>
      <c r="J6064" s="20" t="s">
        <v>15922</v>
      </c>
      <c r="K6064" s="20" t="s">
        <v>7109</v>
      </c>
      <c r="L6064" s="20" t="s">
        <v>5481</v>
      </c>
      <c r="M6064" s="20" t="s">
        <v>7116</v>
      </c>
      <c r="N6064" s="20" t="s">
        <v>15902</v>
      </c>
      <c r="O6064" s="20" t="s">
        <v>15922</v>
      </c>
      <c r="P6064" s="201" t="n">
        <v>43730</v>
      </c>
      <c r="Q6064" s="201" t="n">
        <v>43763</v>
      </c>
      <c r="R6064" s="20" t="n">
        <v>1</v>
      </c>
      <c r="S6064" s="20" t="s">
        <v>7130</v>
      </c>
      <c r="T6064" s="20" t="n">
        <v>197.223869</v>
      </c>
      <c r="U6064" s="20" t="n">
        <v>166.6385232</v>
      </c>
      <c r="V6064" s="20" t="n">
        <v>227.8092148</v>
      </c>
      <c r="W6064" s="20" t="s">
        <v>11510</v>
      </c>
      <c r="X6064" s="35"/>
      <c r="Y6064" s="35" t="n">
        <v>0</v>
      </c>
      <c r="Z6064" s="35" t="n">
        <v>1</v>
      </c>
      <c r="AE6064" s="94" t="e">
        <f aca="false" t="array" ref="AE6064:AK6064">_xlfn.torow(_xlfn.unique(_xlfn._xlws.filter(cat_table[Subsector],$E6064=cat_table[Sector],"")))</f>
        <v>#NAME?</v>
      </c>
      <c r="AF6064" s="94" t="e">
        <v>#NAME?</v>
      </c>
      <c r="AG6064" s="94" t="e">
        <v>#NAME?</v>
      </c>
      <c r="AH6064" s="94" t="e">
        <v>#NAME?</v>
      </c>
      <c r="AI6064" s="94" t="e">
        <v>#NAME?</v>
      </c>
      <c r="AJ6064" s="94" t="e">
        <v>#NAME?</v>
      </c>
      <c r="AK6064" s="94" t="e">
        <v>#NAME?</v>
      </c>
      <c r="AO6064" s="94" t="e">
        <f aca="false" t="array" ref="AO6064:AT6064">_xlfn.torow(_xlfn.unique(_xlfn._xlws.filter(cat_table[Sub-subsector],($E6064=cat_table[Sector])*($F6064=cat_table[Subsector]),"")))</f>
        <v>#NAME?</v>
      </c>
      <c r="AP6064" s="94" t="e">
        <v>#NAME?</v>
      </c>
      <c r="AQ6064" s="94" t="e">
        <v>#NAME?</v>
      </c>
      <c r="AR6064" s="94" t="e">
        <v>#NAME?</v>
      </c>
      <c r="AS6064" s="94" t="e">
        <v>#NAME?</v>
      </c>
      <c r="AT6064" s="94" t="e">
        <v>#NAME?</v>
      </c>
    </row>
    <row r="6065" customFormat="false" ht="15" hidden="false" customHeight="true" outlineLevel="0" collapsed="false">
      <c r="A6065" s="20" t="s">
        <v>17116</v>
      </c>
      <c r="B6065" s="20" t="str">
        <f aca="false">INDEX(Table2[], MATCH(L6065, Location_ID!$D$2:$D$3098, 0), 1)</f>
        <v>bf7b4374-4580-4135-bdcf-4879c128facd</v>
      </c>
      <c r="C6065" s="20" t="s">
        <v>1585</v>
      </c>
      <c r="D6065" s="230" t="s">
        <v>354</v>
      </c>
      <c r="E6065" s="20" t="s">
        <v>7134</v>
      </c>
      <c r="F6065" s="20" t="s">
        <v>7135</v>
      </c>
      <c r="G6065" s="20" t="s">
        <v>7591</v>
      </c>
      <c r="H6065" s="20"/>
      <c r="I6065" s="20" t="s">
        <v>15917</v>
      </c>
      <c r="J6065" s="20" t="s">
        <v>15922</v>
      </c>
      <c r="K6065" s="20" t="s">
        <v>7109</v>
      </c>
      <c r="L6065" s="20" t="s">
        <v>5483</v>
      </c>
      <c r="M6065" s="20" t="s">
        <v>7116</v>
      </c>
      <c r="N6065" s="20" t="s">
        <v>15902</v>
      </c>
      <c r="O6065" s="20" t="s">
        <v>15922</v>
      </c>
      <c r="P6065" s="201" t="n">
        <v>43730</v>
      </c>
      <c r="Q6065" s="201" t="n">
        <v>43763</v>
      </c>
      <c r="R6065" s="20" t="n">
        <v>1</v>
      </c>
      <c r="S6065" s="20" t="s">
        <v>7130</v>
      </c>
      <c r="T6065" s="20" t="n">
        <v>99.4657756</v>
      </c>
      <c r="U6065" s="20" t="n">
        <v>84.7242012</v>
      </c>
      <c r="V6065" s="20" t="n">
        <v>114.20735</v>
      </c>
      <c r="W6065" s="20" t="s">
        <v>11510</v>
      </c>
      <c r="X6065" s="35"/>
      <c r="Y6065" s="35" t="n">
        <v>0</v>
      </c>
      <c r="Z6065" s="35" t="n">
        <v>1</v>
      </c>
      <c r="AE6065" s="94" t="e">
        <f aca="false" t="array" ref="AE6065:AK6065">_xlfn.torow(_xlfn.unique(_xlfn._xlws.filter(cat_table[Subsector],$E6065=cat_table[Sector],"")))</f>
        <v>#NAME?</v>
      </c>
      <c r="AF6065" s="94" t="e">
        <v>#NAME?</v>
      </c>
      <c r="AG6065" s="94" t="e">
        <v>#NAME?</v>
      </c>
      <c r="AH6065" s="94" t="e">
        <v>#NAME?</v>
      </c>
      <c r="AI6065" s="94" t="e">
        <v>#NAME?</v>
      </c>
      <c r="AJ6065" s="94" t="e">
        <v>#NAME?</v>
      </c>
      <c r="AK6065" s="94" t="e">
        <v>#NAME?</v>
      </c>
      <c r="AO6065" s="94" t="e">
        <f aca="false" t="array" ref="AO6065:AT6065">_xlfn.torow(_xlfn.unique(_xlfn._xlws.filter(cat_table[Sub-subsector],($E6065=cat_table[Sector])*($F6065=cat_table[Subsector]),"")))</f>
        <v>#NAME?</v>
      </c>
      <c r="AP6065" s="94" t="e">
        <v>#NAME?</v>
      </c>
      <c r="AQ6065" s="94" t="e">
        <v>#NAME?</v>
      </c>
      <c r="AR6065" s="94" t="e">
        <v>#NAME?</v>
      </c>
      <c r="AS6065" s="94" t="e">
        <v>#NAME?</v>
      </c>
      <c r="AT6065" s="94" t="e">
        <v>#NAME?</v>
      </c>
    </row>
    <row r="6066" customFormat="false" ht="15" hidden="false" customHeight="true" outlineLevel="0" collapsed="false">
      <c r="A6066" s="20" t="s">
        <v>17117</v>
      </c>
      <c r="B6066" s="20" t="str">
        <f aca="false">INDEX(Table2[], MATCH(L6066, Location_ID!$D$2:$D$3098, 0), 1)</f>
        <v>7b31f3a3-2fe2-483a-897c-8155782748ae</v>
      </c>
      <c r="C6066" s="20" t="s">
        <v>1585</v>
      </c>
      <c r="D6066" s="230" t="s">
        <v>354</v>
      </c>
      <c r="E6066" s="20" t="s">
        <v>7134</v>
      </c>
      <c r="F6066" s="20" t="s">
        <v>7135</v>
      </c>
      <c r="G6066" s="20" t="s">
        <v>7591</v>
      </c>
      <c r="H6066" s="20"/>
      <c r="I6066" s="20" t="s">
        <v>15917</v>
      </c>
      <c r="J6066" s="20" t="s">
        <v>15918</v>
      </c>
      <c r="K6066" s="20" t="s">
        <v>7109</v>
      </c>
      <c r="L6066" s="20" t="s">
        <v>5485</v>
      </c>
      <c r="M6066" s="20" t="s">
        <v>7116</v>
      </c>
      <c r="N6066" s="20" t="s">
        <v>15902</v>
      </c>
      <c r="O6066" s="20" t="s">
        <v>15918</v>
      </c>
      <c r="P6066" s="201" t="n">
        <v>43730</v>
      </c>
      <c r="Q6066" s="201" t="n">
        <v>43763</v>
      </c>
      <c r="R6066" s="20" t="n">
        <v>1</v>
      </c>
      <c r="S6066" s="20" t="s">
        <v>7130</v>
      </c>
      <c r="T6066" s="20" t="n">
        <v>117.990454</v>
      </c>
      <c r="U6066" s="20" t="n">
        <v>77.0683141</v>
      </c>
      <c r="V6066" s="20" t="n">
        <v>158.9125939</v>
      </c>
      <c r="W6066" s="20" t="s">
        <v>11510</v>
      </c>
      <c r="X6066" s="35"/>
      <c r="Y6066" s="35" t="n">
        <v>0</v>
      </c>
      <c r="Z6066" s="35" t="n">
        <v>1</v>
      </c>
      <c r="AE6066" s="94" t="e">
        <f aca="false" t="array" ref="AE6066:AK6066">_xlfn.torow(_xlfn.unique(_xlfn._xlws.filter(cat_table[Subsector],$E6066=cat_table[Sector],"")))</f>
        <v>#NAME?</v>
      </c>
      <c r="AF6066" s="94" t="e">
        <v>#NAME?</v>
      </c>
      <c r="AG6066" s="94" t="e">
        <v>#NAME?</v>
      </c>
      <c r="AH6066" s="94" t="e">
        <v>#NAME?</v>
      </c>
      <c r="AI6066" s="94" t="e">
        <v>#NAME?</v>
      </c>
      <c r="AJ6066" s="94" t="e">
        <v>#NAME?</v>
      </c>
      <c r="AK6066" s="94" t="e">
        <v>#NAME?</v>
      </c>
      <c r="AO6066" s="94" t="e">
        <f aca="false" t="array" ref="AO6066:AT6066">_xlfn.torow(_xlfn.unique(_xlfn._xlws.filter(cat_table[Sub-subsector],($E6066=cat_table[Sector])*($F6066=cat_table[Subsector]),"")))</f>
        <v>#NAME?</v>
      </c>
      <c r="AP6066" s="94" t="e">
        <v>#NAME?</v>
      </c>
      <c r="AQ6066" s="94" t="e">
        <v>#NAME?</v>
      </c>
      <c r="AR6066" s="94" t="e">
        <v>#NAME?</v>
      </c>
      <c r="AS6066" s="94" t="e">
        <v>#NAME?</v>
      </c>
      <c r="AT6066" s="94" t="e">
        <v>#NAME?</v>
      </c>
    </row>
    <row r="6067" customFormat="false" ht="15" hidden="false" customHeight="true" outlineLevel="0" collapsed="false">
      <c r="A6067" s="20" t="s">
        <v>17118</v>
      </c>
      <c r="B6067" s="20" t="str">
        <f aca="false">INDEX(Table2[], MATCH(L6067, Location_ID!$D$2:$D$3098, 0), 1)</f>
        <v>5ec9d2a5-73a6-45e9-9b01-9e781639a67e</v>
      </c>
      <c r="C6067" s="20" t="s">
        <v>1585</v>
      </c>
      <c r="D6067" s="230" t="s">
        <v>354</v>
      </c>
      <c r="E6067" s="20" t="s">
        <v>7134</v>
      </c>
      <c r="F6067" s="20" t="s">
        <v>7135</v>
      </c>
      <c r="G6067" s="20" t="s">
        <v>7591</v>
      </c>
      <c r="H6067" s="20"/>
      <c r="I6067" s="20" t="s">
        <v>15917</v>
      </c>
      <c r="J6067" s="20" t="s">
        <v>15922</v>
      </c>
      <c r="K6067" s="20" t="s">
        <v>7109</v>
      </c>
      <c r="L6067" s="20" t="s">
        <v>5487</v>
      </c>
      <c r="M6067" s="20" t="s">
        <v>7116</v>
      </c>
      <c r="N6067" s="20" t="s">
        <v>15902</v>
      </c>
      <c r="O6067" s="20" t="s">
        <v>15922</v>
      </c>
      <c r="P6067" s="201" t="n">
        <v>43730</v>
      </c>
      <c r="Q6067" s="201" t="n">
        <v>43763</v>
      </c>
      <c r="R6067" s="20" t="n">
        <v>1</v>
      </c>
      <c r="S6067" s="20" t="s">
        <v>7130</v>
      </c>
      <c r="T6067" s="20" t="n">
        <v>216.232868</v>
      </c>
      <c r="U6067" s="20" t="n">
        <v>82.806421</v>
      </c>
      <c r="V6067" s="20" t="n">
        <v>349.659315</v>
      </c>
      <c r="W6067" s="20" t="s">
        <v>11510</v>
      </c>
      <c r="X6067" s="35"/>
      <c r="Y6067" s="35" t="n">
        <v>0</v>
      </c>
      <c r="Z6067" s="35" t="n">
        <v>1</v>
      </c>
      <c r="AE6067" s="94" t="e">
        <f aca="false" t="array" ref="AE6067:AK6067">_xlfn.torow(_xlfn.unique(_xlfn._xlws.filter(cat_table[Subsector],$E6067=cat_table[Sector],"")))</f>
        <v>#NAME?</v>
      </c>
      <c r="AF6067" s="94" t="e">
        <v>#NAME?</v>
      </c>
      <c r="AG6067" s="94" t="e">
        <v>#NAME?</v>
      </c>
      <c r="AH6067" s="94" t="e">
        <v>#NAME?</v>
      </c>
      <c r="AI6067" s="94" t="e">
        <v>#NAME?</v>
      </c>
      <c r="AJ6067" s="94" t="e">
        <v>#NAME?</v>
      </c>
      <c r="AK6067" s="94" t="e">
        <v>#NAME?</v>
      </c>
      <c r="AO6067" s="94" t="e">
        <f aca="false" t="array" ref="AO6067:AT6067">_xlfn.torow(_xlfn.unique(_xlfn._xlws.filter(cat_table[Sub-subsector],($E6067=cat_table[Sector])*($F6067=cat_table[Subsector]),"")))</f>
        <v>#NAME?</v>
      </c>
      <c r="AP6067" s="94" t="e">
        <v>#NAME?</v>
      </c>
      <c r="AQ6067" s="94" t="e">
        <v>#NAME?</v>
      </c>
      <c r="AR6067" s="94" t="e">
        <v>#NAME?</v>
      </c>
      <c r="AS6067" s="94" t="e">
        <v>#NAME?</v>
      </c>
      <c r="AT6067" s="94" t="e">
        <v>#NAME?</v>
      </c>
    </row>
    <row r="6068" customFormat="false" ht="15" hidden="false" customHeight="true" outlineLevel="0" collapsed="false">
      <c r="A6068" s="20" t="s">
        <v>17119</v>
      </c>
      <c r="B6068" s="20" t="str">
        <f aca="false">INDEX(Table2[], MATCH(L6068, Location_ID!$D$2:$D$3098, 0), 1)</f>
        <v>d096bf29-fc4a-4cb6-a3a3-1af65694f986</v>
      </c>
      <c r="C6068" s="20" t="s">
        <v>1585</v>
      </c>
      <c r="D6068" s="230" t="s">
        <v>354</v>
      </c>
      <c r="E6068" s="20" t="s">
        <v>7134</v>
      </c>
      <c r="F6068" s="20" t="s">
        <v>7135</v>
      </c>
      <c r="G6068" s="20" t="s">
        <v>7591</v>
      </c>
      <c r="H6068" s="20"/>
      <c r="I6068" s="20" t="s">
        <v>15917</v>
      </c>
      <c r="J6068" s="20" t="s">
        <v>15925</v>
      </c>
      <c r="K6068" s="20" t="s">
        <v>7109</v>
      </c>
      <c r="L6068" s="20" t="s">
        <v>5489</v>
      </c>
      <c r="M6068" s="20" t="s">
        <v>7116</v>
      </c>
      <c r="N6068" s="20" t="s">
        <v>15902</v>
      </c>
      <c r="O6068" s="20" t="s">
        <v>15925</v>
      </c>
      <c r="P6068" s="201" t="n">
        <v>43730</v>
      </c>
      <c r="Q6068" s="201" t="n">
        <v>43763</v>
      </c>
      <c r="R6068" s="20" t="n">
        <v>1</v>
      </c>
      <c r="S6068" s="20" t="s">
        <v>7130</v>
      </c>
      <c r="T6068" s="20" t="n">
        <v>986.39464</v>
      </c>
      <c r="U6068" s="20" t="n">
        <v>795.634468</v>
      </c>
      <c r="V6068" s="20" t="n">
        <v>1177.154812</v>
      </c>
      <c r="W6068" s="20" t="s">
        <v>11510</v>
      </c>
      <c r="X6068" s="35"/>
      <c r="Y6068" s="35" t="n">
        <v>0</v>
      </c>
      <c r="Z6068" s="35" t="n">
        <v>1</v>
      </c>
      <c r="AE6068" s="94" t="e">
        <f aca="false" t="array" ref="AE6068:AK6068">_xlfn.torow(_xlfn.unique(_xlfn._xlws.filter(cat_table[Subsector],$E6068=cat_table[Sector],"")))</f>
        <v>#NAME?</v>
      </c>
      <c r="AF6068" s="94" t="e">
        <v>#NAME?</v>
      </c>
      <c r="AG6068" s="94" t="e">
        <v>#NAME?</v>
      </c>
      <c r="AH6068" s="94" t="e">
        <v>#NAME?</v>
      </c>
      <c r="AI6068" s="94" t="e">
        <v>#NAME?</v>
      </c>
      <c r="AJ6068" s="94" t="e">
        <v>#NAME?</v>
      </c>
      <c r="AK6068" s="94" t="e">
        <v>#NAME?</v>
      </c>
      <c r="AO6068" s="94" t="e">
        <f aca="false" t="array" ref="AO6068:AT6068">_xlfn.torow(_xlfn.unique(_xlfn._xlws.filter(cat_table[Sub-subsector],($E6068=cat_table[Sector])*($F6068=cat_table[Subsector]),"")))</f>
        <v>#NAME?</v>
      </c>
      <c r="AP6068" s="94" t="e">
        <v>#NAME?</v>
      </c>
      <c r="AQ6068" s="94" t="e">
        <v>#NAME?</v>
      </c>
      <c r="AR6068" s="94" t="e">
        <v>#NAME?</v>
      </c>
      <c r="AS6068" s="94" t="e">
        <v>#NAME?</v>
      </c>
      <c r="AT6068" s="94" t="e">
        <v>#NAME?</v>
      </c>
    </row>
    <row r="6069" customFormat="false" ht="15" hidden="false" customHeight="true" outlineLevel="0" collapsed="false">
      <c r="A6069" s="20" t="s">
        <v>17120</v>
      </c>
      <c r="B6069" s="20" t="str">
        <f aca="false">INDEX(Table2[], MATCH(L6069, Location_ID!$D$2:$D$3098, 0), 1)</f>
        <v>62947882-f917-462a-8a17-8276febb473b</v>
      </c>
      <c r="C6069" s="20" t="s">
        <v>1585</v>
      </c>
      <c r="D6069" s="230" t="s">
        <v>354</v>
      </c>
      <c r="E6069" s="20" t="s">
        <v>7134</v>
      </c>
      <c r="F6069" s="20" t="s">
        <v>7135</v>
      </c>
      <c r="G6069" s="20" t="s">
        <v>7591</v>
      </c>
      <c r="H6069" s="20"/>
      <c r="I6069" s="20" t="s">
        <v>15917</v>
      </c>
      <c r="J6069" s="20" t="s">
        <v>317</v>
      </c>
      <c r="K6069" s="20" t="s">
        <v>7109</v>
      </c>
      <c r="L6069" s="20" t="s">
        <v>5491</v>
      </c>
      <c r="M6069" s="20" t="s">
        <v>7116</v>
      </c>
      <c r="N6069" s="20" t="s">
        <v>15902</v>
      </c>
      <c r="O6069" s="20" t="s">
        <v>317</v>
      </c>
      <c r="P6069" s="201" t="n">
        <v>43730</v>
      </c>
      <c r="Q6069" s="201" t="n">
        <v>43763</v>
      </c>
      <c r="R6069" s="20" t="n">
        <v>1</v>
      </c>
      <c r="S6069" s="20" t="s">
        <v>7130</v>
      </c>
      <c r="T6069" s="20" t="n">
        <v>138.5399755</v>
      </c>
      <c r="U6069" s="20" t="n">
        <v>95.78435695</v>
      </c>
      <c r="V6069" s="20" t="n">
        <v>181.29559405</v>
      </c>
      <c r="W6069" s="20" t="s">
        <v>11510</v>
      </c>
      <c r="X6069" s="35"/>
      <c r="Y6069" s="35" t="n">
        <v>0</v>
      </c>
      <c r="Z6069" s="35" t="n">
        <v>1</v>
      </c>
      <c r="AE6069" s="94" t="e">
        <f aca="false" t="array" ref="AE6069:AK6069">_xlfn.torow(_xlfn.unique(_xlfn._xlws.filter(cat_table[Subsector],$E6069=cat_table[Sector],"")))</f>
        <v>#NAME?</v>
      </c>
      <c r="AF6069" s="94" t="e">
        <v>#NAME?</v>
      </c>
      <c r="AG6069" s="94" t="e">
        <v>#NAME?</v>
      </c>
      <c r="AH6069" s="94" t="e">
        <v>#NAME?</v>
      </c>
      <c r="AI6069" s="94" t="e">
        <v>#NAME?</v>
      </c>
      <c r="AJ6069" s="94" t="e">
        <v>#NAME?</v>
      </c>
      <c r="AK6069" s="94" t="e">
        <v>#NAME?</v>
      </c>
      <c r="AO6069" s="94" t="e">
        <f aca="false" t="array" ref="AO6069:AT6069">_xlfn.torow(_xlfn.unique(_xlfn._xlws.filter(cat_table[Sub-subsector],($E6069=cat_table[Sector])*($F6069=cat_table[Subsector]),"")))</f>
        <v>#NAME?</v>
      </c>
      <c r="AP6069" s="94" t="e">
        <v>#NAME?</v>
      </c>
      <c r="AQ6069" s="94" t="e">
        <v>#NAME?</v>
      </c>
      <c r="AR6069" s="94" t="e">
        <v>#NAME?</v>
      </c>
      <c r="AS6069" s="94" t="e">
        <v>#NAME?</v>
      </c>
      <c r="AT6069" s="94" t="e">
        <v>#NAME?</v>
      </c>
    </row>
    <row r="6070" customFormat="false" ht="15" hidden="false" customHeight="true" outlineLevel="0" collapsed="false">
      <c r="A6070" s="20" t="s">
        <v>17121</v>
      </c>
      <c r="B6070" s="20" t="str">
        <f aca="false">INDEX(Table2[], MATCH(L6070, Location_ID!$D$2:$D$3098, 0), 1)</f>
        <v>d3996b1d-7df3-4bd1-a060-b2262efc5a9f</v>
      </c>
      <c r="C6070" s="20" t="s">
        <v>1585</v>
      </c>
      <c r="D6070" s="230" t="s">
        <v>354</v>
      </c>
      <c r="E6070" s="20" t="s">
        <v>7134</v>
      </c>
      <c r="F6070" s="20" t="s">
        <v>7135</v>
      </c>
      <c r="G6070" s="20" t="s">
        <v>7591</v>
      </c>
      <c r="H6070" s="20"/>
      <c r="I6070" s="20" t="s">
        <v>15917</v>
      </c>
      <c r="J6070" s="20" t="s">
        <v>15922</v>
      </c>
      <c r="K6070" s="20" t="s">
        <v>7109</v>
      </c>
      <c r="L6070" s="20" t="s">
        <v>5493</v>
      </c>
      <c r="M6070" s="20" t="s">
        <v>7116</v>
      </c>
      <c r="N6070" s="20" t="s">
        <v>15902</v>
      </c>
      <c r="O6070" s="20" t="s">
        <v>15922</v>
      </c>
      <c r="P6070" s="201" t="n">
        <v>43730</v>
      </c>
      <c r="Q6070" s="201" t="n">
        <v>43763</v>
      </c>
      <c r="R6070" s="20" t="n">
        <v>1</v>
      </c>
      <c r="S6070" s="20" t="s">
        <v>7130</v>
      </c>
      <c r="T6070" s="20" t="n">
        <v>138.4006805</v>
      </c>
      <c r="U6070" s="20" t="n">
        <v>102.99616675</v>
      </c>
      <c r="V6070" s="20" t="n">
        <v>173.80519425</v>
      </c>
      <c r="W6070" s="20" t="s">
        <v>11510</v>
      </c>
      <c r="X6070" s="35"/>
      <c r="Y6070" s="35" t="n">
        <v>0</v>
      </c>
      <c r="Z6070" s="35" t="n">
        <v>1</v>
      </c>
      <c r="AE6070" s="94" t="e">
        <f aca="false" t="array" ref="AE6070:AK6070">_xlfn.torow(_xlfn.unique(_xlfn._xlws.filter(cat_table[Subsector],$E6070=cat_table[Sector],"")))</f>
        <v>#NAME?</v>
      </c>
      <c r="AF6070" s="94" t="e">
        <v>#NAME?</v>
      </c>
      <c r="AG6070" s="94" t="e">
        <v>#NAME?</v>
      </c>
      <c r="AH6070" s="94" t="e">
        <v>#NAME?</v>
      </c>
      <c r="AI6070" s="94" t="e">
        <v>#NAME?</v>
      </c>
      <c r="AJ6070" s="94" t="e">
        <v>#NAME?</v>
      </c>
      <c r="AK6070" s="94" t="e">
        <v>#NAME?</v>
      </c>
      <c r="AO6070" s="94" t="e">
        <f aca="false" t="array" ref="AO6070:AT6070">_xlfn.torow(_xlfn.unique(_xlfn._xlws.filter(cat_table[Sub-subsector],($E6070=cat_table[Sector])*($F6070=cat_table[Subsector]),"")))</f>
        <v>#NAME?</v>
      </c>
      <c r="AP6070" s="94" t="e">
        <v>#NAME?</v>
      </c>
      <c r="AQ6070" s="94" t="e">
        <v>#NAME?</v>
      </c>
      <c r="AR6070" s="94" t="e">
        <v>#NAME?</v>
      </c>
      <c r="AS6070" s="94" t="e">
        <v>#NAME?</v>
      </c>
      <c r="AT6070" s="94" t="e">
        <v>#NAME?</v>
      </c>
    </row>
    <row r="6071" customFormat="false" ht="15" hidden="false" customHeight="true" outlineLevel="0" collapsed="false">
      <c r="A6071" s="20" t="s">
        <v>17122</v>
      </c>
      <c r="B6071" s="20" t="str">
        <f aca="false">INDEX(Table2[], MATCH(L6071, Location_ID!$D$2:$D$3098, 0), 1)</f>
        <v>f0f6a7c3-be95-4380-b03c-8699c64a3132</v>
      </c>
      <c r="C6071" s="20" t="s">
        <v>1585</v>
      </c>
      <c r="D6071" s="230" t="s">
        <v>354</v>
      </c>
      <c r="E6071" s="20" t="s">
        <v>7134</v>
      </c>
      <c r="F6071" s="20" t="s">
        <v>7135</v>
      </c>
      <c r="G6071" s="20" t="s">
        <v>7591</v>
      </c>
      <c r="H6071" s="20"/>
      <c r="I6071" s="20" t="s">
        <v>15917</v>
      </c>
      <c r="J6071" s="20" t="s">
        <v>15932</v>
      </c>
      <c r="K6071" s="20" t="s">
        <v>7109</v>
      </c>
      <c r="L6071" s="20" t="s">
        <v>5495</v>
      </c>
      <c r="M6071" s="20" t="s">
        <v>7116</v>
      </c>
      <c r="N6071" s="20" t="s">
        <v>15902</v>
      </c>
      <c r="O6071" s="20" t="s">
        <v>15932</v>
      </c>
      <c r="P6071" s="201" t="n">
        <v>43730</v>
      </c>
      <c r="Q6071" s="201" t="n">
        <v>43763</v>
      </c>
      <c r="R6071" s="20" t="n">
        <v>1</v>
      </c>
      <c r="S6071" s="20" t="s">
        <v>7130</v>
      </c>
      <c r="T6071" s="20" t="n">
        <v>175.795183</v>
      </c>
      <c r="U6071" s="20" t="n">
        <v>73.839255</v>
      </c>
      <c r="V6071" s="20" t="n">
        <v>277.751111</v>
      </c>
      <c r="W6071" s="20" t="s">
        <v>11510</v>
      </c>
      <c r="X6071" s="35"/>
      <c r="Y6071" s="35" t="n">
        <v>0</v>
      </c>
      <c r="Z6071" s="35" t="n">
        <v>1</v>
      </c>
      <c r="AE6071" s="94" t="e">
        <f aca="false" t="array" ref="AE6071:AK6071">_xlfn.torow(_xlfn.unique(_xlfn._xlws.filter(cat_table[Subsector],$E6071=cat_table[Sector],"")))</f>
        <v>#NAME?</v>
      </c>
      <c r="AF6071" s="94" t="e">
        <v>#NAME?</v>
      </c>
      <c r="AG6071" s="94" t="e">
        <v>#NAME?</v>
      </c>
      <c r="AH6071" s="94" t="e">
        <v>#NAME?</v>
      </c>
      <c r="AI6071" s="94" t="e">
        <v>#NAME?</v>
      </c>
      <c r="AJ6071" s="94" t="e">
        <v>#NAME?</v>
      </c>
      <c r="AK6071" s="94" t="e">
        <v>#NAME?</v>
      </c>
      <c r="AO6071" s="94" t="e">
        <f aca="false" t="array" ref="AO6071:AT6071">_xlfn.torow(_xlfn.unique(_xlfn._xlws.filter(cat_table[Sub-subsector],($E6071=cat_table[Sector])*($F6071=cat_table[Subsector]),"")))</f>
        <v>#NAME?</v>
      </c>
      <c r="AP6071" s="94" t="e">
        <v>#NAME?</v>
      </c>
      <c r="AQ6071" s="94" t="e">
        <v>#NAME?</v>
      </c>
      <c r="AR6071" s="94" t="e">
        <v>#NAME?</v>
      </c>
      <c r="AS6071" s="94" t="e">
        <v>#NAME?</v>
      </c>
      <c r="AT6071" s="94" t="e">
        <v>#NAME?</v>
      </c>
    </row>
    <row r="6072" customFormat="false" ht="15" hidden="false" customHeight="true" outlineLevel="0" collapsed="false">
      <c r="A6072" s="20" t="s">
        <v>17123</v>
      </c>
      <c r="B6072" s="20" t="str">
        <f aca="false">INDEX(Table2[], MATCH(L6072, Location_ID!$D$2:$D$3098, 0), 1)</f>
        <v>62abd89b-e476-4e63-a2fe-a5feea4f6cf8</v>
      </c>
      <c r="C6072" s="20" t="s">
        <v>1585</v>
      </c>
      <c r="D6072" s="230" t="s">
        <v>354</v>
      </c>
      <c r="E6072" s="20" t="s">
        <v>7134</v>
      </c>
      <c r="F6072" s="20" t="s">
        <v>7135</v>
      </c>
      <c r="G6072" s="20" t="s">
        <v>7591</v>
      </c>
      <c r="H6072" s="20"/>
      <c r="I6072" s="20" t="s">
        <v>15917</v>
      </c>
      <c r="J6072" s="20" t="s">
        <v>15918</v>
      </c>
      <c r="K6072" s="20" t="s">
        <v>7109</v>
      </c>
      <c r="L6072" s="20" t="s">
        <v>5497</v>
      </c>
      <c r="M6072" s="20" t="s">
        <v>7116</v>
      </c>
      <c r="N6072" s="20" t="s">
        <v>15902</v>
      </c>
      <c r="O6072" s="20" t="s">
        <v>15918</v>
      </c>
      <c r="P6072" s="201" t="n">
        <v>43730</v>
      </c>
      <c r="Q6072" s="201" t="n">
        <v>43763</v>
      </c>
      <c r="R6072" s="20" t="n">
        <v>1</v>
      </c>
      <c r="S6072" s="20" t="s">
        <v>7130</v>
      </c>
      <c r="T6072" s="20" t="n">
        <v>15.81601488</v>
      </c>
      <c r="U6072" s="20" t="n">
        <v>10.759225317</v>
      </c>
      <c r="V6072" s="20" t="n">
        <v>20.872804443</v>
      </c>
      <c r="W6072" s="20" t="s">
        <v>11510</v>
      </c>
      <c r="X6072" s="35"/>
      <c r="Y6072" s="35" t="n">
        <v>0</v>
      </c>
      <c r="Z6072" s="35" t="n">
        <v>1</v>
      </c>
      <c r="AE6072" s="94" t="e">
        <f aca="false" t="array" ref="AE6072:AK6072">_xlfn.torow(_xlfn.unique(_xlfn._xlws.filter(cat_table[Subsector],$E6072=cat_table[Sector],"")))</f>
        <v>#NAME?</v>
      </c>
      <c r="AF6072" s="94" t="e">
        <v>#NAME?</v>
      </c>
      <c r="AG6072" s="94" t="e">
        <v>#NAME?</v>
      </c>
      <c r="AH6072" s="94" t="e">
        <v>#NAME?</v>
      </c>
      <c r="AI6072" s="94" t="e">
        <v>#NAME?</v>
      </c>
      <c r="AJ6072" s="94" t="e">
        <v>#NAME?</v>
      </c>
      <c r="AK6072" s="94" t="e">
        <v>#NAME?</v>
      </c>
      <c r="AO6072" s="94" t="e">
        <f aca="false" t="array" ref="AO6072:AT6072">_xlfn.torow(_xlfn.unique(_xlfn._xlws.filter(cat_table[Sub-subsector],($E6072=cat_table[Sector])*($F6072=cat_table[Subsector]),"")))</f>
        <v>#NAME?</v>
      </c>
      <c r="AP6072" s="94" t="e">
        <v>#NAME?</v>
      </c>
      <c r="AQ6072" s="94" t="e">
        <v>#NAME?</v>
      </c>
      <c r="AR6072" s="94" t="e">
        <v>#NAME?</v>
      </c>
      <c r="AS6072" s="94" t="e">
        <v>#NAME?</v>
      </c>
      <c r="AT6072" s="94" t="e">
        <v>#NAME?</v>
      </c>
    </row>
    <row r="6073" customFormat="false" ht="15" hidden="false" customHeight="true" outlineLevel="0" collapsed="false">
      <c r="A6073" s="20" t="s">
        <v>17124</v>
      </c>
      <c r="B6073" s="20" t="str">
        <f aca="false">INDEX(Table2[], MATCH(L6073, Location_ID!$D$2:$D$3098, 0), 1)</f>
        <v>26ab5bfe-c91f-4351-a183-c3ada0d5f7ab</v>
      </c>
      <c r="C6073" s="20" t="s">
        <v>1585</v>
      </c>
      <c r="D6073" s="230" t="s">
        <v>354</v>
      </c>
      <c r="E6073" s="20" t="s">
        <v>7134</v>
      </c>
      <c r="F6073" s="20" t="s">
        <v>7135</v>
      </c>
      <c r="G6073" s="20" t="s">
        <v>7591</v>
      </c>
      <c r="H6073" s="20"/>
      <c r="I6073" s="20" t="s">
        <v>15917</v>
      </c>
      <c r="J6073" s="20" t="s">
        <v>15918</v>
      </c>
      <c r="K6073" s="20" t="s">
        <v>7109</v>
      </c>
      <c r="L6073" s="20" t="s">
        <v>5499</v>
      </c>
      <c r="M6073" s="20" t="s">
        <v>7116</v>
      </c>
      <c r="N6073" s="20" t="s">
        <v>15902</v>
      </c>
      <c r="O6073" s="20" t="s">
        <v>15918</v>
      </c>
      <c r="P6073" s="201" t="n">
        <v>43730</v>
      </c>
      <c r="Q6073" s="201" t="n">
        <v>43763</v>
      </c>
      <c r="R6073" s="20" t="n">
        <v>1</v>
      </c>
      <c r="S6073" s="20" t="s">
        <v>7130</v>
      </c>
      <c r="T6073" s="20" t="n">
        <v>252.964509</v>
      </c>
      <c r="U6073" s="20" t="n">
        <v>122.8260375</v>
      </c>
      <c r="V6073" s="20" t="n">
        <v>383.1029805</v>
      </c>
      <c r="W6073" s="20" t="s">
        <v>11510</v>
      </c>
      <c r="X6073" s="35"/>
      <c r="Y6073" s="35" t="n">
        <v>0</v>
      </c>
      <c r="Z6073" s="35" t="n">
        <v>1</v>
      </c>
      <c r="AE6073" s="94" t="e">
        <f aca="false" t="array" ref="AE6073:AK6073">_xlfn.torow(_xlfn.unique(_xlfn._xlws.filter(cat_table[Subsector],$E6073=cat_table[Sector],"")))</f>
        <v>#NAME?</v>
      </c>
      <c r="AF6073" s="94" t="e">
        <v>#NAME?</v>
      </c>
      <c r="AG6073" s="94" t="e">
        <v>#NAME?</v>
      </c>
      <c r="AH6073" s="94" t="e">
        <v>#NAME?</v>
      </c>
      <c r="AI6073" s="94" t="e">
        <v>#NAME?</v>
      </c>
      <c r="AJ6073" s="94" t="e">
        <v>#NAME?</v>
      </c>
      <c r="AK6073" s="94" t="e">
        <v>#NAME?</v>
      </c>
      <c r="AO6073" s="94" t="e">
        <f aca="false" t="array" ref="AO6073:AT6073">_xlfn.torow(_xlfn.unique(_xlfn._xlws.filter(cat_table[Sub-subsector],($E6073=cat_table[Sector])*($F6073=cat_table[Subsector]),"")))</f>
        <v>#NAME?</v>
      </c>
      <c r="AP6073" s="94" t="e">
        <v>#NAME?</v>
      </c>
      <c r="AQ6073" s="94" t="e">
        <v>#NAME?</v>
      </c>
      <c r="AR6073" s="94" t="e">
        <v>#NAME?</v>
      </c>
      <c r="AS6073" s="94" t="e">
        <v>#NAME?</v>
      </c>
      <c r="AT6073" s="94" t="e">
        <v>#NAME?</v>
      </c>
    </row>
    <row r="6074" customFormat="false" ht="15" hidden="false" customHeight="true" outlineLevel="0" collapsed="false">
      <c r="A6074" s="20" t="s">
        <v>17125</v>
      </c>
      <c r="B6074" s="20" t="str">
        <f aca="false">INDEX(Table2[], MATCH(L6074, Location_ID!$D$2:$D$3098, 0), 1)</f>
        <v>338f88fd-c9d6-4c25-9c06-b780e6286d45</v>
      </c>
      <c r="C6074" s="20" t="s">
        <v>1585</v>
      </c>
      <c r="D6074" s="230" t="s">
        <v>354</v>
      </c>
      <c r="E6074" s="20" t="s">
        <v>7134</v>
      </c>
      <c r="F6074" s="20" t="s">
        <v>7135</v>
      </c>
      <c r="G6074" s="20" t="s">
        <v>7591</v>
      </c>
      <c r="H6074" s="20"/>
      <c r="I6074" s="20" t="s">
        <v>15917</v>
      </c>
      <c r="J6074" s="20" t="s">
        <v>15932</v>
      </c>
      <c r="K6074" s="20" t="s">
        <v>7109</v>
      </c>
      <c r="L6074" s="20" t="s">
        <v>5501</v>
      </c>
      <c r="M6074" s="20" t="s">
        <v>7116</v>
      </c>
      <c r="N6074" s="20" t="s">
        <v>15902</v>
      </c>
      <c r="O6074" s="20" t="s">
        <v>15932</v>
      </c>
      <c r="P6074" s="201" t="n">
        <v>43730</v>
      </c>
      <c r="Q6074" s="201" t="n">
        <v>43763</v>
      </c>
      <c r="R6074" s="20" t="n">
        <v>1</v>
      </c>
      <c r="S6074" s="20" t="s">
        <v>7130</v>
      </c>
      <c r="T6074" s="20" t="n">
        <v>12.6417176</v>
      </c>
      <c r="U6074" s="20" t="n">
        <v>9.588719373</v>
      </c>
      <c r="V6074" s="20" t="n">
        <v>15.694715827</v>
      </c>
      <c r="W6074" s="20" t="s">
        <v>11510</v>
      </c>
      <c r="X6074" s="35"/>
      <c r="Y6074" s="35" t="n">
        <v>0</v>
      </c>
      <c r="Z6074" s="35" t="n">
        <v>1</v>
      </c>
      <c r="AE6074" s="94" t="e">
        <f aca="false" t="array" ref="AE6074:AK6074">_xlfn.torow(_xlfn.unique(_xlfn._xlws.filter(cat_table[Subsector],$E6074=cat_table[Sector],"")))</f>
        <v>#NAME?</v>
      </c>
      <c r="AF6074" s="94" t="e">
        <v>#NAME?</v>
      </c>
      <c r="AG6074" s="94" t="e">
        <v>#NAME?</v>
      </c>
      <c r="AH6074" s="94" t="e">
        <v>#NAME?</v>
      </c>
      <c r="AI6074" s="94" t="e">
        <v>#NAME?</v>
      </c>
      <c r="AJ6074" s="94" t="e">
        <v>#NAME?</v>
      </c>
      <c r="AK6074" s="94" t="e">
        <v>#NAME?</v>
      </c>
      <c r="AO6074" s="94" t="e">
        <f aca="false" t="array" ref="AO6074:AT6074">_xlfn.torow(_xlfn.unique(_xlfn._xlws.filter(cat_table[Sub-subsector],($E6074=cat_table[Sector])*($F6074=cat_table[Subsector]),"")))</f>
        <v>#NAME?</v>
      </c>
      <c r="AP6074" s="94" t="e">
        <v>#NAME?</v>
      </c>
      <c r="AQ6074" s="94" t="e">
        <v>#NAME?</v>
      </c>
      <c r="AR6074" s="94" t="e">
        <v>#NAME?</v>
      </c>
      <c r="AS6074" s="94" t="e">
        <v>#NAME?</v>
      </c>
      <c r="AT6074" s="94" t="e">
        <v>#NAME?</v>
      </c>
    </row>
    <row r="6075" customFormat="false" ht="15" hidden="false" customHeight="true" outlineLevel="0" collapsed="false">
      <c r="A6075" s="20" t="s">
        <v>17126</v>
      </c>
      <c r="B6075" s="20" t="str">
        <f aca="false">INDEX(Table2[], MATCH(L6075, Location_ID!$D$2:$D$3098, 0), 1)</f>
        <v>3c555aae-bb9c-4fba-95a0-5569a41cb526</v>
      </c>
      <c r="C6075" s="20" t="s">
        <v>1585</v>
      </c>
      <c r="D6075" s="230" t="s">
        <v>354</v>
      </c>
      <c r="E6075" s="20" t="s">
        <v>7134</v>
      </c>
      <c r="F6075" s="20" t="s">
        <v>7135</v>
      </c>
      <c r="G6075" s="20" t="s">
        <v>7591</v>
      </c>
      <c r="H6075" s="20"/>
      <c r="I6075" s="20" t="s">
        <v>15917</v>
      </c>
      <c r="J6075" s="20" t="s">
        <v>15927</v>
      </c>
      <c r="K6075" s="20" t="s">
        <v>7109</v>
      </c>
      <c r="L6075" s="20" t="s">
        <v>5503</v>
      </c>
      <c r="M6075" s="20" t="s">
        <v>7116</v>
      </c>
      <c r="N6075" s="20" t="s">
        <v>15902</v>
      </c>
      <c r="O6075" s="20" t="s">
        <v>15927</v>
      </c>
      <c r="P6075" s="201" t="n">
        <v>43730</v>
      </c>
      <c r="Q6075" s="201" t="n">
        <v>43763</v>
      </c>
      <c r="R6075" s="20" t="n">
        <v>1</v>
      </c>
      <c r="S6075" s="20" t="s">
        <v>7130</v>
      </c>
      <c r="T6075" s="20" t="n">
        <v>51.40496083</v>
      </c>
      <c r="U6075" s="20" t="n">
        <v>38.03522508</v>
      </c>
      <c r="V6075" s="20" t="n">
        <v>64.77469658</v>
      </c>
      <c r="W6075" s="20" t="s">
        <v>11510</v>
      </c>
      <c r="X6075" s="35"/>
      <c r="Y6075" s="35" t="n">
        <v>0</v>
      </c>
      <c r="Z6075" s="35" t="n">
        <v>1</v>
      </c>
      <c r="AE6075" s="94" t="e">
        <f aca="false" t="array" ref="AE6075:AK6075">_xlfn.torow(_xlfn.unique(_xlfn._xlws.filter(cat_table[Subsector],$E6075=cat_table[Sector],"")))</f>
        <v>#NAME?</v>
      </c>
      <c r="AF6075" s="94" t="e">
        <v>#NAME?</v>
      </c>
      <c r="AG6075" s="94" t="e">
        <v>#NAME?</v>
      </c>
      <c r="AH6075" s="94" t="e">
        <v>#NAME?</v>
      </c>
      <c r="AI6075" s="94" t="e">
        <v>#NAME?</v>
      </c>
      <c r="AJ6075" s="94" t="e">
        <v>#NAME?</v>
      </c>
      <c r="AK6075" s="94" t="e">
        <v>#NAME?</v>
      </c>
      <c r="AO6075" s="94" t="e">
        <f aca="false" t="array" ref="AO6075:AT6075">_xlfn.torow(_xlfn.unique(_xlfn._xlws.filter(cat_table[Sub-subsector],($E6075=cat_table[Sector])*($F6075=cat_table[Subsector]),"")))</f>
        <v>#NAME?</v>
      </c>
      <c r="AP6075" s="94" t="e">
        <v>#NAME?</v>
      </c>
      <c r="AQ6075" s="94" t="e">
        <v>#NAME?</v>
      </c>
      <c r="AR6075" s="94" t="e">
        <v>#NAME?</v>
      </c>
      <c r="AS6075" s="94" t="e">
        <v>#NAME?</v>
      </c>
      <c r="AT6075" s="94" t="e">
        <v>#NAME?</v>
      </c>
    </row>
    <row r="6076" customFormat="false" ht="15" hidden="false" customHeight="true" outlineLevel="0" collapsed="false">
      <c r="A6076" s="20" t="s">
        <v>17127</v>
      </c>
      <c r="B6076" s="20" t="str">
        <f aca="false">INDEX(Table2[], MATCH(L6076, Location_ID!$D$2:$D$3098, 0), 1)</f>
        <v>63f8060f-e1c4-46ba-a4aa-610e3cf6d5cf</v>
      </c>
      <c r="C6076" s="20" t="s">
        <v>1585</v>
      </c>
      <c r="D6076" s="230" t="s">
        <v>354</v>
      </c>
      <c r="E6076" s="20" t="s">
        <v>7134</v>
      </c>
      <c r="F6076" s="20" t="s">
        <v>7135</v>
      </c>
      <c r="G6076" s="20" t="s">
        <v>7591</v>
      </c>
      <c r="H6076" s="20"/>
      <c r="I6076" s="20" t="s">
        <v>15917</v>
      </c>
      <c r="J6076" s="20" t="s">
        <v>15927</v>
      </c>
      <c r="K6076" s="20" t="s">
        <v>7109</v>
      </c>
      <c r="L6076" s="20" t="s">
        <v>5505</v>
      </c>
      <c r="M6076" s="20" t="s">
        <v>7116</v>
      </c>
      <c r="N6076" s="20" t="s">
        <v>15902</v>
      </c>
      <c r="O6076" s="20" t="s">
        <v>15927</v>
      </c>
      <c r="P6076" s="201" t="n">
        <v>43730</v>
      </c>
      <c r="Q6076" s="201" t="n">
        <v>43763</v>
      </c>
      <c r="R6076" s="20" t="n">
        <v>1</v>
      </c>
      <c r="S6076" s="20" t="s">
        <v>7130</v>
      </c>
      <c r="T6076" s="20" t="n">
        <v>17.650393</v>
      </c>
      <c r="U6076" s="20" t="n">
        <v>13.63236925</v>
      </c>
      <c r="V6076" s="20" t="n">
        <v>21.66841675</v>
      </c>
      <c r="W6076" s="20" t="s">
        <v>11510</v>
      </c>
      <c r="X6076" s="35"/>
      <c r="Y6076" s="35" t="n">
        <v>0</v>
      </c>
      <c r="Z6076" s="35" t="n">
        <v>1</v>
      </c>
      <c r="AE6076" s="94" t="e">
        <f aca="false" t="array" ref="AE6076:AK6076">_xlfn.torow(_xlfn.unique(_xlfn._xlws.filter(cat_table[Subsector],$E6076=cat_table[Sector],"")))</f>
        <v>#NAME?</v>
      </c>
      <c r="AF6076" s="94" t="e">
        <v>#NAME?</v>
      </c>
      <c r="AG6076" s="94" t="e">
        <v>#NAME?</v>
      </c>
      <c r="AH6076" s="94" t="e">
        <v>#NAME?</v>
      </c>
      <c r="AI6076" s="94" t="e">
        <v>#NAME?</v>
      </c>
      <c r="AJ6076" s="94" t="e">
        <v>#NAME?</v>
      </c>
      <c r="AK6076" s="94" t="e">
        <v>#NAME?</v>
      </c>
      <c r="AO6076" s="94" t="e">
        <f aca="false" t="array" ref="AO6076:AT6076">_xlfn.torow(_xlfn.unique(_xlfn._xlws.filter(cat_table[Sub-subsector],($E6076=cat_table[Sector])*($F6076=cat_table[Subsector]),"")))</f>
        <v>#NAME?</v>
      </c>
      <c r="AP6076" s="94" t="e">
        <v>#NAME?</v>
      </c>
      <c r="AQ6076" s="94" t="e">
        <v>#NAME?</v>
      </c>
      <c r="AR6076" s="94" t="e">
        <v>#NAME?</v>
      </c>
      <c r="AS6076" s="94" t="e">
        <v>#NAME?</v>
      </c>
      <c r="AT6076" s="94" t="e">
        <v>#NAME?</v>
      </c>
    </row>
    <row r="6077" customFormat="false" ht="15" hidden="false" customHeight="true" outlineLevel="0" collapsed="false">
      <c r="A6077" s="20" t="s">
        <v>17128</v>
      </c>
      <c r="B6077" s="20" t="str">
        <f aca="false">INDEX(Table2[], MATCH(L6077, Location_ID!$D$2:$D$3098, 0), 1)</f>
        <v>dc0ab121-9683-48f0-aab5-9459ff7c0ffe</v>
      </c>
      <c r="C6077" s="20" t="s">
        <v>1585</v>
      </c>
      <c r="D6077" s="230" t="s">
        <v>354</v>
      </c>
      <c r="E6077" s="20" t="s">
        <v>7134</v>
      </c>
      <c r="F6077" s="20" t="s">
        <v>7135</v>
      </c>
      <c r="G6077" s="20" t="s">
        <v>7591</v>
      </c>
      <c r="H6077" s="20"/>
      <c r="I6077" s="20" t="s">
        <v>15917</v>
      </c>
      <c r="J6077" s="20" t="s">
        <v>15918</v>
      </c>
      <c r="K6077" s="20" t="s">
        <v>7109</v>
      </c>
      <c r="L6077" s="20" t="s">
        <v>5507</v>
      </c>
      <c r="M6077" s="20" t="s">
        <v>7116</v>
      </c>
      <c r="N6077" s="20" t="s">
        <v>15902</v>
      </c>
      <c r="O6077" s="20" t="s">
        <v>15918</v>
      </c>
      <c r="P6077" s="201" t="n">
        <v>43730</v>
      </c>
      <c r="Q6077" s="201" t="n">
        <v>43763</v>
      </c>
      <c r="R6077" s="20" t="n">
        <v>1</v>
      </c>
      <c r="S6077" s="20" t="s">
        <v>7130</v>
      </c>
      <c r="T6077" s="20" t="n">
        <v>178.761538</v>
      </c>
      <c r="U6077" s="20" t="n">
        <v>105.72024067</v>
      </c>
      <c r="V6077" s="20" t="n">
        <v>251.80283533</v>
      </c>
      <c r="W6077" s="20" t="s">
        <v>11510</v>
      </c>
      <c r="X6077" s="35"/>
      <c r="Y6077" s="35" t="n">
        <v>0</v>
      </c>
      <c r="Z6077" s="35" t="n">
        <v>1</v>
      </c>
      <c r="AE6077" s="94" t="e">
        <f aca="false" t="array" ref="AE6077:AK6077">_xlfn.torow(_xlfn.unique(_xlfn._xlws.filter(cat_table[Subsector],$E6077=cat_table[Sector],"")))</f>
        <v>#NAME?</v>
      </c>
      <c r="AF6077" s="94" t="e">
        <v>#NAME?</v>
      </c>
      <c r="AG6077" s="94" t="e">
        <v>#NAME?</v>
      </c>
      <c r="AH6077" s="94" t="e">
        <v>#NAME?</v>
      </c>
      <c r="AI6077" s="94" t="e">
        <v>#NAME?</v>
      </c>
      <c r="AJ6077" s="94" t="e">
        <v>#NAME?</v>
      </c>
      <c r="AK6077" s="94" t="e">
        <v>#NAME?</v>
      </c>
      <c r="AO6077" s="94" t="e">
        <f aca="false" t="array" ref="AO6077:AT6077">_xlfn.torow(_xlfn.unique(_xlfn._xlws.filter(cat_table[Sub-subsector],($E6077=cat_table[Sector])*($F6077=cat_table[Subsector]),"")))</f>
        <v>#NAME?</v>
      </c>
      <c r="AP6077" s="94" t="e">
        <v>#NAME?</v>
      </c>
      <c r="AQ6077" s="94" t="e">
        <v>#NAME?</v>
      </c>
      <c r="AR6077" s="94" t="e">
        <v>#NAME?</v>
      </c>
      <c r="AS6077" s="94" t="e">
        <v>#NAME?</v>
      </c>
      <c r="AT6077" s="94" t="e">
        <v>#NAME?</v>
      </c>
    </row>
    <row r="6078" customFormat="false" ht="15" hidden="false" customHeight="true" outlineLevel="0" collapsed="false">
      <c r="A6078" s="20" t="s">
        <v>17129</v>
      </c>
      <c r="B6078" s="20" t="str">
        <f aca="false">INDEX(Table2[], MATCH(L6078, Location_ID!$D$2:$D$3098, 0), 1)</f>
        <v>9cc7cc43-6815-4b40-8155-7abc0c4be400</v>
      </c>
      <c r="C6078" s="20" t="s">
        <v>1585</v>
      </c>
      <c r="D6078" s="230" t="s">
        <v>354</v>
      </c>
      <c r="E6078" s="20" t="s">
        <v>7134</v>
      </c>
      <c r="F6078" s="20" t="s">
        <v>7135</v>
      </c>
      <c r="G6078" s="20" t="s">
        <v>7591</v>
      </c>
      <c r="H6078" s="20"/>
      <c r="I6078" s="20" t="s">
        <v>15917</v>
      </c>
      <c r="J6078" s="20" t="s">
        <v>15922</v>
      </c>
      <c r="K6078" s="20" t="s">
        <v>7109</v>
      </c>
      <c r="L6078" s="20" t="s">
        <v>5509</v>
      </c>
      <c r="M6078" s="20" t="s">
        <v>7116</v>
      </c>
      <c r="N6078" s="20" t="s">
        <v>15902</v>
      </c>
      <c r="O6078" s="20" t="s">
        <v>15922</v>
      </c>
      <c r="P6078" s="201" t="n">
        <v>43730</v>
      </c>
      <c r="Q6078" s="201" t="n">
        <v>43763</v>
      </c>
      <c r="R6078" s="20" t="n">
        <v>1</v>
      </c>
      <c r="S6078" s="20" t="s">
        <v>7130</v>
      </c>
      <c r="T6078" s="20" t="n">
        <v>334.9112333</v>
      </c>
      <c r="U6078" s="20" t="n">
        <v>227.7853226</v>
      </c>
      <c r="V6078" s="20" t="n">
        <v>442.037144</v>
      </c>
      <c r="W6078" s="20" t="s">
        <v>11510</v>
      </c>
      <c r="X6078" s="35"/>
      <c r="Y6078" s="35" t="n">
        <v>0</v>
      </c>
      <c r="Z6078" s="35" t="n">
        <v>1</v>
      </c>
      <c r="AE6078" s="94" t="e">
        <f aca="false" t="array" ref="AE6078:AK6078">_xlfn.torow(_xlfn.unique(_xlfn._xlws.filter(cat_table[Subsector],$E6078=cat_table[Sector],"")))</f>
        <v>#NAME?</v>
      </c>
      <c r="AF6078" s="94" t="e">
        <v>#NAME?</v>
      </c>
      <c r="AG6078" s="94" t="e">
        <v>#NAME?</v>
      </c>
      <c r="AH6078" s="94" t="e">
        <v>#NAME?</v>
      </c>
      <c r="AI6078" s="94" t="e">
        <v>#NAME?</v>
      </c>
      <c r="AJ6078" s="94" t="e">
        <v>#NAME?</v>
      </c>
      <c r="AK6078" s="94" t="e">
        <v>#NAME?</v>
      </c>
      <c r="AO6078" s="94" t="e">
        <f aca="false" t="array" ref="AO6078:AT6078">_xlfn.torow(_xlfn.unique(_xlfn._xlws.filter(cat_table[Sub-subsector],($E6078=cat_table[Sector])*($F6078=cat_table[Subsector]),"")))</f>
        <v>#NAME?</v>
      </c>
      <c r="AP6078" s="94" t="e">
        <v>#NAME?</v>
      </c>
      <c r="AQ6078" s="94" t="e">
        <v>#NAME?</v>
      </c>
      <c r="AR6078" s="94" t="e">
        <v>#NAME?</v>
      </c>
      <c r="AS6078" s="94" t="e">
        <v>#NAME?</v>
      </c>
      <c r="AT6078" s="94" t="e">
        <v>#NAME?</v>
      </c>
    </row>
    <row r="6079" customFormat="false" ht="15" hidden="false" customHeight="true" outlineLevel="0" collapsed="false">
      <c r="A6079" s="20" t="s">
        <v>17130</v>
      </c>
      <c r="B6079" s="20" t="str">
        <f aca="false">INDEX(Table2[], MATCH(L6079, Location_ID!$D$2:$D$3098, 0), 1)</f>
        <v>5f62573e-5ec3-4471-b71e-973a45b4f233</v>
      </c>
      <c r="C6079" s="20" t="s">
        <v>1585</v>
      </c>
      <c r="D6079" s="230" t="s">
        <v>354</v>
      </c>
      <c r="E6079" s="20" t="s">
        <v>7134</v>
      </c>
      <c r="F6079" s="20" t="s">
        <v>7135</v>
      </c>
      <c r="G6079" s="20" t="s">
        <v>7591</v>
      </c>
      <c r="H6079" s="20"/>
      <c r="I6079" s="20" t="s">
        <v>15917</v>
      </c>
      <c r="J6079" s="20" t="s">
        <v>15932</v>
      </c>
      <c r="K6079" s="20" t="s">
        <v>7109</v>
      </c>
      <c r="L6079" s="20" t="s">
        <v>5511</v>
      </c>
      <c r="M6079" s="20" t="s">
        <v>7116</v>
      </c>
      <c r="N6079" s="20" t="s">
        <v>15902</v>
      </c>
      <c r="O6079" s="20" t="s">
        <v>15932</v>
      </c>
      <c r="P6079" s="201" t="n">
        <v>43730</v>
      </c>
      <c r="Q6079" s="201" t="n">
        <v>43763</v>
      </c>
      <c r="R6079" s="20" t="n">
        <v>1</v>
      </c>
      <c r="S6079" s="20" t="s">
        <v>7130</v>
      </c>
      <c r="T6079" s="20" t="n">
        <v>44.56469867</v>
      </c>
      <c r="U6079" s="20" t="n">
        <v>40.61867527</v>
      </c>
      <c r="V6079" s="20" t="n">
        <v>48.51072207</v>
      </c>
      <c r="W6079" s="20" t="s">
        <v>11510</v>
      </c>
      <c r="X6079" s="35"/>
      <c r="Y6079" s="35" t="n">
        <v>0</v>
      </c>
      <c r="Z6079" s="35" t="n">
        <v>1</v>
      </c>
      <c r="AE6079" s="94" t="e">
        <f aca="false" t="array" ref="AE6079:AK6079">_xlfn.torow(_xlfn.unique(_xlfn._xlws.filter(cat_table[Subsector],$E6079=cat_table[Sector],"")))</f>
        <v>#NAME?</v>
      </c>
      <c r="AF6079" s="94" t="e">
        <v>#NAME?</v>
      </c>
      <c r="AG6079" s="94" t="e">
        <v>#NAME?</v>
      </c>
      <c r="AH6079" s="94" t="e">
        <v>#NAME?</v>
      </c>
      <c r="AI6079" s="94" t="e">
        <v>#NAME?</v>
      </c>
      <c r="AJ6079" s="94" t="e">
        <v>#NAME?</v>
      </c>
      <c r="AK6079" s="94" t="e">
        <v>#NAME?</v>
      </c>
      <c r="AO6079" s="94" t="e">
        <f aca="false" t="array" ref="AO6079:AT6079">_xlfn.torow(_xlfn.unique(_xlfn._xlws.filter(cat_table[Sub-subsector],($E6079=cat_table[Sector])*($F6079=cat_table[Subsector]),"")))</f>
        <v>#NAME?</v>
      </c>
      <c r="AP6079" s="94" t="e">
        <v>#NAME?</v>
      </c>
      <c r="AQ6079" s="94" t="e">
        <v>#NAME?</v>
      </c>
      <c r="AR6079" s="94" t="e">
        <v>#NAME?</v>
      </c>
      <c r="AS6079" s="94" t="e">
        <v>#NAME?</v>
      </c>
      <c r="AT6079" s="94" t="e">
        <v>#NAME?</v>
      </c>
    </row>
    <row r="6080" customFormat="false" ht="15" hidden="false" customHeight="true" outlineLevel="0" collapsed="false">
      <c r="A6080" s="20" t="s">
        <v>17131</v>
      </c>
      <c r="B6080" s="20" t="str">
        <f aca="false">INDEX(Table2[], MATCH(L6080, Location_ID!$D$2:$D$3098, 0), 1)</f>
        <v>2454539f-9bc8-411d-a711-035a81ba9061</v>
      </c>
      <c r="C6080" s="20" t="s">
        <v>1585</v>
      </c>
      <c r="D6080" s="230" t="s">
        <v>354</v>
      </c>
      <c r="E6080" s="20" t="s">
        <v>7134</v>
      </c>
      <c r="F6080" s="20" t="s">
        <v>7135</v>
      </c>
      <c r="G6080" s="20" t="s">
        <v>7591</v>
      </c>
      <c r="H6080" s="20"/>
      <c r="I6080" s="20" t="s">
        <v>15917</v>
      </c>
      <c r="J6080" s="20" t="s">
        <v>15922</v>
      </c>
      <c r="K6080" s="20" t="s">
        <v>7109</v>
      </c>
      <c r="L6080" s="20" t="s">
        <v>5513</v>
      </c>
      <c r="M6080" s="20" t="s">
        <v>7116</v>
      </c>
      <c r="N6080" s="20" t="s">
        <v>15902</v>
      </c>
      <c r="O6080" s="20" t="s">
        <v>15922</v>
      </c>
      <c r="P6080" s="201" t="n">
        <v>43730</v>
      </c>
      <c r="Q6080" s="201" t="n">
        <v>43763</v>
      </c>
      <c r="R6080" s="20" t="n">
        <v>1</v>
      </c>
      <c r="S6080" s="20" t="s">
        <v>7130</v>
      </c>
      <c r="T6080" s="20" t="n">
        <v>27.63909675</v>
      </c>
      <c r="U6080" s="20" t="n">
        <v>10.34386095</v>
      </c>
      <c r="V6080" s="20" t="n">
        <v>44.93433255</v>
      </c>
      <c r="W6080" s="20" t="s">
        <v>11510</v>
      </c>
      <c r="X6080" s="35"/>
      <c r="Y6080" s="35" t="n">
        <v>0</v>
      </c>
      <c r="Z6080" s="35" t="n">
        <v>1</v>
      </c>
      <c r="AE6080" s="94" t="e">
        <f aca="false" t="array" ref="AE6080:AK6080">_xlfn.torow(_xlfn.unique(_xlfn._xlws.filter(cat_table[Subsector],$E6080=cat_table[Sector],"")))</f>
        <v>#NAME?</v>
      </c>
      <c r="AF6080" s="94" t="e">
        <v>#NAME?</v>
      </c>
      <c r="AG6080" s="94" t="e">
        <v>#NAME?</v>
      </c>
      <c r="AH6080" s="94" t="e">
        <v>#NAME?</v>
      </c>
      <c r="AI6080" s="94" t="e">
        <v>#NAME?</v>
      </c>
      <c r="AJ6080" s="94" t="e">
        <v>#NAME?</v>
      </c>
      <c r="AK6080" s="94" t="e">
        <v>#NAME?</v>
      </c>
      <c r="AO6080" s="94" t="e">
        <f aca="false" t="array" ref="AO6080:AT6080">_xlfn.torow(_xlfn.unique(_xlfn._xlws.filter(cat_table[Sub-subsector],($E6080=cat_table[Sector])*($F6080=cat_table[Subsector]),"")))</f>
        <v>#NAME?</v>
      </c>
      <c r="AP6080" s="94" t="e">
        <v>#NAME?</v>
      </c>
      <c r="AQ6080" s="94" t="e">
        <v>#NAME?</v>
      </c>
      <c r="AR6080" s="94" t="e">
        <v>#NAME?</v>
      </c>
      <c r="AS6080" s="94" t="e">
        <v>#NAME?</v>
      </c>
      <c r="AT6080" s="94" t="e">
        <v>#NAME?</v>
      </c>
    </row>
    <row r="6081" customFormat="false" ht="15" hidden="false" customHeight="true" outlineLevel="0" collapsed="false">
      <c r="A6081" s="20" t="s">
        <v>17132</v>
      </c>
      <c r="B6081" s="20" t="str">
        <f aca="false">INDEX(Table2[], MATCH(L6081, Location_ID!$D$2:$D$3098, 0), 1)</f>
        <v>9ddcad4e-de20-47ae-8f20-2acbed0ee342</v>
      </c>
      <c r="C6081" s="20" t="s">
        <v>1585</v>
      </c>
      <c r="D6081" s="230" t="s">
        <v>354</v>
      </c>
      <c r="E6081" s="20" t="s">
        <v>7134</v>
      </c>
      <c r="F6081" s="20" t="s">
        <v>7135</v>
      </c>
      <c r="G6081" s="20" t="s">
        <v>7591</v>
      </c>
      <c r="H6081" s="20"/>
      <c r="I6081" s="20" t="s">
        <v>15917</v>
      </c>
      <c r="J6081" s="20" t="s">
        <v>15918</v>
      </c>
      <c r="K6081" s="20" t="s">
        <v>7109</v>
      </c>
      <c r="L6081" s="20" t="s">
        <v>5515</v>
      </c>
      <c r="M6081" s="20" t="s">
        <v>7116</v>
      </c>
      <c r="N6081" s="20" t="s">
        <v>15902</v>
      </c>
      <c r="O6081" s="20" t="s">
        <v>15918</v>
      </c>
      <c r="P6081" s="201" t="n">
        <v>43730</v>
      </c>
      <c r="Q6081" s="201" t="n">
        <v>43763</v>
      </c>
      <c r="R6081" s="20" t="n">
        <v>1</v>
      </c>
      <c r="S6081" s="20" t="s">
        <v>7130</v>
      </c>
      <c r="T6081" s="20" t="n">
        <v>25.73770978</v>
      </c>
      <c r="U6081" s="20" t="n">
        <v>9.51951134</v>
      </c>
      <c r="V6081" s="20" t="n">
        <v>41.95590822</v>
      </c>
      <c r="W6081" s="20" t="s">
        <v>11510</v>
      </c>
      <c r="X6081" s="35"/>
      <c r="Y6081" s="35" t="n">
        <v>0</v>
      </c>
      <c r="Z6081" s="35" t="n">
        <v>1</v>
      </c>
      <c r="AE6081" s="94" t="e">
        <f aca="false" t="array" ref="AE6081:AK6081">_xlfn.torow(_xlfn.unique(_xlfn._xlws.filter(cat_table[Subsector],$E6081=cat_table[Sector],"")))</f>
        <v>#NAME?</v>
      </c>
      <c r="AF6081" s="94" t="e">
        <v>#NAME?</v>
      </c>
      <c r="AG6081" s="94" t="e">
        <v>#NAME?</v>
      </c>
      <c r="AH6081" s="94" t="e">
        <v>#NAME?</v>
      </c>
      <c r="AI6081" s="94" t="e">
        <v>#NAME?</v>
      </c>
      <c r="AJ6081" s="94" t="e">
        <v>#NAME?</v>
      </c>
      <c r="AK6081" s="94" t="e">
        <v>#NAME?</v>
      </c>
      <c r="AO6081" s="94" t="e">
        <f aca="false" t="array" ref="AO6081:AT6081">_xlfn.torow(_xlfn.unique(_xlfn._xlws.filter(cat_table[Sub-subsector],($E6081=cat_table[Sector])*($F6081=cat_table[Subsector]),"")))</f>
        <v>#NAME?</v>
      </c>
      <c r="AP6081" s="94" t="e">
        <v>#NAME?</v>
      </c>
      <c r="AQ6081" s="94" t="e">
        <v>#NAME?</v>
      </c>
      <c r="AR6081" s="94" t="e">
        <v>#NAME?</v>
      </c>
      <c r="AS6081" s="94" t="e">
        <v>#NAME?</v>
      </c>
      <c r="AT6081" s="94" t="e">
        <v>#NAME?</v>
      </c>
    </row>
    <row r="6082" customFormat="false" ht="15" hidden="false" customHeight="true" outlineLevel="0" collapsed="false">
      <c r="A6082" s="20" t="s">
        <v>17133</v>
      </c>
      <c r="B6082" s="20" t="str">
        <f aca="false">INDEX(Table2[], MATCH(L6082, Location_ID!$D$2:$D$3098, 0), 1)</f>
        <v>0c1efd23-37cd-49ce-bfe0-dee84e4ad133</v>
      </c>
      <c r="C6082" s="20" t="s">
        <v>1585</v>
      </c>
      <c r="D6082" s="230" t="s">
        <v>354</v>
      </c>
      <c r="E6082" s="20" t="s">
        <v>7134</v>
      </c>
      <c r="F6082" s="20" t="s">
        <v>7135</v>
      </c>
      <c r="G6082" s="20" t="s">
        <v>7591</v>
      </c>
      <c r="H6082" s="20"/>
      <c r="I6082" s="20" t="s">
        <v>15917</v>
      </c>
      <c r="J6082" s="20" t="s">
        <v>15918</v>
      </c>
      <c r="K6082" s="20" t="s">
        <v>7109</v>
      </c>
      <c r="L6082" s="20" t="s">
        <v>5517</v>
      </c>
      <c r="M6082" s="20" t="s">
        <v>7116</v>
      </c>
      <c r="N6082" s="20" t="s">
        <v>15902</v>
      </c>
      <c r="O6082" s="20" t="s">
        <v>15918</v>
      </c>
      <c r="P6082" s="201" t="n">
        <v>43730</v>
      </c>
      <c r="Q6082" s="201" t="n">
        <v>43763</v>
      </c>
      <c r="R6082" s="20" t="n">
        <v>1</v>
      </c>
      <c r="S6082" s="20" t="s">
        <v>7130</v>
      </c>
      <c r="T6082" s="20" t="n">
        <v>5.7890121</v>
      </c>
      <c r="U6082" s="20" t="n">
        <v>1.949770825</v>
      </c>
      <c r="V6082" s="20" t="n">
        <v>9.628253375</v>
      </c>
      <c r="W6082" s="20" t="s">
        <v>11510</v>
      </c>
      <c r="X6082" s="35"/>
      <c r="Y6082" s="35" t="n">
        <v>0</v>
      </c>
      <c r="Z6082" s="35" t="n">
        <v>1</v>
      </c>
      <c r="AE6082" s="94" t="e">
        <f aca="false" t="array" ref="AE6082:AK6082">_xlfn.torow(_xlfn.unique(_xlfn._xlws.filter(cat_table[Subsector],$E6082=cat_table[Sector],"")))</f>
        <v>#NAME?</v>
      </c>
      <c r="AF6082" s="94" t="e">
        <v>#NAME?</v>
      </c>
      <c r="AG6082" s="94" t="e">
        <v>#NAME?</v>
      </c>
      <c r="AH6082" s="94" t="e">
        <v>#NAME?</v>
      </c>
      <c r="AI6082" s="94" t="e">
        <v>#NAME?</v>
      </c>
      <c r="AJ6082" s="94" t="e">
        <v>#NAME?</v>
      </c>
      <c r="AK6082" s="94" t="e">
        <v>#NAME?</v>
      </c>
      <c r="AO6082" s="94" t="e">
        <f aca="false" t="array" ref="AO6082:AT6082">_xlfn.torow(_xlfn.unique(_xlfn._xlws.filter(cat_table[Sub-subsector],($E6082=cat_table[Sector])*($F6082=cat_table[Subsector]),"")))</f>
        <v>#NAME?</v>
      </c>
      <c r="AP6082" s="94" t="e">
        <v>#NAME?</v>
      </c>
      <c r="AQ6082" s="94" t="e">
        <v>#NAME?</v>
      </c>
      <c r="AR6082" s="94" t="e">
        <v>#NAME?</v>
      </c>
      <c r="AS6082" s="94" t="e">
        <v>#NAME?</v>
      </c>
      <c r="AT6082" s="94" t="e">
        <v>#NAME?</v>
      </c>
    </row>
    <row r="6083" customFormat="false" ht="15" hidden="false" customHeight="true" outlineLevel="0" collapsed="false">
      <c r="A6083" s="20" t="s">
        <v>17134</v>
      </c>
      <c r="B6083" s="20" t="str">
        <f aca="false">INDEX(Table2[], MATCH(L6083, Location_ID!$D$2:$D$3098, 0), 1)</f>
        <v>eea2f236-a880-416c-8138-9af988ca248e</v>
      </c>
      <c r="C6083" s="20" t="s">
        <v>1585</v>
      </c>
      <c r="D6083" s="230" t="s">
        <v>354</v>
      </c>
      <c r="E6083" s="20" t="s">
        <v>7134</v>
      </c>
      <c r="F6083" s="20" t="s">
        <v>7135</v>
      </c>
      <c r="G6083" s="20" t="s">
        <v>7591</v>
      </c>
      <c r="H6083" s="20"/>
      <c r="I6083" s="20" t="s">
        <v>15917</v>
      </c>
      <c r="J6083" s="20" t="s">
        <v>15927</v>
      </c>
      <c r="K6083" s="20" t="s">
        <v>7109</v>
      </c>
      <c r="L6083" s="20" t="s">
        <v>5519</v>
      </c>
      <c r="M6083" s="20" t="s">
        <v>7116</v>
      </c>
      <c r="N6083" s="20" t="s">
        <v>15902</v>
      </c>
      <c r="O6083" s="20" t="s">
        <v>15927</v>
      </c>
      <c r="P6083" s="201" t="n">
        <v>43730</v>
      </c>
      <c r="Q6083" s="201" t="n">
        <v>43763</v>
      </c>
      <c r="R6083" s="20" t="n">
        <v>1</v>
      </c>
      <c r="S6083" s="20" t="s">
        <v>7130</v>
      </c>
      <c r="T6083" s="20" t="n">
        <v>31.97737786</v>
      </c>
      <c r="U6083" s="20" t="n">
        <v>6.67698657</v>
      </c>
      <c r="V6083" s="20" t="n">
        <v>57.27776915</v>
      </c>
      <c r="W6083" s="20" t="s">
        <v>11510</v>
      </c>
      <c r="X6083" s="35"/>
      <c r="Y6083" s="35" t="n">
        <v>0</v>
      </c>
      <c r="Z6083" s="35" t="n">
        <v>1</v>
      </c>
      <c r="AE6083" s="94" t="e">
        <f aca="false" t="array" ref="AE6083:AK6083">_xlfn.torow(_xlfn.unique(_xlfn._xlws.filter(cat_table[Subsector],$E6083=cat_table[Sector],"")))</f>
        <v>#NAME?</v>
      </c>
      <c r="AF6083" s="94" t="e">
        <v>#NAME?</v>
      </c>
      <c r="AG6083" s="94" t="e">
        <v>#NAME?</v>
      </c>
      <c r="AH6083" s="94" t="e">
        <v>#NAME?</v>
      </c>
      <c r="AI6083" s="94" t="e">
        <v>#NAME?</v>
      </c>
      <c r="AJ6083" s="94" t="e">
        <v>#NAME?</v>
      </c>
      <c r="AK6083" s="94" t="e">
        <v>#NAME?</v>
      </c>
      <c r="AO6083" s="94" t="e">
        <f aca="false" t="array" ref="AO6083:AT6083">_xlfn.torow(_xlfn.unique(_xlfn._xlws.filter(cat_table[Sub-subsector],($E6083=cat_table[Sector])*($F6083=cat_table[Subsector]),"")))</f>
        <v>#NAME?</v>
      </c>
      <c r="AP6083" s="94" t="e">
        <v>#NAME?</v>
      </c>
      <c r="AQ6083" s="94" t="e">
        <v>#NAME?</v>
      </c>
      <c r="AR6083" s="94" t="e">
        <v>#NAME?</v>
      </c>
      <c r="AS6083" s="94" t="e">
        <v>#NAME?</v>
      </c>
      <c r="AT6083" s="94" t="e">
        <v>#NAME?</v>
      </c>
    </row>
    <row r="6084" customFormat="false" ht="15" hidden="false" customHeight="true" outlineLevel="0" collapsed="false">
      <c r="A6084" s="20" t="s">
        <v>17135</v>
      </c>
      <c r="B6084" s="20" t="str">
        <f aca="false">INDEX(Table2[], MATCH(L6084, Location_ID!$D$2:$D$3098, 0), 1)</f>
        <v>454e8cbf-26aa-4838-8201-ca6677a8e5ac</v>
      </c>
      <c r="C6084" s="20" t="s">
        <v>1585</v>
      </c>
      <c r="D6084" s="230" t="s">
        <v>354</v>
      </c>
      <c r="E6084" s="20" t="s">
        <v>7134</v>
      </c>
      <c r="F6084" s="20" t="s">
        <v>7135</v>
      </c>
      <c r="G6084" s="20" t="s">
        <v>7591</v>
      </c>
      <c r="H6084" s="20"/>
      <c r="I6084" s="20" t="s">
        <v>15917</v>
      </c>
      <c r="J6084" s="20" t="s">
        <v>15927</v>
      </c>
      <c r="K6084" s="20" t="s">
        <v>7109</v>
      </c>
      <c r="L6084" s="20" t="s">
        <v>5521</v>
      </c>
      <c r="M6084" s="20" t="s">
        <v>7116</v>
      </c>
      <c r="N6084" s="20" t="s">
        <v>15902</v>
      </c>
      <c r="O6084" s="20" t="s">
        <v>15927</v>
      </c>
      <c r="P6084" s="201" t="n">
        <v>43730</v>
      </c>
      <c r="Q6084" s="201" t="n">
        <v>43763</v>
      </c>
      <c r="R6084" s="20" t="n">
        <v>1</v>
      </c>
      <c r="S6084" s="20" t="s">
        <v>7130</v>
      </c>
      <c r="T6084" s="20" t="n">
        <v>11.71073278</v>
      </c>
      <c r="U6084" s="20" t="n">
        <v>4.839097358</v>
      </c>
      <c r="V6084" s="20" t="n">
        <v>18.582368202</v>
      </c>
      <c r="W6084" s="20" t="s">
        <v>11510</v>
      </c>
      <c r="X6084" s="35"/>
      <c r="Y6084" s="35" t="n">
        <v>0</v>
      </c>
      <c r="Z6084" s="35" t="n">
        <v>1</v>
      </c>
      <c r="AE6084" s="94" t="e">
        <f aca="false" t="array" ref="AE6084:AK6084">_xlfn.torow(_xlfn.unique(_xlfn._xlws.filter(cat_table[Subsector],$E6084=cat_table[Sector],"")))</f>
        <v>#NAME?</v>
      </c>
      <c r="AF6084" s="94" t="e">
        <v>#NAME?</v>
      </c>
      <c r="AG6084" s="94" t="e">
        <v>#NAME?</v>
      </c>
      <c r="AH6084" s="94" t="e">
        <v>#NAME?</v>
      </c>
      <c r="AI6084" s="94" t="e">
        <v>#NAME?</v>
      </c>
      <c r="AJ6084" s="94" t="e">
        <v>#NAME?</v>
      </c>
      <c r="AK6084" s="94" t="e">
        <v>#NAME?</v>
      </c>
      <c r="AO6084" s="94" t="e">
        <f aca="false" t="array" ref="AO6084:AT6084">_xlfn.torow(_xlfn.unique(_xlfn._xlws.filter(cat_table[Sub-subsector],($E6084=cat_table[Sector])*($F6084=cat_table[Subsector]),"")))</f>
        <v>#NAME?</v>
      </c>
      <c r="AP6084" s="94" t="e">
        <v>#NAME?</v>
      </c>
      <c r="AQ6084" s="94" t="e">
        <v>#NAME?</v>
      </c>
      <c r="AR6084" s="94" t="e">
        <v>#NAME?</v>
      </c>
      <c r="AS6084" s="94" t="e">
        <v>#NAME?</v>
      </c>
      <c r="AT6084" s="94" t="e">
        <v>#NAME?</v>
      </c>
    </row>
    <row r="6085" customFormat="false" ht="15" hidden="false" customHeight="true" outlineLevel="0" collapsed="false">
      <c r="A6085" s="20" t="s">
        <v>17136</v>
      </c>
      <c r="B6085" s="20" t="str">
        <f aca="false">INDEX(Table2[], MATCH(L6085, Location_ID!$D$2:$D$3098, 0), 1)</f>
        <v>53c74015-cc28-4369-b60f-f6b2126e74cb</v>
      </c>
      <c r="C6085" s="20" t="s">
        <v>1585</v>
      </c>
      <c r="D6085" s="230" t="s">
        <v>354</v>
      </c>
      <c r="E6085" s="20" t="s">
        <v>7134</v>
      </c>
      <c r="F6085" s="20" t="s">
        <v>7135</v>
      </c>
      <c r="G6085" s="20" t="s">
        <v>7591</v>
      </c>
      <c r="H6085" s="20"/>
      <c r="I6085" s="20" t="s">
        <v>15917</v>
      </c>
      <c r="J6085" s="20" t="s">
        <v>15932</v>
      </c>
      <c r="K6085" s="20" t="s">
        <v>7109</v>
      </c>
      <c r="L6085" s="20" t="s">
        <v>5523</v>
      </c>
      <c r="M6085" s="20" t="s">
        <v>7116</v>
      </c>
      <c r="N6085" s="20" t="s">
        <v>15902</v>
      </c>
      <c r="O6085" s="20" t="s">
        <v>15932</v>
      </c>
      <c r="P6085" s="201" t="n">
        <v>43730</v>
      </c>
      <c r="Q6085" s="201" t="n">
        <v>43763</v>
      </c>
      <c r="R6085" s="20" t="n">
        <v>1</v>
      </c>
      <c r="S6085" s="20" t="s">
        <v>7130</v>
      </c>
      <c r="T6085" s="20" t="n">
        <v>11.9095626</v>
      </c>
      <c r="U6085" s="20" t="n">
        <v>8.2208138</v>
      </c>
      <c r="V6085" s="20" t="n">
        <v>15.5983114</v>
      </c>
      <c r="W6085" s="20" t="s">
        <v>11510</v>
      </c>
      <c r="X6085" s="35"/>
      <c r="Y6085" s="35" t="n">
        <v>0</v>
      </c>
      <c r="Z6085" s="35" t="n">
        <v>1</v>
      </c>
      <c r="AE6085" s="94" t="e">
        <f aca="false" t="array" ref="AE6085:AK6085">_xlfn.torow(_xlfn.unique(_xlfn._xlws.filter(cat_table[Subsector],$E6085=cat_table[Sector],"")))</f>
        <v>#NAME?</v>
      </c>
      <c r="AF6085" s="94" t="e">
        <v>#NAME?</v>
      </c>
      <c r="AG6085" s="94" t="e">
        <v>#NAME?</v>
      </c>
      <c r="AH6085" s="94" t="e">
        <v>#NAME?</v>
      </c>
      <c r="AI6085" s="94" t="e">
        <v>#NAME?</v>
      </c>
      <c r="AJ6085" s="94" t="e">
        <v>#NAME?</v>
      </c>
      <c r="AK6085" s="94" t="e">
        <v>#NAME?</v>
      </c>
      <c r="AO6085" s="94" t="e">
        <f aca="false" t="array" ref="AO6085:AT6085">_xlfn.torow(_xlfn.unique(_xlfn._xlws.filter(cat_table[Sub-subsector],($E6085=cat_table[Sector])*($F6085=cat_table[Subsector]),"")))</f>
        <v>#NAME?</v>
      </c>
      <c r="AP6085" s="94" t="e">
        <v>#NAME?</v>
      </c>
      <c r="AQ6085" s="94" t="e">
        <v>#NAME?</v>
      </c>
      <c r="AR6085" s="94" t="e">
        <v>#NAME?</v>
      </c>
      <c r="AS6085" s="94" t="e">
        <v>#NAME?</v>
      </c>
      <c r="AT6085" s="94" t="e">
        <v>#NAME?</v>
      </c>
    </row>
    <row r="6086" customFormat="false" ht="15" hidden="false" customHeight="true" outlineLevel="0" collapsed="false">
      <c r="A6086" s="20" t="s">
        <v>17137</v>
      </c>
      <c r="B6086" s="20" t="str">
        <f aca="false">INDEX(Table2[], MATCH(L6086, Location_ID!$D$2:$D$3098, 0), 1)</f>
        <v>7b98bab5-1d01-441c-baf6-6eaad569a086</v>
      </c>
      <c r="C6086" s="20" t="s">
        <v>1585</v>
      </c>
      <c r="D6086" s="230" t="s">
        <v>354</v>
      </c>
      <c r="E6086" s="20" t="s">
        <v>7134</v>
      </c>
      <c r="F6086" s="20" t="s">
        <v>7135</v>
      </c>
      <c r="G6086" s="20" t="s">
        <v>7591</v>
      </c>
      <c r="H6086" s="20"/>
      <c r="I6086" s="20" t="s">
        <v>15917</v>
      </c>
      <c r="J6086" s="20" t="s">
        <v>15927</v>
      </c>
      <c r="K6086" s="20" t="s">
        <v>7109</v>
      </c>
      <c r="L6086" s="20" t="s">
        <v>5525</v>
      </c>
      <c r="M6086" s="20" t="s">
        <v>7116</v>
      </c>
      <c r="N6086" s="20" t="s">
        <v>15902</v>
      </c>
      <c r="O6086" s="20" t="s">
        <v>15927</v>
      </c>
      <c r="P6086" s="201" t="n">
        <v>43730</v>
      </c>
      <c r="Q6086" s="201" t="n">
        <v>43763</v>
      </c>
      <c r="R6086" s="20" t="n">
        <v>1</v>
      </c>
      <c r="S6086" s="20" t="s">
        <v>7130</v>
      </c>
      <c r="T6086" s="20" t="n">
        <v>6.903825767</v>
      </c>
      <c r="U6086" s="20" t="n">
        <v>3.66581795</v>
      </c>
      <c r="V6086" s="20" t="n">
        <v>10.141833584</v>
      </c>
      <c r="W6086" s="20" t="s">
        <v>11510</v>
      </c>
      <c r="X6086" s="35"/>
      <c r="Y6086" s="35" t="n">
        <v>0</v>
      </c>
      <c r="Z6086" s="35" t="n">
        <v>1</v>
      </c>
      <c r="AE6086" s="94" t="e">
        <f aca="false" t="array" ref="AE6086:AK6086">_xlfn.torow(_xlfn.unique(_xlfn._xlws.filter(cat_table[Subsector],$E6086=cat_table[Sector],"")))</f>
        <v>#NAME?</v>
      </c>
      <c r="AF6086" s="94" t="e">
        <v>#NAME?</v>
      </c>
      <c r="AG6086" s="94" t="e">
        <v>#NAME?</v>
      </c>
      <c r="AH6086" s="94" t="e">
        <v>#NAME?</v>
      </c>
      <c r="AI6086" s="94" t="e">
        <v>#NAME?</v>
      </c>
      <c r="AJ6086" s="94" t="e">
        <v>#NAME?</v>
      </c>
      <c r="AK6086" s="94" t="e">
        <v>#NAME?</v>
      </c>
      <c r="AO6086" s="94" t="e">
        <f aca="false" t="array" ref="AO6086:AT6086">_xlfn.torow(_xlfn.unique(_xlfn._xlws.filter(cat_table[Sub-subsector],($E6086=cat_table[Sector])*($F6086=cat_table[Subsector]),"")))</f>
        <v>#NAME?</v>
      </c>
      <c r="AP6086" s="94" t="e">
        <v>#NAME?</v>
      </c>
      <c r="AQ6086" s="94" t="e">
        <v>#NAME?</v>
      </c>
      <c r="AR6086" s="94" t="e">
        <v>#NAME?</v>
      </c>
      <c r="AS6086" s="94" t="e">
        <v>#NAME?</v>
      </c>
      <c r="AT6086" s="94" t="e">
        <v>#NAME?</v>
      </c>
    </row>
    <row r="6087" customFormat="false" ht="15" hidden="false" customHeight="true" outlineLevel="0" collapsed="false">
      <c r="A6087" s="20" t="s">
        <v>17138</v>
      </c>
      <c r="B6087" s="20" t="str">
        <f aca="false">INDEX(Table2[], MATCH(L6087, Location_ID!$D$2:$D$3098, 0), 1)</f>
        <v>bd3e5f22-1bf2-4ad7-b5d7-918bc62586a6</v>
      </c>
      <c r="C6087" s="20" t="s">
        <v>1585</v>
      </c>
      <c r="D6087" s="230" t="s">
        <v>354</v>
      </c>
      <c r="E6087" s="20" t="s">
        <v>7134</v>
      </c>
      <c r="F6087" s="20" t="s">
        <v>7135</v>
      </c>
      <c r="G6087" s="20" t="s">
        <v>7591</v>
      </c>
      <c r="H6087" s="20"/>
      <c r="I6087" s="20" t="s">
        <v>15917</v>
      </c>
      <c r="J6087" s="20" t="s">
        <v>15932</v>
      </c>
      <c r="K6087" s="20" t="s">
        <v>7109</v>
      </c>
      <c r="L6087" s="20" t="s">
        <v>5527</v>
      </c>
      <c r="M6087" s="20" t="s">
        <v>7116</v>
      </c>
      <c r="N6087" s="20" t="s">
        <v>15902</v>
      </c>
      <c r="O6087" s="20" t="s">
        <v>15932</v>
      </c>
      <c r="P6087" s="201" t="n">
        <v>43730</v>
      </c>
      <c r="Q6087" s="201" t="n">
        <v>43763</v>
      </c>
      <c r="R6087" s="20" t="n">
        <v>1</v>
      </c>
      <c r="S6087" s="20" t="s">
        <v>7130</v>
      </c>
      <c r="T6087" s="20" t="n">
        <v>10.38495832</v>
      </c>
      <c r="U6087" s="20" t="n">
        <v>7.51485582</v>
      </c>
      <c r="V6087" s="20" t="n">
        <v>13.25506082</v>
      </c>
      <c r="W6087" s="20" t="s">
        <v>11510</v>
      </c>
      <c r="X6087" s="35"/>
      <c r="Y6087" s="35" t="n">
        <v>0</v>
      </c>
      <c r="Z6087" s="35" t="n">
        <v>1</v>
      </c>
      <c r="AE6087" s="94" t="e">
        <f aca="false" t="array" ref="AE6087:AK6087">_xlfn.torow(_xlfn.unique(_xlfn._xlws.filter(cat_table[Subsector],$E6087=cat_table[Sector],"")))</f>
        <v>#NAME?</v>
      </c>
      <c r="AF6087" s="94" t="e">
        <v>#NAME?</v>
      </c>
      <c r="AG6087" s="94" t="e">
        <v>#NAME?</v>
      </c>
      <c r="AH6087" s="94" t="e">
        <v>#NAME?</v>
      </c>
      <c r="AI6087" s="94" t="e">
        <v>#NAME?</v>
      </c>
      <c r="AJ6087" s="94" t="e">
        <v>#NAME?</v>
      </c>
      <c r="AK6087" s="94" t="e">
        <v>#NAME?</v>
      </c>
      <c r="AO6087" s="94" t="e">
        <f aca="false" t="array" ref="AO6087:AT6087">_xlfn.torow(_xlfn.unique(_xlfn._xlws.filter(cat_table[Sub-subsector],($E6087=cat_table[Sector])*($F6087=cat_table[Subsector]),"")))</f>
        <v>#NAME?</v>
      </c>
      <c r="AP6087" s="94" t="e">
        <v>#NAME?</v>
      </c>
      <c r="AQ6087" s="94" t="e">
        <v>#NAME?</v>
      </c>
      <c r="AR6087" s="94" t="e">
        <v>#NAME?</v>
      </c>
      <c r="AS6087" s="94" t="e">
        <v>#NAME?</v>
      </c>
      <c r="AT6087" s="94" t="e">
        <v>#NAME?</v>
      </c>
    </row>
    <row r="6088" customFormat="false" ht="15" hidden="false" customHeight="true" outlineLevel="0" collapsed="false">
      <c r="A6088" s="20" t="s">
        <v>17139</v>
      </c>
      <c r="B6088" s="20" t="str">
        <f aca="false">INDEX(Table2[], MATCH(L6088, Location_ID!$D$2:$D$3098, 0), 1)</f>
        <v>1c012f0b-4b35-4fce-b1a4-a918f2045e85</v>
      </c>
      <c r="C6088" s="20" t="s">
        <v>1585</v>
      </c>
      <c r="D6088" s="230" t="s">
        <v>354</v>
      </c>
      <c r="E6088" s="20" t="s">
        <v>7134</v>
      </c>
      <c r="F6088" s="20" t="s">
        <v>7135</v>
      </c>
      <c r="G6088" s="20" t="s">
        <v>7591</v>
      </c>
      <c r="H6088" s="20"/>
      <c r="I6088" s="20" t="s">
        <v>15917</v>
      </c>
      <c r="J6088" s="20" t="s">
        <v>15918</v>
      </c>
      <c r="K6088" s="20" t="s">
        <v>7109</v>
      </c>
      <c r="L6088" s="20" t="s">
        <v>5529</v>
      </c>
      <c r="M6088" s="20" t="s">
        <v>7116</v>
      </c>
      <c r="N6088" s="20" t="s">
        <v>15902</v>
      </c>
      <c r="O6088" s="20" t="s">
        <v>15918</v>
      </c>
      <c r="P6088" s="201" t="n">
        <v>43730</v>
      </c>
      <c r="Q6088" s="201" t="n">
        <v>43763</v>
      </c>
      <c r="R6088" s="20" t="n">
        <v>1</v>
      </c>
      <c r="S6088" s="20" t="s">
        <v>7130</v>
      </c>
      <c r="T6088" s="20" t="n">
        <v>745.466335</v>
      </c>
      <c r="U6088" s="20" t="n">
        <v>522.514553</v>
      </c>
      <c r="V6088" s="20" t="n">
        <v>968.418117</v>
      </c>
      <c r="W6088" s="20" t="s">
        <v>11510</v>
      </c>
      <c r="X6088" s="35"/>
      <c r="Y6088" s="35" t="n">
        <v>0</v>
      </c>
      <c r="Z6088" s="35" t="n">
        <v>1</v>
      </c>
      <c r="AE6088" s="94" t="e">
        <f aca="false" t="array" ref="AE6088:AK6088">_xlfn.torow(_xlfn.unique(_xlfn._xlws.filter(cat_table[Subsector],$E6088=cat_table[Sector],"")))</f>
        <v>#NAME?</v>
      </c>
      <c r="AF6088" s="94" t="e">
        <v>#NAME?</v>
      </c>
      <c r="AG6088" s="94" t="e">
        <v>#NAME?</v>
      </c>
      <c r="AH6088" s="94" t="e">
        <v>#NAME?</v>
      </c>
      <c r="AI6088" s="94" t="e">
        <v>#NAME?</v>
      </c>
      <c r="AJ6088" s="94" t="e">
        <v>#NAME?</v>
      </c>
      <c r="AK6088" s="94" t="e">
        <v>#NAME?</v>
      </c>
      <c r="AO6088" s="94" t="e">
        <f aca="false" t="array" ref="AO6088:AT6088">_xlfn.torow(_xlfn.unique(_xlfn._xlws.filter(cat_table[Sub-subsector],($E6088=cat_table[Sector])*($F6088=cat_table[Subsector]),"")))</f>
        <v>#NAME?</v>
      </c>
      <c r="AP6088" s="94" t="e">
        <v>#NAME?</v>
      </c>
      <c r="AQ6088" s="94" t="e">
        <v>#NAME?</v>
      </c>
      <c r="AR6088" s="94" t="e">
        <v>#NAME?</v>
      </c>
      <c r="AS6088" s="94" t="e">
        <v>#NAME?</v>
      </c>
      <c r="AT6088" s="94" t="e">
        <v>#NAME?</v>
      </c>
    </row>
    <row r="6089" customFormat="false" ht="15" hidden="false" customHeight="true" outlineLevel="0" collapsed="false">
      <c r="A6089" s="20" t="s">
        <v>17140</v>
      </c>
      <c r="B6089" s="20" t="str">
        <f aca="false">INDEX(Table2[], MATCH(L6089, Location_ID!$D$2:$D$3098, 0), 1)</f>
        <v>ad75cd26-f707-4603-9754-8efd15fc496b</v>
      </c>
      <c r="C6089" s="20" t="s">
        <v>1585</v>
      </c>
      <c r="D6089" s="230" t="s">
        <v>354</v>
      </c>
      <c r="E6089" s="20" t="s">
        <v>7134</v>
      </c>
      <c r="F6089" s="20" t="s">
        <v>7135</v>
      </c>
      <c r="G6089" s="20" t="s">
        <v>7591</v>
      </c>
      <c r="H6089" s="20"/>
      <c r="I6089" s="20" t="s">
        <v>15917</v>
      </c>
      <c r="J6089" s="20" t="s">
        <v>15925</v>
      </c>
      <c r="K6089" s="20" t="s">
        <v>7109</v>
      </c>
      <c r="L6089" s="20" t="s">
        <v>5531</v>
      </c>
      <c r="M6089" s="20" t="s">
        <v>7116</v>
      </c>
      <c r="N6089" s="20" t="s">
        <v>15902</v>
      </c>
      <c r="O6089" s="20" t="s">
        <v>15925</v>
      </c>
      <c r="P6089" s="201" t="n">
        <v>43730</v>
      </c>
      <c r="Q6089" s="201" t="n">
        <v>43763</v>
      </c>
      <c r="R6089" s="20" t="n">
        <v>1</v>
      </c>
      <c r="S6089" s="20" t="s">
        <v>7130</v>
      </c>
      <c r="T6089" s="20" t="n">
        <v>60.4217191</v>
      </c>
      <c r="U6089" s="20" t="n">
        <v>20.6819147</v>
      </c>
      <c r="V6089" s="20" t="n">
        <v>100.1615235</v>
      </c>
      <c r="W6089" s="20" t="s">
        <v>11510</v>
      </c>
      <c r="X6089" s="35"/>
      <c r="Y6089" s="35" t="n">
        <v>0</v>
      </c>
      <c r="Z6089" s="35" t="n">
        <v>1</v>
      </c>
      <c r="AE6089" s="94" t="e">
        <f aca="false" t="array" ref="AE6089:AK6089">_xlfn.torow(_xlfn.unique(_xlfn._xlws.filter(cat_table[Subsector],$E6089=cat_table[Sector],"")))</f>
        <v>#NAME?</v>
      </c>
      <c r="AF6089" s="94" t="e">
        <v>#NAME?</v>
      </c>
      <c r="AG6089" s="94" t="e">
        <v>#NAME?</v>
      </c>
      <c r="AH6089" s="94" t="e">
        <v>#NAME?</v>
      </c>
      <c r="AI6089" s="94" t="e">
        <v>#NAME?</v>
      </c>
      <c r="AJ6089" s="94" t="e">
        <v>#NAME?</v>
      </c>
      <c r="AK6089" s="94" t="e">
        <v>#NAME?</v>
      </c>
      <c r="AO6089" s="94" t="e">
        <f aca="false" t="array" ref="AO6089:AT6089">_xlfn.torow(_xlfn.unique(_xlfn._xlws.filter(cat_table[Sub-subsector],($E6089=cat_table[Sector])*($F6089=cat_table[Subsector]),"")))</f>
        <v>#NAME?</v>
      </c>
      <c r="AP6089" s="94" t="e">
        <v>#NAME?</v>
      </c>
      <c r="AQ6089" s="94" t="e">
        <v>#NAME?</v>
      </c>
      <c r="AR6089" s="94" t="e">
        <v>#NAME?</v>
      </c>
      <c r="AS6089" s="94" t="e">
        <v>#NAME?</v>
      </c>
      <c r="AT6089" s="94" t="e">
        <v>#NAME?</v>
      </c>
    </row>
    <row r="6090" customFormat="false" ht="15" hidden="false" customHeight="true" outlineLevel="0" collapsed="false">
      <c r="A6090" s="20" t="s">
        <v>17141</v>
      </c>
      <c r="B6090" s="20" t="str">
        <f aca="false">INDEX(Table2[], MATCH(L6090, Location_ID!$D$2:$D$3098, 0), 1)</f>
        <v>ec2a29c7-339f-4f12-a6fb-d9ab2006c4a2</v>
      </c>
      <c r="C6090" s="20" t="s">
        <v>1585</v>
      </c>
      <c r="D6090" s="230" t="s">
        <v>354</v>
      </c>
      <c r="E6090" s="20" t="s">
        <v>7134</v>
      </c>
      <c r="F6090" s="20" t="s">
        <v>7135</v>
      </c>
      <c r="G6090" s="20" t="s">
        <v>7591</v>
      </c>
      <c r="H6090" s="20"/>
      <c r="I6090" s="20" t="s">
        <v>15917</v>
      </c>
      <c r="J6090" s="20" t="s">
        <v>15925</v>
      </c>
      <c r="K6090" s="20" t="s">
        <v>7109</v>
      </c>
      <c r="L6090" s="20" t="s">
        <v>5533</v>
      </c>
      <c r="M6090" s="20" t="s">
        <v>7116</v>
      </c>
      <c r="N6090" s="20" t="s">
        <v>15902</v>
      </c>
      <c r="O6090" s="20" t="s">
        <v>15925</v>
      </c>
      <c r="P6090" s="201" t="n">
        <v>43730</v>
      </c>
      <c r="Q6090" s="201" t="n">
        <v>43763</v>
      </c>
      <c r="R6090" s="20" t="n">
        <v>1</v>
      </c>
      <c r="S6090" s="20" t="s">
        <v>7130</v>
      </c>
      <c r="T6090" s="20" t="n">
        <v>55.4713229</v>
      </c>
      <c r="U6090" s="20" t="n">
        <v>25.4399571</v>
      </c>
      <c r="V6090" s="20" t="n">
        <v>85.5026887</v>
      </c>
      <c r="W6090" s="20" t="s">
        <v>11510</v>
      </c>
      <c r="X6090" s="35"/>
      <c r="Y6090" s="35" t="n">
        <v>0</v>
      </c>
      <c r="Z6090" s="35" t="n">
        <v>1</v>
      </c>
      <c r="AE6090" s="94" t="e">
        <f aca="false" t="array" ref="AE6090:AK6090">_xlfn.torow(_xlfn.unique(_xlfn._xlws.filter(cat_table[Subsector],$E6090=cat_table[Sector],"")))</f>
        <v>#NAME?</v>
      </c>
      <c r="AF6090" s="94" t="e">
        <v>#NAME?</v>
      </c>
      <c r="AG6090" s="94" t="e">
        <v>#NAME?</v>
      </c>
      <c r="AH6090" s="94" t="e">
        <v>#NAME?</v>
      </c>
      <c r="AI6090" s="94" t="e">
        <v>#NAME?</v>
      </c>
      <c r="AJ6090" s="94" t="e">
        <v>#NAME?</v>
      </c>
      <c r="AK6090" s="94" t="e">
        <v>#NAME?</v>
      </c>
      <c r="AO6090" s="94" t="e">
        <f aca="false" t="array" ref="AO6090:AT6090">_xlfn.torow(_xlfn.unique(_xlfn._xlws.filter(cat_table[Sub-subsector],($E6090=cat_table[Sector])*($F6090=cat_table[Subsector]),"")))</f>
        <v>#NAME?</v>
      </c>
      <c r="AP6090" s="94" t="e">
        <v>#NAME?</v>
      </c>
      <c r="AQ6090" s="94" t="e">
        <v>#NAME?</v>
      </c>
      <c r="AR6090" s="94" t="e">
        <v>#NAME?</v>
      </c>
      <c r="AS6090" s="94" t="e">
        <v>#NAME?</v>
      </c>
      <c r="AT6090" s="94" t="e">
        <v>#NAME?</v>
      </c>
    </row>
    <row r="6091" customFormat="false" ht="15" hidden="false" customHeight="true" outlineLevel="0" collapsed="false">
      <c r="A6091" s="20" t="s">
        <v>17142</v>
      </c>
      <c r="B6091" s="20" t="str">
        <f aca="false">INDEX(Table2[], MATCH(L6091, Location_ID!$D$2:$D$3098, 0), 1)</f>
        <v>627ad843-373a-4f35-a2d0-cf4911ae400d</v>
      </c>
      <c r="C6091" s="20" t="s">
        <v>1585</v>
      </c>
      <c r="D6091" s="230" t="s">
        <v>354</v>
      </c>
      <c r="E6091" s="20" t="s">
        <v>7134</v>
      </c>
      <c r="F6091" s="20" t="s">
        <v>7135</v>
      </c>
      <c r="G6091" s="20" t="s">
        <v>7591</v>
      </c>
      <c r="H6091" s="20"/>
      <c r="I6091" s="20" t="s">
        <v>15917</v>
      </c>
      <c r="J6091" s="20" t="s">
        <v>15922</v>
      </c>
      <c r="K6091" s="20" t="s">
        <v>7109</v>
      </c>
      <c r="L6091" s="20" t="s">
        <v>5535</v>
      </c>
      <c r="M6091" s="20" t="s">
        <v>7116</v>
      </c>
      <c r="N6091" s="20" t="s">
        <v>15902</v>
      </c>
      <c r="O6091" s="20" t="s">
        <v>15922</v>
      </c>
      <c r="P6091" s="201" t="n">
        <v>43730</v>
      </c>
      <c r="Q6091" s="201" t="n">
        <v>43763</v>
      </c>
      <c r="R6091" s="20" t="n">
        <v>1</v>
      </c>
      <c r="S6091" s="20" t="s">
        <v>7130</v>
      </c>
      <c r="T6091" s="20" t="n">
        <v>15.0295249</v>
      </c>
      <c r="U6091" s="20" t="n">
        <v>0.8931393</v>
      </c>
      <c r="V6091" s="20" t="n">
        <v>29.1659105</v>
      </c>
      <c r="W6091" s="20" t="s">
        <v>11510</v>
      </c>
      <c r="X6091" s="35"/>
      <c r="Y6091" s="35" t="n">
        <v>0</v>
      </c>
      <c r="Z6091" s="35" t="n">
        <v>1</v>
      </c>
      <c r="AE6091" s="94" t="e">
        <f aca="false" t="array" ref="AE6091:AK6091">_xlfn.torow(_xlfn.unique(_xlfn._xlws.filter(cat_table[Subsector],$E6091=cat_table[Sector],"")))</f>
        <v>#NAME?</v>
      </c>
      <c r="AF6091" s="94" t="e">
        <v>#NAME?</v>
      </c>
      <c r="AG6091" s="94" t="e">
        <v>#NAME?</v>
      </c>
      <c r="AH6091" s="94" t="e">
        <v>#NAME?</v>
      </c>
      <c r="AI6091" s="94" t="e">
        <v>#NAME?</v>
      </c>
      <c r="AJ6091" s="94" t="e">
        <v>#NAME?</v>
      </c>
      <c r="AK6091" s="94" t="e">
        <v>#NAME?</v>
      </c>
      <c r="AO6091" s="94" t="e">
        <f aca="false" t="array" ref="AO6091:AT6091">_xlfn.torow(_xlfn.unique(_xlfn._xlws.filter(cat_table[Sub-subsector],($E6091=cat_table[Sector])*($F6091=cat_table[Subsector]),"")))</f>
        <v>#NAME?</v>
      </c>
      <c r="AP6091" s="94" t="e">
        <v>#NAME?</v>
      </c>
      <c r="AQ6091" s="94" t="e">
        <v>#NAME?</v>
      </c>
      <c r="AR6091" s="94" t="e">
        <v>#NAME?</v>
      </c>
      <c r="AS6091" s="94" t="e">
        <v>#NAME?</v>
      </c>
      <c r="AT6091" s="94" t="e">
        <v>#NAME?</v>
      </c>
    </row>
    <row r="6092" customFormat="false" ht="15" hidden="false" customHeight="true" outlineLevel="0" collapsed="false">
      <c r="A6092" s="20" t="s">
        <v>17143</v>
      </c>
      <c r="B6092" s="20" t="str">
        <f aca="false">INDEX(Table2[], MATCH(L6092, Location_ID!$D$2:$D$3098, 0), 1)</f>
        <v>16d668d1-4ff9-49a5-8d08-385359eebe9c</v>
      </c>
      <c r="C6092" s="20" t="s">
        <v>1585</v>
      </c>
      <c r="D6092" s="230" t="s">
        <v>354</v>
      </c>
      <c r="E6092" s="20" t="s">
        <v>7134</v>
      </c>
      <c r="F6092" s="20" t="s">
        <v>7135</v>
      </c>
      <c r="G6092" s="20" t="s">
        <v>7591</v>
      </c>
      <c r="H6092" s="20"/>
      <c r="I6092" s="20" t="s">
        <v>15917</v>
      </c>
      <c r="J6092" s="20" t="s">
        <v>15922</v>
      </c>
      <c r="K6092" s="20" t="s">
        <v>7109</v>
      </c>
      <c r="L6092" s="20" t="s">
        <v>5537</v>
      </c>
      <c r="M6092" s="20" t="s">
        <v>7116</v>
      </c>
      <c r="N6092" s="20" t="s">
        <v>15902</v>
      </c>
      <c r="O6092" s="20" t="s">
        <v>15922</v>
      </c>
      <c r="P6092" s="201" t="n">
        <v>43730</v>
      </c>
      <c r="Q6092" s="201" t="n">
        <v>43763</v>
      </c>
      <c r="R6092" s="20" t="n">
        <v>1</v>
      </c>
      <c r="S6092" s="20" t="s">
        <v>7130</v>
      </c>
      <c r="T6092" s="20" t="n">
        <v>16.13318905</v>
      </c>
      <c r="U6092" s="20" t="n">
        <v>12.05142008</v>
      </c>
      <c r="V6092" s="20" t="n">
        <v>20.21495802</v>
      </c>
      <c r="W6092" s="20" t="s">
        <v>11510</v>
      </c>
      <c r="X6092" s="35"/>
      <c r="Y6092" s="35" t="n">
        <v>0</v>
      </c>
      <c r="Z6092" s="35" t="n">
        <v>1</v>
      </c>
      <c r="AE6092" s="94" t="e">
        <f aca="false" t="array" ref="AE6092:AK6092">_xlfn.torow(_xlfn.unique(_xlfn._xlws.filter(cat_table[Subsector],$E6092=cat_table[Sector],"")))</f>
        <v>#NAME?</v>
      </c>
      <c r="AF6092" s="94" t="e">
        <v>#NAME?</v>
      </c>
      <c r="AG6092" s="94" t="e">
        <v>#NAME?</v>
      </c>
      <c r="AH6092" s="94" t="e">
        <v>#NAME?</v>
      </c>
      <c r="AI6092" s="94" t="e">
        <v>#NAME?</v>
      </c>
      <c r="AJ6092" s="94" t="e">
        <v>#NAME?</v>
      </c>
      <c r="AK6092" s="94" t="e">
        <v>#NAME?</v>
      </c>
      <c r="AO6092" s="94" t="e">
        <f aca="false" t="array" ref="AO6092:AT6092">_xlfn.torow(_xlfn.unique(_xlfn._xlws.filter(cat_table[Sub-subsector],($E6092=cat_table[Sector])*($F6092=cat_table[Subsector]),"")))</f>
        <v>#NAME?</v>
      </c>
      <c r="AP6092" s="94" t="e">
        <v>#NAME?</v>
      </c>
      <c r="AQ6092" s="94" t="e">
        <v>#NAME?</v>
      </c>
      <c r="AR6092" s="94" t="e">
        <v>#NAME?</v>
      </c>
      <c r="AS6092" s="94" t="e">
        <v>#NAME?</v>
      </c>
      <c r="AT6092" s="94" t="e">
        <v>#NAME?</v>
      </c>
    </row>
    <row r="6093" customFormat="false" ht="15" hidden="false" customHeight="true" outlineLevel="0" collapsed="false">
      <c r="A6093" s="20" t="s">
        <v>17144</v>
      </c>
      <c r="B6093" s="20" t="str">
        <f aca="false">INDEX(Table2[], MATCH(L6093, Location_ID!$D$2:$D$3098, 0), 1)</f>
        <v>27f100f8-fdc0-455a-99f6-d0ec9b5a8eed</v>
      </c>
      <c r="C6093" s="20" t="s">
        <v>1585</v>
      </c>
      <c r="D6093" s="230" t="s">
        <v>354</v>
      </c>
      <c r="E6093" s="20" t="s">
        <v>7134</v>
      </c>
      <c r="F6093" s="20" t="s">
        <v>7135</v>
      </c>
      <c r="G6093" s="20" t="s">
        <v>7591</v>
      </c>
      <c r="H6093" s="20"/>
      <c r="I6093" s="20" t="s">
        <v>15917</v>
      </c>
      <c r="J6093" s="20" t="s">
        <v>15925</v>
      </c>
      <c r="K6093" s="20" t="s">
        <v>7109</v>
      </c>
      <c r="L6093" s="20" t="s">
        <v>5539</v>
      </c>
      <c r="M6093" s="20" t="s">
        <v>7116</v>
      </c>
      <c r="N6093" s="20" t="s">
        <v>15902</v>
      </c>
      <c r="O6093" s="20" t="s">
        <v>15925</v>
      </c>
      <c r="P6093" s="201" t="n">
        <v>43730</v>
      </c>
      <c r="Q6093" s="201" t="n">
        <v>43763</v>
      </c>
      <c r="R6093" s="20" t="n">
        <v>1</v>
      </c>
      <c r="S6093" s="20" t="s">
        <v>7130</v>
      </c>
      <c r="T6093" s="20" t="n">
        <v>34.608053</v>
      </c>
      <c r="U6093" s="20" t="n">
        <v>16.9321529</v>
      </c>
      <c r="V6093" s="20" t="n">
        <v>52.2839531</v>
      </c>
      <c r="W6093" s="20" t="s">
        <v>11510</v>
      </c>
      <c r="X6093" s="35"/>
      <c r="Y6093" s="35" t="n">
        <v>0</v>
      </c>
      <c r="Z6093" s="35" t="n">
        <v>1</v>
      </c>
      <c r="AE6093" s="94" t="e">
        <f aca="false" t="array" ref="AE6093:AK6093">_xlfn.torow(_xlfn.unique(_xlfn._xlws.filter(cat_table[Subsector],$E6093=cat_table[Sector],"")))</f>
        <v>#NAME?</v>
      </c>
      <c r="AF6093" s="94" t="e">
        <v>#NAME?</v>
      </c>
      <c r="AG6093" s="94" t="e">
        <v>#NAME?</v>
      </c>
      <c r="AH6093" s="94" t="e">
        <v>#NAME?</v>
      </c>
      <c r="AI6093" s="94" t="e">
        <v>#NAME?</v>
      </c>
      <c r="AJ6093" s="94" t="e">
        <v>#NAME?</v>
      </c>
      <c r="AK6093" s="94" t="e">
        <v>#NAME?</v>
      </c>
      <c r="AO6093" s="94" t="e">
        <f aca="false" t="array" ref="AO6093:AT6093">_xlfn.torow(_xlfn.unique(_xlfn._xlws.filter(cat_table[Sub-subsector],($E6093=cat_table[Sector])*($F6093=cat_table[Subsector]),"")))</f>
        <v>#NAME?</v>
      </c>
      <c r="AP6093" s="94" t="e">
        <v>#NAME?</v>
      </c>
      <c r="AQ6093" s="94" t="e">
        <v>#NAME?</v>
      </c>
      <c r="AR6093" s="94" t="e">
        <v>#NAME?</v>
      </c>
      <c r="AS6093" s="94" t="e">
        <v>#NAME?</v>
      </c>
      <c r="AT6093" s="94" t="e">
        <v>#NAME?</v>
      </c>
    </row>
    <row r="6094" customFormat="false" ht="15" hidden="false" customHeight="true" outlineLevel="0" collapsed="false">
      <c r="A6094" s="20" t="s">
        <v>17145</v>
      </c>
      <c r="B6094" s="20" t="str">
        <f aca="false">INDEX(Table2[], MATCH(L6094, Location_ID!$D$2:$D$3098, 0), 1)</f>
        <v>fdeca0fb-8b36-41fb-ae5f-58bd2b8420dd</v>
      </c>
      <c r="C6094" s="20" t="s">
        <v>1585</v>
      </c>
      <c r="D6094" s="230" t="s">
        <v>354</v>
      </c>
      <c r="E6094" s="20" t="s">
        <v>7134</v>
      </c>
      <c r="F6094" s="20" t="s">
        <v>7135</v>
      </c>
      <c r="G6094" s="20" t="s">
        <v>7591</v>
      </c>
      <c r="H6094" s="20"/>
      <c r="I6094" s="20" t="s">
        <v>15917</v>
      </c>
      <c r="J6094" s="20" t="s">
        <v>15925</v>
      </c>
      <c r="K6094" s="20" t="s">
        <v>7109</v>
      </c>
      <c r="L6094" s="20" t="s">
        <v>5541</v>
      </c>
      <c r="M6094" s="20" t="s">
        <v>7116</v>
      </c>
      <c r="N6094" s="20" t="s">
        <v>15902</v>
      </c>
      <c r="O6094" s="20" t="s">
        <v>15925</v>
      </c>
      <c r="P6094" s="201" t="n">
        <v>43730</v>
      </c>
      <c r="Q6094" s="201" t="n">
        <v>43763</v>
      </c>
      <c r="R6094" s="20" t="n">
        <v>1</v>
      </c>
      <c r="S6094" s="20" t="s">
        <v>7130</v>
      </c>
      <c r="T6094" s="20" t="n">
        <v>43.510864</v>
      </c>
      <c r="U6094" s="20" t="n">
        <v>16.4850873</v>
      </c>
      <c r="V6094" s="20" t="n">
        <v>70.5366407</v>
      </c>
      <c r="W6094" s="20" t="s">
        <v>11510</v>
      </c>
      <c r="X6094" s="35"/>
      <c r="Y6094" s="35" t="n">
        <v>0</v>
      </c>
      <c r="Z6094" s="35" t="n">
        <v>1</v>
      </c>
      <c r="AE6094" s="94" t="e">
        <f aca="false" t="array" ref="AE6094:AK6094">_xlfn.torow(_xlfn.unique(_xlfn._xlws.filter(cat_table[Subsector],$E6094=cat_table[Sector],"")))</f>
        <v>#NAME?</v>
      </c>
      <c r="AF6094" s="94" t="e">
        <v>#NAME?</v>
      </c>
      <c r="AG6094" s="94" t="e">
        <v>#NAME?</v>
      </c>
      <c r="AH6094" s="94" t="e">
        <v>#NAME?</v>
      </c>
      <c r="AI6094" s="94" t="e">
        <v>#NAME?</v>
      </c>
      <c r="AJ6094" s="94" t="e">
        <v>#NAME?</v>
      </c>
      <c r="AK6094" s="94" t="e">
        <v>#NAME?</v>
      </c>
      <c r="AO6094" s="94" t="e">
        <f aca="false" t="array" ref="AO6094:AT6094">_xlfn.torow(_xlfn.unique(_xlfn._xlws.filter(cat_table[Sub-subsector],($E6094=cat_table[Sector])*($F6094=cat_table[Subsector]),"")))</f>
        <v>#NAME?</v>
      </c>
      <c r="AP6094" s="94" t="e">
        <v>#NAME?</v>
      </c>
      <c r="AQ6094" s="94" t="e">
        <v>#NAME?</v>
      </c>
      <c r="AR6094" s="94" t="e">
        <v>#NAME?</v>
      </c>
      <c r="AS6094" s="94" t="e">
        <v>#NAME?</v>
      </c>
      <c r="AT6094" s="94" t="e">
        <v>#NAME?</v>
      </c>
    </row>
    <row r="6095" customFormat="false" ht="15" hidden="false" customHeight="true" outlineLevel="0" collapsed="false">
      <c r="A6095" s="20" t="s">
        <v>17146</v>
      </c>
      <c r="B6095" s="20" t="str">
        <f aca="false">INDEX(Table2[], MATCH(L6095, Location_ID!$D$2:$D$3098, 0), 1)</f>
        <v>9cbc7cbf-78f1-492d-bd44-8a9e8eeeccb5</v>
      </c>
      <c r="C6095" s="20" t="s">
        <v>1585</v>
      </c>
      <c r="D6095" s="230" t="s">
        <v>354</v>
      </c>
      <c r="E6095" s="20" t="s">
        <v>7134</v>
      </c>
      <c r="F6095" s="20" t="s">
        <v>7135</v>
      </c>
      <c r="G6095" s="20" t="s">
        <v>7591</v>
      </c>
      <c r="H6095" s="20"/>
      <c r="I6095" s="20" t="s">
        <v>15917</v>
      </c>
      <c r="J6095" s="20" t="s">
        <v>15918</v>
      </c>
      <c r="K6095" s="20" t="s">
        <v>7109</v>
      </c>
      <c r="L6095" s="20" t="s">
        <v>5543</v>
      </c>
      <c r="M6095" s="20" t="s">
        <v>7116</v>
      </c>
      <c r="N6095" s="20" t="s">
        <v>15902</v>
      </c>
      <c r="O6095" s="20" t="s">
        <v>15918</v>
      </c>
      <c r="P6095" s="201" t="n">
        <v>43730</v>
      </c>
      <c r="Q6095" s="201" t="n">
        <v>43763</v>
      </c>
      <c r="R6095" s="20" t="n">
        <v>1</v>
      </c>
      <c r="S6095" s="20" t="s">
        <v>7130</v>
      </c>
      <c r="T6095" s="20" t="n">
        <v>89.0384156</v>
      </c>
      <c r="U6095" s="20" t="n">
        <v>52.1698266</v>
      </c>
      <c r="V6095" s="20" t="n">
        <v>125.9070046</v>
      </c>
      <c r="W6095" s="20" t="s">
        <v>11510</v>
      </c>
      <c r="X6095" s="35"/>
      <c r="Y6095" s="35" t="n">
        <v>0</v>
      </c>
      <c r="Z6095" s="35" t="n">
        <v>1</v>
      </c>
      <c r="AE6095" s="94" t="e">
        <f aca="false" t="array" ref="AE6095:AK6095">_xlfn.torow(_xlfn.unique(_xlfn._xlws.filter(cat_table[Subsector],$E6095=cat_table[Sector],"")))</f>
        <v>#NAME?</v>
      </c>
      <c r="AF6095" s="94" t="e">
        <v>#NAME?</v>
      </c>
      <c r="AG6095" s="94" t="e">
        <v>#NAME?</v>
      </c>
      <c r="AH6095" s="94" t="e">
        <v>#NAME?</v>
      </c>
      <c r="AI6095" s="94" t="e">
        <v>#NAME?</v>
      </c>
      <c r="AJ6095" s="94" t="e">
        <v>#NAME?</v>
      </c>
      <c r="AK6095" s="94" t="e">
        <v>#NAME?</v>
      </c>
      <c r="AO6095" s="94" t="e">
        <f aca="false" t="array" ref="AO6095:AT6095">_xlfn.torow(_xlfn.unique(_xlfn._xlws.filter(cat_table[Sub-subsector],($E6095=cat_table[Sector])*($F6095=cat_table[Subsector]),"")))</f>
        <v>#NAME?</v>
      </c>
      <c r="AP6095" s="94" t="e">
        <v>#NAME?</v>
      </c>
      <c r="AQ6095" s="94" t="e">
        <v>#NAME?</v>
      </c>
      <c r="AR6095" s="94" t="e">
        <v>#NAME?</v>
      </c>
      <c r="AS6095" s="94" t="e">
        <v>#NAME?</v>
      </c>
      <c r="AT6095" s="94" t="e">
        <v>#NAME?</v>
      </c>
    </row>
    <row r="6096" customFormat="false" ht="15" hidden="false" customHeight="true" outlineLevel="0" collapsed="false">
      <c r="A6096" s="20" t="s">
        <v>17147</v>
      </c>
      <c r="B6096" s="20" t="str">
        <f aca="false">INDEX(Table2[], MATCH(L6096, Location_ID!$D$2:$D$3098, 0), 1)</f>
        <v>143890d0-53c7-4baa-bfd2-0491817e4f65</v>
      </c>
      <c r="C6096" s="20" t="s">
        <v>1585</v>
      </c>
      <c r="D6096" s="230" t="s">
        <v>354</v>
      </c>
      <c r="E6096" s="20" t="s">
        <v>7134</v>
      </c>
      <c r="F6096" s="20" t="s">
        <v>7135</v>
      </c>
      <c r="G6096" s="20" t="s">
        <v>7591</v>
      </c>
      <c r="H6096" s="20"/>
      <c r="I6096" s="20" t="s">
        <v>15917</v>
      </c>
      <c r="J6096" s="20" t="s">
        <v>15922</v>
      </c>
      <c r="K6096" s="20" t="s">
        <v>7109</v>
      </c>
      <c r="L6096" s="20" t="s">
        <v>5545</v>
      </c>
      <c r="M6096" s="20" t="s">
        <v>7116</v>
      </c>
      <c r="N6096" s="20" t="s">
        <v>15902</v>
      </c>
      <c r="O6096" s="20" t="s">
        <v>15922</v>
      </c>
      <c r="P6096" s="201" t="n">
        <v>43730</v>
      </c>
      <c r="Q6096" s="201" t="n">
        <v>43763</v>
      </c>
      <c r="R6096" s="20" t="n">
        <v>1</v>
      </c>
      <c r="S6096" s="20" t="s">
        <v>7130</v>
      </c>
      <c r="T6096" s="20" t="n">
        <v>239.854667</v>
      </c>
      <c r="U6096" s="20" t="n">
        <v>138.834293</v>
      </c>
      <c r="V6096" s="20" t="n">
        <v>340.875041</v>
      </c>
      <c r="W6096" s="20" t="s">
        <v>11510</v>
      </c>
      <c r="X6096" s="35"/>
      <c r="Y6096" s="35" t="n">
        <v>0</v>
      </c>
      <c r="Z6096" s="35" t="n">
        <v>1</v>
      </c>
      <c r="AE6096" s="94" t="e">
        <f aca="false" t="array" ref="AE6096:AK6096">_xlfn.torow(_xlfn.unique(_xlfn._xlws.filter(cat_table[Subsector],$E6096=cat_table[Sector],"")))</f>
        <v>#NAME?</v>
      </c>
      <c r="AF6096" s="94" t="e">
        <v>#NAME?</v>
      </c>
      <c r="AG6096" s="94" t="e">
        <v>#NAME?</v>
      </c>
      <c r="AH6096" s="94" t="e">
        <v>#NAME?</v>
      </c>
      <c r="AI6096" s="94" t="e">
        <v>#NAME?</v>
      </c>
      <c r="AJ6096" s="94" t="e">
        <v>#NAME?</v>
      </c>
      <c r="AK6096" s="94" t="e">
        <v>#NAME?</v>
      </c>
      <c r="AO6096" s="94" t="e">
        <f aca="false" t="array" ref="AO6096:AT6096">_xlfn.torow(_xlfn.unique(_xlfn._xlws.filter(cat_table[Sub-subsector],($E6096=cat_table[Sector])*($F6096=cat_table[Subsector]),"")))</f>
        <v>#NAME?</v>
      </c>
      <c r="AP6096" s="94" t="e">
        <v>#NAME?</v>
      </c>
      <c r="AQ6096" s="94" t="e">
        <v>#NAME?</v>
      </c>
      <c r="AR6096" s="94" t="e">
        <v>#NAME?</v>
      </c>
      <c r="AS6096" s="94" t="e">
        <v>#NAME?</v>
      </c>
      <c r="AT6096" s="94" t="e">
        <v>#NAME?</v>
      </c>
    </row>
    <row r="6097" customFormat="false" ht="15" hidden="false" customHeight="true" outlineLevel="0" collapsed="false">
      <c r="A6097" s="20" t="s">
        <v>17148</v>
      </c>
      <c r="B6097" s="20" t="str">
        <f aca="false">INDEX(Table2[], MATCH(L6097, Location_ID!$D$2:$D$3098, 0), 1)</f>
        <v>8deff52e-ef5a-4e6b-b44a-8fc3a29a2194</v>
      </c>
      <c r="C6097" s="20" t="s">
        <v>1585</v>
      </c>
      <c r="D6097" s="230" t="s">
        <v>354</v>
      </c>
      <c r="E6097" s="20" t="s">
        <v>7134</v>
      </c>
      <c r="F6097" s="20" t="s">
        <v>7135</v>
      </c>
      <c r="G6097" s="20" t="s">
        <v>7591</v>
      </c>
      <c r="H6097" s="20"/>
      <c r="I6097" s="20" t="s">
        <v>15917</v>
      </c>
      <c r="J6097" s="20" t="s">
        <v>15918</v>
      </c>
      <c r="K6097" s="20" t="s">
        <v>7109</v>
      </c>
      <c r="L6097" s="20" t="s">
        <v>5547</v>
      </c>
      <c r="M6097" s="20" t="s">
        <v>7116</v>
      </c>
      <c r="N6097" s="20" t="s">
        <v>15902</v>
      </c>
      <c r="O6097" s="20" t="s">
        <v>15918</v>
      </c>
      <c r="P6097" s="201" t="n">
        <v>43730</v>
      </c>
      <c r="Q6097" s="201" t="n">
        <v>43763</v>
      </c>
      <c r="R6097" s="20" t="n">
        <v>1</v>
      </c>
      <c r="S6097" s="20" t="s">
        <v>7130</v>
      </c>
      <c r="T6097" s="20" t="n">
        <v>222.066378</v>
      </c>
      <c r="U6097" s="20" t="n">
        <v>175.2076677</v>
      </c>
      <c r="V6097" s="20" t="n">
        <v>268.9250883</v>
      </c>
      <c r="W6097" s="20" t="s">
        <v>11510</v>
      </c>
      <c r="X6097" s="35"/>
      <c r="Y6097" s="35" t="n">
        <v>0</v>
      </c>
      <c r="Z6097" s="35" t="n">
        <v>1</v>
      </c>
      <c r="AE6097" s="94" t="e">
        <f aca="false" t="array" ref="AE6097:AK6097">_xlfn.torow(_xlfn.unique(_xlfn._xlws.filter(cat_table[Subsector],$E6097=cat_table[Sector],"")))</f>
        <v>#NAME?</v>
      </c>
      <c r="AF6097" s="94" t="e">
        <v>#NAME?</v>
      </c>
      <c r="AG6097" s="94" t="e">
        <v>#NAME?</v>
      </c>
      <c r="AH6097" s="94" t="e">
        <v>#NAME?</v>
      </c>
      <c r="AI6097" s="94" t="e">
        <v>#NAME?</v>
      </c>
      <c r="AJ6097" s="94" t="e">
        <v>#NAME?</v>
      </c>
      <c r="AK6097" s="94" t="e">
        <v>#NAME?</v>
      </c>
      <c r="AO6097" s="94" t="e">
        <f aca="false" t="array" ref="AO6097:AT6097">_xlfn.torow(_xlfn.unique(_xlfn._xlws.filter(cat_table[Sub-subsector],($E6097=cat_table[Sector])*($F6097=cat_table[Subsector]),"")))</f>
        <v>#NAME?</v>
      </c>
      <c r="AP6097" s="94" t="e">
        <v>#NAME?</v>
      </c>
      <c r="AQ6097" s="94" t="e">
        <v>#NAME?</v>
      </c>
      <c r="AR6097" s="94" t="e">
        <v>#NAME?</v>
      </c>
      <c r="AS6097" s="94" t="e">
        <v>#NAME?</v>
      </c>
      <c r="AT6097" s="94" t="e">
        <v>#NAME?</v>
      </c>
    </row>
    <row r="6098" customFormat="false" ht="15" hidden="false" customHeight="true" outlineLevel="0" collapsed="false">
      <c r="A6098" s="20" t="s">
        <v>17149</v>
      </c>
      <c r="B6098" s="20" t="str">
        <f aca="false">INDEX(Table2[], MATCH(L6098, Location_ID!$D$2:$D$3098, 0), 1)</f>
        <v>4a8d9ffa-8436-498e-a068-19a4425a6425</v>
      </c>
      <c r="C6098" s="20" t="s">
        <v>1585</v>
      </c>
      <c r="D6098" s="230" t="s">
        <v>354</v>
      </c>
      <c r="E6098" s="20" t="s">
        <v>7134</v>
      </c>
      <c r="F6098" s="20" t="s">
        <v>7135</v>
      </c>
      <c r="G6098" s="20" t="s">
        <v>7591</v>
      </c>
      <c r="H6098" s="20"/>
      <c r="I6098" s="20" t="s">
        <v>15917</v>
      </c>
      <c r="J6098" s="20" t="s">
        <v>15932</v>
      </c>
      <c r="K6098" s="20" t="s">
        <v>7109</v>
      </c>
      <c r="L6098" s="20" t="s">
        <v>5549</v>
      </c>
      <c r="M6098" s="20" t="s">
        <v>7116</v>
      </c>
      <c r="N6098" s="20" t="s">
        <v>15902</v>
      </c>
      <c r="O6098" s="20" t="s">
        <v>15932</v>
      </c>
      <c r="P6098" s="201" t="n">
        <v>43730</v>
      </c>
      <c r="Q6098" s="201" t="n">
        <v>43763</v>
      </c>
      <c r="R6098" s="20" t="n">
        <v>1</v>
      </c>
      <c r="S6098" s="20" t="s">
        <v>7130</v>
      </c>
      <c r="T6098" s="20" t="n">
        <v>349.428167</v>
      </c>
      <c r="U6098" s="20" t="n">
        <v>168.476313</v>
      </c>
      <c r="V6098" s="20" t="n">
        <v>530.380021</v>
      </c>
      <c r="W6098" s="20" t="s">
        <v>11510</v>
      </c>
      <c r="X6098" s="35"/>
      <c r="Y6098" s="35" t="n">
        <v>0</v>
      </c>
      <c r="Z6098" s="35" t="n">
        <v>1</v>
      </c>
      <c r="AE6098" s="94" t="e">
        <f aca="false" t="array" ref="AE6098:AK6098">_xlfn.torow(_xlfn.unique(_xlfn._xlws.filter(cat_table[Subsector],$E6098=cat_table[Sector],"")))</f>
        <v>#NAME?</v>
      </c>
      <c r="AF6098" s="94" t="e">
        <v>#NAME?</v>
      </c>
      <c r="AG6098" s="94" t="e">
        <v>#NAME?</v>
      </c>
      <c r="AH6098" s="94" t="e">
        <v>#NAME?</v>
      </c>
      <c r="AI6098" s="94" t="e">
        <v>#NAME?</v>
      </c>
      <c r="AJ6098" s="94" t="e">
        <v>#NAME?</v>
      </c>
      <c r="AK6098" s="94" t="e">
        <v>#NAME?</v>
      </c>
      <c r="AO6098" s="94" t="e">
        <f aca="false" t="array" ref="AO6098:AT6098">_xlfn.torow(_xlfn.unique(_xlfn._xlws.filter(cat_table[Sub-subsector],($E6098=cat_table[Sector])*($F6098=cat_table[Subsector]),"")))</f>
        <v>#NAME?</v>
      </c>
      <c r="AP6098" s="94" t="e">
        <v>#NAME?</v>
      </c>
      <c r="AQ6098" s="94" t="e">
        <v>#NAME?</v>
      </c>
      <c r="AR6098" s="94" t="e">
        <v>#NAME?</v>
      </c>
      <c r="AS6098" s="94" t="e">
        <v>#NAME?</v>
      </c>
      <c r="AT6098" s="94" t="e">
        <v>#NAME?</v>
      </c>
    </row>
    <row r="6099" customFormat="false" ht="15" hidden="false" customHeight="true" outlineLevel="0" collapsed="false">
      <c r="A6099" s="20" t="s">
        <v>17150</v>
      </c>
      <c r="B6099" s="20" t="str">
        <f aca="false">INDEX(Table2[], MATCH(L6099, Location_ID!$D$2:$D$3098, 0), 1)</f>
        <v>2df99fbb-9a73-4250-ba30-5c1972915a45</v>
      </c>
      <c r="C6099" s="20" t="s">
        <v>1585</v>
      </c>
      <c r="D6099" s="230" t="s">
        <v>354</v>
      </c>
      <c r="E6099" s="20" t="s">
        <v>7134</v>
      </c>
      <c r="F6099" s="20" t="s">
        <v>7135</v>
      </c>
      <c r="G6099" s="20" t="s">
        <v>7591</v>
      </c>
      <c r="H6099" s="20"/>
      <c r="I6099" s="20" t="s">
        <v>15917</v>
      </c>
      <c r="J6099" s="20" t="s">
        <v>15932</v>
      </c>
      <c r="K6099" s="20" t="s">
        <v>7109</v>
      </c>
      <c r="L6099" s="20" t="s">
        <v>5551</v>
      </c>
      <c r="M6099" s="20" t="s">
        <v>7116</v>
      </c>
      <c r="N6099" s="20" t="s">
        <v>15902</v>
      </c>
      <c r="O6099" s="20" t="s">
        <v>15932</v>
      </c>
      <c r="P6099" s="201" t="n">
        <v>43730</v>
      </c>
      <c r="Q6099" s="201" t="n">
        <v>43763</v>
      </c>
      <c r="R6099" s="20" t="n">
        <v>1</v>
      </c>
      <c r="S6099" s="20" t="s">
        <v>7130</v>
      </c>
      <c r="T6099" s="20" t="n">
        <v>625.301887</v>
      </c>
      <c r="U6099" s="20" t="n">
        <v>533.6278757</v>
      </c>
      <c r="V6099" s="20" t="n">
        <v>716.9758983</v>
      </c>
      <c r="W6099" s="20" t="s">
        <v>11510</v>
      </c>
      <c r="X6099" s="35"/>
      <c r="Y6099" s="35" t="n">
        <v>0</v>
      </c>
      <c r="Z6099" s="35" t="n">
        <v>1</v>
      </c>
      <c r="AE6099" s="94" t="e">
        <f aca="false" t="array" ref="AE6099:AK6099">_xlfn.torow(_xlfn.unique(_xlfn._xlws.filter(cat_table[Subsector],$E6099=cat_table[Sector],"")))</f>
        <v>#NAME?</v>
      </c>
      <c r="AF6099" s="94" t="e">
        <v>#NAME?</v>
      </c>
      <c r="AG6099" s="94" t="e">
        <v>#NAME?</v>
      </c>
      <c r="AH6099" s="94" t="e">
        <v>#NAME?</v>
      </c>
      <c r="AI6099" s="94" t="e">
        <v>#NAME?</v>
      </c>
      <c r="AJ6099" s="94" t="e">
        <v>#NAME?</v>
      </c>
      <c r="AK6099" s="94" t="e">
        <v>#NAME?</v>
      </c>
      <c r="AO6099" s="94" t="e">
        <f aca="false" t="array" ref="AO6099:AT6099">_xlfn.torow(_xlfn.unique(_xlfn._xlws.filter(cat_table[Sub-subsector],($E6099=cat_table[Sector])*($F6099=cat_table[Subsector]),"")))</f>
        <v>#NAME?</v>
      </c>
      <c r="AP6099" s="94" t="e">
        <v>#NAME?</v>
      </c>
      <c r="AQ6099" s="94" t="e">
        <v>#NAME?</v>
      </c>
      <c r="AR6099" s="94" t="e">
        <v>#NAME?</v>
      </c>
      <c r="AS6099" s="94" t="e">
        <v>#NAME?</v>
      </c>
      <c r="AT6099" s="94" t="e">
        <v>#NAME?</v>
      </c>
    </row>
    <row r="6100" customFormat="false" ht="15" hidden="false" customHeight="true" outlineLevel="0" collapsed="false">
      <c r="A6100" s="20" t="s">
        <v>17151</v>
      </c>
      <c r="B6100" s="20" t="str">
        <f aca="false">INDEX(Table2[], MATCH(L6100, Location_ID!$D$2:$D$3098, 0), 1)</f>
        <v>ee2f633a-40c2-4398-bed5-8b3d7d3fe447</v>
      </c>
      <c r="C6100" s="20" t="s">
        <v>1585</v>
      </c>
      <c r="D6100" s="230" t="s">
        <v>354</v>
      </c>
      <c r="E6100" s="20" t="s">
        <v>7134</v>
      </c>
      <c r="F6100" s="20" t="s">
        <v>7135</v>
      </c>
      <c r="G6100" s="20" t="s">
        <v>7591</v>
      </c>
      <c r="H6100" s="20"/>
      <c r="I6100" s="20" t="s">
        <v>15917</v>
      </c>
      <c r="J6100" s="20" t="s">
        <v>15932</v>
      </c>
      <c r="K6100" s="20" t="s">
        <v>7109</v>
      </c>
      <c r="L6100" s="20" t="s">
        <v>5553</v>
      </c>
      <c r="M6100" s="20" t="s">
        <v>7116</v>
      </c>
      <c r="N6100" s="20" t="s">
        <v>15902</v>
      </c>
      <c r="O6100" s="20" t="s">
        <v>15932</v>
      </c>
      <c r="P6100" s="201" t="n">
        <v>43730</v>
      </c>
      <c r="Q6100" s="201" t="n">
        <v>43763</v>
      </c>
      <c r="R6100" s="20" t="n">
        <v>1</v>
      </c>
      <c r="S6100" s="20" t="s">
        <v>7130</v>
      </c>
      <c r="T6100" s="20" t="n">
        <v>691.992484</v>
      </c>
      <c r="U6100" s="20" t="n">
        <v>558.066876</v>
      </c>
      <c r="V6100" s="20" t="n">
        <v>825.918092</v>
      </c>
      <c r="W6100" s="20" t="s">
        <v>11510</v>
      </c>
      <c r="X6100" s="35"/>
      <c r="Y6100" s="35" t="n">
        <v>0</v>
      </c>
      <c r="Z6100" s="35" t="n">
        <v>1</v>
      </c>
      <c r="AE6100" s="94" t="e">
        <f aca="false" t="array" ref="AE6100:AK6100">_xlfn.torow(_xlfn.unique(_xlfn._xlws.filter(cat_table[Subsector],$E6100=cat_table[Sector],"")))</f>
        <v>#NAME?</v>
      </c>
      <c r="AF6100" s="94" t="e">
        <v>#NAME?</v>
      </c>
      <c r="AG6100" s="94" t="e">
        <v>#NAME?</v>
      </c>
      <c r="AH6100" s="94" t="e">
        <v>#NAME?</v>
      </c>
      <c r="AI6100" s="94" t="e">
        <v>#NAME?</v>
      </c>
      <c r="AJ6100" s="94" t="e">
        <v>#NAME?</v>
      </c>
      <c r="AK6100" s="94" t="e">
        <v>#NAME?</v>
      </c>
      <c r="AO6100" s="94" t="e">
        <f aca="false" t="array" ref="AO6100:AT6100">_xlfn.torow(_xlfn.unique(_xlfn._xlws.filter(cat_table[Sub-subsector],($E6100=cat_table[Sector])*($F6100=cat_table[Subsector]),"")))</f>
        <v>#NAME?</v>
      </c>
      <c r="AP6100" s="94" t="e">
        <v>#NAME?</v>
      </c>
      <c r="AQ6100" s="94" t="e">
        <v>#NAME?</v>
      </c>
      <c r="AR6100" s="94" t="e">
        <v>#NAME?</v>
      </c>
      <c r="AS6100" s="94" t="e">
        <v>#NAME?</v>
      </c>
      <c r="AT6100" s="94" t="e">
        <v>#NAME?</v>
      </c>
    </row>
    <row r="6101" customFormat="false" ht="15" hidden="false" customHeight="true" outlineLevel="0" collapsed="false">
      <c r="A6101" s="20" t="s">
        <v>17152</v>
      </c>
      <c r="B6101" s="20" t="str">
        <f aca="false">INDEX(Table2[], MATCH(L6101, Location_ID!$D$2:$D$3098, 0), 1)</f>
        <v>fcece0b4-f6bd-4f2e-9af4-5c322a59325a</v>
      </c>
      <c r="C6101" s="20" t="s">
        <v>1585</v>
      </c>
      <c r="D6101" s="230" t="s">
        <v>354</v>
      </c>
      <c r="E6101" s="20" t="s">
        <v>7134</v>
      </c>
      <c r="F6101" s="20" t="s">
        <v>7135</v>
      </c>
      <c r="G6101" s="20" t="s">
        <v>7591</v>
      </c>
      <c r="H6101" s="20"/>
      <c r="I6101" s="20" t="s">
        <v>15917</v>
      </c>
      <c r="J6101" s="20" t="s">
        <v>15922</v>
      </c>
      <c r="K6101" s="20" t="s">
        <v>7109</v>
      </c>
      <c r="L6101" s="20" t="s">
        <v>5555</v>
      </c>
      <c r="M6101" s="20" t="s">
        <v>7116</v>
      </c>
      <c r="N6101" s="20" t="s">
        <v>15902</v>
      </c>
      <c r="O6101" s="20" t="s">
        <v>15922</v>
      </c>
      <c r="P6101" s="201" t="n">
        <v>43730</v>
      </c>
      <c r="Q6101" s="201" t="n">
        <v>43763</v>
      </c>
      <c r="R6101" s="20" t="n">
        <v>1</v>
      </c>
      <c r="S6101" s="20" t="s">
        <v>7130</v>
      </c>
      <c r="T6101" s="20" t="n">
        <v>53.2512176</v>
      </c>
      <c r="U6101" s="20" t="n">
        <v>35.83075792</v>
      </c>
      <c r="V6101" s="20" t="n">
        <v>70.67167728</v>
      </c>
      <c r="W6101" s="20" t="s">
        <v>11510</v>
      </c>
      <c r="X6101" s="35"/>
      <c r="Y6101" s="35" t="n">
        <v>0</v>
      </c>
      <c r="Z6101" s="35" t="n">
        <v>1</v>
      </c>
      <c r="AE6101" s="94" t="e">
        <f aca="false" t="array" ref="AE6101:AK6101">_xlfn.torow(_xlfn.unique(_xlfn._xlws.filter(cat_table[Subsector],$E6101=cat_table[Sector],"")))</f>
        <v>#NAME?</v>
      </c>
      <c r="AF6101" s="94" t="e">
        <v>#NAME?</v>
      </c>
      <c r="AG6101" s="94" t="e">
        <v>#NAME?</v>
      </c>
      <c r="AH6101" s="94" t="e">
        <v>#NAME?</v>
      </c>
      <c r="AI6101" s="94" t="e">
        <v>#NAME?</v>
      </c>
      <c r="AJ6101" s="94" t="e">
        <v>#NAME?</v>
      </c>
      <c r="AK6101" s="94" t="e">
        <v>#NAME?</v>
      </c>
      <c r="AO6101" s="94" t="e">
        <f aca="false" t="array" ref="AO6101:AT6101">_xlfn.torow(_xlfn.unique(_xlfn._xlws.filter(cat_table[Sub-subsector],($E6101=cat_table[Sector])*($F6101=cat_table[Subsector]),"")))</f>
        <v>#NAME?</v>
      </c>
      <c r="AP6101" s="94" t="e">
        <v>#NAME?</v>
      </c>
      <c r="AQ6101" s="94" t="e">
        <v>#NAME?</v>
      </c>
      <c r="AR6101" s="94" t="e">
        <v>#NAME?</v>
      </c>
      <c r="AS6101" s="94" t="e">
        <v>#NAME?</v>
      </c>
      <c r="AT6101" s="94" t="e">
        <v>#NAME?</v>
      </c>
    </row>
    <row r="6102" customFormat="false" ht="15" hidden="false" customHeight="true" outlineLevel="0" collapsed="false">
      <c r="A6102" s="20" t="s">
        <v>17153</v>
      </c>
      <c r="B6102" s="20" t="str">
        <f aca="false">INDEX(Table2[], MATCH(L6102, Location_ID!$D$2:$D$3098, 0), 1)</f>
        <v>6f2c44e0-845d-4140-a035-cc7c6c8226e7</v>
      </c>
      <c r="C6102" s="20" t="s">
        <v>1585</v>
      </c>
      <c r="D6102" s="230" t="s">
        <v>354</v>
      </c>
      <c r="E6102" s="20" t="s">
        <v>7134</v>
      </c>
      <c r="F6102" s="20" t="s">
        <v>7135</v>
      </c>
      <c r="G6102" s="20" t="s">
        <v>7591</v>
      </c>
      <c r="H6102" s="20"/>
      <c r="I6102" s="20" t="s">
        <v>15917</v>
      </c>
      <c r="J6102" s="20" t="s">
        <v>15922</v>
      </c>
      <c r="K6102" s="20" t="s">
        <v>7109</v>
      </c>
      <c r="L6102" s="20" t="s">
        <v>5557</v>
      </c>
      <c r="M6102" s="20" t="s">
        <v>7116</v>
      </c>
      <c r="N6102" s="20" t="s">
        <v>15902</v>
      </c>
      <c r="O6102" s="20" t="s">
        <v>15922</v>
      </c>
      <c r="P6102" s="201" t="n">
        <v>43730</v>
      </c>
      <c r="Q6102" s="201" t="n">
        <v>43763</v>
      </c>
      <c r="R6102" s="20" t="n">
        <v>1</v>
      </c>
      <c r="S6102" s="20" t="s">
        <v>7130</v>
      </c>
      <c r="T6102" s="20" t="n">
        <v>187.544086</v>
      </c>
      <c r="U6102" s="20" t="n">
        <v>161.4978676</v>
      </c>
      <c r="V6102" s="20" t="n">
        <v>213.5903044</v>
      </c>
      <c r="W6102" s="20" t="s">
        <v>11510</v>
      </c>
      <c r="X6102" s="35"/>
      <c r="Y6102" s="35" t="n">
        <v>0</v>
      </c>
      <c r="Z6102" s="35" t="n">
        <v>1</v>
      </c>
      <c r="AE6102" s="94" t="e">
        <f aca="false" t="array" ref="AE6102:AK6102">_xlfn.torow(_xlfn.unique(_xlfn._xlws.filter(cat_table[Subsector],$E6102=cat_table[Sector],"")))</f>
        <v>#NAME?</v>
      </c>
      <c r="AF6102" s="94" t="e">
        <v>#NAME?</v>
      </c>
      <c r="AG6102" s="94" t="e">
        <v>#NAME?</v>
      </c>
      <c r="AH6102" s="94" t="e">
        <v>#NAME?</v>
      </c>
      <c r="AI6102" s="94" t="e">
        <v>#NAME?</v>
      </c>
      <c r="AJ6102" s="94" t="e">
        <v>#NAME?</v>
      </c>
      <c r="AK6102" s="94" t="e">
        <v>#NAME?</v>
      </c>
      <c r="AO6102" s="94" t="e">
        <f aca="false" t="array" ref="AO6102:AT6102">_xlfn.torow(_xlfn.unique(_xlfn._xlws.filter(cat_table[Sub-subsector],($E6102=cat_table[Sector])*($F6102=cat_table[Subsector]),"")))</f>
        <v>#NAME?</v>
      </c>
      <c r="AP6102" s="94" t="e">
        <v>#NAME?</v>
      </c>
      <c r="AQ6102" s="94" t="e">
        <v>#NAME?</v>
      </c>
      <c r="AR6102" s="94" t="e">
        <v>#NAME?</v>
      </c>
      <c r="AS6102" s="94" t="e">
        <v>#NAME?</v>
      </c>
      <c r="AT6102" s="94" t="e">
        <v>#NAME?</v>
      </c>
    </row>
    <row r="6103" customFormat="false" ht="15" hidden="false" customHeight="true" outlineLevel="0" collapsed="false">
      <c r="A6103" s="20" t="s">
        <v>17154</v>
      </c>
      <c r="B6103" s="20" t="str">
        <f aca="false">INDEX(Table2[], MATCH(L6103, Location_ID!$D$2:$D$3098, 0), 1)</f>
        <v>bf8a023c-e847-4184-bf04-ed3593804b8c</v>
      </c>
      <c r="C6103" s="20" t="s">
        <v>1585</v>
      </c>
      <c r="D6103" s="230" t="s">
        <v>354</v>
      </c>
      <c r="E6103" s="20" t="s">
        <v>7134</v>
      </c>
      <c r="F6103" s="20" t="s">
        <v>7135</v>
      </c>
      <c r="G6103" s="20" t="s">
        <v>7591</v>
      </c>
      <c r="H6103" s="20"/>
      <c r="I6103" s="20" t="s">
        <v>15917</v>
      </c>
      <c r="J6103" s="20" t="s">
        <v>15922</v>
      </c>
      <c r="K6103" s="20" t="s">
        <v>7109</v>
      </c>
      <c r="L6103" s="20" t="s">
        <v>5559</v>
      </c>
      <c r="M6103" s="20" t="s">
        <v>7116</v>
      </c>
      <c r="N6103" s="20" t="s">
        <v>15902</v>
      </c>
      <c r="O6103" s="20" t="s">
        <v>15922</v>
      </c>
      <c r="P6103" s="201" t="n">
        <v>43730</v>
      </c>
      <c r="Q6103" s="201" t="n">
        <v>43763</v>
      </c>
      <c r="R6103" s="20" t="n">
        <v>1</v>
      </c>
      <c r="S6103" s="20" t="s">
        <v>7130</v>
      </c>
      <c r="T6103" s="20" t="n">
        <v>293.565154</v>
      </c>
      <c r="U6103" s="20" t="n">
        <v>218.0477955</v>
      </c>
      <c r="V6103" s="20" t="n">
        <v>369.0825125</v>
      </c>
      <c r="W6103" s="20" t="s">
        <v>11510</v>
      </c>
      <c r="X6103" s="35"/>
      <c r="Y6103" s="35" t="n">
        <v>0</v>
      </c>
      <c r="Z6103" s="35" t="n">
        <v>1</v>
      </c>
      <c r="AE6103" s="94" t="e">
        <f aca="false" t="array" ref="AE6103:AK6103">_xlfn.torow(_xlfn.unique(_xlfn._xlws.filter(cat_table[Subsector],$E6103=cat_table[Sector],"")))</f>
        <v>#NAME?</v>
      </c>
      <c r="AF6103" s="94" t="e">
        <v>#NAME?</v>
      </c>
      <c r="AG6103" s="94" t="e">
        <v>#NAME?</v>
      </c>
      <c r="AH6103" s="94" t="e">
        <v>#NAME?</v>
      </c>
      <c r="AI6103" s="94" t="e">
        <v>#NAME?</v>
      </c>
      <c r="AJ6103" s="94" t="e">
        <v>#NAME?</v>
      </c>
      <c r="AK6103" s="94" t="e">
        <v>#NAME?</v>
      </c>
      <c r="AO6103" s="94" t="e">
        <f aca="false" t="array" ref="AO6103:AT6103">_xlfn.torow(_xlfn.unique(_xlfn._xlws.filter(cat_table[Sub-subsector],($E6103=cat_table[Sector])*($F6103=cat_table[Subsector]),"")))</f>
        <v>#NAME?</v>
      </c>
      <c r="AP6103" s="94" t="e">
        <v>#NAME?</v>
      </c>
      <c r="AQ6103" s="94" t="e">
        <v>#NAME?</v>
      </c>
      <c r="AR6103" s="94" t="e">
        <v>#NAME?</v>
      </c>
      <c r="AS6103" s="94" t="e">
        <v>#NAME?</v>
      </c>
      <c r="AT6103" s="94" t="e">
        <v>#NAME?</v>
      </c>
    </row>
    <row r="6104" customFormat="false" ht="15" hidden="false" customHeight="true" outlineLevel="0" collapsed="false">
      <c r="A6104" s="20" t="s">
        <v>17155</v>
      </c>
      <c r="B6104" s="20" t="str">
        <f aca="false">INDEX(Table2[], MATCH(L6104, Location_ID!$D$2:$D$3098, 0), 1)</f>
        <v>5d8ca349-74a2-43fa-8901-e64eff51ebda</v>
      </c>
      <c r="C6104" s="20" t="s">
        <v>1585</v>
      </c>
      <c r="D6104" s="230" t="s">
        <v>354</v>
      </c>
      <c r="E6104" s="20" t="s">
        <v>7134</v>
      </c>
      <c r="F6104" s="20" t="s">
        <v>7135</v>
      </c>
      <c r="G6104" s="20" t="s">
        <v>7591</v>
      </c>
      <c r="H6104" s="20"/>
      <c r="I6104" s="20" t="s">
        <v>15917</v>
      </c>
      <c r="J6104" s="20" t="s">
        <v>15932</v>
      </c>
      <c r="K6104" s="20" t="s">
        <v>7109</v>
      </c>
      <c r="L6104" s="20" t="s">
        <v>5561</v>
      </c>
      <c r="M6104" s="20" t="s">
        <v>7116</v>
      </c>
      <c r="N6104" s="20" t="s">
        <v>15902</v>
      </c>
      <c r="O6104" s="20" t="s">
        <v>15932</v>
      </c>
      <c r="P6104" s="201" t="n">
        <v>43730</v>
      </c>
      <c r="Q6104" s="201" t="n">
        <v>43763</v>
      </c>
      <c r="R6104" s="20" t="n">
        <v>1</v>
      </c>
      <c r="S6104" s="20" t="s">
        <v>7130</v>
      </c>
      <c r="T6104" s="20" t="n">
        <v>464.202545</v>
      </c>
      <c r="U6104" s="20" t="n">
        <v>367.3365798</v>
      </c>
      <c r="V6104" s="20" t="n">
        <v>561.0685102</v>
      </c>
      <c r="W6104" s="20" t="s">
        <v>11510</v>
      </c>
      <c r="X6104" s="35"/>
      <c r="Y6104" s="35" t="n">
        <v>0</v>
      </c>
      <c r="Z6104" s="35" t="n">
        <v>1</v>
      </c>
      <c r="AE6104" s="94" t="e">
        <f aca="false" t="array" ref="AE6104:AK6104">_xlfn.torow(_xlfn.unique(_xlfn._xlws.filter(cat_table[Subsector],$E6104=cat_table[Sector],"")))</f>
        <v>#NAME?</v>
      </c>
      <c r="AF6104" s="94" t="e">
        <v>#NAME?</v>
      </c>
      <c r="AG6104" s="94" t="e">
        <v>#NAME?</v>
      </c>
      <c r="AH6104" s="94" t="e">
        <v>#NAME?</v>
      </c>
      <c r="AI6104" s="94" t="e">
        <v>#NAME?</v>
      </c>
      <c r="AJ6104" s="94" t="e">
        <v>#NAME?</v>
      </c>
      <c r="AK6104" s="94" t="e">
        <v>#NAME?</v>
      </c>
      <c r="AO6104" s="94" t="e">
        <f aca="false" t="array" ref="AO6104:AT6104">_xlfn.torow(_xlfn.unique(_xlfn._xlws.filter(cat_table[Sub-subsector],($E6104=cat_table[Sector])*($F6104=cat_table[Subsector]),"")))</f>
        <v>#NAME?</v>
      </c>
      <c r="AP6104" s="94" t="e">
        <v>#NAME?</v>
      </c>
      <c r="AQ6104" s="94" t="e">
        <v>#NAME?</v>
      </c>
      <c r="AR6104" s="94" t="e">
        <v>#NAME?</v>
      </c>
      <c r="AS6104" s="94" t="e">
        <v>#NAME?</v>
      </c>
      <c r="AT6104" s="94" t="e">
        <v>#NAME?</v>
      </c>
    </row>
    <row r="6105" customFormat="false" ht="15" hidden="false" customHeight="true" outlineLevel="0" collapsed="false">
      <c r="A6105" s="20" t="s">
        <v>17156</v>
      </c>
      <c r="B6105" s="20" t="str">
        <f aca="false">INDEX(Table2[], MATCH(L6105, Location_ID!$D$2:$D$3098, 0), 1)</f>
        <v>d903d28f-da8f-461c-bef5-a66da88a5a82</v>
      </c>
      <c r="C6105" s="20" t="s">
        <v>1585</v>
      </c>
      <c r="D6105" s="230" t="s">
        <v>354</v>
      </c>
      <c r="E6105" s="20" t="s">
        <v>7134</v>
      </c>
      <c r="F6105" s="20" t="s">
        <v>7135</v>
      </c>
      <c r="G6105" s="20" t="s">
        <v>7591</v>
      </c>
      <c r="H6105" s="20"/>
      <c r="I6105" s="20" t="s">
        <v>15917</v>
      </c>
      <c r="J6105" s="20" t="s">
        <v>15922</v>
      </c>
      <c r="K6105" s="20" t="s">
        <v>7109</v>
      </c>
      <c r="L6105" s="20" t="s">
        <v>5563</v>
      </c>
      <c r="M6105" s="20" t="s">
        <v>7116</v>
      </c>
      <c r="N6105" s="20" t="s">
        <v>15902</v>
      </c>
      <c r="O6105" s="20" t="s">
        <v>15922</v>
      </c>
      <c r="P6105" s="201" t="n">
        <v>43730</v>
      </c>
      <c r="Q6105" s="201" t="n">
        <v>43763</v>
      </c>
      <c r="R6105" s="20" t="n">
        <v>1</v>
      </c>
      <c r="S6105" s="20" t="s">
        <v>7130</v>
      </c>
      <c r="T6105" s="20" t="n">
        <v>1020.1835</v>
      </c>
      <c r="U6105" s="20" t="n">
        <v>853.750525</v>
      </c>
      <c r="V6105" s="20" t="n">
        <v>1186.616475</v>
      </c>
      <c r="W6105" s="20" t="s">
        <v>11510</v>
      </c>
      <c r="X6105" s="35"/>
      <c r="Y6105" s="35" t="n">
        <v>0</v>
      </c>
      <c r="Z6105" s="35" t="n">
        <v>1</v>
      </c>
      <c r="AE6105" s="94" t="e">
        <f aca="false" t="array" ref="AE6105:AK6105">_xlfn.torow(_xlfn.unique(_xlfn._xlws.filter(cat_table[Subsector],$E6105=cat_table[Sector],"")))</f>
        <v>#NAME?</v>
      </c>
      <c r="AF6105" s="94" t="e">
        <v>#NAME?</v>
      </c>
      <c r="AG6105" s="94" t="e">
        <v>#NAME?</v>
      </c>
      <c r="AH6105" s="94" t="e">
        <v>#NAME?</v>
      </c>
      <c r="AI6105" s="94" t="e">
        <v>#NAME?</v>
      </c>
      <c r="AJ6105" s="94" t="e">
        <v>#NAME?</v>
      </c>
      <c r="AK6105" s="94" t="e">
        <v>#NAME?</v>
      </c>
      <c r="AO6105" s="94" t="e">
        <f aca="false" t="array" ref="AO6105:AT6105">_xlfn.torow(_xlfn.unique(_xlfn._xlws.filter(cat_table[Sub-subsector],($E6105=cat_table[Sector])*($F6105=cat_table[Subsector]),"")))</f>
        <v>#NAME?</v>
      </c>
      <c r="AP6105" s="94" t="e">
        <v>#NAME?</v>
      </c>
      <c r="AQ6105" s="94" t="e">
        <v>#NAME?</v>
      </c>
      <c r="AR6105" s="94" t="e">
        <v>#NAME?</v>
      </c>
      <c r="AS6105" s="94" t="e">
        <v>#NAME?</v>
      </c>
      <c r="AT6105" s="94" t="e">
        <v>#NAME?</v>
      </c>
    </row>
    <row r="6106" customFormat="false" ht="15" hidden="false" customHeight="true" outlineLevel="0" collapsed="false">
      <c r="A6106" s="20" t="s">
        <v>17157</v>
      </c>
      <c r="B6106" s="20" t="str">
        <f aca="false">INDEX(Table2[], MATCH(L6106, Location_ID!$D$2:$D$3098, 0), 1)</f>
        <v>7e5096e6-c207-4efa-a0cf-26f52fe649f1</v>
      </c>
      <c r="C6106" s="20" t="s">
        <v>1585</v>
      </c>
      <c r="D6106" s="230" t="s">
        <v>354</v>
      </c>
      <c r="E6106" s="20" t="s">
        <v>7134</v>
      </c>
      <c r="F6106" s="20" t="s">
        <v>7135</v>
      </c>
      <c r="G6106" s="20" t="s">
        <v>7591</v>
      </c>
      <c r="H6106" s="20"/>
      <c r="I6106" s="20" t="s">
        <v>15917</v>
      </c>
      <c r="J6106" s="20" t="s">
        <v>15927</v>
      </c>
      <c r="K6106" s="20" t="s">
        <v>7109</v>
      </c>
      <c r="L6106" s="20" t="s">
        <v>5565</v>
      </c>
      <c r="M6106" s="20" t="s">
        <v>7116</v>
      </c>
      <c r="N6106" s="20" t="s">
        <v>15902</v>
      </c>
      <c r="O6106" s="20" t="s">
        <v>15927</v>
      </c>
      <c r="P6106" s="201" t="n">
        <v>43730</v>
      </c>
      <c r="Q6106" s="201" t="n">
        <v>43763</v>
      </c>
      <c r="R6106" s="20" t="n">
        <v>1</v>
      </c>
      <c r="S6106" s="20" t="s">
        <v>7130</v>
      </c>
      <c r="T6106" s="20" t="n">
        <v>531.056055</v>
      </c>
      <c r="U6106" s="20" t="n">
        <v>347.715482</v>
      </c>
      <c r="V6106" s="20" t="n">
        <v>714.396628</v>
      </c>
      <c r="W6106" s="20" t="s">
        <v>11510</v>
      </c>
      <c r="X6106" s="35"/>
      <c r="Y6106" s="35" t="n">
        <v>0</v>
      </c>
      <c r="Z6106" s="35" t="n">
        <v>1</v>
      </c>
      <c r="AE6106" s="94" t="e">
        <f aca="false" t="array" ref="AE6106:AK6106">_xlfn.torow(_xlfn.unique(_xlfn._xlws.filter(cat_table[Subsector],$E6106=cat_table[Sector],"")))</f>
        <v>#NAME?</v>
      </c>
      <c r="AF6106" s="94" t="e">
        <v>#NAME?</v>
      </c>
      <c r="AG6106" s="94" t="e">
        <v>#NAME?</v>
      </c>
      <c r="AH6106" s="94" t="e">
        <v>#NAME?</v>
      </c>
      <c r="AI6106" s="94" t="e">
        <v>#NAME?</v>
      </c>
      <c r="AJ6106" s="94" t="e">
        <v>#NAME?</v>
      </c>
      <c r="AK6106" s="94" t="e">
        <v>#NAME?</v>
      </c>
      <c r="AO6106" s="94" t="e">
        <f aca="false" t="array" ref="AO6106:AT6106">_xlfn.torow(_xlfn.unique(_xlfn._xlws.filter(cat_table[Sub-subsector],($E6106=cat_table[Sector])*($F6106=cat_table[Subsector]),"")))</f>
        <v>#NAME?</v>
      </c>
      <c r="AP6106" s="94" t="e">
        <v>#NAME?</v>
      </c>
      <c r="AQ6106" s="94" t="e">
        <v>#NAME?</v>
      </c>
      <c r="AR6106" s="94" t="e">
        <v>#NAME?</v>
      </c>
      <c r="AS6106" s="94" t="e">
        <v>#NAME?</v>
      </c>
      <c r="AT6106" s="94" t="e">
        <v>#NAME?</v>
      </c>
    </row>
    <row r="6107" customFormat="false" ht="15" hidden="false" customHeight="true" outlineLevel="0" collapsed="false">
      <c r="A6107" s="20" t="s">
        <v>17158</v>
      </c>
      <c r="B6107" s="20" t="str">
        <f aca="false">INDEX(Table2[], MATCH(L6107, Location_ID!$D$2:$D$3098, 0), 1)</f>
        <v>c28aa18a-0b22-402d-bfd5-63418b9216cd</v>
      </c>
      <c r="C6107" s="20" t="s">
        <v>1585</v>
      </c>
      <c r="D6107" s="230" t="s">
        <v>354</v>
      </c>
      <c r="E6107" s="20" t="s">
        <v>7134</v>
      </c>
      <c r="F6107" s="20" t="s">
        <v>7135</v>
      </c>
      <c r="G6107" s="20" t="s">
        <v>7591</v>
      </c>
      <c r="H6107" s="20"/>
      <c r="I6107" s="20" t="s">
        <v>15917</v>
      </c>
      <c r="J6107" s="20" t="s">
        <v>15932</v>
      </c>
      <c r="K6107" s="20" t="s">
        <v>7109</v>
      </c>
      <c r="L6107" s="20" t="s">
        <v>5567</v>
      </c>
      <c r="M6107" s="20" t="s">
        <v>7116</v>
      </c>
      <c r="N6107" s="20" t="s">
        <v>15902</v>
      </c>
      <c r="O6107" s="20" t="s">
        <v>15932</v>
      </c>
      <c r="P6107" s="201" t="n">
        <v>43730</v>
      </c>
      <c r="Q6107" s="201" t="n">
        <v>43763</v>
      </c>
      <c r="R6107" s="20" t="n">
        <v>1</v>
      </c>
      <c r="S6107" s="20" t="s">
        <v>7130</v>
      </c>
      <c r="T6107" s="20" t="n">
        <v>428.134021</v>
      </c>
      <c r="U6107" s="20" t="n">
        <v>373.1783494</v>
      </c>
      <c r="V6107" s="20" t="n">
        <v>483.0896926</v>
      </c>
      <c r="W6107" s="20" t="s">
        <v>11510</v>
      </c>
      <c r="X6107" s="35"/>
      <c r="Y6107" s="35" t="n">
        <v>0</v>
      </c>
      <c r="Z6107" s="35" t="n">
        <v>1</v>
      </c>
      <c r="AE6107" s="94" t="e">
        <f aca="false" t="array" ref="AE6107:AK6107">_xlfn.torow(_xlfn.unique(_xlfn._xlws.filter(cat_table[Subsector],$E6107=cat_table[Sector],"")))</f>
        <v>#NAME?</v>
      </c>
      <c r="AF6107" s="94" t="e">
        <v>#NAME?</v>
      </c>
      <c r="AG6107" s="94" t="e">
        <v>#NAME?</v>
      </c>
      <c r="AH6107" s="94" t="e">
        <v>#NAME?</v>
      </c>
      <c r="AI6107" s="94" t="e">
        <v>#NAME?</v>
      </c>
      <c r="AJ6107" s="94" t="e">
        <v>#NAME?</v>
      </c>
      <c r="AK6107" s="94" t="e">
        <v>#NAME?</v>
      </c>
      <c r="AO6107" s="94" t="e">
        <f aca="false" t="array" ref="AO6107:AT6107">_xlfn.torow(_xlfn.unique(_xlfn._xlws.filter(cat_table[Sub-subsector],($E6107=cat_table[Sector])*($F6107=cat_table[Subsector]),"")))</f>
        <v>#NAME?</v>
      </c>
      <c r="AP6107" s="94" t="e">
        <v>#NAME?</v>
      </c>
      <c r="AQ6107" s="94" t="e">
        <v>#NAME?</v>
      </c>
      <c r="AR6107" s="94" t="e">
        <v>#NAME?</v>
      </c>
      <c r="AS6107" s="94" t="e">
        <v>#NAME?</v>
      </c>
      <c r="AT6107" s="94" t="e">
        <v>#NAME?</v>
      </c>
    </row>
    <row r="6108" customFormat="false" ht="15" hidden="false" customHeight="true" outlineLevel="0" collapsed="false">
      <c r="A6108" s="20" t="s">
        <v>17159</v>
      </c>
      <c r="B6108" s="20" t="str">
        <f aca="false">INDEX(Table2[], MATCH(L6108, Location_ID!$D$2:$D$3098, 0), 1)</f>
        <v>8fe678e7-d2ce-4ece-a8a0-a5c4787f2152</v>
      </c>
      <c r="C6108" s="20" t="s">
        <v>1585</v>
      </c>
      <c r="D6108" s="230" t="s">
        <v>354</v>
      </c>
      <c r="E6108" s="20" t="s">
        <v>7134</v>
      </c>
      <c r="F6108" s="20" t="s">
        <v>7135</v>
      </c>
      <c r="G6108" s="20" t="s">
        <v>7591</v>
      </c>
      <c r="H6108" s="20"/>
      <c r="I6108" s="20" t="s">
        <v>15917</v>
      </c>
      <c r="J6108" s="20" t="s">
        <v>15932</v>
      </c>
      <c r="K6108" s="20" t="s">
        <v>7109</v>
      </c>
      <c r="L6108" s="20" t="s">
        <v>5569</v>
      </c>
      <c r="M6108" s="20" t="s">
        <v>7116</v>
      </c>
      <c r="N6108" s="20" t="s">
        <v>15902</v>
      </c>
      <c r="O6108" s="20" t="s">
        <v>15932</v>
      </c>
      <c r="P6108" s="201" t="n">
        <v>43730</v>
      </c>
      <c r="Q6108" s="201" t="n">
        <v>43763</v>
      </c>
      <c r="R6108" s="20" t="n">
        <v>1</v>
      </c>
      <c r="S6108" s="20" t="s">
        <v>7130</v>
      </c>
      <c r="T6108" s="20" t="n">
        <v>133.824136</v>
      </c>
      <c r="U6108" s="20" t="n">
        <v>100.551141</v>
      </c>
      <c r="V6108" s="20" t="n">
        <v>167.097131</v>
      </c>
      <c r="W6108" s="20" t="s">
        <v>11510</v>
      </c>
      <c r="X6108" s="35"/>
      <c r="Y6108" s="35" t="n">
        <v>0</v>
      </c>
      <c r="Z6108" s="35" t="n">
        <v>1</v>
      </c>
      <c r="AE6108" s="94" t="e">
        <f aca="false" t="array" ref="AE6108:AK6108">_xlfn.torow(_xlfn.unique(_xlfn._xlws.filter(cat_table[Subsector],$E6108=cat_table[Sector],"")))</f>
        <v>#NAME?</v>
      </c>
      <c r="AF6108" s="94" t="e">
        <v>#NAME?</v>
      </c>
      <c r="AG6108" s="94" t="e">
        <v>#NAME?</v>
      </c>
      <c r="AH6108" s="94" t="e">
        <v>#NAME?</v>
      </c>
      <c r="AI6108" s="94" t="e">
        <v>#NAME?</v>
      </c>
      <c r="AJ6108" s="94" t="e">
        <v>#NAME?</v>
      </c>
      <c r="AK6108" s="94" t="e">
        <v>#NAME?</v>
      </c>
      <c r="AO6108" s="94" t="e">
        <f aca="false" t="array" ref="AO6108:AT6108">_xlfn.torow(_xlfn.unique(_xlfn._xlws.filter(cat_table[Sub-subsector],($E6108=cat_table[Sector])*($F6108=cat_table[Subsector]),"")))</f>
        <v>#NAME?</v>
      </c>
      <c r="AP6108" s="94" t="e">
        <v>#NAME?</v>
      </c>
      <c r="AQ6108" s="94" t="e">
        <v>#NAME?</v>
      </c>
      <c r="AR6108" s="94" t="e">
        <v>#NAME?</v>
      </c>
      <c r="AS6108" s="94" t="e">
        <v>#NAME?</v>
      </c>
      <c r="AT6108" s="94" t="e">
        <v>#NAME?</v>
      </c>
    </row>
    <row r="6109" customFormat="false" ht="15" hidden="false" customHeight="true" outlineLevel="0" collapsed="false">
      <c r="A6109" s="20" t="s">
        <v>17160</v>
      </c>
      <c r="B6109" s="20" t="str">
        <f aca="false">INDEX(Table2[], MATCH(L6109, Location_ID!$D$2:$D$3098, 0), 1)</f>
        <v>a2373937-7eed-4493-aad4-2dbc8e36734f</v>
      </c>
      <c r="C6109" s="20" t="s">
        <v>1585</v>
      </c>
      <c r="D6109" s="230" t="s">
        <v>354</v>
      </c>
      <c r="E6109" s="20" t="s">
        <v>7134</v>
      </c>
      <c r="F6109" s="20" t="s">
        <v>7135</v>
      </c>
      <c r="G6109" s="20" t="s">
        <v>7591</v>
      </c>
      <c r="H6109" s="20"/>
      <c r="I6109" s="20" t="s">
        <v>15917</v>
      </c>
      <c r="J6109" s="20" t="s">
        <v>15922</v>
      </c>
      <c r="K6109" s="20" t="s">
        <v>7109</v>
      </c>
      <c r="L6109" s="20" t="s">
        <v>5571</v>
      </c>
      <c r="M6109" s="20" t="s">
        <v>7116</v>
      </c>
      <c r="N6109" s="20" t="s">
        <v>15902</v>
      </c>
      <c r="O6109" s="20" t="s">
        <v>15922</v>
      </c>
      <c r="P6109" s="201" t="n">
        <v>43730</v>
      </c>
      <c r="Q6109" s="201" t="n">
        <v>43763</v>
      </c>
      <c r="R6109" s="20" t="n">
        <v>1</v>
      </c>
      <c r="S6109" s="20" t="s">
        <v>7130</v>
      </c>
      <c r="T6109" s="20" t="n">
        <v>500.34749</v>
      </c>
      <c r="U6109" s="20" t="n">
        <v>410.61870665</v>
      </c>
      <c r="V6109" s="20" t="n">
        <v>590.07627335</v>
      </c>
      <c r="W6109" s="20" t="s">
        <v>11510</v>
      </c>
      <c r="X6109" s="35"/>
      <c r="Y6109" s="35" t="n">
        <v>0</v>
      </c>
      <c r="Z6109" s="35" t="n">
        <v>1</v>
      </c>
      <c r="AE6109" s="94" t="e">
        <f aca="false" t="array" ref="AE6109:AK6109">_xlfn.torow(_xlfn.unique(_xlfn._xlws.filter(cat_table[Subsector],$E6109=cat_table[Sector],"")))</f>
        <v>#NAME?</v>
      </c>
      <c r="AF6109" s="94" t="e">
        <v>#NAME?</v>
      </c>
      <c r="AG6109" s="94" t="e">
        <v>#NAME?</v>
      </c>
      <c r="AH6109" s="94" t="e">
        <v>#NAME?</v>
      </c>
      <c r="AI6109" s="94" t="e">
        <v>#NAME?</v>
      </c>
      <c r="AJ6109" s="94" t="e">
        <v>#NAME?</v>
      </c>
      <c r="AK6109" s="94" t="e">
        <v>#NAME?</v>
      </c>
      <c r="AO6109" s="94" t="e">
        <f aca="false" t="array" ref="AO6109:AT6109">_xlfn.torow(_xlfn.unique(_xlfn._xlws.filter(cat_table[Sub-subsector],($E6109=cat_table[Sector])*($F6109=cat_table[Subsector]),"")))</f>
        <v>#NAME?</v>
      </c>
      <c r="AP6109" s="94" t="e">
        <v>#NAME?</v>
      </c>
      <c r="AQ6109" s="94" t="e">
        <v>#NAME?</v>
      </c>
      <c r="AR6109" s="94" t="e">
        <v>#NAME?</v>
      </c>
      <c r="AS6109" s="94" t="e">
        <v>#NAME?</v>
      </c>
      <c r="AT6109" s="94" t="e">
        <v>#NAME?</v>
      </c>
    </row>
    <row r="6110" customFormat="false" ht="15" hidden="false" customHeight="true" outlineLevel="0" collapsed="false">
      <c r="A6110" s="20" t="s">
        <v>17161</v>
      </c>
      <c r="B6110" s="20" t="str">
        <f aca="false">INDEX(Table2[], MATCH(L6110, Location_ID!$D$2:$D$3098, 0), 1)</f>
        <v>fd969d2a-0fdd-43e5-b28c-f0e62b1d1d7a</v>
      </c>
      <c r="C6110" s="20" t="s">
        <v>1585</v>
      </c>
      <c r="D6110" s="230" t="s">
        <v>354</v>
      </c>
      <c r="E6110" s="20" t="s">
        <v>7134</v>
      </c>
      <c r="F6110" s="20" t="s">
        <v>7135</v>
      </c>
      <c r="G6110" s="20" t="s">
        <v>7591</v>
      </c>
      <c r="H6110" s="20"/>
      <c r="I6110" s="20" t="s">
        <v>15917</v>
      </c>
      <c r="J6110" s="20" t="s">
        <v>15922</v>
      </c>
      <c r="K6110" s="20" t="s">
        <v>7109</v>
      </c>
      <c r="L6110" s="20" t="s">
        <v>5573</v>
      </c>
      <c r="M6110" s="20" t="s">
        <v>7116</v>
      </c>
      <c r="N6110" s="20" t="s">
        <v>15902</v>
      </c>
      <c r="O6110" s="20" t="s">
        <v>15922</v>
      </c>
      <c r="P6110" s="201" t="n">
        <v>43730</v>
      </c>
      <c r="Q6110" s="201" t="n">
        <v>43763</v>
      </c>
      <c r="R6110" s="20" t="n">
        <v>1</v>
      </c>
      <c r="S6110" s="20" t="s">
        <v>7130</v>
      </c>
      <c r="T6110" s="20" t="n">
        <v>492.737484</v>
      </c>
      <c r="U6110" s="20" t="n">
        <v>281.747364</v>
      </c>
      <c r="V6110" s="20" t="n">
        <v>703.727604</v>
      </c>
      <c r="W6110" s="20" t="s">
        <v>11510</v>
      </c>
      <c r="X6110" s="35"/>
      <c r="Y6110" s="35" t="n">
        <v>0</v>
      </c>
      <c r="Z6110" s="35" t="n">
        <v>1</v>
      </c>
      <c r="AE6110" s="94" t="e">
        <f aca="false" t="array" ref="AE6110:AK6110">_xlfn.torow(_xlfn.unique(_xlfn._xlws.filter(cat_table[Subsector],$E6110=cat_table[Sector],"")))</f>
        <v>#NAME?</v>
      </c>
      <c r="AF6110" s="94" t="e">
        <v>#NAME?</v>
      </c>
      <c r="AG6110" s="94" t="e">
        <v>#NAME?</v>
      </c>
      <c r="AH6110" s="94" t="e">
        <v>#NAME?</v>
      </c>
      <c r="AI6110" s="94" t="e">
        <v>#NAME?</v>
      </c>
      <c r="AJ6110" s="94" t="e">
        <v>#NAME?</v>
      </c>
      <c r="AK6110" s="94" t="e">
        <v>#NAME?</v>
      </c>
      <c r="AO6110" s="94" t="e">
        <f aca="false" t="array" ref="AO6110:AT6110">_xlfn.torow(_xlfn.unique(_xlfn._xlws.filter(cat_table[Sub-subsector],($E6110=cat_table[Sector])*($F6110=cat_table[Subsector]),"")))</f>
        <v>#NAME?</v>
      </c>
      <c r="AP6110" s="94" t="e">
        <v>#NAME?</v>
      </c>
      <c r="AQ6110" s="94" t="e">
        <v>#NAME?</v>
      </c>
      <c r="AR6110" s="94" t="e">
        <v>#NAME?</v>
      </c>
      <c r="AS6110" s="94" t="e">
        <v>#NAME?</v>
      </c>
      <c r="AT6110" s="94" t="e">
        <v>#NAME?</v>
      </c>
    </row>
    <row r="6111" customFormat="false" ht="15" hidden="false" customHeight="true" outlineLevel="0" collapsed="false">
      <c r="A6111" s="20" t="s">
        <v>17162</v>
      </c>
      <c r="B6111" s="20" t="str">
        <f aca="false">INDEX(Table2[], MATCH(L6111, Location_ID!$D$2:$D$3098, 0), 1)</f>
        <v>f38ea13d-9bc6-4243-932e-2e6b7b983152</v>
      </c>
      <c r="C6111" s="20" t="s">
        <v>1585</v>
      </c>
      <c r="D6111" s="230" t="s">
        <v>354</v>
      </c>
      <c r="E6111" s="20" t="s">
        <v>7134</v>
      </c>
      <c r="F6111" s="20" t="s">
        <v>7135</v>
      </c>
      <c r="G6111" s="20" t="s">
        <v>7591</v>
      </c>
      <c r="H6111" s="20"/>
      <c r="I6111" s="20" t="s">
        <v>15917</v>
      </c>
      <c r="J6111" s="20" t="s">
        <v>15932</v>
      </c>
      <c r="K6111" s="20" t="s">
        <v>7109</v>
      </c>
      <c r="L6111" s="20" t="s">
        <v>5575</v>
      </c>
      <c r="M6111" s="20" t="s">
        <v>7116</v>
      </c>
      <c r="N6111" s="20" t="s">
        <v>15902</v>
      </c>
      <c r="O6111" s="20" t="s">
        <v>15932</v>
      </c>
      <c r="P6111" s="201" t="n">
        <v>43730</v>
      </c>
      <c r="Q6111" s="201" t="n">
        <v>43763</v>
      </c>
      <c r="R6111" s="20" t="n">
        <v>1</v>
      </c>
      <c r="S6111" s="20" t="s">
        <v>7130</v>
      </c>
      <c r="T6111" s="20" t="n">
        <v>130.719594</v>
      </c>
      <c r="U6111" s="20" t="n">
        <v>117.9898843</v>
      </c>
      <c r="V6111" s="20" t="n">
        <v>143.4493037</v>
      </c>
      <c r="W6111" s="20" t="s">
        <v>11510</v>
      </c>
      <c r="X6111" s="35"/>
      <c r="Y6111" s="35" t="n">
        <v>0</v>
      </c>
      <c r="Z6111" s="35" t="n">
        <v>1</v>
      </c>
      <c r="AE6111" s="94" t="e">
        <f aca="false" t="array" ref="AE6111:AK6111">_xlfn.torow(_xlfn.unique(_xlfn._xlws.filter(cat_table[Subsector],$E6111=cat_table[Sector],"")))</f>
        <v>#NAME?</v>
      </c>
      <c r="AF6111" s="94" t="e">
        <v>#NAME?</v>
      </c>
      <c r="AG6111" s="94" t="e">
        <v>#NAME?</v>
      </c>
      <c r="AH6111" s="94" t="e">
        <v>#NAME?</v>
      </c>
      <c r="AI6111" s="94" t="e">
        <v>#NAME?</v>
      </c>
      <c r="AJ6111" s="94" t="e">
        <v>#NAME?</v>
      </c>
      <c r="AK6111" s="94" t="e">
        <v>#NAME?</v>
      </c>
      <c r="AO6111" s="94" t="e">
        <f aca="false" t="array" ref="AO6111:AT6111">_xlfn.torow(_xlfn.unique(_xlfn._xlws.filter(cat_table[Sub-subsector],($E6111=cat_table[Sector])*($F6111=cat_table[Subsector]),"")))</f>
        <v>#NAME?</v>
      </c>
      <c r="AP6111" s="94" t="e">
        <v>#NAME?</v>
      </c>
      <c r="AQ6111" s="94" t="e">
        <v>#NAME?</v>
      </c>
      <c r="AR6111" s="94" t="e">
        <v>#NAME?</v>
      </c>
      <c r="AS6111" s="94" t="e">
        <v>#NAME?</v>
      </c>
      <c r="AT6111" s="94" t="e">
        <v>#NAME?</v>
      </c>
    </row>
    <row r="6112" customFormat="false" ht="15" hidden="false" customHeight="true" outlineLevel="0" collapsed="false">
      <c r="A6112" s="20" t="s">
        <v>17163</v>
      </c>
      <c r="B6112" s="20" t="str">
        <f aca="false">INDEX(Table2[], MATCH(L6112, Location_ID!$D$2:$D$3098, 0), 1)</f>
        <v>136067ca-7a5e-4ce6-aac7-0787ab3533f1</v>
      </c>
      <c r="C6112" s="20" t="s">
        <v>1585</v>
      </c>
      <c r="D6112" s="230" t="s">
        <v>354</v>
      </c>
      <c r="E6112" s="20" t="s">
        <v>7134</v>
      </c>
      <c r="F6112" s="20" t="s">
        <v>7135</v>
      </c>
      <c r="G6112" s="20" t="s">
        <v>7591</v>
      </c>
      <c r="H6112" s="20"/>
      <c r="I6112" s="20" t="s">
        <v>15917</v>
      </c>
      <c r="J6112" s="20" t="s">
        <v>15927</v>
      </c>
      <c r="K6112" s="20" t="s">
        <v>7109</v>
      </c>
      <c r="L6112" s="20" t="s">
        <v>5577</v>
      </c>
      <c r="M6112" s="20" t="s">
        <v>7116</v>
      </c>
      <c r="N6112" s="20" t="s">
        <v>15902</v>
      </c>
      <c r="O6112" s="20" t="s">
        <v>15927</v>
      </c>
      <c r="P6112" s="201" t="n">
        <v>43730</v>
      </c>
      <c r="Q6112" s="201" t="n">
        <v>43763</v>
      </c>
      <c r="R6112" s="20" t="n">
        <v>1</v>
      </c>
      <c r="S6112" s="20" t="s">
        <v>7130</v>
      </c>
      <c r="T6112" s="20" t="n">
        <v>436.457166</v>
      </c>
      <c r="U6112" s="20" t="n">
        <v>267.990246</v>
      </c>
      <c r="V6112" s="20" t="n">
        <v>604.924086</v>
      </c>
      <c r="W6112" s="20" t="s">
        <v>11510</v>
      </c>
      <c r="X6112" s="35"/>
      <c r="Y6112" s="35" t="n">
        <v>0</v>
      </c>
      <c r="Z6112" s="35" t="n">
        <v>1</v>
      </c>
      <c r="AE6112" s="94" t="e">
        <f aca="false" t="array" ref="AE6112:AK6112">_xlfn.torow(_xlfn.unique(_xlfn._xlws.filter(cat_table[Subsector],$E6112=cat_table[Sector],"")))</f>
        <v>#NAME?</v>
      </c>
      <c r="AF6112" s="94" t="e">
        <v>#NAME?</v>
      </c>
      <c r="AG6112" s="94" t="e">
        <v>#NAME?</v>
      </c>
      <c r="AH6112" s="94" t="e">
        <v>#NAME?</v>
      </c>
      <c r="AI6112" s="94" t="e">
        <v>#NAME?</v>
      </c>
      <c r="AJ6112" s="94" t="e">
        <v>#NAME?</v>
      </c>
      <c r="AK6112" s="94" t="e">
        <v>#NAME?</v>
      </c>
      <c r="AO6112" s="94" t="e">
        <f aca="false" t="array" ref="AO6112:AT6112">_xlfn.torow(_xlfn.unique(_xlfn._xlws.filter(cat_table[Sub-subsector],($E6112=cat_table[Sector])*($F6112=cat_table[Subsector]),"")))</f>
        <v>#NAME?</v>
      </c>
      <c r="AP6112" s="94" t="e">
        <v>#NAME?</v>
      </c>
      <c r="AQ6112" s="94" t="e">
        <v>#NAME?</v>
      </c>
      <c r="AR6112" s="94" t="e">
        <v>#NAME?</v>
      </c>
      <c r="AS6112" s="94" t="e">
        <v>#NAME?</v>
      </c>
      <c r="AT6112" s="94" t="e">
        <v>#NAME?</v>
      </c>
    </row>
    <row r="6113" customFormat="false" ht="15" hidden="false" customHeight="true" outlineLevel="0" collapsed="false">
      <c r="A6113" s="20" t="s">
        <v>17164</v>
      </c>
      <c r="B6113" s="20" t="str">
        <f aca="false">INDEX(Table2[], MATCH(L6113, Location_ID!$D$2:$D$3098, 0), 1)</f>
        <v>af9fb1c4-2398-41cb-b8ab-6f46c3217527</v>
      </c>
      <c r="C6113" s="20" t="s">
        <v>1585</v>
      </c>
      <c r="D6113" s="230" t="s">
        <v>354</v>
      </c>
      <c r="E6113" s="20" t="s">
        <v>7134</v>
      </c>
      <c r="F6113" s="20" t="s">
        <v>7135</v>
      </c>
      <c r="G6113" s="20" t="s">
        <v>7591</v>
      </c>
      <c r="H6113" s="20"/>
      <c r="I6113" s="20" t="s">
        <v>15917</v>
      </c>
      <c r="J6113" s="20" t="s">
        <v>15918</v>
      </c>
      <c r="K6113" s="20" t="s">
        <v>7109</v>
      </c>
      <c r="L6113" s="20" t="s">
        <v>5579</v>
      </c>
      <c r="M6113" s="20" t="s">
        <v>7116</v>
      </c>
      <c r="N6113" s="20" t="s">
        <v>15902</v>
      </c>
      <c r="O6113" s="20" t="s">
        <v>15918</v>
      </c>
      <c r="P6113" s="201" t="n">
        <v>43730</v>
      </c>
      <c r="Q6113" s="201" t="n">
        <v>43763</v>
      </c>
      <c r="R6113" s="20" t="n">
        <v>1</v>
      </c>
      <c r="S6113" s="20" t="s">
        <v>7130</v>
      </c>
      <c r="T6113" s="20" t="n">
        <v>29.7179192</v>
      </c>
      <c r="U6113" s="20" t="n">
        <v>19.58717812</v>
      </c>
      <c r="V6113" s="20" t="n">
        <v>39.84866028</v>
      </c>
      <c r="W6113" s="20" t="s">
        <v>11510</v>
      </c>
      <c r="X6113" s="35"/>
      <c r="Y6113" s="35" t="n">
        <v>0</v>
      </c>
      <c r="Z6113" s="35" t="n">
        <v>1</v>
      </c>
      <c r="AE6113" s="94" t="e">
        <f aca="false" t="array" ref="AE6113:AK6113">_xlfn.torow(_xlfn.unique(_xlfn._xlws.filter(cat_table[Subsector],$E6113=cat_table[Sector],"")))</f>
        <v>#NAME?</v>
      </c>
      <c r="AF6113" s="94" t="e">
        <v>#NAME?</v>
      </c>
      <c r="AG6113" s="94" t="e">
        <v>#NAME?</v>
      </c>
      <c r="AH6113" s="94" t="e">
        <v>#NAME?</v>
      </c>
      <c r="AI6113" s="94" t="e">
        <v>#NAME?</v>
      </c>
      <c r="AJ6113" s="94" t="e">
        <v>#NAME?</v>
      </c>
      <c r="AK6113" s="94" t="e">
        <v>#NAME?</v>
      </c>
      <c r="AO6113" s="94" t="e">
        <f aca="false" t="array" ref="AO6113:AT6113">_xlfn.torow(_xlfn.unique(_xlfn._xlws.filter(cat_table[Sub-subsector],($E6113=cat_table[Sector])*($F6113=cat_table[Subsector]),"")))</f>
        <v>#NAME?</v>
      </c>
      <c r="AP6113" s="94" t="e">
        <v>#NAME?</v>
      </c>
      <c r="AQ6113" s="94" t="e">
        <v>#NAME?</v>
      </c>
      <c r="AR6113" s="94" t="e">
        <v>#NAME?</v>
      </c>
      <c r="AS6113" s="94" t="e">
        <v>#NAME?</v>
      </c>
      <c r="AT6113" s="94" t="e">
        <v>#NAME?</v>
      </c>
    </row>
    <row r="6114" customFormat="false" ht="15" hidden="false" customHeight="true" outlineLevel="0" collapsed="false">
      <c r="A6114" s="20" t="s">
        <v>17165</v>
      </c>
      <c r="B6114" s="20" t="str">
        <f aca="false">INDEX(Table2[], MATCH(L6114, Location_ID!$D$2:$D$3098, 0), 1)</f>
        <v>65de3648-988a-4b75-a0c9-45a15fec542f</v>
      </c>
      <c r="C6114" s="20" t="s">
        <v>1585</v>
      </c>
      <c r="D6114" s="230" t="s">
        <v>354</v>
      </c>
      <c r="E6114" s="20" t="s">
        <v>7134</v>
      </c>
      <c r="F6114" s="20" t="s">
        <v>7135</v>
      </c>
      <c r="G6114" s="20" t="s">
        <v>7591</v>
      </c>
      <c r="H6114" s="20"/>
      <c r="I6114" s="20" t="s">
        <v>15917</v>
      </c>
      <c r="J6114" s="20" t="s">
        <v>15932</v>
      </c>
      <c r="K6114" s="20" t="s">
        <v>7109</v>
      </c>
      <c r="L6114" s="20" t="s">
        <v>5581</v>
      </c>
      <c r="M6114" s="20" t="s">
        <v>7116</v>
      </c>
      <c r="N6114" s="20" t="s">
        <v>15902</v>
      </c>
      <c r="O6114" s="20" t="s">
        <v>15932</v>
      </c>
      <c r="P6114" s="201" t="n">
        <v>43730</v>
      </c>
      <c r="Q6114" s="201" t="n">
        <v>43763</v>
      </c>
      <c r="R6114" s="20" t="n">
        <v>1</v>
      </c>
      <c r="S6114" s="20" t="s">
        <v>7130</v>
      </c>
      <c r="T6114" s="20" t="n">
        <v>146.098209</v>
      </c>
      <c r="U6114" s="20" t="n">
        <v>109.9089466</v>
      </c>
      <c r="V6114" s="20" t="n">
        <v>182.2874714</v>
      </c>
      <c r="W6114" s="20" t="s">
        <v>11510</v>
      </c>
      <c r="X6114" s="35"/>
      <c r="Y6114" s="35" t="n">
        <v>0</v>
      </c>
      <c r="Z6114" s="35" t="n">
        <v>1</v>
      </c>
      <c r="AE6114" s="94" t="e">
        <f aca="false" t="array" ref="AE6114:AK6114">_xlfn.torow(_xlfn.unique(_xlfn._xlws.filter(cat_table[Subsector],$E6114=cat_table[Sector],"")))</f>
        <v>#NAME?</v>
      </c>
      <c r="AF6114" s="94" t="e">
        <v>#NAME?</v>
      </c>
      <c r="AG6114" s="94" t="e">
        <v>#NAME?</v>
      </c>
      <c r="AH6114" s="94" t="e">
        <v>#NAME?</v>
      </c>
      <c r="AI6114" s="94" t="e">
        <v>#NAME?</v>
      </c>
      <c r="AJ6114" s="94" t="e">
        <v>#NAME?</v>
      </c>
      <c r="AK6114" s="94" t="e">
        <v>#NAME?</v>
      </c>
      <c r="AO6114" s="94" t="e">
        <f aca="false" t="array" ref="AO6114:AT6114">_xlfn.torow(_xlfn.unique(_xlfn._xlws.filter(cat_table[Sub-subsector],($E6114=cat_table[Sector])*($F6114=cat_table[Subsector]),"")))</f>
        <v>#NAME?</v>
      </c>
      <c r="AP6114" s="94" t="e">
        <v>#NAME?</v>
      </c>
      <c r="AQ6114" s="94" t="e">
        <v>#NAME?</v>
      </c>
      <c r="AR6114" s="94" t="e">
        <v>#NAME?</v>
      </c>
      <c r="AS6114" s="94" t="e">
        <v>#NAME?</v>
      </c>
      <c r="AT6114" s="94" t="e">
        <v>#NAME?</v>
      </c>
    </row>
    <row r="6115" customFormat="false" ht="15" hidden="false" customHeight="true" outlineLevel="0" collapsed="false">
      <c r="A6115" s="20" t="s">
        <v>17166</v>
      </c>
      <c r="B6115" s="20" t="str">
        <f aca="false">INDEX(Table2[], MATCH(L6115, Location_ID!$D$2:$D$3098, 0), 1)</f>
        <v>22d72040-cb85-416c-a60b-5eba22d44f18</v>
      </c>
      <c r="C6115" s="20" t="s">
        <v>1585</v>
      </c>
      <c r="D6115" s="230" t="s">
        <v>354</v>
      </c>
      <c r="E6115" s="20" t="s">
        <v>7134</v>
      </c>
      <c r="F6115" s="20" t="s">
        <v>7135</v>
      </c>
      <c r="G6115" s="20" t="s">
        <v>7591</v>
      </c>
      <c r="H6115" s="20"/>
      <c r="I6115" s="20" t="s">
        <v>15917</v>
      </c>
      <c r="J6115" s="20" t="s">
        <v>15927</v>
      </c>
      <c r="K6115" s="20" t="s">
        <v>7109</v>
      </c>
      <c r="L6115" s="20" t="s">
        <v>5583</v>
      </c>
      <c r="M6115" s="20" t="s">
        <v>7116</v>
      </c>
      <c r="N6115" s="20" t="s">
        <v>15902</v>
      </c>
      <c r="O6115" s="20" t="s">
        <v>15927</v>
      </c>
      <c r="P6115" s="201" t="n">
        <v>43730</v>
      </c>
      <c r="Q6115" s="201" t="n">
        <v>43763</v>
      </c>
      <c r="R6115" s="20" t="n">
        <v>1</v>
      </c>
      <c r="S6115" s="20" t="s">
        <v>7130</v>
      </c>
      <c r="T6115" s="20" t="n">
        <v>121.541641</v>
      </c>
      <c r="U6115" s="20" t="n">
        <v>86.2090398</v>
      </c>
      <c r="V6115" s="20" t="n">
        <v>156.8742422</v>
      </c>
      <c r="W6115" s="20" t="s">
        <v>11510</v>
      </c>
      <c r="X6115" s="35"/>
      <c r="Y6115" s="35" t="n">
        <v>0</v>
      </c>
      <c r="Z6115" s="35" t="n">
        <v>1</v>
      </c>
      <c r="AE6115" s="94" t="e">
        <f aca="false" t="array" ref="AE6115:AK6115">_xlfn.torow(_xlfn.unique(_xlfn._xlws.filter(cat_table[Subsector],$E6115=cat_table[Sector],"")))</f>
        <v>#NAME?</v>
      </c>
      <c r="AF6115" s="94" t="e">
        <v>#NAME?</v>
      </c>
      <c r="AG6115" s="94" t="e">
        <v>#NAME?</v>
      </c>
      <c r="AH6115" s="94" t="e">
        <v>#NAME?</v>
      </c>
      <c r="AI6115" s="94" t="e">
        <v>#NAME?</v>
      </c>
      <c r="AJ6115" s="94" t="e">
        <v>#NAME?</v>
      </c>
      <c r="AK6115" s="94" t="e">
        <v>#NAME?</v>
      </c>
      <c r="AO6115" s="94" t="e">
        <f aca="false" t="array" ref="AO6115:AT6115">_xlfn.torow(_xlfn.unique(_xlfn._xlws.filter(cat_table[Sub-subsector],($E6115=cat_table[Sector])*($F6115=cat_table[Subsector]),"")))</f>
        <v>#NAME?</v>
      </c>
      <c r="AP6115" s="94" t="e">
        <v>#NAME?</v>
      </c>
      <c r="AQ6115" s="94" t="e">
        <v>#NAME?</v>
      </c>
      <c r="AR6115" s="94" t="e">
        <v>#NAME?</v>
      </c>
      <c r="AS6115" s="94" t="e">
        <v>#NAME?</v>
      </c>
      <c r="AT6115" s="94" t="e">
        <v>#NAME?</v>
      </c>
    </row>
    <row r="6116" customFormat="false" ht="15" hidden="false" customHeight="true" outlineLevel="0" collapsed="false">
      <c r="A6116" s="20" t="s">
        <v>17167</v>
      </c>
      <c r="B6116" s="20" t="str">
        <f aca="false">INDEX(Table2[], MATCH(L6116, Location_ID!$D$2:$D$3098, 0), 1)</f>
        <v>54effe97-78c4-47f2-8054-fbb58cec0a82</v>
      </c>
      <c r="C6116" s="20" t="s">
        <v>1585</v>
      </c>
      <c r="D6116" s="230" t="s">
        <v>354</v>
      </c>
      <c r="E6116" s="20" t="s">
        <v>7134</v>
      </c>
      <c r="F6116" s="20" t="s">
        <v>7135</v>
      </c>
      <c r="G6116" s="20" t="s">
        <v>7591</v>
      </c>
      <c r="H6116" s="20"/>
      <c r="I6116" s="20" t="s">
        <v>15917</v>
      </c>
      <c r="J6116" s="20" t="s">
        <v>15918</v>
      </c>
      <c r="K6116" s="20" t="s">
        <v>7109</v>
      </c>
      <c r="L6116" s="20" t="s">
        <v>5585</v>
      </c>
      <c r="M6116" s="20" t="s">
        <v>7116</v>
      </c>
      <c r="N6116" s="20" t="s">
        <v>15902</v>
      </c>
      <c r="O6116" s="20" t="s">
        <v>15918</v>
      </c>
      <c r="P6116" s="201" t="n">
        <v>43730</v>
      </c>
      <c r="Q6116" s="201" t="n">
        <v>43763</v>
      </c>
      <c r="R6116" s="20" t="n">
        <v>1</v>
      </c>
      <c r="S6116" s="20" t="s">
        <v>7130</v>
      </c>
      <c r="T6116" s="20" t="n">
        <v>241.866514</v>
      </c>
      <c r="U6116" s="20" t="n">
        <v>157.3856034</v>
      </c>
      <c r="V6116" s="20" t="n">
        <v>326.3474246</v>
      </c>
      <c r="W6116" s="20" t="s">
        <v>11510</v>
      </c>
      <c r="X6116" s="35"/>
      <c r="Y6116" s="35" t="n">
        <v>0</v>
      </c>
      <c r="Z6116" s="35" t="n">
        <v>1</v>
      </c>
      <c r="AE6116" s="94" t="e">
        <f aca="false" t="array" ref="AE6116:AK6116">_xlfn.torow(_xlfn.unique(_xlfn._xlws.filter(cat_table[Subsector],$E6116=cat_table[Sector],"")))</f>
        <v>#NAME?</v>
      </c>
      <c r="AF6116" s="94" t="e">
        <v>#NAME?</v>
      </c>
      <c r="AG6116" s="94" t="e">
        <v>#NAME?</v>
      </c>
      <c r="AH6116" s="94" t="e">
        <v>#NAME?</v>
      </c>
      <c r="AI6116" s="94" t="e">
        <v>#NAME?</v>
      </c>
      <c r="AJ6116" s="94" t="e">
        <v>#NAME?</v>
      </c>
      <c r="AK6116" s="94" t="e">
        <v>#NAME?</v>
      </c>
      <c r="AO6116" s="94" t="e">
        <f aca="false" t="array" ref="AO6116:AT6116">_xlfn.torow(_xlfn.unique(_xlfn._xlws.filter(cat_table[Sub-subsector],($E6116=cat_table[Sector])*($F6116=cat_table[Subsector]),"")))</f>
        <v>#NAME?</v>
      </c>
      <c r="AP6116" s="94" t="e">
        <v>#NAME?</v>
      </c>
      <c r="AQ6116" s="94" t="e">
        <v>#NAME?</v>
      </c>
      <c r="AR6116" s="94" t="e">
        <v>#NAME?</v>
      </c>
      <c r="AS6116" s="94" t="e">
        <v>#NAME?</v>
      </c>
      <c r="AT6116" s="94" t="e">
        <v>#NAME?</v>
      </c>
    </row>
    <row r="6117" customFormat="false" ht="15" hidden="false" customHeight="true" outlineLevel="0" collapsed="false">
      <c r="A6117" s="20" t="s">
        <v>17168</v>
      </c>
      <c r="B6117" s="20" t="str">
        <f aca="false">INDEX(Table2[], MATCH(L6117, Location_ID!$D$2:$D$3098, 0), 1)</f>
        <v>fd4a4b38-64b3-4206-ac8e-92c117b8e13b</v>
      </c>
      <c r="C6117" s="20" t="s">
        <v>1585</v>
      </c>
      <c r="D6117" s="230" t="s">
        <v>354</v>
      </c>
      <c r="E6117" s="20" t="s">
        <v>7134</v>
      </c>
      <c r="F6117" s="20" t="s">
        <v>7135</v>
      </c>
      <c r="G6117" s="20" t="s">
        <v>7591</v>
      </c>
      <c r="H6117" s="20"/>
      <c r="I6117" s="20" t="s">
        <v>15917</v>
      </c>
      <c r="J6117" s="20" t="s">
        <v>15932</v>
      </c>
      <c r="K6117" s="20" t="s">
        <v>7109</v>
      </c>
      <c r="L6117" s="20" t="s">
        <v>5587</v>
      </c>
      <c r="M6117" s="20" t="s">
        <v>7116</v>
      </c>
      <c r="N6117" s="20" t="s">
        <v>15902</v>
      </c>
      <c r="O6117" s="20" t="s">
        <v>15932</v>
      </c>
      <c r="P6117" s="201" t="n">
        <v>43730</v>
      </c>
      <c r="Q6117" s="201" t="n">
        <v>43763</v>
      </c>
      <c r="R6117" s="20" t="n">
        <v>1</v>
      </c>
      <c r="S6117" s="20" t="s">
        <v>7130</v>
      </c>
      <c r="T6117" s="20" t="n">
        <v>355.703158</v>
      </c>
      <c r="U6117" s="20" t="n">
        <v>259.9901196</v>
      </c>
      <c r="V6117" s="20" t="n">
        <v>451.4161964</v>
      </c>
      <c r="W6117" s="20" t="s">
        <v>11510</v>
      </c>
      <c r="X6117" s="35"/>
      <c r="Y6117" s="35" t="n">
        <v>0</v>
      </c>
      <c r="Z6117" s="35" t="n">
        <v>1</v>
      </c>
      <c r="AE6117" s="94" t="e">
        <f aca="false" t="array" ref="AE6117:AK6117">_xlfn.torow(_xlfn.unique(_xlfn._xlws.filter(cat_table[Subsector],$E6117=cat_table[Sector],"")))</f>
        <v>#NAME?</v>
      </c>
      <c r="AF6117" s="94" t="e">
        <v>#NAME?</v>
      </c>
      <c r="AG6117" s="94" t="e">
        <v>#NAME?</v>
      </c>
      <c r="AH6117" s="94" t="e">
        <v>#NAME?</v>
      </c>
      <c r="AI6117" s="94" t="e">
        <v>#NAME?</v>
      </c>
      <c r="AJ6117" s="94" t="e">
        <v>#NAME?</v>
      </c>
      <c r="AK6117" s="94" t="e">
        <v>#NAME?</v>
      </c>
      <c r="AO6117" s="94" t="e">
        <f aca="false" t="array" ref="AO6117:AT6117">_xlfn.torow(_xlfn.unique(_xlfn._xlws.filter(cat_table[Sub-subsector],($E6117=cat_table[Sector])*($F6117=cat_table[Subsector]),"")))</f>
        <v>#NAME?</v>
      </c>
      <c r="AP6117" s="94" t="e">
        <v>#NAME?</v>
      </c>
      <c r="AQ6117" s="94" t="e">
        <v>#NAME?</v>
      </c>
      <c r="AR6117" s="94" t="e">
        <v>#NAME?</v>
      </c>
      <c r="AS6117" s="94" t="e">
        <v>#NAME?</v>
      </c>
      <c r="AT6117" s="94" t="e">
        <v>#NAME?</v>
      </c>
    </row>
    <row r="6118" customFormat="false" ht="15" hidden="false" customHeight="true" outlineLevel="0" collapsed="false">
      <c r="A6118" s="20" t="s">
        <v>17169</v>
      </c>
      <c r="B6118" s="20" t="str">
        <f aca="false">INDEX(Table2[], MATCH(L6118, Location_ID!$D$2:$D$3098, 0), 1)</f>
        <v>37d0e4b1-3f11-4ca5-b1c6-b7a113c96b0b</v>
      </c>
      <c r="C6118" s="20" t="s">
        <v>1585</v>
      </c>
      <c r="D6118" s="230" t="s">
        <v>354</v>
      </c>
      <c r="E6118" s="20" t="s">
        <v>7134</v>
      </c>
      <c r="F6118" s="20" t="s">
        <v>7135</v>
      </c>
      <c r="G6118" s="20" t="s">
        <v>7591</v>
      </c>
      <c r="H6118" s="20"/>
      <c r="I6118" s="20" t="s">
        <v>15917</v>
      </c>
      <c r="J6118" s="20" t="s">
        <v>15922</v>
      </c>
      <c r="K6118" s="20" t="s">
        <v>7109</v>
      </c>
      <c r="L6118" s="20" t="s">
        <v>5589</v>
      </c>
      <c r="M6118" s="20" t="s">
        <v>7116</v>
      </c>
      <c r="N6118" s="20" t="s">
        <v>15902</v>
      </c>
      <c r="O6118" s="20" t="s">
        <v>15922</v>
      </c>
      <c r="P6118" s="201" t="n">
        <v>43730</v>
      </c>
      <c r="Q6118" s="201" t="n">
        <v>43763</v>
      </c>
      <c r="R6118" s="20" t="n">
        <v>1</v>
      </c>
      <c r="S6118" s="20" t="s">
        <v>7130</v>
      </c>
      <c r="T6118" s="20" t="n">
        <v>603.068291</v>
      </c>
      <c r="U6118" s="20" t="n">
        <v>411.484763</v>
      </c>
      <c r="V6118" s="20" t="n">
        <v>794.651819</v>
      </c>
      <c r="W6118" s="20" t="s">
        <v>11510</v>
      </c>
      <c r="X6118" s="35"/>
      <c r="Y6118" s="35" t="n">
        <v>0</v>
      </c>
      <c r="Z6118" s="35" t="n">
        <v>1</v>
      </c>
      <c r="AE6118" s="94" t="e">
        <f aca="false" t="array" ref="AE6118:AK6118">_xlfn.torow(_xlfn.unique(_xlfn._xlws.filter(cat_table[Subsector],$E6118=cat_table[Sector],"")))</f>
        <v>#NAME?</v>
      </c>
      <c r="AF6118" s="94" t="e">
        <v>#NAME?</v>
      </c>
      <c r="AG6118" s="94" t="e">
        <v>#NAME?</v>
      </c>
      <c r="AH6118" s="94" t="e">
        <v>#NAME?</v>
      </c>
      <c r="AI6118" s="94" t="e">
        <v>#NAME?</v>
      </c>
      <c r="AJ6118" s="94" t="e">
        <v>#NAME?</v>
      </c>
      <c r="AK6118" s="94" t="e">
        <v>#NAME?</v>
      </c>
      <c r="AO6118" s="94" t="e">
        <f aca="false" t="array" ref="AO6118:AT6118">_xlfn.torow(_xlfn.unique(_xlfn._xlws.filter(cat_table[Sub-subsector],($E6118=cat_table[Sector])*($F6118=cat_table[Subsector]),"")))</f>
        <v>#NAME?</v>
      </c>
      <c r="AP6118" s="94" t="e">
        <v>#NAME?</v>
      </c>
      <c r="AQ6118" s="94" t="e">
        <v>#NAME?</v>
      </c>
      <c r="AR6118" s="94" t="e">
        <v>#NAME?</v>
      </c>
      <c r="AS6118" s="94" t="e">
        <v>#NAME?</v>
      </c>
      <c r="AT6118" s="94" t="e">
        <v>#NAME?</v>
      </c>
    </row>
    <row r="6119" customFormat="false" ht="15" hidden="false" customHeight="true" outlineLevel="0" collapsed="false">
      <c r="A6119" s="20" t="s">
        <v>17170</v>
      </c>
      <c r="B6119" s="20" t="str">
        <f aca="false">INDEX(Table2[], MATCH(L6119, Location_ID!$D$2:$D$3098, 0), 1)</f>
        <v>5e38ceb2-6757-4719-82b9-20e317569188</v>
      </c>
      <c r="C6119" s="20" t="s">
        <v>1585</v>
      </c>
      <c r="D6119" s="230" t="s">
        <v>354</v>
      </c>
      <c r="E6119" s="20" t="s">
        <v>7134</v>
      </c>
      <c r="F6119" s="20" t="s">
        <v>7135</v>
      </c>
      <c r="G6119" s="20" t="s">
        <v>7591</v>
      </c>
      <c r="H6119" s="20"/>
      <c r="I6119" s="20" t="s">
        <v>15917</v>
      </c>
      <c r="J6119" s="20" t="s">
        <v>15918</v>
      </c>
      <c r="K6119" s="20" t="s">
        <v>7109</v>
      </c>
      <c r="L6119" s="20" t="s">
        <v>5591</v>
      </c>
      <c r="M6119" s="20" t="s">
        <v>7116</v>
      </c>
      <c r="N6119" s="20" t="s">
        <v>15902</v>
      </c>
      <c r="O6119" s="20" t="s">
        <v>15918</v>
      </c>
      <c r="P6119" s="201" t="n">
        <v>43730</v>
      </c>
      <c r="Q6119" s="201" t="n">
        <v>43763</v>
      </c>
      <c r="R6119" s="20" t="n">
        <v>1</v>
      </c>
      <c r="S6119" s="20" t="s">
        <v>7130</v>
      </c>
      <c r="T6119" s="20" t="n">
        <v>647.780434</v>
      </c>
      <c r="U6119" s="20" t="n">
        <v>420.860845</v>
      </c>
      <c r="V6119" s="20" t="n">
        <v>874.700023</v>
      </c>
      <c r="W6119" s="20" t="s">
        <v>11510</v>
      </c>
      <c r="X6119" s="35"/>
      <c r="Y6119" s="35" t="n">
        <v>0</v>
      </c>
      <c r="Z6119" s="35" t="n">
        <v>1</v>
      </c>
      <c r="AE6119" s="94" t="e">
        <f aca="false" t="array" ref="AE6119:AK6119">_xlfn.torow(_xlfn.unique(_xlfn._xlws.filter(cat_table[Subsector],$E6119=cat_table[Sector],"")))</f>
        <v>#NAME?</v>
      </c>
      <c r="AF6119" s="94" t="e">
        <v>#NAME?</v>
      </c>
      <c r="AG6119" s="94" t="e">
        <v>#NAME?</v>
      </c>
      <c r="AH6119" s="94" t="e">
        <v>#NAME?</v>
      </c>
      <c r="AI6119" s="94" t="e">
        <v>#NAME?</v>
      </c>
      <c r="AJ6119" s="94" t="e">
        <v>#NAME?</v>
      </c>
      <c r="AK6119" s="94" t="e">
        <v>#NAME?</v>
      </c>
      <c r="AO6119" s="94" t="e">
        <f aca="false" t="array" ref="AO6119:AT6119">_xlfn.torow(_xlfn.unique(_xlfn._xlws.filter(cat_table[Sub-subsector],($E6119=cat_table[Sector])*($F6119=cat_table[Subsector]),"")))</f>
        <v>#NAME?</v>
      </c>
      <c r="AP6119" s="94" t="e">
        <v>#NAME?</v>
      </c>
      <c r="AQ6119" s="94" t="e">
        <v>#NAME?</v>
      </c>
      <c r="AR6119" s="94" t="e">
        <v>#NAME?</v>
      </c>
      <c r="AS6119" s="94" t="e">
        <v>#NAME?</v>
      </c>
      <c r="AT6119" s="94" t="e">
        <v>#NAME?</v>
      </c>
    </row>
    <row r="6120" customFormat="false" ht="15" hidden="false" customHeight="true" outlineLevel="0" collapsed="false">
      <c r="A6120" s="20" t="s">
        <v>17171</v>
      </c>
      <c r="B6120" s="20" t="str">
        <f aca="false">INDEX(Table2[], MATCH(L6120, Location_ID!$D$2:$D$3098, 0), 1)</f>
        <v>cc3c02e6-3833-4322-9df4-8a8f44942854</v>
      </c>
      <c r="C6120" s="20" t="s">
        <v>1585</v>
      </c>
      <c r="D6120" s="230" t="s">
        <v>354</v>
      </c>
      <c r="E6120" s="20" t="s">
        <v>7134</v>
      </c>
      <c r="F6120" s="20" t="s">
        <v>7135</v>
      </c>
      <c r="G6120" s="20" t="s">
        <v>7591</v>
      </c>
      <c r="H6120" s="20"/>
      <c r="I6120" s="20" t="s">
        <v>15917</v>
      </c>
      <c r="J6120" s="20" t="s">
        <v>15922</v>
      </c>
      <c r="K6120" s="20" t="s">
        <v>7109</v>
      </c>
      <c r="L6120" s="20" t="s">
        <v>5593</v>
      </c>
      <c r="M6120" s="20" t="s">
        <v>7116</v>
      </c>
      <c r="N6120" s="20" t="s">
        <v>15902</v>
      </c>
      <c r="O6120" s="20" t="s">
        <v>15922</v>
      </c>
      <c r="P6120" s="201" t="n">
        <v>43730</v>
      </c>
      <c r="Q6120" s="201" t="n">
        <v>43763</v>
      </c>
      <c r="R6120" s="20" t="n">
        <v>1</v>
      </c>
      <c r="S6120" s="20" t="s">
        <v>7130</v>
      </c>
      <c r="T6120" s="20" t="n">
        <v>1211.41306</v>
      </c>
      <c r="U6120" s="20" t="n">
        <v>1056.637154</v>
      </c>
      <c r="V6120" s="20" t="n">
        <v>1366.188966</v>
      </c>
      <c r="W6120" s="20" t="s">
        <v>11510</v>
      </c>
      <c r="X6120" s="35"/>
      <c r="Y6120" s="35" t="n">
        <v>0</v>
      </c>
      <c r="Z6120" s="35" t="n">
        <v>1</v>
      </c>
      <c r="AE6120" s="94" t="e">
        <f aca="false" t="array" ref="AE6120:AK6120">_xlfn.torow(_xlfn.unique(_xlfn._xlws.filter(cat_table[Subsector],$E6120=cat_table[Sector],"")))</f>
        <v>#NAME?</v>
      </c>
      <c r="AF6120" s="94" t="e">
        <v>#NAME?</v>
      </c>
      <c r="AG6120" s="94" t="e">
        <v>#NAME?</v>
      </c>
      <c r="AH6120" s="94" t="e">
        <v>#NAME?</v>
      </c>
      <c r="AI6120" s="94" t="e">
        <v>#NAME?</v>
      </c>
      <c r="AJ6120" s="94" t="e">
        <v>#NAME?</v>
      </c>
      <c r="AK6120" s="94" t="e">
        <v>#NAME?</v>
      </c>
      <c r="AO6120" s="94" t="e">
        <f aca="false" t="array" ref="AO6120:AT6120">_xlfn.torow(_xlfn.unique(_xlfn._xlws.filter(cat_table[Sub-subsector],($E6120=cat_table[Sector])*($F6120=cat_table[Subsector]),"")))</f>
        <v>#NAME?</v>
      </c>
      <c r="AP6120" s="94" t="e">
        <v>#NAME?</v>
      </c>
      <c r="AQ6120" s="94" t="e">
        <v>#NAME?</v>
      </c>
      <c r="AR6120" s="94" t="e">
        <v>#NAME?</v>
      </c>
      <c r="AS6120" s="94" t="e">
        <v>#NAME?</v>
      </c>
      <c r="AT6120" s="94" t="e">
        <v>#NAME?</v>
      </c>
    </row>
    <row r="6121" customFormat="false" ht="15" hidden="false" customHeight="true" outlineLevel="0" collapsed="false">
      <c r="A6121" s="20" t="s">
        <v>17172</v>
      </c>
      <c r="B6121" s="20" t="str">
        <f aca="false">INDEX(Table2[], MATCH(L6121, Location_ID!$D$2:$D$3098, 0), 1)</f>
        <v>40a5b521-b647-4d56-b68f-9495f2b367c5</v>
      </c>
      <c r="C6121" s="20" t="s">
        <v>1585</v>
      </c>
      <c r="D6121" s="230" t="s">
        <v>354</v>
      </c>
      <c r="E6121" s="20" t="s">
        <v>7134</v>
      </c>
      <c r="F6121" s="20" t="s">
        <v>7135</v>
      </c>
      <c r="G6121" s="20" t="s">
        <v>7591</v>
      </c>
      <c r="H6121" s="20"/>
      <c r="I6121" s="20" t="s">
        <v>15917</v>
      </c>
      <c r="J6121" s="20" t="s">
        <v>15918</v>
      </c>
      <c r="K6121" s="20" t="s">
        <v>7109</v>
      </c>
      <c r="L6121" s="20" t="s">
        <v>5595</v>
      </c>
      <c r="M6121" s="20" t="s">
        <v>7116</v>
      </c>
      <c r="N6121" s="20" t="s">
        <v>15902</v>
      </c>
      <c r="O6121" s="20" t="s">
        <v>15918</v>
      </c>
      <c r="P6121" s="201" t="n">
        <v>43730</v>
      </c>
      <c r="Q6121" s="201" t="n">
        <v>43763</v>
      </c>
      <c r="R6121" s="20" t="n">
        <v>1</v>
      </c>
      <c r="S6121" s="20" t="s">
        <v>7130</v>
      </c>
      <c r="T6121" s="20" t="n">
        <v>92.88608</v>
      </c>
      <c r="U6121" s="20" t="n">
        <v>75.61846137</v>
      </c>
      <c r="V6121" s="20" t="n">
        <v>110.15369863</v>
      </c>
      <c r="W6121" s="20" t="s">
        <v>11510</v>
      </c>
      <c r="X6121" s="35"/>
      <c r="Y6121" s="35" t="n">
        <v>0</v>
      </c>
      <c r="Z6121" s="35" t="n">
        <v>1</v>
      </c>
      <c r="AE6121" s="94" t="e">
        <f aca="false" t="array" ref="AE6121:AK6121">_xlfn.torow(_xlfn.unique(_xlfn._xlws.filter(cat_table[Subsector],$E6121=cat_table[Sector],"")))</f>
        <v>#NAME?</v>
      </c>
      <c r="AF6121" s="94" t="e">
        <v>#NAME?</v>
      </c>
      <c r="AG6121" s="94" t="e">
        <v>#NAME?</v>
      </c>
      <c r="AH6121" s="94" t="e">
        <v>#NAME?</v>
      </c>
      <c r="AI6121" s="94" t="e">
        <v>#NAME?</v>
      </c>
      <c r="AJ6121" s="94" t="e">
        <v>#NAME?</v>
      </c>
      <c r="AK6121" s="94" t="e">
        <v>#NAME?</v>
      </c>
      <c r="AO6121" s="94" t="e">
        <f aca="false" t="array" ref="AO6121:AT6121">_xlfn.torow(_xlfn.unique(_xlfn._xlws.filter(cat_table[Sub-subsector],($E6121=cat_table[Sector])*($F6121=cat_table[Subsector]),"")))</f>
        <v>#NAME?</v>
      </c>
      <c r="AP6121" s="94" t="e">
        <v>#NAME?</v>
      </c>
      <c r="AQ6121" s="94" t="e">
        <v>#NAME?</v>
      </c>
      <c r="AR6121" s="94" t="e">
        <v>#NAME?</v>
      </c>
      <c r="AS6121" s="94" t="e">
        <v>#NAME?</v>
      </c>
      <c r="AT6121" s="94" t="e">
        <v>#NAME?</v>
      </c>
    </row>
    <row r="6122" customFormat="false" ht="15" hidden="false" customHeight="true" outlineLevel="0" collapsed="false">
      <c r="A6122" s="20" t="s">
        <v>17173</v>
      </c>
      <c r="B6122" s="20" t="str">
        <f aca="false">INDEX(Table2[], MATCH(L6122, Location_ID!$D$2:$D$3098, 0), 1)</f>
        <v>a1c92e72-410a-481f-8c3b-01e69b8b355e</v>
      </c>
      <c r="C6122" s="20" t="s">
        <v>1585</v>
      </c>
      <c r="D6122" s="230" t="s">
        <v>354</v>
      </c>
      <c r="E6122" s="20" t="s">
        <v>7134</v>
      </c>
      <c r="F6122" s="20" t="s">
        <v>7135</v>
      </c>
      <c r="G6122" s="20" t="s">
        <v>7591</v>
      </c>
      <c r="H6122" s="20"/>
      <c r="I6122" s="20" t="s">
        <v>15917</v>
      </c>
      <c r="J6122" s="20" t="s">
        <v>15932</v>
      </c>
      <c r="K6122" s="20" t="s">
        <v>7109</v>
      </c>
      <c r="L6122" s="20" t="s">
        <v>5597</v>
      </c>
      <c r="M6122" s="20" t="s">
        <v>7116</v>
      </c>
      <c r="N6122" s="20" t="s">
        <v>15902</v>
      </c>
      <c r="O6122" s="20" t="s">
        <v>15932</v>
      </c>
      <c r="P6122" s="201" t="n">
        <v>43730</v>
      </c>
      <c r="Q6122" s="201" t="n">
        <v>43763</v>
      </c>
      <c r="R6122" s="20" t="n">
        <v>1</v>
      </c>
      <c r="S6122" s="20" t="s">
        <v>7130</v>
      </c>
      <c r="T6122" s="20" t="n">
        <v>117.1342767</v>
      </c>
      <c r="U6122" s="20" t="n">
        <v>100.7955678</v>
      </c>
      <c r="V6122" s="20" t="n">
        <v>133.4729856</v>
      </c>
      <c r="W6122" s="20" t="s">
        <v>11510</v>
      </c>
      <c r="X6122" s="35"/>
      <c r="Y6122" s="35" t="n">
        <v>0</v>
      </c>
      <c r="Z6122" s="35" t="n">
        <v>1</v>
      </c>
      <c r="AE6122" s="94" t="e">
        <f aca="false" t="array" ref="AE6122:AK6122">_xlfn.torow(_xlfn.unique(_xlfn._xlws.filter(cat_table[Subsector],$E6122=cat_table[Sector],"")))</f>
        <v>#NAME?</v>
      </c>
      <c r="AF6122" s="94" t="e">
        <v>#NAME?</v>
      </c>
      <c r="AG6122" s="94" t="e">
        <v>#NAME?</v>
      </c>
      <c r="AH6122" s="94" t="e">
        <v>#NAME?</v>
      </c>
      <c r="AI6122" s="94" t="e">
        <v>#NAME?</v>
      </c>
      <c r="AJ6122" s="94" t="e">
        <v>#NAME?</v>
      </c>
      <c r="AK6122" s="94" t="e">
        <v>#NAME?</v>
      </c>
      <c r="AO6122" s="94" t="e">
        <f aca="false" t="array" ref="AO6122:AT6122">_xlfn.torow(_xlfn.unique(_xlfn._xlws.filter(cat_table[Sub-subsector],($E6122=cat_table[Sector])*($F6122=cat_table[Subsector]),"")))</f>
        <v>#NAME?</v>
      </c>
      <c r="AP6122" s="94" t="e">
        <v>#NAME?</v>
      </c>
      <c r="AQ6122" s="94" t="e">
        <v>#NAME?</v>
      </c>
      <c r="AR6122" s="94" t="e">
        <v>#NAME?</v>
      </c>
      <c r="AS6122" s="94" t="e">
        <v>#NAME?</v>
      </c>
      <c r="AT6122" s="94" t="e">
        <v>#NAME?</v>
      </c>
    </row>
    <row r="6123" customFormat="false" ht="15" hidden="false" customHeight="true" outlineLevel="0" collapsed="false">
      <c r="A6123" s="20" t="s">
        <v>17174</v>
      </c>
      <c r="B6123" s="20" t="str">
        <f aca="false">INDEX(Table2[], MATCH(L6123, Location_ID!$D$2:$D$3098, 0), 1)</f>
        <v>39a20f63-eb5c-4baf-91dd-747cf16b1c00</v>
      </c>
      <c r="C6123" s="20" t="s">
        <v>1585</v>
      </c>
      <c r="D6123" s="230" t="s">
        <v>354</v>
      </c>
      <c r="E6123" s="20" t="s">
        <v>7134</v>
      </c>
      <c r="F6123" s="20" t="s">
        <v>7135</v>
      </c>
      <c r="G6123" s="20" t="s">
        <v>7591</v>
      </c>
      <c r="H6123" s="20"/>
      <c r="I6123" s="20" t="s">
        <v>15917</v>
      </c>
      <c r="J6123" s="20" t="s">
        <v>15918</v>
      </c>
      <c r="K6123" s="20" t="s">
        <v>7109</v>
      </c>
      <c r="L6123" s="20" t="s">
        <v>5599</v>
      </c>
      <c r="M6123" s="20" t="s">
        <v>7116</v>
      </c>
      <c r="N6123" s="20" t="s">
        <v>15902</v>
      </c>
      <c r="O6123" s="20" t="s">
        <v>15918</v>
      </c>
      <c r="P6123" s="201" t="n">
        <v>43730</v>
      </c>
      <c r="Q6123" s="201" t="n">
        <v>43763</v>
      </c>
      <c r="R6123" s="20" t="n">
        <v>1</v>
      </c>
      <c r="S6123" s="20" t="s">
        <v>7130</v>
      </c>
      <c r="T6123" s="20" t="n">
        <v>256.926525</v>
      </c>
      <c r="U6123" s="20" t="n">
        <v>206.3194809</v>
      </c>
      <c r="V6123" s="20" t="n">
        <v>307.5335691</v>
      </c>
      <c r="W6123" s="20" t="s">
        <v>11510</v>
      </c>
      <c r="X6123" s="35"/>
      <c r="Y6123" s="35" t="n">
        <v>0</v>
      </c>
      <c r="Z6123" s="35" t="n">
        <v>1</v>
      </c>
      <c r="AE6123" s="94" t="e">
        <f aca="false" t="array" ref="AE6123:AK6123">_xlfn.torow(_xlfn.unique(_xlfn._xlws.filter(cat_table[Subsector],$E6123=cat_table[Sector],"")))</f>
        <v>#NAME?</v>
      </c>
      <c r="AF6123" s="94" t="e">
        <v>#NAME?</v>
      </c>
      <c r="AG6123" s="94" t="e">
        <v>#NAME?</v>
      </c>
      <c r="AH6123" s="94" t="e">
        <v>#NAME?</v>
      </c>
      <c r="AI6123" s="94" t="e">
        <v>#NAME?</v>
      </c>
      <c r="AJ6123" s="94" t="e">
        <v>#NAME?</v>
      </c>
      <c r="AK6123" s="94" t="e">
        <v>#NAME?</v>
      </c>
      <c r="AO6123" s="94" t="e">
        <f aca="false" t="array" ref="AO6123:AT6123">_xlfn.torow(_xlfn.unique(_xlfn._xlws.filter(cat_table[Sub-subsector],($E6123=cat_table[Sector])*($F6123=cat_table[Subsector]),"")))</f>
        <v>#NAME?</v>
      </c>
      <c r="AP6123" s="94" t="e">
        <v>#NAME?</v>
      </c>
      <c r="AQ6123" s="94" t="e">
        <v>#NAME?</v>
      </c>
      <c r="AR6123" s="94" t="e">
        <v>#NAME?</v>
      </c>
      <c r="AS6123" s="94" t="e">
        <v>#NAME?</v>
      </c>
      <c r="AT6123" s="94" t="e">
        <v>#NAME?</v>
      </c>
    </row>
    <row r="6124" customFormat="false" ht="15" hidden="false" customHeight="true" outlineLevel="0" collapsed="false">
      <c r="A6124" s="20" t="s">
        <v>17175</v>
      </c>
      <c r="B6124" s="20" t="str">
        <f aca="false">INDEX(Table2[], MATCH(L6124, Location_ID!$D$2:$D$3098, 0), 1)</f>
        <v>0922ac88-ceba-4e76-af4f-8668e4f7263e</v>
      </c>
      <c r="C6124" s="20" t="s">
        <v>1585</v>
      </c>
      <c r="D6124" s="230" t="s">
        <v>354</v>
      </c>
      <c r="E6124" s="20" t="s">
        <v>7134</v>
      </c>
      <c r="F6124" s="20" t="s">
        <v>7135</v>
      </c>
      <c r="G6124" s="20" t="s">
        <v>7591</v>
      </c>
      <c r="H6124" s="20"/>
      <c r="I6124" s="20" t="s">
        <v>15917</v>
      </c>
      <c r="J6124" s="20" t="s">
        <v>15918</v>
      </c>
      <c r="K6124" s="20" t="s">
        <v>7109</v>
      </c>
      <c r="L6124" s="20" t="s">
        <v>5601</v>
      </c>
      <c r="M6124" s="20" t="s">
        <v>7116</v>
      </c>
      <c r="N6124" s="20" t="s">
        <v>15902</v>
      </c>
      <c r="O6124" s="20" t="s">
        <v>15918</v>
      </c>
      <c r="P6124" s="201" t="n">
        <v>43730</v>
      </c>
      <c r="Q6124" s="201" t="n">
        <v>43763</v>
      </c>
      <c r="R6124" s="20" t="n">
        <v>1</v>
      </c>
      <c r="S6124" s="20" t="s">
        <v>7130</v>
      </c>
      <c r="T6124" s="20" t="n">
        <v>647.476069</v>
      </c>
      <c r="U6124" s="20" t="n">
        <v>548.8627467</v>
      </c>
      <c r="V6124" s="20" t="n">
        <v>746.0893913</v>
      </c>
      <c r="W6124" s="20" t="s">
        <v>11510</v>
      </c>
      <c r="X6124" s="35"/>
      <c r="Y6124" s="35" t="n">
        <v>0</v>
      </c>
      <c r="Z6124" s="35" t="n">
        <v>1</v>
      </c>
      <c r="AE6124" s="94" t="e">
        <f aca="false" t="array" ref="AE6124:AK6124">_xlfn.torow(_xlfn.unique(_xlfn._xlws.filter(cat_table[Subsector],$E6124=cat_table[Sector],"")))</f>
        <v>#NAME?</v>
      </c>
      <c r="AF6124" s="94" t="e">
        <v>#NAME?</v>
      </c>
      <c r="AG6124" s="94" t="e">
        <v>#NAME?</v>
      </c>
      <c r="AH6124" s="94" t="e">
        <v>#NAME?</v>
      </c>
      <c r="AI6124" s="94" t="e">
        <v>#NAME?</v>
      </c>
      <c r="AJ6124" s="94" t="e">
        <v>#NAME?</v>
      </c>
      <c r="AK6124" s="94" t="e">
        <v>#NAME?</v>
      </c>
      <c r="AO6124" s="94" t="e">
        <f aca="false" t="array" ref="AO6124:AT6124">_xlfn.torow(_xlfn.unique(_xlfn._xlws.filter(cat_table[Sub-subsector],($E6124=cat_table[Sector])*($F6124=cat_table[Subsector]),"")))</f>
        <v>#NAME?</v>
      </c>
      <c r="AP6124" s="94" t="e">
        <v>#NAME?</v>
      </c>
      <c r="AQ6124" s="94" t="e">
        <v>#NAME?</v>
      </c>
      <c r="AR6124" s="94" t="e">
        <v>#NAME?</v>
      </c>
      <c r="AS6124" s="94" t="e">
        <v>#NAME?</v>
      </c>
      <c r="AT6124" s="94" t="e">
        <v>#NAME?</v>
      </c>
    </row>
    <row r="6125" customFormat="false" ht="15" hidden="false" customHeight="true" outlineLevel="0" collapsed="false">
      <c r="A6125" s="20" t="s">
        <v>17176</v>
      </c>
      <c r="B6125" s="20" t="str">
        <f aca="false">INDEX(Table2[], MATCH(L6125, Location_ID!$D$2:$D$3098, 0), 1)</f>
        <v>1f8e3248-6bc4-4ddd-9bb4-f5b840aab4ac</v>
      </c>
      <c r="C6125" s="20" t="s">
        <v>1585</v>
      </c>
      <c r="D6125" s="230" t="s">
        <v>354</v>
      </c>
      <c r="E6125" s="20" t="s">
        <v>7134</v>
      </c>
      <c r="F6125" s="20" t="s">
        <v>7135</v>
      </c>
      <c r="G6125" s="20" t="s">
        <v>7591</v>
      </c>
      <c r="H6125" s="20"/>
      <c r="I6125" s="20" t="s">
        <v>15917</v>
      </c>
      <c r="J6125" s="20" t="s">
        <v>15922</v>
      </c>
      <c r="K6125" s="20" t="s">
        <v>7109</v>
      </c>
      <c r="L6125" s="20" t="s">
        <v>5603</v>
      </c>
      <c r="M6125" s="20" t="s">
        <v>7116</v>
      </c>
      <c r="N6125" s="20" t="s">
        <v>15902</v>
      </c>
      <c r="O6125" s="20" t="s">
        <v>15922</v>
      </c>
      <c r="P6125" s="201" t="n">
        <v>43730</v>
      </c>
      <c r="Q6125" s="201" t="n">
        <v>43763</v>
      </c>
      <c r="R6125" s="20" t="n">
        <v>1</v>
      </c>
      <c r="S6125" s="20" t="s">
        <v>7130</v>
      </c>
      <c r="T6125" s="20" t="n">
        <v>297.130601</v>
      </c>
      <c r="U6125" s="20" t="n">
        <v>255.8613166</v>
      </c>
      <c r="V6125" s="20" t="n">
        <v>338.3998854</v>
      </c>
      <c r="W6125" s="20" t="s">
        <v>11510</v>
      </c>
      <c r="X6125" s="35"/>
      <c r="Y6125" s="35" t="n">
        <v>0</v>
      </c>
      <c r="Z6125" s="35" t="n">
        <v>1</v>
      </c>
      <c r="AE6125" s="94" t="e">
        <f aca="false" t="array" ref="AE6125:AK6125">_xlfn.torow(_xlfn.unique(_xlfn._xlws.filter(cat_table[Subsector],$E6125=cat_table[Sector],"")))</f>
        <v>#NAME?</v>
      </c>
      <c r="AF6125" s="94" t="e">
        <v>#NAME?</v>
      </c>
      <c r="AG6125" s="94" t="e">
        <v>#NAME?</v>
      </c>
      <c r="AH6125" s="94" t="e">
        <v>#NAME?</v>
      </c>
      <c r="AI6125" s="94" t="e">
        <v>#NAME?</v>
      </c>
      <c r="AJ6125" s="94" t="e">
        <v>#NAME?</v>
      </c>
      <c r="AK6125" s="94" t="e">
        <v>#NAME?</v>
      </c>
      <c r="AO6125" s="94" t="e">
        <f aca="false" t="array" ref="AO6125:AT6125">_xlfn.torow(_xlfn.unique(_xlfn._xlws.filter(cat_table[Sub-subsector],($E6125=cat_table[Sector])*($F6125=cat_table[Subsector]),"")))</f>
        <v>#NAME?</v>
      </c>
      <c r="AP6125" s="94" t="e">
        <v>#NAME?</v>
      </c>
      <c r="AQ6125" s="94" t="e">
        <v>#NAME?</v>
      </c>
      <c r="AR6125" s="94" t="e">
        <v>#NAME?</v>
      </c>
      <c r="AS6125" s="94" t="e">
        <v>#NAME?</v>
      </c>
      <c r="AT6125" s="94" t="e">
        <v>#NAME?</v>
      </c>
    </row>
    <row r="6126" customFormat="false" ht="15" hidden="false" customHeight="true" outlineLevel="0" collapsed="false">
      <c r="A6126" s="20" t="s">
        <v>17177</v>
      </c>
      <c r="B6126" s="20" t="str">
        <f aca="false">INDEX(Table2[], MATCH(L6126, Location_ID!$D$2:$D$3098, 0), 1)</f>
        <v>be3c2720-91f8-43fa-a6af-d40d0bff177d</v>
      </c>
      <c r="C6126" s="20" t="s">
        <v>1585</v>
      </c>
      <c r="D6126" s="230" t="s">
        <v>354</v>
      </c>
      <c r="E6126" s="20" t="s">
        <v>7134</v>
      </c>
      <c r="F6126" s="20" t="s">
        <v>7135</v>
      </c>
      <c r="G6126" s="20" t="s">
        <v>7591</v>
      </c>
      <c r="H6126" s="20"/>
      <c r="I6126" s="20" t="s">
        <v>15917</v>
      </c>
      <c r="J6126" s="20" t="s">
        <v>15932</v>
      </c>
      <c r="K6126" s="20" t="s">
        <v>7109</v>
      </c>
      <c r="L6126" s="20" t="s">
        <v>5605</v>
      </c>
      <c r="M6126" s="20" t="s">
        <v>7116</v>
      </c>
      <c r="N6126" s="20" t="s">
        <v>15902</v>
      </c>
      <c r="O6126" s="20" t="s">
        <v>15932</v>
      </c>
      <c r="P6126" s="201" t="n">
        <v>43730</v>
      </c>
      <c r="Q6126" s="201" t="n">
        <v>43763</v>
      </c>
      <c r="R6126" s="20" t="n">
        <v>1</v>
      </c>
      <c r="S6126" s="20" t="s">
        <v>7130</v>
      </c>
      <c r="T6126" s="20" t="n">
        <v>80.3112301</v>
      </c>
      <c r="U6126" s="20" t="n">
        <v>62.4457246</v>
      </c>
      <c r="V6126" s="20" t="n">
        <v>98.1767356</v>
      </c>
      <c r="W6126" s="20" t="s">
        <v>11510</v>
      </c>
      <c r="X6126" s="35"/>
      <c r="Y6126" s="35" t="n">
        <v>0</v>
      </c>
      <c r="Z6126" s="35" t="n">
        <v>1</v>
      </c>
      <c r="AE6126" s="94" t="e">
        <f aca="false" t="array" ref="AE6126:AK6126">_xlfn.torow(_xlfn.unique(_xlfn._xlws.filter(cat_table[Subsector],$E6126=cat_table[Sector],"")))</f>
        <v>#NAME?</v>
      </c>
      <c r="AF6126" s="94" t="e">
        <v>#NAME?</v>
      </c>
      <c r="AG6126" s="94" t="e">
        <v>#NAME?</v>
      </c>
      <c r="AH6126" s="94" t="e">
        <v>#NAME?</v>
      </c>
      <c r="AI6126" s="94" t="e">
        <v>#NAME?</v>
      </c>
      <c r="AJ6126" s="94" t="e">
        <v>#NAME?</v>
      </c>
      <c r="AK6126" s="94" t="e">
        <v>#NAME?</v>
      </c>
      <c r="AO6126" s="94" t="e">
        <f aca="false" t="array" ref="AO6126:AT6126">_xlfn.torow(_xlfn.unique(_xlfn._xlws.filter(cat_table[Sub-subsector],($E6126=cat_table[Sector])*($F6126=cat_table[Subsector]),"")))</f>
        <v>#NAME?</v>
      </c>
      <c r="AP6126" s="94" t="e">
        <v>#NAME?</v>
      </c>
      <c r="AQ6126" s="94" t="e">
        <v>#NAME?</v>
      </c>
      <c r="AR6126" s="94" t="e">
        <v>#NAME?</v>
      </c>
      <c r="AS6126" s="94" t="e">
        <v>#NAME?</v>
      </c>
      <c r="AT6126" s="94" t="e">
        <v>#NAME?</v>
      </c>
    </row>
    <row r="6127" customFormat="false" ht="15" hidden="false" customHeight="true" outlineLevel="0" collapsed="false">
      <c r="A6127" s="20" t="s">
        <v>17178</v>
      </c>
      <c r="B6127" s="20" t="str">
        <f aca="false">INDEX(Table2[], MATCH(L6127, Location_ID!$D$2:$D$3098, 0), 1)</f>
        <v>668321c4-a1ce-418f-84e0-d318d2417337</v>
      </c>
      <c r="C6127" s="20" t="s">
        <v>1585</v>
      </c>
      <c r="D6127" s="230" t="s">
        <v>354</v>
      </c>
      <c r="E6127" s="20" t="s">
        <v>7134</v>
      </c>
      <c r="F6127" s="20" t="s">
        <v>7135</v>
      </c>
      <c r="G6127" s="20" t="s">
        <v>7591</v>
      </c>
      <c r="H6127" s="20"/>
      <c r="I6127" s="20" t="s">
        <v>15917</v>
      </c>
      <c r="J6127" s="20" t="s">
        <v>15922</v>
      </c>
      <c r="K6127" s="20" t="s">
        <v>7109</v>
      </c>
      <c r="L6127" s="20" t="s">
        <v>5607</v>
      </c>
      <c r="M6127" s="20" t="s">
        <v>7116</v>
      </c>
      <c r="N6127" s="20" t="s">
        <v>15902</v>
      </c>
      <c r="O6127" s="20" t="s">
        <v>15922</v>
      </c>
      <c r="P6127" s="201" t="n">
        <v>43730</v>
      </c>
      <c r="Q6127" s="201" t="n">
        <v>43763</v>
      </c>
      <c r="R6127" s="20" t="n">
        <v>1</v>
      </c>
      <c r="S6127" s="20" t="s">
        <v>7130</v>
      </c>
      <c r="T6127" s="20" t="n">
        <v>203.1993065</v>
      </c>
      <c r="U6127" s="20" t="n">
        <v>146.8253051</v>
      </c>
      <c r="V6127" s="20" t="n">
        <v>259.5733079</v>
      </c>
      <c r="W6127" s="20" t="s">
        <v>11510</v>
      </c>
      <c r="X6127" s="35"/>
      <c r="Y6127" s="35" t="n">
        <v>0</v>
      </c>
      <c r="Z6127" s="35" t="n">
        <v>1</v>
      </c>
      <c r="AE6127" s="94" t="e">
        <f aca="false" t="array" ref="AE6127:AK6127">_xlfn.torow(_xlfn.unique(_xlfn._xlws.filter(cat_table[Subsector],$E6127=cat_table[Sector],"")))</f>
        <v>#NAME?</v>
      </c>
      <c r="AF6127" s="94" t="e">
        <v>#NAME?</v>
      </c>
      <c r="AG6127" s="94" t="e">
        <v>#NAME?</v>
      </c>
      <c r="AH6127" s="94" t="e">
        <v>#NAME?</v>
      </c>
      <c r="AI6127" s="94" t="e">
        <v>#NAME?</v>
      </c>
      <c r="AJ6127" s="94" t="e">
        <v>#NAME?</v>
      </c>
      <c r="AK6127" s="94" t="e">
        <v>#NAME?</v>
      </c>
      <c r="AO6127" s="94" t="e">
        <f aca="false" t="array" ref="AO6127:AT6127">_xlfn.torow(_xlfn.unique(_xlfn._xlws.filter(cat_table[Sub-subsector],($E6127=cat_table[Sector])*($F6127=cat_table[Subsector]),"")))</f>
        <v>#NAME?</v>
      </c>
      <c r="AP6127" s="94" t="e">
        <v>#NAME?</v>
      </c>
      <c r="AQ6127" s="94" t="e">
        <v>#NAME?</v>
      </c>
      <c r="AR6127" s="94" t="e">
        <v>#NAME?</v>
      </c>
      <c r="AS6127" s="94" t="e">
        <v>#NAME?</v>
      </c>
      <c r="AT6127" s="94" t="e">
        <v>#NAME?</v>
      </c>
    </row>
    <row r="6128" customFormat="false" ht="15" hidden="false" customHeight="true" outlineLevel="0" collapsed="false">
      <c r="A6128" s="20" t="s">
        <v>17179</v>
      </c>
      <c r="B6128" s="20" t="str">
        <f aca="false">INDEX(Table2[], MATCH(L6128, Location_ID!$D$2:$D$3098, 0), 1)</f>
        <v>ed5515c5-b2d9-4a5b-b555-db35e7ce2a2e</v>
      </c>
      <c r="C6128" s="20" t="s">
        <v>1585</v>
      </c>
      <c r="D6128" s="230" t="s">
        <v>354</v>
      </c>
      <c r="E6128" s="20" t="s">
        <v>7134</v>
      </c>
      <c r="F6128" s="20" t="s">
        <v>7135</v>
      </c>
      <c r="G6128" s="20" t="s">
        <v>7591</v>
      </c>
      <c r="H6128" s="20"/>
      <c r="I6128" s="20" t="s">
        <v>15917</v>
      </c>
      <c r="J6128" s="20" t="s">
        <v>317</v>
      </c>
      <c r="K6128" s="20" t="s">
        <v>7109</v>
      </c>
      <c r="L6128" s="20" t="s">
        <v>5609</v>
      </c>
      <c r="M6128" s="20" t="s">
        <v>7116</v>
      </c>
      <c r="N6128" s="20" t="s">
        <v>15902</v>
      </c>
      <c r="O6128" s="20" t="s">
        <v>317</v>
      </c>
      <c r="P6128" s="201" t="n">
        <v>43730</v>
      </c>
      <c r="Q6128" s="201" t="n">
        <v>43763</v>
      </c>
      <c r="R6128" s="20" t="n">
        <v>1</v>
      </c>
      <c r="S6128" s="20" t="s">
        <v>7130</v>
      </c>
      <c r="T6128" s="20" t="n">
        <v>731.186046</v>
      </c>
      <c r="U6128" s="20" t="n">
        <v>626.805231</v>
      </c>
      <c r="V6128" s="20" t="n">
        <v>835.566861</v>
      </c>
      <c r="W6128" s="20" t="s">
        <v>11510</v>
      </c>
      <c r="X6128" s="35"/>
      <c r="Y6128" s="35" t="n">
        <v>0</v>
      </c>
      <c r="Z6128" s="35" t="n">
        <v>1</v>
      </c>
      <c r="AE6128" s="94" t="e">
        <f aca="false" t="array" ref="AE6128:AK6128">_xlfn.torow(_xlfn.unique(_xlfn._xlws.filter(cat_table[Subsector],$E6128=cat_table[Sector],"")))</f>
        <v>#NAME?</v>
      </c>
      <c r="AF6128" s="94" t="e">
        <v>#NAME?</v>
      </c>
      <c r="AG6128" s="94" t="e">
        <v>#NAME?</v>
      </c>
      <c r="AH6128" s="94" t="e">
        <v>#NAME?</v>
      </c>
      <c r="AI6128" s="94" t="e">
        <v>#NAME?</v>
      </c>
      <c r="AJ6128" s="94" t="e">
        <v>#NAME?</v>
      </c>
      <c r="AK6128" s="94" t="e">
        <v>#NAME?</v>
      </c>
      <c r="AO6128" s="94" t="e">
        <f aca="false" t="array" ref="AO6128:AT6128">_xlfn.torow(_xlfn.unique(_xlfn._xlws.filter(cat_table[Sub-subsector],($E6128=cat_table[Sector])*($F6128=cat_table[Subsector]),"")))</f>
        <v>#NAME?</v>
      </c>
      <c r="AP6128" s="94" t="e">
        <v>#NAME?</v>
      </c>
      <c r="AQ6128" s="94" t="e">
        <v>#NAME?</v>
      </c>
      <c r="AR6128" s="94" t="e">
        <v>#NAME?</v>
      </c>
      <c r="AS6128" s="94" t="e">
        <v>#NAME?</v>
      </c>
      <c r="AT6128" s="94" t="e">
        <v>#NAME?</v>
      </c>
    </row>
    <row r="6129" customFormat="false" ht="15" hidden="false" customHeight="true" outlineLevel="0" collapsed="false">
      <c r="A6129" s="20" t="s">
        <v>17180</v>
      </c>
      <c r="B6129" s="20" t="str">
        <f aca="false">INDEX(Table2[], MATCH(L6129, Location_ID!$D$2:$D$3098, 0), 1)</f>
        <v>b6ba817e-ead3-40a5-88d9-49404ca9a909</v>
      </c>
      <c r="C6129" s="20" t="s">
        <v>1585</v>
      </c>
      <c r="D6129" s="230" t="s">
        <v>354</v>
      </c>
      <c r="E6129" s="20" t="s">
        <v>7134</v>
      </c>
      <c r="F6129" s="20" t="s">
        <v>7135</v>
      </c>
      <c r="G6129" s="20" t="s">
        <v>7591</v>
      </c>
      <c r="H6129" s="20"/>
      <c r="I6129" s="20" t="s">
        <v>15917</v>
      </c>
      <c r="J6129" s="20" t="s">
        <v>15927</v>
      </c>
      <c r="K6129" s="20" t="s">
        <v>7109</v>
      </c>
      <c r="L6129" s="20" t="s">
        <v>5611</v>
      </c>
      <c r="M6129" s="20" t="s">
        <v>7116</v>
      </c>
      <c r="N6129" s="20" t="s">
        <v>15902</v>
      </c>
      <c r="O6129" s="20" t="s">
        <v>15927</v>
      </c>
      <c r="P6129" s="201" t="n">
        <v>43730</v>
      </c>
      <c r="Q6129" s="201" t="n">
        <v>43763</v>
      </c>
      <c r="R6129" s="20" t="n">
        <v>1</v>
      </c>
      <c r="S6129" s="20" t="s">
        <v>7130</v>
      </c>
      <c r="T6129" s="20" t="n">
        <v>471.908965</v>
      </c>
      <c r="U6129" s="20" t="n">
        <v>340.513488</v>
      </c>
      <c r="V6129" s="20" t="n">
        <v>603.304442</v>
      </c>
      <c r="W6129" s="20" t="s">
        <v>11510</v>
      </c>
      <c r="X6129" s="35"/>
      <c r="Y6129" s="35" t="n">
        <v>0</v>
      </c>
      <c r="Z6129" s="35" t="n">
        <v>1</v>
      </c>
      <c r="AE6129" s="94" t="e">
        <f aca="false" t="array" ref="AE6129:AK6129">_xlfn.torow(_xlfn.unique(_xlfn._xlws.filter(cat_table[Subsector],$E6129=cat_table[Sector],"")))</f>
        <v>#NAME?</v>
      </c>
      <c r="AF6129" s="94" t="e">
        <v>#NAME?</v>
      </c>
      <c r="AG6129" s="94" t="e">
        <v>#NAME?</v>
      </c>
      <c r="AH6129" s="94" t="e">
        <v>#NAME?</v>
      </c>
      <c r="AI6129" s="94" t="e">
        <v>#NAME?</v>
      </c>
      <c r="AJ6129" s="94" t="e">
        <v>#NAME?</v>
      </c>
      <c r="AK6129" s="94" t="e">
        <v>#NAME?</v>
      </c>
      <c r="AO6129" s="94" t="e">
        <f aca="false" t="array" ref="AO6129:AT6129">_xlfn.torow(_xlfn.unique(_xlfn._xlws.filter(cat_table[Sub-subsector],($E6129=cat_table[Sector])*($F6129=cat_table[Subsector]),"")))</f>
        <v>#NAME?</v>
      </c>
      <c r="AP6129" s="94" t="e">
        <v>#NAME?</v>
      </c>
      <c r="AQ6129" s="94" t="e">
        <v>#NAME?</v>
      </c>
      <c r="AR6129" s="94" t="e">
        <v>#NAME?</v>
      </c>
      <c r="AS6129" s="94" t="e">
        <v>#NAME?</v>
      </c>
      <c r="AT6129" s="94" t="e">
        <v>#NAME?</v>
      </c>
    </row>
    <row r="6130" customFormat="false" ht="15" hidden="false" customHeight="true" outlineLevel="0" collapsed="false">
      <c r="A6130" s="20" t="s">
        <v>17181</v>
      </c>
      <c r="B6130" s="20" t="str">
        <f aca="false">INDEX(Table2[], MATCH(L6130, Location_ID!$D$2:$D$3098, 0), 1)</f>
        <v>dfa675e4-47c8-4225-bab2-d562842b8fde</v>
      </c>
      <c r="C6130" s="20" t="s">
        <v>1585</v>
      </c>
      <c r="D6130" s="230" t="s">
        <v>354</v>
      </c>
      <c r="E6130" s="20" t="s">
        <v>7134</v>
      </c>
      <c r="F6130" s="20" t="s">
        <v>7135</v>
      </c>
      <c r="G6130" s="20" t="s">
        <v>7591</v>
      </c>
      <c r="H6130" s="20"/>
      <c r="I6130" s="20" t="s">
        <v>15917</v>
      </c>
      <c r="J6130" s="20" t="s">
        <v>15918</v>
      </c>
      <c r="K6130" s="20" t="s">
        <v>7109</v>
      </c>
      <c r="L6130" s="20" t="s">
        <v>5613</v>
      </c>
      <c r="M6130" s="20" t="s">
        <v>7116</v>
      </c>
      <c r="N6130" s="20" t="s">
        <v>15902</v>
      </c>
      <c r="O6130" s="20" t="s">
        <v>15918</v>
      </c>
      <c r="P6130" s="201" t="n">
        <v>43730</v>
      </c>
      <c r="Q6130" s="201" t="n">
        <v>43763</v>
      </c>
      <c r="R6130" s="20" t="n">
        <v>1</v>
      </c>
      <c r="S6130" s="20" t="s">
        <v>7130</v>
      </c>
      <c r="T6130" s="20" t="n">
        <v>59.2532728</v>
      </c>
      <c r="U6130" s="20" t="n">
        <v>47.26034098</v>
      </c>
      <c r="V6130" s="20" t="n">
        <v>71.24620462</v>
      </c>
      <c r="W6130" s="20" t="s">
        <v>11510</v>
      </c>
      <c r="X6130" s="35"/>
      <c r="Y6130" s="35" t="n">
        <v>0</v>
      </c>
      <c r="Z6130" s="35" t="n">
        <v>1</v>
      </c>
      <c r="AE6130" s="94" t="e">
        <f aca="false" t="array" ref="AE6130:AK6130">_xlfn.torow(_xlfn.unique(_xlfn._xlws.filter(cat_table[Subsector],$E6130=cat_table[Sector],"")))</f>
        <v>#NAME?</v>
      </c>
      <c r="AF6130" s="94" t="e">
        <v>#NAME?</v>
      </c>
      <c r="AG6130" s="94" t="e">
        <v>#NAME?</v>
      </c>
      <c r="AH6130" s="94" t="e">
        <v>#NAME?</v>
      </c>
      <c r="AI6130" s="94" t="e">
        <v>#NAME?</v>
      </c>
      <c r="AJ6130" s="94" t="e">
        <v>#NAME?</v>
      </c>
      <c r="AK6130" s="94" t="e">
        <v>#NAME?</v>
      </c>
      <c r="AO6130" s="94" t="e">
        <f aca="false" t="array" ref="AO6130:AT6130">_xlfn.torow(_xlfn.unique(_xlfn._xlws.filter(cat_table[Sub-subsector],($E6130=cat_table[Sector])*($F6130=cat_table[Subsector]),"")))</f>
        <v>#NAME?</v>
      </c>
      <c r="AP6130" s="94" t="e">
        <v>#NAME?</v>
      </c>
      <c r="AQ6130" s="94" t="e">
        <v>#NAME?</v>
      </c>
      <c r="AR6130" s="94" t="e">
        <v>#NAME?</v>
      </c>
      <c r="AS6130" s="94" t="e">
        <v>#NAME?</v>
      </c>
      <c r="AT6130" s="94" t="e">
        <v>#NAME?</v>
      </c>
    </row>
    <row r="6131" customFormat="false" ht="15" hidden="false" customHeight="true" outlineLevel="0" collapsed="false">
      <c r="A6131" s="20" t="s">
        <v>17182</v>
      </c>
      <c r="B6131" s="20" t="str">
        <f aca="false">INDEX(Table2[], MATCH(L6131, Location_ID!$D$2:$D$3098, 0), 1)</f>
        <v>0ced3602-1e0f-47a0-8e6e-73f9d1a317bd</v>
      </c>
      <c r="C6131" s="20" t="s">
        <v>1585</v>
      </c>
      <c r="D6131" s="230" t="s">
        <v>354</v>
      </c>
      <c r="E6131" s="20" t="s">
        <v>7134</v>
      </c>
      <c r="F6131" s="20" t="s">
        <v>7135</v>
      </c>
      <c r="G6131" s="20" t="s">
        <v>7591</v>
      </c>
      <c r="H6131" s="20"/>
      <c r="I6131" s="20" t="s">
        <v>15917</v>
      </c>
      <c r="J6131" s="20" t="s">
        <v>15918</v>
      </c>
      <c r="K6131" s="20" t="s">
        <v>7109</v>
      </c>
      <c r="L6131" s="20" t="s">
        <v>5615</v>
      </c>
      <c r="M6131" s="20" t="s">
        <v>7116</v>
      </c>
      <c r="N6131" s="20" t="s">
        <v>15902</v>
      </c>
      <c r="O6131" s="20" t="s">
        <v>15918</v>
      </c>
      <c r="P6131" s="201" t="n">
        <v>43730</v>
      </c>
      <c r="Q6131" s="201" t="n">
        <v>43763</v>
      </c>
      <c r="R6131" s="20" t="n">
        <v>1</v>
      </c>
      <c r="S6131" s="20" t="s">
        <v>7130</v>
      </c>
      <c r="T6131" s="20" t="n">
        <v>69.8978765</v>
      </c>
      <c r="U6131" s="20" t="n">
        <v>25.81168025</v>
      </c>
      <c r="V6131" s="20" t="n">
        <v>113.98407275</v>
      </c>
      <c r="W6131" s="20" t="s">
        <v>11510</v>
      </c>
      <c r="X6131" s="35"/>
      <c r="Y6131" s="35" t="n">
        <v>0</v>
      </c>
      <c r="Z6131" s="35" t="n">
        <v>1</v>
      </c>
      <c r="AE6131" s="94" t="e">
        <f aca="false" t="array" ref="AE6131:AK6131">_xlfn.torow(_xlfn.unique(_xlfn._xlws.filter(cat_table[Subsector],$E6131=cat_table[Sector],"")))</f>
        <v>#NAME?</v>
      </c>
      <c r="AF6131" s="94" t="e">
        <v>#NAME?</v>
      </c>
      <c r="AG6131" s="94" t="e">
        <v>#NAME?</v>
      </c>
      <c r="AH6131" s="94" t="e">
        <v>#NAME?</v>
      </c>
      <c r="AI6131" s="94" t="e">
        <v>#NAME?</v>
      </c>
      <c r="AJ6131" s="94" t="e">
        <v>#NAME?</v>
      </c>
      <c r="AK6131" s="94" t="e">
        <v>#NAME?</v>
      </c>
      <c r="AO6131" s="94" t="e">
        <f aca="false" t="array" ref="AO6131:AT6131">_xlfn.torow(_xlfn.unique(_xlfn._xlws.filter(cat_table[Sub-subsector],($E6131=cat_table[Sector])*($F6131=cat_table[Subsector]),"")))</f>
        <v>#NAME?</v>
      </c>
      <c r="AP6131" s="94" t="e">
        <v>#NAME?</v>
      </c>
      <c r="AQ6131" s="94" t="e">
        <v>#NAME?</v>
      </c>
      <c r="AR6131" s="94" t="e">
        <v>#NAME?</v>
      </c>
      <c r="AS6131" s="94" t="e">
        <v>#NAME?</v>
      </c>
      <c r="AT6131" s="94" t="e">
        <v>#NAME?</v>
      </c>
    </row>
    <row r="6132" customFormat="false" ht="15" hidden="false" customHeight="true" outlineLevel="0" collapsed="false">
      <c r="A6132" s="20" t="s">
        <v>17183</v>
      </c>
      <c r="B6132" s="20" t="str">
        <f aca="false">INDEX(Table2[], MATCH(L6132, Location_ID!$D$2:$D$3098, 0), 1)</f>
        <v>0556f6dc-9c94-42c8-b0c8-5b97a19ea121</v>
      </c>
      <c r="C6132" s="20" t="s">
        <v>1585</v>
      </c>
      <c r="D6132" s="230" t="s">
        <v>354</v>
      </c>
      <c r="E6132" s="20" t="s">
        <v>7134</v>
      </c>
      <c r="F6132" s="20" t="s">
        <v>7135</v>
      </c>
      <c r="G6132" s="20" t="s">
        <v>7591</v>
      </c>
      <c r="H6132" s="20"/>
      <c r="I6132" s="20" t="s">
        <v>15917</v>
      </c>
      <c r="J6132" s="20" t="s">
        <v>15927</v>
      </c>
      <c r="K6132" s="20" t="s">
        <v>7109</v>
      </c>
      <c r="L6132" s="20" t="s">
        <v>5617</v>
      </c>
      <c r="M6132" s="20" t="s">
        <v>7116</v>
      </c>
      <c r="N6132" s="20" t="s">
        <v>15902</v>
      </c>
      <c r="O6132" s="20" t="s">
        <v>15927</v>
      </c>
      <c r="P6132" s="201" t="n">
        <v>43730</v>
      </c>
      <c r="Q6132" s="201" t="n">
        <v>43763</v>
      </c>
      <c r="R6132" s="20" t="n">
        <v>1</v>
      </c>
      <c r="S6132" s="20" t="s">
        <v>7130</v>
      </c>
      <c r="T6132" s="20" t="n">
        <v>879.222391</v>
      </c>
      <c r="U6132" s="20" t="n">
        <v>653.187262</v>
      </c>
      <c r="V6132" s="20" t="n">
        <v>1105.25752</v>
      </c>
      <c r="W6132" s="20" t="s">
        <v>11510</v>
      </c>
      <c r="X6132" s="35"/>
      <c r="Y6132" s="35" t="n">
        <v>0</v>
      </c>
      <c r="Z6132" s="35" t="n">
        <v>1</v>
      </c>
      <c r="AE6132" s="94" t="e">
        <f aca="false" t="array" ref="AE6132:AK6132">_xlfn.torow(_xlfn.unique(_xlfn._xlws.filter(cat_table[Subsector],$E6132=cat_table[Sector],"")))</f>
        <v>#NAME?</v>
      </c>
      <c r="AF6132" s="94" t="e">
        <v>#NAME?</v>
      </c>
      <c r="AG6132" s="94" t="e">
        <v>#NAME?</v>
      </c>
      <c r="AH6132" s="94" t="e">
        <v>#NAME?</v>
      </c>
      <c r="AI6132" s="94" t="e">
        <v>#NAME?</v>
      </c>
      <c r="AJ6132" s="94" t="e">
        <v>#NAME?</v>
      </c>
      <c r="AK6132" s="94" t="e">
        <v>#NAME?</v>
      </c>
      <c r="AO6132" s="94" t="e">
        <f aca="false" t="array" ref="AO6132:AT6132">_xlfn.torow(_xlfn.unique(_xlfn._xlws.filter(cat_table[Sub-subsector],($E6132=cat_table[Sector])*($F6132=cat_table[Subsector]),"")))</f>
        <v>#NAME?</v>
      </c>
      <c r="AP6132" s="94" t="e">
        <v>#NAME?</v>
      </c>
      <c r="AQ6132" s="94" t="e">
        <v>#NAME?</v>
      </c>
      <c r="AR6132" s="94" t="e">
        <v>#NAME?</v>
      </c>
      <c r="AS6132" s="94" t="e">
        <v>#NAME?</v>
      </c>
      <c r="AT6132" s="94" t="e">
        <v>#NAME?</v>
      </c>
    </row>
    <row r="6133" customFormat="false" ht="15" hidden="false" customHeight="true" outlineLevel="0" collapsed="false">
      <c r="A6133" s="20" t="s">
        <v>17184</v>
      </c>
      <c r="B6133" s="20" t="str">
        <f aca="false">INDEX(Table2[], MATCH(L6133, Location_ID!$D$2:$D$3098, 0), 1)</f>
        <v>5a140d4e-54ff-42b7-978a-50bb1069a05a</v>
      </c>
      <c r="C6133" s="20" t="s">
        <v>1585</v>
      </c>
      <c r="D6133" s="230" t="s">
        <v>354</v>
      </c>
      <c r="E6133" s="20" t="s">
        <v>7134</v>
      </c>
      <c r="F6133" s="20" t="s">
        <v>7135</v>
      </c>
      <c r="G6133" s="20" t="s">
        <v>7591</v>
      </c>
      <c r="H6133" s="20"/>
      <c r="I6133" s="20" t="s">
        <v>15917</v>
      </c>
      <c r="J6133" s="20" t="s">
        <v>15932</v>
      </c>
      <c r="K6133" s="20" t="s">
        <v>7109</v>
      </c>
      <c r="L6133" s="20" t="s">
        <v>5619</v>
      </c>
      <c r="M6133" s="20" t="s">
        <v>7116</v>
      </c>
      <c r="N6133" s="20" t="s">
        <v>15902</v>
      </c>
      <c r="O6133" s="20" t="s">
        <v>15932</v>
      </c>
      <c r="P6133" s="201" t="n">
        <v>43730</v>
      </c>
      <c r="Q6133" s="201" t="n">
        <v>43763</v>
      </c>
      <c r="R6133" s="20" t="n">
        <v>1</v>
      </c>
      <c r="S6133" s="20" t="s">
        <v>7130</v>
      </c>
      <c r="T6133" s="20" t="n">
        <v>86.1448005</v>
      </c>
      <c r="U6133" s="20" t="n">
        <v>57.3054954</v>
      </c>
      <c r="V6133" s="20" t="n">
        <v>114.9841056</v>
      </c>
      <c r="W6133" s="20" t="s">
        <v>11510</v>
      </c>
      <c r="X6133" s="35"/>
      <c r="Y6133" s="35" t="n">
        <v>0</v>
      </c>
      <c r="Z6133" s="35" t="n">
        <v>1</v>
      </c>
      <c r="AE6133" s="94" t="e">
        <f aca="false" t="array" ref="AE6133:AK6133">_xlfn.torow(_xlfn.unique(_xlfn._xlws.filter(cat_table[Subsector],$E6133=cat_table[Sector],"")))</f>
        <v>#NAME?</v>
      </c>
      <c r="AF6133" s="94" t="e">
        <v>#NAME?</v>
      </c>
      <c r="AG6133" s="94" t="e">
        <v>#NAME?</v>
      </c>
      <c r="AH6133" s="94" t="e">
        <v>#NAME?</v>
      </c>
      <c r="AI6133" s="94" t="e">
        <v>#NAME?</v>
      </c>
      <c r="AJ6133" s="94" t="e">
        <v>#NAME?</v>
      </c>
      <c r="AK6133" s="94" t="e">
        <v>#NAME?</v>
      </c>
      <c r="AO6133" s="94" t="e">
        <f aca="false" t="array" ref="AO6133:AT6133">_xlfn.torow(_xlfn.unique(_xlfn._xlws.filter(cat_table[Sub-subsector],($E6133=cat_table[Sector])*($F6133=cat_table[Subsector]),"")))</f>
        <v>#NAME?</v>
      </c>
      <c r="AP6133" s="94" t="e">
        <v>#NAME?</v>
      </c>
      <c r="AQ6133" s="94" t="e">
        <v>#NAME?</v>
      </c>
      <c r="AR6133" s="94" t="e">
        <v>#NAME?</v>
      </c>
      <c r="AS6133" s="94" t="e">
        <v>#NAME?</v>
      </c>
      <c r="AT6133" s="94" t="e">
        <v>#NAME?</v>
      </c>
    </row>
    <row r="6134" customFormat="false" ht="15" hidden="false" customHeight="true" outlineLevel="0" collapsed="false">
      <c r="A6134" s="20" t="s">
        <v>17185</v>
      </c>
      <c r="B6134" s="20" t="str">
        <f aca="false">INDEX(Table2[], MATCH(L6134, Location_ID!$D$2:$D$3098, 0), 1)</f>
        <v>50c4f19b-9ebe-4460-a79b-752858468b30</v>
      </c>
      <c r="C6134" s="20" t="s">
        <v>1585</v>
      </c>
      <c r="D6134" s="230" t="s">
        <v>354</v>
      </c>
      <c r="E6134" s="20" t="s">
        <v>7134</v>
      </c>
      <c r="F6134" s="20" t="s">
        <v>7135</v>
      </c>
      <c r="G6134" s="20" t="s">
        <v>7591</v>
      </c>
      <c r="H6134" s="20"/>
      <c r="I6134" s="20" t="s">
        <v>15917</v>
      </c>
      <c r="J6134" s="20" t="s">
        <v>15932</v>
      </c>
      <c r="K6134" s="20" t="s">
        <v>7109</v>
      </c>
      <c r="L6134" s="20" t="s">
        <v>5621</v>
      </c>
      <c r="M6134" s="20" t="s">
        <v>7116</v>
      </c>
      <c r="N6134" s="20" t="s">
        <v>15902</v>
      </c>
      <c r="O6134" s="20" t="s">
        <v>15932</v>
      </c>
      <c r="P6134" s="201" t="n">
        <v>43730</v>
      </c>
      <c r="Q6134" s="201" t="n">
        <v>43763</v>
      </c>
      <c r="R6134" s="20" t="n">
        <v>1</v>
      </c>
      <c r="S6134" s="20" t="s">
        <v>7130</v>
      </c>
      <c r="T6134" s="20" t="n">
        <v>108.088225</v>
      </c>
      <c r="U6134" s="20" t="n">
        <v>73.8759769</v>
      </c>
      <c r="V6134" s="20" t="n">
        <v>142.3004731</v>
      </c>
      <c r="W6134" s="20" t="s">
        <v>11510</v>
      </c>
      <c r="X6134" s="35"/>
      <c r="Y6134" s="35" t="n">
        <v>0</v>
      </c>
      <c r="Z6134" s="35" t="n">
        <v>1</v>
      </c>
      <c r="AE6134" s="94" t="e">
        <f aca="false" t="array" ref="AE6134:AK6134">_xlfn.torow(_xlfn.unique(_xlfn._xlws.filter(cat_table[Subsector],$E6134=cat_table[Sector],"")))</f>
        <v>#NAME?</v>
      </c>
      <c r="AF6134" s="94" t="e">
        <v>#NAME?</v>
      </c>
      <c r="AG6134" s="94" t="e">
        <v>#NAME?</v>
      </c>
      <c r="AH6134" s="94" t="e">
        <v>#NAME?</v>
      </c>
      <c r="AI6134" s="94" t="e">
        <v>#NAME?</v>
      </c>
      <c r="AJ6134" s="94" t="e">
        <v>#NAME?</v>
      </c>
      <c r="AK6134" s="94" t="e">
        <v>#NAME?</v>
      </c>
      <c r="AO6134" s="94" t="e">
        <f aca="false" t="array" ref="AO6134:AT6134">_xlfn.torow(_xlfn.unique(_xlfn._xlws.filter(cat_table[Sub-subsector],($E6134=cat_table[Sector])*($F6134=cat_table[Subsector]),"")))</f>
        <v>#NAME?</v>
      </c>
      <c r="AP6134" s="94" t="e">
        <v>#NAME?</v>
      </c>
      <c r="AQ6134" s="94" t="e">
        <v>#NAME?</v>
      </c>
      <c r="AR6134" s="94" t="e">
        <v>#NAME?</v>
      </c>
      <c r="AS6134" s="94" t="e">
        <v>#NAME?</v>
      </c>
      <c r="AT6134" s="94" t="e">
        <v>#NAME?</v>
      </c>
    </row>
    <row r="6135" customFormat="false" ht="15" hidden="false" customHeight="true" outlineLevel="0" collapsed="false">
      <c r="A6135" s="20" t="s">
        <v>17186</v>
      </c>
      <c r="B6135" s="20" t="str">
        <f aca="false">INDEX(Table2[], MATCH(L6135, Location_ID!$D$2:$D$3098, 0), 1)</f>
        <v>c68a2d45-c09d-4a72-8d97-859a6135b5ce</v>
      </c>
      <c r="C6135" s="20" t="s">
        <v>1585</v>
      </c>
      <c r="D6135" s="230" t="s">
        <v>354</v>
      </c>
      <c r="E6135" s="20" t="s">
        <v>7134</v>
      </c>
      <c r="F6135" s="20" t="s">
        <v>7135</v>
      </c>
      <c r="G6135" s="20" t="s">
        <v>7591</v>
      </c>
      <c r="H6135" s="20"/>
      <c r="I6135" s="20" t="s">
        <v>15917</v>
      </c>
      <c r="J6135" s="20" t="s">
        <v>15918</v>
      </c>
      <c r="K6135" s="20" t="s">
        <v>7109</v>
      </c>
      <c r="L6135" s="20" t="s">
        <v>5623</v>
      </c>
      <c r="M6135" s="20" t="s">
        <v>7116</v>
      </c>
      <c r="N6135" s="20" t="s">
        <v>15902</v>
      </c>
      <c r="O6135" s="20" t="s">
        <v>15918</v>
      </c>
      <c r="P6135" s="201" t="n">
        <v>43730</v>
      </c>
      <c r="Q6135" s="201" t="n">
        <v>43763</v>
      </c>
      <c r="R6135" s="20" t="n">
        <v>1</v>
      </c>
      <c r="S6135" s="20" t="s">
        <v>7130</v>
      </c>
      <c r="T6135" s="20" t="n">
        <v>97.5065755</v>
      </c>
      <c r="U6135" s="20" t="n">
        <v>80.22847235</v>
      </c>
      <c r="V6135" s="20" t="n">
        <v>114.78467865</v>
      </c>
      <c r="W6135" s="20" t="s">
        <v>11510</v>
      </c>
      <c r="X6135" s="35"/>
      <c r="Y6135" s="35" t="n">
        <v>0</v>
      </c>
      <c r="Z6135" s="35" t="n">
        <v>1</v>
      </c>
      <c r="AE6135" s="94" t="e">
        <f aca="false" t="array" ref="AE6135:AK6135">_xlfn.torow(_xlfn.unique(_xlfn._xlws.filter(cat_table[Subsector],$E6135=cat_table[Sector],"")))</f>
        <v>#NAME?</v>
      </c>
      <c r="AF6135" s="94" t="e">
        <v>#NAME?</v>
      </c>
      <c r="AG6135" s="94" t="e">
        <v>#NAME?</v>
      </c>
      <c r="AH6135" s="94" t="e">
        <v>#NAME?</v>
      </c>
      <c r="AI6135" s="94" t="e">
        <v>#NAME?</v>
      </c>
      <c r="AJ6135" s="94" t="e">
        <v>#NAME?</v>
      </c>
      <c r="AK6135" s="94" t="e">
        <v>#NAME?</v>
      </c>
      <c r="AO6135" s="94" t="e">
        <f aca="false" t="array" ref="AO6135:AT6135">_xlfn.torow(_xlfn.unique(_xlfn._xlws.filter(cat_table[Sub-subsector],($E6135=cat_table[Sector])*($F6135=cat_table[Subsector]),"")))</f>
        <v>#NAME?</v>
      </c>
      <c r="AP6135" s="94" t="e">
        <v>#NAME?</v>
      </c>
      <c r="AQ6135" s="94" t="e">
        <v>#NAME?</v>
      </c>
      <c r="AR6135" s="94" t="e">
        <v>#NAME?</v>
      </c>
      <c r="AS6135" s="94" t="e">
        <v>#NAME?</v>
      </c>
      <c r="AT6135" s="94" t="e">
        <v>#NAME?</v>
      </c>
    </row>
    <row r="6136" customFormat="false" ht="15" hidden="false" customHeight="true" outlineLevel="0" collapsed="false">
      <c r="A6136" s="20" t="s">
        <v>17187</v>
      </c>
      <c r="B6136" s="20" t="str">
        <f aca="false">INDEX(Table2[], MATCH(L6136, Location_ID!$D$2:$D$3098, 0), 1)</f>
        <v>580aae08-866f-46ed-9079-171886dd5b6d</v>
      </c>
      <c r="C6136" s="20" t="s">
        <v>1585</v>
      </c>
      <c r="D6136" s="230" t="s">
        <v>354</v>
      </c>
      <c r="E6136" s="20" t="s">
        <v>7134</v>
      </c>
      <c r="F6136" s="20" t="s">
        <v>7135</v>
      </c>
      <c r="G6136" s="20" t="s">
        <v>7591</v>
      </c>
      <c r="H6136" s="20"/>
      <c r="I6136" s="20" t="s">
        <v>15917</v>
      </c>
      <c r="J6136" s="20" t="s">
        <v>15922</v>
      </c>
      <c r="K6136" s="20" t="s">
        <v>7109</v>
      </c>
      <c r="L6136" s="20" t="s">
        <v>5625</v>
      </c>
      <c r="M6136" s="20" t="s">
        <v>7116</v>
      </c>
      <c r="N6136" s="20" t="s">
        <v>15902</v>
      </c>
      <c r="O6136" s="20" t="s">
        <v>15922</v>
      </c>
      <c r="P6136" s="201" t="n">
        <v>43730</v>
      </c>
      <c r="Q6136" s="201" t="n">
        <v>43763</v>
      </c>
      <c r="R6136" s="20" t="n">
        <v>1</v>
      </c>
      <c r="S6136" s="20" t="s">
        <v>7130</v>
      </c>
      <c r="T6136" s="20" t="n">
        <v>58.36731167</v>
      </c>
      <c r="U6136" s="20" t="n">
        <v>37.02812284</v>
      </c>
      <c r="V6136" s="20" t="n">
        <v>79.7065005</v>
      </c>
      <c r="W6136" s="20" t="s">
        <v>11510</v>
      </c>
      <c r="X6136" s="35"/>
      <c r="Y6136" s="35" t="n">
        <v>0</v>
      </c>
      <c r="Z6136" s="35" t="n">
        <v>1</v>
      </c>
      <c r="AE6136" s="94" t="e">
        <f aca="false" t="array" ref="AE6136:AK6136">_xlfn.torow(_xlfn.unique(_xlfn._xlws.filter(cat_table[Subsector],$E6136=cat_table[Sector],"")))</f>
        <v>#NAME?</v>
      </c>
      <c r="AF6136" s="94" t="e">
        <v>#NAME?</v>
      </c>
      <c r="AG6136" s="94" t="e">
        <v>#NAME?</v>
      </c>
      <c r="AH6136" s="94" t="e">
        <v>#NAME?</v>
      </c>
      <c r="AI6136" s="94" t="e">
        <v>#NAME?</v>
      </c>
      <c r="AJ6136" s="94" t="e">
        <v>#NAME?</v>
      </c>
      <c r="AK6136" s="94" t="e">
        <v>#NAME?</v>
      </c>
      <c r="AO6136" s="94" t="e">
        <f aca="false" t="array" ref="AO6136:AT6136">_xlfn.torow(_xlfn.unique(_xlfn._xlws.filter(cat_table[Sub-subsector],($E6136=cat_table[Sector])*($F6136=cat_table[Subsector]),"")))</f>
        <v>#NAME?</v>
      </c>
      <c r="AP6136" s="94" t="e">
        <v>#NAME?</v>
      </c>
      <c r="AQ6136" s="94" t="e">
        <v>#NAME?</v>
      </c>
      <c r="AR6136" s="94" t="e">
        <v>#NAME?</v>
      </c>
      <c r="AS6136" s="94" t="e">
        <v>#NAME?</v>
      </c>
      <c r="AT6136" s="94" t="e">
        <v>#NAME?</v>
      </c>
    </row>
    <row r="6137" customFormat="false" ht="15" hidden="false" customHeight="true" outlineLevel="0" collapsed="false">
      <c r="A6137" s="20" t="s">
        <v>17188</v>
      </c>
      <c r="B6137" s="20" t="str">
        <f aca="false">INDEX(Table2[], MATCH(L6137, Location_ID!$D$2:$D$3098, 0), 1)</f>
        <v>5b0d4f41-9705-4250-95ea-e7c671e90d00</v>
      </c>
      <c r="C6137" s="20" t="s">
        <v>1585</v>
      </c>
      <c r="D6137" s="230" t="s">
        <v>354</v>
      </c>
      <c r="E6137" s="20" t="s">
        <v>7134</v>
      </c>
      <c r="F6137" s="20" t="s">
        <v>7135</v>
      </c>
      <c r="G6137" s="20" t="s">
        <v>7591</v>
      </c>
      <c r="H6137" s="20"/>
      <c r="I6137" s="20" t="s">
        <v>15917</v>
      </c>
      <c r="J6137" s="20" t="s">
        <v>15922</v>
      </c>
      <c r="K6137" s="20" t="s">
        <v>7109</v>
      </c>
      <c r="L6137" s="20" t="s">
        <v>5627</v>
      </c>
      <c r="M6137" s="20" t="s">
        <v>7116</v>
      </c>
      <c r="N6137" s="20" t="s">
        <v>15902</v>
      </c>
      <c r="O6137" s="20" t="s">
        <v>15922</v>
      </c>
      <c r="P6137" s="201" t="n">
        <v>43730</v>
      </c>
      <c r="Q6137" s="201" t="n">
        <v>43763</v>
      </c>
      <c r="R6137" s="20" t="n">
        <v>1</v>
      </c>
      <c r="S6137" s="20" t="s">
        <v>7130</v>
      </c>
      <c r="T6137" s="20" t="n">
        <v>167.8486545</v>
      </c>
      <c r="U6137" s="20" t="n">
        <v>95.0490335</v>
      </c>
      <c r="V6137" s="20" t="n">
        <v>240.6482755</v>
      </c>
      <c r="W6137" s="20" t="s">
        <v>11510</v>
      </c>
      <c r="X6137" s="35"/>
      <c r="Y6137" s="35" t="n">
        <v>0</v>
      </c>
      <c r="Z6137" s="35" t="n">
        <v>1</v>
      </c>
      <c r="AE6137" s="94" t="e">
        <f aca="false" t="array" ref="AE6137:AK6137">_xlfn.torow(_xlfn.unique(_xlfn._xlws.filter(cat_table[Subsector],$E6137=cat_table[Sector],"")))</f>
        <v>#NAME?</v>
      </c>
      <c r="AF6137" s="94" t="e">
        <v>#NAME?</v>
      </c>
      <c r="AG6137" s="94" t="e">
        <v>#NAME?</v>
      </c>
      <c r="AH6137" s="94" t="e">
        <v>#NAME?</v>
      </c>
      <c r="AI6137" s="94" t="e">
        <v>#NAME?</v>
      </c>
      <c r="AJ6137" s="94" t="e">
        <v>#NAME?</v>
      </c>
      <c r="AK6137" s="94" t="e">
        <v>#NAME?</v>
      </c>
      <c r="AO6137" s="94" t="e">
        <f aca="false" t="array" ref="AO6137:AT6137">_xlfn.torow(_xlfn.unique(_xlfn._xlws.filter(cat_table[Sub-subsector],($E6137=cat_table[Sector])*($F6137=cat_table[Subsector]),"")))</f>
        <v>#NAME?</v>
      </c>
      <c r="AP6137" s="94" t="e">
        <v>#NAME?</v>
      </c>
      <c r="AQ6137" s="94" t="e">
        <v>#NAME?</v>
      </c>
      <c r="AR6137" s="94" t="e">
        <v>#NAME?</v>
      </c>
      <c r="AS6137" s="94" t="e">
        <v>#NAME?</v>
      </c>
      <c r="AT6137" s="94" t="e">
        <v>#NAME?</v>
      </c>
    </row>
    <row r="6138" customFormat="false" ht="15" hidden="false" customHeight="true" outlineLevel="0" collapsed="false">
      <c r="A6138" s="20" t="s">
        <v>17189</v>
      </c>
      <c r="B6138" s="20" t="str">
        <f aca="false">INDEX(Table2[], MATCH(L6138, Location_ID!$D$2:$D$3098, 0), 1)</f>
        <v>938dc5ac-9bce-4589-8012-9f3f4882845a</v>
      </c>
      <c r="C6138" s="20" t="s">
        <v>1585</v>
      </c>
      <c r="D6138" s="230" t="s">
        <v>354</v>
      </c>
      <c r="E6138" s="20" t="s">
        <v>7134</v>
      </c>
      <c r="F6138" s="20" t="s">
        <v>7135</v>
      </c>
      <c r="G6138" s="20" t="s">
        <v>7591</v>
      </c>
      <c r="H6138" s="20"/>
      <c r="I6138" s="20" t="s">
        <v>15917</v>
      </c>
      <c r="J6138" s="20" t="s">
        <v>15925</v>
      </c>
      <c r="K6138" s="20" t="s">
        <v>7109</v>
      </c>
      <c r="L6138" s="20" t="s">
        <v>5629</v>
      </c>
      <c r="M6138" s="20" t="s">
        <v>7116</v>
      </c>
      <c r="N6138" s="20" t="s">
        <v>15902</v>
      </c>
      <c r="O6138" s="20" t="s">
        <v>15925</v>
      </c>
      <c r="P6138" s="201" t="n">
        <v>43730</v>
      </c>
      <c r="Q6138" s="201" t="n">
        <v>43763</v>
      </c>
      <c r="R6138" s="20" t="n">
        <v>1</v>
      </c>
      <c r="S6138" s="20" t="s">
        <v>7130</v>
      </c>
      <c r="T6138" s="20" t="n">
        <v>1454.31878</v>
      </c>
      <c r="U6138" s="20" t="n">
        <v>923.536446</v>
      </c>
      <c r="V6138" s="20" t="n">
        <v>1985.101114</v>
      </c>
      <c r="W6138" s="20" t="s">
        <v>11510</v>
      </c>
      <c r="X6138" s="35"/>
      <c r="Y6138" s="35" t="n">
        <v>0</v>
      </c>
      <c r="Z6138" s="35" t="n">
        <v>1</v>
      </c>
      <c r="AE6138" s="94" t="e">
        <f aca="false" t="array" ref="AE6138:AK6138">_xlfn.torow(_xlfn.unique(_xlfn._xlws.filter(cat_table[Subsector],$E6138=cat_table[Sector],"")))</f>
        <v>#NAME?</v>
      </c>
      <c r="AF6138" s="94" t="e">
        <v>#NAME?</v>
      </c>
      <c r="AG6138" s="94" t="e">
        <v>#NAME?</v>
      </c>
      <c r="AH6138" s="94" t="e">
        <v>#NAME?</v>
      </c>
      <c r="AI6138" s="94" t="e">
        <v>#NAME?</v>
      </c>
      <c r="AJ6138" s="94" t="e">
        <v>#NAME?</v>
      </c>
      <c r="AK6138" s="94" t="e">
        <v>#NAME?</v>
      </c>
      <c r="AO6138" s="94" t="e">
        <f aca="false" t="array" ref="AO6138:AT6138">_xlfn.torow(_xlfn.unique(_xlfn._xlws.filter(cat_table[Sub-subsector],($E6138=cat_table[Sector])*($F6138=cat_table[Subsector]),"")))</f>
        <v>#NAME?</v>
      </c>
      <c r="AP6138" s="94" t="e">
        <v>#NAME?</v>
      </c>
      <c r="AQ6138" s="94" t="e">
        <v>#NAME?</v>
      </c>
      <c r="AR6138" s="94" t="e">
        <v>#NAME?</v>
      </c>
      <c r="AS6138" s="94" t="e">
        <v>#NAME?</v>
      </c>
      <c r="AT6138" s="94" t="e">
        <v>#NAME?</v>
      </c>
    </row>
    <row r="6139" customFormat="false" ht="15" hidden="false" customHeight="true" outlineLevel="0" collapsed="false">
      <c r="A6139" s="20" t="s">
        <v>17190</v>
      </c>
      <c r="B6139" s="20" t="str">
        <f aca="false">INDEX(Table2[], MATCH(L6139, Location_ID!$D$2:$D$3098, 0), 1)</f>
        <v>7e0a9dfc-cc5b-4fbd-a2f1-836dfd4fe42c</v>
      </c>
      <c r="C6139" s="20" t="s">
        <v>1585</v>
      </c>
      <c r="D6139" s="230" t="s">
        <v>354</v>
      </c>
      <c r="E6139" s="20" t="s">
        <v>7134</v>
      </c>
      <c r="F6139" s="20" t="s">
        <v>7135</v>
      </c>
      <c r="G6139" s="20" t="s">
        <v>7591</v>
      </c>
      <c r="H6139" s="20"/>
      <c r="I6139" s="20" t="s">
        <v>15917</v>
      </c>
      <c r="J6139" s="20" t="s">
        <v>15932</v>
      </c>
      <c r="K6139" s="20" t="s">
        <v>7109</v>
      </c>
      <c r="L6139" s="20" t="s">
        <v>5631</v>
      </c>
      <c r="M6139" s="20" t="s">
        <v>7116</v>
      </c>
      <c r="N6139" s="20" t="s">
        <v>15902</v>
      </c>
      <c r="O6139" s="20" t="s">
        <v>15932</v>
      </c>
      <c r="P6139" s="201" t="n">
        <v>43730</v>
      </c>
      <c r="Q6139" s="201" t="n">
        <v>43763</v>
      </c>
      <c r="R6139" s="20" t="n">
        <v>1</v>
      </c>
      <c r="S6139" s="20" t="s">
        <v>7130</v>
      </c>
      <c r="T6139" s="20" t="n">
        <v>427.265688</v>
      </c>
      <c r="U6139" s="20" t="n">
        <v>254.815467</v>
      </c>
      <c r="V6139" s="20" t="n">
        <v>599.715909</v>
      </c>
      <c r="W6139" s="20" t="s">
        <v>11510</v>
      </c>
      <c r="X6139" s="35"/>
      <c r="Y6139" s="35" t="n">
        <v>0</v>
      </c>
      <c r="Z6139" s="35" t="n">
        <v>1</v>
      </c>
      <c r="AE6139" s="94" t="e">
        <f aca="false" t="array" ref="AE6139:AK6139">_xlfn.torow(_xlfn.unique(_xlfn._xlws.filter(cat_table[Subsector],$E6139=cat_table[Sector],"")))</f>
        <v>#NAME?</v>
      </c>
      <c r="AF6139" s="94" t="e">
        <v>#NAME?</v>
      </c>
      <c r="AG6139" s="94" t="e">
        <v>#NAME?</v>
      </c>
      <c r="AH6139" s="94" t="e">
        <v>#NAME?</v>
      </c>
      <c r="AI6139" s="94" t="e">
        <v>#NAME?</v>
      </c>
      <c r="AJ6139" s="94" t="e">
        <v>#NAME?</v>
      </c>
      <c r="AK6139" s="94" t="e">
        <v>#NAME?</v>
      </c>
      <c r="AO6139" s="94" t="e">
        <f aca="false" t="array" ref="AO6139:AT6139">_xlfn.torow(_xlfn.unique(_xlfn._xlws.filter(cat_table[Sub-subsector],($E6139=cat_table[Sector])*($F6139=cat_table[Subsector]),"")))</f>
        <v>#NAME?</v>
      </c>
      <c r="AP6139" s="94" t="e">
        <v>#NAME?</v>
      </c>
      <c r="AQ6139" s="94" t="e">
        <v>#NAME?</v>
      </c>
      <c r="AR6139" s="94" t="e">
        <v>#NAME?</v>
      </c>
      <c r="AS6139" s="94" t="e">
        <v>#NAME?</v>
      </c>
      <c r="AT6139" s="94" t="e">
        <v>#NAME?</v>
      </c>
    </row>
    <row r="6140" customFormat="false" ht="15" hidden="false" customHeight="true" outlineLevel="0" collapsed="false">
      <c r="A6140" s="20" t="s">
        <v>17191</v>
      </c>
      <c r="B6140" s="20" t="str">
        <f aca="false">INDEX(Table2[], MATCH(L6140, Location_ID!$D$2:$D$3098, 0), 1)</f>
        <v>fb53f86c-32f3-4a47-914b-e3854e6ad490</v>
      </c>
      <c r="C6140" s="20" t="s">
        <v>1585</v>
      </c>
      <c r="D6140" s="230" t="s">
        <v>354</v>
      </c>
      <c r="E6140" s="20" t="s">
        <v>7134</v>
      </c>
      <c r="F6140" s="20" t="s">
        <v>7135</v>
      </c>
      <c r="G6140" s="20" t="s">
        <v>7591</v>
      </c>
      <c r="H6140" s="20"/>
      <c r="I6140" s="20" t="s">
        <v>15917</v>
      </c>
      <c r="J6140" s="20" t="s">
        <v>15922</v>
      </c>
      <c r="K6140" s="20" t="s">
        <v>7109</v>
      </c>
      <c r="L6140" s="20" t="s">
        <v>5633</v>
      </c>
      <c r="M6140" s="20" t="s">
        <v>7116</v>
      </c>
      <c r="N6140" s="20" t="s">
        <v>15902</v>
      </c>
      <c r="O6140" s="20" t="s">
        <v>15922</v>
      </c>
      <c r="P6140" s="201" t="n">
        <v>43730</v>
      </c>
      <c r="Q6140" s="201" t="n">
        <v>43763</v>
      </c>
      <c r="R6140" s="20" t="n">
        <v>1</v>
      </c>
      <c r="S6140" s="20" t="s">
        <v>7130</v>
      </c>
      <c r="T6140" s="20" t="n">
        <v>408.025529</v>
      </c>
      <c r="U6140" s="20" t="n">
        <v>242.017215</v>
      </c>
      <c r="V6140" s="20" t="n">
        <v>574.033843</v>
      </c>
      <c r="W6140" s="20" t="s">
        <v>11510</v>
      </c>
      <c r="X6140" s="35"/>
      <c r="Y6140" s="35" t="n">
        <v>0</v>
      </c>
      <c r="Z6140" s="35" t="n">
        <v>1</v>
      </c>
      <c r="AE6140" s="94" t="e">
        <f aca="false" t="array" ref="AE6140:AK6140">_xlfn.torow(_xlfn.unique(_xlfn._xlws.filter(cat_table[Subsector],$E6140=cat_table[Sector],"")))</f>
        <v>#NAME?</v>
      </c>
      <c r="AF6140" s="94" t="e">
        <v>#NAME?</v>
      </c>
      <c r="AG6140" s="94" t="e">
        <v>#NAME?</v>
      </c>
      <c r="AH6140" s="94" t="e">
        <v>#NAME?</v>
      </c>
      <c r="AI6140" s="94" t="e">
        <v>#NAME?</v>
      </c>
      <c r="AJ6140" s="94" t="e">
        <v>#NAME?</v>
      </c>
      <c r="AK6140" s="94" t="e">
        <v>#NAME?</v>
      </c>
      <c r="AO6140" s="94" t="e">
        <f aca="false" t="array" ref="AO6140:AT6140">_xlfn.torow(_xlfn.unique(_xlfn._xlws.filter(cat_table[Sub-subsector],($E6140=cat_table[Sector])*($F6140=cat_table[Subsector]),"")))</f>
        <v>#NAME?</v>
      </c>
      <c r="AP6140" s="94" t="e">
        <v>#NAME?</v>
      </c>
      <c r="AQ6140" s="94" t="e">
        <v>#NAME?</v>
      </c>
      <c r="AR6140" s="94" t="e">
        <v>#NAME?</v>
      </c>
      <c r="AS6140" s="94" t="e">
        <v>#NAME?</v>
      </c>
      <c r="AT6140" s="94" t="e">
        <v>#NAME?</v>
      </c>
    </row>
    <row r="6141" customFormat="false" ht="15" hidden="false" customHeight="true" outlineLevel="0" collapsed="false">
      <c r="A6141" s="20" t="s">
        <v>17192</v>
      </c>
      <c r="B6141" s="20" t="str">
        <f aca="false">INDEX(Table2[], MATCH(L6141, Location_ID!$D$2:$D$3098, 0), 1)</f>
        <v>ddf83eb3-d159-4c48-9370-fe839eb2ff70</v>
      </c>
      <c r="C6141" s="20" t="s">
        <v>1585</v>
      </c>
      <c r="D6141" s="230" t="s">
        <v>354</v>
      </c>
      <c r="E6141" s="20" t="s">
        <v>7134</v>
      </c>
      <c r="F6141" s="20" t="s">
        <v>7135</v>
      </c>
      <c r="G6141" s="20" t="s">
        <v>7591</v>
      </c>
      <c r="H6141" s="20"/>
      <c r="I6141" s="20" t="s">
        <v>15917</v>
      </c>
      <c r="J6141" s="20" t="s">
        <v>15918</v>
      </c>
      <c r="K6141" s="20" t="s">
        <v>7109</v>
      </c>
      <c r="L6141" s="20" t="s">
        <v>5635</v>
      </c>
      <c r="M6141" s="20" t="s">
        <v>7116</v>
      </c>
      <c r="N6141" s="20" t="s">
        <v>15902</v>
      </c>
      <c r="O6141" s="20" t="s">
        <v>15918</v>
      </c>
      <c r="P6141" s="201" t="n">
        <v>43730</v>
      </c>
      <c r="Q6141" s="201" t="n">
        <v>43763</v>
      </c>
      <c r="R6141" s="20" t="n">
        <v>1</v>
      </c>
      <c r="S6141" s="20" t="s">
        <v>7130</v>
      </c>
      <c r="T6141" s="20" t="n">
        <v>207.214442</v>
      </c>
      <c r="U6141" s="20" t="n">
        <v>94.328562</v>
      </c>
      <c r="V6141" s="20" t="n">
        <v>320.100322</v>
      </c>
      <c r="W6141" s="20" t="s">
        <v>11510</v>
      </c>
      <c r="X6141" s="35"/>
      <c r="Y6141" s="35" t="n">
        <v>0</v>
      </c>
      <c r="Z6141" s="35" t="n">
        <v>1</v>
      </c>
      <c r="AE6141" s="94" t="e">
        <f aca="false" t="array" ref="AE6141:AK6141">_xlfn.torow(_xlfn.unique(_xlfn._xlws.filter(cat_table[Subsector],$E6141=cat_table[Sector],"")))</f>
        <v>#NAME?</v>
      </c>
      <c r="AF6141" s="94" t="e">
        <v>#NAME?</v>
      </c>
      <c r="AG6141" s="94" t="e">
        <v>#NAME?</v>
      </c>
      <c r="AH6141" s="94" t="e">
        <v>#NAME?</v>
      </c>
      <c r="AI6141" s="94" t="e">
        <v>#NAME?</v>
      </c>
      <c r="AJ6141" s="94" t="e">
        <v>#NAME?</v>
      </c>
      <c r="AK6141" s="94" t="e">
        <v>#NAME?</v>
      </c>
      <c r="AO6141" s="94" t="e">
        <f aca="false" t="array" ref="AO6141:AT6141">_xlfn.torow(_xlfn.unique(_xlfn._xlws.filter(cat_table[Sub-subsector],($E6141=cat_table[Sector])*($F6141=cat_table[Subsector]),"")))</f>
        <v>#NAME?</v>
      </c>
      <c r="AP6141" s="94" t="e">
        <v>#NAME?</v>
      </c>
      <c r="AQ6141" s="94" t="e">
        <v>#NAME?</v>
      </c>
      <c r="AR6141" s="94" t="e">
        <v>#NAME?</v>
      </c>
      <c r="AS6141" s="94" t="e">
        <v>#NAME?</v>
      </c>
      <c r="AT6141" s="94" t="e">
        <v>#NAME?</v>
      </c>
    </row>
    <row r="6142" customFormat="false" ht="15" hidden="false" customHeight="true" outlineLevel="0" collapsed="false">
      <c r="A6142" s="20" t="s">
        <v>17193</v>
      </c>
      <c r="B6142" s="20" t="str">
        <f aca="false">INDEX(Table2[], MATCH(L6142, Location_ID!$D$2:$D$3098, 0), 1)</f>
        <v>8f1acd30-37f7-4fd0-aa66-7d1dd366ee92</v>
      </c>
      <c r="C6142" s="20" t="s">
        <v>1585</v>
      </c>
      <c r="D6142" s="230" t="s">
        <v>354</v>
      </c>
      <c r="E6142" s="20" t="s">
        <v>7134</v>
      </c>
      <c r="F6142" s="20" t="s">
        <v>7135</v>
      </c>
      <c r="G6142" s="20" t="s">
        <v>7591</v>
      </c>
      <c r="H6142" s="20"/>
      <c r="I6142" s="20" t="s">
        <v>15917</v>
      </c>
      <c r="J6142" s="20" t="s">
        <v>15922</v>
      </c>
      <c r="K6142" s="20" t="s">
        <v>7109</v>
      </c>
      <c r="L6142" s="20" t="s">
        <v>5637</v>
      </c>
      <c r="M6142" s="20" t="s">
        <v>7116</v>
      </c>
      <c r="N6142" s="20" t="s">
        <v>15902</v>
      </c>
      <c r="O6142" s="20" t="s">
        <v>15922</v>
      </c>
      <c r="P6142" s="201" t="n">
        <v>43730</v>
      </c>
      <c r="Q6142" s="201" t="n">
        <v>43763</v>
      </c>
      <c r="R6142" s="20" t="n">
        <v>1</v>
      </c>
      <c r="S6142" s="20" t="s">
        <v>7130</v>
      </c>
      <c r="T6142" s="20" t="n">
        <v>381.418242</v>
      </c>
      <c r="U6142" s="20" t="n">
        <v>267.794051</v>
      </c>
      <c r="V6142" s="20" t="n">
        <v>495.042433</v>
      </c>
      <c r="W6142" s="20" t="s">
        <v>11510</v>
      </c>
      <c r="X6142" s="35"/>
      <c r="Y6142" s="35" t="n">
        <v>0</v>
      </c>
      <c r="Z6142" s="35" t="n">
        <v>1</v>
      </c>
      <c r="AE6142" s="94" t="e">
        <f aca="false" t="array" ref="AE6142:AK6142">_xlfn.torow(_xlfn.unique(_xlfn._xlws.filter(cat_table[Subsector],$E6142=cat_table[Sector],"")))</f>
        <v>#NAME?</v>
      </c>
      <c r="AF6142" s="94" t="e">
        <v>#NAME?</v>
      </c>
      <c r="AG6142" s="94" t="e">
        <v>#NAME?</v>
      </c>
      <c r="AH6142" s="94" t="e">
        <v>#NAME?</v>
      </c>
      <c r="AI6142" s="94" t="e">
        <v>#NAME?</v>
      </c>
      <c r="AJ6142" s="94" t="e">
        <v>#NAME?</v>
      </c>
      <c r="AK6142" s="94" t="e">
        <v>#NAME?</v>
      </c>
      <c r="AO6142" s="94" t="e">
        <f aca="false" t="array" ref="AO6142:AT6142">_xlfn.torow(_xlfn.unique(_xlfn._xlws.filter(cat_table[Sub-subsector],($E6142=cat_table[Sector])*($F6142=cat_table[Subsector]),"")))</f>
        <v>#NAME?</v>
      </c>
      <c r="AP6142" s="94" t="e">
        <v>#NAME?</v>
      </c>
      <c r="AQ6142" s="94" t="e">
        <v>#NAME?</v>
      </c>
      <c r="AR6142" s="94" t="e">
        <v>#NAME?</v>
      </c>
      <c r="AS6142" s="94" t="e">
        <v>#NAME?</v>
      </c>
      <c r="AT6142" s="94" t="e">
        <v>#NAME?</v>
      </c>
    </row>
    <row r="6143" customFormat="false" ht="15" hidden="false" customHeight="true" outlineLevel="0" collapsed="false">
      <c r="A6143" s="20" t="s">
        <v>17194</v>
      </c>
      <c r="B6143" s="20" t="str">
        <f aca="false">INDEX(Table2[], MATCH(L6143, Location_ID!$D$2:$D$3098, 0), 1)</f>
        <v>e36006e3-b78a-42dd-90c1-51a8df536827</v>
      </c>
      <c r="C6143" s="20" t="s">
        <v>1585</v>
      </c>
      <c r="D6143" s="230" t="s">
        <v>354</v>
      </c>
      <c r="E6143" s="20" t="s">
        <v>7134</v>
      </c>
      <c r="F6143" s="20" t="s">
        <v>7135</v>
      </c>
      <c r="G6143" s="20" t="s">
        <v>7591</v>
      </c>
      <c r="H6143" s="20"/>
      <c r="I6143" s="20" t="s">
        <v>15917</v>
      </c>
      <c r="J6143" s="20" t="s">
        <v>15922</v>
      </c>
      <c r="K6143" s="20" t="s">
        <v>7109</v>
      </c>
      <c r="L6143" s="20" t="s">
        <v>5639</v>
      </c>
      <c r="M6143" s="20" t="s">
        <v>7116</v>
      </c>
      <c r="N6143" s="20" t="s">
        <v>15902</v>
      </c>
      <c r="O6143" s="20" t="s">
        <v>15922</v>
      </c>
      <c r="P6143" s="201" t="n">
        <v>43730</v>
      </c>
      <c r="Q6143" s="201" t="n">
        <v>43763</v>
      </c>
      <c r="R6143" s="20" t="n">
        <v>1</v>
      </c>
      <c r="S6143" s="20" t="s">
        <v>7130</v>
      </c>
      <c r="T6143" s="20" t="n">
        <v>501.41196</v>
      </c>
      <c r="U6143" s="20" t="n">
        <v>410.1947492</v>
      </c>
      <c r="V6143" s="20" t="n">
        <v>592.6291708</v>
      </c>
      <c r="W6143" s="20" t="s">
        <v>11510</v>
      </c>
      <c r="X6143" s="35"/>
      <c r="Y6143" s="35" t="n">
        <v>0</v>
      </c>
      <c r="Z6143" s="35" t="n">
        <v>1</v>
      </c>
      <c r="AE6143" s="94" t="e">
        <f aca="false" t="array" ref="AE6143:AK6143">_xlfn.torow(_xlfn.unique(_xlfn._xlws.filter(cat_table[Subsector],$E6143=cat_table[Sector],"")))</f>
        <v>#NAME?</v>
      </c>
      <c r="AF6143" s="94" t="e">
        <v>#NAME?</v>
      </c>
      <c r="AG6143" s="94" t="e">
        <v>#NAME?</v>
      </c>
      <c r="AH6143" s="94" t="e">
        <v>#NAME?</v>
      </c>
      <c r="AI6143" s="94" t="e">
        <v>#NAME?</v>
      </c>
      <c r="AJ6143" s="94" t="e">
        <v>#NAME?</v>
      </c>
      <c r="AK6143" s="94" t="e">
        <v>#NAME?</v>
      </c>
      <c r="AO6143" s="94" t="e">
        <f aca="false" t="array" ref="AO6143:AT6143">_xlfn.torow(_xlfn.unique(_xlfn._xlws.filter(cat_table[Sub-subsector],($E6143=cat_table[Sector])*($F6143=cat_table[Subsector]),"")))</f>
        <v>#NAME?</v>
      </c>
      <c r="AP6143" s="94" t="e">
        <v>#NAME?</v>
      </c>
      <c r="AQ6143" s="94" t="e">
        <v>#NAME?</v>
      </c>
      <c r="AR6143" s="94" t="e">
        <v>#NAME?</v>
      </c>
      <c r="AS6143" s="94" t="e">
        <v>#NAME?</v>
      </c>
      <c r="AT6143" s="94" t="e">
        <v>#NAME?</v>
      </c>
    </row>
    <row r="6144" customFormat="false" ht="15" hidden="false" customHeight="true" outlineLevel="0" collapsed="false">
      <c r="A6144" s="20" t="s">
        <v>17195</v>
      </c>
      <c r="B6144" s="20" t="str">
        <f aca="false">INDEX(Table2[], MATCH(L6144, Location_ID!$D$2:$D$3098, 0), 1)</f>
        <v>d1ea8fcf-d7e9-41c2-af3f-54692e0fc6a1</v>
      </c>
      <c r="C6144" s="20" t="s">
        <v>1585</v>
      </c>
      <c r="D6144" s="230" t="s">
        <v>354</v>
      </c>
      <c r="E6144" s="20" t="s">
        <v>7134</v>
      </c>
      <c r="F6144" s="20" t="s">
        <v>7135</v>
      </c>
      <c r="G6144" s="20" t="s">
        <v>7591</v>
      </c>
      <c r="H6144" s="20"/>
      <c r="I6144" s="20" t="s">
        <v>15917</v>
      </c>
      <c r="J6144" s="20" t="s">
        <v>15932</v>
      </c>
      <c r="K6144" s="20" t="s">
        <v>7109</v>
      </c>
      <c r="L6144" s="20" t="s">
        <v>5641</v>
      </c>
      <c r="M6144" s="20" t="s">
        <v>7116</v>
      </c>
      <c r="N6144" s="20" t="s">
        <v>15902</v>
      </c>
      <c r="O6144" s="20" t="s">
        <v>15932</v>
      </c>
      <c r="P6144" s="201" t="n">
        <v>43730</v>
      </c>
      <c r="Q6144" s="201" t="n">
        <v>43763</v>
      </c>
      <c r="R6144" s="20" t="n">
        <v>1</v>
      </c>
      <c r="S6144" s="20" t="s">
        <v>7130</v>
      </c>
      <c r="T6144" s="20" t="n">
        <v>517.875319</v>
      </c>
      <c r="U6144" s="20" t="n">
        <v>274.867023</v>
      </c>
      <c r="V6144" s="20" t="n">
        <v>760.883615</v>
      </c>
      <c r="W6144" s="20" t="s">
        <v>11510</v>
      </c>
      <c r="X6144" s="35"/>
      <c r="Y6144" s="35" t="n">
        <v>0</v>
      </c>
      <c r="Z6144" s="35" t="n">
        <v>1</v>
      </c>
      <c r="AE6144" s="94" t="e">
        <f aca="false" t="array" ref="AE6144:AK6144">_xlfn.torow(_xlfn.unique(_xlfn._xlws.filter(cat_table[Subsector],$E6144=cat_table[Sector],"")))</f>
        <v>#NAME?</v>
      </c>
      <c r="AF6144" s="94" t="e">
        <v>#NAME?</v>
      </c>
      <c r="AG6144" s="94" t="e">
        <v>#NAME?</v>
      </c>
      <c r="AH6144" s="94" t="e">
        <v>#NAME?</v>
      </c>
      <c r="AI6144" s="94" t="e">
        <v>#NAME?</v>
      </c>
      <c r="AJ6144" s="94" t="e">
        <v>#NAME?</v>
      </c>
      <c r="AK6144" s="94" t="e">
        <v>#NAME?</v>
      </c>
      <c r="AO6144" s="94" t="e">
        <f aca="false" t="array" ref="AO6144:AT6144">_xlfn.torow(_xlfn.unique(_xlfn._xlws.filter(cat_table[Sub-subsector],($E6144=cat_table[Sector])*($F6144=cat_table[Subsector]),"")))</f>
        <v>#NAME?</v>
      </c>
      <c r="AP6144" s="94" t="e">
        <v>#NAME?</v>
      </c>
      <c r="AQ6144" s="94" t="e">
        <v>#NAME?</v>
      </c>
      <c r="AR6144" s="94" t="e">
        <v>#NAME?</v>
      </c>
      <c r="AS6144" s="94" t="e">
        <v>#NAME?</v>
      </c>
      <c r="AT6144" s="94" t="e">
        <v>#NAME?</v>
      </c>
    </row>
    <row r="6145" customFormat="false" ht="15" hidden="false" customHeight="true" outlineLevel="0" collapsed="false">
      <c r="A6145" s="20" t="s">
        <v>17196</v>
      </c>
      <c r="B6145" s="20" t="str">
        <f aca="false">INDEX(Table2[], MATCH(L6145, Location_ID!$D$2:$D$3098, 0), 1)</f>
        <v>d334117a-1c92-478f-9df5-a9c7c95335da</v>
      </c>
      <c r="C6145" s="20" t="s">
        <v>1585</v>
      </c>
      <c r="D6145" s="230" t="s">
        <v>354</v>
      </c>
      <c r="E6145" s="20" t="s">
        <v>7134</v>
      </c>
      <c r="F6145" s="20" t="s">
        <v>7135</v>
      </c>
      <c r="G6145" s="20" t="s">
        <v>7591</v>
      </c>
      <c r="H6145" s="20"/>
      <c r="I6145" s="20" t="s">
        <v>15917</v>
      </c>
      <c r="J6145" s="20" t="s">
        <v>15918</v>
      </c>
      <c r="K6145" s="20" t="s">
        <v>7109</v>
      </c>
      <c r="L6145" s="20" t="s">
        <v>5643</v>
      </c>
      <c r="M6145" s="20" t="s">
        <v>7116</v>
      </c>
      <c r="N6145" s="20" t="s">
        <v>15902</v>
      </c>
      <c r="O6145" s="20" t="s">
        <v>15918</v>
      </c>
      <c r="P6145" s="201" t="n">
        <v>43730</v>
      </c>
      <c r="Q6145" s="201" t="n">
        <v>43763</v>
      </c>
      <c r="R6145" s="20" t="n">
        <v>1</v>
      </c>
      <c r="S6145" s="20" t="s">
        <v>7130</v>
      </c>
      <c r="T6145" s="20" t="n">
        <v>229.470479</v>
      </c>
      <c r="U6145" s="20" t="n">
        <v>158.9669104</v>
      </c>
      <c r="V6145" s="20" t="n">
        <v>299.9740476</v>
      </c>
      <c r="W6145" s="20" t="s">
        <v>11510</v>
      </c>
      <c r="X6145" s="35"/>
      <c r="Y6145" s="35" t="n">
        <v>0</v>
      </c>
      <c r="Z6145" s="35" t="n">
        <v>1</v>
      </c>
      <c r="AE6145" s="94" t="e">
        <f aca="false" t="array" ref="AE6145:AK6145">_xlfn.torow(_xlfn.unique(_xlfn._xlws.filter(cat_table[Subsector],$E6145=cat_table[Sector],"")))</f>
        <v>#NAME?</v>
      </c>
      <c r="AF6145" s="94" t="e">
        <v>#NAME?</v>
      </c>
      <c r="AG6145" s="94" t="e">
        <v>#NAME?</v>
      </c>
      <c r="AH6145" s="94" t="e">
        <v>#NAME?</v>
      </c>
      <c r="AI6145" s="94" t="e">
        <v>#NAME?</v>
      </c>
      <c r="AJ6145" s="94" t="e">
        <v>#NAME?</v>
      </c>
      <c r="AK6145" s="94" t="e">
        <v>#NAME?</v>
      </c>
      <c r="AO6145" s="94" t="e">
        <f aca="false" t="array" ref="AO6145:AT6145">_xlfn.torow(_xlfn.unique(_xlfn._xlws.filter(cat_table[Sub-subsector],($E6145=cat_table[Sector])*($F6145=cat_table[Subsector]),"")))</f>
        <v>#NAME?</v>
      </c>
      <c r="AP6145" s="94" t="e">
        <v>#NAME?</v>
      </c>
      <c r="AQ6145" s="94" t="e">
        <v>#NAME?</v>
      </c>
      <c r="AR6145" s="94" t="e">
        <v>#NAME?</v>
      </c>
      <c r="AS6145" s="94" t="e">
        <v>#NAME?</v>
      </c>
      <c r="AT6145" s="94" t="e">
        <v>#NAME?</v>
      </c>
    </row>
    <row r="6146" customFormat="false" ht="15" hidden="false" customHeight="true" outlineLevel="0" collapsed="false">
      <c r="A6146" s="20" t="s">
        <v>17197</v>
      </c>
      <c r="B6146" s="20" t="str">
        <f aca="false">INDEX(Table2[], MATCH(L6146, Location_ID!$D$2:$D$3098, 0), 1)</f>
        <v>c138dbcd-87fe-4866-ade4-d7e88de24c29</v>
      </c>
      <c r="C6146" s="20" t="s">
        <v>1585</v>
      </c>
      <c r="D6146" s="230" t="s">
        <v>354</v>
      </c>
      <c r="E6146" s="20" t="s">
        <v>7134</v>
      </c>
      <c r="F6146" s="20" t="s">
        <v>7135</v>
      </c>
      <c r="G6146" s="20" t="s">
        <v>7591</v>
      </c>
      <c r="H6146" s="20"/>
      <c r="I6146" s="20" t="s">
        <v>15917</v>
      </c>
      <c r="J6146" s="20" t="s">
        <v>15922</v>
      </c>
      <c r="K6146" s="20" t="s">
        <v>7109</v>
      </c>
      <c r="L6146" s="20" t="s">
        <v>5645</v>
      </c>
      <c r="M6146" s="20" t="s">
        <v>7116</v>
      </c>
      <c r="N6146" s="20" t="s">
        <v>15902</v>
      </c>
      <c r="O6146" s="20" t="s">
        <v>15922</v>
      </c>
      <c r="P6146" s="201" t="n">
        <v>43730</v>
      </c>
      <c r="Q6146" s="201" t="n">
        <v>43763</v>
      </c>
      <c r="R6146" s="20" t="n">
        <v>1</v>
      </c>
      <c r="S6146" s="20" t="s">
        <v>7130</v>
      </c>
      <c r="T6146" s="20" t="n">
        <v>817.1029</v>
      </c>
      <c r="U6146" s="20" t="n">
        <v>515.902289</v>
      </c>
      <c r="V6146" s="20" t="n">
        <v>1118.303511</v>
      </c>
      <c r="W6146" s="20" t="s">
        <v>11510</v>
      </c>
      <c r="X6146" s="35"/>
      <c r="Y6146" s="35" t="n">
        <v>0</v>
      </c>
      <c r="Z6146" s="35" t="n">
        <v>1</v>
      </c>
      <c r="AE6146" s="94" t="e">
        <f aca="false" t="array" ref="AE6146:AK6146">_xlfn.torow(_xlfn.unique(_xlfn._xlws.filter(cat_table[Subsector],$E6146=cat_table[Sector],"")))</f>
        <v>#NAME?</v>
      </c>
      <c r="AF6146" s="94" t="e">
        <v>#NAME?</v>
      </c>
      <c r="AG6146" s="94" t="e">
        <v>#NAME?</v>
      </c>
      <c r="AH6146" s="94" t="e">
        <v>#NAME?</v>
      </c>
      <c r="AI6146" s="94" t="e">
        <v>#NAME?</v>
      </c>
      <c r="AJ6146" s="94" t="e">
        <v>#NAME?</v>
      </c>
      <c r="AK6146" s="94" t="e">
        <v>#NAME?</v>
      </c>
      <c r="AO6146" s="94" t="e">
        <f aca="false" t="array" ref="AO6146:AT6146">_xlfn.torow(_xlfn.unique(_xlfn._xlws.filter(cat_table[Sub-subsector],($E6146=cat_table[Sector])*($F6146=cat_table[Subsector]),"")))</f>
        <v>#NAME?</v>
      </c>
      <c r="AP6146" s="94" t="e">
        <v>#NAME?</v>
      </c>
      <c r="AQ6146" s="94" t="e">
        <v>#NAME?</v>
      </c>
      <c r="AR6146" s="94" t="e">
        <v>#NAME?</v>
      </c>
      <c r="AS6146" s="94" t="e">
        <v>#NAME?</v>
      </c>
      <c r="AT6146" s="94" t="e">
        <v>#NAME?</v>
      </c>
    </row>
    <row r="6147" customFormat="false" ht="15" hidden="false" customHeight="true" outlineLevel="0" collapsed="false">
      <c r="A6147" s="20" t="s">
        <v>17198</v>
      </c>
      <c r="B6147" s="20" t="str">
        <f aca="false">INDEX(Table2[], MATCH(L6147, Location_ID!$D$2:$D$3098, 0), 1)</f>
        <v>453fa7d7-3e33-4d6f-95b0-c8a314005c16</v>
      </c>
      <c r="C6147" s="20" t="s">
        <v>1585</v>
      </c>
      <c r="D6147" s="230" t="s">
        <v>354</v>
      </c>
      <c r="E6147" s="20" t="s">
        <v>7134</v>
      </c>
      <c r="F6147" s="20" t="s">
        <v>7135</v>
      </c>
      <c r="G6147" s="20" t="s">
        <v>7591</v>
      </c>
      <c r="H6147" s="20"/>
      <c r="I6147" s="20" t="s">
        <v>15917</v>
      </c>
      <c r="J6147" s="20" t="s">
        <v>15927</v>
      </c>
      <c r="K6147" s="20" t="s">
        <v>7109</v>
      </c>
      <c r="L6147" s="20" t="s">
        <v>5647</v>
      </c>
      <c r="M6147" s="20" t="s">
        <v>7116</v>
      </c>
      <c r="N6147" s="20" t="s">
        <v>15902</v>
      </c>
      <c r="O6147" s="20" t="s">
        <v>15927</v>
      </c>
      <c r="P6147" s="201" t="n">
        <v>43730</v>
      </c>
      <c r="Q6147" s="201" t="n">
        <v>43763</v>
      </c>
      <c r="R6147" s="20" t="n">
        <v>1</v>
      </c>
      <c r="S6147" s="20" t="s">
        <v>7130</v>
      </c>
      <c r="T6147" s="20" t="n">
        <v>864.704189</v>
      </c>
      <c r="U6147" s="20" t="n">
        <v>647.726635</v>
      </c>
      <c r="V6147" s="20" t="n">
        <v>1081.681743</v>
      </c>
      <c r="W6147" s="20" t="s">
        <v>11510</v>
      </c>
      <c r="X6147" s="35"/>
      <c r="Y6147" s="35" t="n">
        <v>0</v>
      </c>
      <c r="Z6147" s="35" t="n">
        <v>1</v>
      </c>
      <c r="AE6147" s="94" t="e">
        <f aca="false" t="array" ref="AE6147:AK6147">_xlfn.torow(_xlfn.unique(_xlfn._xlws.filter(cat_table[Subsector],$E6147=cat_table[Sector],"")))</f>
        <v>#NAME?</v>
      </c>
      <c r="AF6147" s="94" t="e">
        <v>#NAME?</v>
      </c>
      <c r="AG6147" s="94" t="e">
        <v>#NAME?</v>
      </c>
      <c r="AH6147" s="94" t="e">
        <v>#NAME?</v>
      </c>
      <c r="AI6147" s="94" t="e">
        <v>#NAME?</v>
      </c>
      <c r="AJ6147" s="94" t="e">
        <v>#NAME?</v>
      </c>
      <c r="AK6147" s="94" t="e">
        <v>#NAME?</v>
      </c>
      <c r="AO6147" s="94" t="e">
        <f aca="false" t="array" ref="AO6147:AT6147">_xlfn.torow(_xlfn.unique(_xlfn._xlws.filter(cat_table[Sub-subsector],($E6147=cat_table[Sector])*($F6147=cat_table[Subsector]),"")))</f>
        <v>#NAME?</v>
      </c>
      <c r="AP6147" s="94" t="e">
        <v>#NAME?</v>
      </c>
      <c r="AQ6147" s="94" t="e">
        <v>#NAME?</v>
      </c>
      <c r="AR6147" s="94" t="e">
        <v>#NAME?</v>
      </c>
      <c r="AS6147" s="94" t="e">
        <v>#NAME?</v>
      </c>
      <c r="AT6147" s="94" t="e">
        <v>#NAME?</v>
      </c>
    </row>
    <row r="6148" customFormat="false" ht="15" hidden="false" customHeight="true" outlineLevel="0" collapsed="false">
      <c r="A6148" s="20" t="s">
        <v>17199</v>
      </c>
      <c r="B6148" s="20" t="str">
        <f aca="false">INDEX(Table2[], MATCH(L6148, Location_ID!$D$2:$D$3098, 0), 1)</f>
        <v>ae191bb6-7f33-4e77-afaf-4bfeb59d670e</v>
      </c>
      <c r="C6148" s="20" t="s">
        <v>1585</v>
      </c>
      <c r="D6148" s="230" t="s">
        <v>354</v>
      </c>
      <c r="E6148" s="20" t="s">
        <v>7134</v>
      </c>
      <c r="F6148" s="20" t="s">
        <v>7135</v>
      </c>
      <c r="G6148" s="20" t="s">
        <v>7591</v>
      </c>
      <c r="H6148" s="20"/>
      <c r="I6148" s="20" t="s">
        <v>15917</v>
      </c>
      <c r="J6148" s="20" t="s">
        <v>15918</v>
      </c>
      <c r="K6148" s="20" t="s">
        <v>7109</v>
      </c>
      <c r="L6148" s="20" t="s">
        <v>5649</v>
      </c>
      <c r="M6148" s="20" t="s">
        <v>7116</v>
      </c>
      <c r="N6148" s="20" t="s">
        <v>15902</v>
      </c>
      <c r="O6148" s="20" t="s">
        <v>15918</v>
      </c>
      <c r="P6148" s="201" t="n">
        <v>43730</v>
      </c>
      <c r="Q6148" s="201" t="n">
        <v>43763</v>
      </c>
      <c r="R6148" s="20" t="n">
        <v>1</v>
      </c>
      <c r="S6148" s="20" t="s">
        <v>7130</v>
      </c>
      <c r="T6148" s="20" t="n">
        <v>320.3244965</v>
      </c>
      <c r="U6148" s="20" t="n">
        <v>238.9880641</v>
      </c>
      <c r="V6148" s="20" t="n">
        <v>401.6609289</v>
      </c>
      <c r="W6148" s="20" t="s">
        <v>11510</v>
      </c>
      <c r="X6148" s="35"/>
      <c r="Y6148" s="35" t="n">
        <v>0</v>
      </c>
      <c r="Z6148" s="35" t="n">
        <v>1</v>
      </c>
      <c r="AE6148" s="94" t="e">
        <f aca="false" t="array" ref="AE6148:AK6148">_xlfn.torow(_xlfn.unique(_xlfn._xlws.filter(cat_table[Subsector],$E6148=cat_table[Sector],"")))</f>
        <v>#NAME?</v>
      </c>
      <c r="AF6148" s="94" t="e">
        <v>#NAME?</v>
      </c>
      <c r="AG6148" s="94" t="e">
        <v>#NAME?</v>
      </c>
      <c r="AH6148" s="94" t="e">
        <v>#NAME?</v>
      </c>
      <c r="AI6148" s="94" t="e">
        <v>#NAME?</v>
      </c>
      <c r="AJ6148" s="94" t="e">
        <v>#NAME?</v>
      </c>
      <c r="AK6148" s="94" t="e">
        <v>#NAME?</v>
      </c>
      <c r="AO6148" s="94" t="e">
        <f aca="false" t="array" ref="AO6148:AT6148">_xlfn.torow(_xlfn.unique(_xlfn._xlws.filter(cat_table[Sub-subsector],($E6148=cat_table[Sector])*($F6148=cat_table[Subsector]),"")))</f>
        <v>#NAME?</v>
      </c>
      <c r="AP6148" s="94" t="e">
        <v>#NAME?</v>
      </c>
      <c r="AQ6148" s="94" t="e">
        <v>#NAME?</v>
      </c>
      <c r="AR6148" s="94" t="e">
        <v>#NAME?</v>
      </c>
      <c r="AS6148" s="94" t="e">
        <v>#NAME?</v>
      </c>
      <c r="AT6148" s="94" t="e">
        <v>#NAME?</v>
      </c>
    </row>
    <row r="6149" customFormat="false" ht="15" hidden="false" customHeight="true" outlineLevel="0" collapsed="false">
      <c r="A6149" s="20" t="s">
        <v>17200</v>
      </c>
      <c r="B6149" s="20" t="str">
        <f aca="false">INDEX(Table2[], MATCH(L6149, Location_ID!$D$2:$D$3098, 0), 1)</f>
        <v>28c3886c-bdec-4531-a6b6-047f065588b4</v>
      </c>
      <c r="C6149" s="20" t="s">
        <v>1585</v>
      </c>
      <c r="D6149" s="230" t="s">
        <v>354</v>
      </c>
      <c r="E6149" s="20" t="s">
        <v>7134</v>
      </c>
      <c r="F6149" s="20" t="s">
        <v>7135</v>
      </c>
      <c r="G6149" s="20" t="s">
        <v>7591</v>
      </c>
      <c r="H6149" s="20"/>
      <c r="I6149" s="20" t="s">
        <v>15917</v>
      </c>
      <c r="J6149" s="20" t="s">
        <v>15925</v>
      </c>
      <c r="K6149" s="20" t="s">
        <v>7109</v>
      </c>
      <c r="L6149" s="20" t="s">
        <v>5651</v>
      </c>
      <c r="M6149" s="20" t="s">
        <v>7116</v>
      </c>
      <c r="N6149" s="20" t="s">
        <v>15902</v>
      </c>
      <c r="O6149" s="20" t="s">
        <v>15925</v>
      </c>
      <c r="P6149" s="201" t="n">
        <v>43730</v>
      </c>
      <c r="Q6149" s="201" t="n">
        <v>43763</v>
      </c>
      <c r="R6149" s="20" t="n">
        <v>1</v>
      </c>
      <c r="S6149" s="20" t="s">
        <v>7130</v>
      </c>
      <c r="T6149" s="20" t="n">
        <v>754.0014517</v>
      </c>
      <c r="U6149" s="20" t="n">
        <v>521.3019317</v>
      </c>
      <c r="V6149" s="20" t="n">
        <v>986.7009717</v>
      </c>
      <c r="W6149" s="20" t="s">
        <v>11510</v>
      </c>
      <c r="X6149" s="35"/>
      <c r="Y6149" s="35" t="n">
        <v>0</v>
      </c>
      <c r="Z6149" s="35" t="n">
        <v>1</v>
      </c>
      <c r="AE6149" s="94" t="e">
        <f aca="false" t="array" ref="AE6149:AK6149">_xlfn.torow(_xlfn.unique(_xlfn._xlws.filter(cat_table[Subsector],$E6149=cat_table[Sector],"")))</f>
        <v>#NAME?</v>
      </c>
      <c r="AF6149" s="94" t="e">
        <v>#NAME?</v>
      </c>
      <c r="AG6149" s="94" t="e">
        <v>#NAME?</v>
      </c>
      <c r="AH6149" s="94" t="e">
        <v>#NAME?</v>
      </c>
      <c r="AI6149" s="94" t="e">
        <v>#NAME?</v>
      </c>
      <c r="AJ6149" s="94" t="e">
        <v>#NAME?</v>
      </c>
      <c r="AK6149" s="94" t="e">
        <v>#NAME?</v>
      </c>
      <c r="AO6149" s="94" t="e">
        <f aca="false" t="array" ref="AO6149:AT6149">_xlfn.torow(_xlfn.unique(_xlfn._xlws.filter(cat_table[Sub-subsector],($E6149=cat_table[Sector])*($F6149=cat_table[Subsector]),"")))</f>
        <v>#NAME?</v>
      </c>
      <c r="AP6149" s="94" t="e">
        <v>#NAME?</v>
      </c>
      <c r="AQ6149" s="94" t="e">
        <v>#NAME?</v>
      </c>
      <c r="AR6149" s="94" t="e">
        <v>#NAME?</v>
      </c>
      <c r="AS6149" s="94" t="e">
        <v>#NAME?</v>
      </c>
      <c r="AT6149" s="94" t="e">
        <v>#NAME?</v>
      </c>
    </row>
    <row r="6150" customFormat="false" ht="15" hidden="false" customHeight="true" outlineLevel="0" collapsed="false">
      <c r="A6150" s="20" t="s">
        <v>17201</v>
      </c>
      <c r="B6150" s="20" t="str">
        <f aca="false">INDEX(Table2[], MATCH(L6150, Location_ID!$D$2:$D$3098, 0), 1)</f>
        <v>9d7d0c4d-5421-4b55-94fb-4350fd286621</v>
      </c>
      <c r="C6150" s="20" t="s">
        <v>1585</v>
      </c>
      <c r="D6150" s="230" t="s">
        <v>354</v>
      </c>
      <c r="E6150" s="20" t="s">
        <v>7134</v>
      </c>
      <c r="F6150" s="20" t="s">
        <v>7135</v>
      </c>
      <c r="G6150" s="20" t="s">
        <v>7591</v>
      </c>
      <c r="H6150" s="20"/>
      <c r="I6150" s="20" t="s">
        <v>15917</v>
      </c>
      <c r="J6150" s="20" t="s">
        <v>15922</v>
      </c>
      <c r="K6150" s="20" t="s">
        <v>7109</v>
      </c>
      <c r="L6150" s="20" t="s">
        <v>5653</v>
      </c>
      <c r="M6150" s="20" t="s">
        <v>7116</v>
      </c>
      <c r="N6150" s="20" t="s">
        <v>15902</v>
      </c>
      <c r="O6150" s="20" t="s">
        <v>15922</v>
      </c>
      <c r="P6150" s="201" t="n">
        <v>43730</v>
      </c>
      <c r="Q6150" s="201" t="n">
        <v>43763</v>
      </c>
      <c r="R6150" s="20" t="n">
        <v>1</v>
      </c>
      <c r="S6150" s="20" t="s">
        <v>7130</v>
      </c>
      <c r="T6150" s="20" t="n">
        <v>219.005085</v>
      </c>
      <c r="U6150" s="20" t="n">
        <v>110.525485</v>
      </c>
      <c r="V6150" s="20" t="n">
        <v>327.484685</v>
      </c>
      <c r="W6150" s="20" t="s">
        <v>11510</v>
      </c>
      <c r="X6150" s="35"/>
      <c r="Y6150" s="35" t="n">
        <v>0</v>
      </c>
      <c r="Z6150" s="35" t="n">
        <v>1</v>
      </c>
      <c r="AE6150" s="94" t="e">
        <f aca="false" t="array" ref="AE6150:AK6150">_xlfn.torow(_xlfn.unique(_xlfn._xlws.filter(cat_table[Subsector],$E6150=cat_table[Sector],"")))</f>
        <v>#NAME?</v>
      </c>
      <c r="AF6150" s="94" t="e">
        <v>#NAME?</v>
      </c>
      <c r="AG6150" s="94" t="e">
        <v>#NAME?</v>
      </c>
      <c r="AH6150" s="94" t="e">
        <v>#NAME?</v>
      </c>
      <c r="AI6150" s="94" t="e">
        <v>#NAME?</v>
      </c>
      <c r="AJ6150" s="94" t="e">
        <v>#NAME?</v>
      </c>
      <c r="AK6150" s="94" t="e">
        <v>#NAME?</v>
      </c>
      <c r="AO6150" s="94" t="e">
        <f aca="false" t="array" ref="AO6150:AT6150">_xlfn.torow(_xlfn.unique(_xlfn._xlws.filter(cat_table[Sub-subsector],($E6150=cat_table[Sector])*($F6150=cat_table[Subsector]),"")))</f>
        <v>#NAME?</v>
      </c>
      <c r="AP6150" s="94" t="e">
        <v>#NAME?</v>
      </c>
      <c r="AQ6150" s="94" t="e">
        <v>#NAME?</v>
      </c>
      <c r="AR6150" s="94" t="e">
        <v>#NAME?</v>
      </c>
      <c r="AS6150" s="94" t="e">
        <v>#NAME?</v>
      </c>
      <c r="AT6150" s="94" t="e">
        <v>#NAME?</v>
      </c>
    </row>
    <row r="6151" customFormat="false" ht="15" hidden="false" customHeight="true" outlineLevel="0" collapsed="false">
      <c r="A6151" s="20" t="s">
        <v>17202</v>
      </c>
      <c r="B6151" s="20" t="str">
        <f aca="false">INDEX(Table2[], MATCH(L6151, Location_ID!$D$2:$D$3098, 0), 1)</f>
        <v>48ae8bd6-7f16-4ee5-85cb-b3623d191a19</v>
      </c>
      <c r="C6151" s="20" t="s">
        <v>1585</v>
      </c>
      <c r="D6151" s="230" t="s">
        <v>354</v>
      </c>
      <c r="E6151" s="20" t="s">
        <v>7134</v>
      </c>
      <c r="F6151" s="20" t="s">
        <v>7135</v>
      </c>
      <c r="G6151" s="20" t="s">
        <v>7591</v>
      </c>
      <c r="H6151" s="20"/>
      <c r="I6151" s="20" t="s">
        <v>15917</v>
      </c>
      <c r="J6151" s="20" t="s">
        <v>15922</v>
      </c>
      <c r="K6151" s="20" t="s">
        <v>7109</v>
      </c>
      <c r="L6151" s="20" t="s">
        <v>5655</v>
      </c>
      <c r="M6151" s="20" t="s">
        <v>7116</v>
      </c>
      <c r="N6151" s="20" t="s">
        <v>15902</v>
      </c>
      <c r="O6151" s="20" t="s">
        <v>15922</v>
      </c>
      <c r="P6151" s="201" t="n">
        <v>43730</v>
      </c>
      <c r="Q6151" s="201" t="n">
        <v>43763</v>
      </c>
      <c r="R6151" s="20" t="n">
        <v>1</v>
      </c>
      <c r="S6151" s="20" t="s">
        <v>7130</v>
      </c>
      <c r="T6151" s="20" t="n">
        <v>750.53813</v>
      </c>
      <c r="U6151" s="20" t="n">
        <v>410.958776</v>
      </c>
      <c r="V6151" s="20" t="n">
        <v>1090.117484</v>
      </c>
      <c r="W6151" s="20" t="s">
        <v>11510</v>
      </c>
      <c r="X6151" s="35"/>
      <c r="Y6151" s="35" t="n">
        <v>0</v>
      </c>
      <c r="Z6151" s="35" t="n">
        <v>1</v>
      </c>
      <c r="AE6151" s="94" t="e">
        <f aca="false" t="array" ref="AE6151:AK6151">_xlfn.torow(_xlfn.unique(_xlfn._xlws.filter(cat_table[Subsector],$E6151=cat_table[Sector],"")))</f>
        <v>#NAME?</v>
      </c>
      <c r="AF6151" s="94" t="e">
        <v>#NAME?</v>
      </c>
      <c r="AG6151" s="94" t="e">
        <v>#NAME?</v>
      </c>
      <c r="AH6151" s="94" t="e">
        <v>#NAME?</v>
      </c>
      <c r="AI6151" s="94" t="e">
        <v>#NAME?</v>
      </c>
      <c r="AJ6151" s="94" t="e">
        <v>#NAME?</v>
      </c>
      <c r="AK6151" s="94" t="e">
        <v>#NAME?</v>
      </c>
      <c r="AO6151" s="94" t="e">
        <f aca="false" t="array" ref="AO6151:AT6151">_xlfn.torow(_xlfn.unique(_xlfn._xlws.filter(cat_table[Sub-subsector],($E6151=cat_table[Sector])*($F6151=cat_table[Subsector]),"")))</f>
        <v>#NAME?</v>
      </c>
      <c r="AP6151" s="94" t="e">
        <v>#NAME?</v>
      </c>
      <c r="AQ6151" s="94" t="e">
        <v>#NAME?</v>
      </c>
      <c r="AR6151" s="94" t="e">
        <v>#NAME?</v>
      </c>
      <c r="AS6151" s="94" t="e">
        <v>#NAME?</v>
      </c>
      <c r="AT6151" s="94" t="e">
        <v>#NAME?</v>
      </c>
    </row>
    <row r="6152" customFormat="false" ht="15" hidden="false" customHeight="true" outlineLevel="0" collapsed="false">
      <c r="A6152" s="20" t="s">
        <v>17203</v>
      </c>
      <c r="B6152" s="20" t="str">
        <f aca="false">INDEX(Table2[], MATCH(L6152, Location_ID!$D$2:$D$3098, 0), 1)</f>
        <v>df1324c4-3265-4658-a401-1dd5ffbbca33</v>
      </c>
      <c r="C6152" s="20" t="s">
        <v>1585</v>
      </c>
      <c r="D6152" s="230" t="s">
        <v>354</v>
      </c>
      <c r="E6152" s="20" t="s">
        <v>7134</v>
      </c>
      <c r="F6152" s="20" t="s">
        <v>7135</v>
      </c>
      <c r="G6152" s="20" t="s">
        <v>7591</v>
      </c>
      <c r="H6152" s="20"/>
      <c r="I6152" s="20" t="s">
        <v>15917</v>
      </c>
      <c r="J6152" s="20" t="s">
        <v>15922</v>
      </c>
      <c r="K6152" s="20" t="s">
        <v>7109</v>
      </c>
      <c r="L6152" s="20" t="s">
        <v>5657</v>
      </c>
      <c r="M6152" s="20" t="s">
        <v>7116</v>
      </c>
      <c r="N6152" s="20" t="s">
        <v>15902</v>
      </c>
      <c r="O6152" s="20" t="s">
        <v>15922</v>
      </c>
      <c r="P6152" s="201" t="n">
        <v>43730</v>
      </c>
      <c r="Q6152" s="201" t="n">
        <v>43763</v>
      </c>
      <c r="R6152" s="20" t="n">
        <v>1</v>
      </c>
      <c r="S6152" s="20" t="s">
        <v>7130</v>
      </c>
      <c r="T6152" s="20" t="n">
        <v>341.737019</v>
      </c>
      <c r="U6152" s="20" t="n">
        <v>203.628327</v>
      </c>
      <c r="V6152" s="20" t="n">
        <v>479.845711</v>
      </c>
      <c r="W6152" s="20" t="s">
        <v>11510</v>
      </c>
      <c r="X6152" s="35"/>
      <c r="Y6152" s="35" t="n">
        <v>0</v>
      </c>
      <c r="Z6152" s="35" t="n">
        <v>1</v>
      </c>
      <c r="AE6152" s="94" t="e">
        <f aca="false" t="array" ref="AE6152:AK6152">_xlfn.torow(_xlfn.unique(_xlfn._xlws.filter(cat_table[Subsector],$E6152=cat_table[Sector],"")))</f>
        <v>#NAME?</v>
      </c>
      <c r="AF6152" s="94" t="e">
        <v>#NAME?</v>
      </c>
      <c r="AG6152" s="94" t="e">
        <v>#NAME?</v>
      </c>
      <c r="AH6152" s="94" t="e">
        <v>#NAME?</v>
      </c>
      <c r="AI6152" s="94" t="e">
        <v>#NAME?</v>
      </c>
      <c r="AJ6152" s="94" t="e">
        <v>#NAME?</v>
      </c>
      <c r="AK6152" s="94" t="e">
        <v>#NAME?</v>
      </c>
      <c r="AO6152" s="94" t="e">
        <f aca="false" t="array" ref="AO6152:AT6152">_xlfn.torow(_xlfn.unique(_xlfn._xlws.filter(cat_table[Sub-subsector],($E6152=cat_table[Sector])*($F6152=cat_table[Subsector]),"")))</f>
        <v>#NAME?</v>
      </c>
      <c r="AP6152" s="94" t="e">
        <v>#NAME?</v>
      </c>
      <c r="AQ6152" s="94" t="e">
        <v>#NAME?</v>
      </c>
      <c r="AR6152" s="94" t="e">
        <v>#NAME?</v>
      </c>
      <c r="AS6152" s="94" t="e">
        <v>#NAME?</v>
      </c>
      <c r="AT6152" s="94" t="e">
        <v>#NAME?</v>
      </c>
    </row>
    <row r="6153" customFormat="false" ht="15" hidden="false" customHeight="true" outlineLevel="0" collapsed="false">
      <c r="A6153" s="20" t="s">
        <v>17204</v>
      </c>
      <c r="B6153" s="20" t="str">
        <f aca="false">INDEX(Table2[], MATCH(L6153, Location_ID!$D$2:$D$3098, 0), 1)</f>
        <v>0e21877c-d7d6-4af3-be6f-76d06d16ccaf</v>
      </c>
      <c r="C6153" s="20" t="s">
        <v>1585</v>
      </c>
      <c r="D6153" s="230" t="s">
        <v>354</v>
      </c>
      <c r="E6153" s="20" t="s">
        <v>7134</v>
      </c>
      <c r="F6153" s="20" t="s">
        <v>7135</v>
      </c>
      <c r="G6153" s="20" t="s">
        <v>7591</v>
      </c>
      <c r="H6153" s="20"/>
      <c r="I6153" s="20" t="s">
        <v>15917</v>
      </c>
      <c r="J6153" s="20" t="s">
        <v>15932</v>
      </c>
      <c r="K6153" s="20" t="s">
        <v>7109</v>
      </c>
      <c r="L6153" s="20" t="s">
        <v>5659</v>
      </c>
      <c r="M6153" s="20" t="s">
        <v>7116</v>
      </c>
      <c r="N6153" s="20" t="s">
        <v>15902</v>
      </c>
      <c r="O6153" s="20" t="s">
        <v>15932</v>
      </c>
      <c r="P6153" s="201" t="n">
        <v>43730</v>
      </c>
      <c r="Q6153" s="201" t="n">
        <v>43763</v>
      </c>
      <c r="R6153" s="20" t="n">
        <v>1</v>
      </c>
      <c r="S6153" s="20" t="s">
        <v>7130</v>
      </c>
      <c r="T6153" s="20" t="n">
        <v>318.049504</v>
      </c>
      <c r="U6153" s="20" t="n">
        <v>208.645332</v>
      </c>
      <c r="V6153" s="20" t="n">
        <v>427.453676</v>
      </c>
      <c r="W6153" s="20" t="s">
        <v>11510</v>
      </c>
      <c r="X6153" s="35"/>
      <c r="Y6153" s="35" t="n">
        <v>0</v>
      </c>
      <c r="Z6153" s="35" t="n">
        <v>1</v>
      </c>
      <c r="AE6153" s="94" t="e">
        <f aca="false" t="array" ref="AE6153:AK6153">_xlfn.torow(_xlfn.unique(_xlfn._xlws.filter(cat_table[Subsector],$E6153=cat_table[Sector],"")))</f>
        <v>#NAME?</v>
      </c>
      <c r="AF6153" s="94" t="e">
        <v>#NAME?</v>
      </c>
      <c r="AG6153" s="94" t="e">
        <v>#NAME?</v>
      </c>
      <c r="AH6153" s="94" t="e">
        <v>#NAME?</v>
      </c>
      <c r="AI6153" s="94" t="e">
        <v>#NAME?</v>
      </c>
      <c r="AJ6153" s="94" t="e">
        <v>#NAME?</v>
      </c>
      <c r="AK6153" s="94" t="e">
        <v>#NAME?</v>
      </c>
      <c r="AO6153" s="94" t="e">
        <f aca="false" t="array" ref="AO6153:AT6153">_xlfn.torow(_xlfn.unique(_xlfn._xlws.filter(cat_table[Sub-subsector],($E6153=cat_table[Sector])*($F6153=cat_table[Subsector]),"")))</f>
        <v>#NAME?</v>
      </c>
      <c r="AP6153" s="94" t="e">
        <v>#NAME?</v>
      </c>
      <c r="AQ6153" s="94" t="e">
        <v>#NAME?</v>
      </c>
      <c r="AR6153" s="94" t="e">
        <v>#NAME?</v>
      </c>
      <c r="AS6153" s="94" t="e">
        <v>#NAME?</v>
      </c>
      <c r="AT6153" s="94" t="e">
        <v>#NAME?</v>
      </c>
    </row>
    <row r="6154" customFormat="false" ht="15" hidden="false" customHeight="true" outlineLevel="0" collapsed="false">
      <c r="A6154" s="20" t="s">
        <v>17205</v>
      </c>
      <c r="B6154" s="20" t="str">
        <f aca="false">INDEX(Table2[], MATCH(L6154, Location_ID!$D$2:$D$3098, 0), 1)</f>
        <v>f2714ccf-e403-417d-b0a8-98948b7b83f6</v>
      </c>
      <c r="C6154" s="20" t="s">
        <v>1585</v>
      </c>
      <c r="D6154" s="230" t="s">
        <v>354</v>
      </c>
      <c r="E6154" s="20" t="s">
        <v>7134</v>
      </c>
      <c r="F6154" s="20" t="s">
        <v>7135</v>
      </c>
      <c r="G6154" s="20" t="s">
        <v>7591</v>
      </c>
      <c r="H6154" s="20"/>
      <c r="I6154" s="20" t="s">
        <v>15917</v>
      </c>
      <c r="J6154" s="20" t="s">
        <v>15918</v>
      </c>
      <c r="K6154" s="20" t="s">
        <v>7109</v>
      </c>
      <c r="L6154" s="20" t="s">
        <v>5661</v>
      </c>
      <c r="M6154" s="20" t="s">
        <v>7116</v>
      </c>
      <c r="N6154" s="20" t="s">
        <v>15902</v>
      </c>
      <c r="O6154" s="20" t="s">
        <v>15918</v>
      </c>
      <c r="P6154" s="201" t="n">
        <v>43730</v>
      </c>
      <c r="Q6154" s="201" t="n">
        <v>43763</v>
      </c>
      <c r="R6154" s="20" t="n">
        <v>1</v>
      </c>
      <c r="S6154" s="20" t="s">
        <v>7130</v>
      </c>
      <c r="T6154" s="20" t="n">
        <v>251.531884</v>
      </c>
      <c r="U6154" s="20" t="n">
        <v>90.227434</v>
      </c>
      <c r="V6154" s="20" t="n">
        <v>412.836334</v>
      </c>
      <c r="W6154" s="20" t="s">
        <v>11510</v>
      </c>
      <c r="X6154" s="35"/>
      <c r="Y6154" s="35" t="n">
        <v>0</v>
      </c>
      <c r="Z6154" s="35" t="n">
        <v>1</v>
      </c>
      <c r="AE6154" s="94" t="e">
        <f aca="false" t="array" ref="AE6154:AK6154">_xlfn.torow(_xlfn.unique(_xlfn._xlws.filter(cat_table[Subsector],$E6154=cat_table[Sector],"")))</f>
        <v>#NAME?</v>
      </c>
      <c r="AF6154" s="94" t="e">
        <v>#NAME?</v>
      </c>
      <c r="AG6154" s="94" t="e">
        <v>#NAME?</v>
      </c>
      <c r="AH6154" s="94" t="e">
        <v>#NAME?</v>
      </c>
      <c r="AI6154" s="94" t="e">
        <v>#NAME?</v>
      </c>
      <c r="AJ6154" s="94" t="e">
        <v>#NAME?</v>
      </c>
      <c r="AK6154" s="94" t="e">
        <v>#NAME?</v>
      </c>
      <c r="AO6154" s="94" t="e">
        <f aca="false" t="array" ref="AO6154:AT6154">_xlfn.torow(_xlfn.unique(_xlfn._xlws.filter(cat_table[Sub-subsector],($E6154=cat_table[Sector])*($F6154=cat_table[Subsector]),"")))</f>
        <v>#NAME?</v>
      </c>
      <c r="AP6154" s="94" t="e">
        <v>#NAME?</v>
      </c>
      <c r="AQ6154" s="94" t="e">
        <v>#NAME?</v>
      </c>
      <c r="AR6154" s="94" t="e">
        <v>#NAME?</v>
      </c>
      <c r="AS6154" s="94" t="e">
        <v>#NAME?</v>
      </c>
      <c r="AT6154" s="94" t="e">
        <v>#NAME?</v>
      </c>
    </row>
    <row r="6155" customFormat="false" ht="15" hidden="false" customHeight="true" outlineLevel="0" collapsed="false">
      <c r="A6155" s="20" t="s">
        <v>17206</v>
      </c>
      <c r="B6155" s="20" t="str">
        <f aca="false">INDEX(Table2[], MATCH(L6155, Location_ID!$D$2:$D$3098, 0), 1)</f>
        <v>28fa2142-cc8c-43f9-8941-44ce2cc43326</v>
      </c>
      <c r="C6155" s="20" t="s">
        <v>1585</v>
      </c>
      <c r="D6155" s="230" t="s">
        <v>354</v>
      </c>
      <c r="E6155" s="20" t="s">
        <v>7134</v>
      </c>
      <c r="F6155" s="20" t="s">
        <v>7135</v>
      </c>
      <c r="G6155" s="20" t="s">
        <v>7591</v>
      </c>
      <c r="H6155" s="20"/>
      <c r="I6155" s="20" t="s">
        <v>15917</v>
      </c>
      <c r="J6155" s="20" t="s">
        <v>15927</v>
      </c>
      <c r="K6155" s="20" t="s">
        <v>7109</v>
      </c>
      <c r="L6155" s="20" t="s">
        <v>5663</v>
      </c>
      <c r="M6155" s="20" t="s">
        <v>7116</v>
      </c>
      <c r="N6155" s="20" t="s">
        <v>15902</v>
      </c>
      <c r="O6155" s="20" t="s">
        <v>15927</v>
      </c>
      <c r="P6155" s="201" t="n">
        <v>43730</v>
      </c>
      <c r="Q6155" s="201" t="n">
        <v>43763</v>
      </c>
      <c r="R6155" s="20" t="n">
        <v>1</v>
      </c>
      <c r="S6155" s="20" t="s">
        <v>7130</v>
      </c>
      <c r="T6155" s="20" t="n">
        <v>831.9454615</v>
      </c>
      <c r="U6155" s="20" t="n">
        <v>602.502097</v>
      </c>
      <c r="V6155" s="20" t="n">
        <v>1061.388826</v>
      </c>
      <c r="W6155" s="20" t="s">
        <v>11510</v>
      </c>
      <c r="X6155" s="35"/>
      <c r="Y6155" s="35" t="n">
        <v>0</v>
      </c>
      <c r="Z6155" s="35" t="n">
        <v>1</v>
      </c>
      <c r="AE6155" s="94" t="e">
        <f aca="false" t="array" ref="AE6155:AK6155">_xlfn.torow(_xlfn.unique(_xlfn._xlws.filter(cat_table[Subsector],$E6155=cat_table[Sector],"")))</f>
        <v>#NAME?</v>
      </c>
      <c r="AF6155" s="94" t="e">
        <v>#NAME?</v>
      </c>
      <c r="AG6155" s="94" t="e">
        <v>#NAME?</v>
      </c>
      <c r="AH6155" s="94" t="e">
        <v>#NAME?</v>
      </c>
      <c r="AI6155" s="94" t="e">
        <v>#NAME?</v>
      </c>
      <c r="AJ6155" s="94" t="e">
        <v>#NAME?</v>
      </c>
      <c r="AK6155" s="94" t="e">
        <v>#NAME?</v>
      </c>
      <c r="AO6155" s="94" t="e">
        <f aca="false" t="array" ref="AO6155:AT6155">_xlfn.torow(_xlfn.unique(_xlfn._xlws.filter(cat_table[Sub-subsector],($E6155=cat_table[Sector])*($F6155=cat_table[Subsector]),"")))</f>
        <v>#NAME?</v>
      </c>
      <c r="AP6155" s="94" t="e">
        <v>#NAME?</v>
      </c>
      <c r="AQ6155" s="94" t="e">
        <v>#NAME?</v>
      </c>
      <c r="AR6155" s="94" t="e">
        <v>#NAME?</v>
      </c>
      <c r="AS6155" s="94" t="e">
        <v>#NAME?</v>
      </c>
      <c r="AT6155" s="94" t="e">
        <v>#NAME?</v>
      </c>
    </row>
    <row r="6156" customFormat="false" ht="15" hidden="false" customHeight="true" outlineLevel="0" collapsed="false">
      <c r="A6156" s="20" t="s">
        <v>17207</v>
      </c>
      <c r="B6156" s="20" t="str">
        <f aca="false">INDEX(Table2[], MATCH(L6156, Location_ID!$D$2:$D$3098, 0), 1)</f>
        <v>6998a606-2ea6-432a-b7e2-91f4c252bb7f</v>
      </c>
      <c r="C6156" s="20" t="s">
        <v>1585</v>
      </c>
      <c r="D6156" s="230" t="s">
        <v>354</v>
      </c>
      <c r="E6156" s="20" t="s">
        <v>7134</v>
      </c>
      <c r="F6156" s="20" t="s">
        <v>7135</v>
      </c>
      <c r="G6156" s="20" t="s">
        <v>7591</v>
      </c>
      <c r="H6156" s="20"/>
      <c r="I6156" s="20" t="s">
        <v>15917</v>
      </c>
      <c r="J6156" s="20" t="s">
        <v>15932</v>
      </c>
      <c r="K6156" s="20" t="s">
        <v>7109</v>
      </c>
      <c r="L6156" s="20" t="s">
        <v>5665</v>
      </c>
      <c r="M6156" s="20" t="s">
        <v>7116</v>
      </c>
      <c r="N6156" s="20" t="s">
        <v>15902</v>
      </c>
      <c r="O6156" s="20" t="s">
        <v>15932</v>
      </c>
      <c r="P6156" s="201" t="n">
        <v>43730</v>
      </c>
      <c r="Q6156" s="201" t="n">
        <v>43763</v>
      </c>
      <c r="R6156" s="20" t="n">
        <v>1</v>
      </c>
      <c r="S6156" s="20" t="s">
        <v>7130</v>
      </c>
      <c r="T6156" s="20" t="n">
        <v>368.371187</v>
      </c>
      <c r="U6156" s="20" t="n">
        <v>254.49269</v>
      </c>
      <c r="V6156" s="20" t="n">
        <v>482.249684</v>
      </c>
      <c r="W6156" s="20" t="s">
        <v>11510</v>
      </c>
      <c r="X6156" s="35"/>
      <c r="Y6156" s="35" t="n">
        <v>0</v>
      </c>
      <c r="Z6156" s="35" t="n">
        <v>1</v>
      </c>
      <c r="AE6156" s="94" t="e">
        <f aca="false" t="array" ref="AE6156:AK6156">_xlfn.torow(_xlfn.unique(_xlfn._xlws.filter(cat_table[Subsector],$E6156=cat_table[Sector],"")))</f>
        <v>#NAME?</v>
      </c>
      <c r="AF6156" s="94" t="e">
        <v>#NAME?</v>
      </c>
      <c r="AG6156" s="94" t="e">
        <v>#NAME?</v>
      </c>
      <c r="AH6156" s="94" t="e">
        <v>#NAME?</v>
      </c>
      <c r="AI6156" s="94" t="e">
        <v>#NAME?</v>
      </c>
      <c r="AJ6156" s="94" t="e">
        <v>#NAME?</v>
      </c>
      <c r="AK6156" s="94" t="e">
        <v>#NAME?</v>
      </c>
      <c r="AO6156" s="94" t="e">
        <f aca="false" t="array" ref="AO6156:AT6156">_xlfn.torow(_xlfn.unique(_xlfn._xlws.filter(cat_table[Sub-subsector],($E6156=cat_table[Sector])*($F6156=cat_table[Subsector]),"")))</f>
        <v>#NAME?</v>
      </c>
      <c r="AP6156" s="94" t="e">
        <v>#NAME?</v>
      </c>
      <c r="AQ6156" s="94" t="e">
        <v>#NAME?</v>
      </c>
      <c r="AR6156" s="94" t="e">
        <v>#NAME?</v>
      </c>
      <c r="AS6156" s="94" t="e">
        <v>#NAME?</v>
      </c>
      <c r="AT6156" s="94" t="e">
        <v>#NAME?</v>
      </c>
    </row>
    <row r="6157" customFormat="false" ht="15" hidden="false" customHeight="true" outlineLevel="0" collapsed="false">
      <c r="A6157" s="20" t="s">
        <v>17208</v>
      </c>
      <c r="B6157" s="20" t="str">
        <f aca="false">INDEX(Table2[], MATCH(L6157, Location_ID!$D$2:$D$3098, 0), 1)</f>
        <v>0216717f-40af-45bb-9ed3-1852175afbda</v>
      </c>
      <c r="C6157" s="20" t="s">
        <v>1585</v>
      </c>
      <c r="D6157" s="230" t="s">
        <v>354</v>
      </c>
      <c r="E6157" s="20" t="s">
        <v>7134</v>
      </c>
      <c r="F6157" s="20" t="s">
        <v>7135</v>
      </c>
      <c r="G6157" s="20" t="s">
        <v>7591</v>
      </c>
      <c r="H6157" s="20"/>
      <c r="I6157" s="20" t="s">
        <v>15917</v>
      </c>
      <c r="J6157" s="20" t="s">
        <v>15932</v>
      </c>
      <c r="K6157" s="20" t="s">
        <v>7109</v>
      </c>
      <c r="L6157" s="20" t="s">
        <v>5667</v>
      </c>
      <c r="M6157" s="20" t="s">
        <v>7116</v>
      </c>
      <c r="N6157" s="20" t="s">
        <v>15902</v>
      </c>
      <c r="O6157" s="20" t="s">
        <v>15932</v>
      </c>
      <c r="P6157" s="201" t="n">
        <v>43730</v>
      </c>
      <c r="Q6157" s="201" t="n">
        <v>43763</v>
      </c>
      <c r="R6157" s="20" t="n">
        <v>1</v>
      </c>
      <c r="S6157" s="20" t="s">
        <v>7130</v>
      </c>
      <c r="T6157" s="20" t="n">
        <v>130.287647</v>
      </c>
      <c r="U6157" s="20" t="n">
        <v>124.08727239</v>
      </c>
      <c r="V6157" s="20" t="n">
        <v>136.48802161</v>
      </c>
      <c r="W6157" s="20" t="s">
        <v>11510</v>
      </c>
      <c r="X6157" s="35"/>
      <c r="Y6157" s="35" t="n">
        <v>0</v>
      </c>
      <c r="Z6157" s="35" t="n">
        <v>1</v>
      </c>
      <c r="AE6157" s="94" t="e">
        <f aca="false" t="array" ref="AE6157:AK6157">_xlfn.torow(_xlfn.unique(_xlfn._xlws.filter(cat_table[Subsector],$E6157=cat_table[Sector],"")))</f>
        <v>#NAME?</v>
      </c>
      <c r="AF6157" s="94" t="e">
        <v>#NAME?</v>
      </c>
      <c r="AG6157" s="94" t="e">
        <v>#NAME?</v>
      </c>
      <c r="AH6157" s="94" t="e">
        <v>#NAME?</v>
      </c>
      <c r="AI6157" s="94" t="e">
        <v>#NAME?</v>
      </c>
      <c r="AJ6157" s="94" t="e">
        <v>#NAME?</v>
      </c>
      <c r="AK6157" s="94" t="e">
        <v>#NAME?</v>
      </c>
      <c r="AO6157" s="94" t="e">
        <f aca="false" t="array" ref="AO6157:AT6157">_xlfn.torow(_xlfn.unique(_xlfn._xlws.filter(cat_table[Sub-subsector],($E6157=cat_table[Sector])*($F6157=cat_table[Subsector]),"")))</f>
        <v>#NAME?</v>
      </c>
      <c r="AP6157" s="94" t="e">
        <v>#NAME?</v>
      </c>
      <c r="AQ6157" s="94" t="e">
        <v>#NAME?</v>
      </c>
      <c r="AR6157" s="94" t="e">
        <v>#NAME?</v>
      </c>
      <c r="AS6157" s="94" t="e">
        <v>#NAME?</v>
      </c>
      <c r="AT6157" s="94" t="e">
        <v>#NAME?</v>
      </c>
    </row>
    <row r="6158" customFormat="false" ht="15" hidden="false" customHeight="true" outlineLevel="0" collapsed="false">
      <c r="A6158" s="20" t="s">
        <v>17209</v>
      </c>
      <c r="B6158" s="20" t="str">
        <f aca="false">INDEX(Table2[], MATCH(L6158, Location_ID!$D$2:$D$3098, 0), 1)</f>
        <v>a36d843e-cc98-421c-8cb1-b82677c1a434</v>
      </c>
      <c r="C6158" s="20" t="s">
        <v>1585</v>
      </c>
      <c r="D6158" s="230" t="s">
        <v>354</v>
      </c>
      <c r="E6158" s="20" t="s">
        <v>7134</v>
      </c>
      <c r="F6158" s="20" t="s">
        <v>7135</v>
      </c>
      <c r="G6158" s="20" t="s">
        <v>7591</v>
      </c>
      <c r="H6158" s="20"/>
      <c r="I6158" s="20" t="s">
        <v>15917</v>
      </c>
      <c r="J6158" s="20" t="s">
        <v>15922</v>
      </c>
      <c r="K6158" s="20" t="s">
        <v>7109</v>
      </c>
      <c r="L6158" s="20" t="s">
        <v>5669</v>
      </c>
      <c r="M6158" s="20" t="s">
        <v>7116</v>
      </c>
      <c r="N6158" s="20" t="s">
        <v>15902</v>
      </c>
      <c r="O6158" s="20" t="s">
        <v>15922</v>
      </c>
      <c r="P6158" s="201" t="n">
        <v>43730</v>
      </c>
      <c r="Q6158" s="201" t="n">
        <v>43763</v>
      </c>
      <c r="R6158" s="20" t="n">
        <v>1</v>
      </c>
      <c r="S6158" s="20" t="s">
        <v>7130</v>
      </c>
      <c r="T6158" s="20" t="n">
        <v>369.731966</v>
      </c>
      <c r="U6158" s="20" t="n">
        <v>265.047718</v>
      </c>
      <c r="V6158" s="20" t="n">
        <v>474.416214</v>
      </c>
      <c r="W6158" s="20" t="s">
        <v>11510</v>
      </c>
      <c r="X6158" s="35"/>
      <c r="Y6158" s="35" t="n">
        <v>0</v>
      </c>
      <c r="Z6158" s="35" t="n">
        <v>1</v>
      </c>
      <c r="AE6158" s="94" t="e">
        <f aca="false" t="array" ref="AE6158:AK6158">_xlfn.torow(_xlfn.unique(_xlfn._xlws.filter(cat_table[Subsector],$E6158=cat_table[Sector],"")))</f>
        <v>#NAME?</v>
      </c>
      <c r="AF6158" s="94" t="e">
        <v>#NAME?</v>
      </c>
      <c r="AG6158" s="94" t="e">
        <v>#NAME?</v>
      </c>
      <c r="AH6158" s="94" t="e">
        <v>#NAME?</v>
      </c>
      <c r="AI6158" s="94" t="e">
        <v>#NAME?</v>
      </c>
      <c r="AJ6158" s="94" t="e">
        <v>#NAME?</v>
      </c>
      <c r="AK6158" s="94" t="e">
        <v>#NAME?</v>
      </c>
      <c r="AO6158" s="94" t="e">
        <f aca="false" t="array" ref="AO6158:AT6158">_xlfn.torow(_xlfn.unique(_xlfn._xlws.filter(cat_table[Sub-subsector],($E6158=cat_table[Sector])*($F6158=cat_table[Subsector]),"")))</f>
        <v>#NAME?</v>
      </c>
      <c r="AP6158" s="94" t="e">
        <v>#NAME?</v>
      </c>
      <c r="AQ6158" s="94" t="e">
        <v>#NAME?</v>
      </c>
      <c r="AR6158" s="94" t="e">
        <v>#NAME?</v>
      </c>
      <c r="AS6158" s="94" t="e">
        <v>#NAME?</v>
      </c>
      <c r="AT6158" s="94" t="e">
        <v>#NAME?</v>
      </c>
    </row>
    <row r="6159" customFormat="false" ht="15" hidden="false" customHeight="true" outlineLevel="0" collapsed="false">
      <c r="A6159" s="20" t="s">
        <v>17210</v>
      </c>
      <c r="B6159" s="20" t="str">
        <f aca="false">INDEX(Table2[], MATCH(L6159, Location_ID!$D$2:$D$3098, 0), 1)</f>
        <v>d4cb7856-da04-4b0f-a875-66d2f30f49d0</v>
      </c>
      <c r="C6159" s="20" t="s">
        <v>1585</v>
      </c>
      <c r="D6159" s="230" t="s">
        <v>354</v>
      </c>
      <c r="E6159" s="20" t="s">
        <v>7134</v>
      </c>
      <c r="F6159" s="20" t="s">
        <v>7135</v>
      </c>
      <c r="G6159" s="20" t="s">
        <v>7591</v>
      </c>
      <c r="H6159" s="20"/>
      <c r="I6159" s="20" t="s">
        <v>15917</v>
      </c>
      <c r="J6159" s="20" t="s">
        <v>15918</v>
      </c>
      <c r="K6159" s="20" t="s">
        <v>7109</v>
      </c>
      <c r="L6159" s="20" t="s">
        <v>5671</v>
      </c>
      <c r="M6159" s="20" t="s">
        <v>7116</v>
      </c>
      <c r="N6159" s="20" t="s">
        <v>15902</v>
      </c>
      <c r="O6159" s="20" t="s">
        <v>15918</v>
      </c>
      <c r="P6159" s="201" t="n">
        <v>43730</v>
      </c>
      <c r="Q6159" s="201" t="n">
        <v>43763</v>
      </c>
      <c r="R6159" s="20" t="n">
        <v>1</v>
      </c>
      <c r="S6159" s="20" t="s">
        <v>7130</v>
      </c>
      <c r="T6159" s="20" t="n">
        <v>344.443096</v>
      </c>
      <c r="U6159" s="20" t="n">
        <v>296.0392762</v>
      </c>
      <c r="V6159" s="20" t="n">
        <v>392.8469158</v>
      </c>
      <c r="W6159" s="20" t="s">
        <v>11510</v>
      </c>
      <c r="X6159" s="35"/>
      <c r="Y6159" s="35" t="n">
        <v>0</v>
      </c>
      <c r="Z6159" s="35" t="n">
        <v>1</v>
      </c>
      <c r="AE6159" s="94" t="e">
        <f aca="false" t="array" ref="AE6159:AK6159">_xlfn.torow(_xlfn.unique(_xlfn._xlws.filter(cat_table[Subsector],$E6159=cat_table[Sector],"")))</f>
        <v>#NAME?</v>
      </c>
      <c r="AF6159" s="94" t="e">
        <v>#NAME?</v>
      </c>
      <c r="AG6159" s="94" t="e">
        <v>#NAME?</v>
      </c>
      <c r="AH6159" s="94" t="e">
        <v>#NAME?</v>
      </c>
      <c r="AI6159" s="94" t="e">
        <v>#NAME?</v>
      </c>
      <c r="AJ6159" s="94" t="e">
        <v>#NAME?</v>
      </c>
      <c r="AK6159" s="94" t="e">
        <v>#NAME?</v>
      </c>
      <c r="AO6159" s="94" t="e">
        <f aca="false" t="array" ref="AO6159:AT6159">_xlfn.torow(_xlfn.unique(_xlfn._xlws.filter(cat_table[Sub-subsector],($E6159=cat_table[Sector])*($F6159=cat_table[Subsector]),"")))</f>
        <v>#NAME?</v>
      </c>
      <c r="AP6159" s="94" t="e">
        <v>#NAME?</v>
      </c>
      <c r="AQ6159" s="94" t="e">
        <v>#NAME?</v>
      </c>
      <c r="AR6159" s="94" t="e">
        <v>#NAME?</v>
      </c>
      <c r="AS6159" s="94" t="e">
        <v>#NAME?</v>
      </c>
      <c r="AT6159" s="94" t="e">
        <v>#NAME?</v>
      </c>
    </row>
    <row r="6160" customFormat="false" ht="15" hidden="false" customHeight="true" outlineLevel="0" collapsed="false">
      <c r="A6160" s="20" t="s">
        <v>17211</v>
      </c>
      <c r="B6160" s="20" t="str">
        <f aca="false">INDEX(Table2[], MATCH(L6160, Location_ID!$D$2:$D$3098, 0), 1)</f>
        <v>e9178173-0a8a-4d51-ac2f-2935a7a73b29</v>
      </c>
      <c r="C6160" s="20" t="s">
        <v>1585</v>
      </c>
      <c r="D6160" s="230" t="s">
        <v>354</v>
      </c>
      <c r="E6160" s="20" t="s">
        <v>7134</v>
      </c>
      <c r="F6160" s="20" t="s">
        <v>7135</v>
      </c>
      <c r="G6160" s="20" t="s">
        <v>7591</v>
      </c>
      <c r="H6160" s="20"/>
      <c r="I6160" s="20" t="s">
        <v>15917</v>
      </c>
      <c r="J6160" s="20" t="s">
        <v>15927</v>
      </c>
      <c r="K6160" s="20" t="s">
        <v>7109</v>
      </c>
      <c r="L6160" s="20" t="s">
        <v>5673</v>
      </c>
      <c r="M6160" s="20" t="s">
        <v>7116</v>
      </c>
      <c r="N6160" s="20" t="s">
        <v>15902</v>
      </c>
      <c r="O6160" s="20" t="s">
        <v>15927</v>
      </c>
      <c r="P6160" s="201" t="n">
        <v>43730</v>
      </c>
      <c r="Q6160" s="201" t="n">
        <v>43763</v>
      </c>
      <c r="R6160" s="20" t="n">
        <v>1</v>
      </c>
      <c r="S6160" s="20" t="s">
        <v>7130</v>
      </c>
      <c r="T6160" s="20" t="n">
        <v>2292.32981</v>
      </c>
      <c r="U6160" s="20" t="n">
        <v>1904.041099</v>
      </c>
      <c r="V6160" s="20" t="n">
        <v>2680.618521</v>
      </c>
      <c r="W6160" s="20" t="s">
        <v>11510</v>
      </c>
      <c r="X6160" s="35"/>
      <c r="Y6160" s="35" t="n">
        <v>0</v>
      </c>
      <c r="Z6160" s="35" t="n">
        <v>1</v>
      </c>
      <c r="AE6160" s="94" t="e">
        <f aca="false" t="array" ref="AE6160:AK6160">_xlfn.torow(_xlfn.unique(_xlfn._xlws.filter(cat_table[Subsector],$E6160=cat_table[Sector],"")))</f>
        <v>#NAME?</v>
      </c>
      <c r="AF6160" s="94" t="e">
        <v>#NAME?</v>
      </c>
      <c r="AG6160" s="94" t="e">
        <v>#NAME?</v>
      </c>
      <c r="AH6160" s="94" t="e">
        <v>#NAME?</v>
      </c>
      <c r="AI6160" s="94" t="e">
        <v>#NAME?</v>
      </c>
      <c r="AJ6160" s="94" t="e">
        <v>#NAME?</v>
      </c>
      <c r="AK6160" s="94" t="e">
        <v>#NAME?</v>
      </c>
      <c r="AO6160" s="94" t="e">
        <f aca="false" t="array" ref="AO6160:AT6160">_xlfn.torow(_xlfn.unique(_xlfn._xlws.filter(cat_table[Sub-subsector],($E6160=cat_table[Sector])*($F6160=cat_table[Subsector]),"")))</f>
        <v>#NAME?</v>
      </c>
      <c r="AP6160" s="94" t="e">
        <v>#NAME?</v>
      </c>
      <c r="AQ6160" s="94" t="e">
        <v>#NAME?</v>
      </c>
      <c r="AR6160" s="94" t="e">
        <v>#NAME?</v>
      </c>
      <c r="AS6160" s="94" t="e">
        <v>#NAME?</v>
      </c>
      <c r="AT6160" s="94" t="e">
        <v>#NAME?</v>
      </c>
    </row>
    <row r="6161" customFormat="false" ht="15" hidden="false" customHeight="true" outlineLevel="0" collapsed="false">
      <c r="A6161" s="20" t="s">
        <v>17212</v>
      </c>
      <c r="B6161" s="20" t="str">
        <f aca="false">INDEX(Table2[], MATCH(L6161, Location_ID!$D$2:$D$3098, 0), 1)</f>
        <v>8fcf6e30-d5c4-42fe-80c4-d62642058096</v>
      </c>
      <c r="C6161" s="20" t="s">
        <v>1585</v>
      </c>
      <c r="D6161" s="230" t="s">
        <v>354</v>
      </c>
      <c r="E6161" s="20" t="s">
        <v>7134</v>
      </c>
      <c r="F6161" s="20" t="s">
        <v>7135</v>
      </c>
      <c r="G6161" s="20" t="s">
        <v>7591</v>
      </c>
      <c r="H6161" s="20"/>
      <c r="I6161" s="20" t="s">
        <v>15917</v>
      </c>
      <c r="J6161" s="20" t="s">
        <v>15918</v>
      </c>
      <c r="K6161" s="20" t="s">
        <v>7109</v>
      </c>
      <c r="L6161" s="20" t="s">
        <v>5675</v>
      </c>
      <c r="M6161" s="20" t="s">
        <v>7116</v>
      </c>
      <c r="N6161" s="20" t="s">
        <v>15902</v>
      </c>
      <c r="O6161" s="20" t="s">
        <v>15918</v>
      </c>
      <c r="P6161" s="201" t="n">
        <v>43730</v>
      </c>
      <c r="Q6161" s="201" t="n">
        <v>43763</v>
      </c>
      <c r="R6161" s="20" t="n">
        <v>1</v>
      </c>
      <c r="S6161" s="20" t="s">
        <v>7130</v>
      </c>
      <c r="T6161" s="20" t="n">
        <v>225.314481</v>
      </c>
      <c r="U6161" s="20" t="n">
        <v>131.7183511</v>
      </c>
      <c r="V6161" s="20" t="n">
        <v>318.9106109</v>
      </c>
      <c r="W6161" s="20" t="s">
        <v>11510</v>
      </c>
      <c r="X6161" s="35"/>
      <c r="Y6161" s="35" t="n">
        <v>0</v>
      </c>
      <c r="Z6161" s="35" t="n">
        <v>1</v>
      </c>
      <c r="AE6161" s="94" t="e">
        <f aca="false" t="array" ref="AE6161:AK6161">_xlfn.torow(_xlfn.unique(_xlfn._xlws.filter(cat_table[Subsector],$E6161=cat_table[Sector],"")))</f>
        <v>#NAME?</v>
      </c>
      <c r="AF6161" s="94" t="e">
        <v>#NAME?</v>
      </c>
      <c r="AG6161" s="94" t="e">
        <v>#NAME?</v>
      </c>
      <c r="AH6161" s="94" t="e">
        <v>#NAME?</v>
      </c>
      <c r="AI6161" s="94" t="e">
        <v>#NAME?</v>
      </c>
      <c r="AJ6161" s="94" t="e">
        <v>#NAME?</v>
      </c>
      <c r="AK6161" s="94" t="e">
        <v>#NAME?</v>
      </c>
      <c r="AO6161" s="94" t="e">
        <f aca="false" t="array" ref="AO6161:AT6161">_xlfn.torow(_xlfn.unique(_xlfn._xlws.filter(cat_table[Sub-subsector],($E6161=cat_table[Sector])*($F6161=cat_table[Subsector]),"")))</f>
        <v>#NAME?</v>
      </c>
      <c r="AP6161" s="94" t="e">
        <v>#NAME?</v>
      </c>
      <c r="AQ6161" s="94" t="e">
        <v>#NAME?</v>
      </c>
      <c r="AR6161" s="94" t="e">
        <v>#NAME?</v>
      </c>
      <c r="AS6161" s="94" t="e">
        <v>#NAME?</v>
      </c>
      <c r="AT6161" s="94" t="e">
        <v>#NAME?</v>
      </c>
    </row>
    <row r="6162" customFormat="false" ht="15" hidden="false" customHeight="true" outlineLevel="0" collapsed="false">
      <c r="A6162" s="20" t="s">
        <v>17213</v>
      </c>
      <c r="B6162" s="20" t="str">
        <f aca="false">INDEX(Table2[], MATCH(L6162, Location_ID!$D$2:$D$3098, 0), 1)</f>
        <v>53fb13fb-6171-4c3c-9f81-2107825a3302</v>
      </c>
      <c r="C6162" s="20" t="s">
        <v>1585</v>
      </c>
      <c r="D6162" s="230" t="s">
        <v>354</v>
      </c>
      <c r="E6162" s="20" t="s">
        <v>7134</v>
      </c>
      <c r="F6162" s="20" t="s">
        <v>7135</v>
      </c>
      <c r="G6162" s="20" t="s">
        <v>7591</v>
      </c>
      <c r="H6162" s="20"/>
      <c r="I6162" s="20" t="s">
        <v>15917</v>
      </c>
      <c r="J6162" s="20" t="s">
        <v>15927</v>
      </c>
      <c r="K6162" s="20" t="s">
        <v>7109</v>
      </c>
      <c r="L6162" s="20" t="s">
        <v>5677</v>
      </c>
      <c r="M6162" s="20" t="s">
        <v>7116</v>
      </c>
      <c r="N6162" s="20" t="s">
        <v>15902</v>
      </c>
      <c r="O6162" s="20" t="s">
        <v>15927</v>
      </c>
      <c r="P6162" s="201" t="n">
        <v>43730</v>
      </c>
      <c r="Q6162" s="201" t="n">
        <v>43763</v>
      </c>
      <c r="R6162" s="20" t="n">
        <v>1</v>
      </c>
      <c r="S6162" s="20" t="s">
        <v>7130</v>
      </c>
      <c r="T6162" s="20" t="n">
        <v>328.103824</v>
      </c>
      <c r="U6162" s="20" t="n">
        <v>239.8821726</v>
      </c>
      <c r="V6162" s="20" t="n">
        <v>416.3254754</v>
      </c>
      <c r="W6162" s="20" t="s">
        <v>11510</v>
      </c>
      <c r="X6162" s="35"/>
      <c r="Y6162" s="35" t="n">
        <v>0</v>
      </c>
      <c r="Z6162" s="35" t="n">
        <v>1</v>
      </c>
      <c r="AE6162" s="94" t="e">
        <f aca="false" t="array" ref="AE6162:AK6162">_xlfn.torow(_xlfn.unique(_xlfn._xlws.filter(cat_table[Subsector],$E6162=cat_table[Sector],"")))</f>
        <v>#NAME?</v>
      </c>
      <c r="AF6162" s="94" t="e">
        <v>#NAME?</v>
      </c>
      <c r="AG6162" s="94" t="e">
        <v>#NAME?</v>
      </c>
      <c r="AH6162" s="94" t="e">
        <v>#NAME?</v>
      </c>
      <c r="AI6162" s="94" t="e">
        <v>#NAME?</v>
      </c>
      <c r="AJ6162" s="94" t="e">
        <v>#NAME?</v>
      </c>
      <c r="AK6162" s="94" t="e">
        <v>#NAME?</v>
      </c>
      <c r="AO6162" s="94" t="e">
        <f aca="false" t="array" ref="AO6162:AT6162">_xlfn.torow(_xlfn.unique(_xlfn._xlws.filter(cat_table[Sub-subsector],($E6162=cat_table[Sector])*($F6162=cat_table[Subsector]),"")))</f>
        <v>#NAME?</v>
      </c>
      <c r="AP6162" s="94" t="e">
        <v>#NAME?</v>
      </c>
      <c r="AQ6162" s="94" t="e">
        <v>#NAME?</v>
      </c>
      <c r="AR6162" s="94" t="e">
        <v>#NAME?</v>
      </c>
      <c r="AS6162" s="94" t="e">
        <v>#NAME?</v>
      </c>
      <c r="AT6162" s="94" t="e">
        <v>#NAME?</v>
      </c>
    </row>
    <row r="6163" customFormat="false" ht="15" hidden="false" customHeight="true" outlineLevel="0" collapsed="false">
      <c r="A6163" s="20" t="s">
        <v>17214</v>
      </c>
      <c r="B6163" s="20" t="str">
        <f aca="false">INDEX(Table2[], MATCH(L6163, Location_ID!$D$2:$D$3098, 0), 1)</f>
        <v>ea5c8046-3c7c-4288-8dc5-1de2e73be9a1</v>
      </c>
      <c r="C6163" s="20" t="s">
        <v>1585</v>
      </c>
      <c r="D6163" s="230" t="s">
        <v>354</v>
      </c>
      <c r="E6163" s="20" t="s">
        <v>7134</v>
      </c>
      <c r="F6163" s="20" t="s">
        <v>7135</v>
      </c>
      <c r="G6163" s="20" t="s">
        <v>7591</v>
      </c>
      <c r="H6163" s="20"/>
      <c r="I6163" s="20" t="s">
        <v>15917</v>
      </c>
      <c r="J6163" s="20" t="s">
        <v>15932</v>
      </c>
      <c r="K6163" s="20" t="s">
        <v>7109</v>
      </c>
      <c r="L6163" s="20" t="s">
        <v>5679</v>
      </c>
      <c r="M6163" s="20" t="s">
        <v>7116</v>
      </c>
      <c r="N6163" s="20" t="s">
        <v>15902</v>
      </c>
      <c r="O6163" s="20" t="s">
        <v>15932</v>
      </c>
      <c r="P6163" s="201" t="n">
        <v>43730</v>
      </c>
      <c r="Q6163" s="201" t="n">
        <v>43763</v>
      </c>
      <c r="R6163" s="20" t="n">
        <v>1</v>
      </c>
      <c r="S6163" s="20" t="s">
        <v>7130</v>
      </c>
      <c r="T6163" s="20" t="n">
        <v>268.083444</v>
      </c>
      <c r="U6163" s="20" t="n">
        <v>192.314406</v>
      </c>
      <c r="V6163" s="20" t="n">
        <v>343.852482</v>
      </c>
      <c r="W6163" s="20" t="s">
        <v>11510</v>
      </c>
      <c r="X6163" s="35"/>
      <c r="Y6163" s="35" t="n">
        <v>0</v>
      </c>
      <c r="Z6163" s="35" t="n">
        <v>1</v>
      </c>
      <c r="AE6163" s="94" t="e">
        <f aca="false" t="array" ref="AE6163:AK6163">_xlfn.torow(_xlfn.unique(_xlfn._xlws.filter(cat_table[Subsector],$E6163=cat_table[Sector],"")))</f>
        <v>#NAME?</v>
      </c>
      <c r="AF6163" s="94" t="e">
        <v>#NAME?</v>
      </c>
      <c r="AG6163" s="94" t="e">
        <v>#NAME?</v>
      </c>
      <c r="AH6163" s="94" t="e">
        <v>#NAME?</v>
      </c>
      <c r="AI6163" s="94" t="e">
        <v>#NAME?</v>
      </c>
      <c r="AJ6163" s="94" t="e">
        <v>#NAME?</v>
      </c>
      <c r="AK6163" s="94" t="e">
        <v>#NAME?</v>
      </c>
      <c r="AO6163" s="94" t="e">
        <f aca="false" t="array" ref="AO6163:AT6163">_xlfn.torow(_xlfn.unique(_xlfn._xlws.filter(cat_table[Sub-subsector],($E6163=cat_table[Sector])*($F6163=cat_table[Subsector]),"")))</f>
        <v>#NAME?</v>
      </c>
      <c r="AP6163" s="94" t="e">
        <v>#NAME?</v>
      </c>
      <c r="AQ6163" s="94" t="e">
        <v>#NAME?</v>
      </c>
      <c r="AR6163" s="94" t="e">
        <v>#NAME?</v>
      </c>
      <c r="AS6163" s="94" t="e">
        <v>#NAME?</v>
      </c>
      <c r="AT6163" s="94" t="e">
        <v>#NAME?</v>
      </c>
    </row>
    <row r="6164" customFormat="false" ht="15" hidden="false" customHeight="true" outlineLevel="0" collapsed="false">
      <c r="A6164" s="20" t="s">
        <v>17215</v>
      </c>
      <c r="B6164" s="20" t="str">
        <f aca="false">INDEX(Table2[], MATCH(L6164, Location_ID!$D$2:$D$3098, 0), 1)</f>
        <v>cad5793d-4629-45cf-a985-b3a1cd496a4b</v>
      </c>
      <c r="C6164" s="20" t="s">
        <v>1585</v>
      </c>
      <c r="D6164" s="230" t="s">
        <v>354</v>
      </c>
      <c r="E6164" s="20" t="s">
        <v>7134</v>
      </c>
      <c r="F6164" s="20" t="s">
        <v>7135</v>
      </c>
      <c r="G6164" s="20" t="s">
        <v>7591</v>
      </c>
      <c r="H6164" s="20"/>
      <c r="I6164" s="20" t="s">
        <v>15917</v>
      </c>
      <c r="J6164" s="20" t="s">
        <v>15932</v>
      </c>
      <c r="K6164" s="20" t="s">
        <v>7109</v>
      </c>
      <c r="L6164" s="20" t="s">
        <v>5681</v>
      </c>
      <c r="M6164" s="20" t="s">
        <v>7116</v>
      </c>
      <c r="N6164" s="20" t="s">
        <v>15902</v>
      </c>
      <c r="O6164" s="20" t="s">
        <v>15932</v>
      </c>
      <c r="P6164" s="201" t="n">
        <v>43730</v>
      </c>
      <c r="Q6164" s="201" t="n">
        <v>43763</v>
      </c>
      <c r="R6164" s="20" t="n">
        <v>1</v>
      </c>
      <c r="S6164" s="20" t="s">
        <v>7130</v>
      </c>
      <c r="T6164" s="20" t="n">
        <v>52.3151506</v>
      </c>
      <c r="U6164" s="20" t="n">
        <v>40.83076664</v>
      </c>
      <c r="V6164" s="20" t="n">
        <v>63.79953456</v>
      </c>
      <c r="W6164" s="20" t="s">
        <v>11510</v>
      </c>
      <c r="X6164" s="35"/>
      <c r="Y6164" s="35" t="n">
        <v>0</v>
      </c>
      <c r="Z6164" s="35" t="n">
        <v>1</v>
      </c>
      <c r="AE6164" s="94" t="e">
        <f aca="false" t="array" ref="AE6164:AK6164">_xlfn.torow(_xlfn.unique(_xlfn._xlws.filter(cat_table[Subsector],$E6164=cat_table[Sector],"")))</f>
        <v>#NAME?</v>
      </c>
      <c r="AF6164" s="94" t="e">
        <v>#NAME?</v>
      </c>
      <c r="AG6164" s="94" t="e">
        <v>#NAME?</v>
      </c>
      <c r="AH6164" s="94" t="e">
        <v>#NAME?</v>
      </c>
      <c r="AI6164" s="94" t="e">
        <v>#NAME?</v>
      </c>
      <c r="AJ6164" s="94" t="e">
        <v>#NAME?</v>
      </c>
      <c r="AK6164" s="94" t="e">
        <v>#NAME?</v>
      </c>
      <c r="AO6164" s="94" t="e">
        <f aca="false" t="array" ref="AO6164:AT6164">_xlfn.torow(_xlfn.unique(_xlfn._xlws.filter(cat_table[Sub-subsector],($E6164=cat_table[Sector])*($F6164=cat_table[Subsector]),"")))</f>
        <v>#NAME?</v>
      </c>
      <c r="AP6164" s="94" t="e">
        <v>#NAME?</v>
      </c>
      <c r="AQ6164" s="94" t="e">
        <v>#NAME?</v>
      </c>
      <c r="AR6164" s="94" t="e">
        <v>#NAME?</v>
      </c>
      <c r="AS6164" s="94" t="e">
        <v>#NAME?</v>
      </c>
      <c r="AT6164" s="94" t="e">
        <v>#NAME?</v>
      </c>
    </row>
    <row r="6165" customFormat="false" ht="15" hidden="false" customHeight="true" outlineLevel="0" collapsed="false">
      <c r="A6165" s="20" t="s">
        <v>17216</v>
      </c>
      <c r="B6165" s="20" t="str">
        <f aca="false">INDEX(Table2[], MATCH(L6165, Location_ID!$D$2:$D$3098, 0), 1)</f>
        <v>29bd0046-2787-48c1-9484-7018cda320bc</v>
      </c>
      <c r="C6165" s="20" t="s">
        <v>1585</v>
      </c>
      <c r="D6165" s="230" t="s">
        <v>354</v>
      </c>
      <c r="E6165" s="20" t="s">
        <v>7134</v>
      </c>
      <c r="F6165" s="20" t="s">
        <v>7135</v>
      </c>
      <c r="G6165" s="20" t="s">
        <v>7591</v>
      </c>
      <c r="H6165" s="20"/>
      <c r="I6165" s="20" t="s">
        <v>15917</v>
      </c>
      <c r="J6165" s="20" t="s">
        <v>15932</v>
      </c>
      <c r="K6165" s="20" t="s">
        <v>7109</v>
      </c>
      <c r="L6165" s="20" t="s">
        <v>5683</v>
      </c>
      <c r="M6165" s="20" t="s">
        <v>7116</v>
      </c>
      <c r="N6165" s="20" t="s">
        <v>15902</v>
      </c>
      <c r="O6165" s="20" t="s">
        <v>15932</v>
      </c>
      <c r="P6165" s="201" t="n">
        <v>43730</v>
      </c>
      <c r="Q6165" s="201" t="n">
        <v>43763</v>
      </c>
      <c r="R6165" s="20" t="n">
        <v>1</v>
      </c>
      <c r="S6165" s="20" t="s">
        <v>7130</v>
      </c>
      <c r="T6165" s="20" t="n">
        <v>160.375819</v>
      </c>
      <c r="U6165" s="20" t="n">
        <v>130.0311871</v>
      </c>
      <c r="V6165" s="20" t="n">
        <v>190.7204509</v>
      </c>
      <c r="W6165" s="20" t="s">
        <v>11510</v>
      </c>
      <c r="X6165" s="35"/>
      <c r="Y6165" s="35" t="n">
        <v>0</v>
      </c>
      <c r="Z6165" s="35" t="n">
        <v>1</v>
      </c>
      <c r="AE6165" s="94" t="e">
        <f aca="false" t="array" ref="AE6165:AK6165">_xlfn.torow(_xlfn.unique(_xlfn._xlws.filter(cat_table[Subsector],$E6165=cat_table[Sector],"")))</f>
        <v>#NAME?</v>
      </c>
      <c r="AF6165" s="94" t="e">
        <v>#NAME?</v>
      </c>
      <c r="AG6165" s="94" t="e">
        <v>#NAME?</v>
      </c>
      <c r="AH6165" s="94" t="e">
        <v>#NAME?</v>
      </c>
      <c r="AI6165" s="94" t="e">
        <v>#NAME?</v>
      </c>
      <c r="AJ6165" s="94" t="e">
        <v>#NAME?</v>
      </c>
      <c r="AK6165" s="94" t="e">
        <v>#NAME?</v>
      </c>
      <c r="AO6165" s="94" t="e">
        <f aca="false" t="array" ref="AO6165:AT6165">_xlfn.torow(_xlfn.unique(_xlfn._xlws.filter(cat_table[Sub-subsector],($E6165=cat_table[Sector])*($F6165=cat_table[Subsector]),"")))</f>
        <v>#NAME?</v>
      </c>
      <c r="AP6165" s="94" t="e">
        <v>#NAME?</v>
      </c>
      <c r="AQ6165" s="94" t="e">
        <v>#NAME?</v>
      </c>
      <c r="AR6165" s="94" t="e">
        <v>#NAME?</v>
      </c>
      <c r="AS6165" s="94" t="e">
        <v>#NAME?</v>
      </c>
      <c r="AT6165" s="94" t="e">
        <v>#NAME?</v>
      </c>
    </row>
    <row r="6166" customFormat="false" ht="15" hidden="false" customHeight="true" outlineLevel="0" collapsed="false">
      <c r="A6166" s="20" t="s">
        <v>17217</v>
      </c>
      <c r="B6166" s="20" t="str">
        <f aca="false">INDEX(Table2[], MATCH(L6166, Location_ID!$D$2:$D$3098, 0), 1)</f>
        <v>8a7ab910-83e1-4f57-bf4e-bc091b718ccc</v>
      </c>
      <c r="C6166" s="20" t="s">
        <v>1585</v>
      </c>
      <c r="D6166" s="230" t="s">
        <v>354</v>
      </c>
      <c r="E6166" s="20" t="s">
        <v>7134</v>
      </c>
      <c r="F6166" s="20" t="s">
        <v>7135</v>
      </c>
      <c r="G6166" s="20" t="s">
        <v>7591</v>
      </c>
      <c r="H6166" s="20"/>
      <c r="I6166" s="20" t="s">
        <v>15917</v>
      </c>
      <c r="J6166" s="20" t="s">
        <v>15932</v>
      </c>
      <c r="K6166" s="20" t="s">
        <v>7109</v>
      </c>
      <c r="L6166" s="20" t="s">
        <v>5685</v>
      </c>
      <c r="M6166" s="20" t="s">
        <v>7116</v>
      </c>
      <c r="N6166" s="20" t="s">
        <v>15902</v>
      </c>
      <c r="O6166" s="20" t="s">
        <v>15932</v>
      </c>
      <c r="P6166" s="201" t="n">
        <v>43730</v>
      </c>
      <c r="Q6166" s="201" t="n">
        <v>43763</v>
      </c>
      <c r="R6166" s="20" t="n">
        <v>1</v>
      </c>
      <c r="S6166" s="20" t="s">
        <v>7130</v>
      </c>
      <c r="T6166" s="20" t="n">
        <v>252.315692</v>
      </c>
      <c r="U6166" s="20" t="n">
        <v>159.860687</v>
      </c>
      <c r="V6166" s="20" t="n">
        <v>344.770697</v>
      </c>
      <c r="W6166" s="20" t="s">
        <v>11510</v>
      </c>
      <c r="X6166" s="35"/>
      <c r="Y6166" s="35" t="n">
        <v>0</v>
      </c>
      <c r="Z6166" s="35" t="n">
        <v>1</v>
      </c>
      <c r="AE6166" s="94" t="e">
        <f aca="false" t="array" ref="AE6166:AK6166">_xlfn.torow(_xlfn.unique(_xlfn._xlws.filter(cat_table[Subsector],$E6166=cat_table[Sector],"")))</f>
        <v>#NAME?</v>
      </c>
      <c r="AF6166" s="94" t="e">
        <v>#NAME?</v>
      </c>
      <c r="AG6166" s="94" t="e">
        <v>#NAME?</v>
      </c>
      <c r="AH6166" s="94" t="e">
        <v>#NAME?</v>
      </c>
      <c r="AI6166" s="94" t="e">
        <v>#NAME?</v>
      </c>
      <c r="AJ6166" s="94" t="e">
        <v>#NAME?</v>
      </c>
      <c r="AK6166" s="94" t="e">
        <v>#NAME?</v>
      </c>
      <c r="AO6166" s="94" t="e">
        <f aca="false" t="array" ref="AO6166:AT6166">_xlfn.torow(_xlfn.unique(_xlfn._xlws.filter(cat_table[Sub-subsector],($E6166=cat_table[Sector])*($F6166=cat_table[Subsector]),"")))</f>
        <v>#NAME?</v>
      </c>
      <c r="AP6166" s="94" t="e">
        <v>#NAME?</v>
      </c>
      <c r="AQ6166" s="94" t="e">
        <v>#NAME?</v>
      </c>
      <c r="AR6166" s="94" t="e">
        <v>#NAME?</v>
      </c>
      <c r="AS6166" s="94" t="e">
        <v>#NAME?</v>
      </c>
      <c r="AT6166" s="94" t="e">
        <v>#NAME?</v>
      </c>
    </row>
    <row r="6167" customFormat="false" ht="15" hidden="false" customHeight="true" outlineLevel="0" collapsed="false">
      <c r="A6167" s="20" t="s">
        <v>17218</v>
      </c>
      <c r="B6167" s="20" t="str">
        <f aca="false">INDEX(Table2[], MATCH(L6167, Location_ID!$D$2:$D$3098, 0), 1)</f>
        <v>12e65528-f87b-4634-a788-fc70afe92c4d</v>
      </c>
      <c r="C6167" s="20" t="s">
        <v>1585</v>
      </c>
      <c r="D6167" s="230" t="s">
        <v>354</v>
      </c>
      <c r="E6167" s="20" t="s">
        <v>7134</v>
      </c>
      <c r="F6167" s="20" t="s">
        <v>7135</v>
      </c>
      <c r="G6167" s="20" t="s">
        <v>7591</v>
      </c>
      <c r="H6167" s="20"/>
      <c r="I6167" s="20" t="s">
        <v>15917</v>
      </c>
      <c r="J6167" s="20" t="s">
        <v>15932</v>
      </c>
      <c r="K6167" s="20" t="s">
        <v>7109</v>
      </c>
      <c r="L6167" s="20" t="s">
        <v>5687</v>
      </c>
      <c r="M6167" s="20" t="s">
        <v>7116</v>
      </c>
      <c r="N6167" s="20" t="s">
        <v>15902</v>
      </c>
      <c r="O6167" s="20" t="s">
        <v>15932</v>
      </c>
      <c r="P6167" s="201" t="n">
        <v>43730</v>
      </c>
      <c r="Q6167" s="201" t="n">
        <v>43763</v>
      </c>
      <c r="R6167" s="20" t="n">
        <v>1</v>
      </c>
      <c r="S6167" s="20" t="s">
        <v>7130</v>
      </c>
      <c r="T6167" s="20" t="n">
        <v>427.296793</v>
      </c>
      <c r="U6167" s="20" t="n">
        <v>306.631623</v>
      </c>
      <c r="V6167" s="20" t="n">
        <v>547.961963</v>
      </c>
      <c r="W6167" s="20" t="s">
        <v>11510</v>
      </c>
      <c r="X6167" s="35"/>
      <c r="Y6167" s="35" t="n">
        <v>0</v>
      </c>
      <c r="Z6167" s="35" t="n">
        <v>1</v>
      </c>
      <c r="AE6167" s="94" t="e">
        <f aca="false" t="array" ref="AE6167:AK6167">_xlfn.torow(_xlfn.unique(_xlfn._xlws.filter(cat_table[Subsector],$E6167=cat_table[Sector],"")))</f>
        <v>#NAME?</v>
      </c>
      <c r="AF6167" s="94" t="e">
        <v>#NAME?</v>
      </c>
      <c r="AG6167" s="94" t="e">
        <v>#NAME?</v>
      </c>
      <c r="AH6167" s="94" t="e">
        <v>#NAME?</v>
      </c>
      <c r="AI6167" s="94" t="e">
        <v>#NAME?</v>
      </c>
      <c r="AJ6167" s="94" t="e">
        <v>#NAME?</v>
      </c>
      <c r="AK6167" s="94" t="e">
        <v>#NAME?</v>
      </c>
      <c r="AO6167" s="94" t="e">
        <f aca="false" t="array" ref="AO6167:AT6167">_xlfn.torow(_xlfn.unique(_xlfn._xlws.filter(cat_table[Sub-subsector],($E6167=cat_table[Sector])*($F6167=cat_table[Subsector]),"")))</f>
        <v>#NAME?</v>
      </c>
      <c r="AP6167" s="94" t="e">
        <v>#NAME?</v>
      </c>
      <c r="AQ6167" s="94" t="e">
        <v>#NAME?</v>
      </c>
      <c r="AR6167" s="94" t="e">
        <v>#NAME?</v>
      </c>
      <c r="AS6167" s="94" t="e">
        <v>#NAME?</v>
      </c>
      <c r="AT6167" s="94" t="e">
        <v>#NAME?</v>
      </c>
    </row>
    <row r="6168" customFormat="false" ht="15" hidden="false" customHeight="true" outlineLevel="0" collapsed="false">
      <c r="A6168" s="20" t="s">
        <v>17219</v>
      </c>
      <c r="B6168" s="20" t="str">
        <f aca="false">INDEX(Table2[], MATCH(L6168, Location_ID!$D$2:$D$3098, 0), 1)</f>
        <v>e1810cd2-3e3d-4e96-b393-b60ecb303c5f</v>
      </c>
      <c r="C6168" s="20" t="s">
        <v>1585</v>
      </c>
      <c r="D6168" s="230" t="s">
        <v>354</v>
      </c>
      <c r="E6168" s="20" t="s">
        <v>7134</v>
      </c>
      <c r="F6168" s="20" t="s">
        <v>7135</v>
      </c>
      <c r="G6168" s="20" t="s">
        <v>7591</v>
      </c>
      <c r="H6168" s="20"/>
      <c r="I6168" s="20" t="s">
        <v>15917</v>
      </c>
      <c r="J6168" s="20" t="s">
        <v>15918</v>
      </c>
      <c r="K6168" s="20" t="s">
        <v>7109</v>
      </c>
      <c r="L6168" s="20" t="s">
        <v>5689</v>
      </c>
      <c r="M6168" s="20" t="s">
        <v>7116</v>
      </c>
      <c r="N6168" s="20" t="s">
        <v>15902</v>
      </c>
      <c r="O6168" s="20" t="s">
        <v>15918</v>
      </c>
      <c r="P6168" s="201" t="n">
        <v>43730</v>
      </c>
      <c r="Q6168" s="201" t="n">
        <v>43763</v>
      </c>
      <c r="R6168" s="20" t="n">
        <v>1</v>
      </c>
      <c r="S6168" s="20" t="s">
        <v>7130</v>
      </c>
      <c r="T6168" s="20" t="n">
        <v>398.986883</v>
      </c>
      <c r="U6168" s="20" t="n">
        <v>325.0458231</v>
      </c>
      <c r="V6168" s="20" t="n">
        <v>472.9279429</v>
      </c>
      <c r="W6168" s="20" t="s">
        <v>11510</v>
      </c>
      <c r="X6168" s="35"/>
      <c r="Y6168" s="35" t="n">
        <v>0</v>
      </c>
      <c r="Z6168" s="35" t="n">
        <v>1</v>
      </c>
      <c r="AE6168" s="94" t="e">
        <f aca="false" t="array" ref="AE6168:AK6168">_xlfn.torow(_xlfn.unique(_xlfn._xlws.filter(cat_table[Subsector],$E6168=cat_table[Sector],"")))</f>
        <v>#NAME?</v>
      </c>
      <c r="AF6168" s="94" t="e">
        <v>#NAME?</v>
      </c>
      <c r="AG6168" s="94" t="e">
        <v>#NAME?</v>
      </c>
      <c r="AH6168" s="94" t="e">
        <v>#NAME?</v>
      </c>
      <c r="AI6168" s="94" t="e">
        <v>#NAME?</v>
      </c>
      <c r="AJ6168" s="94" t="e">
        <v>#NAME?</v>
      </c>
      <c r="AK6168" s="94" t="e">
        <v>#NAME?</v>
      </c>
      <c r="AO6168" s="94" t="e">
        <f aca="false" t="array" ref="AO6168:AT6168">_xlfn.torow(_xlfn.unique(_xlfn._xlws.filter(cat_table[Sub-subsector],($E6168=cat_table[Sector])*($F6168=cat_table[Subsector]),"")))</f>
        <v>#NAME?</v>
      </c>
      <c r="AP6168" s="94" t="e">
        <v>#NAME?</v>
      </c>
      <c r="AQ6168" s="94" t="e">
        <v>#NAME?</v>
      </c>
      <c r="AR6168" s="94" t="e">
        <v>#NAME?</v>
      </c>
      <c r="AS6168" s="94" t="e">
        <v>#NAME?</v>
      </c>
      <c r="AT6168" s="94" t="e">
        <v>#NAME?</v>
      </c>
    </row>
    <row r="6169" customFormat="false" ht="15" hidden="false" customHeight="true" outlineLevel="0" collapsed="false">
      <c r="A6169" s="20" t="s">
        <v>17220</v>
      </c>
      <c r="B6169" s="20" t="str">
        <f aca="false">INDEX(Table2[], MATCH(L6169, Location_ID!$D$2:$D$3098, 0), 1)</f>
        <v>a885e78a-0de3-4c58-babb-575f271b26bd</v>
      </c>
      <c r="C6169" s="20" t="s">
        <v>1585</v>
      </c>
      <c r="D6169" s="230" t="s">
        <v>354</v>
      </c>
      <c r="E6169" s="20" t="s">
        <v>7134</v>
      </c>
      <c r="F6169" s="20" t="s">
        <v>7135</v>
      </c>
      <c r="G6169" s="20" t="s">
        <v>7591</v>
      </c>
      <c r="H6169" s="20"/>
      <c r="I6169" s="20" t="s">
        <v>15917</v>
      </c>
      <c r="J6169" s="20" t="s">
        <v>15922</v>
      </c>
      <c r="K6169" s="20" t="s">
        <v>7109</v>
      </c>
      <c r="L6169" s="20" t="s">
        <v>5691</v>
      </c>
      <c r="M6169" s="20" t="s">
        <v>7116</v>
      </c>
      <c r="N6169" s="20" t="s">
        <v>15902</v>
      </c>
      <c r="O6169" s="20" t="s">
        <v>15922</v>
      </c>
      <c r="P6169" s="201" t="n">
        <v>43730</v>
      </c>
      <c r="Q6169" s="201" t="n">
        <v>43763</v>
      </c>
      <c r="R6169" s="20" t="n">
        <v>1</v>
      </c>
      <c r="S6169" s="20" t="s">
        <v>7130</v>
      </c>
      <c r="T6169" s="20" t="n">
        <v>1431.45576</v>
      </c>
      <c r="U6169" s="20" t="n">
        <v>990.78006</v>
      </c>
      <c r="V6169" s="20" t="n">
        <v>1872.13146</v>
      </c>
      <c r="W6169" s="20" t="s">
        <v>11510</v>
      </c>
      <c r="X6169" s="35"/>
      <c r="Y6169" s="35" t="n">
        <v>0</v>
      </c>
      <c r="Z6169" s="35" t="n">
        <v>1</v>
      </c>
      <c r="AE6169" s="94" t="e">
        <f aca="false" t="array" ref="AE6169:AK6169">_xlfn.torow(_xlfn.unique(_xlfn._xlws.filter(cat_table[Subsector],$E6169=cat_table[Sector],"")))</f>
        <v>#NAME?</v>
      </c>
      <c r="AF6169" s="94" t="e">
        <v>#NAME?</v>
      </c>
      <c r="AG6169" s="94" t="e">
        <v>#NAME?</v>
      </c>
      <c r="AH6169" s="94" t="e">
        <v>#NAME?</v>
      </c>
      <c r="AI6169" s="94" t="e">
        <v>#NAME?</v>
      </c>
      <c r="AJ6169" s="94" t="e">
        <v>#NAME?</v>
      </c>
      <c r="AK6169" s="94" t="e">
        <v>#NAME?</v>
      </c>
      <c r="AO6169" s="94" t="e">
        <f aca="false" t="array" ref="AO6169:AT6169">_xlfn.torow(_xlfn.unique(_xlfn._xlws.filter(cat_table[Sub-subsector],($E6169=cat_table[Sector])*($F6169=cat_table[Subsector]),"")))</f>
        <v>#NAME?</v>
      </c>
      <c r="AP6169" s="94" t="e">
        <v>#NAME?</v>
      </c>
      <c r="AQ6169" s="94" t="e">
        <v>#NAME?</v>
      </c>
      <c r="AR6169" s="94" t="e">
        <v>#NAME?</v>
      </c>
      <c r="AS6169" s="94" t="e">
        <v>#NAME?</v>
      </c>
      <c r="AT6169" s="94" t="e">
        <v>#NAME?</v>
      </c>
    </row>
    <row r="6170" customFormat="false" ht="15" hidden="false" customHeight="true" outlineLevel="0" collapsed="false">
      <c r="A6170" s="20" t="s">
        <v>17221</v>
      </c>
      <c r="B6170" s="20" t="str">
        <f aca="false">INDEX(Table2[], MATCH(L6170, Location_ID!$D$2:$D$3098, 0), 1)</f>
        <v>2a966f3d-b8c9-412c-8f9b-745e8b4e0a1d</v>
      </c>
      <c r="C6170" s="20" t="s">
        <v>1585</v>
      </c>
      <c r="D6170" s="230" t="s">
        <v>354</v>
      </c>
      <c r="E6170" s="20" t="s">
        <v>7134</v>
      </c>
      <c r="F6170" s="20" t="s">
        <v>7135</v>
      </c>
      <c r="G6170" s="20" t="s">
        <v>7591</v>
      </c>
      <c r="H6170" s="20"/>
      <c r="I6170" s="20" t="s">
        <v>15917</v>
      </c>
      <c r="J6170" s="20" t="s">
        <v>15922</v>
      </c>
      <c r="K6170" s="20" t="s">
        <v>7109</v>
      </c>
      <c r="L6170" s="20" t="s">
        <v>5693</v>
      </c>
      <c r="M6170" s="20" t="s">
        <v>7116</v>
      </c>
      <c r="N6170" s="20" t="s">
        <v>15902</v>
      </c>
      <c r="O6170" s="20" t="s">
        <v>15922</v>
      </c>
      <c r="P6170" s="201" t="n">
        <v>43730</v>
      </c>
      <c r="Q6170" s="201" t="n">
        <v>43763</v>
      </c>
      <c r="R6170" s="20" t="n">
        <v>1</v>
      </c>
      <c r="S6170" s="20" t="s">
        <v>7130</v>
      </c>
      <c r="T6170" s="20" t="n">
        <v>262.006866</v>
      </c>
      <c r="U6170" s="20" t="n">
        <v>171.1650867</v>
      </c>
      <c r="V6170" s="20" t="n">
        <v>352.8486453</v>
      </c>
      <c r="W6170" s="20" t="s">
        <v>11510</v>
      </c>
      <c r="X6170" s="35"/>
      <c r="Y6170" s="35" t="n">
        <v>0</v>
      </c>
      <c r="Z6170" s="35" t="n">
        <v>1</v>
      </c>
      <c r="AE6170" s="94" t="e">
        <f aca="false" t="array" ref="AE6170:AK6170">_xlfn.torow(_xlfn.unique(_xlfn._xlws.filter(cat_table[Subsector],$E6170=cat_table[Sector],"")))</f>
        <v>#NAME?</v>
      </c>
      <c r="AF6170" s="94" t="e">
        <v>#NAME?</v>
      </c>
      <c r="AG6170" s="94" t="e">
        <v>#NAME?</v>
      </c>
      <c r="AH6170" s="94" t="e">
        <v>#NAME?</v>
      </c>
      <c r="AI6170" s="94" t="e">
        <v>#NAME?</v>
      </c>
      <c r="AJ6170" s="94" t="e">
        <v>#NAME?</v>
      </c>
      <c r="AK6170" s="94" t="e">
        <v>#NAME?</v>
      </c>
      <c r="AO6170" s="94" t="e">
        <f aca="false" t="array" ref="AO6170:AT6170">_xlfn.torow(_xlfn.unique(_xlfn._xlws.filter(cat_table[Sub-subsector],($E6170=cat_table[Sector])*($F6170=cat_table[Subsector]),"")))</f>
        <v>#NAME?</v>
      </c>
      <c r="AP6170" s="94" t="e">
        <v>#NAME?</v>
      </c>
      <c r="AQ6170" s="94" t="e">
        <v>#NAME?</v>
      </c>
      <c r="AR6170" s="94" t="e">
        <v>#NAME?</v>
      </c>
      <c r="AS6170" s="94" t="e">
        <v>#NAME?</v>
      </c>
      <c r="AT6170" s="94" t="e">
        <v>#NAME?</v>
      </c>
    </row>
    <row r="6171" customFormat="false" ht="15" hidden="false" customHeight="true" outlineLevel="0" collapsed="false">
      <c r="A6171" s="20" t="s">
        <v>17222</v>
      </c>
      <c r="B6171" s="20" t="str">
        <f aca="false">INDEX(Table2[], MATCH(L6171, Location_ID!$D$2:$D$3098, 0), 1)</f>
        <v>a6be492a-e3f8-4b5c-a840-b83569086e2f</v>
      </c>
      <c r="C6171" s="20" t="s">
        <v>1585</v>
      </c>
      <c r="D6171" s="230" t="s">
        <v>354</v>
      </c>
      <c r="E6171" s="20" t="s">
        <v>7134</v>
      </c>
      <c r="F6171" s="20" t="s">
        <v>7135</v>
      </c>
      <c r="G6171" s="20" t="s">
        <v>7591</v>
      </c>
      <c r="H6171" s="20"/>
      <c r="I6171" s="20" t="s">
        <v>15917</v>
      </c>
      <c r="J6171" s="20" t="s">
        <v>15918</v>
      </c>
      <c r="K6171" s="20" t="s">
        <v>7109</v>
      </c>
      <c r="L6171" s="20" t="s">
        <v>5695</v>
      </c>
      <c r="M6171" s="20" t="s">
        <v>7116</v>
      </c>
      <c r="N6171" s="20" t="s">
        <v>15902</v>
      </c>
      <c r="O6171" s="20" t="s">
        <v>15918</v>
      </c>
      <c r="P6171" s="201" t="n">
        <v>43730</v>
      </c>
      <c r="Q6171" s="201" t="n">
        <v>43763</v>
      </c>
      <c r="R6171" s="20" t="n">
        <v>1</v>
      </c>
      <c r="S6171" s="20" t="s">
        <v>7130</v>
      </c>
      <c r="T6171" s="20" t="n">
        <v>61.8797334</v>
      </c>
      <c r="U6171" s="20" t="n">
        <v>50.73156302</v>
      </c>
      <c r="V6171" s="20" t="n">
        <v>73.02790378</v>
      </c>
      <c r="W6171" s="20" t="s">
        <v>11510</v>
      </c>
      <c r="X6171" s="35"/>
      <c r="Y6171" s="35" t="n">
        <v>0</v>
      </c>
      <c r="Z6171" s="35" t="n">
        <v>1</v>
      </c>
      <c r="AE6171" s="94" t="e">
        <f aca="false" t="array" ref="AE6171:AK6171">_xlfn.torow(_xlfn.unique(_xlfn._xlws.filter(cat_table[Subsector],$E6171=cat_table[Sector],"")))</f>
        <v>#NAME?</v>
      </c>
      <c r="AF6171" s="94" t="e">
        <v>#NAME?</v>
      </c>
      <c r="AG6171" s="94" t="e">
        <v>#NAME?</v>
      </c>
      <c r="AH6171" s="94" t="e">
        <v>#NAME?</v>
      </c>
      <c r="AI6171" s="94" t="e">
        <v>#NAME?</v>
      </c>
      <c r="AJ6171" s="94" t="e">
        <v>#NAME?</v>
      </c>
      <c r="AK6171" s="94" t="e">
        <v>#NAME?</v>
      </c>
      <c r="AO6171" s="94" t="e">
        <f aca="false" t="array" ref="AO6171:AT6171">_xlfn.torow(_xlfn.unique(_xlfn._xlws.filter(cat_table[Sub-subsector],($E6171=cat_table[Sector])*($F6171=cat_table[Subsector]),"")))</f>
        <v>#NAME?</v>
      </c>
      <c r="AP6171" s="94" t="e">
        <v>#NAME?</v>
      </c>
      <c r="AQ6171" s="94" t="e">
        <v>#NAME?</v>
      </c>
      <c r="AR6171" s="94" t="e">
        <v>#NAME?</v>
      </c>
      <c r="AS6171" s="94" t="e">
        <v>#NAME?</v>
      </c>
      <c r="AT6171" s="94" t="e">
        <v>#NAME?</v>
      </c>
    </row>
    <row r="6172" customFormat="false" ht="15" hidden="false" customHeight="true" outlineLevel="0" collapsed="false">
      <c r="A6172" s="20" t="s">
        <v>17223</v>
      </c>
      <c r="B6172" s="20" t="str">
        <f aca="false">INDEX(Table2[], MATCH(L6172, Location_ID!$D$2:$D$3098, 0), 1)</f>
        <v>2ae112de-e73f-4671-ad97-e3a9006e280f</v>
      </c>
      <c r="C6172" s="20" t="s">
        <v>1585</v>
      </c>
      <c r="D6172" s="230" t="s">
        <v>354</v>
      </c>
      <c r="E6172" s="20" t="s">
        <v>7134</v>
      </c>
      <c r="F6172" s="20" t="s">
        <v>7135</v>
      </c>
      <c r="G6172" s="20" t="s">
        <v>7591</v>
      </c>
      <c r="H6172" s="20"/>
      <c r="I6172" s="20" t="s">
        <v>15917</v>
      </c>
      <c r="J6172" s="20" t="s">
        <v>15932</v>
      </c>
      <c r="K6172" s="20" t="s">
        <v>7109</v>
      </c>
      <c r="L6172" s="20" t="s">
        <v>5697</v>
      </c>
      <c r="M6172" s="20" t="s">
        <v>7116</v>
      </c>
      <c r="N6172" s="20" t="s">
        <v>15902</v>
      </c>
      <c r="O6172" s="20" t="s">
        <v>15932</v>
      </c>
      <c r="P6172" s="201" t="n">
        <v>43730</v>
      </c>
      <c r="Q6172" s="201" t="n">
        <v>43763</v>
      </c>
      <c r="R6172" s="20" t="n">
        <v>1</v>
      </c>
      <c r="S6172" s="20" t="s">
        <v>7130</v>
      </c>
      <c r="T6172" s="20" t="n">
        <v>1134.35909</v>
      </c>
      <c r="U6172" s="20" t="n">
        <v>711.618569</v>
      </c>
      <c r="V6172" s="20" t="n">
        <v>1557.099611</v>
      </c>
      <c r="W6172" s="20" t="s">
        <v>11510</v>
      </c>
      <c r="X6172" s="35"/>
      <c r="Y6172" s="35" t="n">
        <v>0</v>
      </c>
      <c r="Z6172" s="35" t="n">
        <v>1</v>
      </c>
      <c r="AE6172" s="94" t="e">
        <f aca="false" t="array" ref="AE6172:AK6172">_xlfn.torow(_xlfn.unique(_xlfn._xlws.filter(cat_table[Subsector],$E6172=cat_table[Sector],"")))</f>
        <v>#NAME?</v>
      </c>
      <c r="AF6172" s="94" t="e">
        <v>#NAME?</v>
      </c>
      <c r="AG6172" s="94" t="e">
        <v>#NAME?</v>
      </c>
      <c r="AH6172" s="94" t="e">
        <v>#NAME?</v>
      </c>
      <c r="AI6172" s="94" t="e">
        <v>#NAME?</v>
      </c>
      <c r="AJ6172" s="94" t="e">
        <v>#NAME?</v>
      </c>
      <c r="AK6172" s="94" t="e">
        <v>#NAME?</v>
      </c>
      <c r="AO6172" s="94" t="e">
        <f aca="false" t="array" ref="AO6172:AT6172">_xlfn.torow(_xlfn.unique(_xlfn._xlws.filter(cat_table[Sub-subsector],($E6172=cat_table[Sector])*($F6172=cat_table[Subsector]),"")))</f>
        <v>#NAME?</v>
      </c>
      <c r="AP6172" s="94" t="e">
        <v>#NAME?</v>
      </c>
      <c r="AQ6172" s="94" t="e">
        <v>#NAME?</v>
      </c>
      <c r="AR6172" s="94" t="e">
        <v>#NAME?</v>
      </c>
      <c r="AS6172" s="94" t="e">
        <v>#NAME?</v>
      </c>
      <c r="AT6172" s="94" t="e">
        <v>#NAME?</v>
      </c>
    </row>
    <row r="6173" customFormat="false" ht="15" hidden="false" customHeight="true" outlineLevel="0" collapsed="false">
      <c r="A6173" s="20" t="s">
        <v>17224</v>
      </c>
      <c r="B6173" s="20" t="str">
        <f aca="false">INDEX(Table2[], MATCH(L6173, Location_ID!$D$2:$D$3098, 0), 1)</f>
        <v>548fb53f-22ce-4e11-8f0b-f5a7b7f1009e</v>
      </c>
      <c r="C6173" s="20" t="s">
        <v>1585</v>
      </c>
      <c r="D6173" s="230" t="s">
        <v>354</v>
      </c>
      <c r="E6173" s="20" t="s">
        <v>7134</v>
      </c>
      <c r="F6173" s="20" t="s">
        <v>7135</v>
      </c>
      <c r="G6173" s="20" t="s">
        <v>7591</v>
      </c>
      <c r="H6173" s="20"/>
      <c r="I6173" s="20" t="s">
        <v>15917</v>
      </c>
      <c r="J6173" s="20" t="s">
        <v>15932</v>
      </c>
      <c r="K6173" s="20" t="s">
        <v>7109</v>
      </c>
      <c r="L6173" s="20" t="s">
        <v>5699</v>
      </c>
      <c r="M6173" s="20" t="s">
        <v>7116</v>
      </c>
      <c r="N6173" s="20" t="s">
        <v>15902</v>
      </c>
      <c r="O6173" s="20" t="s">
        <v>15932</v>
      </c>
      <c r="P6173" s="201" t="n">
        <v>43730</v>
      </c>
      <c r="Q6173" s="201" t="n">
        <v>43763</v>
      </c>
      <c r="R6173" s="20" t="n">
        <v>1</v>
      </c>
      <c r="S6173" s="20" t="s">
        <v>7130</v>
      </c>
      <c r="T6173" s="20" t="n">
        <v>99.4408785</v>
      </c>
      <c r="U6173" s="20" t="n">
        <v>45.4238468</v>
      </c>
      <c r="V6173" s="20" t="n">
        <v>153.4579102</v>
      </c>
      <c r="W6173" s="20" t="s">
        <v>11510</v>
      </c>
      <c r="X6173" s="35"/>
      <c r="Y6173" s="35" t="n">
        <v>0</v>
      </c>
      <c r="Z6173" s="35" t="n">
        <v>1</v>
      </c>
      <c r="AE6173" s="94" t="e">
        <f aca="false" t="array" ref="AE6173:AK6173">_xlfn.torow(_xlfn.unique(_xlfn._xlws.filter(cat_table[Subsector],$E6173=cat_table[Sector],"")))</f>
        <v>#NAME?</v>
      </c>
      <c r="AF6173" s="94" t="e">
        <v>#NAME?</v>
      </c>
      <c r="AG6173" s="94" t="e">
        <v>#NAME?</v>
      </c>
      <c r="AH6173" s="94" t="e">
        <v>#NAME?</v>
      </c>
      <c r="AI6173" s="94" t="e">
        <v>#NAME?</v>
      </c>
      <c r="AJ6173" s="94" t="e">
        <v>#NAME?</v>
      </c>
      <c r="AK6173" s="94" t="e">
        <v>#NAME?</v>
      </c>
      <c r="AO6173" s="94" t="e">
        <f aca="false" t="array" ref="AO6173:AT6173">_xlfn.torow(_xlfn.unique(_xlfn._xlws.filter(cat_table[Sub-subsector],($E6173=cat_table[Sector])*($F6173=cat_table[Subsector]),"")))</f>
        <v>#NAME?</v>
      </c>
      <c r="AP6173" s="94" t="e">
        <v>#NAME?</v>
      </c>
      <c r="AQ6173" s="94" t="e">
        <v>#NAME?</v>
      </c>
      <c r="AR6173" s="94" t="e">
        <v>#NAME?</v>
      </c>
      <c r="AS6173" s="94" t="e">
        <v>#NAME?</v>
      </c>
      <c r="AT6173" s="94" t="e">
        <v>#NAME?</v>
      </c>
    </row>
    <row r="6174" customFormat="false" ht="15" hidden="false" customHeight="true" outlineLevel="0" collapsed="false">
      <c r="A6174" s="20" t="s">
        <v>17225</v>
      </c>
      <c r="B6174" s="20" t="str">
        <f aca="false">INDEX(Table2[], MATCH(L6174, Location_ID!$D$2:$D$3098, 0), 1)</f>
        <v>70f0a8c2-f5c7-4f86-9aca-6afc305b708a</v>
      </c>
      <c r="C6174" s="20" t="s">
        <v>1585</v>
      </c>
      <c r="D6174" s="230" t="s">
        <v>354</v>
      </c>
      <c r="E6174" s="20" t="s">
        <v>7134</v>
      </c>
      <c r="F6174" s="20" t="s">
        <v>7135</v>
      </c>
      <c r="G6174" s="20" t="s">
        <v>7591</v>
      </c>
      <c r="H6174" s="20"/>
      <c r="I6174" s="20" t="s">
        <v>15917</v>
      </c>
      <c r="J6174" s="20" t="s">
        <v>15918</v>
      </c>
      <c r="K6174" s="20" t="s">
        <v>7109</v>
      </c>
      <c r="L6174" s="20" t="s">
        <v>5701</v>
      </c>
      <c r="M6174" s="20" t="s">
        <v>7116</v>
      </c>
      <c r="N6174" s="20" t="s">
        <v>15902</v>
      </c>
      <c r="O6174" s="20" t="s">
        <v>15918</v>
      </c>
      <c r="P6174" s="201" t="n">
        <v>43730</v>
      </c>
      <c r="Q6174" s="201" t="n">
        <v>43763</v>
      </c>
      <c r="R6174" s="20" t="n">
        <v>1</v>
      </c>
      <c r="S6174" s="20" t="s">
        <v>7130</v>
      </c>
      <c r="T6174" s="20" t="n">
        <v>734.901797</v>
      </c>
      <c r="U6174" s="20" t="n">
        <v>488.655051</v>
      </c>
      <c r="V6174" s="20" t="n">
        <v>981.148543</v>
      </c>
      <c r="W6174" s="20" t="s">
        <v>11510</v>
      </c>
      <c r="X6174" s="35"/>
      <c r="Y6174" s="35" t="n">
        <v>0</v>
      </c>
      <c r="Z6174" s="35" t="n">
        <v>1</v>
      </c>
      <c r="AE6174" s="94" t="e">
        <f aca="false" t="array" ref="AE6174:AK6174">_xlfn.torow(_xlfn.unique(_xlfn._xlws.filter(cat_table[Subsector],$E6174=cat_table[Sector],"")))</f>
        <v>#NAME?</v>
      </c>
      <c r="AF6174" s="94" t="e">
        <v>#NAME?</v>
      </c>
      <c r="AG6174" s="94" t="e">
        <v>#NAME?</v>
      </c>
      <c r="AH6174" s="94" t="e">
        <v>#NAME?</v>
      </c>
      <c r="AI6174" s="94" t="e">
        <v>#NAME?</v>
      </c>
      <c r="AJ6174" s="94" t="e">
        <v>#NAME?</v>
      </c>
      <c r="AK6174" s="94" t="e">
        <v>#NAME?</v>
      </c>
      <c r="AO6174" s="94" t="e">
        <f aca="false" t="array" ref="AO6174:AT6174">_xlfn.torow(_xlfn.unique(_xlfn._xlws.filter(cat_table[Sub-subsector],($E6174=cat_table[Sector])*($F6174=cat_table[Subsector]),"")))</f>
        <v>#NAME?</v>
      </c>
      <c r="AP6174" s="94" t="e">
        <v>#NAME?</v>
      </c>
      <c r="AQ6174" s="94" t="e">
        <v>#NAME?</v>
      </c>
      <c r="AR6174" s="94" t="e">
        <v>#NAME?</v>
      </c>
      <c r="AS6174" s="94" t="e">
        <v>#NAME?</v>
      </c>
      <c r="AT6174" s="94" t="e">
        <v>#NAME?</v>
      </c>
    </row>
    <row r="6175" customFormat="false" ht="15" hidden="false" customHeight="true" outlineLevel="0" collapsed="false">
      <c r="A6175" s="20" t="s">
        <v>17226</v>
      </c>
      <c r="B6175" s="20" t="str">
        <f aca="false">INDEX(Table2[], MATCH(L6175, Location_ID!$D$2:$D$3098, 0), 1)</f>
        <v>1058fb11-06ad-4d17-aca8-709bbcf3903b</v>
      </c>
      <c r="C6175" s="20" t="s">
        <v>1585</v>
      </c>
      <c r="D6175" s="230" t="s">
        <v>354</v>
      </c>
      <c r="E6175" s="20" t="s">
        <v>7134</v>
      </c>
      <c r="F6175" s="20" t="s">
        <v>7135</v>
      </c>
      <c r="G6175" s="20" t="s">
        <v>7591</v>
      </c>
      <c r="H6175" s="20"/>
      <c r="I6175" s="20" t="s">
        <v>15917</v>
      </c>
      <c r="J6175" s="20" t="s">
        <v>15918</v>
      </c>
      <c r="K6175" s="20" t="s">
        <v>7109</v>
      </c>
      <c r="L6175" s="20" t="s">
        <v>5703</v>
      </c>
      <c r="M6175" s="20" t="s">
        <v>7116</v>
      </c>
      <c r="N6175" s="20" t="s">
        <v>15902</v>
      </c>
      <c r="O6175" s="20" t="s">
        <v>15918</v>
      </c>
      <c r="P6175" s="201" t="n">
        <v>43730</v>
      </c>
      <c r="Q6175" s="201" t="n">
        <v>43763</v>
      </c>
      <c r="R6175" s="20" t="n">
        <v>1</v>
      </c>
      <c r="S6175" s="20" t="s">
        <v>7130</v>
      </c>
      <c r="T6175" s="20" t="n">
        <v>203.020319</v>
      </c>
      <c r="U6175" s="20" t="n">
        <v>161.80113305</v>
      </c>
      <c r="V6175" s="20" t="n">
        <v>244.23950495</v>
      </c>
      <c r="W6175" s="20" t="s">
        <v>11510</v>
      </c>
      <c r="X6175" s="35"/>
      <c r="Y6175" s="35" t="n">
        <v>0</v>
      </c>
      <c r="Z6175" s="35" t="n">
        <v>1</v>
      </c>
      <c r="AE6175" s="94" t="e">
        <f aca="false" t="array" ref="AE6175:AK6175">_xlfn.torow(_xlfn.unique(_xlfn._xlws.filter(cat_table[Subsector],$E6175=cat_table[Sector],"")))</f>
        <v>#NAME?</v>
      </c>
      <c r="AF6175" s="94" t="e">
        <v>#NAME?</v>
      </c>
      <c r="AG6175" s="94" t="e">
        <v>#NAME?</v>
      </c>
      <c r="AH6175" s="94" t="e">
        <v>#NAME?</v>
      </c>
      <c r="AI6175" s="94" t="e">
        <v>#NAME?</v>
      </c>
      <c r="AJ6175" s="94" t="e">
        <v>#NAME?</v>
      </c>
      <c r="AK6175" s="94" t="e">
        <v>#NAME?</v>
      </c>
      <c r="AO6175" s="94" t="e">
        <f aca="false" t="array" ref="AO6175:AT6175">_xlfn.torow(_xlfn.unique(_xlfn._xlws.filter(cat_table[Sub-subsector],($E6175=cat_table[Sector])*($F6175=cat_table[Subsector]),"")))</f>
        <v>#NAME?</v>
      </c>
      <c r="AP6175" s="94" t="e">
        <v>#NAME?</v>
      </c>
      <c r="AQ6175" s="94" t="e">
        <v>#NAME?</v>
      </c>
      <c r="AR6175" s="94" t="e">
        <v>#NAME?</v>
      </c>
      <c r="AS6175" s="94" t="e">
        <v>#NAME?</v>
      </c>
      <c r="AT6175" s="94" t="e">
        <v>#NAME?</v>
      </c>
    </row>
    <row r="6176" customFormat="false" ht="15" hidden="false" customHeight="true" outlineLevel="0" collapsed="false">
      <c r="A6176" s="20" t="s">
        <v>17227</v>
      </c>
      <c r="B6176" s="20" t="str">
        <f aca="false">INDEX(Table2[], MATCH(L6176, Location_ID!$D$2:$D$3098, 0), 1)</f>
        <v>985aee4c-f49c-410a-b327-a3dbb6dd5e38</v>
      </c>
      <c r="C6176" s="20" t="s">
        <v>1585</v>
      </c>
      <c r="D6176" s="230" t="s">
        <v>354</v>
      </c>
      <c r="E6176" s="20" t="s">
        <v>7134</v>
      </c>
      <c r="F6176" s="20" t="s">
        <v>7135</v>
      </c>
      <c r="G6176" s="20" t="s">
        <v>7591</v>
      </c>
      <c r="H6176" s="20"/>
      <c r="I6176" s="20" t="s">
        <v>15917</v>
      </c>
      <c r="J6176" s="20" t="s">
        <v>15918</v>
      </c>
      <c r="K6176" s="20" t="s">
        <v>7109</v>
      </c>
      <c r="L6176" s="20" t="s">
        <v>5705</v>
      </c>
      <c r="M6176" s="20" t="s">
        <v>7116</v>
      </c>
      <c r="N6176" s="20" t="s">
        <v>15902</v>
      </c>
      <c r="O6176" s="20" t="s">
        <v>15918</v>
      </c>
      <c r="P6176" s="201" t="n">
        <v>43730</v>
      </c>
      <c r="Q6176" s="201" t="n">
        <v>43763</v>
      </c>
      <c r="R6176" s="20" t="n">
        <v>1</v>
      </c>
      <c r="S6176" s="20" t="s">
        <v>7130</v>
      </c>
      <c r="T6176" s="20" t="n">
        <v>287.611258</v>
      </c>
      <c r="U6176" s="20" t="n">
        <v>220.3618072</v>
      </c>
      <c r="V6176" s="20" t="n">
        <v>354.8607088</v>
      </c>
      <c r="W6176" s="20" t="s">
        <v>11510</v>
      </c>
      <c r="X6176" s="35"/>
      <c r="Y6176" s="35" t="n">
        <v>0</v>
      </c>
      <c r="Z6176" s="35" t="n">
        <v>1</v>
      </c>
      <c r="AE6176" s="94" t="e">
        <f aca="false" t="array" ref="AE6176:AK6176">_xlfn.torow(_xlfn.unique(_xlfn._xlws.filter(cat_table[Subsector],$E6176=cat_table[Sector],"")))</f>
        <v>#NAME?</v>
      </c>
      <c r="AF6176" s="94" t="e">
        <v>#NAME?</v>
      </c>
      <c r="AG6176" s="94" t="e">
        <v>#NAME?</v>
      </c>
      <c r="AH6176" s="94" t="e">
        <v>#NAME?</v>
      </c>
      <c r="AI6176" s="94" t="e">
        <v>#NAME?</v>
      </c>
      <c r="AJ6176" s="94" t="e">
        <v>#NAME?</v>
      </c>
      <c r="AK6176" s="94" t="e">
        <v>#NAME?</v>
      </c>
      <c r="AO6176" s="94" t="e">
        <f aca="false" t="array" ref="AO6176:AT6176">_xlfn.torow(_xlfn.unique(_xlfn._xlws.filter(cat_table[Sub-subsector],($E6176=cat_table[Sector])*($F6176=cat_table[Subsector]),"")))</f>
        <v>#NAME?</v>
      </c>
      <c r="AP6176" s="94" t="e">
        <v>#NAME?</v>
      </c>
      <c r="AQ6176" s="94" t="e">
        <v>#NAME?</v>
      </c>
      <c r="AR6176" s="94" t="e">
        <v>#NAME?</v>
      </c>
      <c r="AS6176" s="94" t="e">
        <v>#NAME?</v>
      </c>
      <c r="AT6176" s="94" t="e">
        <v>#NAME?</v>
      </c>
    </row>
    <row r="6177" customFormat="false" ht="15" hidden="false" customHeight="true" outlineLevel="0" collapsed="false">
      <c r="A6177" s="20" t="s">
        <v>17228</v>
      </c>
      <c r="B6177" s="20" t="str">
        <f aca="false">INDEX(Table2[], MATCH(L6177, Location_ID!$D$2:$D$3098, 0), 1)</f>
        <v>2a103198-1412-4de1-9c43-37a654a068fa</v>
      </c>
      <c r="C6177" s="20" t="s">
        <v>1585</v>
      </c>
      <c r="D6177" s="230" t="s">
        <v>354</v>
      </c>
      <c r="E6177" s="20" t="s">
        <v>7134</v>
      </c>
      <c r="F6177" s="20" t="s">
        <v>7135</v>
      </c>
      <c r="G6177" s="20" t="s">
        <v>7591</v>
      </c>
      <c r="H6177" s="20"/>
      <c r="I6177" s="20" t="s">
        <v>15917</v>
      </c>
      <c r="J6177" s="20" t="s">
        <v>15932</v>
      </c>
      <c r="K6177" s="20" t="s">
        <v>7109</v>
      </c>
      <c r="L6177" s="20" t="s">
        <v>5707</v>
      </c>
      <c r="M6177" s="20" t="s">
        <v>7116</v>
      </c>
      <c r="N6177" s="20" t="s">
        <v>15902</v>
      </c>
      <c r="O6177" s="20" t="s">
        <v>15932</v>
      </c>
      <c r="P6177" s="201" t="n">
        <v>43730</v>
      </c>
      <c r="Q6177" s="201" t="n">
        <v>43763</v>
      </c>
      <c r="R6177" s="20" t="n">
        <v>1</v>
      </c>
      <c r="S6177" s="20" t="s">
        <v>7130</v>
      </c>
      <c r="T6177" s="20" t="n">
        <v>1186.45457</v>
      </c>
      <c r="U6177" s="20" t="n">
        <v>993.629249</v>
      </c>
      <c r="V6177" s="20" t="n">
        <v>1379.279891</v>
      </c>
      <c r="W6177" s="20" t="s">
        <v>11510</v>
      </c>
      <c r="X6177" s="35"/>
      <c r="Y6177" s="35" t="n">
        <v>0</v>
      </c>
      <c r="Z6177" s="35" t="n">
        <v>1</v>
      </c>
      <c r="AE6177" s="94" t="e">
        <f aca="false" t="array" ref="AE6177:AK6177">_xlfn.torow(_xlfn.unique(_xlfn._xlws.filter(cat_table[Subsector],$E6177=cat_table[Sector],"")))</f>
        <v>#NAME?</v>
      </c>
      <c r="AF6177" s="94" t="e">
        <v>#NAME?</v>
      </c>
      <c r="AG6177" s="94" t="e">
        <v>#NAME?</v>
      </c>
      <c r="AH6177" s="94" t="e">
        <v>#NAME?</v>
      </c>
      <c r="AI6177" s="94" t="e">
        <v>#NAME?</v>
      </c>
      <c r="AJ6177" s="94" t="e">
        <v>#NAME?</v>
      </c>
      <c r="AK6177" s="94" t="e">
        <v>#NAME?</v>
      </c>
      <c r="AO6177" s="94" t="e">
        <f aca="false" t="array" ref="AO6177:AT6177">_xlfn.torow(_xlfn.unique(_xlfn._xlws.filter(cat_table[Sub-subsector],($E6177=cat_table[Sector])*($F6177=cat_table[Subsector]),"")))</f>
        <v>#NAME?</v>
      </c>
      <c r="AP6177" s="94" t="e">
        <v>#NAME?</v>
      </c>
      <c r="AQ6177" s="94" t="e">
        <v>#NAME?</v>
      </c>
      <c r="AR6177" s="94" t="e">
        <v>#NAME?</v>
      </c>
      <c r="AS6177" s="94" t="e">
        <v>#NAME?</v>
      </c>
      <c r="AT6177" s="94" t="e">
        <v>#NAME?</v>
      </c>
    </row>
    <row r="6178" customFormat="false" ht="15" hidden="false" customHeight="true" outlineLevel="0" collapsed="false">
      <c r="A6178" s="20" t="s">
        <v>17229</v>
      </c>
      <c r="B6178" s="20" t="str">
        <f aca="false">INDEX(Table2[], MATCH(L6178, Location_ID!$D$2:$D$3098, 0), 1)</f>
        <v>2db94733-d7a0-4942-bf69-a7c4cf6285a4</v>
      </c>
      <c r="C6178" s="20" t="s">
        <v>1585</v>
      </c>
      <c r="D6178" s="230" t="s">
        <v>354</v>
      </c>
      <c r="E6178" s="20" t="s">
        <v>7134</v>
      </c>
      <c r="F6178" s="20" t="s">
        <v>7135</v>
      </c>
      <c r="G6178" s="20" t="s">
        <v>7591</v>
      </c>
      <c r="H6178" s="20"/>
      <c r="I6178" s="20" t="s">
        <v>15917</v>
      </c>
      <c r="J6178" s="20" t="s">
        <v>15922</v>
      </c>
      <c r="K6178" s="20" t="s">
        <v>7109</v>
      </c>
      <c r="L6178" s="20" t="s">
        <v>5709</v>
      </c>
      <c r="M6178" s="20" t="s">
        <v>7116</v>
      </c>
      <c r="N6178" s="20" t="s">
        <v>15902</v>
      </c>
      <c r="O6178" s="20" t="s">
        <v>15922</v>
      </c>
      <c r="P6178" s="201" t="n">
        <v>43730</v>
      </c>
      <c r="Q6178" s="201" t="n">
        <v>43763</v>
      </c>
      <c r="R6178" s="20" t="n">
        <v>1</v>
      </c>
      <c r="S6178" s="20" t="s">
        <v>7130</v>
      </c>
      <c r="T6178" s="20" t="n">
        <v>575.9736467</v>
      </c>
      <c r="U6178" s="20" t="n">
        <v>433.1004307</v>
      </c>
      <c r="V6178" s="20" t="n">
        <v>718.8468627</v>
      </c>
      <c r="W6178" s="20" t="s">
        <v>11510</v>
      </c>
      <c r="X6178" s="35"/>
      <c r="Y6178" s="35" t="n">
        <v>0</v>
      </c>
      <c r="Z6178" s="35" t="n">
        <v>1</v>
      </c>
      <c r="AE6178" s="94" t="e">
        <f aca="false" t="array" ref="AE6178:AK6178">_xlfn.torow(_xlfn.unique(_xlfn._xlws.filter(cat_table[Subsector],$E6178=cat_table[Sector],"")))</f>
        <v>#NAME?</v>
      </c>
      <c r="AF6178" s="94" t="e">
        <v>#NAME?</v>
      </c>
      <c r="AG6178" s="94" t="e">
        <v>#NAME?</v>
      </c>
      <c r="AH6178" s="94" t="e">
        <v>#NAME?</v>
      </c>
      <c r="AI6178" s="94" t="e">
        <v>#NAME?</v>
      </c>
      <c r="AJ6178" s="94" t="e">
        <v>#NAME?</v>
      </c>
      <c r="AK6178" s="94" t="e">
        <v>#NAME?</v>
      </c>
      <c r="AO6178" s="94" t="e">
        <f aca="false" t="array" ref="AO6178:AT6178">_xlfn.torow(_xlfn.unique(_xlfn._xlws.filter(cat_table[Sub-subsector],($E6178=cat_table[Sector])*($F6178=cat_table[Subsector]),"")))</f>
        <v>#NAME?</v>
      </c>
      <c r="AP6178" s="94" t="e">
        <v>#NAME?</v>
      </c>
      <c r="AQ6178" s="94" t="e">
        <v>#NAME?</v>
      </c>
      <c r="AR6178" s="94" t="e">
        <v>#NAME?</v>
      </c>
      <c r="AS6178" s="94" t="e">
        <v>#NAME?</v>
      </c>
      <c r="AT6178" s="94" t="e">
        <v>#NAME?</v>
      </c>
    </row>
    <row r="6179" customFormat="false" ht="15" hidden="false" customHeight="true" outlineLevel="0" collapsed="false">
      <c r="A6179" s="20" t="s">
        <v>17230</v>
      </c>
      <c r="B6179" s="20" t="str">
        <f aca="false">INDEX(Table2[], MATCH(L6179, Location_ID!$D$2:$D$3098, 0), 1)</f>
        <v>d7dc0ff4-2890-40b9-b011-fc71c95325fa</v>
      </c>
      <c r="C6179" s="20" t="s">
        <v>1585</v>
      </c>
      <c r="D6179" s="230" t="s">
        <v>354</v>
      </c>
      <c r="E6179" s="20" t="s">
        <v>7134</v>
      </c>
      <c r="F6179" s="20" t="s">
        <v>7135</v>
      </c>
      <c r="G6179" s="20" t="s">
        <v>7591</v>
      </c>
      <c r="H6179" s="20"/>
      <c r="I6179" s="20" t="s">
        <v>15917</v>
      </c>
      <c r="J6179" s="20" t="s">
        <v>15922</v>
      </c>
      <c r="K6179" s="20" t="s">
        <v>7109</v>
      </c>
      <c r="L6179" s="20" t="s">
        <v>5711</v>
      </c>
      <c r="M6179" s="20" t="s">
        <v>7116</v>
      </c>
      <c r="N6179" s="20" t="s">
        <v>15902</v>
      </c>
      <c r="O6179" s="20" t="s">
        <v>15922</v>
      </c>
      <c r="P6179" s="201" t="n">
        <v>43730</v>
      </c>
      <c r="Q6179" s="201" t="n">
        <v>43763</v>
      </c>
      <c r="R6179" s="20" t="n">
        <v>1</v>
      </c>
      <c r="S6179" s="20" t="s">
        <v>7130</v>
      </c>
      <c r="T6179" s="20" t="n">
        <v>463.494534</v>
      </c>
      <c r="U6179" s="20" t="n">
        <v>373.9830528</v>
      </c>
      <c r="V6179" s="20" t="n">
        <v>553.0060152</v>
      </c>
      <c r="W6179" s="20" t="s">
        <v>11510</v>
      </c>
      <c r="X6179" s="35"/>
      <c r="Y6179" s="35" t="n">
        <v>0</v>
      </c>
      <c r="Z6179" s="35" t="n">
        <v>1</v>
      </c>
      <c r="AE6179" s="94" t="e">
        <f aca="false" t="array" ref="AE6179:AK6179">_xlfn.torow(_xlfn.unique(_xlfn._xlws.filter(cat_table[Subsector],$E6179=cat_table[Sector],"")))</f>
        <v>#NAME?</v>
      </c>
      <c r="AF6179" s="94" t="e">
        <v>#NAME?</v>
      </c>
      <c r="AG6179" s="94" t="e">
        <v>#NAME?</v>
      </c>
      <c r="AH6179" s="94" t="e">
        <v>#NAME?</v>
      </c>
      <c r="AI6179" s="94" t="e">
        <v>#NAME?</v>
      </c>
      <c r="AJ6179" s="94" t="e">
        <v>#NAME?</v>
      </c>
      <c r="AK6179" s="94" t="e">
        <v>#NAME?</v>
      </c>
      <c r="AO6179" s="94" t="e">
        <f aca="false" t="array" ref="AO6179:AT6179">_xlfn.torow(_xlfn.unique(_xlfn._xlws.filter(cat_table[Sub-subsector],($E6179=cat_table[Sector])*($F6179=cat_table[Subsector]),"")))</f>
        <v>#NAME?</v>
      </c>
      <c r="AP6179" s="94" t="e">
        <v>#NAME?</v>
      </c>
      <c r="AQ6179" s="94" t="e">
        <v>#NAME?</v>
      </c>
      <c r="AR6179" s="94" t="e">
        <v>#NAME?</v>
      </c>
      <c r="AS6179" s="94" t="e">
        <v>#NAME?</v>
      </c>
      <c r="AT6179" s="94" t="e">
        <v>#NAME?</v>
      </c>
    </row>
    <row r="6180" customFormat="false" ht="15" hidden="false" customHeight="true" outlineLevel="0" collapsed="false">
      <c r="A6180" s="20" t="s">
        <v>17231</v>
      </c>
      <c r="B6180" s="20" t="str">
        <f aca="false">INDEX(Table2[], MATCH(L6180, Location_ID!$D$2:$D$3098, 0), 1)</f>
        <v>19414b3e-060e-4086-a9d9-406028640fa9</v>
      </c>
      <c r="C6180" s="20" t="s">
        <v>1585</v>
      </c>
      <c r="D6180" s="230" t="s">
        <v>354</v>
      </c>
      <c r="E6180" s="20" t="s">
        <v>7134</v>
      </c>
      <c r="F6180" s="20" t="s">
        <v>7135</v>
      </c>
      <c r="G6180" s="20" t="s">
        <v>7591</v>
      </c>
      <c r="H6180" s="20"/>
      <c r="I6180" s="20" t="s">
        <v>15917</v>
      </c>
      <c r="J6180" s="20" t="s">
        <v>15918</v>
      </c>
      <c r="K6180" s="20" t="s">
        <v>7109</v>
      </c>
      <c r="L6180" s="20" t="s">
        <v>5713</v>
      </c>
      <c r="M6180" s="20" t="s">
        <v>7116</v>
      </c>
      <c r="N6180" s="20" t="s">
        <v>15902</v>
      </c>
      <c r="O6180" s="20" t="s">
        <v>15918</v>
      </c>
      <c r="P6180" s="201" t="n">
        <v>43730</v>
      </c>
      <c r="Q6180" s="201" t="n">
        <v>43763</v>
      </c>
      <c r="R6180" s="20" t="n">
        <v>1</v>
      </c>
      <c r="S6180" s="20" t="s">
        <v>7130</v>
      </c>
      <c r="T6180" s="20" t="n">
        <v>1030.361093</v>
      </c>
      <c r="U6180" s="20" t="n">
        <v>785.4028113</v>
      </c>
      <c r="V6180" s="20" t="n">
        <v>1275.3193747</v>
      </c>
      <c r="W6180" s="20" t="s">
        <v>11510</v>
      </c>
      <c r="X6180" s="35"/>
      <c r="Y6180" s="35" t="n">
        <v>0</v>
      </c>
      <c r="Z6180" s="35" t="n">
        <v>1</v>
      </c>
      <c r="AE6180" s="94" t="e">
        <f aca="false" t="array" ref="AE6180:AK6180">_xlfn.torow(_xlfn.unique(_xlfn._xlws.filter(cat_table[Subsector],$E6180=cat_table[Sector],"")))</f>
        <v>#NAME?</v>
      </c>
      <c r="AF6180" s="94" t="e">
        <v>#NAME?</v>
      </c>
      <c r="AG6180" s="94" t="e">
        <v>#NAME?</v>
      </c>
      <c r="AH6180" s="94" t="e">
        <v>#NAME?</v>
      </c>
      <c r="AI6180" s="94" t="e">
        <v>#NAME?</v>
      </c>
      <c r="AJ6180" s="94" t="e">
        <v>#NAME?</v>
      </c>
      <c r="AK6180" s="94" t="e">
        <v>#NAME?</v>
      </c>
      <c r="AO6180" s="94" t="e">
        <f aca="false" t="array" ref="AO6180:AT6180">_xlfn.torow(_xlfn.unique(_xlfn._xlws.filter(cat_table[Sub-subsector],($E6180=cat_table[Sector])*($F6180=cat_table[Subsector]),"")))</f>
        <v>#NAME?</v>
      </c>
      <c r="AP6180" s="94" t="e">
        <v>#NAME?</v>
      </c>
      <c r="AQ6180" s="94" t="e">
        <v>#NAME?</v>
      </c>
      <c r="AR6180" s="94" t="e">
        <v>#NAME?</v>
      </c>
      <c r="AS6180" s="94" t="e">
        <v>#NAME?</v>
      </c>
      <c r="AT6180" s="94" t="e">
        <v>#NAME?</v>
      </c>
    </row>
    <row r="6181" customFormat="false" ht="15" hidden="false" customHeight="true" outlineLevel="0" collapsed="false">
      <c r="A6181" s="20" t="s">
        <v>17232</v>
      </c>
      <c r="B6181" s="20" t="str">
        <f aca="false">INDEX(Table2[], MATCH(L6181, Location_ID!$D$2:$D$3098, 0), 1)</f>
        <v>feba2759-2407-4afc-9843-5455b277e702</v>
      </c>
      <c r="C6181" s="20" t="s">
        <v>1585</v>
      </c>
      <c r="D6181" s="230" t="s">
        <v>354</v>
      </c>
      <c r="E6181" s="20" t="s">
        <v>7134</v>
      </c>
      <c r="F6181" s="20" t="s">
        <v>7135</v>
      </c>
      <c r="G6181" s="20" t="s">
        <v>7591</v>
      </c>
      <c r="H6181" s="20"/>
      <c r="I6181" s="20" t="s">
        <v>15917</v>
      </c>
      <c r="J6181" s="20" t="s">
        <v>317</v>
      </c>
      <c r="K6181" s="20" t="s">
        <v>7109</v>
      </c>
      <c r="L6181" s="20" t="s">
        <v>5715</v>
      </c>
      <c r="M6181" s="20" t="s">
        <v>7116</v>
      </c>
      <c r="N6181" s="20" t="s">
        <v>15902</v>
      </c>
      <c r="O6181" s="20" t="s">
        <v>317</v>
      </c>
      <c r="P6181" s="201" t="n">
        <v>43730</v>
      </c>
      <c r="Q6181" s="201" t="n">
        <v>43763</v>
      </c>
      <c r="R6181" s="20" t="n">
        <v>1</v>
      </c>
      <c r="S6181" s="20" t="s">
        <v>7130</v>
      </c>
      <c r="T6181" s="20" t="n">
        <v>29.5091012</v>
      </c>
      <c r="U6181" s="20" t="n">
        <v>22.3973536</v>
      </c>
      <c r="V6181" s="20" t="n">
        <v>36.6208488</v>
      </c>
      <c r="W6181" s="20" t="s">
        <v>11510</v>
      </c>
      <c r="X6181" s="35"/>
      <c r="Y6181" s="35" t="n">
        <v>0</v>
      </c>
      <c r="Z6181" s="35" t="n">
        <v>1</v>
      </c>
      <c r="AE6181" s="94" t="e">
        <f aca="false" t="array" ref="AE6181:AK6181">_xlfn.torow(_xlfn.unique(_xlfn._xlws.filter(cat_table[Subsector],$E6181=cat_table[Sector],"")))</f>
        <v>#NAME?</v>
      </c>
      <c r="AF6181" s="94" t="e">
        <v>#NAME?</v>
      </c>
      <c r="AG6181" s="94" t="e">
        <v>#NAME?</v>
      </c>
      <c r="AH6181" s="94" t="e">
        <v>#NAME?</v>
      </c>
      <c r="AI6181" s="94" t="e">
        <v>#NAME?</v>
      </c>
      <c r="AJ6181" s="94" t="e">
        <v>#NAME?</v>
      </c>
      <c r="AK6181" s="94" t="e">
        <v>#NAME?</v>
      </c>
      <c r="AO6181" s="94" t="e">
        <f aca="false" t="array" ref="AO6181:AT6181">_xlfn.torow(_xlfn.unique(_xlfn._xlws.filter(cat_table[Sub-subsector],($E6181=cat_table[Sector])*($F6181=cat_table[Subsector]),"")))</f>
        <v>#NAME?</v>
      </c>
      <c r="AP6181" s="94" t="e">
        <v>#NAME?</v>
      </c>
      <c r="AQ6181" s="94" t="e">
        <v>#NAME?</v>
      </c>
      <c r="AR6181" s="94" t="e">
        <v>#NAME?</v>
      </c>
      <c r="AS6181" s="94" t="e">
        <v>#NAME?</v>
      </c>
      <c r="AT6181" s="94" t="e">
        <v>#NAME?</v>
      </c>
    </row>
    <row r="6182" customFormat="false" ht="15" hidden="false" customHeight="true" outlineLevel="0" collapsed="false">
      <c r="A6182" s="20" t="s">
        <v>17233</v>
      </c>
      <c r="B6182" s="20" t="str">
        <f aca="false">INDEX(Table2[], MATCH(L6182, Location_ID!$D$2:$D$3098, 0), 1)</f>
        <v>bb0e8f56-c943-4834-8fa3-89afe3b4e159</v>
      </c>
      <c r="C6182" s="20" t="s">
        <v>1585</v>
      </c>
      <c r="D6182" s="230" t="s">
        <v>354</v>
      </c>
      <c r="E6182" s="20" t="s">
        <v>7134</v>
      </c>
      <c r="F6182" s="20" t="s">
        <v>7135</v>
      </c>
      <c r="G6182" s="20" t="s">
        <v>7591</v>
      </c>
      <c r="H6182" s="20"/>
      <c r="I6182" s="20" t="s">
        <v>15917</v>
      </c>
      <c r="J6182" s="20" t="s">
        <v>15922</v>
      </c>
      <c r="K6182" s="20" t="s">
        <v>7109</v>
      </c>
      <c r="L6182" s="20" t="s">
        <v>5717</v>
      </c>
      <c r="M6182" s="20" t="s">
        <v>7116</v>
      </c>
      <c r="N6182" s="20" t="s">
        <v>15902</v>
      </c>
      <c r="O6182" s="20" t="s">
        <v>15922</v>
      </c>
      <c r="P6182" s="201" t="n">
        <v>43730</v>
      </c>
      <c r="Q6182" s="201" t="n">
        <v>43763</v>
      </c>
      <c r="R6182" s="20" t="n">
        <v>1</v>
      </c>
      <c r="S6182" s="20" t="s">
        <v>7130</v>
      </c>
      <c r="T6182" s="20" t="n">
        <v>523.99091</v>
      </c>
      <c r="U6182" s="20" t="n">
        <v>413.626902</v>
      </c>
      <c r="V6182" s="20" t="n">
        <v>634.354918</v>
      </c>
      <c r="W6182" s="20" t="s">
        <v>11510</v>
      </c>
      <c r="X6182" s="35"/>
      <c r="Y6182" s="35" t="n">
        <v>0</v>
      </c>
      <c r="Z6182" s="35" t="n">
        <v>1</v>
      </c>
      <c r="AE6182" s="94" t="e">
        <f aca="false" t="array" ref="AE6182:AK6182">_xlfn.torow(_xlfn.unique(_xlfn._xlws.filter(cat_table[Subsector],$E6182=cat_table[Sector],"")))</f>
        <v>#NAME?</v>
      </c>
      <c r="AF6182" s="94" t="e">
        <v>#NAME?</v>
      </c>
      <c r="AG6182" s="94" t="e">
        <v>#NAME?</v>
      </c>
      <c r="AH6182" s="94" t="e">
        <v>#NAME?</v>
      </c>
      <c r="AI6182" s="94" t="e">
        <v>#NAME?</v>
      </c>
      <c r="AJ6182" s="94" t="e">
        <v>#NAME?</v>
      </c>
      <c r="AK6182" s="94" t="e">
        <v>#NAME?</v>
      </c>
      <c r="AO6182" s="94" t="e">
        <f aca="false" t="array" ref="AO6182:AT6182">_xlfn.torow(_xlfn.unique(_xlfn._xlws.filter(cat_table[Sub-subsector],($E6182=cat_table[Sector])*($F6182=cat_table[Subsector]),"")))</f>
        <v>#NAME?</v>
      </c>
      <c r="AP6182" s="94" t="e">
        <v>#NAME?</v>
      </c>
      <c r="AQ6182" s="94" t="e">
        <v>#NAME?</v>
      </c>
      <c r="AR6182" s="94" t="e">
        <v>#NAME?</v>
      </c>
      <c r="AS6182" s="94" t="e">
        <v>#NAME?</v>
      </c>
      <c r="AT6182" s="94" t="e">
        <v>#NAME?</v>
      </c>
    </row>
    <row r="6183" customFormat="false" ht="15" hidden="false" customHeight="true" outlineLevel="0" collapsed="false">
      <c r="A6183" s="20" t="s">
        <v>17234</v>
      </c>
      <c r="B6183" s="20" t="str">
        <f aca="false">INDEX(Table2[], MATCH(L6183, Location_ID!$D$2:$D$3098, 0), 1)</f>
        <v>caeda9ee-faff-4225-b3f3-0afa40bc46af</v>
      </c>
      <c r="C6183" s="20" t="s">
        <v>1585</v>
      </c>
      <c r="D6183" s="230" t="s">
        <v>354</v>
      </c>
      <c r="E6183" s="20" t="s">
        <v>7134</v>
      </c>
      <c r="F6183" s="20" t="s">
        <v>7135</v>
      </c>
      <c r="G6183" s="20" t="s">
        <v>7591</v>
      </c>
      <c r="H6183" s="20"/>
      <c r="I6183" s="20" t="s">
        <v>15917</v>
      </c>
      <c r="J6183" s="20" t="s">
        <v>317</v>
      </c>
      <c r="K6183" s="20" t="s">
        <v>7109</v>
      </c>
      <c r="L6183" s="20" t="s">
        <v>5719</v>
      </c>
      <c r="M6183" s="20" t="s">
        <v>7116</v>
      </c>
      <c r="N6183" s="20" t="s">
        <v>15902</v>
      </c>
      <c r="O6183" s="20" t="s">
        <v>317</v>
      </c>
      <c r="P6183" s="201" t="n">
        <v>43730</v>
      </c>
      <c r="Q6183" s="201" t="n">
        <v>43763</v>
      </c>
      <c r="R6183" s="20" t="n">
        <v>1</v>
      </c>
      <c r="S6183" s="20" t="s">
        <v>7130</v>
      </c>
      <c r="T6183" s="20" t="n">
        <v>3362.25604</v>
      </c>
      <c r="U6183" s="20" t="n">
        <v>1658.407756</v>
      </c>
      <c r="V6183" s="20" t="n">
        <v>5066.104324</v>
      </c>
      <c r="W6183" s="20" t="s">
        <v>11510</v>
      </c>
      <c r="X6183" s="35"/>
      <c r="Y6183" s="35" t="n">
        <v>0</v>
      </c>
      <c r="Z6183" s="35" t="n">
        <v>1</v>
      </c>
      <c r="AE6183" s="94" t="e">
        <f aca="false" t="array" ref="AE6183:AK6183">_xlfn.torow(_xlfn.unique(_xlfn._xlws.filter(cat_table[Subsector],$E6183=cat_table[Sector],"")))</f>
        <v>#NAME?</v>
      </c>
      <c r="AF6183" s="94" t="e">
        <v>#NAME?</v>
      </c>
      <c r="AG6183" s="94" t="e">
        <v>#NAME?</v>
      </c>
      <c r="AH6183" s="94" t="e">
        <v>#NAME?</v>
      </c>
      <c r="AI6183" s="94" t="e">
        <v>#NAME?</v>
      </c>
      <c r="AJ6183" s="94" t="e">
        <v>#NAME?</v>
      </c>
      <c r="AK6183" s="94" t="e">
        <v>#NAME?</v>
      </c>
      <c r="AO6183" s="94" t="e">
        <f aca="false" t="array" ref="AO6183:AT6183">_xlfn.torow(_xlfn.unique(_xlfn._xlws.filter(cat_table[Sub-subsector],($E6183=cat_table[Sector])*($F6183=cat_table[Subsector]),"")))</f>
        <v>#NAME?</v>
      </c>
      <c r="AP6183" s="94" t="e">
        <v>#NAME?</v>
      </c>
      <c r="AQ6183" s="94" t="e">
        <v>#NAME?</v>
      </c>
      <c r="AR6183" s="94" t="e">
        <v>#NAME?</v>
      </c>
      <c r="AS6183" s="94" t="e">
        <v>#NAME?</v>
      </c>
      <c r="AT6183" s="94" t="e">
        <v>#NAME?</v>
      </c>
    </row>
    <row r="6184" customFormat="false" ht="15" hidden="false" customHeight="true" outlineLevel="0" collapsed="false">
      <c r="A6184" s="20" t="s">
        <v>17235</v>
      </c>
      <c r="B6184" s="20" t="str">
        <f aca="false">INDEX(Table2[], MATCH(L6184, Location_ID!$D$2:$D$3098, 0), 1)</f>
        <v>0e53882f-5df1-4d4b-a118-4f949bd12030</v>
      </c>
      <c r="C6184" s="20" t="s">
        <v>1585</v>
      </c>
      <c r="D6184" s="230" t="s">
        <v>354</v>
      </c>
      <c r="E6184" s="20" t="s">
        <v>7134</v>
      </c>
      <c r="F6184" s="20" t="s">
        <v>7135</v>
      </c>
      <c r="G6184" s="20" t="s">
        <v>7591</v>
      </c>
      <c r="H6184" s="20"/>
      <c r="I6184" s="20" t="s">
        <v>15917</v>
      </c>
      <c r="J6184" s="20" t="s">
        <v>15922</v>
      </c>
      <c r="K6184" s="20" t="s">
        <v>7109</v>
      </c>
      <c r="L6184" s="20" t="s">
        <v>5721</v>
      </c>
      <c r="M6184" s="20" t="s">
        <v>7116</v>
      </c>
      <c r="N6184" s="20" t="s">
        <v>15902</v>
      </c>
      <c r="O6184" s="20" t="s">
        <v>15922</v>
      </c>
      <c r="P6184" s="201" t="n">
        <v>43730</v>
      </c>
      <c r="Q6184" s="201" t="n">
        <v>43763</v>
      </c>
      <c r="R6184" s="20" t="n">
        <v>1</v>
      </c>
      <c r="S6184" s="20" t="s">
        <v>7130</v>
      </c>
      <c r="T6184" s="20" t="n">
        <v>1899.118835</v>
      </c>
      <c r="U6184" s="20" t="n">
        <v>1162.7724935</v>
      </c>
      <c r="V6184" s="20" t="n">
        <v>2635.4651765</v>
      </c>
      <c r="W6184" s="20" t="s">
        <v>11510</v>
      </c>
      <c r="X6184" s="35"/>
      <c r="Y6184" s="35" t="n">
        <v>0</v>
      </c>
      <c r="Z6184" s="35" t="n">
        <v>1</v>
      </c>
      <c r="AE6184" s="94" t="e">
        <f aca="false" t="array" ref="AE6184:AK6184">_xlfn.torow(_xlfn.unique(_xlfn._xlws.filter(cat_table[Subsector],$E6184=cat_table[Sector],"")))</f>
        <v>#NAME?</v>
      </c>
      <c r="AF6184" s="94" t="e">
        <v>#NAME?</v>
      </c>
      <c r="AG6184" s="94" t="e">
        <v>#NAME?</v>
      </c>
      <c r="AH6184" s="94" t="e">
        <v>#NAME?</v>
      </c>
      <c r="AI6184" s="94" t="e">
        <v>#NAME?</v>
      </c>
      <c r="AJ6184" s="94" t="e">
        <v>#NAME?</v>
      </c>
      <c r="AK6184" s="94" t="e">
        <v>#NAME?</v>
      </c>
      <c r="AO6184" s="94" t="e">
        <f aca="false" t="array" ref="AO6184:AT6184">_xlfn.torow(_xlfn.unique(_xlfn._xlws.filter(cat_table[Sub-subsector],($E6184=cat_table[Sector])*($F6184=cat_table[Subsector]),"")))</f>
        <v>#NAME?</v>
      </c>
      <c r="AP6184" s="94" t="e">
        <v>#NAME?</v>
      </c>
      <c r="AQ6184" s="94" t="e">
        <v>#NAME?</v>
      </c>
      <c r="AR6184" s="94" t="e">
        <v>#NAME?</v>
      </c>
      <c r="AS6184" s="94" t="e">
        <v>#NAME?</v>
      </c>
      <c r="AT6184" s="94" t="e">
        <v>#NAME?</v>
      </c>
    </row>
    <row r="6185" customFormat="false" ht="15" hidden="false" customHeight="true" outlineLevel="0" collapsed="false">
      <c r="A6185" s="20" t="s">
        <v>17236</v>
      </c>
      <c r="B6185" s="20" t="str">
        <f aca="false">INDEX(Table2[], MATCH(L6185, Location_ID!$D$2:$D$3098, 0), 1)</f>
        <v>bdc71fef-a17d-40b5-9821-92824b921a9d</v>
      </c>
      <c r="C6185" s="20" t="s">
        <v>1585</v>
      </c>
      <c r="D6185" s="230" t="s">
        <v>354</v>
      </c>
      <c r="E6185" s="20" t="s">
        <v>7134</v>
      </c>
      <c r="F6185" s="20" t="s">
        <v>7135</v>
      </c>
      <c r="G6185" s="20" t="s">
        <v>7591</v>
      </c>
      <c r="H6185" s="20"/>
      <c r="I6185" s="20" t="s">
        <v>15917</v>
      </c>
      <c r="J6185" s="20" t="s">
        <v>15932</v>
      </c>
      <c r="K6185" s="20" t="s">
        <v>7109</v>
      </c>
      <c r="L6185" s="20" t="s">
        <v>5723</v>
      </c>
      <c r="M6185" s="20" t="s">
        <v>7116</v>
      </c>
      <c r="N6185" s="20" t="s">
        <v>15902</v>
      </c>
      <c r="O6185" s="20" t="s">
        <v>15932</v>
      </c>
      <c r="P6185" s="201" t="n">
        <v>43730</v>
      </c>
      <c r="Q6185" s="201" t="n">
        <v>43763</v>
      </c>
      <c r="R6185" s="20" t="n">
        <v>1</v>
      </c>
      <c r="S6185" s="20" t="s">
        <v>7130</v>
      </c>
      <c r="T6185" s="20" t="n">
        <v>267.935245</v>
      </c>
      <c r="U6185" s="20" t="n">
        <v>96.365992</v>
      </c>
      <c r="V6185" s="20" t="n">
        <v>439.504498</v>
      </c>
      <c r="W6185" s="20" t="s">
        <v>11510</v>
      </c>
      <c r="X6185" s="35"/>
      <c r="Y6185" s="35" t="n">
        <v>0</v>
      </c>
      <c r="Z6185" s="35" t="n">
        <v>1</v>
      </c>
      <c r="AE6185" s="94" t="e">
        <f aca="false" t="array" ref="AE6185:AK6185">_xlfn.torow(_xlfn.unique(_xlfn._xlws.filter(cat_table[Subsector],$E6185=cat_table[Sector],"")))</f>
        <v>#NAME?</v>
      </c>
      <c r="AF6185" s="94" t="e">
        <v>#NAME?</v>
      </c>
      <c r="AG6185" s="94" t="e">
        <v>#NAME?</v>
      </c>
      <c r="AH6185" s="94" t="e">
        <v>#NAME?</v>
      </c>
      <c r="AI6185" s="94" t="e">
        <v>#NAME?</v>
      </c>
      <c r="AJ6185" s="94" t="e">
        <v>#NAME?</v>
      </c>
      <c r="AK6185" s="94" t="e">
        <v>#NAME?</v>
      </c>
      <c r="AO6185" s="94" t="e">
        <f aca="false" t="array" ref="AO6185:AT6185">_xlfn.torow(_xlfn.unique(_xlfn._xlws.filter(cat_table[Sub-subsector],($E6185=cat_table[Sector])*($F6185=cat_table[Subsector]),"")))</f>
        <v>#NAME?</v>
      </c>
      <c r="AP6185" s="94" t="e">
        <v>#NAME?</v>
      </c>
      <c r="AQ6185" s="94" t="e">
        <v>#NAME?</v>
      </c>
      <c r="AR6185" s="94" t="e">
        <v>#NAME?</v>
      </c>
      <c r="AS6185" s="94" t="e">
        <v>#NAME?</v>
      </c>
      <c r="AT6185" s="94" t="e">
        <v>#NAME?</v>
      </c>
    </row>
    <row r="6186" customFormat="false" ht="15" hidden="false" customHeight="true" outlineLevel="0" collapsed="false">
      <c r="A6186" s="20" t="s">
        <v>17237</v>
      </c>
      <c r="B6186" s="20" t="str">
        <f aca="false">INDEX(Table2[], MATCH(L6186, Location_ID!$D$2:$D$3098, 0), 1)</f>
        <v>d9c40d0a-a3c0-425b-b360-4b3e08e95781</v>
      </c>
      <c r="C6186" s="20" t="s">
        <v>1585</v>
      </c>
      <c r="D6186" s="230" t="s">
        <v>354</v>
      </c>
      <c r="E6186" s="20" t="s">
        <v>7134</v>
      </c>
      <c r="F6186" s="20" t="s">
        <v>7135</v>
      </c>
      <c r="G6186" s="20" t="s">
        <v>7591</v>
      </c>
      <c r="H6186" s="20"/>
      <c r="I6186" s="20" t="s">
        <v>15917</v>
      </c>
      <c r="J6186" s="20" t="s">
        <v>15932</v>
      </c>
      <c r="K6186" s="20" t="s">
        <v>7109</v>
      </c>
      <c r="L6186" s="20" t="s">
        <v>5725</v>
      </c>
      <c r="M6186" s="20" t="s">
        <v>7116</v>
      </c>
      <c r="N6186" s="20" t="s">
        <v>15902</v>
      </c>
      <c r="O6186" s="20" t="s">
        <v>15932</v>
      </c>
      <c r="P6186" s="201" t="n">
        <v>43730</v>
      </c>
      <c r="Q6186" s="201" t="n">
        <v>43763</v>
      </c>
      <c r="R6186" s="20" t="n">
        <v>1</v>
      </c>
      <c r="S6186" s="20" t="s">
        <v>7130</v>
      </c>
      <c r="T6186" s="20" t="n">
        <v>386.338686</v>
      </c>
      <c r="U6186" s="20" t="n">
        <v>208.968952</v>
      </c>
      <c r="V6186" s="20" t="n">
        <v>563.70842</v>
      </c>
      <c r="W6186" s="20" t="s">
        <v>11510</v>
      </c>
      <c r="X6186" s="35"/>
      <c r="Y6186" s="35" t="n">
        <v>0</v>
      </c>
      <c r="Z6186" s="35" t="n">
        <v>1</v>
      </c>
      <c r="AE6186" s="94" t="e">
        <f aca="false" t="array" ref="AE6186:AK6186">_xlfn.torow(_xlfn.unique(_xlfn._xlws.filter(cat_table[Subsector],$E6186=cat_table[Sector],"")))</f>
        <v>#NAME?</v>
      </c>
      <c r="AF6186" s="94" t="e">
        <v>#NAME?</v>
      </c>
      <c r="AG6186" s="94" t="e">
        <v>#NAME?</v>
      </c>
      <c r="AH6186" s="94" t="e">
        <v>#NAME?</v>
      </c>
      <c r="AI6186" s="94" t="e">
        <v>#NAME?</v>
      </c>
      <c r="AJ6186" s="94" t="e">
        <v>#NAME?</v>
      </c>
      <c r="AK6186" s="94" t="e">
        <v>#NAME?</v>
      </c>
      <c r="AO6186" s="94" t="e">
        <f aca="false" t="array" ref="AO6186:AT6186">_xlfn.torow(_xlfn.unique(_xlfn._xlws.filter(cat_table[Sub-subsector],($E6186=cat_table[Sector])*($F6186=cat_table[Subsector]),"")))</f>
        <v>#NAME?</v>
      </c>
      <c r="AP6186" s="94" t="e">
        <v>#NAME?</v>
      </c>
      <c r="AQ6186" s="94" t="e">
        <v>#NAME?</v>
      </c>
      <c r="AR6186" s="94" t="e">
        <v>#NAME?</v>
      </c>
      <c r="AS6186" s="94" t="e">
        <v>#NAME?</v>
      </c>
      <c r="AT6186" s="94" t="e">
        <v>#NAME?</v>
      </c>
    </row>
    <row r="6187" customFormat="false" ht="15" hidden="false" customHeight="true" outlineLevel="0" collapsed="false">
      <c r="A6187" s="20" t="s">
        <v>17238</v>
      </c>
      <c r="B6187" s="20" t="str">
        <f aca="false">INDEX(Table2[], MATCH(L6187, Location_ID!$D$2:$D$3098, 0), 1)</f>
        <v>c44ceb10-954b-491b-b6b4-9fe89135b5ec</v>
      </c>
      <c r="C6187" s="20" t="s">
        <v>1585</v>
      </c>
      <c r="D6187" s="230" t="s">
        <v>354</v>
      </c>
      <c r="E6187" s="20" t="s">
        <v>7134</v>
      </c>
      <c r="F6187" s="20" t="s">
        <v>7135</v>
      </c>
      <c r="G6187" s="20" t="s">
        <v>7591</v>
      </c>
      <c r="H6187" s="20"/>
      <c r="I6187" s="20" t="s">
        <v>15917</v>
      </c>
      <c r="J6187" s="20" t="s">
        <v>15932</v>
      </c>
      <c r="K6187" s="20" t="s">
        <v>7109</v>
      </c>
      <c r="L6187" s="20" t="s">
        <v>5727</v>
      </c>
      <c r="M6187" s="20" t="s">
        <v>7116</v>
      </c>
      <c r="N6187" s="20" t="s">
        <v>15902</v>
      </c>
      <c r="O6187" s="20" t="s">
        <v>15932</v>
      </c>
      <c r="P6187" s="201" t="n">
        <v>43730</v>
      </c>
      <c r="Q6187" s="201" t="n">
        <v>43763</v>
      </c>
      <c r="R6187" s="20" t="n">
        <v>1</v>
      </c>
      <c r="S6187" s="20" t="s">
        <v>7130</v>
      </c>
      <c r="T6187" s="20" t="n">
        <v>286.555884</v>
      </c>
      <c r="U6187" s="20" t="n">
        <v>178.942371</v>
      </c>
      <c r="V6187" s="20" t="n">
        <v>394.169397</v>
      </c>
      <c r="W6187" s="20" t="s">
        <v>11510</v>
      </c>
      <c r="X6187" s="35"/>
      <c r="Y6187" s="35" t="n">
        <v>0</v>
      </c>
      <c r="Z6187" s="35" t="n">
        <v>1</v>
      </c>
      <c r="AE6187" s="94" t="e">
        <f aca="false" t="array" ref="AE6187:AK6187">_xlfn.torow(_xlfn.unique(_xlfn._xlws.filter(cat_table[Subsector],$E6187=cat_table[Sector],"")))</f>
        <v>#NAME?</v>
      </c>
      <c r="AF6187" s="94" t="e">
        <v>#NAME?</v>
      </c>
      <c r="AG6187" s="94" t="e">
        <v>#NAME?</v>
      </c>
      <c r="AH6187" s="94" t="e">
        <v>#NAME?</v>
      </c>
      <c r="AI6187" s="94" t="e">
        <v>#NAME?</v>
      </c>
      <c r="AJ6187" s="94" t="e">
        <v>#NAME?</v>
      </c>
      <c r="AK6187" s="94" t="e">
        <v>#NAME?</v>
      </c>
      <c r="AO6187" s="94" t="e">
        <f aca="false" t="array" ref="AO6187:AT6187">_xlfn.torow(_xlfn.unique(_xlfn._xlws.filter(cat_table[Sub-subsector],($E6187=cat_table[Sector])*($F6187=cat_table[Subsector]),"")))</f>
        <v>#NAME?</v>
      </c>
      <c r="AP6187" s="94" t="e">
        <v>#NAME?</v>
      </c>
      <c r="AQ6187" s="94" t="e">
        <v>#NAME?</v>
      </c>
      <c r="AR6187" s="94" t="e">
        <v>#NAME?</v>
      </c>
      <c r="AS6187" s="94" t="e">
        <v>#NAME?</v>
      </c>
      <c r="AT6187" s="94" t="e">
        <v>#NAME?</v>
      </c>
    </row>
    <row r="6188" customFormat="false" ht="15" hidden="false" customHeight="true" outlineLevel="0" collapsed="false">
      <c r="A6188" s="20" t="s">
        <v>17239</v>
      </c>
      <c r="B6188" s="20" t="str">
        <f aca="false">INDEX(Table2[], MATCH(L6188, Location_ID!$D$2:$D$3098, 0), 1)</f>
        <v>9a0f1561-3ceb-42e7-b093-b9f22557b38c</v>
      </c>
      <c r="C6188" s="20" t="s">
        <v>1585</v>
      </c>
      <c r="D6188" s="230" t="s">
        <v>354</v>
      </c>
      <c r="E6188" s="20" t="s">
        <v>7134</v>
      </c>
      <c r="F6188" s="20" t="s">
        <v>7135</v>
      </c>
      <c r="G6188" s="20" t="s">
        <v>7591</v>
      </c>
      <c r="H6188" s="20"/>
      <c r="I6188" s="20" t="s">
        <v>15917</v>
      </c>
      <c r="J6188" s="20" t="s">
        <v>15918</v>
      </c>
      <c r="K6188" s="20" t="s">
        <v>7109</v>
      </c>
      <c r="L6188" s="20" t="s">
        <v>5729</v>
      </c>
      <c r="M6188" s="20" t="s">
        <v>7116</v>
      </c>
      <c r="N6188" s="20" t="s">
        <v>15902</v>
      </c>
      <c r="O6188" s="20" t="s">
        <v>15918</v>
      </c>
      <c r="P6188" s="201" t="n">
        <v>43730</v>
      </c>
      <c r="Q6188" s="201" t="n">
        <v>43763</v>
      </c>
      <c r="R6188" s="20" t="n">
        <v>1</v>
      </c>
      <c r="S6188" s="20" t="s">
        <v>7130</v>
      </c>
      <c r="T6188" s="20" t="n">
        <v>82.2721963</v>
      </c>
      <c r="U6188" s="20" t="n">
        <v>58.7466272</v>
      </c>
      <c r="V6188" s="20" t="n">
        <v>105.7977654</v>
      </c>
      <c r="W6188" s="20" t="s">
        <v>11510</v>
      </c>
      <c r="X6188" s="35"/>
      <c r="Y6188" s="35" t="n">
        <v>0</v>
      </c>
      <c r="Z6188" s="35" t="n">
        <v>1</v>
      </c>
      <c r="AE6188" s="94" t="e">
        <f aca="false" t="array" ref="AE6188:AK6188">_xlfn.torow(_xlfn.unique(_xlfn._xlws.filter(cat_table[Subsector],$E6188=cat_table[Sector],"")))</f>
        <v>#NAME?</v>
      </c>
      <c r="AF6188" s="94" t="e">
        <v>#NAME?</v>
      </c>
      <c r="AG6188" s="94" t="e">
        <v>#NAME?</v>
      </c>
      <c r="AH6188" s="94" t="e">
        <v>#NAME?</v>
      </c>
      <c r="AI6188" s="94" t="e">
        <v>#NAME?</v>
      </c>
      <c r="AJ6188" s="94" t="e">
        <v>#NAME?</v>
      </c>
      <c r="AK6188" s="94" t="e">
        <v>#NAME?</v>
      </c>
      <c r="AO6188" s="94" t="e">
        <f aca="false" t="array" ref="AO6188:AT6188">_xlfn.torow(_xlfn.unique(_xlfn._xlws.filter(cat_table[Sub-subsector],($E6188=cat_table[Sector])*($F6188=cat_table[Subsector]),"")))</f>
        <v>#NAME?</v>
      </c>
      <c r="AP6188" s="94" t="e">
        <v>#NAME?</v>
      </c>
      <c r="AQ6188" s="94" t="e">
        <v>#NAME?</v>
      </c>
      <c r="AR6188" s="94" t="e">
        <v>#NAME?</v>
      </c>
      <c r="AS6188" s="94" t="e">
        <v>#NAME?</v>
      </c>
      <c r="AT6188" s="94" t="e">
        <v>#NAME?</v>
      </c>
    </row>
    <row r="6189" customFormat="false" ht="15" hidden="false" customHeight="true" outlineLevel="0" collapsed="false">
      <c r="A6189" s="20" t="s">
        <v>17240</v>
      </c>
      <c r="B6189" s="20" t="str">
        <f aca="false">INDEX(Table2[], MATCH(L6189, Location_ID!$D$2:$D$3098, 0), 1)</f>
        <v>432aa849-fc38-4911-8454-7fb8b9dba3e4</v>
      </c>
      <c r="C6189" s="20" t="s">
        <v>1585</v>
      </c>
      <c r="D6189" s="230" t="s">
        <v>354</v>
      </c>
      <c r="E6189" s="20" t="s">
        <v>7134</v>
      </c>
      <c r="F6189" s="20" t="s">
        <v>7135</v>
      </c>
      <c r="G6189" s="20" t="s">
        <v>7591</v>
      </c>
      <c r="H6189" s="20"/>
      <c r="I6189" s="20" t="s">
        <v>15917</v>
      </c>
      <c r="J6189" s="20" t="s">
        <v>15922</v>
      </c>
      <c r="K6189" s="20" t="s">
        <v>7109</v>
      </c>
      <c r="L6189" s="20" t="s">
        <v>5731</v>
      </c>
      <c r="M6189" s="20" t="s">
        <v>7116</v>
      </c>
      <c r="N6189" s="20" t="s">
        <v>15902</v>
      </c>
      <c r="O6189" s="20" t="s">
        <v>15922</v>
      </c>
      <c r="P6189" s="201" t="n">
        <v>43730</v>
      </c>
      <c r="Q6189" s="201" t="n">
        <v>43763</v>
      </c>
      <c r="R6189" s="20" t="n">
        <v>1</v>
      </c>
      <c r="S6189" s="20" t="s">
        <v>7130</v>
      </c>
      <c r="T6189" s="20" t="n">
        <v>66.7850492</v>
      </c>
      <c r="U6189" s="20" t="n">
        <v>46.3866025</v>
      </c>
      <c r="V6189" s="20" t="n">
        <v>87.1834959</v>
      </c>
      <c r="W6189" s="20" t="s">
        <v>11510</v>
      </c>
      <c r="X6189" s="35"/>
      <c r="Y6189" s="35" t="n">
        <v>0</v>
      </c>
      <c r="Z6189" s="35" t="n">
        <v>1</v>
      </c>
      <c r="AE6189" s="94" t="e">
        <f aca="false" t="array" ref="AE6189:AK6189">_xlfn.torow(_xlfn.unique(_xlfn._xlws.filter(cat_table[Subsector],$E6189=cat_table[Sector],"")))</f>
        <v>#NAME?</v>
      </c>
      <c r="AF6189" s="94" t="e">
        <v>#NAME?</v>
      </c>
      <c r="AG6189" s="94" t="e">
        <v>#NAME?</v>
      </c>
      <c r="AH6189" s="94" t="e">
        <v>#NAME?</v>
      </c>
      <c r="AI6189" s="94" t="e">
        <v>#NAME?</v>
      </c>
      <c r="AJ6189" s="94" t="e">
        <v>#NAME?</v>
      </c>
      <c r="AK6189" s="94" t="e">
        <v>#NAME?</v>
      </c>
      <c r="AO6189" s="94" t="e">
        <f aca="false" t="array" ref="AO6189:AT6189">_xlfn.torow(_xlfn.unique(_xlfn._xlws.filter(cat_table[Sub-subsector],($E6189=cat_table[Sector])*($F6189=cat_table[Subsector]),"")))</f>
        <v>#NAME?</v>
      </c>
      <c r="AP6189" s="94" t="e">
        <v>#NAME?</v>
      </c>
      <c r="AQ6189" s="94" t="e">
        <v>#NAME?</v>
      </c>
      <c r="AR6189" s="94" t="e">
        <v>#NAME?</v>
      </c>
      <c r="AS6189" s="94" t="e">
        <v>#NAME?</v>
      </c>
      <c r="AT6189" s="94" t="e">
        <v>#NAME?</v>
      </c>
    </row>
    <row r="6190" customFormat="false" ht="15" hidden="false" customHeight="true" outlineLevel="0" collapsed="false">
      <c r="A6190" s="20" t="s">
        <v>17241</v>
      </c>
      <c r="B6190" s="20" t="str">
        <f aca="false">INDEX(Table2[], MATCH(L6190, Location_ID!$D$2:$D$3098, 0), 1)</f>
        <v>65b9ebb6-0d2d-4a5c-82dd-5c59b4a9510d</v>
      </c>
      <c r="C6190" s="20" t="s">
        <v>1585</v>
      </c>
      <c r="D6190" s="230" t="s">
        <v>354</v>
      </c>
      <c r="E6190" s="20" t="s">
        <v>7134</v>
      </c>
      <c r="F6190" s="20" t="s">
        <v>7135</v>
      </c>
      <c r="G6190" s="20" t="s">
        <v>7591</v>
      </c>
      <c r="H6190" s="20"/>
      <c r="I6190" s="20" t="s">
        <v>15917</v>
      </c>
      <c r="J6190" s="20" t="s">
        <v>15925</v>
      </c>
      <c r="K6190" s="20" t="s">
        <v>7109</v>
      </c>
      <c r="L6190" s="20" t="s">
        <v>5733</v>
      </c>
      <c r="M6190" s="20" t="s">
        <v>7116</v>
      </c>
      <c r="N6190" s="20" t="s">
        <v>15902</v>
      </c>
      <c r="O6190" s="20" t="s">
        <v>15925</v>
      </c>
      <c r="P6190" s="201" t="n">
        <v>43730</v>
      </c>
      <c r="Q6190" s="201" t="n">
        <v>43763</v>
      </c>
      <c r="R6190" s="20" t="n">
        <v>1</v>
      </c>
      <c r="S6190" s="20" t="s">
        <v>7130</v>
      </c>
      <c r="T6190" s="20" t="n">
        <v>391.208083</v>
      </c>
      <c r="U6190" s="20" t="n">
        <v>253.2639034</v>
      </c>
      <c r="V6190" s="20" t="n">
        <v>529.1522626</v>
      </c>
      <c r="W6190" s="20" t="s">
        <v>11510</v>
      </c>
      <c r="X6190" s="35"/>
      <c r="Y6190" s="35" t="n">
        <v>0</v>
      </c>
      <c r="Z6190" s="35" t="n">
        <v>1</v>
      </c>
      <c r="AE6190" s="94" t="e">
        <f aca="false" t="array" ref="AE6190:AK6190">_xlfn.torow(_xlfn.unique(_xlfn._xlws.filter(cat_table[Subsector],$E6190=cat_table[Sector],"")))</f>
        <v>#NAME?</v>
      </c>
      <c r="AF6190" s="94" t="e">
        <v>#NAME?</v>
      </c>
      <c r="AG6190" s="94" t="e">
        <v>#NAME?</v>
      </c>
      <c r="AH6190" s="94" t="e">
        <v>#NAME?</v>
      </c>
      <c r="AI6190" s="94" t="e">
        <v>#NAME?</v>
      </c>
      <c r="AJ6190" s="94" t="e">
        <v>#NAME?</v>
      </c>
      <c r="AK6190" s="94" t="e">
        <v>#NAME?</v>
      </c>
      <c r="AO6190" s="94" t="e">
        <f aca="false" t="array" ref="AO6190:AT6190">_xlfn.torow(_xlfn.unique(_xlfn._xlws.filter(cat_table[Sub-subsector],($E6190=cat_table[Sector])*($F6190=cat_table[Subsector]),"")))</f>
        <v>#NAME?</v>
      </c>
      <c r="AP6190" s="94" t="e">
        <v>#NAME?</v>
      </c>
      <c r="AQ6190" s="94" t="e">
        <v>#NAME?</v>
      </c>
      <c r="AR6190" s="94" t="e">
        <v>#NAME?</v>
      </c>
      <c r="AS6190" s="94" t="e">
        <v>#NAME?</v>
      </c>
      <c r="AT6190" s="94" t="e">
        <v>#NAME?</v>
      </c>
    </row>
    <row r="6191" customFormat="false" ht="15" hidden="false" customHeight="true" outlineLevel="0" collapsed="false">
      <c r="A6191" s="20" t="s">
        <v>17242</v>
      </c>
      <c r="B6191" s="20" t="str">
        <f aca="false">INDEX(Table2[], MATCH(L6191, Location_ID!$D$2:$D$3098, 0), 1)</f>
        <v>1a42b88c-48c7-44c2-8c42-eeb14c8beec7</v>
      </c>
      <c r="C6191" s="20" t="s">
        <v>1585</v>
      </c>
      <c r="D6191" s="230" t="s">
        <v>354</v>
      </c>
      <c r="E6191" s="20" t="s">
        <v>7134</v>
      </c>
      <c r="F6191" s="20" t="s">
        <v>7135</v>
      </c>
      <c r="G6191" s="20" t="s">
        <v>7591</v>
      </c>
      <c r="H6191" s="20"/>
      <c r="I6191" s="20" t="s">
        <v>15917</v>
      </c>
      <c r="J6191" s="20" t="s">
        <v>15932</v>
      </c>
      <c r="K6191" s="20" t="s">
        <v>7109</v>
      </c>
      <c r="L6191" s="20" t="s">
        <v>5735</v>
      </c>
      <c r="M6191" s="20" t="s">
        <v>7116</v>
      </c>
      <c r="N6191" s="20" t="s">
        <v>15902</v>
      </c>
      <c r="O6191" s="20" t="s">
        <v>15932</v>
      </c>
      <c r="P6191" s="201" t="n">
        <v>43730</v>
      </c>
      <c r="Q6191" s="201" t="n">
        <v>43763</v>
      </c>
      <c r="R6191" s="20" t="n">
        <v>1</v>
      </c>
      <c r="S6191" s="20" t="s">
        <v>7130</v>
      </c>
      <c r="T6191" s="20" t="n">
        <v>266.502562</v>
      </c>
      <c r="U6191" s="20" t="n">
        <v>192.7904133</v>
      </c>
      <c r="V6191" s="20" t="n">
        <v>340.2147107</v>
      </c>
      <c r="W6191" s="20" t="s">
        <v>11510</v>
      </c>
      <c r="X6191" s="35"/>
      <c r="Y6191" s="35" t="n">
        <v>0</v>
      </c>
      <c r="Z6191" s="35" t="n">
        <v>1</v>
      </c>
      <c r="AE6191" s="94" t="e">
        <f aca="false" t="array" ref="AE6191:AK6191">_xlfn.torow(_xlfn.unique(_xlfn._xlws.filter(cat_table[Subsector],$E6191=cat_table[Sector],"")))</f>
        <v>#NAME?</v>
      </c>
      <c r="AF6191" s="94" t="e">
        <v>#NAME?</v>
      </c>
      <c r="AG6191" s="94" t="e">
        <v>#NAME?</v>
      </c>
      <c r="AH6191" s="94" t="e">
        <v>#NAME?</v>
      </c>
      <c r="AI6191" s="94" t="e">
        <v>#NAME?</v>
      </c>
      <c r="AJ6191" s="94" t="e">
        <v>#NAME?</v>
      </c>
      <c r="AK6191" s="94" t="e">
        <v>#NAME?</v>
      </c>
      <c r="AO6191" s="94" t="e">
        <f aca="false" t="array" ref="AO6191:AT6191">_xlfn.torow(_xlfn.unique(_xlfn._xlws.filter(cat_table[Sub-subsector],($E6191=cat_table[Sector])*($F6191=cat_table[Subsector]),"")))</f>
        <v>#NAME?</v>
      </c>
      <c r="AP6191" s="94" t="e">
        <v>#NAME?</v>
      </c>
      <c r="AQ6191" s="94" t="e">
        <v>#NAME?</v>
      </c>
      <c r="AR6191" s="94" t="e">
        <v>#NAME?</v>
      </c>
      <c r="AS6191" s="94" t="e">
        <v>#NAME?</v>
      </c>
      <c r="AT6191" s="94" t="e">
        <v>#NAME?</v>
      </c>
    </row>
    <row r="6192" customFormat="false" ht="15" hidden="false" customHeight="true" outlineLevel="0" collapsed="false">
      <c r="A6192" s="20" t="s">
        <v>17243</v>
      </c>
      <c r="B6192" s="20" t="str">
        <f aca="false">INDEX(Table2[], MATCH(L6192, Location_ID!$D$2:$D$3098, 0), 1)</f>
        <v>a3a9bf34-d380-410a-8282-bd82ec91ebf0</v>
      </c>
      <c r="C6192" s="20" t="s">
        <v>1585</v>
      </c>
      <c r="D6192" s="230" t="s">
        <v>354</v>
      </c>
      <c r="E6192" s="20" t="s">
        <v>7134</v>
      </c>
      <c r="F6192" s="20" t="s">
        <v>7135</v>
      </c>
      <c r="G6192" s="20" t="s">
        <v>7591</v>
      </c>
      <c r="H6192" s="20"/>
      <c r="I6192" s="20" t="s">
        <v>15917</v>
      </c>
      <c r="J6192" s="20" t="s">
        <v>15922</v>
      </c>
      <c r="K6192" s="20" t="s">
        <v>7109</v>
      </c>
      <c r="L6192" s="20" t="s">
        <v>5737</v>
      </c>
      <c r="M6192" s="20" t="s">
        <v>7116</v>
      </c>
      <c r="N6192" s="20" t="s">
        <v>15902</v>
      </c>
      <c r="O6192" s="20" t="s">
        <v>15922</v>
      </c>
      <c r="P6192" s="201" t="n">
        <v>43730</v>
      </c>
      <c r="Q6192" s="201" t="n">
        <v>43763</v>
      </c>
      <c r="R6192" s="20" t="n">
        <v>1</v>
      </c>
      <c r="S6192" s="20" t="s">
        <v>7130</v>
      </c>
      <c r="T6192" s="20" t="n">
        <v>421.733014</v>
      </c>
      <c r="U6192" s="20" t="n">
        <v>274.780993</v>
      </c>
      <c r="V6192" s="20" t="n">
        <v>568.685035</v>
      </c>
      <c r="W6192" s="20" t="s">
        <v>11510</v>
      </c>
      <c r="X6192" s="35"/>
      <c r="Y6192" s="35" t="n">
        <v>0</v>
      </c>
      <c r="Z6192" s="35" t="n">
        <v>1</v>
      </c>
      <c r="AE6192" s="94" t="e">
        <f aca="false" t="array" ref="AE6192:AK6192">_xlfn.torow(_xlfn.unique(_xlfn._xlws.filter(cat_table[Subsector],$E6192=cat_table[Sector],"")))</f>
        <v>#NAME?</v>
      </c>
      <c r="AF6192" s="94" t="e">
        <v>#NAME?</v>
      </c>
      <c r="AG6192" s="94" t="e">
        <v>#NAME?</v>
      </c>
      <c r="AH6192" s="94" t="e">
        <v>#NAME?</v>
      </c>
      <c r="AI6192" s="94" t="e">
        <v>#NAME?</v>
      </c>
      <c r="AJ6192" s="94" t="e">
        <v>#NAME?</v>
      </c>
      <c r="AK6192" s="94" t="e">
        <v>#NAME?</v>
      </c>
      <c r="AO6192" s="94" t="e">
        <f aca="false" t="array" ref="AO6192:AT6192">_xlfn.torow(_xlfn.unique(_xlfn._xlws.filter(cat_table[Sub-subsector],($E6192=cat_table[Sector])*($F6192=cat_table[Subsector]),"")))</f>
        <v>#NAME?</v>
      </c>
      <c r="AP6192" s="94" t="e">
        <v>#NAME?</v>
      </c>
      <c r="AQ6192" s="94" t="e">
        <v>#NAME?</v>
      </c>
      <c r="AR6192" s="94" t="e">
        <v>#NAME?</v>
      </c>
      <c r="AS6192" s="94" t="e">
        <v>#NAME?</v>
      </c>
      <c r="AT6192" s="94" t="e">
        <v>#NAME?</v>
      </c>
    </row>
    <row r="6193" customFormat="false" ht="15" hidden="false" customHeight="true" outlineLevel="0" collapsed="false">
      <c r="A6193" s="20" t="s">
        <v>17244</v>
      </c>
      <c r="B6193" s="20" t="str">
        <f aca="false">INDEX(Table2[], MATCH(L6193, Location_ID!$D$2:$D$3098, 0), 1)</f>
        <v>0adcfe04-8f75-4de4-ab58-523112adab97</v>
      </c>
      <c r="C6193" s="20" t="s">
        <v>1585</v>
      </c>
      <c r="D6193" s="230" t="s">
        <v>354</v>
      </c>
      <c r="E6193" s="20" t="s">
        <v>7134</v>
      </c>
      <c r="F6193" s="20" t="s">
        <v>7135</v>
      </c>
      <c r="G6193" s="20" t="s">
        <v>7591</v>
      </c>
      <c r="H6193" s="20"/>
      <c r="I6193" s="20" t="s">
        <v>15917</v>
      </c>
      <c r="J6193" s="20" t="s">
        <v>15922</v>
      </c>
      <c r="K6193" s="20" t="s">
        <v>7109</v>
      </c>
      <c r="L6193" s="20" t="s">
        <v>5739</v>
      </c>
      <c r="M6193" s="20" t="s">
        <v>7116</v>
      </c>
      <c r="N6193" s="20" t="s">
        <v>15902</v>
      </c>
      <c r="O6193" s="20" t="s">
        <v>15922</v>
      </c>
      <c r="P6193" s="201" t="n">
        <v>43730</v>
      </c>
      <c r="Q6193" s="201" t="n">
        <v>43763</v>
      </c>
      <c r="R6193" s="20" t="n">
        <v>1</v>
      </c>
      <c r="S6193" s="20" t="s">
        <v>7130</v>
      </c>
      <c r="T6193" s="20" t="n">
        <v>176.60301</v>
      </c>
      <c r="U6193" s="20" t="n">
        <v>142.8182325</v>
      </c>
      <c r="V6193" s="20" t="n">
        <v>210.3877875</v>
      </c>
      <c r="W6193" s="20" t="s">
        <v>11510</v>
      </c>
      <c r="X6193" s="35"/>
      <c r="Y6193" s="35" t="n">
        <v>0</v>
      </c>
      <c r="Z6193" s="35" t="n">
        <v>1</v>
      </c>
      <c r="AE6193" s="94" t="e">
        <f aca="false" t="array" ref="AE6193:AK6193">_xlfn.torow(_xlfn.unique(_xlfn._xlws.filter(cat_table[Subsector],$E6193=cat_table[Sector],"")))</f>
        <v>#NAME?</v>
      </c>
      <c r="AF6193" s="94" t="e">
        <v>#NAME?</v>
      </c>
      <c r="AG6193" s="94" t="e">
        <v>#NAME?</v>
      </c>
      <c r="AH6193" s="94" t="e">
        <v>#NAME?</v>
      </c>
      <c r="AI6193" s="94" t="e">
        <v>#NAME?</v>
      </c>
      <c r="AJ6193" s="94" t="e">
        <v>#NAME?</v>
      </c>
      <c r="AK6193" s="94" t="e">
        <v>#NAME?</v>
      </c>
      <c r="AO6193" s="94" t="e">
        <f aca="false" t="array" ref="AO6193:AT6193">_xlfn.torow(_xlfn.unique(_xlfn._xlws.filter(cat_table[Sub-subsector],($E6193=cat_table[Sector])*($F6193=cat_table[Subsector]),"")))</f>
        <v>#NAME?</v>
      </c>
      <c r="AP6193" s="94" t="e">
        <v>#NAME?</v>
      </c>
      <c r="AQ6193" s="94" t="e">
        <v>#NAME?</v>
      </c>
      <c r="AR6193" s="94" t="e">
        <v>#NAME?</v>
      </c>
      <c r="AS6193" s="94" t="e">
        <v>#NAME?</v>
      </c>
      <c r="AT6193" s="94" t="e">
        <v>#NAME?</v>
      </c>
    </row>
    <row r="6194" customFormat="false" ht="15" hidden="false" customHeight="true" outlineLevel="0" collapsed="false">
      <c r="A6194" s="20" t="s">
        <v>17245</v>
      </c>
      <c r="B6194" s="20" t="str">
        <f aca="false">INDEX(Table2[], MATCH(L6194, Location_ID!$D$2:$D$3098, 0), 1)</f>
        <v>44ceb8aa-1768-4078-ba25-e8e420ba1480</v>
      </c>
      <c r="C6194" s="20" t="s">
        <v>1585</v>
      </c>
      <c r="D6194" s="230" t="s">
        <v>354</v>
      </c>
      <c r="E6194" s="20" t="s">
        <v>7134</v>
      </c>
      <c r="F6194" s="20" t="s">
        <v>7135</v>
      </c>
      <c r="G6194" s="20" t="s">
        <v>7591</v>
      </c>
      <c r="H6194" s="20"/>
      <c r="I6194" s="20" t="s">
        <v>15917</v>
      </c>
      <c r="J6194" s="20" t="s">
        <v>15922</v>
      </c>
      <c r="K6194" s="20" t="s">
        <v>7109</v>
      </c>
      <c r="L6194" s="20" t="s">
        <v>5741</v>
      </c>
      <c r="M6194" s="20" t="s">
        <v>7116</v>
      </c>
      <c r="N6194" s="20" t="s">
        <v>15902</v>
      </c>
      <c r="O6194" s="20" t="s">
        <v>15922</v>
      </c>
      <c r="P6194" s="201" t="n">
        <v>43730</v>
      </c>
      <c r="Q6194" s="201" t="n">
        <v>43763</v>
      </c>
      <c r="R6194" s="20" t="n">
        <v>1</v>
      </c>
      <c r="S6194" s="20" t="s">
        <v>7130</v>
      </c>
      <c r="T6194" s="20" t="n">
        <v>201.7061885</v>
      </c>
      <c r="U6194" s="20" t="n">
        <v>112.4620604</v>
      </c>
      <c r="V6194" s="20" t="n">
        <v>290.9503166</v>
      </c>
      <c r="W6194" s="20" t="s">
        <v>11510</v>
      </c>
      <c r="X6194" s="35"/>
      <c r="Y6194" s="35" t="n">
        <v>0</v>
      </c>
      <c r="Z6194" s="35" t="n">
        <v>1</v>
      </c>
      <c r="AE6194" s="94" t="e">
        <f aca="false" t="array" ref="AE6194:AK6194">_xlfn.torow(_xlfn.unique(_xlfn._xlws.filter(cat_table[Subsector],$E6194=cat_table[Sector],"")))</f>
        <v>#NAME?</v>
      </c>
      <c r="AF6194" s="94" t="e">
        <v>#NAME?</v>
      </c>
      <c r="AG6194" s="94" t="e">
        <v>#NAME?</v>
      </c>
      <c r="AH6194" s="94" t="e">
        <v>#NAME?</v>
      </c>
      <c r="AI6194" s="94" t="e">
        <v>#NAME?</v>
      </c>
      <c r="AJ6194" s="94" t="e">
        <v>#NAME?</v>
      </c>
      <c r="AK6194" s="94" t="e">
        <v>#NAME?</v>
      </c>
      <c r="AO6194" s="94" t="e">
        <f aca="false" t="array" ref="AO6194:AT6194">_xlfn.torow(_xlfn.unique(_xlfn._xlws.filter(cat_table[Sub-subsector],($E6194=cat_table[Sector])*($F6194=cat_table[Subsector]),"")))</f>
        <v>#NAME?</v>
      </c>
      <c r="AP6194" s="94" t="e">
        <v>#NAME?</v>
      </c>
      <c r="AQ6194" s="94" t="e">
        <v>#NAME?</v>
      </c>
      <c r="AR6194" s="94" t="e">
        <v>#NAME?</v>
      </c>
      <c r="AS6194" s="94" t="e">
        <v>#NAME?</v>
      </c>
      <c r="AT6194" s="94" t="e">
        <v>#NAME?</v>
      </c>
    </row>
    <row r="6195" customFormat="false" ht="15" hidden="false" customHeight="true" outlineLevel="0" collapsed="false">
      <c r="A6195" s="20" t="s">
        <v>17246</v>
      </c>
      <c r="B6195" s="20" t="str">
        <f aca="false">INDEX(Table2[], MATCH(L6195, Location_ID!$D$2:$D$3098, 0), 1)</f>
        <v>0a860e4f-e07b-41f1-83d2-8a71bd631801</v>
      </c>
      <c r="C6195" s="20" t="s">
        <v>1585</v>
      </c>
      <c r="D6195" s="230" t="s">
        <v>354</v>
      </c>
      <c r="E6195" s="20" t="s">
        <v>7134</v>
      </c>
      <c r="F6195" s="20" t="s">
        <v>7135</v>
      </c>
      <c r="G6195" s="20" t="s">
        <v>7591</v>
      </c>
      <c r="H6195" s="20"/>
      <c r="I6195" s="20" t="s">
        <v>15917</v>
      </c>
      <c r="J6195" s="20" t="s">
        <v>15918</v>
      </c>
      <c r="K6195" s="20" t="s">
        <v>7109</v>
      </c>
      <c r="L6195" s="20" t="s">
        <v>5743</v>
      </c>
      <c r="M6195" s="20" t="s">
        <v>7116</v>
      </c>
      <c r="N6195" s="20" t="s">
        <v>15902</v>
      </c>
      <c r="O6195" s="20" t="s">
        <v>15918</v>
      </c>
      <c r="P6195" s="201" t="n">
        <v>43730</v>
      </c>
      <c r="Q6195" s="201" t="n">
        <v>43763</v>
      </c>
      <c r="R6195" s="20" t="n">
        <v>1</v>
      </c>
      <c r="S6195" s="20" t="s">
        <v>7130</v>
      </c>
      <c r="T6195" s="20" t="n">
        <v>129.469679</v>
      </c>
      <c r="U6195" s="20" t="n">
        <v>103.3510014</v>
      </c>
      <c r="V6195" s="20" t="n">
        <v>155.5883566</v>
      </c>
      <c r="W6195" s="20" t="s">
        <v>11510</v>
      </c>
      <c r="X6195" s="35"/>
      <c r="Y6195" s="35" t="n">
        <v>0</v>
      </c>
      <c r="Z6195" s="35" t="n">
        <v>1</v>
      </c>
      <c r="AE6195" s="94" t="e">
        <f aca="false" t="array" ref="AE6195:AK6195">_xlfn.torow(_xlfn.unique(_xlfn._xlws.filter(cat_table[Subsector],$E6195=cat_table[Sector],"")))</f>
        <v>#NAME?</v>
      </c>
      <c r="AF6195" s="94" t="e">
        <v>#NAME?</v>
      </c>
      <c r="AG6195" s="94" t="e">
        <v>#NAME?</v>
      </c>
      <c r="AH6195" s="94" t="e">
        <v>#NAME?</v>
      </c>
      <c r="AI6195" s="94" t="e">
        <v>#NAME?</v>
      </c>
      <c r="AJ6195" s="94" t="e">
        <v>#NAME?</v>
      </c>
      <c r="AK6195" s="94" t="e">
        <v>#NAME?</v>
      </c>
      <c r="AO6195" s="94" t="e">
        <f aca="false" t="array" ref="AO6195:AT6195">_xlfn.torow(_xlfn.unique(_xlfn._xlws.filter(cat_table[Sub-subsector],($E6195=cat_table[Sector])*($F6195=cat_table[Subsector]),"")))</f>
        <v>#NAME?</v>
      </c>
      <c r="AP6195" s="94" t="e">
        <v>#NAME?</v>
      </c>
      <c r="AQ6195" s="94" t="e">
        <v>#NAME?</v>
      </c>
      <c r="AR6195" s="94" t="e">
        <v>#NAME?</v>
      </c>
      <c r="AS6195" s="94" t="e">
        <v>#NAME?</v>
      </c>
      <c r="AT6195" s="94" t="e">
        <v>#NAME?</v>
      </c>
    </row>
    <row r="6196" customFormat="false" ht="15" hidden="false" customHeight="true" outlineLevel="0" collapsed="false">
      <c r="A6196" s="20" t="s">
        <v>17247</v>
      </c>
      <c r="B6196" s="20" t="str">
        <f aca="false">INDEX(Table2[], MATCH(L6196, Location_ID!$D$2:$D$3098, 0), 1)</f>
        <v>b33c0538-c0ce-491b-87b6-d529f5369c4c</v>
      </c>
      <c r="C6196" s="20" t="s">
        <v>1585</v>
      </c>
      <c r="D6196" s="230" t="s">
        <v>354</v>
      </c>
      <c r="E6196" s="20" t="s">
        <v>7134</v>
      </c>
      <c r="F6196" s="20" t="s">
        <v>7135</v>
      </c>
      <c r="G6196" s="20" t="s">
        <v>7591</v>
      </c>
      <c r="H6196" s="20"/>
      <c r="I6196" s="20" t="s">
        <v>15917</v>
      </c>
      <c r="J6196" s="20" t="s">
        <v>15922</v>
      </c>
      <c r="K6196" s="20" t="s">
        <v>7109</v>
      </c>
      <c r="L6196" s="20" t="s">
        <v>5745</v>
      </c>
      <c r="M6196" s="20" t="s">
        <v>7116</v>
      </c>
      <c r="N6196" s="20" t="s">
        <v>15902</v>
      </c>
      <c r="O6196" s="20" t="s">
        <v>15922</v>
      </c>
      <c r="P6196" s="201" t="n">
        <v>43730</v>
      </c>
      <c r="Q6196" s="201" t="n">
        <v>43763</v>
      </c>
      <c r="R6196" s="20" t="n">
        <v>1</v>
      </c>
      <c r="S6196" s="20" t="s">
        <v>7130</v>
      </c>
      <c r="T6196" s="20" t="n">
        <v>293.696369</v>
      </c>
      <c r="U6196" s="20" t="n">
        <v>203.2903705</v>
      </c>
      <c r="V6196" s="20" t="n">
        <v>384.1023675</v>
      </c>
      <c r="W6196" s="20" t="s">
        <v>11510</v>
      </c>
      <c r="X6196" s="35"/>
      <c r="Y6196" s="35" t="n">
        <v>0</v>
      </c>
      <c r="Z6196" s="35" t="n">
        <v>1</v>
      </c>
      <c r="AE6196" s="94" t="e">
        <f aca="false" t="array" ref="AE6196:AK6196">_xlfn.torow(_xlfn.unique(_xlfn._xlws.filter(cat_table[Subsector],$E6196=cat_table[Sector],"")))</f>
        <v>#NAME?</v>
      </c>
      <c r="AF6196" s="94" t="e">
        <v>#NAME?</v>
      </c>
      <c r="AG6196" s="94" t="e">
        <v>#NAME?</v>
      </c>
      <c r="AH6196" s="94" t="e">
        <v>#NAME?</v>
      </c>
      <c r="AI6196" s="94" t="e">
        <v>#NAME?</v>
      </c>
      <c r="AJ6196" s="94" t="e">
        <v>#NAME?</v>
      </c>
      <c r="AK6196" s="94" t="e">
        <v>#NAME?</v>
      </c>
      <c r="AO6196" s="94" t="e">
        <f aca="false" t="array" ref="AO6196:AT6196">_xlfn.torow(_xlfn.unique(_xlfn._xlws.filter(cat_table[Sub-subsector],($E6196=cat_table[Sector])*($F6196=cat_table[Subsector]),"")))</f>
        <v>#NAME?</v>
      </c>
      <c r="AP6196" s="94" t="e">
        <v>#NAME?</v>
      </c>
      <c r="AQ6196" s="94" t="e">
        <v>#NAME?</v>
      </c>
      <c r="AR6196" s="94" t="e">
        <v>#NAME?</v>
      </c>
      <c r="AS6196" s="94" t="e">
        <v>#NAME?</v>
      </c>
      <c r="AT6196" s="94" t="e">
        <v>#NAME?</v>
      </c>
    </row>
    <row r="6197" customFormat="false" ht="15" hidden="false" customHeight="true" outlineLevel="0" collapsed="false">
      <c r="A6197" s="20" t="s">
        <v>17248</v>
      </c>
      <c r="B6197" s="20" t="str">
        <f aca="false">INDEX(Table2[], MATCH(L6197, Location_ID!$D$2:$D$3098, 0), 1)</f>
        <v>2cd4bd06-7ee3-48bd-bc20-5cf89de94572</v>
      </c>
      <c r="C6197" s="20" t="s">
        <v>1585</v>
      </c>
      <c r="D6197" s="230" t="s">
        <v>354</v>
      </c>
      <c r="E6197" s="20" t="s">
        <v>7134</v>
      </c>
      <c r="F6197" s="20" t="s">
        <v>7135</v>
      </c>
      <c r="G6197" s="20" t="s">
        <v>7591</v>
      </c>
      <c r="H6197" s="20"/>
      <c r="I6197" s="20" t="s">
        <v>15917</v>
      </c>
      <c r="J6197" s="20" t="s">
        <v>15927</v>
      </c>
      <c r="K6197" s="20" t="s">
        <v>7109</v>
      </c>
      <c r="L6197" s="20" t="s">
        <v>5747</v>
      </c>
      <c r="M6197" s="20" t="s">
        <v>7116</v>
      </c>
      <c r="N6197" s="20" t="s">
        <v>15902</v>
      </c>
      <c r="O6197" s="20" t="s">
        <v>15927</v>
      </c>
      <c r="P6197" s="201" t="n">
        <v>43730</v>
      </c>
      <c r="Q6197" s="201" t="n">
        <v>43763</v>
      </c>
      <c r="R6197" s="20" t="n">
        <v>1</v>
      </c>
      <c r="S6197" s="20" t="s">
        <v>7130</v>
      </c>
      <c r="T6197" s="20" t="n">
        <v>383.519751</v>
      </c>
      <c r="U6197" s="20" t="n">
        <v>222.542342</v>
      </c>
      <c r="V6197" s="20" t="n">
        <v>544.49716</v>
      </c>
      <c r="W6197" s="20" t="s">
        <v>11510</v>
      </c>
      <c r="X6197" s="35"/>
      <c r="Y6197" s="35" t="n">
        <v>0</v>
      </c>
      <c r="Z6197" s="35" t="n">
        <v>1</v>
      </c>
      <c r="AE6197" s="94" t="e">
        <f aca="false" t="array" ref="AE6197:AK6197">_xlfn.torow(_xlfn.unique(_xlfn._xlws.filter(cat_table[Subsector],$E6197=cat_table[Sector],"")))</f>
        <v>#NAME?</v>
      </c>
      <c r="AF6197" s="94" t="e">
        <v>#NAME?</v>
      </c>
      <c r="AG6197" s="94" t="e">
        <v>#NAME?</v>
      </c>
      <c r="AH6197" s="94" t="e">
        <v>#NAME?</v>
      </c>
      <c r="AI6197" s="94" t="e">
        <v>#NAME?</v>
      </c>
      <c r="AJ6197" s="94" t="e">
        <v>#NAME?</v>
      </c>
      <c r="AK6197" s="94" t="e">
        <v>#NAME?</v>
      </c>
      <c r="AO6197" s="94" t="e">
        <f aca="false" t="array" ref="AO6197:AT6197">_xlfn.torow(_xlfn.unique(_xlfn._xlws.filter(cat_table[Sub-subsector],($E6197=cat_table[Sector])*($F6197=cat_table[Subsector]),"")))</f>
        <v>#NAME?</v>
      </c>
      <c r="AP6197" s="94" t="e">
        <v>#NAME?</v>
      </c>
      <c r="AQ6197" s="94" t="e">
        <v>#NAME?</v>
      </c>
      <c r="AR6197" s="94" t="e">
        <v>#NAME?</v>
      </c>
      <c r="AS6197" s="94" t="e">
        <v>#NAME?</v>
      </c>
      <c r="AT6197" s="94" t="e">
        <v>#NAME?</v>
      </c>
    </row>
    <row r="6198" customFormat="false" ht="15" hidden="false" customHeight="true" outlineLevel="0" collapsed="false">
      <c r="A6198" s="20" t="s">
        <v>17249</v>
      </c>
      <c r="B6198" s="20" t="str">
        <f aca="false">INDEX(Table2[], MATCH(L6198, Location_ID!$D$2:$D$3098, 0), 1)</f>
        <v>32308d03-599d-4d8c-b008-d19f6ec2ba65</v>
      </c>
      <c r="C6198" s="20" t="s">
        <v>1585</v>
      </c>
      <c r="D6198" s="230" t="s">
        <v>354</v>
      </c>
      <c r="E6198" s="20" t="s">
        <v>7134</v>
      </c>
      <c r="F6198" s="20" t="s">
        <v>7135</v>
      </c>
      <c r="G6198" s="20" t="s">
        <v>7591</v>
      </c>
      <c r="H6198" s="20"/>
      <c r="I6198" s="20" t="s">
        <v>15917</v>
      </c>
      <c r="J6198" s="20" t="s">
        <v>15918</v>
      </c>
      <c r="K6198" s="20" t="s">
        <v>7109</v>
      </c>
      <c r="L6198" s="20" t="s">
        <v>5749</v>
      </c>
      <c r="M6198" s="20" t="s">
        <v>7116</v>
      </c>
      <c r="N6198" s="20" t="s">
        <v>15902</v>
      </c>
      <c r="O6198" s="20" t="s">
        <v>15918</v>
      </c>
      <c r="P6198" s="201" t="n">
        <v>43730</v>
      </c>
      <c r="Q6198" s="201" t="n">
        <v>43763</v>
      </c>
      <c r="R6198" s="20" t="n">
        <v>1</v>
      </c>
      <c r="S6198" s="20" t="s">
        <v>7130</v>
      </c>
      <c r="T6198" s="20" t="n">
        <v>219.42319</v>
      </c>
      <c r="U6198" s="20" t="n">
        <v>106.340594</v>
      </c>
      <c r="V6198" s="20" t="n">
        <v>332.505786</v>
      </c>
      <c r="W6198" s="20" t="s">
        <v>11510</v>
      </c>
      <c r="X6198" s="35"/>
      <c r="Y6198" s="35" t="n">
        <v>0</v>
      </c>
      <c r="Z6198" s="35" t="n">
        <v>1</v>
      </c>
      <c r="AE6198" s="94" t="e">
        <f aca="false" t="array" ref="AE6198:AK6198">_xlfn.torow(_xlfn.unique(_xlfn._xlws.filter(cat_table[Subsector],$E6198=cat_table[Sector],"")))</f>
        <v>#NAME?</v>
      </c>
      <c r="AF6198" s="94" t="e">
        <v>#NAME?</v>
      </c>
      <c r="AG6198" s="94" t="e">
        <v>#NAME?</v>
      </c>
      <c r="AH6198" s="94" t="e">
        <v>#NAME?</v>
      </c>
      <c r="AI6198" s="94" t="e">
        <v>#NAME?</v>
      </c>
      <c r="AJ6198" s="94" t="e">
        <v>#NAME?</v>
      </c>
      <c r="AK6198" s="94" t="e">
        <v>#NAME?</v>
      </c>
      <c r="AO6198" s="94" t="e">
        <f aca="false" t="array" ref="AO6198:AT6198">_xlfn.torow(_xlfn.unique(_xlfn._xlws.filter(cat_table[Sub-subsector],($E6198=cat_table[Sector])*($F6198=cat_table[Subsector]),"")))</f>
        <v>#NAME?</v>
      </c>
      <c r="AP6198" s="94" t="e">
        <v>#NAME?</v>
      </c>
      <c r="AQ6198" s="94" t="e">
        <v>#NAME?</v>
      </c>
      <c r="AR6198" s="94" t="e">
        <v>#NAME?</v>
      </c>
      <c r="AS6198" s="94" t="e">
        <v>#NAME?</v>
      </c>
      <c r="AT6198" s="94" t="e">
        <v>#NAME?</v>
      </c>
    </row>
    <row r="6199" customFormat="false" ht="15" hidden="false" customHeight="true" outlineLevel="0" collapsed="false">
      <c r="A6199" s="20" t="s">
        <v>17250</v>
      </c>
      <c r="B6199" s="20" t="str">
        <f aca="false">INDEX(Table2[], MATCH(L6199, Location_ID!$D$2:$D$3098, 0), 1)</f>
        <v>0417dde1-dbde-4789-b5e1-4aa1a74b2a8e</v>
      </c>
      <c r="C6199" s="20" t="s">
        <v>1585</v>
      </c>
      <c r="D6199" s="230" t="s">
        <v>354</v>
      </c>
      <c r="E6199" s="20" t="s">
        <v>7134</v>
      </c>
      <c r="F6199" s="20" t="s">
        <v>7135</v>
      </c>
      <c r="G6199" s="20" t="s">
        <v>7591</v>
      </c>
      <c r="H6199" s="20"/>
      <c r="I6199" s="20" t="s">
        <v>15917</v>
      </c>
      <c r="J6199" s="20" t="s">
        <v>15922</v>
      </c>
      <c r="K6199" s="20" t="s">
        <v>7109</v>
      </c>
      <c r="L6199" s="20" t="s">
        <v>5751</v>
      </c>
      <c r="M6199" s="20" t="s">
        <v>7116</v>
      </c>
      <c r="N6199" s="20" t="s">
        <v>15902</v>
      </c>
      <c r="O6199" s="20" t="s">
        <v>15922</v>
      </c>
      <c r="P6199" s="201" t="n">
        <v>43730</v>
      </c>
      <c r="Q6199" s="201" t="n">
        <v>43763</v>
      </c>
      <c r="R6199" s="20" t="n">
        <v>1</v>
      </c>
      <c r="S6199" s="20" t="s">
        <v>7130</v>
      </c>
      <c r="T6199" s="20" t="n">
        <v>339.279429</v>
      </c>
      <c r="U6199" s="20" t="n">
        <v>282.7699836</v>
      </c>
      <c r="V6199" s="20" t="n">
        <v>395.7888744</v>
      </c>
      <c r="W6199" s="20" t="s">
        <v>11510</v>
      </c>
      <c r="X6199" s="35"/>
      <c r="Y6199" s="35" t="n">
        <v>0</v>
      </c>
      <c r="Z6199" s="35" t="n">
        <v>1</v>
      </c>
      <c r="AE6199" s="94" t="e">
        <f aca="false" t="array" ref="AE6199:AK6199">_xlfn.torow(_xlfn.unique(_xlfn._xlws.filter(cat_table[Subsector],$E6199=cat_table[Sector],"")))</f>
        <v>#NAME?</v>
      </c>
      <c r="AF6199" s="94" t="e">
        <v>#NAME?</v>
      </c>
      <c r="AG6199" s="94" t="e">
        <v>#NAME?</v>
      </c>
      <c r="AH6199" s="94" t="e">
        <v>#NAME?</v>
      </c>
      <c r="AI6199" s="94" t="e">
        <v>#NAME?</v>
      </c>
      <c r="AJ6199" s="94" t="e">
        <v>#NAME?</v>
      </c>
      <c r="AK6199" s="94" t="e">
        <v>#NAME?</v>
      </c>
      <c r="AO6199" s="94" t="e">
        <f aca="false" t="array" ref="AO6199:AT6199">_xlfn.torow(_xlfn.unique(_xlfn._xlws.filter(cat_table[Sub-subsector],($E6199=cat_table[Sector])*($F6199=cat_table[Subsector]),"")))</f>
        <v>#NAME?</v>
      </c>
      <c r="AP6199" s="94" t="e">
        <v>#NAME?</v>
      </c>
      <c r="AQ6199" s="94" t="e">
        <v>#NAME?</v>
      </c>
      <c r="AR6199" s="94" t="e">
        <v>#NAME?</v>
      </c>
      <c r="AS6199" s="94" t="e">
        <v>#NAME?</v>
      </c>
      <c r="AT6199" s="94" t="e">
        <v>#NAME?</v>
      </c>
    </row>
    <row r="6200" customFormat="false" ht="15" hidden="false" customHeight="true" outlineLevel="0" collapsed="false">
      <c r="A6200" s="20" t="s">
        <v>17251</v>
      </c>
      <c r="B6200" s="20" t="str">
        <f aca="false">INDEX(Table2[], MATCH(L6200, Location_ID!$D$2:$D$3098, 0), 1)</f>
        <v>9d079936-f934-405c-8b61-b48e03d4b5e7</v>
      </c>
      <c r="C6200" s="20" t="s">
        <v>1585</v>
      </c>
      <c r="D6200" s="230" t="s">
        <v>354</v>
      </c>
      <c r="E6200" s="20" t="s">
        <v>7134</v>
      </c>
      <c r="F6200" s="20" t="s">
        <v>7135</v>
      </c>
      <c r="G6200" s="20" t="s">
        <v>7591</v>
      </c>
      <c r="H6200" s="20"/>
      <c r="I6200" s="20" t="s">
        <v>15917</v>
      </c>
      <c r="J6200" s="20" t="s">
        <v>15932</v>
      </c>
      <c r="K6200" s="20" t="s">
        <v>7109</v>
      </c>
      <c r="L6200" s="20" t="s">
        <v>5753</v>
      </c>
      <c r="M6200" s="20" t="s">
        <v>7116</v>
      </c>
      <c r="N6200" s="20" t="s">
        <v>15902</v>
      </c>
      <c r="O6200" s="20" t="s">
        <v>15932</v>
      </c>
      <c r="P6200" s="201" t="n">
        <v>43730</v>
      </c>
      <c r="Q6200" s="201" t="n">
        <v>43763</v>
      </c>
      <c r="R6200" s="20" t="n">
        <v>1</v>
      </c>
      <c r="S6200" s="20" t="s">
        <v>7130</v>
      </c>
      <c r="T6200" s="20" t="n">
        <v>119.7823296</v>
      </c>
      <c r="U6200" s="20" t="n">
        <v>92.9064362</v>
      </c>
      <c r="V6200" s="20" t="n">
        <v>146.658223</v>
      </c>
      <c r="W6200" s="20" t="s">
        <v>11510</v>
      </c>
      <c r="X6200" s="35"/>
      <c r="Y6200" s="35" t="n">
        <v>0</v>
      </c>
      <c r="Z6200" s="35" t="n">
        <v>1</v>
      </c>
      <c r="AE6200" s="94" t="e">
        <f aca="false" t="array" ref="AE6200:AK6200">_xlfn.torow(_xlfn.unique(_xlfn._xlws.filter(cat_table[Subsector],$E6200=cat_table[Sector],"")))</f>
        <v>#NAME?</v>
      </c>
      <c r="AF6200" s="94" t="e">
        <v>#NAME?</v>
      </c>
      <c r="AG6200" s="94" t="e">
        <v>#NAME?</v>
      </c>
      <c r="AH6200" s="94" t="e">
        <v>#NAME?</v>
      </c>
      <c r="AI6200" s="94" t="e">
        <v>#NAME?</v>
      </c>
      <c r="AJ6200" s="94" t="e">
        <v>#NAME?</v>
      </c>
      <c r="AK6200" s="94" t="e">
        <v>#NAME?</v>
      </c>
      <c r="AO6200" s="94" t="e">
        <f aca="false" t="array" ref="AO6200:AT6200">_xlfn.torow(_xlfn.unique(_xlfn._xlws.filter(cat_table[Sub-subsector],($E6200=cat_table[Sector])*($F6200=cat_table[Subsector]),"")))</f>
        <v>#NAME?</v>
      </c>
      <c r="AP6200" s="94" t="e">
        <v>#NAME?</v>
      </c>
      <c r="AQ6200" s="94" t="e">
        <v>#NAME?</v>
      </c>
      <c r="AR6200" s="94" t="e">
        <v>#NAME?</v>
      </c>
      <c r="AS6200" s="94" t="e">
        <v>#NAME?</v>
      </c>
      <c r="AT6200" s="94" t="e">
        <v>#NAME?</v>
      </c>
    </row>
    <row r="6201" customFormat="false" ht="15" hidden="false" customHeight="true" outlineLevel="0" collapsed="false">
      <c r="A6201" s="20" t="s">
        <v>17252</v>
      </c>
      <c r="B6201" s="20" t="str">
        <f aca="false">INDEX(Table2[], MATCH(L6201, Location_ID!$D$2:$D$3098, 0), 1)</f>
        <v>bfea4720-085e-4eb4-9d9b-646561f261eb</v>
      </c>
      <c r="C6201" s="20" t="s">
        <v>1585</v>
      </c>
      <c r="D6201" s="230" t="s">
        <v>354</v>
      </c>
      <c r="E6201" s="20" t="s">
        <v>7134</v>
      </c>
      <c r="F6201" s="20" t="s">
        <v>7135</v>
      </c>
      <c r="G6201" s="20" t="s">
        <v>7591</v>
      </c>
      <c r="H6201" s="20"/>
      <c r="I6201" s="20" t="s">
        <v>15917</v>
      </c>
      <c r="J6201" s="20" t="s">
        <v>15918</v>
      </c>
      <c r="K6201" s="20" t="s">
        <v>7109</v>
      </c>
      <c r="L6201" s="20" t="s">
        <v>5755</v>
      </c>
      <c r="M6201" s="20" t="s">
        <v>7116</v>
      </c>
      <c r="N6201" s="20" t="s">
        <v>15902</v>
      </c>
      <c r="O6201" s="20" t="s">
        <v>15918</v>
      </c>
      <c r="P6201" s="201" t="n">
        <v>43730</v>
      </c>
      <c r="Q6201" s="201" t="n">
        <v>43763</v>
      </c>
      <c r="R6201" s="20" t="n">
        <v>1</v>
      </c>
      <c r="S6201" s="20" t="s">
        <v>7130</v>
      </c>
      <c r="T6201" s="20" t="n">
        <v>30.67165233</v>
      </c>
      <c r="U6201" s="20" t="n">
        <v>26.119167113</v>
      </c>
      <c r="V6201" s="20" t="n">
        <v>35.224137547</v>
      </c>
      <c r="W6201" s="20" t="s">
        <v>11510</v>
      </c>
      <c r="X6201" s="35"/>
      <c r="Y6201" s="35" t="n">
        <v>0</v>
      </c>
      <c r="Z6201" s="35" t="n">
        <v>1</v>
      </c>
      <c r="AE6201" s="94" t="e">
        <f aca="false" t="array" ref="AE6201:AK6201">_xlfn.torow(_xlfn.unique(_xlfn._xlws.filter(cat_table[Subsector],$E6201=cat_table[Sector],"")))</f>
        <v>#NAME?</v>
      </c>
      <c r="AF6201" s="94" t="e">
        <v>#NAME?</v>
      </c>
      <c r="AG6201" s="94" t="e">
        <v>#NAME?</v>
      </c>
      <c r="AH6201" s="94" t="e">
        <v>#NAME?</v>
      </c>
      <c r="AI6201" s="94" t="e">
        <v>#NAME?</v>
      </c>
      <c r="AJ6201" s="94" t="e">
        <v>#NAME?</v>
      </c>
      <c r="AK6201" s="94" t="e">
        <v>#NAME?</v>
      </c>
      <c r="AO6201" s="94" t="e">
        <f aca="false" t="array" ref="AO6201:AT6201">_xlfn.torow(_xlfn.unique(_xlfn._xlws.filter(cat_table[Sub-subsector],($E6201=cat_table[Sector])*($F6201=cat_table[Subsector]),"")))</f>
        <v>#NAME?</v>
      </c>
      <c r="AP6201" s="94" t="e">
        <v>#NAME?</v>
      </c>
      <c r="AQ6201" s="94" t="e">
        <v>#NAME?</v>
      </c>
      <c r="AR6201" s="94" t="e">
        <v>#NAME?</v>
      </c>
      <c r="AS6201" s="94" t="e">
        <v>#NAME?</v>
      </c>
      <c r="AT6201" s="94" t="e">
        <v>#NAME?</v>
      </c>
    </row>
    <row r="6202" customFormat="false" ht="15" hidden="false" customHeight="true" outlineLevel="0" collapsed="false">
      <c r="A6202" s="20" t="s">
        <v>17253</v>
      </c>
      <c r="B6202" s="20" t="str">
        <f aca="false">INDEX(Table2[], MATCH(L6202, Location_ID!$D$2:$D$3098, 0), 1)</f>
        <v>66ff1ef8-f63d-489e-aa17-9daca78815eb</v>
      </c>
      <c r="C6202" s="20" t="s">
        <v>1585</v>
      </c>
      <c r="D6202" s="230" t="s">
        <v>354</v>
      </c>
      <c r="E6202" s="20" t="s">
        <v>7134</v>
      </c>
      <c r="F6202" s="20" t="s">
        <v>7135</v>
      </c>
      <c r="G6202" s="20" t="s">
        <v>7591</v>
      </c>
      <c r="H6202" s="20"/>
      <c r="I6202" s="20" t="s">
        <v>15917</v>
      </c>
      <c r="J6202" s="20" t="s">
        <v>15932</v>
      </c>
      <c r="K6202" s="20" t="s">
        <v>7109</v>
      </c>
      <c r="L6202" s="20" t="s">
        <v>5757</v>
      </c>
      <c r="M6202" s="20" t="s">
        <v>7116</v>
      </c>
      <c r="N6202" s="20" t="s">
        <v>15902</v>
      </c>
      <c r="O6202" s="20" t="s">
        <v>15932</v>
      </c>
      <c r="P6202" s="201" t="n">
        <v>43730</v>
      </c>
      <c r="Q6202" s="201" t="n">
        <v>43763</v>
      </c>
      <c r="R6202" s="20" t="n">
        <v>1</v>
      </c>
      <c r="S6202" s="20" t="s">
        <v>7130</v>
      </c>
      <c r="T6202" s="20" t="n">
        <v>282.06843</v>
      </c>
      <c r="U6202" s="20" t="n">
        <v>239.888406</v>
      </c>
      <c r="V6202" s="20" t="n">
        <v>324.248454</v>
      </c>
      <c r="W6202" s="20" t="s">
        <v>11510</v>
      </c>
      <c r="X6202" s="35"/>
      <c r="Y6202" s="35" t="n">
        <v>0</v>
      </c>
      <c r="Z6202" s="35" t="n">
        <v>1</v>
      </c>
      <c r="AE6202" s="94" t="e">
        <f aca="false" t="array" ref="AE6202:AK6202">_xlfn.torow(_xlfn.unique(_xlfn._xlws.filter(cat_table[Subsector],$E6202=cat_table[Sector],"")))</f>
        <v>#NAME?</v>
      </c>
      <c r="AF6202" s="94" t="e">
        <v>#NAME?</v>
      </c>
      <c r="AG6202" s="94" t="e">
        <v>#NAME?</v>
      </c>
      <c r="AH6202" s="94" t="e">
        <v>#NAME?</v>
      </c>
      <c r="AI6202" s="94" t="e">
        <v>#NAME?</v>
      </c>
      <c r="AJ6202" s="94" t="e">
        <v>#NAME?</v>
      </c>
      <c r="AK6202" s="94" t="e">
        <v>#NAME?</v>
      </c>
      <c r="AO6202" s="94" t="e">
        <f aca="false" t="array" ref="AO6202:AT6202">_xlfn.torow(_xlfn.unique(_xlfn._xlws.filter(cat_table[Sub-subsector],($E6202=cat_table[Sector])*($F6202=cat_table[Subsector]),"")))</f>
        <v>#NAME?</v>
      </c>
      <c r="AP6202" s="94" t="e">
        <v>#NAME?</v>
      </c>
      <c r="AQ6202" s="94" t="e">
        <v>#NAME?</v>
      </c>
      <c r="AR6202" s="94" t="e">
        <v>#NAME?</v>
      </c>
      <c r="AS6202" s="94" t="e">
        <v>#NAME?</v>
      </c>
      <c r="AT6202" s="94" t="e">
        <v>#NAME?</v>
      </c>
    </row>
    <row r="6203" customFormat="false" ht="15" hidden="false" customHeight="true" outlineLevel="0" collapsed="false">
      <c r="A6203" s="20" t="s">
        <v>17254</v>
      </c>
      <c r="B6203" s="20" t="str">
        <f aca="false">INDEX(Table2[], MATCH(L6203, Location_ID!$D$2:$D$3098, 0), 1)</f>
        <v>46d8536c-4969-4c1d-8c3f-b9d4ea7f3996</v>
      </c>
      <c r="C6203" s="20" t="s">
        <v>1585</v>
      </c>
      <c r="D6203" s="230" t="s">
        <v>354</v>
      </c>
      <c r="E6203" s="20" t="s">
        <v>7134</v>
      </c>
      <c r="F6203" s="20" t="s">
        <v>7135</v>
      </c>
      <c r="G6203" s="20" t="s">
        <v>7591</v>
      </c>
      <c r="H6203" s="20"/>
      <c r="I6203" s="20" t="s">
        <v>15917</v>
      </c>
      <c r="J6203" s="20" t="s">
        <v>15932</v>
      </c>
      <c r="K6203" s="20" t="s">
        <v>7109</v>
      </c>
      <c r="L6203" s="20" t="s">
        <v>5759</v>
      </c>
      <c r="M6203" s="20" t="s">
        <v>7116</v>
      </c>
      <c r="N6203" s="20" t="s">
        <v>15902</v>
      </c>
      <c r="O6203" s="20" t="s">
        <v>15932</v>
      </c>
      <c r="P6203" s="201" t="n">
        <v>43730</v>
      </c>
      <c r="Q6203" s="201" t="n">
        <v>43763</v>
      </c>
      <c r="R6203" s="20" t="n">
        <v>1</v>
      </c>
      <c r="S6203" s="20" t="s">
        <v>7130</v>
      </c>
      <c r="T6203" s="20" t="n">
        <v>242.757897</v>
      </c>
      <c r="U6203" s="20" t="n">
        <v>205.2102228</v>
      </c>
      <c r="V6203" s="20" t="n">
        <v>280.3055712</v>
      </c>
      <c r="W6203" s="20" t="s">
        <v>11510</v>
      </c>
      <c r="X6203" s="35"/>
      <c r="Y6203" s="35" t="n">
        <v>0</v>
      </c>
      <c r="Z6203" s="35" t="n">
        <v>1</v>
      </c>
      <c r="AE6203" s="94" t="e">
        <f aca="false" t="array" ref="AE6203:AK6203">_xlfn.torow(_xlfn.unique(_xlfn._xlws.filter(cat_table[Subsector],$E6203=cat_table[Sector],"")))</f>
        <v>#NAME?</v>
      </c>
      <c r="AF6203" s="94" t="e">
        <v>#NAME?</v>
      </c>
      <c r="AG6203" s="94" t="e">
        <v>#NAME?</v>
      </c>
      <c r="AH6203" s="94" t="e">
        <v>#NAME?</v>
      </c>
      <c r="AI6203" s="94" t="e">
        <v>#NAME?</v>
      </c>
      <c r="AJ6203" s="94" t="e">
        <v>#NAME?</v>
      </c>
      <c r="AK6203" s="94" t="e">
        <v>#NAME?</v>
      </c>
      <c r="AO6203" s="94" t="e">
        <f aca="false" t="array" ref="AO6203:AT6203">_xlfn.torow(_xlfn.unique(_xlfn._xlws.filter(cat_table[Sub-subsector],($E6203=cat_table[Sector])*($F6203=cat_table[Subsector]),"")))</f>
        <v>#NAME?</v>
      </c>
      <c r="AP6203" s="94" t="e">
        <v>#NAME?</v>
      </c>
      <c r="AQ6203" s="94" t="e">
        <v>#NAME?</v>
      </c>
      <c r="AR6203" s="94" t="e">
        <v>#NAME?</v>
      </c>
      <c r="AS6203" s="94" t="e">
        <v>#NAME?</v>
      </c>
      <c r="AT6203" s="94" t="e">
        <v>#NAME?</v>
      </c>
    </row>
    <row r="6204" customFormat="false" ht="15" hidden="false" customHeight="true" outlineLevel="0" collapsed="false">
      <c r="A6204" s="20" t="s">
        <v>17255</v>
      </c>
      <c r="B6204" s="20" t="str">
        <f aca="false">INDEX(Table2[], MATCH(L6204, Location_ID!$D$2:$D$3098, 0), 1)</f>
        <v>4c5d4814-e6f4-46a0-9470-3095f8166b42</v>
      </c>
      <c r="C6204" s="20" t="s">
        <v>1585</v>
      </c>
      <c r="D6204" s="230" t="s">
        <v>354</v>
      </c>
      <c r="E6204" s="20" t="s">
        <v>7134</v>
      </c>
      <c r="F6204" s="20" t="s">
        <v>7135</v>
      </c>
      <c r="G6204" s="20" t="s">
        <v>7591</v>
      </c>
      <c r="H6204" s="20"/>
      <c r="I6204" s="20" t="s">
        <v>15917</v>
      </c>
      <c r="J6204" s="20" t="s">
        <v>15918</v>
      </c>
      <c r="K6204" s="20" t="s">
        <v>7109</v>
      </c>
      <c r="L6204" s="20" t="s">
        <v>5761</v>
      </c>
      <c r="M6204" s="20" t="s">
        <v>7116</v>
      </c>
      <c r="N6204" s="20" t="s">
        <v>15902</v>
      </c>
      <c r="O6204" s="20" t="s">
        <v>15918</v>
      </c>
      <c r="P6204" s="201" t="n">
        <v>43730</v>
      </c>
      <c r="Q6204" s="201" t="n">
        <v>43763</v>
      </c>
      <c r="R6204" s="20" t="n">
        <v>1</v>
      </c>
      <c r="S6204" s="20" t="s">
        <v>7130</v>
      </c>
      <c r="T6204" s="20" t="n">
        <v>208.9895263</v>
      </c>
      <c r="U6204" s="20" t="n">
        <v>151.5876093</v>
      </c>
      <c r="V6204" s="20" t="n">
        <v>266.3914433</v>
      </c>
      <c r="W6204" s="20" t="s">
        <v>11510</v>
      </c>
      <c r="X6204" s="35"/>
      <c r="Y6204" s="35" t="n">
        <v>0</v>
      </c>
      <c r="Z6204" s="35" t="n">
        <v>1</v>
      </c>
      <c r="AE6204" s="94" t="e">
        <f aca="false" t="array" ref="AE6204:AK6204">_xlfn.torow(_xlfn.unique(_xlfn._xlws.filter(cat_table[Subsector],$E6204=cat_table[Sector],"")))</f>
        <v>#NAME?</v>
      </c>
      <c r="AF6204" s="94" t="e">
        <v>#NAME?</v>
      </c>
      <c r="AG6204" s="94" t="e">
        <v>#NAME?</v>
      </c>
      <c r="AH6204" s="94" t="e">
        <v>#NAME?</v>
      </c>
      <c r="AI6204" s="94" t="e">
        <v>#NAME?</v>
      </c>
      <c r="AJ6204" s="94" t="e">
        <v>#NAME?</v>
      </c>
      <c r="AK6204" s="94" t="e">
        <v>#NAME?</v>
      </c>
      <c r="AO6204" s="94" t="e">
        <f aca="false" t="array" ref="AO6204:AT6204">_xlfn.torow(_xlfn.unique(_xlfn._xlws.filter(cat_table[Sub-subsector],($E6204=cat_table[Sector])*($F6204=cat_table[Subsector]),"")))</f>
        <v>#NAME?</v>
      </c>
      <c r="AP6204" s="94" t="e">
        <v>#NAME?</v>
      </c>
      <c r="AQ6204" s="94" t="e">
        <v>#NAME?</v>
      </c>
      <c r="AR6204" s="94" t="e">
        <v>#NAME?</v>
      </c>
      <c r="AS6204" s="94" t="e">
        <v>#NAME?</v>
      </c>
      <c r="AT6204" s="94" t="e">
        <v>#NAME?</v>
      </c>
    </row>
    <row r="6205" customFormat="false" ht="15" hidden="false" customHeight="true" outlineLevel="0" collapsed="false">
      <c r="A6205" s="20" t="s">
        <v>17256</v>
      </c>
      <c r="B6205" s="20" t="str">
        <f aca="false">INDEX(Table2[], MATCH(L6205, Location_ID!$D$2:$D$3098, 0), 1)</f>
        <v>b655933a-5d2e-466a-9ffc-525240662057</v>
      </c>
      <c r="C6205" s="20" t="s">
        <v>1585</v>
      </c>
      <c r="D6205" s="230" t="s">
        <v>354</v>
      </c>
      <c r="E6205" s="20" t="s">
        <v>7134</v>
      </c>
      <c r="F6205" s="20" t="s">
        <v>7135</v>
      </c>
      <c r="G6205" s="20" t="s">
        <v>7591</v>
      </c>
      <c r="H6205" s="20"/>
      <c r="I6205" s="20" t="s">
        <v>15917</v>
      </c>
      <c r="J6205" s="20" t="s">
        <v>15922</v>
      </c>
      <c r="K6205" s="20" t="s">
        <v>7109</v>
      </c>
      <c r="L6205" s="20" t="s">
        <v>5763</v>
      </c>
      <c r="M6205" s="20" t="s">
        <v>7116</v>
      </c>
      <c r="N6205" s="20" t="s">
        <v>15902</v>
      </c>
      <c r="O6205" s="20" t="s">
        <v>15922</v>
      </c>
      <c r="P6205" s="201" t="n">
        <v>43730</v>
      </c>
      <c r="Q6205" s="201" t="n">
        <v>43763</v>
      </c>
      <c r="R6205" s="20" t="n">
        <v>1</v>
      </c>
      <c r="S6205" s="20" t="s">
        <v>7130</v>
      </c>
      <c r="T6205" s="20" t="n">
        <v>179.069819</v>
      </c>
      <c r="U6205" s="20" t="n">
        <v>118.6973324</v>
      </c>
      <c r="V6205" s="20" t="n">
        <v>239.4423056</v>
      </c>
      <c r="W6205" s="20" t="s">
        <v>11510</v>
      </c>
      <c r="X6205" s="35"/>
      <c r="Y6205" s="35" t="n">
        <v>0</v>
      </c>
      <c r="Z6205" s="35" t="n">
        <v>1</v>
      </c>
      <c r="AE6205" s="94" t="e">
        <f aca="false" t="array" ref="AE6205:AK6205">_xlfn.torow(_xlfn.unique(_xlfn._xlws.filter(cat_table[Subsector],$E6205=cat_table[Sector],"")))</f>
        <v>#NAME?</v>
      </c>
      <c r="AF6205" s="94" t="e">
        <v>#NAME?</v>
      </c>
      <c r="AG6205" s="94" t="e">
        <v>#NAME?</v>
      </c>
      <c r="AH6205" s="94" t="e">
        <v>#NAME?</v>
      </c>
      <c r="AI6205" s="94" t="e">
        <v>#NAME?</v>
      </c>
      <c r="AJ6205" s="94" t="e">
        <v>#NAME?</v>
      </c>
      <c r="AK6205" s="94" t="e">
        <v>#NAME?</v>
      </c>
      <c r="AO6205" s="94" t="e">
        <f aca="false" t="array" ref="AO6205:AT6205">_xlfn.torow(_xlfn.unique(_xlfn._xlws.filter(cat_table[Sub-subsector],($E6205=cat_table[Sector])*($F6205=cat_table[Subsector]),"")))</f>
        <v>#NAME?</v>
      </c>
      <c r="AP6205" s="94" t="e">
        <v>#NAME?</v>
      </c>
      <c r="AQ6205" s="94" t="e">
        <v>#NAME?</v>
      </c>
      <c r="AR6205" s="94" t="e">
        <v>#NAME?</v>
      </c>
      <c r="AS6205" s="94" t="e">
        <v>#NAME?</v>
      </c>
      <c r="AT6205" s="94" t="e">
        <v>#NAME?</v>
      </c>
    </row>
    <row r="6206" customFormat="false" ht="15" hidden="false" customHeight="true" outlineLevel="0" collapsed="false">
      <c r="A6206" s="20" t="s">
        <v>17257</v>
      </c>
      <c r="B6206" s="20" t="str">
        <f aca="false">INDEX(Table2[], MATCH(L6206, Location_ID!$D$2:$D$3098, 0), 1)</f>
        <v>6658ef99-fe99-4327-bc3c-cb92cd5b9add</v>
      </c>
      <c r="C6206" s="20" t="s">
        <v>1585</v>
      </c>
      <c r="D6206" s="230" t="s">
        <v>354</v>
      </c>
      <c r="E6206" s="20" t="s">
        <v>7134</v>
      </c>
      <c r="F6206" s="20" t="s">
        <v>7135</v>
      </c>
      <c r="G6206" s="20" t="s">
        <v>7591</v>
      </c>
      <c r="H6206" s="20"/>
      <c r="I6206" s="20" t="s">
        <v>15917</v>
      </c>
      <c r="J6206" s="20" t="s">
        <v>15922</v>
      </c>
      <c r="K6206" s="20" t="s">
        <v>7109</v>
      </c>
      <c r="L6206" s="20" t="s">
        <v>5765</v>
      </c>
      <c r="M6206" s="20" t="s">
        <v>7116</v>
      </c>
      <c r="N6206" s="20" t="s">
        <v>15902</v>
      </c>
      <c r="O6206" s="20" t="s">
        <v>15922</v>
      </c>
      <c r="P6206" s="201" t="n">
        <v>43730</v>
      </c>
      <c r="Q6206" s="201" t="n">
        <v>43763</v>
      </c>
      <c r="R6206" s="20" t="n">
        <v>1</v>
      </c>
      <c r="S6206" s="20" t="s">
        <v>7130</v>
      </c>
      <c r="T6206" s="20" t="n">
        <v>39.3774706</v>
      </c>
      <c r="U6206" s="20" t="n">
        <v>32.59783432</v>
      </c>
      <c r="V6206" s="20" t="n">
        <v>46.15710688</v>
      </c>
      <c r="W6206" s="20" t="s">
        <v>11510</v>
      </c>
      <c r="X6206" s="35"/>
      <c r="Y6206" s="35" t="n">
        <v>0</v>
      </c>
      <c r="Z6206" s="35" t="n">
        <v>1</v>
      </c>
      <c r="AE6206" s="94" t="e">
        <f aca="false" t="array" ref="AE6206:AK6206">_xlfn.torow(_xlfn.unique(_xlfn._xlws.filter(cat_table[Subsector],$E6206=cat_table[Sector],"")))</f>
        <v>#NAME?</v>
      </c>
      <c r="AF6206" s="94" t="e">
        <v>#NAME?</v>
      </c>
      <c r="AG6206" s="94" t="e">
        <v>#NAME?</v>
      </c>
      <c r="AH6206" s="94" t="e">
        <v>#NAME?</v>
      </c>
      <c r="AI6206" s="94" t="e">
        <v>#NAME?</v>
      </c>
      <c r="AJ6206" s="94" t="e">
        <v>#NAME?</v>
      </c>
      <c r="AK6206" s="94" t="e">
        <v>#NAME?</v>
      </c>
      <c r="AO6206" s="94" t="e">
        <f aca="false" t="array" ref="AO6206:AT6206">_xlfn.torow(_xlfn.unique(_xlfn._xlws.filter(cat_table[Sub-subsector],($E6206=cat_table[Sector])*($F6206=cat_table[Subsector]),"")))</f>
        <v>#NAME?</v>
      </c>
      <c r="AP6206" s="94" t="e">
        <v>#NAME?</v>
      </c>
      <c r="AQ6206" s="94" t="e">
        <v>#NAME?</v>
      </c>
      <c r="AR6206" s="94" t="e">
        <v>#NAME?</v>
      </c>
      <c r="AS6206" s="94" t="e">
        <v>#NAME?</v>
      </c>
      <c r="AT6206" s="94" t="e">
        <v>#NAME?</v>
      </c>
    </row>
    <row r="6207" customFormat="false" ht="15" hidden="false" customHeight="true" outlineLevel="0" collapsed="false">
      <c r="A6207" s="20" t="s">
        <v>17258</v>
      </c>
      <c r="B6207" s="20" t="str">
        <f aca="false">INDEX(Table2[], MATCH(L6207, Location_ID!$D$2:$D$3098, 0), 1)</f>
        <v>765d99ea-c3be-470a-96b4-3316bda2f0d2</v>
      </c>
      <c r="C6207" s="20" t="s">
        <v>1585</v>
      </c>
      <c r="D6207" s="230" t="s">
        <v>354</v>
      </c>
      <c r="E6207" s="20" t="s">
        <v>7134</v>
      </c>
      <c r="F6207" s="20" t="s">
        <v>7135</v>
      </c>
      <c r="G6207" s="20" t="s">
        <v>7591</v>
      </c>
      <c r="H6207" s="20"/>
      <c r="I6207" s="20" t="s">
        <v>15917</v>
      </c>
      <c r="J6207" s="20" t="s">
        <v>15932</v>
      </c>
      <c r="K6207" s="20" t="s">
        <v>7109</v>
      </c>
      <c r="L6207" s="20" t="s">
        <v>5767</v>
      </c>
      <c r="M6207" s="20" t="s">
        <v>7116</v>
      </c>
      <c r="N6207" s="20" t="s">
        <v>15902</v>
      </c>
      <c r="O6207" s="20" t="s">
        <v>15932</v>
      </c>
      <c r="P6207" s="201" t="n">
        <v>43730</v>
      </c>
      <c r="Q6207" s="201" t="n">
        <v>43763</v>
      </c>
      <c r="R6207" s="20" t="n">
        <v>1</v>
      </c>
      <c r="S6207" s="20" t="s">
        <v>7130</v>
      </c>
      <c r="T6207" s="20" t="n">
        <v>384.526334</v>
      </c>
      <c r="U6207" s="20" t="n">
        <v>161.783506</v>
      </c>
      <c r="V6207" s="20" t="n">
        <v>607.269162</v>
      </c>
      <c r="W6207" s="20" t="s">
        <v>11510</v>
      </c>
      <c r="X6207" s="35"/>
      <c r="Y6207" s="35" t="n">
        <v>0</v>
      </c>
      <c r="Z6207" s="35" t="n">
        <v>1</v>
      </c>
      <c r="AE6207" s="94" t="e">
        <f aca="false" t="array" ref="AE6207:AK6207">_xlfn.torow(_xlfn.unique(_xlfn._xlws.filter(cat_table[Subsector],$E6207=cat_table[Sector],"")))</f>
        <v>#NAME?</v>
      </c>
      <c r="AF6207" s="94" t="e">
        <v>#NAME?</v>
      </c>
      <c r="AG6207" s="94" t="e">
        <v>#NAME?</v>
      </c>
      <c r="AH6207" s="94" t="e">
        <v>#NAME?</v>
      </c>
      <c r="AI6207" s="94" t="e">
        <v>#NAME?</v>
      </c>
      <c r="AJ6207" s="94" t="e">
        <v>#NAME?</v>
      </c>
      <c r="AK6207" s="94" t="e">
        <v>#NAME?</v>
      </c>
      <c r="AO6207" s="94" t="e">
        <f aca="false" t="array" ref="AO6207:AT6207">_xlfn.torow(_xlfn.unique(_xlfn._xlws.filter(cat_table[Sub-subsector],($E6207=cat_table[Sector])*($F6207=cat_table[Subsector]),"")))</f>
        <v>#NAME?</v>
      </c>
      <c r="AP6207" s="94" t="e">
        <v>#NAME?</v>
      </c>
      <c r="AQ6207" s="94" t="e">
        <v>#NAME?</v>
      </c>
      <c r="AR6207" s="94" t="e">
        <v>#NAME?</v>
      </c>
      <c r="AS6207" s="94" t="e">
        <v>#NAME?</v>
      </c>
      <c r="AT6207" s="94" t="e">
        <v>#NAME?</v>
      </c>
    </row>
    <row r="6208" customFormat="false" ht="15" hidden="false" customHeight="true" outlineLevel="0" collapsed="false">
      <c r="A6208" s="20" t="s">
        <v>17259</v>
      </c>
      <c r="B6208" s="20" t="str">
        <f aca="false">INDEX(Table2[], MATCH(L6208, Location_ID!$D$2:$D$3098, 0), 1)</f>
        <v>b83987cd-0e1c-49c8-9161-fa65c673dd9e</v>
      </c>
      <c r="C6208" s="20" t="s">
        <v>1585</v>
      </c>
      <c r="D6208" s="230" t="s">
        <v>354</v>
      </c>
      <c r="E6208" s="20" t="s">
        <v>7134</v>
      </c>
      <c r="F6208" s="20" t="s">
        <v>7135</v>
      </c>
      <c r="G6208" s="20" t="s">
        <v>7591</v>
      </c>
      <c r="H6208" s="20"/>
      <c r="I6208" s="20" t="s">
        <v>15917</v>
      </c>
      <c r="J6208" s="20" t="s">
        <v>15918</v>
      </c>
      <c r="K6208" s="20" t="s">
        <v>7109</v>
      </c>
      <c r="L6208" s="20" t="s">
        <v>5769</v>
      </c>
      <c r="M6208" s="20" t="s">
        <v>7116</v>
      </c>
      <c r="N6208" s="20" t="s">
        <v>15902</v>
      </c>
      <c r="O6208" s="20" t="s">
        <v>15918</v>
      </c>
      <c r="P6208" s="201" t="n">
        <v>43730</v>
      </c>
      <c r="Q6208" s="201" t="n">
        <v>43763</v>
      </c>
      <c r="R6208" s="20" t="n">
        <v>1</v>
      </c>
      <c r="S6208" s="20" t="s">
        <v>7130</v>
      </c>
      <c r="T6208" s="20" t="n">
        <v>418.948015</v>
      </c>
      <c r="U6208" s="20" t="n">
        <v>306.111874</v>
      </c>
      <c r="V6208" s="20" t="n">
        <v>531.784156</v>
      </c>
      <c r="W6208" s="20" t="s">
        <v>11510</v>
      </c>
      <c r="X6208" s="35"/>
      <c r="Y6208" s="35" t="n">
        <v>0</v>
      </c>
      <c r="Z6208" s="35" t="n">
        <v>1</v>
      </c>
      <c r="AE6208" s="94" t="e">
        <f aca="false" t="array" ref="AE6208:AK6208">_xlfn.torow(_xlfn.unique(_xlfn._xlws.filter(cat_table[Subsector],$E6208=cat_table[Sector],"")))</f>
        <v>#NAME?</v>
      </c>
      <c r="AF6208" s="94" t="e">
        <v>#NAME?</v>
      </c>
      <c r="AG6208" s="94" t="e">
        <v>#NAME?</v>
      </c>
      <c r="AH6208" s="94" t="e">
        <v>#NAME?</v>
      </c>
      <c r="AI6208" s="94" t="e">
        <v>#NAME?</v>
      </c>
      <c r="AJ6208" s="94" t="e">
        <v>#NAME?</v>
      </c>
      <c r="AK6208" s="94" t="e">
        <v>#NAME?</v>
      </c>
      <c r="AO6208" s="94" t="e">
        <f aca="false" t="array" ref="AO6208:AT6208">_xlfn.torow(_xlfn.unique(_xlfn._xlws.filter(cat_table[Sub-subsector],($E6208=cat_table[Sector])*($F6208=cat_table[Subsector]),"")))</f>
        <v>#NAME?</v>
      </c>
      <c r="AP6208" s="94" t="e">
        <v>#NAME?</v>
      </c>
      <c r="AQ6208" s="94" t="e">
        <v>#NAME?</v>
      </c>
      <c r="AR6208" s="94" t="e">
        <v>#NAME?</v>
      </c>
      <c r="AS6208" s="94" t="e">
        <v>#NAME?</v>
      </c>
      <c r="AT6208" s="94" t="e">
        <v>#NAME?</v>
      </c>
    </row>
    <row r="6209" customFormat="false" ht="15" hidden="false" customHeight="true" outlineLevel="0" collapsed="false">
      <c r="A6209" s="20" t="s">
        <v>17260</v>
      </c>
      <c r="B6209" s="20" t="str">
        <f aca="false">INDEX(Table2[], MATCH(L6209, Location_ID!$D$2:$D$3098, 0), 1)</f>
        <v>1f56d0a9-a7ed-43cf-ab03-91aa23ed84be</v>
      </c>
      <c r="C6209" s="20" t="s">
        <v>1585</v>
      </c>
      <c r="D6209" s="230" t="s">
        <v>354</v>
      </c>
      <c r="E6209" s="20" t="s">
        <v>7134</v>
      </c>
      <c r="F6209" s="20" t="s">
        <v>7135</v>
      </c>
      <c r="G6209" s="20" t="s">
        <v>7591</v>
      </c>
      <c r="H6209" s="20"/>
      <c r="I6209" s="20" t="s">
        <v>15917</v>
      </c>
      <c r="J6209" s="20" t="s">
        <v>15918</v>
      </c>
      <c r="K6209" s="20" t="s">
        <v>7109</v>
      </c>
      <c r="L6209" s="20" t="s">
        <v>5771</v>
      </c>
      <c r="M6209" s="20" t="s">
        <v>7116</v>
      </c>
      <c r="N6209" s="20" t="s">
        <v>15902</v>
      </c>
      <c r="O6209" s="20" t="s">
        <v>15918</v>
      </c>
      <c r="P6209" s="201" t="n">
        <v>43730</v>
      </c>
      <c r="Q6209" s="201" t="n">
        <v>43763</v>
      </c>
      <c r="R6209" s="20" t="n">
        <v>1</v>
      </c>
      <c r="S6209" s="20" t="s">
        <v>7130</v>
      </c>
      <c r="T6209" s="20" t="n">
        <v>359.34543</v>
      </c>
      <c r="U6209" s="20" t="n">
        <v>318.4399632</v>
      </c>
      <c r="V6209" s="20" t="n">
        <v>400.2508968</v>
      </c>
      <c r="W6209" s="20" t="s">
        <v>11510</v>
      </c>
      <c r="X6209" s="35"/>
      <c r="Y6209" s="35" t="n">
        <v>0</v>
      </c>
      <c r="Z6209" s="35" t="n">
        <v>1</v>
      </c>
      <c r="AE6209" s="94" t="e">
        <f aca="false" t="array" ref="AE6209:AK6209">_xlfn.torow(_xlfn.unique(_xlfn._xlws.filter(cat_table[Subsector],$E6209=cat_table[Sector],"")))</f>
        <v>#NAME?</v>
      </c>
      <c r="AF6209" s="94" t="e">
        <v>#NAME?</v>
      </c>
      <c r="AG6209" s="94" t="e">
        <v>#NAME?</v>
      </c>
      <c r="AH6209" s="94" t="e">
        <v>#NAME?</v>
      </c>
      <c r="AI6209" s="94" t="e">
        <v>#NAME?</v>
      </c>
      <c r="AJ6209" s="94" t="e">
        <v>#NAME?</v>
      </c>
      <c r="AK6209" s="94" t="e">
        <v>#NAME?</v>
      </c>
      <c r="AO6209" s="94" t="e">
        <f aca="false" t="array" ref="AO6209:AT6209">_xlfn.torow(_xlfn.unique(_xlfn._xlws.filter(cat_table[Sub-subsector],($E6209=cat_table[Sector])*($F6209=cat_table[Subsector]),"")))</f>
        <v>#NAME?</v>
      </c>
      <c r="AP6209" s="94" t="e">
        <v>#NAME?</v>
      </c>
      <c r="AQ6209" s="94" t="e">
        <v>#NAME?</v>
      </c>
      <c r="AR6209" s="94" t="e">
        <v>#NAME?</v>
      </c>
      <c r="AS6209" s="94" t="e">
        <v>#NAME?</v>
      </c>
      <c r="AT6209" s="94" t="e">
        <v>#NAME?</v>
      </c>
    </row>
    <row r="6210" customFormat="false" ht="15" hidden="false" customHeight="true" outlineLevel="0" collapsed="false">
      <c r="A6210" s="20" t="s">
        <v>17261</v>
      </c>
      <c r="B6210" s="20" t="str">
        <f aca="false">INDEX(Table2[], MATCH(L6210, Location_ID!$D$2:$D$3098, 0), 1)</f>
        <v>06bde061-3e16-487d-bfbe-2acd88ff6c93</v>
      </c>
      <c r="C6210" s="20" t="s">
        <v>1585</v>
      </c>
      <c r="D6210" s="230" t="s">
        <v>354</v>
      </c>
      <c r="E6210" s="20" t="s">
        <v>7134</v>
      </c>
      <c r="F6210" s="20" t="s">
        <v>7135</v>
      </c>
      <c r="G6210" s="20" t="s">
        <v>7591</v>
      </c>
      <c r="H6210" s="20"/>
      <c r="I6210" s="20" t="s">
        <v>15917</v>
      </c>
      <c r="J6210" s="20" t="s">
        <v>15922</v>
      </c>
      <c r="K6210" s="20" t="s">
        <v>7109</v>
      </c>
      <c r="L6210" s="20" t="s">
        <v>5773</v>
      </c>
      <c r="M6210" s="20" t="s">
        <v>7116</v>
      </c>
      <c r="N6210" s="20" t="s">
        <v>15902</v>
      </c>
      <c r="O6210" s="20" t="s">
        <v>15922</v>
      </c>
      <c r="P6210" s="201" t="n">
        <v>43730</v>
      </c>
      <c r="Q6210" s="201" t="n">
        <v>43763</v>
      </c>
      <c r="R6210" s="20" t="n">
        <v>1</v>
      </c>
      <c r="S6210" s="20" t="s">
        <v>7130</v>
      </c>
      <c r="T6210" s="20" t="n">
        <v>59.1872142</v>
      </c>
      <c r="U6210" s="20" t="n">
        <v>41.08713348</v>
      </c>
      <c r="V6210" s="20" t="n">
        <v>77.28729492</v>
      </c>
      <c r="W6210" s="20" t="s">
        <v>11510</v>
      </c>
      <c r="X6210" s="35"/>
      <c r="Y6210" s="35" t="n">
        <v>0</v>
      </c>
      <c r="Z6210" s="35" t="n">
        <v>1</v>
      </c>
      <c r="AE6210" s="94" t="e">
        <f aca="false" t="array" ref="AE6210:AK6210">_xlfn.torow(_xlfn.unique(_xlfn._xlws.filter(cat_table[Subsector],$E6210=cat_table[Sector],"")))</f>
        <v>#NAME?</v>
      </c>
      <c r="AF6210" s="94" t="e">
        <v>#NAME?</v>
      </c>
      <c r="AG6210" s="94" t="e">
        <v>#NAME?</v>
      </c>
      <c r="AH6210" s="94" t="e">
        <v>#NAME?</v>
      </c>
      <c r="AI6210" s="94" t="e">
        <v>#NAME?</v>
      </c>
      <c r="AJ6210" s="94" t="e">
        <v>#NAME?</v>
      </c>
      <c r="AK6210" s="94" t="e">
        <v>#NAME?</v>
      </c>
      <c r="AO6210" s="94" t="e">
        <f aca="false" t="array" ref="AO6210:AT6210">_xlfn.torow(_xlfn.unique(_xlfn._xlws.filter(cat_table[Sub-subsector],($E6210=cat_table[Sector])*($F6210=cat_table[Subsector]),"")))</f>
        <v>#NAME?</v>
      </c>
      <c r="AP6210" s="94" t="e">
        <v>#NAME?</v>
      </c>
      <c r="AQ6210" s="94" t="e">
        <v>#NAME?</v>
      </c>
      <c r="AR6210" s="94" t="e">
        <v>#NAME?</v>
      </c>
      <c r="AS6210" s="94" t="e">
        <v>#NAME?</v>
      </c>
      <c r="AT6210" s="94" t="e">
        <v>#NAME?</v>
      </c>
    </row>
    <row r="6211" customFormat="false" ht="15" hidden="false" customHeight="true" outlineLevel="0" collapsed="false">
      <c r="A6211" s="20" t="s">
        <v>17262</v>
      </c>
      <c r="B6211" s="20" t="str">
        <f aca="false">INDEX(Table2[], MATCH(L6211, Location_ID!$D$2:$D$3098, 0), 1)</f>
        <v>9e8cdce5-5851-45a6-8f63-bbb6c530a9c1</v>
      </c>
      <c r="C6211" s="20" t="s">
        <v>1585</v>
      </c>
      <c r="D6211" s="230" t="s">
        <v>354</v>
      </c>
      <c r="E6211" s="20" t="s">
        <v>7134</v>
      </c>
      <c r="F6211" s="20" t="s">
        <v>7135</v>
      </c>
      <c r="G6211" s="20" t="s">
        <v>7591</v>
      </c>
      <c r="H6211" s="20"/>
      <c r="I6211" s="20" t="s">
        <v>15917</v>
      </c>
      <c r="J6211" s="20" t="s">
        <v>15922</v>
      </c>
      <c r="K6211" s="20" t="s">
        <v>7109</v>
      </c>
      <c r="L6211" s="20" t="s">
        <v>5775</v>
      </c>
      <c r="M6211" s="20" t="s">
        <v>7116</v>
      </c>
      <c r="N6211" s="20" t="s">
        <v>15902</v>
      </c>
      <c r="O6211" s="20" t="s">
        <v>15922</v>
      </c>
      <c r="P6211" s="201" t="n">
        <v>43730</v>
      </c>
      <c r="Q6211" s="201" t="n">
        <v>43763</v>
      </c>
      <c r="R6211" s="20" t="n">
        <v>1</v>
      </c>
      <c r="S6211" s="20" t="s">
        <v>7130</v>
      </c>
      <c r="T6211" s="20" t="n">
        <v>43.758748</v>
      </c>
      <c r="U6211" s="20" t="n">
        <v>29.82403892</v>
      </c>
      <c r="V6211" s="20" t="n">
        <v>57.69345708</v>
      </c>
      <c r="W6211" s="20" t="s">
        <v>11510</v>
      </c>
      <c r="X6211" s="35"/>
      <c r="Y6211" s="35" t="n">
        <v>0</v>
      </c>
      <c r="Z6211" s="35" t="n">
        <v>1</v>
      </c>
      <c r="AE6211" s="94" t="e">
        <f aca="false" t="array" ref="AE6211:AK6211">_xlfn.torow(_xlfn.unique(_xlfn._xlws.filter(cat_table[Subsector],$E6211=cat_table[Sector],"")))</f>
        <v>#NAME?</v>
      </c>
      <c r="AF6211" s="94" t="e">
        <v>#NAME?</v>
      </c>
      <c r="AG6211" s="94" t="e">
        <v>#NAME?</v>
      </c>
      <c r="AH6211" s="94" t="e">
        <v>#NAME?</v>
      </c>
      <c r="AI6211" s="94" t="e">
        <v>#NAME?</v>
      </c>
      <c r="AJ6211" s="94" t="e">
        <v>#NAME?</v>
      </c>
      <c r="AK6211" s="94" t="e">
        <v>#NAME?</v>
      </c>
      <c r="AO6211" s="94" t="e">
        <f aca="false" t="array" ref="AO6211:AT6211">_xlfn.torow(_xlfn.unique(_xlfn._xlws.filter(cat_table[Sub-subsector],($E6211=cat_table[Sector])*($F6211=cat_table[Subsector]),"")))</f>
        <v>#NAME?</v>
      </c>
      <c r="AP6211" s="94" t="e">
        <v>#NAME?</v>
      </c>
      <c r="AQ6211" s="94" t="e">
        <v>#NAME?</v>
      </c>
      <c r="AR6211" s="94" t="e">
        <v>#NAME?</v>
      </c>
      <c r="AS6211" s="94" t="e">
        <v>#NAME?</v>
      </c>
      <c r="AT6211" s="94" t="e">
        <v>#NAME?</v>
      </c>
    </row>
    <row r="6212" customFormat="false" ht="15" hidden="false" customHeight="true" outlineLevel="0" collapsed="false">
      <c r="A6212" s="20" t="s">
        <v>17263</v>
      </c>
      <c r="B6212" s="20" t="str">
        <f aca="false">INDEX(Table2[], MATCH(L6212, Location_ID!$D$2:$D$3098, 0), 1)</f>
        <v>a6619826-9408-4bc0-9806-eaeb1f961e5a</v>
      </c>
      <c r="C6212" s="20" t="s">
        <v>1585</v>
      </c>
      <c r="D6212" s="230" t="s">
        <v>354</v>
      </c>
      <c r="E6212" s="20" t="s">
        <v>7134</v>
      </c>
      <c r="F6212" s="20" t="s">
        <v>7135</v>
      </c>
      <c r="G6212" s="20" t="s">
        <v>7591</v>
      </c>
      <c r="H6212" s="20"/>
      <c r="I6212" s="20" t="s">
        <v>15917</v>
      </c>
      <c r="J6212" s="20" t="s">
        <v>15918</v>
      </c>
      <c r="K6212" s="20" t="s">
        <v>7109</v>
      </c>
      <c r="L6212" s="20" t="s">
        <v>5777</v>
      </c>
      <c r="M6212" s="20" t="s">
        <v>7116</v>
      </c>
      <c r="N6212" s="20" t="s">
        <v>15902</v>
      </c>
      <c r="O6212" s="20" t="s">
        <v>15918</v>
      </c>
      <c r="P6212" s="201" t="n">
        <v>43730</v>
      </c>
      <c r="Q6212" s="201" t="n">
        <v>43763</v>
      </c>
      <c r="R6212" s="20" t="n">
        <v>1</v>
      </c>
      <c r="S6212" s="20" t="s">
        <v>7130</v>
      </c>
      <c r="T6212" s="20" t="n">
        <v>37.137267</v>
      </c>
      <c r="U6212" s="20" t="n">
        <v>28.36467886</v>
      </c>
      <c r="V6212" s="20" t="n">
        <v>45.90985514</v>
      </c>
      <c r="W6212" s="20" t="s">
        <v>11510</v>
      </c>
      <c r="X6212" s="35"/>
      <c r="Y6212" s="35" t="n">
        <v>0</v>
      </c>
      <c r="Z6212" s="35" t="n">
        <v>1</v>
      </c>
      <c r="AE6212" s="94" t="e">
        <f aca="false" t="array" ref="AE6212:AK6212">_xlfn.torow(_xlfn.unique(_xlfn._xlws.filter(cat_table[Subsector],$E6212=cat_table[Sector],"")))</f>
        <v>#NAME?</v>
      </c>
      <c r="AF6212" s="94" t="e">
        <v>#NAME?</v>
      </c>
      <c r="AG6212" s="94" t="e">
        <v>#NAME?</v>
      </c>
      <c r="AH6212" s="94" t="e">
        <v>#NAME?</v>
      </c>
      <c r="AI6212" s="94" t="e">
        <v>#NAME?</v>
      </c>
      <c r="AJ6212" s="94" t="e">
        <v>#NAME?</v>
      </c>
      <c r="AK6212" s="94" t="e">
        <v>#NAME?</v>
      </c>
      <c r="AO6212" s="94" t="e">
        <f aca="false" t="array" ref="AO6212:AT6212">_xlfn.torow(_xlfn.unique(_xlfn._xlws.filter(cat_table[Sub-subsector],($E6212=cat_table[Sector])*($F6212=cat_table[Subsector]),"")))</f>
        <v>#NAME?</v>
      </c>
      <c r="AP6212" s="94" t="e">
        <v>#NAME?</v>
      </c>
      <c r="AQ6212" s="94" t="e">
        <v>#NAME?</v>
      </c>
      <c r="AR6212" s="94" t="e">
        <v>#NAME?</v>
      </c>
      <c r="AS6212" s="94" t="e">
        <v>#NAME?</v>
      </c>
      <c r="AT6212" s="94" t="e">
        <v>#NAME?</v>
      </c>
    </row>
    <row r="6213" customFormat="false" ht="15" hidden="false" customHeight="true" outlineLevel="0" collapsed="false">
      <c r="A6213" s="20" t="s">
        <v>17264</v>
      </c>
      <c r="B6213" s="20" t="str">
        <f aca="false">INDEX(Table2[], MATCH(L6213, Location_ID!$D$2:$D$3098, 0), 1)</f>
        <v>6155f1cb-496b-487b-83d7-1b0ecc741db0</v>
      </c>
      <c r="C6213" s="20" t="s">
        <v>1585</v>
      </c>
      <c r="D6213" s="230" t="s">
        <v>354</v>
      </c>
      <c r="E6213" s="20" t="s">
        <v>7134</v>
      </c>
      <c r="F6213" s="20" t="s">
        <v>7135</v>
      </c>
      <c r="G6213" s="20" t="s">
        <v>7591</v>
      </c>
      <c r="H6213" s="20"/>
      <c r="I6213" s="20" t="s">
        <v>15917</v>
      </c>
      <c r="J6213" s="20" t="s">
        <v>15918</v>
      </c>
      <c r="K6213" s="20" t="s">
        <v>7109</v>
      </c>
      <c r="L6213" s="20" t="s">
        <v>5779</v>
      </c>
      <c r="M6213" s="20" t="s">
        <v>7116</v>
      </c>
      <c r="N6213" s="20" t="s">
        <v>15902</v>
      </c>
      <c r="O6213" s="20" t="s">
        <v>15918</v>
      </c>
      <c r="P6213" s="201" t="n">
        <v>43730</v>
      </c>
      <c r="Q6213" s="201" t="n">
        <v>43763</v>
      </c>
      <c r="R6213" s="20" t="n">
        <v>1</v>
      </c>
      <c r="S6213" s="20" t="s">
        <v>7130</v>
      </c>
      <c r="T6213" s="20" t="n">
        <v>75.6645864</v>
      </c>
      <c r="U6213" s="20" t="n">
        <v>49.9359462</v>
      </c>
      <c r="V6213" s="20" t="n">
        <v>101.3932266</v>
      </c>
      <c r="W6213" s="20" t="s">
        <v>11510</v>
      </c>
      <c r="X6213" s="35"/>
      <c r="Y6213" s="35" t="n">
        <v>0</v>
      </c>
      <c r="Z6213" s="35" t="n">
        <v>1</v>
      </c>
      <c r="AE6213" s="94" t="e">
        <f aca="false" t="array" ref="AE6213:AK6213">_xlfn.torow(_xlfn.unique(_xlfn._xlws.filter(cat_table[Subsector],$E6213=cat_table[Sector],"")))</f>
        <v>#NAME?</v>
      </c>
      <c r="AF6213" s="94" t="e">
        <v>#NAME?</v>
      </c>
      <c r="AG6213" s="94" t="e">
        <v>#NAME?</v>
      </c>
      <c r="AH6213" s="94" t="e">
        <v>#NAME?</v>
      </c>
      <c r="AI6213" s="94" t="e">
        <v>#NAME?</v>
      </c>
      <c r="AJ6213" s="94" t="e">
        <v>#NAME?</v>
      </c>
      <c r="AK6213" s="94" t="e">
        <v>#NAME?</v>
      </c>
      <c r="AO6213" s="94" t="e">
        <f aca="false" t="array" ref="AO6213:AT6213">_xlfn.torow(_xlfn.unique(_xlfn._xlws.filter(cat_table[Sub-subsector],($E6213=cat_table[Sector])*($F6213=cat_table[Subsector]),"")))</f>
        <v>#NAME?</v>
      </c>
      <c r="AP6213" s="94" t="e">
        <v>#NAME?</v>
      </c>
      <c r="AQ6213" s="94" t="e">
        <v>#NAME?</v>
      </c>
      <c r="AR6213" s="94" t="e">
        <v>#NAME?</v>
      </c>
      <c r="AS6213" s="94" t="e">
        <v>#NAME?</v>
      </c>
      <c r="AT6213" s="94" t="e">
        <v>#NAME?</v>
      </c>
    </row>
    <row r="6214" customFormat="false" ht="15" hidden="false" customHeight="true" outlineLevel="0" collapsed="false">
      <c r="A6214" s="20" t="s">
        <v>17265</v>
      </c>
      <c r="B6214" s="20" t="str">
        <f aca="false">INDEX(Table2[], MATCH(L6214, Location_ID!$D$2:$D$3098, 0), 1)</f>
        <v>e0257db4-0a8d-475a-bda8-4b4b3d64c55b</v>
      </c>
      <c r="C6214" s="20" t="s">
        <v>1585</v>
      </c>
      <c r="D6214" s="230" t="s">
        <v>354</v>
      </c>
      <c r="E6214" s="20" t="s">
        <v>7134</v>
      </c>
      <c r="F6214" s="20" t="s">
        <v>7135</v>
      </c>
      <c r="G6214" s="20" t="s">
        <v>7591</v>
      </c>
      <c r="H6214" s="20"/>
      <c r="I6214" s="20" t="s">
        <v>15917</v>
      </c>
      <c r="J6214" s="20" t="s">
        <v>15918</v>
      </c>
      <c r="K6214" s="20" t="s">
        <v>7109</v>
      </c>
      <c r="L6214" s="20" t="s">
        <v>5781</v>
      </c>
      <c r="M6214" s="20" t="s">
        <v>7116</v>
      </c>
      <c r="N6214" s="20" t="s">
        <v>15902</v>
      </c>
      <c r="O6214" s="20" t="s">
        <v>15918</v>
      </c>
      <c r="P6214" s="201" t="n">
        <v>43730</v>
      </c>
      <c r="Q6214" s="201" t="n">
        <v>43763</v>
      </c>
      <c r="R6214" s="20" t="n">
        <v>1</v>
      </c>
      <c r="S6214" s="20" t="s">
        <v>7130</v>
      </c>
      <c r="T6214" s="20" t="n">
        <v>133.750697</v>
      </c>
      <c r="U6214" s="20" t="n">
        <v>84.4964366</v>
      </c>
      <c r="V6214" s="20" t="n">
        <v>183.0049574</v>
      </c>
      <c r="W6214" s="20" t="s">
        <v>11510</v>
      </c>
      <c r="X6214" s="35"/>
      <c r="Y6214" s="35" t="n">
        <v>0</v>
      </c>
      <c r="Z6214" s="35" t="n">
        <v>1</v>
      </c>
      <c r="AE6214" s="94" t="e">
        <f aca="false" t="array" ref="AE6214:AK6214">_xlfn.torow(_xlfn.unique(_xlfn._xlws.filter(cat_table[Subsector],$E6214=cat_table[Sector],"")))</f>
        <v>#NAME?</v>
      </c>
      <c r="AF6214" s="94" t="e">
        <v>#NAME?</v>
      </c>
      <c r="AG6214" s="94" t="e">
        <v>#NAME?</v>
      </c>
      <c r="AH6214" s="94" t="e">
        <v>#NAME?</v>
      </c>
      <c r="AI6214" s="94" t="e">
        <v>#NAME?</v>
      </c>
      <c r="AJ6214" s="94" t="e">
        <v>#NAME?</v>
      </c>
      <c r="AK6214" s="94" t="e">
        <v>#NAME?</v>
      </c>
      <c r="AO6214" s="94" t="e">
        <f aca="false" t="array" ref="AO6214:AT6214">_xlfn.torow(_xlfn.unique(_xlfn._xlws.filter(cat_table[Sub-subsector],($E6214=cat_table[Sector])*($F6214=cat_table[Subsector]),"")))</f>
        <v>#NAME?</v>
      </c>
      <c r="AP6214" s="94" t="e">
        <v>#NAME?</v>
      </c>
      <c r="AQ6214" s="94" t="e">
        <v>#NAME?</v>
      </c>
      <c r="AR6214" s="94" t="e">
        <v>#NAME?</v>
      </c>
      <c r="AS6214" s="94" t="e">
        <v>#NAME?</v>
      </c>
      <c r="AT6214" s="94" t="e">
        <v>#NAME?</v>
      </c>
    </row>
    <row r="6215" customFormat="false" ht="15" hidden="false" customHeight="true" outlineLevel="0" collapsed="false">
      <c r="A6215" s="20" t="s">
        <v>17266</v>
      </c>
      <c r="B6215" s="20" t="str">
        <f aca="false">INDEX(Table2[], MATCH(L6215, Location_ID!$D$2:$D$3098, 0), 1)</f>
        <v>ce93ad66-03aa-468d-9d51-2d7c2c7b7a8c</v>
      </c>
      <c r="C6215" s="20" t="s">
        <v>1585</v>
      </c>
      <c r="D6215" s="230" t="s">
        <v>354</v>
      </c>
      <c r="E6215" s="20" t="s">
        <v>7134</v>
      </c>
      <c r="F6215" s="20" t="s">
        <v>7135</v>
      </c>
      <c r="G6215" s="20" t="s">
        <v>7591</v>
      </c>
      <c r="H6215" s="20"/>
      <c r="I6215" s="20" t="s">
        <v>15917</v>
      </c>
      <c r="J6215" s="20" t="s">
        <v>15932</v>
      </c>
      <c r="K6215" s="20" t="s">
        <v>7109</v>
      </c>
      <c r="L6215" s="20" t="s">
        <v>5783</v>
      </c>
      <c r="M6215" s="20" t="s">
        <v>7116</v>
      </c>
      <c r="N6215" s="20" t="s">
        <v>15902</v>
      </c>
      <c r="O6215" s="20" t="s">
        <v>15932</v>
      </c>
      <c r="P6215" s="201" t="n">
        <v>43730</v>
      </c>
      <c r="Q6215" s="201" t="n">
        <v>43763</v>
      </c>
      <c r="R6215" s="20" t="n">
        <v>1</v>
      </c>
      <c r="S6215" s="20" t="s">
        <v>7130</v>
      </c>
      <c r="T6215" s="20" t="n">
        <v>128.64109</v>
      </c>
      <c r="U6215" s="20" t="n">
        <v>75.3310065</v>
      </c>
      <c r="V6215" s="20" t="n">
        <v>181.9511735</v>
      </c>
      <c r="W6215" s="20" t="s">
        <v>11510</v>
      </c>
      <c r="X6215" s="35"/>
      <c r="Y6215" s="35" t="n">
        <v>0</v>
      </c>
      <c r="Z6215" s="35" t="n">
        <v>1</v>
      </c>
      <c r="AE6215" s="94" t="e">
        <f aca="false" t="array" ref="AE6215:AK6215">_xlfn.torow(_xlfn.unique(_xlfn._xlws.filter(cat_table[Subsector],$E6215=cat_table[Sector],"")))</f>
        <v>#NAME?</v>
      </c>
      <c r="AF6215" s="94" t="e">
        <v>#NAME?</v>
      </c>
      <c r="AG6215" s="94" t="e">
        <v>#NAME?</v>
      </c>
      <c r="AH6215" s="94" t="e">
        <v>#NAME?</v>
      </c>
      <c r="AI6215" s="94" t="e">
        <v>#NAME?</v>
      </c>
      <c r="AJ6215" s="94" t="e">
        <v>#NAME?</v>
      </c>
      <c r="AK6215" s="94" t="e">
        <v>#NAME?</v>
      </c>
      <c r="AO6215" s="94" t="e">
        <f aca="false" t="array" ref="AO6215:AT6215">_xlfn.torow(_xlfn.unique(_xlfn._xlws.filter(cat_table[Sub-subsector],($E6215=cat_table[Sector])*($F6215=cat_table[Subsector]),"")))</f>
        <v>#NAME?</v>
      </c>
      <c r="AP6215" s="94" t="e">
        <v>#NAME?</v>
      </c>
      <c r="AQ6215" s="94" t="e">
        <v>#NAME?</v>
      </c>
      <c r="AR6215" s="94" t="e">
        <v>#NAME?</v>
      </c>
      <c r="AS6215" s="94" t="e">
        <v>#NAME?</v>
      </c>
      <c r="AT6215" s="94" t="e">
        <v>#NAME?</v>
      </c>
    </row>
    <row r="6216" customFormat="false" ht="15" hidden="false" customHeight="true" outlineLevel="0" collapsed="false">
      <c r="A6216" s="20" t="s">
        <v>17267</v>
      </c>
      <c r="B6216" s="20" t="str">
        <f aca="false">INDEX(Table2[], MATCH(L6216, Location_ID!$D$2:$D$3098, 0), 1)</f>
        <v>ff8892d3-7a82-4261-9926-db5db2b83aa6</v>
      </c>
      <c r="C6216" s="20" t="s">
        <v>1585</v>
      </c>
      <c r="D6216" s="230" t="s">
        <v>354</v>
      </c>
      <c r="E6216" s="20" t="s">
        <v>7134</v>
      </c>
      <c r="F6216" s="20" t="s">
        <v>7135</v>
      </c>
      <c r="G6216" s="20" t="s">
        <v>7591</v>
      </c>
      <c r="H6216" s="20"/>
      <c r="I6216" s="20" t="s">
        <v>15917</v>
      </c>
      <c r="J6216" s="20" t="s">
        <v>15932</v>
      </c>
      <c r="K6216" s="20" t="s">
        <v>7109</v>
      </c>
      <c r="L6216" s="20" t="s">
        <v>5785</v>
      </c>
      <c r="M6216" s="20" t="s">
        <v>7116</v>
      </c>
      <c r="N6216" s="20" t="s">
        <v>15902</v>
      </c>
      <c r="O6216" s="20" t="s">
        <v>15932</v>
      </c>
      <c r="P6216" s="201" t="n">
        <v>43730</v>
      </c>
      <c r="Q6216" s="201" t="n">
        <v>43763</v>
      </c>
      <c r="R6216" s="20" t="n">
        <v>1</v>
      </c>
      <c r="S6216" s="20" t="s">
        <v>7130</v>
      </c>
      <c r="T6216" s="20" t="n">
        <v>49.5343688</v>
      </c>
      <c r="U6216" s="20" t="n">
        <v>27.6226951</v>
      </c>
      <c r="V6216" s="20" t="n">
        <v>71.4460425</v>
      </c>
      <c r="W6216" s="20" t="s">
        <v>11510</v>
      </c>
      <c r="X6216" s="35"/>
      <c r="Y6216" s="35" t="n">
        <v>0</v>
      </c>
      <c r="Z6216" s="35" t="n">
        <v>1</v>
      </c>
      <c r="AE6216" s="94" t="e">
        <f aca="false" t="array" ref="AE6216:AK6216">_xlfn.torow(_xlfn.unique(_xlfn._xlws.filter(cat_table[Subsector],$E6216=cat_table[Sector],"")))</f>
        <v>#NAME?</v>
      </c>
      <c r="AF6216" s="94" t="e">
        <v>#NAME?</v>
      </c>
      <c r="AG6216" s="94" t="e">
        <v>#NAME?</v>
      </c>
      <c r="AH6216" s="94" t="e">
        <v>#NAME?</v>
      </c>
      <c r="AI6216" s="94" t="e">
        <v>#NAME?</v>
      </c>
      <c r="AJ6216" s="94" t="e">
        <v>#NAME?</v>
      </c>
      <c r="AK6216" s="94" t="e">
        <v>#NAME?</v>
      </c>
      <c r="AO6216" s="94" t="e">
        <f aca="false" t="array" ref="AO6216:AT6216">_xlfn.torow(_xlfn.unique(_xlfn._xlws.filter(cat_table[Sub-subsector],($E6216=cat_table[Sector])*($F6216=cat_table[Subsector]),"")))</f>
        <v>#NAME?</v>
      </c>
      <c r="AP6216" s="94" t="e">
        <v>#NAME?</v>
      </c>
      <c r="AQ6216" s="94" t="e">
        <v>#NAME?</v>
      </c>
      <c r="AR6216" s="94" t="e">
        <v>#NAME?</v>
      </c>
      <c r="AS6216" s="94" t="e">
        <v>#NAME?</v>
      </c>
      <c r="AT6216" s="94" t="e">
        <v>#NAME?</v>
      </c>
    </row>
    <row r="6217" customFormat="false" ht="15" hidden="false" customHeight="true" outlineLevel="0" collapsed="false">
      <c r="A6217" s="20" t="s">
        <v>17268</v>
      </c>
      <c r="B6217" s="20" t="str">
        <f aca="false">INDEX(Table2[], MATCH(L6217, Location_ID!$D$2:$D$3098, 0), 1)</f>
        <v>45f20180-28e0-4d96-94db-b9793380c563</v>
      </c>
      <c r="C6217" s="20" t="s">
        <v>1585</v>
      </c>
      <c r="D6217" s="230" t="s">
        <v>354</v>
      </c>
      <c r="E6217" s="20" t="s">
        <v>7134</v>
      </c>
      <c r="F6217" s="20" t="s">
        <v>7135</v>
      </c>
      <c r="G6217" s="20" t="s">
        <v>7591</v>
      </c>
      <c r="H6217" s="20"/>
      <c r="I6217" s="20" t="s">
        <v>15917</v>
      </c>
      <c r="J6217" s="20" t="s">
        <v>15932</v>
      </c>
      <c r="K6217" s="20" t="s">
        <v>7109</v>
      </c>
      <c r="L6217" s="20" t="s">
        <v>5787</v>
      </c>
      <c r="M6217" s="20" t="s">
        <v>7116</v>
      </c>
      <c r="N6217" s="20" t="s">
        <v>15902</v>
      </c>
      <c r="O6217" s="20" t="s">
        <v>15932</v>
      </c>
      <c r="P6217" s="201" t="n">
        <v>43730</v>
      </c>
      <c r="Q6217" s="201" t="n">
        <v>43763</v>
      </c>
      <c r="R6217" s="20" t="n">
        <v>1</v>
      </c>
      <c r="S6217" s="20" t="s">
        <v>7130</v>
      </c>
      <c r="T6217" s="20" t="n">
        <v>52.4066904</v>
      </c>
      <c r="U6217" s="20" t="n">
        <v>30.224382</v>
      </c>
      <c r="V6217" s="20" t="n">
        <v>74.5889988</v>
      </c>
      <c r="W6217" s="20" t="s">
        <v>11510</v>
      </c>
      <c r="X6217" s="35"/>
      <c r="Y6217" s="35" t="n">
        <v>0</v>
      </c>
      <c r="Z6217" s="35" t="n">
        <v>1</v>
      </c>
      <c r="AE6217" s="94" t="e">
        <f aca="false" t="array" ref="AE6217:AK6217">_xlfn.torow(_xlfn.unique(_xlfn._xlws.filter(cat_table[Subsector],$E6217=cat_table[Sector],"")))</f>
        <v>#NAME?</v>
      </c>
      <c r="AF6217" s="94" t="e">
        <v>#NAME?</v>
      </c>
      <c r="AG6217" s="94" t="e">
        <v>#NAME?</v>
      </c>
      <c r="AH6217" s="94" t="e">
        <v>#NAME?</v>
      </c>
      <c r="AI6217" s="94" t="e">
        <v>#NAME?</v>
      </c>
      <c r="AJ6217" s="94" t="e">
        <v>#NAME?</v>
      </c>
      <c r="AK6217" s="94" t="e">
        <v>#NAME?</v>
      </c>
      <c r="AO6217" s="94" t="e">
        <f aca="false" t="array" ref="AO6217:AT6217">_xlfn.torow(_xlfn.unique(_xlfn._xlws.filter(cat_table[Sub-subsector],($E6217=cat_table[Sector])*($F6217=cat_table[Subsector]),"")))</f>
        <v>#NAME?</v>
      </c>
      <c r="AP6217" s="94" t="e">
        <v>#NAME?</v>
      </c>
      <c r="AQ6217" s="94" t="e">
        <v>#NAME?</v>
      </c>
      <c r="AR6217" s="94" t="e">
        <v>#NAME?</v>
      </c>
      <c r="AS6217" s="94" t="e">
        <v>#NAME?</v>
      </c>
      <c r="AT6217" s="94" t="e">
        <v>#NAME?</v>
      </c>
    </row>
    <row r="6218" customFormat="false" ht="15" hidden="false" customHeight="true" outlineLevel="0" collapsed="false">
      <c r="A6218" s="20" t="s">
        <v>17269</v>
      </c>
      <c r="B6218" s="20" t="str">
        <f aca="false">INDEX(Table2[], MATCH(L6218, Location_ID!$D$2:$D$3098, 0), 1)</f>
        <v>ffb7da1f-101c-4641-b6a3-65549e00ccc4</v>
      </c>
      <c r="C6218" s="20" t="s">
        <v>1585</v>
      </c>
      <c r="D6218" s="230" t="s">
        <v>354</v>
      </c>
      <c r="E6218" s="20" t="s">
        <v>7134</v>
      </c>
      <c r="F6218" s="20" t="s">
        <v>7135</v>
      </c>
      <c r="G6218" s="20" t="s">
        <v>7591</v>
      </c>
      <c r="H6218" s="20"/>
      <c r="I6218" s="20" t="s">
        <v>15917</v>
      </c>
      <c r="J6218" s="20" t="s">
        <v>15918</v>
      </c>
      <c r="K6218" s="20" t="s">
        <v>7109</v>
      </c>
      <c r="L6218" s="20" t="s">
        <v>5789</v>
      </c>
      <c r="M6218" s="20" t="s">
        <v>7116</v>
      </c>
      <c r="N6218" s="20" t="s">
        <v>15902</v>
      </c>
      <c r="O6218" s="20" t="s">
        <v>15918</v>
      </c>
      <c r="P6218" s="201" t="n">
        <v>43730</v>
      </c>
      <c r="Q6218" s="201" t="n">
        <v>43763</v>
      </c>
      <c r="R6218" s="20" t="n">
        <v>1</v>
      </c>
      <c r="S6218" s="20" t="s">
        <v>7130</v>
      </c>
      <c r="T6218" s="20" t="n">
        <v>314.238228</v>
      </c>
      <c r="U6218" s="20" t="n">
        <v>196.502684</v>
      </c>
      <c r="V6218" s="20" t="n">
        <v>431.973772</v>
      </c>
      <c r="W6218" s="20" t="s">
        <v>11510</v>
      </c>
      <c r="X6218" s="35"/>
      <c r="Y6218" s="35" t="n">
        <v>0</v>
      </c>
      <c r="Z6218" s="35" t="n">
        <v>1</v>
      </c>
      <c r="AE6218" s="94" t="e">
        <f aca="false" t="array" ref="AE6218:AK6218">_xlfn.torow(_xlfn.unique(_xlfn._xlws.filter(cat_table[Subsector],$E6218=cat_table[Sector],"")))</f>
        <v>#NAME?</v>
      </c>
      <c r="AF6218" s="94" t="e">
        <v>#NAME?</v>
      </c>
      <c r="AG6218" s="94" t="e">
        <v>#NAME?</v>
      </c>
      <c r="AH6218" s="94" t="e">
        <v>#NAME?</v>
      </c>
      <c r="AI6218" s="94" t="e">
        <v>#NAME?</v>
      </c>
      <c r="AJ6218" s="94" t="e">
        <v>#NAME?</v>
      </c>
      <c r="AK6218" s="94" t="e">
        <v>#NAME?</v>
      </c>
      <c r="AO6218" s="94" t="e">
        <f aca="false" t="array" ref="AO6218:AT6218">_xlfn.torow(_xlfn.unique(_xlfn._xlws.filter(cat_table[Sub-subsector],($E6218=cat_table[Sector])*($F6218=cat_table[Subsector]),"")))</f>
        <v>#NAME?</v>
      </c>
      <c r="AP6218" s="94" t="e">
        <v>#NAME?</v>
      </c>
      <c r="AQ6218" s="94" t="e">
        <v>#NAME?</v>
      </c>
      <c r="AR6218" s="94" t="e">
        <v>#NAME?</v>
      </c>
      <c r="AS6218" s="94" t="e">
        <v>#NAME?</v>
      </c>
      <c r="AT6218" s="94" t="e">
        <v>#NAME?</v>
      </c>
    </row>
    <row r="6219" customFormat="false" ht="15" hidden="false" customHeight="true" outlineLevel="0" collapsed="false">
      <c r="A6219" s="20" t="s">
        <v>17270</v>
      </c>
      <c r="B6219" s="20" t="str">
        <f aca="false">INDEX(Table2[], MATCH(L6219, Location_ID!$D$2:$D$3098, 0), 1)</f>
        <v>a34a9000-65cd-4851-92a0-dc545b7ae900</v>
      </c>
      <c r="C6219" s="20" t="s">
        <v>1585</v>
      </c>
      <c r="D6219" s="230" t="s">
        <v>354</v>
      </c>
      <c r="E6219" s="20" t="s">
        <v>7134</v>
      </c>
      <c r="F6219" s="20" t="s">
        <v>7135</v>
      </c>
      <c r="G6219" s="20" t="s">
        <v>7591</v>
      </c>
      <c r="H6219" s="20"/>
      <c r="I6219" s="20" t="s">
        <v>15917</v>
      </c>
      <c r="J6219" s="20" t="s">
        <v>15925</v>
      </c>
      <c r="K6219" s="20" t="s">
        <v>7109</v>
      </c>
      <c r="L6219" s="20" t="s">
        <v>5791</v>
      </c>
      <c r="M6219" s="20" t="s">
        <v>7116</v>
      </c>
      <c r="N6219" s="20" t="s">
        <v>15902</v>
      </c>
      <c r="O6219" s="20" t="s">
        <v>15925</v>
      </c>
      <c r="P6219" s="201" t="n">
        <v>43730</v>
      </c>
      <c r="Q6219" s="201" t="n">
        <v>43763</v>
      </c>
      <c r="R6219" s="20" t="n">
        <v>1</v>
      </c>
      <c r="S6219" s="20" t="s">
        <v>7130</v>
      </c>
      <c r="T6219" s="20" t="n">
        <v>98.1211532</v>
      </c>
      <c r="U6219" s="20" t="n">
        <v>28.4018499</v>
      </c>
      <c r="V6219" s="20" t="n">
        <v>167.8404565</v>
      </c>
      <c r="W6219" s="20" t="s">
        <v>11510</v>
      </c>
      <c r="X6219" s="35"/>
      <c r="Y6219" s="35" t="n">
        <v>0</v>
      </c>
      <c r="Z6219" s="35" t="n">
        <v>1</v>
      </c>
      <c r="AE6219" s="94" t="e">
        <f aca="false" t="array" ref="AE6219:AK6219">_xlfn.torow(_xlfn.unique(_xlfn._xlws.filter(cat_table[Subsector],$E6219=cat_table[Sector],"")))</f>
        <v>#NAME?</v>
      </c>
      <c r="AF6219" s="94" t="e">
        <v>#NAME?</v>
      </c>
      <c r="AG6219" s="94" t="e">
        <v>#NAME?</v>
      </c>
      <c r="AH6219" s="94" t="e">
        <v>#NAME?</v>
      </c>
      <c r="AI6219" s="94" t="e">
        <v>#NAME?</v>
      </c>
      <c r="AJ6219" s="94" t="e">
        <v>#NAME?</v>
      </c>
      <c r="AK6219" s="94" t="e">
        <v>#NAME?</v>
      </c>
      <c r="AO6219" s="94" t="e">
        <f aca="false" t="array" ref="AO6219:AT6219">_xlfn.torow(_xlfn.unique(_xlfn._xlws.filter(cat_table[Sub-subsector],($E6219=cat_table[Sector])*($F6219=cat_table[Subsector]),"")))</f>
        <v>#NAME?</v>
      </c>
      <c r="AP6219" s="94" t="e">
        <v>#NAME?</v>
      </c>
      <c r="AQ6219" s="94" t="e">
        <v>#NAME?</v>
      </c>
      <c r="AR6219" s="94" t="e">
        <v>#NAME?</v>
      </c>
      <c r="AS6219" s="94" t="e">
        <v>#NAME?</v>
      </c>
      <c r="AT6219" s="94" t="e">
        <v>#NAME?</v>
      </c>
    </row>
    <row r="6220" customFormat="false" ht="15" hidden="false" customHeight="true" outlineLevel="0" collapsed="false">
      <c r="A6220" s="20" t="s">
        <v>17271</v>
      </c>
      <c r="B6220" s="20" t="str">
        <f aca="false">INDEX(Table2[], MATCH(L6220, Location_ID!$D$2:$D$3098, 0), 1)</f>
        <v>86c57fb5-39ec-450c-9e2a-693bce0184b8</v>
      </c>
      <c r="C6220" s="20" t="s">
        <v>1585</v>
      </c>
      <c r="D6220" s="230" t="s">
        <v>354</v>
      </c>
      <c r="E6220" s="20" t="s">
        <v>7134</v>
      </c>
      <c r="F6220" s="20" t="s">
        <v>7135</v>
      </c>
      <c r="G6220" s="20" t="s">
        <v>7591</v>
      </c>
      <c r="H6220" s="20"/>
      <c r="I6220" s="20" t="s">
        <v>15917</v>
      </c>
      <c r="J6220" s="20" t="s">
        <v>15922</v>
      </c>
      <c r="K6220" s="20" t="s">
        <v>7109</v>
      </c>
      <c r="L6220" s="20" t="s">
        <v>5793</v>
      </c>
      <c r="M6220" s="20" t="s">
        <v>7116</v>
      </c>
      <c r="N6220" s="20" t="s">
        <v>15902</v>
      </c>
      <c r="O6220" s="20" t="s">
        <v>15922</v>
      </c>
      <c r="P6220" s="201" t="n">
        <v>43730</v>
      </c>
      <c r="Q6220" s="201" t="n">
        <v>43763</v>
      </c>
      <c r="R6220" s="20" t="n">
        <v>1</v>
      </c>
      <c r="S6220" s="20" t="s">
        <v>7130</v>
      </c>
      <c r="T6220" s="20" t="n">
        <v>19.52254086</v>
      </c>
      <c r="U6220" s="20" t="n">
        <v>3.68738354</v>
      </c>
      <c r="V6220" s="20" t="n">
        <v>35.35769818</v>
      </c>
      <c r="W6220" s="20" t="s">
        <v>11510</v>
      </c>
      <c r="X6220" s="35"/>
      <c r="Y6220" s="35" t="n">
        <v>0</v>
      </c>
      <c r="Z6220" s="35" t="n">
        <v>1</v>
      </c>
      <c r="AE6220" s="94" t="e">
        <f aca="false" t="array" ref="AE6220:AK6220">_xlfn.torow(_xlfn.unique(_xlfn._xlws.filter(cat_table[Subsector],$E6220=cat_table[Sector],"")))</f>
        <v>#NAME?</v>
      </c>
      <c r="AF6220" s="94" t="e">
        <v>#NAME?</v>
      </c>
      <c r="AG6220" s="94" t="e">
        <v>#NAME?</v>
      </c>
      <c r="AH6220" s="94" t="e">
        <v>#NAME?</v>
      </c>
      <c r="AI6220" s="94" t="e">
        <v>#NAME?</v>
      </c>
      <c r="AJ6220" s="94" t="e">
        <v>#NAME?</v>
      </c>
      <c r="AK6220" s="94" t="e">
        <v>#NAME?</v>
      </c>
      <c r="AO6220" s="94" t="e">
        <f aca="false" t="array" ref="AO6220:AT6220">_xlfn.torow(_xlfn.unique(_xlfn._xlws.filter(cat_table[Sub-subsector],($E6220=cat_table[Sector])*($F6220=cat_table[Subsector]),"")))</f>
        <v>#NAME?</v>
      </c>
      <c r="AP6220" s="94" t="e">
        <v>#NAME?</v>
      </c>
      <c r="AQ6220" s="94" t="e">
        <v>#NAME?</v>
      </c>
      <c r="AR6220" s="94" t="e">
        <v>#NAME?</v>
      </c>
      <c r="AS6220" s="94" t="e">
        <v>#NAME?</v>
      </c>
      <c r="AT6220" s="94" t="e">
        <v>#NAME?</v>
      </c>
    </row>
    <row r="6221" customFormat="false" ht="15" hidden="false" customHeight="true" outlineLevel="0" collapsed="false">
      <c r="A6221" s="20" t="s">
        <v>17272</v>
      </c>
      <c r="B6221" s="20" t="str">
        <f aca="false">INDEX(Table2[], MATCH(L6221, Location_ID!$D$2:$D$3098, 0), 1)</f>
        <v>0ab0f4e1-9d2f-4f77-814a-633b3a6773e3</v>
      </c>
      <c r="C6221" s="20" t="s">
        <v>1585</v>
      </c>
      <c r="D6221" s="230" t="s">
        <v>354</v>
      </c>
      <c r="E6221" s="20" t="s">
        <v>7134</v>
      </c>
      <c r="F6221" s="20" t="s">
        <v>7135</v>
      </c>
      <c r="G6221" s="20" t="s">
        <v>7591</v>
      </c>
      <c r="H6221" s="20"/>
      <c r="I6221" s="20" t="s">
        <v>15917</v>
      </c>
      <c r="J6221" s="20" t="s">
        <v>15932</v>
      </c>
      <c r="K6221" s="20" t="s">
        <v>7109</v>
      </c>
      <c r="L6221" s="20" t="s">
        <v>5795</v>
      </c>
      <c r="M6221" s="20" t="s">
        <v>7116</v>
      </c>
      <c r="N6221" s="20" t="s">
        <v>15902</v>
      </c>
      <c r="O6221" s="20" t="s">
        <v>15932</v>
      </c>
      <c r="P6221" s="201" t="n">
        <v>43730</v>
      </c>
      <c r="Q6221" s="201" t="n">
        <v>43763</v>
      </c>
      <c r="R6221" s="20" t="n">
        <v>1</v>
      </c>
      <c r="S6221" s="20" t="s">
        <v>7130</v>
      </c>
      <c r="T6221" s="20" t="n">
        <v>31.9758897</v>
      </c>
      <c r="U6221" s="20" t="n">
        <v>8.9081958</v>
      </c>
      <c r="V6221" s="20" t="n">
        <v>55.0435836</v>
      </c>
      <c r="W6221" s="20" t="s">
        <v>11510</v>
      </c>
      <c r="X6221" s="35"/>
      <c r="Y6221" s="35" t="n">
        <v>0</v>
      </c>
      <c r="Z6221" s="35" t="n">
        <v>1</v>
      </c>
      <c r="AE6221" s="94" t="e">
        <f aca="false" t="array" ref="AE6221:AK6221">_xlfn.torow(_xlfn.unique(_xlfn._xlws.filter(cat_table[Subsector],$E6221=cat_table[Sector],"")))</f>
        <v>#NAME?</v>
      </c>
      <c r="AF6221" s="94" t="e">
        <v>#NAME?</v>
      </c>
      <c r="AG6221" s="94" t="e">
        <v>#NAME?</v>
      </c>
      <c r="AH6221" s="94" t="e">
        <v>#NAME?</v>
      </c>
      <c r="AI6221" s="94" t="e">
        <v>#NAME?</v>
      </c>
      <c r="AJ6221" s="94" t="e">
        <v>#NAME?</v>
      </c>
      <c r="AK6221" s="94" t="e">
        <v>#NAME?</v>
      </c>
      <c r="AO6221" s="94" t="e">
        <f aca="false" t="array" ref="AO6221:AT6221">_xlfn.torow(_xlfn.unique(_xlfn._xlws.filter(cat_table[Sub-subsector],($E6221=cat_table[Sector])*($F6221=cat_table[Subsector]),"")))</f>
        <v>#NAME?</v>
      </c>
      <c r="AP6221" s="94" t="e">
        <v>#NAME?</v>
      </c>
      <c r="AQ6221" s="94" t="e">
        <v>#NAME?</v>
      </c>
      <c r="AR6221" s="94" t="e">
        <v>#NAME?</v>
      </c>
      <c r="AS6221" s="94" t="e">
        <v>#NAME?</v>
      </c>
      <c r="AT6221" s="94" t="e">
        <v>#NAME?</v>
      </c>
    </row>
    <row r="6222" customFormat="false" ht="15" hidden="false" customHeight="true" outlineLevel="0" collapsed="false">
      <c r="A6222" s="20" t="s">
        <v>17273</v>
      </c>
      <c r="B6222" s="20" t="str">
        <f aca="false">INDEX(Table2[], MATCH(L6222, Location_ID!$D$2:$D$3098, 0), 1)</f>
        <v>9fefc58f-4bfc-432c-a5f7-1cbf72f6ed77</v>
      </c>
      <c r="C6222" s="20" t="s">
        <v>1585</v>
      </c>
      <c r="D6222" s="230" t="s">
        <v>354</v>
      </c>
      <c r="E6222" s="20" t="s">
        <v>7134</v>
      </c>
      <c r="F6222" s="20" t="s">
        <v>7135</v>
      </c>
      <c r="G6222" s="20" t="s">
        <v>7591</v>
      </c>
      <c r="H6222" s="20"/>
      <c r="I6222" s="20" t="s">
        <v>15917</v>
      </c>
      <c r="J6222" s="20" t="s">
        <v>15932</v>
      </c>
      <c r="K6222" s="20" t="s">
        <v>7109</v>
      </c>
      <c r="L6222" s="20" t="s">
        <v>5797</v>
      </c>
      <c r="M6222" s="20" t="s">
        <v>7116</v>
      </c>
      <c r="N6222" s="20" t="s">
        <v>15902</v>
      </c>
      <c r="O6222" s="20" t="s">
        <v>15932</v>
      </c>
      <c r="P6222" s="201" t="n">
        <v>43730</v>
      </c>
      <c r="Q6222" s="201" t="n">
        <v>43763</v>
      </c>
      <c r="R6222" s="20" t="n">
        <v>1</v>
      </c>
      <c r="S6222" s="20" t="s">
        <v>7130</v>
      </c>
      <c r="T6222" s="20" t="n">
        <v>929.719631</v>
      </c>
      <c r="U6222" s="20" t="n">
        <v>273.8565</v>
      </c>
      <c r="V6222" s="20" t="n">
        <v>1585.582762</v>
      </c>
      <c r="W6222" s="20" t="s">
        <v>11510</v>
      </c>
      <c r="X6222" s="35"/>
      <c r="Y6222" s="35" t="n">
        <v>0</v>
      </c>
      <c r="Z6222" s="35" t="n">
        <v>1</v>
      </c>
      <c r="AE6222" s="94" t="e">
        <f aca="false" t="array" ref="AE6222:AK6222">_xlfn.torow(_xlfn.unique(_xlfn._xlws.filter(cat_table[Subsector],$E6222=cat_table[Sector],"")))</f>
        <v>#NAME?</v>
      </c>
      <c r="AF6222" s="94" t="e">
        <v>#NAME?</v>
      </c>
      <c r="AG6222" s="94" t="e">
        <v>#NAME?</v>
      </c>
      <c r="AH6222" s="94" t="e">
        <v>#NAME?</v>
      </c>
      <c r="AI6222" s="94" t="e">
        <v>#NAME?</v>
      </c>
      <c r="AJ6222" s="94" t="e">
        <v>#NAME?</v>
      </c>
      <c r="AK6222" s="94" t="e">
        <v>#NAME?</v>
      </c>
      <c r="AO6222" s="94" t="e">
        <f aca="false" t="array" ref="AO6222:AT6222">_xlfn.torow(_xlfn.unique(_xlfn._xlws.filter(cat_table[Sub-subsector],($E6222=cat_table[Sector])*($F6222=cat_table[Subsector]),"")))</f>
        <v>#NAME?</v>
      </c>
      <c r="AP6222" s="94" t="e">
        <v>#NAME?</v>
      </c>
      <c r="AQ6222" s="94" t="e">
        <v>#NAME?</v>
      </c>
      <c r="AR6222" s="94" t="e">
        <v>#NAME?</v>
      </c>
      <c r="AS6222" s="94" t="e">
        <v>#NAME?</v>
      </c>
      <c r="AT6222" s="94" t="e">
        <v>#NAME?</v>
      </c>
    </row>
    <row r="6223" customFormat="false" ht="15" hidden="false" customHeight="true" outlineLevel="0" collapsed="false">
      <c r="A6223" s="20" t="s">
        <v>17274</v>
      </c>
      <c r="B6223" s="20" t="str">
        <f aca="false">INDEX(Table2[], MATCH(L6223, Location_ID!$D$2:$D$3098, 0), 1)</f>
        <v>e39466f2-685a-4985-8511-b3386430e085</v>
      </c>
      <c r="C6223" s="20" t="s">
        <v>1585</v>
      </c>
      <c r="D6223" s="230" t="s">
        <v>354</v>
      </c>
      <c r="E6223" s="20" t="s">
        <v>7134</v>
      </c>
      <c r="F6223" s="20" t="s">
        <v>7135</v>
      </c>
      <c r="G6223" s="20" t="s">
        <v>7591</v>
      </c>
      <c r="H6223" s="20"/>
      <c r="I6223" s="20" t="s">
        <v>15917</v>
      </c>
      <c r="J6223" s="20" t="s">
        <v>15922</v>
      </c>
      <c r="K6223" s="20" t="s">
        <v>7109</v>
      </c>
      <c r="L6223" s="20" t="s">
        <v>5799</v>
      </c>
      <c r="M6223" s="20" t="s">
        <v>7116</v>
      </c>
      <c r="N6223" s="20" t="s">
        <v>15902</v>
      </c>
      <c r="O6223" s="20" t="s">
        <v>15922</v>
      </c>
      <c r="P6223" s="201" t="n">
        <v>43730</v>
      </c>
      <c r="Q6223" s="201" t="n">
        <v>43763</v>
      </c>
      <c r="R6223" s="20" t="n">
        <v>1</v>
      </c>
      <c r="S6223" s="20" t="s">
        <v>7130</v>
      </c>
      <c r="T6223" s="20" t="n">
        <v>27.444866</v>
      </c>
      <c r="U6223" s="20" t="n">
        <v>6.68955467</v>
      </c>
      <c r="V6223" s="20" t="n">
        <v>48.20017733</v>
      </c>
      <c r="W6223" s="20" t="s">
        <v>11510</v>
      </c>
      <c r="X6223" s="35"/>
      <c r="Y6223" s="35" t="n">
        <v>0</v>
      </c>
      <c r="Z6223" s="35" t="n">
        <v>1</v>
      </c>
      <c r="AE6223" s="94" t="e">
        <f aca="false" t="array" ref="AE6223:AK6223">_xlfn.torow(_xlfn.unique(_xlfn._xlws.filter(cat_table[Subsector],$E6223=cat_table[Sector],"")))</f>
        <v>#NAME?</v>
      </c>
      <c r="AF6223" s="94" t="e">
        <v>#NAME?</v>
      </c>
      <c r="AG6223" s="94" t="e">
        <v>#NAME?</v>
      </c>
      <c r="AH6223" s="94" t="e">
        <v>#NAME?</v>
      </c>
      <c r="AI6223" s="94" t="e">
        <v>#NAME?</v>
      </c>
      <c r="AJ6223" s="94" t="e">
        <v>#NAME?</v>
      </c>
      <c r="AK6223" s="94" t="e">
        <v>#NAME?</v>
      </c>
      <c r="AO6223" s="94" t="e">
        <f aca="false" t="array" ref="AO6223:AT6223">_xlfn.torow(_xlfn.unique(_xlfn._xlws.filter(cat_table[Sub-subsector],($E6223=cat_table[Sector])*($F6223=cat_table[Subsector]),"")))</f>
        <v>#NAME?</v>
      </c>
      <c r="AP6223" s="94" t="e">
        <v>#NAME?</v>
      </c>
      <c r="AQ6223" s="94" t="e">
        <v>#NAME?</v>
      </c>
      <c r="AR6223" s="94" t="e">
        <v>#NAME?</v>
      </c>
      <c r="AS6223" s="94" t="e">
        <v>#NAME?</v>
      </c>
      <c r="AT6223" s="94" t="e">
        <v>#NAME?</v>
      </c>
    </row>
    <row r="6224" customFormat="false" ht="15" hidden="false" customHeight="true" outlineLevel="0" collapsed="false">
      <c r="A6224" s="20" t="s">
        <v>17275</v>
      </c>
      <c r="B6224" s="20" t="str">
        <f aca="false">INDEX(Table2[], MATCH(L6224, Location_ID!$D$2:$D$3098, 0), 1)</f>
        <v>c8c04d4b-fd8e-4bc0-a299-dbfd724be2d1</v>
      </c>
      <c r="C6224" s="20" t="s">
        <v>1585</v>
      </c>
      <c r="D6224" s="230" t="s">
        <v>354</v>
      </c>
      <c r="E6224" s="20" t="s">
        <v>7134</v>
      </c>
      <c r="F6224" s="20" t="s">
        <v>7135</v>
      </c>
      <c r="G6224" s="20" t="s">
        <v>7591</v>
      </c>
      <c r="H6224" s="20"/>
      <c r="I6224" s="20" t="s">
        <v>15917</v>
      </c>
      <c r="J6224" s="20" t="s">
        <v>15932</v>
      </c>
      <c r="K6224" s="20" t="s">
        <v>7109</v>
      </c>
      <c r="L6224" s="20" t="s">
        <v>5801</v>
      </c>
      <c r="M6224" s="20" t="s">
        <v>7116</v>
      </c>
      <c r="N6224" s="20" t="s">
        <v>15902</v>
      </c>
      <c r="O6224" s="20" t="s">
        <v>15932</v>
      </c>
      <c r="P6224" s="201" t="n">
        <v>43730</v>
      </c>
      <c r="Q6224" s="201" t="n">
        <v>43763</v>
      </c>
      <c r="R6224" s="20" t="n">
        <v>1</v>
      </c>
      <c r="S6224" s="20" t="s">
        <v>7130</v>
      </c>
      <c r="T6224" s="20" t="n">
        <v>89.248819</v>
      </c>
      <c r="U6224" s="20" t="n">
        <v>20.3598726</v>
      </c>
      <c r="V6224" s="20" t="n">
        <v>158.1377654</v>
      </c>
      <c r="W6224" s="20" t="s">
        <v>11510</v>
      </c>
      <c r="X6224" s="35"/>
      <c r="Y6224" s="35" t="n">
        <v>0</v>
      </c>
      <c r="Z6224" s="35" t="n">
        <v>1</v>
      </c>
      <c r="AE6224" s="94" t="e">
        <f aca="false" t="array" ref="AE6224:AK6224">_xlfn.torow(_xlfn.unique(_xlfn._xlws.filter(cat_table[Subsector],$E6224=cat_table[Sector],"")))</f>
        <v>#NAME?</v>
      </c>
      <c r="AF6224" s="94" t="e">
        <v>#NAME?</v>
      </c>
      <c r="AG6224" s="94" t="e">
        <v>#NAME?</v>
      </c>
      <c r="AH6224" s="94" t="e">
        <v>#NAME?</v>
      </c>
      <c r="AI6224" s="94" t="e">
        <v>#NAME?</v>
      </c>
      <c r="AJ6224" s="94" t="e">
        <v>#NAME?</v>
      </c>
      <c r="AK6224" s="94" t="e">
        <v>#NAME?</v>
      </c>
      <c r="AO6224" s="94" t="e">
        <f aca="false" t="array" ref="AO6224:AT6224">_xlfn.torow(_xlfn.unique(_xlfn._xlws.filter(cat_table[Sub-subsector],($E6224=cat_table[Sector])*($F6224=cat_table[Subsector]),"")))</f>
        <v>#NAME?</v>
      </c>
      <c r="AP6224" s="94" t="e">
        <v>#NAME?</v>
      </c>
      <c r="AQ6224" s="94" t="e">
        <v>#NAME?</v>
      </c>
      <c r="AR6224" s="94" t="e">
        <v>#NAME?</v>
      </c>
      <c r="AS6224" s="94" t="e">
        <v>#NAME?</v>
      </c>
      <c r="AT6224" s="94" t="e">
        <v>#NAME?</v>
      </c>
    </row>
    <row r="6225" customFormat="false" ht="15" hidden="false" customHeight="true" outlineLevel="0" collapsed="false">
      <c r="A6225" s="20" t="s">
        <v>17276</v>
      </c>
      <c r="B6225" s="20" t="str">
        <f aca="false">INDEX(Table2[], MATCH(L6225, Location_ID!$D$2:$D$3098, 0), 1)</f>
        <v>de11a350-1679-4441-a191-b40ad6ab0522</v>
      </c>
      <c r="C6225" s="20" t="s">
        <v>1585</v>
      </c>
      <c r="D6225" s="230" t="s">
        <v>354</v>
      </c>
      <c r="E6225" s="20" t="s">
        <v>7134</v>
      </c>
      <c r="F6225" s="20" t="s">
        <v>7135</v>
      </c>
      <c r="G6225" s="20" t="s">
        <v>7591</v>
      </c>
      <c r="H6225" s="20"/>
      <c r="I6225" s="20" t="s">
        <v>15917</v>
      </c>
      <c r="J6225" s="20" t="s">
        <v>15932</v>
      </c>
      <c r="K6225" s="20" t="s">
        <v>7109</v>
      </c>
      <c r="L6225" s="20" t="s">
        <v>5803</v>
      </c>
      <c r="M6225" s="20" t="s">
        <v>7116</v>
      </c>
      <c r="N6225" s="20" t="s">
        <v>15902</v>
      </c>
      <c r="O6225" s="20" t="s">
        <v>15932</v>
      </c>
      <c r="P6225" s="201" t="n">
        <v>43730</v>
      </c>
      <c r="Q6225" s="201" t="n">
        <v>43763</v>
      </c>
      <c r="R6225" s="20" t="n">
        <v>1</v>
      </c>
      <c r="S6225" s="20" t="s">
        <v>7130</v>
      </c>
      <c r="T6225" s="20" t="n">
        <v>374.910346</v>
      </c>
      <c r="U6225" s="20" t="n">
        <v>119.830887</v>
      </c>
      <c r="V6225" s="20" t="n">
        <v>629.989805</v>
      </c>
      <c r="W6225" s="20" t="s">
        <v>11510</v>
      </c>
      <c r="X6225" s="35"/>
      <c r="Y6225" s="35" t="n">
        <v>0</v>
      </c>
      <c r="Z6225" s="35" t="n">
        <v>1</v>
      </c>
      <c r="AE6225" s="94" t="e">
        <f aca="false" t="array" ref="AE6225:AK6225">_xlfn.torow(_xlfn.unique(_xlfn._xlws.filter(cat_table[Subsector],$E6225=cat_table[Sector],"")))</f>
        <v>#NAME?</v>
      </c>
      <c r="AF6225" s="94" t="e">
        <v>#NAME?</v>
      </c>
      <c r="AG6225" s="94" t="e">
        <v>#NAME?</v>
      </c>
      <c r="AH6225" s="94" t="e">
        <v>#NAME?</v>
      </c>
      <c r="AI6225" s="94" t="e">
        <v>#NAME?</v>
      </c>
      <c r="AJ6225" s="94" t="e">
        <v>#NAME?</v>
      </c>
      <c r="AK6225" s="94" t="e">
        <v>#NAME?</v>
      </c>
      <c r="AO6225" s="94" t="e">
        <f aca="false" t="array" ref="AO6225:AT6225">_xlfn.torow(_xlfn.unique(_xlfn._xlws.filter(cat_table[Sub-subsector],($E6225=cat_table[Sector])*($F6225=cat_table[Subsector]),"")))</f>
        <v>#NAME?</v>
      </c>
      <c r="AP6225" s="94" t="e">
        <v>#NAME?</v>
      </c>
      <c r="AQ6225" s="94" t="e">
        <v>#NAME?</v>
      </c>
      <c r="AR6225" s="94" t="e">
        <v>#NAME?</v>
      </c>
      <c r="AS6225" s="94" t="e">
        <v>#NAME?</v>
      </c>
      <c r="AT6225" s="94" t="e">
        <v>#NAME?</v>
      </c>
    </row>
    <row r="6226" customFormat="false" ht="15" hidden="false" customHeight="true" outlineLevel="0" collapsed="false">
      <c r="A6226" s="20" t="s">
        <v>17277</v>
      </c>
      <c r="B6226" s="20" t="str">
        <f aca="false">INDEX(Table2[], MATCH(L6226, Location_ID!$D$2:$D$3098, 0), 1)</f>
        <v>0488b7de-0fe5-42cf-8a9f-cac0756677be</v>
      </c>
      <c r="C6226" s="20" t="s">
        <v>1585</v>
      </c>
      <c r="D6226" s="230" t="s">
        <v>354</v>
      </c>
      <c r="E6226" s="20" t="s">
        <v>7134</v>
      </c>
      <c r="F6226" s="20" t="s">
        <v>7135</v>
      </c>
      <c r="G6226" s="20" t="s">
        <v>7591</v>
      </c>
      <c r="H6226" s="20"/>
      <c r="I6226" s="20" t="s">
        <v>15917</v>
      </c>
      <c r="J6226" s="20" t="s">
        <v>15922</v>
      </c>
      <c r="K6226" s="20" t="s">
        <v>7109</v>
      </c>
      <c r="L6226" s="20" t="s">
        <v>5805</v>
      </c>
      <c r="M6226" s="20" t="s">
        <v>7116</v>
      </c>
      <c r="N6226" s="20" t="s">
        <v>15902</v>
      </c>
      <c r="O6226" s="20" t="s">
        <v>15922</v>
      </c>
      <c r="P6226" s="201" t="n">
        <v>43730</v>
      </c>
      <c r="Q6226" s="201" t="n">
        <v>43763</v>
      </c>
      <c r="R6226" s="20" t="n">
        <v>1</v>
      </c>
      <c r="S6226" s="20" t="s">
        <v>7130</v>
      </c>
      <c r="T6226" s="20" t="n">
        <v>95.8909609</v>
      </c>
      <c r="U6226" s="20" t="n">
        <v>23.045307</v>
      </c>
      <c r="V6226" s="20" t="n">
        <v>168.7366148</v>
      </c>
      <c r="W6226" s="20" t="s">
        <v>11510</v>
      </c>
      <c r="X6226" s="35"/>
      <c r="Y6226" s="35" t="n">
        <v>0</v>
      </c>
      <c r="Z6226" s="35" t="n">
        <v>1</v>
      </c>
      <c r="AE6226" s="94" t="e">
        <f aca="false" t="array" ref="AE6226:AK6226">_xlfn.torow(_xlfn.unique(_xlfn._xlws.filter(cat_table[Subsector],$E6226=cat_table[Sector],"")))</f>
        <v>#NAME?</v>
      </c>
      <c r="AF6226" s="94" t="e">
        <v>#NAME?</v>
      </c>
      <c r="AG6226" s="94" t="e">
        <v>#NAME?</v>
      </c>
      <c r="AH6226" s="94" t="e">
        <v>#NAME?</v>
      </c>
      <c r="AI6226" s="94" t="e">
        <v>#NAME?</v>
      </c>
      <c r="AJ6226" s="94" t="e">
        <v>#NAME?</v>
      </c>
      <c r="AK6226" s="94" t="e">
        <v>#NAME?</v>
      </c>
      <c r="AO6226" s="94" t="e">
        <f aca="false" t="array" ref="AO6226:AT6226">_xlfn.torow(_xlfn.unique(_xlfn._xlws.filter(cat_table[Sub-subsector],($E6226=cat_table[Sector])*($F6226=cat_table[Subsector]),"")))</f>
        <v>#NAME?</v>
      </c>
      <c r="AP6226" s="94" t="e">
        <v>#NAME?</v>
      </c>
      <c r="AQ6226" s="94" t="e">
        <v>#NAME?</v>
      </c>
      <c r="AR6226" s="94" t="e">
        <v>#NAME?</v>
      </c>
      <c r="AS6226" s="94" t="e">
        <v>#NAME?</v>
      </c>
      <c r="AT6226" s="94" t="e">
        <v>#NAME?</v>
      </c>
    </row>
    <row r="6227" customFormat="false" ht="15" hidden="false" customHeight="true" outlineLevel="0" collapsed="false">
      <c r="A6227" s="20" t="s">
        <v>17278</v>
      </c>
      <c r="B6227" s="20" t="str">
        <f aca="false">INDEX(Table2[], MATCH(L6227, Location_ID!$D$2:$D$3098, 0), 1)</f>
        <v>69b7913e-b81c-40d8-bdca-54242dbc8413</v>
      </c>
      <c r="C6227" s="20" t="s">
        <v>1585</v>
      </c>
      <c r="D6227" s="230" t="s">
        <v>354</v>
      </c>
      <c r="E6227" s="20" t="s">
        <v>7134</v>
      </c>
      <c r="F6227" s="20" t="s">
        <v>7135</v>
      </c>
      <c r="G6227" s="20" t="s">
        <v>7591</v>
      </c>
      <c r="H6227" s="20"/>
      <c r="I6227" s="20" t="s">
        <v>15917</v>
      </c>
      <c r="J6227" s="20" t="s">
        <v>15932</v>
      </c>
      <c r="K6227" s="20" t="s">
        <v>7109</v>
      </c>
      <c r="L6227" s="20" t="s">
        <v>5807</v>
      </c>
      <c r="M6227" s="20" t="s">
        <v>7116</v>
      </c>
      <c r="N6227" s="20" t="s">
        <v>15902</v>
      </c>
      <c r="O6227" s="20" t="s">
        <v>15932</v>
      </c>
      <c r="P6227" s="201" t="n">
        <v>43730</v>
      </c>
      <c r="Q6227" s="201" t="n">
        <v>43763</v>
      </c>
      <c r="R6227" s="20" t="n">
        <v>1</v>
      </c>
      <c r="S6227" s="20" t="s">
        <v>7130</v>
      </c>
      <c r="T6227" s="20" t="n">
        <v>19.13054566</v>
      </c>
      <c r="U6227" s="20" t="n">
        <v>5.2619359</v>
      </c>
      <c r="V6227" s="20" t="n">
        <v>32.99915542</v>
      </c>
      <c r="W6227" s="20" t="s">
        <v>11510</v>
      </c>
      <c r="X6227" s="35"/>
      <c r="Y6227" s="35" t="n">
        <v>0</v>
      </c>
      <c r="Z6227" s="35" t="n">
        <v>1</v>
      </c>
      <c r="AE6227" s="94" t="e">
        <f aca="false" t="array" ref="AE6227:AK6227">_xlfn.torow(_xlfn.unique(_xlfn._xlws.filter(cat_table[Subsector],$E6227=cat_table[Sector],"")))</f>
        <v>#NAME?</v>
      </c>
      <c r="AF6227" s="94" t="e">
        <v>#NAME?</v>
      </c>
      <c r="AG6227" s="94" t="e">
        <v>#NAME?</v>
      </c>
      <c r="AH6227" s="94" t="e">
        <v>#NAME?</v>
      </c>
      <c r="AI6227" s="94" t="e">
        <v>#NAME?</v>
      </c>
      <c r="AJ6227" s="94" t="e">
        <v>#NAME?</v>
      </c>
      <c r="AK6227" s="94" t="e">
        <v>#NAME?</v>
      </c>
      <c r="AO6227" s="94" t="e">
        <f aca="false" t="array" ref="AO6227:AT6227">_xlfn.torow(_xlfn.unique(_xlfn._xlws.filter(cat_table[Sub-subsector],($E6227=cat_table[Sector])*($F6227=cat_table[Subsector]),"")))</f>
        <v>#NAME?</v>
      </c>
      <c r="AP6227" s="94" t="e">
        <v>#NAME?</v>
      </c>
      <c r="AQ6227" s="94" t="e">
        <v>#NAME?</v>
      </c>
      <c r="AR6227" s="94" t="e">
        <v>#NAME?</v>
      </c>
      <c r="AS6227" s="94" t="e">
        <v>#NAME?</v>
      </c>
      <c r="AT6227" s="94" t="e">
        <v>#NAME?</v>
      </c>
    </row>
    <row r="6228" customFormat="false" ht="15" hidden="false" customHeight="true" outlineLevel="0" collapsed="false">
      <c r="A6228" s="20" t="s">
        <v>17279</v>
      </c>
      <c r="B6228" s="20" t="str">
        <f aca="false">INDEX(Table2[], MATCH(L6228, Location_ID!$D$2:$D$3098, 0), 1)</f>
        <v>a036b379-fc08-46db-be64-cd5f20c40798</v>
      </c>
      <c r="C6228" s="20" t="s">
        <v>1585</v>
      </c>
      <c r="D6228" s="230" t="s">
        <v>354</v>
      </c>
      <c r="E6228" s="20" t="s">
        <v>7134</v>
      </c>
      <c r="F6228" s="20" t="s">
        <v>7135</v>
      </c>
      <c r="G6228" s="20" t="s">
        <v>7591</v>
      </c>
      <c r="H6228" s="20"/>
      <c r="I6228" s="20" t="s">
        <v>15917</v>
      </c>
      <c r="J6228" s="20" t="s">
        <v>15927</v>
      </c>
      <c r="K6228" s="20" t="s">
        <v>7109</v>
      </c>
      <c r="L6228" s="20" t="s">
        <v>5809</v>
      </c>
      <c r="M6228" s="20" t="s">
        <v>7116</v>
      </c>
      <c r="N6228" s="20" t="s">
        <v>15902</v>
      </c>
      <c r="O6228" s="20" t="s">
        <v>15927</v>
      </c>
      <c r="P6228" s="201" t="n">
        <v>43730</v>
      </c>
      <c r="Q6228" s="201" t="n">
        <v>43763</v>
      </c>
      <c r="R6228" s="20" t="n">
        <v>1</v>
      </c>
      <c r="S6228" s="20" t="s">
        <v>7130</v>
      </c>
      <c r="T6228" s="20" t="n">
        <v>895.229383</v>
      </c>
      <c r="U6228" s="20" t="n">
        <v>315.735864</v>
      </c>
      <c r="V6228" s="20" t="n">
        <v>1474.722902</v>
      </c>
      <c r="W6228" s="20" t="s">
        <v>11510</v>
      </c>
      <c r="X6228" s="35"/>
      <c r="Y6228" s="35" t="n">
        <v>0</v>
      </c>
      <c r="Z6228" s="35" t="n">
        <v>1</v>
      </c>
      <c r="AE6228" s="94" t="e">
        <f aca="false" t="array" ref="AE6228:AK6228">_xlfn.torow(_xlfn.unique(_xlfn._xlws.filter(cat_table[Subsector],$E6228=cat_table[Sector],"")))</f>
        <v>#NAME?</v>
      </c>
      <c r="AF6228" s="94" t="e">
        <v>#NAME?</v>
      </c>
      <c r="AG6228" s="94" t="e">
        <v>#NAME?</v>
      </c>
      <c r="AH6228" s="94" t="e">
        <v>#NAME?</v>
      </c>
      <c r="AI6228" s="94" t="e">
        <v>#NAME?</v>
      </c>
      <c r="AJ6228" s="94" t="e">
        <v>#NAME?</v>
      </c>
      <c r="AK6228" s="94" t="e">
        <v>#NAME?</v>
      </c>
      <c r="AO6228" s="94" t="e">
        <f aca="false" t="array" ref="AO6228:AT6228">_xlfn.torow(_xlfn.unique(_xlfn._xlws.filter(cat_table[Sub-subsector],($E6228=cat_table[Sector])*($F6228=cat_table[Subsector]),"")))</f>
        <v>#NAME?</v>
      </c>
      <c r="AP6228" s="94" t="e">
        <v>#NAME?</v>
      </c>
      <c r="AQ6228" s="94" t="e">
        <v>#NAME?</v>
      </c>
      <c r="AR6228" s="94" t="e">
        <v>#NAME?</v>
      </c>
      <c r="AS6228" s="94" t="e">
        <v>#NAME?</v>
      </c>
      <c r="AT6228" s="94" t="e">
        <v>#NAME?</v>
      </c>
    </row>
    <row r="6229" customFormat="false" ht="15" hidden="false" customHeight="true" outlineLevel="0" collapsed="false">
      <c r="A6229" s="20" t="s">
        <v>17280</v>
      </c>
      <c r="B6229" s="20" t="str">
        <f aca="false">INDEX(Table2[], MATCH(L6229, Location_ID!$D$2:$D$3098, 0), 1)</f>
        <v>4ff39008-5536-441c-9bdb-5b943e53da8a</v>
      </c>
      <c r="C6229" s="20" t="s">
        <v>1585</v>
      </c>
      <c r="D6229" s="230" t="s">
        <v>354</v>
      </c>
      <c r="E6229" s="20" t="s">
        <v>7134</v>
      </c>
      <c r="F6229" s="20" t="s">
        <v>7135</v>
      </c>
      <c r="G6229" s="20" t="s">
        <v>7591</v>
      </c>
      <c r="H6229" s="20"/>
      <c r="I6229" s="20" t="s">
        <v>15917</v>
      </c>
      <c r="J6229" s="20" t="s">
        <v>15925</v>
      </c>
      <c r="K6229" s="20" t="s">
        <v>7109</v>
      </c>
      <c r="L6229" s="20" t="s">
        <v>5811</v>
      </c>
      <c r="M6229" s="20" t="s">
        <v>7116</v>
      </c>
      <c r="N6229" s="20" t="s">
        <v>15902</v>
      </c>
      <c r="O6229" s="20" t="s">
        <v>15925</v>
      </c>
      <c r="P6229" s="201" t="n">
        <v>43730</v>
      </c>
      <c r="Q6229" s="201" t="n">
        <v>43763</v>
      </c>
      <c r="R6229" s="20" t="n">
        <v>1</v>
      </c>
      <c r="S6229" s="20" t="s">
        <v>7130</v>
      </c>
      <c r="T6229" s="20" t="n">
        <v>181.712727</v>
      </c>
      <c r="U6229" s="20" t="n">
        <v>9.44085699999999</v>
      </c>
      <c r="V6229" s="20" t="n">
        <v>353.984597</v>
      </c>
      <c r="W6229" s="20" t="s">
        <v>11510</v>
      </c>
      <c r="X6229" s="35"/>
      <c r="Y6229" s="35" t="n">
        <v>0</v>
      </c>
      <c r="Z6229" s="35" t="n">
        <v>1</v>
      </c>
      <c r="AE6229" s="94" t="e">
        <f aca="false" t="array" ref="AE6229:AK6229">_xlfn.torow(_xlfn.unique(_xlfn._xlws.filter(cat_table[Subsector],$E6229=cat_table[Sector],"")))</f>
        <v>#NAME?</v>
      </c>
      <c r="AF6229" s="94" t="e">
        <v>#NAME?</v>
      </c>
      <c r="AG6229" s="94" t="e">
        <v>#NAME?</v>
      </c>
      <c r="AH6229" s="94" t="e">
        <v>#NAME?</v>
      </c>
      <c r="AI6229" s="94" t="e">
        <v>#NAME?</v>
      </c>
      <c r="AJ6229" s="94" t="e">
        <v>#NAME?</v>
      </c>
      <c r="AK6229" s="94" t="e">
        <v>#NAME?</v>
      </c>
      <c r="AO6229" s="94" t="e">
        <f aca="false" t="array" ref="AO6229:AT6229">_xlfn.torow(_xlfn.unique(_xlfn._xlws.filter(cat_table[Sub-subsector],($E6229=cat_table[Sector])*($F6229=cat_table[Subsector]),"")))</f>
        <v>#NAME?</v>
      </c>
      <c r="AP6229" s="94" t="e">
        <v>#NAME?</v>
      </c>
      <c r="AQ6229" s="94" t="e">
        <v>#NAME?</v>
      </c>
      <c r="AR6229" s="94" t="e">
        <v>#NAME?</v>
      </c>
      <c r="AS6229" s="94" t="e">
        <v>#NAME?</v>
      </c>
      <c r="AT6229" s="94" t="e">
        <v>#NAME?</v>
      </c>
    </row>
    <row r="6230" customFormat="false" ht="15" hidden="false" customHeight="true" outlineLevel="0" collapsed="false">
      <c r="A6230" s="20" t="s">
        <v>17281</v>
      </c>
      <c r="B6230" s="20" t="str">
        <f aca="false">INDEX(Table2[], MATCH(L6230, Location_ID!$D$2:$D$3098, 0), 1)</f>
        <v>17a4b4d4-bdba-4e5b-930a-337830da193d</v>
      </c>
      <c r="C6230" s="20" t="s">
        <v>1585</v>
      </c>
      <c r="D6230" s="230" t="s">
        <v>354</v>
      </c>
      <c r="E6230" s="20" t="s">
        <v>7134</v>
      </c>
      <c r="F6230" s="20" t="s">
        <v>7135</v>
      </c>
      <c r="G6230" s="20" t="s">
        <v>7591</v>
      </c>
      <c r="H6230" s="20"/>
      <c r="I6230" s="20" t="s">
        <v>15917</v>
      </c>
      <c r="J6230" s="20" t="s">
        <v>15932</v>
      </c>
      <c r="K6230" s="20" t="s">
        <v>7109</v>
      </c>
      <c r="L6230" s="20" t="s">
        <v>5813</v>
      </c>
      <c r="M6230" s="20" t="s">
        <v>7116</v>
      </c>
      <c r="N6230" s="20" t="s">
        <v>15902</v>
      </c>
      <c r="O6230" s="20" t="s">
        <v>15932</v>
      </c>
      <c r="P6230" s="201" t="n">
        <v>43730</v>
      </c>
      <c r="Q6230" s="201" t="n">
        <v>43763</v>
      </c>
      <c r="R6230" s="20" t="n">
        <v>1</v>
      </c>
      <c r="S6230" s="20" t="s">
        <v>7130</v>
      </c>
      <c r="T6230" s="20" t="n">
        <v>83.165407</v>
      </c>
      <c r="U6230" s="20" t="n">
        <v>18.247525</v>
      </c>
      <c r="V6230" s="20" t="n">
        <v>148.083289</v>
      </c>
      <c r="W6230" s="20" t="s">
        <v>11510</v>
      </c>
      <c r="X6230" s="35"/>
      <c r="Y6230" s="35" t="n">
        <v>0</v>
      </c>
      <c r="Z6230" s="35" t="n">
        <v>1</v>
      </c>
      <c r="AE6230" s="94" t="e">
        <f aca="false" t="array" ref="AE6230:AK6230">_xlfn.torow(_xlfn.unique(_xlfn._xlws.filter(cat_table[Subsector],$E6230=cat_table[Sector],"")))</f>
        <v>#NAME?</v>
      </c>
      <c r="AF6230" s="94" t="e">
        <v>#NAME?</v>
      </c>
      <c r="AG6230" s="94" t="e">
        <v>#NAME?</v>
      </c>
      <c r="AH6230" s="94" t="e">
        <v>#NAME?</v>
      </c>
      <c r="AI6230" s="94" t="e">
        <v>#NAME?</v>
      </c>
      <c r="AJ6230" s="94" t="e">
        <v>#NAME?</v>
      </c>
      <c r="AK6230" s="94" t="e">
        <v>#NAME?</v>
      </c>
      <c r="AO6230" s="94" t="e">
        <f aca="false" t="array" ref="AO6230:AT6230">_xlfn.torow(_xlfn.unique(_xlfn._xlws.filter(cat_table[Sub-subsector],($E6230=cat_table[Sector])*($F6230=cat_table[Subsector]),"")))</f>
        <v>#NAME?</v>
      </c>
      <c r="AP6230" s="94" t="e">
        <v>#NAME?</v>
      </c>
      <c r="AQ6230" s="94" t="e">
        <v>#NAME?</v>
      </c>
      <c r="AR6230" s="94" t="e">
        <v>#NAME?</v>
      </c>
      <c r="AS6230" s="94" t="e">
        <v>#NAME?</v>
      </c>
      <c r="AT6230" s="94" t="e">
        <v>#NAME?</v>
      </c>
    </row>
    <row r="6231" customFormat="false" ht="15" hidden="false" customHeight="true" outlineLevel="0" collapsed="false">
      <c r="A6231" s="20" t="s">
        <v>17282</v>
      </c>
      <c r="B6231" s="20" t="str">
        <f aca="false">INDEX(Table2[], MATCH(L6231, Location_ID!$D$2:$D$3098, 0), 1)</f>
        <v>371b4494-7bc5-4d7e-b3a0-c9a0144c2caa</v>
      </c>
      <c r="C6231" s="20" t="s">
        <v>1585</v>
      </c>
      <c r="D6231" s="230" t="s">
        <v>354</v>
      </c>
      <c r="E6231" s="20" t="s">
        <v>7134</v>
      </c>
      <c r="F6231" s="20" t="s">
        <v>7135</v>
      </c>
      <c r="G6231" s="20" t="s">
        <v>7591</v>
      </c>
      <c r="H6231" s="20"/>
      <c r="I6231" s="20" t="s">
        <v>15917</v>
      </c>
      <c r="J6231" s="20" t="s">
        <v>15927</v>
      </c>
      <c r="K6231" s="20" t="s">
        <v>7109</v>
      </c>
      <c r="L6231" s="20" t="s">
        <v>5815</v>
      </c>
      <c r="M6231" s="20" t="s">
        <v>7116</v>
      </c>
      <c r="N6231" s="20" t="s">
        <v>15902</v>
      </c>
      <c r="O6231" s="20" t="s">
        <v>15927</v>
      </c>
      <c r="P6231" s="201" t="n">
        <v>43730</v>
      </c>
      <c r="Q6231" s="201" t="n">
        <v>43763</v>
      </c>
      <c r="R6231" s="20" t="n">
        <v>1</v>
      </c>
      <c r="S6231" s="20" t="s">
        <v>7130</v>
      </c>
      <c r="T6231" s="20" t="n">
        <v>341.651412</v>
      </c>
      <c r="U6231" s="20" t="n">
        <v>118.563818</v>
      </c>
      <c r="V6231" s="20" t="n">
        <v>564.739006</v>
      </c>
      <c r="W6231" s="20" t="s">
        <v>11510</v>
      </c>
      <c r="X6231" s="35"/>
      <c r="Y6231" s="35" t="n">
        <v>0</v>
      </c>
      <c r="Z6231" s="35" t="n">
        <v>1</v>
      </c>
      <c r="AE6231" s="94" t="e">
        <f aca="false" t="array" ref="AE6231:AK6231">_xlfn.torow(_xlfn.unique(_xlfn._xlws.filter(cat_table[Subsector],$E6231=cat_table[Sector],"")))</f>
        <v>#NAME?</v>
      </c>
      <c r="AF6231" s="94" t="e">
        <v>#NAME?</v>
      </c>
      <c r="AG6231" s="94" t="e">
        <v>#NAME?</v>
      </c>
      <c r="AH6231" s="94" t="e">
        <v>#NAME?</v>
      </c>
      <c r="AI6231" s="94" t="e">
        <v>#NAME?</v>
      </c>
      <c r="AJ6231" s="94" t="e">
        <v>#NAME?</v>
      </c>
      <c r="AK6231" s="94" t="e">
        <v>#NAME?</v>
      </c>
      <c r="AO6231" s="94" t="e">
        <f aca="false" t="array" ref="AO6231:AT6231">_xlfn.torow(_xlfn.unique(_xlfn._xlws.filter(cat_table[Sub-subsector],($E6231=cat_table[Sector])*($F6231=cat_table[Subsector]),"")))</f>
        <v>#NAME?</v>
      </c>
      <c r="AP6231" s="94" t="e">
        <v>#NAME?</v>
      </c>
      <c r="AQ6231" s="94" t="e">
        <v>#NAME?</v>
      </c>
      <c r="AR6231" s="94" t="e">
        <v>#NAME?</v>
      </c>
      <c r="AS6231" s="94" t="e">
        <v>#NAME?</v>
      </c>
      <c r="AT6231" s="94" t="e">
        <v>#NAME?</v>
      </c>
    </row>
    <row r="6232" customFormat="false" ht="15" hidden="false" customHeight="true" outlineLevel="0" collapsed="false">
      <c r="A6232" s="20" t="s">
        <v>17283</v>
      </c>
      <c r="B6232" s="20" t="str">
        <f aca="false">INDEX(Table2[], MATCH(L6232, Location_ID!$D$2:$D$3098, 0), 1)</f>
        <v>74efc5a0-b96d-4565-ae85-5a843737c9ae</v>
      </c>
      <c r="C6232" s="20" t="s">
        <v>1585</v>
      </c>
      <c r="D6232" s="230" t="s">
        <v>354</v>
      </c>
      <c r="E6232" s="20" t="s">
        <v>7134</v>
      </c>
      <c r="F6232" s="20" t="s">
        <v>7135</v>
      </c>
      <c r="G6232" s="20" t="s">
        <v>7591</v>
      </c>
      <c r="H6232" s="20"/>
      <c r="I6232" s="20" t="s">
        <v>15917</v>
      </c>
      <c r="J6232" s="20" t="s">
        <v>15932</v>
      </c>
      <c r="K6232" s="20" t="s">
        <v>7109</v>
      </c>
      <c r="L6232" s="20" t="s">
        <v>5817</v>
      </c>
      <c r="M6232" s="20" t="s">
        <v>7116</v>
      </c>
      <c r="N6232" s="20" t="s">
        <v>15902</v>
      </c>
      <c r="O6232" s="20" t="s">
        <v>15932</v>
      </c>
      <c r="P6232" s="201" t="n">
        <v>43730</v>
      </c>
      <c r="Q6232" s="201" t="n">
        <v>43763</v>
      </c>
      <c r="R6232" s="20" t="n">
        <v>1</v>
      </c>
      <c r="S6232" s="20" t="s">
        <v>7130</v>
      </c>
      <c r="T6232" s="20" t="n">
        <v>211.026256</v>
      </c>
      <c r="U6232" s="20" t="n">
        <v>62.910356</v>
      </c>
      <c r="V6232" s="20" t="n">
        <v>359.142156</v>
      </c>
      <c r="W6232" s="20" t="s">
        <v>11510</v>
      </c>
      <c r="X6232" s="35"/>
      <c r="Y6232" s="35" t="n">
        <v>0</v>
      </c>
      <c r="Z6232" s="35" t="n">
        <v>1</v>
      </c>
      <c r="AE6232" s="94" t="e">
        <f aca="false" t="array" ref="AE6232:AK6232">_xlfn.torow(_xlfn.unique(_xlfn._xlws.filter(cat_table[Subsector],$E6232=cat_table[Sector],"")))</f>
        <v>#NAME?</v>
      </c>
      <c r="AF6232" s="94" t="e">
        <v>#NAME?</v>
      </c>
      <c r="AG6232" s="94" t="e">
        <v>#NAME?</v>
      </c>
      <c r="AH6232" s="94" t="e">
        <v>#NAME?</v>
      </c>
      <c r="AI6232" s="94" t="e">
        <v>#NAME?</v>
      </c>
      <c r="AJ6232" s="94" t="e">
        <v>#NAME?</v>
      </c>
      <c r="AK6232" s="94" t="e">
        <v>#NAME?</v>
      </c>
      <c r="AO6232" s="94" t="e">
        <f aca="false" t="array" ref="AO6232:AT6232">_xlfn.torow(_xlfn.unique(_xlfn._xlws.filter(cat_table[Sub-subsector],($E6232=cat_table[Sector])*($F6232=cat_table[Subsector]),"")))</f>
        <v>#NAME?</v>
      </c>
      <c r="AP6232" s="94" t="e">
        <v>#NAME?</v>
      </c>
      <c r="AQ6232" s="94" t="e">
        <v>#NAME?</v>
      </c>
      <c r="AR6232" s="94" t="e">
        <v>#NAME?</v>
      </c>
      <c r="AS6232" s="94" t="e">
        <v>#NAME?</v>
      </c>
      <c r="AT6232" s="94" t="e">
        <v>#NAME?</v>
      </c>
    </row>
    <row r="6233" customFormat="false" ht="15" hidden="false" customHeight="true" outlineLevel="0" collapsed="false">
      <c r="A6233" s="20" t="s">
        <v>17284</v>
      </c>
      <c r="B6233" s="20" t="str">
        <f aca="false">INDEX(Table2[], MATCH(L6233, Location_ID!$D$2:$D$3098, 0), 1)</f>
        <v>5091e4ef-caee-45e6-8ba1-ffa5268c9ff6</v>
      </c>
      <c r="C6233" s="20" t="s">
        <v>1585</v>
      </c>
      <c r="D6233" s="230" t="s">
        <v>354</v>
      </c>
      <c r="E6233" s="20" t="s">
        <v>7134</v>
      </c>
      <c r="F6233" s="20" t="s">
        <v>7135</v>
      </c>
      <c r="G6233" s="20" t="s">
        <v>7591</v>
      </c>
      <c r="H6233" s="20"/>
      <c r="I6233" s="20" t="s">
        <v>15917</v>
      </c>
      <c r="J6233" s="20" t="s">
        <v>15922</v>
      </c>
      <c r="K6233" s="20" t="s">
        <v>7109</v>
      </c>
      <c r="L6233" s="20" t="s">
        <v>5819</v>
      </c>
      <c r="M6233" s="20" t="s">
        <v>7116</v>
      </c>
      <c r="N6233" s="20" t="s">
        <v>15902</v>
      </c>
      <c r="O6233" s="20" t="s">
        <v>15922</v>
      </c>
      <c r="P6233" s="201" t="n">
        <v>43730</v>
      </c>
      <c r="Q6233" s="201" t="n">
        <v>43763</v>
      </c>
      <c r="R6233" s="20" t="n">
        <v>1</v>
      </c>
      <c r="S6233" s="20" t="s">
        <v>7130</v>
      </c>
      <c r="T6233" s="20" t="n">
        <v>154.374674</v>
      </c>
      <c r="U6233" s="20" t="n">
        <v>52.028277</v>
      </c>
      <c r="V6233" s="20" t="n">
        <v>256.721071</v>
      </c>
      <c r="W6233" s="20" t="s">
        <v>11510</v>
      </c>
      <c r="X6233" s="35"/>
      <c r="Y6233" s="35" t="n">
        <v>0</v>
      </c>
      <c r="Z6233" s="35" t="n">
        <v>1</v>
      </c>
      <c r="AE6233" s="94" t="e">
        <f aca="false" t="array" ref="AE6233:AK6233">_xlfn.torow(_xlfn.unique(_xlfn._xlws.filter(cat_table[Subsector],$E6233=cat_table[Sector],"")))</f>
        <v>#NAME?</v>
      </c>
      <c r="AF6233" s="94" t="e">
        <v>#NAME?</v>
      </c>
      <c r="AG6233" s="94" t="e">
        <v>#NAME?</v>
      </c>
      <c r="AH6233" s="94" t="e">
        <v>#NAME?</v>
      </c>
      <c r="AI6233" s="94" t="e">
        <v>#NAME?</v>
      </c>
      <c r="AJ6233" s="94" t="e">
        <v>#NAME?</v>
      </c>
      <c r="AK6233" s="94" t="e">
        <v>#NAME?</v>
      </c>
      <c r="AO6233" s="94" t="e">
        <f aca="false" t="array" ref="AO6233:AT6233">_xlfn.torow(_xlfn.unique(_xlfn._xlws.filter(cat_table[Sub-subsector],($E6233=cat_table[Sector])*($F6233=cat_table[Subsector]),"")))</f>
        <v>#NAME?</v>
      </c>
      <c r="AP6233" s="94" t="e">
        <v>#NAME?</v>
      </c>
      <c r="AQ6233" s="94" t="e">
        <v>#NAME?</v>
      </c>
      <c r="AR6233" s="94" t="e">
        <v>#NAME?</v>
      </c>
      <c r="AS6233" s="94" t="e">
        <v>#NAME?</v>
      </c>
      <c r="AT6233" s="94" t="e">
        <v>#NAME?</v>
      </c>
    </row>
    <row r="6234" customFormat="false" ht="15" hidden="false" customHeight="true" outlineLevel="0" collapsed="false">
      <c r="A6234" s="20" t="s">
        <v>17285</v>
      </c>
      <c r="B6234" s="20" t="str">
        <f aca="false">INDEX(Table2[], MATCH(L6234, Location_ID!$D$2:$D$3098, 0), 1)</f>
        <v>d96b825d-49bc-4a92-b0ed-a7378b34792f</v>
      </c>
      <c r="C6234" s="20" t="s">
        <v>1585</v>
      </c>
      <c r="D6234" s="230" t="s">
        <v>354</v>
      </c>
      <c r="E6234" s="20" t="s">
        <v>7134</v>
      </c>
      <c r="F6234" s="20" t="s">
        <v>7135</v>
      </c>
      <c r="G6234" s="20" t="s">
        <v>7591</v>
      </c>
      <c r="H6234" s="20"/>
      <c r="I6234" s="20" t="s">
        <v>15917</v>
      </c>
      <c r="J6234" s="20" t="s">
        <v>15918</v>
      </c>
      <c r="K6234" s="20" t="s">
        <v>7109</v>
      </c>
      <c r="L6234" s="20" t="s">
        <v>5821</v>
      </c>
      <c r="M6234" s="20" t="s">
        <v>7116</v>
      </c>
      <c r="N6234" s="20" t="s">
        <v>15902</v>
      </c>
      <c r="O6234" s="20" t="s">
        <v>15918</v>
      </c>
      <c r="P6234" s="201" t="n">
        <v>43730</v>
      </c>
      <c r="Q6234" s="201" t="n">
        <v>43763</v>
      </c>
      <c r="R6234" s="20" t="n">
        <v>1</v>
      </c>
      <c r="S6234" s="20" t="s">
        <v>7130</v>
      </c>
      <c r="T6234" s="20" t="n">
        <v>17.9827829</v>
      </c>
      <c r="U6234" s="20" t="n">
        <v>1.72669764</v>
      </c>
      <c r="V6234" s="20" t="n">
        <v>34.23886816</v>
      </c>
      <c r="W6234" s="20" t="s">
        <v>11510</v>
      </c>
      <c r="X6234" s="35"/>
      <c r="Y6234" s="35" t="n">
        <v>0</v>
      </c>
      <c r="Z6234" s="35" t="n">
        <v>1</v>
      </c>
      <c r="AE6234" s="94" t="e">
        <f aca="false" t="array" ref="AE6234:AK6234">_xlfn.torow(_xlfn.unique(_xlfn._xlws.filter(cat_table[Subsector],$E6234=cat_table[Sector],"")))</f>
        <v>#NAME?</v>
      </c>
      <c r="AF6234" s="94" t="e">
        <v>#NAME?</v>
      </c>
      <c r="AG6234" s="94" t="e">
        <v>#NAME?</v>
      </c>
      <c r="AH6234" s="94" t="e">
        <v>#NAME?</v>
      </c>
      <c r="AI6234" s="94" t="e">
        <v>#NAME?</v>
      </c>
      <c r="AJ6234" s="94" t="e">
        <v>#NAME?</v>
      </c>
      <c r="AK6234" s="94" t="e">
        <v>#NAME?</v>
      </c>
      <c r="AO6234" s="94" t="e">
        <f aca="false" t="array" ref="AO6234:AT6234">_xlfn.torow(_xlfn.unique(_xlfn._xlws.filter(cat_table[Sub-subsector],($E6234=cat_table[Sector])*($F6234=cat_table[Subsector]),"")))</f>
        <v>#NAME?</v>
      </c>
      <c r="AP6234" s="94" t="e">
        <v>#NAME?</v>
      </c>
      <c r="AQ6234" s="94" t="e">
        <v>#NAME?</v>
      </c>
      <c r="AR6234" s="94" t="e">
        <v>#NAME?</v>
      </c>
      <c r="AS6234" s="94" t="e">
        <v>#NAME?</v>
      </c>
      <c r="AT6234" s="94" t="e">
        <v>#NAME?</v>
      </c>
    </row>
    <row r="6235" customFormat="false" ht="15" hidden="false" customHeight="true" outlineLevel="0" collapsed="false">
      <c r="A6235" s="20" t="s">
        <v>17286</v>
      </c>
      <c r="B6235" s="20" t="str">
        <f aca="false">INDEX(Table2[], MATCH(L6235, Location_ID!$D$2:$D$3098, 0), 1)</f>
        <v>96ecb18e-03a2-411d-a09b-4cb1c745635d</v>
      </c>
      <c r="C6235" s="20" t="s">
        <v>1585</v>
      </c>
      <c r="D6235" s="230" t="s">
        <v>354</v>
      </c>
      <c r="E6235" s="20" t="s">
        <v>7134</v>
      </c>
      <c r="F6235" s="20" t="s">
        <v>7135</v>
      </c>
      <c r="G6235" s="20" t="s">
        <v>7591</v>
      </c>
      <c r="H6235" s="20"/>
      <c r="I6235" s="20" t="s">
        <v>15917</v>
      </c>
      <c r="J6235" s="20" t="s">
        <v>15922</v>
      </c>
      <c r="K6235" s="20" t="s">
        <v>7109</v>
      </c>
      <c r="L6235" s="20" t="s">
        <v>5823</v>
      </c>
      <c r="M6235" s="20" t="s">
        <v>7116</v>
      </c>
      <c r="N6235" s="20" t="s">
        <v>15902</v>
      </c>
      <c r="O6235" s="20" t="s">
        <v>15922</v>
      </c>
      <c r="P6235" s="201" t="n">
        <v>43730</v>
      </c>
      <c r="Q6235" s="201" t="n">
        <v>43763</v>
      </c>
      <c r="R6235" s="20" t="n">
        <v>1</v>
      </c>
      <c r="S6235" s="20" t="s">
        <v>7130</v>
      </c>
      <c r="T6235" s="20" t="n">
        <v>66.9331755</v>
      </c>
      <c r="U6235" s="20" t="n">
        <v>10.236696</v>
      </c>
      <c r="V6235" s="20" t="n">
        <v>123.629655</v>
      </c>
      <c r="W6235" s="20" t="s">
        <v>11510</v>
      </c>
      <c r="X6235" s="35"/>
      <c r="Y6235" s="35" t="n">
        <v>0</v>
      </c>
      <c r="Z6235" s="35" t="n">
        <v>1</v>
      </c>
      <c r="AE6235" s="94" t="e">
        <f aca="false" t="array" ref="AE6235:AK6235">_xlfn.torow(_xlfn.unique(_xlfn._xlws.filter(cat_table[Subsector],$E6235=cat_table[Sector],"")))</f>
        <v>#NAME?</v>
      </c>
      <c r="AF6235" s="94" t="e">
        <v>#NAME?</v>
      </c>
      <c r="AG6235" s="94" t="e">
        <v>#NAME?</v>
      </c>
      <c r="AH6235" s="94" t="e">
        <v>#NAME?</v>
      </c>
      <c r="AI6235" s="94" t="e">
        <v>#NAME?</v>
      </c>
      <c r="AJ6235" s="94" t="e">
        <v>#NAME?</v>
      </c>
      <c r="AK6235" s="94" t="e">
        <v>#NAME?</v>
      </c>
      <c r="AO6235" s="94" t="e">
        <f aca="false" t="array" ref="AO6235:AT6235">_xlfn.torow(_xlfn.unique(_xlfn._xlws.filter(cat_table[Sub-subsector],($E6235=cat_table[Sector])*($F6235=cat_table[Subsector]),"")))</f>
        <v>#NAME?</v>
      </c>
      <c r="AP6235" s="94" t="e">
        <v>#NAME?</v>
      </c>
      <c r="AQ6235" s="94" t="e">
        <v>#NAME?</v>
      </c>
      <c r="AR6235" s="94" t="e">
        <v>#NAME?</v>
      </c>
      <c r="AS6235" s="94" t="e">
        <v>#NAME?</v>
      </c>
      <c r="AT6235" s="94" t="e">
        <v>#NAME?</v>
      </c>
    </row>
    <row r="6236" customFormat="false" ht="15" hidden="false" customHeight="true" outlineLevel="0" collapsed="false">
      <c r="A6236" s="20" t="s">
        <v>17287</v>
      </c>
      <c r="B6236" s="20" t="str">
        <f aca="false">INDEX(Table2[], MATCH(L6236, Location_ID!$D$2:$D$3098, 0), 1)</f>
        <v>07fbc810-adf7-42ff-b840-865f5694b6ea</v>
      </c>
      <c r="C6236" s="20" t="s">
        <v>1585</v>
      </c>
      <c r="D6236" s="230" t="s">
        <v>354</v>
      </c>
      <c r="E6236" s="20" t="s">
        <v>7134</v>
      </c>
      <c r="F6236" s="20" t="s">
        <v>7135</v>
      </c>
      <c r="G6236" s="20" t="s">
        <v>7591</v>
      </c>
      <c r="H6236" s="20"/>
      <c r="I6236" s="20" t="s">
        <v>15917</v>
      </c>
      <c r="J6236" s="20" t="s">
        <v>15932</v>
      </c>
      <c r="K6236" s="20" t="s">
        <v>7109</v>
      </c>
      <c r="L6236" s="20" t="s">
        <v>5825</v>
      </c>
      <c r="M6236" s="20" t="s">
        <v>7116</v>
      </c>
      <c r="N6236" s="20" t="s">
        <v>15902</v>
      </c>
      <c r="O6236" s="20" t="s">
        <v>15932</v>
      </c>
      <c r="P6236" s="201" t="n">
        <v>43730</v>
      </c>
      <c r="Q6236" s="201" t="n">
        <v>43763</v>
      </c>
      <c r="R6236" s="20" t="n">
        <v>1</v>
      </c>
      <c r="S6236" s="20" t="s">
        <v>7130</v>
      </c>
      <c r="T6236" s="20" t="n">
        <v>67.677881</v>
      </c>
      <c r="U6236" s="20" t="n">
        <v>18.6772329</v>
      </c>
      <c r="V6236" s="20" t="n">
        <v>116.6785291</v>
      </c>
      <c r="W6236" s="20" t="s">
        <v>11510</v>
      </c>
      <c r="X6236" s="35"/>
      <c r="Y6236" s="35" t="n">
        <v>0</v>
      </c>
      <c r="Z6236" s="35" t="n">
        <v>1</v>
      </c>
      <c r="AE6236" s="94" t="e">
        <f aca="false" t="array" ref="AE6236:AK6236">_xlfn.torow(_xlfn.unique(_xlfn._xlws.filter(cat_table[Subsector],$E6236=cat_table[Sector],"")))</f>
        <v>#NAME?</v>
      </c>
      <c r="AF6236" s="94" t="e">
        <v>#NAME?</v>
      </c>
      <c r="AG6236" s="94" t="e">
        <v>#NAME?</v>
      </c>
      <c r="AH6236" s="94" t="e">
        <v>#NAME?</v>
      </c>
      <c r="AI6236" s="94" t="e">
        <v>#NAME?</v>
      </c>
      <c r="AJ6236" s="94" t="e">
        <v>#NAME?</v>
      </c>
      <c r="AK6236" s="94" t="e">
        <v>#NAME?</v>
      </c>
      <c r="AO6236" s="94" t="e">
        <f aca="false" t="array" ref="AO6236:AT6236">_xlfn.torow(_xlfn.unique(_xlfn._xlws.filter(cat_table[Sub-subsector],($E6236=cat_table[Sector])*($F6236=cat_table[Subsector]),"")))</f>
        <v>#NAME?</v>
      </c>
      <c r="AP6236" s="94" t="e">
        <v>#NAME?</v>
      </c>
      <c r="AQ6236" s="94" t="e">
        <v>#NAME?</v>
      </c>
      <c r="AR6236" s="94" t="e">
        <v>#NAME?</v>
      </c>
      <c r="AS6236" s="94" t="e">
        <v>#NAME?</v>
      </c>
      <c r="AT6236" s="94" t="e">
        <v>#NAME?</v>
      </c>
    </row>
    <row r="6237" customFormat="false" ht="15" hidden="false" customHeight="true" outlineLevel="0" collapsed="false">
      <c r="A6237" s="20" t="s">
        <v>17288</v>
      </c>
      <c r="B6237" s="20" t="str">
        <f aca="false">INDEX(Table2[], MATCH(L6237, Location_ID!$D$2:$D$3098, 0), 1)</f>
        <v>6f64b61e-b588-4928-a642-e6c98cfa4b28</v>
      </c>
      <c r="C6237" s="20" t="s">
        <v>1585</v>
      </c>
      <c r="D6237" s="230" t="s">
        <v>354</v>
      </c>
      <c r="E6237" s="20" t="s">
        <v>7134</v>
      </c>
      <c r="F6237" s="20" t="s">
        <v>7135</v>
      </c>
      <c r="G6237" s="20" t="s">
        <v>7591</v>
      </c>
      <c r="H6237" s="20"/>
      <c r="I6237" s="20" t="s">
        <v>15917</v>
      </c>
      <c r="J6237" s="20" t="s">
        <v>15918</v>
      </c>
      <c r="K6237" s="20" t="s">
        <v>7109</v>
      </c>
      <c r="L6237" s="20" t="s">
        <v>5827</v>
      </c>
      <c r="M6237" s="20" t="s">
        <v>7116</v>
      </c>
      <c r="N6237" s="20" t="s">
        <v>15902</v>
      </c>
      <c r="O6237" s="20" t="s">
        <v>15918</v>
      </c>
      <c r="P6237" s="201" t="n">
        <v>43730</v>
      </c>
      <c r="Q6237" s="201" t="n">
        <v>43763</v>
      </c>
      <c r="R6237" s="20" t="n">
        <v>1</v>
      </c>
      <c r="S6237" s="20" t="s">
        <v>7130</v>
      </c>
      <c r="T6237" s="20" t="n">
        <v>50.9503282</v>
      </c>
      <c r="U6237" s="20" t="n">
        <v>29.9694364</v>
      </c>
      <c r="V6237" s="20" t="n">
        <v>71.93122</v>
      </c>
      <c r="W6237" s="20" t="s">
        <v>11510</v>
      </c>
      <c r="X6237" s="35"/>
      <c r="Y6237" s="35" t="n">
        <v>0</v>
      </c>
      <c r="Z6237" s="35" t="n">
        <v>1</v>
      </c>
      <c r="AE6237" s="94" t="e">
        <f aca="false" t="array" ref="AE6237:AK6237">_xlfn.torow(_xlfn.unique(_xlfn._xlws.filter(cat_table[Subsector],$E6237=cat_table[Sector],"")))</f>
        <v>#NAME?</v>
      </c>
      <c r="AF6237" s="94" t="e">
        <v>#NAME?</v>
      </c>
      <c r="AG6237" s="94" t="e">
        <v>#NAME?</v>
      </c>
      <c r="AH6237" s="94" t="e">
        <v>#NAME?</v>
      </c>
      <c r="AI6237" s="94" t="e">
        <v>#NAME?</v>
      </c>
      <c r="AJ6237" s="94" t="e">
        <v>#NAME?</v>
      </c>
      <c r="AK6237" s="94" t="e">
        <v>#NAME?</v>
      </c>
      <c r="AO6237" s="94" t="e">
        <f aca="false" t="array" ref="AO6237:AT6237">_xlfn.torow(_xlfn.unique(_xlfn._xlws.filter(cat_table[Sub-subsector],($E6237=cat_table[Sector])*($F6237=cat_table[Subsector]),"")))</f>
        <v>#NAME?</v>
      </c>
      <c r="AP6237" s="94" t="e">
        <v>#NAME?</v>
      </c>
      <c r="AQ6237" s="94" t="e">
        <v>#NAME?</v>
      </c>
      <c r="AR6237" s="94" t="e">
        <v>#NAME?</v>
      </c>
      <c r="AS6237" s="94" t="e">
        <v>#NAME?</v>
      </c>
      <c r="AT6237" s="94" t="e">
        <v>#NAME?</v>
      </c>
    </row>
    <row r="6238" customFormat="false" ht="15" hidden="false" customHeight="true" outlineLevel="0" collapsed="false">
      <c r="A6238" s="20" t="s">
        <v>17289</v>
      </c>
      <c r="B6238" s="20" t="str">
        <f aca="false">INDEX(Table2[], MATCH(L6238, Location_ID!$D$2:$D$3098, 0), 1)</f>
        <v>84532e98-1523-4644-a695-d3fb68989f21</v>
      </c>
      <c r="C6238" s="20" t="s">
        <v>1585</v>
      </c>
      <c r="D6238" s="230" t="s">
        <v>354</v>
      </c>
      <c r="E6238" s="20" t="s">
        <v>7134</v>
      </c>
      <c r="F6238" s="20" t="s">
        <v>7135</v>
      </c>
      <c r="G6238" s="20" t="s">
        <v>7591</v>
      </c>
      <c r="H6238" s="20"/>
      <c r="I6238" s="20" t="s">
        <v>15917</v>
      </c>
      <c r="J6238" s="20" t="s">
        <v>15922</v>
      </c>
      <c r="K6238" s="20" t="s">
        <v>7109</v>
      </c>
      <c r="L6238" s="20" t="s">
        <v>5829</v>
      </c>
      <c r="M6238" s="20" t="s">
        <v>7116</v>
      </c>
      <c r="N6238" s="20" t="s">
        <v>15902</v>
      </c>
      <c r="O6238" s="20" t="s">
        <v>15922</v>
      </c>
      <c r="P6238" s="201" t="n">
        <v>43730</v>
      </c>
      <c r="Q6238" s="201" t="n">
        <v>43763</v>
      </c>
      <c r="R6238" s="20" t="n">
        <v>1</v>
      </c>
      <c r="S6238" s="20" t="s">
        <v>7130</v>
      </c>
      <c r="T6238" s="20" t="n">
        <v>231.3507</v>
      </c>
      <c r="U6238" s="20" t="n">
        <v>125.6708134</v>
      </c>
      <c r="V6238" s="20" t="n">
        <v>337.0305866</v>
      </c>
      <c r="W6238" s="20" t="s">
        <v>11510</v>
      </c>
      <c r="X6238" s="35"/>
      <c r="Y6238" s="35" t="n">
        <v>0</v>
      </c>
      <c r="Z6238" s="35" t="n">
        <v>1</v>
      </c>
      <c r="AE6238" s="94" t="e">
        <f aca="false" t="array" ref="AE6238:AK6238">_xlfn.torow(_xlfn.unique(_xlfn._xlws.filter(cat_table[Subsector],$E6238=cat_table[Sector],"")))</f>
        <v>#NAME?</v>
      </c>
      <c r="AF6238" s="94" t="e">
        <v>#NAME?</v>
      </c>
      <c r="AG6238" s="94" t="e">
        <v>#NAME?</v>
      </c>
      <c r="AH6238" s="94" t="e">
        <v>#NAME?</v>
      </c>
      <c r="AI6238" s="94" t="e">
        <v>#NAME?</v>
      </c>
      <c r="AJ6238" s="94" t="e">
        <v>#NAME?</v>
      </c>
      <c r="AK6238" s="94" t="e">
        <v>#NAME?</v>
      </c>
      <c r="AO6238" s="94" t="e">
        <f aca="false" t="array" ref="AO6238:AT6238">_xlfn.torow(_xlfn.unique(_xlfn._xlws.filter(cat_table[Sub-subsector],($E6238=cat_table[Sector])*($F6238=cat_table[Subsector]),"")))</f>
        <v>#NAME?</v>
      </c>
      <c r="AP6238" s="94" t="e">
        <v>#NAME?</v>
      </c>
      <c r="AQ6238" s="94" t="e">
        <v>#NAME?</v>
      </c>
      <c r="AR6238" s="94" t="e">
        <v>#NAME?</v>
      </c>
      <c r="AS6238" s="94" t="e">
        <v>#NAME?</v>
      </c>
      <c r="AT6238" s="94" t="e">
        <v>#NAME?</v>
      </c>
    </row>
    <row r="6239" customFormat="false" ht="15" hidden="false" customHeight="true" outlineLevel="0" collapsed="false">
      <c r="A6239" s="20" t="s">
        <v>17290</v>
      </c>
      <c r="B6239" s="20" t="str">
        <f aca="false">INDEX(Table2[], MATCH(L6239, Location_ID!$D$2:$D$3098, 0), 1)</f>
        <v>cfa6b598-0b0c-40ae-9214-79ca1312c414</v>
      </c>
      <c r="C6239" s="20" t="s">
        <v>1585</v>
      </c>
      <c r="D6239" s="230" t="s">
        <v>354</v>
      </c>
      <c r="E6239" s="20" t="s">
        <v>7134</v>
      </c>
      <c r="F6239" s="20" t="s">
        <v>7135</v>
      </c>
      <c r="G6239" s="20" t="s">
        <v>7591</v>
      </c>
      <c r="H6239" s="20"/>
      <c r="I6239" s="20" t="s">
        <v>15917</v>
      </c>
      <c r="J6239" s="20" t="s">
        <v>15927</v>
      </c>
      <c r="K6239" s="20" t="s">
        <v>7109</v>
      </c>
      <c r="L6239" s="20" t="s">
        <v>5831</v>
      </c>
      <c r="M6239" s="20" t="s">
        <v>7116</v>
      </c>
      <c r="N6239" s="20" t="s">
        <v>15902</v>
      </c>
      <c r="O6239" s="20" t="s">
        <v>15927</v>
      </c>
      <c r="P6239" s="201" t="n">
        <v>43730</v>
      </c>
      <c r="Q6239" s="201" t="n">
        <v>43763</v>
      </c>
      <c r="R6239" s="20" t="n">
        <v>1</v>
      </c>
      <c r="S6239" s="20" t="s">
        <v>7130</v>
      </c>
      <c r="T6239" s="20" t="n">
        <v>356.8746435</v>
      </c>
      <c r="U6239" s="20" t="n">
        <v>226.1121445</v>
      </c>
      <c r="V6239" s="20" t="n">
        <v>487.6371425</v>
      </c>
      <c r="W6239" s="20" t="s">
        <v>11510</v>
      </c>
      <c r="X6239" s="35"/>
      <c r="Y6239" s="35" t="n">
        <v>0</v>
      </c>
      <c r="Z6239" s="35" t="n">
        <v>1</v>
      </c>
      <c r="AE6239" s="94" t="e">
        <f aca="false" t="array" ref="AE6239:AK6239">_xlfn.torow(_xlfn.unique(_xlfn._xlws.filter(cat_table[Subsector],$E6239=cat_table[Sector],"")))</f>
        <v>#NAME?</v>
      </c>
      <c r="AF6239" s="94" t="e">
        <v>#NAME?</v>
      </c>
      <c r="AG6239" s="94" t="e">
        <v>#NAME?</v>
      </c>
      <c r="AH6239" s="94" t="e">
        <v>#NAME?</v>
      </c>
      <c r="AI6239" s="94" t="e">
        <v>#NAME?</v>
      </c>
      <c r="AJ6239" s="94" t="e">
        <v>#NAME?</v>
      </c>
      <c r="AK6239" s="94" t="e">
        <v>#NAME?</v>
      </c>
      <c r="AO6239" s="94" t="e">
        <f aca="false" t="array" ref="AO6239:AT6239">_xlfn.torow(_xlfn.unique(_xlfn._xlws.filter(cat_table[Sub-subsector],($E6239=cat_table[Sector])*($F6239=cat_table[Subsector]),"")))</f>
        <v>#NAME?</v>
      </c>
      <c r="AP6239" s="94" t="e">
        <v>#NAME?</v>
      </c>
      <c r="AQ6239" s="94" t="e">
        <v>#NAME?</v>
      </c>
      <c r="AR6239" s="94" t="e">
        <v>#NAME?</v>
      </c>
      <c r="AS6239" s="94" t="e">
        <v>#NAME?</v>
      </c>
      <c r="AT6239" s="94" t="e">
        <v>#NAME?</v>
      </c>
    </row>
    <row r="6240" customFormat="false" ht="15" hidden="false" customHeight="true" outlineLevel="0" collapsed="false">
      <c r="A6240" s="20" t="s">
        <v>17291</v>
      </c>
      <c r="B6240" s="20" t="str">
        <f aca="false">INDEX(Table2[], MATCH(L6240, Location_ID!$D$2:$D$3098, 0), 1)</f>
        <v>ecd2347f-851a-4fae-82c8-f92b648b0f1a</v>
      </c>
      <c r="C6240" s="20" t="s">
        <v>1585</v>
      </c>
      <c r="D6240" s="230" t="s">
        <v>354</v>
      </c>
      <c r="E6240" s="20" t="s">
        <v>7134</v>
      </c>
      <c r="F6240" s="20" t="s">
        <v>7135</v>
      </c>
      <c r="G6240" s="20" t="s">
        <v>7591</v>
      </c>
      <c r="H6240" s="20"/>
      <c r="I6240" s="20" t="s">
        <v>15917</v>
      </c>
      <c r="J6240" s="20" t="s">
        <v>15918</v>
      </c>
      <c r="K6240" s="20" t="s">
        <v>7109</v>
      </c>
      <c r="L6240" s="20" t="s">
        <v>5833</v>
      </c>
      <c r="M6240" s="20" t="s">
        <v>7116</v>
      </c>
      <c r="N6240" s="20" t="s">
        <v>15902</v>
      </c>
      <c r="O6240" s="20" t="s">
        <v>15918</v>
      </c>
      <c r="P6240" s="201" t="n">
        <v>43730</v>
      </c>
      <c r="Q6240" s="201" t="n">
        <v>43763</v>
      </c>
      <c r="R6240" s="20" t="n">
        <v>1</v>
      </c>
      <c r="S6240" s="20" t="s">
        <v>7130</v>
      </c>
      <c r="T6240" s="20" t="n">
        <v>85.567178</v>
      </c>
      <c r="U6240" s="20" t="n">
        <v>53.0655778</v>
      </c>
      <c r="V6240" s="20" t="n">
        <v>118.0687782</v>
      </c>
      <c r="W6240" s="20" t="s">
        <v>11510</v>
      </c>
      <c r="X6240" s="35"/>
      <c r="Y6240" s="35" t="n">
        <v>0</v>
      </c>
      <c r="Z6240" s="35" t="n">
        <v>1</v>
      </c>
      <c r="AE6240" s="94" t="e">
        <f aca="false" t="array" ref="AE6240:AK6240">_xlfn.torow(_xlfn.unique(_xlfn._xlws.filter(cat_table[Subsector],$E6240=cat_table[Sector],"")))</f>
        <v>#NAME?</v>
      </c>
      <c r="AF6240" s="94" t="e">
        <v>#NAME?</v>
      </c>
      <c r="AG6240" s="94" t="e">
        <v>#NAME?</v>
      </c>
      <c r="AH6240" s="94" t="e">
        <v>#NAME?</v>
      </c>
      <c r="AI6240" s="94" t="e">
        <v>#NAME?</v>
      </c>
      <c r="AJ6240" s="94" t="e">
        <v>#NAME?</v>
      </c>
      <c r="AK6240" s="94" t="e">
        <v>#NAME?</v>
      </c>
      <c r="AO6240" s="94" t="e">
        <f aca="false" t="array" ref="AO6240:AT6240">_xlfn.torow(_xlfn.unique(_xlfn._xlws.filter(cat_table[Sub-subsector],($E6240=cat_table[Sector])*($F6240=cat_table[Subsector]),"")))</f>
        <v>#NAME?</v>
      </c>
      <c r="AP6240" s="94" t="e">
        <v>#NAME?</v>
      </c>
      <c r="AQ6240" s="94" t="e">
        <v>#NAME?</v>
      </c>
      <c r="AR6240" s="94" t="e">
        <v>#NAME?</v>
      </c>
      <c r="AS6240" s="94" t="e">
        <v>#NAME?</v>
      </c>
      <c r="AT6240" s="94" t="e">
        <v>#NAME?</v>
      </c>
    </row>
    <row r="6241" customFormat="false" ht="15" hidden="false" customHeight="true" outlineLevel="0" collapsed="false">
      <c r="A6241" s="20" t="s">
        <v>17292</v>
      </c>
      <c r="B6241" s="20" t="str">
        <f aca="false">INDEX(Table2[], MATCH(L6241, Location_ID!$D$2:$D$3098, 0), 1)</f>
        <v>3a59e6b0-6c4d-497e-a8da-6ed4be6aee94</v>
      </c>
      <c r="C6241" s="20" t="s">
        <v>1585</v>
      </c>
      <c r="D6241" s="230" t="s">
        <v>354</v>
      </c>
      <c r="E6241" s="20" t="s">
        <v>7134</v>
      </c>
      <c r="F6241" s="20" t="s">
        <v>7135</v>
      </c>
      <c r="G6241" s="20" t="s">
        <v>7591</v>
      </c>
      <c r="H6241" s="20"/>
      <c r="I6241" s="20" t="s">
        <v>15917</v>
      </c>
      <c r="J6241" s="20" t="s">
        <v>15918</v>
      </c>
      <c r="K6241" s="20" t="s">
        <v>7109</v>
      </c>
      <c r="L6241" s="20" t="s">
        <v>5835</v>
      </c>
      <c r="M6241" s="20" t="s">
        <v>7116</v>
      </c>
      <c r="N6241" s="20" t="s">
        <v>15902</v>
      </c>
      <c r="O6241" s="20" t="s">
        <v>15918</v>
      </c>
      <c r="P6241" s="201" t="n">
        <v>43730</v>
      </c>
      <c r="Q6241" s="201" t="n">
        <v>43763</v>
      </c>
      <c r="R6241" s="20" t="n">
        <v>1</v>
      </c>
      <c r="S6241" s="20" t="s">
        <v>7130</v>
      </c>
      <c r="T6241" s="20" t="n">
        <v>87.0581195</v>
      </c>
      <c r="U6241" s="20" t="n">
        <v>47.94273035</v>
      </c>
      <c r="V6241" s="20" t="n">
        <v>126.17350865</v>
      </c>
      <c r="W6241" s="20" t="s">
        <v>11510</v>
      </c>
      <c r="X6241" s="35"/>
      <c r="Y6241" s="35" t="n">
        <v>0</v>
      </c>
      <c r="Z6241" s="35" t="n">
        <v>1</v>
      </c>
      <c r="AE6241" s="94" t="e">
        <f aca="false" t="array" ref="AE6241:AK6241">_xlfn.torow(_xlfn.unique(_xlfn._xlws.filter(cat_table[Subsector],$E6241=cat_table[Sector],"")))</f>
        <v>#NAME?</v>
      </c>
      <c r="AF6241" s="94" t="e">
        <v>#NAME?</v>
      </c>
      <c r="AG6241" s="94" t="e">
        <v>#NAME?</v>
      </c>
      <c r="AH6241" s="94" t="e">
        <v>#NAME?</v>
      </c>
      <c r="AI6241" s="94" t="e">
        <v>#NAME?</v>
      </c>
      <c r="AJ6241" s="94" t="e">
        <v>#NAME?</v>
      </c>
      <c r="AK6241" s="94" t="e">
        <v>#NAME?</v>
      </c>
      <c r="AO6241" s="94" t="e">
        <f aca="false" t="array" ref="AO6241:AT6241">_xlfn.torow(_xlfn.unique(_xlfn._xlws.filter(cat_table[Sub-subsector],($E6241=cat_table[Sector])*($F6241=cat_table[Subsector]),"")))</f>
        <v>#NAME?</v>
      </c>
      <c r="AP6241" s="94" t="e">
        <v>#NAME?</v>
      </c>
      <c r="AQ6241" s="94" t="e">
        <v>#NAME?</v>
      </c>
      <c r="AR6241" s="94" t="e">
        <v>#NAME?</v>
      </c>
      <c r="AS6241" s="94" t="e">
        <v>#NAME?</v>
      </c>
      <c r="AT6241" s="94" t="e">
        <v>#NAME?</v>
      </c>
    </row>
    <row r="6242" customFormat="false" ht="15" hidden="false" customHeight="true" outlineLevel="0" collapsed="false">
      <c r="A6242" s="20" t="s">
        <v>17293</v>
      </c>
      <c r="B6242" s="20" t="str">
        <f aca="false">INDEX(Table2[], MATCH(L6242, Location_ID!$D$2:$D$3098, 0), 1)</f>
        <v>2e316b2e-946d-4538-bc3f-0f6e323cb03e</v>
      </c>
      <c r="C6242" s="20" t="s">
        <v>1585</v>
      </c>
      <c r="D6242" s="230" t="s">
        <v>354</v>
      </c>
      <c r="E6242" s="20" t="s">
        <v>7134</v>
      </c>
      <c r="F6242" s="20" t="s">
        <v>7135</v>
      </c>
      <c r="G6242" s="20" t="s">
        <v>7591</v>
      </c>
      <c r="H6242" s="20"/>
      <c r="I6242" s="20" t="s">
        <v>15917</v>
      </c>
      <c r="J6242" s="20" t="s">
        <v>15927</v>
      </c>
      <c r="K6242" s="20" t="s">
        <v>7109</v>
      </c>
      <c r="L6242" s="20" t="s">
        <v>5837</v>
      </c>
      <c r="M6242" s="20" t="s">
        <v>7116</v>
      </c>
      <c r="N6242" s="20" t="s">
        <v>15902</v>
      </c>
      <c r="O6242" s="20" t="s">
        <v>15927</v>
      </c>
      <c r="P6242" s="201" t="n">
        <v>43730</v>
      </c>
      <c r="Q6242" s="201" t="n">
        <v>43763</v>
      </c>
      <c r="R6242" s="20" t="n">
        <v>1</v>
      </c>
      <c r="S6242" s="20" t="s">
        <v>7130</v>
      </c>
      <c r="T6242" s="20" t="n">
        <v>195.733042</v>
      </c>
      <c r="U6242" s="20" t="n">
        <v>81.466925</v>
      </c>
      <c r="V6242" s="20" t="n">
        <v>309.999159</v>
      </c>
      <c r="W6242" s="20" t="s">
        <v>11510</v>
      </c>
      <c r="X6242" s="35"/>
      <c r="Y6242" s="35" t="n">
        <v>0</v>
      </c>
      <c r="Z6242" s="35" t="n">
        <v>1</v>
      </c>
      <c r="AE6242" s="94" t="e">
        <f aca="false" t="array" ref="AE6242:AK6242">_xlfn.torow(_xlfn.unique(_xlfn._xlws.filter(cat_table[Subsector],$E6242=cat_table[Sector],"")))</f>
        <v>#NAME?</v>
      </c>
      <c r="AF6242" s="94" t="e">
        <v>#NAME?</v>
      </c>
      <c r="AG6242" s="94" t="e">
        <v>#NAME?</v>
      </c>
      <c r="AH6242" s="94" t="e">
        <v>#NAME?</v>
      </c>
      <c r="AI6242" s="94" t="e">
        <v>#NAME?</v>
      </c>
      <c r="AJ6242" s="94" t="e">
        <v>#NAME?</v>
      </c>
      <c r="AK6242" s="94" t="e">
        <v>#NAME?</v>
      </c>
      <c r="AO6242" s="94" t="e">
        <f aca="false" t="array" ref="AO6242:AT6242">_xlfn.torow(_xlfn.unique(_xlfn._xlws.filter(cat_table[Sub-subsector],($E6242=cat_table[Sector])*($F6242=cat_table[Subsector]),"")))</f>
        <v>#NAME?</v>
      </c>
      <c r="AP6242" s="94" t="e">
        <v>#NAME?</v>
      </c>
      <c r="AQ6242" s="94" t="e">
        <v>#NAME?</v>
      </c>
      <c r="AR6242" s="94" t="e">
        <v>#NAME?</v>
      </c>
      <c r="AS6242" s="94" t="e">
        <v>#NAME?</v>
      </c>
      <c r="AT6242" s="94" t="e">
        <v>#NAME?</v>
      </c>
    </row>
    <row r="6243" customFormat="false" ht="15" hidden="false" customHeight="true" outlineLevel="0" collapsed="false">
      <c r="A6243" s="20" t="s">
        <v>17294</v>
      </c>
      <c r="B6243" s="20" t="str">
        <f aca="false">INDEX(Table2[], MATCH(L6243, Location_ID!$D$2:$D$3098, 0), 1)</f>
        <v>1f7628df-0fea-453d-81a9-d69a0ae5fc25</v>
      </c>
      <c r="C6243" s="20" t="s">
        <v>1585</v>
      </c>
      <c r="D6243" s="230" t="s">
        <v>354</v>
      </c>
      <c r="E6243" s="20" t="s">
        <v>7134</v>
      </c>
      <c r="F6243" s="20" t="s">
        <v>7135</v>
      </c>
      <c r="G6243" s="20" t="s">
        <v>7591</v>
      </c>
      <c r="H6243" s="20"/>
      <c r="I6243" s="20" t="s">
        <v>15917</v>
      </c>
      <c r="J6243" s="20" t="s">
        <v>15927</v>
      </c>
      <c r="K6243" s="20" t="s">
        <v>7109</v>
      </c>
      <c r="L6243" s="20" t="s">
        <v>5839</v>
      </c>
      <c r="M6243" s="20" t="s">
        <v>7116</v>
      </c>
      <c r="N6243" s="20" t="s">
        <v>15902</v>
      </c>
      <c r="O6243" s="20" t="s">
        <v>15927</v>
      </c>
      <c r="P6243" s="201" t="n">
        <v>43730</v>
      </c>
      <c r="Q6243" s="201" t="n">
        <v>43763</v>
      </c>
      <c r="R6243" s="20" t="n">
        <v>1</v>
      </c>
      <c r="S6243" s="20" t="s">
        <v>7130</v>
      </c>
      <c r="T6243" s="20" t="n">
        <v>81.7802505</v>
      </c>
      <c r="U6243" s="20" t="n">
        <v>42.40533475</v>
      </c>
      <c r="V6243" s="20" t="n">
        <v>121.15516625</v>
      </c>
      <c r="W6243" s="20" t="s">
        <v>11510</v>
      </c>
      <c r="X6243" s="35"/>
      <c r="Y6243" s="35" t="n">
        <v>0</v>
      </c>
      <c r="Z6243" s="35" t="n">
        <v>1</v>
      </c>
      <c r="AE6243" s="94" t="e">
        <f aca="false" t="array" ref="AE6243:AK6243">_xlfn.torow(_xlfn.unique(_xlfn._xlws.filter(cat_table[Subsector],$E6243=cat_table[Sector],"")))</f>
        <v>#NAME?</v>
      </c>
      <c r="AF6243" s="94" t="e">
        <v>#NAME?</v>
      </c>
      <c r="AG6243" s="94" t="e">
        <v>#NAME?</v>
      </c>
      <c r="AH6243" s="94" t="e">
        <v>#NAME?</v>
      </c>
      <c r="AI6243" s="94" t="e">
        <v>#NAME?</v>
      </c>
      <c r="AJ6243" s="94" t="e">
        <v>#NAME?</v>
      </c>
      <c r="AK6243" s="94" t="e">
        <v>#NAME?</v>
      </c>
      <c r="AO6243" s="94" t="e">
        <f aca="false" t="array" ref="AO6243:AT6243">_xlfn.torow(_xlfn.unique(_xlfn._xlws.filter(cat_table[Sub-subsector],($E6243=cat_table[Sector])*($F6243=cat_table[Subsector]),"")))</f>
        <v>#NAME?</v>
      </c>
      <c r="AP6243" s="94" t="e">
        <v>#NAME?</v>
      </c>
      <c r="AQ6243" s="94" t="e">
        <v>#NAME?</v>
      </c>
      <c r="AR6243" s="94" t="e">
        <v>#NAME?</v>
      </c>
      <c r="AS6243" s="94" t="e">
        <v>#NAME?</v>
      </c>
      <c r="AT6243" s="94" t="e">
        <v>#NAME?</v>
      </c>
    </row>
    <row r="6244" customFormat="false" ht="15" hidden="false" customHeight="true" outlineLevel="0" collapsed="false">
      <c r="A6244" s="20" t="s">
        <v>17295</v>
      </c>
      <c r="B6244" s="20" t="str">
        <f aca="false">INDEX(Table2[], MATCH(L6244, Location_ID!$D$2:$D$3098, 0), 1)</f>
        <v>c1f49a04-3b4f-4608-bc87-172e0165ce44</v>
      </c>
      <c r="C6244" s="20" t="s">
        <v>1585</v>
      </c>
      <c r="D6244" s="230" t="s">
        <v>354</v>
      </c>
      <c r="E6244" s="20" t="s">
        <v>7134</v>
      </c>
      <c r="F6244" s="20" t="s">
        <v>7135</v>
      </c>
      <c r="G6244" s="20" t="s">
        <v>7591</v>
      </c>
      <c r="H6244" s="20"/>
      <c r="I6244" s="20" t="s">
        <v>15917</v>
      </c>
      <c r="J6244" s="20" t="s">
        <v>15922</v>
      </c>
      <c r="K6244" s="20" t="s">
        <v>7109</v>
      </c>
      <c r="L6244" s="20" t="s">
        <v>5841</v>
      </c>
      <c r="M6244" s="20" t="s">
        <v>7116</v>
      </c>
      <c r="N6244" s="20" t="s">
        <v>15902</v>
      </c>
      <c r="O6244" s="20" t="s">
        <v>15922</v>
      </c>
      <c r="P6244" s="201" t="n">
        <v>43730</v>
      </c>
      <c r="Q6244" s="201" t="n">
        <v>43763</v>
      </c>
      <c r="R6244" s="20" t="n">
        <v>1</v>
      </c>
      <c r="S6244" s="20" t="s">
        <v>7130</v>
      </c>
      <c r="T6244" s="20" t="n">
        <v>429.430893</v>
      </c>
      <c r="U6244" s="20" t="n">
        <v>298.17895</v>
      </c>
      <c r="V6244" s="20" t="n">
        <v>560.682836</v>
      </c>
      <c r="W6244" s="20" t="s">
        <v>11510</v>
      </c>
      <c r="X6244" s="35"/>
      <c r="Y6244" s="35" t="n">
        <v>0</v>
      </c>
      <c r="Z6244" s="35" t="n">
        <v>1</v>
      </c>
      <c r="AE6244" s="94" t="e">
        <f aca="false" t="array" ref="AE6244:AK6244">_xlfn.torow(_xlfn.unique(_xlfn._xlws.filter(cat_table[Subsector],$E6244=cat_table[Sector],"")))</f>
        <v>#NAME?</v>
      </c>
      <c r="AF6244" s="94" t="e">
        <v>#NAME?</v>
      </c>
      <c r="AG6244" s="94" t="e">
        <v>#NAME?</v>
      </c>
      <c r="AH6244" s="94" t="e">
        <v>#NAME?</v>
      </c>
      <c r="AI6244" s="94" t="e">
        <v>#NAME?</v>
      </c>
      <c r="AJ6244" s="94" t="e">
        <v>#NAME?</v>
      </c>
      <c r="AK6244" s="94" t="e">
        <v>#NAME?</v>
      </c>
      <c r="AO6244" s="94" t="e">
        <f aca="false" t="array" ref="AO6244:AT6244">_xlfn.torow(_xlfn.unique(_xlfn._xlws.filter(cat_table[Sub-subsector],($E6244=cat_table[Sector])*($F6244=cat_table[Subsector]),"")))</f>
        <v>#NAME?</v>
      </c>
      <c r="AP6244" s="94" t="e">
        <v>#NAME?</v>
      </c>
      <c r="AQ6244" s="94" t="e">
        <v>#NAME?</v>
      </c>
      <c r="AR6244" s="94" t="e">
        <v>#NAME?</v>
      </c>
      <c r="AS6244" s="94" t="e">
        <v>#NAME?</v>
      </c>
      <c r="AT6244" s="94" t="e">
        <v>#NAME?</v>
      </c>
    </row>
    <row r="6245" customFormat="false" ht="15" hidden="false" customHeight="true" outlineLevel="0" collapsed="false">
      <c r="A6245" s="20" t="s">
        <v>17296</v>
      </c>
      <c r="B6245" s="20" t="str">
        <f aca="false">INDEX(Table2[], MATCH(L6245, Location_ID!$D$2:$D$3098, 0), 1)</f>
        <v>1d8c1dc2-f990-402f-aa33-da360bd3efa7</v>
      </c>
      <c r="C6245" s="20" t="s">
        <v>1585</v>
      </c>
      <c r="D6245" s="230" t="s">
        <v>354</v>
      </c>
      <c r="E6245" s="20" t="s">
        <v>7134</v>
      </c>
      <c r="F6245" s="20" t="s">
        <v>7135</v>
      </c>
      <c r="G6245" s="20" t="s">
        <v>7591</v>
      </c>
      <c r="H6245" s="20"/>
      <c r="I6245" s="20" t="s">
        <v>15917</v>
      </c>
      <c r="J6245" s="20" t="s">
        <v>15932</v>
      </c>
      <c r="K6245" s="20" t="s">
        <v>7109</v>
      </c>
      <c r="L6245" s="20" t="s">
        <v>5843</v>
      </c>
      <c r="M6245" s="20" t="s">
        <v>7116</v>
      </c>
      <c r="N6245" s="20" t="s">
        <v>15902</v>
      </c>
      <c r="O6245" s="20" t="s">
        <v>15932</v>
      </c>
      <c r="P6245" s="201" t="n">
        <v>43730</v>
      </c>
      <c r="Q6245" s="201" t="n">
        <v>43763</v>
      </c>
      <c r="R6245" s="20" t="n">
        <v>1</v>
      </c>
      <c r="S6245" s="20" t="s">
        <v>7130</v>
      </c>
      <c r="T6245" s="20" t="n">
        <v>229.2442417</v>
      </c>
      <c r="U6245" s="20" t="n">
        <v>174.7295652</v>
      </c>
      <c r="V6245" s="20" t="n">
        <v>283.7589182</v>
      </c>
      <c r="W6245" s="20" t="s">
        <v>11510</v>
      </c>
      <c r="X6245" s="35"/>
      <c r="Y6245" s="35" t="n">
        <v>0</v>
      </c>
      <c r="Z6245" s="35" t="n">
        <v>1</v>
      </c>
      <c r="AE6245" s="94" t="e">
        <f aca="false" t="array" ref="AE6245:AK6245">_xlfn.torow(_xlfn.unique(_xlfn._xlws.filter(cat_table[Subsector],$E6245=cat_table[Sector],"")))</f>
        <v>#NAME?</v>
      </c>
      <c r="AF6245" s="94" t="e">
        <v>#NAME?</v>
      </c>
      <c r="AG6245" s="94" t="e">
        <v>#NAME?</v>
      </c>
      <c r="AH6245" s="94" t="e">
        <v>#NAME?</v>
      </c>
      <c r="AI6245" s="94" t="e">
        <v>#NAME?</v>
      </c>
      <c r="AJ6245" s="94" t="e">
        <v>#NAME?</v>
      </c>
      <c r="AK6245" s="94" t="e">
        <v>#NAME?</v>
      </c>
      <c r="AO6245" s="94" t="e">
        <f aca="false" t="array" ref="AO6245:AT6245">_xlfn.torow(_xlfn.unique(_xlfn._xlws.filter(cat_table[Sub-subsector],($E6245=cat_table[Sector])*($F6245=cat_table[Subsector]),"")))</f>
        <v>#NAME?</v>
      </c>
      <c r="AP6245" s="94" t="e">
        <v>#NAME?</v>
      </c>
      <c r="AQ6245" s="94" t="e">
        <v>#NAME?</v>
      </c>
      <c r="AR6245" s="94" t="e">
        <v>#NAME?</v>
      </c>
      <c r="AS6245" s="94" t="e">
        <v>#NAME?</v>
      </c>
      <c r="AT6245" s="94" t="e">
        <v>#NAME?</v>
      </c>
    </row>
    <row r="6246" customFormat="false" ht="15" hidden="false" customHeight="true" outlineLevel="0" collapsed="false">
      <c r="A6246" s="20" t="s">
        <v>17297</v>
      </c>
      <c r="B6246" s="20" t="str">
        <f aca="false">INDEX(Table2[], MATCH(L6246, Location_ID!$D$2:$D$3098, 0), 1)</f>
        <v>16afc063-91a4-4b0c-9317-d5b541ad11e6</v>
      </c>
      <c r="C6246" s="20" t="s">
        <v>1585</v>
      </c>
      <c r="D6246" s="230" t="s">
        <v>354</v>
      </c>
      <c r="E6246" s="20" t="s">
        <v>7134</v>
      </c>
      <c r="F6246" s="20" t="s">
        <v>7135</v>
      </c>
      <c r="G6246" s="20" t="s">
        <v>7591</v>
      </c>
      <c r="H6246" s="20"/>
      <c r="I6246" s="20" t="s">
        <v>15917</v>
      </c>
      <c r="J6246" s="20" t="s">
        <v>15918</v>
      </c>
      <c r="K6246" s="20" t="s">
        <v>7109</v>
      </c>
      <c r="L6246" s="20" t="s">
        <v>5845</v>
      </c>
      <c r="M6246" s="20" t="s">
        <v>7116</v>
      </c>
      <c r="N6246" s="20" t="s">
        <v>15902</v>
      </c>
      <c r="O6246" s="20" t="s">
        <v>15918</v>
      </c>
      <c r="P6246" s="201" t="n">
        <v>43730</v>
      </c>
      <c r="Q6246" s="201" t="n">
        <v>43763</v>
      </c>
      <c r="R6246" s="20" t="n">
        <v>1</v>
      </c>
      <c r="S6246" s="20" t="s">
        <v>7130</v>
      </c>
      <c r="T6246" s="20" t="n">
        <v>57.98311275</v>
      </c>
      <c r="U6246" s="20" t="n">
        <v>48.51260425</v>
      </c>
      <c r="V6246" s="20" t="n">
        <v>67.45362125</v>
      </c>
      <c r="W6246" s="20" t="s">
        <v>11510</v>
      </c>
      <c r="X6246" s="35"/>
      <c r="Y6246" s="35" t="n">
        <v>0</v>
      </c>
      <c r="Z6246" s="35" t="n">
        <v>1</v>
      </c>
      <c r="AE6246" s="94" t="e">
        <f aca="false" t="array" ref="AE6246:AK6246">_xlfn.torow(_xlfn.unique(_xlfn._xlws.filter(cat_table[Subsector],$E6246=cat_table[Sector],"")))</f>
        <v>#NAME?</v>
      </c>
      <c r="AF6246" s="94" t="e">
        <v>#NAME?</v>
      </c>
      <c r="AG6246" s="94" t="e">
        <v>#NAME?</v>
      </c>
      <c r="AH6246" s="94" t="e">
        <v>#NAME?</v>
      </c>
      <c r="AI6246" s="94" t="e">
        <v>#NAME?</v>
      </c>
      <c r="AJ6246" s="94" t="e">
        <v>#NAME?</v>
      </c>
      <c r="AK6246" s="94" t="e">
        <v>#NAME?</v>
      </c>
      <c r="AO6246" s="94" t="e">
        <f aca="false" t="array" ref="AO6246:AT6246">_xlfn.torow(_xlfn.unique(_xlfn._xlws.filter(cat_table[Sub-subsector],($E6246=cat_table[Sector])*($F6246=cat_table[Subsector]),"")))</f>
        <v>#NAME?</v>
      </c>
      <c r="AP6246" s="94" t="e">
        <v>#NAME?</v>
      </c>
      <c r="AQ6246" s="94" t="e">
        <v>#NAME?</v>
      </c>
      <c r="AR6246" s="94" t="e">
        <v>#NAME?</v>
      </c>
      <c r="AS6246" s="94" t="e">
        <v>#NAME?</v>
      </c>
      <c r="AT6246" s="94" t="e">
        <v>#NAME?</v>
      </c>
    </row>
    <row r="6247" customFormat="false" ht="15" hidden="false" customHeight="true" outlineLevel="0" collapsed="false">
      <c r="A6247" s="20" t="s">
        <v>17298</v>
      </c>
      <c r="B6247" s="20" t="str">
        <f aca="false">INDEX(Table2[], MATCH(L6247, Location_ID!$D$2:$D$3098, 0), 1)</f>
        <v>002258dc-c114-460b-9b09-7d2d4f5d90df</v>
      </c>
      <c r="C6247" s="20" t="s">
        <v>1585</v>
      </c>
      <c r="D6247" s="230" t="s">
        <v>354</v>
      </c>
      <c r="E6247" s="20" t="s">
        <v>7134</v>
      </c>
      <c r="F6247" s="20" t="s">
        <v>7135</v>
      </c>
      <c r="G6247" s="20" t="s">
        <v>7591</v>
      </c>
      <c r="H6247" s="20"/>
      <c r="I6247" s="20" t="s">
        <v>15917</v>
      </c>
      <c r="J6247" s="20" t="s">
        <v>15918</v>
      </c>
      <c r="K6247" s="20" t="s">
        <v>7109</v>
      </c>
      <c r="L6247" s="20" t="s">
        <v>5847</v>
      </c>
      <c r="M6247" s="20" t="s">
        <v>7116</v>
      </c>
      <c r="N6247" s="20" t="s">
        <v>15902</v>
      </c>
      <c r="O6247" s="20" t="s">
        <v>15918</v>
      </c>
      <c r="P6247" s="201" t="n">
        <v>43730</v>
      </c>
      <c r="Q6247" s="201" t="n">
        <v>43763</v>
      </c>
      <c r="R6247" s="20" t="n">
        <v>1</v>
      </c>
      <c r="S6247" s="20" t="s">
        <v>7130</v>
      </c>
      <c r="T6247" s="20" t="n">
        <v>10.6799079</v>
      </c>
      <c r="U6247" s="20" t="n">
        <v>3.31989546</v>
      </c>
      <c r="V6247" s="20" t="n">
        <v>18.03992034</v>
      </c>
      <c r="W6247" s="20" t="s">
        <v>11510</v>
      </c>
      <c r="X6247" s="35"/>
      <c r="Y6247" s="35" t="n">
        <v>0</v>
      </c>
      <c r="Z6247" s="35" t="n">
        <v>1</v>
      </c>
      <c r="AE6247" s="94" t="e">
        <f aca="false" t="array" ref="AE6247:AK6247">_xlfn.torow(_xlfn.unique(_xlfn._xlws.filter(cat_table[Subsector],$E6247=cat_table[Sector],"")))</f>
        <v>#NAME?</v>
      </c>
      <c r="AF6247" s="94" t="e">
        <v>#NAME?</v>
      </c>
      <c r="AG6247" s="94" t="e">
        <v>#NAME?</v>
      </c>
      <c r="AH6247" s="94" t="e">
        <v>#NAME?</v>
      </c>
      <c r="AI6247" s="94" t="e">
        <v>#NAME?</v>
      </c>
      <c r="AJ6247" s="94" t="e">
        <v>#NAME?</v>
      </c>
      <c r="AK6247" s="94" t="e">
        <v>#NAME?</v>
      </c>
      <c r="AO6247" s="94" t="e">
        <f aca="false" t="array" ref="AO6247:AT6247">_xlfn.torow(_xlfn.unique(_xlfn._xlws.filter(cat_table[Sub-subsector],($E6247=cat_table[Sector])*($F6247=cat_table[Subsector]),"")))</f>
        <v>#NAME?</v>
      </c>
      <c r="AP6247" s="94" t="e">
        <v>#NAME?</v>
      </c>
      <c r="AQ6247" s="94" t="e">
        <v>#NAME?</v>
      </c>
      <c r="AR6247" s="94" t="e">
        <v>#NAME?</v>
      </c>
      <c r="AS6247" s="94" t="e">
        <v>#NAME?</v>
      </c>
      <c r="AT6247" s="94" t="e">
        <v>#NAME?</v>
      </c>
    </row>
    <row r="6248" customFormat="false" ht="15" hidden="false" customHeight="true" outlineLevel="0" collapsed="false">
      <c r="A6248" s="20" t="s">
        <v>17299</v>
      </c>
      <c r="B6248" s="20" t="str">
        <f aca="false">INDEX(Table2[], MATCH(L6248, Location_ID!$D$2:$D$3098, 0), 1)</f>
        <v>5977ee61-f9d4-45d8-8ee1-bfa5a499df7e</v>
      </c>
      <c r="C6248" s="20" t="s">
        <v>1585</v>
      </c>
      <c r="D6248" s="230" t="s">
        <v>354</v>
      </c>
      <c r="E6248" s="20" t="s">
        <v>7134</v>
      </c>
      <c r="F6248" s="20" t="s">
        <v>7135</v>
      </c>
      <c r="G6248" s="20" t="s">
        <v>7591</v>
      </c>
      <c r="H6248" s="20"/>
      <c r="I6248" s="20" t="s">
        <v>15917</v>
      </c>
      <c r="J6248" s="20" t="s">
        <v>15918</v>
      </c>
      <c r="K6248" s="20" t="s">
        <v>7109</v>
      </c>
      <c r="L6248" s="20" t="s">
        <v>5849</v>
      </c>
      <c r="M6248" s="20" t="s">
        <v>7116</v>
      </c>
      <c r="N6248" s="20" t="s">
        <v>15902</v>
      </c>
      <c r="O6248" s="20" t="s">
        <v>15918</v>
      </c>
      <c r="P6248" s="201" t="n">
        <v>43730</v>
      </c>
      <c r="Q6248" s="201" t="n">
        <v>43763</v>
      </c>
      <c r="R6248" s="20" t="n">
        <v>1</v>
      </c>
      <c r="S6248" s="20" t="s">
        <v>7130</v>
      </c>
      <c r="T6248" s="20" t="n">
        <v>18.9563608</v>
      </c>
      <c r="U6248" s="20" t="n">
        <v>9.77229551</v>
      </c>
      <c r="V6248" s="20" t="n">
        <v>28.14042609</v>
      </c>
      <c r="W6248" s="20" t="s">
        <v>11510</v>
      </c>
      <c r="X6248" s="35"/>
      <c r="Y6248" s="35" t="n">
        <v>0</v>
      </c>
      <c r="Z6248" s="35" t="n">
        <v>1</v>
      </c>
      <c r="AE6248" s="94" t="e">
        <f aca="false" t="array" ref="AE6248:AK6248">_xlfn.torow(_xlfn.unique(_xlfn._xlws.filter(cat_table[Subsector],$E6248=cat_table[Sector],"")))</f>
        <v>#NAME?</v>
      </c>
      <c r="AF6248" s="94" t="e">
        <v>#NAME?</v>
      </c>
      <c r="AG6248" s="94" t="e">
        <v>#NAME?</v>
      </c>
      <c r="AH6248" s="94" t="e">
        <v>#NAME?</v>
      </c>
      <c r="AI6248" s="94" t="e">
        <v>#NAME?</v>
      </c>
      <c r="AJ6248" s="94" t="e">
        <v>#NAME?</v>
      </c>
      <c r="AK6248" s="94" t="e">
        <v>#NAME?</v>
      </c>
      <c r="AO6248" s="94" t="e">
        <f aca="false" t="array" ref="AO6248:AT6248">_xlfn.torow(_xlfn.unique(_xlfn._xlws.filter(cat_table[Sub-subsector],($E6248=cat_table[Sector])*($F6248=cat_table[Subsector]),"")))</f>
        <v>#NAME?</v>
      </c>
      <c r="AP6248" s="94" t="e">
        <v>#NAME?</v>
      </c>
      <c r="AQ6248" s="94" t="e">
        <v>#NAME?</v>
      </c>
      <c r="AR6248" s="94" t="e">
        <v>#NAME?</v>
      </c>
      <c r="AS6248" s="94" t="e">
        <v>#NAME?</v>
      </c>
      <c r="AT6248" s="94" t="e">
        <v>#NAME?</v>
      </c>
    </row>
    <row r="6249" customFormat="false" ht="15" hidden="false" customHeight="true" outlineLevel="0" collapsed="false">
      <c r="A6249" s="20" t="s">
        <v>17300</v>
      </c>
      <c r="B6249" s="20" t="str">
        <f aca="false">INDEX(Table2[], MATCH(L6249, Location_ID!$D$2:$D$3098, 0), 1)</f>
        <v>a30598cc-5514-433d-9914-7a2aa081d608</v>
      </c>
      <c r="C6249" s="20" t="s">
        <v>1585</v>
      </c>
      <c r="D6249" s="230" t="s">
        <v>354</v>
      </c>
      <c r="E6249" s="20" t="s">
        <v>7134</v>
      </c>
      <c r="F6249" s="20" t="s">
        <v>7135</v>
      </c>
      <c r="G6249" s="20" t="s">
        <v>7591</v>
      </c>
      <c r="H6249" s="20"/>
      <c r="I6249" s="20" t="s">
        <v>15917</v>
      </c>
      <c r="J6249" s="20" t="s">
        <v>15918</v>
      </c>
      <c r="K6249" s="20" t="s">
        <v>7109</v>
      </c>
      <c r="L6249" s="20" t="s">
        <v>5851</v>
      </c>
      <c r="M6249" s="20" t="s">
        <v>7116</v>
      </c>
      <c r="N6249" s="20" t="s">
        <v>15902</v>
      </c>
      <c r="O6249" s="20" t="s">
        <v>15918</v>
      </c>
      <c r="P6249" s="201" t="n">
        <v>43730</v>
      </c>
      <c r="Q6249" s="201" t="n">
        <v>43763</v>
      </c>
      <c r="R6249" s="20" t="n">
        <v>1</v>
      </c>
      <c r="S6249" s="20" t="s">
        <v>7130</v>
      </c>
      <c r="T6249" s="20" t="n">
        <v>23.67071282</v>
      </c>
      <c r="U6249" s="20" t="n">
        <v>17.016109275</v>
      </c>
      <c r="V6249" s="20" t="n">
        <v>30.325316365</v>
      </c>
      <c r="W6249" s="20" t="s">
        <v>11510</v>
      </c>
      <c r="X6249" s="35"/>
      <c r="Y6249" s="35" t="n">
        <v>0</v>
      </c>
      <c r="Z6249" s="35" t="n">
        <v>1</v>
      </c>
      <c r="AE6249" s="94" t="e">
        <f aca="false" t="array" ref="AE6249:AK6249">_xlfn.torow(_xlfn.unique(_xlfn._xlws.filter(cat_table[Subsector],$E6249=cat_table[Sector],"")))</f>
        <v>#NAME?</v>
      </c>
      <c r="AF6249" s="94" t="e">
        <v>#NAME?</v>
      </c>
      <c r="AG6249" s="94" t="e">
        <v>#NAME?</v>
      </c>
      <c r="AH6249" s="94" t="e">
        <v>#NAME?</v>
      </c>
      <c r="AI6249" s="94" t="e">
        <v>#NAME?</v>
      </c>
      <c r="AJ6249" s="94" t="e">
        <v>#NAME?</v>
      </c>
      <c r="AK6249" s="94" t="e">
        <v>#NAME?</v>
      </c>
      <c r="AO6249" s="94" t="e">
        <f aca="false" t="array" ref="AO6249:AT6249">_xlfn.torow(_xlfn.unique(_xlfn._xlws.filter(cat_table[Sub-subsector],($E6249=cat_table[Sector])*($F6249=cat_table[Subsector]),"")))</f>
        <v>#NAME?</v>
      </c>
      <c r="AP6249" s="94" t="e">
        <v>#NAME?</v>
      </c>
      <c r="AQ6249" s="94" t="e">
        <v>#NAME?</v>
      </c>
      <c r="AR6249" s="94" t="e">
        <v>#NAME?</v>
      </c>
      <c r="AS6249" s="94" t="e">
        <v>#NAME?</v>
      </c>
      <c r="AT6249" s="94" t="e">
        <v>#NAME?</v>
      </c>
    </row>
    <row r="6250" customFormat="false" ht="15" hidden="false" customHeight="true" outlineLevel="0" collapsed="false">
      <c r="A6250" s="20" t="s">
        <v>17301</v>
      </c>
      <c r="B6250" s="20" t="str">
        <f aca="false">INDEX(Table2[], MATCH(L6250, Location_ID!$D$2:$D$3098, 0), 1)</f>
        <v>37e86c9b-80cc-4626-b1ad-d374834aa1bb</v>
      </c>
      <c r="C6250" s="20" t="s">
        <v>1585</v>
      </c>
      <c r="D6250" s="230" t="s">
        <v>354</v>
      </c>
      <c r="E6250" s="20" t="s">
        <v>7134</v>
      </c>
      <c r="F6250" s="20" t="s">
        <v>7135</v>
      </c>
      <c r="G6250" s="20" t="s">
        <v>7591</v>
      </c>
      <c r="H6250" s="20"/>
      <c r="I6250" s="20" t="s">
        <v>15917</v>
      </c>
      <c r="J6250" s="20" t="s">
        <v>15927</v>
      </c>
      <c r="K6250" s="20" t="s">
        <v>7109</v>
      </c>
      <c r="L6250" s="20" t="s">
        <v>5853</v>
      </c>
      <c r="M6250" s="20" t="s">
        <v>7116</v>
      </c>
      <c r="N6250" s="20" t="s">
        <v>15902</v>
      </c>
      <c r="O6250" s="20" t="s">
        <v>15927</v>
      </c>
      <c r="P6250" s="201" t="n">
        <v>43730</v>
      </c>
      <c r="Q6250" s="201" t="n">
        <v>43763</v>
      </c>
      <c r="R6250" s="20" t="n">
        <v>1</v>
      </c>
      <c r="S6250" s="20" t="s">
        <v>7130</v>
      </c>
      <c r="T6250" s="20" t="n">
        <v>257.840606</v>
      </c>
      <c r="U6250" s="20" t="n">
        <v>142.363756</v>
      </c>
      <c r="V6250" s="20" t="n">
        <v>373.317456</v>
      </c>
      <c r="W6250" s="20" t="s">
        <v>11510</v>
      </c>
      <c r="X6250" s="35"/>
      <c r="Y6250" s="35" t="n">
        <v>0</v>
      </c>
      <c r="Z6250" s="35" t="n">
        <v>1</v>
      </c>
      <c r="AE6250" s="94" t="e">
        <f aca="false" t="array" ref="AE6250:AK6250">_xlfn.torow(_xlfn.unique(_xlfn._xlws.filter(cat_table[Subsector],$E6250=cat_table[Sector],"")))</f>
        <v>#NAME?</v>
      </c>
      <c r="AF6250" s="94" t="e">
        <v>#NAME?</v>
      </c>
      <c r="AG6250" s="94" t="e">
        <v>#NAME?</v>
      </c>
      <c r="AH6250" s="94" t="e">
        <v>#NAME?</v>
      </c>
      <c r="AI6250" s="94" t="e">
        <v>#NAME?</v>
      </c>
      <c r="AJ6250" s="94" t="e">
        <v>#NAME?</v>
      </c>
      <c r="AK6250" s="94" t="e">
        <v>#NAME?</v>
      </c>
      <c r="AO6250" s="94" t="e">
        <f aca="false" t="array" ref="AO6250:AT6250">_xlfn.torow(_xlfn.unique(_xlfn._xlws.filter(cat_table[Sub-subsector],($E6250=cat_table[Sector])*($F6250=cat_table[Subsector]),"")))</f>
        <v>#NAME?</v>
      </c>
      <c r="AP6250" s="94" t="e">
        <v>#NAME?</v>
      </c>
      <c r="AQ6250" s="94" t="e">
        <v>#NAME?</v>
      </c>
      <c r="AR6250" s="94" t="e">
        <v>#NAME?</v>
      </c>
      <c r="AS6250" s="94" t="e">
        <v>#NAME?</v>
      </c>
      <c r="AT6250" s="94" t="e">
        <v>#NAME?</v>
      </c>
    </row>
    <row r="6251" customFormat="false" ht="15" hidden="false" customHeight="true" outlineLevel="0" collapsed="false">
      <c r="A6251" s="20" t="s">
        <v>17302</v>
      </c>
      <c r="B6251" s="20" t="str">
        <f aca="false">INDEX(Table2[], MATCH(L6251, Location_ID!$D$2:$D$3098, 0), 1)</f>
        <v>1ee8da1b-7078-4a36-8cff-0dd6b6c745ce</v>
      </c>
      <c r="C6251" s="20" t="s">
        <v>1585</v>
      </c>
      <c r="D6251" s="230" t="s">
        <v>354</v>
      </c>
      <c r="E6251" s="20" t="s">
        <v>7134</v>
      </c>
      <c r="F6251" s="20" t="s">
        <v>7135</v>
      </c>
      <c r="G6251" s="20" t="s">
        <v>7591</v>
      </c>
      <c r="H6251" s="20"/>
      <c r="I6251" s="20" t="s">
        <v>15917</v>
      </c>
      <c r="J6251" s="20" t="s">
        <v>15932</v>
      </c>
      <c r="K6251" s="20" t="s">
        <v>7109</v>
      </c>
      <c r="L6251" s="20" t="s">
        <v>5855</v>
      </c>
      <c r="M6251" s="20" t="s">
        <v>7116</v>
      </c>
      <c r="N6251" s="20" t="s">
        <v>15902</v>
      </c>
      <c r="O6251" s="20" t="s">
        <v>15932</v>
      </c>
      <c r="P6251" s="201" t="n">
        <v>43730</v>
      </c>
      <c r="Q6251" s="201" t="n">
        <v>43763</v>
      </c>
      <c r="R6251" s="20" t="n">
        <v>1</v>
      </c>
      <c r="S6251" s="20" t="s">
        <v>7130</v>
      </c>
      <c r="T6251" s="20" t="n">
        <v>100.4232023</v>
      </c>
      <c r="U6251" s="20" t="n">
        <v>37.1320922</v>
      </c>
      <c r="V6251" s="20" t="n">
        <v>163.7143124</v>
      </c>
      <c r="W6251" s="20" t="s">
        <v>11510</v>
      </c>
      <c r="X6251" s="35"/>
      <c r="Y6251" s="35" t="n">
        <v>0</v>
      </c>
      <c r="Z6251" s="35" t="n">
        <v>1</v>
      </c>
      <c r="AE6251" s="94" t="e">
        <f aca="false" t="array" ref="AE6251:AK6251">_xlfn.torow(_xlfn.unique(_xlfn._xlws.filter(cat_table[Subsector],$E6251=cat_table[Sector],"")))</f>
        <v>#NAME?</v>
      </c>
      <c r="AF6251" s="94" t="e">
        <v>#NAME?</v>
      </c>
      <c r="AG6251" s="94" t="e">
        <v>#NAME?</v>
      </c>
      <c r="AH6251" s="94" t="e">
        <v>#NAME?</v>
      </c>
      <c r="AI6251" s="94" t="e">
        <v>#NAME?</v>
      </c>
      <c r="AJ6251" s="94" t="e">
        <v>#NAME?</v>
      </c>
      <c r="AK6251" s="94" t="e">
        <v>#NAME?</v>
      </c>
      <c r="AO6251" s="94" t="e">
        <f aca="false" t="array" ref="AO6251:AT6251">_xlfn.torow(_xlfn.unique(_xlfn._xlws.filter(cat_table[Sub-subsector],($E6251=cat_table[Sector])*($F6251=cat_table[Subsector]),"")))</f>
        <v>#NAME?</v>
      </c>
      <c r="AP6251" s="94" t="e">
        <v>#NAME?</v>
      </c>
      <c r="AQ6251" s="94" t="e">
        <v>#NAME?</v>
      </c>
      <c r="AR6251" s="94" t="e">
        <v>#NAME?</v>
      </c>
      <c r="AS6251" s="94" t="e">
        <v>#NAME?</v>
      </c>
      <c r="AT6251" s="94" t="e">
        <v>#NAME?</v>
      </c>
    </row>
    <row r="6252" customFormat="false" ht="15" hidden="false" customHeight="true" outlineLevel="0" collapsed="false">
      <c r="A6252" s="20" t="s">
        <v>17303</v>
      </c>
      <c r="B6252" s="20" t="str">
        <f aca="false">INDEX(Table2[], MATCH(L6252, Location_ID!$D$2:$D$3098, 0), 1)</f>
        <v>c811e5c0-dcfa-4ea6-a1bd-65375bb03ca4</v>
      </c>
      <c r="C6252" s="20" t="s">
        <v>1585</v>
      </c>
      <c r="D6252" s="230" t="s">
        <v>354</v>
      </c>
      <c r="E6252" s="20" t="s">
        <v>7134</v>
      </c>
      <c r="F6252" s="20" t="s">
        <v>7135</v>
      </c>
      <c r="G6252" s="20" t="s">
        <v>7591</v>
      </c>
      <c r="H6252" s="20"/>
      <c r="I6252" s="20" t="s">
        <v>15917</v>
      </c>
      <c r="J6252" s="20" t="s">
        <v>15918</v>
      </c>
      <c r="K6252" s="20" t="s">
        <v>7109</v>
      </c>
      <c r="L6252" s="20" t="s">
        <v>5857</v>
      </c>
      <c r="M6252" s="20" t="s">
        <v>7116</v>
      </c>
      <c r="N6252" s="20" t="s">
        <v>15902</v>
      </c>
      <c r="O6252" s="20" t="s">
        <v>15918</v>
      </c>
      <c r="P6252" s="201" t="n">
        <v>43730</v>
      </c>
      <c r="Q6252" s="201" t="n">
        <v>43763</v>
      </c>
      <c r="R6252" s="20" t="n">
        <v>1</v>
      </c>
      <c r="S6252" s="20" t="s">
        <v>7130</v>
      </c>
      <c r="T6252" s="20" t="n">
        <v>211.7926145</v>
      </c>
      <c r="U6252" s="20" t="n">
        <v>148.8161055</v>
      </c>
      <c r="V6252" s="20" t="n">
        <v>274.7691235</v>
      </c>
      <c r="W6252" s="20" t="s">
        <v>11510</v>
      </c>
      <c r="X6252" s="35"/>
      <c r="Y6252" s="35" t="n">
        <v>0</v>
      </c>
      <c r="Z6252" s="35" t="n">
        <v>1</v>
      </c>
      <c r="AE6252" s="94" t="e">
        <f aca="false" t="array" ref="AE6252:AK6252">_xlfn.torow(_xlfn.unique(_xlfn._xlws.filter(cat_table[Subsector],$E6252=cat_table[Sector],"")))</f>
        <v>#NAME?</v>
      </c>
      <c r="AF6252" s="94" t="e">
        <v>#NAME?</v>
      </c>
      <c r="AG6252" s="94" t="e">
        <v>#NAME?</v>
      </c>
      <c r="AH6252" s="94" t="e">
        <v>#NAME?</v>
      </c>
      <c r="AI6252" s="94" t="e">
        <v>#NAME?</v>
      </c>
      <c r="AJ6252" s="94" t="e">
        <v>#NAME?</v>
      </c>
      <c r="AK6252" s="94" t="e">
        <v>#NAME?</v>
      </c>
      <c r="AO6252" s="94" t="e">
        <f aca="false" t="array" ref="AO6252:AT6252">_xlfn.torow(_xlfn.unique(_xlfn._xlws.filter(cat_table[Sub-subsector],($E6252=cat_table[Sector])*($F6252=cat_table[Subsector]),"")))</f>
        <v>#NAME?</v>
      </c>
      <c r="AP6252" s="94" t="e">
        <v>#NAME?</v>
      </c>
      <c r="AQ6252" s="94" t="e">
        <v>#NAME?</v>
      </c>
      <c r="AR6252" s="94" t="e">
        <v>#NAME?</v>
      </c>
      <c r="AS6252" s="94" t="e">
        <v>#NAME?</v>
      </c>
      <c r="AT6252" s="94" t="e">
        <v>#NAME?</v>
      </c>
    </row>
    <row r="6253" customFormat="false" ht="15" hidden="false" customHeight="true" outlineLevel="0" collapsed="false">
      <c r="A6253" s="20" t="s">
        <v>17304</v>
      </c>
      <c r="B6253" s="20" t="str">
        <f aca="false">INDEX(Table2[], MATCH(L6253, Location_ID!$D$2:$D$3098, 0), 1)</f>
        <v>a7b1eaa4-dad1-4a4d-80df-0c19dcef33ed</v>
      </c>
      <c r="C6253" s="20" t="s">
        <v>1585</v>
      </c>
      <c r="D6253" s="230" t="s">
        <v>354</v>
      </c>
      <c r="E6253" s="20" t="s">
        <v>7134</v>
      </c>
      <c r="F6253" s="20" t="s">
        <v>7135</v>
      </c>
      <c r="G6253" s="20" t="s">
        <v>7591</v>
      </c>
      <c r="H6253" s="20"/>
      <c r="I6253" s="20" t="s">
        <v>15917</v>
      </c>
      <c r="J6253" s="20" t="s">
        <v>15918</v>
      </c>
      <c r="K6253" s="20" t="s">
        <v>7109</v>
      </c>
      <c r="L6253" s="20" t="s">
        <v>5859</v>
      </c>
      <c r="M6253" s="20" t="s">
        <v>7116</v>
      </c>
      <c r="N6253" s="20" t="s">
        <v>15902</v>
      </c>
      <c r="O6253" s="20" t="s">
        <v>15918</v>
      </c>
      <c r="P6253" s="201" t="n">
        <v>43730</v>
      </c>
      <c r="Q6253" s="201" t="n">
        <v>43763</v>
      </c>
      <c r="R6253" s="20" t="n">
        <v>1</v>
      </c>
      <c r="S6253" s="20" t="s">
        <v>7130</v>
      </c>
      <c r="T6253" s="20" t="n">
        <v>120.472447</v>
      </c>
      <c r="U6253" s="20" t="n">
        <v>96.4472022</v>
      </c>
      <c r="V6253" s="20" t="n">
        <v>144.4976918</v>
      </c>
      <c r="W6253" s="20" t="s">
        <v>11510</v>
      </c>
      <c r="X6253" s="35"/>
      <c r="Y6253" s="35" t="n">
        <v>0</v>
      </c>
      <c r="Z6253" s="35" t="n">
        <v>1</v>
      </c>
      <c r="AE6253" s="94" t="e">
        <f aca="false" t="array" ref="AE6253:AK6253">_xlfn.torow(_xlfn.unique(_xlfn._xlws.filter(cat_table[Subsector],$E6253=cat_table[Sector],"")))</f>
        <v>#NAME?</v>
      </c>
      <c r="AF6253" s="94" t="e">
        <v>#NAME?</v>
      </c>
      <c r="AG6253" s="94" t="e">
        <v>#NAME?</v>
      </c>
      <c r="AH6253" s="94" t="e">
        <v>#NAME?</v>
      </c>
      <c r="AI6253" s="94" t="e">
        <v>#NAME?</v>
      </c>
      <c r="AJ6253" s="94" t="e">
        <v>#NAME?</v>
      </c>
      <c r="AK6253" s="94" t="e">
        <v>#NAME?</v>
      </c>
      <c r="AO6253" s="94" t="e">
        <f aca="false" t="array" ref="AO6253:AT6253">_xlfn.torow(_xlfn.unique(_xlfn._xlws.filter(cat_table[Sub-subsector],($E6253=cat_table[Sector])*($F6253=cat_table[Subsector]),"")))</f>
        <v>#NAME?</v>
      </c>
      <c r="AP6253" s="94" t="e">
        <v>#NAME?</v>
      </c>
      <c r="AQ6253" s="94" t="e">
        <v>#NAME?</v>
      </c>
      <c r="AR6253" s="94" t="e">
        <v>#NAME?</v>
      </c>
      <c r="AS6253" s="94" t="e">
        <v>#NAME?</v>
      </c>
      <c r="AT6253" s="94" t="e">
        <v>#NAME?</v>
      </c>
    </row>
    <row r="6254" customFormat="false" ht="15" hidden="false" customHeight="true" outlineLevel="0" collapsed="false">
      <c r="A6254" s="20" t="s">
        <v>17305</v>
      </c>
      <c r="B6254" s="20" t="str">
        <f aca="false">INDEX(Table2[], MATCH(L6254, Location_ID!$D$2:$D$3098, 0), 1)</f>
        <v>46b3ae43-eae3-4825-881d-0b06b50ab6ed</v>
      </c>
      <c r="C6254" s="20" t="s">
        <v>1585</v>
      </c>
      <c r="D6254" s="230" t="s">
        <v>354</v>
      </c>
      <c r="E6254" s="20" t="s">
        <v>7134</v>
      </c>
      <c r="F6254" s="20" t="s">
        <v>7135</v>
      </c>
      <c r="G6254" s="20" t="s">
        <v>7591</v>
      </c>
      <c r="H6254" s="20"/>
      <c r="I6254" s="20" t="s">
        <v>15917</v>
      </c>
      <c r="J6254" s="20" t="s">
        <v>15922</v>
      </c>
      <c r="K6254" s="20" t="s">
        <v>7109</v>
      </c>
      <c r="L6254" s="20" t="s">
        <v>5861</v>
      </c>
      <c r="M6254" s="20" t="s">
        <v>7116</v>
      </c>
      <c r="N6254" s="20" t="s">
        <v>15902</v>
      </c>
      <c r="O6254" s="20" t="s">
        <v>15922</v>
      </c>
      <c r="P6254" s="201" t="n">
        <v>43730</v>
      </c>
      <c r="Q6254" s="201" t="n">
        <v>43763</v>
      </c>
      <c r="R6254" s="20" t="n">
        <v>1</v>
      </c>
      <c r="S6254" s="20" t="s">
        <v>7130</v>
      </c>
      <c r="T6254" s="20" t="n">
        <v>358.845186</v>
      </c>
      <c r="U6254" s="20" t="n">
        <v>218.008405</v>
      </c>
      <c r="V6254" s="20" t="n">
        <v>499.681967</v>
      </c>
      <c r="W6254" s="20" t="s">
        <v>11510</v>
      </c>
      <c r="X6254" s="35"/>
      <c r="Y6254" s="35" t="n">
        <v>0</v>
      </c>
      <c r="Z6254" s="35" t="n">
        <v>1</v>
      </c>
      <c r="AE6254" s="94" t="e">
        <f aca="false" t="array" ref="AE6254:AK6254">_xlfn.torow(_xlfn.unique(_xlfn._xlws.filter(cat_table[Subsector],$E6254=cat_table[Sector],"")))</f>
        <v>#NAME?</v>
      </c>
      <c r="AF6254" s="94" t="e">
        <v>#NAME?</v>
      </c>
      <c r="AG6254" s="94" t="e">
        <v>#NAME?</v>
      </c>
      <c r="AH6254" s="94" t="e">
        <v>#NAME?</v>
      </c>
      <c r="AI6254" s="94" t="e">
        <v>#NAME?</v>
      </c>
      <c r="AJ6254" s="94" t="e">
        <v>#NAME?</v>
      </c>
      <c r="AK6254" s="94" t="e">
        <v>#NAME?</v>
      </c>
      <c r="AO6254" s="94" t="e">
        <f aca="false" t="array" ref="AO6254:AT6254">_xlfn.torow(_xlfn.unique(_xlfn._xlws.filter(cat_table[Sub-subsector],($E6254=cat_table[Sector])*($F6254=cat_table[Subsector]),"")))</f>
        <v>#NAME?</v>
      </c>
      <c r="AP6254" s="94" t="e">
        <v>#NAME?</v>
      </c>
      <c r="AQ6254" s="94" t="e">
        <v>#NAME?</v>
      </c>
      <c r="AR6254" s="94" t="e">
        <v>#NAME?</v>
      </c>
      <c r="AS6254" s="94" t="e">
        <v>#NAME?</v>
      </c>
      <c r="AT6254" s="94" t="e">
        <v>#NAME?</v>
      </c>
    </row>
    <row r="6255" customFormat="false" ht="15" hidden="false" customHeight="true" outlineLevel="0" collapsed="false">
      <c r="A6255" s="20" t="s">
        <v>17306</v>
      </c>
      <c r="B6255" s="20" t="str">
        <f aca="false">INDEX(Table2[], MATCH(L6255, Location_ID!$D$2:$D$3098, 0), 1)</f>
        <v>6e28c4bd-ef96-437d-9f48-3fcf5b0edcb4</v>
      </c>
      <c r="C6255" s="20" t="s">
        <v>1585</v>
      </c>
      <c r="D6255" s="230" t="s">
        <v>354</v>
      </c>
      <c r="E6255" s="20" t="s">
        <v>7134</v>
      </c>
      <c r="F6255" s="20" t="s">
        <v>7135</v>
      </c>
      <c r="G6255" s="20" t="s">
        <v>7591</v>
      </c>
      <c r="H6255" s="20"/>
      <c r="I6255" s="20" t="s">
        <v>15917</v>
      </c>
      <c r="J6255" s="20" t="s">
        <v>15918</v>
      </c>
      <c r="K6255" s="20" t="s">
        <v>7109</v>
      </c>
      <c r="L6255" s="20" t="s">
        <v>5863</v>
      </c>
      <c r="M6255" s="20" t="s">
        <v>7116</v>
      </c>
      <c r="N6255" s="20" t="s">
        <v>15902</v>
      </c>
      <c r="O6255" s="20" t="s">
        <v>15918</v>
      </c>
      <c r="P6255" s="201" t="n">
        <v>43730</v>
      </c>
      <c r="Q6255" s="201" t="n">
        <v>43763</v>
      </c>
      <c r="R6255" s="20" t="n">
        <v>1</v>
      </c>
      <c r="S6255" s="20" t="s">
        <v>7130</v>
      </c>
      <c r="T6255" s="20" t="n">
        <v>173.452551</v>
      </c>
      <c r="U6255" s="20" t="n">
        <v>90.1821764</v>
      </c>
      <c r="V6255" s="20" t="n">
        <v>256.7229256</v>
      </c>
      <c r="W6255" s="20" t="s">
        <v>11510</v>
      </c>
      <c r="X6255" s="35"/>
      <c r="Y6255" s="35" t="n">
        <v>0</v>
      </c>
      <c r="Z6255" s="35" t="n">
        <v>1</v>
      </c>
      <c r="AE6255" s="94" t="e">
        <f aca="false" t="array" ref="AE6255:AK6255">_xlfn.torow(_xlfn.unique(_xlfn._xlws.filter(cat_table[Subsector],$E6255=cat_table[Sector],"")))</f>
        <v>#NAME?</v>
      </c>
      <c r="AF6255" s="94" t="e">
        <v>#NAME?</v>
      </c>
      <c r="AG6255" s="94" t="e">
        <v>#NAME?</v>
      </c>
      <c r="AH6255" s="94" t="e">
        <v>#NAME?</v>
      </c>
      <c r="AI6255" s="94" t="e">
        <v>#NAME?</v>
      </c>
      <c r="AJ6255" s="94" t="e">
        <v>#NAME?</v>
      </c>
      <c r="AK6255" s="94" t="e">
        <v>#NAME?</v>
      </c>
      <c r="AO6255" s="94" t="e">
        <f aca="false" t="array" ref="AO6255:AT6255">_xlfn.torow(_xlfn.unique(_xlfn._xlws.filter(cat_table[Sub-subsector],($E6255=cat_table[Sector])*($F6255=cat_table[Subsector]),"")))</f>
        <v>#NAME?</v>
      </c>
      <c r="AP6255" s="94" t="e">
        <v>#NAME?</v>
      </c>
      <c r="AQ6255" s="94" t="e">
        <v>#NAME?</v>
      </c>
      <c r="AR6255" s="94" t="e">
        <v>#NAME?</v>
      </c>
      <c r="AS6255" s="94" t="e">
        <v>#NAME?</v>
      </c>
      <c r="AT6255" s="94" t="e">
        <v>#NAME?</v>
      </c>
    </row>
    <row r="6256" customFormat="false" ht="15" hidden="false" customHeight="true" outlineLevel="0" collapsed="false">
      <c r="A6256" s="20" t="s">
        <v>17307</v>
      </c>
      <c r="B6256" s="20" t="str">
        <f aca="false">INDEX(Table2[], MATCH(L6256, Location_ID!$D$2:$D$3098, 0), 1)</f>
        <v>57cd79da-dbd2-4d67-9ca4-5499a81a1d99</v>
      </c>
      <c r="C6256" s="20" t="s">
        <v>1585</v>
      </c>
      <c r="D6256" s="230" t="s">
        <v>354</v>
      </c>
      <c r="E6256" s="20" t="s">
        <v>7134</v>
      </c>
      <c r="F6256" s="20" t="s">
        <v>7135</v>
      </c>
      <c r="G6256" s="20" t="s">
        <v>7591</v>
      </c>
      <c r="H6256" s="20"/>
      <c r="I6256" s="20" t="s">
        <v>15917</v>
      </c>
      <c r="J6256" s="20" t="s">
        <v>15918</v>
      </c>
      <c r="K6256" s="20" t="s">
        <v>7109</v>
      </c>
      <c r="L6256" s="20" t="s">
        <v>5865</v>
      </c>
      <c r="M6256" s="20" t="s">
        <v>7116</v>
      </c>
      <c r="N6256" s="20" t="s">
        <v>15902</v>
      </c>
      <c r="O6256" s="20" t="s">
        <v>15918</v>
      </c>
      <c r="P6256" s="201" t="n">
        <v>43730</v>
      </c>
      <c r="Q6256" s="201" t="n">
        <v>43763</v>
      </c>
      <c r="R6256" s="20" t="n">
        <v>1</v>
      </c>
      <c r="S6256" s="20" t="s">
        <v>7130</v>
      </c>
      <c r="T6256" s="20" t="n">
        <v>288.5730105</v>
      </c>
      <c r="U6256" s="20" t="n">
        <v>178.885623</v>
      </c>
      <c r="V6256" s="20" t="n">
        <v>398.260398</v>
      </c>
      <c r="W6256" s="20" t="s">
        <v>11510</v>
      </c>
      <c r="X6256" s="35"/>
      <c r="Y6256" s="35" t="n">
        <v>0</v>
      </c>
      <c r="Z6256" s="35" t="n">
        <v>1</v>
      </c>
      <c r="AE6256" s="94" t="e">
        <f aca="false" t="array" ref="AE6256:AK6256">_xlfn.torow(_xlfn.unique(_xlfn._xlws.filter(cat_table[Subsector],$E6256=cat_table[Sector],"")))</f>
        <v>#NAME?</v>
      </c>
      <c r="AF6256" s="94" t="e">
        <v>#NAME?</v>
      </c>
      <c r="AG6256" s="94" t="e">
        <v>#NAME?</v>
      </c>
      <c r="AH6256" s="94" t="e">
        <v>#NAME?</v>
      </c>
      <c r="AI6256" s="94" t="e">
        <v>#NAME?</v>
      </c>
      <c r="AJ6256" s="94" t="e">
        <v>#NAME?</v>
      </c>
      <c r="AK6256" s="94" t="e">
        <v>#NAME?</v>
      </c>
      <c r="AO6256" s="94" t="e">
        <f aca="false" t="array" ref="AO6256:AT6256">_xlfn.torow(_xlfn.unique(_xlfn._xlws.filter(cat_table[Sub-subsector],($E6256=cat_table[Sector])*($F6256=cat_table[Subsector]),"")))</f>
        <v>#NAME?</v>
      </c>
      <c r="AP6256" s="94" t="e">
        <v>#NAME?</v>
      </c>
      <c r="AQ6256" s="94" t="e">
        <v>#NAME?</v>
      </c>
      <c r="AR6256" s="94" t="e">
        <v>#NAME?</v>
      </c>
      <c r="AS6256" s="94" t="e">
        <v>#NAME?</v>
      </c>
      <c r="AT6256" s="94" t="e">
        <v>#NAME?</v>
      </c>
    </row>
    <row r="6257" customFormat="false" ht="15" hidden="false" customHeight="true" outlineLevel="0" collapsed="false">
      <c r="A6257" s="20" t="s">
        <v>17308</v>
      </c>
      <c r="B6257" s="20" t="str">
        <f aca="false">INDEX(Table2[], MATCH(L6257, Location_ID!$D$2:$D$3098, 0), 1)</f>
        <v>bca439f6-4ff9-499f-8448-cd14fd4db0ec</v>
      </c>
      <c r="C6257" s="20" t="s">
        <v>1585</v>
      </c>
      <c r="D6257" s="230" t="s">
        <v>354</v>
      </c>
      <c r="E6257" s="20" t="s">
        <v>7134</v>
      </c>
      <c r="F6257" s="20" t="s">
        <v>7135</v>
      </c>
      <c r="G6257" s="20" t="s">
        <v>7591</v>
      </c>
      <c r="H6257" s="20"/>
      <c r="I6257" s="20" t="s">
        <v>15917</v>
      </c>
      <c r="J6257" s="20" t="s">
        <v>15918</v>
      </c>
      <c r="K6257" s="20" t="s">
        <v>7109</v>
      </c>
      <c r="L6257" s="20" t="s">
        <v>5867</v>
      </c>
      <c r="M6257" s="20" t="s">
        <v>7116</v>
      </c>
      <c r="N6257" s="20" t="s">
        <v>15902</v>
      </c>
      <c r="O6257" s="20" t="s">
        <v>15918</v>
      </c>
      <c r="P6257" s="201" t="n">
        <v>43730</v>
      </c>
      <c r="Q6257" s="201" t="n">
        <v>43763</v>
      </c>
      <c r="R6257" s="20" t="n">
        <v>1</v>
      </c>
      <c r="S6257" s="20" t="s">
        <v>7130</v>
      </c>
      <c r="T6257" s="20" t="n">
        <v>87.2294378</v>
      </c>
      <c r="U6257" s="20" t="n">
        <v>59.5928018</v>
      </c>
      <c r="V6257" s="20" t="n">
        <v>114.8660738</v>
      </c>
      <c r="W6257" s="20" t="s">
        <v>11510</v>
      </c>
      <c r="X6257" s="35"/>
      <c r="Y6257" s="35" t="n">
        <v>0</v>
      </c>
      <c r="Z6257" s="35" t="n">
        <v>1</v>
      </c>
      <c r="AE6257" s="94" t="e">
        <f aca="false" t="array" ref="AE6257:AK6257">_xlfn.torow(_xlfn.unique(_xlfn._xlws.filter(cat_table[Subsector],$E6257=cat_table[Sector],"")))</f>
        <v>#NAME?</v>
      </c>
      <c r="AF6257" s="94" t="e">
        <v>#NAME?</v>
      </c>
      <c r="AG6257" s="94" t="e">
        <v>#NAME?</v>
      </c>
      <c r="AH6257" s="94" t="e">
        <v>#NAME?</v>
      </c>
      <c r="AI6257" s="94" t="e">
        <v>#NAME?</v>
      </c>
      <c r="AJ6257" s="94" t="e">
        <v>#NAME?</v>
      </c>
      <c r="AK6257" s="94" t="e">
        <v>#NAME?</v>
      </c>
      <c r="AO6257" s="94" t="e">
        <f aca="false" t="array" ref="AO6257:AT6257">_xlfn.torow(_xlfn.unique(_xlfn._xlws.filter(cat_table[Sub-subsector],($E6257=cat_table[Sector])*($F6257=cat_table[Subsector]),"")))</f>
        <v>#NAME?</v>
      </c>
      <c r="AP6257" s="94" t="e">
        <v>#NAME?</v>
      </c>
      <c r="AQ6257" s="94" t="e">
        <v>#NAME?</v>
      </c>
      <c r="AR6257" s="94" t="e">
        <v>#NAME?</v>
      </c>
      <c r="AS6257" s="94" t="e">
        <v>#NAME?</v>
      </c>
      <c r="AT6257" s="94" t="e">
        <v>#NAME?</v>
      </c>
    </row>
    <row r="6258" customFormat="false" ht="15" hidden="false" customHeight="true" outlineLevel="0" collapsed="false">
      <c r="A6258" s="20" t="s">
        <v>17309</v>
      </c>
      <c r="B6258" s="20" t="str">
        <f aca="false">INDEX(Table2[], MATCH(L6258, Location_ID!$D$2:$D$3098, 0), 1)</f>
        <v>43606af6-bc22-40f2-9074-6e3c65a4775f</v>
      </c>
      <c r="C6258" s="20" t="s">
        <v>1585</v>
      </c>
      <c r="D6258" s="230" t="s">
        <v>354</v>
      </c>
      <c r="E6258" s="20" t="s">
        <v>7134</v>
      </c>
      <c r="F6258" s="20" t="s">
        <v>7135</v>
      </c>
      <c r="G6258" s="20" t="s">
        <v>7591</v>
      </c>
      <c r="H6258" s="20"/>
      <c r="I6258" s="20" t="s">
        <v>15917</v>
      </c>
      <c r="J6258" s="20" t="s">
        <v>15932</v>
      </c>
      <c r="K6258" s="20" t="s">
        <v>7109</v>
      </c>
      <c r="L6258" s="20" t="s">
        <v>5869</v>
      </c>
      <c r="M6258" s="20" t="s">
        <v>7116</v>
      </c>
      <c r="N6258" s="20" t="s">
        <v>15902</v>
      </c>
      <c r="O6258" s="20" t="s">
        <v>15932</v>
      </c>
      <c r="P6258" s="201" t="n">
        <v>43730</v>
      </c>
      <c r="Q6258" s="201" t="n">
        <v>43763</v>
      </c>
      <c r="R6258" s="20" t="n">
        <v>1</v>
      </c>
      <c r="S6258" s="20" t="s">
        <v>7130</v>
      </c>
      <c r="T6258" s="20" t="n">
        <v>323.603478</v>
      </c>
      <c r="U6258" s="20" t="n">
        <v>210.272165</v>
      </c>
      <c r="V6258" s="20" t="n">
        <v>436.934791</v>
      </c>
      <c r="W6258" s="20" t="s">
        <v>11510</v>
      </c>
      <c r="X6258" s="35"/>
      <c r="Y6258" s="35" t="n">
        <v>0</v>
      </c>
      <c r="Z6258" s="35" t="n">
        <v>1</v>
      </c>
      <c r="AE6258" s="94" t="e">
        <f aca="false" t="array" ref="AE6258:AK6258">_xlfn.torow(_xlfn.unique(_xlfn._xlws.filter(cat_table[Subsector],$E6258=cat_table[Sector],"")))</f>
        <v>#NAME?</v>
      </c>
      <c r="AF6258" s="94" t="e">
        <v>#NAME?</v>
      </c>
      <c r="AG6258" s="94" t="e">
        <v>#NAME?</v>
      </c>
      <c r="AH6258" s="94" t="e">
        <v>#NAME?</v>
      </c>
      <c r="AI6258" s="94" t="e">
        <v>#NAME?</v>
      </c>
      <c r="AJ6258" s="94" t="e">
        <v>#NAME?</v>
      </c>
      <c r="AK6258" s="94" t="e">
        <v>#NAME?</v>
      </c>
      <c r="AO6258" s="94" t="e">
        <f aca="false" t="array" ref="AO6258:AT6258">_xlfn.torow(_xlfn.unique(_xlfn._xlws.filter(cat_table[Sub-subsector],($E6258=cat_table[Sector])*($F6258=cat_table[Subsector]),"")))</f>
        <v>#NAME?</v>
      </c>
      <c r="AP6258" s="94" t="e">
        <v>#NAME?</v>
      </c>
      <c r="AQ6258" s="94" t="e">
        <v>#NAME?</v>
      </c>
      <c r="AR6258" s="94" t="e">
        <v>#NAME?</v>
      </c>
      <c r="AS6258" s="94" t="e">
        <v>#NAME?</v>
      </c>
      <c r="AT6258" s="94" t="e">
        <v>#NAME?</v>
      </c>
    </row>
    <row r="6259" customFormat="false" ht="15" hidden="false" customHeight="true" outlineLevel="0" collapsed="false">
      <c r="A6259" s="20" t="s">
        <v>17310</v>
      </c>
      <c r="B6259" s="20" t="str">
        <f aca="false">INDEX(Table2[], MATCH(L6259, Location_ID!$D$2:$D$3098, 0), 1)</f>
        <v>f4e5276f-5526-43bd-a34d-14b8c063f7ea</v>
      </c>
      <c r="C6259" s="20" t="s">
        <v>1585</v>
      </c>
      <c r="D6259" s="230" t="s">
        <v>354</v>
      </c>
      <c r="E6259" s="20" t="s">
        <v>7134</v>
      </c>
      <c r="F6259" s="20" t="s">
        <v>7135</v>
      </c>
      <c r="G6259" s="20" t="s">
        <v>7591</v>
      </c>
      <c r="H6259" s="20"/>
      <c r="I6259" s="20" t="s">
        <v>15917</v>
      </c>
      <c r="J6259" s="20" t="s">
        <v>15918</v>
      </c>
      <c r="K6259" s="20" t="s">
        <v>7109</v>
      </c>
      <c r="L6259" s="20" t="s">
        <v>5871</v>
      </c>
      <c r="M6259" s="20" t="s">
        <v>7116</v>
      </c>
      <c r="N6259" s="20" t="s">
        <v>15902</v>
      </c>
      <c r="O6259" s="20" t="s">
        <v>15918</v>
      </c>
      <c r="P6259" s="201" t="n">
        <v>43730</v>
      </c>
      <c r="Q6259" s="201" t="n">
        <v>43763</v>
      </c>
      <c r="R6259" s="20" t="n">
        <v>1</v>
      </c>
      <c r="S6259" s="20" t="s">
        <v>7130</v>
      </c>
      <c r="T6259" s="20" t="n">
        <v>56.2095905</v>
      </c>
      <c r="U6259" s="20" t="n">
        <v>29.348114</v>
      </c>
      <c r="V6259" s="20" t="n">
        <v>83.071067</v>
      </c>
      <c r="W6259" s="20" t="s">
        <v>11510</v>
      </c>
      <c r="X6259" s="35"/>
      <c r="Y6259" s="35" t="n">
        <v>0</v>
      </c>
      <c r="Z6259" s="35" t="n">
        <v>1</v>
      </c>
      <c r="AE6259" s="94" t="e">
        <f aca="false" t="array" ref="AE6259:AK6259">_xlfn.torow(_xlfn.unique(_xlfn._xlws.filter(cat_table[Subsector],$E6259=cat_table[Sector],"")))</f>
        <v>#NAME?</v>
      </c>
      <c r="AF6259" s="94" t="e">
        <v>#NAME?</v>
      </c>
      <c r="AG6259" s="94" t="e">
        <v>#NAME?</v>
      </c>
      <c r="AH6259" s="94" t="e">
        <v>#NAME?</v>
      </c>
      <c r="AI6259" s="94" t="e">
        <v>#NAME?</v>
      </c>
      <c r="AJ6259" s="94" t="e">
        <v>#NAME?</v>
      </c>
      <c r="AK6259" s="94" t="e">
        <v>#NAME?</v>
      </c>
      <c r="AO6259" s="94" t="e">
        <f aca="false" t="array" ref="AO6259:AT6259">_xlfn.torow(_xlfn.unique(_xlfn._xlws.filter(cat_table[Sub-subsector],($E6259=cat_table[Sector])*($F6259=cat_table[Subsector]),"")))</f>
        <v>#NAME?</v>
      </c>
      <c r="AP6259" s="94" t="e">
        <v>#NAME?</v>
      </c>
      <c r="AQ6259" s="94" t="e">
        <v>#NAME?</v>
      </c>
      <c r="AR6259" s="94" t="e">
        <v>#NAME?</v>
      </c>
      <c r="AS6259" s="94" t="e">
        <v>#NAME?</v>
      </c>
      <c r="AT6259" s="94" t="e">
        <v>#NAME?</v>
      </c>
    </row>
    <row r="6260" customFormat="false" ht="15" hidden="false" customHeight="true" outlineLevel="0" collapsed="false">
      <c r="A6260" s="20" t="s">
        <v>17311</v>
      </c>
      <c r="B6260" s="20" t="str">
        <f aca="false">INDEX(Table2[], MATCH(L6260, Location_ID!$D$2:$D$3098, 0), 1)</f>
        <v>0f2aa3f6-c1ae-4bb3-8b0f-02b780427894</v>
      </c>
      <c r="C6260" s="20" t="s">
        <v>1585</v>
      </c>
      <c r="D6260" s="230" t="s">
        <v>354</v>
      </c>
      <c r="E6260" s="20" t="s">
        <v>7134</v>
      </c>
      <c r="F6260" s="20" t="s">
        <v>7135</v>
      </c>
      <c r="G6260" s="20" t="s">
        <v>7591</v>
      </c>
      <c r="H6260" s="20"/>
      <c r="I6260" s="20" t="s">
        <v>15917</v>
      </c>
      <c r="J6260" s="20" t="s">
        <v>15922</v>
      </c>
      <c r="K6260" s="20" t="s">
        <v>7109</v>
      </c>
      <c r="L6260" s="20" t="s">
        <v>5873</v>
      </c>
      <c r="M6260" s="20" t="s">
        <v>7116</v>
      </c>
      <c r="N6260" s="20" t="s">
        <v>15902</v>
      </c>
      <c r="O6260" s="20" t="s">
        <v>15922</v>
      </c>
      <c r="P6260" s="201" t="n">
        <v>43730</v>
      </c>
      <c r="Q6260" s="201" t="n">
        <v>43763</v>
      </c>
      <c r="R6260" s="20" t="n">
        <v>1</v>
      </c>
      <c r="S6260" s="20" t="s">
        <v>7130</v>
      </c>
      <c r="T6260" s="20" t="n">
        <v>176.662971</v>
      </c>
      <c r="U6260" s="20" t="n">
        <v>83.0669316</v>
      </c>
      <c r="V6260" s="20" t="n">
        <v>270.2590104</v>
      </c>
      <c r="W6260" s="20" t="s">
        <v>11510</v>
      </c>
      <c r="X6260" s="35"/>
      <c r="Y6260" s="35" t="n">
        <v>0</v>
      </c>
      <c r="Z6260" s="35" t="n">
        <v>1</v>
      </c>
      <c r="AE6260" s="94" t="e">
        <f aca="false" t="array" ref="AE6260:AK6260">_xlfn.torow(_xlfn.unique(_xlfn._xlws.filter(cat_table[Subsector],$E6260=cat_table[Sector],"")))</f>
        <v>#NAME?</v>
      </c>
      <c r="AF6260" s="94" t="e">
        <v>#NAME?</v>
      </c>
      <c r="AG6260" s="94" t="e">
        <v>#NAME?</v>
      </c>
      <c r="AH6260" s="94" t="e">
        <v>#NAME?</v>
      </c>
      <c r="AI6260" s="94" t="e">
        <v>#NAME?</v>
      </c>
      <c r="AJ6260" s="94" t="e">
        <v>#NAME?</v>
      </c>
      <c r="AK6260" s="94" t="e">
        <v>#NAME?</v>
      </c>
      <c r="AO6260" s="94" t="e">
        <f aca="false" t="array" ref="AO6260:AT6260">_xlfn.torow(_xlfn.unique(_xlfn._xlws.filter(cat_table[Sub-subsector],($E6260=cat_table[Sector])*($F6260=cat_table[Subsector]),"")))</f>
        <v>#NAME?</v>
      </c>
      <c r="AP6260" s="94" t="e">
        <v>#NAME?</v>
      </c>
      <c r="AQ6260" s="94" t="e">
        <v>#NAME?</v>
      </c>
      <c r="AR6260" s="94" t="e">
        <v>#NAME?</v>
      </c>
      <c r="AS6260" s="94" t="e">
        <v>#NAME?</v>
      </c>
      <c r="AT6260" s="94" t="e">
        <v>#NAME?</v>
      </c>
    </row>
    <row r="6261" customFormat="false" ht="15" hidden="false" customHeight="true" outlineLevel="0" collapsed="false">
      <c r="A6261" s="20" t="s">
        <v>17312</v>
      </c>
      <c r="B6261" s="20" t="str">
        <f aca="false">INDEX(Table2[], MATCH(L6261, Location_ID!$D$2:$D$3098, 0), 1)</f>
        <v>21872104-8d8c-4c1e-a5e3-fd6f127cc5aa</v>
      </c>
      <c r="C6261" s="20" t="s">
        <v>1585</v>
      </c>
      <c r="D6261" s="230" t="s">
        <v>354</v>
      </c>
      <c r="E6261" s="20" t="s">
        <v>7134</v>
      </c>
      <c r="F6261" s="20" t="s">
        <v>7135</v>
      </c>
      <c r="G6261" s="20" t="s">
        <v>7591</v>
      </c>
      <c r="H6261" s="20"/>
      <c r="I6261" s="20" t="s">
        <v>15917</v>
      </c>
      <c r="J6261" s="20" t="s">
        <v>15922</v>
      </c>
      <c r="K6261" s="20" t="s">
        <v>7109</v>
      </c>
      <c r="L6261" s="20" t="s">
        <v>5875</v>
      </c>
      <c r="M6261" s="20" t="s">
        <v>7116</v>
      </c>
      <c r="N6261" s="20" t="s">
        <v>15902</v>
      </c>
      <c r="O6261" s="20" t="s">
        <v>15922</v>
      </c>
      <c r="P6261" s="201" t="n">
        <v>43730</v>
      </c>
      <c r="Q6261" s="201" t="n">
        <v>43763</v>
      </c>
      <c r="R6261" s="20" t="n">
        <v>1</v>
      </c>
      <c r="S6261" s="20" t="s">
        <v>7130</v>
      </c>
      <c r="T6261" s="20" t="n">
        <v>79.7486663</v>
      </c>
      <c r="U6261" s="20" t="n">
        <v>31.9777138</v>
      </c>
      <c r="V6261" s="20" t="n">
        <v>127.5196188</v>
      </c>
      <c r="W6261" s="20" t="s">
        <v>11510</v>
      </c>
      <c r="X6261" s="35"/>
      <c r="Y6261" s="35" t="n">
        <v>0</v>
      </c>
      <c r="Z6261" s="35" t="n">
        <v>1</v>
      </c>
      <c r="AE6261" s="94" t="e">
        <f aca="false" t="array" ref="AE6261:AK6261">_xlfn.torow(_xlfn.unique(_xlfn._xlws.filter(cat_table[Subsector],$E6261=cat_table[Sector],"")))</f>
        <v>#NAME?</v>
      </c>
      <c r="AF6261" s="94" t="e">
        <v>#NAME?</v>
      </c>
      <c r="AG6261" s="94" t="e">
        <v>#NAME?</v>
      </c>
      <c r="AH6261" s="94" t="e">
        <v>#NAME?</v>
      </c>
      <c r="AI6261" s="94" t="e">
        <v>#NAME?</v>
      </c>
      <c r="AJ6261" s="94" t="e">
        <v>#NAME?</v>
      </c>
      <c r="AK6261" s="94" t="e">
        <v>#NAME?</v>
      </c>
      <c r="AO6261" s="94" t="e">
        <f aca="false" t="array" ref="AO6261:AT6261">_xlfn.torow(_xlfn.unique(_xlfn._xlws.filter(cat_table[Sub-subsector],($E6261=cat_table[Sector])*($F6261=cat_table[Subsector]),"")))</f>
        <v>#NAME?</v>
      </c>
      <c r="AP6261" s="94" t="e">
        <v>#NAME?</v>
      </c>
      <c r="AQ6261" s="94" t="e">
        <v>#NAME?</v>
      </c>
      <c r="AR6261" s="94" t="e">
        <v>#NAME?</v>
      </c>
      <c r="AS6261" s="94" t="e">
        <v>#NAME?</v>
      </c>
      <c r="AT6261" s="94" t="e">
        <v>#NAME?</v>
      </c>
    </row>
    <row r="6262" customFormat="false" ht="15" hidden="false" customHeight="true" outlineLevel="0" collapsed="false">
      <c r="A6262" s="20" t="s">
        <v>17313</v>
      </c>
      <c r="B6262" s="20" t="str">
        <f aca="false">INDEX(Table2[], MATCH(L6262, Location_ID!$D$2:$D$3098, 0), 1)</f>
        <v>dba370bd-f1a1-4265-89c0-f1274970e405</v>
      </c>
      <c r="C6262" s="20" t="s">
        <v>1585</v>
      </c>
      <c r="D6262" s="230" t="s">
        <v>354</v>
      </c>
      <c r="E6262" s="20" t="s">
        <v>7134</v>
      </c>
      <c r="F6262" s="20" t="s">
        <v>7135</v>
      </c>
      <c r="G6262" s="20" t="s">
        <v>7591</v>
      </c>
      <c r="H6262" s="20"/>
      <c r="I6262" s="20" t="s">
        <v>15917</v>
      </c>
      <c r="J6262" s="20" t="s">
        <v>15918</v>
      </c>
      <c r="K6262" s="20" t="s">
        <v>7109</v>
      </c>
      <c r="L6262" s="20" t="s">
        <v>5877</v>
      </c>
      <c r="M6262" s="20" t="s">
        <v>7116</v>
      </c>
      <c r="N6262" s="20" t="s">
        <v>15902</v>
      </c>
      <c r="O6262" s="20" t="s">
        <v>15918</v>
      </c>
      <c r="P6262" s="201" t="n">
        <v>43730</v>
      </c>
      <c r="Q6262" s="201" t="n">
        <v>43763</v>
      </c>
      <c r="R6262" s="20" t="n">
        <v>1</v>
      </c>
      <c r="S6262" s="20" t="s">
        <v>7130</v>
      </c>
      <c r="T6262" s="20" t="n">
        <v>200.785753</v>
      </c>
      <c r="U6262" s="20" t="n">
        <v>97.5138325</v>
      </c>
      <c r="V6262" s="20" t="n">
        <v>304.0576735</v>
      </c>
      <c r="W6262" s="20" t="s">
        <v>11510</v>
      </c>
      <c r="X6262" s="35"/>
      <c r="Y6262" s="35" t="n">
        <v>0</v>
      </c>
      <c r="Z6262" s="35" t="n">
        <v>1</v>
      </c>
      <c r="AE6262" s="94" t="e">
        <f aca="false" t="array" ref="AE6262:AK6262">_xlfn.torow(_xlfn.unique(_xlfn._xlws.filter(cat_table[Subsector],$E6262=cat_table[Sector],"")))</f>
        <v>#NAME?</v>
      </c>
      <c r="AF6262" s="94" t="e">
        <v>#NAME?</v>
      </c>
      <c r="AG6262" s="94" t="e">
        <v>#NAME?</v>
      </c>
      <c r="AH6262" s="94" t="e">
        <v>#NAME?</v>
      </c>
      <c r="AI6262" s="94" t="e">
        <v>#NAME?</v>
      </c>
      <c r="AJ6262" s="94" t="e">
        <v>#NAME?</v>
      </c>
      <c r="AK6262" s="94" t="e">
        <v>#NAME?</v>
      </c>
      <c r="AO6262" s="94" t="e">
        <f aca="false" t="array" ref="AO6262:AT6262">_xlfn.torow(_xlfn.unique(_xlfn._xlws.filter(cat_table[Sub-subsector],($E6262=cat_table[Sector])*($F6262=cat_table[Subsector]),"")))</f>
        <v>#NAME?</v>
      </c>
      <c r="AP6262" s="94" t="e">
        <v>#NAME?</v>
      </c>
      <c r="AQ6262" s="94" t="e">
        <v>#NAME?</v>
      </c>
      <c r="AR6262" s="94" t="e">
        <v>#NAME?</v>
      </c>
      <c r="AS6262" s="94" t="e">
        <v>#NAME?</v>
      </c>
      <c r="AT6262" s="94" t="e">
        <v>#NAME?</v>
      </c>
    </row>
    <row r="6263" customFormat="false" ht="15" hidden="false" customHeight="true" outlineLevel="0" collapsed="false">
      <c r="A6263" s="20" t="s">
        <v>17314</v>
      </c>
      <c r="B6263" s="20" t="str">
        <f aca="false">INDEX(Table2[], MATCH(L6263, Location_ID!$D$2:$D$3098, 0), 1)</f>
        <v>6a2d1e1f-190d-482a-b192-f6527c6ebb3a</v>
      </c>
      <c r="C6263" s="20" t="s">
        <v>1585</v>
      </c>
      <c r="D6263" s="230" t="s">
        <v>354</v>
      </c>
      <c r="E6263" s="20" t="s">
        <v>7134</v>
      </c>
      <c r="F6263" s="20" t="s">
        <v>7135</v>
      </c>
      <c r="G6263" s="20" t="s">
        <v>7591</v>
      </c>
      <c r="H6263" s="20"/>
      <c r="I6263" s="20" t="s">
        <v>15917</v>
      </c>
      <c r="J6263" s="20" t="s">
        <v>15922</v>
      </c>
      <c r="K6263" s="20" t="s">
        <v>7109</v>
      </c>
      <c r="L6263" s="20" t="s">
        <v>5879</v>
      </c>
      <c r="M6263" s="20" t="s">
        <v>7116</v>
      </c>
      <c r="N6263" s="20" t="s">
        <v>15902</v>
      </c>
      <c r="O6263" s="20" t="s">
        <v>15922</v>
      </c>
      <c r="P6263" s="201" t="n">
        <v>43730</v>
      </c>
      <c r="Q6263" s="201" t="n">
        <v>43763</v>
      </c>
      <c r="R6263" s="20" t="n">
        <v>1</v>
      </c>
      <c r="S6263" s="20" t="s">
        <v>7130</v>
      </c>
      <c r="T6263" s="20" t="n">
        <v>99.4917392</v>
      </c>
      <c r="U6263" s="20" t="n">
        <v>58.1952094</v>
      </c>
      <c r="V6263" s="20" t="n">
        <v>140.788269</v>
      </c>
      <c r="W6263" s="20" t="s">
        <v>11510</v>
      </c>
      <c r="X6263" s="35"/>
      <c r="Y6263" s="35" t="n">
        <v>0</v>
      </c>
      <c r="Z6263" s="35" t="n">
        <v>1</v>
      </c>
      <c r="AE6263" s="94" t="e">
        <f aca="false" t="array" ref="AE6263:AK6263">_xlfn.torow(_xlfn.unique(_xlfn._xlws.filter(cat_table[Subsector],$E6263=cat_table[Sector],"")))</f>
        <v>#NAME?</v>
      </c>
      <c r="AF6263" s="94" t="e">
        <v>#NAME?</v>
      </c>
      <c r="AG6263" s="94" t="e">
        <v>#NAME?</v>
      </c>
      <c r="AH6263" s="94" t="e">
        <v>#NAME?</v>
      </c>
      <c r="AI6263" s="94" t="e">
        <v>#NAME?</v>
      </c>
      <c r="AJ6263" s="94" t="e">
        <v>#NAME?</v>
      </c>
      <c r="AK6263" s="94" t="e">
        <v>#NAME?</v>
      </c>
      <c r="AO6263" s="94" t="e">
        <f aca="false" t="array" ref="AO6263:AT6263">_xlfn.torow(_xlfn.unique(_xlfn._xlws.filter(cat_table[Sub-subsector],($E6263=cat_table[Sector])*($F6263=cat_table[Subsector]),"")))</f>
        <v>#NAME?</v>
      </c>
      <c r="AP6263" s="94" t="e">
        <v>#NAME?</v>
      </c>
      <c r="AQ6263" s="94" t="e">
        <v>#NAME?</v>
      </c>
      <c r="AR6263" s="94" t="e">
        <v>#NAME?</v>
      </c>
      <c r="AS6263" s="94" t="e">
        <v>#NAME?</v>
      </c>
      <c r="AT6263" s="94" t="e">
        <v>#NAME?</v>
      </c>
    </row>
    <row r="6264" customFormat="false" ht="15" hidden="false" customHeight="true" outlineLevel="0" collapsed="false">
      <c r="A6264" s="20" t="s">
        <v>17315</v>
      </c>
      <c r="B6264" s="20" t="str">
        <f aca="false">INDEX(Table2[], MATCH(L6264, Location_ID!$D$2:$D$3098, 0), 1)</f>
        <v>7e859ade-b762-4645-9223-f9d61b820e3f</v>
      </c>
      <c r="C6264" s="20" t="s">
        <v>1585</v>
      </c>
      <c r="D6264" s="230" t="s">
        <v>354</v>
      </c>
      <c r="E6264" s="20" t="s">
        <v>7134</v>
      </c>
      <c r="F6264" s="20" t="s">
        <v>7135</v>
      </c>
      <c r="G6264" s="20" t="s">
        <v>7591</v>
      </c>
      <c r="H6264" s="20"/>
      <c r="I6264" s="20" t="s">
        <v>15917</v>
      </c>
      <c r="J6264" s="20" t="s">
        <v>15932</v>
      </c>
      <c r="K6264" s="20" t="s">
        <v>7109</v>
      </c>
      <c r="L6264" s="20" t="s">
        <v>5881</v>
      </c>
      <c r="M6264" s="20" t="s">
        <v>7116</v>
      </c>
      <c r="N6264" s="20" t="s">
        <v>15902</v>
      </c>
      <c r="O6264" s="20" t="s">
        <v>15932</v>
      </c>
      <c r="P6264" s="201" t="n">
        <v>43730</v>
      </c>
      <c r="Q6264" s="201" t="n">
        <v>43763</v>
      </c>
      <c r="R6264" s="20" t="n">
        <v>1</v>
      </c>
      <c r="S6264" s="20" t="s">
        <v>7130</v>
      </c>
      <c r="T6264" s="20" t="n">
        <v>142.1038997</v>
      </c>
      <c r="U6264" s="20" t="n">
        <v>82.17465803</v>
      </c>
      <c r="V6264" s="20" t="n">
        <v>202.03314137</v>
      </c>
      <c r="W6264" s="20" t="s">
        <v>11510</v>
      </c>
      <c r="X6264" s="35"/>
      <c r="Y6264" s="35" t="n">
        <v>0</v>
      </c>
      <c r="Z6264" s="35" t="n">
        <v>1</v>
      </c>
      <c r="AE6264" s="94" t="e">
        <f aca="false" t="array" ref="AE6264:AK6264">_xlfn.torow(_xlfn.unique(_xlfn._xlws.filter(cat_table[Subsector],$E6264=cat_table[Sector],"")))</f>
        <v>#NAME?</v>
      </c>
      <c r="AF6264" s="94" t="e">
        <v>#NAME?</v>
      </c>
      <c r="AG6264" s="94" t="e">
        <v>#NAME?</v>
      </c>
      <c r="AH6264" s="94" t="e">
        <v>#NAME?</v>
      </c>
      <c r="AI6264" s="94" t="e">
        <v>#NAME?</v>
      </c>
      <c r="AJ6264" s="94" t="e">
        <v>#NAME?</v>
      </c>
      <c r="AK6264" s="94" t="e">
        <v>#NAME?</v>
      </c>
      <c r="AO6264" s="94" t="e">
        <f aca="false" t="array" ref="AO6264:AT6264">_xlfn.torow(_xlfn.unique(_xlfn._xlws.filter(cat_table[Sub-subsector],($E6264=cat_table[Sector])*($F6264=cat_table[Subsector]),"")))</f>
        <v>#NAME?</v>
      </c>
      <c r="AP6264" s="94" t="e">
        <v>#NAME?</v>
      </c>
      <c r="AQ6264" s="94" t="e">
        <v>#NAME?</v>
      </c>
      <c r="AR6264" s="94" t="e">
        <v>#NAME?</v>
      </c>
      <c r="AS6264" s="94" t="e">
        <v>#NAME?</v>
      </c>
      <c r="AT6264" s="94" t="e">
        <v>#NAME?</v>
      </c>
    </row>
    <row r="6265" customFormat="false" ht="15" hidden="false" customHeight="true" outlineLevel="0" collapsed="false">
      <c r="A6265" s="20" t="s">
        <v>17316</v>
      </c>
      <c r="B6265" s="20" t="str">
        <f aca="false">INDEX(Table2[], MATCH(L6265, Location_ID!$D$2:$D$3098, 0), 1)</f>
        <v>cc577e41-239e-4f19-947b-aa06278e1d97</v>
      </c>
      <c r="C6265" s="20" t="s">
        <v>1585</v>
      </c>
      <c r="D6265" s="230" t="s">
        <v>354</v>
      </c>
      <c r="E6265" s="20" t="s">
        <v>7134</v>
      </c>
      <c r="F6265" s="20" t="s">
        <v>7135</v>
      </c>
      <c r="G6265" s="20" t="s">
        <v>7591</v>
      </c>
      <c r="H6265" s="20"/>
      <c r="I6265" s="20" t="s">
        <v>15917</v>
      </c>
      <c r="J6265" s="20" t="s">
        <v>15918</v>
      </c>
      <c r="K6265" s="20" t="s">
        <v>7109</v>
      </c>
      <c r="L6265" s="20" t="s">
        <v>5883</v>
      </c>
      <c r="M6265" s="20" t="s">
        <v>7116</v>
      </c>
      <c r="N6265" s="20" t="s">
        <v>15902</v>
      </c>
      <c r="O6265" s="20" t="s">
        <v>15918</v>
      </c>
      <c r="P6265" s="201" t="n">
        <v>43730</v>
      </c>
      <c r="Q6265" s="201" t="n">
        <v>43763</v>
      </c>
      <c r="R6265" s="20" t="n">
        <v>1</v>
      </c>
      <c r="S6265" s="20" t="s">
        <v>7130</v>
      </c>
      <c r="T6265" s="20" t="n">
        <v>234.719371</v>
      </c>
      <c r="U6265" s="20" t="n">
        <v>122.9078565</v>
      </c>
      <c r="V6265" s="20" t="n">
        <v>346.5308855</v>
      </c>
      <c r="W6265" s="20" t="s">
        <v>11510</v>
      </c>
      <c r="X6265" s="35"/>
      <c r="Y6265" s="35" t="n">
        <v>0</v>
      </c>
      <c r="Z6265" s="35" t="n">
        <v>1</v>
      </c>
      <c r="AE6265" s="94" t="e">
        <f aca="false" t="array" ref="AE6265:AK6265">_xlfn.torow(_xlfn.unique(_xlfn._xlws.filter(cat_table[Subsector],$E6265=cat_table[Sector],"")))</f>
        <v>#NAME?</v>
      </c>
      <c r="AF6265" s="94" t="e">
        <v>#NAME?</v>
      </c>
      <c r="AG6265" s="94" t="e">
        <v>#NAME?</v>
      </c>
      <c r="AH6265" s="94" t="e">
        <v>#NAME?</v>
      </c>
      <c r="AI6265" s="94" t="e">
        <v>#NAME?</v>
      </c>
      <c r="AJ6265" s="94" t="e">
        <v>#NAME?</v>
      </c>
      <c r="AK6265" s="94" t="e">
        <v>#NAME?</v>
      </c>
      <c r="AO6265" s="94" t="e">
        <f aca="false" t="array" ref="AO6265:AT6265">_xlfn.torow(_xlfn.unique(_xlfn._xlws.filter(cat_table[Sub-subsector],($E6265=cat_table[Sector])*($F6265=cat_table[Subsector]),"")))</f>
        <v>#NAME?</v>
      </c>
      <c r="AP6265" s="94" t="e">
        <v>#NAME?</v>
      </c>
      <c r="AQ6265" s="94" t="e">
        <v>#NAME?</v>
      </c>
      <c r="AR6265" s="94" t="e">
        <v>#NAME?</v>
      </c>
      <c r="AS6265" s="94" t="e">
        <v>#NAME?</v>
      </c>
      <c r="AT6265" s="94" t="e">
        <v>#NAME?</v>
      </c>
    </row>
    <row r="6266" customFormat="false" ht="15" hidden="false" customHeight="true" outlineLevel="0" collapsed="false">
      <c r="A6266" s="20" t="s">
        <v>17317</v>
      </c>
      <c r="B6266" s="20" t="str">
        <f aca="false">INDEX(Table2[], MATCH(L6266, Location_ID!$D$2:$D$3098, 0), 1)</f>
        <v>919eb370-1449-42b8-b880-8f702cc092dd</v>
      </c>
      <c r="C6266" s="20" t="s">
        <v>1585</v>
      </c>
      <c r="D6266" s="230" t="s">
        <v>354</v>
      </c>
      <c r="E6266" s="20" t="s">
        <v>7134</v>
      </c>
      <c r="F6266" s="20" t="s">
        <v>7135</v>
      </c>
      <c r="G6266" s="20" t="s">
        <v>7591</v>
      </c>
      <c r="H6266" s="20"/>
      <c r="I6266" s="20" t="s">
        <v>15917</v>
      </c>
      <c r="J6266" s="20" t="s">
        <v>15927</v>
      </c>
      <c r="K6266" s="20" t="s">
        <v>7109</v>
      </c>
      <c r="L6266" s="20" t="s">
        <v>5885</v>
      </c>
      <c r="M6266" s="20" t="s">
        <v>7116</v>
      </c>
      <c r="N6266" s="20" t="s">
        <v>15902</v>
      </c>
      <c r="O6266" s="20" t="s">
        <v>15927</v>
      </c>
      <c r="P6266" s="201" t="n">
        <v>43730</v>
      </c>
      <c r="Q6266" s="201" t="n">
        <v>43763</v>
      </c>
      <c r="R6266" s="20" t="n">
        <v>1</v>
      </c>
      <c r="S6266" s="20" t="s">
        <v>7130</v>
      </c>
      <c r="T6266" s="20" t="n">
        <v>111.755823</v>
      </c>
      <c r="U6266" s="20" t="n">
        <v>47.906459</v>
      </c>
      <c r="V6266" s="20" t="n">
        <v>175.605187</v>
      </c>
      <c r="W6266" s="20" t="s">
        <v>11510</v>
      </c>
      <c r="X6266" s="35"/>
      <c r="Y6266" s="35" t="n">
        <v>0</v>
      </c>
      <c r="Z6266" s="35" t="n">
        <v>1</v>
      </c>
      <c r="AE6266" s="94" t="e">
        <f aca="false" t="array" ref="AE6266:AK6266">_xlfn.torow(_xlfn.unique(_xlfn._xlws.filter(cat_table[Subsector],$E6266=cat_table[Sector],"")))</f>
        <v>#NAME?</v>
      </c>
      <c r="AF6266" s="94" t="e">
        <v>#NAME?</v>
      </c>
      <c r="AG6266" s="94" t="e">
        <v>#NAME?</v>
      </c>
      <c r="AH6266" s="94" t="e">
        <v>#NAME?</v>
      </c>
      <c r="AI6266" s="94" t="e">
        <v>#NAME?</v>
      </c>
      <c r="AJ6266" s="94" t="e">
        <v>#NAME?</v>
      </c>
      <c r="AK6266" s="94" t="e">
        <v>#NAME?</v>
      </c>
      <c r="AO6266" s="94" t="e">
        <f aca="false" t="array" ref="AO6266:AT6266">_xlfn.torow(_xlfn.unique(_xlfn._xlws.filter(cat_table[Sub-subsector],($E6266=cat_table[Sector])*($F6266=cat_table[Subsector]),"")))</f>
        <v>#NAME?</v>
      </c>
      <c r="AP6266" s="94" t="e">
        <v>#NAME?</v>
      </c>
      <c r="AQ6266" s="94" t="e">
        <v>#NAME?</v>
      </c>
      <c r="AR6266" s="94" t="e">
        <v>#NAME?</v>
      </c>
      <c r="AS6266" s="94" t="e">
        <v>#NAME?</v>
      </c>
      <c r="AT6266" s="94" t="e">
        <v>#NAME?</v>
      </c>
    </row>
    <row r="6267" customFormat="false" ht="15" hidden="false" customHeight="true" outlineLevel="0" collapsed="false">
      <c r="A6267" s="20" t="s">
        <v>17318</v>
      </c>
      <c r="B6267" s="20" t="str">
        <f aca="false">INDEX(Table2[], MATCH(L6267, Location_ID!$D$2:$D$3098, 0), 1)</f>
        <v>502b9d6d-01c0-45ae-9c33-c5970c9eee2c</v>
      </c>
      <c r="C6267" s="20" t="s">
        <v>1585</v>
      </c>
      <c r="D6267" s="230" t="s">
        <v>354</v>
      </c>
      <c r="E6267" s="20" t="s">
        <v>7134</v>
      </c>
      <c r="F6267" s="20" t="s">
        <v>7135</v>
      </c>
      <c r="G6267" s="20" t="s">
        <v>7591</v>
      </c>
      <c r="H6267" s="20"/>
      <c r="I6267" s="20" t="s">
        <v>15917</v>
      </c>
      <c r="J6267" s="20" t="s">
        <v>15918</v>
      </c>
      <c r="K6267" s="20" t="s">
        <v>7109</v>
      </c>
      <c r="L6267" s="20" t="s">
        <v>5887</v>
      </c>
      <c r="M6267" s="20" t="s">
        <v>7116</v>
      </c>
      <c r="N6267" s="20" t="s">
        <v>15902</v>
      </c>
      <c r="O6267" s="20" t="s">
        <v>15918</v>
      </c>
      <c r="P6267" s="201" t="n">
        <v>43730</v>
      </c>
      <c r="Q6267" s="201" t="n">
        <v>43763</v>
      </c>
      <c r="R6267" s="20" t="n">
        <v>1</v>
      </c>
      <c r="S6267" s="20" t="s">
        <v>7130</v>
      </c>
      <c r="T6267" s="20" t="n">
        <v>446.4003235</v>
      </c>
      <c r="U6267" s="20" t="n">
        <v>204.218547</v>
      </c>
      <c r="V6267" s="20" t="n">
        <v>688.5821</v>
      </c>
      <c r="W6267" s="20" t="s">
        <v>11510</v>
      </c>
      <c r="X6267" s="35"/>
      <c r="Y6267" s="35" t="n">
        <v>0</v>
      </c>
      <c r="Z6267" s="35" t="n">
        <v>1</v>
      </c>
      <c r="AE6267" s="94" t="e">
        <f aca="false" t="array" ref="AE6267:AK6267">_xlfn.torow(_xlfn.unique(_xlfn._xlws.filter(cat_table[Subsector],$E6267=cat_table[Sector],"")))</f>
        <v>#NAME?</v>
      </c>
      <c r="AF6267" s="94" t="e">
        <v>#NAME?</v>
      </c>
      <c r="AG6267" s="94" t="e">
        <v>#NAME?</v>
      </c>
      <c r="AH6267" s="94" t="e">
        <v>#NAME?</v>
      </c>
      <c r="AI6267" s="94" t="e">
        <v>#NAME?</v>
      </c>
      <c r="AJ6267" s="94" t="e">
        <v>#NAME?</v>
      </c>
      <c r="AK6267" s="94" t="e">
        <v>#NAME?</v>
      </c>
      <c r="AO6267" s="94" t="e">
        <f aca="false" t="array" ref="AO6267:AT6267">_xlfn.torow(_xlfn.unique(_xlfn._xlws.filter(cat_table[Sub-subsector],($E6267=cat_table[Sector])*($F6267=cat_table[Subsector]),"")))</f>
        <v>#NAME?</v>
      </c>
      <c r="AP6267" s="94" t="e">
        <v>#NAME?</v>
      </c>
      <c r="AQ6267" s="94" t="e">
        <v>#NAME?</v>
      </c>
      <c r="AR6267" s="94" t="e">
        <v>#NAME?</v>
      </c>
      <c r="AS6267" s="94" t="e">
        <v>#NAME?</v>
      </c>
      <c r="AT6267" s="94" t="e">
        <v>#NAME?</v>
      </c>
    </row>
    <row r="6268" customFormat="false" ht="15" hidden="false" customHeight="true" outlineLevel="0" collapsed="false">
      <c r="A6268" s="20" t="s">
        <v>17319</v>
      </c>
      <c r="B6268" s="20" t="str">
        <f aca="false">INDEX(Table2[], MATCH(L6268, Location_ID!$D$2:$D$3098, 0), 1)</f>
        <v>c2a84b24-84fc-4665-930a-a0faf88fdfd4</v>
      </c>
      <c r="C6268" s="20" t="s">
        <v>1585</v>
      </c>
      <c r="D6268" s="230" t="s">
        <v>354</v>
      </c>
      <c r="E6268" s="20" t="s">
        <v>7134</v>
      </c>
      <c r="F6268" s="20" t="s">
        <v>7135</v>
      </c>
      <c r="G6268" s="20" t="s">
        <v>7591</v>
      </c>
      <c r="H6268" s="20"/>
      <c r="I6268" s="20" t="s">
        <v>15917</v>
      </c>
      <c r="J6268" s="20" t="s">
        <v>15922</v>
      </c>
      <c r="K6268" s="20" t="s">
        <v>7109</v>
      </c>
      <c r="L6268" s="20" t="s">
        <v>5889</v>
      </c>
      <c r="M6268" s="20" t="s">
        <v>7116</v>
      </c>
      <c r="N6268" s="20" t="s">
        <v>15902</v>
      </c>
      <c r="O6268" s="20" t="s">
        <v>15922</v>
      </c>
      <c r="P6268" s="201" t="n">
        <v>43730</v>
      </c>
      <c r="Q6268" s="201" t="n">
        <v>43763</v>
      </c>
      <c r="R6268" s="20" t="n">
        <v>1</v>
      </c>
      <c r="S6268" s="20" t="s">
        <v>7130</v>
      </c>
      <c r="T6268" s="20" t="n">
        <v>85.038071</v>
      </c>
      <c r="U6268" s="20" t="n">
        <v>25.0630255</v>
      </c>
      <c r="V6268" s="20" t="n">
        <v>145.0131165</v>
      </c>
      <c r="W6268" s="20" t="s">
        <v>11510</v>
      </c>
      <c r="X6268" s="35"/>
      <c r="Y6268" s="35" t="n">
        <v>0</v>
      </c>
      <c r="Z6268" s="35" t="n">
        <v>1</v>
      </c>
      <c r="AE6268" s="94" t="e">
        <f aca="false" t="array" ref="AE6268:AK6268">_xlfn.torow(_xlfn.unique(_xlfn._xlws.filter(cat_table[Subsector],$E6268=cat_table[Sector],"")))</f>
        <v>#NAME?</v>
      </c>
      <c r="AF6268" s="94" t="e">
        <v>#NAME?</v>
      </c>
      <c r="AG6268" s="94" t="e">
        <v>#NAME?</v>
      </c>
      <c r="AH6268" s="94" t="e">
        <v>#NAME?</v>
      </c>
      <c r="AI6268" s="94" t="e">
        <v>#NAME?</v>
      </c>
      <c r="AJ6268" s="94" t="e">
        <v>#NAME?</v>
      </c>
      <c r="AK6268" s="94" t="e">
        <v>#NAME?</v>
      </c>
      <c r="AO6268" s="94" t="e">
        <f aca="false" t="array" ref="AO6268:AT6268">_xlfn.torow(_xlfn.unique(_xlfn._xlws.filter(cat_table[Sub-subsector],($E6268=cat_table[Sector])*($F6268=cat_table[Subsector]),"")))</f>
        <v>#NAME?</v>
      </c>
      <c r="AP6268" s="94" t="e">
        <v>#NAME?</v>
      </c>
      <c r="AQ6268" s="94" t="e">
        <v>#NAME?</v>
      </c>
      <c r="AR6268" s="94" t="e">
        <v>#NAME?</v>
      </c>
      <c r="AS6268" s="94" t="e">
        <v>#NAME?</v>
      </c>
      <c r="AT6268" s="94" t="e">
        <v>#NAME?</v>
      </c>
    </row>
    <row r="6269" customFormat="false" ht="15" hidden="false" customHeight="true" outlineLevel="0" collapsed="false">
      <c r="A6269" s="20" t="s">
        <v>17320</v>
      </c>
      <c r="B6269" s="20" t="str">
        <f aca="false">INDEX(Table2[], MATCH(L6269, Location_ID!$D$2:$D$3098, 0), 1)</f>
        <v>f81e5c2e-236e-4947-973e-e80e3a0e485d</v>
      </c>
      <c r="C6269" s="20" t="s">
        <v>1585</v>
      </c>
      <c r="D6269" s="230" t="s">
        <v>354</v>
      </c>
      <c r="E6269" s="20" t="s">
        <v>7134</v>
      </c>
      <c r="F6269" s="20" t="s">
        <v>7135</v>
      </c>
      <c r="G6269" s="20" t="s">
        <v>7591</v>
      </c>
      <c r="H6269" s="20"/>
      <c r="I6269" s="20" t="s">
        <v>15917</v>
      </c>
      <c r="J6269" s="20" t="s">
        <v>15922</v>
      </c>
      <c r="K6269" s="20" t="s">
        <v>7109</v>
      </c>
      <c r="L6269" s="20" t="s">
        <v>5891</v>
      </c>
      <c r="M6269" s="20" t="s">
        <v>7116</v>
      </c>
      <c r="N6269" s="20" t="s">
        <v>15902</v>
      </c>
      <c r="O6269" s="20" t="s">
        <v>15922</v>
      </c>
      <c r="P6269" s="201" t="n">
        <v>43730</v>
      </c>
      <c r="Q6269" s="201" t="n">
        <v>43763</v>
      </c>
      <c r="R6269" s="20" t="n">
        <v>1</v>
      </c>
      <c r="S6269" s="20" t="s">
        <v>7130</v>
      </c>
      <c r="T6269" s="20" t="n">
        <v>64.773956</v>
      </c>
      <c r="U6269" s="20" t="n">
        <v>24.4725797</v>
      </c>
      <c r="V6269" s="20" t="n">
        <v>105.0753323</v>
      </c>
      <c r="W6269" s="20" t="s">
        <v>11510</v>
      </c>
      <c r="X6269" s="35"/>
      <c r="Y6269" s="35" t="n">
        <v>0</v>
      </c>
      <c r="Z6269" s="35" t="n">
        <v>1</v>
      </c>
      <c r="AE6269" s="94" t="e">
        <f aca="false" t="array" ref="AE6269:AK6269">_xlfn.torow(_xlfn.unique(_xlfn._xlws.filter(cat_table[Subsector],$E6269=cat_table[Sector],"")))</f>
        <v>#NAME?</v>
      </c>
      <c r="AF6269" s="94" t="e">
        <v>#NAME?</v>
      </c>
      <c r="AG6269" s="94" t="e">
        <v>#NAME?</v>
      </c>
      <c r="AH6269" s="94" t="e">
        <v>#NAME?</v>
      </c>
      <c r="AI6269" s="94" t="e">
        <v>#NAME?</v>
      </c>
      <c r="AJ6269" s="94" t="e">
        <v>#NAME?</v>
      </c>
      <c r="AK6269" s="94" t="e">
        <v>#NAME?</v>
      </c>
      <c r="AO6269" s="94" t="e">
        <f aca="false" t="array" ref="AO6269:AT6269">_xlfn.torow(_xlfn.unique(_xlfn._xlws.filter(cat_table[Sub-subsector],($E6269=cat_table[Sector])*($F6269=cat_table[Subsector]),"")))</f>
        <v>#NAME?</v>
      </c>
      <c r="AP6269" s="94" t="e">
        <v>#NAME?</v>
      </c>
      <c r="AQ6269" s="94" t="e">
        <v>#NAME?</v>
      </c>
      <c r="AR6269" s="94" t="e">
        <v>#NAME?</v>
      </c>
      <c r="AS6269" s="94" t="e">
        <v>#NAME?</v>
      </c>
      <c r="AT6269" s="94" t="e">
        <v>#NAME?</v>
      </c>
    </row>
    <row r="6270" customFormat="false" ht="15" hidden="false" customHeight="true" outlineLevel="0" collapsed="false">
      <c r="A6270" s="20" t="s">
        <v>17321</v>
      </c>
      <c r="B6270" s="20" t="str">
        <f aca="false">INDEX(Table2[], MATCH(L6270, Location_ID!$D$2:$D$3098, 0), 1)</f>
        <v>e1729337-7f30-4356-833d-839fa8b52b9c</v>
      </c>
      <c r="C6270" s="20" t="s">
        <v>1585</v>
      </c>
      <c r="D6270" s="230" t="s">
        <v>354</v>
      </c>
      <c r="E6270" s="20" t="s">
        <v>7134</v>
      </c>
      <c r="F6270" s="20" t="s">
        <v>7135</v>
      </c>
      <c r="G6270" s="20" t="s">
        <v>7591</v>
      </c>
      <c r="H6270" s="20"/>
      <c r="I6270" s="20" t="s">
        <v>15917</v>
      </c>
      <c r="J6270" s="20" t="s">
        <v>15918</v>
      </c>
      <c r="K6270" s="20" t="s">
        <v>7109</v>
      </c>
      <c r="L6270" s="20" t="s">
        <v>5893</v>
      </c>
      <c r="M6270" s="20" t="s">
        <v>7116</v>
      </c>
      <c r="N6270" s="20" t="s">
        <v>15902</v>
      </c>
      <c r="O6270" s="20" t="s">
        <v>15918</v>
      </c>
      <c r="P6270" s="201" t="n">
        <v>43730</v>
      </c>
      <c r="Q6270" s="201" t="n">
        <v>43763</v>
      </c>
      <c r="R6270" s="20" t="n">
        <v>1</v>
      </c>
      <c r="S6270" s="20" t="s">
        <v>7130</v>
      </c>
      <c r="T6270" s="20" t="n">
        <v>59.0716705</v>
      </c>
      <c r="U6270" s="20" t="n">
        <v>14.43440605</v>
      </c>
      <c r="V6270" s="20" t="n">
        <v>103.70893495</v>
      </c>
      <c r="W6270" s="20" t="s">
        <v>11510</v>
      </c>
      <c r="X6270" s="35"/>
      <c r="Y6270" s="35" t="n">
        <v>0</v>
      </c>
      <c r="Z6270" s="35" t="n">
        <v>1</v>
      </c>
      <c r="AE6270" s="94" t="e">
        <f aca="false" t="array" ref="AE6270:AK6270">_xlfn.torow(_xlfn.unique(_xlfn._xlws.filter(cat_table[Subsector],$E6270=cat_table[Sector],"")))</f>
        <v>#NAME?</v>
      </c>
      <c r="AF6270" s="94" t="e">
        <v>#NAME?</v>
      </c>
      <c r="AG6270" s="94" t="e">
        <v>#NAME?</v>
      </c>
      <c r="AH6270" s="94" t="e">
        <v>#NAME?</v>
      </c>
      <c r="AI6270" s="94" t="e">
        <v>#NAME?</v>
      </c>
      <c r="AJ6270" s="94" t="e">
        <v>#NAME?</v>
      </c>
      <c r="AK6270" s="94" t="e">
        <v>#NAME?</v>
      </c>
      <c r="AO6270" s="94" t="e">
        <f aca="false" t="array" ref="AO6270:AT6270">_xlfn.torow(_xlfn.unique(_xlfn._xlws.filter(cat_table[Sub-subsector],($E6270=cat_table[Sector])*($F6270=cat_table[Subsector]),"")))</f>
        <v>#NAME?</v>
      </c>
      <c r="AP6270" s="94" t="e">
        <v>#NAME?</v>
      </c>
      <c r="AQ6270" s="94" t="e">
        <v>#NAME?</v>
      </c>
      <c r="AR6270" s="94" t="e">
        <v>#NAME?</v>
      </c>
      <c r="AS6270" s="94" t="e">
        <v>#NAME?</v>
      </c>
      <c r="AT6270" s="94" t="e">
        <v>#NAME?</v>
      </c>
    </row>
    <row r="6271" customFormat="false" ht="15" hidden="false" customHeight="true" outlineLevel="0" collapsed="false">
      <c r="A6271" s="20" t="s">
        <v>17322</v>
      </c>
      <c r="B6271" s="20" t="str">
        <f aca="false">INDEX(Table2[], MATCH(L6271, Location_ID!$D$2:$D$3098, 0), 1)</f>
        <v>bb56be08-347d-404c-8df3-65e0356c4305</v>
      </c>
      <c r="C6271" s="20" t="s">
        <v>1585</v>
      </c>
      <c r="D6271" s="230" t="s">
        <v>354</v>
      </c>
      <c r="E6271" s="20" t="s">
        <v>7134</v>
      </c>
      <c r="F6271" s="20" t="s">
        <v>7135</v>
      </c>
      <c r="G6271" s="20" t="s">
        <v>7591</v>
      </c>
      <c r="H6271" s="20"/>
      <c r="I6271" s="20" t="s">
        <v>15917</v>
      </c>
      <c r="J6271" s="20" t="s">
        <v>15918</v>
      </c>
      <c r="K6271" s="20" t="s">
        <v>7109</v>
      </c>
      <c r="L6271" s="20" t="s">
        <v>5895</v>
      </c>
      <c r="M6271" s="20" t="s">
        <v>7116</v>
      </c>
      <c r="N6271" s="20" t="s">
        <v>15902</v>
      </c>
      <c r="O6271" s="20" t="s">
        <v>15918</v>
      </c>
      <c r="P6271" s="201" t="n">
        <v>43730</v>
      </c>
      <c r="Q6271" s="201" t="n">
        <v>43763</v>
      </c>
      <c r="R6271" s="20" t="n">
        <v>1</v>
      </c>
      <c r="S6271" s="20" t="s">
        <v>7130</v>
      </c>
      <c r="T6271" s="20" t="n">
        <v>67.6976274</v>
      </c>
      <c r="U6271" s="20" t="n">
        <v>33.4076546</v>
      </c>
      <c r="V6271" s="20" t="n">
        <v>101.9876002</v>
      </c>
      <c r="W6271" s="20" t="s">
        <v>11510</v>
      </c>
      <c r="X6271" s="35"/>
      <c r="Y6271" s="35" t="n">
        <v>0</v>
      </c>
      <c r="Z6271" s="35" t="n">
        <v>1</v>
      </c>
      <c r="AE6271" s="94" t="e">
        <f aca="false" t="array" ref="AE6271:AK6271">_xlfn.torow(_xlfn.unique(_xlfn._xlws.filter(cat_table[Subsector],$E6271=cat_table[Sector],"")))</f>
        <v>#NAME?</v>
      </c>
      <c r="AF6271" s="94" t="e">
        <v>#NAME?</v>
      </c>
      <c r="AG6271" s="94" t="e">
        <v>#NAME?</v>
      </c>
      <c r="AH6271" s="94" t="e">
        <v>#NAME?</v>
      </c>
      <c r="AI6271" s="94" t="e">
        <v>#NAME?</v>
      </c>
      <c r="AJ6271" s="94" t="e">
        <v>#NAME?</v>
      </c>
      <c r="AK6271" s="94" t="e">
        <v>#NAME?</v>
      </c>
      <c r="AO6271" s="94" t="e">
        <f aca="false" t="array" ref="AO6271:AT6271">_xlfn.torow(_xlfn.unique(_xlfn._xlws.filter(cat_table[Sub-subsector],($E6271=cat_table[Sector])*($F6271=cat_table[Subsector]),"")))</f>
        <v>#NAME?</v>
      </c>
      <c r="AP6271" s="94" t="e">
        <v>#NAME?</v>
      </c>
      <c r="AQ6271" s="94" t="e">
        <v>#NAME?</v>
      </c>
      <c r="AR6271" s="94" t="e">
        <v>#NAME?</v>
      </c>
      <c r="AS6271" s="94" t="e">
        <v>#NAME?</v>
      </c>
      <c r="AT6271" s="94" t="e">
        <v>#NAME?</v>
      </c>
    </row>
    <row r="6272" customFormat="false" ht="15" hidden="false" customHeight="true" outlineLevel="0" collapsed="false">
      <c r="A6272" s="20" t="s">
        <v>17323</v>
      </c>
      <c r="B6272" s="20" t="str">
        <f aca="false">INDEX(Table2[], MATCH(L6272, Location_ID!$D$2:$D$3098, 0), 1)</f>
        <v>22ba5028-8488-4114-a4f2-5639ea5df240</v>
      </c>
      <c r="C6272" s="20" t="s">
        <v>1585</v>
      </c>
      <c r="D6272" s="230" t="s">
        <v>354</v>
      </c>
      <c r="E6272" s="20" t="s">
        <v>7134</v>
      </c>
      <c r="F6272" s="20" t="s">
        <v>7135</v>
      </c>
      <c r="G6272" s="20" t="s">
        <v>7591</v>
      </c>
      <c r="H6272" s="20"/>
      <c r="I6272" s="20" t="s">
        <v>15917</v>
      </c>
      <c r="J6272" s="20" t="s">
        <v>15932</v>
      </c>
      <c r="K6272" s="20" t="s">
        <v>7109</v>
      </c>
      <c r="L6272" s="20" t="s">
        <v>5897</v>
      </c>
      <c r="M6272" s="20" t="s">
        <v>7116</v>
      </c>
      <c r="N6272" s="20" t="s">
        <v>15902</v>
      </c>
      <c r="O6272" s="20" t="s">
        <v>15932</v>
      </c>
      <c r="P6272" s="201" t="n">
        <v>43730</v>
      </c>
      <c r="Q6272" s="201" t="n">
        <v>43763</v>
      </c>
      <c r="R6272" s="20" t="n">
        <v>1</v>
      </c>
      <c r="S6272" s="20" t="s">
        <v>7130</v>
      </c>
      <c r="T6272" s="20" t="n">
        <v>334.277399</v>
      </c>
      <c r="U6272" s="20" t="n">
        <v>175.948581</v>
      </c>
      <c r="V6272" s="20" t="n">
        <v>492.606217</v>
      </c>
      <c r="W6272" s="20" t="s">
        <v>11510</v>
      </c>
      <c r="X6272" s="35"/>
      <c r="Y6272" s="35" t="n">
        <v>0</v>
      </c>
      <c r="Z6272" s="35" t="n">
        <v>1</v>
      </c>
      <c r="AE6272" s="94" t="e">
        <f aca="false" t="array" ref="AE6272:AK6272">_xlfn.torow(_xlfn.unique(_xlfn._xlws.filter(cat_table[Subsector],$E6272=cat_table[Sector],"")))</f>
        <v>#NAME?</v>
      </c>
      <c r="AF6272" s="94" t="e">
        <v>#NAME?</v>
      </c>
      <c r="AG6272" s="94" t="e">
        <v>#NAME?</v>
      </c>
      <c r="AH6272" s="94" t="e">
        <v>#NAME?</v>
      </c>
      <c r="AI6272" s="94" t="e">
        <v>#NAME?</v>
      </c>
      <c r="AJ6272" s="94" t="e">
        <v>#NAME?</v>
      </c>
      <c r="AK6272" s="94" t="e">
        <v>#NAME?</v>
      </c>
      <c r="AO6272" s="94" t="e">
        <f aca="false" t="array" ref="AO6272:AT6272">_xlfn.torow(_xlfn.unique(_xlfn._xlws.filter(cat_table[Sub-subsector],($E6272=cat_table[Sector])*($F6272=cat_table[Subsector]),"")))</f>
        <v>#NAME?</v>
      </c>
      <c r="AP6272" s="94" t="e">
        <v>#NAME?</v>
      </c>
      <c r="AQ6272" s="94" t="e">
        <v>#NAME?</v>
      </c>
      <c r="AR6272" s="94" t="e">
        <v>#NAME?</v>
      </c>
      <c r="AS6272" s="94" t="e">
        <v>#NAME?</v>
      </c>
      <c r="AT6272" s="94" t="e">
        <v>#NAME?</v>
      </c>
    </row>
    <row r="6273" customFormat="false" ht="15" hidden="false" customHeight="true" outlineLevel="0" collapsed="false">
      <c r="A6273" s="20" t="s">
        <v>17324</v>
      </c>
      <c r="B6273" s="20" t="str">
        <f aca="false">INDEX(Table2[], MATCH(L6273, Location_ID!$D$2:$D$3098, 0), 1)</f>
        <v>b84cab8c-c016-40de-a214-994e5a8e551f</v>
      </c>
      <c r="C6273" s="20" t="s">
        <v>1585</v>
      </c>
      <c r="D6273" s="230" t="s">
        <v>354</v>
      </c>
      <c r="E6273" s="20" t="s">
        <v>7134</v>
      </c>
      <c r="F6273" s="20" t="s">
        <v>7135</v>
      </c>
      <c r="G6273" s="20" t="s">
        <v>7591</v>
      </c>
      <c r="H6273" s="20"/>
      <c r="I6273" s="20" t="s">
        <v>15917</v>
      </c>
      <c r="J6273" s="20" t="s">
        <v>15932</v>
      </c>
      <c r="K6273" s="20" t="s">
        <v>7109</v>
      </c>
      <c r="L6273" s="20" t="s">
        <v>5899</v>
      </c>
      <c r="M6273" s="20" t="s">
        <v>7116</v>
      </c>
      <c r="N6273" s="20" t="s">
        <v>15902</v>
      </c>
      <c r="O6273" s="20" t="s">
        <v>15932</v>
      </c>
      <c r="P6273" s="201" t="n">
        <v>43730</v>
      </c>
      <c r="Q6273" s="201" t="n">
        <v>43763</v>
      </c>
      <c r="R6273" s="20" t="n">
        <v>1</v>
      </c>
      <c r="S6273" s="20" t="s">
        <v>7130</v>
      </c>
      <c r="T6273" s="20" t="n">
        <v>93.4457626</v>
      </c>
      <c r="U6273" s="20" t="n">
        <v>40.615716</v>
      </c>
      <c r="V6273" s="20" t="n">
        <v>146.2758092</v>
      </c>
      <c r="W6273" s="20" t="s">
        <v>11510</v>
      </c>
      <c r="X6273" s="35"/>
      <c r="Y6273" s="35" t="n">
        <v>0</v>
      </c>
      <c r="Z6273" s="35" t="n">
        <v>1</v>
      </c>
      <c r="AE6273" s="94" t="e">
        <f aca="false" t="array" ref="AE6273:AK6273">_xlfn.torow(_xlfn.unique(_xlfn._xlws.filter(cat_table[Subsector],$E6273=cat_table[Sector],"")))</f>
        <v>#NAME?</v>
      </c>
      <c r="AF6273" s="94" t="e">
        <v>#NAME?</v>
      </c>
      <c r="AG6273" s="94" t="e">
        <v>#NAME?</v>
      </c>
      <c r="AH6273" s="94" t="e">
        <v>#NAME?</v>
      </c>
      <c r="AI6273" s="94" t="e">
        <v>#NAME?</v>
      </c>
      <c r="AJ6273" s="94" t="e">
        <v>#NAME?</v>
      </c>
      <c r="AK6273" s="94" t="e">
        <v>#NAME?</v>
      </c>
      <c r="AO6273" s="94" t="e">
        <f aca="false" t="array" ref="AO6273:AT6273">_xlfn.torow(_xlfn.unique(_xlfn._xlws.filter(cat_table[Sub-subsector],($E6273=cat_table[Sector])*($F6273=cat_table[Subsector]),"")))</f>
        <v>#NAME?</v>
      </c>
      <c r="AP6273" s="94" t="e">
        <v>#NAME?</v>
      </c>
      <c r="AQ6273" s="94" t="e">
        <v>#NAME?</v>
      </c>
      <c r="AR6273" s="94" t="e">
        <v>#NAME?</v>
      </c>
      <c r="AS6273" s="94" t="e">
        <v>#NAME?</v>
      </c>
      <c r="AT6273" s="94" t="e">
        <v>#NAME?</v>
      </c>
    </row>
    <row r="6274" customFormat="false" ht="15" hidden="false" customHeight="true" outlineLevel="0" collapsed="false">
      <c r="A6274" s="20" t="s">
        <v>17325</v>
      </c>
      <c r="B6274" s="20" t="str">
        <f aca="false">INDEX(Table2[], MATCH(L6274, Location_ID!$D$2:$D$3098, 0), 1)</f>
        <v>bd482fcb-73f2-4703-8b7a-c085e4f0cd46</v>
      </c>
      <c r="C6274" s="20" t="s">
        <v>1585</v>
      </c>
      <c r="D6274" s="230" t="s">
        <v>354</v>
      </c>
      <c r="E6274" s="20" t="s">
        <v>7134</v>
      </c>
      <c r="F6274" s="20" t="s">
        <v>7135</v>
      </c>
      <c r="G6274" s="20" t="s">
        <v>7591</v>
      </c>
      <c r="H6274" s="20"/>
      <c r="I6274" s="20" t="s">
        <v>15917</v>
      </c>
      <c r="J6274" s="20" t="s">
        <v>15922</v>
      </c>
      <c r="K6274" s="20" t="s">
        <v>7109</v>
      </c>
      <c r="L6274" s="20" t="s">
        <v>5901</v>
      </c>
      <c r="M6274" s="20" t="s">
        <v>7116</v>
      </c>
      <c r="N6274" s="20" t="s">
        <v>15902</v>
      </c>
      <c r="O6274" s="20" t="s">
        <v>15922</v>
      </c>
      <c r="P6274" s="201" t="n">
        <v>43730</v>
      </c>
      <c r="Q6274" s="201" t="n">
        <v>43763</v>
      </c>
      <c r="R6274" s="20" t="n">
        <v>1</v>
      </c>
      <c r="S6274" s="20" t="s">
        <v>7130</v>
      </c>
      <c r="T6274" s="20" t="n">
        <v>178.169211</v>
      </c>
      <c r="U6274" s="20" t="n">
        <v>84.5090637</v>
      </c>
      <c r="V6274" s="20" t="n">
        <v>271.8293583</v>
      </c>
      <c r="W6274" s="20" t="s">
        <v>11510</v>
      </c>
      <c r="X6274" s="35"/>
      <c r="Y6274" s="35" t="n">
        <v>0</v>
      </c>
      <c r="Z6274" s="35" t="n">
        <v>1</v>
      </c>
      <c r="AE6274" s="94" t="e">
        <f aca="false" t="array" ref="AE6274:AK6274">_xlfn.torow(_xlfn.unique(_xlfn._xlws.filter(cat_table[Subsector],$E6274=cat_table[Sector],"")))</f>
        <v>#NAME?</v>
      </c>
      <c r="AF6274" s="94" t="e">
        <v>#NAME?</v>
      </c>
      <c r="AG6274" s="94" t="e">
        <v>#NAME?</v>
      </c>
      <c r="AH6274" s="94" t="e">
        <v>#NAME?</v>
      </c>
      <c r="AI6274" s="94" t="e">
        <v>#NAME?</v>
      </c>
      <c r="AJ6274" s="94" t="e">
        <v>#NAME?</v>
      </c>
      <c r="AK6274" s="94" t="e">
        <v>#NAME?</v>
      </c>
      <c r="AO6274" s="94" t="e">
        <f aca="false" t="array" ref="AO6274:AT6274">_xlfn.torow(_xlfn.unique(_xlfn._xlws.filter(cat_table[Sub-subsector],($E6274=cat_table[Sector])*($F6274=cat_table[Subsector]),"")))</f>
        <v>#NAME?</v>
      </c>
      <c r="AP6274" s="94" t="e">
        <v>#NAME?</v>
      </c>
      <c r="AQ6274" s="94" t="e">
        <v>#NAME?</v>
      </c>
      <c r="AR6274" s="94" t="e">
        <v>#NAME?</v>
      </c>
      <c r="AS6274" s="94" t="e">
        <v>#NAME?</v>
      </c>
      <c r="AT6274" s="94" t="e">
        <v>#NAME?</v>
      </c>
    </row>
    <row r="6275" customFormat="false" ht="15" hidden="false" customHeight="true" outlineLevel="0" collapsed="false">
      <c r="A6275" s="20" t="s">
        <v>17326</v>
      </c>
      <c r="B6275" s="20" t="str">
        <f aca="false">INDEX(Table2[], MATCH(L6275, Location_ID!$D$2:$D$3098, 0), 1)</f>
        <v>fdb08a7b-44e3-4a85-9a06-302ec1b1e278</v>
      </c>
      <c r="C6275" s="20" t="s">
        <v>1585</v>
      </c>
      <c r="D6275" s="230" t="s">
        <v>354</v>
      </c>
      <c r="E6275" s="20" t="s">
        <v>7134</v>
      </c>
      <c r="F6275" s="20" t="s">
        <v>7135</v>
      </c>
      <c r="G6275" s="20" t="s">
        <v>7591</v>
      </c>
      <c r="H6275" s="20"/>
      <c r="I6275" s="20" t="s">
        <v>15917</v>
      </c>
      <c r="J6275" s="20" t="s">
        <v>15922</v>
      </c>
      <c r="K6275" s="20" t="s">
        <v>7109</v>
      </c>
      <c r="L6275" s="20" t="s">
        <v>5903</v>
      </c>
      <c r="M6275" s="20" t="s">
        <v>7116</v>
      </c>
      <c r="N6275" s="20" t="s">
        <v>15902</v>
      </c>
      <c r="O6275" s="20" t="s">
        <v>15922</v>
      </c>
      <c r="P6275" s="201" t="n">
        <v>43730</v>
      </c>
      <c r="Q6275" s="201" t="n">
        <v>43763</v>
      </c>
      <c r="R6275" s="20" t="n">
        <v>1</v>
      </c>
      <c r="S6275" s="20" t="s">
        <v>7130</v>
      </c>
      <c r="T6275" s="20" t="n">
        <v>27.55073227</v>
      </c>
      <c r="U6275" s="20" t="n">
        <v>19.815264387</v>
      </c>
      <c r="V6275" s="20" t="n">
        <v>35.286200153</v>
      </c>
      <c r="W6275" s="20" t="s">
        <v>11510</v>
      </c>
      <c r="X6275" s="35"/>
      <c r="Y6275" s="35" t="n">
        <v>0</v>
      </c>
      <c r="Z6275" s="35" t="n">
        <v>1</v>
      </c>
      <c r="AE6275" s="94" t="e">
        <f aca="false" t="array" ref="AE6275:AK6275">_xlfn.torow(_xlfn.unique(_xlfn._xlws.filter(cat_table[Subsector],$E6275=cat_table[Sector],"")))</f>
        <v>#NAME?</v>
      </c>
      <c r="AF6275" s="94" t="e">
        <v>#NAME?</v>
      </c>
      <c r="AG6275" s="94" t="e">
        <v>#NAME?</v>
      </c>
      <c r="AH6275" s="94" t="e">
        <v>#NAME?</v>
      </c>
      <c r="AI6275" s="94" t="e">
        <v>#NAME?</v>
      </c>
      <c r="AJ6275" s="94" t="e">
        <v>#NAME?</v>
      </c>
      <c r="AK6275" s="94" t="e">
        <v>#NAME?</v>
      </c>
      <c r="AO6275" s="94" t="e">
        <f aca="false" t="array" ref="AO6275:AT6275">_xlfn.torow(_xlfn.unique(_xlfn._xlws.filter(cat_table[Sub-subsector],($E6275=cat_table[Sector])*($F6275=cat_table[Subsector]),"")))</f>
        <v>#NAME?</v>
      </c>
      <c r="AP6275" s="94" t="e">
        <v>#NAME?</v>
      </c>
      <c r="AQ6275" s="94" t="e">
        <v>#NAME?</v>
      </c>
      <c r="AR6275" s="94" t="e">
        <v>#NAME?</v>
      </c>
      <c r="AS6275" s="94" t="e">
        <v>#NAME?</v>
      </c>
      <c r="AT6275" s="94" t="e">
        <v>#NAME?</v>
      </c>
    </row>
    <row r="6276" customFormat="false" ht="15" hidden="false" customHeight="true" outlineLevel="0" collapsed="false">
      <c r="A6276" s="20" t="s">
        <v>17327</v>
      </c>
      <c r="B6276" s="20" t="str">
        <f aca="false">INDEX(Table2[], MATCH(L6276, Location_ID!$D$2:$D$3098, 0), 1)</f>
        <v>181ee870-7fd2-46ee-b3ff-c3948bed8e95</v>
      </c>
      <c r="C6276" s="20" t="s">
        <v>1585</v>
      </c>
      <c r="D6276" s="230" t="s">
        <v>354</v>
      </c>
      <c r="E6276" s="20" t="s">
        <v>7134</v>
      </c>
      <c r="F6276" s="20" t="s">
        <v>7135</v>
      </c>
      <c r="G6276" s="20" t="s">
        <v>7591</v>
      </c>
      <c r="H6276" s="20"/>
      <c r="I6276" s="20" t="s">
        <v>15917</v>
      </c>
      <c r="J6276" s="20" t="s">
        <v>15925</v>
      </c>
      <c r="K6276" s="20" t="s">
        <v>7109</v>
      </c>
      <c r="L6276" s="20" t="s">
        <v>5905</v>
      </c>
      <c r="M6276" s="20" t="s">
        <v>7116</v>
      </c>
      <c r="N6276" s="20" t="s">
        <v>15902</v>
      </c>
      <c r="O6276" s="20" t="s">
        <v>15925</v>
      </c>
      <c r="P6276" s="201" t="n">
        <v>43730</v>
      </c>
      <c r="Q6276" s="201" t="n">
        <v>43763</v>
      </c>
      <c r="R6276" s="20" t="n">
        <v>1</v>
      </c>
      <c r="S6276" s="20" t="s">
        <v>7130</v>
      </c>
      <c r="T6276" s="20" t="n">
        <v>870.0033485</v>
      </c>
      <c r="U6276" s="20" t="n">
        <v>634.7757075</v>
      </c>
      <c r="V6276" s="20" t="n">
        <v>1105.2309895</v>
      </c>
      <c r="W6276" s="20" t="s">
        <v>11510</v>
      </c>
      <c r="X6276" s="35"/>
      <c r="Y6276" s="35" t="n">
        <v>0</v>
      </c>
      <c r="Z6276" s="35" t="n">
        <v>1</v>
      </c>
      <c r="AE6276" s="94" t="e">
        <f aca="false" t="array" ref="AE6276:AK6276">_xlfn.torow(_xlfn.unique(_xlfn._xlws.filter(cat_table[Subsector],$E6276=cat_table[Sector],"")))</f>
        <v>#NAME?</v>
      </c>
      <c r="AF6276" s="94" t="e">
        <v>#NAME?</v>
      </c>
      <c r="AG6276" s="94" t="e">
        <v>#NAME?</v>
      </c>
      <c r="AH6276" s="94" t="e">
        <v>#NAME?</v>
      </c>
      <c r="AI6276" s="94" t="e">
        <v>#NAME?</v>
      </c>
      <c r="AJ6276" s="94" t="e">
        <v>#NAME?</v>
      </c>
      <c r="AK6276" s="94" t="e">
        <v>#NAME?</v>
      </c>
      <c r="AO6276" s="94" t="e">
        <f aca="false" t="array" ref="AO6276:AT6276">_xlfn.torow(_xlfn.unique(_xlfn._xlws.filter(cat_table[Sub-subsector],($E6276=cat_table[Sector])*($F6276=cat_table[Subsector]),"")))</f>
        <v>#NAME?</v>
      </c>
      <c r="AP6276" s="94" t="e">
        <v>#NAME?</v>
      </c>
      <c r="AQ6276" s="94" t="e">
        <v>#NAME?</v>
      </c>
      <c r="AR6276" s="94" t="e">
        <v>#NAME?</v>
      </c>
      <c r="AS6276" s="94" t="e">
        <v>#NAME?</v>
      </c>
      <c r="AT6276" s="94" t="e">
        <v>#NAME?</v>
      </c>
    </row>
    <row r="6277" customFormat="false" ht="15" hidden="false" customHeight="true" outlineLevel="0" collapsed="false">
      <c r="A6277" s="20" t="s">
        <v>17328</v>
      </c>
      <c r="B6277" s="20" t="str">
        <f aca="false">INDEX(Table2[], MATCH(L6277, Location_ID!$D$2:$D$3098, 0), 1)</f>
        <v>56733589-c76b-4ad2-b99b-222c162222d9</v>
      </c>
      <c r="C6277" s="20" t="s">
        <v>1585</v>
      </c>
      <c r="D6277" s="230" t="s">
        <v>354</v>
      </c>
      <c r="E6277" s="20" t="s">
        <v>7134</v>
      </c>
      <c r="F6277" s="20" t="s">
        <v>7135</v>
      </c>
      <c r="G6277" s="20" t="s">
        <v>7591</v>
      </c>
      <c r="H6277" s="20"/>
      <c r="I6277" s="20" t="s">
        <v>15917</v>
      </c>
      <c r="J6277" s="20" t="s">
        <v>15918</v>
      </c>
      <c r="K6277" s="20" t="s">
        <v>7109</v>
      </c>
      <c r="L6277" s="20" t="s">
        <v>5907</v>
      </c>
      <c r="M6277" s="20" t="s">
        <v>7116</v>
      </c>
      <c r="N6277" s="20" t="s">
        <v>15902</v>
      </c>
      <c r="O6277" s="20" t="s">
        <v>15918</v>
      </c>
      <c r="P6277" s="201" t="n">
        <v>43730</v>
      </c>
      <c r="Q6277" s="201" t="n">
        <v>43763</v>
      </c>
      <c r="R6277" s="20" t="n">
        <v>1</v>
      </c>
      <c r="S6277" s="20" t="s">
        <v>7130</v>
      </c>
      <c r="T6277" s="20" t="n">
        <v>236.30616</v>
      </c>
      <c r="U6277" s="20" t="n">
        <v>130.818074</v>
      </c>
      <c r="V6277" s="20" t="n">
        <v>341.794246</v>
      </c>
      <c r="W6277" s="20" t="s">
        <v>11510</v>
      </c>
      <c r="X6277" s="35"/>
      <c r="Y6277" s="35" t="n">
        <v>0</v>
      </c>
      <c r="Z6277" s="35" t="n">
        <v>1</v>
      </c>
      <c r="AE6277" s="94" t="e">
        <f aca="false" t="array" ref="AE6277:AK6277">_xlfn.torow(_xlfn.unique(_xlfn._xlws.filter(cat_table[Subsector],$E6277=cat_table[Sector],"")))</f>
        <v>#NAME?</v>
      </c>
      <c r="AF6277" s="94" t="e">
        <v>#NAME?</v>
      </c>
      <c r="AG6277" s="94" t="e">
        <v>#NAME?</v>
      </c>
      <c r="AH6277" s="94" t="e">
        <v>#NAME?</v>
      </c>
      <c r="AI6277" s="94" t="e">
        <v>#NAME?</v>
      </c>
      <c r="AJ6277" s="94" t="e">
        <v>#NAME?</v>
      </c>
      <c r="AK6277" s="94" t="e">
        <v>#NAME?</v>
      </c>
      <c r="AO6277" s="94" t="e">
        <f aca="false" t="array" ref="AO6277:AT6277">_xlfn.torow(_xlfn.unique(_xlfn._xlws.filter(cat_table[Sub-subsector],($E6277=cat_table[Sector])*($F6277=cat_table[Subsector]),"")))</f>
        <v>#NAME?</v>
      </c>
      <c r="AP6277" s="94" t="e">
        <v>#NAME?</v>
      </c>
      <c r="AQ6277" s="94" t="e">
        <v>#NAME?</v>
      </c>
      <c r="AR6277" s="94" t="e">
        <v>#NAME?</v>
      </c>
      <c r="AS6277" s="94" t="e">
        <v>#NAME?</v>
      </c>
      <c r="AT6277" s="94" t="e">
        <v>#NAME?</v>
      </c>
    </row>
    <row r="6278" customFormat="false" ht="15" hidden="false" customHeight="true" outlineLevel="0" collapsed="false">
      <c r="A6278" s="20" t="s">
        <v>17329</v>
      </c>
      <c r="B6278" s="20" t="str">
        <f aca="false">INDEX(Table2[], MATCH(L6278, Location_ID!$D$2:$D$3098, 0), 1)</f>
        <v>2a123c5f-9439-4613-8614-2cc586c00c78</v>
      </c>
      <c r="C6278" s="20" t="s">
        <v>1585</v>
      </c>
      <c r="D6278" s="230" t="s">
        <v>354</v>
      </c>
      <c r="E6278" s="20" t="s">
        <v>7134</v>
      </c>
      <c r="F6278" s="20" t="s">
        <v>7135</v>
      </c>
      <c r="G6278" s="20" t="s">
        <v>7591</v>
      </c>
      <c r="H6278" s="20"/>
      <c r="I6278" s="20" t="s">
        <v>15917</v>
      </c>
      <c r="J6278" s="20" t="s">
        <v>15922</v>
      </c>
      <c r="K6278" s="20" t="s">
        <v>7109</v>
      </c>
      <c r="L6278" s="20" t="s">
        <v>5909</v>
      </c>
      <c r="M6278" s="20" t="s">
        <v>7116</v>
      </c>
      <c r="N6278" s="20" t="s">
        <v>15902</v>
      </c>
      <c r="O6278" s="20" t="s">
        <v>15922</v>
      </c>
      <c r="P6278" s="201" t="n">
        <v>43730</v>
      </c>
      <c r="Q6278" s="201" t="n">
        <v>43763</v>
      </c>
      <c r="R6278" s="20" t="n">
        <v>1</v>
      </c>
      <c r="S6278" s="20" t="s">
        <v>7130</v>
      </c>
      <c r="T6278" s="20" t="n">
        <v>918.646795</v>
      </c>
      <c r="U6278" s="20" t="n">
        <v>607.296334</v>
      </c>
      <c r="V6278" s="20" t="n">
        <v>1229.997256</v>
      </c>
      <c r="W6278" s="20" t="s">
        <v>11510</v>
      </c>
      <c r="X6278" s="35"/>
      <c r="Y6278" s="35" t="n">
        <v>0</v>
      </c>
      <c r="Z6278" s="35" t="n">
        <v>1</v>
      </c>
      <c r="AE6278" s="94" t="e">
        <f aca="false" t="array" ref="AE6278:AK6278">_xlfn.torow(_xlfn.unique(_xlfn._xlws.filter(cat_table[Subsector],$E6278=cat_table[Sector],"")))</f>
        <v>#NAME?</v>
      </c>
      <c r="AF6278" s="94" t="e">
        <v>#NAME?</v>
      </c>
      <c r="AG6278" s="94" t="e">
        <v>#NAME?</v>
      </c>
      <c r="AH6278" s="94" t="e">
        <v>#NAME?</v>
      </c>
      <c r="AI6278" s="94" t="e">
        <v>#NAME?</v>
      </c>
      <c r="AJ6278" s="94" t="e">
        <v>#NAME?</v>
      </c>
      <c r="AK6278" s="94" t="e">
        <v>#NAME?</v>
      </c>
      <c r="AO6278" s="94" t="e">
        <f aca="false" t="array" ref="AO6278:AT6278">_xlfn.torow(_xlfn.unique(_xlfn._xlws.filter(cat_table[Sub-subsector],($E6278=cat_table[Sector])*($F6278=cat_table[Subsector]),"")))</f>
        <v>#NAME?</v>
      </c>
      <c r="AP6278" s="94" t="e">
        <v>#NAME?</v>
      </c>
      <c r="AQ6278" s="94" t="e">
        <v>#NAME?</v>
      </c>
      <c r="AR6278" s="94" t="e">
        <v>#NAME?</v>
      </c>
      <c r="AS6278" s="94" t="e">
        <v>#NAME?</v>
      </c>
      <c r="AT6278" s="94" t="e">
        <v>#NAME?</v>
      </c>
    </row>
    <row r="6279" customFormat="false" ht="15" hidden="false" customHeight="true" outlineLevel="0" collapsed="false">
      <c r="A6279" s="20" t="s">
        <v>17330</v>
      </c>
      <c r="B6279" s="20" t="str">
        <f aca="false">INDEX(Table2[], MATCH(L6279, Location_ID!$D$2:$D$3098, 0), 1)</f>
        <v>bb7beccf-fa1c-44bb-a045-4dc4de915fe6</v>
      </c>
      <c r="C6279" s="20" t="s">
        <v>1585</v>
      </c>
      <c r="D6279" s="230" t="s">
        <v>354</v>
      </c>
      <c r="E6279" s="20" t="s">
        <v>7134</v>
      </c>
      <c r="F6279" s="20" t="s">
        <v>7135</v>
      </c>
      <c r="G6279" s="20" t="s">
        <v>7591</v>
      </c>
      <c r="H6279" s="20"/>
      <c r="I6279" s="20" t="s">
        <v>15917</v>
      </c>
      <c r="J6279" s="20" t="s">
        <v>15932</v>
      </c>
      <c r="K6279" s="20" t="s">
        <v>7109</v>
      </c>
      <c r="L6279" s="20" t="s">
        <v>5911</v>
      </c>
      <c r="M6279" s="20" t="s">
        <v>7116</v>
      </c>
      <c r="N6279" s="20" t="s">
        <v>15902</v>
      </c>
      <c r="O6279" s="20" t="s">
        <v>15932</v>
      </c>
      <c r="P6279" s="201" t="n">
        <v>43730</v>
      </c>
      <c r="Q6279" s="201" t="n">
        <v>43763</v>
      </c>
      <c r="R6279" s="20" t="n">
        <v>1</v>
      </c>
      <c r="S6279" s="20" t="s">
        <v>7130</v>
      </c>
      <c r="T6279" s="20" t="n">
        <v>636.840947</v>
      </c>
      <c r="U6279" s="20" t="n">
        <v>349.260663</v>
      </c>
      <c r="V6279" s="20" t="n">
        <v>924.421231</v>
      </c>
      <c r="W6279" s="20" t="s">
        <v>11510</v>
      </c>
      <c r="X6279" s="35"/>
      <c r="Y6279" s="35" t="n">
        <v>0</v>
      </c>
      <c r="Z6279" s="35" t="n">
        <v>1</v>
      </c>
      <c r="AE6279" s="94" t="e">
        <f aca="false" t="array" ref="AE6279:AK6279">_xlfn.torow(_xlfn.unique(_xlfn._xlws.filter(cat_table[Subsector],$E6279=cat_table[Sector],"")))</f>
        <v>#NAME?</v>
      </c>
      <c r="AF6279" s="94" t="e">
        <v>#NAME?</v>
      </c>
      <c r="AG6279" s="94" t="e">
        <v>#NAME?</v>
      </c>
      <c r="AH6279" s="94" t="e">
        <v>#NAME?</v>
      </c>
      <c r="AI6279" s="94" t="e">
        <v>#NAME?</v>
      </c>
      <c r="AJ6279" s="94" t="e">
        <v>#NAME?</v>
      </c>
      <c r="AK6279" s="94" t="e">
        <v>#NAME?</v>
      </c>
      <c r="AO6279" s="94" t="e">
        <f aca="false" t="array" ref="AO6279:AT6279">_xlfn.torow(_xlfn.unique(_xlfn._xlws.filter(cat_table[Sub-subsector],($E6279=cat_table[Sector])*($F6279=cat_table[Subsector]),"")))</f>
        <v>#NAME?</v>
      </c>
      <c r="AP6279" s="94" t="e">
        <v>#NAME?</v>
      </c>
      <c r="AQ6279" s="94" t="e">
        <v>#NAME?</v>
      </c>
      <c r="AR6279" s="94" t="e">
        <v>#NAME?</v>
      </c>
      <c r="AS6279" s="94" t="e">
        <v>#NAME?</v>
      </c>
      <c r="AT6279" s="94" t="e">
        <v>#NAME?</v>
      </c>
    </row>
    <row r="6280" customFormat="false" ht="15" hidden="false" customHeight="true" outlineLevel="0" collapsed="false">
      <c r="A6280" s="20" t="s">
        <v>17331</v>
      </c>
      <c r="B6280" s="20" t="str">
        <f aca="false">INDEX(Table2[], MATCH(L6280, Location_ID!$D$2:$D$3098, 0), 1)</f>
        <v>7437c70f-a462-4738-baaf-f43cdc0013d7</v>
      </c>
      <c r="C6280" s="20" t="s">
        <v>1585</v>
      </c>
      <c r="D6280" s="230" t="s">
        <v>354</v>
      </c>
      <c r="E6280" s="20" t="s">
        <v>7134</v>
      </c>
      <c r="F6280" s="20" t="s">
        <v>7135</v>
      </c>
      <c r="G6280" s="20" t="s">
        <v>7591</v>
      </c>
      <c r="H6280" s="20"/>
      <c r="I6280" s="20" t="s">
        <v>15917</v>
      </c>
      <c r="J6280" s="20" t="s">
        <v>15918</v>
      </c>
      <c r="K6280" s="20" t="s">
        <v>7109</v>
      </c>
      <c r="L6280" s="20" t="s">
        <v>5913</v>
      </c>
      <c r="M6280" s="20" t="s">
        <v>7116</v>
      </c>
      <c r="N6280" s="20" t="s">
        <v>15902</v>
      </c>
      <c r="O6280" s="20" t="s">
        <v>15918</v>
      </c>
      <c r="P6280" s="201" t="n">
        <v>43730</v>
      </c>
      <c r="Q6280" s="201" t="n">
        <v>43763</v>
      </c>
      <c r="R6280" s="20" t="n">
        <v>1</v>
      </c>
      <c r="S6280" s="20" t="s">
        <v>7130</v>
      </c>
      <c r="T6280" s="20" t="n">
        <v>817.3459285</v>
      </c>
      <c r="U6280" s="20" t="n">
        <v>542.805235</v>
      </c>
      <c r="V6280" s="20" t="n">
        <v>1091.886622</v>
      </c>
      <c r="W6280" s="20" t="s">
        <v>11510</v>
      </c>
      <c r="X6280" s="35"/>
      <c r="Y6280" s="35" t="n">
        <v>0</v>
      </c>
      <c r="Z6280" s="35" t="n">
        <v>1</v>
      </c>
      <c r="AE6280" s="94" t="e">
        <f aca="false" t="array" ref="AE6280:AK6280">_xlfn.torow(_xlfn.unique(_xlfn._xlws.filter(cat_table[Subsector],$E6280=cat_table[Sector],"")))</f>
        <v>#NAME?</v>
      </c>
      <c r="AF6280" s="94" t="e">
        <v>#NAME?</v>
      </c>
      <c r="AG6280" s="94" t="e">
        <v>#NAME?</v>
      </c>
      <c r="AH6280" s="94" t="e">
        <v>#NAME?</v>
      </c>
      <c r="AI6280" s="94" t="e">
        <v>#NAME?</v>
      </c>
      <c r="AJ6280" s="94" t="e">
        <v>#NAME?</v>
      </c>
      <c r="AK6280" s="94" t="e">
        <v>#NAME?</v>
      </c>
      <c r="AO6280" s="94" t="e">
        <f aca="false" t="array" ref="AO6280:AT6280">_xlfn.torow(_xlfn.unique(_xlfn._xlws.filter(cat_table[Sub-subsector],($E6280=cat_table[Sector])*($F6280=cat_table[Subsector]),"")))</f>
        <v>#NAME?</v>
      </c>
      <c r="AP6280" s="94" t="e">
        <v>#NAME?</v>
      </c>
      <c r="AQ6280" s="94" t="e">
        <v>#NAME?</v>
      </c>
      <c r="AR6280" s="94" t="e">
        <v>#NAME?</v>
      </c>
      <c r="AS6280" s="94" t="e">
        <v>#NAME?</v>
      </c>
      <c r="AT6280" s="94" t="e">
        <v>#NAME?</v>
      </c>
    </row>
    <row r="6281" customFormat="false" ht="15" hidden="false" customHeight="true" outlineLevel="0" collapsed="false">
      <c r="A6281" s="20" t="s">
        <v>17332</v>
      </c>
      <c r="B6281" s="20" t="str">
        <f aca="false">INDEX(Table2[], MATCH(L6281, Location_ID!$D$2:$D$3098, 0), 1)</f>
        <v>867bc50f-4c83-4a2e-92af-99c8779a8794</v>
      </c>
      <c r="C6281" s="20" t="s">
        <v>1585</v>
      </c>
      <c r="D6281" s="230" t="s">
        <v>354</v>
      </c>
      <c r="E6281" s="20" t="s">
        <v>7134</v>
      </c>
      <c r="F6281" s="20" t="s">
        <v>7135</v>
      </c>
      <c r="G6281" s="20" t="s">
        <v>7591</v>
      </c>
      <c r="H6281" s="20"/>
      <c r="I6281" s="20" t="s">
        <v>15917</v>
      </c>
      <c r="J6281" s="20" t="s">
        <v>15918</v>
      </c>
      <c r="K6281" s="20" t="s">
        <v>7109</v>
      </c>
      <c r="L6281" s="20" t="s">
        <v>5915</v>
      </c>
      <c r="M6281" s="20" t="s">
        <v>7116</v>
      </c>
      <c r="N6281" s="20" t="s">
        <v>15902</v>
      </c>
      <c r="O6281" s="20" t="s">
        <v>15918</v>
      </c>
      <c r="P6281" s="201" t="n">
        <v>43730</v>
      </c>
      <c r="Q6281" s="201" t="n">
        <v>43763</v>
      </c>
      <c r="R6281" s="20" t="n">
        <v>1</v>
      </c>
      <c r="S6281" s="20" t="s">
        <v>7130</v>
      </c>
      <c r="T6281" s="20" t="n">
        <v>62.048939</v>
      </c>
      <c r="U6281" s="20" t="n">
        <v>50.98616707</v>
      </c>
      <c r="V6281" s="20" t="n">
        <v>73.11171093</v>
      </c>
      <c r="W6281" s="20" t="s">
        <v>11510</v>
      </c>
      <c r="X6281" s="35"/>
      <c r="Y6281" s="35" t="n">
        <v>0</v>
      </c>
      <c r="Z6281" s="35" t="n">
        <v>1</v>
      </c>
      <c r="AE6281" s="94" t="e">
        <f aca="false" t="array" ref="AE6281:AK6281">_xlfn.torow(_xlfn.unique(_xlfn._xlws.filter(cat_table[Subsector],$E6281=cat_table[Sector],"")))</f>
        <v>#NAME?</v>
      </c>
      <c r="AF6281" s="94" t="e">
        <v>#NAME?</v>
      </c>
      <c r="AG6281" s="94" t="e">
        <v>#NAME?</v>
      </c>
      <c r="AH6281" s="94" t="e">
        <v>#NAME?</v>
      </c>
      <c r="AI6281" s="94" t="e">
        <v>#NAME?</v>
      </c>
      <c r="AJ6281" s="94" t="e">
        <v>#NAME?</v>
      </c>
      <c r="AK6281" s="94" t="e">
        <v>#NAME?</v>
      </c>
      <c r="AO6281" s="94" t="e">
        <f aca="false" t="array" ref="AO6281:AT6281">_xlfn.torow(_xlfn.unique(_xlfn._xlws.filter(cat_table[Sub-subsector],($E6281=cat_table[Sector])*($F6281=cat_table[Subsector]),"")))</f>
        <v>#NAME?</v>
      </c>
      <c r="AP6281" s="94" t="e">
        <v>#NAME?</v>
      </c>
      <c r="AQ6281" s="94" t="e">
        <v>#NAME?</v>
      </c>
      <c r="AR6281" s="94" t="e">
        <v>#NAME?</v>
      </c>
      <c r="AS6281" s="94" t="e">
        <v>#NAME?</v>
      </c>
      <c r="AT6281" s="94" t="e">
        <v>#NAME?</v>
      </c>
    </row>
    <row r="6282" customFormat="false" ht="15" hidden="false" customHeight="true" outlineLevel="0" collapsed="false">
      <c r="A6282" s="20" t="s">
        <v>17333</v>
      </c>
      <c r="B6282" s="20" t="str">
        <f aca="false">INDEX(Table2[], MATCH(L6282, Location_ID!$D$2:$D$3098, 0), 1)</f>
        <v>ca1b9fa6-5a83-4f31-827c-50bd34a7e155</v>
      </c>
      <c r="C6282" s="20" t="s">
        <v>1585</v>
      </c>
      <c r="D6282" s="230" t="s">
        <v>354</v>
      </c>
      <c r="E6282" s="20" t="s">
        <v>7134</v>
      </c>
      <c r="F6282" s="20" t="s">
        <v>7135</v>
      </c>
      <c r="G6282" s="20" t="s">
        <v>7591</v>
      </c>
      <c r="H6282" s="20"/>
      <c r="I6282" s="20" t="s">
        <v>15917</v>
      </c>
      <c r="J6282" s="20" t="s">
        <v>15932</v>
      </c>
      <c r="K6282" s="20" t="s">
        <v>7109</v>
      </c>
      <c r="L6282" s="20" t="s">
        <v>5917</v>
      </c>
      <c r="M6282" s="20" t="s">
        <v>7116</v>
      </c>
      <c r="N6282" s="20" t="s">
        <v>15902</v>
      </c>
      <c r="O6282" s="20" t="s">
        <v>15932</v>
      </c>
      <c r="P6282" s="201" t="n">
        <v>43730</v>
      </c>
      <c r="Q6282" s="201" t="n">
        <v>43763</v>
      </c>
      <c r="R6282" s="20" t="n">
        <v>1</v>
      </c>
      <c r="S6282" s="20" t="s">
        <v>7130</v>
      </c>
      <c r="T6282" s="20" t="n">
        <v>149.33485</v>
      </c>
      <c r="U6282" s="20" t="n">
        <v>74.5162605</v>
      </c>
      <c r="V6282" s="20" t="n">
        <v>224.1534395</v>
      </c>
      <c r="W6282" s="20" t="s">
        <v>11510</v>
      </c>
      <c r="X6282" s="35"/>
      <c r="Y6282" s="35" t="n">
        <v>0</v>
      </c>
      <c r="Z6282" s="35" t="n">
        <v>1</v>
      </c>
      <c r="AE6282" s="94" t="e">
        <f aca="false" t="array" ref="AE6282:AK6282">_xlfn.torow(_xlfn.unique(_xlfn._xlws.filter(cat_table[Subsector],$E6282=cat_table[Sector],"")))</f>
        <v>#NAME?</v>
      </c>
      <c r="AF6282" s="94" t="e">
        <v>#NAME?</v>
      </c>
      <c r="AG6282" s="94" t="e">
        <v>#NAME?</v>
      </c>
      <c r="AH6282" s="94" t="e">
        <v>#NAME?</v>
      </c>
      <c r="AI6282" s="94" t="e">
        <v>#NAME?</v>
      </c>
      <c r="AJ6282" s="94" t="e">
        <v>#NAME?</v>
      </c>
      <c r="AK6282" s="94" t="e">
        <v>#NAME?</v>
      </c>
      <c r="AO6282" s="94" t="e">
        <f aca="false" t="array" ref="AO6282:AT6282">_xlfn.torow(_xlfn.unique(_xlfn._xlws.filter(cat_table[Sub-subsector],($E6282=cat_table[Sector])*($F6282=cat_table[Subsector]),"")))</f>
        <v>#NAME?</v>
      </c>
      <c r="AP6282" s="94" t="e">
        <v>#NAME?</v>
      </c>
      <c r="AQ6282" s="94" t="e">
        <v>#NAME?</v>
      </c>
      <c r="AR6282" s="94" t="e">
        <v>#NAME?</v>
      </c>
      <c r="AS6282" s="94" t="e">
        <v>#NAME?</v>
      </c>
      <c r="AT6282" s="94" t="e">
        <v>#NAME?</v>
      </c>
    </row>
    <row r="6283" customFormat="false" ht="15" hidden="false" customHeight="true" outlineLevel="0" collapsed="false">
      <c r="A6283" s="20" t="s">
        <v>17334</v>
      </c>
      <c r="B6283" s="20" t="str">
        <f aca="false">INDEX(Table2[], MATCH(L6283, Location_ID!$D$2:$D$3098, 0), 1)</f>
        <v>266a4ac4-f1ef-4b4f-b29c-8b4d0c87c722</v>
      </c>
      <c r="C6283" s="20" t="s">
        <v>1585</v>
      </c>
      <c r="D6283" s="230" t="s">
        <v>354</v>
      </c>
      <c r="E6283" s="20" t="s">
        <v>7134</v>
      </c>
      <c r="F6283" s="20" t="s">
        <v>7135</v>
      </c>
      <c r="G6283" s="20" t="s">
        <v>7591</v>
      </c>
      <c r="H6283" s="20"/>
      <c r="I6283" s="20" t="s">
        <v>15917</v>
      </c>
      <c r="J6283" s="20" t="s">
        <v>15932</v>
      </c>
      <c r="K6283" s="20" t="s">
        <v>7109</v>
      </c>
      <c r="L6283" s="20" t="s">
        <v>5919</v>
      </c>
      <c r="M6283" s="20" t="s">
        <v>7116</v>
      </c>
      <c r="N6283" s="20" t="s">
        <v>15902</v>
      </c>
      <c r="O6283" s="20" t="s">
        <v>15932</v>
      </c>
      <c r="P6283" s="201" t="n">
        <v>43730</v>
      </c>
      <c r="Q6283" s="201" t="n">
        <v>43763</v>
      </c>
      <c r="R6283" s="20" t="n">
        <v>1</v>
      </c>
      <c r="S6283" s="20" t="s">
        <v>7130</v>
      </c>
      <c r="T6283" s="20" t="n">
        <v>162.089688</v>
      </c>
      <c r="U6283" s="20" t="n">
        <v>72.6805497</v>
      </c>
      <c r="V6283" s="20" t="n">
        <v>251.4988263</v>
      </c>
      <c r="W6283" s="20" t="s">
        <v>11510</v>
      </c>
      <c r="X6283" s="35"/>
      <c r="Y6283" s="35" t="n">
        <v>0</v>
      </c>
      <c r="Z6283" s="35" t="n">
        <v>1</v>
      </c>
      <c r="AE6283" s="94" t="e">
        <f aca="false" t="array" ref="AE6283:AK6283">_xlfn.torow(_xlfn.unique(_xlfn._xlws.filter(cat_table[Subsector],$E6283=cat_table[Sector],"")))</f>
        <v>#NAME?</v>
      </c>
      <c r="AF6283" s="94" t="e">
        <v>#NAME?</v>
      </c>
      <c r="AG6283" s="94" t="e">
        <v>#NAME?</v>
      </c>
      <c r="AH6283" s="94" t="e">
        <v>#NAME?</v>
      </c>
      <c r="AI6283" s="94" t="e">
        <v>#NAME?</v>
      </c>
      <c r="AJ6283" s="94" t="e">
        <v>#NAME?</v>
      </c>
      <c r="AK6283" s="94" t="e">
        <v>#NAME?</v>
      </c>
      <c r="AO6283" s="94" t="e">
        <f aca="false" t="array" ref="AO6283:AT6283">_xlfn.torow(_xlfn.unique(_xlfn._xlws.filter(cat_table[Sub-subsector],($E6283=cat_table[Sector])*($F6283=cat_table[Subsector]),"")))</f>
        <v>#NAME?</v>
      </c>
      <c r="AP6283" s="94" t="e">
        <v>#NAME?</v>
      </c>
      <c r="AQ6283" s="94" t="e">
        <v>#NAME?</v>
      </c>
      <c r="AR6283" s="94" t="e">
        <v>#NAME?</v>
      </c>
      <c r="AS6283" s="94" t="e">
        <v>#NAME?</v>
      </c>
      <c r="AT6283" s="94" t="e">
        <v>#NAME?</v>
      </c>
    </row>
    <row r="6284" customFormat="false" ht="15" hidden="false" customHeight="true" outlineLevel="0" collapsed="false">
      <c r="A6284" s="20" t="s">
        <v>17335</v>
      </c>
      <c r="B6284" s="20" t="str">
        <f aca="false">INDEX(Table2[], MATCH(L6284, Location_ID!$D$2:$D$3098, 0), 1)</f>
        <v>a7d8a567-e407-431e-9993-5178e9ab3005</v>
      </c>
      <c r="C6284" s="20" t="s">
        <v>1585</v>
      </c>
      <c r="D6284" s="230" t="s">
        <v>354</v>
      </c>
      <c r="E6284" s="20" t="s">
        <v>7134</v>
      </c>
      <c r="F6284" s="20" t="s">
        <v>7135</v>
      </c>
      <c r="G6284" s="20" t="s">
        <v>7591</v>
      </c>
      <c r="H6284" s="20"/>
      <c r="I6284" s="20" t="s">
        <v>15917</v>
      </c>
      <c r="J6284" s="20" t="s">
        <v>15922</v>
      </c>
      <c r="K6284" s="20" t="s">
        <v>7109</v>
      </c>
      <c r="L6284" s="20" t="s">
        <v>5921</v>
      </c>
      <c r="M6284" s="20" t="s">
        <v>7116</v>
      </c>
      <c r="N6284" s="20" t="s">
        <v>15902</v>
      </c>
      <c r="O6284" s="20" t="s">
        <v>15922</v>
      </c>
      <c r="P6284" s="201" t="n">
        <v>43730</v>
      </c>
      <c r="Q6284" s="201" t="n">
        <v>43763</v>
      </c>
      <c r="R6284" s="20" t="n">
        <v>1</v>
      </c>
      <c r="S6284" s="20" t="s">
        <v>7130</v>
      </c>
      <c r="T6284" s="20" t="n">
        <v>191.902082</v>
      </c>
      <c r="U6284" s="20" t="n">
        <v>162.6859741</v>
      </c>
      <c r="V6284" s="20" t="n">
        <v>221.1181899</v>
      </c>
      <c r="W6284" s="20" t="s">
        <v>11510</v>
      </c>
      <c r="X6284" s="35"/>
      <c r="Y6284" s="35" t="n">
        <v>0</v>
      </c>
      <c r="Z6284" s="35" t="n">
        <v>1</v>
      </c>
      <c r="AE6284" s="94" t="e">
        <f aca="false" t="array" ref="AE6284:AK6284">_xlfn.torow(_xlfn.unique(_xlfn._xlws.filter(cat_table[Subsector],$E6284=cat_table[Sector],"")))</f>
        <v>#NAME?</v>
      </c>
      <c r="AF6284" s="94" t="e">
        <v>#NAME?</v>
      </c>
      <c r="AG6284" s="94" t="e">
        <v>#NAME?</v>
      </c>
      <c r="AH6284" s="94" t="e">
        <v>#NAME?</v>
      </c>
      <c r="AI6284" s="94" t="e">
        <v>#NAME?</v>
      </c>
      <c r="AJ6284" s="94" t="e">
        <v>#NAME?</v>
      </c>
      <c r="AK6284" s="94" t="e">
        <v>#NAME?</v>
      </c>
      <c r="AO6284" s="94" t="e">
        <f aca="false" t="array" ref="AO6284:AT6284">_xlfn.torow(_xlfn.unique(_xlfn._xlws.filter(cat_table[Sub-subsector],($E6284=cat_table[Sector])*($F6284=cat_table[Subsector]),"")))</f>
        <v>#NAME?</v>
      </c>
      <c r="AP6284" s="94" t="e">
        <v>#NAME?</v>
      </c>
      <c r="AQ6284" s="94" t="e">
        <v>#NAME?</v>
      </c>
      <c r="AR6284" s="94" t="e">
        <v>#NAME?</v>
      </c>
      <c r="AS6284" s="94" t="e">
        <v>#NAME?</v>
      </c>
      <c r="AT6284" s="94" t="e">
        <v>#NAME?</v>
      </c>
    </row>
    <row r="6285" customFormat="false" ht="15" hidden="false" customHeight="true" outlineLevel="0" collapsed="false">
      <c r="A6285" s="20" t="s">
        <v>17336</v>
      </c>
      <c r="B6285" s="20" t="str">
        <f aca="false">INDEX(Table2[], MATCH(L6285, Location_ID!$D$2:$D$3098, 0), 1)</f>
        <v>2feec05b-ba52-4de9-9914-6bf34a6b7098</v>
      </c>
      <c r="C6285" s="20" t="s">
        <v>1585</v>
      </c>
      <c r="D6285" s="230" t="s">
        <v>354</v>
      </c>
      <c r="E6285" s="20" t="s">
        <v>7134</v>
      </c>
      <c r="F6285" s="20" t="s">
        <v>7135</v>
      </c>
      <c r="G6285" s="20" t="s">
        <v>7591</v>
      </c>
      <c r="H6285" s="20"/>
      <c r="I6285" s="20" t="s">
        <v>15917</v>
      </c>
      <c r="J6285" s="20" t="s">
        <v>15922</v>
      </c>
      <c r="K6285" s="20" t="s">
        <v>7109</v>
      </c>
      <c r="L6285" s="20" t="s">
        <v>5923</v>
      </c>
      <c r="M6285" s="20" t="s">
        <v>7116</v>
      </c>
      <c r="N6285" s="20" t="s">
        <v>15902</v>
      </c>
      <c r="O6285" s="20" t="s">
        <v>15922</v>
      </c>
      <c r="P6285" s="201" t="n">
        <v>43730</v>
      </c>
      <c r="Q6285" s="201" t="n">
        <v>43763</v>
      </c>
      <c r="R6285" s="20" t="n">
        <v>1</v>
      </c>
      <c r="S6285" s="20" t="s">
        <v>7130</v>
      </c>
      <c r="T6285" s="20" t="n">
        <v>287.167643</v>
      </c>
      <c r="U6285" s="20" t="n">
        <v>146.715307</v>
      </c>
      <c r="V6285" s="20" t="n">
        <v>427.619979</v>
      </c>
      <c r="W6285" s="20" t="s">
        <v>11510</v>
      </c>
      <c r="X6285" s="35"/>
      <c r="Y6285" s="35" t="n">
        <v>0</v>
      </c>
      <c r="Z6285" s="35" t="n">
        <v>1</v>
      </c>
      <c r="AE6285" s="94" t="e">
        <f aca="false" t="array" ref="AE6285:AK6285">_xlfn.torow(_xlfn.unique(_xlfn._xlws.filter(cat_table[Subsector],$E6285=cat_table[Sector],"")))</f>
        <v>#NAME?</v>
      </c>
      <c r="AF6285" s="94" t="e">
        <v>#NAME?</v>
      </c>
      <c r="AG6285" s="94" t="e">
        <v>#NAME?</v>
      </c>
      <c r="AH6285" s="94" t="e">
        <v>#NAME?</v>
      </c>
      <c r="AI6285" s="94" t="e">
        <v>#NAME?</v>
      </c>
      <c r="AJ6285" s="94" t="e">
        <v>#NAME?</v>
      </c>
      <c r="AK6285" s="94" t="e">
        <v>#NAME?</v>
      </c>
      <c r="AO6285" s="94" t="e">
        <f aca="false" t="array" ref="AO6285:AT6285">_xlfn.torow(_xlfn.unique(_xlfn._xlws.filter(cat_table[Sub-subsector],($E6285=cat_table[Sector])*($F6285=cat_table[Subsector]),"")))</f>
        <v>#NAME?</v>
      </c>
      <c r="AP6285" s="94" t="e">
        <v>#NAME?</v>
      </c>
      <c r="AQ6285" s="94" t="e">
        <v>#NAME?</v>
      </c>
      <c r="AR6285" s="94" t="e">
        <v>#NAME?</v>
      </c>
      <c r="AS6285" s="94" t="e">
        <v>#NAME?</v>
      </c>
      <c r="AT6285" s="94" t="e">
        <v>#NAME?</v>
      </c>
    </row>
    <row r="6286" customFormat="false" ht="15" hidden="false" customHeight="true" outlineLevel="0" collapsed="false">
      <c r="A6286" s="20" t="s">
        <v>17337</v>
      </c>
      <c r="B6286" s="20" t="str">
        <f aca="false">INDEX(Table2[], MATCH(L6286, Location_ID!$D$2:$D$3098, 0), 1)</f>
        <v>125918c3-9d14-4f81-b556-e001111c309b</v>
      </c>
      <c r="C6286" s="20" t="s">
        <v>1585</v>
      </c>
      <c r="D6286" s="230" t="s">
        <v>354</v>
      </c>
      <c r="E6286" s="20" t="s">
        <v>7134</v>
      </c>
      <c r="F6286" s="20" t="s">
        <v>7135</v>
      </c>
      <c r="G6286" s="20" t="s">
        <v>7591</v>
      </c>
      <c r="H6286" s="20"/>
      <c r="I6286" s="20" t="s">
        <v>15917</v>
      </c>
      <c r="J6286" s="20" t="s">
        <v>15932</v>
      </c>
      <c r="K6286" s="20" t="s">
        <v>7109</v>
      </c>
      <c r="L6286" s="20" t="s">
        <v>5925</v>
      </c>
      <c r="M6286" s="20" t="s">
        <v>7116</v>
      </c>
      <c r="N6286" s="20" t="s">
        <v>15902</v>
      </c>
      <c r="O6286" s="20" t="s">
        <v>15932</v>
      </c>
      <c r="P6286" s="201" t="n">
        <v>43730</v>
      </c>
      <c r="Q6286" s="201" t="n">
        <v>43763</v>
      </c>
      <c r="R6286" s="20" t="n">
        <v>1</v>
      </c>
      <c r="S6286" s="20" t="s">
        <v>7130</v>
      </c>
      <c r="T6286" s="20" t="n">
        <v>21.08080318</v>
      </c>
      <c r="U6286" s="20" t="n">
        <v>14.773164535</v>
      </c>
      <c r="V6286" s="20" t="n">
        <v>27.388441825</v>
      </c>
      <c r="W6286" s="20" t="s">
        <v>11510</v>
      </c>
      <c r="X6286" s="35"/>
      <c r="Y6286" s="35" t="n">
        <v>0</v>
      </c>
      <c r="Z6286" s="35" t="n">
        <v>1</v>
      </c>
      <c r="AE6286" s="94" t="e">
        <f aca="false" t="array" ref="AE6286:AK6286">_xlfn.torow(_xlfn.unique(_xlfn._xlws.filter(cat_table[Subsector],$E6286=cat_table[Sector],"")))</f>
        <v>#NAME?</v>
      </c>
      <c r="AF6286" s="94" t="e">
        <v>#NAME?</v>
      </c>
      <c r="AG6286" s="94" t="e">
        <v>#NAME?</v>
      </c>
      <c r="AH6286" s="94" t="e">
        <v>#NAME?</v>
      </c>
      <c r="AI6286" s="94" t="e">
        <v>#NAME?</v>
      </c>
      <c r="AJ6286" s="94" t="e">
        <v>#NAME?</v>
      </c>
      <c r="AK6286" s="94" t="e">
        <v>#NAME?</v>
      </c>
      <c r="AO6286" s="94" t="e">
        <f aca="false" t="array" ref="AO6286:AT6286">_xlfn.torow(_xlfn.unique(_xlfn._xlws.filter(cat_table[Sub-subsector],($E6286=cat_table[Sector])*($F6286=cat_table[Subsector]),"")))</f>
        <v>#NAME?</v>
      </c>
      <c r="AP6286" s="94" t="e">
        <v>#NAME?</v>
      </c>
      <c r="AQ6286" s="94" t="e">
        <v>#NAME?</v>
      </c>
      <c r="AR6286" s="94" t="e">
        <v>#NAME?</v>
      </c>
      <c r="AS6286" s="94" t="e">
        <v>#NAME?</v>
      </c>
      <c r="AT6286" s="94" t="e">
        <v>#NAME?</v>
      </c>
    </row>
    <row r="6287" customFormat="false" ht="15" hidden="false" customHeight="true" outlineLevel="0" collapsed="false">
      <c r="A6287" s="20" t="s">
        <v>17338</v>
      </c>
      <c r="B6287" s="20" t="str">
        <f aca="false">INDEX(Table2[], MATCH(L6287, Location_ID!$D$2:$D$3098, 0), 1)</f>
        <v>148a8160-b7f1-4cb8-a1df-5fe156b5f2fd</v>
      </c>
      <c r="C6287" s="20" t="s">
        <v>1585</v>
      </c>
      <c r="D6287" s="230" t="s">
        <v>354</v>
      </c>
      <c r="E6287" s="20" t="s">
        <v>7134</v>
      </c>
      <c r="F6287" s="20" t="s">
        <v>7135</v>
      </c>
      <c r="G6287" s="20" t="s">
        <v>7591</v>
      </c>
      <c r="H6287" s="20"/>
      <c r="I6287" s="20" t="s">
        <v>15917</v>
      </c>
      <c r="J6287" s="20" t="s">
        <v>15932</v>
      </c>
      <c r="K6287" s="20" t="s">
        <v>7109</v>
      </c>
      <c r="L6287" s="20" t="s">
        <v>5927</v>
      </c>
      <c r="M6287" s="20" t="s">
        <v>7116</v>
      </c>
      <c r="N6287" s="20" t="s">
        <v>15902</v>
      </c>
      <c r="O6287" s="20" t="s">
        <v>15932</v>
      </c>
      <c r="P6287" s="201" t="n">
        <v>43730</v>
      </c>
      <c r="Q6287" s="201" t="n">
        <v>43763</v>
      </c>
      <c r="R6287" s="20" t="n">
        <v>1</v>
      </c>
      <c r="S6287" s="20" t="s">
        <v>7130</v>
      </c>
      <c r="T6287" s="20" t="n">
        <v>19.02050082</v>
      </c>
      <c r="U6287" s="20" t="n">
        <v>9.632542729</v>
      </c>
      <c r="V6287" s="20" t="n">
        <v>28.408458911</v>
      </c>
      <c r="W6287" s="20" t="s">
        <v>11510</v>
      </c>
      <c r="X6287" s="35"/>
      <c r="Y6287" s="35" t="n">
        <v>0</v>
      </c>
      <c r="Z6287" s="35" t="n">
        <v>1</v>
      </c>
      <c r="AE6287" s="94" t="e">
        <f aca="false" t="array" ref="AE6287:AK6287">_xlfn.torow(_xlfn.unique(_xlfn._xlws.filter(cat_table[Subsector],$E6287=cat_table[Sector],"")))</f>
        <v>#NAME?</v>
      </c>
      <c r="AF6287" s="94" t="e">
        <v>#NAME?</v>
      </c>
      <c r="AG6287" s="94" t="e">
        <v>#NAME?</v>
      </c>
      <c r="AH6287" s="94" t="e">
        <v>#NAME?</v>
      </c>
      <c r="AI6287" s="94" t="e">
        <v>#NAME?</v>
      </c>
      <c r="AJ6287" s="94" t="e">
        <v>#NAME?</v>
      </c>
      <c r="AK6287" s="94" t="e">
        <v>#NAME?</v>
      </c>
      <c r="AO6287" s="94" t="e">
        <f aca="false" t="array" ref="AO6287:AT6287">_xlfn.torow(_xlfn.unique(_xlfn._xlws.filter(cat_table[Sub-subsector],($E6287=cat_table[Sector])*($F6287=cat_table[Subsector]),"")))</f>
        <v>#NAME?</v>
      </c>
      <c r="AP6287" s="94" t="e">
        <v>#NAME?</v>
      </c>
      <c r="AQ6287" s="94" t="e">
        <v>#NAME?</v>
      </c>
      <c r="AR6287" s="94" t="e">
        <v>#NAME?</v>
      </c>
      <c r="AS6287" s="94" t="e">
        <v>#NAME?</v>
      </c>
      <c r="AT6287" s="94" t="e">
        <v>#NAME?</v>
      </c>
    </row>
    <row r="6288" customFormat="false" ht="15" hidden="false" customHeight="true" outlineLevel="0" collapsed="false">
      <c r="A6288" s="20" t="s">
        <v>17339</v>
      </c>
      <c r="B6288" s="20" t="str">
        <f aca="false">INDEX(Table2[], MATCH(L6288, Location_ID!$D$2:$D$3098, 0), 1)</f>
        <v>39d67cd0-5a18-4641-ae7c-3013cd54cb65</v>
      </c>
      <c r="C6288" s="20" t="s">
        <v>1585</v>
      </c>
      <c r="D6288" s="230" t="s">
        <v>354</v>
      </c>
      <c r="E6288" s="20" t="s">
        <v>7134</v>
      </c>
      <c r="F6288" s="20" t="s">
        <v>7135</v>
      </c>
      <c r="G6288" s="20" t="s">
        <v>7591</v>
      </c>
      <c r="H6288" s="20"/>
      <c r="I6288" s="20" t="s">
        <v>15917</v>
      </c>
      <c r="J6288" s="20" t="s">
        <v>15918</v>
      </c>
      <c r="K6288" s="20" t="s">
        <v>7109</v>
      </c>
      <c r="L6288" s="20" t="s">
        <v>5929</v>
      </c>
      <c r="M6288" s="20" t="s">
        <v>7116</v>
      </c>
      <c r="N6288" s="20" t="s">
        <v>15902</v>
      </c>
      <c r="O6288" s="20" t="s">
        <v>15918</v>
      </c>
      <c r="P6288" s="201" t="n">
        <v>43730</v>
      </c>
      <c r="Q6288" s="201" t="n">
        <v>43763</v>
      </c>
      <c r="R6288" s="20" t="n">
        <v>1</v>
      </c>
      <c r="S6288" s="20" t="s">
        <v>7130</v>
      </c>
      <c r="T6288" s="20" t="n">
        <v>11.295883</v>
      </c>
      <c r="U6288" s="20" t="n">
        <v>6.316731509</v>
      </c>
      <c r="V6288" s="20" t="n">
        <v>16.275034491</v>
      </c>
      <c r="W6288" s="20" t="s">
        <v>11510</v>
      </c>
      <c r="X6288" s="35"/>
      <c r="Y6288" s="35" t="n">
        <v>0</v>
      </c>
      <c r="Z6288" s="35" t="n">
        <v>1</v>
      </c>
      <c r="AE6288" s="94" t="e">
        <f aca="false" t="array" ref="AE6288:AK6288">_xlfn.torow(_xlfn.unique(_xlfn._xlws.filter(cat_table[Subsector],$E6288=cat_table[Sector],"")))</f>
        <v>#NAME?</v>
      </c>
      <c r="AF6288" s="94" t="e">
        <v>#NAME?</v>
      </c>
      <c r="AG6288" s="94" t="e">
        <v>#NAME?</v>
      </c>
      <c r="AH6288" s="94" t="e">
        <v>#NAME?</v>
      </c>
      <c r="AI6288" s="94" t="e">
        <v>#NAME?</v>
      </c>
      <c r="AJ6288" s="94" t="e">
        <v>#NAME?</v>
      </c>
      <c r="AK6288" s="94" t="e">
        <v>#NAME?</v>
      </c>
      <c r="AO6288" s="94" t="e">
        <f aca="false" t="array" ref="AO6288:AT6288">_xlfn.torow(_xlfn.unique(_xlfn._xlws.filter(cat_table[Sub-subsector],($E6288=cat_table[Sector])*($F6288=cat_table[Subsector]),"")))</f>
        <v>#NAME?</v>
      </c>
      <c r="AP6288" s="94" t="e">
        <v>#NAME?</v>
      </c>
      <c r="AQ6288" s="94" t="e">
        <v>#NAME?</v>
      </c>
      <c r="AR6288" s="94" t="e">
        <v>#NAME?</v>
      </c>
      <c r="AS6288" s="94" t="e">
        <v>#NAME?</v>
      </c>
      <c r="AT6288" s="94" t="e">
        <v>#NAME?</v>
      </c>
    </row>
    <row r="6289" customFormat="false" ht="15" hidden="false" customHeight="true" outlineLevel="0" collapsed="false">
      <c r="A6289" s="20" t="s">
        <v>17340</v>
      </c>
      <c r="B6289" s="20" t="str">
        <f aca="false">INDEX(Table2[], MATCH(L6289, Location_ID!$D$2:$D$3098, 0), 1)</f>
        <v>b7711a06-8b6f-4432-8421-d329050542ab</v>
      </c>
      <c r="C6289" s="20" t="s">
        <v>1585</v>
      </c>
      <c r="D6289" s="230" t="s">
        <v>354</v>
      </c>
      <c r="E6289" s="20" t="s">
        <v>7134</v>
      </c>
      <c r="F6289" s="20" t="s">
        <v>7135</v>
      </c>
      <c r="G6289" s="20" t="s">
        <v>7591</v>
      </c>
      <c r="H6289" s="20"/>
      <c r="I6289" s="20" t="s">
        <v>15917</v>
      </c>
      <c r="J6289" s="20" t="s">
        <v>15918</v>
      </c>
      <c r="K6289" s="20" t="s">
        <v>7109</v>
      </c>
      <c r="L6289" s="20" t="s">
        <v>5931</v>
      </c>
      <c r="M6289" s="20" t="s">
        <v>7116</v>
      </c>
      <c r="N6289" s="20" t="s">
        <v>15902</v>
      </c>
      <c r="O6289" s="20" t="s">
        <v>15918</v>
      </c>
      <c r="P6289" s="201" t="n">
        <v>43730</v>
      </c>
      <c r="Q6289" s="201" t="n">
        <v>43763</v>
      </c>
      <c r="R6289" s="20" t="n">
        <v>1</v>
      </c>
      <c r="S6289" s="20" t="s">
        <v>7130</v>
      </c>
      <c r="T6289" s="20" t="n">
        <v>79.6126592</v>
      </c>
      <c r="U6289" s="20" t="n">
        <v>52.0414682</v>
      </c>
      <c r="V6289" s="20" t="n">
        <v>107.1838502</v>
      </c>
      <c r="W6289" s="20" t="s">
        <v>11510</v>
      </c>
      <c r="X6289" s="35"/>
      <c r="Y6289" s="35" t="n">
        <v>0</v>
      </c>
      <c r="Z6289" s="35" t="n">
        <v>1</v>
      </c>
      <c r="AE6289" s="94" t="e">
        <f aca="false" t="array" ref="AE6289:AK6289">_xlfn.torow(_xlfn.unique(_xlfn._xlws.filter(cat_table[Subsector],$E6289=cat_table[Sector],"")))</f>
        <v>#NAME?</v>
      </c>
      <c r="AF6289" s="94" t="e">
        <v>#NAME?</v>
      </c>
      <c r="AG6289" s="94" t="e">
        <v>#NAME?</v>
      </c>
      <c r="AH6289" s="94" t="e">
        <v>#NAME?</v>
      </c>
      <c r="AI6289" s="94" t="e">
        <v>#NAME?</v>
      </c>
      <c r="AJ6289" s="94" t="e">
        <v>#NAME?</v>
      </c>
      <c r="AK6289" s="94" t="e">
        <v>#NAME?</v>
      </c>
      <c r="AO6289" s="94" t="e">
        <f aca="false" t="array" ref="AO6289:AT6289">_xlfn.torow(_xlfn.unique(_xlfn._xlws.filter(cat_table[Sub-subsector],($E6289=cat_table[Sector])*($F6289=cat_table[Subsector]),"")))</f>
        <v>#NAME?</v>
      </c>
      <c r="AP6289" s="94" t="e">
        <v>#NAME?</v>
      </c>
      <c r="AQ6289" s="94" t="e">
        <v>#NAME?</v>
      </c>
      <c r="AR6289" s="94" t="e">
        <v>#NAME?</v>
      </c>
      <c r="AS6289" s="94" t="e">
        <v>#NAME?</v>
      </c>
      <c r="AT6289" s="94" t="e">
        <v>#NAME?</v>
      </c>
    </row>
    <row r="6290" customFormat="false" ht="15" hidden="false" customHeight="true" outlineLevel="0" collapsed="false">
      <c r="A6290" s="20" t="s">
        <v>17341</v>
      </c>
      <c r="B6290" s="20" t="str">
        <f aca="false">INDEX(Table2[], MATCH(L6290, Location_ID!$D$2:$D$3098, 0), 1)</f>
        <v>69be7db8-e28e-4432-b1ed-3069236e66a1</v>
      </c>
      <c r="C6290" s="20" t="s">
        <v>1585</v>
      </c>
      <c r="D6290" s="230" t="s">
        <v>354</v>
      </c>
      <c r="E6290" s="20" t="s">
        <v>7134</v>
      </c>
      <c r="F6290" s="20" t="s">
        <v>7135</v>
      </c>
      <c r="G6290" s="20" t="s">
        <v>7591</v>
      </c>
      <c r="H6290" s="20"/>
      <c r="I6290" s="20" t="s">
        <v>15917</v>
      </c>
      <c r="J6290" s="20" t="s">
        <v>15918</v>
      </c>
      <c r="K6290" s="20" t="s">
        <v>7109</v>
      </c>
      <c r="L6290" s="20" t="s">
        <v>5933</v>
      </c>
      <c r="M6290" s="20" t="s">
        <v>7116</v>
      </c>
      <c r="N6290" s="20" t="s">
        <v>15902</v>
      </c>
      <c r="O6290" s="20" t="s">
        <v>15918</v>
      </c>
      <c r="P6290" s="201" t="n">
        <v>43730</v>
      </c>
      <c r="Q6290" s="201" t="n">
        <v>43763</v>
      </c>
      <c r="R6290" s="20" t="n">
        <v>1</v>
      </c>
      <c r="S6290" s="20" t="s">
        <v>7130</v>
      </c>
      <c r="T6290" s="20" t="n">
        <v>16.7940846</v>
      </c>
      <c r="U6290" s="20" t="n">
        <v>11.33493979</v>
      </c>
      <c r="V6290" s="20" t="n">
        <v>22.25322941</v>
      </c>
      <c r="W6290" s="20" t="s">
        <v>11510</v>
      </c>
      <c r="X6290" s="35"/>
      <c r="Y6290" s="35" t="n">
        <v>0</v>
      </c>
      <c r="Z6290" s="35" t="n">
        <v>1</v>
      </c>
      <c r="AE6290" s="94" t="e">
        <f aca="false" t="array" ref="AE6290:AK6290">_xlfn.torow(_xlfn.unique(_xlfn._xlws.filter(cat_table[Subsector],$E6290=cat_table[Sector],"")))</f>
        <v>#NAME?</v>
      </c>
      <c r="AF6290" s="94" t="e">
        <v>#NAME?</v>
      </c>
      <c r="AG6290" s="94" t="e">
        <v>#NAME?</v>
      </c>
      <c r="AH6290" s="94" t="e">
        <v>#NAME?</v>
      </c>
      <c r="AI6290" s="94" t="e">
        <v>#NAME?</v>
      </c>
      <c r="AJ6290" s="94" t="e">
        <v>#NAME?</v>
      </c>
      <c r="AK6290" s="94" t="e">
        <v>#NAME?</v>
      </c>
      <c r="AO6290" s="94" t="e">
        <f aca="false" t="array" ref="AO6290:AT6290">_xlfn.torow(_xlfn.unique(_xlfn._xlws.filter(cat_table[Sub-subsector],($E6290=cat_table[Sector])*($F6290=cat_table[Subsector]),"")))</f>
        <v>#NAME?</v>
      </c>
      <c r="AP6290" s="94" t="e">
        <v>#NAME?</v>
      </c>
      <c r="AQ6290" s="94" t="e">
        <v>#NAME?</v>
      </c>
      <c r="AR6290" s="94" t="e">
        <v>#NAME?</v>
      </c>
      <c r="AS6290" s="94" t="e">
        <v>#NAME?</v>
      </c>
      <c r="AT6290" s="94" t="e">
        <v>#NAME?</v>
      </c>
    </row>
    <row r="6291" customFormat="false" ht="15" hidden="false" customHeight="true" outlineLevel="0" collapsed="false">
      <c r="A6291" s="20" t="s">
        <v>17342</v>
      </c>
      <c r="B6291" s="20" t="str">
        <f aca="false">INDEX(Table2[], MATCH(L6291, Location_ID!$D$2:$D$3098, 0), 1)</f>
        <v>1d7435f0-5ac9-474c-96e7-a6632a70e803</v>
      </c>
      <c r="C6291" s="20" t="s">
        <v>1585</v>
      </c>
      <c r="D6291" s="230" t="s">
        <v>354</v>
      </c>
      <c r="E6291" s="20" t="s">
        <v>7134</v>
      </c>
      <c r="F6291" s="20" t="s">
        <v>7135</v>
      </c>
      <c r="G6291" s="20" t="s">
        <v>7591</v>
      </c>
      <c r="H6291" s="20"/>
      <c r="I6291" s="20" t="s">
        <v>15917</v>
      </c>
      <c r="J6291" s="20" t="s">
        <v>15918</v>
      </c>
      <c r="K6291" s="20" t="s">
        <v>7109</v>
      </c>
      <c r="L6291" s="20" t="s">
        <v>5935</v>
      </c>
      <c r="M6291" s="20" t="s">
        <v>7116</v>
      </c>
      <c r="N6291" s="20" t="s">
        <v>15902</v>
      </c>
      <c r="O6291" s="20" t="s">
        <v>15918</v>
      </c>
      <c r="P6291" s="201" t="n">
        <v>43730</v>
      </c>
      <c r="Q6291" s="201" t="n">
        <v>43763</v>
      </c>
      <c r="R6291" s="20" t="n">
        <v>1</v>
      </c>
      <c r="S6291" s="20" t="s">
        <v>7130</v>
      </c>
      <c r="T6291" s="20" t="n">
        <v>120.268249</v>
      </c>
      <c r="U6291" s="20" t="n">
        <v>75.2393421</v>
      </c>
      <c r="V6291" s="20" t="n">
        <v>165.2971559</v>
      </c>
      <c r="W6291" s="20" t="s">
        <v>11510</v>
      </c>
      <c r="X6291" s="35"/>
      <c r="Y6291" s="35" t="n">
        <v>0</v>
      </c>
      <c r="Z6291" s="35" t="n">
        <v>1</v>
      </c>
      <c r="AE6291" s="94" t="e">
        <f aca="false" t="array" ref="AE6291:AK6291">_xlfn.torow(_xlfn.unique(_xlfn._xlws.filter(cat_table[Subsector],$E6291=cat_table[Sector],"")))</f>
        <v>#NAME?</v>
      </c>
      <c r="AF6291" s="94" t="e">
        <v>#NAME?</v>
      </c>
      <c r="AG6291" s="94" t="e">
        <v>#NAME?</v>
      </c>
      <c r="AH6291" s="94" t="e">
        <v>#NAME?</v>
      </c>
      <c r="AI6291" s="94" t="e">
        <v>#NAME?</v>
      </c>
      <c r="AJ6291" s="94" t="e">
        <v>#NAME?</v>
      </c>
      <c r="AK6291" s="94" t="e">
        <v>#NAME?</v>
      </c>
      <c r="AO6291" s="94" t="e">
        <f aca="false" t="array" ref="AO6291:AT6291">_xlfn.torow(_xlfn.unique(_xlfn._xlws.filter(cat_table[Sub-subsector],($E6291=cat_table[Sector])*($F6291=cat_table[Subsector]),"")))</f>
        <v>#NAME?</v>
      </c>
      <c r="AP6291" s="94" t="e">
        <v>#NAME?</v>
      </c>
      <c r="AQ6291" s="94" t="e">
        <v>#NAME?</v>
      </c>
      <c r="AR6291" s="94" t="e">
        <v>#NAME?</v>
      </c>
      <c r="AS6291" s="94" t="e">
        <v>#NAME?</v>
      </c>
      <c r="AT6291" s="94" t="e">
        <v>#NAME?</v>
      </c>
    </row>
    <row r="6292" customFormat="false" ht="15" hidden="false" customHeight="true" outlineLevel="0" collapsed="false">
      <c r="A6292" s="20" t="s">
        <v>17343</v>
      </c>
      <c r="B6292" s="20" t="str">
        <f aca="false">INDEX(Table2[], MATCH(L6292, Location_ID!$D$2:$D$3098, 0), 1)</f>
        <v>5405ad4a-848b-4ec5-abf4-21aa3092c981</v>
      </c>
      <c r="C6292" s="20" t="s">
        <v>1585</v>
      </c>
      <c r="D6292" s="230" t="s">
        <v>354</v>
      </c>
      <c r="E6292" s="20" t="s">
        <v>7134</v>
      </c>
      <c r="F6292" s="20" t="s">
        <v>7135</v>
      </c>
      <c r="G6292" s="20" t="s">
        <v>7591</v>
      </c>
      <c r="H6292" s="20"/>
      <c r="I6292" s="20" t="s">
        <v>15917</v>
      </c>
      <c r="J6292" s="20" t="s">
        <v>15927</v>
      </c>
      <c r="K6292" s="20" t="s">
        <v>7109</v>
      </c>
      <c r="L6292" s="20" t="s">
        <v>5937</v>
      </c>
      <c r="M6292" s="20" t="s">
        <v>7116</v>
      </c>
      <c r="N6292" s="20" t="s">
        <v>15902</v>
      </c>
      <c r="O6292" s="20" t="s">
        <v>15927</v>
      </c>
      <c r="P6292" s="201" t="n">
        <v>43730</v>
      </c>
      <c r="Q6292" s="201" t="n">
        <v>43763</v>
      </c>
      <c r="R6292" s="20" t="n">
        <v>1</v>
      </c>
      <c r="S6292" s="20" t="s">
        <v>7130</v>
      </c>
      <c r="T6292" s="20" t="n">
        <v>569.14735</v>
      </c>
      <c r="U6292" s="20" t="n">
        <v>384.740694</v>
      </c>
      <c r="V6292" s="20" t="n">
        <v>753.554006</v>
      </c>
      <c r="W6292" s="20" t="s">
        <v>11510</v>
      </c>
      <c r="X6292" s="35"/>
      <c r="Y6292" s="35" t="n">
        <v>0</v>
      </c>
      <c r="Z6292" s="35" t="n">
        <v>1</v>
      </c>
      <c r="AE6292" s="94" t="e">
        <f aca="false" t="array" ref="AE6292:AK6292">_xlfn.torow(_xlfn.unique(_xlfn._xlws.filter(cat_table[Subsector],$E6292=cat_table[Sector],"")))</f>
        <v>#NAME?</v>
      </c>
      <c r="AF6292" s="94" t="e">
        <v>#NAME?</v>
      </c>
      <c r="AG6292" s="94" t="e">
        <v>#NAME?</v>
      </c>
      <c r="AH6292" s="94" t="e">
        <v>#NAME?</v>
      </c>
      <c r="AI6292" s="94" t="e">
        <v>#NAME?</v>
      </c>
      <c r="AJ6292" s="94" t="e">
        <v>#NAME?</v>
      </c>
      <c r="AK6292" s="94" t="e">
        <v>#NAME?</v>
      </c>
      <c r="AO6292" s="94" t="e">
        <f aca="false" t="array" ref="AO6292:AT6292">_xlfn.torow(_xlfn.unique(_xlfn._xlws.filter(cat_table[Sub-subsector],($E6292=cat_table[Sector])*($F6292=cat_table[Subsector]),"")))</f>
        <v>#NAME?</v>
      </c>
      <c r="AP6292" s="94" t="e">
        <v>#NAME?</v>
      </c>
      <c r="AQ6292" s="94" t="e">
        <v>#NAME?</v>
      </c>
      <c r="AR6292" s="94" t="e">
        <v>#NAME?</v>
      </c>
      <c r="AS6292" s="94" t="e">
        <v>#NAME?</v>
      </c>
      <c r="AT6292" s="94" t="e">
        <v>#NAME?</v>
      </c>
    </row>
    <row r="6293" customFormat="false" ht="15" hidden="false" customHeight="true" outlineLevel="0" collapsed="false">
      <c r="A6293" s="20" t="s">
        <v>17344</v>
      </c>
      <c r="B6293" s="20" t="str">
        <f aca="false">INDEX(Table2[], MATCH(L6293, Location_ID!$D$2:$D$3098, 0), 1)</f>
        <v>54904141-28dc-42cb-a60f-481b02742891</v>
      </c>
      <c r="C6293" s="20" t="s">
        <v>1585</v>
      </c>
      <c r="D6293" s="230" t="s">
        <v>354</v>
      </c>
      <c r="E6293" s="20" t="s">
        <v>7134</v>
      </c>
      <c r="F6293" s="20" t="s">
        <v>7135</v>
      </c>
      <c r="G6293" s="20" t="s">
        <v>7591</v>
      </c>
      <c r="H6293" s="20"/>
      <c r="I6293" s="20" t="s">
        <v>15917</v>
      </c>
      <c r="J6293" s="20" t="s">
        <v>15918</v>
      </c>
      <c r="K6293" s="20" t="s">
        <v>7109</v>
      </c>
      <c r="L6293" s="20" t="s">
        <v>5939</v>
      </c>
      <c r="M6293" s="20" t="s">
        <v>7116</v>
      </c>
      <c r="N6293" s="20" t="s">
        <v>15902</v>
      </c>
      <c r="O6293" s="20" t="s">
        <v>15918</v>
      </c>
      <c r="P6293" s="201" t="n">
        <v>43730</v>
      </c>
      <c r="Q6293" s="201" t="n">
        <v>43763</v>
      </c>
      <c r="R6293" s="20" t="n">
        <v>1</v>
      </c>
      <c r="S6293" s="20" t="s">
        <v>7130</v>
      </c>
      <c r="T6293" s="20" t="n">
        <v>89.14589205</v>
      </c>
      <c r="U6293" s="20" t="n">
        <v>50.9742522</v>
      </c>
      <c r="V6293" s="20" t="n">
        <v>127.3175319</v>
      </c>
      <c r="W6293" s="20" t="s">
        <v>11510</v>
      </c>
      <c r="X6293" s="35"/>
      <c r="Y6293" s="35" t="n">
        <v>0</v>
      </c>
      <c r="Z6293" s="35" t="n">
        <v>1</v>
      </c>
      <c r="AE6293" s="94" t="e">
        <f aca="false" t="array" ref="AE6293:AK6293">_xlfn.torow(_xlfn.unique(_xlfn._xlws.filter(cat_table[Subsector],$E6293=cat_table[Sector],"")))</f>
        <v>#NAME?</v>
      </c>
      <c r="AF6293" s="94" t="e">
        <v>#NAME?</v>
      </c>
      <c r="AG6293" s="94" t="e">
        <v>#NAME?</v>
      </c>
      <c r="AH6293" s="94" t="e">
        <v>#NAME?</v>
      </c>
      <c r="AI6293" s="94" t="e">
        <v>#NAME?</v>
      </c>
      <c r="AJ6293" s="94" t="e">
        <v>#NAME?</v>
      </c>
      <c r="AK6293" s="94" t="e">
        <v>#NAME?</v>
      </c>
      <c r="AO6293" s="94" t="e">
        <f aca="false" t="array" ref="AO6293:AT6293">_xlfn.torow(_xlfn.unique(_xlfn._xlws.filter(cat_table[Sub-subsector],($E6293=cat_table[Sector])*($F6293=cat_table[Subsector]),"")))</f>
        <v>#NAME?</v>
      </c>
      <c r="AP6293" s="94" t="e">
        <v>#NAME?</v>
      </c>
      <c r="AQ6293" s="94" t="e">
        <v>#NAME?</v>
      </c>
      <c r="AR6293" s="94" t="e">
        <v>#NAME?</v>
      </c>
      <c r="AS6293" s="94" t="e">
        <v>#NAME?</v>
      </c>
      <c r="AT6293" s="94" t="e">
        <v>#NAME?</v>
      </c>
    </row>
    <row r="6294" customFormat="false" ht="15" hidden="false" customHeight="true" outlineLevel="0" collapsed="false">
      <c r="A6294" s="20" t="s">
        <v>17345</v>
      </c>
      <c r="B6294" s="20" t="str">
        <f aca="false">INDEX(Table2[], MATCH(L6294, Location_ID!$D$2:$D$3098, 0), 1)</f>
        <v>61b8720c-9ed4-46ab-a2e0-09c117602475</v>
      </c>
      <c r="C6294" s="20" t="s">
        <v>1585</v>
      </c>
      <c r="D6294" s="230" t="s">
        <v>354</v>
      </c>
      <c r="E6294" s="20" t="s">
        <v>7134</v>
      </c>
      <c r="F6294" s="20" t="s">
        <v>7135</v>
      </c>
      <c r="G6294" s="20" t="s">
        <v>7591</v>
      </c>
      <c r="H6294" s="20"/>
      <c r="I6294" s="20" t="s">
        <v>15917</v>
      </c>
      <c r="J6294" s="20" t="s">
        <v>15918</v>
      </c>
      <c r="K6294" s="20" t="s">
        <v>7109</v>
      </c>
      <c r="L6294" s="20" t="s">
        <v>5941</v>
      </c>
      <c r="M6294" s="20" t="s">
        <v>7116</v>
      </c>
      <c r="N6294" s="20" t="s">
        <v>15902</v>
      </c>
      <c r="O6294" s="20" t="s">
        <v>15918</v>
      </c>
      <c r="P6294" s="201" t="n">
        <v>43730</v>
      </c>
      <c r="Q6294" s="201" t="n">
        <v>43763</v>
      </c>
      <c r="R6294" s="20" t="n">
        <v>1</v>
      </c>
      <c r="S6294" s="20" t="s">
        <v>7130</v>
      </c>
      <c r="T6294" s="20" t="n">
        <v>525.516042</v>
      </c>
      <c r="U6294" s="20" t="n">
        <v>315.140689</v>
      </c>
      <c r="V6294" s="20" t="n">
        <v>735.891395</v>
      </c>
      <c r="W6294" s="20" t="s">
        <v>11510</v>
      </c>
      <c r="X6294" s="35"/>
      <c r="Y6294" s="35" t="n">
        <v>0</v>
      </c>
      <c r="Z6294" s="35" t="n">
        <v>1</v>
      </c>
      <c r="AE6294" s="94" t="e">
        <f aca="false" t="array" ref="AE6294:AK6294">_xlfn.torow(_xlfn.unique(_xlfn._xlws.filter(cat_table[Subsector],$E6294=cat_table[Sector],"")))</f>
        <v>#NAME?</v>
      </c>
      <c r="AF6294" s="94" t="e">
        <v>#NAME?</v>
      </c>
      <c r="AG6294" s="94" t="e">
        <v>#NAME?</v>
      </c>
      <c r="AH6294" s="94" t="e">
        <v>#NAME?</v>
      </c>
      <c r="AI6294" s="94" t="e">
        <v>#NAME?</v>
      </c>
      <c r="AJ6294" s="94" t="e">
        <v>#NAME?</v>
      </c>
      <c r="AK6294" s="94" t="e">
        <v>#NAME?</v>
      </c>
      <c r="AO6294" s="94" t="e">
        <f aca="false" t="array" ref="AO6294:AT6294">_xlfn.torow(_xlfn.unique(_xlfn._xlws.filter(cat_table[Sub-subsector],($E6294=cat_table[Sector])*($F6294=cat_table[Subsector]),"")))</f>
        <v>#NAME?</v>
      </c>
      <c r="AP6294" s="94" t="e">
        <v>#NAME?</v>
      </c>
      <c r="AQ6294" s="94" t="e">
        <v>#NAME?</v>
      </c>
      <c r="AR6294" s="94" t="e">
        <v>#NAME?</v>
      </c>
      <c r="AS6294" s="94" t="e">
        <v>#NAME?</v>
      </c>
      <c r="AT6294" s="94" t="e">
        <v>#NAME?</v>
      </c>
    </row>
    <row r="6295" customFormat="false" ht="15" hidden="false" customHeight="true" outlineLevel="0" collapsed="false">
      <c r="A6295" s="20" t="s">
        <v>17346</v>
      </c>
      <c r="B6295" s="20" t="str">
        <f aca="false">INDEX(Table2[], MATCH(L6295, Location_ID!$D$2:$D$3098, 0), 1)</f>
        <v>47b97837-7ba7-4b3d-a6ca-1758f0827961</v>
      </c>
      <c r="C6295" s="20" t="s">
        <v>1585</v>
      </c>
      <c r="D6295" s="230" t="s">
        <v>354</v>
      </c>
      <c r="E6295" s="20" t="s">
        <v>7134</v>
      </c>
      <c r="F6295" s="20" t="s">
        <v>7135</v>
      </c>
      <c r="G6295" s="20" t="s">
        <v>7591</v>
      </c>
      <c r="H6295" s="20"/>
      <c r="I6295" s="20" t="s">
        <v>15917</v>
      </c>
      <c r="J6295" s="20" t="s">
        <v>15932</v>
      </c>
      <c r="K6295" s="20" t="s">
        <v>7109</v>
      </c>
      <c r="L6295" s="20" t="s">
        <v>5943</v>
      </c>
      <c r="M6295" s="20" t="s">
        <v>7116</v>
      </c>
      <c r="N6295" s="20" t="s">
        <v>15902</v>
      </c>
      <c r="O6295" s="20" t="s">
        <v>15932</v>
      </c>
      <c r="P6295" s="201" t="n">
        <v>43730</v>
      </c>
      <c r="Q6295" s="201" t="n">
        <v>43763</v>
      </c>
      <c r="R6295" s="20" t="n">
        <v>1</v>
      </c>
      <c r="S6295" s="20" t="s">
        <v>7130</v>
      </c>
      <c r="T6295" s="20" t="n">
        <v>43.9805195</v>
      </c>
      <c r="U6295" s="20" t="n">
        <v>22.1725499</v>
      </c>
      <c r="V6295" s="20" t="n">
        <v>65.7884891</v>
      </c>
      <c r="W6295" s="20" t="s">
        <v>11510</v>
      </c>
      <c r="X6295" s="35"/>
      <c r="Y6295" s="35" t="n">
        <v>0</v>
      </c>
      <c r="Z6295" s="35" t="n">
        <v>1</v>
      </c>
      <c r="AE6295" s="94" t="e">
        <f aca="false" t="array" ref="AE6295:AK6295">_xlfn.torow(_xlfn.unique(_xlfn._xlws.filter(cat_table[Subsector],$E6295=cat_table[Sector],"")))</f>
        <v>#NAME?</v>
      </c>
      <c r="AF6295" s="94" t="e">
        <v>#NAME?</v>
      </c>
      <c r="AG6295" s="94" t="e">
        <v>#NAME?</v>
      </c>
      <c r="AH6295" s="94" t="e">
        <v>#NAME?</v>
      </c>
      <c r="AI6295" s="94" t="e">
        <v>#NAME?</v>
      </c>
      <c r="AJ6295" s="94" t="e">
        <v>#NAME?</v>
      </c>
      <c r="AK6295" s="94" t="e">
        <v>#NAME?</v>
      </c>
      <c r="AO6295" s="94" t="e">
        <f aca="false" t="array" ref="AO6295:AT6295">_xlfn.torow(_xlfn.unique(_xlfn._xlws.filter(cat_table[Sub-subsector],($E6295=cat_table[Sector])*($F6295=cat_table[Subsector]),"")))</f>
        <v>#NAME?</v>
      </c>
      <c r="AP6295" s="94" t="e">
        <v>#NAME?</v>
      </c>
      <c r="AQ6295" s="94" t="e">
        <v>#NAME?</v>
      </c>
      <c r="AR6295" s="94" t="e">
        <v>#NAME?</v>
      </c>
      <c r="AS6295" s="94" t="e">
        <v>#NAME?</v>
      </c>
      <c r="AT6295" s="94" t="e">
        <v>#NAME?</v>
      </c>
    </row>
    <row r="6296" customFormat="false" ht="15" hidden="false" customHeight="true" outlineLevel="0" collapsed="false">
      <c r="A6296" s="20" t="s">
        <v>17347</v>
      </c>
      <c r="B6296" s="20" t="str">
        <f aca="false">INDEX(Table2[], MATCH(L6296, Location_ID!$D$2:$D$3098, 0), 1)</f>
        <v>f5621d1a-4704-4479-8f5b-f10675d94d8d</v>
      </c>
      <c r="C6296" s="20" t="s">
        <v>1585</v>
      </c>
      <c r="D6296" s="230" t="s">
        <v>354</v>
      </c>
      <c r="E6296" s="20" t="s">
        <v>7134</v>
      </c>
      <c r="F6296" s="20" t="s">
        <v>7135</v>
      </c>
      <c r="G6296" s="20" t="s">
        <v>7591</v>
      </c>
      <c r="H6296" s="20"/>
      <c r="I6296" s="20" t="s">
        <v>15917</v>
      </c>
      <c r="J6296" s="20" t="s">
        <v>15932</v>
      </c>
      <c r="K6296" s="20" t="s">
        <v>7109</v>
      </c>
      <c r="L6296" s="20" t="s">
        <v>5945</v>
      </c>
      <c r="M6296" s="20" t="s">
        <v>7116</v>
      </c>
      <c r="N6296" s="20" t="s">
        <v>15902</v>
      </c>
      <c r="O6296" s="20" t="s">
        <v>15932</v>
      </c>
      <c r="P6296" s="201" t="n">
        <v>43730</v>
      </c>
      <c r="Q6296" s="201" t="n">
        <v>43763</v>
      </c>
      <c r="R6296" s="20" t="n">
        <v>1</v>
      </c>
      <c r="S6296" s="20" t="s">
        <v>7130</v>
      </c>
      <c r="T6296" s="20" t="n">
        <v>133.30286</v>
      </c>
      <c r="U6296" s="20" t="n">
        <v>86.2598447</v>
      </c>
      <c r="V6296" s="20" t="n">
        <v>180.3458753</v>
      </c>
      <c r="W6296" s="20" t="s">
        <v>11510</v>
      </c>
      <c r="X6296" s="35"/>
      <c r="Y6296" s="35" t="n">
        <v>0</v>
      </c>
      <c r="Z6296" s="35" t="n">
        <v>1</v>
      </c>
      <c r="AE6296" s="94" t="e">
        <f aca="false" t="array" ref="AE6296:AK6296">_xlfn.torow(_xlfn.unique(_xlfn._xlws.filter(cat_table[Subsector],$E6296=cat_table[Sector],"")))</f>
        <v>#NAME?</v>
      </c>
      <c r="AF6296" s="94" t="e">
        <v>#NAME?</v>
      </c>
      <c r="AG6296" s="94" t="e">
        <v>#NAME?</v>
      </c>
      <c r="AH6296" s="94" t="e">
        <v>#NAME?</v>
      </c>
      <c r="AI6296" s="94" t="e">
        <v>#NAME?</v>
      </c>
      <c r="AJ6296" s="94" t="e">
        <v>#NAME?</v>
      </c>
      <c r="AK6296" s="94" t="e">
        <v>#NAME?</v>
      </c>
      <c r="AO6296" s="94" t="e">
        <f aca="false" t="array" ref="AO6296:AT6296">_xlfn.torow(_xlfn.unique(_xlfn._xlws.filter(cat_table[Sub-subsector],($E6296=cat_table[Sector])*($F6296=cat_table[Subsector]),"")))</f>
        <v>#NAME?</v>
      </c>
      <c r="AP6296" s="94" t="e">
        <v>#NAME?</v>
      </c>
      <c r="AQ6296" s="94" t="e">
        <v>#NAME?</v>
      </c>
      <c r="AR6296" s="94" t="e">
        <v>#NAME?</v>
      </c>
      <c r="AS6296" s="94" t="e">
        <v>#NAME?</v>
      </c>
      <c r="AT6296" s="94" t="e">
        <v>#NAME?</v>
      </c>
    </row>
    <row r="6297" customFormat="false" ht="15" hidden="false" customHeight="true" outlineLevel="0" collapsed="false">
      <c r="A6297" s="20" t="s">
        <v>17348</v>
      </c>
      <c r="B6297" s="20" t="str">
        <f aca="false">INDEX(Table2[], MATCH(L6297, Location_ID!$D$2:$D$3098, 0), 1)</f>
        <v>81b746ed-e1f1-4056-89d4-ffc1a8513b2f</v>
      </c>
      <c r="C6297" s="20" t="s">
        <v>1585</v>
      </c>
      <c r="D6297" s="230" t="s">
        <v>354</v>
      </c>
      <c r="E6297" s="20" t="s">
        <v>7134</v>
      </c>
      <c r="F6297" s="20" t="s">
        <v>7135</v>
      </c>
      <c r="G6297" s="20" t="s">
        <v>7591</v>
      </c>
      <c r="H6297" s="20"/>
      <c r="I6297" s="20" t="s">
        <v>15917</v>
      </c>
      <c r="J6297" s="20" t="s">
        <v>15922</v>
      </c>
      <c r="K6297" s="20" t="s">
        <v>7109</v>
      </c>
      <c r="L6297" s="20" t="s">
        <v>5947</v>
      </c>
      <c r="M6297" s="20" t="s">
        <v>7116</v>
      </c>
      <c r="N6297" s="20" t="s">
        <v>15902</v>
      </c>
      <c r="O6297" s="20" t="s">
        <v>15922</v>
      </c>
      <c r="P6297" s="201" t="n">
        <v>43730</v>
      </c>
      <c r="Q6297" s="201" t="n">
        <v>43763</v>
      </c>
      <c r="R6297" s="20" t="n">
        <v>1</v>
      </c>
      <c r="S6297" s="20" t="s">
        <v>7130</v>
      </c>
      <c r="T6297" s="20" t="n">
        <v>143.355098</v>
      </c>
      <c r="U6297" s="20" t="n">
        <v>91.1068251</v>
      </c>
      <c r="V6297" s="20" t="n">
        <v>195.6033709</v>
      </c>
      <c r="W6297" s="20" t="s">
        <v>11510</v>
      </c>
      <c r="X6297" s="35"/>
      <c r="Y6297" s="35" t="n">
        <v>0</v>
      </c>
      <c r="Z6297" s="35" t="n">
        <v>1</v>
      </c>
      <c r="AE6297" s="94" t="e">
        <f aca="false" t="array" ref="AE6297:AK6297">_xlfn.torow(_xlfn.unique(_xlfn._xlws.filter(cat_table[Subsector],$E6297=cat_table[Sector],"")))</f>
        <v>#NAME?</v>
      </c>
      <c r="AF6297" s="94" t="e">
        <v>#NAME?</v>
      </c>
      <c r="AG6297" s="94" t="e">
        <v>#NAME?</v>
      </c>
      <c r="AH6297" s="94" t="e">
        <v>#NAME?</v>
      </c>
      <c r="AI6297" s="94" t="e">
        <v>#NAME?</v>
      </c>
      <c r="AJ6297" s="94" t="e">
        <v>#NAME?</v>
      </c>
      <c r="AK6297" s="94" t="e">
        <v>#NAME?</v>
      </c>
      <c r="AO6297" s="94" t="e">
        <f aca="false" t="array" ref="AO6297:AT6297">_xlfn.torow(_xlfn.unique(_xlfn._xlws.filter(cat_table[Sub-subsector],($E6297=cat_table[Sector])*($F6297=cat_table[Subsector]),"")))</f>
        <v>#NAME?</v>
      </c>
      <c r="AP6297" s="94" t="e">
        <v>#NAME?</v>
      </c>
      <c r="AQ6297" s="94" t="e">
        <v>#NAME?</v>
      </c>
      <c r="AR6297" s="94" t="e">
        <v>#NAME?</v>
      </c>
      <c r="AS6297" s="94" t="e">
        <v>#NAME?</v>
      </c>
      <c r="AT6297" s="94" t="e">
        <v>#NAME?</v>
      </c>
    </row>
    <row r="6298" customFormat="false" ht="15" hidden="false" customHeight="true" outlineLevel="0" collapsed="false">
      <c r="A6298" s="20" t="s">
        <v>17349</v>
      </c>
      <c r="B6298" s="20" t="str">
        <f aca="false">INDEX(Table2[], MATCH(L6298, Location_ID!$D$2:$D$3098, 0), 1)</f>
        <v>f2828b4e-2132-4a23-88e1-162e3a56d343</v>
      </c>
      <c r="C6298" s="20" t="s">
        <v>1585</v>
      </c>
      <c r="D6298" s="230" t="s">
        <v>354</v>
      </c>
      <c r="E6298" s="20" t="s">
        <v>7134</v>
      </c>
      <c r="F6298" s="20" t="s">
        <v>7135</v>
      </c>
      <c r="G6298" s="20" t="s">
        <v>7591</v>
      </c>
      <c r="H6298" s="20"/>
      <c r="I6298" s="20" t="s">
        <v>15917</v>
      </c>
      <c r="J6298" s="20" t="s">
        <v>15932</v>
      </c>
      <c r="K6298" s="20" t="s">
        <v>7109</v>
      </c>
      <c r="L6298" s="20" t="s">
        <v>5949</v>
      </c>
      <c r="M6298" s="20" t="s">
        <v>7116</v>
      </c>
      <c r="N6298" s="20" t="s">
        <v>15902</v>
      </c>
      <c r="O6298" s="20" t="s">
        <v>15932</v>
      </c>
      <c r="P6298" s="201" t="n">
        <v>43730</v>
      </c>
      <c r="Q6298" s="201" t="n">
        <v>43763</v>
      </c>
      <c r="R6298" s="20" t="n">
        <v>1</v>
      </c>
      <c r="S6298" s="20" t="s">
        <v>7130</v>
      </c>
      <c r="T6298" s="20" t="n">
        <v>11.9211224</v>
      </c>
      <c r="U6298" s="20" t="n">
        <v>6.65744977</v>
      </c>
      <c r="V6298" s="20" t="n">
        <v>17.18479503</v>
      </c>
      <c r="W6298" s="20" t="s">
        <v>11510</v>
      </c>
      <c r="X6298" s="35"/>
      <c r="Y6298" s="35" t="n">
        <v>0</v>
      </c>
      <c r="Z6298" s="35" t="n">
        <v>1</v>
      </c>
      <c r="AE6298" s="94" t="e">
        <f aca="false" t="array" ref="AE6298:AK6298">_xlfn.torow(_xlfn.unique(_xlfn._xlws.filter(cat_table[Subsector],$E6298=cat_table[Sector],"")))</f>
        <v>#NAME?</v>
      </c>
      <c r="AF6298" s="94" t="e">
        <v>#NAME?</v>
      </c>
      <c r="AG6298" s="94" t="e">
        <v>#NAME?</v>
      </c>
      <c r="AH6298" s="94" t="e">
        <v>#NAME?</v>
      </c>
      <c r="AI6298" s="94" t="e">
        <v>#NAME?</v>
      </c>
      <c r="AJ6298" s="94" t="e">
        <v>#NAME?</v>
      </c>
      <c r="AK6298" s="94" t="e">
        <v>#NAME?</v>
      </c>
      <c r="AO6298" s="94" t="e">
        <f aca="false" t="array" ref="AO6298:AT6298">_xlfn.torow(_xlfn.unique(_xlfn._xlws.filter(cat_table[Sub-subsector],($E6298=cat_table[Sector])*($F6298=cat_table[Subsector]),"")))</f>
        <v>#NAME?</v>
      </c>
      <c r="AP6298" s="94" t="e">
        <v>#NAME?</v>
      </c>
      <c r="AQ6298" s="94" t="e">
        <v>#NAME?</v>
      </c>
      <c r="AR6298" s="94" t="e">
        <v>#NAME?</v>
      </c>
      <c r="AS6298" s="94" t="e">
        <v>#NAME?</v>
      </c>
      <c r="AT6298" s="94" t="e">
        <v>#NAME?</v>
      </c>
    </row>
    <row r="6299" customFormat="false" ht="15" hidden="false" customHeight="true" outlineLevel="0" collapsed="false">
      <c r="A6299" s="20" t="s">
        <v>17350</v>
      </c>
      <c r="B6299" s="20" t="str">
        <f aca="false">INDEX(Table2[], MATCH(L6299, Location_ID!$D$2:$D$3098, 0), 1)</f>
        <v>6e1d4aea-58e6-418c-aaf1-ab85c59cbfae</v>
      </c>
      <c r="C6299" s="20" t="s">
        <v>1585</v>
      </c>
      <c r="D6299" s="230" t="s">
        <v>354</v>
      </c>
      <c r="E6299" s="20" t="s">
        <v>7134</v>
      </c>
      <c r="F6299" s="20" t="s">
        <v>7135</v>
      </c>
      <c r="G6299" s="20" t="s">
        <v>7591</v>
      </c>
      <c r="H6299" s="20"/>
      <c r="I6299" s="20" t="s">
        <v>15917</v>
      </c>
      <c r="J6299" s="20" t="s">
        <v>15932</v>
      </c>
      <c r="K6299" s="20" t="s">
        <v>7109</v>
      </c>
      <c r="L6299" s="20" t="s">
        <v>5951</v>
      </c>
      <c r="M6299" s="20" t="s">
        <v>7116</v>
      </c>
      <c r="N6299" s="20" t="s">
        <v>15902</v>
      </c>
      <c r="O6299" s="20" t="s">
        <v>15932</v>
      </c>
      <c r="P6299" s="201" t="n">
        <v>43730</v>
      </c>
      <c r="Q6299" s="201" t="n">
        <v>43763</v>
      </c>
      <c r="R6299" s="20" t="n">
        <v>1</v>
      </c>
      <c r="S6299" s="20" t="s">
        <v>7130</v>
      </c>
      <c r="T6299" s="20" t="n">
        <v>14.3794484</v>
      </c>
      <c r="U6299" s="20" t="n">
        <v>8.42398731</v>
      </c>
      <c r="V6299" s="20" t="n">
        <v>20.33490949</v>
      </c>
      <c r="W6299" s="20" t="s">
        <v>11510</v>
      </c>
      <c r="X6299" s="35"/>
      <c r="Y6299" s="35" t="n">
        <v>0</v>
      </c>
      <c r="Z6299" s="35" t="n">
        <v>1</v>
      </c>
      <c r="AE6299" s="94" t="e">
        <f aca="false" t="array" ref="AE6299:AK6299">_xlfn.torow(_xlfn.unique(_xlfn._xlws.filter(cat_table[Subsector],$E6299=cat_table[Sector],"")))</f>
        <v>#NAME?</v>
      </c>
      <c r="AF6299" s="94" t="e">
        <v>#NAME?</v>
      </c>
      <c r="AG6299" s="94" t="e">
        <v>#NAME?</v>
      </c>
      <c r="AH6299" s="94" t="e">
        <v>#NAME?</v>
      </c>
      <c r="AI6299" s="94" t="e">
        <v>#NAME?</v>
      </c>
      <c r="AJ6299" s="94" t="e">
        <v>#NAME?</v>
      </c>
      <c r="AK6299" s="94" t="e">
        <v>#NAME?</v>
      </c>
      <c r="AO6299" s="94" t="e">
        <f aca="false" t="array" ref="AO6299:AT6299">_xlfn.torow(_xlfn.unique(_xlfn._xlws.filter(cat_table[Sub-subsector],($E6299=cat_table[Sector])*($F6299=cat_table[Subsector]),"")))</f>
        <v>#NAME?</v>
      </c>
      <c r="AP6299" s="94" t="e">
        <v>#NAME?</v>
      </c>
      <c r="AQ6299" s="94" t="e">
        <v>#NAME?</v>
      </c>
      <c r="AR6299" s="94" t="e">
        <v>#NAME?</v>
      </c>
      <c r="AS6299" s="94" t="e">
        <v>#NAME?</v>
      </c>
      <c r="AT6299" s="94" t="e">
        <v>#NAME?</v>
      </c>
    </row>
    <row r="6300" customFormat="false" ht="15" hidden="false" customHeight="true" outlineLevel="0" collapsed="false">
      <c r="A6300" s="20" t="s">
        <v>17351</v>
      </c>
      <c r="B6300" s="20" t="str">
        <f aca="false">INDEX(Table2[], MATCH(L6300, Location_ID!$D$2:$D$3098, 0), 1)</f>
        <v>a66d4237-f5df-4ba7-bd27-1331d43110a4</v>
      </c>
      <c r="C6300" s="20" t="s">
        <v>1585</v>
      </c>
      <c r="D6300" s="230" t="s">
        <v>354</v>
      </c>
      <c r="E6300" s="20" t="s">
        <v>7134</v>
      </c>
      <c r="F6300" s="20" t="s">
        <v>7135</v>
      </c>
      <c r="G6300" s="20" t="s">
        <v>7591</v>
      </c>
      <c r="H6300" s="20"/>
      <c r="I6300" s="20" t="s">
        <v>15917</v>
      </c>
      <c r="J6300" s="20" t="s">
        <v>15918</v>
      </c>
      <c r="K6300" s="20" t="s">
        <v>7109</v>
      </c>
      <c r="L6300" s="20" t="s">
        <v>5953</v>
      </c>
      <c r="M6300" s="20" t="s">
        <v>7116</v>
      </c>
      <c r="N6300" s="20" t="s">
        <v>15902</v>
      </c>
      <c r="O6300" s="20" t="s">
        <v>15918</v>
      </c>
      <c r="P6300" s="201" t="n">
        <v>43730</v>
      </c>
      <c r="Q6300" s="201" t="n">
        <v>43763</v>
      </c>
      <c r="R6300" s="20" t="n">
        <v>1</v>
      </c>
      <c r="S6300" s="20" t="s">
        <v>7130</v>
      </c>
      <c r="T6300" s="20" t="n">
        <v>279.3941065</v>
      </c>
      <c r="U6300" s="20" t="n">
        <v>162.9082825</v>
      </c>
      <c r="V6300" s="20" t="n">
        <v>395.8799305</v>
      </c>
      <c r="W6300" s="20" t="s">
        <v>11510</v>
      </c>
      <c r="X6300" s="35"/>
      <c r="Y6300" s="35" t="n">
        <v>0</v>
      </c>
      <c r="Z6300" s="35" t="n">
        <v>1</v>
      </c>
      <c r="AE6300" s="94" t="e">
        <f aca="false" t="array" ref="AE6300:AK6300">_xlfn.torow(_xlfn.unique(_xlfn._xlws.filter(cat_table[Subsector],$E6300=cat_table[Sector],"")))</f>
        <v>#NAME?</v>
      </c>
      <c r="AF6300" s="94" t="e">
        <v>#NAME?</v>
      </c>
      <c r="AG6300" s="94" t="e">
        <v>#NAME?</v>
      </c>
      <c r="AH6300" s="94" t="e">
        <v>#NAME?</v>
      </c>
      <c r="AI6300" s="94" t="e">
        <v>#NAME?</v>
      </c>
      <c r="AJ6300" s="94" t="e">
        <v>#NAME?</v>
      </c>
      <c r="AK6300" s="94" t="e">
        <v>#NAME?</v>
      </c>
      <c r="AO6300" s="94" t="e">
        <f aca="false" t="array" ref="AO6300:AT6300">_xlfn.torow(_xlfn.unique(_xlfn._xlws.filter(cat_table[Sub-subsector],($E6300=cat_table[Sector])*($F6300=cat_table[Subsector]),"")))</f>
        <v>#NAME?</v>
      </c>
      <c r="AP6300" s="94" t="e">
        <v>#NAME?</v>
      </c>
      <c r="AQ6300" s="94" t="e">
        <v>#NAME?</v>
      </c>
      <c r="AR6300" s="94" t="e">
        <v>#NAME?</v>
      </c>
      <c r="AS6300" s="94" t="e">
        <v>#NAME?</v>
      </c>
      <c r="AT6300" s="94" t="e">
        <v>#NAME?</v>
      </c>
    </row>
    <row r="6301" customFormat="false" ht="15" hidden="false" customHeight="true" outlineLevel="0" collapsed="false">
      <c r="A6301" s="20" t="s">
        <v>17352</v>
      </c>
      <c r="B6301" s="20" t="str">
        <f aca="false">INDEX(Table2[], MATCH(L6301, Location_ID!$D$2:$D$3098, 0), 1)</f>
        <v>c4ea9d34-719a-46da-8b73-8bfe73adedf9</v>
      </c>
      <c r="C6301" s="20" t="s">
        <v>1585</v>
      </c>
      <c r="D6301" s="230" t="s">
        <v>354</v>
      </c>
      <c r="E6301" s="20" t="s">
        <v>7134</v>
      </c>
      <c r="F6301" s="20" t="s">
        <v>7135</v>
      </c>
      <c r="G6301" s="20" t="s">
        <v>7591</v>
      </c>
      <c r="H6301" s="20"/>
      <c r="I6301" s="20" t="s">
        <v>15917</v>
      </c>
      <c r="J6301" s="20" t="s">
        <v>15932</v>
      </c>
      <c r="K6301" s="20" t="s">
        <v>7109</v>
      </c>
      <c r="L6301" s="20" t="s">
        <v>5955</v>
      </c>
      <c r="M6301" s="20" t="s">
        <v>7116</v>
      </c>
      <c r="N6301" s="20" t="s">
        <v>15902</v>
      </c>
      <c r="O6301" s="20" t="s">
        <v>15932</v>
      </c>
      <c r="P6301" s="201" t="n">
        <v>43730</v>
      </c>
      <c r="Q6301" s="201" t="n">
        <v>43763</v>
      </c>
      <c r="R6301" s="20" t="n">
        <v>1</v>
      </c>
      <c r="S6301" s="20" t="s">
        <v>7130</v>
      </c>
      <c r="T6301" s="20" t="n">
        <v>16.4915472</v>
      </c>
      <c r="U6301" s="20" t="n">
        <v>9.52637167</v>
      </c>
      <c r="V6301" s="20" t="n">
        <v>23.45672273</v>
      </c>
      <c r="W6301" s="20" t="s">
        <v>11510</v>
      </c>
      <c r="X6301" s="35"/>
      <c r="Y6301" s="35" t="n">
        <v>0</v>
      </c>
      <c r="Z6301" s="35" t="n">
        <v>1</v>
      </c>
      <c r="AE6301" s="94" t="e">
        <f aca="false" t="array" ref="AE6301:AK6301">_xlfn.torow(_xlfn.unique(_xlfn._xlws.filter(cat_table[Subsector],$E6301=cat_table[Sector],"")))</f>
        <v>#NAME?</v>
      </c>
      <c r="AF6301" s="94" t="e">
        <v>#NAME?</v>
      </c>
      <c r="AG6301" s="94" t="e">
        <v>#NAME?</v>
      </c>
      <c r="AH6301" s="94" t="e">
        <v>#NAME?</v>
      </c>
      <c r="AI6301" s="94" t="e">
        <v>#NAME?</v>
      </c>
      <c r="AJ6301" s="94" t="e">
        <v>#NAME?</v>
      </c>
      <c r="AK6301" s="94" t="e">
        <v>#NAME?</v>
      </c>
      <c r="AO6301" s="94" t="e">
        <f aca="false" t="array" ref="AO6301:AT6301">_xlfn.torow(_xlfn.unique(_xlfn._xlws.filter(cat_table[Sub-subsector],($E6301=cat_table[Sector])*($F6301=cat_table[Subsector]),"")))</f>
        <v>#NAME?</v>
      </c>
      <c r="AP6301" s="94" t="e">
        <v>#NAME?</v>
      </c>
      <c r="AQ6301" s="94" t="e">
        <v>#NAME?</v>
      </c>
      <c r="AR6301" s="94" t="e">
        <v>#NAME?</v>
      </c>
      <c r="AS6301" s="94" t="e">
        <v>#NAME?</v>
      </c>
      <c r="AT6301" s="94" t="e">
        <v>#NAME?</v>
      </c>
    </row>
    <row r="6302" customFormat="false" ht="15" hidden="false" customHeight="true" outlineLevel="0" collapsed="false">
      <c r="A6302" s="20" t="s">
        <v>17353</v>
      </c>
      <c r="B6302" s="20" t="str">
        <f aca="false">INDEX(Table2[], MATCH(L6302, Location_ID!$D$2:$D$3098, 0), 1)</f>
        <v>0f6e0363-f51d-4b2a-9149-27e2bc2fe621</v>
      </c>
      <c r="C6302" s="20" t="s">
        <v>1585</v>
      </c>
      <c r="D6302" s="230" t="s">
        <v>354</v>
      </c>
      <c r="E6302" s="20" t="s">
        <v>7134</v>
      </c>
      <c r="F6302" s="20" t="s">
        <v>7135</v>
      </c>
      <c r="G6302" s="20" t="s">
        <v>7591</v>
      </c>
      <c r="H6302" s="20"/>
      <c r="I6302" s="20" t="s">
        <v>15917</v>
      </c>
      <c r="J6302" s="20" t="s">
        <v>15918</v>
      </c>
      <c r="K6302" s="20" t="s">
        <v>7109</v>
      </c>
      <c r="L6302" s="20" t="s">
        <v>5957</v>
      </c>
      <c r="M6302" s="20" t="s">
        <v>7116</v>
      </c>
      <c r="N6302" s="20" t="s">
        <v>15902</v>
      </c>
      <c r="O6302" s="20" t="s">
        <v>15918</v>
      </c>
      <c r="P6302" s="201" t="n">
        <v>43730</v>
      </c>
      <c r="Q6302" s="201" t="n">
        <v>43763</v>
      </c>
      <c r="R6302" s="20" t="n">
        <v>1</v>
      </c>
      <c r="S6302" s="20" t="s">
        <v>7130</v>
      </c>
      <c r="T6302" s="20" t="n">
        <v>15.3807077</v>
      </c>
      <c r="U6302" s="20" t="n">
        <v>7.62234213</v>
      </c>
      <c r="V6302" s="20" t="n">
        <v>23.13907327</v>
      </c>
      <c r="W6302" s="20" t="s">
        <v>11510</v>
      </c>
      <c r="X6302" s="35"/>
      <c r="Y6302" s="35" t="n">
        <v>0</v>
      </c>
      <c r="Z6302" s="35" t="n">
        <v>1</v>
      </c>
      <c r="AE6302" s="94" t="e">
        <f aca="false" t="array" ref="AE6302:AK6302">_xlfn.torow(_xlfn.unique(_xlfn._xlws.filter(cat_table[Subsector],$E6302=cat_table[Sector],"")))</f>
        <v>#NAME?</v>
      </c>
      <c r="AF6302" s="94" t="e">
        <v>#NAME?</v>
      </c>
      <c r="AG6302" s="94" t="e">
        <v>#NAME?</v>
      </c>
      <c r="AH6302" s="94" t="e">
        <v>#NAME?</v>
      </c>
      <c r="AI6302" s="94" t="e">
        <v>#NAME?</v>
      </c>
      <c r="AJ6302" s="94" t="e">
        <v>#NAME?</v>
      </c>
      <c r="AK6302" s="94" t="e">
        <v>#NAME?</v>
      </c>
      <c r="AO6302" s="94" t="e">
        <f aca="false" t="array" ref="AO6302:AT6302">_xlfn.torow(_xlfn.unique(_xlfn._xlws.filter(cat_table[Sub-subsector],($E6302=cat_table[Sector])*($F6302=cat_table[Subsector]),"")))</f>
        <v>#NAME?</v>
      </c>
      <c r="AP6302" s="94" t="e">
        <v>#NAME?</v>
      </c>
      <c r="AQ6302" s="94" t="e">
        <v>#NAME?</v>
      </c>
      <c r="AR6302" s="94" t="e">
        <v>#NAME?</v>
      </c>
      <c r="AS6302" s="94" t="e">
        <v>#NAME?</v>
      </c>
      <c r="AT6302" s="94" t="e">
        <v>#NAME?</v>
      </c>
    </row>
    <row r="6303" customFormat="false" ht="15" hidden="false" customHeight="true" outlineLevel="0" collapsed="false">
      <c r="A6303" s="20" t="s">
        <v>17354</v>
      </c>
      <c r="B6303" s="20" t="str">
        <f aca="false">INDEX(Table2[], MATCH(L6303, Location_ID!$D$2:$D$3098, 0), 1)</f>
        <v>0a632086-c8f9-4a13-a7ed-63d6c95fe559</v>
      </c>
      <c r="C6303" s="20" t="s">
        <v>1585</v>
      </c>
      <c r="D6303" s="230" t="s">
        <v>354</v>
      </c>
      <c r="E6303" s="20" t="s">
        <v>7134</v>
      </c>
      <c r="F6303" s="20" t="s">
        <v>7135</v>
      </c>
      <c r="G6303" s="20" t="s">
        <v>7591</v>
      </c>
      <c r="H6303" s="20"/>
      <c r="I6303" s="20" t="s">
        <v>15917</v>
      </c>
      <c r="J6303" s="20" t="s">
        <v>15932</v>
      </c>
      <c r="K6303" s="20" t="s">
        <v>7109</v>
      </c>
      <c r="L6303" s="20" t="s">
        <v>5959</v>
      </c>
      <c r="M6303" s="20" t="s">
        <v>7116</v>
      </c>
      <c r="N6303" s="20" t="s">
        <v>15902</v>
      </c>
      <c r="O6303" s="20" t="s">
        <v>15932</v>
      </c>
      <c r="P6303" s="201" t="n">
        <v>43730</v>
      </c>
      <c r="Q6303" s="201" t="n">
        <v>43763</v>
      </c>
      <c r="R6303" s="20" t="n">
        <v>1</v>
      </c>
      <c r="S6303" s="20" t="s">
        <v>7130</v>
      </c>
      <c r="T6303" s="20" t="n">
        <v>24.3901405</v>
      </c>
      <c r="U6303" s="20" t="n">
        <v>15.87412027</v>
      </c>
      <c r="V6303" s="20" t="n">
        <v>32.90616073</v>
      </c>
      <c r="W6303" s="20" t="s">
        <v>11510</v>
      </c>
      <c r="X6303" s="35"/>
      <c r="Y6303" s="35" t="n">
        <v>0</v>
      </c>
      <c r="Z6303" s="35" t="n">
        <v>1</v>
      </c>
      <c r="AE6303" s="94" t="e">
        <f aca="false" t="array" ref="AE6303:AK6303">_xlfn.torow(_xlfn.unique(_xlfn._xlws.filter(cat_table[Subsector],$E6303=cat_table[Sector],"")))</f>
        <v>#NAME?</v>
      </c>
      <c r="AF6303" s="94" t="e">
        <v>#NAME?</v>
      </c>
      <c r="AG6303" s="94" t="e">
        <v>#NAME?</v>
      </c>
      <c r="AH6303" s="94" t="e">
        <v>#NAME?</v>
      </c>
      <c r="AI6303" s="94" t="e">
        <v>#NAME?</v>
      </c>
      <c r="AJ6303" s="94" t="e">
        <v>#NAME?</v>
      </c>
      <c r="AK6303" s="94" t="e">
        <v>#NAME?</v>
      </c>
      <c r="AO6303" s="94" t="e">
        <f aca="false" t="array" ref="AO6303:AT6303">_xlfn.torow(_xlfn.unique(_xlfn._xlws.filter(cat_table[Sub-subsector],($E6303=cat_table[Sector])*($F6303=cat_table[Subsector]),"")))</f>
        <v>#NAME?</v>
      </c>
      <c r="AP6303" s="94" t="e">
        <v>#NAME?</v>
      </c>
      <c r="AQ6303" s="94" t="e">
        <v>#NAME?</v>
      </c>
      <c r="AR6303" s="94" t="e">
        <v>#NAME?</v>
      </c>
      <c r="AS6303" s="94" t="e">
        <v>#NAME?</v>
      </c>
      <c r="AT6303" s="94" t="e">
        <v>#NAME?</v>
      </c>
    </row>
    <row r="6304" customFormat="false" ht="15" hidden="false" customHeight="true" outlineLevel="0" collapsed="false">
      <c r="A6304" s="20" t="s">
        <v>17355</v>
      </c>
      <c r="B6304" s="20" t="str">
        <f aca="false">INDEX(Table2[], MATCH(L6304, Location_ID!$D$2:$D$3098, 0), 1)</f>
        <v>b930abff-3509-46e5-a594-d0cfb251b1c2</v>
      </c>
      <c r="C6304" s="20" t="s">
        <v>1585</v>
      </c>
      <c r="D6304" s="230" t="s">
        <v>354</v>
      </c>
      <c r="E6304" s="20" t="s">
        <v>7134</v>
      </c>
      <c r="F6304" s="20" t="s">
        <v>7135</v>
      </c>
      <c r="G6304" s="20" t="s">
        <v>7591</v>
      </c>
      <c r="H6304" s="20"/>
      <c r="I6304" s="20" t="s">
        <v>15917</v>
      </c>
      <c r="J6304" s="20" t="s">
        <v>15932</v>
      </c>
      <c r="K6304" s="20" t="s">
        <v>7109</v>
      </c>
      <c r="L6304" s="20" t="s">
        <v>5961</v>
      </c>
      <c r="M6304" s="20" t="s">
        <v>7116</v>
      </c>
      <c r="N6304" s="20" t="s">
        <v>15902</v>
      </c>
      <c r="O6304" s="20" t="s">
        <v>15932</v>
      </c>
      <c r="P6304" s="201" t="n">
        <v>43730</v>
      </c>
      <c r="Q6304" s="201" t="n">
        <v>43763</v>
      </c>
      <c r="R6304" s="20" t="n">
        <v>1</v>
      </c>
      <c r="S6304" s="20" t="s">
        <v>7130</v>
      </c>
      <c r="T6304" s="20" t="n">
        <v>20.4572489</v>
      </c>
      <c r="U6304" s="20" t="n">
        <v>13.67502136</v>
      </c>
      <c r="V6304" s="20" t="n">
        <v>27.23947644</v>
      </c>
      <c r="W6304" s="20" t="s">
        <v>11510</v>
      </c>
      <c r="X6304" s="35"/>
      <c r="Y6304" s="35" t="n">
        <v>0</v>
      </c>
      <c r="Z6304" s="35" t="n">
        <v>1</v>
      </c>
      <c r="AE6304" s="94" t="e">
        <f aca="false" t="array" ref="AE6304:AK6304">_xlfn.torow(_xlfn.unique(_xlfn._xlws.filter(cat_table[Subsector],$E6304=cat_table[Sector],"")))</f>
        <v>#NAME?</v>
      </c>
      <c r="AF6304" s="94" t="e">
        <v>#NAME?</v>
      </c>
      <c r="AG6304" s="94" t="e">
        <v>#NAME?</v>
      </c>
      <c r="AH6304" s="94" t="e">
        <v>#NAME?</v>
      </c>
      <c r="AI6304" s="94" t="e">
        <v>#NAME?</v>
      </c>
      <c r="AJ6304" s="94" t="e">
        <v>#NAME?</v>
      </c>
      <c r="AK6304" s="94" t="e">
        <v>#NAME?</v>
      </c>
      <c r="AO6304" s="94" t="e">
        <f aca="false" t="array" ref="AO6304:AT6304">_xlfn.torow(_xlfn.unique(_xlfn._xlws.filter(cat_table[Sub-subsector],($E6304=cat_table[Sector])*($F6304=cat_table[Subsector]),"")))</f>
        <v>#NAME?</v>
      </c>
      <c r="AP6304" s="94" t="e">
        <v>#NAME?</v>
      </c>
      <c r="AQ6304" s="94" t="e">
        <v>#NAME?</v>
      </c>
      <c r="AR6304" s="94" t="e">
        <v>#NAME?</v>
      </c>
      <c r="AS6304" s="94" t="e">
        <v>#NAME?</v>
      </c>
      <c r="AT6304" s="94" t="e">
        <v>#NAME?</v>
      </c>
    </row>
    <row r="6305" customFormat="false" ht="15" hidden="false" customHeight="true" outlineLevel="0" collapsed="false">
      <c r="A6305" s="20" t="s">
        <v>17356</v>
      </c>
      <c r="B6305" s="20" t="str">
        <f aca="false">INDEX(Table2[], MATCH(L6305, Location_ID!$D$2:$D$3098, 0), 1)</f>
        <v>7994232c-a635-41c9-8bd0-e24bb31bc21d</v>
      </c>
      <c r="C6305" s="20" t="s">
        <v>1585</v>
      </c>
      <c r="D6305" s="230" t="s">
        <v>354</v>
      </c>
      <c r="E6305" s="20" t="s">
        <v>7134</v>
      </c>
      <c r="F6305" s="20" t="s">
        <v>7135</v>
      </c>
      <c r="G6305" s="20" t="s">
        <v>7591</v>
      </c>
      <c r="H6305" s="20"/>
      <c r="I6305" s="20" t="s">
        <v>15917</v>
      </c>
      <c r="J6305" s="20" t="s">
        <v>15918</v>
      </c>
      <c r="K6305" s="20" t="s">
        <v>7109</v>
      </c>
      <c r="L6305" s="20" t="s">
        <v>5963</v>
      </c>
      <c r="M6305" s="20" t="s">
        <v>7116</v>
      </c>
      <c r="N6305" s="20" t="s">
        <v>15902</v>
      </c>
      <c r="O6305" s="20" t="s">
        <v>15918</v>
      </c>
      <c r="P6305" s="201" t="n">
        <v>43730</v>
      </c>
      <c r="Q6305" s="201" t="n">
        <v>43763</v>
      </c>
      <c r="R6305" s="20" t="n">
        <v>1</v>
      </c>
      <c r="S6305" s="20" t="s">
        <v>7130</v>
      </c>
      <c r="T6305" s="20" t="n">
        <v>45.9879935</v>
      </c>
      <c r="U6305" s="20" t="n">
        <v>18.08743885</v>
      </c>
      <c r="V6305" s="20" t="n">
        <v>73.88854815</v>
      </c>
      <c r="W6305" s="20" t="s">
        <v>11510</v>
      </c>
      <c r="X6305" s="35"/>
      <c r="Y6305" s="35" t="n">
        <v>0</v>
      </c>
      <c r="Z6305" s="35" t="n">
        <v>1</v>
      </c>
      <c r="AE6305" s="94" t="e">
        <f aca="false" t="array" ref="AE6305:AK6305">_xlfn.torow(_xlfn.unique(_xlfn._xlws.filter(cat_table[Subsector],$E6305=cat_table[Sector],"")))</f>
        <v>#NAME?</v>
      </c>
      <c r="AF6305" s="94" t="e">
        <v>#NAME?</v>
      </c>
      <c r="AG6305" s="94" t="e">
        <v>#NAME?</v>
      </c>
      <c r="AH6305" s="94" t="e">
        <v>#NAME?</v>
      </c>
      <c r="AI6305" s="94" t="e">
        <v>#NAME?</v>
      </c>
      <c r="AJ6305" s="94" t="e">
        <v>#NAME?</v>
      </c>
      <c r="AK6305" s="94" t="e">
        <v>#NAME?</v>
      </c>
      <c r="AO6305" s="94" t="e">
        <f aca="false" t="array" ref="AO6305:AT6305">_xlfn.torow(_xlfn.unique(_xlfn._xlws.filter(cat_table[Sub-subsector],($E6305=cat_table[Sector])*($F6305=cat_table[Subsector]),"")))</f>
        <v>#NAME?</v>
      </c>
      <c r="AP6305" s="94" t="e">
        <v>#NAME?</v>
      </c>
      <c r="AQ6305" s="94" t="e">
        <v>#NAME?</v>
      </c>
      <c r="AR6305" s="94" t="e">
        <v>#NAME?</v>
      </c>
      <c r="AS6305" s="94" t="e">
        <v>#NAME?</v>
      </c>
      <c r="AT6305" s="94" t="e">
        <v>#NAME?</v>
      </c>
    </row>
    <row r="6306" customFormat="false" ht="15" hidden="false" customHeight="true" outlineLevel="0" collapsed="false">
      <c r="A6306" s="20" t="s">
        <v>17357</v>
      </c>
      <c r="B6306" s="20" t="str">
        <f aca="false">INDEX(Table2[], MATCH(L6306, Location_ID!$D$2:$D$3098, 0), 1)</f>
        <v>090bbdab-cc14-4ad5-b50a-b1a64f7e32fb</v>
      </c>
      <c r="C6306" s="20" t="s">
        <v>1585</v>
      </c>
      <c r="D6306" s="230" t="s">
        <v>354</v>
      </c>
      <c r="E6306" s="20" t="s">
        <v>7134</v>
      </c>
      <c r="F6306" s="20" t="s">
        <v>7135</v>
      </c>
      <c r="G6306" s="20" t="s">
        <v>7591</v>
      </c>
      <c r="H6306" s="20"/>
      <c r="I6306" s="20" t="s">
        <v>15917</v>
      </c>
      <c r="J6306" s="20" t="s">
        <v>15918</v>
      </c>
      <c r="K6306" s="20" t="s">
        <v>7109</v>
      </c>
      <c r="L6306" s="20" t="s">
        <v>5965</v>
      </c>
      <c r="M6306" s="20" t="s">
        <v>7116</v>
      </c>
      <c r="N6306" s="20" t="s">
        <v>15902</v>
      </c>
      <c r="O6306" s="20" t="s">
        <v>15918</v>
      </c>
      <c r="P6306" s="201" t="n">
        <v>43730</v>
      </c>
      <c r="Q6306" s="201" t="n">
        <v>43763</v>
      </c>
      <c r="R6306" s="20" t="n">
        <v>1</v>
      </c>
      <c r="S6306" s="20" t="s">
        <v>7130</v>
      </c>
      <c r="T6306" s="20" t="n">
        <v>57.0096945</v>
      </c>
      <c r="U6306" s="20" t="n">
        <v>31.50970685</v>
      </c>
      <c r="V6306" s="20" t="n">
        <v>82.50968215</v>
      </c>
      <c r="W6306" s="20" t="s">
        <v>11510</v>
      </c>
      <c r="X6306" s="35"/>
      <c r="Y6306" s="35" t="n">
        <v>0</v>
      </c>
      <c r="Z6306" s="35" t="n">
        <v>1</v>
      </c>
      <c r="AE6306" s="94" t="e">
        <f aca="false" t="array" ref="AE6306:AK6306">_xlfn.torow(_xlfn.unique(_xlfn._xlws.filter(cat_table[Subsector],$E6306=cat_table[Sector],"")))</f>
        <v>#NAME?</v>
      </c>
      <c r="AF6306" s="94" t="e">
        <v>#NAME?</v>
      </c>
      <c r="AG6306" s="94" t="e">
        <v>#NAME?</v>
      </c>
      <c r="AH6306" s="94" t="e">
        <v>#NAME?</v>
      </c>
      <c r="AI6306" s="94" t="e">
        <v>#NAME?</v>
      </c>
      <c r="AJ6306" s="94" t="e">
        <v>#NAME?</v>
      </c>
      <c r="AK6306" s="94" t="e">
        <v>#NAME?</v>
      </c>
      <c r="AO6306" s="94" t="e">
        <f aca="false" t="array" ref="AO6306:AT6306">_xlfn.torow(_xlfn.unique(_xlfn._xlws.filter(cat_table[Sub-subsector],($E6306=cat_table[Sector])*($F6306=cat_table[Subsector]),"")))</f>
        <v>#NAME?</v>
      </c>
      <c r="AP6306" s="94" t="e">
        <v>#NAME?</v>
      </c>
      <c r="AQ6306" s="94" t="e">
        <v>#NAME?</v>
      </c>
      <c r="AR6306" s="94" t="e">
        <v>#NAME?</v>
      </c>
      <c r="AS6306" s="94" t="e">
        <v>#NAME?</v>
      </c>
      <c r="AT6306" s="94" t="e">
        <v>#NAME?</v>
      </c>
    </row>
    <row r="6307" customFormat="false" ht="15" hidden="false" customHeight="true" outlineLevel="0" collapsed="false">
      <c r="A6307" s="20" t="s">
        <v>17358</v>
      </c>
      <c r="B6307" s="20" t="str">
        <f aca="false">INDEX(Table2[], MATCH(L6307, Location_ID!$D$2:$D$3098, 0), 1)</f>
        <v>e66a9aec-5590-4b19-bd9b-e65a2c8698db</v>
      </c>
      <c r="C6307" s="20" t="s">
        <v>1585</v>
      </c>
      <c r="D6307" s="230" t="s">
        <v>354</v>
      </c>
      <c r="E6307" s="20" t="s">
        <v>7134</v>
      </c>
      <c r="F6307" s="20" t="s">
        <v>7135</v>
      </c>
      <c r="G6307" s="20" t="s">
        <v>7591</v>
      </c>
      <c r="H6307" s="20"/>
      <c r="I6307" s="20" t="s">
        <v>15917</v>
      </c>
      <c r="J6307" s="20" t="s">
        <v>15922</v>
      </c>
      <c r="K6307" s="20" t="s">
        <v>7109</v>
      </c>
      <c r="L6307" s="20" t="s">
        <v>5967</v>
      </c>
      <c r="M6307" s="20" t="s">
        <v>7116</v>
      </c>
      <c r="N6307" s="20" t="s">
        <v>15902</v>
      </c>
      <c r="O6307" s="20" t="s">
        <v>15922</v>
      </c>
      <c r="P6307" s="201" t="n">
        <v>43730</v>
      </c>
      <c r="Q6307" s="201" t="n">
        <v>43763</v>
      </c>
      <c r="R6307" s="20" t="n">
        <v>1</v>
      </c>
      <c r="S6307" s="20" t="s">
        <v>7130</v>
      </c>
      <c r="T6307" s="20" t="n">
        <v>51.83710033</v>
      </c>
      <c r="U6307" s="20" t="n">
        <v>32.85777543</v>
      </c>
      <c r="V6307" s="20" t="n">
        <v>70.81642523</v>
      </c>
      <c r="W6307" s="20" t="s">
        <v>11510</v>
      </c>
      <c r="X6307" s="35"/>
      <c r="Y6307" s="35" t="n">
        <v>0</v>
      </c>
      <c r="Z6307" s="35" t="n">
        <v>1</v>
      </c>
      <c r="AE6307" s="94" t="e">
        <f aca="false" t="array" ref="AE6307:AK6307">_xlfn.torow(_xlfn.unique(_xlfn._xlws.filter(cat_table[Subsector],$E6307=cat_table[Sector],"")))</f>
        <v>#NAME?</v>
      </c>
      <c r="AF6307" s="94" t="e">
        <v>#NAME?</v>
      </c>
      <c r="AG6307" s="94" t="e">
        <v>#NAME?</v>
      </c>
      <c r="AH6307" s="94" t="e">
        <v>#NAME?</v>
      </c>
      <c r="AI6307" s="94" t="e">
        <v>#NAME?</v>
      </c>
      <c r="AJ6307" s="94" t="e">
        <v>#NAME?</v>
      </c>
      <c r="AK6307" s="94" t="e">
        <v>#NAME?</v>
      </c>
      <c r="AO6307" s="94" t="e">
        <f aca="false" t="array" ref="AO6307:AT6307">_xlfn.torow(_xlfn.unique(_xlfn._xlws.filter(cat_table[Sub-subsector],($E6307=cat_table[Sector])*($F6307=cat_table[Subsector]),"")))</f>
        <v>#NAME?</v>
      </c>
      <c r="AP6307" s="94" t="e">
        <v>#NAME?</v>
      </c>
      <c r="AQ6307" s="94" t="e">
        <v>#NAME?</v>
      </c>
      <c r="AR6307" s="94" t="e">
        <v>#NAME?</v>
      </c>
      <c r="AS6307" s="94" t="e">
        <v>#NAME?</v>
      </c>
      <c r="AT6307" s="94" t="e">
        <v>#NAME?</v>
      </c>
    </row>
    <row r="6308" customFormat="false" ht="15" hidden="false" customHeight="true" outlineLevel="0" collapsed="false">
      <c r="A6308" s="20" t="s">
        <v>17359</v>
      </c>
      <c r="B6308" s="20" t="str">
        <f aca="false">INDEX(Table2[], MATCH(L6308, Location_ID!$D$2:$D$3098, 0), 1)</f>
        <v>00812966-1bc0-42fb-8219-af5740cb7190</v>
      </c>
      <c r="C6308" s="20" t="s">
        <v>1585</v>
      </c>
      <c r="D6308" s="230" t="s">
        <v>354</v>
      </c>
      <c r="E6308" s="20" t="s">
        <v>7134</v>
      </c>
      <c r="F6308" s="20" t="s">
        <v>7135</v>
      </c>
      <c r="G6308" s="20" t="s">
        <v>7591</v>
      </c>
      <c r="H6308" s="20"/>
      <c r="I6308" s="20" t="s">
        <v>15917</v>
      </c>
      <c r="J6308" s="20" t="s">
        <v>15922</v>
      </c>
      <c r="K6308" s="20" t="s">
        <v>7109</v>
      </c>
      <c r="L6308" s="20" t="s">
        <v>5969</v>
      </c>
      <c r="M6308" s="20" t="s">
        <v>7116</v>
      </c>
      <c r="N6308" s="20" t="s">
        <v>15902</v>
      </c>
      <c r="O6308" s="20" t="s">
        <v>15922</v>
      </c>
      <c r="P6308" s="201" t="n">
        <v>43730</v>
      </c>
      <c r="Q6308" s="201" t="n">
        <v>43763</v>
      </c>
      <c r="R6308" s="20" t="n">
        <v>1</v>
      </c>
      <c r="S6308" s="20" t="s">
        <v>7130</v>
      </c>
      <c r="T6308" s="20" t="n">
        <v>20.68705029</v>
      </c>
      <c r="U6308" s="20" t="n">
        <v>13.871124461</v>
      </c>
      <c r="V6308" s="20" t="n">
        <v>27.502976119</v>
      </c>
      <c r="W6308" s="20" t="s">
        <v>11510</v>
      </c>
      <c r="X6308" s="35"/>
      <c r="Y6308" s="35" t="n">
        <v>0</v>
      </c>
      <c r="Z6308" s="35" t="n">
        <v>1</v>
      </c>
      <c r="AE6308" s="94" t="e">
        <f aca="false" t="array" ref="AE6308:AK6308">_xlfn.torow(_xlfn.unique(_xlfn._xlws.filter(cat_table[Subsector],$E6308=cat_table[Sector],"")))</f>
        <v>#NAME?</v>
      </c>
      <c r="AF6308" s="94" t="e">
        <v>#NAME?</v>
      </c>
      <c r="AG6308" s="94" t="e">
        <v>#NAME?</v>
      </c>
      <c r="AH6308" s="94" t="e">
        <v>#NAME?</v>
      </c>
      <c r="AI6308" s="94" t="e">
        <v>#NAME?</v>
      </c>
      <c r="AJ6308" s="94" t="e">
        <v>#NAME?</v>
      </c>
      <c r="AK6308" s="94" t="e">
        <v>#NAME?</v>
      </c>
      <c r="AO6308" s="94" t="e">
        <f aca="false" t="array" ref="AO6308:AT6308">_xlfn.torow(_xlfn.unique(_xlfn._xlws.filter(cat_table[Sub-subsector],($E6308=cat_table[Sector])*($F6308=cat_table[Subsector]),"")))</f>
        <v>#NAME?</v>
      </c>
      <c r="AP6308" s="94" t="e">
        <v>#NAME?</v>
      </c>
      <c r="AQ6308" s="94" t="e">
        <v>#NAME?</v>
      </c>
      <c r="AR6308" s="94" t="e">
        <v>#NAME?</v>
      </c>
      <c r="AS6308" s="94" t="e">
        <v>#NAME?</v>
      </c>
      <c r="AT6308" s="94" t="e">
        <v>#NAME?</v>
      </c>
    </row>
    <row r="6309" customFormat="false" ht="15" hidden="false" customHeight="true" outlineLevel="0" collapsed="false">
      <c r="A6309" s="20" t="s">
        <v>17360</v>
      </c>
      <c r="B6309" s="20" t="str">
        <f aca="false">INDEX(Table2[], MATCH(L6309, Location_ID!$D$2:$D$3098, 0), 1)</f>
        <v>9a3849a1-f139-4026-b536-41fd416ca73e</v>
      </c>
      <c r="C6309" s="20" t="s">
        <v>1585</v>
      </c>
      <c r="D6309" s="230" t="s">
        <v>354</v>
      </c>
      <c r="E6309" s="20" t="s">
        <v>7134</v>
      </c>
      <c r="F6309" s="20" t="s">
        <v>7135</v>
      </c>
      <c r="G6309" s="20" t="s">
        <v>7591</v>
      </c>
      <c r="H6309" s="20"/>
      <c r="I6309" s="20" t="s">
        <v>15917</v>
      </c>
      <c r="J6309" s="20" t="s">
        <v>15932</v>
      </c>
      <c r="K6309" s="20" t="s">
        <v>7109</v>
      </c>
      <c r="L6309" s="20" t="s">
        <v>5971</v>
      </c>
      <c r="M6309" s="20" t="s">
        <v>7116</v>
      </c>
      <c r="N6309" s="20" t="s">
        <v>15902</v>
      </c>
      <c r="O6309" s="20" t="s">
        <v>15932</v>
      </c>
      <c r="P6309" s="201" t="n">
        <v>43730</v>
      </c>
      <c r="Q6309" s="201" t="n">
        <v>43763</v>
      </c>
      <c r="R6309" s="20" t="n">
        <v>1</v>
      </c>
      <c r="S6309" s="20" t="s">
        <v>7130</v>
      </c>
      <c r="T6309" s="20" t="n">
        <v>73.0621134</v>
      </c>
      <c r="U6309" s="20" t="n">
        <v>38.5604764</v>
      </c>
      <c r="V6309" s="20" t="n">
        <v>107.5637504</v>
      </c>
      <c r="W6309" s="20" t="s">
        <v>11510</v>
      </c>
      <c r="X6309" s="35"/>
      <c r="Y6309" s="35" t="n">
        <v>0</v>
      </c>
      <c r="Z6309" s="35" t="n">
        <v>1</v>
      </c>
      <c r="AE6309" s="94" t="e">
        <f aca="false" t="array" ref="AE6309:AK6309">_xlfn.torow(_xlfn.unique(_xlfn._xlws.filter(cat_table[Subsector],$E6309=cat_table[Sector],"")))</f>
        <v>#NAME?</v>
      </c>
      <c r="AF6309" s="94" t="e">
        <v>#NAME?</v>
      </c>
      <c r="AG6309" s="94" t="e">
        <v>#NAME?</v>
      </c>
      <c r="AH6309" s="94" t="e">
        <v>#NAME?</v>
      </c>
      <c r="AI6309" s="94" t="e">
        <v>#NAME?</v>
      </c>
      <c r="AJ6309" s="94" t="e">
        <v>#NAME?</v>
      </c>
      <c r="AK6309" s="94" t="e">
        <v>#NAME?</v>
      </c>
      <c r="AO6309" s="94" t="e">
        <f aca="false" t="array" ref="AO6309:AT6309">_xlfn.torow(_xlfn.unique(_xlfn._xlws.filter(cat_table[Sub-subsector],($E6309=cat_table[Sector])*($F6309=cat_table[Subsector]),"")))</f>
        <v>#NAME?</v>
      </c>
      <c r="AP6309" s="94" t="e">
        <v>#NAME?</v>
      </c>
      <c r="AQ6309" s="94" t="e">
        <v>#NAME?</v>
      </c>
      <c r="AR6309" s="94" t="e">
        <v>#NAME?</v>
      </c>
      <c r="AS6309" s="94" t="e">
        <v>#NAME?</v>
      </c>
      <c r="AT6309" s="94" t="e">
        <v>#NAME?</v>
      </c>
    </row>
    <row r="6310" customFormat="false" ht="15" hidden="false" customHeight="true" outlineLevel="0" collapsed="false">
      <c r="A6310" s="20" t="s">
        <v>17361</v>
      </c>
      <c r="B6310" s="20" t="str">
        <f aca="false">INDEX(Table2[], MATCH(L6310, Location_ID!$D$2:$D$3098, 0), 1)</f>
        <v>73b56c23-e966-4769-a9e5-730e847f6b55</v>
      </c>
      <c r="C6310" s="20" t="s">
        <v>1585</v>
      </c>
      <c r="D6310" s="230" t="s">
        <v>354</v>
      </c>
      <c r="E6310" s="20" t="s">
        <v>7134</v>
      </c>
      <c r="F6310" s="20" t="s">
        <v>7135</v>
      </c>
      <c r="G6310" s="20" t="s">
        <v>7591</v>
      </c>
      <c r="H6310" s="20"/>
      <c r="I6310" s="20" t="s">
        <v>15917</v>
      </c>
      <c r="J6310" s="20" t="s">
        <v>15932</v>
      </c>
      <c r="K6310" s="20" t="s">
        <v>7109</v>
      </c>
      <c r="L6310" s="20" t="s">
        <v>5973</v>
      </c>
      <c r="M6310" s="20" t="s">
        <v>7116</v>
      </c>
      <c r="N6310" s="20" t="s">
        <v>15902</v>
      </c>
      <c r="O6310" s="20" t="s">
        <v>15932</v>
      </c>
      <c r="P6310" s="201" t="n">
        <v>43730</v>
      </c>
      <c r="Q6310" s="201" t="n">
        <v>43763</v>
      </c>
      <c r="R6310" s="20" t="n">
        <v>1</v>
      </c>
      <c r="S6310" s="20" t="s">
        <v>7130</v>
      </c>
      <c r="T6310" s="20" t="n">
        <v>57.71999133</v>
      </c>
      <c r="U6310" s="20" t="n">
        <v>39.9478129</v>
      </c>
      <c r="V6310" s="20" t="n">
        <v>75.49216976</v>
      </c>
      <c r="W6310" s="20" t="s">
        <v>11510</v>
      </c>
      <c r="X6310" s="35"/>
      <c r="Y6310" s="35" t="n">
        <v>0</v>
      </c>
      <c r="Z6310" s="35" t="n">
        <v>1</v>
      </c>
      <c r="AE6310" s="94" t="e">
        <f aca="false" t="array" ref="AE6310:AK6310">_xlfn.torow(_xlfn.unique(_xlfn._xlws.filter(cat_table[Subsector],$E6310=cat_table[Sector],"")))</f>
        <v>#NAME?</v>
      </c>
      <c r="AF6310" s="94" t="e">
        <v>#NAME?</v>
      </c>
      <c r="AG6310" s="94" t="e">
        <v>#NAME?</v>
      </c>
      <c r="AH6310" s="94" t="e">
        <v>#NAME?</v>
      </c>
      <c r="AI6310" s="94" t="e">
        <v>#NAME?</v>
      </c>
      <c r="AJ6310" s="94" t="e">
        <v>#NAME?</v>
      </c>
      <c r="AK6310" s="94" t="e">
        <v>#NAME?</v>
      </c>
      <c r="AO6310" s="94" t="e">
        <f aca="false" t="array" ref="AO6310:AT6310">_xlfn.torow(_xlfn.unique(_xlfn._xlws.filter(cat_table[Sub-subsector],($E6310=cat_table[Sector])*($F6310=cat_table[Subsector]),"")))</f>
        <v>#NAME?</v>
      </c>
      <c r="AP6310" s="94" t="e">
        <v>#NAME?</v>
      </c>
      <c r="AQ6310" s="94" t="e">
        <v>#NAME?</v>
      </c>
      <c r="AR6310" s="94" t="e">
        <v>#NAME?</v>
      </c>
      <c r="AS6310" s="94" t="e">
        <v>#NAME?</v>
      </c>
      <c r="AT6310" s="94" t="e">
        <v>#NAME?</v>
      </c>
    </row>
    <row r="6311" customFormat="false" ht="15" hidden="false" customHeight="true" outlineLevel="0" collapsed="false">
      <c r="A6311" s="20" t="s">
        <v>17362</v>
      </c>
      <c r="B6311" s="20" t="str">
        <f aca="false">INDEX(Table2[], MATCH(L6311, Location_ID!$D$2:$D$3098, 0), 1)</f>
        <v>19ff1a70-5dc4-4ba9-a2ed-0d1d1068cdc5</v>
      </c>
      <c r="C6311" s="20" t="s">
        <v>1585</v>
      </c>
      <c r="D6311" s="230" t="s">
        <v>354</v>
      </c>
      <c r="E6311" s="20" t="s">
        <v>7134</v>
      </c>
      <c r="F6311" s="20" t="s">
        <v>7135</v>
      </c>
      <c r="G6311" s="20" t="s">
        <v>7591</v>
      </c>
      <c r="H6311" s="20"/>
      <c r="I6311" s="20" t="s">
        <v>15917</v>
      </c>
      <c r="J6311" s="20" t="s">
        <v>15922</v>
      </c>
      <c r="K6311" s="20" t="s">
        <v>7109</v>
      </c>
      <c r="L6311" s="20" t="s">
        <v>5975</v>
      </c>
      <c r="M6311" s="20" t="s">
        <v>7116</v>
      </c>
      <c r="N6311" s="20" t="s">
        <v>15902</v>
      </c>
      <c r="O6311" s="20" t="s">
        <v>15922</v>
      </c>
      <c r="P6311" s="201" t="n">
        <v>43730</v>
      </c>
      <c r="Q6311" s="201" t="n">
        <v>43763</v>
      </c>
      <c r="R6311" s="20" t="n">
        <v>1</v>
      </c>
      <c r="S6311" s="20" t="s">
        <v>7130</v>
      </c>
      <c r="T6311" s="20" t="n">
        <v>132.2508175</v>
      </c>
      <c r="U6311" s="20" t="n">
        <v>72.29719592</v>
      </c>
      <c r="V6311" s="20" t="n">
        <v>192.20443908</v>
      </c>
      <c r="W6311" s="20" t="s">
        <v>11510</v>
      </c>
      <c r="X6311" s="35"/>
      <c r="Y6311" s="35" t="n">
        <v>0</v>
      </c>
      <c r="Z6311" s="35" t="n">
        <v>1</v>
      </c>
      <c r="AE6311" s="94" t="e">
        <f aca="false" t="array" ref="AE6311:AK6311">_xlfn.torow(_xlfn.unique(_xlfn._xlws.filter(cat_table[Subsector],$E6311=cat_table[Sector],"")))</f>
        <v>#NAME?</v>
      </c>
      <c r="AF6311" s="94" t="e">
        <v>#NAME?</v>
      </c>
      <c r="AG6311" s="94" t="e">
        <v>#NAME?</v>
      </c>
      <c r="AH6311" s="94" t="e">
        <v>#NAME?</v>
      </c>
      <c r="AI6311" s="94" t="e">
        <v>#NAME?</v>
      </c>
      <c r="AJ6311" s="94" t="e">
        <v>#NAME?</v>
      </c>
      <c r="AK6311" s="94" t="e">
        <v>#NAME?</v>
      </c>
      <c r="AO6311" s="94" t="e">
        <f aca="false" t="array" ref="AO6311:AT6311">_xlfn.torow(_xlfn.unique(_xlfn._xlws.filter(cat_table[Sub-subsector],($E6311=cat_table[Sector])*($F6311=cat_table[Subsector]),"")))</f>
        <v>#NAME?</v>
      </c>
      <c r="AP6311" s="94" t="e">
        <v>#NAME?</v>
      </c>
      <c r="AQ6311" s="94" t="e">
        <v>#NAME?</v>
      </c>
      <c r="AR6311" s="94" t="e">
        <v>#NAME?</v>
      </c>
      <c r="AS6311" s="94" t="e">
        <v>#NAME?</v>
      </c>
      <c r="AT6311" s="94" t="e">
        <v>#NAME?</v>
      </c>
    </row>
    <row r="6312" customFormat="false" ht="15" hidden="false" customHeight="true" outlineLevel="0" collapsed="false">
      <c r="A6312" s="20" t="s">
        <v>17363</v>
      </c>
      <c r="B6312" s="20" t="str">
        <f aca="false">INDEX(Table2[], MATCH(L6312, Location_ID!$D$2:$D$3098, 0), 1)</f>
        <v>cde90b77-f94a-4a79-8f16-7217f379022a</v>
      </c>
      <c r="C6312" s="20" t="s">
        <v>1585</v>
      </c>
      <c r="D6312" s="230" t="s">
        <v>354</v>
      </c>
      <c r="E6312" s="20" t="s">
        <v>7134</v>
      </c>
      <c r="F6312" s="20" t="s">
        <v>7135</v>
      </c>
      <c r="G6312" s="20" t="s">
        <v>7591</v>
      </c>
      <c r="H6312" s="20"/>
      <c r="I6312" s="20" t="s">
        <v>15917</v>
      </c>
      <c r="J6312" s="20" t="s">
        <v>15922</v>
      </c>
      <c r="K6312" s="20" t="s">
        <v>7109</v>
      </c>
      <c r="L6312" s="20" t="s">
        <v>5977</v>
      </c>
      <c r="M6312" s="20" t="s">
        <v>7116</v>
      </c>
      <c r="N6312" s="20" t="s">
        <v>15902</v>
      </c>
      <c r="O6312" s="20" t="s">
        <v>15922</v>
      </c>
      <c r="P6312" s="201" t="n">
        <v>43730</v>
      </c>
      <c r="Q6312" s="201" t="n">
        <v>43763</v>
      </c>
      <c r="R6312" s="20" t="n">
        <v>1</v>
      </c>
      <c r="S6312" s="20" t="s">
        <v>7130</v>
      </c>
      <c r="T6312" s="20" t="n">
        <v>307.044697</v>
      </c>
      <c r="U6312" s="20" t="n">
        <v>186.8225165</v>
      </c>
      <c r="V6312" s="20" t="n">
        <v>427.2668775</v>
      </c>
      <c r="W6312" s="20" t="s">
        <v>11510</v>
      </c>
      <c r="X6312" s="35"/>
      <c r="Y6312" s="35" t="n">
        <v>0</v>
      </c>
      <c r="Z6312" s="35" t="n">
        <v>1</v>
      </c>
      <c r="AE6312" s="94" t="e">
        <f aca="false" t="array" ref="AE6312:AK6312">_xlfn.torow(_xlfn.unique(_xlfn._xlws.filter(cat_table[Subsector],$E6312=cat_table[Sector],"")))</f>
        <v>#NAME?</v>
      </c>
      <c r="AF6312" s="94" t="e">
        <v>#NAME?</v>
      </c>
      <c r="AG6312" s="94" t="e">
        <v>#NAME?</v>
      </c>
      <c r="AH6312" s="94" t="e">
        <v>#NAME?</v>
      </c>
      <c r="AI6312" s="94" t="e">
        <v>#NAME?</v>
      </c>
      <c r="AJ6312" s="94" t="e">
        <v>#NAME?</v>
      </c>
      <c r="AK6312" s="94" t="e">
        <v>#NAME?</v>
      </c>
      <c r="AO6312" s="94" t="e">
        <f aca="false" t="array" ref="AO6312:AT6312">_xlfn.torow(_xlfn.unique(_xlfn._xlws.filter(cat_table[Sub-subsector],($E6312=cat_table[Sector])*($F6312=cat_table[Subsector]),"")))</f>
        <v>#NAME?</v>
      </c>
      <c r="AP6312" s="94" t="e">
        <v>#NAME?</v>
      </c>
      <c r="AQ6312" s="94" t="e">
        <v>#NAME?</v>
      </c>
      <c r="AR6312" s="94" t="e">
        <v>#NAME?</v>
      </c>
      <c r="AS6312" s="94" t="e">
        <v>#NAME?</v>
      </c>
      <c r="AT6312" s="94" t="e">
        <v>#NAME?</v>
      </c>
    </row>
    <row r="6313" customFormat="false" ht="15" hidden="false" customHeight="true" outlineLevel="0" collapsed="false">
      <c r="A6313" s="20" t="s">
        <v>17364</v>
      </c>
      <c r="B6313" s="20" t="str">
        <f aca="false">INDEX(Table2[], MATCH(L6313, Location_ID!$D$2:$D$3098, 0), 1)</f>
        <v>86bd0f3b-0ed1-4297-91ed-fafe6f64faaf</v>
      </c>
      <c r="C6313" s="20" t="s">
        <v>1585</v>
      </c>
      <c r="D6313" s="230" t="s">
        <v>354</v>
      </c>
      <c r="E6313" s="20" t="s">
        <v>7134</v>
      </c>
      <c r="F6313" s="20" t="s">
        <v>7135</v>
      </c>
      <c r="G6313" s="20" t="s">
        <v>7591</v>
      </c>
      <c r="H6313" s="20"/>
      <c r="I6313" s="20" t="s">
        <v>15917</v>
      </c>
      <c r="J6313" s="20" t="s">
        <v>15922</v>
      </c>
      <c r="K6313" s="20" t="s">
        <v>7109</v>
      </c>
      <c r="L6313" s="20" t="s">
        <v>5979</v>
      </c>
      <c r="M6313" s="20" t="s">
        <v>7116</v>
      </c>
      <c r="N6313" s="20" t="s">
        <v>15902</v>
      </c>
      <c r="O6313" s="20" t="s">
        <v>15922</v>
      </c>
      <c r="P6313" s="201" t="n">
        <v>43730</v>
      </c>
      <c r="Q6313" s="201" t="n">
        <v>43763</v>
      </c>
      <c r="R6313" s="20" t="n">
        <v>1</v>
      </c>
      <c r="S6313" s="20" t="s">
        <v>7130</v>
      </c>
      <c r="T6313" s="20" t="n">
        <v>20.28209763</v>
      </c>
      <c r="U6313" s="20" t="n">
        <v>8.3070514</v>
      </c>
      <c r="V6313" s="20" t="n">
        <v>32.25714386</v>
      </c>
      <c r="W6313" s="20" t="s">
        <v>11510</v>
      </c>
      <c r="X6313" s="35"/>
      <c r="Y6313" s="35" t="n">
        <v>0</v>
      </c>
      <c r="Z6313" s="35" t="n">
        <v>1</v>
      </c>
      <c r="AE6313" s="94" t="e">
        <f aca="false" t="array" ref="AE6313:AK6313">_xlfn.torow(_xlfn.unique(_xlfn._xlws.filter(cat_table[Subsector],$E6313=cat_table[Sector],"")))</f>
        <v>#NAME?</v>
      </c>
      <c r="AF6313" s="94" t="e">
        <v>#NAME?</v>
      </c>
      <c r="AG6313" s="94" t="e">
        <v>#NAME?</v>
      </c>
      <c r="AH6313" s="94" t="e">
        <v>#NAME?</v>
      </c>
      <c r="AI6313" s="94" t="e">
        <v>#NAME?</v>
      </c>
      <c r="AJ6313" s="94" t="e">
        <v>#NAME?</v>
      </c>
      <c r="AK6313" s="94" t="e">
        <v>#NAME?</v>
      </c>
      <c r="AO6313" s="94" t="e">
        <f aca="false" t="array" ref="AO6313:AT6313">_xlfn.torow(_xlfn.unique(_xlfn._xlws.filter(cat_table[Sub-subsector],($E6313=cat_table[Sector])*($F6313=cat_table[Subsector]),"")))</f>
        <v>#NAME?</v>
      </c>
      <c r="AP6313" s="94" t="e">
        <v>#NAME?</v>
      </c>
      <c r="AQ6313" s="94" t="e">
        <v>#NAME?</v>
      </c>
      <c r="AR6313" s="94" t="e">
        <v>#NAME?</v>
      </c>
      <c r="AS6313" s="94" t="e">
        <v>#NAME?</v>
      </c>
      <c r="AT6313" s="94" t="e">
        <v>#NAME?</v>
      </c>
    </row>
    <row r="6314" customFormat="false" ht="15" hidden="false" customHeight="true" outlineLevel="0" collapsed="false">
      <c r="A6314" s="20" t="s">
        <v>17365</v>
      </c>
      <c r="B6314" s="20" t="str">
        <f aca="false">INDEX(Table2[], MATCH(L6314, Location_ID!$D$2:$D$3098, 0), 1)</f>
        <v>bd546ccf-4f4b-424e-8172-1ca2b77c382e</v>
      </c>
      <c r="C6314" s="20" t="s">
        <v>1585</v>
      </c>
      <c r="D6314" s="230" t="s">
        <v>354</v>
      </c>
      <c r="E6314" s="20" t="s">
        <v>7134</v>
      </c>
      <c r="F6314" s="20" t="s">
        <v>7135</v>
      </c>
      <c r="G6314" s="20" t="s">
        <v>7591</v>
      </c>
      <c r="H6314" s="20"/>
      <c r="I6314" s="20" t="s">
        <v>15917</v>
      </c>
      <c r="J6314" s="20" t="s">
        <v>15922</v>
      </c>
      <c r="K6314" s="20" t="s">
        <v>7109</v>
      </c>
      <c r="L6314" s="20" t="s">
        <v>5981</v>
      </c>
      <c r="M6314" s="20" t="s">
        <v>7116</v>
      </c>
      <c r="N6314" s="20" t="s">
        <v>15902</v>
      </c>
      <c r="O6314" s="20" t="s">
        <v>15922</v>
      </c>
      <c r="P6314" s="201" t="n">
        <v>43730</v>
      </c>
      <c r="Q6314" s="201" t="n">
        <v>43763</v>
      </c>
      <c r="R6314" s="20" t="n">
        <v>1</v>
      </c>
      <c r="S6314" s="20" t="s">
        <v>7130</v>
      </c>
      <c r="T6314" s="20" t="n">
        <v>165.2604295</v>
      </c>
      <c r="U6314" s="20" t="n">
        <v>120.61287155</v>
      </c>
      <c r="V6314" s="20" t="n">
        <v>209.90798745</v>
      </c>
      <c r="W6314" s="20" t="s">
        <v>11510</v>
      </c>
      <c r="X6314" s="35"/>
      <c r="Y6314" s="35" t="n">
        <v>0</v>
      </c>
      <c r="Z6314" s="35" t="n">
        <v>1</v>
      </c>
      <c r="AE6314" s="94" t="e">
        <f aca="false" t="array" ref="AE6314:AK6314">_xlfn.torow(_xlfn.unique(_xlfn._xlws.filter(cat_table[Subsector],$E6314=cat_table[Sector],"")))</f>
        <v>#NAME?</v>
      </c>
      <c r="AF6314" s="94" t="e">
        <v>#NAME?</v>
      </c>
      <c r="AG6314" s="94" t="e">
        <v>#NAME?</v>
      </c>
      <c r="AH6314" s="94" t="e">
        <v>#NAME?</v>
      </c>
      <c r="AI6314" s="94" t="e">
        <v>#NAME?</v>
      </c>
      <c r="AJ6314" s="94" t="e">
        <v>#NAME?</v>
      </c>
      <c r="AK6314" s="94" t="e">
        <v>#NAME?</v>
      </c>
      <c r="AO6314" s="94" t="e">
        <f aca="false" t="array" ref="AO6314:AT6314">_xlfn.torow(_xlfn.unique(_xlfn._xlws.filter(cat_table[Sub-subsector],($E6314=cat_table[Sector])*($F6314=cat_table[Subsector]),"")))</f>
        <v>#NAME?</v>
      </c>
      <c r="AP6314" s="94" t="e">
        <v>#NAME?</v>
      </c>
      <c r="AQ6314" s="94" t="e">
        <v>#NAME?</v>
      </c>
      <c r="AR6314" s="94" t="e">
        <v>#NAME?</v>
      </c>
      <c r="AS6314" s="94" t="e">
        <v>#NAME?</v>
      </c>
      <c r="AT6314" s="94" t="e">
        <v>#NAME?</v>
      </c>
    </row>
    <row r="6315" customFormat="false" ht="15" hidden="false" customHeight="true" outlineLevel="0" collapsed="false">
      <c r="A6315" s="20" t="s">
        <v>17366</v>
      </c>
      <c r="B6315" s="20" t="str">
        <f aca="false">INDEX(Table2[], MATCH(L6315, Location_ID!$D$2:$D$3098, 0), 1)</f>
        <v>522fa2ef-92de-4e0e-adec-5ec9552d3c2a</v>
      </c>
      <c r="C6315" s="20" t="s">
        <v>1585</v>
      </c>
      <c r="D6315" s="230" t="s">
        <v>354</v>
      </c>
      <c r="E6315" s="20" t="s">
        <v>7134</v>
      </c>
      <c r="F6315" s="20" t="s">
        <v>7135</v>
      </c>
      <c r="G6315" s="20" t="s">
        <v>7591</v>
      </c>
      <c r="H6315" s="20"/>
      <c r="I6315" s="20" t="s">
        <v>15917</v>
      </c>
      <c r="J6315" s="20" t="s">
        <v>15922</v>
      </c>
      <c r="K6315" s="20" t="s">
        <v>7109</v>
      </c>
      <c r="L6315" s="20" t="s">
        <v>5983</v>
      </c>
      <c r="M6315" s="20" t="s">
        <v>7116</v>
      </c>
      <c r="N6315" s="20" t="s">
        <v>15902</v>
      </c>
      <c r="O6315" s="20" t="s">
        <v>15922</v>
      </c>
      <c r="P6315" s="201" t="n">
        <v>43730</v>
      </c>
      <c r="Q6315" s="201" t="n">
        <v>43763</v>
      </c>
      <c r="R6315" s="20" t="n">
        <v>1</v>
      </c>
      <c r="S6315" s="20" t="s">
        <v>7130</v>
      </c>
      <c r="T6315" s="20" t="n">
        <v>46.363117</v>
      </c>
      <c r="U6315" s="20" t="n">
        <v>32.60011783</v>
      </c>
      <c r="V6315" s="20" t="n">
        <v>60.12611617</v>
      </c>
      <c r="W6315" s="20" t="s">
        <v>11510</v>
      </c>
      <c r="X6315" s="35"/>
      <c r="Y6315" s="35" t="n">
        <v>0</v>
      </c>
      <c r="Z6315" s="35" t="n">
        <v>1</v>
      </c>
      <c r="AE6315" s="94" t="e">
        <f aca="false" t="array" ref="AE6315:AK6315">_xlfn.torow(_xlfn.unique(_xlfn._xlws.filter(cat_table[Subsector],$E6315=cat_table[Sector],"")))</f>
        <v>#NAME?</v>
      </c>
      <c r="AF6315" s="94" t="e">
        <v>#NAME?</v>
      </c>
      <c r="AG6315" s="94" t="e">
        <v>#NAME?</v>
      </c>
      <c r="AH6315" s="94" t="e">
        <v>#NAME?</v>
      </c>
      <c r="AI6315" s="94" t="e">
        <v>#NAME?</v>
      </c>
      <c r="AJ6315" s="94" t="e">
        <v>#NAME?</v>
      </c>
      <c r="AK6315" s="94" t="e">
        <v>#NAME?</v>
      </c>
      <c r="AO6315" s="94" t="e">
        <f aca="false" t="array" ref="AO6315:AT6315">_xlfn.torow(_xlfn.unique(_xlfn._xlws.filter(cat_table[Sub-subsector],($E6315=cat_table[Sector])*($F6315=cat_table[Subsector]),"")))</f>
        <v>#NAME?</v>
      </c>
      <c r="AP6315" s="94" t="e">
        <v>#NAME?</v>
      </c>
      <c r="AQ6315" s="94" t="e">
        <v>#NAME?</v>
      </c>
      <c r="AR6315" s="94" t="e">
        <v>#NAME?</v>
      </c>
      <c r="AS6315" s="94" t="e">
        <v>#NAME?</v>
      </c>
      <c r="AT6315" s="94" t="e">
        <v>#NAME?</v>
      </c>
    </row>
    <row r="6316" customFormat="false" ht="15" hidden="false" customHeight="true" outlineLevel="0" collapsed="false">
      <c r="A6316" s="20" t="s">
        <v>17367</v>
      </c>
      <c r="B6316" s="20" t="str">
        <f aca="false">INDEX(Table2[], MATCH(L6316, Location_ID!$D$2:$D$3098, 0), 1)</f>
        <v>1e201737-e757-43d3-96a4-414a47c47af8</v>
      </c>
      <c r="C6316" s="20" t="s">
        <v>1585</v>
      </c>
      <c r="D6316" s="230" t="s">
        <v>354</v>
      </c>
      <c r="E6316" s="20" t="s">
        <v>7134</v>
      </c>
      <c r="F6316" s="20" t="s">
        <v>7135</v>
      </c>
      <c r="G6316" s="20" t="s">
        <v>7591</v>
      </c>
      <c r="H6316" s="20"/>
      <c r="I6316" s="20" t="s">
        <v>15917</v>
      </c>
      <c r="J6316" s="20" t="s">
        <v>15918</v>
      </c>
      <c r="K6316" s="20" t="s">
        <v>7109</v>
      </c>
      <c r="L6316" s="20" t="s">
        <v>5985</v>
      </c>
      <c r="M6316" s="20" t="s">
        <v>7116</v>
      </c>
      <c r="N6316" s="20" t="s">
        <v>15902</v>
      </c>
      <c r="O6316" s="20" t="s">
        <v>15918</v>
      </c>
      <c r="P6316" s="201" t="n">
        <v>43730</v>
      </c>
      <c r="Q6316" s="201" t="n">
        <v>43763</v>
      </c>
      <c r="R6316" s="20" t="n">
        <v>1</v>
      </c>
      <c r="S6316" s="20" t="s">
        <v>7130</v>
      </c>
      <c r="T6316" s="20" t="n">
        <v>200.28365</v>
      </c>
      <c r="U6316" s="20" t="n">
        <v>145.8571917</v>
      </c>
      <c r="V6316" s="20" t="n">
        <v>254.7101083</v>
      </c>
      <c r="W6316" s="20" t="s">
        <v>11510</v>
      </c>
      <c r="X6316" s="35"/>
      <c r="Y6316" s="35" t="n">
        <v>0</v>
      </c>
      <c r="Z6316" s="35" t="n">
        <v>1</v>
      </c>
      <c r="AE6316" s="94" t="e">
        <f aca="false" t="array" ref="AE6316:AK6316">_xlfn.torow(_xlfn.unique(_xlfn._xlws.filter(cat_table[Subsector],$E6316=cat_table[Sector],"")))</f>
        <v>#NAME?</v>
      </c>
      <c r="AF6316" s="94" t="e">
        <v>#NAME?</v>
      </c>
      <c r="AG6316" s="94" t="e">
        <v>#NAME?</v>
      </c>
      <c r="AH6316" s="94" t="e">
        <v>#NAME?</v>
      </c>
      <c r="AI6316" s="94" t="e">
        <v>#NAME?</v>
      </c>
      <c r="AJ6316" s="94" t="e">
        <v>#NAME?</v>
      </c>
      <c r="AK6316" s="94" t="e">
        <v>#NAME?</v>
      </c>
      <c r="AO6316" s="94" t="e">
        <f aca="false" t="array" ref="AO6316:AT6316">_xlfn.torow(_xlfn.unique(_xlfn._xlws.filter(cat_table[Sub-subsector],($E6316=cat_table[Sector])*($F6316=cat_table[Subsector]),"")))</f>
        <v>#NAME?</v>
      </c>
      <c r="AP6316" s="94" t="e">
        <v>#NAME?</v>
      </c>
      <c r="AQ6316" s="94" t="e">
        <v>#NAME?</v>
      </c>
      <c r="AR6316" s="94" t="e">
        <v>#NAME?</v>
      </c>
      <c r="AS6316" s="94" t="e">
        <v>#NAME?</v>
      </c>
      <c r="AT6316" s="94" t="e">
        <v>#NAME?</v>
      </c>
    </row>
    <row r="6317" customFormat="false" ht="15" hidden="false" customHeight="true" outlineLevel="0" collapsed="false">
      <c r="A6317" s="20" t="s">
        <v>17368</v>
      </c>
      <c r="B6317" s="20" t="str">
        <f aca="false">INDEX(Table2[], MATCH(L6317, Location_ID!$D$2:$D$3098, 0), 1)</f>
        <v>4683c163-eb1f-4254-9bab-ccb0665a5223</v>
      </c>
      <c r="C6317" s="20" t="s">
        <v>1585</v>
      </c>
      <c r="D6317" s="230" t="s">
        <v>354</v>
      </c>
      <c r="E6317" s="20" t="s">
        <v>7134</v>
      </c>
      <c r="F6317" s="20" t="s">
        <v>7135</v>
      </c>
      <c r="G6317" s="20" t="s">
        <v>7591</v>
      </c>
      <c r="H6317" s="20"/>
      <c r="I6317" s="20" t="s">
        <v>15917</v>
      </c>
      <c r="J6317" s="20" t="s">
        <v>15922</v>
      </c>
      <c r="K6317" s="20" t="s">
        <v>7109</v>
      </c>
      <c r="L6317" s="20" t="s">
        <v>5987</v>
      </c>
      <c r="M6317" s="20" t="s">
        <v>7116</v>
      </c>
      <c r="N6317" s="20" t="s">
        <v>15902</v>
      </c>
      <c r="O6317" s="20" t="s">
        <v>15922</v>
      </c>
      <c r="P6317" s="201" t="n">
        <v>43730</v>
      </c>
      <c r="Q6317" s="201" t="n">
        <v>43763</v>
      </c>
      <c r="R6317" s="20" t="n">
        <v>1</v>
      </c>
      <c r="S6317" s="20" t="s">
        <v>7130</v>
      </c>
      <c r="T6317" s="20" t="n">
        <v>249.098717</v>
      </c>
      <c r="U6317" s="20" t="n">
        <v>181.4927241</v>
      </c>
      <c r="V6317" s="20" t="n">
        <v>316.7047099</v>
      </c>
      <c r="W6317" s="20" t="s">
        <v>11510</v>
      </c>
      <c r="X6317" s="35"/>
      <c r="Y6317" s="35" t="n">
        <v>0</v>
      </c>
      <c r="Z6317" s="35" t="n">
        <v>1</v>
      </c>
      <c r="AE6317" s="94" t="e">
        <f aca="false" t="array" ref="AE6317:AK6317">_xlfn.torow(_xlfn.unique(_xlfn._xlws.filter(cat_table[Subsector],$E6317=cat_table[Sector],"")))</f>
        <v>#NAME?</v>
      </c>
      <c r="AF6317" s="94" t="e">
        <v>#NAME?</v>
      </c>
      <c r="AG6317" s="94" t="e">
        <v>#NAME?</v>
      </c>
      <c r="AH6317" s="94" t="e">
        <v>#NAME?</v>
      </c>
      <c r="AI6317" s="94" t="e">
        <v>#NAME?</v>
      </c>
      <c r="AJ6317" s="94" t="e">
        <v>#NAME?</v>
      </c>
      <c r="AK6317" s="94" t="e">
        <v>#NAME?</v>
      </c>
      <c r="AO6317" s="94" t="e">
        <f aca="false" t="array" ref="AO6317:AT6317">_xlfn.torow(_xlfn.unique(_xlfn._xlws.filter(cat_table[Sub-subsector],($E6317=cat_table[Sector])*($F6317=cat_table[Subsector]),"")))</f>
        <v>#NAME?</v>
      </c>
      <c r="AP6317" s="94" t="e">
        <v>#NAME?</v>
      </c>
      <c r="AQ6317" s="94" t="e">
        <v>#NAME?</v>
      </c>
      <c r="AR6317" s="94" t="e">
        <v>#NAME?</v>
      </c>
      <c r="AS6317" s="94" t="e">
        <v>#NAME?</v>
      </c>
      <c r="AT6317" s="94" t="e">
        <v>#NAME?</v>
      </c>
    </row>
    <row r="6318" customFormat="false" ht="15" hidden="false" customHeight="true" outlineLevel="0" collapsed="false">
      <c r="A6318" s="20" t="s">
        <v>17369</v>
      </c>
      <c r="B6318" s="20" t="str">
        <f aca="false">INDEX(Table2[], MATCH(L6318, Location_ID!$D$2:$D$3098, 0), 1)</f>
        <v>0263f3a2-0afc-4bec-8813-ebcd4d07f8dc</v>
      </c>
      <c r="C6318" s="20" t="s">
        <v>1585</v>
      </c>
      <c r="D6318" s="230" t="s">
        <v>354</v>
      </c>
      <c r="E6318" s="20" t="s">
        <v>7134</v>
      </c>
      <c r="F6318" s="20" t="s">
        <v>7135</v>
      </c>
      <c r="G6318" s="20" t="s">
        <v>7591</v>
      </c>
      <c r="H6318" s="20"/>
      <c r="I6318" s="20" t="s">
        <v>15917</v>
      </c>
      <c r="J6318" s="20" t="s">
        <v>15932</v>
      </c>
      <c r="K6318" s="20" t="s">
        <v>7109</v>
      </c>
      <c r="L6318" s="20" t="s">
        <v>5989</v>
      </c>
      <c r="M6318" s="20" t="s">
        <v>7116</v>
      </c>
      <c r="N6318" s="20" t="s">
        <v>15902</v>
      </c>
      <c r="O6318" s="20" t="s">
        <v>15932</v>
      </c>
      <c r="P6318" s="201" t="n">
        <v>43730</v>
      </c>
      <c r="Q6318" s="201" t="n">
        <v>43763</v>
      </c>
      <c r="R6318" s="20" t="n">
        <v>1</v>
      </c>
      <c r="S6318" s="20" t="s">
        <v>7130</v>
      </c>
      <c r="T6318" s="20" t="n">
        <v>30.0773629</v>
      </c>
      <c r="U6318" s="20" t="n">
        <v>17.37744815</v>
      </c>
      <c r="V6318" s="20" t="n">
        <v>42.77727765</v>
      </c>
      <c r="W6318" s="20" t="s">
        <v>11510</v>
      </c>
      <c r="X6318" s="35"/>
      <c r="Y6318" s="35" t="n">
        <v>0</v>
      </c>
      <c r="Z6318" s="35" t="n">
        <v>1</v>
      </c>
      <c r="AE6318" s="94" t="e">
        <f aca="false" t="array" ref="AE6318:AK6318">_xlfn.torow(_xlfn.unique(_xlfn._xlws.filter(cat_table[Subsector],$E6318=cat_table[Sector],"")))</f>
        <v>#NAME?</v>
      </c>
      <c r="AF6318" s="94" t="e">
        <v>#NAME?</v>
      </c>
      <c r="AG6318" s="94" t="e">
        <v>#NAME?</v>
      </c>
      <c r="AH6318" s="94" t="e">
        <v>#NAME?</v>
      </c>
      <c r="AI6318" s="94" t="e">
        <v>#NAME?</v>
      </c>
      <c r="AJ6318" s="94" t="e">
        <v>#NAME?</v>
      </c>
      <c r="AK6318" s="94" t="e">
        <v>#NAME?</v>
      </c>
      <c r="AO6318" s="94" t="e">
        <f aca="false" t="array" ref="AO6318:AT6318">_xlfn.torow(_xlfn.unique(_xlfn._xlws.filter(cat_table[Sub-subsector],($E6318=cat_table[Sector])*($F6318=cat_table[Subsector]),"")))</f>
        <v>#NAME?</v>
      </c>
      <c r="AP6318" s="94" t="e">
        <v>#NAME?</v>
      </c>
      <c r="AQ6318" s="94" t="e">
        <v>#NAME?</v>
      </c>
      <c r="AR6318" s="94" t="e">
        <v>#NAME?</v>
      </c>
      <c r="AS6318" s="94" t="e">
        <v>#NAME?</v>
      </c>
      <c r="AT6318" s="94" t="e">
        <v>#NAME?</v>
      </c>
    </row>
    <row r="6319" customFormat="false" ht="15" hidden="false" customHeight="true" outlineLevel="0" collapsed="false">
      <c r="A6319" s="20" t="s">
        <v>17370</v>
      </c>
      <c r="B6319" s="20" t="str">
        <f aca="false">INDEX(Table2[], MATCH(L6319, Location_ID!$D$2:$D$3098, 0), 1)</f>
        <v>19fb1069-5001-4fc1-b1eb-0d04a5a6ddba</v>
      </c>
      <c r="C6319" s="20" t="s">
        <v>1585</v>
      </c>
      <c r="D6319" s="230" t="s">
        <v>354</v>
      </c>
      <c r="E6319" s="20" t="s">
        <v>7134</v>
      </c>
      <c r="F6319" s="20" t="s">
        <v>7135</v>
      </c>
      <c r="G6319" s="20" t="s">
        <v>7591</v>
      </c>
      <c r="H6319" s="20"/>
      <c r="I6319" s="20" t="s">
        <v>15917</v>
      </c>
      <c r="J6319" s="20" t="s">
        <v>15918</v>
      </c>
      <c r="K6319" s="20" t="s">
        <v>7109</v>
      </c>
      <c r="L6319" s="20" t="s">
        <v>5991</v>
      </c>
      <c r="M6319" s="20" t="s">
        <v>7116</v>
      </c>
      <c r="N6319" s="20" t="s">
        <v>15902</v>
      </c>
      <c r="O6319" s="20" t="s">
        <v>15918</v>
      </c>
      <c r="P6319" s="201" t="n">
        <v>43730</v>
      </c>
      <c r="Q6319" s="201" t="n">
        <v>43763</v>
      </c>
      <c r="R6319" s="20" t="n">
        <v>1</v>
      </c>
      <c r="S6319" s="20" t="s">
        <v>7130</v>
      </c>
      <c r="T6319" s="20" t="n">
        <v>36.29752435</v>
      </c>
      <c r="U6319" s="20" t="n">
        <v>15.6316289</v>
      </c>
      <c r="V6319" s="20" t="n">
        <v>56.9634198</v>
      </c>
      <c r="W6319" s="20" t="s">
        <v>11510</v>
      </c>
      <c r="X6319" s="35"/>
      <c r="Y6319" s="35" t="n">
        <v>0</v>
      </c>
      <c r="Z6319" s="35" t="n">
        <v>1</v>
      </c>
      <c r="AE6319" s="94" t="e">
        <f aca="false" t="array" ref="AE6319:AK6319">_xlfn.torow(_xlfn.unique(_xlfn._xlws.filter(cat_table[Subsector],$E6319=cat_table[Sector],"")))</f>
        <v>#NAME?</v>
      </c>
      <c r="AF6319" s="94" t="e">
        <v>#NAME?</v>
      </c>
      <c r="AG6319" s="94" t="e">
        <v>#NAME?</v>
      </c>
      <c r="AH6319" s="94" t="e">
        <v>#NAME?</v>
      </c>
      <c r="AI6319" s="94" t="e">
        <v>#NAME?</v>
      </c>
      <c r="AJ6319" s="94" t="e">
        <v>#NAME?</v>
      </c>
      <c r="AK6319" s="94" t="e">
        <v>#NAME?</v>
      </c>
      <c r="AO6319" s="94" t="e">
        <f aca="false" t="array" ref="AO6319:AT6319">_xlfn.torow(_xlfn.unique(_xlfn._xlws.filter(cat_table[Sub-subsector],($E6319=cat_table[Sector])*($F6319=cat_table[Subsector]),"")))</f>
        <v>#NAME?</v>
      </c>
      <c r="AP6319" s="94" t="e">
        <v>#NAME?</v>
      </c>
      <c r="AQ6319" s="94" t="e">
        <v>#NAME?</v>
      </c>
      <c r="AR6319" s="94" t="e">
        <v>#NAME?</v>
      </c>
      <c r="AS6319" s="94" t="e">
        <v>#NAME?</v>
      </c>
      <c r="AT6319" s="94" t="e">
        <v>#NAME?</v>
      </c>
    </row>
    <row r="6320" customFormat="false" ht="15" hidden="false" customHeight="true" outlineLevel="0" collapsed="false">
      <c r="A6320" s="20" t="s">
        <v>17371</v>
      </c>
      <c r="B6320" s="20" t="str">
        <f aca="false">INDEX(Table2[], MATCH(L6320, Location_ID!$D$2:$D$3098, 0), 1)</f>
        <v>e3daaff3-ba02-443e-8460-860410ad507d</v>
      </c>
      <c r="C6320" s="20" t="s">
        <v>1585</v>
      </c>
      <c r="D6320" s="230" t="s">
        <v>354</v>
      </c>
      <c r="E6320" s="20" t="s">
        <v>7134</v>
      </c>
      <c r="F6320" s="20" t="s">
        <v>7135</v>
      </c>
      <c r="G6320" s="20" t="s">
        <v>7591</v>
      </c>
      <c r="H6320" s="20"/>
      <c r="I6320" s="20" t="s">
        <v>15917</v>
      </c>
      <c r="J6320" s="20" t="s">
        <v>15922</v>
      </c>
      <c r="K6320" s="20" t="s">
        <v>7109</v>
      </c>
      <c r="L6320" s="20" t="s">
        <v>5993</v>
      </c>
      <c r="M6320" s="20" t="s">
        <v>7116</v>
      </c>
      <c r="N6320" s="20" t="s">
        <v>15902</v>
      </c>
      <c r="O6320" s="20" t="s">
        <v>15922</v>
      </c>
      <c r="P6320" s="201" t="n">
        <v>43730</v>
      </c>
      <c r="Q6320" s="201" t="n">
        <v>43763</v>
      </c>
      <c r="R6320" s="20" t="n">
        <v>1</v>
      </c>
      <c r="S6320" s="20" t="s">
        <v>7130</v>
      </c>
      <c r="T6320" s="20" t="n">
        <v>82.514462</v>
      </c>
      <c r="U6320" s="20" t="n">
        <v>35.7189232</v>
      </c>
      <c r="V6320" s="20" t="n">
        <v>129.3100008</v>
      </c>
      <c r="W6320" s="20" t="s">
        <v>11510</v>
      </c>
      <c r="X6320" s="35"/>
      <c r="Y6320" s="35" t="n">
        <v>0</v>
      </c>
      <c r="Z6320" s="35" t="n">
        <v>1</v>
      </c>
      <c r="AE6320" s="94" t="e">
        <f aca="false" t="array" ref="AE6320:AK6320">_xlfn.torow(_xlfn.unique(_xlfn._xlws.filter(cat_table[Subsector],$E6320=cat_table[Sector],"")))</f>
        <v>#NAME?</v>
      </c>
      <c r="AF6320" s="94" t="e">
        <v>#NAME?</v>
      </c>
      <c r="AG6320" s="94" t="e">
        <v>#NAME?</v>
      </c>
      <c r="AH6320" s="94" t="e">
        <v>#NAME?</v>
      </c>
      <c r="AI6320" s="94" t="e">
        <v>#NAME?</v>
      </c>
      <c r="AJ6320" s="94" t="e">
        <v>#NAME?</v>
      </c>
      <c r="AK6320" s="94" t="e">
        <v>#NAME?</v>
      </c>
      <c r="AO6320" s="94" t="e">
        <f aca="false" t="array" ref="AO6320:AT6320">_xlfn.torow(_xlfn.unique(_xlfn._xlws.filter(cat_table[Sub-subsector],($E6320=cat_table[Sector])*($F6320=cat_table[Subsector]),"")))</f>
        <v>#NAME?</v>
      </c>
      <c r="AP6320" s="94" t="e">
        <v>#NAME?</v>
      </c>
      <c r="AQ6320" s="94" t="e">
        <v>#NAME?</v>
      </c>
      <c r="AR6320" s="94" t="e">
        <v>#NAME?</v>
      </c>
      <c r="AS6320" s="94" t="e">
        <v>#NAME?</v>
      </c>
      <c r="AT6320" s="94" t="e">
        <v>#NAME?</v>
      </c>
    </row>
    <row r="6321" customFormat="false" ht="15" hidden="false" customHeight="true" outlineLevel="0" collapsed="false">
      <c r="A6321" s="20" t="s">
        <v>17372</v>
      </c>
      <c r="B6321" s="20" t="str">
        <f aca="false">INDEX(Table2[], MATCH(L6321, Location_ID!$D$2:$D$3098, 0), 1)</f>
        <v>ae094dd9-dd69-49a3-a4a7-93b69f423441</v>
      </c>
      <c r="C6321" s="20" t="s">
        <v>1585</v>
      </c>
      <c r="D6321" s="230" t="s">
        <v>354</v>
      </c>
      <c r="E6321" s="20" t="s">
        <v>7134</v>
      </c>
      <c r="F6321" s="20" t="s">
        <v>7135</v>
      </c>
      <c r="G6321" s="20" t="s">
        <v>7591</v>
      </c>
      <c r="H6321" s="20"/>
      <c r="I6321" s="20" t="s">
        <v>15917</v>
      </c>
      <c r="J6321" s="20" t="s">
        <v>15918</v>
      </c>
      <c r="K6321" s="20" t="s">
        <v>7109</v>
      </c>
      <c r="L6321" s="20" t="s">
        <v>5995</v>
      </c>
      <c r="M6321" s="20" t="s">
        <v>7116</v>
      </c>
      <c r="N6321" s="20" t="s">
        <v>15902</v>
      </c>
      <c r="O6321" s="20" t="s">
        <v>15918</v>
      </c>
      <c r="P6321" s="201" t="n">
        <v>43730</v>
      </c>
      <c r="Q6321" s="201" t="n">
        <v>43763</v>
      </c>
      <c r="R6321" s="20" t="n">
        <v>1</v>
      </c>
      <c r="S6321" s="20" t="s">
        <v>7130</v>
      </c>
      <c r="T6321" s="20" t="n">
        <v>258.935078</v>
      </c>
      <c r="U6321" s="20" t="n">
        <v>196.3873651</v>
      </c>
      <c r="V6321" s="20" t="n">
        <v>321.4827909</v>
      </c>
      <c r="W6321" s="20" t="s">
        <v>11510</v>
      </c>
      <c r="X6321" s="35"/>
      <c r="Y6321" s="35" t="n">
        <v>0</v>
      </c>
      <c r="Z6321" s="35" t="n">
        <v>1</v>
      </c>
      <c r="AE6321" s="94" t="e">
        <f aca="false" t="array" ref="AE6321:AK6321">_xlfn.torow(_xlfn.unique(_xlfn._xlws.filter(cat_table[Subsector],$E6321=cat_table[Sector],"")))</f>
        <v>#NAME?</v>
      </c>
      <c r="AF6321" s="94" t="e">
        <v>#NAME?</v>
      </c>
      <c r="AG6321" s="94" t="e">
        <v>#NAME?</v>
      </c>
      <c r="AH6321" s="94" t="e">
        <v>#NAME?</v>
      </c>
      <c r="AI6321" s="94" t="e">
        <v>#NAME?</v>
      </c>
      <c r="AJ6321" s="94" t="e">
        <v>#NAME?</v>
      </c>
      <c r="AK6321" s="94" t="e">
        <v>#NAME?</v>
      </c>
      <c r="AO6321" s="94" t="e">
        <f aca="false" t="array" ref="AO6321:AT6321">_xlfn.torow(_xlfn.unique(_xlfn._xlws.filter(cat_table[Sub-subsector],($E6321=cat_table[Sector])*($F6321=cat_table[Subsector]),"")))</f>
        <v>#NAME?</v>
      </c>
      <c r="AP6321" s="94" t="e">
        <v>#NAME?</v>
      </c>
      <c r="AQ6321" s="94" t="e">
        <v>#NAME?</v>
      </c>
      <c r="AR6321" s="94" t="e">
        <v>#NAME?</v>
      </c>
      <c r="AS6321" s="94" t="e">
        <v>#NAME?</v>
      </c>
      <c r="AT6321" s="94" t="e">
        <v>#NAME?</v>
      </c>
    </row>
    <row r="6322" customFormat="false" ht="15" hidden="false" customHeight="true" outlineLevel="0" collapsed="false">
      <c r="A6322" s="20" t="s">
        <v>17373</v>
      </c>
      <c r="B6322" s="20" t="str">
        <f aca="false">INDEX(Table2[], MATCH(L6322, Location_ID!$D$2:$D$3098, 0), 1)</f>
        <v>ea02e856-1296-4d15-8bd4-520aeb320be3</v>
      </c>
      <c r="C6322" s="20" t="s">
        <v>1585</v>
      </c>
      <c r="D6322" s="230" t="s">
        <v>354</v>
      </c>
      <c r="E6322" s="20" t="s">
        <v>7134</v>
      </c>
      <c r="F6322" s="20" t="s">
        <v>7135</v>
      </c>
      <c r="G6322" s="20" t="s">
        <v>7591</v>
      </c>
      <c r="H6322" s="20"/>
      <c r="I6322" s="20" t="s">
        <v>15917</v>
      </c>
      <c r="J6322" s="20" t="s">
        <v>15922</v>
      </c>
      <c r="K6322" s="20" t="s">
        <v>7109</v>
      </c>
      <c r="L6322" s="20" t="s">
        <v>5997</v>
      </c>
      <c r="M6322" s="20" t="s">
        <v>7116</v>
      </c>
      <c r="N6322" s="20" t="s">
        <v>15902</v>
      </c>
      <c r="O6322" s="20" t="s">
        <v>15922</v>
      </c>
      <c r="P6322" s="201" t="n">
        <v>43730</v>
      </c>
      <c r="Q6322" s="201" t="n">
        <v>43763</v>
      </c>
      <c r="R6322" s="20" t="n">
        <v>1</v>
      </c>
      <c r="S6322" s="20" t="s">
        <v>7130</v>
      </c>
      <c r="T6322" s="20" t="n">
        <v>113.500886</v>
      </c>
      <c r="U6322" s="20" t="n">
        <v>83.5860783</v>
      </c>
      <c r="V6322" s="20" t="n">
        <v>143.4156937</v>
      </c>
      <c r="W6322" s="20" t="s">
        <v>11510</v>
      </c>
      <c r="X6322" s="35"/>
      <c r="Y6322" s="35" t="n">
        <v>0</v>
      </c>
      <c r="Z6322" s="35" t="n">
        <v>1</v>
      </c>
      <c r="AE6322" s="94" t="e">
        <f aca="false" t="array" ref="AE6322:AK6322">_xlfn.torow(_xlfn.unique(_xlfn._xlws.filter(cat_table[Subsector],$E6322=cat_table[Sector],"")))</f>
        <v>#NAME?</v>
      </c>
      <c r="AF6322" s="94" t="e">
        <v>#NAME?</v>
      </c>
      <c r="AG6322" s="94" t="e">
        <v>#NAME?</v>
      </c>
      <c r="AH6322" s="94" t="e">
        <v>#NAME?</v>
      </c>
      <c r="AI6322" s="94" t="e">
        <v>#NAME?</v>
      </c>
      <c r="AJ6322" s="94" t="e">
        <v>#NAME?</v>
      </c>
      <c r="AK6322" s="94" t="e">
        <v>#NAME?</v>
      </c>
      <c r="AO6322" s="94" t="e">
        <f aca="false" t="array" ref="AO6322:AT6322">_xlfn.torow(_xlfn.unique(_xlfn._xlws.filter(cat_table[Sub-subsector],($E6322=cat_table[Sector])*($F6322=cat_table[Subsector]),"")))</f>
        <v>#NAME?</v>
      </c>
      <c r="AP6322" s="94" t="e">
        <v>#NAME?</v>
      </c>
      <c r="AQ6322" s="94" t="e">
        <v>#NAME?</v>
      </c>
      <c r="AR6322" s="94" t="e">
        <v>#NAME?</v>
      </c>
      <c r="AS6322" s="94" t="e">
        <v>#NAME?</v>
      </c>
      <c r="AT6322" s="94" t="e">
        <v>#NAME?</v>
      </c>
    </row>
    <row r="6323" customFormat="false" ht="15" hidden="false" customHeight="true" outlineLevel="0" collapsed="false">
      <c r="A6323" s="20" t="s">
        <v>17374</v>
      </c>
      <c r="B6323" s="20" t="str">
        <f aca="false">INDEX(Table2[], MATCH(L6323, Location_ID!$D$2:$D$3098, 0), 1)</f>
        <v>bf3f55ba-640c-4279-ae12-6d343ed2a709</v>
      </c>
      <c r="C6323" s="20" t="s">
        <v>1585</v>
      </c>
      <c r="D6323" s="230" t="s">
        <v>354</v>
      </c>
      <c r="E6323" s="20" t="s">
        <v>7134</v>
      </c>
      <c r="F6323" s="20" t="s">
        <v>7135</v>
      </c>
      <c r="G6323" s="20" t="s">
        <v>7591</v>
      </c>
      <c r="H6323" s="20"/>
      <c r="I6323" s="20" t="s">
        <v>15917</v>
      </c>
      <c r="J6323" s="20" t="s">
        <v>15922</v>
      </c>
      <c r="K6323" s="20" t="s">
        <v>7109</v>
      </c>
      <c r="L6323" s="20" t="s">
        <v>5999</v>
      </c>
      <c r="M6323" s="20" t="s">
        <v>7116</v>
      </c>
      <c r="N6323" s="20" t="s">
        <v>15902</v>
      </c>
      <c r="O6323" s="20" t="s">
        <v>15922</v>
      </c>
      <c r="P6323" s="201" t="n">
        <v>43730</v>
      </c>
      <c r="Q6323" s="201" t="n">
        <v>43763</v>
      </c>
      <c r="R6323" s="20" t="n">
        <v>1</v>
      </c>
      <c r="S6323" s="20" t="s">
        <v>7130</v>
      </c>
      <c r="T6323" s="20" t="n">
        <v>141.408885</v>
      </c>
      <c r="U6323" s="20" t="n">
        <v>86.1986634</v>
      </c>
      <c r="V6323" s="20" t="n">
        <v>196.6191066</v>
      </c>
      <c r="W6323" s="20" t="s">
        <v>11510</v>
      </c>
      <c r="X6323" s="35"/>
      <c r="Y6323" s="35" t="n">
        <v>0</v>
      </c>
      <c r="Z6323" s="35" t="n">
        <v>1</v>
      </c>
      <c r="AE6323" s="94" t="e">
        <f aca="false" t="array" ref="AE6323:AK6323">_xlfn.torow(_xlfn.unique(_xlfn._xlws.filter(cat_table[Subsector],$E6323=cat_table[Sector],"")))</f>
        <v>#NAME?</v>
      </c>
      <c r="AF6323" s="94" t="e">
        <v>#NAME?</v>
      </c>
      <c r="AG6323" s="94" t="e">
        <v>#NAME?</v>
      </c>
      <c r="AH6323" s="94" t="e">
        <v>#NAME?</v>
      </c>
      <c r="AI6323" s="94" t="e">
        <v>#NAME?</v>
      </c>
      <c r="AJ6323" s="94" t="e">
        <v>#NAME?</v>
      </c>
      <c r="AK6323" s="94" t="e">
        <v>#NAME?</v>
      </c>
      <c r="AO6323" s="94" t="e">
        <f aca="false" t="array" ref="AO6323:AT6323">_xlfn.torow(_xlfn.unique(_xlfn._xlws.filter(cat_table[Sub-subsector],($E6323=cat_table[Sector])*($F6323=cat_table[Subsector]),"")))</f>
        <v>#NAME?</v>
      </c>
      <c r="AP6323" s="94" t="e">
        <v>#NAME?</v>
      </c>
      <c r="AQ6323" s="94" t="e">
        <v>#NAME?</v>
      </c>
      <c r="AR6323" s="94" t="e">
        <v>#NAME?</v>
      </c>
      <c r="AS6323" s="94" t="e">
        <v>#NAME?</v>
      </c>
      <c r="AT6323" s="94" t="e">
        <v>#NAME?</v>
      </c>
    </row>
    <row r="6324" customFormat="false" ht="15" hidden="false" customHeight="true" outlineLevel="0" collapsed="false">
      <c r="A6324" s="20" t="s">
        <v>17375</v>
      </c>
      <c r="B6324" s="20" t="str">
        <f aca="false">INDEX(Table2[], MATCH(L6324, Location_ID!$D$2:$D$3098, 0), 1)</f>
        <v>c884ca11-3a28-43b9-91bb-99789a4a0b2a</v>
      </c>
      <c r="C6324" s="20" t="s">
        <v>1585</v>
      </c>
      <c r="D6324" s="230" t="s">
        <v>354</v>
      </c>
      <c r="E6324" s="20" t="s">
        <v>7134</v>
      </c>
      <c r="F6324" s="20" t="s">
        <v>7135</v>
      </c>
      <c r="G6324" s="20" t="s">
        <v>7591</v>
      </c>
      <c r="H6324" s="20"/>
      <c r="I6324" s="20" t="s">
        <v>15917</v>
      </c>
      <c r="J6324" s="20" t="s">
        <v>15922</v>
      </c>
      <c r="K6324" s="20" t="s">
        <v>7109</v>
      </c>
      <c r="L6324" s="20" t="s">
        <v>6001</v>
      </c>
      <c r="M6324" s="20" t="s">
        <v>7116</v>
      </c>
      <c r="N6324" s="20" t="s">
        <v>15902</v>
      </c>
      <c r="O6324" s="20" t="s">
        <v>15922</v>
      </c>
      <c r="P6324" s="201" t="n">
        <v>43730</v>
      </c>
      <c r="Q6324" s="201" t="n">
        <v>43763</v>
      </c>
      <c r="R6324" s="20" t="n">
        <v>1</v>
      </c>
      <c r="S6324" s="20" t="s">
        <v>7130</v>
      </c>
      <c r="T6324" s="20" t="n">
        <v>122.346638</v>
      </c>
      <c r="U6324" s="20" t="n">
        <v>88.23289245</v>
      </c>
      <c r="V6324" s="20" t="n">
        <v>156.46038355</v>
      </c>
      <c r="W6324" s="20" t="s">
        <v>11510</v>
      </c>
      <c r="X6324" s="35"/>
      <c r="Y6324" s="35" t="n">
        <v>0</v>
      </c>
      <c r="Z6324" s="35" t="n">
        <v>1</v>
      </c>
      <c r="AE6324" s="94" t="e">
        <f aca="false" t="array" ref="AE6324:AK6324">_xlfn.torow(_xlfn.unique(_xlfn._xlws.filter(cat_table[Subsector],$E6324=cat_table[Sector],"")))</f>
        <v>#NAME?</v>
      </c>
      <c r="AF6324" s="94" t="e">
        <v>#NAME?</v>
      </c>
      <c r="AG6324" s="94" t="e">
        <v>#NAME?</v>
      </c>
      <c r="AH6324" s="94" t="e">
        <v>#NAME?</v>
      </c>
      <c r="AI6324" s="94" t="e">
        <v>#NAME?</v>
      </c>
      <c r="AJ6324" s="94" t="e">
        <v>#NAME?</v>
      </c>
      <c r="AK6324" s="94" t="e">
        <v>#NAME?</v>
      </c>
      <c r="AO6324" s="94" t="e">
        <f aca="false" t="array" ref="AO6324:AT6324">_xlfn.torow(_xlfn.unique(_xlfn._xlws.filter(cat_table[Sub-subsector],($E6324=cat_table[Sector])*($F6324=cat_table[Subsector]),"")))</f>
        <v>#NAME?</v>
      </c>
      <c r="AP6324" s="94" t="e">
        <v>#NAME?</v>
      </c>
      <c r="AQ6324" s="94" t="e">
        <v>#NAME?</v>
      </c>
      <c r="AR6324" s="94" t="e">
        <v>#NAME?</v>
      </c>
      <c r="AS6324" s="94" t="e">
        <v>#NAME?</v>
      </c>
      <c r="AT6324" s="94" t="e">
        <v>#NAME?</v>
      </c>
    </row>
    <row r="6325" customFormat="false" ht="15" hidden="false" customHeight="true" outlineLevel="0" collapsed="false">
      <c r="A6325" s="20" t="s">
        <v>17376</v>
      </c>
      <c r="B6325" s="20" t="str">
        <f aca="false">INDEX(Table2[], MATCH(L6325, Location_ID!$D$2:$D$3098, 0), 1)</f>
        <v>f24c03d5-8b45-4e46-998c-8f2339d46312</v>
      </c>
      <c r="C6325" s="20" t="s">
        <v>1585</v>
      </c>
      <c r="D6325" s="230" t="s">
        <v>354</v>
      </c>
      <c r="E6325" s="20" t="s">
        <v>7134</v>
      </c>
      <c r="F6325" s="20" t="s">
        <v>7135</v>
      </c>
      <c r="G6325" s="20" t="s">
        <v>7591</v>
      </c>
      <c r="H6325" s="20"/>
      <c r="I6325" s="20" t="s">
        <v>15917</v>
      </c>
      <c r="J6325" s="20" t="s">
        <v>15932</v>
      </c>
      <c r="K6325" s="20" t="s">
        <v>7109</v>
      </c>
      <c r="L6325" s="20" t="s">
        <v>6003</v>
      </c>
      <c r="M6325" s="20" t="s">
        <v>7116</v>
      </c>
      <c r="N6325" s="20" t="s">
        <v>15902</v>
      </c>
      <c r="O6325" s="20" t="s">
        <v>15932</v>
      </c>
      <c r="P6325" s="201" t="n">
        <v>43730</v>
      </c>
      <c r="Q6325" s="201" t="n">
        <v>43763</v>
      </c>
      <c r="R6325" s="20" t="n">
        <v>1</v>
      </c>
      <c r="S6325" s="20" t="s">
        <v>7130</v>
      </c>
      <c r="T6325" s="20" t="n">
        <v>179.853</v>
      </c>
      <c r="U6325" s="20" t="n">
        <v>124.1261018</v>
      </c>
      <c r="V6325" s="20" t="n">
        <v>235.5798982</v>
      </c>
      <c r="W6325" s="20" t="s">
        <v>11510</v>
      </c>
      <c r="X6325" s="35"/>
      <c r="Y6325" s="35" t="n">
        <v>0</v>
      </c>
      <c r="Z6325" s="35" t="n">
        <v>1</v>
      </c>
      <c r="AE6325" s="94" t="e">
        <f aca="false" t="array" ref="AE6325:AK6325">_xlfn.torow(_xlfn.unique(_xlfn._xlws.filter(cat_table[Subsector],$E6325=cat_table[Sector],"")))</f>
        <v>#NAME?</v>
      </c>
      <c r="AF6325" s="94" t="e">
        <v>#NAME?</v>
      </c>
      <c r="AG6325" s="94" t="e">
        <v>#NAME?</v>
      </c>
      <c r="AH6325" s="94" t="e">
        <v>#NAME?</v>
      </c>
      <c r="AI6325" s="94" t="e">
        <v>#NAME?</v>
      </c>
      <c r="AJ6325" s="94" t="e">
        <v>#NAME?</v>
      </c>
      <c r="AK6325" s="94" t="e">
        <v>#NAME?</v>
      </c>
      <c r="AO6325" s="94" t="e">
        <f aca="false" t="array" ref="AO6325:AT6325">_xlfn.torow(_xlfn.unique(_xlfn._xlws.filter(cat_table[Sub-subsector],($E6325=cat_table[Sector])*($F6325=cat_table[Subsector]),"")))</f>
        <v>#NAME?</v>
      </c>
      <c r="AP6325" s="94" t="e">
        <v>#NAME?</v>
      </c>
      <c r="AQ6325" s="94" t="e">
        <v>#NAME?</v>
      </c>
      <c r="AR6325" s="94" t="e">
        <v>#NAME?</v>
      </c>
      <c r="AS6325" s="94" t="e">
        <v>#NAME?</v>
      </c>
      <c r="AT6325" s="94" t="e">
        <v>#NAME?</v>
      </c>
    </row>
    <row r="6326" customFormat="false" ht="15" hidden="false" customHeight="true" outlineLevel="0" collapsed="false">
      <c r="A6326" s="20" t="s">
        <v>17377</v>
      </c>
      <c r="B6326" s="20" t="str">
        <f aca="false">INDEX(Table2[], MATCH(L6326, Location_ID!$D$2:$D$3098, 0), 1)</f>
        <v>2f4f0a40-e231-4f18-94f0-6d8c672af4ab</v>
      </c>
      <c r="C6326" s="20" t="s">
        <v>1585</v>
      </c>
      <c r="D6326" s="230" t="s">
        <v>354</v>
      </c>
      <c r="E6326" s="20" t="s">
        <v>7134</v>
      </c>
      <c r="F6326" s="20" t="s">
        <v>7135</v>
      </c>
      <c r="G6326" s="20" t="s">
        <v>7591</v>
      </c>
      <c r="H6326" s="20"/>
      <c r="I6326" s="20" t="s">
        <v>15917</v>
      </c>
      <c r="J6326" s="20" t="s">
        <v>15922</v>
      </c>
      <c r="K6326" s="20" t="s">
        <v>7109</v>
      </c>
      <c r="L6326" s="20" t="s">
        <v>6005</v>
      </c>
      <c r="M6326" s="20" t="s">
        <v>7116</v>
      </c>
      <c r="N6326" s="20" t="s">
        <v>15902</v>
      </c>
      <c r="O6326" s="20" t="s">
        <v>15922</v>
      </c>
      <c r="P6326" s="201" t="n">
        <v>43730</v>
      </c>
      <c r="Q6326" s="201" t="n">
        <v>43763</v>
      </c>
      <c r="R6326" s="20" t="n">
        <v>1</v>
      </c>
      <c r="S6326" s="20" t="s">
        <v>7130</v>
      </c>
      <c r="T6326" s="20" t="n">
        <v>122.736461</v>
      </c>
      <c r="U6326" s="20" t="n">
        <v>64.8235914</v>
      </c>
      <c r="V6326" s="20" t="n">
        <v>180.6493306</v>
      </c>
      <c r="W6326" s="20" t="s">
        <v>11510</v>
      </c>
      <c r="X6326" s="35"/>
      <c r="Y6326" s="35" t="n">
        <v>0</v>
      </c>
      <c r="Z6326" s="35" t="n">
        <v>1</v>
      </c>
      <c r="AE6326" s="94" t="e">
        <f aca="false" t="array" ref="AE6326:AK6326">_xlfn.torow(_xlfn.unique(_xlfn._xlws.filter(cat_table[Subsector],$E6326=cat_table[Sector],"")))</f>
        <v>#NAME?</v>
      </c>
      <c r="AF6326" s="94" t="e">
        <v>#NAME?</v>
      </c>
      <c r="AG6326" s="94" t="e">
        <v>#NAME?</v>
      </c>
      <c r="AH6326" s="94" t="e">
        <v>#NAME?</v>
      </c>
      <c r="AI6326" s="94" t="e">
        <v>#NAME?</v>
      </c>
      <c r="AJ6326" s="94" t="e">
        <v>#NAME?</v>
      </c>
      <c r="AK6326" s="94" t="e">
        <v>#NAME?</v>
      </c>
      <c r="AO6326" s="94" t="e">
        <f aca="false" t="array" ref="AO6326:AT6326">_xlfn.torow(_xlfn.unique(_xlfn._xlws.filter(cat_table[Sub-subsector],($E6326=cat_table[Sector])*($F6326=cat_table[Subsector]),"")))</f>
        <v>#NAME?</v>
      </c>
      <c r="AP6326" s="94" t="e">
        <v>#NAME?</v>
      </c>
      <c r="AQ6326" s="94" t="e">
        <v>#NAME?</v>
      </c>
      <c r="AR6326" s="94" t="e">
        <v>#NAME?</v>
      </c>
      <c r="AS6326" s="94" t="e">
        <v>#NAME?</v>
      </c>
      <c r="AT6326" s="94" t="e">
        <v>#NAME?</v>
      </c>
    </row>
    <row r="6327" customFormat="false" ht="15" hidden="false" customHeight="true" outlineLevel="0" collapsed="false">
      <c r="A6327" s="20" t="s">
        <v>17378</v>
      </c>
      <c r="B6327" s="20" t="str">
        <f aca="false">INDEX(Table2[], MATCH(L6327, Location_ID!$D$2:$D$3098, 0), 1)</f>
        <v>142f46fb-73a5-4c29-b27e-bb007bbe42da</v>
      </c>
      <c r="C6327" s="20" t="s">
        <v>1585</v>
      </c>
      <c r="D6327" s="230" t="s">
        <v>354</v>
      </c>
      <c r="E6327" s="20" t="s">
        <v>7134</v>
      </c>
      <c r="F6327" s="20" t="s">
        <v>7135</v>
      </c>
      <c r="G6327" s="20" t="s">
        <v>7591</v>
      </c>
      <c r="H6327" s="20"/>
      <c r="I6327" s="20" t="s">
        <v>15917</v>
      </c>
      <c r="J6327" s="20" t="s">
        <v>15932</v>
      </c>
      <c r="K6327" s="20" t="s">
        <v>7109</v>
      </c>
      <c r="L6327" s="20" t="s">
        <v>6007</v>
      </c>
      <c r="M6327" s="20" t="s">
        <v>7116</v>
      </c>
      <c r="N6327" s="20" t="s">
        <v>15902</v>
      </c>
      <c r="O6327" s="20" t="s">
        <v>15932</v>
      </c>
      <c r="P6327" s="201" t="n">
        <v>43730</v>
      </c>
      <c r="Q6327" s="201" t="n">
        <v>43763</v>
      </c>
      <c r="R6327" s="20" t="n">
        <v>1</v>
      </c>
      <c r="S6327" s="20" t="s">
        <v>7130</v>
      </c>
      <c r="T6327" s="20" t="n">
        <v>45.9578116</v>
      </c>
      <c r="U6327" s="20" t="n">
        <v>25.13503655</v>
      </c>
      <c r="V6327" s="20" t="n">
        <v>66.78058665</v>
      </c>
      <c r="W6327" s="20" t="s">
        <v>11510</v>
      </c>
      <c r="X6327" s="35"/>
      <c r="Y6327" s="35" t="n">
        <v>0</v>
      </c>
      <c r="Z6327" s="35" t="n">
        <v>1</v>
      </c>
      <c r="AE6327" s="94" t="e">
        <f aca="false" t="array" ref="AE6327:AK6327">_xlfn.torow(_xlfn.unique(_xlfn._xlws.filter(cat_table[Subsector],$E6327=cat_table[Sector],"")))</f>
        <v>#NAME?</v>
      </c>
      <c r="AF6327" s="94" t="e">
        <v>#NAME?</v>
      </c>
      <c r="AG6327" s="94" t="e">
        <v>#NAME?</v>
      </c>
      <c r="AH6327" s="94" t="e">
        <v>#NAME?</v>
      </c>
      <c r="AI6327" s="94" t="e">
        <v>#NAME?</v>
      </c>
      <c r="AJ6327" s="94" t="e">
        <v>#NAME?</v>
      </c>
      <c r="AK6327" s="94" t="e">
        <v>#NAME?</v>
      </c>
      <c r="AO6327" s="94" t="e">
        <f aca="false" t="array" ref="AO6327:AT6327">_xlfn.torow(_xlfn.unique(_xlfn._xlws.filter(cat_table[Sub-subsector],($E6327=cat_table[Sector])*($F6327=cat_table[Subsector]),"")))</f>
        <v>#NAME?</v>
      </c>
      <c r="AP6327" s="94" t="e">
        <v>#NAME?</v>
      </c>
      <c r="AQ6327" s="94" t="e">
        <v>#NAME?</v>
      </c>
      <c r="AR6327" s="94" t="e">
        <v>#NAME?</v>
      </c>
      <c r="AS6327" s="94" t="e">
        <v>#NAME?</v>
      </c>
      <c r="AT6327" s="94" t="e">
        <v>#NAME?</v>
      </c>
    </row>
    <row r="6328" customFormat="false" ht="15" hidden="false" customHeight="true" outlineLevel="0" collapsed="false">
      <c r="A6328" s="20" t="s">
        <v>17379</v>
      </c>
      <c r="B6328" s="20" t="str">
        <f aca="false">INDEX(Table2[], MATCH(L6328, Location_ID!$D$2:$D$3098, 0), 1)</f>
        <v>fd0fd560-df99-4d86-9ae1-f9ec8429cb16</v>
      </c>
      <c r="C6328" s="20" t="s">
        <v>1585</v>
      </c>
      <c r="D6328" s="230" t="s">
        <v>354</v>
      </c>
      <c r="E6328" s="20" t="s">
        <v>7134</v>
      </c>
      <c r="F6328" s="20" t="s">
        <v>7135</v>
      </c>
      <c r="G6328" s="20" t="s">
        <v>7591</v>
      </c>
      <c r="H6328" s="20"/>
      <c r="I6328" s="20" t="s">
        <v>15917</v>
      </c>
      <c r="J6328" s="20" t="s">
        <v>15918</v>
      </c>
      <c r="K6328" s="20" t="s">
        <v>7109</v>
      </c>
      <c r="L6328" s="20" t="s">
        <v>6009</v>
      </c>
      <c r="M6328" s="20" t="s">
        <v>7116</v>
      </c>
      <c r="N6328" s="20" t="s">
        <v>15902</v>
      </c>
      <c r="O6328" s="20" t="s">
        <v>15918</v>
      </c>
      <c r="P6328" s="201" t="n">
        <v>43730</v>
      </c>
      <c r="Q6328" s="201" t="n">
        <v>43763</v>
      </c>
      <c r="R6328" s="20" t="n">
        <v>1</v>
      </c>
      <c r="S6328" s="20" t="s">
        <v>7130</v>
      </c>
      <c r="T6328" s="20" t="n">
        <v>64.40801125</v>
      </c>
      <c r="U6328" s="20" t="n">
        <v>35.9028475</v>
      </c>
      <c r="V6328" s="20" t="n">
        <v>92.913175</v>
      </c>
      <c r="W6328" s="20" t="s">
        <v>11510</v>
      </c>
      <c r="X6328" s="35"/>
      <c r="Y6328" s="35" t="n">
        <v>0</v>
      </c>
      <c r="Z6328" s="35" t="n">
        <v>1</v>
      </c>
      <c r="AE6328" s="94" t="e">
        <f aca="false" t="array" ref="AE6328:AK6328">_xlfn.torow(_xlfn.unique(_xlfn._xlws.filter(cat_table[Subsector],$E6328=cat_table[Sector],"")))</f>
        <v>#NAME?</v>
      </c>
      <c r="AF6328" s="94" t="e">
        <v>#NAME?</v>
      </c>
      <c r="AG6328" s="94" t="e">
        <v>#NAME?</v>
      </c>
      <c r="AH6328" s="94" t="e">
        <v>#NAME?</v>
      </c>
      <c r="AI6328" s="94" t="e">
        <v>#NAME?</v>
      </c>
      <c r="AJ6328" s="94" t="e">
        <v>#NAME?</v>
      </c>
      <c r="AK6328" s="94" t="e">
        <v>#NAME?</v>
      </c>
      <c r="AO6328" s="94" t="e">
        <f aca="false" t="array" ref="AO6328:AT6328">_xlfn.torow(_xlfn.unique(_xlfn._xlws.filter(cat_table[Sub-subsector],($E6328=cat_table[Sector])*($F6328=cat_table[Subsector]),"")))</f>
        <v>#NAME?</v>
      </c>
      <c r="AP6328" s="94" t="e">
        <v>#NAME?</v>
      </c>
      <c r="AQ6328" s="94" t="e">
        <v>#NAME?</v>
      </c>
      <c r="AR6328" s="94" t="e">
        <v>#NAME?</v>
      </c>
      <c r="AS6328" s="94" t="e">
        <v>#NAME?</v>
      </c>
      <c r="AT6328" s="94" t="e">
        <v>#NAME?</v>
      </c>
    </row>
    <row r="6329" customFormat="false" ht="15" hidden="false" customHeight="true" outlineLevel="0" collapsed="false">
      <c r="A6329" s="20" t="s">
        <v>17380</v>
      </c>
      <c r="B6329" s="20" t="str">
        <f aca="false">INDEX(Table2[], MATCH(L6329, Location_ID!$D$2:$D$3098, 0), 1)</f>
        <v>2dd411fc-1005-436b-abbd-8b67dff13bc4</v>
      </c>
      <c r="C6329" s="20" t="s">
        <v>1585</v>
      </c>
      <c r="D6329" s="230" t="s">
        <v>354</v>
      </c>
      <c r="E6329" s="20" t="s">
        <v>7134</v>
      </c>
      <c r="F6329" s="20" t="s">
        <v>7135</v>
      </c>
      <c r="G6329" s="20" t="s">
        <v>7591</v>
      </c>
      <c r="H6329" s="20"/>
      <c r="I6329" s="20" t="s">
        <v>15917</v>
      </c>
      <c r="J6329" s="20" t="s">
        <v>15922</v>
      </c>
      <c r="K6329" s="20" t="s">
        <v>7109</v>
      </c>
      <c r="L6329" s="20" t="s">
        <v>6011</v>
      </c>
      <c r="M6329" s="20" t="s">
        <v>7116</v>
      </c>
      <c r="N6329" s="20" t="s">
        <v>15902</v>
      </c>
      <c r="O6329" s="20" t="s">
        <v>15922</v>
      </c>
      <c r="P6329" s="201" t="n">
        <v>43730</v>
      </c>
      <c r="Q6329" s="201" t="n">
        <v>43763</v>
      </c>
      <c r="R6329" s="20" t="n">
        <v>1</v>
      </c>
      <c r="S6329" s="20" t="s">
        <v>7130</v>
      </c>
      <c r="T6329" s="20" t="n">
        <v>103.595987</v>
      </c>
      <c r="U6329" s="20" t="n">
        <v>83.9374383</v>
      </c>
      <c r="V6329" s="20" t="n">
        <v>123.2545357</v>
      </c>
      <c r="W6329" s="20" t="s">
        <v>11510</v>
      </c>
      <c r="X6329" s="35"/>
      <c r="Y6329" s="35" t="n">
        <v>0</v>
      </c>
      <c r="Z6329" s="35" t="n">
        <v>1</v>
      </c>
      <c r="AE6329" s="94" t="e">
        <f aca="false" t="array" ref="AE6329:AK6329">_xlfn.torow(_xlfn.unique(_xlfn._xlws.filter(cat_table[Subsector],$E6329=cat_table[Sector],"")))</f>
        <v>#NAME?</v>
      </c>
      <c r="AF6329" s="94" t="e">
        <v>#NAME?</v>
      </c>
      <c r="AG6329" s="94" t="e">
        <v>#NAME?</v>
      </c>
      <c r="AH6329" s="94" t="e">
        <v>#NAME?</v>
      </c>
      <c r="AI6329" s="94" t="e">
        <v>#NAME?</v>
      </c>
      <c r="AJ6329" s="94" t="e">
        <v>#NAME?</v>
      </c>
      <c r="AK6329" s="94" t="e">
        <v>#NAME?</v>
      </c>
      <c r="AO6329" s="94" t="e">
        <f aca="false" t="array" ref="AO6329:AT6329">_xlfn.torow(_xlfn.unique(_xlfn._xlws.filter(cat_table[Sub-subsector],($E6329=cat_table[Sector])*($F6329=cat_table[Subsector]),"")))</f>
        <v>#NAME?</v>
      </c>
      <c r="AP6329" s="94" t="e">
        <v>#NAME?</v>
      </c>
      <c r="AQ6329" s="94" t="e">
        <v>#NAME?</v>
      </c>
      <c r="AR6329" s="94" t="e">
        <v>#NAME?</v>
      </c>
      <c r="AS6329" s="94" t="e">
        <v>#NAME?</v>
      </c>
      <c r="AT6329" s="94" t="e">
        <v>#NAME?</v>
      </c>
    </row>
    <row r="6330" customFormat="false" ht="15" hidden="false" customHeight="true" outlineLevel="0" collapsed="false">
      <c r="A6330" s="20" t="s">
        <v>17381</v>
      </c>
      <c r="B6330" s="20" t="str">
        <f aca="false">INDEX(Table2[], MATCH(L6330, Location_ID!$D$2:$D$3098, 0), 1)</f>
        <v>15a8f7db-f49f-4e2b-86fe-399d66f5b062</v>
      </c>
      <c r="C6330" s="20" t="s">
        <v>1585</v>
      </c>
      <c r="D6330" s="230" t="s">
        <v>354</v>
      </c>
      <c r="E6330" s="20" t="s">
        <v>7134</v>
      </c>
      <c r="F6330" s="20" t="s">
        <v>7135</v>
      </c>
      <c r="G6330" s="20" t="s">
        <v>7591</v>
      </c>
      <c r="H6330" s="20"/>
      <c r="I6330" s="20" t="s">
        <v>15917</v>
      </c>
      <c r="J6330" s="20" t="s">
        <v>15927</v>
      </c>
      <c r="K6330" s="20" t="s">
        <v>7109</v>
      </c>
      <c r="L6330" s="20" t="s">
        <v>6013</v>
      </c>
      <c r="M6330" s="20" t="s">
        <v>7116</v>
      </c>
      <c r="N6330" s="20" t="s">
        <v>15902</v>
      </c>
      <c r="O6330" s="20" t="s">
        <v>15927</v>
      </c>
      <c r="P6330" s="201" t="n">
        <v>43730</v>
      </c>
      <c r="Q6330" s="201" t="n">
        <v>43763</v>
      </c>
      <c r="R6330" s="20" t="n">
        <v>1</v>
      </c>
      <c r="S6330" s="20" t="s">
        <v>7130</v>
      </c>
      <c r="T6330" s="20" t="n">
        <v>456.610724</v>
      </c>
      <c r="U6330" s="20" t="n">
        <v>249.856318</v>
      </c>
      <c r="V6330" s="20" t="n">
        <v>663.36513</v>
      </c>
      <c r="W6330" s="20" t="s">
        <v>11510</v>
      </c>
      <c r="X6330" s="35"/>
      <c r="Y6330" s="35" t="n">
        <v>0</v>
      </c>
      <c r="Z6330" s="35" t="n">
        <v>1</v>
      </c>
      <c r="AE6330" s="94" t="e">
        <f aca="false" t="array" ref="AE6330:AK6330">_xlfn.torow(_xlfn.unique(_xlfn._xlws.filter(cat_table[Subsector],$E6330=cat_table[Sector],"")))</f>
        <v>#NAME?</v>
      </c>
      <c r="AF6330" s="94" t="e">
        <v>#NAME?</v>
      </c>
      <c r="AG6330" s="94" t="e">
        <v>#NAME?</v>
      </c>
      <c r="AH6330" s="94" t="e">
        <v>#NAME?</v>
      </c>
      <c r="AI6330" s="94" t="e">
        <v>#NAME?</v>
      </c>
      <c r="AJ6330" s="94" t="e">
        <v>#NAME?</v>
      </c>
      <c r="AK6330" s="94" t="e">
        <v>#NAME?</v>
      </c>
      <c r="AO6330" s="94" t="e">
        <f aca="false" t="array" ref="AO6330:AT6330">_xlfn.torow(_xlfn.unique(_xlfn._xlws.filter(cat_table[Sub-subsector],($E6330=cat_table[Sector])*($F6330=cat_table[Subsector]),"")))</f>
        <v>#NAME?</v>
      </c>
      <c r="AP6330" s="94" t="e">
        <v>#NAME?</v>
      </c>
      <c r="AQ6330" s="94" t="e">
        <v>#NAME?</v>
      </c>
      <c r="AR6330" s="94" t="e">
        <v>#NAME?</v>
      </c>
      <c r="AS6330" s="94" t="e">
        <v>#NAME?</v>
      </c>
      <c r="AT6330" s="94" t="e">
        <v>#NAME?</v>
      </c>
    </row>
    <row r="6331" customFormat="false" ht="15" hidden="false" customHeight="true" outlineLevel="0" collapsed="false">
      <c r="A6331" s="20" t="s">
        <v>17382</v>
      </c>
      <c r="B6331" s="20" t="str">
        <f aca="false">INDEX(Table2[], MATCH(L6331, Location_ID!$D$2:$D$3098, 0), 1)</f>
        <v>74957f3a-463e-4361-ab5d-45955147b4c6</v>
      </c>
      <c r="C6331" s="20" t="s">
        <v>1585</v>
      </c>
      <c r="D6331" s="230" t="s">
        <v>354</v>
      </c>
      <c r="E6331" s="20" t="s">
        <v>7134</v>
      </c>
      <c r="F6331" s="20" t="s">
        <v>7135</v>
      </c>
      <c r="G6331" s="20" t="s">
        <v>7591</v>
      </c>
      <c r="H6331" s="20"/>
      <c r="I6331" s="20" t="s">
        <v>15917</v>
      </c>
      <c r="J6331" s="20" t="s">
        <v>15922</v>
      </c>
      <c r="K6331" s="20" t="s">
        <v>7109</v>
      </c>
      <c r="L6331" s="20" t="s">
        <v>6015</v>
      </c>
      <c r="M6331" s="20" t="s">
        <v>7116</v>
      </c>
      <c r="N6331" s="20" t="s">
        <v>15902</v>
      </c>
      <c r="O6331" s="20" t="s">
        <v>15922</v>
      </c>
      <c r="P6331" s="201" t="n">
        <v>43730</v>
      </c>
      <c r="Q6331" s="201" t="n">
        <v>43763</v>
      </c>
      <c r="R6331" s="20" t="n">
        <v>1</v>
      </c>
      <c r="S6331" s="20" t="s">
        <v>7130</v>
      </c>
      <c r="T6331" s="20" t="n">
        <v>58.2337671</v>
      </c>
      <c r="U6331" s="20" t="n">
        <v>30.3248418</v>
      </c>
      <c r="V6331" s="20" t="n">
        <v>86.1426924</v>
      </c>
      <c r="W6331" s="20" t="s">
        <v>11510</v>
      </c>
      <c r="X6331" s="35"/>
      <c r="Y6331" s="35" t="n">
        <v>0</v>
      </c>
      <c r="Z6331" s="35" t="n">
        <v>1</v>
      </c>
      <c r="AE6331" s="94" t="e">
        <f aca="false" t="array" ref="AE6331:AK6331">_xlfn.torow(_xlfn.unique(_xlfn._xlws.filter(cat_table[Subsector],$E6331=cat_table[Sector],"")))</f>
        <v>#NAME?</v>
      </c>
      <c r="AF6331" s="94" t="e">
        <v>#NAME?</v>
      </c>
      <c r="AG6331" s="94" t="e">
        <v>#NAME?</v>
      </c>
      <c r="AH6331" s="94" t="e">
        <v>#NAME?</v>
      </c>
      <c r="AI6331" s="94" t="e">
        <v>#NAME?</v>
      </c>
      <c r="AJ6331" s="94" t="e">
        <v>#NAME?</v>
      </c>
      <c r="AK6331" s="94" t="e">
        <v>#NAME?</v>
      </c>
      <c r="AO6331" s="94" t="e">
        <f aca="false" t="array" ref="AO6331:AT6331">_xlfn.torow(_xlfn.unique(_xlfn._xlws.filter(cat_table[Sub-subsector],($E6331=cat_table[Sector])*($F6331=cat_table[Subsector]),"")))</f>
        <v>#NAME?</v>
      </c>
      <c r="AP6331" s="94" t="e">
        <v>#NAME?</v>
      </c>
      <c r="AQ6331" s="94" t="e">
        <v>#NAME?</v>
      </c>
      <c r="AR6331" s="94" t="e">
        <v>#NAME?</v>
      </c>
      <c r="AS6331" s="94" t="e">
        <v>#NAME?</v>
      </c>
      <c r="AT6331" s="94" t="e">
        <v>#NAME?</v>
      </c>
    </row>
    <row r="6332" customFormat="false" ht="15" hidden="false" customHeight="true" outlineLevel="0" collapsed="false">
      <c r="A6332" s="20" t="s">
        <v>17383</v>
      </c>
      <c r="B6332" s="20" t="str">
        <f aca="false">INDEX(Table2[], MATCH(L6332, Location_ID!$D$2:$D$3098, 0), 1)</f>
        <v>0603d995-be03-4258-9ed0-660e109896ad</v>
      </c>
      <c r="C6332" s="20" t="s">
        <v>1585</v>
      </c>
      <c r="D6332" s="230" t="s">
        <v>354</v>
      </c>
      <c r="E6332" s="20" t="s">
        <v>7134</v>
      </c>
      <c r="F6332" s="20" t="s">
        <v>7135</v>
      </c>
      <c r="G6332" s="20" t="s">
        <v>7591</v>
      </c>
      <c r="H6332" s="20"/>
      <c r="I6332" s="20" t="s">
        <v>15917</v>
      </c>
      <c r="J6332" s="20" t="s">
        <v>15922</v>
      </c>
      <c r="K6332" s="20" t="s">
        <v>7109</v>
      </c>
      <c r="L6332" s="20" t="s">
        <v>6017</v>
      </c>
      <c r="M6332" s="20" t="s">
        <v>7116</v>
      </c>
      <c r="N6332" s="20" t="s">
        <v>15902</v>
      </c>
      <c r="O6332" s="20" t="s">
        <v>15922</v>
      </c>
      <c r="P6332" s="201" t="n">
        <v>43730</v>
      </c>
      <c r="Q6332" s="201" t="n">
        <v>43763</v>
      </c>
      <c r="R6332" s="20" t="n">
        <v>1</v>
      </c>
      <c r="S6332" s="20" t="s">
        <v>7130</v>
      </c>
      <c r="T6332" s="20" t="n">
        <v>201.321569</v>
      </c>
      <c r="U6332" s="20" t="n">
        <v>108.082043</v>
      </c>
      <c r="V6332" s="20" t="n">
        <v>294.561095</v>
      </c>
      <c r="W6332" s="20" t="s">
        <v>11510</v>
      </c>
      <c r="X6332" s="35"/>
      <c r="Y6332" s="35" t="n">
        <v>0</v>
      </c>
      <c r="Z6332" s="35" t="n">
        <v>1</v>
      </c>
      <c r="AE6332" s="94" t="e">
        <f aca="false" t="array" ref="AE6332:AK6332">_xlfn.torow(_xlfn.unique(_xlfn._xlws.filter(cat_table[Subsector],$E6332=cat_table[Sector],"")))</f>
        <v>#NAME?</v>
      </c>
      <c r="AF6332" s="94" t="e">
        <v>#NAME?</v>
      </c>
      <c r="AG6332" s="94" t="e">
        <v>#NAME?</v>
      </c>
      <c r="AH6332" s="94" t="e">
        <v>#NAME?</v>
      </c>
      <c r="AI6332" s="94" t="e">
        <v>#NAME?</v>
      </c>
      <c r="AJ6332" s="94" t="e">
        <v>#NAME?</v>
      </c>
      <c r="AK6332" s="94" t="e">
        <v>#NAME?</v>
      </c>
      <c r="AO6332" s="94" t="e">
        <f aca="false" t="array" ref="AO6332:AT6332">_xlfn.torow(_xlfn.unique(_xlfn._xlws.filter(cat_table[Sub-subsector],($E6332=cat_table[Sector])*($F6332=cat_table[Subsector]),"")))</f>
        <v>#NAME?</v>
      </c>
      <c r="AP6332" s="94" t="e">
        <v>#NAME?</v>
      </c>
      <c r="AQ6332" s="94" t="e">
        <v>#NAME?</v>
      </c>
      <c r="AR6332" s="94" t="e">
        <v>#NAME?</v>
      </c>
      <c r="AS6332" s="94" t="e">
        <v>#NAME?</v>
      </c>
      <c r="AT6332" s="94" t="e">
        <v>#NAME?</v>
      </c>
    </row>
    <row r="6333" customFormat="false" ht="15" hidden="false" customHeight="true" outlineLevel="0" collapsed="false">
      <c r="A6333" s="20" t="s">
        <v>17384</v>
      </c>
      <c r="B6333" s="20" t="str">
        <f aca="false">INDEX(Table2[], MATCH(L6333, Location_ID!$D$2:$D$3098, 0), 1)</f>
        <v>79f12075-0660-486c-9480-5ab348c86478</v>
      </c>
      <c r="C6333" s="20" t="s">
        <v>1585</v>
      </c>
      <c r="D6333" s="230" t="s">
        <v>354</v>
      </c>
      <c r="E6333" s="20" t="s">
        <v>7134</v>
      </c>
      <c r="F6333" s="20" t="s">
        <v>7135</v>
      </c>
      <c r="G6333" s="20" t="s">
        <v>7591</v>
      </c>
      <c r="H6333" s="20"/>
      <c r="I6333" s="20" t="s">
        <v>15917</v>
      </c>
      <c r="J6333" s="20" t="s">
        <v>15918</v>
      </c>
      <c r="K6333" s="20" t="s">
        <v>7109</v>
      </c>
      <c r="L6333" s="20" t="s">
        <v>6019</v>
      </c>
      <c r="M6333" s="20" t="s">
        <v>7116</v>
      </c>
      <c r="N6333" s="20" t="s">
        <v>15902</v>
      </c>
      <c r="O6333" s="20" t="s">
        <v>15918</v>
      </c>
      <c r="P6333" s="201" t="n">
        <v>43730</v>
      </c>
      <c r="Q6333" s="201" t="n">
        <v>43763</v>
      </c>
      <c r="R6333" s="20" t="n">
        <v>1</v>
      </c>
      <c r="S6333" s="20" t="s">
        <v>7130</v>
      </c>
      <c r="T6333" s="20" t="n">
        <v>242.639899</v>
      </c>
      <c r="U6333" s="20" t="n">
        <v>173.9189529</v>
      </c>
      <c r="V6333" s="20" t="n">
        <v>311.3608451</v>
      </c>
      <c r="W6333" s="20" t="s">
        <v>11510</v>
      </c>
      <c r="X6333" s="35"/>
      <c r="Y6333" s="35" t="n">
        <v>0</v>
      </c>
      <c r="Z6333" s="35" t="n">
        <v>1</v>
      </c>
      <c r="AE6333" s="94" t="e">
        <f aca="false" t="array" ref="AE6333:AK6333">_xlfn.torow(_xlfn.unique(_xlfn._xlws.filter(cat_table[Subsector],$E6333=cat_table[Sector],"")))</f>
        <v>#NAME?</v>
      </c>
      <c r="AF6333" s="94" t="e">
        <v>#NAME?</v>
      </c>
      <c r="AG6333" s="94" t="e">
        <v>#NAME?</v>
      </c>
      <c r="AH6333" s="94" t="e">
        <v>#NAME?</v>
      </c>
      <c r="AI6333" s="94" t="e">
        <v>#NAME?</v>
      </c>
      <c r="AJ6333" s="94" t="e">
        <v>#NAME?</v>
      </c>
      <c r="AK6333" s="94" t="e">
        <v>#NAME?</v>
      </c>
      <c r="AO6333" s="94" t="e">
        <f aca="false" t="array" ref="AO6333:AT6333">_xlfn.torow(_xlfn.unique(_xlfn._xlws.filter(cat_table[Sub-subsector],($E6333=cat_table[Sector])*($F6333=cat_table[Subsector]),"")))</f>
        <v>#NAME?</v>
      </c>
      <c r="AP6333" s="94" t="e">
        <v>#NAME?</v>
      </c>
      <c r="AQ6333" s="94" t="e">
        <v>#NAME?</v>
      </c>
      <c r="AR6333" s="94" t="e">
        <v>#NAME?</v>
      </c>
      <c r="AS6333" s="94" t="e">
        <v>#NAME?</v>
      </c>
      <c r="AT6333" s="94" t="e">
        <v>#NAME?</v>
      </c>
    </row>
    <row r="6334" customFormat="false" ht="15" hidden="false" customHeight="true" outlineLevel="0" collapsed="false">
      <c r="A6334" s="20" t="s">
        <v>17385</v>
      </c>
      <c r="B6334" s="20" t="str">
        <f aca="false">INDEX(Table2[], MATCH(L6334, Location_ID!$D$2:$D$3098, 0), 1)</f>
        <v>80f3c3a9-9dcc-4342-9689-afb1b96f4358</v>
      </c>
      <c r="C6334" s="20" t="s">
        <v>1585</v>
      </c>
      <c r="D6334" s="230" t="s">
        <v>354</v>
      </c>
      <c r="E6334" s="20" t="s">
        <v>7134</v>
      </c>
      <c r="F6334" s="20" t="s">
        <v>7135</v>
      </c>
      <c r="G6334" s="20" t="s">
        <v>7591</v>
      </c>
      <c r="H6334" s="20"/>
      <c r="I6334" s="20" t="s">
        <v>15917</v>
      </c>
      <c r="J6334" s="20" t="s">
        <v>15927</v>
      </c>
      <c r="K6334" s="20" t="s">
        <v>7109</v>
      </c>
      <c r="L6334" s="20" t="s">
        <v>6021</v>
      </c>
      <c r="M6334" s="20" t="s">
        <v>7116</v>
      </c>
      <c r="N6334" s="20" t="s">
        <v>15902</v>
      </c>
      <c r="O6334" s="20" t="s">
        <v>15927</v>
      </c>
      <c r="P6334" s="201" t="n">
        <v>43730</v>
      </c>
      <c r="Q6334" s="201" t="n">
        <v>43763</v>
      </c>
      <c r="R6334" s="20" t="n">
        <v>1</v>
      </c>
      <c r="S6334" s="20" t="s">
        <v>7130</v>
      </c>
      <c r="T6334" s="20" t="n">
        <v>160.5241354</v>
      </c>
      <c r="U6334" s="20" t="n">
        <v>109.1505972</v>
      </c>
      <c r="V6334" s="20" t="n">
        <v>211.8976736</v>
      </c>
      <c r="W6334" s="20" t="s">
        <v>11510</v>
      </c>
      <c r="X6334" s="35"/>
      <c r="Y6334" s="35" t="n">
        <v>0</v>
      </c>
      <c r="Z6334" s="35" t="n">
        <v>1</v>
      </c>
      <c r="AE6334" s="94" t="e">
        <f aca="false" t="array" ref="AE6334:AK6334">_xlfn.torow(_xlfn.unique(_xlfn._xlws.filter(cat_table[Subsector],$E6334=cat_table[Sector],"")))</f>
        <v>#NAME?</v>
      </c>
      <c r="AF6334" s="94" t="e">
        <v>#NAME?</v>
      </c>
      <c r="AG6334" s="94" t="e">
        <v>#NAME?</v>
      </c>
      <c r="AH6334" s="94" t="e">
        <v>#NAME?</v>
      </c>
      <c r="AI6334" s="94" t="e">
        <v>#NAME?</v>
      </c>
      <c r="AJ6334" s="94" t="e">
        <v>#NAME?</v>
      </c>
      <c r="AK6334" s="94" t="e">
        <v>#NAME?</v>
      </c>
      <c r="AO6334" s="94" t="e">
        <f aca="false" t="array" ref="AO6334:AT6334">_xlfn.torow(_xlfn.unique(_xlfn._xlws.filter(cat_table[Sub-subsector],($E6334=cat_table[Sector])*($F6334=cat_table[Subsector]),"")))</f>
        <v>#NAME?</v>
      </c>
      <c r="AP6334" s="94" t="e">
        <v>#NAME?</v>
      </c>
      <c r="AQ6334" s="94" t="e">
        <v>#NAME?</v>
      </c>
      <c r="AR6334" s="94" t="e">
        <v>#NAME?</v>
      </c>
      <c r="AS6334" s="94" t="e">
        <v>#NAME?</v>
      </c>
      <c r="AT6334" s="94" t="e">
        <v>#NAME?</v>
      </c>
    </row>
    <row r="6335" customFormat="false" ht="15" hidden="false" customHeight="true" outlineLevel="0" collapsed="false">
      <c r="A6335" s="20" t="s">
        <v>17386</v>
      </c>
      <c r="B6335" s="20" t="str">
        <f aca="false">INDEX(Table2[], MATCH(L6335, Location_ID!$D$2:$D$3098, 0), 1)</f>
        <v>2ae45efa-6435-4892-9bcc-3e1b61590249</v>
      </c>
      <c r="C6335" s="20" t="s">
        <v>1585</v>
      </c>
      <c r="D6335" s="230" t="s">
        <v>354</v>
      </c>
      <c r="E6335" s="20" t="s">
        <v>7134</v>
      </c>
      <c r="F6335" s="20" t="s">
        <v>7135</v>
      </c>
      <c r="G6335" s="20" t="s">
        <v>7591</v>
      </c>
      <c r="H6335" s="20"/>
      <c r="I6335" s="20" t="s">
        <v>15917</v>
      </c>
      <c r="J6335" s="20" t="s">
        <v>15922</v>
      </c>
      <c r="K6335" s="20" t="s">
        <v>7109</v>
      </c>
      <c r="L6335" s="20" t="s">
        <v>6023</v>
      </c>
      <c r="M6335" s="20" t="s">
        <v>7116</v>
      </c>
      <c r="N6335" s="20" t="s">
        <v>15902</v>
      </c>
      <c r="O6335" s="20" t="s">
        <v>15922</v>
      </c>
      <c r="P6335" s="201" t="n">
        <v>43730</v>
      </c>
      <c r="Q6335" s="201" t="n">
        <v>43763</v>
      </c>
      <c r="R6335" s="20" t="n">
        <v>1</v>
      </c>
      <c r="S6335" s="20" t="s">
        <v>7130</v>
      </c>
      <c r="T6335" s="20" t="n">
        <v>381.033725</v>
      </c>
      <c r="U6335" s="20" t="n">
        <v>261.425607</v>
      </c>
      <c r="V6335" s="20" t="n">
        <v>500.641843</v>
      </c>
      <c r="W6335" s="20" t="s">
        <v>11510</v>
      </c>
      <c r="X6335" s="35"/>
      <c r="Y6335" s="35" t="n">
        <v>0</v>
      </c>
      <c r="Z6335" s="35" t="n">
        <v>1</v>
      </c>
      <c r="AE6335" s="94" t="e">
        <f aca="false" t="array" ref="AE6335:AK6335">_xlfn.torow(_xlfn.unique(_xlfn._xlws.filter(cat_table[Subsector],$E6335=cat_table[Sector],"")))</f>
        <v>#NAME?</v>
      </c>
      <c r="AF6335" s="94" t="e">
        <v>#NAME?</v>
      </c>
      <c r="AG6335" s="94" t="e">
        <v>#NAME?</v>
      </c>
      <c r="AH6335" s="94" t="e">
        <v>#NAME?</v>
      </c>
      <c r="AI6335" s="94" t="e">
        <v>#NAME?</v>
      </c>
      <c r="AJ6335" s="94" t="e">
        <v>#NAME?</v>
      </c>
      <c r="AK6335" s="94" t="e">
        <v>#NAME?</v>
      </c>
      <c r="AO6335" s="94" t="e">
        <f aca="false" t="array" ref="AO6335:AT6335">_xlfn.torow(_xlfn.unique(_xlfn._xlws.filter(cat_table[Sub-subsector],($E6335=cat_table[Sector])*($F6335=cat_table[Subsector]),"")))</f>
        <v>#NAME?</v>
      </c>
      <c r="AP6335" s="94" t="e">
        <v>#NAME?</v>
      </c>
      <c r="AQ6335" s="94" t="e">
        <v>#NAME?</v>
      </c>
      <c r="AR6335" s="94" t="e">
        <v>#NAME?</v>
      </c>
      <c r="AS6335" s="94" t="e">
        <v>#NAME?</v>
      </c>
      <c r="AT6335" s="94" t="e">
        <v>#NAME?</v>
      </c>
    </row>
    <row r="6336" customFormat="false" ht="15" hidden="false" customHeight="true" outlineLevel="0" collapsed="false">
      <c r="A6336" s="20" t="s">
        <v>17387</v>
      </c>
      <c r="B6336" s="20" t="str">
        <f aca="false">INDEX(Table2[], MATCH(L6336, Location_ID!$D$2:$D$3098, 0), 1)</f>
        <v>757e1c56-f717-4b21-9310-7a9fefb5e391</v>
      </c>
      <c r="C6336" s="20" t="s">
        <v>1585</v>
      </c>
      <c r="D6336" s="230" t="s">
        <v>354</v>
      </c>
      <c r="E6336" s="20" t="s">
        <v>7134</v>
      </c>
      <c r="F6336" s="20" t="s">
        <v>7135</v>
      </c>
      <c r="G6336" s="20" t="s">
        <v>7591</v>
      </c>
      <c r="H6336" s="20"/>
      <c r="I6336" s="20" t="s">
        <v>15917</v>
      </c>
      <c r="J6336" s="20" t="s">
        <v>15918</v>
      </c>
      <c r="K6336" s="20" t="s">
        <v>7109</v>
      </c>
      <c r="L6336" s="20" t="s">
        <v>6025</v>
      </c>
      <c r="M6336" s="20" t="s">
        <v>7116</v>
      </c>
      <c r="N6336" s="20" t="s">
        <v>15902</v>
      </c>
      <c r="O6336" s="20" t="s">
        <v>15918</v>
      </c>
      <c r="P6336" s="201" t="n">
        <v>43730</v>
      </c>
      <c r="Q6336" s="201" t="n">
        <v>43763</v>
      </c>
      <c r="R6336" s="20" t="n">
        <v>1</v>
      </c>
      <c r="S6336" s="20" t="s">
        <v>7130</v>
      </c>
      <c r="T6336" s="20" t="n">
        <v>318.117948</v>
      </c>
      <c r="U6336" s="20" t="n">
        <v>238.9720642</v>
      </c>
      <c r="V6336" s="20" t="n">
        <v>397.2638318</v>
      </c>
      <c r="W6336" s="20" t="s">
        <v>11510</v>
      </c>
      <c r="X6336" s="35"/>
      <c r="Y6336" s="35" t="n">
        <v>0</v>
      </c>
      <c r="Z6336" s="35" t="n">
        <v>1</v>
      </c>
      <c r="AE6336" s="94" t="e">
        <f aca="false" t="array" ref="AE6336:AK6336">_xlfn.torow(_xlfn.unique(_xlfn._xlws.filter(cat_table[Subsector],$E6336=cat_table[Sector],"")))</f>
        <v>#NAME?</v>
      </c>
      <c r="AF6336" s="94" t="e">
        <v>#NAME?</v>
      </c>
      <c r="AG6336" s="94" t="e">
        <v>#NAME?</v>
      </c>
      <c r="AH6336" s="94" t="e">
        <v>#NAME?</v>
      </c>
      <c r="AI6336" s="94" t="e">
        <v>#NAME?</v>
      </c>
      <c r="AJ6336" s="94" t="e">
        <v>#NAME?</v>
      </c>
      <c r="AK6336" s="94" t="e">
        <v>#NAME?</v>
      </c>
      <c r="AO6336" s="94" t="e">
        <f aca="false" t="array" ref="AO6336:AT6336">_xlfn.torow(_xlfn.unique(_xlfn._xlws.filter(cat_table[Sub-subsector],($E6336=cat_table[Sector])*($F6336=cat_table[Subsector]),"")))</f>
        <v>#NAME?</v>
      </c>
      <c r="AP6336" s="94" t="e">
        <v>#NAME?</v>
      </c>
      <c r="AQ6336" s="94" t="e">
        <v>#NAME?</v>
      </c>
      <c r="AR6336" s="94" t="e">
        <v>#NAME?</v>
      </c>
      <c r="AS6336" s="94" t="e">
        <v>#NAME?</v>
      </c>
      <c r="AT6336" s="94" t="e">
        <v>#NAME?</v>
      </c>
    </row>
    <row r="6337" customFormat="false" ht="15" hidden="false" customHeight="true" outlineLevel="0" collapsed="false">
      <c r="A6337" s="20" t="s">
        <v>17388</v>
      </c>
      <c r="B6337" s="20" t="str">
        <f aca="false">INDEX(Table2[], MATCH(L6337, Location_ID!$D$2:$D$3098, 0), 1)</f>
        <v>6fbb5288-0320-446d-b7da-16a189cb64ff</v>
      </c>
      <c r="C6337" s="20" t="s">
        <v>1585</v>
      </c>
      <c r="D6337" s="230" t="s">
        <v>354</v>
      </c>
      <c r="E6337" s="20" t="s">
        <v>7134</v>
      </c>
      <c r="F6337" s="20" t="s">
        <v>7135</v>
      </c>
      <c r="G6337" s="20" t="s">
        <v>7591</v>
      </c>
      <c r="H6337" s="20"/>
      <c r="I6337" s="20" t="s">
        <v>15917</v>
      </c>
      <c r="J6337" s="20" t="s">
        <v>15922</v>
      </c>
      <c r="K6337" s="20" t="s">
        <v>7109</v>
      </c>
      <c r="L6337" s="20" t="s">
        <v>6027</v>
      </c>
      <c r="M6337" s="20" t="s">
        <v>7116</v>
      </c>
      <c r="N6337" s="20" t="s">
        <v>15902</v>
      </c>
      <c r="O6337" s="20" t="s">
        <v>15922</v>
      </c>
      <c r="P6337" s="201" t="n">
        <v>43730</v>
      </c>
      <c r="Q6337" s="201" t="n">
        <v>43763</v>
      </c>
      <c r="R6337" s="20" t="n">
        <v>1</v>
      </c>
      <c r="S6337" s="20" t="s">
        <v>7130</v>
      </c>
      <c r="T6337" s="20" t="n">
        <v>175.857053</v>
      </c>
      <c r="U6337" s="20" t="n">
        <v>114.6410902</v>
      </c>
      <c r="V6337" s="20" t="n">
        <v>237.0730158</v>
      </c>
      <c r="W6337" s="20" t="s">
        <v>11510</v>
      </c>
      <c r="X6337" s="35"/>
      <c r="Y6337" s="35" t="n">
        <v>0</v>
      </c>
      <c r="Z6337" s="35" t="n">
        <v>1</v>
      </c>
      <c r="AE6337" s="94" t="e">
        <f aca="false" t="array" ref="AE6337:AK6337">_xlfn.torow(_xlfn.unique(_xlfn._xlws.filter(cat_table[Subsector],$E6337=cat_table[Sector],"")))</f>
        <v>#NAME?</v>
      </c>
      <c r="AF6337" s="94" t="e">
        <v>#NAME?</v>
      </c>
      <c r="AG6337" s="94" t="e">
        <v>#NAME?</v>
      </c>
      <c r="AH6337" s="94" t="e">
        <v>#NAME?</v>
      </c>
      <c r="AI6337" s="94" t="e">
        <v>#NAME?</v>
      </c>
      <c r="AJ6337" s="94" t="e">
        <v>#NAME?</v>
      </c>
      <c r="AK6337" s="94" t="e">
        <v>#NAME?</v>
      </c>
      <c r="AO6337" s="94" t="e">
        <f aca="false" t="array" ref="AO6337:AT6337">_xlfn.torow(_xlfn.unique(_xlfn._xlws.filter(cat_table[Sub-subsector],($E6337=cat_table[Sector])*($F6337=cat_table[Subsector]),"")))</f>
        <v>#NAME?</v>
      </c>
      <c r="AP6337" s="94" t="e">
        <v>#NAME?</v>
      </c>
      <c r="AQ6337" s="94" t="e">
        <v>#NAME?</v>
      </c>
      <c r="AR6337" s="94" t="e">
        <v>#NAME?</v>
      </c>
      <c r="AS6337" s="94" t="e">
        <v>#NAME?</v>
      </c>
      <c r="AT6337" s="94" t="e">
        <v>#NAME?</v>
      </c>
    </row>
    <row r="6338" customFormat="false" ht="15" hidden="false" customHeight="true" outlineLevel="0" collapsed="false">
      <c r="A6338" s="20" t="s">
        <v>17389</v>
      </c>
      <c r="B6338" s="20" t="str">
        <f aca="false">INDEX(Table2[], MATCH(L6338, Location_ID!$D$2:$D$3098, 0), 1)</f>
        <v>c44a3f76-bde1-4a2e-a345-f8fbf652536c</v>
      </c>
      <c r="C6338" s="20" t="s">
        <v>1585</v>
      </c>
      <c r="D6338" s="230" t="s">
        <v>354</v>
      </c>
      <c r="E6338" s="20" t="s">
        <v>7134</v>
      </c>
      <c r="F6338" s="20" t="s">
        <v>7135</v>
      </c>
      <c r="G6338" s="20" t="s">
        <v>7591</v>
      </c>
      <c r="H6338" s="20"/>
      <c r="I6338" s="20" t="s">
        <v>15917</v>
      </c>
      <c r="J6338" s="20" t="s">
        <v>15922</v>
      </c>
      <c r="K6338" s="20" t="s">
        <v>7109</v>
      </c>
      <c r="L6338" s="20" t="s">
        <v>6029</v>
      </c>
      <c r="M6338" s="20" t="s">
        <v>7116</v>
      </c>
      <c r="N6338" s="20" t="s">
        <v>15902</v>
      </c>
      <c r="O6338" s="20" t="s">
        <v>15922</v>
      </c>
      <c r="P6338" s="201" t="n">
        <v>43730</v>
      </c>
      <c r="Q6338" s="201" t="n">
        <v>43763</v>
      </c>
      <c r="R6338" s="20" t="n">
        <v>1</v>
      </c>
      <c r="S6338" s="20" t="s">
        <v>7130</v>
      </c>
      <c r="T6338" s="20" t="n">
        <v>346.365702</v>
      </c>
      <c r="U6338" s="20" t="n">
        <v>231.652814</v>
      </c>
      <c r="V6338" s="20" t="n">
        <v>461.07859</v>
      </c>
      <c r="W6338" s="20" t="s">
        <v>11510</v>
      </c>
      <c r="X6338" s="35"/>
      <c r="Y6338" s="35" t="n">
        <v>0</v>
      </c>
      <c r="Z6338" s="35" t="n">
        <v>1</v>
      </c>
      <c r="AE6338" s="94" t="e">
        <f aca="false" t="array" ref="AE6338:AK6338">_xlfn.torow(_xlfn.unique(_xlfn._xlws.filter(cat_table[Subsector],$E6338=cat_table[Sector],"")))</f>
        <v>#NAME?</v>
      </c>
      <c r="AF6338" s="94" t="e">
        <v>#NAME?</v>
      </c>
      <c r="AG6338" s="94" t="e">
        <v>#NAME?</v>
      </c>
      <c r="AH6338" s="94" t="e">
        <v>#NAME?</v>
      </c>
      <c r="AI6338" s="94" t="e">
        <v>#NAME?</v>
      </c>
      <c r="AJ6338" s="94" t="e">
        <v>#NAME?</v>
      </c>
      <c r="AK6338" s="94" t="e">
        <v>#NAME?</v>
      </c>
      <c r="AO6338" s="94" t="e">
        <f aca="false" t="array" ref="AO6338:AT6338">_xlfn.torow(_xlfn.unique(_xlfn._xlws.filter(cat_table[Sub-subsector],($E6338=cat_table[Sector])*($F6338=cat_table[Subsector]),"")))</f>
        <v>#NAME?</v>
      </c>
      <c r="AP6338" s="94" t="e">
        <v>#NAME?</v>
      </c>
      <c r="AQ6338" s="94" t="e">
        <v>#NAME?</v>
      </c>
      <c r="AR6338" s="94" t="e">
        <v>#NAME?</v>
      </c>
      <c r="AS6338" s="94" t="e">
        <v>#NAME?</v>
      </c>
      <c r="AT6338" s="94" t="e">
        <v>#NAME?</v>
      </c>
    </row>
    <row r="6339" customFormat="false" ht="15" hidden="false" customHeight="true" outlineLevel="0" collapsed="false">
      <c r="A6339" s="20" t="s">
        <v>17390</v>
      </c>
      <c r="B6339" s="20" t="str">
        <f aca="false">INDEX(Table2[], MATCH(L6339, Location_ID!$D$2:$D$3098, 0), 1)</f>
        <v>3992e15f-9594-4231-b42b-e95767740705</v>
      </c>
      <c r="C6339" s="20" t="s">
        <v>1585</v>
      </c>
      <c r="D6339" s="230" t="s">
        <v>354</v>
      </c>
      <c r="E6339" s="20" t="s">
        <v>7134</v>
      </c>
      <c r="F6339" s="20" t="s">
        <v>7135</v>
      </c>
      <c r="G6339" s="20" t="s">
        <v>7591</v>
      </c>
      <c r="H6339" s="20"/>
      <c r="I6339" s="20" t="s">
        <v>15917</v>
      </c>
      <c r="J6339" s="20" t="s">
        <v>15922</v>
      </c>
      <c r="K6339" s="20" t="s">
        <v>7109</v>
      </c>
      <c r="L6339" s="20" t="s">
        <v>6031</v>
      </c>
      <c r="M6339" s="20" t="s">
        <v>7116</v>
      </c>
      <c r="N6339" s="20" t="s">
        <v>15902</v>
      </c>
      <c r="O6339" s="20" t="s">
        <v>15922</v>
      </c>
      <c r="P6339" s="201" t="n">
        <v>43730</v>
      </c>
      <c r="Q6339" s="201" t="n">
        <v>43763</v>
      </c>
      <c r="R6339" s="20" t="n">
        <v>1</v>
      </c>
      <c r="S6339" s="20" t="s">
        <v>7130</v>
      </c>
      <c r="T6339" s="20" t="n">
        <v>124.143152</v>
      </c>
      <c r="U6339" s="20" t="n">
        <v>85.9942506</v>
      </c>
      <c r="V6339" s="20" t="n">
        <v>162.2920534</v>
      </c>
      <c r="W6339" s="20" t="s">
        <v>11510</v>
      </c>
      <c r="X6339" s="35"/>
      <c r="Y6339" s="35" t="n">
        <v>0</v>
      </c>
      <c r="Z6339" s="35" t="n">
        <v>1</v>
      </c>
      <c r="AE6339" s="94" t="e">
        <f aca="false" t="array" ref="AE6339:AK6339">_xlfn.torow(_xlfn.unique(_xlfn._xlws.filter(cat_table[Subsector],$E6339=cat_table[Sector],"")))</f>
        <v>#NAME?</v>
      </c>
      <c r="AF6339" s="94" t="e">
        <v>#NAME?</v>
      </c>
      <c r="AG6339" s="94" t="e">
        <v>#NAME?</v>
      </c>
      <c r="AH6339" s="94" t="e">
        <v>#NAME?</v>
      </c>
      <c r="AI6339" s="94" t="e">
        <v>#NAME?</v>
      </c>
      <c r="AJ6339" s="94" t="e">
        <v>#NAME?</v>
      </c>
      <c r="AK6339" s="94" t="e">
        <v>#NAME?</v>
      </c>
      <c r="AO6339" s="94" t="e">
        <f aca="false" t="array" ref="AO6339:AT6339">_xlfn.torow(_xlfn.unique(_xlfn._xlws.filter(cat_table[Sub-subsector],($E6339=cat_table[Sector])*($F6339=cat_table[Subsector]),"")))</f>
        <v>#NAME?</v>
      </c>
      <c r="AP6339" s="94" t="e">
        <v>#NAME?</v>
      </c>
      <c r="AQ6339" s="94" t="e">
        <v>#NAME?</v>
      </c>
      <c r="AR6339" s="94" t="e">
        <v>#NAME?</v>
      </c>
      <c r="AS6339" s="94" t="e">
        <v>#NAME?</v>
      </c>
      <c r="AT6339" s="94" t="e">
        <v>#NAME?</v>
      </c>
    </row>
    <row r="6340" customFormat="false" ht="15" hidden="false" customHeight="true" outlineLevel="0" collapsed="false">
      <c r="A6340" s="20" t="s">
        <v>17391</v>
      </c>
      <c r="B6340" s="20" t="str">
        <f aca="false">INDEX(Table2[], MATCH(L6340, Location_ID!$D$2:$D$3098, 0), 1)</f>
        <v>db8944e1-26aa-4ca9-a059-7f1214a83c19</v>
      </c>
      <c r="C6340" s="20" t="s">
        <v>1585</v>
      </c>
      <c r="D6340" s="230" t="s">
        <v>354</v>
      </c>
      <c r="E6340" s="20" t="s">
        <v>7134</v>
      </c>
      <c r="F6340" s="20" t="s">
        <v>7135</v>
      </c>
      <c r="G6340" s="20" t="s">
        <v>7591</v>
      </c>
      <c r="H6340" s="20"/>
      <c r="I6340" s="20" t="s">
        <v>15917</v>
      </c>
      <c r="J6340" s="20" t="s">
        <v>15918</v>
      </c>
      <c r="K6340" s="20" t="s">
        <v>7109</v>
      </c>
      <c r="L6340" s="20" t="s">
        <v>6033</v>
      </c>
      <c r="M6340" s="20" t="s">
        <v>7116</v>
      </c>
      <c r="N6340" s="20" t="s">
        <v>15902</v>
      </c>
      <c r="O6340" s="20" t="s">
        <v>15918</v>
      </c>
      <c r="P6340" s="201" t="n">
        <v>43730</v>
      </c>
      <c r="Q6340" s="201" t="n">
        <v>43763</v>
      </c>
      <c r="R6340" s="20" t="n">
        <v>1</v>
      </c>
      <c r="S6340" s="20" t="s">
        <v>7130</v>
      </c>
      <c r="T6340" s="20" t="n">
        <v>43.6271556</v>
      </c>
      <c r="U6340" s="20" t="n">
        <v>25.81617885</v>
      </c>
      <c r="V6340" s="20" t="n">
        <v>61.43813235</v>
      </c>
      <c r="W6340" s="20" t="s">
        <v>11510</v>
      </c>
      <c r="X6340" s="35"/>
      <c r="Y6340" s="35" t="n">
        <v>0</v>
      </c>
      <c r="Z6340" s="35" t="n">
        <v>1</v>
      </c>
      <c r="AE6340" s="94" t="e">
        <f aca="false" t="array" ref="AE6340:AK6340">_xlfn.torow(_xlfn.unique(_xlfn._xlws.filter(cat_table[Subsector],$E6340=cat_table[Sector],"")))</f>
        <v>#NAME?</v>
      </c>
      <c r="AF6340" s="94" t="e">
        <v>#NAME?</v>
      </c>
      <c r="AG6340" s="94" t="e">
        <v>#NAME?</v>
      </c>
      <c r="AH6340" s="94" t="e">
        <v>#NAME?</v>
      </c>
      <c r="AI6340" s="94" t="e">
        <v>#NAME?</v>
      </c>
      <c r="AJ6340" s="94" t="e">
        <v>#NAME?</v>
      </c>
      <c r="AK6340" s="94" t="e">
        <v>#NAME?</v>
      </c>
      <c r="AO6340" s="94" t="e">
        <f aca="false" t="array" ref="AO6340:AT6340">_xlfn.torow(_xlfn.unique(_xlfn._xlws.filter(cat_table[Sub-subsector],($E6340=cat_table[Sector])*($F6340=cat_table[Subsector]),"")))</f>
        <v>#NAME?</v>
      </c>
      <c r="AP6340" s="94" t="e">
        <v>#NAME?</v>
      </c>
      <c r="AQ6340" s="94" t="e">
        <v>#NAME?</v>
      </c>
      <c r="AR6340" s="94" t="e">
        <v>#NAME?</v>
      </c>
      <c r="AS6340" s="94" t="e">
        <v>#NAME?</v>
      </c>
      <c r="AT6340" s="94" t="e">
        <v>#NAME?</v>
      </c>
    </row>
    <row r="6341" customFormat="false" ht="15" hidden="false" customHeight="true" outlineLevel="0" collapsed="false">
      <c r="A6341" s="20" t="s">
        <v>17392</v>
      </c>
      <c r="B6341" s="20" t="str">
        <f aca="false">INDEX(Table2[], MATCH(L6341, Location_ID!$D$2:$D$3098, 0), 1)</f>
        <v>b868e6bd-bb32-4ae8-9d5d-8a57ad68253d</v>
      </c>
      <c r="C6341" s="20" t="s">
        <v>1585</v>
      </c>
      <c r="D6341" s="230" t="s">
        <v>354</v>
      </c>
      <c r="E6341" s="20" t="s">
        <v>7134</v>
      </c>
      <c r="F6341" s="20" t="s">
        <v>7135</v>
      </c>
      <c r="G6341" s="20" t="s">
        <v>7591</v>
      </c>
      <c r="H6341" s="20"/>
      <c r="I6341" s="20" t="s">
        <v>15917</v>
      </c>
      <c r="J6341" s="20" t="s">
        <v>15932</v>
      </c>
      <c r="K6341" s="20" t="s">
        <v>7109</v>
      </c>
      <c r="L6341" s="20" t="s">
        <v>6035</v>
      </c>
      <c r="M6341" s="20" t="s">
        <v>7116</v>
      </c>
      <c r="N6341" s="20" t="s">
        <v>15902</v>
      </c>
      <c r="O6341" s="20" t="s">
        <v>15932</v>
      </c>
      <c r="P6341" s="201" t="n">
        <v>43730</v>
      </c>
      <c r="Q6341" s="201" t="n">
        <v>43763</v>
      </c>
      <c r="R6341" s="20" t="n">
        <v>1</v>
      </c>
      <c r="S6341" s="20" t="s">
        <v>7130</v>
      </c>
      <c r="T6341" s="20" t="n">
        <v>67.01960748</v>
      </c>
      <c r="U6341" s="20" t="n">
        <v>41.80057978</v>
      </c>
      <c r="V6341" s="20" t="n">
        <v>92.23863518</v>
      </c>
      <c r="W6341" s="20" t="s">
        <v>11510</v>
      </c>
      <c r="X6341" s="35"/>
      <c r="Y6341" s="35" t="n">
        <v>0</v>
      </c>
      <c r="Z6341" s="35" t="n">
        <v>1</v>
      </c>
      <c r="AE6341" s="94" t="e">
        <f aca="false" t="array" ref="AE6341:AK6341">_xlfn.torow(_xlfn.unique(_xlfn._xlws.filter(cat_table[Subsector],$E6341=cat_table[Sector],"")))</f>
        <v>#NAME?</v>
      </c>
      <c r="AF6341" s="94" t="e">
        <v>#NAME?</v>
      </c>
      <c r="AG6341" s="94" t="e">
        <v>#NAME?</v>
      </c>
      <c r="AH6341" s="94" t="e">
        <v>#NAME?</v>
      </c>
      <c r="AI6341" s="94" t="e">
        <v>#NAME?</v>
      </c>
      <c r="AJ6341" s="94" t="e">
        <v>#NAME?</v>
      </c>
      <c r="AK6341" s="94" t="e">
        <v>#NAME?</v>
      </c>
      <c r="AO6341" s="94" t="e">
        <f aca="false" t="array" ref="AO6341:AT6341">_xlfn.torow(_xlfn.unique(_xlfn._xlws.filter(cat_table[Sub-subsector],($E6341=cat_table[Sector])*($F6341=cat_table[Subsector]),"")))</f>
        <v>#NAME?</v>
      </c>
      <c r="AP6341" s="94" t="e">
        <v>#NAME?</v>
      </c>
      <c r="AQ6341" s="94" t="e">
        <v>#NAME?</v>
      </c>
      <c r="AR6341" s="94" t="e">
        <v>#NAME?</v>
      </c>
      <c r="AS6341" s="94" t="e">
        <v>#NAME?</v>
      </c>
      <c r="AT6341" s="94" t="e">
        <v>#NAME?</v>
      </c>
    </row>
    <row r="6342" customFormat="false" ht="15" hidden="false" customHeight="true" outlineLevel="0" collapsed="false">
      <c r="A6342" s="20" t="s">
        <v>17393</v>
      </c>
      <c r="B6342" s="20" t="str">
        <f aca="false">INDEX(Table2[], MATCH(L6342, Location_ID!$D$2:$D$3098, 0), 1)</f>
        <v>8897c404-bc61-4fe5-be23-42f850f4c564</v>
      </c>
      <c r="C6342" s="20" t="s">
        <v>1585</v>
      </c>
      <c r="D6342" s="230" t="s">
        <v>354</v>
      </c>
      <c r="E6342" s="20" t="s">
        <v>7134</v>
      </c>
      <c r="F6342" s="20" t="s">
        <v>7135</v>
      </c>
      <c r="G6342" s="20" t="s">
        <v>7591</v>
      </c>
      <c r="H6342" s="20"/>
      <c r="I6342" s="20" t="s">
        <v>15917</v>
      </c>
      <c r="J6342" s="20" t="s">
        <v>15918</v>
      </c>
      <c r="K6342" s="20" t="s">
        <v>7109</v>
      </c>
      <c r="L6342" s="20" t="s">
        <v>6037</v>
      </c>
      <c r="M6342" s="20" t="s">
        <v>7116</v>
      </c>
      <c r="N6342" s="20" t="s">
        <v>15902</v>
      </c>
      <c r="O6342" s="20" t="s">
        <v>15918</v>
      </c>
      <c r="P6342" s="201" t="n">
        <v>43730</v>
      </c>
      <c r="Q6342" s="201" t="n">
        <v>43763</v>
      </c>
      <c r="R6342" s="20" t="n">
        <v>1</v>
      </c>
      <c r="S6342" s="20" t="s">
        <v>7130</v>
      </c>
      <c r="T6342" s="20" t="n">
        <v>34.265462</v>
      </c>
      <c r="U6342" s="20" t="n">
        <v>26.0441722</v>
      </c>
      <c r="V6342" s="20" t="n">
        <v>42.4867518</v>
      </c>
      <c r="W6342" s="20" t="s">
        <v>11510</v>
      </c>
      <c r="X6342" s="35"/>
      <c r="Y6342" s="35" t="n">
        <v>0</v>
      </c>
      <c r="Z6342" s="35" t="n">
        <v>1</v>
      </c>
      <c r="AE6342" s="94" t="e">
        <f aca="false" t="array" ref="AE6342:AK6342">_xlfn.torow(_xlfn.unique(_xlfn._xlws.filter(cat_table[Subsector],$E6342=cat_table[Sector],"")))</f>
        <v>#NAME?</v>
      </c>
      <c r="AF6342" s="94" t="e">
        <v>#NAME?</v>
      </c>
      <c r="AG6342" s="94" t="e">
        <v>#NAME?</v>
      </c>
      <c r="AH6342" s="94" t="e">
        <v>#NAME?</v>
      </c>
      <c r="AI6342" s="94" t="e">
        <v>#NAME?</v>
      </c>
      <c r="AJ6342" s="94" t="e">
        <v>#NAME?</v>
      </c>
      <c r="AK6342" s="94" t="e">
        <v>#NAME?</v>
      </c>
      <c r="AO6342" s="94" t="e">
        <f aca="false" t="array" ref="AO6342:AT6342">_xlfn.torow(_xlfn.unique(_xlfn._xlws.filter(cat_table[Sub-subsector],($E6342=cat_table[Sector])*($F6342=cat_table[Subsector]),"")))</f>
        <v>#NAME?</v>
      </c>
      <c r="AP6342" s="94" t="e">
        <v>#NAME?</v>
      </c>
      <c r="AQ6342" s="94" t="e">
        <v>#NAME?</v>
      </c>
      <c r="AR6342" s="94" t="e">
        <v>#NAME?</v>
      </c>
      <c r="AS6342" s="94" t="e">
        <v>#NAME?</v>
      </c>
      <c r="AT6342" s="94" t="e">
        <v>#NAME?</v>
      </c>
    </row>
    <row r="6343" customFormat="false" ht="15" hidden="false" customHeight="true" outlineLevel="0" collapsed="false">
      <c r="A6343" s="20" t="s">
        <v>17394</v>
      </c>
      <c r="B6343" s="20" t="str">
        <f aca="false">INDEX(Table2[], MATCH(L6343, Location_ID!$D$2:$D$3098, 0), 1)</f>
        <v>d73f7fb2-99de-4c2e-8ab5-20736aea87b8</v>
      </c>
      <c r="C6343" s="20" t="s">
        <v>1585</v>
      </c>
      <c r="D6343" s="230" t="s">
        <v>354</v>
      </c>
      <c r="E6343" s="20" t="s">
        <v>7134</v>
      </c>
      <c r="F6343" s="20" t="s">
        <v>7135</v>
      </c>
      <c r="G6343" s="20" t="s">
        <v>7591</v>
      </c>
      <c r="H6343" s="20"/>
      <c r="I6343" s="20" t="s">
        <v>15917</v>
      </c>
      <c r="J6343" s="20" t="s">
        <v>15932</v>
      </c>
      <c r="K6343" s="20" t="s">
        <v>7109</v>
      </c>
      <c r="L6343" s="20" t="s">
        <v>6039</v>
      </c>
      <c r="M6343" s="20" t="s">
        <v>7116</v>
      </c>
      <c r="N6343" s="20" t="s">
        <v>15902</v>
      </c>
      <c r="O6343" s="20" t="s">
        <v>15932</v>
      </c>
      <c r="P6343" s="201" t="n">
        <v>43730</v>
      </c>
      <c r="Q6343" s="201" t="n">
        <v>43763</v>
      </c>
      <c r="R6343" s="20" t="n">
        <v>1</v>
      </c>
      <c r="S6343" s="20" t="s">
        <v>7130</v>
      </c>
      <c r="T6343" s="20" t="n">
        <v>111.8489406</v>
      </c>
      <c r="U6343" s="20" t="n">
        <v>63.03151797</v>
      </c>
      <c r="V6343" s="20" t="n">
        <v>160.66636323</v>
      </c>
      <c r="W6343" s="20" t="s">
        <v>11510</v>
      </c>
      <c r="X6343" s="35"/>
      <c r="Y6343" s="35" t="n">
        <v>0</v>
      </c>
      <c r="Z6343" s="35" t="n">
        <v>1</v>
      </c>
      <c r="AE6343" s="94" t="e">
        <f aca="false" t="array" ref="AE6343:AK6343">_xlfn.torow(_xlfn.unique(_xlfn._xlws.filter(cat_table[Subsector],$E6343=cat_table[Sector],"")))</f>
        <v>#NAME?</v>
      </c>
      <c r="AF6343" s="94" t="e">
        <v>#NAME?</v>
      </c>
      <c r="AG6343" s="94" t="e">
        <v>#NAME?</v>
      </c>
      <c r="AH6343" s="94" t="e">
        <v>#NAME?</v>
      </c>
      <c r="AI6343" s="94" t="e">
        <v>#NAME?</v>
      </c>
      <c r="AJ6343" s="94" t="e">
        <v>#NAME?</v>
      </c>
      <c r="AK6343" s="94" t="e">
        <v>#NAME?</v>
      </c>
      <c r="AO6343" s="94" t="e">
        <f aca="false" t="array" ref="AO6343:AT6343">_xlfn.torow(_xlfn.unique(_xlfn._xlws.filter(cat_table[Sub-subsector],($E6343=cat_table[Sector])*($F6343=cat_table[Subsector]),"")))</f>
        <v>#NAME?</v>
      </c>
      <c r="AP6343" s="94" t="e">
        <v>#NAME?</v>
      </c>
      <c r="AQ6343" s="94" t="e">
        <v>#NAME?</v>
      </c>
      <c r="AR6343" s="94" t="e">
        <v>#NAME?</v>
      </c>
      <c r="AS6343" s="94" t="e">
        <v>#NAME?</v>
      </c>
      <c r="AT6343" s="94" t="e">
        <v>#NAME?</v>
      </c>
    </row>
    <row r="6344" customFormat="false" ht="15" hidden="false" customHeight="true" outlineLevel="0" collapsed="false">
      <c r="A6344" s="20" t="s">
        <v>17395</v>
      </c>
      <c r="B6344" s="20" t="str">
        <f aca="false">INDEX(Table2[], MATCH(L6344, Location_ID!$D$2:$D$3098, 0), 1)</f>
        <v>e793753e-146d-4796-95ad-928c1afbcbbe</v>
      </c>
      <c r="C6344" s="20" t="s">
        <v>1585</v>
      </c>
      <c r="D6344" s="230" t="s">
        <v>354</v>
      </c>
      <c r="E6344" s="20" t="s">
        <v>7134</v>
      </c>
      <c r="F6344" s="20" t="s">
        <v>7135</v>
      </c>
      <c r="G6344" s="20" t="s">
        <v>7591</v>
      </c>
      <c r="H6344" s="20"/>
      <c r="I6344" s="20" t="s">
        <v>15917</v>
      </c>
      <c r="J6344" s="20" t="s">
        <v>15932</v>
      </c>
      <c r="K6344" s="20" t="s">
        <v>7109</v>
      </c>
      <c r="L6344" s="20" t="s">
        <v>6041</v>
      </c>
      <c r="M6344" s="20" t="s">
        <v>7116</v>
      </c>
      <c r="N6344" s="20" t="s">
        <v>15902</v>
      </c>
      <c r="O6344" s="20" t="s">
        <v>15932</v>
      </c>
      <c r="P6344" s="201" t="n">
        <v>43730</v>
      </c>
      <c r="Q6344" s="201" t="n">
        <v>43763</v>
      </c>
      <c r="R6344" s="20" t="n">
        <v>1</v>
      </c>
      <c r="S6344" s="20" t="s">
        <v>7130</v>
      </c>
      <c r="T6344" s="20" t="n">
        <v>84.9072975</v>
      </c>
      <c r="U6344" s="20" t="n">
        <v>62.96707565</v>
      </c>
      <c r="V6344" s="20" t="n">
        <v>106.84751935</v>
      </c>
      <c r="W6344" s="20" t="s">
        <v>11510</v>
      </c>
      <c r="X6344" s="35"/>
      <c r="Y6344" s="35" t="n">
        <v>0</v>
      </c>
      <c r="Z6344" s="35" t="n">
        <v>1</v>
      </c>
      <c r="AE6344" s="94" t="e">
        <f aca="false" t="array" ref="AE6344:AK6344">_xlfn.torow(_xlfn.unique(_xlfn._xlws.filter(cat_table[Subsector],$E6344=cat_table[Sector],"")))</f>
        <v>#NAME?</v>
      </c>
      <c r="AF6344" s="94" t="e">
        <v>#NAME?</v>
      </c>
      <c r="AG6344" s="94" t="e">
        <v>#NAME?</v>
      </c>
      <c r="AH6344" s="94" t="e">
        <v>#NAME?</v>
      </c>
      <c r="AI6344" s="94" t="e">
        <v>#NAME?</v>
      </c>
      <c r="AJ6344" s="94" t="e">
        <v>#NAME?</v>
      </c>
      <c r="AK6344" s="94" t="e">
        <v>#NAME?</v>
      </c>
      <c r="AO6344" s="94" t="e">
        <f aca="false" t="array" ref="AO6344:AT6344">_xlfn.torow(_xlfn.unique(_xlfn._xlws.filter(cat_table[Sub-subsector],($E6344=cat_table[Sector])*($F6344=cat_table[Subsector]),"")))</f>
        <v>#NAME?</v>
      </c>
      <c r="AP6344" s="94" t="e">
        <v>#NAME?</v>
      </c>
      <c r="AQ6344" s="94" t="e">
        <v>#NAME?</v>
      </c>
      <c r="AR6344" s="94" t="e">
        <v>#NAME?</v>
      </c>
      <c r="AS6344" s="94" t="e">
        <v>#NAME?</v>
      </c>
      <c r="AT6344" s="94" t="e">
        <v>#NAME?</v>
      </c>
    </row>
    <row r="6345" customFormat="false" ht="15" hidden="false" customHeight="true" outlineLevel="0" collapsed="false">
      <c r="A6345" s="20" t="s">
        <v>17396</v>
      </c>
      <c r="B6345" s="20" t="str">
        <f aca="false">INDEX(Table2[], MATCH(L6345, Location_ID!$D$2:$D$3098, 0), 1)</f>
        <v>8e5cf990-0b40-4925-a591-a93b86a2a6bc</v>
      </c>
      <c r="C6345" s="20" t="s">
        <v>1585</v>
      </c>
      <c r="D6345" s="230" t="s">
        <v>354</v>
      </c>
      <c r="E6345" s="20" t="s">
        <v>7134</v>
      </c>
      <c r="F6345" s="20" t="s">
        <v>7135</v>
      </c>
      <c r="G6345" s="20" t="s">
        <v>7591</v>
      </c>
      <c r="H6345" s="20"/>
      <c r="I6345" s="20" t="s">
        <v>15917</v>
      </c>
      <c r="J6345" s="20" t="s">
        <v>15922</v>
      </c>
      <c r="K6345" s="20" t="s">
        <v>7109</v>
      </c>
      <c r="L6345" s="20" t="s">
        <v>6043</v>
      </c>
      <c r="M6345" s="20" t="s">
        <v>7116</v>
      </c>
      <c r="N6345" s="20" t="s">
        <v>15902</v>
      </c>
      <c r="O6345" s="20" t="s">
        <v>15922</v>
      </c>
      <c r="P6345" s="201" t="n">
        <v>43730</v>
      </c>
      <c r="Q6345" s="201" t="n">
        <v>43763</v>
      </c>
      <c r="R6345" s="20" t="n">
        <v>1</v>
      </c>
      <c r="S6345" s="20" t="s">
        <v>7130</v>
      </c>
      <c r="T6345" s="20" t="n">
        <v>502.201251</v>
      </c>
      <c r="U6345" s="20" t="n">
        <v>327.2604317</v>
      </c>
      <c r="V6345" s="20" t="n">
        <v>677.1420703</v>
      </c>
      <c r="W6345" s="20" t="s">
        <v>11510</v>
      </c>
      <c r="X6345" s="35"/>
      <c r="Y6345" s="35" t="n">
        <v>0</v>
      </c>
      <c r="Z6345" s="35" t="n">
        <v>1</v>
      </c>
      <c r="AE6345" s="94" t="e">
        <f aca="false" t="array" ref="AE6345:AK6345">_xlfn.torow(_xlfn.unique(_xlfn._xlws.filter(cat_table[Subsector],$E6345=cat_table[Sector],"")))</f>
        <v>#NAME?</v>
      </c>
      <c r="AF6345" s="94" t="e">
        <v>#NAME?</v>
      </c>
      <c r="AG6345" s="94" t="e">
        <v>#NAME?</v>
      </c>
      <c r="AH6345" s="94" t="e">
        <v>#NAME?</v>
      </c>
      <c r="AI6345" s="94" t="e">
        <v>#NAME?</v>
      </c>
      <c r="AJ6345" s="94" t="e">
        <v>#NAME?</v>
      </c>
      <c r="AK6345" s="94" t="e">
        <v>#NAME?</v>
      </c>
      <c r="AO6345" s="94" t="e">
        <f aca="false" t="array" ref="AO6345:AT6345">_xlfn.torow(_xlfn.unique(_xlfn._xlws.filter(cat_table[Sub-subsector],($E6345=cat_table[Sector])*($F6345=cat_table[Subsector]),"")))</f>
        <v>#NAME?</v>
      </c>
      <c r="AP6345" s="94" t="e">
        <v>#NAME?</v>
      </c>
      <c r="AQ6345" s="94" t="e">
        <v>#NAME?</v>
      </c>
      <c r="AR6345" s="94" t="e">
        <v>#NAME?</v>
      </c>
      <c r="AS6345" s="94" t="e">
        <v>#NAME?</v>
      </c>
      <c r="AT6345" s="94" t="e">
        <v>#NAME?</v>
      </c>
    </row>
    <row r="6346" customFormat="false" ht="15" hidden="false" customHeight="true" outlineLevel="0" collapsed="false">
      <c r="A6346" s="20" t="s">
        <v>17397</v>
      </c>
      <c r="B6346" s="20" t="str">
        <f aca="false">INDEX(Table2[], MATCH(L6346, Location_ID!$D$2:$D$3098, 0), 1)</f>
        <v>7f698c21-2100-4473-8262-e2f9b6cff49d</v>
      </c>
      <c r="C6346" s="20" t="s">
        <v>1585</v>
      </c>
      <c r="D6346" s="230" t="s">
        <v>354</v>
      </c>
      <c r="E6346" s="20" t="s">
        <v>7134</v>
      </c>
      <c r="F6346" s="20" t="s">
        <v>7135</v>
      </c>
      <c r="G6346" s="20" t="s">
        <v>7591</v>
      </c>
      <c r="H6346" s="20"/>
      <c r="I6346" s="20" t="s">
        <v>15917</v>
      </c>
      <c r="J6346" s="20" t="s">
        <v>15927</v>
      </c>
      <c r="K6346" s="20" t="s">
        <v>7109</v>
      </c>
      <c r="L6346" s="20" t="s">
        <v>6045</v>
      </c>
      <c r="M6346" s="20" t="s">
        <v>7116</v>
      </c>
      <c r="N6346" s="20" t="s">
        <v>15902</v>
      </c>
      <c r="O6346" s="20" t="s">
        <v>15927</v>
      </c>
      <c r="P6346" s="201" t="n">
        <v>43730</v>
      </c>
      <c r="Q6346" s="201" t="n">
        <v>43763</v>
      </c>
      <c r="R6346" s="20" t="n">
        <v>1</v>
      </c>
      <c r="S6346" s="20" t="s">
        <v>7130</v>
      </c>
      <c r="T6346" s="20" t="n">
        <v>209.3091735</v>
      </c>
      <c r="U6346" s="20" t="n">
        <v>162.54044197</v>
      </c>
      <c r="V6346" s="20" t="n">
        <v>256.07790503</v>
      </c>
      <c r="W6346" s="20" t="s">
        <v>11510</v>
      </c>
      <c r="X6346" s="35"/>
      <c r="Y6346" s="35" t="n">
        <v>0</v>
      </c>
      <c r="Z6346" s="35" t="n">
        <v>1</v>
      </c>
      <c r="AE6346" s="94" t="e">
        <f aca="false" t="array" ref="AE6346:AK6346">_xlfn.torow(_xlfn.unique(_xlfn._xlws.filter(cat_table[Subsector],$E6346=cat_table[Sector],"")))</f>
        <v>#NAME?</v>
      </c>
      <c r="AF6346" s="94" t="e">
        <v>#NAME?</v>
      </c>
      <c r="AG6346" s="94" t="e">
        <v>#NAME?</v>
      </c>
      <c r="AH6346" s="94" t="e">
        <v>#NAME?</v>
      </c>
      <c r="AI6346" s="94" t="e">
        <v>#NAME?</v>
      </c>
      <c r="AJ6346" s="94" t="e">
        <v>#NAME?</v>
      </c>
      <c r="AK6346" s="94" t="e">
        <v>#NAME?</v>
      </c>
      <c r="AO6346" s="94" t="e">
        <f aca="false" t="array" ref="AO6346:AT6346">_xlfn.torow(_xlfn.unique(_xlfn._xlws.filter(cat_table[Sub-subsector],($E6346=cat_table[Sector])*($F6346=cat_table[Subsector]),"")))</f>
        <v>#NAME?</v>
      </c>
      <c r="AP6346" s="94" t="e">
        <v>#NAME?</v>
      </c>
      <c r="AQ6346" s="94" t="e">
        <v>#NAME?</v>
      </c>
      <c r="AR6346" s="94" t="e">
        <v>#NAME?</v>
      </c>
      <c r="AS6346" s="94" t="e">
        <v>#NAME?</v>
      </c>
      <c r="AT6346" s="94" t="e">
        <v>#NAME?</v>
      </c>
    </row>
    <row r="6347" customFormat="false" ht="15" hidden="false" customHeight="true" outlineLevel="0" collapsed="false">
      <c r="A6347" s="20" t="s">
        <v>17398</v>
      </c>
      <c r="B6347" s="20" t="str">
        <f aca="false">INDEX(Table2[], MATCH(L6347, Location_ID!$D$2:$D$3098, 0), 1)</f>
        <v>2eacaa0c-e842-4a4f-b346-8ae6f43e5793</v>
      </c>
      <c r="C6347" s="20" t="s">
        <v>1585</v>
      </c>
      <c r="D6347" s="230" t="s">
        <v>354</v>
      </c>
      <c r="E6347" s="20" t="s">
        <v>7134</v>
      </c>
      <c r="F6347" s="20" t="s">
        <v>7135</v>
      </c>
      <c r="G6347" s="20" t="s">
        <v>7591</v>
      </c>
      <c r="H6347" s="20"/>
      <c r="I6347" s="20" t="s">
        <v>15917</v>
      </c>
      <c r="J6347" s="20" t="s">
        <v>15918</v>
      </c>
      <c r="K6347" s="20" t="s">
        <v>7109</v>
      </c>
      <c r="L6347" s="20" t="s">
        <v>6047</v>
      </c>
      <c r="M6347" s="20" t="s">
        <v>7116</v>
      </c>
      <c r="N6347" s="20" t="s">
        <v>15902</v>
      </c>
      <c r="O6347" s="20" t="s">
        <v>15918</v>
      </c>
      <c r="P6347" s="201" t="n">
        <v>43730</v>
      </c>
      <c r="Q6347" s="201" t="n">
        <v>43763</v>
      </c>
      <c r="R6347" s="20" t="n">
        <v>1</v>
      </c>
      <c r="S6347" s="20" t="s">
        <v>7130</v>
      </c>
      <c r="T6347" s="20" t="n">
        <v>927.143389</v>
      </c>
      <c r="U6347" s="20" t="n">
        <v>579.095232</v>
      </c>
      <c r="V6347" s="20" t="n">
        <v>1275.191546</v>
      </c>
      <c r="W6347" s="20" t="s">
        <v>11510</v>
      </c>
      <c r="X6347" s="35"/>
      <c r="Y6347" s="35" t="n">
        <v>0</v>
      </c>
      <c r="Z6347" s="35" t="n">
        <v>1</v>
      </c>
      <c r="AE6347" s="94" t="e">
        <f aca="false" t="array" ref="AE6347:AK6347">_xlfn.torow(_xlfn.unique(_xlfn._xlws.filter(cat_table[Subsector],$E6347=cat_table[Sector],"")))</f>
        <v>#NAME?</v>
      </c>
      <c r="AF6347" s="94" t="e">
        <v>#NAME?</v>
      </c>
      <c r="AG6347" s="94" t="e">
        <v>#NAME?</v>
      </c>
      <c r="AH6347" s="94" t="e">
        <v>#NAME?</v>
      </c>
      <c r="AI6347" s="94" t="e">
        <v>#NAME?</v>
      </c>
      <c r="AJ6347" s="94" t="e">
        <v>#NAME?</v>
      </c>
      <c r="AK6347" s="94" t="e">
        <v>#NAME?</v>
      </c>
      <c r="AO6347" s="94" t="e">
        <f aca="false" t="array" ref="AO6347:AT6347">_xlfn.torow(_xlfn.unique(_xlfn._xlws.filter(cat_table[Sub-subsector],($E6347=cat_table[Sector])*($F6347=cat_table[Subsector]),"")))</f>
        <v>#NAME?</v>
      </c>
      <c r="AP6347" s="94" t="e">
        <v>#NAME?</v>
      </c>
      <c r="AQ6347" s="94" t="e">
        <v>#NAME?</v>
      </c>
      <c r="AR6347" s="94" t="e">
        <v>#NAME?</v>
      </c>
      <c r="AS6347" s="94" t="e">
        <v>#NAME?</v>
      </c>
      <c r="AT6347" s="94" t="e">
        <v>#NAME?</v>
      </c>
    </row>
    <row r="6348" customFormat="false" ht="15" hidden="false" customHeight="true" outlineLevel="0" collapsed="false">
      <c r="A6348" s="20" t="s">
        <v>17399</v>
      </c>
      <c r="B6348" s="20" t="str">
        <f aca="false">INDEX(Table2[], MATCH(L6348, Location_ID!$D$2:$D$3098, 0), 1)</f>
        <v>78b5e18b-da5f-46cc-9c48-2742cb10f0bf</v>
      </c>
      <c r="C6348" s="20" t="s">
        <v>1585</v>
      </c>
      <c r="D6348" s="230" t="s">
        <v>354</v>
      </c>
      <c r="E6348" s="20" t="s">
        <v>7134</v>
      </c>
      <c r="F6348" s="20" t="s">
        <v>7135</v>
      </c>
      <c r="G6348" s="20" t="s">
        <v>7591</v>
      </c>
      <c r="H6348" s="20"/>
      <c r="I6348" s="20" t="s">
        <v>15917</v>
      </c>
      <c r="J6348" s="20" t="s">
        <v>15918</v>
      </c>
      <c r="K6348" s="20" t="s">
        <v>7109</v>
      </c>
      <c r="L6348" s="20" t="s">
        <v>6049</v>
      </c>
      <c r="M6348" s="20" t="s">
        <v>7116</v>
      </c>
      <c r="N6348" s="20" t="s">
        <v>15902</v>
      </c>
      <c r="O6348" s="20" t="s">
        <v>15918</v>
      </c>
      <c r="P6348" s="201" t="n">
        <v>43730</v>
      </c>
      <c r="Q6348" s="201" t="n">
        <v>43763</v>
      </c>
      <c r="R6348" s="20" t="n">
        <v>1</v>
      </c>
      <c r="S6348" s="20" t="s">
        <v>7130</v>
      </c>
      <c r="T6348" s="20" t="n">
        <v>692.620052</v>
      </c>
      <c r="U6348" s="20" t="n">
        <v>325.061007</v>
      </c>
      <c r="V6348" s="20" t="n">
        <v>1060.179097</v>
      </c>
      <c r="W6348" s="20" t="s">
        <v>11510</v>
      </c>
      <c r="X6348" s="35"/>
      <c r="Y6348" s="35" t="n">
        <v>0</v>
      </c>
      <c r="Z6348" s="35" t="n">
        <v>1</v>
      </c>
      <c r="AE6348" s="94" t="e">
        <f aca="false" t="array" ref="AE6348:AK6348">_xlfn.torow(_xlfn.unique(_xlfn._xlws.filter(cat_table[Subsector],$E6348=cat_table[Sector],"")))</f>
        <v>#NAME?</v>
      </c>
      <c r="AF6348" s="94" t="e">
        <v>#NAME?</v>
      </c>
      <c r="AG6348" s="94" t="e">
        <v>#NAME?</v>
      </c>
      <c r="AH6348" s="94" t="e">
        <v>#NAME?</v>
      </c>
      <c r="AI6348" s="94" t="e">
        <v>#NAME?</v>
      </c>
      <c r="AJ6348" s="94" t="e">
        <v>#NAME?</v>
      </c>
      <c r="AK6348" s="94" t="e">
        <v>#NAME?</v>
      </c>
      <c r="AO6348" s="94" t="e">
        <f aca="false" t="array" ref="AO6348:AT6348">_xlfn.torow(_xlfn.unique(_xlfn._xlws.filter(cat_table[Sub-subsector],($E6348=cat_table[Sector])*($F6348=cat_table[Subsector]),"")))</f>
        <v>#NAME?</v>
      </c>
      <c r="AP6348" s="94" t="e">
        <v>#NAME?</v>
      </c>
      <c r="AQ6348" s="94" t="e">
        <v>#NAME?</v>
      </c>
      <c r="AR6348" s="94" t="e">
        <v>#NAME?</v>
      </c>
      <c r="AS6348" s="94" t="e">
        <v>#NAME?</v>
      </c>
      <c r="AT6348" s="94" t="e">
        <v>#NAME?</v>
      </c>
    </row>
    <row r="6349" customFormat="false" ht="15" hidden="false" customHeight="true" outlineLevel="0" collapsed="false">
      <c r="A6349" s="20" t="s">
        <v>17400</v>
      </c>
      <c r="B6349" s="20" t="str">
        <f aca="false">INDEX(Table2[], MATCH(L6349, Location_ID!$D$2:$D$3098, 0), 1)</f>
        <v>65791c7d-a030-4fde-ad28-a5bce883c60a</v>
      </c>
      <c r="C6349" s="20" t="s">
        <v>1585</v>
      </c>
      <c r="D6349" s="230" t="s">
        <v>354</v>
      </c>
      <c r="E6349" s="20" t="s">
        <v>7134</v>
      </c>
      <c r="F6349" s="20" t="s">
        <v>7135</v>
      </c>
      <c r="G6349" s="20" t="s">
        <v>7591</v>
      </c>
      <c r="H6349" s="20"/>
      <c r="I6349" s="20" t="s">
        <v>15917</v>
      </c>
      <c r="J6349" s="20" t="s">
        <v>15932</v>
      </c>
      <c r="K6349" s="20" t="s">
        <v>7109</v>
      </c>
      <c r="L6349" s="20" t="s">
        <v>6051</v>
      </c>
      <c r="M6349" s="20" t="s">
        <v>7116</v>
      </c>
      <c r="N6349" s="20" t="s">
        <v>15902</v>
      </c>
      <c r="O6349" s="20" t="s">
        <v>15932</v>
      </c>
      <c r="P6349" s="201" t="n">
        <v>43730</v>
      </c>
      <c r="Q6349" s="201" t="n">
        <v>43763</v>
      </c>
      <c r="R6349" s="20" t="n">
        <v>1</v>
      </c>
      <c r="S6349" s="20" t="s">
        <v>7130</v>
      </c>
      <c r="T6349" s="20" t="n">
        <v>484.516218</v>
      </c>
      <c r="U6349" s="20" t="n">
        <v>215.680126</v>
      </c>
      <c r="V6349" s="20" t="n">
        <v>753.35231</v>
      </c>
      <c r="W6349" s="20" t="s">
        <v>11510</v>
      </c>
      <c r="X6349" s="35"/>
      <c r="Y6349" s="35" t="n">
        <v>0</v>
      </c>
      <c r="Z6349" s="35" t="n">
        <v>1</v>
      </c>
      <c r="AE6349" s="94" t="e">
        <f aca="false" t="array" ref="AE6349:AK6349">_xlfn.torow(_xlfn.unique(_xlfn._xlws.filter(cat_table[Subsector],$E6349=cat_table[Sector],"")))</f>
        <v>#NAME?</v>
      </c>
      <c r="AF6349" s="94" t="e">
        <v>#NAME?</v>
      </c>
      <c r="AG6349" s="94" t="e">
        <v>#NAME?</v>
      </c>
      <c r="AH6349" s="94" t="e">
        <v>#NAME?</v>
      </c>
      <c r="AI6349" s="94" t="e">
        <v>#NAME?</v>
      </c>
      <c r="AJ6349" s="94" t="e">
        <v>#NAME?</v>
      </c>
      <c r="AK6349" s="94" t="e">
        <v>#NAME?</v>
      </c>
      <c r="AO6349" s="94" t="e">
        <f aca="false" t="array" ref="AO6349:AT6349">_xlfn.torow(_xlfn.unique(_xlfn._xlws.filter(cat_table[Sub-subsector],($E6349=cat_table[Sector])*($F6349=cat_table[Subsector]),"")))</f>
        <v>#NAME?</v>
      </c>
      <c r="AP6349" s="94" t="e">
        <v>#NAME?</v>
      </c>
      <c r="AQ6349" s="94" t="e">
        <v>#NAME?</v>
      </c>
      <c r="AR6349" s="94" t="e">
        <v>#NAME?</v>
      </c>
      <c r="AS6349" s="94" t="e">
        <v>#NAME?</v>
      </c>
      <c r="AT6349" s="94" t="e">
        <v>#NAME?</v>
      </c>
    </row>
    <row r="6350" customFormat="false" ht="15" hidden="false" customHeight="true" outlineLevel="0" collapsed="false">
      <c r="A6350" s="20" t="s">
        <v>17401</v>
      </c>
      <c r="B6350" s="20" t="str">
        <f aca="false">INDEX(Table2[], MATCH(L6350, Location_ID!$D$2:$D$3098, 0), 1)</f>
        <v>c00395c6-d5f6-4a0d-b447-918e43dded86</v>
      </c>
      <c r="C6350" s="20" t="s">
        <v>1585</v>
      </c>
      <c r="D6350" s="230" t="s">
        <v>354</v>
      </c>
      <c r="E6350" s="20" t="s">
        <v>7134</v>
      </c>
      <c r="F6350" s="20" t="s">
        <v>7135</v>
      </c>
      <c r="G6350" s="20" t="s">
        <v>7591</v>
      </c>
      <c r="H6350" s="20"/>
      <c r="I6350" s="20" t="s">
        <v>15917</v>
      </c>
      <c r="J6350" s="20" t="s">
        <v>317</v>
      </c>
      <c r="K6350" s="20" t="s">
        <v>7109</v>
      </c>
      <c r="L6350" s="20" t="s">
        <v>6053</v>
      </c>
      <c r="M6350" s="20" t="s">
        <v>7116</v>
      </c>
      <c r="N6350" s="20" t="s">
        <v>15902</v>
      </c>
      <c r="O6350" s="20" t="s">
        <v>317</v>
      </c>
      <c r="P6350" s="201" t="n">
        <v>43730</v>
      </c>
      <c r="Q6350" s="201" t="n">
        <v>43763</v>
      </c>
      <c r="R6350" s="20" t="n">
        <v>1</v>
      </c>
      <c r="S6350" s="20" t="s">
        <v>7130</v>
      </c>
      <c r="T6350" s="20" t="n">
        <v>1771.51998</v>
      </c>
      <c r="U6350" s="20" t="n">
        <v>1118.505727</v>
      </c>
      <c r="V6350" s="20" t="n">
        <v>2424.534233</v>
      </c>
      <c r="W6350" s="20" t="s">
        <v>11510</v>
      </c>
      <c r="X6350" s="35"/>
      <c r="Y6350" s="35" t="n">
        <v>0</v>
      </c>
      <c r="Z6350" s="35" t="n">
        <v>1</v>
      </c>
      <c r="AE6350" s="94" t="e">
        <f aca="false" t="array" ref="AE6350:AK6350">_xlfn.torow(_xlfn.unique(_xlfn._xlws.filter(cat_table[Subsector],$E6350=cat_table[Sector],"")))</f>
        <v>#NAME?</v>
      </c>
      <c r="AF6350" s="94" t="e">
        <v>#NAME?</v>
      </c>
      <c r="AG6350" s="94" t="e">
        <v>#NAME?</v>
      </c>
      <c r="AH6350" s="94" t="e">
        <v>#NAME?</v>
      </c>
      <c r="AI6350" s="94" t="e">
        <v>#NAME?</v>
      </c>
      <c r="AJ6350" s="94" t="e">
        <v>#NAME?</v>
      </c>
      <c r="AK6350" s="94" t="e">
        <v>#NAME?</v>
      </c>
      <c r="AO6350" s="94" t="e">
        <f aca="false" t="array" ref="AO6350:AT6350">_xlfn.torow(_xlfn.unique(_xlfn._xlws.filter(cat_table[Sub-subsector],($E6350=cat_table[Sector])*($F6350=cat_table[Subsector]),"")))</f>
        <v>#NAME?</v>
      </c>
      <c r="AP6350" s="94" t="e">
        <v>#NAME?</v>
      </c>
      <c r="AQ6350" s="94" t="e">
        <v>#NAME?</v>
      </c>
      <c r="AR6350" s="94" t="e">
        <v>#NAME?</v>
      </c>
      <c r="AS6350" s="94" t="e">
        <v>#NAME?</v>
      </c>
      <c r="AT6350" s="94" t="e">
        <v>#NAME?</v>
      </c>
    </row>
    <row r="6351" customFormat="false" ht="15" hidden="false" customHeight="true" outlineLevel="0" collapsed="false">
      <c r="A6351" s="20" t="s">
        <v>17402</v>
      </c>
      <c r="B6351" s="20" t="str">
        <f aca="false">INDEX(Table2[], MATCH(L6351, Location_ID!$D$2:$D$3098, 0), 1)</f>
        <v>187ad189-dbbf-414a-8141-54a52f50b2a6</v>
      </c>
      <c r="C6351" s="20" t="s">
        <v>1585</v>
      </c>
      <c r="D6351" s="230" t="s">
        <v>354</v>
      </c>
      <c r="E6351" s="20" t="s">
        <v>7134</v>
      </c>
      <c r="F6351" s="20" t="s">
        <v>7135</v>
      </c>
      <c r="G6351" s="20" t="s">
        <v>7591</v>
      </c>
      <c r="H6351" s="20"/>
      <c r="I6351" s="20" t="s">
        <v>15917</v>
      </c>
      <c r="J6351" s="20" t="s">
        <v>15918</v>
      </c>
      <c r="K6351" s="20" t="s">
        <v>7109</v>
      </c>
      <c r="L6351" s="20" t="s">
        <v>6055</v>
      </c>
      <c r="M6351" s="20" t="s">
        <v>7116</v>
      </c>
      <c r="N6351" s="20" t="s">
        <v>15902</v>
      </c>
      <c r="O6351" s="20" t="s">
        <v>15918</v>
      </c>
      <c r="P6351" s="201" t="n">
        <v>43730</v>
      </c>
      <c r="Q6351" s="201" t="n">
        <v>43763</v>
      </c>
      <c r="R6351" s="20" t="n">
        <v>1</v>
      </c>
      <c r="S6351" s="20" t="s">
        <v>7130</v>
      </c>
      <c r="T6351" s="20" t="n">
        <v>1067.32931</v>
      </c>
      <c r="U6351" s="20" t="n">
        <v>516.737929</v>
      </c>
      <c r="V6351" s="20" t="n">
        <v>1617.920691</v>
      </c>
      <c r="W6351" s="20" t="s">
        <v>11510</v>
      </c>
      <c r="X6351" s="35"/>
      <c r="Y6351" s="35" t="n">
        <v>0</v>
      </c>
      <c r="Z6351" s="35" t="n">
        <v>1</v>
      </c>
      <c r="AE6351" s="94" t="e">
        <f aca="false" t="array" ref="AE6351:AK6351">_xlfn.torow(_xlfn.unique(_xlfn._xlws.filter(cat_table[Subsector],$E6351=cat_table[Sector],"")))</f>
        <v>#NAME?</v>
      </c>
      <c r="AF6351" s="94" t="e">
        <v>#NAME?</v>
      </c>
      <c r="AG6351" s="94" t="e">
        <v>#NAME?</v>
      </c>
      <c r="AH6351" s="94" t="e">
        <v>#NAME?</v>
      </c>
      <c r="AI6351" s="94" t="e">
        <v>#NAME?</v>
      </c>
      <c r="AJ6351" s="94" t="e">
        <v>#NAME?</v>
      </c>
      <c r="AK6351" s="94" t="e">
        <v>#NAME?</v>
      </c>
      <c r="AO6351" s="94" t="e">
        <f aca="false" t="array" ref="AO6351:AT6351">_xlfn.torow(_xlfn.unique(_xlfn._xlws.filter(cat_table[Sub-subsector],($E6351=cat_table[Sector])*($F6351=cat_table[Subsector]),"")))</f>
        <v>#NAME?</v>
      </c>
      <c r="AP6351" s="94" t="e">
        <v>#NAME?</v>
      </c>
      <c r="AQ6351" s="94" t="e">
        <v>#NAME?</v>
      </c>
      <c r="AR6351" s="94" t="e">
        <v>#NAME?</v>
      </c>
      <c r="AS6351" s="94" t="e">
        <v>#NAME?</v>
      </c>
      <c r="AT6351" s="94" t="e">
        <v>#NAME?</v>
      </c>
    </row>
    <row r="6352" customFormat="false" ht="15" hidden="false" customHeight="true" outlineLevel="0" collapsed="false">
      <c r="A6352" s="20" t="s">
        <v>17403</v>
      </c>
      <c r="B6352" s="20" t="str">
        <f aca="false">INDEX(Table2[], MATCH(L6352, Location_ID!$D$2:$D$3098, 0), 1)</f>
        <v>84ca5b0c-4412-4155-bc6a-a76b1c0c641b</v>
      </c>
      <c r="C6352" s="20" t="s">
        <v>1585</v>
      </c>
      <c r="D6352" s="230" t="s">
        <v>354</v>
      </c>
      <c r="E6352" s="20" t="s">
        <v>7134</v>
      </c>
      <c r="F6352" s="20" t="s">
        <v>7135</v>
      </c>
      <c r="G6352" s="20" t="s">
        <v>7591</v>
      </c>
      <c r="H6352" s="20"/>
      <c r="I6352" s="20" t="s">
        <v>15917</v>
      </c>
      <c r="J6352" s="20" t="s">
        <v>15918</v>
      </c>
      <c r="K6352" s="20" t="s">
        <v>7109</v>
      </c>
      <c r="L6352" s="20" t="s">
        <v>6057</v>
      </c>
      <c r="M6352" s="20" t="s">
        <v>7116</v>
      </c>
      <c r="N6352" s="20" t="s">
        <v>15902</v>
      </c>
      <c r="O6352" s="20" t="s">
        <v>15918</v>
      </c>
      <c r="P6352" s="201" t="n">
        <v>43730</v>
      </c>
      <c r="Q6352" s="201" t="n">
        <v>43763</v>
      </c>
      <c r="R6352" s="20" t="n">
        <v>1</v>
      </c>
      <c r="S6352" s="20" t="s">
        <v>7130</v>
      </c>
      <c r="T6352" s="20" t="n">
        <v>620.820505</v>
      </c>
      <c r="U6352" s="20" t="n">
        <v>376.03061</v>
      </c>
      <c r="V6352" s="20" t="n">
        <v>865.6104</v>
      </c>
      <c r="W6352" s="20" t="s">
        <v>11510</v>
      </c>
      <c r="X6352" s="35"/>
      <c r="Y6352" s="35" t="n">
        <v>0</v>
      </c>
      <c r="Z6352" s="35" t="n">
        <v>1</v>
      </c>
      <c r="AE6352" s="94" t="e">
        <f aca="false" t="array" ref="AE6352:AK6352">_xlfn.torow(_xlfn.unique(_xlfn._xlws.filter(cat_table[Subsector],$E6352=cat_table[Sector],"")))</f>
        <v>#NAME?</v>
      </c>
      <c r="AF6352" s="94" t="e">
        <v>#NAME?</v>
      </c>
      <c r="AG6352" s="94" t="e">
        <v>#NAME?</v>
      </c>
      <c r="AH6352" s="94" t="e">
        <v>#NAME?</v>
      </c>
      <c r="AI6352" s="94" t="e">
        <v>#NAME?</v>
      </c>
      <c r="AJ6352" s="94" t="e">
        <v>#NAME?</v>
      </c>
      <c r="AK6352" s="94" t="e">
        <v>#NAME?</v>
      </c>
      <c r="AO6352" s="94" t="e">
        <f aca="false" t="array" ref="AO6352:AT6352">_xlfn.torow(_xlfn.unique(_xlfn._xlws.filter(cat_table[Sub-subsector],($E6352=cat_table[Sector])*($F6352=cat_table[Subsector]),"")))</f>
        <v>#NAME?</v>
      </c>
      <c r="AP6352" s="94" t="e">
        <v>#NAME?</v>
      </c>
      <c r="AQ6352" s="94" t="e">
        <v>#NAME?</v>
      </c>
      <c r="AR6352" s="94" t="e">
        <v>#NAME?</v>
      </c>
      <c r="AS6352" s="94" t="e">
        <v>#NAME?</v>
      </c>
      <c r="AT6352" s="94" t="e">
        <v>#NAME?</v>
      </c>
    </row>
    <row r="6353" customFormat="false" ht="15" hidden="false" customHeight="true" outlineLevel="0" collapsed="false">
      <c r="A6353" s="20" t="s">
        <v>17404</v>
      </c>
      <c r="B6353" s="20" t="str">
        <f aca="false">INDEX(Table2[], MATCH(L6353, Location_ID!$D$2:$D$3098, 0), 1)</f>
        <v>d7629910-13cf-4ae5-93a9-72bde2e53df0</v>
      </c>
      <c r="C6353" s="20" t="s">
        <v>1585</v>
      </c>
      <c r="D6353" s="230" t="s">
        <v>354</v>
      </c>
      <c r="E6353" s="20" t="s">
        <v>7134</v>
      </c>
      <c r="F6353" s="20" t="s">
        <v>7135</v>
      </c>
      <c r="G6353" s="20" t="s">
        <v>7591</v>
      </c>
      <c r="H6353" s="20"/>
      <c r="I6353" s="20" t="s">
        <v>15917</v>
      </c>
      <c r="J6353" s="20" t="s">
        <v>15927</v>
      </c>
      <c r="K6353" s="20" t="s">
        <v>7109</v>
      </c>
      <c r="L6353" s="20" t="s">
        <v>6059</v>
      </c>
      <c r="M6353" s="20" t="s">
        <v>7116</v>
      </c>
      <c r="N6353" s="20" t="s">
        <v>15902</v>
      </c>
      <c r="O6353" s="20" t="s">
        <v>15927</v>
      </c>
      <c r="P6353" s="201" t="n">
        <v>43730</v>
      </c>
      <c r="Q6353" s="201" t="n">
        <v>43763</v>
      </c>
      <c r="R6353" s="20" t="n">
        <v>1</v>
      </c>
      <c r="S6353" s="20" t="s">
        <v>7130</v>
      </c>
      <c r="T6353" s="20" t="n">
        <v>316.94327</v>
      </c>
      <c r="U6353" s="20" t="n">
        <v>200.462995</v>
      </c>
      <c r="V6353" s="20" t="n">
        <v>433.423545</v>
      </c>
      <c r="W6353" s="20" t="s">
        <v>11510</v>
      </c>
      <c r="X6353" s="35"/>
      <c r="Y6353" s="35" t="n">
        <v>0</v>
      </c>
      <c r="Z6353" s="35" t="n">
        <v>1</v>
      </c>
      <c r="AE6353" s="94" t="e">
        <f aca="false" t="array" ref="AE6353:AK6353">_xlfn.torow(_xlfn.unique(_xlfn._xlws.filter(cat_table[Subsector],$E6353=cat_table[Sector],"")))</f>
        <v>#NAME?</v>
      </c>
      <c r="AF6353" s="94" t="e">
        <v>#NAME?</v>
      </c>
      <c r="AG6353" s="94" t="e">
        <v>#NAME?</v>
      </c>
      <c r="AH6353" s="94" t="e">
        <v>#NAME?</v>
      </c>
      <c r="AI6353" s="94" t="e">
        <v>#NAME?</v>
      </c>
      <c r="AJ6353" s="94" t="e">
        <v>#NAME?</v>
      </c>
      <c r="AK6353" s="94" t="e">
        <v>#NAME?</v>
      </c>
      <c r="AO6353" s="94" t="e">
        <f aca="false" t="array" ref="AO6353:AT6353">_xlfn.torow(_xlfn.unique(_xlfn._xlws.filter(cat_table[Sub-subsector],($E6353=cat_table[Sector])*($F6353=cat_table[Subsector]),"")))</f>
        <v>#NAME?</v>
      </c>
      <c r="AP6353" s="94" t="e">
        <v>#NAME?</v>
      </c>
      <c r="AQ6353" s="94" t="e">
        <v>#NAME?</v>
      </c>
      <c r="AR6353" s="94" t="e">
        <v>#NAME?</v>
      </c>
      <c r="AS6353" s="94" t="e">
        <v>#NAME?</v>
      </c>
      <c r="AT6353" s="94" t="e">
        <v>#NAME?</v>
      </c>
    </row>
    <row r="6354" customFormat="false" ht="15" hidden="false" customHeight="true" outlineLevel="0" collapsed="false">
      <c r="A6354" s="20" t="s">
        <v>17405</v>
      </c>
      <c r="B6354" s="20" t="str">
        <f aca="false">INDEX(Table2[], MATCH(L6354, Location_ID!$D$2:$D$3098, 0), 1)</f>
        <v>fc2cd3b5-cc9f-459e-ae92-6e440b9de825</v>
      </c>
      <c r="C6354" s="20" t="s">
        <v>1585</v>
      </c>
      <c r="D6354" s="230" t="s">
        <v>354</v>
      </c>
      <c r="E6354" s="20" t="s">
        <v>7134</v>
      </c>
      <c r="F6354" s="20" t="s">
        <v>7135</v>
      </c>
      <c r="G6354" s="20" t="s">
        <v>7591</v>
      </c>
      <c r="H6354" s="20"/>
      <c r="I6354" s="20" t="s">
        <v>15917</v>
      </c>
      <c r="J6354" s="20" t="s">
        <v>15918</v>
      </c>
      <c r="K6354" s="20" t="s">
        <v>7109</v>
      </c>
      <c r="L6354" s="20" t="s">
        <v>6061</v>
      </c>
      <c r="M6354" s="20" t="s">
        <v>7116</v>
      </c>
      <c r="N6354" s="20" t="s">
        <v>15902</v>
      </c>
      <c r="O6354" s="20" t="s">
        <v>15918</v>
      </c>
      <c r="P6354" s="201" t="n">
        <v>43730</v>
      </c>
      <c r="Q6354" s="201" t="n">
        <v>43763</v>
      </c>
      <c r="R6354" s="20" t="n">
        <v>1</v>
      </c>
      <c r="S6354" s="20" t="s">
        <v>7130</v>
      </c>
      <c r="T6354" s="20" t="n">
        <v>149.6968415</v>
      </c>
      <c r="U6354" s="20" t="n">
        <v>122.89949375</v>
      </c>
      <c r="V6354" s="20" t="n">
        <v>176.49418925</v>
      </c>
      <c r="W6354" s="20" t="s">
        <v>11510</v>
      </c>
      <c r="X6354" s="35"/>
      <c r="Y6354" s="35" t="n">
        <v>0</v>
      </c>
      <c r="Z6354" s="35" t="n">
        <v>1</v>
      </c>
      <c r="AE6354" s="94" t="e">
        <f aca="false" t="array" ref="AE6354:AK6354">_xlfn.torow(_xlfn.unique(_xlfn._xlws.filter(cat_table[Subsector],$E6354=cat_table[Sector],"")))</f>
        <v>#NAME?</v>
      </c>
      <c r="AF6354" s="94" t="e">
        <v>#NAME?</v>
      </c>
      <c r="AG6354" s="94" t="e">
        <v>#NAME?</v>
      </c>
      <c r="AH6354" s="94" t="e">
        <v>#NAME?</v>
      </c>
      <c r="AI6354" s="94" t="e">
        <v>#NAME?</v>
      </c>
      <c r="AJ6354" s="94" t="e">
        <v>#NAME?</v>
      </c>
      <c r="AK6354" s="94" t="e">
        <v>#NAME?</v>
      </c>
      <c r="AO6354" s="94" t="e">
        <f aca="false" t="array" ref="AO6354:AT6354">_xlfn.torow(_xlfn.unique(_xlfn._xlws.filter(cat_table[Sub-subsector],($E6354=cat_table[Sector])*($F6354=cat_table[Subsector]),"")))</f>
        <v>#NAME?</v>
      </c>
      <c r="AP6354" s="94" t="e">
        <v>#NAME?</v>
      </c>
      <c r="AQ6354" s="94" t="e">
        <v>#NAME?</v>
      </c>
      <c r="AR6354" s="94" t="e">
        <v>#NAME?</v>
      </c>
      <c r="AS6354" s="94" t="e">
        <v>#NAME?</v>
      </c>
      <c r="AT6354" s="94" t="e">
        <v>#NAME?</v>
      </c>
    </row>
    <row r="6355" customFormat="false" ht="15" hidden="false" customHeight="true" outlineLevel="0" collapsed="false">
      <c r="A6355" s="20" t="s">
        <v>17406</v>
      </c>
      <c r="B6355" s="20" t="str">
        <f aca="false">INDEX(Table2[], MATCH(L6355, Location_ID!$D$2:$D$3098, 0), 1)</f>
        <v>95b9bc95-6d16-44ea-866d-91d8da3486d4</v>
      </c>
      <c r="C6355" s="20" t="s">
        <v>1585</v>
      </c>
      <c r="D6355" s="230" t="s">
        <v>354</v>
      </c>
      <c r="E6355" s="20" t="s">
        <v>7134</v>
      </c>
      <c r="F6355" s="20" t="s">
        <v>7135</v>
      </c>
      <c r="G6355" s="20" t="s">
        <v>7591</v>
      </c>
      <c r="H6355" s="20"/>
      <c r="I6355" s="20" t="s">
        <v>15917</v>
      </c>
      <c r="J6355" s="20" t="s">
        <v>15918</v>
      </c>
      <c r="K6355" s="20" t="s">
        <v>7109</v>
      </c>
      <c r="L6355" s="20" t="s">
        <v>6063</v>
      </c>
      <c r="M6355" s="20" t="s">
        <v>7116</v>
      </c>
      <c r="N6355" s="20" t="s">
        <v>15902</v>
      </c>
      <c r="O6355" s="20" t="s">
        <v>15918</v>
      </c>
      <c r="P6355" s="201" t="n">
        <v>43730</v>
      </c>
      <c r="Q6355" s="201" t="n">
        <v>43763</v>
      </c>
      <c r="R6355" s="20" t="n">
        <v>1</v>
      </c>
      <c r="S6355" s="20" t="s">
        <v>7130</v>
      </c>
      <c r="T6355" s="20" t="n">
        <v>808.583011</v>
      </c>
      <c r="U6355" s="20" t="n">
        <v>588.814146</v>
      </c>
      <c r="V6355" s="20" t="n">
        <v>1028.351876</v>
      </c>
      <c r="W6355" s="20" t="s">
        <v>11510</v>
      </c>
      <c r="X6355" s="35"/>
      <c r="Y6355" s="35" t="n">
        <v>0</v>
      </c>
      <c r="Z6355" s="35" t="n">
        <v>1</v>
      </c>
      <c r="AE6355" s="94" t="e">
        <f aca="false" t="array" ref="AE6355:AK6355">_xlfn.torow(_xlfn.unique(_xlfn._xlws.filter(cat_table[Subsector],$E6355=cat_table[Sector],"")))</f>
        <v>#NAME?</v>
      </c>
      <c r="AF6355" s="94" t="e">
        <v>#NAME?</v>
      </c>
      <c r="AG6355" s="94" t="e">
        <v>#NAME?</v>
      </c>
      <c r="AH6355" s="94" t="e">
        <v>#NAME?</v>
      </c>
      <c r="AI6355" s="94" t="e">
        <v>#NAME?</v>
      </c>
      <c r="AJ6355" s="94" t="e">
        <v>#NAME?</v>
      </c>
      <c r="AK6355" s="94" t="e">
        <v>#NAME?</v>
      </c>
      <c r="AO6355" s="94" t="e">
        <f aca="false" t="array" ref="AO6355:AT6355">_xlfn.torow(_xlfn.unique(_xlfn._xlws.filter(cat_table[Sub-subsector],($E6355=cat_table[Sector])*($F6355=cat_table[Subsector]),"")))</f>
        <v>#NAME?</v>
      </c>
      <c r="AP6355" s="94" t="e">
        <v>#NAME?</v>
      </c>
      <c r="AQ6355" s="94" t="e">
        <v>#NAME?</v>
      </c>
      <c r="AR6355" s="94" t="e">
        <v>#NAME?</v>
      </c>
      <c r="AS6355" s="94" t="e">
        <v>#NAME?</v>
      </c>
      <c r="AT6355" s="94" t="e">
        <v>#NAME?</v>
      </c>
    </row>
    <row r="6356" customFormat="false" ht="15" hidden="false" customHeight="true" outlineLevel="0" collapsed="false">
      <c r="A6356" s="20" t="s">
        <v>17407</v>
      </c>
      <c r="B6356" s="20" t="str">
        <f aca="false">INDEX(Table2[], MATCH(L6356, Location_ID!$D$2:$D$3098, 0), 1)</f>
        <v>246fe704-31e0-48e9-b12d-1deec7efc3a2</v>
      </c>
      <c r="C6356" s="20" t="s">
        <v>1585</v>
      </c>
      <c r="D6356" s="230" t="s">
        <v>354</v>
      </c>
      <c r="E6356" s="20" t="s">
        <v>7134</v>
      </c>
      <c r="F6356" s="20" t="s">
        <v>7135</v>
      </c>
      <c r="G6356" s="20" t="s">
        <v>7591</v>
      </c>
      <c r="H6356" s="20"/>
      <c r="I6356" s="20" t="s">
        <v>15917</v>
      </c>
      <c r="J6356" s="20" t="s">
        <v>15927</v>
      </c>
      <c r="K6356" s="20" t="s">
        <v>7109</v>
      </c>
      <c r="L6356" s="20" t="s">
        <v>6065</v>
      </c>
      <c r="M6356" s="20" t="s">
        <v>7116</v>
      </c>
      <c r="N6356" s="20" t="s">
        <v>15902</v>
      </c>
      <c r="O6356" s="20" t="s">
        <v>15927</v>
      </c>
      <c r="P6356" s="201" t="n">
        <v>43730</v>
      </c>
      <c r="Q6356" s="201" t="n">
        <v>43763</v>
      </c>
      <c r="R6356" s="20" t="n">
        <v>1</v>
      </c>
      <c r="S6356" s="20" t="s">
        <v>7130</v>
      </c>
      <c r="T6356" s="20" t="n">
        <v>290.86317</v>
      </c>
      <c r="U6356" s="20" t="n">
        <v>135.824646</v>
      </c>
      <c r="V6356" s="20" t="n">
        <v>445.901694</v>
      </c>
      <c r="W6356" s="20" t="s">
        <v>11510</v>
      </c>
      <c r="X6356" s="35"/>
      <c r="Y6356" s="35" t="n">
        <v>0</v>
      </c>
      <c r="Z6356" s="35" t="n">
        <v>1</v>
      </c>
      <c r="AE6356" s="94" t="e">
        <f aca="false" t="array" ref="AE6356:AK6356">_xlfn.torow(_xlfn.unique(_xlfn._xlws.filter(cat_table[Subsector],$E6356=cat_table[Sector],"")))</f>
        <v>#NAME?</v>
      </c>
      <c r="AF6356" s="94" t="e">
        <v>#NAME?</v>
      </c>
      <c r="AG6356" s="94" t="e">
        <v>#NAME?</v>
      </c>
      <c r="AH6356" s="94" t="e">
        <v>#NAME?</v>
      </c>
      <c r="AI6356" s="94" t="e">
        <v>#NAME?</v>
      </c>
      <c r="AJ6356" s="94" t="e">
        <v>#NAME?</v>
      </c>
      <c r="AK6356" s="94" t="e">
        <v>#NAME?</v>
      </c>
      <c r="AO6356" s="94" t="e">
        <f aca="false" t="array" ref="AO6356:AT6356">_xlfn.torow(_xlfn.unique(_xlfn._xlws.filter(cat_table[Sub-subsector],($E6356=cat_table[Sector])*($F6356=cat_table[Subsector]),"")))</f>
        <v>#NAME?</v>
      </c>
      <c r="AP6356" s="94" t="e">
        <v>#NAME?</v>
      </c>
      <c r="AQ6356" s="94" t="e">
        <v>#NAME?</v>
      </c>
      <c r="AR6356" s="94" t="e">
        <v>#NAME?</v>
      </c>
      <c r="AS6356" s="94" t="e">
        <v>#NAME?</v>
      </c>
      <c r="AT6356" s="94" t="e">
        <v>#NAME?</v>
      </c>
    </row>
    <row r="6357" customFormat="false" ht="15" hidden="false" customHeight="true" outlineLevel="0" collapsed="false">
      <c r="A6357" s="20" t="s">
        <v>17408</v>
      </c>
      <c r="B6357" s="20" t="str">
        <f aca="false">INDEX(Table2[], MATCH(L6357, Location_ID!$D$2:$D$3098, 0), 1)</f>
        <v>07c547de-9abe-42f0-a9b8-723347ed0d6d</v>
      </c>
      <c r="C6357" s="20" t="s">
        <v>1585</v>
      </c>
      <c r="D6357" s="230" t="s">
        <v>354</v>
      </c>
      <c r="E6357" s="20" t="s">
        <v>7134</v>
      </c>
      <c r="F6357" s="20" t="s">
        <v>7135</v>
      </c>
      <c r="G6357" s="20" t="s">
        <v>7591</v>
      </c>
      <c r="H6357" s="20"/>
      <c r="I6357" s="20" t="s">
        <v>15917</v>
      </c>
      <c r="J6357" s="20" t="s">
        <v>15918</v>
      </c>
      <c r="K6357" s="20" t="s">
        <v>7109</v>
      </c>
      <c r="L6357" s="20" t="s">
        <v>6067</v>
      </c>
      <c r="M6357" s="20" t="s">
        <v>7116</v>
      </c>
      <c r="N6357" s="20" t="s">
        <v>15902</v>
      </c>
      <c r="O6357" s="20" t="s">
        <v>15918</v>
      </c>
      <c r="P6357" s="201" t="n">
        <v>43730</v>
      </c>
      <c r="Q6357" s="201" t="n">
        <v>43763</v>
      </c>
      <c r="R6357" s="20" t="n">
        <v>1</v>
      </c>
      <c r="S6357" s="20" t="s">
        <v>7130</v>
      </c>
      <c r="T6357" s="20" t="n">
        <v>411.269892</v>
      </c>
      <c r="U6357" s="20" t="n">
        <v>316.944869</v>
      </c>
      <c r="V6357" s="20" t="n">
        <v>505.594915</v>
      </c>
      <c r="W6357" s="20" t="s">
        <v>11510</v>
      </c>
      <c r="X6357" s="35"/>
      <c r="Y6357" s="35" t="n">
        <v>0</v>
      </c>
      <c r="Z6357" s="35" t="n">
        <v>1</v>
      </c>
      <c r="AE6357" s="94" t="e">
        <f aca="false" t="array" ref="AE6357:AK6357">_xlfn.torow(_xlfn.unique(_xlfn._xlws.filter(cat_table[Subsector],$E6357=cat_table[Sector],"")))</f>
        <v>#NAME?</v>
      </c>
      <c r="AF6357" s="94" t="e">
        <v>#NAME?</v>
      </c>
      <c r="AG6357" s="94" t="e">
        <v>#NAME?</v>
      </c>
      <c r="AH6357" s="94" t="e">
        <v>#NAME?</v>
      </c>
      <c r="AI6357" s="94" t="e">
        <v>#NAME?</v>
      </c>
      <c r="AJ6357" s="94" t="e">
        <v>#NAME?</v>
      </c>
      <c r="AK6357" s="94" t="e">
        <v>#NAME?</v>
      </c>
      <c r="AO6357" s="94" t="e">
        <f aca="false" t="array" ref="AO6357:AT6357">_xlfn.torow(_xlfn.unique(_xlfn._xlws.filter(cat_table[Sub-subsector],($E6357=cat_table[Sector])*($F6357=cat_table[Subsector]),"")))</f>
        <v>#NAME?</v>
      </c>
      <c r="AP6357" s="94" t="e">
        <v>#NAME?</v>
      </c>
      <c r="AQ6357" s="94" t="e">
        <v>#NAME?</v>
      </c>
      <c r="AR6357" s="94" t="e">
        <v>#NAME?</v>
      </c>
      <c r="AS6357" s="94" t="e">
        <v>#NAME?</v>
      </c>
      <c r="AT6357" s="94" t="e">
        <v>#NAME?</v>
      </c>
    </row>
    <row r="6358" customFormat="false" ht="15" hidden="false" customHeight="true" outlineLevel="0" collapsed="false">
      <c r="A6358" s="20" t="s">
        <v>17409</v>
      </c>
      <c r="B6358" s="20" t="str">
        <f aca="false">INDEX(Table2[], MATCH(L6358, Location_ID!$D$2:$D$3098, 0), 1)</f>
        <v>ed05f2a0-20e4-4bae-b844-8bbf2f5601af</v>
      </c>
      <c r="C6358" s="20" t="s">
        <v>1585</v>
      </c>
      <c r="D6358" s="230" t="s">
        <v>354</v>
      </c>
      <c r="E6358" s="20" t="s">
        <v>7134</v>
      </c>
      <c r="F6358" s="20" t="s">
        <v>7135</v>
      </c>
      <c r="G6358" s="20" t="s">
        <v>7591</v>
      </c>
      <c r="H6358" s="20"/>
      <c r="I6358" s="20" t="s">
        <v>15917</v>
      </c>
      <c r="J6358" s="20" t="s">
        <v>15927</v>
      </c>
      <c r="K6358" s="20" t="s">
        <v>7109</v>
      </c>
      <c r="L6358" s="20" t="s">
        <v>6069</v>
      </c>
      <c r="M6358" s="20" t="s">
        <v>7116</v>
      </c>
      <c r="N6358" s="20" t="s">
        <v>15902</v>
      </c>
      <c r="O6358" s="20" t="s">
        <v>15927</v>
      </c>
      <c r="P6358" s="201" t="n">
        <v>43730</v>
      </c>
      <c r="Q6358" s="201" t="n">
        <v>43763</v>
      </c>
      <c r="R6358" s="20" t="n">
        <v>1</v>
      </c>
      <c r="S6358" s="20" t="s">
        <v>7130</v>
      </c>
      <c r="T6358" s="20" t="n">
        <v>323.400852</v>
      </c>
      <c r="U6358" s="20" t="n">
        <v>179.8660995</v>
      </c>
      <c r="V6358" s="20" t="n">
        <v>466.9356045</v>
      </c>
      <c r="W6358" s="20" t="s">
        <v>11510</v>
      </c>
      <c r="X6358" s="35"/>
      <c r="Y6358" s="35" t="n">
        <v>0</v>
      </c>
      <c r="Z6358" s="35" t="n">
        <v>1</v>
      </c>
      <c r="AE6358" s="94" t="e">
        <f aca="false" t="array" ref="AE6358:AK6358">_xlfn.torow(_xlfn.unique(_xlfn._xlws.filter(cat_table[Subsector],$E6358=cat_table[Sector],"")))</f>
        <v>#NAME?</v>
      </c>
      <c r="AF6358" s="94" t="e">
        <v>#NAME?</v>
      </c>
      <c r="AG6358" s="94" t="e">
        <v>#NAME?</v>
      </c>
      <c r="AH6358" s="94" t="e">
        <v>#NAME?</v>
      </c>
      <c r="AI6358" s="94" t="e">
        <v>#NAME?</v>
      </c>
      <c r="AJ6358" s="94" t="e">
        <v>#NAME?</v>
      </c>
      <c r="AK6358" s="94" t="e">
        <v>#NAME?</v>
      </c>
      <c r="AO6358" s="94" t="e">
        <f aca="false" t="array" ref="AO6358:AT6358">_xlfn.torow(_xlfn.unique(_xlfn._xlws.filter(cat_table[Sub-subsector],($E6358=cat_table[Sector])*($F6358=cat_table[Subsector]),"")))</f>
        <v>#NAME?</v>
      </c>
      <c r="AP6358" s="94" t="e">
        <v>#NAME?</v>
      </c>
      <c r="AQ6358" s="94" t="e">
        <v>#NAME?</v>
      </c>
      <c r="AR6358" s="94" t="e">
        <v>#NAME?</v>
      </c>
      <c r="AS6358" s="94" t="e">
        <v>#NAME?</v>
      </c>
      <c r="AT6358" s="94" t="e">
        <v>#NAME?</v>
      </c>
    </row>
    <row r="6359" customFormat="false" ht="15" hidden="false" customHeight="true" outlineLevel="0" collapsed="false">
      <c r="A6359" s="20" t="s">
        <v>17410</v>
      </c>
      <c r="B6359" s="20" t="str">
        <f aca="false">INDEX(Table2[], MATCH(L6359, Location_ID!$D$2:$D$3098, 0), 1)</f>
        <v>19dbf2e6-84d1-4f0e-9e0a-65e8f268f62e</v>
      </c>
      <c r="C6359" s="20" t="s">
        <v>1585</v>
      </c>
      <c r="D6359" s="230" t="s">
        <v>354</v>
      </c>
      <c r="E6359" s="20" t="s">
        <v>7134</v>
      </c>
      <c r="F6359" s="20" t="s">
        <v>7135</v>
      </c>
      <c r="G6359" s="20" t="s">
        <v>7591</v>
      </c>
      <c r="H6359" s="20"/>
      <c r="I6359" s="20" t="s">
        <v>15917</v>
      </c>
      <c r="J6359" s="20" t="s">
        <v>15918</v>
      </c>
      <c r="K6359" s="20" t="s">
        <v>7109</v>
      </c>
      <c r="L6359" s="20" t="s">
        <v>6071</v>
      </c>
      <c r="M6359" s="20" t="s">
        <v>7116</v>
      </c>
      <c r="N6359" s="20" t="s">
        <v>15902</v>
      </c>
      <c r="O6359" s="20" t="s">
        <v>15918</v>
      </c>
      <c r="P6359" s="201" t="n">
        <v>43730</v>
      </c>
      <c r="Q6359" s="201" t="n">
        <v>43763</v>
      </c>
      <c r="R6359" s="20" t="n">
        <v>1</v>
      </c>
      <c r="S6359" s="20" t="s">
        <v>7130</v>
      </c>
      <c r="T6359" s="20" t="n">
        <v>1136.95855</v>
      </c>
      <c r="U6359" s="20" t="n">
        <v>835.820133</v>
      </c>
      <c r="V6359" s="20" t="n">
        <v>1438.096967</v>
      </c>
      <c r="W6359" s="20" t="s">
        <v>11510</v>
      </c>
      <c r="X6359" s="35"/>
      <c r="Y6359" s="35" t="n">
        <v>0</v>
      </c>
      <c r="Z6359" s="35" t="n">
        <v>1</v>
      </c>
      <c r="AE6359" s="94" t="e">
        <f aca="false" t="array" ref="AE6359:AK6359">_xlfn.torow(_xlfn.unique(_xlfn._xlws.filter(cat_table[Subsector],$E6359=cat_table[Sector],"")))</f>
        <v>#NAME?</v>
      </c>
      <c r="AF6359" s="94" t="e">
        <v>#NAME?</v>
      </c>
      <c r="AG6359" s="94" t="e">
        <v>#NAME?</v>
      </c>
      <c r="AH6359" s="94" t="e">
        <v>#NAME?</v>
      </c>
      <c r="AI6359" s="94" t="e">
        <v>#NAME?</v>
      </c>
      <c r="AJ6359" s="94" t="e">
        <v>#NAME?</v>
      </c>
      <c r="AK6359" s="94" t="e">
        <v>#NAME?</v>
      </c>
      <c r="AO6359" s="94" t="e">
        <f aca="false" t="array" ref="AO6359:AT6359">_xlfn.torow(_xlfn.unique(_xlfn._xlws.filter(cat_table[Sub-subsector],($E6359=cat_table[Sector])*($F6359=cat_table[Subsector]),"")))</f>
        <v>#NAME?</v>
      </c>
      <c r="AP6359" s="94" t="e">
        <v>#NAME?</v>
      </c>
      <c r="AQ6359" s="94" t="e">
        <v>#NAME?</v>
      </c>
      <c r="AR6359" s="94" t="e">
        <v>#NAME?</v>
      </c>
      <c r="AS6359" s="94" t="e">
        <v>#NAME?</v>
      </c>
      <c r="AT6359" s="94" t="e">
        <v>#NAME?</v>
      </c>
    </row>
    <row r="6360" customFormat="false" ht="15" hidden="false" customHeight="true" outlineLevel="0" collapsed="false">
      <c r="A6360" s="20" t="s">
        <v>17411</v>
      </c>
      <c r="B6360" s="20" t="str">
        <f aca="false">INDEX(Table2[], MATCH(L6360, Location_ID!$D$2:$D$3098, 0), 1)</f>
        <v>9558f01a-027d-49ea-b027-875114ee496b</v>
      </c>
      <c r="C6360" s="20" t="s">
        <v>1585</v>
      </c>
      <c r="D6360" s="230" t="s">
        <v>354</v>
      </c>
      <c r="E6360" s="20" t="s">
        <v>7134</v>
      </c>
      <c r="F6360" s="20" t="s">
        <v>7135</v>
      </c>
      <c r="G6360" s="20" t="s">
        <v>7591</v>
      </c>
      <c r="H6360" s="20"/>
      <c r="I6360" s="20" t="s">
        <v>15917</v>
      </c>
      <c r="J6360" s="20" t="s">
        <v>15918</v>
      </c>
      <c r="K6360" s="20" t="s">
        <v>7109</v>
      </c>
      <c r="L6360" s="20" t="s">
        <v>6073</v>
      </c>
      <c r="M6360" s="20" t="s">
        <v>7116</v>
      </c>
      <c r="N6360" s="20" t="s">
        <v>15902</v>
      </c>
      <c r="O6360" s="20" t="s">
        <v>15918</v>
      </c>
      <c r="P6360" s="201" t="n">
        <v>43730</v>
      </c>
      <c r="Q6360" s="201" t="n">
        <v>43763</v>
      </c>
      <c r="R6360" s="20" t="n">
        <v>1</v>
      </c>
      <c r="S6360" s="20" t="s">
        <v>7130</v>
      </c>
      <c r="T6360" s="20" t="n">
        <v>252.7065935</v>
      </c>
      <c r="U6360" s="20" t="n">
        <v>158.4808415</v>
      </c>
      <c r="V6360" s="20" t="n">
        <v>346.9323455</v>
      </c>
      <c r="W6360" s="20" t="s">
        <v>11510</v>
      </c>
      <c r="X6360" s="35"/>
      <c r="Y6360" s="35" t="n">
        <v>0</v>
      </c>
      <c r="Z6360" s="35" t="n">
        <v>1</v>
      </c>
      <c r="AE6360" s="94" t="e">
        <f aca="false" t="array" ref="AE6360:AK6360">_xlfn.torow(_xlfn.unique(_xlfn._xlws.filter(cat_table[Subsector],$E6360=cat_table[Sector],"")))</f>
        <v>#NAME?</v>
      </c>
      <c r="AF6360" s="94" t="e">
        <v>#NAME?</v>
      </c>
      <c r="AG6360" s="94" t="e">
        <v>#NAME?</v>
      </c>
      <c r="AH6360" s="94" t="e">
        <v>#NAME?</v>
      </c>
      <c r="AI6360" s="94" t="e">
        <v>#NAME?</v>
      </c>
      <c r="AJ6360" s="94" t="e">
        <v>#NAME?</v>
      </c>
      <c r="AK6360" s="94" t="e">
        <v>#NAME?</v>
      </c>
      <c r="AO6360" s="94" t="e">
        <f aca="false" t="array" ref="AO6360:AT6360">_xlfn.torow(_xlfn.unique(_xlfn._xlws.filter(cat_table[Sub-subsector],($E6360=cat_table[Sector])*($F6360=cat_table[Subsector]),"")))</f>
        <v>#NAME?</v>
      </c>
      <c r="AP6360" s="94" t="e">
        <v>#NAME?</v>
      </c>
      <c r="AQ6360" s="94" t="e">
        <v>#NAME?</v>
      </c>
      <c r="AR6360" s="94" t="e">
        <v>#NAME?</v>
      </c>
      <c r="AS6360" s="94" t="e">
        <v>#NAME?</v>
      </c>
      <c r="AT6360" s="94" t="e">
        <v>#NAME?</v>
      </c>
    </row>
    <row r="6361" customFormat="false" ht="15" hidden="false" customHeight="true" outlineLevel="0" collapsed="false">
      <c r="A6361" s="20" t="s">
        <v>17412</v>
      </c>
      <c r="B6361" s="20" t="str">
        <f aca="false">INDEX(Table2[], MATCH(L6361, Location_ID!$D$2:$D$3098, 0), 1)</f>
        <v>31e3d2bf-c4a1-4098-bf39-118af882d30c</v>
      </c>
      <c r="C6361" s="20" t="s">
        <v>1585</v>
      </c>
      <c r="D6361" s="230" t="s">
        <v>354</v>
      </c>
      <c r="E6361" s="20" t="s">
        <v>7134</v>
      </c>
      <c r="F6361" s="20" t="s">
        <v>7135</v>
      </c>
      <c r="G6361" s="20" t="s">
        <v>7591</v>
      </c>
      <c r="H6361" s="20"/>
      <c r="I6361" s="20" t="s">
        <v>15917</v>
      </c>
      <c r="J6361" s="20" t="s">
        <v>15922</v>
      </c>
      <c r="K6361" s="20" t="s">
        <v>7109</v>
      </c>
      <c r="L6361" s="20" t="s">
        <v>6075</v>
      </c>
      <c r="M6361" s="20" t="s">
        <v>7116</v>
      </c>
      <c r="N6361" s="20" t="s">
        <v>15902</v>
      </c>
      <c r="O6361" s="20" t="s">
        <v>15922</v>
      </c>
      <c r="P6361" s="201" t="n">
        <v>43730</v>
      </c>
      <c r="Q6361" s="201" t="n">
        <v>43763</v>
      </c>
      <c r="R6361" s="20" t="n">
        <v>1</v>
      </c>
      <c r="S6361" s="20" t="s">
        <v>7130</v>
      </c>
      <c r="T6361" s="20" t="n">
        <v>2900.31694</v>
      </c>
      <c r="U6361" s="20" t="n">
        <v>2470.002785</v>
      </c>
      <c r="V6361" s="20" t="n">
        <v>3330.631095</v>
      </c>
      <c r="W6361" s="20" t="s">
        <v>11510</v>
      </c>
      <c r="X6361" s="35"/>
      <c r="Y6361" s="35" t="n">
        <v>0</v>
      </c>
      <c r="Z6361" s="35" t="n">
        <v>1</v>
      </c>
      <c r="AE6361" s="94" t="e">
        <f aca="false" t="array" ref="AE6361:AK6361">_xlfn.torow(_xlfn.unique(_xlfn._xlws.filter(cat_table[Subsector],$E6361=cat_table[Sector],"")))</f>
        <v>#NAME?</v>
      </c>
      <c r="AF6361" s="94" t="e">
        <v>#NAME?</v>
      </c>
      <c r="AG6361" s="94" t="e">
        <v>#NAME?</v>
      </c>
      <c r="AH6361" s="94" t="e">
        <v>#NAME?</v>
      </c>
      <c r="AI6361" s="94" t="e">
        <v>#NAME?</v>
      </c>
      <c r="AJ6361" s="94" t="e">
        <v>#NAME?</v>
      </c>
      <c r="AK6361" s="94" t="e">
        <v>#NAME?</v>
      </c>
      <c r="AO6361" s="94" t="e">
        <f aca="false" t="array" ref="AO6361:AT6361">_xlfn.torow(_xlfn.unique(_xlfn._xlws.filter(cat_table[Sub-subsector],($E6361=cat_table[Sector])*($F6361=cat_table[Subsector]),"")))</f>
        <v>#NAME?</v>
      </c>
      <c r="AP6361" s="94" t="e">
        <v>#NAME?</v>
      </c>
      <c r="AQ6361" s="94" t="e">
        <v>#NAME?</v>
      </c>
      <c r="AR6361" s="94" t="e">
        <v>#NAME?</v>
      </c>
      <c r="AS6361" s="94" t="e">
        <v>#NAME?</v>
      </c>
      <c r="AT6361" s="94" t="e">
        <v>#NAME?</v>
      </c>
    </row>
    <row r="6362" customFormat="false" ht="15" hidden="false" customHeight="true" outlineLevel="0" collapsed="false">
      <c r="A6362" s="20" t="s">
        <v>17413</v>
      </c>
      <c r="B6362" s="20" t="str">
        <f aca="false">INDEX(Table2[], MATCH(L6362, Location_ID!$D$2:$D$3098, 0), 1)</f>
        <v>abf46184-77be-4478-8767-16ac6d9bbc93</v>
      </c>
      <c r="C6362" s="20" t="s">
        <v>1585</v>
      </c>
      <c r="D6362" s="230" t="s">
        <v>354</v>
      </c>
      <c r="E6362" s="20" t="s">
        <v>7134</v>
      </c>
      <c r="F6362" s="20" t="s">
        <v>7135</v>
      </c>
      <c r="G6362" s="20" t="s">
        <v>7591</v>
      </c>
      <c r="H6362" s="20"/>
      <c r="I6362" s="20" t="s">
        <v>15917</v>
      </c>
      <c r="J6362" s="20" t="s">
        <v>15932</v>
      </c>
      <c r="K6362" s="20" t="s">
        <v>7109</v>
      </c>
      <c r="L6362" s="20" t="s">
        <v>6077</v>
      </c>
      <c r="M6362" s="20" t="s">
        <v>7116</v>
      </c>
      <c r="N6362" s="20" t="s">
        <v>15902</v>
      </c>
      <c r="O6362" s="20" t="s">
        <v>15932</v>
      </c>
      <c r="P6362" s="201" t="n">
        <v>43730</v>
      </c>
      <c r="Q6362" s="201" t="n">
        <v>43763</v>
      </c>
      <c r="R6362" s="20" t="n">
        <v>1</v>
      </c>
      <c r="S6362" s="20" t="s">
        <v>7130</v>
      </c>
      <c r="T6362" s="20" t="n">
        <v>493.226906</v>
      </c>
      <c r="U6362" s="20" t="n">
        <v>258.084097</v>
      </c>
      <c r="V6362" s="20" t="n">
        <v>728.369715</v>
      </c>
      <c r="W6362" s="20" t="s">
        <v>11510</v>
      </c>
      <c r="X6362" s="35"/>
      <c r="Y6362" s="35" t="n">
        <v>0</v>
      </c>
      <c r="Z6362" s="35" t="n">
        <v>1</v>
      </c>
      <c r="AE6362" s="94" t="e">
        <f aca="false" t="array" ref="AE6362:AK6362">_xlfn.torow(_xlfn.unique(_xlfn._xlws.filter(cat_table[Subsector],$E6362=cat_table[Sector],"")))</f>
        <v>#NAME?</v>
      </c>
      <c r="AF6362" s="94" t="e">
        <v>#NAME?</v>
      </c>
      <c r="AG6362" s="94" t="e">
        <v>#NAME?</v>
      </c>
      <c r="AH6362" s="94" t="e">
        <v>#NAME?</v>
      </c>
      <c r="AI6362" s="94" t="e">
        <v>#NAME?</v>
      </c>
      <c r="AJ6362" s="94" t="e">
        <v>#NAME?</v>
      </c>
      <c r="AK6362" s="94" t="e">
        <v>#NAME?</v>
      </c>
      <c r="AO6362" s="94" t="e">
        <f aca="false" t="array" ref="AO6362:AT6362">_xlfn.torow(_xlfn.unique(_xlfn._xlws.filter(cat_table[Sub-subsector],($E6362=cat_table[Sector])*($F6362=cat_table[Subsector]),"")))</f>
        <v>#NAME?</v>
      </c>
      <c r="AP6362" s="94" t="e">
        <v>#NAME?</v>
      </c>
      <c r="AQ6362" s="94" t="e">
        <v>#NAME?</v>
      </c>
      <c r="AR6362" s="94" t="e">
        <v>#NAME?</v>
      </c>
      <c r="AS6362" s="94" t="e">
        <v>#NAME?</v>
      </c>
      <c r="AT6362" s="94" t="e">
        <v>#NAME?</v>
      </c>
    </row>
    <row r="6363" customFormat="false" ht="15" hidden="false" customHeight="true" outlineLevel="0" collapsed="false">
      <c r="A6363" s="20" t="s">
        <v>17414</v>
      </c>
      <c r="B6363" s="20" t="str">
        <f aca="false">INDEX(Table2[], MATCH(L6363, Location_ID!$D$2:$D$3098, 0), 1)</f>
        <v>b63968ee-cfd4-4229-b772-746cdb2ff042</v>
      </c>
      <c r="C6363" s="20" t="s">
        <v>1585</v>
      </c>
      <c r="D6363" s="230" t="s">
        <v>354</v>
      </c>
      <c r="E6363" s="20" t="s">
        <v>7134</v>
      </c>
      <c r="F6363" s="20" t="s">
        <v>7135</v>
      </c>
      <c r="G6363" s="20" t="s">
        <v>7591</v>
      </c>
      <c r="H6363" s="20"/>
      <c r="I6363" s="20" t="s">
        <v>15917</v>
      </c>
      <c r="J6363" s="20" t="s">
        <v>15927</v>
      </c>
      <c r="K6363" s="20" t="s">
        <v>7109</v>
      </c>
      <c r="L6363" s="20" t="s">
        <v>6079</v>
      </c>
      <c r="M6363" s="20" t="s">
        <v>7116</v>
      </c>
      <c r="N6363" s="20" t="s">
        <v>15902</v>
      </c>
      <c r="O6363" s="20" t="s">
        <v>15927</v>
      </c>
      <c r="P6363" s="201" t="n">
        <v>43730</v>
      </c>
      <c r="Q6363" s="201" t="n">
        <v>43763</v>
      </c>
      <c r="R6363" s="20" t="n">
        <v>1</v>
      </c>
      <c r="S6363" s="20" t="s">
        <v>7130</v>
      </c>
      <c r="T6363" s="20" t="n">
        <v>985.019317</v>
      </c>
      <c r="U6363" s="20" t="n">
        <v>819.981096</v>
      </c>
      <c r="V6363" s="20" t="n">
        <v>1150.057538</v>
      </c>
      <c r="W6363" s="20" t="s">
        <v>11510</v>
      </c>
      <c r="X6363" s="35"/>
      <c r="Y6363" s="35" t="n">
        <v>0</v>
      </c>
      <c r="Z6363" s="35" t="n">
        <v>1</v>
      </c>
      <c r="AE6363" s="94" t="e">
        <f aca="false" t="array" ref="AE6363:AK6363">_xlfn.torow(_xlfn.unique(_xlfn._xlws.filter(cat_table[Subsector],$E6363=cat_table[Sector],"")))</f>
        <v>#NAME?</v>
      </c>
      <c r="AF6363" s="94" t="e">
        <v>#NAME?</v>
      </c>
      <c r="AG6363" s="94" t="e">
        <v>#NAME?</v>
      </c>
      <c r="AH6363" s="94" t="e">
        <v>#NAME?</v>
      </c>
      <c r="AI6363" s="94" t="e">
        <v>#NAME?</v>
      </c>
      <c r="AJ6363" s="94" t="e">
        <v>#NAME?</v>
      </c>
      <c r="AK6363" s="94" t="e">
        <v>#NAME?</v>
      </c>
      <c r="AO6363" s="94" t="e">
        <f aca="false" t="array" ref="AO6363:AT6363">_xlfn.torow(_xlfn.unique(_xlfn._xlws.filter(cat_table[Sub-subsector],($E6363=cat_table[Sector])*($F6363=cat_table[Subsector]),"")))</f>
        <v>#NAME?</v>
      </c>
      <c r="AP6363" s="94" t="e">
        <v>#NAME?</v>
      </c>
      <c r="AQ6363" s="94" t="e">
        <v>#NAME?</v>
      </c>
      <c r="AR6363" s="94" t="e">
        <v>#NAME?</v>
      </c>
      <c r="AS6363" s="94" t="e">
        <v>#NAME?</v>
      </c>
      <c r="AT6363" s="94" t="e">
        <v>#NAME?</v>
      </c>
    </row>
    <row r="6364" customFormat="false" ht="15" hidden="false" customHeight="true" outlineLevel="0" collapsed="false">
      <c r="A6364" s="20" t="s">
        <v>17415</v>
      </c>
      <c r="B6364" s="20" t="str">
        <f aca="false">INDEX(Table2[], MATCH(L6364, Location_ID!$D$2:$D$3098, 0), 1)</f>
        <v>2a8036ec-f129-4af1-aed8-bd4f3bf843b7</v>
      </c>
      <c r="C6364" s="20" t="s">
        <v>1585</v>
      </c>
      <c r="D6364" s="230" t="s">
        <v>354</v>
      </c>
      <c r="E6364" s="20" t="s">
        <v>7134</v>
      </c>
      <c r="F6364" s="20" t="s">
        <v>7135</v>
      </c>
      <c r="G6364" s="20" t="s">
        <v>7591</v>
      </c>
      <c r="H6364" s="20"/>
      <c r="I6364" s="20" t="s">
        <v>15917</v>
      </c>
      <c r="J6364" s="20" t="s">
        <v>15922</v>
      </c>
      <c r="K6364" s="20" t="s">
        <v>7109</v>
      </c>
      <c r="L6364" s="20" t="s">
        <v>6081</v>
      </c>
      <c r="M6364" s="20" t="s">
        <v>7116</v>
      </c>
      <c r="N6364" s="20" t="s">
        <v>15902</v>
      </c>
      <c r="O6364" s="20" t="s">
        <v>15922</v>
      </c>
      <c r="P6364" s="201" t="n">
        <v>43730</v>
      </c>
      <c r="Q6364" s="201" t="n">
        <v>43763</v>
      </c>
      <c r="R6364" s="20" t="n">
        <v>1</v>
      </c>
      <c r="S6364" s="20" t="s">
        <v>7130</v>
      </c>
      <c r="T6364" s="20" t="n">
        <v>218.148115</v>
      </c>
      <c r="U6364" s="20" t="n">
        <v>129.4534999</v>
      </c>
      <c r="V6364" s="20" t="n">
        <v>306.8427301</v>
      </c>
      <c r="W6364" s="20" t="s">
        <v>11510</v>
      </c>
      <c r="X6364" s="35"/>
      <c r="Y6364" s="35" t="n">
        <v>0</v>
      </c>
      <c r="Z6364" s="35" t="n">
        <v>1</v>
      </c>
      <c r="AE6364" s="94" t="e">
        <f aca="false" t="array" ref="AE6364:AK6364">_xlfn.torow(_xlfn.unique(_xlfn._xlws.filter(cat_table[Subsector],$E6364=cat_table[Sector],"")))</f>
        <v>#NAME?</v>
      </c>
      <c r="AF6364" s="94" t="e">
        <v>#NAME?</v>
      </c>
      <c r="AG6364" s="94" t="e">
        <v>#NAME?</v>
      </c>
      <c r="AH6364" s="94" t="e">
        <v>#NAME?</v>
      </c>
      <c r="AI6364" s="94" t="e">
        <v>#NAME?</v>
      </c>
      <c r="AJ6364" s="94" t="e">
        <v>#NAME?</v>
      </c>
      <c r="AK6364" s="94" t="e">
        <v>#NAME?</v>
      </c>
      <c r="AO6364" s="94" t="e">
        <f aca="false" t="array" ref="AO6364:AT6364">_xlfn.torow(_xlfn.unique(_xlfn._xlws.filter(cat_table[Sub-subsector],($E6364=cat_table[Sector])*($F6364=cat_table[Subsector]),"")))</f>
        <v>#NAME?</v>
      </c>
      <c r="AP6364" s="94" t="e">
        <v>#NAME?</v>
      </c>
      <c r="AQ6364" s="94" t="e">
        <v>#NAME?</v>
      </c>
      <c r="AR6364" s="94" t="e">
        <v>#NAME?</v>
      </c>
      <c r="AS6364" s="94" t="e">
        <v>#NAME?</v>
      </c>
      <c r="AT6364" s="94" t="e">
        <v>#NAME?</v>
      </c>
    </row>
    <row r="6365" customFormat="false" ht="15" hidden="false" customHeight="true" outlineLevel="0" collapsed="false">
      <c r="A6365" s="20" t="s">
        <v>17416</v>
      </c>
      <c r="B6365" s="20" t="str">
        <f aca="false">INDEX(Table2[], MATCH(L6365, Location_ID!$D$2:$D$3098, 0), 1)</f>
        <v>d932d9a4-0986-4118-a6d2-1a94412203f7</v>
      </c>
      <c r="C6365" s="20" t="s">
        <v>1585</v>
      </c>
      <c r="D6365" s="230" t="s">
        <v>354</v>
      </c>
      <c r="E6365" s="20" t="s">
        <v>7134</v>
      </c>
      <c r="F6365" s="20" t="s">
        <v>7135</v>
      </c>
      <c r="G6365" s="20" t="s">
        <v>7591</v>
      </c>
      <c r="H6365" s="20"/>
      <c r="I6365" s="20" t="s">
        <v>15917</v>
      </c>
      <c r="J6365" s="20" t="s">
        <v>15932</v>
      </c>
      <c r="K6365" s="20" t="s">
        <v>7109</v>
      </c>
      <c r="L6365" s="20" t="s">
        <v>6083</v>
      </c>
      <c r="M6365" s="20" t="s">
        <v>7116</v>
      </c>
      <c r="N6365" s="20" t="s">
        <v>15902</v>
      </c>
      <c r="O6365" s="20" t="s">
        <v>15932</v>
      </c>
      <c r="P6365" s="201" t="n">
        <v>43730</v>
      </c>
      <c r="Q6365" s="201" t="n">
        <v>43763</v>
      </c>
      <c r="R6365" s="20" t="n">
        <v>1</v>
      </c>
      <c r="S6365" s="20" t="s">
        <v>7130</v>
      </c>
      <c r="T6365" s="20" t="n">
        <v>181.828326</v>
      </c>
      <c r="U6365" s="20" t="n">
        <v>148.7568866</v>
      </c>
      <c r="V6365" s="20" t="n">
        <v>214.8997654</v>
      </c>
      <c r="W6365" s="20" t="s">
        <v>11510</v>
      </c>
      <c r="X6365" s="35"/>
      <c r="Y6365" s="35" t="n">
        <v>0</v>
      </c>
      <c r="Z6365" s="35" t="n">
        <v>1</v>
      </c>
      <c r="AE6365" s="94" t="e">
        <f aca="false" t="array" ref="AE6365:AK6365">_xlfn.torow(_xlfn.unique(_xlfn._xlws.filter(cat_table[Subsector],$E6365=cat_table[Sector],"")))</f>
        <v>#NAME?</v>
      </c>
      <c r="AF6365" s="94" t="e">
        <v>#NAME?</v>
      </c>
      <c r="AG6365" s="94" t="e">
        <v>#NAME?</v>
      </c>
      <c r="AH6365" s="94" t="e">
        <v>#NAME?</v>
      </c>
      <c r="AI6365" s="94" t="e">
        <v>#NAME?</v>
      </c>
      <c r="AJ6365" s="94" t="e">
        <v>#NAME?</v>
      </c>
      <c r="AK6365" s="94" t="e">
        <v>#NAME?</v>
      </c>
      <c r="AO6365" s="94" t="e">
        <f aca="false" t="array" ref="AO6365:AT6365">_xlfn.torow(_xlfn.unique(_xlfn._xlws.filter(cat_table[Sub-subsector],($E6365=cat_table[Sector])*($F6365=cat_table[Subsector]),"")))</f>
        <v>#NAME?</v>
      </c>
      <c r="AP6365" s="94" t="e">
        <v>#NAME?</v>
      </c>
      <c r="AQ6365" s="94" t="e">
        <v>#NAME?</v>
      </c>
      <c r="AR6365" s="94" t="e">
        <v>#NAME?</v>
      </c>
      <c r="AS6365" s="94" t="e">
        <v>#NAME?</v>
      </c>
      <c r="AT6365" s="94" t="e">
        <v>#NAME?</v>
      </c>
    </row>
    <row r="6366" customFormat="false" ht="15" hidden="false" customHeight="true" outlineLevel="0" collapsed="false">
      <c r="A6366" s="20" t="s">
        <v>17417</v>
      </c>
      <c r="B6366" s="20" t="str">
        <f aca="false">INDEX(Table2[], MATCH(L6366, Location_ID!$D$2:$D$3098, 0), 1)</f>
        <v>fc1d31f1-f38a-4060-b1f7-6b7a1ed9708b</v>
      </c>
      <c r="C6366" s="20" t="s">
        <v>1585</v>
      </c>
      <c r="D6366" s="230" t="s">
        <v>354</v>
      </c>
      <c r="E6366" s="20" t="s">
        <v>7134</v>
      </c>
      <c r="F6366" s="20" t="s">
        <v>7135</v>
      </c>
      <c r="G6366" s="20" t="s">
        <v>7591</v>
      </c>
      <c r="H6366" s="20"/>
      <c r="I6366" s="20" t="s">
        <v>15917</v>
      </c>
      <c r="J6366" s="20" t="s">
        <v>15932</v>
      </c>
      <c r="K6366" s="20" t="s">
        <v>7109</v>
      </c>
      <c r="L6366" s="20" t="s">
        <v>6085</v>
      </c>
      <c r="M6366" s="20" t="s">
        <v>7116</v>
      </c>
      <c r="N6366" s="20" t="s">
        <v>15902</v>
      </c>
      <c r="O6366" s="20" t="s">
        <v>15932</v>
      </c>
      <c r="P6366" s="201" t="n">
        <v>43730</v>
      </c>
      <c r="Q6366" s="201" t="n">
        <v>43763</v>
      </c>
      <c r="R6366" s="20" t="n">
        <v>1</v>
      </c>
      <c r="S6366" s="20" t="s">
        <v>7130</v>
      </c>
      <c r="T6366" s="20" t="n">
        <v>461.006147</v>
      </c>
      <c r="U6366" s="20" t="n">
        <v>293.351183</v>
      </c>
      <c r="V6366" s="20" t="n">
        <v>628.661111</v>
      </c>
      <c r="W6366" s="20" t="s">
        <v>11510</v>
      </c>
      <c r="X6366" s="35"/>
      <c r="Y6366" s="35" t="n">
        <v>0</v>
      </c>
      <c r="Z6366" s="35" t="n">
        <v>1</v>
      </c>
      <c r="AE6366" s="94" t="e">
        <f aca="false" t="array" ref="AE6366:AK6366">_xlfn.torow(_xlfn.unique(_xlfn._xlws.filter(cat_table[Subsector],$E6366=cat_table[Sector],"")))</f>
        <v>#NAME?</v>
      </c>
      <c r="AF6366" s="94" t="e">
        <v>#NAME?</v>
      </c>
      <c r="AG6366" s="94" t="e">
        <v>#NAME?</v>
      </c>
      <c r="AH6366" s="94" t="e">
        <v>#NAME?</v>
      </c>
      <c r="AI6366" s="94" t="e">
        <v>#NAME?</v>
      </c>
      <c r="AJ6366" s="94" t="e">
        <v>#NAME?</v>
      </c>
      <c r="AK6366" s="94" t="e">
        <v>#NAME?</v>
      </c>
      <c r="AO6366" s="94" t="e">
        <f aca="false" t="array" ref="AO6366:AT6366">_xlfn.torow(_xlfn.unique(_xlfn._xlws.filter(cat_table[Sub-subsector],($E6366=cat_table[Sector])*($F6366=cat_table[Subsector]),"")))</f>
        <v>#NAME?</v>
      </c>
      <c r="AP6366" s="94" t="e">
        <v>#NAME?</v>
      </c>
      <c r="AQ6366" s="94" t="e">
        <v>#NAME?</v>
      </c>
      <c r="AR6366" s="94" t="e">
        <v>#NAME?</v>
      </c>
      <c r="AS6366" s="94" t="e">
        <v>#NAME?</v>
      </c>
      <c r="AT6366" s="94" t="e">
        <v>#NAME?</v>
      </c>
    </row>
    <row r="6367" customFormat="false" ht="15" hidden="false" customHeight="true" outlineLevel="0" collapsed="false">
      <c r="A6367" s="20" t="s">
        <v>17418</v>
      </c>
      <c r="B6367" s="20" t="str">
        <f aca="false">INDEX(Table2[], MATCH(L6367, Location_ID!$D$2:$D$3098, 0), 1)</f>
        <v>7e48382d-ec0a-4756-b39d-e53e98a806f9</v>
      </c>
      <c r="C6367" s="20" t="s">
        <v>1585</v>
      </c>
      <c r="D6367" s="230" t="s">
        <v>354</v>
      </c>
      <c r="E6367" s="20" t="s">
        <v>7134</v>
      </c>
      <c r="F6367" s="20" t="s">
        <v>7135</v>
      </c>
      <c r="G6367" s="20" t="s">
        <v>7591</v>
      </c>
      <c r="H6367" s="20"/>
      <c r="I6367" s="20" t="s">
        <v>15917</v>
      </c>
      <c r="J6367" s="20" t="s">
        <v>15918</v>
      </c>
      <c r="K6367" s="20" t="s">
        <v>7109</v>
      </c>
      <c r="L6367" s="20" t="s">
        <v>6087</v>
      </c>
      <c r="M6367" s="20" t="s">
        <v>7116</v>
      </c>
      <c r="N6367" s="20" t="s">
        <v>15902</v>
      </c>
      <c r="O6367" s="20" t="s">
        <v>15918</v>
      </c>
      <c r="P6367" s="201" t="n">
        <v>43730</v>
      </c>
      <c r="Q6367" s="201" t="n">
        <v>43763</v>
      </c>
      <c r="R6367" s="20" t="n">
        <v>1</v>
      </c>
      <c r="S6367" s="20" t="s">
        <v>7130</v>
      </c>
      <c r="T6367" s="20" t="n">
        <v>198.164178</v>
      </c>
      <c r="U6367" s="20" t="n">
        <v>63.528856</v>
      </c>
      <c r="V6367" s="20" t="n">
        <v>332.7995</v>
      </c>
      <c r="W6367" s="20" t="s">
        <v>11510</v>
      </c>
      <c r="X6367" s="35"/>
      <c r="Y6367" s="35" t="n">
        <v>0</v>
      </c>
      <c r="Z6367" s="35" t="n">
        <v>1</v>
      </c>
      <c r="AE6367" s="94" t="e">
        <f aca="false" t="array" ref="AE6367:AK6367">_xlfn.torow(_xlfn.unique(_xlfn._xlws.filter(cat_table[Subsector],$E6367=cat_table[Sector],"")))</f>
        <v>#NAME?</v>
      </c>
      <c r="AF6367" s="94" t="e">
        <v>#NAME?</v>
      </c>
      <c r="AG6367" s="94" t="e">
        <v>#NAME?</v>
      </c>
      <c r="AH6367" s="94" t="e">
        <v>#NAME?</v>
      </c>
      <c r="AI6367" s="94" t="e">
        <v>#NAME?</v>
      </c>
      <c r="AJ6367" s="94" t="e">
        <v>#NAME?</v>
      </c>
      <c r="AK6367" s="94" t="e">
        <v>#NAME?</v>
      </c>
      <c r="AO6367" s="94" t="e">
        <f aca="false" t="array" ref="AO6367:AT6367">_xlfn.torow(_xlfn.unique(_xlfn._xlws.filter(cat_table[Sub-subsector],($E6367=cat_table[Sector])*($F6367=cat_table[Subsector]),"")))</f>
        <v>#NAME?</v>
      </c>
      <c r="AP6367" s="94" t="e">
        <v>#NAME?</v>
      </c>
      <c r="AQ6367" s="94" t="e">
        <v>#NAME?</v>
      </c>
      <c r="AR6367" s="94" t="e">
        <v>#NAME?</v>
      </c>
      <c r="AS6367" s="94" t="e">
        <v>#NAME?</v>
      </c>
      <c r="AT6367" s="94" t="e">
        <v>#NAME?</v>
      </c>
    </row>
    <row r="6368" customFormat="false" ht="15" hidden="false" customHeight="true" outlineLevel="0" collapsed="false">
      <c r="A6368" s="20" t="s">
        <v>17419</v>
      </c>
      <c r="B6368" s="20" t="str">
        <f aca="false">INDEX(Table2[], MATCH(L6368, Location_ID!$D$2:$D$3098, 0), 1)</f>
        <v>f2c537aa-db7a-45c9-9ee8-4d945067b6af</v>
      </c>
      <c r="C6368" s="20" t="s">
        <v>1585</v>
      </c>
      <c r="D6368" s="230" t="s">
        <v>354</v>
      </c>
      <c r="E6368" s="20" t="s">
        <v>7134</v>
      </c>
      <c r="F6368" s="20" t="s">
        <v>7135</v>
      </c>
      <c r="G6368" s="20" t="s">
        <v>7591</v>
      </c>
      <c r="H6368" s="20"/>
      <c r="I6368" s="20" t="s">
        <v>15917</v>
      </c>
      <c r="J6368" s="20" t="s">
        <v>15918</v>
      </c>
      <c r="K6368" s="20" t="s">
        <v>7109</v>
      </c>
      <c r="L6368" s="20" t="s">
        <v>6089</v>
      </c>
      <c r="M6368" s="20" t="s">
        <v>7116</v>
      </c>
      <c r="N6368" s="20" t="s">
        <v>15902</v>
      </c>
      <c r="O6368" s="20" t="s">
        <v>15918</v>
      </c>
      <c r="P6368" s="201" t="n">
        <v>43730</v>
      </c>
      <c r="Q6368" s="201" t="n">
        <v>43763</v>
      </c>
      <c r="R6368" s="20" t="n">
        <v>1</v>
      </c>
      <c r="S6368" s="20" t="s">
        <v>7130</v>
      </c>
      <c r="T6368" s="20" t="n">
        <v>387.986048</v>
      </c>
      <c r="U6368" s="20" t="n">
        <v>344.0034876</v>
      </c>
      <c r="V6368" s="20" t="n">
        <v>431.9686084</v>
      </c>
      <c r="W6368" s="20" t="s">
        <v>11510</v>
      </c>
      <c r="X6368" s="35"/>
      <c r="Y6368" s="35" t="n">
        <v>0</v>
      </c>
      <c r="Z6368" s="35" t="n">
        <v>1</v>
      </c>
      <c r="AE6368" s="94" t="e">
        <f aca="false" t="array" ref="AE6368:AK6368">_xlfn.torow(_xlfn.unique(_xlfn._xlws.filter(cat_table[Subsector],$E6368=cat_table[Sector],"")))</f>
        <v>#NAME?</v>
      </c>
      <c r="AF6368" s="94" t="e">
        <v>#NAME?</v>
      </c>
      <c r="AG6368" s="94" t="e">
        <v>#NAME?</v>
      </c>
      <c r="AH6368" s="94" t="e">
        <v>#NAME?</v>
      </c>
      <c r="AI6368" s="94" t="e">
        <v>#NAME?</v>
      </c>
      <c r="AJ6368" s="94" t="e">
        <v>#NAME?</v>
      </c>
      <c r="AK6368" s="94" t="e">
        <v>#NAME?</v>
      </c>
      <c r="AO6368" s="94" t="e">
        <f aca="false" t="array" ref="AO6368:AT6368">_xlfn.torow(_xlfn.unique(_xlfn._xlws.filter(cat_table[Sub-subsector],($E6368=cat_table[Sector])*($F6368=cat_table[Subsector]),"")))</f>
        <v>#NAME?</v>
      </c>
      <c r="AP6368" s="94" t="e">
        <v>#NAME?</v>
      </c>
      <c r="AQ6368" s="94" t="e">
        <v>#NAME?</v>
      </c>
      <c r="AR6368" s="94" t="e">
        <v>#NAME?</v>
      </c>
      <c r="AS6368" s="94" t="e">
        <v>#NAME?</v>
      </c>
      <c r="AT6368" s="94" t="e">
        <v>#NAME?</v>
      </c>
    </row>
    <row r="6369" customFormat="false" ht="15" hidden="false" customHeight="true" outlineLevel="0" collapsed="false">
      <c r="A6369" s="20" t="s">
        <v>17420</v>
      </c>
      <c r="B6369" s="20" t="str">
        <f aca="false">INDEX(Table2[], MATCH(L6369, Location_ID!$D$2:$D$3098, 0), 1)</f>
        <v>fc312edc-9dab-4be1-8034-d4e848dd9857</v>
      </c>
      <c r="C6369" s="20" t="s">
        <v>1585</v>
      </c>
      <c r="D6369" s="230" t="s">
        <v>354</v>
      </c>
      <c r="E6369" s="20" t="s">
        <v>7134</v>
      </c>
      <c r="F6369" s="20" t="s">
        <v>7135</v>
      </c>
      <c r="G6369" s="20" t="s">
        <v>7591</v>
      </c>
      <c r="H6369" s="20"/>
      <c r="I6369" s="20" t="s">
        <v>15917</v>
      </c>
      <c r="J6369" s="20" t="s">
        <v>15918</v>
      </c>
      <c r="K6369" s="20" t="s">
        <v>7109</v>
      </c>
      <c r="L6369" s="20" t="s">
        <v>6091</v>
      </c>
      <c r="M6369" s="20" t="s">
        <v>7116</v>
      </c>
      <c r="N6369" s="20" t="s">
        <v>15902</v>
      </c>
      <c r="O6369" s="20" t="s">
        <v>15918</v>
      </c>
      <c r="P6369" s="201" t="n">
        <v>43730</v>
      </c>
      <c r="Q6369" s="201" t="n">
        <v>43763</v>
      </c>
      <c r="R6369" s="20" t="n">
        <v>1</v>
      </c>
      <c r="S6369" s="20" t="s">
        <v>7130</v>
      </c>
      <c r="T6369" s="20" t="n">
        <v>1768.39805</v>
      </c>
      <c r="U6369" s="20" t="n">
        <v>1515.054132</v>
      </c>
      <c r="V6369" s="20" t="n">
        <v>2021.741968</v>
      </c>
      <c r="W6369" s="20" t="s">
        <v>11510</v>
      </c>
      <c r="X6369" s="35"/>
      <c r="Y6369" s="35" t="n">
        <v>0</v>
      </c>
      <c r="Z6369" s="35" t="n">
        <v>1</v>
      </c>
      <c r="AE6369" s="94" t="e">
        <f aca="false" t="array" ref="AE6369:AK6369">_xlfn.torow(_xlfn.unique(_xlfn._xlws.filter(cat_table[Subsector],$E6369=cat_table[Sector],"")))</f>
        <v>#NAME?</v>
      </c>
      <c r="AF6369" s="94" t="e">
        <v>#NAME?</v>
      </c>
      <c r="AG6369" s="94" t="e">
        <v>#NAME?</v>
      </c>
      <c r="AH6369" s="94" t="e">
        <v>#NAME?</v>
      </c>
      <c r="AI6369" s="94" t="e">
        <v>#NAME?</v>
      </c>
      <c r="AJ6369" s="94" t="e">
        <v>#NAME?</v>
      </c>
      <c r="AK6369" s="94" t="e">
        <v>#NAME?</v>
      </c>
      <c r="AO6369" s="94" t="e">
        <f aca="false" t="array" ref="AO6369:AT6369">_xlfn.torow(_xlfn.unique(_xlfn._xlws.filter(cat_table[Sub-subsector],($E6369=cat_table[Sector])*($F6369=cat_table[Subsector]),"")))</f>
        <v>#NAME?</v>
      </c>
      <c r="AP6369" s="94" t="e">
        <v>#NAME?</v>
      </c>
      <c r="AQ6369" s="94" t="e">
        <v>#NAME?</v>
      </c>
      <c r="AR6369" s="94" t="e">
        <v>#NAME?</v>
      </c>
      <c r="AS6369" s="94" t="e">
        <v>#NAME?</v>
      </c>
      <c r="AT6369" s="94" t="e">
        <v>#NAME?</v>
      </c>
    </row>
    <row r="6370" customFormat="false" ht="15" hidden="false" customHeight="true" outlineLevel="0" collapsed="false">
      <c r="A6370" s="20" t="s">
        <v>17421</v>
      </c>
      <c r="B6370" s="20" t="str">
        <f aca="false">INDEX(Table2[], MATCH(L6370, Location_ID!$D$2:$D$3098, 0), 1)</f>
        <v>b93d4e76-6891-4f82-90b1-ac11be791cb8</v>
      </c>
      <c r="C6370" s="20" t="s">
        <v>1585</v>
      </c>
      <c r="D6370" s="230" t="s">
        <v>354</v>
      </c>
      <c r="E6370" s="20" t="s">
        <v>7134</v>
      </c>
      <c r="F6370" s="20" t="s">
        <v>7135</v>
      </c>
      <c r="G6370" s="20" t="s">
        <v>7591</v>
      </c>
      <c r="H6370" s="20"/>
      <c r="I6370" s="20" t="s">
        <v>15917</v>
      </c>
      <c r="J6370" s="20" t="s">
        <v>15932</v>
      </c>
      <c r="K6370" s="20" t="s">
        <v>7109</v>
      </c>
      <c r="L6370" s="20" t="s">
        <v>6093</v>
      </c>
      <c r="M6370" s="20" t="s">
        <v>7116</v>
      </c>
      <c r="N6370" s="20" t="s">
        <v>15902</v>
      </c>
      <c r="O6370" s="20" t="s">
        <v>15932</v>
      </c>
      <c r="P6370" s="201" t="n">
        <v>43730</v>
      </c>
      <c r="Q6370" s="201" t="n">
        <v>43763</v>
      </c>
      <c r="R6370" s="20" t="n">
        <v>1</v>
      </c>
      <c r="S6370" s="20" t="s">
        <v>7130</v>
      </c>
      <c r="T6370" s="20" t="n">
        <v>371.98105</v>
      </c>
      <c r="U6370" s="20" t="n">
        <v>258.055124</v>
      </c>
      <c r="V6370" s="20" t="n">
        <v>485.906976</v>
      </c>
      <c r="W6370" s="20" t="s">
        <v>11510</v>
      </c>
      <c r="X6370" s="35"/>
      <c r="Y6370" s="35" t="n">
        <v>0</v>
      </c>
      <c r="Z6370" s="35" t="n">
        <v>1</v>
      </c>
      <c r="AE6370" s="94" t="e">
        <f aca="false" t="array" ref="AE6370:AK6370">_xlfn.torow(_xlfn.unique(_xlfn._xlws.filter(cat_table[Subsector],$E6370=cat_table[Sector],"")))</f>
        <v>#NAME?</v>
      </c>
      <c r="AF6370" s="94" t="e">
        <v>#NAME?</v>
      </c>
      <c r="AG6370" s="94" t="e">
        <v>#NAME?</v>
      </c>
      <c r="AH6370" s="94" t="e">
        <v>#NAME?</v>
      </c>
      <c r="AI6370" s="94" t="e">
        <v>#NAME?</v>
      </c>
      <c r="AJ6370" s="94" t="e">
        <v>#NAME?</v>
      </c>
      <c r="AK6370" s="94" t="e">
        <v>#NAME?</v>
      </c>
      <c r="AO6370" s="94" t="e">
        <f aca="false" t="array" ref="AO6370:AT6370">_xlfn.torow(_xlfn.unique(_xlfn._xlws.filter(cat_table[Sub-subsector],($E6370=cat_table[Sector])*($F6370=cat_table[Subsector]),"")))</f>
        <v>#NAME?</v>
      </c>
      <c r="AP6370" s="94" t="e">
        <v>#NAME?</v>
      </c>
      <c r="AQ6370" s="94" t="e">
        <v>#NAME?</v>
      </c>
      <c r="AR6370" s="94" t="e">
        <v>#NAME?</v>
      </c>
      <c r="AS6370" s="94" t="e">
        <v>#NAME?</v>
      </c>
      <c r="AT6370" s="94" t="e">
        <v>#NAME?</v>
      </c>
    </row>
    <row r="6371" customFormat="false" ht="15" hidden="false" customHeight="true" outlineLevel="0" collapsed="false">
      <c r="A6371" s="20" t="s">
        <v>17422</v>
      </c>
      <c r="B6371" s="20" t="str">
        <f aca="false">INDEX(Table2[], MATCH(L6371, Location_ID!$D$2:$D$3098, 0), 1)</f>
        <v>395af6eb-5617-446c-b9fd-8503c61ee260</v>
      </c>
      <c r="C6371" s="20" t="s">
        <v>1585</v>
      </c>
      <c r="D6371" s="230" t="s">
        <v>354</v>
      </c>
      <c r="E6371" s="20" t="s">
        <v>7134</v>
      </c>
      <c r="F6371" s="20" t="s">
        <v>7135</v>
      </c>
      <c r="G6371" s="20" t="s">
        <v>7591</v>
      </c>
      <c r="H6371" s="20"/>
      <c r="I6371" s="20" t="s">
        <v>15917</v>
      </c>
      <c r="J6371" s="20" t="s">
        <v>15932</v>
      </c>
      <c r="K6371" s="20" t="s">
        <v>7109</v>
      </c>
      <c r="L6371" s="20" t="s">
        <v>6095</v>
      </c>
      <c r="M6371" s="20" t="s">
        <v>7116</v>
      </c>
      <c r="N6371" s="20" t="s">
        <v>15902</v>
      </c>
      <c r="O6371" s="20" t="s">
        <v>15932</v>
      </c>
      <c r="P6371" s="201" t="n">
        <v>43730</v>
      </c>
      <c r="Q6371" s="201" t="n">
        <v>43763</v>
      </c>
      <c r="R6371" s="20" t="n">
        <v>1</v>
      </c>
      <c r="S6371" s="20" t="s">
        <v>7130</v>
      </c>
      <c r="T6371" s="20" t="n">
        <v>418.074753</v>
      </c>
      <c r="U6371" s="20" t="n">
        <v>369.8664703</v>
      </c>
      <c r="V6371" s="20" t="n">
        <v>466.2830357</v>
      </c>
      <c r="W6371" s="20" t="s">
        <v>11510</v>
      </c>
      <c r="X6371" s="35"/>
      <c r="Y6371" s="35" t="n">
        <v>0</v>
      </c>
      <c r="Z6371" s="35" t="n">
        <v>1</v>
      </c>
      <c r="AE6371" s="94" t="e">
        <f aca="false" t="array" ref="AE6371:AK6371">_xlfn.torow(_xlfn.unique(_xlfn._xlws.filter(cat_table[Subsector],$E6371=cat_table[Sector],"")))</f>
        <v>#NAME?</v>
      </c>
      <c r="AF6371" s="94" t="e">
        <v>#NAME?</v>
      </c>
      <c r="AG6371" s="94" t="e">
        <v>#NAME?</v>
      </c>
      <c r="AH6371" s="94" t="e">
        <v>#NAME?</v>
      </c>
      <c r="AI6371" s="94" t="e">
        <v>#NAME?</v>
      </c>
      <c r="AJ6371" s="94" t="e">
        <v>#NAME?</v>
      </c>
      <c r="AK6371" s="94" t="e">
        <v>#NAME?</v>
      </c>
      <c r="AO6371" s="94" t="e">
        <f aca="false" t="array" ref="AO6371:AT6371">_xlfn.torow(_xlfn.unique(_xlfn._xlws.filter(cat_table[Sub-subsector],($E6371=cat_table[Sector])*($F6371=cat_table[Subsector]),"")))</f>
        <v>#NAME?</v>
      </c>
      <c r="AP6371" s="94" t="e">
        <v>#NAME?</v>
      </c>
      <c r="AQ6371" s="94" t="e">
        <v>#NAME?</v>
      </c>
      <c r="AR6371" s="94" t="e">
        <v>#NAME?</v>
      </c>
      <c r="AS6371" s="94" t="e">
        <v>#NAME?</v>
      </c>
      <c r="AT6371" s="94" t="e">
        <v>#NAME?</v>
      </c>
    </row>
    <row r="6372" customFormat="false" ht="15" hidden="false" customHeight="true" outlineLevel="0" collapsed="false">
      <c r="A6372" s="20" t="s">
        <v>17423</v>
      </c>
      <c r="B6372" s="20" t="str">
        <f aca="false">INDEX(Table2[], MATCH(L6372, Location_ID!$D$2:$D$3098, 0), 1)</f>
        <v>34cb24af-a25b-483b-88dc-c376a3b1f435</v>
      </c>
      <c r="C6372" s="20" t="s">
        <v>1585</v>
      </c>
      <c r="D6372" s="230" t="s">
        <v>354</v>
      </c>
      <c r="E6372" s="20" t="s">
        <v>7134</v>
      </c>
      <c r="F6372" s="20" t="s">
        <v>7135</v>
      </c>
      <c r="G6372" s="20" t="s">
        <v>7591</v>
      </c>
      <c r="H6372" s="20"/>
      <c r="I6372" s="20" t="s">
        <v>15917</v>
      </c>
      <c r="J6372" s="20" t="s">
        <v>15918</v>
      </c>
      <c r="K6372" s="20" t="s">
        <v>7109</v>
      </c>
      <c r="L6372" s="20" t="s">
        <v>6097</v>
      </c>
      <c r="M6372" s="20" t="s">
        <v>7116</v>
      </c>
      <c r="N6372" s="20" t="s">
        <v>15902</v>
      </c>
      <c r="O6372" s="20" t="s">
        <v>15918</v>
      </c>
      <c r="P6372" s="201" t="n">
        <v>43730</v>
      </c>
      <c r="Q6372" s="201" t="n">
        <v>43763</v>
      </c>
      <c r="R6372" s="20" t="n">
        <v>1</v>
      </c>
      <c r="S6372" s="20" t="s">
        <v>7130</v>
      </c>
      <c r="T6372" s="20" t="n">
        <v>166.485653</v>
      </c>
      <c r="U6372" s="20" t="n">
        <v>107.2967147</v>
      </c>
      <c r="V6372" s="20" t="n">
        <v>225.6745913</v>
      </c>
      <c r="W6372" s="20" t="s">
        <v>11510</v>
      </c>
      <c r="X6372" s="35"/>
      <c r="Y6372" s="35" t="n">
        <v>0</v>
      </c>
      <c r="Z6372" s="35" t="n">
        <v>1</v>
      </c>
      <c r="AE6372" s="94" t="e">
        <f aca="false" t="array" ref="AE6372:AK6372">_xlfn.torow(_xlfn.unique(_xlfn._xlws.filter(cat_table[Subsector],$E6372=cat_table[Sector],"")))</f>
        <v>#NAME?</v>
      </c>
      <c r="AF6372" s="94" t="e">
        <v>#NAME?</v>
      </c>
      <c r="AG6372" s="94" t="e">
        <v>#NAME?</v>
      </c>
      <c r="AH6372" s="94" t="e">
        <v>#NAME?</v>
      </c>
      <c r="AI6372" s="94" t="e">
        <v>#NAME?</v>
      </c>
      <c r="AJ6372" s="94" t="e">
        <v>#NAME?</v>
      </c>
      <c r="AK6372" s="94" t="e">
        <v>#NAME?</v>
      </c>
      <c r="AO6372" s="94" t="e">
        <f aca="false" t="array" ref="AO6372:AT6372">_xlfn.torow(_xlfn.unique(_xlfn._xlws.filter(cat_table[Sub-subsector],($E6372=cat_table[Sector])*($F6372=cat_table[Subsector]),"")))</f>
        <v>#NAME?</v>
      </c>
      <c r="AP6372" s="94" t="e">
        <v>#NAME?</v>
      </c>
      <c r="AQ6372" s="94" t="e">
        <v>#NAME?</v>
      </c>
      <c r="AR6372" s="94" t="e">
        <v>#NAME?</v>
      </c>
      <c r="AS6372" s="94" t="e">
        <v>#NAME?</v>
      </c>
      <c r="AT6372" s="94" t="e">
        <v>#NAME?</v>
      </c>
    </row>
    <row r="6373" customFormat="false" ht="15" hidden="false" customHeight="true" outlineLevel="0" collapsed="false">
      <c r="A6373" s="20" t="s">
        <v>17424</v>
      </c>
      <c r="B6373" s="20" t="str">
        <f aca="false">INDEX(Table2[], MATCH(L6373, Location_ID!$D$2:$D$3098, 0), 1)</f>
        <v>eebf16fa-1a48-4b9f-8ed8-cb8d4ba1d632</v>
      </c>
      <c r="C6373" s="20" t="s">
        <v>1585</v>
      </c>
      <c r="D6373" s="230" t="s">
        <v>354</v>
      </c>
      <c r="E6373" s="20" t="s">
        <v>7134</v>
      </c>
      <c r="F6373" s="20" t="s">
        <v>7135</v>
      </c>
      <c r="G6373" s="20" t="s">
        <v>7591</v>
      </c>
      <c r="H6373" s="20"/>
      <c r="I6373" s="20" t="s">
        <v>15917</v>
      </c>
      <c r="J6373" s="20" t="s">
        <v>15927</v>
      </c>
      <c r="K6373" s="20" t="s">
        <v>7109</v>
      </c>
      <c r="L6373" s="20" t="s">
        <v>6099</v>
      </c>
      <c r="M6373" s="20" t="s">
        <v>7116</v>
      </c>
      <c r="N6373" s="20" t="s">
        <v>15902</v>
      </c>
      <c r="O6373" s="20" t="s">
        <v>15927</v>
      </c>
      <c r="P6373" s="201" t="n">
        <v>43730</v>
      </c>
      <c r="Q6373" s="201" t="n">
        <v>43763</v>
      </c>
      <c r="R6373" s="20" t="n">
        <v>1</v>
      </c>
      <c r="S6373" s="20" t="s">
        <v>7130</v>
      </c>
      <c r="T6373" s="20" t="n">
        <v>215.02566</v>
      </c>
      <c r="U6373" s="20" t="n">
        <v>195.8341527</v>
      </c>
      <c r="V6373" s="20" t="n">
        <v>234.2171673</v>
      </c>
      <c r="W6373" s="20" t="s">
        <v>11510</v>
      </c>
      <c r="X6373" s="35"/>
      <c r="Y6373" s="35" t="n">
        <v>0</v>
      </c>
      <c r="Z6373" s="35" t="n">
        <v>1</v>
      </c>
      <c r="AE6373" s="94" t="e">
        <f aca="false" t="array" ref="AE6373:AK6373">_xlfn.torow(_xlfn.unique(_xlfn._xlws.filter(cat_table[Subsector],$E6373=cat_table[Sector],"")))</f>
        <v>#NAME?</v>
      </c>
      <c r="AF6373" s="94" t="e">
        <v>#NAME?</v>
      </c>
      <c r="AG6373" s="94" t="e">
        <v>#NAME?</v>
      </c>
      <c r="AH6373" s="94" t="e">
        <v>#NAME?</v>
      </c>
      <c r="AI6373" s="94" t="e">
        <v>#NAME?</v>
      </c>
      <c r="AJ6373" s="94" t="e">
        <v>#NAME?</v>
      </c>
      <c r="AK6373" s="94" t="e">
        <v>#NAME?</v>
      </c>
      <c r="AO6373" s="94" t="e">
        <f aca="false" t="array" ref="AO6373:AT6373">_xlfn.torow(_xlfn.unique(_xlfn._xlws.filter(cat_table[Sub-subsector],($E6373=cat_table[Sector])*($F6373=cat_table[Subsector]),"")))</f>
        <v>#NAME?</v>
      </c>
      <c r="AP6373" s="94" t="e">
        <v>#NAME?</v>
      </c>
      <c r="AQ6373" s="94" t="e">
        <v>#NAME?</v>
      </c>
      <c r="AR6373" s="94" t="e">
        <v>#NAME?</v>
      </c>
      <c r="AS6373" s="94" t="e">
        <v>#NAME?</v>
      </c>
      <c r="AT6373" s="94" t="e">
        <v>#NAME?</v>
      </c>
    </row>
    <row r="6374" customFormat="false" ht="15" hidden="false" customHeight="true" outlineLevel="0" collapsed="false">
      <c r="A6374" s="20" t="s">
        <v>17425</v>
      </c>
      <c r="B6374" s="20" t="str">
        <f aca="false">INDEX(Table2[], MATCH(L6374, Location_ID!$D$2:$D$3098, 0), 1)</f>
        <v>1d1f19c5-ca80-4c8c-9ca3-15062c7b012f</v>
      </c>
      <c r="C6374" s="20" t="s">
        <v>1585</v>
      </c>
      <c r="D6374" s="230" t="s">
        <v>354</v>
      </c>
      <c r="E6374" s="20" t="s">
        <v>7134</v>
      </c>
      <c r="F6374" s="20" t="s">
        <v>7135</v>
      </c>
      <c r="G6374" s="20" t="s">
        <v>7591</v>
      </c>
      <c r="H6374" s="20"/>
      <c r="I6374" s="20" t="s">
        <v>15917</v>
      </c>
      <c r="J6374" s="20" t="s">
        <v>15918</v>
      </c>
      <c r="K6374" s="20" t="s">
        <v>7109</v>
      </c>
      <c r="L6374" s="20" t="s">
        <v>6101</v>
      </c>
      <c r="M6374" s="20" t="s">
        <v>7116</v>
      </c>
      <c r="N6374" s="20" t="s">
        <v>15902</v>
      </c>
      <c r="O6374" s="20" t="s">
        <v>15918</v>
      </c>
      <c r="P6374" s="201" t="n">
        <v>43730</v>
      </c>
      <c r="Q6374" s="201" t="n">
        <v>43763</v>
      </c>
      <c r="R6374" s="20" t="n">
        <v>1</v>
      </c>
      <c r="S6374" s="20" t="s">
        <v>7130</v>
      </c>
      <c r="T6374" s="20" t="n">
        <v>281.604276</v>
      </c>
      <c r="U6374" s="20" t="n">
        <v>250.8461388</v>
      </c>
      <c r="V6374" s="20" t="n">
        <v>312.3624132</v>
      </c>
      <c r="W6374" s="20" t="s">
        <v>11510</v>
      </c>
      <c r="X6374" s="35"/>
      <c r="Y6374" s="35" t="n">
        <v>0</v>
      </c>
      <c r="Z6374" s="35" t="n">
        <v>1</v>
      </c>
      <c r="AE6374" s="94" t="e">
        <f aca="false" t="array" ref="AE6374:AK6374">_xlfn.torow(_xlfn.unique(_xlfn._xlws.filter(cat_table[Subsector],$E6374=cat_table[Sector],"")))</f>
        <v>#NAME?</v>
      </c>
      <c r="AF6374" s="94" t="e">
        <v>#NAME?</v>
      </c>
      <c r="AG6374" s="94" t="e">
        <v>#NAME?</v>
      </c>
      <c r="AH6374" s="94" t="e">
        <v>#NAME?</v>
      </c>
      <c r="AI6374" s="94" t="e">
        <v>#NAME?</v>
      </c>
      <c r="AJ6374" s="94" t="e">
        <v>#NAME?</v>
      </c>
      <c r="AK6374" s="94" t="e">
        <v>#NAME?</v>
      </c>
      <c r="AO6374" s="94" t="e">
        <f aca="false" t="array" ref="AO6374:AT6374">_xlfn.torow(_xlfn.unique(_xlfn._xlws.filter(cat_table[Sub-subsector],($E6374=cat_table[Sector])*($F6374=cat_table[Subsector]),"")))</f>
        <v>#NAME?</v>
      </c>
      <c r="AP6374" s="94" t="e">
        <v>#NAME?</v>
      </c>
      <c r="AQ6374" s="94" t="e">
        <v>#NAME?</v>
      </c>
      <c r="AR6374" s="94" t="e">
        <v>#NAME?</v>
      </c>
      <c r="AS6374" s="94" t="e">
        <v>#NAME?</v>
      </c>
      <c r="AT6374" s="94" t="e">
        <v>#NAME?</v>
      </c>
    </row>
    <row r="6375" customFormat="false" ht="15" hidden="false" customHeight="true" outlineLevel="0" collapsed="false">
      <c r="A6375" s="20" t="s">
        <v>17426</v>
      </c>
      <c r="B6375" s="20" t="str">
        <f aca="false">INDEX(Table2[], MATCH(L6375, Location_ID!$D$2:$D$3098, 0), 1)</f>
        <v>1c001960-04b1-4cdd-9cff-2c53fe601422</v>
      </c>
      <c r="C6375" s="20" t="s">
        <v>1585</v>
      </c>
      <c r="D6375" s="230" t="s">
        <v>354</v>
      </c>
      <c r="E6375" s="20" t="s">
        <v>7134</v>
      </c>
      <c r="F6375" s="20" t="s">
        <v>7135</v>
      </c>
      <c r="G6375" s="20" t="s">
        <v>7591</v>
      </c>
      <c r="H6375" s="20"/>
      <c r="I6375" s="20" t="s">
        <v>15917</v>
      </c>
      <c r="J6375" s="20" t="s">
        <v>15932</v>
      </c>
      <c r="K6375" s="20" t="s">
        <v>7109</v>
      </c>
      <c r="L6375" s="20" t="s">
        <v>6103</v>
      </c>
      <c r="M6375" s="20" t="s">
        <v>7116</v>
      </c>
      <c r="N6375" s="20" t="s">
        <v>15902</v>
      </c>
      <c r="O6375" s="20" t="s">
        <v>15932</v>
      </c>
      <c r="P6375" s="201" t="n">
        <v>43730</v>
      </c>
      <c r="Q6375" s="201" t="n">
        <v>43763</v>
      </c>
      <c r="R6375" s="20" t="n">
        <v>1</v>
      </c>
      <c r="S6375" s="20" t="s">
        <v>7130</v>
      </c>
      <c r="T6375" s="20" t="n">
        <v>213.299831</v>
      </c>
      <c r="U6375" s="20" t="n">
        <v>123.8226344</v>
      </c>
      <c r="V6375" s="20" t="n">
        <v>302.7770276</v>
      </c>
      <c r="W6375" s="20" t="s">
        <v>11510</v>
      </c>
      <c r="X6375" s="35"/>
      <c r="Y6375" s="35" t="n">
        <v>0</v>
      </c>
      <c r="Z6375" s="35" t="n">
        <v>1</v>
      </c>
      <c r="AE6375" s="94" t="e">
        <f aca="false" t="array" ref="AE6375:AK6375">_xlfn.torow(_xlfn.unique(_xlfn._xlws.filter(cat_table[Subsector],$E6375=cat_table[Sector],"")))</f>
        <v>#NAME?</v>
      </c>
      <c r="AF6375" s="94" t="e">
        <v>#NAME?</v>
      </c>
      <c r="AG6375" s="94" t="e">
        <v>#NAME?</v>
      </c>
      <c r="AH6375" s="94" t="e">
        <v>#NAME?</v>
      </c>
      <c r="AI6375" s="94" t="e">
        <v>#NAME?</v>
      </c>
      <c r="AJ6375" s="94" t="e">
        <v>#NAME?</v>
      </c>
      <c r="AK6375" s="94" t="e">
        <v>#NAME?</v>
      </c>
      <c r="AO6375" s="94" t="e">
        <f aca="false" t="array" ref="AO6375:AT6375">_xlfn.torow(_xlfn.unique(_xlfn._xlws.filter(cat_table[Sub-subsector],($E6375=cat_table[Sector])*($F6375=cat_table[Subsector]),"")))</f>
        <v>#NAME?</v>
      </c>
      <c r="AP6375" s="94" t="e">
        <v>#NAME?</v>
      </c>
      <c r="AQ6375" s="94" t="e">
        <v>#NAME?</v>
      </c>
      <c r="AR6375" s="94" t="e">
        <v>#NAME?</v>
      </c>
      <c r="AS6375" s="94" t="e">
        <v>#NAME?</v>
      </c>
      <c r="AT6375" s="94" t="e">
        <v>#NAME?</v>
      </c>
    </row>
    <row r="6376" customFormat="false" ht="15" hidden="false" customHeight="true" outlineLevel="0" collapsed="false">
      <c r="A6376" s="20" t="s">
        <v>17427</v>
      </c>
      <c r="B6376" s="20" t="str">
        <f aca="false">INDEX(Table2[], MATCH(L6376, Location_ID!$D$2:$D$3098, 0), 1)</f>
        <v>0215101c-d994-458a-b65e-1c70c0bee784</v>
      </c>
      <c r="C6376" s="20" t="s">
        <v>1585</v>
      </c>
      <c r="D6376" s="230" t="s">
        <v>354</v>
      </c>
      <c r="E6376" s="20" t="s">
        <v>7134</v>
      </c>
      <c r="F6376" s="20" t="s">
        <v>7135</v>
      </c>
      <c r="G6376" s="20" t="s">
        <v>7591</v>
      </c>
      <c r="H6376" s="20"/>
      <c r="I6376" s="20" t="s">
        <v>15917</v>
      </c>
      <c r="J6376" s="20" t="s">
        <v>15927</v>
      </c>
      <c r="K6376" s="20" t="s">
        <v>7109</v>
      </c>
      <c r="L6376" s="20" t="s">
        <v>6105</v>
      </c>
      <c r="M6376" s="20" t="s">
        <v>7116</v>
      </c>
      <c r="N6376" s="20" t="s">
        <v>15902</v>
      </c>
      <c r="O6376" s="20" t="s">
        <v>15927</v>
      </c>
      <c r="P6376" s="201" t="n">
        <v>43730</v>
      </c>
      <c r="Q6376" s="201" t="n">
        <v>43763</v>
      </c>
      <c r="R6376" s="20" t="n">
        <v>1</v>
      </c>
      <c r="S6376" s="20" t="s">
        <v>7130</v>
      </c>
      <c r="T6376" s="20" t="n">
        <v>348.615399</v>
      </c>
      <c r="U6376" s="20" t="n">
        <v>136.39592</v>
      </c>
      <c r="V6376" s="20" t="n">
        <v>560.834878</v>
      </c>
      <c r="W6376" s="20" t="s">
        <v>11510</v>
      </c>
      <c r="X6376" s="35"/>
      <c r="Y6376" s="35" t="n">
        <v>0</v>
      </c>
      <c r="Z6376" s="35" t="n">
        <v>1</v>
      </c>
      <c r="AE6376" s="94" t="e">
        <f aca="false" t="array" ref="AE6376:AK6376">_xlfn.torow(_xlfn.unique(_xlfn._xlws.filter(cat_table[Subsector],$E6376=cat_table[Sector],"")))</f>
        <v>#NAME?</v>
      </c>
      <c r="AF6376" s="94" t="e">
        <v>#NAME?</v>
      </c>
      <c r="AG6376" s="94" t="e">
        <v>#NAME?</v>
      </c>
      <c r="AH6376" s="94" t="e">
        <v>#NAME?</v>
      </c>
      <c r="AI6376" s="94" t="e">
        <v>#NAME?</v>
      </c>
      <c r="AJ6376" s="94" t="e">
        <v>#NAME?</v>
      </c>
      <c r="AK6376" s="94" t="e">
        <v>#NAME?</v>
      </c>
      <c r="AO6376" s="94" t="e">
        <f aca="false" t="array" ref="AO6376:AT6376">_xlfn.torow(_xlfn.unique(_xlfn._xlws.filter(cat_table[Sub-subsector],($E6376=cat_table[Sector])*($F6376=cat_table[Subsector]),"")))</f>
        <v>#NAME?</v>
      </c>
      <c r="AP6376" s="94" t="e">
        <v>#NAME?</v>
      </c>
      <c r="AQ6376" s="94" t="e">
        <v>#NAME?</v>
      </c>
      <c r="AR6376" s="94" t="e">
        <v>#NAME?</v>
      </c>
      <c r="AS6376" s="94" t="e">
        <v>#NAME?</v>
      </c>
      <c r="AT6376" s="94" t="e">
        <v>#NAME?</v>
      </c>
    </row>
    <row r="6377" customFormat="false" ht="15" hidden="false" customHeight="true" outlineLevel="0" collapsed="false">
      <c r="A6377" s="20" t="s">
        <v>17428</v>
      </c>
      <c r="B6377" s="20" t="str">
        <f aca="false">INDEX(Table2[], MATCH(L6377, Location_ID!$D$2:$D$3098, 0), 1)</f>
        <v>35ba32fa-ca85-4404-8291-28f851ee11bb</v>
      </c>
      <c r="C6377" s="20" t="s">
        <v>1585</v>
      </c>
      <c r="D6377" s="230" t="s">
        <v>354</v>
      </c>
      <c r="E6377" s="20" t="s">
        <v>7134</v>
      </c>
      <c r="F6377" s="20" t="s">
        <v>7135</v>
      </c>
      <c r="G6377" s="20" t="s">
        <v>7591</v>
      </c>
      <c r="H6377" s="20"/>
      <c r="I6377" s="20" t="s">
        <v>15917</v>
      </c>
      <c r="J6377" s="20" t="s">
        <v>15918</v>
      </c>
      <c r="K6377" s="20" t="s">
        <v>7109</v>
      </c>
      <c r="L6377" s="20" t="s">
        <v>6107</v>
      </c>
      <c r="M6377" s="20" t="s">
        <v>7116</v>
      </c>
      <c r="N6377" s="20" t="s">
        <v>15902</v>
      </c>
      <c r="O6377" s="20" t="s">
        <v>15918</v>
      </c>
      <c r="P6377" s="201" t="n">
        <v>43730</v>
      </c>
      <c r="Q6377" s="201" t="n">
        <v>43763</v>
      </c>
      <c r="R6377" s="20" t="n">
        <v>1</v>
      </c>
      <c r="S6377" s="20" t="s">
        <v>7130</v>
      </c>
      <c r="T6377" s="20" t="n">
        <v>2259.46011</v>
      </c>
      <c r="U6377" s="20" t="n">
        <v>1763.664914</v>
      </c>
      <c r="V6377" s="20" t="n">
        <v>2755.255306</v>
      </c>
      <c r="W6377" s="20" t="s">
        <v>11510</v>
      </c>
      <c r="X6377" s="35"/>
      <c r="Y6377" s="35" t="n">
        <v>0</v>
      </c>
      <c r="Z6377" s="35" t="n">
        <v>1</v>
      </c>
      <c r="AE6377" s="94" t="e">
        <f aca="false" t="array" ref="AE6377:AK6377">_xlfn.torow(_xlfn.unique(_xlfn._xlws.filter(cat_table[Subsector],$E6377=cat_table[Sector],"")))</f>
        <v>#NAME?</v>
      </c>
      <c r="AF6377" s="94" t="e">
        <v>#NAME?</v>
      </c>
      <c r="AG6377" s="94" t="e">
        <v>#NAME?</v>
      </c>
      <c r="AH6377" s="94" t="e">
        <v>#NAME?</v>
      </c>
      <c r="AI6377" s="94" t="e">
        <v>#NAME?</v>
      </c>
      <c r="AJ6377" s="94" t="e">
        <v>#NAME?</v>
      </c>
      <c r="AK6377" s="94" t="e">
        <v>#NAME?</v>
      </c>
      <c r="AO6377" s="94" t="e">
        <f aca="false" t="array" ref="AO6377:AT6377">_xlfn.torow(_xlfn.unique(_xlfn._xlws.filter(cat_table[Sub-subsector],($E6377=cat_table[Sector])*($F6377=cat_table[Subsector]),"")))</f>
        <v>#NAME?</v>
      </c>
      <c r="AP6377" s="94" t="e">
        <v>#NAME?</v>
      </c>
      <c r="AQ6377" s="94" t="e">
        <v>#NAME?</v>
      </c>
      <c r="AR6377" s="94" t="e">
        <v>#NAME?</v>
      </c>
      <c r="AS6377" s="94" t="e">
        <v>#NAME?</v>
      </c>
      <c r="AT6377" s="94" t="e">
        <v>#NAME?</v>
      </c>
    </row>
    <row r="6378" customFormat="false" ht="15" hidden="false" customHeight="true" outlineLevel="0" collapsed="false">
      <c r="A6378" s="20" t="s">
        <v>17429</v>
      </c>
      <c r="B6378" s="20" t="str">
        <f aca="false">INDEX(Table2[], MATCH(L6378, Location_ID!$D$2:$D$3098, 0), 1)</f>
        <v>687a4f03-33f0-423c-9904-e853ff3bbb4c</v>
      </c>
      <c r="C6378" s="20" t="s">
        <v>1585</v>
      </c>
      <c r="D6378" s="230" t="s">
        <v>354</v>
      </c>
      <c r="E6378" s="20" t="s">
        <v>7134</v>
      </c>
      <c r="F6378" s="20" t="s">
        <v>7135</v>
      </c>
      <c r="G6378" s="20" t="s">
        <v>7591</v>
      </c>
      <c r="H6378" s="20"/>
      <c r="I6378" s="20" t="s">
        <v>15917</v>
      </c>
      <c r="J6378" s="20" t="s">
        <v>15932</v>
      </c>
      <c r="K6378" s="20" t="s">
        <v>7109</v>
      </c>
      <c r="L6378" s="20" t="s">
        <v>6109</v>
      </c>
      <c r="M6378" s="20" t="s">
        <v>7116</v>
      </c>
      <c r="N6378" s="20" t="s">
        <v>15902</v>
      </c>
      <c r="O6378" s="20" t="s">
        <v>15932</v>
      </c>
      <c r="P6378" s="201" t="n">
        <v>43730</v>
      </c>
      <c r="Q6378" s="201" t="n">
        <v>43763</v>
      </c>
      <c r="R6378" s="20" t="n">
        <v>1</v>
      </c>
      <c r="S6378" s="20" t="s">
        <v>7130</v>
      </c>
      <c r="T6378" s="20" t="n">
        <v>379.330981</v>
      </c>
      <c r="U6378" s="20" t="n">
        <v>294.0737481</v>
      </c>
      <c r="V6378" s="20" t="n">
        <v>464.5882139</v>
      </c>
      <c r="W6378" s="20" t="s">
        <v>11510</v>
      </c>
      <c r="X6378" s="35"/>
      <c r="Y6378" s="35" t="n">
        <v>0</v>
      </c>
      <c r="Z6378" s="35" t="n">
        <v>1</v>
      </c>
      <c r="AE6378" s="94" t="e">
        <f aca="false" t="array" ref="AE6378:AK6378">_xlfn.torow(_xlfn.unique(_xlfn._xlws.filter(cat_table[Subsector],$E6378=cat_table[Sector],"")))</f>
        <v>#NAME?</v>
      </c>
      <c r="AF6378" s="94" t="e">
        <v>#NAME?</v>
      </c>
      <c r="AG6378" s="94" t="e">
        <v>#NAME?</v>
      </c>
      <c r="AH6378" s="94" t="e">
        <v>#NAME?</v>
      </c>
      <c r="AI6378" s="94" t="e">
        <v>#NAME?</v>
      </c>
      <c r="AJ6378" s="94" t="e">
        <v>#NAME?</v>
      </c>
      <c r="AK6378" s="94" t="e">
        <v>#NAME?</v>
      </c>
      <c r="AO6378" s="94" t="e">
        <f aca="false" t="array" ref="AO6378:AT6378">_xlfn.torow(_xlfn.unique(_xlfn._xlws.filter(cat_table[Sub-subsector],($E6378=cat_table[Sector])*($F6378=cat_table[Subsector]),"")))</f>
        <v>#NAME?</v>
      </c>
      <c r="AP6378" s="94" t="e">
        <v>#NAME?</v>
      </c>
      <c r="AQ6378" s="94" t="e">
        <v>#NAME?</v>
      </c>
      <c r="AR6378" s="94" t="e">
        <v>#NAME?</v>
      </c>
      <c r="AS6378" s="94" t="e">
        <v>#NAME?</v>
      </c>
      <c r="AT6378" s="94" t="e">
        <v>#NAME?</v>
      </c>
    </row>
    <row r="6379" customFormat="false" ht="15" hidden="false" customHeight="true" outlineLevel="0" collapsed="false">
      <c r="A6379" s="20" t="s">
        <v>17430</v>
      </c>
      <c r="B6379" s="20" t="str">
        <f aca="false">INDEX(Table2[], MATCH(L6379, Location_ID!$D$2:$D$3098, 0), 1)</f>
        <v>0b898ab6-1a2e-4731-8f01-bc09a9b460a6</v>
      </c>
      <c r="C6379" s="20" t="s">
        <v>1585</v>
      </c>
      <c r="D6379" s="230" t="s">
        <v>354</v>
      </c>
      <c r="E6379" s="20" t="s">
        <v>7134</v>
      </c>
      <c r="F6379" s="20" t="s">
        <v>7135</v>
      </c>
      <c r="G6379" s="20" t="s">
        <v>7591</v>
      </c>
      <c r="H6379" s="20"/>
      <c r="I6379" s="20" t="s">
        <v>15917</v>
      </c>
      <c r="J6379" s="20" t="s">
        <v>15925</v>
      </c>
      <c r="K6379" s="20" t="s">
        <v>7109</v>
      </c>
      <c r="L6379" s="20" t="s">
        <v>6111</v>
      </c>
      <c r="M6379" s="20" t="s">
        <v>7116</v>
      </c>
      <c r="N6379" s="20" t="s">
        <v>15902</v>
      </c>
      <c r="O6379" s="20" t="s">
        <v>15925</v>
      </c>
      <c r="P6379" s="201" t="n">
        <v>43730</v>
      </c>
      <c r="Q6379" s="201" t="n">
        <v>43763</v>
      </c>
      <c r="R6379" s="20" t="n">
        <v>1</v>
      </c>
      <c r="S6379" s="20" t="s">
        <v>7130</v>
      </c>
      <c r="T6379" s="20" t="n">
        <v>235.0044025</v>
      </c>
      <c r="U6379" s="20" t="n">
        <v>191.9500669</v>
      </c>
      <c r="V6379" s="20" t="n">
        <v>278.0587381</v>
      </c>
      <c r="W6379" s="20" t="s">
        <v>11510</v>
      </c>
      <c r="X6379" s="35"/>
      <c r="Y6379" s="35" t="n">
        <v>0</v>
      </c>
      <c r="Z6379" s="35" t="n">
        <v>1</v>
      </c>
      <c r="AE6379" s="94" t="e">
        <f aca="false" t="array" ref="AE6379:AK6379">_xlfn.torow(_xlfn.unique(_xlfn._xlws.filter(cat_table[Subsector],$E6379=cat_table[Sector],"")))</f>
        <v>#NAME?</v>
      </c>
      <c r="AF6379" s="94" t="e">
        <v>#NAME?</v>
      </c>
      <c r="AG6379" s="94" t="e">
        <v>#NAME?</v>
      </c>
      <c r="AH6379" s="94" t="e">
        <v>#NAME?</v>
      </c>
      <c r="AI6379" s="94" t="e">
        <v>#NAME?</v>
      </c>
      <c r="AJ6379" s="94" t="e">
        <v>#NAME?</v>
      </c>
      <c r="AK6379" s="94" t="e">
        <v>#NAME?</v>
      </c>
      <c r="AO6379" s="94" t="e">
        <f aca="false" t="array" ref="AO6379:AT6379">_xlfn.torow(_xlfn.unique(_xlfn._xlws.filter(cat_table[Sub-subsector],($E6379=cat_table[Sector])*($F6379=cat_table[Subsector]),"")))</f>
        <v>#NAME?</v>
      </c>
      <c r="AP6379" s="94" t="e">
        <v>#NAME?</v>
      </c>
      <c r="AQ6379" s="94" t="e">
        <v>#NAME?</v>
      </c>
      <c r="AR6379" s="94" t="e">
        <v>#NAME?</v>
      </c>
      <c r="AS6379" s="94" t="e">
        <v>#NAME?</v>
      </c>
      <c r="AT6379" s="94" t="e">
        <v>#NAME?</v>
      </c>
    </row>
    <row r="6380" customFormat="false" ht="15" hidden="false" customHeight="true" outlineLevel="0" collapsed="false">
      <c r="A6380" s="20" t="s">
        <v>17431</v>
      </c>
      <c r="B6380" s="20" t="str">
        <f aca="false">INDEX(Table2[], MATCH(L6380, Location_ID!$D$2:$D$3098, 0), 1)</f>
        <v>c69c3499-a05c-4703-9116-aa6470b28e6e</v>
      </c>
      <c r="C6380" s="20" t="s">
        <v>1585</v>
      </c>
      <c r="D6380" s="230" t="s">
        <v>354</v>
      </c>
      <c r="E6380" s="20" t="s">
        <v>7134</v>
      </c>
      <c r="F6380" s="20" t="s">
        <v>7135</v>
      </c>
      <c r="G6380" s="20" t="s">
        <v>7591</v>
      </c>
      <c r="H6380" s="20"/>
      <c r="I6380" s="20" t="s">
        <v>15917</v>
      </c>
      <c r="J6380" s="20" t="s">
        <v>15918</v>
      </c>
      <c r="K6380" s="20" t="s">
        <v>7109</v>
      </c>
      <c r="L6380" s="20" t="s">
        <v>6113</v>
      </c>
      <c r="M6380" s="20" t="s">
        <v>7116</v>
      </c>
      <c r="N6380" s="20" t="s">
        <v>15902</v>
      </c>
      <c r="O6380" s="20" t="s">
        <v>15918</v>
      </c>
      <c r="P6380" s="201" t="n">
        <v>43730</v>
      </c>
      <c r="Q6380" s="201" t="n">
        <v>43763</v>
      </c>
      <c r="R6380" s="20" t="n">
        <v>1</v>
      </c>
      <c r="S6380" s="20" t="s">
        <v>7130</v>
      </c>
      <c r="T6380" s="20" t="n">
        <v>108.821507</v>
      </c>
      <c r="U6380" s="20" t="n">
        <v>100.80396255</v>
      </c>
      <c r="V6380" s="20" t="n">
        <v>116.83905145</v>
      </c>
      <c r="W6380" s="20" t="s">
        <v>11510</v>
      </c>
      <c r="X6380" s="35"/>
      <c r="Y6380" s="35" t="n">
        <v>0</v>
      </c>
      <c r="Z6380" s="35" t="n">
        <v>1</v>
      </c>
      <c r="AE6380" s="94" t="e">
        <f aca="false" t="array" ref="AE6380:AK6380">_xlfn.torow(_xlfn.unique(_xlfn._xlws.filter(cat_table[Subsector],$E6380=cat_table[Sector],"")))</f>
        <v>#NAME?</v>
      </c>
      <c r="AF6380" s="94" t="e">
        <v>#NAME?</v>
      </c>
      <c r="AG6380" s="94" t="e">
        <v>#NAME?</v>
      </c>
      <c r="AH6380" s="94" t="e">
        <v>#NAME?</v>
      </c>
      <c r="AI6380" s="94" t="e">
        <v>#NAME?</v>
      </c>
      <c r="AJ6380" s="94" t="e">
        <v>#NAME?</v>
      </c>
      <c r="AK6380" s="94" t="e">
        <v>#NAME?</v>
      </c>
      <c r="AO6380" s="94" t="e">
        <f aca="false" t="array" ref="AO6380:AT6380">_xlfn.torow(_xlfn.unique(_xlfn._xlws.filter(cat_table[Sub-subsector],($E6380=cat_table[Sector])*($F6380=cat_table[Subsector]),"")))</f>
        <v>#NAME?</v>
      </c>
      <c r="AP6380" s="94" t="e">
        <v>#NAME?</v>
      </c>
      <c r="AQ6380" s="94" t="e">
        <v>#NAME?</v>
      </c>
      <c r="AR6380" s="94" t="e">
        <v>#NAME?</v>
      </c>
      <c r="AS6380" s="94" t="e">
        <v>#NAME?</v>
      </c>
      <c r="AT6380" s="94" t="e">
        <v>#NAME?</v>
      </c>
    </row>
    <row r="6381" customFormat="false" ht="15" hidden="false" customHeight="true" outlineLevel="0" collapsed="false">
      <c r="A6381" s="20" t="s">
        <v>17432</v>
      </c>
      <c r="B6381" s="20" t="str">
        <f aca="false">INDEX(Table2[], MATCH(L6381, Location_ID!$D$2:$D$3098, 0), 1)</f>
        <v>e758e666-9e35-4b14-a9b1-dbf318828893</v>
      </c>
      <c r="C6381" s="20" t="s">
        <v>1585</v>
      </c>
      <c r="D6381" s="230" t="s">
        <v>354</v>
      </c>
      <c r="E6381" s="20" t="s">
        <v>7134</v>
      </c>
      <c r="F6381" s="20" t="s">
        <v>7135</v>
      </c>
      <c r="G6381" s="20" t="s">
        <v>7591</v>
      </c>
      <c r="H6381" s="20"/>
      <c r="I6381" s="20" t="s">
        <v>15917</v>
      </c>
      <c r="J6381" s="20" t="s">
        <v>15922</v>
      </c>
      <c r="K6381" s="20" t="s">
        <v>7109</v>
      </c>
      <c r="L6381" s="20" t="s">
        <v>6115</v>
      </c>
      <c r="M6381" s="20" t="s">
        <v>7116</v>
      </c>
      <c r="N6381" s="20" t="s">
        <v>15902</v>
      </c>
      <c r="O6381" s="20" t="s">
        <v>15922</v>
      </c>
      <c r="P6381" s="201" t="n">
        <v>43730</v>
      </c>
      <c r="Q6381" s="201" t="n">
        <v>43763</v>
      </c>
      <c r="R6381" s="20" t="n">
        <v>1</v>
      </c>
      <c r="S6381" s="20" t="s">
        <v>7130</v>
      </c>
      <c r="T6381" s="20" t="n">
        <v>193.523731</v>
      </c>
      <c r="U6381" s="20" t="n">
        <v>130.3339923</v>
      </c>
      <c r="V6381" s="20" t="n">
        <v>256.7134697</v>
      </c>
      <c r="W6381" s="20" t="s">
        <v>11510</v>
      </c>
      <c r="X6381" s="35"/>
      <c r="Y6381" s="35" t="n">
        <v>0</v>
      </c>
      <c r="Z6381" s="35" t="n">
        <v>1</v>
      </c>
      <c r="AE6381" s="94" t="e">
        <f aca="false" t="array" ref="AE6381:AK6381">_xlfn.torow(_xlfn.unique(_xlfn._xlws.filter(cat_table[Subsector],$E6381=cat_table[Sector],"")))</f>
        <v>#NAME?</v>
      </c>
      <c r="AF6381" s="94" t="e">
        <v>#NAME?</v>
      </c>
      <c r="AG6381" s="94" t="e">
        <v>#NAME?</v>
      </c>
      <c r="AH6381" s="94" t="e">
        <v>#NAME?</v>
      </c>
      <c r="AI6381" s="94" t="e">
        <v>#NAME?</v>
      </c>
      <c r="AJ6381" s="94" t="e">
        <v>#NAME?</v>
      </c>
      <c r="AK6381" s="94" t="e">
        <v>#NAME?</v>
      </c>
      <c r="AO6381" s="94" t="e">
        <f aca="false" t="array" ref="AO6381:AT6381">_xlfn.torow(_xlfn.unique(_xlfn._xlws.filter(cat_table[Sub-subsector],($E6381=cat_table[Sector])*($F6381=cat_table[Subsector]),"")))</f>
        <v>#NAME?</v>
      </c>
      <c r="AP6381" s="94" t="e">
        <v>#NAME?</v>
      </c>
      <c r="AQ6381" s="94" t="e">
        <v>#NAME?</v>
      </c>
      <c r="AR6381" s="94" t="e">
        <v>#NAME?</v>
      </c>
      <c r="AS6381" s="94" t="e">
        <v>#NAME?</v>
      </c>
      <c r="AT6381" s="94" t="e">
        <v>#NAME?</v>
      </c>
    </row>
    <row r="6382" customFormat="false" ht="15" hidden="false" customHeight="true" outlineLevel="0" collapsed="false">
      <c r="A6382" s="20" t="s">
        <v>17433</v>
      </c>
      <c r="B6382" s="20" t="str">
        <f aca="false">INDEX(Table2[], MATCH(L6382, Location_ID!$D$2:$D$3098, 0), 1)</f>
        <v>72f4d2ff-c10a-439e-bf17-906775e7687f</v>
      </c>
      <c r="C6382" s="20" t="s">
        <v>1585</v>
      </c>
      <c r="D6382" s="230" t="s">
        <v>354</v>
      </c>
      <c r="E6382" s="20" t="s">
        <v>7134</v>
      </c>
      <c r="F6382" s="20" t="s">
        <v>7135</v>
      </c>
      <c r="G6382" s="20" t="s">
        <v>7591</v>
      </c>
      <c r="H6382" s="20"/>
      <c r="I6382" s="20" t="s">
        <v>15917</v>
      </c>
      <c r="J6382" s="20" t="s">
        <v>15918</v>
      </c>
      <c r="K6382" s="20" t="s">
        <v>7109</v>
      </c>
      <c r="L6382" s="20" t="s">
        <v>6117</v>
      </c>
      <c r="M6382" s="20" t="s">
        <v>7116</v>
      </c>
      <c r="N6382" s="20" t="s">
        <v>15902</v>
      </c>
      <c r="O6382" s="20" t="s">
        <v>15918</v>
      </c>
      <c r="P6382" s="201" t="n">
        <v>43730</v>
      </c>
      <c r="Q6382" s="201" t="n">
        <v>43763</v>
      </c>
      <c r="R6382" s="20" t="n">
        <v>1</v>
      </c>
      <c r="S6382" s="20" t="s">
        <v>7130</v>
      </c>
      <c r="T6382" s="20" t="n">
        <v>235.858903</v>
      </c>
      <c r="U6382" s="20" t="n">
        <v>154.4454613</v>
      </c>
      <c r="V6382" s="20" t="n">
        <v>317.2723447</v>
      </c>
      <c r="W6382" s="20" t="s">
        <v>11510</v>
      </c>
      <c r="X6382" s="35"/>
      <c r="Y6382" s="35" t="n">
        <v>0</v>
      </c>
      <c r="Z6382" s="35" t="n">
        <v>1</v>
      </c>
      <c r="AE6382" s="94" t="e">
        <f aca="false" t="array" ref="AE6382:AK6382">_xlfn.torow(_xlfn.unique(_xlfn._xlws.filter(cat_table[Subsector],$E6382=cat_table[Sector],"")))</f>
        <v>#NAME?</v>
      </c>
      <c r="AF6382" s="94" t="e">
        <v>#NAME?</v>
      </c>
      <c r="AG6382" s="94" t="e">
        <v>#NAME?</v>
      </c>
      <c r="AH6382" s="94" t="e">
        <v>#NAME?</v>
      </c>
      <c r="AI6382" s="94" t="e">
        <v>#NAME?</v>
      </c>
      <c r="AJ6382" s="94" t="e">
        <v>#NAME?</v>
      </c>
      <c r="AK6382" s="94" t="e">
        <v>#NAME?</v>
      </c>
      <c r="AO6382" s="94" t="e">
        <f aca="false" t="array" ref="AO6382:AT6382">_xlfn.torow(_xlfn.unique(_xlfn._xlws.filter(cat_table[Sub-subsector],($E6382=cat_table[Sector])*($F6382=cat_table[Subsector]),"")))</f>
        <v>#NAME?</v>
      </c>
      <c r="AP6382" s="94" t="e">
        <v>#NAME?</v>
      </c>
      <c r="AQ6382" s="94" t="e">
        <v>#NAME?</v>
      </c>
      <c r="AR6382" s="94" t="e">
        <v>#NAME?</v>
      </c>
      <c r="AS6382" s="94" t="e">
        <v>#NAME?</v>
      </c>
      <c r="AT6382" s="94" t="e">
        <v>#NAME?</v>
      </c>
    </row>
    <row r="6383" customFormat="false" ht="15" hidden="false" customHeight="true" outlineLevel="0" collapsed="false">
      <c r="A6383" s="20" t="s">
        <v>17434</v>
      </c>
      <c r="B6383" s="20" t="str">
        <f aca="false">INDEX(Table2[], MATCH(L6383, Location_ID!$D$2:$D$3098, 0), 1)</f>
        <v>8fb966c2-e8ef-4bea-8f15-63f168301d9b</v>
      </c>
      <c r="C6383" s="20" t="s">
        <v>1585</v>
      </c>
      <c r="D6383" s="230" t="s">
        <v>354</v>
      </c>
      <c r="E6383" s="20" t="s">
        <v>7134</v>
      </c>
      <c r="F6383" s="20" t="s">
        <v>7135</v>
      </c>
      <c r="G6383" s="20" t="s">
        <v>7591</v>
      </c>
      <c r="H6383" s="20"/>
      <c r="I6383" s="20" t="s">
        <v>15917</v>
      </c>
      <c r="J6383" s="20" t="s">
        <v>15918</v>
      </c>
      <c r="K6383" s="20" t="s">
        <v>7109</v>
      </c>
      <c r="L6383" s="20" t="s">
        <v>6119</v>
      </c>
      <c r="M6383" s="20" t="s">
        <v>7116</v>
      </c>
      <c r="N6383" s="20" t="s">
        <v>15902</v>
      </c>
      <c r="O6383" s="20" t="s">
        <v>15918</v>
      </c>
      <c r="P6383" s="201" t="n">
        <v>43730</v>
      </c>
      <c r="Q6383" s="201" t="n">
        <v>43763</v>
      </c>
      <c r="R6383" s="20" t="n">
        <v>1</v>
      </c>
      <c r="S6383" s="20" t="s">
        <v>7130</v>
      </c>
      <c r="T6383" s="20" t="n">
        <v>481.305458</v>
      </c>
      <c r="U6383" s="20" t="n">
        <v>360.492853</v>
      </c>
      <c r="V6383" s="20" t="n">
        <v>602.118063</v>
      </c>
      <c r="W6383" s="20" t="s">
        <v>11510</v>
      </c>
      <c r="X6383" s="35"/>
      <c r="Y6383" s="35" t="n">
        <v>0</v>
      </c>
      <c r="Z6383" s="35" t="n">
        <v>1</v>
      </c>
      <c r="AE6383" s="94" t="e">
        <f aca="false" t="array" ref="AE6383:AK6383">_xlfn.torow(_xlfn.unique(_xlfn._xlws.filter(cat_table[Subsector],$E6383=cat_table[Sector],"")))</f>
        <v>#NAME?</v>
      </c>
      <c r="AF6383" s="94" t="e">
        <v>#NAME?</v>
      </c>
      <c r="AG6383" s="94" t="e">
        <v>#NAME?</v>
      </c>
      <c r="AH6383" s="94" t="e">
        <v>#NAME?</v>
      </c>
      <c r="AI6383" s="94" t="e">
        <v>#NAME?</v>
      </c>
      <c r="AJ6383" s="94" t="e">
        <v>#NAME?</v>
      </c>
      <c r="AK6383" s="94" t="e">
        <v>#NAME?</v>
      </c>
      <c r="AO6383" s="94" t="e">
        <f aca="false" t="array" ref="AO6383:AT6383">_xlfn.torow(_xlfn.unique(_xlfn._xlws.filter(cat_table[Sub-subsector],($E6383=cat_table[Sector])*($F6383=cat_table[Subsector]),"")))</f>
        <v>#NAME?</v>
      </c>
      <c r="AP6383" s="94" t="e">
        <v>#NAME?</v>
      </c>
      <c r="AQ6383" s="94" t="e">
        <v>#NAME?</v>
      </c>
      <c r="AR6383" s="94" t="e">
        <v>#NAME?</v>
      </c>
      <c r="AS6383" s="94" t="e">
        <v>#NAME?</v>
      </c>
      <c r="AT6383" s="94" t="e">
        <v>#NAME?</v>
      </c>
    </row>
    <row r="6384" customFormat="false" ht="15" hidden="false" customHeight="true" outlineLevel="0" collapsed="false">
      <c r="A6384" s="20" t="s">
        <v>17435</v>
      </c>
      <c r="B6384" s="20" t="str">
        <f aca="false">INDEX(Table2[], MATCH(L6384, Location_ID!$D$2:$D$3098, 0), 1)</f>
        <v>de275b73-4b71-4f41-93c9-093c0a837277</v>
      </c>
      <c r="C6384" s="20" t="s">
        <v>1585</v>
      </c>
      <c r="D6384" s="230" t="s">
        <v>354</v>
      </c>
      <c r="E6384" s="20" t="s">
        <v>7134</v>
      </c>
      <c r="F6384" s="20" t="s">
        <v>7135</v>
      </c>
      <c r="G6384" s="20" t="s">
        <v>7591</v>
      </c>
      <c r="H6384" s="20"/>
      <c r="I6384" s="20" t="s">
        <v>15917</v>
      </c>
      <c r="J6384" s="20" t="s">
        <v>15927</v>
      </c>
      <c r="K6384" s="20" t="s">
        <v>7109</v>
      </c>
      <c r="L6384" s="20" t="s">
        <v>6121</v>
      </c>
      <c r="M6384" s="20" t="s">
        <v>7116</v>
      </c>
      <c r="N6384" s="20" t="s">
        <v>15902</v>
      </c>
      <c r="O6384" s="20" t="s">
        <v>15927</v>
      </c>
      <c r="P6384" s="201" t="n">
        <v>43730</v>
      </c>
      <c r="Q6384" s="201" t="n">
        <v>43763</v>
      </c>
      <c r="R6384" s="20" t="n">
        <v>1</v>
      </c>
      <c r="S6384" s="20" t="s">
        <v>7130</v>
      </c>
      <c r="T6384" s="20" t="n">
        <v>1149.890018</v>
      </c>
      <c r="U6384" s="20" t="n">
        <v>904.7044995</v>
      </c>
      <c r="V6384" s="20" t="n">
        <v>1395.0755365</v>
      </c>
      <c r="W6384" s="20" t="s">
        <v>11510</v>
      </c>
      <c r="X6384" s="35"/>
      <c r="Y6384" s="35" t="n">
        <v>0</v>
      </c>
      <c r="Z6384" s="35" t="n">
        <v>1</v>
      </c>
      <c r="AE6384" s="94" t="e">
        <f aca="false" t="array" ref="AE6384:AK6384">_xlfn.torow(_xlfn.unique(_xlfn._xlws.filter(cat_table[Subsector],$E6384=cat_table[Sector],"")))</f>
        <v>#NAME?</v>
      </c>
      <c r="AF6384" s="94" t="e">
        <v>#NAME?</v>
      </c>
      <c r="AG6384" s="94" t="e">
        <v>#NAME?</v>
      </c>
      <c r="AH6384" s="94" t="e">
        <v>#NAME?</v>
      </c>
      <c r="AI6384" s="94" t="e">
        <v>#NAME?</v>
      </c>
      <c r="AJ6384" s="94" t="e">
        <v>#NAME?</v>
      </c>
      <c r="AK6384" s="94" t="e">
        <v>#NAME?</v>
      </c>
      <c r="AO6384" s="94" t="e">
        <f aca="false" t="array" ref="AO6384:AT6384">_xlfn.torow(_xlfn.unique(_xlfn._xlws.filter(cat_table[Sub-subsector],($E6384=cat_table[Sector])*($F6384=cat_table[Subsector]),"")))</f>
        <v>#NAME?</v>
      </c>
      <c r="AP6384" s="94" t="e">
        <v>#NAME?</v>
      </c>
      <c r="AQ6384" s="94" t="e">
        <v>#NAME?</v>
      </c>
      <c r="AR6384" s="94" t="e">
        <v>#NAME?</v>
      </c>
      <c r="AS6384" s="94" t="e">
        <v>#NAME?</v>
      </c>
      <c r="AT6384" s="94" t="e">
        <v>#NAME?</v>
      </c>
    </row>
    <row r="6385" customFormat="false" ht="15" hidden="false" customHeight="true" outlineLevel="0" collapsed="false">
      <c r="A6385" s="20" t="s">
        <v>17436</v>
      </c>
      <c r="B6385" s="20" t="str">
        <f aca="false">INDEX(Table2[], MATCH(L6385, Location_ID!$D$2:$D$3098, 0), 1)</f>
        <v>d1ecc6af-2fdc-4ef7-823d-bf05bdd24251</v>
      </c>
      <c r="C6385" s="20" t="s">
        <v>1585</v>
      </c>
      <c r="D6385" s="230" t="s">
        <v>354</v>
      </c>
      <c r="E6385" s="20" t="s">
        <v>7134</v>
      </c>
      <c r="F6385" s="20" t="s">
        <v>7135</v>
      </c>
      <c r="G6385" s="20" t="s">
        <v>7591</v>
      </c>
      <c r="H6385" s="20"/>
      <c r="I6385" s="20" t="s">
        <v>15917</v>
      </c>
      <c r="J6385" s="20" t="s">
        <v>15932</v>
      </c>
      <c r="K6385" s="20" t="s">
        <v>7109</v>
      </c>
      <c r="L6385" s="20" t="s">
        <v>6123</v>
      </c>
      <c r="M6385" s="20" t="s">
        <v>7116</v>
      </c>
      <c r="N6385" s="20" t="s">
        <v>15902</v>
      </c>
      <c r="O6385" s="20" t="s">
        <v>15932</v>
      </c>
      <c r="P6385" s="201" t="n">
        <v>43730</v>
      </c>
      <c r="Q6385" s="201" t="n">
        <v>43763</v>
      </c>
      <c r="R6385" s="20" t="n">
        <v>1</v>
      </c>
      <c r="S6385" s="20" t="s">
        <v>7130</v>
      </c>
      <c r="T6385" s="20" t="n">
        <v>154.40593</v>
      </c>
      <c r="U6385" s="20" t="n">
        <v>139.1965242</v>
      </c>
      <c r="V6385" s="20" t="n">
        <v>169.6153358</v>
      </c>
      <c r="W6385" s="20" t="s">
        <v>11510</v>
      </c>
      <c r="X6385" s="35"/>
      <c r="Y6385" s="35" t="n">
        <v>0</v>
      </c>
      <c r="Z6385" s="35" t="n">
        <v>1</v>
      </c>
      <c r="AE6385" s="94" t="e">
        <f aca="false" t="array" ref="AE6385:AK6385">_xlfn.torow(_xlfn.unique(_xlfn._xlws.filter(cat_table[Subsector],$E6385=cat_table[Sector],"")))</f>
        <v>#NAME?</v>
      </c>
      <c r="AF6385" s="94" t="e">
        <v>#NAME?</v>
      </c>
      <c r="AG6385" s="94" t="e">
        <v>#NAME?</v>
      </c>
      <c r="AH6385" s="94" t="e">
        <v>#NAME?</v>
      </c>
      <c r="AI6385" s="94" t="e">
        <v>#NAME?</v>
      </c>
      <c r="AJ6385" s="94" t="e">
        <v>#NAME?</v>
      </c>
      <c r="AK6385" s="94" t="e">
        <v>#NAME?</v>
      </c>
      <c r="AO6385" s="94" t="e">
        <f aca="false" t="array" ref="AO6385:AT6385">_xlfn.torow(_xlfn.unique(_xlfn._xlws.filter(cat_table[Sub-subsector],($E6385=cat_table[Sector])*($F6385=cat_table[Subsector]),"")))</f>
        <v>#NAME?</v>
      </c>
      <c r="AP6385" s="94" t="e">
        <v>#NAME?</v>
      </c>
      <c r="AQ6385" s="94" t="e">
        <v>#NAME?</v>
      </c>
      <c r="AR6385" s="94" t="e">
        <v>#NAME?</v>
      </c>
      <c r="AS6385" s="94" t="e">
        <v>#NAME?</v>
      </c>
      <c r="AT6385" s="94" t="e">
        <v>#NAME?</v>
      </c>
    </row>
    <row r="6386" customFormat="false" ht="15" hidden="false" customHeight="true" outlineLevel="0" collapsed="false">
      <c r="A6386" s="20" t="s">
        <v>17437</v>
      </c>
      <c r="B6386" s="20" t="str">
        <f aca="false">INDEX(Table2[], MATCH(L6386, Location_ID!$D$2:$D$3098, 0), 1)</f>
        <v>73e7b0be-74f8-4362-8a1e-805691939a60</v>
      </c>
      <c r="C6386" s="20" t="s">
        <v>1585</v>
      </c>
      <c r="D6386" s="230" t="s">
        <v>354</v>
      </c>
      <c r="E6386" s="20" t="s">
        <v>7134</v>
      </c>
      <c r="F6386" s="20" t="s">
        <v>7135</v>
      </c>
      <c r="G6386" s="20" t="s">
        <v>7591</v>
      </c>
      <c r="H6386" s="20"/>
      <c r="I6386" s="20" t="s">
        <v>15917</v>
      </c>
      <c r="J6386" s="20" t="s">
        <v>15932</v>
      </c>
      <c r="K6386" s="20" t="s">
        <v>7109</v>
      </c>
      <c r="L6386" s="20" t="s">
        <v>6125</v>
      </c>
      <c r="M6386" s="20" t="s">
        <v>7116</v>
      </c>
      <c r="N6386" s="20" t="s">
        <v>15902</v>
      </c>
      <c r="O6386" s="20" t="s">
        <v>15932</v>
      </c>
      <c r="P6386" s="201" t="n">
        <v>43730</v>
      </c>
      <c r="Q6386" s="201" t="n">
        <v>43763</v>
      </c>
      <c r="R6386" s="20" t="n">
        <v>1</v>
      </c>
      <c r="S6386" s="20" t="s">
        <v>7130</v>
      </c>
      <c r="T6386" s="20" t="n">
        <v>414.203945</v>
      </c>
      <c r="U6386" s="20" t="n">
        <v>354.9907007</v>
      </c>
      <c r="V6386" s="20" t="n">
        <v>473.4171893</v>
      </c>
      <c r="W6386" s="20" t="s">
        <v>11510</v>
      </c>
      <c r="X6386" s="35"/>
      <c r="Y6386" s="35" t="n">
        <v>0</v>
      </c>
      <c r="Z6386" s="35" t="n">
        <v>1</v>
      </c>
      <c r="AE6386" s="94" t="e">
        <f aca="false" t="array" ref="AE6386:AK6386">_xlfn.torow(_xlfn.unique(_xlfn._xlws.filter(cat_table[Subsector],$E6386=cat_table[Sector],"")))</f>
        <v>#NAME?</v>
      </c>
      <c r="AF6386" s="94" t="e">
        <v>#NAME?</v>
      </c>
      <c r="AG6386" s="94" t="e">
        <v>#NAME?</v>
      </c>
      <c r="AH6386" s="94" t="e">
        <v>#NAME?</v>
      </c>
      <c r="AI6386" s="94" t="e">
        <v>#NAME?</v>
      </c>
      <c r="AJ6386" s="94" t="e">
        <v>#NAME?</v>
      </c>
      <c r="AK6386" s="94" t="e">
        <v>#NAME?</v>
      </c>
      <c r="AO6386" s="94" t="e">
        <f aca="false" t="array" ref="AO6386:AT6386">_xlfn.torow(_xlfn.unique(_xlfn._xlws.filter(cat_table[Sub-subsector],($E6386=cat_table[Sector])*($F6386=cat_table[Subsector]),"")))</f>
        <v>#NAME?</v>
      </c>
      <c r="AP6386" s="94" t="e">
        <v>#NAME?</v>
      </c>
      <c r="AQ6386" s="94" t="e">
        <v>#NAME?</v>
      </c>
      <c r="AR6386" s="94" t="e">
        <v>#NAME?</v>
      </c>
      <c r="AS6386" s="94" t="e">
        <v>#NAME?</v>
      </c>
      <c r="AT6386" s="94" t="e">
        <v>#NAME?</v>
      </c>
    </row>
    <row r="6387" customFormat="false" ht="15" hidden="false" customHeight="true" outlineLevel="0" collapsed="false">
      <c r="A6387" s="20" t="s">
        <v>17438</v>
      </c>
      <c r="B6387" s="20" t="str">
        <f aca="false">INDEX(Table2[], MATCH(L6387, Location_ID!$D$2:$D$3098, 0), 1)</f>
        <v>f1b2095a-3886-493f-ba3b-6e682184a09e</v>
      </c>
      <c r="C6387" s="20" t="s">
        <v>1585</v>
      </c>
      <c r="D6387" s="230" t="s">
        <v>354</v>
      </c>
      <c r="E6387" s="20" t="s">
        <v>7134</v>
      </c>
      <c r="F6387" s="20" t="s">
        <v>7135</v>
      </c>
      <c r="G6387" s="20" t="s">
        <v>7591</v>
      </c>
      <c r="H6387" s="20"/>
      <c r="I6387" s="20" t="s">
        <v>15917</v>
      </c>
      <c r="J6387" s="20" t="s">
        <v>15932</v>
      </c>
      <c r="K6387" s="20" t="s">
        <v>7109</v>
      </c>
      <c r="L6387" s="20" t="s">
        <v>6127</v>
      </c>
      <c r="M6387" s="20" t="s">
        <v>7116</v>
      </c>
      <c r="N6387" s="20" t="s">
        <v>15902</v>
      </c>
      <c r="O6387" s="20" t="s">
        <v>15932</v>
      </c>
      <c r="P6387" s="201" t="n">
        <v>43730</v>
      </c>
      <c r="Q6387" s="201" t="n">
        <v>43763</v>
      </c>
      <c r="R6387" s="20" t="n">
        <v>1</v>
      </c>
      <c r="S6387" s="20" t="s">
        <v>7130</v>
      </c>
      <c r="T6387" s="20" t="n">
        <v>322.711235</v>
      </c>
      <c r="U6387" s="20" t="n">
        <v>114.54591</v>
      </c>
      <c r="V6387" s="20" t="n">
        <v>530.87656</v>
      </c>
      <c r="W6387" s="20" t="s">
        <v>11510</v>
      </c>
      <c r="X6387" s="35"/>
      <c r="Y6387" s="35" t="n">
        <v>0</v>
      </c>
      <c r="Z6387" s="35" t="n">
        <v>1</v>
      </c>
      <c r="AE6387" s="94" t="e">
        <f aca="false" t="array" ref="AE6387:AK6387">_xlfn.torow(_xlfn.unique(_xlfn._xlws.filter(cat_table[Subsector],$E6387=cat_table[Sector],"")))</f>
        <v>#NAME?</v>
      </c>
      <c r="AF6387" s="94" t="e">
        <v>#NAME?</v>
      </c>
      <c r="AG6387" s="94" t="e">
        <v>#NAME?</v>
      </c>
      <c r="AH6387" s="94" t="e">
        <v>#NAME?</v>
      </c>
      <c r="AI6387" s="94" t="e">
        <v>#NAME?</v>
      </c>
      <c r="AJ6387" s="94" t="e">
        <v>#NAME?</v>
      </c>
      <c r="AK6387" s="94" t="e">
        <v>#NAME?</v>
      </c>
      <c r="AO6387" s="94" t="e">
        <f aca="false" t="array" ref="AO6387:AT6387">_xlfn.torow(_xlfn.unique(_xlfn._xlws.filter(cat_table[Sub-subsector],($E6387=cat_table[Sector])*($F6387=cat_table[Subsector]),"")))</f>
        <v>#NAME?</v>
      </c>
      <c r="AP6387" s="94" t="e">
        <v>#NAME?</v>
      </c>
      <c r="AQ6387" s="94" t="e">
        <v>#NAME?</v>
      </c>
      <c r="AR6387" s="94" t="e">
        <v>#NAME?</v>
      </c>
      <c r="AS6387" s="94" t="e">
        <v>#NAME?</v>
      </c>
      <c r="AT6387" s="94" t="e">
        <v>#NAME?</v>
      </c>
    </row>
    <row r="6388" customFormat="false" ht="15" hidden="false" customHeight="true" outlineLevel="0" collapsed="false">
      <c r="A6388" s="20" t="s">
        <v>17439</v>
      </c>
      <c r="B6388" s="20" t="str">
        <f aca="false">INDEX(Table2[], MATCH(L6388, Location_ID!$D$2:$D$3098, 0), 1)</f>
        <v>5819c1b2-137b-4bc3-9582-fd88d3c00ab2</v>
      </c>
      <c r="C6388" s="20" t="s">
        <v>1585</v>
      </c>
      <c r="D6388" s="230" t="s">
        <v>354</v>
      </c>
      <c r="E6388" s="20" t="s">
        <v>7134</v>
      </c>
      <c r="F6388" s="20" t="s">
        <v>7135</v>
      </c>
      <c r="G6388" s="20" t="s">
        <v>7591</v>
      </c>
      <c r="H6388" s="20"/>
      <c r="I6388" s="20" t="s">
        <v>15917</v>
      </c>
      <c r="J6388" s="20" t="s">
        <v>15918</v>
      </c>
      <c r="K6388" s="20" t="s">
        <v>7109</v>
      </c>
      <c r="L6388" s="20" t="s">
        <v>6129</v>
      </c>
      <c r="M6388" s="20" t="s">
        <v>7116</v>
      </c>
      <c r="N6388" s="20" t="s">
        <v>15902</v>
      </c>
      <c r="O6388" s="20" t="s">
        <v>15918</v>
      </c>
      <c r="P6388" s="201" t="n">
        <v>43730</v>
      </c>
      <c r="Q6388" s="201" t="n">
        <v>43763</v>
      </c>
      <c r="R6388" s="20" t="n">
        <v>1</v>
      </c>
      <c r="S6388" s="20" t="s">
        <v>7130</v>
      </c>
      <c r="T6388" s="20" t="n">
        <v>700.8765</v>
      </c>
      <c r="U6388" s="20" t="n">
        <v>498.194247</v>
      </c>
      <c r="V6388" s="20" t="n">
        <v>903.558753</v>
      </c>
      <c r="W6388" s="20" t="s">
        <v>11510</v>
      </c>
      <c r="X6388" s="35"/>
      <c r="Y6388" s="35" t="n">
        <v>0</v>
      </c>
      <c r="Z6388" s="35" t="n">
        <v>1</v>
      </c>
      <c r="AE6388" s="94" t="e">
        <f aca="false" t="array" ref="AE6388:AK6388">_xlfn.torow(_xlfn.unique(_xlfn._xlws.filter(cat_table[Subsector],$E6388=cat_table[Sector],"")))</f>
        <v>#NAME?</v>
      </c>
      <c r="AF6388" s="94" t="e">
        <v>#NAME?</v>
      </c>
      <c r="AG6388" s="94" t="e">
        <v>#NAME?</v>
      </c>
      <c r="AH6388" s="94" t="e">
        <v>#NAME?</v>
      </c>
      <c r="AI6388" s="94" t="e">
        <v>#NAME?</v>
      </c>
      <c r="AJ6388" s="94" t="e">
        <v>#NAME?</v>
      </c>
      <c r="AK6388" s="94" t="e">
        <v>#NAME?</v>
      </c>
      <c r="AO6388" s="94" t="e">
        <f aca="false" t="array" ref="AO6388:AT6388">_xlfn.torow(_xlfn.unique(_xlfn._xlws.filter(cat_table[Sub-subsector],($E6388=cat_table[Sector])*($F6388=cat_table[Subsector]),"")))</f>
        <v>#NAME?</v>
      </c>
      <c r="AP6388" s="94" t="e">
        <v>#NAME?</v>
      </c>
      <c r="AQ6388" s="94" t="e">
        <v>#NAME?</v>
      </c>
      <c r="AR6388" s="94" t="e">
        <v>#NAME?</v>
      </c>
      <c r="AS6388" s="94" t="e">
        <v>#NAME?</v>
      </c>
      <c r="AT6388" s="94" t="e">
        <v>#NAME?</v>
      </c>
    </row>
    <row r="6389" customFormat="false" ht="15" hidden="false" customHeight="true" outlineLevel="0" collapsed="false">
      <c r="A6389" s="20" t="s">
        <v>17440</v>
      </c>
      <c r="B6389" s="20" t="str">
        <f aca="false">INDEX(Table2[], MATCH(L6389, Location_ID!$D$2:$D$3098, 0), 1)</f>
        <v>91bfda33-4eca-474a-a0f7-58e4a9fff7c2</v>
      </c>
      <c r="C6389" s="20" t="s">
        <v>1585</v>
      </c>
      <c r="D6389" s="230" t="s">
        <v>354</v>
      </c>
      <c r="E6389" s="20" t="s">
        <v>7134</v>
      </c>
      <c r="F6389" s="20" t="s">
        <v>7135</v>
      </c>
      <c r="G6389" s="20" t="s">
        <v>7591</v>
      </c>
      <c r="H6389" s="20"/>
      <c r="I6389" s="20" t="s">
        <v>15917</v>
      </c>
      <c r="J6389" s="20" t="s">
        <v>15922</v>
      </c>
      <c r="K6389" s="20" t="s">
        <v>7109</v>
      </c>
      <c r="L6389" s="20" t="s">
        <v>6131</v>
      </c>
      <c r="M6389" s="20" t="s">
        <v>7116</v>
      </c>
      <c r="N6389" s="20" t="s">
        <v>15902</v>
      </c>
      <c r="O6389" s="20" t="s">
        <v>15922</v>
      </c>
      <c r="P6389" s="201" t="n">
        <v>43730</v>
      </c>
      <c r="Q6389" s="201" t="n">
        <v>43763</v>
      </c>
      <c r="R6389" s="20" t="n">
        <v>1</v>
      </c>
      <c r="S6389" s="20" t="s">
        <v>7130</v>
      </c>
      <c r="T6389" s="20" t="n">
        <v>654.7820435</v>
      </c>
      <c r="U6389" s="20" t="n">
        <v>599.36647385</v>
      </c>
      <c r="V6389" s="20" t="n">
        <v>710.19761315</v>
      </c>
      <c r="W6389" s="20" t="s">
        <v>11510</v>
      </c>
      <c r="X6389" s="35"/>
      <c r="Y6389" s="35" t="n">
        <v>0</v>
      </c>
      <c r="Z6389" s="35" t="n">
        <v>1</v>
      </c>
      <c r="AE6389" s="94" t="e">
        <f aca="false" t="array" ref="AE6389:AK6389">_xlfn.torow(_xlfn.unique(_xlfn._xlws.filter(cat_table[Subsector],$E6389=cat_table[Sector],"")))</f>
        <v>#NAME?</v>
      </c>
      <c r="AF6389" s="94" t="e">
        <v>#NAME?</v>
      </c>
      <c r="AG6389" s="94" t="e">
        <v>#NAME?</v>
      </c>
      <c r="AH6389" s="94" t="e">
        <v>#NAME?</v>
      </c>
      <c r="AI6389" s="94" t="e">
        <v>#NAME?</v>
      </c>
      <c r="AJ6389" s="94" t="e">
        <v>#NAME?</v>
      </c>
      <c r="AK6389" s="94" t="e">
        <v>#NAME?</v>
      </c>
      <c r="AO6389" s="94" t="e">
        <f aca="false" t="array" ref="AO6389:AT6389">_xlfn.torow(_xlfn.unique(_xlfn._xlws.filter(cat_table[Sub-subsector],($E6389=cat_table[Sector])*($F6389=cat_table[Subsector]),"")))</f>
        <v>#NAME?</v>
      </c>
      <c r="AP6389" s="94" t="e">
        <v>#NAME?</v>
      </c>
      <c r="AQ6389" s="94" t="e">
        <v>#NAME?</v>
      </c>
      <c r="AR6389" s="94" t="e">
        <v>#NAME?</v>
      </c>
      <c r="AS6389" s="94" t="e">
        <v>#NAME?</v>
      </c>
      <c r="AT6389" s="94" t="e">
        <v>#NAME?</v>
      </c>
    </row>
    <row r="6390" customFormat="false" ht="15" hidden="false" customHeight="true" outlineLevel="0" collapsed="false">
      <c r="A6390" s="20" t="s">
        <v>17441</v>
      </c>
      <c r="B6390" s="20" t="str">
        <f aca="false">INDEX(Table2[], MATCH(L6390, Location_ID!$D$2:$D$3098, 0), 1)</f>
        <v>790f3e38-f823-4aa7-ada1-78937915a690</v>
      </c>
      <c r="C6390" s="20" t="s">
        <v>1585</v>
      </c>
      <c r="D6390" s="230" t="s">
        <v>354</v>
      </c>
      <c r="E6390" s="20" t="s">
        <v>7134</v>
      </c>
      <c r="F6390" s="20" t="s">
        <v>7135</v>
      </c>
      <c r="G6390" s="20" t="s">
        <v>7591</v>
      </c>
      <c r="H6390" s="20"/>
      <c r="I6390" s="20" t="s">
        <v>15917</v>
      </c>
      <c r="J6390" s="20" t="s">
        <v>15927</v>
      </c>
      <c r="K6390" s="20" t="s">
        <v>7109</v>
      </c>
      <c r="L6390" s="20" t="s">
        <v>6133</v>
      </c>
      <c r="M6390" s="20" t="s">
        <v>7116</v>
      </c>
      <c r="N6390" s="20" t="s">
        <v>15902</v>
      </c>
      <c r="O6390" s="20" t="s">
        <v>15927</v>
      </c>
      <c r="P6390" s="201" t="n">
        <v>43730</v>
      </c>
      <c r="Q6390" s="201" t="n">
        <v>43763</v>
      </c>
      <c r="R6390" s="20" t="n">
        <v>1</v>
      </c>
      <c r="S6390" s="20" t="s">
        <v>7130</v>
      </c>
      <c r="T6390" s="20" t="n">
        <v>569.404886</v>
      </c>
      <c r="U6390" s="20" t="n">
        <v>396.238502</v>
      </c>
      <c r="V6390" s="20" t="n">
        <v>742.57127</v>
      </c>
      <c r="W6390" s="20" t="s">
        <v>11510</v>
      </c>
      <c r="X6390" s="35"/>
      <c r="Y6390" s="35" t="n">
        <v>0</v>
      </c>
      <c r="Z6390" s="35" t="n">
        <v>1</v>
      </c>
      <c r="AE6390" s="94" t="e">
        <f aca="false" t="array" ref="AE6390:AK6390">_xlfn.torow(_xlfn.unique(_xlfn._xlws.filter(cat_table[Subsector],$E6390=cat_table[Sector],"")))</f>
        <v>#NAME?</v>
      </c>
      <c r="AF6390" s="94" t="e">
        <v>#NAME?</v>
      </c>
      <c r="AG6390" s="94" t="e">
        <v>#NAME?</v>
      </c>
      <c r="AH6390" s="94" t="e">
        <v>#NAME?</v>
      </c>
      <c r="AI6390" s="94" t="e">
        <v>#NAME?</v>
      </c>
      <c r="AJ6390" s="94" t="e">
        <v>#NAME?</v>
      </c>
      <c r="AK6390" s="94" t="e">
        <v>#NAME?</v>
      </c>
      <c r="AO6390" s="94" t="e">
        <f aca="false" t="array" ref="AO6390:AT6390">_xlfn.torow(_xlfn.unique(_xlfn._xlws.filter(cat_table[Sub-subsector],($E6390=cat_table[Sector])*($F6390=cat_table[Subsector]),"")))</f>
        <v>#NAME?</v>
      </c>
      <c r="AP6390" s="94" t="e">
        <v>#NAME?</v>
      </c>
      <c r="AQ6390" s="94" t="e">
        <v>#NAME?</v>
      </c>
      <c r="AR6390" s="94" t="e">
        <v>#NAME?</v>
      </c>
      <c r="AS6390" s="94" t="e">
        <v>#NAME?</v>
      </c>
      <c r="AT6390" s="94" t="e">
        <v>#NAME?</v>
      </c>
    </row>
    <row r="6391" customFormat="false" ht="15" hidden="false" customHeight="true" outlineLevel="0" collapsed="false">
      <c r="A6391" s="20" t="s">
        <v>17442</v>
      </c>
      <c r="B6391" s="20" t="str">
        <f aca="false">INDEX(Table2[], MATCH(L6391, Location_ID!$D$2:$D$3098, 0), 1)</f>
        <v>b5bbf7d1-5bbf-4be7-8a37-951bcaa7f3ab</v>
      </c>
      <c r="C6391" s="20" t="s">
        <v>1585</v>
      </c>
      <c r="D6391" s="230" t="s">
        <v>354</v>
      </c>
      <c r="E6391" s="20" t="s">
        <v>7134</v>
      </c>
      <c r="F6391" s="20" t="s">
        <v>7135</v>
      </c>
      <c r="G6391" s="20" t="s">
        <v>7591</v>
      </c>
      <c r="H6391" s="20"/>
      <c r="I6391" s="20" t="s">
        <v>15917</v>
      </c>
      <c r="J6391" s="20" t="s">
        <v>15918</v>
      </c>
      <c r="K6391" s="20" t="s">
        <v>7109</v>
      </c>
      <c r="L6391" s="20" t="s">
        <v>6135</v>
      </c>
      <c r="M6391" s="20" t="s">
        <v>7116</v>
      </c>
      <c r="N6391" s="20" t="s">
        <v>15902</v>
      </c>
      <c r="O6391" s="20" t="s">
        <v>15918</v>
      </c>
      <c r="P6391" s="201" t="n">
        <v>43730</v>
      </c>
      <c r="Q6391" s="201" t="n">
        <v>43763</v>
      </c>
      <c r="R6391" s="20" t="n">
        <v>1</v>
      </c>
      <c r="S6391" s="20" t="s">
        <v>7130</v>
      </c>
      <c r="T6391" s="20" t="n">
        <v>288.700251</v>
      </c>
      <c r="U6391" s="20" t="n">
        <v>142.506305</v>
      </c>
      <c r="V6391" s="20" t="n">
        <v>434.894197</v>
      </c>
      <c r="W6391" s="20" t="s">
        <v>11510</v>
      </c>
      <c r="X6391" s="35"/>
      <c r="Y6391" s="35" t="n">
        <v>0</v>
      </c>
      <c r="Z6391" s="35" t="n">
        <v>1</v>
      </c>
      <c r="AE6391" s="94" t="e">
        <f aca="false" t="array" ref="AE6391:AK6391">_xlfn.torow(_xlfn.unique(_xlfn._xlws.filter(cat_table[Subsector],$E6391=cat_table[Sector],"")))</f>
        <v>#NAME?</v>
      </c>
      <c r="AF6391" s="94" t="e">
        <v>#NAME?</v>
      </c>
      <c r="AG6391" s="94" t="e">
        <v>#NAME?</v>
      </c>
      <c r="AH6391" s="94" t="e">
        <v>#NAME?</v>
      </c>
      <c r="AI6391" s="94" t="e">
        <v>#NAME?</v>
      </c>
      <c r="AJ6391" s="94" t="e">
        <v>#NAME?</v>
      </c>
      <c r="AK6391" s="94" t="e">
        <v>#NAME?</v>
      </c>
      <c r="AO6391" s="94" t="e">
        <f aca="false" t="array" ref="AO6391:AT6391">_xlfn.torow(_xlfn.unique(_xlfn._xlws.filter(cat_table[Sub-subsector],($E6391=cat_table[Sector])*($F6391=cat_table[Subsector]),"")))</f>
        <v>#NAME?</v>
      </c>
      <c r="AP6391" s="94" t="e">
        <v>#NAME?</v>
      </c>
      <c r="AQ6391" s="94" t="e">
        <v>#NAME?</v>
      </c>
      <c r="AR6391" s="94" t="e">
        <v>#NAME?</v>
      </c>
      <c r="AS6391" s="94" t="e">
        <v>#NAME?</v>
      </c>
      <c r="AT6391" s="94" t="e">
        <v>#NAME?</v>
      </c>
    </row>
    <row r="6392" customFormat="false" ht="15" hidden="false" customHeight="true" outlineLevel="0" collapsed="false">
      <c r="A6392" s="20" t="s">
        <v>17443</v>
      </c>
      <c r="B6392" s="20" t="str">
        <f aca="false">INDEX(Table2[], MATCH(L6392, Location_ID!$D$2:$D$3098, 0), 1)</f>
        <v>ea16acd5-2b5b-47ca-9fb7-48d0446d516c</v>
      </c>
      <c r="C6392" s="20" t="s">
        <v>1585</v>
      </c>
      <c r="D6392" s="230" t="s">
        <v>354</v>
      </c>
      <c r="E6392" s="20" t="s">
        <v>7134</v>
      </c>
      <c r="F6392" s="20" t="s">
        <v>7135</v>
      </c>
      <c r="G6392" s="20" t="s">
        <v>7591</v>
      </c>
      <c r="H6392" s="20"/>
      <c r="I6392" s="20" t="s">
        <v>15917</v>
      </c>
      <c r="J6392" s="20" t="s">
        <v>15922</v>
      </c>
      <c r="K6392" s="20" t="s">
        <v>7109</v>
      </c>
      <c r="L6392" s="20" t="s">
        <v>6137</v>
      </c>
      <c r="M6392" s="20" t="s">
        <v>7116</v>
      </c>
      <c r="N6392" s="20" t="s">
        <v>15902</v>
      </c>
      <c r="O6392" s="20" t="s">
        <v>15922</v>
      </c>
      <c r="P6392" s="201" t="n">
        <v>43730</v>
      </c>
      <c r="Q6392" s="201" t="n">
        <v>43763</v>
      </c>
      <c r="R6392" s="20" t="n">
        <v>1</v>
      </c>
      <c r="S6392" s="20" t="s">
        <v>7130</v>
      </c>
      <c r="T6392" s="20" t="n">
        <v>475.839244</v>
      </c>
      <c r="U6392" s="20" t="n">
        <v>328.535736</v>
      </c>
      <c r="V6392" s="20" t="n">
        <v>623.142752</v>
      </c>
      <c r="W6392" s="20" t="s">
        <v>11510</v>
      </c>
      <c r="X6392" s="35"/>
      <c r="Y6392" s="35" t="n">
        <v>0</v>
      </c>
      <c r="Z6392" s="35" t="n">
        <v>1</v>
      </c>
      <c r="AE6392" s="94" t="e">
        <f aca="false" t="array" ref="AE6392:AK6392">_xlfn.torow(_xlfn.unique(_xlfn._xlws.filter(cat_table[Subsector],$E6392=cat_table[Sector],"")))</f>
        <v>#NAME?</v>
      </c>
      <c r="AF6392" s="94" t="e">
        <v>#NAME?</v>
      </c>
      <c r="AG6392" s="94" t="e">
        <v>#NAME?</v>
      </c>
      <c r="AH6392" s="94" t="e">
        <v>#NAME?</v>
      </c>
      <c r="AI6392" s="94" t="e">
        <v>#NAME?</v>
      </c>
      <c r="AJ6392" s="94" t="e">
        <v>#NAME?</v>
      </c>
      <c r="AK6392" s="94" t="e">
        <v>#NAME?</v>
      </c>
      <c r="AO6392" s="94" t="e">
        <f aca="false" t="array" ref="AO6392:AT6392">_xlfn.torow(_xlfn.unique(_xlfn._xlws.filter(cat_table[Sub-subsector],($E6392=cat_table[Sector])*($F6392=cat_table[Subsector]),"")))</f>
        <v>#NAME?</v>
      </c>
      <c r="AP6392" s="94" t="e">
        <v>#NAME?</v>
      </c>
      <c r="AQ6392" s="94" t="e">
        <v>#NAME?</v>
      </c>
      <c r="AR6392" s="94" t="e">
        <v>#NAME?</v>
      </c>
      <c r="AS6392" s="94" t="e">
        <v>#NAME?</v>
      </c>
      <c r="AT6392" s="94" t="e">
        <v>#NAME?</v>
      </c>
    </row>
    <row r="6393" customFormat="false" ht="15" hidden="false" customHeight="true" outlineLevel="0" collapsed="false">
      <c r="A6393" s="20" t="s">
        <v>17444</v>
      </c>
      <c r="B6393" s="20" t="str">
        <f aca="false">INDEX(Table2[], MATCH(L6393, Location_ID!$D$2:$D$3098, 0), 1)</f>
        <v>5fdb652d-8085-42d8-86ec-3a5c4fb10ea1</v>
      </c>
      <c r="C6393" s="20" t="s">
        <v>1585</v>
      </c>
      <c r="D6393" s="230" t="s">
        <v>354</v>
      </c>
      <c r="E6393" s="20" t="s">
        <v>7134</v>
      </c>
      <c r="F6393" s="20" t="s">
        <v>7135</v>
      </c>
      <c r="G6393" s="20" t="s">
        <v>7591</v>
      </c>
      <c r="H6393" s="20"/>
      <c r="I6393" s="20" t="s">
        <v>15917</v>
      </c>
      <c r="J6393" s="20" t="s">
        <v>15932</v>
      </c>
      <c r="K6393" s="20" t="s">
        <v>7109</v>
      </c>
      <c r="L6393" s="20" t="s">
        <v>6139</v>
      </c>
      <c r="M6393" s="20" t="s">
        <v>7116</v>
      </c>
      <c r="N6393" s="20" t="s">
        <v>15902</v>
      </c>
      <c r="O6393" s="20" t="s">
        <v>15932</v>
      </c>
      <c r="P6393" s="201" t="n">
        <v>43730</v>
      </c>
      <c r="Q6393" s="201" t="n">
        <v>43763</v>
      </c>
      <c r="R6393" s="20" t="n">
        <v>1</v>
      </c>
      <c r="S6393" s="20" t="s">
        <v>7130</v>
      </c>
      <c r="T6393" s="20" t="n">
        <v>517.166329</v>
      </c>
      <c r="U6393" s="20" t="n">
        <v>462.9953146</v>
      </c>
      <c r="V6393" s="20" t="n">
        <v>571.3373434</v>
      </c>
      <c r="W6393" s="20" t="s">
        <v>11510</v>
      </c>
      <c r="X6393" s="35"/>
      <c r="Y6393" s="35" t="n">
        <v>0</v>
      </c>
      <c r="Z6393" s="35" t="n">
        <v>1</v>
      </c>
      <c r="AE6393" s="94" t="e">
        <f aca="false" t="array" ref="AE6393:AK6393">_xlfn.torow(_xlfn.unique(_xlfn._xlws.filter(cat_table[Subsector],$E6393=cat_table[Sector],"")))</f>
        <v>#NAME?</v>
      </c>
      <c r="AF6393" s="94" t="e">
        <v>#NAME?</v>
      </c>
      <c r="AG6393" s="94" t="e">
        <v>#NAME?</v>
      </c>
      <c r="AH6393" s="94" t="e">
        <v>#NAME?</v>
      </c>
      <c r="AI6393" s="94" t="e">
        <v>#NAME?</v>
      </c>
      <c r="AJ6393" s="94" t="e">
        <v>#NAME?</v>
      </c>
      <c r="AK6393" s="94" t="e">
        <v>#NAME?</v>
      </c>
      <c r="AO6393" s="94" t="e">
        <f aca="false" t="array" ref="AO6393:AT6393">_xlfn.torow(_xlfn.unique(_xlfn._xlws.filter(cat_table[Sub-subsector],($E6393=cat_table[Sector])*($F6393=cat_table[Subsector]),"")))</f>
        <v>#NAME?</v>
      </c>
      <c r="AP6393" s="94" t="e">
        <v>#NAME?</v>
      </c>
      <c r="AQ6393" s="94" t="e">
        <v>#NAME?</v>
      </c>
      <c r="AR6393" s="94" t="e">
        <v>#NAME?</v>
      </c>
      <c r="AS6393" s="94" t="e">
        <v>#NAME?</v>
      </c>
      <c r="AT6393" s="94" t="e">
        <v>#NAME?</v>
      </c>
    </row>
    <row r="6394" customFormat="false" ht="15" hidden="false" customHeight="true" outlineLevel="0" collapsed="false">
      <c r="A6394" s="20" t="s">
        <v>17445</v>
      </c>
      <c r="B6394" s="20" t="str">
        <f aca="false">INDEX(Table2[], MATCH(L6394, Location_ID!$D$2:$D$3098, 0), 1)</f>
        <v>bc9f4cff-59d4-42d5-93d3-7ae2c8d1324f</v>
      </c>
      <c r="C6394" s="20" t="s">
        <v>1585</v>
      </c>
      <c r="D6394" s="230" t="s">
        <v>354</v>
      </c>
      <c r="E6394" s="20" t="s">
        <v>7134</v>
      </c>
      <c r="F6394" s="20" t="s">
        <v>7135</v>
      </c>
      <c r="G6394" s="20" t="s">
        <v>7591</v>
      </c>
      <c r="H6394" s="20"/>
      <c r="I6394" s="20" t="s">
        <v>15917</v>
      </c>
      <c r="J6394" s="20" t="s">
        <v>15918</v>
      </c>
      <c r="K6394" s="20" t="s">
        <v>7109</v>
      </c>
      <c r="L6394" s="20" t="s">
        <v>6141</v>
      </c>
      <c r="M6394" s="20" t="s">
        <v>7116</v>
      </c>
      <c r="N6394" s="20" t="s">
        <v>15902</v>
      </c>
      <c r="O6394" s="20" t="s">
        <v>15918</v>
      </c>
      <c r="P6394" s="201" t="n">
        <v>43730</v>
      </c>
      <c r="Q6394" s="201" t="n">
        <v>43763</v>
      </c>
      <c r="R6394" s="20" t="n">
        <v>1</v>
      </c>
      <c r="S6394" s="20" t="s">
        <v>7130</v>
      </c>
      <c r="T6394" s="20" t="n">
        <v>526.525909</v>
      </c>
      <c r="U6394" s="20" t="n">
        <v>418.188631</v>
      </c>
      <c r="V6394" s="20" t="n">
        <v>634.863187</v>
      </c>
      <c r="W6394" s="20" t="s">
        <v>11510</v>
      </c>
      <c r="X6394" s="35"/>
      <c r="Y6394" s="35" t="n">
        <v>0</v>
      </c>
      <c r="Z6394" s="35" t="n">
        <v>1</v>
      </c>
      <c r="AE6394" s="94" t="e">
        <f aca="false" t="array" ref="AE6394:AK6394">_xlfn.torow(_xlfn.unique(_xlfn._xlws.filter(cat_table[Subsector],$E6394=cat_table[Sector],"")))</f>
        <v>#NAME?</v>
      </c>
      <c r="AF6394" s="94" t="e">
        <v>#NAME?</v>
      </c>
      <c r="AG6394" s="94" t="e">
        <v>#NAME?</v>
      </c>
      <c r="AH6394" s="94" t="e">
        <v>#NAME?</v>
      </c>
      <c r="AI6394" s="94" t="e">
        <v>#NAME?</v>
      </c>
      <c r="AJ6394" s="94" t="e">
        <v>#NAME?</v>
      </c>
      <c r="AK6394" s="94" t="e">
        <v>#NAME?</v>
      </c>
      <c r="AO6394" s="94" t="e">
        <f aca="false" t="array" ref="AO6394:AT6394">_xlfn.torow(_xlfn.unique(_xlfn._xlws.filter(cat_table[Sub-subsector],($E6394=cat_table[Sector])*($F6394=cat_table[Subsector]),"")))</f>
        <v>#NAME?</v>
      </c>
      <c r="AP6394" s="94" t="e">
        <v>#NAME?</v>
      </c>
      <c r="AQ6394" s="94" t="e">
        <v>#NAME?</v>
      </c>
      <c r="AR6394" s="94" t="e">
        <v>#NAME?</v>
      </c>
      <c r="AS6394" s="94" t="e">
        <v>#NAME?</v>
      </c>
      <c r="AT6394" s="94" t="e">
        <v>#NAME?</v>
      </c>
    </row>
    <row r="6395" customFormat="false" ht="15" hidden="false" customHeight="true" outlineLevel="0" collapsed="false">
      <c r="A6395" s="20" t="s">
        <v>17446</v>
      </c>
      <c r="B6395" s="20" t="str">
        <f aca="false">INDEX(Table2[], MATCH(L6395, Location_ID!$D$2:$D$3098, 0), 1)</f>
        <v>239fe905-5feb-4125-839e-d2969ac1d276</v>
      </c>
      <c r="C6395" s="20" t="s">
        <v>1585</v>
      </c>
      <c r="D6395" s="230" t="s">
        <v>354</v>
      </c>
      <c r="E6395" s="20" t="s">
        <v>7134</v>
      </c>
      <c r="F6395" s="20" t="s">
        <v>7135</v>
      </c>
      <c r="G6395" s="20" t="s">
        <v>7591</v>
      </c>
      <c r="H6395" s="20"/>
      <c r="I6395" s="20" t="s">
        <v>15917</v>
      </c>
      <c r="J6395" s="20" t="s">
        <v>15918</v>
      </c>
      <c r="K6395" s="20" t="s">
        <v>7109</v>
      </c>
      <c r="L6395" s="20" t="s">
        <v>6143</v>
      </c>
      <c r="M6395" s="20" t="s">
        <v>7116</v>
      </c>
      <c r="N6395" s="20" t="s">
        <v>15902</v>
      </c>
      <c r="O6395" s="20" t="s">
        <v>15918</v>
      </c>
      <c r="P6395" s="201" t="n">
        <v>43730</v>
      </c>
      <c r="Q6395" s="201" t="n">
        <v>43763</v>
      </c>
      <c r="R6395" s="20" t="n">
        <v>1</v>
      </c>
      <c r="S6395" s="20" t="s">
        <v>7130</v>
      </c>
      <c r="T6395" s="20" t="n">
        <v>275.870318</v>
      </c>
      <c r="U6395" s="20" t="n">
        <v>252.987482</v>
      </c>
      <c r="V6395" s="20" t="n">
        <v>298.753154</v>
      </c>
      <c r="W6395" s="20" t="s">
        <v>11510</v>
      </c>
      <c r="X6395" s="35"/>
      <c r="Y6395" s="35" t="n">
        <v>0</v>
      </c>
      <c r="Z6395" s="35" t="n">
        <v>1</v>
      </c>
      <c r="AE6395" s="94" t="e">
        <f aca="false" t="array" ref="AE6395:AK6395">_xlfn.torow(_xlfn.unique(_xlfn._xlws.filter(cat_table[Subsector],$E6395=cat_table[Sector],"")))</f>
        <v>#NAME?</v>
      </c>
      <c r="AF6395" s="94" t="e">
        <v>#NAME?</v>
      </c>
      <c r="AG6395" s="94" t="e">
        <v>#NAME?</v>
      </c>
      <c r="AH6395" s="94" t="e">
        <v>#NAME?</v>
      </c>
      <c r="AI6395" s="94" t="e">
        <v>#NAME?</v>
      </c>
      <c r="AJ6395" s="94" t="e">
        <v>#NAME?</v>
      </c>
      <c r="AK6395" s="94" t="e">
        <v>#NAME?</v>
      </c>
      <c r="AO6395" s="94" t="e">
        <f aca="false" t="array" ref="AO6395:AT6395">_xlfn.torow(_xlfn.unique(_xlfn._xlws.filter(cat_table[Sub-subsector],($E6395=cat_table[Sector])*($F6395=cat_table[Subsector]),"")))</f>
        <v>#NAME?</v>
      </c>
      <c r="AP6395" s="94" t="e">
        <v>#NAME?</v>
      </c>
      <c r="AQ6395" s="94" t="e">
        <v>#NAME?</v>
      </c>
      <c r="AR6395" s="94" t="e">
        <v>#NAME?</v>
      </c>
      <c r="AS6395" s="94" t="e">
        <v>#NAME?</v>
      </c>
      <c r="AT6395" s="94" t="e">
        <v>#NAME?</v>
      </c>
    </row>
    <row r="6396" customFormat="false" ht="15" hidden="false" customHeight="true" outlineLevel="0" collapsed="false">
      <c r="A6396" s="20" t="s">
        <v>17447</v>
      </c>
      <c r="B6396" s="20" t="str">
        <f aca="false">INDEX(Table2[], MATCH(L6396, Location_ID!$D$2:$D$3098, 0), 1)</f>
        <v>ca65ef6b-a3ad-4126-9a2a-e42cd086d1b9</v>
      </c>
      <c r="C6396" s="20" t="s">
        <v>1585</v>
      </c>
      <c r="D6396" s="230" t="s">
        <v>354</v>
      </c>
      <c r="E6396" s="20" t="s">
        <v>7134</v>
      </c>
      <c r="F6396" s="20" t="s">
        <v>7135</v>
      </c>
      <c r="G6396" s="20" t="s">
        <v>7591</v>
      </c>
      <c r="H6396" s="20"/>
      <c r="I6396" s="20" t="s">
        <v>15917</v>
      </c>
      <c r="J6396" s="20" t="s">
        <v>15932</v>
      </c>
      <c r="K6396" s="20" t="s">
        <v>7109</v>
      </c>
      <c r="L6396" s="20" t="s">
        <v>6145</v>
      </c>
      <c r="M6396" s="20" t="s">
        <v>7116</v>
      </c>
      <c r="N6396" s="20" t="s">
        <v>15902</v>
      </c>
      <c r="O6396" s="20" t="s">
        <v>15932</v>
      </c>
      <c r="P6396" s="201" t="n">
        <v>43730</v>
      </c>
      <c r="Q6396" s="201" t="n">
        <v>43763</v>
      </c>
      <c r="R6396" s="20" t="n">
        <v>1</v>
      </c>
      <c r="S6396" s="20" t="s">
        <v>7130</v>
      </c>
      <c r="T6396" s="20" t="n">
        <v>320.554275</v>
      </c>
      <c r="U6396" s="20" t="n">
        <v>101.061771</v>
      </c>
      <c r="V6396" s="20" t="n">
        <v>540.046779</v>
      </c>
      <c r="W6396" s="20" t="s">
        <v>11510</v>
      </c>
      <c r="X6396" s="35"/>
      <c r="Y6396" s="35" t="n">
        <v>0</v>
      </c>
      <c r="Z6396" s="35" t="n">
        <v>1</v>
      </c>
      <c r="AE6396" s="94" t="e">
        <f aca="false" t="array" ref="AE6396:AK6396">_xlfn.torow(_xlfn.unique(_xlfn._xlws.filter(cat_table[Subsector],$E6396=cat_table[Sector],"")))</f>
        <v>#NAME?</v>
      </c>
      <c r="AF6396" s="94" t="e">
        <v>#NAME?</v>
      </c>
      <c r="AG6396" s="94" t="e">
        <v>#NAME?</v>
      </c>
      <c r="AH6396" s="94" t="e">
        <v>#NAME?</v>
      </c>
      <c r="AI6396" s="94" t="e">
        <v>#NAME?</v>
      </c>
      <c r="AJ6396" s="94" t="e">
        <v>#NAME?</v>
      </c>
      <c r="AK6396" s="94" t="e">
        <v>#NAME?</v>
      </c>
      <c r="AO6396" s="94" t="e">
        <f aca="false" t="array" ref="AO6396:AT6396">_xlfn.torow(_xlfn.unique(_xlfn._xlws.filter(cat_table[Sub-subsector],($E6396=cat_table[Sector])*($F6396=cat_table[Subsector]),"")))</f>
        <v>#NAME?</v>
      </c>
      <c r="AP6396" s="94" t="e">
        <v>#NAME?</v>
      </c>
      <c r="AQ6396" s="94" t="e">
        <v>#NAME?</v>
      </c>
      <c r="AR6396" s="94" t="e">
        <v>#NAME?</v>
      </c>
      <c r="AS6396" s="94" t="e">
        <v>#NAME?</v>
      </c>
      <c r="AT6396" s="94" t="e">
        <v>#NAME?</v>
      </c>
    </row>
    <row r="6397" customFormat="false" ht="15" hidden="false" customHeight="true" outlineLevel="0" collapsed="false">
      <c r="A6397" s="20" t="s">
        <v>17448</v>
      </c>
      <c r="B6397" s="20" t="str">
        <f aca="false">INDEX(Table2[], MATCH(L6397, Location_ID!$D$2:$D$3098, 0), 1)</f>
        <v>dec56fd5-5876-4347-8953-6937cb60cbc0</v>
      </c>
      <c r="C6397" s="20" t="s">
        <v>1585</v>
      </c>
      <c r="D6397" s="230" t="s">
        <v>354</v>
      </c>
      <c r="E6397" s="20" t="s">
        <v>7134</v>
      </c>
      <c r="F6397" s="20" t="s">
        <v>7135</v>
      </c>
      <c r="G6397" s="20" t="s">
        <v>7591</v>
      </c>
      <c r="H6397" s="20"/>
      <c r="I6397" s="20" t="s">
        <v>15917</v>
      </c>
      <c r="J6397" s="20" t="s">
        <v>15922</v>
      </c>
      <c r="K6397" s="20" t="s">
        <v>7109</v>
      </c>
      <c r="L6397" s="20" t="s">
        <v>6147</v>
      </c>
      <c r="M6397" s="20" t="s">
        <v>7116</v>
      </c>
      <c r="N6397" s="20" t="s">
        <v>15902</v>
      </c>
      <c r="O6397" s="20" t="s">
        <v>15922</v>
      </c>
      <c r="P6397" s="201" t="n">
        <v>43730</v>
      </c>
      <c r="Q6397" s="201" t="n">
        <v>43763</v>
      </c>
      <c r="R6397" s="20" t="n">
        <v>1</v>
      </c>
      <c r="S6397" s="20" t="s">
        <v>7130</v>
      </c>
      <c r="T6397" s="20" t="n">
        <v>663.613826</v>
      </c>
      <c r="U6397" s="20" t="n">
        <v>338.020973</v>
      </c>
      <c r="V6397" s="20" t="n">
        <v>989.206679</v>
      </c>
      <c r="W6397" s="20" t="s">
        <v>11510</v>
      </c>
      <c r="X6397" s="35"/>
      <c r="Y6397" s="35" t="n">
        <v>0</v>
      </c>
      <c r="Z6397" s="35" t="n">
        <v>1</v>
      </c>
      <c r="AE6397" s="94" t="e">
        <f aca="false" t="array" ref="AE6397:AK6397">_xlfn.torow(_xlfn.unique(_xlfn._xlws.filter(cat_table[Subsector],$E6397=cat_table[Sector],"")))</f>
        <v>#NAME?</v>
      </c>
      <c r="AF6397" s="94" t="e">
        <v>#NAME?</v>
      </c>
      <c r="AG6397" s="94" t="e">
        <v>#NAME?</v>
      </c>
      <c r="AH6397" s="94" t="e">
        <v>#NAME?</v>
      </c>
      <c r="AI6397" s="94" t="e">
        <v>#NAME?</v>
      </c>
      <c r="AJ6397" s="94" t="e">
        <v>#NAME?</v>
      </c>
      <c r="AK6397" s="94" t="e">
        <v>#NAME?</v>
      </c>
      <c r="AO6397" s="94" t="e">
        <f aca="false" t="array" ref="AO6397:AT6397">_xlfn.torow(_xlfn.unique(_xlfn._xlws.filter(cat_table[Sub-subsector],($E6397=cat_table[Sector])*($F6397=cat_table[Subsector]),"")))</f>
        <v>#NAME?</v>
      </c>
      <c r="AP6397" s="94" t="e">
        <v>#NAME?</v>
      </c>
      <c r="AQ6397" s="94" t="e">
        <v>#NAME?</v>
      </c>
      <c r="AR6397" s="94" t="e">
        <v>#NAME?</v>
      </c>
      <c r="AS6397" s="94" t="e">
        <v>#NAME?</v>
      </c>
      <c r="AT6397" s="94" t="e">
        <v>#NAME?</v>
      </c>
    </row>
    <row r="6398" customFormat="false" ht="15" hidden="false" customHeight="true" outlineLevel="0" collapsed="false">
      <c r="A6398" s="20" t="s">
        <v>17449</v>
      </c>
      <c r="B6398" s="20" t="str">
        <f aca="false">INDEX(Table2[], MATCH(L6398, Location_ID!$D$2:$D$3098, 0), 1)</f>
        <v>519d3479-107b-404b-b849-effd66e6368b</v>
      </c>
      <c r="C6398" s="20" t="s">
        <v>1585</v>
      </c>
      <c r="D6398" s="230" t="s">
        <v>354</v>
      </c>
      <c r="E6398" s="20" t="s">
        <v>7134</v>
      </c>
      <c r="F6398" s="20" t="s">
        <v>7135</v>
      </c>
      <c r="G6398" s="20" t="s">
        <v>7591</v>
      </c>
      <c r="H6398" s="20"/>
      <c r="I6398" s="20" t="s">
        <v>15917</v>
      </c>
      <c r="J6398" s="20" t="s">
        <v>15918</v>
      </c>
      <c r="K6398" s="20" t="s">
        <v>7109</v>
      </c>
      <c r="L6398" s="20" t="s">
        <v>6149</v>
      </c>
      <c r="M6398" s="20" t="s">
        <v>7116</v>
      </c>
      <c r="N6398" s="20" t="s">
        <v>15902</v>
      </c>
      <c r="O6398" s="20" t="s">
        <v>15918</v>
      </c>
      <c r="P6398" s="201" t="n">
        <v>43730</v>
      </c>
      <c r="Q6398" s="201" t="n">
        <v>43763</v>
      </c>
      <c r="R6398" s="20" t="n">
        <v>1</v>
      </c>
      <c r="S6398" s="20" t="s">
        <v>7130</v>
      </c>
      <c r="T6398" s="20" t="n">
        <v>284.920117</v>
      </c>
      <c r="U6398" s="20" t="n">
        <v>223.5014035</v>
      </c>
      <c r="V6398" s="20" t="n">
        <v>346.3388305</v>
      </c>
      <c r="W6398" s="20" t="s">
        <v>11510</v>
      </c>
      <c r="X6398" s="35"/>
      <c r="Y6398" s="35" t="n">
        <v>0</v>
      </c>
      <c r="Z6398" s="35" t="n">
        <v>1</v>
      </c>
      <c r="AE6398" s="94" t="e">
        <f aca="false" t="array" ref="AE6398:AK6398">_xlfn.torow(_xlfn.unique(_xlfn._xlws.filter(cat_table[Subsector],$E6398=cat_table[Sector],"")))</f>
        <v>#NAME?</v>
      </c>
      <c r="AF6398" s="94" t="e">
        <v>#NAME?</v>
      </c>
      <c r="AG6398" s="94" t="e">
        <v>#NAME?</v>
      </c>
      <c r="AH6398" s="94" t="e">
        <v>#NAME?</v>
      </c>
      <c r="AI6398" s="94" t="e">
        <v>#NAME?</v>
      </c>
      <c r="AJ6398" s="94" t="e">
        <v>#NAME?</v>
      </c>
      <c r="AK6398" s="94" t="e">
        <v>#NAME?</v>
      </c>
      <c r="AO6398" s="94" t="e">
        <f aca="false" t="array" ref="AO6398:AT6398">_xlfn.torow(_xlfn.unique(_xlfn._xlws.filter(cat_table[Sub-subsector],($E6398=cat_table[Sector])*($F6398=cat_table[Subsector]),"")))</f>
        <v>#NAME?</v>
      </c>
      <c r="AP6398" s="94" t="e">
        <v>#NAME?</v>
      </c>
      <c r="AQ6398" s="94" t="e">
        <v>#NAME?</v>
      </c>
      <c r="AR6398" s="94" t="e">
        <v>#NAME?</v>
      </c>
      <c r="AS6398" s="94" t="e">
        <v>#NAME?</v>
      </c>
      <c r="AT6398" s="94" t="e">
        <v>#NAME?</v>
      </c>
    </row>
    <row r="6399" customFormat="false" ht="15" hidden="false" customHeight="true" outlineLevel="0" collapsed="false">
      <c r="A6399" s="20" t="s">
        <v>17450</v>
      </c>
      <c r="B6399" s="20" t="str">
        <f aca="false">INDEX(Table2[], MATCH(L6399, Location_ID!$D$2:$D$3098, 0), 1)</f>
        <v>b45f6654-9188-4a15-bdd1-eb27af563086</v>
      </c>
      <c r="C6399" s="20" t="s">
        <v>1585</v>
      </c>
      <c r="D6399" s="230" t="s">
        <v>354</v>
      </c>
      <c r="E6399" s="20" t="s">
        <v>7134</v>
      </c>
      <c r="F6399" s="20" t="s">
        <v>7135</v>
      </c>
      <c r="G6399" s="20" t="s">
        <v>7591</v>
      </c>
      <c r="H6399" s="20"/>
      <c r="I6399" s="20" t="s">
        <v>15917</v>
      </c>
      <c r="J6399" s="20" t="s">
        <v>15922</v>
      </c>
      <c r="K6399" s="20" t="s">
        <v>7109</v>
      </c>
      <c r="L6399" s="20" t="s">
        <v>6151</v>
      </c>
      <c r="M6399" s="20" t="s">
        <v>7116</v>
      </c>
      <c r="N6399" s="20" t="s">
        <v>15902</v>
      </c>
      <c r="O6399" s="20" t="s">
        <v>15922</v>
      </c>
      <c r="P6399" s="201" t="n">
        <v>43730</v>
      </c>
      <c r="Q6399" s="201" t="n">
        <v>43763</v>
      </c>
      <c r="R6399" s="20" t="n">
        <v>1</v>
      </c>
      <c r="S6399" s="20" t="s">
        <v>7130</v>
      </c>
      <c r="T6399" s="20" t="n">
        <v>742.246259</v>
      </c>
      <c r="U6399" s="20" t="n">
        <v>604.029765</v>
      </c>
      <c r="V6399" s="20" t="n">
        <v>880.462753</v>
      </c>
      <c r="W6399" s="20" t="s">
        <v>11510</v>
      </c>
      <c r="X6399" s="35"/>
      <c r="Y6399" s="35" t="n">
        <v>0</v>
      </c>
      <c r="Z6399" s="35" t="n">
        <v>1</v>
      </c>
      <c r="AE6399" s="94" t="e">
        <f aca="false" t="array" ref="AE6399:AK6399">_xlfn.torow(_xlfn.unique(_xlfn._xlws.filter(cat_table[Subsector],$E6399=cat_table[Sector],"")))</f>
        <v>#NAME?</v>
      </c>
      <c r="AF6399" s="94" t="e">
        <v>#NAME?</v>
      </c>
      <c r="AG6399" s="94" t="e">
        <v>#NAME?</v>
      </c>
      <c r="AH6399" s="94" t="e">
        <v>#NAME?</v>
      </c>
      <c r="AI6399" s="94" t="e">
        <v>#NAME?</v>
      </c>
      <c r="AJ6399" s="94" t="e">
        <v>#NAME?</v>
      </c>
      <c r="AK6399" s="94" t="e">
        <v>#NAME?</v>
      </c>
      <c r="AO6399" s="94" t="e">
        <f aca="false" t="array" ref="AO6399:AT6399">_xlfn.torow(_xlfn.unique(_xlfn._xlws.filter(cat_table[Sub-subsector],($E6399=cat_table[Sector])*($F6399=cat_table[Subsector]),"")))</f>
        <v>#NAME?</v>
      </c>
      <c r="AP6399" s="94" t="e">
        <v>#NAME?</v>
      </c>
      <c r="AQ6399" s="94" t="e">
        <v>#NAME?</v>
      </c>
      <c r="AR6399" s="94" t="e">
        <v>#NAME?</v>
      </c>
      <c r="AS6399" s="94" t="e">
        <v>#NAME?</v>
      </c>
      <c r="AT6399" s="94" t="e">
        <v>#NAME?</v>
      </c>
    </row>
    <row r="6400" customFormat="false" ht="15" hidden="false" customHeight="true" outlineLevel="0" collapsed="false">
      <c r="A6400" s="20" t="s">
        <v>17451</v>
      </c>
      <c r="B6400" s="20" t="str">
        <f aca="false">INDEX(Table2[], MATCH(L6400, Location_ID!$D$2:$D$3098, 0), 1)</f>
        <v>336f4c28-de7b-41ed-ab2d-127607dfa73a</v>
      </c>
      <c r="C6400" s="20" t="s">
        <v>1585</v>
      </c>
      <c r="D6400" s="230" t="s">
        <v>354</v>
      </c>
      <c r="E6400" s="20" t="s">
        <v>7134</v>
      </c>
      <c r="F6400" s="20" t="s">
        <v>7135</v>
      </c>
      <c r="G6400" s="20" t="s">
        <v>7591</v>
      </c>
      <c r="H6400" s="20"/>
      <c r="I6400" s="20" t="s">
        <v>15917</v>
      </c>
      <c r="J6400" s="20" t="s">
        <v>15918</v>
      </c>
      <c r="K6400" s="20" t="s">
        <v>7109</v>
      </c>
      <c r="L6400" s="20" t="s">
        <v>6153</v>
      </c>
      <c r="M6400" s="20" t="s">
        <v>7116</v>
      </c>
      <c r="N6400" s="20" t="s">
        <v>15902</v>
      </c>
      <c r="O6400" s="20" t="s">
        <v>15918</v>
      </c>
      <c r="P6400" s="201" t="n">
        <v>43730</v>
      </c>
      <c r="Q6400" s="201" t="n">
        <v>43763</v>
      </c>
      <c r="R6400" s="20" t="n">
        <v>1</v>
      </c>
      <c r="S6400" s="20" t="s">
        <v>7130</v>
      </c>
      <c r="T6400" s="20" t="n">
        <v>1025.54172</v>
      </c>
      <c r="U6400" s="20" t="n">
        <v>735.027764</v>
      </c>
      <c r="V6400" s="20" t="n">
        <v>1316.055676</v>
      </c>
      <c r="W6400" s="20" t="s">
        <v>11510</v>
      </c>
      <c r="X6400" s="35"/>
      <c r="Y6400" s="35" t="n">
        <v>0</v>
      </c>
      <c r="Z6400" s="35" t="n">
        <v>1</v>
      </c>
      <c r="AE6400" s="94" t="e">
        <f aca="false" t="array" ref="AE6400:AK6400">_xlfn.torow(_xlfn.unique(_xlfn._xlws.filter(cat_table[Subsector],$E6400=cat_table[Sector],"")))</f>
        <v>#NAME?</v>
      </c>
      <c r="AF6400" s="94" t="e">
        <v>#NAME?</v>
      </c>
      <c r="AG6400" s="94" t="e">
        <v>#NAME?</v>
      </c>
      <c r="AH6400" s="94" t="e">
        <v>#NAME?</v>
      </c>
      <c r="AI6400" s="94" t="e">
        <v>#NAME?</v>
      </c>
      <c r="AJ6400" s="94" t="e">
        <v>#NAME?</v>
      </c>
      <c r="AK6400" s="94" t="e">
        <v>#NAME?</v>
      </c>
      <c r="AO6400" s="94" t="e">
        <f aca="false" t="array" ref="AO6400:AT6400">_xlfn.torow(_xlfn.unique(_xlfn._xlws.filter(cat_table[Sub-subsector],($E6400=cat_table[Sector])*($F6400=cat_table[Subsector]),"")))</f>
        <v>#NAME?</v>
      </c>
      <c r="AP6400" s="94" t="e">
        <v>#NAME?</v>
      </c>
      <c r="AQ6400" s="94" t="e">
        <v>#NAME?</v>
      </c>
      <c r="AR6400" s="94" t="e">
        <v>#NAME?</v>
      </c>
      <c r="AS6400" s="94" t="e">
        <v>#NAME?</v>
      </c>
      <c r="AT6400" s="94" t="e">
        <v>#NAME?</v>
      </c>
    </row>
    <row r="6401" customFormat="false" ht="15" hidden="false" customHeight="true" outlineLevel="0" collapsed="false">
      <c r="A6401" s="20" t="s">
        <v>17452</v>
      </c>
      <c r="B6401" s="20" t="str">
        <f aca="false">INDEX(Table2[], MATCH(L6401, Location_ID!$D$2:$D$3098, 0), 1)</f>
        <v>2c8cbb02-887a-445c-a470-a1d5bf03c7e1</v>
      </c>
      <c r="C6401" s="20" t="s">
        <v>1585</v>
      </c>
      <c r="D6401" s="230" t="s">
        <v>354</v>
      </c>
      <c r="E6401" s="20" t="s">
        <v>7134</v>
      </c>
      <c r="F6401" s="20" t="s">
        <v>7135</v>
      </c>
      <c r="G6401" s="20" t="s">
        <v>7591</v>
      </c>
      <c r="H6401" s="20"/>
      <c r="I6401" s="20" t="s">
        <v>15917</v>
      </c>
      <c r="J6401" s="20" t="s">
        <v>15932</v>
      </c>
      <c r="K6401" s="20" t="s">
        <v>7109</v>
      </c>
      <c r="L6401" s="20" t="s">
        <v>6155</v>
      </c>
      <c r="M6401" s="20" t="s">
        <v>7116</v>
      </c>
      <c r="N6401" s="20" t="s">
        <v>15902</v>
      </c>
      <c r="O6401" s="20" t="s">
        <v>15932</v>
      </c>
      <c r="P6401" s="201" t="n">
        <v>43730</v>
      </c>
      <c r="Q6401" s="201" t="n">
        <v>43763</v>
      </c>
      <c r="R6401" s="20" t="n">
        <v>1</v>
      </c>
      <c r="S6401" s="20" t="s">
        <v>7130</v>
      </c>
      <c r="T6401" s="20" t="n">
        <v>71.0888791</v>
      </c>
      <c r="U6401" s="20" t="n">
        <v>5.3033059</v>
      </c>
      <c r="V6401" s="20" t="n">
        <v>136.8744523</v>
      </c>
      <c r="W6401" s="20" t="s">
        <v>11510</v>
      </c>
      <c r="X6401" s="35"/>
      <c r="Y6401" s="35" t="n">
        <v>0</v>
      </c>
      <c r="Z6401" s="35" t="n">
        <v>1</v>
      </c>
      <c r="AE6401" s="94" t="e">
        <f aca="false" t="array" ref="AE6401:AK6401">_xlfn.torow(_xlfn.unique(_xlfn._xlws.filter(cat_table[Subsector],$E6401=cat_table[Sector],"")))</f>
        <v>#NAME?</v>
      </c>
      <c r="AF6401" s="94" t="e">
        <v>#NAME?</v>
      </c>
      <c r="AG6401" s="94" t="e">
        <v>#NAME?</v>
      </c>
      <c r="AH6401" s="94" t="e">
        <v>#NAME?</v>
      </c>
      <c r="AI6401" s="94" t="e">
        <v>#NAME?</v>
      </c>
      <c r="AJ6401" s="94" t="e">
        <v>#NAME?</v>
      </c>
      <c r="AK6401" s="94" t="e">
        <v>#NAME?</v>
      </c>
      <c r="AO6401" s="94" t="e">
        <f aca="false" t="array" ref="AO6401:AT6401">_xlfn.torow(_xlfn.unique(_xlfn._xlws.filter(cat_table[Sub-subsector],($E6401=cat_table[Sector])*($F6401=cat_table[Subsector]),"")))</f>
        <v>#NAME?</v>
      </c>
      <c r="AP6401" s="94" t="e">
        <v>#NAME?</v>
      </c>
      <c r="AQ6401" s="94" t="e">
        <v>#NAME?</v>
      </c>
      <c r="AR6401" s="94" t="e">
        <v>#NAME?</v>
      </c>
      <c r="AS6401" s="94" t="e">
        <v>#NAME?</v>
      </c>
      <c r="AT6401" s="94" t="e">
        <v>#NAME?</v>
      </c>
    </row>
    <row r="6402" customFormat="false" ht="15" hidden="false" customHeight="true" outlineLevel="0" collapsed="false">
      <c r="A6402" s="20" t="s">
        <v>17453</v>
      </c>
      <c r="B6402" s="20" t="str">
        <f aca="false">INDEX(Table2[], MATCH(L6402, Location_ID!$D$2:$D$3098, 0), 1)</f>
        <v>2367c74a-a417-4bcc-af7b-7f4ddffb7cb4</v>
      </c>
      <c r="C6402" s="20" t="s">
        <v>1585</v>
      </c>
      <c r="D6402" s="230" t="s">
        <v>354</v>
      </c>
      <c r="E6402" s="20" t="s">
        <v>7134</v>
      </c>
      <c r="F6402" s="20" t="s">
        <v>7135</v>
      </c>
      <c r="G6402" s="20" t="s">
        <v>7591</v>
      </c>
      <c r="H6402" s="20"/>
      <c r="I6402" s="20" t="s">
        <v>15917</v>
      </c>
      <c r="J6402" s="20" t="s">
        <v>15918</v>
      </c>
      <c r="K6402" s="20" t="s">
        <v>7109</v>
      </c>
      <c r="L6402" s="20" t="s">
        <v>6157</v>
      </c>
      <c r="M6402" s="20" t="s">
        <v>7116</v>
      </c>
      <c r="N6402" s="20" t="s">
        <v>15902</v>
      </c>
      <c r="O6402" s="20" t="s">
        <v>15918</v>
      </c>
      <c r="P6402" s="201" t="n">
        <v>43730</v>
      </c>
      <c r="Q6402" s="201" t="n">
        <v>43763</v>
      </c>
      <c r="R6402" s="20" t="n">
        <v>1</v>
      </c>
      <c r="S6402" s="20" t="s">
        <v>7130</v>
      </c>
      <c r="T6402" s="20" t="n">
        <v>257.771069</v>
      </c>
      <c r="U6402" s="20" t="n">
        <v>139.66921</v>
      </c>
      <c r="V6402" s="20" t="n">
        <v>375.872928</v>
      </c>
      <c r="W6402" s="20" t="s">
        <v>11510</v>
      </c>
      <c r="X6402" s="35"/>
      <c r="Y6402" s="35" t="n">
        <v>0</v>
      </c>
      <c r="Z6402" s="35" t="n">
        <v>1</v>
      </c>
      <c r="AE6402" s="94" t="e">
        <f aca="false" t="array" ref="AE6402:AK6402">_xlfn.torow(_xlfn.unique(_xlfn._xlws.filter(cat_table[Subsector],$E6402=cat_table[Sector],"")))</f>
        <v>#NAME?</v>
      </c>
      <c r="AF6402" s="94" t="e">
        <v>#NAME?</v>
      </c>
      <c r="AG6402" s="94" t="e">
        <v>#NAME?</v>
      </c>
      <c r="AH6402" s="94" t="e">
        <v>#NAME?</v>
      </c>
      <c r="AI6402" s="94" t="e">
        <v>#NAME?</v>
      </c>
      <c r="AJ6402" s="94" t="e">
        <v>#NAME?</v>
      </c>
      <c r="AK6402" s="94" t="e">
        <v>#NAME?</v>
      </c>
      <c r="AO6402" s="94" t="e">
        <f aca="false" t="array" ref="AO6402:AT6402">_xlfn.torow(_xlfn.unique(_xlfn._xlws.filter(cat_table[Sub-subsector],($E6402=cat_table[Sector])*($F6402=cat_table[Subsector]),"")))</f>
        <v>#NAME?</v>
      </c>
      <c r="AP6402" s="94" t="e">
        <v>#NAME?</v>
      </c>
      <c r="AQ6402" s="94" t="e">
        <v>#NAME?</v>
      </c>
      <c r="AR6402" s="94" t="e">
        <v>#NAME?</v>
      </c>
      <c r="AS6402" s="94" t="e">
        <v>#NAME?</v>
      </c>
      <c r="AT6402" s="94" t="e">
        <v>#NAME?</v>
      </c>
    </row>
    <row r="6403" customFormat="false" ht="15" hidden="false" customHeight="true" outlineLevel="0" collapsed="false">
      <c r="A6403" s="20" t="s">
        <v>17454</v>
      </c>
      <c r="B6403" s="20" t="str">
        <f aca="false">INDEX(Table2[], MATCH(L6403, Location_ID!$D$2:$D$3098, 0), 1)</f>
        <v>9c6d887c-0db1-4436-aaeb-e63bf7748c19</v>
      </c>
      <c r="C6403" s="20" t="s">
        <v>1585</v>
      </c>
      <c r="D6403" s="230" t="s">
        <v>354</v>
      </c>
      <c r="E6403" s="20" t="s">
        <v>7134</v>
      </c>
      <c r="F6403" s="20" t="s">
        <v>7135</v>
      </c>
      <c r="G6403" s="20" t="s">
        <v>7591</v>
      </c>
      <c r="H6403" s="20"/>
      <c r="I6403" s="20" t="s">
        <v>15917</v>
      </c>
      <c r="J6403" s="20" t="s">
        <v>15922</v>
      </c>
      <c r="K6403" s="20" t="s">
        <v>7109</v>
      </c>
      <c r="L6403" s="20" t="s">
        <v>6159</v>
      </c>
      <c r="M6403" s="20" t="s">
        <v>7116</v>
      </c>
      <c r="N6403" s="20" t="s">
        <v>15902</v>
      </c>
      <c r="O6403" s="20" t="s">
        <v>15922</v>
      </c>
      <c r="P6403" s="201" t="n">
        <v>43730</v>
      </c>
      <c r="Q6403" s="201" t="n">
        <v>43763</v>
      </c>
      <c r="R6403" s="20" t="n">
        <v>1</v>
      </c>
      <c r="S6403" s="20" t="s">
        <v>7130</v>
      </c>
      <c r="T6403" s="20" t="n">
        <v>631.148161</v>
      </c>
      <c r="U6403" s="20" t="n">
        <v>368.193475</v>
      </c>
      <c r="V6403" s="20" t="n">
        <v>894.102847</v>
      </c>
      <c r="W6403" s="20" t="s">
        <v>11510</v>
      </c>
      <c r="X6403" s="35"/>
      <c r="Y6403" s="35" t="n">
        <v>0</v>
      </c>
      <c r="Z6403" s="35" t="n">
        <v>1</v>
      </c>
      <c r="AE6403" s="94" t="e">
        <f aca="false" t="array" ref="AE6403:AK6403">_xlfn.torow(_xlfn.unique(_xlfn._xlws.filter(cat_table[Subsector],$E6403=cat_table[Sector],"")))</f>
        <v>#NAME?</v>
      </c>
      <c r="AF6403" s="94" t="e">
        <v>#NAME?</v>
      </c>
      <c r="AG6403" s="94" t="e">
        <v>#NAME?</v>
      </c>
      <c r="AH6403" s="94" t="e">
        <v>#NAME?</v>
      </c>
      <c r="AI6403" s="94" t="e">
        <v>#NAME?</v>
      </c>
      <c r="AJ6403" s="94" t="e">
        <v>#NAME?</v>
      </c>
      <c r="AK6403" s="94" t="e">
        <v>#NAME?</v>
      </c>
      <c r="AO6403" s="94" t="e">
        <f aca="false" t="array" ref="AO6403:AT6403">_xlfn.torow(_xlfn.unique(_xlfn._xlws.filter(cat_table[Sub-subsector],($E6403=cat_table[Sector])*($F6403=cat_table[Subsector]),"")))</f>
        <v>#NAME?</v>
      </c>
      <c r="AP6403" s="94" t="e">
        <v>#NAME?</v>
      </c>
      <c r="AQ6403" s="94" t="e">
        <v>#NAME?</v>
      </c>
      <c r="AR6403" s="94" t="e">
        <v>#NAME?</v>
      </c>
      <c r="AS6403" s="94" t="e">
        <v>#NAME?</v>
      </c>
      <c r="AT6403" s="94" t="e">
        <v>#NAME?</v>
      </c>
    </row>
    <row r="6404" customFormat="false" ht="15" hidden="false" customHeight="true" outlineLevel="0" collapsed="false">
      <c r="A6404" s="20" t="s">
        <v>17455</v>
      </c>
      <c r="B6404" s="20" t="str">
        <f aca="false">INDEX(Table2[], MATCH(L6404, Location_ID!$D$2:$D$3098, 0), 1)</f>
        <v>4eba9fdb-7d2b-4bfe-8d07-93c50e8e51d9</v>
      </c>
      <c r="C6404" s="20" t="s">
        <v>1585</v>
      </c>
      <c r="D6404" s="230" t="s">
        <v>354</v>
      </c>
      <c r="E6404" s="20" t="s">
        <v>7134</v>
      </c>
      <c r="F6404" s="20" t="s">
        <v>7135</v>
      </c>
      <c r="G6404" s="20" t="s">
        <v>7591</v>
      </c>
      <c r="H6404" s="20"/>
      <c r="I6404" s="20" t="s">
        <v>15917</v>
      </c>
      <c r="J6404" s="20" t="s">
        <v>15918</v>
      </c>
      <c r="K6404" s="20" t="s">
        <v>7109</v>
      </c>
      <c r="L6404" s="20" t="s">
        <v>6161</v>
      </c>
      <c r="M6404" s="20" t="s">
        <v>7116</v>
      </c>
      <c r="N6404" s="20" t="s">
        <v>15902</v>
      </c>
      <c r="O6404" s="20" t="s">
        <v>15918</v>
      </c>
      <c r="P6404" s="201" t="n">
        <v>43730</v>
      </c>
      <c r="Q6404" s="201" t="n">
        <v>43763</v>
      </c>
      <c r="R6404" s="20" t="n">
        <v>1</v>
      </c>
      <c r="S6404" s="20" t="s">
        <v>7130</v>
      </c>
      <c r="T6404" s="20" t="n">
        <v>234.316552</v>
      </c>
      <c r="U6404" s="20" t="n">
        <v>107.58678</v>
      </c>
      <c r="V6404" s="20" t="n">
        <v>361.046324</v>
      </c>
      <c r="W6404" s="20" t="s">
        <v>11510</v>
      </c>
      <c r="X6404" s="35"/>
      <c r="Y6404" s="35" t="n">
        <v>0</v>
      </c>
      <c r="Z6404" s="35" t="n">
        <v>1</v>
      </c>
      <c r="AE6404" s="94" t="e">
        <f aca="false" t="array" ref="AE6404:AK6404">_xlfn.torow(_xlfn.unique(_xlfn._xlws.filter(cat_table[Subsector],$E6404=cat_table[Sector],"")))</f>
        <v>#NAME?</v>
      </c>
      <c r="AF6404" s="94" t="e">
        <v>#NAME?</v>
      </c>
      <c r="AG6404" s="94" t="e">
        <v>#NAME?</v>
      </c>
      <c r="AH6404" s="94" t="e">
        <v>#NAME?</v>
      </c>
      <c r="AI6404" s="94" t="e">
        <v>#NAME?</v>
      </c>
      <c r="AJ6404" s="94" t="e">
        <v>#NAME?</v>
      </c>
      <c r="AK6404" s="94" t="e">
        <v>#NAME?</v>
      </c>
      <c r="AO6404" s="94" t="e">
        <f aca="false" t="array" ref="AO6404:AT6404">_xlfn.torow(_xlfn.unique(_xlfn._xlws.filter(cat_table[Sub-subsector],($E6404=cat_table[Sector])*($F6404=cat_table[Subsector]),"")))</f>
        <v>#NAME?</v>
      </c>
      <c r="AP6404" s="94" t="e">
        <v>#NAME?</v>
      </c>
      <c r="AQ6404" s="94" t="e">
        <v>#NAME?</v>
      </c>
      <c r="AR6404" s="94" t="e">
        <v>#NAME?</v>
      </c>
      <c r="AS6404" s="94" t="e">
        <v>#NAME?</v>
      </c>
      <c r="AT6404" s="94" t="e">
        <v>#NAME?</v>
      </c>
    </row>
    <row r="6405" customFormat="false" ht="15" hidden="false" customHeight="true" outlineLevel="0" collapsed="false">
      <c r="A6405" s="20" t="s">
        <v>17456</v>
      </c>
      <c r="B6405" s="20" t="str">
        <f aca="false">INDEX(Table2[], MATCH(L6405, Location_ID!$D$2:$D$3098, 0), 1)</f>
        <v>7de0691b-2509-4b41-b83a-fdf80f5a3ad4</v>
      </c>
      <c r="C6405" s="20" t="s">
        <v>1585</v>
      </c>
      <c r="D6405" s="230" t="s">
        <v>354</v>
      </c>
      <c r="E6405" s="20" t="s">
        <v>7134</v>
      </c>
      <c r="F6405" s="20" t="s">
        <v>7135</v>
      </c>
      <c r="G6405" s="20" t="s">
        <v>7591</v>
      </c>
      <c r="H6405" s="20"/>
      <c r="I6405" s="20" t="s">
        <v>15917</v>
      </c>
      <c r="J6405" s="20" t="s">
        <v>15932</v>
      </c>
      <c r="K6405" s="20" t="s">
        <v>7109</v>
      </c>
      <c r="L6405" s="20" t="s">
        <v>6163</v>
      </c>
      <c r="M6405" s="20" t="s">
        <v>7116</v>
      </c>
      <c r="N6405" s="20" t="s">
        <v>15902</v>
      </c>
      <c r="O6405" s="20" t="s">
        <v>15932</v>
      </c>
      <c r="P6405" s="201" t="n">
        <v>43730</v>
      </c>
      <c r="Q6405" s="201" t="n">
        <v>43763</v>
      </c>
      <c r="R6405" s="20" t="n">
        <v>1</v>
      </c>
      <c r="S6405" s="20" t="s">
        <v>7130</v>
      </c>
      <c r="T6405" s="20" t="n">
        <v>347.487276</v>
      </c>
      <c r="U6405" s="20" t="n">
        <v>220.613015</v>
      </c>
      <c r="V6405" s="20" t="n">
        <v>474.361537</v>
      </c>
      <c r="W6405" s="20" t="s">
        <v>11510</v>
      </c>
      <c r="X6405" s="35"/>
      <c r="Y6405" s="35" t="n">
        <v>0</v>
      </c>
      <c r="Z6405" s="35" t="n">
        <v>1</v>
      </c>
      <c r="AE6405" s="94" t="e">
        <f aca="false" t="array" ref="AE6405:AK6405">_xlfn.torow(_xlfn.unique(_xlfn._xlws.filter(cat_table[Subsector],$E6405=cat_table[Sector],"")))</f>
        <v>#NAME?</v>
      </c>
      <c r="AF6405" s="94" t="e">
        <v>#NAME?</v>
      </c>
      <c r="AG6405" s="94" t="e">
        <v>#NAME?</v>
      </c>
      <c r="AH6405" s="94" t="e">
        <v>#NAME?</v>
      </c>
      <c r="AI6405" s="94" t="e">
        <v>#NAME?</v>
      </c>
      <c r="AJ6405" s="94" t="e">
        <v>#NAME?</v>
      </c>
      <c r="AK6405" s="94" t="e">
        <v>#NAME?</v>
      </c>
      <c r="AO6405" s="94" t="e">
        <f aca="false" t="array" ref="AO6405:AT6405">_xlfn.torow(_xlfn.unique(_xlfn._xlws.filter(cat_table[Sub-subsector],($E6405=cat_table[Sector])*($F6405=cat_table[Subsector]),"")))</f>
        <v>#NAME?</v>
      </c>
      <c r="AP6405" s="94" t="e">
        <v>#NAME?</v>
      </c>
      <c r="AQ6405" s="94" t="e">
        <v>#NAME?</v>
      </c>
      <c r="AR6405" s="94" t="e">
        <v>#NAME?</v>
      </c>
      <c r="AS6405" s="94" t="e">
        <v>#NAME?</v>
      </c>
      <c r="AT6405" s="94" t="e">
        <v>#NAME?</v>
      </c>
    </row>
    <row r="6406" customFormat="false" ht="15" hidden="false" customHeight="true" outlineLevel="0" collapsed="false">
      <c r="A6406" s="20" t="s">
        <v>17457</v>
      </c>
      <c r="B6406" s="20" t="str">
        <f aca="false">INDEX(Table2[], MATCH(L6406, Location_ID!$D$2:$D$3098, 0), 1)</f>
        <v>add56116-117c-4687-b96c-c1bce49eaee2</v>
      </c>
      <c r="C6406" s="20" t="s">
        <v>1585</v>
      </c>
      <c r="D6406" s="230" t="s">
        <v>354</v>
      </c>
      <c r="E6406" s="20" t="s">
        <v>7134</v>
      </c>
      <c r="F6406" s="20" t="s">
        <v>7135</v>
      </c>
      <c r="G6406" s="20" t="s">
        <v>7591</v>
      </c>
      <c r="H6406" s="20"/>
      <c r="I6406" s="20" t="s">
        <v>15917</v>
      </c>
      <c r="J6406" s="20" t="s">
        <v>15932</v>
      </c>
      <c r="K6406" s="20" t="s">
        <v>7109</v>
      </c>
      <c r="L6406" s="20" t="s">
        <v>6165</v>
      </c>
      <c r="M6406" s="20" t="s">
        <v>7116</v>
      </c>
      <c r="N6406" s="20" t="s">
        <v>15902</v>
      </c>
      <c r="O6406" s="20" t="s">
        <v>15932</v>
      </c>
      <c r="P6406" s="201" t="n">
        <v>43730</v>
      </c>
      <c r="Q6406" s="201" t="n">
        <v>43763</v>
      </c>
      <c r="R6406" s="20" t="n">
        <v>1</v>
      </c>
      <c r="S6406" s="20" t="s">
        <v>7130</v>
      </c>
      <c r="T6406" s="20" t="n">
        <v>183.447753</v>
      </c>
      <c r="U6406" s="20" t="n">
        <v>104.98361933</v>
      </c>
      <c r="V6406" s="20" t="n">
        <v>261.91188667</v>
      </c>
      <c r="W6406" s="20" t="s">
        <v>11510</v>
      </c>
      <c r="X6406" s="35"/>
      <c r="Y6406" s="35" t="n">
        <v>0</v>
      </c>
      <c r="Z6406" s="35" t="n">
        <v>1</v>
      </c>
      <c r="AE6406" s="94" t="e">
        <f aca="false" t="array" ref="AE6406:AK6406">_xlfn.torow(_xlfn.unique(_xlfn._xlws.filter(cat_table[Subsector],$E6406=cat_table[Sector],"")))</f>
        <v>#NAME?</v>
      </c>
      <c r="AF6406" s="94" t="e">
        <v>#NAME?</v>
      </c>
      <c r="AG6406" s="94" t="e">
        <v>#NAME?</v>
      </c>
      <c r="AH6406" s="94" t="e">
        <v>#NAME?</v>
      </c>
      <c r="AI6406" s="94" t="e">
        <v>#NAME?</v>
      </c>
      <c r="AJ6406" s="94" t="e">
        <v>#NAME?</v>
      </c>
      <c r="AK6406" s="94" t="e">
        <v>#NAME?</v>
      </c>
      <c r="AO6406" s="94" t="e">
        <f aca="false" t="array" ref="AO6406:AT6406">_xlfn.torow(_xlfn.unique(_xlfn._xlws.filter(cat_table[Sub-subsector],($E6406=cat_table[Sector])*($F6406=cat_table[Subsector]),"")))</f>
        <v>#NAME?</v>
      </c>
      <c r="AP6406" s="94" t="e">
        <v>#NAME?</v>
      </c>
      <c r="AQ6406" s="94" t="e">
        <v>#NAME?</v>
      </c>
      <c r="AR6406" s="94" t="e">
        <v>#NAME?</v>
      </c>
      <c r="AS6406" s="94" t="e">
        <v>#NAME?</v>
      </c>
      <c r="AT6406" s="94" t="e">
        <v>#NAME?</v>
      </c>
    </row>
    <row r="6407" customFormat="false" ht="15" hidden="false" customHeight="true" outlineLevel="0" collapsed="false">
      <c r="A6407" s="20" t="s">
        <v>17458</v>
      </c>
      <c r="B6407" s="20" t="str">
        <f aca="false">INDEX(Table2[], MATCH(L6407, Location_ID!$D$2:$D$3098, 0), 1)</f>
        <v>c60d0faf-f146-4103-b37e-f7316c2981ec</v>
      </c>
      <c r="C6407" s="20" t="s">
        <v>1585</v>
      </c>
      <c r="D6407" s="230" t="s">
        <v>354</v>
      </c>
      <c r="E6407" s="20" t="s">
        <v>7134</v>
      </c>
      <c r="F6407" s="20" t="s">
        <v>7135</v>
      </c>
      <c r="G6407" s="20" t="s">
        <v>7591</v>
      </c>
      <c r="H6407" s="20"/>
      <c r="I6407" s="20" t="s">
        <v>15917</v>
      </c>
      <c r="J6407" s="20" t="s">
        <v>15918</v>
      </c>
      <c r="K6407" s="20" t="s">
        <v>7109</v>
      </c>
      <c r="L6407" s="20" t="s">
        <v>6167</v>
      </c>
      <c r="M6407" s="20" t="s">
        <v>7116</v>
      </c>
      <c r="N6407" s="20" t="s">
        <v>15902</v>
      </c>
      <c r="O6407" s="20" t="s">
        <v>15918</v>
      </c>
      <c r="P6407" s="201" t="n">
        <v>43730</v>
      </c>
      <c r="Q6407" s="201" t="n">
        <v>43763</v>
      </c>
      <c r="R6407" s="20" t="n">
        <v>1</v>
      </c>
      <c r="S6407" s="20" t="s">
        <v>7130</v>
      </c>
      <c r="T6407" s="20" t="n">
        <v>85.561096</v>
      </c>
      <c r="U6407" s="20" t="n">
        <v>45.18287433</v>
      </c>
      <c r="V6407" s="20" t="n">
        <v>125.93931767</v>
      </c>
      <c r="W6407" s="20" t="s">
        <v>11510</v>
      </c>
      <c r="X6407" s="35"/>
      <c r="Y6407" s="35" t="n">
        <v>0</v>
      </c>
      <c r="Z6407" s="35" t="n">
        <v>1</v>
      </c>
      <c r="AE6407" s="94" t="e">
        <f aca="false" t="array" ref="AE6407:AK6407">_xlfn.torow(_xlfn.unique(_xlfn._xlws.filter(cat_table[Subsector],$E6407=cat_table[Sector],"")))</f>
        <v>#NAME?</v>
      </c>
      <c r="AF6407" s="94" t="e">
        <v>#NAME?</v>
      </c>
      <c r="AG6407" s="94" t="e">
        <v>#NAME?</v>
      </c>
      <c r="AH6407" s="94" t="e">
        <v>#NAME?</v>
      </c>
      <c r="AI6407" s="94" t="e">
        <v>#NAME?</v>
      </c>
      <c r="AJ6407" s="94" t="e">
        <v>#NAME?</v>
      </c>
      <c r="AK6407" s="94" t="e">
        <v>#NAME?</v>
      </c>
      <c r="AO6407" s="94" t="e">
        <f aca="false" t="array" ref="AO6407:AT6407">_xlfn.torow(_xlfn.unique(_xlfn._xlws.filter(cat_table[Sub-subsector],($E6407=cat_table[Sector])*($F6407=cat_table[Subsector]),"")))</f>
        <v>#NAME?</v>
      </c>
      <c r="AP6407" s="94" t="e">
        <v>#NAME?</v>
      </c>
      <c r="AQ6407" s="94" t="e">
        <v>#NAME?</v>
      </c>
      <c r="AR6407" s="94" t="e">
        <v>#NAME?</v>
      </c>
      <c r="AS6407" s="94" t="e">
        <v>#NAME?</v>
      </c>
      <c r="AT6407" s="94" t="e">
        <v>#NAME?</v>
      </c>
    </row>
    <row r="6408" customFormat="false" ht="15" hidden="false" customHeight="true" outlineLevel="0" collapsed="false">
      <c r="A6408" s="20" t="s">
        <v>17459</v>
      </c>
      <c r="B6408" s="20" t="str">
        <f aca="false">INDEX(Table2[], MATCH(L6408, Location_ID!$D$2:$D$3098, 0), 1)</f>
        <v>2c62759a-10ba-4887-be76-77ad890cd5a2</v>
      </c>
      <c r="C6408" s="20" t="s">
        <v>1585</v>
      </c>
      <c r="D6408" s="230" t="s">
        <v>354</v>
      </c>
      <c r="E6408" s="20" t="s">
        <v>7134</v>
      </c>
      <c r="F6408" s="20" t="s">
        <v>7135</v>
      </c>
      <c r="G6408" s="20" t="s">
        <v>7591</v>
      </c>
      <c r="H6408" s="20"/>
      <c r="I6408" s="20" t="s">
        <v>15917</v>
      </c>
      <c r="J6408" s="20" t="s">
        <v>15927</v>
      </c>
      <c r="K6408" s="20" t="s">
        <v>7109</v>
      </c>
      <c r="L6408" s="20" t="s">
        <v>6169</v>
      </c>
      <c r="M6408" s="20" t="s">
        <v>7116</v>
      </c>
      <c r="N6408" s="20" t="s">
        <v>15902</v>
      </c>
      <c r="O6408" s="20" t="s">
        <v>15927</v>
      </c>
      <c r="P6408" s="201" t="n">
        <v>43730</v>
      </c>
      <c r="Q6408" s="201" t="n">
        <v>43763</v>
      </c>
      <c r="R6408" s="20" t="n">
        <v>1</v>
      </c>
      <c r="S6408" s="20" t="s">
        <v>7130</v>
      </c>
      <c r="T6408" s="20" t="n">
        <v>560.386149</v>
      </c>
      <c r="U6408" s="20" t="n">
        <v>325.221449</v>
      </c>
      <c r="V6408" s="20" t="n">
        <v>795.550849</v>
      </c>
      <c r="W6408" s="20" t="s">
        <v>11510</v>
      </c>
      <c r="X6408" s="35"/>
      <c r="Y6408" s="35" t="n">
        <v>0</v>
      </c>
      <c r="Z6408" s="35" t="n">
        <v>1</v>
      </c>
      <c r="AE6408" s="94" t="e">
        <f aca="false" t="array" ref="AE6408:AK6408">_xlfn.torow(_xlfn.unique(_xlfn._xlws.filter(cat_table[Subsector],$E6408=cat_table[Sector],"")))</f>
        <v>#NAME?</v>
      </c>
      <c r="AF6408" s="94" t="e">
        <v>#NAME?</v>
      </c>
      <c r="AG6408" s="94" t="e">
        <v>#NAME?</v>
      </c>
      <c r="AH6408" s="94" t="e">
        <v>#NAME?</v>
      </c>
      <c r="AI6408" s="94" t="e">
        <v>#NAME?</v>
      </c>
      <c r="AJ6408" s="94" t="e">
        <v>#NAME?</v>
      </c>
      <c r="AK6408" s="94" t="e">
        <v>#NAME?</v>
      </c>
      <c r="AO6408" s="94" t="e">
        <f aca="false" t="array" ref="AO6408:AT6408">_xlfn.torow(_xlfn.unique(_xlfn._xlws.filter(cat_table[Sub-subsector],($E6408=cat_table[Sector])*($F6408=cat_table[Subsector]),"")))</f>
        <v>#NAME?</v>
      </c>
      <c r="AP6408" s="94" t="e">
        <v>#NAME?</v>
      </c>
      <c r="AQ6408" s="94" t="e">
        <v>#NAME?</v>
      </c>
      <c r="AR6408" s="94" t="e">
        <v>#NAME?</v>
      </c>
      <c r="AS6408" s="94" t="e">
        <v>#NAME?</v>
      </c>
      <c r="AT6408" s="94" t="e">
        <v>#NAME?</v>
      </c>
    </row>
    <row r="6409" customFormat="false" ht="15" hidden="false" customHeight="true" outlineLevel="0" collapsed="false">
      <c r="A6409" s="20" t="s">
        <v>17460</v>
      </c>
      <c r="B6409" s="20" t="str">
        <f aca="false">INDEX(Table2[], MATCH(L6409, Location_ID!$D$2:$D$3098, 0), 1)</f>
        <v>8ce766ab-5880-4433-a864-824443e87088</v>
      </c>
      <c r="C6409" s="20" t="s">
        <v>1585</v>
      </c>
      <c r="D6409" s="230" t="s">
        <v>354</v>
      </c>
      <c r="E6409" s="20" t="s">
        <v>7134</v>
      </c>
      <c r="F6409" s="20" t="s">
        <v>7135</v>
      </c>
      <c r="G6409" s="20" t="s">
        <v>7591</v>
      </c>
      <c r="H6409" s="20"/>
      <c r="I6409" s="20" t="s">
        <v>15917</v>
      </c>
      <c r="J6409" s="20" t="s">
        <v>15932</v>
      </c>
      <c r="K6409" s="20" t="s">
        <v>7109</v>
      </c>
      <c r="L6409" s="20" t="s">
        <v>6171</v>
      </c>
      <c r="M6409" s="20" t="s">
        <v>7116</v>
      </c>
      <c r="N6409" s="20" t="s">
        <v>15902</v>
      </c>
      <c r="O6409" s="20" t="s">
        <v>15932</v>
      </c>
      <c r="P6409" s="201" t="n">
        <v>43730</v>
      </c>
      <c r="Q6409" s="201" t="n">
        <v>43763</v>
      </c>
      <c r="R6409" s="20" t="n">
        <v>1</v>
      </c>
      <c r="S6409" s="20" t="s">
        <v>7130</v>
      </c>
      <c r="T6409" s="20" t="n">
        <v>562.608936</v>
      </c>
      <c r="U6409" s="20" t="n">
        <v>343.362662</v>
      </c>
      <c r="V6409" s="20" t="n">
        <v>781.85521</v>
      </c>
      <c r="W6409" s="20" t="s">
        <v>11510</v>
      </c>
      <c r="X6409" s="35"/>
      <c r="Y6409" s="35" t="n">
        <v>0</v>
      </c>
      <c r="Z6409" s="35" t="n">
        <v>1</v>
      </c>
      <c r="AE6409" s="94" t="e">
        <f aca="false" t="array" ref="AE6409:AK6409">_xlfn.torow(_xlfn.unique(_xlfn._xlws.filter(cat_table[Subsector],$E6409=cat_table[Sector],"")))</f>
        <v>#NAME?</v>
      </c>
      <c r="AF6409" s="94" t="e">
        <v>#NAME?</v>
      </c>
      <c r="AG6409" s="94" t="e">
        <v>#NAME?</v>
      </c>
      <c r="AH6409" s="94" t="e">
        <v>#NAME?</v>
      </c>
      <c r="AI6409" s="94" t="e">
        <v>#NAME?</v>
      </c>
      <c r="AJ6409" s="94" t="e">
        <v>#NAME?</v>
      </c>
      <c r="AK6409" s="94" t="e">
        <v>#NAME?</v>
      </c>
      <c r="AO6409" s="94" t="e">
        <f aca="false" t="array" ref="AO6409:AT6409">_xlfn.torow(_xlfn.unique(_xlfn._xlws.filter(cat_table[Sub-subsector],($E6409=cat_table[Sector])*($F6409=cat_table[Subsector]),"")))</f>
        <v>#NAME?</v>
      </c>
      <c r="AP6409" s="94" t="e">
        <v>#NAME?</v>
      </c>
      <c r="AQ6409" s="94" t="e">
        <v>#NAME?</v>
      </c>
      <c r="AR6409" s="94" t="e">
        <v>#NAME?</v>
      </c>
      <c r="AS6409" s="94" t="e">
        <v>#NAME?</v>
      </c>
      <c r="AT6409" s="94" t="e">
        <v>#NAME?</v>
      </c>
    </row>
    <row r="6410" customFormat="false" ht="15" hidden="false" customHeight="true" outlineLevel="0" collapsed="false">
      <c r="A6410" s="20" t="s">
        <v>17461</v>
      </c>
      <c r="B6410" s="20" t="str">
        <f aca="false">INDEX(Table2[], MATCH(L6410, Location_ID!$D$2:$D$3098, 0), 1)</f>
        <v>a023fe7a-ff04-4ed7-8347-d15447edc549</v>
      </c>
      <c r="C6410" s="20" t="s">
        <v>1585</v>
      </c>
      <c r="D6410" s="230" t="s">
        <v>354</v>
      </c>
      <c r="E6410" s="20" t="s">
        <v>7134</v>
      </c>
      <c r="F6410" s="20" t="s">
        <v>7135</v>
      </c>
      <c r="G6410" s="20" t="s">
        <v>7591</v>
      </c>
      <c r="H6410" s="20"/>
      <c r="I6410" s="20" t="s">
        <v>15917</v>
      </c>
      <c r="J6410" s="20" t="s">
        <v>15918</v>
      </c>
      <c r="K6410" s="20" t="s">
        <v>7109</v>
      </c>
      <c r="L6410" s="20" t="s">
        <v>6173</v>
      </c>
      <c r="M6410" s="20" t="s">
        <v>7116</v>
      </c>
      <c r="N6410" s="20" t="s">
        <v>15902</v>
      </c>
      <c r="O6410" s="20" t="s">
        <v>15918</v>
      </c>
      <c r="P6410" s="201" t="n">
        <v>43730</v>
      </c>
      <c r="Q6410" s="201" t="n">
        <v>43763</v>
      </c>
      <c r="R6410" s="20" t="n">
        <v>1</v>
      </c>
      <c r="S6410" s="20" t="s">
        <v>7130</v>
      </c>
      <c r="T6410" s="20" t="n">
        <v>248.36385</v>
      </c>
      <c r="U6410" s="20" t="n">
        <v>149.1629908</v>
      </c>
      <c r="V6410" s="20" t="n">
        <v>347.5647092</v>
      </c>
      <c r="W6410" s="20" t="s">
        <v>11510</v>
      </c>
      <c r="X6410" s="35"/>
      <c r="Y6410" s="35" t="n">
        <v>0</v>
      </c>
      <c r="Z6410" s="35" t="n">
        <v>1</v>
      </c>
      <c r="AE6410" s="94" t="e">
        <f aca="false" t="array" ref="AE6410:AK6410">_xlfn.torow(_xlfn.unique(_xlfn._xlws.filter(cat_table[Subsector],$E6410=cat_table[Sector],"")))</f>
        <v>#NAME?</v>
      </c>
      <c r="AF6410" s="94" t="e">
        <v>#NAME?</v>
      </c>
      <c r="AG6410" s="94" t="e">
        <v>#NAME?</v>
      </c>
      <c r="AH6410" s="94" t="e">
        <v>#NAME?</v>
      </c>
      <c r="AI6410" s="94" t="e">
        <v>#NAME?</v>
      </c>
      <c r="AJ6410" s="94" t="e">
        <v>#NAME?</v>
      </c>
      <c r="AK6410" s="94" t="e">
        <v>#NAME?</v>
      </c>
      <c r="AO6410" s="94" t="e">
        <f aca="false" t="array" ref="AO6410:AT6410">_xlfn.torow(_xlfn.unique(_xlfn._xlws.filter(cat_table[Sub-subsector],($E6410=cat_table[Sector])*($F6410=cat_table[Subsector]),"")))</f>
        <v>#NAME?</v>
      </c>
      <c r="AP6410" s="94" t="e">
        <v>#NAME?</v>
      </c>
      <c r="AQ6410" s="94" t="e">
        <v>#NAME?</v>
      </c>
      <c r="AR6410" s="94" t="e">
        <v>#NAME?</v>
      </c>
      <c r="AS6410" s="94" t="e">
        <v>#NAME?</v>
      </c>
      <c r="AT6410" s="94" t="e">
        <v>#NAME?</v>
      </c>
    </row>
    <row r="6411" customFormat="false" ht="15" hidden="false" customHeight="true" outlineLevel="0" collapsed="false">
      <c r="A6411" s="20" t="s">
        <v>17462</v>
      </c>
      <c r="B6411" s="20" t="str">
        <f aca="false">INDEX(Table2[], MATCH(L6411, Location_ID!$D$2:$D$3098, 0), 1)</f>
        <v>8cd70c6e-f218-463c-a4b2-e452801790e1</v>
      </c>
      <c r="C6411" s="20" t="s">
        <v>1585</v>
      </c>
      <c r="D6411" s="230" t="s">
        <v>354</v>
      </c>
      <c r="E6411" s="20" t="s">
        <v>7134</v>
      </c>
      <c r="F6411" s="20" t="s">
        <v>7135</v>
      </c>
      <c r="G6411" s="20" t="s">
        <v>7591</v>
      </c>
      <c r="H6411" s="20"/>
      <c r="I6411" s="20" t="s">
        <v>15917</v>
      </c>
      <c r="J6411" s="20" t="s">
        <v>15918</v>
      </c>
      <c r="K6411" s="20" t="s">
        <v>7109</v>
      </c>
      <c r="L6411" s="20" t="s">
        <v>6175</v>
      </c>
      <c r="M6411" s="20" t="s">
        <v>7116</v>
      </c>
      <c r="N6411" s="20" t="s">
        <v>15902</v>
      </c>
      <c r="O6411" s="20" t="s">
        <v>15918</v>
      </c>
      <c r="P6411" s="201" t="n">
        <v>43730</v>
      </c>
      <c r="Q6411" s="201" t="n">
        <v>43763</v>
      </c>
      <c r="R6411" s="20" t="n">
        <v>1</v>
      </c>
      <c r="S6411" s="20" t="s">
        <v>7130</v>
      </c>
      <c r="T6411" s="20" t="n">
        <v>145.3988465</v>
      </c>
      <c r="U6411" s="20" t="n">
        <v>70.875075</v>
      </c>
      <c r="V6411" s="20" t="n">
        <v>219.922618</v>
      </c>
      <c r="W6411" s="20" t="s">
        <v>11510</v>
      </c>
      <c r="X6411" s="35"/>
      <c r="Y6411" s="35" t="n">
        <v>0</v>
      </c>
      <c r="Z6411" s="35" t="n">
        <v>1</v>
      </c>
      <c r="AE6411" s="94" t="e">
        <f aca="false" t="array" ref="AE6411:AK6411">_xlfn.torow(_xlfn.unique(_xlfn._xlws.filter(cat_table[Subsector],$E6411=cat_table[Sector],"")))</f>
        <v>#NAME?</v>
      </c>
      <c r="AF6411" s="94" t="e">
        <v>#NAME?</v>
      </c>
      <c r="AG6411" s="94" t="e">
        <v>#NAME?</v>
      </c>
      <c r="AH6411" s="94" t="e">
        <v>#NAME?</v>
      </c>
      <c r="AI6411" s="94" t="e">
        <v>#NAME?</v>
      </c>
      <c r="AJ6411" s="94" t="e">
        <v>#NAME?</v>
      </c>
      <c r="AK6411" s="94" t="e">
        <v>#NAME?</v>
      </c>
      <c r="AO6411" s="94" t="e">
        <f aca="false" t="array" ref="AO6411:AT6411">_xlfn.torow(_xlfn.unique(_xlfn._xlws.filter(cat_table[Sub-subsector],($E6411=cat_table[Sector])*($F6411=cat_table[Subsector]),"")))</f>
        <v>#NAME?</v>
      </c>
      <c r="AP6411" s="94" t="e">
        <v>#NAME?</v>
      </c>
      <c r="AQ6411" s="94" t="e">
        <v>#NAME?</v>
      </c>
      <c r="AR6411" s="94" t="e">
        <v>#NAME?</v>
      </c>
      <c r="AS6411" s="94" t="e">
        <v>#NAME?</v>
      </c>
      <c r="AT6411" s="94" t="e">
        <v>#NAME?</v>
      </c>
    </row>
    <row r="6412" customFormat="false" ht="15" hidden="false" customHeight="true" outlineLevel="0" collapsed="false">
      <c r="A6412" s="20" t="s">
        <v>17463</v>
      </c>
      <c r="B6412" s="20" t="str">
        <f aca="false">INDEX(Table2[], MATCH(L6412, Location_ID!$D$2:$D$3098, 0), 1)</f>
        <v>68b52edb-f2e4-4f8a-a39e-9382cdfb0fc0</v>
      </c>
      <c r="C6412" s="20" t="s">
        <v>1585</v>
      </c>
      <c r="D6412" s="230" t="s">
        <v>354</v>
      </c>
      <c r="E6412" s="20" t="s">
        <v>7134</v>
      </c>
      <c r="F6412" s="20" t="s">
        <v>7135</v>
      </c>
      <c r="G6412" s="20" t="s">
        <v>7591</v>
      </c>
      <c r="H6412" s="20"/>
      <c r="I6412" s="20" t="s">
        <v>15917</v>
      </c>
      <c r="J6412" s="20" t="s">
        <v>15918</v>
      </c>
      <c r="K6412" s="20" t="s">
        <v>7109</v>
      </c>
      <c r="L6412" s="20" t="s">
        <v>6177</v>
      </c>
      <c r="M6412" s="20" t="s">
        <v>7116</v>
      </c>
      <c r="N6412" s="20" t="s">
        <v>15902</v>
      </c>
      <c r="O6412" s="20" t="s">
        <v>15918</v>
      </c>
      <c r="P6412" s="201" t="n">
        <v>43730</v>
      </c>
      <c r="Q6412" s="201" t="n">
        <v>43763</v>
      </c>
      <c r="R6412" s="20" t="n">
        <v>1</v>
      </c>
      <c r="S6412" s="20" t="s">
        <v>7130</v>
      </c>
      <c r="T6412" s="20" t="n">
        <v>547.817835</v>
      </c>
      <c r="U6412" s="20" t="n">
        <v>342.12942</v>
      </c>
      <c r="V6412" s="20" t="n">
        <v>753.50625</v>
      </c>
      <c r="W6412" s="20" t="s">
        <v>11510</v>
      </c>
      <c r="X6412" s="35"/>
      <c r="Y6412" s="35" t="n">
        <v>0</v>
      </c>
      <c r="Z6412" s="35" t="n">
        <v>1</v>
      </c>
      <c r="AE6412" s="94" t="e">
        <f aca="false" t="array" ref="AE6412:AK6412">_xlfn.torow(_xlfn.unique(_xlfn._xlws.filter(cat_table[Subsector],$E6412=cat_table[Sector],"")))</f>
        <v>#NAME?</v>
      </c>
      <c r="AF6412" s="94" t="e">
        <v>#NAME?</v>
      </c>
      <c r="AG6412" s="94" t="e">
        <v>#NAME?</v>
      </c>
      <c r="AH6412" s="94" t="e">
        <v>#NAME?</v>
      </c>
      <c r="AI6412" s="94" t="e">
        <v>#NAME?</v>
      </c>
      <c r="AJ6412" s="94" t="e">
        <v>#NAME?</v>
      </c>
      <c r="AK6412" s="94" t="e">
        <v>#NAME?</v>
      </c>
      <c r="AO6412" s="94" t="e">
        <f aca="false" t="array" ref="AO6412:AT6412">_xlfn.torow(_xlfn.unique(_xlfn._xlws.filter(cat_table[Sub-subsector],($E6412=cat_table[Sector])*($F6412=cat_table[Subsector]),"")))</f>
        <v>#NAME?</v>
      </c>
      <c r="AP6412" s="94" t="e">
        <v>#NAME?</v>
      </c>
      <c r="AQ6412" s="94" t="e">
        <v>#NAME?</v>
      </c>
      <c r="AR6412" s="94" t="e">
        <v>#NAME?</v>
      </c>
      <c r="AS6412" s="94" t="e">
        <v>#NAME?</v>
      </c>
      <c r="AT6412" s="94" t="e">
        <v>#NAME?</v>
      </c>
    </row>
    <row r="6413" customFormat="false" ht="15" hidden="false" customHeight="true" outlineLevel="0" collapsed="false">
      <c r="A6413" s="20" t="s">
        <v>17464</v>
      </c>
      <c r="B6413" s="20" t="str">
        <f aca="false">INDEX(Table2[], MATCH(L6413, Location_ID!$D$2:$D$3098, 0), 1)</f>
        <v>dd5374db-de8e-4620-84df-79785129dc9c</v>
      </c>
      <c r="C6413" s="20" t="s">
        <v>1585</v>
      </c>
      <c r="D6413" s="230" t="s">
        <v>354</v>
      </c>
      <c r="E6413" s="20" t="s">
        <v>7134</v>
      </c>
      <c r="F6413" s="20" t="s">
        <v>7135</v>
      </c>
      <c r="G6413" s="20" t="s">
        <v>7591</v>
      </c>
      <c r="H6413" s="20"/>
      <c r="I6413" s="20" t="s">
        <v>15917</v>
      </c>
      <c r="J6413" s="20" t="s">
        <v>15918</v>
      </c>
      <c r="K6413" s="20" t="s">
        <v>7109</v>
      </c>
      <c r="L6413" s="20" t="s">
        <v>6179</v>
      </c>
      <c r="M6413" s="20" t="s">
        <v>7116</v>
      </c>
      <c r="N6413" s="20" t="s">
        <v>15902</v>
      </c>
      <c r="O6413" s="20" t="s">
        <v>15918</v>
      </c>
      <c r="P6413" s="201" t="n">
        <v>43730</v>
      </c>
      <c r="Q6413" s="201" t="n">
        <v>43763</v>
      </c>
      <c r="R6413" s="20" t="n">
        <v>1</v>
      </c>
      <c r="S6413" s="20" t="s">
        <v>7130</v>
      </c>
      <c r="T6413" s="20" t="n">
        <v>163.696277</v>
      </c>
      <c r="U6413" s="20" t="n">
        <v>76.41323295</v>
      </c>
      <c r="V6413" s="20" t="n">
        <v>250.97932105</v>
      </c>
      <c r="W6413" s="20" t="s">
        <v>11510</v>
      </c>
      <c r="X6413" s="35"/>
      <c r="Y6413" s="35" t="n">
        <v>0</v>
      </c>
      <c r="Z6413" s="35" t="n">
        <v>1</v>
      </c>
      <c r="AE6413" s="94" t="e">
        <f aca="false" t="array" ref="AE6413:AK6413">_xlfn.torow(_xlfn.unique(_xlfn._xlws.filter(cat_table[Subsector],$E6413=cat_table[Sector],"")))</f>
        <v>#NAME?</v>
      </c>
      <c r="AF6413" s="94" t="e">
        <v>#NAME?</v>
      </c>
      <c r="AG6413" s="94" t="e">
        <v>#NAME?</v>
      </c>
      <c r="AH6413" s="94" t="e">
        <v>#NAME?</v>
      </c>
      <c r="AI6413" s="94" t="e">
        <v>#NAME?</v>
      </c>
      <c r="AJ6413" s="94" t="e">
        <v>#NAME?</v>
      </c>
      <c r="AK6413" s="94" t="e">
        <v>#NAME?</v>
      </c>
      <c r="AO6413" s="94" t="e">
        <f aca="false" t="array" ref="AO6413:AT6413">_xlfn.torow(_xlfn.unique(_xlfn._xlws.filter(cat_table[Sub-subsector],($E6413=cat_table[Sector])*($F6413=cat_table[Subsector]),"")))</f>
        <v>#NAME?</v>
      </c>
      <c r="AP6413" s="94" t="e">
        <v>#NAME?</v>
      </c>
      <c r="AQ6413" s="94" t="e">
        <v>#NAME?</v>
      </c>
      <c r="AR6413" s="94" t="e">
        <v>#NAME?</v>
      </c>
      <c r="AS6413" s="94" t="e">
        <v>#NAME?</v>
      </c>
      <c r="AT6413" s="94" t="e">
        <v>#NAME?</v>
      </c>
    </row>
    <row r="6414" customFormat="false" ht="15" hidden="false" customHeight="true" outlineLevel="0" collapsed="false">
      <c r="A6414" s="20" t="s">
        <v>17465</v>
      </c>
      <c r="B6414" s="20" t="str">
        <f aca="false">INDEX(Table2[], MATCH(L6414, Location_ID!$D$2:$D$3098, 0), 1)</f>
        <v>e31dc3ce-62a2-4d82-ad78-b2be5c510033</v>
      </c>
      <c r="C6414" s="20" t="s">
        <v>1585</v>
      </c>
      <c r="D6414" s="230" t="s">
        <v>354</v>
      </c>
      <c r="E6414" s="20" t="s">
        <v>7134</v>
      </c>
      <c r="F6414" s="20" t="s">
        <v>7135</v>
      </c>
      <c r="G6414" s="20" t="s">
        <v>7591</v>
      </c>
      <c r="H6414" s="20"/>
      <c r="I6414" s="20" t="s">
        <v>15917</v>
      </c>
      <c r="J6414" s="20" t="s">
        <v>15918</v>
      </c>
      <c r="K6414" s="20" t="s">
        <v>7109</v>
      </c>
      <c r="L6414" s="20" t="s">
        <v>6181</v>
      </c>
      <c r="M6414" s="20" t="s">
        <v>7116</v>
      </c>
      <c r="N6414" s="20" t="s">
        <v>15902</v>
      </c>
      <c r="O6414" s="20" t="s">
        <v>15918</v>
      </c>
      <c r="P6414" s="201" t="n">
        <v>43730</v>
      </c>
      <c r="Q6414" s="201" t="n">
        <v>43763</v>
      </c>
      <c r="R6414" s="20" t="n">
        <v>1</v>
      </c>
      <c r="S6414" s="20" t="s">
        <v>7130</v>
      </c>
      <c r="T6414" s="20" t="n">
        <v>397.66354</v>
      </c>
      <c r="U6414" s="20" t="n">
        <v>216.951381</v>
      </c>
      <c r="V6414" s="20" t="n">
        <v>578.375699</v>
      </c>
      <c r="W6414" s="20" t="s">
        <v>11510</v>
      </c>
      <c r="X6414" s="35"/>
      <c r="Y6414" s="35" t="n">
        <v>0</v>
      </c>
      <c r="Z6414" s="35" t="n">
        <v>1</v>
      </c>
      <c r="AE6414" s="94" t="e">
        <f aca="false" t="array" ref="AE6414:AK6414">_xlfn.torow(_xlfn.unique(_xlfn._xlws.filter(cat_table[Subsector],$E6414=cat_table[Sector],"")))</f>
        <v>#NAME?</v>
      </c>
      <c r="AF6414" s="94" t="e">
        <v>#NAME?</v>
      </c>
      <c r="AG6414" s="94" t="e">
        <v>#NAME?</v>
      </c>
      <c r="AH6414" s="94" t="e">
        <v>#NAME?</v>
      </c>
      <c r="AI6414" s="94" t="e">
        <v>#NAME?</v>
      </c>
      <c r="AJ6414" s="94" t="e">
        <v>#NAME?</v>
      </c>
      <c r="AK6414" s="94" t="e">
        <v>#NAME?</v>
      </c>
      <c r="AO6414" s="94" t="e">
        <f aca="false" t="array" ref="AO6414:AT6414">_xlfn.torow(_xlfn.unique(_xlfn._xlws.filter(cat_table[Sub-subsector],($E6414=cat_table[Sector])*($F6414=cat_table[Subsector]),"")))</f>
        <v>#NAME?</v>
      </c>
      <c r="AP6414" s="94" t="e">
        <v>#NAME?</v>
      </c>
      <c r="AQ6414" s="94" t="e">
        <v>#NAME?</v>
      </c>
      <c r="AR6414" s="94" t="e">
        <v>#NAME?</v>
      </c>
      <c r="AS6414" s="94" t="e">
        <v>#NAME?</v>
      </c>
      <c r="AT6414" s="94" t="e">
        <v>#NAME?</v>
      </c>
    </row>
    <row r="6415" customFormat="false" ht="15" hidden="false" customHeight="true" outlineLevel="0" collapsed="false">
      <c r="A6415" s="20" t="s">
        <v>17466</v>
      </c>
      <c r="B6415" s="20" t="str">
        <f aca="false">INDEX(Table2[], MATCH(L6415, Location_ID!$D$2:$D$3098, 0), 1)</f>
        <v>cc7c7d8a-ffec-4aeb-8ea6-a88310dda017</v>
      </c>
      <c r="C6415" s="20" t="s">
        <v>1585</v>
      </c>
      <c r="D6415" s="230" t="s">
        <v>354</v>
      </c>
      <c r="E6415" s="20" t="s">
        <v>7134</v>
      </c>
      <c r="F6415" s="20" t="s">
        <v>7135</v>
      </c>
      <c r="G6415" s="20" t="s">
        <v>7591</v>
      </c>
      <c r="H6415" s="20"/>
      <c r="I6415" s="20" t="s">
        <v>15917</v>
      </c>
      <c r="J6415" s="20" t="s">
        <v>15932</v>
      </c>
      <c r="K6415" s="20" t="s">
        <v>7109</v>
      </c>
      <c r="L6415" s="20" t="s">
        <v>6183</v>
      </c>
      <c r="M6415" s="20" t="s">
        <v>7116</v>
      </c>
      <c r="N6415" s="20" t="s">
        <v>15902</v>
      </c>
      <c r="O6415" s="20" t="s">
        <v>15932</v>
      </c>
      <c r="P6415" s="201" t="n">
        <v>43730</v>
      </c>
      <c r="Q6415" s="201" t="n">
        <v>43763</v>
      </c>
      <c r="R6415" s="20" t="n">
        <v>1</v>
      </c>
      <c r="S6415" s="20" t="s">
        <v>7130</v>
      </c>
      <c r="T6415" s="20" t="n">
        <v>543.414518</v>
      </c>
      <c r="U6415" s="20" t="n">
        <v>397.747733</v>
      </c>
      <c r="V6415" s="20" t="n">
        <v>689.081303</v>
      </c>
      <c r="W6415" s="20" t="s">
        <v>11510</v>
      </c>
      <c r="X6415" s="35"/>
      <c r="Y6415" s="35" t="n">
        <v>0</v>
      </c>
      <c r="Z6415" s="35" t="n">
        <v>1</v>
      </c>
      <c r="AE6415" s="94" t="e">
        <f aca="false" t="array" ref="AE6415:AK6415">_xlfn.torow(_xlfn.unique(_xlfn._xlws.filter(cat_table[Subsector],$E6415=cat_table[Sector],"")))</f>
        <v>#NAME?</v>
      </c>
      <c r="AF6415" s="94" t="e">
        <v>#NAME?</v>
      </c>
      <c r="AG6415" s="94" t="e">
        <v>#NAME?</v>
      </c>
      <c r="AH6415" s="94" t="e">
        <v>#NAME?</v>
      </c>
      <c r="AI6415" s="94" t="e">
        <v>#NAME?</v>
      </c>
      <c r="AJ6415" s="94" t="e">
        <v>#NAME?</v>
      </c>
      <c r="AK6415" s="94" t="e">
        <v>#NAME?</v>
      </c>
      <c r="AO6415" s="94" t="e">
        <f aca="false" t="array" ref="AO6415:AT6415">_xlfn.torow(_xlfn.unique(_xlfn._xlws.filter(cat_table[Sub-subsector],($E6415=cat_table[Sector])*($F6415=cat_table[Subsector]),"")))</f>
        <v>#NAME?</v>
      </c>
      <c r="AP6415" s="94" t="e">
        <v>#NAME?</v>
      </c>
      <c r="AQ6415" s="94" t="e">
        <v>#NAME?</v>
      </c>
      <c r="AR6415" s="94" t="e">
        <v>#NAME?</v>
      </c>
      <c r="AS6415" s="94" t="e">
        <v>#NAME?</v>
      </c>
      <c r="AT6415" s="94" t="e">
        <v>#NAME?</v>
      </c>
    </row>
    <row r="6416" customFormat="false" ht="15" hidden="false" customHeight="true" outlineLevel="0" collapsed="false">
      <c r="A6416" s="20" t="s">
        <v>17467</v>
      </c>
      <c r="B6416" s="20" t="str">
        <f aca="false">INDEX(Table2[], MATCH(L6416, Location_ID!$D$2:$D$3098, 0), 1)</f>
        <v>be483aad-a488-4170-8e17-a2b929a3f81f</v>
      </c>
      <c r="C6416" s="20" t="s">
        <v>1585</v>
      </c>
      <c r="D6416" s="230" t="s">
        <v>354</v>
      </c>
      <c r="E6416" s="20" t="s">
        <v>7134</v>
      </c>
      <c r="F6416" s="20" t="s">
        <v>7135</v>
      </c>
      <c r="G6416" s="20" t="s">
        <v>7591</v>
      </c>
      <c r="H6416" s="20"/>
      <c r="I6416" s="20" t="s">
        <v>15917</v>
      </c>
      <c r="J6416" s="20" t="s">
        <v>15932</v>
      </c>
      <c r="K6416" s="20" t="s">
        <v>7109</v>
      </c>
      <c r="L6416" s="20" t="s">
        <v>6185</v>
      </c>
      <c r="M6416" s="20" t="s">
        <v>7116</v>
      </c>
      <c r="N6416" s="20" t="s">
        <v>15902</v>
      </c>
      <c r="O6416" s="20" t="s">
        <v>15932</v>
      </c>
      <c r="P6416" s="201" t="n">
        <v>43730</v>
      </c>
      <c r="Q6416" s="201" t="n">
        <v>43763</v>
      </c>
      <c r="R6416" s="20" t="n">
        <v>1</v>
      </c>
      <c r="S6416" s="20" t="s">
        <v>7130</v>
      </c>
      <c r="T6416" s="20" t="n">
        <v>843.620126</v>
      </c>
      <c r="U6416" s="20" t="n">
        <v>382.472005</v>
      </c>
      <c r="V6416" s="20" t="n">
        <v>1304.768247</v>
      </c>
      <c r="W6416" s="20" t="s">
        <v>11510</v>
      </c>
      <c r="X6416" s="35"/>
      <c r="Y6416" s="35" t="n">
        <v>0</v>
      </c>
      <c r="Z6416" s="35" t="n">
        <v>1</v>
      </c>
      <c r="AE6416" s="94" t="e">
        <f aca="false" t="array" ref="AE6416:AK6416">_xlfn.torow(_xlfn.unique(_xlfn._xlws.filter(cat_table[Subsector],$E6416=cat_table[Sector],"")))</f>
        <v>#NAME?</v>
      </c>
      <c r="AF6416" s="94" t="e">
        <v>#NAME?</v>
      </c>
      <c r="AG6416" s="94" t="e">
        <v>#NAME?</v>
      </c>
      <c r="AH6416" s="94" t="e">
        <v>#NAME?</v>
      </c>
      <c r="AI6416" s="94" t="e">
        <v>#NAME?</v>
      </c>
      <c r="AJ6416" s="94" t="e">
        <v>#NAME?</v>
      </c>
      <c r="AK6416" s="94" t="e">
        <v>#NAME?</v>
      </c>
      <c r="AO6416" s="94" t="e">
        <f aca="false" t="array" ref="AO6416:AT6416">_xlfn.torow(_xlfn.unique(_xlfn._xlws.filter(cat_table[Sub-subsector],($E6416=cat_table[Sector])*($F6416=cat_table[Subsector]),"")))</f>
        <v>#NAME?</v>
      </c>
      <c r="AP6416" s="94" t="e">
        <v>#NAME?</v>
      </c>
      <c r="AQ6416" s="94" t="e">
        <v>#NAME?</v>
      </c>
      <c r="AR6416" s="94" t="e">
        <v>#NAME?</v>
      </c>
      <c r="AS6416" s="94" t="e">
        <v>#NAME?</v>
      </c>
      <c r="AT6416" s="94" t="e">
        <v>#NAME?</v>
      </c>
    </row>
    <row r="6417" customFormat="false" ht="15" hidden="false" customHeight="true" outlineLevel="0" collapsed="false">
      <c r="A6417" s="20" t="s">
        <v>17468</v>
      </c>
      <c r="B6417" s="20" t="str">
        <f aca="false">INDEX(Table2[], MATCH(L6417, Location_ID!$D$2:$D$3098, 0), 1)</f>
        <v>f27cf27c-a156-4f14-8e3e-221a5f3d5a37</v>
      </c>
      <c r="C6417" s="20" t="s">
        <v>1585</v>
      </c>
      <c r="D6417" s="230" t="s">
        <v>354</v>
      </c>
      <c r="E6417" s="20" t="s">
        <v>7134</v>
      </c>
      <c r="F6417" s="20" t="s">
        <v>7135</v>
      </c>
      <c r="G6417" s="20" t="s">
        <v>7591</v>
      </c>
      <c r="H6417" s="20"/>
      <c r="I6417" s="20" t="s">
        <v>15917</v>
      </c>
      <c r="J6417" s="20" t="s">
        <v>15932</v>
      </c>
      <c r="K6417" s="20" t="s">
        <v>7109</v>
      </c>
      <c r="L6417" s="20" t="s">
        <v>6187</v>
      </c>
      <c r="M6417" s="20" t="s">
        <v>7116</v>
      </c>
      <c r="N6417" s="20" t="s">
        <v>15902</v>
      </c>
      <c r="O6417" s="20" t="s">
        <v>15932</v>
      </c>
      <c r="P6417" s="201" t="n">
        <v>43730</v>
      </c>
      <c r="Q6417" s="201" t="n">
        <v>43763</v>
      </c>
      <c r="R6417" s="20" t="n">
        <v>1</v>
      </c>
      <c r="S6417" s="20" t="s">
        <v>7130</v>
      </c>
      <c r="T6417" s="20" t="n">
        <v>834.62134</v>
      </c>
      <c r="U6417" s="20" t="n">
        <v>562.716671</v>
      </c>
      <c r="V6417" s="20" t="n">
        <v>1106.526009</v>
      </c>
      <c r="W6417" s="20" t="s">
        <v>11510</v>
      </c>
      <c r="X6417" s="35"/>
      <c r="Y6417" s="35" t="n">
        <v>0</v>
      </c>
      <c r="Z6417" s="35" t="n">
        <v>1</v>
      </c>
      <c r="AE6417" s="94" t="e">
        <f aca="false" t="array" ref="AE6417:AK6417">_xlfn.torow(_xlfn.unique(_xlfn._xlws.filter(cat_table[Subsector],$E6417=cat_table[Sector],"")))</f>
        <v>#NAME?</v>
      </c>
      <c r="AF6417" s="94" t="e">
        <v>#NAME?</v>
      </c>
      <c r="AG6417" s="94" t="e">
        <v>#NAME?</v>
      </c>
      <c r="AH6417" s="94" t="e">
        <v>#NAME?</v>
      </c>
      <c r="AI6417" s="94" t="e">
        <v>#NAME?</v>
      </c>
      <c r="AJ6417" s="94" t="e">
        <v>#NAME?</v>
      </c>
      <c r="AK6417" s="94" t="e">
        <v>#NAME?</v>
      </c>
      <c r="AO6417" s="94" t="e">
        <f aca="false" t="array" ref="AO6417:AT6417">_xlfn.torow(_xlfn.unique(_xlfn._xlws.filter(cat_table[Sub-subsector],($E6417=cat_table[Sector])*($F6417=cat_table[Subsector]),"")))</f>
        <v>#NAME?</v>
      </c>
      <c r="AP6417" s="94" t="e">
        <v>#NAME?</v>
      </c>
      <c r="AQ6417" s="94" t="e">
        <v>#NAME?</v>
      </c>
      <c r="AR6417" s="94" t="e">
        <v>#NAME?</v>
      </c>
      <c r="AS6417" s="94" t="e">
        <v>#NAME?</v>
      </c>
      <c r="AT6417" s="94" t="e">
        <v>#NAME?</v>
      </c>
    </row>
    <row r="6418" customFormat="false" ht="15" hidden="false" customHeight="true" outlineLevel="0" collapsed="false">
      <c r="A6418" s="20" t="s">
        <v>17469</v>
      </c>
      <c r="B6418" s="20" t="str">
        <f aca="false">INDEX(Table2[], MATCH(L6418, Location_ID!$D$2:$D$3098, 0), 1)</f>
        <v>58cce623-fd36-424c-a88e-1457109860fd</v>
      </c>
      <c r="C6418" s="20" t="s">
        <v>1585</v>
      </c>
      <c r="D6418" s="230" t="s">
        <v>354</v>
      </c>
      <c r="E6418" s="20" t="s">
        <v>7134</v>
      </c>
      <c r="F6418" s="20" t="s">
        <v>7135</v>
      </c>
      <c r="G6418" s="20" t="s">
        <v>7591</v>
      </c>
      <c r="H6418" s="20"/>
      <c r="I6418" s="20" t="s">
        <v>15917</v>
      </c>
      <c r="J6418" s="20" t="s">
        <v>15932</v>
      </c>
      <c r="K6418" s="20" t="s">
        <v>7109</v>
      </c>
      <c r="L6418" s="20" t="s">
        <v>6189</v>
      </c>
      <c r="M6418" s="20" t="s">
        <v>7116</v>
      </c>
      <c r="N6418" s="20" t="s">
        <v>15902</v>
      </c>
      <c r="O6418" s="20" t="s">
        <v>15932</v>
      </c>
      <c r="P6418" s="201" t="n">
        <v>43730</v>
      </c>
      <c r="Q6418" s="201" t="n">
        <v>43763</v>
      </c>
      <c r="R6418" s="20" t="n">
        <v>1</v>
      </c>
      <c r="S6418" s="20" t="s">
        <v>7130</v>
      </c>
      <c r="T6418" s="20" t="n">
        <v>662.235098</v>
      </c>
      <c r="U6418" s="20" t="n">
        <v>501.253651</v>
      </c>
      <c r="V6418" s="20" t="n">
        <v>823.216545</v>
      </c>
      <c r="W6418" s="20" t="s">
        <v>11510</v>
      </c>
      <c r="X6418" s="35"/>
      <c r="Y6418" s="35" t="n">
        <v>0</v>
      </c>
      <c r="Z6418" s="35" t="n">
        <v>1</v>
      </c>
      <c r="AE6418" s="94" t="e">
        <f aca="false" t="array" ref="AE6418:AK6418">_xlfn.torow(_xlfn.unique(_xlfn._xlws.filter(cat_table[Subsector],$E6418=cat_table[Sector],"")))</f>
        <v>#NAME?</v>
      </c>
      <c r="AF6418" s="94" t="e">
        <v>#NAME?</v>
      </c>
      <c r="AG6418" s="94" t="e">
        <v>#NAME?</v>
      </c>
      <c r="AH6418" s="94" t="e">
        <v>#NAME?</v>
      </c>
      <c r="AI6418" s="94" t="e">
        <v>#NAME?</v>
      </c>
      <c r="AJ6418" s="94" t="e">
        <v>#NAME?</v>
      </c>
      <c r="AK6418" s="94" t="e">
        <v>#NAME?</v>
      </c>
      <c r="AO6418" s="94" t="e">
        <f aca="false" t="array" ref="AO6418:AT6418">_xlfn.torow(_xlfn.unique(_xlfn._xlws.filter(cat_table[Sub-subsector],($E6418=cat_table[Sector])*($F6418=cat_table[Subsector]),"")))</f>
        <v>#NAME?</v>
      </c>
      <c r="AP6418" s="94" t="e">
        <v>#NAME?</v>
      </c>
      <c r="AQ6418" s="94" t="e">
        <v>#NAME?</v>
      </c>
      <c r="AR6418" s="94" t="e">
        <v>#NAME?</v>
      </c>
      <c r="AS6418" s="94" t="e">
        <v>#NAME?</v>
      </c>
      <c r="AT6418" s="94" t="e">
        <v>#NAME?</v>
      </c>
    </row>
    <row r="6419" customFormat="false" ht="15" hidden="false" customHeight="true" outlineLevel="0" collapsed="false">
      <c r="A6419" s="20" t="s">
        <v>17470</v>
      </c>
      <c r="B6419" s="20" t="str">
        <f aca="false">INDEX(Table2[], MATCH(L6419, Location_ID!$D$2:$D$3098, 0), 1)</f>
        <v>36680a4e-6150-4e28-96d3-514ed40a98ab</v>
      </c>
      <c r="C6419" s="20" t="s">
        <v>1585</v>
      </c>
      <c r="D6419" s="230" t="s">
        <v>354</v>
      </c>
      <c r="E6419" s="20" t="s">
        <v>7134</v>
      </c>
      <c r="F6419" s="20" t="s">
        <v>7135</v>
      </c>
      <c r="G6419" s="20" t="s">
        <v>7591</v>
      </c>
      <c r="H6419" s="20"/>
      <c r="I6419" s="20" t="s">
        <v>15917</v>
      </c>
      <c r="J6419" s="20" t="s">
        <v>15918</v>
      </c>
      <c r="K6419" s="20" t="s">
        <v>7109</v>
      </c>
      <c r="L6419" s="20" t="s">
        <v>6191</v>
      </c>
      <c r="M6419" s="20" t="s">
        <v>7116</v>
      </c>
      <c r="N6419" s="20" t="s">
        <v>15902</v>
      </c>
      <c r="O6419" s="20" t="s">
        <v>15918</v>
      </c>
      <c r="P6419" s="201" t="n">
        <v>43730</v>
      </c>
      <c r="Q6419" s="201" t="n">
        <v>43763</v>
      </c>
      <c r="R6419" s="20" t="n">
        <v>1</v>
      </c>
      <c r="S6419" s="20" t="s">
        <v>7130</v>
      </c>
      <c r="T6419" s="20" t="n">
        <v>71.2778785</v>
      </c>
      <c r="U6419" s="20" t="n">
        <v>48.0975105</v>
      </c>
      <c r="V6419" s="20" t="n">
        <v>94.4582465</v>
      </c>
      <c r="W6419" s="20" t="s">
        <v>11510</v>
      </c>
      <c r="X6419" s="35"/>
      <c r="Y6419" s="35" t="n">
        <v>0</v>
      </c>
      <c r="Z6419" s="35" t="n">
        <v>1</v>
      </c>
      <c r="AE6419" s="94" t="e">
        <f aca="false" t="array" ref="AE6419:AK6419">_xlfn.torow(_xlfn.unique(_xlfn._xlws.filter(cat_table[Subsector],$E6419=cat_table[Sector],"")))</f>
        <v>#NAME?</v>
      </c>
      <c r="AF6419" s="94" t="e">
        <v>#NAME?</v>
      </c>
      <c r="AG6419" s="94" t="e">
        <v>#NAME?</v>
      </c>
      <c r="AH6419" s="94" t="e">
        <v>#NAME?</v>
      </c>
      <c r="AI6419" s="94" t="e">
        <v>#NAME?</v>
      </c>
      <c r="AJ6419" s="94" t="e">
        <v>#NAME?</v>
      </c>
      <c r="AK6419" s="94" t="e">
        <v>#NAME?</v>
      </c>
      <c r="AO6419" s="94" t="e">
        <f aca="false" t="array" ref="AO6419:AT6419">_xlfn.torow(_xlfn.unique(_xlfn._xlws.filter(cat_table[Sub-subsector],($E6419=cat_table[Sector])*($F6419=cat_table[Subsector]),"")))</f>
        <v>#NAME?</v>
      </c>
      <c r="AP6419" s="94" t="e">
        <v>#NAME?</v>
      </c>
      <c r="AQ6419" s="94" t="e">
        <v>#NAME?</v>
      </c>
      <c r="AR6419" s="94" t="e">
        <v>#NAME?</v>
      </c>
      <c r="AS6419" s="94" t="e">
        <v>#NAME?</v>
      </c>
      <c r="AT6419" s="94" t="e">
        <v>#NAME?</v>
      </c>
    </row>
    <row r="6420" customFormat="false" ht="15" hidden="false" customHeight="true" outlineLevel="0" collapsed="false">
      <c r="A6420" s="20" t="s">
        <v>17471</v>
      </c>
      <c r="B6420" s="20" t="str">
        <f aca="false">INDEX(Table2[], MATCH(L6420, Location_ID!$D$2:$D$3098, 0), 1)</f>
        <v>cc57b6af-51a9-4cf6-9b51-e2081bd80e4b</v>
      </c>
      <c r="C6420" s="20" t="s">
        <v>1585</v>
      </c>
      <c r="D6420" s="230" t="s">
        <v>354</v>
      </c>
      <c r="E6420" s="20" t="s">
        <v>7134</v>
      </c>
      <c r="F6420" s="20" t="s">
        <v>7135</v>
      </c>
      <c r="G6420" s="20" t="s">
        <v>7591</v>
      </c>
      <c r="H6420" s="20"/>
      <c r="I6420" s="20" t="s">
        <v>15917</v>
      </c>
      <c r="J6420" s="20" t="s">
        <v>15932</v>
      </c>
      <c r="K6420" s="20" t="s">
        <v>7109</v>
      </c>
      <c r="L6420" s="20" t="s">
        <v>6193</v>
      </c>
      <c r="M6420" s="20" t="s">
        <v>7116</v>
      </c>
      <c r="N6420" s="20" t="s">
        <v>15902</v>
      </c>
      <c r="O6420" s="20" t="s">
        <v>15932</v>
      </c>
      <c r="P6420" s="201" t="n">
        <v>43730</v>
      </c>
      <c r="Q6420" s="201" t="n">
        <v>43763</v>
      </c>
      <c r="R6420" s="20" t="n">
        <v>1</v>
      </c>
      <c r="S6420" s="20" t="s">
        <v>7130</v>
      </c>
      <c r="T6420" s="20" t="n">
        <v>76.02816567</v>
      </c>
      <c r="U6420" s="20" t="n">
        <v>47.35691485</v>
      </c>
      <c r="V6420" s="20" t="n">
        <v>104.69941649</v>
      </c>
      <c r="W6420" s="20" t="s">
        <v>11510</v>
      </c>
      <c r="X6420" s="35"/>
      <c r="Y6420" s="35" t="n">
        <v>0</v>
      </c>
      <c r="Z6420" s="35" t="n">
        <v>1</v>
      </c>
      <c r="AE6420" s="94" t="e">
        <f aca="false" t="array" ref="AE6420:AK6420">_xlfn.torow(_xlfn.unique(_xlfn._xlws.filter(cat_table[Subsector],$E6420=cat_table[Sector],"")))</f>
        <v>#NAME?</v>
      </c>
      <c r="AF6420" s="94" t="e">
        <v>#NAME?</v>
      </c>
      <c r="AG6420" s="94" t="e">
        <v>#NAME?</v>
      </c>
      <c r="AH6420" s="94" t="e">
        <v>#NAME?</v>
      </c>
      <c r="AI6420" s="94" t="e">
        <v>#NAME?</v>
      </c>
      <c r="AJ6420" s="94" t="e">
        <v>#NAME?</v>
      </c>
      <c r="AK6420" s="94" t="e">
        <v>#NAME?</v>
      </c>
      <c r="AO6420" s="94" t="e">
        <f aca="false" t="array" ref="AO6420:AT6420">_xlfn.torow(_xlfn.unique(_xlfn._xlws.filter(cat_table[Sub-subsector],($E6420=cat_table[Sector])*($F6420=cat_table[Subsector]),"")))</f>
        <v>#NAME?</v>
      </c>
      <c r="AP6420" s="94" t="e">
        <v>#NAME?</v>
      </c>
      <c r="AQ6420" s="94" t="e">
        <v>#NAME?</v>
      </c>
      <c r="AR6420" s="94" t="e">
        <v>#NAME?</v>
      </c>
      <c r="AS6420" s="94" t="e">
        <v>#NAME?</v>
      </c>
      <c r="AT6420" s="94" t="e">
        <v>#NAME?</v>
      </c>
    </row>
    <row r="6421" customFormat="false" ht="15" hidden="false" customHeight="true" outlineLevel="0" collapsed="false">
      <c r="A6421" s="20" t="s">
        <v>17472</v>
      </c>
      <c r="B6421" s="20" t="str">
        <f aca="false">INDEX(Table2[], MATCH(L6421, Location_ID!$D$2:$D$3098, 0), 1)</f>
        <v>1d0534bb-ab25-45f7-a37c-03c2f5b0f861</v>
      </c>
      <c r="C6421" s="20" t="s">
        <v>1585</v>
      </c>
      <c r="D6421" s="230" t="s">
        <v>354</v>
      </c>
      <c r="E6421" s="20" t="s">
        <v>7134</v>
      </c>
      <c r="F6421" s="20" t="s">
        <v>7135</v>
      </c>
      <c r="G6421" s="20" t="s">
        <v>7591</v>
      </c>
      <c r="H6421" s="20"/>
      <c r="I6421" s="20" t="s">
        <v>15917</v>
      </c>
      <c r="J6421" s="20" t="s">
        <v>15918</v>
      </c>
      <c r="K6421" s="20" t="s">
        <v>7109</v>
      </c>
      <c r="L6421" s="20" t="s">
        <v>6195</v>
      </c>
      <c r="M6421" s="20" t="s">
        <v>7116</v>
      </c>
      <c r="N6421" s="20" t="s">
        <v>15902</v>
      </c>
      <c r="O6421" s="20" t="s">
        <v>15918</v>
      </c>
      <c r="P6421" s="201" t="n">
        <v>43730</v>
      </c>
      <c r="Q6421" s="201" t="n">
        <v>43763</v>
      </c>
      <c r="R6421" s="20" t="n">
        <v>1</v>
      </c>
      <c r="S6421" s="20" t="s">
        <v>7130</v>
      </c>
      <c r="T6421" s="20" t="n">
        <v>105.064167</v>
      </c>
      <c r="U6421" s="20" t="n">
        <v>59.3554828</v>
      </c>
      <c r="V6421" s="20" t="n">
        <v>150.7728512</v>
      </c>
      <c r="W6421" s="20" t="s">
        <v>11510</v>
      </c>
      <c r="X6421" s="35"/>
      <c r="Y6421" s="35" t="n">
        <v>0</v>
      </c>
      <c r="Z6421" s="35" t="n">
        <v>1</v>
      </c>
      <c r="AE6421" s="94" t="e">
        <f aca="false" t="array" ref="AE6421:AK6421">_xlfn.torow(_xlfn.unique(_xlfn._xlws.filter(cat_table[Subsector],$E6421=cat_table[Sector],"")))</f>
        <v>#NAME?</v>
      </c>
      <c r="AF6421" s="94" t="e">
        <v>#NAME?</v>
      </c>
      <c r="AG6421" s="94" t="e">
        <v>#NAME?</v>
      </c>
      <c r="AH6421" s="94" t="e">
        <v>#NAME?</v>
      </c>
      <c r="AI6421" s="94" t="e">
        <v>#NAME?</v>
      </c>
      <c r="AJ6421" s="94" t="e">
        <v>#NAME?</v>
      </c>
      <c r="AK6421" s="94" t="e">
        <v>#NAME?</v>
      </c>
      <c r="AO6421" s="94" t="e">
        <f aca="false" t="array" ref="AO6421:AT6421">_xlfn.torow(_xlfn.unique(_xlfn._xlws.filter(cat_table[Sub-subsector],($E6421=cat_table[Sector])*($F6421=cat_table[Subsector]),"")))</f>
        <v>#NAME?</v>
      </c>
      <c r="AP6421" s="94" t="e">
        <v>#NAME?</v>
      </c>
      <c r="AQ6421" s="94" t="e">
        <v>#NAME?</v>
      </c>
      <c r="AR6421" s="94" t="e">
        <v>#NAME?</v>
      </c>
      <c r="AS6421" s="94" t="e">
        <v>#NAME?</v>
      </c>
      <c r="AT6421" s="94" t="e">
        <v>#NAME?</v>
      </c>
    </row>
    <row r="6422" customFormat="false" ht="15" hidden="false" customHeight="true" outlineLevel="0" collapsed="false">
      <c r="A6422" s="20" t="s">
        <v>17473</v>
      </c>
      <c r="B6422" s="20" t="str">
        <f aca="false">INDEX(Table2[], MATCH(L6422, Location_ID!$D$2:$D$3098, 0), 1)</f>
        <v>190661b1-beaa-4901-93cd-d313884cb4fa</v>
      </c>
      <c r="C6422" s="20" t="s">
        <v>1585</v>
      </c>
      <c r="D6422" s="230" t="s">
        <v>354</v>
      </c>
      <c r="E6422" s="20" t="s">
        <v>7134</v>
      </c>
      <c r="F6422" s="20" t="s">
        <v>7135</v>
      </c>
      <c r="G6422" s="20" t="s">
        <v>7591</v>
      </c>
      <c r="H6422" s="20"/>
      <c r="I6422" s="20" t="s">
        <v>15917</v>
      </c>
      <c r="J6422" s="20" t="s">
        <v>15918</v>
      </c>
      <c r="K6422" s="20" t="s">
        <v>7109</v>
      </c>
      <c r="L6422" s="20" t="s">
        <v>6197</v>
      </c>
      <c r="M6422" s="20" t="s">
        <v>7116</v>
      </c>
      <c r="N6422" s="20" t="s">
        <v>15902</v>
      </c>
      <c r="O6422" s="20" t="s">
        <v>15918</v>
      </c>
      <c r="P6422" s="201" t="n">
        <v>43730</v>
      </c>
      <c r="Q6422" s="201" t="n">
        <v>43763</v>
      </c>
      <c r="R6422" s="20" t="n">
        <v>1</v>
      </c>
      <c r="S6422" s="20" t="s">
        <v>7130</v>
      </c>
      <c r="T6422" s="20" t="n">
        <v>317.395623</v>
      </c>
      <c r="U6422" s="20" t="n">
        <v>252.7841745</v>
      </c>
      <c r="V6422" s="20" t="n">
        <v>382.0070715</v>
      </c>
      <c r="W6422" s="20" t="s">
        <v>11510</v>
      </c>
      <c r="X6422" s="35"/>
      <c r="Y6422" s="35" t="n">
        <v>0</v>
      </c>
      <c r="Z6422" s="35" t="n">
        <v>1</v>
      </c>
      <c r="AE6422" s="94" t="e">
        <f aca="false" t="array" ref="AE6422:AK6422">_xlfn.torow(_xlfn.unique(_xlfn._xlws.filter(cat_table[Subsector],$E6422=cat_table[Sector],"")))</f>
        <v>#NAME?</v>
      </c>
      <c r="AF6422" s="94" t="e">
        <v>#NAME?</v>
      </c>
      <c r="AG6422" s="94" t="e">
        <v>#NAME?</v>
      </c>
      <c r="AH6422" s="94" t="e">
        <v>#NAME?</v>
      </c>
      <c r="AI6422" s="94" t="e">
        <v>#NAME?</v>
      </c>
      <c r="AJ6422" s="94" t="e">
        <v>#NAME?</v>
      </c>
      <c r="AK6422" s="94" t="e">
        <v>#NAME?</v>
      </c>
      <c r="AO6422" s="94" t="e">
        <f aca="false" t="array" ref="AO6422:AT6422">_xlfn.torow(_xlfn.unique(_xlfn._xlws.filter(cat_table[Sub-subsector],($E6422=cat_table[Sector])*($F6422=cat_table[Subsector]),"")))</f>
        <v>#NAME?</v>
      </c>
      <c r="AP6422" s="94" t="e">
        <v>#NAME?</v>
      </c>
      <c r="AQ6422" s="94" t="e">
        <v>#NAME?</v>
      </c>
      <c r="AR6422" s="94" t="e">
        <v>#NAME?</v>
      </c>
      <c r="AS6422" s="94" t="e">
        <v>#NAME?</v>
      </c>
      <c r="AT6422" s="94" t="e">
        <v>#NAME?</v>
      </c>
    </row>
    <row r="6423" customFormat="false" ht="15" hidden="false" customHeight="true" outlineLevel="0" collapsed="false">
      <c r="A6423" s="20" t="s">
        <v>17474</v>
      </c>
      <c r="B6423" s="20" t="str">
        <f aca="false">INDEX(Table2[], MATCH(L6423, Location_ID!$D$2:$D$3098, 0), 1)</f>
        <v>ef6204e9-3274-48d9-a90b-1b7d2a350303</v>
      </c>
      <c r="C6423" s="20" t="s">
        <v>1585</v>
      </c>
      <c r="D6423" s="230" t="s">
        <v>354</v>
      </c>
      <c r="E6423" s="20" t="s">
        <v>7134</v>
      </c>
      <c r="F6423" s="20" t="s">
        <v>7135</v>
      </c>
      <c r="G6423" s="20" t="s">
        <v>7591</v>
      </c>
      <c r="H6423" s="20"/>
      <c r="I6423" s="20" t="s">
        <v>15917</v>
      </c>
      <c r="J6423" s="20" t="s">
        <v>15918</v>
      </c>
      <c r="K6423" s="20" t="s">
        <v>7109</v>
      </c>
      <c r="L6423" s="20" t="s">
        <v>6199</v>
      </c>
      <c r="M6423" s="20" t="s">
        <v>7116</v>
      </c>
      <c r="N6423" s="20" t="s">
        <v>15902</v>
      </c>
      <c r="O6423" s="20" t="s">
        <v>15918</v>
      </c>
      <c r="P6423" s="201" t="n">
        <v>43730</v>
      </c>
      <c r="Q6423" s="201" t="n">
        <v>43763</v>
      </c>
      <c r="R6423" s="20" t="n">
        <v>1</v>
      </c>
      <c r="S6423" s="20" t="s">
        <v>7130</v>
      </c>
      <c r="T6423" s="20" t="n">
        <v>281.804323</v>
      </c>
      <c r="U6423" s="20" t="n">
        <v>116.115189</v>
      </c>
      <c r="V6423" s="20" t="n">
        <v>447.493457</v>
      </c>
      <c r="W6423" s="20" t="s">
        <v>11510</v>
      </c>
      <c r="X6423" s="35"/>
      <c r="Y6423" s="35" t="n">
        <v>0</v>
      </c>
      <c r="Z6423" s="35" t="n">
        <v>1</v>
      </c>
      <c r="AE6423" s="94" t="e">
        <f aca="false" t="array" ref="AE6423:AK6423">_xlfn.torow(_xlfn.unique(_xlfn._xlws.filter(cat_table[Subsector],$E6423=cat_table[Sector],"")))</f>
        <v>#NAME?</v>
      </c>
      <c r="AF6423" s="94" t="e">
        <v>#NAME?</v>
      </c>
      <c r="AG6423" s="94" t="e">
        <v>#NAME?</v>
      </c>
      <c r="AH6423" s="94" t="e">
        <v>#NAME?</v>
      </c>
      <c r="AI6423" s="94" t="e">
        <v>#NAME?</v>
      </c>
      <c r="AJ6423" s="94" t="e">
        <v>#NAME?</v>
      </c>
      <c r="AK6423" s="94" t="e">
        <v>#NAME?</v>
      </c>
      <c r="AO6423" s="94" t="e">
        <f aca="false" t="array" ref="AO6423:AT6423">_xlfn.torow(_xlfn.unique(_xlfn._xlws.filter(cat_table[Sub-subsector],($E6423=cat_table[Sector])*($F6423=cat_table[Subsector]),"")))</f>
        <v>#NAME?</v>
      </c>
      <c r="AP6423" s="94" t="e">
        <v>#NAME?</v>
      </c>
      <c r="AQ6423" s="94" t="e">
        <v>#NAME?</v>
      </c>
      <c r="AR6423" s="94" t="e">
        <v>#NAME?</v>
      </c>
      <c r="AS6423" s="94" t="e">
        <v>#NAME?</v>
      </c>
      <c r="AT6423" s="94" t="e">
        <v>#NAME?</v>
      </c>
    </row>
    <row r="6424" customFormat="false" ht="15" hidden="false" customHeight="true" outlineLevel="0" collapsed="false">
      <c r="A6424" s="20" t="s">
        <v>17475</v>
      </c>
      <c r="B6424" s="20" t="str">
        <f aca="false">INDEX(Table2[], MATCH(L6424, Location_ID!$D$2:$D$3098, 0), 1)</f>
        <v>ff991511-b9b8-4ab3-a562-21b263542f00</v>
      </c>
      <c r="C6424" s="20" t="s">
        <v>1585</v>
      </c>
      <c r="D6424" s="230" t="s">
        <v>354</v>
      </c>
      <c r="E6424" s="20" t="s">
        <v>7134</v>
      </c>
      <c r="F6424" s="20" t="s">
        <v>7135</v>
      </c>
      <c r="G6424" s="20" t="s">
        <v>7591</v>
      </c>
      <c r="H6424" s="20"/>
      <c r="I6424" s="20" t="s">
        <v>15917</v>
      </c>
      <c r="J6424" s="20" t="s">
        <v>15922</v>
      </c>
      <c r="K6424" s="20" t="s">
        <v>7109</v>
      </c>
      <c r="L6424" s="20" t="s">
        <v>6201</v>
      </c>
      <c r="M6424" s="20" t="s">
        <v>7116</v>
      </c>
      <c r="N6424" s="20" t="s">
        <v>15902</v>
      </c>
      <c r="O6424" s="20" t="s">
        <v>15922</v>
      </c>
      <c r="P6424" s="201" t="n">
        <v>43730</v>
      </c>
      <c r="Q6424" s="201" t="n">
        <v>43763</v>
      </c>
      <c r="R6424" s="20" t="n">
        <v>1</v>
      </c>
      <c r="S6424" s="20" t="s">
        <v>7130</v>
      </c>
      <c r="T6424" s="20" t="n">
        <v>684.99173</v>
      </c>
      <c r="U6424" s="20" t="n">
        <v>359.52736</v>
      </c>
      <c r="V6424" s="20" t="n">
        <v>1010.4561</v>
      </c>
      <c r="W6424" s="20" t="s">
        <v>11510</v>
      </c>
      <c r="X6424" s="35"/>
      <c r="Y6424" s="35" t="n">
        <v>0</v>
      </c>
      <c r="Z6424" s="35" t="n">
        <v>1</v>
      </c>
      <c r="AE6424" s="94" t="e">
        <f aca="false" t="array" ref="AE6424:AK6424">_xlfn.torow(_xlfn.unique(_xlfn._xlws.filter(cat_table[Subsector],$E6424=cat_table[Sector],"")))</f>
        <v>#NAME?</v>
      </c>
      <c r="AF6424" s="94" t="e">
        <v>#NAME?</v>
      </c>
      <c r="AG6424" s="94" t="e">
        <v>#NAME?</v>
      </c>
      <c r="AH6424" s="94" t="e">
        <v>#NAME?</v>
      </c>
      <c r="AI6424" s="94" t="e">
        <v>#NAME?</v>
      </c>
      <c r="AJ6424" s="94" t="e">
        <v>#NAME?</v>
      </c>
      <c r="AK6424" s="94" t="e">
        <v>#NAME?</v>
      </c>
      <c r="AO6424" s="94" t="e">
        <f aca="false" t="array" ref="AO6424:AT6424">_xlfn.torow(_xlfn.unique(_xlfn._xlws.filter(cat_table[Sub-subsector],($E6424=cat_table[Sector])*($F6424=cat_table[Subsector]),"")))</f>
        <v>#NAME?</v>
      </c>
      <c r="AP6424" s="94" t="e">
        <v>#NAME?</v>
      </c>
      <c r="AQ6424" s="94" t="e">
        <v>#NAME?</v>
      </c>
      <c r="AR6424" s="94" t="e">
        <v>#NAME?</v>
      </c>
      <c r="AS6424" s="94" t="e">
        <v>#NAME?</v>
      </c>
      <c r="AT6424" s="94" t="e">
        <v>#NAME?</v>
      </c>
    </row>
    <row r="6425" customFormat="false" ht="15" hidden="false" customHeight="true" outlineLevel="0" collapsed="false">
      <c r="A6425" s="20" t="s">
        <v>17476</v>
      </c>
      <c r="B6425" s="20" t="str">
        <f aca="false">INDEX(Table2[], MATCH(L6425, Location_ID!$D$2:$D$3098, 0), 1)</f>
        <v>0e3ae019-0ecd-4890-995f-6d480cd1c722</v>
      </c>
      <c r="C6425" s="20" t="s">
        <v>1585</v>
      </c>
      <c r="D6425" s="230" t="s">
        <v>354</v>
      </c>
      <c r="E6425" s="20" t="s">
        <v>7134</v>
      </c>
      <c r="F6425" s="20" t="s">
        <v>7135</v>
      </c>
      <c r="G6425" s="20" t="s">
        <v>7591</v>
      </c>
      <c r="H6425" s="20"/>
      <c r="I6425" s="20" t="s">
        <v>15917</v>
      </c>
      <c r="J6425" s="20" t="s">
        <v>15918</v>
      </c>
      <c r="K6425" s="20" t="s">
        <v>7109</v>
      </c>
      <c r="L6425" s="20" t="s">
        <v>6203</v>
      </c>
      <c r="M6425" s="20" t="s">
        <v>7116</v>
      </c>
      <c r="N6425" s="20" t="s">
        <v>15902</v>
      </c>
      <c r="O6425" s="20" t="s">
        <v>15918</v>
      </c>
      <c r="P6425" s="201" t="n">
        <v>43730</v>
      </c>
      <c r="Q6425" s="201" t="n">
        <v>43763</v>
      </c>
      <c r="R6425" s="20" t="n">
        <v>1</v>
      </c>
      <c r="S6425" s="20" t="s">
        <v>7130</v>
      </c>
      <c r="T6425" s="20" t="n">
        <v>114.264387</v>
      </c>
      <c r="U6425" s="20" t="n">
        <v>63.9573571</v>
      </c>
      <c r="V6425" s="20" t="n">
        <v>164.5714169</v>
      </c>
      <c r="W6425" s="20" t="s">
        <v>11510</v>
      </c>
      <c r="X6425" s="35"/>
      <c r="Y6425" s="35" t="n">
        <v>0</v>
      </c>
      <c r="Z6425" s="35" t="n">
        <v>1</v>
      </c>
      <c r="AE6425" s="94" t="e">
        <f aca="false" t="array" ref="AE6425:AK6425">_xlfn.torow(_xlfn.unique(_xlfn._xlws.filter(cat_table[Subsector],$E6425=cat_table[Sector],"")))</f>
        <v>#NAME?</v>
      </c>
      <c r="AF6425" s="94" t="e">
        <v>#NAME?</v>
      </c>
      <c r="AG6425" s="94" t="e">
        <v>#NAME?</v>
      </c>
      <c r="AH6425" s="94" t="e">
        <v>#NAME?</v>
      </c>
      <c r="AI6425" s="94" t="e">
        <v>#NAME?</v>
      </c>
      <c r="AJ6425" s="94" t="e">
        <v>#NAME?</v>
      </c>
      <c r="AK6425" s="94" t="e">
        <v>#NAME?</v>
      </c>
      <c r="AO6425" s="94" t="e">
        <f aca="false" t="array" ref="AO6425:AT6425">_xlfn.torow(_xlfn.unique(_xlfn._xlws.filter(cat_table[Sub-subsector],($E6425=cat_table[Sector])*($F6425=cat_table[Subsector]),"")))</f>
        <v>#NAME?</v>
      </c>
      <c r="AP6425" s="94" t="e">
        <v>#NAME?</v>
      </c>
      <c r="AQ6425" s="94" t="e">
        <v>#NAME?</v>
      </c>
      <c r="AR6425" s="94" t="e">
        <v>#NAME?</v>
      </c>
      <c r="AS6425" s="94" t="e">
        <v>#NAME?</v>
      </c>
      <c r="AT6425" s="94" t="e">
        <v>#NAME?</v>
      </c>
    </row>
    <row r="6426" customFormat="false" ht="15" hidden="false" customHeight="true" outlineLevel="0" collapsed="false">
      <c r="A6426" s="20" t="s">
        <v>17477</v>
      </c>
      <c r="B6426" s="20" t="str">
        <f aca="false">INDEX(Table2[], MATCH(L6426, Location_ID!$D$2:$D$3098, 0), 1)</f>
        <v>537d302b-ab96-42c9-b5f8-b640f0080e7c</v>
      </c>
      <c r="C6426" s="20" t="s">
        <v>1585</v>
      </c>
      <c r="D6426" s="230" t="s">
        <v>354</v>
      </c>
      <c r="E6426" s="20" t="s">
        <v>7134</v>
      </c>
      <c r="F6426" s="20" t="s">
        <v>7135</v>
      </c>
      <c r="G6426" s="20" t="s">
        <v>7591</v>
      </c>
      <c r="H6426" s="20"/>
      <c r="I6426" s="20" t="s">
        <v>15917</v>
      </c>
      <c r="J6426" s="20" t="s">
        <v>15922</v>
      </c>
      <c r="K6426" s="20" t="s">
        <v>7109</v>
      </c>
      <c r="L6426" s="20" t="s">
        <v>6205</v>
      </c>
      <c r="M6426" s="20" t="s">
        <v>7116</v>
      </c>
      <c r="N6426" s="20" t="s">
        <v>15902</v>
      </c>
      <c r="O6426" s="20" t="s">
        <v>15922</v>
      </c>
      <c r="P6426" s="201" t="n">
        <v>43730</v>
      </c>
      <c r="Q6426" s="201" t="n">
        <v>43763</v>
      </c>
      <c r="R6426" s="20" t="n">
        <v>1</v>
      </c>
      <c r="S6426" s="20" t="s">
        <v>7130</v>
      </c>
      <c r="T6426" s="20" t="n">
        <v>271.718693</v>
      </c>
      <c r="U6426" s="20" t="n">
        <v>147.692824</v>
      </c>
      <c r="V6426" s="20" t="n">
        <v>395.744562</v>
      </c>
      <c r="W6426" s="20" t="s">
        <v>11510</v>
      </c>
      <c r="X6426" s="35"/>
      <c r="Y6426" s="35" t="n">
        <v>0</v>
      </c>
      <c r="Z6426" s="35" t="n">
        <v>1</v>
      </c>
      <c r="AE6426" s="94" t="e">
        <f aca="false" t="array" ref="AE6426:AK6426">_xlfn.torow(_xlfn.unique(_xlfn._xlws.filter(cat_table[Subsector],$E6426=cat_table[Sector],"")))</f>
        <v>#NAME?</v>
      </c>
      <c r="AF6426" s="94" t="e">
        <v>#NAME?</v>
      </c>
      <c r="AG6426" s="94" t="e">
        <v>#NAME?</v>
      </c>
      <c r="AH6426" s="94" t="e">
        <v>#NAME?</v>
      </c>
      <c r="AI6426" s="94" t="e">
        <v>#NAME?</v>
      </c>
      <c r="AJ6426" s="94" t="e">
        <v>#NAME?</v>
      </c>
      <c r="AK6426" s="94" t="e">
        <v>#NAME?</v>
      </c>
      <c r="AO6426" s="94" t="e">
        <f aca="false" t="array" ref="AO6426:AT6426">_xlfn.torow(_xlfn.unique(_xlfn._xlws.filter(cat_table[Sub-subsector],($E6426=cat_table[Sector])*($F6426=cat_table[Subsector]),"")))</f>
        <v>#NAME?</v>
      </c>
      <c r="AP6426" s="94" t="e">
        <v>#NAME?</v>
      </c>
      <c r="AQ6426" s="94" t="e">
        <v>#NAME?</v>
      </c>
      <c r="AR6426" s="94" t="e">
        <v>#NAME?</v>
      </c>
      <c r="AS6426" s="94" t="e">
        <v>#NAME?</v>
      </c>
      <c r="AT6426" s="94" t="e">
        <v>#NAME?</v>
      </c>
    </row>
    <row r="6427" customFormat="false" ht="15" hidden="false" customHeight="true" outlineLevel="0" collapsed="false">
      <c r="A6427" s="20" t="s">
        <v>17478</v>
      </c>
      <c r="B6427" s="20" t="str">
        <f aca="false">INDEX(Table2[], MATCH(L6427, Location_ID!$D$2:$D$3098, 0), 1)</f>
        <v>03e8738b-022e-488d-a58c-f507e0172e2e</v>
      </c>
      <c r="C6427" s="20" t="s">
        <v>1585</v>
      </c>
      <c r="D6427" s="230" t="s">
        <v>354</v>
      </c>
      <c r="E6427" s="20" t="s">
        <v>7134</v>
      </c>
      <c r="F6427" s="20" t="s">
        <v>7135</v>
      </c>
      <c r="G6427" s="20" t="s">
        <v>7591</v>
      </c>
      <c r="H6427" s="20"/>
      <c r="I6427" s="20" t="s">
        <v>15917</v>
      </c>
      <c r="J6427" s="20" t="s">
        <v>15932</v>
      </c>
      <c r="K6427" s="20" t="s">
        <v>7109</v>
      </c>
      <c r="L6427" s="20" t="s">
        <v>6207</v>
      </c>
      <c r="M6427" s="20" t="s">
        <v>7116</v>
      </c>
      <c r="N6427" s="20" t="s">
        <v>15902</v>
      </c>
      <c r="O6427" s="20" t="s">
        <v>15932</v>
      </c>
      <c r="P6427" s="201" t="n">
        <v>43730</v>
      </c>
      <c r="Q6427" s="201" t="n">
        <v>43763</v>
      </c>
      <c r="R6427" s="20" t="n">
        <v>1</v>
      </c>
      <c r="S6427" s="20" t="s">
        <v>7130</v>
      </c>
      <c r="T6427" s="20" t="n">
        <v>390.7216</v>
      </c>
      <c r="U6427" s="20" t="n">
        <v>292.2788151</v>
      </c>
      <c r="V6427" s="20" t="n">
        <v>489.1643849</v>
      </c>
      <c r="W6427" s="20" t="s">
        <v>11510</v>
      </c>
      <c r="X6427" s="35"/>
      <c r="Y6427" s="35" t="n">
        <v>0</v>
      </c>
      <c r="Z6427" s="35" t="n">
        <v>1</v>
      </c>
      <c r="AE6427" s="94" t="e">
        <f aca="false" t="array" ref="AE6427:AK6427">_xlfn.torow(_xlfn.unique(_xlfn._xlws.filter(cat_table[Subsector],$E6427=cat_table[Sector],"")))</f>
        <v>#NAME?</v>
      </c>
      <c r="AF6427" s="94" t="e">
        <v>#NAME?</v>
      </c>
      <c r="AG6427" s="94" t="e">
        <v>#NAME?</v>
      </c>
      <c r="AH6427" s="94" t="e">
        <v>#NAME?</v>
      </c>
      <c r="AI6427" s="94" t="e">
        <v>#NAME?</v>
      </c>
      <c r="AJ6427" s="94" t="e">
        <v>#NAME?</v>
      </c>
      <c r="AK6427" s="94" t="e">
        <v>#NAME?</v>
      </c>
      <c r="AO6427" s="94" t="e">
        <f aca="false" t="array" ref="AO6427:AT6427">_xlfn.torow(_xlfn.unique(_xlfn._xlws.filter(cat_table[Sub-subsector],($E6427=cat_table[Sector])*($F6427=cat_table[Subsector]),"")))</f>
        <v>#NAME?</v>
      </c>
      <c r="AP6427" s="94" t="e">
        <v>#NAME?</v>
      </c>
      <c r="AQ6427" s="94" t="e">
        <v>#NAME?</v>
      </c>
      <c r="AR6427" s="94" t="e">
        <v>#NAME?</v>
      </c>
      <c r="AS6427" s="94" t="e">
        <v>#NAME?</v>
      </c>
      <c r="AT6427" s="94" t="e">
        <v>#NAME?</v>
      </c>
    </row>
    <row r="6428" customFormat="false" ht="15" hidden="false" customHeight="true" outlineLevel="0" collapsed="false">
      <c r="A6428" s="20" t="s">
        <v>17479</v>
      </c>
      <c r="B6428" s="20" t="str">
        <f aca="false">INDEX(Table2[], MATCH(L6428, Location_ID!$D$2:$D$3098, 0), 1)</f>
        <v>d659bd0a-7f96-4b3f-9694-5b5f9d9cf428</v>
      </c>
      <c r="C6428" s="20" t="s">
        <v>1585</v>
      </c>
      <c r="D6428" s="230" t="s">
        <v>354</v>
      </c>
      <c r="E6428" s="20" t="s">
        <v>7134</v>
      </c>
      <c r="F6428" s="20" t="s">
        <v>7135</v>
      </c>
      <c r="G6428" s="20" t="s">
        <v>7591</v>
      </c>
      <c r="H6428" s="20"/>
      <c r="I6428" s="20" t="s">
        <v>15917</v>
      </c>
      <c r="J6428" s="20" t="s">
        <v>15922</v>
      </c>
      <c r="K6428" s="20" t="s">
        <v>7109</v>
      </c>
      <c r="L6428" s="20" t="s">
        <v>6209</v>
      </c>
      <c r="M6428" s="20" t="s">
        <v>7116</v>
      </c>
      <c r="N6428" s="20" t="s">
        <v>15902</v>
      </c>
      <c r="O6428" s="20" t="s">
        <v>15922</v>
      </c>
      <c r="P6428" s="201" t="n">
        <v>43730</v>
      </c>
      <c r="Q6428" s="201" t="n">
        <v>43763</v>
      </c>
      <c r="R6428" s="20" t="n">
        <v>1</v>
      </c>
      <c r="S6428" s="20" t="s">
        <v>7130</v>
      </c>
      <c r="T6428" s="20" t="n">
        <v>470.339832</v>
      </c>
      <c r="U6428" s="20" t="n">
        <v>332.812764</v>
      </c>
      <c r="V6428" s="20" t="n">
        <v>607.8669</v>
      </c>
      <c r="W6428" s="20" t="s">
        <v>11510</v>
      </c>
      <c r="X6428" s="35"/>
      <c r="Y6428" s="35" t="n">
        <v>0</v>
      </c>
      <c r="Z6428" s="35" t="n">
        <v>1</v>
      </c>
      <c r="AE6428" s="94" t="e">
        <f aca="false" t="array" ref="AE6428:AK6428">_xlfn.torow(_xlfn.unique(_xlfn._xlws.filter(cat_table[Subsector],$E6428=cat_table[Sector],"")))</f>
        <v>#NAME?</v>
      </c>
      <c r="AF6428" s="94" t="e">
        <v>#NAME?</v>
      </c>
      <c r="AG6428" s="94" t="e">
        <v>#NAME?</v>
      </c>
      <c r="AH6428" s="94" t="e">
        <v>#NAME?</v>
      </c>
      <c r="AI6428" s="94" t="e">
        <v>#NAME?</v>
      </c>
      <c r="AJ6428" s="94" t="e">
        <v>#NAME?</v>
      </c>
      <c r="AK6428" s="94" t="e">
        <v>#NAME?</v>
      </c>
      <c r="AO6428" s="94" t="e">
        <f aca="false" t="array" ref="AO6428:AT6428">_xlfn.torow(_xlfn.unique(_xlfn._xlws.filter(cat_table[Sub-subsector],($E6428=cat_table[Sector])*($F6428=cat_table[Subsector]),"")))</f>
        <v>#NAME?</v>
      </c>
      <c r="AP6428" s="94" t="e">
        <v>#NAME?</v>
      </c>
      <c r="AQ6428" s="94" t="e">
        <v>#NAME?</v>
      </c>
      <c r="AR6428" s="94" t="e">
        <v>#NAME?</v>
      </c>
      <c r="AS6428" s="94" t="e">
        <v>#NAME?</v>
      </c>
      <c r="AT6428" s="94" t="e">
        <v>#NAME?</v>
      </c>
    </row>
    <row r="6429" customFormat="false" ht="15" hidden="false" customHeight="true" outlineLevel="0" collapsed="false">
      <c r="A6429" s="20" t="s">
        <v>17480</v>
      </c>
      <c r="B6429" s="20" t="str">
        <f aca="false">INDEX(Table2[], MATCH(L6429, Location_ID!$D$2:$D$3098, 0), 1)</f>
        <v>e40137b1-8ccb-44d4-b08e-e778712e61f5</v>
      </c>
      <c r="C6429" s="20" t="s">
        <v>1585</v>
      </c>
      <c r="D6429" s="230" t="s">
        <v>354</v>
      </c>
      <c r="E6429" s="20" t="s">
        <v>7134</v>
      </c>
      <c r="F6429" s="20" t="s">
        <v>7135</v>
      </c>
      <c r="G6429" s="20" t="s">
        <v>7591</v>
      </c>
      <c r="H6429" s="20"/>
      <c r="I6429" s="20" t="s">
        <v>15917</v>
      </c>
      <c r="J6429" s="20" t="s">
        <v>15922</v>
      </c>
      <c r="K6429" s="20" t="s">
        <v>7109</v>
      </c>
      <c r="L6429" s="20" t="s">
        <v>6211</v>
      </c>
      <c r="M6429" s="20" t="s">
        <v>7116</v>
      </c>
      <c r="N6429" s="20" t="s">
        <v>15902</v>
      </c>
      <c r="O6429" s="20" t="s">
        <v>15922</v>
      </c>
      <c r="P6429" s="201" t="n">
        <v>43730</v>
      </c>
      <c r="Q6429" s="201" t="n">
        <v>43763</v>
      </c>
      <c r="R6429" s="20" t="n">
        <v>1</v>
      </c>
      <c r="S6429" s="20" t="s">
        <v>7130</v>
      </c>
      <c r="T6429" s="20" t="n">
        <v>237.935354</v>
      </c>
      <c r="U6429" s="20" t="n">
        <v>187.589849</v>
      </c>
      <c r="V6429" s="20" t="n">
        <v>288.280859</v>
      </c>
      <c r="W6429" s="20" t="s">
        <v>11510</v>
      </c>
      <c r="X6429" s="35"/>
      <c r="Y6429" s="35" t="n">
        <v>0</v>
      </c>
      <c r="Z6429" s="35" t="n">
        <v>1</v>
      </c>
      <c r="AE6429" s="94" t="e">
        <f aca="false" t="array" ref="AE6429:AK6429">_xlfn.torow(_xlfn.unique(_xlfn._xlws.filter(cat_table[Subsector],$E6429=cat_table[Sector],"")))</f>
        <v>#NAME?</v>
      </c>
      <c r="AF6429" s="94" t="e">
        <v>#NAME?</v>
      </c>
      <c r="AG6429" s="94" t="e">
        <v>#NAME?</v>
      </c>
      <c r="AH6429" s="94" t="e">
        <v>#NAME?</v>
      </c>
      <c r="AI6429" s="94" t="e">
        <v>#NAME?</v>
      </c>
      <c r="AJ6429" s="94" t="e">
        <v>#NAME?</v>
      </c>
      <c r="AK6429" s="94" t="e">
        <v>#NAME?</v>
      </c>
      <c r="AO6429" s="94" t="e">
        <f aca="false" t="array" ref="AO6429:AT6429">_xlfn.torow(_xlfn.unique(_xlfn._xlws.filter(cat_table[Sub-subsector],($E6429=cat_table[Sector])*($F6429=cat_table[Subsector]),"")))</f>
        <v>#NAME?</v>
      </c>
      <c r="AP6429" s="94" t="e">
        <v>#NAME?</v>
      </c>
      <c r="AQ6429" s="94" t="e">
        <v>#NAME?</v>
      </c>
      <c r="AR6429" s="94" t="e">
        <v>#NAME?</v>
      </c>
      <c r="AS6429" s="94" t="e">
        <v>#NAME?</v>
      </c>
      <c r="AT6429" s="94" t="e">
        <v>#NAME?</v>
      </c>
    </row>
    <row r="6430" customFormat="false" ht="15" hidden="false" customHeight="true" outlineLevel="0" collapsed="false">
      <c r="A6430" s="20" t="s">
        <v>17481</v>
      </c>
      <c r="B6430" s="20" t="str">
        <f aca="false">INDEX(Table2[], MATCH(L6430, Location_ID!$D$2:$D$3098, 0), 1)</f>
        <v>84872423-6925-4732-894f-6c4a974f12b7</v>
      </c>
      <c r="C6430" s="20" t="s">
        <v>1585</v>
      </c>
      <c r="D6430" s="230" t="s">
        <v>354</v>
      </c>
      <c r="E6430" s="20" t="s">
        <v>7134</v>
      </c>
      <c r="F6430" s="20" t="s">
        <v>7135</v>
      </c>
      <c r="G6430" s="20" t="s">
        <v>7591</v>
      </c>
      <c r="H6430" s="20"/>
      <c r="I6430" s="20" t="s">
        <v>15917</v>
      </c>
      <c r="J6430" s="20" t="s">
        <v>15918</v>
      </c>
      <c r="K6430" s="20" t="s">
        <v>7109</v>
      </c>
      <c r="L6430" s="20" t="s">
        <v>6213</v>
      </c>
      <c r="M6430" s="20" t="s">
        <v>7116</v>
      </c>
      <c r="N6430" s="20" t="s">
        <v>15902</v>
      </c>
      <c r="O6430" s="20" t="s">
        <v>15918</v>
      </c>
      <c r="P6430" s="201" t="n">
        <v>43730</v>
      </c>
      <c r="Q6430" s="201" t="n">
        <v>43763</v>
      </c>
      <c r="R6430" s="20" t="n">
        <v>1</v>
      </c>
      <c r="S6430" s="20" t="s">
        <v>7130</v>
      </c>
      <c r="T6430" s="20" t="n">
        <v>69.61270333</v>
      </c>
      <c r="U6430" s="20" t="n">
        <v>35.94971666</v>
      </c>
      <c r="V6430" s="20" t="n">
        <v>103.27569</v>
      </c>
      <c r="W6430" s="20" t="s">
        <v>11510</v>
      </c>
      <c r="X6430" s="35"/>
      <c r="Y6430" s="35" t="n">
        <v>0</v>
      </c>
      <c r="Z6430" s="35" t="n">
        <v>1</v>
      </c>
      <c r="AE6430" s="94" t="e">
        <f aca="false" t="array" ref="AE6430:AK6430">_xlfn.torow(_xlfn.unique(_xlfn._xlws.filter(cat_table[Subsector],$E6430=cat_table[Sector],"")))</f>
        <v>#NAME?</v>
      </c>
      <c r="AF6430" s="94" t="e">
        <v>#NAME?</v>
      </c>
      <c r="AG6430" s="94" t="e">
        <v>#NAME?</v>
      </c>
      <c r="AH6430" s="94" t="e">
        <v>#NAME?</v>
      </c>
      <c r="AI6430" s="94" t="e">
        <v>#NAME?</v>
      </c>
      <c r="AJ6430" s="94" t="e">
        <v>#NAME?</v>
      </c>
      <c r="AK6430" s="94" t="e">
        <v>#NAME?</v>
      </c>
      <c r="AO6430" s="94" t="e">
        <f aca="false" t="array" ref="AO6430:AT6430">_xlfn.torow(_xlfn.unique(_xlfn._xlws.filter(cat_table[Sub-subsector],($E6430=cat_table[Sector])*($F6430=cat_table[Subsector]),"")))</f>
        <v>#NAME?</v>
      </c>
      <c r="AP6430" s="94" t="e">
        <v>#NAME?</v>
      </c>
      <c r="AQ6430" s="94" t="e">
        <v>#NAME?</v>
      </c>
      <c r="AR6430" s="94" t="e">
        <v>#NAME?</v>
      </c>
      <c r="AS6430" s="94" t="e">
        <v>#NAME?</v>
      </c>
      <c r="AT6430" s="94" t="e">
        <v>#NAME?</v>
      </c>
    </row>
    <row r="6431" customFormat="false" ht="15" hidden="false" customHeight="true" outlineLevel="0" collapsed="false">
      <c r="A6431" s="20" t="s">
        <v>17482</v>
      </c>
      <c r="B6431" s="20" t="str">
        <f aca="false">INDEX(Table2[], MATCH(L6431, Location_ID!$D$2:$D$3098, 0), 1)</f>
        <v>82bb835e-a5ee-4894-8083-4bbe4257be89</v>
      </c>
      <c r="C6431" s="20" t="s">
        <v>1585</v>
      </c>
      <c r="D6431" s="230" t="s">
        <v>354</v>
      </c>
      <c r="E6431" s="20" t="s">
        <v>7134</v>
      </c>
      <c r="F6431" s="20" t="s">
        <v>7135</v>
      </c>
      <c r="G6431" s="20" t="s">
        <v>7591</v>
      </c>
      <c r="H6431" s="20"/>
      <c r="I6431" s="20" t="s">
        <v>15917</v>
      </c>
      <c r="J6431" s="20" t="s">
        <v>15932</v>
      </c>
      <c r="K6431" s="20" t="s">
        <v>7109</v>
      </c>
      <c r="L6431" s="20" t="s">
        <v>6215</v>
      </c>
      <c r="M6431" s="20" t="s">
        <v>7116</v>
      </c>
      <c r="N6431" s="20" t="s">
        <v>15902</v>
      </c>
      <c r="O6431" s="20" t="s">
        <v>15932</v>
      </c>
      <c r="P6431" s="201" t="n">
        <v>43730</v>
      </c>
      <c r="Q6431" s="201" t="n">
        <v>43763</v>
      </c>
      <c r="R6431" s="20" t="n">
        <v>1</v>
      </c>
      <c r="S6431" s="20" t="s">
        <v>7130</v>
      </c>
      <c r="T6431" s="20" t="n">
        <v>110.318721</v>
      </c>
      <c r="U6431" s="20" t="n">
        <v>84.94560625</v>
      </c>
      <c r="V6431" s="20" t="n">
        <v>135.69183575</v>
      </c>
      <c r="W6431" s="20" t="s">
        <v>11510</v>
      </c>
      <c r="X6431" s="35"/>
      <c r="Y6431" s="35" t="n">
        <v>0</v>
      </c>
      <c r="Z6431" s="35" t="n">
        <v>1</v>
      </c>
      <c r="AE6431" s="94" t="e">
        <f aca="false" t="array" ref="AE6431:AK6431">_xlfn.torow(_xlfn.unique(_xlfn._xlws.filter(cat_table[Subsector],$E6431=cat_table[Sector],"")))</f>
        <v>#NAME?</v>
      </c>
      <c r="AF6431" s="94" t="e">
        <v>#NAME?</v>
      </c>
      <c r="AG6431" s="94" t="e">
        <v>#NAME?</v>
      </c>
      <c r="AH6431" s="94" t="e">
        <v>#NAME?</v>
      </c>
      <c r="AI6431" s="94" t="e">
        <v>#NAME?</v>
      </c>
      <c r="AJ6431" s="94" t="e">
        <v>#NAME?</v>
      </c>
      <c r="AK6431" s="94" t="e">
        <v>#NAME?</v>
      </c>
      <c r="AO6431" s="94" t="e">
        <f aca="false" t="array" ref="AO6431:AT6431">_xlfn.torow(_xlfn.unique(_xlfn._xlws.filter(cat_table[Sub-subsector],($E6431=cat_table[Sector])*($F6431=cat_table[Subsector]),"")))</f>
        <v>#NAME?</v>
      </c>
      <c r="AP6431" s="94" t="e">
        <v>#NAME?</v>
      </c>
      <c r="AQ6431" s="94" t="e">
        <v>#NAME?</v>
      </c>
      <c r="AR6431" s="94" t="e">
        <v>#NAME?</v>
      </c>
      <c r="AS6431" s="94" t="e">
        <v>#NAME?</v>
      </c>
      <c r="AT6431" s="94" t="e">
        <v>#NAME?</v>
      </c>
    </row>
    <row r="6432" customFormat="false" ht="15" hidden="false" customHeight="true" outlineLevel="0" collapsed="false">
      <c r="A6432" s="20" t="s">
        <v>17483</v>
      </c>
      <c r="B6432" s="20" t="str">
        <f aca="false">INDEX(Table2[], MATCH(L6432, Location_ID!$D$2:$D$3098, 0), 1)</f>
        <v>d2829555-cffc-4065-9f35-b44121b3c5a2</v>
      </c>
      <c r="C6432" s="20" t="s">
        <v>1585</v>
      </c>
      <c r="D6432" s="230" t="s">
        <v>354</v>
      </c>
      <c r="E6432" s="20" t="s">
        <v>7134</v>
      </c>
      <c r="F6432" s="20" t="s">
        <v>7135</v>
      </c>
      <c r="G6432" s="20" t="s">
        <v>7591</v>
      </c>
      <c r="H6432" s="20"/>
      <c r="I6432" s="20" t="s">
        <v>15917</v>
      </c>
      <c r="J6432" s="20" t="s">
        <v>15932</v>
      </c>
      <c r="K6432" s="20" t="s">
        <v>7109</v>
      </c>
      <c r="L6432" s="20" t="s">
        <v>6217</v>
      </c>
      <c r="M6432" s="20" t="s">
        <v>7116</v>
      </c>
      <c r="N6432" s="20" t="s">
        <v>15902</v>
      </c>
      <c r="O6432" s="20" t="s">
        <v>15932</v>
      </c>
      <c r="P6432" s="201" t="n">
        <v>43730</v>
      </c>
      <c r="Q6432" s="201" t="n">
        <v>43763</v>
      </c>
      <c r="R6432" s="20" t="n">
        <v>1</v>
      </c>
      <c r="S6432" s="20" t="s">
        <v>7130</v>
      </c>
      <c r="T6432" s="20" t="n">
        <v>111.550666</v>
      </c>
      <c r="U6432" s="20" t="n">
        <v>55.4527475</v>
      </c>
      <c r="V6432" s="20" t="n">
        <v>167.6485845</v>
      </c>
      <c r="W6432" s="20" t="s">
        <v>11510</v>
      </c>
      <c r="X6432" s="35"/>
      <c r="Y6432" s="35" t="n">
        <v>0</v>
      </c>
      <c r="Z6432" s="35" t="n">
        <v>1</v>
      </c>
      <c r="AE6432" s="94" t="e">
        <f aca="false" t="array" ref="AE6432:AK6432">_xlfn.torow(_xlfn.unique(_xlfn._xlws.filter(cat_table[Subsector],$E6432=cat_table[Sector],"")))</f>
        <v>#NAME?</v>
      </c>
      <c r="AF6432" s="94" t="e">
        <v>#NAME?</v>
      </c>
      <c r="AG6432" s="94" t="e">
        <v>#NAME?</v>
      </c>
      <c r="AH6432" s="94" t="e">
        <v>#NAME?</v>
      </c>
      <c r="AI6432" s="94" t="e">
        <v>#NAME?</v>
      </c>
      <c r="AJ6432" s="94" t="e">
        <v>#NAME?</v>
      </c>
      <c r="AK6432" s="94" t="e">
        <v>#NAME?</v>
      </c>
      <c r="AO6432" s="94" t="e">
        <f aca="false" t="array" ref="AO6432:AT6432">_xlfn.torow(_xlfn.unique(_xlfn._xlws.filter(cat_table[Sub-subsector],($E6432=cat_table[Sector])*($F6432=cat_table[Subsector]),"")))</f>
        <v>#NAME?</v>
      </c>
      <c r="AP6432" s="94" t="e">
        <v>#NAME?</v>
      </c>
      <c r="AQ6432" s="94" t="e">
        <v>#NAME?</v>
      </c>
      <c r="AR6432" s="94" t="e">
        <v>#NAME?</v>
      </c>
      <c r="AS6432" s="94" t="e">
        <v>#NAME?</v>
      </c>
      <c r="AT6432" s="94" t="e">
        <v>#NAME?</v>
      </c>
    </row>
    <row r="6433" customFormat="false" ht="15" hidden="false" customHeight="true" outlineLevel="0" collapsed="false">
      <c r="A6433" s="20" t="s">
        <v>17484</v>
      </c>
      <c r="B6433" s="20" t="str">
        <f aca="false">INDEX(Table2[], MATCH(L6433, Location_ID!$D$2:$D$3098, 0), 1)</f>
        <v>dcaf5964-27fd-4527-b249-4e449a804f55</v>
      </c>
      <c r="C6433" s="20" t="s">
        <v>1585</v>
      </c>
      <c r="D6433" s="230" t="s">
        <v>354</v>
      </c>
      <c r="E6433" s="20" t="s">
        <v>7134</v>
      </c>
      <c r="F6433" s="20" t="s">
        <v>7135</v>
      </c>
      <c r="G6433" s="20" t="s">
        <v>7591</v>
      </c>
      <c r="H6433" s="20"/>
      <c r="I6433" s="20" t="s">
        <v>15917</v>
      </c>
      <c r="J6433" s="20" t="s">
        <v>15925</v>
      </c>
      <c r="K6433" s="20" t="s">
        <v>7109</v>
      </c>
      <c r="L6433" s="20" t="s">
        <v>6219</v>
      </c>
      <c r="M6433" s="20" t="s">
        <v>7116</v>
      </c>
      <c r="N6433" s="20" t="s">
        <v>15902</v>
      </c>
      <c r="O6433" s="20" t="s">
        <v>15925</v>
      </c>
      <c r="P6433" s="201" t="n">
        <v>43730</v>
      </c>
      <c r="Q6433" s="201" t="n">
        <v>43763</v>
      </c>
      <c r="R6433" s="20" t="n">
        <v>1</v>
      </c>
      <c r="S6433" s="20" t="s">
        <v>7130</v>
      </c>
      <c r="T6433" s="20" t="n">
        <v>146.4705565</v>
      </c>
      <c r="U6433" s="20" t="n">
        <v>87.42051</v>
      </c>
      <c r="V6433" s="20" t="n">
        <v>205.520603</v>
      </c>
      <c r="W6433" s="20" t="s">
        <v>11510</v>
      </c>
      <c r="X6433" s="35"/>
      <c r="Y6433" s="35" t="n">
        <v>0</v>
      </c>
      <c r="Z6433" s="35" t="n">
        <v>1</v>
      </c>
      <c r="AE6433" s="94" t="e">
        <f aca="false" t="array" ref="AE6433:AK6433">_xlfn.torow(_xlfn.unique(_xlfn._xlws.filter(cat_table[Subsector],$E6433=cat_table[Sector],"")))</f>
        <v>#NAME?</v>
      </c>
      <c r="AF6433" s="94" t="e">
        <v>#NAME?</v>
      </c>
      <c r="AG6433" s="94" t="e">
        <v>#NAME?</v>
      </c>
      <c r="AH6433" s="94" t="e">
        <v>#NAME?</v>
      </c>
      <c r="AI6433" s="94" t="e">
        <v>#NAME?</v>
      </c>
      <c r="AJ6433" s="94" t="e">
        <v>#NAME?</v>
      </c>
      <c r="AK6433" s="94" t="e">
        <v>#NAME?</v>
      </c>
      <c r="AO6433" s="94" t="e">
        <f aca="false" t="array" ref="AO6433:AT6433">_xlfn.torow(_xlfn.unique(_xlfn._xlws.filter(cat_table[Sub-subsector],($E6433=cat_table[Sector])*($F6433=cat_table[Subsector]),"")))</f>
        <v>#NAME?</v>
      </c>
      <c r="AP6433" s="94" t="e">
        <v>#NAME?</v>
      </c>
      <c r="AQ6433" s="94" t="e">
        <v>#NAME?</v>
      </c>
      <c r="AR6433" s="94" t="e">
        <v>#NAME?</v>
      </c>
      <c r="AS6433" s="94" t="e">
        <v>#NAME?</v>
      </c>
      <c r="AT6433" s="94" t="e">
        <v>#NAME?</v>
      </c>
    </row>
    <row r="6434" customFormat="false" ht="15" hidden="false" customHeight="true" outlineLevel="0" collapsed="false">
      <c r="A6434" s="20" t="s">
        <v>17485</v>
      </c>
      <c r="B6434" s="20" t="str">
        <f aca="false">INDEX(Table2[], MATCH(L6434, Location_ID!$D$2:$D$3098, 0), 1)</f>
        <v>2d6493a3-ce18-4719-b22f-9f832a23fb78</v>
      </c>
      <c r="C6434" s="20" t="s">
        <v>1585</v>
      </c>
      <c r="D6434" s="230" t="s">
        <v>354</v>
      </c>
      <c r="E6434" s="20" t="s">
        <v>7134</v>
      </c>
      <c r="F6434" s="20" t="s">
        <v>7135</v>
      </c>
      <c r="G6434" s="20" t="s">
        <v>7591</v>
      </c>
      <c r="H6434" s="20"/>
      <c r="I6434" s="20" t="s">
        <v>15917</v>
      </c>
      <c r="J6434" s="20" t="s">
        <v>15918</v>
      </c>
      <c r="K6434" s="20" t="s">
        <v>7109</v>
      </c>
      <c r="L6434" s="20" t="s">
        <v>6221</v>
      </c>
      <c r="M6434" s="20" t="s">
        <v>7116</v>
      </c>
      <c r="N6434" s="20" t="s">
        <v>15902</v>
      </c>
      <c r="O6434" s="20" t="s">
        <v>15918</v>
      </c>
      <c r="P6434" s="201" t="n">
        <v>43730</v>
      </c>
      <c r="Q6434" s="201" t="n">
        <v>43763</v>
      </c>
      <c r="R6434" s="20" t="n">
        <v>1</v>
      </c>
      <c r="S6434" s="20" t="s">
        <v>7130</v>
      </c>
      <c r="T6434" s="20" t="n">
        <v>124.1213223</v>
      </c>
      <c r="U6434" s="20" t="n">
        <v>63.10722163</v>
      </c>
      <c r="V6434" s="20" t="n">
        <v>185.13542297</v>
      </c>
      <c r="W6434" s="20" t="s">
        <v>11510</v>
      </c>
      <c r="X6434" s="35"/>
      <c r="Y6434" s="35" t="n">
        <v>0</v>
      </c>
      <c r="Z6434" s="35" t="n">
        <v>1</v>
      </c>
      <c r="AE6434" s="94" t="e">
        <f aca="false" t="array" ref="AE6434:AK6434">_xlfn.torow(_xlfn.unique(_xlfn._xlws.filter(cat_table[Subsector],$E6434=cat_table[Sector],"")))</f>
        <v>#NAME?</v>
      </c>
      <c r="AF6434" s="94" t="e">
        <v>#NAME?</v>
      </c>
      <c r="AG6434" s="94" t="e">
        <v>#NAME?</v>
      </c>
      <c r="AH6434" s="94" t="e">
        <v>#NAME?</v>
      </c>
      <c r="AI6434" s="94" t="e">
        <v>#NAME?</v>
      </c>
      <c r="AJ6434" s="94" t="e">
        <v>#NAME?</v>
      </c>
      <c r="AK6434" s="94" t="e">
        <v>#NAME?</v>
      </c>
      <c r="AO6434" s="94" t="e">
        <f aca="false" t="array" ref="AO6434:AT6434">_xlfn.torow(_xlfn.unique(_xlfn._xlws.filter(cat_table[Sub-subsector],($E6434=cat_table[Sector])*($F6434=cat_table[Subsector]),"")))</f>
        <v>#NAME?</v>
      </c>
      <c r="AP6434" s="94" t="e">
        <v>#NAME?</v>
      </c>
      <c r="AQ6434" s="94" t="e">
        <v>#NAME?</v>
      </c>
      <c r="AR6434" s="94" t="e">
        <v>#NAME?</v>
      </c>
      <c r="AS6434" s="94" t="e">
        <v>#NAME?</v>
      </c>
      <c r="AT6434" s="94" t="e">
        <v>#NAME?</v>
      </c>
    </row>
    <row r="6435" customFormat="false" ht="15" hidden="false" customHeight="true" outlineLevel="0" collapsed="false">
      <c r="A6435" s="20" t="s">
        <v>17486</v>
      </c>
      <c r="B6435" s="20" t="str">
        <f aca="false">INDEX(Table2[], MATCH(L6435, Location_ID!$D$2:$D$3098, 0), 1)</f>
        <v>cc2e2975-e998-46fe-9d74-0cf59b92f63b</v>
      </c>
      <c r="C6435" s="20" t="s">
        <v>1585</v>
      </c>
      <c r="D6435" s="230" t="s">
        <v>354</v>
      </c>
      <c r="E6435" s="20" t="s">
        <v>7134</v>
      </c>
      <c r="F6435" s="20" t="s">
        <v>7135</v>
      </c>
      <c r="G6435" s="20" t="s">
        <v>7591</v>
      </c>
      <c r="H6435" s="20"/>
      <c r="I6435" s="20" t="s">
        <v>15917</v>
      </c>
      <c r="J6435" s="20" t="s">
        <v>15918</v>
      </c>
      <c r="K6435" s="20" t="s">
        <v>7109</v>
      </c>
      <c r="L6435" s="20" t="s">
        <v>6223</v>
      </c>
      <c r="M6435" s="20" t="s">
        <v>7116</v>
      </c>
      <c r="N6435" s="20" t="s">
        <v>15902</v>
      </c>
      <c r="O6435" s="20" t="s">
        <v>15918</v>
      </c>
      <c r="P6435" s="201" t="n">
        <v>43730</v>
      </c>
      <c r="Q6435" s="201" t="n">
        <v>43763</v>
      </c>
      <c r="R6435" s="20" t="n">
        <v>1</v>
      </c>
      <c r="S6435" s="20" t="s">
        <v>7130</v>
      </c>
      <c r="T6435" s="20" t="n">
        <v>117.7795735</v>
      </c>
      <c r="U6435" s="20" t="n">
        <v>67.06839</v>
      </c>
      <c r="V6435" s="20" t="n">
        <v>168.490757</v>
      </c>
      <c r="W6435" s="20" t="s">
        <v>11510</v>
      </c>
      <c r="X6435" s="35"/>
      <c r="Y6435" s="35" t="n">
        <v>0</v>
      </c>
      <c r="Z6435" s="35" t="n">
        <v>1</v>
      </c>
      <c r="AE6435" s="94" t="e">
        <f aca="false" t="array" ref="AE6435:AK6435">_xlfn.torow(_xlfn.unique(_xlfn._xlws.filter(cat_table[Subsector],$E6435=cat_table[Sector],"")))</f>
        <v>#NAME?</v>
      </c>
      <c r="AF6435" s="94" t="e">
        <v>#NAME?</v>
      </c>
      <c r="AG6435" s="94" t="e">
        <v>#NAME?</v>
      </c>
      <c r="AH6435" s="94" t="e">
        <v>#NAME?</v>
      </c>
      <c r="AI6435" s="94" t="e">
        <v>#NAME?</v>
      </c>
      <c r="AJ6435" s="94" t="e">
        <v>#NAME?</v>
      </c>
      <c r="AK6435" s="94" t="e">
        <v>#NAME?</v>
      </c>
      <c r="AO6435" s="94" t="e">
        <f aca="false" t="array" ref="AO6435:AT6435">_xlfn.torow(_xlfn.unique(_xlfn._xlws.filter(cat_table[Sub-subsector],($E6435=cat_table[Sector])*($F6435=cat_table[Subsector]),"")))</f>
        <v>#NAME?</v>
      </c>
      <c r="AP6435" s="94" t="e">
        <v>#NAME?</v>
      </c>
      <c r="AQ6435" s="94" t="e">
        <v>#NAME?</v>
      </c>
      <c r="AR6435" s="94" t="e">
        <v>#NAME?</v>
      </c>
      <c r="AS6435" s="94" t="e">
        <v>#NAME?</v>
      </c>
      <c r="AT6435" s="94" t="e">
        <v>#NAME?</v>
      </c>
    </row>
    <row r="6436" customFormat="false" ht="15" hidden="false" customHeight="true" outlineLevel="0" collapsed="false">
      <c r="A6436" s="20" t="s">
        <v>17487</v>
      </c>
      <c r="B6436" s="20" t="str">
        <f aca="false">INDEX(Table2[], MATCH(L6436, Location_ID!$D$2:$D$3098, 0), 1)</f>
        <v>90337210-ff4b-4f14-8336-e3c0bbac355a</v>
      </c>
      <c r="C6436" s="20" t="s">
        <v>1585</v>
      </c>
      <c r="D6436" s="230" t="s">
        <v>354</v>
      </c>
      <c r="E6436" s="20" t="s">
        <v>7134</v>
      </c>
      <c r="F6436" s="20" t="s">
        <v>7135</v>
      </c>
      <c r="G6436" s="20" t="s">
        <v>7591</v>
      </c>
      <c r="H6436" s="20"/>
      <c r="I6436" s="20" t="s">
        <v>15917</v>
      </c>
      <c r="J6436" s="20" t="s">
        <v>15927</v>
      </c>
      <c r="K6436" s="20" t="s">
        <v>7109</v>
      </c>
      <c r="L6436" s="20" t="s">
        <v>6225</v>
      </c>
      <c r="M6436" s="20" t="s">
        <v>7116</v>
      </c>
      <c r="N6436" s="20" t="s">
        <v>15902</v>
      </c>
      <c r="O6436" s="20" t="s">
        <v>15927</v>
      </c>
      <c r="P6436" s="201" t="n">
        <v>43730</v>
      </c>
      <c r="Q6436" s="201" t="n">
        <v>43763</v>
      </c>
      <c r="R6436" s="20" t="n">
        <v>1</v>
      </c>
      <c r="S6436" s="20" t="s">
        <v>7130</v>
      </c>
      <c r="T6436" s="20" t="n">
        <v>26.41145471</v>
      </c>
      <c r="U6436" s="20" t="n">
        <v>13.1271252</v>
      </c>
      <c r="V6436" s="20" t="n">
        <v>39.69578422</v>
      </c>
      <c r="W6436" s="20" t="s">
        <v>11510</v>
      </c>
      <c r="X6436" s="35"/>
      <c r="Y6436" s="35" t="n">
        <v>0</v>
      </c>
      <c r="Z6436" s="35" t="n">
        <v>1</v>
      </c>
      <c r="AE6436" s="94" t="e">
        <f aca="false" t="array" ref="AE6436:AK6436">_xlfn.torow(_xlfn.unique(_xlfn._xlws.filter(cat_table[Subsector],$E6436=cat_table[Sector],"")))</f>
        <v>#NAME?</v>
      </c>
      <c r="AF6436" s="94" t="e">
        <v>#NAME?</v>
      </c>
      <c r="AG6436" s="94" t="e">
        <v>#NAME?</v>
      </c>
      <c r="AH6436" s="94" t="e">
        <v>#NAME?</v>
      </c>
      <c r="AI6436" s="94" t="e">
        <v>#NAME?</v>
      </c>
      <c r="AJ6436" s="94" t="e">
        <v>#NAME?</v>
      </c>
      <c r="AK6436" s="94" t="e">
        <v>#NAME?</v>
      </c>
      <c r="AO6436" s="94" t="e">
        <f aca="false" t="array" ref="AO6436:AT6436">_xlfn.torow(_xlfn.unique(_xlfn._xlws.filter(cat_table[Sub-subsector],($E6436=cat_table[Sector])*($F6436=cat_table[Subsector]),"")))</f>
        <v>#NAME?</v>
      </c>
      <c r="AP6436" s="94" t="e">
        <v>#NAME?</v>
      </c>
      <c r="AQ6436" s="94" t="e">
        <v>#NAME?</v>
      </c>
      <c r="AR6436" s="94" t="e">
        <v>#NAME?</v>
      </c>
      <c r="AS6436" s="94" t="e">
        <v>#NAME?</v>
      </c>
      <c r="AT6436" s="94" t="e">
        <v>#NAME?</v>
      </c>
    </row>
    <row r="6437" customFormat="false" ht="15" hidden="false" customHeight="true" outlineLevel="0" collapsed="false">
      <c r="A6437" s="20" t="s">
        <v>17488</v>
      </c>
      <c r="B6437" s="20" t="str">
        <f aca="false">INDEX(Table2[], MATCH(L6437, Location_ID!$D$2:$D$3098, 0), 1)</f>
        <v>711dd4c5-71f2-4023-995b-3449e0214666</v>
      </c>
      <c r="C6437" s="20" t="s">
        <v>1585</v>
      </c>
      <c r="D6437" s="230" t="s">
        <v>354</v>
      </c>
      <c r="E6437" s="20" t="s">
        <v>7134</v>
      </c>
      <c r="F6437" s="20" t="s">
        <v>7135</v>
      </c>
      <c r="G6437" s="20" t="s">
        <v>7591</v>
      </c>
      <c r="H6437" s="20"/>
      <c r="I6437" s="20" t="s">
        <v>15917</v>
      </c>
      <c r="J6437" s="20" t="s">
        <v>15925</v>
      </c>
      <c r="K6437" s="20" t="s">
        <v>7109</v>
      </c>
      <c r="L6437" s="20" t="s">
        <v>6227</v>
      </c>
      <c r="M6437" s="20" t="s">
        <v>7116</v>
      </c>
      <c r="N6437" s="20" t="s">
        <v>15902</v>
      </c>
      <c r="O6437" s="20" t="s">
        <v>15925</v>
      </c>
      <c r="P6437" s="201" t="n">
        <v>43730</v>
      </c>
      <c r="Q6437" s="201" t="n">
        <v>43763</v>
      </c>
      <c r="R6437" s="20" t="n">
        <v>1</v>
      </c>
      <c r="S6437" s="20" t="s">
        <v>7130</v>
      </c>
      <c r="T6437" s="20" t="n">
        <v>7.54779758</v>
      </c>
      <c r="U6437" s="20" t="n">
        <v>4.187123</v>
      </c>
      <c r="V6437" s="20" t="n">
        <v>10.90847216</v>
      </c>
      <c r="W6437" s="20" t="s">
        <v>11510</v>
      </c>
      <c r="X6437" s="35"/>
      <c r="Y6437" s="35" t="n">
        <v>0</v>
      </c>
      <c r="Z6437" s="35" t="n">
        <v>1</v>
      </c>
      <c r="AE6437" s="94" t="e">
        <f aca="false" t="array" ref="AE6437:AK6437">_xlfn.torow(_xlfn.unique(_xlfn._xlws.filter(cat_table[Subsector],$E6437=cat_table[Sector],"")))</f>
        <v>#NAME?</v>
      </c>
      <c r="AF6437" s="94" t="e">
        <v>#NAME?</v>
      </c>
      <c r="AG6437" s="94" t="e">
        <v>#NAME?</v>
      </c>
      <c r="AH6437" s="94" t="e">
        <v>#NAME?</v>
      </c>
      <c r="AI6437" s="94" t="e">
        <v>#NAME?</v>
      </c>
      <c r="AJ6437" s="94" t="e">
        <v>#NAME?</v>
      </c>
      <c r="AK6437" s="94" t="e">
        <v>#NAME?</v>
      </c>
      <c r="AO6437" s="94" t="e">
        <f aca="false" t="array" ref="AO6437:AT6437">_xlfn.torow(_xlfn.unique(_xlfn._xlws.filter(cat_table[Sub-subsector],($E6437=cat_table[Sector])*($F6437=cat_table[Subsector]),"")))</f>
        <v>#NAME?</v>
      </c>
      <c r="AP6437" s="94" t="e">
        <v>#NAME?</v>
      </c>
      <c r="AQ6437" s="94" t="e">
        <v>#NAME?</v>
      </c>
      <c r="AR6437" s="94" t="e">
        <v>#NAME?</v>
      </c>
      <c r="AS6437" s="94" t="e">
        <v>#NAME?</v>
      </c>
      <c r="AT6437" s="94" t="e">
        <v>#NAME?</v>
      </c>
    </row>
    <row r="6438" customFormat="false" ht="15" hidden="false" customHeight="true" outlineLevel="0" collapsed="false">
      <c r="A6438" s="20" t="s">
        <v>17489</v>
      </c>
      <c r="B6438" s="20" t="str">
        <f aca="false">INDEX(Table2[], MATCH(L6438, Location_ID!$D$2:$D$3098, 0), 1)</f>
        <v>08b664c7-81f3-48d1-b71a-a929e0a72b94</v>
      </c>
      <c r="C6438" s="20" t="s">
        <v>1585</v>
      </c>
      <c r="D6438" s="230" t="s">
        <v>354</v>
      </c>
      <c r="E6438" s="20" t="s">
        <v>7134</v>
      </c>
      <c r="F6438" s="20" t="s">
        <v>7135</v>
      </c>
      <c r="G6438" s="20" t="s">
        <v>7591</v>
      </c>
      <c r="H6438" s="20"/>
      <c r="I6438" s="20" t="s">
        <v>15917</v>
      </c>
      <c r="J6438" s="20" t="s">
        <v>15918</v>
      </c>
      <c r="K6438" s="20" t="s">
        <v>7109</v>
      </c>
      <c r="L6438" s="20" t="s">
        <v>6229</v>
      </c>
      <c r="M6438" s="20" t="s">
        <v>7116</v>
      </c>
      <c r="N6438" s="20" t="s">
        <v>15902</v>
      </c>
      <c r="O6438" s="20" t="s">
        <v>15918</v>
      </c>
      <c r="P6438" s="201" t="n">
        <v>43730</v>
      </c>
      <c r="Q6438" s="201" t="n">
        <v>43763</v>
      </c>
      <c r="R6438" s="20" t="n">
        <v>1</v>
      </c>
      <c r="S6438" s="20" t="s">
        <v>7130</v>
      </c>
      <c r="T6438" s="20" t="n">
        <v>5.224681</v>
      </c>
      <c r="U6438" s="20" t="n">
        <v>3.252476244</v>
      </c>
      <c r="V6438" s="20" t="n">
        <v>7.196885756</v>
      </c>
      <c r="W6438" s="20" t="s">
        <v>11510</v>
      </c>
      <c r="X6438" s="35"/>
      <c r="Y6438" s="35" t="n">
        <v>0</v>
      </c>
      <c r="Z6438" s="35" t="n">
        <v>1</v>
      </c>
      <c r="AE6438" s="94" t="e">
        <f aca="false" t="array" ref="AE6438:AK6438">_xlfn.torow(_xlfn.unique(_xlfn._xlws.filter(cat_table[Subsector],$E6438=cat_table[Sector],"")))</f>
        <v>#NAME?</v>
      </c>
      <c r="AF6438" s="94" t="e">
        <v>#NAME?</v>
      </c>
      <c r="AG6438" s="94" t="e">
        <v>#NAME?</v>
      </c>
      <c r="AH6438" s="94" t="e">
        <v>#NAME?</v>
      </c>
      <c r="AI6438" s="94" t="e">
        <v>#NAME?</v>
      </c>
      <c r="AJ6438" s="94" t="e">
        <v>#NAME?</v>
      </c>
      <c r="AK6438" s="94" t="e">
        <v>#NAME?</v>
      </c>
      <c r="AO6438" s="94" t="e">
        <f aca="false" t="array" ref="AO6438:AT6438">_xlfn.torow(_xlfn.unique(_xlfn._xlws.filter(cat_table[Sub-subsector],($E6438=cat_table[Sector])*($F6438=cat_table[Subsector]),"")))</f>
        <v>#NAME?</v>
      </c>
      <c r="AP6438" s="94" t="e">
        <v>#NAME?</v>
      </c>
      <c r="AQ6438" s="94" t="e">
        <v>#NAME?</v>
      </c>
      <c r="AR6438" s="94" t="e">
        <v>#NAME?</v>
      </c>
      <c r="AS6438" s="94" t="e">
        <v>#NAME?</v>
      </c>
      <c r="AT6438" s="94" t="e">
        <v>#NAME?</v>
      </c>
    </row>
    <row r="6439" customFormat="false" ht="15" hidden="false" customHeight="true" outlineLevel="0" collapsed="false">
      <c r="A6439" s="20" t="s">
        <v>17490</v>
      </c>
      <c r="B6439" s="20" t="str">
        <f aca="false">INDEX(Table2[], MATCH(L6439, Location_ID!$D$2:$D$3098, 0), 1)</f>
        <v>2724c8b6-b7db-4a1d-8623-272d1982b3b3</v>
      </c>
      <c r="C6439" s="20" t="s">
        <v>1585</v>
      </c>
      <c r="D6439" s="230" t="s">
        <v>354</v>
      </c>
      <c r="E6439" s="20" t="s">
        <v>7134</v>
      </c>
      <c r="F6439" s="20" t="s">
        <v>7135</v>
      </c>
      <c r="G6439" s="20" t="s">
        <v>7591</v>
      </c>
      <c r="H6439" s="20"/>
      <c r="I6439" s="20" t="s">
        <v>15917</v>
      </c>
      <c r="J6439" s="20" t="s">
        <v>15918</v>
      </c>
      <c r="K6439" s="20" t="s">
        <v>7109</v>
      </c>
      <c r="L6439" s="20" t="s">
        <v>6231</v>
      </c>
      <c r="M6439" s="20" t="s">
        <v>7116</v>
      </c>
      <c r="N6439" s="20" t="s">
        <v>15902</v>
      </c>
      <c r="O6439" s="20" t="s">
        <v>15918</v>
      </c>
      <c r="P6439" s="201" t="n">
        <v>43730</v>
      </c>
      <c r="Q6439" s="201" t="n">
        <v>43763</v>
      </c>
      <c r="R6439" s="20" t="n">
        <v>1</v>
      </c>
      <c r="S6439" s="20" t="s">
        <v>7130</v>
      </c>
      <c r="T6439" s="20" t="n">
        <v>20.83712822</v>
      </c>
      <c r="U6439" s="20" t="n">
        <v>10.35012449</v>
      </c>
      <c r="V6439" s="20" t="n">
        <v>31.32413195</v>
      </c>
      <c r="W6439" s="20" t="s">
        <v>11510</v>
      </c>
      <c r="X6439" s="35"/>
      <c r="Y6439" s="35" t="n">
        <v>0</v>
      </c>
      <c r="Z6439" s="35" t="n">
        <v>1</v>
      </c>
      <c r="AE6439" s="94" t="e">
        <f aca="false" t="array" ref="AE6439:AK6439">_xlfn.torow(_xlfn.unique(_xlfn._xlws.filter(cat_table[Subsector],$E6439=cat_table[Sector],"")))</f>
        <v>#NAME?</v>
      </c>
      <c r="AF6439" s="94" t="e">
        <v>#NAME?</v>
      </c>
      <c r="AG6439" s="94" t="e">
        <v>#NAME?</v>
      </c>
      <c r="AH6439" s="94" t="e">
        <v>#NAME?</v>
      </c>
      <c r="AI6439" s="94" t="e">
        <v>#NAME?</v>
      </c>
      <c r="AJ6439" s="94" t="e">
        <v>#NAME?</v>
      </c>
      <c r="AK6439" s="94" t="e">
        <v>#NAME?</v>
      </c>
      <c r="AO6439" s="94" t="e">
        <f aca="false" t="array" ref="AO6439:AT6439">_xlfn.torow(_xlfn.unique(_xlfn._xlws.filter(cat_table[Sub-subsector],($E6439=cat_table[Sector])*($F6439=cat_table[Subsector]),"")))</f>
        <v>#NAME?</v>
      </c>
      <c r="AP6439" s="94" t="e">
        <v>#NAME?</v>
      </c>
      <c r="AQ6439" s="94" t="e">
        <v>#NAME?</v>
      </c>
      <c r="AR6439" s="94" t="e">
        <v>#NAME?</v>
      </c>
      <c r="AS6439" s="94" t="e">
        <v>#NAME?</v>
      </c>
      <c r="AT6439" s="94" t="e">
        <v>#NAME?</v>
      </c>
    </row>
    <row r="6440" customFormat="false" ht="15" hidden="false" customHeight="true" outlineLevel="0" collapsed="false">
      <c r="A6440" s="20" t="s">
        <v>17491</v>
      </c>
      <c r="B6440" s="20" t="str">
        <f aca="false">INDEX(Table2[], MATCH(L6440, Location_ID!$D$2:$D$3098, 0), 1)</f>
        <v>1b628114-3d8f-4c50-bb13-fa7514c3e899</v>
      </c>
      <c r="C6440" s="20" t="s">
        <v>1585</v>
      </c>
      <c r="D6440" s="230" t="s">
        <v>354</v>
      </c>
      <c r="E6440" s="20" t="s">
        <v>7134</v>
      </c>
      <c r="F6440" s="20" t="s">
        <v>7135</v>
      </c>
      <c r="G6440" s="20" t="s">
        <v>7591</v>
      </c>
      <c r="H6440" s="20"/>
      <c r="I6440" s="20" t="s">
        <v>15917</v>
      </c>
      <c r="J6440" s="20" t="s">
        <v>15918</v>
      </c>
      <c r="K6440" s="20" t="s">
        <v>7109</v>
      </c>
      <c r="L6440" s="20" t="s">
        <v>6233</v>
      </c>
      <c r="M6440" s="20" t="s">
        <v>7116</v>
      </c>
      <c r="N6440" s="20" t="s">
        <v>15902</v>
      </c>
      <c r="O6440" s="20" t="s">
        <v>15918</v>
      </c>
      <c r="P6440" s="201" t="n">
        <v>43730</v>
      </c>
      <c r="Q6440" s="201" t="n">
        <v>43763</v>
      </c>
      <c r="R6440" s="20" t="n">
        <v>1</v>
      </c>
      <c r="S6440" s="20" t="s">
        <v>7130</v>
      </c>
      <c r="T6440" s="20" t="n">
        <v>16.166712</v>
      </c>
      <c r="U6440" s="20" t="n">
        <v>9.7222416</v>
      </c>
      <c r="V6440" s="20" t="n">
        <v>22.6111824</v>
      </c>
      <c r="W6440" s="20" t="s">
        <v>11510</v>
      </c>
      <c r="X6440" s="35"/>
      <c r="Y6440" s="35" t="n">
        <v>0</v>
      </c>
      <c r="Z6440" s="35" t="n">
        <v>1</v>
      </c>
      <c r="AE6440" s="94" t="e">
        <f aca="false" t="array" ref="AE6440:AK6440">_xlfn.torow(_xlfn.unique(_xlfn._xlws.filter(cat_table[Subsector],$E6440=cat_table[Sector],"")))</f>
        <v>#NAME?</v>
      </c>
      <c r="AF6440" s="94" t="e">
        <v>#NAME?</v>
      </c>
      <c r="AG6440" s="94" t="e">
        <v>#NAME?</v>
      </c>
      <c r="AH6440" s="94" t="e">
        <v>#NAME?</v>
      </c>
      <c r="AI6440" s="94" t="e">
        <v>#NAME?</v>
      </c>
      <c r="AJ6440" s="94" t="e">
        <v>#NAME?</v>
      </c>
      <c r="AK6440" s="94" t="e">
        <v>#NAME?</v>
      </c>
      <c r="AO6440" s="94" t="e">
        <f aca="false" t="array" ref="AO6440:AT6440">_xlfn.torow(_xlfn.unique(_xlfn._xlws.filter(cat_table[Sub-subsector],($E6440=cat_table[Sector])*($F6440=cat_table[Subsector]),"")))</f>
        <v>#NAME?</v>
      </c>
      <c r="AP6440" s="94" t="e">
        <v>#NAME?</v>
      </c>
      <c r="AQ6440" s="94" t="e">
        <v>#NAME?</v>
      </c>
      <c r="AR6440" s="94" t="e">
        <v>#NAME?</v>
      </c>
      <c r="AS6440" s="94" t="e">
        <v>#NAME?</v>
      </c>
      <c r="AT6440" s="94" t="e">
        <v>#NAME?</v>
      </c>
    </row>
    <row r="6441" customFormat="false" ht="15" hidden="false" customHeight="true" outlineLevel="0" collapsed="false">
      <c r="A6441" s="20" t="s">
        <v>17492</v>
      </c>
      <c r="B6441" s="20" t="str">
        <f aca="false">INDEX(Table2[], MATCH(L6441, Location_ID!$D$2:$D$3098, 0), 1)</f>
        <v>95564be0-bb5f-4ade-acae-f24055f47ed6</v>
      </c>
      <c r="C6441" s="20" t="s">
        <v>1585</v>
      </c>
      <c r="D6441" s="230" t="s">
        <v>354</v>
      </c>
      <c r="E6441" s="20" t="s">
        <v>7134</v>
      </c>
      <c r="F6441" s="20" t="s">
        <v>7135</v>
      </c>
      <c r="G6441" s="20" t="s">
        <v>7591</v>
      </c>
      <c r="H6441" s="20"/>
      <c r="I6441" s="20" t="s">
        <v>15917</v>
      </c>
      <c r="J6441" s="20" t="s">
        <v>15932</v>
      </c>
      <c r="K6441" s="20" t="s">
        <v>7109</v>
      </c>
      <c r="L6441" s="20" t="s">
        <v>6235</v>
      </c>
      <c r="M6441" s="20" t="s">
        <v>7116</v>
      </c>
      <c r="N6441" s="20" t="s">
        <v>15902</v>
      </c>
      <c r="O6441" s="20" t="s">
        <v>15932</v>
      </c>
      <c r="P6441" s="201" t="n">
        <v>43730</v>
      </c>
      <c r="Q6441" s="201" t="n">
        <v>43763</v>
      </c>
      <c r="R6441" s="20" t="n">
        <v>1</v>
      </c>
      <c r="S6441" s="20" t="s">
        <v>7130</v>
      </c>
      <c r="T6441" s="20" t="n">
        <v>9.58034803</v>
      </c>
      <c r="U6441" s="20" t="n">
        <v>4.23245878</v>
      </c>
      <c r="V6441" s="20" t="n">
        <v>14.92823728</v>
      </c>
      <c r="W6441" s="20" t="s">
        <v>11510</v>
      </c>
      <c r="X6441" s="35"/>
      <c r="Y6441" s="35" t="n">
        <v>0</v>
      </c>
      <c r="Z6441" s="35" t="n">
        <v>1</v>
      </c>
      <c r="AE6441" s="94" t="e">
        <f aca="false" t="array" ref="AE6441:AK6441">_xlfn.torow(_xlfn.unique(_xlfn._xlws.filter(cat_table[Subsector],$E6441=cat_table[Sector],"")))</f>
        <v>#NAME?</v>
      </c>
      <c r="AF6441" s="94" t="e">
        <v>#NAME?</v>
      </c>
      <c r="AG6441" s="94" t="e">
        <v>#NAME?</v>
      </c>
      <c r="AH6441" s="94" t="e">
        <v>#NAME?</v>
      </c>
      <c r="AI6441" s="94" t="e">
        <v>#NAME?</v>
      </c>
      <c r="AJ6441" s="94" t="e">
        <v>#NAME?</v>
      </c>
      <c r="AK6441" s="94" t="e">
        <v>#NAME?</v>
      </c>
      <c r="AO6441" s="94" t="e">
        <f aca="false" t="array" ref="AO6441:AT6441">_xlfn.torow(_xlfn.unique(_xlfn._xlws.filter(cat_table[Sub-subsector],($E6441=cat_table[Sector])*($F6441=cat_table[Subsector]),"")))</f>
        <v>#NAME?</v>
      </c>
      <c r="AP6441" s="94" t="e">
        <v>#NAME?</v>
      </c>
      <c r="AQ6441" s="94" t="e">
        <v>#NAME?</v>
      </c>
      <c r="AR6441" s="94" t="e">
        <v>#NAME?</v>
      </c>
      <c r="AS6441" s="94" t="e">
        <v>#NAME?</v>
      </c>
      <c r="AT6441" s="94" t="e">
        <v>#NAME?</v>
      </c>
    </row>
    <row r="6442" customFormat="false" ht="15" hidden="false" customHeight="true" outlineLevel="0" collapsed="false">
      <c r="A6442" s="20" t="s">
        <v>17493</v>
      </c>
      <c r="B6442" s="20" t="str">
        <f aca="false">INDEX(Table2[], MATCH(L6442, Location_ID!$D$2:$D$3098, 0), 1)</f>
        <v>11f9b809-cf8c-4188-99e4-6a95f7a243ad</v>
      </c>
      <c r="C6442" s="20" t="s">
        <v>1585</v>
      </c>
      <c r="D6442" s="230" t="s">
        <v>354</v>
      </c>
      <c r="E6442" s="20" t="s">
        <v>7134</v>
      </c>
      <c r="F6442" s="20" t="s">
        <v>7135</v>
      </c>
      <c r="G6442" s="20" t="s">
        <v>7591</v>
      </c>
      <c r="H6442" s="20"/>
      <c r="I6442" s="20" t="s">
        <v>15917</v>
      </c>
      <c r="J6442" s="20" t="s">
        <v>15918</v>
      </c>
      <c r="K6442" s="20" t="s">
        <v>7109</v>
      </c>
      <c r="L6442" s="20" t="s">
        <v>6237</v>
      </c>
      <c r="M6442" s="20" t="s">
        <v>7116</v>
      </c>
      <c r="N6442" s="20" t="s">
        <v>15902</v>
      </c>
      <c r="O6442" s="20" t="s">
        <v>15918</v>
      </c>
      <c r="P6442" s="201" t="n">
        <v>43730</v>
      </c>
      <c r="Q6442" s="201" t="n">
        <v>43763</v>
      </c>
      <c r="R6442" s="20" t="n">
        <v>1</v>
      </c>
      <c r="S6442" s="20" t="s">
        <v>7130</v>
      </c>
      <c r="T6442" s="20" t="n">
        <v>18.0448721</v>
      </c>
      <c r="U6442" s="20" t="n">
        <v>8.18842818</v>
      </c>
      <c r="V6442" s="20" t="n">
        <v>27.90131602</v>
      </c>
      <c r="W6442" s="20" t="s">
        <v>11510</v>
      </c>
      <c r="X6442" s="35"/>
      <c r="Y6442" s="35" t="n">
        <v>0</v>
      </c>
      <c r="Z6442" s="35" t="n">
        <v>1</v>
      </c>
      <c r="AE6442" s="94" t="e">
        <f aca="false" t="array" ref="AE6442:AK6442">_xlfn.torow(_xlfn.unique(_xlfn._xlws.filter(cat_table[Subsector],$E6442=cat_table[Sector],"")))</f>
        <v>#NAME?</v>
      </c>
      <c r="AF6442" s="94" t="e">
        <v>#NAME?</v>
      </c>
      <c r="AG6442" s="94" t="e">
        <v>#NAME?</v>
      </c>
      <c r="AH6442" s="94" t="e">
        <v>#NAME?</v>
      </c>
      <c r="AI6442" s="94" t="e">
        <v>#NAME?</v>
      </c>
      <c r="AJ6442" s="94" t="e">
        <v>#NAME?</v>
      </c>
      <c r="AK6442" s="94" t="e">
        <v>#NAME?</v>
      </c>
      <c r="AO6442" s="94" t="e">
        <f aca="false" t="array" ref="AO6442:AT6442">_xlfn.torow(_xlfn.unique(_xlfn._xlws.filter(cat_table[Sub-subsector],($E6442=cat_table[Sector])*($F6442=cat_table[Subsector]),"")))</f>
        <v>#NAME?</v>
      </c>
      <c r="AP6442" s="94" t="e">
        <v>#NAME?</v>
      </c>
      <c r="AQ6442" s="94" t="e">
        <v>#NAME?</v>
      </c>
      <c r="AR6442" s="94" t="e">
        <v>#NAME?</v>
      </c>
      <c r="AS6442" s="94" t="e">
        <v>#NAME?</v>
      </c>
      <c r="AT6442" s="94" t="e">
        <v>#NAME?</v>
      </c>
    </row>
    <row r="6443" customFormat="false" ht="15" hidden="false" customHeight="true" outlineLevel="0" collapsed="false">
      <c r="A6443" s="20" t="s">
        <v>17494</v>
      </c>
      <c r="B6443" s="20" t="str">
        <f aca="false">INDEX(Table2[], MATCH(L6443, Location_ID!$D$2:$D$3098, 0), 1)</f>
        <v>d5f3f79b-ad8f-4025-894c-6063cba95fc7</v>
      </c>
      <c r="C6443" s="20" t="s">
        <v>1585</v>
      </c>
      <c r="D6443" s="230" t="s">
        <v>354</v>
      </c>
      <c r="E6443" s="20" t="s">
        <v>7134</v>
      </c>
      <c r="F6443" s="20" t="s">
        <v>7135</v>
      </c>
      <c r="G6443" s="20" t="s">
        <v>7591</v>
      </c>
      <c r="H6443" s="20"/>
      <c r="I6443" s="20" t="s">
        <v>15917</v>
      </c>
      <c r="J6443" s="20" t="s">
        <v>15918</v>
      </c>
      <c r="K6443" s="20" t="s">
        <v>7109</v>
      </c>
      <c r="L6443" s="20" t="s">
        <v>6239</v>
      </c>
      <c r="M6443" s="20" t="s">
        <v>7116</v>
      </c>
      <c r="N6443" s="20" t="s">
        <v>15902</v>
      </c>
      <c r="O6443" s="20" t="s">
        <v>15918</v>
      </c>
      <c r="P6443" s="201" t="n">
        <v>43730</v>
      </c>
      <c r="Q6443" s="201" t="n">
        <v>43763</v>
      </c>
      <c r="R6443" s="20" t="n">
        <v>1</v>
      </c>
      <c r="S6443" s="20" t="s">
        <v>7130</v>
      </c>
      <c r="T6443" s="20" t="n">
        <v>30.76840656</v>
      </c>
      <c r="U6443" s="20" t="n">
        <v>14.94404445</v>
      </c>
      <c r="V6443" s="20" t="n">
        <v>46.59276867</v>
      </c>
      <c r="W6443" s="20" t="s">
        <v>11510</v>
      </c>
      <c r="X6443" s="35"/>
      <c r="Y6443" s="35" t="n">
        <v>0</v>
      </c>
      <c r="Z6443" s="35" t="n">
        <v>1</v>
      </c>
      <c r="AE6443" s="94" t="e">
        <f aca="false" t="array" ref="AE6443:AK6443">_xlfn.torow(_xlfn.unique(_xlfn._xlws.filter(cat_table[Subsector],$E6443=cat_table[Sector],"")))</f>
        <v>#NAME?</v>
      </c>
      <c r="AF6443" s="94" t="e">
        <v>#NAME?</v>
      </c>
      <c r="AG6443" s="94" t="e">
        <v>#NAME?</v>
      </c>
      <c r="AH6443" s="94" t="e">
        <v>#NAME?</v>
      </c>
      <c r="AI6443" s="94" t="e">
        <v>#NAME?</v>
      </c>
      <c r="AJ6443" s="94" t="e">
        <v>#NAME?</v>
      </c>
      <c r="AK6443" s="94" t="e">
        <v>#NAME?</v>
      </c>
      <c r="AO6443" s="94" t="e">
        <f aca="false" t="array" ref="AO6443:AT6443">_xlfn.torow(_xlfn.unique(_xlfn._xlws.filter(cat_table[Sub-subsector],($E6443=cat_table[Sector])*($F6443=cat_table[Subsector]),"")))</f>
        <v>#NAME?</v>
      </c>
      <c r="AP6443" s="94" t="e">
        <v>#NAME?</v>
      </c>
      <c r="AQ6443" s="94" t="e">
        <v>#NAME?</v>
      </c>
      <c r="AR6443" s="94" t="e">
        <v>#NAME?</v>
      </c>
      <c r="AS6443" s="94" t="e">
        <v>#NAME?</v>
      </c>
      <c r="AT6443" s="94" t="e">
        <v>#NAME?</v>
      </c>
    </row>
    <row r="6444" customFormat="false" ht="15" hidden="false" customHeight="true" outlineLevel="0" collapsed="false">
      <c r="A6444" s="20" t="s">
        <v>17495</v>
      </c>
      <c r="B6444" s="20" t="str">
        <f aca="false">INDEX(Table2[], MATCH(L6444, Location_ID!$D$2:$D$3098, 0), 1)</f>
        <v>913374de-8cf2-4e31-8e5f-271ffa30613a</v>
      </c>
      <c r="C6444" s="20" t="s">
        <v>1585</v>
      </c>
      <c r="D6444" s="230" t="s">
        <v>354</v>
      </c>
      <c r="E6444" s="20" t="s">
        <v>7134</v>
      </c>
      <c r="F6444" s="20" t="s">
        <v>7135</v>
      </c>
      <c r="G6444" s="20" t="s">
        <v>7591</v>
      </c>
      <c r="H6444" s="20"/>
      <c r="I6444" s="20" t="s">
        <v>15917</v>
      </c>
      <c r="J6444" s="20" t="s">
        <v>15918</v>
      </c>
      <c r="K6444" s="20" t="s">
        <v>7109</v>
      </c>
      <c r="L6444" s="20" t="s">
        <v>6241</v>
      </c>
      <c r="M6444" s="20" t="s">
        <v>7116</v>
      </c>
      <c r="N6444" s="20" t="s">
        <v>15902</v>
      </c>
      <c r="O6444" s="20" t="s">
        <v>15918</v>
      </c>
      <c r="P6444" s="201" t="n">
        <v>43730</v>
      </c>
      <c r="Q6444" s="201" t="n">
        <v>43763</v>
      </c>
      <c r="R6444" s="20" t="n">
        <v>1</v>
      </c>
      <c r="S6444" s="20" t="s">
        <v>7130</v>
      </c>
      <c r="T6444" s="20" t="n">
        <v>15.802651</v>
      </c>
      <c r="U6444" s="20" t="n">
        <v>7.555374422</v>
      </c>
      <c r="V6444" s="20" t="n">
        <v>24.049927578</v>
      </c>
      <c r="W6444" s="20" t="s">
        <v>11510</v>
      </c>
      <c r="X6444" s="35"/>
      <c r="Y6444" s="35" t="n">
        <v>0</v>
      </c>
      <c r="Z6444" s="35" t="n">
        <v>1</v>
      </c>
      <c r="AE6444" s="94" t="e">
        <f aca="false" t="array" ref="AE6444:AK6444">_xlfn.torow(_xlfn.unique(_xlfn._xlws.filter(cat_table[Subsector],$E6444=cat_table[Sector],"")))</f>
        <v>#NAME?</v>
      </c>
      <c r="AF6444" s="94" t="e">
        <v>#NAME?</v>
      </c>
      <c r="AG6444" s="94" t="e">
        <v>#NAME?</v>
      </c>
      <c r="AH6444" s="94" t="e">
        <v>#NAME?</v>
      </c>
      <c r="AI6444" s="94" t="e">
        <v>#NAME?</v>
      </c>
      <c r="AJ6444" s="94" t="e">
        <v>#NAME?</v>
      </c>
      <c r="AK6444" s="94" t="e">
        <v>#NAME?</v>
      </c>
      <c r="AO6444" s="94" t="e">
        <f aca="false" t="array" ref="AO6444:AT6444">_xlfn.torow(_xlfn.unique(_xlfn._xlws.filter(cat_table[Sub-subsector],($E6444=cat_table[Sector])*($F6444=cat_table[Subsector]),"")))</f>
        <v>#NAME?</v>
      </c>
      <c r="AP6444" s="94" t="e">
        <v>#NAME?</v>
      </c>
      <c r="AQ6444" s="94" t="e">
        <v>#NAME?</v>
      </c>
      <c r="AR6444" s="94" t="e">
        <v>#NAME?</v>
      </c>
      <c r="AS6444" s="94" t="e">
        <v>#NAME?</v>
      </c>
      <c r="AT6444" s="94" t="e">
        <v>#NAME?</v>
      </c>
    </row>
    <row r="6445" customFormat="false" ht="15" hidden="false" customHeight="true" outlineLevel="0" collapsed="false">
      <c r="A6445" s="20" t="s">
        <v>17496</v>
      </c>
      <c r="B6445" s="20" t="str">
        <f aca="false">INDEX(Table2[], MATCH(L6445, Location_ID!$D$2:$D$3098, 0), 1)</f>
        <v>f2429544-6b04-4ce7-a909-0218c7a610a9</v>
      </c>
      <c r="C6445" s="20" t="s">
        <v>1585</v>
      </c>
      <c r="D6445" s="230" t="s">
        <v>354</v>
      </c>
      <c r="E6445" s="20" t="s">
        <v>7134</v>
      </c>
      <c r="F6445" s="20" t="s">
        <v>7135</v>
      </c>
      <c r="G6445" s="20" t="s">
        <v>7591</v>
      </c>
      <c r="H6445" s="20"/>
      <c r="I6445" s="20" t="s">
        <v>15917</v>
      </c>
      <c r="J6445" s="20" t="s">
        <v>15918</v>
      </c>
      <c r="K6445" s="20" t="s">
        <v>7109</v>
      </c>
      <c r="L6445" s="20" t="s">
        <v>6243</v>
      </c>
      <c r="M6445" s="20" t="s">
        <v>7116</v>
      </c>
      <c r="N6445" s="20" t="s">
        <v>15902</v>
      </c>
      <c r="O6445" s="20" t="s">
        <v>15918</v>
      </c>
      <c r="P6445" s="201" t="n">
        <v>43730</v>
      </c>
      <c r="Q6445" s="201" t="n">
        <v>43763</v>
      </c>
      <c r="R6445" s="20" t="n">
        <v>1</v>
      </c>
      <c r="S6445" s="20" t="s">
        <v>7130</v>
      </c>
      <c r="T6445" s="20" t="n">
        <v>21.61478189</v>
      </c>
      <c r="U6445" s="20" t="n">
        <v>9.89798922</v>
      </c>
      <c r="V6445" s="20" t="n">
        <v>33.33157456</v>
      </c>
      <c r="W6445" s="20" t="s">
        <v>11510</v>
      </c>
      <c r="X6445" s="35"/>
      <c r="Y6445" s="35" t="n">
        <v>0</v>
      </c>
      <c r="Z6445" s="35" t="n">
        <v>1</v>
      </c>
      <c r="AE6445" s="94" t="e">
        <f aca="false" t="array" ref="AE6445:AK6445">_xlfn.torow(_xlfn.unique(_xlfn._xlws.filter(cat_table[Subsector],$E6445=cat_table[Sector],"")))</f>
        <v>#NAME?</v>
      </c>
      <c r="AF6445" s="94" t="e">
        <v>#NAME?</v>
      </c>
      <c r="AG6445" s="94" t="e">
        <v>#NAME?</v>
      </c>
      <c r="AH6445" s="94" t="e">
        <v>#NAME?</v>
      </c>
      <c r="AI6445" s="94" t="e">
        <v>#NAME?</v>
      </c>
      <c r="AJ6445" s="94" t="e">
        <v>#NAME?</v>
      </c>
      <c r="AK6445" s="94" t="e">
        <v>#NAME?</v>
      </c>
      <c r="AO6445" s="94" t="e">
        <f aca="false" t="array" ref="AO6445:AT6445">_xlfn.torow(_xlfn.unique(_xlfn._xlws.filter(cat_table[Sub-subsector],($E6445=cat_table[Sector])*($F6445=cat_table[Subsector]),"")))</f>
        <v>#NAME?</v>
      </c>
      <c r="AP6445" s="94" t="e">
        <v>#NAME?</v>
      </c>
      <c r="AQ6445" s="94" t="e">
        <v>#NAME?</v>
      </c>
      <c r="AR6445" s="94" t="e">
        <v>#NAME?</v>
      </c>
      <c r="AS6445" s="94" t="e">
        <v>#NAME?</v>
      </c>
      <c r="AT6445" s="94" t="e">
        <v>#NAME?</v>
      </c>
    </row>
    <row r="6446" customFormat="false" ht="15" hidden="false" customHeight="true" outlineLevel="0" collapsed="false">
      <c r="A6446" s="20" t="s">
        <v>17497</v>
      </c>
      <c r="B6446" s="20" t="str">
        <f aca="false">INDEX(Table2[], MATCH(L6446, Location_ID!$D$2:$D$3098, 0), 1)</f>
        <v>fe39597f-2bd7-4859-bcc5-1745b8f283b1</v>
      </c>
      <c r="C6446" s="20" t="s">
        <v>1585</v>
      </c>
      <c r="D6446" s="230" t="s">
        <v>354</v>
      </c>
      <c r="E6446" s="20" t="s">
        <v>7134</v>
      </c>
      <c r="F6446" s="20" t="s">
        <v>7135</v>
      </c>
      <c r="G6446" s="20" t="s">
        <v>7591</v>
      </c>
      <c r="H6446" s="20"/>
      <c r="I6446" s="20" t="s">
        <v>15917</v>
      </c>
      <c r="J6446" s="20" t="s">
        <v>15922</v>
      </c>
      <c r="K6446" s="20" t="s">
        <v>7109</v>
      </c>
      <c r="L6446" s="20" t="s">
        <v>6245</v>
      </c>
      <c r="M6446" s="20" t="s">
        <v>7116</v>
      </c>
      <c r="N6446" s="20" t="s">
        <v>15902</v>
      </c>
      <c r="O6446" s="20" t="s">
        <v>15922</v>
      </c>
      <c r="P6446" s="201" t="n">
        <v>43730</v>
      </c>
      <c r="Q6446" s="201" t="n">
        <v>43763</v>
      </c>
      <c r="R6446" s="20" t="n">
        <v>1</v>
      </c>
      <c r="S6446" s="20" t="s">
        <v>7130</v>
      </c>
      <c r="T6446" s="20" t="n">
        <v>116.9166756</v>
      </c>
      <c r="U6446" s="20" t="n">
        <v>51.20022482</v>
      </c>
      <c r="V6446" s="20" t="n">
        <v>182.63312638</v>
      </c>
      <c r="W6446" s="20" t="s">
        <v>11510</v>
      </c>
      <c r="X6446" s="35"/>
      <c r="Y6446" s="35" t="n">
        <v>0</v>
      </c>
      <c r="Z6446" s="35" t="n">
        <v>1</v>
      </c>
      <c r="AE6446" s="94" t="e">
        <f aca="false" t="array" ref="AE6446:AK6446">_xlfn.torow(_xlfn.unique(_xlfn._xlws.filter(cat_table[Subsector],$E6446=cat_table[Sector],"")))</f>
        <v>#NAME?</v>
      </c>
      <c r="AF6446" s="94" t="e">
        <v>#NAME?</v>
      </c>
      <c r="AG6446" s="94" t="e">
        <v>#NAME?</v>
      </c>
      <c r="AH6446" s="94" t="e">
        <v>#NAME?</v>
      </c>
      <c r="AI6446" s="94" t="e">
        <v>#NAME?</v>
      </c>
      <c r="AJ6446" s="94" t="e">
        <v>#NAME?</v>
      </c>
      <c r="AK6446" s="94" t="e">
        <v>#NAME?</v>
      </c>
      <c r="AO6446" s="94" t="e">
        <f aca="false" t="array" ref="AO6446:AT6446">_xlfn.torow(_xlfn.unique(_xlfn._xlws.filter(cat_table[Sub-subsector],($E6446=cat_table[Sector])*($F6446=cat_table[Subsector]),"")))</f>
        <v>#NAME?</v>
      </c>
      <c r="AP6446" s="94" t="e">
        <v>#NAME?</v>
      </c>
      <c r="AQ6446" s="94" t="e">
        <v>#NAME?</v>
      </c>
      <c r="AR6446" s="94" t="e">
        <v>#NAME?</v>
      </c>
      <c r="AS6446" s="94" t="e">
        <v>#NAME?</v>
      </c>
      <c r="AT6446" s="94" t="e">
        <v>#NAME?</v>
      </c>
    </row>
    <row r="6447" customFormat="false" ht="15" hidden="false" customHeight="true" outlineLevel="0" collapsed="false">
      <c r="A6447" s="20" t="s">
        <v>17498</v>
      </c>
      <c r="B6447" s="20" t="str">
        <f aca="false">INDEX(Table2[], MATCH(L6447, Location_ID!$D$2:$D$3098, 0), 1)</f>
        <v>4dba24ed-880f-431c-93cc-b3f0f3011481</v>
      </c>
      <c r="C6447" s="20" t="s">
        <v>1585</v>
      </c>
      <c r="D6447" s="230" t="s">
        <v>354</v>
      </c>
      <c r="E6447" s="20" t="s">
        <v>7134</v>
      </c>
      <c r="F6447" s="20" t="s">
        <v>7135</v>
      </c>
      <c r="G6447" s="20" t="s">
        <v>7591</v>
      </c>
      <c r="H6447" s="20"/>
      <c r="I6447" s="20" t="s">
        <v>15917</v>
      </c>
      <c r="J6447" s="20" t="s">
        <v>15918</v>
      </c>
      <c r="K6447" s="20" t="s">
        <v>7109</v>
      </c>
      <c r="L6447" s="20" t="s">
        <v>6247</v>
      </c>
      <c r="M6447" s="20" t="s">
        <v>7116</v>
      </c>
      <c r="N6447" s="20" t="s">
        <v>15902</v>
      </c>
      <c r="O6447" s="20" t="s">
        <v>15918</v>
      </c>
      <c r="P6447" s="201" t="n">
        <v>43730</v>
      </c>
      <c r="Q6447" s="201" t="n">
        <v>43763</v>
      </c>
      <c r="R6447" s="20" t="n">
        <v>1</v>
      </c>
      <c r="S6447" s="20" t="s">
        <v>7130</v>
      </c>
      <c r="T6447" s="20" t="n">
        <v>99.14708</v>
      </c>
      <c r="U6447" s="20" t="n">
        <v>30.71779343</v>
      </c>
      <c r="V6447" s="20" t="n">
        <v>167.57636657</v>
      </c>
      <c r="W6447" s="20" t="s">
        <v>11510</v>
      </c>
      <c r="X6447" s="35"/>
      <c r="Y6447" s="35" t="n">
        <v>0</v>
      </c>
      <c r="Z6447" s="35" t="n">
        <v>1</v>
      </c>
      <c r="AE6447" s="94" t="e">
        <f aca="false" t="array" ref="AE6447:AK6447">_xlfn.torow(_xlfn.unique(_xlfn._xlws.filter(cat_table[Subsector],$E6447=cat_table[Sector],"")))</f>
        <v>#NAME?</v>
      </c>
      <c r="AF6447" s="94" t="e">
        <v>#NAME?</v>
      </c>
      <c r="AG6447" s="94" t="e">
        <v>#NAME?</v>
      </c>
      <c r="AH6447" s="94" t="e">
        <v>#NAME?</v>
      </c>
      <c r="AI6447" s="94" t="e">
        <v>#NAME?</v>
      </c>
      <c r="AJ6447" s="94" t="e">
        <v>#NAME?</v>
      </c>
      <c r="AK6447" s="94" t="e">
        <v>#NAME?</v>
      </c>
      <c r="AO6447" s="94" t="e">
        <f aca="false" t="array" ref="AO6447:AT6447">_xlfn.torow(_xlfn.unique(_xlfn._xlws.filter(cat_table[Sub-subsector],($E6447=cat_table[Sector])*($F6447=cat_table[Subsector]),"")))</f>
        <v>#NAME?</v>
      </c>
      <c r="AP6447" s="94" t="e">
        <v>#NAME?</v>
      </c>
      <c r="AQ6447" s="94" t="e">
        <v>#NAME?</v>
      </c>
      <c r="AR6447" s="94" t="e">
        <v>#NAME?</v>
      </c>
      <c r="AS6447" s="94" t="e">
        <v>#NAME?</v>
      </c>
      <c r="AT6447" s="94" t="e">
        <v>#NAME?</v>
      </c>
    </row>
    <row r="6448" customFormat="false" ht="15" hidden="false" customHeight="true" outlineLevel="0" collapsed="false">
      <c r="A6448" s="20" t="s">
        <v>17499</v>
      </c>
      <c r="B6448" s="20" t="str">
        <f aca="false">INDEX(Table2[], MATCH(L6448, Location_ID!$D$2:$D$3098, 0), 1)</f>
        <v>a66eda71-065f-4443-bd48-f93a00d2f68d</v>
      </c>
      <c r="C6448" s="20" t="s">
        <v>1585</v>
      </c>
      <c r="D6448" s="230" t="s">
        <v>354</v>
      </c>
      <c r="E6448" s="20" t="s">
        <v>7134</v>
      </c>
      <c r="F6448" s="20" t="s">
        <v>7135</v>
      </c>
      <c r="G6448" s="20" t="s">
        <v>7591</v>
      </c>
      <c r="H6448" s="20"/>
      <c r="I6448" s="20" t="s">
        <v>15917</v>
      </c>
      <c r="J6448" s="20" t="s">
        <v>15918</v>
      </c>
      <c r="K6448" s="20" t="s">
        <v>7109</v>
      </c>
      <c r="L6448" s="20" t="s">
        <v>6249</v>
      </c>
      <c r="M6448" s="20" t="s">
        <v>7116</v>
      </c>
      <c r="N6448" s="20" t="s">
        <v>15902</v>
      </c>
      <c r="O6448" s="20" t="s">
        <v>15918</v>
      </c>
      <c r="P6448" s="201" t="n">
        <v>43730</v>
      </c>
      <c r="Q6448" s="201" t="n">
        <v>43763</v>
      </c>
      <c r="R6448" s="20" t="n">
        <v>1</v>
      </c>
      <c r="S6448" s="20" t="s">
        <v>7130</v>
      </c>
      <c r="T6448" s="20" t="n">
        <v>10.10812401</v>
      </c>
      <c r="U6448" s="20" t="n">
        <v>4.458589799</v>
      </c>
      <c r="V6448" s="20" t="n">
        <v>15.757658221</v>
      </c>
      <c r="W6448" s="20" t="s">
        <v>11510</v>
      </c>
      <c r="X6448" s="35"/>
      <c r="Y6448" s="35" t="n">
        <v>0</v>
      </c>
      <c r="Z6448" s="35" t="n">
        <v>1</v>
      </c>
      <c r="AE6448" s="94" t="e">
        <f aca="false" t="array" ref="AE6448:AK6448">_xlfn.torow(_xlfn.unique(_xlfn._xlws.filter(cat_table[Subsector],$E6448=cat_table[Sector],"")))</f>
        <v>#NAME?</v>
      </c>
      <c r="AF6448" s="94" t="e">
        <v>#NAME?</v>
      </c>
      <c r="AG6448" s="94" t="e">
        <v>#NAME?</v>
      </c>
      <c r="AH6448" s="94" t="e">
        <v>#NAME?</v>
      </c>
      <c r="AI6448" s="94" t="e">
        <v>#NAME?</v>
      </c>
      <c r="AJ6448" s="94" t="e">
        <v>#NAME?</v>
      </c>
      <c r="AK6448" s="94" t="e">
        <v>#NAME?</v>
      </c>
      <c r="AO6448" s="94" t="e">
        <f aca="false" t="array" ref="AO6448:AT6448">_xlfn.torow(_xlfn.unique(_xlfn._xlws.filter(cat_table[Sub-subsector],($E6448=cat_table[Sector])*($F6448=cat_table[Subsector]),"")))</f>
        <v>#NAME?</v>
      </c>
      <c r="AP6448" s="94" t="e">
        <v>#NAME?</v>
      </c>
      <c r="AQ6448" s="94" t="e">
        <v>#NAME?</v>
      </c>
      <c r="AR6448" s="94" t="e">
        <v>#NAME?</v>
      </c>
      <c r="AS6448" s="94" t="e">
        <v>#NAME?</v>
      </c>
      <c r="AT6448" s="94" t="e">
        <v>#NAME?</v>
      </c>
    </row>
    <row r="6449" customFormat="false" ht="15" hidden="false" customHeight="true" outlineLevel="0" collapsed="false">
      <c r="A6449" s="20" t="s">
        <v>17500</v>
      </c>
      <c r="B6449" s="20" t="str">
        <f aca="false">INDEX(Table2[], MATCH(L6449, Location_ID!$D$2:$D$3098, 0), 1)</f>
        <v>a96ed266-c2c1-4c61-82d7-69d5213fb990</v>
      </c>
      <c r="C6449" s="20" t="s">
        <v>1585</v>
      </c>
      <c r="D6449" s="230" t="s">
        <v>354</v>
      </c>
      <c r="E6449" s="20" t="s">
        <v>7134</v>
      </c>
      <c r="F6449" s="20" t="s">
        <v>7135</v>
      </c>
      <c r="G6449" s="20" t="s">
        <v>7591</v>
      </c>
      <c r="H6449" s="20"/>
      <c r="I6449" s="20" t="s">
        <v>15917</v>
      </c>
      <c r="J6449" s="20" t="s">
        <v>15927</v>
      </c>
      <c r="K6449" s="20" t="s">
        <v>7109</v>
      </c>
      <c r="L6449" s="20" t="s">
        <v>6251</v>
      </c>
      <c r="M6449" s="20" t="s">
        <v>7116</v>
      </c>
      <c r="N6449" s="20" t="s">
        <v>15902</v>
      </c>
      <c r="O6449" s="20" t="s">
        <v>15927</v>
      </c>
      <c r="P6449" s="201" t="n">
        <v>43730</v>
      </c>
      <c r="Q6449" s="201" t="n">
        <v>43763</v>
      </c>
      <c r="R6449" s="20" t="n">
        <v>1</v>
      </c>
      <c r="S6449" s="20" t="s">
        <v>7130</v>
      </c>
      <c r="T6449" s="20" t="n">
        <v>56.89614233</v>
      </c>
      <c r="U6449" s="20" t="n">
        <v>15.520323</v>
      </c>
      <c r="V6449" s="20" t="n">
        <v>98.27196166</v>
      </c>
      <c r="W6449" s="20" t="s">
        <v>11510</v>
      </c>
      <c r="X6449" s="35"/>
      <c r="Y6449" s="35" t="n">
        <v>0</v>
      </c>
      <c r="Z6449" s="35" t="n">
        <v>1</v>
      </c>
      <c r="AE6449" s="94" t="e">
        <f aca="false" t="array" ref="AE6449:AK6449">_xlfn.torow(_xlfn.unique(_xlfn._xlws.filter(cat_table[Subsector],$E6449=cat_table[Sector],"")))</f>
        <v>#NAME?</v>
      </c>
      <c r="AF6449" s="94" t="e">
        <v>#NAME?</v>
      </c>
      <c r="AG6449" s="94" t="e">
        <v>#NAME?</v>
      </c>
      <c r="AH6449" s="94" t="e">
        <v>#NAME?</v>
      </c>
      <c r="AI6449" s="94" t="e">
        <v>#NAME?</v>
      </c>
      <c r="AJ6449" s="94" t="e">
        <v>#NAME?</v>
      </c>
      <c r="AK6449" s="94" t="e">
        <v>#NAME?</v>
      </c>
      <c r="AO6449" s="94" t="e">
        <f aca="false" t="array" ref="AO6449:AT6449">_xlfn.torow(_xlfn.unique(_xlfn._xlws.filter(cat_table[Sub-subsector],($E6449=cat_table[Sector])*($F6449=cat_table[Subsector]),"")))</f>
        <v>#NAME?</v>
      </c>
      <c r="AP6449" s="94" t="e">
        <v>#NAME?</v>
      </c>
      <c r="AQ6449" s="94" t="e">
        <v>#NAME?</v>
      </c>
      <c r="AR6449" s="94" t="e">
        <v>#NAME?</v>
      </c>
      <c r="AS6449" s="94" t="e">
        <v>#NAME?</v>
      </c>
      <c r="AT6449" s="94" t="e">
        <v>#NAME?</v>
      </c>
    </row>
    <row r="6450" customFormat="false" ht="15" hidden="false" customHeight="true" outlineLevel="0" collapsed="false">
      <c r="A6450" s="20" t="s">
        <v>17501</v>
      </c>
      <c r="B6450" s="20" t="str">
        <f aca="false">INDEX(Table2[], MATCH(L6450, Location_ID!$D$2:$D$3098, 0), 1)</f>
        <v>f4c7e3d2-8fa8-4620-91d9-4726fe94385d</v>
      </c>
      <c r="C6450" s="20" t="s">
        <v>1585</v>
      </c>
      <c r="D6450" s="230" t="s">
        <v>354</v>
      </c>
      <c r="E6450" s="20" t="s">
        <v>7134</v>
      </c>
      <c r="F6450" s="20" t="s">
        <v>7135</v>
      </c>
      <c r="G6450" s="20" t="s">
        <v>7591</v>
      </c>
      <c r="H6450" s="20"/>
      <c r="I6450" s="20" t="s">
        <v>15917</v>
      </c>
      <c r="J6450" s="20" t="s">
        <v>15932</v>
      </c>
      <c r="K6450" s="20" t="s">
        <v>7109</v>
      </c>
      <c r="L6450" s="20" t="s">
        <v>6253</v>
      </c>
      <c r="M6450" s="20" t="s">
        <v>7116</v>
      </c>
      <c r="N6450" s="20" t="s">
        <v>15902</v>
      </c>
      <c r="O6450" s="20" t="s">
        <v>15932</v>
      </c>
      <c r="P6450" s="201" t="n">
        <v>43730</v>
      </c>
      <c r="Q6450" s="201" t="n">
        <v>43763</v>
      </c>
      <c r="R6450" s="20" t="n">
        <v>1</v>
      </c>
      <c r="S6450" s="20" t="s">
        <v>7130</v>
      </c>
      <c r="T6450" s="20" t="n">
        <v>55.94191144</v>
      </c>
      <c r="U6450" s="20" t="n">
        <v>5.73989344</v>
      </c>
      <c r="V6450" s="20" t="n">
        <v>106.14392944</v>
      </c>
      <c r="W6450" s="20" t="s">
        <v>11510</v>
      </c>
      <c r="X6450" s="35"/>
      <c r="Y6450" s="35" t="n">
        <v>0</v>
      </c>
      <c r="Z6450" s="35" t="n">
        <v>1</v>
      </c>
      <c r="AE6450" s="94" t="e">
        <f aca="false" t="array" ref="AE6450:AK6450">_xlfn.torow(_xlfn.unique(_xlfn._xlws.filter(cat_table[Subsector],$E6450=cat_table[Sector],"")))</f>
        <v>#NAME?</v>
      </c>
      <c r="AF6450" s="94" t="e">
        <v>#NAME?</v>
      </c>
      <c r="AG6450" s="94" t="e">
        <v>#NAME?</v>
      </c>
      <c r="AH6450" s="94" t="e">
        <v>#NAME?</v>
      </c>
      <c r="AI6450" s="94" t="e">
        <v>#NAME?</v>
      </c>
      <c r="AJ6450" s="94" t="e">
        <v>#NAME?</v>
      </c>
      <c r="AK6450" s="94" t="e">
        <v>#NAME?</v>
      </c>
      <c r="AO6450" s="94" t="e">
        <f aca="false" t="array" ref="AO6450:AT6450">_xlfn.torow(_xlfn.unique(_xlfn._xlws.filter(cat_table[Sub-subsector],($E6450=cat_table[Sector])*($F6450=cat_table[Subsector]),"")))</f>
        <v>#NAME?</v>
      </c>
      <c r="AP6450" s="94" t="e">
        <v>#NAME?</v>
      </c>
      <c r="AQ6450" s="94" t="e">
        <v>#NAME?</v>
      </c>
      <c r="AR6450" s="94" t="e">
        <v>#NAME?</v>
      </c>
      <c r="AS6450" s="94" t="e">
        <v>#NAME?</v>
      </c>
      <c r="AT6450" s="94" t="e">
        <v>#NAME?</v>
      </c>
    </row>
    <row r="6451" customFormat="false" ht="15" hidden="false" customHeight="true" outlineLevel="0" collapsed="false">
      <c r="A6451" s="20" t="s">
        <v>17502</v>
      </c>
      <c r="B6451" s="20" t="str">
        <f aca="false">INDEX(Table2[], MATCH(L6451, Location_ID!$D$2:$D$3098, 0), 1)</f>
        <v>97938b03-a340-4a03-9a55-a2f62092f7d6</v>
      </c>
      <c r="C6451" s="20" t="s">
        <v>1585</v>
      </c>
      <c r="D6451" s="230" t="s">
        <v>354</v>
      </c>
      <c r="E6451" s="20" t="s">
        <v>7134</v>
      </c>
      <c r="F6451" s="20" t="s">
        <v>7135</v>
      </c>
      <c r="G6451" s="20" t="s">
        <v>7591</v>
      </c>
      <c r="H6451" s="20"/>
      <c r="I6451" s="20" t="s">
        <v>15917</v>
      </c>
      <c r="J6451" s="20" t="s">
        <v>15927</v>
      </c>
      <c r="K6451" s="20" t="s">
        <v>7109</v>
      </c>
      <c r="L6451" s="20" t="s">
        <v>6255</v>
      </c>
      <c r="M6451" s="20" t="s">
        <v>7116</v>
      </c>
      <c r="N6451" s="20" t="s">
        <v>15902</v>
      </c>
      <c r="O6451" s="20" t="s">
        <v>15927</v>
      </c>
      <c r="P6451" s="201" t="n">
        <v>43730</v>
      </c>
      <c r="Q6451" s="201" t="n">
        <v>43763</v>
      </c>
      <c r="R6451" s="20" t="n">
        <v>1</v>
      </c>
      <c r="S6451" s="20" t="s">
        <v>7130</v>
      </c>
      <c r="T6451" s="20" t="n">
        <v>24.93250844</v>
      </c>
      <c r="U6451" s="20" t="n">
        <v>11.76311333</v>
      </c>
      <c r="V6451" s="20" t="n">
        <v>38.10190355</v>
      </c>
      <c r="W6451" s="20" t="s">
        <v>11510</v>
      </c>
      <c r="X6451" s="35"/>
      <c r="Y6451" s="35" t="n">
        <v>0</v>
      </c>
      <c r="Z6451" s="35" t="n">
        <v>1</v>
      </c>
      <c r="AE6451" s="94" t="e">
        <f aca="false" t="array" ref="AE6451:AK6451">_xlfn.torow(_xlfn.unique(_xlfn._xlws.filter(cat_table[Subsector],$E6451=cat_table[Sector],"")))</f>
        <v>#NAME?</v>
      </c>
      <c r="AF6451" s="94" t="e">
        <v>#NAME?</v>
      </c>
      <c r="AG6451" s="94" t="e">
        <v>#NAME?</v>
      </c>
      <c r="AH6451" s="94" t="e">
        <v>#NAME?</v>
      </c>
      <c r="AI6451" s="94" t="e">
        <v>#NAME?</v>
      </c>
      <c r="AJ6451" s="94" t="e">
        <v>#NAME?</v>
      </c>
      <c r="AK6451" s="94" t="e">
        <v>#NAME?</v>
      </c>
      <c r="AO6451" s="94" t="e">
        <f aca="false" t="array" ref="AO6451:AT6451">_xlfn.torow(_xlfn.unique(_xlfn._xlws.filter(cat_table[Sub-subsector],($E6451=cat_table[Sector])*($F6451=cat_table[Subsector]),"")))</f>
        <v>#NAME?</v>
      </c>
      <c r="AP6451" s="94" t="e">
        <v>#NAME?</v>
      </c>
      <c r="AQ6451" s="94" t="e">
        <v>#NAME?</v>
      </c>
      <c r="AR6451" s="94" t="e">
        <v>#NAME?</v>
      </c>
      <c r="AS6451" s="94" t="e">
        <v>#NAME?</v>
      </c>
      <c r="AT6451" s="94" t="e">
        <v>#NAME?</v>
      </c>
    </row>
    <row r="6452" customFormat="false" ht="15" hidden="false" customHeight="true" outlineLevel="0" collapsed="false">
      <c r="A6452" s="20" t="s">
        <v>17503</v>
      </c>
      <c r="B6452" s="20" t="str">
        <f aca="false">INDEX(Table2[], MATCH(L6452, Location_ID!$D$2:$D$3098, 0), 1)</f>
        <v>d5a04549-777d-451c-9816-0683b7c81945</v>
      </c>
      <c r="C6452" s="20" t="s">
        <v>1585</v>
      </c>
      <c r="D6452" s="230" t="s">
        <v>354</v>
      </c>
      <c r="E6452" s="20" t="s">
        <v>7134</v>
      </c>
      <c r="F6452" s="20" t="s">
        <v>7135</v>
      </c>
      <c r="G6452" s="20" t="s">
        <v>7591</v>
      </c>
      <c r="H6452" s="20"/>
      <c r="I6452" s="20" t="s">
        <v>15917</v>
      </c>
      <c r="J6452" s="20" t="s">
        <v>15932</v>
      </c>
      <c r="K6452" s="20" t="s">
        <v>7109</v>
      </c>
      <c r="L6452" s="20" t="s">
        <v>6257</v>
      </c>
      <c r="M6452" s="20" t="s">
        <v>7116</v>
      </c>
      <c r="N6452" s="20" t="s">
        <v>15902</v>
      </c>
      <c r="O6452" s="20" t="s">
        <v>15932</v>
      </c>
      <c r="P6452" s="201" t="n">
        <v>43730</v>
      </c>
      <c r="Q6452" s="201" t="n">
        <v>43763</v>
      </c>
      <c r="R6452" s="20" t="n">
        <v>1</v>
      </c>
      <c r="S6452" s="20" t="s">
        <v>7130</v>
      </c>
      <c r="T6452" s="20" t="n">
        <v>6.59161363</v>
      </c>
      <c r="U6452" s="20" t="n">
        <v>2.85379804</v>
      </c>
      <c r="V6452" s="20" t="n">
        <v>10.32942922</v>
      </c>
      <c r="W6452" s="20" t="s">
        <v>11510</v>
      </c>
      <c r="X6452" s="35"/>
      <c r="Y6452" s="35" t="n">
        <v>0</v>
      </c>
      <c r="Z6452" s="35" t="n">
        <v>1</v>
      </c>
      <c r="AE6452" s="94" t="e">
        <f aca="false" t="array" ref="AE6452:AK6452">_xlfn.torow(_xlfn.unique(_xlfn._xlws.filter(cat_table[Subsector],$E6452=cat_table[Sector],"")))</f>
        <v>#NAME?</v>
      </c>
      <c r="AF6452" s="94" t="e">
        <v>#NAME?</v>
      </c>
      <c r="AG6452" s="94" t="e">
        <v>#NAME?</v>
      </c>
      <c r="AH6452" s="94" t="e">
        <v>#NAME?</v>
      </c>
      <c r="AI6452" s="94" t="e">
        <v>#NAME?</v>
      </c>
      <c r="AJ6452" s="94" t="e">
        <v>#NAME?</v>
      </c>
      <c r="AK6452" s="94" t="e">
        <v>#NAME?</v>
      </c>
      <c r="AO6452" s="94" t="e">
        <f aca="false" t="array" ref="AO6452:AT6452">_xlfn.torow(_xlfn.unique(_xlfn._xlws.filter(cat_table[Sub-subsector],($E6452=cat_table[Sector])*($F6452=cat_table[Subsector]),"")))</f>
        <v>#NAME?</v>
      </c>
      <c r="AP6452" s="94" t="e">
        <v>#NAME?</v>
      </c>
      <c r="AQ6452" s="94" t="e">
        <v>#NAME?</v>
      </c>
      <c r="AR6452" s="94" t="e">
        <v>#NAME?</v>
      </c>
      <c r="AS6452" s="94" t="e">
        <v>#NAME?</v>
      </c>
      <c r="AT6452" s="94" t="e">
        <v>#NAME?</v>
      </c>
    </row>
    <row r="6453" customFormat="false" ht="15" hidden="false" customHeight="true" outlineLevel="0" collapsed="false">
      <c r="A6453" s="20" t="s">
        <v>17504</v>
      </c>
      <c r="B6453" s="20" t="str">
        <f aca="false">INDEX(Table2[], MATCH(L6453, Location_ID!$D$2:$D$3098, 0), 1)</f>
        <v>4eca3433-4cab-4615-802b-dcfef013ef8f</v>
      </c>
      <c r="C6453" s="20" t="s">
        <v>1585</v>
      </c>
      <c r="D6453" s="230" t="s">
        <v>354</v>
      </c>
      <c r="E6453" s="20" t="s">
        <v>7134</v>
      </c>
      <c r="F6453" s="20" t="s">
        <v>7135</v>
      </c>
      <c r="G6453" s="20" t="s">
        <v>7591</v>
      </c>
      <c r="H6453" s="20"/>
      <c r="I6453" s="20" t="s">
        <v>15917</v>
      </c>
      <c r="J6453" s="20" t="s">
        <v>15932</v>
      </c>
      <c r="K6453" s="20" t="s">
        <v>7109</v>
      </c>
      <c r="L6453" s="20" t="s">
        <v>6259</v>
      </c>
      <c r="M6453" s="20" t="s">
        <v>7116</v>
      </c>
      <c r="N6453" s="20" t="s">
        <v>15902</v>
      </c>
      <c r="O6453" s="20" t="s">
        <v>15932</v>
      </c>
      <c r="P6453" s="201" t="n">
        <v>43730</v>
      </c>
      <c r="Q6453" s="201" t="n">
        <v>43763</v>
      </c>
      <c r="R6453" s="20" t="n">
        <v>1</v>
      </c>
      <c r="S6453" s="20" t="s">
        <v>7130</v>
      </c>
      <c r="T6453" s="20" t="n">
        <v>15.2745143</v>
      </c>
      <c r="U6453" s="20" t="n">
        <v>9.6768772</v>
      </c>
      <c r="V6453" s="20" t="n">
        <v>20.8721514</v>
      </c>
      <c r="W6453" s="20" t="s">
        <v>11510</v>
      </c>
      <c r="X6453" s="35"/>
      <c r="Y6453" s="35" t="n">
        <v>0</v>
      </c>
      <c r="Z6453" s="35" t="n">
        <v>1</v>
      </c>
      <c r="AE6453" s="94" t="e">
        <f aca="false" t="array" ref="AE6453:AK6453">_xlfn.torow(_xlfn.unique(_xlfn._xlws.filter(cat_table[Subsector],$E6453=cat_table[Sector],"")))</f>
        <v>#NAME?</v>
      </c>
      <c r="AF6453" s="94" t="e">
        <v>#NAME?</v>
      </c>
      <c r="AG6453" s="94" t="e">
        <v>#NAME?</v>
      </c>
      <c r="AH6453" s="94" t="e">
        <v>#NAME?</v>
      </c>
      <c r="AI6453" s="94" t="e">
        <v>#NAME?</v>
      </c>
      <c r="AJ6453" s="94" t="e">
        <v>#NAME?</v>
      </c>
      <c r="AK6453" s="94" t="e">
        <v>#NAME?</v>
      </c>
      <c r="AO6453" s="94" t="e">
        <f aca="false" t="array" ref="AO6453:AT6453">_xlfn.torow(_xlfn.unique(_xlfn._xlws.filter(cat_table[Sub-subsector],($E6453=cat_table[Sector])*($F6453=cat_table[Subsector]),"")))</f>
        <v>#NAME?</v>
      </c>
      <c r="AP6453" s="94" t="e">
        <v>#NAME?</v>
      </c>
      <c r="AQ6453" s="94" t="e">
        <v>#NAME?</v>
      </c>
      <c r="AR6453" s="94" t="e">
        <v>#NAME?</v>
      </c>
      <c r="AS6453" s="94" t="e">
        <v>#NAME?</v>
      </c>
      <c r="AT6453" s="94" t="e">
        <v>#NAME?</v>
      </c>
    </row>
    <row r="6454" customFormat="false" ht="15" hidden="false" customHeight="true" outlineLevel="0" collapsed="false">
      <c r="A6454" s="20" t="s">
        <v>17505</v>
      </c>
      <c r="B6454" s="20" t="str">
        <f aca="false">INDEX(Table2[], MATCH(L6454, Location_ID!$D$2:$D$3098, 0), 1)</f>
        <v>d0f1dbb2-8dfd-4fa9-ba29-774ac4bdc85d</v>
      </c>
      <c r="C6454" s="20" t="s">
        <v>1585</v>
      </c>
      <c r="D6454" s="230" t="s">
        <v>354</v>
      </c>
      <c r="E6454" s="20" t="s">
        <v>7134</v>
      </c>
      <c r="F6454" s="20" t="s">
        <v>7135</v>
      </c>
      <c r="G6454" s="20" t="s">
        <v>7591</v>
      </c>
      <c r="H6454" s="20"/>
      <c r="I6454" s="20" t="s">
        <v>15917</v>
      </c>
      <c r="J6454" s="20" t="s">
        <v>15927</v>
      </c>
      <c r="K6454" s="20" t="s">
        <v>7109</v>
      </c>
      <c r="L6454" s="20" t="s">
        <v>6261</v>
      </c>
      <c r="M6454" s="20" t="s">
        <v>7116</v>
      </c>
      <c r="N6454" s="20" t="s">
        <v>15902</v>
      </c>
      <c r="O6454" s="20" t="s">
        <v>15927</v>
      </c>
      <c r="P6454" s="201" t="n">
        <v>43730</v>
      </c>
      <c r="Q6454" s="201" t="n">
        <v>43763</v>
      </c>
      <c r="R6454" s="20" t="n">
        <v>1</v>
      </c>
      <c r="S6454" s="20" t="s">
        <v>7130</v>
      </c>
      <c r="T6454" s="20" t="n">
        <v>71.63136633</v>
      </c>
      <c r="U6454" s="20" t="n">
        <v>29.63701966</v>
      </c>
      <c r="V6454" s="20" t="n">
        <v>113.625713</v>
      </c>
      <c r="W6454" s="20" t="s">
        <v>11510</v>
      </c>
      <c r="X6454" s="35"/>
      <c r="Y6454" s="35" t="n">
        <v>0</v>
      </c>
      <c r="Z6454" s="35" t="n">
        <v>1</v>
      </c>
      <c r="AE6454" s="94" t="e">
        <f aca="false" t="array" ref="AE6454:AK6454">_xlfn.torow(_xlfn.unique(_xlfn._xlws.filter(cat_table[Subsector],$E6454=cat_table[Sector],"")))</f>
        <v>#NAME?</v>
      </c>
      <c r="AF6454" s="94" t="e">
        <v>#NAME?</v>
      </c>
      <c r="AG6454" s="94" t="e">
        <v>#NAME?</v>
      </c>
      <c r="AH6454" s="94" t="e">
        <v>#NAME?</v>
      </c>
      <c r="AI6454" s="94" t="e">
        <v>#NAME?</v>
      </c>
      <c r="AJ6454" s="94" t="e">
        <v>#NAME?</v>
      </c>
      <c r="AK6454" s="94" t="e">
        <v>#NAME?</v>
      </c>
      <c r="AO6454" s="94" t="e">
        <f aca="false" t="array" ref="AO6454:AT6454">_xlfn.torow(_xlfn.unique(_xlfn._xlws.filter(cat_table[Sub-subsector],($E6454=cat_table[Sector])*($F6454=cat_table[Subsector]),"")))</f>
        <v>#NAME?</v>
      </c>
      <c r="AP6454" s="94" t="e">
        <v>#NAME?</v>
      </c>
      <c r="AQ6454" s="94" t="e">
        <v>#NAME?</v>
      </c>
      <c r="AR6454" s="94" t="e">
        <v>#NAME?</v>
      </c>
      <c r="AS6454" s="94" t="e">
        <v>#NAME?</v>
      </c>
      <c r="AT6454" s="94" t="e">
        <v>#NAME?</v>
      </c>
    </row>
    <row r="6455" customFormat="false" ht="15" hidden="false" customHeight="true" outlineLevel="0" collapsed="false">
      <c r="A6455" s="20" t="s">
        <v>17506</v>
      </c>
      <c r="B6455" s="20" t="str">
        <f aca="false">INDEX(Table2[], MATCH(L6455, Location_ID!$D$2:$D$3098, 0), 1)</f>
        <v>c2df123a-8023-4364-90e5-0dc7e1b8105f</v>
      </c>
      <c r="C6455" s="20" t="s">
        <v>1585</v>
      </c>
      <c r="D6455" s="230" t="s">
        <v>354</v>
      </c>
      <c r="E6455" s="20" t="s">
        <v>7134</v>
      </c>
      <c r="F6455" s="20" t="s">
        <v>7135</v>
      </c>
      <c r="G6455" s="20" t="s">
        <v>7591</v>
      </c>
      <c r="H6455" s="20"/>
      <c r="I6455" s="20" t="s">
        <v>15917</v>
      </c>
      <c r="J6455" s="20" t="s">
        <v>15918</v>
      </c>
      <c r="K6455" s="20" t="s">
        <v>7109</v>
      </c>
      <c r="L6455" s="20" t="s">
        <v>6263</v>
      </c>
      <c r="M6455" s="20" t="s">
        <v>7116</v>
      </c>
      <c r="N6455" s="20" t="s">
        <v>15902</v>
      </c>
      <c r="O6455" s="20" t="s">
        <v>15918</v>
      </c>
      <c r="P6455" s="201" t="n">
        <v>43730</v>
      </c>
      <c r="Q6455" s="201" t="n">
        <v>43763</v>
      </c>
      <c r="R6455" s="20" t="n">
        <v>1</v>
      </c>
      <c r="S6455" s="20" t="s">
        <v>7130</v>
      </c>
      <c r="T6455" s="20" t="n">
        <v>5.962989422</v>
      </c>
      <c r="U6455" s="20" t="n">
        <v>2.796997578</v>
      </c>
      <c r="V6455" s="20" t="n">
        <v>9.128981266</v>
      </c>
      <c r="W6455" s="20" t="s">
        <v>11510</v>
      </c>
      <c r="X6455" s="35"/>
      <c r="Y6455" s="35" t="n">
        <v>0</v>
      </c>
      <c r="Z6455" s="35" t="n">
        <v>1</v>
      </c>
      <c r="AE6455" s="94" t="e">
        <f aca="false" t="array" ref="AE6455:AK6455">_xlfn.torow(_xlfn.unique(_xlfn._xlws.filter(cat_table[Subsector],$E6455=cat_table[Sector],"")))</f>
        <v>#NAME?</v>
      </c>
      <c r="AF6455" s="94" t="e">
        <v>#NAME?</v>
      </c>
      <c r="AG6455" s="94" t="e">
        <v>#NAME?</v>
      </c>
      <c r="AH6455" s="94" t="e">
        <v>#NAME?</v>
      </c>
      <c r="AI6455" s="94" t="e">
        <v>#NAME?</v>
      </c>
      <c r="AJ6455" s="94" t="e">
        <v>#NAME?</v>
      </c>
      <c r="AK6455" s="94" t="e">
        <v>#NAME?</v>
      </c>
      <c r="AO6455" s="94" t="e">
        <f aca="false" t="array" ref="AO6455:AT6455">_xlfn.torow(_xlfn.unique(_xlfn._xlws.filter(cat_table[Sub-subsector],($E6455=cat_table[Sector])*($F6455=cat_table[Subsector]),"")))</f>
        <v>#NAME?</v>
      </c>
      <c r="AP6455" s="94" t="e">
        <v>#NAME?</v>
      </c>
      <c r="AQ6455" s="94" t="e">
        <v>#NAME?</v>
      </c>
      <c r="AR6455" s="94" t="e">
        <v>#NAME?</v>
      </c>
      <c r="AS6455" s="94" t="e">
        <v>#NAME?</v>
      </c>
      <c r="AT6455" s="94" t="e">
        <v>#NAME?</v>
      </c>
    </row>
    <row r="6456" customFormat="false" ht="15" hidden="false" customHeight="true" outlineLevel="0" collapsed="false">
      <c r="A6456" s="20" t="s">
        <v>17507</v>
      </c>
      <c r="B6456" s="20" t="str">
        <f aca="false">INDEX(Table2[], MATCH(L6456, Location_ID!$D$2:$D$3098, 0), 1)</f>
        <v>e7df3459-672b-46aa-b280-965b01d3cb45</v>
      </c>
      <c r="C6456" s="20" t="s">
        <v>1585</v>
      </c>
      <c r="D6456" s="230" t="s">
        <v>354</v>
      </c>
      <c r="E6456" s="20" t="s">
        <v>7134</v>
      </c>
      <c r="F6456" s="20" t="s">
        <v>7135</v>
      </c>
      <c r="G6456" s="20" t="s">
        <v>7591</v>
      </c>
      <c r="H6456" s="20"/>
      <c r="I6456" s="20" t="s">
        <v>15917</v>
      </c>
      <c r="J6456" s="20" t="s">
        <v>15932</v>
      </c>
      <c r="K6456" s="20" t="s">
        <v>7109</v>
      </c>
      <c r="L6456" s="20" t="s">
        <v>6265</v>
      </c>
      <c r="M6456" s="20" t="s">
        <v>7116</v>
      </c>
      <c r="N6456" s="20" t="s">
        <v>15902</v>
      </c>
      <c r="O6456" s="20" t="s">
        <v>15932</v>
      </c>
      <c r="P6456" s="201" t="n">
        <v>43730</v>
      </c>
      <c r="Q6456" s="201" t="n">
        <v>43763</v>
      </c>
      <c r="R6456" s="20" t="n">
        <v>1</v>
      </c>
      <c r="S6456" s="20" t="s">
        <v>7130</v>
      </c>
      <c r="T6456" s="20" t="n">
        <v>4.00003706</v>
      </c>
      <c r="U6456" s="20" t="n">
        <v>1.2666203</v>
      </c>
      <c r="V6456" s="20" t="n">
        <v>6.73345382</v>
      </c>
      <c r="W6456" s="20" t="s">
        <v>11510</v>
      </c>
      <c r="X6456" s="35"/>
      <c r="Y6456" s="35" t="n">
        <v>0</v>
      </c>
      <c r="Z6456" s="35" t="n">
        <v>1</v>
      </c>
      <c r="AE6456" s="94" t="e">
        <f aca="false" t="array" ref="AE6456:AK6456">_xlfn.torow(_xlfn.unique(_xlfn._xlws.filter(cat_table[Subsector],$E6456=cat_table[Sector],"")))</f>
        <v>#NAME?</v>
      </c>
      <c r="AF6456" s="94" t="e">
        <v>#NAME?</v>
      </c>
      <c r="AG6456" s="94" t="e">
        <v>#NAME?</v>
      </c>
      <c r="AH6456" s="94" t="e">
        <v>#NAME?</v>
      </c>
      <c r="AI6456" s="94" t="e">
        <v>#NAME?</v>
      </c>
      <c r="AJ6456" s="94" t="e">
        <v>#NAME?</v>
      </c>
      <c r="AK6456" s="94" t="e">
        <v>#NAME?</v>
      </c>
      <c r="AO6456" s="94" t="e">
        <f aca="false" t="array" ref="AO6456:AT6456">_xlfn.torow(_xlfn.unique(_xlfn._xlws.filter(cat_table[Sub-subsector],($E6456=cat_table[Sector])*($F6456=cat_table[Subsector]),"")))</f>
        <v>#NAME?</v>
      </c>
      <c r="AP6456" s="94" t="e">
        <v>#NAME?</v>
      </c>
      <c r="AQ6456" s="94" t="e">
        <v>#NAME?</v>
      </c>
      <c r="AR6456" s="94" t="e">
        <v>#NAME?</v>
      </c>
      <c r="AS6456" s="94" t="e">
        <v>#NAME?</v>
      </c>
      <c r="AT6456" s="94" t="e">
        <v>#NAME?</v>
      </c>
    </row>
    <row r="6457" customFormat="false" ht="15" hidden="false" customHeight="true" outlineLevel="0" collapsed="false">
      <c r="A6457" s="174" t="s">
        <v>17508</v>
      </c>
      <c r="B6457" s="20" t="str">
        <f aca="false">INDEX(Table2[], MATCH(L6457, Location_ID!$D$2:$D$3098, 0), 1)</f>
        <v>f3f0b34a-1a5e-4459-8914-2cc282ea3834</v>
      </c>
      <c r="C6457" s="20" t="s">
        <v>1585</v>
      </c>
      <c r="D6457" s="230" t="s">
        <v>354</v>
      </c>
      <c r="E6457" s="20" t="s">
        <v>7134</v>
      </c>
      <c r="F6457" s="20" t="s">
        <v>7135</v>
      </c>
      <c r="G6457" s="20" t="s">
        <v>7591</v>
      </c>
      <c r="H6457" s="20"/>
      <c r="I6457" s="20" t="s">
        <v>15917</v>
      </c>
      <c r="J6457" s="20" t="s">
        <v>15927</v>
      </c>
      <c r="K6457" s="20" t="s">
        <v>7109</v>
      </c>
      <c r="L6457" s="20" t="s">
        <v>6267</v>
      </c>
      <c r="M6457" s="20" t="s">
        <v>7116</v>
      </c>
      <c r="N6457" s="20" t="s">
        <v>15902</v>
      </c>
      <c r="O6457" s="20" t="s">
        <v>15927</v>
      </c>
      <c r="P6457" s="201" t="n">
        <v>43730</v>
      </c>
      <c r="Q6457" s="201" t="n">
        <v>43763</v>
      </c>
      <c r="R6457" s="20" t="n">
        <v>1</v>
      </c>
      <c r="S6457" s="20" t="s">
        <v>7130</v>
      </c>
      <c r="T6457" s="20" t="n">
        <v>31.16558891</v>
      </c>
      <c r="U6457" s="20" t="n">
        <v>21.895198365</v>
      </c>
      <c r="V6457" s="20" t="n">
        <v>40.435979455</v>
      </c>
      <c r="W6457" s="20" t="s">
        <v>11510</v>
      </c>
      <c r="X6457" s="35"/>
      <c r="Y6457" s="35" t="n">
        <v>0</v>
      </c>
      <c r="Z6457" s="35" t="n">
        <v>1</v>
      </c>
      <c r="AE6457" s="94" t="e">
        <f aca="false" t="array" ref="AE6457:AK6457">_xlfn.torow(_xlfn.unique(_xlfn._xlws.filter(cat_table[Subsector],$E6457=cat_table[Sector],"")))</f>
        <v>#NAME?</v>
      </c>
      <c r="AF6457" s="94" t="e">
        <v>#NAME?</v>
      </c>
      <c r="AG6457" s="94" t="e">
        <v>#NAME?</v>
      </c>
      <c r="AH6457" s="94" t="e">
        <v>#NAME?</v>
      </c>
      <c r="AI6457" s="94" t="e">
        <v>#NAME?</v>
      </c>
      <c r="AJ6457" s="94" t="e">
        <v>#NAME?</v>
      </c>
      <c r="AK6457" s="94" t="e">
        <v>#NAME?</v>
      </c>
      <c r="AO6457" s="94" t="e">
        <f aca="false" t="array" ref="AO6457:AT6457">_xlfn.torow(_xlfn.unique(_xlfn._xlws.filter(cat_table[Sub-subsector],($E6457=cat_table[Sector])*($F6457=cat_table[Subsector]),"")))</f>
        <v>#NAME?</v>
      </c>
      <c r="AP6457" s="94" t="e">
        <v>#NAME?</v>
      </c>
      <c r="AQ6457" s="94" t="e">
        <v>#NAME?</v>
      </c>
      <c r="AR6457" s="94" t="e">
        <v>#NAME?</v>
      </c>
      <c r="AS6457" s="94" t="e">
        <v>#NAME?</v>
      </c>
      <c r="AT6457" s="94" t="e">
        <v>#NAME?</v>
      </c>
    </row>
    <row r="6458" customFormat="false" ht="15" hidden="false" customHeight="true" outlineLevel="0" collapsed="false">
      <c r="A6458" s="20" t="s">
        <v>17509</v>
      </c>
      <c r="B6458" s="20" t="str">
        <f aca="false">INDEX(Table2[], MATCH(L6458, Location_ID!$D$2:$D$3098, 0), 1)</f>
        <v>210f0cdf-2dea-4a3f-9b97-2534ad00b3e0</v>
      </c>
      <c r="C6458" s="20" t="s">
        <v>1585</v>
      </c>
      <c r="D6458" s="230" t="s">
        <v>354</v>
      </c>
      <c r="E6458" s="20" t="s">
        <v>7134</v>
      </c>
      <c r="F6458" s="20" t="s">
        <v>7135</v>
      </c>
      <c r="G6458" s="20" t="s">
        <v>7591</v>
      </c>
      <c r="H6458" s="20"/>
      <c r="I6458" s="20" t="s">
        <v>15917</v>
      </c>
      <c r="J6458" s="20" t="s">
        <v>15927</v>
      </c>
      <c r="K6458" s="20" t="s">
        <v>7109</v>
      </c>
      <c r="L6458" s="20" t="s">
        <v>6269</v>
      </c>
      <c r="M6458" s="20" t="s">
        <v>7116</v>
      </c>
      <c r="N6458" s="20" t="s">
        <v>15902</v>
      </c>
      <c r="O6458" s="20" t="s">
        <v>15927</v>
      </c>
      <c r="P6458" s="201" t="n">
        <v>43730</v>
      </c>
      <c r="Q6458" s="201" t="n">
        <v>43763</v>
      </c>
      <c r="R6458" s="20" t="n">
        <v>1</v>
      </c>
      <c r="S6458" s="20" t="s">
        <v>7130</v>
      </c>
      <c r="T6458" s="20" t="n">
        <v>35.9294308</v>
      </c>
      <c r="U6458" s="20" t="n">
        <v>19.6306767</v>
      </c>
      <c r="V6458" s="20" t="n">
        <v>52.2281849</v>
      </c>
      <c r="W6458" s="20" t="s">
        <v>11510</v>
      </c>
      <c r="X6458" s="35"/>
      <c r="Y6458" s="35" t="n">
        <v>0</v>
      </c>
      <c r="Z6458" s="35" t="n">
        <v>1</v>
      </c>
      <c r="AE6458" s="94" t="e">
        <f aca="false" t="array" ref="AE6458:AK6458">_xlfn.torow(_xlfn.unique(_xlfn._xlws.filter(cat_table[Subsector],$E6458=cat_table[Sector],"")))</f>
        <v>#NAME?</v>
      </c>
      <c r="AF6458" s="94" t="e">
        <v>#NAME?</v>
      </c>
      <c r="AG6458" s="94" t="e">
        <v>#NAME?</v>
      </c>
      <c r="AH6458" s="94" t="e">
        <v>#NAME?</v>
      </c>
      <c r="AI6458" s="94" t="e">
        <v>#NAME?</v>
      </c>
      <c r="AJ6458" s="94" t="e">
        <v>#NAME?</v>
      </c>
      <c r="AK6458" s="94" t="e">
        <v>#NAME?</v>
      </c>
      <c r="AO6458" s="94" t="e">
        <f aca="false" t="array" ref="AO6458:AT6458">_xlfn.torow(_xlfn.unique(_xlfn._xlws.filter(cat_table[Sub-subsector],($E6458=cat_table[Sector])*($F6458=cat_table[Subsector]),"")))</f>
        <v>#NAME?</v>
      </c>
      <c r="AP6458" s="94" t="e">
        <v>#NAME?</v>
      </c>
      <c r="AQ6458" s="94" t="e">
        <v>#NAME?</v>
      </c>
      <c r="AR6458" s="94" t="e">
        <v>#NAME?</v>
      </c>
      <c r="AS6458" s="94" t="e">
        <v>#NAME?</v>
      </c>
      <c r="AT6458" s="94" t="e">
        <v>#NAME?</v>
      </c>
    </row>
    <row r="6459" customFormat="false" ht="15" hidden="false" customHeight="true" outlineLevel="0" collapsed="false">
      <c r="A6459" s="20" t="s">
        <v>17510</v>
      </c>
      <c r="B6459" s="20" t="str">
        <f aca="false">INDEX(Table2[], MATCH(L6459, Location_ID!$D$2:$D$3098, 0), 1)</f>
        <v>73ae7290-f5ad-4d12-a835-5dbb94fec458</v>
      </c>
      <c r="C6459" s="20" t="s">
        <v>1585</v>
      </c>
      <c r="D6459" s="230" t="s">
        <v>354</v>
      </c>
      <c r="E6459" s="20" t="s">
        <v>7134</v>
      </c>
      <c r="F6459" s="20" t="s">
        <v>7135</v>
      </c>
      <c r="G6459" s="20" t="s">
        <v>7591</v>
      </c>
      <c r="H6459" s="20"/>
      <c r="I6459" s="20" t="s">
        <v>15917</v>
      </c>
      <c r="J6459" s="20" t="s">
        <v>15918</v>
      </c>
      <c r="K6459" s="20" t="s">
        <v>7109</v>
      </c>
      <c r="L6459" s="20" t="s">
        <v>6271</v>
      </c>
      <c r="M6459" s="20" t="s">
        <v>7116</v>
      </c>
      <c r="N6459" s="20" t="s">
        <v>15902</v>
      </c>
      <c r="O6459" s="20" t="s">
        <v>15918</v>
      </c>
      <c r="P6459" s="201" t="n">
        <v>43730</v>
      </c>
      <c r="Q6459" s="201" t="n">
        <v>43763</v>
      </c>
      <c r="R6459" s="20" t="n">
        <v>1</v>
      </c>
      <c r="S6459" s="20" t="s">
        <v>7130</v>
      </c>
      <c r="T6459" s="20" t="n">
        <v>1609.9218</v>
      </c>
      <c r="U6459" s="20" t="n">
        <v>1102.68701</v>
      </c>
      <c r="V6459" s="20" t="n">
        <v>2117.15659</v>
      </c>
      <c r="W6459" s="20" t="s">
        <v>11510</v>
      </c>
      <c r="X6459" s="35"/>
      <c r="Y6459" s="35" t="n">
        <v>0</v>
      </c>
      <c r="Z6459" s="35" t="n">
        <v>1</v>
      </c>
      <c r="AE6459" s="94" t="e">
        <f aca="false" t="array" ref="AE6459:AK6459">_xlfn.torow(_xlfn.unique(_xlfn._xlws.filter(cat_table[Subsector],$E6459=cat_table[Sector],"")))</f>
        <v>#NAME?</v>
      </c>
      <c r="AF6459" s="94" t="e">
        <v>#NAME?</v>
      </c>
      <c r="AG6459" s="94" t="e">
        <v>#NAME?</v>
      </c>
      <c r="AH6459" s="94" t="e">
        <v>#NAME?</v>
      </c>
      <c r="AI6459" s="94" t="e">
        <v>#NAME?</v>
      </c>
      <c r="AJ6459" s="94" t="e">
        <v>#NAME?</v>
      </c>
      <c r="AK6459" s="94" t="e">
        <v>#NAME?</v>
      </c>
      <c r="AO6459" s="94" t="e">
        <f aca="false" t="array" ref="AO6459:AT6459">_xlfn.torow(_xlfn.unique(_xlfn._xlws.filter(cat_table[Sub-subsector],($E6459=cat_table[Sector])*($F6459=cat_table[Subsector]),"")))</f>
        <v>#NAME?</v>
      </c>
      <c r="AP6459" s="94" t="e">
        <v>#NAME?</v>
      </c>
      <c r="AQ6459" s="94" t="e">
        <v>#NAME?</v>
      </c>
      <c r="AR6459" s="94" t="e">
        <v>#NAME?</v>
      </c>
      <c r="AS6459" s="94" t="e">
        <v>#NAME?</v>
      </c>
      <c r="AT6459" s="94" t="e">
        <v>#NAME?</v>
      </c>
    </row>
    <row r="6460" customFormat="false" ht="15" hidden="false" customHeight="true" outlineLevel="0" collapsed="false">
      <c r="A6460" s="20" t="s">
        <v>17511</v>
      </c>
      <c r="B6460" s="20" t="str">
        <f aca="false">INDEX(Table2[], MATCH(L6460, Location_ID!$D$2:$D$3098, 0), 1)</f>
        <v>0b4953b5-2aae-42b7-8563-dcf6eefdfda1</v>
      </c>
      <c r="C6460" s="20" t="s">
        <v>1585</v>
      </c>
      <c r="D6460" s="230" t="s">
        <v>354</v>
      </c>
      <c r="E6460" s="20" t="s">
        <v>7134</v>
      </c>
      <c r="F6460" s="20" t="s">
        <v>7135</v>
      </c>
      <c r="G6460" s="20" t="s">
        <v>7591</v>
      </c>
      <c r="H6460" s="20"/>
      <c r="I6460" s="20" t="s">
        <v>15917</v>
      </c>
      <c r="J6460" s="20" t="s">
        <v>15927</v>
      </c>
      <c r="K6460" s="20" t="s">
        <v>7109</v>
      </c>
      <c r="L6460" s="20" t="s">
        <v>6273</v>
      </c>
      <c r="M6460" s="20" t="s">
        <v>7116</v>
      </c>
      <c r="N6460" s="20" t="s">
        <v>15902</v>
      </c>
      <c r="O6460" s="20" t="s">
        <v>15927</v>
      </c>
      <c r="P6460" s="201" t="n">
        <v>43730</v>
      </c>
      <c r="Q6460" s="201" t="n">
        <v>43763</v>
      </c>
      <c r="R6460" s="20" t="n">
        <v>1</v>
      </c>
      <c r="S6460" s="20" t="s">
        <v>7130</v>
      </c>
      <c r="T6460" s="20" t="n">
        <v>3671.24675</v>
      </c>
      <c r="U6460" s="20" t="n">
        <v>2714.243297</v>
      </c>
      <c r="V6460" s="20" t="n">
        <v>4628.250203</v>
      </c>
      <c r="W6460" s="20" t="s">
        <v>11510</v>
      </c>
      <c r="X6460" s="35"/>
      <c r="Y6460" s="35" t="n">
        <v>0</v>
      </c>
      <c r="Z6460" s="35" t="n">
        <v>1</v>
      </c>
      <c r="AE6460" s="94" t="e">
        <f aca="false" t="array" ref="AE6460:AK6460">_xlfn.torow(_xlfn.unique(_xlfn._xlws.filter(cat_table[Subsector],$E6460=cat_table[Sector],"")))</f>
        <v>#NAME?</v>
      </c>
      <c r="AF6460" s="94" t="e">
        <v>#NAME?</v>
      </c>
      <c r="AG6460" s="94" t="e">
        <v>#NAME?</v>
      </c>
      <c r="AH6460" s="94" t="e">
        <v>#NAME?</v>
      </c>
      <c r="AI6460" s="94" t="e">
        <v>#NAME?</v>
      </c>
      <c r="AJ6460" s="94" t="e">
        <v>#NAME?</v>
      </c>
      <c r="AK6460" s="94" t="e">
        <v>#NAME?</v>
      </c>
      <c r="AO6460" s="94" t="e">
        <f aca="false" t="array" ref="AO6460:AT6460">_xlfn.torow(_xlfn.unique(_xlfn._xlws.filter(cat_table[Sub-subsector],($E6460=cat_table[Sector])*($F6460=cat_table[Subsector]),"")))</f>
        <v>#NAME?</v>
      </c>
      <c r="AP6460" s="94" t="e">
        <v>#NAME?</v>
      </c>
      <c r="AQ6460" s="94" t="e">
        <v>#NAME?</v>
      </c>
      <c r="AR6460" s="94" t="e">
        <v>#NAME?</v>
      </c>
      <c r="AS6460" s="94" t="e">
        <v>#NAME?</v>
      </c>
      <c r="AT6460" s="94" t="e">
        <v>#NAME?</v>
      </c>
    </row>
    <row r="6461" customFormat="false" ht="15" hidden="false" customHeight="true" outlineLevel="0" collapsed="false">
      <c r="A6461" s="20" t="s">
        <v>17512</v>
      </c>
      <c r="B6461" s="20" t="str">
        <f aca="false">INDEX(Table2[], MATCH(L6461, Location_ID!$D$2:$D$3098, 0), 1)</f>
        <v>c796556b-7896-4ef0-af42-2fcb504877c2</v>
      </c>
      <c r="C6461" s="20" t="s">
        <v>1585</v>
      </c>
      <c r="D6461" s="230" t="s">
        <v>354</v>
      </c>
      <c r="E6461" s="20" t="s">
        <v>7134</v>
      </c>
      <c r="F6461" s="20" t="s">
        <v>7135</v>
      </c>
      <c r="G6461" s="20" t="s">
        <v>7591</v>
      </c>
      <c r="H6461" s="20"/>
      <c r="I6461" s="20" t="s">
        <v>15917</v>
      </c>
      <c r="J6461" s="20" t="s">
        <v>15918</v>
      </c>
      <c r="K6461" s="20" t="s">
        <v>7109</v>
      </c>
      <c r="L6461" s="20" t="s">
        <v>6275</v>
      </c>
      <c r="M6461" s="20" t="s">
        <v>7116</v>
      </c>
      <c r="N6461" s="20" t="s">
        <v>15902</v>
      </c>
      <c r="O6461" s="20" t="s">
        <v>15918</v>
      </c>
      <c r="P6461" s="201" t="n">
        <v>43730</v>
      </c>
      <c r="Q6461" s="201" t="n">
        <v>43763</v>
      </c>
      <c r="R6461" s="20" t="n">
        <v>1</v>
      </c>
      <c r="S6461" s="20" t="s">
        <v>7130</v>
      </c>
      <c r="T6461" s="20" t="n">
        <v>360.768663</v>
      </c>
      <c r="U6461" s="20" t="n">
        <v>259.459488</v>
      </c>
      <c r="V6461" s="20" t="n">
        <v>462.077838</v>
      </c>
      <c r="W6461" s="20" t="s">
        <v>11510</v>
      </c>
      <c r="X6461" s="35"/>
      <c r="Y6461" s="35" t="n">
        <v>0</v>
      </c>
      <c r="Z6461" s="35" t="n">
        <v>1</v>
      </c>
      <c r="AE6461" s="94" t="e">
        <f aca="false" t="array" ref="AE6461:AK6461">_xlfn.torow(_xlfn.unique(_xlfn._xlws.filter(cat_table[Subsector],$E6461=cat_table[Sector],"")))</f>
        <v>#NAME?</v>
      </c>
      <c r="AF6461" s="94" t="e">
        <v>#NAME?</v>
      </c>
      <c r="AG6461" s="94" t="e">
        <v>#NAME?</v>
      </c>
      <c r="AH6461" s="94" t="e">
        <v>#NAME?</v>
      </c>
      <c r="AI6461" s="94" t="e">
        <v>#NAME?</v>
      </c>
      <c r="AJ6461" s="94" t="e">
        <v>#NAME?</v>
      </c>
      <c r="AK6461" s="94" t="e">
        <v>#NAME?</v>
      </c>
      <c r="AO6461" s="94" t="e">
        <f aca="false" t="array" ref="AO6461:AT6461">_xlfn.torow(_xlfn.unique(_xlfn._xlws.filter(cat_table[Sub-subsector],($E6461=cat_table[Sector])*($F6461=cat_table[Subsector]),"")))</f>
        <v>#NAME?</v>
      </c>
      <c r="AP6461" s="94" t="e">
        <v>#NAME?</v>
      </c>
      <c r="AQ6461" s="94" t="e">
        <v>#NAME?</v>
      </c>
      <c r="AR6461" s="94" t="e">
        <v>#NAME?</v>
      </c>
      <c r="AS6461" s="94" t="e">
        <v>#NAME?</v>
      </c>
      <c r="AT6461" s="94" t="e">
        <v>#NAME?</v>
      </c>
    </row>
    <row r="6462" customFormat="false" ht="15" hidden="false" customHeight="true" outlineLevel="0" collapsed="false">
      <c r="A6462" s="20" t="s">
        <v>17513</v>
      </c>
      <c r="B6462" s="20" t="str">
        <f aca="false">INDEX(Table2[], MATCH(L6462, Location_ID!$D$2:$D$3098, 0), 1)</f>
        <v>25156aa8-d98d-4672-a614-cb2c199c0e45</v>
      </c>
      <c r="C6462" s="20" t="s">
        <v>1585</v>
      </c>
      <c r="D6462" s="230" t="s">
        <v>354</v>
      </c>
      <c r="E6462" s="20" t="s">
        <v>7134</v>
      </c>
      <c r="F6462" s="20" t="s">
        <v>7135</v>
      </c>
      <c r="G6462" s="20" t="s">
        <v>7591</v>
      </c>
      <c r="H6462" s="20"/>
      <c r="I6462" s="20" t="s">
        <v>15917</v>
      </c>
      <c r="J6462" s="20" t="s">
        <v>15922</v>
      </c>
      <c r="K6462" s="20" t="s">
        <v>7109</v>
      </c>
      <c r="L6462" s="20" t="s">
        <v>6277</v>
      </c>
      <c r="M6462" s="20" t="s">
        <v>7116</v>
      </c>
      <c r="N6462" s="20" t="s">
        <v>15902</v>
      </c>
      <c r="O6462" s="20" t="s">
        <v>15922</v>
      </c>
      <c r="P6462" s="201" t="n">
        <v>43730</v>
      </c>
      <c r="Q6462" s="201" t="n">
        <v>43763</v>
      </c>
      <c r="R6462" s="20" t="n">
        <v>1</v>
      </c>
      <c r="S6462" s="20" t="s">
        <v>7130</v>
      </c>
      <c r="T6462" s="20" t="n">
        <v>464.220114</v>
      </c>
      <c r="U6462" s="20" t="n">
        <v>292.115458</v>
      </c>
      <c r="V6462" s="20" t="n">
        <v>636.32477</v>
      </c>
      <c r="W6462" s="20" t="s">
        <v>11510</v>
      </c>
      <c r="X6462" s="35"/>
      <c r="Y6462" s="35" t="n">
        <v>0</v>
      </c>
      <c r="Z6462" s="35" t="n">
        <v>1</v>
      </c>
      <c r="AE6462" s="94" t="e">
        <f aca="false" t="array" ref="AE6462:AK6462">_xlfn.torow(_xlfn.unique(_xlfn._xlws.filter(cat_table[Subsector],$E6462=cat_table[Sector],"")))</f>
        <v>#NAME?</v>
      </c>
      <c r="AF6462" s="94" t="e">
        <v>#NAME?</v>
      </c>
      <c r="AG6462" s="94" t="e">
        <v>#NAME?</v>
      </c>
      <c r="AH6462" s="94" t="e">
        <v>#NAME?</v>
      </c>
      <c r="AI6462" s="94" t="e">
        <v>#NAME?</v>
      </c>
      <c r="AJ6462" s="94" t="e">
        <v>#NAME?</v>
      </c>
      <c r="AK6462" s="94" t="e">
        <v>#NAME?</v>
      </c>
      <c r="AO6462" s="94" t="e">
        <f aca="false" t="array" ref="AO6462:AT6462">_xlfn.torow(_xlfn.unique(_xlfn._xlws.filter(cat_table[Sub-subsector],($E6462=cat_table[Sector])*($F6462=cat_table[Subsector]),"")))</f>
        <v>#NAME?</v>
      </c>
      <c r="AP6462" s="94" t="e">
        <v>#NAME?</v>
      </c>
      <c r="AQ6462" s="94" t="e">
        <v>#NAME?</v>
      </c>
      <c r="AR6462" s="94" t="e">
        <v>#NAME?</v>
      </c>
      <c r="AS6462" s="94" t="e">
        <v>#NAME?</v>
      </c>
      <c r="AT6462" s="94" t="e">
        <v>#NAME?</v>
      </c>
    </row>
    <row r="6463" customFormat="false" ht="15" hidden="false" customHeight="true" outlineLevel="0" collapsed="false">
      <c r="A6463" s="20" t="s">
        <v>17514</v>
      </c>
      <c r="B6463" s="20" t="str">
        <f aca="false">INDEX(Table2[], MATCH(L6463, Location_ID!$D$2:$D$3098, 0), 1)</f>
        <v>04c08b53-2e33-4b96-a943-5a45e23681f5</v>
      </c>
      <c r="C6463" s="20" t="s">
        <v>1585</v>
      </c>
      <c r="D6463" s="230" t="s">
        <v>354</v>
      </c>
      <c r="E6463" s="20" t="s">
        <v>7134</v>
      </c>
      <c r="F6463" s="20" t="s">
        <v>7135</v>
      </c>
      <c r="G6463" s="20" t="s">
        <v>7591</v>
      </c>
      <c r="H6463" s="20"/>
      <c r="I6463" s="20" t="s">
        <v>15917</v>
      </c>
      <c r="J6463" s="20" t="s">
        <v>15922</v>
      </c>
      <c r="K6463" s="20" t="s">
        <v>7109</v>
      </c>
      <c r="L6463" s="20" t="s">
        <v>6279</v>
      </c>
      <c r="M6463" s="20" t="s">
        <v>7116</v>
      </c>
      <c r="N6463" s="20" t="s">
        <v>15902</v>
      </c>
      <c r="O6463" s="20" t="s">
        <v>15922</v>
      </c>
      <c r="P6463" s="201" t="n">
        <v>43730</v>
      </c>
      <c r="Q6463" s="201" t="n">
        <v>43763</v>
      </c>
      <c r="R6463" s="20" t="n">
        <v>1</v>
      </c>
      <c r="S6463" s="20" t="s">
        <v>7130</v>
      </c>
      <c r="T6463" s="20" t="n">
        <v>549.3598263</v>
      </c>
      <c r="U6463" s="20" t="n">
        <v>306.058848</v>
      </c>
      <c r="V6463" s="20" t="n">
        <v>792.6608046</v>
      </c>
      <c r="W6463" s="20" t="s">
        <v>11510</v>
      </c>
      <c r="X6463" s="35"/>
      <c r="Y6463" s="35" t="n">
        <v>0</v>
      </c>
      <c r="Z6463" s="35" t="n">
        <v>1</v>
      </c>
      <c r="AE6463" s="94" t="e">
        <f aca="false" t="array" ref="AE6463:AK6463">_xlfn.torow(_xlfn.unique(_xlfn._xlws.filter(cat_table[Subsector],$E6463=cat_table[Sector],"")))</f>
        <v>#NAME?</v>
      </c>
      <c r="AF6463" s="94" t="e">
        <v>#NAME?</v>
      </c>
      <c r="AG6463" s="94" t="e">
        <v>#NAME?</v>
      </c>
      <c r="AH6463" s="94" t="e">
        <v>#NAME?</v>
      </c>
      <c r="AI6463" s="94" t="e">
        <v>#NAME?</v>
      </c>
      <c r="AJ6463" s="94" t="e">
        <v>#NAME?</v>
      </c>
      <c r="AK6463" s="94" t="e">
        <v>#NAME?</v>
      </c>
      <c r="AO6463" s="94" t="e">
        <f aca="false" t="array" ref="AO6463:AT6463">_xlfn.torow(_xlfn.unique(_xlfn._xlws.filter(cat_table[Sub-subsector],($E6463=cat_table[Sector])*($F6463=cat_table[Subsector]),"")))</f>
        <v>#NAME?</v>
      </c>
      <c r="AP6463" s="94" t="e">
        <v>#NAME?</v>
      </c>
      <c r="AQ6463" s="94" t="e">
        <v>#NAME?</v>
      </c>
      <c r="AR6463" s="94" t="e">
        <v>#NAME?</v>
      </c>
      <c r="AS6463" s="94" t="e">
        <v>#NAME?</v>
      </c>
      <c r="AT6463" s="94" t="e">
        <v>#NAME?</v>
      </c>
    </row>
    <row r="6464" customFormat="false" ht="15" hidden="false" customHeight="true" outlineLevel="0" collapsed="false">
      <c r="A6464" s="20" t="s">
        <v>17515</v>
      </c>
      <c r="B6464" s="20" t="str">
        <f aca="false">INDEX(Table2[], MATCH(L6464, Location_ID!$D$2:$D$3098, 0), 1)</f>
        <v>1add57ea-2de4-40ef-8796-463b70120a04</v>
      </c>
      <c r="C6464" s="20" t="s">
        <v>1585</v>
      </c>
      <c r="D6464" s="230" t="s">
        <v>354</v>
      </c>
      <c r="E6464" s="20" t="s">
        <v>7134</v>
      </c>
      <c r="F6464" s="20" t="s">
        <v>7135</v>
      </c>
      <c r="G6464" s="20" t="s">
        <v>7591</v>
      </c>
      <c r="H6464" s="20"/>
      <c r="I6464" s="20" t="s">
        <v>15917</v>
      </c>
      <c r="J6464" s="20" t="s">
        <v>15922</v>
      </c>
      <c r="K6464" s="20" t="s">
        <v>7109</v>
      </c>
      <c r="L6464" s="20" t="s">
        <v>6281</v>
      </c>
      <c r="M6464" s="20" t="s">
        <v>7116</v>
      </c>
      <c r="N6464" s="20" t="s">
        <v>15902</v>
      </c>
      <c r="O6464" s="20" t="s">
        <v>15922</v>
      </c>
      <c r="P6464" s="201" t="n">
        <v>43730</v>
      </c>
      <c r="Q6464" s="201" t="n">
        <v>43763</v>
      </c>
      <c r="R6464" s="20" t="n">
        <v>1</v>
      </c>
      <c r="S6464" s="20" t="s">
        <v>7130</v>
      </c>
      <c r="T6464" s="20" t="n">
        <v>968.496227</v>
      </c>
      <c r="U6464" s="20" t="n">
        <v>648.110858</v>
      </c>
      <c r="V6464" s="20" t="n">
        <v>1288.881596</v>
      </c>
      <c r="W6464" s="20" t="s">
        <v>11510</v>
      </c>
      <c r="X6464" s="35"/>
      <c r="Y6464" s="35" t="n">
        <v>0</v>
      </c>
      <c r="Z6464" s="35" t="n">
        <v>1</v>
      </c>
      <c r="AE6464" s="94" t="e">
        <f aca="false" t="array" ref="AE6464:AK6464">_xlfn.torow(_xlfn.unique(_xlfn._xlws.filter(cat_table[Subsector],$E6464=cat_table[Sector],"")))</f>
        <v>#NAME?</v>
      </c>
      <c r="AF6464" s="94" t="e">
        <v>#NAME?</v>
      </c>
      <c r="AG6464" s="94" t="e">
        <v>#NAME?</v>
      </c>
      <c r="AH6464" s="94" t="e">
        <v>#NAME?</v>
      </c>
      <c r="AI6464" s="94" t="e">
        <v>#NAME?</v>
      </c>
      <c r="AJ6464" s="94" t="e">
        <v>#NAME?</v>
      </c>
      <c r="AK6464" s="94" t="e">
        <v>#NAME?</v>
      </c>
      <c r="AO6464" s="94" t="e">
        <f aca="false" t="array" ref="AO6464:AT6464">_xlfn.torow(_xlfn.unique(_xlfn._xlws.filter(cat_table[Sub-subsector],($E6464=cat_table[Sector])*($F6464=cat_table[Subsector]),"")))</f>
        <v>#NAME?</v>
      </c>
      <c r="AP6464" s="94" t="e">
        <v>#NAME?</v>
      </c>
      <c r="AQ6464" s="94" t="e">
        <v>#NAME?</v>
      </c>
      <c r="AR6464" s="94" t="e">
        <v>#NAME?</v>
      </c>
      <c r="AS6464" s="94" t="e">
        <v>#NAME?</v>
      </c>
      <c r="AT6464" s="94" t="e">
        <v>#NAME?</v>
      </c>
    </row>
    <row r="6465" customFormat="false" ht="15" hidden="false" customHeight="true" outlineLevel="0" collapsed="false">
      <c r="A6465" s="20" t="s">
        <v>17516</v>
      </c>
      <c r="B6465" s="20" t="str">
        <f aca="false">INDEX(Table2[], MATCH(L6465, Location_ID!$D$2:$D$3098, 0), 1)</f>
        <v>f01c84e6-7651-430a-a94c-5c09c2ccf95d</v>
      </c>
      <c r="C6465" s="20" t="s">
        <v>1585</v>
      </c>
      <c r="D6465" s="230" t="s">
        <v>354</v>
      </c>
      <c r="E6465" s="20" t="s">
        <v>7134</v>
      </c>
      <c r="F6465" s="20" t="s">
        <v>7135</v>
      </c>
      <c r="G6465" s="20" t="s">
        <v>7591</v>
      </c>
      <c r="H6465" s="20"/>
      <c r="I6465" s="20" t="s">
        <v>15917</v>
      </c>
      <c r="J6465" s="20" t="s">
        <v>15918</v>
      </c>
      <c r="K6465" s="20" t="s">
        <v>7109</v>
      </c>
      <c r="L6465" s="20" t="s">
        <v>6283</v>
      </c>
      <c r="M6465" s="20" t="s">
        <v>7116</v>
      </c>
      <c r="N6465" s="20" t="s">
        <v>15902</v>
      </c>
      <c r="O6465" s="20" t="s">
        <v>15918</v>
      </c>
      <c r="P6465" s="201" t="n">
        <v>43730</v>
      </c>
      <c r="Q6465" s="201" t="n">
        <v>43763</v>
      </c>
      <c r="R6465" s="20" t="n">
        <v>1</v>
      </c>
      <c r="S6465" s="20" t="s">
        <v>7130</v>
      </c>
      <c r="T6465" s="20" t="n">
        <v>1780.128235</v>
      </c>
      <c r="U6465" s="20" t="n">
        <v>1189.8287165</v>
      </c>
      <c r="V6465" s="20" t="n">
        <v>2370.4277535</v>
      </c>
      <c r="W6465" s="20" t="s">
        <v>11510</v>
      </c>
      <c r="X6465" s="35"/>
      <c r="Y6465" s="35" t="n">
        <v>0</v>
      </c>
      <c r="Z6465" s="35" t="n">
        <v>1</v>
      </c>
      <c r="AE6465" s="94" t="e">
        <f aca="false" t="array" ref="AE6465:AK6465">_xlfn.torow(_xlfn.unique(_xlfn._xlws.filter(cat_table[Subsector],$E6465=cat_table[Sector],"")))</f>
        <v>#NAME?</v>
      </c>
      <c r="AF6465" s="94" t="e">
        <v>#NAME?</v>
      </c>
      <c r="AG6465" s="94" t="e">
        <v>#NAME?</v>
      </c>
      <c r="AH6465" s="94" t="e">
        <v>#NAME?</v>
      </c>
      <c r="AI6465" s="94" t="e">
        <v>#NAME?</v>
      </c>
      <c r="AJ6465" s="94" t="e">
        <v>#NAME?</v>
      </c>
      <c r="AK6465" s="94" t="e">
        <v>#NAME?</v>
      </c>
      <c r="AO6465" s="94" t="e">
        <f aca="false" t="array" ref="AO6465:AT6465">_xlfn.torow(_xlfn.unique(_xlfn._xlws.filter(cat_table[Sub-subsector],($E6465=cat_table[Sector])*($F6465=cat_table[Subsector]),"")))</f>
        <v>#NAME?</v>
      </c>
      <c r="AP6465" s="94" t="e">
        <v>#NAME?</v>
      </c>
      <c r="AQ6465" s="94" t="e">
        <v>#NAME?</v>
      </c>
      <c r="AR6465" s="94" t="e">
        <v>#NAME?</v>
      </c>
      <c r="AS6465" s="94" t="e">
        <v>#NAME?</v>
      </c>
      <c r="AT6465" s="94" t="e">
        <v>#NAME?</v>
      </c>
    </row>
    <row r="6466" customFormat="false" ht="15" hidden="false" customHeight="true" outlineLevel="0" collapsed="false">
      <c r="A6466" s="20" t="s">
        <v>17517</v>
      </c>
      <c r="B6466" s="20" t="str">
        <f aca="false">INDEX(Table2[], MATCH(L6466, Location_ID!$D$2:$D$3098, 0), 1)</f>
        <v>bad979d5-7d42-45e1-8ca1-ee96549e119c</v>
      </c>
      <c r="C6466" s="20" t="s">
        <v>1585</v>
      </c>
      <c r="D6466" s="230" t="s">
        <v>354</v>
      </c>
      <c r="E6466" s="20" t="s">
        <v>7134</v>
      </c>
      <c r="F6466" s="20" t="s">
        <v>7135</v>
      </c>
      <c r="G6466" s="20" t="s">
        <v>7591</v>
      </c>
      <c r="H6466" s="20"/>
      <c r="I6466" s="20" t="s">
        <v>15917</v>
      </c>
      <c r="J6466" s="20" t="s">
        <v>15922</v>
      </c>
      <c r="K6466" s="20" t="s">
        <v>7109</v>
      </c>
      <c r="L6466" s="20" t="s">
        <v>6285</v>
      </c>
      <c r="M6466" s="20" t="s">
        <v>7116</v>
      </c>
      <c r="N6466" s="20" t="s">
        <v>15902</v>
      </c>
      <c r="O6466" s="20" t="s">
        <v>15922</v>
      </c>
      <c r="P6466" s="201" t="n">
        <v>43730</v>
      </c>
      <c r="Q6466" s="201" t="n">
        <v>43763</v>
      </c>
      <c r="R6466" s="20" t="n">
        <v>1</v>
      </c>
      <c r="S6466" s="20" t="s">
        <v>7130</v>
      </c>
      <c r="T6466" s="20" t="n">
        <v>911.643882</v>
      </c>
      <c r="U6466" s="20" t="n">
        <v>474.146371</v>
      </c>
      <c r="V6466" s="20" t="n">
        <v>1349.141393</v>
      </c>
      <c r="W6466" s="20" t="s">
        <v>11510</v>
      </c>
      <c r="X6466" s="35"/>
      <c r="Y6466" s="35" t="n">
        <v>0</v>
      </c>
      <c r="Z6466" s="35" t="n">
        <v>1</v>
      </c>
      <c r="AE6466" s="94" t="e">
        <f aca="false" t="array" ref="AE6466:AK6466">_xlfn.torow(_xlfn.unique(_xlfn._xlws.filter(cat_table[Subsector],$E6466=cat_table[Sector],"")))</f>
        <v>#NAME?</v>
      </c>
      <c r="AF6466" s="94" t="e">
        <v>#NAME?</v>
      </c>
      <c r="AG6466" s="94" t="e">
        <v>#NAME?</v>
      </c>
      <c r="AH6466" s="94" t="e">
        <v>#NAME?</v>
      </c>
      <c r="AI6466" s="94" t="e">
        <v>#NAME?</v>
      </c>
      <c r="AJ6466" s="94" t="e">
        <v>#NAME?</v>
      </c>
      <c r="AK6466" s="94" t="e">
        <v>#NAME?</v>
      </c>
      <c r="AO6466" s="94" t="e">
        <f aca="false" t="array" ref="AO6466:AT6466">_xlfn.torow(_xlfn.unique(_xlfn._xlws.filter(cat_table[Sub-subsector],($E6466=cat_table[Sector])*($F6466=cat_table[Subsector]),"")))</f>
        <v>#NAME?</v>
      </c>
      <c r="AP6466" s="94" t="e">
        <v>#NAME?</v>
      </c>
      <c r="AQ6466" s="94" t="e">
        <v>#NAME?</v>
      </c>
      <c r="AR6466" s="94" t="e">
        <v>#NAME?</v>
      </c>
      <c r="AS6466" s="94" t="e">
        <v>#NAME?</v>
      </c>
      <c r="AT6466" s="94" t="e">
        <v>#NAME?</v>
      </c>
    </row>
    <row r="6467" customFormat="false" ht="15" hidden="false" customHeight="true" outlineLevel="0" collapsed="false">
      <c r="A6467" s="20" t="s">
        <v>17518</v>
      </c>
      <c r="B6467" s="20" t="str">
        <f aca="false">INDEX(Table2[], MATCH(L6467, Location_ID!$D$2:$D$3098, 0), 1)</f>
        <v>c529e709-8800-4f0f-9dd8-18ee2ce5bc7a</v>
      </c>
      <c r="C6467" s="20" t="s">
        <v>1585</v>
      </c>
      <c r="D6467" s="230" t="s">
        <v>354</v>
      </c>
      <c r="E6467" s="20" t="s">
        <v>7134</v>
      </c>
      <c r="F6467" s="20" t="s">
        <v>7135</v>
      </c>
      <c r="G6467" s="20" t="s">
        <v>7591</v>
      </c>
      <c r="H6467" s="20"/>
      <c r="I6467" s="20" t="s">
        <v>15917</v>
      </c>
      <c r="J6467" s="20" t="s">
        <v>15922</v>
      </c>
      <c r="K6467" s="20" t="s">
        <v>7109</v>
      </c>
      <c r="L6467" s="20" t="s">
        <v>6287</v>
      </c>
      <c r="M6467" s="20" t="s">
        <v>7116</v>
      </c>
      <c r="N6467" s="20" t="s">
        <v>15902</v>
      </c>
      <c r="O6467" s="20" t="s">
        <v>15922</v>
      </c>
      <c r="P6467" s="201" t="n">
        <v>43730</v>
      </c>
      <c r="Q6467" s="201" t="n">
        <v>43763</v>
      </c>
      <c r="R6467" s="20" t="n">
        <v>1</v>
      </c>
      <c r="S6467" s="20" t="s">
        <v>7130</v>
      </c>
      <c r="T6467" s="20" t="n">
        <v>206.995773</v>
      </c>
      <c r="U6467" s="20" t="n">
        <v>117.5358551</v>
      </c>
      <c r="V6467" s="20" t="n">
        <v>296.4556909</v>
      </c>
      <c r="W6467" s="20" t="s">
        <v>11510</v>
      </c>
      <c r="X6467" s="35"/>
      <c r="Y6467" s="35" t="n">
        <v>0</v>
      </c>
      <c r="Z6467" s="35" t="n">
        <v>1</v>
      </c>
      <c r="AE6467" s="94" t="e">
        <f aca="false" t="array" ref="AE6467:AK6467">_xlfn.torow(_xlfn.unique(_xlfn._xlws.filter(cat_table[Subsector],$E6467=cat_table[Sector],"")))</f>
        <v>#NAME?</v>
      </c>
      <c r="AF6467" s="94" t="e">
        <v>#NAME?</v>
      </c>
      <c r="AG6467" s="94" t="e">
        <v>#NAME?</v>
      </c>
      <c r="AH6467" s="94" t="e">
        <v>#NAME?</v>
      </c>
      <c r="AI6467" s="94" t="e">
        <v>#NAME?</v>
      </c>
      <c r="AJ6467" s="94" t="e">
        <v>#NAME?</v>
      </c>
      <c r="AK6467" s="94" t="e">
        <v>#NAME?</v>
      </c>
      <c r="AO6467" s="94" t="e">
        <f aca="false" t="array" ref="AO6467:AT6467">_xlfn.torow(_xlfn.unique(_xlfn._xlws.filter(cat_table[Sub-subsector],($E6467=cat_table[Sector])*($F6467=cat_table[Subsector]),"")))</f>
        <v>#NAME?</v>
      </c>
      <c r="AP6467" s="94" t="e">
        <v>#NAME?</v>
      </c>
      <c r="AQ6467" s="94" t="e">
        <v>#NAME?</v>
      </c>
      <c r="AR6467" s="94" t="e">
        <v>#NAME?</v>
      </c>
      <c r="AS6467" s="94" t="e">
        <v>#NAME?</v>
      </c>
      <c r="AT6467" s="94" t="e">
        <v>#NAME?</v>
      </c>
    </row>
    <row r="6468" customFormat="false" ht="15" hidden="false" customHeight="true" outlineLevel="0" collapsed="false">
      <c r="A6468" s="20" t="s">
        <v>17519</v>
      </c>
      <c r="B6468" s="20" t="str">
        <f aca="false">INDEX(Table2[], MATCH(L6468, Location_ID!$D$2:$D$3098, 0), 1)</f>
        <v>7b82cd5d-338b-4231-977e-58dafb387e44</v>
      </c>
      <c r="C6468" s="20" t="s">
        <v>1585</v>
      </c>
      <c r="D6468" s="230" t="s">
        <v>354</v>
      </c>
      <c r="E6468" s="20" t="s">
        <v>7134</v>
      </c>
      <c r="F6468" s="20" t="s">
        <v>7135</v>
      </c>
      <c r="G6468" s="20" t="s">
        <v>7591</v>
      </c>
      <c r="H6468" s="20"/>
      <c r="I6468" s="20" t="s">
        <v>15917</v>
      </c>
      <c r="J6468" s="20" t="s">
        <v>15922</v>
      </c>
      <c r="K6468" s="20" t="s">
        <v>7109</v>
      </c>
      <c r="L6468" s="20" t="s">
        <v>6289</v>
      </c>
      <c r="M6468" s="20" t="s">
        <v>7116</v>
      </c>
      <c r="N6468" s="20" t="s">
        <v>15902</v>
      </c>
      <c r="O6468" s="20" t="s">
        <v>15922</v>
      </c>
      <c r="P6468" s="201" t="n">
        <v>43730</v>
      </c>
      <c r="Q6468" s="201" t="n">
        <v>43763</v>
      </c>
      <c r="R6468" s="20" t="n">
        <v>1</v>
      </c>
      <c r="S6468" s="20" t="s">
        <v>7130</v>
      </c>
      <c r="T6468" s="20" t="n">
        <v>298.864182</v>
      </c>
      <c r="U6468" s="20" t="n">
        <v>184.037406</v>
      </c>
      <c r="V6468" s="20" t="n">
        <v>413.690958</v>
      </c>
      <c r="W6468" s="20" t="s">
        <v>11510</v>
      </c>
      <c r="X6468" s="35"/>
      <c r="Y6468" s="35" t="n">
        <v>0</v>
      </c>
      <c r="Z6468" s="35" t="n">
        <v>1</v>
      </c>
      <c r="AE6468" s="94" t="e">
        <f aca="false" t="array" ref="AE6468:AK6468">_xlfn.torow(_xlfn.unique(_xlfn._xlws.filter(cat_table[Subsector],$E6468=cat_table[Sector],"")))</f>
        <v>#NAME?</v>
      </c>
      <c r="AF6468" s="94" t="e">
        <v>#NAME?</v>
      </c>
      <c r="AG6468" s="94" t="e">
        <v>#NAME?</v>
      </c>
      <c r="AH6468" s="94" t="e">
        <v>#NAME?</v>
      </c>
      <c r="AI6468" s="94" t="e">
        <v>#NAME?</v>
      </c>
      <c r="AJ6468" s="94" t="e">
        <v>#NAME?</v>
      </c>
      <c r="AK6468" s="94" t="e">
        <v>#NAME?</v>
      </c>
      <c r="AO6468" s="94" t="e">
        <f aca="false" t="array" ref="AO6468:AT6468">_xlfn.torow(_xlfn.unique(_xlfn._xlws.filter(cat_table[Sub-subsector],($E6468=cat_table[Sector])*($F6468=cat_table[Subsector]),"")))</f>
        <v>#NAME?</v>
      </c>
      <c r="AP6468" s="94" t="e">
        <v>#NAME?</v>
      </c>
      <c r="AQ6468" s="94" t="e">
        <v>#NAME?</v>
      </c>
      <c r="AR6468" s="94" t="e">
        <v>#NAME?</v>
      </c>
      <c r="AS6468" s="94" t="e">
        <v>#NAME?</v>
      </c>
      <c r="AT6468" s="94" t="e">
        <v>#NAME?</v>
      </c>
    </row>
    <row r="6469" customFormat="false" ht="15" hidden="false" customHeight="true" outlineLevel="0" collapsed="false">
      <c r="A6469" s="20" t="s">
        <v>17520</v>
      </c>
      <c r="B6469" s="20" t="str">
        <f aca="false">INDEX(Table2[], MATCH(L6469, Location_ID!$D$2:$D$3098, 0), 1)</f>
        <v>2dfd548a-6f5b-4a47-b3cd-b3bb0ee17f8f</v>
      </c>
      <c r="C6469" s="20" t="s">
        <v>1585</v>
      </c>
      <c r="D6469" s="230" t="s">
        <v>354</v>
      </c>
      <c r="E6469" s="20" t="s">
        <v>7134</v>
      </c>
      <c r="F6469" s="20" t="s">
        <v>7135</v>
      </c>
      <c r="G6469" s="20" t="s">
        <v>7591</v>
      </c>
      <c r="H6469" s="20"/>
      <c r="I6469" s="20" t="s">
        <v>15917</v>
      </c>
      <c r="J6469" s="20" t="s">
        <v>15918</v>
      </c>
      <c r="K6469" s="20" t="s">
        <v>7109</v>
      </c>
      <c r="L6469" s="20" t="s">
        <v>6291</v>
      </c>
      <c r="M6469" s="20" t="s">
        <v>7116</v>
      </c>
      <c r="N6469" s="20" t="s">
        <v>15902</v>
      </c>
      <c r="O6469" s="20" t="s">
        <v>15918</v>
      </c>
      <c r="P6469" s="201" t="n">
        <v>43730</v>
      </c>
      <c r="Q6469" s="201" t="n">
        <v>43763</v>
      </c>
      <c r="R6469" s="20" t="n">
        <v>1</v>
      </c>
      <c r="S6469" s="20" t="s">
        <v>7130</v>
      </c>
      <c r="T6469" s="20" t="n">
        <v>1253.151726</v>
      </c>
      <c r="U6469" s="20" t="n">
        <v>772.2513795</v>
      </c>
      <c r="V6469" s="20" t="n">
        <v>1734.0520725</v>
      </c>
      <c r="W6469" s="20" t="s">
        <v>11510</v>
      </c>
      <c r="X6469" s="35"/>
      <c r="Y6469" s="35" t="n">
        <v>0</v>
      </c>
      <c r="Z6469" s="35" t="n">
        <v>1</v>
      </c>
      <c r="AE6469" s="94" t="e">
        <f aca="false" t="array" ref="AE6469:AK6469">_xlfn.torow(_xlfn.unique(_xlfn._xlws.filter(cat_table[Subsector],$E6469=cat_table[Sector],"")))</f>
        <v>#NAME?</v>
      </c>
      <c r="AF6469" s="94" t="e">
        <v>#NAME?</v>
      </c>
      <c r="AG6469" s="94" t="e">
        <v>#NAME?</v>
      </c>
      <c r="AH6469" s="94" t="e">
        <v>#NAME?</v>
      </c>
      <c r="AI6469" s="94" t="e">
        <v>#NAME?</v>
      </c>
      <c r="AJ6469" s="94" t="e">
        <v>#NAME?</v>
      </c>
      <c r="AK6469" s="94" t="e">
        <v>#NAME?</v>
      </c>
      <c r="AO6469" s="94" t="e">
        <f aca="false" t="array" ref="AO6469:AT6469">_xlfn.torow(_xlfn.unique(_xlfn._xlws.filter(cat_table[Sub-subsector],($E6469=cat_table[Sector])*($F6469=cat_table[Subsector]),"")))</f>
        <v>#NAME?</v>
      </c>
      <c r="AP6469" s="94" t="e">
        <v>#NAME?</v>
      </c>
      <c r="AQ6469" s="94" t="e">
        <v>#NAME?</v>
      </c>
      <c r="AR6469" s="94" t="e">
        <v>#NAME?</v>
      </c>
      <c r="AS6469" s="94" t="e">
        <v>#NAME?</v>
      </c>
      <c r="AT6469" s="94" t="e">
        <v>#NAME?</v>
      </c>
    </row>
    <row r="6470" customFormat="false" ht="15" hidden="false" customHeight="true" outlineLevel="0" collapsed="false">
      <c r="A6470" s="20" t="s">
        <v>17521</v>
      </c>
      <c r="B6470" s="20" t="str">
        <f aca="false">INDEX(Table2[], MATCH(L6470, Location_ID!$D$2:$D$3098, 0), 1)</f>
        <v>8269d08c-4f2b-4d8f-80e7-0b111acbb1c3</v>
      </c>
      <c r="C6470" s="20" t="s">
        <v>1585</v>
      </c>
      <c r="D6470" s="230" t="s">
        <v>354</v>
      </c>
      <c r="E6470" s="20" t="s">
        <v>7134</v>
      </c>
      <c r="F6470" s="20" t="s">
        <v>7135</v>
      </c>
      <c r="G6470" s="20" t="s">
        <v>7591</v>
      </c>
      <c r="H6470" s="20"/>
      <c r="I6470" s="20" t="s">
        <v>15917</v>
      </c>
      <c r="J6470" s="20" t="s">
        <v>15932</v>
      </c>
      <c r="K6470" s="20" t="s">
        <v>7109</v>
      </c>
      <c r="L6470" s="20" t="s">
        <v>6293</v>
      </c>
      <c r="M6470" s="20" t="s">
        <v>7116</v>
      </c>
      <c r="N6470" s="20" t="s">
        <v>15902</v>
      </c>
      <c r="O6470" s="20" t="s">
        <v>15932</v>
      </c>
      <c r="P6470" s="201" t="n">
        <v>43730</v>
      </c>
      <c r="Q6470" s="201" t="n">
        <v>43763</v>
      </c>
      <c r="R6470" s="20" t="n">
        <v>1</v>
      </c>
      <c r="S6470" s="20" t="s">
        <v>7130</v>
      </c>
      <c r="T6470" s="20" t="n">
        <v>669.201985</v>
      </c>
      <c r="U6470" s="20" t="n">
        <v>450.845795</v>
      </c>
      <c r="V6470" s="20" t="n">
        <v>887.558175</v>
      </c>
      <c r="W6470" s="20" t="s">
        <v>11510</v>
      </c>
      <c r="X6470" s="35"/>
      <c r="Y6470" s="35" t="n">
        <v>0</v>
      </c>
      <c r="Z6470" s="35" t="n">
        <v>1</v>
      </c>
      <c r="AE6470" s="94" t="e">
        <f aca="false" t="array" ref="AE6470:AK6470">_xlfn.torow(_xlfn.unique(_xlfn._xlws.filter(cat_table[Subsector],$E6470=cat_table[Sector],"")))</f>
        <v>#NAME?</v>
      </c>
      <c r="AF6470" s="94" t="e">
        <v>#NAME?</v>
      </c>
      <c r="AG6470" s="94" t="e">
        <v>#NAME?</v>
      </c>
      <c r="AH6470" s="94" t="e">
        <v>#NAME?</v>
      </c>
      <c r="AI6470" s="94" t="e">
        <v>#NAME?</v>
      </c>
      <c r="AJ6470" s="94" t="e">
        <v>#NAME?</v>
      </c>
      <c r="AK6470" s="94" t="e">
        <v>#NAME?</v>
      </c>
      <c r="AO6470" s="94" t="e">
        <f aca="false" t="array" ref="AO6470:AT6470">_xlfn.torow(_xlfn.unique(_xlfn._xlws.filter(cat_table[Sub-subsector],($E6470=cat_table[Sector])*($F6470=cat_table[Subsector]),"")))</f>
        <v>#NAME?</v>
      </c>
      <c r="AP6470" s="94" t="e">
        <v>#NAME?</v>
      </c>
      <c r="AQ6470" s="94" t="e">
        <v>#NAME?</v>
      </c>
      <c r="AR6470" s="94" t="e">
        <v>#NAME?</v>
      </c>
      <c r="AS6470" s="94" t="e">
        <v>#NAME?</v>
      </c>
      <c r="AT6470" s="94" t="e">
        <v>#NAME?</v>
      </c>
    </row>
    <row r="6471" customFormat="false" ht="15" hidden="false" customHeight="true" outlineLevel="0" collapsed="false">
      <c r="A6471" s="20" t="s">
        <v>17522</v>
      </c>
      <c r="B6471" s="20" t="str">
        <f aca="false">INDEX(Table2[], MATCH(L6471, Location_ID!$D$2:$D$3098, 0), 1)</f>
        <v>90aa45fd-841a-4822-8041-a7401d2d1a6c</v>
      </c>
      <c r="C6471" s="20" t="s">
        <v>1585</v>
      </c>
      <c r="D6471" s="230" t="s">
        <v>354</v>
      </c>
      <c r="E6471" s="20" t="s">
        <v>7134</v>
      </c>
      <c r="F6471" s="20" t="s">
        <v>7135</v>
      </c>
      <c r="G6471" s="20" t="s">
        <v>7591</v>
      </c>
      <c r="H6471" s="20"/>
      <c r="I6471" s="20" t="s">
        <v>15917</v>
      </c>
      <c r="J6471" s="20" t="s">
        <v>15918</v>
      </c>
      <c r="K6471" s="20" t="s">
        <v>7109</v>
      </c>
      <c r="L6471" s="20" t="s">
        <v>6295</v>
      </c>
      <c r="M6471" s="20" t="s">
        <v>7116</v>
      </c>
      <c r="N6471" s="20" t="s">
        <v>15902</v>
      </c>
      <c r="O6471" s="20" t="s">
        <v>15918</v>
      </c>
      <c r="P6471" s="201" t="n">
        <v>43730</v>
      </c>
      <c r="Q6471" s="201" t="n">
        <v>43763</v>
      </c>
      <c r="R6471" s="20" t="n">
        <v>1</v>
      </c>
      <c r="S6471" s="20" t="s">
        <v>7130</v>
      </c>
      <c r="T6471" s="20" t="n">
        <v>274.928395</v>
      </c>
      <c r="U6471" s="20" t="n">
        <v>182.34465675</v>
      </c>
      <c r="V6471" s="20" t="n">
        <v>367.51213325</v>
      </c>
      <c r="W6471" s="20" t="s">
        <v>11510</v>
      </c>
      <c r="X6471" s="35"/>
      <c r="Y6471" s="35" t="n">
        <v>0</v>
      </c>
      <c r="Z6471" s="35" t="n">
        <v>1</v>
      </c>
      <c r="AE6471" s="94" t="e">
        <f aca="false" t="array" ref="AE6471:AK6471">_xlfn.torow(_xlfn.unique(_xlfn._xlws.filter(cat_table[Subsector],$E6471=cat_table[Sector],"")))</f>
        <v>#NAME?</v>
      </c>
      <c r="AF6471" s="94" t="e">
        <v>#NAME?</v>
      </c>
      <c r="AG6471" s="94" t="e">
        <v>#NAME?</v>
      </c>
      <c r="AH6471" s="94" t="e">
        <v>#NAME?</v>
      </c>
      <c r="AI6471" s="94" t="e">
        <v>#NAME?</v>
      </c>
      <c r="AJ6471" s="94" t="e">
        <v>#NAME?</v>
      </c>
      <c r="AK6471" s="94" t="e">
        <v>#NAME?</v>
      </c>
      <c r="AO6471" s="94" t="e">
        <f aca="false" t="array" ref="AO6471:AT6471">_xlfn.torow(_xlfn.unique(_xlfn._xlws.filter(cat_table[Sub-subsector],($E6471=cat_table[Sector])*($F6471=cat_table[Subsector]),"")))</f>
        <v>#NAME?</v>
      </c>
      <c r="AP6471" s="94" t="e">
        <v>#NAME?</v>
      </c>
      <c r="AQ6471" s="94" t="e">
        <v>#NAME?</v>
      </c>
      <c r="AR6471" s="94" t="e">
        <v>#NAME?</v>
      </c>
      <c r="AS6471" s="94" t="e">
        <v>#NAME?</v>
      </c>
      <c r="AT6471" s="94" t="e">
        <v>#NAME?</v>
      </c>
    </row>
    <row r="6472" customFormat="false" ht="15" hidden="false" customHeight="true" outlineLevel="0" collapsed="false">
      <c r="A6472" s="20" t="s">
        <v>17523</v>
      </c>
      <c r="B6472" s="20" t="str">
        <f aca="false">INDEX(Table2[], MATCH(L6472, Location_ID!$D$2:$D$3098, 0), 1)</f>
        <v>5940fe82-ca8e-4e2b-91e6-b598ec265fcf</v>
      </c>
      <c r="C6472" s="20" t="s">
        <v>1585</v>
      </c>
      <c r="D6472" s="230" t="s">
        <v>354</v>
      </c>
      <c r="E6472" s="20" t="s">
        <v>7134</v>
      </c>
      <c r="F6472" s="20" t="s">
        <v>7135</v>
      </c>
      <c r="G6472" s="20" t="s">
        <v>7591</v>
      </c>
      <c r="H6472" s="20"/>
      <c r="I6472" s="20" t="s">
        <v>15917</v>
      </c>
      <c r="J6472" s="20" t="s">
        <v>15918</v>
      </c>
      <c r="K6472" s="20" t="s">
        <v>7109</v>
      </c>
      <c r="L6472" s="20" t="s">
        <v>6297</v>
      </c>
      <c r="M6472" s="20" t="s">
        <v>7116</v>
      </c>
      <c r="N6472" s="20" t="s">
        <v>15902</v>
      </c>
      <c r="O6472" s="20" t="s">
        <v>15918</v>
      </c>
      <c r="P6472" s="201" t="n">
        <v>43730</v>
      </c>
      <c r="Q6472" s="201" t="n">
        <v>43763</v>
      </c>
      <c r="R6472" s="20" t="n">
        <v>1</v>
      </c>
      <c r="S6472" s="20" t="s">
        <v>7130</v>
      </c>
      <c r="T6472" s="20" t="n">
        <v>587.9685</v>
      </c>
      <c r="U6472" s="20" t="n">
        <v>401.643877</v>
      </c>
      <c r="V6472" s="20" t="n">
        <v>774.293123</v>
      </c>
      <c r="W6472" s="20" t="s">
        <v>11510</v>
      </c>
      <c r="X6472" s="35"/>
      <c r="Y6472" s="35" t="n">
        <v>0</v>
      </c>
      <c r="Z6472" s="35" t="n">
        <v>1</v>
      </c>
      <c r="AE6472" s="94" t="e">
        <f aca="false" t="array" ref="AE6472:AK6472">_xlfn.torow(_xlfn.unique(_xlfn._xlws.filter(cat_table[Subsector],$E6472=cat_table[Sector],"")))</f>
        <v>#NAME?</v>
      </c>
      <c r="AF6472" s="94" t="e">
        <v>#NAME?</v>
      </c>
      <c r="AG6472" s="94" t="e">
        <v>#NAME?</v>
      </c>
      <c r="AH6472" s="94" t="e">
        <v>#NAME?</v>
      </c>
      <c r="AI6472" s="94" t="e">
        <v>#NAME?</v>
      </c>
      <c r="AJ6472" s="94" t="e">
        <v>#NAME?</v>
      </c>
      <c r="AK6472" s="94" t="e">
        <v>#NAME?</v>
      </c>
      <c r="AO6472" s="94" t="e">
        <f aca="false" t="array" ref="AO6472:AT6472">_xlfn.torow(_xlfn.unique(_xlfn._xlws.filter(cat_table[Sub-subsector],($E6472=cat_table[Sector])*($F6472=cat_table[Subsector]),"")))</f>
        <v>#NAME?</v>
      </c>
      <c r="AP6472" s="94" t="e">
        <v>#NAME?</v>
      </c>
      <c r="AQ6472" s="94" t="e">
        <v>#NAME?</v>
      </c>
      <c r="AR6472" s="94" t="e">
        <v>#NAME?</v>
      </c>
      <c r="AS6472" s="94" t="e">
        <v>#NAME?</v>
      </c>
      <c r="AT6472" s="94" t="e">
        <v>#NAME?</v>
      </c>
    </row>
    <row r="6473" customFormat="false" ht="15" hidden="false" customHeight="true" outlineLevel="0" collapsed="false">
      <c r="A6473" s="20" t="s">
        <v>17524</v>
      </c>
      <c r="B6473" s="20" t="str">
        <f aca="false">INDEX(Table2[], MATCH(L6473, Location_ID!$D$2:$D$3098, 0), 1)</f>
        <v>347a2150-8f24-4d24-9bf1-0beddd7f572f</v>
      </c>
      <c r="C6473" s="20" t="s">
        <v>1585</v>
      </c>
      <c r="D6473" s="230" t="s">
        <v>354</v>
      </c>
      <c r="E6473" s="20" t="s">
        <v>7134</v>
      </c>
      <c r="F6473" s="20" t="s">
        <v>7135</v>
      </c>
      <c r="G6473" s="20" t="s">
        <v>7591</v>
      </c>
      <c r="H6473" s="20"/>
      <c r="I6473" s="20" t="s">
        <v>15917</v>
      </c>
      <c r="J6473" s="20" t="s">
        <v>15932</v>
      </c>
      <c r="K6473" s="20" t="s">
        <v>7109</v>
      </c>
      <c r="L6473" s="20" t="s">
        <v>6299</v>
      </c>
      <c r="M6473" s="20" t="s">
        <v>7116</v>
      </c>
      <c r="N6473" s="20" t="s">
        <v>15902</v>
      </c>
      <c r="O6473" s="20" t="s">
        <v>15932</v>
      </c>
      <c r="P6473" s="201" t="n">
        <v>43730</v>
      </c>
      <c r="Q6473" s="201" t="n">
        <v>43763</v>
      </c>
      <c r="R6473" s="20" t="n">
        <v>1</v>
      </c>
      <c r="S6473" s="20" t="s">
        <v>7130</v>
      </c>
      <c r="T6473" s="20" t="n">
        <v>140.805205</v>
      </c>
      <c r="U6473" s="20" t="n">
        <v>102.31287075</v>
      </c>
      <c r="V6473" s="20" t="n">
        <v>179.29753925</v>
      </c>
      <c r="W6473" s="20" t="s">
        <v>11510</v>
      </c>
      <c r="X6473" s="35"/>
      <c r="Y6473" s="35" t="n">
        <v>0</v>
      </c>
      <c r="Z6473" s="35" t="n">
        <v>1</v>
      </c>
      <c r="AE6473" s="94" t="e">
        <f aca="false" t="array" ref="AE6473:AK6473">_xlfn.torow(_xlfn.unique(_xlfn._xlws.filter(cat_table[Subsector],$E6473=cat_table[Sector],"")))</f>
        <v>#NAME?</v>
      </c>
      <c r="AF6473" s="94" t="e">
        <v>#NAME?</v>
      </c>
      <c r="AG6473" s="94" t="e">
        <v>#NAME?</v>
      </c>
      <c r="AH6473" s="94" t="e">
        <v>#NAME?</v>
      </c>
      <c r="AI6473" s="94" t="e">
        <v>#NAME?</v>
      </c>
      <c r="AJ6473" s="94" t="e">
        <v>#NAME?</v>
      </c>
      <c r="AK6473" s="94" t="e">
        <v>#NAME?</v>
      </c>
      <c r="AO6473" s="94" t="e">
        <f aca="false" t="array" ref="AO6473:AT6473">_xlfn.torow(_xlfn.unique(_xlfn._xlws.filter(cat_table[Sub-subsector],($E6473=cat_table[Sector])*($F6473=cat_table[Subsector]),"")))</f>
        <v>#NAME?</v>
      </c>
      <c r="AP6473" s="94" t="e">
        <v>#NAME?</v>
      </c>
      <c r="AQ6473" s="94" t="e">
        <v>#NAME?</v>
      </c>
      <c r="AR6473" s="94" t="e">
        <v>#NAME?</v>
      </c>
      <c r="AS6473" s="94" t="e">
        <v>#NAME?</v>
      </c>
      <c r="AT6473" s="94" t="e">
        <v>#NAME?</v>
      </c>
    </row>
    <row r="6474" customFormat="false" ht="15" hidden="false" customHeight="true" outlineLevel="0" collapsed="false">
      <c r="A6474" s="20" t="s">
        <v>17525</v>
      </c>
      <c r="B6474" s="20" t="str">
        <f aca="false">INDEX(Table2[], MATCH(L6474, Location_ID!$D$2:$D$3098, 0), 1)</f>
        <v>ef81f32f-1106-4586-8795-2b0968f20c69</v>
      </c>
      <c r="C6474" s="20" t="s">
        <v>1585</v>
      </c>
      <c r="D6474" s="230" t="s">
        <v>354</v>
      </c>
      <c r="E6474" s="20" t="s">
        <v>7134</v>
      </c>
      <c r="F6474" s="20" t="s">
        <v>7135</v>
      </c>
      <c r="G6474" s="20" t="s">
        <v>7591</v>
      </c>
      <c r="H6474" s="20"/>
      <c r="I6474" s="20" t="s">
        <v>15917</v>
      </c>
      <c r="J6474" s="20" t="s">
        <v>15927</v>
      </c>
      <c r="K6474" s="20" t="s">
        <v>7109</v>
      </c>
      <c r="L6474" s="20" t="s">
        <v>6301</v>
      </c>
      <c r="M6474" s="20" t="s">
        <v>7116</v>
      </c>
      <c r="N6474" s="20" t="s">
        <v>15902</v>
      </c>
      <c r="O6474" s="20" t="s">
        <v>15927</v>
      </c>
      <c r="P6474" s="201" t="n">
        <v>43730</v>
      </c>
      <c r="Q6474" s="201" t="n">
        <v>43763</v>
      </c>
      <c r="R6474" s="20" t="n">
        <v>1</v>
      </c>
      <c r="S6474" s="20" t="s">
        <v>7130</v>
      </c>
      <c r="T6474" s="20" t="n">
        <v>739.271057</v>
      </c>
      <c r="U6474" s="20" t="n">
        <v>591.138833</v>
      </c>
      <c r="V6474" s="20" t="n">
        <v>887.403281</v>
      </c>
      <c r="W6474" s="20" t="s">
        <v>11510</v>
      </c>
      <c r="X6474" s="35"/>
      <c r="Y6474" s="35" t="n">
        <v>0</v>
      </c>
      <c r="Z6474" s="35" t="n">
        <v>1</v>
      </c>
      <c r="AE6474" s="94" t="e">
        <f aca="false" t="array" ref="AE6474:AK6474">_xlfn.torow(_xlfn.unique(_xlfn._xlws.filter(cat_table[Subsector],$E6474=cat_table[Sector],"")))</f>
        <v>#NAME?</v>
      </c>
      <c r="AF6474" s="94" t="e">
        <v>#NAME?</v>
      </c>
      <c r="AG6474" s="94" t="e">
        <v>#NAME?</v>
      </c>
      <c r="AH6474" s="94" t="e">
        <v>#NAME?</v>
      </c>
      <c r="AI6474" s="94" t="e">
        <v>#NAME?</v>
      </c>
      <c r="AJ6474" s="94" t="e">
        <v>#NAME?</v>
      </c>
      <c r="AK6474" s="94" t="e">
        <v>#NAME?</v>
      </c>
      <c r="AO6474" s="94" t="e">
        <f aca="false" t="array" ref="AO6474:AT6474">_xlfn.torow(_xlfn.unique(_xlfn._xlws.filter(cat_table[Sub-subsector],($E6474=cat_table[Sector])*($F6474=cat_table[Subsector]),"")))</f>
        <v>#NAME?</v>
      </c>
      <c r="AP6474" s="94" t="e">
        <v>#NAME?</v>
      </c>
      <c r="AQ6474" s="94" t="e">
        <v>#NAME?</v>
      </c>
      <c r="AR6474" s="94" t="e">
        <v>#NAME?</v>
      </c>
      <c r="AS6474" s="94" t="e">
        <v>#NAME?</v>
      </c>
      <c r="AT6474" s="94" t="e">
        <v>#NAME?</v>
      </c>
    </row>
    <row r="6475" customFormat="false" ht="15" hidden="false" customHeight="true" outlineLevel="0" collapsed="false">
      <c r="A6475" s="20" t="s">
        <v>17526</v>
      </c>
      <c r="B6475" s="20" t="str">
        <f aca="false">INDEX(Table2[], MATCH(L6475, Location_ID!$D$2:$D$3098, 0), 1)</f>
        <v>7e7f027b-71d5-4ea4-874d-6c9942fa71d8</v>
      </c>
      <c r="C6475" s="20" t="s">
        <v>1585</v>
      </c>
      <c r="D6475" s="230" t="s">
        <v>354</v>
      </c>
      <c r="E6475" s="20" t="s">
        <v>7134</v>
      </c>
      <c r="F6475" s="20" t="s">
        <v>7135</v>
      </c>
      <c r="G6475" s="20" t="s">
        <v>7591</v>
      </c>
      <c r="H6475" s="20"/>
      <c r="I6475" s="20" t="s">
        <v>15917</v>
      </c>
      <c r="J6475" s="20" t="s">
        <v>15932</v>
      </c>
      <c r="K6475" s="20" t="s">
        <v>7109</v>
      </c>
      <c r="L6475" s="20" t="s">
        <v>6303</v>
      </c>
      <c r="M6475" s="20" t="s">
        <v>7116</v>
      </c>
      <c r="N6475" s="20" t="s">
        <v>15902</v>
      </c>
      <c r="O6475" s="20" t="s">
        <v>15932</v>
      </c>
      <c r="P6475" s="201" t="n">
        <v>43730</v>
      </c>
      <c r="Q6475" s="201" t="n">
        <v>43763</v>
      </c>
      <c r="R6475" s="20" t="n">
        <v>1</v>
      </c>
      <c r="S6475" s="20" t="s">
        <v>7130</v>
      </c>
      <c r="T6475" s="20" t="n">
        <v>143.931836</v>
      </c>
      <c r="U6475" s="20" t="n">
        <v>105.2684765</v>
      </c>
      <c r="V6475" s="20" t="n">
        <v>182.5951955</v>
      </c>
      <c r="W6475" s="20" t="s">
        <v>11510</v>
      </c>
      <c r="X6475" s="35"/>
      <c r="Y6475" s="35" t="n">
        <v>0</v>
      </c>
      <c r="Z6475" s="35" t="n">
        <v>1</v>
      </c>
      <c r="AE6475" s="94" t="e">
        <f aca="false" t="array" ref="AE6475:AK6475">_xlfn.torow(_xlfn.unique(_xlfn._xlws.filter(cat_table[Subsector],$E6475=cat_table[Sector],"")))</f>
        <v>#NAME?</v>
      </c>
      <c r="AF6475" s="94" t="e">
        <v>#NAME?</v>
      </c>
      <c r="AG6475" s="94" t="e">
        <v>#NAME?</v>
      </c>
      <c r="AH6475" s="94" t="e">
        <v>#NAME?</v>
      </c>
      <c r="AI6475" s="94" t="e">
        <v>#NAME?</v>
      </c>
      <c r="AJ6475" s="94" t="e">
        <v>#NAME?</v>
      </c>
      <c r="AK6475" s="94" t="e">
        <v>#NAME?</v>
      </c>
      <c r="AO6475" s="94" t="e">
        <f aca="false" t="array" ref="AO6475:AT6475">_xlfn.torow(_xlfn.unique(_xlfn._xlws.filter(cat_table[Sub-subsector],($E6475=cat_table[Sector])*($F6475=cat_table[Subsector]),"")))</f>
        <v>#NAME?</v>
      </c>
      <c r="AP6475" s="94" t="e">
        <v>#NAME?</v>
      </c>
      <c r="AQ6475" s="94" t="e">
        <v>#NAME?</v>
      </c>
      <c r="AR6475" s="94" t="e">
        <v>#NAME?</v>
      </c>
      <c r="AS6475" s="94" t="e">
        <v>#NAME?</v>
      </c>
      <c r="AT6475" s="94" t="e">
        <v>#NAME?</v>
      </c>
    </row>
    <row r="6476" customFormat="false" ht="15" hidden="false" customHeight="true" outlineLevel="0" collapsed="false">
      <c r="A6476" s="20" t="s">
        <v>17527</v>
      </c>
      <c r="B6476" s="20" t="str">
        <f aca="false">INDEX(Table2[], MATCH(L6476, Location_ID!$D$2:$D$3098, 0), 1)</f>
        <v>bb8b68bb-6f93-430f-88f3-48066f3c3208</v>
      </c>
      <c r="C6476" s="20" t="s">
        <v>1585</v>
      </c>
      <c r="D6476" s="230" t="s">
        <v>354</v>
      </c>
      <c r="E6476" s="20" t="s">
        <v>7134</v>
      </c>
      <c r="F6476" s="20" t="s">
        <v>7135</v>
      </c>
      <c r="G6476" s="20" t="s">
        <v>7591</v>
      </c>
      <c r="H6476" s="20"/>
      <c r="I6476" s="20" t="s">
        <v>15917</v>
      </c>
      <c r="J6476" s="20" t="s">
        <v>15918</v>
      </c>
      <c r="K6476" s="20" t="s">
        <v>7109</v>
      </c>
      <c r="L6476" s="20" t="s">
        <v>6305</v>
      </c>
      <c r="M6476" s="20" t="s">
        <v>7116</v>
      </c>
      <c r="N6476" s="20" t="s">
        <v>15902</v>
      </c>
      <c r="O6476" s="20" t="s">
        <v>15918</v>
      </c>
      <c r="P6476" s="201" t="n">
        <v>43730</v>
      </c>
      <c r="Q6476" s="201" t="n">
        <v>43763</v>
      </c>
      <c r="R6476" s="20" t="n">
        <v>1</v>
      </c>
      <c r="S6476" s="20" t="s">
        <v>7130</v>
      </c>
      <c r="T6476" s="20" t="n">
        <v>116.037794</v>
      </c>
      <c r="U6476" s="20" t="n">
        <v>99.4992407</v>
      </c>
      <c r="V6476" s="20" t="n">
        <v>132.5763473</v>
      </c>
      <c r="W6476" s="20" t="s">
        <v>11510</v>
      </c>
      <c r="X6476" s="35"/>
      <c r="Y6476" s="35" t="n">
        <v>0</v>
      </c>
      <c r="Z6476" s="35" t="n">
        <v>1</v>
      </c>
      <c r="AE6476" s="94" t="e">
        <f aca="false" t="array" ref="AE6476:AK6476">_xlfn.torow(_xlfn.unique(_xlfn._xlws.filter(cat_table[Subsector],$E6476=cat_table[Sector],"")))</f>
        <v>#NAME?</v>
      </c>
      <c r="AF6476" s="94" t="e">
        <v>#NAME?</v>
      </c>
      <c r="AG6476" s="94" t="e">
        <v>#NAME?</v>
      </c>
      <c r="AH6476" s="94" t="e">
        <v>#NAME?</v>
      </c>
      <c r="AI6476" s="94" t="e">
        <v>#NAME?</v>
      </c>
      <c r="AJ6476" s="94" t="e">
        <v>#NAME?</v>
      </c>
      <c r="AK6476" s="94" t="e">
        <v>#NAME?</v>
      </c>
      <c r="AO6476" s="94" t="e">
        <f aca="false" t="array" ref="AO6476:AT6476">_xlfn.torow(_xlfn.unique(_xlfn._xlws.filter(cat_table[Sub-subsector],($E6476=cat_table[Sector])*($F6476=cat_table[Subsector]),"")))</f>
        <v>#NAME?</v>
      </c>
      <c r="AP6476" s="94" t="e">
        <v>#NAME?</v>
      </c>
      <c r="AQ6476" s="94" t="e">
        <v>#NAME?</v>
      </c>
      <c r="AR6476" s="94" t="e">
        <v>#NAME?</v>
      </c>
      <c r="AS6476" s="94" t="e">
        <v>#NAME?</v>
      </c>
      <c r="AT6476" s="94" t="e">
        <v>#NAME?</v>
      </c>
    </row>
    <row r="6477" customFormat="false" ht="15" hidden="false" customHeight="true" outlineLevel="0" collapsed="false">
      <c r="A6477" s="20" t="s">
        <v>17528</v>
      </c>
      <c r="B6477" s="20" t="str">
        <f aca="false">INDEX(Table2[], MATCH(L6477, Location_ID!$D$2:$D$3098, 0), 1)</f>
        <v>e74e38e4-75ec-429d-8691-f27e346fc5d7</v>
      </c>
      <c r="C6477" s="20" t="s">
        <v>1585</v>
      </c>
      <c r="D6477" s="230" t="s">
        <v>354</v>
      </c>
      <c r="E6477" s="20" t="s">
        <v>7134</v>
      </c>
      <c r="F6477" s="20" t="s">
        <v>7135</v>
      </c>
      <c r="G6477" s="20" t="s">
        <v>7591</v>
      </c>
      <c r="H6477" s="20"/>
      <c r="I6477" s="20" t="s">
        <v>15917</v>
      </c>
      <c r="J6477" s="20" t="s">
        <v>15922</v>
      </c>
      <c r="K6477" s="20" t="s">
        <v>7109</v>
      </c>
      <c r="L6477" s="20" t="s">
        <v>6307</v>
      </c>
      <c r="M6477" s="20" t="s">
        <v>7116</v>
      </c>
      <c r="N6477" s="20" t="s">
        <v>15902</v>
      </c>
      <c r="O6477" s="20" t="s">
        <v>15922</v>
      </c>
      <c r="P6477" s="201" t="n">
        <v>43730</v>
      </c>
      <c r="Q6477" s="201" t="n">
        <v>43763</v>
      </c>
      <c r="R6477" s="20" t="n">
        <v>1</v>
      </c>
      <c r="S6477" s="20" t="s">
        <v>7130</v>
      </c>
      <c r="T6477" s="20" t="n">
        <v>205.073503</v>
      </c>
      <c r="U6477" s="20" t="n">
        <v>156.935081</v>
      </c>
      <c r="V6477" s="20" t="n">
        <v>253.211925</v>
      </c>
      <c r="W6477" s="20" t="s">
        <v>11510</v>
      </c>
      <c r="X6477" s="35"/>
      <c r="Y6477" s="35" t="n">
        <v>0</v>
      </c>
      <c r="Z6477" s="35" t="n">
        <v>1</v>
      </c>
      <c r="AE6477" s="94" t="e">
        <f aca="false" t="array" ref="AE6477:AK6477">_xlfn.torow(_xlfn.unique(_xlfn._xlws.filter(cat_table[Subsector],$E6477=cat_table[Sector],"")))</f>
        <v>#NAME?</v>
      </c>
      <c r="AF6477" s="94" t="e">
        <v>#NAME?</v>
      </c>
      <c r="AG6477" s="94" t="e">
        <v>#NAME?</v>
      </c>
      <c r="AH6477" s="94" t="e">
        <v>#NAME?</v>
      </c>
      <c r="AI6477" s="94" t="e">
        <v>#NAME?</v>
      </c>
      <c r="AJ6477" s="94" t="e">
        <v>#NAME?</v>
      </c>
      <c r="AK6477" s="94" t="e">
        <v>#NAME?</v>
      </c>
      <c r="AO6477" s="94" t="e">
        <f aca="false" t="array" ref="AO6477:AT6477">_xlfn.torow(_xlfn.unique(_xlfn._xlws.filter(cat_table[Sub-subsector],($E6477=cat_table[Sector])*($F6477=cat_table[Subsector]),"")))</f>
        <v>#NAME?</v>
      </c>
      <c r="AP6477" s="94" t="e">
        <v>#NAME?</v>
      </c>
      <c r="AQ6477" s="94" t="e">
        <v>#NAME?</v>
      </c>
      <c r="AR6477" s="94" t="e">
        <v>#NAME?</v>
      </c>
      <c r="AS6477" s="94" t="e">
        <v>#NAME?</v>
      </c>
      <c r="AT6477" s="94" t="e">
        <v>#NAME?</v>
      </c>
    </row>
    <row r="6478" customFormat="false" ht="15" hidden="false" customHeight="true" outlineLevel="0" collapsed="false">
      <c r="A6478" s="20" t="s">
        <v>17529</v>
      </c>
      <c r="B6478" s="20" t="str">
        <f aca="false">INDEX(Table2[], MATCH(L6478, Location_ID!$D$2:$D$3098, 0), 1)</f>
        <v>ddcf6ecf-fa0d-4df2-b3d8-ddaa8c282ce1</v>
      </c>
      <c r="C6478" s="20" t="s">
        <v>1585</v>
      </c>
      <c r="D6478" s="230" t="s">
        <v>354</v>
      </c>
      <c r="E6478" s="20" t="s">
        <v>7134</v>
      </c>
      <c r="F6478" s="20" t="s">
        <v>7135</v>
      </c>
      <c r="G6478" s="20" t="s">
        <v>7591</v>
      </c>
      <c r="H6478" s="20"/>
      <c r="I6478" s="20" t="s">
        <v>15917</v>
      </c>
      <c r="J6478" s="20" t="s">
        <v>15927</v>
      </c>
      <c r="K6478" s="20" t="s">
        <v>7109</v>
      </c>
      <c r="L6478" s="20" t="s">
        <v>6309</v>
      </c>
      <c r="M6478" s="20" t="s">
        <v>7116</v>
      </c>
      <c r="N6478" s="20" t="s">
        <v>15902</v>
      </c>
      <c r="O6478" s="20" t="s">
        <v>15927</v>
      </c>
      <c r="P6478" s="201" t="n">
        <v>43730</v>
      </c>
      <c r="Q6478" s="201" t="n">
        <v>43763</v>
      </c>
      <c r="R6478" s="20" t="n">
        <v>1</v>
      </c>
      <c r="S6478" s="20" t="s">
        <v>7130</v>
      </c>
      <c r="T6478" s="20" t="n">
        <v>124.194291</v>
      </c>
      <c r="U6478" s="20" t="n">
        <v>64.0601656</v>
      </c>
      <c r="V6478" s="20" t="n">
        <v>184.3284164</v>
      </c>
      <c r="W6478" s="20" t="s">
        <v>11510</v>
      </c>
      <c r="X6478" s="35"/>
      <c r="Y6478" s="35" t="n">
        <v>0</v>
      </c>
      <c r="Z6478" s="35" t="n">
        <v>1</v>
      </c>
      <c r="AE6478" s="94" t="e">
        <f aca="false" t="array" ref="AE6478:AK6478">_xlfn.torow(_xlfn.unique(_xlfn._xlws.filter(cat_table[Subsector],$E6478=cat_table[Sector],"")))</f>
        <v>#NAME?</v>
      </c>
      <c r="AF6478" s="94" t="e">
        <v>#NAME?</v>
      </c>
      <c r="AG6478" s="94" t="e">
        <v>#NAME?</v>
      </c>
      <c r="AH6478" s="94" t="e">
        <v>#NAME?</v>
      </c>
      <c r="AI6478" s="94" t="e">
        <v>#NAME?</v>
      </c>
      <c r="AJ6478" s="94" t="e">
        <v>#NAME?</v>
      </c>
      <c r="AK6478" s="94" t="e">
        <v>#NAME?</v>
      </c>
      <c r="AO6478" s="94" t="e">
        <f aca="false" t="array" ref="AO6478:AT6478">_xlfn.torow(_xlfn.unique(_xlfn._xlws.filter(cat_table[Sub-subsector],($E6478=cat_table[Sector])*($F6478=cat_table[Subsector]),"")))</f>
        <v>#NAME?</v>
      </c>
      <c r="AP6478" s="94" t="e">
        <v>#NAME?</v>
      </c>
      <c r="AQ6478" s="94" t="e">
        <v>#NAME?</v>
      </c>
      <c r="AR6478" s="94" t="e">
        <v>#NAME?</v>
      </c>
      <c r="AS6478" s="94" t="e">
        <v>#NAME?</v>
      </c>
      <c r="AT6478" s="94" t="e">
        <v>#NAME?</v>
      </c>
    </row>
    <row r="6479" customFormat="false" ht="15" hidden="false" customHeight="true" outlineLevel="0" collapsed="false">
      <c r="A6479" s="20" t="s">
        <v>17530</v>
      </c>
      <c r="B6479" s="20" t="str">
        <f aca="false">INDEX(Table2[], MATCH(L6479, Location_ID!$D$2:$D$3098, 0), 1)</f>
        <v>15ab5425-f0d2-4956-a3b1-7ebb460136b4</v>
      </c>
      <c r="C6479" s="20" t="s">
        <v>1585</v>
      </c>
      <c r="D6479" s="230" t="s">
        <v>354</v>
      </c>
      <c r="E6479" s="20" t="s">
        <v>7134</v>
      </c>
      <c r="F6479" s="20" t="s">
        <v>7135</v>
      </c>
      <c r="G6479" s="20" t="s">
        <v>7591</v>
      </c>
      <c r="H6479" s="20"/>
      <c r="I6479" s="20" t="s">
        <v>15917</v>
      </c>
      <c r="J6479" s="20" t="s">
        <v>15932</v>
      </c>
      <c r="K6479" s="20" t="s">
        <v>7109</v>
      </c>
      <c r="L6479" s="20" t="s">
        <v>6311</v>
      </c>
      <c r="M6479" s="20" t="s">
        <v>7116</v>
      </c>
      <c r="N6479" s="20" t="s">
        <v>15902</v>
      </c>
      <c r="O6479" s="20" t="s">
        <v>15932</v>
      </c>
      <c r="P6479" s="201" t="n">
        <v>43730</v>
      </c>
      <c r="Q6479" s="201" t="n">
        <v>43763</v>
      </c>
      <c r="R6479" s="20" t="n">
        <v>1</v>
      </c>
      <c r="S6479" s="20" t="s">
        <v>7130</v>
      </c>
      <c r="T6479" s="20" t="n">
        <v>85.29174475</v>
      </c>
      <c r="U6479" s="20" t="n">
        <v>62.22268095</v>
      </c>
      <c r="V6479" s="20" t="n">
        <v>108.36080855</v>
      </c>
      <c r="W6479" s="20" t="s">
        <v>11510</v>
      </c>
      <c r="X6479" s="35"/>
      <c r="Y6479" s="35" t="n">
        <v>0</v>
      </c>
      <c r="Z6479" s="35" t="n">
        <v>1</v>
      </c>
      <c r="AE6479" s="94" t="e">
        <f aca="false" t="array" ref="AE6479:AK6479">_xlfn.torow(_xlfn.unique(_xlfn._xlws.filter(cat_table[Subsector],$E6479=cat_table[Sector],"")))</f>
        <v>#NAME?</v>
      </c>
      <c r="AF6479" s="94" t="e">
        <v>#NAME?</v>
      </c>
      <c r="AG6479" s="94" t="e">
        <v>#NAME?</v>
      </c>
      <c r="AH6479" s="94" t="e">
        <v>#NAME?</v>
      </c>
      <c r="AI6479" s="94" t="e">
        <v>#NAME?</v>
      </c>
      <c r="AJ6479" s="94" t="e">
        <v>#NAME?</v>
      </c>
      <c r="AK6479" s="94" t="e">
        <v>#NAME?</v>
      </c>
      <c r="AO6479" s="94" t="e">
        <f aca="false" t="array" ref="AO6479:AT6479">_xlfn.torow(_xlfn.unique(_xlfn._xlws.filter(cat_table[Sub-subsector],($E6479=cat_table[Sector])*($F6479=cat_table[Subsector]),"")))</f>
        <v>#NAME?</v>
      </c>
      <c r="AP6479" s="94" t="e">
        <v>#NAME?</v>
      </c>
      <c r="AQ6479" s="94" t="e">
        <v>#NAME?</v>
      </c>
      <c r="AR6479" s="94" t="e">
        <v>#NAME?</v>
      </c>
      <c r="AS6479" s="94" t="e">
        <v>#NAME?</v>
      </c>
      <c r="AT6479" s="94" t="e">
        <v>#NAME?</v>
      </c>
    </row>
    <row r="6480" customFormat="false" ht="15" hidden="false" customHeight="true" outlineLevel="0" collapsed="false">
      <c r="A6480" s="20" t="s">
        <v>17531</v>
      </c>
      <c r="B6480" s="20" t="str">
        <f aca="false">INDEX(Table2[], MATCH(L6480, Location_ID!$D$2:$D$3098, 0), 1)</f>
        <v>4e3fd227-978c-4aa1-94e3-25248ea31419</v>
      </c>
      <c r="C6480" s="20" t="s">
        <v>1585</v>
      </c>
      <c r="D6480" s="230" t="s">
        <v>354</v>
      </c>
      <c r="E6480" s="20" t="s">
        <v>7134</v>
      </c>
      <c r="F6480" s="20" t="s">
        <v>7135</v>
      </c>
      <c r="G6480" s="20" t="s">
        <v>7591</v>
      </c>
      <c r="H6480" s="20"/>
      <c r="I6480" s="20" t="s">
        <v>15917</v>
      </c>
      <c r="J6480" s="20" t="s">
        <v>15922</v>
      </c>
      <c r="K6480" s="20" t="s">
        <v>7109</v>
      </c>
      <c r="L6480" s="20" t="s">
        <v>6313</v>
      </c>
      <c r="M6480" s="20" t="s">
        <v>7116</v>
      </c>
      <c r="N6480" s="20" t="s">
        <v>15902</v>
      </c>
      <c r="O6480" s="20" t="s">
        <v>15922</v>
      </c>
      <c r="P6480" s="201" t="n">
        <v>43730</v>
      </c>
      <c r="Q6480" s="201" t="n">
        <v>43763</v>
      </c>
      <c r="R6480" s="20" t="n">
        <v>1</v>
      </c>
      <c r="S6480" s="20" t="s">
        <v>7130</v>
      </c>
      <c r="T6480" s="20" t="n">
        <v>275.449924</v>
      </c>
      <c r="U6480" s="20" t="n">
        <v>156.939764</v>
      </c>
      <c r="V6480" s="20" t="n">
        <v>393.960084</v>
      </c>
      <c r="W6480" s="20" t="s">
        <v>11510</v>
      </c>
      <c r="X6480" s="35"/>
      <c r="Y6480" s="35" t="n">
        <v>0</v>
      </c>
      <c r="Z6480" s="35" t="n">
        <v>1</v>
      </c>
      <c r="AE6480" s="94" t="e">
        <f aca="false" t="array" ref="AE6480:AK6480">_xlfn.torow(_xlfn.unique(_xlfn._xlws.filter(cat_table[Subsector],$E6480=cat_table[Sector],"")))</f>
        <v>#NAME?</v>
      </c>
      <c r="AF6480" s="94" t="e">
        <v>#NAME?</v>
      </c>
      <c r="AG6480" s="94" t="e">
        <v>#NAME?</v>
      </c>
      <c r="AH6480" s="94" t="e">
        <v>#NAME?</v>
      </c>
      <c r="AI6480" s="94" t="e">
        <v>#NAME?</v>
      </c>
      <c r="AJ6480" s="94" t="e">
        <v>#NAME?</v>
      </c>
      <c r="AK6480" s="94" t="e">
        <v>#NAME?</v>
      </c>
      <c r="AO6480" s="94" t="e">
        <f aca="false" t="array" ref="AO6480:AT6480">_xlfn.torow(_xlfn.unique(_xlfn._xlws.filter(cat_table[Sub-subsector],($E6480=cat_table[Sector])*($F6480=cat_table[Subsector]),"")))</f>
        <v>#NAME?</v>
      </c>
      <c r="AP6480" s="94" t="e">
        <v>#NAME?</v>
      </c>
      <c r="AQ6480" s="94" t="e">
        <v>#NAME?</v>
      </c>
      <c r="AR6480" s="94" t="e">
        <v>#NAME?</v>
      </c>
      <c r="AS6480" s="94" t="e">
        <v>#NAME?</v>
      </c>
      <c r="AT6480" s="94" t="e">
        <v>#NAME?</v>
      </c>
    </row>
    <row r="6481" customFormat="false" ht="15" hidden="false" customHeight="true" outlineLevel="0" collapsed="false">
      <c r="A6481" s="20" t="s">
        <v>17532</v>
      </c>
      <c r="B6481" s="20" t="str">
        <f aca="false">INDEX(Table2[], MATCH(L6481, Location_ID!$D$2:$D$3098, 0), 1)</f>
        <v>a98341f8-9731-43be-a1e8-7b79446ca378</v>
      </c>
      <c r="C6481" s="20" t="s">
        <v>1585</v>
      </c>
      <c r="D6481" s="230" t="s">
        <v>354</v>
      </c>
      <c r="E6481" s="20" t="s">
        <v>7134</v>
      </c>
      <c r="F6481" s="20" t="s">
        <v>7135</v>
      </c>
      <c r="G6481" s="20" t="s">
        <v>7591</v>
      </c>
      <c r="H6481" s="20"/>
      <c r="I6481" s="20" t="s">
        <v>15917</v>
      </c>
      <c r="J6481" s="20" t="s">
        <v>15922</v>
      </c>
      <c r="K6481" s="20" t="s">
        <v>7109</v>
      </c>
      <c r="L6481" s="20" t="s">
        <v>6315</v>
      </c>
      <c r="M6481" s="20" t="s">
        <v>7116</v>
      </c>
      <c r="N6481" s="20" t="s">
        <v>15902</v>
      </c>
      <c r="O6481" s="20" t="s">
        <v>15922</v>
      </c>
      <c r="P6481" s="201" t="n">
        <v>43730</v>
      </c>
      <c r="Q6481" s="201" t="n">
        <v>43763</v>
      </c>
      <c r="R6481" s="20" t="n">
        <v>1</v>
      </c>
      <c r="S6481" s="20" t="s">
        <v>7130</v>
      </c>
      <c r="T6481" s="20" t="n">
        <v>935.947226</v>
      </c>
      <c r="U6481" s="20" t="n">
        <v>805.784931</v>
      </c>
      <c r="V6481" s="20" t="n">
        <v>1066.109521</v>
      </c>
      <c r="W6481" s="20" t="s">
        <v>11510</v>
      </c>
      <c r="X6481" s="35"/>
      <c r="Y6481" s="35" t="n">
        <v>0</v>
      </c>
      <c r="Z6481" s="35" t="n">
        <v>1</v>
      </c>
      <c r="AE6481" s="94" t="e">
        <f aca="false" t="array" ref="AE6481:AK6481">_xlfn.torow(_xlfn.unique(_xlfn._xlws.filter(cat_table[Subsector],$E6481=cat_table[Sector],"")))</f>
        <v>#NAME?</v>
      </c>
      <c r="AF6481" s="94" t="e">
        <v>#NAME?</v>
      </c>
      <c r="AG6481" s="94" t="e">
        <v>#NAME?</v>
      </c>
      <c r="AH6481" s="94" t="e">
        <v>#NAME?</v>
      </c>
      <c r="AI6481" s="94" t="e">
        <v>#NAME?</v>
      </c>
      <c r="AJ6481" s="94" t="e">
        <v>#NAME?</v>
      </c>
      <c r="AK6481" s="94" t="e">
        <v>#NAME?</v>
      </c>
      <c r="AO6481" s="94" t="e">
        <f aca="false" t="array" ref="AO6481:AT6481">_xlfn.torow(_xlfn.unique(_xlfn._xlws.filter(cat_table[Sub-subsector],($E6481=cat_table[Sector])*($F6481=cat_table[Subsector]),"")))</f>
        <v>#NAME?</v>
      </c>
      <c r="AP6481" s="94" t="e">
        <v>#NAME?</v>
      </c>
      <c r="AQ6481" s="94" t="e">
        <v>#NAME?</v>
      </c>
      <c r="AR6481" s="94" t="e">
        <v>#NAME?</v>
      </c>
      <c r="AS6481" s="94" t="e">
        <v>#NAME?</v>
      </c>
      <c r="AT6481" s="94" t="e">
        <v>#NAME?</v>
      </c>
    </row>
    <row r="6482" customFormat="false" ht="15" hidden="false" customHeight="true" outlineLevel="0" collapsed="false">
      <c r="A6482" s="20" t="s">
        <v>17533</v>
      </c>
      <c r="B6482" s="20" t="str">
        <f aca="false">INDEX(Table2[], MATCH(L6482, Location_ID!$D$2:$D$3098, 0), 1)</f>
        <v>6d95edca-a78b-4161-92d1-4981ee90201d</v>
      </c>
      <c r="C6482" s="20" t="s">
        <v>1585</v>
      </c>
      <c r="D6482" s="230" t="s">
        <v>354</v>
      </c>
      <c r="E6482" s="20" t="s">
        <v>7134</v>
      </c>
      <c r="F6482" s="20" t="s">
        <v>7135</v>
      </c>
      <c r="G6482" s="20" t="s">
        <v>7591</v>
      </c>
      <c r="H6482" s="20"/>
      <c r="I6482" s="20" t="s">
        <v>15917</v>
      </c>
      <c r="J6482" s="20" t="s">
        <v>15918</v>
      </c>
      <c r="K6482" s="20" t="s">
        <v>7109</v>
      </c>
      <c r="L6482" s="20" t="s">
        <v>6317</v>
      </c>
      <c r="M6482" s="20" t="s">
        <v>7116</v>
      </c>
      <c r="N6482" s="20" t="s">
        <v>15902</v>
      </c>
      <c r="O6482" s="20" t="s">
        <v>15918</v>
      </c>
      <c r="P6482" s="201" t="n">
        <v>43730</v>
      </c>
      <c r="Q6482" s="201" t="n">
        <v>43763</v>
      </c>
      <c r="R6482" s="20" t="n">
        <v>1</v>
      </c>
      <c r="S6482" s="20" t="s">
        <v>7130</v>
      </c>
      <c r="T6482" s="20" t="n">
        <v>852.200406</v>
      </c>
      <c r="U6482" s="20" t="n">
        <v>712.106628</v>
      </c>
      <c r="V6482" s="20" t="n">
        <v>992.294184</v>
      </c>
      <c r="W6482" s="20" t="s">
        <v>11510</v>
      </c>
      <c r="X6482" s="35"/>
      <c r="Y6482" s="35" t="n">
        <v>0</v>
      </c>
      <c r="Z6482" s="35" t="n">
        <v>1</v>
      </c>
      <c r="AE6482" s="94" t="e">
        <f aca="false" t="array" ref="AE6482:AK6482">_xlfn.torow(_xlfn.unique(_xlfn._xlws.filter(cat_table[Subsector],$E6482=cat_table[Sector],"")))</f>
        <v>#NAME?</v>
      </c>
      <c r="AF6482" s="94" t="e">
        <v>#NAME?</v>
      </c>
      <c r="AG6482" s="94" t="e">
        <v>#NAME?</v>
      </c>
      <c r="AH6482" s="94" t="e">
        <v>#NAME?</v>
      </c>
      <c r="AI6482" s="94" t="e">
        <v>#NAME?</v>
      </c>
      <c r="AJ6482" s="94" t="e">
        <v>#NAME?</v>
      </c>
      <c r="AK6482" s="94" t="e">
        <v>#NAME?</v>
      </c>
      <c r="AO6482" s="94" t="e">
        <f aca="false" t="array" ref="AO6482:AT6482">_xlfn.torow(_xlfn.unique(_xlfn._xlws.filter(cat_table[Sub-subsector],($E6482=cat_table[Sector])*($F6482=cat_table[Subsector]),"")))</f>
        <v>#NAME?</v>
      </c>
      <c r="AP6482" s="94" t="e">
        <v>#NAME?</v>
      </c>
      <c r="AQ6482" s="94" t="e">
        <v>#NAME?</v>
      </c>
      <c r="AR6482" s="94" t="e">
        <v>#NAME?</v>
      </c>
      <c r="AS6482" s="94" t="e">
        <v>#NAME?</v>
      </c>
      <c r="AT6482" s="94" t="e">
        <v>#NAME?</v>
      </c>
    </row>
    <row r="6483" customFormat="false" ht="15" hidden="false" customHeight="true" outlineLevel="0" collapsed="false">
      <c r="A6483" s="20" t="s">
        <v>17534</v>
      </c>
      <c r="B6483" s="20" t="str">
        <f aca="false">INDEX(Table2[], MATCH(L6483, Location_ID!$D$2:$D$3098, 0), 1)</f>
        <v>eb13c0b3-e9e2-4510-b2c7-c4ba22bbda25</v>
      </c>
      <c r="C6483" s="20" t="s">
        <v>1585</v>
      </c>
      <c r="D6483" s="230" t="s">
        <v>354</v>
      </c>
      <c r="E6483" s="20" t="s">
        <v>7134</v>
      </c>
      <c r="F6483" s="20" t="s">
        <v>7135</v>
      </c>
      <c r="G6483" s="20" t="s">
        <v>7591</v>
      </c>
      <c r="H6483" s="20"/>
      <c r="I6483" s="20" t="s">
        <v>15917</v>
      </c>
      <c r="J6483" s="20" t="s">
        <v>15927</v>
      </c>
      <c r="K6483" s="20" t="s">
        <v>7109</v>
      </c>
      <c r="L6483" s="20" t="s">
        <v>6319</v>
      </c>
      <c r="M6483" s="20" t="s">
        <v>7116</v>
      </c>
      <c r="N6483" s="20" t="s">
        <v>15902</v>
      </c>
      <c r="O6483" s="20" t="s">
        <v>15927</v>
      </c>
      <c r="P6483" s="201" t="n">
        <v>43730</v>
      </c>
      <c r="Q6483" s="201" t="n">
        <v>43763</v>
      </c>
      <c r="R6483" s="20" t="n">
        <v>1</v>
      </c>
      <c r="S6483" s="20" t="s">
        <v>7130</v>
      </c>
      <c r="T6483" s="20" t="n">
        <v>99.3466056</v>
      </c>
      <c r="U6483" s="20" t="n">
        <v>56.6516795</v>
      </c>
      <c r="V6483" s="20" t="n">
        <v>142.0415317</v>
      </c>
      <c r="W6483" s="20" t="s">
        <v>11510</v>
      </c>
      <c r="X6483" s="35"/>
      <c r="Y6483" s="35" t="n">
        <v>0</v>
      </c>
      <c r="Z6483" s="35" t="n">
        <v>1</v>
      </c>
      <c r="AE6483" s="94" t="e">
        <f aca="false" t="array" ref="AE6483:AK6483">_xlfn.torow(_xlfn.unique(_xlfn._xlws.filter(cat_table[Subsector],$E6483=cat_table[Sector],"")))</f>
        <v>#NAME?</v>
      </c>
      <c r="AF6483" s="94" t="e">
        <v>#NAME?</v>
      </c>
      <c r="AG6483" s="94" t="e">
        <v>#NAME?</v>
      </c>
      <c r="AH6483" s="94" t="e">
        <v>#NAME?</v>
      </c>
      <c r="AI6483" s="94" t="e">
        <v>#NAME?</v>
      </c>
      <c r="AJ6483" s="94" t="e">
        <v>#NAME?</v>
      </c>
      <c r="AK6483" s="94" t="e">
        <v>#NAME?</v>
      </c>
      <c r="AO6483" s="94" t="e">
        <f aca="false" t="array" ref="AO6483:AT6483">_xlfn.torow(_xlfn.unique(_xlfn._xlws.filter(cat_table[Sub-subsector],($E6483=cat_table[Sector])*($F6483=cat_table[Subsector]),"")))</f>
        <v>#NAME?</v>
      </c>
      <c r="AP6483" s="94" t="e">
        <v>#NAME?</v>
      </c>
      <c r="AQ6483" s="94" t="e">
        <v>#NAME?</v>
      </c>
      <c r="AR6483" s="94" t="e">
        <v>#NAME?</v>
      </c>
      <c r="AS6483" s="94" t="e">
        <v>#NAME?</v>
      </c>
      <c r="AT6483" s="94" t="e">
        <v>#NAME?</v>
      </c>
    </row>
    <row r="6484" customFormat="false" ht="15" hidden="false" customHeight="true" outlineLevel="0" collapsed="false">
      <c r="A6484" s="20" t="s">
        <v>17535</v>
      </c>
      <c r="B6484" s="20" t="str">
        <f aca="false">INDEX(Table2[], MATCH(L6484, Location_ID!$D$2:$D$3098, 0), 1)</f>
        <v>bc89ab56-f433-4329-a076-ece62f2df242</v>
      </c>
      <c r="C6484" s="20" t="s">
        <v>1585</v>
      </c>
      <c r="D6484" s="230" t="s">
        <v>354</v>
      </c>
      <c r="E6484" s="20" t="s">
        <v>7134</v>
      </c>
      <c r="F6484" s="20" t="s">
        <v>7135</v>
      </c>
      <c r="G6484" s="20" t="s">
        <v>7591</v>
      </c>
      <c r="H6484" s="20"/>
      <c r="I6484" s="20" t="s">
        <v>15917</v>
      </c>
      <c r="J6484" s="20" t="s">
        <v>15927</v>
      </c>
      <c r="K6484" s="20" t="s">
        <v>7109</v>
      </c>
      <c r="L6484" s="20" t="s">
        <v>6321</v>
      </c>
      <c r="M6484" s="20" t="s">
        <v>7116</v>
      </c>
      <c r="N6484" s="20" t="s">
        <v>15902</v>
      </c>
      <c r="O6484" s="20" t="s">
        <v>15927</v>
      </c>
      <c r="P6484" s="201" t="n">
        <v>43730</v>
      </c>
      <c r="Q6484" s="201" t="n">
        <v>43763</v>
      </c>
      <c r="R6484" s="20" t="n">
        <v>1</v>
      </c>
      <c r="S6484" s="20" t="s">
        <v>7130</v>
      </c>
      <c r="T6484" s="20" t="n">
        <v>172.902594</v>
      </c>
      <c r="U6484" s="20" t="n">
        <v>96.37839985</v>
      </c>
      <c r="V6484" s="20" t="n">
        <v>249.42678815</v>
      </c>
      <c r="W6484" s="20" t="s">
        <v>11510</v>
      </c>
      <c r="X6484" s="35"/>
      <c r="Y6484" s="35" t="n">
        <v>0</v>
      </c>
      <c r="Z6484" s="35" t="n">
        <v>1</v>
      </c>
      <c r="AE6484" s="94" t="e">
        <f aca="false" t="array" ref="AE6484:AK6484">_xlfn.torow(_xlfn.unique(_xlfn._xlws.filter(cat_table[Subsector],$E6484=cat_table[Sector],"")))</f>
        <v>#NAME?</v>
      </c>
      <c r="AF6484" s="94" t="e">
        <v>#NAME?</v>
      </c>
      <c r="AG6484" s="94" t="e">
        <v>#NAME?</v>
      </c>
      <c r="AH6484" s="94" t="e">
        <v>#NAME?</v>
      </c>
      <c r="AI6484" s="94" t="e">
        <v>#NAME?</v>
      </c>
      <c r="AJ6484" s="94" t="e">
        <v>#NAME?</v>
      </c>
      <c r="AK6484" s="94" t="e">
        <v>#NAME?</v>
      </c>
      <c r="AO6484" s="94" t="e">
        <f aca="false" t="array" ref="AO6484:AT6484">_xlfn.torow(_xlfn.unique(_xlfn._xlws.filter(cat_table[Sub-subsector],($E6484=cat_table[Sector])*($F6484=cat_table[Subsector]),"")))</f>
        <v>#NAME?</v>
      </c>
      <c r="AP6484" s="94" t="e">
        <v>#NAME?</v>
      </c>
      <c r="AQ6484" s="94" t="e">
        <v>#NAME?</v>
      </c>
      <c r="AR6484" s="94" t="e">
        <v>#NAME?</v>
      </c>
      <c r="AS6484" s="94" t="e">
        <v>#NAME?</v>
      </c>
      <c r="AT6484" s="94" t="e">
        <v>#NAME?</v>
      </c>
    </row>
    <row r="6485" customFormat="false" ht="15" hidden="false" customHeight="true" outlineLevel="0" collapsed="false">
      <c r="A6485" s="20" t="s">
        <v>17536</v>
      </c>
      <c r="B6485" s="20" t="str">
        <f aca="false">INDEX(Table2[], MATCH(L6485, Location_ID!$D$2:$D$3098, 0), 1)</f>
        <v>4fd78007-4d1b-4303-82f9-c125e1462203</v>
      </c>
      <c r="C6485" s="20" t="s">
        <v>1585</v>
      </c>
      <c r="D6485" s="230" t="s">
        <v>354</v>
      </c>
      <c r="E6485" s="20" t="s">
        <v>7134</v>
      </c>
      <c r="F6485" s="20" t="s">
        <v>7135</v>
      </c>
      <c r="G6485" s="20" t="s">
        <v>7591</v>
      </c>
      <c r="H6485" s="20"/>
      <c r="I6485" s="20" t="s">
        <v>15917</v>
      </c>
      <c r="J6485" s="20" t="s">
        <v>15922</v>
      </c>
      <c r="K6485" s="20" t="s">
        <v>7109</v>
      </c>
      <c r="L6485" s="20" t="s">
        <v>6323</v>
      </c>
      <c r="M6485" s="20" t="s">
        <v>7116</v>
      </c>
      <c r="N6485" s="20" t="s">
        <v>15902</v>
      </c>
      <c r="O6485" s="20" t="s">
        <v>15922</v>
      </c>
      <c r="P6485" s="201" t="n">
        <v>43730</v>
      </c>
      <c r="Q6485" s="201" t="n">
        <v>43763</v>
      </c>
      <c r="R6485" s="20" t="n">
        <v>1</v>
      </c>
      <c r="S6485" s="20" t="s">
        <v>7130</v>
      </c>
      <c r="T6485" s="20" t="n">
        <v>144.847855</v>
      </c>
      <c r="U6485" s="20" t="n">
        <v>115.2321928</v>
      </c>
      <c r="V6485" s="20" t="n">
        <v>174.4635172</v>
      </c>
      <c r="W6485" s="20" t="s">
        <v>11510</v>
      </c>
      <c r="X6485" s="35"/>
      <c r="Y6485" s="35" t="n">
        <v>0</v>
      </c>
      <c r="Z6485" s="35" t="n">
        <v>1</v>
      </c>
      <c r="AE6485" s="94" t="e">
        <f aca="false" t="array" ref="AE6485:AK6485">_xlfn.torow(_xlfn.unique(_xlfn._xlws.filter(cat_table[Subsector],$E6485=cat_table[Sector],"")))</f>
        <v>#NAME?</v>
      </c>
      <c r="AF6485" s="94" t="e">
        <v>#NAME?</v>
      </c>
      <c r="AG6485" s="94" t="e">
        <v>#NAME?</v>
      </c>
      <c r="AH6485" s="94" t="e">
        <v>#NAME?</v>
      </c>
      <c r="AI6485" s="94" t="e">
        <v>#NAME?</v>
      </c>
      <c r="AJ6485" s="94" t="e">
        <v>#NAME?</v>
      </c>
      <c r="AK6485" s="94" t="e">
        <v>#NAME?</v>
      </c>
      <c r="AO6485" s="94" t="e">
        <f aca="false" t="array" ref="AO6485:AT6485">_xlfn.torow(_xlfn.unique(_xlfn._xlws.filter(cat_table[Sub-subsector],($E6485=cat_table[Sector])*($F6485=cat_table[Subsector]),"")))</f>
        <v>#NAME?</v>
      </c>
      <c r="AP6485" s="94" t="e">
        <v>#NAME?</v>
      </c>
      <c r="AQ6485" s="94" t="e">
        <v>#NAME?</v>
      </c>
      <c r="AR6485" s="94" t="e">
        <v>#NAME?</v>
      </c>
      <c r="AS6485" s="94" t="e">
        <v>#NAME?</v>
      </c>
      <c r="AT6485" s="94" t="e">
        <v>#NAME?</v>
      </c>
    </row>
    <row r="6486" customFormat="false" ht="15" hidden="false" customHeight="true" outlineLevel="0" collapsed="false">
      <c r="A6486" s="20" t="s">
        <v>17537</v>
      </c>
      <c r="B6486" s="20" t="str">
        <f aca="false">INDEX(Table2[], MATCH(L6486, Location_ID!$D$2:$D$3098, 0), 1)</f>
        <v>b74e1934-b0d3-44d8-9b04-1f1b04b3a097</v>
      </c>
      <c r="C6486" s="20" t="s">
        <v>1585</v>
      </c>
      <c r="D6486" s="230" t="s">
        <v>354</v>
      </c>
      <c r="E6486" s="20" t="s">
        <v>7134</v>
      </c>
      <c r="F6486" s="20" t="s">
        <v>7135</v>
      </c>
      <c r="G6486" s="20" t="s">
        <v>7591</v>
      </c>
      <c r="H6486" s="20"/>
      <c r="I6486" s="20" t="s">
        <v>15917</v>
      </c>
      <c r="J6486" s="20" t="s">
        <v>15925</v>
      </c>
      <c r="K6486" s="20" t="s">
        <v>7109</v>
      </c>
      <c r="L6486" s="20" t="s">
        <v>6325</v>
      </c>
      <c r="M6486" s="20" t="s">
        <v>7116</v>
      </c>
      <c r="N6486" s="20" t="s">
        <v>15902</v>
      </c>
      <c r="O6486" s="20" t="s">
        <v>15925</v>
      </c>
      <c r="P6486" s="201" t="n">
        <v>43730</v>
      </c>
      <c r="Q6486" s="201" t="n">
        <v>43763</v>
      </c>
      <c r="R6486" s="20" t="n">
        <v>1</v>
      </c>
      <c r="S6486" s="20" t="s">
        <v>7130</v>
      </c>
      <c r="T6486" s="20" t="n">
        <v>212.234528</v>
      </c>
      <c r="U6486" s="20" t="n">
        <v>136.764985</v>
      </c>
      <c r="V6486" s="20" t="n">
        <v>287.704071</v>
      </c>
      <c r="W6486" s="20" t="s">
        <v>11510</v>
      </c>
      <c r="X6486" s="35"/>
      <c r="Y6486" s="35" t="n">
        <v>0</v>
      </c>
      <c r="Z6486" s="35" t="n">
        <v>1</v>
      </c>
      <c r="AE6486" s="94" t="e">
        <f aca="false" t="array" ref="AE6486:AK6486">_xlfn.torow(_xlfn.unique(_xlfn._xlws.filter(cat_table[Subsector],$E6486=cat_table[Sector],"")))</f>
        <v>#NAME?</v>
      </c>
      <c r="AF6486" s="94" t="e">
        <v>#NAME?</v>
      </c>
      <c r="AG6486" s="94" t="e">
        <v>#NAME?</v>
      </c>
      <c r="AH6486" s="94" t="e">
        <v>#NAME?</v>
      </c>
      <c r="AI6486" s="94" t="e">
        <v>#NAME?</v>
      </c>
      <c r="AJ6486" s="94" t="e">
        <v>#NAME?</v>
      </c>
      <c r="AK6486" s="94" t="e">
        <v>#NAME?</v>
      </c>
      <c r="AO6486" s="94" t="e">
        <f aca="false" t="array" ref="AO6486:AT6486">_xlfn.torow(_xlfn.unique(_xlfn._xlws.filter(cat_table[Sub-subsector],($E6486=cat_table[Sector])*($F6486=cat_table[Subsector]),"")))</f>
        <v>#NAME?</v>
      </c>
      <c r="AP6486" s="94" t="e">
        <v>#NAME?</v>
      </c>
      <c r="AQ6486" s="94" t="e">
        <v>#NAME?</v>
      </c>
      <c r="AR6486" s="94" t="e">
        <v>#NAME?</v>
      </c>
      <c r="AS6486" s="94" t="e">
        <v>#NAME?</v>
      </c>
      <c r="AT6486" s="94" t="e">
        <v>#NAME?</v>
      </c>
    </row>
    <row r="6487" customFormat="false" ht="15" hidden="false" customHeight="true" outlineLevel="0" collapsed="false">
      <c r="A6487" s="20" t="s">
        <v>17538</v>
      </c>
      <c r="B6487" s="20" t="str">
        <f aca="false">INDEX(Table2[], MATCH(L6487, Location_ID!$D$2:$D$3098, 0), 1)</f>
        <v>36e150c2-5898-4a45-9ce8-01e22f0ee72d</v>
      </c>
      <c r="C6487" s="20" t="s">
        <v>1585</v>
      </c>
      <c r="D6487" s="230" t="s">
        <v>354</v>
      </c>
      <c r="E6487" s="20" t="s">
        <v>7134</v>
      </c>
      <c r="F6487" s="20" t="s">
        <v>7135</v>
      </c>
      <c r="G6487" s="20" t="s">
        <v>7591</v>
      </c>
      <c r="H6487" s="20"/>
      <c r="I6487" s="20" t="s">
        <v>15917</v>
      </c>
      <c r="J6487" s="20" t="s">
        <v>15918</v>
      </c>
      <c r="K6487" s="20" t="s">
        <v>7109</v>
      </c>
      <c r="L6487" s="20" t="s">
        <v>6327</v>
      </c>
      <c r="M6487" s="20" t="s">
        <v>7116</v>
      </c>
      <c r="N6487" s="20" t="s">
        <v>15902</v>
      </c>
      <c r="O6487" s="20" t="s">
        <v>15918</v>
      </c>
      <c r="P6487" s="201" t="n">
        <v>43730</v>
      </c>
      <c r="Q6487" s="201" t="n">
        <v>43763</v>
      </c>
      <c r="R6487" s="20" t="n">
        <v>1</v>
      </c>
      <c r="S6487" s="20" t="s">
        <v>7130</v>
      </c>
      <c r="T6487" s="20" t="n">
        <v>269.459314</v>
      </c>
      <c r="U6487" s="20" t="n">
        <v>151.444197</v>
      </c>
      <c r="V6487" s="20" t="n">
        <v>387.474431</v>
      </c>
      <c r="W6487" s="20" t="s">
        <v>11510</v>
      </c>
      <c r="X6487" s="35"/>
      <c r="Y6487" s="35" t="n">
        <v>0</v>
      </c>
      <c r="Z6487" s="35" t="n">
        <v>1</v>
      </c>
      <c r="AE6487" s="94" t="e">
        <f aca="false" t="array" ref="AE6487:AK6487">_xlfn.torow(_xlfn.unique(_xlfn._xlws.filter(cat_table[Subsector],$E6487=cat_table[Sector],"")))</f>
        <v>#NAME?</v>
      </c>
      <c r="AF6487" s="94" t="e">
        <v>#NAME?</v>
      </c>
      <c r="AG6487" s="94" t="e">
        <v>#NAME?</v>
      </c>
      <c r="AH6487" s="94" t="e">
        <v>#NAME?</v>
      </c>
      <c r="AI6487" s="94" t="e">
        <v>#NAME?</v>
      </c>
      <c r="AJ6487" s="94" t="e">
        <v>#NAME?</v>
      </c>
      <c r="AK6487" s="94" t="e">
        <v>#NAME?</v>
      </c>
      <c r="AO6487" s="94" t="e">
        <f aca="false" t="array" ref="AO6487:AT6487">_xlfn.torow(_xlfn.unique(_xlfn._xlws.filter(cat_table[Sub-subsector],($E6487=cat_table[Sector])*($F6487=cat_table[Subsector]),"")))</f>
        <v>#NAME?</v>
      </c>
      <c r="AP6487" s="94" t="e">
        <v>#NAME?</v>
      </c>
      <c r="AQ6487" s="94" t="e">
        <v>#NAME?</v>
      </c>
      <c r="AR6487" s="94" t="e">
        <v>#NAME?</v>
      </c>
      <c r="AS6487" s="94" t="e">
        <v>#NAME?</v>
      </c>
      <c r="AT6487" s="94" t="e">
        <v>#NAME?</v>
      </c>
    </row>
    <row r="6488" customFormat="false" ht="15" hidden="false" customHeight="true" outlineLevel="0" collapsed="false">
      <c r="A6488" s="20" t="s">
        <v>17539</v>
      </c>
      <c r="B6488" s="20" t="str">
        <f aca="false">INDEX(Table2[], MATCH(L6488, Location_ID!$D$2:$D$3098, 0), 1)</f>
        <v>5feb3dfa-2ab5-425a-81ca-753e6d31207d</v>
      </c>
      <c r="C6488" s="20" t="s">
        <v>1585</v>
      </c>
      <c r="D6488" s="230" t="s">
        <v>354</v>
      </c>
      <c r="E6488" s="20" t="s">
        <v>7134</v>
      </c>
      <c r="F6488" s="20" t="s">
        <v>7135</v>
      </c>
      <c r="G6488" s="20" t="s">
        <v>7591</v>
      </c>
      <c r="H6488" s="20"/>
      <c r="I6488" s="20" t="s">
        <v>15917</v>
      </c>
      <c r="J6488" s="20" t="s">
        <v>15932</v>
      </c>
      <c r="K6488" s="20" t="s">
        <v>7109</v>
      </c>
      <c r="L6488" s="20" t="s">
        <v>6329</v>
      </c>
      <c r="M6488" s="20" t="s">
        <v>7116</v>
      </c>
      <c r="N6488" s="20" t="s">
        <v>15902</v>
      </c>
      <c r="O6488" s="20" t="s">
        <v>15932</v>
      </c>
      <c r="P6488" s="201" t="n">
        <v>43730</v>
      </c>
      <c r="Q6488" s="201" t="n">
        <v>43763</v>
      </c>
      <c r="R6488" s="20" t="n">
        <v>1</v>
      </c>
      <c r="S6488" s="20" t="s">
        <v>7130</v>
      </c>
      <c r="T6488" s="20" t="n">
        <v>490.277265</v>
      </c>
      <c r="U6488" s="20" t="n">
        <v>377.460956</v>
      </c>
      <c r="V6488" s="20" t="n">
        <v>603.093574</v>
      </c>
      <c r="W6488" s="20" t="s">
        <v>11510</v>
      </c>
      <c r="X6488" s="35"/>
      <c r="Y6488" s="35" t="n">
        <v>0</v>
      </c>
      <c r="Z6488" s="35" t="n">
        <v>1</v>
      </c>
      <c r="AE6488" s="94" t="e">
        <f aca="false" t="array" ref="AE6488:AK6488">_xlfn.torow(_xlfn.unique(_xlfn._xlws.filter(cat_table[Subsector],$E6488=cat_table[Sector],"")))</f>
        <v>#NAME?</v>
      </c>
      <c r="AF6488" s="94" t="e">
        <v>#NAME?</v>
      </c>
      <c r="AG6488" s="94" t="e">
        <v>#NAME?</v>
      </c>
      <c r="AH6488" s="94" t="e">
        <v>#NAME?</v>
      </c>
      <c r="AI6488" s="94" t="e">
        <v>#NAME?</v>
      </c>
      <c r="AJ6488" s="94" t="e">
        <v>#NAME?</v>
      </c>
      <c r="AK6488" s="94" t="e">
        <v>#NAME?</v>
      </c>
      <c r="AO6488" s="94" t="e">
        <f aca="false" t="array" ref="AO6488:AT6488">_xlfn.torow(_xlfn.unique(_xlfn._xlws.filter(cat_table[Sub-subsector],($E6488=cat_table[Sector])*($F6488=cat_table[Subsector]),"")))</f>
        <v>#NAME?</v>
      </c>
      <c r="AP6488" s="94" t="e">
        <v>#NAME?</v>
      </c>
      <c r="AQ6488" s="94" t="e">
        <v>#NAME?</v>
      </c>
      <c r="AR6488" s="94" t="e">
        <v>#NAME?</v>
      </c>
      <c r="AS6488" s="94" t="e">
        <v>#NAME?</v>
      </c>
      <c r="AT6488" s="94" t="e">
        <v>#NAME?</v>
      </c>
    </row>
    <row r="6489" customFormat="false" ht="15" hidden="false" customHeight="true" outlineLevel="0" collapsed="false">
      <c r="A6489" s="20" t="s">
        <v>17540</v>
      </c>
      <c r="B6489" s="20" t="str">
        <f aca="false">INDEX(Table2[], MATCH(L6489, Location_ID!$D$2:$D$3098, 0), 1)</f>
        <v>6d079a03-2ea4-404c-9534-016caf89e8a7</v>
      </c>
      <c r="C6489" s="20" t="s">
        <v>1585</v>
      </c>
      <c r="D6489" s="230" t="s">
        <v>354</v>
      </c>
      <c r="E6489" s="20" t="s">
        <v>7134</v>
      </c>
      <c r="F6489" s="20" t="s">
        <v>7135</v>
      </c>
      <c r="G6489" s="20" t="s">
        <v>7591</v>
      </c>
      <c r="H6489" s="20"/>
      <c r="I6489" s="20" t="s">
        <v>15917</v>
      </c>
      <c r="J6489" s="20" t="s">
        <v>15932</v>
      </c>
      <c r="K6489" s="20" t="s">
        <v>7109</v>
      </c>
      <c r="L6489" s="20" t="s">
        <v>6331</v>
      </c>
      <c r="M6489" s="20" t="s">
        <v>7116</v>
      </c>
      <c r="N6489" s="20" t="s">
        <v>15902</v>
      </c>
      <c r="O6489" s="20" t="s">
        <v>15932</v>
      </c>
      <c r="P6489" s="201" t="n">
        <v>43730</v>
      </c>
      <c r="Q6489" s="201" t="n">
        <v>43763</v>
      </c>
      <c r="R6489" s="20" t="n">
        <v>1</v>
      </c>
      <c r="S6489" s="20" t="s">
        <v>7130</v>
      </c>
      <c r="T6489" s="20" t="n">
        <v>438.382506</v>
      </c>
      <c r="U6489" s="20" t="n">
        <v>365.6566304</v>
      </c>
      <c r="V6489" s="20" t="n">
        <v>511.1083816</v>
      </c>
      <c r="W6489" s="20" t="s">
        <v>11510</v>
      </c>
      <c r="X6489" s="35"/>
      <c r="Y6489" s="35" t="n">
        <v>0</v>
      </c>
      <c r="Z6489" s="35" t="n">
        <v>1</v>
      </c>
      <c r="AE6489" s="94" t="e">
        <f aca="false" t="array" ref="AE6489:AK6489">_xlfn.torow(_xlfn.unique(_xlfn._xlws.filter(cat_table[Subsector],$E6489=cat_table[Sector],"")))</f>
        <v>#NAME?</v>
      </c>
      <c r="AF6489" s="94" t="e">
        <v>#NAME?</v>
      </c>
      <c r="AG6489" s="94" t="e">
        <v>#NAME?</v>
      </c>
      <c r="AH6489" s="94" t="e">
        <v>#NAME?</v>
      </c>
      <c r="AI6489" s="94" t="e">
        <v>#NAME?</v>
      </c>
      <c r="AJ6489" s="94" t="e">
        <v>#NAME?</v>
      </c>
      <c r="AK6489" s="94" t="e">
        <v>#NAME?</v>
      </c>
      <c r="AO6489" s="94" t="e">
        <f aca="false" t="array" ref="AO6489:AT6489">_xlfn.torow(_xlfn.unique(_xlfn._xlws.filter(cat_table[Sub-subsector],($E6489=cat_table[Sector])*($F6489=cat_table[Subsector]),"")))</f>
        <v>#NAME?</v>
      </c>
      <c r="AP6489" s="94" t="e">
        <v>#NAME?</v>
      </c>
      <c r="AQ6489" s="94" t="e">
        <v>#NAME?</v>
      </c>
      <c r="AR6489" s="94" t="e">
        <v>#NAME?</v>
      </c>
      <c r="AS6489" s="94" t="e">
        <v>#NAME?</v>
      </c>
      <c r="AT6489" s="94" t="e">
        <v>#NAME?</v>
      </c>
    </row>
    <row r="6490" customFormat="false" ht="15" hidden="false" customHeight="true" outlineLevel="0" collapsed="false">
      <c r="A6490" s="20" t="s">
        <v>17541</v>
      </c>
      <c r="B6490" s="20" t="str">
        <f aca="false">INDEX(Table2[], MATCH(L6490, Location_ID!$D$2:$D$3098, 0), 1)</f>
        <v>b8adbf80-d1e2-4378-8412-cb9f2b7b0d6d</v>
      </c>
      <c r="C6490" s="20" t="s">
        <v>1585</v>
      </c>
      <c r="D6490" s="230" t="s">
        <v>354</v>
      </c>
      <c r="E6490" s="20" t="s">
        <v>7134</v>
      </c>
      <c r="F6490" s="20" t="s">
        <v>7135</v>
      </c>
      <c r="G6490" s="20" t="s">
        <v>7591</v>
      </c>
      <c r="H6490" s="20"/>
      <c r="I6490" s="20" t="s">
        <v>15917</v>
      </c>
      <c r="J6490" s="20" t="s">
        <v>15932</v>
      </c>
      <c r="K6490" s="20" t="s">
        <v>7109</v>
      </c>
      <c r="L6490" s="20" t="s">
        <v>6333</v>
      </c>
      <c r="M6490" s="20" t="s">
        <v>7116</v>
      </c>
      <c r="N6490" s="20" t="s">
        <v>15902</v>
      </c>
      <c r="O6490" s="20" t="s">
        <v>15932</v>
      </c>
      <c r="P6490" s="201" t="n">
        <v>43730</v>
      </c>
      <c r="Q6490" s="201" t="n">
        <v>43763</v>
      </c>
      <c r="R6490" s="20" t="n">
        <v>1</v>
      </c>
      <c r="S6490" s="20" t="s">
        <v>7130</v>
      </c>
      <c r="T6490" s="20" t="n">
        <v>124.9498005</v>
      </c>
      <c r="U6490" s="20" t="n">
        <v>106.55773075</v>
      </c>
      <c r="V6490" s="20" t="n">
        <v>143.34187025</v>
      </c>
      <c r="W6490" s="20" t="s">
        <v>11510</v>
      </c>
      <c r="X6490" s="35"/>
      <c r="Y6490" s="35" t="n">
        <v>0</v>
      </c>
      <c r="Z6490" s="35" t="n">
        <v>1</v>
      </c>
      <c r="AE6490" s="94" t="e">
        <f aca="false" t="array" ref="AE6490:AK6490">_xlfn.torow(_xlfn.unique(_xlfn._xlws.filter(cat_table[Subsector],$E6490=cat_table[Sector],"")))</f>
        <v>#NAME?</v>
      </c>
      <c r="AF6490" s="94" t="e">
        <v>#NAME?</v>
      </c>
      <c r="AG6490" s="94" t="e">
        <v>#NAME?</v>
      </c>
      <c r="AH6490" s="94" t="e">
        <v>#NAME?</v>
      </c>
      <c r="AI6490" s="94" t="e">
        <v>#NAME?</v>
      </c>
      <c r="AJ6490" s="94" t="e">
        <v>#NAME?</v>
      </c>
      <c r="AK6490" s="94" t="e">
        <v>#NAME?</v>
      </c>
      <c r="AO6490" s="94" t="e">
        <f aca="false" t="array" ref="AO6490:AT6490">_xlfn.torow(_xlfn.unique(_xlfn._xlws.filter(cat_table[Sub-subsector],($E6490=cat_table[Sector])*($F6490=cat_table[Subsector]),"")))</f>
        <v>#NAME?</v>
      </c>
      <c r="AP6490" s="94" t="e">
        <v>#NAME?</v>
      </c>
      <c r="AQ6490" s="94" t="e">
        <v>#NAME?</v>
      </c>
      <c r="AR6490" s="94" t="e">
        <v>#NAME?</v>
      </c>
      <c r="AS6490" s="94" t="e">
        <v>#NAME?</v>
      </c>
      <c r="AT6490" s="94" t="e">
        <v>#NAME?</v>
      </c>
    </row>
    <row r="6491" customFormat="false" ht="15" hidden="false" customHeight="true" outlineLevel="0" collapsed="false">
      <c r="A6491" s="20" t="s">
        <v>17542</v>
      </c>
      <c r="B6491" s="20" t="str">
        <f aca="false">INDEX(Table2[], MATCH(L6491, Location_ID!$D$2:$D$3098, 0), 1)</f>
        <v>2bc245ce-9462-4b98-ac42-6a727d02bdb5</v>
      </c>
      <c r="C6491" s="20" t="s">
        <v>1585</v>
      </c>
      <c r="D6491" s="230" t="s">
        <v>354</v>
      </c>
      <c r="E6491" s="20" t="s">
        <v>7134</v>
      </c>
      <c r="F6491" s="20" t="s">
        <v>7135</v>
      </c>
      <c r="G6491" s="20" t="s">
        <v>7591</v>
      </c>
      <c r="H6491" s="20"/>
      <c r="I6491" s="20" t="s">
        <v>15917</v>
      </c>
      <c r="J6491" s="20" t="s">
        <v>15932</v>
      </c>
      <c r="K6491" s="20" t="s">
        <v>7109</v>
      </c>
      <c r="L6491" s="20" t="s">
        <v>6335</v>
      </c>
      <c r="M6491" s="20" t="s">
        <v>7116</v>
      </c>
      <c r="N6491" s="20" t="s">
        <v>15902</v>
      </c>
      <c r="O6491" s="20" t="s">
        <v>15932</v>
      </c>
      <c r="P6491" s="201" t="n">
        <v>43730</v>
      </c>
      <c r="Q6491" s="201" t="n">
        <v>43763</v>
      </c>
      <c r="R6491" s="20" t="n">
        <v>1</v>
      </c>
      <c r="S6491" s="20" t="s">
        <v>7130</v>
      </c>
      <c r="T6491" s="20" t="n">
        <v>88.2842955</v>
      </c>
      <c r="U6491" s="20" t="n">
        <v>51.50043045</v>
      </c>
      <c r="V6491" s="20" t="n">
        <v>125.06816055</v>
      </c>
      <c r="W6491" s="20" t="s">
        <v>11510</v>
      </c>
      <c r="X6491" s="35"/>
      <c r="Y6491" s="35" t="n">
        <v>0</v>
      </c>
      <c r="Z6491" s="35" t="n">
        <v>1</v>
      </c>
      <c r="AE6491" s="94" t="e">
        <f aca="false" t="array" ref="AE6491:AK6491">_xlfn.torow(_xlfn.unique(_xlfn._xlws.filter(cat_table[Subsector],$E6491=cat_table[Sector],"")))</f>
        <v>#NAME?</v>
      </c>
      <c r="AF6491" s="94" t="e">
        <v>#NAME?</v>
      </c>
      <c r="AG6491" s="94" t="e">
        <v>#NAME?</v>
      </c>
      <c r="AH6491" s="94" t="e">
        <v>#NAME?</v>
      </c>
      <c r="AI6491" s="94" t="e">
        <v>#NAME?</v>
      </c>
      <c r="AJ6491" s="94" t="e">
        <v>#NAME?</v>
      </c>
      <c r="AK6491" s="94" t="e">
        <v>#NAME?</v>
      </c>
      <c r="AO6491" s="94" t="e">
        <f aca="false" t="array" ref="AO6491:AT6491">_xlfn.torow(_xlfn.unique(_xlfn._xlws.filter(cat_table[Sub-subsector],($E6491=cat_table[Sector])*($F6491=cat_table[Subsector]),"")))</f>
        <v>#NAME?</v>
      </c>
      <c r="AP6491" s="94" t="e">
        <v>#NAME?</v>
      </c>
      <c r="AQ6491" s="94" t="e">
        <v>#NAME?</v>
      </c>
      <c r="AR6491" s="94" t="e">
        <v>#NAME?</v>
      </c>
      <c r="AS6491" s="94" t="e">
        <v>#NAME?</v>
      </c>
      <c r="AT6491" s="94" t="e">
        <v>#NAME?</v>
      </c>
    </row>
    <row r="6492" customFormat="false" ht="15" hidden="false" customHeight="true" outlineLevel="0" collapsed="false">
      <c r="A6492" s="20" t="s">
        <v>17543</v>
      </c>
      <c r="B6492" s="20" t="str">
        <f aca="false">INDEX(Table2[], MATCH(L6492, Location_ID!$D$2:$D$3098, 0), 1)</f>
        <v>f56a060b-202e-4732-ab03-b9654f2b1f25</v>
      </c>
      <c r="C6492" s="20" t="s">
        <v>1585</v>
      </c>
      <c r="D6492" s="230" t="s">
        <v>354</v>
      </c>
      <c r="E6492" s="20" t="s">
        <v>7134</v>
      </c>
      <c r="F6492" s="20" t="s">
        <v>7135</v>
      </c>
      <c r="G6492" s="20" t="s">
        <v>7591</v>
      </c>
      <c r="H6492" s="20"/>
      <c r="I6492" s="20" t="s">
        <v>15917</v>
      </c>
      <c r="J6492" s="20" t="s">
        <v>15918</v>
      </c>
      <c r="K6492" s="20" t="s">
        <v>7109</v>
      </c>
      <c r="L6492" s="20" t="s">
        <v>6337</v>
      </c>
      <c r="M6492" s="20" t="s">
        <v>7116</v>
      </c>
      <c r="N6492" s="20" t="s">
        <v>15902</v>
      </c>
      <c r="O6492" s="20" t="s">
        <v>15918</v>
      </c>
      <c r="P6492" s="201" t="n">
        <v>43730</v>
      </c>
      <c r="Q6492" s="201" t="n">
        <v>43763</v>
      </c>
      <c r="R6492" s="20" t="n">
        <v>1</v>
      </c>
      <c r="S6492" s="20" t="s">
        <v>7130</v>
      </c>
      <c r="T6492" s="20" t="n">
        <v>239.78027</v>
      </c>
      <c r="U6492" s="20" t="n">
        <v>161.5655627</v>
      </c>
      <c r="V6492" s="20" t="n">
        <v>317.9949773</v>
      </c>
      <c r="W6492" s="20" t="s">
        <v>11510</v>
      </c>
      <c r="X6492" s="35"/>
      <c r="Y6492" s="35" t="n">
        <v>0</v>
      </c>
      <c r="Z6492" s="35" t="n">
        <v>1</v>
      </c>
      <c r="AE6492" s="94" t="e">
        <f aca="false" t="array" ref="AE6492:AK6492">_xlfn.torow(_xlfn.unique(_xlfn._xlws.filter(cat_table[Subsector],$E6492=cat_table[Sector],"")))</f>
        <v>#NAME?</v>
      </c>
      <c r="AF6492" s="94" t="e">
        <v>#NAME?</v>
      </c>
      <c r="AG6492" s="94" t="e">
        <v>#NAME?</v>
      </c>
      <c r="AH6492" s="94" t="e">
        <v>#NAME?</v>
      </c>
      <c r="AI6492" s="94" t="e">
        <v>#NAME?</v>
      </c>
      <c r="AJ6492" s="94" t="e">
        <v>#NAME?</v>
      </c>
      <c r="AK6492" s="94" t="e">
        <v>#NAME?</v>
      </c>
      <c r="AO6492" s="94" t="e">
        <f aca="false" t="array" ref="AO6492:AT6492">_xlfn.torow(_xlfn.unique(_xlfn._xlws.filter(cat_table[Sub-subsector],($E6492=cat_table[Sector])*($F6492=cat_table[Subsector]),"")))</f>
        <v>#NAME?</v>
      </c>
      <c r="AP6492" s="94" t="e">
        <v>#NAME?</v>
      </c>
      <c r="AQ6492" s="94" t="e">
        <v>#NAME?</v>
      </c>
      <c r="AR6492" s="94" t="e">
        <v>#NAME?</v>
      </c>
      <c r="AS6492" s="94" t="e">
        <v>#NAME?</v>
      </c>
      <c r="AT6492" s="94" t="e">
        <v>#NAME?</v>
      </c>
    </row>
    <row r="6493" customFormat="false" ht="15" hidden="false" customHeight="true" outlineLevel="0" collapsed="false">
      <c r="A6493" s="20" t="s">
        <v>17544</v>
      </c>
      <c r="B6493" s="20" t="str">
        <f aca="false">INDEX(Table2[], MATCH(L6493, Location_ID!$D$2:$D$3098, 0), 1)</f>
        <v>942d706b-9d2c-4e38-8173-c5e118eed66a</v>
      </c>
      <c r="C6493" s="20" t="s">
        <v>1585</v>
      </c>
      <c r="D6493" s="230" t="s">
        <v>354</v>
      </c>
      <c r="E6493" s="20" t="s">
        <v>7134</v>
      </c>
      <c r="F6493" s="20" t="s">
        <v>7135</v>
      </c>
      <c r="G6493" s="20" t="s">
        <v>7591</v>
      </c>
      <c r="H6493" s="20"/>
      <c r="I6493" s="20" t="s">
        <v>15917</v>
      </c>
      <c r="J6493" s="20" t="s">
        <v>15918</v>
      </c>
      <c r="K6493" s="20" t="s">
        <v>7109</v>
      </c>
      <c r="L6493" s="20" t="s">
        <v>6339</v>
      </c>
      <c r="M6493" s="20" t="s">
        <v>7116</v>
      </c>
      <c r="N6493" s="20" t="s">
        <v>15902</v>
      </c>
      <c r="O6493" s="20" t="s">
        <v>15918</v>
      </c>
      <c r="P6493" s="201" t="n">
        <v>43730</v>
      </c>
      <c r="Q6493" s="201" t="n">
        <v>43763</v>
      </c>
      <c r="R6493" s="20" t="n">
        <v>1</v>
      </c>
      <c r="S6493" s="20" t="s">
        <v>7130</v>
      </c>
      <c r="T6493" s="20" t="n">
        <v>68.3952805</v>
      </c>
      <c r="U6493" s="20" t="n">
        <v>51.8024334</v>
      </c>
      <c r="V6493" s="20" t="n">
        <v>84.9881276</v>
      </c>
      <c r="W6493" s="20" t="s">
        <v>11510</v>
      </c>
      <c r="X6493" s="35"/>
      <c r="Y6493" s="35" t="n">
        <v>0</v>
      </c>
      <c r="Z6493" s="35" t="n">
        <v>1</v>
      </c>
      <c r="AE6493" s="94" t="e">
        <f aca="false" t="array" ref="AE6493:AK6493">_xlfn.torow(_xlfn.unique(_xlfn._xlws.filter(cat_table[Subsector],$E6493=cat_table[Sector],"")))</f>
        <v>#NAME?</v>
      </c>
      <c r="AF6493" s="94" t="e">
        <v>#NAME?</v>
      </c>
      <c r="AG6493" s="94" t="e">
        <v>#NAME?</v>
      </c>
      <c r="AH6493" s="94" t="e">
        <v>#NAME?</v>
      </c>
      <c r="AI6493" s="94" t="e">
        <v>#NAME?</v>
      </c>
      <c r="AJ6493" s="94" t="e">
        <v>#NAME?</v>
      </c>
      <c r="AK6493" s="94" t="e">
        <v>#NAME?</v>
      </c>
      <c r="AO6493" s="94" t="e">
        <f aca="false" t="array" ref="AO6493:AT6493">_xlfn.torow(_xlfn.unique(_xlfn._xlws.filter(cat_table[Sub-subsector],($E6493=cat_table[Sector])*($F6493=cat_table[Subsector]),"")))</f>
        <v>#NAME?</v>
      </c>
      <c r="AP6493" s="94" t="e">
        <v>#NAME?</v>
      </c>
      <c r="AQ6493" s="94" t="e">
        <v>#NAME?</v>
      </c>
      <c r="AR6493" s="94" t="e">
        <v>#NAME?</v>
      </c>
      <c r="AS6493" s="94" t="e">
        <v>#NAME?</v>
      </c>
      <c r="AT6493" s="94" t="e">
        <v>#NAME?</v>
      </c>
    </row>
    <row r="6494" customFormat="false" ht="15" hidden="false" customHeight="true" outlineLevel="0" collapsed="false">
      <c r="A6494" s="20" t="s">
        <v>17545</v>
      </c>
      <c r="B6494" s="20" t="str">
        <f aca="false">INDEX(Table2[], MATCH(L6494, Location_ID!$D$2:$D$3098, 0), 1)</f>
        <v>8f76280e-d0a4-44dd-9628-916423821a4b</v>
      </c>
      <c r="C6494" s="20" t="s">
        <v>1585</v>
      </c>
      <c r="D6494" s="230" t="s">
        <v>354</v>
      </c>
      <c r="E6494" s="20" t="s">
        <v>7134</v>
      </c>
      <c r="F6494" s="20" t="s">
        <v>7135</v>
      </c>
      <c r="G6494" s="20" t="s">
        <v>7591</v>
      </c>
      <c r="H6494" s="20"/>
      <c r="I6494" s="20" t="s">
        <v>15917</v>
      </c>
      <c r="J6494" s="20" t="s">
        <v>15927</v>
      </c>
      <c r="K6494" s="20" t="s">
        <v>7109</v>
      </c>
      <c r="L6494" s="20" t="s">
        <v>6341</v>
      </c>
      <c r="M6494" s="20" t="s">
        <v>7116</v>
      </c>
      <c r="N6494" s="20" t="s">
        <v>15902</v>
      </c>
      <c r="O6494" s="20" t="s">
        <v>15927</v>
      </c>
      <c r="P6494" s="201" t="n">
        <v>43730</v>
      </c>
      <c r="Q6494" s="201" t="n">
        <v>43763</v>
      </c>
      <c r="R6494" s="20" t="n">
        <v>1</v>
      </c>
      <c r="S6494" s="20" t="s">
        <v>7130</v>
      </c>
      <c r="T6494" s="20" t="n">
        <v>177.641142</v>
      </c>
      <c r="U6494" s="20" t="n">
        <v>105.87803025</v>
      </c>
      <c r="V6494" s="20" t="n">
        <v>249.40425375</v>
      </c>
      <c r="W6494" s="20" t="s">
        <v>11510</v>
      </c>
      <c r="X6494" s="35"/>
      <c r="Y6494" s="35" t="n">
        <v>0</v>
      </c>
      <c r="Z6494" s="35" t="n">
        <v>1</v>
      </c>
      <c r="AE6494" s="94" t="e">
        <f aca="false" t="array" ref="AE6494:AK6494">_xlfn.torow(_xlfn.unique(_xlfn._xlws.filter(cat_table[Subsector],$E6494=cat_table[Sector],"")))</f>
        <v>#NAME?</v>
      </c>
      <c r="AF6494" s="94" t="e">
        <v>#NAME?</v>
      </c>
      <c r="AG6494" s="94" t="e">
        <v>#NAME?</v>
      </c>
      <c r="AH6494" s="94" t="e">
        <v>#NAME?</v>
      </c>
      <c r="AI6494" s="94" t="e">
        <v>#NAME?</v>
      </c>
      <c r="AJ6494" s="94" t="e">
        <v>#NAME?</v>
      </c>
      <c r="AK6494" s="94" t="e">
        <v>#NAME?</v>
      </c>
      <c r="AO6494" s="94" t="e">
        <f aca="false" t="array" ref="AO6494:AT6494">_xlfn.torow(_xlfn.unique(_xlfn._xlws.filter(cat_table[Sub-subsector],($E6494=cat_table[Sector])*($F6494=cat_table[Subsector]),"")))</f>
        <v>#NAME?</v>
      </c>
      <c r="AP6494" s="94" t="e">
        <v>#NAME?</v>
      </c>
      <c r="AQ6494" s="94" t="e">
        <v>#NAME?</v>
      </c>
      <c r="AR6494" s="94" t="e">
        <v>#NAME?</v>
      </c>
      <c r="AS6494" s="94" t="e">
        <v>#NAME?</v>
      </c>
      <c r="AT6494" s="94" t="e">
        <v>#NAME?</v>
      </c>
    </row>
    <row r="6495" customFormat="false" ht="15" hidden="false" customHeight="true" outlineLevel="0" collapsed="false">
      <c r="A6495" s="20" t="s">
        <v>17546</v>
      </c>
      <c r="B6495" s="20" t="str">
        <f aca="false">INDEX(Table2[], MATCH(L6495, Location_ID!$D$2:$D$3098, 0), 1)</f>
        <v>428e92ae-86c3-4dde-a346-d09d0e937fae</v>
      </c>
      <c r="C6495" s="20" t="s">
        <v>1585</v>
      </c>
      <c r="D6495" s="230" t="s">
        <v>354</v>
      </c>
      <c r="E6495" s="20" t="s">
        <v>7134</v>
      </c>
      <c r="F6495" s="20" t="s">
        <v>7135</v>
      </c>
      <c r="G6495" s="20" t="s">
        <v>7591</v>
      </c>
      <c r="H6495" s="20"/>
      <c r="I6495" s="20" t="s">
        <v>15917</v>
      </c>
      <c r="J6495" s="20" t="s">
        <v>15922</v>
      </c>
      <c r="K6495" s="20" t="s">
        <v>7109</v>
      </c>
      <c r="L6495" s="20" t="s">
        <v>6343</v>
      </c>
      <c r="M6495" s="20" t="s">
        <v>7116</v>
      </c>
      <c r="N6495" s="20" t="s">
        <v>15902</v>
      </c>
      <c r="O6495" s="20" t="s">
        <v>15922</v>
      </c>
      <c r="P6495" s="201" t="n">
        <v>43730</v>
      </c>
      <c r="Q6495" s="201" t="n">
        <v>43763</v>
      </c>
      <c r="R6495" s="20" t="n">
        <v>1</v>
      </c>
      <c r="S6495" s="20" t="s">
        <v>7130</v>
      </c>
      <c r="T6495" s="20" t="n">
        <v>186.168231</v>
      </c>
      <c r="U6495" s="20" t="n">
        <v>116.9923101</v>
      </c>
      <c r="V6495" s="20" t="n">
        <v>255.3441519</v>
      </c>
      <c r="W6495" s="20" t="s">
        <v>11510</v>
      </c>
      <c r="X6495" s="35"/>
      <c r="Y6495" s="35" t="n">
        <v>0</v>
      </c>
      <c r="Z6495" s="35" t="n">
        <v>1</v>
      </c>
      <c r="AE6495" s="94" t="e">
        <f aca="false" t="array" ref="AE6495:AK6495">_xlfn.torow(_xlfn.unique(_xlfn._xlws.filter(cat_table[Subsector],$E6495=cat_table[Sector],"")))</f>
        <v>#NAME?</v>
      </c>
      <c r="AF6495" s="94" t="e">
        <v>#NAME?</v>
      </c>
      <c r="AG6495" s="94" t="e">
        <v>#NAME?</v>
      </c>
      <c r="AH6495" s="94" t="e">
        <v>#NAME?</v>
      </c>
      <c r="AI6495" s="94" t="e">
        <v>#NAME?</v>
      </c>
      <c r="AJ6495" s="94" t="e">
        <v>#NAME?</v>
      </c>
      <c r="AK6495" s="94" t="e">
        <v>#NAME?</v>
      </c>
      <c r="AO6495" s="94" t="e">
        <f aca="false" t="array" ref="AO6495:AT6495">_xlfn.torow(_xlfn.unique(_xlfn._xlws.filter(cat_table[Sub-subsector],($E6495=cat_table[Sector])*($F6495=cat_table[Subsector]),"")))</f>
        <v>#NAME?</v>
      </c>
      <c r="AP6495" s="94" t="e">
        <v>#NAME?</v>
      </c>
      <c r="AQ6495" s="94" t="e">
        <v>#NAME?</v>
      </c>
      <c r="AR6495" s="94" t="e">
        <v>#NAME?</v>
      </c>
      <c r="AS6495" s="94" t="e">
        <v>#NAME?</v>
      </c>
      <c r="AT6495" s="94" t="e">
        <v>#NAME?</v>
      </c>
    </row>
    <row r="6496" customFormat="false" ht="15" hidden="false" customHeight="true" outlineLevel="0" collapsed="false">
      <c r="A6496" s="20" t="s">
        <v>17547</v>
      </c>
      <c r="B6496" s="20" t="str">
        <f aca="false">INDEX(Table2[], MATCH(L6496, Location_ID!$D$2:$D$3098, 0), 1)</f>
        <v>0edcab2a-9861-41ed-b07e-ab815891d5d6</v>
      </c>
      <c r="C6496" s="20" t="s">
        <v>1585</v>
      </c>
      <c r="D6496" s="230" t="s">
        <v>354</v>
      </c>
      <c r="E6496" s="20" t="s">
        <v>7134</v>
      </c>
      <c r="F6496" s="20" t="s">
        <v>7135</v>
      </c>
      <c r="G6496" s="20" t="s">
        <v>7591</v>
      </c>
      <c r="H6496" s="20"/>
      <c r="I6496" s="20" t="s">
        <v>15917</v>
      </c>
      <c r="J6496" s="20" t="s">
        <v>15925</v>
      </c>
      <c r="K6496" s="20" t="s">
        <v>7109</v>
      </c>
      <c r="L6496" s="20" t="s">
        <v>6345</v>
      </c>
      <c r="M6496" s="20" t="s">
        <v>7116</v>
      </c>
      <c r="N6496" s="20" t="s">
        <v>15902</v>
      </c>
      <c r="O6496" s="20" t="s">
        <v>15925</v>
      </c>
      <c r="P6496" s="201" t="n">
        <v>43730</v>
      </c>
      <c r="Q6496" s="201" t="n">
        <v>43763</v>
      </c>
      <c r="R6496" s="20" t="n">
        <v>1</v>
      </c>
      <c r="S6496" s="20" t="s">
        <v>7130</v>
      </c>
      <c r="T6496" s="20" t="n">
        <v>631.402702</v>
      </c>
      <c r="U6496" s="20" t="n">
        <v>530.184592</v>
      </c>
      <c r="V6496" s="20" t="n">
        <v>732.620812</v>
      </c>
      <c r="W6496" s="20" t="s">
        <v>11510</v>
      </c>
      <c r="X6496" s="35"/>
      <c r="Y6496" s="35" t="n">
        <v>0</v>
      </c>
      <c r="Z6496" s="35" t="n">
        <v>1</v>
      </c>
      <c r="AE6496" s="94" t="e">
        <f aca="false" t="array" ref="AE6496:AK6496">_xlfn.torow(_xlfn.unique(_xlfn._xlws.filter(cat_table[Subsector],$E6496=cat_table[Sector],"")))</f>
        <v>#NAME?</v>
      </c>
      <c r="AF6496" s="94" t="e">
        <v>#NAME?</v>
      </c>
      <c r="AG6496" s="94" t="e">
        <v>#NAME?</v>
      </c>
      <c r="AH6496" s="94" t="e">
        <v>#NAME?</v>
      </c>
      <c r="AI6496" s="94" t="e">
        <v>#NAME?</v>
      </c>
      <c r="AJ6496" s="94" t="e">
        <v>#NAME?</v>
      </c>
      <c r="AK6496" s="94" t="e">
        <v>#NAME?</v>
      </c>
      <c r="AO6496" s="94" t="e">
        <f aca="false" t="array" ref="AO6496:AT6496">_xlfn.torow(_xlfn.unique(_xlfn._xlws.filter(cat_table[Sub-subsector],($E6496=cat_table[Sector])*($F6496=cat_table[Subsector]),"")))</f>
        <v>#NAME?</v>
      </c>
      <c r="AP6496" s="94" t="e">
        <v>#NAME?</v>
      </c>
      <c r="AQ6496" s="94" t="e">
        <v>#NAME?</v>
      </c>
      <c r="AR6496" s="94" t="e">
        <v>#NAME?</v>
      </c>
      <c r="AS6496" s="94" t="e">
        <v>#NAME?</v>
      </c>
      <c r="AT6496" s="94" t="e">
        <v>#NAME?</v>
      </c>
    </row>
    <row r="6497" customFormat="false" ht="15" hidden="false" customHeight="true" outlineLevel="0" collapsed="false">
      <c r="A6497" s="20" t="s">
        <v>17548</v>
      </c>
      <c r="B6497" s="20" t="str">
        <f aca="false">INDEX(Table2[], MATCH(L6497, Location_ID!$D$2:$D$3098, 0), 1)</f>
        <v>8bf4e52c-8eb2-45f1-ac1d-8bd289b8ab10</v>
      </c>
      <c r="C6497" s="20" t="s">
        <v>1585</v>
      </c>
      <c r="D6497" s="230" t="s">
        <v>354</v>
      </c>
      <c r="E6497" s="20" t="s">
        <v>7134</v>
      </c>
      <c r="F6497" s="20" t="s">
        <v>7135</v>
      </c>
      <c r="G6497" s="20" t="s">
        <v>7591</v>
      </c>
      <c r="H6497" s="20"/>
      <c r="I6497" s="20" t="s">
        <v>15917</v>
      </c>
      <c r="J6497" s="20" t="s">
        <v>15932</v>
      </c>
      <c r="K6497" s="20" t="s">
        <v>7109</v>
      </c>
      <c r="L6497" s="20" t="s">
        <v>6347</v>
      </c>
      <c r="M6497" s="20" t="s">
        <v>7116</v>
      </c>
      <c r="N6497" s="20" t="s">
        <v>15902</v>
      </c>
      <c r="O6497" s="20" t="s">
        <v>15932</v>
      </c>
      <c r="P6497" s="201" t="n">
        <v>43730</v>
      </c>
      <c r="Q6497" s="201" t="n">
        <v>43763</v>
      </c>
      <c r="R6497" s="20" t="n">
        <v>1</v>
      </c>
      <c r="S6497" s="20" t="s">
        <v>7130</v>
      </c>
      <c r="T6497" s="20" t="n">
        <v>472.666842</v>
      </c>
      <c r="U6497" s="20" t="n">
        <v>361.455166</v>
      </c>
      <c r="V6497" s="20" t="n">
        <v>583.878518</v>
      </c>
      <c r="W6497" s="20" t="s">
        <v>11510</v>
      </c>
      <c r="X6497" s="35"/>
      <c r="Y6497" s="35" t="n">
        <v>0</v>
      </c>
      <c r="Z6497" s="35" t="n">
        <v>1</v>
      </c>
      <c r="AE6497" s="94" t="e">
        <f aca="false" t="array" ref="AE6497:AK6497">_xlfn.torow(_xlfn.unique(_xlfn._xlws.filter(cat_table[Subsector],$E6497=cat_table[Sector],"")))</f>
        <v>#NAME?</v>
      </c>
      <c r="AF6497" s="94" t="e">
        <v>#NAME?</v>
      </c>
      <c r="AG6497" s="94" t="e">
        <v>#NAME?</v>
      </c>
      <c r="AH6497" s="94" t="e">
        <v>#NAME?</v>
      </c>
      <c r="AI6497" s="94" t="e">
        <v>#NAME?</v>
      </c>
      <c r="AJ6497" s="94" t="e">
        <v>#NAME?</v>
      </c>
      <c r="AK6497" s="94" t="e">
        <v>#NAME?</v>
      </c>
      <c r="AO6497" s="94" t="e">
        <f aca="false" t="array" ref="AO6497:AT6497">_xlfn.torow(_xlfn.unique(_xlfn._xlws.filter(cat_table[Sub-subsector],($E6497=cat_table[Sector])*($F6497=cat_table[Subsector]),"")))</f>
        <v>#NAME?</v>
      </c>
      <c r="AP6497" s="94" t="e">
        <v>#NAME?</v>
      </c>
      <c r="AQ6497" s="94" t="e">
        <v>#NAME?</v>
      </c>
      <c r="AR6497" s="94" t="e">
        <v>#NAME?</v>
      </c>
      <c r="AS6497" s="94" t="e">
        <v>#NAME?</v>
      </c>
      <c r="AT6497" s="94" t="e">
        <v>#NAME?</v>
      </c>
    </row>
    <row r="6498" customFormat="false" ht="15" hidden="false" customHeight="true" outlineLevel="0" collapsed="false">
      <c r="A6498" s="20" t="s">
        <v>17549</v>
      </c>
      <c r="B6498" s="20" t="str">
        <f aca="false">INDEX(Table2[], MATCH(L6498, Location_ID!$D$2:$D$3098, 0), 1)</f>
        <v>8e04de46-6a9f-4377-80e8-23a2c34a5959</v>
      </c>
      <c r="C6498" s="20" t="s">
        <v>1585</v>
      </c>
      <c r="D6498" s="230" t="s">
        <v>354</v>
      </c>
      <c r="E6498" s="20" t="s">
        <v>7134</v>
      </c>
      <c r="F6498" s="20" t="s">
        <v>7135</v>
      </c>
      <c r="G6498" s="20" t="s">
        <v>7591</v>
      </c>
      <c r="H6498" s="20"/>
      <c r="I6498" s="20" t="s">
        <v>15917</v>
      </c>
      <c r="J6498" s="20" t="s">
        <v>15927</v>
      </c>
      <c r="K6498" s="20" t="s">
        <v>7109</v>
      </c>
      <c r="L6498" s="20" t="s">
        <v>6349</v>
      </c>
      <c r="M6498" s="20" t="s">
        <v>7116</v>
      </c>
      <c r="N6498" s="20" t="s">
        <v>15902</v>
      </c>
      <c r="O6498" s="20" t="s">
        <v>15927</v>
      </c>
      <c r="P6498" s="201" t="n">
        <v>43730</v>
      </c>
      <c r="Q6498" s="201" t="n">
        <v>43763</v>
      </c>
      <c r="R6498" s="20" t="n">
        <v>1</v>
      </c>
      <c r="S6498" s="20" t="s">
        <v>7130</v>
      </c>
      <c r="T6498" s="20" t="n">
        <v>359.599115</v>
      </c>
      <c r="U6498" s="20" t="n">
        <v>313.9508765</v>
      </c>
      <c r="V6498" s="20" t="n">
        <v>405.2473535</v>
      </c>
      <c r="W6498" s="20" t="s">
        <v>11510</v>
      </c>
      <c r="X6498" s="35"/>
      <c r="Y6498" s="35" t="n">
        <v>0</v>
      </c>
      <c r="Z6498" s="35" t="n">
        <v>1</v>
      </c>
      <c r="AE6498" s="94" t="e">
        <f aca="false" t="array" ref="AE6498:AK6498">_xlfn.torow(_xlfn.unique(_xlfn._xlws.filter(cat_table[Subsector],$E6498=cat_table[Sector],"")))</f>
        <v>#NAME?</v>
      </c>
      <c r="AF6498" s="94" t="e">
        <v>#NAME?</v>
      </c>
      <c r="AG6498" s="94" t="e">
        <v>#NAME?</v>
      </c>
      <c r="AH6498" s="94" t="e">
        <v>#NAME?</v>
      </c>
      <c r="AI6498" s="94" t="e">
        <v>#NAME?</v>
      </c>
      <c r="AJ6498" s="94" t="e">
        <v>#NAME?</v>
      </c>
      <c r="AK6498" s="94" t="e">
        <v>#NAME?</v>
      </c>
      <c r="AO6498" s="94" t="e">
        <f aca="false" t="array" ref="AO6498:AT6498">_xlfn.torow(_xlfn.unique(_xlfn._xlws.filter(cat_table[Sub-subsector],($E6498=cat_table[Sector])*($F6498=cat_table[Subsector]),"")))</f>
        <v>#NAME?</v>
      </c>
      <c r="AP6498" s="94" t="e">
        <v>#NAME?</v>
      </c>
      <c r="AQ6498" s="94" t="e">
        <v>#NAME?</v>
      </c>
      <c r="AR6498" s="94" t="e">
        <v>#NAME?</v>
      </c>
      <c r="AS6498" s="94" t="e">
        <v>#NAME?</v>
      </c>
      <c r="AT6498" s="94" t="e">
        <v>#NAME?</v>
      </c>
    </row>
    <row r="6499" customFormat="false" ht="15" hidden="false" customHeight="true" outlineLevel="0" collapsed="false">
      <c r="A6499" s="20" t="s">
        <v>17550</v>
      </c>
      <c r="B6499" s="20" t="str">
        <f aca="false">INDEX(Table2[], MATCH(L6499, Location_ID!$D$2:$D$3098, 0), 1)</f>
        <v>1fe9aef4-0189-4e8f-8bdb-24b4b3fac720</v>
      </c>
      <c r="C6499" s="20" t="s">
        <v>1585</v>
      </c>
      <c r="D6499" s="230" t="s">
        <v>354</v>
      </c>
      <c r="E6499" s="20" t="s">
        <v>7134</v>
      </c>
      <c r="F6499" s="20" t="s">
        <v>7135</v>
      </c>
      <c r="G6499" s="20" t="s">
        <v>7591</v>
      </c>
      <c r="H6499" s="20"/>
      <c r="I6499" s="20" t="s">
        <v>15917</v>
      </c>
      <c r="J6499" s="20" t="s">
        <v>15932</v>
      </c>
      <c r="K6499" s="20" t="s">
        <v>7109</v>
      </c>
      <c r="L6499" s="20" t="s">
        <v>6351</v>
      </c>
      <c r="M6499" s="20" t="s">
        <v>7116</v>
      </c>
      <c r="N6499" s="20" t="s">
        <v>15902</v>
      </c>
      <c r="O6499" s="20" t="s">
        <v>15932</v>
      </c>
      <c r="P6499" s="201" t="n">
        <v>43730</v>
      </c>
      <c r="Q6499" s="201" t="n">
        <v>43763</v>
      </c>
      <c r="R6499" s="20" t="n">
        <v>1</v>
      </c>
      <c r="S6499" s="20" t="s">
        <v>7130</v>
      </c>
      <c r="T6499" s="20" t="n">
        <v>42.2824182</v>
      </c>
      <c r="U6499" s="20" t="n">
        <v>34.48522889</v>
      </c>
      <c r="V6499" s="20" t="n">
        <v>50.07960751</v>
      </c>
      <c r="W6499" s="20" t="s">
        <v>11510</v>
      </c>
      <c r="X6499" s="35"/>
      <c r="Y6499" s="35" t="n">
        <v>0</v>
      </c>
      <c r="Z6499" s="35" t="n">
        <v>1</v>
      </c>
      <c r="AE6499" s="94" t="e">
        <f aca="false" t="array" ref="AE6499:AK6499">_xlfn.torow(_xlfn.unique(_xlfn._xlws.filter(cat_table[Subsector],$E6499=cat_table[Sector],"")))</f>
        <v>#NAME?</v>
      </c>
      <c r="AF6499" s="94" t="e">
        <v>#NAME?</v>
      </c>
      <c r="AG6499" s="94" t="e">
        <v>#NAME?</v>
      </c>
      <c r="AH6499" s="94" t="e">
        <v>#NAME?</v>
      </c>
      <c r="AI6499" s="94" t="e">
        <v>#NAME?</v>
      </c>
      <c r="AJ6499" s="94" t="e">
        <v>#NAME?</v>
      </c>
      <c r="AK6499" s="94" t="e">
        <v>#NAME?</v>
      </c>
      <c r="AO6499" s="94" t="e">
        <f aca="false" t="array" ref="AO6499:AT6499">_xlfn.torow(_xlfn.unique(_xlfn._xlws.filter(cat_table[Sub-subsector],($E6499=cat_table[Sector])*($F6499=cat_table[Subsector]),"")))</f>
        <v>#NAME?</v>
      </c>
      <c r="AP6499" s="94" t="e">
        <v>#NAME?</v>
      </c>
      <c r="AQ6499" s="94" t="e">
        <v>#NAME?</v>
      </c>
      <c r="AR6499" s="94" t="e">
        <v>#NAME?</v>
      </c>
      <c r="AS6499" s="94" t="e">
        <v>#NAME?</v>
      </c>
      <c r="AT6499" s="94" t="e">
        <v>#NAME?</v>
      </c>
    </row>
    <row r="6500" customFormat="false" ht="15" hidden="false" customHeight="true" outlineLevel="0" collapsed="false">
      <c r="A6500" s="20" t="s">
        <v>17551</v>
      </c>
      <c r="B6500" s="20" t="str">
        <f aca="false">INDEX(Table2[], MATCH(L6500, Location_ID!$D$2:$D$3098, 0), 1)</f>
        <v>1b8739da-084b-49a5-a63b-8a048839aba6</v>
      </c>
      <c r="C6500" s="20" t="s">
        <v>1585</v>
      </c>
      <c r="D6500" s="230" t="s">
        <v>354</v>
      </c>
      <c r="E6500" s="20" t="s">
        <v>7134</v>
      </c>
      <c r="F6500" s="20" t="s">
        <v>7135</v>
      </c>
      <c r="G6500" s="20" t="s">
        <v>7591</v>
      </c>
      <c r="H6500" s="20"/>
      <c r="I6500" s="20" t="s">
        <v>15917</v>
      </c>
      <c r="J6500" s="20" t="s">
        <v>15918</v>
      </c>
      <c r="K6500" s="20" t="s">
        <v>7109</v>
      </c>
      <c r="L6500" s="20" t="s">
        <v>6353</v>
      </c>
      <c r="M6500" s="20" t="s">
        <v>7116</v>
      </c>
      <c r="N6500" s="20" t="s">
        <v>15902</v>
      </c>
      <c r="O6500" s="20" t="s">
        <v>15918</v>
      </c>
      <c r="P6500" s="201" t="n">
        <v>43730</v>
      </c>
      <c r="Q6500" s="201" t="n">
        <v>43763</v>
      </c>
      <c r="R6500" s="20" t="n">
        <v>1</v>
      </c>
      <c r="S6500" s="20" t="s">
        <v>7130</v>
      </c>
      <c r="T6500" s="20" t="n">
        <v>119.857964</v>
      </c>
      <c r="U6500" s="20" t="n">
        <v>84.0705798</v>
      </c>
      <c r="V6500" s="20" t="n">
        <v>155.6453482</v>
      </c>
      <c r="W6500" s="20" t="s">
        <v>11510</v>
      </c>
      <c r="X6500" s="35"/>
      <c r="Y6500" s="35" t="n">
        <v>0</v>
      </c>
      <c r="Z6500" s="35" t="n">
        <v>1</v>
      </c>
      <c r="AE6500" s="94" t="e">
        <f aca="false" t="array" ref="AE6500:AK6500">_xlfn.torow(_xlfn.unique(_xlfn._xlws.filter(cat_table[Subsector],$E6500=cat_table[Sector],"")))</f>
        <v>#NAME?</v>
      </c>
      <c r="AF6500" s="94" t="e">
        <v>#NAME?</v>
      </c>
      <c r="AG6500" s="94" t="e">
        <v>#NAME?</v>
      </c>
      <c r="AH6500" s="94" t="e">
        <v>#NAME?</v>
      </c>
      <c r="AI6500" s="94" t="e">
        <v>#NAME?</v>
      </c>
      <c r="AJ6500" s="94" t="e">
        <v>#NAME?</v>
      </c>
      <c r="AK6500" s="94" t="e">
        <v>#NAME?</v>
      </c>
      <c r="AO6500" s="94" t="e">
        <f aca="false" t="array" ref="AO6500:AT6500">_xlfn.torow(_xlfn.unique(_xlfn._xlws.filter(cat_table[Sub-subsector],($E6500=cat_table[Sector])*($F6500=cat_table[Subsector]),"")))</f>
        <v>#NAME?</v>
      </c>
      <c r="AP6500" s="94" t="e">
        <v>#NAME?</v>
      </c>
      <c r="AQ6500" s="94" t="e">
        <v>#NAME?</v>
      </c>
      <c r="AR6500" s="94" t="e">
        <v>#NAME?</v>
      </c>
      <c r="AS6500" s="94" t="e">
        <v>#NAME?</v>
      </c>
      <c r="AT6500" s="94" t="e">
        <v>#NAME?</v>
      </c>
    </row>
    <row r="6501" customFormat="false" ht="15" hidden="false" customHeight="true" outlineLevel="0" collapsed="false">
      <c r="A6501" s="174" t="s">
        <v>17552</v>
      </c>
      <c r="B6501" s="20" t="str">
        <f aca="false">INDEX(Table2[], MATCH(L6501, Location_ID!$D$2:$D$3098, 0), 1)</f>
        <v>4a979709-e9e3-4a85-90bf-a1b40588593e</v>
      </c>
      <c r="C6501" s="20" t="s">
        <v>1585</v>
      </c>
      <c r="D6501" s="230" t="s">
        <v>354</v>
      </c>
      <c r="E6501" s="20" t="s">
        <v>7134</v>
      </c>
      <c r="F6501" s="20" t="s">
        <v>7135</v>
      </c>
      <c r="G6501" s="20" t="s">
        <v>7591</v>
      </c>
      <c r="H6501" s="20"/>
      <c r="I6501" s="20" t="s">
        <v>15917</v>
      </c>
      <c r="J6501" s="20" t="s">
        <v>15932</v>
      </c>
      <c r="K6501" s="20" t="s">
        <v>7109</v>
      </c>
      <c r="L6501" s="20" t="s">
        <v>6355</v>
      </c>
      <c r="M6501" s="20" t="s">
        <v>7116</v>
      </c>
      <c r="N6501" s="20" t="s">
        <v>15902</v>
      </c>
      <c r="O6501" s="20" t="s">
        <v>15932</v>
      </c>
      <c r="P6501" s="201" t="n">
        <v>43730</v>
      </c>
      <c r="Q6501" s="201" t="n">
        <v>43763</v>
      </c>
      <c r="R6501" s="20" t="n">
        <v>1</v>
      </c>
      <c r="S6501" s="20" t="s">
        <v>7130</v>
      </c>
      <c r="T6501" s="20" t="n">
        <v>106.434876</v>
      </c>
      <c r="U6501" s="20" t="n">
        <v>72.124203</v>
      </c>
      <c r="V6501" s="20" t="n">
        <v>140.745549</v>
      </c>
      <c r="W6501" s="20" t="s">
        <v>11510</v>
      </c>
      <c r="X6501" s="35"/>
      <c r="Y6501" s="35" t="n">
        <v>0</v>
      </c>
      <c r="Z6501" s="35" t="n">
        <v>1</v>
      </c>
      <c r="AE6501" s="94" t="e">
        <f aca="false" t="array" ref="AE6501:AK6501">_xlfn.torow(_xlfn.unique(_xlfn._xlws.filter(cat_table[Subsector],$E6501=cat_table[Sector],"")))</f>
        <v>#NAME?</v>
      </c>
      <c r="AF6501" s="94" t="e">
        <v>#NAME?</v>
      </c>
      <c r="AG6501" s="94" t="e">
        <v>#NAME?</v>
      </c>
      <c r="AH6501" s="94" t="e">
        <v>#NAME?</v>
      </c>
      <c r="AI6501" s="94" t="e">
        <v>#NAME?</v>
      </c>
      <c r="AJ6501" s="94" t="e">
        <v>#NAME?</v>
      </c>
      <c r="AK6501" s="94" t="e">
        <v>#NAME?</v>
      </c>
      <c r="AO6501" s="94" t="e">
        <f aca="false" t="array" ref="AO6501:AT6501">_xlfn.torow(_xlfn.unique(_xlfn._xlws.filter(cat_table[Sub-subsector],($E6501=cat_table[Sector])*($F6501=cat_table[Subsector]),"")))</f>
        <v>#NAME?</v>
      </c>
      <c r="AP6501" s="94" t="e">
        <v>#NAME?</v>
      </c>
      <c r="AQ6501" s="94" t="e">
        <v>#NAME?</v>
      </c>
      <c r="AR6501" s="94" t="e">
        <v>#NAME?</v>
      </c>
      <c r="AS6501" s="94" t="e">
        <v>#NAME?</v>
      </c>
      <c r="AT6501" s="94" t="e">
        <v>#NAME?</v>
      </c>
    </row>
    <row r="6502" customFormat="false" ht="15" hidden="false" customHeight="true" outlineLevel="0" collapsed="false">
      <c r="A6502" s="20" t="s">
        <v>17553</v>
      </c>
      <c r="B6502" s="20" t="str">
        <f aca="false">INDEX(Table2[], MATCH(L6502, Location_ID!$D$2:$D$3098, 0), 1)</f>
        <v>1a1c63b8-e346-4cf2-a6d4-ca33fd271db0</v>
      </c>
      <c r="C6502" s="20" t="s">
        <v>1585</v>
      </c>
      <c r="D6502" s="230" t="s">
        <v>354</v>
      </c>
      <c r="E6502" s="20" t="s">
        <v>7134</v>
      </c>
      <c r="F6502" s="20" t="s">
        <v>7135</v>
      </c>
      <c r="G6502" s="20" t="s">
        <v>7591</v>
      </c>
      <c r="H6502" s="20"/>
      <c r="I6502" s="20" t="s">
        <v>15917</v>
      </c>
      <c r="J6502" s="20" t="s">
        <v>15918</v>
      </c>
      <c r="K6502" s="20" t="s">
        <v>7109</v>
      </c>
      <c r="L6502" s="20" t="s">
        <v>6357</v>
      </c>
      <c r="M6502" s="20" t="s">
        <v>7116</v>
      </c>
      <c r="N6502" s="20" t="s">
        <v>15902</v>
      </c>
      <c r="O6502" s="20" t="s">
        <v>15918</v>
      </c>
      <c r="P6502" s="201" t="n">
        <v>43730</v>
      </c>
      <c r="Q6502" s="201" t="n">
        <v>43763</v>
      </c>
      <c r="R6502" s="20" t="n">
        <v>1</v>
      </c>
      <c r="S6502" s="20" t="s">
        <v>7130</v>
      </c>
      <c r="T6502" s="20" t="n">
        <v>85.925261</v>
      </c>
      <c r="U6502" s="20" t="n">
        <v>60.7919379</v>
      </c>
      <c r="V6502" s="20" t="n">
        <v>111.0585841</v>
      </c>
      <c r="W6502" s="20" t="s">
        <v>11510</v>
      </c>
      <c r="X6502" s="35"/>
      <c r="Y6502" s="35" t="n">
        <v>0</v>
      </c>
      <c r="Z6502" s="35" t="n">
        <v>1</v>
      </c>
      <c r="AE6502" s="94" t="e">
        <f aca="false" t="array" ref="AE6502:AK6502">_xlfn.torow(_xlfn.unique(_xlfn._xlws.filter(cat_table[Subsector],$E6502=cat_table[Sector],"")))</f>
        <v>#NAME?</v>
      </c>
      <c r="AF6502" s="94" t="e">
        <v>#NAME?</v>
      </c>
      <c r="AG6502" s="94" t="e">
        <v>#NAME?</v>
      </c>
      <c r="AH6502" s="94" t="e">
        <v>#NAME?</v>
      </c>
      <c r="AI6502" s="94" t="e">
        <v>#NAME?</v>
      </c>
      <c r="AJ6502" s="94" t="e">
        <v>#NAME?</v>
      </c>
      <c r="AK6502" s="94" t="e">
        <v>#NAME?</v>
      </c>
      <c r="AO6502" s="94" t="e">
        <f aca="false" t="array" ref="AO6502:AT6502">_xlfn.torow(_xlfn.unique(_xlfn._xlws.filter(cat_table[Sub-subsector],($E6502=cat_table[Sector])*($F6502=cat_table[Subsector]),"")))</f>
        <v>#NAME?</v>
      </c>
      <c r="AP6502" s="94" t="e">
        <v>#NAME?</v>
      </c>
      <c r="AQ6502" s="94" t="e">
        <v>#NAME?</v>
      </c>
      <c r="AR6502" s="94" t="e">
        <v>#NAME?</v>
      </c>
      <c r="AS6502" s="94" t="e">
        <v>#NAME?</v>
      </c>
      <c r="AT6502" s="94" t="e">
        <v>#NAME?</v>
      </c>
    </row>
    <row r="6503" customFormat="false" ht="15" hidden="false" customHeight="true" outlineLevel="0" collapsed="false">
      <c r="A6503" s="20" t="s">
        <v>17554</v>
      </c>
      <c r="B6503" s="20" t="str">
        <f aca="false">INDEX(Table2[], MATCH(L6503, Location_ID!$D$2:$D$3098, 0), 1)</f>
        <v>522491d3-0f30-473c-bc5e-572bda9fa142</v>
      </c>
      <c r="C6503" s="20" t="s">
        <v>1585</v>
      </c>
      <c r="D6503" s="230" t="s">
        <v>354</v>
      </c>
      <c r="E6503" s="20" t="s">
        <v>7134</v>
      </c>
      <c r="F6503" s="20" t="s">
        <v>7135</v>
      </c>
      <c r="G6503" s="20" t="s">
        <v>7591</v>
      </c>
      <c r="H6503" s="20"/>
      <c r="I6503" s="20" t="s">
        <v>15917</v>
      </c>
      <c r="J6503" s="20" t="s">
        <v>15922</v>
      </c>
      <c r="K6503" s="20" t="s">
        <v>7109</v>
      </c>
      <c r="L6503" s="20" t="s">
        <v>6359</v>
      </c>
      <c r="M6503" s="20" t="s">
        <v>7116</v>
      </c>
      <c r="N6503" s="20" t="s">
        <v>15902</v>
      </c>
      <c r="O6503" s="20" t="s">
        <v>15922</v>
      </c>
      <c r="P6503" s="201" t="n">
        <v>43730</v>
      </c>
      <c r="Q6503" s="201" t="n">
        <v>43763</v>
      </c>
      <c r="R6503" s="20" t="n">
        <v>1</v>
      </c>
      <c r="S6503" s="20" t="s">
        <v>7130</v>
      </c>
      <c r="T6503" s="20" t="n">
        <v>152.7487415</v>
      </c>
      <c r="U6503" s="20" t="n">
        <v>93.22819962</v>
      </c>
      <c r="V6503" s="20" t="n">
        <v>212.26928338</v>
      </c>
      <c r="W6503" s="20" t="s">
        <v>11510</v>
      </c>
      <c r="X6503" s="35"/>
      <c r="Y6503" s="35" t="n">
        <v>0</v>
      </c>
      <c r="Z6503" s="35" t="n">
        <v>1</v>
      </c>
      <c r="AE6503" s="94" t="e">
        <f aca="false" t="array" ref="AE6503:AK6503">_xlfn.torow(_xlfn.unique(_xlfn._xlws.filter(cat_table[Subsector],$E6503=cat_table[Sector],"")))</f>
        <v>#NAME?</v>
      </c>
      <c r="AF6503" s="94" t="e">
        <v>#NAME?</v>
      </c>
      <c r="AG6503" s="94" t="e">
        <v>#NAME?</v>
      </c>
      <c r="AH6503" s="94" t="e">
        <v>#NAME?</v>
      </c>
      <c r="AI6503" s="94" t="e">
        <v>#NAME?</v>
      </c>
      <c r="AJ6503" s="94" t="e">
        <v>#NAME?</v>
      </c>
      <c r="AK6503" s="94" t="e">
        <v>#NAME?</v>
      </c>
      <c r="AO6503" s="94" t="e">
        <f aca="false" t="array" ref="AO6503:AT6503">_xlfn.torow(_xlfn.unique(_xlfn._xlws.filter(cat_table[Sub-subsector],($E6503=cat_table[Sector])*($F6503=cat_table[Subsector]),"")))</f>
        <v>#NAME?</v>
      </c>
      <c r="AP6503" s="94" t="e">
        <v>#NAME?</v>
      </c>
      <c r="AQ6503" s="94" t="e">
        <v>#NAME?</v>
      </c>
      <c r="AR6503" s="94" t="e">
        <v>#NAME?</v>
      </c>
      <c r="AS6503" s="94" t="e">
        <v>#NAME?</v>
      </c>
      <c r="AT6503" s="94" t="e">
        <v>#NAME?</v>
      </c>
    </row>
    <row r="6504" customFormat="false" ht="15" hidden="false" customHeight="true" outlineLevel="0" collapsed="false">
      <c r="A6504" s="20" t="s">
        <v>17555</v>
      </c>
      <c r="B6504" s="20" t="str">
        <f aca="false">INDEX(Table2[], MATCH(L6504, Location_ID!$D$2:$D$3098, 0), 1)</f>
        <v>c6adbbba-fe13-4bfe-bb0b-0ed8302b4e07</v>
      </c>
      <c r="C6504" s="20" t="s">
        <v>1585</v>
      </c>
      <c r="D6504" s="230" t="s">
        <v>354</v>
      </c>
      <c r="E6504" s="20" t="s">
        <v>7134</v>
      </c>
      <c r="F6504" s="20" t="s">
        <v>7135</v>
      </c>
      <c r="G6504" s="20" t="s">
        <v>7591</v>
      </c>
      <c r="H6504" s="20"/>
      <c r="I6504" s="20" t="s">
        <v>15917</v>
      </c>
      <c r="J6504" s="20" t="s">
        <v>15918</v>
      </c>
      <c r="K6504" s="20" t="s">
        <v>7109</v>
      </c>
      <c r="L6504" s="20" t="s">
        <v>6361</v>
      </c>
      <c r="M6504" s="20" t="s">
        <v>7116</v>
      </c>
      <c r="N6504" s="20" t="s">
        <v>15902</v>
      </c>
      <c r="O6504" s="20" t="s">
        <v>15918</v>
      </c>
      <c r="P6504" s="201" t="n">
        <v>43730</v>
      </c>
      <c r="Q6504" s="201" t="n">
        <v>43763</v>
      </c>
      <c r="R6504" s="20" t="n">
        <v>1</v>
      </c>
      <c r="S6504" s="20" t="s">
        <v>7130</v>
      </c>
      <c r="T6504" s="20" t="n">
        <v>108.72691</v>
      </c>
      <c r="U6504" s="20" t="n">
        <v>80.0496103</v>
      </c>
      <c r="V6504" s="20" t="n">
        <v>137.4042097</v>
      </c>
      <c r="W6504" s="20" t="s">
        <v>11510</v>
      </c>
      <c r="X6504" s="35"/>
      <c r="Y6504" s="35" t="n">
        <v>0</v>
      </c>
      <c r="Z6504" s="35" t="n">
        <v>1</v>
      </c>
      <c r="AE6504" s="94" t="e">
        <f aca="false" t="array" ref="AE6504:AK6504">_xlfn.torow(_xlfn.unique(_xlfn._xlws.filter(cat_table[Subsector],$E6504=cat_table[Sector],"")))</f>
        <v>#NAME?</v>
      </c>
      <c r="AF6504" s="94" t="e">
        <v>#NAME?</v>
      </c>
      <c r="AG6504" s="94" t="e">
        <v>#NAME?</v>
      </c>
      <c r="AH6504" s="94" t="e">
        <v>#NAME?</v>
      </c>
      <c r="AI6504" s="94" t="e">
        <v>#NAME?</v>
      </c>
      <c r="AJ6504" s="94" t="e">
        <v>#NAME?</v>
      </c>
      <c r="AK6504" s="94" t="e">
        <v>#NAME?</v>
      </c>
      <c r="AO6504" s="94" t="e">
        <f aca="false" t="array" ref="AO6504:AT6504">_xlfn.torow(_xlfn.unique(_xlfn._xlws.filter(cat_table[Sub-subsector],($E6504=cat_table[Sector])*($F6504=cat_table[Subsector]),"")))</f>
        <v>#NAME?</v>
      </c>
      <c r="AP6504" s="94" t="e">
        <v>#NAME?</v>
      </c>
      <c r="AQ6504" s="94" t="e">
        <v>#NAME?</v>
      </c>
      <c r="AR6504" s="94" t="e">
        <v>#NAME?</v>
      </c>
      <c r="AS6504" s="94" t="e">
        <v>#NAME?</v>
      </c>
      <c r="AT6504" s="94" t="e">
        <v>#NAME?</v>
      </c>
    </row>
    <row r="6505" customFormat="false" ht="15" hidden="false" customHeight="true" outlineLevel="0" collapsed="false">
      <c r="A6505" s="20" t="s">
        <v>17556</v>
      </c>
      <c r="B6505" s="20" t="str">
        <f aca="false">INDEX(Table2[], MATCH(L6505, Location_ID!$D$2:$D$3098, 0), 1)</f>
        <v>f40f8738-72b5-4807-8f65-0cf788c6c84d</v>
      </c>
      <c r="C6505" s="20" t="s">
        <v>1585</v>
      </c>
      <c r="D6505" s="230" t="s">
        <v>354</v>
      </c>
      <c r="E6505" s="20" t="s">
        <v>7134</v>
      </c>
      <c r="F6505" s="20" t="s">
        <v>7135</v>
      </c>
      <c r="G6505" s="20" t="s">
        <v>7591</v>
      </c>
      <c r="H6505" s="20"/>
      <c r="I6505" s="20" t="s">
        <v>15917</v>
      </c>
      <c r="J6505" s="20" t="s">
        <v>15918</v>
      </c>
      <c r="K6505" s="20" t="s">
        <v>7109</v>
      </c>
      <c r="L6505" s="20" t="s">
        <v>6363</v>
      </c>
      <c r="M6505" s="20" t="s">
        <v>7116</v>
      </c>
      <c r="N6505" s="20" t="s">
        <v>15902</v>
      </c>
      <c r="O6505" s="20" t="s">
        <v>15918</v>
      </c>
      <c r="P6505" s="201" t="n">
        <v>43730</v>
      </c>
      <c r="Q6505" s="201" t="n">
        <v>43763</v>
      </c>
      <c r="R6505" s="20" t="n">
        <v>1</v>
      </c>
      <c r="S6505" s="20" t="s">
        <v>7130</v>
      </c>
      <c r="T6505" s="20" t="n">
        <v>189.776474</v>
      </c>
      <c r="U6505" s="20" t="n">
        <v>112.5119431</v>
      </c>
      <c r="V6505" s="20" t="n">
        <v>267.0410049</v>
      </c>
      <c r="W6505" s="20" t="s">
        <v>11510</v>
      </c>
      <c r="X6505" s="35"/>
      <c r="Y6505" s="35" t="n">
        <v>0</v>
      </c>
      <c r="Z6505" s="35" t="n">
        <v>1</v>
      </c>
      <c r="AE6505" s="94" t="e">
        <f aca="false" t="array" ref="AE6505:AK6505">_xlfn.torow(_xlfn.unique(_xlfn._xlws.filter(cat_table[Subsector],$E6505=cat_table[Sector],"")))</f>
        <v>#NAME?</v>
      </c>
      <c r="AF6505" s="94" t="e">
        <v>#NAME?</v>
      </c>
      <c r="AG6505" s="94" t="e">
        <v>#NAME?</v>
      </c>
      <c r="AH6505" s="94" t="e">
        <v>#NAME?</v>
      </c>
      <c r="AI6505" s="94" t="e">
        <v>#NAME?</v>
      </c>
      <c r="AJ6505" s="94" t="e">
        <v>#NAME?</v>
      </c>
      <c r="AK6505" s="94" t="e">
        <v>#NAME?</v>
      </c>
      <c r="AO6505" s="94" t="e">
        <f aca="false" t="array" ref="AO6505:AT6505">_xlfn.torow(_xlfn.unique(_xlfn._xlws.filter(cat_table[Sub-subsector],($E6505=cat_table[Sector])*($F6505=cat_table[Subsector]),"")))</f>
        <v>#NAME?</v>
      </c>
      <c r="AP6505" s="94" t="e">
        <v>#NAME?</v>
      </c>
      <c r="AQ6505" s="94" t="e">
        <v>#NAME?</v>
      </c>
      <c r="AR6505" s="94" t="e">
        <v>#NAME?</v>
      </c>
      <c r="AS6505" s="94" t="e">
        <v>#NAME?</v>
      </c>
      <c r="AT6505" s="94" t="e">
        <v>#NAME?</v>
      </c>
    </row>
    <row r="6506" customFormat="false" ht="15" hidden="false" customHeight="true" outlineLevel="0" collapsed="false">
      <c r="A6506" s="20" t="s">
        <v>17557</v>
      </c>
      <c r="B6506" s="20" t="str">
        <f aca="false">INDEX(Table2[], MATCH(L6506, Location_ID!$D$2:$D$3098, 0), 1)</f>
        <v>7501268c-3a18-47a7-963e-508a2d4668ec</v>
      </c>
      <c r="C6506" s="20" t="s">
        <v>1585</v>
      </c>
      <c r="D6506" s="230" t="s">
        <v>354</v>
      </c>
      <c r="E6506" s="20" t="s">
        <v>7134</v>
      </c>
      <c r="F6506" s="20" t="s">
        <v>7135</v>
      </c>
      <c r="G6506" s="20" t="s">
        <v>7591</v>
      </c>
      <c r="H6506" s="20"/>
      <c r="I6506" s="20" t="s">
        <v>15917</v>
      </c>
      <c r="J6506" s="20" t="s">
        <v>15922</v>
      </c>
      <c r="K6506" s="20" t="s">
        <v>7109</v>
      </c>
      <c r="L6506" s="20" t="s">
        <v>6365</v>
      </c>
      <c r="M6506" s="20" t="s">
        <v>7116</v>
      </c>
      <c r="N6506" s="20" t="s">
        <v>15902</v>
      </c>
      <c r="O6506" s="20" t="s">
        <v>15922</v>
      </c>
      <c r="P6506" s="201" t="n">
        <v>43730</v>
      </c>
      <c r="Q6506" s="201" t="n">
        <v>43763</v>
      </c>
      <c r="R6506" s="20" t="n">
        <v>1</v>
      </c>
      <c r="S6506" s="20" t="s">
        <v>7130</v>
      </c>
      <c r="T6506" s="20" t="n">
        <v>60.30476033</v>
      </c>
      <c r="U6506" s="20" t="n">
        <v>41.5570673</v>
      </c>
      <c r="V6506" s="20" t="n">
        <v>79.05245336</v>
      </c>
      <c r="W6506" s="20" t="s">
        <v>11510</v>
      </c>
      <c r="X6506" s="35"/>
      <c r="Y6506" s="35" t="n">
        <v>0</v>
      </c>
      <c r="Z6506" s="35" t="n">
        <v>1</v>
      </c>
      <c r="AE6506" s="94" t="e">
        <f aca="false" t="array" ref="AE6506:AK6506">_xlfn.torow(_xlfn.unique(_xlfn._xlws.filter(cat_table[Subsector],$E6506=cat_table[Sector],"")))</f>
        <v>#NAME?</v>
      </c>
      <c r="AF6506" s="94" t="e">
        <v>#NAME?</v>
      </c>
      <c r="AG6506" s="94" t="e">
        <v>#NAME?</v>
      </c>
      <c r="AH6506" s="94" t="e">
        <v>#NAME?</v>
      </c>
      <c r="AI6506" s="94" t="e">
        <v>#NAME?</v>
      </c>
      <c r="AJ6506" s="94" t="e">
        <v>#NAME?</v>
      </c>
      <c r="AK6506" s="94" t="e">
        <v>#NAME?</v>
      </c>
      <c r="AO6506" s="94" t="e">
        <f aca="false" t="array" ref="AO6506:AT6506">_xlfn.torow(_xlfn.unique(_xlfn._xlws.filter(cat_table[Sub-subsector],($E6506=cat_table[Sector])*($F6506=cat_table[Subsector]),"")))</f>
        <v>#NAME?</v>
      </c>
      <c r="AP6506" s="94" t="e">
        <v>#NAME?</v>
      </c>
      <c r="AQ6506" s="94" t="e">
        <v>#NAME?</v>
      </c>
      <c r="AR6506" s="94" t="e">
        <v>#NAME?</v>
      </c>
      <c r="AS6506" s="94" t="e">
        <v>#NAME?</v>
      </c>
      <c r="AT6506" s="94" t="e">
        <v>#NAME?</v>
      </c>
    </row>
    <row r="6507" customFormat="false" ht="15" hidden="false" customHeight="true" outlineLevel="0" collapsed="false">
      <c r="A6507" s="20" t="s">
        <v>17558</v>
      </c>
      <c r="B6507" s="20" t="str">
        <f aca="false">INDEX(Table2[], MATCH(L6507, Location_ID!$D$2:$D$3098, 0), 1)</f>
        <v>cd09c166-2cc9-436c-a497-37e5842721f8</v>
      </c>
      <c r="C6507" s="20" t="s">
        <v>1585</v>
      </c>
      <c r="D6507" s="230" t="s">
        <v>354</v>
      </c>
      <c r="E6507" s="20" t="s">
        <v>7134</v>
      </c>
      <c r="F6507" s="20" t="s">
        <v>7135</v>
      </c>
      <c r="G6507" s="20" t="s">
        <v>7591</v>
      </c>
      <c r="H6507" s="20"/>
      <c r="I6507" s="20" t="s">
        <v>15917</v>
      </c>
      <c r="J6507" s="20" t="s">
        <v>15918</v>
      </c>
      <c r="K6507" s="20" t="s">
        <v>7109</v>
      </c>
      <c r="L6507" s="20" t="s">
        <v>6367</v>
      </c>
      <c r="M6507" s="20" t="s">
        <v>7116</v>
      </c>
      <c r="N6507" s="20" t="s">
        <v>15902</v>
      </c>
      <c r="O6507" s="20" t="s">
        <v>15918</v>
      </c>
      <c r="P6507" s="201" t="n">
        <v>43730</v>
      </c>
      <c r="Q6507" s="201" t="n">
        <v>43763</v>
      </c>
      <c r="R6507" s="20" t="n">
        <v>1</v>
      </c>
      <c r="S6507" s="20" t="s">
        <v>7130</v>
      </c>
      <c r="T6507" s="20" t="n">
        <v>36.32854475</v>
      </c>
      <c r="U6507" s="20" t="n">
        <v>27.49410825</v>
      </c>
      <c r="V6507" s="20" t="n">
        <v>45.16298125</v>
      </c>
      <c r="W6507" s="20" t="s">
        <v>11510</v>
      </c>
      <c r="X6507" s="35"/>
      <c r="Y6507" s="35" t="n">
        <v>0</v>
      </c>
      <c r="Z6507" s="35" t="n">
        <v>1</v>
      </c>
      <c r="AE6507" s="94" t="e">
        <f aca="false" t="array" ref="AE6507:AK6507">_xlfn.torow(_xlfn.unique(_xlfn._xlws.filter(cat_table[Subsector],$E6507=cat_table[Sector],"")))</f>
        <v>#NAME?</v>
      </c>
      <c r="AF6507" s="94" t="e">
        <v>#NAME?</v>
      </c>
      <c r="AG6507" s="94" t="e">
        <v>#NAME?</v>
      </c>
      <c r="AH6507" s="94" t="e">
        <v>#NAME?</v>
      </c>
      <c r="AI6507" s="94" t="e">
        <v>#NAME?</v>
      </c>
      <c r="AJ6507" s="94" t="e">
        <v>#NAME?</v>
      </c>
      <c r="AK6507" s="94" t="e">
        <v>#NAME?</v>
      </c>
      <c r="AO6507" s="94" t="e">
        <f aca="false" t="array" ref="AO6507:AT6507">_xlfn.torow(_xlfn.unique(_xlfn._xlws.filter(cat_table[Sub-subsector],($E6507=cat_table[Sector])*($F6507=cat_table[Subsector]),"")))</f>
        <v>#NAME?</v>
      </c>
      <c r="AP6507" s="94" t="e">
        <v>#NAME?</v>
      </c>
      <c r="AQ6507" s="94" t="e">
        <v>#NAME?</v>
      </c>
      <c r="AR6507" s="94" t="e">
        <v>#NAME?</v>
      </c>
      <c r="AS6507" s="94" t="e">
        <v>#NAME?</v>
      </c>
      <c r="AT6507" s="94" t="e">
        <v>#NAME?</v>
      </c>
    </row>
    <row r="6508" customFormat="false" ht="15" hidden="false" customHeight="true" outlineLevel="0" collapsed="false">
      <c r="A6508" s="20" t="s">
        <v>17559</v>
      </c>
      <c r="B6508" s="20" t="str">
        <f aca="false">INDEX(Table2[], MATCH(L6508, Location_ID!$D$2:$D$3098, 0), 1)</f>
        <v>ff3bf459-5d5b-4307-b848-d40e5c8d275e</v>
      </c>
      <c r="C6508" s="20" t="s">
        <v>1585</v>
      </c>
      <c r="D6508" s="230" t="s">
        <v>354</v>
      </c>
      <c r="E6508" s="20" t="s">
        <v>7134</v>
      </c>
      <c r="F6508" s="20" t="s">
        <v>7135</v>
      </c>
      <c r="G6508" s="20" t="s">
        <v>7591</v>
      </c>
      <c r="H6508" s="20"/>
      <c r="I6508" s="20" t="s">
        <v>15917</v>
      </c>
      <c r="J6508" s="20" t="s">
        <v>15922</v>
      </c>
      <c r="K6508" s="20" t="s">
        <v>7109</v>
      </c>
      <c r="L6508" s="20" t="s">
        <v>6369</v>
      </c>
      <c r="M6508" s="20" t="s">
        <v>7116</v>
      </c>
      <c r="N6508" s="20" t="s">
        <v>15902</v>
      </c>
      <c r="O6508" s="20" t="s">
        <v>15922</v>
      </c>
      <c r="P6508" s="201" t="n">
        <v>43730</v>
      </c>
      <c r="Q6508" s="201" t="n">
        <v>43763</v>
      </c>
      <c r="R6508" s="20" t="n">
        <v>1</v>
      </c>
      <c r="S6508" s="20" t="s">
        <v>7130</v>
      </c>
      <c r="T6508" s="20" t="n">
        <v>116.6470465</v>
      </c>
      <c r="U6508" s="20" t="n">
        <v>80.6997438</v>
      </c>
      <c r="V6508" s="20" t="n">
        <v>152.5943492</v>
      </c>
      <c r="W6508" s="20" t="s">
        <v>11510</v>
      </c>
      <c r="X6508" s="35"/>
      <c r="Y6508" s="35" t="n">
        <v>0</v>
      </c>
      <c r="Z6508" s="35" t="n">
        <v>1</v>
      </c>
      <c r="AE6508" s="94" t="e">
        <f aca="false" t="array" ref="AE6508:AK6508">_xlfn.torow(_xlfn.unique(_xlfn._xlws.filter(cat_table[Subsector],$E6508=cat_table[Sector],"")))</f>
        <v>#NAME?</v>
      </c>
      <c r="AF6508" s="94" t="e">
        <v>#NAME?</v>
      </c>
      <c r="AG6508" s="94" t="e">
        <v>#NAME?</v>
      </c>
      <c r="AH6508" s="94" t="e">
        <v>#NAME?</v>
      </c>
      <c r="AI6508" s="94" t="e">
        <v>#NAME?</v>
      </c>
      <c r="AJ6508" s="94" t="e">
        <v>#NAME?</v>
      </c>
      <c r="AK6508" s="94" t="e">
        <v>#NAME?</v>
      </c>
      <c r="AO6508" s="94" t="e">
        <f aca="false" t="array" ref="AO6508:AT6508">_xlfn.torow(_xlfn.unique(_xlfn._xlws.filter(cat_table[Sub-subsector],($E6508=cat_table[Sector])*($F6508=cat_table[Subsector]),"")))</f>
        <v>#NAME?</v>
      </c>
      <c r="AP6508" s="94" t="e">
        <v>#NAME?</v>
      </c>
      <c r="AQ6508" s="94" t="e">
        <v>#NAME?</v>
      </c>
      <c r="AR6508" s="94" t="e">
        <v>#NAME?</v>
      </c>
      <c r="AS6508" s="94" t="e">
        <v>#NAME?</v>
      </c>
      <c r="AT6508" s="94" t="e">
        <v>#NAME?</v>
      </c>
    </row>
    <row r="6509" customFormat="false" ht="15" hidden="false" customHeight="true" outlineLevel="0" collapsed="false">
      <c r="A6509" s="20" t="s">
        <v>17560</v>
      </c>
      <c r="B6509" s="20" t="str">
        <f aca="false">INDEX(Table2[], MATCH(L6509, Location_ID!$D$2:$D$3098, 0), 1)</f>
        <v>35b80fcf-f95b-43af-be5b-2b7c85676196</v>
      </c>
      <c r="C6509" s="20" t="s">
        <v>1585</v>
      </c>
      <c r="D6509" s="230" t="s">
        <v>354</v>
      </c>
      <c r="E6509" s="20" t="s">
        <v>7134</v>
      </c>
      <c r="F6509" s="20" t="s">
        <v>7135</v>
      </c>
      <c r="G6509" s="20" t="s">
        <v>7591</v>
      </c>
      <c r="H6509" s="20"/>
      <c r="I6509" s="20" t="s">
        <v>15917</v>
      </c>
      <c r="J6509" s="20" t="s">
        <v>15932</v>
      </c>
      <c r="K6509" s="20" t="s">
        <v>7109</v>
      </c>
      <c r="L6509" s="20" t="s">
        <v>6371</v>
      </c>
      <c r="M6509" s="20" t="s">
        <v>7116</v>
      </c>
      <c r="N6509" s="20" t="s">
        <v>15902</v>
      </c>
      <c r="O6509" s="20" t="s">
        <v>15932</v>
      </c>
      <c r="P6509" s="201" t="n">
        <v>43730</v>
      </c>
      <c r="Q6509" s="201" t="n">
        <v>43763</v>
      </c>
      <c r="R6509" s="20" t="n">
        <v>1</v>
      </c>
      <c r="S6509" s="20" t="s">
        <v>7130</v>
      </c>
      <c r="T6509" s="20" t="n">
        <v>47.75734567</v>
      </c>
      <c r="U6509" s="20" t="n">
        <v>31.95187334</v>
      </c>
      <c r="V6509" s="20" t="n">
        <v>63.562818</v>
      </c>
      <c r="W6509" s="20" t="s">
        <v>11510</v>
      </c>
      <c r="X6509" s="35"/>
      <c r="Y6509" s="35" t="n">
        <v>0</v>
      </c>
      <c r="Z6509" s="35" t="n">
        <v>1</v>
      </c>
      <c r="AE6509" s="94" t="e">
        <f aca="false" t="array" ref="AE6509:AK6509">_xlfn.torow(_xlfn.unique(_xlfn._xlws.filter(cat_table[Subsector],$E6509=cat_table[Sector],"")))</f>
        <v>#NAME?</v>
      </c>
      <c r="AF6509" s="94" t="e">
        <v>#NAME?</v>
      </c>
      <c r="AG6509" s="94" t="e">
        <v>#NAME?</v>
      </c>
      <c r="AH6509" s="94" t="e">
        <v>#NAME?</v>
      </c>
      <c r="AI6509" s="94" t="e">
        <v>#NAME?</v>
      </c>
      <c r="AJ6509" s="94" t="e">
        <v>#NAME?</v>
      </c>
      <c r="AK6509" s="94" t="e">
        <v>#NAME?</v>
      </c>
      <c r="AO6509" s="94" t="e">
        <f aca="false" t="array" ref="AO6509:AT6509">_xlfn.torow(_xlfn.unique(_xlfn._xlws.filter(cat_table[Sub-subsector],($E6509=cat_table[Sector])*($F6509=cat_table[Subsector]),"")))</f>
        <v>#NAME?</v>
      </c>
      <c r="AP6509" s="94" t="e">
        <v>#NAME?</v>
      </c>
      <c r="AQ6509" s="94" t="e">
        <v>#NAME?</v>
      </c>
      <c r="AR6509" s="94" t="e">
        <v>#NAME?</v>
      </c>
      <c r="AS6509" s="94" t="e">
        <v>#NAME?</v>
      </c>
      <c r="AT6509" s="94" t="e">
        <v>#NAME?</v>
      </c>
    </row>
    <row r="6510" customFormat="false" ht="15" hidden="false" customHeight="true" outlineLevel="0" collapsed="false">
      <c r="A6510" s="20" t="s">
        <v>17561</v>
      </c>
      <c r="B6510" s="20" t="str">
        <f aca="false">INDEX(Table2[], MATCH(L6510, Location_ID!$D$2:$D$3098, 0), 1)</f>
        <v>929bbe17-a643-4914-8ce1-900ac2ffba76</v>
      </c>
      <c r="C6510" s="20" t="s">
        <v>1585</v>
      </c>
      <c r="D6510" s="230" t="s">
        <v>354</v>
      </c>
      <c r="E6510" s="20" t="s">
        <v>7134</v>
      </c>
      <c r="F6510" s="20" t="s">
        <v>7135</v>
      </c>
      <c r="G6510" s="20" t="s">
        <v>7591</v>
      </c>
      <c r="H6510" s="20"/>
      <c r="I6510" s="20" t="s">
        <v>15917</v>
      </c>
      <c r="J6510" s="20" t="s">
        <v>15932</v>
      </c>
      <c r="K6510" s="20" t="s">
        <v>7109</v>
      </c>
      <c r="L6510" s="20" t="s">
        <v>6373</v>
      </c>
      <c r="M6510" s="20" t="s">
        <v>7116</v>
      </c>
      <c r="N6510" s="20" t="s">
        <v>15902</v>
      </c>
      <c r="O6510" s="20" t="s">
        <v>15932</v>
      </c>
      <c r="P6510" s="201" t="n">
        <v>43730</v>
      </c>
      <c r="Q6510" s="201" t="n">
        <v>43763</v>
      </c>
      <c r="R6510" s="20" t="n">
        <v>1</v>
      </c>
      <c r="S6510" s="20" t="s">
        <v>7130</v>
      </c>
      <c r="T6510" s="20" t="n">
        <v>28.00301725</v>
      </c>
      <c r="U6510" s="20" t="n">
        <v>13.95784835</v>
      </c>
      <c r="V6510" s="20" t="n">
        <v>42.04818615</v>
      </c>
      <c r="W6510" s="20" t="s">
        <v>11510</v>
      </c>
      <c r="X6510" s="35"/>
      <c r="Y6510" s="35" t="n">
        <v>0</v>
      </c>
      <c r="Z6510" s="35" t="n">
        <v>1</v>
      </c>
      <c r="AE6510" s="94" t="e">
        <f aca="false" t="array" ref="AE6510:AK6510">_xlfn.torow(_xlfn.unique(_xlfn._xlws.filter(cat_table[Subsector],$E6510=cat_table[Sector],"")))</f>
        <v>#NAME?</v>
      </c>
      <c r="AF6510" s="94" t="e">
        <v>#NAME?</v>
      </c>
      <c r="AG6510" s="94" t="e">
        <v>#NAME?</v>
      </c>
      <c r="AH6510" s="94" t="e">
        <v>#NAME?</v>
      </c>
      <c r="AI6510" s="94" t="e">
        <v>#NAME?</v>
      </c>
      <c r="AJ6510" s="94" t="e">
        <v>#NAME?</v>
      </c>
      <c r="AK6510" s="94" t="e">
        <v>#NAME?</v>
      </c>
      <c r="AO6510" s="94" t="e">
        <f aca="false" t="array" ref="AO6510:AT6510">_xlfn.torow(_xlfn.unique(_xlfn._xlws.filter(cat_table[Sub-subsector],($E6510=cat_table[Sector])*($F6510=cat_table[Subsector]),"")))</f>
        <v>#NAME?</v>
      </c>
      <c r="AP6510" s="94" t="e">
        <v>#NAME?</v>
      </c>
      <c r="AQ6510" s="94" t="e">
        <v>#NAME?</v>
      </c>
      <c r="AR6510" s="94" t="e">
        <v>#NAME?</v>
      </c>
      <c r="AS6510" s="94" t="e">
        <v>#NAME?</v>
      </c>
      <c r="AT6510" s="94" t="e">
        <v>#NAME?</v>
      </c>
    </row>
    <row r="6511" customFormat="false" ht="15" hidden="false" customHeight="true" outlineLevel="0" collapsed="false">
      <c r="A6511" s="20" t="s">
        <v>17562</v>
      </c>
      <c r="B6511" s="20" t="str">
        <f aca="false">INDEX(Table2[], MATCH(L6511, Location_ID!$D$2:$D$3098, 0), 1)</f>
        <v>4010defd-8fe4-4bc9-8203-94c6fa334fc7</v>
      </c>
      <c r="C6511" s="20" t="s">
        <v>1585</v>
      </c>
      <c r="D6511" s="230" t="s">
        <v>354</v>
      </c>
      <c r="E6511" s="20" t="s">
        <v>7134</v>
      </c>
      <c r="F6511" s="20" t="s">
        <v>7135</v>
      </c>
      <c r="G6511" s="20" t="s">
        <v>7591</v>
      </c>
      <c r="H6511" s="20"/>
      <c r="I6511" s="20" t="s">
        <v>15917</v>
      </c>
      <c r="J6511" s="20" t="s">
        <v>15927</v>
      </c>
      <c r="K6511" s="20" t="s">
        <v>7109</v>
      </c>
      <c r="L6511" s="20" t="s">
        <v>6375</v>
      </c>
      <c r="M6511" s="20" t="s">
        <v>7116</v>
      </c>
      <c r="N6511" s="20" t="s">
        <v>15902</v>
      </c>
      <c r="O6511" s="20" t="s">
        <v>15927</v>
      </c>
      <c r="P6511" s="201" t="n">
        <v>43730</v>
      </c>
      <c r="Q6511" s="201" t="n">
        <v>43763</v>
      </c>
      <c r="R6511" s="20" t="n">
        <v>1</v>
      </c>
      <c r="S6511" s="20" t="s">
        <v>7130</v>
      </c>
      <c r="T6511" s="20" t="n">
        <v>90.881349</v>
      </c>
      <c r="U6511" s="20" t="n">
        <v>66.8214156</v>
      </c>
      <c r="V6511" s="20" t="n">
        <v>114.9412824</v>
      </c>
      <c r="W6511" s="20" t="s">
        <v>11510</v>
      </c>
      <c r="X6511" s="35"/>
      <c r="Y6511" s="35" t="n">
        <v>0</v>
      </c>
      <c r="Z6511" s="35" t="n">
        <v>1</v>
      </c>
      <c r="AE6511" s="94" t="e">
        <f aca="false" t="array" ref="AE6511:AK6511">_xlfn.torow(_xlfn.unique(_xlfn._xlws.filter(cat_table[Subsector],$E6511=cat_table[Sector],"")))</f>
        <v>#NAME?</v>
      </c>
      <c r="AF6511" s="94" t="e">
        <v>#NAME?</v>
      </c>
      <c r="AG6511" s="94" t="e">
        <v>#NAME?</v>
      </c>
      <c r="AH6511" s="94" t="e">
        <v>#NAME?</v>
      </c>
      <c r="AI6511" s="94" t="e">
        <v>#NAME?</v>
      </c>
      <c r="AJ6511" s="94" t="e">
        <v>#NAME?</v>
      </c>
      <c r="AK6511" s="94" t="e">
        <v>#NAME?</v>
      </c>
      <c r="AO6511" s="94" t="e">
        <f aca="false" t="array" ref="AO6511:AT6511">_xlfn.torow(_xlfn.unique(_xlfn._xlws.filter(cat_table[Sub-subsector],($E6511=cat_table[Sector])*($F6511=cat_table[Subsector]),"")))</f>
        <v>#NAME?</v>
      </c>
      <c r="AP6511" s="94" t="e">
        <v>#NAME?</v>
      </c>
      <c r="AQ6511" s="94" t="e">
        <v>#NAME?</v>
      </c>
      <c r="AR6511" s="94" t="e">
        <v>#NAME?</v>
      </c>
      <c r="AS6511" s="94" t="e">
        <v>#NAME?</v>
      </c>
      <c r="AT6511" s="94" t="e">
        <v>#NAME?</v>
      </c>
    </row>
    <row r="6512" customFormat="false" ht="15" hidden="false" customHeight="true" outlineLevel="0" collapsed="false">
      <c r="A6512" s="20" t="s">
        <v>17563</v>
      </c>
      <c r="B6512" s="20" t="str">
        <f aca="false">INDEX(Table2[], MATCH(L6512, Location_ID!$D$2:$D$3098, 0), 1)</f>
        <v>5562621b-a2f8-461b-a7cc-72f6568cc627</v>
      </c>
      <c r="C6512" s="20" t="s">
        <v>1585</v>
      </c>
      <c r="D6512" s="230" t="s">
        <v>354</v>
      </c>
      <c r="E6512" s="20" t="s">
        <v>7134</v>
      </c>
      <c r="F6512" s="20" t="s">
        <v>7135</v>
      </c>
      <c r="G6512" s="20" t="s">
        <v>7591</v>
      </c>
      <c r="H6512" s="20"/>
      <c r="I6512" s="20" t="s">
        <v>15917</v>
      </c>
      <c r="J6512" s="20" t="s">
        <v>15922</v>
      </c>
      <c r="K6512" s="20" t="s">
        <v>7109</v>
      </c>
      <c r="L6512" s="20" t="s">
        <v>6377</v>
      </c>
      <c r="M6512" s="20" t="s">
        <v>7116</v>
      </c>
      <c r="N6512" s="20" t="s">
        <v>15902</v>
      </c>
      <c r="O6512" s="20" t="s">
        <v>15922</v>
      </c>
      <c r="P6512" s="201" t="n">
        <v>43730</v>
      </c>
      <c r="Q6512" s="201" t="n">
        <v>43763</v>
      </c>
      <c r="R6512" s="20" t="n">
        <v>1</v>
      </c>
      <c r="S6512" s="20" t="s">
        <v>7130</v>
      </c>
      <c r="T6512" s="20" t="n">
        <v>42.04191163</v>
      </c>
      <c r="U6512" s="20" t="n">
        <v>25.39004525</v>
      </c>
      <c r="V6512" s="20" t="n">
        <v>58.69377801</v>
      </c>
      <c r="W6512" s="20" t="s">
        <v>11510</v>
      </c>
      <c r="X6512" s="35"/>
      <c r="Y6512" s="35" t="n">
        <v>0</v>
      </c>
      <c r="Z6512" s="35" t="n">
        <v>1</v>
      </c>
      <c r="AE6512" s="94" t="e">
        <f aca="false" t="array" ref="AE6512:AK6512">_xlfn.torow(_xlfn.unique(_xlfn._xlws.filter(cat_table[Subsector],$E6512=cat_table[Sector],"")))</f>
        <v>#NAME?</v>
      </c>
      <c r="AF6512" s="94" t="e">
        <v>#NAME?</v>
      </c>
      <c r="AG6512" s="94" t="e">
        <v>#NAME?</v>
      </c>
      <c r="AH6512" s="94" t="e">
        <v>#NAME?</v>
      </c>
      <c r="AI6512" s="94" t="e">
        <v>#NAME?</v>
      </c>
      <c r="AJ6512" s="94" t="e">
        <v>#NAME?</v>
      </c>
      <c r="AK6512" s="94" t="e">
        <v>#NAME?</v>
      </c>
      <c r="AO6512" s="94" t="e">
        <f aca="false" t="array" ref="AO6512:AT6512">_xlfn.torow(_xlfn.unique(_xlfn._xlws.filter(cat_table[Sub-subsector],($E6512=cat_table[Sector])*($F6512=cat_table[Subsector]),"")))</f>
        <v>#NAME?</v>
      </c>
      <c r="AP6512" s="94" t="e">
        <v>#NAME?</v>
      </c>
      <c r="AQ6512" s="94" t="e">
        <v>#NAME?</v>
      </c>
      <c r="AR6512" s="94" t="e">
        <v>#NAME?</v>
      </c>
      <c r="AS6512" s="94" t="e">
        <v>#NAME?</v>
      </c>
      <c r="AT6512" s="94" t="e">
        <v>#NAME?</v>
      </c>
    </row>
    <row r="6513" customFormat="false" ht="15" hidden="false" customHeight="true" outlineLevel="0" collapsed="false">
      <c r="A6513" s="20" t="s">
        <v>17564</v>
      </c>
      <c r="B6513" s="20" t="str">
        <f aca="false">INDEX(Table2[], MATCH(L6513, Location_ID!$D$2:$D$3098, 0), 1)</f>
        <v>9237ce4b-0572-495c-b4e9-99187a9e8475</v>
      </c>
      <c r="C6513" s="20" t="s">
        <v>1585</v>
      </c>
      <c r="D6513" s="230" t="s">
        <v>354</v>
      </c>
      <c r="E6513" s="20" t="s">
        <v>7134</v>
      </c>
      <c r="F6513" s="20" t="s">
        <v>7135</v>
      </c>
      <c r="G6513" s="20" t="s">
        <v>7591</v>
      </c>
      <c r="H6513" s="20"/>
      <c r="I6513" s="20" t="s">
        <v>15917</v>
      </c>
      <c r="J6513" s="20" t="s">
        <v>15927</v>
      </c>
      <c r="K6513" s="20" t="s">
        <v>7109</v>
      </c>
      <c r="L6513" s="20" t="s">
        <v>6379</v>
      </c>
      <c r="M6513" s="20" t="s">
        <v>7116</v>
      </c>
      <c r="N6513" s="20" t="s">
        <v>15902</v>
      </c>
      <c r="O6513" s="20" t="s">
        <v>15927</v>
      </c>
      <c r="P6513" s="201" t="n">
        <v>43730</v>
      </c>
      <c r="Q6513" s="201" t="n">
        <v>43763</v>
      </c>
      <c r="R6513" s="20" t="n">
        <v>1</v>
      </c>
      <c r="S6513" s="20" t="s">
        <v>7130</v>
      </c>
      <c r="T6513" s="20" t="n">
        <v>154.494105</v>
      </c>
      <c r="U6513" s="20" t="n">
        <v>105.1183436</v>
      </c>
      <c r="V6513" s="20" t="n">
        <v>203.8698664</v>
      </c>
      <c r="W6513" s="20" t="s">
        <v>11510</v>
      </c>
      <c r="X6513" s="35"/>
      <c r="Y6513" s="35" t="n">
        <v>0</v>
      </c>
      <c r="Z6513" s="35" t="n">
        <v>1</v>
      </c>
      <c r="AE6513" s="94" t="e">
        <f aca="false" t="array" ref="AE6513:AK6513">_xlfn.torow(_xlfn.unique(_xlfn._xlws.filter(cat_table[Subsector],$E6513=cat_table[Sector],"")))</f>
        <v>#NAME?</v>
      </c>
      <c r="AF6513" s="94" t="e">
        <v>#NAME?</v>
      </c>
      <c r="AG6513" s="94" t="e">
        <v>#NAME?</v>
      </c>
      <c r="AH6513" s="94" t="e">
        <v>#NAME?</v>
      </c>
      <c r="AI6513" s="94" t="e">
        <v>#NAME?</v>
      </c>
      <c r="AJ6513" s="94" t="e">
        <v>#NAME?</v>
      </c>
      <c r="AK6513" s="94" t="e">
        <v>#NAME?</v>
      </c>
      <c r="AO6513" s="94" t="e">
        <f aca="false" t="array" ref="AO6513:AT6513">_xlfn.torow(_xlfn.unique(_xlfn._xlws.filter(cat_table[Sub-subsector],($E6513=cat_table[Sector])*($F6513=cat_table[Subsector]),"")))</f>
        <v>#NAME?</v>
      </c>
      <c r="AP6513" s="94" t="e">
        <v>#NAME?</v>
      </c>
      <c r="AQ6513" s="94" t="e">
        <v>#NAME?</v>
      </c>
      <c r="AR6513" s="94" t="e">
        <v>#NAME?</v>
      </c>
      <c r="AS6513" s="94" t="e">
        <v>#NAME?</v>
      </c>
      <c r="AT6513" s="94" t="e">
        <v>#NAME?</v>
      </c>
    </row>
    <row r="6514" customFormat="false" ht="15" hidden="false" customHeight="true" outlineLevel="0" collapsed="false">
      <c r="A6514" s="20" t="s">
        <v>17565</v>
      </c>
      <c r="B6514" s="20" t="str">
        <f aca="false">INDEX(Table2[], MATCH(L6514, Location_ID!$D$2:$D$3098, 0), 1)</f>
        <v>b03a216f-15f9-4416-978f-34fe7e20d8de</v>
      </c>
      <c r="C6514" s="20" t="s">
        <v>1585</v>
      </c>
      <c r="D6514" s="230" t="s">
        <v>354</v>
      </c>
      <c r="E6514" s="20" t="s">
        <v>7134</v>
      </c>
      <c r="F6514" s="20" t="s">
        <v>7135</v>
      </c>
      <c r="G6514" s="20" t="s">
        <v>7591</v>
      </c>
      <c r="H6514" s="20"/>
      <c r="I6514" s="20" t="s">
        <v>15917</v>
      </c>
      <c r="J6514" s="20" t="s">
        <v>15932</v>
      </c>
      <c r="K6514" s="20" t="s">
        <v>7109</v>
      </c>
      <c r="L6514" s="20" t="s">
        <v>6381</v>
      </c>
      <c r="M6514" s="20" t="s">
        <v>7116</v>
      </c>
      <c r="N6514" s="20" t="s">
        <v>15902</v>
      </c>
      <c r="O6514" s="20" t="s">
        <v>15932</v>
      </c>
      <c r="P6514" s="201" t="n">
        <v>43730</v>
      </c>
      <c r="Q6514" s="201" t="n">
        <v>43763</v>
      </c>
      <c r="R6514" s="20" t="n">
        <v>1</v>
      </c>
      <c r="S6514" s="20" t="s">
        <v>7130</v>
      </c>
      <c r="T6514" s="20" t="n">
        <v>127.6622847</v>
      </c>
      <c r="U6514" s="20" t="n">
        <v>91.31492703</v>
      </c>
      <c r="V6514" s="20" t="n">
        <v>164.00964237</v>
      </c>
      <c r="W6514" s="20" t="s">
        <v>11510</v>
      </c>
      <c r="X6514" s="35"/>
      <c r="Y6514" s="35" t="n">
        <v>0</v>
      </c>
      <c r="Z6514" s="35" t="n">
        <v>1</v>
      </c>
      <c r="AE6514" s="94" t="e">
        <f aca="false" t="array" ref="AE6514:AK6514">_xlfn.torow(_xlfn.unique(_xlfn._xlws.filter(cat_table[Subsector],$E6514=cat_table[Sector],"")))</f>
        <v>#NAME?</v>
      </c>
      <c r="AF6514" s="94" t="e">
        <v>#NAME?</v>
      </c>
      <c r="AG6514" s="94" t="e">
        <v>#NAME?</v>
      </c>
      <c r="AH6514" s="94" t="e">
        <v>#NAME?</v>
      </c>
      <c r="AI6514" s="94" t="e">
        <v>#NAME?</v>
      </c>
      <c r="AJ6514" s="94" t="e">
        <v>#NAME?</v>
      </c>
      <c r="AK6514" s="94" t="e">
        <v>#NAME?</v>
      </c>
      <c r="AO6514" s="94" t="e">
        <f aca="false" t="array" ref="AO6514:AT6514">_xlfn.torow(_xlfn.unique(_xlfn._xlws.filter(cat_table[Sub-subsector],($E6514=cat_table[Sector])*($F6514=cat_table[Subsector]),"")))</f>
        <v>#NAME?</v>
      </c>
      <c r="AP6514" s="94" t="e">
        <v>#NAME?</v>
      </c>
      <c r="AQ6514" s="94" t="e">
        <v>#NAME?</v>
      </c>
      <c r="AR6514" s="94" t="e">
        <v>#NAME?</v>
      </c>
      <c r="AS6514" s="94" t="e">
        <v>#NAME?</v>
      </c>
      <c r="AT6514" s="94" t="e">
        <v>#NAME?</v>
      </c>
    </row>
    <row r="6515" customFormat="false" ht="15" hidden="false" customHeight="true" outlineLevel="0" collapsed="false">
      <c r="A6515" s="20" t="s">
        <v>17566</v>
      </c>
      <c r="B6515" s="20" t="str">
        <f aca="false">INDEX(Table2[], MATCH(L6515, Location_ID!$D$2:$D$3098, 0), 1)</f>
        <v>e4e3be88-b5a5-42d0-9c6f-b3399a6e3628</v>
      </c>
      <c r="C6515" s="20" t="s">
        <v>1585</v>
      </c>
      <c r="D6515" s="230" t="s">
        <v>354</v>
      </c>
      <c r="E6515" s="20" t="s">
        <v>7134</v>
      </c>
      <c r="F6515" s="20" t="s">
        <v>7135</v>
      </c>
      <c r="G6515" s="20" t="s">
        <v>7591</v>
      </c>
      <c r="H6515" s="20"/>
      <c r="I6515" s="20" t="s">
        <v>15917</v>
      </c>
      <c r="J6515" s="20" t="s">
        <v>15918</v>
      </c>
      <c r="K6515" s="20" t="s">
        <v>7109</v>
      </c>
      <c r="L6515" s="20" t="s">
        <v>6383</v>
      </c>
      <c r="M6515" s="20" t="s">
        <v>7116</v>
      </c>
      <c r="N6515" s="20" t="s">
        <v>15902</v>
      </c>
      <c r="O6515" s="20" t="s">
        <v>15918</v>
      </c>
      <c r="P6515" s="201" t="n">
        <v>43730</v>
      </c>
      <c r="Q6515" s="201" t="n">
        <v>43763</v>
      </c>
      <c r="R6515" s="20" t="n">
        <v>1</v>
      </c>
      <c r="S6515" s="20" t="s">
        <v>7130</v>
      </c>
      <c r="T6515" s="20" t="n">
        <v>279.3995675</v>
      </c>
      <c r="U6515" s="20" t="n">
        <v>208.1273735</v>
      </c>
      <c r="V6515" s="20" t="n">
        <v>350.6717615</v>
      </c>
      <c r="W6515" s="20" t="s">
        <v>11510</v>
      </c>
      <c r="X6515" s="35"/>
      <c r="Y6515" s="35" t="n">
        <v>0</v>
      </c>
      <c r="Z6515" s="35" t="n">
        <v>1</v>
      </c>
      <c r="AE6515" s="94" t="e">
        <f aca="false" t="array" ref="AE6515:AK6515">_xlfn.torow(_xlfn.unique(_xlfn._xlws.filter(cat_table[Subsector],$E6515=cat_table[Sector],"")))</f>
        <v>#NAME?</v>
      </c>
      <c r="AF6515" s="94" t="e">
        <v>#NAME?</v>
      </c>
      <c r="AG6515" s="94" t="e">
        <v>#NAME?</v>
      </c>
      <c r="AH6515" s="94" t="e">
        <v>#NAME?</v>
      </c>
      <c r="AI6515" s="94" t="e">
        <v>#NAME?</v>
      </c>
      <c r="AJ6515" s="94" t="e">
        <v>#NAME?</v>
      </c>
      <c r="AK6515" s="94" t="e">
        <v>#NAME?</v>
      </c>
      <c r="AO6515" s="94" t="e">
        <f aca="false" t="array" ref="AO6515:AT6515">_xlfn.torow(_xlfn.unique(_xlfn._xlws.filter(cat_table[Sub-subsector],($E6515=cat_table[Sector])*($F6515=cat_table[Subsector]),"")))</f>
        <v>#NAME?</v>
      </c>
      <c r="AP6515" s="94" t="e">
        <v>#NAME?</v>
      </c>
      <c r="AQ6515" s="94" t="e">
        <v>#NAME?</v>
      </c>
      <c r="AR6515" s="94" t="e">
        <v>#NAME?</v>
      </c>
      <c r="AS6515" s="94" t="e">
        <v>#NAME?</v>
      </c>
      <c r="AT6515" s="94" t="e">
        <v>#NAME?</v>
      </c>
    </row>
    <row r="6516" customFormat="false" ht="15" hidden="false" customHeight="true" outlineLevel="0" collapsed="false">
      <c r="A6516" s="20" t="s">
        <v>17567</v>
      </c>
      <c r="B6516" s="20" t="str">
        <f aca="false">INDEX(Table2[], MATCH(L6516, Location_ID!$D$2:$D$3098, 0), 1)</f>
        <v>8f657d32-5001-44fc-8419-82a718b04098</v>
      </c>
      <c r="C6516" s="20" t="s">
        <v>1585</v>
      </c>
      <c r="D6516" s="230" t="s">
        <v>354</v>
      </c>
      <c r="E6516" s="20" t="s">
        <v>7134</v>
      </c>
      <c r="F6516" s="20" t="s">
        <v>7135</v>
      </c>
      <c r="G6516" s="20" t="s">
        <v>7591</v>
      </c>
      <c r="H6516" s="20"/>
      <c r="I6516" s="20" t="s">
        <v>15917</v>
      </c>
      <c r="J6516" s="20" t="s">
        <v>15918</v>
      </c>
      <c r="K6516" s="20" t="s">
        <v>7109</v>
      </c>
      <c r="L6516" s="20" t="s">
        <v>6385</v>
      </c>
      <c r="M6516" s="20" t="s">
        <v>7116</v>
      </c>
      <c r="N6516" s="20" t="s">
        <v>15902</v>
      </c>
      <c r="O6516" s="20" t="s">
        <v>15918</v>
      </c>
      <c r="P6516" s="201" t="n">
        <v>43730</v>
      </c>
      <c r="Q6516" s="201" t="n">
        <v>43763</v>
      </c>
      <c r="R6516" s="20" t="n">
        <v>1</v>
      </c>
      <c r="S6516" s="20" t="s">
        <v>7130</v>
      </c>
      <c r="T6516" s="20" t="n">
        <v>37.7433809</v>
      </c>
      <c r="U6516" s="20" t="n">
        <v>16.0470983</v>
      </c>
      <c r="V6516" s="20" t="n">
        <v>59.4396635</v>
      </c>
      <c r="W6516" s="20" t="s">
        <v>11510</v>
      </c>
      <c r="X6516" s="35"/>
      <c r="Y6516" s="35" t="n">
        <v>0</v>
      </c>
      <c r="Z6516" s="35" t="n">
        <v>1</v>
      </c>
      <c r="AE6516" s="94" t="e">
        <f aca="false" t="array" ref="AE6516:AK6516">_xlfn.torow(_xlfn.unique(_xlfn._xlws.filter(cat_table[Subsector],$E6516=cat_table[Sector],"")))</f>
        <v>#NAME?</v>
      </c>
      <c r="AF6516" s="94" t="e">
        <v>#NAME?</v>
      </c>
      <c r="AG6516" s="94" t="e">
        <v>#NAME?</v>
      </c>
      <c r="AH6516" s="94" t="e">
        <v>#NAME?</v>
      </c>
      <c r="AI6516" s="94" t="e">
        <v>#NAME?</v>
      </c>
      <c r="AJ6516" s="94" t="e">
        <v>#NAME?</v>
      </c>
      <c r="AK6516" s="94" t="e">
        <v>#NAME?</v>
      </c>
      <c r="AO6516" s="94" t="e">
        <f aca="false" t="array" ref="AO6516:AT6516">_xlfn.torow(_xlfn.unique(_xlfn._xlws.filter(cat_table[Sub-subsector],($E6516=cat_table[Sector])*($F6516=cat_table[Subsector]),"")))</f>
        <v>#NAME?</v>
      </c>
      <c r="AP6516" s="94" t="e">
        <v>#NAME?</v>
      </c>
      <c r="AQ6516" s="94" t="e">
        <v>#NAME?</v>
      </c>
      <c r="AR6516" s="94" t="e">
        <v>#NAME?</v>
      </c>
      <c r="AS6516" s="94" t="e">
        <v>#NAME?</v>
      </c>
      <c r="AT6516" s="94" t="e">
        <v>#NAME?</v>
      </c>
    </row>
    <row r="6517" customFormat="false" ht="15" hidden="false" customHeight="true" outlineLevel="0" collapsed="false">
      <c r="A6517" s="20" t="s">
        <v>17568</v>
      </c>
      <c r="B6517" s="20" t="str">
        <f aca="false">INDEX(Table2[], MATCH(L6517, Location_ID!$D$2:$D$3098, 0), 1)</f>
        <v>6603728d-2824-4e17-b64d-117e877ecb00</v>
      </c>
      <c r="C6517" s="20" t="s">
        <v>1585</v>
      </c>
      <c r="D6517" s="230" t="s">
        <v>354</v>
      </c>
      <c r="E6517" s="20" t="s">
        <v>7134</v>
      </c>
      <c r="F6517" s="20" t="s">
        <v>7135</v>
      </c>
      <c r="G6517" s="20" t="s">
        <v>7591</v>
      </c>
      <c r="H6517" s="20"/>
      <c r="I6517" s="20" t="s">
        <v>15917</v>
      </c>
      <c r="J6517" s="20" t="s">
        <v>15927</v>
      </c>
      <c r="K6517" s="20" t="s">
        <v>7109</v>
      </c>
      <c r="L6517" s="20" t="s">
        <v>6387</v>
      </c>
      <c r="M6517" s="20" t="s">
        <v>7116</v>
      </c>
      <c r="N6517" s="20" t="s">
        <v>15902</v>
      </c>
      <c r="O6517" s="20" t="s">
        <v>15927</v>
      </c>
      <c r="P6517" s="201" t="n">
        <v>43730</v>
      </c>
      <c r="Q6517" s="201" t="n">
        <v>43763</v>
      </c>
      <c r="R6517" s="20" t="n">
        <v>1</v>
      </c>
      <c r="S6517" s="20" t="s">
        <v>7130</v>
      </c>
      <c r="T6517" s="20" t="n">
        <v>126.7797837</v>
      </c>
      <c r="U6517" s="20" t="n">
        <v>81.58230207</v>
      </c>
      <c r="V6517" s="20" t="n">
        <v>171.97726533</v>
      </c>
      <c r="W6517" s="20" t="s">
        <v>11510</v>
      </c>
      <c r="X6517" s="35"/>
      <c r="Y6517" s="35" t="n">
        <v>0</v>
      </c>
      <c r="Z6517" s="35" t="n">
        <v>1</v>
      </c>
      <c r="AE6517" s="94" t="e">
        <f aca="false" t="array" ref="AE6517:AK6517">_xlfn.torow(_xlfn.unique(_xlfn._xlws.filter(cat_table[Subsector],$E6517=cat_table[Sector],"")))</f>
        <v>#NAME?</v>
      </c>
      <c r="AF6517" s="94" t="e">
        <v>#NAME?</v>
      </c>
      <c r="AG6517" s="94" t="e">
        <v>#NAME?</v>
      </c>
      <c r="AH6517" s="94" t="e">
        <v>#NAME?</v>
      </c>
      <c r="AI6517" s="94" t="e">
        <v>#NAME?</v>
      </c>
      <c r="AJ6517" s="94" t="e">
        <v>#NAME?</v>
      </c>
      <c r="AK6517" s="94" t="e">
        <v>#NAME?</v>
      </c>
      <c r="AO6517" s="94" t="e">
        <f aca="false" t="array" ref="AO6517:AT6517">_xlfn.torow(_xlfn.unique(_xlfn._xlws.filter(cat_table[Sub-subsector],($E6517=cat_table[Sector])*($F6517=cat_table[Subsector]),"")))</f>
        <v>#NAME?</v>
      </c>
      <c r="AP6517" s="94" t="e">
        <v>#NAME?</v>
      </c>
      <c r="AQ6517" s="94" t="e">
        <v>#NAME?</v>
      </c>
      <c r="AR6517" s="94" t="e">
        <v>#NAME?</v>
      </c>
      <c r="AS6517" s="94" t="e">
        <v>#NAME?</v>
      </c>
      <c r="AT6517" s="94" t="e">
        <v>#NAME?</v>
      </c>
    </row>
    <row r="6518" customFormat="false" ht="15" hidden="false" customHeight="true" outlineLevel="0" collapsed="false">
      <c r="A6518" s="20" t="s">
        <v>17569</v>
      </c>
      <c r="B6518" s="20" t="str">
        <f aca="false">INDEX(Table2[], MATCH(L6518, Location_ID!$D$2:$D$3098, 0), 1)</f>
        <v>4f9e7190-0013-4441-941d-5fd33d42457b</v>
      </c>
      <c r="C6518" s="20" t="s">
        <v>1585</v>
      </c>
      <c r="D6518" s="230" t="s">
        <v>354</v>
      </c>
      <c r="E6518" s="20" t="s">
        <v>7134</v>
      </c>
      <c r="F6518" s="20" t="s">
        <v>7135</v>
      </c>
      <c r="G6518" s="20" t="s">
        <v>7591</v>
      </c>
      <c r="H6518" s="20"/>
      <c r="I6518" s="20" t="s">
        <v>15917</v>
      </c>
      <c r="J6518" s="20" t="s">
        <v>15925</v>
      </c>
      <c r="K6518" s="20" t="s">
        <v>7109</v>
      </c>
      <c r="L6518" s="20" t="s">
        <v>6389</v>
      </c>
      <c r="M6518" s="20" t="s">
        <v>7116</v>
      </c>
      <c r="N6518" s="20" t="s">
        <v>15902</v>
      </c>
      <c r="O6518" s="20" t="s">
        <v>15925</v>
      </c>
      <c r="P6518" s="201" t="n">
        <v>43730</v>
      </c>
      <c r="Q6518" s="201" t="n">
        <v>43763</v>
      </c>
      <c r="R6518" s="20" t="n">
        <v>1</v>
      </c>
      <c r="S6518" s="20" t="s">
        <v>7130</v>
      </c>
      <c r="T6518" s="20" t="n">
        <v>175.726618</v>
      </c>
      <c r="U6518" s="20" t="n">
        <v>119.29577433</v>
      </c>
      <c r="V6518" s="20" t="n">
        <v>232.15746167</v>
      </c>
      <c r="W6518" s="20" t="s">
        <v>11510</v>
      </c>
      <c r="X6518" s="35"/>
      <c r="Y6518" s="35" t="n">
        <v>0</v>
      </c>
      <c r="Z6518" s="35" t="n">
        <v>1</v>
      </c>
      <c r="AE6518" s="94" t="e">
        <f aca="false" t="array" ref="AE6518:AK6518">_xlfn.torow(_xlfn.unique(_xlfn._xlws.filter(cat_table[Subsector],$E6518=cat_table[Sector],"")))</f>
        <v>#NAME?</v>
      </c>
      <c r="AF6518" s="94" t="e">
        <v>#NAME?</v>
      </c>
      <c r="AG6518" s="94" t="e">
        <v>#NAME?</v>
      </c>
      <c r="AH6518" s="94" t="e">
        <v>#NAME?</v>
      </c>
      <c r="AI6518" s="94" t="e">
        <v>#NAME?</v>
      </c>
      <c r="AJ6518" s="94" t="e">
        <v>#NAME?</v>
      </c>
      <c r="AK6518" s="94" t="e">
        <v>#NAME?</v>
      </c>
      <c r="AO6518" s="94" t="e">
        <f aca="false" t="array" ref="AO6518:AT6518">_xlfn.torow(_xlfn.unique(_xlfn._xlws.filter(cat_table[Sub-subsector],($E6518=cat_table[Sector])*($F6518=cat_table[Subsector]),"")))</f>
        <v>#NAME?</v>
      </c>
      <c r="AP6518" s="94" t="e">
        <v>#NAME?</v>
      </c>
      <c r="AQ6518" s="94" t="e">
        <v>#NAME?</v>
      </c>
      <c r="AR6518" s="94" t="e">
        <v>#NAME?</v>
      </c>
      <c r="AS6518" s="94" t="e">
        <v>#NAME?</v>
      </c>
      <c r="AT6518" s="94" t="e">
        <v>#NAME?</v>
      </c>
    </row>
    <row r="6519" customFormat="false" ht="15" hidden="false" customHeight="true" outlineLevel="0" collapsed="false">
      <c r="A6519" s="20" t="s">
        <v>17570</v>
      </c>
      <c r="B6519" s="20" t="str">
        <f aca="false">INDEX(Table2[], MATCH(L6519, Location_ID!$D$2:$D$3098, 0), 1)</f>
        <v>d0fa580d-b75b-4439-be42-32dec43098a6</v>
      </c>
      <c r="C6519" s="20" t="s">
        <v>1585</v>
      </c>
      <c r="D6519" s="230" t="s">
        <v>354</v>
      </c>
      <c r="E6519" s="20" t="s">
        <v>7134</v>
      </c>
      <c r="F6519" s="20" t="s">
        <v>7135</v>
      </c>
      <c r="G6519" s="20" t="s">
        <v>7591</v>
      </c>
      <c r="H6519" s="20"/>
      <c r="I6519" s="20" t="s">
        <v>15917</v>
      </c>
      <c r="J6519" s="20" t="s">
        <v>15927</v>
      </c>
      <c r="K6519" s="20" t="s">
        <v>7109</v>
      </c>
      <c r="L6519" s="20" t="s">
        <v>6391</v>
      </c>
      <c r="M6519" s="20" t="s">
        <v>7116</v>
      </c>
      <c r="N6519" s="20" t="s">
        <v>15902</v>
      </c>
      <c r="O6519" s="20" t="s">
        <v>15927</v>
      </c>
      <c r="P6519" s="201" t="n">
        <v>43730</v>
      </c>
      <c r="Q6519" s="201" t="n">
        <v>43763</v>
      </c>
      <c r="R6519" s="20" t="n">
        <v>1</v>
      </c>
      <c r="S6519" s="20" t="s">
        <v>7130</v>
      </c>
      <c r="T6519" s="20" t="n">
        <v>556.124145</v>
      </c>
      <c r="U6519" s="20" t="n">
        <v>435.8175295</v>
      </c>
      <c r="V6519" s="20" t="n">
        <v>676.4307605</v>
      </c>
      <c r="W6519" s="20" t="s">
        <v>11510</v>
      </c>
      <c r="X6519" s="35"/>
      <c r="Y6519" s="35" t="n">
        <v>0</v>
      </c>
      <c r="Z6519" s="35" t="n">
        <v>1</v>
      </c>
      <c r="AE6519" s="94" t="e">
        <f aca="false" t="array" ref="AE6519:AK6519">_xlfn.torow(_xlfn.unique(_xlfn._xlws.filter(cat_table[Subsector],$E6519=cat_table[Sector],"")))</f>
        <v>#NAME?</v>
      </c>
      <c r="AF6519" s="94" t="e">
        <v>#NAME?</v>
      </c>
      <c r="AG6519" s="94" t="e">
        <v>#NAME?</v>
      </c>
      <c r="AH6519" s="94" t="e">
        <v>#NAME?</v>
      </c>
      <c r="AI6519" s="94" t="e">
        <v>#NAME?</v>
      </c>
      <c r="AJ6519" s="94" t="e">
        <v>#NAME?</v>
      </c>
      <c r="AK6519" s="94" t="e">
        <v>#NAME?</v>
      </c>
      <c r="AO6519" s="94" t="e">
        <f aca="false" t="array" ref="AO6519:AT6519">_xlfn.torow(_xlfn.unique(_xlfn._xlws.filter(cat_table[Sub-subsector],($E6519=cat_table[Sector])*($F6519=cat_table[Subsector]),"")))</f>
        <v>#NAME?</v>
      </c>
      <c r="AP6519" s="94" t="e">
        <v>#NAME?</v>
      </c>
      <c r="AQ6519" s="94" t="e">
        <v>#NAME?</v>
      </c>
      <c r="AR6519" s="94" t="e">
        <v>#NAME?</v>
      </c>
      <c r="AS6519" s="94" t="e">
        <v>#NAME?</v>
      </c>
      <c r="AT6519" s="94" t="e">
        <v>#NAME?</v>
      </c>
    </row>
    <row r="6520" customFormat="false" ht="15" hidden="false" customHeight="true" outlineLevel="0" collapsed="false">
      <c r="A6520" s="20" t="s">
        <v>17571</v>
      </c>
      <c r="B6520" s="20" t="str">
        <f aca="false">INDEX(Table2[], MATCH(L6520, Location_ID!$D$2:$D$3098, 0), 1)</f>
        <v>cd04cd81-1ddb-4b96-a9f9-79ec33641b6f</v>
      </c>
      <c r="C6520" s="20" t="s">
        <v>1585</v>
      </c>
      <c r="D6520" s="230" t="s">
        <v>354</v>
      </c>
      <c r="E6520" s="20" t="s">
        <v>7134</v>
      </c>
      <c r="F6520" s="20" t="s">
        <v>7135</v>
      </c>
      <c r="G6520" s="20" t="s">
        <v>7591</v>
      </c>
      <c r="H6520" s="20"/>
      <c r="I6520" s="20" t="s">
        <v>15917</v>
      </c>
      <c r="J6520" s="20" t="s">
        <v>15932</v>
      </c>
      <c r="K6520" s="20" t="s">
        <v>7109</v>
      </c>
      <c r="L6520" s="20" t="s">
        <v>6393</v>
      </c>
      <c r="M6520" s="20" t="s">
        <v>7116</v>
      </c>
      <c r="N6520" s="20" t="s">
        <v>15902</v>
      </c>
      <c r="O6520" s="20" t="s">
        <v>15932</v>
      </c>
      <c r="P6520" s="201" t="n">
        <v>43730</v>
      </c>
      <c r="Q6520" s="201" t="n">
        <v>43763</v>
      </c>
      <c r="R6520" s="20" t="n">
        <v>1</v>
      </c>
      <c r="S6520" s="20" t="s">
        <v>7130</v>
      </c>
      <c r="T6520" s="20" t="n">
        <v>139.470229</v>
      </c>
      <c r="U6520" s="20" t="n">
        <v>78.0414062</v>
      </c>
      <c r="V6520" s="20" t="n">
        <v>200.8990518</v>
      </c>
      <c r="W6520" s="20" t="s">
        <v>11510</v>
      </c>
      <c r="X6520" s="35"/>
      <c r="Y6520" s="35" t="n">
        <v>0</v>
      </c>
      <c r="Z6520" s="35" t="n">
        <v>1</v>
      </c>
      <c r="AE6520" s="94" t="e">
        <f aca="false" t="array" ref="AE6520:AK6520">_xlfn.torow(_xlfn.unique(_xlfn._xlws.filter(cat_table[Subsector],$E6520=cat_table[Sector],"")))</f>
        <v>#NAME?</v>
      </c>
      <c r="AF6520" s="94" t="e">
        <v>#NAME?</v>
      </c>
      <c r="AG6520" s="94" t="e">
        <v>#NAME?</v>
      </c>
      <c r="AH6520" s="94" t="e">
        <v>#NAME?</v>
      </c>
      <c r="AI6520" s="94" t="e">
        <v>#NAME?</v>
      </c>
      <c r="AJ6520" s="94" t="e">
        <v>#NAME?</v>
      </c>
      <c r="AK6520" s="94" t="e">
        <v>#NAME?</v>
      </c>
      <c r="AO6520" s="94" t="e">
        <f aca="false" t="array" ref="AO6520:AT6520">_xlfn.torow(_xlfn.unique(_xlfn._xlws.filter(cat_table[Sub-subsector],($E6520=cat_table[Sector])*($F6520=cat_table[Subsector]),"")))</f>
        <v>#NAME?</v>
      </c>
      <c r="AP6520" s="94" t="e">
        <v>#NAME?</v>
      </c>
      <c r="AQ6520" s="94" t="e">
        <v>#NAME?</v>
      </c>
      <c r="AR6520" s="94" t="e">
        <v>#NAME?</v>
      </c>
      <c r="AS6520" s="94" t="e">
        <v>#NAME?</v>
      </c>
      <c r="AT6520" s="94" t="e">
        <v>#NAME?</v>
      </c>
    </row>
    <row r="6521" customFormat="false" ht="15" hidden="false" customHeight="true" outlineLevel="0" collapsed="false">
      <c r="A6521" s="20" t="s">
        <v>17572</v>
      </c>
      <c r="B6521" s="20" t="str">
        <f aca="false">INDEX(Table2[], MATCH(L6521, Location_ID!$D$2:$D$3098, 0), 1)</f>
        <v>d2ba53df-76a2-45c5-9eb8-d9635cc84fd2</v>
      </c>
      <c r="C6521" s="20" t="s">
        <v>1585</v>
      </c>
      <c r="D6521" s="230" t="s">
        <v>354</v>
      </c>
      <c r="E6521" s="20" t="s">
        <v>7134</v>
      </c>
      <c r="F6521" s="20" t="s">
        <v>7135</v>
      </c>
      <c r="G6521" s="20" t="s">
        <v>7591</v>
      </c>
      <c r="H6521" s="20"/>
      <c r="I6521" s="20" t="s">
        <v>15917</v>
      </c>
      <c r="J6521" s="20" t="s">
        <v>15932</v>
      </c>
      <c r="K6521" s="20" t="s">
        <v>7109</v>
      </c>
      <c r="L6521" s="20" t="s">
        <v>6395</v>
      </c>
      <c r="M6521" s="20" t="s">
        <v>7116</v>
      </c>
      <c r="N6521" s="20" t="s">
        <v>15902</v>
      </c>
      <c r="O6521" s="20" t="s">
        <v>15932</v>
      </c>
      <c r="P6521" s="201" t="n">
        <v>43730</v>
      </c>
      <c r="Q6521" s="201" t="n">
        <v>43763</v>
      </c>
      <c r="R6521" s="20" t="n">
        <v>1</v>
      </c>
      <c r="S6521" s="20" t="s">
        <v>7130</v>
      </c>
      <c r="T6521" s="20" t="n">
        <v>349.606532</v>
      </c>
      <c r="U6521" s="20" t="n">
        <v>154.204027</v>
      </c>
      <c r="V6521" s="20" t="n">
        <v>545.009037</v>
      </c>
      <c r="W6521" s="20" t="s">
        <v>11510</v>
      </c>
      <c r="X6521" s="35"/>
      <c r="Y6521" s="35" t="n">
        <v>0</v>
      </c>
      <c r="Z6521" s="35" t="n">
        <v>1</v>
      </c>
      <c r="AE6521" s="94" t="e">
        <f aca="false" t="array" ref="AE6521:AK6521">_xlfn.torow(_xlfn.unique(_xlfn._xlws.filter(cat_table[Subsector],$E6521=cat_table[Sector],"")))</f>
        <v>#NAME?</v>
      </c>
      <c r="AF6521" s="94" t="e">
        <v>#NAME?</v>
      </c>
      <c r="AG6521" s="94" t="e">
        <v>#NAME?</v>
      </c>
      <c r="AH6521" s="94" t="e">
        <v>#NAME?</v>
      </c>
      <c r="AI6521" s="94" t="e">
        <v>#NAME?</v>
      </c>
      <c r="AJ6521" s="94" t="e">
        <v>#NAME?</v>
      </c>
      <c r="AK6521" s="94" t="e">
        <v>#NAME?</v>
      </c>
      <c r="AO6521" s="94" t="e">
        <f aca="false" t="array" ref="AO6521:AT6521">_xlfn.torow(_xlfn.unique(_xlfn._xlws.filter(cat_table[Sub-subsector],($E6521=cat_table[Sector])*($F6521=cat_table[Subsector]),"")))</f>
        <v>#NAME?</v>
      </c>
      <c r="AP6521" s="94" t="e">
        <v>#NAME?</v>
      </c>
      <c r="AQ6521" s="94" t="e">
        <v>#NAME?</v>
      </c>
      <c r="AR6521" s="94" t="e">
        <v>#NAME?</v>
      </c>
      <c r="AS6521" s="94" t="e">
        <v>#NAME?</v>
      </c>
      <c r="AT6521" s="94" t="e">
        <v>#NAME?</v>
      </c>
    </row>
    <row r="6522" customFormat="false" ht="15" hidden="false" customHeight="true" outlineLevel="0" collapsed="false">
      <c r="A6522" s="20" t="s">
        <v>17573</v>
      </c>
      <c r="B6522" s="20" t="str">
        <f aca="false">INDEX(Table2[], MATCH(L6522, Location_ID!$D$2:$D$3098, 0), 1)</f>
        <v>394bccc4-f56e-4f22-9b90-161a3b259d25</v>
      </c>
      <c r="C6522" s="20" t="s">
        <v>1585</v>
      </c>
      <c r="D6522" s="230" t="s">
        <v>354</v>
      </c>
      <c r="E6522" s="20" t="s">
        <v>7134</v>
      </c>
      <c r="F6522" s="20" t="s">
        <v>7135</v>
      </c>
      <c r="G6522" s="20" t="s">
        <v>7591</v>
      </c>
      <c r="H6522" s="20"/>
      <c r="I6522" s="20" t="s">
        <v>15917</v>
      </c>
      <c r="J6522" s="20" t="s">
        <v>15932</v>
      </c>
      <c r="K6522" s="20" t="s">
        <v>7109</v>
      </c>
      <c r="L6522" s="20" t="s">
        <v>6397</v>
      </c>
      <c r="M6522" s="20" t="s">
        <v>7116</v>
      </c>
      <c r="N6522" s="20" t="s">
        <v>15902</v>
      </c>
      <c r="O6522" s="20" t="s">
        <v>15932</v>
      </c>
      <c r="P6522" s="201" t="n">
        <v>43730</v>
      </c>
      <c r="Q6522" s="201" t="n">
        <v>43763</v>
      </c>
      <c r="R6522" s="20" t="n">
        <v>1</v>
      </c>
      <c r="S6522" s="20" t="s">
        <v>7130</v>
      </c>
      <c r="T6522" s="20" t="n">
        <v>158.980784</v>
      </c>
      <c r="U6522" s="20" t="n">
        <v>76.3281056</v>
      </c>
      <c r="V6522" s="20" t="n">
        <v>241.6334624</v>
      </c>
      <c r="W6522" s="20" t="s">
        <v>11510</v>
      </c>
      <c r="X6522" s="35"/>
      <c r="Y6522" s="35" t="n">
        <v>0</v>
      </c>
      <c r="Z6522" s="35" t="n">
        <v>1</v>
      </c>
      <c r="AE6522" s="94" t="e">
        <f aca="false" t="array" ref="AE6522:AK6522">_xlfn.torow(_xlfn.unique(_xlfn._xlws.filter(cat_table[Subsector],$E6522=cat_table[Sector],"")))</f>
        <v>#NAME?</v>
      </c>
      <c r="AF6522" s="94" t="e">
        <v>#NAME?</v>
      </c>
      <c r="AG6522" s="94" t="e">
        <v>#NAME?</v>
      </c>
      <c r="AH6522" s="94" t="e">
        <v>#NAME?</v>
      </c>
      <c r="AI6522" s="94" t="e">
        <v>#NAME?</v>
      </c>
      <c r="AJ6522" s="94" t="e">
        <v>#NAME?</v>
      </c>
      <c r="AK6522" s="94" t="e">
        <v>#NAME?</v>
      </c>
      <c r="AO6522" s="94" t="e">
        <f aca="false" t="array" ref="AO6522:AT6522">_xlfn.torow(_xlfn.unique(_xlfn._xlws.filter(cat_table[Sub-subsector],($E6522=cat_table[Sector])*($F6522=cat_table[Subsector]),"")))</f>
        <v>#NAME?</v>
      </c>
      <c r="AP6522" s="94" t="e">
        <v>#NAME?</v>
      </c>
      <c r="AQ6522" s="94" t="e">
        <v>#NAME?</v>
      </c>
      <c r="AR6522" s="94" t="e">
        <v>#NAME?</v>
      </c>
      <c r="AS6522" s="94" t="e">
        <v>#NAME?</v>
      </c>
      <c r="AT6522" s="94" t="e">
        <v>#NAME?</v>
      </c>
    </row>
    <row r="6523" customFormat="false" ht="15" hidden="false" customHeight="true" outlineLevel="0" collapsed="false">
      <c r="A6523" s="20" t="s">
        <v>17574</v>
      </c>
      <c r="B6523" s="20" t="str">
        <f aca="false">INDEX(Table2[], MATCH(L6523, Location_ID!$D$2:$D$3098, 0), 1)</f>
        <v>9aeab792-5c05-4504-9be8-609594d476d2</v>
      </c>
      <c r="C6523" s="20" t="s">
        <v>1585</v>
      </c>
      <c r="D6523" s="230" t="s">
        <v>354</v>
      </c>
      <c r="E6523" s="20" t="s">
        <v>7134</v>
      </c>
      <c r="F6523" s="20" t="s">
        <v>7135</v>
      </c>
      <c r="G6523" s="20" t="s">
        <v>7591</v>
      </c>
      <c r="H6523" s="20"/>
      <c r="I6523" s="20" t="s">
        <v>15917</v>
      </c>
      <c r="J6523" s="20" t="s">
        <v>15918</v>
      </c>
      <c r="K6523" s="20" t="s">
        <v>7109</v>
      </c>
      <c r="L6523" s="20" t="s">
        <v>6399</v>
      </c>
      <c r="M6523" s="20" t="s">
        <v>7116</v>
      </c>
      <c r="N6523" s="20" t="s">
        <v>15902</v>
      </c>
      <c r="O6523" s="20" t="s">
        <v>15918</v>
      </c>
      <c r="P6523" s="201" t="n">
        <v>43730</v>
      </c>
      <c r="Q6523" s="201" t="n">
        <v>43763</v>
      </c>
      <c r="R6523" s="20" t="n">
        <v>1</v>
      </c>
      <c r="S6523" s="20" t="s">
        <v>7130</v>
      </c>
      <c r="T6523" s="20" t="n">
        <v>70.7966899</v>
      </c>
      <c r="U6523" s="20" t="n">
        <v>33.1788272</v>
      </c>
      <c r="V6523" s="20" t="n">
        <v>108.4145526</v>
      </c>
      <c r="W6523" s="20" t="s">
        <v>11510</v>
      </c>
      <c r="X6523" s="35"/>
      <c r="Y6523" s="35" t="n">
        <v>0</v>
      </c>
      <c r="Z6523" s="35" t="n">
        <v>1</v>
      </c>
      <c r="AE6523" s="94" t="e">
        <f aca="false" t="array" ref="AE6523:AK6523">_xlfn.torow(_xlfn.unique(_xlfn._xlws.filter(cat_table[Subsector],$E6523=cat_table[Sector],"")))</f>
        <v>#NAME?</v>
      </c>
      <c r="AF6523" s="94" t="e">
        <v>#NAME?</v>
      </c>
      <c r="AG6523" s="94" t="e">
        <v>#NAME?</v>
      </c>
      <c r="AH6523" s="94" t="e">
        <v>#NAME?</v>
      </c>
      <c r="AI6523" s="94" t="e">
        <v>#NAME?</v>
      </c>
      <c r="AJ6523" s="94" t="e">
        <v>#NAME?</v>
      </c>
      <c r="AK6523" s="94" t="e">
        <v>#NAME?</v>
      </c>
      <c r="AO6523" s="94" t="e">
        <f aca="false" t="array" ref="AO6523:AT6523">_xlfn.torow(_xlfn.unique(_xlfn._xlws.filter(cat_table[Sub-subsector],($E6523=cat_table[Sector])*($F6523=cat_table[Subsector]),"")))</f>
        <v>#NAME?</v>
      </c>
      <c r="AP6523" s="94" t="e">
        <v>#NAME?</v>
      </c>
      <c r="AQ6523" s="94" t="e">
        <v>#NAME?</v>
      </c>
      <c r="AR6523" s="94" t="e">
        <v>#NAME?</v>
      </c>
      <c r="AS6523" s="94" t="e">
        <v>#NAME?</v>
      </c>
      <c r="AT6523" s="94" t="e">
        <v>#NAME?</v>
      </c>
    </row>
    <row r="6524" customFormat="false" ht="15" hidden="false" customHeight="true" outlineLevel="0" collapsed="false">
      <c r="A6524" s="20" t="s">
        <v>17575</v>
      </c>
      <c r="B6524" s="20" t="str">
        <f aca="false">INDEX(Table2[], MATCH(L6524, Location_ID!$D$2:$D$3098, 0), 1)</f>
        <v>fe16e1ec-91dc-4ceb-9769-ae2d99b3c04b</v>
      </c>
      <c r="C6524" s="20" t="s">
        <v>1585</v>
      </c>
      <c r="D6524" s="230" t="s">
        <v>354</v>
      </c>
      <c r="E6524" s="20" t="s">
        <v>7134</v>
      </c>
      <c r="F6524" s="20" t="s">
        <v>7135</v>
      </c>
      <c r="G6524" s="20" t="s">
        <v>7591</v>
      </c>
      <c r="H6524" s="20"/>
      <c r="I6524" s="20" t="s">
        <v>15917</v>
      </c>
      <c r="J6524" s="20" t="s">
        <v>15932</v>
      </c>
      <c r="K6524" s="20" t="s">
        <v>7109</v>
      </c>
      <c r="L6524" s="20" t="s">
        <v>6401</v>
      </c>
      <c r="M6524" s="20" t="s">
        <v>7116</v>
      </c>
      <c r="N6524" s="20" t="s">
        <v>15902</v>
      </c>
      <c r="O6524" s="20" t="s">
        <v>15932</v>
      </c>
      <c r="P6524" s="201" t="n">
        <v>43730</v>
      </c>
      <c r="Q6524" s="201" t="n">
        <v>43763</v>
      </c>
      <c r="R6524" s="20" t="n">
        <v>1</v>
      </c>
      <c r="S6524" s="20" t="s">
        <v>7130</v>
      </c>
      <c r="T6524" s="20" t="n">
        <v>577.602117</v>
      </c>
      <c r="U6524" s="20" t="n">
        <v>336.168718</v>
      </c>
      <c r="V6524" s="20" t="n">
        <v>819.035516</v>
      </c>
      <c r="W6524" s="20" t="s">
        <v>11510</v>
      </c>
      <c r="X6524" s="35"/>
      <c r="Y6524" s="35" t="n">
        <v>0</v>
      </c>
      <c r="Z6524" s="35" t="n">
        <v>1</v>
      </c>
      <c r="AE6524" s="94" t="e">
        <f aca="false" t="array" ref="AE6524:AK6524">_xlfn.torow(_xlfn.unique(_xlfn._xlws.filter(cat_table[Subsector],$E6524=cat_table[Sector],"")))</f>
        <v>#NAME?</v>
      </c>
      <c r="AF6524" s="94" t="e">
        <v>#NAME?</v>
      </c>
      <c r="AG6524" s="94" t="e">
        <v>#NAME?</v>
      </c>
      <c r="AH6524" s="94" t="e">
        <v>#NAME?</v>
      </c>
      <c r="AI6524" s="94" t="e">
        <v>#NAME?</v>
      </c>
      <c r="AJ6524" s="94" t="e">
        <v>#NAME?</v>
      </c>
      <c r="AK6524" s="94" t="e">
        <v>#NAME?</v>
      </c>
      <c r="AO6524" s="94" t="e">
        <f aca="false" t="array" ref="AO6524:AT6524">_xlfn.torow(_xlfn.unique(_xlfn._xlws.filter(cat_table[Sub-subsector],($E6524=cat_table[Sector])*($F6524=cat_table[Subsector]),"")))</f>
        <v>#NAME?</v>
      </c>
      <c r="AP6524" s="94" t="e">
        <v>#NAME?</v>
      </c>
      <c r="AQ6524" s="94" t="e">
        <v>#NAME?</v>
      </c>
      <c r="AR6524" s="94" t="e">
        <v>#NAME?</v>
      </c>
      <c r="AS6524" s="94" t="e">
        <v>#NAME?</v>
      </c>
      <c r="AT6524" s="94" t="e">
        <v>#NAME?</v>
      </c>
    </row>
    <row r="6525" customFormat="false" ht="15" hidden="false" customHeight="true" outlineLevel="0" collapsed="false">
      <c r="A6525" s="20" t="s">
        <v>17576</v>
      </c>
      <c r="B6525" s="20" t="str">
        <f aca="false">INDEX(Table2[], MATCH(L6525, Location_ID!$D$2:$D$3098, 0), 1)</f>
        <v>6c446a3b-b3b8-4bd5-9db9-daf89fc8a66f</v>
      </c>
      <c r="C6525" s="20" t="s">
        <v>1585</v>
      </c>
      <c r="D6525" s="230" t="s">
        <v>354</v>
      </c>
      <c r="E6525" s="20" t="s">
        <v>7134</v>
      </c>
      <c r="F6525" s="20" t="s">
        <v>7135</v>
      </c>
      <c r="G6525" s="20" t="s">
        <v>7591</v>
      </c>
      <c r="H6525" s="20"/>
      <c r="I6525" s="20" t="s">
        <v>15917</v>
      </c>
      <c r="J6525" s="20" t="s">
        <v>15932</v>
      </c>
      <c r="K6525" s="20" t="s">
        <v>7109</v>
      </c>
      <c r="L6525" s="20" t="s">
        <v>6403</v>
      </c>
      <c r="M6525" s="20" t="s">
        <v>7116</v>
      </c>
      <c r="N6525" s="20" t="s">
        <v>15902</v>
      </c>
      <c r="O6525" s="20" t="s">
        <v>15932</v>
      </c>
      <c r="P6525" s="201" t="n">
        <v>43730</v>
      </c>
      <c r="Q6525" s="201" t="n">
        <v>43763</v>
      </c>
      <c r="R6525" s="20" t="n">
        <v>1</v>
      </c>
      <c r="S6525" s="20" t="s">
        <v>7130</v>
      </c>
      <c r="T6525" s="20" t="n">
        <v>58.958597</v>
      </c>
      <c r="U6525" s="20" t="n">
        <v>22.9797718</v>
      </c>
      <c r="V6525" s="20" t="n">
        <v>94.9374222</v>
      </c>
      <c r="W6525" s="20" t="s">
        <v>11510</v>
      </c>
      <c r="X6525" s="35"/>
      <c r="Y6525" s="35" t="n">
        <v>0</v>
      </c>
      <c r="Z6525" s="35" t="n">
        <v>1</v>
      </c>
      <c r="AE6525" s="94" t="e">
        <f aca="false" t="array" ref="AE6525:AK6525">_xlfn.torow(_xlfn.unique(_xlfn._xlws.filter(cat_table[Subsector],$E6525=cat_table[Sector],"")))</f>
        <v>#NAME?</v>
      </c>
      <c r="AF6525" s="94" t="e">
        <v>#NAME?</v>
      </c>
      <c r="AG6525" s="94" t="e">
        <v>#NAME?</v>
      </c>
      <c r="AH6525" s="94" t="e">
        <v>#NAME?</v>
      </c>
      <c r="AI6525" s="94" t="e">
        <v>#NAME?</v>
      </c>
      <c r="AJ6525" s="94" t="e">
        <v>#NAME?</v>
      </c>
      <c r="AK6525" s="94" t="e">
        <v>#NAME?</v>
      </c>
      <c r="AO6525" s="94" t="e">
        <f aca="false" t="array" ref="AO6525:AT6525">_xlfn.torow(_xlfn.unique(_xlfn._xlws.filter(cat_table[Sub-subsector],($E6525=cat_table[Sector])*($F6525=cat_table[Subsector]),"")))</f>
        <v>#NAME?</v>
      </c>
      <c r="AP6525" s="94" t="e">
        <v>#NAME?</v>
      </c>
      <c r="AQ6525" s="94" t="e">
        <v>#NAME?</v>
      </c>
      <c r="AR6525" s="94" t="e">
        <v>#NAME?</v>
      </c>
      <c r="AS6525" s="94" t="e">
        <v>#NAME?</v>
      </c>
      <c r="AT6525" s="94" t="e">
        <v>#NAME?</v>
      </c>
    </row>
    <row r="6526" customFormat="false" ht="15" hidden="false" customHeight="true" outlineLevel="0" collapsed="false">
      <c r="A6526" s="20" t="s">
        <v>17577</v>
      </c>
      <c r="B6526" s="20" t="str">
        <f aca="false">INDEX(Table2[], MATCH(L6526, Location_ID!$D$2:$D$3098, 0), 1)</f>
        <v>5eee183d-a494-4957-be97-fe383976e384</v>
      </c>
      <c r="C6526" s="20" t="s">
        <v>1585</v>
      </c>
      <c r="D6526" s="230" t="s">
        <v>354</v>
      </c>
      <c r="E6526" s="20" t="s">
        <v>7134</v>
      </c>
      <c r="F6526" s="20" t="s">
        <v>7135</v>
      </c>
      <c r="G6526" s="20" t="s">
        <v>7591</v>
      </c>
      <c r="H6526" s="20"/>
      <c r="I6526" s="20" t="s">
        <v>15917</v>
      </c>
      <c r="J6526" s="20" t="s">
        <v>15918</v>
      </c>
      <c r="K6526" s="20" t="s">
        <v>7109</v>
      </c>
      <c r="L6526" s="20" t="s">
        <v>6405</v>
      </c>
      <c r="M6526" s="20" t="s">
        <v>7116</v>
      </c>
      <c r="N6526" s="20" t="s">
        <v>15902</v>
      </c>
      <c r="O6526" s="20" t="s">
        <v>15918</v>
      </c>
      <c r="P6526" s="201" t="n">
        <v>43730</v>
      </c>
      <c r="Q6526" s="201" t="n">
        <v>43763</v>
      </c>
      <c r="R6526" s="20" t="n">
        <v>1</v>
      </c>
      <c r="S6526" s="20" t="s">
        <v>7130</v>
      </c>
      <c r="T6526" s="20" t="n">
        <v>83.518074</v>
      </c>
      <c r="U6526" s="20" t="n">
        <v>45.2532821</v>
      </c>
      <c r="V6526" s="20" t="n">
        <v>121.7828659</v>
      </c>
      <c r="W6526" s="20" t="s">
        <v>11510</v>
      </c>
      <c r="X6526" s="35"/>
      <c r="Y6526" s="35" t="n">
        <v>0</v>
      </c>
      <c r="Z6526" s="35" t="n">
        <v>1</v>
      </c>
      <c r="AE6526" s="94" t="e">
        <f aca="false" t="array" ref="AE6526:AK6526">_xlfn.torow(_xlfn.unique(_xlfn._xlws.filter(cat_table[Subsector],$E6526=cat_table[Sector],"")))</f>
        <v>#NAME?</v>
      </c>
      <c r="AF6526" s="94" t="e">
        <v>#NAME?</v>
      </c>
      <c r="AG6526" s="94" t="e">
        <v>#NAME?</v>
      </c>
      <c r="AH6526" s="94" t="e">
        <v>#NAME?</v>
      </c>
      <c r="AI6526" s="94" t="e">
        <v>#NAME?</v>
      </c>
      <c r="AJ6526" s="94" t="e">
        <v>#NAME?</v>
      </c>
      <c r="AK6526" s="94" t="e">
        <v>#NAME?</v>
      </c>
      <c r="AO6526" s="94" t="e">
        <f aca="false" t="array" ref="AO6526:AT6526">_xlfn.torow(_xlfn.unique(_xlfn._xlws.filter(cat_table[Sub-subsector],($E6526=cat_table[Sector])*($F6526=cat_table[Subsector]),"")))</f>
        <v>#NAME?</v>
      </c>
      <c r="AP6526" s="94" t="e">
        <v>#NAME?</v>
      </c>
      <c r="AQ6526" s="94" t="e">
        <v>#NAME?</v>
      </c>
      <c r="AR6526" s="94" t="e">
        <v>#NAME?</v>
      </c>
      <c r="AS6526" s="94" t="e">
        <v>#NAME?</v>
      </c>
      <c r="AT6526" s="94" t="e">
        <v>#NAME?</v>
      </c>
    </row>
    <row r="6527" customFormat="false" ht="15" hidden="false" customHeight="true" outlineLevel="0" collapsed="false">
      <c r="A6527" s="20" t="s">
        <v>17578</v>
      </c>
      <c r="B6527" s="20" t="str">
        <f aca="false">INDEX(Table2[], MATCH(L6527, Location_ID!$D$2:$D$3098, 0), 1)</f>
        <v>35eaf865-cab6-4f58-90ba-151b0836c79f</v>
      </c>
      <c r="C6527" s="20" t="s">
        <v>1585</v>
      </c>
      <c r="D6527" s="230" t="s">
        <v>354</v>
      </c>
      <c r="E6527" s="20" t="s">
        <v>7134</v>
      </c>
      <c r="F6527" s="20" t="s">
        <v>7135</v>
      </c>
      <c r="G6527" s="20" t="s">
        <v>7591</v>
      </c>
      <c r="H6527" s="20"/>
      <c r="I6527" s="20" t="s">
        <v>15917</v>
      </c>
      <c r="J6527" s="20" t="s">
        <v>15925</v>
      </c>
      <c r="K6527" s="20" t="s">
        <v>7109</v>
      </c>
      <c r="L6527" s="20" t="s">
        <v>6407</v>
      </c>
      <c r="M6527" s="20" t="s">
        <v>7116</v>
      </c>
      <c r="N6527" s="20" t="s">
        <v>15902</v>
      </c>
      <c r="O6527" s="20" t="s">
        <v>15925</v>
      </c>
      <c r="P6527" s="201" t="n">
        <v>43730</v>
      </c>
      <c r="Q6527" s="201" t="n">
        <v>43763</v>
      </c>
      <c r="R6527" s="20" t="n">
        <v>1</v>
      </c>
      <c r="S6527" s="20" t="s">
        <v>7130</v>
      </c>
      <c r="T6527" s="20" t="n">
        <v>29.44878023</v>
      </c>
      <c r="U6527" s="20" t="n">
        <v>18.9907935</v>
      </c>
      <c r="V6527" s="20" t="n">
        <v>39.90676696</v>
      </c>
      <c r="W6527" s="20" t="s">
        <v>11510</v>
      </c>
      <c r="X6527" s="35"/>
      <c r="Y6527" s="35" t="n">
        <v>0</v>
      </c>
      <c r="Z6527" s="35" t="n">
        <v>1</v>
      </c>
      <c r="AE6527" s="94" t="e">
        <f aca="false" t="array" ref="AE6527:AK6527">_xlfn.torow(_xlfn.unique(_xlfn._xlws.filter(cat_table[Subsector],$E6527=cat_table[Sector],"")))</f>
        <v>#NAME?</v>
      </c>
      <c r="AF6527" s="94" t="e">
        <v>#NAME?</v>
      </c>
      <c r="AG6527" s="94" t="e">
        <v>#NAME?</v>
      </c>
      <c r="AH6527" s="94" t="e">
        <v>#NAME?</v>
      </c>
      <c r="AI6527" s="94" t="e">
        <v>#NAME?</v>
      </c>
      <c r="AJ6527" s="94" t="e">
        <v>#NAME?</v>
      </c>
      <c r="AK6527" s="94" t="e">
        <v>#NAME?</v>
      </c>
      <c r="AO6527" s="94" t="e">
        <f aca="false" t="array" ref="AO6527:AT6527">_xlfn.torow(_xlfn.unique(_xlfn._xlws.filter(cat_table[Sub-subsector],($E6527=cat_table[Sector])*($F6527=cat_table[Subsector]),"")))</f>
        <v>#NAME?</v>
      </c>
      <c r="AP6527" s="94" t="e">
        <v>#NAME?</v>
      </c>
      <c r="AQ6527" s="94" t="e">
        <v>#NAME?</v>
      </c>
      <c r="AR6527" s="94" t="e">
        <v>#NAME?</v>
      </c>
      <c r="AS6527" s="94" t="e">
        <v>#NAME?</v>
      </c>
      <c r="AT6527" s="94" t="e">
        <v>#NAME?</v>
      </c>
    </row>
    <row r="6528" customFormat="false" ht="15" hidden="false" customHeight="true" outlineLevel="0" collapsed="false">
      <c r="A6528" s="20" t="s">
        <v>17579</v>
      </c>
      <c r="B6528" s="20" t="str">
        <f aca="false">INDEX(Table2[], MATCH(L6528, Location_ID!$D$2:$D$3098, 0), 1)</f>
        <v>27113a80-c803-4e64-a05d-083620c3fbff</v>
      </c>
      <c r="C6528" s="20" t="s">
        <v>1585</v>
      </c>
      <c r="D6528" s="230" t="s">
        <v>354</v>
      </c>
      <c r="E6528" s="20" t="s">
        <v>7134</v>
      </c>
      <c r="F6528" s="20" t="s">
        <v>7135</v>
      </c>
      <c r="G6528" s="20" t="s">
        <v>7591</v>
      </c>
      <c r="H6528" s="20"/>
      <c r="I6528" s="20" t="s">
        <v>15917</v>
      </c>
      <c r="J6528" s="20" t="s">
        <v>15918</v>
      </c>
      <c r="K6528" s="20" t="s">
        <v>7109</v>
      </c>
      <c r="L6528" s="20" t="s">
        <v>6409</v>
      </c>
      <c r="M6528" s="20" t="s">
        <v>7116</v>
      </c>
      <c r="N6528" s="20" t="s">
        <v>15902</v>
      </c>
      <c r="O6528" s="20" t="s">
        <v>15918</v>
      </c>
      <c r="P6528" s="201" t="n">
        <v>43730</v>
      </c>
      <c r="Q6528" s="201" t="n">
        <v>43763</v>
      </c>
      <c r="R6528" s="20" t="n">
        <v>1</v>
      </c>
      <c r="S6528" s="20" t="s">
        <v>7130</v>
      </c>
      <c r="T6528" s="20" t="n">
        <v>5.383504075</v>
      </c>
      <c r="U6528" s="20" t="n">
        <v>3.343384497</v>
      </c>
      <c r="V6528" s="20" t="n">
        <v>7.423623653</v>
      </c>
      <c r="W6528" s="20" t="s">
        <v>11510</v>
      </c>
      <c r="X6528" s="35"/>
      <c r="Y6528" s="35" t="n">
        <v>0</v>
      </c>
      <c r="Z6528" s="35" t="n">
        <v>1</v>
      </c>
      <c r="AE6528" s="94" t="e">
        <f aca="false" t="array" ref="AE6528:AK6528">_xlfn.torow(_xlfn.unique(_xlfn._xlws.filter(cat_table[Subsector],$E6528=cat_table[Sector],"")))</f>
        <v>#NAME?</v>
      </c>
      <c r="AF6528" s="94" t="e">
        <v>#NAME?</v>
      </c>
      <c r="AG6528" s="94" t="e">
        <v>#NAME?</v>
      </c>
      <c r="AH6528" s="94" t="e">
        <v>#NAME?</v>
      </c>
      <c r="AI6528" s="94" t="e">
        <v>#NAME?</v>
      </c>
      <c r="AJ6528" s="94" t="e">
        <v>#NAME?</v>
      </c>
      <c r="AK6528" s="94" t="e">
        <v>#NAME?</v>
      </c>
      <c r="AO6528" s="94" t="e">
        <f aca="false" t="array" ref="AO6528:AT6528">_xlfn.torow(_xlfn.unique(_xlfn._xlws.filter(cat_table[Sub-subsector],($E6528=cat_table[Sector])*($F6528=cat_table[Subsector]),"")))</f>
        <v>#NAME?</v>
      </c>
      <c r="AP6528" s="94" t="e">
        <v>#NAME?</v>
      </c>
      <c r="AQ6528" s="94" t="e">
        <v>#NAME?</v>
      </c>
      <c r="AR6528" s="94" t="e">
        <v>#NAME?</v>
      </c>
      <c r="AS6528" s="94" t="e">
        <v>#NAME?</v>
      </c>
      <c r="AT6528" s="94" t="e">
        <v>#NAME?</v>
      </c>
    </row>
    <row r="6529" customFormat="false" ht="15" hidden="false" customHeight="true" outlineLevel="0" collapsed="false">
      <c r="A6529" s="20" t="s">
        <v>17580</v>
      </c>
      <c r="B6529" s="20" t="str">
        <f aca="false">INDEX(Table2[], MATCH(L6529, Location_ID!$D$2:$D$3098, 0), 1)</f>
        <v>59bd834a-8608-460d-af98-f9b34510574b</v>
      </c>
      <c r="C6529" s="20" t="s">
        <v>1585</v>
      </c>
      <c r="D6529" s="230" t="s">
        <v>354</v>
      </c>
      <c r="E6529" s="20" t="s">
        <v>7134</v>
      </c>
      <c r="F6529" s="20" t="s">
        <v>7135</v>
      </c>
      <c r="G6529" s="20" t="s">
        <v>7591</v>
      </c>
      <c r="H6529" s="20"/>
      <c r="I6529" s="20" t="s">
        <v>15917</v>
      </c>
      <c r="J6529" s="20" t="s">
        <v>15922</v>
      </c>
      <c r="K6529" s="20" t="s">
        <v>7109</v>
      </c>
      <c r="L6529" s="20" t="s">
        <v>6411</v>
      </c>
      <c r="M6529" s="20" t="s">
        <v>7116</v>
      </c>
      <c r="N6529" s="20" t="s">
        <v>15902</v>
      </c>
      <c r="O6529" s="20" t="s">
        <v>15922</v>
      </c>
      <c r="P6529" s="201" t="n">
        <v>43730</v>
      </c>
      <c r="Q6529" s="201" t="n">
        <v>43763</v>
      </c>
      <c r="R6529" s="20" t="n">
        <v>1</v>
      </c>
      <c r="S6529" s="20" t="s">
        <v>7130</v>
      </c>
      <c r="T6529" s="20" t="n">
        <v>115.9965715</v>
      </c>
      <c r="U6529" s="20" t="n">
        <v>81.6095292</v>
      </c>
      <c r="V6529" s="20" t="n">
        <v>150.3836138</v>
      </c>
      <c r="W6529" s="20" t="s">
        <v>11510</v>
      </c>
      <c r="X6529" s="35"/>
      <c r="Y6529" s="35" t="n">
        <v>0</v>
      </c>
      <c r="Z6529" s="35" t="n">
        <v>1</v>
      </c>
      <c r="AE6529" s="94" t="e">
        <f aca="false" t="array" ref="AE6529:AK6529">_xlfn.torow(_xlfn.unique(_xlfn._xlws.filter(cat_table[Subsector],$E6529=cat_table[Sector],"")))</f>
        <v>#NAME?</v>
      </c>
      <c r="AF6529" s="94" t="e">
        <v>#NAME?</v>
      </c>
      <c r="AG6529" s="94" t="e">
        <v>#NAME?</v>
      </c>
      <c r="AH6529" s="94" t="e">
        <v>#NAME?</v>
      </c>
      <c r="AI6529" s="94" t="e">
        <v>#NAME?</v>
      </c>
      <c r="AJ6529" s="94" t="e">
        <v>#NAME?</v>
      </c>
      <c r="AK6529" s="94" t="e">
        <v>#NAME?</v>
      </c>
      <c r="AO6529" s="94" t="e">
        <f aca="false" t="array" ref="AO6529:AT6529">_xlfn.torow(_xlfn.unique(_xlfn._xlws.filter(cat_table[Sub-subsector],($E6529=cat_table[Sector])*($F6529=cat_table[Subsector]),"")))</f>
        <v>#NAME?</v>
      </c>
      <c r="AP6529" s="94" t="e">
        <v>#NAME?</v>
      </c>
      <c r="AQ6529" s="94" t="e">
        <v>#NAME?</v>
      </c>
      <c r="AR6529" s="94" t="e">
        <v>#NAME?</v>
      </c>
      <c r="AS6529" s="94" t="e">
        <v>#NAME?</v>
      </c>
      <c r="AT6529" s="94" t="e">
        <v>#NAME?</v>
      </c>
    </row>
    <row r="6530" customFormat="false" ht="15" hidden="false" customHeight="true" outlineLevel="0" collapsed="false">
      <c r="A6530" s="20" t="s">
        <v>17581</v>
      </c>
      <c r="B6530" s="20" t="str">
        <f aca="false">INDEX(Table2[], MATCH(L6530, Location_ID!$D$2:$D$3098, 0), 1)</f>
        <v>3126cdb4-012a-4b1f-aa1a-b9a1b65f0e47</v>
      </c>
      <c r="C6530" s="20" t="s">
        <v>1585</v>
      </c>
      <c r="D6530" s="230" t="s">
        <v>354</v>
      </c>
      <c r="E6530" s="20" t="s">
        <v>7134</v>
      </c>
      <c r="F6530" s="20" t="s">
        <v>7135</v>
      </c>
      <c r="G6530" s="20" t="s">
        <v>7591</v>
      </c>
      <c r="H6530" s="20"/>
      <c r="I6530" s="20" t="s">
        <v>15917</v>
      </c>
      <c r="J6530" s="20" t="s">
        <v>15918</v>
      </c>
      <c r="K6530" s="20" t="s">
        <v>7109</v>
      </c>
      <c r="L6530" s="20" t="s">
        <v>6413</v>
      </c>
      <c r="M6530" s="20" t="s">
        <v>7116</v>
      </c>
      <c r="N6530" s="20" t="s">
        <v>15902</v>
      </c>
      <c r="O6530" s="20" t="s">
        <v>15918</v>
      </c>
      <c r="P6530" s="201" t="n">
        <v>43730</v>
      </c>
      <c r="Q6530" s="201" t="n">
        <v>43763</v>
      </c>
      <c r="R6530" s="20" t="n">
        <v>1</v>
      </c>
      <c r="S6530" s="20" t="s">
        <v>7130</v>
      </c>
      <c r="T6530" s="20" t="n">
        <v>316.884325</v>
      </c>
      <c r="U6530" s="20" t="n">
        <v>236.1098765</v>
      </c>
      <c r="V6530" s="20" t="n">
        <v>397.6587735</v>
      </c>
      <c r="W6530" s="20" t="s">
        <v>11510</v>
      </c>
      <c r="X6530" s="35"/>
      <c r="Y6530" s="35" t="n">
        <v>0</v>
      </c>
      <c r="Z6530" s="35" t="n">
        <v>1</v>
      </c>
      <c r="AE6530" s="94" t="e">
        <f aca="false" t="array" ref="AE6530:AK6530">_xlfn.torow(_xlfn.unique(_xlfn._xlws.filter(cat_table[Subsector],$E6530=cat_table[Sector],"")))</f>
        <v>#NAME?</v>
      </c>
      <c r="AF6530" s="94" t="e">
        <v>#NAME?</v>
      </c>
      <c r="AG6530" s="94" t="e">
        <v>#NAME?</v>
      </c>
      <c r="AH6530" s="94" t="e">
        <v>#NAME?</v>
      </c>
      <c r="AI6530" s="94" t="e">
        <v>#NAME?</v>
      </c>
      <c r="AJ6530" s="94" t="e">
        <v>#NAME?</v>
      </c>
      <c r="AK6530" s="94" t="e">
        <v>#NAME?</v>
      </c>
      <c r="AO6530" s="94" t="e">
        <f aca="false" t="array" ref="AO6530:AT6530">_xlfn.torow(_xlfn.unique(_xlfn._xlws.filter(cat_table[Sub-subsector],($E6530=cat_table[Sector])*($F6530=cat_table[Subsector]),"")))</f>
        <v>#NAME?</v>
      </c>
      <c r="AP6530" s="94" t="e">
        <v>#NAME?</v>
      </c>
      <c r="AQ6530" s="94" t="e">
        <v>#NAME?</v>
      </c>
      <c r="AR6530" s="94" t="e">
        <v>#NAME?</v>
      </c>
      <c r="AS6530" s="94" t="e">
        <v>#NAME?</v>
      </c>
      <c r="AT6530" s="94" t="e">
        <v>#NAME?</v>
      </c>
    </row>
    <row r="6531" customFormat="false" ht="15" hidden="false" customHeight="true" outlineLevel="0" collapsed="false">
      <c r="A6531" s="20" t="s">
        <v>17582</v>
      </c>
      <c r="B6531" s="20" t="str">
        <f aca="false">INDEX(Table2[], MATCH(L6531, Location_ID!$D$2:$D$3098, 0), 1)</f>
        <v>be14cb8b-657d-4732-bd02-2261089490de</v>
      </c>
      <c r="C6531" s="20" t="s">
        <v>1585</v>
      </c>
      <c r="D6531" s="230" t="s">
        <v>354</v>
      </c>
      <c r="E6531" s="20" t="s">
        <v>7134</v>
      </c>
      <c r="F6531" s="20" t="s">
        <v>7135</v>
      </c>
      <c r="G6531" s="20" t="s">
        <v>7591</v>
      </c>
      <c r="H6531" s="20"/>
      <c r="I6531" s="20" t="s">
        <v>15917</v>
      </c>
      <c r="J6531" s="20" t="s">
        <v>15932</v>
      </c>
      <c r="K6531" s="20" t="s">
        <v>7109</v>
      </c>
      <c r="L6531" s="20" t="s">
        <v>6415</v>
      </c>
      <c r="M6531" s="20" t="s">
        <v>7116</v>
      </c>
      <c r="N6531" s="20" t="s">
        <v>15902</v>
      </c>
      <c r="O6531" s="20" t="s">
        <v>15932</v>
      </c>
      <c r="P6531" s="201" t="n">
        <v>43730</v>
      </c>
      <c r="Q6531" s="201" t="n">
        <v>43763</v>
      </c>
      <c r="R6531" s="20" t="n">
        <v>1</v>
      </c>
      <c r="S6531" s="20" t="s">
        <v>7130</v>
      </c>
      <c r="T6531" s="20" t="n">
        <v>134.953822</v>
      </c>
      <c r="U6531" s="20" t="n">
        <v>63.3828332</v>
      </c>
      <c r="V6531" s="20" t="n">
        <v>206.5248108</v>
      </c>
      <c r="W6531" s="20" t="s">
        <v>11510</v>
      </c>
      <c r="X6531" s="35"/>
      <c r="Y6531" s="35" t="n">
        <v>0</v>
      </c>
      <c r="Z6531" s="35" t="n">
        <v>1</v>
      </c>
      <c r="AE6531" s="94" t="e">
        <f aca="false" t="array" ref="AE6531:AK6531">_xlfn.torow(_xlfn.unique(_xlfn._xlws.filter(cat_table[Subsector],$E6531=cat_table[Sector],"")))</f>
        <v>#NAME?</v>
      </c>
      <c r="AF6531" s="94" t="e">
        <v>#NAME?</v>
      </c>
      <c r="AG6531" s="94" t="e">
        <v>#NAME?</v>
      </c>
      <c r="AH6531" s="94" t="e">
        <v>#NAME?</v>
      </c>
      <c r="AI6531" s="94" t="e">
        <v>#NAME?</v>
      </c>
      <c r="AJ6531" s="94" t="e">
        <v>#NAME?</v>
      </c>
      <c r="AK6531" s="94" t="e">
        <v>#NAME?</v>
      </c>
      <c r="AO6531" s="94" t="e">
        <f aca="false" t="array" ref="AO6531:AT6531">_xlfn.torow(_xlfn.unique(_xlfn._xlws.filter(cat_table[Sub-subsector],($E6531=cat_table[Sector])*($F6531=cat_table[Subsector]),"")))</f>
        <v>#NAME?</v>
      </c>
      <c r="AP6531" s="94" t="e">
        <v>#NAME?</v>
      </c>
      <c r="AQ6531" s="94" t="e">
        <v>#NAME?</v>
      </c>
      <c r="AR6531" s="94" t="e">
        <v>#NAME?</v>
      </c>
      <c r="AS6531" s="94" t="e">
        <v>#NAME?</v>
      </c>
      <c r="AT6531" s="94" t="e">
        <v>#NAME?</v>
      </c>
    </row>
    <row r="6532" customFormat="false" ht="15" hidden="false" customHeight="true" outlineLevel="0" collapsed="false">
      <c r="A6532" s="20" t="s">
        <v>17583</v>
      </c>
      <c r="B6532" s="20" t="str">
        <f aca="false">INDEX(Table2[], MATCH(L6532, Location_ID!$D$2:$D$3098, 0), 1)</f>
        <v>de560062-7eb7-4c8a-b442-34a99bc31947</v>
      </c>
      <c r="C6532" s="20" t="s">
        <v>1585</v>
      </c>
      <c r="D6532" s="230" t="s">
        <v>354</v>
      </c>
      <c r="E6532" s="20" t="s">
        <v>7134</v>
      </c>
      <c r="F6532" s="20" t="s">
        <v>7135</v>
      </c>
      <c r="G6532" s="20" t="s">
        <v>7591</v>
      </c>
      <c r="H6532" s="20"/>
      <c r="I6532" s="20" t="s">
        <v>15917</v>
      </c>
      <c r="J6532" s="20" t="s">
        <v>15932</v>
      </c>
      <c r="K6532" s="20" t="s">
        <v>7109</v>
      </c>
      <c r="L6532" s="20" t="s">
        <v>6417</v>
      </c>
      <c r="M6532" s="20" t="s">
        <v>7116</v>
      </c>
      <c r="N6532" s="20" t="s">
        <v>15902</v>
      </c>
      <c r="O6532" s="20" t="s">
        <v>15932</v>
      </c>
      <c r="P6532" s="201" t="n">
        <v>43730</v>
      </c>
      <c r="Q6532" s="201" t="n">
        <v>43763</v>
      </c>
      <c r="R6532" s="20" t="n">
        <v>1</v>
      </c>
      <c r="S6532" s="20" t="s">
        <v>7130</v>
      </c>
      <c r="T6532" s="20" t="n">
        <v>131.151913</v>
      </c>
      <c r="U6532" s="20" t="n">
        <v>64.1976904</v>
      </c>
      <c r="V6532" s="20" t="n">
        <v>198.1061356</v>
      </c>
      <c r="W6532" s="20" t="s">
        <v>11510</v>
      </c>
      <c r="X6532" s="35"/>
      <c r="Y6532" s="35" t="n">
        <v>0</v>
      </c>
      <c r="Z6532" s="35" t="n">
        <v>1</v>
      </c>
      <c r="AE6532" s="94" t="e">
        <f aca="false" t="array" ref="AE6532:AK6532">_xlfn.torow(_xlfn.unique(_xlfn._xlws.filter(cat_table[Subsector],$E6532=cat_table[Sector],"")))</f>
        <v>#NAME?</v>
      </c>
      <c r="AF6532" s="94" t="e">
        <v>#NAME?</v>
      </c>
      <c r="AG6532" s="94" t="e">
        <v>#NAME?</v>
      </c>
      <c r="AH6532" s="94" t="e">
        <v>#NAME?</v>
      </c>
      <c r="AI6532" s="94" t="e">
        <v>#NAME?</v>
      </c>
      <c r="AJ6532" s="94" t="e">
        <v>#NAME?</v>
      </c>
      <c r="AK6532" s="94" t="e">
        <v>#NAME?</v>
      </c>
      <c r="AO6532" s="94" t="e">
        <f aca="false" t="array" ref="AO6532:AT6532">_xlfn.torow(_xlfn.unique(_xlfn._xlws.filter(cat_table[Sub-subsector],($E6532=cat_table[Sector])*($F6532=cat_table[Subsector]),"")))</f>
        <v>#NAME?</v>
      </c>
      <c r="AP6532" s="94" t="e">
        <v>#NAME?</v>
      </c>
      <c r="AQ6532" s="94" t="e">
        <v>#NAME?</v>
      </c>
      <c r="AR6532" s="94" t="e">
        <v>#NAME?</v>
      </c>
      <c r="AS6532" s="94" t="e">
        <v>#NAME?</v>
      </c>
      <c r="AT6532" s="94" t="e">
        <v>#NAME?</v>
      </c>
    </row>
    <row r="6533" customFormat="false" ht="15" hidden="false" customHeight="true" outlineLevel="0" collapsed="false">
      <c r="A6533" s="20" t="s">
        <v>17584</v>
      </c>
      <c r="B6533" s="20" t="str">
        <f aca="false">INDEX(Table2[], MATCH(L6533, Location_ID!$D$2:$D$3098, 0), 1)</f>
        <v>c69940f6-a739-46fa-a3dd-b9039c56c6d4</v>
      </c>
      <c r="C6533" s="20" t="s">
        <v>1585</v>
      </c>
      <c r="D6533" s="230" t="s">
        <v>354</v>
      </c>
      <c r="E6533" s="20" t="s">
        <v>7134</v>
      </c>
      <c r="F6533" s="20" t="s">
        <v>7135</v>
      </c>
      <c r="G6533" s="20" t="s">
        <v>7591</v>
      </c>
      <c r="H6533" s="20"/>
      <c r="I6533" s="20" t="s">
        <v>15917</v>
      </c>
      <c r="J6533" s="20" t="s">
        <v>15918</v>
      </c>
      <c r="K6533" s="20" t="s">
        <v>7109</v>
      </c>
      <c r="L6533" s="20" t="s">
        <v>6419</v>
      </c>
      <c r="M6533" s="20" t="s">
        <v>7116</v>
      </c>
      <c r="N6533" s="20" t="s">
        <v>15902</v>
      </c>
      <c r="O6533" s="20" t="s">
        <v>15918</v>
      </c>
      <c r="P6533" s="201" t="n">
        <v>43730</v>
      </c>
      <c r="Q6533" s="201" t="n">
        <v>43763</v>
      </c>
      <c r="R6533" s="20" t="n">
        <v>1</v>
      </c>
      <c r="S6533" s="20" t="s">
        <v>7130</v>
      </c>
      <c r="T6533" s="20" t="n">
        <v>65.44974445</v>
      </c>
      <c r="U6533" s="20" t="n">
        <v>47.17960385</v>
      </c>
      <c r="V6533" s="20" t="n">
        <v>83.71988505</v>
      </c>
      <c r="W6533" s="20" t="s">
        <v>11510</v>
      </c>
      <c r="X6533" s="35"/>
      <c r="Y6533" s="35" t="n">
        <v>0</v>
      </c>
      <c r="Z6533" s="35" t="n">
        <v>1</v>
      </c>
      <c r="AE6533" s="94" t="e">
        <f aca="false" t="array" ref="AE6533:AK6533">_xlfn.torow(_xlfn.unique(_xlfn._xlws.filter(cat_table[Subsector],$E6533=cat_table[Sector],"")))</f>
        <v>#NAME?</v>
      </c>
      <c r="AF6533" s="94" t="e">
        <v>#NAME?</v>
      </c>
      <c r="AG6533" s="94" t="e">
        <v>#NAME?</v>
      </c>
      <c r="AH6533" s="94" t="e">
        <v>#NAME?</v>
      </c>
      <c r="AI6533" s="94" t="e">
        <v>#NAME?</v>
      </c>
      <c r="AJ6533" s="94" t="e">
        <v>#NAME?</v>
      </c>
      <c r="AK6533" s="94" t="e">
        <v>#NAME?</v>
      </c>
      <c r="AO6533" s="94" t="e">
        <f aca="false" t="array" ref="AO6533:AT6533">_xlfn.torow(_xlfn.unique(_xlfn._xlws.filter(cat_table[Sub-subsector],($E6533=cat_table[Sector])*($F6533=cat_table[Subsector]),"")))</f>
        <v>#NAME?</v>
      </c>
      <c r="AP6533" s="94" t="e">
        <v>#NAME?</v>
      </c>
      <c r="AQ6533" s="94" t="e">
        <v>#NAME?</v>
      </c>
      <c r="AR6533" s="94" t="e">
        <v>#NAME?</v>
      </c>
      <c r="AS6533" s="94" t="e">
        <v>#NAME?</v>
      </c>
      <c r="AT6533" s="94" t="e">
        <v>#NAME?</v>
      </c>
    </row>
    <row r="6534" customFormat="false" ht="15" hidden="false" customHeight="true" outlineLevel="0" collapsed="false">
      <c r="A6534" s="20" t="s">
        <v>17585</v>
      </c>
      <c r="B6534" s="20" t="str">
        <f aca="false">INDEX(Table2[], MATCH(L6534, Location_ID!$D$2:$D$3098, 0), 1)</f>
        <v>b9a9617c-31de-410e-b06f-e884b025455f</v>
      </c>
      <c r="C6534" s="20" t="s">
        <v>1585</v>
      </c>
      <c r="D6534" s="230" t="s">
        <v>354</v>
      </c>
      <c r="E6534" s="20" t="s">
        <v>7134</v>
      </c>
      <c r="F6534" s="20" t="s">
        <v>7135</v>
      </c>
      <c r="G6534" s="20" t="s">
        <v>7591</v>
      </c>
      <c r="H6534" s="20"/>
      <c r="I6534" s="20" t="s">
        <v>15917</v>
      </c>
      <c r="J6534" s="20" t="s">
        <v>15932</v>
      </c>
      <c r="K6534" s="20" t="s">
        <v>7109</v>
      </c>
      <c r="L6534" s="20" t="s">
        <v>6421</v>
      </c>
      <c r="M6534" s="20" t="s">
        <v>7116</v>
      </c>
      <c r="N6534" s="20" t="s">
        <v>15902</v>
      </c>
      <c r="O6534" s="20" t="s">
        <v>15932</v>
      </c>
      <c r="P6534" s="201" t="n">
        <v>43730</v>
      </c>
      <c r="Q6534" s="201" t="n">
        <v>43763</v>
      </c>
      <c r="R6534" s="20" t="n">
        <v>1</v>
      </c>
      <c r="S6534" s="20" t="s">
        <v>7130</v>
      </c>
      <c r="T6534" s="20" t="n">
        <v>126.671244</v>
      </c>
      <c r="U6534" s="20" t="n">
        <v>83.0161543</v>
      </c>
      <c r="V6534" s="20" t="n">
        <v>170.3263337</v>
      </c>
      <c r="W6534" s="20" t="s">
        <v>11510</v>
      </c>
      <c r="X6534" s="35"/>
      <c r="Y6534" s="35" t="n">
        <v>0</v>
      </c>
      <c r="Z6534" s="35" t="n">
        <v>1</v>
      </c>
      <c r="AE6534" s="94" t="e">
        <f aca="false" t="array" ref="AE6534:AK6534">_xlfn.torow(_xlfn.unique(_xlfn._xlws.filter(cat_table[Subsector],$E6534=cat_table[Sector],"")))</f>
        <v>#NAME?</v>
      </c>
      <c r="AF6534" s="94" t="e">
        <v>#NAME?</v>
      </c>
      <c r="AG6534" s="94" t="e">
        <v>#NAME?</v>
      </c>
      <c r="AH6534" s="94" t="e">
        <v>#NAME?</v>
      </c>
      <c r="AI6534" s="94" t="e">
        <v>#NAME?</v>
      </c>
      <c r="AJ6534" s="94" t="e">
        <v>#NAME?</v>
      </c>
      <c r="AK6534" s="94" t="e">
        <v>#NAME?</v>
      </c>
      <c r="AO6534" s="94" t="e">
        <f aca="false" t="array" ref="AO6534:AT6534">_xlfn.torow(_xlfn.unique(_xlfn._xlws.filter(cat_table[Sub-subsector],($E6534=cat_table[Sector])*($F6534=cat_table[Subsector]),"")))</f>
        <v>#NAME?</v>
      </c>
      <c r="AP6534" s="94" t="e">
        <v>#NAME?</v>
      </c>
      <c r="AQ6534" s="94" t="e">
        <v>#NAME?</v>
      </c>
      <c r="AR6534" s="94" t="e">
        <v>#NAME?</v>
      </c>
      <c r="AS6534" s="94" t="e">
        <v>#NAME?</v>
      </c>
      <c r="AT6534" s="94" t="e">
        <v>#NAME?</v>
      </c>
    </row>
    <row r="6535" customFormat="false" ht="15" hidden="false" customHeight="true" outlineLevel="0" collapsed="false">
      <c r="A6535" s="20" t="s">
        <v>17586</v>
      </c>
      <c r="B6535" s="20" t="str">
        <f aca="false">INDEX(Table2[], MATCH(L6535, Location_ID!$D$2:$D$3098, 0), 1)</f>
        <v>62eb90f0-2ae0-459c-9d3d-bad57c346539</v>
      </c>
      <c r="C6535" s="20" t="s">
        <v>1585</v>
      </c>
      <c r="D6535" s="230" t="s">
        <v>354</v>
      </c>
      <c r="E6535" s="20" t="s">
        <v>7134</v>
      </c>
      <c r="F6535" s="20" t="s">
        <v>7135</v>
      </c>
      <c r="G6535" s="20" t="s">
        <v>7591</v>
      </c>
      <c r="H6535" s="20"/>
      <c r="I6535" s="20" t="s">
        <v>15917</v>
      </c>
      <c r="J6535" s="20" t="s">
        <v>15918</v>
      </c>
      <c r="K6535" s="20" t="s">
        <v>7109</v>
      </c>
      <c r="L6535" s="20" t="s">
        <v>6423</v>
      </c>
      <c r="M6535" s="20" t="s">
        <v>7116</v>
      </c>
      <c r="N6535" s="20" t="s">
        <v>15902</v>
      </c>
      <c r="O6535" s="20" t="s">
        <v>15918</v>
      </c>
      <c r="P6535" s="201" t="n">
        <v>43730</v>
      </c>
      <c r="Q6535" s="201" t="n">
        <v>43763</v>
      </c>
      <c r="R6535" s="20" t="n">
        <v>1</v>
      </c>
      <c r="S6535" s="20" t="s">
        <v>7130</v>
      </c>
      <c r="T6535" s="20" t="n">
        <v>189.7820865</v>
      </c>
      <c r="U6535" s="20" t="n">
        <v>112.5877665</v>
      </c>
      <c r="V6535" s="20" t="n">
        <v>266.9764065</v>
      </c>
      <c r="W6535" s="20" t="s">
        <v>11510</v>
      </c>
      <c r="X6535" s="35"/>
      <c r="Y6535" s="35" t="n">
        <v>0</v>
      </c>
      <c r="Z6535" s="35" t="n">
        <v>1</v>
      </c>
      <c r="AE6535" s="94" t="e">
        <f aca="false" t="array" ref="AE6535:AK6535">_xlfn.torow(_xlfn.unique(_xlfn._xlws.filter(cat_table[Subsector],$E6535=cat_table[Sector],"")))</f>
        <v>#NAME?</v>
      </c>
      <c r="AF6535" s="94" t="e">
        <v>#NAME?</v>
      </c>
      <c r="AG6535" s="94" t="e">
        <v>#NAME?</v>
      </c>
      <c r="AH6535" s="94" t="e">
        <v>#NAME?</v>
      </c>
      <c r="AI6535" s="94" t="e">
        <v>#NAME?</v>
      </c>
      <c r="AJ6535" s="94" t="e">
        <v>#NAME?</v>
      </c>
      <c r="AK6535" s="94" t="e">
        <v>#NAME?</v>
      </c>
      <c r="AO6535" s="94" t="e">
        <f aca="false" t="array" ref="AO6535:AT6535">_xlfn.torow(_xlfn.unique(_xlfn._xlws.filter(cat_table[Sub-subsector],($E6535=cat_table[Sector])*($F6535=cat_table[Subsector]),"")))</f>
        <v>#NAME?</v>
      </c>
      <c r="AP6535" s="94" t="e">
        <v>#NAME?</v>
      </c>
      <c r="AQ6535" s="94" t="e">
        <v>#NAME?</v>
      </c>
      <c r="AR6535" s="94" t="e">
        <v>#NAME?</v>
      </c>
      <c r="AS6535" s="94" t="e">
        <v>#NAME?</v>
      </c>
      <c r="AT6535" s="94" t="e">
        <v>#NAME?</v>
      </c>
    </row>
    <row r="6536" customFormat="false" ht="15" hidden="false" customHeight="true" outlineLevel="0" collapsed="false">
      <c r="A6536" s="20" t="s">
        <v>17587</v>
      </c>
      <c r="B6536" s="20" t="str">
        <f aca="false">INDEX(Table2[], MATCH(L6536, Location_ID!$D$2:$D$3098, 0), 1)</f>
        <v>101ebe27-1905-467e-a205-742a6a0c6b42</v>
      </c>
      <c r="C6536" s="20" t="s">
        <v>1585</v>
      </c>
      <c r="D6536" s="230" t="s">
        <v>354</v>
      </c>
      <c r="E6536" s="20" t="s">
        <v>7134</v>
      </c>
      <c r="F6536" s="20" t="s">
        <v>7135</v>
      </c>
      <c r="G6536" s="20" t="s">
        <v>7591</v>
      </c>
      <c r="H6536" s="20"/>
      <c r="I6536" s="20" t="s">
        <v>15917</v>
      </c>
      <c r="J6536" s="20" t="s">
        <v>15932</v>
      </c>
      <c r="K6536" s="20" t="s">
        <v>7109</v>
      </c>
      <c r="L6536" s="20" t="s">
        <v>6425</v>
      </c>
      <c r="M6536" s="20" t="s">
        <v>7116</v>
      </c>
      <c r="N6536" s="20" t="s">
        <v>15902</v>
      </c>
      <c r="O6536" s="20" t="s">
        <v>15932</v>
      </c>
      <c r="P6536" s="201" t="n">
        <v>43730</v>
      </c>
      <c r="Q6536" s="201" t="n">
        <v>43763</v>
      </c>
      <c r="R6536" s="20" t="n">
        <v>1</v>
      </c>
      <c r="S6536" s="20" t="s">
        <v>7130</v>
      </c>
      <c r="T6536" s="20" t="n">
        <v>231.853295</v>
      </c>
      <c r="U6536" s="20" t="n">
        <v>175.6438725</v>
      </c>
      <c r="V6536" s="20" t="n">
        <v>288.0627175</v>
      </c>
      <c r="W6536" s="20" t="s">
        <v>11510</v>
      </c>
      <c r="X6536" s="35"/>
      <c r="Y6536" s="35" t="n">
        <v>0</v>
      </c>
      <c r="Z6536" s="35" t="n">
        <v>1</v>
      </c>
      <c r="AE6536" s="94" t="e">
        <f aca="false" t="array" ref="AE6536:AK6536">_xlfn.torow(_xlfn.unique(_xlfn._xlws.filter(cat_table[Subsector],$E6536=cat_table[Sector],"")))</f>
        <v>#NAME?</v>
      </c>
      <c r="AF6536" s="94" t="e">
        <v>#NAME?</v>
      </c>
      <c r="AG6536" s="94" t="e">
        <v>#NAME?</v>
      </c>
      <c r="AH6536" s="94" t="e">
        <v>#NAME?</v>
      </c>
      <c r="AI6536" s="94" t="e">
        <v>#NAME?</v>
      </c>
      <c r="AJ6536" s="94" t="e">
        <v>#NAME?</v>
      </c>
      <c r="AK6536" s="94" t="e">
        <v>#NAME?</v>
      </c>
      <c r="AO6536" s="94" t="e">
        <f aca="false" t="array" ref="AO6536:AT6536">_xlfn.torow(_xlfn.unique(_xlfn._xlws.filter(cat_table[Sub-subsector],($E6536=cat_table[Sector])*($F6536=cat_table[Subsector]),"")))</f>
        <v>#NAME?</v>
      </c>
      <c r="AP6536" s="94" t="e">
        <v>#NAME?</v>
      </c>
      <c r="AQ6536" s="94" t="e">
        <v>#NAME?</v>
      </c>
      <c r="AR6536" s="94" t="e">
        <v>#NAME?</v>
      </c>
      <c r="AS6536" s="94" t="e">
        <v>#NAME?</v>
      </c>
      <c r="AT6536" s="94" t="e">
        <v>#NAME?</v>
      </c>
    </row>
    <row r="6537" customFormat="false" ht="15" hidden="false" customHeight="true" outlineLevel="0" collapsed="false">
      <c r="A6537" s="20" t="s">
        <v>17588</v>
      </c>
      <c r="B6537" s="20" t="str">
        <f aca="false">INDEX(Table2[], MATCH(L6537, Location_ID!$D$2:$D$3098, 0), 1)</f>
        <v>d9bbf24c-7eb7-4c89-9df7-a300ff9334b6</v>
      </c>
      <c r="C6537" s="20" t="s">
        <v>1585</v>
      </c>
      <c r="D6537" s="230" t="s">
        <v>354</v>
      </c>
      <c r="E6537" s="20" t="s">
        <v>7134</v>
      </c>
      <c r="F6537" s="20" t="s">
        <v>7135</v>
      </c>
      <c r="G6537" s="20" t="s">
        <v>7591</v>
      </c>
      <c r="H6537" s="20"/>
      <c r="I6537" s="20" t="s">
        <v>15917</v>
      </c>
      <c r="J6537" s="20" t="s">
        <v>15918</v>
      </c>
      <c r="K6537" s="20" t="s">
        <v>7109</v>
      </c>
      <c r="L6537" s="20" t="s">
        <v>6427</v>
      </c>
      <c r="M6537" s="20" t="s">
        <v>7116</v>
      </c>
      <c r="N6537" s="20" t="s">
        <v>15902</v>
      </c>
      <c r="O6537" s="20" t="s">
        <v>15918</v>
      </c>
      <c r="P6537" s="201" t="n">
        <v>43730</v>
      </c>
      <c r="Q6537" s="201" t="n">
        <v>43763</v>
      </c>
      <c r="R6537" s="20" t="n">
        <v>1</v>
      </c>
      <c r="S6537" s="20" t="s">
        <v>7130</v>
      </c>
      <c r="T6537" s="20" t="n">
        <v>914.555319</v>
      </c>
      <c r="U6537" s="20" t="n">
        <v>736.21764</v>
      </c>
      <c r="V6537" s="20" t="n">
        <v>1092.892998</v>
      </c>
      <c r="W6537" s="20" t="s">
        <v>11510</v>
      </c>
      <c r="X6537" s="35"/>
      <c r="Y6537" s="35" t="n">
        <v>0</v>
      </c>
      <c r="Z6537" s="35" t="n">
        <v>1</v>
      </c>
      <c r="AE6537" s="94" t="e">
        <f aca="false" t="array" ref="AE6537:AK6537">_xlfn.torow(_xlfn.unique(_xlfn._xlws.filter(cat_table[Subsector],$E6537=cat_table[Sector],"")))</f>
        <v>#NAME?</v>
      </c>
      <c r="AF6537" s="94" t="e">
        <v>#NAME?</v>
      </c>
      <c r="AG6537" s="94" t="e">
        <v>#NAME?</v>
      </c>
      <c r="AH6537" s="94" t="e">
        <v>#NAME?</v>
      </c>
      <c r="AI6537" s="94" t="e">
        <v>#NAME?</v>
      </c>
      <c r="AJ6537" s="94" t="e">
        <v>#NAME?</v>
      </c>
      <c r="AK6537" s="94" t="e">
        <v>#NAME?</v>
      </c>
      <c r="AO6537" s="94" t="e">
        <f aca="false" t="array" ref="AO6537:AT6537">_xlfn.torow(_xlfn.unique(_xlfn._xlws.filter(cat_table[Sub-subsector],($E6537=cat_table[Sector])*($F6537=cat_table[Subsector]),"")))</f>
        <v>#NAME?</v>
      </c>
      <c r="AP6537" s="94" t="e">
        <v>#NAME?</v>
      </c>
      <c r="AQ6537" s="94" t="e">
        <v>#NAME?</v>
      </c>
      <c r="AR6537" s="94" t="e">
        <v>#NAME?</v>
      </c>
      <c r="AS6537" s="94" t="e">
        <v>#NAME?</v>
      </c>
      <c r="AT6537" s="94" t="e">
        <v>#NAME?</v>
      </c>
    </row>
    <row r="6538" customFormat="false" ht="15" hidden="false" customHeight="true" outlineLevel="0" collapsed="false">
      <c r="A6538" s="20" t="s">
        <v>17589</v>
      </c>
      <c r="B6538" s="20" t="str">
        <f aca="false">INDEX(Table2[], MATCH(L6538, Location_ID!$D$2:$D$3098, 0), 1)</f>
        <v>5ad7f362-50b2-4770-9abf-cc21286f0bc2</v>
      </c>
      <c r="C6538" s="20" t="s">
        <v>1585</v>
      </c>
      <c r="D6538" s="230" t="s">
        <v>354</v>
      </c>
      <c r="E6538" s="20" t="s">
        <v>7134</v>
      </c>
      <c r="F6538" s="20" t="s">
        <v>7135</v>
      </c>
      <c r="G6538" s="20" t="s">
        <v>7591</v>
      </c>
      <c r="H6538" s="20"/>
      <c r="I6538" s="20" t="s">
        <v>15917</v>
      </c>
      <c r="J6538" s="20" t="s">
        <v>15925</v>
      </c>
      <c r="K6538" s="20" t="s">
        <v>7109</v>
      </c>
      <c r="L6538" s="20" t="s">
        <v>6429</v>
      </c>
      <c r="M6538" s="20" t="s">
        <v>7116</v>
      </c>
      <c r="N6538" s="20" t="s">
        <v>15902</v>
      </c>
      <c r="O6538" s="20" t="s">
        <v>15925</v>
      </c>
      <c r="P6538" s="201" t="n">
        <v>43730</v>
      </c>
      <c r="Q6538" s="201" t="n">
        <v>43763</v>
      </c>
      <c r="R6538" s="20" t="n">
        <v>1</v>
      </c>
      <c r="S6538" s="20" t="s">
        <v>7130</v>
      </c>
      <c r="T6538" s="20" t="n">
        <v>100.2307455</v>
      </c>
      <c r="U6538" s="20" t="n">
        <v>75.90019675</v>
      </c>
      <c r="V6538" s="20" t="n">
        <v>124.56129425</v>
      </c>
      <c r="W6538" s="20" t="s">
        <v>11510</v>
      </c>
      <c r="X6538" s="35"/>
      <c r="Y6538" s="35" t="n">
        <v>0</v>
      </c>
      <c r="Z6538" s="35" t="n">
        <v>1</v>
      </c>
      <c r="AE6538" s="94" t="e">
        <f aca="false" t="array" ref="AE6538:AK6538">_xlfn.torow(_xlfn.unique(_xlfn._xlws.filter(cat_table[Subsector],$E6538=cat_table[Sector],"")))</f>
        <v>#NAME?</v>
      </c>
      <c r="AF6538" s="94" t="e">
        <v>#NAME?</v>
      </c>
      <c r="AG6538" s="94" t="e">
        <v>#NAME?</v>
      </c>
      <c r="AH6538" s="94" t="e">
        <v>#NAME?</v>
      </c>
      <c r="AI6538" s="94" t="e">
        <v>#NAME?</v>
      </c>
      <c r="AJ6538" s="94" t="e">
        <v>#NAME?</v>
      </c>
      <c r="AK6538" s="94" t="e">
        <v>#NAME?</v>
      </c>
      <c r="AO6538" s="94" t="e">
        <f aca="false" t="array" ref="AO6538:AT6538">_xlfn.torow(_xlfn.unique(_xlfn._xlws.filter(cat_table[Sub-subsector],($E6538=cat_table[Sector])*($F6538=cat_table[Subsector]),"")))</f>
        <v>#NAME?</v>
      </c>
      <c r="AP6538" s="94" t="e">
        <v>#NAME?</v>
      </c>
      <c r="AQ6538" s="94" t="e">
        <v>#NAME?</v>
      </c>
      <c r="AR6538" s="94" t="e">
        <v>#NAME?</v>
      </c>
      <c r="AS6538" s="94" t="e">
        <v>#NAME?</v>
      </c>
      <c r="AT6538" s="94" t="e">
        <v>#NAME?</v>
      </c>
    </row>
    <row r="6539" customFormat="false" ht="15" hidden="false" customHeight="true" outlineLevel="0" collapsed="false">
      <c r="A6539" s="20" t="s">
        <v>17590</v>
      </c>
      <c r="B6539" s="20" t="str">
        <f aca="false">INDEX(Table2[], MATCH(L6539, Location_ID!$D$2:$D$3098, 0), 1)</f>
        <v>dbb9de87-db42-4568-a110-4e59265bbc23</v>
      </c>
      <c r="C6539" s="20" t="s">
        <v>1585</v>
      </c>
      <c r="D6539" s="230" t="s">
        <v>354</v>
      </c>
      <c r="E6539" s="20" t="s">
        <v>7134</v>
      </c>
      <c r="F6539" s="20" t="s">
        <v>7135</v>
      </c>
      <c r="G6539" s="20" t="s">
        <v>7591</v>
      </c>
      <c r="H6539" s="20"/>
      <c r="I6539" s="20" t="s">
        <v>15917</v>
      </c>
      <c r="J6539" s="20" t="s">
        <v>15918</v>
      </c>
      <c r="K6539" s="20" t="s">
        <v>7109</v>
      </c>
      <c r="L6539" s="20" t="s">
        <v>6431</v>
      </c>
      <c r="M6539" s="20" t="s">
        <v>7116</v>
      </c>
      <c r="N6539" s="20" t="s">
        <v>15902</v>
      </c>
      <c r="O6539" s="20" t="s">
        <v>15918</v>
      </c>
      <c r="P6539" s="201" t="n">
        <v>43730</v>
      </c>
      <c r="Q6539" s="201" t="n">
        <v>43763</v>
      </c>
      <c r="R6539" s="20" t="n">
        <v>1</v>
      </c>
      <c r="S6539" s="20" t="s">
        <v>7130</v>
      </c>
      <c r="T6539" s="20" t="n">
        <v>114.1054009</v>
      </c>
      <c r="U6539" s="20" t="n">
        <v>56.4127035</v>
      </c>
      <c r="V6539" s="20" t="n">
        <v>171.7980983</v>
      </c>
      <c r="W6539" s="20" t="s">
        <v>11510</v>
      </c>
      <c r="X6539" s="35"/>
      <c r="Y6539" s="35" t="n">
        <v>0</v>
      </c>
      <c r="Z6539" s="35" t="n">
        <v>1</v>
      </c>
      <c r="AE6539" s="94" t="e">
        <f aca="false" t="array" ref="AE6539:AK6539">_xlfn.torow(_xlfn.unique(_xlfn._xlws.filter(cat_table[Subsector],$E6539=cat_table[Sector],"")))</f>
        <v>#NAME?</v>
      </c>
      <c r="AF6539" s="94" t="e">
        <v>#NAME?</v>
      </c>
      <c r="AG6539" s="94" t="e">
        <v>#NAME?</v>
      </c>
      <c r="AH6539" s="94" t="e">
        <v>#NAME?</v>
      </c>
      <c r="AI6539" s="94" t="e">
        <v>#NAME?</v>
      </c>
      <c r="AJ6539" s="94" t="e">
        <v>#NAME?</v>
      </c>
      <c r="AK6539" s="94" t="e">
        <v>#NAME?</v>
      </c>
      <c r="AO6539" s="94" t="e">
        <f aca="false" t="array" ref="AO6539:AT6539">_xlfn.torow(_xlfn.unique(_xlfn._xlws.filter(cat_table[Sub-subsector],($E6539=cat_table[Sector])*($F6539=cat_table[Subsector]),"")))</f>
        <v>#NAME?</v>
      </c>
      <c r="AP6539" s="94" t="e">
        <v>#NAME?</v>
      </c>
      <c r="AQ6539" s="94" t="e">
        <v>#NAME?</v>
      </c>
      <c r="AR6539" s="94" t="e">
        <v>#NAME?</v>
      </c>
      <c r="AS6539" s="94" t="e">
        <v>#NAME?</v>
      </c>
      <c r="AT6539" s="94" t="e">
        <v>#NAME?</v>
      </c>
    </row>
    <row r="6540" customFormat="false" ht="15" hidden="false" customHeight="true" outlineLevel="0" collapsed="false">
      <c r="A6540" s="20" t="s">
        <v>17591</v>
      </c>
      <c r="B6540" s="20" t="str">
        <f aca="false">INDEX(Table2[], MATCH(L6540, Location_ID!$D$2:$D$3098, 0), 1)</f>
        <v>128e0422-2fc8-4d7e-ba62-c2bd38458b6f</v>
      </c>
      <c r="C6540" s="20" t="s">
        <v>1585</v>
      </c>
      <c r="D6540" s="230" t="s">
        <v>354</v>
      </c>
      <c r="E6540" s="20" t="s">
        <v>7134</v>
      </c>
      <c r="F6540" s="20" t="s">
        <v>7135</v>
      </c>
      <c r="G6540" s="20" t="s">
        <v>7591</v>
      </c>
      <c r="H6540" s="20"/>
      <c r="I6540" s="20" t="s">
        <v>15917</v>
      </c>
      <c r="J6540" s="20" t="s">
        <v>15918</v>
      </c>
      <c r="K6540" s="20" t="s">
        <v>7109</v>
      </c>
      <c r="L6540" s="20" t="s">
        <v>6433</v>
      </c>
      <c r="M6540" s="20" t="s">
        <v>7116</v>
      </c>
      <c r="N6540" s="20" t="s">
        <v>15902</v>
      </c>
      <c r="O6540" s="20" t="s">
        <v>15918</v>
      </c>
      <c r="P6540" s="201" t="n">
        <v>43730</v>
      </c>
      <c r="Q6540" s="201" t="n">
        <v>43763</v>
      </c>
      <c r="R6540" s="20" t="n">
        <v>1</v>
      </c>
      <c r="S6540" s="20" t="s">
        <v>7130</v>
      </c>
      <c r="T6540" s="20" t="n">
        <v>102.418157</v>
      </c>
      <c r="U6540" s="20" t="n">
        <v>81.0732619</v>
      </c>
      <c r="V6540" s="20" t="n">
        <v>123.7630521</v>
      </c>
      <c r="W6540" s="20" t="s">
        <v>11510</v>
      </c>
      <c r="X6540" s="35"/>
      <c r="Y6540" s="35" t="n">
        <v>0</v>
      </c>
      <c r="Z6540" s="35" t="n">
        <v>1</v>
      </c>
      <c r="AE6540" s="94" t="e">
        <f aca="false" t="array" ref="AE6540:AK6540">_xlfn.torow(_xlfn.unique(_xlfn._xlws.filter(cat_table[Subsector],$E6540=cat_table[Sector],"")))</f>
        <v>#NAME?</v>
      </c>
      <c r="AF6540" s="94" t="e">
        <v>#NAME?</v>
      </c>
      <c r="AG6540" s="94" t="e">
        <v>#NAME?</v>
      </c>
      <c r="AH6540" s="94" t="e">
        <v>#NAME?</v>
      </c>
      <c r="AI6540" s="94" t="e">
        <v>#NAME?</v>
      </c>
      <c r="AJ6540" s="94" t="e">
        <v>#NAME?</v>
      </c>
      <c r="AK6540" s="94" t="e">
        <v>#NAME?</v>
      </c>
      <c r="AO6540" s="94" t="e">
        <f aca="false" t="array" ref="AO6540:AT6540">_xlfn.torow(_xlfn.unique(_xlfn._xlws.filter(cat_table[Sub-subsector],($E6540=cat_table[Sector])*($F6540=cat_table[Subsector]),"")))</f>
        <v>#NAME?</v>
      </c>
      <c r="AP6540" s="94" t="e">
        <v>#NAME?</v>
      </c>
      <c r="AQ6540" s="94" t="e">
        <v>#NAME?</v>
      </c>
      <c r="AR6540" s="94" t="e">
        <v>#NAME?</v>
      </c>
      <c r="AS6540" s="94" t="e">
        <v>#NAME?</v>
      </c>
      <c r="AT6540" s="94" t="e">
        <v>#NAME?</v>
      </c>
    </row>
    <row r="6541" customFormat="false" ht="15" hidden="false" customHeight="true" outlineLevel="0" collapsed="false">
      <c r="A6541" s="20" t="s">
        <v>17592</v>
      </c>
      <c r="B6541" s="20" t="str">
        <f aca="false">INDEX(Table2[], MATCH(L6541, Location_ID!$D$2:$D$3098, 0), 1)</f>
        <v>aade455b-6d03-4a61-a1e9-7f208dbc9ca9</v>
      </c>
      <c r="C6541" s="20" t="s">
        <v>1585</v>
      </c>
      <c r="D6541" s="230" t="s">
        <v>354</v>
      </c>
      <c r="E6541" s="20" t="s">
        <v>7134</v>
      </c>
      <c r="F6541" s="20" t="s">
        <v>7135</v>
      </c>
      <c r="G6541" s="20" t="s">
        <v>7591</v>
      </c>
      <c r="H6541" s="20"/>
      <c r="I6541" s="20" t="s">
        <v>15917</v>
      </c>
      <c r="J6541" s="20" t="s">
        <v>15922</v>
      </c>
      <c r="K6541" s="20" t="s">
        <v>7109</v>
      </c>
      <c r="L6541" s="20" t="s">
        <v>6435</v>
      </c>
      <c r="M6541" s="20" t="s">
        <v>7116</v>
      </c>
      <c r="N6541" s="20" t="s">
        <v>15902</v>
      </c>
      <c r="O6541" s="20" t="s">
        <v>15922</v>
      </c>
      <c r="P6541" s="201" t="n">
        <v>43730</v>
      </c>
      <c r="Q6541" s="201" t="n">
        <v>43763</v>
      </c>
      <c r="R6541" s="20" t="n">
        <v>1</v>
      </c>
      <c r="S6541" s="20" t="s">
        <v>7130</v>
      </c>
      <c r="T6541" s="20" t="n">
        <v>141.4179119</v>
      </c>
      <c r="U6541" s="20" t="n">
        <v>73.23578015</v>
      </c>
      <c r="V6541" s="20" t="n">
        <v>209.60004365</v>
      </c>
      <c r="W6541" s="20" t="s">
        <v>11510</v>
      </c>
      <c r="X6541" s="35"/>
      <c r="Y6541" s="35" t="n">
        <v>0</v>
      </c>
      <c r="Z6541" s="35" t="n">
        <v>1</v>
      </c>
      <c r="AE6541" s="94" t="e">
        <f aca="false" t="array" ref="AE6541:AK6541">_xlfn.torow(_xlfn.unique(_xlfn._xlws.filter(cat_table[Subsector],$E6541=cat_table[Sector],"")))</f>
        <v>#NAME?</v>
      </c>
      <c r="AF6541" s="94" t="e">
        <v>#NAME?</v>
      </c>
      <c r="AG6541" s="94" t="e">
        <v>#NAME?</v>
      </c>
      <c r="AH6541" s="94" t="e">
        <v>#NAME?</v>
      </c>
      <c r="AI6541" s="94" t="e">
        <v>#NAME?</v>
      </c>
      <c r="AJ6541" s="94" t="e">
        <v>#NAME?</v>
      </c>
      <c r="AK6541" s="94" t="e">
        <v>#NAME?</v>
      </c>
      <c r="AO6541" s="94" t="e">
        <f aca="false" t="array" ref="AO6541:AT6541">_xlfn.torow(_xlfn.unique(_xlfn._xlws.filter(cat_table[Sub-subsector],($E6541=cat_table[Sector])*($F6541=cat_table[Subsector]),"")))</f>
        <v>#NAME?</v>
      </c>
      <c r="AP6541" s="94" t="e">
        <v>#NAME?</v>
      </c>
      <c r="AQ6541" s="94" t="e">
        <v>#NAME?</v>
      </c>
      <c r="AR6541" s="94" t="e">
        <v>#NAME?</v>
      </c>
      <c r="AS6541" s="94" t="e">
        <v>#NAME?</v>
      </c>
      <c r="AT6541" s="94" t="e">
        <v>#NAME?</v>
      </c>
    </row>
    <row r="6542" customFormat="false" ht="15" hidden="false" customHeight="true" outlineLevel="0" collapsed="false">
      <c r="A6542" s="20" t="s">
        <v>17593</v>
      </c>
      <c r="B6542" s="20" t="str">
        <f aca="false">INDEX(Table2[], MATCH(L6542, Location_ID!$D$2:$D$3098, 0), 1)</f>
        <v>a527a36c-6e9b-45dc-86f6-9a39bf2221ac</v>
      </c>
      <c r="C6542" s="20" t="s">
        <v>1585</v>
      </c>
      <c r="D6542" s="230" t="s">
        <v>354</v>
      </c>
      <c r="E6542" s="20" t="s">
        <v>7134</v>
      </c>
      <c r="F6542" s="20" t="s">
        <v>7135</v>
      </c>
      <c r="G6542" s="20" t="s">
        <v>7591</v>
      </c>
      <c r="H6542" s="20"/>
      <c r="I6542" s="20" t="s">
        <v>15917</v>
      </c>
      <c r="J6542" s="20" t="s">
        <v>15918</v>
      </c>
      <c r="K6542" s="20" t="s">
        <v>7109</v>
      </c>
      <c r="L6542" s="20" t="s">
        <v>6437</v>
      </c>
      <c r="M6542" s="20" t="s">
        <v>7116</v>
      </c>
      <c r="N6542" s="20" t="s">
        <v>15902</v>
      </c>
      <c r="O6542" s="20" t="s">
        <v>15918</v>
      </c>
      <c r="P6542" s="201" t="n">
        <v>43730</v>
      </c>
      <c r="Q6542" s="201" t="n">
        <v>43763</v>
      </c>
      <c r="R6542" s="20" t="n">
        <v>1</v>
      </c>
      <c r="S6542" s="20" t="s">
        <v>7130</v>
      </c>
      <c r="T6542" s="20" t="n">
        <v>274.445045</v>
      </c>
      <c r="U6542" s="20" t="n">
        <v>169.87071</v>
      </c>
      <c r="V6542" s="20" t="n">
        <v>379.01938</v>
      </c>
      <c r="W6542" s="20" t="s">
        <v>11510</v>
      </c>
      <c r="X6542" s="35"/>
      <c r="Y6542" s="35" t="n">
        <v>0</v>
      </c>
      <c r="Z6542" s="35" t="n">
        <v>1</v>
      </c>
      <c r="AE6542" s="94" t="e">
        <f aca="false" t="array" ref="AE6542:AK6542">_xlfn.torow(_xlfn.unique(_xlfn._xlws.filter(cat_table[Subsector],$E6542=cat_table[Sector],"")))</f>
        <v>#NAME?</v>
      </c>
      <c r="AF6542" s="94" t="e">
        <v>#NAME?</v>
      </c>
      <c r="AG6542" s="94" t="e">
        <v>#NAME?</v>
      </c>
      <c r="AH6542" s="94" t="e">
        <v>#NAME?</v>
      </c>
      <c r="AI6542" s="94" t="e">
        <v>#NAME?</v>
      </c>
      <c r="AJ6542" s="94" t="e">
        <v>#NAME?</v>
      </c>
      <c r="AK6542" s="94" t="e">
        <v>#NAME?</v>
      </c>
      <c r="AO6542" s="94" t="e">
        <f aca="false" t="array" ref="AO6542:AT6542">_xlfn.torow(_xlfn.unique(_xlfn._xlws.filter(cat_table[Sub-subsector],($E6542=cat_table[Sector])*($F6542=cat_table[Subsector]),"")))</f>
        <v>#NAME?</v>
      </c>
      <c r="AP6542" s="94" t="e">
        <v>#NAME?</v>
      </c>
      <c r="AQ6542" s="94" t="e">
        <v>#NAME?</v>
      </c>
      <c r="AR6542" s="94" t="e">
        <v>#NAME?</v>
      </c>
      <c r="AS6542" s="94" t="e">
        <v>#NAME?</v>
      </c>
      <c r="AT6542" s="94" t="e">
        <v>#NAME?</v>
      </c>
    </row>
    <row r="6543" customFormat="false" ht="15" hidden="false" customHeight="true" outlineLevel="0" collapsed="false">
      <c r="A6543" s="20" t="s">
        <v>17594</v>
      </c>
      <c r="B6543" s="20" t="str">
        <f aca="false">INDEX(Table2[], MATCH(L6543, Location_ID!$D$2:$D$3098, 0), 1)</f>
        <v>8913854b-b61a-4645-8e40-be03aaf6a629</v>
      </c>
      <c r="C6543" s="20" t="s">
        <v>1585</v>
      </c>
      <c r="D6543" s="230" t="s">
        <v>354</v>
      </c>
      <c r="E6543" s="20" t="s">
        <v>7134</v>
      </c>
      <c r="F6543" s="20" t="s">
        <v>7135</v>
      </c>
      <c r="G6543" s="20" t="s">
        <v>7591</v>
      </c>
      <c r="H6543" s="20"/>
      <c r="I6543" s="20" t="s">
        <v>15917</v>
      </c>
      <c r="J6543" s="20" t="s">
        <v>15922</v>
      </c>
      <c r="K6543" s="20" t="s">
        <v>7109</v>
      </c>
      <c r="L6543" s="20" t="s">
        <v>6439</v>
      </c>
      <c r="M6543" s="20" t="s">
        <v>7116</v>
      </c>
      <c r="N6543" s="20" t="s">
        <v>15902</v>
      </c>
      <c r="O6543" s="20" t="s">
        <v>15922</v>
      </c>
      <c r="P6543" s="201" t="n">
        <v>43730</v>
      </c>
      <c r="Q6543" s="201" t="n">
        <v>43763</v>
      </c>
      <c r="R6543" s="20" t="n">
        <v>1</v>
      </c>
      <c r="S6543" s="20" t="s">
        <v>7130</v>
      </c>
      <c r="T6543" s="20" t="n">
        <v>58.557937</v>
      </c>
      <c r="U6543" s="20" t="n">
        <v>43.81791045</v>
      </c>
      <c r="V6543" s="20" t="n">
        <v>73.29796355</v>
      </c>
      <c r="W6543" s="20" t="s">
        <v>11510</v>
      </c>
      <c r="X6543" s="35"/>
      <c r="Y6543" s="35" t="n">
        <v>0</v>
      </c>
      <c r="Z6543" s="35" t="n">
        <v>1</v>
      </c>
      <c r="AE6543" s="94" t="e">
        <f aca="false" t="array" ref="AE6543:AK6543">_xlfn.torow(_xlfn.unique(_xlfn._xlws.filter(cat_table[Subsector],$E6543=cat_table[Sector],"")))</f>
        <v>#NAME?</v>
      </c>
      <c r="AF6543" s="94" t="e">
        <v>#NAME?</v>
      </c>
      <c r="AG6543" s="94" t="e">
        <v>#NAME?</v>
      </c>
      <c r="AH6543" s="94" t="e">
        <v>#NAME?</v>
      </c>
      <c r="AI6543" s="94" t="e">
        <v>#NAME?</v>
      </c>
      <c r="AJ6543" s="94" t="e">
        <v>#NAME?</v>
      </c>
      <c r="AK6543" s="94" t="e">
        <v>#NAME?</v>
      </c>
      <c r="AO6543" s="94" t="e">
        <f aca="false" t="array" ref="AO6543:AT6543">_xlfn.torow(_xlfn.unique(_xlfn._xlws.filter(cat_table[Sub-subsector],($E6543=cat_table[Sector])*($F6543=cat_table[Subsector]),"")))</f>
        <v>#NAME?</v>
      </c>
      <c r="AP6543" s="94" t="e">
        <v>#NAME?</v>
      </c>
      <c r="AQ6543" s="94" t="e">
        <v>#NAME?</v>
      </c>
      <c r="AR6543" s="94" t="e">
        <v>#NAME?</v>
      </c>
      <c r="AS6543" s="94" t="e">
        <v>#NAME?</v>
      </c>
      <c r="AT6543" s="94" t="e">
        <v>#NAME?</v>
      </c>
    </row>
    <row r="6544" customFormat="false" ht="15" hidden="false" customHeight="true" outlineLevel="0" collapsed="false">
      <c r="A6544" s="20" t="s">
        <v>17595</v>
      </c>
      <c r="B6544" s="20" t="str">
        <f aca="false">INDEX(Table2[], MATCH(L6544, Location_ID!$D$2:$D$3098, 0), 1)</f>
        <v>89fef861-1385-418b-b3c0-fb5bf3003196</v>
      </c>
      <c r="C6544" s="20" t="s">
        <v>1585</v>
      </c>
      <c r="D6544" s="230" t="s">
        <v>354</v>
      </c>
      <c r="E6544" s="20" t="s">
        <v>7134</v>
      </c>
      <c r="F6544" s="20" t="s">
        <v>7135</v>
      </c>
      <c r="G6544" s="20" t="s">
        <v>7591</v>
      </c>
      <c r="H6544" s="20"/>
      <c r="I6544" s="20" t="s">
        <v>15917</v>
      </c>
      <c r="J6544" s="20" t="s">
        <v>15932</v>
      </c>
      <c r="K6544" s="20" t="s">
        <v>7109</v>
      </c>
      <c r="L6544" s="20" t="s">
        <v>6441</v>
      </c>
      <c r="M6544" s="20" t="s">
        <v>7116</v>
      </c>
      <c r="N6544" s="20" t="s">
        <v>15902</v>
      </c>
      <c r="O6544" s="20" t="s">
        <v>15932</v>
      </c>
      <c r="P6544" s="201" t="n">
        <v>43730</v>
      </c>
      <c r="Q6544" s="201" t="n">
        <v>43763</v>
      </c>
      <c r="R6544" s="20" t="n">
        <v>1</v>
      </c>
      <c r="S6544" s="20" t="s">
        <v>7130</v>
      </c>
      <c r="T6544" s="20" t="n">
        <v>1152.48467</v>
      </c>
      <c r="U6544" s="20" t="n">
        <v>859.239269</v>
      </c>
      <c r="V6544" s="20" t="n">
        <v>1445.730071</v>
      </c>
      <c r="W6544" s="20" t="s">
        <v>11510</v>
      </c>
      <c r="X6544" s="35"/>
      <c r="Y6544" s="35" t="n">
        <v>0</v>
      </c>
      <c r="Z6544" s="35" t="n">
        <v>1</v>
      </c>
      <c r="AE6544" s="94" t="e">
        <f aca="false" t="array" ref="AE6544:AK6544">_xlfn.torow(_xlfn.unique(_xlfn._xlws.filter(cat_table[Subsector],$E6544=cat_table[Sector],"")))</f>
        <v>#NAME?</v>
      </c>
      <c r="AF6544" s="94" t="e">
        <v>#NAME?</v>
      </c>
      <c r="AG6544" s="94" t="e">
        <v>#NAME?</v>
      </c>
      <c r="AH6544" s="94" t="e">
        <v>#NAME?</v>
      </c>
      <c r="AI6544" s="94" t="e">
        <v>#NAME?</v>
      </c>
      <c r="AJ6544" s="94" t="e">
        <v>#NAME?</v>
      </c>
      <c r="AK6544" s="94" t="e">
        <v>#NAME?</v>
      </c>
      <c r="AO6544" s="94" t="e">
        <f aca="false" t="array" ref="AO6544:AT6544">_xlfn.torow(_xlfn.unique(_xlfn._xlws.filter(cat_table[Sub-subsector],($E6544=cat_table[Sector])*($F6544=cat_table[Subsector]),"")))</f>
        <v>#NAME?</v>
      </c>
      <c r="AP6544" s="94" t="e">
        <v>#NAME?</v>
      </c>
      <c r="AQ6544" s="94" t="e">
        <v>#NAME?</v>
      </c>
      <c r="AR6544" s="94" t="e">
        <v>#NAME?</v>
      </c>
      <c r="AS6544" s="94" t="e">
        <v>#NAME?</v>
      </c>
      <c r="AT6544" s="94" t="e">
        <v>#NAME?</v>
      </c>
    </row>
    <row r="6545" customFormat="false" ht="15" hidden="false" customHeight="true" outlineLevel="0" collapsed="false">
      <c r="A6545" s="20" t="s">
        <v>17596</v>
      </c>
      <c r="B6545" s="20" t="str">
        <f aca="false">INDEX(Table2[], MATCH(L6545, Location_ID!$D$2:$D$3098, 0), 1)</f>
        <v>d89ad07c-a418-4c92-8e7a-fca4569d0065</v>
      </c>
      <c r="C6545" s="20" t="s">
        <v>1585</v>
      </c>
      <c r="D6545" s="230" t="s">
        <v>354</v>
      </c>
      <c r="E6545" s="20" t="s">
        <v>7134</v>
      </c>
      <c r="F6545" s="20" t="s">
        <v>7135</v>
      </c>
      <c r="G6545" s="20" t="s">
        <v>7591</v>
      </c>
      <c r="H6545" s="20"/>
      <c r="I6545" s="20" t="s">
        <v>15917</v>
      </c>
      <c r="J6545" s="20" t="s">
        <v>15922</v>
      </c>
      <c r="K6545" s="20" t="s">
        <v>7109</v>
      </c>
      <c r="L6545" s="20" t="s">
        <v>6443</v>
      </c>
      <c r="M6545" s="20" t="s">
        <v>7116</v>
      </c>
      <c r="N6545" s="20" t="s">
        <v>15902</v>
      </c>
      <c r="O6545" s="20" t="s">
        <v>15922</v>
      </c>
      <c r="P6545" s="201" t="n">
        <v>43730</v>
      </c>
      <c r="Q6545" s="201" t="n">
        <v>43763</v>
      </c>
      <c r="R6545" s="20" t="n">
        <v>1</v>
      </c>
      <c r="S6545" s="20" t="s">
        <v>7130</v>
      </c>
      <c r="T6545" s="20" t="n">
        <v>46.39362945</v>
      </c>
      <c r="U6545" s="20" t="n">
        <v>10.77169995</v>
      </c>
      <c r="V6545" s="20" t="n">
        <v>82.01555895</v>
      </c>
      <c r="W6545" s="20" t="s">
        <v>11510</v>
      </c>
      <c r="X6545" s="35"/>
      <c r="Y6545" s="35" t="n">
        <v>0</v>
      </c>
      <c r="Z6545" s="35" t="n">
        <v>1</v>
      </c>
      <c r="AE6545" s="94" t="e">
        <f aca="false" t="array" ref="AE6545:AK6545">_xlfn.torow(_xlfn.unique(_xlfn._xlws.filter(cat_table[Subsector],$E6545=cat_table[Sector],"")))</f>
        <v>#NAME?</v>
      </c>
      <c r="AF6545" s="94" t="e">
        <v>#NAME?</v>
      </c>
      <c r="AG6545" s="94" t="e">
        <v>#NAME?</v>
      </c>
      <c r="AH6545" s="94" t="e">
        <v>#NAME?</v>
      </c>
      <c r="AI6545" s="94" t="e">
        <v>#NAME?</v>
      </c>
      <c r="AJ6545" s="94" t="e">
        <v>#NAME?</v>
      </c>
      <c r="AK6545" s="94" t="e">
        <v>#NAME?</v>
      </c>
      <c r="AO6545" s="94" t="e">
        <f aca="false" t="array" ref="AO6545:AT6545">_xlfn.torow(_xlfn.unique(_xlfn._xlws.filter(cat_table[Sub-subsector],($E6545=cat_table[Sector])*($F6545=cat_table[Subsector]),"")))</f>
        <v>#NAME?</v>
      </c>
      <c r="AP6545" s="94" t="e">
        <v>#NAME?</v>
      </c>
      <c r="AQ6545" s="94" t="e">
        <v>#NAME?</v>
      </c>
      <c r="AR6545" s="94" t="e">
        <v>#NAME?</v>
      </c>
      <c r="AS6545" s="94" t="e">
        <v>#NAME?</v>
      </c>
      <c r="AT6545" s="94" t="e">
        <v>#NAME?</v>
      </c>
    </row>
    <row r="6546" customFormat="false" ht="15" hidden="false" customHeight="true" outlineLevel="0" collapsed="false">
      <c r="A6546" s="20" t="s">
        <v>17597</v>
      </c>
      <c r="B6546" s="20" t="str">
        <f aca="false">INDEX(Table2[], MATCH(L6546, Location_ID!$D$2:$D$3098, 0), 1)</f>
        <v>e83d2299-f8f4-4009-bd0c-b3900dd6e6a6</v>
      </c>
      <c r="C6546" s="20" t="s">
        <v>1585</v>
      </c>
      <c r="D6546" s="230" t="s">
        <v>354</v>
      </c>
      <c r="E6546" s="20" t="s">
        <v>7134</v>
      </c>
      <c r="F6546" s="20" t="s">
        <v>7135</v>
      </c>
      <c r="G6546" s="20" t="s">
        <v>7591</v>
      </c>
      <c r="H6546" s="20"/>
      <c r="I6546" s="20" t="s">
        <v>15917</v>
      </c>
      <c r="J6546" s="20" t="s">
        <v>15922</v>
      </c>
      <c r="K6546" s="20" t="s">
        <v>7109</v>
      </c>
      <c r="L6546" s="20" t="s">
        <v>6445</v>
      </c>
      <c r="M6546" s="20" t="s">
        <v>7116</v>
      </c>
      <c r="N6546" s="20" t="s">
        <v>15902</v>
      </c>
      <c r="O6546" s="20" t="s">
        <v>15922</v>
      </c>
      <c r="P6546" s="201" t="n">
        <v>43730</v>
      </c>
      <c r="Q6546" s="201" t="n">
        <v>43763</v>
      </c>
      <c r="R6546" s="20" t="n">
        <v>1</v>
      </c>
      <c r="S6546" s="20" t="s">
        <v>7130</v>
      </c>
      <c r="T6546" s="20" t="n">
        <v>299.626842</v>
      </c>
      <c r="U6546" s="20" t="n">
        <v>213.921969</v>
      </c>
      <c r="V6546" s="20" t="n">
        <v>385.331715</v>
      </c>
      <c r="W6546" s="20" t="s">
        <v>11510</v>
      </c>
      <c r="X6546" s="35"/>
      <c r="Y6546" s="35" t="n">
        <v>0</v>
      </c>
      <c r="Z6546" s="35" t="n">
        <v>1</v>
      </c>
      <c r="AE6546" s="94" t="e">
        <f aca="false" t="array" ref="AE6546:AK6546">_xlfn.torow(_xlfn.unique(_xlfn._xlws.filter(cat_table[Subsector],$E6546=cat_table[Sector],"")))</f>
        <v>#NAME?</v>
      </c>
      <c r="AF6546" s="94" t="e">
        <v>#NAME?</v>
      </c>
      <c r="AG6546" s="94" t="e">
        <v>#NAME?</v>
      </c>
      <c r="AH6546" s="94" t="e">
        <v>#NAME?</v>
      </c>
      <c r="AI6546" s="94" t="e">
        <v>#NAME?</v>
      </c>
      <c r="AJ6546" s="94" t="e">
        <v>#NAME?</v>
      </c>
      <c r="AK6546" s="94" t="e">
        <v>#NAME?</v>
      </c>
      <c r="AO6546" s="94" t="e">
        <f aca="false" t="array" ref="AO6546:AT6546">_xlfn.torow(_xlfn.unique(_xlfn._xlws.filter(cat_table[Sub-subsector],($E6546=cat_table[Sector])*($F6546=cat_table[Subsector]),"")))</f>
        <v>#NAME?</v>
      </c>
      <c r="AP6546" s="94" t="e">
        <v>#NAME?</v>
      </c>
      <c r="AQ6546" s="94" t="e">
        <v>#NAME?</v>
      </c>
      <c r="AR6546" s="94" t="e">
        <v>#NAME?</v>
      </c>
      <c r="AS6546" s="94" t="e">
        <v>#NAME?</v>
      </c>
      <c r="AT6546" s="94" t="e">
        <v>#NAME?</v>
      </c>
    </row>
    <row r="6547" customFormat="false" ht="15" hidden="false" customHeight="true" outlineLevel="0" collapsed="false">
      <c r="A6547" s="20" t="s">
        <v>17598</v>
      </c>
      <c r="B6547" s="20" t="str">
        <f aca="false">INDEX(Table2[], MATCH(L6547, Location_ID!$D$2:$D$3098, 0), 1)</f>
        <v>01b8f12a-7406-41c8-8b4c-60c7216c4723</v>
      </c>
      <c r="C6547" s="20" t="s">
        <v>1585</v>
      </c>
      <c r="D6547" s="230" t="s">
        <v>354</v>
      </c>
      <c r="E6547" s="20" t="s">
        <v>7134</v>
      </c>
      <c r="F6547" s="20" t="s">
        <v>7135</v>
      </c>
      <c r="G6547" s="20" t="s">
        <v>7591</v>
      </c>
      <c r="H6547" s="20"/>
      <c r="I6547" s="20" t="s">
        <v>15917</v>
      </c>
      <c r="J6547" s="20" t="s">
        <v>15918</v>
      </c>
      <c r="K6547" s="20" t="s">
        <v>7109</v>
      </c>
      <c r="L6547" s="20" t="s">
        <v>6447</v>
      </c>
      <c r="M6547" s="20" t="s">
        <v>7116</v>
      </c>
      <c r="N6547" s="20" t="s">
        <v>15902</v>
      </c>
      <c r="O6547" s="20" t="s">
        <v>15918</v>
      </c>
      <c r="P6547" s="201" t="n">
        <v>43730</v>
      </c>
      <c r="Q6547" s="201" t="n">
        <v>43763</v>
      </c>
      <c r="R6547" s="20" t="n">
        <v>1</v>
      </c>
      <c r="S6547" s="20" t="s">
        <v>7130</v>
      </c>
      <c r="T6547" s="20" t="n">
        <v>187.541193</v>
      </c>
      <c r="U6547" s="20" t="n">
        <v>80.721519</v>
      </c>
      <c r="V6547" s="20" t="n">
        <v>294.360867</v>
      </c>
      <c r="W6547" s="20" t="s">
        <v>11510</v>
      </c>
      <c r="X6547" s="35"/>
      <c r="Y6547" s="35" t="n">
        <v>0</v>
      </c>
      <c r="Z6547" s="35" t="n">
        <v>1</v>
      </c>
      <c r="AE6547" s="94" t="e">
        <f aca="false" t="array" ref="AE6547:AK6547">_xlfn.torow(_xlfn.unique(_xlfn._xlws.filter(cat_table[Subsector],$E6547=cat_table[Sector],"")))</f>
        <v>#NAME?</v>
      </c>
      <c r="AF6547" s="94" t="e">
        <v>#NAME?</v>
      </c>
      <c r="AG6547" s="94" t="e">
        <v>#NAME?</v>
      </c>
      <c r="AH6547" s="94" t="e">
        <v>#NAME?</v>
      </c>
      <c r="AI6547" s="94" t="e">
        <v>#NAME?</v>
      </c>
      <c r="AJ6547" s="94" t="e">
        <v>#NAME?</v>
      </c>
      <c r="AK6547" s="94" t="e">
        <v>#NAME?</v>
      </c>
      <c r="AO6547" s="94" t="e">
        <f aca="false" t="array" ref="AO6547:AT6547">_xlfn.torow(_xlfn.unique(_xlfn._xlws.filter(cat_table[Sub-subsector],($E6547=cat_table[Sector])*($F6547=cat_table[Subsector]),"")))</f>
        <v>#NAME?</v>
      </c>
      <c r="AP6547" s="94" t="e">
        <v>#NAME?</v>
      </c>
      <c r="AQ6547" s="94" t="e">
        <v>#NAME?</v>
      </c>
      <c r="AR6547" s="94" t="e">
        <v>#NAME?</v>
      </c>
      <c r="AS6547" s="94" t="e">
        <v>#NAME?</v>
      </c>
      <c r="AT6547" s="94" t="e">
        <v>#NAME?</v>
      </c>
    </row>
    <row r="6548" customFormat="false" ht="15" hidden="false" customHeight="true" outlineLevel="0" collapsed="false">
      <c r="A6548" s="20" t="s">
        <v>17599</v>
      </c>
      <c r="B6548" s="20" t="str">
        <f aca="false">INDEX(Table2[], MATCH(L6548, Location_ID!$D$2:$D$3098, 0), 1)</f>
        <v>d327d68b-aeb8-4c72-bccb-6950381d9340</v>
      </c>
      <c r="C6548" s="20" t="s">
        <v>1585</v>
      </c>
      <c r="D6548" s="230" t="s">
        <v>354</v>
      </c>
      <c r="E6548" s="20" t="s">
        <v>7134</v>
      </c>
      <c r="F6548" s="20" t="s">
        <v>7135</v>
      </c>
      <c r="G6548" s="20" t="s">
        <v>7591</v>
      </c>
      <c r="H6548" s="20"/>
      <c r="I6548" s="20" t="s">
        <v>15917</v>
      </c>
      <c r="J6548" s="20" t="s">
        <v>15918</v>
      </c>
      <c r="K6548" s="20" t="s">
        <v>7109</v>
      </c>
      <c r="L6548" s="20" t="s">
        <v>6449</v>
      </c>
      <c r="M6548" s="20" t="s">
        <v>7116</v>
      </c>
      <c r="N6548" s="20" t="s">
        <v>15902</v>
      </c>
      <c r="O6548" s="20" t="s">
        <v>15918</v>
      </c>
      <c r="P6548" s="201" t="n">
        <v>43730</v>
      </c>
      <c r="Q6548" s="201" t="n">
        <v>43763</v>
      </c>
      <c r="R6548" s="20" t="n">
        <v>1</v>
      </c>
      <c r="S6548" s="20" t="s">
        <v>7130</v>
      </c>
      <c r="T6548" s="20" t="n">
        <v>113.3965051</v>
      </c>
      <c r="U6548" s="20" t="n">
        <v>56.52095715</v>
      </c>
      <c r="V6548" s="20" t="n">
        <v>170.27205305</v>
      </c>
      <c r="W6548" s="20" t="s">
        <v>11510</v>
      </c>
      <c r="X6548" s="35"/>
      <c r="Y6548" s="35" t="n">
        <v>0</v>
      </c>
      <c r="Z6548" s="35" t="n">
        <v>1</v>
      </c>
      <c r="AE6548" s="94" t="e">
        <f aca="false" t="array" ref="AE6548:AK6548">_xlfn.torow(_xlfn.unique(_xlfn._xlws.filter(cat_table[Subsector],$E6548=cat_table[Sector],"")))</f>
        <v>#NAME?</v>
      </c>
      <c r="AF6548" s="94" t="e">
        <v>#NAME?</v>
      </c>
      <c r="AG6548" s="94" t="e">
        <v>#NAME?</v>
      </c>
      <c r="AH6548" s="94" t="e">
        <v>#NAME?</v>
      </c>
      <c r="AI6548" s="94" t="e">
        <v>#NAME?</v>
      </c>
      <c r="AJ6548" s="94" t="e">
        <v>#NAME?</v>
      </c>
      <c r="AK6548" s="94" t="e">
        <v>#NAME?</v>
      </c>
      <c r="AO6548" s="94" t="e">
        <f aca="false" t="array" ref="AO6548:AT6548">_xlfn.torow(_xlfn.unique(_xlfn._xlws.filter(cat_table[Sub-subsector],($E6548=cat_table[Sector])*($F6548=cat_table[Subsector]),"")))</f>
        <v>#NAME?</v>
      </c>
      <c r="AP6548" s="94" t="e">
        <v>#NAME?</v>
      </c>
      <c r="AQ6548" s="94" t="e">
        <v>#NAME?</v>
      </c>
      <c r="AR6548" s="94" t="e">
        <v>#NAME?</v>
      </c>
      <c r="AS6548" s="94" t="e">
        <v>#NAME?</v>
      </c>
      <c r="AT6548" s="94" t="e">
        <v>#NAME?</v>
      </c>
    </row>
    <row r="6549" customFormat="false" ht="15" hidden="false" customHeight="true" outlineLevel="0" collapsed="false">
      <c r="A6549" s="20" t="s">
        <v>17600</v>
      </c>
      <c r="B6549" s="20" t="str">
        <f aca="false">INDEX(Table2[], MATCH(L6549, Location_ID!$D$2:$D$3098, 0), 1)</f>
        <v>28e97194-2db9-459f-b6ae-54861153c563</v>
      </c>
      <c r="C6549" s="20" t="s">
        <v>1585</v>
      </c>
      <c r="D6549" s="230" t="s">
        <v>354</v>
      </c>
      <c r="E6549" s="20" t="s">
        <v>7134</v>
      </c>
      <c r="F6549" s="20" t="s">
        <v>7135</v>
      </c>
      <c r="G6549" s="20" t="s">
        <v>7591</v>
      </c>
      <c r="H6549" s="20"/>
      <c r="I6549" s="20" t="s">
        <v>15917</v>
      </c>
      <c r="J6549" s="20" t="s">
        <v>15922</v>
      </c>
      <c r="K6549" s="20" t="s">
        <v>7109</v>
      </c>
      <c r="L6549" s="20" t="s">
        <v>6451</v>
      </c>
      <c r="M6549" s="20" t="s">
        <v>7116</v>
      </c>
      <c r="N6549" s="20" t="s">
        <v>15902</v>
      </c>
      <c r="O6549" s="20" t="s">
        <v>15922</v>
      </c>
      <c r="P6549" s="201" t="n">
        <v>43730</v>
      </c>
      <c r="Q6549" s="201" t="n">
        <v>43763</v>
      </c>
      <c r="R6549" s="20" t="n">
        <v>1</v>
      </c>
      <c r="S6549" s="20" t="s">
        <v>7130</v>
      </c>
      <c r="T6549" s="20" t="n">
        <v>202.216752</v>
      </c>
      <c r="U6549" s="20" t="n">
        <v>106.3663809</v>
      </c>
      <c r="V6549" s="20" t="n">
        <v>298.0671231</v>
      </c>
      <c r="W6549" s="20" t="s">
        <v>11510</v>
      </c>
      <c r="X6549" s="35"/>
      <c r="Y6549" s="35" t="n">
        <v>0</v>
      </c>
      <c r="Z6549" s="35" t="n">
        <v>1</v>
      </c>
      <c r="AE6549" s="94" t="e">
        <f aca="false" t="array" ref="AE6549:AK6549">_xlfn.torow(_xlfn.unique(_xlfn._xlws.filter(cat_table[Subsector],$E6549=cat_table[Sector],"")))</f>
        <v>#NAME?</v>
      </c>
      <c r="AF6549" s="94" t="e">
        <v>#NAME?</v>
      </c>
      <c r="AG6549" s="94" t="e">
        <v>#NAME?</v>
      </c>
      <c r="AH6549" s="94" t="e">
        <v>#NAME?</v>
      </c>
      <c r="AI6549" s="94" t="e">
        <v>#NAME?</v>
      </c>
      <c r="AJ6549" s="94" t="e">
        <v>#NAME?</v>
      </c>
      <c r="AK6549" s="94" t="e">
        <v>#NAME?</v>
      </c>
      <c r="AO6549" s="94" t="e">
        <f aca="false" t="array" ref="AO6549:AT6549">_xlfn.torow(_xlfn.unique(_xlfn._xlws.filter(cat_table[Sub-subsector],($E6549=cat_table[Sector])*($F6549=cat_table[Subsector]),"")))</f>
        <v>#NAME?</v>
      </c>
      <c r="AP6549" s="94" t="e">
        <v>#NAME?</v>
      </c>
      <c r="AQ6549" s="94" t="e">
        <v>#NAME?</v>
      </c>
      <c r="AR6549" s="94" t="e">
        <v>#NAME?</v>
      </c>
      <c r="AS6549" s="94" t="e">
        <v>#NAME?</v>
      </c>
      <c r="AT6549" s="94" t="e">
        <v>#NAME?</v>
      </c>
    </row>
    <row r="6550" customFormat="false" ht="15" hidden="false" customHeight="true" outlineLevel="0" collapsed="false">
      <c r="A6550" s="20" t="s">
        <v>17601</v>
      </c>
      <c r="B6550" s="20" t="str">
        <f aca="false">INDEX(Table2[], MATCH(L6550, Location_ID!$D$2:$D$3098, 0), 1)</f>
        <v>bd7735a8-7aac-4fc3-b77e-214020c3545b</v>
      </c>
      <c r="C6550" s="20" t="s">
        <v>1585</v>
      </c>
      <c r="D6550" s="230" t="s">
        <v>354</v>
      </c>
      <c r="E6550" s="20" t="s">
        <v>7134</v>
      </c>
      <c r="F6550" s="20" t="s">
        <v>7135</v>
      </c>
      <c r="G6550" s="20" t="s">
        <v>7591</v>
      </c>
      <c r="H6550" s="20"/>
      <c r="I6550" s="20" t="s">
        <v>15917</v>
      </c>
      <c r="J6550" s="20" t="s">
        <v>15922</v>
      </c>
      <c r="K6550" s="20" t="s">
        <v>7109</v>
      </c>
      <c r="L6550" s="20" t="s">
        <v>6453</v>
      </c>
      <c r="M6550" s="20" t="s">
        <v>7116</v>
      </c>
      <c r="N6550" s="20" t="s">
        <v>15902</v>
      </c>
      <c r="O6550" s="20" t="s">
        <v>15922</v>
      </c>
      <c r="P6550" s="201" t="n">
        <v>43730</v>
      </c>
      <c r="Q6550" s="201" t="n">
        <v>43763</v>
      </c>
      <c r="R6550" s="20" t="n">
        <v>1</v>
      </c>
      <c r="S6550" s="20" t="s">
        <v>7130</v>
      </c>
      <c r="T6550" s="20" t="n">
        <v>121.992848</v>
      </c>
      <c r="U6550" s="20" t="n">
        <v>81.83207907</v>
      </c>
      <c r="V6550" s="20" t="n">
        <v>162.15361693</v>
      </c>
      <c r="W6550" s="20" t="s">
        <v>11510</v>
      </c>
      <c r="X6550" s="35"/>
      <c r="Y6550" s="35" t="n">
        <v>0</v>
      </c>
      <c r="Z6550" s="35" t="n">
        <v>1</v>
      </c>
      <c r="AE6550" s="94" t="e">
        <f aca="false" t="array" ref="AE6550:AK6550">_xlfn.torow(_xlfn.unique(_xlfn._xlws.filter(cat_table[Subsector],$E6550=cat_table[Sector],"")))</f>
        <v>#NAME?</v>
      </c>
      <c r="AF6550" s="94" t="e">
        <v>#NAME?</v>
      </c>
      <c r="AG6550" s="94" t="e">
        <v>#NAME?</v>
      </c>
      <c r="AH6550" s="94" t="e">
        <v>#NAME?</v>
      </c>
      <c r="AI6550" s="94" t="e">
        <v>#NAME?</v>
      </c>
      <c r="AJ6550" s="94" t="e">
        <v>#NAME?</v>
      </c>
      <c r="AK6550" s="94" t="e">
        <v>#NAME?</v>
      </c>
      <c r="AO6550" s="94" t="e">
        <f aca="false" t="array" ref="AO6550:AT6550">_xlfn.torow(_xlfn.unique(_xlfn._xlws.filter(cat_table[Sub-subsector],($E6550=cat_table[Sector])*($F6550=cat_table[Subsector]),"")))</f>
        <v>#NAME?</v>
      </c>
      <c r="AP6550" s="94" t="e">
        <v>#NAME?</v>
      </c>
      <c r="AQ6550" s="94" t="e">
        <v>#NAME?</v>
      </c>
      <c r="AR6550" s="94" t="e">
        <v>#NAME?</v>
      </c>
      <c r="AS6550" s="94" t="e">
        <v>#NAME?</v>
      </c>
      <c r="AT6550" s="94" t="e">
        <v>#NAME?</v>
      </c>
    </row>
    <row r="6551" customFormat="false" ht="15" hidden="false" customHeight="true" outlineLevel="0" collapsed="false">
      <c r="A6551" s="20" t="s">
        <v>17602</v>
      </c>
      <c r="B6551" s="20" t="str">
        <f aca="false">INDEX(Table2[], MATCH(L6551, Location_ID!$D$2:$D$3098, 0), 1)</f>
        <v>f6f9777e-4310-4c65-b67e-08477644bf1c</v>
      </c>
      <c r="C6551" s="20" t="s">
        <v>1585</v>
      </c>
      <c r="D6551" s="230" t="s">
        <v>354</v>
      </c>
      <c r="E6551" s="20" t="s">
        <v>7134</v>
      </c>
      <c r="F6551" s="20" t="s">
        <v>7135</v>
      </c>
      <c r="G6551" s="20" t="s">
        <v>7591</v>
      </c>
      <c r="H6551" s="20"/>
      <c r="I6551" s="20" t="s">
        <v>15917</v>
      </c>
      <c r="J6551" s="20" t="s">
        <v>15922</v>
      </c>
      <c r="K6551" s="20" t="s">
        <v>7109</v>
      </c>
      <c r="L6551" s="20" t="s">
        <v>6455</v>
      </c>
      <c r="M6551" s="20" t="s">
        <v>7116</v>
      </c>
      <c r="N6551" s="20" t="s">
        <v>15902</v>
      </c>
      <c r="O6551" s="20" t="s">
        <v>15922</v>
      </c>
      <c r="P6551" s="201" t="n">
        <v>43730</v>
      </c>
      <c r="Q6551" s="201" t="n">
        <v>43763</v>
      </c>
      <c r="R6551" s="20" t="n">
        <v>1</v>
      </c>
      <c r="S6551" s="20" t="s">
        <v>7130</v>
      </c>
      <c r="T6551" s="20" t="n">
        <v>42.8885085</v>
      </c>
      <c r="U6551" s="20" t="n">
        <v>18.50548145</v>
      </c>
      <c r="V6551" s="20" t="n">
        <v>67.27153555</v>
      </c>
      <c r="W6551" s="20" t="s">
        <v>11510</v>
      </c>
      <c r="X6551" s="35"/>
      <c r="Y6551" s="35" t="n">
        <v>0</v>
      </c>
      <c r="Z6551" s="35" t="n">
        <v>1</v>
      </c>
      <c r="AE6551" s="94" t="e">
        <f aca="false" t="array" ref="AE6551:AK6551">_xlfn.torow(_xlfn.unique(_xlfn._xlws.filter(cat_table[Subsector],$E6551=cat_table[Sector],"")))</f>
        <v>#NAME?</v>
      </c>
      <c r="AF6551" s="94" t="e">
        <v>#NAME?</v>
      </c>
      <c r="AG6551" s="94" t="e">
        <v>#NAME?</v>
      </c>
      <c r="AH6551" s="94" t="e">
        <v>#NAME?</v>
      </c>
      <c r="AI6551" s="94" t="e">
        <v>#NAME?</v>
      </c>
      <c r="AJ6551" s="94" t="e">
        <v>#NAME?</v>
      </c>
      <c r="AK6551" s="94" t="e">
        <v>#NAME?</v>
      </c>
      <c r="AO6551" s="94" t="e">
        <f aca="false" t="array" ref="AO6551:AT6551">_xlfn.torow(_xlfn.unique(_xlfn._xlws.filter(cat_table[Sub-subsector],($E6551=cat_table[Sector])*($F6551=cat_table[Subsector]),"")))</f>
        <v>#NAME?</v>
      </c>
      <c r="AP6551" s="94" t="e">
        <v>#NAME?</v>
      </c>
      <c r="AQ6551" s="94" t="e">
        <v>#NAME?</v>
      </c>
      <c r="AR6551" s="94" t="e">
        <v>#NAME?</v>
      </c>
      <c r="AS6551" s="94" t="e">
        <v>#NAME?</v>
      </c>
      <c r="AT6551" s="94" t="e">
        <v>#NAME?</v>
      </c>
    </row>
    <row r="6552" customFormat="false" ht="15" hidden="false" customHeight="true" outlineLevel="0" collapsed="false">
      <c r="A6552" s="20" t="s">
        <v>17603</v>
      </c>
      <c r="B6552" s="20" t="str">
        <f aca="false">INDEX(Table2[], MATCH(L6552, Location_ID!$D$2:$D$3098, 0), 1)</f>
        <v>37e807b2-516c-4393-9957-cc3106f028f0</v>
      </c>
      <c r="C6552" s="20" t="s">
        <v>1585</v>
      </c>
      <c r="D6552" s="230" t="s">
        <v>354</v>
      </c>
      <c r="E6552" s="20" t="s">
        <v>7134</v>
      </c>
      <c r="F6552" s="20" t="s">
        <v>7135</v>
      </c>
      <c r="G6552" s="20" t="s">
        <v>7591</v>
      </c>
      <c r="H6552" s="20"/>
      <c r="I6552" s="20" t="s">
        <v>15917</v>
      </c>
      <c r="J6552" s="20" t="s">
        <v>15918</v>
      </c>
      <c r="K6552" s="20" t="s">
        <v>7109</v>
      </c>
      <c r="L6552" s="20" t="s">
        <v>6457</v>
      </c>
      <c r="M6552" s="20" t="s">
        <v>7116</v>
      </c>
      <c r="N6552" s="20" t="s">
        <v>15902</v>
      </c>
      <c r="O6552" s="20" t="s">
        <v>15918</v>
      </c>
      <c r="P6552" s="201" t="n">
        <v>43730</v>
      </c>
      <c r="Q6552" s="201" t="n">
        <v>43763</v>
      </c>
      <c r="R6552" s="20" t="n">
        <v>1</v>
      </c>
      <c r="S6552" s="20" t="s">
        <v>7130</v>
      </c>
      <c r="T6552" s="20" t="n">
        <v>69.698158</v>
      </c>
      <c r="U6552" s="20" t="n">
        <v>18.207093</v>
      </c>
      <c r="V6552" s="20" t="n">
        <v>121.189223</v>
      </c>
      <c r="W6552" s="20" t="s">
        <v>11510</v>
      </c>
      <c r="X6552" s="35"/>
      <c r="Y6552" s="35" t="n">
        <v>0</v>
      </c>
      <c r="Z6552" s="35" t="n">
        <v>1</v>
      </c>
      <c r="AE6552" s="94" t="e">
        <f aca="false" t="array" ref="AE6552:AK6552">_xlfn.torow(_xlfn.unique(_xlfn._xlws.filter(cat_table[Subsector],$E6552=cat_table[Sector],"")))</f>
        <v>#NAME?</v>
      </c>
      <c r="AF6552" s="94" t="e">
        <v>#NAME?</v>
      </c>
      <c r="AG6552" s="94" t="e">
        <v>#NAME?</v>
      </c>
      <c r="AH6552" s="94" t="e">
        <v>#NAME?</v>
      </c>
      <c r="AI6552" s="94" t="e">
        <v>#NAME?</v>
      </c>
      <c r="AJ6552" s="94" t="e">
        <v>#NAME?</v>
      </c>
      <c r="AK6552" s="94" t="e">
        <v>#NAME?</v>
      </c>
      <c r="AO6552" s="94" t="e">
        <f aca="false" t="array" ref="AO6552:AT6552">_xlfn.torow(_xlfn.unique(_xlfn._xlws.filter(cat_table[Sub-subsector],($E6552=cat_table[Sector])*($F6552=cat_table[Subsector]),"")))</f>
        <v>#NAME?</v>
      </c>
      <c r="AP6552" s="94" t="e">
        <v>#NAME?</v>
      </c>
      <c r="AQ6552" s="94" t="e">
        <v>#NAME?</v>
      </c>
      <c r="AR6552" s="94" t="e">
        <v>#NAME?</v>
      </c>
      <c r="AS6552" s="94" t="e">
        <v>#NAME?</v>
      </c>
      <c r="AT6552" s="94" t="e">
        <v>#NAME?</v>
      </c>
    </row>
    <row r="6553" customFormat="false" ht="15" hidden="false" customHeight="true" outlineLevel="0" collapsed="false">
      <c r="A6553" s="20" t="s">
        <v>17604</v>
      </c>
      <c r="B6553" s="20" t="str">
        <f aca="false">INDEX(Table2[], MATCH(L6553, Location_ID!$D$2:$D$3098, 0), 1)</f>
        <v>25b0567b-374f-4270-bedd-c50e4d12f3d0</v>
      </c>
      <c r="C6553" s="20" t="s">
        <v>1585</v>
      </c>
      <c r="D6553" s="230" t="s">
        <v>354</v>
      </c>
      <c r="E6553" s="20" t="s">
        <v>7134</v>
      </c>
      <c r="F6553" s="20" t="s">
        <v>7135</v>
      </c>
      <c r="G6553" s="20" t="s">
        <v>7591</v>
      </c>
      <c r="H6553" s="20"/>
      <c r="I6553" s="20" t="s">
        <v>15917</v>
      </c>
      <c r="J6553" s="20" t="s">
        <v>15925</v>
      </c>
      <c r="K6553" s="20" t="s">
        <v>7109</v>
      </c>
      <c r="L6553" s="20" t="s">
        <v>6459</v>
      </c>
      <c r="M6553" s="20" t="s">
        <v>7116</v>
      </c>
      <c r="N6553" s="20" t="s">
        <v>15902</v>
      </c>
      <c r="O6553" s="20" t="s">
        <v>15925</v>
      </c>
      <c r="P6553" s="201" t="n">
        <v>43730</v>
      </c>
      <c r="Q6553" s="201" t="n">
        <v>43763</v>
      </c>
      <c r="R6553" s="20" t="n">
        <v>1</v>
      </c>
      <c r="S6553" s="20" t="s">
        <v>7130</v>
      </c>
      <c r="T6553" s="20" t="n">
        <v>421.726948</v>
      </c>
      <c r="U6553" s="20" t="n">
        <v>241.839558</v>
      </c>
      <c r="V6553" s="20" t="n">
        <v>601.614338</v>
      </c>
      <c r="W6553" s="20" t="s">
        <v>11510</v>
      </c>
      <c r="X6553" s="35"/>
      <c r="Y6553" s="35" t="n">
        <v>0</v>
      </c>
      <c r="Z6553" s="35" t="n">
        <v>1</v>
      </c>
      <c r="AE6553" s="94" t="e">
        <f aca="false" t="array" ref="AE6553:AK6553">_xlfn.torow(_xlfn.unique(_xlfn._xlws.filter(cat_table[Subsector],$E6553=cat_table[Sector],"")))</f>
        <v>#NAME?</v>
      </c>
      <c r="AF6553" s="94" t="e">
        <v>#NAME?</v>
      </c>
      <c r="AG6553" s="94" t="e">
        <v>#NAME?</v>
      </c>
      <c r="AH6553" s="94" t="e">
        <v>#NAME?</v>
      </c>
      <c r="AI6553" s="94" t="e">
        <v>#NAME?</v>
      </c>
      <c r="AJ6553" s="94" t="e">
        <v>#NAME?</v>
      </c>
      <c r="AK6553" s="94" t="e">
        <v>#NAME?</v>
      </c>
      <c r="AO6553" s="94" t="e">
        <f aca="false" t="array" ref="AO6553:AT6553">_xlfn.torow(_xlfn.unique(_xlfn._xlws.filter(cat_table[Sub-subsector],($E6553=cat_table[Sector])*($F6553=cat_table[Subsector]),"")))</f>
        <v>#NAME?</v>
      </c>
      <c r="AP6553" s="94" t="e">
        <v>#NAME?</v>
      </c>
      <c r="AQ6553" s="94" t="e">
        <v>#NAME?</v>
      </c>
      <c r="AR6553" s="94" t="e">
        <v>#NAME?</v>
      </c>
      <c r="AS6553" s="94" t="e">
        <v>#NAME?</v>
      </c>
      <c r="AT6553" s="94" t="e">
        <v>#NAME?</v>
      </c>
    </row>
    <row r="6554" customFormat="false" ht="15" hidden="false" customHeight="true" outlineLevel="0" collapsed="false">
      <c r="A6554" s="20" t="s">
        <v>17605</v>
      </c>
      <c r="B6554" s="20" t="str">
        <f aca="false">INDEX(Table2[], MATCH(L6554, Location_ID!$D$2:$D$3098, 0), 1)</f>
        <v>82288f8b-fc87-4875-a46b-4e2b401f126a</v>
      </c>
      <c r="C6554" s="20" t="s">
        <v>1585</v>
      </c>
      <c r="D6554" s="230" t="s">
        <v>354</v>
      </c>
      <c r="E6554" s="20" t="s">
        <v>7134</v>
      </c>
      <c r="F6554" s="20" t="s">
        <v>7135</v>
      </c>
      <c r="G6554" s="20" t="s">
        <v>7591</v>
      </c>
      <c r="H6554" s="20"/>
      <c r="I6554" s="20" t="s">
        <v>15917</v>
      </c>
      <c r="J6554" s="20" t="s">
        <v>15922</v>
      </c>
      <c r="K6554" s="20" t="s">
        <v>7109</v>
      </c>
      <c r="L6554" s="20" t="s">
        <v>6461</v>
      </c>
      <c r="M6554" s="20" t="s">
        <v>7116</v>
      </c>
      <c r="N6554" s="20" t="s">
        <v>15902</v>
      </c>
      <c r="O6554" s="20" t="s">
        <v>15922</v>
      </c>
      <c r="P6554" s="201" t="n">
        <v>43730</v>
      </c>
      <c r="Q6554" s="201" t="n">
        <v>43763</v>
      </c>
      <c r="R6554" s="20" t="n">
        <v>1</v>
      </c>
      <c r="S6554" s="20" t="s">
        <v>7130</v>
      </c>
      <c r="T6554" s="20" t="n">
        <v>228.311994</v>
      </c>
      <c r="U6554" s="20" t="n">
        <v>87.2692605</v>
      </c>
      <c r="V6554" s="20" t="n">
        <v>369.3547275</v>
      </c>
      <c r="W6554" s="20" t="s">
        <v>11510</v>
      </c>
      <c r="X6554" s="35"/>
      <c r="Y6554" s="35" t="n">
        <v>0</v>
      </c>
      <c r="Z6554" s="35" t="n">
        <v>1</v>
      </c>
      <c r="AE6554" s="94" t="e">
        <f aca="false" t="array" ref="AE6554:AK6554">_xlfn.torow(_xlfn.unique(_xlfn._xlws.filter(cat_table[Subsector],$E6554=cat_table[Sector],"")))</f>
        <v>#NAME?</v>
      </c>
      <c r="AF6554" s="94" t="e">
        <v>#NAME?</v>
      </c>
      <c r="AG6554" s="94" t="e">
        <v>#NAME?</v>
      </c>
      <c r="AH6554" s="94" t="e">
        <v>#NAME?</v>
      </c>
      <c r="AI6554" s="94" t="e">
        <v>#NAME?</v>
      </c>
      <c r="AJ6554" s="94" t="e">
        <v>#NAME?</v>
      </c>
      <c r="AK6554" s="94" t="e">
        <v>#NAME?</v>
      </c>
      <c r="AO6554" s="94" t="e">
        <f aca="false" t="array" ref="AO6554:AT6554">_xlfn.torow(_xlfn.unique(_xlfn._xlws.filter(cat_table[Sub-subsector],($E6554=cat_table[Sector])*($F6554=cat_table[Subsector]),"")))</f>
        <v>#NAME?</v>
      </c>
      <c r="AP6554" s="94" t="e">
        <v>#NAME?</v>
      </c>
      <c r="AQ6554" s="94" t="e">
        <v>#NAME?</v>
      </c>
      <c r="AR6554" s="94" t="e">
        <v>#NAME?</v>
      </c>
      <c r="AS6554" s="94" t="e">
        <v>#NAME?</v>
      </c>
      <c r="AT6554" s="94" t="e">
        <v>#NAME?</v>
      </c>
    </row>
    <row r="6555" customFormat="false" ht="15" hidden="false" customHeight="true" outlineLevel="0" collapsed="false">
      <c r="A6555" s="20" t="s">
        <v>17606</v>
      </c>
      <c r="B6555" s="20" t="str">
        <f aca="false">INDEX(Table2[], MATCH(L6555, Location_ID!$D$2:$D$3098, 0), 1)</f>
        <v>b98c86ab-c5a8-40e1-9403-2c92a401470b</v>
      </c>
      <c r="C6555" s="20" t="s">
        <v>1585</v>
      </c>
      <c r="D6555" s="230" t="s">
        <v>354</v>
      </c>
      <c r="E6555" s="20" t="s">
        <v>7134</v>
      </c>
      <c r="F6555" s="20" t="s">
        <v>7135</v>
      </c>
      <c r="G6555" s="20" t="s">
        <v>7591</v>
      </c>
      <c r="H6555" s="20"/>
      <c r="I6555" s="20" t="s">
        <v>15917</v>
      </c>
      <c r="J6555" s="20" t="s">
        <v>15918</v>
      </c>
      <c r="K6555" s="20" t="s">
        <v>7109</v>
      </c>
      <c r="L6555" s="20" t="s">
        <v>6463</v>
      </c>
      <c r="M6555" s="20" t="s">
        <v>7116</v>
      </c>
      <c r="N6555" s="20" t="s">
        <v>15902</v>
      </c>
      <c r="O6555" s="20" t="s">
        <v>15918</v>
      </c>
      <c r="P6555" s="201" t="n">
        <v>43730</v>
      </c>
      <c r="Q6555" s="201" t="n">
        <v>43763</v>
      </c>
      <c r="R6555" s="20" t="n">
        <v>1</v>
      </c>
      <c r="S6555" s="20" t="s">
        <v>7130</v>
      </c>
      <c r="T6555" s="20" t="n">
        <v>59.6493577</v>
      </c>
      <c r="U6555" s="20" t="n">
        <v>10.3503796</v>
      </c>
      <c r="V6555" s="20" t="n">
        <v>108.9483358</v>
      </c>
      <c r="W6555" s="20" t="s">
        <v>11510</v>
      </c>
      <c r="X6555" s="35"/>
      <c r="Y6555" s="35" t="n">
        <v>0</v>
      </c>
      <c r="Z6555" s="35" t="n">
        <v>1</v>
      </c>
      <c r="AE6555" s="94" t="e">
        <f aca="false" t="array" ref="AE6555:AK6555">_xlfn.torow(_xlfn.unique(_xlfn._xlws.filter(cat_table[Subsector],$E6555=cat_table[Sector],"")))</f>
        <v>#NAME?</v>
      </c>
      <c r="AF6555" s="94" t="e">
        <v>#NAME?</v>
      </c>
      <c r="AG6555" s="94" t="e">
        <v>#NAME?</v>
      </c>
      <c r="AH6555" s="94" t="e">
        <v>#NAME?</v>
      </c>
      <c r="AI6555" s="94" t="e">
        <v>#NAME?</v>
      </c>
      <c r="AJ6555" s="94" t="e">
        <v>#NAME?</v>
      </c>
      <c r="AK6555" s="94" t="e">
        <v>#NAME?</v>
      </c>
      <c r="AO6555" s="94" t="e">
        <f aca="false" t="array" ref="AO6555:AT6555">_xlfn.torow(_xlfn.unique(_xlfn._xlws.filter(cat_table[Sub-subsector],($E6555=cat_table[Sector])*($F6555=cat_table[Subsector]),"")))</f>
        <v>#NAME?</v>
      </c>
      <c r="AP6555" s="94" t="e">
        <v>#NAME?</v>
      </c>
      <c r="AQ6555" s="94" t="e">
        <v>#NAME?</v>
      </c>
      <c r="AR6555" s="94" t="e">
        <v>#NAME?</v>
      </c>
      <c r="AS6555" s="94" t="e">
        <v>#NAME?</v>
      </c>
      <c r="AT6555" s="94" t="e">
        <v>#NAME?</v>
      </c>
    </row>
    <row r="6556" customFormat="false" ht="15" hidden="false" customHeight="true" outlineLevel="0" collapsed="false">
      <c r="A6556" s="20" t="s">
        <v>17607</v>
      </c>
      <c r="B6556" s="20" t="str">
        <f aca="false">INDEX(Table2[], MATCH(L6556, Location_ID!$D$2:$D$3098, 0), 1)</f>
        <v>ef0785c9-23d7-48ec-93a2-a82db5aa08a4</v>
      </c>
      <c r="C6556" s="20" t="s">
        <v>1585</v>
      </c>
      <c r="D6556" s="230" t="s">
        <v>354</v>
      </c>
      <c r="E6556" s="20" t="s">
        <v>7134</v>
      </c>
      <c r="F6556" s="20" t="s">
        <v>7135</v>
      </c>
      <c r="G6556" s="20" t="s">
        <v>7591</v>
      </c>
      <c r="H6556" s="20"/>
      <c r="I6556" s="20" t="s">
        <v>15917</v>
      </c>
      <c r="J6556" s="20" t="s">
        <v>15918</v>
      </c>
      <c r="K6556" s="20" t="s">
        <v>7109</v>
      </c>
      <c r="L6556" s="20" t="s">
        <v>6465</v>
      </c>
      <c r="M6556" s="20" t="s">
        <v>7116</v>
      </c>
      <c r="N6556" s="20" t="s">
        <v>15902</v>
      </c>
      <c r="O6556" s="20" t="s">
        <v>15918</v>
      </c>
      <c r="P6556" s="201" t="n">
        <v>43730</v>
      </c>
      <c r="Q6556" s="201" t="n">
        <v>43763</v>
      </c>
      <c r="R6556" s="20" t="n">
        <v>1</v>
      </c>
      <c r="S6556" s="20" t="s">
        <v>7130</v>
      </c>
      <c r="T6556" s="20" t="n">
        <v>243.600124</v>
      </c>
      <c r="U6556" s="20" t="n">
        <v>120.779947</v>
      </c>
      <c r="V6556" s="20" t="n">
        <v>366.420301</v>
      </c>
      <c r="W6556" s="20" t="s">
        <v>11510</v>
      </c>
      <c r="X6556" s="35"/>
      <c r="Y6556" s="35" t="n">
        <v>0</v>
      </c>
      <c r="Z6556" s="35" t="n">
        <v>1</v>
      </c>
      <c r="AE6556" s="94" t="e">
        <f aca="false" t="array" ref="AE6556:AK6556">_xlfn.torow(_xlfn.unique(_xlfn._xlws.filter(cat_table[Subsector],$E6556=cat_table[Sector],"")))</f>
        <v>#NAME?</v>
      </c>
      <c r="AF6556" s="94" t="e">
        <v>#NAME?</v>
      </c>
      <c r="AG6556" s="94" t="e">
        <v>#NAME?</v>
      </c>
      <c r="AH6556" s="94" t="e">
        <v>#NAME?</v>
      </c>
      <c r="AI6556" s="94" t="e">
        <v>#NAME?</v>
      </c>
      <c r="AJ6556" s="94" t="e">
        <v>#NAME?</v>
      </c>
      <c r="AK6556" s="94" t="e">
        <v>#NAME?</v>
      </c>
      <c r="AO6556" s="94" t="e">
        <f aca="false" t="array" ref="AO6556:AT6556">_xlfn.torow(_xlfn.unique(_xlfn._xlws.filter(cat_table[Sub-subsector],($E6556=cat_table[Sector])*($F6556=cat_table[Subsector]),"")))</f>
        <v>#NAME?</v>
      </c>
      <c r="AP6556" s="94" t="e">
        <v>#NAME?</v>
      </c>
      <c r="AQ6556" s="94" t="e">
        <v>#NAME?</v>
      </c>
      <c r="AR6556" s="94" t="e">
        <v>#NAME?</v>
      </c>
      <c r="AS6556" s="94" t="e">
        <v>#NAME?</v>
      </c>
      <c r="AT6556" s="94" t="e">
        <v>#NAME?</v>
      </c>
    </row>
    <row r="6557" customFormat="false" ht="15" hidden="false" customHeight="true" outlineLevel="0" collapsed="false">
      <c r="A6557" s="20" t="s">
        <v>17608</v>
      </c>
      <c r="B6557" s="20" t="str">
        <f aca="false">INDEX(Table2[], MATCH(L6557, Location_ID!$D$2:$D$3098, 0), 1)</f>
        <v>b224c815-f0b6-49d0-92cb-eabdfc2b3d92</v>
      </c>
      <c r="C6557" s="20" t="s">
        <v>1585</v>
      </c>
      <c r="D6557" s="230" t="s">
        <v>354</v>
      </c>
      <c r="E6557" s="20" t="s">
        <v>7134</v>
      </c>
      <c r="F6557" s="20" t="s">
        <v>7135</v>
      </c>
      <c r="G6557" s="20" t="s">
        <v>7591</v>
      </c>
      <c r="H6557" s="20"/>
      <c r="I6557" s="20" t="s">
        <v>15917</v>
      </c>
      <c r="J6557" s="20" t="s">
        <v>15932</v>
      </c>
      <c r="K6557" s="20" t="s">
        <v>7109</v>
      </c>
      <c r="L6557" s="20" t="s">
        <v>6467</v>
      </c>
      <c r="M6557" s="20" t="s">
        <v>7116</v>
      </c>
      <c r="N6557" s="20" t="s">
        <v>15902</v>
      </c>
      <c r="O6557" s="20" t="s">
        <v>15932</v>
      </c>
      <c r="P6557" s="201" t="n">
        <v>43730</v>
      </c>
      <c r="Q6557" s="201" t="n">
        <v>43763</v>
      </c>
      <c r="R6557" s="20" t="n">
        <v>1</v>
      </c>
      <c r="S6557" s="20" t="s">
        <v>7130</v>
      </c>
      <c r="T6557" s="20" t="n">
        <v>105.3636745</v>
      </c>
      <c r="U6557" s="20" t="n">
        <v>39.935543</v>
      </c>
      <c r="V6557" s="20" t="n">
        <v>170.791806</v>
      </c>
      <c r="W6557" s="20" t="s">
        <v>11510</v>
      </c>
      <c r="X6557" s="35"/>
      <c r="Y6557" s="35" t="n">
        <v>0</v>
      </c>
      <c r="Z6557" s="35" t="n">
        <v>1</v>
      </c>
      <c r="AE6557" s="94" t="e">
        <f aca="false" t="array" ref="AE6557:AK6557">_xlfn.torow(_xlfn.unique(_xlfn._xlws.filter(cat_table[Subsector],$E6557=cat_table[Sector],"")))</f>
        <v>#NAME?</v>
      </c>
      <c r="AF6557" s="94" t="e">
        <v>#NAME?</v>
      </c>
      <c r="AG6557" s="94" t="e">
        <v>#NAME?</v>
      </c>
      <c r="AH6557" s="94" t="e">
        <v>#NAME?</v>
      </c>
      <c r="AI6557" s="94" t="e">
        <v>#NAME?</v>
      </c>
      <c r="AJ6557" s="94" t="e">
        <v>#NAME?</v>
      </c>
      <c r="AK6557" s="94" t="e">
        <v>#NAME?</v>
      </c>
      <c r="AO6557" s="94" t="e">
        <f aca="false" t="array" ref="AO6557:AT6557">_xlfn.torow(_xlfn.unique(_xlfn._xlws.filter(cat_table[Sub-subsector],($E6557=cat_table[Sector])*($F6557=cat_table[Subsector]),"")))</f>
        <v>#NAME?</v>
      </c>
      <c r="AP6557" s="94" t="e">
        <v>#NAME?</v>
      </c>
      <c r="AQ6557" s="94" t="e">
        <v>#NAME?</v>
      </c>
      <c r="AR6557" s="94" t="e">
        <v>#NAME?</v>
      </c>
      <c r="AS6557" s="94" t="e">
        <v>#NAME?</v>
      </c>
      <c r="AT6557" s="94" t="e">
        <v>#NAME?</v>
      </c>
    </row>
    <row r="6558" customFormat="false" ht="15" hidden="false" customHeight="true" outlineLevel="0" collapsed="false">
      <c r="A6558" s="20" t="s">
        <v>17609</v>
      </c>
      <c r="B6558" s="20" t="str">
        <f aca="false">INDEX(Table2[], MATCH(L6558, Location_ID!$D$2:$D$3098, 0), 1)</f>
        <v>97f6d890-626b-402a-ac96-72d4f50dc69b</v>
      </c>
      <c r="C6558" s="20" t="s">
        <v>1585</v>
      </c>
      <c r="D6558" s="230" t="s">
        <v>354</v>
      </c>
      <c r="E6558" s="20" t="s">
        <v>7134</v>
      </c>
      <c r="F6558" s="20" t="s">
        <v>7135</v>
      </c>
      <c r="G6558" s="20" t="s">
        <v>7591</v>
      </c>
      <c r="H6558" s="20"/>
      <c r="I6558" s="20" t="s">
        <v>15917</v>
      </c>
      <c r="J6558" s="20" t="s">
        <v>15918</v>
      </c>
      <c r="K6558" s="20" t="s">
        <v>7109</v>
      </c>
      <c r="L6558" s="20" t="s">
        <v>6469</v>
      </c>
      <c r="M6558" s="20" t="s">
        <v>7116</v>
      </c>
      <c r="N6558" s="20" t="s">
        <v>15902</v>
      </c>
      <c r="O6558" s="20" t="s">
        <v>15918</v>
      </c>
      <c r="P6558" s="201" t="n">
        <v>43730</v>
      </c>
      <c r="Q6558" s="201" t="n">
        <v>43763</v>
      </c>
      <c r="R6558" s="20" t="n">
        <v>1</v>
      </c>
      <c r="S6558" s="20" t="s">
        <v>7130</v>
      </c>
      <c r="T6558" s="20" t="n">
        <v>99.3630081</v>
      </c>
      <c r="U6558" s="20" t="n">
        <v>40.2281778</v>
      </c>
      <c r="V6558" s="20" t="n">
        <v>158.4978384</v>
      </c>
      <c r="W6558" s="20" t="s">
        <v>11510</v>
      </c>
      <c r="X6558" s="35"/>
      <c r="Y6558" s="35" t="n">
        <v>0</v>
      </c>
      <c r="Z6558" s="35" t="n">
        <v>1</v>
      </c>
      <c r="AE6558" s="94" t="e">
        <f aca="false" t="array" ref="AE6558:AK6558">_xlfn.torow(_xlfn.unique(_xlfn._xlws.filter(cat_table[Subsector],$E6558=cat_table[Sector],"")))</f>
        <v>#NAME?</v>
      </c>
      <c r="AF6558" s="94" t="e">
        <v>#NAME?</v>
      </c>
      <c r="AG6558" s="94" t="e">
        <v>#NAME?</v>
      </c>
      <c r="AH6558" s="94" t="e">
        <v>#NAME?</v>
      </c>
      <c r="AI6558" s="94" t="e">
        <v>#NAME?</v>
      </c>
      <c r="AJ6558" s="94" t="e">
        <v>#NAME?</v>
      </c>
      <c r="AK6558" s="94" t="e">
        <v>#NAME?</v>
      </c>
      <c r="AO6558" s="94" t="e">
        <f aca="false" t="array" ref="AO6558:AT6558">_xlfn.torow(_xlfn.unique(_xlfn._xlws.filter(cat_table[Sub-subsector],($E6558=cat_table[Sector])*($F6558=cat_table[Subsector]),"")))</f>
        <v>#NAME?</v>
      </c>
      <c r="AP6558" s="94" t="e">
        <v>#NAME?</v>
      </c>
      <c r="AQ6558" s="94" t="e">
        <v>#NAME?</v>
      </c>
      <c r="AR6558" s="94" t="e">
        <v>#NAME?</v>
      </c>
      <c r="AS6558" s="94" t="e">
        <v>#NAME?</v>
      </c>
      <c r="AT6558" s="94" t="e">
        <v>#NAME?</v>
      </c>
    </row>
    <row r="6559" customFormat="false" ht="15" hidden="false" customHeight="true" outlineLevel="0" collapsed="false">
      <c r="A6559" s="20" t="s">
        <v>17610</v>
      </c>
      <c r="B6559" s="20" t="str">
        <f aca="false">INDEX(Table2[], MATCH(L6559, Location_ID!$D$2:$D$3098, 0), 1)</f>
        <v>b049cb1c-fa67-4a75-9abf-db1cdefa916d</v>
      </c>
      <c r="C6559" s="20" t="s">
        <v>1585</v>
      </c>
      <c r="D6559" s="230" t="s">
        <v>354</v>
      </c>
      <c r="E6559" s="20" t="s">
        <v>7134</v>
      </c>
      <c r="F6559" s="20" t="s">
        <v>7135</v>
      </c>
      <c r="G6559" s="20" t="s">
        <v>7591</v>
      </c>
      <c r="H6559" s="20"/>
      <c r="I6559" s="20" t="s">
        <v>15917</v>
      </c>
      <c r="J6559" s="20" t="s">
        <v>15932</v>
      </c>
      <c r="K6559" s="20" t="s">
        <v>7109</v>
      </c>
      <c r="L6559" s="20" t="s">
        <v>6471</v>
      </c>
      <c r="M6559" s="20" t="s">
        <v>7116</v>
      </c>
      <c r="N6559" s="20" t="s">
        <v>15902</v>
      </c>
      <c r="O6559" s="20" t="s">
        <v>15932</v>
      </c>
      <c r="P6559" s="201" t="n">
        <v>43730</v>
      </c>
      <c r="Q6559" s="201" t="n">
        <v>43763</v>
      </c>
      <c r="R6559" s="20" t="n">
        <v>1</v>
      </c>
      <c r="S6559" s="20" t="s">
        <v>7130</v>
      </c>
      <c r="T6559" s="20" t="n">
        <v>97.09503125</v>
      </c>
      <c r="U6559" s="20" t="n">
        <v>51.1448971</v>
      </c>
      <c r="V6559" s="20" t="n">
        <v>143.0451654</v>
      </c>
      <c r="W6559" s="20" t="s">
        <v>11510</v>
      </c>
      <c r="X6559" s="35"/>
      <c r="Y6559" s="35" t="n">
        <v>0</v>
      </c>
      <c r="Z6559" s="35" t="n">
        <v>1</v>
      </c>
      <c r="AE6559" s="94" t="e">
        <f aca="false" t="array" ref="AE6559:AK6559">_xlfn.torow(_xlfn.unique(_xlfn._xlws.filter(cat_table[Subsector],$E6559=cat_table[Sector],"")))</f>
        <v>#NAME?</v>
      </c>
      <c r="AF6559" s="94" t="e">
        <v>#NAME?</v>
      </c>
      <c r="AG6559" s="94" t="e">
        <v>#NAME?</v>
      </c>
      <c r="AH6559" s="94" t="e">
        <v>#NAME?</v>
      </c>
      <c r="AI6559" s="94" t="e">
        <v>#NAME?</v>
      </c>
      <c r="AJ6559" s="94" t="e">
        <v>#NAME?</v>
      </c>
      <c r="AK6559" s="94" t="e">
        <v>#NAME?</v>
      </c>
      <c r="AO6559" s="94" t="e">
        <f aca="false" t="array" ref="AO6559:AT6559">_xlfn.torow(_xlfn.unique(_xlfn._xlws.filter(cat_table[Sub-subsector],($E6559=cat_table[Sector])*($F6559=cat_table[Subsector]),"")))</f>
        <v>#NAME?</v>
      </c>
      <c r="AP6559" s="94" t="e">
        <v>#NAME?</v>
      </c>
      <c r="AQ6559" s="94" t="e">
        <v>#NAME?</v>
      </c>
      <c r="AR6559" s="94" t="e">
        <v>#NAME?</v>
      </c>
      <c r="AS6559" s="94" t="e">
        <v>#NAME?</v>
      </c>
      <c r="AT6559" s="94" t="e">
        <v>#NAME?</v>
      </c>
    </row>
    <row r="6560" customFormat="false" ht="15" hidden="false" customHeight="true" outlineLevel="0" collapsed="false">
      <c r="A6560" s="20" t="s">
        <v>17611</v>
      </c>
      <c r="B6560" s="20" t="str">
        <f aca="false">INDEX(Table2[], MATCH(L6560, Location_ID!$D$2:$D$3098, 0), 1)</f>
        <v>338232f1-92e2-47dc-b8d7-13d116561ba0</v>
      </c>
      <c r="C6560" s="20" t="s">
        <v>1585</v>
      </c>
      <c r="D6560" s="230" t="s">
        <v>354</v>
      </c>
      <c r="E6560" s="20" t="s">
        <v>7134</v>
      </c>
      <c r="F6560" s="20" t="s">
        <v>7135</v>
      </c>
      <c r="G6560" s="20" t="s">
        <v>7591</v>
      </c>
      <c r="H6560" s="20"/>
      <c r="I6560" s="20" t="s">
        <v>15917</v>
      </c>
      <c r="J6560" s="20" t="s">
        <v>15922</v>
      </c>
      <c r="K6560" s="20" t="s">
        <v>7109</v>
      </c>
      <c r="L6560" s="20" t="s">
        <v>6473</v>
      </c>
      <c r="M6560" s="20" t="s">
        <v>7116</v>
      </c>
      <c r="N6560" s="20" t="s">
        <v>15902</v>
      </c>
      <c r="O6560" s="20" t="s">
        <v>15922</v>
      </c>
      <c r="P6560" s="201" t="n">
        <v>43730</v>
      </c>
      <c r="Q6560" s="201" t="n">
        <v>43763</v>
      </c>
      <c r="R6560" s="20" t="n">
        <v>1</v>
      </c>
      <c r="S6560" s="20" t="s">
        <v>7130</v>
      </c>
      <c r="T6560" s="20" t="n">
        <v>282.295728</v>
      </c>
      <c r="U6560" s="20" t="n">
        <v>190.1201997</v>
      </c>
      <c r="V6560" s="20" t="n">
        <v>374.4712563</v>
      </c>
      <c r="W6560" s="20" t="s">
        <v>11510</v>
      </c>
      <c r="X6560" s="35"/>
      <c r="Y6560" s="35" t="n">
        <v>0</v>
      </c>
      <c r="Z6560" s="35" t="n">
        <v>1</v>
      </c>
      <c r="AE6560" s="94" t="e">
        <f aca="false" t="array" ref="AE6560:AK6560">_xlfn.torow(_xlfn.unique(_xlfn._xlws.filter(cat_table[Subsector],$E6560=cat_table[Sector],"")))</f>
        <v>#NAME?</v>
      </c>
      <c r="AF6560" s="94" t="e">
        <v>#NAME?</v>
      </c>
      <c r="AG6560" s="94" t="e">
        <v>#NAME?</v>
      </c>
      <c r="AH6560" s="94" t="e">
        <v>#NAME?</v>
      </c>
      <c r="AI6560" s="94" t="e">
        <v>#NAME?</v>
      </c>
      <c r="AJ6560" s="94" t="e">
        <v>#NAME?</v>
      </c>
      <c r="AK6560" s="94" t="e">
        <v>#NAME?</v>
      </c>
      <c r="AO6560" s="94" t="e">
        <f aca="false" t="array" ref="AO6560:AT6560">_xlfn.torow(_xlfn.unique(_xlfn._xlws.filter(cat_table[Sub-subsector],($E6560=cat_table[Sector])*($F6560=cat_table[Subsector]),"")))</f>
        <v>#NAME?</v>
      </c>
      <c r="AP6560" s="94" t="e">
        <v>#NAME?</v>
      </c>
      <c r="AQ6560" s="94" t="e">
        <v>#NAME?</v>
      </c>
      <c r="AR6560" s="94" t="e">
        <v>#NAME?</v>
      </c>
      <c r="AS6560" s="94" t="e">
        <v>#NAME?</v>
      </c>
      <c r="AT6560" s="94" t="e">
        <v>#NAME?</v>
      </c>
    </row>
    <row r="6561" customFormat="false" ht="15" hidden="false" customHeight="true" outlineLevel="0" collapsed="false">
      <c r="A6561" s="174" t="s">
        <v>17612</v>
      </c>
      <c r="B6561" s="20" t="str">
        <f aca="false">INDEX(Table2[], MATCH(L6561, Location_ID!$D$2:$D$3098, 0), 1)</f>
        <v>5e3f961f-7920-4da1-979d-da24050f6d24</v>
      </c>
      <c r="C6561" s="20" t="s">
        <v>1585</v>
      </c>
      <c r="D6561" s="230" t="s">
        <v>354</v>
      </c>
      <c r="E6561" s="20" t="s">
        <v>7134</v>
      </c>
      <c r="F6561" s="20" t="s">
        <v>7135</v>
      </c>
      <c r="G6561" s="20" t="s">
        <v>7591</v>
      </c>
      <c r="H6561" s="20"/>
      <c r="I6561" s="20" t="s">
        <v>15917</v>
      </c>
      <c r="J6561" s="20" t="s">
        <v>15922</v>
      </c>
      <c r="K6561" s="20" t="s">
        <v>7109</v>
      </c>
      <c r="L6561" s="20" t="s">
        <v>6475</v>
      </c>
      <c r="M6561" s="20" t="s">
        <v>7116</v>
      </c>
      <c r="N6561" s="20" t="s">
        <v>15902</v>
      </c>
      <c r="O6561" s="20" t="s">
        <v>15922</v>
      </c>
      <c r="P6561" s="201" t="n">
        <v>43730</v>
      </c>
      <c r="Q6561" s="201" t="n">
        <v>43763</v>
      </c>
      <c r="R6561" s="20" t="n">
        <v>1</v>
      </c>
      <c r="S6561" s="20" t="s">
        <v>7130</v>
      </c>
      <c r="T6561" s="20" t="n">
        <v>67.6263155</v>
      </c>
      <c r="U6561" s="20" t="n">
        <v>28.0640813</v>
      </c>
      <c r="V6561" s="20" t="n">
        <v>107.1885497</v>
      </c>
      <c r="W6561" s="20" t="s">
        <v>11510</v>
      </c>
      <c r="X6561" s="35"/>
      <c r="Y6561" s="35" t="n">
        <v>0</v>
      </c>
      <c r="Z6561" s="35" t="n">
        <v>1</v>
      </c>
      <c r="AE6561" s="94" t="e">
        <f aca="false" t="array" ref="AE6561:AK6561">_xlfn.torow(_xlfn.unique(_xlfn._xlws.filter(cat_table[Subsector],$E6561=cat_table[Sector],"")))</f>
        <v>#NAME?</v>
      </c>
      <c r="AF6561" s="94" t="e">
        <v>#NAME?</v>
      </c>
      <c r="AG6561" s="94" t="e">
        <v>#NAME?</v>
      </c>
      <c r="AH6561" s="94" t="e">
        <v>#NAME?</v>
      </c>
      <c r="AI6561" s="94" t="e">
        <v>#NAME?</v>
      </c>
      <c r="AJ6561" s="94" t="e">
        <v>#NAME?</v>
      </c>
      <c r="AK6561" s="94" t="e">
        <v>#NAME?</v>
      </c>
      <c r="AO6561" s="94" t="e">
        <f aca="false" t="array" ref="AO6561:AT6561">_xlfn.torow(_xlfn.unique(_xlfn._xlws.filter(cat_table[Sub-subsector],($E6561=cat_table[Sector])*($F6561=cat_table[Subsector]),"")))</f>
        <v>#NAME?</v>
      </c>
      <c r="AP6561" s="94" t="e">
        <v>#NAME?</v>
      </c>
      <c r="AQ6561" s="94" t="e">
        <v>#NAME?</v>
      </c>
      <c r="AR6561" s="94" t="e">
        <v>#NAME?</v>
      </c>
      <c r="AS6561" s="94" t="e">
        <v>#NAME?</v>
      </c>
      <c r="AT6561" s="94" t="e">
        <v>#NAME?</v>
      </c>
    </row>
    <row r="6562" customFormat="false" ht="15" hidden="false" customHeight="true" outlineLevel="0" collapsed="false">
      <c r="A6562" s="20" t="s">
        <v>17613</v>
      </c>
      <c r="B6562" s="20" t="str">
        <f aca="false">INDEX(Table2[], MATCH(L6562, Location_ID!$D$2:$D$3098, 0), 1)</f>
        <v>408bb909-9ac9-4c4a-b2de-59fb6d586b10</v>
      </c>
      <c r="C6562" s="20" t="s">
        <v>1585</v>
      </c>
      <c r="D6562" s="230" t="s">
        <v>354</v>
      </c>
      <c r="E6562" s="20" t="s">
        <v>7134</v>
      </c>
      <c r="F6562" s="20" t="s">
        <v>7135</v>
      </c>
      <c r="G6562" s="20" t="s">
        <v>7591</v>
      </c>
      <c r="H6562" s="20"/>
      <c r="I6562" s="20" t="s">
        <v>15917</v>
      </c>
      <c r="J6562" s="20" t="s">
        <v>15932</v>
      </c>
      <c r="K6562" s="20" t="s">
        <v>7109</v>
      </c>
      <c r="L6562" s="20" t="s">
        <v>6477</v>
      </c>
      <c r="M6562" s="20" t="s">
        <v>7116</v>
      </c>
      <c r="N6562" s="20" t="s">
        <v>15902</v>
      </c>
      <c r="O6562" s="20" t="s">
        <v>15932</v>
      </c>
      <c r="P6562" s="201" t="n">
        <v>43730</v>
      </c>
      <c r="Q6562" s="201" t="n">
        <v>43763</v>
      </c>
      <c r="R6562" s="20" t="n">
        <v>1</v>
      </c>
      <c r="S6562" s="20" t="s">
        <v>7130</v>
      </c>
      <c r="T6562" s="20" t="n">
        <v>79.73209</v>
      </c>
      <c r="U6562" s="20" t="n">
        <v>34.91776</v>
      </c>
      <c r="V6562" s="20" t="n">
        <v>124.54642</v>
      </c>
      <c r="W6562" s="20" t="s">
        <v>11510</v>
      </c>
      <c r="X6562" s="35"/>
      <c r="Y6562" s="35" t="n">
        <v>0</v>
      </c>
      <c r="Z6562" s="35" t="n">
        <v>1</v>
      </c>
      <c r="AE6562" s="94" t="e">
        <f aca="false" t="array" ref="AE6562:AK6562">_xlfn.torow(_xlfn.unique(_xlfn._xlws.filter(cat_table[Subsector],$E6562=cat_table[Sector],"")))</f>
        <v>#NAME?</v>
      </c>
      <c r="AF6562" s="94" t="e">
        <v>#NAME?</v>
      </c>
      <c r="AG6562" s="94" t="e">
        <v>#NAME?</v>
      </c>
      <c r="AH6562" s="94" t="e">
        <v>#NAME?</v>
      </c>
      <c r="AI6562" s="94" t="e">
        <v>#NAME?</v>
      </c>
      <c r="AJ6562" s="94" t="e">
        <v>#NAME?</v>
      </c>
      <c r="AK6562" s="94" t="e">
        <v>#NAME?</v>
      </c>
      <c r="AO6562" s="94" t="e">
        <f aca="false" t="array" ref="AO6562:AT6562">_xlfn.torow(_xlfn.unique(_xlfn._xlws.filter(cat_table[Sub-subsector],($E6562=cat_table[Sector])*($F6562=cat_table[Subsector]),"")))</f>
        <v>#NAME?</v>
      </c>
      <c r="AP6562" s="94" t="e">
        <v>#NAME?</v>
      </c>
      <c r="AQ6562" s="94" t="e">
        <v>#NAME?</v>
      </c>
      <c r="AR6562" s="94" t="e">
        <v>#NAME?</v>
      </c>
      <c r="AS6562" s="94" t="e">
        <v>#NAME?</v>
      </c>
      <c r="AT6562" s="94" t="e">
        <v>#NAME?</v>
      </c>
    </row>
    <row r="6563" customFormat="false" ht="15" hidden="false" customHeight="true" outlineLevel="0" collapsed="false">
      <c r="A6563" s="20" t="s">
        <v>17614</v>
      </c>
      <c r="B6563" s="20" t="str">
        <f aca="false">INDEX(Table2[], MATCH(L6563, Location_ID!$D$2:$D$3098, 0), 1)</f>
        <v>2f683fcc-f819-46b7-8fd7-25379abd44d9</v>
      </c>
      <c r="C6563" s="20" t="s">
        <v>1585</v>
      </c>
      <c r="D6563" s="230" t="s">
        <v>354</v>
      </c>
      <c r="E6563" s="20" t="s">
        <v>7134</v>
      </c>
      <c r="F6563" s="20" t="s">
        <v>7135</v>
      </c>
      <c r="G6563" s="20" t="s">
        <v>7591</v>
      </c>
      <c r="H6563" s="20"/>
      <c r="I6563" s="20" t="s">
        <v>15917</v>
      </c>
      <c r="J6563" s="20" t="s">
        <v>15918</v>
      </c>
      <c r="K6563" s="20" t="s">
        <v>7109</v>
      </c>
      <c r="L6563" s="20" t="s">
        <v>6479</v>
      </c>
      <c r="M6563" s="20" t="s">
        <v>7116</v>
      </c>
      <c r="N6563" s="20" t="s">
        <v>15902</v>
      </c>
      <c r="O6563" s="20" t="s">
        <v>15918</v>
      </c>
      <c r="P6563" s="201" t="n">
        <v>43730</v>
      </c>
      <c r="Q6563" s="201" t="n">
        <v>43763</v>
      </c>
      <c r="R6563" s="20" t="n">
        <v>1</v>
      </c>
      <c r="S6563" s="20" t="s">
        <v>7130</v>
      </c>
      <c r="T6563" s="20" t="n">
        <v>110.03741</v>
      </c>
      <c r="U6563" s="20" t="n">
        <v>47.2382231</v>
      </c>
      <c r="V6563" s="20" t="n">
        <v>172.8365969</v>
      </c>
      <c r="W6563" s="20" t="s">
        <v>11510</v>
      </c>
      <c r="X6563" s="35"/>
      <c r="Y6563" s="35" t="n">
        <v>0</v>
      </c>
      <c r="Z6563" s="35" t="n">
        <v>1</v>
      </c>
      <c r="AE6563" s="94" t="e">
        <f aca="false" t="array" ref="AE6563:AK6563">_xlfn.torow(_xlfn.unique(_xlfn._xlws.filter(cat_table[Subsector],$E6563=cat_table[Sector],"")))</f>
        <v>#NAME?</v>
      </c>
      <c r="AF6563" s="94" t="e">
        <v>#NAME?</v>
      </c>
      <c r="AG6563" s="94" t="e">
        <v>#NAME?</v>
      </c>
      <c r="AH6563" s="94" t="e">
        <v>#NAME?</v>
      </c>
      <c r="AI6563" s="94" t="e">
        <v>#NAME?</v>
      </c>
      <c r="AJ6563" s="94" t="e">
        <v>#NAME?</v>
      </c>
      <c r="AK6563" s="94" t="e">
        <v>#NAME?</v>
      </c>
      <c r="AO6563" s="94" t="e">
        <f aca="false" t="array" ref="AO6563:AT6563">_xlfn.torow(_xlfn.unique(_xlfn._xlws.filter(cat_table[Sub-subsector],($E6563=cat_table[Sector])*($F6563=cat_table[Subsector]),"")))</f>
        <v>#NAME?</v>
      </c>
      <c r="AP6563" s="94" t="e">
        <v>#NAME?</v>
      </c>
      <c r="AQ6563" s="94" t="e">
        <v>#NAME?</v>
      </c>
      <c r="AR6563" s="94" t="e">
        <v>#NAME?</v>
      </c>
      <c r="AS6563" s="94" t="e">
        <v>#NAME?</v>
      </c>
      <c r="AT6563" s="94" t="e">
        <v>#NAME?</v>
      </c>
    </row>
    <row r="6564" customFormat="false" ht="15" hidden="false" customHeight="true" outlineLevel="0" collapsed="false">
      <c r="A6564" s="20" t="s">
        <v>17615</v>
      </c>
      <c r="B6564" s="20" t="str">
        <f aca="false">INDEX(Table2[], MATCH(L6564, Location_ID!$D$2:$D$3098, 0), 1)</f>
        <v>04a38735-8f0f-44f3-9a0c-e476c883d277</v>
      </c>
      <c r="C6564" s="20" t="s">
        <v>1585</v>
      </c>
      <c r="D6564" s="230" t="s">
        <v>354</v>
      </c>
      <c r="E6564" s="20" t="s">
        <v>7134</v>
      </c>
      <c r="F6564" s="20" t="s">
        <v>7135</v>
      </c>
      <c r="G6564" s="20" t="s">
        <v>7591</v>
      </c>
      <c r="H6564" s="20"/>
      <c r="I6564" s="20" t="s">
        <v>15917</v>
      </c>
      <c r="J6564" s="20" t="s">
        <v>15922</v>
      </c>
      <c r="K6564" s="20" t="s">
        <v>7109</v>
      </c>
      <c r="L6564" s="20" t="s">
        <v>6481</v>
      </c>
      <c r="M6564" s="20" t="s">
        <v>7116</v>
      </c>
      <c r="N6564" s="20" t="s">
        <v>15902</v>
      </c>
      <c r="O6564" s="20" t="s">
        <v>15922</v>
      </c>
      <c r="P6564" s="201" t="n">
        <v>43730</v>
      </c>
      <c r="Q6564" s="201" t="n">
        <v>43763</v>
      </c>
      <c r="R6564" s="20" t="n">
        <v>1</v>
      </c>
      <c r="S6564" s="20" t="s">
        <v>7130</v>
      </c>
      <c r="T6564" s="20" t="n">
        <v>189.1947222</v>
      </c>
      <c r="U6564" s="20" t="n">
        <v>106.70625455</v>
      </c>
      <c r="V6564" s="20" t="n">
        <v>271.68318985</v>
      </c>
      <c r="W6564" s="20" t="s">
        <v>11510</v>
      </c>
      <c r="X6564" s="35"/>
      <c r="Y6564" s="35" t="n">
        <v>0</v>
      </c>
      <c r="Z6564" s="35" t="n">
        <v>1</v>
      </c>
      <c r="AE6564" s="94" t="e">
        <f aca="false" t="array" ref="AE6564:AK6564">_xlfn.torow(_xlfn.unique(_xlfn._xlws.filter(cat_table[Subsector],$E6564=cat_table[Sector],"")))</f>
        <v>#NAME?</v>
      </c>
      <c r="AF6564" s="94" t="e">
        <v>#NAME?</v>
      </c>
      <c r="AG6564" s="94" t="e">
        <v>#NAME?</v>
      </c>
      <c r="AH6564" s="94" t="e">
        <v>#NAME?</v>
      </c>
      <c r="AI6564" s="94" t="e">
        <v>#NAME?</v>
      </c>
      <c r="AJ6564" s="94" t="e">
        <v>#NAME?</v>
      </c>
      <c r="AK6564" s="94" t="e">
        <v>#NAME?</v>
      </c>
      <c r="AO6564" s="94" t="e">
        <f aca="false" t="array" ref="AO6564:AT6564">_xlfn.torow(_xlfn.unique(_xlfn._xlws.filter(cat_table[Sub-subsector],($E6564=cat_table[Sector])*($F6564=cat_table[Subsector]),"")))</f>
        <v>#NAME?</v>
      </c>
      <c r="AP6564" s="94" t="e">
        <v>#NAME?</v>
      </c>
      <c r="AQ6564" s="94" t="e">
        <v>#NAME?</v>
      </c>
      <c r="AR6564" s="94" t="e">
        <v>#NAME?</v>
      </c>
      <c r="AS6564" s="94" t="e">
        <v>#NAME?</v>
      </c>
      <c r="AT6564" s="94" t="e">
        <v>#NAME?</v>
      </c>
    </row>
    <row r="6565" customFormat="false" ht="15" hidden="false" customHeight="true" outlineLevel="0" collapsed="false">
      <c r="A6565" s="20" t="s">
        <v>17616</v>
      </c>
      <c r="B6565" s="20" t="str">
        <f aca="false">INDEX(Table2[], MATCH(L6565, Location_ID!$D$2:$D$3098, 0), 1)</f>
        <v>5ed3116c-6f1c-4ece-9684-ce1b8d42173b</v>
      </c>
      <c r="C6565" s="20" t="s">
        <v>1585</v>
      </c>
      <c r="D6565" s="230" t="s">
        <v>354</v>
      </c>
      <c r="E6565" s="20" t="s">
        <v>7134</v>
      </c>
      <c r="F6565" s="20" t="s">
        <v>7135</v>
      </c>
      <c r="G6565" s="20" t="s">
        <v>7591</v>
      </c>
      <c r="H6565" s="20"/>
      <c r="I6565" s="20" t="s">
        <v>15917</v>
      </c>
      <c r="J6565" s="20" t="s">
        <v>15932</v>
      </c>
      <c r="K6565" s="20" t="s">
        <v>7109</v>
      </c>
      <c r="L6565" s="20" t="s">
        <v>6483</v>
      </c>
      <c r="M6565" s="20" t="s">
        <v>7116</v>
      </c>
      <c r="N6565" s="20" t="s">
        <v>15902</v>
      </c>
      <c r="O6565" s="20" t="s">
        <v>15932</v>
      </c>
      <c r="P6565" s="201" t="n">
        <v>43730</v>
      </c>
      <c r="Q6565" s="201" t="n">
        <v>43763</v>
      </c>
      <c r="R6565" s="20" t="n">
        <v>1</v>
      </c>
      <c r="S6565" s="20" t="s">
        <v>7130</v>
      </c>
      <c r="T6565" s="20" t="n">
        <v>101.660418</v>
      </c>
      <c r="U6565" s="20" t="n">
        <v>61.4091868</v>
      </c>
      <c r="V6565" s="20" t="n">
        <v>141.9116492</v>
      </c>
      <c r="W6565" s="20" t="s">
        <v>11510</v>
      </c>
      <c r="X6565" s="35"/>
      <c r="Y6565" s="35" t="n">
        <v>0</v>
      </c>
      <c r="Z6565" s="35" t="n">
        <v>1</v>
      </c>
      <c r="AE6565" s="94" t="e">
        <f aca="false" t="array" ref="AE6565:AK6565">_xlfn.torow(_xlfn.unique(_xlfn._xlws.filter(cat_table[Subsector],$E6565=cat_table[Sector],"")))</f>
        <v>#NAME?</v>
      </c>
      <c r="AF6565" s="94" t="e">
        <v>#NAME?</v>
      </c>
      <c r="AG6565" s="94" t="e">
        <v>#NAME?</v>
      </c>
      <c r="AH6565" s="94" t="e">
        <v>#NAME?</v>
      </c>
      <c r="AI6565" s="94" t="e">
        <v>#NAME?</v>
      </c>
      <c r="AJ6565" s="94" t="e">
        <v>#NAME?</v>
      </c>
      <c r="AK6565" s="94" t="e">
        <v>#NAME?</v>
      </c>
      <c r="AO6565" s="94" t="e">
        <f aca="false" t="array" ref="AO6565:AT6565">_xlfn.torow(_xlfn.unique(_xlfn._xlws.filter(cat_table[Sub-subsector],($E6565=cat_table[Sector])*($F6565=cat_table[Subsector]),"")))</f>
        <v>#NAME?</v>
      </c>
      <c r="AP6565" s="94" t="e">
        <v>#NAME?</v>
      </c>
      <c r="AQ6565" s="94" t="e">
        <v>#NAME?</v>
      </c>
      <c r="AR6565" s="94" t="e">
        <v>#NAME?</v>
      </c>
      <c r="AS6565" s="94" t="e">
        <v>#NAME?</v>
      </c>
      <c r="AT6565" s="94" t="e">
        <v>#NAME?</v>
      </c>
    </row>
    <row r="6566" customFormat="false" ht="15" hidden="false" customHeight="true" outlineLevel="0" collapsed="false">
      <c r="A6566" s="20" t="s">
        <v>17617</v>
      </c>
      <c r="B6566" s="20" t="str">
        <f aca="false">INDEX(Table2[], MATCH(L6566, Location_ID!$D$2:$D$3098, 0), 1)</f>
        <v>eb5ad95e-015f-4f28-b918-47188a3f24ea</v>
      </c>
      <c r="C6566" s="20" t="s">
        <v>1585</v>
      </c>
      <c r="D6566" s="230" t="s">
        <v>354</v>
      </c>
      <c r="E6566" s="20" t="s">
        <v>7134</v>
      </c>
      <c r="F6566" s="20" t="s">
        <v>7135</v>
      </c>
      <c r="G6566" s="20" t="s">
        <v>7591</v>
      </c>
      <c r="H6566" s="20"/>
      <c r="I6566" s="20" t="s">
        <v>15917</v>
      </c>
      <c r="J6566" s="20" t="s">
        <v>15922</v>
      </c>
      <c r="K6566" s="20" t="s">
        <v>7109</v>
      </c>
      <c r="L6566" s="20" t="s">
        <v>6485</v>
      </c>
      <c r="M6566" s="20" t="s">
        <v>7116</v>
      </c>
      <c r="N6566" s="20" t="s">
        <v>15902</v>
      </c>
      <c r="O6566" s="20" t="s">
        <v>15922</v>
      </c>
      <c r="P6566" s="201" t="n">
        <v>43730</v>
      </c>
      <c r="Q6566" s="201" t="n">
        <v>43763</v>
      </c>
      <c r="R6566" s="20" t="n">
        <v>1</v>
      </c>
      <c r="S6566" s="20" t="s">
        <v>7130</v>
      </c>
      <c r="T6566" s="20" t="n">
        <v>60.55805523</v>
      </c>
      <c r="U6566" s="20" t="n">
        <v>41.63009315</v>
      </c>
      <c r="V6566" s="20" t="n">
        <v>79.48601731</v>
      </c>
      <c r="W6566" s="20" t="s">
        <v>11510</v>
      </c>
      <c r="X6566" s="35"/>
      <c r="Y6566" s="35" t="n">
        <v>0</v>
      </c>
      <c r="Z6566" s="35" t="n">
        <v>1</v>
      </c>
      <c r="AE6566" s="94" t="e">
        <f aca="false" t="array" ref="AE6566:AK6566">_xlfn.torow(_xlfn.unique(_xlfn._xlws.filter(cat_table[Subsector],$E6566=cat_table[Sector],"")))</f>
        <v>#NAME?</v>
      </c>
      <c r="AF6566" s="94" t="e">
        <v>#NAME?</v>
      </c>
      <c r="AG6566" s="94" t="e">
        <v>#NAME?</v>
      </c>
      <c r="AH6566" s="94" t="e">
        <v>#NAME?</v>
      </c>
      <c r="AI6566" s="94" t="e">
        <v>#NAME?</v>
      </c>
      <c r="AJ6566" s="94" t="e">
        <v>#NAME?</v>
      </c>
      <c r="AK6566" s="94" t="e">
        <v>#NAME?</v>
      </c>
      <c r="AO6566" s="94" t="e">
        <f aca="false" t="array" ref="AO6566:AT6566">_xlfn.torow(_xlfn.unique(_xlfn._xlws.filter(cat_table[Sub-subsector],($E6566=cat_table[Sector])*($F6566=cat_table[Subsector]),"")))</f>
        <v>#NAME?</v>
      </c>
      <c r="AP6566" s="94" t="e">
        <v>#NAME?</v>
      </c>
      <c r="AQ6566" s="94" t="e">
        <v>#NAME?</v>
      </c>
      <c r="AR6566" s="94" t="e">
        <v>#NAME?</v>
      </c>
      <c r="AS6566" s="94" t="e">
        <v>#NAME?</v>
      </c>
      <c r="AT6566" s="94" t="e">
        <v>#NAME?</v>
      </c>
    </row>
    <row r="6567" customFormat="false" ht="15" hidden="false" customHeight="true" outlineLevel="0" collapsed="false">
      <c r="A6567" s="20" t="s">
        <v>17618</v>
      </c>
      <c r="B6567" s="20" t="str">
        <f aca="false">INDEX(Table2[], MATCH(L6567, Location_ID!$D$2:$D$3098, 0), 1)</f>
        <v>da318f7b-b2ad-4900-a345-8dac3ea6fb90</v>
      </c>
      <c r="C6567" s="20" t="s">
        <v>1585</v>
      </c>
      <c r="D6567" s="230" t="s">
        <v>354</v>
      </c>
      <c r="E6567" s="20" t="s">
        <v>7134</v>
      </c>
      <c r="F6567" s="20" t="s">
        <v>7135</v>
      </c>
      <c r="G6567" s="20" t="s">
        <v>7591</v>
      </c>
      <c r="H6567" s="20"/>
      <c r="I6567" s="20" t="s">
        <v>15917</v>
      </c>
      <c r="J6567" s="20" t="s">
        <v>15927</v>
      </c>
      <c r="K6567" s="20" t="s">
        <v>7109</v>
      </c>
      <c r="L6567" s="20" t="s">
        <v>6487</v>
      </c>
      <c r="M6567" s="20" t="s">
        <v>7116</v>
      </c>
      <c r="N6567" s="20" t="s">
        <v>15902</v>
      </c>
      <c r="O6567" s="20" t="s">
        <v>15927</v>
      </c>
      <c r="P6567" s="201" t="n">
        <v>43730</v>
      </c>
      <c r="Q6567" s="201" t="n">
        <v>43763</v>
      </c>
      <c r="R6567" s="20" t="n">
        <v>1</v>
      </c>
      <c r="S6567" s="20" t="s">
        <v>7130</v>
      </c>
      <c r="T6567" s="20" t="n">
        <v>366.642318</v>
      </c>
      <c r="U6567" s="20" t="n">
        <v>231.29177</v>
      </c>
      <c r="V6567" s="20" t="n">
        <v>501.992866</v>
      </c>
      <c r="W6567" s="20" t="s">
        <v>11510</v>
      </c>
      <c r="X6567" s="35"/>
      <c r="Y6567" s="35" t="n">
        <v>0</v>
      </c>
      <c r="Z6567" s="35" t="n">
        <v>1</v>
      </c>
      <c r="AE6567" s="94" t="e">
        <f aca="false" t="array" ref="AE6567:AK6567">_xlfn.torow(_xlfn.unique(_xlfn._xlws.filter(cat_table[Subsector],$E6567=cat_table[Sector],"")))</f>
        <v>#NAME?</v>
      </c>
      <c r="AF6567" s="94" t="e">
        <v>#NAME?</v>
      </c>
      <c r="AG6567" s="94" t="e">
        <v>#NAME?</v>
      </c>
      <c r="AH6567" s="94" t="e">
        <v>#NAME?</v>
      </c>
      <c r="AI6567" s="94" t="e">
        <v>#NAME?</v>
      </c>
      <c r="AJ6567" s="94" t="e">
        <v>#NAME?</v>
      </c>
      <c r="AK6567" s="94" t="e">
        <v>#NAME?</v>
      </c>
      <c r="AO6567" s="94" t="e">
        <f aca="false" t="array" ref="AO6567:AT6567">_xlfn.torow(_xlfn.unique(_xlfn._xlws.filter(cat_table[Sub-subsector],($E6567=cat_table[Sector])*($F6567=cat_table[Subsector]),"")))</f>
        <v>#NAME?</v>
      </c>
      <c r="AP6567" s="94" t="e">
        <v>#NAME?</v>
      </c>
      <c r="AQ6567" s="94" t="e">
        <v>#NAME?</v>
      </c>
      <c r="AR6567" s="94" t="e">
        <v>#NAME?</v>
      </c>
      <c r="AS6567" s="94" t="e">
        <v>#NAME?</v>
      </c>
      <c r="AT6567" s="94" t="e">
        <v>#NAME?</v>
      </c>
    </row>
    <row r="6568" customFormat="false" ht="15" hidden="false" customHeight="true" outlineLevel="0" collapsed="false">
      <c r="A6568" s="20" t="s">
        <v>17619</v>
      </c>
      <c r="B6568" s="20" t="str">
        <f aca="false">INDEX(Table2[], MATCH(L6568, Location_ID!$D$2:$D$3098, 0), 1)</f>
        <v>ee4f9d3f-9056-46e9-8b21-65a4c3ce7fce</v>
      </c>
      <c r="C6568" s="20" t="s">
        <v>1585</v>
      </c>
      <c r="D6568" s="230" t="s">
        <v>354</v>
      </c>
      <c r="E6568" s="20" t="s">
        <v>7134</v>
      </c>
      <c r="F6568" s="20" t="s">
        <v>7135</v>
      </c>
      <c r="G6568" s="20" t="s">
        <v>7591</v>
      </c>
      <c r="H6568" s="20"/>
      <c r="I6568" s="20" t="s">
        <v>15917</v>
      </c>
      <c r="J6568" s="20" t="s">
        <v>15927</v>
      </c>
      <c r="K6568" s="20" t="s">
        <v>7109</v>
      </c>
      <c r="L6568" s="20" t="s">
        <v>6489</v>
      </c>
      <c r="M6568" s="20" t="s">
        <v>7116</v>
      </c>
      <c r="N6568" s="20" t="s">
        <v>15902</v>
      </c>
      <c r="O6568" s="20" t="s">
        <v>15927</v>
      </c>
      <c r="P6568" s="201" t="n">
        <v>43730</v>
      </c>
      <c r="Q6568" s="201" t="n">
        <v>43763</v>
      </c>
      <c r="R6568" s="20" t="n">
        <v>1</v>
      </c>
      <c r="S6568" s="20" t="s">
        <v>7130</v>
      </c>
      <c r="T6568" s="20" t="n">
        <v>83.15548</v>
      </c>
      <c r="U6568" s="20" t="n">
        <v>64.1361327</v>
      </c>
      <c r="V6568" s="20" t="n">
        <v>102.1748273</v>
      </c>
      <c r="W6568" s="20" t="s">
        <v>11510</v>
      </c>
      <c r="X6568" s="35"/>
      <c r="Y6568" s="35" t="n">
        <v>0</v>
      </c>
      <c r="Z6568" s="35" t="n">
        <v>1</v>
      </c>
      <c r="AE6568" s="94" t="e">
        <f aca="false" t="array" ref="AE6568:AK6568">_xlfn.torow(_xlfn.unique(_xlfn._xlws.filter(cat_table[Subsector],$E6568=cat_table[Sector],"")))</f>
        <v>#NAME?</v>
      </c>
      <c r="AF6568" s="94" t="e">
        <v>#NAME?</v>
      </c>
      <c r="AG6568" s="94" t="e">
        <v>#NAME?</v>
      </c>
      <c r="AH6568" s="94" t="e">
        <v>#NAME?</v>
      </c>
      <c r="AI6568" s="94" t="e">
        <v>#NAME?</v>
      </c>
      <c r="AJ6568" s="94" t="e">
        <v>#NAME?</v>
      </c>
      <c r="AK6568" s="94" t="e">
        <v>#NAME?</v>
      </c>
      <c r="AO6568" s="94" t="e">
        <f aca="false" t="array" ref="AO6568:AT6568">_xlfn.torow(_xlfn.unique(_xlfn._xlws.filter(cat_table[Sub-subsector],($E6568=cat_table[Sector])*($F6568=cat_table[Subsector]),"")))</f>
        <v>#NAME?</v>
      </c>
      <c r="AP6568" s="94" t="e">
        <v>#NAME?</v>
      </c>
      <c r="AQ6568" s="94" t="e">
        <v>#NAME?</v>
      </c>
      <c r="AR6568" s="94" t="e">
        <v>#NAME?</v>
      </c>
      <c r="AS6568" s="94" t="e">
        <v>#NAME?</v>
      </c>
      <c r="AT6568" s="94" t="e">
        <v>#NAME?</v>
      </c>
    </row>
    <row r="6569" customFormat="false" ht="15" hidden="false" customHeight="true" outlineLevel="0" collapsed="false">
      <c r="A6569" s="20" t="s">
        <v>17620</v>
      </c>
      <c r="B6569" s="20" t="str">
        <f aca="false">INDEX(Table2[], MATCH(L6569, Location_ID!$D$2:$D$3098, 0), 1)</f>
        <v>c148c019-59fa-4c16-947d-6bc183d62d25</v>
      </c>
      <c r="C6569" s="20" t="s">
        <v>1585</v>
      </c>
      <c r="D6569" s="230" t="s">
        <v>354</v>
      </c>
      <c r="E6569" s="20" t="s">
        <v>7134</v>
      </c>
      <c r="F6569" s="20" t="s">
        <v>7135</v>
      </c>
      <c r="G6569" s="20" t="s">
        <v>7591</v>
      </c>
      <c r="H6569" s="20"/>
      <c r="I6569" s="20" t="s">
        <v>15917</v>
      </c>
      <c r="J6569" s="20" t="s">
        <v>15922</v>
      </c>
      <c r="K6569" s="20" t="s">
        <v>7109</v>
      </c>
      <c r="L6569" s="20" t="s">
        <v>6491</v>
      </c>
      <c r="M6569" s="20" t="s">
        <v>7116</v>
      </c>
      <c r="N6569" s="20" t="s">
        <v>15902</v>
      </c>
      <c r="O6569" s="20" t="s">
        <v>15922</v>
      </c>
      <c r="P6569" s="201" t="n">
        <v>43730</v>
      </c>
      <c r="Q6569" s="201" t="n">
        <v>43763</v>
      </c>
      <c r="R6569" s="20" t="n">
        <v>1</v>
      </c>
      <c r="S6569" s="20" t="s">
        <v>7130</v>
      </c>
      <c r="T6569" s="20" t="n">
        <v>61.801854</v>
      </c>
      <c r="U6569" s="20" t="n">
        <v>31.4274883</v>
      </c>
      <c r="V6569" s="20" t="n">
        <v>92.1762197</v>
      </c>
      <c r="W6569" s="20" t="s">
        <v>11510</v>
      </c>
      <c r="X6569" s="35"/>
      <c r="Y6569" s="35" t="n">
        <v>0</v>
      </c>
      <c r="Z6569" s="35" t="n">
        <v>1</v>
      </c>
      <c r="AE6569" s="94" t="e">
        <f aca="false" t="array" ref="AE6569:AK6569">_xlfn.torow(_xlfn.unique(_xlfn._xlws.filter(cat_table[Subsector],$E6569=cat_table[Sector],"")))</f>
        <v>#NAME?</v>
      </c>
      <c r="AF6569" s="94" t="e">
        <v>#NAME?</v>
      </c>
      <c r="AG6569" s="94" t="e">
        <v>#NAME?</v>
      </c>
      <c r="AH6569" s="94" t="e">
        <v>#NAME?</v>
      </c>
      <c r="AI6569" s="94" t="e">
        <v>#NAME?</v>
      </c>
      <c r="AJ6569" s="94" t="e">
        <v>#NAME?</v>
      </c>
      <c r="AK6569" s="94" t="e">
        <v>#NAME?</v>
      </c>
      <c r="AO6569" s="94" t="e">
        <f aca="false" t="array" ref="AO6569:AT6569">_xlfn.torow(_xlfn.unique(_xlfn._xlws.filter(cat_table[Sub-subsector],($E6569=cat_table[Sector])*($F6569=cat_table[Subsector]),"")))</f>
        <v>#NAME?</v>
      </c>
      <c r="AP6569" s="94" t="e">
        <v>#NAME?</v>
      </c>
      <c r="AQ6569" s="94" t="e">
        <v>#NAME?</v>
      </c>
      <c r="AR6569" s="94" t="e">
        <v>#NAME?</v>
      </c>
      <c r="AS6569" s="94" t="e">
        <v>#NAME?</v>
      </c>
      <c r="AT6569" s="94" t="e">
        <v>#NAME?</v>
      </c>
    </row>
    <row r="6570" customFormat="false" ht="15" hidden="false" customHeight="true" outlineLevel="0" collapsed="false">
      <c r="A6570" s="20" t="s">
        <v>17621</v>
      </c>
      <c r="B6570" s="20" t="str">
        <f aca="false">INDEX(Table2[], MATCH(L6570, Location_ID!$D$2:$D$3098, 0), 1)</f>
        <v>20f0d776-02f8-438d-b902-257abde5db73</v>
      </c>
      <c r="C6570" s="20" t="s">
        <v>1585</v>
      </c>
      <c r="D6570" s="230" t="s">
        <v>354</v>
      </c>
      <c r="E6570" s="20" t="s">
        <v>7134</v>
      </c>
      <c r="F6570" s="20" t="s">
        <v>7135</v>
      </c>
      <c r="G6570" s="20" t="s">
        <v>7591</v>
      </c>
      <c r="H6570" s="20"/>
      <c r="I6570" s="20" t="s">
        <v>15917</v>
      </c>
      <c r="J6570" s="20" t="s">
        <v>15922</v>
      </c>
      <c r="K6570" s="20" t="s">
        <v>7109</v>
      </c>
      <c r="L6570" s="20" t="s">
        <v>6493</v>
      </c>
      <c r="M6570" s="20" t="s">
        <v>7116</v>
      </c>
      <c r="N6570" s="20" t="s">
        <v>15902</v>
      </c>
      <c r="O6570" s="20" t="s">
        <v>15922</v>
      </c>
      <c r="P6570" s="201" t="n">
        <v>43730</v>
      </c>
      <c r="Q6570" s="201" t="n">
        <v>43763</v>
      </c>
      <c r="R6570" s="20" t="n">
        <v>1</v>
      </c>
      <c r="S6570" s="20" t="s">
        <v>7130</v>
      </c>
      <c r="T6570" s="20" t="n">
        <v>81.6640895</v>
      </c>
      <c r="U6570" s="20" t="n">
        <v>61.9353976</v>
      </c>
      <c r="V6570" s="20" t="n">
        <v>101.3927814</v>
      </c>
      <c r="W6570" s="20" t="s">
        <v>11510</v>
      </c>
      <c r="X6570" s="35"/>
      <c r="Y6570" s="35" t="n">
        <v>0</v>
      </c>
      <c r="Z6570" s="35" t="n">
        <v>1</v>
      </c>
      <c r="AE6570" s="94" t="e">
        <f aca="false" t="array" ref="AE6570:AK6570">_xlfn.torow(_xlfn.unique(_xlfn._xlws.filter(cat_table[Subsector],$E6570=cat_table[Sector],"")))</f>
        <v>#NAME?</v>
      </c>
      <c r="AF6570" s="94" t="e">
        <v>#NAME?</v>
      </c>
      <c r="AG6570" s="94" t="e">
        <v>#NAME?</v>
      </c>
      <c r="AH6570" s="94" t="e">
        <v>#NAME?</v>
      </c>
      <c r="AI6570" s="94" t="e">
        <v>#NAME?</v>
      </c>
      <c r="AJ6570" s="94" t="e">
        <v>#NAME?</v>
      </c>
      <c r="AK6570" s="94" t="e">
        <v>#NAME?</v>
      </c>
      <c r="AO6570" s="94" t="e">
        <f aca="false" t="array" ref="AO6570:AT6570">_xlfn.torow(_xlfn.unique(_xlfn._xlws.filter(cat_table[Sub-subsector],($E6570=cat_table[Sector])*($F6570=cat_table[Subsector]),"")))</f>
        <v>#NAME?</v>
      </c>
      <c r="AP6570" s="94" t="e">
        <v>#NAME?</v>
      </c>
      <c r="AQ6570" s="94" t="e">
        <v>#NAME?</v>
      </c>
      <c r="AR6570" s="94" t="e">
        <v>#NAME?</v>
      </c>
      <c r="AS6570" s="94" t="e">
        <v>#NAME?</v>
      </c>
      <c r="AT6570" s="94" t="e">
        <v>#NAME?</v>
      </c>
    </row>
    <row r="6571" customFormat="false" ht="15" hidden="false" customHeight="true" outlineLevel="0" collapsed="false">
      <c r="A6571" s="20" t="s">
        <v>17622</v>
      </c>
      <c r="B6571" s="20" t="str">
        <f aca="false">INDEX(Table2[], MATCH(L6571, Location_ID!$D$2:$D$3098, 0), 1)</f>
        <v>addba07b-5f3a-480c-aadf-ee2399e352f6</v>
      </c>
      <c r="C6571" s="20" t="s">
        <v>1585</v>
      </c>
      <c r="D6571" s="230" t="s">
        <v>354</v>
      </c>
      <c r="E6571" s="20" t="s">
        <v>7134</v>
      </c>
      <c r="F6571" s="20" t="s">
        <v>7135</v>
      </c>
      <c r="G6571" s="20" t="s">
        <v>7591</v>
      </c>
      <c r="H6571" s="20"/>
      <c r="I6571" s="20" t="s">
        <v>15917</v>
      </c>
      <c r="J6571" s="20" t="s">
        <v>15922</v>
      </c>
      <c r="K6571" s="20" t="s">
        <v>7109</v>
      </c>
      <c r="L6571" s="20" t="s">
        <v>6495</v>
      </c>
      <c r="M6571" s="20" t="s">
        <v>7116</v>
      </c>
      <c r="N6571" s="20" t="s">
        <v>15902</v>
      </c>
      <c r="O6571" s="20" t="s">
        <v>15922</v>
      </c>
      <c r="P6571" s="201" t="n">
        <v>43730</v>
      </c>
      <c r="Q6571" s="201" t="n">
        <v>43763</v>
      </c>
      <c r="R6571" s="20" t="n">
        <v>1</v>
      </c>
      <c r="S6571" s="20" t="s">
        <v>7130</v>
      </c>
      <c r="T6571" s="20" t="n">
        <v>159.7060305</v>
      </c>
      <c r="U6571" s="20" t="n">
        <v>69.497557</v>
      </c>
      <c r="V6571" s="20" t="n">
        <v>249.914504</v>
      </c>
      <c r="W6571" s="20" t="s">
        <v>11510</v>
      </c>
      <c r="X6571" s="35"/>
      <c r="Y6571" s="35" t="n">
        <v>0</v>
      </c>
      <c r="Z6571" s="35" t="n">
        <v>1</v>
      </c>
      <c r="AE6571" s="94" t="e">
        <f aca="false" t="array" ref="AE6571:AK6571">_xlfn.torow(_xlfn.unique(_xlfn._xlws.filter(cat_table[Subsector],$E6571=cat_table[Sector],"")))</f>
        <v>#NAME?</v>
      </c>
      <c r="AF6571" s="94" t="e">
        <v>#NAME?</v>
      </c>
      <c r="AG6571" s="94" t="e">
        <v>#NAME?</v>
      </c>
      <c r="AH6571" s="94" t="e">
        <v>#NAME?</v>
      </c>
      <c r="AI6571" s="94" t="e">
        <v>#NAME?</v>
      </c>
      <c r="AJ6571" s="94" t="e">
        <v>#NAME?</v>
      </c>
      <c r="AK6571" s="94" t="e">
        <v>#NAME?</v>
      </c>
      <c r="AO6571" s="94" t="e">
        <f aca="false" t="array" ref="AO6571:AT6571">_xlfn.torow(_xlfn.unique(_xlfn._xlws.filter(cat_table[Sub-subsector],($E6571=cat_table[Sector])*($F6571=cat_table[Subsector]),"")))</f>
        <v>#NAME?</v>
      </c>
      <c r="AP6571" s="94" t="e">
        <v>#NAME?</v>
      </c>
      <c r="AQ6571" s="94" t="e">
        <v>#NAME?</v>
      </c>
      <c r="AR6571" s="94" t="e">
        <v>#NAME?</v>
      </c>
      <c r="AS6571" s="94" t="e">
        <v>#NAME?</v>
      </c>
      <c r="AT6571" s="94" t="e">
        <v>#NAME?</v>
      </c>
    </row>
    <row r="6572" customFormat="false" ht="15" hidden="false" customHeight="true" outlineLevel="0" collapsed="false">
      <c r="A6572" s="20" t="s">
        <v>17623</v>
      </c>
      <c r="B6572" s="20" t="str">
        <f aca="false">INDEX(Table2[], MATCH(L6572, Location_ID!$D$2:$D$3098, 0), 1)</f>
        <v>f6e8b6bb-bb6d-4d35-a659-55251010e58d</v>
      </c>
      <c r="C6572" s="20" t="s">
        <v>1585</v>
      </c>
      <c r="D6572" s="230" t="s">
        <v>354</v>
      </c>
      <c r="E6572" s="20" t="s">
        <v>7134</v>
      </c>
      <c r="F6572" s="20" t="s">
        <v>7135</v>
      </c>
      <c r="G6572" s="20" t="s">
        <v>7591</v>
      </c>
      <c r="H6572" s="20"/>
      <c r="I6572" s="20" t="s">
        <v>15917</v>
      </c>
      <c r="J6572" s="20" t="s">
        <v>15922</v>
      </c>
      <c r="K6572" s="20" t="s">
        <v>7109</v>
      </c>
      <c r="L6572" s="20" t="s">
        <v>6497</v>
      </c>
      <c r="M6572" s="20" t="s">
        <v>7116</v>
      </c>
      <c r="N6572" s="20" t="s">
        <v>15902</v>
      </c>
      <c r="O6572" s="20" t="s">
        <v>15922</v>
      </c>
      <c r="P6572" s="201" t="n">
        <v>43730</v>
      </c>
      <c r="Q6572" s="201" t="n">
        <v>43763</v>
      </c>
      <c r="R6572" s="20" t="n">
        <v>1</v>
      </c>
      <c r="S6572" s="20" t="s">
        <v>7130</v>
      </c>
      <c r="T6572" s="20" t="n">
        <v>41.7994629</v>
      </c>
      <c r="U6572" s="20" t="n">
        <v>25.34543085</v>
      </c>
      <c r="V6572" s="20" t="n">
        <v>58.25349495</v>
      </c>
      <c r="W6572" s="20" t="s">
        <v>11510</v>
      </c>
      <c r="X6572" s="35"/>
      <c r="Y6572" s="35" t="n">
        <v>0</v>
      </c>
      <c r="Z6572" s="35" t="n">
        <v>1</v>
      </c>
      <c r="AE6572" s="94" t="e">
        <f aca="false" t="array" ref="AE6572:AK6572">_xlfn.torow(_xlfn.unique(_xlfn._xlws.filter(cat_table[Subsector],$E6572=cat_table[Sector],"")))</f>
        <v>#NAME?</v>
      </c>
      <c r="AF6572" s="94" t="e">
        <v>#NAME?</v>
      </c>
      <c r="AG6572" s="94" t="e">
        <v>#NAME?</v>
      </c>
      <c r="AH6572" s="94" t="e">
        <v>#NAME?</v>
      </c>
      <c r="AI6572" s="94" t="e">
        <v>#NAME?</v>
      </c>
      <c r="AJ6572" s="94" t="e">
        <v>#NAME?</v>
      </c>
      <c r="AK6572" s="94" t="e">
        <v>#NAME?</v>
      </c>
      <c r="AO6572" s="94" t="e">
        <f aca="false" t="array" ref="AO6572:AT6572">_xlfn.torow(_xlfn.unique(_xlfn._xlws.filter(cat_table[Sub-subsector],($E6572=cat_table[Sector])*($F6572=cat_table[Subsector]),"")))</f>
        <v>#NAME?</v>
      </c>
      <c r="AP6572" s="94" t="e">
        <v>#NAME?</v>
      </c>
      <c r="AQ6572" s="94" t="e">
        <v>#NAME?</v>
      </c>
      <c r="AR6572" s="94" t="e">
        <v>#NAME?</v>
      </c>
      <c r="AS6572" s="94" t="e">
        <v>#NAME?</v>
      </c>
      <c r="AT6572" s="94" t="e">
        <v>#NAME?</v>
      </c>
    </row>
    <row r="6573" customFormat="false" ht="15" hidden="false" customHeight="true" outlineLevel="0" collapsed="false">
      <c r="A6573" s="20" t="s">
        <v>17624</v>
      </c>
      <c r="B6573" s="20" t="str">
        <f aca="false">INDEX(Table2[], MATCH(L6573, Location_ID!$D$2:$D$3098, 0), 1)</f>
        <v>4a0d49cf-0c2d-4824-932f-93292ae3684e</v>
      </c>
      <c r="C6573" s="20" t="s">
        <v>1585</v>
      </c>
      <c r="D6573" s="230" t="s">
        <v>354</v>
      </c>
      <c r="E6573" s="20" t="s">
        <v>7134</v>
      </c>
      <c r="F6573" s="20" t="s">
        <v>7135</v>
      </c>
      <c r="G6573" s="20" t="s">
        <v>7591</v>
      </c>
      <c r="H6573" s="20"/>
      <c r="I6573" s="20" t="s">
        <v>15917</v>
      </c>
      <c r="J6573" s="20" t="s">
        <v>15927</v>
      </c>
      <c r="K6573" s="20" t="s">
        <v>7109</v>
      </c>
      <c r="L6573" s="20" t="s">
        <v>6499</v>
      </c>
      <c r="M6573" s="20" t="s">
        <v>7116</v>
      </c>
      <c r="N6573" s="20" t="s">
        <v>15902</v>
      </c>
      <c r="O6573" s="20" t="s">
        <v>15927</v>
      </c>
      <c r="P6573" s="201" t="n">
        <v>43730</v>
      </c>
      <c r="Q6573" s="201" t="n">
        <v>43763</v>
      </c>
      <c r="R6573" s="20" t="n">
        <v>1</v>
      </c>
      <c r="S6573" s="20" t="s">
        <v>7130</v>
      </c>
      <c r="T6573" s="20" t="n">
        <v>868.220061</v>
      </c>
      <c r="U6573" s="20" t="n">
        <v>532.640201</v>
      </c>
      <c r="V6573" s="20" t="n">
        <v>1203.799921</v>
      </c>
      <c r="W6573" s="20" t="s">
        <v>11510</v>
      </c>
      <c r="X6573" s="35"/>
      <c r="Y6573" s="35" t="n">
        <v>0</v>
      </c>
      <c r="Z6573" s="35" t="n">
        <v>1</v>
      </c>
      <c r="AE6573" s="94" t="e">
        <f aca="false" t="array" ref="AE6573:AK6573">_xlfn.torow(_xlfn.unique(_xlfn._xlws.filter(cat_table[Subsector],$E6573=cat_table[Sector],"")))</f>
        <v>#NAME?</v>
      </c>
      <c r="AF6573" s="94" t="e">
        <v>#NAME?</v>
      </c>
      <c r="AG6573" s="94" t="e">
        <v>#NAME?</v>
      </c>
      <c r="AH6573" s="94" t="e">
        <v>#NAME?</v>
      </c>
      <c r="AI6573" s="94" t="e">
        <v>#NAME?</v>
      </c>
      <c r="AJ6573" s="94" t="e">
        <v>#NAME?</v>
      </c>
      <c r="AK6573" s="94" t="e">
        <v>#NAME?</v>
      </c>
      <c r="AO6573" s="94" t="e">
        <f aca="false" t="array" ref="AO6573:AT6573">_xlfn.torow(_xlfn.unique(_xlfn._xlws.filter(cat_table[Sub-subsector],($E6573=cat_table[Sector])*($F6573=cat_table[Subsector]),"")))</f>
        <v>#NAME?</v>
      </c>
      <c r="AP6573" s="94" t="e">
        <v>#NAME?</v>
      </c>
      <c r="AQ6573" s="94" t="e">
        <v>#NAME?</v>
      </c>
      <c r="AR6573" s="94" t="e">
        <v>#NAME?</v>
      </c>
      <c r="AS6573" s="94" t="e">
        <v>#NAME?</v>
      </c>
      <c r="AT6573" s="94" t="e">
        <v>#NAME?</v>
      </c>
    </row>
    <row r="6574" customFormat="false" ht="15" hidden="false" customHeight="true" outlineLevel="0" collapsed="false">
      <c r="A6574" s="20" t="s">
        <v>17625</v>
      </c>
      <c r="B6574" s="20" t="str">
        <f aca="false">INDEX(Table2[], MATCH(L6574, Location_ID!$D$2:$D$3098, 0), 1)</f>
        <v>ffdabfdf-673e-47a3-9c09-7c210cb7db25</v>
      </c>
      <c r="C6574" s="20" t="s">
        <v>1585</v>
      </c>
      <c r="D6574" s="230" t="s">
        <v>354</v>
      </c>
      <c r="E6574" s="20" t="s">
        <v>7134</v>
      </c>
      <c r="F6574" s="20" t="s">
        <v>7135</v>
      </c>
      <c r="G6574" s="20" t="s">
        <v>7591</v>
      </c>
      <c r="H6574" s="20"/>
      <c r="I6574" s="20" t="s">
        <v>15917</v>
      </c>
      <c r="J6574" s="20" t="s">
        <v>15932</v>
      </c>
      <c r="K6574" s="20" t="s">
        <v>7109</v>
      </c>
      <c r="L6574" s="20" t="s">
        <v>6501</v>
      </c>
      <c r="M6574" s="20" t="s">
        <v>7116</v>
      </c>
      <c r="N6574" s="20" t="s">
        <v>15902</v>
      </c>
      <c r="O6574" s="20" t="s">
        <v>15932</v>
      </c>
      <c r="P6574" s="201" t="n">
        <v>43730</v>
      </c>
      <c r="Q6574" s="201" t="n">
        <v>43763</v>
      </c>
      <c r="R6574" s="20" t="n">
        <v>1</v>
      </c>
      <c r="S6574" s="20" t="s">
        <v>7130</v>
      </c>
      <c r="T6574" s="20" t="n">
        <v>70.5214755</v>
      </c>
      <c r="U6574" s="20" t="n">
        <v>32.21419695</v>
      </c>
      <c r="V6574" s="20" t="n">
        <v>108.82875405</v>
      </c>
      <c r="W6574" s="20" t="s">
        <v>11510</v>
      </c>
      <c r="X6574" s="35"/>
      <c r="Y6574" s="35" t="n">
        <v>0</v>
      </c>
      <c r="Z6574" s="35" t="n">
        <v>1</v>
      </c>
      <c r="AE6574" s="94" t="e">
        <f aca="false" t="array" ref="AE6574:AK6574">_xlfn.torow(_xlfn.unique(_xlfn._xlws.filter(cat_table[Subsector],$E6574=cat_table[Sector],"")))</f>
        <v>#NAME?</v>
      </c>
      <c r="AF6574" s="94" t="e">
        <v>#NAME?</v>
      </c>
      <c r="AG6574" s="94" t="e">
        <v>#NAME?</v>
      </c>
      <c r="AH6574" s="94" t="e">
        <v>#NAME?</v>
      </c>
      <c r="AI6574" s="94" t="e">
        <v>#NAME?</v>
      </c>
      <c r="AJ6574" s="94" t="e">
        <v>#NAME?</v>
      </c>
      <c r="AK6574" s="94" t="e">
        <v>#NAME?</v>
      </c>
      <c r="AO6574" s="94" t="e">
        <f aca="false" t="array" ref="AO6574:AT6574">_xlfn.torow(_xlfn.unique(_xlfn._xlws.filter(cat_table[Sub-subsector],($E6574=cat_table[Sector])*($F6574=cat_table[Subsector]),"")))</f>
        <v>#NAME?</v>
      </c>
      <c r="AP6574" s="94" t="e">
        <v>#NAME?</v>
      </c>
      <c r="AQ6574" s="94" t="e">
        <v>#NAME?</v>
      </c>
      <c r="AR6574" s="94" t="e">
        <v>#NAME?</v>
      </c>
      <c r="AS6574" s="94" t="e">
        <v>#NAME?</v>
      </c>
      <c r="AT6574" s="94" t="e">
        <v>#NAME?</v>
      </c>
    </row>
    <row r="6575" customFormat="false" ht="15" hidden="false" customHeight="true" outlineLevel="0" collapsed="false">
      <c r="A6575" s="20" t="s">
        <v>17626</v>
      </c>
      <c r="B6575" s="20" t="str">
        <f aca="false">INDEX(Table2[], MATCH(L6575, Location_ID!$D$2:$D$3098, 0), 1)</f>
        <v>09907d2c-afb5-43ba-b5fa-468c612901f8</v>
      </c>
      <c r="C6575" s="20" t="s">
        <v>1585</v>
      </c>
      <c r="D6575" s="230" t="s">
        <v>354</v>
      </c>
      <c r="E6575" s="20" t="s">
        <v>7134</v>
      </c>
      <c r="F6575" s="20" t="s">
        <v>7135</v>
      </c>
      <c r="G6575" s="20" t="s">
        <v>7591</v>
      </c>
      <c r="H6575" s="20"/>
      <c r="I6575" s="20" t="s">
        <v>15917</v>
      </c>
      <c r="J6575" s="20" t="s">
        <v>15918</v>
      </c>
      <c r="K6575" s="20" t="s">
        <v>7109</v>
      </c>
      <c r="L6575" s="20" t="s">
        <v>6503</v>
      </c>
      <c r="M6575" s="20" t="s">
        <v>7116</v>
      </c>
      <c r="N6575" s="20" t="s">
        <v>15902</v>
      </c>
      <c r="O6575" s="20" t="s">
        <v>15918</v>
      </c>
      <c r="P6575" s="201" t="n">
        <v>43730</v>
      </c>
      <c r="Q6575" s="201" t="n">
        <v>43763</v>
      </c>
      <c r="R6575" s="20" t="n">
        <v>1</v>
      </c>
      <c r="S6575" s="20" t="s">
        <v>7130</v>
      </c>
      <c r="T6575" s="20" t="n">
        <v>1034.63536</v>
      </c>
      <c r="U6575" s="20" t="n">
        <v>695.380374</v>
      </c>
      <c r="V6575" s="20" t="n">
        <v>1373.890346</v>
      </c>
      <c r="W6575" s="20" t="s">
        <v>11510</v>
      </c>
      <c r="X6575" s="35"/>
      <c r="Y6575" s="35" t="n">
        <v>0</v>
      </c>
      <c r="Z6575" s="35" t="n">
        <v>1</v>
      </c>
      <c r="AE6575" s="94" t="e">
        <f aca="false" t="array" ref="AE6575:AK6575">_xlfn.torow(_xlfn.unique(_xlfn._xlws.filter(cat_table[Subsector],$E6575=cat_table[Sector],"")))</f>
        <v>#NAME?</v>
      </c>
      <c r="AF6575" s="94" t="e">
        <v>#NAME?</v>
      </c>
      <c r="AG6575" s="94" t="e">
        <v>#NAME?</v>
      </c>
      <c r="AH6575" s="94" t="e">
        <v>#NAME?</v>
      </c>
      <c r="AI6575" s="94" t="e">
        <v>#NAME?</v>
      </c>
      <c r="AJ6575" s="94" t="e">
        <v>#NAME?</v>
      </c>
      <c r="AK6575" s="94" t="e">
        <v>#NAME?</v>
      </c>
      <c r="AO6575" s="94" t="e">
        <f aca="false" t="array" ref="AO6575:AT6575">_xlfn.torow(_xlfn.unique(_xlfn._xlws.filter(cat_table[Sub-subsector],($E6575=cat_table[Sector])*($F6575=cat_table[Subsector]),"")))</f>
        <v>#NAME?</v>
      </c>
      <c r="AP6575" s="94" t="e">
        <v>#NAME?</v>
      </c>
      <c r="AQ6575" s="94" t="e">
        <v>#NAME?</v>
      </c>
      <c r="AR6575" s="94" t="e">
        <v>#NAME?</v>
      </c>
      <c r="AS6575" s="94" t="e">
        <v>#NAME?</v>
      </c>
      <c r="AT6575" s="94" t="e">
        <v>#NAME?</v>
      </c>
    </row>
    <row r="6576" customFormat="false" ht="15" hidden="false" customHeight="true" outlineLevel="0" collapsed="false">
      <c r="A6576" s="20" t="s">
        <v>17627</v>
      </c>
      <c r="B6576" s="20" t="str">
        <f aca="false">INDEX(Table2[], MATCH(L6576, Location_ID!$D$2:$D$3098, 0), 1)</f>
        <v>c96d9322-0741-41fc-b8f9-67766ace1f05</v>
      </c>
      <c r="C6576" s="20" t="s">
        <v>1585</v>
      </c>
      <c r="D6576" s="230" t="s">
        <v>354</v>
      </c>
      <c r="E6576" s="20" t="s">
        <v>7134</v>
      </c>
      <c r="F6576" s="20" t="s">
        <v>7135</v>
      </c>
      <c r="G6576" s="20" t="s">
        <v>7591</v>
      </c>
      <c r="H6576" s="20"/>
      <c r="I6576" s="20" t="s">
        <v>15917</v>
      </c>
      <c r="J6576" s="20" t="s">
        <v>15927</v>
      </c>
      <c r="K6576" s="20" t="s">
        <v>7109</v>
      </c>
      <c r="L6576" s="20" t="s">
        <v>6505</v>
      </c>
      <c r="M6576" s="20" t="s">
        <v>7116</v>
      </c>
      <c r="N6576" s="20" t="s">
        <v>15902</v>
      </c>
      <c r="O6576" s="20" t="s">
        <v>15927</v>
      </c>
      <c r="P6576" s="201" t="n">
        <v>43730</v>
      </c>
      <c r="Q6576" s="201" t="n">
        <v>43763</v>
      </c>
      <c r="R6576" s="20" t="n">
        <v>1</v>
      </c>
      <c r="S6576" s="20" t="s">
        <v>7130</v>
      </c>
      <c r="T6576" s="20" t="n">
        <v>109.4795795</v>
      </c>
      <c r="U6576" s="20" t="n">
        <v>68.5174964</v>
      </c>
      <c r="V6576" s="20" t="n">
        <v>150.4416626</v>
      </c>
      <c r="W6576" s="20" t="s">
        <v>11510</v>
      </c>
      <c r="X6576" s="35"/>
      <c r="Y6576" s="35" t="n">
        <v>0</v>
      </c>
      <c r="Z6576" s="35" t="n">
        <v>1</v>
      </c>
      <c r="AE6576" s="94" t="e">
        <f aca="false" t="array" ref="AE6576:AK6576">_xlfn.torow(_xlfn.unique(_xlfn._xlws.filter(cat_table[Subsector],$E6576=cat_table[Sector],"")))</f>
        <v>#NAME?</v>
      </c>
      <c r="AF6576" s="94" t="e">
        <v>#NAME?</v>
      </c>
      <c r="AG6576" s="94" t="e">
        <v>#NAME?</v>
      </c>
      <c r="AH6576" s="94" t="e">
        <v>#NAME?</v>
      </c>
      <c r="AI6576" s="94" t="e">
        <v>#NAME?</v>
      </c>
      <c r="AJ6576" s="94" t="e">
        <v>#NAME?</v>
      </c>
      <c r="AK6576" s="94" t="e">
        <v>#NAME?</v>
      </c>
      <c r="AO6576" s="94" t="e">
        <f aca="false" t="array" ref="AO6576:AT6576">_xlfn.torow(_xlfn.unique(_xlfn._xlws.filter(cat_table[Sub-subsector],($E6576=cat_table[Sector])*($F6576=cat_table[Subsector]),"")))</f>
        <v>#NAME?</v>
      </c>
      <c r="AP6576" s="94" t="e">
        <v>#NAME?</v>
      </c>
      <c r="AQ6576" s="94" t="e">
        <v>#NAME?</v>
      </c>
      <c r="AR6576" s="94" t="e">
        <v>#NAME?</v>
      </c>
      <c r="AS6576" s="94" t="e">
        <v>#NAME?</v>
      </c>
      <c r="AT6576" s="94" t="e">
        <v>#NAME?</v>
      </c>
    </row>
    <row r="6577" customFormat="false" ht="15" hidden="false" customHeight="true" outlineLevel="0" collapsed="false">
      <c r="A6577" s="20" t="s">
        <v>17628</v>
      </c>
      <c r="B6577" s="20" t="str">
        <f aca="false">INDEX(Table2[], MATCH(L6577, Location_ID!$D$2:$D$3098, 0), 1)</f>
        <v>682db0dc-20ca-4922-9206-5c440a9fccf8</v>
      </c>
      <c r="C6577" s="20" t="s">
        <v>1585</v>
      </c>
      <c r="D6577" s="230" t="s">
        <v>354</v>
      </c>
      <c r="E6577" s="20" t="s">
        <v>7134</v>
      </c>
      <c r="F6577" s="20" t="s">
        <v>7135</v>
      </c>
      <c r="G6577" s="20" t="s">
        <v>7591</v>
      </c>
      <c r="H6577" s="20"/>
      <c r="I6577" s="20" t="s">
        <v>15917</v>
      </c>
      <c r="J6577" s="20" t="s">
        <v>15922</v>
      </c>
      <c r="K6577" s="20" t="s">
        <v>7109</v>
      </c>
      <c r="L6577" s="20" t="s">
        <v>6507</v>
      </c>
      <c r="M6577" s="20" t="s">
        <v>7116</v>
      </c>
      <c r="N6577" s="20" t="s">
        <v>15902</v>
      </c>
      <c r="O6577" s="20" t="s">
        <v>15922</v>
      </c>
      <c r="P6577" s="201" t="n">
        <v>43730</v>
      </c>
      <c r="Q6577" s="201" t="n">
        <v>43763</v>
      </c>
      <c r="R6577" s="20" t="n">
        <v>1</v>
      </c>
      <c r="S6577" s="20" t="s">
        <v>7130</v>
      </c>
      <c r="T6577" s="20" t="n">
        <v>69.6265425</v>
      </c>
      <c r="U6577" s="20" t="n">
        <v>39.292388</v>
      </c>
      <c r="V6577" s="20" t="n">
        <v>99.960697</v>
      </c>
      <c r="W6577" s="20" t="s">
        <v>11510</v>
      </c>
      <c r="X6577" s="35"/>
      <c r="Y6577" s="35" t="n">
        <v>0</v>
      </c>
      <c r="Z6577" s="35" t="n">
        <v>1</v>
      </c>
      <c r="AE6577" s="94" t="e">
        <f aca="false" t="array" ref="AE6577:AK6577">_xlfn.torow(_xlfn.unique(_xlfn._xlws.filter(cat_table[Subsector],$E6577=cat_table[Sector],"")))</f>
        <v>#NAME?</v>
      </c>
      <c r="AF6577" s="94" t="e">
        <v>#NAME?</v>
      </c>
      <c r="AG6577" s="94" t="e">
        <v>#NAME?</v>
      </c>
      <c r="AH6577" s="94" t="e">
        <v>#NAME?</v>
      </c>
      <c r="AI6577" s="94" t="e">
        <v>#NAME?</v>
      </c>
      <c r="AJ6577" s="94" t="e">
        <v>#NAME?</v>
      </c>
      <c r="AK6577" s="94" t="e">
        <v>#NAME?</v>
      </c>
      <c r="AO6577" s="94" t="e">
        <f aca="false" t="array" ref="AO6577:AT6577">_xlfn.torow(_xlfn.unique(_xlfn._xlws.filter(cat_table[Sub-subsector],($E6577=cat_table[Sector])*($F6577=cat_table[Subsector]),"")))</f>
        <v>#NAME?</v>
      </c>
      <c r="AP6577" s="94" t="e">
        <v>#NAME?</v>
      </c>
      <c r="AQ6577" s="94" t="e">
        <v>#NAME?</v>
      </c>
      <c r="AR6577" s="94" t="e">
        <v>#NAME?</v>
      </c>
      <c r="AS6577" s="94" t="e">
        <v>#NAME?</v>
      </c>
      <c r="AT6577" s="94" t="e">
        <v>#NAME?</v>
      </c>
    </row>
    <row r="6578" customFormat="false" ht="15" hidden="false" customHeight="true" outlineLevel="0" collapsed="false">
      <c r="A6578" s="20" t="s">
        <v>17629</v>
      </c>
      <c r="B6578" s="20" t="str">
        <f aca="false">INDEX(Table2[], MATCH(L6578, Location_ID!$D$2:$D$3098, 0), 1)</f>
        <v>8e6eb73e-2f0a-4f0f-889e-718718c8f79f</v>
      </c>
      <c r="C6578" s="20" t="s">
        <v>1585</v>
      </c>
      <c r="D6578" s="230" t="s">
        <v>354</v>
      </c>
      <c r="E6578" s="20" t="s">
        <v>7134</v>
      </c>
      <c r="F6578" s="20" t="s">
        <v>7135</v>
      </c>
      <c r="G6578" s="20" t="s">
        <v>7591</v>
      </c>
      <c r="H6578" s="20"/>
      <c r="I6578" s="20" t="s">
        <v>15917</v>
      </c>
      <c r="J6578" s="20" t="s">
        <v>15922</v>
      </c>
      <c r="K6578" s="20" t="s">
        <v>7109</v>
      </c>
      <c r="L6578" s="20" t="s">
        <v>6509</v>
      </c>
      <c r="M6578" s="20" t="s">
        <v>7116</v>
      </c>
      <c r="N6578" s="20" t="s">
        <v>15902</v>
      </c>
      <c r="O6578" s="20" t="s">
        <v>15922</v>
      </c>
      <c r="P6578" s="201" t="n">
        <v>43730</v>
      </c>
      <c r="Q6578" s="201" t="n">
        <v>43763</v>
      </c>
      <c r="R6578" s="20" t="n">
        <v>1</v>
      </c>
      <c r="S6578" s="20" t="s">
        <v>7130</v>
      </c>
      <c r="T6578" s="20" t="n">
        <v>369.8148233</v>
      </c>
      <c r="U6578" s="20" t="n">
        <v>301.07723563</v>
      </c>
      <c r="V6578" s="20" t="n">
        <v>438.55241097</v>
      </c>
      <c r="W6578" s="20" t="s">
        <v>11510</v>
      </c>
      <c r="X6578" s="35"/>
      <c r="Y6578" s="35" t="n">
        <v>0</v>
      </c>
      <c r="Z6578" s="35" t="n">
        <v>1</v>
      </c>
      <c r="AE6578" s="94" t="e">
        <f aca="false" t="array" ref="AE6578:AK6578">_xlfn.torow(_xlfn.unique(_xlfn._xlws.filter(cat_table[Subsector],$E6578=cat_table[Sector],"")))</f>
        <v>#NAME?</v>
      </c>
      <c r="AF6578" s="94" t="e">
        <v>#NAME?</v>
      </c>
      <c r="AG6578" s="94" t="e">
        <v>#NAME?</v>
      </c>
      <c r="AH6578" s="94" t="e">
        <v>#NAME?</v>
      </c>
      <c r="AI6578" s="94" t="e">
        <v>#NAME?</v>
      </c>
      <c r="AJ6578" s="94" t="e">
        <v>#NAME?</v>
      </c>
      <c r="AK6578" s="94" t="e">
        <v>#NAME?</v>
      </c>
      <c r="AO6578" s="94" t="e">
        <f aca="false" t="array" ref="AO6578:AT6578">_xlfn.torow(_xlfn.unique(_xlfn._xlws.filter(cat_table[Sub-subsector],($E6578=cat_table[Sector])*($F6578=cat_table[Subsector]),"")))</f>
        <v>#NAME?</v>
      </c>
      <c r="AP6578" s="94" t="e">
        <v>#NAME?</v>
      </c>
      <c r="AQ6578" s="94" t="e">
        <v>#NAME?</v>
      </c>
      <c r="AR6578" s="94" t="e">
        <v>#NAME?</v>
      </c>
      <c r="AS6578" s="94" t="e">
        <v>#NAME?</v>
      </c>
      <c r="AT6578" s="94" t="e">
        <v>#NAME?</v>
      </c>
    </row>
    <row r="6579" customFormat="false" ht="15" hidden="false" customHeight="true" outlineLevel="0" collapsed="false">
      <c r="A6579" s="20" t="s">
        <v>17630</v>
      </c>
      <c r="B6579" s="20" t="str">
        <f aca="false">INDEX(Table2[], MATCH(L6579, Location_ID!$D$2:$D$3098, 0), 1)</f>
        <v>af47e048-cde0-41fd-861f-fe092dc24964</v>
      </c>
      <c r="C6579" s="20" t="s">
        <v>1585</v>
      </c>
      <c r="D6579" s="230" t="s">
        <v>354</v>
      </c>
      <c r="E6579" s="20" t="s">
        <v>7134</v>
      </c>
      <c r="F6579" s="20" t="s">
        <v>7135</v>
      </c>
      <c r="G6579" s="20" t="s">
        <v>7591</v>
      </c>
      <c r="H6579" s="20"/>
      <c r="I6579" s="20" t="s">
        <v>15917</v>
      </c>
      <c r="J6579" s="20" t="s">
        <v>15918</v>
      </c>
      <c r="K6579" s="20" t="s">
        <v>7109</v>
      </c>
      <c r="L6579" s="20" t="s">
        <v>6511</v>
      </c>
      <c r="M6579" s="20" t="s">
        <v>7116</v>
      </c>
      <c r="N6579" s="20" t="s">
        <v>15902</v>
      </c>
      <c r="O6579" s="20" t="s">
        <v>15918</v>
      </c>
      <c r="P6579" s="201" t="n">
        <v>43730</v>
      </c>
      <c r="Q6579" s="201" t="n">
        <v>43763</v>
      </c>
      <c r="R6579" s="20" t="n">
        <v>1</v>
      </c>
      <c r="S6579" s="20" t="s">
        <v>7130</v>
      </c>
      <c r="T6579" s="20" t="n">
        <v>613.46327</v>
      </c>
      <c r="U6579" s="20" t="n">
        <v>347.1551</v>
      </c>
      <c r="V6579" s="20" t="n">
        <v>879.77144</v>
      </c>
      <c r="W6579" s="20" t="s">
        <v>11510</v>
      </c>
      <c r="X6579" s="35"/>
      <c r="Y6579" s="35" t="n">
        <v>0</v>
      </c>
      <c r="Z6579" s="35" t="n">
        <v>1</v>
      </c>
      <c r="AE6579" s="94" t="e">
        <f aca="false" t="array" ref="AE6579:AK6579">_xlfn.torow(_xlfn.unique(_xlfn._xlws.filter(cat_table[Subsector],$E6579=cat_table[Sector],"")))</f>
        <v>#NAME?</v>
      </c>
      <c r="AF6579" s="94" t="e">
        <v>#NAME?</v>
      </c>
      <c r="AG6579" s="94" t="e">
        <v>#NAME?</v>
      </c>
      <c r="AH6579" s="94" t="e">
        <v>#NAME?</v>
      </c>
      <c r="AI6579" s="94" t="e">
        <v>#NAME?</v>
      </c>
      <c r="AJ6579" s="94" t="e">
        <v>#NAME?</v>
      </c>
      <c r="AK6579" s="94" t="e">
        <v>#NAME?</v>
      </c>
      <c r="AO6579" s="94" t="e">
        <f aca="false" t="array" ref="AO6579:AT6579">_xlfn.torow(_xlfn.unique(_xlfn._xlws.filter(cat_table[Sub-subsector],($E6579=cat_table[Sector])*($F6579=cat_table[Subsector]),"")))</f>
        <v>#NAME?</v>
      </c>
      <c r="AP6579" s="94" t="e">
        <v>#NAME?</v>
      </c>
      <c r="AQ6579" s="94" t="e">
        <v>#NAME?</v>
      </c>
      <c r="AR6579" s="94" t="e">
        <v>#NAME?</v>
      </c>
      <c r="AS6579" s="94" t="e">
        <v>#NAME?</v>
      </c>
      <c r="AT6579" s="94" t="e">
        <v>#NAME?</v>
      </c>
    </row>
    <row r="6580" customFormat="false" ht="15" hidden="false" customHeight="true" outlineLevel="0" collapsed="false">
      <c r="A6580" s="20" t="s">
        <v>17631</v>
      </c>
      <c r="B6580" s="20" t="str">
        <f aca="false">INDEX(Table2[], MATCH(L6580, Location_ID!$D$2:$D$3098, 0), 1)</f>
        <v>2a352064-2771-40a9-8eb2-e6ce5c29620e</v>
      </c>
      <c r="C6580" s="20" t="s">
        <v>1585</v>
      </c>
      <c r="D6580" s="230" t="s">
        <v>354</v>
      </c>
      <c r="E6580" s="20" t="s">
        <v>7134</v>
      </c>
      <c r="F6580" s="20" t="s">
        <v>7135</v>
      </c>
      <c r="G6580" s="20" t="s">
        <v>7591</v>
      </c>
      <c r="H6580" s="20"/>
      <c r="I6580" s="20" t="s">
        <v>15917</v>
      </c>
      <c r="J6580" s="20" t="s">
        <v>15922</v>
      </c>
      <c r="K6580" s="20" t="s">
        <v>7109</v>
      </c>
      <c r="L6580" s="20" t="s">
        <v>6513</v>
      </c>
      <c r="M6580" s="20" t="s">
        <v>7116</v>
      </c>
      <c r="N6580" s="20" t="s">
        <v>15902</v>
      </c>
      <c r="O6580" s="20" t="s">
        <v>15922</v>
      </c>
      <c r="P6580" s="201" t="n">
        <v>43730</v>
      </c>
      <c r="Q6580" s="201" t="n">
        <v>43763</v>
      </c>
      <c r="R6580" s="20" t="n">
        <v>1</v>
      </c>
      <c r="S6580" s="20" t="s">
        <v>7130</v>
      </c>
      <c r="T6580" s="20" t="n">
        <v>62.111767</v>
      </c>
      <c r="U6580" s="20" t="n">
        <v>42.81883904</v>
      </c>
      <c r="V6580" s="20" t="n">
        <v>81.40469496</v>
      </c>
      <c r="W6580" s="20" t="s">
        <v>11510</v>
      </c>
      <c r="X6580" s="35"/>
      <c r="Y6580" s="35" t="n">
        <v>0</v>
      </c>
      <c r="Z6580" s="35" t="n">
        <v>1</v>
      </c>
      <c r="AE6580" s="94" t="e">
        <f aca="false" t="array" ref="AE6580:AK6580">_xlfn.torow(_xlfn.unique(_xlfn._xlws.filter(cat_table[Subsector],$E6580=cat_table[Sector],"")))</f>
        <v>#NAME?</v>
      </c>
      <c r="AF6580" s="94" t="e">
        <v>#NAME?</v>
      </c>
      <c r="AG6580" s="94" t="e">
        <v>#NAME?</v>
      </c>
      <c r="AH6580" s="94" t="e">
        <v>#NAME?</v>
      </c>
      <c r="AI6580" s="94" t="e">
        <v>#NAME?</v>
      </c>
      <c r="AJ6580" s="94" t="e">
        <v>#NAME?</v>
      </c>
      <c r="AK6580" s="94" t="e">
        <v>#NAME?</v>
      </c>
      <c r="AO6580" s="94" t="e">
        <f aca="false" t="array" ref="AO6580:AT6580">_xlfn.torow(_xlfn.unique(_xlfn._xlws.filter(cat_table[Sub-subsector],($E6580=cat_table[Sector])*($F6580=cat_table[Subsector]),"")))</f>
        <v>#NAME?</v>
      </c>
      <c r="AP6580" s="94" t="e">
        <v>#NAME?</v>
      </c>
      <c r="AQ6580" s="94" t="e">
        <v>#NAME?</v>
      </c>
      <c r="AR6580" s="94" t="e">
        <v>#NAME?</v>
      </c>
      <c r="AS6580" s="94" t="e">
        <v>#NAME?</v>
      </c>
      <c r="AT6580" s="94" t="e">
        <v>#NAME?</v>
      </c>
    </row>
    <row r="6581" customFormat="false" ht="15" hidden="false" customHeight="true" outlineLevel="0" collapsed="false">
      <c r="A6581" s="20" t="s">
        <v>17632</v>
      </c>
      <c r="B6581" s="20" t="str">
        <f aca="false">INDEX(Table2[], MATCH(L6581, Location_ID!$D$2:$D$3098, 0), 1)</f>
        <v>221955e7-30fc-4ee3-bd67-26e5029133db</v>
      </c>
      <c r="C6581" s="20" t="s">
        <v>1585</v>
      </c>
      <c r="D6581" s="230" t="s">
        <v>354</v>
      </c>
      <c r="E6581" s="20" t="s">
        <v>7134</v>
      </c>
      <c r="F6581" s="20" t="s">
        <v>7135</v>
      </c>
      <c r="G6581" s="20" t="s">
        <v>7591</v>
      </c>
      <c r="H6581" s="20"/>
      <c r="I6581" s="20" t="s">
        <v>15917</v>
      </c>
      <c r="J6581" s="20" t="s">
        <v>15932</v>
      </c>
      <c r="K6581" s="20" t="s">
        <v>7109</v>
      </c>
      <c r="L6581" s="20" t="s">
        <v>6515</v>
      </c>
      <c r="M6581" s="20" t="s">
        <v>7116</v>
      </c>
      <c r="N6581" s="20" t="s">
        <v>15902</v>
      </c>
      <c r="O6581" s="20" t="s">
        <v>15932</v>
      </c>
      <c r="P6581" s="201" t="n">
        <v>43730</v>
      </c>
      <c r="Q6581" s="201" t="n">
        <v>43763</v>
      </c>
      <c r="R6581" s="20" t="n">
        <v>1</v>
      </c>
      <c r="S6581" s="20" t="s">
        <v>7130</v>
      </c>
      <c r="T6581" s="20" t="n">
        <v>170.753053</v>
      </c>
      <c r="U6581" s="20" t="n">
        <v>133.11721067</v>
      </c>
      <c r="V6581" s="20" t="n">
        <v>208.38889533</v>
      </c>
      <c r="W6581" s="20" t="s">
        <v>11510</v>
      </c>
      <c r="X6581" s="35"/>
      <c r="Y6581" s="35" t="n">
        <v>0</v>
      </c>
      <c r="Z6581" s="35" t="n">
        <v>1</v>
      </c>
      <c r="AE6581" s="94" t="e">
        <f aca="false" t="array" ref="AE6581:AK6581">_xlfn.torow(_xlfn.unique(_xlfn._xlws.filter(cat_table[Subsector],$E6581=cat_table[Sector],"")))</f>
        <v>#NAME?</v>
      </c>
      <c r="AF6581" s="94" t="e">
        <v>#NAME?</v>
      </c>
      <c r="AG6581" s="94" t="e">
        <v>#NAME?</v>
      </c>
      <c r="AH6581" s="94" t="e">
        <v>#NAME?</v>
      </c>
      <c r="AI6581" s="94" t="e">
        <v>#NAME?</v>
      </c>
      <c r="AJ6581" s="94" t="e">
        <v>#NAME?</v>
      </c>
      <c r="AK6581" s="94" t="e">
        <v>#NAME?</v>
      </c>
      <c r="AO6581" s="94" t="e">
        <f aca="false" t="array" ref="AO6581:AT6581">_xlfn.torow(_xlfn.unique(_xlfn._xlws.filter(cat_table[Sub-subsector],($E6581=cat_table[Sector])*($F6581=cat_table[Subsector]),"")))</f>
        <v>#NAME?</v>
      </c>
      <c r="AP6581" s="94" t="e">
        <v>#NAME?</v>
      </c>
      <c r="AQ6581" s="94" t="e">
        <v>#NAME?</v>
      </c>
      <c r="AR6581" s="94" t="e">
        <v>#NAME?</v>
      </c>
      <c r="AS6581" s="94" t="e">
        <v>#NAME?</v>
      </c>
      <c r="AT6581" s="94" t="e">
        <v>#NAME?</v>
      </c>
    </row>
    <row r="6582" customFormat="false" ht="15" hidden="false" customHeight="true" outlineLevel="0" collapsed="false">
      <c r="A6582" s="20" t="s">
        <v>17633</v>
      </c>
      <c r="B6582" s="20" t="str">
        <f aca="false">INDEX(Table2[], MATCH(L6582, Location_ID!$D$2:$D$3098, 0), 1)</f>
        <v>cfb5198e-9485-41e5-b588-6aaae92b793d</v>
      </c>
      <c r="C6582" s="20" t="s">
        <v>1585</v>
      </c>
      <c r="D6582" s="230" t="s">
        <v>354</v>
      </c>
      <c r="E6582" s="20" t="s">
        <v>7134</v>
      </c>
      <c r="F6582" s="20" t="s">
        <v>7135</v>
      </c>
      <c r="G6582" s="20" t="s">
        <v>7591</v>
      </c>
      <c r="H6582" s="20"/>
      <c r="I6582" s="20" t="s">
        <v>15917</v>
      </c>
      <c r="J6582" s="20" t="s">
        <v>15918</v>
      </c>
      <c r="K6582" s="20" t="s">
        <v>7109</v>
      </c>
      <c r="L6582" s="20" t="s">
        <v>6517</v>
      </c>
      <c r="M6582" s="20" t="s">
        <v>7116</v>
      </c>
      <c r="N6582" s="20" t="s">
        <v>15902</v>
      </c>
      <c r="O6582" s="20" t="s">
        <v>15918</v>
      </c>
      <c r="P6582" s="201" t="n">
        <v>43730</v>
      </c>
      <c r="Q6582" s="201" t="n">
        <v>43763</v>
      </c>
      <c r="R6582" s="20" t="n">
        <v>1</v>
      </c>
      <c r="S6582" s="20" t="s">
        <v>7130</v>
      </c>
      <c r="T6582" s="20" t="n">
        <v>32.68318783</v>
      </c>
      <c r="U6582" s="20" t="n">
        <v>21.87514166</v>
      </c>
      <c r="V6582" s="20" t="n">
        <v>43.491234</v>
      </c>
      <c r="W6582" s="20" t="s">
        <v>11510</v>
      </c>
      <c r="X6582" s="35"/>
      <c r="Y6582" s="35" t="n">
        <v>0</v>
      </c>
      <c r="Z6582" s="35" t="n">
        <v>1</v>
      </c>
      <c r="AE6582" s="94" t="e">
        <f aca="false" t="array" ref="AE6582:AK6582">_xlfn.torow(_xlfn.unique(_xlfn._xlws.filter(cat_table[Subsector],$E6582=cat_table[Sector],"")))</f>
        <v>#NAME?</v>
      </c>
      <c r="AF6582" s="94" t="e">
        <v>#NAME?</v>
      </c>
      <c r="AG6582" s="94" t="e">
        <v>#NAME?</v>
      </c>
      <c r="AH6582" s="94" t="e">
        <v>#NAME?</v>
      </c>
      <c r="AI6582" s="94" t="e">
        <v>#NAME?</v>
      </c>
      <c r="AJ6582" s="94" t="e">
        <v>#NAME?</v>
      </c>
      <c r="AK6582" s="94" t="e">
        <v>#NAME?</v>
      </c>
      <c r="AO6582" s="94" t="e">
        <f aca="false" t="array" ref="AO6582:AT6582">_xlfn.torow(_xlfn.unique(_xlfn._xlws.filter(cat_table[Sub-subsector],($E6582=cat_table[Sector])*($F6582=cat_table[Subsector]),"")))</f>
        <v>#NAME?</v>
      </c>
      <c r="AP6582" s="94" t="e">
        <v>#NAME?</v>
      </c>
      <c r="AQ6582" s="94" t="e">
        <v>#NAME?</v>
      </c>
      <c r="AR6582" s="94" t="e">
        <v>#NAME?</v>
      </c>
      <c r="AS6582" s="94" t="e">
        <v>#NAME?</v>
      </c>
      <c r="AT6582" s="94" t="e">
        <v>#NAME?</v>
      </c>
    </row>
    <row r="6583" customFormat="false" ht="15" hidden="false" customHeight="true" outlineLevel="0" collapsed="false">
      <c r="A6583" s="20" t="s">
        <v>17634</v>
      </c>
      <c r="B6583" s="20" t="str">
        <f aca="false">INDEX(Table2[], MATCH(L6583, Location_ID!$D$2:$D$3098, 0), 1)</f>
        <v>d6b525e6-82f6-494e-a798-565a76587cd6</v>
      </c>
      <c r="C6583" s="20" t="s">
        <v>1585</v>
      </c>
      <c r="D6583" s="230" t="s">
        <v>354</v>
      </c>
      <c r="E6583" s="20" t="s">
        <v>7134</v>
      </c>
      <c r="F6583" s="20" t="s">
        <v>7135</v>
      </c>
      <c r="G6583" s="20" t="s">
        <v>7591</v>
      </c>
      <c r="H6583" s="20"/>
      <c r="I6583" s="20" t="s">
        <v>15917</v>
      </c>
      <c r="J6583" s="20" t="s">
        <v>15918</v>
      </c>
      <c r="K6583" s="20" t="s">
        <v>7109</v>
      </c>
      <c r="L6583" s="20" t="s">
        <v>6519</v>
      </c>
      <c r="M6583" s="20" t="s">
        <v>7116</v>
      </c>
      <c r="N6583" s="20" t="s">
        <v>15902</v>
      </c>
      <c r="O6583" s="20" t="s">
        <v>15918</v>
      </c>
      <c r="P6583" s="201" t="n">
        <v>43730</v>
      </c>
      <c r="Q6583" s="201" t="n">
        <v>43763</v>
      </c>
      <c r="R6583" s="20" t="n">
        <v>1</v>
      </c>
      <c r="S6583" s="20" t="s">
        <v>7130</v>
      </c>
      <c r="T6583" s="20" t="n">
        <v>103.5555087</v>
      </c>
      <c r="U6583" s="20" t="n">
        <v>78.9173696</v>
      </c>
      <c r="V6583" s="20" t="n">
        <v>128.1936478</v>
      </c>
      <c r="W6583" s="20" t="s">
        <v>11510</v>
      </c>
      <c r="X6583" s="35"/>
      <c r="Y6583" s="35" t="n">
        <v>0</v>
      </c>
      <c r="Z6583" s="35" t="n">
        <v>1</v>
      </c>
      <c r="AE6583" s="94" t="e">
        <f aca="false" t="array" ref="AE6583:AK6583">_xlfn.torow(_xlfn.unique(_xlfn._xlws.filter(cat_table[Subsector],$E6583=cat_table[Sector],"")))</f>
        <v>#NAME?</v>
      </c>
      <c r="AF6583" s="94" t="e">
        <v>#NAME?</v>
      </c>
      <c r="AG6583" s="94" t="e">
        <v>#NAME?</v>
      </c>
      <c r="AH6583" s="94" t="e">
        <v>#NAME?</v>
      </c>
      <c r="AI6583" s="94" t="e">
        <v>#NAME?</v>
      </c>
      <c r="AJ6583" s="94" t="e">
        <v>#NAME?</v>
      </c>
      <c r="AK6583" s="94" t="e">
        <v>#NAME?</v>
      </c>
      <c r="AO6583" s="94" t="e">
        <f aca="false" t="array" ref="AO6583:AT6583">_xlfn.torow(_xlfn.unique(_xlfn._xlws.filter(cat_table[Sub-subsector],($E6583=cat_table[Sector])*($F6583=cat_table[Subsector]),"")))</f>
        <v>#NAME?</v>
      </c>
      <c r="AP6583" s="94" t="e">
        <v>#NAME?</v>
      </c>
      <c r="AQ6583" s="94" t="e">
        <v>#NAME?</v>
      </c>
      <c r="AR6583" s="94" t="e">
        <v>#NAME?</v>
      </c>
      <c r="AS6583" s="94" t="e">
        <v>#NAME?</v>
      </c>
      <c r="AT6583" s="94" t="e">
        <v>#NAME?</v>
      </c>
    </row>
    <row r="6584" customFormat="false" ht="15" hidden="false" customHeight="true" outlineLevel="0" collapsed="false">
      <c r="A6584" s="20" t="s">
        <v>17635</v>
      </c>
      <c r="B6584" s="20" t="str">
        <f aca="false">INDEX(Table2[], MATCH(L6584, Location_ID!$D$2:$D$3098, 0), 1)</f>
        <v>7b0c2612-f12f-4edc-b345-4f441b2d89fe</v>
      </c>
      <c r="C6584" s="20" t="s">
        <v>1585</v>
      </c>
      <c r="D6584" s="230" t="s">
        <v>354</v>
      </c>
      <c r="E6584" s="20" t="s">
        <v>7134</v>
      </c>
      <c r="F6584" s="20" t="s">
        <v>7135</v>
      </c>
      <c r="G6584" s="20" t="s">
        <v>7591</v>
      </c>
      <c r="H6584" s="20"/>
      <c r="I6584" s="20" t="s">
        <v>15917</v>
      </c>
      <c r="J6584" s="20" t="s">
        <v>15918</v>
      </c>
      <c r="K6584" s="20" t="s">
        <v>7109</v>
      </c>
      <c r="L6584" s="20" t="s">
        <v>6521</v>
      </c>
      <c r="M6584" s="20" t="s">
        <v>7116</v>
      </c>
      <c r="N6584" s="20" t="s">
        <v>15902</v>
      </c>
      <c r="O6584" s="20" t="s">
        <v>15918</v>
      </c>
      <c r="P6584" s="201" t="n">
        <v>43730</v>
      </c>
      <c r="Q6584" s="201" t="n">
        <v>43763</v>
      </c>
      <c r="R6584" s="20" t="n">
        <v>1</v>
      </c>
      <c r="S6584" s="20" t="s">
        <v>7130</v>
      </c>
      <c r="T6584" s="20" t="n">
        <v>137.4692293</v>
      </c>
      <c r="U6584" s="20" t="n">
        <v>95.30403163</v>
      </c>
      <c r="V6584" s="20" t="n">
        <v>179.63442697</v>
      </c>
      <c r="W6584" s="20" t="s">
        <v>11510</v>
      </c>
      <c r="X6584" s="35"/>
      <c r="Y6584" s="35" t="n">
        <v>0</v>
      </c>
      <c r="Z6584" s="35" t="n">
        <v>1</v>
      </c>
      <c r="AE6584" s="94" t="e">
        <f aca="false" t="array" ref="AE6584:AK6584">_xlfn.torow(_xlfn.unique(_xlfn._xlws.filter(cat_table[Subsector],$E6584=cat_table[Sector],"")))</f>
        <v>#NAME?</v>
      </c>
      <c r="AF6584" s="94" t="e">
        <v>#NAME?</v>
      </c>
      <c r="AG6584" s="94" t="e">
        <v>#NAME?</v>
      </c>
      <c r="AH6584" s="94" t="e">
        <v>#NAME?</v>
      </c>
      <c r="AI6584" s="94" t="e">
        <v>#NAME?</v>
      </c>
      <c r="AJ6584" s="94" t="e">
        <v>#NAME?</v>
      </c>
      <c r="AK6584" s="94" t="e">
        <v>#NAME?</v>
      </c>
      <c r="AO6584" s="94" t="e">
        <f aca="false" t="array" ref="AO6584:AT6584">_xlfn.torow(_xlfn.unique(_xlfn._xlws.filter(cat_table[Sub-subsector],($E6584=cat_table[Sector])*($F6584=cat_table[Subsector]),"")))</f>
        <v>#NAME?</v>
      </c>
      <c r="AP6584" s="94" t="e">
        <v>#NAME?</v>
      </c>
      <c r="AQ6584" s="94" t="e">
        <v>#NAME?</v>
      </c>
      <c r="AR6584" s="94" t="e">
        <v>#NAME?</v>
      </c>
      <c r="AS6584" s="94" t="e">
        <v>#NAME?</v>
      </c>
      <c r="AT6584" s="94" t="e">
        <v>#NAME?</v>
      </c>
    </row>
    <row r="6585" customFormat="false" ht="15" hidden="false" customHeight="true" outlineLevel="0" collapsed="false">
      <c r="A6585" s="20" t="s">
        <v>17636</v>
      </c>
      <c r="B6585" s="20" t="str">
        <f aca="false">INDEX(Table2[], MATCH(L6585, Location_ID!$D$2:$D$3098, 0), 1)</f>
        <v>7494c63d-cf22-4000-a40e-0c1e08f30b97</v>
      </c>
      <c r="C6585" s="20" t="s">
        <v>1585</v>
      </c>
      <c r="D6585" s="230" t="s">
        <v>354</v>
      </c>
      <c r="E6585" s="20" t="s">
        <v>7134</v>
      </c>
      <c r="F6585" s="20" t="s">
        <v>7135</v>
      </c>
      <c r="G6585" s="20" t="s">
        <v>7591</v>
      </c>
      <c r="H6585" s="20"/>
      <c r="I6585" s="20" t="s">
        <v>15917</v>
      </c>
      <c r="J6585" s="20" t="s">
        <v>15932</v>
      </c>
      <c r="K6585" s="20" t="s">
        <v>7109</v>
      </c>
      <c r="L6585" s="20" t="s">
        <v>6523</v>
      </c>
      <c r="M6585" s="20" t="s">
        <v>7116</v>
      </c>
      <c r="N6585" s="20" t="s">
        <v>15902</v>
      </c>
      <c r="O6585" s="20" t="s">
        <v>15932</v>
      </c>
      <c r="P6585" s="201" t="n">
        <v>43730</v>
      </c>
      <c r="Q6585" s="201" t="n">
        <v>43763</v>
      </c>
      <c r="R6585" s="20" t="n">
        <v>1</v>
      </c>
      <c r="S6585" s="20" t="s">
        <v>7130</v>
      </c>
      <c r="T6585" s="20" t="n">
        <v>103.8350158</v>
      </c>
      <c r="U6585" s="20" t="n">
        <v>74.0441803</v>
      </c>
      <c r="V6585" s="20" t="n">
        <v>133.6258513</v>
      </c>
      <c r="W6585" s="20" t="s">
        <v>11510</v>
      </c>
      <c r="X6585" s="35"/>
      <c r="Y6585" s="35" t="n">
        <v>0</v>
      </c>
      <c r="Z6585" s="35" t="n">
        <v>1</v>
      </c>
      <c r="AE6585" s="94" t="e">
        <f aca="false" t="array" ref="AE6585:AK6585">_xlfn.torow(_xlfn.unique(_xlfn._xlws.filter(cat_table[Subsector],$E6585=cat_table[Sector],"")))</f>
        <v>#NAME?</v>
      </c>
      <c r="AF6585" s="94" t="e">
        <v>#NAME?</v>
      </c>
      <c r="AG6585" s="94" t="e">
        <v>#NAME?</v>
      </c>
      <c r="AH6585" s="94" t="e">
        <v>#NAME?</v>
      </c>
      <c r="AI6585" s="94" t="e">
        <v>#NAME?</v>
      </c>
      <c r="AJ6585" s="94" t="e">
        <v>#NAME?</v>
      </c>
      <c r="AK6585" s="94" t="e">
        <v>#NAME?</v>
      </c>
      <c r="AO6585" s="94" t="e">
        <f aca="false" t="array" ref="AO6585:AT6585">_xlfn.torow(_xlfn.unique(_xlfn._xlws.filter(cat_table[Sub-subsector],($E6585=cat_table[Sector])*($F6585=cat_table[Subsector]),"")))</f>
        <v>#NAME?</v>
      </c>
      <c r="AP6585" s="94" t="e">
        <v>#NAME?</v>
      </c>
      <c r="AQ6585" s="94" t="e">
        <v>#NAME?</v>
      </c>
      <c r="AR6585" s="94" t="e">
        <v>#NAME?</v>
      </c>
      <c r="AS6585" s="94" t="e">
        <v>#NAME?</v>
      </c>
      <c r="AT6585" s="94" t="e">
        <v>#NAME?</v>
      </c>
    </row>
    <row r="6586" customFormat="false" ht="15" hidden="false" customHeight="true" outlineLevel="0" collapsed="false">
      <c r="A6586" s="20" t="s">
        <v>17637</v>
      </c>
      <c r="B6586" s="20" t="str">
        <f aca="false">INDEX(Table2[], MATCH(L6586, Location_ID!$D$2:$D$3098, 0), 1)</f>
        <v>fa8cb875-48ba-4d81-882c-585e3c9068df</v>
      </c>
      <c r="C6586" s="20" t="s">
        <v>1585</v>
      </c>
      <c r="D6586" s="230" t="s">
        <v>354</v>
      </c>
      <c r="E6586" s="20" t="s">
        <v>7134</v>
      </c>
      <c r="F6586" s="20" t="s">
        <v>7135</v>
      </c>
      <c r="G6586" s="20" t="s">
        <v>7591</v>
      </c>
      <c r="H6586" s="20"/>
      <c r="I6586" s="20" t="s">
        <v>15917</v>
      </c>
      <c r="J6586" s="20" t="s">
        <v>15932</v>
      </c>
      <c r="K6586" s="20" t="s">
        <v>7109</v>
      </c>
      <c r="L6586" s="20" t="s">
        <v>6525</v>
      </c>
      <c r="M6586" s="20" t="s">
        <v>7116</v>
      </c>
      <c r="N6586" s="20" t="s">
        <v>15902</v>
      </c>
      <c r="O6586" s="20" t="s">
        <v>15932</v>
      </c>
      <c r="P6586" s="201" t="n">
        <v>43730</v>
      </c>
      <c r="Q6586" s="201" t="n">
        <v>43763</v>
      </c>
      <c r="R6586" s="20" t="n">
        <v>1</v>
      </c>
      <c r="S6586" s="20" t="s">
        <v>7130</v>
      </c>
      <c r="T6586" s="20" t="n">
        <v>19.33765645</v>
      </c>
      <c r="U6586" s="20" t="n">
        <v>15.477918068</v>
      </c>
      <c r="V6586" s="20" t="n">
        <v>23.197394832</v>
      </c>
      <c r="W6586" s="20" t="s">
        <v>11510</v>
      </c>
      <c r="X6586" s="35"/>
      <c r="Y6586" s="35" t="n">
        <v>0</v>
      </c>
      <c r="Z6586" s="35" t="n">
        <v>1</v>
      </c>
      <c r="AE6586" s="94" t="e">
        <f aca="false" t="array" ref="AE6586:AK6586">_xlfn.torow(_xlfn.unique(_xlfn._xlws.filter(cat_table[Subsector],$E6586=cat_table[Sector],"")))</f>
        <v>#NAME?</v>
      </c>
      <c r="AF6586" s="94" t="e">
        <v>#NAME?</v>
      </c>
      <c r="AG6586" s="94" t="e">
        <v>#NAME?</v>
      </c>
      <c r="AH6586" s="94" t="e">
        <v>#NAME?</v>
      </c>
      <c r="AI6586" s="94" t="e">
        <v>#NAME?</v>
      </c>
      <c r="AJ6586" s="94" t="e">
        <v>#NAME?</v>
      </c>
      <c r="AK6586" s="94" t="e">
        <v>#NAME?</v>
      </c>
      <c r="AO6586" s="94" t="e">
        <f aca="false" t="array" ref="AO6586:AT6586">_xlfn.torow(_xlfn.unique(_xlfn._xlws.filter(cat_table[Sub-subsector],($E6586=cat_table[Sector])*($F6586=cat_table[Subsector]),"")))</f>
        <v>#NAME?</v>
      </c>
      <c r="AP6586" s="94" t="e">
        <v>#NAME?</v>
      </c>
      <c r="AQ6586" s="94" t="e">
        <v>#NAME?</v>
      </c>
      <c r="AR6586" s="94" t="e">
        <v>#NAME?</v>
      </c>
      <c r="AS6586" s="94" t="e">
        <v>#NAME?</v>
      </c>
      <c r="AT6586" s="94" t="e">
        <v>#NAME?</v>
      </c>
    </row>
    <row r="6587" customFormat="false" ht="15" hidden="false" customHeight="true" outlineLevel="0" collapsed="false">
      <c r="A6587" s="20" t="s">
        <v>17638</v>
      </c>
      <c r="B6587" s="20" t="str">
        <f aca="false">INDEX(Table2[], MATCH(L6587, Location_ID!$D$2:$D$3098, 0), 1)</f>
        <v>0d38d411-0531-405e-8c8e-2ae4a2da3070</v>
      </c>
      <c r="C6587" s="20" t="s">
        <v>1585</v>
      </c>
      <c r="D6587" s="230" t="s">
        <v>354</v>
      </c>
      <c r="E6587" s="20" t="s">
        <v>7134</v>
      </c>
      <c r="F6587" s="20" t="s">
        <v>7135</v>
      </c>
      <c r="G6587" s="20" t="s">
        <v>7591</v>
      </c>
      <c r="H6587" s="20"/>
      <c r="I6587" s="20" t="s">
        <v>15917</v>
      </c>
      <c r="J6587" s="20" t="s">
        <v>15918</v>
      </c>
      <c r="K6587" s="20" t="s">
        <v>7109</v>
      </c>
      <c r="L6587" s="20" t="s">
        <v>6527</v>
      </c>
      <c r="M6587" s="20" t="s">
        <v>7116</v>
      </c>
      <c r="N6587" s="20" t="s">
        <v>15902</v>
      </c>
      <c r="O6587" s="20" t="s">
        <v>15918</v>
      </c>
      <c r="P6587" s="201" t="n">
        <v>43730</v>
      </c>
      <c r="Q6587" s="201" t="n">
        <v>43763</v>
      </c>
      <c r="R6587" s="20" t="n">
        <v>1</v>
      </c>
      <c r="S6587" s="20" t="s">
        <v>7130</v>
      </c>
      <c r="T6587" s="20" t="n">
        <v>89.62377767</v>
      </c>
      <c r="U6587" s="20" t="n">
        <v>68.7345357</v>
      </c>
      <c r="V6587" s="20" t="n">
        <v>110.51301964</v>
      </c>
      <c r="W6587" s="20" t="s">
        <v>11510</v>
      </c>
      <c r="X6587" s="35"/>
      <c r="Y6587" s="35" t="n">
        <v>0</v>
      </c>
      <c r="Z6587" s="35" t="n">
        <v>1</v>
      </c>
      <c r="AE6587" s="94" t="e">
        <f aca="false" t="array" ref="AE6587:AK6587">_xlfn.torow(_xlfn.unique(_xlfn._xlws.filter(cat_table[Subsector],$E6587=cat_table[Sector],"")))</f>
        <v>#NAME?</v>
      </c>
      <c r="AF6587" s="94" t="e">
        <v>#NAME?</v>
      </c>
      <c r="AG6587" s="94" t="e">
        <v>#NAME?</v>
      </c>
      <c r="AH6587" s="94" t="e">
        <v>#NAME?</v>
      </c>
      <c r="AI6587" s="94" t="e">
        <v>#NAME?</v>
      </c>
      <c r="AJ6587" s="94" t="e">
        <v>#NAME?</v>
      </c>
      <c r="AK6587" s="94" t="e">
        <v>#NAME?</v>
      </c>
      <c r="AO6587" s="94" t="e">
        <f aca="false" t="array" ref="AO6587:AT6587">_xlfn.torow(_xlfn.unique(_xlfn._xlws.filter(cat_table[Sub-subsector],($E6587=cat_table[Sector])*($F6587=cat_table[Subsector]),"")))</f>
        <v>#NAME?</v>
      </c>
      <c r="AP6587" s="94" t="e">
        <v>#NAME?</v>
      </c>
      <c r="AQ6587" s="94" t="e">
        <v>#NAME?</v>
      </c>
      <c r="AR6587" s="94" t="e">
        <v>#NAME?</v>
      </c>
      <c r="AS6587" s="94" t="e">
        <v>#NAME?</v>
      </c>
      <c r="AT6587" s="94" t="e">
        <v>#NAME?</v>
      </c>
    </row>
    <row r="6588" customFormat="false" ht="15" hidden="false" customHeight="true" outlineLevel="0" collapsed="false">
      <c r="A6588" s="20" t="s">
        <v>17639</v>
      </c>
      <c r="B6588" s="20" t="str">
        <f aca="false">INDEX(Table2[], MATCH(L6588, Location_ID!$D$2:$D$3098, 0), 1)</f>
        <v>9cd9cecd-f581-4076-9b18-c7f6b99c8b7b</v>
      </c>
      <c r="C6588" s="20" t="s">
        <v>1585</v>
      </c>
      <c r="D6588" s="230" t="s">
        <v>354</v>
      </c>
      <c r="E6588" s="20" t="s">
        <v>7134</v>
      </c>
      <c r="F6588" s="20" t="s">
        <v>7135</v>
      </c>
      <c r="G6588" s="20" t="s">
        <v>7591</v>
      </c>
      <c r="H6588" s="20"/>
      <c r="I6588" s="20" t="s">
        <v>15917</v>
      </c>
      <c r="J6588" s="20" t="s">
        <v>15918</v>
      </c>
      <c r="K6588" s="20" t="s">
        <v>7109</v>
      </c>
      <c r="L6588" s="20" t="s">
        <v>6529</v>
      </c>
      <c r="M6588" s="20" t="s">
        <v>7116</v>
      </c>
      <c r="N6588" s="20" t="s">
        <v>15902</v>
      </c>
      <c r="O6588" s="20" t="s">
        <v>15918</v>
      </c>
      <c r="P6588" s="201" t="n">
        <v>43730</v>
      </c>
      <c r="Q6588" s="201" t="n">
        <v>43763</v>
      </c>
      <c r="R6588" s="20" t="n">
        <v>1</v>
      </c>
      <c r="S6588" s="20" t="s">
        <v>7130</v>
      </c>
      <c r="T6588" s="20" t="n">
        <v>80.46883933</v>
      </c>
      <c r="U6588" s="20" t="n">
        <v>64.88780233</v>
      </c>
      <c r="V6588" s="20" t="n">
        <v>96.04987633</v>
      </c>
      <c r="W6588" s="20" t="s">
        <v>11510</v>
      </c>
      <c r="X6588" s="35"/>
      <c r="Y6588" s="35" t="n">
        <v>0</v>
      </c>
      <c r="Z6588" s="35" t="n">
        <v>1</v>
      </c>
      <c r="AE6588" s="94" t="e">
        <f aca="false" t="array" ref="AE6588:AK6588">_xlfn.torow(_xlfn.unique(_xlfn._xlws.filter(cat_table[Subsector],$E6588=cat_table[Sector],"")))</f>
        <v>#NAME?</v>
      </c>
      <c r="AF6588" s="94" t="e">
        <v>#NAME?</v>
      </c>
      <c r="AG6588" s="94" t="e">
        <v>#NAME?</v>
      </c>
      <c r="AH6588" s="94" t="e">
        <v>#NAME?</v>
      </c>
      <c r="AI6588" s="94" t="e">
        <v>#NAME?</v>
      </c>
      <c r="AJ6588" s="94" t="e">
        <v>#NAME?</v>
      </c>
      <c r="AK6588" s="94" t="e">
        <v>#NAME?</v>
      </c>
      <c r="AO6588" s="94" t="e">
        <f aca="false" t="array" ref="AO6588:AT6588">_xlfn.torow(_xlfn.unique(_xlfn._xlws.filter(cat_table[Sub-subsector],($E6588=cat_table[Sector])*($F6588=cat_table[Subsector]),"")))</f>
        <v>#NAME?</v>
      </c>
      <c r="AP6588" s="94" t="e">
        <v>#NAME?</v>
      </c>
      <c r="AQ6588" s="94" t="e">
        <v>#NAME?</v>
      </c>
      <c r="AR6588" s="94" t="e">
        <v>#NAME?</v>
      </c>
      <c r="AS6588" s="94" t="e">
        <v>#NAME?</v>
      </c>
      <c r="AT6588" s="94" t="e">
        <v>#NAME?</v>
      </c>
    </row>
    <row r="6589" customFormat="false" ht="15" hidden="false" customHeight="true" outlineLevel="0" collapsed="false">
      <c r="A6589" s="20" t="s">
        <v>17640</v>
      </c>
      <c r="B6589" s="20" t="str">
        <f aca="false">INDEX(Table2[], MATCH(L6589, Location_ID!$D$2:$D$3098, 0), 1)</f>
        <v>75dd72b6-f215-4deb-9487-351ad1a9ea65</v>
      </c>
      <c r="C6589" s="20" t="s">
        <v>1585</v>
      </c>
      <c r="D6589" s="230" t="s">
        <v>354</v>
      </c>
      <c r="E6589" s="20" t="s">
        <v>7134</v>
      </c>
      <c r="F6589" s="20" t="s">
        <v>7135</v>
      </c>
      <c r="G6589" s="20" t="s">
        <v>7591</v>
      </c>
      <c r="H6589" s="20"/>
      <c r="I6589" s="20" t="s">
        <v>15917</v>
      </c>
      <c r="J6589" s="20" t="s">
        <v>15932</v>
      </c>
      <c r="K6589" s="20" t="s">
        <v>7109</v>
      </c>
      <c r="L6589" s="20" t="s">
        <v>6531</v>
      </c>
      <c r="M6589" s="20" t="s">
        <v>7116</v>
      </c>
      <c r="N6589" s="20" t="s">
        <v>15902</v>
      </c>
      <c r="O6589" s="20" t="s">
        <v>15932</v>
      </c>
      <c r="P6589" s="201" t="n">
        <v>43730</v>
      </c>
      <c r="Q6589" s="201" t="n">
        <v>43763</v>
      </c>
      <c r="R6589" s="20" t="n">
        <v>1</v>
      </c>
      <c r="S6589" s="20" t="s">
        <v>7130</v>
      </c>
      <c r="T6589" s="20" t="n">
        <v>21.56539909</v>
      </c>
      <c r="U6589" s="20" t="n">
        <v>13.208937254</v>
      </c>
      <c r="V6589" s="20" t="n">
        <v>29.921860926</v>
      </c>
      <c r="W6589" s="20" t="s">
        <v>11510</v>
      </c>
      <c r="X6589" s="35"/>
      <c r="Y6589" s="35" t="n">
        <v>0</v>
      </c>
      <c r="Z6589" s="35" t="n">
        <v>1</v>
      </c>
      <c r="AE6589" s="94" t="e">
        <f aca="false" t="array" ref="AE6589:AK6589">_xlfn.torow(_xlfn.unique(_xlfn._xlws.filter(cat_table[Subsector],$E6589=cat_table[Sector],"")))</f>
        <v>#NAME?</v>
      </c>
      <c r="AF6589" s="94" t="e">
        <v>#NAME?</v>
      </c>
      <c r="AG6589" s="94" t="e">
        <v>#NAME?</v>
      </c>
      <c r="AH6589" s="94" t="e">
        <v>#NAME?</v>
      </c>
      <c r="AI6589" s="94" t="e">
        <v>#NAME?</v>
      </c>
      <c r="AJ6589" s="94" t="e">
        <v>#NAME?</v>
      </c>
      <c r="AK6589" s="94" t="e">
        <v>#NAME?</v>
      </c>
      <c r="AO6589" s="94" t="e">
        <f aca="false" t="array" ref="AO6589:AT6589">_xlfn.torow(_xlfn.unique(_xlfn._xlws.filter(cat_table[Sub-subsector],($E6589=cat_table[Sector])*($F6589=cat_table[Subsector]),"")))</f>
        <v>#NAME?</v>
      </c>
      <c r="AP6589" s="94" t="e">
        <v>#NAME?</v>
      </c>
      <c r="AQ6589" s="94" t="e">
        <v>#NAME?</v>
      </c>
      <c r="AR6589" s="94" t="e">
        <v>#NAME?</v>
      </c>
      <c r="AS6589" s="94" t="e">
        <v>#NAME?</v>
      </c>
      <c r="AT6589" s="94" t="e">
        <v>#NAME?</v>
      </c>
    </row>
    <row r="6590" customFormat="false" ht="15" hidden="false" customHeight="true" outlineLevel="0" collapsed="false">
      <c r="A6590" s="20" t="s">
        <v>17641</v>
      </c>
      <c r="B6590" s="20" t="str">
        <f aca="false">INDEX(Table2[], MATCH(L6590, Location_ID!$D$2:$D$3098, 0), 1)</f>
        <v>77e9abd5-a674-487a-9654-1906cefde5a5</v>
      </c>
      <c r="C6590" s="20" t="s">
        <v>1585</v>
      </c>
      <c r="D6590" s="230" t="s">
        <v>354</v>
      </c>
      <c r="E6590" s="20" t="s">
        <v>7134</v>
      </c>
      <c r="F6590" s="20" t="s">
        <v>7135</v>
      </c>
      <c r="G6590" s="20" t="s">
        <v>7591</v>
      </c>
      <c r="H6590" s="20"/>
      <c r="I6590" s="20" t="s">
        <v>15917</v>
      </c>
      <c r="J6590" s="20" t="s">
        <v>15932</v>
      </c>
      <c r="K6590" s="20" t="s">
        <v>7109</v>
      </c>
      <c r="L6590" s="20" t="s">
        <v>6533</v>
      </c>
      <c r="M6590" s="20" t="s">
        <v>7116</v>
      </c>
      <c r="N6590" s="20" t="s">
        <v>15902</v>
      </c>
      <c r="O6590" s="20" t="s">
        <v>15932</v>
      </c>
      <c r="P6590" s="201" t="n">
        <v>43730</v>
      </c>
      <c r="Q6590" s="201" t="n">
        <v>43763</v>
      </c>
      <c r="R6590" s="20" t="n">
        <v>1</v>
      </c>
      <c r="S6590" s="20" t="s">
        <v>7130</v>
      </c>
      <c r="T6590" s="20" t="n">
        <v>13.7351343</v>
      </c>
      <c r="U6590" s="20" t="n">
        <v>10.74057025</v>
      </c>
      <c r="V6590" s="20" t="n">
        <v>16.72969835</v>
      </c>
      <c r="W6590" s="20" t="s">
        <v>11510</v>
      </c>
      <c r="X6590" s="35"/>
      <c r="Y6590" s="35" t="n">
        <v>0</v>
      </c>
      <c r="Z6590" s="35" t="n">
        <v>1</v>
      </c>
      <c r="AE6590" s="94" t="e">
        <f aca="false" t="array" ref="AE6590:AK6590">_xlfn.torow(_xlfn.unique(_xlfn._xlws.filter(cat_table[Subsector],$E6590=cat_table[Sector],"")))</f>
        <v>#NAME?</v>
      </c>
      <c r="AF6590" s="94" t="e">
        <v>#NAME?</v>
      </c>
      <c r="AG6590" s="94" t="e">
        <v>#NAME?</v>
      </c>
      <c r="AH6590" s="94" t="e">
        <v>#NAME?</v>
      </c>
      <c r="AI6590" s="94" t="e">
        <v>#NAME?</v>
      </c>
      <c r="AJ6590" s="94" t="e">
        <v>#NAME?</v>
      </c>
      <c r="AK6590" s="94" t="e">
        <v>#NAME?</v>
      </c>
      <c r="AO6590" s="94" t="e">
        <f aca="false" t="array" ref="AO6590:AT6590">_xlfn.torow(_xlfn.unique(_xlfn._xlws.filter(cat_table[Sub-subsector],($E6590=cat_table[Sector])*($F6590=cat_table[Subsector]),"")))</f>
        <v>#NAME?</v>
      </c>
      <c r="AP6590" s="94" t="e">
        <v>#NAME?</v>
      </c>
      <c r="AQ6590" s="94" t="e">
        <v>#NAME?</v>
      </c>
      <c r="AR6590" s="94" t="e">
        <v>#NAME?</v>
      </c>
      <c r="AS6590" s="94" t="e">
        <v>#NAME?</v>
      </c>
      <c r="AT6590" s="94" t="e">
        <v>#NAME?</v>
      </c>
    </row>
    <row r="6591" customFormat="false" ht="15" hidden="false" customHeight="true" outlineLevel="0" collapsed="false">
      <c r="A6591" s="20" t="s">
        <v>17642</v>
      </c>
      <c r="B6591" s="20" t="str">
        <f aca="false">INDEX(Table2[], MATCH(L6591, Location_ID!$D$2:$D$3098, 0), 1)</f>
        <v>b1838643-c26b-4d92-929c-23cc9877f15f</v>
      </c>
      <c r="C6591" s="20" t="s">
        <v>1585</v>
      </c>
      <c r="D6591" s="230" t="s">
        <v>354</v>
      </c>
      <c r="E6591" s="20" t="s">
        <v>7134</v>
      </c>
      <c r="F6591" s="20" t="s">
        <v>7135</v>
      </c>
      <c r="G6591" s="20" t="s">
        <v>7591</v>
      </c>
      <c r="H6591" s="20"/>
      <c r="I6591" s="20" t="s">
        <v>15917</v>
      </c>
      <c r="J6591" s="20" t="s">
        <v>15932</v>
      </c>
      <c r="K6591" s="20" t="s">
        <v>7109</v>
      </c>
      <c r="L6591" s="20" t="s">
        <v>6535</v>
      </c>
      <c r="M6591" s="20" t="s">
        <v>7116</v>
      </c>
      <c r="N6591" s="20" t="s">
        <v>15902</v>
      </c>
      <c r="O6591" s="20" t="s">
        <v>15932</v>
      </c>
      <c r="P6591" s="201" t="n">
        <v>43730</v>
      </c>
      <c r="Q6591" s="201" t="n">
        <v>43763</v>
      </c>
      <c r="R6591" s="20" t="n">
        <v>1</v>
      </c>
      <c r="S6591" s="20" t="s">
        <v>7130</v>
      </c>
      <c r="T6591" s="20" t="n">
        <v>17.13759171</v>
      </c>
      <c r="U6591" s="20" t="n">
        <v>9.375499424</v>
      </c>
      <c r="V6591" s="20" t="n">
        <v>24.899683996</v>
      </c>
      <c r="W6591" s="20" t="s">
        <v>11510</v>
      </c>
      <c r="X6591" s="35"/>
      <c r="Y6591" s="35" t="n">
        <v>0</v>
      </c>
      <c r="Z6591" s="35" t="n">
        <v>1</v>
      </c>
      <c r="AE6591" s="94" t="e">
        <f aca="false" t="array" ref="AE6591:AK6591">_xlfn.torow(_xlfn.unique(_xlfn._xlws.filter(cat_table[Subsector],$E6591=cat_table[Sector],"")))</f>
        <v>#NAME?</v>
      </c>
      <c r="AF6591" s="94" t="e">
        <v>#NAME?</v>
      </c>
      <c r="AG6591" s="94" t="e">
        <v>#NAME?</v>
      </c>
      <c r="AH6591" s="94" t="e">
        <v>#NAME?</v>
      </c>
      <c r="AI6591" s="94" t="e">
        <v>#NAME?</v>
      </c>
      <c r="AJ6591" s="94" t="e">
        <v>#NAME?</v>
      </c>
      <c r="AK6591" s="94" t="e">
        <v>#NAME?</v>
      </c>
      <c r="AO6591" s="94" t="e">
        <f aca="false" t="array" ref="AO6591:AT6591">_xlfn.torow(_xlfn.unique(_xlfn._xlws.filter(cat_table[Sub-subsector],($E6591=cat_table[Sector])*($F6591=cat_table[Subsector]),"")))</f>
        <v>#NAME?</v>
      </c>
      <c r="AP6591" s="94" t="e">
        <v>#NAME?</v>
      </c>
      <c r="AQ6591" s="94" t="e">
        <v>#NAME?</v>
      </c>
      <c r="AR6591" s="94" t="e">
        <v>#NAME?</v>
      </c>
      <c r="AS6591" s="94" t="e">
        <v>#NAME?</v>
      </c>
      <c r="AT6591" s="94" t="e">
        <v>#NAME?</v>
      </c>
    </row>
    <row r="6592" customFormat="false" ht="15" hidden="false" customHeight="true" outlineLevel="0" collapsed="false">
      <c r="A6592" s="20" t="s">
        <v>17643</v>
      </c>
      <c r="B6592" s="20" t="str">
        <f aca="false">INDEX(Table2[], MATCH(L6592, Location_ID!$D$2:$D$3098, 0), 1)</f>
        <v>92f36aa9-bedc-4d9c-a79e-a5c76df06249</v>
      </c>
      <c r="C6592" s="20" t="s">
        <v>1585</v>
      </c>
      <c r="D6592" s="230" t="s">
        <v>354</v>
      </c>
      <c r="E6592" s="20" t="s">
        <v>7134</v>
      </c>
      <c r="F6592" s="20" t="s">
        <v>7135</v>
      </c>
      <c r="G6592" s="20" t="s">
        <v>7591</v>
      </c>
      <c r="H6592" s="20"/>
      <c r="I6592" s="20" t="s">
        <v>15917</v>
      </c>
      <c r="J6592" s="20" t="s">
        <v>15918</v>
      </c>
      <c r="K6592" s="20" t="s">
        <v>7109</v>
      </c>
      <c r="L6592" s="20" t="s">
        <v>6537</v>
      </c>
      <c r="M6592" s="20" t="s">
        <v>7116</v>
      </c>
      <c r="N6592" s="20" t="s">
        <v>15902</v>
      </c>
      <c r="O6592" s="20" t="s">
        <v>15918</v>
      </c>
      <c r="P6592" s="201" t="n">
        <v>43730</v>
      </c>
      <c r="Q6592" s="201" t="n">
        <v>43763</v>
      </c>
      <c r="R6592" s="20" t="n">
        <v>1</v>
      </c>
      <c r="S6592" s="20" t="s">
        <v>7130</v>
      </c>
      <c r="T6592" s="20" t="n">
        <v>57.5770405</v>
      </c>
      <c r="U6592" s="20" t="n">
        <v>37.97068232</v>
      </c>
      <c r="V6592" s="20" t="n">
        <v>77.18339868</v>
      </c>
      <c r="W6592" s="20" t="s">
        <v>11510</v>
      </c>
      <c r="X6592" s="35"/>
      <c r="Y6592" s="35" t="n">
        <v>0</v>
      </c>
      <c r="Z6592" s="35" t="n">
        <v>1</v>
      </c>
      <c r="AE6592" s="94" t="e">
        <f aca="false" t="array" ref="AE6592:AK6592">_xlfn.torow(_xlfn.unique(_xlfn._xlws.filter(cat_table[Subsector],$E6592=cat_table[Sector],"")))</f>
        <v>#NAME?</v>
      </c>
      <c r="AF6592" s="94" t="e">
        <v>#NAME?</v>
      </c>
      <c r="AG6592" s="94" t="e">
        <v>#NAME?</v>
      </c>
      <c r="AH6592" s="94" t="e">
        <v>#NAME?</v>
      </c>
      <c r="AI6592" s="94" t="e">
        <v>#NAME?</v>
      </c>
      <c r="AJ6592" s="94" t="e">
        <v>#NAME?</v>
      </c>
      <c r="AK6592" s="94" t="e">
        <v>#NAME?</v>
      </c>
      <c r="AO6592" s="94" t="e">
        <f aca="false" t="array" ref="AO6592:AT6592">_xlfn.torow(_xlfn.unique(_xlfn._xlws.filter(cat_table[Sub-subsector],($E6592=cat_table[Sector])*($F6592=cat_table[Subsector]),"")))</f>
        <v>#NAME?</v>
      </c>
      <c r="AP6592" s="94" t="e">
        <v>#NAME?</v>
      </c>
      <c r="AQ6592" s="94" t="e">
        <v>#NAME?</v>
      </c>
      <c r="AR6592" s="94" t="e">
        <v>#NAME?</v>
      </c>
      <c r="AS6592" s="94" t="e">
        <v>#NAME?</v>
      </c>
      <c r="AT6592" s="94" t="e">
        <v>#NAME?</v>
      </c>
    </row>
    <row r="6593" customFormat="false" ht="15" hidden="false" customHeight="true" outlineLevel="0" collapsed="false">
      <c r="A6593" s="20" t="s">
        <v>17644</v>
      </c>
      <c r="B6593" s="20" t="str">
        <f aca="false">INDEX(Table2[], MATCH(L6593, Location_ID!$D$2:$D$3098, 0), 1)</f>
        <v>7a55dac2-cfd3-4ad8-a02e-5e618cd65697</v>
      </c>
      <c r="C6593" s="20" t="s">
        <v>1585</v>
      </c>
      <c r="D6593" s="230" t="s">
        <v>354</v>
      </c>
      <c r="E6593" s="20" t="s">
        <v>7134</v>
      </c>
      <c r="F6593" s="20" t="s">
        <v>7135</v>
      </c>
      <c r="G6593" s="20" t="s">
        <v>7591</v>
      </c>
      <c r="H6593" s="20"/>
      <c r="I6593" s="20" t="s">
        <v>15917</v>
      </c>
      <c r="J6593" s="20" t="s">
        <v>15927</v>
      </c>
      <c r="K6593" s="20" t="s">
        <v>7109</v>
      </c>
      <c r="L6593" s="20" t="s">
        <v>6539</v>
      </c>
      <c r="M6593" s="20" t="s">
        <v>7116</v>
      </c>
      <c r="N6593" s="20" t="s">
        <v>15902</v>
      </c>
      <c r="O6593" s="20" t="s">
        <v>15927</v>
      </c>
      <c r="P6593" s="201" t="n">
        <v>43730</v>
      </c>
      <c r="Q6593" s="201" t="n">
        <v>43763</v>
      </c>
      <c r="R6593" s="20" t="n">
        <v>1</v>
      </c>
      <c r="S6593" s="20" t="s">
        <v>7130</v>
      </c>
      <c r="T6593" s="20" t="n">
        <v>35.97525055</v>
      </c>
      <c r="U6593" s="20" t="n">
        <v>24.42733737</v>
      </c>
      <c r="V6593" s="20" t="n">
        <v>47.52316373</v>
      </c>
      <c r="W6593" s="20" t="s">
        <v>11510</v>
      </c>
      <c r="X6593" s="35"/>
      <c r="Y6593" s="35" t="n">
        <v>0</v>
      </c>
      <c r="Z6593" s="35" t="n">
        <v>1</v>
      </c>
      <c r="AE6593" s="94" t="e">
        <f aca="false" t="array" ref="AE6593:AK6593">_xlfn.torow(_xlfn.unique(_xlfn._xlws.filter(cat_table[Subsector],$E6593=cat_table[Sector],"")))</f>
        <v>#NAME?</v>
      </c>
      <c r="AF6593" s="94" t="e">
        <v>#NAME?</v>
      </c>
      <c r="AG6593" s="94" t="e">
        <v>#NAME?</v>
      </c>
      <c r="AH6593" s="94" t="e">
        <v>#NAME?</v>
      </c>
      <c r="AI6593" s="94" t="e">
        <v>#NAME?</v>
      </c>
      <c r="AJ6593" s="94" t="e">
        <v>#NAME?</v>
      </c>
      <c r="AK6593" s="94" t="e">
        <v>#NAME?</v>
      </c>
      <c r="AO6593" s="94" t="e">
        <f aca="false" t="array" ref="AO6593:AT6593">_xlfn.torow(_xlfn.unique(_xlfn._xlws.filter(cat_table[Sub-subsector],($E6593=cat_table[Sector])*($F6593=cat_table[Subsector]),"")))</f>
        <v>#NAME?</v>
      </c>
      <c r="AP6593" s="94" t="e">
        <v>#NAME?</v>
      </c>
      <c r="AQ6593" s="94" t="e">
        <v>#NAME?</v>
      </c>
      <c r="AR6593" s="94" t="e">
        <v>#NAME?</v>
      </c>
      <c r="AS6593" s="94" t="e">
        <v>#NAME?</v>
      </c>
      <c r="AT6593" s="94" t="e">
        <v>#NAME?</v>
      </c>
    </row>
    <row r="6594" customFormat="false" ht="15" hidden="false" customHeight="true" outlineLevel="0" collapsed="false">
      <c r="A6594" s="20" t="s">
        <v>17645</v>
      </c>
      <c r="B6594" s="20" t="str">
        <f aca="false">INDEX(Table2[], MATCH(L6594, Location_ID!$D$2:$D$3098, 0), 1)</f>
        <v>29a0ba0c-cb18-4d86-8847-be2a18ed1a86</v>
      </c>
      <c r="C6594" s="20" t="s">
        <v>1585</v>
      </c>
      <c r="D6594" s="230" t="s">
        <v>354</v>
      </c>
      <c r="E6594" s="20" t="s">
        <v>7134</v>
      </c>
      <c r="F6594" s="20" t="s">
        <v>7135</v>
      </c>
      <c r="G6594" s="20" t="s">
        <v>7591</v>
      </c>
      <c r="H6594" s="20"/>
      <c r="I6594" s="20" t="s">
        <v>15917</v>
      </c>
      <c r="J6594" s="20" t="s">
        <v>15918</v>
      </c>
      <c r="K6594" s="20" t="s">
        <v>7109</v>
      </c>
      <c r="L6594" s="20" t="s">
        <v>6541</v>
      </c>
      <c r="M6594" s="20" t="s">
        <v>7116</v>
      </c>
      <c r="N6594" s="20" t="s">
        <v>15902</v>
      </c>
      <c r="O6594" s="20" t="s">
        <v>15918</v>
      </c>
      <c r="P6594" s="201" t="n">
        <v>43730</v>
      </c>
      <c r="Q6594" s="201" t="n">
        <v>43763</v>
      </c>
      <c r="R6594" s="20" t="n">
        <v>1</v>
      </c>
      <c r="S6594" s="20" t="s">
        <v>7130</v>
      </c>
      <c r="T6594" s="20" t="n">
        <v>22.114932</v>
      </c>
      <c r="U6594" s="20" t="n">
        <v>16.885870983</v>
      </c>
      <c r="V6594" s="20" t="n">
        <v>27.343993017</v>
      </c>
      <c r="W6594" s="20" t="s">
        <v>11510</v>
      </c>
      <c r="X6594" s="35"/>
      <c r="Y6594" s="35" t="n">
        <v>0</v>
      </c>
      <c r="Z6594" s="35" t="n">
        <v>1</v>
      </c>
      <c r="AE6594" s="94" t="e">
        <f aca="false" t="array" ref="AE6594:AK6594">_xlfn.torow(_xlfn.unique(_xlfn._xlws.filter(cat_table[Subsector],$E6594=cat_table[Sector],"")))</f>
        <v>#NAME?</v>
      </c>
      <c r="AF6594" s="94" t="e">
        <v>#NAME?</v>
      </c>
      <c r="AG6594" s="94" t="e">
        <v>#NAME?</v>
      </c>
      <c r="AH6594" s="94" t="e">
        <v>#NAME?</v>
      </c>
      <c r="AI6594" s="94" t="e">
        <v>#NAME?</v>
      </c>
      <c r="AJ6594" s="94" t="e">
        <v>#NAME?</v>
      </c>
      <c r="AK6594" s="94" t="e">
        <v>#NAME?</v>
      </c>
      <c r="AO6594" s="94" t="e">
        <f aca="false" t="array" ref="AO6594:AT6594">_xlfn.torow(_xlfn.unique(_xlfn._xlws.filter(cat_table[Sub-subsector],($E6594=cat_table[Sector])*($F6594=cat_table[Subsector]),"")))</f>
        <v>#NAME?</v>
      </c>
      <c r="AP6594" s="94" t="e">
        <v>#NAME?</v>
      </c>
      <c r="AQ6594" s="94" t="e">
        <v>#NAME?</v>
      </c>
      <c r="AR6594" s="94" t="e">
        <v>#NAME?</v>
      </c>
      <c r="AS6594" s="94" t="e">
        <v>#NAME?</v>
      </c>
      <c r="AT6594" s="94" t="e">
        <v>#NAME?</v>
      </c>
    </row>
    <row r="6595" customFormat="false" ht="15" hidden="false" customHeight="true" outlineLevel="0" collapsed="false">
      <c r="A6595" s="20" t="s">
        <v>17646</v>
      </c>
      <c r="B6595" s="20" t="str">
        <f aca="false">INDEX(Table2[], MATCH(L6595, Location_ID!$D$2:$D$3098, 0), 1)</f>
        <v>26383b26-63ca-4705-8652-998991d090ce</v>
      </c>
      <c r="C6595" s="20" t="s">
        <v>1585</v>
      </c>
      <c r="D6595" s="230" t="s">
        <v>354</v>
      </c>
      <c r="E6595" s="20" t="s">
        <v>7134</v>
      </c>
      <c r="F6595" s="20" t="s">
        <v>7135</v>
      </c>
      <c r="G6595" s="20" t="s">
        <v>7591</v>
      </c>
      <c r="H6595" s="20"/>
      <c r="I6595" s="20" t="s">
        <v>15917</v>
      </c>
      <c r="J6595" s="20" t="s">
        <v>15927</v>
      </c>
      <c r="K6595" s="20" t="s">
        <v>7109</v>
      </c>
      <c r="L6595" s="20" t="s">
        <v>6543</v>
      </c>
      <c r="M6595" s="20" t="s">
        <v>7116</v>
      </c>
      <c r="N6595" s="20" t="s">
        <v>15902</v>
      </c>
      <c r="O6595" s="20" t="s">
        <v>15927</v>
      </c>
      <c r="P6595" s="201" t="n">
        <v>43730</v>
      </c>
      <c r="Q6595" s="201" t="n">
        <v>43763</v>
      </c>
      <c r="R6595" s="20" t="n">
        <v>1</v>
      </c>
      <c r="S6595" s="20" t="s">
        <v>7130</v>
      </c>
      <c r="T6595" s="20" t="n">
        <v>109.8456718</v>
      </c>
      <c r="U6595" s="20" t="n">
        <v>66.63504227</v>
      </c>
      <c r="V6595" s="20" t="n">
        <v>153.05630133</v>
      </c>
      <c r="W6595" s="20" t="s">
        <v>11510</v>
      </c>
      <c r="X6595" s="35"/>
      <c r="Y6595" s="35" t="n">
        <v>0</v>
      </c>
      <c r="Z6595" s="35" t="n">
        <v>1</v>
      </c>
      <c r="AE6595" s="94" t="e">
        <f aca="false" t="array" ref="AE6595:AK6595">_xlfn.torow(_xlfn.unique(_xlfn._xlws.filter(cat_table[Subsector],$E6595=cat_table[Sector],"")))</f>
        <v>#NAME?</v>
      </c>
      <c r="AF6595" s="94" t="e">
        <v>#NAME?</v>
      </c>
      <c r="AG6595" s="94" t="e">
        <v>#NAME?</v>
      </c>
      <c r="AH6595" s="94" t="e">
        <v>#NAME?</v>
      </c>
      <c r="AI6595" s="94" t="e">
        <v>#NAME?</v>
      </c>
      <c r="AJ6595" s="94" t="e">
        <v>#NAME?</v>
      </c>
      <c r="AK6595" s="94" t="e">
        <v>#NAME?</v>
      </c>
      <c r="AO6595" s="94" t="e">
        <f aca="false" t="array" ref="AO6595:AT6595">_xlfn.torow(_xlfn.unique(_xlfn._xlws.filter(cat_table[Sub-subsector],($E6595=cat_table[Sector])*($F6595=cat_table[Subsector]),"")))</f>
        <v>#NAME?</v>
      </c>
      <c r="AP6595" s="94" t="e">
        <v>#NAME?</v>
      </c>
      <c r="AQ6595" s="94" t="e">
        <v>#NAME?</v>
      </c>
      <c r="AR6595" s="94" t="e">
        <v>#NAME?</v>
      </c>
      <c r="AS6595" s="94" t="e">
        <v>#NAME?</v>
      </c>
      <c r="AT6595" s="94" t="e">
        <v>#NAME?</v>
      </c>
    </row>
    <row r="6596" customFormat="false" ht="15" hidden="false" customHeight="true" outlineLevel="0" collapsed="false">
      <c r="A6596" s="20" t="s">
        <v>17647</v>
      </c>
      <c r="B6596" s="20" t="str">
        <f aca="false">INDEX(Table2[], MATCH(L6596, Location_ID!$D$2:$D$3098, 0), 1)</f>
        <v>7b1af436-d578-40d6-b6c9-94d5bf06277c</v>
      </c>
      <c r="C6596" s="20" t="s">
        <v>1585</v>
      </c>
      <c r="D6596" s="230" t="s">
        <v>354</v>
      </c>
      <c r="E6596" s="20" t="s">
        <v>7134</v>
      </c>
      <c r="F6596" s="20" t="s">
        <v>7135</v>
      </c>
      <c r="G6596" s="20" t="s">
        <v>7591</v>
      </c>
      <c r="H6596" s="20"/>
      <c r="I6596" s="20" t="s">
        <v>15917</v>
      </c>
      <c r="J6596" s="20" t="s">
        <v>15918</v>
      </c>
      <c r="K6596" s="20" t="s">
        <v>7109</v>
      </c>
      <c r="L6596" s="20" t="s">
        <v>6545</v>
      </c>
      <c r="M6596" s="20" t="s">
        <v>7116</v>
      </c>
      <c r="N6596" s="20" t="s">
        <v>15902</v>
      </c>
      <c r="O6596" s="20" t="s">
        <v>15918</v>
      </c>
      <c r="P6596" s="201" t="n">
        <v>43730</v>
      </c>
      <c r="Q6596" s="201" t="n">
        <v>43763</v>
      </c>
      <c r="R6596" s="20" t="n">
        <v>1</v>
      </c>
      <c r="S6596" s="20" t="s">
        <v>7130</v>
      </c>
      <c r="T6596" s="20" t="n">
        <v>362.590317</v>
      </c>
      <c r="U6596" s="20" t="n">
        <v>184.131707</v>
      </c>
      <c r="V6596" s="20" t="n">
        <v>541.048927</v>
      </c>
      <c r="W6596" s="20" t="s">
        <v>11510</v>
      </c>
      <c r="X6596" s="35"/>
      <c r="Y6596" s="35" t="n">
        <v>0</v>
      </c>
      <c r="Z6596" s="35" t="n">
        <v>1</v>
      </c>
      <c r="AE6596" s="94" t="e">
        <f aca="false" t="array" ref="AE6596:AK6596">_xlfn.torow(_xlfn.unique(_xlfn._xlws.filter(cat_table[Subsector],$E6596=cat_table[Sector],"")))</f>
        <v>#NAME?</v>
      </c>
      <c r="AF6596" s="94" t="e">
        <v>#NAME?</v>
      </c>
      <c r="AG6596" s="94" t="e">
        <v>#NAME?</v>
      </c>
      <c r="AH6596" s="94" t="e">
        <v>#NAME?</v>
      </c>
      <c r="AI6596" s="94" t="e">
        <v>#NAME?</v>
      </c>
      <c r="AJ6596" s="94" t="e">
        <v>#NAME?</v>
      </c>
      <c r="AK6596" s="94" t="e">
        <v>#NAME?</v>
      </c>
      <c r="AO6596" s="94" t="e">
        <f aca="false" t="array" ref="AO6596:AT6596">_xlfn.torow(_xlfn.unique(_xlfn._xlws.filter(cat_table[Sub-subsector],($E6596=cat_table[Sector])*($F6596=cat_table[Subsector]),"")))</f>
        <v>#NAME?</v>
      </c>
      <c r="AP6596" s="94" t="e">
        <v>#NAME?</v>
      </c>
      <c r="AQ6596" s="94" t="e">
        <v>#NAME?</v>
      </c>
      <c r="AR6596" s="94" t="e">
        <v>#NAME?</v>
      </c>
      <c r="AS6596" s="94" t="e">
        <v>#NAME?</v>
      </c>
      <c r="AT6596" s="94" t="e">
        <v>#NAME?</v>
      </c>
    </row>
    <row r="6597" customFormat="false" ht="15" hidden="false" customHeight="true" outlineLevel="0" collapsed="false">
      <c r="A6597" s="20" t="s">
        <v>17648</v>
      </c>
      <c r="B6597" s="20" t="str">
        <f aca="false">INDEX(Table2[], MATCH(L6597, Location_ID!$D$2:$D$3098, 0), 1)</f>
        <v>a58b5977-f448-4931-919f-8991de8c7292</v>
      </c>
      <c r="C6597" s="20" t="s">
        <v>1585</v>
      </c>
      <c r="D6597" s="230" t="s">
        <v>354</v>
      </c>
      <c r="E6597" s="20" t="s">
        <v>7134</v>
      </c>
      <c r="F6597" s="20" t="s">
        <v>7135</v>
      </c>
      <c r="G6597" s="20" t="s">
        <v>7591</v>
      </c>
      <c r="H6597" s="20"/>
      <c r="I6597" s="20" t="s">
        <v>15917</v>
      </c>
      <c r="J6597" s="20" t="s">
        <v>15927</v>
      </c>
      <c r="K6597" s="20" t="s">
        <v>7109</v>
      </c>
      <c r="L6597" s="20" t="s">
        <v>6547</v>
      </c>
      <c r="M6597" s="20" t="s">
        <v>7116</v>
      </c>
      <c r="N6597" s="20" t="s">
        <v>15902</v>
      </c>
      <c r="O6597" s="20" t="s">
        <v>15927</v>
      </c>
      <c r="P6597" s="201" t="n">
        <v>43730</v>
      </c>
      <c r="Q6597" s="201" t="n">
        <v>43763</v>
      </c>
      <c r="R6597" s="20" t="n">
        <v>1</v>
      </c>
      <c r="S6597" s="20" t="s">
        <v>7130</v>
      </c>
      <c r="T6597" s="20" t="n">
        <v>120.6986609</v>
      </c>
      <c r="U6597" s="20" t="n">
        <v>71.03841945</v>
      </c>
      <c r="V6597" s="20" t="n">
        <v>170.35890235</v>
      </c>
      <c r="W6597" s="20" t="s">
        <v>11510</v>
      </c>
      <c r="X6597" s="35"/>
      <c r="Y6597" s="35" t="n">
        <v>0</v>
      </c>
      <c r="Z6597" s="35" t="n">
        <v>1</v>
      </c>
      <c r="AE6597" s="94" t="e">
        <f aca="false" t="array" ref="AE6597:AK6597">_xlfn.torow(_xlfn.unique(_xlfn._xlws.filter(cat_table[Subsector],$E6597=cat_table[Sector],"")))</f>
        <v>#NAME?</v>
      </c>
      <c r="AF6597" s="94" t="e">
        <v>#NAME?</v>
      </c>
      <c r="AG6597" s="94" t="e">
        <v>#NAME?</v>
      </c>
      <c r="AH6597" s="94" t="e">
        <v>#NAME?</v>
      </c>
      <c r="AI6597" s="94" t="e">
        <v>#NAME?</v>
      </c>
      <c r="AJ6597" s="94" t="e">
        <v>#NAME?</v>
      </c>
      <c r="AK6597" s="94" t="e">
        <v>#NAME?</v>
      </c>
      <c r="AO6597" s="94" t="e">
        <f aca="false" t="array" ref="AO6597:AT6597">_xlfn.torow(_xlfn.unique(_xlfn._xlws.filter(cat_table[Sub-subsector],($E6597=cat_table[Sector])*($F6597=cat_table[Subsector]),"")))</f>
        <v>#NAME?</v>
      </c>
      <c r="AP6597" s="94" t="e">
        <v>#NAME?</v>
      </c>
      <c r="AQ6597" s="94" t="e">
        <v>#NAME?</v>
      </c>
      <c r="AR6597" s="94" t="e">
        <v>#NAME?</v>
      </c>
      <c r="AS6597" s="94" t="e">
        <v>#NAME?</v>
      </c>
      <c r="AT6597" s="94" t="e">
        <v>#NAME?</v>
      </c>
    </row>
    <row r="6598" customFormat="false" ht="15" hidden="false" customHeight="true" outlineLevel="0" collapsed="false">
      <c r="A6598" s="20" t="s">
        <v>17649</v>
      </c>
      <c r="B6598" s="20" t="str">
        <f aca="false">INDEX(Table2[], MATCH(L6598, Location_ID!$D$2:$D$3098, 0), 1)</f>
        <v>abbd0868-92de-4ab4-9974-4c61dd80b87b</v>
      </c>
      <c r="C6598" s="20" t="s">
        <v>1585</v>
      </c>
      <c r="D6598" s="230" t="s">
        <v>354</v>
      </c>
      <c r="E6598" s="20" t="s">
        <v>7134</v>
      </c>
      <c r="F6598" s="20" t="s">
        <v>7135</v>
      </c>
      <c r="G6598" s="20" t="s">
        <v>7591</v>
      </c>
      <c r="H6598" s="20"/>
      <c r="I6598" s="20" t="s">
        <v>15917</v>
      </c>
      <c r="J6598" s="20" t="s">
        <v>15922</v>
      </c>
      <c r="K6598" s="20" t="s">
        <v>7109</v>
      </c>
      <c r="L6598" s="20" t="s">
        <v>6549</v>
      </c>
      <c r="M6598" s="20" t="s">
        <v>7116</v>
      </c>
      <c r="N6598" s="20" t="s">
        <v>15902</v>
      </c>
      <c r="O6598" s="20" t="s">
        <v>15922</v>
      </c>
      <c r="P6598" s="201" t="n">
        <v>43730</v>
      </c>
      <c r="Q6598" s="201" t="n">
        <v>43763</v>
      </c>
      <c r="R6598" s="20" t="n">
        <v>1</v>
      </c>
      <c r="S6598" s="20" t="s">
        <v>7130</v>
      </c>
      <c r="T6598" s="20" t="n">
        <v>630.862697</v>
      </c>
      <c r="U6598" s="20" t="n">
        <v>372.436536</v>
      </c>
      <c r="V6598" s="20" t="n">
        <v>889.288858</v>
      </c>
      <c r="W6598" s="20" t="s">
        <v>11510</v>
      </c>
      <c r="X6598" s="35"/>
      <c r="Y6598" s="35" t="n">
        <v>0</v>
      </c>
      <c r="Z6598" s="35" t="n">
        <v>1</v>
      </c>
      <c r="AE6598" s="94" t="e">
        <f aca="false" t="array" ref="AE6598:AK6598">_xlfn.torow(_xlfn.unique(_xlfn._xlws.filter(cat_table[Subsector],$E6598=cat_table[Sector],"")))</f>
        <v>#NAME?</v>
      </c>
      <c r="AF6598" s="94" t="e">
        <v>#NAME?</v>
      </c>
      <c r="AG6598" s="94" t="e">
        <v>#NAME?</v>
      </c>
      <c r="AH6598" s="94" t="e">
        <v>#NAME?</v>
      </c>
      <c r="AI6598" s="94" t="e">
        <v>#NAME?</v>
      </c>
      <c r="AJ6598" s="94" t="e">
        <v>#NAME?</v>
      </c>
      <c r="AK6598" s="94" t="e">
        <v>#NAME?</v>
      </c>
      <c r="AO6598" s="94" t="e">
        <f aca="false" t="array" ref="AO6598:AT6598">_xlfn.torow(_xlfn.unique(_xlfn._xlws.filter(cat_table[Sub-subsector],($E6598=cat_table[Sector])*($F6598=cat_table[Subsector]),"")))</f>
        <v>#NAME?</v>
      </c>
      <c r="AP6598" s="94" t="e">
        <v>#NAME?</v>
      </c>
      <c r="AQ6598" s="94" t="e">
        <v>#NAME?</v>
      </c>
      <c r="AR6598" s="94" t="e">
        <v>#NAME?</v>
      </c>
      <c r="AS6598" s="94" t="e">
        <v>#NAME?</v>
      </c>
      <c r="AT6598" s="94" t="e">
        <v>#NAME?</v>
      </c>
    </row>
    <row r="6599" customFormat="false" ht="15" hidden="false" customHeight="true" outlineLevel="0" collapsed="false">
      <c r="A6599" s="20" t="s">
        <v>17650</v>
      </c>
      <c r="B6599" s="20" t="str">
        <f aca="false">INDEX(Table2[], MATCH(L6599, Location_ID!$D$2:$D$3098, 0), 1)</f>
        <v>11bd0bb4-fa70-47c9-8491-4fe064fdb563</v>
      </c>
      <c r="C6599" s="20" t="s">
        <v>1585</v>
      </c>
      <c r="D6599" s="230" t="s">
        <v>354</v>
      </c>
      <c r="E6599" s="20" t="s">
        <v>7134</v>
      </c>
      <c r="F6599" s="20" t="s">
        <v>7135</v>
      </c>
      <c r="G6599" s="20" t="s">
        <v>7591</v>
      </c>
      <c r="H6599" s="20"/>
      <c r="I6599" s="20" t="s">
        <v>15917</v>
      </c>
      <c r="J6599" s="20" t="s">
        <v>15927</v>
      </c>
      <c r="K6599" s="20" t="s">
        <v>7109</v>
      </c>
      <c r="L6599" s="20" t="s">
        <v>6551</v>
      </c>
      <c r="M6599" s="20" t="s">
        <v>7116</v>
      </c>
      <c r="N6599" s="20" t="s">
        <v>15902</v>
      </c>
      <c r="O6599" s="20" t="s">
        <v>15927</v>
      </c>
      <c r="P6599" s="201" t="n">
        <v>43730</v>
      </c>
      <c r="Q6599" s="201" t="n">
        <v>43763</v>
      </c>
      <c r="R6599" s="20" t="n">
        <v>1</v>
      </c>
      <c r="S6599" s="20" t="s">
        <v>7130</v>
      </c>
      <c r="T6599" s="20" t="n">
        <v>111.509608</v>
      </c>
      <c r="U6599" s="20" t="n">
        <v>70.6867945</v>
      </c>
      <c r="V6599" s="20" t="n">
        <v>152.3324215</v>
      </c>
      <c r="W6599" s="20" t="s">
        <v>11510</v>
      </c>
      <c r="X6599" s="35"/>
      <c r="Y6599" s="35" t="n">
        <v>0</v>
      </c>
      <c r="Z6599" s="35" t="n">
        <v>1</v>
      </c>
      <c r="AE6599" s="94" t="e">
        <f aca="false" t="array" ref="AE6599:AK6599">_xlfn.torow(_xlfn.unique(_xlfn._xlws.filter(cat_table[Subsector],$E6599=cat_table[Sector],"")))</f>
        <v>#NAME?</v>
      </c>
      <c r="AF6599" s="94" t="e">
        <v>#NAME?</v>
      </c>
      <c r="AG6599" s="94" t="e">
        <v>#NAME?</v>
      </c>
      <c r="AH6599" s="94" t="e">
        <v>#NAME?</v>
      </c>
      <c r="AI6599" s="94" t="e">
        <v>#NAME?</v>
      </c>
      <c r="AJ6599" s="94" t="e">
        <v>#NAME?</v>
      </c>
      <c r="AK6599" s="94" t="e">
        <v>#NAME?</v>
      </c>
      <c r="AO6599" s="94" t="e">
        <f aca="false" t="array" ref="AO6599:AT6599">_xlfn.torow(_xlfn.unique(_xlfn._xlws.filter(cat_table[Sub-subsector],($E6599=cat_table[Sector])*($F6599=cat_table[Subsector]),"")))</f>
        <v>#NAME?</v>
      </c>
      <c r="AP6599" s="94" t="e">
        <v>#NAME?</v>
      </c>
      <c r="AQ6599" s="94" t="e">
        <v>#NAME?</v>
      </c>
      <c r="AR6599" s="94" t="e">
        <v>#NAME?</v>
      </c>
      <c r="AS6599" s="94" t="e">
        <v>#NAME?</v>
      </c>
      <c r="AT6599" s="94" t="e">
        <v>#NAME?</v>
      </c>
    </row>
    <row r="6600" customFormat="false" ht="15" hidden="false" customHeight="true" outlineLevel="0" collapsed="false">
      <c r="A6600" s="20" t="s">
        <v>17651</v>
      </c>
      <c r="B6600" s="20" t="str">
        <f aca="false">INDEX(Table2[], MATCH(L6600, Location_ID!$D$2:$D$3098, 0), 1)</f>
        <v>c0006f54-2bd5-4566-81bb-df7276d09d66</v>
      </c>
      <c r="C6600" s="20" t="s">
        <v>1585</v>
      </c>
      <c r="D6600" s="230" t="s">
        <v>354</v>
      </c>
      <c r="E6600" s="20" t="s">
        <v>7134</v>
      </c>
      <c r="F6600" s="20" t="s">
        <v>7135</v>
      </c>
      <c r="G6600" s="20" t="s">
        <v>7591</v>
      </c>
      <c r="H6600" s="20"/>
      <c r="I6600" s="20" t="s">
        <v>15917</v>
      </c>
      <c r="J6600" s="20" t="s">
        <v>15927</v>
      </c>
      <c r="K6600" s="20" t="s">
        <v>7109</v>
      </c>
      <c r="L6600" s="20" t="s">
        <v>6553</v>
      </c>
      <c r="M6600" s="20" t="s">
        <v>7116</v>
      </c>
      <c r="N6600" s="20" t="s">
        <v>15902</v>
      </c>
      <c r="O6600" s="20" t="s">
        <v>15927</v>
      </c>
      <c r="P6600" s="201" t="n">
        <v>43730</v>
      </c>
      <c r="Q6600" s="201" t="n">
        <v>43763</v>
      </c>
      <c r="R6600" s="20" t="n">
        <v>1</v>
      </c>
      <c r="S6600" s="20" t="s">
        <v>7130</v>
      </c>
      <c r="T6600" s="20" t="n">
        <v>479.539475</v>
      </c>
      <c r="U6600" s="20" t="n">
        <v>307.75658</v>
      </c>
      <c r="V6600" s="20" t="n">
        <v>651.32237</v>
      </c>
      <c r="W6600" s="20" t="s">
        <v>11510</v>
      </c>
      <c r="X6600" s="35"/>
      <c r="Y6600" s="35" t="n">
        <v>0</v>
      </c>
      <c r="Z6600" s="35" t="n">
        <v>1</v>
      </c>
      <c r="AE6600" s="94" t="e">
        <f aca="false" t="array" ref="AE6600:AK6600">_xlfn.torow(_xlfn.unique(_xlfn._xlws.filter(cat_table[Subsector],$E6600=cat_table[Sector],"")))</f>
        <v>#NAME?</v>
      </c>
      <c r="AF6600" s="94" t="e">
        <v>#NAME?</v>
      </c>
      <c r="AG6600" s="94" t="e">
        <v>#NAME?</v>
      </c>
      <c r="AH6600" s="94" t="e">
        <v>#NAME?</v>
      </c>
      <c r="AI6600" s="94" t="e">
        <v>#NAME?</v>
      </c>
      <c r="AJ6600" s="94" t="e">
        <v>#NAME?</v>
      </c>
      <c r="AK6600" s="94" t="e">
        <v>#NAME?</v>
      </c>
      <c r="AO6600" s="94" t="e">
        <f aca="false" t="array" ref="AO6600:AT6600">_xlfn.torow(_xlfn.unique(_xlfn._xlws.filter(cat_table[Sub-subsector],($E6600=cat_table[Sector])*($F6600=cat_table[Subsector]),"")))</f>
        <v>#NAME?</v>
      </c>
      <c r="AP6600" s="94" t="e">
        <v>#NAME?</v>
      </c>
      <c r="AQ6600" s="94" t="e">
        <v>#NAME?</v>
      </c>
      <c r="AR6600" s="94" t="e">
        <v>#NAME?</v>
      </c>
      <c r="AS6600" s="94" t="e">
        <v>#NAME?</v>
      </c>
      <c r="AT6600" s="94" t="e">
        <v>#NAME?</v>
      </c>
    </row>
    <row r="6601" customFormat="false" ht="15" hidden="false" customHeight="true" outlineLevel="0" collapsed="false">
      <c r="A6601" s="20" t="s">
        <v>17652</v>
      </c>
      <c r="B6601" s="20" t="str">
        <f aca="false">INDEX(Table2[], MATCH(L6601, Location_ID!$D$2:$D$3098, 0), 1)</f>
        <v>5129ff46-87dc-42b2-a340-36301b244f18</v>
      </c>
      <c r="C6601" s="20" t="s">
        <v>1585</v>
      </c>
      <c r="D6601" s="230" t="s">
        <v>354</v>
      </c>
      <c r="E6601" s="20" t="s">
        <v>7134</v>
      </c>
      <c r="F6601" s="20" t="s">
        <v>7135</v>
      </c>
      <c r="G6601" s="20" t="s">
        <v>7591</v>
      </c>
      <c r="H6601" s="20"/>
      <c r="I6601" s="20" t="s">
        <v>15917</v>
      </c>
      <c r="J6601" s="20" t="s">
        <v>15932</v>
      </c>
      <c r="K6601" s="20" t="s">
        <v>7109</v>
      </c>
      <c r="L6601" s="20" t="s">
        <v>6555</v>
      </c>
      <c r="M6601" s="20" t="s">
        <v>7116</v>
      </c>
      <c r="N6601" s="20" t="s">
        <v>15902</v>
      </c>
      <c r="O6601" s="20" t="s">
        <v>15932</v>
      </c>
      <c r="P6601" s="201" t="n">
        <v>43730</v>
      </c>
      <c r="Q6601" s="201" t="n">
        <v>43763</v>
      </c>
      <c r="R6601" s="20" t="n">
        <v>1</v>
      </c>
      <c r="S6601" s="20" t="s">
        <v>7130</v>
      </c>
      <c r="T6601" s="20" t="n">
        <v>536.4057</v>
      </c>
      <c r="U6601" s="20" t="n">
        <v>416.386935</v>
      </c>
      <c r="V6601" s="20" t="n">
        <v>656.424465</v>
      </c>
      <c r="W6601" s="20" t="s">
        <v>11510</v>
      </c>
      <c r="X6601" s="35"/>
      <c r="Y6601" s="35" t="n">
        <v>0</v>
      </c>
      <c r="Z6601" s="35" t="n">
        <v>1</v>
      </c>
      <c r="AE6601" s="94" t="e">
        <f aca="false" t="array" ref="AE6601:AK6601">_xlfn.torow(_xlfn.unique(_xlfn._xlws.filter(cat_table[Subsector],$E6601=cat_table[Sector],"")))</f>
        <v>#NAME?</v>
      </c>
      <c r="AF6601" s="94" t="e">
        <v>#NAME?</v>
      </c>
      <c r="AG6601" s="94" t="e">
        <v>#NAME?</v>
      </c>
      <c r="AH6601" s="94" t="e">
        <v>#NAME?</v>
      </c>
      <c r="AI6601" s="94" t="e">
        <v>#NAME?</v>
      </c>
      <c r="AJ6601" s="94" t="e">
        <v>#NAME?</v>
      </c>
      <c r="AK6601" s="94" t="e">
        <v>#NAME?</v>
      </c>
      <c r="AO6601" s="94" t="e">
        <f aca="false" t="array" ref="AO6601:AT6601">_xlfn.torow(_xlfn.unique(_xlfn._xlws.filter(cat_table[Sub-subsector],($E6601=cat_table[Sector])*($F6601=cat_table[Subsector]),"")))</f>
        <v>#NAME?</v>
      </c>
      <c r="AP6601" s="94" t="e">
        <v>#NAME?</v>
      </c>
      <c r="AQ6601" s="94" t="e">
        <v>#NAME?</v>
      </c>
      <c r="AR6601" s="94" t="e">
        <v>#NAME?</v>
      </c>
      <c r="AS6601" s="94" t="e">
        <v>#NAME?</v>
      </c>
      <c r="AT6601" s="94" t="e">
        <v>#NAME?</v>
      </c>
    </row>
    <row r="6602" customFormat="false" ht="15" hidden="false" customHeight="true" outlineLevel="0" collapsed="false">
      <c r="A6602" s="20" t="s">
        <v>17653</v>
      </c>
      <c r="B6602" s="20" t="str">
        <f aca="false">INDEX(Table2[], MATCH(L6602, Location_ID!$D$2:$D$3098, 0), 1)</f>
        <v>eaa21ce5-9a26-4385-a4d8-096b0ffd4a4f</v>
      </c>
      <c r="C6602" s="20" t="s">
        <v>1585</v>
      </c>
      <c r="D6602" s="230" t="s">
        <v>354</v>
      </c>
      <c r="E6602" s="20" t="s">
        <v>7134</v>
      </c>
      <c r="F6602" s="20" t="s">
        <v>7135</v>
      </c>
      <c r="G6602" s="20" t="s">
        <v>7591</v>
      </c>
      <c r="H6602" s="20"/>
      <c r="I6602" s="20" t="s">
        <v>15917</v>
      </c>
      <c r="J6602" s="20" t="s">
        <v>15932</v>
      </c>
      <c r="K6602" s="20" t="s">
        <v>7109</v>
      </c>
      <c r="L6602" s="20" t="s">
        <v>6557</v>
      </c>
      <c r="M6602" s="20" t="s">
        <v>7116</v>
      </c>
      <c r="N6602" s="20" t="s">
        <v>15902</v>
      </c>
      <c r="O6602" s="20" t="s">
        <v>15932</v>
      </c>
      <c r="P6602" s="201" t="n">
        <v>43730</v>
      </c>
      <c r="Q6602" s="201" t="n">
        <v>43763</v>
      </c>
      <c r="R6602" s="20" t="n">
        <v>1</v>
      </c>
      <c r="S6602" s="20" t="s">
        <v>7130</v>
      </c>
      <c r="T6602" s="20" t="n">
        <v>265.933338</v>
      </c>
      <c r="U6602" s="20" t="n">
        <v>154.241382</v>
      </c>
      <c r="V6602" s="20" t="n">
        <v>377.625294</v>
      </c>
      <c r="W6602" s="20" t="s">
        <v>11510</v>
      </c>
      <c r="X6602" s="35"/>
      <c r="Y6602" s="35" t="n">
        <v>0</v>
      </c>
      <c r="Z6602" s="35" t="n">
        <v>1</v>
      </c>
      <c r="AE6602" s="94" t="e">
        <f aca="false" t="array" ref="AE6602:AK6602">_xlfn.torow(_xlfn.unique(_xlfn._xlws.filter(cat_table[Subsector],$E6602=cat_table[Sector],"")))</f>
        <v>#NAME?</v>
      </c>
      <c r="AF6602" s="94" t="e">
        <v>#NAME?</v>
      </c>
      <c r="AG6602" s="94" t="e">
        <v>#NAME?</v>
      </c>
      <c r="AH6602" s="94" t="e">
        <v>#NAME?</v>
      </c>
      <c r="AI6602" s="94" t="e">
        <v>#NAME?</v>
      </c>
      <c r="AJ6602" s="94" t="e">
        <v>#NAME?</v>
      </c>
      <c r="AK6602" s="94" t="e">
        <v>#NAME?</v>
      </c>
      <c r="AO6602" s="94" t="e">
        <f aca="false" t="array" ref="AO6602:AT6602">_xlfn.torow(_xlfn.unique(_xlfn._xlws.filter(cat_table[Sub-subsector],($E6602=cat_table[Sector])*($F6602=cat_table[Subsector]),"")))</f>
        <v>#NAME?</v>
      </c>
      <c r="AP6602" s="94" t="e">
        <v>#NAME?</v>
      </c>
      <c r="AQ6602" s="94" t="e">
        <v>#NAME?</v>
      </c>
      <c r="AR6602" s="94" t="e">
        <v>#NAME?</v>
      </c>
      <c r="AS6602" s="94" t="e">
        <v>#NAME?</v>
      </c>
      <c r="AT6602" s="94" t="e">
        <v>#NAME?</v>
      </c>
    </row>
    <row r="6603" customFormat="false" ht="15" hidden="false" customHeight="true" outlineLevel="0" collapsed="false">
      <c r="A6603" s="20" t="s">
        <v>17654</v>
      </c>
      <c r="B6603" s="20" t="str">
        <f aca="false">INDEX(Table2[], MATCH(L6603, Location_ID!$D$2:$D$3098, 0), 1)</f>
        <v>ddb9c94c-b06c-4fff-8f33-2e55d869dd2b</v>
      </c>
      <c r="C6603" s="20" t="s">
        <v>1585</v>
      </c>
      <c r="D6603" s="230" t="s">
        <v>354</v>
      </c>
      <c r="E6603" s="20" t="s">
        <v>7134</v>
      </c>
      <c r="F6603" s="20" t="s">
        <v>7135</v>
      </c>
      <c r="G6603" s="20" t="s">
        <v>7591</v>
      </c>
      <c r="H6603" s="20"/>
      <c r="I6603" s="20" t="s">
        <v>15917</v>
      </c>
      <c r="J6603" s="20" t="s">
        <v>15927</v>
      </c>
      <c r="K6603" s="20" t="s">
        <v>7109</v>
      </c>
      <c r="L6603" s="20" t="s">
        <v>6559</v>
      </c>
      <c r="M6603" s="20" t="s">
        <v>7116</v>
      </c>
      <c r="N6603" s="20" t="s">
        <v>15902</v>
      </c>
      <c r="O6603" s="20" t="s">
        <v>15927</v>
      </c>
      <c r="P6603" s="201" t="n">
        <v>43730</v>
      </c>
      <c r="Q6603" s="201" t="n">
        <v>43763</v>
      </c>
      <c r="R6603" s="20" t="n">
        <v>1</v>
      </c>
      <c r="S6603" s="20" t="s">
        <v>7130</v>
      </c>
      <c r="T6603" s="20" t="n">
        <v>1231.46279</v>
      </c>
      <c r="U6603" s="20" t="n">
        <v>965.92815</v>
      </c>
      <c r="V6603" s="20" t="n">
        <v>1496.99743</v>
      </c>
      <c r="W6603" s="20" t="s">
        <v>11510</v>
      </c>
      <c r="X6603" s="35"/>
      <c r="Y6603" s="35" t="n">
        <v>0</v>
      </c>
      <c r="Z6603" s="35" t="n">
        <v>1</v>
      </c>
      <c r="AE6603" s="94" t="e">
        <f aca="false" t="array" ref="AE6603:AK6603">_xlfn.torow(_xlfn.unique(_xlfn._xlws.filter(cat_table[Subsector],$E6603=cat_table[Sector],"")))</f>
        <v>#NAME?</v>
      </c>
      <c r="AF6603" s="94" t="e">
        <v>#NAME?</v>
      </c>
      <c r="AG6603" s="94" t="e">
        <v>#NAME?</v>
      </c>
      <c r="AH6603" s="94" t="e">
        <v>#NAME?</v>
      </c>
      <c r="AI6603" s="94" t="e">
        <v>#NAME?</v>
      </c>
      <c r="AJ6603" s="94" t="e">
        <v>#NAME?</v>
      </c>
      <c r="AK6603" s="94" t="e">
        <v>#NAME?</v>
      </c>
      <c r="AO6603" s="94" t="e">
        <f aca="false" t="array" ref="AO6603:AT6603">_xlfn.torow(_xlfn.unique(_xlfn._xlws.filter(cat_table[Sub-subsector],($E6603=cat_table[Sector])*($F6603=cat_table[Subsector]),"")))</f>
        <v>#NAME?</v>
      </c>
      <c r="AP6603" s="94" t="e">
        <v>#NAME?</v>
      </c>
      <c r="AQ6603" s="94" t="e">
        <v>#NAME?</v>
      </c>
      <c r="AR6603" s="94" t="e">
        <v>#NAME?</v>
      </c>
      <c r="AS6603" s="94" t="e">
        <v>#NAME?</v>
      </c>
      <c r="AT6603" s="94" t="e">
        <v>#NAME?</v>
      </c>
    </row>
    <row r="6604" customFormat="false" ht="15" hidden="false" customHeight="true" outlineLevel="0" collapsed="false">
      <c r="A6604" s="20" t="s">
        <v>17655</v>
      </c>
      <c r="B6604" s="20" t="str">
        <f aca="false">INDEX(Table2[], MATCH(L6604, Location_ID!$D$2:$D$3098, 0), 1)</f>
        <v>0d6332e3-f1d4-4a9e-9bcd-a9a0f4b92b1f</v>
      </c>
      <c r="C6604" s="20" t="s">
        <v>1585</v>
      </c>
      <c r="D6604" s="230" t="s">
        <v>354</v>
      </c>
      <c r="E6604" s="20" t="s">
        <v>7134</v>
      </c>
      <c r="F6604" s="20" t="s">
        <v>7135</v>
      </c>
      <c r="G6604" s="20" t="s">
        <v>7591</v>
      </c>
      <c r="H6604" s="20"/>
      <c r="I6604" s="20" t="s">
        <v>15917</v>
      </c>
      <c r="J6604" s="20" t="s">
        <v>15922</v>
      </c>
      <c r="K6604" s="20" t="s">
        <v>7109</v>
      </c>
      <c r="L6604" s="20" t="s">
        <v>6561</v>
      </c>
      <c r="M6604" s="20" t="s">
        <v>7116</v>
      </c>
      <c r="N6604" s="20" t="s">
        <v>15902</v>
      </c>
      <c r="O6604" s="20" t="s">
        <v>15922</v>
      </c>
      <c r="P6604" s="201" t="n">
        <v>43730</v>
      </c>
      <c r="Q6604" s="201" t="n">
        <v>43763</v>
      </c>
      <c r="R6604" s="20" t="n">
        <v>1</v>
      </c>
      <c r="S6604" s="20" t="s">
        <v>7130</v>
      </c>
      <c r="T6604" s="20" t="n">
        <v>123.994217</v>
      </c>
      <c r="U6604" s="20" t="n">
        <v>63.4200534</v>
      </c>
      <c r="V6604" s="20" t="n">
        <v>184.5683806</v>
      </c>
      <c r="W6604" s="20" t="s">
        <v>11510</v>
      </c>
      <c r="X6604" s="35"/>
      <c r="Y6604" s="35" t="n">
        <v>0</v>
      </c>
      <c r="Z6604" s="35" t="n">
        <v>1</v>
      </c>
      <c r="AE6604" s="94" t="e">
        <f aca="false" t="array" ref="AE6604:AK6604">_xlfn.torow(_xlfn.unique(_xlfn._xlws.filter(cat_table[Subsector],$E6604=cat_table[Sector],"")))</f>
        <v>#NAME?</v>
      </c>
      <c r="AF6604" s="94" t="e">
        <v>#NAME?</v>
      </c>
      <c r="AG6604" s="94" t="e">
        <v>#NAME?</v>
      </c>
      <c r="AH6604" s="94" t="e">
        <v>#NAME?</v>
      </c>
      <c r="AI6604" s="94" t="e">
        <v>#NAME?</v>
      </c>
      <c r="AJ6604" s="94" t="e">
        <v>#NAME?</v>
      </c>
      <c r="AK6604" s="94" t="e">
        <v>#NAME?</v>
      </c>
      <c r="AO6604" s="94" t="e">
        <f aca="false" t="array" ref="AO6604:AT6604">_xlfn.torow(_xlfn.unique(_xlfn._xlws.filter(cat_table[Sub-subsector],($E6604=cat_table[Sector])*($F6604=cat_table[Subsector]),"")))</f>
        <v>#NAME?</v>
      </c>
      <c r="AP6604" s="94" t="e">
        <v>#NAME?</v>
      </c>
      <c r="AQ6604" s="94" t="e">
        <v>#NAME?</v>
      </c>
      <c r="AR6604" s="94" t="e">
        <v>#NAME?</v>
      </c>
      <c r="AS6604" s="94" t="e">
        <v>#NAME?</v>
      </c>
      <c r="AT6604" s="94" t="e">
        <v>#NAME?</v>
      </c>
    </row>
    <row r="6605" customFormat="false" ht="15" hidden="false" customHeight="true" outlineLevel="0" collapsed="false">
      <c r="A6605" s="20" t="s">
        <v>17656</v>
      </c>
      <c r="B6605" s="20" t="str">
        <f aca="false">INDEX(Table2[], MATCH(L6605, Location_ID!$D$2:$D$3098, 0), 1)</f>
        <v>d5fdb295-3911-4b97-ab2c-469ba8c4bd5b</v>
      </c>
      <c r="C6605" s="20" t="s">
        <v>1585</v>
      </c>
      <c r="D6605" s="230" t="s">
        <v>354</v>
      </c>
      <c r="E6605" s="20" t="s">
        <v>7134</v>
      </c>
      <c r="F6605" s="20" t="s">
        <v>7135</v>
      </c>
      <c r="G6605" s="20" t="s">
        <v>7591</v>
      </c>
      <c r="H6605" s="20"/>
      <c r="I6605" s="20" t="s">
        <v>15917</v>
      </c>
      <c r="J6605" s="20" t="s">
        <v>15918</v>
      </c>
      <c r="K6605" s="20" t="s">
        <v>7109</v>
      </c>
      <c r="L6605" s="20" t="s">
        <v>6563</v>
      </c>
      <c r="M6605" s="20" t="s">
        <v>7116</v>
      </c>
      <c r="N6605" s="20" t="s">
        <v>15902</v>
      </c>
      <c r="O6605" s="20" t="s">
        <v>15918</v>
      </c>
      <c r="P6605" s="201" t="n">
        <v>43730</v>
      </c>
      <c r="Q6605" s="201" t="n">
        <v>43763</v>
      </c>
      <c r="R6605" s="20" t="n">
        <v>1</v>
      </c>
      <c r="S6605" s="20" t="s">
        <v>7130</v>
      </c>
      <c r="T6605" s="20" t="n">
        <v>95.1200185</v>
      </c>
      <c r="U6605" s="20" t="n">
        <v>56.0391596</v>
      </c>
      <c r="V6605" s="20" t="n">
        <v>134.2008774</v>
      </c>
      <c r="W6605" s="20" t="s">
        <v>11510</v>
      </c>
      <c r="X6605" s="35"/>
      <c r="Y6605" s="35" t="n">
        <v>0</v>
      </c>
      <c r="Z6605" s="35" t="n">
        <v>1</v>
      </c>
      <c r="AE6605" s="94" t="e">
        <f aca="false" t="array" ref="AE6605:AK6605">_xlfn.torow(_xlfn.unique(_xlfn._xlws.filter(cat_table[Subsector],$E6605=cat_table[Sector],"")))</f>
        <v>#NAME?</v>
      </c>
      <c r="AF6605" s="94" t="e">
        <v>#NAME?</v>
      </c>
      <c r="AG6605" s="94" t="e">
        <v>#NAME?</v>
      </c>
      <c r="AH6605" s="94" t="e">
        <v>#NAME?</v>
      </c>
      <c r="AI6605" s="94" t="e">
        <v>#NAME?</v>
      </c>
      <c r="AJ6605" s="94" t="e">
        <v>#NAME?</v>
      </c>
      <c r="AK6605" s="94" t="e">
        <v>#NAME?</v>
      </c>
      <c r="AO6605" s="94" t="e">
        <f aca="false" t="array" ref="AO6605:AT6605">_xlfn.torow(_xlfn.unique(_xlfn._xlws.filter(cat_table[Sub-subsector],($E6605=cat_table[Sector])*($F6605=cat_table[Subsector]),"")))</f>
        <v>#NAME?</v>
      </c>
      <c r="AP6605" s="94" t="e">
        <v>#NAME?</v>
      </c>
      <c r="AQ6605" s="94" t="e">
        <v>#NAME?</v>
      </c>
      <c r="AR6605" s="94" t="e">
        <v>#NAME?</v>
      </c>
      <c r="AS6605" s="94" t="e">
        <v>#NAME?</v>
      </c>
      <c r="AT6605" s="94" t="e">
        <v>#NAME?</v>
      </c>
    </row>
    <row r="6606" customFormat="false" ht="15" hidden="false" customHeight="true" outlineLevel="0" collapsed="false">
      <c r="A6606" s="20" t="s">
        <v>17657</v>
      </c>
      <c r="B6606" s="20" t="str">
        <f aca="false">INDEX(Table2[], MATCH(L6606, Location_ID!$D$2:$D$3098, 0), 1)</f>
        <v>8488e579-1583-4905-b89f-ed52a4bdac26</v>
      </c>
      <c r="C6606" s="20" t="s">
        <v>1585</v>
      </c>
      <c r="D6606" s="230" t="s">
        <v>354</v>
      </c>
      <c r="E6606" s="20" t="s">
        <v>7134</v>
      </c>
      <c r="F6606" s="20" t="s">
        <v>7135</v>
      </c>
      <c r="G6606" s="20" t="s">
        <v>7591</v>
      </c>
      <c r="H6606" s="20"/>
      <c r="I6606" s="20" t="s">
        <v>15917</v>
      </c>
      <c r="J6606" s="20" t="s">
        <v>15932</v>
      </c>
      <c r="K6606" s="20" t="s">
        <v>7109</v>
      </c>
      <c r="L6606" s="20" t="s">
        <v>6565</v>
      </c>
      <c r="M6606" s="20" t="s">
        <v>7116</v>
      </c>
      <c r="N6606" s="20" t="s">
        <v>15902</v>
      </c>
      <c r="O6606" s="20" t="s">
        <v>15932</v>
      </c>
      <c r="P6606" s="201" t="n">
        <v>43730</v>
      </c>
      <c r="Q6606" s="201" t="n">
        <v>43763</v>
      </c>
      <c r="R6606" s="20" t="n">
        <v>1</v>
      </c>
      <c r="S6606" s="20" t="s">
        <v>7130</v>
      </c>
      <c r="T6606" s="20" t="n">
        <v>446.97388</v>
      </c>
      <c r="U6606" s="20" t="n">
        <v>300.874117</v>
      </c>
      <c r="V6606" s="20" t="n">
        <v>593.073643</v>
      </c>
      <c r="W6606" s="20" t="s">
        <v>11510</v>
      </c>
      <c r="X6606" s="35"/>
      <c r="Y6606" s="35" t="n">
        <v>0</v>
      </c>
      <c r="Z6606" s="35" t="n">
        <v>1</v>
      </c>
      <c r="AE6606" s="94" t="e">
        <f aca="false" t="array" ref="AE6606:AK6606">_xlfn.torow(_xlfn.unique(_xlfn._xlws.filter(cat_table[Subsector],$E6606=cat_table[Sector],"")))</f>
        <v>#NAME?</v>
      </c>
      <c r="AF6606" s="94" t="e">
        <v>#NAME?</v>
      </c>
      <c r="AG6606" s="94" t="e">
        <v>#NAME?</v>
      </c>
      <c r="AH6606" s="94" t="e">
        <v>#NAME?</v>
      </c>
      <c r="AI6606" s="94" t="e">
        <v>#NAME?</v>
      </c>
      <c r="AJ6606" s="94" t="e">
        <v>#NAME?</v>
      </c>
      <c r="AK6606" s="94" t="e">
        <v>#NAME?</v>
      </c>
      <c r="AO6606" s="94" t="e">
        <f aca="false" t="array" ref="AO6606:AT6606">_xlfn.torow(_xlfn.unique(_xlfn._xlws.filter(cat_table[Sub-subsector],($E6606=cat_table[Sector])*($F6606=cat_table[Subsector]),"")))</f>
        <v>#NAME?</v>
      </c>
      <c r="AP6606" s="94" t="e">
        <v>#NAME?</v>
      </c>
      <c r="AQ6606" s="94" t="e">
        <v>#NAME?</v>
      </c>
      <c r="AR6606" s="94" t="e">
        <v>#NAME?</v>
      </c>
      <c r="AS6606" s="94" t="e">
        <v>#NAME?</v>
      </c>
      <c r="AT6606" s="94" t="e">
        <v>#NAME?</v>
      </c>
    </row>
    <row r="6607" customFormat="false" ht="15" hidden="false" customHeight="true" outlineLevel="0" collapsed="false">
      <c r="A6607" s="20" t="s">
        <v>17658</v>
      </c>
      <c r="B6607" s="20" t="str">
        <f aca="false">INDEX(Table2[], MATCH(L6607, Location_ID!$D$2:$D$3098, 0), 1)</f>
        <v>999a0b5f-3b4e-4953-a0d7-67126b5eecf3</v>
      </c>
      <c r="C6607" s="20" t="s">
        <v>1585</v>
      </c>
      <c r="D6607" s="230" t="s">
        <v>354</v>
      </c>
      <c r="E6607" s="20" t="s">
        <v>7134</v>
      </c>
      <c r="F6607" s="20" t="s">
        <v>7135</v>
      </c>
      <c r="G6607" s="20" t="s">
        <v>7591</v>
      </c>
      <c r="H6607" s="20"/>
      <c r="I6607" s="20" t="s">
        <v>15917</v>
      </c>
      <c r="J6607" s="20" t="s">
        <v>15927</v>
      </c>
      <c r="K6607" s="20" t="s">
        <v>7109</v>
      </c>
      <c r="L6607" s="20" t="s">
        <v>6567</v>
      </c>
      <c r="M6607" s="20" t="s">
        <v>7116</v>
      </c>
      <c r="N6607" s="20" t="s">
        <v>15902</v>
      </c>
      <c r="O6607" s="20" t="s">
        <v>15927</v>
      </c>
      <c r="P6607" s="201" t="n">
        <v>43730</v>
      </c>
      <c r="Q6607" s="201" t="n">
        <v>43763</v>
      </c>
      <c r="R6607" s="20" t="n">
        <v>1</v>
      </c>
      <c r="S6607" s="20" t="s">
        <v>7130</v>
      </c>
      <c r="T6607" s="20" t="n">
        <v>774.554429</v>
      </c>
      <c r="U6607" s="20" t="n">
        <v>493.427356</v>
      </c>
      <c r="V6607" s="20" t="n">
        <v>1055.681502</v>
      </c>
      <c r="W6607" s="20" t="s">
        <v>11510</v>
      </c>
      <c r="X6607" s="35"/>
      <c r="Y6607" s="35" t="n">
        <v>0</v>
      </c>
      <c r="Z6607" s="35" t="n">
        <v>1</v>
      </c>
      <c r="AE6607" s="94" t="e">
        <f aca="false" t="array" ref="AE6607:AK6607">_xlfn.torow(_xlfn.unique(_xlfn._xlws.filter(cat_table[Subsector],$E6607=cat_table[Sector],"")))</f>
        <v>#NAME?</v>
      </c>
      <c r="AF6607" s="94" t="e">
        <v>#NAME?</v>
      </c>
      <c r="AG6607" s="94" t="e">
        <v>#NAME?</v>
      </c>
      <c r="AH6607" s="94" t="e">
        <v>#NAME?</v>
      </c>
      <c r="AI6607" s="94" t="e">
        <v>#NAME?</v>
      </c>
      <c r="AJ6607" s="94" t="e">
        <v>#NAME?</v>
      </c>
      <c r="AK6607" s="94" t="e">
        <v>#NAME?</v>
      </c>
      <c r="AO6607" s="94" t="e">
        <f aca="false" t="array" ref="AO6607:AT6607">_xlfn.torow(_xlfn.unique(_xlfn._xlws.filter(cat_table[Sub-subsector],($E6607=cat_table[Sector])*($F6607=cat_table[Subsector]),"")))</f>
        <v>#NAME?</v>
      </c>
      <c r="AP6607" s="94" t="e">
        <v>#NAME?</v>
      </c>
      <c r="AQ6607" s="94" t="e">
        <v>#NAME?</v>
      </c>
      <c r="AR6607" s="94" t="e">
        <v>#NAME?</v>
      </c>
      <c r="AS6607" s="94" t="e">
        <v>#NAME?</v>
      </c>
      <c r="AT6607" s="94" t="e">
        <v>#NAME?</v>
      </c>
    </row>
    <row r="6608" customFormat="false" ht="15" hidden="false" customHeight="true" outlineLevel="0" collapsed="false">
      <c r="A6608" s="20" t="s">
        <v>17659</v>
      </c>
      <c r="B6608" s="20" t="str">
        <f aca="false">INDEX(Table2[], MATCH(L6608, Location_ID!$D$2:$D$3098, 0), 1)</f>
        <v>930f56fc-3731-42ee-befd-6ae0d8fe2850</v>
      </c>
      <c r="C6608" s="20" t="s">
        <v>1585</v>
      </c>
      <c r="D6608" s="230" t="s">
        <v>354</v>
      </c>
      <c r="E6608" s="20" t="s">
        <v>7134</v>
      </c>
      <c r="F6608" s="20" t="s">
        <v>7135</v>
      </c>
      <c r="G6608" s="20" t="s">
        <v>7591</v>
      </c>
      <c r="H6608" s="20"/>
      <c r="I6608" s="20" t="s">
        <v>15917</v>
      </c>
      <c r="J6608" s="20" t="s">
        <v>15918</v>
      </c>
      <c r="K6608" s="20" t="s">
        <v>7109</v>
      </c>
      <c r="L6608" s="20" t="s">
        <v>6569</v>
      </c>
      <c r="M6608" s="20" t="s">
        <v>7116</v>
      </c>
      <c r="N6608" s="20" t="s">
        <v>15902</v>
      </c>
      <c r="O6608" s="20" t="s">
        <v>15918</v>
      </c>
      <c r="P6608" s="201" t="n">
        <v>43730</v>
      </c>
      <c r="Q6608" s="201" t="n">
        <v>43763</v>
      </c>
      <c r="R6608" s="20" t="n">
        <v>1</v>
      </c>
      <c r="S6608" s="20" t="s">
        <v>7130</v>
      </c>
      <c r="T6608" s="20" t="n">
        <v>86.0353176</v>
      </c>
      <c r="U6608" s="20" t="n">
        <v>59.7160974</v>
      </c>
      <c r="V6608" s="20" t="n">
        <v>112.3545378</v>
      </c>
      <c r="W6608" s="20" t="s">
        <v>11510</v>
      </c>
      <c r="X6608" s="35"/>
      <c r="Y6608" s="35" t="n">
        <v>0</v>
      </c>
      <c r="Z6608" s="35" t="n">
        <v>1</v>
      </c>
      <c r="AE6608" s="94" t="e">
        <f aca="false" t="array" ref="AE6608:AK6608">_xlfn.torow(_xlfn.unique(_xlfn._xlws.filter(cat_table[Subsector],$E6608=cat_table[Sector],"")))</f>
        <v>#NAME?</v>
      </c>
      <c r="AF6608" s="94" t="e">
        <v>#NAME?</v>
      </c>
      <c r="AG6608" s="94" t="e">
        <v>#NAME?</v>
      </c>
      <c r="AH6608" s="94" t="e">
        <v>#NAME?</v>
      </c>
      <c r="AI6608" s="94" t="e">
        <v>#NAME?</v>
      </c>
      <c r="AJ6608" s="94" t="e">
        <v>#NAME?</v>
      </c>
      <c r="AK6608" s="94" t="e">
        <v>#NAME?</v>
      </c>
      <c r="AO6608" s="94" t="e">
        <f aca="false" t="array" ref="AO6608:AT6608">_xlfn.torow(_xlfn.unique(_xlfn._xlws.filter(cat_table[Sub-subsector],($E6608=cat_table[Sector])*($F6608=cat_table[Subsector]),"")))</f>
        <v>#NAME?</v>
      </c>
      <c r="AP6608" s="94" t="e">
        <v>#NAME?</v>
      </c>
      <c r="AQ6608" s="94" t="e">
        <v>#NAME?</v>
      </c>
      <c r="AR6608" s="94" t="e">
        <v>#NAME?</v>
      </c>
      <c r="AS6608" s="94" t="e">
        <v>#NAME?</v>
      </c>
      <c r="AT6608" s="94" t="e">
        <v>#NAME?</v>
      </c>
    </row>
    <row r="6609" customFormat="false" ht="15" hidden="false" customHeight="true" outlineLevel="0" collapsed="false">
      <c r="A6609" s="20" t="s">
        <v>17660</v>
      </c>
      <c r="B6609" s="20" t="str">
        <f aca="false">INDEX(Table2[], MATCH(L6609, Location_ID!$D$2:$D$3098, 0), 1)</f>
        <v>d5f3a979-a83d-4836-92e7-e58721a220fa</v>
      </c>
      <c r="C6609" s="20" t="s">
        <v>1585</v>
      </c>
      <c r="D6609" s="230" t="s">
        <v>354</v>
      </c>
      <c r="E6609" s="20" t="s">
        <v>7134</v>
      </c>
      <c r="F6609" s="20" t="s">
        <v>7135</v>
      </c>
      <c r="G6609" s="20" t="s">
        <v>7591</v>
      </c>
      <c r="H6609" s="20"/>
      <c r="I6609" s="20" t="s">
        <v>15917</v>
      </c>
      <c r="J6609" s="20" t="s">
        <v>15922</v>
      </c>
      <c r="K6609" s="20" t="s">
        <v>7109</v>
      </c>
      <c r="L6609" s="20" t="s">
        <v>6571</v>
      </c>
      <c r="M6609" s="20" t="s">
        <v>7116</v>
      </c>
      <c r="N6609" s="20" t="s">
        <v>15902</v>
      </c>
      <c r="O6609" s="20" t="s">
        <v>15922</v>
      </c>
      <c r="P6609" s="201" t="n">
        <v>43730</v>
      </c>
      <c r="Q6609" s="201" t="n">
        <v>43763</v>
      </c>
      <c r="R6609" s="20" t="n">
        <v>1</v>
      </c>
      <c r="S6609" s="20" t="s">
        <v>7130</v>
      </c>
      <c r="T6609" s="20" t="n">
        <v>117.048307</v>
      </c>
      <c r="U6609" s="20" t="n">
        <v>81.18780145</v>
      </c>
      <c r="V6609" s="20" t="n">
        <v>152.90881255</v>
      </c>
      <c r="W6609" s="20" t="s">
        <v>11510</v>
      </c>
      <c r="X6609" s="35"/>
      <c r="Y6609" s="35" t="n">
        <v>0</v>
      </c>
      <c r="Z6609" s="35" t="n">
        <v>1</v>
      </c>
      <c r="AE6609" s="94" t="e">
        <f aca="false" t="array" ref="AE6609:AK6609">_xlfn.torow(_xlfn.unique(_xlfn._xlws.filter(cat_table[Subsector],$E6609=cat_table[Sector],"")))</f>
        <v>#NAME?</v>
      </c>
      <c r="AF6609" s="94" t="e">
        <v>#NAME?</v>
      </c>
      <c r="AG6609" s="94" t="e">
        <v>#NAME?</v>
      </c>
      <c r="AH6609" s="94" t="e">
        <v>#NAME?</v>
      </c>
      <c r="AI6609" s="94" t="e">
        <v>#NAME?</v>
      </c>
      <c r="AJ6609" s="94" t="e">
        <v>#NAME?</v>
      </c>
      <c r="AK6609" s="94" t="e">
        <v>#NAME?</v>
      </c>
      <c r="AO6609" s="94" t="e">
        <f aca="false" t="array" ref="AO6609:AT6609">_xlfn.torow(_xlfn.unique(_xlfn._xlws.filter(cat_table[Sub-subsector],($E6609=cat_table[Sector])*($F6609=cat_table[Subsector]),"")))</f>
        <v>#NAME?</v>
      </c>
      <c r="AP6609" s="94" t="e">
        <v>#NAME?</v>
      </c>
      <c r="AQ6609" s="94" t="e">
        <v>#NAME?</v>
      </c>
      <c r="AR6609" s="94" t="e">
        <v>#NAME?</v>
      </c>
      <c r="AS6609" s="94" t="e">
        <v>#NAME?</v>
      </c>
      <c r="AT6609" s="94" t="e">
        <v>#NAME?</v>
      </c>
    </row>
    <row r="6610" customFormat="false" ht="15" hidden="false" customHeight="true" outlineLevel="0" collapsed="false">
      <c r="A6610" s="20" t="s">
        <v>17661</v>
      </c>
      <c r="B6610" s="20" t="str">
        <f aca="false">INDEX(Table2[], MATCH(L6610, Location_ID!$D$2:$D$3098, 0), 1)</f>
        <v>b71c028c-3ac8-4c3b-b058-69d734089053</v>
      </c>
      <c r="C6610" s="20" t="s">
        <v>1585</v>
      </c>
      <c r="D6610" s="230" t="s">
        <v>354</v>
      </c>
      <c r="E6610" s="20" t="s">
        <v>7134</v>
      </c>
      <c r="F6610" s="20" t="s">
        <v>7135</v>
      </c>
      <c r="G6610" s="20" t="s">
        <v>7591</v>
      </c>
      <c r="H6610" s="20"/>
      <c r="I6610" s="20" t="s">
        <v>15917</v>
      </c>
      <c r="J6610" s="20" t="s">
        <v>15918</v>
      </c>
      <c r="K6610" s="20" t="s">
        <v>7109</v>
      </c>
      <c r="L6610" s="20" t="s">
        <v>6573</v>
      </c>
      <c r="M6610" s="20" t="s">
        <v>7116</v>
      </c>
      <c r="N6610" s="20" t="s">
        <v>15902</v>
      </c>
      <c r="O6610" s="20" t="s">
        <v>15918</v>
      </c>
      <c r="P6610" s="201" t="n">
        <v>43730</v>
      </c>
      <c r="Q6610" s="201" t="n">
        <v>43763</v>
      </c>
      <c r="R6610" s="20" t="n">
        <v>1</v>
      </c>
      <c r="S6610" s="20" t="s">
        <v>7130</v>
      </c>
      <c r="T6610" s="20" t="n">
        <v>51.8372005</v>
      </c>
      <c r="U6610" s="20" t="n">
        <v>38.44673265</v>
      </c>
      <c r="V6610" s="20" t="n">
        <v>65.22766835</v>
      </c>
      <c r="W6610" s="20" t="s">
        <v>11510</v>
      </c>
      <c r="X6610" s="35"/>
      <c r="Y6610" s="35" t="n">
        <v>0</v>
      </c>
      <c r="Z6610" s="35" t="n">
        <v>1</v>
      </c>
      <c r="AE6610" s="94" t="e">
        <f aca="false" t="array" ref="AE6610:AK6610">_xlfn.torow(_xlfn.unique(_xlfn._xlws.filter(cat_table[Subsector],$E6610=cat_table[Sector],"")))</f>
        <v>#NAME?</v>
      </c>
      <c r="AF6610" s="94" t="e">
        <v>#NAME?</v>
      </c>
      <c r="AG6610" s="94" t="e">
        <v>#NAME?</v>
      </c>
      <c r="AH6610" s="94" t="e">
        <v>#NAME?</v>
      </c>
      <c r="AI6610" s="94" t="e">
        <v>#NAME?</v>
      </c>
      <c r="AJ6610" s="94" t="e">
        <v>#NAME?</v>
      </c>
      <c r="AK6610" s="94" t="e">
        <v>#NAME?</v>
      </c>
      <c r="AO6610" s="94" t="e">
        <f aca="false" t="array" ref="AO6610:AT6610">_xlfn.torow(_xlfn.unique(_xlfn._xlws.filter(cat_table[Sub-subsector],($E6610=cat_table[Sector])*($F6610=cat_table[Subsector]),"")))</f>
        <v>#NAME?</v>
      </c>
      <c r="AP6610" s="94" t="e">
        <v>#NAME?</v>
      </c>
      <c r="AQ6610" s="94" t="e">
        <v>#NAME?</v>
      </c>
      <c r="AR6610" s="94" t="e">
        <v>#NAME?</v>
      </c>
      <c r="AS6610" s="94" t="e">
        <v>#NAME?</v>
      </c>
      <c r="AT6610" s="94" t="e">
        <v>#NAME?</v>
      </c>
    </row>
    <row r="6611" customFormat="false" ht="15" hidden="false" customHeight="true" outlineLevel="0" collapsed="false">
      <c r="A6611" s="20" t="s">
        <v>17662</v>
      </c>
      <c r="B6611" s="20" t="str">
        <f aca="false">INDEX(Table2[], MATCH(L6611, Location_ID!$D$2:$D$3098, 0), 1)</f>
        <v>fc9e5dff-2aac-4ff9-88ed-65acefef4b33</v>
      </c>
      <c r="C6611" s="20" t="s">
        <v>1585</v>
      </c>
      <c r="D6611" s="230" t="s">
        <v>354</v>
      </c>
      <c r="E6611" s="20" t="s">
        <v>7134</v>
      </c>
      <c r="F6611" s="20" t="s">
        <v>7135</v>
      </c>
      <c r="G6611" s="20" t="s">
        <v>7591</v>
      </c>
      <c r="H6611" s="20"/>
      <c r="I6611" s="20" t="s">
        <v>15917</v>
      </c>
      <c r="J6611" s="20" t="s">
        <v>15927</v>
      </c>
      <c r="K6611" s="20" t="s">
        <v>7109</v>
      </c>
      <c r="L6611" s="20" t="s">
        <v>6575</v>
      </c>
      <c r="M6611" s="20" t="s">
        <v>7116</v>
      </c>
      <c r="N6611" s="20" t="s">
        <v>15902</v>
      </c>
      <c r="O6611" s="20" t="s">
        <v>15927</v>
      </c>
      <c r="P6611" s="201" t="n">
        <v>43730</v>
      </c>
      <c r="Q6611" s="201" t="n">
        <v>43763</v>
      </c>
      <c r="R6611" s="20" t="n">
        <v>1</v>
      </c>
      <c r="S6611" s="20" t="s">
        <v>7130</v>
      </c>
      <c r="T6611" s="20" t="n">
        <v>214.964378</v>
      </c>
      <c r="U6611" s="20" t="n">
        <v>180.9382099</v>
      </c>
      <c r="V6611" s="20" t="n">
        <v>248.9905461</v>
      </c>
      <c r="W6611" s="20" t="s">
        <v>11510</v>
      </c>
      <c r="X6611" s="35"/>
      <c r="Y6611" s="35" t="n">
        <v>0</v>
      </c>
      <c r="Z6611" s="35" t="n">
        <v>1</v>
      </c>
      <c r="AE6611" s="94" t="e">
        <f aca="false" t="array" ref="AE6611:AK6611">_xlfn.torow(_xlfn.unique(_xlfn._xlws.filter(cat_table[Subsector],$E6611=cat_table[Sector],"")))</f>
        <v>#NAME?</v>
      </c>
      <c r="AF6611" s="94" t="e">
        <v>#NAME?</v>
      </c>
      <c r="AG6611" s="94" t="e">
        <v>#NAME?</v>
      </c>
      <c r="AH6611" s="94" t="e">
        <v>#NAME?</v>
      </c>
      <c r="AI6611" s="94" t="e">
        <v>#NAME?</v>
      </c>
      <c r="AJ6611" s="94" t="e">
        <v>#NAME?</v>
      </c>
      <c r="AK6611" s="94" t="e">
        <v>#NAME?</v>
      </c>
      <c r="AO6611" s="94" t="e">
        <f aca="false" t="array" ref="AO6611:AT6611">_xlfn.torow(_xlfn.unique(_xlfn._xlws.filter(cat_table[Sub-subsector],($E6611=cat_table[Sector])*($F6611=cat_table[Subsector]),"")))</f>
        <v>#NAME?</v>
      </c>
      <c r="AP6611" s="94" t="e">
        <v>#NAME?</v>
      </c>
      <c r="AQ6611" s="94" t="e">
        <v>#NAME?</v>
      </c>
      <c r="AR6611" s="94" t="e">
        <v>#NAME?</v>
      </c>
      <c r="AS6611" s="94" t="e">
        <v>#NAME?</v>
      </c>
      <c r="AT6611" s="94" t="e">
        <v>#NAME?</v>
      </c>
    </row>
    <row r="6612" customFormat="false" ht="15" hidden="false" customHeight="true" outlineLevel="0" collapsed="false">
      <c r="A6612" s="20" t="s">
        <v>17663</v>
      </c>
      <c r="B6612" s="20" t="str">
        <f aca="false">INDEX(Table2[], MATCH(L6612, Location_ID!$D$2:$D$3098, 0), 1)</f>
        <v>af3c3f5f-836f-4154-b11a-89e152da0f09</v>
      </c>
      <c r="C6612" s="20" t="s">
        <v>1585</v>
      </c>
      <c r="D6612" s="230" t="s">
        <v>354</v>
      </c>
      <c r="E6612" s="20" t="s">
        <v>7134</v>
      </c>
      <c r="F6612" s="20" t="s">
        <v>7135</v>
      </c>
      <c r="G6612" s="20" t="s">
        <v>7591</v>
      </c>
      <c r="H6612" s="20"/>
      <c r="I6612" s="20" t="s">
        <v>15917</v>
      </c>
      <c r="J6612" s="20" t="s">
        <v>15922</v>
      </c>
      <c r="K6612" s="20" t="s">
        <v>7109</v>
      </c>
      <c r="L6612" s="20" t="s">
        <v>6577</v>
      </c>
      <c r="M6612" s="20" t="s">
        <v>7116</v>
      </c>
      <c r="N6612" s="20" t="s">
        <v>15902</v>
      </c>
      <c r="O6612" s="20" t="s">
        <v>15922</v>
      </c>
      <c r="P6612" s="201" t="n">
        <v>43730</v>
      </c>
      <c r="Q6612" s="201" t="n">
        <v>43763</v>
      </c>
      <c r="R6612" s="20" t="n">
        <v>1</v>
      </c>
      <c r="S6612" s="20" t="s">
        <v>7130</v>
      </c>
      <c r="T6612" s="20" t="n">
        <v>274.453484</v>
      </c>
      <c r="U6612" s="20" t="n">
        <v>214.46093335</v>
      </c>
      <c r="V6612" s="20" t="n">
        <v>334.44603465</v>
      </c>
      <c r="W6612" s="20" t="s">
        <v>11510</v>
      </c>
      <c r="X6612" s="35"/>
      <c r="Y6612" s="35" t="n">
        <v>0</v>
      </c>
      <c r="Z6612" s="35" t="n">
        <v>1</v>
      </c>
      <c r="AE6612" s="94" t="e">
        <f aca="false" t="array" ref="AE6612:AK6612">_xlfn.torow(_xlfn.unique(_xlfn._xlws.filter(cat_table[Subsector],$E6612=cat_table[Sector],"")))</f>
        <v>#NAME?</v>
      </c>
      <c r="AF6612" s="94" t="e">
        <v>#NAME?</v>
      </c>
      <c r="AG6612" s="94" t="e">
        <v>#NAME?</v>
      </c>
      <c r="AH6612" s="94" t="e">
        <v>#NAME?</v>
      </c>
      <c r="AI6612" s="94" t="e">
        <v>#NAME?</v>
      </c>
      <c r="AJ6612" s="94" t="e">
        <v>#NAME?</v>
      </c>
      <c r="AK6612" s="94" t="e">
        <v>#NAME?</v>
      </c>
      <c r="AO6612" s="94" t="e">
        <f aca="false" t="array" ref="AO6612:AT6612">_xlfn.torow(_xlfn.unique(_xlfn._xlws.filter(cat_table[Sub-subsector],($E6612=cat_table[Sector])*($F6612=cat_table[Subsector]),"")))</f>
        <v>#NAME?</v>
      </c>
      <c r="AP6612" s="94" t="e">
        <v>#NAME?</v>
      </c>
      <c r="AQ6612" s="94" t="e">
        <v>#NAME?</v>
      </c>
      <c r="AR6612" s="94" t="e">
        <v>#NAME?</v>
      </c>
      <c r="AS6612" s="94" t="e">
        <v>#NAME?</v>
      </c>
      <c r="AT6612" s="94" t="e">
        <v>#NAME?</v>
      </c>
    </row>
    <row r="6613" customFormat="false" ht="15" hidden="false" customHeight="true" outlineLevel="0" collapsed="false">
      <c r="A6613" s="20" t="s">
        <v>17664</v>
      </c>
      <c r="B6613" s="20" t="str">
        <f aca="false">INDEX(Table2[], MATCH(L6613, Location_ID!$D$2:$D$3098, 0), 1)</f>
        <v>aecb8b84-8d47-4a4f-9ac9-6269d6180404</v>
      </c>
      <c r="C6613" s="20" t="s">
        <v>1585</v>
      </c>
      <c r="D6613" s="230" t="s">
        <v>354</v>
      </c>
      <c r="E6613" s="20" t="s">
        <v>7134</v>
      </c>
      <c r="F6613" s="20" t="s">
        <v>7135</v>
      </c>
      <c r="G6613" s="20" t="s">
        <v>7591</v>
      </c>
      <c r="H6613" s="20"/>
      <c r="I6613" s="20" t="s">
        <v>15917</v>
      </c>
      <c r="J6613" s="20" t="s">
        <v>15922</v>
      </c>
      <c r="K6613" s="20" t="s">
        <v>7109</v>
      </c>
      <c r="L6613" s="20" t="s">
        <v>6579</v>
      </c>
      <c r="M6613" s="20" t="s">
        <v>7116</v>
      </c>
      <c r="N6613" s="20" t="s">
        <v>15902</v>
      </c>
      <c r="O6613" s="20" t="s">
        <v>15922</v>
      </c>
      <c r="P6613" s="201" t="n">
        <v>43730</v>
      </c>
      <c r="Q6613" s="201" t="n">
        <v>43763</v>
      </c>
      <c r="R6613" s="20" t="n">
        <v>1</v>
      </c>
      <c r="S6613" s="20" t="s">
        <v>7130</v>
      </c>
      <c r="T6613" s="20" t="n">
        <v>237.621528</v>
      </c>
      <c r="U6613" s="20" t="n">
        <v>177.6745545</v>
      </c>
      <c r="V6613" s="20" t="n">
        <v>297.5685015</v>
      </c>
      <c r="W6613" s="20" t="s">
        <v>11510</v>
      </c>
      <c r="X6613" s="35"/>
      <c r="Y6613" s="35" t="n">
        <v>0</v>
      </c>
      <c r="Z6613" s="35" t="n">
        <v>1</v>
      </c>
      <c r="AE6613" s="94" t="e">
        <f aca="false" t="array" ref="AE6613:AK6613">_xlfn.torow(_xlfn.unique(_xlfn._xlws.filter(cat_table[Subsector],$E6613=cat_table[Sector],"")))</f>
        <v>#NAME?</v>
      </c>
      <c r="AF6613" s="94" t="e">
        <v>#NAME?</v>
      </c>
      <c r="AG6613" s="94" t="e">
        <v>#NAME?</v>
      </c>
      <c r="AH6613" s="94" t="e">
        <v>#NAME?</v>
      </c>
      <c r="AI6613" s="94" t="e">
        <v>#NAME?</v>
      </c>
      <c r="AJ6613" s="94" t="e">
        <v>#NAME?</v>
      </c>
      <c r="AK6613" s="94" t="e">
        <v>#NAME?</v>
      </c>
      <c r="AO6613" s="94" t="e">
        <f aca="false" t="array" ref="AO6613:AT6613">_xlfn.torow(_xlfn.unique(_xlfn._xlws.filter(cat_table[Sub-subsector],($E6613=cat_table[Sector])*($F6613=cat_table[Subsector]),"")))</f>
        <v>#NAME?</v>
      </c>
      <c r="AP6613" s="94" t="e">
        <v>#NAME?</v>
      </c>
      <c r="AQ6613" s="94" t="e">
        <v>#NAME?</v>
      </c>
      <c r="AR6613" s="94" t="e">
        <v>#NAME?</v>
      </c>
      <c r="AS6613" s="94" t="e">
        <v>#NAME?</v>
      </c>
      <c r="AT6613" s="94" t="e">
        <v>#NAME?</v>
      </c>
    </row>
    <row r="6614" customFormat="false" ht="15" hidden="false" customHeight="true" outlineLevel="0" collapsed="false">
      <c r="A6614" s="20" t="s">
        <v>17665</v>
      </c>
      <c r="B6614" s="20" t="str">
        <f aca="false">INDEX(Table2[], MATCH(L6614, Location_ID!$D$2:$D$3098, 0), 1)</f>
        <v>24e9706f-4013-45f0-93f8-054974ff1cc6</v>
      </c>
      <c r="C6614" s="20" t="s">
        <v>1585</v>
      </c>
      <c r="D6614" s="230" t="s">
        <v>354</v>
      </c>
      <c r="E6614" s="20" t="s">
        <v>7134</v>
      </c>
      <c r="F6614" s="20" t="s">
        <v>7135</v>
      </c>
      <c r="G6614" s="20" t="s">
        <v>7591</v>
      </c>
      <c r="H6614" s="20"/>
      <c r="I6614" s="20" t="s">
        <v>15917</v>
      </c>
      <c r="J6614" s="20" t="s">
        <v>15922</v>
      </c>
      <c r="K6614" s="20" t="s">
        <v>7109</v>
      </c>
      <c r="L6614" s="20" t="s">
        <v>6581</v>
      </c>
      <c r="M6614" s="20" t="s">
        <v>7116</v>
      </c>
      <c r="N6614" s="20" t="s">
        <v>15902</v>
      </c>
      <c r="O6614" s="20" t="s">
        <v>15922</v>
      </c>
      <c r="P6614" s="201" t="n">
        <v>43730</v>
      </c>
      <c r="Q6614" s="201" t="n">
        <v>43763</v>
      </c>
      <c r="R6614" s="20" t="n">
        <v>1</v>
      </c>
      <c r="S6614" s="20" t="s">
        <v>7130</v>
      </c>
      <c r="T6614" s="20" t="n">
        <v>200.567906</v>
      </c>
      <c r="U6614" s="20" t="n">
        <v>164.2937021</v>
      </c>
      <c r="V6614" s="20" t="n">
        <v>236.8421099</v>
      </c>
      <c r="W6614" s="20" t="s">
        <v>11510</v>
      </c>
      <c r="X6614" s="35"/>
      <c r="Y6614" s="35" t="n">
        <v>0</v>
      </c>
      <c r="Z6614" s="35" t="n">
        <v>1</v>
      </c>
      <c r="AE6614" s="94" t="e">
        <f aca="false" t="array" ref="AE6614:AK6614">_xlfn.torow(_xlfn.unique(_xlfn._xlws.filter(cat_table[Subsector],$E6614=cat_table[Sector],"")))</f>
        <v>#NAME?</v>
      </c>
      <c r="AF6614" s="94" t="e">
        <v>#NAME?</v>
      </c>
      <c r="AG6614" s="94" t="e">
        <v>#NAME?</v>
      </c>
      <c r="AH6614" s="94" t="e">
        <v>#NAME?</v>
      </c>
      <c r="AI6614" s="94" t="e">
        <v>#NAME?</v>
      </c>
      <c r="AJ6614" s="94" t="e">
        <v>#NAME?</v>
      </c>
      <c r="AK6614" s="94" t="e">
        <v>#NAME?</v>
      </c>
      <c r="AO6614" s="94" t="e">
        <f aca="false" t="array" ref="AO6614:AT6614">_xlfn.torow(_xlfn.unique(_xlfn._xlws.filter(cat_table[Sub-subsector],($E6614=cat_table[Sector])*($F6614=cat_table[Subsector]),"")))</f>
        <v>#NAME?</v>
      </c>
      <c r="AP6614" s="94" t="e">
        <v>#NAME?</v>
      </c>
      <c r="AQ6614" s="94" t="e">
        <v>#NAME?</v>
      </c>
      <c r="AR6614" s="94" t="e">
        <v>#NAME?</v>
      </c>
      <c r="AS6614" s="94" t="e">
        <v>#NAME?</v>
      </c>
      <c r="AT6614" s="94" t="e">
        <v>#NAME?</v>
      </c>
    </row>
    <row r="6615" customFormat="false" ht="15" hidden="false" customHeight="true" outlineLevel="0" collapsed="false">
      <c r="A6615" s="20" t="s">
        <v>17666</v>
      </c>
      <c r="B6615" s="20" t="str">
        <f aca="false">INDEX(Table2[], MATCH(L6615, Location_ID!$D$2:$D$3098, 0), 1)</f>
        <v>0869da24-d83c-4740-96ff-9a1e6eb962ab</v>
      </c>
      <c r="C6615" s="20" t="s">
        <v>1585</v>
      </c>
      <c r="D6615" s="230" t="s">
        <v>354</v>
      </c>
      <c r="E6615" s="20" t="s">
        <v>7134</v>
      </c>
      <c r="F6615" s="20" t="s">
        <v>7135</v>
      </c>
      <c r="G6615" s="20" t="s">
        <v>7591</v>
      </c>
      <c r="H6615" s="20"/>
      <c r="I6615" s="20" t="s">
        <v>15917</v>
      </c>
      <c r="J6615" s="20" t="s">
        <v>15918</v>
      </c>
      <c r="K6615" s="20" t="s">
        <v>7109</v>
      </c>
      <c r="L6615" s="20" t="s">
        <v>6583</v>
      </c>
      <c r="M6615" s="20" t="s">
        <v>7116</v>
      </c>
      <c r="N6615" s="20" t="s">
        <v>15902</v>
      </c>
      <c r="O6615" s="20" t="s">
        <v>15918</v>
      </c>
      <c r="P6615" s="201" t="n">
        <v>43730</v>
      </c>
      <c r="Q6615" s="201" t="n">
        <v>43763</v>
      </c>
      <c r="R6615" s="20" t="n">
        <v>1</v>
      </c>
      <c r="S6615" s="20" t="s">
        <v>7130</v>
      </c>
      <c r="T6615" s="20" t="n">
        <v>141.9443267</v>
      </c>
      <c r="U6615" s="20" t="n">
        <v>104.73714837</v>
      </c>
      <c r="V6615" s="20" t="n">
        <v>179.15150503</v>
      </c>
      <c r="W6615" s="20" t="s">
        <v>11510</v>
      </c>
      <c r="X6615" s="35"/>
      <c r="Y6615" s="35" t="n">
        <v>0</v>
      </c>
      <c r="Z6615" s="35" t="n">
        <v>1</v>
      </c>
      <c r="AE6615" s="94" t="e">
        <f aca="false" t="array" ref="AE6615:AK6615">_xlfn.torow(_xlfn.unique(_xlfn._xlws.filter(cat_table[Subsector],$E6615=cat_table[Sector],"")))</f>
        <v>#NAME?</v>
      </c>
      <c r="AF6615" s="94" t="e">
        <v>#NAME?</v>
      </c>
      <c r="AG6615" s="94" t="e">
        <v>#NAME?</v>
      </c>
      <c r="AH6615" s="94" t="e">
        <v>#NAME?</v>
      </c>
      <c r="AI6615" s="94" t="e">
        <v>#NAME?</v>
      </c>
      <c r="AJ6615" s="94" t="e">
        <v>#NAME?</v>
      </c>
      <c r="AK6615" s="94" t="e">
        <v>#NAME?</v>
      </c>
      <c r="AO6615" s="94" t="e">
        <f aca="false" t="array" ref="AO6615:AT6615">_xlfn.torow(_xlfn.unique(_xlfn._xlws.filter(cat_table[Sub-subsector],($E6615=cat_table[Sector])*($F6615=cat_table[Subsector]),"")))</f>
        <v>#NAME?</v>
      </c>
      <c r="AP6615" s="94" t="e">
        <v>#NAME?</v>
      </c>
      <c r="AQ6615" s="94" t="e">
        <v>#NAME?</v>
      </c>
      <c r="AR6615" s="94" t="e">
        <v>#NAME?</v>
      </c>
      <c r="AS6615" s="94" t="e">
        <v>#NAME?</v>
      </c>
      <c r="AT6615" s="94" t="e">
        <v>#NAME?</v>
      </c>
    </row>
    <row r="6616" customFormat="false" ht="15" hidden="false" customHeight="true" outlineLevel="0" collapsed="false">
      <c r="A6616" s="20" t="s">
        <v>17667</v>
      </c>
      <c r="B6616" s="20" t="str">
        <f aca="false">INDEX(Table2[], MATCH(L6616, Location_ID!$D$2:$D$3098, 0), 1)</f>
        <v>073486b8-0ba0-4df8-b819-a316c6c31b74</v>
      </c>
      <c r="C6616" s="20" t="s">
        <v>1585</v>
      </c>
      <c r="D6616" s="230" t="s">
        <v>354</v>
      </c>
      <c r="E6616" s="20" t="s">
        <v>7134</v>
      </c>
      <c r="F6616" s="20" t="s">
        <v>7135</v>
      </c>
      <c r="G6616" s="20" t="s">
        <v>7591</v>
      </c>
      <c r="H6616" s="20"/>
      <c r="I6616" s="20" t="s">
        <v>15917</v>
      </c>
      <c r="J6616" s="20" t="s">
        <v>15927</v>
      </c>
      <c r="K6616" s="20" t="s">
        <v>7109</v>
      </c>
      <c r="L6616" s="20" t="s">
        <v>6585</v>
      </c>
      <c r="M6616" s="20" t="s">
        <v>7116</v>
      </c>
      <c r="N6616" s="20" t="s">
        <v>15902</v>
      </c>
      <c r="O6616" s="20" t="s">
        <v>15927</v>
      </c>
      <c r="P6616" s="201" t="n">
        <v>43730</v>
      </c>
      <c r="Q6616" s="201" t="n">
        <v>43763</v>
      </c>
      <c r="R6616" s="20" t="n">
        <v>1</v>
      </c>
      <c r="S6616" s="20" t="s">
        <v>7130</v>
      </c>
      <c r="T6616" s="20" t="n">
        <v>310.762002</v>
      </c>
      <c r="U6616" s="20" t="n">
        <v>255.7720476</v>
      </c>
      <c r="V6616" s="20" t="n">
        <v>365.7519564</v>
      </c>
      <c r="W6616" s="20" t="s">
        <v>11510</v>
      </c>
      <c r="X6616" s="35"/>
      <c r="Y6616" s="35" t="n">
        <v>0</v>
      </c>
      <c r="Z6616" s="35" t="n">
        <v>1</v>
      </c>
      <c r="AE6616" s="94" t="e">
        <f aca="false" t="array" ref="AE6616:AK6616">_xlfn.torow(_xlfn.unique(_xlfn._xlws.filter(cat_table[Subsector],$E6616=cat_table[Sector],"")))</f>
        <v>#NAME?</v>
      </c>
      <c r="AF6616" s="94" t="e">
        <v>#NAME?</v>
      </c>
      <c r="AG6616" s="94" t="e">
        <v>#NAME?</v>
      </c>
      <c r="AH6616" s="94" t="e">
        <v>#NAME?</v>
      </c>
      <c r="AI6616" s="94" t="e">
        <v>#NAME?</v>
      </c>
      <c r="AJ6616" s="94" t="e">
        <v>#NAME?</v>
      </c>
      <c r="AK6616" s="94" t="e">
        <v>#NAME?</v>
      </c>
      <c r="AO6616" s="94" t="e">
        <f aca="false" t="array" ref="AO6616:AT6616">_xlfn.torow(_xlfn.unique(_xlfn._xlws.filter(cat_table[Sub-subsector],($E6616=cat_table[Sector])*($F6616=cat_table[Subsector]),"")))</f>
        <v>#NAME?</v>
      </c>
      <c r="AP6616" s="94" t="e">
        <v>#NAME?</v>
      </c>
      <c r="AQ6616" s="94" t="e">
        <v>#NAME?</v>
      </c>
      <c r="AR6616" s="94" t="e">
        <v>#NAME?</v>
      </c>
      <c r="AS6616" s="94" t="e">
        <v>#NAME?</v>
      </c>
      <c r="AT6616" s="94" t="e">
        <v>#NAME?</v>
      </c>
    </row>
    <row r="6617" customFormat="false" ht="15" hidden="false" customHeight="true" outlineLevel="0" collapsed="false">
      <c r="A6617" s="20" t="s">
        <v>17668</v>
      </c>
      <c r="B6617" s="20" t="str">
        <f aca="false">INDEX(Table2[], MATCH(L6617, Location_ID!$D$2:$D$3098, 0), 1)</f>
        <v>270c3dc2-07cb-42e6-9f7c-fdbf029b7e07</v>
      </c>
      <c r="C6617" s="20" t="s">
        <v>1585</v>
      </c>
      <c r="D6617" s="230" t="s">
        <v>354</v>
      </c>
      <c r="E6617" s="20" t="s">
        <v>7134</v>
      </c>
      <c r="F6617" s="20" t="s">
        <v>7135</v>
      </c>
      <c r="G6617" s="20" t="s">
        <v>7591</v>
      </c>
      <c r="H6617" s="20"/>
      <c r="I6617" s="20" t="s">
        <v>15917</v>
      </c>
      <c r="J6617" s="20" t="s">
        <v>15922</v>
      </c>
      <c r="K6617" s="20" t="s">
        <v>7109</v>
      </c>
      <c r="L6617" s="20" t="s">
        <v>6587</v>
      </c>
      <c r="M6617" s="20" t="s">
        <v>7116</v>
      </c>
      <c r="N6617" s="20" t="s">
        <v>15902</v>
      </c>
      <c r="O6617" s="20" t="s">
        <v>15922</v>
      </c>
      <c r="P6617" s="201" t="n">
        <v>43730</v>
      </c>
      <c r="Q6617" s="201" t="n">
        <v>43763</v>
      </c>
      <c r="R6617" s="20" t="n">
        <v>1</v>
      </c>
      <c r="S6617" s="20" t="s">
        <v>7130</v>
      </c>
      <c r="T6617" s="20" t="n">
        <v>98.1157426</v>
      </c>
      <c r="U6617" s="20" t="n">
        <v>84.0766038</v>
      </c>
      <c r="V6617" s="20" t="n">
        <v>112.1548814</v>
      </c>
      <c r="W6617" s="20" t="s">
        <v>11510</v>
      </c>
      <c r="X6617" s="35"/>
      <c r="Y6617" s="35" t="n">
        <v>0</v>
      </c>
      <c r="Z6617" s="35" t="n">
        <v>1</v>
      </c>
      <c r="AE6617" s="94" t="e">
        <f aca="false" t="array" ref="AE6617:AK6617">_xlfn.torow(_xlfn.unique(_xlfn._xlws.filter(cat_table[Subsector],$E6617=cat_table[Sector],"")))</f>
        <v>#NAME?</v>
      </c>
      <c r="AF6617" s="94" t="e">
        <v>#NAME?</v>
      </c>
      <c r="AG6617" s="94" t="e">
        <v>#NAME?</v>
      </c>
      <c r="AH6617" s="94" t="e">
        <v>#NAME?</v>
      </c>
      <c r="AI6617" s="94" t="e">
        <v>#NAME?</v>
      </c>
      <c r="AJ6617" s="94" t="e">
        <v>#NAME?</v>
      </c>
      <c r="AK6617" s="94" t="e">
        <v>#NAME?</v>
      </c>
      <c r="AO6617" s="94" t="e">
        <f aca="false" t="array" ref="AO6617:AT6617">_xlfn.torow(_xlfn.unique(_xlfn._xlws.filter(cat_table[Sub-subsector],($E6617=cat_table[Sector])*($F6617=cat_table[Subsector]),"")))</f>
        <v>#NAME?</v>
      </c>
      <c r="AP6617" s="94" t="e">
        <v>#NAME?</v>
      </c>
      <c r="AQ6617" s="94" t="e">
        <v>#NAME?</v>
      </c>
      <c r="AR6617" s="94" t="e">
        <v>#NAME?</v>
      </c>
      <c r="AS6617" s="94" t="e">
        <v>#NAME?</v>
      </c>
      <c r="AT6617" s="94" t="e">
        <v>#NAME?</v>
      </c>
    </row>
    <row r="6618" customFormat="false" ht="15" hidden="false" customHeight="true" outlineLevel="0" collapsed="false">
      <c r="A6618" s="20" t="s">
        <v>17669</v>
      </c>
      <c r="B6618" s="20" t="str">
        <f aca="false">INDEX(Table2[], MATCH(L6618, Location_ID!$D$2:$D$3098, 0), 1)</f>
        <v>6a6c9501-9c35-4454-8f2f-dc946fdcdf63</v>
      </c>
      <c r="C6618" s="20" t="s">
        <v>1585</v>
      </c>
      <c r="D6618" s="230" t="s">
        <v>354</v>
      </c>
      <c r="E6618" s="20" t="s">
        <v>7134</v>
      </c>
      <c r="F6618" s="20" t="s">
        <v>7135</v>
      </c>
      <c r="G6618" s="20" t="s">
        <v>7591</v>
      </c>
      <c r="H6618" s="20"/>
      <c r="I6618" s="20" t="s">
        <v>15917</v>
      </c>
      <c r="J6618" s="20" t="s">
        <v>15922</v>
      </c>
      <c r="K6618" s="20" t="s">
        <v>7109</v>
      </c>
      <c r="L6618" s="20" t="s">
        <v>6589</v>
      </c>
      <c r="M6618" s="20" t="s">
        <v>7116</v>
      </c>
      <c r="N6618" s="20" t="s">
        <v>15902</v>
      </c>
      <c r="O6618" s="20" t="s">
        <v>15922</v>
      </c>
      <c r="P6618" s="201" t="n">
        <v>43730</v>
      </c>
      <c r="Q6618" s="201" t="n">
        <v>43763</v>
      </c>
      <c r="R6618" s="20" t="n">
        <v>1</v>
      </c>
      <c r="S6618" s="20" t="s">
        <v>7130</v>
      </c>
      <c r="T6618" s="20" t="n">
        <v>225.749648</v>
      </c>
      <c r="U6618" s="20" t="n">
        <v>140.1063381</v>
      </c>
      <c r="V6618" s="20" t="n">
        <v>311.3929579</v>
      </c>
      <c r="W6618" s="20" t="s">
        <v>11510</v>
      </c>
      <c r="X6618" s="35"/>
      <c r="Y6618" s="35" t="n">
        <v>0</v>
      </c>
      <c r="Z6618" s="35" t="n">
        <v>1</v>
      </c>
      <c r="AE6618" s="94" t="e">
        <f aca="false" t="array" ref="AE6618:AK6618">_xlfn.torow(_xlfn.unique(_xlfn._xlws.filter(cat_table[Subsector],$E6618=cat_table[Sector],"")))</f>
        <v>#NAME?</v>
      </c>
      <c r="AF6618" s="94" t="e">
        <v>#NAME?</v>
      </c>
      <c r="AG6618" s="94" t="e">
        <v>#NAME?</v>
      </c>
      <c r="AH6618" s="94" t="e">
        <v>#NAME?</v>
      </c>
      <c r="AI6618" s="94" t="e">
        <v>#NAME?</v>
      </c>
      <c r="AJ6618" s="94" t="e">
        <v>#NAME?</v>
      </c>
      <c r="AK6618" s="94" t="e">
        <v>#NAME?</v>
      </c>
      <c r="AO6618" s="94" t="e">
        <f aca="false" t="array" ref="AO6618:AT6618">_xlfn.torow(_xlfn.unique(_xlfn._xlws.filter(cat_table[Sub-subsector],($E6618=cat_table[Sector])*($F6618=cat_table[Subsector]),"")))</f>
        <v>#NAME?</v>
      </c>
      <c r="AP6618" s="94" t="e">
        <v>#NAME?</v>
      </c>
      <c r="AQ6618" s="94" t="e">
        <v>#NAME?</v>
      </c>
      <c r="AR6618" s="94" t="e">
        <v>#NAME?</v>
      </c>
      <c r="AS6618" s="94" t="e">
        <v>#NAME?</v>
      </c>
      <c r="AT6618" s="94" t="e">
        <v>#NAME?</v>
      </c>
    </row>
    <row r="6619" customFormat="false" ht="15" hidden="false" customHeight="true" outlineLevel="0" collapsed="false">
      <c r="A6619" s="20" t="s">
        <v>17670</v>
      </c>
      <c r="B6619" s="20" t="str">
        <f aca="false">INDEX(Table2[], MATCH(L6619, Location_ID!$D$2:$D$3098, 0), 1)</f>
        <v>01bbbb45-2bee-4b64-9a28-413a9c91aa3c</v>
      </c>
      <c r="C6619" s="20" t="s">
        <v>1585</v>
      </c>
      <c r="D6619" s="230" t="s">
        <v>354</v>
      </c>
      <c r="E6619" s="20" t="s">
        <v>7134</v>
      </c>
      <c r="F6619" s="20" t="s">
        <v>7135</v>
      </c>
      <c r="G6619" s="20" t="s">
        <v>7591</v>
      </c>
      <c r="H6619" s="20"/>
      <c r="I6619" s="20" t="s">
        <v>15917</v>
      </c>
      <c r="J6619" s="20" t="s">
        <v>15918</v>
      </c>
      <c r="K6619" s="20" t="s">
        <v>7109</v>
      </c>
      <c r="L6619" s="20" t="s">
        <v>6591</v>
      </c>
      <c r="M6619" s="20" t="s">
        <v>7116</v>
      </c>
      <c r="N6619" s="20" t="s">
        <v>15902</v>
      </c>
      <c r="O6619" s="20" t="s">
        <v>15918</v>
      </c>
      <c r="P6619" s="201" t="n">
        <v>43730</v>
      </c>
      <c r="Q6619" s="201" t="n">
        <v>43763</v>
      </c>
      <c r="R6619" s="20" t="n">
        <v>1</v>
      </c>
      <c r="S6619" s="20" t="s">
        <v>7130</v>
      </c>
      <c r="T6619" s="20" t="n">
        <v>461.334046</v>
      </c>
      <c r="U6619" s="20" t="n">
        <v>182.77526</v>
      </c>
      <c r="V6619" s="20" t="n">
        <v>739.892832</v>
      </c>
      <c r="W6619" s="20" t="s">
        <v>11510</v>
      </c>
      <c r="X6619" s="35"/>
      <c r="Y6619" s="35" t="n">
        <v>0</v>
      </c>
      <c r="Z6619" s="35" t="n">
        <v>1</v>
      </c>
      <c r="AE6619" s="94" t="e">
        <f aca="false" t="array" ref="AE6619:AK6619">_xlfn.torow(_xlfn.unique(_xlfn._xlws.filter(cat_table[Subsector],$E6619=cat_table[Sector],"")))</f>
        <v>#NAME?</v>
      </c>
      <c r="AF6619" s="94" t="e">
        <v>#NAME?</v>
      </c>
      <c r="AG6619" s="94" t="e">
        <v>#NAME?</v>
      </c>
      <c r="AH6619" s="94" t="e">
        <v>#NAME?</v>
      </c>
      <c r="AI6619" s="94" t="e">
        <v>#NAME?</v>
      </c>
      <c r="AJ6619" s="94" t="e">
        <v>#NAME?</v>
      </c>
      <c r="AK6619" s="94" t="e">
        <v>#NAME?</v>
      </c>
      <c r="AO6619" s="94" t="e">
        <f aca="false" t="array" ref="AO6619:AT6619">_xlfn.torow(_xlfn.unique(_xlfn._xlws.filter(cat_table[Sub-subsector],($E6619=cat_table[Sector])*($F6619=cat_table[Subsector]),"")))</f>
        <v>#NAME?</v>
      </c>
      <c r="AP6619" s="94" t="e">
        <v>#NAME?</v>
      </c>
      <c r="AQ6619" s="94" t="e">
        <v>#NAME?</v>
      </c>
      <c r="AR6619" s="94" t="e">
        <v>#NAME?</v>
      </c>
      <c r="AS6619" s="94" t="e">
        <v>#NAME?</v>
      </c>
      <c r="AT6619" s="94" t="e">
        <v>#NAME?</v>
      </c>
    </row>
    <row r="6620" customFormat="false" ht="15" hidden="false" customHeight="true" outlineLevel="0" collapsed="false">
      <c r="A6620" s="20" t="s">
        <v>17671</v>
      </c>
      <c r="B6620" s="20" t="str">
        <f aca="false">INDEX(Table2[], MATCH(L6620, Location_ID!$D$2:$D$3098, 0), 1)</f>
        <v>ae5c09d5-e265-465f-bc30-8d5c34f715db</v>
      </c>
      <c r="C6620" s="20" t="s">
        <v>1585</v>
      </c>
      <c r="D6620" s="230" t="s">
        <v>354</v>
      </c>
      <c r="E6620" s="20" t="s">
        <v>7134</v>
      </c>
      <c r="F6620" s="20" t="s">
        <v>7135</v>
      </c>
      <c r="G6620" s="20" t="s">
        <v>7591</v>
      </c>
      <c r="H6620" s="20"/>
      <c r="I6620" s="20" t="s">
        <v>15917</v>
      </c>
      <c r="J6620" s="20" t="s">
        <v>15922</v>
      </c>
      <c r="K6620" s="20" t="s">
        <v>7109</v>
      </c>
      <c r="L6620" s="20" t="s">
        <v>6593</v>
      </c>
      <c r="M6620" s="20" t="s">
        <v>7116</v>
      </c>
      <c r="N6620" s="20" t="s">
        <v>15902</v>
      </c>
      <c r="O6620" s="20" t="s">
        <v>15922</v>
      </c>
      <c r="P6620" s="201" t="n">
        <v>43730</v>
      </c>
      <c r="Q6620" s="201" t="n">
        <v>43763</v>
      </c>
      <c r="R6620" s="20" t="n">
        <v>1</v>
      </c>
      <c r="S6620" s="20" t="s">
        <v>7130</v>
      </c>
      <c r="T6620" s="20" t="n">
        <v>207.128334</v>
      </c>
      <c r="U6620" s="20" t="n">
        <v>86.436105</v>
      </c>
      <c r="V6620" s="20" t="n">
        <v>327.820563</v>
      </c>
      <c r="W6620" s="20" t="s">
        <v>11510</v>
      </c>
      <c r="X6620" s="35"/>
      <c r="Y6620" s="35" t="n">
        <v>0</v>
      </c>
      <c r="Z6620" s="35" t="n">
        <v>1</v>
      </c>
      <c r="AE6620" s="94" t="e">
        <f aca="false" t="array" ref="AE6620:AK6620">_xlfn.torow(_xlfn.unique(_xlfn._xlws.filter(cat_table[Subsector],$E6620=cat_table[Sector],"")))</f>
        <v>#NAME?</v>
      </c>
      <c r="AF6620" s="94" t="e">
        <v>#NAME?</v>
      </c>
      <c r="AG6620" s="94" t="e">
        <v>#NAME?</v>
      </c>
      <c r="AH6620" s="94" t="e">
        <v>#NAME?</v>
      </c>
      <c r="AI6620" s="94" t="e">
        <v>#NAME?</v>
      </c>
      <c r="AJ6620" s="94" t="e">
        <v>#NAME?</v>
      </c>
      <c r="AK6620" s="94" t="e">
        <v>#NAME?</v>
      </c>
      <c r="AO6620" s="94" t="e">
        <f aca="false" t="array" ref="AO6620:AT6620">_xlfn.torow(_xlfn.unique(_xlfn._xlws.filter(cat_table[Sub-subsector],($E6620=cat_table[Sector])*($F6620=cat_table[Subsector]),"")))</f>
        <v>#NAME?</v>
      </c>
      <c r="AP6620" s="94" t="e">
        <v>#NAME?</v>
      </c>
      <c r="AQ6620" s="94" t="e">
        <v>#NAME?</v>
      </c>
      <c r="AR6620" s="94" t="e">
        <v>#NAME?</v>
      </c>
      <c r="AS6620" s="94" t="e">
        <v>#NAME?</v>
      </c>
      <c r="AT6620" s="94" t="e">
        <v>#NAME?</v>
      </c>
    </row>
    <row r="6621" customFormat="false" ht="15" hidden="false" customHeight="true" outlineLevel="0" collapsed="false">
      <c r="A6621" s="20" t="s">
        <v>17672</v>
      </c>
      <c r="B6621" s="20" t="str">
        <f aca="false">INDEX(Table2[], MATCH(L6621, Location_ID!$D$2:$D$3098, 0), 1)</f>
        <v>de6bd40b-d2e4-432e-a6f8-a7c842c2c329</v>
      </c>
      <c r="C6621" s="20" t="s">
        <v>1585</v>
      </c>
      <c r="D6621" s="230" t="s">
        <v>354</v>
      </c>
      <c r="E6621" s="20" t="s">
        <v>7134</v>
      </c>
      <c r="F6621" s="20" t="s">
        <v>7135</v>
      </c>
      <c r="G6621" s="20" t="s">
        <v>7591</v>
      </c>
      <c r="H6621" s="20"/>
      <c r="I6621" s="20" t="s">
        <v>15917</v>
      </c>
      <c r="J6621" s="20" t="s">
        <v>15932</v>
      </c>
      <c r="K6621" s="20" t="s">
        <v>7109</v>
      </c>
      <c r="L6621" s="20" t="s">
        <v>6595</v>
      </c>
      <c r="M6621" s="20" t="s">
        <v>7116</v>
      </c>
      <c r="N6621" s="20" t="s">
        <v>15902</v>
      </c>
      <c r="O6621" s="20" t="s">
        <v>15932</v>
      </c>
      <c r="P6621" s="201" t="n">
        <v>43730</v>
      </c>
      <c r="Q6621" s="201" t="n">
        <v>43763</v>
      </c>
      <c r="R6621" s="20" t="n">
        <v>1</v>
      </c>
      <c r="S6621" s="20" t="s">
        <v>7130</v>
      </c>
      <c r="T6621" s="20" t="n">
        <v>87.386935</v>
      </c>
      <c r="U6621" s="20" t="n">
        <v>71.6559372</v>
      </c>
      <c r="V6621" s="20" t="n">
        <v>103.1179328</v>
      </c>
      <c r="W6621" s="20" t="s">
        <v>11510</v>
      </c>
      <c r="X6621" s="35"/>
      <c r="Y6621" s="35" t="n">
        <v>0</v>
      </c>
      <c r="Z6621" s="35" t="n">
        <v>1</v>
      </c>
      <c r="AE6621" s="94" t="e">
        <f aca="false" t="array" ref="AE6621:AK6621">_xlfn.torow(_xlfn.unique(_xlfn._xlws.filter(cat_table[Subsector],$E6621=cat_table[Sector],"")))</f>
        <v>#NAME?</v>
      </c>
      <c r="AF6621" s="94" t="e">
        <v>#NAME?</v>
      </c>
      <c r="AG6621" s="94" t="e">
        <v>#NAME?</v>
      </c>
      <c r="AH6621" s="94" t="e">
        <v>#NAME?</v>
      </c>
      <c r="AI6621" s="94" t="e">
        <v>#NAME?</v>
      </c>
      <c r="AJ6621" s="94" t="e">
        <v>#NAME?</v>
      </c>
      <c r="AK6621" s="94" t="e">
        <v>#NAME?</v>
      </c>
      <c r="AO6621" s="94" t="e">
        <f aca="false" t="array" ref="AO6621:AT6621">_xlfn.torow(_xlfn.unique(_xlfn._xlws.filter(cat_table[Sub-subsector],($E6621=cat_table[Sector])*($F6621=cat_table[Subsector]),"")))</f>
        <v>#NAME?</v>
      </c>
      <c r="AP6621" s="94" t="e">
        <v>#NAME?</v>
      </c>
      <c r="AQ6621" s="94" t="e">
        <v>#NAME?</v>
      </c>
      <c r="AR6621" s="94" t="e">
        <v>#NAME?</v>
      </c>
      <c r="AS6621" s="94" t="e">
        <v>#NAME?</v>
      </c>
      <c r="AT6621" s="94" t="e">
        <v>#NAME?</v>
      </c>
    </row>
    <row r="6622" customFormat="false" ht="15" hidden="false" customHeight="true" outlineLevel="0" collapsed="false">
      <c r="A6622" s="20" t="s">
        <v>17673</v>
      </c>
      <c r="B6622" s="20" t="str">
        <f aca="false">INDEX(Table2[], MATCH(L6622, Location_ID!$D$2:$D$3098, 0), 1)</f>
        <v>81de1f5f-e190-48f9-9d70-3214cade288f</v>
      </c>
      <c r="C6622" s="20" t="s">
        <v>1585</v>
      </c>
      <c r="D6622" s="230" t="s">
        <v>354</v>
      </c>
      <c r="E6622" s="20" t="s">
        <v>7134</v>
      </c>
      <c r="F6622" s="20" t="s">
        <v>7135</v>
      </c>
      <c r="G6622" s="20" t="s">
        <v>7591</v>
      </c>
      <c r="H6622" s="20"/>
      <c r="I6622" s="20" t="s">
        <v>15917</v>
      </c>
      <c r="J6622" s="20" t="s">
        <v>15918</v>
      </c>
      <c r="K6622" s="20" t="s">
        <v>7109</v>
      </c>
      <c r="L6622" s="20" t="s">
        <v>6597</v>
      </c>
      <c r="M6622" s="20" t="s">
        <v>7116</v>
      </c>
      <c r="N6622" s="20" t="s">
        <v>15902</v>
      </c>
      <c r="O6622" s="20" t="s">
        <v>15918</v>
      </c>
      <c r="P6622" s="201" t="n">
        <v>43730</v>
      </c>
      <c r="Q6622" s="201" t="n">
        <v>43763</v>
      </c>
      <c r="R6622" s="20" t="n">
        <v>1</v>
      </c>
      <c r="S6622" s="20" t="s">
        <v>7130</v>
      </c>
      <c r="T6622" s="20" t="n">
        <v>127.239781</v>
      </c>
      <c r="U6622" s="20" t="n">
        <v>76.93398667</v>
      </c>
      <c r="V6622" s="20" t="n">
        <v>177.54557533</v>
      </c>
      <c r="W6622" s="20" t="s">
        <v>11510</v>
      </c>
      <c r="X6622" s="35"/>
      <c r="Y6622" s="35" t="n">
        <v>0</v>
      </c>
      <c r="Z6622" s="35" t="n">
        <v>1</v>
      </c>
      <c r="AE6622" s="94" t="e">
        <f aca="false" t="array" ref="AE6622:AK6622">_xlfn.torow(_xlfn.unique(_xlfn._xlws.filter(cat_table[Subsector],$E6622=cat_table[Sector],"")))</f>
        <v>#NAME?</v>
      </c>
      <c r="AF6622" s="94" t="e">
        <v>#NAME?</v>
      </c>
      <c r="AG6622" s="94" t="e">
        <v>#NAME?</v>
      </c>
      <c r="AH6622" s="94" t="e">
        <v>#NAME?</v>
      </c>
      <c r="AI6622" s="94" t="e">
        <v>#NAME?</v>
      </c>
      <c r="AJ6622" s="94" t="e">
        <v>#NAME?</v>
      </c>
      <c r="AK6622" s="94" t="e">
        <v>#NAME?</v>
      </c>
      <c r="AO6622" s="94" t="e">
        <f aca="false" t="array" ref="AO6622:AT6622">_xlfn.torow(_xlfn.unique(_xlfn._xlws.filter(cat_table[Sub-subsector],($E6622=cat_table[Sector])*($F6622=cat_table[Subsector]),"")))</f>
        <v>#NAME?</v>
      </c>
      <c r="AP6622" s="94" t="e">
        <v>#NAME?</v>
      </c>
      <c r="AQ6622" s="94" t="e">
        <v>#NAME?</v>
      </c>
      <c r="AR6622" s="94" t="e">
        <v>#NAME?</v>
      </c>
      <c r="AS6622" s="94" t="e">
        <v>#NAME?</v>
      </c>
      <c r="AT6622" s="94" t="e">
        <v>#NAME?</v>
      </c>
    </row>
    <row r="6623" customFormat="false" ht="15" hidden="false" customHeight="true" outlineLevel="0" collapsed="false">
      <c r="A6623" s="20" t="s">
        <v>17674</v>
      </c>
      <c r="B6623" s="20" t="str">
        <f aca="false">INDEX(Table2[], MATCH(L6623, Location_ID!$D$2:$D$3098, 0), 1)</f>
        <v>4ad54318-9023-4fd7-8923-ac94a1551d26</v>
      </c>
      <c r="C6623" s="20" t="s">
        <v>1585</v>
      </c>
      <c r="D6623" s="230" t="s">
        <v>354</v>
      </c>
      <c r="E6623" s="20" t="s">
        <v>7134</v>
      </c>
      <c r="F6623" s="20" t="s">
        <v>7135</v>
      </c>
      <c r="G6623" s="20" t="s">
        <v>7591</v>
      </c>
      <c r="H6623" s="20"/>
      <c r="I6623" s="20" t="s">
        <v>15917</v>
      </c>
      <c r="J6623" s="20" t="s">
        <v>15918</v>
      </c>
      <c r="K6623" s="20" t="s">
        <v>7109</v>
      </c>
      <c r="L6623" s="20" t="s">
        <v>6599</v>
      </c>
      <c r="M6623" s="20" t="s">
        <v>7116</v>
      </c>
      <c r="N6623" s="20" t="s">
        <v>15902</v>
      </c>
      <c r="O6623" s="20" t="s">
        <v>15918</v>
      </c>
      <c r="P6623" s="201" t="n">
        <v>43730</v>
      </c>
      <c r="Q6623" s="201" t="n">
        <v>43763</v>
      </c>
      <c r="R6623" s="20" t="n">
        <v>1</v>
      </c>
      <c r="S6623" s="20" t="s">
        <v>7130</v>
      </c>
      <c r="T6623" s="20" t="n">
        <v>87.70953817</v>
      </c>
      <c r="U6623" s="20" t="n">
        <v>45.15101017</v>
      </c>
      <c r="V6623" s="20" t="n">
        <v>130.26806617</v>
      </c>
      <c r="W6623" s="20" t="s">
        <v>11510</v>
      </c>
      <c r="X6623" s="35"/>
      <c r="Y6623" s="35" t="n">
        <v>0</v>
      </c>
      <c r="Z6623" s="35" t="n">
        <v>1</v>
      </c>
      <c r="AE6623" s="94" t="e">
        <f aca="false" t="array" ref="AE6623:AK6623">_xlfn.torow(_xlfn.unique(_xlfn._xlws.filter(cat_table[Subsector],$E6623=cat_table[Sector],"")))</f>
        <v>#NAME?</v>
      </c>
      <c r="AF6623" s="94" t="e">
        <v>#NAME?</v>
      </c>
      <c r="AG6623" s="94" t="e">
        <v>#NAME?</v>
      </c>
      <c r="AH6623" s="94" t="e">
        <v>#NAME?</v>
      </c>
      <c r="AI6623" s="94" t="e">
        <v>#NAME?</v>
      </c>
      <c r="AJ6623" s="94" t="e">
        <v>#NAME?</v>
      </c>
      <c r="AK6623" s="94" t="e">
        <v>#NAME?</v>
      </c>
      <c r="AO6623" s="94" t="e">
        <f aca="false" t="array" ref="AO6623:AT6623">_xlfn.torow(_xlfn.unique(_xlfn._xlws.filter(cat_table[Sub-subsector],($E6623=cat_table[Sector])*($F6623=cat_table[Subsector]),"")))</f>
        <v>#NAME?</v>
      </c>
      <c r="AP6623" s="94" t="e">
        <v>#NAME?</v>
      </c>
      <c r="AQ6623" s="94" t="e">
        <v>#NAME?</v>
      </c>
      <c r="AR6623" s="94" t="e">
        <v>#NAME?</v>
      </c>
      <c r="AS6623" s="94" t="e">
        <v>#NAME?</v>
      </c>
      <c r="AT6623" s="94" t="e">
        <v>#NAME?</v>
      </c>
    </row>
    <row r="6624" customFormat="false" ht="15" hidden="false" customHeight="true" outlineLevel="0" collapsed="false">
      <c r="A6624" s="20" t="s">
        <v>17675</v>
      </c>
      <c r="B6624" s="20" t="str">
        <f aca="false">INDEX(Table2[], MATCH(L6624, Location_ID!$D$2:$D$3098, 0), 1)</f>
        <v>e572819d-ca1c-433c-81cd-317dd47a478d</v>
      </c>
      <c r="C6624" s="20" t="s">
        <v>1585</v>
      </c>
      <c r="D6624" s="230" t="s">
        <v>354</v>
      </c>
      <c r="E6624" s="20" t="s">
        <v>7134</v>
      </c>
      <c r="F6624" s="20" t="s">
        <v>7135</v>
      </c>
      <c r="G6624" s="20" t="s">
        <v>7591</v>
      </c>
      <c r="H6624" s="20"/>
      <c r="I6624" s="20" t="s">
        <v>15917</v>
      </c>
      <c r="J6624" s="20" t="s">
        <v>15922</v>
      </c>
      <c r="K6624" s="20" t="s">
        <v>7109</v>
      </c>
      <c r="L6624" s="20" t="s">
        <v>6601</v>
      </c>
      <c r="M6624" s="20" t="s">
        <v>7116</v>
      </c>
      <c r="N6624" s="20" t="s">
        <v>15902</v>
      </c>
      <c r="O6624" s="20" t="s">
        <v>15922</v>
      </c>
      <c r="P6624" s="201" t="n">
        <v>43730</v>
      </c>
      <c r="Q6624" s="201" t="n">
        <v>43763</v>
      </c>
      <c r="R6624" s="20" t="n">
        <v>1</v>
      </c>
      <c r="S6624" s="20" t="s">
        <v>7130</v>
      </c>
      <c r="T6624" s="20" t="n">
        <v>185.375804</v>
      </c>
      <c r="U6624" s="20" t="n">
        <v>130.2236723</v>
      </c>
      <c r="V6624" s="20" t="n">
        <v>240.5279357</v>
      </c>
      <c r="W6624" s="20" t="s">
        <v>11510</v>
      </c>
      <c r="X6624" s="35"/>
      <c r="Y6624" s="35" t="n">
        <v>0</v>
      </c>
      <c r="Z6624" s="35" t="n">
        <v>1</v>
      </c>
      <c r="AE6624" s="94" t="e">
        <f aca="false" t="array" ref="AE6624:AK6624">_xlfn.torow(_xlfn.unique(_xlfn._xlws.filter(cat_table[Subsector],$E6624=cat_table[Sector],"")))</f>
        <v>#NAME?</v>
      </c>
      <c r="AF6624" s="94" t="e">
        <v>#NAME?</v>
      </c>
      <c r="AG6624" s="94" t="e">
        <v>#NAME?</v>
      </c>
      <c r="AH6624" s="94" t="e">
        <v>#NAME?</v>
      </c>
      <c r="AI6624" s="94" t="e">
        <v>#NAME?</v>
      </c>
      <c r="AJ6624" s="94" t="e">
        <v>#NAME?</v>
      </c>
      <c r="AK6624" s="94" t="e">
        <v>#NAME?</v>
      </c>
      <c r="AO6624" s="94" t="e">
        <f aca="false" t="array" ref="AO6624:AT6624">_xlfn.torow(_xlfn.unique(_xlfn._xlws.filter(cat_table[Sub-subsector],($E6624=cat_table[Sector])*($F6624=cat_table[Subsector]),"")))</f>
        <v>#NAME?</v>
      </c>
      <c r="AP6624" s="94" t="e">
        <v>#NAME?</v>
      </c>
      <c r="AQ6624" s="94" t="e">
        <v>#NAME?</v>
      </c>
      <c r="AR6624" s="94" t="e">
        <v>#NAME?</v>
      </c>
      <c r="AS6624" s="94" t="e">
        <v>#NAME?</v>
      </c>
      <c r="AT6624" s="94" t="e">
        <v>#NAME?</v>
      </c>
    </row>
    <row r="6625" customFormat="false" ht="15" hidden="false" customHeight="true" outlineLevel="0" collapsed="false">
      <c r="A6625" s="20" t="s">
        <v>17676</v>
      </c>
      <c r="B6625" s="20" t="str">
        <f aca="false">INDEX(Table2[], MATCH(L6625, Location_ID!$D$2:$D$3098, 0), 1)</f>
        <v>320b6cf5-4bb1-4ea3-866f-4ac351cf87a4</v>
      </c>
      <c r="C6625" s="20" t="s">
        <v>1585</v>
      </c>
      <c r="D6625" s="230" t="s">
        <v>354</v>
      </c>
      <c r="E6625" s="20" t="s">
        <v>7134</v>
      </c>
      <c r="F6625" s="20" t="s">
        <v>7135</v>
      </c>
      <c r="G6625" s="20" t="s">
        <v>7591</v>
      </c>
      <c r="H6625" s="20"/>
      <c r="I6625" s="20" t="s">
        <v>15917</v>
      </c>
      <c r="J6625" s="20" t="s">
        <v>15922</v>
      </c>
      <c r="K6625" s="20" t="s">
        <v>7109</v>
      </c>
      <c r="L6625" s="20" t="s">
        <v>6603</v>
      </c>
      <c r="M6625" s="20" t="s">
        <v>7116</v>
      </c>
      <c r="N6625" s="20" t="s">
        <v>15902</v>
      </c>
      <c r="O6625" s="20" t="s">
        <v>15922</v>
      </c>
      <c r="P6625" s="201" t="n">
        <v>43730</v>
      </c>
      <c r="Q6625" s="201" t="n">
        <v>43763</v>
      </c>
      <c r="R6625" s="20" t="n">
        <v>1</v>
      </c>
      <c r="S6625" s="20" t="s">
        <v>7130</v>
      </c>
      <c r="T6625" s="20" t="n">
        <v>237.80183</v>
      </c>
      <c r="U6625" s="20" t="n">
        <v>174.2570817</v>
      </c>
      <c r="V6625" s="20" t="n">
        <v>301.3465783</v>
      </c>
      <c r="W6625" s="20" t="s">
        <v>11510</v>
      </c>
      <c r="X6625" s="35"/>
      <c r="Y6625" s="35" t="n">
        <v>0</v>
      </c>
      <c r="Z6625" s="35" t="n">
        <v>1</v>
      </c>
      <c r="AE6625" s="94" t="e">
        <f aca="false" t="array" ref="AE6625:AK6625">_xlfn.torow(_xlfn.unique(_xlfn._xlws.filter(cat_table[Subsector],$E6625=cat_table[Sector],"")))</f>
        <v>#NAME?</v>
      </c>
      <c r="AF6625" s="94" t="e">
        <v>#NAME?</v>
      </c>
      <c r="AG6625" s="94" t="e">
        <v>#NAME?</v>
      </c>
      <c r="AH6625" s="94" t="e">
        <v>#NAME?</v>
      </c>
      <c r="AI6625" s="94" t="e">
        <v>#NAME?</v>
      </c>
      <c r="AJ6625" s="94" t="e">
        <v>#NAME?</v>
      </c>
      <c r="AK6625" s="94" t="e">
        <v>#NAME?</v>
      </c>
      <c r="AO6625" s="94" t="e">
        <f aca="false" t="array" ref="AO6625:AT6625">_xlfn.torow(_xlfn.unique(_xlfn._xlws.filter(cat_table[Sub-subsector],($E6625=cat_table[Sector])*($F6625=cat_table[Subsector]),"")))</f>
        <v>#NAME?</v>
      </c>
      <c r="AP6625" s="94" t="e">
        <v>#NAME?</v>
      </c>
      <c r="AQ6625" s="94" t="e">
        <v>#NAME?</v>
      </c>
      <c r="AR6625" s="94" t="e">
        <v>#NAME?</v>
      </c>
      <c r="AS6625" s="94" t="e">
        <v>#NAME?</v>
      </c>
      <c r="AT6625" s="94" t="e">
        <v>#NAME?</v>
      </c>
    </row>
    <row r="6626" customFormat="false" ht="15" hidden="false" customHeight="true" outlineLevel="0" collapsed="false">
      <c r="A6626" s="165" t="s">
        <v>17677</v>
      </c>
      <c r="B6626" s="165" t="str">
        <f aca="false">INDEX(Table2[], MATCH(L6626, Location_ID!$D$2:$D$3098, 0), 1)</f>
        <v>a4c00f2d-a7dd-40d4-a0dc-a91db5a545bb</v>
      </c>
      <c r="C6626" s="165" t="s">
        <v>1585</v>
      </c>
      <c r="D6626" s="232" t="s">
        <v>354</v>
      </c>
      <c r="E6626" s="165" t="s">
        <v>7134</v>
      </c>
      <c r="F6626" s="165" t="s">
        <v>7135</v>
      </c>
      <c r="G6626" s="165" t="s">
        <v>7591</v>
      </c>
      <c r="H6626" s="192"/>
      <c r="I6626" s="165" t="s">
        <v>15917</v>
      </c>
      <c r="J6626" s="165" t="s">
        <v>15927</v>
      </c>
      <c r="K6626" s="165" t="s">
        <v>7109</v>
      </c>
      <c r="L6626" s="165" t="s">
        <v>6605</v>
      </c>
      <c r="M6626" s="20" t="s">
        <v>7116</v>
      </c>
      <c r="N6626" s="165" t="s">
        <v>15902</v>
      </c>
      <c r="O6626" s="165" t="s">
        <v>15927</v>
      </c>
      <c r="P6626" s="191" t="n">
        <v>43730</v>
      </c>
      <c r="Q6626" s="191" t="n">
        <v>43763</v>
      </c>
      <c r="R6626" s="165" t="n">
        <v>1</v>
      </c>
      <c r="S6626" s="165" t="s">
        <v>7130</v>
      </c>
      <c r="T6626" s="165" t="n">
        <v>174.266195</v>
      </c>
      <c r="U6626" s="165" t="n">
        <v>44.21581</v>
      </c>
      <c r="V6626" s="165" t="n">
        <v>304.31658</v>
      </c>
      <c r="W6626" s="165" t="s">
        <v>11510</v>
      </c>
      <c r="X6626" s="165"/>
      <c r="Y6626" s="192" t="n">
        <v>0</v>
      </c>
      <c r="Z6626" s="192" t="n">
        <v>1</v>
      </c>
      <c r="AE6626" s="94" t="e">
        <f aca="false" t="array" ref="AE6626:AK6626">_xlfn.torow(_xlfn.unique(_xlfn._xlws.filter(cat_table[Subsector],$E6626=cat_table[Sector],"")))</f>
        <v>#NAME?</v>
      </c>
      <c r="AF6626" s="94" t="e">
        <v>#NAME?</v>
      </c>
      <c r="AG6626" s="94" t="e">
        <v>#NAME?</v>
      </c>
      <c r="AH6626" s="94" t="e">
        <v>#NAME?</v>
      </c>
      <c r="AI6626" s="94" t="e">
        <v>#NAME?</v>
      </c>
      <c r="AJ6626" s="94" t="e">
        <v>#NAME?</v>
      </c>
      <c r="AK6626" s="94" t="e">
        <v>#NAME?</v>
      </c>
      <c r="AO6626" s="94" t="e">
        <f aca="false" t="array" ref="AO6626:AT6626">_xlfn.torow(_xlfn.unique(_xlfn._xlws.filter(cat_table[Sub-subsector],($E6626=cat_table[Sector])*($F6626=cat_table[Subsector]),"")))</f>
        <v>#NAME?</v>
      </c>
      <c r="AP6626" s="94" t="e">
        <v>#NAME?</v>
      </c>
      <c r="AQ6626" s="94" t="e">
        <v>#NAME?</v>
      </c>
      <c r="AR6626" s="94" t="e">
        <v>#NAME?</v>
      </c>
      <c r="AS6626" s="94" t="e">
        <v>#NAME?</v>
      </c>
      <c r="AT6626" s="94" t="e">
        <v>#NAME?</v>
      </c>
    </row>
    <row r="6627" customFormat="false" ht="15" hidden="false" customHeight="true" outlineLevel="0" collapsed="false">
      <c r="A6627" s="312" t="s">
        <v>17678</v>
      </c>
      <c r="B6627" s="313" t="str">
        <f aca="false">INDEX(Table2[], MATCH(L6627, Location_ID!$D$2:$D$3098, 0), 1)</f>
        <v>daa8a290-cd1b-4ff0-b151-1f450e2146dd</v>
      </c>
      <c r="C6627" s="313" t="s">
        <v>1589</v>
      </c>
      <c r="D6627" s="314" t="s">
        <v>354</v>
      </c>
      <c r="E6627" s="312" t="s">
        <v>7134</v>
      </c>
      <c r="F6627" s="312" t="s">
        <v>7135</v>
      </c>
      <c r="G6627" s="313"/>
      <c r="H6627" s="313"/>
      <c r="I6627" s="312" t="s">
        <v>17679</v>
      </c>
      <c r="J6627" s="313" t="s">
        <v>17680</v>
      </c>
      <c r="K6627" s="312" t="s">
        <v>7109</v>
      </c>
      <c r="L6627" s="313" t="s">
        <v>3033</v>
      </c>
      <c r="M6627" s="312" t="s">
        <v>7116</v>
      </c>
      <c r="N6627" s="313" t="s">
        <v>17681</v>
      </c>
      <c r="O6627" s="313" t="s">
        <v>17680</v>
      </c>
      <c r="P6627" s="315" t="n">
        <v>44073</v>
      </c>
      <c r="Q6627" s="315" t="n">
        <v>44073</v>
      </c>
      <c r="R6627" s="313" t="n">
        <v>1</v>
      </c>
      <c r="S6627" s="312" t="s">
        <v>7130</v>
      </c>
      <c r="T6627" s="313" t="n">
        <v>3800</v>
      </c>
      <c r="U6627" s="313" t="n">
        <f aca="false">T6627-1500</f>
        <v>2300</v>
      </c>
      <c r="V6627" s="313" t="n">
        <f aca="false">T6627+1500</f>
        <v>5300</v>
      </c>
      <c r="W6627" s="313" t="s">
        <v>7141</v>
      </c>
      <c r="X6627" s="313"/>
      <c r="Y6627" s="313" t="n">
        <v>0</v>
      </c>
      <c r="Z6627" s="313" t="n">
        <v>1</v>
      </c>
      <c r="AE6627" s="94" t="e">
        <f aca="false" t="array" ref="AE6627:AK6627">_xlfn.torow(_xlfn.unique(_xlfn._xlws.filter(cat_table[Subsector],$E6627=cat_table[Sector],"")))</f>
        <v>#NAME?</v>
      </c>
      <c r="AF6627" s="94" t="e">
        <v>#NAME?</v>
      </c>
      <c r="AG6627" s="94" t="e">
        <v>#NAME?</v>
      </c>
      <c r="AH6627" s="94" t="e">
        <v>#NAME?</v>
      </c>
      <c r="AI6627" s="94" t="e">
        <v>#NAME?</v>
      </c>
      <c r="AJ6627" s="94" t="e">
        <v>#NAME?</v>
      </c>
      <c r="AK6627" s="94" t="e">
        <v>#NAME?</v>
      </c>
      <c r="AO6627" s="94" t="e">
        <f aca="false" t="array" ref="AO6627:AT6627">_xlfn.torow(_xlfn.unique(_xlfn._xlws.filter(cat_table[Sub-subsector],($E6627=cat_table[Sector])*($F6627=cat_table[Subsector]),"")))</f>
        <v>#NAME?</v>
      </c>
      <c r="AP6627" s="94" t="e">
        <v>#NAME?</v>
      </c>
      <c r="AQ6627" s="94" t="e">
        <v>#NAME?</v>
      </c>
      <c r="AR6627" s="94" t="e">
        <v>#NAME?</v>
      </c>
      <c r="AS6627" s="94" t="e">
        <v>#NAME?</v>
      </c>
      <c r="AT6627" s="94" t="e">
        <v>#NAME?</v>
      </c>
    </row>
    <row r="6628" customFormat="false" ht="15" hidden="false" customHeight="true" outlineLevel="0" collapsed="false">
      <c r="A6628" s="312" t="s">
        <v>17682</v>
      </c>
      <c r="B6628" s="313" t="str">
        <f aca="false">INDEX(Table2[], MATCH(L6628, Location_ID!$D$2:$D$3098, 0), 1)</f>
        <v>daa8a290-cd1b-4ff0-b151-1f450e2146dd</v>
      </c>
      <c r="C6628" s="313" t="s">
        <v>1589</v>
      </c>
      <c r="D6628" s="314" t="s">
        <v>354</v>
      </c>
      <c r="E6628" s="312" t="s">
        <v>7134</v>
      </c>
      <c r="F6628" s="312" t="s">
        <v>7135</v>
      </c>
      <c r="G6628" s="313"/>
      <c r="H6628" s="313"/>
      <c r="I6628" s="312" t="s">
        <v>17679</v>
      </c>
      <c r="J6628" s="313" t="s">
        <v>17683</v>
      </c>
      <c r="K6628" s="312" t="s">
        <v>7109</v>
      </c>
      <c r="L6628" s="313" t="s">
        <v>3033</v>
      </c>
      <c r="M6628" s="312" t="s">
        <v>7116</v>
      </c>
      <c r="N6628" s="313" t="s">
        <v>17681</v>
      </c>
      <c r="O6628" s="313" t="s">
        <v>17683</v>
      </c>
      <c r="P6628" s="315" t="n">
        <v>44073</v>
      </c>
      <c r="Q6628" s="315" t="n">
        <v>44073</v>
      </c>
      <c r="R6628" s="313" t="n">
        <v>1</v>
      </c>
      <c r="S6628" s="312" t="s">
        <v>7130</v>
      </c>
      <c r="T6628" s="313" t="n">
        <v>2300</v>
      </c>
      <c r="U6628" s="313" t="n">
        <v>1400</v>
      </c>
      <c r="V6628" s="313" t="n">
        <v>3200</v>
      </c>
      <c r="W6628" s="313" t="s">
        <v>7141</v>
      </c>
      <c r="X6628" s="313"/>
      <c r="Y6628" s="313" t="n">
        <v>0</v>
      </c>
      <c r="Z6628" s="313" t="n">
        <v>1</v>
      </c>
      <c r="AE6628" s="94" t="e">
        <f aca="false" t="array" ref="AE6628:AK6628">_xlfn.torow(_xlfn.unique(_xlfn._xlws.filter(cat_table[Subsector],$E6628=cat_table[Sector],"")))</f>
        <v>#NAME?</v>
      </c>
      <c r="AF6628" s="94" t="e">
        <v>#NAME?</v>
      </c>
      <c r="AG6628" s="94" t="e">
        <v>#NAME?</v>
      </c>
      <c r="AH6628" s="94" t="e">
        <v>#NAME?</v>
      </c>
      <c r="AI6628" s="94" t="e">
        <v>#NAME?</v>
      </c>
      <c r="AJ6628" s="94" t="e">
        <v>#NAME?</v>
      </c>
      <c r="AK6628" s="94" t="e">
        <v>#NAME?</v>
      </c>
      <c r="AO6628" s="94" t="e">
        <f aca="false" t="array" ref="AO6628:AT6628">_xlfn.torow(_xlfn.unique(_xlfn._xlws.filter(cat_table[Sub-subsector],($E6628=cat_table[Sector])*($F6628=cat_table[Subsector]),"")))</f>
        <v>#NAME?</v>
      </c>
      <c r="AP6628" s="94" t="e">
        <v>#NAME?</v>
      </c>
      <c r="AQ6628" s="94" t="e">
        <v>#NAME?</v>
      </c>
      <c r="AR6628" s="94" t="e">
        <v>#NAME?</v>
      </c>
      <c r="AS6628" s="94" t="e">
        <v>#NAME?</v>
      </c>
      <c r="AT6628" s="94" t="e">
        <v>#NAME?</v>
      </c>
    </row>
    <row r="6629" customFormat="false" ht="15" hidden="false" customHeight="true" outlineLevel="0" collapsed="false">
      <c r="A6629" s="312" t="s">
        <v>17684</v>
      </c>
      <c r="B6629" s="313" t="str">
        <f aca="false">INDEX(Table2[], MATCH(L6629, Location_ID!$D$2:$D$3098, 0), 1)</f>
        <v>46f446eb-a58b-4100-a43f-f27e135a28bd</v>
      </c>
      <c r="C6629" s="313" t="s">
        <v>1589</v>
      </c>
      <c r="D6629" s="314" t="s">
        <v>354</v>
      </c>
      <c r="E6629" s="312" t="s">
        <v>7134</v>
      </c>
      <c r="F6629" s="312" t="s">
        <v>7135</v>
      </c>
      <c r="G6629" s="313"/>
      <c r="H6629" s="313"/>
      <c r="I6629" s="312" t="s">
        <v>17685</v>
      </c>
      <c r="J6629" s="313" t="s">
        <v>17686</v>
      </c>
      <c r="K6629" s="312" t="s">
        <v>7109</v>
      </c>
      <c r="L6629" s="313" t="s">
        <v>1770</v>
      </c>
      <c r="M6629" s="312" t="s">
        <v>7116</v>
      </c>
      <c r="N6629" s="313" t="s">
        <v>17681</v>
      </c>
      <c r="O6629" s="313" t="s">
        <v>17686</v>
      </c>
      <c r="P6629" s="315" t="n">
        <v>44244</v>
      </c>
      <c r="Q6629" s="315" t="n">
        <v>44244</v>
      </c>
      <c r="R6629" s="313" t="n">
        <v>1</v>
      </c>
      <c r="S6629" s="312" t="s">
        <v>7130</v>
      </c>
      <c r="T6629" s="313" t="n">
        <v>1700</v>
      </c>
      <c r="U6629" s="313" t="n">
        <v>1100</v>
      </c>
      <c r="V6629" s="313" t="n">
        <v>2300</v>
      </c>
      <c r="W6629" s="313" t="s">
        <v>7141</v>
      </c>
      <c r="X6629" s="313"/>
      <c r="Y6629" s="313" t="n">
        <v>0</v>
      </c>
      <c r="Z6629" s="313" t="n">
        <v>1</v>
      </c>
      <c r="AE6629" s="94" t="e">
        <f aca="false" t="array" ref="AE6629:AK6629">_xlfn.torow(_xlfn.unique(_xlfn._xlws.filter(cat_table[Subsector],$E6629=cat_table[Sector],"")))</f>
        <v>#NAME?</v>
      </c>
      <c r="AF6629" s="94" t="e">
        <v>#NAME?</v>
      </c>
      <c r="AG6629" s="94" t="e">
        <v>#NAME?</v>
      </c>
      <c r="AH6629" s="94" t="e">
        <v>#NAME?</v>
      </c>
      <c r="AI6629" s="94" t="e">
        <v>#NAME?</v>
      </c>
      <c r="AJ6629" s="94" t="e">
        <v>#NAME?</v>
      </c>
      <c r="AK6629" s="94" t="e">
        <v>#NAME?</v>
      </c>
      <c r="AO6629" s="94" t="e">
        <f aca="false" t="array" ref="AO6629:AT6629">_xlfn.torow(_xlfn.unique(_xlfn._xlws.filter(cat_table[Sub-subsector],($E6629=cat_table[Sector])*($F6629=cat_table[Subsector]),"")))</f>
        <v>#NAME?</v>
      </c>
      <c r="AP6629" s="94" t="e">
        <v>#NAME?</v>
      </c>
      <c r="AQ6629" s="94" t="e">
        <v>#NAME?</v>
      </c>
      <c r="AR6629" s="94" t="e">
        <v>#NAME?</v>
      </c>
      <c r="AS6629" s="94" t="e">
        <v>#NAME?</v>
      </c>
      <c r="AT6629" s="94" t="e">
        <v>#NAME?</v>
      </c>
    </row>
    <row r="6630" customFormat="false" ht="15" hidden="false" customHeight="true" outlineLevel="0" collapsed="false">
      <c r="A6630" s="312" t="s">
        <v>17687</v>
      </c>
      <c r="B6630" s="313" t="str">
        <f aca="false">INDEX(Table2[], MATCH(L6630, Location_ID!$D$2:$D$3098, 0), 1)</f>
        <v>46f446eb-a58b-4100-a43f-f27e135a28bd</v>
      </c>
      <c r="C6630" s="313" t="s">
        <v>1589</v>
      </c>
      <c r="D6630" s="314" t="s">
        <v>354</v>
      </c>
      <c r="E6630" s="312" t="s">
        <v>7134</v>
      </c>
      <c r="F6630" s="312" t="s">
        <v>7135</v>
      </c>
      <c r="G6630" s="313"/>
      <c r="H6630" s="313"/>
      <c r="I6630" s="312" t="s">
        <v>17685</v>
      </c>
      <c r="J6630" s="313" t="s">
        <v>17688</v>
      </c>
      <c r="K6630" s="312" t="s">
        <v>7109</v>
      </c>
      <c r="L6630" s="313" t="s">
        <v>1770</v>
      </c>
      <c r="M6630" s="312" t="s">
        <v>7116</v>
      </c>
      <c r="N6630" s="313" t="s">
        <v>17681</v>
      </c>
      <c r="O6630" s="313" t="s">
        <v>17688</v>
      </c>
      <c r="P6630" s="315" t="n">
        <v>44244</v>
      </c>
      <c r="Q6630" s="315" t="n">
        <v>44244</v>
      </c>
      <c r="R6630" s="313" t="n">
        <v>1</v>
      </c>
      <c r="S6630" s="312" t="s">
        <v>7130</v>
      </c>
      <c r="T6630" s="313" t="n">
        <v>2000</v>
      </c>
      <c r="U6630" s="313" t="n">
        <v>1400</v>
      </c>
      <c r="V6630" s="313" t="n">
        <v>2600</v>
      </c>
      <c r="W6630" s="313" t="s">
        <v>7141</v>
      </c>
      <c r="X6630" s="313"/>
      <c r="Y6630" s="313" t="n">
        <v>0</v>
      </c>
      <c r="Z6630" s="313" t="n">
        <v>1</v>
      </c>
      <c r="AE6630" s="94" t="e">
        <f aca="false" t="array" ref="AE6630:AK6630">_xlfn.torow(_xlfn.unique(_xlfn._xlws.filter(cat_table[Subsector],$E6630=cat_table[Sector],"")))</f>
        <v>#NAME?</v>
      </c>
      <c r="AF6630" s="94" t="e">
        <v>#NAME?</v>
      </c>
      <c r="AG6630" s="94" t="e">
        <v>#NAME?</v>
      </c>
      <c r="AH6630" s="94" t="e">
        <v>#NAME?</v>
      </c>
      <c r="AI6630" s="94" t="e">
        <v>#NAME?</v>
      </c>
      <c r="AJ6630" s="94" t="e">
        <v>#NAME?</v>
      </c>
      <c r="AK6630" s="94" t="e">
        <v>#NAME?</v>
      </c>
      <c r="AO6630" s="94" t="e">
        <f aca="false" t="array" ref="AO6630:AT6630">_xlfn.torow(_xlfn.unique(_xlfn._xlws.filter(cat_table[Sub-subsector],($E6630=cat_table[Sector])*($F6630=cat_table[Subsector]),"")))</f>
        <v>#NAME?</v>
      </c>
      <c r="AP6630" s="94" t="e">
        <v>#NAME?</v>
      </c>
      <c r="AQ6630" s="94" t="e">
        <v>#NAME?</v>
      </c>
      <c r="AR6630" s="94" t="e">
        <v>#NAME?</v>
      </c>
      <c r="AS6630" s="94" t="e">
        <v>#NAME?</v>
      </c>
      <c r="AT6630" s="94" t="e">
        <v>#NAME?</v>
      </c>
    </row>
    <row r="6631" customFormat="false" ht="15" hidden="false" customHeight="true" outlineLevel="0" collapsed="false">
      <c r="A6631" s="312" t="s">
        <v>17689</v>
      </c>
      <c r="B6631" s="313" t="str">
        <f aca="false">INDEX(Table2[], MATCH(L6631, Location_ID!$D$2:$D$3098, 0), 1)</f>
        <v>46f446eb-a58b-4100-a43f-f27e135a28bd</v>
      </c>
      <c r="C6631" s="313" t="s">
        <v>1589</v>
      </c>
      <c r="D6631" s="314" t="s">
        <v>354</v>
      </c>
      <c r="E6631" s="312" t="s">
        <v>7134</v>
      </c>
      <c r="F6631" s="312" t="s">
        <v>7135</v>
      </c>
      <c r="G6631" s="313"/>
      <c r="H6631" s="313"/>
      <c r="I6631" s="312" t="s">
        <v>17685</v>
      </c>
      <c r="J6631" s="313" t="s">
        <v>17690</v>
      </c>
      <c r="K6631" s="312" t="s">
        <v>7109</v>
      </c>
      <c r="L6631" s="313" t="s">
        <v>1770</v>
      </c>
      <c r="M6631" s="312" t="s">
        <v>7116</v>
      </c>
      <c r="N6631" s="313" t="s">
        <v>17681</v>
      </c>
      <c r="O6631" s="313" t="s">
        <v>17690</v>
      </c>
      <c r="P6631" s="315" t="n">
        <v>44261</v>
      </c>
      <c r="Q6631" s="315" t="n">
        <v>44261</v>
      </c>
      <c r="R6631" s="313" t="n">
        <v>1</v>
      </c>
      <c r="S6631" s="312" t="s">
        <v>7130</v>
      </c>
      <c r="T6631" s="313" t="n">
        <v>2100</v>
      </c>
      <c r="U6631" s="313" t="n">
        <v>1300</v>
      </c>
      <c r="V6631" s="313" t="n">
        <v>2900</v>
      </c>
      <c r="W6631" s="313" t="s">
        <v>7141</v>
      </c>
      <c r="X6631" s="313"/>
      <c r="Y6631" s="313" t="n">
        <v>0</v>
      </c>
      <c r="Z6631" s="313" t="n">
        <v>1</v>
      </c>
      <c r="AE6631" s="94" t="e">
        <f aca="false" t="array" ref="AE6631:AK6631">_xlfn.torow(_xlfn.unique(_xlfn._xlws.filter(cat_table[Subsector],$E6631=cat_table[Sector],"")))</f>
        <v>#NAME?</v>
      </c>
      <c r="AF6631" s="94" t="e">
        <v>#NAME?</v>
      </c>
      <c r="AG6631" s="94" t="e">
        <v>#NAME?</v>
      </c>
      <c r="AH6631" s="94" t="e">
        <v>#NAME?</v>
      </c>
      <c r="AI6631" s="94" t="e">
        <v>#NAME?</v>
      </c>
      <c r="AJ6631" s="94" t="e">
        <v>#NAME?</v>
      </c>
      <c r="AK6631" s="94" t="e">
        <v>#NAME?</v>
      </c>
      <c r="AO6631" s="94" t="e">
        <f aca="false" t="array" ref="AO6631:AT6631">_xlfn.torow(_xlfn.unique(_xlfn._xlws.filter(cat_table[Sub-subsector],($E6631=cat_table[Sector])*($F6631=cat_table[Subsector]),"")))</f>
        <v>#NAME?</v>
      </c>
      <c r="AP6631" s="94" t="e">
        <v>#NAME?</v>
      </c>
      <c r="AQ6631" s="94" t="e">
        <v>#NAME?</v>
      </c>
      <c r="AR6631" s="94" t="e">
        <v>#NAME?</v>
      </c>
      <c r="AS6631" s="94" t="e">
        <v>#NAME?</v>
      </c>
      <c r="AT6631" s="94" t="e">
        <v>#NAME?</v>
      </c>
    </row>
    <row r="6632" customFormat="false" ht="15" hidden="false" customHeight="true" outlineLevel="0" collapsed="false">
      <c r="A6632" s="312" t="s">
        <v>17691</v>
      </c>
      <c r="B6632" s="313" t="str">
        <f aca="false">INDEX(Table2[], MATCH(L6632, Location_ID!$D$2:$D$3098, 0), 1)</f>
        <v>46f446eb-a58b-4100-a43f-f27e135a28bd</v>
      </c>
      <c r="C6632" s="313" t="s">
        <v>1589</v>
      </c>
      <c r="D6632" s="314" t="s">
        <v>354</v>
      </c>
      <c r="E6632" s="312" t="s">
        <v>7134</v>
      </c>
      <c r="F6632" s="312" t="s">
        <v>7135</v>
      </c>
      <c r="G6632" s="313"/>
      <c r="H6632" s="313"/>
      <c r="I6632" s="312" t="s">
        <v>17685</v>
      </c>
      <c r="J6632" s="313" t="s">
        <v>17692</v>
      </c>
      <c r="K6632" s="312" t="s">
        <v>7109</v>
      </c>
      <c r="L6632" s="313" t="s">
        <v>1770</v>
      </c>
      <c r="M6632" s="312" t="s">
        <v>7116</v>
      </c>
      <c r="N6632" s="313" t="s">
        <v>17681</v>
      </c>
      <c r="O6632" s="313" t="s">
        <v>17692</v>
      </c>
      <c r="P6632" s="315" t="n">
        <v>44261</v>
      </c>
      <c r="Q6632" s="315" t="n">
        <v>44261</v>
      </c>
      <c r="R6632" s="313" t="n">
        <v>1</v>
      </c>
      <c r="S6632" s="312" t="s">
        <v>7130</v>
      </c>
      <c r="T6632" s="313" t="n">
        <v>2800</v>
      </c>
      <c r="U6632" s="313" t="n">
        <v>1800</v>
      </c>
      <c r="V6632" s="313" t="n">
        <v>3800</v>
      </c>
      <c r="W6632" s="313" t="s">
        <v>7141</v>
      </c>
      <c r="X6632" s="313"/>
      <c r="Y6632" s="313" t="n">
        <v>0</v>
      </c>
      <c r="Z6632" s="313" t="n">
        <v>1</v>
      </c>
      <c r="AE6632" s="94" t="e">
        <f aca="false" t="array" ref="AE6632:AK6632">_xlfn.torow(_xlfn.unique(_xlfn._xlws.filter(cat_table[Subsector],$E6632=cat_table[Sector],"")))</f>
        <v>#NAME?</v>
      </c>
      <c r="AF6632" s="94" t="e">
        <v>#NAME?</v>
      </c>
      <c r="AG6632" s="94" t="e">
        <v>#NAME?</v>
      </c>
      <c r="AH6632" s="94" t="e">
        <v>#NAME?</v>
      </c>
      <c r="AI6632" s="94" t="e">
        <v>#NAME?</v>
      </c>
      <c r="AJ6632" s="94" t="e">
        <v>#NAME?</v>
      </c>
      <c r="AK6632" s="94" t="e">
        <v>#NAME?</v>
      </c>
      <c r="AO6632" s="94" t="e">
        <f aca="false" t="array" ref="AO6632:AT6632">_xlfn.torow(_xlfn.unique(_xlfn._xlws.filter(cat_table[Sub-subsector],($E6632=cat_table[Sector])*($F6632=cat_table[Subsector]),"")))</f>
        <v>#NAME?</v>
      </c>
      <c r="AP6632" s="94" t="e">
        <v>#NAME?</v>
      </c>
      <c r="AQ6632" s="94" t="e">
        <v>#NAME?</v>
      </c>
      <c r="AR6632" s="94" t="e">
        <v>#NAME?</v>
      </c>
      <c r="AS6632" s="94" t="e">
        <v>#NAME?</v>
      </c>
      <c r="AT6632" s="94" t="e">
        <v>#NAME?</v>
      </c>
    </row>
    <row r="6633" customFormat="false" ht="15" hidden="false" customHeight="true" outlineLevel="0" collapsed="false">
      <c r="A6633" s="312" t="s">
        <v>17693</v>
      </c>
      <c r="B6633" s="313" t="str">
        <f aca="false">INDEX(Table2[], MATCH(L6633, Location_ID!$D$2:$D$3098, 0), 1)</f>
        <v>a5d035c9-aae3-40ac-9eb8-c5c29396ac64</v>
      </c>
      <c r="C6633" s="313" t="s">
        <v>1589</v>
      </c>
      <c r="D6633" s="314" t="s">
        <v>354</v>
      </c>
      <c r="E6633" s="312" t="s">
        <v>7134</v>
      </c>
      <c r="F6633" s="312" t="s">
        <v>7135</v>
      </c>
      <c r="G6633" s="313"/>
      <c r="H6633" s="313"/>
      <c r="I6633" s="312" t="s">
        <v>17694</v>
      </c>
      <c r="J6633" s="313" t="s">
        <v>17695</v>
      </c>
      <c r="K6633" s="312" t="s">
        <v>7109</v>
      </c>
      <c r="L6633" s="313" t="s">
        <v>3029</v>
      </c>
      <c r="M6633" s="312" t="s">
        <v>7116</v>
      </c>
      <c r="N6633" s="313" t="s">
        <v>17681</v>
      </c>
      <c r="O6633" s="313" t="s">
        <v>17695</v>
      </c>
      <c r="P6633" s="315" t="n">
        <v>44219</v>
      </c>
      <c r="Q6633" s="315" t="n">
        <v>44219</v>
      </c>
      <c r="R6633" s="313" t="n">
        <v>1</v>
      </c>
      <c r="S6633" s="312" t="s">
        <v>7130</v>
      </c>
      <c r="T6633" s="313" t="n">
        <v>35500</v>
      </c>
      <c r="U6633" s="313" t="n">
        <f aca="false">T6633-12200</f>
        <v>23300</v>
      </c>
      <c r="V6633" s="313" t="n">
        <f aca="false">T6633+12200</f>
        <v>47700</v>
      </c>
      <c r="W6633" s="313" t="s">
        <v>7141</v>
      </c>
      <c r="X6633" s="313"/>
      <c r="Y6633" s="313" t="n">
        <v>0</v>
      </c>
      <c r="Z6633" s="313" t="n">
        <v>1</v>
      </c>
      <c r="AE6633" s="94" t="e">
        <f aca="false" t="array" ref="AE6633:AK6633">_xlfn.torow(_xlfn.unique(_xlfn._xlws.filter(cat_table[Subsector],$E6633=cat_table[Sector],"")))</f>
        <v>#NAME?</v>
      </c>
      <c r="AF6633" s="94" t="e">
        <v>#NAME?</v>
      </c>
      <c r="AG6633" s="94" t="e">
        <v>#NAME?</v>
      </c>
      <c r="AH6633" s="94" t="e">
        <v>#NAME?</v>
      </c>
      <c r="AI6633" s="94" t="e">
        <v>#NAME?</v>
      </c>
      <c r="AJ6633" s="94" t="e">
        <v>#NAME?</v>
      </c>
      <c r="AK6633" s="94" t="e">
        <v>#NAME?</v>
      </c>
      <c r="AO6633" s="94" t="e">
        <f aca="false" t="array" ref="AO6633:AT6633">_xlfn.torow(_xlfn.unique(_xlfn._xlws.filter(cat_table[Sub-subsector],($E6633=cat_table[Sector])*($F6633=cat_table[Subsector]),"")))</f>
        <v>#NAME?</v>
      </c>
      <c r="AP6633" s="94" t="e">
        <v>#NAME?</v>
      </c>
      <c r="AQ6633" s="94" t="e">
        <v>#NAME?</v>
      </c>
      <c r="AR6633" s="94" t="e">
        <v>#NAME?</v>
      </c>
      <c r="AS6633" s="94" t="e">
        <v>#NAME?</v>
      </c>
      <c r="AT6633" s="94" t="e">
        <v>#NAME?</v>
      </c>
    </row>
    <row r="6634" customFormat="false" ht="15" hidden="false" customHeight="true" outlineLevel="0" collapsed="false">
      <c r="A6634" s="312" t="s">
        <v>17696</v>
      </c>
      <c r="B6634" s="313" t="str">
        <f aca="false">INDEX(Table2[], MATCH(L6634, Location_ID!$D$2:$D$3098, 0), 1)</f>
        <v>a5d035c9-aae3-40ac-9eb8-c5c29396ac64</v>
      </c>
      <c r="C6634" s="313" t="s">
        <v>1589</v>
      </c>
      <c r="D6634" s="314" t="s">
        <v>354</v>
      </c>
      <c r="E6634" s="312" t="s">
        <v>7134</v>
      </c>
      <c r="F6634" s="312" t="s">
        <v>7135</v>
      </c>
      <c r="G6634" s="313"/>
      <c r="H6634" s="313"/>
      <c r="I6634" s="312" t="s">
        <v>17694</v>
      </c>
      <c r="J6634" s="313" t="s">
        <v>17697</v>
      </c>
      <c r="K6634" s="312" t="s">
        <v>7109</v>
      </c>
      <c r="L6634" s="313" t="s">
        <v>3029</v>
      </c>
      <c r="M6634" s="312" t="s">
        <v>7116</v>
      </c>
      <c r="N6634" s="313" t="s">
        <v>17681</v>
      </c>
      <c r="O6634" s="313" t="s">
        <v>17697</v>
      </c>
      <c r="P6634" s="315" t="n">
        <v>44015</v>
      </c>
      <c r="Q6634" s="315" t="n">
        <v>44015</v>
      </c>
      <c r="R6634" s="313" t="n">
        <v>1</v>
      </c>
      <c r="S6634" s="312" t="s">
        <v>7130</v>
      </c>
      <c r="T6634" s="313" t="n">
        <v>10500</v>
      </c>
      <c r="U6634" s="313" t="n">
        <f aca="false">T6634-4200</f>
        <v>6300</v>
      </c>
      <c r="V6634" s="313" t="n">
        <f aca="false">T6634+4200</f>
        <v>14700</v>
      </c>
      <c r="W6634" s="313" t="s">
        <v>7141</v>
      </c>
      <c r="X6634" s="313"/>
      <c r="Y6634" s="313" t="n">
        <v>0</v>
      </c>
      <c r="Z6634" s="313" t="n">
        <v>1</v>
      </c>
      <c r="AE6634" s="94" t="e">
        <f aca="false" t="array" ref="AE6634:AK6634">_xlfn.torow(_xlfn.unique(_xlfn._xlws.filter(cat_table[Subsector],$E6634=cat_table[Sector],"")))</f>
        <v>#NAME?</v>
      </c>
      <c r="AF6634" s="94" t="e">
        <v>#NAME?</v>
      </c>
      <c r="AG6634" s="94" t="e">
        <v>#NAME?</v>
      </c>
      <c r="AH6634" s="94" t="e">
        <v>#NAME?</v>
      </c>
      <c r="AI6634" s="94" t="e">
        <v>#NAME?</v>
      </c>
      <c r="AJ6634" s="94" t="e">
        <v>#NAME?</v>
      </c>
      <c r="AK6634" s="94" t="e">
        <v>#NAME?</v>
      </c>
      <c r="AO6634" s="94" t="e">
        <f aca="false" t="array" ref="AO6634:AT6634">_xlfn.torow(_xlfn.unique(_xlfn._xlws.filter(cat_table[Sub-subsector],($E6634=cat_table[Sector])*($F6634=cat_table[Subsector]),"")))</f>
        <v>#NAME?</v>
      </c>
      <c r="AP6634" s="94" t="e">
        <v>#NAME?</v>
      </c>
      <c r="AQ6634" s="94" t="e">
        <v>#NAME?</v>
      </c>
      <c r="AR6634" s="94" t="e">
        <v>#NAME?</v>
      </c>
      <c r="AS6634" s="94" t="e">
        <v>#NAME?</v>
      </c>
      <c r="AT6634" s="94" t="e">
        <v>#NAME?</v>
      </c>
    </row>
    <row r="6635" customFormat="false" ht="15" hidden="false" customHeight="true" outlineLevel="0" collapsed="false">
      <c r="A6635" s="312" t="s">
        <v>17698</v>
      </c>
      <c r="B6635" s="313" t="str">
        <f aca="false">INDEX(Table2[], MATCH(L6635, Location_ID!$D$2:$D$3098, 0), 1)</f>
        <v>5122b23d-6a5e-4c89-b12e-624825118607</v>
      </c>
      <c r="C6635" s="313" t="s">
        <v>1589</v>
      </c>
      <c r="D6635" s="314" t="s">
        <v>354</v>
      </c>
      <c r="E6635" s="312" t="s">
        <v>7134</v>
      </c>
      <c r="F6635" s="312" t="s">
        <v>7135</v>
      </c>
      <c r="G6635" s="313" t="s">
        <v>7895</v>
      </c>
      <c r="H6635" s="313"/>
      <c r="I6635" s="312" t="s">
        <v>17699</v>
      </c>
      <c r="J6635" s="313" t="s">
        <v>17700</v>
      </c>
      <c r="K6635" s="312" t="s">
        <v>7109</v>
      </c>
      <c r="L6635" s="313" t="s">
        <v>2310</v>
      </c>
      <c r="M6635" s="312" t="s">
        <v>7116</v>
      </c>
      <c r="N6635" s="313" t="s">
        <v>17681</v>
      </c>
      <c r="O6635" s="313" t="s">
        <v>17700</v>
      </c>
      <c r="P6635" s="315" t="n">
        <v>44233</v>
      </c>
      <c r="Q6635" s="315" t="n">
        <v>44233</v>
      </c>
      <c r="R6635" s="313" t="n">
        <v>1</v>
      </c>
      <c r="S6635" s="312" t="s">
        <v>7130</v>
      </c>
      <c r="T6635" s="313" t="n">
        <v>8700</v>
      </c>
      <c r="U6635" s="313" t="n">
        <f aca="false">T6635-3500</f>
        <v>5200</v>
      </c>
      <c r="V6635" s="313" t="n">
        <f aca="false">T6635+3500</f>
        <v>12200</v>
      </c>
      <c r="W6635" s="313" t="s">
        <v>7141</v>
      </c>
      <c r="X6635" s="313"/>
      <c r="Y6635" s="313" t="n">
        <v>0</v>
      </c>
      <c r="Z6635" s="313" t="n">
        <v>1</v>
      </c>
      <c r="AE6635" s="94" t="e">
        <f aca="false" t="array" ref="AE6635:AK6635">_xlfn.torow(_xlfn.unique(_xlfn._xlws.filter(cat_table[Subsector],$E6635=cat_table[Sector],"")))</f>
        <v>#NAME?</v>
      </c>
      <c r="AF6635" s="94" t="e">
        <v>#NAME?</v>
      </c>
      <c r="AG6635" s="94" t="e">
        <v>#NAME?</v>
      </c>
      <c r="AH6635" s="94" t="e">
        <v>#NAME?</v>
      </c>
      <c r="AI6635" s="94" t="e">
        <v>#NAME?</v>
      </c>
      <c r="AJ6635" s="94" t="e">
        <v>#NAME?</v>
      </c>
      <c r="AK6635" s="94" t="e">
        <v>#NAME?</v>
      </c>
      <c r="AO6635" s="94" t="e">
        <f aca="false" t="array" ref="AO6635:AT6635">_xlfn.torow(_xlfn.unique(_xlfn._xlws.filter(cat_table[Sub-subsector],($E6635=cat_table[Sector])*($F6635=cat_table[Subsector]),"")))</f>
        <v>#NAME?</v>
      </c>
      <c r="AP6635" s="94" t="e">
        <v>#NAME?</v>
      </c>
      <c r="AQ6635" s="94" t="e">
        <v>#NAME?</v>
      </c>
      <c r="AR6635" s="94" t="e">
        <v>#NAME?</v>
      </c>
      <c r="AS6635" s="94" t="e">
        <v>#NAME?</v>
      </c>
      <c r="AT6635" s="94" t="e">
        <v>#NAME?</v>
      </c>
    </row>
    <row r="6636" customFormat="false" ht="15" hidden="false" customHeight="true" outlineLevel="0" collapsed="false">
      <c r="A6636" s="312" t="s">
        <v>17701</v>
      </c>
      <c r="B6636" s="313" t="str">
        <f aca="false">INDEX(Table2[], MATCH(L6636, Location_ID!$D$2:$D$3098, 0), 1)</f>
        <v>5122b23d-6a5e-4c89-b12e-624825118607</v>
      </c>
      <c r="C6636" s="313" t="s">
        <v>1589</v>
      </c>
      <c r="D6636" s="314" t="s">
        <v>354</v>
      </c>
      <c r="E6636" s="312" t="s">
        <v>7134</v>
      </c>
      <c r="F6636" s="312" t="s">
        <v>7135</v>
      </c>
      <c r="G6636" s="313" t="s">
        <v>7895</v>
      </c>
      <c r="H6636" s="313"/>
      <c r="I6636" s="312" t="s">
        <v>17699</v>
      </c>
      <c r="J6636" s="313" t="s">
        <v>17702</v>
      </c>
      <c r="K6636" s="312" t="s">
        <v>7109</v>
      </c>
      <c r="L6636" s="313" t="s">
        <v>2310</v>
      </c>
      <c r="M6636" s="312" t="s">
        <v>7116</v>
      </c>
      <c r="N6636" s="313" t="s">
        <v>17681</v>
      </c>
      <c r="O6636" s="313" t="s">
        <v>17702</v>
      </c>
      <c r="P6636" s="315" t="n">
        <v>44233</v>
      </c>
      <c r="Q6636" s="315" t="n">
        <v>44233</v>
      </c>
      <c r="R6636" s="313" t="n">
        <v>1</v>
      </c>
      <c r="S6636" s="312" t="s">
        <v>7130</v>
      </c>
      <c r="T6636" s="313" t="n">
        <v>9600</v>
      </c>
      <c r="U6636" s="313" t="n">
        <f aca="false">T6636-3800</f>
        <v>5800</v>
      </c>
      <c r="V6636" s="313" t="n">
        <f aca="false">T6636+3800</f>
        <v>13400</v>
      </c>
      <c r="W6636" s="313" t="s">
        <v>7141</v>
      </c>
      <c r="X6636" s="313"/>
      <c r="Y6636" s="313" t="n">
        <v>0</v>
      </c>
      <c r="Z6636" s="313" t="n">
        <v>1</v>
      </c>
      <c r="AE6636" s="94" t="e">
        <f aca="false" t="array" ref="AE6636:AK6636">_xlfn.torow(_xlfn.unique(_xlfn._xlws.filter(cat_table[Subsector],$E6636=cat_table[Sector],"")))</f>
        <v>#NAME?</v>
      </c>
      <c r="AF6636" s="94" t="e">
        <v>#NAME?</v>
      </c>
      <c r="AG6636" s="94" t="e">
        <v>#NAME?</v>
      </c>
      <c r="AH6636" s="94" t="e">
        <v>#NAME?</v>
      </c>
      <c r="AI6636" s="94" t="e">
        <v>#NAME?</v>
      </c>
      <c r="AJ6636" s="94" t="e">
        <v>#NAME?</v>
      </c>
      <c r="AK6636" s="94" t="e">
        <v>#NAME?</v>
      </c>
      <c r="AO6636" s="94" t="e">
        <f aca="false" t="array" ref="AO6636:AT6636">_xlfn.torow(_xlfn.unique(_xlfn._xlws.filter(cat_table[Sub-subsector],($E6636=cat_table[Sector])*($F6636=cat_table[Subsector]),"")))</f>
        <v>#NAME?</v>
      </c>
      <c r="AP6636" s="94" t="e">
        <v>#NAME?</v>
      </c>
      <c r="AQ6636" s="94" t="e">
        <v>#NAME?</v>
      </c>
      <c r="AR6636" s="94" t="e">
        <v>#NAME?</v>
      </c>
      <c r="AS6636" s="94" t="e">
        <v>#NAME?</v>
      </c>
      <c r="AT6636" s="94" t="e">
        <v>#NAME?</v>
      </c>
    </row>
    <row r="6637" customFormat="false" ht="15" hidden="false" customHeight="true" outlineLevel="0" collapsed="false">
      <c r="A6637" s="312" t="s">
        <v>17703</v>
      </c>
      <c r="B6637" s="313" t="str">
        <f aca="false">INDEX(Table2[], MATCH(L6637, Location_ID!$D$2:$D$3098, 0), 1)</f>
        <v>5122b23d-6a5e-4c89-b12e-624825118607</v>
      </c>
      <c r="C6637" s="313" t="s">
        <v>1589</v>
      </c>
      <c r="D6637" s="314" t="s">
        <v>354</v>
      </c>
      <c r="E6637" s="312" t="s">
        <v>7134</v>
      </c>
      <c r="F6637" s="312" t="s">
        <v>7135</v>
      </c>
      <c r="G6637" s="313" t="s">
        <v>7895</v>
      </c>
      <c r="H6637" s="313"/>
      <c r="I6637" s="312" t="s">
        <v>17699</v>
      </c>
      <c r="J6637" s="313" t="s">
        <v>17704</v>
      </c>
      <c r="K6637" s="312" t="s">
        <v>7109</v>
      </c>
      <c r="L6637" s="313" t="s">
        <v>2310</v>
      </c>
      <c r="M6637" s="312" t="s">
        <v>7116</v>
      </c>
      <c r="N6637" s="313" t="s">
        <v>17681</v>
      </c>
      <c r="O6637" s="313" t="s">
        <v>17704</v>
      </c>
      <c r="P6637" s="315" t="n">
        <v>44233</v>
      </c>
      <c r="Q6637" s="315" t="n">
        <v>44233</v>
      </c>
      <c r="R6637" s="313" t="n">
        <v>1</v>
      </c>
      <c r="S6637" s="312" t="s">
        <v>7130</v>
      </c>
      <c r="T6637" s="313" t="n">
        <v>7700</v>
      </c>
      <c r="U6637" s="313" t="n">
        <f aca="false">T6637-3100</f>
        <v>4600</v>
      </c>
      <c r="V6637" s="313" t="n">
        <f aca="false">T6637+3100</f>
        <v>10800</v>
      </c>
      <c r="W6637" s="313" t="s">
        <v>7141</v>
      </c>
      <c r="X6637" s="313"/>
      <c r="Y6637" s="313" t="n">
        <v>0</v>
      </c>
      <c r="Z6637" s="313" t="n">
        <v>1</v>
      </c>
      <c r="AE6637" s="94" t="e">
        <f aca="false" t="array" ref="AE6637:AK6637">_xlfn.torow(_xlfn.unique(_xlfn._xlws.filter(cat_table[Subsector],$E6637=cat_table[Sector],"")))</f>
        <v>#NAME?</v>
      </c>
      <c r="AF6637" s="94" t="e">
        <v>#NAME?</v>
      </c>
      <c r="AG6637" s="94" t="e">
        <v>#NAME?</v>
      </c>
      <c r="AH6637" s="94" t="e">
        <v>#NAME?</v>
      </c>
      <c r="AI6637" s="94" t="e">
        <v>#NAME?</v>
      </c>
      <c r="AJ6637" s="94" t="e">
        <v>#NAME?</v>
      </c>
      <c r="AK6637" s="94" t="e">
        <v>#NAME?</v>
      </c>
      <c r="AO6637" s="94" t="e">
        <f aca="false" t="array" ref="AO6637:AT6637">_xlfn.torow(_xlfn.unique(_xlfn._xlws.filter(cat_table[Sub-subsector],($E6637=cat_table[Sector])*($F6637=cat_table[Subsector]),"")))</f>
        <v>#NAME?</v>
      </c>
      <c r="AP6637" s="94" t="e">
        <v>#NAME?</v>
      </c>
      <c r="AQ6637" s="94" t="e">
        <v>#NAME?</v>
      </c>
      <c r="AR6637" s="94" t="e">
        <v>#NAME?</v>
      </c>
      <c r="AS6637" s="94" t="e">
        <v>#NAME?</v>
      </c>
      <c r="AT6637" s="94" t="e">
        <v>#NAME?</v>
      </c>
    </row>
    <row r="6638" customFormat="false" ht="15" hidden="false" customHeight="true" outlineLevel="0" collapsed="false">
      <c r="A6638" s="316" t="s">
        <v>17705</v>
      </c>
      <c r="B6638" s="317" t="str">
        <f aca="false">INDEX(Table2[], MATCH(L6638, Location_ID!$D$2:$D$3098, 0), 1)</f>
        <v>5122b23d-6a5e-4c89-b12e-624825118607</v>
      </c>
      <c r="C6638" s="317" t="s">
        <v>1589</v>
      </c>
      <c r="D6638" s="318" t="s">
        <v>354</v>
      </c>
      <c r="E6638" s="316" t="s">
        <v>7134</v>
      </c>
      <c r="F6638" s="316" t="s">
        <v>7135</v>
      </c>
      <c r="G6638" s="316" t="s">
        <v>7895</v>
      </c>
      <c r="H6638" s="317"/>
      <c r="I6638" s="316" t="s">
        <v>17699</v>
      </c>
      <c r="J6638" s="317" t="s">
        <v>17706</v>
      </c>
      <c r="K6638" s="316" t="s">
        <v>7109</v>
      </c>
      <c r="L6638" s="317" t="s">
        <v>2310</v>
      </c>
      <c r="M6638" s="312" t="s">
        <v>7116</v>
      </c>
      <c r="N6638" s="317" t="s">
        <v>17681</v>
      </c>
      <c r="O6638" s="317" t="s">
        <v>17706</v>
      </c>
      <c r="P6638" s="319" t="n">
        <v>44233</v>
      </c>
      <c r="Q6638" s="319" t="n">
        <v>44233</v>
      </c>
      <c r="R6638" s="317" t="n">
        <v>1</v>
      </c>
      <c r="S6638" s="316" t="s">
        <v>7130</v>
      </c>
      <c r="T6638" s="317" t="n">
        <v>5900</v>
      </c>
      <c r="U6638" s="317" t="n">
        <f aca="false">T6638-2400</f>
        <v>3500</v>
      </c>
      <c r="V6638" s="317" t="n">
        <f aca="false">T6638+2400</f>
        <v>8300</v>
      </c>
      <c r="W6638" s="317" t="s">
        <v>7141</v>
      </c>
      <c r="X6638" s="317"/>
      <c r="Y6638" s="317" t="n">
        <v>0</v>
      </c>
      <c r="Z6638" s="317" t="n">
        <v>1</v>
      </c>
      <c r="AE6638" s="94" t="e">
        <f aca="false" t="array" ref="AE6638:AK6638">_xlfn.torow(_xlfn.unique(_xlfn._xlws.filter(cat_table[Subsector],$E6638=cat_table[Sector],"")))</f>
        <v>#NAME?</v>
      </c>
      <c r="AF6638" s="94" t="e">
        <v>#NAME?</v>
      </c>
      <c r="AG6638" s="94" t="e">
        <v>#NAME?</v>
      </c>
      <c r="AH6638" s="94" t="e">
        <v>#NAME?</v>
      </c>
      <c r="AI6638" s="94" t="e">
        <v>#NAME?</v>
      </c>
      <c r="AJ6638" s="94" t="e">
        <v>#NAME?</v>
      </c>
      <c r="AK6638" s="94" t="e">
        <v>#NAME?</v>
      </c>
      <c r="AO6638" s="94" t="e">
        <f aca="false" t="array" ref="AO6638:AT6638">_xlfn.torow(_xlfn.unique(_xlfn._xlws.filter(cat_table[Sub-subsector],($E6638=cat_table[Sector])*($F6638=cat_table[Subsector]),"")))</f>
        <v>#NAME?</v>
      </c>
      <c r="AP6638" s="94" t="e">
        <v>#NAME?</v>
      </c>
      <c r="AQ6638" s="94" t="e">
        <v>#NAME?</v>
      </c>
      <c r="AR6638" s="94" t="e">
        <v>#NAME?</v>
      </c>
      <c r="AS6638" s="94" t="e">
        <v>#NAME?</v>
      </c>
      <c r="AT6638" s="94" t="e">
        <v>#NAME?</v>
      </c>
    </row>
    <row r="6639" customFormat="false" ht="15" hidden="false" customHeight="true" outlineLevel="0" collapsed="false">
      <c r="A6639" s="20" t="s">
        <v>17707</v>
      </c>
      <c r="B6639" s="20" t="str">
        <f aca="false">INDEX(Table2[], MATCH(L6639, Location_ID!$D$2:$D$3098, 0), 1)</f>
        <v>be16e4bd-98f0-4007-9fb3-e10dd9b0104d</v>
      </c>
      <c r="C6639" s="20" t="s">
        <v>1594</v>
      </c>
      <c r="D6639" s="230" t="s">
        <v>354</v>
      </c>
      <c r="E6639" s="20" t="s">
        <v>7965</v>
      </c>
      <c r="F6639" s="20" t="s">
        <v>7966</v>
      </c>
      <c r="G6639" s="20" t="s">
        <v>7966</v>
      </c>
      <c r="H6639" s="20"/>
      <c r="I6639" s="20" t="s">
        <v>17708</v>
      </c>
      <c r="J6639" s="20" t="s">
        <v>17709</v>
      </c>
      <c r="K6639" s="20" t="s">
        <v>7124</v>
      </c>
      <c r="L6639" s="20" t="s">
        <v>6607</v>
      </c>
      <c r="M6639" s="20" t="s">
        <v>7116</v>
      </c>
      <c r="N6639" s="20" t="s">
        <v>17710</v>
      </c>
      <c r="O6639" s="20" t="s">
        <v>17711</v>
      </c>
      <c r="P6639" s="201" t="n">
        <v>43221</v>
      </c>
      <c r="Q6639" s="201" t="n">
        <v>43830</v>
      </c>
      <c r="R6639" s="20"/>
      <c r="S6639" s="20" t="s">
        <v>7117</v>
      </c>
      <c r="T6639" s="20" t="n">
        <v>5</v>
      </c>
      <c r="U6639" s="20" t="n">
        <v>4.8</v>
      </c>
      <c r="V6639" s="20" t="n">
        <v>5.2</v>
      </c>
      <c r="W6639" s="20" t="s">
        <v>11510</v>
      </c>
      <c r="X6639" s="35"/>
      <c r="Y6639" s="35" t="n">
        <v>0</v>
      </c>
      <c r="Z6639" s="35" t="n">
        <v>1</v>
      </c>
      <c r="AE6639" s="94" t="e">
        <f aca="false" t="array" ref="AE6639:AE6639">_xlfn.torow(_xlfn.unique(_xlfn._xlws.filter(cat_table[Subsector],$E6639=cat_table[Sector],"")))</f>
        <v>#NAME?</v>
      </c>
      <c r="AO6639" s="94" t="e">
        <f aca="false" t="array" ref="AO6639:AO6639">_xlfn.torow(_xlfn.unique(_xlfn._xlws.filter(cat_table[Sub-subsector],($E6639=cat_table[Sector])*($F6639=cat_table[Subsector]),"")))</f>
        <v>#NAME?</v>
      </c>
    </row>
    <row r="6640" customFormat="false" ht="15" hidden="false" customHeight="true" outlineLevel="0" collapsed="false">
      <c r="A6640" s="165" t="s">
        <v>17712</v>
      </c>
      <c r="B6640" s="165" t="str">
        <f aca="false">INDEX(Table2[], MATCH(L6640, Location_ID!$D$2:$D$3098, 0), 1)</f>
        <v>be16e4bd-98f0-4007-9fb3-e10dd9b0104d</v>
      </c>
      <c r="C6640" s="165" t="s">
        <v>1594</v>
      </c>
      <c r="D6640" s="232" t="s">
        <v>354</v>
      </c>
      <c r="E6640" s="165" t="s">
        <v>7127</v>
      </c>
      <c r="F6640" s="165" t="s">
        <v>7683</v>
      </c>
      <c r="G6640" s="165"/>
      <c r="H6640" s="192"/>
      <c r="I6640" s="165" t="s">
        <v>17708</v>
      </c>
      <c r="J6640" s="165" t="s">
        <v>17713</v>
      </c>
      <c r="K6640" s="165" t="s">
        <v>7124</v>
      </c>
      <c r="L6640" s="165" t="s">
        <v>6607</v>
      </c>
      <c r="M6640" s="165" t="s">
        <v>7116</v>
      </c>
      <c r="N6640" s="165" t="s">
        <v>17710</v>
      </c>
      <c r="O6640" s="165" t="s">
        <v>17714</v>
      </c>
      <c r="P6640" s="191" t="n">
        <v>43221</v>
      </c>
      <c r="Q6640" s="191" t="n">
        <v>43830</v>
      </c>
      <c r="R6640" s="165"/>
      <c r="S6640" s="165" t="s">
        <v>7117</v>
      </c>
      <c r="T6640" s="165" t="n">
        <v>1.5</v>
      </c>
      <c r="U6640" s="165" t="n">
        <v>1.4</v>
      </c>
      <c r="V6640" s="165" t="n">
        <v>1.6</v>
      </c>
      <c r="W6640" s="165" t="s">
        <v>11510</v>
      </c>
      <c r="X6640" s="165"/>
      <c r="Y6640" s="192" t="n">
        <v>0</v>
      </c>
      <c r="Z6640" s="192" t="n">
        <v>1</v>
      </c>
      <c r="AE6640" s="94" t="e">
        <f aca="false" t="array" ref="AE6640:AG6640">_xlfn.torow(_xlfn.unique(_xlfn._xlws.filter(cat_table[Subsector],$E6640=cat_table[Sector],"")))</f>
        <v>#NAME?</v>
      </c>
      <c r="AF6640" s="94" t="e">
        <v>#NAME?</v>
      </c>
      <c r="AG6640" s="94" t="e">
        <v>#NAME?</v>
      </c>
      <c r="AO6640" s="94" t="e">
        <f aca="false" t="array" ref="AO6640:AP6640">_xlfn.torow(_xlfn.unique(_xlfn._xlws.filter(cat_table[Sub-subsector],($E6640=cat_table[Sector])*($F6640=cat_table[Subsector]),"")))</f>
        <v>#NAME?</v>
      </c>
      <c r="AP6640" s="94" t="e">
        <v>#NAME?</v>
      </c>
    </row>
    <row r="6641" customFormat="false" ht="15" hidden="false" customHeight="true" outlineLevel="0" collapsed="false">
      <c r="A6641" s="312" t="s">
        <v>17715</v>
      </c>
      <c r="B6641" s="313" t="str">
        <f aca="false">INDEX(Table2[], MATCH(L6641, Location_ID!$D$2:$D$3098, 0), 1)</f>
        <v>46f446eb-a58b-4100-a43f-f27e135a28bd</v>
      </c>
      <c r="C6641" s="313" t="s">
        <v>1598</v>
      </c>
      <c r="D6641" s="314" t="s">
        <v>354</v>
      </c>
      <c r="E6641" s="312" t="s">
        <v>7134</v>
      </c>
      <c r="F6641" s="312" t="s">
        <v>7458</v>
      </c>
      <c r="G6641" s="313" t="s">
        <v>7459</v>
      </c>
      <c r="H6641" s="313" t="s">
        <v>7114</v>
      </c>
      <c r="I6641" s="312" t="s">
        <v>17716</v>
      </c>
      <c r="J6641" s="312" t="s">
        <v>17717</v>
      </c>
      <c r="K6641" s="312" t="s">
        <v>7109</v>
      </c>
      <c r="L6641" s="313" t="s">
        <v>17718</v>
      </c>
      <c r="M6641" s="312" t="s">
        <v>7116</v>
      </c>
      <c r="N6641" s="313" t="s">
        <v>17719</v>
      </c>
      <c r="O6641" s="313" t="s">
        <v>17720</v>
      </c>
      <c r="P6641" s="315" t="n">
        <v>43709</v>
      </c>
      <c r="Q6641" s="315" t="n">
        <v>43770</v>
      </c>
      <c r="R6641" s="313" t="n">
        <v>331</v>
      </c>
      <c r="S6641" s="312" t="s">
        <v>7126</v>
      </c>
      <c r="T6641" s="313" t="n">
        <v>90000</v>
      </c>
      <c r="U6641" s="313" t="n">
        <v>35000</v>
      </c>
      <c r="V6641" s="313" t="n">
        <v>145000</v>
      </c>
      <c r="W6641" s="313" t="s">
        <v>7414</v>
      </c>
      <c r="X6641" s="313" t="s">
        <v>7123</v>
      </c>
      <c r="Y6641" s="313" t="n">
        <v>0</v>
      </c>
      <c r="Z6641" s="313" t="n">
        <v>0</v>
      </c>
      <c r="AE6641" s="94" t="e">
        <f aca="false" t="array" ref="AE6641:AK6641">_xlfn.torow(_xlfn.unique(_xlfn._xlws.filter(cat_table[Subsector],$E6641=cat_table[Sector],"")))</f>
        <v>#NAME?</v>
      </c>
      <c r="AF6641" s="94" t="e">
        <v>#NAME?</v>
      </c>
      <c r="AG6641" s="94" t="e">
        <v>#NAME?</v>
      </c>
      <c r="AH6641" s="94" t="e">
        <v>#NAME?</v>
      </c>
      <c r="AI6641" s="94" t="e">
        <v>#NAME?</v>
      </c>
      <c r="AJ6641" s="94" t="e">
        <v>#NAME?</v>
      </c>
      <c r="AK6641" s="94" t="e">
        <v>#NAME?</v>
      </c>
      <c r="AO6641" s="94" t="e">
        <f aca="false" t="array" ref="AO6641:AR6641">_xlfn.torow(_xlfn.unique(_xlfn._xlws.filter(cat_table[Sub-subsector],($E6641=cat_table[Sector])*($F6641=cat_table[Subsector]),"")))</f>
        <v>#NAME?</v>
      </c>
      <c r="AP6641" s="94" t="e">
        <v>#NAME?</v>
      </c>
      <c r="AQ6641" s="94" t="e">
        <v>#NAME?</v>
      </c>
      <c r="AR6641" s="94" t="e">
        <v>#NAME?</v>
      </c>
    </row>
    <row r="6642" customFormat="false" ht="15" hidden="false" customHeight="true" outlineLevel="0" collapsed="false">
      <c r="A6642" s="312" t="s">
        <v>17721</v>
      </c>
      <c r="B6642" s="313" t="str">
        <f aca="false">INDEX(Table2[], MATCH(L6642, Location_ID!$D$2:$D$3098, 0), 1)</f>
        <v>46f446eb-a58b-4100-a43f-f27e135a28bd</v>
      </c>
      <c r="C6642" s="313" t="s">
        <v>1598</v>
      </c>
      <c r="D6642" s="314" t="s">
        <v>354</v>
      </c>
      <c r="E6642" s="312" t="s">
        <v>7134</v>
      </c>
      <c r="F6642" s="312" t="s">
        <v>7458</v>
      </c>
      <c r="G6642" s="313" t="s">
        <v>7459</v>
      </c>
      <c r="H6642" s="313" t="s">
        <v>7114</v>
      </c>
      <c r="I6642" s="312" t="s">
        <v>17716</v>
      </c>
      <c r="J6642" s="312" t="s">
        <v>17717</v>
      </c>
      <c r="K6642" s="312" t="s">
        <v>7109</v>
      </c>
      <c r="L6642" s="313" t="s">
        <v>17718</v>
      </c>
      <c r="M6642" s="312" t="s">
        <v>7116</v>
      </c>
      <c r="N6642" s="313" t="s">
        <v>17719</v>
      </c>
      <c r="O6642" s="313" t="s">
        <v>17720</v>
      </c>
      <c r="P6642" s="315" t="n">
        <v>43709</v>
      </c>
      <c r="Q6642" s="315" t="n">
        <v>43770</v>
      </c>
      <c r="R6642" s="313" t="n">
        <v>158</v>
      </c>
      <c r="S6642" s="312" t="s">
        <v>7126</v>
      </c>
      <c r="T6642" s="313" t="n">
        <v>28000</v>
      </c>
      <c r="U6642" s="313" t="n">
        <v>10000</v>
      </c>
      <c r="V6642" s="313" t="n">
        <v>46000</v>
      </c>
      <c r="W6642" s="313" t="s">
        <v>7414</v>
      </c>
      <c r="X6642" s="313" t="s">
        <v>7123</v>
      </c>
      <c r="Y6642" s="313" t="n">
        <v>0</v>
      </c>
      <c r="Z6642" s="313" t="n">
        <v>0</v>
      </c>
      <c r="AE6642" s="94" t="e">
        <f aca="false" t="array" ref="AE6642:AK6642">_xlfn.torow(_xlfn.unique(_xlfn._xlws.filter(cat_table[Subsector],$E6642=cat_table[Sector],"")))</f>
        <v>#NAME?</v>
      </c>
      <c r="AF6642" s="94" t="e">
        <v>#NAME?</v>
      </c>
      <c r="AG6642" s="94" t="e">
        <v>#NAME?</v>
      </c>
      <c r="AH6642" s="94" t="e">
        <v>#NAME?</v>
      </c>
      <c r="AI6642" s="94" t="e">
        <v>#NAME?</v>
      </c>
      <c r="AJ6642" s="94" t="e">
        <v>#NAME?</v>
      </c>
      <c r="AK6642" s="94" t="e">
        <v>#NAME?</v>
      </c>
      <c r="AO6642" s="94" t="e">
        <f aca="false" t="array" ref="AO6642:AR6642">_xlfn.torow(_xlfn.unique(_xlfn._xlws.filter(cat_table[Sub-subsector],($E6642=cat_table[Sector])*($F6642=cat_table[Subsector]),"")))</f>
        <v>#NAME?</v>
      </c>
      <c r="AP6642" s="94" t="e">
        <v>#NAME?</v>
      </c>
      <c r="AQ6642" s="94" t="e">
        <v>#NAME?</v>
      </c>
      <c r="AR6642" s="94" t="e">
        <v>#NAME?</v>
      </c>
    </row>
    <row r="6643" customFormat="false" ht="15" hidden="false" customHeight="true" outlineLevel="0" collapsed="false">
      <c r="A6643" s="312" t="s">
        <v>17722</v>
      </c>
      <c r="B6643" s="313" t="str">
        <f aca="false">INDEX(Table2[], MATCH(L6643, Location_ID!$D$2:$D$3098, 0), 1)</f>
        <v>46f446eb-a58b-4100-a43f-f27e135a28bd</v>
      </c>
      <c r="C6643" s="313" t="s">
        <v>1598</v>
      </c>
      <c r="D6643" s="314" t="s">
        <v>354</v>
      </c>
      <c r="E6643" s="312" t="s">
        <v>7134</v>
      </c>
      <c r="F6643" s="312" t="s">
        <v>7458</v>
      </c>
      <c r="G6643" s="313" t="s">
        <v>7459</v>
      </c>
      <c r="H6643" s="313" t="s">
        <v>7114</v>
      </c>
      <c r="I6643" s="312" t="s">
        <v>17716</v>
      </c>
      <c r="J6643" s="312" t="s">
        <v>17717</v>
      </c>
      <c r="K6643" s="312" t="s">
        <v>7109</v>
      </c>
      <c r="L6643" s="313" t="s">
        <v>17718</v>
      </c>
      <c r="M6643" s="312" t="s">
        <v>7116</v>
      </c>
      <c r="N6643" s="313" t="s">
        <v>17719</v>
      </c>
      <c r="O6643" s="313" t="s">
        <v>17720</v>
      </c>
      <c r="P6643" s="315" t="n">
        <v>43709</v>
      </c>
      <c r="Q6643" s="315" t="n">
        <v>43770</v>
      </c>
      <c r="R6643" s="313" t="n">
        <v>45</v>
      </c>
      <c r="S6643" s="312" t="s">
        <v>7126</v>
      </c>
      <c r="T6643" s="313" t="n">
        <v>14000</v>
      </c>
      <c r="U6643" s="313" t="n">
        <v>5200</v>
      </c>
      <c r="V6643" s="313" t="n">
        <v>22800</v>
      </c>
      <c r="W6643" s="313" t="s">
        <v>7414</v>
      </c>
      <c r="X6643" s="313" t="s">
        <v>7123</v>
      </c>
      <c r="Y6643" s="313" t="n">
        <v>0</v>
      </c>
      <c r="Z6643" s="313" t="n">
        <v>0</v>
      </c>
      <c r="AE6643" s="94" t="e">
        <f aca="false" t="array" ref="AE6643:AK6643">_xlfn.torow(_xlfn.unique(_xlfn._xlws.filter(cat_table[Subsector],$E6643=cat_table[Sector],"")))</f>
        <v>#NAME?</v>
      </c>
      <c r="AF6643" s="94" t="e">
        <v>#NAME?</v>
      </c>
      <c r="AG6643" s="94" t="e">
        <v>#NAME?</v>
      </c>
      <c r="AH6643" s="94" t="e">
        <v>#NAME?</v>
      </c>
      <c r="AI6643" s="94" t="e">
        <v>#NAME?</v>
      </c>
      <c r="AJ6643" s="94" t="e">
        <v>#NAME?</v>
      </c>
      <c r="AK6643" s="94" t="e">
        <v>#NAME?</v>
      </c>
      <c r="AO6643" s="94" t="e">
        <f aca="false" t="array" ref="AO6643:AR6643">_xlfn.torow(_xlfn.unique(_xlfn._xlws.filter(cat_table[Sub-subsector],($E6643=cat_table[Sector])*($F6643=cat_table[Subsector]),"")))</f>
        <v>#NAME?</v>
      </c>
      <c r="AP6643" s="94" t="e">
        <v>#NAME?</v>
      </c>
      <c r="AQ6643" s="94" t="e">
        <v>#NAME?</v>
      </c>
      <c r="AR6643" s="94" t="e">
        <v>#NAME?</v>
      </c>
    </row>
    <row r="6644" customFormat="false" ht="15" hidden="false" customHeight="true" outlineLevel="0" collapsed="false">
      <c r="A6644" s="312" t="s">
        <v>17723</v>
      </c>
      <c r="B6644" s="313" t="str">
        <f aca="false">INDEX(Table2[], MATCH(L6644, Location_ID!$D$2:$D$3098, 0), 1)</f>
        <v>46f446eb-a58b-4100-a43f-f27e135a28bd</v>
      </c>
      <c r="C6644" s="313" t="s">
        <v>1598</v>
      </c>
      <c r="D6644" s="314" t="s">
        <v>354</v>
      </c>
      <c r="E6644" s="312" t="s">
        <v>7134</v>
      </c>
      <c r="F6644" s="312" t="s">
        <v>7458</v>
      </c>
      <c r="G6644" s="313" t="s">
        <v>7459</v>
      </c>
      <c r="H6644" s="313" t="s">
        <v>7114</v>
      </c>
      <c r="I6644" s="312" t="s">
        <v>17716</v>
      </c>
      <c r="J6644" s="312" t="s">
        <v>17717</v>
      </c>
      <c r="K6644" s="312" t="s">
        <v>7109</v>
      </c>
      <c r="L6644" s="313" t="s">
        <v>17718</v>
      </c>
      <c r="M6644" s="312" t="s">
        <v>7116</v>
      </c>
      <c r="N6644" s="313" t="s">
        <v>17719</v>
      </c>
      <c r="O6644" s="313" t="s">
        <v>17720</v>
      </c>
      <c r="P6644" s="315" t="n">
        <v>43983</v>
      </c>
      <c r="Q6644" s="315" t="n">
        <v>44074</v>
      </c>
      <c r="R6644" s="313" t="n">
        <v>56</v>
      </c>
      <c r="S6644" s="312" t="s">
        <v>7126</v>
      </c>
      <c r="T6644" s="313" t="n">
        <v>13000</v>
      </c>
      <c r="U6644" s="313" t="n">
        <v>6100</v>
      </c>
      <c r="V6644" s="313" t="n">
        <v>19900</v>
      </c>
      <c r="W6644" s="313" t="s">
        <v>7414</v>
      </c>
      <c r="X6644" s="313" t="s">
        <v>7123</v>
      </c>
      <c r="Y6644" s="313" t="n">
        <v>0</v>
      </c>
      <c r="Z6644" s="313" t="n">
        <v>0</v>
      </c>
      <c r="AE6644" s="94" t="e">
        <f aca="false" t="array" ref="AE6644:AK6644">_xlfn.torow(_xlfn.unique(_xlfn._xlws.filter(cat_table[Subsector],$E6644=cat_table[Sector],"")))</f>
        <v>#NAME?</v>
      </c>
      <c r="AF6644" s="94" t="e">
        <v>#NAME?</v>
      </c>
      <c r="AG6644" s="94" t="e">
        <v>#NAME?</v>
      </c>
      <c r="AH6644" s="94" t="e">
        <v>#NAME?</v>
      </c>
      <c r="AI6644" s="94" t="e">
        <v>#NAME?</v>
      </c>
      <c r="AJ6644" s="94" t="e">
        <v>#NAME?</v>
      </c>
      <c r="AK6644" s="94" t="e">
        <v>#NAME?</v>
      </c>
      <c r="AO6644" s="94" t="e">
        <f aca="false" t="array" ref="AO6644:AR6644">_xlfn.torow(_xlfn.unique(_xlfn._xlws.filter(cat_table[Sub-subsector],($E6644=cat_table[Sector])*($F6644=cat_table[Subsector]),"")))</f>
        <v>#NAME?</v>
      </c>
      <c r="AP6644" s="94" t="e">
        <v>#NAME?</v>
      </c>
      <c r="AQ6644" s="94" t="e">
        <v>#NAME?</v>
      </c>
      <c r="AR6644" s="94" t="e">
        <v>#NAME?</v>
      </c>
    </row>
    <row r="6645" customFormat="false" ht="15" hidden="false" customHeight="true" outlineLevel="0" collapsed="false">
      <c r="A6645" s="312" t="s">
        <v>17724</v>
      </c>
      <c r="B6645" s="313" t="str">
        <f aca="false">INDEX(Table2[], MATCH(L6645, Location_ID!$D$2:$D$3098, 0), 1)</f>
        <v>46f446eb-a58b-4100-a43f-f27e135a28bd</v>
      </c>
      <c r="C6645" s="313" t="s">
        <v>1598</v>
      </c>
      <c r="D6645" s="314" t="s">
        <v>354</v>
      </c>
      <c r="E6645" s="312" t="s">
        <v>7134</v>
      </c>
      <c r="F6645" s="312" t="s">
        <v>7458</v>
      </c>
      <c r="G6645" s="313" t="s">
        <v>7459</v>
      </c>
      <c r="H6645" s="313" t="s">
        <v>7114</v>
      </c>
      <c r="I6645" s="312" t="s">
        <v>17716</v>
      </c>
      <c r="J6645" s="312" t="s">
        <v>17717</v>
      </c>
      <c r="K6645" s="312" t="s">
        <v>7109</v>
      </c>
      <c r="L6645" s="313" t="s">
        <v>17718</v>
      </c>
      <c r="M6645" s="312" t="s">
        <v>7116</v>
      </c>
      <c r="N6645" s="313" t="s">
        <v>17719</v>
      </c>
      <c r="O6645" s="313" t="s">
        <v>17720</v>
      </c>
      <c r="P6645" s="315" t="n">
        <v>43983</v>
      </c>
      <c r="Q6645" s="315" t="n">
        <v>44074</v>
      </c>
      <c r="R6645" s="313" t="n">
        <v>19</v>
      </c>
      <c r="S6645" s="312" t="s">
        <v>7126</v>
      </c>
      <c r="T6645" s="313" t="n">
        <v>5500</v>
      </c>
      <c r="U6645" s="313" t="n">
        <v>2600</v>
      </c>
      <c r="V6645" s="313" t="n">
        <v>8400</v>
      </c>
      <c r="W6645" s="313" t="s">
        <v>7414</v>
      </c>
      <c r="X6645" s="313" t="s">
        <v>7123</v>
      </c>
      <c r="Y6645" s="313" t="n">
        <v>0</v>
      </c>
      <c r="Z6645" s="313" t="n">
        <v>0</v>
      </c>
      <c r="AE6645" s="94" t="e">
        <f aca="false" t="array" ref="AE6645:AK6645">_xlfn.torow(_xlfn.unique(_xlfn._xlws.filter(cat_table[Subsector],$E6645=cat_table[Sector],"")))</f>
        <v>#NAME?</v>
      </c>
      <c r="AF6645" s="94" t="e">
        <v>#NAME?</v>
      </c>
      <c r="AG6645" s="94" t="e">
        <v>#NAME?</v>
      </c>
      <c r="AH6645" s="94" t="e">
        <v>#NAME?</v>
      </c>
      <c r="AI6645" s="94" t="e">
        <v>#NAME?</v>
      </c>
      <c r="AJ6645" s="94" t="e">
        <v>#NAME?</v>
      </c>
      <c r="AK6645" s="94" t="e">
        <v>#NAME?</v>
      </c>
      <c r="AO6645" s="94" t="e">
        <f aca="false" t="array" ref="AO6645:AR6645">_xlfn.torow(_xlfn.unique(_xlfn._xlws.filter(cat_table[Sub-subsector],($E6645=cat_table[Sector])*($F6645=cat_table[Subsector]),"")))</f>
        <v>#NAME?</v>
      </c>
      <c r="AP6645" s="94" t="e">
        <v>#NAME?</v>
      </c>
      <c r="AQ6645" s="94" t="e">
        <v>#NAME?</v>
      </c>
      <c r="AR6645" s="94" t="e">
        <v>#NAME?</v>
      </c>
    </row>
    <row r="6646" customFormat="false" ht="15" hidden="false" customHeight="true" outlineLevel="0" collapsed="false">
      <c r="A6646" s="312" t="s">
        <v>17725</v>
      </c>
      <c r="B6646" s="313" t="str">
        <f aca="false">INDEX(Table2[], MATCH(L6646, Location_ID!$D$2:$D$3098, 0), 1)</f>
        <v>46f446eb-a58b-4100-a43f-f27e135a28bd</v>
      </c>
      <c r="C6646" s="313" t="s">
        <v>1598</v>
      </c>
      <c r="D6646" s="314" t="s">
        <v>354</v>
      </c>
      <c r="E6646" s="312" t="s">
        <v>7134</v>
      </c>
      <c r="F6646" s="312" t="s">
        <v>7458</v>
      </c>
      <c r="G6646" s="313" t="s">
        <v>7459</v>
      </c>
      <c r="H6646" s="313" t="s">
        <v>7114</v>
      </c>
      <c r="I6646" s="312" t="s">
        <v>17716</v>
      </c>
      <c r="J6646" s="312" t="s">
        <v>17717</v>
      </c>
      <c r="K6646" s="312" t="s">
        <v>7109</v>
      </c>
      <c r="L6646" s="313" t="s">
        <v>17718</v>
      </c>
      <c r="M6646" s="312" t="s">
        <v>7116</v>
      </c>
      <c r="N6646" s="313" t="s">
        <v>17719</v>
      </c>
      <c r="O6646" s="313" t="s">
        <v>17720</v>
      </c>
      <c r="P6646" s="315" t="n">
        <v>43983</v>
      </c>
      <c r="Q6646" s="315" t="n">
        <v>44074</v>
      </c>
      <c r="R6646" s="313" t="n">
        <v>8</v>
      </c>
      <c r="S6646" s="312" t="s">
        <v>7126</v>
      </c>
      <c r="T6646" s="313" t="n">
        <v>1500</v>
      </c>
      <c r="U6646" s="313" t="n">
        <v>700</v>
      </c>
      <c r="V6646" s="313" t="n">
        <v>2300</v>
      </c>
      <c r="W6646" s="313" t="s">
        <v>7414</v>
      </c>
      <c r="X6646" s="313" t="s">
        <v>7123</v>
      </c>
      <c r="Y6646" s="313" t="n">
        <v>0</v>
      </c>
      <c r="Z6646" s="313" t="n">
        <v>0</v>
      </c>
      <c r="AE6646" s="94" t="e">
        <f aca="false" t="array" ref="AE6646:AK6646">_xlfn.torow(_xlfn.unique(_xlfn._xlws.filter(cat_table[Subsector],$E6646=cat_table[Sector],"")))</f>
        <v>#NAME?</v>
      </c>
      <c r="AF6646" s="94" t="e">
        <v>#NAME?</v>
      </c>
      <c r="AG6646" s="94" t="e">
        <v>#NAME?</v>
      </c>
      <c r="AH6646" s="94" t="e">
        <v>#NAME?</v>
      </c>
      <c r="AI6646" s="94" t="e">
        <v>#NAME?</v>
      </c>
      <c r="AJ6646" s="94" t="e">
        <v>#NAME?</v>
      </c>
      <c r="AK6646" s="94" t="e">
        <v>#NAME?</v>
      </c>
      <c r="AO6646" s="94" t="e">
        <f aca="false" t="array" ref="AO6646:AR6646">_xlfn.torow(_xlfn.unique(_xlfn._xlws.filter(cat_table[Sub-subsector],($E6646=cat_table[Sector])*($F6646=cat_table[Subsector]),"")))</f>
        <v>#NAME?</v>
      </c>
      <c r="AP6646" s="94" t="e">
        <v>#NAME?</v>
      </c>
      <c r="AQ6646" s="94" t="e">
        <v>#NAME?</v>
      </c>
      <c r="AR6646" s="94" t="e">
        <v>#NAME?</v>
      </c>
    </row>
    <row r="6647" customFormat="false" ht="15" hidden="false" customHeight="true" outlineLevel="0" collapsed="false">
      <c r="A6647" s="312" t="s">
        <v>17726</v>
      </c>
      <c r="B6647" s="313" t="str">
        <f aca="false">INDEX(Table2[], MATCH(L6647, Location_ID!$D$2:$D$3098, 0), 1)</f>
        <v>46f446eb-a58b-4100-a43f-f27e135a28bd</v>
      </c>
      <c r="C6647" s="313" t="s">
        <v>1598</v>
      </c>
      <c r="D6647" s="314" t="s">
        <v>354</v>
      </c>
      <c r="E6647" s="312" t="s">
        <v>7134</v>
      </c>
      <c r="F6647" s="312" t="s">
        <v>7458</v>
      </c>
      <c r="G6647" s="313" t="s">
        <v>7459</v>
      </c>
      <c r="H6647" s="313" t="s">
        <v>7114</v>
      </c>
      <c r="I6647" s="312" t="s">
        <v>17716</v>
      </c>
      <c r="J6647" s="312" t="s">
        <v>17717</v>
      </c>
      <c r="K6647" s="312" t="s">
        <v>7109</v>
      </c>
      <c r="L6647" s="313" t="s">
        <v>17718</v>
      </c>
      <c r="M6647" s="312" t="s">
        <v>7116</v>
      </c>
      <c r="N6647" s="313" t="s">
        <v>17719</v>
      </c>
      <c r="O6647" s="313" t="s">
        <v>17720</v>
      </c>
      <c r="P6647" s="315" t="n">
        <v>44348</v>
      </c>
      <c r="Q6647" s="315" t="n">
        <v>44439</v>
      </c>
      <c r="R6647" s="313" t="n">
        <v>80</v>
      </c>
      <c r="S6647" s="312" t="s">
        <v>7126</v>
      </c>
      <c r="T6647" s="313" t="n">
        <v>12000</v>
      </c>
      <c r="U6647" s="313" t="n">
        <v>4700</v>
      </c>
      <c r="V6647" s="313" t="n">
        <v>19300</v>
      </c>
      <c r="W6647" s="313" t="s">
        <v>7414</v>
      </c>
      <c r="X6647" s="313" t="s">
        <v>7123</v>
      </c>
      <c r="Y6647" s="313" t="n">
        <v>0</v>
      </c>
      <c r="Z6647" s="313" t="n">
        <v>0</v>
      </c>
      <c r="AE6647" s="94" t="e">
        <f aca="false" t="array" ref="AE6647:AK6647">_xlfn.torow(_xlfn.unique(_xlfn._xlws.filter(cat_table[Subsector],$E6647=cat_table[Sector],"")))</f>
        <v>#NAME?</v>
      </c>
      <c r="AF6647" s="94" t="e">
        <v>#NAME?</v>
      </c>
      <c r="AG6647" s="94" t="e">
        <v>#NAME?</v>
      </c>
      <c r="AH6647" s="94" t="e">
        <v>#NAME?</v>
      </c>
      <c r="AI6647" s="94" t="e">
        <v>#NAME?</v>
      </c>
      <c r="AJ6647" s="94" t="e">
        <v>#NAME?</v>
      </c>
      <c r="AK6647" s="94" t="e">
        <v>#NAME?</v>
      </c>
      <c r="AO6647" s="94" t="e">
        <f aca="false" t="array" ref="AO6647:AR6647">_xlfn.torow(_xlfn.unique(_xlfn._xlws.filter(cat_table[Sub-subsector],($E6647=cat_table[Sector])*($F6647=cat_table[Subsector]),"")))</f>
        <v>#NAME?</v>
      </c>
      <c r="AP6647" s="94" t="e">
        <v>#NAME?</v>
      </c>
      <c r="AQ6647" s="94" t="e">
        <v>#NAME?</v>
      </c>
      <c r="AR6647" s="94" t="e">
        <v>#NAME?</v>
      </c>
    </row>
    <row r="6648" customFormat="false" ht="15" hidden="false" customHeight="true" outlineLevel="0" collapsed="false">
      <c r="A6648" s="320" t="s">
        <v>17727</v>
      </c>
      <c r="B6648" s="313" t="str">
        <f aca="false">INDEX(Table2[], MATCH(L6648, Location_ID!$D$2:$D$3098, 0), 1)</f>
        <v>46f446eb-a58b-4100-a43f-f27e135a28bd</v>
      </c>
      <c r="C6648" s="313" t="s">
        <v>1598</v>
      </c>
      <c r="D6648" s="314" t="s">
        <v>354</v>
      </c>
      <c r="E6648" s="312" t="s">
        <v>7134</v>
      </c>
      <c r="F6648" s="312" t="s">
        <v>7458</v>
      </c>
      <c r="G6648" s="313" t="s">
        <v>7459</v>
      </c>
      <c r="H6648" s="313" t="s">
        <v>7114</v>
      </c>
      <c r="I6648" s="312" t="s">
        <v>17716</v>
      </c>
      <c r="J6648" s="312" t="s">
        <v>17717</v>
      </c>
      <c r="K6648" s="312" t="s">
        <v>7109</v>
      </c>
      <c r="L6648" s="313" t="s">
        <v>17718</v>
      </c>
      <c r="M6648" s="312" t="s">
        <v>7116</v>
      </c>
      <c r="N6648" s="313" t="s">
        <v>17719</v>
      </c>
      <c r="O6648" s="313" t="s">
        <v>17720</v>
      </c>
      <c r="P6648" s="315" t="n">
        <v>44348</v>
      </c>
      <c r="Q6648" s="315" t="n">
        <v>44439</v>
      </c>
      <c r="R6648" s="313" t="n">
        <v>76</v>
      </c>
      <c r="S6648" s="312" t="s">
        <v>7126</v>
      </c>
      <c r="T6648" s="313" t="n">
        <v>11000</v>
      </c>
      <c r="U6648" s="313" t="n">
        <v>4300</v>
      </c>
      <c r="V6648" s="313" t="n">
        <v>17700</v>
      </c>
      <c r="W6648" s="313" t="s">
        <v>7414</v>
      </c>
      <c r="X6648" s="313" t="s">
        <v>7123</v>
      </c>
      <c r="Y6648" s="313" t="n">
        <v>0</v>
      </c>
      <c r="Z6648" s="313" t="n">
        <v>0</v>
      </c>
      <c r="AE6648" s="94" t="e">
        <f aca="false" t="array" ref="AE6648:AK6648">_xlfn.torow(_xlfn.unique(_xlfn._xlws.filter(cat_table[Subsector],$E6648=cat_table[Sector],"")))</f>
        <v>#NAME?</v>
      </c>
      <c r="AF6648" s="94" t="e">
        <v>#NAME?</v>
      </c>
      <c r="AG6648" s="94" t="e">
        <v>#NAME?</v>
      </c>
      <c r="AH6648" s="94" t="e">
        <v>#NAME?</v>
      </c>
      <c r="AI6648" s="94" t="e">
        <v>#NAME?</v>
      </c>
      <c r="AJ6648" s="94" t="e">
        <v>#NAME?</v>
      </c>
      <c r="AK6648" s="94" t="e">
        <v>#NAME?</v>
      </c>
      <c r="AO6648" s="94" t="e">
        <f aca="false" t="array" ref="AO6648:AR6648">_xlfn.torow(_xlfn.unique(_xlfn._xlws.filter(cat_table[Sub-subsector],($E6648=cat_table[Sector])*($F6648=cat_table[Subsector]),"")))</f>
        <v>#NAME?</v>
      </c>
      <c r="AP6648" s="94" t="e">
        <v>#NAME?</v>
      </c>
      <c r="AQ6648" s="94" t="e">
        <v>#NAME?</v>
      </c>
      <c r="AR6648" s="94" t="e">
        <v>#NAME?</v>
      </c>
    </row>
    <row r="6649" customFormat="false" ht="15" hidden="false" customHeight="true" outlineLevel="0" collapsed="false">
      <c r="A6649" s="312" t="s">
        <v>17728</v>
      </c>
      <c r="B6649" s="313" t="str">
        <f aca="false">INDEX(Table2[], MATCH(L6649, Location_ID!$D$2:$D$3098, 0), 1)</f>
        <v>46f446eb-a58b-4100-a43f-f27e135a28bd</v>
      </c>
      <c r="C6649" s="313" t="s">
        <v>1598</v>
      </c>
      <c r="D6649" s="314" t="s">
        <v>354</v>
      </c>
      <c r="E6649" s="312" t="s">
        <v>7134</v>
      </c>
      <c r="F6649" s="312" t="s">
        <v>7458</v>
      </c>
      <c r="G6649" s="313" t="s">
        <v>7459</v>
      </c>
      <c r="H6649" s="313" t="s">
        <v>7114</v>
      </c>
      <c r="I6649" s="312" t="s">
        <v>17716</v>
      </c>
      <c r="J6649" s="312" t="s">
        <v>17717</v>
      </c>
      <c r="K6649" s="312" t="s">
        <v>7109</v>
      </c>
      <c r="L6649" s="313" t="s">
        <v>17718</v>
      </c>
      <c r="M6649" s="312" t="s">
        <v>7116</v>
      </c>
      <c r="N6649" s="313" t="s">
        <v>17719</v>
      </c>
      <c r="O6649" s="313" t="s">
        <v>17720</v>
      </c>
      <c r="P6649" s="315" t="n">
        <v>44348</v>
      </c>
      <c r="Q6649" s="315" t="n">
        <v>44439</v>
      </c>
      <c r="R6649" s="313" t="n">
        <v>44</v>
      </c>
      <c r="S6649" s="312" t="s">
        <v>7126</v>
      </c>
      <c r="T6649" s="313" t="n">
        <v>8600</v>
      </c>
      <c r="U6649" s="313" t="n">
        <v>3100</v>
      </c>
      <c r="V6649" s="313" t="n">
        <v>14100</v>
      </c>
      <c r="W6649" s="313" t="s">
        <v>7414</v>
      </c>
      <c r="X6649" s="313" t="s">
        <v>7123</v>
      </c>
      <c r="Y6649" s="313" t="n">
        <v>0</v>
      </c>
      <c r="Z6649" s="313" t="n">
        <v>0</v>
      </c>
      <c r="AE6649" s="94" t="e">
        <f aca="false" t="array" ref="AE6649:AK6649">_xlfn.torow(_xlfn.unique(_xlfn._xlws.filter(cat_table[Subsector],$E6649=cat_table[Sector],"")))</f>
        <v>#NAME?</v>
      </c>
      <c r="AF6649" s="94" t="e">
        <v>#NAME?</v>
      </c>
      <c r="AG6649" s="94" t="e">
        <v>#NAME?</v>
      </c>
      <c r="AH6649" s="94" t="e">
        <v>#NAME?</v>
      </c>
      <c r="AI6649" s="94" t="e">
        <v>#NAME?</v>
      </c>
      <c r="AJ6649" s="94" t="e">
        <v>#NAME?</v>
      </c>
      <c r="AK6649" s="94" t="e">
        <v>#NAME?</v>
      </c>
      <c r="AO6649" s="94" t="e">
        <f aca="false" t="array" ref="AO6649:AR6649">_xlfn.torow(_xlfn.unique(_xlfn._xlws.filter(cat_table[Sub-subsector],($E6649=cat_table[Sector])*($F6649=cat_table[Subsector]),"")))</f>
        <v>#NAME?</v>
      </c>
      <c r="AP6649" s="94" t="e">
        <v>#NAME?</v>
      </c>
      <c r="AQ6649" s="94" t="e">
        <v>#NAME?</v>
      </c>
      <c r="AR6649" s="94" t="e">
        <v>#NAME?</v>
      </c>
    </row>
    <row r="6650" customFormat="false" ht="15" hidden="false" customHeight="true" outlineLevel="0" collapsed="false">
      <c r="A6650" s="312" t="s">
        <v>17729</v>
      </c>
      <c r="B6650" s="313" t="str">
        <f aca="false">INDEX(Table2[], MATCH(L6650, Location_ID!$D$2:$D$3098, 0), 1)</f>
        <v>46f446eb-a58b-4100-a43f-f27e135a28bd</v>
      </c>
      <c r="C6650" s="313" t="s">
        <v>1598</v>
      </c>
      <c r="D6650" s="314" t="s">
        <v>354</v>
      </c>
      <c r="E6650" s="312" t="s">
        <v>7134</v>
      </c>
      <c r="F6650" s="312" t="s">
        <v>7458</v>
      </c>
      <c r="G6650" s="313" t="s">
        <v>7459</v>
      </c>
      <c r="H6650" s="313" t="s">
        <v>7114</v>
      </c>
      <c r="I6650" s="312" t="s">
        <v>17716</v>
      </c>
      <c r="J6650" s="312" t="s">
        <v>17717</v>
      </c>
      <c r="K6650" s="312" t="s">
        <v>7109</v>
      </c>
      <c r="L6650" s="313" t="s">
        <v>17718</v>
      </c>
      <c r="M6650" s="312" t="s">
        <v>7116</v>
      </c>
      <c r="N6650" s="313" t="s">
        <v>17719</v>
      </c>
      <c r="O6650" s="313" t="s">
        <v>17720</v>
      </c>
      <c r="P6650" s="315" t="n">
        <v>44440</v>
      </c>
      <c r="Q6650" s="315" t="n">
        <v>44501</v>
      </c>
      <c r="R6650" s="313" t="n">
        <v>50</v>
      </c>
      <c r="S6650" s="312" t="s">
        <v>7126</v>
      </c>
      <c r="T6650" s="313" t="n">
        <v>5900</v>
      </c>
      <c r="U6650" s="313" t="n">
        <v>1800</v>
      </c>
      <c r="V6650" s="313" t="n">
        <v>10000</v>
      </c>
      <c r="W6650" s="313" t="s">
        <v>7414</v>
      </c>
      <c r="X6650" s="313" t="s">
        <v>7123</v>
      </c>
      <c r="Y6650" s="313" t="n">
        <v>0</v>
      </c>
      <c r="Z6650" s="313" t="n">
        <v>0</v>
      </c>
      <c r="AE6650" s="94" t="e">
        <f aca="false" t="array" ref="AE6650:AK6650">_xlfn.torow(_xlfn.unique(_xlfn._xlws.filter(cat_table[Subsector],$E6650=cat_table[Sector],"")))</f>
        <v>#NAME?</v>
      </c>
      <c r="AF6650" s="94" t="e">
        <v>#NAME?</v>
      </c>
      <c r="AG6650" s="94" t="e">
        <v>#NAME?</v>
      </c>
      <c r="AH6650" s="94" t="e">
        <v>#NAME?</v>
      </c>
      <c r="AI6650" s="94" t="e">
        <v>#NAME?</v>
      </c>
      <c r="AJ6650" s="94" t="e">
        <v>#NAME?</v>
      </c>
      <c r="AK6650" s="94" t="e">
        <v>#NAME?</v>
      </c>
      <c r="AO6650" s="94" t="e">
        <f aca="false" t="array" ref="AO6650:AR6650">_xlfn.torow(_xlfn.unique(_xlfn._xlws.filter(cat_table[Sub-subsector],($E6650=cat_table[Sector])*($F6650=cat_table[Subsector]),"")))</f>
        <v>#NAME?</v>
      </c>
      <c r="AP6650" s="94" t="e">
        <v>#NAME?</v>
      </c>
      <c r="AQ6650" s="94" t="e">
        <v>#NAME?</v>
      </c>
      <c r="AR6650" s="94" t="e">
        <v>#NAME?</v>
      </c>
    </row>
    <row r="6651" customFormat="false" ht="15" hidden="false" customHeight="true" outlineLevel="0" collapsed="false">
      <c r="A6651" s="312" t="s">
        <v>17730</v>
      </c>
      <c r="B6651" s="313" t="str">
        <f aca="false">INDEX(Table2[], MATCH(L6651, Location_ID!$D$2:$D$3098, 0), 1)</f>
        <v>46f446eb-a58b-4100-a43f-f27e135a28bd</v>
      </c>
      <c r="C6651" s="313" t="s">
        <v>1598</v>
      </c>
      <c r="D6651" s="314" t="s">
        <v>354</v>
      </c>
      <c r="E6651" s="312" t="s">
        <v>7134</v>
      </c>
      <c r="F6651" s="312" t="s">
        <v>7458</v>
      </c>
      <c r="G6651" s="313" t="s">
        <v>7459</v>
      </c>
      <c r="H6651" s="313" t="s">
        <v>7114</v>
      </c>
      <c r="I6651" s="312" t="s">
        <v>17716</v>
      </c>
      <c r="J6651" s="312" t="s">
        <v>17717</v>
      </c>
      <c r="K6651" s="312" t="s">
        <v>7109</v>
      </c>
      <c r="L6651" s="313" t="s">
        <v>17718</v>
      </c>
      <c r="M6651" s="312" t="s">
        <v>7116</v>
      </c>
      <c r="N6651" s="313" t="s">
        <v>17719</v>
      </c>
      <c r="O6651" s="313" t="s">
        <v>17720</v>
      </c>
      <c r="P6651" s="315" t="n">
        <v>44440</v>
      </c>
      <c r="Q6651" s="315" t="n">
        <v>44501</v>
      </c>
      <c r="R6651" s="313" t="n">
        <v>45</v>
      </c>
      <c r="S6651" s="312" t="s">
        <v>7126</v>
      </c>
      <c r="T6651" s="313" t="n">
        <v>5600</v>
      </c>
      <c r="U6651" s="313" t="n">
        <v>1900</v>
      </c>
      <c r="V6651" s="313" t="n">
        <v>9300</v>
      </c>
      <c r="W6651" s="313" t="s">
        <v>7414</v>
      </c>
      <c r="X6651" s="313" t="s">
        <v>7123</v>
      </c>
      <c r="Y6651" s="313" t="n">
        <v>0</v>
      </c>
      <c r="Z6651" s="313" t="n">
        <v>0</v>
      </c>
      <c r="AE6651" s="94" t="e">
        <f aca="false" t="array" ref="AE6651:AK6651">_xlfn.torow(_xlfn.unique(_xlfn._xlws.filter(cat_table[Subsector],$E6651=cat_table[Sector],"")))</f>
        <v>#NAME?</v>
      </c>
      <c r="AF6651" s="94" t="e">
        <v>#NAME?</v>
      </c>
      <c r="AG6651" s="94" t="e">
        <v>#NAME?</v>
      </c>
      <c r="AH6651" s="94" t="e">
        <v>#NAME?</v>
      </c>
      <c r="AI6651" s="94" t="e">
        <v>#NAME?</v>
      </c>
      <c r="AJ6651" s="94" t="e">
        <v>#NAME?</v>
      </c>
      <c r="AK6651" s="94" t="e">
        <v>#NAME?</v>
      </c>
      <c r="AO6651" s="94" t="e">
        <f aca="false" t="array" ref="AO6651:AR6651">_xlfn.torow(_xlfn.unique(_xlfn._xlws.filter(cat_table[Sub-subsector],($E6651=cat_table[Sector])*($F6651=cat_table[Subsector]),"")))</f>
        <v>#NAME?</v>
      </c>
      <c r="AP6651" s="94" t="e">
        <v>#NAME?</v>
      </c>
      <c r="AQ6651" s="94" t="e">
        <v>#NAME?</v>
      </c>
      <c r="AR6651" s="94" t="e">
        <v>#NAME?</v>
      </c>
    </row>
    <row r="6652" customFormat="false" ht="15" hidden="false" customHeight="true" outlineLevel="0" collapsed="false">
      <c r="A6652" s="316" t="s">
        <v>17731</v>
      </c>
      <c r="B6652" s="317" t="str">
        <f aca="false">INDEX(Table2[], MATCH(L6652, Location_ID!$D$2:$D$3098, 0), 1)</f>
        <v>46f446eb-a58b-4100-a43f-f27e135a28bd</v>
      </c>
      <c r="C6652" s="317" t="s">
        <v>1598</v>
      </c>
      <c r="D6652" s="318" t="s">
        <v>354</v>
      </c>
      <c r="E6652" s="316" t="s">
        <v>7134</v>
      </c>
      <c r="F6652" s="316" t="s">
        <v>7458</v>
      </c>
      <c r="G6652" s="316" t="s">
        <v>7459</v>
      </c>
      <c r="H6652" s="317" t="s">
        <v>7114</v>
      </c>
      <c r="I6652" s="316" t="s">
        <v>17716</v>
      </c>
      <c r="J6652" s="316" t="s">
        <v>17717</v>
      </c>
      <c r="K6652" s="316" t="s">
        <v>7109</v>
      </c>
      <c r="L6652" s="317" t="s">
        <v>17718</v>
      </c>
      <c r="M6652" s="312" t="s">
        <v>7116</v>
      </c>
      <c r="N6652" s="317" t="s">
        <v>17719</v>
      </c>
      <c r="O6652" s="317" t="s">
        <v>17720</v>
      </c>
      <c r="P6652" s="319" t="n">
        <v>44440</v>
      </c>
      <c r="Q6652" s="319" t="n">
        <v>44501</v>
      </c>
      <c r="R6652" s="317" t="n">
        <v>25</v>
      </c>
      <c r="S6652" s="316" t="s">
        <v>7126</v>
      </c>
      <c r="T6652" s="317" t="n">
        <v>4900</v>
      </c>
      <c r="U6652" s="317" t="n">
        <v>1700</v>
      </c>
      <c r="V6652" s="317" t="n">
        <v>8100</v>
      </c>
      <c r="W6652" s="317" t="s">
        <v>7414</v>
      </c>
      <c r="X6652" s="317" t="s">
        <v>7123</v>
      </c>
      <c r="Y6652" s="317" t="n">
        <v>0</v>
      </c>
      <c r="Z6652" s="317" t="n">
        <v>0</v>
      </c>
      <c r="AE6652" s="94" t="e">
        <f aca="false" t="array" ref="AE6652:AK6652">_xlfn.torow(_xlfn.unique(_xlfn._xlws.filter(cat_table[Subsector],$E6652=cat_table[Sector],"")))</f>
        <v>#NAME?</v>
      </c>
      <c r="AF6652" s="94" t="e">
        <v>#NAME?</v>
      </c>
      <c r="AG6652" s="94" t="e">
        <v>#NAME?</v>
      </c>
      <c r="AH6652" s="94" t="e">
        <v>#NAME?</v>
      </c>
      <c r="AI6652" s="94" t="e">
        <v>#NAME?</v>
      </c>
      <c r="AJ6652" s="94" t="e">
        <v>#NAME?</v>
      </c>
      <c r="AK6652" s="94" t="e">
        <v>#NAME?</v>
      </c>
      <c r="AO6652" s="94" t="e">
        <f aca="false" t="array" ref="AO6652:AR6652">_xlfn.torow(_xlfn.unique(_xlfn._xlws.filter(cat_table[Sub-subsector],($E6652=cat_table[Sector])*($F6652=cat_table[Subsector]),"")))</f>
        <v>#NAME?</v>
      </c>
      <c r="AP6652" s="94" t="e">
        <v>#NAME?</v>
      </c>
      <c r="AQ6652" s="94" t="e">
        <v>#NAME?</v>
      </c>
      <c r="AR6652" s="94" t="e">
        <v>#NAME?</v>
      </c>
    </row>
    <row r="6653" customFormat="false" ht="15" hidden="false" customHeight="true" outlineLevel="0" collapsed="false">
      <c r="A6653" s="20" t="s">
        <v>17732</v>
      </c>
      <c r="B6653" s="20" t="e">
        <f aca="false">INDEX(Table2[], MATCH(L6653, Location_ID!$D$2:$D$3098, 0), 1)</f>
        <v>#N/A</v>
      </c>
      <c r="C6653" s="20"/>
      <c r="D6653" s="230" t="s">
        <v>354</v>
      </c>
      <c r="E6653" s="20"/>
      <c r="F6653" s="20"/>
      <c r="G6653" s="20"/>
      <c r="H6653" s="20"/>
      <c r="I6653" s="20"/>
      <c r="J6653" s="20"/>
      <c r="K6653" s="20"/>
      <c r="L6653" s="20"/>
      <c r="M6653" s="20"/>
      <c r="N6653" s="20"/>
      <c r="O6653" s="20"/>
      <c r="P6653" s="20"/>
      <c r="Q6653" s="20"/>
      <c r="R6653" s="20"/>
      <c r="S6653" s="20"/>
      <c r="T6653" s="20"/>
      <c r="U6653" s="20"/>
      <c r="V6653" s="20"/>
      <c r="W6653" s="20"/>
      <c r="X6653" s="35"/>
      <c r="Y6653" s="35"/>
      <c r="Z6653" s="35"/>
      <c r="AE6653" s="94" t="e">
        <f aca="false" t="array" ref="AE6653:AE6653">_xlfn.torow(_xlfn.unique(_xlfn._xlws.filter(cat_table[Subsector],$E6653=cat_table[Sector],"")))</f>
        <v>#NAME?</v>
      </c>
      <c r="AO6653" s="94" t="e">
        <f aca="false" t="array" ref="AO6653:AO6653">_xlfn.torow(_xlfn.unique(_xlfn._xlws.filter(cat_table[Sub-subsector],($E6653=cat_table[Sector])*($F6653=cat_table[Subsector]),"")))</f>
        <v>#NAME?</v>
      </c>
    </row>
    <row r="6654" customFormat="false" ht="15" hidden="false" customHeight="true" outlineLevel="0" collapsed="false">
      <c r="A6654" s="20" t="s">
        <v>17733</v>
      </c>
      <c r="B6654" s="20" t="e">
        <f aca="false">INDEX(Table2[], MATCH(L6654, Location_ID!$D$2:$D$3098, 0), 1)</f>
        <v>#N/A</v>
      </c>
      <c r="C6654" s="20"/>
      <c r="D6654" s="230" t="s">
        <v>354</v>
      </c>
      <c r="E6654" s="20"/>
      <c r="F6654" s="20"/>
      <c r="G6654" s="20"/>
      <c r="H6654" s="20"/>
      <c r="I6654" s="20"/>
      <c r="J6654" s="20"/>
      <c r="K6654" s="20"/>
      <c r="L6654" s="20"/>
      <c r="M6654" s="20"/>
      <c r="N6654" s="20"/>
      <c r="O6654" s="20"/>
      <c r="P6654" s="20"/>
      <c r="Q6654" s="20"/>
      <c r="R6654" s="20"/>
      <c r="S6654" s="20"/>
      <c r="T6654" s="20"/>
      <c r="U6654" s="20"/>
      <c r="V6654" s="20"/>
      <c r="W6654" s="20"/>
      <c r="X6654" s="35"/>
      <c r="Y6654" s="35"/>
      <c r="Z6654" s="35"/>
      <c r="AE6654" s="94" t="e">
        <f aca="false" t="array" ref="AE6654:AE6654">_xlfn.torow(_xlfn.unique(_xlfn._xlws.filter(cat_table[Subsector],$E6654=cat_table[Sector],"")))</f>
        <v>#NAME?</v>
      </c>
      <c r="AO6654" s="94" t="e">
        <f aca="false" t="array" ref="AO6654:AO6654">_xlfn.torow(_xlfn.unique(_xlfn._xlws.filter(cat_table[Sub-subsector],($E6654=cat_table[Sector])*($F6654=cat_table[Subsector]),"")))</f>
        <v>#NAME?</v>
      </c>
    </row>
    <row r="6655" customFormat="false" ht="15" hidden="false" customHeight="true" outlineLevel="0" collapsed="false">
      <c r="A6655" s="20" t="s">
        <v>17734</v>
      </c>
      <c r="B6655" s="20" t="e">
        <f aca="false">INDEX(Table2[], MATCH(L6655, Location_ID!$D$2:$D$3098, 0), 1)</f>
        <v>#N/A</v>
      </c>
      <c r="C6655" s="20"/>
      <c r="D6655" s="230" t="s">
        <v>354</v>
      </c>
      <c r="E6655" s="20"/>
      <c r="F6655" s="20"/>
      <c r="G6655" s="20"/>
      <c r="H6655" s="20"/>
      <c r="I6655" s="20"/>
      <c r="J6655" s="20"/>
      <c r="K6655" s="20"/>
      <c r="L6655" s="20"/>
      <c r="M6655" s="20"/>
      <c r="N6655" s="20"/>
      <c r="O6655" s="20"/>
      <c r="P6655" s="20"/>
      <c r="Q6655" s="20"/>
      <c r="R6655" s="20"/>
      <c r="S6655" s="20"/>
      <c r="T6655" s="20"/>
      <c r="U6655" s="20"/>
      <c r="V6655" s="20"/>
      <c r="W6655" s="20"/>
      <c r="X6655" s="35"/>
      <c r="Y6655" s="35"/>
      <c r="Z6655" s="35"/>
      <c r="AE6655" s="94" t="e">
        <f aca="false" t="array" ref="AE6655:AE6655">_xlfn.torow(_xlfn.unique(_xlfn._xlws.filter(cat_table[Subsector],$E6655=cat_table[Sector],"")))</f>
        <v>#NAME?</v>
      </c>
      <c r="AO6655" s="94" t="e">
        <f aca="false" t="array" ref="AO6655:AO6655">_xlfn.torow(_xlfn.unique(_xlfn._xlws.filter(cat_table[Sub-subsector],($E6655=cat_table[Sector])*($F6655=cat_table[Subsector]),"")))</f>
        <v>#NAME?</v>
      </c>
    </row>
    <row r="6656" customFormat="false" ht="15" hidden="false" customHeight="true" outlineLevel="0" collapsed="false">
      <c r="A6656" s="20" t="s">
        <v>17735</v>
      </c>
      <c r="B6656" s="20" t="e">
        <f aca="false">INDEX(Table2[], MATCH(L6656, Location_ID!$D$2:$D$3098, 0), 1)</f>
        <v>#N/A</v>
      </c>
      <c r="C6656" s="20"/>
      <c r="D6656" s="230" t="s">
        <v>354</v>
      </c>
      <c r="E6656" s="20"/>
      <c r="F6656" s="20"/>
      <c r="G6656" s="20"/>
      <c r="H6656" s="20"/>
      <c r="I6656" s="20"/>
      <c r="J6656" s="20"/>
      <c r="K6656" s="20"/>
      <c r="L6656" s="20"/>
      <c r="M6656" s="20"/>
      <c r="N6656" s="20"/>
      <c r="O6656" s="20"/>
      <c r="P6656" s="20"/>
      <c r="Q6656" s="20"/>
      <c r="R6656" s="20"/>
      <c r="S6656" s="20"/>
      <c r="T6656" s="20"/>
      <c r="U6656" s="20"/>
      <c r="V6656" s="20"/>
      <c r="W6656" s="20"/>
      <c r="X6656" s="35"/>
      <c r="Y6656" s="35"/>
      <c r="Z6656" s="35"/>
      <c r="AE6656" s="94" t="e">
        <f aca="false" t="array" ref="AE6656:AE6656">_xlfn.torow(_xlfn.unique(_xlfn._xlws.filter(cat_table[Subsector],$E6656=cat_table[Sector],"")))</f>
        <v>#NAME?</v>
      </c>
      <c r="AO6656" s="94" t="e">
        <f aca="false" t="array" ref="AO6656:AO6656">_xlfn.torow(_xlfn.unique(_xlfn._xlws.filter(cat_table[Sub-subsector],($E6656=cat_table[Sector])*($F6656=cat_table[Subsector]),"")))</f>
        <v>#NAME?</v>
      </c>
    </row>
    <row r="6657" customFormat="false" ht="15" hidden="false" customHeight="true" outlineLevel="0" collapsed="false">
      <c r="A6657" s="20" t="s">
        <v>17736</v>
      </c>
      <c r="B6657" s="20" t="e">
        <f aca="false">INDEX(Table2[], MATCH(L6657, Location_ID!$D$2:$D$3098, 0), 1)</f>
        <v>#N/A</v>
      </c>
      <c r="C6657" s="20"/>
      <c r="D6657" s="230" t="s">
        <v>354</v>
      </c>
      <c r="E6657" s="20"/>
      <c r="F6657" s="20"/>
      <c r="G6657" s="20"/>
      <c r="H6657" s="20"/>
      <c r="I6657" s="20"/>
      <c r="J6657" s="20"/>
      <c r="K6657" s="20"/>
      <c r="L6657" s="20"/>
      <c r="M6657" s="20"/>
      <c r="N6657" s="20"/>
      <c r="O6657" s="20"/>
      <c r="P6657" s="20"/>
      <c r="Q6657" s="20"/>
      <c r="R6657" s="20"/>
      <c r="S6657" s="20"/>
      <c r="T6657" s="20"/>
      <c r="U6657" s="20"/>
      <c r="V6657" s="20"/>
      <c r="W6657" s="20"/>
      <c r="X6657" s="35"/>
      <c r="Y6657" s="35"/>
      <c r="Z6657" s="35"/>
      <c r="AE6657" s="94" t="e">
        <f aca="false" t="array" ref="AE6657:AE6657">_xlfn.torow(_xlfn.unique(_xlfn._xlws.filter(cat_table[Subsector],$E6657=cat_table[Sector],"")))</f>
        <v>#NAME?</v>
      </c>
      <c r="AO6657" s="94" t="e">
        <f aca="false" t="array" ref="AO6657:AO6657">_xlfn.torow(_xlfn.unique(_xlfn._xlws.filter(cat_table[Sub-subsector],($E6657=cat_table[Sector])*($F6657=cat_table[Subsector]),"")))</f>
        <v>#NAME?</v>
      </c>
    </row>
    <row r="6658" customFormat="false" ht="15" hidden="false" customHeight="true" outlineLevel="0" collapsed="false">
      <c r="A6658" s="20" t="s">
        <v>17737</v>
      </c>
      <c r="B6658" s="20" t="e">
        <f aca="false">INDEX(Table2[], MATCH(L6658, Location_ID!$D$2:$D$3098, 0), 1)</f>
        <v>#N/A</v>
      </c>
      <c r="C6658" s="20"/>
      <c r="D6658" s="230" t="s">
        <v>354</v>
      </c>
      <c r="E6658" s="20"/>
      <c r="F6658" s="20"/>
      <c r="G6658" s="20"/>
      <c r="H6658" s="20"/>
      <c r="I6658" s="20"/>
      <c r="J6658" s="20"/>
      <c r="K6658" s="20"/>
      <c r="L6658" s="20"/>
      <c r="M6658" s="20"/>
      <c r="N6658" s="20"/>
      <c r="O6658" s="20"/>
      <c r="P6658" s="20"/>
      <c r="Q6658" s="20"/>
      <c r="R6658" s="20"/>
      <c r="S6658" s="20"/>
      <c r="T6658" s="20"/>
      <c r="U6658" s="20"/>
      <c r="V6658" s="20"/>
      <c r="W6658" s="20"/>
      <c r="X6658" s="35"/>
      <c r="Y6658" s="35"/>
      <c r="Z6658" s="35"/>
      <c r="AE6658" s="94" t="e">
        <f aca="false" t="array" ref="AE6658:AE6658">_xlfn.torow(_xlfn.unique(_xlfn._xlws.filter(cat_table[Subsector],$E6658=cat_table[Sector],"")))</f>
        <v>#NAME?</v>
      </c>
      <c r="AO6658" s="94" t="e">
        <f aca="false" t="array" ref="AO6658:AO6658">_xlfn.torow(_xlfn.unique(_xlfn._xlws.filter(cat_table[Sub-subsector],($E6658=cat_table[Sector])*($F6658=cat_table[Subsector]),"")))</f>
        <v>#NAME?</v>
      </c>
    </row>
    <row r="6659" customFormat="false" ht="15" hidden="false" customHeight="true" outlineLevel="0" collapsed="false">
      <c r="A6659" s="175" t="s">
        <v>17738</v>
      </c>
      <c r="B6659" s="242" t="e">
        <f aca="false">INDEX(Table2[], MATCH(L6659, Location_ID!$D$2:$D$3098, 0), 1)</f>
        <v>#N/A</v>
      </c>
      <c r="D6659" s="176" t="s">
        <v>354</v>
      </c>
      <c r="E6659" s="255"/>
      <c r="F6659" s="255"/>
      <c r="G6659" s="255"/>
      <c r="I6659" s="255"/>
      <c r="J6659" s="255"/>
      <c r="K6659" s="255"/>
      <c r="M6659" s="255"/>
      <c r="S6659" s="255"/>
      <c r="AE6659" s="94" t="e">
        <f aca="false" t="array" ref="AE6659:AE6659">_xlfn.torow(_xlfn.unique(_xlfn._xlws.filter(cat_table[Subsector],$E6659=cat_table[Sector],"")))</f>
        <v>#NAME?</v>
      </c>
      <c r="AO6659" s="94" t="e">
        <f aca="false" t="array" ref="AO6659:AO6659">_xlfn.torow(_xlfn.unique(_xlfn._xlws.filter(cat_table[Sub-subsector],($E6659=cat_table[Sector])*($F6659=cat_table[Subsector]),"")))</f>
        <v>#NAME?</v>
      </c>
    </row>
    <row r="6660" customFormat="false" ht="15" hidden="false" customHeight="true" outlineLevel="0" collapsed="false">
      <c r="A6660" s="175" t="s">
        <v>17739</v>
      </c>
      <c r="B6660" s="20" t="e">
        <f aca="false">INDEX(Table2[], MATCH(L6660, Location_ID!$D$2:$D$3098, 0), 1)</f>
        <v>#N/A</v>
      </c>
      <c r="D6660" s="176" t="s">
        <v>354</v>
      </c>
      <c r="E6660" s="255"/>
      <c r="F6660" s="255"/>
      <c r="G6660" s="255"/>
      <c r="I6660" s="255"/>
      <c r="J6660" s="255"/>
      <c r="K6660" s="255"/>
      <c r="M6660" s="255"/>
      <c r="S6660" s="255"/>
      <c r="AE6660" s="94" t="e">
        <f aca="false" t="array" ref="AE6660:AE6660">_xlfn.torow(_xlfn.unique(_xlfn._xlws.filter(cat_table[Subsector],$E6660=cat_table[Sector],"")))</f>
        <v>#NAME?</v>
      </c>
      <c r="AO6660" s="94" t="e">
        <f aca="false" t="array" ref="AO6660:AO6660">_xlfn.torow(_xlfn.unique(_xlfn._xlws.filter(cat_table[Sub-subsector],($E6660=cat_table[Sector])*($F6660=cat_table[Subsector]),"")))</f>
        <v>#NAME?</v>
      </c>
    </row>
    <row r="6661" customFormat="false" ht="15" hidden="false" customHeight="true" outlineLevel="0" collapsed="false">
      <c r="A6661" s="175" t="s">
        <v>17740</v>
      </c>
      <c r="B6661" s="20" t="e">
        <f aca="false">INDEX(Table2[], MATCH(L6661, Location_ID!$D$2:$D$3098, 0), 1)</f>
        <v>#N/A</v>
      </c>
      <c r="D6661" s="176" t="s">
        <v>354</v>
      </c>
      <c r="E6661" s="255"/>
      <c r="F6661" s="255"/>
      <c r="G6661" s="255"/>
      <c r="I6661" s="255"/>
      <c r="J6661" s="255"/>
      <c r="K6661" s="255"/>
      <c r="M6661" s="255"/>
      <c r="S6661" s="255"/>
      <c r="AE6661" s="94" t="e">
        <f aca="false" t="array" ref="AE6661:AE6661">_xlfn.torow(_xlfn.unique(_xlfn._xlws.filter(cat_table[Subsector],$E6661=cat_table[Sector],"")))</f>
        <v>#NAME?</v>
      </c>
      <c r="AO6661" s="94" t="e">
        <f aca="false" t="array" ref="AO6661:AO6661">_xlfn.torow(_xlfn.unique(_xlfn._xlws.filter(cat_table[Sub-subsector],($E6661=cat_table[Sector])*($F6661=cat_table[Subsector]),"")))</f>
        <v>#NAME?</v>
      </c>
    </row>
    <row r="6662" customFormat="false" ht="15" hidden="false" customHeight="true" outlineLevel="0" collapsed="false">
      <c r="A6662" s="175" t="s">
        <v>17741</v>
      </c>
      <c r="B6662" s="20" t="e">
        <f aca="false">INDEX(Table2[], MATCH(L6662, Location_ID!$D$2:$D$3098, 0), 1)</f>
        <v>#N/A</v>
      </c>
      <c r="D6662" s="176" t="s">
        <v>354</v>
      </c>
      <c r="E6662" s="255"/>
      <c r="F6662" s="255"/>
      <c r="G6662" s="255"/>
      <c r="I6662" s="255"/>
      <c r="J6662" s="255"/>
      <c r="K6662" s="255"/>
      <c r="M6662" s="255"/>
      <c r="S6662" s="255"/>
      <c r="AE6662" s="94" t="e">
        <f aca="false" t="array" ref="AE6662:AE6662">_xlfn.torow(_xlfn.unique(_xlfn._xlws.filter(cat_table[Subsector],$E6662=cat_table[Sector],"")))</f>
        <v>#NAME?</v>
      </c>
      <c r="AO6662" s="94" t="e">
        <f aca="false" t="array" ref="AO6662:AO6662">_xlfn.torow(_xlfn.unique(_xlfn._xlws.filter(cat_table[Sub-subsector],($E6662=cat_table[Sector])*($F6662=cat_table[Subsector]),"")))</f>
        <v>#NAME?</v>
      </c>
    </row>
    <row r="6663" customFormat="false" ht="15" hidden="false" customHeight="true" outlineLevel="0" collapsed="false">
      <c r="A6663" s="175" t="s">
        <v>17742</v>
      </c>
      <c r="B6663" s="20" t="e">
        <f aca="false">INDEX(Table2[], MATCH(L6663, Location_ID!$D$2:$D$3098, 0), 1)</f>
        <v>#N/A</v>
      </c>
      <c r="D6663" s="176" t="s">
        <v>354</v>
      </c>
      <c r="E6663" s="255"/>
      <c r="F6663" s="255"/>
      <c r="G6663" s="255"/>
      <c r="I6663" s="255"/>
      <c r="J6663" s="255"/>
      <c r="K6663" s="255"/>
      <c r="M6663" s="255"/>
      <c r="S6663" s="255"/>
      <c r="AE6663" s="94" t="e">
        <f aca="false" t="array" ref="AE6663:AE6663">_xlfn.torow(_xlfn.unique(_xlfn._xlws.filter(cat_table[Subsector],$E6663=cat_table[Sector],"")))</f>
        <v>#NAME?</v>
      </c>
      <c r="AO6663" s="94" t="e">
        <f aca="false" t="array" ref="AO6663:AO6663">_xlfn.torow(_xlfn.unique(_xlfn._xlws.filter(cat_table[Sub-subsector],($E6663=cat_table[Sector])*($F6663=cat_table[Subsector]),"")))</f>
        <v>#NAME?</v>
      </c>
    </row>
    <row r="6664" customFormat="false" ht="15" hidden="false" customHeight="true" outlineLevel="0" collapsed="false">
      <c r="A6664" s="175" t="s">
        <v>17743</v>
      </c>
      <c r="B6664" s="20" t="e">
        <f aca="false">INDEX(Table2[], MATCH(L6664, Location_ID!$D$2:$D$3098, 0), 1)</f>
        <v>#N/A</v>
      </c>
      <c r="D6664" s="176" t="s">
        <v>354</v>
      </c>
      <c r="E6664" s="255"/>
      <c r="F6664" s="255"/>
      <c r="G6664" s="255"/>
      <c r="I6664" s="255"/>
      <c r="J6664" s="255"/>
      <c r="K6664" s="255"/>
      <c r="M6664" s="255"/>
      <c r="S6664" s="255"/>
      <c r="AE6664" s="94" t="e">
        <f aca="false" t="array" ref="AE6664:AE6664">_xlfn.torow(_xlfn.unique(_xlfn._xlws.filter(cat_table[Subsector],$E6664=cat_table[Sector],"")))</f>
        <v>#NAME?</v>
      </c>
      <c r="AO6664" s="94" t="e">
        <f aca="false" t="array" ref="AO6664:AO6664">_xlfn.torow(_xlfn.unique(_xlfn._xlws.filter(cat_table[Sub-subsector],($E6664=cat_table[Sector])*($F6664=cat_table[Subsector]),"")))</f>
        <v>#NAME?</v>
      </c>
    </row>
    <row r="6665" customFormat="false" ht="15" hidden="false" customHeight="true" outlineLevel="0" collapsed="false">
      <c r="A6665" s="175" t="s">
        <v>17744</v>
      </c>
      <c r="B6665" s="20" t="e">
        <f aca="false">INDEX(Table2[], MATCH(L6665, Location_ID!$D$2:$D$3098, 0), 1)</f>
        <v>#N/A</v>
      </c>
      <c r="D6665" s="176" t="s">
        <v>354</v>
      </c>
      <c r="E6665" s="255"/>
      <c r="F6665" s="255"/>
      <c r="G6665" s="255"/>
      <c r="I6665" s="255"/>
      <c r="J6665" s="255"/>
      <c r="K6665" s="255"/>
      <c r="M6665" s="255"/>
      <c r="S6665" s="255"/>
      <c r="AE6665" s="94" t="e">
        <f aca="false" t="array" ref="AE6665:AE6665">_xlfn.torow(_xlfn.unique(_xlfn._xlws.filter(cat_table[Subsector],$E6665=cat_table[Sector],"")))</f>
        <v>#NAME?</v>
      </c>
      <c r="AO6665" s="94" t="e">
        <f aca="false" t="array" ref="AO6665:AO6665">_xlfn.torow(_xlfn.unique(_xlfn._xlws.filter(cat_table[Sub-subsector],($E6665=cat_table[Sector])*($F6665=cat_table[Subsector]),"")))</f>
        <v>#NAME?</v>
      </c>
    </row>
    <row r="6666" customFormat="false" ht="15" hidden="false" customHeight="true" outlineLevel="0" collapsed="false">
      <c r="A6666" s="175" t="s">
        <v>17745</v>
      </c>
      <c r="B6666" s="20" t="e">
        <f aca="false">INDEX(Table2[], MATCH(L6666, Location_ID!$D$2:$D$3098, 0), 1)</f>
        <v>#N/A</v>
      </c>
      <c r="D6666" s="176" t="s">
        <v>354</v>
      </c>
      <c r="E6666" s="255"/>
      <c r="F6666" s="255"/>
      <c r="G6666" s="255"/>
      <c r="I6666" s="255"/>
      <c r="J6666" s="255"/>
      <c r="K6666" s="255"/>
      <c r="M6666" s="255"/>
      <c r="S6666" s="255"/>
      <c r="AE6666" s="94" t="e">
        <f aca="false" t="array" ref="AE6666:AE6666">_xlfn.torow(_xlfn.unique(_xlfn._xlws.filter(cat_table[Subsector],$E6666=cat_table[Sector],"")))</f>
        <v>#NAME?</v>
      </c>
      <c r="AO6666" s="94" t="e">
        <f aca="false" t="array" ref="AO6666:AO6666">_xlfn.torow(_xlfn.unique(_xlfn._xlws.filter(cat_table[Sub-subsector],($E6666=cat_table[Sector])*($F6666=cat_table[Subsector]),"")))</f>
        <v>#NAME?</v>
      </c>
    </row>
    <row r="6667" customFormat="false" ht="15" hidden="false" customHeight="true" outlineLevel="0" collapsed="false">
      <c r="A6667" s="175" t="s">
        <v>17746</v>
      </c>
      <c r="B6667" s="20" t="e">
        <f aca="false">INDEX(Table2[], MATCH(L6667, Location_ID!$D$2:$D$3098, 0), 1)</f>
        <v>#N/A</v>
      </c>
      <c r="D6667" s="176" t="s">
        <v>354</v>
      </c>
      <c r="E6667" s="255"/>
      <c r="F6667" s="255"/>
      <c r="G6667" s="255"/>
      <c r="I6667" s="255"/>
      <c r="J6667" s="255"/>
      <c r="K6667" s="255"/>
      <c r="M6667" s="255"/>
      <c r="S6667" s="255"/>
      <c r="AE6667" s="94" t="e">
        <f aca="false" t="array" ref="AE6667:AE6667">_xlfn.torow(_xlfn.unique(_xlfn._xlws.filter(cat_table[Subsector],$E6667=cat_table[Sector],"")))</f>
        <v>#NAME?</v>
      </c>
      <c r="AO6667" s="94" t="e">
        <f aca="false" t="array" ref="AO6667:AO6667">_xlfn.torow(_xlfn.unique(_xlfn._xlws.filter(cat_table[Sub-subsector],($E6667=cat_table[Sector])*($F6667=cat_table[Subsector]),"")))</f>
        <v>#NAME?</v>
      </c>
    </row>
    <row r="6668" customFormat="false" ht="15" hidden="false" customHeight="true" outlineLevel="0" collapsed="false">
      <c r="A6668" s="175" t="s">
        <v>17747</v>
      </c>
      <c r="B6668" s="20" t="e">
        <f aca="false">INDEX(Table2[], MATCH(L6668, Location_ID!$D$2:$D$3098, 0), 1)</f>
        <v>#N/A</v>
      </c>
      <c r="D6668" s="176" t="s">
        <v>354</v>
      </c>
      <c r="E6668" s="255"/>
      <c r="F6668" s="255"/>
      <c r="G6668" s="255"/>
      <c r="I6668" s="255"/>
      <c r="J6668" s="255"/>
      <c r="K6668" s="255"/>
      <c r="M6668" s="255"/>
      <c r="S6668" s="255"/>
      <c r="AE6668" s="94" t="e">
        <f aca="false" t="array" ref="AE6668:AE6668">_xlfn.torow(_xlfn.unique(_xlfn._xlws.filter(cat_table[Subsector],$E6668=cat_table[Sector],"")))</f>
        <v>#NAME?</v>
      </c>
      <c r="AO6668" s="94" t="e">
        <f aca="false" t="array" ref="AO6668:AO6668">_xlfn.torow(_xlfn.unique(_xlfn._xlws.filter(cat_table[Sub-subsector],($E6668=cat_table[Sector])*($F6668=cat_table[Subsector]),"")))</f>
        <v>#NAME?</v>
      </c>
    </row>
    <row r="6669" customFormat="false" ht="15" hidden="false" customHeight="true" outlineLevel="0" collapsed="false">
      <c r="A6669" s="175" t="s">
        <v>17748</v>
      </c>
      <c r="B6669" s="20" t="e">
        <f aca="false">INDEX(Table2[], MATCH(L6669, Location_ID!$D$2:$D$3098, 0), 1)</f>
        <v>#N/A</v>
      </c>
      <c r="D6669" s="176" t="s">
        <v>354</v>
      </c>
      <c r="E6669" s="255"/>
      <c r="F6669" s="255"/>
      <c r="G6669" s="255"/>
      <c r="I6669" s="255"/>
      <c r="J6669" s="255"/>
      <c r="K6669" s="255"/>
      <c r="M6669" s="255"/>
      <c r="S6669" s="255"/>
      <c r="AE6669" s="94" t="e">
        <f aca="false" t="array" ref="AE6669:AE6669">_xlfn.torow(_xlfn.unique(_xlfn._xlws.filter(cat_table[Subsector],$E6669=cat_table[Sector],"")))</f>
        <v>#NAME?</v>
      </c>
      <c r="AO6669" s="94" t="e">
        <f aca="false" t="array" ref="AO6669:AO6669">_xlfn.torow(_xlfn.unique(_xlfn._xlws.filter(cat_table[Sub-subsector],($E6669=cat_table[Sector])*($F6669=cat_table[Subsector]),"")))</f>
        <v>#NAME?</v>
      </c>
    </row>
    <row r="6670" customFormat="false" ht="15" hidden="false" customHeight="true" outlineLevel="0" collapsed="false">
      <c r="A6670" s="175" t="s">
        <v>17749</v>
      </c>
      <c r="B6670" s="20" t="e">
        <f aca="false">INDEX(Table2[], MATCH(L6670, Location_ID!$D$2:$D$3098, 0), 1)</f>
        <v>#N/A</v>
      </c>
      <c r="D6670" s="176" t="s">
        <v>354</v>
      </c>
      <c r="E6670" s="255"/>
      <c r="F6670" s="255"/>
      <c r="G6670" s="255"/>
      <c r="I6670" s="255"/>
      <c r="J6670" s="255"/>
      <c r="K6670" s="255"/>
      <c r="M6670" s="255"/>
      <c r="S6670" s="255"/>
      <c r="AE6670" s="94" t="e">
        <f aca="false" t="array" ref="AE6670:AE6670">_xlfn.torow(_xlfn.unique(_xlfn._xlws.filter(cat_table[Subsector],$E6670=cat_table[Sector],"")))</f>
        <v>#NAME?</v>
      </c>
      <c r="AO6670" s="94" t="e">
        <f aca="false" t="array" ref="AO6670:AO6670">_xlfn.torow(_xlfn.unique(_xlfn._xlws.filter(cat_table[Sub-subsector],($E6670=cat_table[Sector])*($F6670=cat_table[Subsector]),"")))</f>
        <v>#NAME?</v>
      </c>
    </row>
    <row r="6671" customFormat="false" ht="15" hidden="false" customHeight="true" outlineLevel="0" collapsed="false">
      <c r="A6671" s="175" t="s">
        <v>17750</v>
      </c>
      <c r="B6671" s="20" t="e">
        <f aca="false">INDEX(Table2[], MATCH(L6671, Location_ID!$D$2:$D$3098, 0), 1)</f>
        <v>#N/A</v>
      </c>
      <c r="D6671" s="176" t="s">
        <v>354</v>
      </c>
      <c r="E6671" s="255"/>
      <c r="F6671" s="255"/>
      <c r="G6671" s="255"/>
      <c r="I6671" s="255"/>
      <c r="J6671" s="255"/>
      <c r="K6671" s="255"/>
      <c r="M6671" s="255"/>
      <c r="S6671" s="255"/>
      <c r="AE6671" s="94" t="e">
        <f aca="false" t="array" ref="AE6671:AE6671">_xlfn.torow(_xlfn.unique(_xlfn._xlws.filter(cat_table[Subsector],$E6671=cat_table[Sector],"")))</f>
        <v>#NAME?</v>
      </c>
      <c r="AO6671" s="94" t="e">
        <f aca="false" t="array" ref="AO6671:AO6671">_xlfn.torow(_xlfn.unique(_xlfn._xlws.filter(cat_table[Sub-subsector],($E6671=cat_table[Sector])*($F6671=cat_table[Subsector]),"")))</f>
        <v>#NAME?</v>
      </c>
    </row>
    <row r="6672" customFormat="false" ht="15" hidden="false" customHeight="true" outlineLevel="0" collapsed="false">
      <c r="A6672" s="175" t="s">
        <v>17751</v>
      </c>
      <c r="B6672" s="20" t="e">
        <f aca="false">INDEX(Table2[], MATCH(L6672, Location_ID!$D$2:$D$3098, 0), 1)</f>
        <v>#N/A</v>
      </c>
      <c r="D6672" s="176" t="s">
        <v>354</v>
      </c>
      <c r="E6672" s="255"/>
      <c r="F6672" s="255"/>
      <c r="G6672" s="255"/>
      <c r="I6672" s="255"/>
      <c r="J6672" s="255"/>
      <c r="K6672" s="255"/>
      <c r="M6672" s="255"/>
      <c r="S6672" s="255"/>
      <c r="AE6672" s="94" t="e">
        <f aca="false" t="array" ref="AE6672:AE6672">_xlfn.torow(_xlfn.unique(_xlfn._xlws.filter(cat_table[Subsector],$E6672=cat_table[Sector],"")))</f>
        <v>#NAME?</v>
      </c>
      <c r="AO6672" s="94" t="e">
        <f aca="false" t="array" ref="AO6672:AO6672">_xlfn.torow(_xlfn.unique(_xlfn._xlws.filter(cat_table[Sub-subsector],($E6672=cat_table[Sector])*($F6672=cat_table[Subsector]),"")))</f>
        <v>#NAME?</v>
      </c>
    </row>
    <row r="6673" customFormat="false" ht="15" hidden="false" customHeight="true" outlineLevel="0" collapsed="false">
      <c r="A6673" s="175" t="s">
        <v>17752</v>
      </c>
      <c r="B6673" s="20" t="e">
        <f aca="false">INDEX(Table2[], MATCH(L6673, Location_ID!$D$2:$D$3098, 0), 1)</f>
        <v>#N/A</v>
      </c>
      <c r="D6673" s="176" t="s">
        <v>354</v>
      </c>
      <c r="E6673" s="255"/>
      <c r="F6673" s="255"/>
      <c r="G6673" s="255"/>
      <c r="I6673" s="255"/>
      <c r="J6673" s="255"/>
      <c r="K6673" s="255"/>
      <c r="M6673" s="255"/>
      <c r="S6673" s="255"/>
      <c r="AE6673" s="94" t="e">
        <f aca="false" t="array" ref="AE6673:AE6673">_xlfn.torow(_xlfn.unique(_xlfn._xlws.filter(cat_table[Subsector],$E6673=cat_table[Sector],"")))</f>
        <v>#NAME?</v>
      </c>
      <c r="AO6673" s="94" t="e">
        <f aca="false" t="array" ref="AO6673:AO6673">_xlfn.torow(_xlfn.unique(_xlfn._xlws.filter(cat_table[Sub-subsector],($E6673=cat_table[Sector])*($F6673=cat_table[Subsector]),"")))</f>
        <v>#NAME?</v>
      </c>
    </row>
    <row r="6674" customFormat="false" ht="15" hidden="false" customHeight="true" outlineLevel="0" collapsed="false">
      <c r="A6674" s="175" t="s">
        <v>17753</v>
      </c>
      <c r="B6674" s="20" t="e">
        <f aca="false">INDEX(Table2[], MATCH(L6674, Location_ID!$D$2:$D$3098, 0), 1)</f>
        <v>#N/A</v>
      </c>
      <c r="D6674" s="176" t="s">
        <v>354</v>
      </c>
      <c r="E6674" s="255"/>
      <c r="F6674" s="255"/>
      <c r="G6674" s="255"/>
      <c r="I6674" s="255"/>
      <c r="J6674" s="255"/>
      <c r="K6674" s="255"/>
      <c r="M6674" s="255"/>
      <c r="S6674" s="255"/>
      <c r="AE6674" s="94" t="e">
        <f aca="false" t="array" ref="AE6674:AE6674">_xlfn.torow(_xlfn.unique(_xlfn._xlws.filter(cat_table[Subsector],$E6674=cat_table[Sector],"")))</f>
        <v>#NAME?</v>
      </c>
      <c r="AO6674" s="94" t="e">
        <f aca="false" t="array" ref="AO6674:AO6674">_xlfn.torow(_xlfn.unique(_xlfn._xlws.filter(cat_table[Sub-subsector],($E6674=cat_table[Sector])*($F6674=cat_table[Subsector]),"")))</f>
        <v>#NAME?</v>
      </c>
    </row>
    <row r="6675" customFormat="false" ht="15" hidden="false" customHeight="true" outlineLevel="0" collapsed="false">
      <c r="A6675" s="175" t="s">
        <v>17754</v>
      </c>
      <c r="B6675" s="20" t="e">
        <f aca="false">INDEX(Table2[], MATCH(L6675, Location_ID!$D$2:$D$3098, 0), 1)</f>
        <v>#N/A</v>
      </c>
      <c r="D6675" s="176" t="s">
        <v>354</v>
      </c>
      <c r="E6675" s="255"/>
      <c r="F6675" s="255"/>
      <c r="G6675" s="255"/>
      <c r="I6675" s="255"/>
      <c r="J6675" s="255"/>
      <c r="K6675" s="255"/>
      <c r="M6675" s="255"/>
      <c r="S6675" s="255"/>
      <c r="AE6675" s="94" t="e">
        <f aca="false" t="array" ref="AE6675:AE6675">_xlfn.torow(_xlfn.unique(_xlfn._xlws.filter(cat_table[Subsector],$E6675=cat_table[Sector],"")))</f>
        <v>#NAME?</v>
      </c>
      <c r="AO6675" s="94" t="e">
        <f aca="false" t="array" ref="AO6675:AO6675">_xlfn.torow(_xlfn.unique(_xlfn._xlws.filter(cat_table[Sub-subsector],($E6675=cat_table[Sector])*($F6675=cat_table[Subsector]),"")))</f>
        <v>#NAME?</v>
      </c>
    </row>
    <row r="6676" customFormat="false" ht="15" hidden="false" customHeight="true" outlineLevel="0" collapsed="false">
      <c r="A6676" s="175" t="s">
        <v>17755</v>
      </c>
      <c r="B6676" s="20" t="e">
        <f aca="false">INDEX(Table2[], MATCH(L6676, Location_ID!$D$2:$D$3098, 0), 1)</f>
        <v>#N/A</v>
      </c>
      <c r="D6676" s="176" t="s">
        <v>354</v>
      </c>
      <c r="E6676" s="255"/>
      <c r="F6676" s="255"/>
      <c r="G6676" s="255"/>
      <c r="I6676" s="255"/>
      <c r="J6676" s="255"/>
      <c r="K6676" s="255"/>
      <c r="M6676" s="255"/>
      <c r="S6676" s="255"/>
      <c r="AE6676" s="94" t="e">
        <f aca="false" t="array" ref="AE6676:AE6676">_xlfn.torow(_xlfn.unique(_xlfn._xlws.filter(cat_table[Subsector],$E6676=cat_table[Sector],"")))</f>
        <v>#NAME?</v>
      </c>
      <c r="AO6676" s="94" t="e">
        <f aca="false" t="array" ref="AO6676:AO6676">_xlfn.torow(_xlfn.unique(_xlfn._xlws.filter(cat_table[Sub-subsector],($E6676=cat_table[Sector])*($F6676=cat_table[Subsector]),"")))</f>
        <v>#NAME?</v>
      </c>
    </row>
    <row r="6677" customFormat="false" ht="15" hidden="false" customHeight="true" outlineLevel="0" collapsed="false">
      <c r="A6677" s="175" t="s">
        <v>17756</v>
      </c>
      <c r="B6677" s="20" t="e">
        <f aca="false">INDEX(Table2[], MATCH(L6677, Location_ID!$D$2:$D$3098, 0), 1)</f>
        <v>#N/A</v>
      </c>
      <c r="D6677" s="176" t="s">
        <v>354</v>
      </c>
      <c r="E6677" s="255"/>
      <c r="F6677" s="255"/>
      <c r="G6677" s="255"/>
      <c r="I6677" s="255"/>
      <c r="J6677" s="255"/>
      <c r="K6677" s="255"/>
      <c r="M6677" s="255"/>
      <c r="S6677" s="255"/>
      <c r="AE6677" s="94" t="e">
        <f aca="false" t="array" ref="AE6677:AE6677">_xlfn.torow(_xlfn.unique(_xlfn._xlws.filter(cat_table[Subsector],$E6677=cat_table[Sector],"")))</f>
        <v>#NAME?</v>
      </c>
      <c r="AO6677" s="94" t="e">
        <f aca="false" t="array" ref="AO6677:AO6677">_xlfn.torow(_xlfn.unique(_xlfn._xlws.filter(cat_table[Sub-subsector],($E6677=cat_table[Sector])*($F6677=cat_table[Subsector]),"")))</f>
        <v>#NAME?</v>
      </c>
    </row>
    <row r="6678" customFormat="false" ht="15" hidden="false" customHeight="true" outlineLevel="0" collapsed="false">
      <c r="A6678" s="175" t="s">
        <v>17757</v>
      </c>
      <c r="B6678" s="20" t="e">
        <f aca="false">INDEX(Table2[], MATCH(L6678, Location_ID!$D$2:$D$3098, 0), 1)</f>
        <v>#N/A</v>
      </c>
      <c r="D6678" s="176" t="s">
        <v>354</v>
      </c>
      <c r="E6678" s="255"/>
      <c r="F6678" s="255"/>
      <c r="G6678" s="255"/>
      <c r="I6678" s="255"/>
      <c r="J6678" s="255"/>
      <c r="K6678" s="255"/>
      <c r="M6678" s="255"/>
      <c r="S6678" s="255"/>
      <c r="AE6678" s="94" t="e">
        <f aca="false" t="array" ref="AE6678:AE6678">_xlfn.torow(_xlfn.unique(_xlfn._xlws.filter(cat_table[Subsector],$E6678=cat_table[Sector],"")))</f>
        <v>#NAME?</v>
      </c>
      <c r="AO6678" s="94" t="e">
        <f aca="false" t="array" ref="AO6678:AO6678">_xlfn.torow(_xlfn.unique(_xlfn._xlws.filter(cat_table[Sub-subsector],($E6678=cat_table[Sector])*($F6678=cat_table[Subsector]),"")))</f>
        <v>#NAME?</v>
      </c>
    </row>
    <row r="6679" customFormat="false" ht="15" hidden="false" customHeight="true" outlineLevel="0" collapsed="false">
      <c r="A6679" s="175" t="s">
        <v>17758</v>
      </c>
      <c r="B6679" s="20" t="e">
        <f aca="false">INDEX(Table2[], MATCH(L6679, Location_ID!$D$2:$D$3098, 0), 1)</f>
        <v>#N/A</v>
      </c>
      <c r="D6679" s="176" t="s">
        <v>354</v>
      </c>
      <c r="E6679" s="255"/>
      <c r="F6679" s="255"/>
      <c r="G6679" s="255"/>
      <c r="I6679" s="255"/>
      <c r="J6679" s="255"/>
      <c r="K6679" s="255"/>
      <c r="M6679" s="255"/>
      <c r="S6679" s="255"/>
      <c r="AE6679" s="94" t="e">
        <f aca="false" t="array" ref="AE6679:AE6679">_xlfn.torow(_xlfn.unique(_xlfn._xlws.filter(cat_table[Subsector],$E6679=cat_table[Sector],"")))</f>
        <v>#NAME?</v>
      </c>
      <c r="AO6679" s="94" t="e">
        <f aca="false" t="array" ref="AO6679:AO6679">_xlfn.torow(_xlfn.unique(_xlfn._xlws.filter(cat_table[Sub-subsector],($E6679=cat_table[Sector])*($F6679=cat_table[Subsector]),"")))</f>
        <v>#NAME?</v>
      </c>
    </row>
    <row r="6680" customFormat="false" ht="15" hidden="false" customHeight="true" outlineLevel="0" collapsed="false">
      <c r="A6680" s="175" t="s">
        <v>17759</v>
      </c>
      <c r="B6680" s="20" t="e">
        <f aca="false">INDEX(Table2[], MATCH(L6680, Location_ID!$D$2:$D$3098, 0), 1)</f>
        <v>#N/A</v>
      </c>
      <c r="D6680" s="176" t="s">
        <v>354</v>
      </c>
      <c r="E6680" s="255"/>
      <c r="F6680" s="255"/>
      <c r="G6680" s="255"/>
      <c r="I6680" s="255"/>
      <c r="J6680" s="255"/>
      <c r="K6680" s="255"/>
      <c r="M6680" s="255"/>
      <c r="S6680" s="255"/>
      <c r="AE6680" s="94" t="e">
        <f aca="false" t="array" ref="AE6680:AE6680">_xlfn.torow(_xlfn.unique(_xlfn._xlws.filter(cat_table[Subsector],$E6680=cat_table[Sector],"")))</f>
        <v>#NAME?</v>
      </c>
      <c r="AO6680" s="94" t="e">
        <f aca="false" t="array" ref="AO6680:AO6680">_xlfn.torow(_xlfn.unique(_xlfn._xlws.filter(cat_table[Sub-subsector],($E6680=cat_table[Sector])*($F6680=cat_table[Subsector]),"")))</f>
        <v>#NAME?</v>
      </c>
    </row>
    <row r="6681" customFormat="false" ht="15" hidden="false" customHeight="true" outlineLevel="0" collapsed="false">
      <c r="A6681" s="175" t="s">
        <v>17760</v>
      </c>
      <c r="B6681" s="20" t="e">
        <f aca="false">INDEX(Table2[], MATCH(L6681, Location_ID!$D$2:$D$3098, 0), 1)</f>
        <v>#N/A</v>
      </c>
      <c r="D6681" s="176" t="s">
        <v>354</v>
      </c>
      <c r="E6681" s="255"/>
      <c r="F6681" s="255"/>
      <c r="G6681" s="255"/>
      <c r="I6681" s="255"/>
      <c r="J6681" s="255"/>
      <c r="K6681" s="255"/>
      <c r="M6681" s="255"/>
      <c r="S6681" s="255"/>
      <c r="AE6681" s="94" t="e">
        <f aca="false" t="array" ref="AE6681:AE6681">_xlfn.torow(_xlfn.unique(_xlfn._xlws.filter(cat_table[Subsector],$E6681=cat_table[Sector],"")))</f>
        <v>#NAME?</v>
      </c>
      <c r="AO6681" s="94" t="e">
        <f aca="false" t="array" ref="AO6681:AO6681">_xlfn.torow(_xlfn.unique(_xlfn._xlws.filter(cat_table[Sub-subsector],($E6681=cat_table[Sector])*($F6681=cat_table[Subsector]),"")))</f>
        <v>#NAME?</v>
      </c>
    </row>
    <row r="6682" customFormat="false" ht="15" hidden="false" customHeight="true" outlineLevel="0" collapsed="false">
      <c r="A6682" s="175" t="s">
        <v>17761</v>
      </c>
      <c r="B6682" s="20" t="e">
        <f aca="false">INDEX(Table2[], MATCH(L6682, Location_ID!$D$2:$D$3098, 0), 1)</f>
        <v>#N/A</v>
      </c>
      <c r="D6682" s="176" t="s">
        <v>354</v>
      </c>
      <c r="E6682" s="255"/>
      <c r="F6682" s="255"/>
      <c r="G6682" s="255"/>
      <c r="I6682" s="255"/>
      <c r="J6682" s="255"/>
      <c r="K6682" s="255"/>
      <c r="M6682" s="255"/>
      <c r="S6682" s="255"/>
      <c r="AE6682" s="94" t="e">
        <f aca="false" t="array" ref="AE6682:AE6682">_xlfn.torow(_xlfn.unique(_xlfn._xlws.filter(cat_table[Subsector],$E6682=cat_table[Sector],"")))</f>
        <v>#NAME?</v>
      </c>
      <c r="AO6682" s="94" t="e">
        <f aca="false" t="array" ref="AO6682:AO6682">_xlfn.torow(_xlfn.unique(_xlfn._xlws.filter(cat_table[Sub-subsector],($E6682=cat_table[Sector])*($F6682=cat_table[Subsector]),"")))</f>
        <v>#NAME?</v>
      </c>
    </row>
    <row r="6683" customFormat="false" ht="15" hidden="false" customHeight="true" outlineLevel="0" collapsed="false">
      <c r="A6683" s="175" t="s">
        <v>17762</v>
      </c>
      <c r="B6683" s="20" t="e">
        <f aca="false">INDEX(Table2[], MATCH(L6683, Location_ID!$D$2:$D$3098, 0), 1)</f>
        <v>#N/A</v>
      </c>
      <c r="D6683" s="176" t="s">
        <v>354</v>
      </c>
      <c r="E6683" s="255"/>
      <c r="F6683" s="255"/>
      <c r="G6683" s="255"/>
      <c r="I6683" s="255"/>
      <c r="J6683" s="255"/>
      <c r="K6683" s="255"/>
      <c r="M6683" s="255"/>
      <c r="S6683" s="255"/>
      <c r="AE6683" s="94" t="e">
        <f aca="false" t="array" ref="AE6683:AE6683">_xlfn.torow(_xlfn.unique(_xlfn._xlws.filter(cat_table[Subsector],$E6683=cat_table[Sector],"")))</f>
        <v>#NAME?</v>
      </c>
      <c r="AO6683" s="94" t="e">
        <f aca="false" t="array" ref="AO6683:AO6683">_xlfn.torow(_xlfn.unique(_xlfn._xlws.filter(cat_table[Sub-subsector],($E6683=cat_table[Sector])*($F6683=cat_table[Subsector]),"")))</f>
        <v>#NAME?</v>
      </c>
    </row>
    <row r="6684" customFormat="false" ht="15" hidden="false" customHeight="true" outlineLevel="0" collapsed="false">
      <c r="A6684" s="175" t="s">
        <v>17763</v>
      </c>
      <c r="B6684" s="20" t="e">
        <f aca="false">INDEX(Table2[], MATCH(L6684, Location_ID!$D$2:$D$3098, 0), 1)</f>
        <v>#N/A</v>
      </c>
      <c r="D6684" s="176" t="s">
        <v>354</v>
      </c>
      <c r="E6684" s="255"/>
      <c r="F6684" s="255"/>
      <c r="G6684" s="255"/>
      <c r="I6684" s="255"/>
      <c r="J6684" s="255"/>
      <c r="K6684" s="255"/>
      <c r="M6684" s="255"/>
      <c r="S6684" s="255"/>
      <c r="AE6684" s="94" t="e">
        <f aca="false" t="array" ref="AE6684:AE6684">_xlfn.torow(_xlfn.unique(_xlfn._xlws.filter(cat_table[Subsector],$E6684=cat_table[Sector],"")))</f>
        <v>#NAME?</v>
      </c>
      <c r="AO6684" s="94" t="e">
        <f aca="false" t="array" ref="AO6684:AO6684">_xlfn.torow(_xlfn.unique(_xlfn._xlws.filter(cat_table[Sub-subsector],($E6684=cat_table[Sector])*($F6684=cat_table[Subsector]),"")))</f>
        <v>#NAME?</v>
      </c>
    </row>
    <row r="6685" customFormat="false" ht="15" hidden="false" customHeight="true" outlineLevel="0" collapsed="false">
      <c r="A6685" s="321" t="s">
        <v>17764</v>
      </c>
      <c r="B6685" s="20" t="e">
        <f aca="false">INDEX(Table2[], MATCH(L6685, Location_ID!$D$2:$D$3098, 0), 1)</f>
        <v>#N/A</v>
      </c>
      <c r="D6685" s="176" t="s">
        <v>354</v>
      </c>
      <c r="E6685" s="255"/>
      <c r="F6685" s="255"/>
      <c r="G6685" s="255"/>
      <c r="I6685" s="255"/>
      <c r="J6685" s="255"/>
      <c r="K6685" s="255"/>
      <c r="M6685" s="255"/>
      <c r="S6685" s="255"/>
      <c r="AE6685" s="94" t="e">
        <f aca="false" t="array" ref="AE6685:AE6685">_xlfn.torow(_xlfn.unique(_xlfn._xlws.filter(cat_table[Subsector],$E6685=cat_table[Sector],"")))</f>
        <v>#NAME?</v>
      </c>
      <c r="AO6685" s="94" t="e">
        <f aca="false" t="array" ref="AO6685:AO6685">_xlfn.torow(_xlfn.unique(_xlfn._xlws.filter(cat_table[Sub-subsector],($E6685=cat_table[Sector])*($F6685=cat_table[Subsector]),"")))</f>
        <v>#NAME?</v>
      </c>
    </row>
    <row r="6686" customFormat="false" ht="15" hidden="false" customHeight="true" outlineLevel="0" collapsed="false">
      <c r="A6686" s="175" t="s">
        <v>17765</v>
      </c>
      <c r="B6686" s="20" t="e">
        <f aca="false">INDEX(Table2[], MATCH(L6686, Location_ID!$D$2:$D$3098, 0), 1)</f>
        <v>#N/A</v>
      </c>
      <c r="D6686" s="176" t="s">
        <v>354</v>
      </c>
      <c r="E6686" s="255"/>
      <c r="F6686" s="255"/>
      <c r="G6686" s="255"/>
      <c r="I6686" s="255"/>
      <c r="J6686" s="255"/>
      <c r="K6686" s="255"/>
      <c r="M6686" s="255"/>
      <c r="S6686" s="255"/>
      <c r="AE6686" s="94" t="e">
        <f aca="false" t="array" ref="AE6686:AE6686">_xlfn.torow(_xlfn.unique(_xlfn._xlws.filter(cat_table[Subsector],$E6686=cat_table[Sector],"")))</f>
        <v>#NAME?</v>
      </c>
      <c r="AO6686" s="94" t="e">
        <f aca="false" t="array" ref="AO6686:AO6686">_xlfn.torow(_xlfn.unique(_xlfn._xlws.filter(cat_table[Sub-subsector],($E6686=cat_table[Sector])*($F6686=cat_table[Subsector]),"")))</f>
        <v>#NAME?</v>
      </c>
    </row>
    <row r="6687" customFormat="false" ht="15" hidden="false" customHeight="true" outlineLevel="0" collapsed="false">
      <c r="A6687" s="175" t="s">
        <v>17766</v>
      </c>
      <c r="B6687" s="20" t="e">
        <f aca="false">INDEX(Table2[], MATCH(L6687, Location_ID!$D$2:$D$3098, 0), 1)</f>
        <v>#N/A</v>
      </c>
      <c r="D6687" s="176" t="s">
        <v>354</v>
      </c>
      <c r="E6687" s="255"/>
      <c r="F6687" s="255"/>
      <c r="G6687" s="255"/>
      <c r="I6687" s="255"/>
      <c r="J6687" s="255"/>
      <c r="K6687" s="255"/>
      <c r="M6687" s="255"/>
      <c r="S6687" s="255"/>
      <c r="AE6687" s="94" t="e">
        <f aca="false" t="array" ref="AE6687:AE6687">_xlfn.torow(_xlfn.unique(_xlfn._xlws.filter(cat_table[Subsector],$E6687=cat_table[Sector],"")))</f>
        <v>#NAME?</v>
      </c>
      <c r="AO6687" s="94" t="e">
        <f aca="false" t="array" ref="AO6687:AO6687">_xlfn.torow(_xlfn.unique(_xlfn._xlws.filter(cat_table[Sub-subsector],($E6687=cat_table[Sector])*($F6687=cat_table[Subsector]),"")))</f>
        <v>#NAME?</v>
      </c>
    </row>
    <row r="6688" customFormat="false" ht="15" hidden="false" customHeight="true" outlineLevel="0" collapsed="false">
      <c r="A6688" s="175" t="s">
        <v>17767</v>
      </c>
      <c r="B6688" s="20" t="e">
        <f aca="false">INDEX(Table2[], MATCH(L6688, Location_ID!$D$2:$D$3098, 0), 1)</f>
        <v>#N/A</v>
      </c>
      <c r="D6688" s="176" t="s">
        <v>354</v>
      </c>
      <c r="E6688" s="255"/>
      <c r="F6688" s="255"/>
      <c r="G6688" s="255"/>
      <c r="I6688" s="255"/>
      <c r="J6688" s="255"/>
      <c r="K6688" s="255"/>
      <c r="M6688" s="255"/>
      <c r="S6688" s="255"/>
      <c r="AE6688" s="94" t="e">
        <f aca="false" t="array" ref="AE6688:AE6688">_xlfn.torow(_xlfn.unique(_xlfn._xlws.filter(cat_table[Subsector],$E6688=cat_table[Sector],"")))</f>
        <v>#NAME?</v>
      </c>
      <c r="AO6688" s="94" t="e">
        <f aca="false" t="array" ref="AO6688:AO6688">_xlfn.torow(_xlfn.unique(_xlfn._xlws.filter(cat_table[Sub-subsector],($E6688=cat_table[Sector])*($F6688=cat_table[Subsector]),"")))</f>
        <v>#NAME?</v>
      </c>
    </row>
    <row r="6689" customFormat="false" ht="15" hidden="false" customHeight="true" outlineLevel="0" collapsed="false">
      <c r="A6689" s="175" t="s">
        <v>17768</v>
      </c>
      <c r="B6689" s="20" t="e">
        <f aca="false">INDEX(Table2[], MATCH(L6689, Location_ID!$D$2:$D$3098, 0), 1)</f>
        <v>#N/A</v>
      </c>
      <c r="D6689" s="176" t="s">
        <v>354</v>
      </c>
      <c r="E6689" s="255"/>
      <c r="F6689" s="255"/>
      <c r="G6689" s="255"/>
      <c r="I6689" s="255"/>
      <c r="J6689" s="255"/>
      <c r="K6689" s="255"/>
      <c r="M6689" s="255"/>
      <c r="S6689" s="255"/>
      <c r="AE6689" s="94" t="e">
        <f aca="false" t="array" ref="AE6689:AE6689">_xlfn.torow(_xlfn.unique(_xlfn._xlws.filter(cat_table[Subsector],$E6689=cat_table[Sector],"")))</f>
        <v>#NAME?</v>
      </c>
      <c r="AO6689" s="94" t="e">
        <f aca="false" t="array" ref="AO6689:AO6689">_xlfn.torow(_xlfn.unique(_xlfn._xlws.filter(cat_table[Sub-subsector],($E6689=cat_table[Sector])*($F6689=cat_table[Subsector]),"")))</f>
        <v>#NAME?</v>
      </c>
    </row>
    <row r="6690" customFormat="false" ht="15" hidden="false" customHeight="true" outlineLevel="0" collapsed="false">
      <c r="A6690" s="175" t="s">
        <v>17769</v>
      </c>
      <c r="B6690" s="20" t="e">
        <f aca="false">INDEX(Table2[], MATCH(L6690, Location_ID!$D$2:$D$3098, 0), 1)</f>
        <v>#N/A</v>
      </c>
      <c r="D6690" s="176" t="s">
        <v>354</v>
      </c>
      <c r="E6690" s="255"/>
      <c r="F6690" s="255"/>
      <c r="G6690" s="255"/>
      <c r="I6690" s="255"/>
      <c r="J6690" s="255"/>
      <c r="K6690" s="255"/>
      <c r="M6690" s="255"/>
      <c r="S6690" s="255"/>
      <c r="AE6690" s="94" t="e">
        <f aca="false" t="array" ref="AE6690:AE6690">_xlfn.torow(_xlfn.unique(_xlfn._xlws.filter(cat_table[Subsector],$E6690=cat_table[Sector],"")))</f>
        <v>#NAME?</v>
      </c>
      <c r="AO6690" s="94" t="e">
        <f aca="false" t="array" ref="AO6690:AO6690">_xlfn.torow(_xlfn.unique(_xlfn._xlws.filter(cat_table[Sub-subsector],($E6690=cat_table[Sector])*($F6690=cat_table[Subsector]),"")))</f>
        <v>#NAME?</v>
      </c>
    </row>
    <row r="6691" customFormat="false" ht="15" hidden="false" customHeight="true" outlineLevel="0" collapsed="false">
      <c r="A6691" s="175" t="s">
        <v>17770</v>
      </c>
      <c r="B6691" s="20" t="e">
        <f aca="false">INDEX(Table2[], MATCH(L6691, Location_ID!$D$2:$D$3098, 0), 1)</f>
        <v>#N/A</v>
      </c>
      <c r="D6691" s="176" t="s">
        <v>354</v>
      </c>
      <c r="E6691" s="255"/>
      <c r="F6691" s="255"/>
      <c r="G6691" s="255"/>
      <c r="I6691" s="255"/>
      <c r="J6691" s="255"/>
      <c r="K6691" s="255"/>
      <c r="M6691" s="255"/>
      <c r="S6691" s="255"/>
      <c r="AE6691" s="94" t="e">
        <f aca="false" t="array" ref="AE6691:AE6691">_xlfn.torow(_xlfn.unique(_xlfn._xlws.filter(cat_table[Subsector],$E6691=cat_table[Sector],"")))</f>
        <v>#NAME?</v>
      </c>
      <c r="AO6691" s="94" t="e">
        <f aca="false" t="array" ref="AO6691:AO6691">_xlfn.torow(_xlfn.unique(_xlfn._xlws.filter(cat_table[Sub-subsector],($E6691=cat_table[Sector])*($F6691=cat_table[Subsector]),"")))</f>
        <v>#NAME?</v>
      </c>
    </row>
    <row r="6692" customFormat="false" ht="15" hidden="false" customHeight="true" outlineLevel="0" collapsed="false">
      <c r="A6692" s="175" t="s">
        <v>17771</v>
      </c>
      <c r="B6692" s="20" t="e">
        <f aca="false">INDEX(Table2[], MATCH(L6692, Location_ID!$D$2:$D$3098, 0), 1)</f>
        <v>#N/A</v>
      </c>
      <c r="D6692" s="176" t="s">
        <v>354</v>
      </c>
      <c r="E6692" s="255"/>
      <c r="F6692" s="255"/>
      <c r="G6692" s="255"/>
      <c r="I6692" s="255"/>
      <c r="J6692" s="255"/>
      <c r="K6692" s="255"/>
      <c r="M6692" s="255"/>
      <c r="S6692" s="255"/>
      <c r="AE6692" s="94" t="e">
        <f aca="false" t="array" ref="AE6692:AE6692">_xlfn.torow(_xlfn.unique(_xlfn._xlws.filter(cat_table[Subsector],$E6692=cat_table[Sector],"")))</f>
        <v>#NAME?</v>
      </c>
      <c r="AO6692" s="94" t="e">
        <f aca="false" t="array" ref="AO6692:AO6692">_xlfn.torow(_xlfn.unique(_xlfn._xlws.filter(cat_table[Sub-subsector],($E6692=cat_table[Sector])*($F6692=cat_table[Subsector]),"")))</f>
        <v>#NAME?</v>
      </c>
    </row>
    <row r="6693" customFormat="false" ht="15" hidden="false" customHeight="true" outlineLevel="0" collapsed="false">
      <c r="A6693" s="175" t="s">
        <v>17772</v>
      </c>
      <c r="B6693" s="20" t="e">
        <f aca="false">INDEX(Table2[], MATCH(L6693, Location_ID!$D$2:$D$3098, 0), 1)</f>
        <v>#N/A</v>
      </c>
      <c r="D6693" s="176" t="s">
        <v>354</v>
      </c>
      <c r="E6693" s="255"/>
      <c r="F6693" s="255"/>
      <c r="G6693" s="255"/>
      <c r="I6693" s="255"/>
      <c r="J6693" s="255"/>
      <c r="K6693" s="255"/>
      <c r="M6693" s="255"/>
      <c r="S6693" s="255"/>
      <c r="AE6693" s="94" t="e">
        <f aca="false" t="array" ref="AE6693:AE6693">_xlfn.torow(_xlfn.unique(_xlfn._xlws.filter(cat_table[Subsector],$E6693=cat_table[Sector],"")))</f>
        <v>#NAME?</v>
      </c>
      <c r="AO6693" s="94" t="e">
        <f aca="false" t="array" ref="AO6693:AO6693">_xlfn.torow(_xlfn.unique(_xlfn._xlws.filter(cat_table[Sub-subsector],($E6693=cat_table[Sector])*($F6693=cat_table[Subsector]),"")))</f>
        <v>#NAME?</v>
      </c>
    </row>
    <row r="6694" customFormat="false" ht="15" hidden="false" customHeight="true" outlineLevel="0" collapsed="false">
      <c r="A6694" s="175" t="s">
        <v>17773</v>
      </c>
      <c r="B6694" s="20" t="e">
        <f aca="false">INDEX(Table2[], MATCH(L6694, Location_ID!$D$2:$D$3098, 0), 1)</f>
        <v>#N/A</v>
      </c>
      <c r="D6694" s="176" t="s">
        <v>354</v>
      </c>
      <c r="E6694" s="255"/>
      <c r="F6694" s="255"/>
      <c r="G6694" s="255"/>
      <c r="I6694" s="255"/>
      <c r="J6694" s="255"/>
      <c r="K6694" s="255"/>
      <c r="M6694" s="255"/>
      <c r="S6694" s="255"/>
      <c r="AE6694" s="94" t="e">
        <f aca="false" t="array" ref="AE6694:AE6694">_xlfn.torow(_xlfn.unique(_xlfn._xlws.filter(cat_table[Subsector],$E6694=cat_table[Sector],"")))</f>
        <v>#NAME?</v>
      </c>
      <c r="AO6694" s="94" t="e">
        <f aca="false" t="array" ref="AO6694:AO6694">_xlfn.torow(_xlfn.unique(_xlfn._xlws.filter(cat_table[Sub-subsector],($E6694=cat_table[Sector])*($F6694=cat_table[Subsector]),"")))</f>
        <v>#NAME?</v>
      </c>
    </row>
    <row r="6695" customFormat="false" ht="15" hidden="false" customHeight="true" outlineLevel="0" collapsed="false">
      <c r="A6695" s="175" t="s">
        <v>17774</v>
      </c>
      <c r="B6695" s="20" t="e">
        <f aca="false">INDEX(Table2[], MATCH(L6695, Location_ID!$D$2:$D$3098, 0), 1)</f>
        <v>#N/A</v>
      </c>
      <c r="D6695" s="176" t="s">
        <v>354</v>
      </c>
      <c r="E6695" s="255"/>
      <c r="F6695" s="255"/>
      <c r="G6695" s="255"/>
      <c r="I6695" s="255"/>
      <c r="J6695" s="255"/>
      <c r="K6695" s="255"/>
      <c r="M6695" s="255"/>
      <c r="S6695" s="255"/>
      <c r="AE6695" s="94" t="e">
        <f aca="false" t="array" ref="AE6695:AE6695">_xlfn.torow(_xlfn.unique(_xlfn._xlws.filter(cat_table[Subsector],$E6695=cat_table[Sector],"")))</f>
        <v>#NAME?</v>
      </c>
      <c r="AO6695" s="94" t="e">
        <f aca="false" t="array" ref="AO6695:AO6695">_xlfn.torow(_xlfn.unique(_xlfn._xlws.filter(cat_table[Sub-subsector],($E6695=cat_table[Sector])*($F6695=cat_table[Subsector]),"")))</f>
        <v>#NAME?</v>
      </c>
    </row>
    <row r="6696" customFormat="false" ht="15" hidden="false" customHeight="true" outlineLevel="0" collapsed="false">
      <c r="A6696" s="175" t="s">
        <v>17775</v>
      </c>
      <c r="B6696" s="20" t="e">
        <f aca="false">INDEX(Table2[], MATCH(L6696, Location_ID!$D$2:$D$3098, 0), 1)</f>
        <v>#N/A</v>
      </c>
      <c r="D6696" s="176" t="s">
        <v>354</v>
      </c>
      <c r="E6696" s="255"/>
      <c r="F6696" s="255"/>
      <c r="G6696" s="255"/>
      <c r="I6696" s="255"/>
      <c r="J6696" s="255"/>
      <c r="K6696" s="255"/>
      <c r="M6696" s="255"/>
      <c r="S6696" s="255"/>
      <c r="AE6696" s="94" t="e">
        <f aca="false" t="array" ref="AE6696:AE6696">_xlfn.torow(_xlfn.unique(_xlfn._xlws.filter(cat_table[Subsector],$E6696=cat_table[Sector],"")))</f>
        <v>#NAME?</v>
      </c>
      <c r="AO6696" s="94" t="e">
        <f aca="false" t="array" ref="AO6696:AO6696">_xlfn.torow(_xlfn.unique(_xlfn._xlws.filter(cat_table[Sub-subsector],($E6696=cat_table[Sector])*($F6696=cat_table[Subsector]),"")))</f>
        <v>#NAME?</v>
      </c>
    </row>
    <row r="6697" customFormat="false" ht="15" hidden="false" customHeight="true" outlineLevel="0" collapsed="false">
      <c r="A6697" s="175" t="s">
        <v>17776</v>
      </c>
      <c r="B6697" s="20" t="e">
        <f aca="false">INDEX(Table2[], MATCH(L6697, Location_ID!$D$2:$D$3098, 0), 1)</f>
        <v>#N/A</v>
      </c>
      <c r="D6697" s="176" t="s">
        <v>354</v>
      </c>
      <c r="E6697" s="255"/>
      <c r="F6697" s="255"/>
      <c r="G6697" s="255"/>
      <c r="I6697" s="255"/>
      <c r="J6697" s="255"/>
      <c r="K6697" s="255"/>
      <c r="M6697" s="255"/>
      <c r="S6697" s="255"/>
      <c r="AE6697" s="94" t="e">
        <f aca="false" t="array" ref="AE6697:AE6697">_xlfn.torow(_xlfn.unique(_xlfn._xlws.filter(cat_table[Subsector],$E6697=cat_table[Sector],"")))</f>
        <v>#NAME?</v>
      </c>
      <c r="AO6697" s="94" t="e">
        <f aca="false" t="array" ref="AO6697:AO6697">_xlfn.torow(_xlfn.unique(_xlfn._xlws.filter(cat_table[Sub-subsector],($E6697=cat_table[Sector])*($F6697=cat_table[Subsector]),"")))</f>
        <v>#NAME?</v>
      </c>
    </row>
    <row r="6698" customFormat="false" ht="15" hidden="false" customHeight="true" outlineLevel="0" collapsed="false">
      <c r="A6698" s="175" t="s">
        <v>17777</v>
      </c>
      <c r="B6698" s="20" t="e">
        <f aca="false">INDEX(Table2[], MATCH(L6698, Location_ID!$D$2:$D$3098, 0), 1)</f>
        <v>#N/A</v>
      </c>
      <c r="D6698" s="176" t="s">
        <v>354</v>
      </c>
      <c r="E6698" s="255"/>
      <c r="F6698" s="255"/>
      <c r="G6698" s="255"/>
      <c r="I6698" s="255"/>
      <c r="J6698" s="255"/>
      <c r="K6698" s="255"/>
      <c r="M6698" s="255"/>
      <c r="S6698" s="255"/>
      <c r="AE6698" s="94" t="e">
        <f aca="false" t="array" ref="AE6698:AE6698">_xlfn.torow(_xlfn.unique(_xlfn._xlws.filter(cat_table[Subsector],$E6698=cat_table[Sector],"")))</f>
        <v>#NAME?</v>
      </c>
      <c r="AO6698" s="94" t="e">
        <f aca="false" t="array" ref="AO6698:AO6698">_xlfn.torow(_xlfn.unique(_xlfn._xlws.filter(cat_table[Sub-subsector],($E6698=cat_table[Sector])*($F6698=cat_table[Subsector]),"")))</f>
        <v>#NAME?</v>
      </c>
    </row>
    <row r="6699" customFormat="false" ht="15" hidden="false" customHeight="true" outlineLevel="0" collapsed="false">
      <c r="A6699" s="175" t="s">
        <v>17778</v>
      </c>
      <c r="B6699" s="20" t="e">
        <f aca="false">INDEX(Table2[], MATCH(L6699, Location_ID!$D$2:$D$3098, 0), 1)</f>
        <v>#N/A</v>
      </c>
      <c r="D6699" s="176" t="s">
        <v>354</v>
      </c>
      <c r="E6699" s="255"/>
      <c r="F6699" s="255"/>
      <c r="G6699" s="255"/>
      <c r="I6699" s="255"/>
      <c r="J6699" s="255"/>
      <c r="K6699" s="255"/>
      <c r="M6699" s="255"/>
      <c r="S6699" s="255"/>
      <c r="AE6699" s="94" t="e">
        <f aca="false" t="array" ref="AE6699:AE6699">_xlfn.torow(_xlfn.unique(_xlfn._xlws.filter(cat_table[Subsector],$E6699=cat_table[Sector],"")))</f>
        <v>#NAME?</v>
      </c>
      <c r="AO6699" s="94" t="e">
        <f aca="false" t="array" ref="AO6699:AO6699">_xlfn.torow(_xlfn.unique(_xlfn._xlws.filter(cat_table[Sub-subsector],($E6699=cat_table[Sector])*($F6699=cat_table[Subsector]),"")))</f>
        <v>#NAME?</v>
      </c>
    </row>
    <row r="6700" customFormat="false" ht="15" hidden="false" customHeight="true" outlineLevel="0" collapsed="false">
      <c r="A6700" s="175" t="s">
        <v>17779</v>
      </c>
      <c r="B6700" s="20" t="e">
        <f aca="false">INDEX(Table2[], MATCH(L6700, Location_ID!$D$2:$D$3098, 0), 1)</f>
        <v>#N/A</v>
      </c>
      <c r="D6700" s="176" t="s">
        <v>354</v>
      </c>
      <c r="E6700" s="255"/>
      <c r="F6700" s="255"/>
      <c r="G6700" s="255"/>
      <c r="I6700" s="255"/>
      <c r="J6700" s="255"/>
      <c r="K6700" s="255"/>
      <c r="M6700" s="255"/>
      <c r="S6700" s="255"/>
      <c r="AE6700" s="94" t="e">
        <f aca="false" t="array" ref="AE6700:AE6700">_xlfn.torow(_xlfn.unique(_xlfn._xlws.filter(cat_table[Subsector],$E6700=cat_table[Sector],"")))</f>
        <v>#NAME?</v>
      </c>
      <c r="AO6700" s="94" t="e">
        <f aca="false" t="array" ref="AO6700:AO6700">_xlfn.torow(_xlfn.unique(_xlfn._xlws.filter(cat_table[Sub-subsector],($E6700=cat_table[Sector])*($F6700=cat_table[Subsector]),"")))</f>
        <v>#NAME?</v>
      </c>
    </row>
    <row r="6701" customFormat="false" ht="15" hidden="false" customHeight="true" outlineLevel="0" collapsed="false">
      <c r="A6701" s="175" t="s">
        <v>17780</v>
      </c>
      <c r="B6701" s="20" t="e">
        <f aca="false">INDEX(Table2[], MATCH(L6701, Location_ID!$D$2:$D$3098, 0), 1)</f>
        <v>#N/A</v>
      </c>
      <c r="D6701" s="176" t="s">
        <v>354</v>
      </c>
      <c r="E6701" s="255"/>
      <c r="F6701" s="255"/>
      <c r="G6701" s="255"/>
      <c r="I6701" s="255"/>
      <c r="J6701" s="255"/>
      <c r="K6701" s="255"/>
      <c r="M6701" s="255"/>
      <c r="S6701" s="255"/>
      <c r="AE6701" s="94" t="e">
        <f aca="false" t="array" ref="AE6701:AE6701">_xlfn.torow(_xlfn.unique(_xlfn._xlws.filter(cat_table[Subsector],$E6701=cat_table[Sector],"")))</f>
        <v>#NAME?</v>
      </c>
      <c r="AO6701" s="94" t="e">
        <f aca="false" t="array" ref="AO6701:AO6701">_xlfn.torow(_xlfn.unique(_xlfn._xlws.filter(cat_table[Sub-subsector],($E6701=cat_table[Sector])*($F6701=cat_table[Subsector]),"")))</f>
        <v>#NAME?</v>
      </c>
    </row>
    <row r="6702" customFormat="false" ht="15" hidden="false" customHeight="true" outlineLevel="0" collapsed="false">
      <c r="A6702" s="175" t="s">
        <v>17781</v>
      </c>
      <c r="B6702" s="20" t="e">
        <f aca="false">INDEX(Table2[], MATCH(L6702, Location_ID!$D$2:$D$3098, 0), 1)</f>
        <v>#N/A</v>
      </c>
      <c r="D6702" s="176" t="s">
        <v>354</v>
      </c>
      <c r="E6702" s="255"/>
      <c r="F6702" s="255"/>
      <c r="G6702" s="255"/>
      <c r="I6702" s="255"/>
      <c r="J6702" s="255"/>
      <c r="K6702" s="255"/>
      <c r="M6702" s="255"/>
      <c r="S6702" s="255"/>
      <c r="AE6702" s="94" t="e">
        <f aca="false" t="array" ref="AE6702:AE6702">_xlfn.torow(_xlfn.unique(_xlfn._xlws.filter(cat_table[Subsector],$E6702=cat_table[Sector],"")))</f>
        <v>#NAME?</v>
      </c>
      <c r="AO6702" s="94" t="e">
        <f aca="false" t="array" ref="AO6702:AO6702">_xlfn.torow(_xlfn.unique(_xlfn._xlws.filter(cat_table[Sub-subsector],($E6702=cat_table[Sector])*($F6702=cat_table[Subsector]),"")))</f>
        <v>#NAME?</v>
      </c>
    </row>
    <row r="6703" customFormat="false" ht="15" hidden="false" customHeight="true" outlineLevel="0" collapsed="false">
      <c r="A6703" s="175" t="s">
        <v>17782</v>
      </c>
      <c r="B6703" s="20" t="e">
        <f aca="false">INDEX(Table2[], MATCH(L6703, Location_ID!$D$2:$D$3098, 0), 1)</f>
        <v>#N/A</v>
      </c>
      <c r="D6703" s="176" t="s">
        <v>354</v>
      </c>
      <c r="E6703" s="255"/>
      <c r="F6703" s="255"/>
      <c r="G6703" s="255"/>
      <c r="I6703" s="255"/>
      <c r="J6703" s="255"/>
      <c r="K6703" s="255"/>
      <c r="M6703" s="255"/>
      <c r="S6703" s="255"/>
      <c r="AE6703" s="94" t="e">
        <f aca="false" t="array" ref="AE6703:AE6703">_xlfn.torow(_xlfn.unique(_xlfn._xlws.filter(cat_table[Subsector],$E6703=cat_table[Sector],"")))</f>
        <v>#NAME?</v>
      </c>
      <c r="AO6703" s="94" t="e">
        <f aca="false" t="array" ref="AO6703:AO6703">_xlfn.torow(_xlfn.unique(_xlfn._xlws.filter(cat_table[Sub-subsector],($E6703=cat_table[Sector])*($F6703=cat_table[Subsector]),"")))</f>
        <v>#NAME?</v>
      </c>
    </row>
    <row r="6704" customFormat="false" ht="15" hidden="false" customHeight="true" outlineLevel="0" collapsed="false">
      <c r="A6704" s="321" t="s">
        <v>17783</v>
      </c>
      <c r="B6704" s="20" t="e">
        <f aca="false">INDEX(Table2[], MATCH(L6704, Location_ID!$D$2:$D$3098, 0), 1)</f>
        <v>#N/A</v>
      </c>
      <c r="D6704" s="176" t="s">
        <v>354</v>
      </c>
      <c r="E6704" s="255"/>
      <c r="F6704" s="255"/>
      <c r="G6704" s="255"/>
      <c r="I6704" s="255"/>
      <c r="J6704" s="255"/>
      <c r="K6704" s="255"/>
      <c r="M6704" s="255"/>
      <c r="S6704" s="255"/>
      <c r="AE6704" s="94" t="e">
        <f aca="false" t="array" ref="AE6704:AE6704">_xlfn.torow(_xlfn.unique(_xlfn._xlws.filter(cat_table[Subsector],$E6704=cat_table[Sector],"")))</f>
        <v>#NAME?</v>
      </c>
      <c r="AO6704" s="94" t="e">
        <f aca="false" t="array" ref="AO6704:AO6704">_xlfn.torow(_xlfn.unique(_xlfn._xlws.filter(cat_table[Sub-subsector],($E6704=cat_table[Sector])*($F6704=cat_table[Subsector]),"")))</f>
        <v>#NAME?</v>
      </c>
    </row>
    <row r="6705" customFormat="false" ht="15" hidden="false" customHeight="true" outlineLevel="0" collapsed="false">
      <c r="A6705" s="175" t="s">
        <v>17784</v>
      </c>
      <c r="B6705" s="20" t="e">
        <f aca="false">INDEX(Table2[], MATCH(L6705, Location_ID!$D$2:$D$3098, 0), 1)</f>
        <v>#N/A</v>
      </c>
      <c r="D6705" s="176" t="s">
        <v>354</v>
      </c>
      <c r="E6705" s="255"/>
      <c r="F6705" s="255"/>
      <c r="G6705" s="255"/>
      <c r="I6705" s="255"/>
      <c r="J6705" s="255"/>
      <c r="K6705" s="255"/>
      <c r="M6705" s="255"/>
      <c r="S6705" s="255"/>
      <c r="AE6705" s="94" t="e">
        <f aca="false" t="array" ref="AE6705:AE6705">_xlfn.torow(_xlfn.unique(_xlfn._xlws.filter(cat_table[Subsector],$E6705=cat_table[Sector],"")))</f>
        <v>#NAME?</v>
      </c>
      <c r="AO6705" s="94" t="e">
        <f aca="false" t="array" ref="AO6705:AO6705">_xlfn.torow(_xlfn.unique(_xlfn._xlws.filter(cat_table[Sub-subsector],($E6705=cat_table[Sector])*($F6705=cat_table[Subsector]),"")))</f>
        <v>#NAME?</v>
      </c>
    </row>
    <row r="6706" customFormat="false" ht="15" hidden="false" customHeight="true" outlineLevel="0" collapsed="false">
      <c r="A6706" s="175" t="s">
        <v>17785</v>
      </c>
      <c r="B6706" s="20" t="e">
        <f aca="false">INDEX(Table2[], MATCH(L6706, Location_ID!$D$2:$D$3098, 0), 1)</f>
        <v>#N/A</v>
      </c>
      <c r="D6706" s="176" t="s">
        <v>354</v>
      </c>
      <c r="E6706" s="255"/>
      <c r="F6706" s="255"/>
      <c r="G6706" s="255"/>
      <c r="I6706" s="255"/>
      <c r="J6706" s="255"/>
      <c r="K6706" s="255"/>
      <c r="M6706" s="255"/>
      <c r="S6706" s="255"/>
      <c r="AE6706" s="94" t="e">
        <f aca="false" t="array" ref="AE6706:AE6706">_xlfn.torow(_xlfn.unique(_xlfn._xlws.filter(cat_table[Subsector],$E6706=cat_table[Sector],"")))</f>
        <v>#NAME?</v>
      </c>
      <c r="AO6706" s="94" t="e">
        <f aca="false" t="array" ref="AO6706:AO6706">_xlfn.torow(_xlfn.unique(_xlfn._xlws.filter(cat_table[Sub-subsector],($E6706=cat_table[Sector])*($F6706=cat_table[Subsector]),"")))</f>
        <v>#NAME?</v>
      </c>
    </row>
    <row r="6707" customFormat="false" ht="15" hidden="false" customHeight="true" outlineLevel="0" collapsed="false">
      <c r="A6707" s="175" t="s">
        <v>17786</v>
      </c>
      <c r="B6707" s="20" t="e">
        <f aca="false">INDEX(Table2[], MATCH(L6707, Location_ID!$D$2:$D$3098, 0), 1)</f>
        <v>#N/A</v>
      </c>
      <c r="D6707" s="176" t="s">
        <v>354</v>
      </c>
      <c r="E6707" s="255"/>
      <c r="F6707" s="255"/>
      <c r="G6707" s="255"/>
      <c r="I6707" s="255"/>
      <c r="J6707" s="255"/>
      <c r="K6707" s="255"/>
      <c r="M6707" s="255"/>
      <c r="S6707" s="255"/>
      <c r="AE6707" s="94" t="e">
        <f aca="false" t="array" ref="AE6707:AE6707">_xlfn.torow(_xlfn.unique(_xlfn._xlws.filter(cat_table[Subsector],$E6707=cat_table[Sector],"")))</f>
        <v>#NAME?</v>
      </c>
      <c r="AO6707" s="94" t="e">
        <f aca="false" t="array" ref="AO6707:AO6707">_xlfn.torow(_xlfn.unique(_xlfn._xlws.filter(cat_table[Sub-subsector],($E6707=cat_table[Sector])*($F6707=cat_table[Subsector]),"")))</f>
        <v>#NAME?</v>
      </c>
    </row>
    <row r="6708" customFormat="false" ht="15" hidden="false" customHeight="true" outlineLevel="0" collapsed="false">
      <c r="A6708" s="175" t="s">
        <v>17787</v>
      </c>
      <c r="B6708" s="20" t="e">
        <f aca="false">INDEX(Table2[], MATCH(L6708, Location_ID!$D$2:$D$3098, 0), 1)</f>
        <v>#N/A</v>
      </c>
      <c r="D6708" s="176" t="s">
        <v>354</v>
      </c>
      <c r="E6708" s="255"/>
      <c r="F6708" s="255"/>
      <c r="G6708" s="255"/>
      <c r="I6708" s="255"/>
      <c r="J6708" s="255"/>
      <c r="K6708" s="255"/>
      <c r="M6708" s="255"/>
      <c r="S6708" s="255"/>
      <c r="AE6708" s="94" t="e">
        <f aca="false" t="array" ref="AE6708:AE6708">_xlfn.torow(_xlfn.unique(_xlfn._xlws.filter(cat_table[Subsector],$E6708=cat_table[Sector],"")))</f>
        <v>#NAME?</v>
      </c>
      <c r="AO6708" s="94" t="e">
        <f aca="false" t="array" ref="AO6708:AO6708">_xlfn.torow(_xlfn.unique(_xlfn._xlws.filter(cat_table[Sub-subsector],($E6708=cat_table[Sector])*($F6708=cat_table[Subsector]),"")))</f>
        <v>#NAME?</v>
      </c>
    </row>
    <row r="6709" customFormat="false" ht="15" hidden="false" customHeight="true" outlineLevel="0" collapsed="false">
      <c r="A6709" s="175" t="s">
        <v>17788</v>
      </c>
      <c r="B6709" s="20" t="e">
        <f aca="false">INDEX(Table2[], MATCH(L6709, Location_ID!$D$2:$D$3098, 0), 1)</f>
        <v>#N/A</v>
      </c>
      <c r="D6709" s="176" t="s">
        <v>354</v>
      </c>
      <c r="E6709" s="255"/>
      <c r="F6709" s="255"/>
      <c r="G6709" s="255"/>
      <c r="I6709" s="255"/>
      <c r="J6709" s="255"/>
      <c r="K6709" s="255"/>
      <c r="M6709" s="255"/>
      <c r="S6709" s="255"/>
      <c r="AE6709" s="94" t="e">
        <f aca="false" t="array" ref="AE6709:AE6709">_xlfn.torow(_xlfn.unique(_xlfn._xlws.filter(cat_table[Subsector],$E6709=cat_table[Sector],"")))</f>
        <v>#NAME?</v>
      </c>
      <c r="AO6709" s="94" t="e">
        <f aca="false" t="array" ref="AO6709:AO6709">_xlfn.torow(_xlfn.unique(_xlfn._xlws.filter(cat_table[Sub-subsector],($E6709=cat_table[Sector])*($F6709=cat_table[Subsector]),"")))</f>
        <v>#NAME?</v>
      </c>
    </row>
    <row r="6710" customFormat="false" ht="15" hidden="false" customHeight="true" outlineLevel="0" collapsed="false">
      <c r="A6710" s="175" t="s">
        <v>17789</v>
      </c>
      <c r="B6710" s="20" t="e">
        <f aca="false">INDEX(Table2[], MATCH(L6710, Location_ID!$D$2:$D$3098, 0), 1)</f>
        <v>#N/A</v>
      </c>
      <c r="D6710" s="176" t="s">
        <v>354</v>
      </c>
      <c r="E6710" s="255"/>
      <c r="F6710" s="255"/>
      <c r="G6710" s="255"/>
      <c r="I6710" s="255"/>
      <c r="J6710" s="255"/>
      <c r="K6710" s="255"/>
      <c r="M6710" s="255"/>
      <c r="S6710" s="255"/>
      <c r="AE6710" s="94" t="e">
        <f aca="false" t="array" ref="AE6710:AE6710">_xlfn.torow(_xlfn.unique(_xlfn._xlws.filter(cat_table[Subsector],$E6710=cat_table[Sector],"")))</f>
        <v>#NAME?</v>
      </c>
      <c r="AO6710" s="94" t="e">
        <f aca="false" t="array" ref="AO6710:AO6710">_xlfn.torow(_xlfn.unique(_xlfn._xlws.filter(cat_table[Sub-subsector],($E6710=cat_table[Sector])*($F6710=cat_table[Subsector]),"")))</f>
        <v>#NAME?</v>
      </c>
    </row>
    <row r="6711" customFormat="false" ht="15" hidden="false" customHeight="true" outlineLevel="0" collapsed="false">
      <c r="A6711" s="175" t="s">
        <v>17790</v>
      </c>
      <c r="B6711" s="20" t="e">
        <f aca="false">INDEX(Table2[], MATCH(L6711, Location_ID!$D$2:$D$3098, 0), 1)</f>
        <v>#N/A</v>
      </c>
      <c r="D6711" s="176" t="s">
        <v>354</v>
      </c>
      <c r="E6711" s="255"/>
      <c r="F6711" s="255"/>
      <c r="G6711" s="255"/>
      <c r="I6711" s="255"/>
      <c r="J6711" s="255"/>
      <c r="K6711" s="255"/>
      <c r="M6711" s="255"/>
      <c r="S6711" s="255"/>
      <c r="AE6711" s="94" t="e">
        <f aca="false" t="array" ref="AE6711:AE6711">_xlfn.torow(_xlfn.unique(_xlfn._xlws.filter(cat_table[Subsector],$E6711=cat_table[Sector],"")))</f>
        <v>#NAME?</v>
      </c>
      <c r="AO6711" s="94" t="e">
        <f aca="false" t="array" ref="AO6711:AO6711">_xlfn.torow(_xlfn.unique(_xlfn._xlws.filter(cat_table[Sub-subsector],($E6711=cat_table[Sector])*($F6711=cat_table[Subsector]),"")))</f>
        <v>#NAME?</v>
      </c>
    </row>
    <row r="6712" customFormat="false" ht="15" hidden="false" customHeight="true" outlineLevel="0" collapsed="false">
      <c r="A6712" s="175" t="s">
        <v>17791</v>
      </c>
      <c r="B6712" s="20" t="e">
        <f aca="false">INDEX(Table2[], MATCH(L6712, Location_ID!$D$2:$D$3098, 0), 1)</f>
        <v>#N/A</v>
      </c>
      <c r="D6712" s="176" t="s">
        <v>354</v>
      </c>
      <c r="E6712" s="255"/>
      <c r="F6712" s="255"/>
      <c r="G6712" s="255"/>
      <c r="I6712" s="255"/>
      <c r="J6712" s="255"/>
      <c r="K6712" s="255"/>
      <c r="M6712" s="255"/>
      <c r="S6712" s="255"/>
      <c r="AE6712" s="94" t="e">
        <f aca="false" t="array" ref="AE6712:AE6712">_xlfn.torow(_xlfn.unique(_xlfn._xlws.filter(cat_table[Subsector],$E6712=cat_table[Sector],"")))</f>
        <v>#NAME?</v>
      </c>
      <c r="AO6712" s="94" t="e">
        <f aca="false" t="array" ref="AO6712:AO6712">_xlfn.torow(_xlfn.unique(_xlfn._xlws.filter(cat_table[Sub-subsector],($E6712=cat_table[Sector])*($F6712=cat_table[Subsector]),"")))</f>
        <v>#NAME?</v>
      </c>
    </row>
    <row r="6713" customFormat="false" ht="15" hidden="false" customHeight="true" outlineLevel="0" collapsed="false">
      <c r="A6713" s="175" t="s">
        <v>17792</v>
      </c>
      <c r="B6713" s="20" t="e">
        <f aca="false">INDEX(Table2[], MATCH(L6713, Location_ID!$D$2:$D$3098, 0), 1)</f>
        <v>#N/A</v>
      </c>
      <c r="D6713" s="176" t="s">
        <v>354</v>
      </c>
      <c r="E6713" s="255"/>
      <c r="F6713" s="255"/>
      <c r="G6713" s="255"/>
      <c r="I6713" s="255"/>
      <c r="J6713" s="255"/>
      <c r="K6713" s="255"/>
      <c r="M6713" s="255"/>
      <c r="S6713" s="255"/>
      <c r="AE6713" s="94" t="e">
        <f aca="false" t="array" ref="AE6713:AE6713">_xlfn.torow(_xlfn.unique(_xlfn._xlws.filter(cat_table[Subsector],$E6713=cat_table[Sector],"")))</f>
        <v>#NAME?</v>
      </c>
      <c r="AO6713" s="94" t="e">
        <f aca="false" t="array" ref="AO6713:AO6713">_xlfn.torow(_xlfn.unique(_xlfn._xlws.filter(cat_table[Sub-subsector],($E6713=cat_table[Sector])*($F6713=cat_table[Subsector]),"")))</f>
        <v>#NAME?</v>
      </c>
    </row>
    <row r="6714" customFormat="false" ht="15" hidden="false" customHeight="true" outlineLevel="0" collapsed="false">
      <c r="A6714" s="175" t="s">
        <v>17793</v>
      </c>
      <c r="B6714" s="20" t="e">
        <f aca="false">INDEX(Table2[], MATCH(L6714, Location_ID!$D$2:$D$3098, 0), 1)</f>
        <v>#N/A</v>
      </c>
      <c r="D6714" s="176" t="s">
        <v>354</v>
      </c>
      <c r="E6714" s="255"/>
      <c r="F6714" s="255"/>
      <c r="G6714" s="255"/>
      <c r="I6714" s="255"/>
      <c r="J6714" s="255"/>
      <c r="K6714" s="255"/>
      <c r="M6714" s="255"/>
      <c r="S6714" s="255"/>
      <c r="AE6714" s="94" t="e">
        <f aca="false" t="array" ref="AE6714:AE6714">_xlfn.torow(_xlfn.unique(_xlfn._xlws.filter(cat_table[Subsector],$E6714=cat_table[Sector],"")))</f>
        <v>#NAME?</v>
      </c>
      <c r="AO6714" s="94" t="e">
        <f aca="false" t="array" ref="AO6714:AO6714">_xlfn.torow(_xlfn.unique(_xlfn._xlws.filter(cat_table[Sub-subsector],($E6714=cat_table[Sector])*($F6714=cat_table[Subsector]),"")))</f>
        <v>#NAME?</v>
      </c>
    </row>
    <row r="6715" customFormat="false" ht="15" hidden="false" customHeight="true" outlineLevel="0" collapsed="false">
      <c r="A6715" s="175" t="s">
        <v>17794</v>
      </c>
      <c r="B6715" s="20" t="e">
        <f aca="false">INDEX(Table2[], MATCH(L6715, Location_ID!$D$2:$D$3098, 0), 1)</f>
        <v>#N/A</v>
      </c>
      <c r="D6715" s="176" t="s">
        <v>354</v>
      </c>
      <c r="E6715" s="255"/>
      <c r="F6715" s="255"/>
      <c r="G6715" s="255"/>
      <c r="I6715" s="255"/>
      <c r="J6715" s="255"/>
      <c r="K6715" s="255"/>
      <c r="M6715" s="255"/>
      <c r="S6715" s="255"/>
      <c r="AE6715" s="94" t="e">
        <f aca="false" t="array" ref="AE6715:AE6715">_xlfn.torow(_xlfn.unique(_xlfn._xlws.filter(cat_table[Subsector],$E6715=cat_table[Sector],"")))</f>
        <v>#NAME?</v>
      </c>
      <c r="AO6715" s="94" t="e">
        <f aca="false" t="array" ref="AO6715:AO6715">_xlfn.torow(_xlfn.unique(_xlfn._xlws.filter(cat_table[Sub-subsector],($E6715=cat_table[Sector])*($F6715=cat_table[Subsector]),"")))</f>
        <v>#NAME?</v>
      </c>
    </row>
    <row r="6716" customFormat="false" ht="15" hidden="false" customHeight="true" outlineLevel="0" collapsed="false">
      <c r="A6716" s="175" t="s">
        <v>17795</v>
      </c>
      <c r="B6716" s="20" t="e">
        <f aca="false">INDEX(Table2[], MATCH(L6716, Location_ID!$D$2:$D$3098, 0), 1)</f>
        <v>#N/A</v>
      </c>
      <c r="D6716" s="176" t="s">
        <v>354</v>
      </c>
      <c r="E6716" s="255"/>
      <c r="F6716" s="255"/>
      <c r="G6716" s="255"/>
      <c r="I6716" s="255"/>
      <c r="J6716" s="255"/>
      <c r="K6716" s="255"/>
      <c r="M6716" s="255"/>
      <c r="S6716" s="255"/>
      <c r="AE6716" s="94" t="e">
        <f aca="false" t="array" ref="AE6716:AE6716">_xlfn.torow(_xlfn.unique(_xlfn._xlws.filter(cat_table[Subsector],$E6716=cat_table[Sector],"")))</f>
        <v>#NAME?</v>
      </c>
      <c r="AO6716" s="94" t="e">
        <f aca="false" t="array" ref="AO6716:AO6716">_xlfn.torow(_xlfn.unique(_xlfn._xlws.filter(cat_table[Sub-subsector],($E6716=cat_table[Sector])*($F6716=cat_table[Subsector]),"")))</f>
        <v>#NAME?</v>
      </c>
    </row>
    <row r="6717" customFormat="false" ht="15" hidden="false" customHeight="true" outlineLevel="0" collapsed="false">
      <c r="A6717" s="175" t="s">
        <v>17796</v>
      </c>
      <c r="B6717" s="20" t="e">
        <f aca="false">INDEX(Table2[], MATCH(L6717, Location_ID!$D$2:$D$3098, 0), 1)</f>
        <v>#N/A</v>
      </c>
      <c r="D6717" s="176" t="s">
        <v>354</v>
      </c>
      <c r="E6717" s="255"/>
      <c r="F6717" s="255"/>
      <c r="G6717" s="255"/>
      <c r="I6717" s="255"/>
      <c r="J6717" s="255"/>
      <c r="K6717" s="255"/>
      <c r="M6717" s="255"/>
      <c r="S6717" s="255"/>
      <c r="AE6717" s="94" t="e">
        <f aca="false" t="array" ref="AE6717:AE6717">_xlfn.torow(_xlfn.unique(_xlfn._xlws.filter(cat_table[Subsector],$E6717=cat_table[Sector],"")))</f>
        <v>#NAME?</v>
      </c>
      <c r="AO6717" s="94" t="e">
        <f aca="false" t="array" ref="AO6717:AO6717">_xlfn.torow(_xlfn.unique(_xlfn._xlws.filter(cat_table[Sub-subsector],($E6717=cat_table[Sector])*($F6717=cat_table[Subsector]),"")))</f>
        <v>#NAME?</v>
      </c>
    </row>
    <row r="6718" customFormat="false" ht="15" hidden="false" customHeight="true" outlineLevel="0" collapsed="false">
      <c r="A6718" s="175" t="s">
        <v>17797</v>
      </c>
      <c r="B6718" s="20" t="e">
        <f aca="false">INDEX(Table2[], MATCH(L6718, Location_ID!$D$2:$D$3098, 0), 1)</f>
        <v>#N/A</v>
      </c>
      <c r="D6718" s="176" t="s">
        <v>354</v>
      </c>
      <c r="E6718" s="255"/>
      <c r="F6718" s="255"/>
      <c r="G6718" s="255"/>
      <c r="I6718" s="255"/>
      <c r="J6718" s="255"/>
      <c r="K6718" s="255"/>
      <c r="M6718" s="255"/>
      <c r="S6718" s="255"/>
      <c r="AE6718" s="94" t="e">
        <f aca="false" t="array" ref="AE6718:AE6718">_xlfn.torow(_xlfn.unique(_xlfn._xlws.filter(cat_table[Subsector],$E6718=cat_table[Sector],"")))</f>
        <v>#NAME?</v>
      </c>
      <c r="AO6718" s="94" t="e">
        <f aca="false" t="array" ref="AO6718:AO6718">_xlfn.torow(_xlfn.unique(_xlfn._xlws.filter(cat_table[Sub-subsector],($E6718=cat_table[Sector])*($F6718=cat_table[Subsector]),"")))</f>
        <v>#NAME?</v>
      </c>
    </row>
    <row r="6719" customFormat="false" ht="15" hidden="false" customHeight="true" outlineLevel="0" collapsed="false">
      <c r="A6719" s="175" t="s">
        <v>17798</v>
      </c>
      <c r="B6719" s="20" t="e">
        <f aca="false">INDEX(Table2[], MATCH(L6719, Location_ID!$D$2:$D$3098, 0), 1)</f>
        <v>#N/A</v>
      </c>
      <c r="D6719" s="176" t="s">
        <v>354</v>
      </c>
      <c r="E6719" s="255"/>
      <c r="F6719" s="255"/>
      <c r="G6719" s="255"/>
      <c r="I6719" s="255"/>
      <c r="J6719" s="255"/>
      <c r="K6719" s="255"/>
      <c r="M6719" s="255"/>
      <c r="S6719" s="255"/>
      <c r="AE6719" s="94" t="e">
        <f aca="false" t="array" ref="AE6719:AE6719">_xlfn.torow(_xlfn.unique(_xlfn._xlws.filter(cat_table[Subsector],$E6719=cat_table[Sector],"")))</f>
        <v>#NAME?</v>
      </c>
      <c r="AO6719" s="94" t="e">
        <f aca="false" t="array" ref="AO6719:AO6719">_xlfn.torow(_xlfn.unique(_xlfn._xlws.filter(cat_table[Sub-subsector],($E6719=cat_table[Sector])*($F6719=cat_table[Subsector]),"")))</f>
        <v>#NAME?</v>
      </c>
    </row>
    <row r="6720" customFormat="false" ht="15" hidden="false" customHeight="true" outlineLevel="0" collapsed="false">
      <c r="A6720" s="175" t="s">
        <v>17799</v>
      </c>
      <c r="B6720" s="20" t="e">
        <f aca="false">INDEX(Table2[], MATCH(L6720, Location_ID!$D$2:$D$3098, 0), 1)</f>
        <v>#N/A</v>
      </c>
      <c r="D6720" s="176" t="s">
        <v>354</v>
      </c>
      <c r="E6720" s="255"/>
      <c r="F6720" s="255"/>
      <c r="G6720" s="255"/>
      <c r="I6720" s="255"/>
      <c r="J6720" s="255"/>
      <c r="K6720" s="255"/>
      <c r="M6720" s="255"/>
      <c r="S6720" s="255"/>
      <c r="AE6720" s="94" t="e">
        <f aca="false" t="array" ref="AE6720:AE6720">_xlfn.torow(_xlfn.unique(_xlfn._xlws.filter(cat_table[Subsector],$E6720=cat_table[Sector],"")))</f>
        <v>#NAME?</v>
      </c>
      <c r="AO6720" s="94" t="e">
        <f aca="false" t="array" ref="AO6720:AO6720">_xlfn.torow(_xlfn.unique(_xlfn._xlws.filter(cat_table[Sub-subsector],($E6720=cat_table[Sector])*($F6720=cat_table[Subsector]),"")))</f>
        <v>#NAME?</v>
      </c>
    </row>
    <row r="6721" customFormat="false" ht="15" hidden="false" customHeight="true" outlineLevel="0" collapsed="false">
      <c r="A6721" s="175" t="s">
        <v>17800</v>
      </c>
      <c r="B6721" s="20" t="e">
        <f aca="false">INDEX(Table2[], MATCH(L6721, Location_ID!$D$2:$D$3098, 0), 1)</f>
        <v>#N/A</v>
      </c>
      <c r="D6721" s="176" t="s">
        <v>354</v>
      </c>
      <c r="E6721" s="255"/>
      <c r="F6721" s="255"/>
      <c r="G6721" s="255"/>
      <c r="I6721" s="255"/>
      <c r="J6721" s="255"/>
      <c r="K6721" s="255"/>
      <c r="M6721" s="255"/>
      <c r="S6721" s="255"/>
      <c r="AE6721" s="94" t="e">
        <f aca="false" t="array" ref="AE6721:AE6721">_xlfn.torow(_xlfn.unique(_xlfn._xlws.filter(cat_table[Subsector],$E6721=cat_table[Sector],"")))</f>
        <v>#NAME?</v>
      </c>
      <c r="AO6721" s="94" t="e">
        <f aca="false" t="array" ref="AO6721:AO6721">_xlfn.torow(_xlfn.unique(_xlfn._xlws.filter(cat_table[Sub-subsector],($E6721=cat_table[Sector])*($F6721=cat_table[Subsector]),"")))</f>
        <v>#NAME?</v>
      </c>
    </row>
    <row r="6722" customFormat="false" ht="15" hidden="false" customHeight="true" outlineLevel="0" collapsed="false">
      <c r="A6722" s="175" t="s">
        <v>17801</v>
      </c>
      <c r="B6722" s="20" t="e">
        <f aca="false">INDEX(Table2[], MATCH(L6722, Location_ID!$D$2:$D$3098, 0), 1)</f>
        <v>#N/A</v>
      </c>
      <c r="D6722" s="176" t="s">
        <v>354</v>
      </c>
      <c r="E6722" s="255"/>
      <c r="F6722" s="255"/>
      <c r="G6722" s="255"/>
      <c r="I6722" s="255"/>
      <c r="J6722" s="255"/>
      <c r="K6722" s="255"/>
      <c r="M6722" s="255"/>
      <c r="S6722" s="255"/>
      <c r="AE6722" s="94" t="e">
        <f aca="false" t="array" ref="AE6722:AE6722">_xlfn.torow(_xlfn.unique(_xlfn._xlws.filter(cat_table[Subsector],$E6722=cat_table[Sector],"")))</f>
        <v>#NAME?</v>
      </c>
      <c r="AO6722" s="94" t="e">
        <f aca="false" t="array" ref="AO6722:AO6722">_xlfn.torow(_xlfn.unique(_xlfn._xlws.filter(cat_table[Sub-subsector],($E6722=cat_table[Sector])*($F6722=cat_table[Subsector]),"")))</f>
        <v>#NAME?</v>
      </c>
    </row>
    <row r="6723" customFormat="false" ht="15" hidden="false" customHeight="true" outlineLevel="0" collapsed="false">
      <c r="A6723" s="175" t="s">
        <v>17802</v>
      </c>
      <c r="B6723" s="20" t="e">
        <f aca="false">INDEX(Table2[], MATCH(L6723, Location_ID!$D$2:$D$3098, 0), 1)</f>
        <v>#N/A</v>
      </c>
      <c r="D6723" s="176" t="s">
        <v>354</v>
      </c>
      <c r="E6723" s="255"/>
      <c r="F6723" s="255"/>
      <c r="G6723" s="255"/>
      <c r="I6723" s="255"/>
      <c r="J6723" s="255"/>
      <c r="K6723" s="255"/>
      <c r="M6723" s="255"/>
      <c r="S6723" s="255"/>
      <c r="AE6723" s="94" t="e">
        <f aca="false" t="array" ref="AE6723:AE6723">_xlfn.torow(_xlfn.unique(_xlfn._xlws.filter(cat_table[Subsector],$E6723=cat_table[Sector],"")))</f>
        <v>#NAME?</v>
      </c>
      <c r="AO6723" s="94" t="e">
        <f aca="false" t="array" ref="AO6723:AO6723">_xlfn.torow(_xlfn.unique(_xlfn._xlws.filter(cat_table[Sub-subsector],($E6723=cat_table[Sector])*($F6723=cat_table[Subsector]),"")))</f>
        <v>#NAME?</v>
      </c>
    </row>
    <row r="6724" customFormat="false" ht="15" hidden="false" customHeight="true" outlineLevel="0" collapsed="false">
      <c r="A6724" s="175" t="s">
        <v>17803</v>
      </c>
      <c r="B6724" s="20" t="e">
        <f aca="false">INDEX(Table2[], MATCH(L6724, Location_ID!$D$2:$D$3098, 0), 1)</f>
        <v>#N/A</v>
      </c>
      <c r="D6724" s="176" t="s">
        <v>354</v>
      </c>
      <c r="E6724" s="255"/>
      <c r="F6724" s="255"/>
      <c r="G6724" s="255"/>
      <c r="I6724" s="255"/>
      <c r="J6724" s="255"/>
      <c r="K6724" s="255"/>
      <c r="M6724" s="255"/>
      <c r="S6724" s="255"/>
      <c r="AE6724" s="94" t="e">
        <f aca="false" t="array" ref="AE6724:AE6724">_xlfn.torow(_xlfn.unique(_xlfn._xlws.filter(cat_table[Subsector],$E6724=cat_table[Sector],"")))</f>
        <v>#NAME?</v>
      </c>
      <c r="AO6724" s="94" t="e">
        <f aca="false" t="array" ref="AO6724:AO6724">_xlfn.torow(_xlfn.unique(_xlfn._xlws.filter(cat_table[Sub-subsector],($E6724=cat_table[Sector])*($F6724=cat_table[Subsector]),"")))</f>
        <v>#NAME?</v>
      </c>
    </row>
    <row r="6725" customFormat="false" ht="15" hidden="false" customHeight="true" outlineLevel="0" collapsed="false">
      <c r="A6725" s="175" t="s">
        <v>17804</v>
      </c>
      <c r="B6725" s="20" t="e">
        <f aca="false">INDEX(Table2[], MATCH(L6725, Location_ID!$D$2:$D$3098, 0), 1)</f>
        <v>#N/A</v>
      </c>
      <c r="D6725" s="176" t="s">
        <v>354</v>
      </c>
      <c r="E6725" s="255"/>
      <c r="F6725" s="255"/>
      <c r="G6725" s="255"/>
      <c r="I6725" s="255"/>
      <c r="J6725" s="255"/>
      <c r="K6725" s="255"/>
      <c r="M6725" s="255"/>
      <c r="S6725" s="255"/>
      <c r="AE6725" s="94" t="e">
        <f aca="false" t="array" ref="AE6725:AE6725">_xlfn.torow(_xlfn.unique(_xlfn._xlws.filter(cat_table[Subsector],$E6725=cat_table[Sector],"")))</f>
        <v>#NAME?</v>
      </c>
      <c r="AO6725" s="94" t="e">
        <f aca="false" t="array" ref="AO6725:AO6725">_xlfn.torow(_xlfn.unique(_xlfn._xlws.filter(cat_table[Sub-subsector],($E6725=cat_table[Sector])*($F6725=cat_table[Subsector]),"")))</f>
        <v>#NAME?</v>
      </c>
    </row>
    <row r="6726" customFormat="false" ht="15" hidden="false" customHeight="true" outlineLevel="0" collapsed="false">
      <c r="A6726" s="175" t="s">
        <v>17805</v>
      </c>
      <c r="B6726" s="20" t="e">
        <f aca="false">INDEX(Table2[], MATCH(L6726, Location_ID!$D$2:$D$3098, 0), 1)</f>
        <v>#N/A</v>
      </c>
      <c r="D6726" s="176" t="s">
        <v>354</v>
      </c>
      <c r="E6726" s="255"/>
      <c r="F6726" s="255"/>
      <c r="G6726" s="255"/>
      <c r="I6726" s="255"/>
      <c r="J6726" s="255"/>
      <c r="K6726" s="255"/>
      <c r="M6726" s="255"/>
      <c r="S6726" s="255"/>
      <c r="AE6726" s="94" t="e">
        <f aca="false" t="array" ref="AE6726:AE6726">_xlfn.torow(_xlfn.unique(_xlfn._xlws.filter(cat_table[Subsector],$E6726=cat_table[Sector],"")))</f>
        <v>#NAME?</v>
      </c>
      <c r="AO6726" s="94" t="e">
        <f aca="false" t="array" ref="AO6726:AO6726">_xlfn.torow(_xlfn.unique(_xlfn._xlws.filter(cat_table[Sub-subsector],($E6726=cat_table[Sector])*($F6726=cat_table[Subsector]),"")))</f>
        <v>#NAME?</v>
      </c>
    </row>
    <row r="6727" customFormat="false" ht="15" hidden="false" customHeight="true" outlineLevel="0" collapsed="false">
      <c r="A6727" s="175" t="s">
        <v>17806</v>
      </c>
      <c r="B6727" s="20" t="e">
        <f aca="false">INDEX(Table2[], MATCH(L6727, Location_ID!$D$2:$D$3098, 0), 1)</f>
        <v>#N/A</v>
      </c>
      <c r="D6727" s="176" t="s">
        <v>354</v>
      </c>
      <c r="E6727" s="255"/>
      <c r="F6727" s="255"/>
      <c r="G6727" s="255"/>
      <c r="I6727" s="255"/>
      <c r="J6727" s="255"/>
      <c r="K6727" s="255"/>
      <c r="M6727" s="255"/>
      <c r="S6727" s="255"/>
      <c r="AE6727" s="94" t="e">
        <f aca="false" t="array" ref="AE6727:AE6727">_xlfn.torow(_xlfn.unique(_xlfn._xlws.filter(cat_table[Subsector],$E6727=cat_table[Sector],"")))</f>
        <v>#NAME?</v>
      </c>
      <c r="AO6727" s="94" t="e">
        <f aca="false" t="array" ref="AO6727:AO6727">_xlfn.torow(_xlfn.unique(_xlfn._xlws.filter(cat_table[Sub-subsector],($E6727=cat_table[Sector])*($F6727=cat_table[Subsector]),"")))</f>
        <v>#NAME?</v>
      </c>
    </row>
    <row r="6728" customFormat="false" ht="15" hidden="false" customHeight="true" outlineLevel="0" collapsed="false">
      <c r="A6728" s="175" t="s">
        <v>17807</v>
      </c>
      <c r="B6728" s="20" t="e">
        <f aca="false">INDEX(Table2[], MATCH(L6728, Location_ID!$D$2:$D$3098, 0), 1)</f>
        <v>#N/A</v>
      </c>
      <c r="D6728" s="176" t="s">
        <v>354</v>
      </c>
      <c r="E6728" s="255"/>
      <c r="F6728" s="255"/>
      <c r="G6728" s="255"/>
      <c r="I6728" s="255"/>
      <c r="J6728" s="255"/>
      <c r="K6728" s="255"/>
      <c r="M6728" s="255"/>
      <c r="S6728" s="255"/>
      <c r="AE6728" s="94" t="e">
        <f aca="false" t="array" ref="AE6728:AE6728">_xlfn.torow(_xlfn.unique(_xlfn._xlws.filter(cat_table[Subsector],$E6728=cat_table[Sector],"")))</f>
        <v>#NAME?</v>
      </c>
      <c r="AO6728" s="94" t="e">
        <f aca="false" t="array" ref="AO6728:AO6728">_xlfn.torow(_xlfn.unique(_xlfn._xlws.filter(cat_table[Sub-subsector],($E6728=cat_table[Sector])*($F6728=cat_table[Subsector]),"")))</f>
        <v>#NAME?</v>
      </c>
    </row>
    <row r="6729" customFormat="false" ht="15" hidden="false" customHeight="true" outlineLevel="0" collapsed="false">
      <c r="A6729" s="175" t="s">
        <v>17808</v>
      </c>
      <c r="B6729" s="20" t="e">
        <f aca="false">INDEX(Table2[], MATCH(L6729, Location_ID!$D$2:$D$3098, 0), 1)</f>
        <v>#N/A</v>
      </c>
      <c r="D6729" s="176" t="s">
        <v>354</v>
      </c>
      <c r="E6729" s="255"/>
      <c r="F6729" s="255"/>
      <c r="G6729" s="255"/>
      <c r="I6729" s="255"/>
      <c r="J6729" s="255"/>
      <c r="K6729" s="255"/>
      <c r="M6729" s="255"/>
      <c r="S6729" s="255"/>
      <c r="AE6729" s="94" t="e">
        <f aca="false" t="array" ref="AE6729:AE6729">_xlfn.torow(_xlfn.unique(_xlfn._xlws.filter(cat_table[Subsector],$E6729=cat_table[Sector],"")))</f>
        <v>#NAME?</v>
      </c>
      <c r="AO6729" s="94" t="e">
        <f aca="false" t="array" ref="AO6729:AO6729">_xlfn.torow(_xlfn.unique(_xlfn._xlws.filter(cat_table[Sub-subsector],($E6729=cat_table[Sector])*($F6729=cat_table[Subsector]),"")))</f>
        <v>#NAME?</v>
      </c>
    </row>
    <row r="6730" customFormat="false" ht="15" hidden="false" customHeight="true" outlineLevel="0" collapsed="false">
      <c r="A6730" s="175" t="s">
        <v>17809</v>
      </c>
      <c r="B6730" s="20" t="e">
        <f aca="false">INDEX(Table2[], MATCH(L6730, Location_ID!$D$2:$D$3098, 0), 1)</f>
        <v>#N/A</v>
      </c>
      <c r="D6730" s="176" t="s">
        <v>354</v>
      </c>
      <c r="E6730" s="255"/>
      <c r="F6730" s="255"/>
      <c r="G6730" s="255"/>
      <c r="I6730" s="255"/>
      <c r="J6730" s="255"/>
      <c r="K6730" s="255"/>
      <c r="M6730" s="255"/>
      <c r="S6730" s="255"/>
      <c r="AE6730" s="94" t="e">
        <f aca="false" t="array" ref="AE6730:AE6730">_xlfn.torow(_xlfn.unique(_xlfn._xlws.filter(cat_table[Subsector],$E6730=cat_table[Sector],"")))</f>
        <v>#NAME?</v>
      </c>
      <c r="AO6730" s="94" t="e">
        <f aca="false" t="array" ref="AO6730:AO6730">_xlfn.torow(_xlfn.unique(_xlfn._xlws.filter(cat_table[Sub-subsector],($E6730=cat_table[Sector])*($F6730=cat_table[Subsector]),"")))</f>
        <v>#NAME?</v>
      </c>
    </row>
    <row r="6731" customFormat="false" ht="15" hidden="false" customHeight="true" outlineLevel="0" collapsed="false">
      <c r="A6731" s="175" t="s">
        <v>17810</v>
      </c>
      <c r="B6731" s="20" t="e">
        <f aca="false">INDEX(Table2[], MATCH(L6731, Location_ID!$D$2:$D$3098, 0), 1)</f>
        <v>#N/A</v>
      </c>
      <c r="D6731" s="176" t="s">
        <v>354</v>
      </c>
      <c r="E6731" s="255"/>
      <c r="F6731" s="255"/>
      <c r="G6731" s="255"/>
      <c r="I6731" s="255"/>
      <c r="J6731" s="255"/>
      <c r="K6731" s="255"/>
      <c r="M6731" s="255"/>
      <c r="S6731" s="255"/>
      <c r="AE6731" s="94" t="e">
        <f aca="false" t="array" ref="AE6731:AE6731">_xlfn.torow(_xlfn.unique(_xlfn._xlws.filter(cat_table[Subsector],$E6731=cat_table[Sector],"")))</f>
        <v>#NAME?</v>
      </c>
      <c r="AO6731" s="94" t="e">
        <f aca="false" t="array" ref="AO6731:AO6731">_xlfn.torow(_xlfn.unique(_xlfn._xlws.filter(cat_table[Sub-subsector],($E6731=cat_table[Sector])*($F6731=cat_table[Subsector]),"")))</f>
        <v>#NAME?</v>
      </c>
    </row>
    <row r="6732" customFormat="false" ht="15" hidden="false" customHeight="true" outlineLevel="0" collapsed="false">
      <c r="A6732" s="175" t="s">
        <v>17811</v>
      </c>
      <c r="B6732" s="20" t="e">
        <f aca="false">INDEX(Table2[], MATCH(L6732, Location_ID!$D$2:$D$3098, 0), 1)</f>
        <v>#N/A</v>
      </c>
      <c r="D6732" s="176" t="s">
        <v>354</v>
      </c>
      <c r="E6732" s="255"/>
      <c r="F6732" s="255"/>
      <c r="G6732" s="255"/>
      <c r="I6732" s="255"/>
      <c r="J6732" s="255"/>
      <c r="K6732" s="255"/>
      <c r="M6732" s="255"/>
      <c r="S6732" s="255"/>
      <c r="AE6732" s="94" t="e">
        <f aca="false" t="array" ref="AE6732:AE6732">_xlfn.torow(_xlfn.unique(_xlfn._xlws.filter(cat_table[Subsector],$E6732=cat_table[Sector],"")))</f>
        <v>#NAME?</v>
      </c>
      <c r="AO6732" s="94" t="e">
        <f aca="false" t="array" ref="AO6732:AO6732">_xlfn.torow(_xlfn.unique(_xlfn._xlws.filter(cat_table[Sub-subsector],($E6732=cat_table[Sector])*($F6732=cat_table[Subsector]),"")))</f>
        <v>#NAME?</v>
      </c>
    </row>
    <row r="6733" customFormat="false" ht="15" hidden="false" customHeight="true" outlineLevel="0" collapsed="false">
      <c r="A6733" s="175" t="s">
        <v>17812</v>
      </c>
      <c r="B6733" s="20" t="e">
        <f aca="false">INDEX(Table2[], MATCH(L6733, Location_ID!$D$2:$D$3098, 0), 1)</f>
        <v>#N/A</v>
      </c>
      <c r="D6733" s="176" t="s">
        <v>354</v>
      </c>
      <c r="E6733" s="255"/>
      <c r="F6733" s="255"/>
      <c r="G6733" s="255"/>
      <c r="I6733" s="255"/>
      <c r="J6733" s="255"/>
      <c r="K6733" s="255"/>
      <c r="M6733" s="255"/>
      <c r="S6733" s="255"/>
      <c r="AE6733" s="94" t="e">
        <f aca="false" t="array" ref="AE6733:AE6733">_xlfn.torow(_xlfn.unique(_xlfn._xlws.filter(cat_table[Subsector],$E6733=cat_table[Sector],"")))</f>
        <v>#NAME?</v>
      </c>
      <c r="AO6733" s="94" t="e">
        <f aca="false" t="array" ref="AO6733:AO6733">_xlfn.torow(_xlfn.unique(_xlfn._xlws.filter(cat_table[Sub-subsector],($E6733=cat_table[Sector])*($F6733=cat_table[Subsector]),"")))</f>
        <v>#NAME?</v>
      </c>
    </row>
    <row r="6734" customFormat="false" ht="15" hidden="false" customHeight="true" outlineLevel="0" collapsed="false">
      <c r="A6734" s="175" t="s">
        <v>17813</v>
      </c>
      <c r="B6734" s="20" t="e">
        <f aca="false">INDEX(Table2[], MATCH(L6734, Location_ID!$D$2:$D$3098, 0), 1)</f>
        <v>#N/A</v>
      </c>
      <c r="D6734" s="176" t="s">
        <v>354</v>
      </c>
      <c r="E6734" s="255"/>
      <c r="F6734" s="255"/>
      <c r="G6734" s="255"/>
      <c r="I6734" s="255"/>
      <c r="J6734" s="255"/>
      <c r="K6734" s="255"/>
      <c r="M6734" s="255"/>
      <c r="S6734" s="255"/>
      <c r="AE6734" s="94" t="e">
        <f aca="false" t="array" ref="AE6734:AE6734">_xlfn.torow(_xlfn.unique(_xlfn._xlws.filter(cat_table[Subsector],$E6734=cat_table[Sector],"")))</f>
        <v>#NAME?</v>
      </c>
      <c r="AO6734" s="94" t="e">
        <f aca="false" t="array" ref="AO6734:AO6734">_xlfn.torow(_xlfn.unique(_xlfn._xlws.filter(cat_table[Sub-subsector],($E6734=cat_table[Sector])*($F6734=cat_table[Subsector]),"")))</f>
        <v>#NAME?</v>
      </c>
    </row>
    <row r="6735" customFormat="false" ht="15" hidden="false" customHeight="true" outlineLevel="0" collapsed="false">
      <c r="A6735" s="175" t="s">
        <v>17814</v>
      </c>
      <c r="B6735" s="20" t="e">
        <f aca="false">INDEX(Table2[], MATCH(L6735, Location_ID!$D$2:$D$3098, 0), 1)</f>
        <v>#N/A</v>
      </c>
      <c r="D6735" s="176" t="s">
        <v>354</v>
      </c>
      <c r="E6735" s="255"/>
      <c r="F6735" s="255"/>
      <c r="G6735" s="255"/>
      <c r="I6735" s="255"/>
      <c r="J6735" s="255"/>
      <c r="K6735" s="255"/>
      <c r="M6735" s="255"/>
      <c r="S6735" s="255"/>
      <c r="AE6735" s="94" t="e">
        <f aca="false" t="array" ref="AE6735:AE6735">_xlfn.torow(_xlfn.unique(_xlfn._xlws.filter(cat_table[Subsector],$E6735=cat_table[Sector],"")))</f>
        <v>#NAME?</v>
      </c>
      <c r="AO6735" s="94" t="e">
        <f aca="false" t="array" ref="AO6735:AO6735">_xlfn.torow(_xlfn.unique(_xlfn._xlws.filter(cat_table[Sub-subsector],($E6735=cat_table[Sector])*($F6735=cat_table[Subsector]),"")))</f>
        <v>#NAME?</v>
      </c>
    </row>
    <row r="6736" customFormat="false" ht="15" hidden="false" customHeight="true" outlineLevel="0" collapsed="false">
      <c r="A6736" s="175" t="s">
        <v>17815</v>
      </c>
      <c r="B6736" s="20" t="e">
        <f aca="false">INDEX(Table2[], MATCH(L6736, Location_ID!$D$2:$D$3098, 0), 1)</f>
        <v>#N/A</v>
      </c>
      <c r="D6736" s="176" t="s">
        <v>354</v>
      </c>
      <c r="E6736" s="255"/>
      <c r="F6736" s="255"/>
      <c r="G6736" s="255"/>
      <c r="I6736" s="255"/>
      <c r="J6736" s="255"/>
      <c r="K6736" s="255"/>
      <c r="M6736" s="255"/>
      <c r="S6736" s="255"/>
      <c r="AE6736" s="94" t="e">
        <f aca="false" t="array" ref="AE6736:AE6736">_xlfn.torow(_xlfn.unique(_xlfn._xlws.filter(cat_table[Subsector],$E6736=cat_table[Sector],"")))</f>
        <v>#NAME?</v>
      </c>
      <c r="AO6736" s="94" t="e">
        <f aca="false" t="array" ref="AO6736:AO6736">_xlfn.torow(_xlfn.unique(_xlfn._xlws.filter(cat_table[Sub-subsector],($E6736=cat_table[Sector])*($F6736=cat_table[Subsector]),"")))</f>
        <v>#NAME?</v>
      </c>
    </row>
    <row r="6737" customFormat="false" ht="15" hidden="false" customHeight="true" outlineLevel="0" collapsed="false">
      <c r="A6737" s="175" t="s">
        <v>17816</v>
      </c>
      <c r="B6737" s="20" t="e">
        <f aca="false">INDEX(Table2[], MATCH(L6737, Location_ID!$D$2:$D$3098, 0), 1)</f>
        <v>#N/A</v>
      </c>
      <c r="D6737" s="176" t="s">
        <v>354</v>
      </c>
      <c r="E6737" s="255"/>
      <c r="F6737" s="255"/>
      <c r="G6737" s="255"/>
      <c r="I6737" s="255"/>
      <c r="J6737" s="255"/>
      <c r="K6737" s="255"/>
      <c r="M6737" s="255"/>
      <c r="S6737" s="255"/>
      <c r="AE6737" s="94" t="e">
        <f aca="false" t="array" ref="AE6737:AE6737">_xlfn.torow(_xlfn.unique(_xlfn._xlws.filter(cat_table[Subsector],$E6737=cat_table[Sector],"")))</f>
        <v>#NAME?</v>
      </c>
      <c r="AO6737" s="94" t="e">
        <f aca="false" t="array" ref="AO6737:AO6737">_xlfn.torow(_xlfn.unique(_xlfn._xlws.filter(cat_table[Sub-subsector],($E6737=cat_table[Sector])*($F6737=cat_table[Subsector]),"")))</f>
        <v>#NAME?</v>
      </c>
    </row>
    <row r="6738" customFormat="false" ht="15" hidden="false" customHeight="true" outlineLevel="0" collapsed="false">
      <c r="A6738" s="175" t="s">
        <v>17817</v>
      </c>
      <c r="B6738" s="20" t="e">
        <f aca="false">INDEX(Table2[], MATCH(L6738, Location_ID!$D$2:$D$3098, 0), 1)</f>
        <v>#N/A</v>
      </c>
      <c r="D6738" s="176" t="s">
        <v>354</v>
      </c>
      <c r="E6738" s="255"/>
      <c r="F6738" s="255"/>
      <c r="G6738" s="255"/>
      <c r="I6738" s="255"/>
      <c r="J6738" s="255"/>
      <c r="K6738" s="255"/>
      <c r="M6738" s="255"/>
      <c r="S6738" s="255"/>
      <c r="AE6738" s="94" t="e">
        <f aca="false" t="array" ref="AE6738:AE6738">_xlfn.torow(_xlfn.unique(_xlfn._xlws.filter(cat_table[Subsector],$E6738=cat_table[Sector],"")))</f>
        <v>#NAME?</v>
      </c>
      <c r="AO6738" s="94" t="e">
        <f aca="false" t="array" ref="AO6738:AO6738">_xlfn.torow(_xlfn.unique(_xlfn._xlws.filter(cat_table[Sub-subsector],($E6738=cat_table[Sector])*($F6738=cat_table[Subsector]),"")))</f>
        <v>#NAME?</v>
      </c>
    </row>
    <row r="6739" customFormat="false" ht="15" hidden="false" customHeight="true" outlineLevel="0" collapsed="false">
      <c r="A6739" s="175" t="s">
        <v>17818</v>
      </c>
      <c r="B6739" s="20" t="e">
        <f aca="false">INDEX(Table2[], MATCH(L6739, Location_ID!$D$2:$D$3098, 0), 1)</f>
        <v>#N/A</v>
      </c>
      <c r="D6739" s="176" t="s">
        <v>354</v>
      </c>
      <c r="E6739" s="255"/>
      <c r="F6739" s="255"/>
      <c r="G6739" s="255"/>
      <c r="I6739" s="255"/>
      <c r="J6739" s="255"/>
      <c r="K6739" s="255"/>
      <c r="M6739" s="255"/>
      <c r="S6739" s="255"/>
      <c r="AE6739" s="94" t="e">
        <f aca="false" t="array" ref="AE6739:AE6739">_xlfn.torow(_xlfn.unique(_xlfn._xlws.filter(cat_table[Subsector],$E6739=cat_table[Sector],"")))</f>
        <v>#NAME?</v>
      </c>
      <c r="AO6739" s="94" t="e">
        <f aca="false" t="array" ref="AO6739:AO6739">_xlfn.torow(_xlfn.unique(_xlfn._xlws.filter(cat_table[Sub-subsector],($E6739=cat_table[Sector])*($F6739=cat_table[Subsector]),"")))</f>
        <v>#NAME?</v>
      </c>
    </row>
    <row r="6740" customFormat="false" ht="15" hidden="false" customHeight="true" outlineLevel="0" collapsed="false">
      <c r="A6740" s="175" t="s">
        <v>17819</v>
      </c>
      <c r="B6740" s="20" t="e">
        <f aca="false">INDEX(Table2[], MATCH(L6740, Location_ID!$D$2:$D$3098, 0), 1)</f>
        <v>#N/A</v>
      </c>
      <c r="D6740" s="176" t="s">
        <v>354</v>
      </c>
      <c r="E6740" s="255"/>
      <c r="F6740" s="255"/>
      <c r="G6740" s="255"/>
      <c r="I6740" s="255"/>
      <c r="J6740" s="255"/>
      <c r="K6740" s="255"/>
      <c r="M6740" s="255"/>
      <c r="S6740" s="255"/>
      <c r="AE6740" s="94" t="e">
        <f aca="false" t="array" ref="AE6740:AE6740">_xlfn.torow(_xlfn.unique(_xlfn._xlws.filter(cat_table[Subsector],$E6740=cat_table[Sector],"")))</f>
        <v>#NAME?</v>
      </c>
      <c r="AO6740" s="94" t="e">
        <f aca="false" t="array" ref="AO6740:AO6740">_xlfn.torow(_xlfn.unique(_xlfn._xlws.filter(cat_table[Sub-subsector],($E6740=cat_table[Sector])*($F6740=cat_table[Subsector]),"")))</f>
        <v>#NAME?</v>
      </c>
    </row>
    <row r="6741" customFormat="false" ht="15" hidden="false" customHeight="true" outlineLevel="0" collapsed="false">
      <c r="A6741" s="175" t="s">
        <v>17820</v>
      </c>
      <c r="B6741" s="20" t="e">
        <f aca="false">INDEX(Table2[], MATCH(L6741, Location_ID!$D$2:$D$3098, 0), 1)</f>
        <v>#N/A</v>
      </c>
      <c r="D6741" s="176" t="s">
        <v>354</v>
      </c>
      <c r="E6741" s="255"/>
      <c r="F6741" s="255"/>
      <c r="G6741" s="255"/>
      <c r="I6741" s="255"/>
      <c r="J6741" s="255"/>
      <c r="K6741" s="255"/>
      <c r="M6741" s="255"/>
      <c r="S6741" s="255"/>
      <c r="AE6741" s="94" t="e">
        <f aca="false" t="array" ref="AE6741:AE6741">_xlfn.torow(_xlfn.unique(_xlfn._xlws.filter(cat_table[Subsector],$E6741=cat_table[Sector],"")))</f>
        <v>#NAME?</v>
      </c>
      <c r="AO6741" s="94" t="e">
        <f aca="false" t="array" ref="AO6741:AO6741">_xlfn.torow(_xlfn.unique(_xlfn._xlws.filter(cat_table[Sub-subsector],($E6741=cat_table[Sector])*($F6741=cat_table[Subsector]),"")))</f>
        <v>#NAME?</v>
      </c>
    </row>
    <row r="6742" customFormat="false" ht="15" hidden="false" customHeight="true" outlineLevel="0" collapsed="false">
      <c r="A6742" s="175" t="s">
        <v>17821</v>
      </c>
      <c r="B6742" s="20" t="e">
        <f aca="false">INDEX(Table2[], MATCH(L6742, Location_ID!$D$2:$D$3098, 0), 1)</f>
        <v>#N/A</v>
      </c>
      <c r="D6742" s="176" t="s">
        <v>354</v>
      </c>
      <c r="E6742" s="255"/>
      <c r="F6742" s="255"/>
      <c r="G6742" s="255"/>
      <c r="I6742" s="255"/>
      <c r="J6742" s="255"/>
      <c r="K6742" s="255"/>
      <c r="M6742" s="255"/>
      <c r="S6742" s="255"/>
      <c r="AE6742" s="94" t="e">
        <f aca="false" t="array" ref="AE6742:AE6742">_xlfn.torow(_xlfn.unique(_xlfn._xlws.filter(cat_table[Subsector],$E6742=cat_table[Sector],"")))</f>
        <v>#NAME?</v>
      </c>
      <c r="AO6742" s="94" t="e">
        <f aca="false" t="array" ref="AO6742:AO6742">_xlfn.torow(_xlfn.unique(_xlfn._xlws.filter(cat_table[Sub-subsector],($E6742=cat_table[Sector])*($F6742=cat_table[Subsector]),"")))</f>
        <v>#NAME?</v>
      </c>
    </row>
    <row r="6743" customFormat="false" ht="15" hidden="false" customHeight="true" outlineLevel="0" collapsed="false">
      <c r="A6743" s="175" t="s">
        <v>17822</v>
      </c>
      <c r="B6743" s="20" t="e">
        <f aca="false">INDEX(Table2[], MATCH(L6743, Location_ID!$D$2:$D$3098, 0), 1)</f>
        <v>#N/A</v>
      </c>
      <c r="D6743" s="176" t="s">
        <v>354</v>
      </c>
      <c r="E6743" s="255"/>
      <c r="F6743" s="255"/>
      <c r="G6743" s="255"/>
      <c r="I6743" s="255"/>
      <c r="J6743" s="255"/>
      <c r="K6743" s="255"/>
      <c r="M6743" s="255"/>
      <c r="S6743" s="255"/>
      <c r="AE6743" s="94" t="e">
        <f aca="false" t="array" ref="AE6743:AE6743">_xlfn.torow(_xlfn.unique(_xlfn._xlws.filter(cat_table[Subsector],$E6743=cat_table[Sector],"")))</f>
        <v>#NAME?</v>
      </c>
      <c r="AO6743" s="94" t="e">
        <f aca="false" t="array" ref="AO6743:AO6743">_xlfn.torow(_xlfn.unique(_xlfn._xlws.filter(cat_table[Sub-subsector],($E6743=cat_table[Sector])*($F6743=cat_table[Subsector]),"")))</f>
        <v>#NAME?</v>
      </c>
    </row>
    <row r="6744" customFormat="false" ht="15" hidden="false" customHeight="true" outlineLevel="0" collapsed="false">
      <c r="A6744" s="175" t="s">
        <v>17823</v>
      </c>
      <c r="B6744" s="20" t="e">
        <f aca="false">INDEX(Table2[], MATCH(L6744, Location_ID!$D$2:$D$3098, 0), 1)</f>
        <v>#N/A</v>
      </c>
      <c r="D6744" s="176" t="s">
        <v>354</v>
      </c>
      <c r="E6744" s="255"/>
      <c r="F6744" s="255"/>
      <c r="G6744" s="255"/>
      <c r="I6744" s="255"/>
      <c r="J6744" s="255"/>
      <c r="K6744" s="255"/>
      <c r="M6744" s="255"/>
      <c r="S6744" s="255"/>
      <c r="AE6744" s="94" t="e">
        <f aca="false" t="array" ref="AE6744:AE6744">_xlfn.torow(_xlfn.unique(_xlfn._xlws.filter(cat_table[Subsector],$E6744=cat_table[Sector],"")))</f>
        <v>#NAME?</v>
      </c>
      <c r="AO6744" s="94" t="e">
        <f aca="false" t="array" ref="AO6744:AO6744">_xlfn.torow(_xlfn.unique(_xlfn._xlws.filter(cat_table[Sub-subsector],($E6744=cat_table[Sector])*($F6744=cat_table[Subsector]),"")))</f>
        <v>#NAME?</v>
      </c>
    </row>
    <row r="6745" customFormat="false" ht="15" hidden="false" customHeight="true" outlineLevel="0" collapsed="false">
      <c r="A6745" s="175" t="s">
        <v>17824</v>
      </c>
      <c r="B6745" s="20" t="e">
        <f aca="false">INDEX(Table2[], MATCH(L6745, Location_ID!$D$2:$D$3098, 0), 1)</f>
        <v>#N/A</v>
      </c>
      <c r="D6745" s="176" t="s">
        <v>354</v>
      </c>
      <c r="E6745" s="255"/>
      <c r="F6745" s="255"/>
      <c r="G6745" s="255"/>
      <c r="I6745" s="255"/>
      <c r="J6745" s="255"/>
      <c r="K6745" s="255"/>
      <c r="M6745" s="255"/>
      <c r="S6745" s="255"/>
      <c r="AE6745" s="94" t="e">
        <f aca="false" t="array" ref="AE6745:AE6745">_xlfn.torow(_xlfn.unique(_xlfn._xlws.filter(cat_table[Subsector],$E6745=cat_table[Sector],"")))</f>
        <v>#NAME?</v>
      </c>
      <c r="AO6745" s="94" t="e">
        <f aca="false" t="array" ref="AO6745:AO6745">_xlfn.torow(_xlfn.unique(_xlfn._xlws.filter(cat_table[Sub-subsector],($E6745=cat_table[Sector])*($F6745=cat_table[Subsector]),"")))</f>
        <v>#NAME?</v>
      </c>
    </row>
    <row r="6746" customFormat="false" ht="15" hidden="false" customHeight="true" outlineLevel="0" collapsed="false">
      <c r="A6746" s="175" t="s">
        <v>17825</v>
      </c>
      <c r="B6746" s="20" t="e">
        <f aca="false">INDEX(Table2[], MATCH(L6746, Location_ID!$D$2:$D$3098, 0), 1)</f>
        <v>#N/A</v>
      </c>
      <c r="D6746" s="176" t="s">
        <v>354</v>
      </c>
      <c r="E6746" s="255"/>
      <c r="F6746" s="255"/>
      <c r="G6746" s="255"/>
      <c r="I6746" s="255"/>
      <c r="J6746" s="255"/>
      <c r="K6746" s="255"/>
      <c r="M6746" s="255"/>
      <c r="S6746" s="255"/>
      <c r="AE6746" s="94" t="e">
        <f aca="false" t="array" ref="AE6746:AE6746">_xlfn.torow(_xlfn.unique(_xlfn._xlws.filter(cat_table[Subsector],$E6746=cat_table[Sector],"")))</f>
        <v>#NAME?</v>
      </c>
      <c r="AO6746" s="94" t="e">
        <f aca="false" t="array" ref="AO6746:AO6746">_xlfn.torow(_xlfn.unique(_xlfn._xlws.filter(cat_table[Sub-subsector],($E6746=cat_table[Sector])*($F6746=cat_table[Subsector]),"")))</f>
        <v>#NAME?</v>
      </c>
    </row>
    <row r="6747" customFormat="false" ht="15" hidden="false" customHeight="true" outlineLevel="0" collapsed="false">
      <c r="A6747" s="175" t="s">
        <v>17826</v>
      </c>
      <c r="B6747" s="20" t="e">
        <f aca="false">INDEX(Table2[], MATCH(L6747, Location_ID!$D$2:$D$3098, 0), 1)</f>
        <v>#N/A</v>
      </c>
      <c r="D6747" s="176" t="s">
        <v>354</v>
      </c>
      <c r="E6747" s="255"/>
      <c r="F6747" s="255"/>
      <c r="G6747" s="255"/>
      <c r="I6747" s="255"/>
      <c r="J6747" s="255"/>
      <c r="K6747" s="255"/>
      <c r="M6747" s="255"/>
      <c r="S6747" s="255"/>
      <c r="AE6747" s="94" t="e">
        <f aca="false" t="array" ref="AE6747:AE6747">_xlfn.torow(_xlfn.unique(_xlfn._xlws.filter(cat_table[Subsector],$E6747=cat_table[Sector],"")))</f>
        <v>#NAME?</v>
      </c>
      <c r="AO6747" s="94" t="e">
        <f aca="false" t="array" ref="AO6747:AO6747">_xlfn.torow(_xlfn.unique(_xlfn._xlws.filter(cat_table[Sub-subsector],($E6747=cat_table[Sector])*($F6747=cat_table[Subsector]),"")))</f>
        <v>#NAME?</v>
      </c>
    </row>
    <row r="6748" customFormat="false" ht="15" hidden="false" customHeight="true" outlineLevel="0" collapsed="false">
      <c r="A6748" s="175" t="s">
        <v>17827</v>
      </c>
      <c r="B6748" s="20" t="e">
        <f aca="false">INDEX(Table2[], MATCH(L6748, Location_ID!$D$2:$D$3098, 0), 1)</f>
        <v>#N/A</v>
      </c>
      <c r="D6748" s="176" t="s">
        <v>354</v>
      </c>
      <c r="E6748" s="255"/>
      <c r="F6748" s="255"/>
      <c r="G6748" s="255"/>
      <c r="I6748" s="255"/>
      <c r="J6748" s="255"/>
      <c r="K6748" s="255"/>
      <c r="M6748" s="255"/>
      <c r="S6748" s="255"/>
      <c r="AE6748" s="94" t="e">
        <f aca="false" t="array" ref="AE6748:AE6748">_xlfn.torow(_xlfn.unique(_xlfn._xlws.filter(cat_table[Subsector],$E6748=cat_table[Sector],"")))</f>
        <v>#NAME?</v>
      </c>
      <c r="AO6748" s="94" t="e">
        <f aca="false" t="array" ref="AO6748:AO6748">_xlfn.torow(_xlfn.unique(_xlfn._xlws.filter(cat_table[Sub-subsector],($E6748=cat_table[Sector])*($F6748=cat_table[Subsector]),"")))</f>
        <v>#NAME?</v>
      </c>
    </row>
    <row r="6749" customFormat="false" ht="15" hidden="false" customHeight="true" outlineLevel="0" collapsed="false">
      <c r="A6749" s="175" t="s">
        <v>17828</v>
      </c>
      <c r="B6749" s="20" t="e">
        <f aca="false">INDEX(Table2[], MATCH(L6749, Location_ID!$D$2:$D$3098, 0), 1)</f>
        <v>#N/A</v>
      </c>
      <c r="D6749" s="176" t="s">
        <v>354</v>
      </c>
      <c r="E6749" s="255"/>
      <c r="F6749" s="255"/>
      <c r="G6749" s="255"/>
      <c r="I6749" s="255"/>
      <c r="J6749" s="255"/>
      <c r="K6749" s="255"/>
      <c r="M6749" s="255"/>
      <c r="S6749" s="255"/>
      <c r="AE6749" s="94" t="e">
        <f aca="false" t="array" ref="AE6749:AE6749">_xlfn.torow(_xlfn.unique(_xlfn._xlws.filter(cat_table[Subsector],$E6749=cat_table[Sector],"")))</f>
        <v>#NAME?</v>
      </c>
      <c r="AO6749" s="94" t="e">
        <f aca="false" t="array" ref="AO6749:AO6749">_xlfn.torow(_xlfn.unique(_xlfn._xlws.filter(cat_table[Sub-subsector],($E6749=cat_table[Sector])*($F6749=cat_table[Subsector]),"")))</f>
        <v>#NAME?</v>
      </c>
    </row>
    <row r="6750" customFormat="false" ht="15" hidden="false" customHeight="true" outlineLevel="0" collapsed="false">
      <c r="A6750" s="175" t="s">
        <v>17829</v>
      </c>
      <c r="B6750" s="20" t="e">
        <f aca="false">INDEX(Table2[], MATCH(L6750, Location_ID!$D$2:$D$3098, 0), 1)</f>
        <v>#N/A</v>
      </c>
      <c r="D6750" s="176" t="s">
        <v>354</v>
      </c>
      <c r="E6750" s="255"/>
      <c r="F6750" s="255"/>
      <c r="G6750" s="255"/>
      <c r="I6750" s="255"/>
      <c r="J6750" s="255"/>
      <c r="K6750" s="255"/>
      <c r="M6750" s="255"/>
      <c r="S6750" s="255"/>
      <c r="AE6750" s="94" t="e">
        <f aca="false" t="array" ref="AE6750:AE6750">_xlfn.torow(_xlfn.unique(_xlfn._xlws.filter(cat_table[Subsector],$E6750=cat_table[Sector],"")))</f>
        <v>#NAME?</v>
      </c>
      <c r="AO6750" s="94" t="e">
        <f aca="false" t="array" ref="AO6750:AO6750">_xlfn.torow(_xlfn.unique(_xlfn._xlws.filter(cat_table[Sub-subsector],($E6750=cat_table[Sector])*($F6750=cat_table[Subsector]),"")))</f>
        <v>#NAME?</v>
      </c>
    </row>
    <row r="6751" customFormat="false" ht="15" hidden="false" customHeight="true" outlineLevel="0" collapsed="false">
      <c r="A6751" s="175" t="s">
        <v>17830</v>
      </c>
      <c r="B6751" s="20" t="e">
        <f aca="false">INDEX(Table2[], MATCH(L6751, Location_ID!$D$2:$D$3098, 0), 1)</f>
        <v>#N/A</v>
      </c>
      <c r="D6751" s="176" t="s">
        <v>354</v>
      </c>
      <c r="E6751" s="255"/>
      <c r="F6751" s="255"/>
      <c r="G6751" s="255"/>
      <c r="I6751" s="255"/>
      <c r="J6751" s="255"/>
      <c r="K6751" s="255"/>
      <c r="M6751" s="255"/>
      <c r="S6751" s="255"/>
      <c r="AE6751" s="94" t="e">
        <f aca="false" t="array" ref="AE6751:AE6751">_xlfn.torow(_xlfn.unique(_xlfn._xlws.filter(cat_table[Subsector],$E6751=cat_table[Sector],"")))</f>
        <v>#NAME?</v>
      </c>
      <c r="AO6751" s="94" t="e">
        <f aca="false" t="array" ref="AO6751:AO6751">_xlfn.torow(_xlfn.unique(_xlfn._xlws.filter(cat_table[Sub-subsector],($E6751=cat_table[Sector])*($F6751=cat_table[Subsector]),"")))</f>
        <v>#NAME?</v>
      </c>
    </row>
    <row r="6752" customFormat="false" ht="15" hidden="false" customHeight="true" outlineLevel="0" collapsed="false">
      <c r="A6752" s="175" t="s">
        <v>17831</v>
      </c>
      <c r="B6752" s="20" t="e">
        <f aca="false">INDEX(Table2[], MATCH(L6752, Location_ID!$D$2:$D$3098, 0), 1)</f>
        <v>#N/A</v>
      </c>
      <c r="D6752" s="176" t="s">
        <v>354</v>
      </c>
      <c r="E6752" s="255"/>
      <c r="F6752" s="255"/>
      <c r="G6752" s="255"/>
      <c r="I6752" s="255"/>
      <c r="J6752" s="255"/>
      <c r="K6752" s="255"/>
      <c r="M6752" s="255"/>
      <c r="S6752" s="255"/>
      <c r="AE6752" s="94" t="e">
        <f aca="false" t="array" ref="AE6752:AE6752">_xlfn.torow(_xlfn.unique(_xlfn._xlws.filter(cat_table[Subsector],$E6752=cat_table[Sector],"")))</f>
        <v>#NAME?</v>
      </c>
      <c r="AO6752" s="94" t="e">
        <f aca="false" t="array" ref="AO6752:AO6752">_xlfn.torow(_xlfn.unique(_xlfn._xlws.filter(cat_table[Sub-subsector],($E6752=cat_table[Sector])*($F6752=cat_table[Subsector]),"")))</f>
        <v>#NAME?</v>
      </c>
    </row>
    <row r="6753" customFormat="false" ht="15" hidden="false" customHeight="true" outlineLevel="0" collapsed="false">
      <c r="A6753" s="175" t="s">
        <v>17832</v>
      </c>
      <c r="B6753" s="20" t="e">
        <f aca="false">INDEX(Table2[], MATCH(L6753, Location_ID!$D$2:$D$3098, 0), 1)</f>
        <v>#N/A</v>
      </c>
      <c r="D6753" s="176" t="s">
        <v>354</v>
      </c>
      <c r="E6753" s="255"/>
      <c r="F6753" s="255"/>
      <c r="G6753" s="255"/>
      <c r="I6753" s="255"/>
      <c r="J6753" s="255"/>
      <c r="K6753" s="255"/>
      <c r="M6753" s="255"/>
      <c r="S6753" s="255"/>
      <c r="AE6753" s="94" t="e">
        <f aca="false" t="array" ref="AE6753:AE6753">_xlfn.torow(_xlfn.unique(_xlfn._xlws.filter(cat_table[Subsector],$E6753=cat_table[Sector],"")))</f>
        <v>#NAME?</v>
      </c>
      <c r="AO6753" s="94" t="e">
        <f aca="false" t="array" ref="AO6753:AO6753">_xlfn.torow(_xlfn.unique(_xlfn._xlws.filter(cat_table[Sub-subsector],($E6753=cat_table[Sector])*($F6753=cat_table[Subsector]),"")))</f>
        <v>#NAME?</v>
      </c>
    </row>
    <row r="6754" customFormat="false" ht="15" hidden="false" customHeight="true" outlineLevel="0" collapsed="false">
      <c r="A6754" s="175" t="s">
        <v>17833</v>
      </c>
      <c r="B6754" s="20" t="e">
        <f aca="false">INDEX(Table2[], MATCH(L6754, Location_ID!$D$2:$D$3098, 0), 1)</f>
        <v>#N/A</v>
      </c>
      <c r="D6754" s="176" t="s">
        <v>354</v>
      </c>
      <c r="E6754" s="255"/>
      <c r="F6754" s="255"/>
      <c r="G6754" s="255"/>
      <c r="I6754" s="255"/>
      <c r="J6754" s="255"/>
      <c r="K6754" s="255"/>
      <c r="M6754" s="255"/>
      <c r="S6754" s="255"/>
      <c r="AE6754" s="94" t="e">
        <f aca="false" t="array" ref="AE6754:AE6754">_xlfn.torow(_xlfn.unique(_xlfn._xlws.filter(cat_table[Subsector],$E6754=cat_table[Sector],"")))</f>
        <v>#NAME?</v>
      </c>
      <c r="AO6754" s="94" t="e">
        <f aca="false" t="array" ref="AO6754:AO6754">_xlfn.torow(_xlfn.unique(_xlfn._xlws.filter(cat_table[Sub-subsector],($E6754=cat_table[Sector])*($F6754=cat_table[Subsector]),"")))</f>
        <v>#NAME?</v>
      </c>
    </row>
    <row r="6755" customFormat="false" ht="15" hidden="false" customHeight="true" outlineLevel="0" collapsed="false">
      <c r="A6755" s="175" t="s">
        <v>17834</v>
      </c>
      <c r="B6755" s="20" t="e">
        <f aca="false">INDEX(Table2[], MATCH(L6755, Location_ID!$D$2:$D$3098, 0), 1)</f>
        <v>#N/A</v>
      </c>
      <c r="D6755" s="176" t="s">
        <v>354</v>
      </c>
      <c r="E6755" s="255"/>
      <c r="F6755" s="255"/>
      <c r="G6755" s="255"/>
      <c r="I6755" s="255"/>
      <c r="J6755" s="255"/>
      <c r="K6755" s="255"/>
      <c r="M6755" s="255"/>
      <c r="S6755" s="255"/>
      <c r="AE6755" s="94" t="e">
        <f aca="false" t="array" ref="AE6755:AE6755">_xlfn.torow(_xlfn.unique(_xlfn._xlws.filter(cat_table[Subsector],$E6755=cat_table[Sector],"")))</f>
        <v>#NAME?</v>
      </c>
      <c r="AO6755" s="94" t="e">
        <f aca="false" t="array" ref="AO6755:AO6755">_xlfn.torow(_xlfn.unique(_xlfn._xlws.filter(cat_table[Sub-subsector],($E6755=cat_table[Sector])*($F6755=cat_table[Subsector]),"")))</f>
        <v>#NAME?</v>
      </c>
    </row>
    <row r="6756" customFormat="false" ht="15" hidden="false" customHeight="true" outlineLevel="0" collapsed="false">
      <c r="A6756" s="175" t="s">
        <v>17835</v>
      </c>
      <c r="B6756" s="20" t="e">
        <f aca="false">INDEX(Table2[], MATCH(L6756, Location_ID!$D$2:$D$3098, 0), 1)</f>
        <v>#N/A</v>
      </c>
      <c r="D6756" s="176" t="s">
        <v>354</v>
      </c>
      <c r="E6756" s="255"/>
      <c r="F6756" s="255"/>
      <c r="G6756" s="255"/>
      <c r="I6756" s="255"/>
      <c r="J6756" s="255"/>
      <c r="K6756" s="255"/>
      <c r="M6756" s="255"/>
      <c r="S6756" s="255"/>
      <c r="AE6756" s="94" t="e">
        <f aca="false" t="array" ref="AE6756:AE6756">_xlfn.torow(_xlfn.unique(_xlfn._xlws.filter(cat_table[Subsector],$E6756=cat_table[Sector],"")))</f>
        <v>#NAME?</v>
      </c>
      <c r="AO6756" s="94" t="e">
        <f aca="false" t="array" ref="AO6756:AO6756">_xlfn.torow(_xlfn.unique(_xlfn._xlws.filter(cat_table[Sub-subsector],($E6756=cat_table[Sector])*($F6756=cat_table[Subsector]),"")))</f>
        <v>#NAME?</v>
      </c>
    </row>
    <row r="6757" customFormat="false" ht="15" hidden="false" customHeight="true" outlineLevel="0" collapsed="false">
      <c r="A6757" s="175" t="s">
        <v>17836</v>
      </c>
      <c r="B6757" s="20" t="e">
        <f aca="false">INDEX(Table2[], MATCH(L6757, Location_ID!$D$2:$D$3098, 0), 1)</f>
        <v>#N/A</v>
      </c>
      <c r="D6757" s="176" t="s">
        <v>354</v>
      </c>
      <c r="E6757" s="255"/>
      <c r="F6757" s="255"/>
      <c r="G6757" s="255"/>
      <c r="I6757" s="255"/>
      <c r="J6757" s="255"/>
      <c r="K6757" s="255"/>
      <c r="M6757" s="255"/>
      <c r="S6757" s="255"/>
      <c r="AE6757" s="94" t="e">
        <f aca="false" t="array" ref="AE6757:AE6757">_xlfn.torow(_xlfn.unique(_xlfn._xlws.filter(cat_table[Subsector],$E6757=cat_table[Sector],"")))</f>
        <v>#NAME?</v>
      </c>
      <c r="AO6757" s="94" t="e">
        <f aca="false" t="array" ref="AO6757:AO6757">_xlfn.torow(_xlfn.unique(_xlfn._xlws.filter(cat_table[Sub-subsector],($E6757=cat_table[Sector])*($F6757=cat_table[Subsector]),"")))</f>
        <v>#NAME?</v>
      </c>
    </row>
    <row r="6758" customFormat="false" ht="15" hidden="false" customHeight="true" outlineLevel="0" collapsed="false">
      <c r="A6758" s="175" t="s">
        <v>17837</v>
      </c>
      <c r="B6758" s="20" t="e">
        <f aca="false">INDEX(Table2[], MATCH(L6758, Location_ID!$D$2:$D$3098, 0), 1)</f>
        <v>#N/A</v>
      </c>
      <c r="D6758" s="176" t="s">
        <v>354</v>
      </c>
      <c r="E6758" s="255"/>
      <c r="F6758" s="255"/>
      <c r="G6758" s="255"/>
      <c r="I6758" s="255"/>
      <c r="J6758" s="255"/>
      <c r="K6758" s="255"/>
      <c r="M6758" s="255"/>
      <c r="S6758" s="255"/>
      <c r="AE6758" s="94" t="e">
        <f aca="false" t="array" ref="AE6758:AE6758">_xlfn.torow(_xlfn.unique(_xlfn._xlws.filter(cat_table[Subsector],$E6758=cat_table[Sector],"")))</f>
        <v>#NAME?</v>
      </c>
      <c r="AO6758" s="94" t="e">
        <f aca="false" t="array" ref="AO6758:AO6758">_xlfn.torow(_xlfn.unique(_xlfn._xlws.filter(cat_table[Sub-subsector],($E6758=cat_table[Sector])*($F6758=cat_table[Subsector]),"")))</f>
        <v>#NAME?</v>
      </c>
    </row>
    <row r="6759" customFormat="false" ht="15" hidden="false" customHeight="true" outlineLevel="0" collapsed="false">
      <c r="A6759" s="175" t="s">
        <v>17838</v>
      </c>
      <c r="B6759" s="20" t="e">
        <f aca="false">INDEX(Table2[], MATCH(L6759, Location_ID!$D$2:$D$3098, 0), 1)</f>
        <v>#N/A</v>
      </c>
      <c r="D6759" s="176" t="s">
        <v>354</v>
      </c>
      <c r="E6759" s="255"/>
      <c r="F6759" s="255"/>
      <c r="G6759" s="255"/>
      <c r="I6759" s="255"/>
      <c r="J6759" s="255"/>
      <c r="K6759" s="255"/>
      <c r="M6759" s="255"/>
      <c r="S6759" s="255"/>
      <c r="AE6759" s="94" t="e">
        <f aca="false" t="array" ref="AE6759:AE6759">_xlfn.torow(_xlfn.unique(_xlfn._xlws.filter(cat_table[Subsector],$E6759=cat_table[Sector],"")))</f>
        <v>#NAME?</v>
      </c>
      <c r="AO6759" s="94" t="e">
        <f aca="false" t="array" ref="AO6759:AO6759">_xlfn.torow(_xlfn.unique(_xlfn._xlws.filter(cat_table[Sub-subsector],($E6759=cat_table[Sector])*($F6759=cat_table[Subsector]),"")))</f>
        <v>#NAME?</v>
      </c>
    </row>
    <row r="6760" customFormat="false" ht="15" hidden="false" customHeight="true" outlineLevel="0" collapsed="false">
      <c r="A6760" s="175" t="s">
        <v>17839</v>
      </c>
      <c r="B6760" s="20" t="e">
        <f aca="false">INDEX(Table2[], MATCH(L6760, Location_ID!$D$2:$D$3098, 0), 1)</f>
        <v>#N/A</v>
      </c>
      <c r="D6760" s="176" t="s">
        <v>354</v>
      </c>
      <c r="E6760" s="255"/>
      <c r="F6760" s="255"/>
      <c r="G6760" s="255"/>
      <c r="I6760" s="255"/>
      <c r="J6760" s="255"/>
      <c r="K6760" s="255"/>
      <c r="M6760" s="255"/>
      <c r="S6760" s="255"/>
      <c r="AE6760" s="94" t="e">
        <f aca="false" t="array" ref="AE6760:AE6760">_xlfn.torow(_xlfn.unique(_xlfn._xlws.filter(cat_table[Subsector],$E6760=cat_table[Sector],"")))</f>
        <v>#NAME?</v>
      </c>
      <c r="AO6760" s="94" t="e">
        <f aca="false" t="array" ref="AO6760:AO6760">_xlfn.torow(_xlfn.unique(_xlfn._xlws.filter(cat_table[Sub-subsector],($E6760=cat_table[Sector])*($F6760=cat_table[Subsector]),"")))</f>
        <v>#NAME?</v>
      </c>
    </row>
    <row r="6761" customFormat="false" ht="15" hidden="false" customHeight="true" outlineLevel="0" collapsed="false">
      <c r="A6761" s="175" t="s">
        <v>17840</v>
      </c>
      <c r="B6761" s="20" t="e">
        <f aca="false">INDEX(Table2[], MATCH(L6761, Location_ID!$D$2:$D$3098, 0), 1)</f>
        <v>#N/A</v>
      </c>
      <c r="D6761" s="176" t="s">
        <v>354</v>
      </c>
      <c r="E6761" s="255"/>
      <c r="F6761" s="255"/>
      <c r="G6761" s="255"/>
      <c r="I6761" s="255"/>
      <c r="J6761" s="255"/>
      <c r="K6761" s="255"/>
      <c r="M6761" s="255"/>
      <c r="S6761" s="255"/>
      <c r="AE6761" s="94" t="e">
        <f aca="false" t="array" ref="AE6761:AE6761">_xlfn.torow(_xlfn.unique(_xlfn._xlws.filter(cat_table[Subsector],$E6761=cat_table[Sector],"")))</f>
        <v>#NAME?</v>
      </c>
      <c r="AO6761" s="94" t="e">
        <f aca="false" t="array" ref="AO6761:AO6761">_xlfn.torow(_xlfn.unique(_xlfn._xlws.filter(cat_table[Sub-subsector],($E6761=cat_table[Sector])*($F6761=cat_table[Subsector]),"")))</f>
        <v>#NAME?</v>
      </c>
    </row>
    <row r="6762" customFormat="false" ht="15" hidden="false" customHeight="true" outlineLevel="0" collapsed="false">
      <c r="A6762" s="175" t="s">
        <v>17841</v>
      </c>
      <c r="B6762" s="20" t="e">
        <f aca="false">INDEX(Table2[], MATCH(L6762, Location_ID!$D$2:$D$3098, 0), 1)</f>
        <v>#N/A</v>
      </c>
      <c r="D6762" s="176" t="s">
        <v>354</v>
      </c>
      <c r="E6762" s="255"/>
      <c r="F6762" s="255"/>
      <c r="G6762" s="255"/>
      <c r="I6762" s="255"/>
      <c r="J6762" s="255"/>
      <c r="K6762" s="255"/>
      <c r="M6762" s="255"/>
      <c r="S6762" s="255"/>
      <c r="AE6762" s="94" t="e">
        <f aca="false" t="array" ref="AE6762:AE6762">_xlfn.torow(_xlfn.unique(_xlfn._xlws.filter(cat_table[Subsector],$E6762=cat_table[Sector],"")))</f>
        <v>#NAME?</v>
      </c>
      <c r="AO6762" s="94" t="e">
        <f aca="false" t="array" ref="AO6762:AO6762">_xlfn.torow(_xlfn.unique(_xlfn._xlws.filter(cat_table[Sub-subsector],($E6762=cat_table[Sector])*($F6762=cat_table[Subsector]),"")))</f>
        <v>#NAME?</v>
      </c>
    </row>
    <row r="6763" customFormat="false" ht="15" hidden="false" customHeight="true" outlineLevel="0" collapsed="false">
      <c r="A6763" s="175" t="s">
        <v>17842</v>
      </c>
      <c r="B6763" s="20" t="e">
        <f aca="false">INDEX(Table2[], MATCH(L6763, Location_ID!$D$2:$D$3098, 0), 1)</f>
        <v>#N/A</v>
      </c>
      <c r="D6763" s="176" t="s">
        <v>354</v>
      </c>
      <c r="E6763" s="255"/>
      <c r="F6763" s="255"/>
      <c r="G6763" s="255"/>
      <c r="I6763" s="255"/>
      <c r="J6763" s="255"/>
      <c r="K6763" s="255"/>
      <c r="M6763" s="255"/>
      <c r="S6763" s="255"/>
      <c r="AE6763" s="94" t="e">
        <f aca="false" t="array" ref="AE6763:AE6763">_xlfn.torow(_xlfn.unique(_xlfn._xlws.filter(cat_table[Subsector],$E6763=cat_table[Sector],"")))</f>
        <v>#NAME?</v>
      </c>
      <c r="AO6763" s="94" t="e">
        <f aca="false" t="array" ref="AO6763:AO6763">_xlfn.torow(_xlfn.unique(_xlfn._xlws.filter(cat_table[Sub-subsector],($E6763=cat_table[Sector])*($F6763=cat_table[Subsector]),"")))</f>
        <v>#NAME?</v>
      </c>
    </row>
    <row r="6764" customFormat="false" ht="15" hidden="false" customHeight="true" outlineLevel="0" collapsed="false">
      <c r="A6764" s="175" t="s">
        <v>17843</v>
      </c>
      <c r="B6764" s="20" t="e">
        <f aca="false">INDEX(Table2[], MATCH(L6764, Location_ID!$D$2:$D$3098, 0), 1)</f>
        <v>#N/A</v>
      </c>
      <c r="D6764" s="176" t="s">
        <v>354</v>
      </c>
      <c r="E6764" s="255"/>
      <c r="F6764" s="255"/>
      <c r="G6764" s="255"/>
      <c r="I6764" s="255"/>
      <c r="J6764" s="255"/>
      <c r="K6764" s="255"/>
      <c r="M6764" s="255"/>
      <c r="S6764" s="255"/>
      <c r="AE6764" s="94" t="e">
        <f aca="false" t="array" ref="AE6764:AE6764">_xlfn.torow(_xlfn.unique(_xlfn._xlws.filter(cat_table[Subsector],$E6764=cat_table[Sector],"")))</f>
        <v>#NAME?</v>
      </c>
      <c r="AO6764" s="94" t="e">
        <f aca="false" t="array" ref="AO6764:AO6764">_xlfn.torow(_xlfn.unique(_xlfn._xlws.filter(cat_table[Sub-subsector],($E6764=cat_table[Sector])*($F6764=cat_table[Subsector]),"")))</f>
        <v>#NAME?</v>
      </c>
    </row>
    <row r="6765" customFormat="false" ht="15" hidden="false" customHeight="true" outlineLevel="0" collapsed="false">
      <c r="A6765" s="175" t="s">
        <v>17844</v>
      </c>
      <c r="B6765" s="20" t="e">
        <f aca="false">INDEX(Table2[], MATCH(L6765, Location_ID!$D$2:$D$3098, 0), 1)</f>
        <v>#N/A</v>
      </c>
      <c r="D6765" s="176" t="s">
        <v>354</v>
      </c>
      <c r="E6765" s="255"/>
      <c r="F6765" s="255"/>
      <c r="G6765" s="255"/>
      <c r="I6765" s="255"/>
      <c r="J6765" s="255"/>
      <c r="K6765" s="255"/>
      <c r="M6765" s="255"/>
      <c r="S6765" s="255"/>
      <c r="AE6765" s="94" t="e">
        <f aca="false" t="array" ref="AE6765:AE6765">_xlfn.torow(_xlfn.unique(_xlfn._xlws.filter(cat_table[Subsector],$E6765=cat_table[Sector],"")))</f>
        <v>#NAME?</v>
      </c>
      <c r="AO6765" s="94" t="e">
        <f aca="false" t="array" ref="AO6765:AO6765">_xlfn.torow(_xlfn.unique(_xlfn._xlws.filter(cat_table[Sub-subsector],($E6765=cat_table[Sector])*($F6765=cat_table[Subsector]),"")))</f>
        <v>#NAME?</v>
      </c>
    </row>
    <row r="6766" customFormat="false" ht="15" hidden="false" customHeight="true" outlineLevel="0" collapsed="false">
      <c r="A6766" s="175" t="s">
        <v>17845</v>
      </c>
      <c r="B6766" s="20" t="e">
        <f aca="false">INDEX(Table2[], MATCH(L6766, Location_ID!$D$2:$D$3098, 0), 1)</f>
        <v>#N/A</v>
      </c>
      <c r="D6766" s="176" t="s">
        <v>354</v>
      </c>
      <c r="E6766" s="255"/>
      <c r="F6766" s="255"/>
      <c r="G6766" s="255"/>
      <c r="I6766" s="255"/>
      <c r="J6766" s="255"/>
      <c r="K6766" s="255"/>
      <c r="M6766" s="255"/>
      <c r="S6766" s="255"/>
      <c r="AE6766" s="94" t="e">
        <f aca="false" t="array" ref="AE6766:AE6766">_xlfn.torow(_xlfn.unique(_xlfn._xlws.filter(cat_table[Subsector],$E6766=cat_table[Sector],"")))</f>
        <v>#NAME?</v>
      </c>
      <c r="AO6766" s="94" t="e">
        <f aca="false" t="array" ref="AO6766:AO6766">_xlfn.torow(_xlfn.unique(_xlfn._xlws.filter(cat_table[Sub-subsector],($E6766=cat_table[Sector])*($F6766=cat_table[Subsector]),"")))</f>
        <v>#NAME?</v>
      </c>
    </row>
    <row r="6767" customFormat="false" ht="15" hidden="false" customHeight="true" outlineLevel="0" collapsed="false">
      <c r="A6767" s="175" t="s">
        <v>17846</v>
      </c>
      <c r="B6767" s="20" t="e">
        <f aca="false">INDEX(Table2[], MATCH(L6767, Location_ID!$D$2:$D$3098, 0), 1)</f>
        <v>#N/A</v>
      </c>
      <c r="D6767" s="176" t="s">
        <v>354</v>
      </c>
      <c r="E6767" s="255"/>
      <c r="F6767" s="255"/>
      <c r="G6767" s="255"/>
      <c r="I6767" s="255"/>
      <c r="J6767" s="255"/>
      <c r="K6767" s="255"/>
      <c r="M6767" s="255"/>
      <c r="S6767" s="255"/>
      <c r="AE6767" s="94" t="e">
        <f aca="false" t="array" ref="AE6767:AE6767">_xlfn.torow(_xlfn.unique(_xlfn._xlws.filter(cat_table[Subsector],$E6767=cat_table[Sector],"")))</f>
        <v>#NAME?</v>
      </c>
      <c r="AO6767" s="94" t="e">
        <f aca="false" t="array" ref="AO6767:AO6767">_xlfn.torow(_xlfn.unique(_xlfn._xlws.filter(cat_table[Sub-subsector],($E6767=cat_table[Sector])*($F6767=cat_table[Subsector]),"")))</f>
        <v>#NAME?</v>
      </c>
    </row>
    <row r="6768" customFormat="false" ht="15" hidden="false" customHeight="true" outlineLevel="0" collapsed="false">
      <c r="A6768" s="175" t="s">
        <v>17847</v>
      </c>
      <c r="B6768" s="20" t="e">
        <f aca="false">INDEX(Table2[], MATCH(L6768, Location_ID!$D$2:$D$3098, 0), 1)</f>
        <v>#N/A</v>
      </c>
      <c r="D6768" s="176" t="s">
        <v>354</v>
      </c>
      <c r="E6768" s="255"/>
      <c r="F6768" s="255"/>
      <c r="G6768" s="255"/>
      <c r="I6768" s="255"/>
      <c r="J6768" s="255"/>
      <c r="K6768" s="255"/>
      <c r="M6768" s="255"/>
      <c r="S6768" s="255"/>
      <c r="AE6768" s="94" t="e">
        <f aca="false" t="array" ref="AE6768:AE6768">_xlfn.torow(_xlfn.unique(_xlfn._xlws.filter(cat_table[Subsector],$E6768=cat_table[Sector],"")))</f>
        <v>#NAME?</v>
      </c>
      <c r="AO6768" s="94" t="e">
        <f aca="false" t="array" ref="AO6768:AO6768">_xlfn.torow(_xlfn.unique(_xlfn._xlws.filter(cat_table[Sub-subsector],($E6768=cat_table[Sector])*($F6768=cat_table[Subsector]),"")))</f>
        <v>#NAME?</v>
      </c>
    </row>
    <row r="6769" customFormat="false" ht="15" hidden="false" customHeight="true" outlineLevel="0" collapsed="false">
      <c r="A6769" s="175" t="s">
        <v>17848</v>
      </c>
      <c r="B6769" s="20" t="e">
        <f aca="false">INDEX(Table2[], MATCH(L6769, Location_ID!$D$2:$D$3098, 0), 1)</f>
        <v>#N/A</v>
      </c>
      <c r="D6769" s="176" t="s">
        <v>354</v>
      </c>
      <c r="E6769" s="255"/>
      <c r="F6769" s="255"/>
      <c r="G6769" s="255"/>
      <c r="I6769" s="255"/>
      <c r="J6769" s="255"/>
      <c r="K6769" s="255"/>
      <c r="M6769" s="255"/>
      <c r="S6769" s="255"/>
      <c r="AE6769" s="94" t="e">
        <f aca="false" t="array" ref="AE6769:AE6769">_xlfn.torow(_xlfn.unique(_xlfn._xlws.filter(cat_table[Subsector],$E6769=cat_table[Sector],"")))</f>
        <v>#NAME?</v>
      </c>
      <c r="AO6769" s="94" t="e">
        <f aca="false" t="array" ref="AO6769:AO6769">_xlfn.torow(_xlfn.unique(_xlfn._xlws.filter(cat_table[Sub-subsector],($E6769=cat_table[Sector])*($F6769=cat_table[Subsector]),"")))</f>
        <v>#NAME?</v>
      </c>
    </row>
    <row r="6770" customFormat="false" ht="15" hidden="false" customHeight="true" outlineLevel="0" collapsed="false">
      <c r="A6770" s="175" t="s">
        <v>17849</v>
      </c>
      <c r="B6770" s="20" t="e">
        <f aca="false">INDEX(Table2[], MATCH(L6770, Location_ID!$D$2:$D$3098, 0), 1)</f>
        <v>#N/A</v>
      </c>
      <c r="D6770" s="176" t="s">
        <v>354</v>
      </c>
      <c r="E6770" s="255"/>
      <c r="F6770" s="255"/>
      <c r="G6770" s="255"/>
      <c r="I6770" s="255"/>
      <c r="J6770" s="255"/>
      <c r="K6770" s="255"/>
      <c r="M6770" s="255"/>
      <c r="S6770" s="255"/>
      <c r="AE6770" s="94" t="e">
        <f aca="false" t="array" ref="AE6770:AE6770">_xlfn.torow(_xlfn.unique(_xlfn._xlws.filter(cat_table[Subsector],$E6770=cat_table[Sector],"")))</f>
        <v>#NAME?</v>
      </c>
      <c r="AO6770" s="94" t="e">
        <f aca="false" t="array" ref="AO6770:AO6770">_xlfn.torow(_xlfn.unique(_xlfn._xlws.filter(cat_table[Sub-subsector],($E6770=cat_table[Sector])*($F6770=cat_table[Subsector]),"")))</f>
        <v>#NAME?</v>
      </c>
    </row>
    <row r="6771" customFormat="false" ht="15" hidden="false" customHeight="true" outlineLevel="0" collapsed="false">
      <c r="A6771" s="175" t="s">
        <v>17850</v>
      </c>
      <c r="B6771" s="20" t="e">
        <f aca="false">INDEX(Table2[], MATCH(L6771, Location_ID!$D$2:$D$3098, 0), 1)</f>
        <v>#N/A</v>
      </c>
      <c r="D6771" s="176" t="s">
        <v>354</v>
      </c>
      <c r="E6771" s="255"/>
      <c r="F6771" s="255"/>
      <c r="G6771" s="255"/>
      <c r="I6771" s="255"/>
      <c r="J6771" s="255"/>
      <c r="K6771" s="255"/>
      <c r="M6771" s="255"/>
      <c r="S6771" s="255"/>
      <c r="AE6771" s="94" t="e">
        <f aca="false" t="array" ref="AE6771:AE6771">_xlfn.torow(_xlfn.unique(_xlfn._xlws.filter(cat_table[Subsector],$E6771=cat_table[Sector],"")))</f>
        <v>#NAME?</v>
      </c>
      <c r="AO6771" s="94" t="e">
        <f aca="false" t="array" ref="AO6771:AO6771">_xlfn.torow(_xlfn.unique(_xlfn._xlws.filter(cat_table[Sub-subsector],($E6771=cat_table[Sector])*($F6771=cat_table[Subsector]),"")))</f>
        <v>#NAME?</v>
      </c>
    </row>
    <row r="6772" customFormat="false" ht="15" hidden="false" customHeight="true" outlineLevel="0" collapsed="false">
      <c r="A6772" s="175" t="s">
        <v>17851</v>
      </c>
      <c r="B6772" s="20" t="e">
        <f aca="false">INDEX(Table2[], MATCH(L6772, Location_ID!$D$2:$D$3098, 0), 1)</f>
        <v>#N/A</v>
      </c>
      <c r="D6772" s="176" t="s">
        <v>354</v>
      </c>
      <c r="E6772" s="255"/>
      <c r="F6772" s="255"/>
      <c r="G6772" s="255"/>
      <c r="I6772" s="255"/>
      <c r="J6772" s="255"/>
      <c r="K6772" s="255"/>
      <c r="M6772" s="255"/>
      <c r="S6772" s="255"/>
      <c r="AE6772" s="94" t="e">
        <f aca="false" t="array" ref="AE6772:AE6772">_xlfn.torow(_xlfn.unique(_xlfn._xlws.filter(cat_table[Subsector],$E6772=cat_table[Sector],"")))</f>
        <v>#NAME?</v>
      </c>
      <c r="AO6772" s="94" t="e">
        <f aca="false" t="array" ref="AO6772:AO6772">_xlfn.torow(_xlfn.unique(_xlfn._xlws.filter(cat_table[Sub-subsector],($E6772=cat_table[Sector])*($F6772=cat_table[Subsector]),"")))</f>
        <v>#NAME?</v>
      </c>
    </row>
    <row r="6773" customFormat="false" ht="15" hidden="false" customHeight="true" outlineLevel="0" collapsed="false">
      <c r="A6773" s="175" t="s">
        <v>17852</v>
      </c>
      <c r="B6773" s="20" t="e">
        <f aca="false">INDEX(Table2[], MATCH(L6773, Location_ID!$D$2:$D$3098, 0), 1)</f>
        <v>#N/A</v>
      </c>
      <c r="D6773" s="176" t="s">
        <v>354</v>
      </c>
      <c r="E6773" s="255"/>
      <c r="F6773" s="255"/>
      <c r="G6773" s="255"/>
      <c r="I6773" s="255"/>
      <c r="J6773" s="255"/>
      <c r="K6773" s="255"/>
      <c r="M6773" s="255"/>
      <c r="S6773" s="255"/>
      <c r="AE6773" s="94" t="e">
        <f aca="false" t="array" ref="AE6773:AE6773">_xlfn.torow(_xlfn.unique(_xlfn._xlws.filter(cat_table[Subsector],$E6773=cat_table[Sector],"")))</f>
        <v>#NAME?</v>
      </c>
      <c r="AO6773" s="94" t="e">
        <f aca="false" t="array" ref="AO6773:AO6773">_xlfn.torow(_xlfn.unique(_xlfn._xlws.filter(cat_table[Sub-subsector],($E6773=cat_table[Sector])*($F6773=cat_table[Subsector]),"")))</f>
        <v>#NAME?</v>
      </c>
    </row>
    <row r="6774" customFormat="false" ht="15" hidden="false" customHeight="true" outlineLevel="0" collapsed="false">
      <c r="A6774" s="175" t="s">
        <v>17853</v>
      </c>
      <c r="B6774" s="20" t="e">
        <f aca="false">INDEX(Table2[], MATCH(L6774, Location_ID!$D$2:$D$3098, 0), 1)</f>
        <v>#N/A</v>
      </c>
      <c r="D6774" s="176" t="s">
        <v>354</v>
      </c>
      <c r="E6774" s="255"/>
      <c r="F6774" s="255"/>
      <c r="G6774" s="255"/>
      <c r="I6774" s="255"/>
      <c r="J6774" s="255"/>
      <c r="K6774" s="255"/>
      <c r="M6774" s="255"/>
      <c r="S6774" s="255"/>
      <c r="AE6774" s="94" t="e">
        <f aca="false" t="array" ref="AE6774:AE6774">_xlfn.torow(_xlfn.unique(_xlfn._xlws.filter(cat_table[Subsector],$E6774=cat_table[Sector],"")))</f>
        <v>#NAME?</v>
      </c>
      <c r="AO6774" s="94" t="e">
        <f aca="false" t="array" ref="AO6774:AO6774">_xlfn.torow(_xlfn.unique(_xlfn._xlws.filter(cat_table[Sub-subsector],($E6774=cat_table[Sector])*($F6774=cat_table[Subsector]),"")))</f>
        <v>#NAME?</v>
      </c>
    </row>
    <row r="6775" customFormat="false" ht="15" hidden="false" customHeight="true" outlineLevel="0" collapsed="false">
      <c r="A6775" s="175" t="s">
        <v>17854</v>
      </c>
      <c r="B6775" s="20" t="e">
        <f aca="false">INDEX(Table2[], MATCH(L6775, Location_ID!$D$2:$D$3098, 0), 1)</f>
        <v>#N/A</v>
      </c>
      <c r="D6775" s="176" t="s">
        <v>354</v>
      </c>
      <c r="E6775" s="255"/>
      <c r="F6775" s="255"/>
      <c r="G6775" s="255"/>
      <c r="I6775" s="255"/>
      <c r="J6775" s="255"/>
      <c r="K6775" s="255"/>
      <c r="M6775" s="255"/>
      <c r="S6775" s="255"/>
      <c r="AE6775" s="94" t="e">
        <f aca="false" t="array" ref="AE6775:AE6775">_xlfn.torow(_xlfn.unique(_xlfn._xlws.filter(cat_table[Subsector],$E6775=cat_table[Sector],"")))</f>
        <v>#NAME?</v>
      </c>
      <c r="AO6775" s="94" t="e">
        <f aca="false" t="array" ref="AO6775:AO6775">_xlfn.torow(_xlfn.unique(_xlfn._xlws.filter(cat_table[Sub-subsector],($E6775=cat_table[Sector])*($F6775=cat_table[Subsector]),"")))</f>
        <v>#NAME?</v>
      </c>
    </row>
    <row r="6776" customFormat="false" ht="15" hidden="false" customHeight="true" outlineLevel="0" collapsed="false">
      <c r="A6776" s="175" t="s">
        <v>17855</v>
      </c>
      <c r="B6776" s="20" t="e">
        <f aca="false">INDEX(Table2[], MATCH(L6776, Location_ID!$D$2:$D$3098, 0), 1)</f>
        <v>#N/A</v>
      </c>
      <c r="D6776" s="176" t="s">
        <v>354</v>
      </c>
      <c r="E6776" s="255"/>
      <c r="F6776" s="255"/>
      <c r="G6776" s="255"/>
      <c r="I6776" s="255"/>
      <c r="J6776" s="255"/>
      <c r="K6776" s="255"/>
      <c r="M6776" s="255"/>
      <c r="S6776" s="255"/>
      <c r="AE6776" s="94" t="e">
        <f aca="false" t="array" ref="AE6776:AE6776">_xlfn.torow(_xlfn.unique(_xlfn._xlws.filter(cat_table[Subsector],$E6776=cat_table[Sector],"")))</f>
        <v>#NAME?</v>
      </c>
      <c r="AO6776" s="94" t="e">
        <f aca="false" t="array" ref="AO6776:AO6776">_xlfn.torow(_xlfn.unique(_xlfn._xlws.filter(cat_table[Sub-subsector],($E6776=cat_table[Sector])*($F6776=cat_table[Subsector]),"")))</f>
        <v>#NAME?</v>
      </c>
    </row>
    <row r="6777" customFormat="false" ht="15" hidden="false" customHeight="true" outlineLevel="0" collapsed="false">
      <c r="A6777" s="175" t="s">
        <v>17856</v>
      </c>
      <c r="B6777" s="20" t="e">
        <f aca="false">INDEX(Table2[], MATCH(L6777, Location_ID!$D$2:$D$3098, 0), 1)</f>
        <v>#N/A</v>
      </c>
      <c r="D6777" s="176" t="s">
        <v>354</v>
      </c>
      <c r="E6777" s="255"/>
      <c r="F6777" s="255"/>
      <c r="G6777" s="255"/>
      <c r="I6777" s="255"/>
      <c r="J6777" s="255"/>
      <c r="K6777" s="255"/>
      <c r="M6777" s="255"/>
      <c r="S6777" s="255"/>
      <c r="AE6777" s="94" t="e">
        <f aca="false" t="array" ref="AE6777:AE6777">_xlfn.torow(_xlfn.unique(_xlfn._xlws.filter(cat_table[Subsector],$E6777=cat_table[Sector],"")))</f>
        <v>#NAME?</v>
      </c>
      <c r="AO6777" s="94" t="e">
        <f aca="false" t="array" ref="AO6777:AO6777">_xlfn.torow(_xlfn.unique(_xlfn._xlws.filter(cat_table[Sub-subsector],($E6777=cat_table[Sector])*($F6777=cat_table[Subsector]),"")))</f>
        <v>#NAME?</v>
      </c>
    </row>
    <row r="6778" customFormat="false" ht="15" hidden="false" customHeight="true" outlineLevel="0" collapsed="false">
      <c r="A6778" s="175" t="s">
        <v>17857</v>
      </c>
      <c r="B6778" s="20" t="e">
        <f aca="false">INDEX(Table2[], MATCH(L6778, Location_ID!$D$2:$D$3098, 0), 1)</f>
        <v>#N/A</v>
      </c>
      <c r="D6778" s="176" t="s">
        <v>354</v>
      </c>
      <c r="E6778" s="255"/>
      <c r="F6778" s="255"/>
      <c r="G6778" s="255"/>
      <c r="I6778" s="255"/>
      <c r="J6778" s="255"/>
      <c r="K6778" s="255"/>
      <c r="M6778" s="255"/>
      <c r="S6778" s="255"/>
      <c r="AE6778" s="94" t="e">
        <f aca="false" t="array" ref="AE6778:AE6778">_xlfn.torow(_xlfn.unique(_xlfn._xlws.filter(cat_table[Subsector],$E6778=cat_table[Sector],"")))</f>
        <v>#NAME?</v>
      </c>
      <c r="AO6778" s="94" t="e">
        <f aca="false" t="array" ref="AO6778:AO6778">_xlfn.torow(_xlfn.unique(_xlfn._xlws.filter(cat_table[Sub-subsector],($E6778=cat_table[Sector])*($F6778=cat_table[Subsector]),"")))</f>
        <v>#NAME?</v>
      </c>
    </row>
    <row r="6779" customFormat="false" ht="15" hidden="false" customHeight="true" outlineLevel="0" collapsed="false">
      <c r="A6779" s="175" t="s">
        <v>17858</v>
      </c>
      <c r="B6779" s="20" t="e">
        <f aca="false">INDEX(Table2[], MATCH(L6779, Location_ID!$D$2:$D$3098, 0), 1)</f>
        <v>#N/A</v>
      </c>
      <c r="D6779" s="176" t="s">
        <v>354</v>
      </c>
      <c r="E6779" s="255"/>
      <c r="F6779" s="255"/>
      <c r="G6779" s="255"/>
      <c r="I6779" s="255"/>
      <c r="J6779" s="255"/>
      <c r="K6779" s="255"/>
      <c r="M6779" s="255"/>
      <c r="S6779" s="255"/>
      <c r="AE6779" s="94" t="e">
        <f aca="false" t="array" ref="AE6779:AE6779">_xlfn.torow(_xlfn.unique(_xlfn._xlws.filter(cat_table[Subsector],$E6779=cat_table[Sector],"")))</f>
        <v>#NAME?</v>
      </c>
      <c r="AO6779" s="94" t="e">
        <f aca="false" t="array" ref="AO6779:AO6779">_xlfn.torow(_xlfn.unique(_xlfn._xlws.filter(cat_table[Sub-subsector],($E6779=cat_table[Sector])*($F6779=cat_table[Subsector]),"")))</f>
        <v>#NAME?</v>
      </c>
    </row>
    <row r="6780" customFormat="false" ht="15" hidden="false" customHeight="true" outlineLevel="0" collapsed="false">
      <c r="A6780" s="175" t="s">
        <v>17859</v>
      </c>
      <c r="B6780" s="20" t="e">
        <f aca="false">INDEX(Table2[], MATCH(L6780, Location_ID!$D$2:$D$3098, 0), 1)</f>
        <v>#N/A</v>
      </c>
      <c r="D6780" s="176" t="s">
        <v>354</v>
      </c>
      <c r="E6780" s="255"/>
      <c r="F6780" s="255"/>
      <c r="G6780" s="255"/>
      <c r="I6780" s="255"/>
      <c r="J6780" s="255"/>
      <c r="K6780" s="255"/>
      <c r="M6780" s="255"/>
      <c r="S6780" s="255"/>
      <c r="AE6780" s="94" t="e">
        <f aca="false" t="array" ref="AE6780:AE6780">_xlfn.torow(_xlfn.unique(_xlfn._xlws.filter(cat_table[Subsector],$E6780=cat_table[Sector],"")))</f>
        <v>#NAME?</v>
      </c>
      <c r="AO6780" s="94" t="e">
        <f aca="false" t="array" ref="AO6780:AO6780">_xlfn.torow(_xlfn.unique(_xlfn._xlws.filter(cat_table[Sub-subsector],($E6780=cat_table[Sector])*($F6780=cat_table[Subsector]),"")))</f>
        <v>#NAME?</v>
      </c>
    </row>
    <row r="6781" customFormat="false" ht="15" hidden="false" customHeight="true" outlineLevel="0" collapsed="false">
      <c r="A6781" s="175" t="s">
        <v>17860</v>
      </c>
      <c r="B6781" s="20" t="e">
        <f aca="false">INDEX(Table2[], MATCH(L6781, Location_ID!$D$2:$D$3098, 0), 1)</f>
        <v>#N/A</v>
      </c>
      <c r="D6781" s="176" t="s">
        <v>354</v>
      </c>
      <c r="E6781" s="255"/>
      <c r="F6781" s="255"/>
      <c r="G6781" s="255"/>
      <c r="I6781" s="255"/>
      <c r="J6781" s="255"/>
      <c r="K6781" s="255"/>
      <c r="M6781" s="255"/>
      <c r="S6781" s="255"/>
      <c r="AE6781" s="94" t="e">
        <f aca="false" t="array" ref="AE6781:AE6781">_xlfn.torow(_xlfn.unique(_xlfn._xlws.filter(cat_table[Subsector],$E6781=cat_table[Sector],"")))</f>
        <v>#NAME?</v>
      </c>
      <c r="AO6781" s="94" t="e">
        <f aca="false" t="array" ref="AO6781:AO6781">_xlfn.torow(_xlfn.unique(_xlfn._xlws.filter(cat_table[Sub-subsector],($E6781=cat_table[Sector])*($F6781=cat_table[Subsector]),"")))</f>
        <v>#NAME?</v>
      </c>
    </row>
    <row r="6782" customFormat="false" ht="15" hidden="false" customHeight="true" outlineLevel="0" collapsed="false">
      <c r="A6782" s="175" t="s">
        <v>17861</v>
      </c>
      <c r="B6782" s="20" t="e">
        <f aca="false">INDEX(Table2[], MATCH(L6782, Location_ID!$D$2:$D$3098, 0), 1)</f>
        <v>#N/A</v>
      </c>
      <c r="D6782" s="176" t="s">
        <v>354</v>
      </c>
      <c r="E6782" s="255"/>
      <c r="F6782" s="255"/>
      <c r="G6782" s="255"/>
      <c r="I6782" s="255"/>
      <c r="J6782" s="255"/>
      <c r="K6782" s="255"/>
      <c r="M6782" s="255"/>
      <c r="S6782" s="255"/>
      <c r="AE6782" s="94" t="e">
        <f aca="false" t="array" ref="AE6782:AE6782">_xlfn.torow(_xlfn.unique(_xlfn._xlws.filter(cat_table[Subsector],$E6782=cat_table[Sector],"")))</f>
        <v>#NAME?</v>
      </c>
      <c r="AO6782" s="94" t="e">
        <f aca="false" t="array" ref="AO6782:AO6782">_xlfn.torow(_xlfn.unique(_xlfn._xlws.filter(cat_table[Sub-subsector],($E6782=cat_table[Sector])*($F6782=cat_table[Subsector]),"")))</f>
        <v>#NAME?</v>
      </c>
    </row>
    <row r="6783" customFormat="false" ht="15" hidden="false" customHeight="true" outlineLevel="0" collapsed="false">
      <c r="A6783" s="175" t="s">
        <v>17862</v>
      </c>
      <c r="B6783" s="20" t="e">
        <f aca="false">INDEX(Table2[], MATCH(L6783, Location_ID!$D$2:$D$3098, 0), 1)</f>
        <v>#N/A</v>
      </c>
      <c r="D6783" s="176" t="s">
        <v>354</v>
      </c>
      <c r="E6783" s="255"/>
      <c r="F6783" s="255"/>
      <c r="G6783" s="255"/>
      <c r="I6783" s="255"/>
      <c r="J6783" s="255"/>
      <c r="K6783" s="255"/>
      <c r="M6783" s="255"/>
      <c r="S6783" s="255"/>
      <c r="AE6783" s="94" t="e">
        <f aca="false" t="array" ref="AE6783:AE6783">_xlfn.torow(_xlfn.unique(_xlfn._xlws.filter(cat_table[Subsector],$E6783=cat_table[Sector],"")))</f>
        <v>#NAME?</v>
      </c>
      <c r="AO6783" s="94" t="e">
        <f aca="false" t="array" ref="AO6783:AO6783">_xlfn.torow(_xlfn.unique(_xlfn._xlws.filter(cat_table[Sub-subsector],($E6783=cat_table[Sector])*($F6783=cat_table[Subsector]),"")))</f>
        <v>#NAME?</v>
      </c>
    </row>
    <row r="6784" customFormat="false" ht="15" hidden="false" customHeight="true" outlineLevel="0" collapsed="false">
      <c r="A6784" s="175" t="s">
        <v>17863</v>
      </c>
      <c r="B6784" s="20" t="e">
        <f aca="false">INDEX(Table2[], MATCH(L6784, Location_ID!$D$2:$D$3098, 0), 1)</f>
        <v>#N/A</v>
      </c>
      <c r="D6784" s="176" t="s">
        <v>354</v>
      </c>
      <c r="E6784" s="255"/>
      <c r="F6784" s="255"/>
      <c r="G6784" s="255"/>
      <c r="I6784" s="255"/>
      <c r="J6784" s="255"/>
      <c r="K6784" s="255"/>
      <c r="M6784" s="255"/>
      <c r="S6784" s="255"/>
      <c r="AE6784" s="94" t="e">
        <f aca="false" t="array" ref="AE6784:AE6784">_xlfn.torow(_xlfn.unique(_xlfn._xlws.filter(cat_table[Subsector],$E6784=cat_table[Sector],"")))</f>
        <v>#NAME?</v>
      </c>
      <c r="AO6784" s="94" t="e">
        <f aca="false" t="array" ref="AO6784:AO6784">_xlfn.torow(_xlfn.unique(_xlfn._xlws.filter(cat_table[Sub-subsector],($E6784=cat_table[Sector])*($F6784=cat_table[Subsector]),"")))</f>
        <v>#NAME?</v>
      </c>
    </row>
    <row r="6785" customFormat="false" ht="15" hidden="false" customHeight="true" outlineLevel="0" collapsed="false">
      <c r="A6785" s="175" t="s">
        <v>17864</v>
      </c>
      <c r="B6785" s="20" t="e">
        <f aca="false">INDEX(Table2[], MATCH(L6785, Location_ID!$D$2:$D$3098, 0), 1)</f>
        <v>#N/A</v>
      </c>
      <c r="D6785" s="176" t="s">
        <v>354</v>
      </c>
      <c r="E6785" s="255"/>
      <c r="F6785" s="255"/>
      <c r="G6785" s="255"/>
      <c r="I6785" s="255"/>
      <c r="J6785" s="255"/>
      <c r="K6785" s="255"/>
      <c r="M6785" s="255"/>
      <c r="S6785" s="255"/>
      <c r="AE6785" s="94" t="e">
        <f aca="false" t="array" ref="AE6785:AE6785">_xlfn.torow(_xlfn.unique(_xlfn._xlws.filter(cat_table[Subsector],$E6785=cat_table[Sector],"")))</f>
        <v>#NAME?</v>
      </c>
      <c r="AO6785" s="94" t="e">
        <f aca="false" t="array" ref="AO6785:AO6785">_xlfn.torow(_xlfn.unique(_xlfn._xlws.filter(cat_table[Sub-subsector],($E6785=cat_table[Sector])*($F6785=cat_table[Subsector]),"")))</f>
        <v>#NAME?</v>
      </c>
    </row>
    <row r="6786" customFormat="false" ht="15" hidden="false" customHeight="true" outlineLevel="0" collapsed="false">
      <c r="A6786" s="175" t="s">
        <v>17865</v>
      </c>
      <c r="B6786" s="20" t="e">
        <f aca="false">INDEX(Table2[], MATCH(L6786, Location_ID!$D$2:$D$3098, 0), 1)</f>
        <v>#N/A</v>
      </c>
      <c r="D6786" s="176" t="s">
        <v>354</v>
      </c>
      <c r="E6786" s="255"/>
      <c r="F6786" s="255"/>
      <c r="G6786" s="255"/>
      <c r="I6786" s="255"/>
      <c r="J6786" s="255"/>
      <c r="K6786" s="255"/>
      <c r="M6786" s="255"/>
      <c r="S6786" s="255"/>
      <c r="AE6786" s="94" t="e">
        <f aca="false" t="array" ref="AE6786:AE6786">_xlfn.torow(_xlfn.unique(_xlfn._xlws.filter(cat_table[Subsector],$E6786=cat_table[Sector],"")))</f>
        <v>#NAME?</v>
      </c>
      <c r="AO6786" s="94" t="e">
        <f aca="false" t="array" ref="AO6786:AO6786">_xlfn.torow(_xlfn.unique(_xlfn._xlws.filter(cat_table[Sub-subsector],($E6786=cat_table[Sector])*($F6786=cat_table[Subsector]),"")))</f>
        <v>#NAME?</v>
      </c>
    </row>
    <row r="6787" customFormat="false" ht="15" hidden="false" customHeight="true" outlineLevel="0" collapsed="false">
      <c r="A6787" s="175" t="s">
        <v>17866</v>
      </c>
      <c r="B6787" s="20" t="e">
        <f aca="false">INDEX(Table2[], MATCH(L6787, Location_ID!$D$2:$D$3098, 0), 1)</f>
        <v>#N/A</v>
      </c>
      <c r="D6787" s="176" t="s">
        <v>354</v>
      </c>
      <c r="E6787" s="255"/>
      <c r="F6787" s="255"/>
      <c r="G6787" s="255"/>
      <c r="I6787" s="255"/>
      <c r="J6787" s="255"/>
      <c r="K6787" s="255"/>
      <c r="M6787" s="255"/>
      <c r="S6787" s="255"/>
      <c r="AE6787" s="94" t="e">
        <f aca="false" t="array" ref="AE6787:AE6787">_xlfn.torow(_xlfn.unique(_xlfn._xlws.filter(cat_table[Subsector],$E6787=cat_table[Sector],"")))</f>
        <v>#NAME?</v>
      </c>
      <c r="AO6787" s="94" t="e">
        <f aca="false" t="array" ref="AO6787:AO6787">_xlfn.torow(_xlfn.unique(_xlfn._xlws.filter(cat_table[Sub-subsector],($E6787=cat_table[Sector])*($F6787=cat_table[Subsector]),"")))</f>
        <v>#NAME?</v>
      </c>
    </row>
    <row r="6788" customFormat="false" ht="15" hidden="false" customHeight="true" outlineLevel="0" collapsed="false">
      <c r="A6788" s="175" t="s">
        <v>17867</v>
      </c>
      <c r="B6788" s="20" t="e">
        <f aca="false">INDEX(Table2[], MATCH(L6788, Location_ID!$D$2:$D$3098, 0), 1)</f>
        <v>#N/A</v>
      </c>
      <c r="D6788" s="176" t="s">
        <v>354</v>
      </c>
      <c r="E6788" s="255"/>
      <c r="F6788" s="255"/>
      <c r="G6788" s="255"/>
      <c r="I6788" s="255"/>
      <c r="J6788" s="255"/>
      <c r="K6788" s="255"/>
      <c r="M6788" s="255"/>
      <c r="S6788" s="255"/>
      <c r="AE6788" s="94" t="e">
        <f aca="false" t="array" ref="AE6788:AE6788">_xlfn.torow(_xlfn.unique(_xlfn._xlws.filter(cat_table[Subsector],$E6788=cat_table[Sector],"")))</f>
        <v>#NAME?</v>
      </c>
      <c r="AO6788" s="94" t="e">
        <f aca="false" t="array" ref="AO6788:AO6788">_xlfn.torow(_xlfn.unique(_xlfn._xlws.filter(cat_table[Sub-subsector],($E6788=cat_table[Sector])*($F6788=cat_table[Subsector]),"")))</f>
        <v>#NAME?</v>
      </c>
    </row>
    <row r="6789" customFormat="false" ht="15" hidden="false" customHeight="true" outlineLevel="0" collapsed="false">
      <c r="A6789" s="175" t="s">
        <v>17868</v>
      </c>
      <c r="B6789" s="20" t="e">
        <f aca="false">INDEX(Table2[], MATCH(L6789, Location_ID!$D$2:$D$3098, 0), 1)</f>
        <v>#N/A</v>
      </c>
      <c r="D6789" s="176" t="s">
        <v>354</v>
      </c>
      <c r="E6789" s="255"/>
      <c r="F6789" s="255"/>
      <c r="G6789" s="255"/>
      <c r="I6789" s="255"/>
      <c r="J6789" s="255"/>
      <c r="K6789" s="255"/>
      <c r="M6789" s="255"/>
      <c r="S6789" s="255"/>
      <c r="AE6789" s="94" t="e">
        <f aca="false" t="array" ref="AE6789:AE6789">_xlfn.torow(_xlfn.unique(_xlfn._xlws.filter(cat_table[Subsector],$E6789=cat_table[Sector],"")))</f>
        <v>#NAME?</v>
      </c>
      <c r="AO6789" s="94" t="e">
        <f aca="false" t="array" ref="AO6789:AO6789">_xlfn.torow(_xlfn.unique(_xlfn._xlws.filter(cat_table[Sub-subsector],($E6789=cat_table[Sector])*($F6789=cat_table[Subsector]),"")))</f>
        <v>#NAME?</v>
      </c>
    </row>
    <row r="6790" customFormat="false" ht="15" hidden="false" customHeight="true" outlineLevel="0" collapsed="false">
      <c r="A6790" s="175" t="s">
        <v>17869</v>
      </c>
      <c r="B6790" s="20" t="e">
        <f aca="false">INDEX(Table2[], MATCH(L6790, Location_ID!$D$2:$D$3098, 0), 1)</f>
        <v>#N/A</v>
      </c>
      <c r="D6790" s="176" t="s">
        <v>354</v>
      </c>
      <c r="E6790" s="255"/>
      <c r="F6790" s="255"/>
      <c r="G6790" s="255"/>
      <c r="I6790" s="255"/>
      <c r="J6790" s="255"/>
      <c r="K6790" s="255"/>
      <c r="M6790" s="255"/>
      <c r="S6790" s="255"/>
      <c r="AE6790" s="94" t="e">
        <f aca="false" t="array" ref="AE6790:AE6790">_xlfn.torow(_xlfn.unique(_xlfn._xlws.filter(cat_table[Subsector],$E6790=cat_table[Sector],"")))</f>
        <v>#NAME?</v>
      </c>
      <c r="AO6790" s="94" t="e">
        <f aca="false" t="array" ref="AO6790:AO6790">_xlfn.torow(_xlfn.unique(_xlfn._xlws.filter(cat_table[Sub-subsector],($E6790=cat_table[Sector])*($F6790=cat_table[Subsector]),"")))</f>
        <v>#NAME?</v>
      </c>
    </row>
    <row r="6791" customFormat="false" ht="15" hidden="false" customHeight="true" outlineLevel="0" collapsed="false">
      <c r="A6791" s="175" t="s">
        <v>17870</v>
      </c>
      <c r="B6791" s="20" t="e">
        <f aca="false">INDEX(Table2[], MATCH(L6791, Location_ID!$D$2:$D$3098, 0), 1)</f>
        <v>#N/A</v>
      </c>
      <c r="D6791" s="176" t="s">
        <v>354</v>
      </c>
      <c r="E6791" s="255"/>
      <c r="F6791" s="255"/>
      <c r="G6791" s="255"/>
      <c r="I6791" s="255"/>
      <c r="J6791" s="255"/>
      <c r="K6791" s="255"/>
      <c r="M6791" s="255"/>
      <c r="S6791" s="255"/>
      <c r="AE6791" s="94" t="e">
        <f aca="false" t="array" ref="AE6791:AE6791">_xlfn.torow(_xlfn.unique(_xlfn._xlws.filter(cat_table[Subsector],$E6791=cat_table[Sector],"")))</f>
        <v>#NAME?</v>
      </c>
      <c r="AO6791" s="94" t="e">
        <f aca="false" t="array" ref="AO6791:AO6791">_xlfn.torow(_xlfn.unique(_xlfn._xlws.filter(cat_table[Sub-subsector],($E6791=cat_table[Sector])*($F6791=cat_table[Subsector]),"")))</f>
        <v>#NAME?</v>
      </c>
    </row>
    <row r="6792" customFormat="false" ht="15" hidden="false" customHeight="true" outlineLevel="0" collapsed="false">
      <c r="A6792" s="175" t="s">
        <v>17871</v>
      </c>
      <c r="B6792" s="20" t="e">
        <f aca="false">INDEX(Table2[], MATCH(L6792, Location_ID!$D$2:$D$3098, 0), 1)</f>
        <v>#N/A</v>
      </c>
      <c r="D6792" s="176" t="s">
        <v>354</v>
      </c>
      <c r="E6792" s="255"/>
      <c r="F6792" s="255"/>
      <c r="G6792" s="255"/>
      <c r="I6792" s="255"/>
      <c r="J6792" s="255"/>
      <c r="K6792" s="255"/>
      <c r="M6792" s="255"/>
      <c r="S6792" s="255"/>
      <c r="AE6792" s="94" t="e">
        <f aca="false" t="array" ref="AE6792:AE6792">_xlfn.torow(_xlfn.unique(_xlfn._xlws.filter(cat_table[Subsector],$E6792=cat_table[Sector],"")))</f>
        <v>#NAME?</v>
      </c>
      <c r="AO6792" s="94" t="e">
        <f aca="false" t="array" ref="AO6792:AO6792">_xlfn.torow(_xlfn.unique(_xlfn._xlws.filter(cat_table[Sub-subsector],($E6792=cat_table[Sector])*($F6792=cat_table[Subsector]),"")))</f>
        <v>#NAME?</v>
      </c>
    </row>
    <row r="6793" customFormat="false" ht="15" hidden="false" customHeight="true" outlineLevel="0" collapsed="false">
      <c r="A6793" s="175" t="s">
        <v>17872</v>
      </c>
      <c r="B6793" s="20" t="e">
        <f aca="false">INDEX(Table2[], MATCH(L6793, Location_ID!$D$2:$D$3098, 0), 1)</f>
        <v>#N/A</v>
      </c>
      <c r="D6793" s="176" t="s">
        <v>354</v>
      </c>
      <c r="E6793" s="255"/>
      <c r="F6793" s="255"/>
      <c r="G6793" s="255"/>
      <c r="I6793" s="255"/>
      <c r="J6793" s="255"/>
      <c r="K6793" s="255"/>
      <c r="M6793" s="255"/>
      <c r="S6793" s="255"/>
      <c r="AE6793" s="94" t="e">
        <f aca="false" t="array" ref="AE6793:AE6793">_xlfn.torow(_xlfn.unique(_xlfn._xlws.filter(cat_table[Subsector],$E6793=cat_table[Sector],"")))</f>
        <v>#NAME?</v>
      </c>
      <c r="AO6793" s="94" t="e">
        <f aca="false" t="array" ref="AO6793:AO6793">_xlfn.torow(_xlfn.unique(_xlfn._xlws.filter(cat_table[Sub-subsector],($E6793=cat_table[Sector])*($F6793=cat_table[Subsector]),"")))</f>
        <v>#NAME?</v>
      </c>
    </row>
    <row r="6794" customFormat="false" ht="15" hidden="false" customHeight="true" outlineLevel="0" collapsed="false">
      <c r="A6794" s="175" t="s">
        <v>17873</v>
      </c>
      <c r="B6794" s="20" t="e">
        <f aca="false">INDEX(Table2[], MATCH(L6794, Location_ID!$D$2:$D$3098, 0), 1)</f>
        <v>#N/A</v>
      </c>
      <c r="D6794" s="176" t="s">
        <v>354</v>
      </c>
      <c r="E6794" s="255"/>
      <c r="F6794" s="255"/>
      <c r="G6794" s="255"/>
      <c r="I6794" s="255"/>
      <c r="J6794" s="255"/>
      <c r="K6794" s="255"/>
      <c r="M6794" s="255"/>
      <c r="S6794" s="255"/>
      <c r="AE6794" s="94" t="e">
        <f aca="false" t="array" ref="AE6794:AE6794">_xlfn.torow(_xlfn.unique(_xlfn._xlws.filter(cat_table[Subsector],$E6794=cat_table[Sector],"")))</f>
        <v>#NAME?</v>
      </c>
      <c r="AO6794" s="94" t="e">
        <f aca="false" t="array" ref="AO6794:AO6794">_xlfn.torow(_xlfn.unique(_xlfn._xlws.filter(cat_table[Sub-subsector],($E6794=cat_table[Sector])*($F6794=cat_table[Subsector]),"")))</f>
        <v>#NAME?</v>
      </c>
    </row>
    <row r="6795" customFormat="false" ht="15" hidden="false" customHeight="true" outlineLevel="0" collapsed="false">
      <c r="A6795" s="175" t="s">
        <v>17874</v>
      </c>
      <c r="B6795" s="20" t="e">
        <f aca="false">INDEX(Table2[], MATCH(L6795, Location_ID!$D$2:$D$3098, 0), 1)</f>
        <v>#N/A</v>
      </c>
      <c r="D6795" s="176" t="s">
        <v>354</v>
      </c>
      <c r="E6795" s="255"/>
      <c r="F6795" s="255"/>
      <c r="G6795" s="255"/>
      <c r="I6795" s="255"/>
      <c r="J6795" s="255"/>
      <c r="K6795" s="255"/>
      <c r="M6795" s="255"/>
      <c r="S6795" s="255"/>
      <c r="AE6795" s="94" t="e">
        <f aca="false" t="array" ref="AE6795:AE6795">_xlfn.torow(_xlfn.unique(_xlfn._xlws.filter(cat_table[Subsector],$E6795=cat_table[Sector],"")))</f>
        <v>#NAME?</v>
      </c>
      <c r="AO6795" s="94" t="e">
        <f aca="false" t="array" ref="AO6795:AO6795">_xlfn.torow(_xlfn.unique(_xlfn._xlws.filter(cat_table[Sub-subsector],($E6795=cat_table[Sector])*($F6795=cat_table[Subsector]),"")))</f>
        <v>#NAME?</v>
      </c>
    </row>
    <row r="6796" customFormat="false" ht="15" hidden="false" customHeight="true" outlineLevel="0" collapsed="false">
      <c r="A6796" s="175" t="s">
        <v>17875</v>
      </c>
      <c r="B6796" s="20" t="e">
        <f aca="false">INDEX(Table2[], MATCH(L6796, Location_ID!$D$2:$D$3098, 0), 1)</f>
        <v>#N/A</v>
      </c>
      <c r="D6796" s="176" t="s">
        <v>354</v>
      </c>
      <c r="E6796" s="255"/>
      <c r="F6796" s="255"/>
      <c r="G6796" s="255"/>
      <c r="I6796" s="255"/>
      <c r="J6796" s="255"/>
      <c r="K6796" s="255"/>
      <c r="M6796" s="255"/>
      <c r="S6796" s="255"/>
      <c r="AE6796" s="94" t="e">
        <f aca="false" t="array" ref="AE6796:AE6796">_xlfn.torow(_xlfn.unique(_xlfn._xlws.filter(cat_table[Subsector],$E6796=cat_table[Sector],"")))</f>
        <v>#NAME?</v>
      </c>
      <c r="AO6796" s="94" t="e">
        <f aca="false" t="array" ref="AO6796:AO6796">_xlfn.torow(_xlfn.unique(_xlfn._xlws.filter(cat_table[Sub-subsector],($E6796=cat_table[Sector])*($F6796=cat_table[Subsector]),"")))</f>
        <v>#NAME?</v>
      </c>
    </row>
    <row r="6797" customFormat="false" ht="15" hidden="false" customHeight="true" outlineLevel="0" collapsed="false">
      <c r="A6797" s="175" t="s">
        <v>17876</v>
      </c>
      <c r="B6797" s="20" t="e">
        <f aca="false">INDEX(Table2[], MATCH(L6797, Location_ID!$D$2:$D$3098, 0), 1)</f>
        <v>#N/A</v>
      </c>
      <c r="D6797" s="176" t="s">
        <v>354</v>
      </c>
      <c r="E6797" s="255"/>
      <c r="F6797" s="255"/>
      <c r="G6797" s="255"/>
      <c r="I6797" s="255"/>
      <c r="J6797" s="255"/>
      <c r="K6797" s="255"/>
      <c r="M6797" s="255"/>
      <c r="S6797" s="255"/>
      <c r="AE6797" s="94" t="e">
        <f aca="false" t="array" ref="AE6797:AE6797">_xlfn.torow(_xlfn.unique(_xlfn._xlws.filter(cat_table[Subsector],$E6797=cat_table[Sector],"")))</f>
        <v>#NAME?</v>
      </c>
      <c r="AO6797" s="94" t="e">
        <f aca="false" t="array" ref="AO6797:AO6797">_xlfn.torow(_xlfn.unique(_xlfn._xlws.filter(cat_table[Sub-subsector],($E6797=cat_table[Sector])*($F6797=cat_table[Subsector]),"")))</f>
        <v>#NAME?</v>
      </c>
    </row>
    <row r="6798" customFormat="false" ht="15" hidden="false" customHeight="true" outlineLevel="0" collapsed="false">
      <c r="A6798" s="175" t="s">
        <v>17877</v>
      </c>
      <c r="B6798" s="20" t="e">
        <f aca="false">INDEX(Table2[], MATCH(L6798, Location_ID!$D$2:$D$3098, 0), 1)</f>
        <v>#N/A</v>
      </c>
      <c r="D6798" s="176" t="s">
        <v>354</v>
      </c>
      <c r="E6798" s="255"/>
      <c r="F6798" s="255"/>
      <c r="G6798" s="255"/>
      <c r="I6798" s="255"/>
      <c r="J6798" s="255"/>
      <c r="K6798" s="255"/>
      <c r="M6798" s="255"/>
      <c r="S6798" s="255"/>
      <c r="AE6798" s="94" t="e">
        <f aca="false" t="array" ref="AE6798:AE6798">_xlfn.torow(_xlfn.unique(_xlfn._xlws.filter(cat_table[Subsector],$E6798=cat_table[Sector],"")))</f>
        <v>#NAME?</v>
      </c>
      <c r="AO6798" s="94" t="e">
        <f aca="false" t="array" ref="AO6798:AO6798">_xlfn.torow(_xlfn.unique(_xlfn._xlws.filter(cat_table[Sub-subsector],($E6798=cat_table[Sector])*($F6798=cat_table[Subsector]),"")))</f>
        <v>#NAME?</v>
      </c>
    </row>
    <row r="6799" customFormat="false" ht="15" hidden="false" customHeight="true" outlineLevel="0" collapsed="false">
      <c r="A6799" s="175" t="s">
        <v>17878</v>
      </c>
      <c r="B6799" s="20" t="e">
        <f aca="false">INDEX(Table2[], MATCH(L6799, Location_ID!$D$2:$D$3098, 0), 1)</f>
        <v>#N/A</v>
      </c>
      <c r="D6799" s="176" t="s">
        <v>354</v>
      </c>
      <c r="E6799" s="255"/>
      <c r="F6799" s="255"/>
      <c r="G6799" s="255"/>
      <c r="I6799" s="255"/>
      <c r="J6799" s="255"/>
      <c r="K6799" s="255"/>
      <c r="M6799" s="255"/>
      <c r="S6799" s="255"/>
      <c r="AE6799" s="94" t="e">
        <f aca="false" t="array" ref="AE6799:AE6799">_xlfn.torow(_xlfn.unique(_xlfn._xlws.filter(cat_table[Subsector],$E6799=cat_table[Sector],"")))</f>
        <v>#NAME?</v>
      </c>
      <c r="AO6799" s="94" t="e">
        <f aca="false" t="array" ref="AO6799:AO6799">_xlfn.torow(_xlfn.unique(_xlfn._xlws.filter(cat_table[Sub-subsector],($E6799=cat_table[Sector])*($F6799=cat_table[Subsector]),"")))</f>
        <v>#NAME?</v>
      </c>
    </row>
    <row r="6800" customFormat="false" ht="15" hidden="false" customHeight="true" outlineLevel="0" collapsed="false">
      <c r="A6800" s="175" t="s">
        <v>17879</v>
      </c>
      <c r="B6800" s="20" t="e">
        <f aca="false">INDEX(Table2[], MATCH(L6800, Location_ID!$D$2:$D$3098, 0), 1)</f>
        <v>#N/A</v>
      </c>
      <c r="D6800" s="176" t="s">
        <v>354</v>
      </c>
      <c r="E6800" s="255"/>
      <c r="F6800" s="255"/>
      <c r="G6800" s="255"/>
      <c r="I6800" s="255"/>
      <c r="J6800" s="255"/>
      <c r="K6800" s="255"/>
      <c r="M6800" s="255"/>
      <c r="S6800" s="255"/>
      <c r="AE6800" s="94" t="e">
        <f aca="false" t="array" ref="AE6800:AE6800">_xlfn.torow(_xlfn.unique(_xlfn._xlws.filter(cat_table[Subsector],$E6800=cat_table[Sector],"")))</f>
        <v>#NAME?</v>
      </c>
      <c r="AO6800" s="94" t="e">
        <f aca="false" t="array" ref="AO6800:AO6800">_xlfn.torow(_xlfn.unique(_xlfn._xlws.filter(cat_table[Sub-subsector],($E6800=cat_table[Sector])*($F6800=cat_table[Subsector]),"")))</f>
        <v>#NAME?</v>
      </c>
    </row>
    <row r="6801" customFormat="false" ht="15" hidden="false" customHeight="true" outlineLevel="0" collapsed="false">
      <c r="A6801" s="175" t="s">
        <v>17880</v>
      </c>
      <c r="B6801" s="20" t="e">
        <f aca="false">INDEX(Table2[], MATCH(L6801, Location_ID!$D$2:$D$3098, 0), 1)</f>
        <v>#N/A</v>
      </c>
      <c r="D6801" s="176" t="s">
        <v>354</v>
      </c>
      <c r="E6801" s="255"/>
      <c r="F6801" s="255"/>
      <c r="G6801" s="255"/>
      <c r="I6801" s="255"/>
      <c r="J6801" s="255"/>
      <c r="K6801" s="255"/>
      <c r="M6801" s="255"/>
      <c r="S6801" s="255"/>
      <c r="AE6801" s="94" t="e">
        <f aca="false" t="array" ref="AE6801:AE6801">_xlfn.torow(_xlfn.unique(_xlfn._xlws.filter(cat_table[Subsector],$E6801=cat_table[Sector],"")))</f>
        <v>#NAME?</v>
      </c>
      <c r="AO6801" s="94" t="e">
        <f aca="false" t="array" ref="AO6801:AO6801">_xlfn.torow(_xlfn.unique(_xlfn._xlws.filter(cat_table[Sub-subsector],($E6801=cat_table[Sector])*($F6801=cat_table[Subsector]),"")))</f>
        <v>#NAME?</v>
      </c>
    </row>
    <row r="6802" customFormat="false" ht="15" hidden="false" customHeight="true" outlineLevel="0" collapsed="false">
      <c r="A6802" s="175" t="s">
        <v>17881</v>
      </c>
      <c r="B6802" s="20" t="e">
        <f aca="false">INDEX(Table2[], MATCH(L6802, Location_ID!$D$2:$D$3098, 0), 1)</f>
        <v>#N/A</v>
      </c>
      <c r="D6802" s="176" t="s">
        <v>354</v>
      </c>
      <c r="E6802" s="255"/>
      <c r="F6802" s="255"/>
      <c r="G6802" s="255"/>
      <c r="I6802" s="255"/>
      <c r="J6802" s="255"/>
      <c r="K6802" s="255"/>
      <c r="M6802" s="255"/>
      <c r="S6802" s="255"/>
      <c r="AE6802" s="94" t="e">
        <f aca="false" t="array" ref="AE6802:AE6802">_xlfn.torow(_xlfn.unique(_xlfn._xlws.filter(cat_table[Subsector],$E6802=cat_table[Sector],"")))</f>
        <v>#NAME?</v>
      </c>
      <c r="AO6802" s="94" t="e">
        <f aca="false" t="array" ref="AO6802:AO6802">_xlfn.torow(_xlfn.unique(_xlfn._xlws.filter(cat_table[Sub-subsector],($E6802=cat_table[Sector])*($F6802=cat_table[Subsector]),"")))</f>
        <v>#NAME?</v>
      </c>
    </row>
    <row r="6803" customFormat="false" ht="15" hidden="false" customHeight="true" outlineLevel="0" collapsed="false">
      <c r="A6803" s="175" t="s">
        <v>17882</v>
      </c>
      <c r="B6803" s="20" t="e">
        <f aca="false">INDEX(Table2[], MATCH(L6803, Location_ID!$D$2:$D$3098, 0), 1)</f>
        <v>#N/A</v>
      </c>
      <c r="D6803" s="176" t="s">
        <v>354</v>
      </c>
      <c r="E6803" s="255"/>
      <c r="F6803" s="255"/>
      <c r="G6803" s="255"/>
      <c r="I6803" s="255"/>
      <c r="J6803" s="255"/>
      <c r="K6803" s="255"/>
      <c r="M6803" s="255"/>
      <c r="S6803" s="255"/>
      <c r="AE6803" s="94" t="e">
        <f aca="false" t="array" ref="AE6803:AE6803">_xlfn.torow(_xlfn.unique(_xlfn._xlws.filter(cat_table[Subsector],$E6803=cat_table[Sector],"")))</f>
        <v>#NAME?</v>
      </c>
      <c r="AO6803" s="94" t="e">
        <f aca="false" t="array" ref="AO6803:AO6803">_xlfn.torow(_xlfn.unique(_xlfn._xlws.filter(cat_table[Sub-subsector],($E6803=cat_table[Sector])*($F6803=cat_table[Subsector]),"")))</f>
        <v>#NAME?</v>
      </c>
    </row>
    <row r="6804" customFormat="false" ht="15" hidden="false" customHeight="true" outlineLevel="0" collapsed="false">
      <c r="A6804" s="175" t="s">
        <v>17883</v>
      </c>
      <c r="B6804" s="20" t="e">
        <f aca="false">INDEX(Table2[], MATCH(L6804, Location_ID!$D$2:$D$3098, 0), 1)</f>
        <v>#N/A</v>
      </c>
      <c r="D6804" s="176" t="s">
        <v>354</v>
      </c>
      <c r="E6804" s="255"/>
      <c r="F6804" s="255"/>
      <c r="G6804" s="255"/>
      <c r="I6804" s="255"/>
      <c r="J6804" s="255"/>
      <c r="K6804" s="255"/>
      <c r="M6804" s="255"/>
      <c r="S6804" s="255"/>
      <c r="AE6804" s="94" t="e">
        <f aca="false" t="array" ref="AE6804:AE6804">_xlfn.torow(_xlfn.unique(_xlfn._xlws.filter(cat_table[Subsector],$E6804=cat_table[Sector],"")))</f>
        <v>#NAME?</v>
      </c>
      <c r="AO6804" s="94" t="e">
        <f aca="false" t="array" ref="AO6804:AO6804">_xlfn.torow(_xlfn.unique(_xlfn._xlws.filter(cat_table[Sub-subsector],($E6804=cat_table[Sector])*($F6804=cat_table[Subsector]),"")))</f>
        <v>#NAME?</v>
      </c>
    </row>
    <row r="6805" customFormat="false" ht="15" hidden="false" customHeight="true" outlineLevel="0" collapsed="false">
      <c r="A6805" s="175" t="s">
        <v>17884</v>
      </c>
      <c r="B6805" s="20" t="e">
        <f aca="false">INDEX(Table2[], MATCH(L6805, Location_ID!$D$2:$D$3098, 0), 1)</f>
        <v>#N/A</v>
      </c>
      <c r="D6805" s="176" t="s">
        <v>354</v>
      </c>
      <c r="E6805" s="255"/>
      <c r="F6805" s="255"/>
      <c r="G6805" s="255"/>
      <c r="I6805" s="255"/>
      <c r="J6805" s="255"/>
      <c r="K6805" s="255"/>
      <c r="M6805" s="255"/>
      <c r="S6805" s="255"/>
      <c r="AE6805" s="94" t="e">
        <f aca="false" t="array" ref="AE6805:AE6805">_xlfn.torow(_xlfn.unique(_xlfn._xlws.filter(cat_table[Subsector],$E6805=cat_table[Sector],"")))</f>
        <v>#NAME?</v>
      </c>
      <c r="AO6805" s="94" t="e">
        <f aca="false" t="array" ref="AO6805:AO6805">_xlfn.torow(_xlfn.unique(_xlfn._xlws.filter(cat_table[Sub-subsector],($E6805=cat_table[Sector])*($F6805=cat_table[Subsector]),"")))</f>
        <v>#NAME?</v>
      </c>
    </row>
    <row r="6806" customFormat="false" ht="15" hidden="false" customHeight="true" outlineLevel="0" collapsed="false">
      <c r="A6806" s="175" t="s">
        <v>17885</v>
      </c>
      <c r="B6806" s="20" t="e">
        <f aca="false">INDEX(Table2[], MATCH(L6806, Location_ID!$D$2:$D$3098, 0), 1)</f>
        <v>#N/A</v>
      </c>
      <c r="D6806" s="176" t="s">
        <v>354</v>
      </c>
      <c r="E6806" s="255"/>
      <c r="F6806" s="255"/>
      <c r="G6806" s="255"/>
      <c r="I6806" s="255"/>
      <c r="J6806" s="255"/>
      <c r="K6806" s="255"/>
      <c r="M6806" s="255"/>
      <c r="S6806" s="255"/>
      <c r="AE6806" s="94" t="e">
        <f aca="false" t="array" ref="AE6806:AE6806">_xlfn.torow(_xlfn.unique(_xlfn._xlws.filter(cat_table[Subsector],$E6806=cat_table[Sector],"")))</f>
        <v>#NAME?</v>
      </c>
      <c r="AO6806" s="94" t="e">
        <f aca="false" t="array" ref="AO6806:AO6806">_xlfn.torow(_xlfn.unique(_xlfn._xlws.filter(cat_table[Sub-subsector],($E6806=cat_table[Sector])*($F6806=cat_table[Subsector]),"")))</f>
        <v>#NAME?</v>
      </c>
    </row>
    <row r="6807" customFormat="false" ht="15" hidden="false" customHeight="true" outlineLevel="0" collapsed="false">
      <c r="A6807" s="175" t="s">
        <v>17886</v>
      </c>
      <c r="B6807" s="20" t="e">
        <f aca="false">INDEX(Table2[], MATCH(L6807, Location_ID!$D$2:$D$3098, 0), 1)</f>
        <v>#N/A</v>
      </c>
      <c r="D6807" s="176" t="s">
        <v>354</v>
      </c>
      <c r="E6807" s="255"/>
      <c r="F6807" s="255"/>
      <c r="G6807" s="255"/>
      <c r="I6807" s="255"/>
      <c r="J6807" s="255"/>
      <c r="K6807" s="255"/>
      <c r="M6807" s="255"/>
      <c r="S6807" s="255"/>
      <c r="AE6807" s="94" t="e">
        <f aca="false" t="array" ref="AE6807:AE6807">_xlfn.torow(_xlfn.unique(_xlfn._xlws.filter(cat_table[Subsector],$E6807=cat_table[Sector],"")))</f>
        <v>#NAME?</v>
      </c>
      <c r="AO6807" s="94" t="e">
        <f aca="false" t="array" ref="AO6807:AO6807">_xlfn.torow(_xlfn.unique(_xlfn._xlws.filter(cat_table[Sub-subsector],($E6807=cat_table[Sector])*($F6807=cat_table[Subsector]),"")))</f>
        <v>#NAME?</v>
      </c>
    </row>
    <row r="6808" customFormat="false" ht="15" hidden="false" customHeight="true" outlineLevel="0" collapsed="false">
      <c r="A6808" s="175" t="s">
        <v>17887</v>
      </c>
      <c r="B6808" s="20" t="e">
        <f aca="false">INDEX(Table2[], MATCH(L6808, Location_ID!$D$2:$D$3098, 0), 1)</f>
        <v>#N/A</v>
      </c>
      <c r="D6808" s="176" t="s">
        <v>354</v>
      </c>
      <c r="E6808" s="255"/>
      <c r="F6808" s="255"/>
      <c r="G6808" s="255"/>
      <c r="I6808" s="255"/>
      <c r="J6808" s="255"/>
      <c r="K6808" s="255"/>
      <c r="M6808" s="255"/>
      <c r="S6808" s="255"/>
      <c r="AE6808" s="94" t="e">
        <f aca="false" t="array" ref="AE6808:AE6808">_xlfn.torow(_xlfn.unique(_xlfn._xlws.filter(cat_table[Subsector],$E6808=cat_table[Sector],"")))</f>
        <v>#NAME?</v>
      </c>
      <c r="AO6808" s="94" t="e">
        <f aca="false" t="array" ref="AO6808:AO6808">_xlfn.torow(_xlfn.unique(_xlfn._xlws.filter(cat_table[Sub-subsector],($E6808=cat_table[Sector])*($F6808=cat_table[Subsector]),"")))</f>
        <v>#NAME?</v>
      </c>
    </row>
    <row r="6809" customFormat="false" ht="15" hidden="false" customHeight="true" outlineLevel="0" collapsed="false">
      <c r="A6809" s="175" t="s">
        <v>17888</v>
      </c>
      <c r="B6809" s="20" t="e">
        <f aca="false">INDEX(Table2[], MATCH(L6809, Location_ID!$D$2:$D$3098, 0), 1)</f>
        <v>#N/A</v>
      </c>
      <c r="D6809" s="176" t="s">
        <v>354</v>
      </c>
      <c r="E6809" s="255"/>
      <c r="F6809" s="255"/>
      <c r="G6809" s="255"/>
      <c r="I6809" s="255"/>
      <c r="J6809" s="255"/>
      <c r="K6809" s="255"/>
      <c r="M6809" s="255"/>
      <c r="S6809" s="255"/>
      <c r="AE6809" s="94" t="e">
        <f aca="false" t="array" ref="AE6809:AE6809">_xlfn.torow(_xlfn.unique(_xlfn._xlws.filter(cat_table[Subsector],$E6809=cat_table[Sector],"")))</f>
        <v>#NAME?</v>
      </c>
      <c r="AO6809" s="94" t="e">
        <f aca="false" t="array" ref="AO6809:AO6809">_xlfn.torow(_xlfn.unique(_xlfn._xlws.filter(cat_table[Sub-subsector],($E6809=cat_table[Sector])*($F6809=cat_table[Subsector]),"")))</f>
        <v>#NAME?</v>
      </c>
    </row>
    <row r="6810" customFormat="false" ht="15" hidden="false" customHeight="true" outlineLevel="0" collapsed="false">
      <c r="A6810" s="175" t="s">
        <v>17889</v>
      </c>
      <c r="B6810" s="20" t="e">
        <f aca="false">INDEX(Table2[], MATCH(L6810, Location_ID!$D$2:$D$3098, 0), 1)</f>
        <v>#N/A</v>
      </c>
      <c r="D6810" s="176" t="s">
        <v>354</v>
      </c>
      <c r="E6810" s="255"/>
      <c r="F6810" s="255"/>
      <c r="G6810" s="255"/>
      <c r="I6810" s="255"/>
      <c r="J6810" s="255"/>
      <c r="K6810" s="255"/>
      <c r="M6810" s="255"/>
      <c r="S6810" s="255"/>
      <c r="AE6810" s="94" t="e">
        <f aca="false" t="array" ref="AE6810:AE6810">_xlfn.torow(_xlfn.unique(_xlfn._xlws.filter(cat_table[Subsector],$E6810=cat_table[Sector],"")))</f>
        <v>#NAME?</v>
      </c>
      <c r="AO6810" s="94" t="e">
        <f aca="false" t="array" ref="AO6810:AO6810">_xlfn.torow(_xlfn.unique(_xlfn._xlws.filter(cat_table[Sub-subsector],($E6810=cat_table[Sector])*($F6810=cat_table[Subsector]),"")))</f>
        <v>#NAME?</v>
      </c>
    </row>
    <row r="6811" customFormat="false" ht="15" hidden="false" customHeight="true" outlineLevel="0" collapsed="false">
      <c r="A6811" s="175" t="s">
        <v>17890</v>
      </c>
      <c r="B6811" s="20" t="e">
        <f aca="false">INDEX(Table2[], MATCH(L6811, Location_ID!$D$2:$D$3098, 0), 1)</f>
        <v>#N/A</v>
      </c>
      <c r="D6811" s="176" t="s">
        <v>354</v>
      </c>
      <c r="E6811" s="255"/>
      <c r="F6811" s="255"/>
      <c r="G6811" s="255"/>
      <c r="I6811" s="255"/>
      <c r="J6811" s="255"/>
      <c r="K6811" s="255"/>
      <c r="M6811" s="255"/>
      <c r="S6811" s="255"/>
      <c r="AE6811" s="94" t="e">
        <f aca="false" t="array" ref="AE6811:AE6811">_xlfn.torow(_xlfn.unique(_xlfn._xlws.filter(cat_table[Subsector],$E6811=cat_table[Sector],"")))</f>
        <v>#NAME?</v>
      </c>
      <c r="AO6811" s="94" t="e">
        <f aca="false" t="array" ref="AO6811:AO6811">_xlfn.torow(_xlfn.unique(_xlfn._xlws.filter(cat_table[Sub-subsector],($E6811=cat_table[Sector])*($F6811=cat_table[Subsector]),"")))</f>
        <v>#NAME?</v>
      </c>
    </row>
    <row r="6812" customFormat="false" ht="15" hidden="false" customHeight="true" outlineLevel="0" collapsed="false">
      <c r="A6812" s="175" t="s">
        <v>17891</v>
      </c>
      <c r="B6812" s="20" t="e">
        <f aca="false">INDEX(Table2[], MATCH(L6812, Location_ID!$D$2:$D$3098, 0), 1)</f>
        <v>#N/A</v>
      </c>
      <c r="D6812" s="176" t="s">
        <v>354</v>
      </c>
      <c r="E6812" s="255"/>
      <c r="F6812" s="255"/>
      <c r="G6812" s="255"/>
      <c r="I6812" s="255"/>
      <c r="J6812" s="255"/>
      <c r="K6812" s="255"/>
      <c r="M6812" s="255"/>
      <c r="S6812" s="255"/>
      <c r="AE6812" s="94" t="e">
        <f aca="false" t="array" ref="AE6812:AE6812">_xlfn.torow(_xlfn.unique(_xlfn._xlws.filter(cat_table[Subsector],$E6812=cat_table[Sector],"")))</f>
        <v>#NAME?</v>
      </c>
      <c r="AO6812" s="94" t="e">
        <f aca="false" t="array" ref="AO6812:AO6812">_xlfn.torow(_xlfn.unique(_xlfn._xlws.filter(cat_table[Sub-subsector],($E6812=cat_table[Sector])*($F6812=cat_table[Subsector]),"")))</f>
        <v>#NAME?</v>
      </c>
    </row>
    <row r="6813" customFormat="false" ht="15" hidden="false" customHeight="true" outlineLevel="0" collapsed="false">
      <c r="A6813" s="175" t="s">
        <v>17892</v>
      </c>
      <c r="B6813" s="20" t="e">
        <f aca="false">INDEX(Table2[], MATCH(L6813, Location_ID!$D$2:$D$3098, 0), 1)</f>
        <v>#N/A</v>
      </c>
      <c r="D6813" s="176" t="s">
        <v>354</v>
      </c>
      <c r="E6813" s="255"/>
      <c r="F6813" s="255"/>
      <c r="G6813" s="255"/>
      <c r="I6813" s="255"/>
      <c r="J6813" s="255"/>
      <c r="K6813" s="255"/>
      <c r="M6813" s="255"/>
      <c r="S6813" s="255"/>
      <c r="AE6813" s="94" t="e">
        <f aca="false" t="array" ref="AE6813:AE6813">_xlfn.torow(_xlfn.unique(_xlfn._xlws.filter(cat_table[Subsector],$E6813=cat_table[Sector],"")))</f>
        <v>#NAME?</v>
      </c>
      <c r="AO6813" s="94" t="e">
        <f aca="false" t="array" ref="AO6813:AO6813">_xlfn.torow(_xlfn.unique(_xlfn._xlws.filter(cat_table[Sub-subsector],($E6813=cat_table[Sector])*($F6813=cat_table[Subsector]),"")))</f>
        <v>#NAME?</v>
      </c>
    </row>
    <row r="6814" customFormat="false" ht="15" hidden="false" customHeight="true" outlineLevel="0" collapsed="false">
      <c r="A6814" s="175" t="s">
        <v>17893</v>
      </c>
      <c r="B6814" s="20" t="e">
        <f aca="false">INDEX(Table2[], MATCH(L6814, Location_ID!$D$2:$D$3098, 0), 1)</f>
        <v>#N/A</v>
      </c>
      <c r="D6814" s="176" t="s">
        <v>354</v>
      </c>
      <c r="E6814" s="255"/>
      <c r="F6814" s="255"/>
      <c r="G6814" s="255"/>
      <c r="I6814" s="255"/>
      <c r="J6814" s="255"/>
      <c r="K6814" s="255"/>
      <c r="M6814" s="255"/>
      <c r="S6814" s="255"/>
      <c r="AE6814" s="94" t="e">
        <f aca="false" t="array" ref="AE6814:AE6814">_xlfn.torow(_xlfn.unique(_xlfn._xlws.filter(cat_table[Subsector],$E6814=cat_table[Sector],"")))</f>
        <v>#NAME?</v>
      </c>
      <c r="AO6814" s="94" t="e">
        <f aca="false" t="array" ref="AO6814:AO6814">_xlfn.torow(_xlfn.unique(_xlfn._xlws.filter(cat_table[Sub-subsector],($E6814=cat_table[Sector])*($F6814=cat_table[Subsector]),"")))</f>
        <v>#NAME?</v>
      </c>
    </row>
    <row r="6815" customFormat="false" ht="15" hidden="false" customHeight="true" outlineLevel="0" collapsed="false">
      <c r="A6815" s="175" t="s">
        <v>17894</v>
      </c>
      <c r="B6815" s="20" t="e">
        <f aca="false">INDEX(Table2[], MATCH(L6815, Location_ID!$D$2:$D$3098, 0), 1)</f>
        <v>#N/A</v>
      </c>
      <c r="D6815" s="176" t="s">
        <v>354</v>
      </c>
      <c r="E6815" s="255"/>
      <c r="F6815" s="255"/>
      <c r="G6815" s="255"/>
      <c r="I6815" s="255"/>
      <c r="J6815" s="255"/>
      <c r="K6815" s="255"/>
      <c r="M6815" s="255"/>
      <c r="S6815" s="255"/>
      <c r="AE6815" s="94" t="e">
        <f aca="false" t="array" ref="AE6815:AE6815">_xlfn.torow(_xlfn.unique(_xlfn._xlws.filter(cat_table[Subsector],$E6815=cat_table[Sector],"")))</f>
        <v>#NAME?</v>
      </c>
      <c r="AO6815" s="94" t="e">
        <f aca="false" t="array" ref="AO6815:AO6815">_xlfn.torow(_xlfn.unique(_xlfn._xlws.filter(cat_table[Sub-subsector],($E6815=cat_table[Sector])*($F6815=cat_table[Subsector]),"")))</f>
        <v>#NAME?</v>
      </c>
    </row>
    <row r="6816" customFormat="false" ht="15" hidden="false" customHeight="true" outlineLevel="0" collapsed="false">
      <c r="A6816" s="175" t="s">
        <v>17895</v>
      </c>
      <c r="B6816" s="20" t="e">
        <f aca="false">INDEX(Table2[], MATCH(L6816, Location_ID!$D$2:$D$3098, 0), 1)</f>
        <v>#N/A</v>
      </c>
      <c r="D6816" s="176" t="s">
        <v>354</v>
      </c>
      <c r="E6816" s="255"/>
      <c r="F6816" s="255"/>
      <c r="G6816" s="255"/>
      <c r="I6816" s="255"/>
      <c r="J6816" s="255"/>
      <c r="K6816" s="255"/>
      <c r="M6816" s="255"/>
      <c r="S6816" s="255"/>
      <c r="AE6816" s="94" t="e">
        <f aca="false" t="array" ref="AE6816:AE6816">_xlfn.torow(_xlfn.unique(_xlfn._xlws.filter(cat_table[Subsector],$E6816=cat_table[Sector],"")))</f>
        <v>#NAME?</v>
      </c>
      <c r="AO6816" s="94" t="e">
        <f aca="false" t="array" ref="AO6816:AO6816">_xlfn.torow(_xlfn.unique(_xlfn._xlws.filter(cat_table[Sub-subsector],($E6816=cat_table[Sector])*($F6816=cat_table[Subsector]),"")))</f>
        <v>#NAME?</v>
      </c>
    </row>
    <row r="6817" customFormat="false" ht="15" hidden="false" customHeight="true" outlineLevel="0" collapsed="false">
      <c r="A6817" s="175" t="s">
        <v>17896</v>
      </c>
      <c r="B6817" s="20" t="e">
        <f aca="false">INDEX(Table2[], MATCH(L6817, Location_ID!$D$2:$D$3098, 0), 1)</f>
        <v>#N/A</v>
      </c>
      <c r="D6817" s="176" t="s">
        <v>354</v>
      </c>
      <c r="E6817" s="255"/>
      <c r="F6817" s="255"/>
      <c r="G6817" s="255"/>
      <c r="I6817" s="255"/>
      <c r="J6817" s="255"/>
      <c r="K6817" s="255"/>
      <c r="M6817" s="255"/>
      <c r="S6817" s="255"/>
      <c r="AE6817" s="94" t="e">
        <f aca="false" t="array" ref="AE6817:AE6817">_xlfn.torow(_xlfn.unique(_xlfn._xlws.filter(cat_table[Subsector],$E6817=cat_table[Sector],"")))</f>
        <v>#NAME?</v>
      </c>
      <c r="AO6817" s="94" t="e">
        <f aca="false" t="array" ref="AO6817:AO6817">_xlfn.torow(_xlfn.unique(_xlfn._xlws.filter(cat_table[Sub-subsector],($E6817=cat_table[Sector])*($F6817=cat_table[Subsector]),"")))</f>
        <v>#NAME?</v>
      </c>
    </row>
    <row r="6818" customFormat="false" ht="15" hidden="false" customHeight="true" outlineLevel="0" collapsed="false">
      <c r="A6818" s="175" t="s">
        <v>17897</v>
      </c>
      <c r="B6818" s="20" t="e">
        <f aca="false">INDEX(Table2[], MATCH(L6818, Location_ID!$D$2:$D$3098, 0), 1)</f>
        <v>#N/A</v>
      </c>
      <c r="D6818" s="176" t="s">
        <v>354</v>
      </c>
      <c r="E6818" s="255"/>
      <c r="F6818" s="255"/>
      <c r="G6818" s="255"/>
      <c r="I6818" s="255"/>
      <c r="J6818" s="255"/>
      <c r="K6818" s="255"/>
      <c r="M6818" s="255"/>
      <c r="S6818" s="255"/>
      <c r="AE6818" s="94" t="e">
        <f aca="false" t="array" ref="AE6818:AE6818">_xlfn.torow(_xlfn.unique(_xlfn._xlws.filter(cat_table[Subsector],$E6818=cat_table[Sector],"")))</f>
        <v>#NAME?</v>
      </c>
      <c r="AO6818" s="94" t="e">
        <f aca="false" t="array" ref="AO6818:AO6818">_xlfn.torow(_xlfn.unique(_xlfn._xlws.filter(cat_table[Sub-subsector],($E6818=cat_table[Sector])*($F6818=cat_table[Subsector]),"")))</f>
        <v>#NAME?</v>
      </c>
    </row>
    <row r="6819" customFormat="false" ht="15" hidden="false" customHeight="true" outlineLevel="0" collapsed="false">
      <c r="A6819" s="175" t="s">
        <v>17898</v>
      </c>
      <c r="B6819" s="20" t="e">
        <f aca="false">INDEX(Table2[], MATCH(L6819, Location_ID!$D$2:$D$3098, 0), 1)</f>
        <v>#N/A</v>
      </c>
      <c r="D6819" s="176" t="s">
        <v>354</v>
      </c>
      <c r="E6819" s="255"/>
      <c r="F6819" s="255"/>
      <c r="G6819" s="255"/>
      <c r="I6819" s="255"/>
      <c r="J6819" s="255"/>
      <c r="K6819" s="255"/>
      <c r="M6819" s="255"/>
      <c r="S6819" s="255"/>
      <c r="AE6819" s="94" t="e">
        <f aca="false" t="array" ref="AE6819:AE6819">_xlfn.torow(_xlfn.unique(_xlfn._xlws.filter(cat_table[Subsector],$E6819=cat_table[Sector],"")))</f>
        <v>#NAME?</v>
      </c>
      <c r="AO6819" s="94" t="e">
        <f aca="false" t="array" ref="AO6819:AO6819">_xlfn.torow(_xlfn.unique(_xlfn._xlws.filter(cat_table[Sub-subsector],($E6819=cat_table[Sector])*($F6819=cat_table[Subsector]),"")))</f>
        <v>#NAME?</v>
      </c>
    </row>
    <row r="6820" customFormat="false" ht="15" hidden="false" customHeight="true" outlineLevel="0" collapsed="false">
      <c r="A6820" s="175" t="s">
        <v>17899</v>
      </c>
      <c r="B6820" s="20" t="e">
        <f aca="false">INDEX(Table2[], MATCH(L6820, Location_ID!$D$2:$D$3098, 0), 1)</f>
        <v>#N/A</v>
      </c>
      <c r="D6820" s="176" t="s">
        <v>354</v>
      </c>
      <c r="E6820" s="255"/>
      <c r="F6820" s="255"/>
      <c r="G6820" s="255"/>
      <c r="I6820" s="255"/>
      <c r="J6820" s="255"/>
      <c r="K6820" s="255"/>
      <c r="M6820" s="255"/>
      <c r="S6820" s="255"/>
      <c r="AE6820" s="94" t="e">
        <f aca="false" t="array" ref="AE6820:AE6820">_xlfn.torow(_xlfn.unique(_xlfn._xlws.filter(cat_table[Subsector],$E6820=cat_table[Sector],"")))</f>
        <v>#NAME?</v>
      </c>
      <c r="AO6820" s="94" t="e">
        <f aca="false" t="array" ref="AO6820:AO6820">_xlfn.torow(_xlfn.unique(_xlfn._xlws.filter(cat_table[Sub-subsector],($E6820=cat_table[Sector])*($F6820=cat_table[Subsector]),"")))</f>
        <v>#NAME?</v>
      </c>
    </row>
    <row r="6821" customFormat="false" ht="15" hidden="false" customHeight="true" outlineLevel="0" collapsed="false">
      <c r="A6821" s="175" t="s">
        <v>17900</v>
      </c>
      <c r="B6821" s="20" t="e">
        <f aca="false">INDEX(Table2[], MATCH(L6821, Location_ID!$D$2:$D$3098, 0), 1)</f>
        <v>#N/A</v>
      </c>
      <c r="D6821" s="176" t="s">
        <v>354</v>
      </c>
      <c r="E6821" s="255"/>
      <c r="F6821" s="255"/>
      <c r="G6821" s="255"/>
      <c r="I6821" s="255"/>
      <c r="J6821" s="255"/>
      <c r="K6821" s="255"/>
      <c r="M6821" s="255"/>
      <c r="S6821" s="255"/>
      <c r="AE6821" s="94" t="e">
        <f aca="false" t="array" ref="AE6821:AE6821">_xlfn.torow(_xlfn.unique(_xlfn._xlws.filter(cat_table[Subsector],$E6821=cat_table[Sector],"")))</f>
        <v>#NAME?</v>
      </c>
      <c r="AO6821" s="94" t="e">
        <f aca="false" t="array" ref="AO6821:AO6821">_xlfn.torow(_xlfn.unique(_xlfn._xlws.filter(cat_table[Sub-subsector],($E6821=cat_table[Sector])*($F6821=cat_table[Subsector]),"")))</f>
        <v>#NAME?</v>
      </c>
    </row>
    <row r="6822" customFormat="false" ht="15" hidden="false" customHeight="true" outlineLevel="0" collapsed="false">
      <c r="A6822" s="175" t="s">
        <v>17901</v>
      </c>
      <c r="B6822" s="20" t="e">
        <f aca="false">INDEX(Table2[], MATCH(L6822, Location_ID!$D$2:$D$3098, 0), 1)</f>
        <v>#N/A</v>
      </c>
      <c r="D6822" s="176" t="s">
        <v>354</v>
      </c>
      <c r="E6822" s="255"/>
      <c r="F6822" s="255"/>
      <c r="G6822" s="255"/>
      <c r="I6822" s="255"/>
      <c r="J6822" s="255"/>
      <c r="K6822" s="255"/>
      <c r="M6822" s="255"/>
      <c r="S6822" s="255"/>
      <c r="AE6822" s="94" t="e">
        <f aca="false" t="array" ref="AE6822:AE6822">_xlfn.torow(_xlfn.unique(_xlfn._xlws.filter(cat_table[Subsector],$E6822=cat_table[Sector],"")))</f>
        <v>#NAME?</v>
      </c>
      <c r="AO6822" s="94" t="e">
        <f aca="false" t="array" ref="AO6822:AO6822">_xlfn.torow(_xlfn.unique(_xlfn._xlws.filter(cat_table[Sub-subsector],($E6822=cat_table[Sector])*($F6822=cat_table[Subsector]),"")))</f>
        <v>#NAME?</v>
      </c>
    </row>
    <row r="6823" customFormat="false" ht="15" hidden="false" customHeight="true" outlineLevel="0" collapsed="false">
      <c r="A6823" s="175" t="s">
        <v>17902</v>
      </c>
      <c r="B6823" s="20" t="e">
        <f aca="false">INDEX(Table2[], MATCH(L6823, Location_ID!$D$2:$D$3098, 0), 1)</f>
        <v>#N/A</v>
      </c>
      <c r="D6823" s="176" t="s">
        <v>354</v>
      </c>
      <c r="E6823" s="255"/>
      <c r="F6823" s="255"/>
      <c r="G6823" s="255"/>
      <c r="I6823" s="255"/>
      <c r="J6823" s="255"/>
      <c r="K6823" s="255"/>
      <c r="M6823" s="255"/>
      <c r="S6823" s="255"/>
      <c r="AE6823" s="94" t="e">
        <f aca="false" t="array" ref="AE6823:AE6823">_xlfn.torow(_xlfn.unique(_xlfn._xlws.filter(cat_table[Subsector],$E6823=cat_table[Sector],"")))</f>
        <v>#NAME?</v>
      </c>
      <c r="AO6823" s="94" t="e">
        <f aca="false" t="array" ref="AO6823:AO6823">_xlfn.torow(_xlfn.unique(_xlfn._xlws.filter(cat_table[Sub-subsector],($E6823=cat_table[Sector])*($F6823=cat_table[Subsector]),"")))</f>
        <v>#NAME?</v>
      </c>
    </row>
    <row r="6824" customFormat="false" ht="15" hidden="false" customHeight="true" outlineLevel="0" collapsed="false">
      <c r="A6824" s="175" t="s">
        <v>17903</v>
      </c>
      <c r="B6824" s="20" t="e">
        <f aca="false">INDEX(Table2[], MATCH(L6824, Location_ID!$D$2:$D$3098, 0), 1)</f>
        <v>#N/A</v>
      </c>
      <c r="D6824" s="176" t="s">
        <v>354</v>
      </c>
      <c r="E6824" s="255"/>
      <c r="F6824" s="255"/>
      <c r="G6824" s="255"/>
      <c r="I6824" s="255"/>
      <c r="J6824" s="255"/>
      <c r="K6824" s="255"/>
      <c r="M6824" s="255"/>
      <c r="S6824" s="255"/>
      <c r="AE6824" s="94" t="e">
        <f aca="false" t="array" ref="AE6824:AE6824">_xlfn.torow(_xlfn.unique(_xlfn._xlws.filter(cat_table[Subsector],$E6824=cat_table[Sector],"")))</f>
        <v>#NAME?</v>
      </c>
      <c r="AO6824" s="94" t="e">
        <f aca="false" t="array" ref="AO6824:AO6824">_xlfn.torow(_xlfn.unique(_xlfn._xlws.filter(cat_table[Sub-subsector],($E6824=cat_table[Sector])*($F6824=cat_table[Subsector]),"")))</f>
        <v>#NAME?</v>
      </c>
    </row>
    <row r="6825" customFormat="false" ht="15" hidden="false" customHeight="true" outlineLevel="0" collapsed="false">
      <c r="A6825" s="175" t="s">
        <v>17904</v>
      </c>
      <c r="B6825" s="20" t="e">
        <f aca="false">INDEX(Table2[], MATCH(L6825, Location_ID!$D$2:$D$3098, 0), 1)</f>
        <v>#N/A</v>
      </c>
      <c r="D6825" s="176" t="s">
        <v>354</v>
      </c>
      <c r="E6825" s="255"/>
      <c r="F6825" s="255"/>
      <c r="G6825" s="255"/>
      <c r="I6825" s="255"/>
      <c r="J6825" s="255"/>
      <c r="K6825" s="255"/>
      <c r="M6825" s="255"/>
      <c r="S6825" s="255"/>
      <c r="AE6825" s="94" t="e">
        <f aca="false" t="array" ref="AE6825:AE6825">_xlfn.torow(_xlfn.unique(_xlfn._xlws.filter(cat_table[Subsector],$E6825=cat_table[Sector],"")))</f>
        <v>#NAME?</v>
      </c>
      <c r="AO6825" s="94" t="e">
        <f aca="false" t="array" ref="AO6825:AO6825">_xlfn.torow(_xlfn.unique(_xlfn._xlws.filter(cat_table[Sub-subsector],($E6825=cat_table[Sector])*($F6825=cat_table[Subsector]),"")))</f>
        <v>#NAME?</v>
      </c>
    </row>
    <row r="6826" customFormat="false" ht="15" hidden="false" customHeight="true" outlineLevel="0" collapsed="false">
      <c r="A6826" s="175" t="s">
        <v>17905</v>
      </c>
      <c r="B6826" s="20" t="e">
        <f aca="false">INDEX(Table2[], MATCH(L6826, Location_ID!$D$2:$D$3098, 0), 1)</f>
        <v>#N/A</v>
      </c>
      <c r="D6826" s="176" t="s">
        <v>354</v>
      </c>
      <c r="E6826" s="255"/>
      <c r="F6826" s="255"/>
      <c r="G6826" s="255"/>
      <c r="I6826" s="255"/>
      <c r="J6826" s="255"/>
      <c r="K6826" s="255"/>
      <c r="M6826" s="255"/>
      <c r="S6826" s="255"/>
      <c r="AE6826" s="94" t="e">
        <f aca="false" t="array" ref="AE6826:AE6826">_xlfn.torow(_xlfn.unique(_xlfn._xlws.filter(cat_table[Subsector],$E6826=cat_table[Sector],"")))</f>
        <v>#NAME?</v>
      </c>
      <c r="AO6826" s="94" t="e">
        <f aca="false" t="array" ref="AO6826:AO6826">_xlfn.torow(_xlfn.unique(_xlfn._xlws.filter(cat_table[Sub-subsector],($E6826=cat_table[Sector])*($F6826=cat_table[Subsector]),"")))</f>
        <v>#NAME?</v>
      </c>
    </row>
    <row r="6827" customFormat="false" ht="15" hidden="false" customHeight="true" outlineLevel="0" collapsed="false">
      <c r="A6827" s="175" t="s">
        <v>17906</v>
      </c>
      <c r="B6827" s="20" t="e">
        <f aca="false">INDEX(Table2[], MATCH(L6827, Location_ID!$D$2:$D$3098, 0), 1)</f>
        <v>#N/A</v>
      </c>
      <c r="D6827" s="176" t="s">
        <v>354</v>
      </c>
      <c r="E6827" s="255"/>
      <c r="F6827" s="255"/>
      <c r="G6827" s="255"/>
      <c r="I6827" s="255"/>
      <c r="J6827" s="255"/>
      <c r="K6827" s="255"/>
      <c r="M6827" s="255"/>
      <c r="S6827" s="255"/>
      <c r="AE6827" s="94" t="e">
        <f aca="false" t="array" ref="AE6827:AE6827">_xlfn.torow(_xlfn.unique(_xlfn._xlws.filter(cat_table[Subsector],$E6827=cat_table[Sector],"")))</f>
        <v>#NAME?</v>
      </c>
      <c r="AO6827" s="94" t="e">
        <f aca="false" t="array" ref="AO6827:AO6827">_xlfn.torow(_xlfn.unique(_xlfn._xlws.filter(cat_table[Sub-subsector],($E6827=cat_table[Sector])*($F6827=cat_table[Subsector]),"")))</f>
        <v>#NAME?</v>
      </c>
    </row>
    <row r="6828" customFormat="false" ht="15" hidden="false" customHeight="true" outlineLevel="0" collapsed="false">
      <c r="A6828" s="175" t="s">
        <v>17907</v>
      </c>
      <c r="B6828" s="20" t="e">
        <f aca="false">INDEX(Table2[], MATCH(L6828, Location_ID!$D$2:$D$3098, 0), 1)</f>
        <v>#N/A</v>
      </c>
      <c r="D6828" s="176" t="s">
        <v>354</v>
      </c>
      <c r="E6828" s="255"/>
      <c r="F6828" s="255"/>
      <c r="G6828" s="255"/>
      <c r="I6828" s="255"/>
      <c r="J6828" s="255"/>
      <c r="K6828" s="255"/>
      <c r="M6828" s="255"/>
      <c r="S6828" s="255"/>
      <c r="AE6828" s="94" t="e">
        <f aca="false" t="array" ref="AE6828:AE6828">_xlfn.torow(_xlfn.unique(_xlfn._xlws.filter(cat_table[Subsector],$E6828=cat_table[Sector],"")))</f>
        <v>#NAME?</v>
      </c>
      <c r="AO6828" s="94" t="e">
        <f aca="false" t="array" ref="AO6828:AO6828">_xlfn.torow(_xlfn.unique(_xlfn._xlws.filter(cat_table[Sub-subsector],($E6828=cat_table[Sector])*($F6828=cat_table[Subsector]),"")))</f>
        <v>#NAME?</v>
      </c>
    </row>
    <row r="6829" customFormat="false" ht="15" hidden="false" customHeight="true" outlineLevel="0" collapsed="false">
      <c r="A6829" s="175" t="s">
        <v>17908</v>
      </c>
      <c r="B6829" s="20" t="e">
        <f aca="false">INDEX(Table2[], MATCH(L6829, Location_ID!$D$2:$D$3098, 0), 1)</f>
        <v>#N/A</v>
      </c>
      <c r="D6829" s="176" t="s">
        <v>354</v>
      </c>
      <c r="E6829" s="255"/>
      <c r="F6829" s="255"/>
      <c r="G6829" s="255"/>
      <c r="I6829" s="255"/>
      <c r="J6829" s="255"/>
      <c r="K6829" s="255"/>
      <c r="M6829" s="255"/>
      <c r="S6829" s="255"/>
      <c r="AE6829" s="94" t="e">
        <f aca="false" t="array" ref="AE6829:AE6829">_xlfn.torow(_xlfn.unique(_xlfn._xlws.filter(cat_table[Subsector],$E6829=cat_table[Sector],"")))</f>
        <v>#NAME?</v>
      </c>
      <c r="AO6829" s="94" t="e">
        <f aca="false" t="array" ref="AO6829:AO6829">_xlfn.torow(_xlfn.unique(_xlfn._xlws.filter(cat_table[Sub-subsector],($E6829=cat_table[Sector])*($F6829=cat_table[Subsector]),"")))</f>
        <v>#NAME?</v>
      </c>
    </row>
    <row r="6830" customFormat="false" ht="15" hidden="false" customHeight="true" outlineLevel="0" collapsed="false">
      <c r="A6830" s="175" t="s">
        <v>17909</v>
      </c>
      <c r="B6830" s="20" t="e">
        <f aca="false">INDEX(Table2[], MATCH(L6830, Location_ID!$D$2:$D$3098, 0), 1)</f>
        <v>#N/A</v>
      </c>
      <c r="D6830" s="176" t="s">
        <v>354</v>
      </c>
      <c r="E6830" s="255"/>
      <c r="F6830" s="255"/>
      <c r="G6830" s="255"/>
      <c r="I6830" s="255"/>
      <c r="J6830" s="255"/>
      <c r="K6830" s="255"/>
      <c r="M6830" s="255"/>
      <c r="S6830" s="255"/>
      <c r="AE6830" s="94" t="e">
        <f aca="false" t="array" ref="AE6830:AE6830">_xlfn.torow(_xlfn.unique(_xlfn._xlws.filter(cat_table[Subsector],$E6830=cat_table[Sector],"")))</f>
        <v>#NAME?</v>
      </c>
      <c r="AO6830" s="94" t="e">
        <f aca="false" t="array" ref="AO6830:AO6830">_xlfn.torow(_xlfn.unique(_xlfn._xlws.filter(cat_table[Sub-subsector],($E6830=cat_table[Sector])*($F6830=cat_table[Subsector]),"")))</f>
        <v>#NAME?</v>
      </c>
    </row>
    <row r="6831" customFormat="false" ht="15" hidden="false" customHeight="true" outlineLevel="0" collapsed="false">
      <c r="A6831" s="175" t="s">
        <v>17910</v>
      </c>
      <c r="B6831" s="20" t="e">
        <f aca="false">INDEX(Table2[], MATCH(L6831, Location_ID!$D$2:$D$3098, 0), 1)</f>
        <v>#N/A</v>
      </c>
      <c r="D6831" s="176" t="s">
        <v>354</v>
      </c>
      <c r="E6831" s="255"/>
      <c r="F6831" s="255"/>
      <c r="G6831" s="255"/>
      <c r="I6831" s="255"/>
      <c r="J6831" s="255"/>
      <c r="K6831" s="255"/>
      <c r="M6831" s="255"/>
      <c r="S6831" s="255"/>
      <c r="AE6831" s="94" t="e">
        <f aca="false" t="array" ref="AE6831:AE6831">_xlfn.torow(_xlfn.unique(_xlfn._xlws.filter(cat_table[Subsector],$E6831=cat_table[Sector],"")))</f>
        <v>#NAME?</v>
      </c>
      <c r="AO6831" s="94" t="e">
        <f aca="false" t="array" ref="AO6831:AO6831">_xlfn.torow(_xlfn.unique(_xlfn._xlws.filter(cat_table[Sub-subsector],($E6831=cat_table[Sector])*($F6831=cat_table[Subsector]),"")))</f>
        <v>#NAME?</v>
      </c>
    </row>
    <row r="6832" customFormat="false" ht="15" hidden="false" customHeight="true" outlineLevel="0" collapsed="false">
      <c r="A6832" s="175" t="s">
        <v>17911</v>
      </c>
      <c r="B6832" s="20" t="e">
        <f aca="false">INDEX(Table2[], MATCH(L6832, Location_ID!$D$2:$D$3098, 0), 1)</f>
        <v>#N/A</v>
      </c>
      <c r="D6832" s="176" t="s">
        <v>354</v>
      </c>
      <c r="E6832" s="255"/>
      <c r="F6832" s="255"/>
      <c r="G6832" s="255"/>
      <c r="I6832" s="255"/>
      <c r="J6832" s="255"/>
      <c r="K6832" s="255"/>
      <c r="M6832" s="255"/>
      <c r="S6832" s="255"/>
      <c r="AE6832" s="94" t="e">
        <f aca="false" t="array" ref="AE6832:AE6832">_xlfn.torow(_xlfn.unique(_xlfn._xlws.filter(cat_table[Subsector],$E6832=cat_table[Sector],"")))</f>
        <v>#NAME?</v>
      </c>
      <c r="AO6832" s="94" t="e">
        <f aca="false" t="array" ref="AO6832:AO6832">_xlfn.torow(_xlfn.unique(_xlfn._xlws.filter(cat_table[Sub-subsector],($E6832=cat_table[Sector])*($F6832=cat_table[Subsector]),"")))</f>
        <v>#NAME?</v>
      </c>
    </row>
    <row r="6833" customFormat="false" ht="15" hidden="false" customHeight="true" outlineLevel="0" collapsed="false">
      <c r="A6833" s="175" t="s">
        <v>17912</v>
      </c>
      <c r="B6833" s="20" t="e">
        <f aca="false">INDEX(Table2[], MATCH(L6833, Location_ID!$D$2:$D$3098, 0), 1)</f>
        <v>#N/A</v>
      </c>
      <c r="D6833" s="176" t="s">
        <v>354</v>
      </c>
      <c r="E6833" s="255"/>
      <c r="F6833" s="255"/>
      <c r="G6833" s="255"/>
      <c r="I6833" s="255"/>
      <c r="J6833" s="255"/>
      <c r="K6833" s="255"/>
      <c r="M6833" s="255"/>
      <c r="S6833" s="255"/>
      <c r="AE6833" s="94" t="e">
        <f aca="false" t="array" ref="AE6833:AE6833">_xlfn.torow(_xlfn.unique(_xlfn._xlws.filter(cat_table[Subsector],$E6833=cat_table[Sector],"")))</f>
        <v>#NAME?</v>
      </c>
      <c r="AO6833" s="94" t="e">
        <f aca="false" t="array" ref="AO6833:AO6833">_xlfn.torow(_xlfn.unique(_xlfn._xlws.filter(cat_table[Sub-subsector],($E6833=cat_table[Sector])*($F6833=cat_table[Subsector]),"")))</f>
        <v>#NAME?</v>
      </c>
    </row>
    <row r="6834" customFormat="false" ht="15" hidden="false" customHeight="true" outlineLevel="0" collapsed="false">
      <c r="A6834" s="175" t="s">
        <v>17913</v>
      </c>
      <c r="B6834" s="20" t="e">
        <f aca="false">INDEX(Table2[], MATCH(L6834, Location_ID!$D$2:$D$3098, 0), 1)</f>
        <v>#N/A</v>
      </c>
      <c r="D6834" s="176" t="s">
        <v>354</v>
      </c>
      <c r="E6834" s="255"/>
      <c r="F6834" s="255"/>
      <c r="G6834" s="255"/>
      <c r="I6834" s="255"/>
      <c r="J6834" s="255"/>
      <c r="K6834" s="255"/>
      <c r="M6834" s="255"/>
      <c r="S6834" s="255"/>
      <c r="AE6834" s="94" t="e">
        <f aca="false" t="array" ref="AE6834:AE6834">_xlfn.torow(_xlfn.unique(_xlfn._xlws.filter(cat_table[Subsector],$E6834=cat_table[Sector],"")))</f>
        <v>#NAME?</v>
      </c>
      <c r="AO6834" s="94" t="e">
        <f aca="false" t="array" ref="AO6834:AO6834">_xlfn.torow(_xlfn.unique(_xlfn._xlws.filter(cat_table[Sub-subsector],($E6834=cat_table[Sector])*($F6834=cat_table[Subsector]),"")))</f>
        <v>#NAME?</v>
      </c>
    </row>
    <row r="6835" customFormat="false" ht="15" hidden="false" customHeight="true" outlineLevel="0" collapsed="false">
      <c r="A6835" s="175" t="s">
        <v>17914</v>
      </c>
      <c r="B6835" s="20" t="e">
        <f aca="false">INDEX(Table2[], MATCH(L6835, Location_ID!$D$2:$D$3098, 0), 1)</f>
        <v>#N/A</v>
      </c>
      <c r="D6835" s="176" t="s">
        <v>354</v>
      </c>
      <c r="E6835" s="255"/>
      <c r="F6835" s="255"/>
      <c r="G6835" s="255"/>
      <c r="I6835" s="255"/>
      <c r="J6835" s="255"/>
      <c r="K6835" s="255"/>
      <c r="M6835" s="255"/>
      <c r="S6835" s="255"/>
      <c r="AE6835" s="94" t="e">
        <f aca="false" t="array" ref="AE6835:AE6835">_xlfn.torow(_xlfn.unique(_xlfn._xlws.filter(cat_table[Subsector],$E6835=cat_table[Sector],"")))</f>
        <v>#NAME?</v>
      </c>
      <c r="AO6835" s="94" t="e">
        <f aca="false" t="array" ref="AO6835:AO6835">_xlfn.torow(_xlfn.unique(_xlfn._xlws.filter(cat_table[Sub-subsector],($E6835=cat_table[Sector])*($F6835=cat_table[Subsector]),"")))</f>
        <v>#NAME?</v>
      </c>
    </row>
    <row r="6836" customFormat="false" ht="15" hidden="false" customHeight="true" outlineLevel="0" collapsed="false">
      <c r="A6836" s="175" t="s">
        <v>17915</v>
      </c>
      <c r="B6836" s="20" t="e">
        <f aca="false">INDEX(Table2[], MATCH(L6836, Location_ID!$D$2:$D$3098, 0), 1)</f>
        <v>#N/A</v>
      </c>
      <c r="D6836" s="176" t="s">
        <v>354</v>
      </c>
      <c r="E6836" s="255"/>
      <c r="F6836" s="255"/>
      <c r="G6836" s="255"/>
      <c r="I6836" s="255"/>
      <c r="J6836" s="255"/>
      <c r="K6836" s="255"/>
      <c r="M6836" s="255"/>
      <c r="S6836" s="255"/>
      <c r="AE6836" s="94" t="e">
        <f aca="false" t="array" ref="AE6836:AE6836">_xlfn.torow(_xlfn.unique(_xlfn._xlws.filter(cat_table[Subsector],$E6836=cat_table[Sector],"")))</f>
        <v>#NAME?</v>
      </c>
      <c r="AO6836" s="94" t="e">
        <f aca="false" t="array" ref="AO6836:AO6836">_xlfn.torow(_xlfn.unique(_xlfn._xlws.filter(cat_table[Sub-subsector],($E6836=cat_table[Sector])*($F6836=cat_table[Subsector]),"")))</f>
        <v>#NAME?</v>
      </c>
    </row>
    <row r="6837" customFormat="false" ht="15" hidden="false" customHeight="true" outlineLevel="0" collapsed="false">
      <c r="A6837" s="321" t="s">
        <v>17916</v>
      </c>
      <c r="B6837" s="20" t="e">
        <f aca="false">INDEX(Table2[], MATCH(L6837, Location_ID!$D$2:$D$3098, 0), 1)</f>
        <v>#N/A</v>
      </c>
      <c r="D6837" s="176" t="s">
        <v>354</v>
      </c>
      <c r="E6837" s="255"/>
      <c r="F6837" s="255"/>
      <c r="G6837" s="255"/>
      <c r="I6837" s="255"/>
      <c r="J6837" s="255"/>
      <c r="K6837" s="255"/>
      <c r="M6837" s="255"/>
      <c r="S6837" s="255"/>
      <c r="AE6837" s="94" t="e">
        <f aca="false" t="array" ref="AE6837:AE6837">_xlfn.torow(_xlfn.unique(_xlfn._xlws.filter(cat_table[Subsector],$E6837=cat_table[Sector],"")))</f>
        <v>#NAME?</v>
      </c>
      <c r="AO6837" s="94" t="e">
        <f aca="false" t="array" ref="AO6837:AO6837">_xlfn.torow(_xlfn.unique(_xlfn._xlws.filter(cat_table[Sub-subsector],($E6837=cat_table[Sector])*($F6837=cat_table[Subsector]),"")))</f>
        <v>#NAME?</v>
      </c>
    </row>
    <row r="6838" customFormat="false" ht="15" hidden="false" customHeight="true" outlineLevel="0" collapsed="false">
      <c r="A6838" s="175" t="s">
        <v>17917</v>
      </c>
      <c r="B6838" s="20" t="e">
        <f aca="false">INDEX(Table2[], MATCH(L6838, Location_ID!$D$2:$D$3098, 0), 1)</f>
        <v>#N/A</v>
      </c>
      <c r="D6838" s="176" t="s">
        <v>354</v>
      </c>
      <c r="E6838" s="255"/>
      <c r="F6838" s="255"/>
      <c r="G6838" s="255"/>
      <c r="I6838" s="255"/>
      <c r="J6838" s="255"/>
      <c r="K6838" s="255"/>
      <c r="M6838" s="255"/>
      <c r="S6838" s="255"/>
      <c r="AE6838" s="94" t="e">
        <f aca="false" t="array" ref="AE6838:AE6838">_xlfn.torow(_xlfn.unique(_xlfn._xlws.filter(cat_table[Subsector],$E6838=cat_table[Sector],"")))</f>
        <v>#NAME?</v>
      </c>
      <c r="AO6838" s="94" t="e">
        <f aca="false" t="array" ref="AO6838:AO6838">_xlfn.torow(_xlfn.unique(_xlfn._xlws.filter(cat_table[Sub-subsector],($E6838=cat_table[Sector])*($F6838=cat_table[Subsector]),"")))</f>
        <v>#NAME?</v>
      </c>
    </row>
    <row r="6839" customFormat="false" ht="15" hidden="false" customHeight="true" outlineLevel="0" collapsed="false">
      <c r="A6839" s="175" t="s">
        <v>17918</v>
      </c>
      <c r="B6839" s="20" t="e">
        <f aca="false">INDEX(Table2[], MATCH(L6839, Location_ID!$D$2:$D$3098, 0), 1)</f>
        <v>#N/A</v>
      </c>
      <c r="D6839" s="176" t="s">
        <v>354</v>
      </c>
      <c r="E6839" s="255"/>
      <c r="F6839" s="255"/>
      <c r="G6839" s="255"/>
      <c r="I6839" s="255"/>
      <c r="J6839" s="255"/>
      <c r="K6839" s="255"/>
      <c r="M6839" s="255"/>
      <c r="S6839" s="255"/>
      <c r="AE6839" s="94" t="e">
        <f aca="false" t="array" ref="AE6839:AE6839">_xlfn.torow(_xlfn.unique(_xlfn._xlws.filter(cat_table[Subsector],$E6839=cat_table[Sector],"")))</f>
        <v>#NAME?</v>
      </c>
      <c r="AO6839" s="94" t="e">
        <f aca="false" t="array" ref="AO6839:AO6839">_xlfn.torow(_xlfn.unique(_xlfn._xlws.filter(cat_table[Sub-subsector],($E6839=cat_table[Sector])*($F6839=cat_table[Subsector]),"")))</f>
        <v>#NAME?</v>
      </c>
    </row>
    <row r="6840" customFormat="false" ht="15" hidden="false" customHeight="true" outlineLevel="0" collapsed="false">
      <c r="A6840" s="175" t="s">
        <v>17919</v>
      </c>
      <c r="B6840" s="20" t="e">
        <f aca="false">INDEX(Table2[], MATCH(L6840, Location_ID!$D$2:$D$3098, 0), 1)</f>
        <v>#N/A</v>
      </c>
      <c r="D6840" s="176" t="s">
        <v>354</v>
      </c>
      <c r="E6840" s="255"/>
      <c r="F6840" s="255"/>
      <c r="G6840" s="255"/>
      <c r="I6840" s="255"/>
      <c r="J6840" s="255"/>
      <c r="K6840" s="255"/>
      <c r="M6840" s="255"/>
      <c r="S6840" s="255"/>
      <c r="AE6840" s="94" t="e">
        <f aca="false" t="array" ref="AE6840:AE6840">_xlfn.torow(_xlfn.unique(_xlfn._xlws.filter(cat_table[Subsector],$E6840=cat_table[Sector],"")))</f>
        <v>#NAME?</v>
      </c>
      <c r="AO6840" s="94" t="e">
        <f aca="false" t="array" ref="AO6840:AO6840">_xlfn.torow(_xlfn.unique(_xlfn._xlws.filter(cat_table[Sub-subsector],($E6840=cat_table[Sector])*($F6840=cat_table[Subsector]),"")))</f>
        <v>#NAME?</v>
      </c>
    </row>
    <row r="6841" customFormat="false" ht="15" hidden="false" customHeight="true" outlineLevel="0" collapsed="false">
      <c r="A6841" s="175" t="s">
        <v>17920</v>
      </c>
      <c r="B6841" s="20" t="e">
        <f aca="false">INDEX(Table2[], MATCH(L6841, Location_ID!$D$2:$D$3098, 0), 1)</f>
        <v>#N/A</v>
      </c>
      <c r="D6841" s="176" t="s">
        <v>354</v>
      </c>
      <c r="E6841" s="255"/>
      <c r="F6841" s="255"/>
      <c r="G6841" s="255"/>
      <c r="I6841" s="255"/>
      <c r="J6841" s="255"/>
      <c r="K6841" s="255"/>
      <c r="M6841" s="255"/>
      <c r="S6841" s="255"/>
      <c r="AE6841" s="94" t="e">
        <f aca="false" t="array" ref="AE6841:AE6841">_xlfn.torow(_xlfn.unique(_xlfn._xlws.filter(cat_table[Subsector],$E6841=cat_table[Sector],"")))</f>
        <v>#NAME?</v>
      </c>
      <c r="AO6841" s="94" t="e">
        <f aca="false" t="array" ref="AO6841:AO6841">_xlfn.torow(_xlfn.unique(_xlfn._xlws.filter(cat_table[Sub-subsector],($E6841=cat_table[Sector])*($F6841=cat_table[Subsector]),"")))</f>
        <v>#NAME?</v>
      </c>
    </row>
    <row r="6842" customFormat="false" ht="15" hidden="false" customHeight="true" outlineLevel="0" collapsed="false">
      <c r="A6842" s="175" t="s">
        <v>17921</v>
      </c>
      <c r="B6842" s="20" t="e">
        <f aca="false">INDEX(Table2[], MATCH(L6842, Location_ID!$D$2:$D$3098, 0), 1)</f>
        <v>#N/A</v>
      </c>
      <c r="D6842" s="176" t="s">
        <v>354</v>
      </c>
      <c r="E6842" s="255"/>
      <c r="F6842" s="255"/>
      <c r="G6842" s="255"/>
      <c r="I6842" s="255"/>
      <c r="J6842" s="255"/>
      <c r="K6842" s="255"/>
      <c r="M6842" s="255"/>
      <c r="S6842" s="255"/>
      <c r="AE6842" s="94" t="e">
        <f aca="false" t="array" ref="AE6842:AE6842">_xlfn.torow(_xlfn.unique(_xlfn._xlws.filter(cat_table[Subsector],$E6842=cat_table[Sector],"")))</f>
        <v>#NAME?</v>
      </c>
      <c r="AO6842" s="94" t="e">
        <f aca="false" t="array" ref="AO6842:AO6842">_xlfn.torow(_xlfn.unique(_xlfn._xlws.filter(cat_table[Sub-subsector],($E6842=cat_table[Sector])*($F6842=cat_table[Subsector]),"")))</f>
        <v>#NAME?</v>
      </c>
    </row>
    <row r="6843" customFormat="false" ht="15" hidden="false" customHeight="true" outlineLevel="0" collapsed="false">
      <c r="A6843" s="175" t="s">
        <v>17922</v>
      </c>
      <c r="B6843" s="20" t="e">
        <f aca="false">INDEX(Table2[], MATCH(L6843, Location_ID!$D$2:$D$3098, 0), 1)</f>
        <v>#N/A</v>
      </c>
      <c r="D6843" s="176" t="s">
        <v>354</v>
      </c>
      <c r="E6843" s="255"/>
      <c r="F6843" s="255"/>
      <c r="G6843" s="255"/>
      <c r="I6843" s="255"/>
      <c r="J6843" s="255"/>
      <c r="K6843" s="255"/>
      <c r="M6843" s="255"/>
      <c r="S6843" s="255"/>
      <c r="AE6843" s="94" t="e">
        <f aca="false" t="array" ref="AE6843:AE6843">_xlfn.torow(_xlfn.unique(_xlfn._xlws.filter(cat_table[Subsector],$E6843=cat_table[Sector],"")))</f>
        <v>#NAME?</v>
      </c>
      <c r="AO6843" s="94" t="e">
        <f aca="false" t="array" ref="AO6843:AO6843">_xlfn.torow(_xlfn.unique(_xlfn._xlws.filter(cat_table[Sub-subsector],($E6843=cat_table[Sector])*($F6843=cat_table[Subsector]),"")))</f>
        <v>#NAME?</v>
      </c>
    </row>
    <row r="6844" customFormat="false" ht="15" hidden="false" customHeight="true" outlineLevel="0" collapsed="false">
      <c r="A6844" s="175" t="s">
        <v>17923</v>
      </c>
      <c r="B6844" s="20" t="e">
        <f aca="false">INDEX(Table2[], MATCH(L6844, Location_ID!$D$2:$D$3098, 0), 1)</f>
        <v>#N/A</v>
      </c>
      <c r="D6844" s="176" t="s">
        <v>354</v>
      </c>
      <c r="E6844" s="255"/>
      <c r="F6844" s="255"/>
      <c r="G6844" s="255"/>
      <c r="I6844" s="255"/>
      <c r="J6844" s="255"/>
      <c r="K6844" s="255"/>
      <c r="M6844" s="255"/>
      <c r="S6844" s="255"/>
      <c r="AE6844" s="94" t="e">
        <f aca="false" t="array" ref="AE6844:AE6844">_xlfn.torow(_xlfn.unique(_xlfn._xlws.filter(cat_table[Subsector],$E6844=cat_table[Sector],"")))</f>
        <v>#NAME?</v>
      </c>
      <c r="AO6844" s="94" t="e">
        <f aca="false" t="array" ref="AO6844:AO6844">_xlfn.torow(_xlfn.unique(_xlfn._xlws.filter(cat_table[Sub-subsector],($E6844=cat_table[Sector])*($F6844=cat_table[Subsector]),"")))</f>
        <v>#NAME?</v>
      </c>
    </row>
    <row r="6845" customFormat="false" ht="15" hidden="false" customHeight="true" outlineLevel="0" collapsed="false">
      <c r="A6845" s="175" t="s">
        <v>17924</v>
      </c>
      <c r="B6845" s="20" t="e">
        <f aca="false">INDEX(Table2[], MATCH(L6845, Location_ID!$D$2:$D$3098, 0), 1)</f>
        <v>#N/A</v>
      </c>
      <c r="D6845" s="176" t="s">
        <v>354</v>
      </c>
      <c r="E6845" s="255"/>
      <c r="F6845" s="255"/>
      <c r="G6845" s="255"/>
      <c r="I6845" s="255"/>
      <c r="J6845" s="255"/>
      <c r="K6845" s="255"/>
      <c r="M6845" s="255"/>
      <c r="S6845" s="255"/>
      <c r="AE6845" s="94" t="e">
        <f aca="false" t="array" ref="AE6845:AE6845">_xlfn.torow(_xlfn.unique(_xlfn._xlws.filter(cat_table[Subsector],$E6845=cat_table[Sector],"")))</f>
        <v>#NAME?</v>
      </c>
      <c r="AO6845" s="94" t="e">
        <f aca="false" t="array" ref="AO6845:AO6845">_xlfn.torow(_xlfn.unique(_xlfn._xlws.filter(cat_table[Sub-subsector],($E6845=cat_table[Sector])*($F6845=cat_table[Subsector]),"")))</f>
        <v>#NAME?</v>
      </c>
    </row>
    <row r="6846" customFormat="false" ht="15" hidden="false" customHeight="true" outlineLevel="0" collapsed="false">
      <c r="A6846" s="175" t="s">
        <v>17925</v>
      </c>
      <c r="B6846" s="20" t="e">
        <f aca="false">INDEX(Table2[], MATCH(L6846, Location_ID!$D$2:$D$3098, 0), 1)</f>
        <v>#N/A</v>
      </c>
      <c r="D6846" s="176" t="s">
        <v>354</v>
      </c>
      <c r="E6846" s="255"/>
      <c r="F6846" s="255"/>
      <c r="G6846" s="255"/>
      <c r="I6846" s="255"/>
      <c r="J6846" s="255"/>
      <c r="K6846" s="255"/>
      <c r="M6846" s="255"/>
      <c r="S6846" s="255"/>
      <c r="AE6846" s="94" t="e">
        <f aca="false" t="array" ref="AE6846:AE6846">_xlfn.torow(_xlfn.unique(_xlfn._xlws.filter(cat_table[Subsector],$E6846=cat_table[Sector],"")))</f>
        <v>#NAME?</v>
      </c>
      <c r="AO6846" s="94" t="e">
        <f aca="false" t="array" ref="AO6846:AO6846">_xlfn.torow(_xlfn.unique(_xlfn._xlws.filter(cat_table[Sub-subsector],($E6846=cat_table[Sector])*($F6846=cat_table[Subsector]),"")))</f>
        <v>#NAME?</v>
      </c>
    </row>
    <row r="6847" customFormat="false" ht="15" hidden="false" customHeight="true" outlineLevel="0" collapsed="false">
      <c r="A6847" s="175" t="s">
        <v>17926</v>
      </c>
      <c r="B6847" s="20" t="e">
        <f aca="false">INDEX(Table2[], MATCH(L6847, Location_ID!$D$2:$D$3098, 0), 1)</f>
        <v>#N/A</v>
      </c>
      <c r="D6847" s="176" t="s">
        <v>354</v>
      </c>
      <c r="E6847" s="255"/>
      <c r="F6847" s="255"/>
      <c r="G6847" s="255"/>
      <c r="I6847" s="255"/>
      <c r="J6847" s="255"/>
      <c r="K6847" s="255"/>
      <c r="M6847" s="255"/>
      <c r="S6847" s="255"/>
      <c r="AE6847" s="94" t="e">
        <f aca="false" t="array" ref="AE6847:AE6847">_xlfn.torow(_xlfn.unique(_xlfn._xlws.filter(cat_table[Subsector],$E6847=cat_table[Sector],"")))</f>
        <v>#NAME?</v>
      </c>
      <c r="AO6847" s="94" t="e">
        <f aca="false" t="array" ref="AO6847:AO6847">_xlfn.torow(_xlfn.unique(_xlfn._xlws.filter(cat_table[Sub-subsector],($E6847=cat_table[Sector])*($F6847=cat_table[Subsector]),"")))</f>
        <v>#NAME?</v>
      </c>
    </row>
    <row r="6848" customFormat="false" ht="15" hidden="false" customHeight="true" outlineLevel="0" collapsed="false">
      <c r="A6848" s="175" t="s">
        <v>17927</v>
      </c>
      <c r="B6848" s="20" t="e">
        <f aca="false">INDEX(Table2[], MATCH(L6848, Location_ID!$D$2:$D$3098, 0), 1)</f>
        <v>#N/A</v>
      </c>
      <c r="D6848" s="176" t="s">
        <v>354</v>
      </c>
      <c r="E6848" s="255"/>
      <c r="F6848" s="255"/>
      <c r="G6848" s="255"/>
      <c r="I6848" s="255"/>
      <c r="J6848" s="255"/>
      <c r="K6848" s="255"/>
      <c r="M6848" s="255"/>
      <c r="S6848" s="255"/>
      <c r="AE6848" s="94" t="e">
        <f aca="false" t="array" ref="AE6848:AE6848">_xlfn.torow(_xlfn.unique(_xlfn._xlws.filter(cat_table[Subsector],$E6848=cat_table[Sector],"")))</f>
        <v>#NAME?</v>
      </c>
      <c r="AO6848" s="94" t="e">
        <f aca="false" t="array" ref="AO6848:AO6848">_xlfn.torow(_xlfn.unique(_xlfn._xlws.filter(cat_table[Sub-subsector],($E6848=cat_table[Sector])*($F6848=cat_table[Subsector]),"")))</f>
        <v>#NAME?</v>
      </c>
    </row>
    <row r="6849" customFormat="false" ht="15" hidden="false" customHeight="true" outlineLevel="0" collapsed="false">
      <c r="A6849" s="175" t="s">
        <v>17928</v>
      </c>
      <c r="B6849" s="20" t="e">
        <f aca="false">INDEX(Table2[], MATCH(L6849, Location_ID!$D$2:$D$3098, 0), 1)</f>
        <v>#N/A</v>
      </c>
      <c r="D6849" s="176" t="s">
        <v>354</v>
      </c>
      <c r="E6849" s="255"/>
      <c r="F6849" s="255"/>
      <c r="G6849" s="255"/>
      <c r="I6849" s="255"/>
      <c r="J6849" s="255"/>
      <c r="K6849" s="255"/>
      <c r="M6849" s="255"/>
      <c r="S6849" s="255"/>
      <c r="AE6849" s="94" t="e">
        <f aca="false" t="array" ref="AE6849:AE6849">_xlfn.torow(_xlfn.unique(_xlfn._xlws.filter(cat_table[Subsector],$E6849=cat_table[Sector],"")))</f>
        <v>#NAME?</v>
      </c>
      <c r="AO6849" s="94" t="e">
        <f aca="false" t="array" ref="AO6849:AO6849">_xlfn.torow(_xlfn.unique(_xlfn._xlws.filter(cat_table[Sub-subsector],($E6849=cat_table[Sector])*($F6849=cat_table[Subsector]),"")))</f>
        <v>#NAME?</v>
      </c>
    </row>
    <row r="6850" customFormat="false" ht="15" hidden="false" customHeight="true" outlineLevel="0" collapsed="false">
      <c r="A6850" s="175" t="s">
        <v>17929</v>
      </c>
      <c r="B6850" s="20" t="e">
        <f aca="false">INDEX(Table2[], MATCH(L6850, Location_ID!$D$2:$D$3098, 0), 1)</f>
        <v>#N/A</v>
      </c>
      <c r="D6850" s="176" t="s">
        <v>354</v>
      </c>
      <c r="E6850" s="255"/>
      <c r="F6850" s="255"/>
      <c r="G6850" s="255"/>
      <c r="I6850" s="255"/>
      <c r="J6850" s="255"/>
      <c r="K6850" s="255"/>
      <c r="M6850" s="255"/>
      <c r="S6850" s="255"/>
      <c r="AE6850" s="94" t="e">
        <f aca="false" t="array" ref="AE6850:AE6850">_xlfn.torow(_xlfn.unique(_xlfn._xlws.filter(cat_table[Subsector],$E6850=cat_table[Sector],"")))</f>
        <v>#NAME?</v>
      </c>
      <c r="AO6850" s="94" t="e">
        <f aca="false" t="array" ref="AO6850:AO6850">_xlfn.torow(_xlfn.unique(_xlfn._xlws.filter(cat_table[Sub-subsector],($E6850=cat_table[Sector])*($F6850=cat_table[Subsector]),"")))</f>
        <v>#NAME?</v>
      </c>
    </row>
    <row r="6851" customFormat="false" ht="15" hidden="false" customHeight="true" outlineLevel="0" collapsed="false">
      <c r="A6851" s="175" t="s">
        <v>17930</v>
      </c>
      <c r="B6851" s="20" t="e">
        <f aca="false">INDEX(Table2[], MATCH(L6851, Location_ID!$D$2:$D$3098, 0), 1)</f>
        <v>#N/A</v>
      </c>
      <c r="D6851" s="176" t="s">
        <v>354</v>
      </c>
      <c r="E6851" s="255"/>
      <c r="F6851" s="255"/>
      <c r="G6851" s="255"/>
      <c r="I6851" s="255"/>
      <c r="J6851" s="255"/>
      <c r="K6851" s="255"/>
      <c r="M6851" s="255"/>
      <c r="S6851" s="255"/>
      <c r="AE6851" s="94" t="e">
        <f aca="false" t="array" ref="AE6851:AE6851">_xlfn.torow(_xlfn.unique(_xlfn._xlws.filter(cat_table[Subsector],$E6851=cat_table[Sector],"")))</f>
        <v>#NAME?</v>
      </c>
      <c r="AO6851" s="94" t="e">
        <f aca="false" t="array" ref="AO6851:AO6851">_xlfn.torow(_xlfn.unique(_xlfn._xlws.filter(cat_table[Sub-subsector],($E6851=cat_table[Sector])*($F6851=cat_table[Subsector]),"")))</f>
        <v>#NAME?</v>
      </c>
    </row>
    <row r="6852" customFormat="false" ht="15" hidden="false" customHeight="true" outlineLevel="0" collapsed="false">
      <c r="A6852" s="175" t="s">
        <v>17931</v>
      </c>
      <c r="B6852" s="20" t="e">
        <f aca="false">INDEX(Table2[], MATCH(L6852, Location_ID!$D$2:$D$3098, 0), 1)</f>
        <v>#N/A</v>
      </c>
      <c r="D6852" s="176" t="s">
        <v>354</v>
      </c>
      <c r="E6852" s="255"/>
      <c r="F6852" s="255"/>
      <c r="G6852" s="255"/>
      <c r="I6852" s="255"/>
      <c r="J6852" s="255"/>
      <c r="K6852" s="255"/>
      <c r="M6852" s="255"/>
      <c r="S6852" s="255"/>
      <c r="AE6852" s="94" t="e">
        <f aca="false" t="array" ref="AE6852:AE6852">_xlfn.torow(_xlfn.unique(_xlfn._xlws.filter(cat_table[Subsector],$E6852=cat_table[Sector],"")))</f>
        <v>#NAME?</v>
      </c>
      <c r="AO6852" s="94" t="e">
        <f aca="false" t="array" ref="AO6852:AO6852">_xlfn.torow(_xlfn.unique(_xlfn._xlws.filter(cat_table[Sub-subsector],($E6852=cat_table[Sector])*($F6852=cat_table[Subsector]),"")))</f>
        <v>#NAME?</v>
      </c>
    </row>
    <row r="6853" customFormat="false" ht="15" hidden="false" customHeight="true" outlineLevel="0" collapsed="false">
      <c r="A6853" s="175" t="s">
        <v>17932</v>
      </c>
      <c r="B6853" s="20" t="e">
        <f aca="false">INDEX(Table2[], MATCH(L6853, Location_ID!$D$2:$D$3098, 0), 1)</f>
        <v>#N/A</v>
      </c>
      <c r="D6853" s="176" t="s">
        <v>354</v>
      </c>
      <c r="E6853" s="255"/>
      <c r="F6853" s="255"/>
      <c r="G6853" s="255"/>
      <c r="I6853" s="255"/>
      <c r="J6853" s="255"/>
      <c r="K6853" s="255"/>
      <c r="M6853" s="255"/>
      <c r="S6853" s="255"/>
      <c r="AE6853" s="94" t="e">
        <f aca="false" t="array" ref="AE6853:AE6853">_xlfn.torow(_xlfn.unique(_xlfn._xlws.filter(cat_table[Subsector],$E6853=cat_table[Sector],"")))</f>
        <v>#NAME?</v>
      </c>
      <c r="AO6853" s="94" t="e">
        <f aca="false" t="array" ref="AO6853:AO6853">_xlfn.torow(_xlfn.unique(_xlfn._xlws.filter(cat_table[Sub-subsector],($E6853=cat_table[Sector])*($F6853=cat_table[Subsector]),"")))</f>
        <v>#NAME?</v>
      </c>
    </row>
    <row r="6854" customFormat="false" ht="15" hidden="false" customHeight="true" outlineLevel="0" collapsed="false">
      <c r="A6854" s="175" t="s">
        <v>17933</v>
      </c>
      <c r="B6854" s="20" t="e">
        <f aca="false">INDEX(Table2[], MATCH(L6854, Location_ID!$D$2:$D$3098, 0), 1)</f>
        <v>#N/A</v>
      </c>
      <c r="D6854" s="176" t="s">
        <v>354</v>
      </c>
      <c r="E6854" s="255"/>
      <c r="F6854" s="255"/>
      <c r="G6854" s="255"/>
      <c r="I6854" s="255"/>
      <c r="J6854" s="255"/>
      <c r="K6854" s="255"/>
      <c r="M6854" s="255"/>
      <c r="S6854" s="255"/>
      <c r="AE6854" s="94" t="e">
        <f aca="false" t="array" ref="AE6854:AE6854">_xlfn.torow(_xlfn.unique(_xlfn._xlws.filter(cat_table[Subsector],$E6854=cat_table[Sector],"")))</f>
        <v>#NAME?</v>
      </c>
      <c r="AO6854" s="94" t="e">
        <f aca="false" t="array" ref="AO6854:AO6854">_xlfn.torow(_xlfn.unique(_xlfn._xlws.filter(cat_table[Sub-subsector],($E6854=cat_table[Sector])*($F6854=cat_table[Subsector]),"")))</f>
        <v>#NAME?</v>
      </c>
    </row>
    <row r="6855" customFormat="false" ht="15" hidden="false" customHeight="true" outlineLevel="0" collapsed="false">
      <c r="A6855" s="175" t="s">
        <v>17934</v>
      </c>
      <c r="B6855" s="20" t="e">
        <f aca="false">INDEX(Table2[], MATCH(L6855, Location_ID!$D$2:$D$3098, 0), 1)</f>
        <v>#N/A</v>
      </c>
      <c r="D6855" s="176" t="s">
        <v>354</v>
      </c>
      <c r="E6855" s="255"/>
      <c r="F6855" s="255"/>
      <c r="G6855" s="255"/>
      <c r="I6855" s="255"/>
      <c r="J6855" s="255"/>
      <c r="K6855" s="255"/>
      <c r="M6855" s="255"/>
      <c r="S6855" s="255"/>
      <c r="AE6855" s="94" t="e">
        <f aca="false" t="array" ref="AE6855:AE6855">_xlfn.torow(_xlfn.unique(_xlfn._xlws.filter(cat_table[Subsector],$E6855=cat_table[Sector],"")))</f>
        <v>#NAME?</v>
      </c>
      <c r="AO6855" s="94" t="e">
        <f aca="false" t="array" ref="AO6855:AO6855">_xlfn.torow(_xlfn.unique(_xlfn._xlws.filter(cat_table[Sub-subsector],($E6855=cat_table[Sector])*($F6855=cat_table[Subsector]),"")))</f>
        <v>#NAME?</v>
      </c>
    </row>
    <row r="6856" customFormat="false" ht="15" hidden="false" customHeight="true" outlineLevel="0" collapsed="false">
      <c r="A6856" s="175" t="s">
        <v>17935</v>
      </c>
      <c r="B6856" s="20" t="e">
        <f aca="false">INDEX(Table2[], MATCH(L6856, Location_ID!$D$2:$D$3098, 0), 1)</f>
        <v>#N/A</v>
      </c>
      <c r="D6856" s="176" t="s">
        <v>354</v>
      </c>
      <c r="E6856" s="255"/>
      <c r="F6856" s="255"/>
      <c r="G6856" s="255"/>
      <c r="I6856" s="255"/>
      <c r="J6856" s="255"/>
      <c r="K6856" s="255"/>
      <c r="M6856" s="255"/>
      <c r="S6856" s="255"/>
      <c r="AE6856" s="94" t="e">
        <f aca="false" t="array" ref="AE6856:AE6856">_xlfn.torow(_xlfn.unique(_xlfn._xlws.filter(cat_table[Subsector],$E6856=cat_table[Sector],"")))</f>
        <v>#NAME?</v>
      </c>
      <c r="AO6856" s="94" t="e">
        <f aca="false" t="array" ref="AO6856:AO6856">_xlfn.torow(_xlfn.unique(_xlfn._xlws.filter(cat_table[Sub-subsector],($E6856=cat_table[Sector])*($F6856=cat_table[Subsector]),"")))</f>
        <v>#NAME?</v>
      </c>
    </row>
    <row r="6857" customFormat="false" ht="15" hidden="false" customHeight="true" outlineLevel="0" collapsed="false">
      <c r="A6857" s="175" t="s">
        <v>17936</v>
      </c>
      <c r="B6857" s="20" t="e">
        <f aca="false">INDEX(Table2[], MATCH(L6857, Location_ID!$D$2:$D$3098, 0), 1)</f>
        <v>#N/A</v>
      </c>
      <c r="D6857" s="176" t="s">
        <v>354</v>
      </c>
      <c r="E6857" s="255"/>
      <c r="F6857" s="255"/>
      <c r="G6857" s="255"/>
      <c r="I6857" s="255"/>
      <c r="J6857" s="255"/>
      <c r="K6857" s="255"/>
      <c r="M6857" s="255"/>
      <c r="S6857" s="255"/>
      <c r="AE6857" s="94" t="e">
        <f aca="false" t="array" ref="AE6857:AE6857">_xlfn.torow(_xlfn.unique(_xlfn._xlws.filter(cat_table[Subsector],$E6857=cat_table[Sector],"")))</f>
        <v>#NAME?</v>
      </c>
      <c r="AO6857" s="94" t="e">
        <f aca="false" t="array" ref="AO6857:AO6857">_xlfn.torow(_xlfn.unique(_xlfn._xlws.filter(cat_table[Sub-subsector],($E6857=cat_table[Sector])*($F6857=cat_table[Subsector]),"")))</f>
        <v>#NAME?</v>
      </c>
    </row>
    <row r="6858" customFormat="false" ht="15" hidden="false" customHeight="true" outlineLevel="0" collapsed="false">
      <c r="A6858" s="175" t="s">
        <v>17937</v>
      </c>
      <c r="B6858" s="20" t="e">
        <f aca="false">INDEX(Table2[], MATCH(L6858, Location_ID!$D$2:$D$3098, 0), 1)</f>
        <v>#N/A</v>
      </c>
      <c r="D6858" s="176" t="s">
        <v>354</v>
      </c>
      <c r="E6858" s="255"/>
      <c r="F6858" s="255"/>
      <c r="G6858" s="255"/>
      <c r="I6858" s="255"/>
      <c r="J6858" s="255"/>
      <c r="K6858" s="255"/>
      <c r="M6858" s="255"/>
      <c r="S6858" s="255"/>
      <c r="AE6858" s="94" t="e">
        <f aca="false" t="array" ref="AE6858:AE6858">_xlfn.torow(_xlfn.unique(_xlfn._xlws.filter(cat_table[Subsector],$E6858=cat_table[Sector],"")))</f>
        <v>#NAME?</v>
      </c>
      <c r="AO6858" s="94" t="e">
        <f aca="false" t="array" ref="AO6858:AO6858">_xlfn.torow(_xlfn.unique(_xlfn._xlws.filter(cat_table[Sub-subsector],($E6858=cat_table[Sector])*($F6858=cat_table[Subsector]),"")))</f>
        <v>#NAME?</v>
      </c>
    </row>
    <row r="6859" customFormat="false" ht="15" hidden="false" customHeight="true" outlineLevel="0" collapsed="false">
      <c r="A6859" s="175" t="s">
        <v>17938</v>
      </c>
      <c r="B6859" s="20" t="e">
        <f aca="false">INDEX(Table2[], MATCH(L6859, Location_ID!$D$2:$D$3098, 0), 1)</f>
        <v>#N/A</v>
      </c>
      <c r="D6859" s="176" t="s">
        <v>354</v>
      </c>
      <c r="E6859" s="255"/>
      <c r="F6859" s="255"/>
      <c r="G6859" s="255"/>
      <c r="I6859" s="255"/>
      <c r="J6859" s="255"/>
      <c r="K6859" s="255"/>
      <c r="M6859" s="255"/>
      <c r="S6859" s="255"/>
      <c r="AE6859" s="94" t="e">
        <f aca="false" t="array" ref="AE6859:AE6859">_xlfn.torow(_xlfn.unique(_xlfn._xlws.filter(cat_table[Subsector],$E6859=cat_table[Sector],"")))</f>
        <v>#NAME?</v>
      </c>
      <c r="AO6859" s="94" t="e">
        <f aca="false" t="array" ref="AO6859:AO6859">_xlfn.torow(_xlfn.unique(_xlfn._xlws.filter(cat_table[Sub-subsector],($E6859=cat_table[Sector])*($F6859=cat_table[Subsector]),"")))</f>
        <v>#NAME?</v>
      </c>
    </row>
    <row r="6860" customFormat="false" ht="15" hidden="false" customHeight="true" outlineLevel="0" collapsed="false">
      <c r="A6860" s="175" t="s">
        <v>17939</v>
      </c>
      <c r="B6860" s="20" t="e">
        <f aca="false">INDEX(Table2[], MATCH(L6860, Location_ID!$D$2:$D$3098, 0), 1)</f>
        <v>#N/A</v>
      </c>
      <c r="D6860" s="176" t="s">
        <v>354</v>
      </c>
      <c r="E6860" s="255"/>
      <c r="F6860" s="255"/>
      <c r="G6860" s="255"/>
      <c r="I6860" s="255"/>
      <c r="J6860" s="255"/>
      <c r="K6860" s="255"/>
      <c r="M6860" s="255"/>
      <c r="S6860" s="255"/>
      <c r="AE6860" s="94" t="e">
        <f aca="false" t="array" ref="AE6860:AE6860">_xlfn.torow(_xlfn.unique(_xlfn._xlws.filter(cat_table[Subsector],$E6860=cat_table[Sector],"")))</f>
        <v>#NAME?</v>
      </c>
      <c r="AO6860" s="94" t="e">
        <f aca="false" t="array" ref="AO6860:AO6860">_xlfn.torow(_xlfn.unique(_xlfn._xlws.filter(cat_table[Sub-subsector],($E6860=cat_table[Sector])*($F6860=cat_table[Subsector]),"")))</f>
        <v>#NAME?</v>
      </c>
    </row>
    <row r="6861" customFormat="false" ht="15" hidden="false" customHeight="true" outlineLevel="0" collapsed="false">
      <c r="A6861" s="175" t="s">
        <v>17940</v>
      </c>
      <c r="B6861" s="20" t="e">
        <f aca="false">INDEX(Table2[], MATCH(L6861, Location_ID!$D$2:$D$3098, 0), 1)</f>
        <v>#N/A</v>
      </c>
      <c r="D6861" s="176" t="s">
        <v>354</v>
      </c>
      <c r="E6861" s="255"/>
      <c r="F6861" s="255"/>
      <c r="G6861" s="255"/>
      <c r="I6861" s="255"/>
      <c r="J6861" s="255"/>
      <c r="K6861" s="255"/>
      <c r="M6861" s="255"/>
      <c r="S6861" s="255"/>
      <c r="AE6861" s="94" t="e">
        <f aca="false" t="array" ref="AE6861:AE6861">_xlfn.torow(_xlfn.unique(_xlfn._xlws.filter(cat_table[Subsector],$E6861=cat_table[Sector],"")))</f>
        <v>#NAME?</v>
      </c>
      <c r="AO6861" s="94" t="e">
        <f aca="false" t="array" ref="AO6861:AO6861">_xlfn.torow(_xlfn.unique(_xlfn._xlws.filter(cat_table[Sub-subsector],($E6861=cat_table[Sector])*($F6861=cat_table[Subsector]),"")))</f>
        <v>#NAME?</v>
      </c>
    </row>
    <row r="6862" customFormat="false" ht="15" hidden="false" customHeight="true" outlineLevel="0" collapsed="false">
      <c r="A6862" s="175" t="s">
        <v>17941</v>
      </c>
      <c r="B6862" s="20" t="e">
        <f aca="false">INDEX(Table2[], MATCH(L6862, Location_ID!$D$2:$D$3098, 0), 1)</f>
        <v>#N/A</v>
      </c>
      <c r="D6862" s="176" t="s">
        <v>354</v>
      </c>
      <c r="E6862" s="255"/>
      <c r="F6862" s="255"/>
      <c r="G6862" s="255"/>
      <c r="I6862" s="255"/>
      <c r="J6862" s="255"/>
      <c r="K6862" s="255"/>
      <c r="M6862" s="255"/>
      <c r="S6862" s="255"/>
      <c r="AE6862" s="94" t="e">
        <f aca="false" t="array" ref="AE6862:AE6862">_xlfn.torow(_xlfn.unique(_xlfn._xlws.filter(cat_table[Subsector],$E6862=cat_table[Sector],"")))</f>
        <v>#NAME?</v>
      </c>
      <c r="AO6862" s="94" t="e">
        <f aca="false" t="array" ref="AO6862:AO6862">_xlfn.torow(_xlfn.unique(_xlfn._xlws.filter(cat_table[Sub-subsector],($E6862=cat_table[Sector])*($F6862=cat_table[Subsector]),"")))</f>
        <v>#NAME?</v>
      </c>
    </row>
    <row r="6863" customFormat="false" ht="15" hidden="false" customHeight="true" outlineLevel="0" collapsed="false">
      <c r="A6863" s="175" t="s">
        <v>17942</v>
      </c>
      <c r="B6863" s="20" t="e">
        <f aca="false">INDEX(Table2[], MATCH(L6863, Location_ID!$D$2:$D$3098, 0), 1)</f>
        <v>#N/A</v>
      </c>
      <c r="D6863" s="176" t="s">
        <v>354</v>
      </c>
      <c r="E6863" s="255"/>
      <c r="F6863" s="255"/>
      <c r="G6863" s="255"/>
      <c r="I6863" s="255"/>
      <c r="J6863" s="255"/>
      <c r="K6863" s="255"/>
      <c r="M6863" s="255"/>
      <c r="S6863" s="255"/>
      <c r="AE6863" s="94" t="e">
        <f aca="false" t="array" ref="AE6863:AE6863">_xlfn.torow(_xlfn.unique(_xlfn._xlws.filter(cat_table[Subsector],$E6863=cat_table[Sector],"")))</f>
        <v>#NAME?</v>
      </c>
      <c r="AO6863" s="94" t="e">
        <f aca="false" t="array" ref="AO6863:AO6863">_xlfn.torow(_xlfn.unique(_xlfn._xlws.filter(cat_table[Sub-subsector],($E6863=cat_table[Sector])*($F6863=cat_table[Subsector]),"")))</f>
        <v>#NAME?</v>
      </c>
    </row>
    <row r="6864" customFormat="false" ht="15" hidden="false" customHeight="true" outlineLevel="0" collapsed="false">
      <c r="A6864" s="175" t="s">
        <v>17943</v>
      </c>
      <c r="B6864" s="20" t="e">
        <f aca="false">INDEX(Table2[], MATCH(L6864, Location_ID!$D$2:$D$3098, 0), 1)</f>
        <v>#N/A</v>
      </c>
      <c r="D6864" s="176" t="s">
        <v>354</v>
      </c>
      <c r="E6864" s="255"/>
      <c r="F6864" s="255"/>
      <c r="G6864" s="255"/>
      <c r="I6864" s="255"/>
      <c r="J6864" s="255"/>
      <c r="K6864" s="255"/>
      <c r="M6864" s="255"/>
      <c r="S6864" s="255"/>
      <c r="AE6864" s="94" t="e">
        <f aca="false" t="array" ref="AE6864:AE6864">_xlfn.torow(_xlfn.unique(_xlfn._xlws.filter(cat_table[Subsector],$E6864=cat_table[Sector],"")))</f>
        <v>#NAME?</v>
      </c>
      <c r="AO6864" s="94" t="e">
        <f aca="false" t="array" ref="AO6864:AO6864">_xlfn.torow(_xlfn.unique(_xlfn._xlws.filter(cat_table[Sub-subsector],($E6864=cat_table[Sector])*($F6864=cat_table[Subsector]),"")))</f>
        <v>#NAME?</v>
      </c>
    </row>
    <row r="6865" customFormat="false" ht="15" hidden="false" customHeight="true" outlineLevel="0" collapsed="false">
      <c r="A6865" s="175" t="s">
        <v>17944</v>
      </c>
      <c r="B6865" s="165" t="e">
        <f aca="false">INDEX(Table2[], MATCH(L6865, Location_ID!$D$2:$D$3098, 0), 1)</f>
        <v>#N/A</v>
      </c>
      <c r="D6865" s="176" t="s">
        <v>354</v>
      </c>
      <c r="E6865" s="255"/>
      <c r="F6865" s="255"/>
      <c r="G6865" s="255"/>
      <c r="I6865" s="255"/>
      <c r="J6865" s="255"/>
      <c r="K6865" s="255"/>
      <c r="M6865" s="255"/>
      <c r="S6865" s="255"/>
      <c r="AE6865" s="94" t="e">
        <f aca="false" t="array" ref="AE6865:AE6865">_xlfn.torow(_xlfn.unique(_xlfn._xlws.filter(cat_table[Subsector],$E6865=cat_table[Sector],"")))</f>
        <v>#NAME?</v>
      </c>
      <c r="AO6865" s="94" t="e">
        <f aca="false" t="array" ref="AO6865:AO6865">_xlfn.torow(_xlfn.unique(_xlfn._xlws.filter(cat_table[Sub-subsector],($E6865=cat_table[Sector])*($F6865=cat_table[Subsector]),"")))</f>
        <v>#NAME?</v>
      </c>
    </row>
    <row r="6866" customFormat="false" ht="15" hidden="false" customHeight="true" outlineLevel="0" collapsed="false">
      <c r="A6866" s="300" t="s">
        <v>17945</v>
      </c>
      <c r="B6866" s="300" t="str">
        <f aca="false">INDEX(Table2[], MATCH(L6866, Location_ID!$D$2:$D$3098, 0), 1)</f>
        <v>f627469a-5419-45c2-ac27-3228bafd1ae0</v>
      </c>
      <c r="C6866" s="300" t="s">
        <v>1603</v>
      </c>
      <c r="D6866" s="301" t="s">
        <v>354</v>
      </c>
      <c r="E6866" s="300" t="s">
        <v>7134</v>
      </c>
      <c r="F6866" s="300" t="s">
        <v>7135</v>
      </c>
      <c r="G6866" s="300" t="s">
        <v>7591</v>
      </c>
      <c r="H6866" s="302" t="s">
        <v>7114</v>
      </c>
      <c r="I6866" s="300" t="s">
        <v>17946</v>
      </c>
      <c r="J6866" s="300" t="s">
        <v>15925</v>
      </c>
      <c r="K6866" s="300" t="s">
        <v>7120</v>
      </c>
      <c r="L6866" s="300" t="s">
        <v>7030</v>
      </c>
      <c r="M6866" s="300" t="s">
        <v>7121</v>
      </c>
      <c r="N6866" s="300" t="s">
        <v>17947</v>
      </c>
      <c r="O6866" s="300" t="s">
        <v>17948</v>
      </c>
      <c r="P6866" s="300"/>
      <c r="Q6866" s="300"/>
      <c r="R6866" s="300"/>
      <c r="S6866" s="300" t="s">
        <v>7122</v>
      </c>
      <c r="T6866" s="300" t="n">
        <v>193</v>
      </c>
      <c r="U6866" s="300" t="n">
        <v>64</v>
      </c>
      <c r="V6866" s="300" t="n">
        <v>645</v>
      </c>
      <c r="W6866" s="300" t="s">
        <v>7141</v>
      </c>
      <c r="X6866" s="302" t="s">
        <v>7123</v>
      </c>
      <c r="Y6866" s="302" t="n">
        <v>0</v>
      </c>
      <c r="Z6866" s="302" t="n">
        <v>1</v>
      </c>
      <c r="AE6866" s="94" t="e">
        <f aca="false" t="array" ref="AE6866:AK6866">_xlfn.torow(_xlfn.unique(_xlfn._xlws.filter(cat_table[Subsector],$E6866=cat_table[Sector],"")))</f>
        <v>#NAME?</v>
      </c>
      <c r="AF6866" s="94" t="e">
        <v>#NAME?</v>
      </c>
      <c r="AG6866" s="94" t="e">
        <v>#NAME?</v>
      </c>
      <c r="AH6866" s="94" t="e">
        <v>#NAME?</v>
      </c>
      <c r="AI6866" s="94" t="e">
        <v>#NAME?</v>
      </c>
      <c r="AJ6866" s="94" t="e">
        <v>#NAME?</v>
      </c>
      <c r="AK6866" s="94" t="e">
        <v>#NAME?</v>
      </c>
      <c r="AO6866" s="94" t="e">
        <f aca="false" t="array" ref="AO6866:AT6866">_xlfn.torow(_xlfn.unique(_xlfn._xlws.filter(cat_table[Sub-subsector],($E6866=cat_table[Sector])*($F6866=cat_table[Subsector]),"")))</f>
        <v>#NAME?</v>
      </c>
      <c r="AP6866" s="94" t="e">
        <v>#NAME?</v>
      </c>
      <c r="AQ6866" s="94" t="e">
        <v>#NAME?</v>
      </c>
      <c r="AR6866" s="94" t="e">
        <v>#NAME?</v>
      </c>
      <c r="AS6866" s="94" t="e">
        <v>#NAME?</v>
      </c>
      <c r="AT6866" s="94" t="e">
        <v>#NAME?</v>
      </c>
    </row>
    <row r="6867" customFormat="false" ht="15" hidden="false" customHeight="true" outlineLevel="0" collapsed="false">
      <c r="A6867" s="300" t="s">
        <v>17949</v>
      </c>
      <c r="B6867" s="300" t="str">
        <f aca="false">INDEX(Table2[], MATCH(L6867, Location_ID!$D$2:$D$3098, 0), 1)</f>
        <v>8bb720b6-0959-4098-b23c-a62b0ae0828f</v>
      </c>
      <c r="C6867" s="300" t="s">
        <v>1603</v>
      </c>
      <c r="D6867" s="301" t="s">
        <v>354</v>
      </c>
      <c r="E6867" s="300" t="s">
        <v>7134</v>
      </c>
      <c r="F6867" s="300" t="s">
        <v>7135</v>
      </c>
      <c r="G6867" s="300" t="s">
        <v>7591</v>
      </c>
      <c r="H6867" s="302" t="s">
        <v>7114</v>
      </c>
      <c r="I6867" s="300" t="s">
        <v>17946</v>
      </c>
      <c r="J6867" s="300" t="s">
        <v>15925</v>
      </c>
      <c r="K6867" s="300" t="s">
        <v>7120</v>
      </c>
      <c r="L6867" s="300" t="s">
        <v>7033</v>
      </c>
      <c r="M6867" s="300" t="s">
        <v>7121</v>
      </c>
      <c r="N6867" s="300" t="s">
        <v>17947</v>
      </c>
      <c r="O6867" s="300" t="s">
        <v>17948</v>
      </c>
      <c r="P6867" s="300"/>
      <c r="Q6867" s="300"/>
      <c r="R6867" s="300"/>
      <c r="S6867" s="300" t="s">
        <v>7122</v>
      </c>
      <c r="T6867" s="300" t="n">
        <v>169</v>
      </c>
      <c r="U6867" s="300" t="n">
        <v>56</v>
      </c>
      <c r="V6867" s="300" t="n">
        <v>564</v>
      </c>
      <c r="W6867" s="300" t="s">
        <v>7141</v>
      </c>
      <c r="X6867" s="302" t="s">
        <v>7123</v>
      </c>
      <c r="Y6867" s="302" t="n">
        <v>0</v>
      </c>
      <c r="Z6867" s="302" t="n">
        <v>1</v>
      </c>
      <c r="AE6867" s="94" t="e">
        <f aca="false" t="array" ref="AE6867:AK6867">_xlfn.torow(_xlfn.unique(_xlfn._xlws.filter(cat_table[Subsector],$E6867=cat_table[Sector],"")))</f>
        <v>#NAME?</v>
      </c>
      <c r="AF6867" s="94" t="e">
        <v>#NAME?</v>
      </c>
      <c r="AG6867" s="94" t="e">
        <v>#NAME?</v>
      </c>
      <c r="AH6867" s="94" t="e">
        <v>#NAME?</v>
      </c>
      <c r="AI6867" s="94" t="e">
        <v>#NAME?</v>
      </c>
      <c r="AJ6867" s="94" t="e">
        <v>#NAME?</v>
      </c>
      <c r="AK6867" s="94" t="e">
        <v>#NAME?</v>
      </c>
      <c r="AO6867" s="94" t="e">
        <f aca="false" t="array" ref="AO6867:AT6867">_xlfn.torow(_xlfn.unique(_xlfn._xlws.filter(cat_table[Sub-subsector],($E6867=cat_table[Sector])*($F6867=cat_table[Subsector]),"")))</f>
        <v>#NAME?</v>
      </c>
      <c r="AP6867" s="94" t="e">
        <v>#NAME?</v>
      </c>
      <c r="AQ6867" s="94" t="e">
        <v>#NAME?</v>
      </c>
      <c r="AR6867" s="94" t="e">
        <v>#NAME?</v>
      </c>
      <c r="AS6867" s="94" t="e">
        <v>#NAME?</v>
      </c>
      <c r="AT6867" s="94" t="e">
        <v>#NAME?</v>
      </c>
    </row>
    <row r="6868" customFormat="false" ht="15" hidden="false" customHeight="true" outlineLevel="0" collapsed="false">
      <c r="A6868" s="300" t="s">
        <v>17950</v>
      </c>
      <c r="B6868" s="300" t="str">
        <f aca="false">INDEX(Table2[], MATCH(L6868, Location_ID!$D$2:$D$3098, 0), 1)</f>
        <v>1ff401e9-e494-4263-8761-bdd4c49fe687</v>
      </c>
      <c r="C6868" s="300" t="s">
        <v>1603</v>
      </c>
      <c r="D6868" s="301" t="s">
        <v>354</v>
      </c>
      <c r="E6868" s="300" t="s">
        <v>7134</v>
      </c>
      <c r="F6868" s="300" t="s">
        <v>7135</v>
      </c>
      <c r="G6868" s="300" t="s">
        <v>7591</v>
      </c>
      <c r="H6868" s="302" t="s">
        <v>7114</v>
      </c>
      <c r="I6868" s="300" t="s">
        <v>17946</v>
      </c>
      <c r="J6868" s="300" t="s">
        <v>15925</v>
      </c>
      <c r="K6868" s="300" t="s">
        <v>7120</v>
      </c>
      <c r="L6868" s="300" t="s">
        <v>7036</v>
      </c>
      <c r="M6868" s="300" t="s">
        <v>7121</v>
      </c>
      <c r="N6868" s="300" t="s">
        <v>17947</v>
      </c>
      <c r="O6868" s="300" t="s">
        <v>17948</v>
      </c>
      <c r="P6868" s="300"/>
      <c r="Q6868" s="300"/>
      <c r="R6868" s="300"/>
      <c r="S6868" s="300" t="s">
        <v>7122</v>
      </c>
      <c r="T6868" s="300" t="n">
        <v>163</v>
      </c>
      <c r="U6868" s="300" t="n">
        <v>54</v>
      </c>
      <c r="V6868" s="300" t="n">
        <v>544</v>
      </c>
      <c r="W6868" s="300" t="s">
        <v>7141</v>
      </c>
      <c r="X6868" s="302" t="s">
        <v>7123</v>
      </c>
      <c r="Y6868" s="302" t="n">
        <v>0</v>
      </c>
      <c r="Z6868" s="302" t="n">
        <v>1</v>
      </c>
      <c r="AE6868" s="94" t="e">
        <f aca="false" t="array" ref="AE6868:AK6868">_xlfn.torow(_xlfn.unique(_xlfn._xlws.filter(cat_table[Subsector],$E6868=cat_table[Sector],"")))</f>
        <v>#NAME?</v>
      </c>
      <c r="AF6868" s="94" t="e">
        <v>#NAME?</v>
      </c>
      <c r="AG6868" s="94" t="e">
        <v>#NAME?</v>
      </c>
      <c r="AH6868" s="94" t="e">
        <v>#NAME?</v>
      </c>
      <c r="AI6868" s="94" t="e">
        <v>#NAME?</v>
      </c>
      <c r="AJ6868" s="94" t="e">
        <v>#NAME?</v>
      </c>
      <c r="AK6868" s="94" t="e">
        <v>#NAME?</v>
      </c>
      <c r="AO6868" s="94" t="e">
        <f aca="false" t="array" ref="AO6868:AT6868">_xlfn.torow(_xlfn.unique(_xlfn._xlws.filter(cat_table[Sub-subsector],($E6868=cat_table[Sector])*($F6868=cat_table[Subsector]),"")))</f>
        <v>#NAME?</v>
      </c>
      <c r="AP6868" s="94" t="e">
        <v>#NAME?</v>
      </c>
      <c r="AQ6868" s="94" t="e">
        <v>#NAME?</v>
      </c>
      <c r="AR6868" s="94" t="e">
        <v>#NAME?</v>
      </c>
      <c r="AS6868" s="94" t="e">
        <v>#NAME?</v>
      </c>
      <c r="AT6868" s="94" t="e">
        <v>#NAME?</v>
      </c>
    </row>
    <row r="6869" customFormat="false" ht="15" hidden="false" customHeight="true" outlineLevel="0" collapsed="false">
      <c r="A6869" s="300" t="s">
        <v>17951</v>
      </c>
      <c r="B6869" s="300" t="str">
        <f aca="false">INDEX(Table2[], MATCH(L6869, Location_ID!$D$2:$D$3098, 0), 1)</f>
        <v>1ab52a9b-3004-4edf-8be6-971d0afc267a</v>
      </c>
      <c r="C6869" s="300" t="s">
        <v>1603</v>
      </c>
      <c r="D6869" s="301" t="s">
        <v>354</v>
      </c>
      <c r="E6869" s="300" t="s">
        <v>7134</v>
      </c>
      <c r="F6869" s="300" t="s">
        <v>7135</v>
      </c>
      <c r="G6869" s="300" t="s">
        <v>7591</v>
      </c>
      <c r="H6869" s="302" t="s">
        <v>7114</v>
      </c>
      <c r="I6869" s="300" t="s">
        <v>17946</v>
      </c>
      <c r="J6869" s="300" t="s">
        <v>15925</v>
      </c>
      <c r="K6869" s="300" t="s">
        <v>7120</v>
      </c>
      <c r="L6869" s="300" t="s">
        <v>7039</v>
      </c>
      <c r="M6869" s="300" t="s">
        <v>7121</v>
      </c>
      <c r="N6869" s="300" t="s">
        <v>17947</v>
      </c>
      <c r="O6869" s="300" t="s">
        <v>17948</v>
      </c>
      <c r="P6869" s="300"/>
      <c r="Q6869" s="300"/>
      <c r="R6869" s="300"/>
      <c r="S6869" s="300" t="s">
        <v>7122</v>
      </c>
      <c r="T6869" s="300" t="n">
        <v>162</v>
      </c>
      <c r="U6869" s="300" t="n">
        <v>54</v>
      </c>
      <c r="V6869" s="300" t="n">
        <v>541</v>
      </c>
      <c r="W6869" s="300" t="s">
        <v>7141</v>
      </c>
      <c r="X6869" s="302" t="s">
        <v>7123</v>
      </c>
      <c r="Y6869" s="302" t="n">
        <v>0</v>
      </c>
      <c r="Z6869" s="302" t="n">
        <v>1</v>
      </c>
      <c r="AE6869" s="94" t="e">
        <f aca="false" t="array" ref="AE6869:AK6869">_xlfn.torow(_xlfn.unique(_xlfn._xlws.filter(cat_table[Subsector],$E6869=cat_table[Sector],"")))</f>
        <v>#NAME?</v>
      </c>
      <c r="AF6869" s="94" t="e">
        <v>#NAME?</v>
      </c>
      <c r="AG6869" s="94" t="e">
        <v>#NAME?</v>
      </c>
      <c r="AH6869" s="94" t="e">
        <v>#NAME?</v>
      </c>
      <c r="AI6869" s="94" t="e">
        <v>#NAME?</v>
      </c>
      <c r="AJ6869" s="94" t="e">
        <v>#NAME?</v>
      </c>
      <c r="AK6869" s="94" t="e">
        <v>#NAME?</v>
      </c>
      <c r="AO6869" s="94" t="e">
        <f aca="false" t="array" ref="AO6869:AT6869">_xlfn.torow(_xlfn.unique(_xlfn._xlws.filter(cat_table[Sub-subsector],($E6869=cat_table[Sector])*($F6869=cat_table[Subsector]),"")))</f>
        <v>#NAME?</v>
      </c>
      <c r="AP6869" s="94" t="e">
        <v>#NAME?</v>
      </c>
      <c r="AQ6869" s="94" t="e">
        <v>#NAME?</v>
      </c>
      <c r="AR6869" s="94" t="e">
        <v>#NAME?</v>
      </c>
      <c r="AS6869" s="94" t="e">
        <v>#NAME?</v>
      </c>
      <c r="AT6869" s="94" t="e">
        <v>#NAME?</v>
      </c>
    </row>
    <row r="6870" customFormat="false" ht="15" hidden="false" customHeight="true" outlineLevel="0" collapsed="false">
      <c r="A6870" s="300" t="s">
        <v>17952</v>
      </c>
      <c r="B6870" s="300" t="str">
        <f aca="false">INDEX(Table2[], MATCH(L6870, Location_ID!$D$2:$D$3098, 0), 1)</f>
        <v>90622fab-37a6-483b-a0cb-55ab25dc2410</v>
      </c>
      <c r="C6870" s="300" t="s">
        <v>1603</v>
      </c>
      <c r="D6870" s="301" t="s">
        <v>354</v>
      </c>
      <c r="E6870" s="300" t="s">
        <v>7134</v>
      </c>
      <c r="F6870" s="300" t="s">
        <v>7135</v>
      </c>
      <c r="G6870" s="300" t="s">
        <v>7591</v>
      </c>
      <c r="H6870" s="302" t="s">
        <v>7114</v>
      </c>
      <c r="I6870" s="300" t="s">
        <v>17946</v>
      </c>
      <c r="J6870" s="300" t="s">
        <v>15927</v>
      </c>
      <c r="K6870" s="300" t="s">
        <v>7120</v>
      </c>
      <c r="L6870" s="300" t="s">
        <v>7042</v>
      </c>
      <c r="M6870" s="300" t="s">
        <v>7121</v>
      </c>
      <c r="N6870" s="300" t="s">
        <v>17947</v>
      </c>
      <c r="O6870" s="300" t="s">
        <v>17948</v>
      </c>
      <c r="P6870" s="300"/>
      <c r="Q6870" s="300"/>
      <c r="R6870" s="300"/>
      <c r="S6870" s="300" t="s">
        <v>7122</v>
      </c>
      <c r="T6870" s="300" t="n">
        <v>1360</v>
      </c>
      <c r="U6870" s="300" t="n">
        <v>454</v>
      </c>
      <c r="V6870" s="300" t="n">
        <v>4542</v>
      </c>
      <c r="W6870" s="300" t="s">
        <v>7141</v>
      </c>
      <c r="X6870" s="302" t="s">
        <v>7123</v>
      </c>
      <c r="Y6870" s="302" t="n">
        <v>0</v>
      </c>
      <c r="Z6870" s="302" t="n">
        <v>1</v>
      </c>
      <c r="AE6870" s="94" t="e">
        <f aca="false" t="array" ref="AE6870:AK6870">_xlfn.torow(_xlfn.unique(_xlfn._xlws.filter(cat_table[Subsector],$E6870=cat_table[Sector],"")))</f>
        <v>#NAME?</v>
      </c>
      <c r="AF6870" s="94" t="e">
        <v>#NAME?</v>
      </c>
      <c r="AG6870" s="94" t="e">
        <v>#NAME?</v>
      </c>
      <c r="AH6870" s="94" t="e">
        <v>#NAME?</v>
      </c>
      <c r="AI6870" s="94" t="e">
        <v>#NAME?</v>
      </c>
      <c r="AJ6870" s="94" t="e">
        <v>#NAME?</v>
      </c>
      <c r="AK6870" s="94" t="e">
        <v>#NAME?</v>
      </c>
      <c r="AO6870" s="94" t="e">
        <f aca="false" t="array" ref="AO6870:AT6870">_xlfn.torow(_xlfn.unique(_xlfn._xlws.filter(cat_table[Sub-subsector],($E6870=cat_table[Sector])*($F6870=cat_table[Subsector]),"")))</f>
        <v>#NAME?</v>
      </c>
      <c r="AP6870" s="94" t="e">
        <v>#NAME?</v>
      </c>
      <c r="AQ6870" s="94" t="e">
        <v>#NAME?</v>
      </c>
      <c r="AR6870" s="94" t="e">
        <v>#NAME?</v>
      </c>
      <c r="AS6870" s="94" t="e">
        <v>#NAME?</v>
      </c>
      <c r="AT6870" s="94" t="e">
        <v>#NAME?</v>
      </c>
    </row>
    <row r="6871" customFormat="false" ht="15" hidden="false" customHeight="true" outlineLevel="0" collapsed="false">
      <c r="A6871" s="300" t="s">
        <v>17953</v>
      </c>
      <c r="B6871" s="300" t="str">
        <f aca="false">INDEX(Table2[], MATCH(L6871, Location_ID!$D$2:$D$3098, 0), 1)</f>
        <v>f7bd15be-6ebc-4dd6-9944-175ed39b6b14</v>
      </c>
      <c r="C6871" s="300" t="s">
        <v>1603</v>
      </c>
      <c r="D6871" s="301" t="s">
        <v>354</v>
      </c>
      <c r="E6871" s="300" t="s">
        <v>7134</v>
      </c>
      <c r="F6871" s="300" t="s">
        <v>7135</v>
      </c>
      <c r="G6871" s="300" t="s">
        <v>7591</v>
      </c>
      <c r="H6871" s="302" t="s">
        <v>7114</v>
      </c>
      <c r="I6871" s="300" t="s">
        <v>17946</v>
      </c>
      <c r="J6871" s="300" t="s">
        <v>15927</v>
      </c>
      <c r="K6871" s="300" t="s">
        <v>7120</v>
      </c>
      <c r="L6871" s="300" t="s">
        <v>7045</v>
      </c>
      <c r="M6871" s="300" t="s">
        <v>7121</v>
      </c>
      <c r="N6871" s="300" t="s">
        <v>17947</v>
      </c>
      <c r="O6871" s="300" t="s">
        <v>17948</v>
      </c>
      <c r="P6871" s="300"/>
      <c r="Q6871" s="300"/>
      <c r="R6871" s="300"/>
      <c r="S6871" s="300" t="s">
        <v>7122</v>
      </c>
      <c r="T6871" s="300" t="n">
        <v>406</v>
      </c>
      <c r="U6871" s="300" t="n">
        <v>136</v>
      </c>
      <c r="V6871" s="300" t="n">
        <v>1356</v>
      </c>
      <c r="W6871" s="300" t="s">
        <v>7141</v>
      </c>
      <c r="X6871" s="302" t="s">
        <v>7123</v>
      </c>
      <c r="Y6871" s="302" t="n">
        <v>0</v>
      </c>
      <c r="Z6871" s="302" t="n">
        <v>1</v>
      </c>
      <c r="AE6871" s="94" t="e">
        <f aca="false" t="array" ref="AE6871:AK6871">_xlfn.torow(_xlfn.unique(_xlfn._xlws.filter(cat_table[Subsector],$E6871=cat_table[Sector],"")))</f>
        <v>#NAME?</v>
      </c>
      <c r="AF6871" s="94" t="e">
        <v>#NAME?</v>
      </c>
      <c r="AG6871" s="94" t="e">
        <v>#NAME?</v>
      </c>
      <c r="AH6871" s="94" t="e">
        <v>#NAME?</v>
      </c>
      <c r="AI6871" s="94" t="e">
        <v>#NAME?</v>
      </c>
      <c r="AJ6871" s="94" t="e">
        <v>#NAME?</v>
      </c>
      <c r="AK6871" s="94" t="e">
        <v>#NAME?</v>
      </c>
      <c r="AO6871" s="94" t="e">
        <f aca="false" t="array" ref="AO6871:AT6871">_xlfn.torow(_xlfn.unique(_xlfn._xlws.filter(cat_table[Sub-subsector],($E6871=cat_table[Sector])*($F6871=cat_table[Subsector]),"")))</f>
        <v>#NAME?</v>
      </c>
      <c r="AP6871" s="94" t="e">
        <v>#NAME?</v>
      </c>
      <c r="AQ6871" s="94" t="e">
        <v>#NAME?</v>
      </c>
      <c r="AR6871" s="94" t="e">
        <v>#NAME?</v>
      </c>
      <c r="AS6871" s="94" t="e">
        <v>#NAME?</v>
      </c>
      <c r="AT6871" s="94" t="e">
        <v>#NAME?</v>
      </c>
    </row>
    <row r="6872" customFormat="false" ht="15" hidden="false" customHeight="true" outlineLevel="0" collapsed="false">
      <c r="A6872" s="300" t="s">
        <v>17954</v>
      </c>
      <c r="B6872" s="300" t="str">
        <f aca="false">INDEX(Table2[], MATCH(L6872, Location_ID!$D$2:$D$3098, 0), 1)</f>
        <v>85d3831a-ca55-49e9-b2b4-8c70dfc24f2c</v>
      </c>
      <c r="C6872" s="300" t="s">
        <v>1603</v>
      </c>
      <c r="D6872" s="301" t="s">
        <v>354</v>
      </c>
      <c r="E6872" s="300" t="s">
        <v>7134</v>
      </c>
      <c r="F6872" s="300" t="s">
        <v>7135</v>
      </c>
      <c r="G6872" s="300" t="s">
        <v>7591</v>
      </c>
      <c r="H6872" s="302" t="s">
        <v>7114</v>
      </c>
      <c r="I6872" s="300" t="s">
        <v>17946</v>
      </c>
      <c r="J6872" s="300" t="s">
        <v>15927</v>
      </c>
      <c r="K6872" s="300" t="s">
        <v>7120</v>
      </c>
      <c r="L6872" s="300" t="s">
        <v>7048</v>
      </c>
      <c r="M6872" s="300" t="s">
        <v>7121</v>
      </c>
      <c r="N6872" s="300" t="s">
        <v>17947</v>
      </c>
      <c r="O6872" s="300" t="s">
        <v>17948</v>
      </c>
      <c r="P6872" s="300"/>
      <c r="Q6872" s="300"/>
      <c r="R6872" s="300"/>
      <c r="S6872" s="300" t="s">
        <v>7122</v>
      </c>
      <c r="T6872" s="300" t="n">
        <v>51</v>
      </c>
      <c r="U6872" s="300" t="n">
        <v>17</v>
      </c>
      <c r="V6872" s="300" t="n">
        <v>170</v>
      </c>
      <c r="W6872" s="300" t="s">
        <v>7141</v>
      </c>
      <c r="X6872" s="302" t="s">
        <v>7123</v>
      </c>
      <c r="Y6872" s="302" t="n">
        <v>0</v>
      </c>
      <c r="Z6872" s="302" t="n">
        <v>1</v>
      </c>
      <c r="AE6872" s="94" t="e">
        <f aca="false" t="array" ref="AE6872:AK6872">_xlfn.torow(_xlfn.unique(_xlfn._xlws.filter(cat_table[Subsector],$E6872=cat_table[Sector],"")))</f>
        <v>#NAME?</v>
      </c>
      <c r="AF6872" s="94" t="e">
        <v>#NAME?</v>
      </c>
      <c r="AG6872" s="94" t="e">
        <v>#NAME?</v>
      </c>
      <c r="AH6872" s="94" t="e">
        <v>#NAME?</v>
      </c>
      <c r="AI6872" s="94" t="e">
        <v>#NAME?</v>
      </c>
      <c r="AJ6872" s="94" t="e">
        <v>#NAME?</v>
      </c>
      <c r="AK6872" s="94" t="e">
        <v>#NAME?</v>
      </c>
      <c r="AO6872" s="94" t="e">
        <f aca="false" t="array" ref="AO6872:AT6872">_xlfn.torow(_xlfn.unique(_xlfn._xlws.filter(cat_table[Sub-subsector],($E6872=cat_table[Sector])*($F6872=cat_table[Subsector]),"")))</f>
        <v>#NAME?</v>
      </c>
      <c r="AP6872" s="94" t="e">
        <v>#NAME?</v>
      </c>
      <c r="AQ6872" s="94" t="e">
        <v>#NAME?</v>
      </c>
      <c r="AR6872" s="94" t="e">
        <v>#NAME?</v>
      </c>
      <c r="AS6872" s="94" t="e">
        <v>#NAME?</v>
      </c>
      <c r="AT6872" s="94" t="e">
        <v>#NAME?</v>
      </c>
    </row>
    <row r="6873" customFormat="false" ht="15" hidden="false" customHeight="true" outlineLevel="0" collapsed="false">
      <c r="A6873" s="300" t="s">
        <v>17955</v>
      </c>
      <c r="B6873" s="300" t="str">
        <f aca="false">INDEX(Table2[], MATCH(L6873, Location_ID!$D$2:$D$3098, 0), 1)</f>
        <v>fbaf3420-f651-4db4-b073-f3351cc4436d</v>
      </c>
      <c r="C6873" s="300" t="s">
        <v>1603</v>
      </c>
      <c r="D6873" s="301" t="s">
        <v>354</v>
      </c>
      <c r="E6873" s="300" t="s">
        <v>7134</v>
      </c>
      <c r="F6873" s="300" t="s">
        <v>7135</v>
      </c>
      <c r="G6873" s="300" t="s">
        <v>7591</v>
      </c>
      <c r="H6873" s="302" t="s">
        <v>7114</v>
      </c>
      <c r="I6873" s="300" t="s">
        <v>17946</v>
      </c>
      <c r="J6873" s="300" t="s">
        <v>15927</v>
      </c>
      <c r="K6873" s="300" t="s">
        <v>7120</v>
      </c>
      <c r="L6873" s="300" t="s">
        <v>7051</v>
      </c>
      <c r="M6873" s="300" t="s">
        <v>7121</v>
      </c>
      <c r="N6873" s="300" t="s">
        <v>17947</v>
      </c>
      <c r="O6873" s="300" t="s">
        <v>17948</v>
      </c>
      <c r="P6873" s="300"/>
      <c r="Q6873" s="300"/>
      <c r="R6873" s="300"/>
      <c r="S6873" s="300" t="s">
        <v>7122</v>
      </c>
      <c r="T6873" s="300" t="n">
        <v>23</v>
      </c>
      <c r="U6873" s="300" t="n">
        <v>8</v>
      </c>
      <c r="V6873" s="300" t="n">
        <v>77</v>
      </c>
      <c r="W6873" s="300" t="s">
        <v>7141</v>
      </c>
      <c r="X6873" s="302" t="s">
        <v>7123</v>
      </c>
      <c r="Y6873" s="302" t="n">
        <v>0</v>
      </c>
      <c r="Z6873" s="302" t="n">
        <v>1</v>
      </c>
      <c r="AE6873" s="94" t="e">
        <f aca="false" t="array" ref="AE6873:AK6873">_xlfn.torow(_xlfn.unique(_xlfn._xlws.filter(cat_table[Subsector],$E6873=cat_table[Sector],"")))</f>
        <v>#NAME?</v>
      </c>
      <c r="AF6873" s="94" t="e">
        <v>#NAME?</v>
      </c>
      <c r="AG6873" s="94" t="e">
        <v>#NAME?</v>
      </c>
      <c r="AH6873" s="94" t="e">
        <v>#NAME?</v>
      </c>
      <c r="AI6873" s="94" t="e">
        <v>#NAME?</v>
      </c>
      <c r="AJ6873" s="94" t="e">
        <v>#NAME?</v>
      </c>
      <c r="AK6873" s="94" t="e">
        <v>#NAME?</v>
      </c>
      <c r="AO6873" s="94" t="e">
        <f aca="false" t="array" ref="AO6873:AT6873">_xlfn.torow(_xlfn.unique(_xlfn._xlws.filter(cat_table[Sub-subsector],($E6873=cat_table[Sector])*($F6873=cat_table[Subsector]),"")))</f>
        <v>#NAME?</v>
      </c>
      <c r="AP6873" s="94" t="e">
        <v>#NAME?</v>
      </c>
      <c r="AQ6873" s="94" t="e">
        <v>#NAME?</v>
      </c>
      <c r="AR6873" s="94" t="e">
        <v>#NAME?</v>
      </c>
      <c r="AS6873" s="94" t="e">
        <v>#NAME?</v>
      </c>
      <c r="AT6873" s="94" t="e">
        <v>#NAME?</v>
      </c>
    </row>
    <row r="6874" customFormat="false" ht="15" hidden="false" customHeight="true" outlineLevel="0" collapsed="false">
      <c r="A6874" s="300" t="s">
        <v>17956</v>
      </c>
      <c r="B6874" s="300" t="str">
        <f aca="false">INDEX(Table2[], MATCH(L6874, Location_ID!$D$2:$D$3098, 0), 1)</f>
        <v>0269c3ff-eeee-4cbb-aecf-22b70cb13240</v>
      </c>
      <c r="C6874" s="300" t="s">
        <v>1603</v>
      </c>
      <c r="D6874" s="301" t="s">
        <v>354</v>
      </c>
      <c r="E6874" s="300" t="s">
        <v>7134</v>
      </c>
      <c r="F6874" s="300" t="s">
        <v>7135</v>
      </c>
      <c r="G6874" s="300" t="s">
        <v>7591</v>
      </c>
      <c r="H6874" s="302" t="s">
        <v>7114</v>
      </c>
      <c r="I6874" s="300" t="s">
        <v>17946</v>
      </c>
      <c r="J6874" s="300" t="s">
        <v>15927</v>
      </c>
      <c r="K6874" s="300" t="s">
        <v>7120</v>
      </c>
      <c r="L6874" s="300" t="s">
        <v>7054</v>
      </c>
      <c r="M6874" s="300" t="s">
        <v>7121</v>
      </c>
      <c r="N6874" s="300" t="s">
        <v>17947</v>
      </c>
      <c r="O6874" s="300" t="s">
        <v>17948</v>
      </c>
      <c r="P6874" s="300"/>
      <c r="Q6874" s="300"/>
      <c r="R6874" s="300"/>
      <c r="S6874" s="300" t="s">
        <v>7122</v>
      </c>
      <c r="T6874" s="300" t="n">
        <v>23</v>
      </c>
      <c r="U6874" s="300" t="n">
        <v>8</v>
      </c>
      <c r="V6874" s="300" t="n">
        <v>77</v>
      </c>
      <c r="W6874" s="300" t="s">
        <v>7141</v>
      </c>
      <c r="X6874" s="302" t="s">
        <v>7123</v>
      </c>
      <c r="Y6874" s="302" t="n">
        <v>0</v>
      </c>
      <c r="Z6874" s="302" t="n">
        <v>1</v>
      </c>
      <c r="AE6874" s="94" t="e">
        <f aca="false" t="array" ref="AE6874:AK6874">_xlfn.torow(_xlfn.unique(_xlfn._xlws.filter(cat_table[Subsector],$E6874=cat_table[Sector],"")))</f>
        <v>#NAME?</v>
      </c>
      <c r="AF6874" s="94" t="e">
        <v>#NAME?</v>
      </c>
      <c r="AG6874" s="94" t="e">
        <v>#NAME?</v>
      </c>
      <c r="AH6874" s="94" t="e">
        <v>#NAME?</v>
      </c>
      <c r="AI6874" s="94" t="e">
        <v>#NAME?</v>
      </c>
      <c r="AJ6874" s="94" t="e">
        <v>#NAME?</v>
      </c>
      <c r="AK6874" s="94" t="e">
        <v>#NAME?</v>
      </c>
      <c r="AO6874" s="94" t="e">
        <f aca="false" t="array" ref="AO6874:AT6874">_xlfn.torow(_xlfn.unique(_xlfn._xlws.filter(cat_table[Sub-subsector],($E6874=cat_table[Sector])*($F6874=cat_table[Subsector]),"")))</f>
        <v>#NAME?</v>
      </c>
      <c r="AP6874" s="94" t="e">
        <v>#NAME?</v>
      </c>
      <c r="AQ6874" s="94" t="e">
        <v>#NAME?</v>
      </c>
      <c r="AR6874" s="94" t="e">
        <v>#NAME?</v>
      </c>
      <c r="AS6874" s="94" t="e">
        <v>#NAME?</v>
      </c>
      <c r="AT6874" s="94" t="e">
        <v>#NAME?</v>
      </c>
    </row>
    <row r="6875" customFormat="false" ht="15" hidden="false" customHeight="true" outlineLevel="0" collapsed="false">
      <c r="A6875" s="300" t="s">
        <v>17957</v>
      </c>
      <c r="B6875" s="300" t="str">
        <f aca="false">INDEX(Table2[], MATCH(L6875, Location_ID!$D$2:$D$3098, 0), 1)</f>
        <v>95075ab7-a13b-4b99-914c-028b1bf42573</v>
      </c>
      <c r="C6875" s="300" t="s">
        <v>1603</v>
      </c>
      <c r="D6875" s="301" t="s">
        <v>354</v>
      </c>
      <c r="E6875" s="300" t="s">
        <v>7134</v>
      </c>
      <c r="F6875" s="300" t="s">
        <v>7135</v>
      </c>
      <c r="G6875" s="300" t="s">
        <v>7591</v>
      </c>
      <c r="H6875" s="302" t="s">
        <v>7108</v>
      </c>
      <c r="I6875" s="300" t="s">
        <v>17946</v>
      </c>
      <c r="J6875" s="300" t="s">
        <v>15927</v>
      </c>
      <c r="K6875" s="300" t="s">
        <v>7120</v>
      </c>
      <c r="L6875" s="300" t="s">
        <v>7057</v>
      </c>
      <c r="M6875" s="300" t="s">
        <v>7121</v>
      </c>
      <c r="N6875" s="300" t="s">
        <v>17947</v>
      </c>
      <c r="O6875" s="300" t="s">
        <v>17948</v>
      </c>
      <c r="P6875" s="300"/>
      <c r="Q6875" s="300"/>
      <c r="R6875" s="300"/>
      <c r="S6875" s="300" t="s">
        <v>7122</v>
      </c>
      <c r="T6875" s="300" t="n">
        <v>4</v>
      </c>
      <c r="U6875" s="300" t="n">
        <v>1</v>
      </c>
      <c r="V6875" s="300" t="n">
        <v>13</v>
      </c>
      <c r="W6875" s="300" t="s">
        <v>7141</v>
      </c>
      <c r="X6875" s="302" t="s">
        <v>7123</v>
      </c>
      <c r="Y6875" s="302" t="n">
        <v>0</v>
      </c>
      <c r="Z6875" s="302" t="n">
        <v>1</v>
      </c>
      <c r="AE6875" s="94" t="e">
        <f aca="false" t="array" ref="AE6875:AK6875">_xlfn.torow(_xlfn.unique(_xlfn._xlws.filter(cat_table[Subsector],$E6875=cat_table[Sector],"")))</f>
        <v>#NAME?</v>
      </c>
      <c r="AF6875" s="94" t="e">
        <v>#NAME?</v>
      </c>
      <c r="AG6875" s="94" t="e">
        <v>#NAME?</v>
      </c>
      <c r="AH6875" s="94" t="e">
        <v>#NAME?</v>
      </c>
      <c r="AI6875" s="94" t="e">
        <v>#NAME?</v>
      </c>
      <c r="AJ6875" s="94" t="e">
        <v>#NAME?</v>
      </c>
      <c r="AK6875" s="94" t="e">
        <v>#NAME?</v>
      </c>
      <c r="AO6875" s="94" t="e">
        <f aca="false" t="array" ref="AO6875:AT6875">_xlfn.torow(_xlfn.unique(_xlfn._xlws.filter(cat_table[Sub-subsector],($E6875=cat_table[Sector])*($F6875=cat_table[Subsector]),"")))</f>
        <v>#NAME?</v>
      </c>
      <c r="AP6875" s="94" t="e">
        <v>#NAME?</v>
      </c>
      <c r="AQ6875" s="94" t="e">
        <v>#NAME?</v>
      </c>
      <c r="AR6875" s="94" t="e">
        <v>#NAME?</v>
      </c>
      <c r="AS6875" s="94" t="e">
        <v>#NAME?</v>
      </c>
      <c r="AT6875" s="94" t="e">
        <v>#NAME?</v>
      </c>
    </row>
    <row r="6876" customFormat="false" ht="15" hidden="false" customHeight="true" outlineLevel="0" collapsed="false">
      <c r="A6876" s="300" t="s">
        <v>17958</v>
      </c>
      <c r="B6876" s="300" t="str">
        <f aca="false">INDEX(Table2[], MATCH(L6876, Location_ID!$D$2:$D$3098, 0), 1)</f>
        <v>837cd76b-de81-43a6-8c22-0c0a3d356e90</v>
      </c>
      <c r="C6876" s="300" t="s">
        <v>1603</v>
      </c>
      <c r="D6876" s="301" t="s">
        <v>354</v>
      </c>
      <c r="E6876" s="300" t="s">
        <v>7134</v>
      </c>
      <c r="F6876" s="300" t="s">
        <v>7135</v>
      </c>
      <c r="G6876" s="300" t="s">
        <v>7591</v>
      </c>
      <c r="H6876" s="302" t="s">
        <v>7108</v>
      </c>
      <c r="I6876" s="300" t="s">
        <v>17946</v>
      </c>
      <c r="J6876" s="300" t="s">
        <v>17959</v>
      </c>
      <c r="K6876" s="300" t="s">
        <v>7120</v>
      </c>
      <c r="L6876" s="300" t="s">
        <v>7060</v>
      </c>
      <c r="M6876" s="300" t="s">
        <v>7121</v>
      </c>
      <c r="N6876" s="300" t="s">
        <v>17947</v>
      </c>
      <c r="O6876" s="300" t="s">
        <v>17948</v>
      </c>
      <c r="P6876" s="300"/>
      <c r="Q6876" s="300"/>
      <c r="R6876" s="300"/>
      <c r="S6876" s="300" t="s">
        <v>7122</v>
      </c>
      <c r="T6876" s="300" t="n">
        <v>287</v>
      </c>
      <c r="U6876" s="300" t="n">
        <v>96</v>
      </c>
      <c r="V6876" s="300" t="n">
        <v>959</v>
      </c>
      <c r="W6876" s="300" t="s">
        <v>7141</v>
      </c>
      <c r="X6876" s="302" t="s">
        <v>7123</v>
      </c>
      <c r="Y6876" s="302" t="n">
        <v>0</v>
      </c>
      <c r="Z6876" s="302" t="n">
        <v>1</v>
      </c>
      <c r="AE6876" s="94" t="e">
        <f aca="false" t="array" ref="AE6876:AK6876">_xlfn.torow(_xlfn.unique(_xlfn._xlws.filter(cat_table[Subsector],$E6876=cat_table[Sector],"")))</f>
        <v>#NAME?</v>
      </c>
      <c r="AF6876" s="94" t="e">
        <v>#NAME?</v>
      </c>
      <c r="AG6876" s="94" t="e">
        <v>#NAME?</v>
      </c>
      <c r="AH6876" s="94" t="e">
        <v>#NAME?</v>
      </c>
      <c r="AI6876" s="94" t="e">
        <v>#NAME?</v>
      </c>
      <c r="AJ6876" s="94" t="e">
        <v>#NAME?</v>
      </c>
      <c r="AK6876" s="94" t="e">
        <v>#NAME?</v>
      </c>
      <c r="AO6876" s="94" t="e">
        <f aca="false" t="array" ref="AO6876:AT6876">_xlfn.torow(_xlfn.unique(_xlfn._xlws.filter(cat_table[Sub-subsector],($E6876=cat_table[Sector])*($F6876=cat_table[Subsector]),"")))</f>
        <v>#NAME?</v>
      </c>
      <c r="AP6876" s="94" t="e">
        <v>#NAME?</v>
      </c>
      <c r="AQ6876" s="94" t="e">
        <v>#NAME?</v>
      </c>
      <c r="AR6876" s="94" t="e">
        <v>#NAME?</v>
      </c>
      <c r="AS6876" s="94" t="e">
        <v>#NAME?</v>
      </c>
      <c r="AT6876" s="94" t="e">
        <v>#NAME?</v>
      </c>
    </row>
    <row r="6877" customFormat="false" ht="15" hidden="false" customHeight="true" outlineLevel="0" collapsed="false">
      <c r="A6877" s="300" t="s">
        <v>17960</v>
      </c>
      <c r="B6877" s="300" t="str">
        <f aca="false">INDEX(Table2[], MATCH(L6877, Location_ID!$D$2:$D$3098, 0), 1)</f>
        <v>28f91801-dc6a-440c-90d3-f7c39b628d21</v>
      </c>
      <c r="C6877" s="300" t="s">
        <v>1603</v>
      </c>
      <c r="D6877" s="301" t="s">
        <v>354</v>
      </c>
      <c r="E6877" s="300" t="s">
        <v>7134</v>
      </c>
      <c r="F6877" s="300" t="s">
        <v>7135</v>
      </c>
      <c r="G6877" s="300" t="s">
        <v>7591</v>
      </c>
      <c r="H6877" s="302" t="s">
        <v>7108</v>
      </c>
      <c r="I6877" s="300" t="s">
        <v>17946</v>
      </c>
      <c r="J6877" s="300" t="s">
        <v>17959</v>
      </c>
      <c r="K6877" s="300" t="s">
        <v>7120</v>
      </c>
      <c r="L6877" s="300" t="s">
        <v>7063</v>
      </c>
      <c r="M6877" s="300" t="s">
        <v>7121</v>
      </c>
      <c r="N6877" s="300" t="s">
        <v>17947</v>
      </c>
      <c r="O6877" s="300" t="s">
        <v>17948</v>
      </c>
      <c r="P6877" s="300"/>
      <c r="Q6877" s="300"/>
      <c r="R6877" s="300"/>
      <c r="S6877" s="300" t="s">
        <v>7122</v>
      </c>
      <c r="T6877" s="300" t="n">
        <v>189</v>
      </c>
      <c r="U6877" s="300" t="n">
        <v>63</v>
      </c>
      <c r="V6877" s="300" t="n">
        <v>631</v>
      </c>
      <c r="W6877" s="300" t="s">
        <v>7141</v>
      </c>
      <c r="X6877" s="302" t="s">
        <v>7123</v>
      </c>
      <c r="Y6877" s="302" t="n">
        <v>0</v>
      </c>
      <c r="Z6877" s="302" t="n">
        <v>1</v>
      </c>
      <c r="AE6877" s="94" t="e">
        <f aca="false" t="array" ref="AE6877:AK6877">_xlfn.torow(_xlfn.unique(_xlfn._xlws.filter(cat_table[Subsector],$E6877=cat_table[Sector],"")))</f>
        <v>#NAME?</v>
      </c>
      <c r="AF6877" s="94" t="e">
        <v>#NAME?</v>
      </c>
      <c r="AG6877" s="94" t="e">
        <v>#NAME?</v>
      </c>
      <c r="AH6877" s="94" t="e">
        <v>#NAME?</v>
      </c>
      <c r="AI6877" s="94" t="e">
        <v>#NAME?</v>
      </c>
      <c r="AJ6877" s="94" t="e">
        <v>#NAME?</v>
      </c>
      <c r="AK6877" s="94" t="e">
        <v>#NAME?</v>
      </c>
      <c r="AO6877" s="94" t="e">
        <f aca="false" t="array" ref="AO6877:AT6877">_xlfn.torow(_xlfn.unique(_xlfn._xlws.filter(cat_table[Sub-subsector],($E6877=cat_table[Sector])*($F6877=cat_table[Subsector]),"")))</f>
        <v>#NAME?</v>
      </c>
      <c r="AP6877" s="94" t="e">
        <v>#NAME?</v>
      </c>
      <c r="AQ6877" s="94" t="e">
        <v>#NAME?</v>
      </c>
      <c r="AR6877" s="94" t="e">
        <v>#NAME?</v>
      </c>
      <c r="AS6877" s="94" t="e">
        <v>#NAME?</v>
      </c>
      <c r="AT6877" s="94" t="e">
        <v>#NAME?</v>
      </c>
    </row>
    <row r="6878" customFormat="false" ht="15" hidden="false" customHeight="true" outlineLevel="0" collapsed="false">
      <c r="A6878" s="300" t="s">
        <v>17961</v>
      </c>
      <c r="B6878" s="300" t="str">
        <f aca="false">INDEX(Table2[], MATCH(L6878, Location_ID!$D$2:$D$3098, 0), 1)</f>
        <v>653d6d55-29da-41f1-a5c9-6e429e78e733</v>
      </c>
      <c r="C6878" s="300" t="s">
        <v>1603</v>
      </c>
      <c r="D6878" s="301" t="s">
        <v>354</v>
      </c>
      <c r="E6878" s="300" t="s">
        <v>7134</v>
      </c>
      <c r="F6878" s="300" t="s">
        <v>7135</v>
      </c>
      <c r="G6878" s="300" t="s">
        <v>7591</v>
      </c>
      <c r="H6878" s="302" t="s">
        <v>7108</v>
      </c>
      <c r="I6878" s="300" t="s">
        <v>17946</v>
      </c>
      <c r="J6878" s="300" t="s">
        <v>17959</v>
      </c>
      <c r="K6878" s="300" t="s">
        <v>7120</v>
      </c>
      <c r="L6878" s="300" t="s">
        <v>7066</v>
      </c>
      <c r="M6878" s="300" t="s">
        <v>7121</v>
      </c>
      <c r="N6878" s="300" t="s">
        <v>17947</v>
      </c>
      <c r="O6878" s="300" t="s">
        <v>17948</v>
      </c>
      <c r="P6878" s="300"/>
      <c r="Q6878" s="300"/>
      <c r="R6878" s="300"/>
      <c r="S6878" s="300" t="s">
        <v>7122</v>
      </c>
      <c r="T6878" s="300" t="n">
        <v>155</v>
      </c>
      <c r="U6878" s="300" t="n">
        <v>52</v>
      </c>
      <c r="V6878" s="300" t="n">
        <v>518</v>
      </c>
      <c r="W6878" s="300" t="s">
        <v>7141</v>
      </c>
      <c r="X6878" s="302" t="s">
        <v>7123</v>
      </c>
      <c r="Y6878" s="302" t="n">
        <v>0</v>
      </c>
      <c r="Z6878" s="302" t="n">
        <v>1</v>
      </c>
      <c r="AE6878" s="94" t="e">
        <f aca="false" t="array" ref="AE6878:AK6878">_xlfn.torow(_xlfn.unique(_xlfn._xlws.filter(cat_table[Subsector],$E6878=cat_table[Sector],"")))</f>
        <v>#NAME?</v>
      </c>
      <c r="AF6878" s="94" t="e">
        <v>#NAME?</v>
      </c>
      <c r="AG6878" s="94" t="e">
        <v>#NAME?</v>
      </c>
      <c r="AH6878" s="94" t="e">
        <v>#NAME?</v>
      </c>
      <c r="AI6878" s="94" t="e">
        <v>#NAME?</v>
      </c>
      <c r="AJ6878" s="94" t="e">
        <v>#NAME?</v>
      </c>
      <c r="AK6878" s="94" t="e">
        <v>#NAME?</v>
      </c>
      <c r="AO6878" s="94" t="e">
        <f aca="false" t="array" ref="AO6878:AT6878">_xlfn.torow(_xlfn.unique(_xlfn._xlws.filter(cat_table[Sub-subsector],($E6878=cat_table[Sector])*($F6878=cat_table[Subsector]),"")))</f>
        <v>#NAME?</v>
      </c>
      <c r="AP6878" s="94" t="e">
        <v>#NAME?</v>
      </c>
      <c r="AQ6878" s="94" t="e">
        <v>#NAME?</v>
      </c>
      <c r="AR6878" s="94" t="e">
        <v>#NAME?</v>
      </c>
      <c r="AS6878" s="94" t="e">
        <v>#NAME?</v>
      </c>
      <c r="AT6878" s="94" t="e">
        <v>#NAME?</v>
      </c>
    </row>
    <row r="6879" customFormat="false" ht="15" hidden="false" customHeight="true" outlineLevel="0" collapsed="false">
      <c r="A6879" s="300" t="s">
        <v>17962</v>
      </c>
      <c r="B6879" s="300" t="str">
        <f aca="false">INDEX(Table2[], MATCH(L6879, Location_ID!$D$2:$D$3098, 0), 1)</f>
        <v>d3db3540-ddfb-4932-bec3-74f48c7afe25</v>
      </c>
      <c r="C6879" s="300" t="s">
        <v>1603</v>
      </c>
      <c r="D6879" s="301" t="s">
        <v>354</v>
      </c>
      <c r="E6879" s="300" t="s">
        <v>7134</v>
      </c>
      <c r="F6879" s="300" t="s">
        <v>7135</v>
      </c>
      <c r="G6879" s="300" t="s">
        <v>7591</v>
      </c>
      <c r="H6879" s="302" t="s">
        <v>7108</v>
      </c>
      <c r="I6879" s="300" t="s">
        <v>17946</v>
      </c>
      <c r="J6879" s="300" t="s">
        <v>17959</v>
      </c>
      <c r="K6879" s="300" t="s">
        <v>7120</v>
      </c>
      <c r="L6879" s="300" t="s">
        <v>7069</v>
      </c>
      <c r="M6879" s="300" t="s">
        <v>7121</v>
      </c>
      <c r="N6879" s="300" t="s">
        <v>17947</v>
      </c>
      <c r="O6879" s="300" t="s">
        <v>17948</v>
      </c>
      <c r="P6879" s="300"/>
      <c r="Q6879" s="300"/>
      <c r="R6879" s="300"/>
      <c r="S6879" s="300" t="s">
        <v>7122</v>
      </c>
      <c r="T6879" s="300" t="n">
        <v>136</v>
      </c>
      <c r="U6879" s="300" t="n">
        <v>45</v>
      </c>
      <c r="V6879" s="300" t="n">
        <v>454</v>
      </c>
      <c r="W6879" s="300" t="s">
        <v>7141</v>
      </c>
      <c r="X6879" s="302" t="s">
        <v>7123</v>
      </c>
      <c r="Y6879" s="302" t="n">
        <v>0</v>
      </c>
      <c r="Z6879" s="302" t="n">
        <v>1</v>
      </c>
      <c r="AE6879" s="94" t="e">
        <f aca="false" t="array" ref="AE6879:AK6879">_xlfn.torow(_xlfn.unique(_xlfn._xlws.filter(cat_table[Subsector],$E6879=cat_table[Sector],"")))</f>
        <v>#NAME?</v>
      </c>
      <c r="AF6879" s="94" t="e">
        <v>#NAME?</v>
      </c>
      <c r="AG6879" s="94" t="e">
        <v>#NAME?</v>
      </c>
      <c r="AH6879" s="94" t="e">
        <v>#NAME?</v>
      </c>
      <c r="AI6879" s="94" t="e">
        <v>#NAME?</v>
      </c>
      <c r="AJ6879" s="94" t="e">
        <v>#NAME?</v>
      </c>
      <c r="AK6879" s="94" t="e">
        <v>#NAME?</v>
      </c>
      <c r="AO6879" s="94" t="e">
        <f aca="false" t="array" ref="AO6879:AT6879">_xlfn.torow(_xlfn.unique(_xlfn._xlws.filter(cat_table[Sub-subsector],($E6879=cat_table[Sector])*($F6879=cat_table[Subsector]),"")))</f>
        <v>#NAME?</v>
      </c>
      <c r="AP6879" s="94" t="e">
        <v>#NAME?</v>
      </c>
      <c r="AQ6879" s="94" t="e">
        <v>#NAME?</v>
      </c>
      <c r="AR6879" s="94" t="e">
        <v>#NAME?</v>
      </c>
      <c r="AS6879" s="94" t="e">
        <v>#NAME?</v>
      </c>
      <c r="AT6879" s="94" t="e">
        <v>#NAME?</v>
      </c>
    </row>
    <row r="6880" customFormat="false" ht="15" hidden="false" customHeight="true" outlineLevel="0" collapsed="false">
      <c r="A6880" s="300" t="s">
        <v>17963</v>
      </c>
      <c r="B6880" s="300" t="str">
        <f aca="false">INDEX(Table2[], MATCH(L6880, Location_ID!$D$2:$D$3098, 0), 1)</f>
        <v>96839fee-2e5f-4efd-97d0-1bf5b2bd2cab</v>
      </c>
      <c r="C6880" s="300" t="s">
        <v>1603</v>
      </c>
      <c r="D6880" s="301" t="s">
        <v>354</v>
      </c>
      <c r="E6880" s="300" t="s">
        <v>7134</v>
      </c>
      <c r="F6880" s="300" t="s">
        <v>7135</v>
      </c>
      <c r="G6880" s="300" t="s">
        <v>7591</v>
      </c>
      <c r="H6880" s="302" t="s">
        <v>7108</v>
      </c>
      <c r="I6880" s="300" t="s">
        <v>17946</v>
      </c>
      <c r="J6880" s="300" t="s">
        <v>17959</v>
      </c>
      <c r="K6880" s="300" t="s">
        <v>7120</v>
      </c>
      <c r="L6880" s="300" t="s">
        <v>7072</v>
      </c>
      <c r="M6880" s="300" t="s">
        <v>7121</v>
      </c>
      <c r="N6880" s="300" t="s">
        <v>17947</v>
      </c>
      <c r="O6880" s="300" t="s">
        <v>17948</v>
      </c>
      <c r="P6880" s="300"/>
      <c r="Q6880" s="300"/>
      <c r="R6880" s="300"/>
      <c r="S6880" s="300" t="s">
        <v>7122</v>
      </c>
      <c r="T6880" s="300" t="n">
        <v>124</v>
      </c>
      <c r="U6880" s="300" t="n">
        <v>41</v>
      </c>
      <c r="V6880" s="300" t="n">
        <v>414</v>
      </c>
      <c r="W6880" s="300" t="s">
        <v>7141</v>
      </c>
      <c r="X6880" s="302" t="s">
        <v>7123</v>
      </c>
      <c r="Y6880" s="302" t="n">
        <v>0</v>
      </c>
      <c r="Z6880" s="302" t="n">
        <v>1</v>
      </c>
      <c r="AE6880" s="94" t="e">
        <f aca="false" t="array" ref="AE6880:AK6880">_xlfn.torow(_xlfn.unique(_xlfn._xlws.filter(cat_table[Subsector],$E6880=cat_table[Sector],"")))</f>
        <v>#NAME?</v>
      </c>
      <c r="AF6880" s="94" t="e">
        <v>#NAME?</v>
      </c>
      <c r="AG6880" s="94" t="e">
        <v>#NAME?</v>
      </c>
      <c r="AH6880" s="94" t="e">
        <v>#NAME?</v>
      </c>
      <c r="AI6880" s="94" t="e">
        <v>#NAME?</v>
      </c>
      <c r="AJ6880" s="94" t="e">
        <v>#NAME?</v>
      </c>
      <c r="AK6880" s="94" t="e">
        <v>#NAME?</v>
      </c>
      <c r="AO6880" s="94" t="e">
        <f aca="false" t="array" ref="AO6880:AT6880">_xlfn.torow(_xlfn.unique(_xlfn._xlws.filter(cat_table[Sub-subsector],($E6880=cat_table[Sector])*($F6880=cat_table[Subsector]),"")))</f>
        <v>#NAME?</v>
      </c>
      <c r="AP6880" s="94" t="e">
        <v>#NAME?</v>
      </c>
      <c r="AQ6880" s="94" t="e">
        <v>#NAME?</v>
      </c>
      <c r="AR6880" s="94" t="e">
        <v>#NAME?</v>
      </c>
      <c r="AS6880" s="94" t="e">
        <v>#NAME?</v>
      </c>
      <c r="AT6880" s="94" t="e">
        <v>#NAME?</v>
      </c>
    </row>
    <row r="6881" customFormat="false" ht="15" hidden="false" customHeight="true" outlineLevel="0" collapsed="false">
      <c r="A6881" s="300" t="s">
        <v>17964</v>
      </c>
      <c r="B6881" s="300" t="str">
        <f aca="false">INDEX(Table2[], MATCH(L6881, Location_ID!$D$2:$D$3098, 0), 1)</f>
        <v>5b731bd7-e7e2-44c9-910b-e3c1b3a5067a</v>
      </c>
      <c r="C6881" s="300" t="s">
        <v>1603</v>
      </c>
      <c r="D6881" s="301" t="s">
        <v>354</v>
      </c>
      <c r="E6881" s="300" t="s">
        <v>7134</v>
      </c>
      <c r="F6881" s="300" t="s">
        <v>7135</v>
      </c>
      <c r="G6881" s="300" t="s">
        <v>7591</v>
      </c>
      <c r="H6881" s="302" t="s">
        <v>7108</v>
      </c>
      <c r="I6881" s="300" t="s">
        <v>17946</v>
      </c>
      <c r="J6881" s="300" t="s">
        <v>17959</v>
      </c>
      <c r="K6881" s="300" t="s">
        <v>7120</v>
      </c>
      <c r="L6881" s="300" t="s">
        <v>7075</v>
      </c>
      <c r="M6881" s="300" t="s">
        <v>7121</v>
      </c>
      <c r="N6881" s="300" t="s">
        <v>17947</v>
      </c>
      <c r="O6881" s="300" t="s">
        <v>17948</v>
      </c>
      <c r="P6881" s="300"/>
      <c r="Q6881" s="300"/>
      <c r="R6881" s="300"/>
      <c r="S6881" s="300" t="s">
        <v>7122</v>
      </c>
      <c r="T6881" s="300" t="n">
        <v>62</v>
      </c>
      <c r="U6881" s="300" t="n">
        <v>21</v>
      </c>
      <c r="V6881" s="300" t="n">
        <v>207</v>
      </c>
      <c r="W6881" s="300" t="s">
        <v>7141</v>
      </c>
      <c r="X6881" s="302" t="s">
        <v>7123</v>
      </c>
      <c r="Y6881" s="302" t="n">
        <v>0</v>
      </c>
      <c r="Z6881" s="302" t="n">
        <v>1</v>
      </c>
      <c r="AE6881" s="94" t="e">
        <f aca="false" t="array" ref="AE6881:AK6881">_xlfn.torow(_xlfn.unique(_xlfn._xlws.filter(cat_table[Subsector],$E6881=cat_table[Sector],"")))</f>
        <v>#NAME?</v>
      </c>
      <c r="AF6881" s="94" t="e">
        <v>#NAME?</v>
      </c>
      <c r="AG6881" s="94" t="e">
        <v>#NAME?</v>
      </c>
      <c r="AH6881" s="94" t="e">
        <v>#NAME?</v>
      </c>
      <c r="AI6881" s="94" t="e">
        <v>#NAME?</v>
      </c>
      <c r="AJ6881" s="94" t="e">
        <v>#NAME?</v>
      </c>
      <c r="AK6881" s="94" t="e">
        <v>#NAME?</v>
      </c>
      <c r="AO6881" s="94" t="e">
        <f aca="false" t="array" ref="AO6881:AT6881">_xlfn.torow(_xlfn.unique(_xlfn._xlws.filter(cat_table[Sub-subsector],($E6881=cat_table[Sector])*($F6881=cat_table[Subsector]),"")))</f>
        <v>#NAME?</v>
      </c>
      <c r="AP6881" s="94" t="e">
        <v>#NAME?</v>
      </c>
      <c r="AQ6881" s="94" t="e">
        <v>#NAME?</v>
      </c>
      <c r="AR6881" s="94" t="e">
        <v>#NAME?</v>
      </c>
      <c r="AS6881" s="94" t="e">
        <v>#NAME?</v>
      </c>
      <c r="AT6881" s="94" t="e">
        <v>#NAME?</v>
      </c>
    </row>
    <row r="6882" customFormat="false" ht="15" hidden="false" customHeight="true" outlineLevel="0" collapsed="false">
      <c r="A6882" s="300" t="s">
        <v>17965</v>
      </c>
      <c r="B6882" s="300" t="str">
        <f aca="false">INDEX(Table2[], MATCH(L6882, Location_ID!$D$2:$D$3098, 0), 1)</f>
        <v>4ad49bc7-ecd9-4e57-a449-280e1bac1b2e</v>
      </c>
      <c r="C6882" s="300" t="s">
        <v>1603</v>
      </c>
      <c r="D6882" s="301" t="s">
        <v>354</v>
      </c>
      <c r="E6882" s="300" t="s">
        <v>7134</v>
      </c>
      <c r="F6882" s="300" t="s">
        <v>7135</v>
      </c>
      <c r="G6882" s="300" t="s">
        <v>7591</v>
      </c>
      <c r="H6882" s="302" t="s">
        <v>7108</v>
      </c>
      <c r="I6882" s="300" t="s">
        <v>17946</v>
      </c>
      <c r="J6882" s="300" t="s">
        <v>17959</v>
      </c>
      <c r="K6882" s="300" t="s">
        <v>7120</v>
      </c>
      <c r="L6882" s="300" t="s">
        <v>7078</v>
      </c>
      <c r="M6882" s="300" t="s">
        <v>7121</v>
      </c>
      <c r="N6882" s="300" t="s">
        <v>17947</v>
      </c>
      <c r="O6882" s="300" t="s">
        <v>17948</v>
      </c>
      <c r="P6882" s="300"/>
      <c r="Q6882" s="300"/>
      <c r="R6882" s="300"/>
      <c r="S6882" s="300" t="s">
        <v>7122</v>
      </c>
      <c r="T6882" s="300" t="n">
        <v>6</v>
      </c>
      <c r="U6882" s="300" t="n">
        <v>2</v>
      </c>
      <c r="V6882" s="300" t="n">
        <v>20</v>
      </c>
      <c r="W6882" s="300" t="s">
        <v>7141</v>
      </c>
      <c r="X6882" s="302" t="s">
        <v>7123</v>
      </c>
      <c r="Y6882" s="302" t="n">
        <v>0</v>
      </c>
      <c r="Z6882" s="302" t="n">
        <v>1</v>
      </c>
      <c r="AE6882" s="94" t="e">
        <f aca="false" t="array" ref="AE6882:AK6882">_xlfn.torow(_xlfn.unique(_xlfn._xlws.filter(cat_table[Subsector],$E6882=cat_table[Sector],"")))</f>
        <v>#NAME?</v>
      </c>
      <c r="AF6882" s="94" t="e">
        <v>#NAME?</v>
      </c>
      <c r="AG6882" s="94" t="e">
        <v>#NAME?</v>
      </c>
      <c r="AH6882" s="94" t="e">
        <v>#NAME?</v>
      </c>
      <c r="AI6882" s="94" t="e">
        <v>#NAME?</v>
      </c>
      <c r="AJ6882" s="94" t="e">
        <v>#NAME?</v>
      </c>
      <c r="AK6882" s="94" t="e">
        <v>#NAME?</v>
      </c>
      <c r="AO6882" s="94" t="e">
        <f aca="false" t="array" ref="AO6882:AT6882">_xlfn.torow(_xlfn.unique(_xlfn._xlws.filter(cat_table[Sub-subsector],($E6882=cat_table[Sector])*($F6882=cat_table[Subsector]),"")))</f>
        <v>#NAME?</v>
      </c>
      <c r="AP6882" s="94" t="e">
        <v>#NAME?</v>
      </c>
      <c r="AQ6882" s="94" t="e">
        <v>#NAME?</v>
      </c>
      <c r="AR6882" s="94" t="e">
        <v>#NAME?</v>
      </c>
      <c r="AS6882" s="94" t="e">
        <v>#NAME?</v>
      </c>
      <c r="AT6882" s="94" t="e">
        <v>#NAME?</v>
      </c>
    </row>
    <row r="6883" customFormat="false" ht="15" hidden="false" customHeight="true" outlineLevel="0" collapsed="false">
      <c r="A6883" s="300" t="s">
        <v>17966</v>
      </c>
      <c r="B6883" s="300" t="str">
        <f aca="false">INDEX(Table2[], MATCH(L6883, Location_ID!$D$2:$D$3098, 0), 1)</f>
        <v>d57c0a7c-90b5-449a-9ed0-417ccaa581b0</v>
      </c>
      <c r="C6883" s="300" t="s">
        <v>1603</v>
      </c>
      <c r="D6883" s="301" t="s">
        <v>354</v>
      </c>
      <c r="E6883" s="300" t="s">
        <v>7134</v>
      </c>
      <c r="F6883" s="300" t="s">
        <v>7135</v>
      </c>
      <c r="G6883" s="300" t="s">
        <v>7591</v>
      </c>
      <c r="H6883" s="302" t="s">
        <v>7114</v>
      </c>
      <c r="I6883" s="300" t="s">
        <v>17946</v>
      </c>
      <c r="J6883" s="300" t="s">
        <v>17967</v>
      </c>
      <c r="K6883" s="300" t="s">
        <v>7120</v>
      </c>
      <c r="L6883" s="300" t="s">
        <v>7081</v>
      </c>
      <c r="M6883" s="300" t="s">
        <v>7121</v>
      </c>
      <c r="N6883" s="300" t="s">
        <v>17947</v>
      </c>
      <c r="O6883" s="300" t="s">
        <v>17948</v>
      </c>
      <c r="P6883" s="300"/>
      <c r="Q6883" s="300"/>
      <c r="R6883" s="300"/>
      <c r="S6883" s="300" t="s">
        <v>7122</v>
      </c>
      <c r="T6883" s="300" t="n">
        <v>2.5</v>
      </c>
      <c r="U6883" s="300" t="n">
        <v>1</v>
      </c>
      <c r="V6883" s="300" t="n">
        <v>8</v>
      </c>
      <c r="W6883" s="300" t="s">
        <v>7141</v>
      </c>
      <c r="X6883" s="302" t="s">
        <v>7123</v>
      </c>
      <c r="Y6883" s="302" t="n">
        <v>0</v>
      </c>
      <c r="Z6883" s="302" t="n">
        <v>1</v>
      </c>
      <c r="AE6883" s="94" t="e">
        <f aca="false" t="array" ref="AE6883:AK6883">_xlfn.torow(_xlfn.unique(_xlfn._xlws.filter(cat_table[Subsector],$E6883=cat_table[Sector],"")))</f>
        <v>#NAME?</v>
      </c>
      <c r="AF6883" s="94" t="e">
        <v>#NAME?</v>
      </c>
      <c r="AG6883" s="94" t="e">
        <v>#NAME?</v>
      </c>
      <c r="AH6883" s="94" t="e">
        <v>#NAME?</v>
      </c>
      <c r="AI6883" s="94" t="e">
        <v>#NAME?</v>
      </c>
      <c r="AJ6883" s="94" t="e">
        <v>#NAME?</v>
      </c>
      <c r="AK6883" s="94" t="e">
        <v>#NAME?</v>
      </c>
      <c r="AO6883" s="94" t="e">
        <f aca="false" t="array" ref="AO6883:AT6883">_xlfn.torow(_xlfn.unique(_xlfn._xlws.filter(cat_table[Sub-subsector],($E6883=cat_table[Sector])*($F6883=cat_table[Subsector]),"")))</f>
        <v>#NAME?</v>
      </c>
      <c r="AP6883" s="94" t="e">
        <v>#NAME?</v>
      </c>
      <c r="AQ6883" s="94" t="e">
        <v>#NAME?</v>
      </c>
      <c r="AR6883" s="94" t="e">
        <v>#NAME?</v>
      </c>
      <c r="AS6883" s="94" t="e">
        <v>#NAME?</v>
      </c>
      <c r="AT6883" s="94" t="e">
        <v>#NAME?</v>
      </c>
    </row>
    <row r="6884" customFormat="false" ht="15" hidden="false" customHeight="true" outlineLevel="0" collapsed="false">
      <c r="E6884" s="255"/>
      <c r="F6884" s="255"/>
      <c r="G6884" s="255"/>
      <c r="I6884" s="255"/>
      <c r="J6884" s="255"/>
      <c r="K6884" s="255"/>
      <c r="M6884" s="255"/>
      <c r="S6884" s="255"/>
      <c r="AE6884" s="94" t="e">
        <f aca="false" t="array" ref="AE6884:AE6884">_xlfn.torow(_xlfn.unique(_xlfn._xlws.filter(cat_table[Subsector],$E6884=cat_table[Sector],"")))</f>
        <v>#NAME?</v>
      </c>
      <c r="AO6884" s="94" t="e">
        <f aca="false" t="array" ref="AO6884:AO6884">_xlfn.torow(_xlfn.unique(_xlfn._xlws.filter(cat_table[Sub-subsector],($E6884=cat_table[Sector])*($F6884=cat_table[Subsector]),"")))</f>
        <v>#NAME?</v>
      </c>
    </row>
    <row r="6885" customFormat="false" ht="15" hidden="false" customHeight="true" outlineLevel="0" collapsed="false">
      <c r="E6885" s="255"/>
      <c r="F6885" s="255"/>
      <c r="G6885" s="255"/>
      <c r="I6885" s="255"/>
      <c r="J6885" s="255"/>
      <c r="K6885" s="255"/>
      <c r="M6885" s="255"/>
      <c r="S6885" s="255"/>
      <c r="AE6885" s="94" t="e">
        <f aca="false" t="array" ref="AE6885:AE6885">_xlfn.torow(_xlfn.unique(_xlfn._xlws.filter(cat_table[Subsector],$E6885=cat_table[Sector],"")))</f>
        <v>#NAME?</v>
      </c>
      <c r="AO6885" s="94" t="e">
        <f aca="false" t="array" ref="AO6885:AO6885">_xlfn.torow(_xlfn.unique(_xlfn._xlws.filter(cat_table[Sub-subsector],($E6885=cat_table[Sector])*($F6885=cat_table[Subsector]),"")))</f>
        <v>#NAME?</v>
      </c>
    </row>
    <row r="6886" customFormat="false" ht="15" hidden="false" customHeight="true" outlineLevel="0" collapsed="false">
      <c r="E6886" s="255"/>
      <c r="F6886" s="255"/>
      <c r="G6886" s="255"/>
      <c r="I6886" s="255"/>
      <c r="J6886" s="255"/>
      <c r="K6886" s="255"/>
      <c r="M6886" s="255"/>
      <c r="S6886" s="255"/>
      <c r="AE6886" s="94" t="e">
        <f aca="false" t="array" ref="AE6886:AE6886">_xlfn.torow(_xlfn.unique(_xlfn._xlws.filter(cat_table[Subsector],$E6886=cat_table[Sector],"")))</f>
        <v>#NAME?</v>
      </c>
      <c r="AO6886" s="94" t="e">
        <f aca="false" t="array" ref="AO6886:AO6886">_xlfn.torow(_xlfn.unique(_xlfn._xlws.filter(cat_table[Sub-subsector],($E6886=cat_table[Sector])*($F6886=cat_table[Subsector]),"")))</f>
        <v>#NAME?</v>
      </c>
    </row>
    <row r="6887" customFormat="false" ht="15" hidden="false" customHeight="true" outlineLevel="0" collapsed="false">
      <c r="E6887" s="255"/>
      <c r="F6887" s="255"/>
      <c r="G6887" s="255"/>
      <c r="I6887" s="255"/>
      <c r="J6887" s="255"/>
      <c r="K6887" s="255"/>
      <c r="M6887" s="255"/>
      <c r="S6887" s="255"/>
      <c r="AE6887" s="94" t="e">
        <f aca="false" t="array" ref="AE6887:AE6887">_xlfn.torow(_xlfn.unique(_xlfn._xlws.filter(cat_table[Subsector],$E6887=cat_table[Sector],"")))</f>
        <v>#NAME?</v>
      </c>
      <c r="AO6887" s="94" t="e">
        <f aca="false" t="array" ref="AO6887:AO6887">_xlfn.torow(_xlfn.unique(_xlfn._xlws.filter(cat_table[Sub-subsector],($E6887=cat_table[Sector])*($F6887=cat_table[Subsector]),"")))</f>
        <v>#NAME?</v>
      </c>
    </row>
    <row r="6888" customFormat="false" ht="15" hidden="false" customHeight="true" outlineLevel="0" collapsed="false">
      <c r="E6888" s="255"/>
      <c r="F6888" s="255"/>
      <c r="G6888" s="255"/>
      <c r="I6888" s="255"/>
      <c r="J6888" s="255"/>
      <c r="K6888" s="255"/>
      <c r="M6888" s="255"/>
      <c r="S6888" s="255"/>
      <c r="AE6888" s="94" t="e">
        <f aca="false" t="array" ref="AE6888:AE6888">_xlfn.torow(_xlfn.unique(_xlfn._xlws.filter(cat_table[Subsector],$E6888=cat_table[Sector],"")))</f>
        <v>#NAME?</v>
      </c>
      <c r="AO6888" s="94" t="e">
        <f aca="false" t="array" ref="AO6888:AO6888">_xlfn.torow(_xlfn.unique(_xlfn._xlws.filter(cat_table[Sub-subsector],($E6888=cat_table[Sector])*($F6888=cat_table[Subsector]),"")))</f>
        <v>#NAME?</v>
      </c>
    </row>
    <row r="6889" customFormat="false" ht="15" hidden="false" customHeight="true" outlineLevel="0" collapsed="false">
      <c r="E6889" s="255"/>
      <c r="F6889" s="255"/>
      <c r="G6889" s="255"/>
      <c r="I6889" s="255"/>
      <c r="J6889" s="255"/>
      <c r="K6889" s="255"/>
      <c r="M6889" s="255"/>
      <c r="S6889" s="255"/>
      <c r="AE6889" s="94" t="e">
        <f aca="false" t="array" ref="AE6889:AE6889">_xlfn.torow(_xlfn.unique(_xlfn._xlws.filter(cat_table[Subsector],$E6889=cat_table[Sector],"")))</f>
        <v>#NAME?</v>
      </c>
      <c r="AO6889" s="94" t="e">
        <f aca="false" t="array" ref="AO6889:AO6889">_xlfn.torow(_xlfn.unique(_xlfn._xlws.filter(cat_table[Sub-subsector],($E6889=cat_table[Sector])*($F6889=cat_table[Subsector]),"")))</f>
        <v>#NAME?</v>
      </c>
    </row>
    <row r="6890" customFormat="false" ht="15" hidden="false" customHeight="true" outlineLevel="0" collapsed="false">
      <c r="E6890" s="255"/>
      <c r="F6890" s="255"/>
      <c r="G6890" s="255"/>
      <c r="I6890" s="255"/>
      <c r="J6890" s="255"/>
      <c r="K6890" s="255"/>
      <c r="M6890" s="255"/>
      <c r="S6890" s="255"/>
      <c r="AE6890" s="94" t="e">
        <f aca="false" t="array" ref="AE6890:AE6890">_xlfn.torow(_xlfn.unique(_xlfn._xlws.filter(cat_table[Subsector],$E6890=cat_table[Sector],"")))</f>
        <v>#NAME?</v>
      </c>
      <c r="AO6890" s="94" t="e">
        <f aca="false" t="array" ref="AO6890:AO6890">_xlfn.torow(_xlfn.unique(_xlfn._xlws.filter(cat_table[Sub-subsector],($E6890=cat_table[Sector])*($F6890=cat_table[Subsector]),"")))</f>
        <v>#NAME?</v>
      </c>
    </row>
    <row r="6891" customFormat="false" ht="15" hidden="false" customHeight="true" outlineLevel="0" collapsed="false">
      <c r="E6891" s="255"/>
      <c r="F6891" s="255"/>
      <c r="G6891" s="255"/>
      <c r="I6891" s="255"/>
      <c r="J6891" s="255"/>
      <c r="K6891" s="255"/>
      <c r="M6891" s="255"/>
      <c r="S6891" s="255"/>
      <c r="AE6891" s="94" t="e">
        <f aca="false" t="array" ref="AE6891:AE6891">_xlfn.torow(_xlfn.unique(_xlfn._xlws.filter(cat_table[Subsector],$E6891=cat_table[Sector],"")))</f>
        <v>#NAME?</v>
      </c>
      <c r="AO6891" s="94" t="e">
        <f aca="false" t="array" ref="AO6891:AO6891">_xlfn.torow(_xlfn.unique(_xlfn._xlws.filter(cat_table[Sub-subsector],($E6891=cat_table[Sector])*($F6891=cat_table[Subsector]),"")))</f>
        <v>#NAME?</v>
      </c>
    </row>
    <row r="6892" customFormat="false" ht="15" hidden="false" customHeight="true" outlineLevel="0" collapsed="false">
      <c r="E6892" s="255"/>
      <c r="F6892" s="255"/>
      <c r="G6892" s="255"/>
      <c r="I6892" s="255"/>
      <c r="J6892" s="255"/>
      <c r="K6892" s="255"/>
      <c r="M6892" s="255"/>
      <c r="S6892" s="255"/>
      <c r="AE6892" s="94" t="e">
        <f aca="false" t="array" ref="AE6892:AE6892">_xlfn.torow(_xlfn.unique(_xlfn._xlws.filter(cat_table[Subsector],$E6892=cat_table[Sector],"")))</f>
        <v>#NAME?</v>
      </c>
      <c r="AO6892" s="94" t="e">
        <f aca="false" t="array" ref="AO6892:AO6892">_xlfn.torow(_xlfn.unique(_xlfn._xlws.filter(cat_table[Sub-subsector],($E6892=cat_table[Sector])*($F6892=cat_table[Subsector]),"")))</f>
        <v>#NAME?</v>
      </c>
    </row>
    <row r="6893" customFormat="false" ht="15" hidden="false" customHeight="true" outlineLevel="0" collapsed="false">
      <c r="E6893" s="255"/>
      <c r="F6893" s="255"/>
      <c r="G6893" s="255"/>
      <c r="I6893" s="255"/>
      <c r="J6893" s="255"/>
      <c r="K6893" s="255"/>
      <c r="M6893" s="255"/>
      <c r="S6893" s="255"/>
      <c r="AE6893" s="94" t="e">
        <f aca="false" t="array" ref="AE6893:AE6893">_xlfn.torow(_xlfn.unique(_xlfn._xlws.filter(cat_table[Subsector],$E6893=cat_table[Sector],"")))</f>
        <v>#NAME?</v>
      </c>
      <c r="AO6893" s="94" t="e">
        <f aca="false" t="array" ref="AO6893:AO6893">_xlfn.torow(_xlfn.unique(_xlfn._xlws.filter(cat_table[Sub-subsector],($E6893=cat_table[Sector])*($F6893=cat_table[Subsector]),"")))</f>
        <v>#NAME?</v>
      </c>
    </row>
    <row r="6894" customFormat="false" ht="15" hidden="false" customHeight="true" outlineLevel="0" collapsed="false">
      <c r="E6894" s="255"/>
      <c r="F6894" s="255"/>
      <c r="G6894" s="255"/>
      <c r="I6894" s="255"/>
      <c r="J6894" s="255"/>
      <c r="K6894" s="255"/>
      <c r="M6894" s="255"/>
      <c r="S6894" s="255"/>
      <c r="AE6894" s="94" t="e">
        <f aca="false" t="array" ref="AE6894:AE6894">_xlfn.torow(_xlfn.unique(_xlfn._xlws.filter(cat_table[Subsector],$E6894=cat_table[Sector],"")))</f>
        <v>#NAME?</v>
      </c>
      <c r="AO6894" s="94" t="e">
        <f aca="false" t="array" ref="AO6894:AO6894">_xlfn.torow(_xlfn.unique(_xlfn._xlws.filter(cat_table[Sub-subsector],($E6894=cat_table[Sector])*($F6894=cat_table[Subsector]),"")))</f>
        <v>#NAME?</v>
      </c>
    </row>
    <row r="6895" customFormat="false" ht="15" hidden="false" customHeight="true" outlineLevel="0" collapsed="false">
      <c r="E6895" s="255"/>
      <c r="F6895" s="255"/>
      <c r="G6895" s="255"/>
      <c r="I6895" s="255"/>
      <c r="J6895" s="255"/>
      <c r="K6895" s="255"/>
      <c r="M6895" s="255"/>
      <c r="S6895" s="255"/>
      <c r="AE6895" s="94" t="e">
        <f aca="false" t="array" ref="AE6895:AE6895">_xlfn.torow(_xlfn.unique(_xlfn._xlws.filter(cat_table[Subsector],$E6895=cat_table[Sector],"")))</f>
        <v>#NAME?</v>
      </c>
      <c r="AO6895" s="94" t="e">
        <f aca="false" t="array" ref="AO6895:AO6895">_xlfn.torow(_xlfn.unique(_xlfn._xlws.filter(cat_table[Sub-subsector],($E6895=cat_table[Sector])*($F6895=cat_table[Subsector]),"")))</f>
        <v>#NAME?</v>
      </c>
    </row>
    <row r="6896" customFormat="false" ht="15" hidden="false" customHeight="true" outlineLevel="0" collapsed="false">
      <c r="E6896" s="255"/>
      <c r="F6896" s="255"/>
      <c r="G6896" s="255"/>
      <c r="I6896" s="255"/>
      <c r="J6896" s="255"/>
      <c r="K6896" s="255"/>
      <c r="M6896" s="255"/>
      <c r="S6896" s="255"/>
      <c r="AE6896" s="94" t="e">
        <f aca="false" t="array" ref="AE6896:AE6896">_xlfn.torow(_xlfn.unique(_xlfn._xlws.filter(cat_table[Subsector],$E6896=cat_table[Sector],"")))</f>
        <v>#NAME?</v>
      </c>
      <c r="AO6896" s="94" t="e">
        <f aca="false" t="array" ref="AO6896:AO6896">_xlfn.torow(_xlfn.unique(_xlfn._xlws.filter(cat_table[Sub-subsector],($E6896=cat_table[Sector])*($F6896=cat_table[Subsector]),"")))</f>
        <v>#NAME?</v>
      </c>
    </row>
    <row r="6897" customFormat="false" ht="15" hidden="false" customHeight="true" outlineLevel="0" collapsed="false">
      <c r="E6897" s="255"/>
      <c r="F6897" s="255"/>
      <c r="G6897" s="255"/>
      <c r="I6897" s="255"/>
      <c r="J6897" s="255"/>
      <c r="K6897" s="255"/>
      <c r="M6897" s="255"/>
      <c r="S6897" s="255"/>
      <c r="AE6897" s="94" t="e">
        <f aca="false" t="array" ref="AE6897:AE6897">_xlfn.torow(_xlfn.unique(_xlfn._xlws.filter(cat_table[Subsector],$E6897=cat_table[Sector],"")))</f>
        <v>#NAME?</v>
      </c>
      <c r="AO6897" s="94" t="e">
        <f aca="false" t="array" ref="AO6897:AO6897">_xlfn.torow(_xlfn.unique(_xlfn._xlws.filter(cat_table[Sub-subsector],($E6897=cat_table[Sector])*($F6897=cat_table[Subsector]),"")))</f>
        <v>#NAME?</v>
      </c>
    </row>
    <row r="6898" customFormat="false" ht="15" hidden="false" customHeight="true" outlineLevel="0" collapsed="false">
      <c r="E6898" s="255"/>
      <c r="F6898" s="255"/>
      <c r="G6898" s="255"/>
      <c r="I6898" s="255"/>
      <c r="J6898" s="255"/>
      <c r="K6898" s="255"/>
      <c r="M6898" s="255"/>
      <c r="S6898" s="255"/>
      <c r="AE6898" s="94" t="e">
        <f aca="false" t="array" ref="AE6898:AE6898">_xlfn.torow(_xlfn.unique(_xlfn._xlws.filter(cat_table[Subsector],$E6898=cat_table[Sector],"")))</f>
        <v>#NAME?</v>
      </c>
      <c r="AO6898" s="94" t="e">
        <f aca="false" t="array" ref="AO6898:AO6898">_xlfn.torow(_xlfn.unique(_xlfn._xlws.filter(cat_table[Sub-subsector],($E6898=cat_table[Sector])*($F6898=cat_table[Subsector]),"")))</f>
        <v>#NAME?</v>
      </c>
    </row>
    <row r="6899" customFormat="false" ht="15" hidden="false" customHeight="true" outlineLevel="0" collapsed="false">
      <c r="E6899" s="255"/>
      <c r="F6899" s="255"/>
      <c r="G6899" s="255"/>
      <c r="I6899" s="255"/>
      <c r="J6899" s="255"/>
      <c r="K6899" s="255"/>
      <c r="M6899" s="255"/>
      <c r="S6899" s="255"/>
      <c r="AE6899" s="94" t="e">
        <f aca="false" t="array" ref="AE6899:AE6899">_xlfn.torow(_xlfn.unique(_xlfn._xlws.filter(cat_table[Subsector],$E6899=cat_table[Sector],"")))</f>
        <v>#NAME?</v>
      </c>
      <c r="AO6899" s="94" t="e">
        <f aca="false" t="array" ref="AO6899:AO6899">_xlfn.torow(_xlfn.unique(_xlfn._xlws.filter(cat_table[Sub-subsector],($E6899=cat_table[Sector])*($F6899=cat_table[Subsector]),"")))</f>
        <v>#NAME?</v>
      </c>
    </row>
    <row r="6900" customFormat="false" ht="15" hidden="false" customHeight="true" outlineLevel="0" collapsed="false">
      <c r="E6900" s="255"/>
      <c r="F6900" s="255"/>
      <c r="G6900" s="255"/>
      <c r="I6900" s="255"/>
      <c r="J6900" s="255"/>
      <c r="K6900" s="255"/>
      <c r="M6900" s="255"/>
      <c r="S6900" s="255"/>
      <c r="AE6900" s="94" t="e">
        <f aca="false" t="array" ref="AE6900:AE6900">_xlfn.torow(_xlfn.unique(_xlfn._xlws.filter(cat_table[Subsector],$E6900=cat_table[Sector],"")))</f>
        <v>#NAME?</v>
      </c>
      <c r="AO6900" s="94" t="e">
        <f aca="false" t="array" ref="AO6900:AO6900">_xlfn.torow(_xlfn.unique(_xlfn._xlws.filter(cat_table[Sub-subsector],($E6900=cat_table[Sector])*($F6900=cat_table[Subsector]),"")))</f>
        <v>#NAME?</v>
      </c>
    </row>
    <row r="6901" customFormat="false" ht="15" hidden="false" customHeight="true" outlineLevel="0" collapsed="false">
      <c r="E6901" s="255"/>
      <c r="F6901" s="255"/>
      <c r="G6901" s="255"/>
      <c r="I6901" s="255"/>
      <c r="J6901" s="255"/>
      <c r="K6901" s="255"/>
      <c r="M6901" s="255"/>
      <c r="S6901" s="255"/>
      <c r="AE6901" s="94" t="e">
        <f aca="false" t="array" ref="AE6901:AE6901">_xlfn.torow(_xlfn.unique(_xlfn._xlws.filter(cat_table[Subsector],$E6901=cat_table[Sector],"")))</f>
        <v>#NAME?</v>
      </c>
      <c r="AO6901" s="94" t="e">
        <f aca="false" t="array" ref="AO6901:AO6901">_xlfn.torow(_xlfn.unique(_xlfn._xlws.filter(cat_table[Sub-subsector],($E6901=cat_table[Sector])*($F6901=cat_table[Subsector]),"")))</f>
        <v>#NAME?</v>
      </c>
    </row>
    <row r="6902" customFormat="false" ht="15" hidden="false" customHeight="true" outlineLevel="0" collapsed="false">
      <c r="E6902" s="255"/>
      <c r="F6902" s="255"/>
      <c r="G6902" s="255"/>
      <c r="I6902" s="255"/>
      <c r="J6902" s="255"/>
      <c r="K6902" s="255"/>
      <c r="M6902" s="255"/>
      <c r="S6902" s="255"/>
      <c r="AE6902" s="94" t="e">
        <f aca="false" t="array" ref="AE6902:AE6902">_xlfn.torow(_xlfn.unique(_xlfn._xlws.filter(cat_table[Subsector],$E6902=cat_table[Sector],"")))</f>
        <v>#NAME?</v>
      </c>
      <c r="AO6902" s="94" t="e">
        <f aca="false" t="array" ref="AO6902:AO6902">_xlfn.torow(_xlfn.unique(_xlfn._xlws.filter(cat_table[Sub-subsector],($E6902=cat_table[Sector])*($F6902=cat_table[Subsector]),"")))</f>
        <v>#NAME?</v>
      </c>
    </row>
    <row r="6903" customFormat="false" ht="15" hidden="false" customHeight="true" outlineLevel="0" collapsed="false">
      <c r="E6903" s="255"/>
      <c r="F6903" s="255"/>
      <c r="G6903" s="255"/>
      <c r="I6903" s="255"/>
      <c r="J6903" s="255"/>
      <c r="K6903" s="255"/>
      <c r="M6903" s="255"/>
      <c r="S6903" s="255"/>
      <c r="AE6903" s="94" t="e">
        <f aca="false" t="array" ref="AE6903:AE6903">_xlfn.torow(_xlfn.unique(_xlfn._xlws.filter(cat_table[Subsector],$E6903=cat_table[Sector],"")))</f>
        <v>#NAME?</v>
      </c>
      <c r="AO6903" s="94" t="e">
        <f aca="false" t="array" ref="AO6903:AO6903">_xlfn.torow(_xlfn.unique(_xlfn._xlws.filter(cat_table[Sub-subsector],($E6903=cat_table[Sector])*($F6903=cat_table[Subsector]),"")))</f>
        <v>#NAME?</v>
      </c>
    </row>
    <row r="6904" customFormat="false" ht="15" hidden="false" customHeight="true" outlineLevel="0" collapsed="false">
      <c r="E6904" s="255"/>
      <c r="F6904" s="255"/>
      <c r="G6904" s="255"/>
      <c r="I6904" s="255"/>
      <c r="J6904" s="255"/>
      <c r="K6904" s="255"/>
      <c r="M6904" s="255"/>
      <c r="S6904" s="255"/>
      <c r="AE6904" s="94" t="e">
        <f aca="false" t="array" ref="AE6904:AE6904">_xlfn.torow(_xlfn.unique(_xlfn._xlws.filter(cat_table[Subsector],$E6904=cat_table[Sector],"")))</f>
        <v>#NAME?</v>
      </c>
      <c r="AO6904" s="94" t="e">
        <f aca="false" t="array" ref="AO6904:AO6904">_xlfn.torow(_xlfn.unique(_xlfn._xlws.filter(cat_table[Sub-subsector],($E6904=cat_table[Sector])*($F6904=cat_table[Subsector]),"")))</f>
        <v>#NAME?</v>
      </c>
    </row>
    <row r="6905" customFormat="false" ht="15" hidden="false" customHeight="true" outlineLevel="0" collapsed="false">
      <c r="E6905" s="255"/>
      <c r="F6905" s="255"/>
      <c r="G6905" s="255"/>
      <c r="I6905" s="255"/>
      <c r="J6905" s="255"/>
      <c r="K6905" s="255"/>
      <c r="M6905" s="255"/>
      <c r="S6905" s="255"/>
      <c r="AE6905" s="94" t="e">
        <f aca="false" t="array" ref="AE6905:AE6905">_xlfn.torow(_xlfn.unique(_xlfn._xlws.filter(cat_table[Subsector],$E6905=cat_table[Sector],"")))</f>
        <v>#NAME?</v>
      </c>
      <c r="AO6905" s="94" t="e">
        <f aca="false" t="array" ref="AO6905:AO6905">_xlfn.torow(_xlfn.unique(_xlfn._xlws.filter(cat_table[Sub-subsector],($E6905=cat_table[Sector])*($F6905=cat_table[Subsector]),"")))</f>
        <v>#NAME?</v>
      </c>
    </row>
    <row r="6906" customFormat="false" ht="15" hidden="false" customHeight="true" outlineLevel="0" collapsed="false">
      <c r="E6906" s="255"/>
      <c r="F6906" s="255"/>
      <c r="G6906" s="255"/>
      <c r="I6906" s="255"/>
      <c r="J6906" s="255"/>
      <c r="K6906" s="255"/>
      <c r="M6906" s="255"/>
      <c r="S6906" s="255"/>
      <c r="AE6906" s="94" t="e">
        <f aca="false" t="array" ref="AE6906:AE6906">_xlfn.torow(_xlfn.unique(_xlfn._xlws.filter(cat_table[Subsector],$E6906=cat_table[Sector],"")))</f>
        <v>#NAME?</v>
      </c>
      <c r="AO6906" s="94" t="e">
        <f aca="false" t="array" ref="AO6906:AO6906">_xlfn.torow(_xlfn.unique(_xlfn._xlws.filter(cat_table[Sub-subsector],($E6906=cat_table[Sector])*($F6906=cat_table[Subsector]),"")))</f>
        <v>#NAME?</v>
      </c>
    </row>
    <row r="6907" customFormat="false" ht="15" hidden="false" customHeight="true" outlineLevel="0" collapsed="false">
      <c r="E6907" s="255"/>
      <c r="F6907" s="255"/>
      <c r="G6907" s="255"/>
      <c r="I6907" s="255"/>
      <c r="J6907" s="255"/>
      <c r="K6907" s="255"/>
      <c r="M6907" s="255"/>
      <c r="S6907" s="255"/>
      <c r="AE6907" s="94" t="e">
        <f aca="false" t="array" ref="AE6907:AE6907">_xlfn.torow(_xlfn.unique(_xlfn._xlws.filter(cat_table[Subsector],$E6907=cat_table[Sector],"")))</f>
        <v>#NAME?</v>
      </c>
      <c r="AO6907" s="94" t="e">
        <f aca="false" t="array" ref="AO6907:AO6907">_xlfn.torow(_xlfn.unique(_xlfn._xlws.filter(cat_table[Sub-subsector],($E6907=cat_table[Sector])*($F6907=cat_table[Subsector]),"")))</f>
        <v>#NAME?</v>
      </c>
    </row>
    <row r="6908" customFormat="false" ht="15" hidden="false" customHeight="true" outlineLevel="0" collapsed="false">
      <c r="E6908" s="255"/>
      <c r="F6908" s="255"/>
      <c r="G6908" s="255"/>
      <c r="I6908" s="255"/>
      <c r="J6908" s="255"/>
      <c r="K6908" s="255"/>
      <c r="M6908" s="255"/>
      <c r="S6908" s="255"/>
      <c r="AE6908" s="94" t="e">
        <f aca="false" t="array" ref="AE6908:AE6908">_xlfn.torow(_xlfn.unique(_xlfn._xlws.filter(cat_table[Subsector],$E6908=cat_table[Sector],"")))</f>
        <v>#NAME?</v>
      </c>
      <c r="AO6908" s="94" t="e">
        <f aca="false" t="array" ref="AO6908:AO6908">_xlfn.torow(_xlfn.unique(_xlfn._xlws.filter(cat_table[Sub-subsector],($E6908=cat_table[Sector])*($F6908=cat_table[Subsector]),"")))</f>
        <v>#NAME?</v>
      </c>
    </row>
    <row r="6909" customFormat="false" ht="15" hidden="false" customHeight="true" outlineLevel="0" collapsed="false">
      <c r="E6909" s="255"/>
      <c r="F6909" s="255"/>
      <c r="G6909" s="255"/>
      <c r="I6909" s="255"/>
      <c r="J6909" s="255"/>
      <c r="K6909" s="255"/>
      <c r="M6909" s="255"/>
      <c r="S6909" s="255"/>
      <c r="AE6909" s="94" t="e">
        <f aca="false" t="array" ref="AE6909:AE6909">_xlfn.torow(_xlfn.unique(_xlfn._xlws.filter(cat_table[Subsector],$E6909=cat_table[Sector],"")))</f>
        <v>#NAME?</v>
      </c>
      <c r="AO6909" s="94" t="e">
        <f aca="false" t="array" ref="AO6909:AO6909">_xlfn.torow(_xlfn.unique(_xlfn._xlws.filter(cat_table[Sub-subsector],($E6909=cat_table[Sector])*($F6909=cat_table[Subsector]),"")))</f>
        <v>#NAME?</v>
      </c>
    </row>
    <row r="6910" customFormat="false" ht="15" hidden="false" customHeight="true" outlineLevel="0" collapsed="false">
      <c r="E6910" s="255"/>
      <c r="F6910" s="255"/>
      <c r="G6910" s="255"/>
      <c r="I6910" s="255"/>
      <c r="J6910" s="255"/>
      <c r="K6910" s="255"/>
      <c r="M6910" s="255"/>
      <c r="S6910" s="255"/>
      <c r="AE6910" s="94" t="e">
        <f aca="false" t="array" ref="AE6910:AE6910">_xlfn.torow(_xlfn.unique(_xlfn._xlws.filter(cat_table[Subsector],$E6910=cat_table[Sector],"")))</f>
        <v>#NAME?</v>
      </c>
      <c r="AO6910" s="94" t="e">
        <f aca="false" t="array" ref="AO6910:AO6910">_xlfn.torow(_xlfn.unique(_xlfn._xlws.filter(cat_table[Sub-subsector],($E6910=cat_table[Sector])*($F6910=cat_table[Subsector]),"")))</f>
        <v>#NAME?</v>
      </c>
    </row>
    <row r="6911" customFormat="false" ht="15" hidden="false" customHeight="true" outlineLevel="0" collapsed="false">
      <c r="E6911" s="255"/>
      <c r="F6911" s="255"/>
      <c r="G6911" s="255"/>
      <c r="I6911" s="255"/>
      <c r="J6911" s="255"/>
      <c r="K6911" s="255"/>
      <c r="M6911" s="255"/>
      <c r="S6911" s="255"/>
      <c r="AE6911" s="94" t="e">
        <f aca="false" t="array" ref="AE6911:AE6911">_xlfn.torow(_xlfn.unique(_xlfn._xlws.filter(cat_table[Subsector],$E6911=cat_table[Sector],"")))</f>
        <v>#NAME?</v>
      </c>
      <c r="AO6911" s="94" t="e">
        <f aca="false" t="array" ref="AO6911:AO6911">_xlfn.torow(_xlfn.unique(_xlfn._xlws.filter(cat_table[Sub-subsector],($E6911=cat_table[Sector])*($F6911=cat_table[Subsector]),"")))</f>
        <v>#NAME?</v>
      </c>
    </row>
    <row r="6912" customFormat="false" ht="15" hidden="false" customHeight="true" outlineLevel="0" collapsed="false">
      <c r="E6912" s="255"/>
      <c r="F6912" s="255"/>
      <c r="G6912" s="255"/>
      <c r="I6912" s="255"/>
      <c r="J6912" s="255"/>
      <c r="K6912" s="255"/>
      <c r="M6912" s="255"/>
      <c r="S6912" s="255"/>
      <c r="AE6912" s="94" t="e">
        <f aca="false" t="array" ref="AE6912:AE6912">_xlfn.torow(_xlfn.unique(_xlfn._xlws.filter(cat_table[Subsector],$E6912=cat_table[Sector],"")))</f>
        <v>#NAME?</v>
      </c>
      <c r="AO6912" s="94" t="e">
        <f aca="false" t="array" ref="AO6912:AO6912">_xlfn.torow(_xlfn.unique(_xlfn._xlws.filter(cat_table[Sub-subsector],($E6912=cat_table[Sector])*($F6912=cat_table[Subsector]),"")))</f>
        <v>#NAME?</v>
      </c>
    </row>
    <row r="6913" customFormat="false" ht="15" hidden="false" customHeight="true" outlineLevel="0" collapsed="false">
      <c r="E6913" s="255"/>
      <c r="F6913" s="255"/>
      <c r="G6913" s="255"/>
      <c r="I6913" s="255"/>
      <c r="J6913" s="255"/>
      <c r="K6913" s="255"/>
      <c r="M6913" s="255"/>
      <c r="S6913" s="255"/>
      <c r="AE6913" s="94" t="e">
        <f aca="false" t="array" ref="AE6913:AE6913">_xlfn.torow(_xlfn.unique(_xlfn._xlws.filter(cat_table[Subsector],$E6913=cat_table[Sector],"")))</f>
        <v>#NAME?</v>
      </c>
      <c r="AO6913" s="94" t="e">
        <f aca="false" t="array" ref="AO6913:AO6913">_xlfn.torow(_xlfn.unique(_xlfn._xlws.filter(cat_table[Sub-subsector],($E6913=cat_table[Sector])*($F6913=cat_table[Subsector]),"")))</f>
        <v>#NAME?</v>
      </c>
    </row>
    <row r="6914" customFormat="false" ht="15" hidden="false" customHeight="true" outlineLevel="0" collapsed="false">
      <c r="E6914" s="255"/>
      <c r="F6914" s="255"/>
      <c r="G6914" s="255"/>
      <c r="I6914" s="255"/>
      <c r="J6914" s="255"/>
      <c r="K6914" s="255"/>
      <c r="M6914" s="255"/>
      <c r="S6914" s="255"/>
      <c r="AE6914" s="94" t="e">
        <f aca="false" t="array" ref="AE6914:AE6914">_xlfn.torow(_xlfn.unique(_xlfn._xlws.filter(cat_table[Subsector],$E6914=cat_table[Sector],"")))</f>
        <v>#NAME?</v>
      </c>
      <c r="AO6914" s="94" t="e">
        <f aca="false" t="array" ref="AO6914:AO6914">_xlfn.torow(_xlfn.unique(_xlfn._xlws.filter(cat_table[Sub-subsector],($E6914=cat_table[Sector])*($F6914=cat_table[Subsector]),"")))</f>
        <v>#NAME?</v>
      </c>
    </row>
    <row r="6915" customFormat="false" ht="15" hidden="false" customHeight="true" outlineLevel="0" collapsed="false">
      <c r="E6915" s="255"/>
      <c r="F6915" s="255"/>
      <c r="G6915" s="255"/>
      <c r="I6915" s="255"/>
      <c r="J6915" s="255"/>
      <c r="K6915" s="255"/>
      <c r="M6915" s="255"/>
      <c r="S6915" s="255"/>
      <c r="AE6915" s="94" t="e">
        <f aca="false" t="array" ref="AE6915:AE6915">_xlfn.torow(_xlfn.unique(_xlfn._xlws.filter(cat_table[Subsector],$E6915=cat_table[Sector],"")))</f>
        <v>#NAME?</v>
      </c>
      <c r="AO6915" s="94" t="e">
        <f aca="false" t="array" ref="AO6915:AO6915">_xlfn.torow(_xlfn.unique(_xlfn._xlws.filter(cat_table[Sub-subsector],($E6915=cat_table[Sector])*($F6915=cat_table[Subsector]),"")))</f>
        <v>#NAME?</v>
      </c>
    </row>
    <row r="6916" customFormat="false" ht="15" hidden="false" customHeight="true" outlineLevel="0" collapsed="false">
      <c r="E6916" s="255"/>
      <c r="F6916" s="255"/>
      <c r="G6916" s="255"/>
      <c r="I6916" s="255"/>
      <c r="J6916" s="255"/>
      <c r="K6916" s="255"/>
      <c r="M6916" s="255"/>
      <c r="S6916" s="255"/>
      <c r="AE6916" s="94" t="e">
        <f aca="false" t="array" ref="AE6916:AE6916">_xlfn.torow(_xlfn.unique(_xlfn._xlws.filter(cat_table[Subsector],$E6916=cat_table[Sector],"")))</f>
        <v>#NAME?</v>
      </c>
      <c r="AO6916" s="94" t="e">
        <f aca="false" t="array" ref="AO6916:AO6916">_xlfn.torow(_xlfn.unique(_xlfn._xlws.filter(cat_table[Sub-subsector],($E6916=cat_table[Sector])*($F6916=cat_table[Subsector]),"")))</f>
        <v>#NAME?</v>
      </c>
    </row>
    <row r="6917" customFormat="false" ht="15" hidden="false" customHeight="true" outlineLevel="0" collapsed="false">
      <c r="E6917" s="255"/>
      <c r="F6917" s="255"/>
      <c r="G6917" s="255"/>
      <c r="I6917" s="255"/>
      <c r="J6917" s="255"/>
      <c r="K6917" s="255"/>
      <c r="M6917" s="255"/>
      <c r="S6917" s="255"/>
      <c r="AE6917" s="94" t="e">
        <f aca="false" t="array" ref="AE6917:AE6917">_xlfn.torow(_xlfn.unique(_xlfn._xlws.filter(cat_table[Subsector],$E6917=cat_table[Sector],"")))</f>
        <v>#NAME?</v>
      </c>
      <c r="AO6917" s="94" t="e">
        <f aca="false" t="array" ref="AO6917:AO6917">_xlfn.torow(_xlfn.unique(_xlfn._xlws.filter(cat_table[Sub-subsector],($E6917=cat_table[Sector])*($F6917=cat_table[Subsector]),"")))</f>
        <v>#NAME?</v>
      </c>
    </row>
    <row r="6918" customFormat="false" ht="15" hidden="false" customHeight="true" outlineLevel="0" collapsed="false">
      <c r="E6918" s="255"/>
      <c r="F6918" s="255"/>
      <c r="G6918" s="255"/>
      <c r="I6918" s="255"/>
      <c r="J6918" s="255"/>
      <c r="K6918" s="255"/>
      <c r="M6918" s="255"/>
      <c r="S6918" s="255"/>
      <c r="AE6918" s="94" t="e">
        <f aca="false" t="array" ref="AE6918:AE6918">_xlfn.torow(_xlfn.unique(_xlfn._xlws.filter(cat_table[Subsector],$E6918=cat_table[Sector],"")))</f>
        <v>#NAME?</v>
      </c>
      <c r="AO6918" s="94" t="e">
        <f aca="false" t="array" ref="AO6918:AO6918">_xlfn.torow(_xlfn.unique(_xlfn._xlws.filter(cat_table[Sub-subsector],($E6918=cat_table[Sector])*($F6918=cat_table[Subsector]),"")))</f>
        <v>#NAME?</v>
      </c>
    </row>
    <row r="6919" customFormat="false" ht="15" hidden="false" customHeight="true" outlineLevel="0" collapsed="false">
      <c r="E6919" s="255"/>
      <c r="F6919" s="255"/>
      <c r="G6919" s="255"/>
      <c r="I6919" s="255"/>
      <c r="J6919" s="255"/>
      <c r="K6919" s="255"/>
      <c r="M6919" s="255"/>
      <c r="S6919" s="255"/>
      <c r="AE6919" s="94" t="e">
        <f aca="false" t="array" ref="AE6919:AE6919">_xlfn.torow(_xlfn.unique(_xlfn._xlws.filter(cat_table[Subsector],$E6919=cat_table[Sector],"")))</f>
        <v>#NAME?</v>
      </c>
      <c r="AO6919" s="94" t="e">
        <f aca="false" t="array" ref="AO6919:AO6919">_xlfn.torow(_xlfn.unique(_xlfn._xlws.filter(cat_table[Sub-subsector],($E6919=cat_table[Sector])*($F6919=cat_table[Subsector]),"")))</f>
        <v>#NAME?</v>
      </c>
    </row>
    <row r="6920" customFormat="false" ht="15" hidden="false" customHeight="true" outlineLevel="0" collapsed="false">
      <c r="E6920" s="255"/>
      <c r="F6920" s="255"/>
      <c r="G6920" s="255"/>
      <c r="I6920" s="255"/>
      <c r="J6920" s="255"/>
      <c r="K6920" s="255"/>
      <c r="M6920" s="255"/>
      <c r="S6920" s="255"/>
      <c r="AE6920" s="94" t="e">
        <f aca="false" t="array" ref="AE6920:AE6920">_xlfn.torow(_xlfn.unique(_xlfn._xlws.filter(cat_table[Subsector],$E6920=cat_table[Sector],"")))</f>
        <v>#NAME?</v>
      </c>
      <c r="AO6920" s="94" t="e">
        <f aca="false" t="array" ref="AO6920:AO6920">_xlfn.torow(_xlfn.unique(_xlfn._xlws.filter(cat_table[Sub-subsector],($E6920=cat_table[Sector])*($F6920=cat_table[Subsector]),"")))</f>
        <v>#NAME?</v>
      </c>
    </row>
    <row r="6921" customFormat="false" ht="15" hidden="false" customHeight="true" outlineLevel="0" collapsed="false">
      <c r="E6921" s="255"/>
      <c r="F6921" s="255"/>
      <c r="G6921" s="255"/>
      <c r="I6921" s="255"/>
      <c r="J6921" s="255"/>
      <c r="K6921" s="255"/>
      <c r="M6921" s="255"/>
      <c r="S6921" s="255"/>
      <c r="AE6921" s="94" t="e">
        <f aca="false" t="array" ref="AE6921:AE6921">_xlfn.torow(_xlfn.unique(_xlfn._xlws.filter(cat_table[Subsector],$E6921=cat_table[Sector],"")))</f>
        <v>#NAME?</v>
      </c>
      <c r="AO6921" s="94" t="e">
        <f aca="false" t="array" ref="AO6921:AO6921">_xlfn.torow(_xlfn.unique(_xlfn._xlws.filter(cat_table[Sub-subsector],($E6921=cat_table[Sector])*($F6921=cat_table[Subsector]),"")))</f>
        <v>#NAME?</v>
      </c>
    </row>
    <row r="6922" customFormat="false" ht="15" hidden="false" customHeight="true" outlineLevel="0" collapsed="false">
      <c r="E6922" s="255"/>
      <c r="F6922" s="255"/>
      <c r="G6922" s="255"/>
      <c r="I6922" s="255"/>
      <c r="J6922" s="255"/>
      <c r="K6922" s="255"/>
      <c r="M6922" s="255"/>
      <c r="S6922" s="255"/>
      <c r="AE6922" s="94" t="e">
        <f aca="false" t="array" ref="AE6922:AE6922">_xlfn.torow(_xlfn.unique(_xlfn._xlws.filter(cat_table[Subsector],$E6922=cat_table[Sector],"")))</f>
        <v>#NAME?</v>
      </c>
      <c r="AO6922" s="94" t="e">
        <f aca="false" t="array" ref="AO6922:AO6922">_xlfn.torow(_xlfn.unique(_xlfn._xlws.filter(cat_table[Sub-subsector],($E6922=cat_table[Sector])*($F6922=cat_table[Subsector]),"")))</f>
        <v>#NAME?</v>
      </c>
    </row>
    <row r="6923" customFormat="false" ht="15" hidden="false" customHeight="true" outlineLevel="0" collapsed="false">
      <c r="E6923" s="255"/>
      <c r="F6923" s="255"/>
      <c r="G6923" s="255"/>
      <c r="I6923" s="255"/>
      <c r="J6923" s="255"/>
      <c r="K6923" s="255"/>
      <c r="M6923" s="255"/>
      <c r="S6923" s="255"/>
      <c r="AE6923" s="94" t="e">
        <f aca="false" t="array" ref="AE6923:AE6923">_xlfn.torow(_xlfn.unique(_xlfn._xlws.filter(cat_table[Subsector],$E6923=cat_table[Sector],"")))</f>
        <v>#NAME?</v>
      </c>
      <c r="AO6923" s="94" t="e">
        <f aca="false" t="array" ref="AO6923:AO6923">_xlfn.torow(_xlfn.unique(_xlfn._xlws.filter(cat_table[Sub-subsector],($E6923=cat_table[Sector])*($F6923=cat_table[Subsector]),"")))</f>
        <v>#NAME?</v>
      </c>
    </row>
    <row r="6924" customFormat="false" ht="15" hidden="false" customHeight="true" outlineLevel="0" collapsed="false">
      <c r="E6924" s="255"/>
      <c r="F6924" s="255"/>
      <c r="G6924" s="255"/>
      <c r="I6924" s="255"/>
      <c r="J6924" s="255"/>
      <c r="K6924" s="255"/>
      <c r="M6924" s="255"/>
      <c r="S6924" s="255"/>
      <c r="AE6924" s="94" t="e">
        <f aca="false" t="array" ref="AE6924:AE6924">_xlfn.torow(_xlfn.unique(_xlfn._xlws.filter(cat_table[Subsector],$E6924=cat_table[Sector],"")))</f>
        <v>#NAME?</v>
      </c>
      <c r="AO6924" s="94" t="e">
        <f aca="false" t="array" ref="AO6924:AO6924">_xlfn.torow(_xlfn.unique(_xlfn._xlws.filter(cat_table[Sub-subsector],($E6924=cat_table[Sector])*($F6924=cat_table[Subsector]),"")))</f>
        <v>#NAME?</v>
      </c>
    </row>
    <row r="6925" customFormat="false" ht="15" hidden="false" customHeight="true" outlineLevel="0" collapsed="false">
      <c r="E6925" s="255"/>
      <c r="F6925" s="255"/>
      <c r="G6925" s="255"/>
      <c r="I6925" s="255"/>
      <c r="J6925" s="255"/>
      <c r="K6925" s="255"/>
      <c r="M6925" s="255"/>
      <c r="S6925" s="255"/>
      <c r="AE6925" s="94" t="e">
        <f aca="false" t="array" ref="AE6925:AE6925">_xlfn.torow(_xlfn.unique(_xlfn._xlws.filter(cat_table[Subsector],$E6925=cat_table[Sector],"")))</f>
        <v>#NAME?</v>
      </c>
      <c r="AO6925" s="94" t="e">
        <f aca="false" t="array" ref="AO6925:AO6925">_xlfn.torow(_xlfn.unique(_xlfn._xlws.filter(cat_table[Sub-subsector],($E6925=cat_table[Sector])*($F6925=cat_table[Subsector]),"")))</f>
        <v>#NAME?</v>
      </c>
    </row>
    <row r="6926" customFormat="false" ht="15" hidden="false" customHeight="true" outlineLevel="0" collapsed="false">
      <c r="E6926" s="255"/>
      <c r="F6926" s="255"/>
      <c r="G6926" s="255"/>
      <c r="I6926" s="255"/>
      <c r="J6926" s="255"/>
      <c r="K6926" s="255"/>
      <c r="M6926" s="255"/>
      <c r="S6926" s="255"/>
      <c r="AE6926" s="94" t="e">
        <f aca="false" t="array" ref="AE6926:AE6926">_xlfn.torow(_xlfn.unique(_xlfn._xlws.filter(cat_table[Subsector],$E6926=cat_table[Sector],"")))</f>
        <v>#NAME?</v>
      </c>
      <c r="AO6926" s="94" t="e">
        <f aca="false" t="array" ref="AO6926:AO6926">_xlfn.torow(_xlfn.unique(_xlfn._xlws.filter(cat_table[Sub-subsector],($E6926=cat_table[Sector])*($F6926=cat_table[Subsector]),"")))</f>
        <v>#NAME?</v>
      </c>
    </row>
    <row r="6927" customFormat="false" ht="15" hidden="false" customHeight="true" outlineLevel="0" collapsed="false">
      <c r="E6927" s="255"/>
      <c r="F6927" s="255"/>
      <c r="G6927" s="255"/>
      <c r="I6927" s="255"/>
      <c r="J6927" s="255"/>
      <c r="K6927" s="255"/>
      <c r="M6927" s="255"/>
      <c r="S6927" s="255"/>
      <c r="AE6927" s="94" t="e">
        <f aca="false" t="array" ref="AE6927:AE6927">_xlfn.torow(_xlfn.unique(_xlfn._xlws.filter(cat_table[Subsector],$E6927=cat_table[Sector],"")))</f>
        <v>#NAME?</v>
      </c>
      <c r="AO6927" s="94" t="e">
        <f aca="false" t="array" ref="AO6927:AO6927">_xlfn.torow(_xlfn.unique(_xlfn._xlws.filter(cat_table[Sub-subsector],($E6927=cat_table[Sector])*($F6927=cat_table[Subsector]),"")))</f>
        <v>#NAME?</v>
      </c>
    </row>
    <row r="6928" customFormat="false" ht="15" hidden="false" customHeight="true" outlineLevel="0" collapsed="false">
      <c r="E6928" s="255"/>
      <c r="F6928" s="255"/>
      <c r="G6928" s="255"/>
      <c r="I6928" s="255"/>
      <c r="J6928" s="255"/>
      <c r="K6928" s="255"/>
      <c r="M6928" s="255"/>
      <c r="S6928" s="255"/>
      <c r="AE6928" s="94" t="e">
        <f aca="false" t="array" ref="AE6928:AE6928">_xlfn.torow(_xlfn.unique(_xlfn._xlws.filter(cat_table[Subsector],$E6928=cat_table[Sector],"")))</f>
        <v>#NAME?</v>
      </c>
      <c r="AO6928" s="94" t="e">
        <f aca="false" t="array" ref="AO6928:AO6928">_xlfn.torow(_xlfn.unique(_xlfn._xlws.filter(cat_table[Sub-subsector],($E6928=cat_table[Sector])*($F6928=cat_table[Subsector]),"")))</f>
        <v>#NAME?</v>
      </c>
    </row>
    <row r="6929" customFormat="false" ht="15" hidden="false" customHeight="true" outlineLevel="0" collapsed="false">
      <c r="E6929" s="255"/>
      <c r="F6929" s="255"/>
      <c r="G6929" s="255"/>
      <c r="I6929" s="255"/>
      <c r="J6929" s="255"/>
      <c r="K6929" s="255"/>
      <c r="M6929" s="255"/>
      <c r="S6929" s="255"/>
      <c r="AE6929" s="94" t="e">
        <f aca="false" t="array" ref="AE6929:AE6929">_xlfn.torow(_xlfn.unique(_xlfn._xlws.filter(cat_table[Subsector],$E6929=cat_table[Sector],"")))</f>
        <v>#NAME?</v>
      </c>
      <c r="AO6929" s="94" t="e">
        <f aca="false" t="array" ref="AO6929:AO6929">_xlfn.torow(_xlfn.unique(_xlfn._xlws.filter(cat_table[Sub-subsector],($E6929=cat_table[Sector])*($F6929=cat_table[Subsector]),"")))</f>
        <v>#NAME?</v>
      </c>
    </row>
    <row r="6930" customFormat="false" ht="15" hidden="false" customHeight="true" outlineLevel="0" collapsed="false">
      <c r="E6930" s="255"/>
      <c r="F6930" s="255"/>
      <c r="G6930" s="255"/>
      <c r="I6930" s="255"/>
      <c r="J6930" s="255"/>
      <c r="K6930" s="255"/>
      <c r="M6930" s="255"/>
      <c r="S6930" s="255"/>
      <c r="AE6930" s="94" t="e">
        <f aca="false" t="array" ref="AE6930:AE6930">_xlfn.torow(_xlfn.unique(_xlfn._xlws.filter(cat_table[Subsector],$E6930=cat_table[Sector],"")))</f>
        <v>#NAME?</v>
      </c>
      <c r="AO6930" s="94" t="e">
        <f aca="false" t="array" ref="AO6930:AO6930">_xlfn.torow(_xlfn.unique(_xlfn._xlws.filter(cat_table[Sub-subsector],($E6930=cat_table[Sector])*($F6930=cat_table[Subsector]),"")))</f>
        <v>#NAME?</v>
      </c>
    </row>
    <row r="6931" customFormat="false" ht="15" hidden="false" customHeight="true" outlineLevel="0" collapsed="false">
      <c r="E6931" s="255"/>
      <c r="F6931" s="255"/>
      <c r="G6931" s="255"/>
      <c r="I6931" s="255"/>
      <c r="J6931" s="255"/>
      <c r="K6931" s="255"/>
      <c r="M6931" s="255"/>
      <c r="S6931" s="255"/>
      <c r="AE6931" s="94" t="e">
        <f aca="false" t="array" ref="AE6931:AE6931">_xlfn.torow(_xlfn.unique(_xlfn._xlws.filter(cat_table[Subsector],$E6931=cat_table[Sector],"")))</f>
        <v>#NAME?</v>
      </c>
      <c r="AO6931" s="94" t="e">
        <f aca="false" t="array" ref="AO6931:AO6931">_xlfn.torow(_xlfn.unique(_xlfn._xlws.filter(cat_table[Sub-subsector],($E6931=cat_table[Sector])*($F6931=cat_table[Subsector]),"")))</f>
        <v>#NAME?</v>
      </c>
    </row>
    <row r="6932" customFormat="false" ht="15" hidden="false" customHeight="true" outlineLevel="0" collapsed="false">
      <c r="E6932" s="255"/>
      <c r="F6932" s="255"/>
      <c r="G6932" s="255"/>
      <c r="I6932" s="255"/>
      <c r="J6932" s="255"/>
      <c r="K6932" s="255"/>
      <c r="M6932" s="255"/>
      <c r="S6932" s="255"/>
      <c r="AE6932" s="94" t="e">
        <f aca="false" t="array" ref="AE6932:AE6932">_xlfn.torow(_xlfn.unique(_xlfn._xlws.filter(cat_table[Subsector],$E6932=cat_table[Sector],"")))</f>
        <v>#NAME?</v>
      </c>
      <c r="AO6932" s="94" t="e">
        <f aca="false" t="array" ref="AO6932:AO6932">_xlfn.torow(_xlfn.unique(_xlfn._xlws.filter(cat_table[Sub-subsector],($E6932=cat_table[Sector])*($F6932=cat_table[Subsector]),"")))</f>
        <v>#NAME?</v>
      </c>
    </row>
    <row r="6933" customFormat="false" ht="15" hidden="false" customHeight="true" outlineLevel="0" collapsed="false">
      <c r="E6933" s="255"/>
      <c r="F6933" s="255"/>
      <c r="G6933" s="255"/>
      <c r="I6933" s="255"/>
      <c r="J6933" s="255"/>
      <c r="K6933" s="255"/>
      <c r="M6933" s="255"/>
      <c r="S6933" s="255"/>
      <c r="AE6933" s="94" t="e">
        <f aca="false" t="array" ref="AE6933:AE6933">_xlfn.torow(_xlfn.unique(_xlfn._xlws.filter(cat_table[Subsector],$E6933=cat_table[Sector],"")))</f>
        <v>#NAME?</v>
      </c>
      <c r="AO6933" s="94" t="e">
        <f aca="false" t="array" ref="AO6933:AO6933">_xlfn.torow(_xlfn.unique(_xlfn._xlws.filter(cat_table[Sub-subsector],($E6933=cat_table[Sector])*($F6933=cat_table[Subsector]),"")))</f>
        <v>#NAME?</v>
      </c>
    </row>
    <row r="6934" customFormat="false" ht="15" hidden="false" customHeight="true" outlineLevel="0" collapsed="false">
      <c r="E6934" s="255"/>
      <c r="F6934" s="255"/>
      <c r="G6934" s="255"/>
      <c r="I6934" s="255"/>
      <c r="J6934" s="255"/>
      <c r="K6934" s="255"/>
      <c r="M6934" s="255"/>
      <c r="S6934" s="255"/>
      <c r="AE6934" s="94" t="e">
        <f aca="false" t="array" ref="AE6934:AE6934">_xlfn.torow(_xlfn.unique(_xlfn._xlws.filter(cat_table[Subsector],$E6934=cat_table[Sector],"")))</f>
        <v>#NAME?</v>
      </c>
      <c r="AO6934" s="94" t="e">
        <f aca="false" t="array" ref="AO6934:AO6934">_xlfn.torow(_xlfn.unique(_xlfn._xlws.filter(cat_table[Sub-subsector],($E6934=cat_table[Sector])*($F6934=cat_table[Subsector]),"")))</f>
        <v>#NAME?</v>
      </c>
    </row>
    <row r="6935" customFormat="false" ht="15" hidden="false" customHeight="true" outlineLevel="0" collapsed="false">
      <c r="E6935" s="255"/>
      <c r="F6935" s="255"/>
      <c r="G6935" s="255"/>
      <c r="I6935" s="255"/>
      <c r="J6935" s="255"/>
      <c r="K6935" s="255"/>
      <c r="M6935" s="255"/>
      <c r="S6935" s="255"/>
      <c r="AE6935" s="94" t="e">
        <f aca="false" t="array" ref="AE6935:AE6935">_xlfn.torow(_xlfn.unique(_xlfn._xlws.filter(cat_table[Subsector],$E6935=cat_table[Sector],"")))</f>
        <v>#NAME?</v>
      </c>
      <c r="AO6935" s="94" t="e">
        <f aca="false" t="array" ref="AO6935:AO6935">_xlfn.torow(_xlfn.unique(_xlfn._xlws.filter(cat_table[Sub-subsector],($E6935=cat_table[Sector])*($F6935=cat_table[Subsector]),"")))</f>
        <v>#NAME?</v>
      </c>
    </row>
    <row r="6936" customFormat="false" ht="15" hidden="false" customHeight="true" outlineLevel="0" collapsed="false">
      <c r="E6936" s="255"/>
      <c r="F6936" s="255"/>
      <c r="G6936" s="255"/>
      <c r="I6936" s="255"/>
      <c r="J6936" s="255"/>
      <c r="K6936" s="255"/>
      <c r="M6936" s="255"/>
      <c r="S6936" s="255"/>
      <c r="AE6936" s="94" t="e">
        <f aca="false" t="array" ref="AE6936:AE6936">_xlfn.torow(_xlfn.unique(_xlfn._xlws.filter(cat_table[Subsector],$E6936=cat_table[Sector],"")))</f>
        <v>#NAME?</v>
      </c>
      <c r="AO6936" s="94" t="e">
        <f aca="false" t="array" ref="AO6936:AO6936">_xlfn.torow(_xlfn.unique(_xlfn._xlws.filter(cat_table[Sub-subsector],($E6936=cat_table[Sector])*($F6936=cat_table[Subsector]),"")))</f>
        <v>#NAME?</v>
      </c>
    </row>
    <row r="6937" customFormat="false" ht="15" hidden="false" customHeight="true" outlineLevel="0" collapsed="false">
      <c r="E6937" s="255"/>
      <c r="F6937" s="255"/>
      <c r="G6937" s="255"/>
      <c r="I6937" s="255"/>
      <c r="J6937" s="255"/>
      <c r="K6937" s="255"/>
      <c r="M6937" s="255"/>
      <c r="S6937" s="255"/>
      <c r="AE6937" s="94" t="e">
        <f aca="false" t="array" ref="AE6937:AE6937">_xlfn.torow(_xlfn.unique(_xlfn._xlws.filter(cat_table[Subsector],$E6937=cat_table[Sector],"")))</f>
        <v>#NAME?</v>
      </c>
      <c r="AO6937" s="94" t="e">
        <f aca="false" t="array" ref="AO6937:AO6937">_xlfn.torow(_xlfn.unique(_xlfn._xlws.filter(cat_table[Sub-subsector],($E6937=cat_table[Sector])*($F6937=cat_table[Subsector]),"")))</f>
        <v>#NAME?</v>
      </c>
    </row>
    <row r="6938" customFormat="false" ht="15" hidden="false" customHeight="true" outlineLevel="0" collapsed="false">
      <c r="E6938" s="255"/>
      <c r="F6938" s="255"/>
      <c r="G6938" s="255"/>
      <c r="I6938" s="255"/>
      <c r="J6938" s="255"/>
      <c r="K6938" s="255"/>
      <c r="M6938" s="255"/>
      <c r="S6938" s="255"/>
      <c r="AE6938" s="94" t="e">
        <f aca="false" t="array" ref="AE6938:AE6938">_xlfn.torow(_xlfn.unique(_xlfn._xlws.filter(cat_table[Subsector],$E6938=cat_table[Sector],"")))</f>
        <v>#NAME?</v>
      </c>
      <c r="AO6938" s="94" t="e">
        <f aca="false" t="array" ref="AO6938:AO6938">_xlfn.torow(_xlfn.unique(_xlfn._xlws.filter(cat_table[Sub-subsector],($E6938=cat_table[Sector])*($F6938=cat_table[Subsector]),"")))</f>
        <v>#NAME?</v>
      </c>
    </row>
    <row r="6939" customFormat="false" ht="15" hidden="false" customHeight="true" outlineLevel="0" collapsed="false">
      <c r="E6939" s="255"/>
      <c r="F6939" s="255"/>
      <c r="G6939" s="255"/>
      <c r="I6939" s="255"/>
      <c r="J6939" s="255"/>
      <c r="K6939" s="255"/>
      <c r="M6939" s="255"/>
      <c r="S6939" s="255"/>
      <c r="AE6939" s="94" t="e">
        <f aca="false" t="array" ref="AE6939:AE6939">_xlfn.torow(_xlfn.unique(_xlfn._xlws.filter(cat_table[Subsector],$E6939=cat_table[Sector],"")))</f>
        <v>#NAME?</v>
      </c>
      <c r="AO6939" s="94" t="e">
        <f aca="false" t="array" ref="AO6939:AO6939">_xlfn.torow(_xlfn.unique(_xlfn._xlws.filter(cat_table[Sub-subsector],($E6939=cat_table[Sector])*($F6939=cat_table[Subsector]),"")))</f>
        <v>#NAME?</v>
      </c>
    </row>
    <row r="6940" customFormat="false" ht="15" hidden="false" customHeight="true" outlineLevel="0" collapsed="false">
      <c r="E6940" s="255"/>
      <c r="F6940" s="255"/>
      <c r="G6940" s="255"/>
      <c r="I6940" s="255"/>
      <c r="J6940" s="255"/>
      <c r="K6940" s="255"/>
      <c r="M6940" s="255"/>
      <c r="S6940" s="255"/>
      <c r="AE6940" s="94" t="e">
        <f aca="false" t="array" ref="AE6940:AE6940">_xlfn.torow(_xlfn.unique(_xlfn._xlws.filter(cat_table[Subsector],$E6940=cat_table[Sector],"")))</f>
        <v>#NAME?</v>
      </c>
      <c r="AO6940" s="94" t="e">
        <f aca="false" t="array" ref="AO6940:AO6940">_xlfn.torow(_xlfn.unique(_xlfn._xlws.filter(cat_table[Sub-subsector],($E6940=cat_table[Sector])*($F6940=cat_table[Subsector]),"")))</f>
        <v>#NAME?</v>
      </c>
    </row>
    <row r="6941" customFormat="false" ht="15" hidden="false" customHeight="true" outlineLevel="0" collapsed="false">
      <c r="E6941" s="255"/>
      <c r="F6941" s="255"/>
      <c r="G6941" s="255"/>
      <c r="I6941" s="255"/>
      <c r="J6941" s="255"/>
      <c r="K6941" s="255"/>
      <c r="M6941" s="255"/>
      <c r="S6941" s="255"/>
      <c r="AE6941" s="94" t="e">
        <f aca="false" t="array" ref="AE6941:AE6941">_xlfn.torow(_xlfn.unique(_xlfn._xlws.filter(cat_table[Subsector],$E6941=cat_table[Sector],"")))</f>
        <v>#NAME?</v>
      </c>
      <c r="AO6941" s="94" t="e">
        <f aca="false" t="array" ref="AO6941:AO6941">_xlfn.torow(_xlfn.unique(_xlfn._xlws.filter(cat_table[Sub-subsector],($E6941=cat_table[Sector])*($F6941=cat_table[Subsector]),"")))</f>
        <v>#NAME?</v>
      </c>
    </row>
    <row r="6942" customFormat="false" ht="15" hidden="false" customHeight="true" outlineLevel="0" collapsed="false">
      <c r="E6942" s="255"/>
      <c r="F6942" s="255"/>
      <c r="G6942" s="255"/>
      <c r="I6942" s="255"/>
      <c r="J6942" s="255"/>
      <c r="K6942" s="255"/>
      <c r="M6942" s="255"/>
      <c r="S6942" s="255"/>
      <c r="AE6942" s="94" t="e">
        <f aca="false" t="array" ref="AE6942:AE6942">_xlfn.torow(_xlfn.unique(_xlfn._xlws.filter(cat_table[Subsector],$E6942=cat_table[Sector],"")))</f>
        <v>#NAME?</v>
      </c>
      <c r="AO6942" s="94" t="e">
        <f aca="false" t="array" ref="AO6942:AO6942">_xlfn.torow(_xlfn.unique(_xlfn._xlws.filter(cat_table[Sub-subsector],($E6942=cat_table[Sector])*($F6942=cat_table[Subsector]),"")))</f>
        <v>#NAME?</v>
      </c>
    </row>
    <row r="6943" customFormat="false" ht="15" hidden="false" customHeight="true" outlineLevel="0" collapsed="false">
      <c r="E6943" s="255"/>
      <c r="F6943" s="255"/>
      <c r="G6943" s="255"/>
      <c r="I6943" s="255"/>
      <c r="J6943" s="255"/>
      <c r="K6943" s="255"/>
      <c r="M6943" s="255"/>
      <c r="S6943" s="255"/>
      <c r="AE6943" s="94" t="e">
        <f aca="false" t="array" ref="AE6943:AE6943">_xlfn.torow(_xlfn.unique(_xlfn._xlws.filter(cat_table[Subsector],$E6943=cat_table[Sector],"")))</f>
        <v>#NAME?</v>
      </c>
      <c r="AO6943" s="94" t="e">
        <f aca="false" t="array" ref="AO6943:AO6943">_xlfn.torow(_xlfn.unique(_xlfn._xlws.filter(cat_table[Sub-subsector],($E6943=cat_table[Sector])*($F6943=cat_table[Subsector]),"")))</f>
        <v>#NAME?</v>
      </c>
    </row>
    <row r="6944" customFormat="false" ht="15" hidden="false" customHeight="true" outlineLevel="0" collapsed="false">
      <c r="E6944" s="255"/>
      <c r="F6944" s="255"/>
      <c r="G6944" s="255"/>
      <c r="I6944" s="255"/>
      <c r="J6944" s="255"/>
      <c r="K6944" s="255"/>
      <c r="M6944" s="255"/>
      <c r="S6944" s="255"/>
      <c r="AE6944" s="94" t="e">
        <f aca="false" t="array" ref="AE6944:AE6944">_xlfn.torow(_xlfn.unique(_xlfn._xlws.filter(cat_table[Subsector],$E6944=cat_table[Sector],"")))</f>
        <v>#NAME?</v>
      </c>
      <c r="AO6944" s="94" t="e">
        <f aca="false" t="array" ref="AO6944:AO6944">_xlfn.torow(_xlfn.unique(_xlfn._xlws.filter(cat_table[Sub-subsector],($E6944=cat_table[Sector])*($F6944=cat_table[Subsector]),"")))</f>
        <v>#NAME?</v>
      </c>
    </row>
    <row r="6945" customFormat="false" ht="15" hidden="false" customHeight="true" outlineLevel="0" collapsed="false">
      <c r="E6945" s="255"/>
      <c r="F6945" s="255"/>
      <c r="G6945" s="255"/>
      <c r="I6945" s="255"/>
      <c r="J6945" s="255"/>
      <c r="K6945" s="255"/>
      <c r="M6945" s="255"/>
      <c r="S6945" s="255"/>
      <c r="AE6945" s="94" t="e">
        <f aca="false" t="array" ref="AE6945:AE6945">_xlfn.torow(_xlfn.unique(_xlfn._xlws.filter(cat_table[Subsector],$E6945=cat_table[Sector],"")))</f>
        <v>#NAME?</v>
      </c>
      <c r="AO6945" s="94" t="e">
        <f aca="false" t="array" ref="AO6945:AO6945">_xlfn.torow(_xlfn.unique(_xlfn._xlws.filter(cat_table[Sub-subsector],($E6945=cat_table[Sector])*($F6945=cat_table[Subsector]),"")))</f>
        <v>#NAME?</v>
      </c>
    </row>
    <row r="6946" customFormat="false" ht="15" hidden="false" customHeight="true" outlineLevel="0" collapsed="false">
      <c r="E6946" s="255"/>
      <c r="F6946" s="255"/>
      <c r="G6946" s="255"/>
      <c r="I6946" s="255"/>
      <c r="J6946" s="255"/>
      <c r="K6946" s="255"/>
      <c r="M6946" s="255"/>
      <c r="S6946" s="255"/>
      <c r="AE6946" s="94" t="e">
        <f aca="false" t="array" ref="AE6946:AE6946">_xlfn.torow(_xlfn.unique(_xlfn._xlws.filter(cat_table[Subsector],$E6946=cat_table[Sector],"")))</f>
        <v>#NAME?</v>
      </c>
      <c r="AO6946" s="94" t="e">
        <f aca="false" t="array" ref="AO6946:AO6946">_xlfn.torow(_xlfn.unique(_xlfn._xlws.filter(cat_table[Sub-subsector],($E6946=cat_table[Sector])*($F6946=cat_table[Subsector]),"")))</f>
        <v>#NAME?</v>
      </c>
    </row>
    <row r="6947" customFormat="false" ht="15" hidden="false" customHeight="true" outlineLevel="0" collapsed="false">
      <c r="E6947" s="255"/>
      <c r="F6947" s="255"/>
      <c r="G6947" s="255"/>
      <c r="I6947" s="255"/>
      <c r="J6947" s="255"/>
      <c r="K6947" s="255"/>
      <c r="M6947" s="255"/>
      <c r="S6947" s="255"/>
      <c r="AE6947" s="94" t="e">
        <f aca="false" t="array" ref="AE6947:AE6947">_xlfn.torow(_xlfn.unique(_xlfn._xlws.filter(cat_table[Subsector],$E6947=cat_table[Sector],"")))</f>
        <v>#NAME?</v>
      </c>
      <c r="AO6947" s="94" t="e">
        <f aca="false" t="array" ref="AO6947:AO6947">_xlfn.torow(_xlfn.unique(_xlfn._xlws.filter(cat_table[Sub-subsector],($E6947=cat_table[Sector])*($F6947=cat_table[Subsector]),"")))</f>
        <v>#NAME?</v>
      </c>
    </row>
    <row r="6948" customFormat="false" ht="15" hidden="false" customHeight="true" outlineLevel="0" collapsed="false">
      <c r="E6948" s="255"/>
      <c r="F6948" s="255"/>
      <c r="G6948" s="255"/>
      <c r="I6948" s="255"/>
      <c r="J6948" s="255"/>
      <c r="K6948" s="255"/>
      <c r="M6948" s="255"/>
      <c r="S6948" s="255"/>
      <c r="AE6948" s="94" t="e">
        <f aca="false" t="array" ref="AE6948:AE6948">_xlfn.torow(_xlfn.unique(_xlfn._xlws.filter(cat_table[Subsector],$E6948=cat_table[Sector],"")))</f>
        <v>#NAME?</v>
      </c>
      <c r="AO6948" s="94" t="e">
        <f aca="false" t="array" ref="AO6948:AO6948">_xlfn.torow(_xlfn.unique(_xlfn._xlws.filter(cat_table[Sub-subsector],($E6948=cat_table[Sector])*($F6948=cat_table[Subsector]),"")))</f>
        <v>#NAME?</v>
      </c>
    </row>
    <row r="6949" customFormat="false" ht="15" hidden="false" customHeight="true" outlineLevel="0" collapsed="false">
      <c r="E6949" s="255"/>
      <c r="F6949" s="255"/>
      <c r="G6949" s="255"/>
      <c r="I6949" s="255"/>
      <c r="J6949" s="255"/>
      <c r="K6949" s="255"/>
      <c r="M6949" s="255"/>
      <c r="S6949" s="255"/>
      <c r="AE6949" s="94" t="e">
        <f aca="false" t="array" ref="AE6949:AE6949">_xlfn.torow(_xlfn.unique(_xlfn._xlws.filter(cat_table[Subsector],$E6949=cat_table[Sector],"")))</f>
        <v>#NAME?</v>
      </c>
      <c r="AO6949" s="94" t="e">
        <f aca="false" t="array" ref="AO6949:AO6949">_xlfn.torow(_xlfn.unique(_xlfn._xlws.filter(cat_table[Sub-subsector],($E6949=cat_table[Sector])*($F6949=cat_table[Subsector]),"")))</f>
        <v>#NAME?</v>
      </c>
    </row>
    <row r="6950" customFormat="false" ht="15" hidden="false" customHeight="true" outlineLevel="0" collapsed="false">
      <c r="E6950" s="255"/>
      <c r="F6950" s="255"/>
      <c r="G6950" s="255"/>
      <c r="I6950" s="255"/>
      <c r="J6950" s="255"/>
      <c r="K6950" s="255"/>
      <c r="M6950" s="255"/>
      <c r="S6950" s="255"/>
      <c r="AE6950" s="94" t="e">
        <f aca="false" t="array" ref="AE6950:AE6950">_xlfn.torow(_xlfn.unique(_xlfn._xlws.filter(cat_table[Subsector],$E6950=cat_table[Sector],"")))</f>
        <v>#NAME?</v>
      </c>
      <c r="AO6950" s="94" t="e">
        <f aca="false" t="array" ref="AO6950:AO6950">_xlfn.torow(_xlfn.unique(_xlfn._xlws.filter(cat_table[Sub-subsector],($E6950=cat_table[Sector])*($F6950=cat_table[Subsector]),"")))</f>
        <v>#NAME?</v>
      </c>
    </row>
    <row r="6951" customFormat="false" ht="15" hidden="false" customHeight="true" outlineLevel="0" collapsed="false">
      <c r="E6951" s="255"/>
      <c r="F6951" s="255"/>
      <c r="G6951" s="255"/>
      <c r="I6951" s="255"/>
      <c r="J6951" s="255"/>
      <c r="K6951" s="255"/>
      <c r="M6951" s="255"/>
      <c r="S6951" s="255"/>
      <c r="AE6951" s="94" t="e">
        <f aca="false" t="array" ref="AE6951:AE6951">_xlfn.torow(_xlfn.unique(_xlfn._xlws.filter(cat_table[Subsector],$E6951=cat_table[Sector],"")))</f>
        <v>#NAME?</v>
      </c>
      <c r="AO6951" s="94" t="e">
        <f aca="false" t="array" ref="AO6951:AO6951">_xlfn.torow(_xlfn.unique(_xlfn._xlws.filter(cat_table[Sub-subsector],($E6951=cat_table[Sector])*($F6951=cat_table[Subsector]),"")))</f>
        <v>#NAME?</v>
      </c>
    </row>
    <row r="6952" customFormat="false" ht="15" hidden="false" customHeight="true" outlineLevel="0" collapsed="false">
      <c r="E6952" s="255"/>
      <c r="F6952" s="255"/>
      <c r="G6952" s="255"/>
      <c r="I6952" s="255"/>
      <c r="J6952" s="255"/>
      <c r="K6952" s="255"/>
      <c r="M6952" s="255"/>
      <c r="S6952" s="255"/>
      <c r="AE6952" s="94" t="e">
        <f aca="false" t="array" ref="AE6952:AE6952">_xlfn.torow(_xlfn.unique(_xlfn._xlws.filter(cat_table[Subsector],$E6952=cat_table[Sector],"")))</f>
        <v>#NAME?</v>
      </c>
      <c r="AO6952" s="94" t="e">
        <f aca="false" t="array" ref="AO6952:AO6952">_xlfn.torow(_xlfn.unique(_xlfn._xlws.filter(cat_table[Sub-subsector],($E6952=cat_table[Sector])*($F6952=cat_table[Subsector]),"")))</f>
        <v>#NAME?</v>
      </c>
    </row>
    <row r="6953" customFormat="false" ht="15" hidden="false" customHeight="true" outlineLevel="0" collapsed="false">
      <c r="E6953" s="255"/>
      <c r="F6953" s="255"/>
      <c r="G6953" s="255"/>
      <c r="I6953" s="255"/>
      <c r="J6953" s="255"/>
      <c r="K6953" s="255"/>
      <c r="M6953" s="255"/>
      <c r="S6953" s="255"/>
      <c r="AE6953" s="94" t="e">
        <f aca="false" t="array" ref="AE6953:AE6953">_xlfn.torow(_xlfn.unique(_xlfn._xlws.filter(cat_table[Subsector],$E6953=cat_table[Sector],"")))</f>
        <v>#NAME?</v>
      </c>
      <c r="AO6953" s="94" t="e">
        <f aca="false" t="array" ref="AO6953:AO6953">_xlfn.torow(_xlfn.unique(_xlfn._xlws.filter(cat_table[Sub-subsector],($E6953=cat_table[Sector])*($F6953=cat_table[Subsector]),"")))</f>
        <v>#NAME?</v>
      </c>
    </row>
    <row r="6954" customFormat="false" ht="15" hidden="false" customHeight="true" outlineLevel="0" collapsed="false">
      <c r="E6954" s="255"/>
      <c r="F6954" s="255"/>
      <c r="G6954" s="255"/>
      <c r="I6954" s="255"/>
      <c r="J6954" s="255"/>
      <c r="K6954" s="255"/>
      <c r="M6954" s="255"/>
      <c r="S6954" s="255"/>
      <c r="AE6954" s="94" t="e">
        <f aca="false" t="array" ref="AE6954:AE6954">_xlfn.torow(_xlfn.unique(_xlfn._xlws.filter(cat_table[Subsector],$E6954=cat_table[Sector],"")))</f>
        <v>#NAME?</v>
      </c>
      <c r="AO6954" s="94" t="e">
        <f aca="false" t="array" ref="AO6954:AO6954">_xlfn.torow(_xlfn.unique(_xlfn._xlws.filter(cat_table[Sub-subsector],($E6954=cat_table[Sector])*($F6954=cat_table[Subsector]),"")))</f>
        <v>#NAME?</v>
      </c>
    </row>
    <row r="6955" customFormat="false" ht="15" hidden="false" customHeight="true" outlineLevel="0" collapsed="false">
      <c r="E6955" s="255"/>
      <c r="F6955" s="255"/>
      <c r="G6955" s="255"/>
      <c r="I6955" s="255"/>
      <c r="J6955" s="255"/>
      <c r="K6955" s="255"/>
      <c r="M6955" s="255"/>
      <c r="S6955" s="255"/>
      <c r="AE6955" s="94" t="e">
        <f aca="false" t="array" ref="AE6955:AE6955">_xlfn.torow(_xlfn.unique(_xlfn._xlws.filter(cat_table[Subsector],$E6955=cat_table[Sector],"")))</f>
        <v>#NAME?</v>
      </c>
      <c r="AO6955" s="94" t="e">
        <f aca="false" t="array" ref="AO6955:AO6955">_xlfn.torow(_xlfn.unique(_xlfn._xlws.filter(cat_table[Sub-subsector],($E6955=cat_table[Sector])*($F6955=cat_table[Subsector]),"")))</f>
        <v>#NAME?</v>
      </c>
    </row>
    <row r="6956" customFormat="false" ht="15" hidden="false" customHeight="true" outlineLevel="0" collapsed="false">
      <c r="E6956" s="255"/>
      <c r="F6956" s="255"/>
      <c r="G6956" s="255"/>
      <c r="I6956" s="255"/>
      <c r="J6956" s="255"/>
      <c r="K6956" s="255"/>
      <c r="M6956" s="255"/>
      <c r="S6956" s="255"/>
      <c r="AE6956" s="94" t="e">
        <f aca="false" t="array" ref="AE6956:AE6956">_xlfn.torow(_xlfn.unique(_xlfn._xlws.filter(cat_table[Subsector],$E6956=cat_table[Sector],"")))</f>
        <v>#NAME?</v>
      </c>
      <c r="AO6956" s="94" t="e">
        <f aca="false" t="array" ref="AO6956:AO6956">_xlfn.torow(_xlfn.unique(_xlfn._xlws.filter(cat_table[Sub-subsector],($E6956=cat_table[Sector])*($F6956=cat_table[Subsector]),"")))</f>
        <v>#NAME?</v>
      </c>
    </row>
    <row r="6957" customFormat="false" ht="15" hidden="false" customHeight="true" outlineLevel="0" collapsed="false">
      <c r="E6957" s="255"/>
      <c r="F6957" s="255"/>
      <c r="G6957" s="255"/>
      <c r="I6957" s="255"/>
      <c r="J6957" s="255"/>
      <c r="K6957" s="255"/>
      <c r="M6957" s="255"/>
      <c r="S6957" s="255"/>
      <c r="AE6957" s="94" t="e">
        <f aca="false" t="array" ref="AE6957:AE6957">_xlfn.torow(_xlfn.unique(_xlfn._xlws.filter(cat_table[Subsector],$E6957=cat_table[Sector],"")))</f>
        <v>#NAME?</v>
      </c>
      <c r="AO6957" s="94" t="e">
        <f aca="false" t="array" ref="AO6957:AO6957">_xlfn.torow(_xlfn.unique(_xlfn._xlws.filter(cat_table[Sub-subsector],($E6957=cat_table[Sector])*($F6957=cat_table[Subsector]),"")))</f>
        <v>#NAME?</v>
      </c>
    </row>
    <row r="6958" customFormat="false" ht="15" hidden="false" customHeight="true" outlineLevel="0" collapsed="false">
      <c r="E6958" s="255"/>
      <c r="F6958" s="255"/>
      <c r="G6958" s="255"/>
      <c r="I6958" s="255"/>
      <c r="J6958" s="255"/>
      <c r="K6958" s="255"/>
      <c r="M6958" s="255"/>
      <c r="S6958" s="255"/>
      <c r="AE6958" s="94" t="e">
        <f aca="false" t="array" ref="AE6958:AE6958">_xlfn.torow(_xlfn.unique(_xlfn._xlws.filter(cat_table[Subsector],$E6958=cat_table[Sector],"")))</f>
        <v>#NAME?</v>
      </c>
      <c r="AO6958" s="94" t="e">
        <f aca="false" t="array" ref="AO6958:AO6958">_xlfn.torow(_xlfn.unique(_xlfn._xlws.filter(cat_table[Sub-subsector],($E6958=cat_table[Sector])*($F6958=cat_table[Subsector]),"")))</f>
        <v>#NAME?</v>
      </c>
    </row>
    <row r="6959" customFormat="false" ht="15" hidden="false" customHeight="true" outlineLevel="0" collapsed="false">
      <c r="E6959" s="255"/>
      <c r="F6959" s="255"/>
      <c r="G6959" s="255"/>
      <c r="I6959" s="255"/>
      <c r="J6959" s="255"/>
      <c r="K6959" s="255"/>
      <c r="M6959" s="255"/>
      <c r="S6959" s="255"/>
      <c r="AE6959" s="94" t="e">
        <f aca="false" t="array" ref="AE6959:AE6959">_xlfn.torow(_xlfn.unique(_xlfn._xlws.filter(cat_table[Subsector],$E6959=cat_table[Sector],"")))</f>
        <v>#NAME?</v>
      </c>
      <c r="AO6959" s="94" t="e">
        <f aca="false" t="array" ref="AO6959:AO6959">_xlfn.torow(_xlfn.unique(_xlfn._xlws.filter(cat_table[Sub-subsector],($E6959=cat_table[Sector])*($F6959=cat_table[Subsector]),"")))</f>
        <v>#NAME?</v>
      </c>
    </row>
    <row r="6960" customFormat="false" ht="15" hidden="false" customHeight="true" outlineLevel="0" collapsed="false">
      <c r="E6960" s="255"/>
      <c r="F6960" s="255"/>
      <c r="G6960" s="255"/>
      <c r="I6960" s="255"/>
      <c r="J6960" s="255"/>
      <c r="K6960" s="255"/>
      <c r="M6960" s="255"/>
      <c r="S6960" s="255"/>
      <c r="AE6960" s="94" t="e">
        <f aca="false" t="array" ref="AE6960:AE6960">_xlfn.torow(_xlfn.unique(_xlfn._xlws.filter(cat_table[Subsector],$E6960=cat_table[Sector],"")))</f>
        <v>#NAME?</v>
      </c>
      <c r="AO6960" s="94" t="e">
        <f aca="false" t="array" ref="AO6960:AO6960">_xlfn.torow(_xlfn.unique(_xlfn._xlws.filter(cat_table[Sub-subsector],($E6960=cat_table[Sector])*($F6960=cat_table[Subsector]),"")))</f>
        <v>#NAME?</v>
      </c>
    </row>
    <row r="6961" customFormat="false" ht="15" hidden="false" customHeight="true" outlineLevel="0" collapsed="false">
      <c r="E6961" s="255"/>
      <c r="F6961" s="255"/>
      <c r="G6961" s="255"/>
      <c r="I6961" s="255"/>
      <c r="J6961" s="255"/>
      <c r="K6961" s="255"/>
      <c r="M6961" s="255"/>
      <c r="S6961" s="255"/>
      <c r="AE6961" s="94" t="e">
        <f aca="false" t="array" ref="AE6961:AE6961">_xlfn.torow(_xlfn.unique(_xlfn._xlws.filter(cat_table[Subsector],$E6961=cat_table[Sector],"")))</f>
        <v>#NAME?</v>
      </c>
      <c r="AO6961" s="94" t="e">
        <f aca="false" t="array" ref="AO6961:AO6961">_xlfn.torow(_xlfn.unique(_xlfn._xlws.filter(cat_table[Sub-subsector],($E6961=cat_table[Sector])*($F6961=cat_table[Subsector]),"")))</f>
        <v>#NAME?</v>
      </c>
    </row>
    <row r="6962" customFormat="false" ht="15" hidden="false" customHeight="true" outlineLevel="0" collapsed="false">
      <c r="E6962" s="255"/>
      <c r="F6962" s="255"/>
      <c r="G6962" s="255"/>
      <c r="I6962" s="255"/>
      <c r="J6962" s="255"/>
      <c r="K6962" s="255"/>
      <c r="M6962" s="255"/>
      <c r="S6962" s="255"/>
      <c r="AE6962" s="94" t="e">
        <f aca="false" t="array" ref="AE6962:AE6962">_xlfn.torow(_xlfn.unique(_xlfn._xlws.filter(cat_table[Subsector],$E6962=cat_table[Sector],"")))</f>
        <v>#NAME?</v>
      </c>
      <c r="AO6962" s="94" t="e">
        <f aca="false" t="array" ref="AO6962:AO6962">_xlfn.torow(_xlfn.unique(_xlfn._xlws.filter(cat_table[Sub-subsector],($E6962=cat_table[Sector])*($F6962=cat_table[Subsector]),"")))</f>
        <v>#NAME?</v>
      </c>
    </row>
    <row r="6963" customFormat="false" ht="15" hidden="false" customHeight="true" outlineLevel="0" collapsed="false">
      <c r="E6963" s="255"/>
      <c r="F6963" s="255"/>
      <c r="G6963" s="255"/>
      <c r="I6963" s="255"/>
      <c r="J6963" s="255"/>
      <c r="K6963" s="255"/>
      <c r="M6963" s="255"/>
      <c r="S6963" s="255"/>
      <c r="AE6963" s="94" t="e">
        <f aca="false" t="array" ref="AE6963:AE6963">_xlfn.torow(_xlfn.unique(_xlfn._xlws.filter(cat_table[Subsector],$E6963=cat_table[Sector],"")))</f>
        <v>#NAME?</v>
      </c>
      <c r="AO6963" s="94" t="e">
        <f aca="false" t="array" ref="AO6963:AO6963">_xlfn.torow(_xlfn.unique(_xlfn._xlws.filter(cat_table[Sub-subsector],($E6963=cat_table[Sector])*($F6963=cat_table[Subsector]),"")))</f>
        <v>#NAME?</v>
      </c>
    </row>
    <row r="6964" customFormat="false" ht="15" hidden="false" customHeight="true" outlineLevel="0" collapsed="false">
      <c r="E6964" s="255"/>
      <c r="F6964" s="255"/>
      <c r="G6964" s="255"/>
      <c r="I6964" s="255"/>
      <c r="J6964" s="255"/>
      <c r="K6964" s="255"/>
      <c r="M6964" s="255"/>
      <c r="S6964" s="255"/>
      <c r="AE6964" s="94" t="e">
        <f aca="false" t="array" ref="AE6964:AE6964">_xlfn.torow(_xlfn.unique(_xlfn._xlws.filter(cat_table[Subsector],$E6964=cat_table[Sector],"")))</f>
        <v>#NAME?</v>
      </c>
      <c r="AO6964" s="94" t="e">
        <f aca="false" t="array" ref="AO6964:AO6964">_xlfn.torow(_xlfn.unique(_xlfn._xlws.filter(cat_table[Sub-subsector],($E6964=cat_table[Sector])*($F6964=cat_table[Subsector]),"")))</f>
        <v>#NAME?</v>
      </c>
    </row>
    <row r="6965" customFormat="false" ht="15" hidden="false" customHeight="true" outlineLevel="0" collapsed="false">
      <c r="E6965" s="255"/>
      <c r="F6965" s="255"/>
      <c r="G6965" s="255"/>
      <c r="I6965" s="255"/>
      <c r="J6965" s="255"/>
      <c r="K6965" s="255"/>
      <c r="M6965" s="255"/>
      <c r="S6965" s="255"/>
      <c r="AE6965" s="94" t="e">
        <f aca="false" t="array" ref="AE6965:AE6965">_xlfn.torow(_xlfn.unique(_xlfn._xlws.filter(cat_table[Subsector],$E6965=cat_table[Sector],"")))</f>
        <v>#NAME?</v>
      </c>
      <c r="AO6965" s="94" t="e">
        <f aca="false" t="array" ref="AO6965:AO6965">_xlfn.torow(_xlfn.unique(_xlfn._xlws.filter(cat_table[Sub-subsector],($E6965=cat_table[Sector])*($F6965=cat_table[Subsector]),"")))</f>
        <v>#NAME?</v>
      </c>
    </row>
    <row r="6966" customFormat="false" ht="15" hidden="false" customHeight="true" outlineLevel="0" collapsed="false">
      <c r="E6966" s="255"/>
      <c r="F6966" s="255"/>
      <c r="G6966" s="255"/>
      <c r="I6966" s="255"/>
      <c r="J6966" s="255"/>
      <c r="K6966" s="255"/>
      <c r="M6966" s="255"/>
      <c r="S6966" s="255"/>
      <c r="AE6966" s="94" t="e">
        <f aca="false" t="array" ref="AE6966:AE6966">_xlfn.torow(_xlfn.unique(_xlfn._xlws.filter(cat_table[Subsector],$E6966=cat_table[Sector],"")))</f>
        <v>#NAME?</v>
      </c>
      <c r="AO6966" s="94" t="e">
        <f aca="false" t="array" ref="AO6966:AO6966">_xlfn.torow(_xlfn.unique(_xlfn._xlws.filter(cat_table[Sub-subsector],($E6966=cat_table[Sector])*($F6966=cat_table[Subsector]),"")))</f>
        <v>#NAME?</v>
      </c>
    </row>
    <row r="6967" customFormat="false" ht="15" hidden="false" customHeight="true" outlineLevel="0" collapsed="false">
      <c r="E6967" s="255"/>
      <c r="F6967" s="255"/>
      <c r="G6967" s="255"/>
      <c r="I6967" s="255"/>
      <c r="J6967" s="255"/>
      <c r="K6967" s="255"/>
      <c r="M6967" s="255"/>
      <c r="S6967" s="255"/>
      <c r="AE6967" s="94" t="e">
        <f aca="false" t="array" ref="AE6967:AE6967">_xlfn.torow(_xlfn.unique(_xlfn._xlws.filter(cat_table[Subsector],$E6967=cat_table[Sector],"")))</f>
        <v>#NAME?</v>
      </c>
      <c r="AO6967" s="94" t="e">
        <f aca="false" t="array" ref="AO6967:AO6967">_xlfn.torow(_xlfn.unique(_xlfn._xlws.filter(cat_table[Sub-subsector],($E6967=cat_table[Sector])*($F6967=cat_table[Subsector]),"")))</f>
        <v>#NAME?</v>
      </c>
    </row>
    <row r="6968" customFormat="false" ht="15" hidden="false" customHeight="true" outlineLevel="0" collapsed="false">
      <c r="E6968" s="255"/>
      <c r="F6968" s="255"/>
      <c r="G6968" s="255"/>
      <c r="I6968" s="255"/>
      <c r="J6968" s="255"/>
      <c r="K6968" s="255"/>
      <c r="M6968" s="255"/>
      <c r="S6968" s="255"/>
      <c r="AE6968" s="94" t="e">
        <f aca="false" t="array" ref="AE6968:AE6968">_xlfn.torow(_xlfn.unique(_xlfn._xlws.filter(cat_table[Subsector],$E6968=cat_table[Sector],"")))</f>
        <v>#NAME?</v>
      </c>
      <c r="AO6968" s="94" t="e">
        <f aca="false" t="array" ref="AO6968:AO6968">_xlfn.torow(_xlfn.unique(_xlfn._xlws.filter(cat_table[Sub-subsector],($E6968=cat_table[Sector])*($F6968=cat_table[Subsector]),"")))</f>
        <v>#NAME?</v>
      </c>
    </row>
    <row r="6969" customFormat="false" ht="15" hidden="false" customHeight="true" outlineLevel="0" collapsed="false">
      <c r="E6969" s="255"/>
      <c r="F6969" s="255"/>
      <c r="G6969" s="255"/>
      <c r="I6969" s="255"/>
      <c r="J6969" s="255"/>
      <c r="K6969" s="255"/>
      <c r="M6969" s="255"/>
      <c r="S6969" s="255"/>
      <c r="AE6969" s="94" t="e">
        <f aca="false" t="array" ref="AE6969:AE6969">_xlfn.torow(_xlfn.unique(_xlfn._xlws.filter(cat_table[Subsector],$E6969=cat_table[Sector],"")))</f>
        <v>#NAME?</v>
      </c>
      <c r="AO6969" s="94" t="e">
        <f aca="false" t="array" ref="AO6969:AO6969">_xlfn.torow(_xlfn.unique(_xlfn._xlws.filter(cat_table[Sub-subsector],($E6969=cat_table[Sector])*($F6969=cat_table[Subsector]),"")))</f>
        <v>#NAME?</v>
      </c>
    </row>
    <row r="6970" customFormat="false" ht="15" hidden="false" customHeight="true" outlineLevel="0" collapsed="false">
      <c r="E6970" s="255"/>
      <c r="F6970" s="255"/>
      <c r="G6970" s="255"/>
      <c r="I6970" s="255"/>
      <c r="J6970" s="255"/>
      <c r="K6970" s="255"/>
      <c r="M6970" s="255"/>
      <c r="S6970" s="255"/>
      <c r="AE6970" s="94" t="e">
        <f aca="false" t="array" ref="AE6970:AE6970">_xlfn.torow(_xlfn.unique(_xlfn._xlws.filter(cat_table[Subsector],$E6970=cat_table[Sector],"")))</f>
        <v>#NAME?</v>
      </c>
      <c r="AO6970" s="94" t="e">
        <f aca="false" t="array" ref="AO6970:AO6970">_xlfn.torow(_xlfn.unique(_xlfn._xlws.filter(cat_table[Sub-subsector],($E6970=cat_table[Sector])*($F6970=cat_table[Subsector]),"")))</f>
        <v>#NAME?</v>
      </c>
    </row>
    <row r="6971" customFormat="false" ht="15" hidden="false" customHeight="true" outlineLevel="0" collapsed="false">
      <c r="E6971" s="255"/>
      <c r="F6971" s="255"/>
      <c r="G6971" s="255"/>
      <c r="I6971" s="255"/>
      <c r="J6971" s="255"/>
      <c r="K6971" s="255"/>
      <c r="M6971" s="255"/>
      <c r="S6971" s="255"/>
      <c r="AE6971" s="94" t="e">
        <f aca="false" t="array" ref="AE6971:AE6971">_xlfn.torow(_xlfn.unique(_xlfn._xlws.filter(cat_table[Subsector],$E6971=cat_table[Sector],"")))</f>
        <v>#NAME?</v>
      </c>
      <c r="AO6971" s="94" t="e">
        <f aca="false" t="array" ref="AO6971:AO6971">_xlfn.torow(_xlfn.unique(_xlfn._xlws.filter(cat_table[Sub-subsector],($E6971=cat_table[Sector])*($F6971=cat_table[Subsector]),"")))</f>
        <v>#NAME?</v>
      </c>
    </row>
    <row r="6972" customFormat="false" ht="15" hidden="false" customHeight="true" outlineLevel="0" collapsed="false">
      <c r="E6972" s="255"/>
      <c r="F6972" s="255"/>
      <c r="G6972" s="255"/>
      <c r="I6972" s="255"/>
      <c r="J6972" s="255"/>
      <c r="K6972" s="255"/>
      <c r="M6972" s="255"/>
      <c r="S6972" s="255"/>
      <c r="AE6972" s="94" t="e">
        <f aca="false" t="array" ref="AE6972:AE6972">_xlfn.torow(_xlfn.unique(_xlfn._xlws.filter(cat_table[Subsector],$E6972=cat_table[Sector],"")))</f>
        <v>#NAME?</v>
      </c>
      <c r="AO6972" s="94" t="e">
        <f aca="false" t="array" ref="AO6972:AO6972">_xlfn.torow(_xlfn.unique(_xlfn._xlws.filter(cat_table[Sub-subsector],($E6972=cat_table[Sector])*($F6972=cat_table[Subsector]),"")))</f>
        <v>#NAME?</v>
      </c>
    </row>
    <row r="6973" customFormat="false" ht="15" hidden="false" customHeight="true" outlineLevel="0" collapsed="false">
      <c r="E6973" s="255"/>
      <c r="F6973" s="255"/>
      <c r="G6973" s="255"/>
      <c r="I6973" s="255"/>
      <c r="J6973" s="255"/>
      <c r="K6973" s="255"/>
      <c r="M6973" s="255"/>
      <c r="S6973" s="255"/>
      <c r="AE6973" s="94" t="e">
        <f aca="false" t="array" ref="AE6973:AE6973">_xlfn.torow(_xlfn.unique(_xlfn._xlws.filter(cat_table[Subsector],$E6973=cat_table[Sector],"")))</f>
        <v>#NAME?</v>
      </c>
      <c r="AO6973" s="94" t="e">
        <f aca="false" t="array" ref="AO6973:AO6973">_xlfn.torow(_xlfn.unique(_xlfn._xlws.filter(cat_table[Sub-subsector],($E6973=cat_table[Sector])*($F6973=cat_table[Subsector]),"")))</f>
        <v>#NAME?</v>
      </c>
    </row>
    <row r="6974" customFormat="false" ht="15" hidden="false" customHeight="true" outlineLevel="0" collapsed="false">
      <c r="E6974" s="255"/>
      <c r="F6974" s="255"/>
      <c r="G6974" s="255"/>
      <c r="I6974" s="255"/>
      <c r="J6974" s="255"/>
      <c r="K6974" s="255"/>
      <c r="M6974" s="255"/>
      <c r="S6974" s="255"/>
      <c r="AE6974" s="94" t="e">
        <f aca="false" t="array" ref="AE6974:AE6974">_xlfn.torow(_xlfn.unique(_xlfn._xlws.filter(cat_table[Subsector],$E6974=cat_table[Sector],"")))</f>
        <v>#NAME?</v>
      </c>
      <c r="AO6974" s="94" t="e">
        <f aca="false" t="array" ref="AO6974:AO6974">_xlfn.torow(_xlfn.unique(_xlfn._xlws.filter(cat_table[Sub-subsector],($E6974=cat_table[Sector])*($F6974=cat_table[Subsector]),"")))</f>
        <v>#NAME?</v>
      </c>
    </row>
    <row r="6975" customFormat="false" ht="15" hidden="false" customHeight="true" outlineLevel="0" collapsed="false">
      <c r="E6975" s="255"/>
      <c r="F6975" s="255"/>
      <c r="G6975" s="255"/>
      <c r="I6975" s="255"/>
      <c r="J6975" s="255"/>
      <c r="K6975" s="255"/>
      <c r="M6975" s="255"/>
      <c r="S6975" s="255"/>
      <c r="AE6975" s="94" t="e">
        <f aca="false" t="array" ref="AE6975:AE6975">_xlfn.torow(_xlfn.unique(_xlfn._xlws.filter(cat_table[Subsector],$E6975=cat_table[Sector],"")))</f>
        <v>#NAME?</v>
      </c>
      <c r="AO6975" s="94" t="e">
        <f aca="false" t="array" ref="AO6975:AO6975">_xlfn.torow(_xlfn.unique(_xlfn._xlws.filter(cat_table[Sub-subsector],($E6975=cat_table[Sector])*($F6975=cat_table[Subsector]),"")))</f>
        <v>#NAME?</v>
      </c>
    </row>
    <row r="6976" customFormat="false" ht="15" hidden="false" customHeight="true" outlineLevel="0" collapsed="false">
      <c r="E6976" s="255"/>
      <c r="F6976" s="255"/>
      <c r="G6976" s="255"/>
      <c r="I6976" s="255"/>
      <c r="J6976" s="255"/>
      <c r="K6976" s="255"/>
      <c r="M6976" s="255"/>
      <c r="S6976" s="255"/>
      <c r="AE6976" s="94" t="e">
        <f aca="false" t="array" ref="AE6976:AE6976">_xlfn.torow(_xlfn.unique(_xlfn._xlws.filter(cat_table[Subsector],$E6976=cat_table[Sector],"")))</f>
        <v>#NAME?</v>
      </c>
      <c r="AO6976" s="94" t="e">
        <f aca="false" t="array" ref="AO6976:AO6976">_xlfn.torow(_xlfn.unique(_xlfn._xlws.filter(cat_table[Sub-subsector],($E6976=cat_table[Sector])*($F6976=cat_table[Subsector]),"")))</f>
        <v>#NAME?</v>
      </c>
    </row>
    <row r="6977" customFormat="false" ht="15" hidden="false" customHeight="true" outlineLevel="0" collapsed="false">
      <c r="E6977" s="255"/>
      <c r="F6977" s="255"/>
      <c r="G6977" s="255"/>
      <c r="I6977" s="255"/>
      <c r="J6977" s="255"/>
      <c r="K6977" s="255"/>
      <c r="M6977" s="255"/>
      <c r="S6977" s="255"/>
      <c r="AE6977" s="94" t="e">
        <f aca="false" t="array" ref="AE6977:AE6977">_xlfn.torow(_xlfn.unique(_xlfn._xlws.filter(cat_table[Subsector],$E6977=cat_table[Sector],"")))</f>
        <v>#NAME?</v>
      </c>
      <c r="AO6977" s="94" t="e">
        <f aca="false" t="array" ref="AO6977:AO6977">_xlfn.torow(_xlfn.unique(_xlfn._xlws.filter(cat_table[Sub-subsector],($E6977=cat_table[Sector])*($F6977=cat_table[Subsector]),"")))</f>
        <v>#NAME?</v>
      </c>
    </row>
    <row r="6978" customFormat="false" ht="15" hidden="false" customHeight="true" outlineLevel="0" collapsed="false">
      <c r="E6978" s="255"/>
      <c r="F6978" s="255"/>
      <c r="G6978" s="255"/>
      <c r="I6978" s="255"/>
      <c r="J6978" s="255"/>
      <c r="K6978" s="255"/>
      <c r="M6978" s="255"/>
      <c r="S6978" s="255"/>
      <c r="AE6978" s="94" t="e">
        <f aca="false" t="array" ref="AE6978:AE6978">_xlfn.torow(_xlfn.unique(_xlfn._xlws.filter(cat_table[Subsector],$E6978=cat_table[Sector],"")))</f>
        <v>#NAME?</v>
      </c>
      <c r="AO6978" s="94" t="e">
        <f aca="false" t="array" ref="AO6978:AO6978">_xlfn.torow(_xlfn.unique(_xlfn._xlws.filter(cat_table[Sub-subsector],($E6978=cat_table[Sector])*($F6978=cat_table[Subsector]),"")))</f>
        <v>#NAME?</v>
      </c>
    </row>
    <row r="6979" customFormat="false" ht="15" hidden="false" customHeight="true" outlineLevel="0" collapsed="false">
      <c r="E6979" s="255"/>
      <c r="F6979" s="255"/>
      <c r="G6979" s="255"/>
      <c r="I6979" s="255"/>
      <c r="J6979" s="255"/>
      <c r="K6979" s="255"/>
      <c r="M6979" s="255"/>
      <c r="S6979" s="255"/>
      <c r="AE6979" s="94" t="e">
        <f aca="false" t="array" ref="AE6979:AE6979">_xlfn.torow(_xlfn.unique(_xlfn._xlws.filter(cat_table[Subsector],$E6979=cat_table[Sector],"")))</f>
        <v>#NAME?</v>
      </c>
      <c r="AO6979" s="94" t="e">
        <f aca="false" t="array" ref="AO6979:AO6979">_xlfn.torow(_xlfn.unique(_xlfn._xlws.filter(cat_table[Sub-subsector],($E6979=cat_table[Sector])*($F6979=cat_table[Subsector]),"")))</f>
        <v>#NAME?</v>
      </c>
    </row>
    <row r="6980" customFormat="false" ht="15" hidden="false" customHeight="true" outlineLevel="0" collapsed="false">
      <c r="E6980" s="255"/>
      <c r="F6980" s="255"/>
      <c r="G6980" s="255"/>
      <c r="I6980" s="255"/>
      <c r="J6980" s="255"/>
      <c r="K6980" s="255"/>
      <c r="M6980" s="255"/>
      <c r="S6980" s="255"/>
      <c r="AE6980" s="94" t="e">
        <f aca="false" t="array" ref="AE6980:AE6980">_xlfn.torow(_xlfn.unique(_xlfn._xlws.filter(cat_table[Subsector],$E6980=cat_table[Sector],"")))</f>
        <v>#NAME?</v>
      </c>
      <c r="AO6980" s="94" t="e">
        <f aca="false" t="array" ref="AO6980:AO6980">_xlfn.torow(_xlfn.unique(_xlfn._xlws.filter(cat_table[Sub-subsector],($E6980=cat_table[Sector])*($F6980=cat_table[Subsector]),"")))</f>
        <v>#NAME?</v>
      </c>
    </row>
    <row r="6981" customFormat="false" ht="15" hidden="false" customHeight="true" outlineLevel="0" collapsed="false">
      <c r="E6981" s="255"/>
      <c r="F6981" s="255"/>
      <c r="G6981" s="255"/>
      <c r="I6981" s="255"/>
      <c r="J6981" s="255"/>
      <c r="K6981" s="255"/>
      <c r="M6981" s="255"/>
      <c r="S6981" s="255"/>
      <c r="AE6981" s="94" t="e">
        <f aca="false" t="array" ref="AE6981:AE6981">_xlfn.torow(_xlfn.unique(_xlfn._xlws.filter(cat_table[Subsector],$E6981=cat_table[Sector],"")))</f>
        <v>#NAME?</v>
      </c>
      <c r="AO6981" s="94" t="e">
        <f aca="false" t="array" ref="AO6981:AO6981">_xlfn.torow(_xlfn.unique(_xlfn._xlws.filter(cat_table[Sub-subsector],($E6981=cat_table[Sector])*($F6981=cat_table[Subsector]),"")))</f>
        <v>#NAME?</v>
      </c>
    </row>
    <row r="6982" customFormat="false" ht="15" hidden="false" customHeight="true" outlineLevel="0" collapsed="false">
      <c r="E6982" s="255"/>
      <c r="F6982" s="255"/>
      <c r="G6982" s="255"/>
      <c r="I6982" s="255"/>
      <c r="J6982" s="255"/>
      <c r="K6982" s="255"/>
      <c r="M6982" s="255"/>
      <c r="S6982" s="255"/>
      <c r="AE6982" s="94" t="e">
        <f aca="false" t="array" ref="AE6982:AE6982">_xlfn.torow(_xlfn.unique(_xlfn._xlws.filter(cat_table[Subsector],$E6982=cat_table[Sector],"")))</f>
        <v>#NAME?</v>
      </c>
      <c r="AO6982" s="94" t="e">
        <f aca="false" t="array" ref="AO6982:AO6982">_xlfn.torow(_xlfn.unique(_xlfn._xlws.filter(cat_table[Sub-subsector],($E6982=cat_table[Sector])*($F6982=cat_table[Subsector]),"")))</f>
        <v>#NAME?</v>
      </c>
    </row>
    <row r="6983" customFormat="false" ht="15" hidden="false" customHeight="true" outlineLevel="0" collapsed="false">
      <c r="E6983" s="255"/>
      <c r="F6983" s="255"/>
      <c r="G6983" s="255"/>
      <c r="I6983" s="255"/>
      <c r="J6983" s="255"/>
      <c r="K6983" s="255"/>
      <c r="M6983" s="255"/>
      <c r="S6983" s="255"/>
      <c r="AE6983" s="94" t="e">
        <f aca="false" t="array" ref="AE6983:AE6983">_xlfn.torow(_xlfn.unique(_xlfn._xlws.filter(cat_table[Subsector],$E6983=cat_table[Sector],"")))</f>
        <v>#NAME?</v>
      </c>
      <c r="AO6983" s="94" t="e">
        <f aca="false" t="array" ref="AO6983:AO6983">_xlfn.torow(_xlfn.unique(_xlfn._xlws.filter(cat_table[Sub-subsector],($E6983=cat_table[Sector])*($F6983=cat_table[Subsector]),"")))</f>
        <v>#NAME?</v>
      </c>
    </row>
    <row r="6984" customFormat="false" ht="15" hidden="false" customHeight="true" outlineLevel="0" collapsed="false">
      <c r="E6984" s="255"/>
      <c r="F6984" s="255"/>
      <c r="G6984" s="255"/>
      <c r="I6984" s="255"/>
      <c r="J6984" s="255"/>
      <c r="K6984" s="255"/>
      <c r="M6984" s="255"/>
      <c r="S6984" s="255"/>
      <c r="AE6984" s="94" t="e">
        <f aca="false" t="array" ref="AE6984:AE6984">_xlfn.torow(_xlfn.unique(_xlfn._xlws.filter(cat_table[Subsector],$E6984=cat_table[Sector],"")))</f>
        <v>#NAME?</v>
      </c>
      <c r="AO6984" s="94" t="e">
        <f aca="false" t="array" ref="AO6984:AO6984">_xlfn.torow(_xlfn.unique(_xlfn._xlws.filter(cat_table[Sub-subsector],($E6984=cat_table[Sector])*($F6984=cat_table[Subsector]),"")))</f>
        <v>#NAME?</v>
      </c>
    </row>
    <row r="6985" customFormat="false" ht="15" hidden="false" customHeight="true" outlineLevel="0" collapsed="false">
      <c r="E6985" s="255"/>
      <c r="F6985" s="255"/>
      <c r="G6985" s="255"/>
      <c r="I6985" s="255"/>
      <c r="J6985" s="255"/>
      <c r="K6985" s="255"/>
      <c r="M6985" s="255"/>
      <c r="S6985" s="255"/>
      <c r="AE6985" s="94" t="e">
        <f aca="false" t="array" ref="AE6985:AE6985">_xlfn.torow(_xlfn.unique(_xlfn._xlws.filter(cat_table[Subsector],$E6985=cat_table[Sector],"")))</f>
        <v>#NAME?</v>
      </c>
      <c r="AO6985" s="94" t="e">
        <f aca="false" t="array" ref="AO6985:AO6985">_xlfn.torow(_xlfn.unique(_xlfn._xlws.filter(cat_table[Sub-subsector],($E6985=cat_table[Sector])*($F6985=cat_table[Subsector]),"")))</f>
        <v>#NAME?</v>
      </c>
    </row>
    <row r="6986" customFormat="false" ht="15" hidden="false" customHeight="true" outlineLevel="0" collapsed="false">
      <c r="E6986" s="255"/>
      <c r="F6986" s="255"/>
      <c r="G6986" s="255"/>
      <c r="I6986" s="255"/>
      <c r="J6986" s="255"/>
      <c r="K6986" s="255"/>
      <c r="M6986" s="255"/>
      <c r="S6986" s="255"/>
      <c r="AE6986" s="94" t="e">
        <f aca="false" t="array" ref="AE6986:AE6986">_xlfn.torow(_xlfn.unique(_xlfn._xlws.filter(cat_table[Subsector],$E6986=cat_table[Sector],"")))</f>
        <v>#NAME?</v>
      </c>
      <c r="AO6986" s="94" t="e">
        <f aca="false" t="array" ref="AO6986:AO6986">_xlfn.torow(_xlfn.unique(_xlfn._xlws.filter(cat_table[Sub-subsector],($E6986=cat_table[Sector])*($F6986=cat_table[Subsector]),"")))</f>
        <v>#NAME?</v>
      </c>
    </row>
    <row r="6987" customFormat="false" ht="15" hidden="false" customHeight="true" outlineLevel="0" collapsed="false">
      <c r="E6987" s="255"/>
      <c r="F6987" s="255"/>
      <c r="G6987" s="255"/>
      <c r="I6987" s="255"/>
      <c r="J6987" s="255"/>
      <c r="K6987" s="255"/>
      <c r="M6987" s="255"/>
      <c r="S6987" s="255"/>
      <c r="AE6987" s="94" t="e">
        <f aca="false" t="array" ref="AE6987:AE6987">_xlfn.torow(_xlfn.unique(_xlfn._xlws.filter(cat_table[Subsector],$E6987=cat_table[Sector],"")))</f>
        <v>#NAME?</v>
      </c>
      <c r="AO6987" s="94" t="e">
        <f aca="false" t="array" ref="AO6987:AO6987">_xlfn.torow(_xlfn.unique(_xlfn._xlws.filter(cat_table[Sub-subsector],($E6987=cat_table[Sector])*($F6987=cat_table[Subsector]),"")))</f>
        <v>#NAME?</v>
      </c>
    </row>
    <row r="6988" customFormat="false" ht="15" hidden="false" customHeight="true" outlineLevel="0" collapsed="false">
      <c r="E6988" s="255"/>
      <c r="F6988" s="255"/>
      <c r="G6988" s="255"/>
      <c r="I6988" s="255"/>
      <c r="J6988" s="255"/>
      <c r="K6988" s="255"/>
      <c r="M6988" s="255"/>
      <c r="S6988" s="255"/>
      <c r="AE6988" s="94" t="e">
        <f aca="false" t="array" ref="AE6988:AE6988">_xlfn.torow(_xlfn.unique(_xlfn._xlws.filter(cat_table[Subsector],$E6988=cat_table[Sector],"")))</f>
        <v>#NAME?</v>
      </c>
      <c r="AO6988" s="94" t="e">
        <f aca="false" t="array" ref="AO6988:AO6988">_xlfn.torow(_xlfn.unique(_xlfn._xlws.filter(cat_table[Sub-subsector],($E6988=cat_table[Sector])*($F6988=cat_table[Subsector]),"")))</f>
        <v>#NAME?</v>
      </c>
    </row>
    <row r="6989" customFormat="false" ht="15" hidden="false" customHeight="true" outlineLevel="0" collapsed="false">
      <c r="E6989" s="255"/>
      <c r="F6989" s="255"/>
      <c r="G6989" s="255"/>
      <c r="I6989" s="255"/>
      <c r="J6989" s="255"/>
      <c r="K6989" s="255"/>
      <c r="M6989" s="255"/>
      <c r="S6989" s="255"/>
      <c r="AE6989" s="94" t="e">
        <f aca="false" t="array" ref="AE6989:AE6989">_xlfn.torow(_xlfn.unique(_xlfn._xlws.filter(cat_table[Subsector],$E6989=cat_table[Sector],"")))</f>
        <v>#NAME?</v>
      </c>
      <c r="AO6989" s="94" t="e">
        <f aca="false" t="array" ref="AO6989:AO6989">_xlfn.torow(_xlfn.unique(_xlfn._xlws.filter(cat_table[Sub-subsector],($E6989=cat_table[Sector])*($F6989=cat_table[Subsector]),"")))</f>
        <v>#NAME?</v>
      </c>
    </row>
    <row r="6990" customFormat="false" ht="15" hidden="false" customHeight="true" outlineLevel="0" collapsed="false">
      <c r="E6990" s="255"/>
      <c r="F6990" s="255"/>
      <c r="G6990" s="255"/>
      <c r="I6990" s="255"/>
      <c r="J6990" s="255"/>
      <c r="K6990" s="255"/>
      <c r="M6990" s="255"/>
      <c r="S6990" s="255"/>
      <c r="AE6990" s="94" t="e">
        <f aca="false" t="array" ref="AE6990:AE6990">_xlfn.torow(_xlfn.unique(_xlfn._xlws.filter(cat_table[Subsector],$E6990=cat_table[Sector],"")))</f>
        <v>#NAME?</v>
      </c>
      <c r="AO6990" s="94" t="e">
        <f aca="false" t="array" ref="AO6990:AO6990">_xlfn.torow(_xlfn.unique(_xlfn._xlws.filter(cat_table[Sub-subsector],($E6990=cat_table[Sector])*($F6990=cat_table[Subsector]),"")))</f>
        <v>#NAME?</v>
      </c>
    </row>
    <row r="6991" customFormat="false" ht="15" hidden="false" customHeight="true" outlineLevel="0" collapsed="false">
      <c r="E6991" s="255"/>
      <c r="F6991" s="255"/>
      <c r="G6991" s="255"/>
      <c r="I6991" s="255"/>
      <c r="J6991" s="255"/>
      <c r="K6991" s="255"/>
      <c r="M6991" s="255"/>
      <c r="S6991" s="255"/>
      <c r="AE6991" s="94" t="e">
        <f aca="false" t="array" ref="AE6991:AE6991">_xlfn.torow(_xlfn.unique(_xlfn._xlws.filter(cat_table[Subsector],$E6991=cat_table[Sector],"")))</f>
        <v>#NAME?</v>
      </c>
      <c r="AO6991" s="94" t="e">
        <f aca="false" t="array" ref="AO6991:AO6991">_xlfn.torow(_xlfn.unique(_xlfn._xlws.filter(cat_table[Sub-subsector],($E6991=cat_table[Sector])*($F6991=cat_table[Subsector]),"")))</f>
        <v>#NAME?</v>
      </c>
    </row>
    <row r="6992" customFormat="false" ht="15" hidden="false" customHeight="true" outlineLevel="0" collapsed="false">
      <c r="E6992" s="255"/>
      <c r="F6992" s="255"/>
      <c r="G6992" s="255"/>
      <c r="I6992" s="255"/>
      <c r="J6992" s="255"/>
      <c r="K6992" s="255"/>
      <c r="M6992" s="255"/>
      <c r="S6992" s="255"/>
      <c r="AE6992" s="94" t="e">
        <f aca="false" t="array" ref="AE6992:AE6992">_xlfn.torow(_xlfn.unique(_xlfn._xlws.filter(cat_table[Subsector],$E6992=cat_table[Sector],"")))</f>
        <v>#NAME?</v>
      </c>
      <c r="AO6992" s="94" t="e">
        <f aca="false" t="array" ref="AO6992:AO6992">_xlfn.torow(_xlfn.unique(_xlfn._xlws.filter(cat_table[Sub-subsector],($E6992=cat_table[Sector])*($F6992=cat_table[Subsector]),"")))</f>
        <v>#NAME?</v>
      </c>
    </row>
    <row r="6993" customFormat="false" ht="15" hidden="false" customHeight="true" outlineLevel="0" collapsed="false">
      <c r="E6993" s="255"/>
      <c r="F6993" s="255"/>
      <c r="G6993" s="255"/>
      <c r="I6993" s="255"/>
      <c r="J6993" s="255"/>
      <c r="K6993" s="255"/>
      <c r="M6993" s="255"/>
      <c r="S6993" s="255"/>
      <c r="AE6993" s="94" t="e">
        <f aca="false" t="array" ref="AE6993:AE6993">_xlfn.torow(_xlfn.unique(_xlfn._xlws.filter(cat_table[Subsector],$E6993=cat_table[Sector],"")))</f>
        <v>#NAME?</v>
      </c>
      <c r="AO6993" s="94" t="e">
        <f aca="false" t="array" ref="AO6993:AO6993">_xlfn.torow(_xlfn.unique(_xlfn._xlws.filter(cat_table[Sub-subsector],($E6993=cat_table[Sector])*($F6993=cat_table[Subsector]),"")))</f>
        <v>#NAME?</v>
      </c>
    </row>
    <row r="6994" customFormat="false" ht="15" hidden="false" customHeight="true" outlineLevel="0" collapsed="false">
      <c r="E6994" s="255"/>
      <c r="F6994" s="255"/>
      <c r="G6994" s="255"/>
      <c r="I6994" s="255"/>
      <c r="J6994" s="255"/>
      <c r="K6994" s="255"/>
      <c r="M6994" s="255"/>
      <c r="S6994" s="255"/>
      <c r="AE6994" s="94" t="e">
        <f aca="false" t="array" ref="AE6994:AE6994">_xlfn.torow(_xlfn.unique(_xlfn._xlws.filter(cat_table[Subsector],$E6994=cat_table[Sector],"")))</f>
        <v>#NAME?</v>
      </c>
      <c r="AO6994" s="94" t="e">
        <f aca="false" t="array" ref="AO6994:AO6994">_xlfn.torow(_xlfn.unique(_xlfn._xlws.filter(cat_table[Sub-subsector],($E6994=cat_table[Sector])*($F6994=cat_table[Subsector]),"")))</f>
        <v>#NAME?</v>
      </c>
    </row>
    <row r="6995" customFormat="false" ht="15" hidden="false" customHeight="true" outlineLevel="0" collapsed="false">
      <c r="E6995" s="255"/>
      <c r="F6995" s="255"/>
      <c r="G6995" s="255"/>
      <c r="I6995" s="255"/>
      <c r="J6995" s="255"/>
      <c r="K6995" s="255"/>
      <c r="M6995" s="255"/>
      <c r="S6995" s="255"/>
      <c r="AE6995" s="94" t="e">
        <f aca="false" t="array" ref="AE6995:AE6995">_xlfn.torow(_xlfn.unique(_xlfn._xlws.filter(cat_table[Subsector],$E6995=cat_table[Sector],"")))</f>
        <v>#NAME?</v>
      </c>
      <c r="AO6995" s="94" t="e">
        <f aca="false" t="array" ref="AO6995:AO6995">_xlfn.torow(_xlfn.unique(_xlfn._xlws.filter(cat_table[Sub-subsector],($E6995=cat_table[Sector])*($F6995=cat_table[Subsector]),"")))</f>
        <v>#NAME?</v>
      </c>
    </row>
    <row r="6996" customFormat="false" ht="15" hidden="false" customHeight="true" outlineLevel="0" collapsed="false">
      <c r="E6996" s="255"/>
      <c r="F6996" s="255"/>
      <c r="G6996" s="255"/>
      <c r="I6996" s="255"/>
      <c r="J6996" s="255"/>
      <c r="K6996" s="255"/>
      <c r="M6996" s="255"/>
      <c r="S6996" s="255"/>
      <c r="AE6996" s="94" t="e">
        <f aca="false" t="array" ref="AE6996:AE6996">_xlfn.torow(_xlfn.unique(_xlfn._xlws.filter(cat_table[Subsector],$E6996=cat_table[Sector],"")))</f>
        <v>#NAME?</v>
      </c>
      <c r="AO6996" s="94" t="e">
        <f aca="false" t="array" ref="AO6996:AO6996">_xlfn.torow(_xlfn.unique(_xlfn._xlws.filter(cat_table[Sub-subsector],($E6996=cat_table[Sector])*($F6996=cat_table[Subsector]),"")))</f>
        <v>#NAME?</v>
      </c>
    </row>
    <row r="6997" customFormat="false" ht="15" hidden="false" customHeight="true" outlineLevel="0" collapsed="false">
      <c r="E6997" s="255"/>
      <c r="F6997" s="255"/>
      <c r="G6997" s="255"/>
      <c r="I6997" s="255"/>
      <c r="J6997" s="255"/>
      <c r="K6997" s="255"/>
      <c r="M6997" s="255"/>
      <c r="S6997" s="255"/>
      <c r="AE6997" s="94" t="e">
        <f aca="false" t="array" ref="AE6997:AE6997">_xlfn.torow(_xlfn.unique(_xlfn._xlws.filter(cat_table[Subsector],$E6997=cat_table[Sector],"")))</f>
        <v>#NAME?</v>
      </c>
      <c r="AO6997" s="94" t="e">
        <f aca="false" t="array" ref="AO6997:AO6997">_xlfn.torow(_xlfn.unique(_xlfn._xlws.filter(cat_table[Sub-subsector],($E6997=cat_table[Sector])*($F6997=cat_table[Subsector]),"")))</f>
        <v>#NAME?</v>
      </c>
    </row>
    <row r="6998" customFormat="false" ht="15" hidden="false" customHeight="true" outlineLevel="0" collapsed="false">
      <c r="E6998" s="255"/>
      <c r="F6998" s="255"/>
      <c r="G6998" s="255"/>
      <c r="I6998" s="255"/>
      <c r="J6998" s="255"/>
      <c r="K6998" s="255"/>
      <c r="M6998" s="255"/>
      <c r="S6998" s="255"/>
      <c r="AE6998" s="94" t="e">
        <f aca="false" t="array" ref="AE6998:AE6998">_xlfn.torow(_xlfn.unique(_xlfn._xlws.filter(cat_table[Subsector],$E6998=cat_table[Sector],"")))</f>
        <v>#NAME?</v>
      </c>
      <c r="AO6998" s="94" t="e">
        <f aca="false" t="array" ref="AO6998:AO6998">_xlfn.torow(_xlfn.unique(_xlfn._xlws.filter(cat_table[Sub-subsector],($E6998=cat_table[Sector])*($F6998=cat_table[Subsector]),"")))</f>
        <v>#NAME?</v>
      </c>
    </row>
    <row r="6999" customFormat="false" ht="15" hidden="false" customHeight="true" outlineLevel="0" collapsed="false">
      <c r="E6999" s="255"/>
      <c r="F6999" s="255"/>
      <c r="G6999" s="255"/>
      <c r="I6999" s="255"/>
      <c r="J6999" s="255"/>
      <c r="K6999" s="255"/>
      <c r="M6999" s="255"/>
      <c r="S6999" s="255"/>
      <c r="AE6999" s="94" t="e">
        <f aca="false" t="array" ref="AE6999:AE6999">_xlfn.torow(_xlfn.unique(_xlfn._xlws.filter(cat_table[Subsector],$E6999=cat_table[Sector],"")))</f>
        <v>#NAME?</v>
      </c>
      <c r="AO6999" s="94" t="e">
        <f aca="false" t="array" ref="AO6999:AO6999">_xlfn.torow(_xlfn.unique(_xlfn._xlws.filter(cat_table[Sub-subsector],($E6999=cat_table[Sector])*($F6999=cat_table[Subsector]),"")))</f>
        <v>#NAME?</v>
      </c>
    </row>
    <row r="7000" customFormat="false" ht="15" hidden="false" customHeight="true" outlineLevel="0" collapsed="false">
      <c r="E7000" s="255"/>
      <c r="F7000" s="255"/>
      <c r="G7000" s="255"/>
      <c r="I7000" s="255"/>
      <c r="J7000" s="255"/>
      <c r="K7000" s="255"/>
      <c r="M7000" s="255"/>
      <c r="S7000" s="255"/>
      <c r="AE7000" s="94" t="e">
        <f aca="false" t="array" ref="AE7000:AE7000">_xlfn.torow(_xlfn.unique(_xlfn._xlws.filter(cat_table[Subsector],$E7000=cat_table[Sector],"")))</f>
        <v>#NAME?</v>
      </c>
      <c r="AO7000" s="94" t="e">
        <f aca="false" t="array" ref="AO7000:AO7000">_xlfn.torow(_xlfn.unique(_xlfn._xlws.filter(cat_table[Sub-subsector],($E7000=cat_table[Sector])*($F7000=cat_table[Subsector]),"")))</f>
        <v>#NAME?</v>
      </c>
    </row>
    <row r="7001" customFormat="false" ht="15" hidden="false" customHeight="true" outlineLevel="0" collapsed="false">
      <c r="E7001" s="255"/>
      <c r="F7001" s="255"/>
      <c r="G7001" s="255"/>
      <c r="I7001" s="255"/>
      <c r="J7001" s="255"/>
      <c r="K7001" s="255"/>
      <c r="M7001" s="255"/>
      <c r="S7001" s="255"/>
      <c r="AE7001" s="94" t="e">
        <f aca="false" t="array" ref="AE7001:AE7001">_xlfn.torow(_xlfn.unique(_xlfn._xlws.filter(cat_table[Subsector],$E7001=cat_table[Sector],"")))</f>
        <v>#NAME?</v>
      </c>
      <c r="AO7001" s="94" t="e">
        <f aca="false" t="array" ref="AO7001:AO7001">_xlfn.torow(_xlfn.unique(_xlfn._xlws.filter(cat_table[Sub-subsector],($E7001=cat_table[Sector])*($F7001=cat_table[Subsector]),"")))</f>
        <v>#NAME?</v>
      </c>
    </row>
    <row r="7002" customFormat="false" ht="15" hidden="false" customHeight="true" outlineLevel="0" collapsed="false">
      <c r="E7002" s="255"/>
      <c r="F7002" s="255"/>
      <c r="G7002" s="255"/>
      <c r="I7002" s="255"/>
      <c r="J7002" s="255"/>
      <c r="K7002" s="255"/>
      <c r="M7002" s="255"/>
      <c r="S7002" s="255"/>
      <c r="AE7002" s="94" t="e">
        <f aca="false" t="array" ref="AE7002:AE7002">_xlfn.torow(_xlfn.unique(_xlfn._xlws.filter(cat_table[Subsector],$E7002=cat_table[Sector],"")))</f>
        <v>#NAME?</v>
      </c>
      <c r="AO7002" s="94" t="e">
        <f aca="false" t="array" ref="AO7002:AO7002">_xlfn.torow(_xlfn.unique(_xlfn._xlws.filter(cat_table[Sub-subsector],($E7002=cat_table[Sector])*($F7002=cat_table[Subsector]),"")))</f>
        <v>#NAME?</v>
      </c>
    </row>
    <row r="7003" customFormat="false" ht="15" hidden="false" customHeight="true" outlineLevel="0" collapsed="false">
      <c r="E7003" s="255"/>
      <c r="F7003" s="255"/>
      <c r="G7003" s="255"/>
      <c r="I7003" s="255"/>
      <c r="J7003" s="255"/>
      <c r="K7003" s="255"/>
      <c r="M7003" s="255"/>
      <c r="S7003" s="255"/>
      <c r="AE7003" s="94" t="e">
        <f aca="false" t="array" ref="AE7003:AE7003">_xlfn.torow(_xlfn.unique(_xlfn._xlws.filter(cat_table[Subsector],$E7003=cat_table[Sector],"")))</f>
        <v>#NAME?</v>
      </c>
      <c r="AO7003" s="94" t="e">
        <f aca="false" t="array" ref="AO7003:AO7003">_xlfn.torow(_xlfn.unique(_xlfn._xlws.filter(cat_table[Sub-subsector],($E7003=cat_table[Sector])*($F7003=cat_table[Subsector]),"")))</f>
        <v>#NAME?</v>
      </c>
    </row>
    <row r="7004" customFormat="false" ht="15" hidden="false" customHeight="true" outlineLevel="0" collapsed="false">
      <c r="E7004" s="255"/>
      <c r="F7004" s="255"/>
      <c r="G7004" s="255"/>
      <c r="I7004" s="255"/>
      <c r="J7004" s="255"/>
      <c r="K7004" s="255"/>
      <c r="M7004" s="255"/>
      <c r="S7004" s="255"/>
      <c r="AE7004" s="94" t="e">
        <f aca="false" t="array" ref="AE7004:AE7004">_xlfn.torow(_xlfn.unique(_xlfn._xlws.filter(cat_table[Subsector],$E7004=cat_table[Sector],"")))</f>
        <v>#NAME?</v>
      </c>
      <c r="AO7004" s="94" t="e">
        <f aca="false" t="array" ref="AO7004:AO7004">_xlfn.torow(_xlfn.unique(_xlfn._xlws.filter(cat_table[Sub-subsector],($E7004=cat_table[Sector])*($F7004=cat_table[Subsector]),"")))</f>
        <v>#NAME?</v>
      </c>
    </row>
    <row r="7005" customFormat="false" ht="15" hidden="false" customHeight="true" outlineLevel="0" collapsed="false">
      <c r="E7005" s="255"/>
      <c r="F7005" s="255"/>
      <c r="G7005" s="255"/>
      <c r="I7005" s="255"/>
      <c r="J7005" s="255"/>
      <c r="K7005" s="255"/>
      <c r="M7005" s="255"/>
      <c r="S7005" s="255"/>
      <c r="AE7005" s="94" t="e">
        <f aca="false" t="array" ref="AE7005:AE7005">_xlfn.torow(_xlfn.unique(_xlfn._xlws.filter(cat_table[Subsector],$E7005=cat_table[Sector],"")))</f>
        <v>#NAME?</v>
      </c>
      <c r="AO7005" s="94" t="e">
        <f aca="false" t="array" ref="AO7005:AO7005">_xlfn.torow(_xlfn.unique(_xlfn._xlws.filter(cat_table[Sub-subsector],($E7005=cat_table[Sector])*($F7005=cat_table[Subsector]),"")))</f>
        <v>#NAME?</v>
      </c>
    </row>
    <row r="7006" customFormat="false" ht="15" hidden="false" customHeight="true" outlineLevel="0" collapsed="false">
      <c r="E7006" s="255"/>
      <c r="F7006" s="255"/>
      <c r="G7006" s="255"/>
      <c r="I7006" s="255"/>
      <c r="J7006" s="255"/>
      <c r="K7006" s="255"/>
      <c r="M7006" s="255"/>
      <c r="S7006" s="255"/>
      <c r="AE7006" s="94" t="e">
        <f aca="false" t="array" ref="AE7006:AE7006">_xlfn.torow(_xlfn.unique(_xlfn._xlws.filter(cat_table[Subsector],$E7006=cat_table[Sector],"")))</f>
        <v>#NAME?</v>
      </c>
      <c r="AO7006" s="94" t="e">
        <f aca="false" t="array" ref="AO7006:AO7006">_xlfn.torow(_xlfn.unique(_xlfn._xlws.filter(cat_table[Sub-subsector],($E7006=cat_table[Sector])*($F7006=cat_table[Subsector]),"")))</f>
        <v>#NAME?</v>
      </c>
    </row>
    <row r="7007" customFormat="false" ht="15" hidden="false" customHeight="true" outlineLevel="0" collapsed="false">
      <c r="E7007" s="255"/>
      <c r="F7007" s="255"/>
      <c r="G7007" s="255"/>
      <c r="I7007" s="255"/>
      <c r="J7007" s="255"/>
      <c r="K7007" s="255"/>
      <c r="M7007" s="255"/>
      <c r="S7007" s="255"/>
      <c r="AE7007" s="94" t="e">
        <f aca="false" t="array" ref="AE7007:AE7007">_xlfn.torow(_xlfn.unique(_xlfn._xlws.filter(cat_table[Subsector],$E7007=cat_table[Sector],"")))</f>
        <v>#NAME?</v>
      </c>
      <c r="AO7007" s="94" t="e">
        <f aca="false" t="array" ref="AO7007:AO7007">_xlfn.torow(_xlfn.unique(_xlfn._xlws.filter(cat_table[Sub-subsector],($E7007=cat_table[Sector])*($F7007=cat_table[Subsector]),"")))</f>
        <v>#NAME?</v>
      </c>
    </row>
    <row r="7008" customFormat="false" ht="15" hidden="false" customHeight="true" outlineLevel="0" collapsed="false">
      <c r="E7008" s="255"/>
      <c r="F7008" s="255"/>
      <c r="G7008" s="255"/>
      <c r="I7008" s="255"/>
      <c r="J7008" s="255"/>
      <c r="K7008" s="255"/>
      <c r="M7008" s="255"/>
      <c r="S7008" s="255"/>
      <c r="AE7008" s="94" t="e">
        <f aca="false" t="array" ref="AE7008:AE7008">_xlfn.torow(_xlfn.unique(_xlfn._xlws.filter(cat_table[Subsector],$E7008=cat_table[Sector],"")))</f>
        <v>#NAME?</v>
      </c>
      <c r="AO7008" s="94" t="e">
        <f aca="false" t="array" ref="AO7008:AO7008">_xlfn.torow(_xlfn.unique(_xlfn._xlws.filter(cat_table[Sub-subsector],($E7008=cat_table[Sector])*($F7008=cat_table[Subsector]),"")))</f>
        <v>#NAME?</v>
      </c>
    </row>
    <row r="7009" customFormat="false" ht="15" hidden="false" customHeight="true" outlineLevel="0" collapsed="false">
      <c r="E7009" s="255"/>
      <c r="F7009" s="255"/>
      <c r="G7009" s="255"/>
      <c r="I7009" s="255"/>
      <c r="J7009" s="255"/>
      <c r="K7009" s="255"/>
      <c r="M7009" s="255"/>
      <c r="S7009" s="255"/>
      <c r="AE7009" s="94" t="e">
        <f aca="false" t="array" ref="AE7009:AE7009">_xlfn.torow(_xlfn.unique(_xlfn._xlws.filter(cat_table[Subsector],$E7009=cat_table[Sector],"")))</f>
        <v>#NAME?</v>
      </c>
      <c r="AO7009" s="94" t="e">
        <f aca="false" t="array" ref="AO7009:AO7009">_xlfn.torow(_xlfn.unique(_xlfn._xlws.filter(cat_table[Sub-subsector],($E7009=cat_table[Sector])*($F7009=cat_table[Subsector]),"")))</f>
        <v>#NAME?</v>
      </c>
    </row>
    <row r="7010" customFormat="false" ht="15" hidden="false" customHeight="true" outlineLevel="0" collapsed="false">
      <c r="E7010" s="255"/>
      <c r="F7010" s="255"/>
      <c r="G7010" s="255"/>
      <c r="I7010" s="255"/>
      <c r="J7010" s="255"/>
      <c r="K7010" s="255"/>
      <c r="M7010" s="255"/>
      <c r="S7010" s="255"/>
      <c r="AE7010" s="94" t="e">
        <f aca="false" t="array" ref="AE7010:AE7010">_xlfn.torow(_xlfn.unique(_xlfn._xlws.filter(cat_table[Subsector],$E7010=cat_table[Sector],"")))</f>
        <v>#NAME?</v>
      </c>
      <c r="AO7010" s="94" t="e">
        <f aca="false" t="array" ref="AO7010:AO7010">_xlfn.torow(_xlfn.unique(_xlfn._xlws.filter(cat_table[Sub-subsector],($E7010=cat_table[Sector])*($F7010=cat_table[Subsector]),"")))</f>
        <v>#NAME?</v>
      </c>
    </row>
    <row r="7011" customFormat="false" ht="15" hidden="false" customHeight="true" outlineLevel="0" collapsed="false">
      <c r="E7011" s="255"/>
      <c r="F7011" s="255"/>
      <c r="G7011" s="255"/>
      <c r="I7011" s="255"/>
      <c r="J7011" s="255"/>
      <c r="K7011" s="255"/>
      <c r="M7011" s="255"/>
      <c r="S7011" s="255"/>
      <c r="AE7011" s="94" t="e">
        <f aca="false" t="array" ref="AE7011:AE7011">_xlfn.torow(_xlfn.unique(_xlfn._xlws.filter(cat_table[Subsector],$E7011=cat_table[Sector],"")))</f>
        <v>#NAME?</v>
      </c>
      <c r="AO7011" s="94" t="e">
        <f aca="false" t="array" ref="AO7011:AO7011">_xlfn.torow(_xlfn.unique(_xlfn._xlws.filter(cat_table[Sub-subsector],($E7011=cat_table[Sector])*($F7011=cat_table[Subsector]),"")))</f>
        <v>#NAME?</v>
      </c>
    </row>
    <row r="7012" customFormat="false" ht="15" hidden="false" customHeight="true" outlineLevel="0" collapsed="false">
      <c r="E7012" s="255"/>
      <c r="F7012" s="255"/>
      <c r="G7012" s="255"/>
      <c r="I7012" s="255"/>
      <c r="J7012" s="255"/>
      <c r="K7012" s="255"/>
      <c r="M7012" s="255"/>
      <c r="S7012" s="255"/>
      <c r="AE7012" s="94" t="e">
        <f aca="false" t="array" ref="AE7012:AE7012">_xlfn.torow(_xlfn.unique(_xlfn._xlws.filter(cat_table[Subsector],$E7012=cat_table[Sector],"")))</f>
        <v>#NAME?</v>
      </c>
      <c r="AO7012" s="94" t="e">
        <f aca="false" t="array" ref="AO7012:AO7012">_xlfn.torow(_xlfn.unique(_xlfn._xlws.filter(cat_table[Sub-subsector],($E7012=cat_table[Sector])*($F7012=cat_table[Subsector]),"")))</f>
        <v>#NAME?</v>
      </c>
    </row>
    <row r="7013" customFormat="false" ht="15" hidden="false" customHeight="true" outlineLevel="0" collapsed="false">
      <c r="E7013" s="255"/>
      <c r="F7013" s="255"/>
      <c r="G7013" s="255"/>
      <c r="I7013" s="255"/>
      <c r="J7013" s="255"/>
      <c r="K7013" s="255"/>
      <c r="M7013" s="255"/>
      <c r="S7013" s="255"/>
      <c r="AE7013" s="94" t="e">
        <f aca="false" t="array" ref="AE7013:AE7013">_xlfn.torow(_xlfn.unique(_xlfn._xlws.filter(cat_table[Subsector],$E7013=cat_table[Sector],"")))</f>
        <v>#NAME?</v>
      </c>
      <c r="AO7013" s="94" t="e">
        <f aca="false" t="array" ref="AO7013:AO7013">_xlfn.torow(_xlfn.unique(_xlfn._xlws.filter(cat_table[Sub-subsector],($E7013=cat_table[Sector])*($F7013=cat_table[Subsector]),"")))</f>
        <v>#NAME?</v>
      </c>
    </row>
    <row r="7014" customFormat="false" ht="15" hidden="false" customHeight="true" outlineLevel="0" collapsed="false">
      <c r="E7014" s="255"/>
      <c r="F7014" s="255"/>
      <c r="G7014" s="255"/>
      <c r="I7014" s="255"/>
      <c r="J7014" s="255"/>
      <c r="K7014" s="255"/>
      <c r="M7014" s="255"/>
      <c r="S7014" s="255"/>
      <c r="AE7014" s="94" t="e">
        <f aca="false" t="array" ref="AE7014:AE7014">_xlfn.torow(_xlfn.unique(_xlfn._xlws.filter(cat_table[Subsector],$E7014=cat_table[Sector],"")))</f>
        <v>#NAME?</v>
      </c>
      <c r="AO7014" s="94" t="e">
        <f aca="false" t="array" ref="AO7014:AO7014">_xlfn.torow(_xlfn.unique(_xlfn._xlws.filter(cat_table[Sub-subsector],($E7014=cat_table[Sector])*($F7014=cat_table[Subsector]),"")))</f>
        <v>#NAME?</v>
      </c>
    </row>
    <row r="7015" customFormat="false" ht="15" hidden="false" customHeight="true" outlineLevel="0" collapsed="false">
      <c r="E7015" s="255"/>
      <c r="F7015" s="255"/>
      <c r="G7015" s="255"/>
      <c r="I7015" s="255"/>
      <c r="J7015" s="255"/>
      <c r="K7015" s="255"/>
      <c r="M7015" s="255"/>
      <c r="S7015" s="255"/>
      <c r="AE7015" s="94" t="e">
        <f aca="false" t="array" ref="AE7015:AE7015">_xlfn.torow(_xlfn.unique(_xlfn._xlws.filter(cat_table[Subsector],$E7015=cat_table[Sector],"")))</f>
        <v>#NAME?</v>
      </c>
      <c r="AO7015" s="94" t="e">
        <f aca="false" t="array" ref="AO7015:AO7015">_xlfn.torow(_xlfn.unique(_xlfn._xlws.filter(cat_table[Sub-subsector],($E7015=cat_table[Sector])*($F7015=cat_table[Subsector]),"")))</f>
        <v>#NAME?</v>
      </c>
    </row>
    <row r="7016" customFormat="false" ht="15" hidden="false" customHeight="true" outlineLevel="0" collapsed="false">
      <c r="E7016" s="255"/>
      <c r="F7016" s="255"/>
      <c r="G7016" s="255"/>
      <c r="I7016" s="255"/>
      <c r="J7016" s="255"/>
      <c r="K7016" s="255"/>
      <c r="M7016" s="255"/>
      <c r="S7016" s="255"/>
      <c r="AE7016" s="94" t="e">
        <f aca="false" t="array" ref="AE7016:AE7016">_xlfn.torow(_xlfn.unique(_xlfn._xlws.filter(cat_table[Subsector],$E7016=cat_table[Sector],"")))</f>
        <v>#NAME?</v>
      </c>
      <c r="AO7016" s="94" t="e">
        <f aca="false" t="array" ref="AO7016:AO7016">_xlfn.torow(_xlfn.unique(_xlfn._xlws.filter(cat_table[Sub-subsector],($E7016=cat_table[Sector])*($F7016=cat_table[Subsector]),"")))</f>
        <v>#NAME?</v>
      </c>
    </row>
    <row r="7017" customFormat="false" ht="15" hidden="false" customHeight="true" outlineLevel="0" collapsed="false">
      <c r="E7017" s="255"/>
      <c r="F7017" s="255"/>
      <c r="G7017" s="255"/>
      <c r="I7017" s="255"/>
      <c r="J7017" s="255"/>
      <c r="K7017" s="255"/>
      <c r="M7017" s="255"/>
      <c r="S7017" s="255"/>
      <c r="AE7017" s="94" t="e">
        <f aca="false" t="array" ref="AE7017:AE7017">_xlfn.torow(_xlfn.unique(_xlfn._xlws.filter(cat_table[Subsector],$E7017=cat_table[Sector],"")))</f>
        <v>#NAME?</v>
      </c>
      <c r="AO7017" s="94" t="e">
        <f aca="false" t="array" ref="AO7017:AO7017">_xlfn.torow(_xlfn.unique(_xlfn._xlws.filter(cat_table[Sub-subsector],($E7017=cat_table[Sector])*($F7017=cat_table[Subsector]),"")))</f>
        <v>#NAME?</v>
      </c>
    </row>
    <row r="7018" customFormat="false" ht="15" hidden="false" customHeight="true" outlineLevel="0" collapsed="false">
      <c r="E7018" s="255"/>
      <c r="F7018" s="255"/>
      <c r="G7018" s="255"/>
      <c r="I7018" s="255"/>
      <c r="J7018" s="255"/>
      <c r="K7018" s="255"/>
      <c r="M7018" s="255"/>
      <c r="S7018" s="255"/>
      <c r="AE7018" s="94" t="e">
        <f aca="false" t="array" ref="AE7018:AE7018">_xlfn.torow(_xlfn.unique(_xlfn._xlws.filter(cat_table[Subsector],$E7018=cat_table[Sector],"")))</f>
        <v>#NAME?</v>
      </c>
      <c r="AO7018" s="94" t="e">
        <f aca="false" t="array" ref="AO7018:AO7018">_xlfn.torow(_xlfn.unique(_xlfn._xlws.filter(cat_table[Sub-subsector],($E7018=cat_table[Sector])*($F7018=cat_table[Subsector]),"")))</f>
        <v>#NAME?</v>
      </c>
    </row>
    <row r="7019" customFormat="false" ht="15" hidden="false" customHeight="true" outlineLevel="0" collapsed="false">
      <c r="E7019" s="255"/>
      <c r="F7019" s="255"/>
      <c r="G7019" s="255"/>
      <c r="I7019" s="255"/>
      <c r="J7019" s="255"/>
      <c r="K7019" s="255"/>
      <c r="M7019" s="255"/>
      <c r="S7019" s="255"/>
      <c r="AE7019" s="94" t="e">
        <f aca="false" t="array" ref="AE7019:AE7019">_xlfn.torow(_xlfn.unique(_xlfn._xlws.filter(cat_table[Subsector],$E7019=cat_table[Sector],"")))</f>
        <v>#NAME?</v>
      </c>
      <c r="AO7019" s="94" t="e">
        <f aca="false" t="array" ref="AO7019:AO7019">_xlfn.torow(_xlfn.unique(_xlfn._xlws.filter(cat_table[Sub-subsector],($E7019=cat_table[Sector])*($F7019=cat_table[Subsector]),"")))</f>
        <v>#NAME?</v>
      </c>
    </row>
    <row r="7020" customFormat="false" ht="15" hidden="false" customHeight="true" outlineLevel="0" collapsed="false">
      <c r="E7020" s="255"/>
      <c r="F7020" s="255"/>
      <c r="G7020" s="255"/>
      <c r="I7020" s="255"/>
      <c r="J7020" s="255"/>
      <c r="K7020" s="255"/>
      <c r="M7020" s="255"/>
      <c r="S7020" s="255"/>
      <c r="AE7020" s="94" t="e">
        <f aca="false" t="array" ref="AE7020:AE7020">_xlfn.torow(_xlfn.unique(_xlfn._xlws.filter(cat_table[Subsector],$E7020=cat_table[Sector],"")))</f>
        <v>#NAME?</v>
      </c>
      <c r="AO7020" s="94" t="e">
        <f aca="false" t="array" ref="AO7020:AO7020">_xlfn.torow(_xlfn.unique(_xlfn._xlws.filter(cat_table[Sub-subsector],($E7020=cat_table[Sector])*($F7020=cat_table[Subsector]),"")))</f>
        <v>#NAME?</v>
      </c>
    </row>
    <row r="7021" customFormat="false" ht="15" hidden="false" customHeight="true" outlineLevel="0" collapsed="false">
      <c r="E7021" s="255"/>
      <c r="F7021" s="255"/>
      <c r="G7021" s="255"/>
      <c r="I7021" s="255"/>
      <c r="J7021" s="255"/>
      <c r="K7021" s="255"/>
      <c r="M7021" s="255"/>
      <c r="S7021" s="255"/>
      <c r="AE7021" s="94" t="e">
        <f aca="false" t="array" ref="AE7021:AE7021">_xlfn.torow(_xlfn.unique(_xlfn._xlws.filter(cat_table[Subsector],$E7021=cat_table[Sector],"")))</f>
        <v>#NAME?</v>
      </c>
      <c r="AO7021" s="94" t="e">
        <f aca="false" t="array" ref="AO7021:AO7021">_xlfn.torow(_xlfn.unique(_xlfn._xlws.filter(cat_table[Sub-subsector],($E7021=cat_table[Sector])*($F7021=cat_table[Subsector]),"")))</f>
        <v>#NAME?</v>
      </c>
    </row>
    <row r="7022" customFormat="false" ht="15" hidden="false" customHeight="true" outlineLevel="0" collapsed="false">
      <c r="E7022" s="255"/>
      <c r="F7022" s="255"/>
      <c r="G7022" s="255"/>
      <c r="I7022" s="255"/>
      <c r="J7022" s="255"/>
      <c r="K7022" s="255"/>
      <c r="M7022" s="255"/>
      <c r="S7022" s="255"/>
      <c r="AE7022" s="94" t="e">
        <f aca="false" t="array" ref="AE7022:AE7022">_xlfn.torow(_xlfn.unique(_xlfn._xlws.filter(cat_table[Subsector],$E7022=cat_table[Sector],"")))</f>
        <v>#NAME?</v>
      </c>
      <c r="AO7022" s="94" t="e">
        <f aca="false" t="array" ref="AO7022:AO7022">_xlfn.torow(_xlfn.unique(_xlfn._xlws.filter(cat_table[Sub-subsector],($E7022=cat_table[Sector])*($F7022=cat_table[Subsector]),"")))</f>
        <v>#NAME?</v>
      </c>
    </row>
    <row r="7023" customFormat="false" ht="15" hidden="false" customHeight="true" outlineLevel="0" collapsed="false">
      <c r="E7023" s="255"/>
      <c r="F7023" s="255"/>
      <c r="G7023" s="255"/>
      <c r="I7023" s="255"/>
      <c r="J7023" s="255"/>
      <c r="K7023" s="255"/>
      <c r="M7023" s="255"/>
      <c r="S7023" s="255"/>
      <c r="AE7023" s="94" t="e">
        <f aca="false" t="array" ref="AE7023:AE7023">_xlfn.torow(_xlfn.unique(_xlfn._xlws.filter(cat_table[Subsector],$E7023=cat_table[Sector],"")))</f>
        <v>#NAME?</v>
      </c>
      <c r="AO7023" s="94" t="e">
        <f aca="false" t="array" ref="AO7023:AO7023">_xlfn.torow(_xlfn.unique(_xlfn._xlws.filter(cat_table[Sub-subsector],($E7023=cat_table[Sector])*($F7023=cat_table[Subsector]),"")))</f>
        <v>#NAME?</v>
      </c>
    </row>
    <row r="7024" customFormat="false" ht="15" hidden="false" customHeight="true" outlineLevel="0" collapsed="false">
      <c r="E7024" s="255"/>
      <c r="F7024" s="255"/>
      <c r="G7024" s="255"/>
      <c r="I7024" s="255"/>
      <c r="J7024" s="255"/>
      <c r="K7024" s="255"/>
      <c r="M7024" s="255"/>
      <c r="S7024" s="255"/>
      <c r="AE7024" s="94" t="e">
        <f aca="false" t="array" ref="AE7024:AE7024">_xlfn.torow(_xlfn.unique(_xlfn._xlws.filter(cat_table[Subsector],$E7024=cat_table[Sector],"")))</f>
        <v>#NAME?</v>
      </c>
      <c r="AO7024" s="94" t="e">
        <f aca="false" t="array" ref="AO7024:AO7024">_xlfn.torow(_xlfn.unique(_xlfn._xlws.filter(cat_table[Sub-subsector],($E7024=cat_table[Sector])*($F7024=cat_table[Subsector]),"")))</f>
        <v>#NAME?</v>
      </c>
    </row>
    <row r="7025" customFormat="false" ht="15" hidden="false" customHeight="true" outlineLevel="0" collapsed="false">
      <c r="E7025" s="255"/>
      <c r="F7025" s="255"/>
      <c r="G7025" s="255"/>
      <c r="I7025" s="255"/>
      <c r="J7025" s="255"/>
      <c r="K7025" s="255"/>
      <c r="M7025" s="255"/>
      <c r="S7025" s="255"/>
      <c r="AE7025" s="94" t="e">
        <f aca="false" t="array" ref="AE7025:AE7025">_xlfn.torow(_xlfn.unique(_xlfn._xlws.filter(cat_table[Subsector],$E7025=cat_table[Sector],"")))</f>
        <v>#NAME?</v>
      </c>
      <c r="AO7025" s="94" t="e">
        <f aca="false" t="array" ref="AO7025:AO7025">_xlfn.torow(_xlfn.unique(_xlfn._xlws.filter(cat_table[Sub-subsector],($E7025=cat_table[Sector])*($F7025=cat_table[Subsector]),"")))</f>
        <v>#NAME?</v>
      </c>
    </row>
    <row r="7026" customFormat="false" ht="15" hidden="false" customHeight="true" outlineLevel="0" collapsed="false">
      <c r="E7026" s="255"/>
      <c r="F7026" s="255"/>
      <c r="G7026" s="255"/>
      <c r="I7026" s="255"/>
      <c r="J7026" s="255"/>
      <c r="K7026" s="255"/>
      <c r="M7026" s="255"/>
      <c r="S7026" s="255"/>
      <c r="AE7026" s="94" t="e">
        <f aca="false" t="array" ref="AE7026:AE7026">_xlfn.torow(_xlfn.unique(_xlfn._xlws.filter(cat_table[Subsector],$E7026=cat_table[Sector],"")))</f>
        <v>#NAME?</v>
      </c>
      <c r="AO7026" s="94" t="e">
        <f aca="false" t="array" ref="AO7026:AO7026">_xlfn.torow(_xlfn.unique(_xlfn._xlws.filter(cat_table[Sub-subsector],($E7026=cat_table[Sector])*($F7026=cat_table[Subsector]),"")))</f>
        <v>#NAME?</v>
      </c>
    </row>
    <row r="7027" customFormat="false" ht="15" hidden="false" customHeight="true" outlineLevel="0" collapsed="false">
      <c r="E7027" s="255"/>
      <c r="F7027" s="255"/>
      <c r="G7027" s="255"/>
      <c r="I7027" s="255"/>
      <c r="J7027" s="255"/>
      <c r="K7027" s="255"/>
      <c r="M7027" s="255"/>
      <c r="S7027" s="255"/>
      <c r="AE7027" s="94" t="e">
        <f aca="false" t="array" ref="AE7027:AE7027">_xlfn.torow(_xlfn.unique(_xlfn._xlws.filter(cat_table[Subsector],$E7027=cat_table[Sector],"")))</f>
        <v>#NAME?</v>
      </c>
      <c r="AO7027" s="94" t="e">
        <f aca="false" t="array" ref="AO7027:AO7027">_xlfn.torow(_xlfn.unique(_xlfn._xlws.filter(cat_table[Sub-subsector],($E7027=cat_table[Sector])*($F7027=cat_table[Subsector]),"")))</f>
        <v>#NAME?</v>
      </c>
    </row>
    <row r="7028" customFormat="false" ht="15" hidden="false" customHeight="true" outlineLevel="0" collapsed="false">
      <c r="E7028" s="255"/>
      <c r="F7028" s="255"/>
      <c r="G7028" s="255"/>
      <c r="I7028" s="255"/>
      <c r="J7028" s="255"/>
      <c r="K7028" s="255"/>
      <c r="M7028" s="255"/>
      <c r="S7028" s="255"/>
      <c r="AE7028" s="94" t="e">
        <f aca="false" t="array" ref="AE7028:AE7028">_xlfn.torow(_xlfn.unique(_xlfn._xlws.filter(cat_table[Subsector],$E7028=cat_table[Sector],"")))</f>
        <v>#NAME?</v>
      </c>
      <c r="AO7028" s="94" t="e">
        <f aca="false" t="array" ref="AO7028:AO7028">_xlfn.torow(_xlfn.unique(_xlfn._xlws.filter(cat_table[Sub-subsector],($E7028=cat_table[Sector])*($F7028=cat_table[Subsector]),"")))</f>
        <v>#NAME?</v>
      </c>
    </row>
    <row r="7029" customFormat="false" ht="15" hidden="false" customHeight="true" outlineLevel="0" collapsed="false">
      <c r="E7029" s="255"/>
      <c r="F7029" s="255"/>
      <c r="G7029" s="255"/>
      <c r="I7029" s="255"/>
      <c r="J7029" s="255"/>
      <c r="K7029" s="255"/>
      <c r="M7029" s="255"/>
      <c r="S7029" s="255"/>
      <c r="AE7029" s="94" t="e">
        <f aca="false" t="array" ref="AE7029:AE7029">_xlfn.torow(_xlfn.unique(_xlfn._xlws.filter(cat_table[Subsector],$E7029=cat_table[Sector],"")))</f>
        <v>#NAME?</v>
      </c>
      <c r="AO7029" s="94" t="e">
        <f aca="false" t="array" ref="AO7029:AO7029">_xlfn.torow(_xlfn.unique(_xlfn._xlws.filter(cat_table[Sub-subsector],($E7029=cat_table[Sector])*($F7029=cat_table[Subsector]),"")))</f>
        <v>#NAME?</v>
      </c>
    </row>
    <row r="7030" customFormat="false" ht="15" hidden="false" customHeight="true" outlineLevel="0" collapsed="false">
      <c r="E7030" s="255"/>
      <c r="F7030" s="255"/>
      <c r="G7030" s="255"/>
      <c r="I7030" s="255"/>
      <c r="J7030" s="255"/>
      <c r="K7030" s="255"/>
      <c r="M7030" s="255"/>
      <c r="S7030" s="255"/>
      <c r="AE7030" s="94" t="e">
        <f aca="false" t="array" ref="AE7030:AE7030">_xlfn.torow(_xlfn.unique(_xlfn._xlws.filter(cat_table[Subsector],$E7030=cat_table[Sector],"")))</f>
        <v>#NAME?</v>
      </c>
      <c r="AO7030" s="94" t="e">
        <f aca="false" t="array" ref="AO7030:AO7030">_xlfn.torow(_xlfn.unique(_xlfn._xlws.filter(cat_table[Sub-subsector],($E7030=cat_table[Sector])*($F7030=cat_table[Subsector]),"")))</f>
        <v>#NAME?</v>
      </c>
    </row>
    <row r="7031" customFormat="false" ht="15" hidden="false" customHeight="true" outlineLevel="0" collapsed="false">
      <c r="E7031" s="255"/>
      <c r="F7031" s="255"/>
      <c r="G7031" s="255"/>
      <c r="I7031" s="255"/>
      <c r="J7031" s="255"/>
      <c r="K7031" s="255"/>
      <c r="M7031" s="255"/>
      <c r="S7031" s="255"/>
      <c r="AE7031" s="94" t="e">
        <f aca="false" t="array" ref="AE7031:AE7031">_xlfn.torow(_xlfn.unique(_xlfn._xlws.filter(cat_table[Subsector],$E7031=cat_table[Sector],"")))</f>
        <v>#NAME?</v>
      </c>
      <c r="AO7031" s="94" t="e">
        <f aca="false" t="array" ref="AO7031:AO7031">_xlfn.torow(_xlfn.unique(_xlfn._xlws.filter(cat_table[Sub-subsector],($E7031=cat_table[Sector])*($F7031=cat_table[Subsector]),"")))</f>
        <v>#NAME?</v>
      </c>
    </row>
    <row r="7032" customFormat="false" ht="15" hidden="false" customHeight="true" outlineLevel="0" collapsed="false">
      <c r="E7032" s="255"/>
      <c r="F7032" s="255"/>
      <c r="G7032" s="255"/>
      <c r="I7032" s="255"/>
      <c r="J7032" s="255"/>
      <c r="K7032" s="255"/>
      <c r="M7032" s="255"/>
      <c r="S7032" s="255"/>
      <c r="AE7032" s="94" t="e">
        <f aca="false" t="array" ref="AE7032:AE7032">_xlfn.torow(_xlfn.unique(_xlfn._xlws.filter(cat_table[Subsector],$E7032=cat_table[Sector],"")))</f>
        <v>#NAME?</v>
      </c>
      <c r="AO7032" s="94" t="e">
        <f aca="false" t="array" ref="AO7032:AO7032">_xlfn.torow(_xlfn.unique(_xlfn._xlws.filter(cat_table[Sub-subsector],($E7032=cat_table[Sector])*($F7032=cat_table[Subsector]),"")))</f>
        <v>#NAME?</v>
      </c>
    </row>
    <row r="7033" customFormat="false" ht="15" hidden="false" customHeight="true" outlineLevel="0" collapsed="false">
      <c r="E7033" s="255"/>
      <c r="F7033" s="255"/>
      <c r="G7033" s="255"/>
      <c r="I7033" s="255"/>
      <c r="J7033" s="255"/>
      <c r="K7033" s="255"/>
      <c r="M7033" s="255"/>
      <c r="S7033" s="255"/>
      <c r="AE7033" s="94" t="e">
        <f aca="false" t="array" ref="AE7033:AE7033">_xlfn.torow(_xlfn.unique(_xlfn._xlws.filter(cat_table[Subsector],$E7033=cat_table[Sector],"")))</f>
        <v>#NAME?</v>
      </c>
      <c r="AO7033" s="94" t="e">
        <f aca="false" t="array" ref="AO7033:AO7033">_xlfn.torow(_xlfn.unique(_xlfn._xlws.filter(cat_table[Sub-subsector],($E7033=cat_table[Sector])*($F7033=cat_table[Subsector]),"")))</f>
        <v>#NAME?</v>
      </c>
    </row>
    <row r="7034" customFormat="false" ht="15" hidden="false" customHeight="true" outlineLevel="0" collapsed="false">
      <c r="E7034" s="255"/>
      <c r="F7034" s="255"/>
      <c r="G7034" s="255"/>
      <c r="I7034" s="255"/>
      <c r="J7034" s="255"/>
      <c r="K7034" s="255"/>
      <c r="M7034" s="255"/>
      <c r="S7034" s="255"/>
      <c r="AE7034" s="94" t="e">
        <f aca="false" t="array" ref="AE7034:AE7034">_xlfn.torow(_xlfn.unique(_xlfn._xlws.filter(cat_table[Subsector],$E7034=cat_table[Sector],"")))</f>
        <v>#NAME?</v>
      </c>
      <c r="AO7034" s="94" t="e">
        <f aca="false" t="array" ref="AO7034:AO7034">_xlfn.torow(_xlfn.unique(_xlfn._xlws.filter(cat_table[Sub-subsector],($E7034=cat_table[Sector])*($F7034=cat_table[Subsector]),"")))</f>
        <v>#NAME?</v>
      </c>
    </row>
    <row r="7035" customFormat="false" ht="15" hidden="false" customHeight="true" outlineLevel="0" collapsed="false">
      <c r="E7035" s="255"/>
      <c r="F7035" s="255"/>
      <c r="G7035" s="255"/>
      <c r="I7035" s="255"/>
      <c r="J7035" s="255"/>
      <c r="K7035" s="255"/>
      <c r="M7035" s="255"/>
      <c r="S7035" s="255"/>
      <c r="AE7035" s="94" t="e">
        <f aca="false" t="array" ref="AE7035:AE7035">_xlfn.torow(_xlfn.unique(_xlfn._xlws.filter(cat_table[Subsector],$E7035=cat_table[Sector],"")))</f>
        <v>#NAME?</v>
      </c>
      <c r="AO7035" s="94" t="e">
        <f aca="false" t="array" ref="AO7035:AO7035">_xlfn.torow(_xlfn.unique(_xlfn._xlws.filter(cat_table[Sub-subsector],($E7035=cat_table[Sector])*($F7035=cat_table[Subsector]),"")))</f>
        <v>#NAME?</v>
      </c>
    </row>
    <row r="7036" customFormat="false" ht="15" hidden="false" customHeight="true" outlineLevel="0" collapsed="false">
      <c r="E7036" s="255"/>
      <c r="F7036" s="255"/>
      <c r="G7036" s="255"/>
      <c r="I7036" s="255"/>
      <c r="J7036" s="255"/>
      <c r="K7036" s="255"/>
      <c r="M7036" s="255"/>
      <c r="S7036" s="255"/>
      <c r="AE7036" s="94" t="e">
        <f aca="false" t="array" ref="AE7036:AE7036">_xlfn.torow(_xlfn.unique(_xlfn._xlws.filter(cat_table[Subsector],$E7036=cat_table[Sector],"")))</f>
        <v>#NAME?</v>
      </c>
      <c r="AO7036" s="94" t="e">
        <f aca="false" t="array" ref="AO7036:AO7036">_xlfn.torow(_xlfn.unique(_xlfn._xlws.filter(cat_table[Sub-subsector],($E7036=cat_table[Sector])*($F7036=cat_table[Subsector]),"")))</f>
        <v>#NAME?</v>
      </c>
    </row>
    <row r="7037" customFormat="false" ht="15" hidden="false" customHeight="true" outlineLevel="0" collapsed="false">
      <c r="E7037" s="255"/>
      <c r="F7037" s="255"/>
      <c r="G7037" s="255"/>
      <c r="I7037" s="255"/>
      <c r="J7037" s="255"/>
      <c r="K7037" s="255"/>
      <c r="M7037" s="255"/>
      <c r="S7037" s="255"/>
      <c r="AE7037" s="94" t="e">
        <f aca="false" t="array" ref="AE7037:AE7037">_xlfn.torow(_xlfn.unique(_xlfn._xlws.filter(cat_table[Subsector],$E7037=cat_table[Sector],"")))</f>
        <v>#NAME?</v>
      </c>
      <c r="AO7037" s="94" t="e">
        <f aca="false" t="array" ref="AO7037:AO7037">_xlfn.torow(_xlfn.unique(_xlfn._xlws.filter(cat_table[Sub-subsector],($E7037=cat_table[Sector])*($F7037=cat_table[Subsector]),"")))</f>
        <v>#NAME?</v>
      </c>
    </row>
    <row r="7038" customFormat="false" ht="15" hidden="false" customHeight="true" outlineLevel="0" collapsed="false">
      <c r="E7038" s="255"/>
      <c r="F7038" s="255"/>
      <c r="G7038" s="255"/>
      <c r="I7038" s="255"/>
      <c r="J7038" s="255"/>
      <c r="K7038" s="255"/>
      <c r="M7038" s="255"/>
      <c r="S7038" s="255"/>
      <c r="AE7038" s="94" t="e">
        <f aca="false" t="array" ref="AE7038:AE7038">_xlfn.torow(_xlfn.unique(_xlfn._xlws.filter(cat_table[Subsector],$E7038=cat_table[Sector],"")))</f>
        <v>#NAME?</v>
      </c>
      <c r="AO7038" s="94" t="e">
        <f aca="false" t="array" ref="AO7038:AO7038">_xlfn.torow(_xlfn.unique(_xlfn._xlws.filter(cat_table[Sub-subsector],($E7038=cat_table[Sector])*($F7038=cat_table[Subsector]),"")))</f>
        <v>#NAME?</v>
      </c>
    </row>
    <row r="7039" customFormat="false" ht="15" hidden="false" customHeight="true" outlineLevel="0" collapsed="false">
      <c r="E7039" s="255"/>
      <c r="F7039" s="255"/>
      <c r="G7039" s="255"/>
      <c r="I7039" s="255"/>
      <c r="J7039" s="255"/>
      <c r="K7039" s="255"/>
      <c r="M7039" s="255"/>
      <c r="S7039" s="255"/>
      <c r="AE7039" s="94" t="e">
        <f aca="false" t="array" ref="AE7039:AE7039">_xlfn.torow(_xlfn.unique(_xlfn._xlws.filter(cat_table[Subsector],$E7039=cat_table[Sector],"")))</f>
        <v>#NAME?</v>
      </c>
      <c r="AO7039" s="94" t="e">
        <f aca="false" t="array" ref="AO7039:AO7039">_xlfn.torow(_xlfn.unique(_xlfn._xlws.filter(cat_table[Sub-subsector],($E7039=cat_table[Sector])*($F7039=cat_table[Subsector]),"")))</f>
        <v>#NAME?</v>
      </c>
    </row>
    <row r="7040" customFormat="false" ht="15" hidden="false" customHeight="true" outlineLevel="0" collapsed="false">
      <c r="E7040" s="255"/>
      <c r="F7040" s="255"/>
      <c r="G7040" s="255"/>
      <c r="I7040" s="255"/>
      <c r="J7040" s="255"/>
      <c r="K7040" s="255"/>
      <c r="M7040" s="255"/>
      <c r="S7040" s="255"/>
      <c r="AE7040" s="94" t="e">
        <f aca="false" t="array" ref="AE7040:AE7040">_xlfn.torow(_xlfn.unique(_xlfn._xlws.filter(cat_table[Subsector],$E7040=cat_table[Sector],"")))</f>
        <v>#NAME?</v>
      </c>
      <c r="AO7040" s="94" t="e">
        <f aca="false" t="array" ref="AO7040:AO7040">_xlfn.torow(_xlfn.unique(_xlfn._xlws.filter(cat_table[Sub-subsector],($E7040=cat_table[Sector])*($F7040=cat_table[Subsector]),"")))</f>
        <v>#NAME?</v>
      </c>
    </row>
    <row r="7041" customFormat="false" ht="15" hidden="false" customHeight="true" outlineLevel="0" collapsed="false">
      <c r="E7041" s="255"/>
      <c r="F7041" s="255"/>
      <c r="G7041" s="255"/>
      <c r="I7041" s="255"/>
      <c r="J7041" s="255"/>
      <c r="K7041" s="255"/>
      <c r="M7041" s="255"/>
      <c r="S7041" s="255"/>
      <c r="AE7041" s="94" t="e">
        <f aca="false" t="array" ref="AE7041:AE7041">_xlfn.torow(_xlfn.unique(_xlfn._xlws.filter(cat_table[Subsector],$E7041=cat_table[Sector],"")))</f>
        <v>#NAME?</v>
      </c>
      <c r="AO7041" s="94" t="e">
        <f aca="false" t="array" ref="AO7041:AO7041">_xlfn.torow(_xlfn.unique(_xlfn._xlws.filter(cat_table[Sub-subsector],($E7041=cat_table[Sector])*($F7041=cat_table[Subsector]),"")))</f>
        <v>#NAME?</v>
      </c>
    </row>
    <row r="7042" customFormat="false" ht="15" hidden="false" customHeight="true" outlineLevel="0" collapsed="false">
      <c r="E7042" s="255"/>
      <c r="F7042" s="255"/>
      <c r="G7042" s="255"/>
      <c r="I7042" s="255"/>
      <c r="J7042" s="255"/>
      <c r="K7042" s="255"/>
      <c r="M7042" s="255"/>
      <c r="S7042" s="255"/>
      <c r="AE7042" s="94" t="e">
        <f aca="false" t="array" ref="AE7042:AE7042">_xlfn.torow(_xlfn.unique(_xlfn._xlws.filter(cat_table[Subsector],$E7042=cat_table[Sector],"")))</f>
        <v>#NAME?</v>
      </c>
      <c r="AO7042" s="94" t="e">
        <f aca="false" t="array" ref="AO7042:AO7042">_xlfn.torow(_xlfn.unique(_xlfn._xlws.filter(cat_table[Sub-subsector],($E7042=cat_table[Sector])*($F7042=cat_table[Subsector]),"")))</f>
        <v>#NAME?</v>
      </c>
    </row>
    <row r="7043" customFormat="false" ht="15" hidden="false" customHeight="true" outlineLevel="0" collapsed="false">
      <c r="E7043" s="255"/>
      <c r="F7043" s="255"/>
      <c r="G7043" s="255"/>
      <c r="I7043" s="255"/>
      <c r="J7043" s="255"/>
      <c r="K7043" s="255"/>
      <c r="M7043" s="255"/>
      <c r="S7043" s="255"/>
      <c r="AE7043" s="94" t="e">
        <f aca="false" t="array" ref="AE7043:AE7043">_xlfn.torow(_xlfn.unique(_xlfn._xlws.filter(cat_table[Subsector],$E7043=cat_table[Sector],"")))</f>
        <v>#NAME?</v>
      </c>
      <c r="AO7043" s="94" t="e">
        <f aca="false" t="array" ref="AO7043:AO7043">_xlfn.torow(_xlfn.unique(_xlfn._xlws.filter(cat_table[Sub-subsector],($E7043=cat_table[Sector])*($F7043=cat_table[Subsector]),"")))</f>
        <v>#NAME?</v>
      </c>
    </row>
    <row r="7044" customFormat="false" ht="15" hidden="false" customHeight="true" outlineLevel="0" collapsed="false">
      <c r="E7044" s="255"/>
      <c r="F7044" s="255"/>
      <c r="G7044" s="255"/>
      <c r="I7044" s="255"/>
      <c r="J7044" s="255"/>
      <c r="K7044" s="255"/>
      <c r="M7044" s="255"/>
      <c r="S7044" s="255"/>
      <c r="AE7044" s="94" t="e">
        <f aca="false" t="array" ref="AE7044:AE7044">_xlfn.torow(_xlfn.unique(_xlfn._xlws.filter(cat_table[Subsector],$E7044=cat_table[Sector],"")))</f>
        <v>#NAME?</v>
      </c>
      <c r="AO7044" s="94" t="e">
        <f aca="false" t="array" ref="AO7044:AO7044">_xlfn.torow(_xlfn.unique(_xlfn._xlws.filter(cat_table[Sub-subsector],($E7044=cat_table[Sector])*($F7044=cat_table[Subsector]),"")))</f>
        <v>#NAME?</v>
      </c>
    </row>
    <row r="7045" customFormat="false" ht="15" hidden="false" customHeight="true" outlineLevel="0" collapsed="false">
      <c r="E7045" s="255"/>
      <c r="F7045" s="255"/>
      <c r="G7045" s="255"/>
      <c r="I7045" s="255"/>
      <c r="J7045" s="255"/>
      <c r="K7045" s="255"/>
      <c r="M7045" s="255"/>
      <c r="S7045" s="255"/>
      <c r="AE7045" s="94" t="e">
        <f aca="false" t="array" ref="AE7045:AE7045">_xlfn.torow(_xlfn.unique(_xlfn._xlws.filter(cat_table[Subsector],$E7045=cat_table[Sector],"")))</f>
        <v>#NAME?</v>
      </c>
      <c r="AO7045" s="94" t="e">
        <f aca="false" t="array" ref="AO7045:AO7045">_xlfn.torow(_xlfn.unique(_xlfn._xlws.filter(cat_table[Sub-subsector],($E7045=cat_table[Sector])*($F7045=cat_table[Subsector]),"")))</f>
        <v>#NAME?</v>
      </c>
    </row>
    <row r="7046" customFormat="false" ht="15" hidden="false" customHeight="true" outlineLevel="0" collapsed="false">
      <c r="E7046" s="255"/>
      <c r="F7046" s="255"/>
      <c r="G7046" s="255"/>
      <c r="I7046" s="255"/>
      <c r="J7046" s="255"/>
      <c r="K7046" s="255"/>
      <c r="M7046" s="255"/>
      <c r="S7046" s="255"/>
      <c r="AE7046" s="94" t="e">
        <f aca="false" t="array" ref="AE7046:AE7046">_xlfn.torow(_xlfn.unique(_xlfn._xlws.filter(cat_table[Subsector],$E7046=cat_table[Sector],"")))</f>
        <v>#NAME?</v>
      </c>
      <c r="AO7046" s="94" t="e">
        <f aca="false" t="array" ref="AO7046:AO7046">_xlfn.torow(_xlfn.unique(_xlfn._xlws.filter(cat_table[Sub-subsector],($E7046=cat_table[Sector])*($F7046=cat_table[Subsector]),"")))</f>
        <v>#NAME?</v>
      </c>
    </row>
    <row r="7047" customFormat="false" ht="15" hidden="false" customHeight="true" outlineLevel="0" collapsed="false">
      <c r="E7047" s="255"/>
      <c r="F7047" s="255"/>
      <c r="G7047" s="255"/>
      <c r="I7047" s="255"/>
      <c r="J7047" s="255"/>
      <c r="K7047" s="255"/>
      <c r="M7047" s="255"/>
      <c r="S7047" s="255"/>
      <c r="AE7047" s="94" t="e">
        <f aca="false" t="array" ref="AE7047:AE7047">_xlfn.torow(_xlfn.unique(_xlfn._xlws.filter(cat_table[Subsector],$E7047=cat_table[Sector],"")))</f>
        <v>#NAME?</v>
      </c>
      <c r="AO7047" s="94" t="e">
        <f aca="false" t="array" ref="AO7047:AO7047">_xlfn.torow(_xlfn.unique(_xlfn._xlws.filter(cat_table[Sub-subsector],($E7047=cat_table[Sector])*($F7047=cat_table[Subsector]),"")))</f>
        <v>#NAME?</v>
      </c>
    </row>
    <row r="7048" customFormat="false" ht="15" hidden="false" customHeight="true" outlineLevel="0" collapsed="false">
      <c r="E7048" s="255"/>
      <c r="F7048" s="255"/>
      <c r="G7048" s="255"/>
      <c r="I7048" s="255"/>
      <c r="J7048" s="255"/>
      <c r="K7048" s="255"/>
      <c r="M7048" s="255"/>
      <c r="S7048" s="255"/>
      <c r="AE7048" s="94" t="e">
        <f aca="false" t="array" ref="AE7048:AE7048">_xlfn.torow(_xlfn.unique(_xlfn._xlws.filter(cat_table[Subsector],$E7048=cat_table[Sector],"")))</f>
        <v>#NAME?</v>
      </c>
      <c r="AO7048" s="94" t="e">
        <f aca="false" t="array" ref="AO7048:AO7048">_xlfn.torow(_xlfn.unique(_xlfn._xlws.filter(cat_table[Sub-subsector],($E7048=cat_table[Sector])*($F7048=cat_table[Subsector]),"")))</f>
        <v>#NAME?</v>
      </c>
    </row>
    <row r="7049" customFormat="false" ht="15" hidden="false" customHeight="true" outlineLevel="0" collapsed="false">
      <c r="E7049" s="255"/>
      <c r="F7049" s="255"/>
      <c r="G7049" s="255"/>
      <c r="I7049" s="255"/>
      <c r="J7049" s="255"/>
      <c r="K7049" s="255"/>
      <c r="M7049" s="255"/>
      <c r="S7049" s="255"/>
      <c r="AE7049" s="94" t="e">
        <f aca="false" t="array" ref="AE7049:AE7049">_xlfn.torow(_xlfn.unique(_xlfn._xlws.filter(cat_table[Subsector],$E7049=cat_table[Sector],"")))</f>
        <v>#NAME?</v>
      </c>
      <c r="AO7049" s="94" t="e">
        <f aca="false" t="array" ref="AO7049:AO7049">_xlfn.torow(_xlfn.unique(_xlfn._xlws.filter(cat_table[Sub-subsector],($E7049=cat_table[Sector])*($F7049=cat_table[Subsector]),"")))</f>
        <v>#NAME?</v>
      </c>
    </row>
    <row r="7050" customFormat="false" ht="15" hidden="false" customHeight="true" outlineLevel="0" collapsed="false">
      <c r="E7050" s="255"/>
      <c r="F7050" s="255"/>
      <c r="G7050" s="255"/>
      <c r="I7050" s="255"/>
      <c r="J7050" s="255"/>
      <c r="K7050" s="255"/>
      <c r="M7050" s="255"/>
      <c r="S7050" s="255"/>
      <c r="AE7050" s="94" t="e">
        <f aca="false" t="array" ref="AE7050:AE7050">_xlfn.torow(_xlfn.unique(_xlfn._xlws.filter(cat_table[Subsector],$E7050=cat_table[Sector],"")))</f>
        <v>#NAME?</v>
      </c>
      <c r="AO7050" s="94" t="e">
        <f aca="false" t="array" ref="AO7050:AO7050">_xlfn.torow(_xlfn.unique(_xlfn._xlws.filter(cat_table[Sub-subsector],($E7050=cat_table[Sector])*($F7050=cat_table[Subsector]),"")))</f>
        <v>#NAME?</v>
      </c>
    </row>
    <row r="7051" customFormat="false" ht="15" hidden="false" customHeight="true" outlineLevel="0" collapsed="false">
      <c r="E7051" s="255"/>
      <c r="F7051" s="255"/>
      <c r="G7051" s="255"/>
      <c r="I7051" s="255"/>
      <c r="J7051" s="255"/>
      <c r="K7051" s="255"/>
      <c r="M7051" s="255"/>
      <c r="S7051" s="255"/>
      <c r="AE7051" s="94" t="e">
        <f aca="false" t="array" ref="AE7051:AE7051">_xlfn.torow(_xlfn.unique(_xlfn._xlws.filter(cat_table[Subsector],$E7051=cat_table[Sector],"")))</f>
        <v>#NAME?</v>
      </c>
      <c r="AO7051" s="94" t="e">
        <f aca="false" t="array" ref="AO7051:AO7051">_xlfn.torow(_xlfn.unique(_xlfn._xlws.filter(cat_table[Sub-subsector],($E7051=cat_table[Sector])*($F7051=cat_table[Subsector]),"")))</f>
        <v>#NAME?</v>
      </c>
    </row>
    <row r="7052" customFormat="false" ht="15" hidden="false" customHeight="true" outlineLevel="0" collapsed="false">
      <c r="E7052" s="255"/>
      <c r="F7052" s="255"/>
      <c r="G7052" s="255"/>
      <c r="I7052" s="255"/>
      <c r="J7052" s="255"/>
      <c r="K7052" s="255"/>
      <c r="M7052" s="255"/>
      <c r="S7052" s="255"/>
      <c r="AE7052" s="94" t="e">
        <f aca="false" t="array" ref="AE7052:AE7052">_xlfn.torow(_xlfn.unique(_xlfn._xlws.filter(cat_table[Subsector],$E7052=cat_table[Sector],"")))</f>
        <v>#NAME?</v>
      </c>
      <c r="AO7052" s="94" t="e">
        <f aca="false" t="array" ref="AO7052:AO7052">_xlfn.torow(_xlfn.unique(_xlfn._xlws.filter(cat_table[Sub-subsector],($E7052=cat_table[Sector])*($F7052=cat_table[Subsector]),"")))</f>
        <v>#NAME?</v>
      </c>
    </row>
    <row r="7053" customFormat="false" ht="15" hidden="false" customHeight="true" outlineLevel="0" collapsed="false">
      <c r="E7053" s="255"/>
      <c r="F7053" s="255"/>
      <c r="G7053" s="255"/>
      <c r="I7053" s="255"/>
      <c r="J7053" s="255"/>
      <c r="K7053" s="255"/>
      <c r="M7053" s="255"/>
      <c r="S7053" s="255"/>
      <c r="AE7053" s="94" t="e">
        <f aca="false" t="array" ref="AE7053:AE7053">_xlfn.torow(_xlfn.unique(_xlfn._xlws.filter(cat_table[Subsector],$E7053=cat_table[Sector],"")))</f>
        <v>#NAME?</v>
      </c>
      <c r="AO7053" s="94" t="e">
        <f aca="false" t="array" ref="AO7053:AO7053">_xlfn.torow(_xlfn.unique(_xlfn._xlws.filter(cat_table[Sub-subsector],($E7053=cat_table[Sector])*($F7053=cat_table[Subsector]),"")))</f>
        <v>#NAME?</v>
      </c>
    </row>
    <row r="7054" customFormat="false" ht="15" hidden="false" customHeight="true" outlineLevel="0" collapsed="false">
      <c r="E7054" s="255"/>
      <c r="F7054" s="255"/>
      <c r="G7054" s="255"/>
      <c r="I7054" s="255"/>
      <c r="J7054" s="255"/>
      <c r="K7054" s="255"/>
      <c r="M7054" s="255"/>
      <c r="S7054" s="255"/>
      <c r="AE7054" s="94" t="e">
        <f aca="false" t="array" ref="AE7054:AE7054">_xlfn.torow(_xlfn.unique(_xlfn._xlws.filter(cat_table[Subsector],$E7054=cat_table[Sector],"")))</f>
        <v>#NAME?</v>
      </c>
      <c r="AO7054" s="94" t="e">
        <f aca="false" t="array" ref="AO7054:AO7054">_xlfn.torow(_xlfn.unique(_xlfn._xlws.filter(cat_table[Sub-subsector],($E7054=cat_table[Sector])*($F7054=cat_table[Subsector]),"")))</f>
        <v>#NAME?</v>
      </c>
    </row>
    <row r="7055" customFormat="false" ht="15" hidden="false" customHeight="true" outlineLevel="0" collapsed="false">
      <c r="E7055" s="255"/>
      <c r="F7055" s="255"/>
      <c r="G7055" s="255"/>
      <c r="I7055" s="255"/>
      <c r="J7055" s="255"/>
      <c r="K7055" s="255"/>
      <c r="M7055" s="255"/>
      <c r="S7055" s="255"/>
      <c r="AE7055" s="94" t="e">
        <f aca="false" t="array" ref="AE7055:AE7055">_xlfn.torow(_xlfn.unique(_xlfn._xlws.filter(cat_table[Subsector],$E7055=cat_table[Sector],"")))</f>
        <v>#NAME?</v>
      </c>
      <c r="AO7055" s="94" t="e">
        <f aca="false" t="array" ref="AO7055:AO7055">_xlfn.torow(_xlfn.unique(_xlfn._xlws.filter(cat_table[Sub-subsector],($E7055=cat_table[Sector])*($F7055=cat_table[Subsector]),"")))</f>
        <v>#NAME?</v>
      </c>
    </row>
    <row r="7056" customFormat="false" ht="15" hidden="false" customHeight="true" outlineLevel="0" collapsed="false">
      <c r="E7056" s="255"/>
      <c r="F7056" s="255"/>
      <c r="G7056" s="255"/>
      <c r="I7056" s="255"/>
      <c r="J7056" s="255"/>
      <c r="K7056" s="255"/>
      <c r="M7056" s="255"/>
      <c r="S7056" s="255"/>
      <c r="AE7056" s="94" t="e">
        <f aca="false" t="array" ref="AE7056:AE7056">_xlfn.torow(_xlfn.unique(_xlfn._xlws.filter(cat_table[Subsector],$E7056=cat_table[Sector],"")))</f>
        <v>#NAME?</v>
      </c>
      <c r="AO7056" s="94" t="e">
        <f aca="false" t="array" ref="AO7056:AO7056">_xlfn.torow(_xlfn.unique(_xlfn._xlws.filter(cat_table[Sub-subsector],($E7056=cat_table[Sector])*($F7056=cat_table[Subsector]),"")))</f>
        <v>#NAME?</v>
      </c>
    </row>
    <row r="7057" customFormat="false" ht="15" hidden="false" customHeight="true" outlineLevel="0" collapsed="false">
      <c r="E7057" s="255"/>
      <c r="F7057" s="255"/>
      <c r="G7057" s="255"/>
      <c r="I7057" s="255"/>
      <c r="J7057" s="255"/>
      <c r="K7057" s="255"/>
      <c r="M7057" s="255"/>
      <c r="S7057" s="255"/>
      <c r="AE7057" s="94" t="e">
        <f aca="false" t="array" ref="AE7057:AE7057">_xlfn.torow(_xlfn.unique(_xlfn._xlws.filter(cat_table[Subsector],$E7057=cat_table[Sector],"")))</f>
        <v>#NAME?</v>
      </c>
      <c r="AO7057" s="94" t="e">
        <f aca="false" t="array" ref="AO7057:AO7057">_xlfn.torow(_xlfn.unique(_xlfn._xlws.filter(cat_table[Sub-subsector],($E7057=cat_table[Sector])*($F7057=cat_table[Subsector]),"")))</f>
        <v>#NAME?</v>
      </c>
    </row>
    <row r="7058" customFormat="false" ht="15" hidden="false" customHeight="true" outlineLevel="0" collapsed="false">
      <c r="E7058" s="255"/>
      <c r="F7058" s="255"/>
      <c r="G7058" s="255"/>
      <c r="I7058" s="255"/>
      <c r="J7058" s="255"/>
      <c r="K7058" s="255"/>
      <c r="M7058" s="255"/>
      <c r="S7058" s="255"/>
      <c r="AE7058" s="94" t="e">
        <f aca="false" t="array" ref="AE7058:AE7058">_xlfn.torow(_xlfn.unique(_xlfn._xlws.filter(cat_table[Subsector],$E7058=cat_table[Sector],"")))</f>
        <v>#NAME?</v>
      </c>
      <c r="AO7058" s="94" t="e">
        <f aca="false" t="array" ref="AO7058:AO7058">_xlfn.torow(_xlfn.unique(_xlfn._xlws.filter(cat_table[Sub-subsector],($E7058=cat_table[Sector])*($F7058=cat_table[Subsector]),"")))</f>
        <v>#NAME?</v>
      </c>
    </row>
    <row r="7059" customFormat="false" ht="15" hidden="false" customHeight="true" outlineLevel="0" collapsed="false">
      <c r="E7059" s="255"/>
      <c r="F7059" s="255"/>
      <c r="G7059" s="255"/>
      <c r="I7059" s="255"/>
      <c r="J7059" s="255"/>
      <c r="K7059" s="255"/>
      <c r="M7059" s="255"/>
      <c r="S7059" s="255"/>
      <c r="AE7059" s="94" t="e">
        <f aca="false" t="array" ref="AE7059:AE7059">_xlfn.torow(_xlfn.unique(_xlfn._xlws.filter(cat_table[Subsector],$E7059=cat_table[Sector],"")))</f>
        <v>#NAME?</v>
      </c>
      <c r="AO7059" s="94" t="e">
        <f aca="false" t="array" ref="AO7059:AO7059">_xlfn.torow(_xlfn.unique(_xlfn._xlws.filter(cat_table[Sub-subsector],($E7059=cat_table[Sector])*($F7059=cat_table[Subsector]),"")))</f>
        <v>#NAME?</v>
      </c>
    </row>
    <row r="7060" customFormat="false" ht="15" hidden="false" customHeight="true" outlineLevel="0" collapsed="false">
      <c r="E7060" s="255"/>
      <c r="F7060" s="255"/>
      <c r="G7060" s="255"/>
      <c r="I7060" s="255"/>
      <c r="J7060" s="255"/>
      <c r="K7060" s="255"/>
      <c r="M7060" s="255"/>
      <c r="S7060" s="255"/>
      <c r="AE7060" s="94" t="e">
        <f aca="false" t="array" ref="AE7060:AE7060">_xlfn.torow(_xlfn.unique(_xlfn._xlws.filter(cat_table[Subsector],$E7060=cat_table[Sector],"")))</f>
        <v>#NAME?</v>
      </c>
      <c r="AO7060" s="94" t="e">
        <f aca="false" t="array" ref="AO7060:AO7060">_xlfn.torow(_xlfn.unique(_xlfn._xlws.filter(cat_table[Sub-subsector],($E7060=cat_table[Sector])*($F7060=cat_table[Subsector]),"")))</f>
        <v>#NAME?</v>
      </c>
    </row>
    <row r="7061" customFormat="false" ht="15" hidden="false" customHeight="true" outlineLevel="0" collapsed="false">
      <c r="E7061" s="255"/>
      <c r="F7061" s="255"/>
      <c r="G7061" s="255"/>
      <c r="I7061" s="255"/>
      <c r="J7061" s="255"/>
      <c r="K7061" s="255"/>
      <c r="M7061" s="255"/>
      <c r="S7061" s="255"/>
      <c r="AE7061" s="94" t="e">
        <f aca="false" t="array" ref="AE7061:AE7061">_xlfn.torow(_xlfn.unique(_xlfn._xlws.filter(cat_table[Subsector],$E7061=cat_table[Sector],"")))</f>
        <v>#NAME?</v>
      </c>
      <c r="AO7061" s="94" t="e">
        <f aca="false" t="array" ref="AO7061:AO7061">_xlfn.torow(_xlfn.unique(_xlfn._xlws.filter(cat_table[Sub-subsector],($E7061=cat_table[Sector])*($F7061=cat_table[Subsector]),"")))</f>
        <v>#NAME?</v>
      </c>
    </row>
    <row r="7062" customFormat="false" ht="15" hidden="false" customHeight="true" outlineLevel="0" collapsed="false">
      <c r="E7062" s="255"/>
      <c r="F7062" s="255"/>
      <c r="G7062" s="255"/>
      <c r="I7062" s="255"/>
      <c r="J7062" s="255"/>
      <c r="K7062" s="255"/>
      <c r="M7062" s="255"/>
      <c r="S7062" s="255"/>
      <c r="AE7062" s="94" t="e">
        <f aca="false" t="array" ref="AE7062:AE7062">_xlfn.torow(_xlfn.unique(_xlfn._xlws.filter(cat_table[Subsector],$E7062=cat_table[Sector],"")))</f>
        <v>#NAME?</v>
      </c>
      <c r="AO7062" s="94" t="e">
        <f aca="false" t="array" ref="AO7062:AO7062">_xlfn.torow(_xlfn.unique(_xlfn._xlws.filter(cat_table[Sub-subsector],($E7062=cat_table[Sector])*($F7062=cat_table[Subsector]),"")))</f>
        <v>#NAME?</v>
      </c>
    </row>
    <row r="7063" customFormat="false" ht="15" hidden="false" customHeight="true" outlineLevel="0" collapsed="false">
      <c r="E7063" s="255"/>
      <c r="F7063" s="255"/>
      <c r="G7063" s="255"/>
      <c r="I7063" s="255"/>
      <c r="J7063" s="255"/>
      <c r="K7063" s="255"/>
      <c r="M7063" s="255"/>
      <c r="S7063" s="255"/>
      <c r="AE7063" s="94" t="e">
        <f aca="false" t="array" ref="AE7063:AE7063">_xlfn.torow(_xlfn.unique(_xlfn._xlws.filter(cat_table[Subsector],$E7063=cat_table[Sector],"")))</f>
        <v>#NAME?</v>
      </c>
      <c r="AO7063" s="94" t="e">
        <f aca="false" t="array" ref="AO7063:AO7063">_xlfn.torow(_xlfn.unique(_xlfn._xlws.filter(cat_table[Sub-subsector],($E7063=cat_table[Sector])*($F7063=cat_table[Subsector]),"")))</f>
        <v>#NAME?</v>
      </c>
    </row>
    <row r="7064" customFormat="false" ht="15" hidden="false" customHeight="true" outlineLevel="0" collapsed="false">
      <c r="E7064" s="255"/>
      <c r="F7064" s="255"/>
      <c r="G7064" s="255"/>
      <c r="I7064" s="255"/>
      <c r="J7064" s="255"/>
      <c r="K7064" s="255"/>
      <c r="M7064" s="255"/>
      <c r="S7064" s="255"/>
      <c r="AE7064" s="94" t="e">
        <f aca="false" t="array" ref="AE7064:AE7064">_xlfn.torow(_xlfn.unique(_xlfn._xlws.filter(cat_table[Subsector],$E7064=cat_table[Sector],"")))</f>
        <v>#NAME?</v>
      </c>
      <c r="AO7064" s="94" t="e">
        <f aca="false" t="array" ref="AO7064:AO7064">_xlfn.torow(_xlfn.unique(_xlfn._xlws.filter(cat_table[Sub-subsector],($E7064=cat_table[Sector])*($F7064=cat_table[Subsector]),"")))</f>
        <v>#NAME?</v>
      </c>
    </row>
    <row r="7065" customFormat="false" ht="15" hidden="false" customHeight="true" outlineLevel="0" collapsed="false">
      <c r="E7065" s="255"/>
      <c r="F7065" s="255"/>
      <c r="G7065" s="255"/>
      <c r="I7065" s="255"/>
      <c r="J7065" s="255"/>
      <c r="K7065" s="255"/>
      <c r="M7065" s="255"/>
      <c r="S7065" s="255"/>
      <c r="AE7065" s="94" t="e">
        <f aca="false" t="array" ref="AE7065:AE7065">_xlfn.torow(_xlfn.unique(_xlfn._xlws.filter(cat_table[Subsector],$E7065=cat_table[Sector],"")))</f>
        <v>#NAME?</v>
      </c>
      <c r="AO7065" s="94" t="e">
        <f aca="false" t="array" ref="AO7065:AO7065">_xlfn.torow(_xlfn.unique(_xlfn._xlws.filter(cat_table[Sub-subsector],($E7065=cat_table[Sector])*($F7065=cat_table[Subsector]),"")))</f>
        <v>#NAME?</v>
      </c>
    </row>
    <row r="7066" customFormat="false" ht="15" hidden="false" customHeight="true" outlineLevel="0" collapsed="false">
      <c r="E7066" s="255"/>
      <c r="F7066" s="255"/>
      <c r="G7066" s="255"/>
      <c r="I7066" s="255"/>
      <c r="J7066" s="255"/>
      <c r="K7066" s="255"/>
      <c r="M7066" s="255"/>
      <c r="S7066" s="255"/>
      <c r="AE7066" s="94" t="e">
        <f aca="false" t="array" ref="AE7066:AE7066">_xlfn.torow(_xlfn.unique(_xlfn._xlws.filter(cat_table[Subsector],$E7066=cat_table[Sector],"")))</f>
        <v>#NAME?</v>
      </c>
      <c r="AO7066" s="94" t="e">
        <f aca="false" t="array" ref="AO7066:AO7066">_xlfn.torow(_xlfn.unique(_xlfn._xlws.filter(cat_table[Sub-subsector],($E7066=cat_table[Sector])*($F7066=cat_table[Subsector]),"")))</f>
        <v>#NAME?</v>
      </c>
    </row>
    <row r="7067" customFormat="false" ht="15" hidden="false" customHeight="true" outlineLevel="0" collapsed="false">
      <c r="E7067" s="255"/>
      <c r="F7067" s="255"/>
      <c r="G7067" s="255"/>
      <c r="I7067" s="255"/>
      <c r="J7067" s="255"/>
      <c r="K7067" s="255"/>
      <c r="M7067" s="255"/>
      <c r="S7067" s="255"/>
      <c r="AE7067" s="94" t="e">
        <f aca="false" t="array" ref="AE7067:AE7067">_xlfn.torow(_xlfn.unique(_xlfn._xlws.filter(cat_table[Subsector],$E7067=cat_table[Sector],"")))</f>
        <v>#NAME?</v>
      </c>
      <c r="AO7067" s="94" t="e">
        <f aca="false" t="array" ref="AO7067:AO7067">_xlfn.torow(_xlfn.unique(_xlfn._xlws.filter(cat_table[Sub-subsector],($E7067=cat_table[Sector])*($F7067=cat_table[Subsector]),"")))</f>
        <v>#NAME?</v>
      </c>
    </row>
    <row r="7068" customFormat="false" ht="15" hidden="false" customHeight="true" outlineLevel="0" collapsed="false">
      <c r="E7068" s="255"/>
      <c r="F7068" s="255"/>
      <c r="G7068" s="255"/>
      <c r="I7068" s="255"/>
      <c r="J7068" s="255"/>
      <c r="K7068" s="255"/>
      <c r="M7068" s="255"/>
      <c r="S7068" s="255"/>
      <c r="AE7068" s="94" t="e">
        <f aca="false" t="array" ref="AE7068:AE7068">_xlfn.torow(_xlfn.unique(_xlfn._xlws.filter(cat_table[Subsector],$E7068=cat_table[Sector],"")))</f>
        <v>#NAME?</v>
      </c>
      <c r="AO7068" s="94" t="e">
        <f aca="false" t="array" ref="AO7068:AO7068">_xlfn.torow(_xlfn.unique(_xlfn._xlws.filter(cat_table[Sub-subsector],($E7068=cat_table[Sector])*($F7068=cat_table[Subsector]),"")))</f>
        <v>#NAME?</v>
      </c>
    </row>
    <row r="7069" customFormat="false" ht="15" hidden="false" customHeight="true" outlineLevel="0" collapsed="false">
      <c r="E7069" s="255"/>
      <c r="F7069" s="255"/>
      <c r="G7069" s="255"/>
      <c r="I7069" s="255"/>
      <c r="J7069" s="255"/>
      <c r="K7069" s="255"/>
      <c r="M7069" s="255"/>
      <c r="S7069" s="255"/>
      <c r="AE7069" s="94" t="e">
        <f aca="false" t="array" ref="AE7069:AE7069">_xlfn.torow(_xlfn.unique(_xlfn._xlws.filter(cat_table[Subsector],$E7069=cat_table[Sector],"")))</f>
        <v>#NAME?</v>
      </c>
      <c r="AO7069" s="94" t="e">
        <f aca="false" t="array" ref="AO7069:AO7069">_xlfn.torow(_xlfn.unique(_xlfn._xlws.filter(cat_table[Sub-subsector],($E7069=cat_table[Sector])*($F7069=cat_table[Subsector]),"")))</f>
        <v>#NAME?</v>
      </c>
    </row>
    <row r="7070" customFormat="false" ht="15" hidden="false" customHeight="true" outlineLevel="0" collapsed="false">
      <c r="E7070" s="255"/>
      <c r="F7070" s="255"/>
      <c r="G7070" s="255"/>
      <c r="I7070" s="255"/>
      <c r="J7070" s="255"/>
      <c r="K7070" s="255"/>
      <c r="M7070" s="255"/>
      <c r="S7070" s="255"/>
      <c r="AE7070" s="94" t="e">
        <f aca="false" t="array" ref="AE7070:AE7070">_xlfn.torow(_xlfn.unique(_xlfn._xlws.filter(cat_table[Subsector],$E7070=cat_table[Sector],"")))</f>
        <v>#NAME?</v>
      </c>
      <c r="AO7070" s="94" t="e">
        <f aca="false" t="array" ref="AO7070:AO7070">_xlfn.torow(_xlfn.unique(_xlfn._xlws.filter(cat_table[Sub-subsector],($E7070=cat_table[Sector])*($F7070=cat_table[Subsector]),"")))</f>
        <v>#NAME?</v>
      </c>
    </row>
    <row r="7071" customFormat="false" ht="15" hidden="false" customHeight="true" outlineLevel="0" collapsed="false">
      <c r="E7071" s="255"/>
      <c r="F7071" s="255"/>
      <c r="G7071" s="255"/>
      <c r="I7071" s="255"/>
      <c r="J7071" s="255"/>
      <c r="K7071" s="255"/>
      <c r="M7071" s="255"/>
      <c r="S7071" s="255"/>
      <c r="AE7071" s="94" t="e">
        <f aca="false" t="array" ref="AE7071:AE7071">_xlfn.torow(_xlfn.unique(_xlfn._xlws.filter(cat_table[Subsector],$E7071=cat_table[Sector],"")))</f>
        <v>#NAME?</v>
      </c>
      <c r="AO7071" s="94" t="e">
        <f aca="false" t="array" ref="AO7071:AO7071">_xlfn.torow(_xlfn.unique(_xlfn._xlws.filter(cat_table[Sub-subsector],($E7071=cat_table[Sector])*($F7071=cat_table[Subsector]),"")))</f>
        <v>#NAME?</v>
      </c>
    </row>
    <row r="7072" customFormat="false" ht="15" hidden="false" customHeight="true" outlineLevel="0" collapsed="false">
      <c r="E7072" s="255"/>
      <c r="F7072" s="255"/>
      <c r="G7072" s="255"/>
      <c r="I7072" s="255"/>
      <c r="J7072" s="255"/>
      <c r="K7072" s="255"/>
      <c r="M7072" s="255"/>
      <c r="S7072" s="255"/>
      <c r="AE7072" s="94" t="e">
        <f aca="false" t="array" ref="AE7072:AE7072">_xlfn.torow(_xlfn.unique(_xlfn._xlws.filter(cat_table[Subsector],$E7072=cat_table[Sector],"")))</f>
        <v>#NAME?</v>
      </c>
      <c r="AO7072" s="94" t="e">
        <f aca="false" t="array" ref="AO7072:AO7072">_xlfn.torow(_xlfn.unique(_xlfn._xlws.filter(cat_table[Sub-subsector],($E7072=cat_table[Sector])*($F7072=cat_table[Subsector]),"")))</f>
        <v>#NAME?</v>
      </c>
    </row>
    <row r="7073" customFormat="false" ht="15" hidden="false" customHeight="true" outlineLevel="0" collapsed="false">
      <c r="E7073" s="255"/>
      <c r="F7073" s="255"/>
      <c r="G7073" s="255"/>
      <c r="I7073" s="255"/>
      <c r="J7073" s="255"/>
      <c r="K7073" s="255"/>
      <c r="M7073" s="255"/>
      <c r="S7073" s="255"/>
      <c r="AE7073" s="94" t="e">
        <f aca="false" t="array" ref="AE7073:AE7073">_xlfn.torow(_xlfn.unique(_xlfn._xlws.filter(cat_table[Subsector],$E7073=cat_table[Sector],"")))</f>
        <v>#NAME?</v>
      </c>
      <c r="AO7073" s="94" t="e">
        <f aca="false" t="array" ref="AO7073:AO7073">_xlfn.torow(_xlfn.unique(_xlfn._xlws.filter(cat_table[Sub-subsector],($E7073=cat_table[Sector])*($F7073=cat_table[Subsector]),"")))</f>
        <v>#NAME?</v>
      </c>
    </row>
    <row r="7074" customFormat="false" ht="15" hidden="false" customHeight="true" outlineLevel="0" collapsed="false">
      <c r="E7074" s="255"/>
      <c r="F7074" s="255"/>
      <c r="G7074" s="255"/>
      <c r="I7074" s="255"/>
      <c r="J7074" s="255"/>
      <c r="K7074" s="255"/>
      <c r="M7074" s="255"/>
      <c r="S7074" s="255"/>
      <c r="AE7074" s="94" t="e">
        <f aca="false" t="array" ref="AE7074:AE7074">_xlfn.torow(_xlfn.unique(_xlfn._xlws.filter(cat_table[Subsector],$E7074=cat_table[Sector],"")))</f>
        <v>#NAME?</v>
      </c>
      <c r="AO7074" s="94" t="e">
        <f aca="false" t="array" ref="AO7074:AO7074">_xlfn.torow(_xlfn.unique(_xlfn._xlws.filter(cat_table[Sub-subsector],($E7074=cat_table[Sector])*($F7074=cat_table[Subsector]),"")))</f>
        <v>#NAME?</v>
      </c>
    </row>
    <row r="7075" customFormat="false" ht="15" hidden="false" customHeight="true" outlineLevel="0" collapsed="false">
      <c r="E7075" s="255"/>
      <c r="F7075" s="255"/>
      <c r="G7075" s="255"/>
      <c r="I7075" s="255"/>
      <c r="J7075" s="255"/>
      <c r="K7075" s="255"/>
      <c r="M7075" s="255"/>
      <c r="S7075" s="255"/>
      <c r="AE7075" s="94" t="e">
        <f aca="false" t="array" ref="AE7075:AE7075">_xlfn.torow(_xlfn.unique(_xlfn._xlws.filter(cat_table[Subsector],$E7075=cat_table[Sector],"")))</f>
        <v>#NAME?</v>
      </c>
      <c r="AO7075" s="94" t="e">
        <f aca="false" t="array" ref="AO7075:AO7075">_xlfn.torow(_xlfn.unique(_xlfn._xlws.filter(cat_table[Sub-subsector],($E7075=cat_table[Sector])*($F7075=cat_table[Subsector]),"")))</f>
        <v>#NAME?</v>
      </c>
    </row>
    <row r="7076" customFormat="false" ht="15" hidden="false" customHeight="true" outlineLevel="0" collapsed="false">
      <c r="E7076" s="255"/>
      <c r="F7076" s="255"/>
      <c r="G7076" s="255"/>
      <c r="I7076" s="255"/>
      <c r="J7076" s="255"/>
      <c r="K7076" s="255"/>
      <c r="M7076" s="255"/>
      <c r="S7076" s="255"/>
      <c r="AE7076" s="94" t="e">
        <f aca="false" t="array" ref="AE7076:AE7076">_xlfn.torow(_xlfn.unique(_xlfn._xlws.filter(cat_table[Subsector],$E7076=cat_table[Sector],"")))</f>
        <v>#NAME?</v>
      </c>
      <c r="AO7076" s="94" t="e">
        <f aca="false" t="array" ref="AO7076:AO7076">_xlfn.torow(_xlfn.unique(_xlfn._xlws.filter(cat_table[Sub-subsector],($E7076=cat_table[Sector])*($F7076=cat_table[Subsector]),"")))</f>
        <v>#NAME?</v>
      </c>
    </row>
    <row r="7077" customFormat="false" ht="15" hidden="false" customHeight="true" outlineLevel="0" collapsed="false">
      <c r="E7077" s="255"/>
      <c r="F7077" s="255"/>
      <c r="G7077" s="255"/>
      <c r="I7077" s="255"/>
      <c r="J7077" s="255"/>
      <c r="K7077" s="255"/>
      <c r="M7077" s="255"/>
      <c r="S7077" s="255"/>
      <c r="AE7077" s="94" t="e">
        <f aca="false" t="array" ref="AE7077:AE7077">_xlfn.torow(_xlfn.unique(_xlfn._xlws.filter(cat_table[Subsector],$E7077=cat_table[Sector],"")))</f>
        <v>#NAME?</v>
      </c>
      <c r="AO7077" s="94" t="e">
        <f aca="false" t="array" ref="AO7077:AO7077">_xlfn.torow(_xlfn.unique(_xlfn._xlws.filter(cat_table[Sub-subsector],($E7077=cat_table[Sector])*($F7077=cat_table[Subsector]),"")))</f>
        <v>#NAME?</v>
      </c>
    </row>
    <row r="7078" customFormat="false" ht="15" hidden="false" customHeight="true" outlineLevel="0" collapsed="false">
      <c r="E7078" s="255"/>
      <c r="F7078" s="255"/>
      <c r="G7078" s="255"/>
      <c r="I7078" s="255"/>
      <c r="J7078" s="255"/>
      <c r="K7078" s="255"/>
      <c r="M7078" s="255"/>
      <c r="S7078" s="255"/>
      <c r="AE7078" s="94" t="e">
        <f aca="false" t="array" ref="AE7078:AE7078">_xlfn.torow(_xlfn.unique(_xlfn._xlws.filter(cat_table[Subsector],$E7078=cat_table[Sector],"")))</f>
        <v>#NAME?</v>
      </c>
      <c r="AO7078" s="94" t="e">
        <f aca="false" t="array" ref="AO7078:AO7078">_xlfn.torow(_xlfn.unique(_xlfn._xlws.filter(cat_table[Sub-subsector],($E7078=cat_table[Sector])*($F7078=cat_table[Subsector]),"")))</f>
        <v>#NAME?</v>
      </c>
    </row>
    <row r="7079" customFormat="false" ht="15" hidden="false" customHeight="true" outlineLevel="0" collapsed="false">
      <c r="E7079" s="255"/>
      <c r="F7079" s="255"/>
      <c r="G7079" s="255"/>
      <c r="I7079" s="255"/>
      <c r="J7079" s="255"/>
      <c r="K7079" s="255"/>
      <c r="M7079" s="255"/>
      <c r="S7079" s="255"/>
      <c r="AE7079" s="94" t="e">
        <f aca="false" t="array" ref="AE7079:AE7079">_xlfn.torow(_xlfn.unique(_xlfn._xlws.filter(cat_table[Subsector],$E7079=cat_table[Sector],"")))</f>
        <v>#NAME?</v>
      </c>
      <c r="AO7079" s="94" t="e">
        <f aca="false" t="array" ref="AO7079:AO7079">_xlfn.torow(_xlfn.unique(_xlfn._xlws.filter(cat_table[Sub-subsector],($E7079=cat_table[Sector])*($F7079=cat_table[Subsector]),"")))</f>
        <v>#NAME?</v>
      </c>
    </row>
    <row r="7080" customFormat="false" ht="15" hidden="false" customHeight="true" outlineLevel="0" collapsed="false">
      <c r="E7080" s="255"/>
      <c r="F7080" s="255"/>
      <c r="G7080" s="255"/>
      <c r="I7080" s="255"/>
      <c r="J7080" s="255"/>
      <c r="K7080" s="255"/>
      <c r="M7080" s="255"/>
      <c r="S7080" s="255"/>
      <c r="AE7080" s="94" t="e">
        <f aca="false" t="array" ref="AE7080:AE7080">_xlfn.torow(_xlfn.unique(_xlfn._xlws.filter(cat_table[Subsector],$E7080=cat_table[Sector],"")))</f>
        <v>#NAME?</v>
      </c>
      <c r="AO7080" s="94" t="e">
        <f aca="false" t="array" ref="AO7080:AO7080">_xlfn.torow(_xlfn.unique(_xlfn._xlws.filter(cat_table[Sub-subsector],($E7080=cat_table[Sector])*($F7080=cat_table[Subsector]),"")))</f>
        <v>#NAME?</v>
      </c>
    </row>
    <row r="7081" customFormat="false" ht="15" hidden="false" customHeight="true" outlineLevel="0" collapsed="false">
      <c r="E7081" s="255"/>
      <c r="F7081" s="255"/>
      <c r="G7081" s="255"/>
      <c r="I7081" s="255"/>
      <c r="J7081" s="255"/>
      <c r="K7081" s="255"/>
      <c r="M7081" s="255"/>
      <c r="S7081" s="255"/>
      <c r="AE7081" s="94" t="e">
        <f aca="false" t="array" ref="AE7081:AE7081">_xlfn.torow(_xlfn.unique(_xlfn._xlws.filter(cat_table[Subsector],$E7081=cat_table[Sector],"")))</f>
        <v>#NAME?</v>
      </c>
      <c r="AO7081" s="94" t="e">
        <f aca="false" t="array" ref="AO7081:AO7081">_xlfn.torow(_xlfn.unique(_xlfn._xlws.filter(cat_table[Sub-subsector],($E7081=cat_table[Sector])*($F7081=cat_table[Subsector]),"")))</f>
        <v>#NAME?</v>
      </c>
    </row>
    <row r="7082" customFormat="false" ht="15" hidden="false" customHeight="true" outlineLevel="0" collapsed="false">
      <c r="E7082" s="255"/>
      <c r="F7082" s="255"/>
      <c r="G7082" s="255"/>
      <c r="I7082" s="255"/>
      <c r="J7082" s="255"/>
      <c r="K7082" s="255"/>
      <c r="M7082" s="255"/>
      <c r="S7082" s="255"/>
      <c r="AE7082" s="94" t="e">
        <f aca="false" t="array" ref="AE7082:AE7082">_xlfn.torow(_xlfn.unique(_xlfn._xlws.filter(cat_table[Subsector],$E7082=cat_table[Sector],"")))</f>
        <v>#NAME?</v>
      </c>
      <c r="AO7082" s="94" t="e">
        <f aca="false" t="array" ref="AO7082:AO7082">_xlfn.torow(_xlfn.unique(_xlfn._xlws.filter(cat_table[Sub-subsector],($E7082=cat_table[Sector])*($F7082=cat_table[Subsector]),"")))</f>
        <v>#NAME?</v>
      </c>
    </row>
    <row r="7083" customFormat="false" ht="15" hidden="false" customHeight="true" outlineLevel="0" collapsed="false">
      <c r="E7083" s="255"/>
      <c r="F7083" s="255"/>
      <c r="G7083" s="255"/>
      <c r="I7083" s="255"/>
      <c r="J7083" s="255"/>
      <c r="K7083" s="255"/>
      <c r="M7083" s="255"/>
      <c r="S7083" s="255"/>
      <c r="AE7083" s="94" t="e">
        <f aca="false" t="array" ref="AE7083:AE7083">_xlfn.torow(_xlfn.unique(_xlfn._xlws.filter(cat_table[Subsector],$E7083=cat_table[Sector],"")))</f>
        <v>#NAME?</v>
      </c>
      <c r="AO7083" s="94" t="e">
        <f aca="false" t="array" ref="AO7083:AO7083">_xlfn.torow(_xlfn.unique(_xlfn._xlws.filter(cat_table[Sub-subsector],($E7083=cat_table[Sector])*($F7083=cat_table[Subsector]),"")))</f>
        <v>#NAME?</v>
      </c>
    </row>
    <row r="7084" customFormat="false" ht="15" hidden="false" customHeight="true" outlineLevel="0" collapsed="false">
      <c r="E7084" s="255"/>
      <c r="F7084" s="255"/>
      <c r="G7084" s="255"/>
      <c r="I7084" s="255"/>
      <c r="J7084" s="255"/>
      <c r="K7084" s="255"/>
      <c r="M7084" s="255"/>
      <c r="S7084" s="255"/>
      <c r="AE7084" s="94" t="e">
        <f aca="false" t="array" ref="AE7084:AE7084">_xlfn.torow(_xlfn.unique(_xlfn._xlws.filter(cat_table[Subsector],$E7084=cat_table[Sector],"")))</f>
        <v>#NAME?</v>
      </c>
      <c r="AO7084" s="94" t="e">
        <f aca="false" t="array" ref="AO7084:AO7084">_xlfn.torow(_xlfn.unique(_xlfn._xlws.filter(cat_table[Sub-subsector],($E7084=cat_table[Sector])*($F7084=cat_table[Subsector]),"")))</f>
        <v>#NAME?</v>
      </c>
    </row>
    <row r="7085" customFormat="false" ht="15" hidden="false" customHeight="true" outlineLevel="0" collapsed="false">
      <c r="E7085" s="255"/>
      <c r="F7085" s="255"/>
      <c r="G7085" s="255"/>
      <c r="I7085" s="255"/>
      <c r="J7085" s="255"/>
      <c r="K7085" s="255"/>
      <c r="M7085" s="255"/>
      <c r="S7085" s="255"/>
      <c r="AE7085" s="94" t="e">
        <f aca="false" t="array" ref="AE7085:AE7085">_xlfn.torow(_xlfn.unique(_xlfn._xlws.filter(cat_table[Subsector],$E7085=cat_table[Sector],"")))</f>
        <v>#NAME?</v>
      </c>
      <c r="AO7085" s="94" t="e">
        <f aca="false" t="array" ref="AO7085:AO7085">_xlfn.torow(_xlfn.unique(_xlfn._xlws.filter(cat_table[Sub-subsector],($E7085=cat_table[Sector])*($F7085=cat_table[Subsector]),"")))</f>
        <v>#NAME?</v>
      </c>
    </row>
    <row r="7086" customFormat="false" ht="15" hidden="false" customHeight="true" outlineLevel="0" collapsed="false">
      <c r="E7086" s="255"/>
      <c r="F7086" s="255"/>
      <c r="G7086" s="255"/>
      <c r="I7086" s="255"/>
      <c r="J7086" s="255"/>
      <c r="K7086" s="255"/>
      <c r="M7086" s="255"/>
      <c r="S7086" s="255"/>
      <c r="AE7086" s="94" t="e">
        <f aca="false" t="array" ref="AE7086:AE7086">_xlfn.torow(_xlfn.unique(_xlfn._xlws.filter(cat_table[Subsector],$E7086=cat_table[Sector],"")))</f>
        <v>#NAME?</v>
      </c>
      <c r="AO7086" s="94" t="e">
        <f aca="false" t="array" ref="AO7086:AO7086">_xlfn.torow(_xlfn.unique(_xlfn._xlws.filter(cat_table[Sub-subsector],($E7086=cat_table[Sector])*($F7086=cat_table[Subsector]),"")))</f>
        <v>#NAME?</v>
      </c>
    </row>
    <row r="7087" customFormat="false" ht="15" hidden="false" customHeight="true" outlineLevel="0" collapsed="false">
      <c r="E7087" s="255"/>
      <c r="F7087" s="255"/>
      <c r="G7087" s="255"/>
      <c r="I7087" s="255"/>
      <c r="J7087" s="255"/>
      <c r="K7087" s="255"/>
      <c r="M7087" s="255"/>
      <c r="S7087" s="255"/>
      <c r="AE7087" s="94" t="e">
        <f aca="false" t="array" ref="AE7087:AE7087">_xlfn.torow(_xlfn.unique(_xlfn._xlws.filter(cat_table[Subsector],$E7087=cat_table[Sector],"")))</f>
        <v>#NAME?</v>
      </c>
      <c r="AO7087" s="94" t="e">
        <f aca="false" t="array" ref="AO7087:AO7087">_xlfn.torow(_xlfn.unique(_xlfn._xlws.filter(cat_table[Sub-subsector],($E7087=cat_table[Sector])*($F7087=cat_table[Subsector]),"")))</f>
        <v>#NAME?</v>
      </c>
    </row>
    <row r="7088" customFormat="false" ht="15" hidden="false" customHeight="true" outlineLevel="0" collapsed="false">
      <c r="E7088" s="255"/>
      <c r="F7088" s="255"/>
      <c r="G7088" s="255"/>
      <c r="I7088" s="255"/>
      <c r="J7088" s="255"/>
      <c r="K7088" s="255"/>
      <c r="M7088" s="255"/>
      <c r="S7088" s="255"/>
      <c r="AE7088" s="94" t="e">
        <f aca="false" t="array" ref="AE7088:AE7088">_xlfn.torow(_xlfn.unique(_xlfn._xlws.filter(cat_table[Subsector],$E7088=cat_table[Sector],"")))</f>
        <v>#NAME?</v>
      </c>
      <c r="AO7088" s="94" t="e">
        <f aca="false" t="array" ref="AO7088:AO7088">_xlfn.torow(_xlfn.unique(_xlfn._xlws.filter(cat_table[Sub-subsector],($E7088=cat_table[Sector])*($F7088=cat_table[Subsector]),"")))</f>
        <v>#NAME?</v>
      </c>
    </row>
    <row r="7089" customFormat="false" ht="15" hidden="false" customHeight="true" outlineLevel="0" collapsed="false">
      <c r="E7089" s="255"/>
      <c r="F7089" s="255"/>
      <c r="G7089" s="255"/>
      <c r="I7089" s="255"/>
      <c r="J7089" s="255"/>
      <c r="K7089" s="255"/>
      <c r="M7089" s="255"/>
      <c r="S7089" s="255"/>
      <c r="AE7089" s="94" t="e">
        <f aca="false" t="array" ref="AE7089:AE7089">_xlfn.torow(_xlfn.unique(_xlfn._xlws.filter(cat_table[Subsector],$E7089=cat_table[Sector],"")))</f>
        <v>#NAME?</v>
      </c>
      <c r="AO7089" s="94" t="e">
        <f aca="false" t="array" ref="AO7089:AO7089">_xlfn.torow(_xlfn.unique(_xlfn._xlws.filter(cat_table[Sub-subsector],($E7089=cat_table[Sector])*($F7089=cat_table[Subsector]),"")))</f>
        <v>#NAME?</v>
      </c>
    </row>
    <row r="7090" customFormat="false" ht="15" hidden="false" customHeight="true" outlineLevel="0" collapsed="false">
      <c r="E7090" s="255"/>
      <c r="F7090" s="255"/>
      <c r="G7090" s="255"/>
      <c r="I7090" s="255"/>
      <c r="J7090" s="255"/>
      <c r="K7090" s="255"/>
      <c r="M7090" s="255"/>
      <c r="S7090" s="255"/>
      <c r="AE7090" s="94" t="e">
        <f aca="false" t="array" ref="AE7090:AE7090">_xlfn.torow(_xlfn.unique(_xlfn._xlws.filter(cat_table[Subsector],$E7090=cat_table[Sector],"")))</f>
        <v>#NAME?</v>
      </c>
      <c r="AO7090" s="94" t="e">
        <f aca="false" t="array" ref="AO7090:AO7090">_xlfn.torow(_xlfn.unique(_xlfn._xlws.filter(cat_table[Sub-subsector],($E7090=cat_table[Sector])*($F7090=cat_table[Subsector]),"")))</f>
        <v>#NAME?</v>
      </c>
    </row>
    <row r="7091" customFormat="false" ht="15" hidden="false" customHeight="true" outlineLevel="0" collapsed="false">
      <c r="E7091" s="255"/>
      <c r="F7091" s="255"/>
      <c r="G7091" s="255"/>
      <c r="I7091" s="255"/>
      <c r="J7091" s="255"/>
      <c r="K7091" s="255"/>
      <c r="M7091" s="255"/>
      <c r="S7091" s="255"/>
      <c r="AE7091" s="94" t="e">
        <f aca="false" t="array" ref="AE7091:AE7091">_xlfn.torow(_xlfn.unique(_xlfn._xlws.filter(cat_table[Subsector],$E7091=cat_table[Sector],"")))</f>
        <v>#NAME?</v>
      </c>
      <c r="AO7091" s="94" t="e">
        <f aca="false" t="array" ref="AO7091:AO7091">_xlfn.torow(_xlfn.unique(_xlfn._xlws.filter(cat_table[Sub-subsector],($E7091=cat_table[Sector])*($F7091=cat_table[Subsector]),"")))</f>
        <v>#NAME?</v>
      </c>
    </row>
    <row r="7092" customFormat="false" ht="15" hidden="false" customHeight="true" outlineLevel="0" collapsed="false">
      <c r="E7092" s="255"/>
      <c r="F7092" s="255"/>
      <c r="G7092" s="255"/>
      <c r="I7092" s="255"/>
      <c r="J7092" s="255"/>
      <c r="K7092" s="255"/>
      <c r="M7092" s="255"/>
      <c r="S7092" s="255"/>
      <c r="AE7092" s="94" t="e">
        <f aca="false" t="array" ref="AE7092:AE7092">_xlfn.torow(_xlfn.unique(_xlfn._xlws.filter(cat_table[Subsector],$E7092=cat_table[Sector],"")))</f>
        <v>#NAME?</v>
      </c>
      <c r="AO7092" s="94" t="e">
        <f aca="false" t="array" ref="AO7092:AO7092">_xlfn.torow(_xlfn.unique(_xlfn._xlws.filter(cat_table[Sub-subsector],($E7092=cat_table[Sector])*($F7092=cat_table[Subsector]),"")))</f>
        <v>#NAME?</v>
      </c>
    </row>
    <row r="7093" customFormat="false" ht="15" hidden="false" customHeight="true" outlineLevel="0" collapsed="false">
      <c r="E7093" s="255"/>
      <c r="F7093" s="255"/>
      <c r="G7093" s="255"/>
      <c r="I7093" s="255"/>
      <c r="J7093" s="255"/>
      <c r="K7093" s="255"/>
      <c r="M7093" s="255"/>
      <c r="S7093" s="255"/>
      <c r="AE7093" s="94" t="e">
        <f aca="false" t="array" ref="AE7093:AE7093">_xlfn.torow(_xlfn.unique(_xlfn._xlws.filter(cat_table[Subsector],$E7093=cat_table[Sector],"")))</f>
        <v>#NAME?</v>
      </c>
      <c r="AO7093" s="94" t="e">
        <f aca="false" t="array" ref="AO7093:AO7093">_xlfn.torow(_xlfn.unique(_xlfn._xlws.filter(cat_table[Sub-subsector],($E7093=cat_table[Sector])*($F7093=cat_table[Subsector]),"")))</f>
        <v>#NAME?</v>
      </c>
    </row>
    <row r="7094" customFormat="false" ht="15" hidden="false" customHeight="true" outlineLevel="0" collapsed="false">
      <c r="E7094" s="255"/>
      <c r="F7094" s="255"/>
      <c r="G7094" s="255"/>
      <c r="I7094" s="255"/>
      <c r="J7094" s="255"/>
      <c r="K7094" s="255"/>
      <c r="M7094" s="255"/>
      <c r="S7094" s="255"/>
      <c r="AE7094" s="94" t="e">
        <f aca="false" t="array" ref="AE7094:AE7094">_xlfn.torow(_xlfn.unique(_xlfn._xlws.filter(cat_table[Subsector],$E7094=cat_table[Sector],"")))</f>
        <v>#NAME?</v>
      </c>
      <c r="AO7094" s="94" t="e">
        <f aca="false" t="array" ref="AO7094:AO7094">_xlfn.torow(_xlfn.unique(_xlfn._xlws.filter(cat_table[Sub-subsector],($E7094=cat_table[Sector])*($F7094=cat_table[Subsector]),"")))</f>
        <v>#NAME?</v>
      </c>
    </row>
    <row r="7095" customFormat="false" ht="15" hidden="false" customHeight="true" outlineLevel="0" collapsed="false">
      <c r="E7095" s="255"/>
      <c r="F7095" s="255"/>
      <c r="G7095" s="255"/>
      <c r="I7095" s="255"/>
      <c r="J7095" s="255"/>
      <c r="K7095" s="255"/>
      <c r="M7095" s="255"/>
      <c r="S7095" s="255"/>
      <c r="AE7095" s="94" t="e">
        <f aca="false" t="array" ref="AE7095:AE7095">_xlfn.torow(_xlfn.unique(_xlfn._xlws.filter(cat_table[Subsector],$E7095=cat_table[Sector],"")))</f>
        <v>#NAME?</v>
      </c>
      <c r="AO7095" s="94" t="e">
        <f aca="false" t="array" ref="AO7095:AO7095">_xlfn.torow(_xlfn.unique(_xlfn._xlws.filter(cat_table[Sub-subsector],($E7095=cat_table[Sector])*($F7095=cat_table[Subsector]),"")))</f>
        <v>#NAME?</v>
      </c>
    </row>
    <row r="7096" customFormat="false" ht="15" hidden="false" customHeight="true" outlineLevel="0" collapsed="false">
      <c r="E7096" s="255"/>
      <c r="F7096" s="255"/>
      <c r="G7096" s="255"/>
      <c r="I7096" s="255"/>
      <c r="J7096" s="255"/>
      <c r="K7096" s="255"/>
      <c r="M7096" s="255"/>
      <c r="S7096" s="255"/>
      <c r="AE7096" s="94" t="e">
        <f aca="false" t="array" ref="AE7096:AE7096">_xlfn.torow(_xlfn.unique(_xlfn._xlws.filter(cat_table[Subsector],$E7096=cat_table[Sector],"")))</f>
        <v>#NAME?</v>
      </c>
      <c r="AO7096" s="94" t="e">
        <f aca="false" t="array" ref="AO7096:AO7096">_xlfn.torow(_xlfn.unique(_xlfn._xlws.filter(cat_table[Sub-subsector],($E7096=cat_table[Sector])*($F7096=cat_table[Subsector]),"")))</f>
        <v>#NAME?</v>
      </c>
    </row>
    <row r="7097" customFormat="false" ht="15" hidden="false" customHeight="true" outlineLevel="0" collapsed="false">
      <c r="E7097" s="255"/>
      <c r="F7097" s="255"/>
      <c r="G7097" s="255"/>
      <c r="I7097" s="255"/>
      <c r="J7097" s="255"/>
      <c r="K7097" s="255"/>
      <c r="M7097" s="255"/>
      <c r="S7097" s="255"/>
      <c r="AE7097" s="94" t="e">
        <f aca="false" t="array" ref="AE7097:AE7097">_xlfn.torow(_xlfn.unique(_xlfn._xlws.filter(cat_table[Subsector],$E7097=cat_table[Sector],"")))</f>
        <v>#NAME?</v>
      </c>
      <c r="AO7097" s="94" t="e">
        <f aca="false" t="array" ref="AO7097:AO7097">_xlfn.torow(_xlfn.unique(_xlfn._xlws.filter(cat_table[Sub-subsector],($E7097=cat_table[Sector])*($F7097=cat_table[Subsector]),"")))</f>
        <v>#NAME?</v>
      </c>
    </row>
    <row r="7098" customFormat="false" ht="15" hidden="false" customHeight="true" outlineLevel="0" collapsed="false">
      <c r="E7098" s="255"/>
      <c r="F7098" s="255"/>
      <c r="G7098" s="255"/>
      <c r="I7098" s="255"/>
      <c r="J7098" s="255"/>
      <c r="K7098" s="255"/>
      <c r="M7098" s="255"/>
      <c r="S7098" s="255"/>
      <c r="AE7098" s="94" t="e">
        <f aca="false" t="array" ref="AE7098:AE7098">_xlfn.torow(_xlfn.unique(_xlfn._xlws.filter(cat_table[Subsector],$E7098=cat_table[Sector],"")))</f>
        <v>#NAME?</v>
      </c>
      <c r="AO7098" s="94" t="e">
        <f aca="false" t="array" ref="AO7098:AO7098">_xlfn.torow(_xlfn.unique(_xlfn._xlws.filter(cat_table[Sub-subsector],($E7098=cat_table[Sector])*($F7098=cat_table[Subsector]),"")))</f>
        <v>#NAME?</v>
      </c>
    </row>
    <row r="7099" customFormat="false" ht="15" hidden="false" customHeight="true" outlineLevel="0" collapsed="false">
      <c r="E7099" s="255"/>
      <c r="F7099" s="255"/>
      <c r="G7099" s="255"/>
      <c r="I7099" s="255"/>
      <c r="J7099" s="255"/>
      <c r="K7099" s="255"/>
      <c r="M7099" s="255"/>
      <c r="S7099" s="255"/>
      <c r="AE7099" s="94" t="e">
        <f aca="false" t="array" ref="AE7099:AE7099">_xlfn.torow(_xlfn.unique(_xlfn._xlws.filter(cat_table[Subsector],$E7099=cat_table[Sector],"")))</f>
        <v>#NAME?</v>
      </c>
      <c r="AO7099" s="94" t="e">
        <f aca="false" t="array" ref="AO7099:AO7099">_xlfn.torow(_xlfn.unique(_xlfn._xlws.filter(cat_table[Sub-subsector],($E7099=cat_table[Sector])*($F7099=cat_table[Subsector]),"")))</f>
        <v>#NAME?</v>
      </c>
    </row>
    <row r="7100" customFormat="false" ht="15" hidden="false" customHeight="true" outlineLevel="0" collapsed="false">
      <c r="E7100" s="255"/>
      <c r="F7100" s="255"/>
      <c r="G7100" s="255"/>
      <c r="I7100" s="255"/>
      <c r="J7100" s="255"/>
      <c r="K7100" s="255"/>
      <c r="M7100" s="255"/>
      <c r="S7100" s="255"/>
      <c r="AE7100" s="94" t="e">
        <f aca="false" t="array" ref="AE7100:AE7100">_xlfn.torow(_xlfn.unique(_xlfn._xlws.filter(cat_table[Subsector],$E7100=cat_table[Sector],"")))</f>
        <v>#NAME?</v>
      </c>
      <c r="AO7100" s="94" t="e">
        <f aca="false" t="array" ref="AO7100:AO7100">_xlfn.torow(_xlfn.unique(_xlfn._xlws.filter(cat_table[Sub-subsector],($E7100=cat_table[Sector])*($F7100=cat_table[Subsector]),"")))</f>
        <v>#NAME?</v>
      </c>
    </row>
    <row r="7101" customFormat="false" ht="15" hidden="false" customHeight="true" outlineLevel="0" collapsed="false">
      <c r="E7101" s="255"/>
      <c r="F7101" s="255"/>
      <c r="G7101" s="255"/>
      <c r="I7101" s="255"/>
      <c r="J7101" s="255"/>
      <c r="K7101" s="255"/>
      <c r="M7101" s="255"/>
      <c r="S7101" s="255"/>
      <c r="AE7101" s="94" t="e">
        <f aca="false" t="array" ref="AE7101:AE7101">_xlfn.torow(_xlfn.unique(_xlfn._xlws.filter(cat_table[Subsector],$E7101=cat_table[Sector],"")))</f>
        <v>#NAME?</v>
      </c>
      <c r="AO7101" s="94" t="e">
        <f aca="false" t="array" ref="AO7101:AO7101">_xlfn.torow(_xlfn.unique(_xlfn._xlws.filter(cat_table[Sub-subsector],($E7101=cat_table[Sector])*($F7101=cat_table[Subsector]),"")))</f>
        <v>#NAME?</v>
      </c>
    </row>
    <row r="7102" customFormat="false" ht="15" hidden="false" customHeight="true" outlineLevel="0" collapsed="false">
      <c r="E7102" s="255"/>
      <c r="F7102" s="255"/>
      <c r="G7102" s="255"/>
      <c r="I7102" s="255"/>
      <c r="J7102" s="255"/>
      <c r="K7102" s="255"/>
      <c r="M7102" s="255"/>
      <c r="S7102" s="255"/>
      <c r="AE7102" s="94" t="e">
        <f aca="false" t="array" ref="AE7102:AE7102">_xlfn.torow(_xlfn.unique(_xlfn._xlws.filter(cat_table[Subsector],$E7102=cat_table[Sector],"")))</f>
        <v>#NAME?</v>
      </c>
      <c r="AO7102" s="94" t="e">
        <f aca="false" t="array" ref="AO7102:AO7102">_xlfn.torow(_xlfn.unique(_xlfn._xlws.filter(cat_table[Sub-subsector],($E7102=cat_table[Sector])*($F7102=cat_table[Subsector]),"")))</f>
        <v>#NAME?</v>
      </c>
    </row>
    <row r="7103" customFormat="false" ht="15" hidden="false" customHeight="true" outlineLevel="0" collapsed="false">
      <c r="E7103" s="255"/>
      <c r="F7103" s="255"/>
      <c r="G7103" s="255"/>
      <c r="I7103" s="255"/>
      <c r="J7103" s="255"/>
      <c r="K7103" s="255"/>
      <c r="M7103" s="255"/>
      <c r="S7103" s="255"/>
      <c r="AE7103" s="94" t="e">
        <f aca="false" t="array" ref="AE7103:AE7103">_xlfn.torow(_xlfn.unique(_xlfn._xlws.filter(cat_table[Subsector],$E7103=cat_table[Sector],"")))</f>
        <v>#NAME?</v>
      </c>
      <c r="AO7103" s="94" t="e">
        <f aca="false" t="array" ref="AO7103:AO7103">_xlfn.torow(_xlfn.unique(_xlfn._xlws.filter(cat_table[Sub-subsector],($E7103=cat_table[Sector])*($F7103=cat_table[Subsector]),"")))</f>
        <v>#NAME?</v>
      </c>
    </row>
    <row r="7104" customFormat="false" ht="15" hidden="false" customHeight="true" outlineLevel="0" collapsed="false">
      <c r="E7104" s="255"/>
      <c r="F7104" s="255"/>
      <c r="G7104" s="255"/>
      <c r="I7104" s="255"/>
      <c r="J7104" s="255"/>
      <c r="K7104" s="255"/>
      <c r="M7104" s="255"/>
      <c r="S7104" s="255"/>
      <c r="AE7104" s="94" t="e">
        <f aca="false" t="array" ref="AE7104:AE7104">_xlfn.torow(_xlfn.unique(_xlfn._xlws.filter(cat_table[Subsector],$E7104=cat_table[Sector],"")))</f>
        <v>#NAME?</v>
      </c>
      <c r="AO7104" s="94" t="e">
        <f aca="false" t="array" ref="AO7104:AO7104">_xlfn.torow(_xlfn.unique(_xlfn._xlws.filter(cat_table[Sub-subsector],($E7104=cat_table[Sector])*($F7104=cat_table[Subsector]),"")))</f>
        <v>#NAME?</v>
      </c>
    </row>
    <row r="7105" customFormat="false" ht="15" hidden="false" customHeight="true" outlineLevel="0" collapsed="false">
      <c r="E7105" s="255"/>
      <c r="F7105" s="255"/>
      <c r="G7105" s="255"/>
      <c r="I7105" s="255"/>
      <c r="J7105" s="255"/>
      <c r="K7105" s="255"/>
      <c r="M7105" s="255"/>
      <c r="S7105" s="255"/>
      <c r="AE7105" s="94" t="e">
        <f aca="false" t="array" ref="AE7105:AE7105">_xlfn.torow(_xlfn.unique(_xlfn._xlws.filter(cat_table[Subsector],$E7105=cat_table[Sector],"")))</f>
        <v>#NAME?</v>
      </c>
      <c r="AO7105" s="94" t="e">
        <f aca="false" t="array" ref="AO7105:AO7105">_xlfn.torow(_xlfn.unique(_xlfn._xlws.filter(cat_table[Sub-subsector],($E7105=cat_table[Sector])*($F7105=cat_table[Subsector]),"")))</f>
        <v>#NAME?</v>
      </c>
    </row>
    <row r="7106" customFormat="false" ht="15" hidden="false" customHeight="true" outlineLevel="0" collapsed="false">
      <c r="E7106" s="255"/>
      <c r="F7106" s="255"/>
      <c r="G7106" s="255"/>
      <c r="I7106" s="255"/>
      <c r="J7106" s="255"/>
      <c r="K7106" s="255"/>
      <c r="M7106" s="255"/>
      <c r="S7106" s="255"/>
      <c r="AE7106" s="94" t="e">
        <f aca="false" t="array" ref="AE7106:AE7106">_xlfn.torow(_xlfn.unique(_xlfn._xlws.filter(cat_table[Subsector],$E7106=cat_table[Sector],"")))</f>
        <v>#NAME?</v>
      </c>
      <c r="AO7106" s="94" t="e">
        <f aca="false" t="array" ref="AO7106:AO7106">_xlfn.torow(_xlfn.unique(_xlfn._xlws.filter(cat_table[Sub-subsector],($E7106=cat_table[Sector])*($F7106=cat_table[Subsector]),"")))</f>
        <v>#NAME?</v>
      </c>
    </row>
    <row r="7107" customFormat="false" ht="15" hidden="false" customHeight="true" outlineLevel="0" collapsed="false">
      <c r="E7107" s="255"/>
      <c r="F7107" s="255"/>
      <c r="G7107" s="255"/>
      <c r="I7107" s="255"/>
      <c r="J7107" s="255"/>
      <c r="K7107" s="255"/>
      <c r="M7107" s="255"/>
      <c r="S7107" s="255"/>
      <c r="AE7107" s="94" t="e">
        <f aca="false" t="array" ref="AE7107:AE7107">_xlfn.torow(_xlfn.unique(_xlfn._xlws.filter(cat_table[Subsector],$E7107=cat_table[Sector],"")))</f>
        <v>#NAME?</v>
      </c>
      <c r="AO7107" s="94" t="e">
        <f aca="false" t="array" ref="AO7107:AO7107">_xlfn.torow(_xlfn.unique(_xlfn._xlws.filter(cat_table[Sub-subsector],($E7107=cat_table[Sector])*($F7107=cat_table[Subsector]),"")))</f>
        <v>#NAME?</v>
      </c>
    </row>
    <row r="7108" customFormat="false" ht="15" hidden="false" customHeight="true" outlineLevel="0" collapsed="false">
      <c r="E7108" s="255"/>
      <c r="F7108" s="255"/>
      <c r="G7108" s="255"/>
      <c r="I7108" s="255"/>
      <c r="J7108" s="255"/>
      <c r="K7108" s="255"/>
      <c r="M7108" s="255"/>
      <c r="S7108" s="255"/>
      <c r="AE7108" s="94" t="e">
        <f aca="false" t="array" ref="AE7108:AE7108">_xlfn.torow(_xlfn.unique(_xlfn._xlws.filter(cat_table[Subsector],$E7108=cat_table[Sector],"")))</f>
        <v>#NAME?</v>
      </c>
      <c r="AO7108" s="94" t="e">
        <f aca="false" t="array" ref="AO7108:AO7108">_xlfn.torow(_xlfn.unique(_xlfn._xlws.filter(cat_table[Sub-subsector],($E7108=cat_table[Sector])*($F7108=cat_table[Subsector]),"")))</f>
        <v>#NAME?</v>
      </c>
    </row>
    <row r="7109" customFormat="false" ht="15" hidden="false" customHeight="true" outlineLevel="0" collapsed="false">
      <c r="E7109" s="255"/>
      <c r="F7109" s="255"/>
      <c r="G7109" s="255"/>
      <c r="I7109" s="255"/>
      <c r="J7109" s="255"/>
      <c r="K7109" s="255"/>
      <c r="M7109" s="255"/>
      <c r="S7109" s="255"/>
      <c r="AE7109" s="94" t="e">
        <f aca="false" t="array" ref="AE7109:AE7109">_xlfn.torow(_xlfn.unique(_xlfn._xlws.filter(cat_table[Subsector],$E7109=cat_table[Sector],"")))</f>
        <v>#NAME?</v>
      </c>
      <c r="AO7109" s="94" t="e">
        <f aca="false" t="array" ref="AO7109:AO7109">_xlfn.torow(_xlfn.unique(_xlfn._xlws.filter(cat_table[Sub-subsector],($E7109=cat_table[Sector])*($F7109=cat_table[Subsector]),"")))</f>
        <v>#NAME?</v>
      </c>
    </row>
    <row r="7110" customFormat="false" ht="15" hidden="false" customHeight="true" outlineLevel="0" collapsed="false">
      <c r="E7110" s="255"/>
      <c r="F7110" s="255"/>
      <c r="G7110" s="255"/>
      <c r="I7110" s="255"/>
      <c r="J7110" s="255"/>
      <c r="K7110" s="255"/>
      <c r="M7110" s="255"/>
      <c r="S7110" s="255"/>
      <c r="AE7110" s="94" t="e">
        <f aca="false" t="array" ref="AE7110:AE7110">_xlfn.torow(_xlfn.unique(_xlfn._xlws.filter(cat_table[Subsector],$E7110=cat_table[Sector],"")))</f>
        <v>#NAME?</v>
      </c>
      <c r="AO7110" s="94" t="e">
        <f aca="false" t="array" ref="AO7110:AO7110">_xlfn.torow(_xlfn.unique(_xlfn._xlws.filter(cat_table[Sub-subsector],($E7110=cat_table[Sector])*($F7110=cat_table[Subsector]),"")))</f>
        <v>#NAME?</v>
      </c>
    </row>
    <row r="7111" customFormat="false" ht="15" hidden="false" customHeight="true" outlineLevel="0" collapsed="false">
      <c r="E7111" s="255"/>
      <c r="F7111" s="255"/>
      <c r="G7111" s="255"/>
      <c r="I7111" s="255"/>
      <c r="J7111" s="255"/>
      <c r="K7111" s="255"/>
      <c r="M7111" s="255"/>
      <c r="S7111" s="255"/>
      <c r="AE7111" s="94" t="e">
        <f aca="false" t="array" ref="AE7111:AE7111">_xlfn.torow(_xlfn.unique(_xlfn._xlws.filter(cat_table[Subsector],$E7111=cat_table[Sector],"")))</f>
        <v>#NAME?</v>
      </c>
      <c r="AO7111" s="94" t="e">
        <f aca="false" t="array" ref="AO7111:AO7111">_xlfn.torow(_xlfn.unique(_xlfn._xlws.filter(cat_table[Sub-subsector],($E7111=cat_table[Sector])*($F7111=cat_table[Subsector]),"")))</f>
        <v>#NAME?</v>
      </c>
    </row>
    <row r="7112" customFormat="false" ht="15" hidden="false" customHeight="true" outlineLevel="0" collapsed="false">
      <c r="E7112" s="255"/>
      <c r="F7112" s="255"/>
      <c r="G7112" s="255"/>
      <c r="I7112" s="255"/>
      <c r="J7112" s="255"/>
      <c r="K7112" s="255"/>
      <c r="M7112" s="255"/>
      <c r="S7112" s="255"/>
      <c r="AE7112" s="94" t="e">
        <f aca="false" t="array" ref="AE7112:AE7112">_xlfn.torow(_xlfn.unique(_xlfn._xlws.filter(cat_table[Subsector],$E7112=cat_table[Sector],"")))</f>
        <v>#NAME?</v>
      </c>
      <c r="AO7112" s="94" t="e">
        <f aca="false" t="array" ref="AO7112:AO7112">_xlfn.torow(_xlfn.unique(_xlfn._xlws.filter(cat_table[Sub-subsector],($E7112=cat_table[Sector])*($F7112=cat_table[Subsector]),"")))</f>
        <v>#NAME?</v>
      </c>
    </row>
    <row r="7113" customFormat="false" ht="15" hidden="false" customHeight="true" outlineLevel="0" collapsed="false">
      <c r="E7113" s="255"/>
      <c r="F7113" s="255"/>
      <c r="G7113" s="255"/>
      <c r="I7113" s="255"/>
      <c r="J7113" s="255"/>
      <c r="K7113" s="255"/>
      <c r="M7113" s="255"/>
      <c r="S7113" s="255"/>
      <c r="AE7113" s="94" t="e">
        <f aca="false" t="array" ref="AE7113:AE7113">_xlfn.torow(_xlfn.unique(_xlfn._xlws.filter(cat_table[Subsector],$E7113=cat_table[Sector],"")))</f>
        <v>#NAME?</v>
      </c>
      <c r="AO7113" s="94" t="e">
        <f aca="false" t="array" ref="AO7113:AO7113">_xlfn.torow(_xlfn.unique(_xlfn._xlws.filter(cat_table[Sub-subsector],($E7113=cat_table[Sector])*($F7113=cat_table[Subsector]),"")))</f>
        <v>#NAME?</v>
      </c>
    </row>
    <row r="7114" customFormat="false" ht="15" hidden="false" customHeight="true" outlineLevel="0" collapsed="false">
      <c r="E7114" s="255"/>
      <c r="F7114" s="255"/>
      <c r="G7114" s="255"/>
      <c r="I7114" s="255"/>
      <c r="J7114" s="255"/>
      <c r="K7114" s="255"/>
      <c r="M7114" s="255"/>
      <c r="S7114" s="255"/>
      <c r="AE7114" s="94" t="e">
        <f aca="false" t="array" ref="AE7114:AE7114">_xlfn.torow(_xlfn.unique(_xlfn._xlws.filter(cat_table[Subsector],$E7114=cat_table[Sector],"")))</f>
        <v>#NAME?</v>
      </c>
      <c r="AO7114" s="94" t="e">
        <f aca="false" t="array" ref="AO7114:AO7114">_xlfn.torow(_xlfn.unique(_xlfn._xlws.filter(cat_table[Sub-subsector],($E7114=cat_table[Sector])*($F7114=cat_table[Subsector]),"")))</f>
        <v>#NAME?</v>
      </c>
    </row>
    <row r="7115" customFormat="false" ht="15" hidden="false" customHeight="true" outlineLevel="0" collapsed="false">
      <c r="E7115" s="255"/>
      <c r="F7115" s="255"/>
      <c r="G7115" s="255"/>
      <c r="I7115" s="255"/>
      <c r="J7115" s="255"/>
      <c r="K7115" s="255"/>
      <c r="M7115" s="255"/>
      <c r="S7115" s="255"/>
      <c r="AE7115" s="94" t="e">
        <f aca="false" t="array" ref="AE7115:AE7115">_xlfn.torow(_xlfn.unique(_xlfn._xlws.filter(cat_table[Subsector],$E7115=cat_table[Sector],"")))</f>
        <v>#NAME?</v>
      </c>
      <c r="AO7115" s="94" t="e">
        <f aca="false" t="array" ref="AO7115:AO7115">_xlfn.torow(_xlfn.unique(_xlfn._xlws.filter(cat_table[Sub-subsector],($E7115=cat_table[Sector])*($F7115=cat_table[Subsector]),"")))</f>
        <v>#NAME?</v>
      </c>
    </row>
    <row r="7116" customFormat="false" ht="15" hidden="false" customHeight="true" outlineLevel="0" collapsed="false">
      <c r="E7116" s="255"/>
      <c r="F7116" s="255"/>
      <c r="G7116" s="255"/>
      <c r="I7116" s="255"/>
      <c r="J7116" s="255"/>
      <c r="K7116" s="255"/>
      <c r="M7116" s="255"/>
      <c r="S7116" s="255"/>
      <c r="AE7116" s="94" t="e">
        <f aca="false" t="array" ref="AE7116:AE7116">_xlfn.torow(_xlfn.unique(_xlfn._xlws.filter(cat_table[Subsector],$E7116=cat_table[Sector],"")))</f>
        <v>#NAME?</v>
      </c>
      <c r="AO7116" s="94" t="e">
        <f aca="false" t="array" ref="AO7116:AO7116">_xlfn.torow(_xlfn.unique(_xlfn._xlws.filter(cat_table[Sub-subsector],($E7116=cat_table[Sector])*($F7116=cat_table[Subsector]),"")))</f>
        <v>#NAME?</v>
      </c>
    </row>
    <row r="7117" customFormat="false" ht="15" hidden="false" customHeight="true" outlineLevel="0" collapsed="false">
      <c r="E7117" s="255"/>
      <c r="F7117" s="255"/>
      <c r="G7117" s="255"/>
      <c r="I7117" s="255"/>
      <c r="J7117" s="255"/>
      <c r="K7117" s="255"/>
      <c r="M7117" s="255"/>
      <c r="S7117" s="255"/>
      <c r="AE7117" s="94" t="e">
        <f aca="false" t="array" ref="AE7117:AE7117">_xlfn.torow(_xlfn.unique(_xlfn._xlws.filter(cat_table[Subsector],$E7117=cat_table[Sector],"")))</f>
        <v>#NAME?</v>
      </c>
      <c r="AO7117" s="94" t="e">
        <f aca="false" t="array" ref="AO7117:AO7117">_xlfn.torow(_xlfn.unique(_xlfn._xlws.filter(cat_table[Sub-subsector],($E7117=cat_table[Sector])*($F7117=cat_table[Subsector]),"")))</f>
        <v>#NAME?</v>
      </c>
    </row>
    <row r="7118" customFormat="false" ht="15" hidden="false" customHeight="true" outlineLevel="0" collapsed="false">
      <c r="E7118" s="255"/>
      <c r="F7118" s="255"/>
      <c r="G7118" s="255"/>
      <c r="I7118" s="255"/>
      <c r="J7118" s="255"/>
      <c r="K7118" s="255"/>
      <c r="M7118" s="255"/>
      <c r="S7118" s="255"/>
      <c r="AE7118" s="94" t="e">
        <f aca="false" t="array" ref="AE7118:AE7118">_xlfn.torow(_xlfn.unique(_xlfn._xlws.filter(cat_table[Subsector],$E7118=cat_table[Sector],"")))</f>
        <v>#NAME?</v>
      </c>
      <c r="AO7118" s="94" t="e">
        <f aca="false" t="array" ref="AO7118:AO7118">_xlfn.torow(_xlfn.unique(_xlfn._xlws.filter(cat_table[Sub-subsector],($E7118=cat_table[Sector])*($F7118=cat_table[Subsector]),"")))</f>
        <v>#NAME?</v>
      </c>
    </row>
    <row r="7119" customFormat="false" ht="15" hidden="false" customHeight="true" outlineLevel="0" collapsed="false">
      <c r="E7119" s="255"/>
      <c r="F7119" s="255"/>
      <c r="G7119" s="255"/>
      <c r="I7119" s="255"/>
      <c r="J7119" s="255"/>
      <c r="K7119" s="255"/>
      <c r="M7119" s="255"/>
      <c r="S7119" s="255"/>
      <c r="AE7119" s="94" t="e">
        <f aca="false" t="array" ref="AE7119:AE7119">_xlfn.torow(_xlfn.unique(_xlfn._xlws.filter(cat_table[Subsector],$E7119=cat_table[Sector],"")))</f>
        <v>#NAME?</v>
      </c>
      <c r="AO7119" s="94" t="e">
        <f aca="false" t="array" ref="AO7119:AO7119">_xlfn.torow(_xlfn.unique(_xlfn._xlws.filter(cat_table[Sub-subsector],($E7119=cat_table[Sector])*($F7119=cat_table[Subsector]),"")))</f>
        <v>#NAME?</v>
      </c>
    </row>
    <row r="7120" customFormat="false" ht="15" hidden="false" customHeight="true" outlineLevel="0" collapsed="false">
      <c r="E7120" s="255"/>
      <c r="F7120" s="255"/>
      <c r="G7120" s="255"/>
      <c r="I7120" s="255"/>
      <c r="J7120" s="255"/>
      <c r="K7120" s="255"/>
      <c r="M7120" s="255"/>
      <c r="S7120" s="255"/>
      <c r="AE7120" s="94" t="e">
        <f aca="false" t="array" ref="AE7120:AE7120">_xlfn.torow(_xlfn.unique(_xlfn._xlws.filter(cat_table[Subsector],$E7120=cat_table[Sector],"")))</f>
        <v>#NAME?</v>
      </c>
      <c r="AO7120" s="94" t="e">
        <f aca="false" t="array" ref="AO7120:AO7120">_xlfn.torow(_xlfn.unique(_xlfn._xlws.filter(cat_table[Sub-subsector],($E7120=cat_table[Sector])*($F7120=cat_table[Subsector]),"")))</f>
        <v>#NAME?</v>
      </c>
    </row>
    <row r="7121" customFormat="false" ht="15" hidden="false" customHeight="true" outlineLevel="0" collapsed="false">
      <c r="E7121" s="255"/>
      <c r="F7121" s="255"/>
      <c r="G7121" s="255"/>
      <c r="I7121" s="255"/>
      <c r="J7121" s="255"/>
      <c r="K7121" s="255"/>
      <c r="M7121" s="255"/>
      <c r="S7121" s="255"/>
      <c r="AE7121" s="94" t="e">
        <f aca="false" t="array" ref="AE7121:AE7121">_xlfn.torow(_xlfn.unique(_xlfn._xlws.filter(cat_table[Subsector],$E7121=cat_table[Sector],"")))</f>
        <v>#NAME?</v>
      </c>
      <c r="AO7121" s="94" t="e">
        <f aca="false" t="array" ref="AO7121:AO7121">_xlfn.torow(_xlfn.unique(_xlfn._xlws.filter(cat_table[Sub-subsector],($E7121=cat_table[Sector])*($F7121=cat_table[Subsector]),"")))</f>
        <v>#NAME?</v>
      </c>
    </row>
    <row r="7122" customFormat="false" ht="15" hidden="false" customHeight="true" outlineLevel="0" collapsed="false">
      <c r="E7122" s="255"/>
      <c r="F7122" s="255"/>
      <c r="G7122" s="255"/>
      <c r="I7122" s="255"/>
      <c r="J7122" s="255"/>
      <c r="K7122" s="255"/>
      <c r="M7122" s="255"/>
      <c r="S7122" s="255"/>
      <c r="AE7122" s="94" t="e">
        <f aca="false" t="array" ref="AE7122:AE7122">_xlfn.torow(_xlfn.unique(_xlfn._xlws.filter(cat_table[Subsector],$E7122=cat_table[Sector],"")))</f>
        <v>#NAME?</v>
      </c>
      <c r="AO7122" s="94" t="e">
        <f aca="false" t="array" ref="AO7122:AO7122">_xlfn.torow(_xlfn.unique(_xlfn._xlws.filter(cat_table[Sub-subsector],($E7122=cat_table[Sector])*($F7122=cat_table[Subsector]),"")))</f>
        <v>#NAME?</v>
      </c>
    </row>
    <row r="7123" customFormat="false" ht="15" hidden="false" customHeight="true" outlineLevel="0" collapsed="false">
      <c r="E7123" s="255"/>
      <c r="F7123" s="255"/>
      <c r="G7123" s="255"/>
      <c r="I7123" s="255"/>
      <c r="J7123" s="255"/>
      <c r="K7123" s="255"/>
      <c r="M7123" s="255"/>
      <c r="S7123" s="255"/>
      <c r="AE7123" s="94" t="e">
        <f aca="false" t="array" ref="AE7123:AE7123">_xlfn.torow(_xlfn.unique(_xlfn._xlws.filter(cat_table[Subsector],$E7123=cat_table[Sector],"")))</f>
        <v>#NAME?</v>
      </c>
      <c r="AO7123" s="94" t="e">
        <f aca="false" t="array" ref="AO7123:AO7123">_xlfn.torow(_xlfn.unique(_xlfn._xlws.filter(cat_table[Sub-subsector],($E7123=cat_table[Sector])*($F7123=cat_table[Subsector]),"")))</f>
        <v>#NAME?</v>
      </c>
    </row>
    <row r="7124" customFormat="false" ht="15" hidden="false" customHeight="true" outlineLevel="0" collapsed="false">
      <c r="E7124" s="255"/>
      <c r="F7124" s="255"/>
      <c r="G7124" s="255"/>
      <c r="I7124" s="255"/>
      <c r="J7124" s="255"/>
      <c r="K7124" s="255"/>
      <c r="M7124" s="255"/>
      <c r="S7124" s="255"/>
      <c r="AE7124" s="94" t="e">
        <f aca="false" t="array" ref="AE7124:AE7124">_xlfn.torow(_xlfn.unique(_xlfn._xlws.filter(cat_table[Subsector],$E7124=cat_table[Sector],"")))</f>
        <v>#NAME?</v>
      </c>
      <c r="AO7124" s="94" t="e">
        <f aca="false" t="array" ref="AO7124:AO7124">_xlfn.torow(_xlfn.unique(_xlfn._xlws.filter(cat_table[Sub-subsector],($E7124=cat_table[Sector])*($F7124=cat_table[Subsector]),"")))</f>
        <v>#NAME?</v>
      </c>
    </row>
    <row r="7125" customFormat="false" ht="15" hidden="false" customHeight="true" outlineLevel="0" collapsed="false">
      <c r="E7125" s="255"/>
      <c r="F7125" s="255"/>
      <c r="G7125" s="255"/>
      <c r="I7125" s="255"/>
      <c r="J7125" s="255"/>
      <c r="K7125" s="255"/>
      <c r="M7125" s="255"/>
      <c r="S7125" s="255"/>
      <c r="AE7125" s="94" t="e">
        <f aca="false" t="array" ref="AE7125:AE7125">_xlfn.torow(_xlfn.unique(_xlfn._xlws.filter(cat_table[Subsector],$E7125=cat_table[Sector],"")))</f>
        <v>#NAME?</v>
      </c>
      <c r="AO7125" s="94" t="e">
        <f aca="false" t="array" ref="AO7125:AO7125">_xlfn.torow(_xlfn.unique(_xlfn._xlws.filter(cat_table[Sub-subsector],($E7125=cat_table[Sector])*($F7125=cat_table[Subsector]),"")))</f>
        <v>#NAME?</v>
      </c>
    </row>
    <row r="7126" customFormat="false" ht="15" hidden="false" customHeight="true" outlineLevel="0" collapsed="false">
      <c r="E7126" s="255"/>
      <c r="F7126" s="255"/>
      <c r="G7126" s="255"/>
      <c r="I7126" s="255"/>
      <c r="J7126" s="255"/>
      <c r="K7126" s="255"/>
      <c r="M7126" s="255"/>
      <c r="S7126" s="255"/>
      <c r="AE7126" s="94" t="e">
        <f aca="false" t="array" ref="AE7126:AE7126">_xlfn.torow(_xlfn.unique(_xlfn._xlws.filter(cat_table[Subsector],$E7126=cat_table[Sector],"")))</f>
        <v>#NAME?</v>
      </c>
      <c r="AO7126" s="94" t="e">
        <f aca="false" t="array" ref="AO7126:AO7126">_xlfn.torow(_xlfn.unique(_xlfn._xlws.filter(cat_table[Sub-subsector],($E7126=cat_table[Sector])*($F7126=cat_table[Subsector]),"")))</f>
        <v>#NAME?</v>
      </c>
    </row>
    <row r="7127" customFormat="false" ht="15" hidden="false" customHeight="true" outlineLevel="0" collapsed="false">
      <c r="E7127" s="255"/>
      <c r="F7127" s="255"/>
      <c r="G7127" s="255"/>
      <c r="I7127" s="255"/>
      <c r="J7127" s="255"/>
      <c r="K7127" s="255"/>
      <c r="M7127" s="255"/>
      <c r="S7127" s="255"/>
      <c r="AE7127" s="94" t="e">
        <f aca="false" t="array" ref="AE7127:AE7127">_xlfn.torow(_xlfn.unique(_xlfn._xlws.filter(cat_table[Subsector],$E7127=cat_table[Sector],"")))</f>
        <v>#NAME?</v>
      </c>
      <c r="AO7127" s="94" t="e">
        <f aca="false" t="array" ref="AO7127:AO7127">_xlfn.torow(_xlfn.unique(_xlfn._xlws.filter(cat_table[Sub-subsector],($E7127=cat_table[Sector])*($F7127=cat_table[Subsector]),"")))</f>
        <v>#NAME?</v>
      </c>
    </row>
    <row r="7128" customFormat="false" ht="15" hidden="false" customHeight="true" outlineLevel="0" collapsed="false">
      <c r="E7128" s="255"/>
      <c r="F7128" s="255"/>
      <c r="G7128" s="255"/>
      <c r="I7128" s="255"/>
      <c r="J7128" s="255"/>
      <c r="K7128" s="255"/>
      <c r="M7128" s="255"/>
      <c r="S7128" s="255"/>
      <c r="AE7128" s="94" t="e">
        <f aca="false" t="array" ref="AE7128:AE7128">_xlfn.torow(_xlfn.unique(_xlfn._xlws.filter(cat_table[Subsector],$E7128=cat_table[Sector],"")))</f>
        <v>#NAME?</v>
      </c>
      <c r="AO7128" s="94" t="e">
        <f aca="false" t="array" ref="AO7128:AO7128">_xlfn.torow(_xlfn.unique(_xlfn._xlws.filter(cat_table[Sub-subsector],($E7128=cat_table[Sector])*($F7128=cat_table[Subsector]),"")))</f>
        <v>#NAME?</v>
      </c>
    </row>
    <row r="7129" customFormat="false" ht="15" hidden="false" customHeight="true" outlineLevel="0" collapsed="false">
      <c r="E7129" s="255"/>
      <c r="F7129" s="255"/>
      <c r="G7129" s="255"/>
      <c r="I7129" s="255"/>
      <c r="J7129" s="255"/>
      <c r="K7129" s="255"/>
      <c r="M7129" s="255"/>
      <c r="S7129" s="255"/>
      <c r="AE7129" s="94" t="e">
        <f aca="false" t="array" ref="AE7129:AE7129">_xlfn.torow(_xlfn.unique(_xlfn._xlws.filter(cat_table[Subsector],$E7129=cat_table[Sector],"")))</f>
        <v>#NAME?</v>
      </c>
      <c r="AO7129" s="94" t="e">
        <f aca="false" t="array" ref="AO7129:AO7129">_xlfn.torow(_xlfn.unique(_xlfn._xlws.filter(cat_table[Sub-subsector],($E7129=cat_table[Sector])*($F7129=cat_table[Subsector]),"")))</f>
        <v>#NAME?</v>
      </c>
    </row>
    <row r="7130" customFormat="false" ht="15" hidden="false" customHeight="true" outlineLevel="0" collapsed="false">
      <c r="E7130" s="255"/>
      <c r="F7130" s="255"/>
      <c r="G7130" s="255"/>
      <c r="I7130" s="255"/>
      <c r="J7130" s="255"/>
      <c r="K7130" s="255"/>
      <c r="M7130" s="255"/>
      <c r="S7130" s="255"/>
      <c r="AE7130" s="94" t="e">
        <f aca="false" t="array" ref="AE7130:AE7130">_xlfn.torow(_xlfn.unique(_xlfn._xlws.filter(cat_table[Subsector],$E7130=cat_table[Sector],"")))</f>
        <v>#NAME?</v>
      </c>
      <c r="AO7130" s="94" t="e">
        <f aca="false" t="array" ref="AO7130:AO7130">_xlfn.torow(_xlfn.unique(_xlfn._xlws.filter(cat_table[Sub-subsector],($E7130=cat_table[Sector])*($F7130=cat_table[Subsector]),"")))</f>
        <v>#NAME?</v>
      </c>
    </row>
    <row r="7131" customFormat="false" ht="15" hidden="false" customHeight="true" outlineLevel="0" collapsed="false">
      <c r="E7131" s="255"/>
      <c r="F7131" s="255"/>
      <c r="G7131" s="255"/>
      <c r="I7131" s="255"/>
      <c r="J7131" s="255"/>
      <c r="K7131" s="255"/>
      <c r="M7131" s="255"/>
      <c r="S7131" s="255"/>
      <c r="AE7131" s="94" t="e">
        <f aca="false" t="array" ref="AE7131:AE7131">_xlfn.torow(_xlfn.unique(_xlfn._xlws.filter(cat_table[Subsector],$E7131=cat_table[Sector],"")))</f>
        <v>#NAME?</v>
      </c>
      <c r="AO7131" s="94" t="e">
        <f aca="false" t="array" ref="AO7131:AO7131">_xlfn.torow(_xlfn.unique(_xlfn._xlws.filter(cat_table[Sub-subsector],($E7131=cat_table[Sector])*($F7131=cat_table[Subsector]),"")))</f>
        <v>#NAME?</v>
      </c>
    </row>
    <row r="7132" customFormat="false" ht="15" hidden="false" customHeight="true" outlineLevel="0" collapsed="false">
      <c r="E7132" s="255"/>
      <c r="F7132" s="255"/>
      <c r="G7132" s="255"/>
      <c r="I7132" s="255"/>
      <c r="J7132" s="255"/>
      <c r="K7132" s="255"/>
      <c r="M7132" s="255"/>
      <c r="S7132" s="255"/>
      <c r="AE7132" s="94" t="e">
        <f aca="false" t="array" ref="AE7132:AE7132">_xlfn.torow(_xlfn.unique(_xlfn._xlws.filter(cat_table[Subsector],$E7132=cat_table[Sector],"")))</f>
        <v>#NAME?</v>
      </c>
      <c r="AO7132" s="94" t="e">
        <f aca="false" t="array" ref="AO7132:AO7132">_xlfn.torow(_xlfn.unique(_xlfn._xlws.filter(cat_table[Sub-subsector],($E7132=cat_table[Sector])*($F7132=cat_table[Subsector]),"")))</f>
        <v>#NAME?</v>
      </c>
    </row>
    <row r="7133" customFormat="false" ht="15" hidden="false" customHeight="true" outlineLevel="0" collapsed="false">
      <c r="E7133" s="255"/>
      <c r="F7133" s="255"/>
      <c r="G7133" s="255"/>
      <c r="I7133" s="255"/>
      <c r="J7133" s="255"/>
      <c r="K7133" s="255"/>
      <c r="M7133" s="255"/>
      <c r="S7133" s="255"/>
      <c r="AE7133" s="94" t="e">
        <f aca="false" t="array" ref="AE7133:AE7133">_xlfn.torow(_xlfn.unique(_xlfn._xlws.filter(cat_table[Subsector],$E7133=cat_table[Sector],"")))</f>
        <v>#NAME?</v>
      </c>
      <c r="AO7133" s="94" t="e">
        <f aca="false" t="array" ref="AO7133:AO7133">_xlfn.torow(_xlfn.unique(_xlfn._xlws.filter(cat_table[Sub-subsector],($E7133=cat_table[Sector])*($F7133=cat_table[Subsector]),"")))</f>
        <v>#NAME?</v>
      </c>
    </row>
    <row r="7134" customFormat="false" ht="15" hidden="false" customHeight="true" outlineLevel="0" collapsed="false">
      <c r="E7134" s="255"/>
      <c r="F7134" s="255"/>
      <c r="G7134" s="255"/>
      <c r="I7134" s="255"/>
      <c r="J7134" s="255"/>
      <c r="K7134" s="255"/>
      <c r="M7134" s="255"/>
      <c r="S7134" s="255"/>
      <c r="AE7134" s="94" t="e">
        <f aca="false" t="array" ref="AE7134:AE7134">_xlfn.torow(_xlfn.unique(_xlfn._xlws.filter(cat_table[Subsector],$E7134=cat_table[Sector],"")))</f>
        <v>#NAME?</v>
      </c>
      <c r="AO7134" s="94" t="e">
        <f aca="false" t="array" ref="AO7134:AO7134">_xlfn.torow(_xlfn.unique(_xlfn._xlws.filter(cat_table[Sub-subsector],($E7134=cat_table[Sector])*($F7134=cat_table[Subsector]),"")))</f>
        <v>#NAME?</v>
      </c>
    </row>
    <row r="7135" customFormat="false" ht="15" hidden="false" customHeight="true" outlineLevel="0" collapsed="false">
      <c r="E7135" s="255"/>
      <c r="F7135" s="255"/>
      <c r="G7135" s="255"/>
      <c r="I7135" s="255"/>
      <c r="J7135" s="255"/>
      <c r="K7135" s="255"/>
      <c r="M7135" s="255"/>
      <c r="S7135" s="255"/>
      <c r="AE7135" s="94" t="e">
        <f aca="false" t="array" ref="AE7135:AE7135">_xlfn.torow(_xlfn.unique(_xlfn._xlws.filter(cat_table[Subsector],$E7135=cat_table[Sector],"")))</f>
        <v>#NAME?</v>
      </c>
      <c r="AO7135" s="94" t="e">
        <f aca="false" t="array" ref="AO7135:AO7135">_xlfn.torow(_xlfn.unique(_xlfn._xlws.filter(cat_table[Sub-subsector],($E7135=cat_table[Sector])*($F7135=cat_table[Subsector]),"")))</f>
        <v>#NAME?</v>
      </c>
    </row>
    <row r="7136" customFormat="false" ht="15" hidden="false" customHeight="true" outlineLevel="0" collapsed="false">
      <c r="E7136" s="255"/>
      <c r="F7136" s="255"/>
      <c r="G7136" s="255"/>
      <c r="I7136" s="255"/>
      <c r="J7136" s="255"/>
      <c r="K7136" s="255"/>
      <c r="M7136" s="255"/>
      <c r="S7136" s="255"/>
      <c r="AE7136" s="94" t="e">
        <f aca="false" t="array" ref="AE7136:AE7136">_xlfn.torow(_xlfn.unique(_xlfn._xlws.filter(cat_table[Subsector],$E7136=cat_table[Sector],"")))</f>
        <v>#NAME?</v>
      </c>
      <c r="AO7136" s="94" t="e">
        <f aca="false" t="array" ref="AO7136:AO7136">_xlfn.torow(_xlfn.unique(_xlfn._xlws.filter(cat_table[Sub-subsector],($E7136=cat_table[Sector])*($F7136=cat_table[Subsector]),"")))</f>
        <v>#NAME?</v>
      </c>
    </row>
    <row r="7137" customFormat="false" ht="15" hidden="false" customHeight="true" outlineLevel="0" collapsed="false">
      <c r="E7137" s="255"/>
      <c r="F7137" s="255"/>
      <c r="G7137" s="255"/>
      <c r="I7137" s="255"/>
      <c r="J7137" s="255"/>
      <c r="K7137" s="255"/>
      <c r="M7137" s="255"/>
      <c r="S7137" s="255"/>
      <c r="AE7137" s="94" t="e">
        <f aca="false" t="array" ref="AE7137:AE7137">_xlfn.torow(_xlfn.unique(_xlfn._xlws.filter(cat_table[Subsector],$E7137=cat_table[Sector],"")))</f>
        <v>#NAME?</v>
      </c>
      <c r="AO7137" s="94" t="e">
        <f aca="false" t="array" ref="AO7137:AO7137">_xlfn.torow(_xlfn.unique(_xlfn._xlws.filter(cat_table[Sub-subsector],($E7137=cat_table[Sector])*($F7137=cat_table[Subsector]),"")))</f>
        <v>#NAME?</v>
      </c>
    </row>
    <row r="7138" customFormat="false" ht="15" hidden="false" customHeight="true" outlineLevel="0" collapsed="false">
      <c r="E7138" s="255"/>
      <c r="F7138" s="255"/>
      <c r="G7138" s="255"/>
      <c r="I7138" s="255"/>
      <c r="J7138" s="255"/>
      <c r="K7138" s="255"/>
      <c r="M7138" s="255"/>
      <c r="S7138" s="255"/>
      <c r="AE7138" s="94" t="e">
        <f aca="false" t="array" ref="AE7138:AE7138">_xlfn.torow(_xlfn.unique(_xlfn._xlws.filter(cat_table[Subsector],$E7138=cat_table[Sector],"")))</f>
        <v>#NAME?</v>
      </c>
      <c r="AO7138" s="94" t="e">
        <f aca="false" t="array" ref="AO7138:AO7138">_xlfn.torow(_xlfn.unique(_xlfn._xlws.filter(cat_table[Sub-subsector],($E7138=cat_table[Sector])*($F7138=cat_table[Subsector]),"")))</f>
        <v>#NAME?</v>
      </c>
    </row>
    <row r="7139" customFormat="false" ht="15" hidden="false" customHeight="true" outlineLevel="0" collapsed="false">
      <c r="E7139" s="255"/>
      <c r="F7139" s="255"/>
      <c r="G7139" s="255"/>
      <c r="I7139" s="255"/>
      <c r="J7139" s="255"/>
      <c r="K7139" s="255"/>
      <c r="M7139" s="255"/>
      <c r="S7139" s="255"/>
      <c r="AE7139" s="94" t="e">
        <f aca="false" t="array" ref="AE7139:AE7139">_xlfn.torow(_xlfn.unique(_xlfn._xlws.filter(cat_table[Subsector],$E7139=cat_table[Sector],"")))</f>
        <v>#NAME?</v>
      </c>
      <c r="AO7139" s="94" t="e">
        <f aca="false" t="array" ref="AO7139:AO7139">_xlfn.torow(_xlfn.unique(_xlfn._xlws.filter(cat_table[Sub-subsector],($E7139=cat_table[Sector])*($F7139=cat_table[Subsector]),"")))</f>
        <v>#NAME?</v>
      </c>
    </row>
    <row r="7140" customFormat="false" ht="15" hidden="false" customHeight="true" outlineLevel="0" collapsed="false">
      <c r="E7140" s="255"/>
      <c r="F7140" s="255"/>
      <c r="G7140" s="255"/>
      <c r="I7140" s="255"/>
      <c r="J7140" s="255"/>
      <c r="K7140" s="255"/>
      <c r="M7140" s="255"/>
      <c r="S7140" s="255"/>
      <c r="AE7140" s="94" t="e">
        <f aca="false" t="array" ref="AE7140:AE7140">_xlfn.torow(_xlfn.unique(_xlfn._xlws.filter(cat_table[Subsector],$E7140=cat_table[Sector],"")))</f>
        <v>#NAME?</v>
      </c>
      <c r="AO7140" s="94" t="e">
        <f aca="false" t="array" ref="AO7140:AO7140">_xlfn.torow(_xlfn.unique(_xlfn._xlws.filter(cat_table[Sub-subsector],($E7140=cat_table[Sector])*($F7140=cat_table[Subsector]),"")))</f>
        <v>#NAME?</v>
      </c>
    </row>
    <row r="7141" customFormat="false" ht="15" hidden="false" customHeight="true" outlineLevel="0" collapsed="false">
      <c r="E7141" s="255"/>
      <c r="F7141" s="255"/>
      <c r="G7141" s="255"/>
      <c r="I7141" s="255"/>
      <c r="J7141" s="255"/>
      <c r="K7141" s="255"/>
      <c r="M7141" s="255"/>
      <c r="S7141" s="255"/>
      <c r="AE7141" s="94" t="e">
        <f aca="false" t="array" ref="AE7141:AE7141">_xlfn.torow(_xlfn.unique(_xlfn._xlws.filter(cat_table[Subsector],$E7141=cat_table[Sector],"")))</f>
        <v>#NAME?</v>
      </c>
      <c r="AO7141" s="94" t="e">
        <f aca="false" t="array" ref="AO7141:AO7141">_xlfn.torow(_xlfn.unique(_xlfn._xlws.filter(cat_table[Sub-subsector],($E7141=cat_table[Sector])*($F7141=cat_table[Subsector]),"")))</f>
        <v>#NAME?</v>
      </c>
    </row>
    <row r="7142" customFormat="false" ht="15" hidden="false" customHeight="true" outlineLevel="0" collapsed="false">
      <c r="E7142" s="255"/>
      <c r="F7142" s="255"/>
      <c r="G7142" s="255"/>
      <c r="I7142" s="255"/>
      <c r="J7142" s="255"/>
      <c r="K7142" s="255"/>
      <c r="M7142" s="255"/>
      <c r="S7142" s="255"/>
      <c r="AE7142" s="94" t="e">
        <f aca="false" t="array" ref="AE7142:AE7142">_xlfn.torow(_xlfn.unique(_xlfn._xlws.filter(cat_table[Subsector],$E7142=cat_table[Sector],"")))</f>
        <v>#NAME?</v>
      </c>
      <c r="AO7142" s="94" t="e">
        <f aca="false" t="array" ref="AO7142:AO7142">_xlfn.torow(_xlfn.unique(_xlfn._xlws.filter(cat_table[Sub-subsector],($E7142=cat_table[Sector])*($F7142=cat_table[Subsector]),"")))</f>
        <v>#NAME?</v>
      </c>
    </row>
    <row r="7143" customFormat="false" ht="15" hidden="false" customHeight="true" outlineLevel="0" collapsed="false">
      <c r="E7143" s="255"/>
      <c r="F7143" s="255"/>
      <c r="G7143" s="255"/>
      <c r="I7143" s="255"/>
      <c r="J7143" s="255"/>
      <c r="K7143" s="255"/>
      <c r="M7143" s="255"/>
      <c r="S7143" s="255"/>
      <c r="AE7143" s="94" t="e">
        <f aca="false" t="array" ref="AE7143:AE7143">_xlfn.torow(_xlfn.unique(_xlfn._xlws.filter(cat_table[Subsector],$E7143=cat_table[Sector],"")))</f>
        <v>#NAME?</v>
      </c>
      <c r="AO7143" s="94" t="e">
        <f aca="false" t="array" ref="AO7143:AO7143">_xlfn.torow(_xlfn.unique(_xlfn._xlws.filter(cat_table[Sub-subsector],($E7143=cat_table[Sector])*($F7143=cat_table[Subsector]),"")))</f>
        <v>#NAME?</v>
      </c>
    </row>
    <row r="7144" customFormat="false" ht="15" hidden="false" customHeight="true" outlineLevel="0" collapsed="false">
      <c r="E7144" s="255"/>
      <c r="F7144" s="255"/>
      <c r="G7144" s="255"/>
      <c r="I7144" s="255"/>
      <c r="J7144" s="255"/>
      <c r="K7144" s="255"/>
      <c r="M7144" s="255"/>
      <c r="S7144" s="255"/>
      <c r="AE7144" s="94" t="e">
        <f aca="false" t="array" ref="AE7144:AE7144">_xlfn.torow(_xlfn.unique(_xlfn._xlws.filter(cat_table[Subsector],$E7144=cat_table[Sector],"")))</f>
        <v>#NAME?</v>
      </c>
      <c r="AO7144" s="94" t="e">
        <f aca="false" t="array" ref="AO7144:AO7144">_xlfn.torow(_xlfn.unique(_xlfn._xlws.filter(cat_table[Sub-subsector],($E7144=cat_table[Sector])*($F7144=cat_table[Subsector]),"")))</f>
        <v>#NAME?</v>
      </c>
    </row>
    <row r="7145" customFormat="false" ht="15" hidden="false" customHeight="true" outlineLevel="0" collapsed="false">
      <c r="E7145" s="255"/>
      <c r="F7145" s="255"/>
      <c r="G7145" s="255"/>
      <c r="I7145" s="255"/>
      <c r="J7145" s="255"/>
      <c r="K7145" s="255"/>
      <c r="M7145" s="255"/>
      <c r="S7145" s="255"/>
      <c r="AE7145" s="94" t="e">
        <f aca="false" t="array" ref="AE7145:AE7145">_xlfn.torow(_xlfn.unique(_xlfn._xlws.filter(cat_table[Subsector],$E7145=cat_table[Sector],"")))</f>
        <v>#NAME?</v>
      </c>
      <c r="AO7145" s="94" t="e">
        <f aca="false" t="array" ref="AO7145:AO7145">_xlfn.torow(_xlfn.unique(_xlfn._xlws.filter(cat_table[Sub-subsector],($E7145=cat_table[Sector])*($F7145=cat_table[Subsector]),"")))</f>
        <v>#NAME?</v>
      </c>
    </row>
    <row r="7146" customFormat="false" ht="15" hidden="false" customHeight="true" outlineLevel="0" collapsed="false">
      <c r="E7146" s="255"/>
      <c r="F7146" s="255"/>
      <c r="G7146" s="255"/>
      <c r="I7146" s="255"/>
      <c r="J7146" s="255"/>
      <c r="K7146" s="255"/>
      <c r="M7146" s="255"/>
      <c r="S7146" s="255"/>
      <c r="AE7146" s="94" t="e">
        <f aca="false" t="array" ref="AE7146:AE7146">_xlfn.torow(_xlfn.unique(_xlfn._xlws.filter(cat_table[Subsector],$E7146=cat_table[Sector],"")))</f>
        <v>#NAME?</v>
      </c>
      <c r="AO7146" s="94" t="e">
        <f aca="false" t="array" ref="AO7146:AO7146">_xlfn.torow(_xlfn.unique(_xlfn._xlws.filter(cat_table[Sub-subsector],($E7146=cat_table[Sector])*($F7146=cat_table[Subsector]),"")))</f>
        <v>#NAME?</v>
      </c>
    </row>
    <row r="7147" customFormat="false" ht="15" hidden="false" customHeight="true" outlineLevel="0" collapsed="false">
      <c r="E7147" s="255"/>
      <c r="F7147" s="255"/>
      <c r="G7147" s="255"/>
      <c r="I7147" s="255"/>
      <c r="J7147" s="255"/>
      <c r="K7147" s="255"/>
      <c r="M7147" s="255"/>
      <c r="S7147" s="255"/>
      <c r="AE7147" s="94" t="e">
        <f aca="false" t="array" ref="AE7147:AE7147">_xlfn.torow(_xlfn.unique(_xlfn._xlws.filter(cat_table[Subsector],$E7147=cat_table[Sector],"")))</f>
        <v>#NAME?</v>
      </c>
      <c r="AO7147" s="94" t="e">
        <f aca="false" t="array" ref="AO7147:AO7147">_xlfn.torow(_xlfn.unique(_xlfn._xlws.filter(cat_table[Sub-subsector],($E7147=cat_table[Sector])*($F7147=cat_table[Subsector]),"")))</f>
        <v>#NAME?</v>
      </c>
    </row>
    <row r="7148" customFormat="false" ht="15" hidden="false" customHeight="true" outlineLevel="0" collapsed="false">
      <c r="E7148" s="255"/>
      <c r="F7148" s="255"/>
      <c r="G7148" s="255"/>
      <c r="I7148" s="255"/>
      <c r="J7148" s="255"/>
      <c r="K7148" s="255"/>
      <c r="M7148" s="255"/>
      <c r="S7148" s="255"/>
      <c r="AE7148" s="94" t="e">
        <f aca="false" t="array" ref="AE7148:AE7148">_xlfn.torow(_xlfn.unique(_xlfn._xlws.filter(cat_table[Subsector],$E7148=cat_table[Sector],"")))</f>
        <v>#NAME?</v>
      </c>
      <c r="AO7148" s="94" t="e">
        <f aca="false" t="array" ref="AO7148:AO7148">_xlfn.torow(_xlfn.unique(_xlfn._xlws.filter(cat_table[Sub-subsector],($E7148=cat_table[Sector])*($F7148=cat_table[Subsector]),"")))</f>
        <v>#NAME?</v>
      </c>
    </row>
    <row r="7149" customFormat="false" ht="15" hidden="false" customHeight="true" outlineLevel="0" collapsed="false">
      <c r="E7149" s="255"/>
      <c r="F7149" s="255"/>
      <c r="G7149" s="255"/>
      <c r="I7149" s="255"/>
      <c r="J7149" s="255"/>
      <c r="K7149" s="255"/>
      <c r="M7149" s="255"/>
      <c r="S7149" s="255"/>
      <c r="AE7149" s="94" t="e">
        <f aca="false" t="array" ref="AE7149:AE7149">_xlfn.torow(_xlfn.unique(_xlfn._xlws.filter(cat_table[Subsector],$E7149=cat_table[Sector],"")))</f>
        <v>#NAME?</v>
      </c>
      <c r="AO7149" s="94" t="e">
        <f aca="false" t="array" ref="AO7149:AO7149">_xlfn.torow(_xlfn.unique(_xlfn._xlws.filter(cat_table[Sub-subsector],($E7149=cat_table[Sector])*($F7149=cat_table[Subsector]),"")))</f>
        <v>#NAME?</v>
      </c>
    </row>
    <row r="7150" customFormat="false" ht="15" hidden="false" customHeight="true" outlineLevel="0" collapsed="false">
      <c r="E7150" s="255"/>
      <c r="F7150" s="255"/>
      <c r="G7150" s="255"/>
      <c r="I7150" s="255"/>
      <c r="J7150" s="255"/>
      <c r="K7150" s="255"/>
      <c r="M7150" s="255"/>
      <c r="S7150" s="255"/>
      <c r="AE7150" s="94" t="e">
        <f aca="false" t="array" ref="AE7150:AE7150">_xlfn.torow(_xlfn.unique(_xlfn._xlws.filter(cat_table[Subsector],$E7150=cat_table[Sector],"")))</f>
        <v>#NAME?</v>
      </c>
      <c r="AO7150" s="94" t="e">
        <f aca="false" t="array" ref="AO7150:AO7150">_xlfn.torow(_xlfn.unique(_xlfn._xlws.filter(cat_table[Sub-subsector],($E7150=cat_table[Sector])*($F7150=cat_table[Subsector]),"")))</f>
        <v>#NAME?</v>
      </c>
    </row>
    <row r="7151" customFormat="false" ht="15" hidden="false" customHeight="true" outlineLevel="0" collapsed="false">
      <c r="E7151" s="255"/>
      <c r="F7151" s="255"/>
      <c r="G7151" s="255"/>
      <c r="I7151" s="255"/>
      <c r="J7151" s="255"/>
      <c r="K7151" s="255"/>
      <c r="M7151" s="255"/>
      <c r="S7151" s="255"/>
      <c r="AE7151" s="94" t="e">
        <f aca="false" t="array" ref="AE7151:AE7151">_xlfn.torow(_xlfn.unique(_xlfn._xlws.filter(cat_table[Subsector],$E7151=cat_table[Sector],"")))</f>
        <v>#NAME?</v>
      </c>
      <c r="AO7151" s="94" t="e">
        <f aca="false" t="array" ref="AO7151:AO7151">_xlfn.torow(_xlfn.unique(_xlfn._xlws.filter(cat_table[Sub-subsector],($E7151=cat_table[Sector])*($F7151=cat_table[Subsector]),"")))</f>
        <v>#NAME?</v>
      </c>
    </row>
    <row r="7152" customFormat="false" ht="15" hidden="false" customHeight="true" outlineLevel="0" collapsed="false">
      <c r="E7152" s="255"/>
      <c r="F7152" s="255"/>
      <c r="G7152" s="255"/>
      <c r="I7152" s="255"/>
      <c r="J7152" s="255"/>
      <c r="K7152" s="255"/>
      <c r="M7152" s="255"/>
      <c r="S7152" s="255"/>
      <c r="AE7152" s="94" t="e">
        <f aca="false" t="array" ref="AE7152:AE7152">_xlfn.torow(_xlfn.unique(_xlfn._xlws.filter(cat_table[Subsector],$E7152=cat_table[Sector],"")))</f>
        <v>#NAME?</v>
      </c>
      <c r="AO7152" s="94" t="e">
        <f aca="false" t="array" ref="AO7152:AO7152">_xlfn.torow(_xlfn.unique(_xlfn._xlws.filter(cat_table[Sub-subsector],($E7152=cat_table[Sector])*($F7152=cat_table[Subsector]),"")))</f>
        <v>#NAME?</v>
      </c>
    </row>
    <row r="7153" customFormat="false" ht="15" hidden="false" customHeight="true" outlineLevel="0" collapsed="false">
      <c r="E7153" s="255"/>
      <c r="F7153" s="255"/>
      <c r="G7153" s="255"/>
      <c r="I7153" s="255"/>
      <c r="J7153" s="255"/>
      <c r="K7153" s="255"/>
      <c r="M7153" s="255"/>
      <c r="S7153" s="255"/>
      <c r="AE7153" s="94" t="e">
        <f aca="false" t="array" ref="AE7153:AE7153">_xlfn.torow(_xlfn.unique(_xlfn._xlws.filter(cat_table[Subsector],$E7153=cat_table[Sector],"")))</f>
        <v>#NAME?</v>
      </c>
      <c r="AO7153" s="94" t="e">
        <f aca="false" t="array" ref="AO7153:AO7153">_xlfn.torow(_xlfn.unique(_xlfn._xlws.filter(cat_table[Sub-subsector],($E7153=cat_table[Sector])*($F7153=cat_table[Subsector]),"")))</f>
        <v>#NAME?</v>
      </c>
    </row>
    <row r="7154" customFormat="false" ht="15" hidden="false" customHeight="true" outlineLevel="0" collapsed="false">
      <c r="E7154" s="255"/>
      <c r="F7154" s="255"/>
      <c r="G7154" s="255"/>
      <c r="I7154" s="255"/>
      <c r="J7154" s="255"/>
      <c r="K7154" s="255"/>
      <c r="M7154" s="255"/>
      <c r="S7154" s="255"/>
      <c r="AE7154" s="94" t="e">
        <f aca="false" t="array" ref="AE7154:AE7154">_xlfn.torow(_xlfn.unique(_xlfn._xlws.filter(cat_table[Subsector],$E7154=cat_table[Sector],"")))</f>
        <v>#NAME?</v>
      </c>
      <c r="AO7154" s="94" t="e">
        <f aca="false" t="array" ref="AO7154:AO7154">_xlfn.torow(_xlfn.unique(_xlfn._xlws.filter(cat_table[Sub-subsector],($E7154=cat_table[Sector])*($F7154=cat_table[Subsector]),"")))</f>
        <v>#NAME?</v>
      </c>
    </row>
    <row r="7155" customFormat="false" ht="15" hidden="false" customHeight="true" outlineLevel="0" collapsed="false">
      <c r="E7155" s="255"/>
      <c r="F7155" s="255"/>
      <c r="G7155" s="255"/>
      <c r="I7155" s="255"/>
      <c r="J7155" s="255"/>
      <c r="K7155" s="255"/>
      <c r="M7155" s="255"/>
      <c r="S7155" s="255"/>
      <c r="AE7155" s="94" t="e">
        <f aca="false" t="array" ref="AE7155:AE7155">_xlfn.torow(_xlfn.unique(_xlfn._xlws.filter(cat_table[Subsector],$E7155=cat_table[Sector],"")))</f>
        <v>#NAME?</v>
      </c>
      <c r="AO7155" s="94" t="e">
        <f aca="false" t="array" ref="AO7155:AO7155">_xlfn.torow(_xlfn.unique(_xlfn._xlws.filter(cat_table[Sub-subsector],($E7155=cat_table[Sector])*($F7155=cat_table[Subsector]),"")))</f>
        <v>#NAME?</v>
      </c>
    </row>
    <row r="7156" customFormat="false" ht="15" hidden="false" customHeight="true" outlineLevel="0" collapsed="false">
      <c r="E7156" s="255"/>
      <c r="F7156" s="255"/>
      <c r="G7156" s="255"/>
      <c r="I7156" s="255"/>
      <c r="J7156" s="255"/>
      <c r="K7156" s="255"/>
      <c r="M7156" s="255"/>
      <c r="S7156" s="255"/>
      <c r="AE7156" s="94" t="e">
        <f aca="false" t="array" ref="AE7156:AE7156">_xlfn.torow(_xlfn.unique(_xlfn._xlws.filter(cat_table[Subsector],$E7156=cat_table[Sector],"")))</f>
        <v>#NAME?</v>
      </c>
      <c r="AO7156" s="94" t="e">
        <f aca="false" t="array" ref="AO7156:AO7156">_xlfn.torow(_xlfn.unique(_xlfn._xlws.filter(cat_table[Sub-subsector],($E7156=cat_table[Sector])*($F7156=cat_table[Subsector]),"")))</f>
        <v>#NAME?</v>
      </c>
    </row>
    <row r="7157" customFormat="false" ht="15" hidden="false" customHeight="true" outlineLevel="0" collapsed="false">
      <c r="E7157" s="255"/>
      <c r="F7157" s="255"/>
      <c r="G7157" s="255"/>
      <c r="I7157" s="255"/>
      <c r="J7157" s="255"/>
      <c r="K7157" s="255"/>
      <c r="M7157" s="255"/>
      <c r="S7157" s="255"/>
      <c r="AE7157" s="94" t="e">
        <f aca="false" t="array" ref="AE7157:AE7157">_xlfn.torow(_xlfn.unique(_xlfn._xlws.filter(cat_table[Subsector],$E7157=cat_table[Sector],"")))</f>
        <v>#NAME?</v>
      </c>
      <c r="AO7157" s="94" t="e">
        <f aca="false" t="array" ref="AO7157:AO7157">_xlfn.torow(_xlfn.unique(_xlfn._xlws.filter(cat_table[Sub-subsector],($E7157=cat_table[Sector])*($F7157=cat_table[Subsector]),"")))</f>
        <v>#NAME?</v>
      </c>
    </row>
    <row r="7158" customFormat="false" ht="15" hidden="false" customHeight="true" outlineLevel="0" collapsed="false">
      <c r="E7158" s="255"/>
      <c r="F7158" s="255"/>
      <c r="G7158" s="255"/>
      <c r="I7158" s="255"/>
      <c r="J7158" s="255"/>
      <c r="K7158" s="255"/>
      <c r="M7158" s="255"/>
      <c r="S7158" s="255"/>
      <c r="AE7158" s="94" t="e">
        <f aca="false" t="array" ref="AE7158:AE7158">_xlfn.torow(_xlfn.unique(_xlfn._xlws.filter(cat_table[Subsector],$E7158=cat_table[Sector],"")))</f>
        <v>#NAME?</v>
      </c>
      <c r="AO7158" s="94" t="e">
        <f aca="false" t="array" ref="AO7158:AO7158">_xlfn.torow(_xlfn.unique(_xlfn._xlws.filter(cat_table[Sub-subsector],($E7158=cat_table[Sector])*($F7158=cat_table[Subsector]),"")))</f>
        <v>#NAME?</v>
      </c>
    </row>
    <row r="7159" customFormat="false" ht="15" hidden="false" customHeight="true" outlineLevel="0" collapsed="false">
      <c r="E7159" s="255"/>
      <c r="F7159" s="255"/>
      <c r="G7159" s="255"/>
      <c r="I7159" s="255"/>
      <c r="J7159" s="255"/>
      <c r="K7159" s="255"/>
      <c r="M7159" s="255"/>
      <c r="S7159" s="255"/>
      <c r="AE7159" s="94" t="e">
        <f aca="false" t="array" ref="AE7159:AE7159">_xlfn.torow(_xlfn.unique(_xlfn._xlws.filter(cat_table[Subsector],$E7159=cat_table[Sector],"")))</f>
        <v>#NAME?</v>
      </c>
      <c r="AO7159" s="94" t="e">
        <f aca="false" t="array" ref="AO7159:AO7159">_xlfn.torow(_xlfn.unique(_xlfn._xlws.filter(cat_table[Sub-subsector],($E7159=cat_table[Sector])*($F7159=cat_table[Subsector]),"")))</f>
        <v>#NAME?</v>
      </c>
    </row>
    <row r="7160" customFormat="false" ht="15" hidden="false" customHeight="true" outlineLevel="0" collapsed="false">
      <c r="E7160" s="255"/>
      <c r="F7160" s="255"/>
      <c r="G7160" s="255"/>
      <c r="I7160" s="255"/>
      <c r="J7160" s="255"/>
      <c r="K7160" s="255"/>
      <c r="M7160" s="255"/>
      <c r="S7160" s="255"/>
      <c r="AE7160" s="94" t="e">
        <f aca="false" t="array" ref="AE7160:AE7160">_xlfn.torow(_xlfn.unique(_xlfn._xlws.filter(cat_table[Subsector],$E7160=cat_table[Sector],"")))</f>
        <v>#NAME?</v>
      </c>
      <c r="AO7160" s="94" t="e">
        <f aca="false" t="array" ref="AO7160:AO7160">_xlfn.torow(_xlfn.unique(_xlfn._xlws.filter(cat_table[Sub-subsector],($E7160=cat_table[Sector])*($F7160=cat_table[Subsector]),"")))</f>
        <v>#NAME?</v>
      </c>
    </row>
    <row r="7161" customFormat="false" ht="15" hidden="false" customHeight="true" outlineLevel="0" collapsed="false">
      <c r="E7161" s="255"/>
      <c r="F7161" s="255"/>
      <c r="G7161" s="255"/>
      <c r="I7161" s="255"/>
      <c r="J7161" s="255"/>
      <c r="K7161" s="255"/>
      <c r="M7161" s="255"/>
      <c r="S7161" s="255"/>
      <c r="AE7161" s="94" t="e">
        <f aca="false" t="array" ref="AE7161:AE7161">_xlfn.torow(_xlfn.unique(_xlfn._xlws.filter(cat_table[Subsector],$E7161=cat_table[Sector],"")))</f>
        <v>#NAME?</v>
      </c>
      <c r="AO7161" s="94" t="e">
        <f aca="false" t="array" ref="AO7161:AO7161">_xlfn.torow(_xlfn.unique(_xlfn._xlws.filter(cat_table[Sub-subsector],($E7161=cat_table[Sector])*($F7161=cat_table[Subsector]),"")))</f>
        <v>#NAME?</v>
      </c>
    </row>
    <row r="7162" customFormat="false" ht="15" hidden="false" customHeight="true" outlineLevel="0" collapsed="false">
      <c r="E7162" s="255"/>
      <c r="F7162" s="255"/>
      <c r="G7162" s="255"/>
      <c r="I7162" s="255"/>
      <c r="J7162" s="255"/>
      <c r="K7162" s="255"/>
      <c r="M7162" s="255"/>
      <c r="S7162" s="255"/>
      <c r="AE7162" s="94" t="e">
        <f aca="false" t="array" ref="AE7162:AE7162">_xlfn.torow(_xlfn.unique(_xlfn._xlws.filter(cat_table[Subsector],$E7162=cat_table[Sector],"")))</f>
        <v>#NAME?</v>
      </c>
      <c r="AO7162" s="94" t="e">
        <f aca="false" t="array" ref="AO7162:AO7162">_xlfn.torow(_xlfn.unique(_xlfn._xlws.filter(cat_table[Sub-subsector],($E7162=cat_table[Sector])*($F7162=cat_table[Subsector]),"")))</f>
        <v>#NAME?</v>
      </c>
    </row>
    <row r="7163" customFormat="false" ht="15" hidden="false" customHeight="true" outlineLevel="0" collapsed="false">
      <c r="E7163" s="255"/>
      <c r="F7163" s="255"/>
      <c r="G7163" s="255"/>
      <c r="I7163" s="255"/>
      <c r="J7163" s="255"/>
      <c r="K7163" s="255"/>
      <c r="M7163" s="255"/>
      <c r="S7163" s="255"/>
      <c r="AE7163" s="94" t="e">
        <f aca="false" t="array" ref="AE7163:AE7163">_xlfn.torow(_xlfn.unique(_xlfn._xlws.filter(cat_table[Subsector],$E7163=cat_table[Sector],"")))</f>
        <v>#NAME?</v>
      </c>
      <c r="AO7163" s="94" t="e">
        <f aca="false" t="array" ref="AO7163:AO7163">_xlfn.torow(_xlfn.unique(_xlfn._xlws.filter(cat_table[Sub-subsector],($E7163=cat_table[Sector])*($F7163=cat_table[Subsector]),"")))</f>
        <v>#NAME?</v>
      </c>
    </row>
    <row r="7164" customFormat="false" ht="15" hidden="false" customHeight="true" outlineLevel="0" collapsed="false">
      <c r="E7164" s="255"/>
      <c r="F7164" s="255"/>
      <c r="G7164" s="255"/>
      <c r="I7164" s="255"/>
      <c r="J7164" s="255"/>
      <c r="K7164" s="255"/>
      <c r="M7164" s="255"/>
      <c r="S7164" s="255"/>
      <c r="AE7164" s="94" t="e">
        <f aca="false" t="array" ref="AE7164:AE7164">_xlfn.torow(_xlfn.unique(_xlfn._xlws.filter(cat_table[Subsector],$E7164=cat_table[Sector],"")))</f>
        <v>#NAME?</v>
      </c>
      <c r="AO7164" s="94" t="e">
        <f aca="false" t="array" ref="AO7164:AO7164">_xlfn.torow(_xlfn.unique(_xlfn._xlws.filter(cat_table[Sub-subsector],($E7164=cat_table[Sector])*($F7164=cat_table[Subsector]),"")))</f>
        <v>#NAME?</v>
      </c>
    </row>
    <row r="7165" customFormat="false" ht="15" hidden="false" customHeight="true" outlineLevel="0" collapsed="false">
      <c r="E7165" s="255"/>
      <c r="F7165" s="255"/>
      <c r="G7165" s="255"/>
      <c r="I7165" s="255"/>
      <c r="J7165" s="255"/>
      <c r="K7165" s="255"/>
      <c r="M7165" s="255"/>
      <c r="S7165" s="255"/>
      <c r="AE7165" s="94" t="e">
        <f aca="false" t="array" ref="AE7165:AE7165">_xlfn.torow(_xlfn.unique(_xlfn._xlws.filter(cat_table[Subsector],$E7165=cat_table[Sector],"")))</f>
        <v>#NAME?</v>
      </c>
      <c r="AO7165" s="94" t="e">
        <f aca="false" t="array" ref="AO7165:AO7165">_xlfn.torow(_xlfn.unique(_xlfn._xlws.filter(cat_table[Sub-subsector],($E7165=cat_table[Sector])*($F7165=cat_table[Subsector]),"")))</f>
        <v>#NAME?</v>
      </c>
    </row>
    <row r="7166" customFormat="false" ht="15" hidden="false" customHeight="true" outlineLevel="0" collapsed="false">
      <c r="E7166" s="255"/>
      <c r="F7166" s="255"/>
      <c r="G7166" s="255"/>
      <c r="I7166" s="255"/>
      <c r="J7166" s="255"/>
      <c r="K7166" s="255"/>
      <c r="M7166" s="255"/>
      <c r="S7166" s="255"/>
      <c r="AE7166" s="94" t="e">
        <f aca="false" t="array" ref="AE7166:AE7166">_xlfn.torow(_xlfn.unique(_xlfn._xlws.filter(cat_table[Subsector],$E7166=cat_table[Sector],"")))</f>
        <v>#NAME?</v>
      </c>
      <c r="AO7166" s="94" t="e">
        <f aca="false" t="array" ref="AO7166:AO7166">_xlfn.torow(_xlfn.unique(_xlfn._xlws.filter(cat_table[Sub-subsector],($E7166=cat_table[Sector])*($F7166=cat_table[Subsector]),"")))</f>
        <v>#NAME?</v>
      </c>
    </row>
    <row r="7167" customFormat="false" ht="15" hidden="false" customHeight="true" outlineLevel="0" collapsed="false">
      <c r="E7167" s="255"/>
      <c r="F7167" s="255"/>
      <c r="G7167" s="255"/>
      <c r="I7167" s="255"/>
      <c r="J7167" s="255"/>
      <c r="K7167" s="255"/>
      <c r="M7167" s="255"/>
      <c r="S7167" s="255"/>
      <c r="AE7167" s="94" t="e">
        <f aca="false" t="array" ref="AE7167:AE7167">_xlfn.torow(_xlfn.unique(_xlfn._xlws.filter(cat_table[Subsector],$E7167=cat_table[Sector],"")))</f>
        <v>#NAME?</v>
      </c>
      <c r="AO7167" s="94" t="e">
        <f aca="false" t="array" ref="AO7167:AO7167">_xlfn.torow(_xlfn.unique(_xlfn._xlws.filter(cat_table[Sub-subsector],($E7167=cat_table[Sector])*($F7167=cat_table[Subsector]),"")))</f>
        <v>#NAME?</v>
      </c>
    </row>
    <row r="7168" customFormat="false" ht="15" hidden="false" customHeight="true" outlineLevel="0" collapsed="false">
      <c r="E7168" s="255"/>
      <c r="F7168" s="255"/>
      <c r="G7168" s="255"/>
      <c r="I7168" s="255"/>
      <c r="J7168" s="255"/>
      <c r="K7168" s="255"/>
      <c r="M7168" s="255"/>
      <c r="S7168" s="255"/>
      <c r="AE7168" s="94" t="e">
        <f aca="false" t="array" ref="AE7168:AE7168">_xlfn.torow(_xlfn.unique(_xlfn._xlws.filter(cat_table[Subsector],$E7168=cat_table[Sector],"")))</f>
        <v>#NAME?</v>
      </c>
      <c r="AO7168" s="94" t="e">
        <f aca="false" t="array" ref="AO7168:AO7168">_xlfn.torow(_xlfn.unique(_xlfn._xlws.filter(cat_table[Sub-subsector],($E7168=cat_table[Sector])*($F7168=cat_table[Subsector]),"")))</f>
        <v>#NAME?</v>
      </c>
    </row>
    <row r="7169" customFormat="false" ht="15" hidden="false" customHeight="true" outlineLevel="0" collapsed="false">
      <c r="E7169" s="255"/>
      <c r="F7169" s="255"/>
      <c r="G7169" s="255"/>
      <c r="I7169" s="255"/>
      <c r="J7169" s="255"/>
      <c r="K7169" s="255"/>
      <c r="M7169" s="255"/>
      <c r="S7169" s="255"/>
      <c r="AE7169" s="94" t="e">
        <f aca="false" t="array" ref="AE7169:AE7169">_xlfn.torow(_xlfn.unique(_xlfn._xlws.filter(cat_table[Subsector],$E7169=cat_table[Sector],"")))</f>
        <v>#NAME?</v>
      </c>
      <c r="AO7169" s="94" t="e">
        <f aca="false" t="array" ref="AO7169:AO7169">_xlfn.torow(_xlfn.unique(_xlfn._xlws.filter(cat_table[Sub-subsector],($E7169=cat_table[Sector])*($F7169=cat_table[Subsector]),"")))</f>
        <v>#NAME?</v>
      </c>
    </row>
    <row r="7170" customFormat="false" ht="15" hidden="false" customHeight="true" outlineLevel="0" collapsed="false">
      <c r="E7170" s="255"/>
      <c r="F7170" s="255"/>
      <c r="G7170" s="255"/>
      <c r="I7170" s="255"/>
      <c r="J7170" s="255"/>
      <c r="K7170" s="255"/>
      <c r="M7170" s="255"/>
      <c r="S7170" s="255"/>
      <c r="AE7170" s="94" t="e">
        <f aca="false" t="array" ref="AE7170:AE7170">_xlfn.torow(_xlfn.unique(_xlfn._xlws.filter(cat_table[Subsector],$E7170=cat_table[Sector],"")))</f>
        <v>#NAME?</v>
      </c>
      <c r="AO7170" s="94" t="e">
        <f aca="false" t="array" ref="AO7170:AO7170">_xlfn.torow(_xlfn.unique(_xlfn._xlws.filter(cat_table[Sub-subsector],($E7170=cat_table[Sector])*($F7170=cat_table[Subsector]),"")))</f>
        <v>#NAME?</v>
      </c>
    </row>
    <row r="7171" customFormat="false" ht="15" hidden="false" customHeight="true" outlineLevel="0" collapsed="false">
      <c r="E7171" s="255"/>
      <c r="F7171" s="255"/>
      <c r="G7171" s="255"/>
      <c r="I7171" s="255"/>
      <c r="J7171" s="255"/>
      <c r="K7171" s="255"/>
      <c r="M7171" s="255"/>
      <c r="S7171" s="255"/>
      <c r="AE7171" s="94" t="e">
        <f aca="false" t="array" ref="AE7171:AE7171">_xlfn.torow(_xlfn.unique(_xlfn._xlws.filter(cat_table[Subsector],$E7171=cat_table[Sector],"")))</f>
        <v>#NAME?</v>
      </c>
      <c r="AO7171" s="94" t="e">
        <f aca="false" t="array" ref="AO7171:AO7171">_xlfn.torow(_xlfn.unique(_xlfn._xlws.filter(cat_table[Sub-subsector],($E7171=cat_table[Sector])*($F7171=cat_table[Subsector]),"")))</f>
        <v>#NAME?</v>
      </c>
    </row>
    <row r="7172" customFormat="false" ht="15" hidden="false" customHeight="true" outlineLevel="0" collapsed="false">
      <c r="E7172" s="255"/>
      <c r="F7172" s="255"/>
      <c r="G7172" s="255"/>
      <c r="I7172" s="255"/>
      <c r="J7172" s="255"/>
      <c r="K7172" s="255"/>
      <c r="M7172" s="255"/>
      <c r="S7172" s="255"/>
      <c r="AE7172" s="94" t="e">
        <f aca="false" t="array" ref="AE7172:AE7172">_xlfn.torow(_xlfn.unique(_xlfn._xlws.filter(cat_table[Subsector],$E7172=cat_table[Sector],"")))</f>
        <v>#NAME?</v>
      </c>
      <c r="AO7172" s="94" t="e">
        <f aca="false" t="array" ref="AO7172:AO7172">_xlfn.torow(_xlfn.unique(_xlfn._xlws.filter(cat_table[Sub-subsector],($E7172=cat_table[Sector])*($F7172=cat_table[Subsector]),"")))</f>
        <v>#NAME?</v>
      </c>
    </row>
    <row r="7173" customFormat="false" ht="15" hidden="false" customHeight="true" outlineLevel="0" collapsed="false">
      <c r="E7173" s="255"/>
      <c r="F7173" s="255"/>
      <c r="G7173" s="255"/>
      <c r="I7173" s="255"/>
      <c r="J7173" s="255"/>
      <c r="K7173" s="255"/>
      <c r="M7173" s="255"/>
      <c r="S7173" s="255"/>
      <c r="AE7173" s="94" t="e">
        <f aca="false" t="array" ref="AE7173:AE7173">_xlfn.torow(_xlfn.unique(_xlfn._xlws.filter(cat_table[Subsector],$E7173=cat_table[Sector],"")))</f>
        <v>#NAME?</v>
      </c>
      <c r="AO7173" s="94" t="e">
        <f aca="false" t="array" ref="AO7173:AO7173">_xlfn.torow(_xlfn.unique(_xlfn._xlws.filter(cat_table[Sub-subsector],($E7173=cat_table[Sector])*($F7173=cat_table[Subsector]),"")))</f>
        <v>#NAME?</v>
      </c>
    </row>
    <row r="7174" customFormat="false" ht="15" hidden="false" customHeight="true" outlineLevel="0" collapsed="false">
      <c r="E7174" s="255"/>
      <c r="F7174" s="255"/>
      <c r="G7174" s="255"/>
      <c r="I7174" s="255"/>
      <c r="J7174" s="255"/>
      <c r="K7174" s="255"/>
      <c r="M7174" s="255"/>
      <c r="S7174" s="255"/>
      <c r="AE7174" s="94" t="e">
        <f aca="false" t="array" ref="AE7174:AE7174">_xlfn.torow(_xlfn.unique(_xlfn._xlws.filter(cat_table[Subsector],$E7174=cat_table[Sector],"")))</f>
        <v>#NAME?</v>
      </c>
      <c r="AO7174" s="94" t="e">
        <f aca="false" t="array" ref="AO7174:AO7174">_xlfn.torow(_xlfn.unique(_xlfn._xlws.filter(cat_table[Sub-subsector],($E7174=cat_table[Sector])*($F7174=cat_table[Subsector]),"")))</f>
        <v>#NAME?</v>
      </c>
    </row>
    <row r="7175" customFormat="false" ht="15" hidden="false" customHeight="true" outlineLevel="0" collapsed="false">
      <c r="E7175" s="255"/>
      <c r="F7175" s="255"/>
      <c r="G7175" s="255"/>
      <c r="I7175" s="255"/>
      <c r="J7175" s="255"/>
      <c r="K7175" s="255"/>
      <c r="M7175" s="255"/>
      <c r="S7175" s="255"/>
      <c r="AE7175" s="94" t="e">
        <f aca="false" t="array" ref="AE7175:AE7175">_xlfn.torow(_xlfn.unique(_xlfn._xlws.filter(cat_table[Subsector],$E7175=cat_table[Sector],"")))</f>
        <v>#NAME?</v>
      </c>
      <c r="AO7175" s="94" t="e">
        <f aca="false" t="array" ref="AO7175:AO7175">_xlfn.torow(_xlfn.unique(_xlfn._xlws.filter(cat_table[Sub-subsector],($E7175=cat_table[Sector])*($F7175=cat_table[Subsector]),"")))</f>
        <v>#NAME?</v>
      </c>
    </row>
    <row r="7176" customFormat="false" ht="15" hidden="false" customHeight="true" outlineLevel="0" collapsed="false">
      <c r="E7176" s="255"/>
      <c r="F7176" s="255"/>
      <c r="G7176" s="255"/>
      <c r="I7176" s="255"/>
      <c r="J7176" s="255"/>
      <c r="K7176" s="255"/>
      <c r="M7176" s="255"/>
      <c r="S7176" s="255"/>
      <c r="AE7176" s="94" t="e">
        <f aca="false" t="array" ref="AE7176:AE7176">_xlfn.torow(_xlfn.unique(_xlfn._xlws.filter(cat_table[Subsector],$E7176=cat_table[Sector],"")))</f>
        <v>#NAME?</v>
      </c>
      <c r="AO7176" s="94" t="e">
        <f aca="false" t="array" ref="AO7176:AO7176">_xlfn.torow(_xlfn.unique(_xlfn._xlws.filter(cat_table[Sub-subsector],($E7176=cat_table[Sector])*($F7176=cat_table[Subsector]),"")))</f>
        <v>#NAME?</v>
      </c>
    </row>
    <row r="7177" customFormat="false" ht="15" hidden="false" customHeight="true" outlineLevel="0" collapsed="false">
      <c r="E7177" s="255"/>
      <c r="F7177" s="255"/>
      <c r="G7177" s="255"/>
      <c r="I7177" s="255"/>
      <c r="J7177" s="255"/>
      <c r="K7177" s="255"/>
      <c r="M7177" s="255"/>
      <c r="S7177" s="255"/>
      <c r="AE7177" s="94" t="e">
        <f aca="false" t="array" ref="AE7177:AE7177">_xlfn.torow(_xlfn.unique(_xlfn._xlws.filter(cat_table[Subsector],$E7177=cat_table[Sector],"")))</f>
        <v>#NAME?</v>
      </c>
      <c r="AO7177" s="94" t="e">
        <f aca="false" t="array" ref="AO7177:AO7177">_xlfn.torow(_xlfn.unique(_xlfn._xlws.filter(cat_table[Sub-subsector],($E7177=cat_table[Sector])*($F7177=cat_table[Subsector]),"")))</f>
        <v>#NAME?</v>
      </c>
    </row>
    <row r="7178" customFormat="false" ht="15" hidden="false" customHeight="true" outlineLevel="0" collapsed="false">
      <c r="E7178" s="255"/>
      <c r="F7178" s="255"/>
      <c r="G7178" s="255"/>
      <c r="I7178" s="255"/>
      <c r="J7178" s="255"/>
      <c r="K7178" s="255"/>
      <c r="M7178" s="255"/>
      <c r="S7178" s="255"/>
      <c r="AE7178" s="94" t="e">
        <f aca="false" t="array" ref="AE7178:AE7178">_xlfn.torow(_xlfn.unique(_xlfn._xlws.filter(cat_table[Subsector],$E7178=cat_table[Sector],"")))</f>
        <v>#NAME?</v>
      </c>
      <c r="AO7178" s="94" t="e">
        <f aca="false" t="array" ref="AO7178:AO7178">_xlfn.torow(_xlfn.unique(_xlfn._xlws.filter(cat_table[Sub-subsector],($E7178=cat_table[Sector])*($F7178=cat_table[Subsector]),"")))</f>
        <v>#NAME?</v>
      </c>
    </row>
    <row r="7179" customFormat="false" ht="15" hidden="false" customHeight="true" outlineLevel="0" collapsed="false">
      <c r="E7179" s="255"/>
      <c r="F7179" s="255"/>
      <c r="G7179" s="255"/>
      <c r="I7179" s="255"/>
      <c r="J7179" s="255"/>
      <c r="K7179" s="255"/>
      <c r="M7179" s="255"/>
      <c r="S7179" s="255"/>
      <c r="AE7179" s="94" t="e">
        <f aca="false" t="array" ref="AE7179:AE7179">_xlfn.torow(_xlfn.unique(_xlfn._xlws.filter(cat_table[Subsector],$E7179=cat_table[Sector],"")))</f>
        <v>#NAME?</v>
      </c>
      <c r="AO7179" s="94" t="e">
        <f aca="false" t="array" ref="AO7179:AO7179">_xlfn.torow(_xlfn.unique(_xlfn._xlws.filter(cat_table[Sub-subsector],($E7179=cat_table[Sector])*($F7179=cat_table[Subsector]),"")))</f>
        <v>#NAME?</v>
      </c>
    </row>
    <row r="7180" customFormat="false" ht="15" hidden="false" customHeight="true" outlineLevel="0" collapsed="false">
      <c r="E7180" s="255"/>
      <c r="F7180" s="255"/>
      <c r="G7180" s="255"/>
      <c r="I7180" s="255"/>
      <c r="J7180" s="255"/>
      <c r="K7180" s="255"/>
      <c r="M7180" s="255"/>
      <c r="S7180" s="255"/>
      <c r="AE7180" s="94" t="e">
        <f aca="false" t="array" ref="AE7180:AE7180">_xlfn.torow(_xlfn.unique(_xlfn._xlws.filter(cat_table[Subsector],$E7180=cat_table[Sector],"")))</f>
        <v>#NAME?</v>
      </c>
      <c r="AO7180" s="94" t="e">
        <f aca="false" t="array" ref="AO7180:AO7180">_xlfn.torow(_xlfn.unique(_xlfn._xlws.filter(cat_table[Sub-subsector],($E7180=cat_table[Sector])*($F7180=cat_table[Subsector]),"")))</f>
        <v>#NAME?</v>
      </c>
    </row>
    <row r="7181" customFormat="false" ht="15" hidden="false" customHeight="true" outlineLevel="0" collapsed="false">
      <c r="E7181" s="255"/>
      <c r="F7181" s="255"/>
      <c r="G7181" s="255"/>
      <c r="I7181" s="255"/>
      <c r="J7181" s="255"/>
      <c r="K7181" s="255"/>
      <c r="M7181" s="255"/>
      <c r="S7181" s="255"/>
      <c r="AE7181" s="94" t="e">
        <f aca="false" t="array" ref="AE7181:AE7181">_xlfn.torow(_xlfn.unique(_xlfn._xlws.filter(cat_table[Subsector],$E7181=cat_table[Sector],"")))</f>
        <v>#NAME?</v>
      </c>
      <c r="AO7181" s="94" t="e">
        <f aca="false" t="array" ref="AO7181:AO7181">_xlfn.torow(_xlfn.unique(_xlfn._xlws.filter(cat_table[Sub-subsector],($E7181=cat_table[Sector])*($F7181=cat_table[Subsector]),"")))</f>
        <v>#NAME?</v>
      </c>
    </row>
    <row r="7182" customFormat="false" ht="15" hidden="false" customHeight="true" outlineLevel="0" collapsed="false">
      <c r="E7182" s="255"/>
      <c r="F7182" s="255"/>
      <c r="G7182" s="255"/>
      <c r="I7182" s="255"/>
      <c r="J7182" s="255"/>
      <c r="K7182" s="255"/>
      <c r="M7182" s="255"/>
      <c r="S7182" s="255"/>
      <c r="AE7182" s="94" t="e">
        <f aca="false" t="array" ref="AE7182:AE7182">_xlfn.torow(_xlfn.unique(_xlfn._xlws.filter(cat_table[Subsector],$E7182=cat_table[Sector],"")))</f>
        <v>#NAME?</v>
      </c>
      <c r="AO7182" s="94" t="e">
        <f aca="false" t="array" ref="AO7182:AO7182">_xlfn.torow(_xlfn.unique(_xlfn._xlws.filter(cat_table[Sub-subsector],($E7182=cat_table[Sector])*($F7182=cat_table[Subsector]),"")))</f>
        <v>#NAME?</v>
      </c>
    </row>
    <row r="7183" customFormat="false" ht="15" hidden="false" customHeight="true" outlineLevel="0" collapsed="false">
      <c r="E7183" s="255"/>
      <c r="F7183" s="255"/>
      <c r="G7183" s="255"/>
      <c r="I7183" s="255"/>
      <c r="J7183" s="255"/>
      <c r="K7183" s="255"/>
      <c r="M7183" s="255"/>
      <c r="S7183" s="255"/>
      <c r="AE7183" s="94" t="e">
        <f aca="false" t="array" ref="AE7183:AE7183">_xlfn.torow(_xlfn.unique(_xlfn._xlws.filter(cat_table[Subsector],$E7183=cat_table[Sector],"")))</f>
        <v>#NAME?</v>
      </c>
      <c r="AO7183" s="94" t="e">
        <f aca="false" t="array" ref="AO7183:AO7183">_xlfn.torow(_xlfn.unique(_xlfn._xlws.filter(cat_table[Sub-subsector],($E7183=cat_table[Sector])*($F7183=cat_table[Subsector]),"")))</f>
        <v>#NAME?</v>
      </c>
    </row>
    <row r="7184" customFormat="false" ht="15" hidden="false" customHeight="true" outlineLevel="0" collapsed="false">
      <c r="E7184" s="255"/>
      <c r="F7184" s="255"/>
      <c r="G7184" s="255"/>
      <c r="I7184" s="255"/>
      <c r="J7184" s="255"/>
      <c r="K7184" s="255"/>
      <c r="M7184" s="255"/>
      <c r="S7184" s="255"/>
      <c r="AE7184" s="94" t="e">
        <f aca="false" t="array" ref="AE7184:AE7184">_xlfn.torow(_xlfn.unique(_xlfn._xlws.filter(cat_table[Subsector],$E7184=cat_table[Sector],"")))</f>
        <v>#NAME?</v>
      </c>
      <c r="AO7184" s="94" t="e">
        <f aca="false" t="array" ref="AO7184:AO7184">_xlfn.torow(_xlfn.unique(_xlfn._xlws.filter(cat_table[Sub-subsector],($E7184=cat_table[Sector])*($F7184=cat_table[Subsector]),"")))</f>
        <v>#NAME?</v>
      </c>
    </row>
    <row r="7185" customFormat="false" ht="15" hidden="false" customHeight="true" outlineLevel="0" collapsed="false">
      <c r="E7185" s="255"/>
      <c r="F7185" s="255"/>
      <c r="G7185" s="255"/>
      <c r="I7185" s="255"/>
      <c r="J7185" s="255"/>
      <c r="K7185" s="255"/>
      <c r="M7185" s="255"/>
      <c r="S7185" s="255"/>
      <c r="AE7185" s="94" t="e">
        <f aca="false" t="array" ref="AE7185:AE7185">_xlfn.torow(_xlfn.unique(_xlfn._xlws.filter(cat_table[Subsector],$E7185=cat_table[Sector],"")))</f>
        <v>#NAME?</v>
      </c>
      <c r="AO7185" s="94" t="e">
        <f aca="false" t="array" ref="AO7185:AO7185">_xlfn.torow(_xlfn.unique(_xlfn._xlws.filter(cat_table[Sub-subsector],($E7185=cat_table[Sector])*($F7185=cat_table[Subsector]),"")))</f>
        <v>#NAME?</v>
      </c>
    </row>
    <row r="7186" customFormat="false" ht="15" hidden="false" customHeight="true" outlineLevel="0" collapsed="false">
      <c r="E7186" s="255"/>
      <c r="F7186" s="255"/>
      <c r="G7186" s="255"/>
      <c r="I7186" s="255"/>
      <c r="J7186" s="255"/>
      <c r="K7186" s="255"/>
      <c r="M7186" s="255"/>
      <c r="S7186" s="255"/>
      <c r="AE7186" s="94" t="e">
        <f aca="false" t="array" ref="AE7186:AE7186">_xlfn.torow(_xlfn.unique(_xlfn._xlws.filter(cat_table[Subsector],$E7186=cat_table[Sector],"")))</f>
        <v>#NAME?</v>
      </c>
      <c r="AO7186" s="94" t="e">
        <f aca="false" t="array" ref="AO7186:AO7186">_xlfn.torow(_xlfn.unique(_xlfn._xlws.filter(cat_table[Sub-subsector],($E7186=cat_table[Sector])*($F7186=cat_table[Subsector]),"")))</f>
        <v>#NAME?</v>
      </c>
    </row>
    <row r="7187" customFormat="false" ht="15" hidden="false" customHeight="true" outlineLevel="0" collapsed="false">
      <c r="E7187" s="255"/>
      <c r="F7187" s="255"/>
      <c r="G7187" s="255"/>
      <c r="I7187" s="255"/>
      <c r="J7187" s="255"/>
      <c r="K7187" s="255"/>
      <c r="M7187" s="255"/>
      <c r="S7187" s="255"/>
      <c r="AE7187" s="94" t="e">
        <f aca="false" t="array" ref="AE7187:AE7187">_xlfn.torow(_xlfn.unique(_xlfn._xlws.filter(cat_table[Subsector],$E7187=cat_table[Sector],"")))</f>
        <v>#NAME?</v>
      </c>
      <c r="AO7187" s="94" t="e">
        <f aca="false" t="array" ref="AO7187:AO7187">_xlfn.torow(_xlfn.unique(_xlfn._xlws.filter(cat_table[Sub-subsector],($E7187=cat_table[Sector])*($F7187=cat_table[Subsector]),"")))</f>
        <v>#NAME?</v>
      </c>
    </row>
    <row r="7188" customFormat="false" ht="15" hidden="false" customHeight="true" outlineLevel="0" collapsed="false">
      <c r="E7188" s="255"/>
      <c r="F7188" s="255"/>
      <c r="G7188" s="255"/>
      <c r="I7188" s="255"/>
      <c r="J7188" s="255"/>
      <c r="K7188" s="255"/>
      <c r="M7188" s="255"/>
      <c r="S7188" s="255"/>
      <c r="AE7188" s="94" t="e">
        <f aca="false" t="array" ref="AE7188:AE7188">_xlfn.torow(_xlfn.unique(_xlfn._xlws.filter(cat_table[Subsector],$E7188=cat_table[Sector],"")))</f>
        <v>#NAME?</v>
      </c>
      <c r="AO7188" s="94" t="e">
        <f aca="false" t="array" ref="AO7188:AO7188">_xlfn.torow(_xlfn.unique(_xlfn._xlws.filter(cat_table[Sub-subsector],($E7188=cat_table[Sector])*($F7188=cat_table[Subsector]),"")))</f>
        <v>#NAME?</v>
      </c>
    </row>
    <row r="7189" customFormat="false" ht="15" hidden="false" customHeight="true" outlineLevel="0" collapsed="false">
      <c r="E7189" s="255"/>
      <c r="F7189" s="255"/>
      <c r="G7189" s="255"/>
      <c r="I7189" s="255"/>
      <c r="J7189" s="255"/>
      <c r="K7189" s="255"/>
      <c r="M7189" s="255"/>
      <c r="S7189" s="255"/>
      <c r="AE7189" s="94" t="e">
        <f aca="false" t="array" ref="AE7189:AE7189">_xlfn.torow(_xlfn.unique(_xlfn._xlws.filter(cat_table[Subsector],$E7189=cat_table[Sector],"")))</f>
        <v>#NAME?</v>
      </c>
      <c r="AO7189" s="94" t="e">
        <f aca="false" t="array" ref="AO7189:AO7189">_xlfn.torow(_xlfn.unique(_xlfn._xlws.filter(cat_table[Sub-subsector],($E7189=cat_table[Sector])*($F7189=cat_table[Subsector]),"")))</f>
        <v>#NAME?</v>
      </c>
    </row>
    <row r="7190" customFormat="false" ht="15" hidden="false" customHeight="true" outlineLevel="0" collapsed="false">
      <c r="E7190" s="255"/>
      <c r="F7190" s="255"/>
      <c r="G7190" s="255"/>
      <c r="I7190" s="255"/>
      <c r="J7190" s="255"/>
      <c r="K7190" s="255"/>
      <c r="M7190" s="255"/>
      <c r="S7190" s="255"/>
      <c r="AE7190" s="94" t="e">
        <f aca="false" t="array" ref="AE7190:AE7190">_xlfn.torow(_xlfn.unique(_xlfn._xlws.filter(cat_table[Subsector],$E7190=cat_table[Sector],"")))</f>
        <v>#NAME?</v>
      </c>
      <c r="AO7190" s="94" t="e">
        <f aca="false" t="array" ref="AO7190:AO7190">_xlfn.torow(_xlfn.unique(_xlfn._xlws.filter(cat_table[Sub-subsector],($E7190=cat_table[Sector])*($F7190=cat_table[Subsector]),"")))</f>
        <v>#NAME?</v>
      </c>
    </row>
    <row r="7191" customFormat="false" ht="15" hidden="false" customHeight="true" outlineLevel="0" collapsed="false">
      <c r="E7191" s="255"/>
      <c r="F7191" s="255"/>
      <c r="G7191" s="255"/>
      <c r="I7191" s="255"/>
      <c r="J7191" s="255"/>
      <c r="K7191" s="255"/>
      <c r="M7191" s="255"/>
      <c r="S7191" s="255"/>
      <c r="AE7191" s="94" t="e">
        <f aca="false" t="array" ref="AE7191:AE7191">_xlfn.torow(_xlfn.unique(_xlfn._xlws.filter(cat_table[Subsector],$E7191=cat_table[Sector],"")))</f>
        <v>#NAME?</v>
      </c>
      <c r="AO7191" s="94" t="e">
        <f aca="false" t="array" ref="AO7191:AO7191">_xlfn.torow(_xlfn.unique(_xlfn._xlws.filter(cat_table[Sub-subsector],($E7191=cat_table[Sector])*($F7191=cat_table[Subsector]),"")))</f>
        <v>#NAME?</v>
      </c>
    </row>
    <row r="7192" customFormat="false" ht="15" hidden="false" customHeight="true" outlineLevel="0" collapsed="false">
      <c r="E7192" s="255"/>
      <c r="F7192" s="255"/>
      <c r="G7192" s="255"/>
      <c r="I7192" s="255"/>
      <c r="J7192" s="255"/>
      <c r="K7192" s="255"/>
      <c r="M7192" s="255"/>
      <c r="S7192" s="255"/>
      <c r="AE7192" s="94" t="e">
        <f aca="false" t="array" ref="AE7192:AE7192">_xlfn.torow(_xlfn.unique(_xlfn._xlws.filter(cat_table[Subsector],$E7192=cat_table[Sector],"")))</f>
        <v>#NAME?</v>
      </c>
      <c r="AO7192" s="94" t="e">
        <f aca="false" t="array" ref="AO7192:AO7192">_xlfn.torow(_xlfn.unique(_xlfn._xlws.filter(cat_table[Sub-subsector],($E7192=cat_table[Sector])*($F7192=cat_table[Subsector]),"")))</f>
        <v>#NAME?</v>
      </c>
    </row>
    <row r="7193" customFormat="false" ht="15" hidden="false" customHeight="true" outlineLevel="0" collapsed="false">
      <c r="E7193" s="255"/>
      <c r="F7193" s="255"/>
      <c r="G7193" s="255"/>
      <c r="I7193" s="255"/>
      <c r="J7193" s="255"/>
      <c r="K7193" s="255"/>
      <c r="M7193" s="255"/>
      <c r="S7193" s="255"/>
      <c r="AE7193" s="94" t="e">
        <f aca="false" t="array" ref="AE7193:AE7193">_xlfn.torow(_xlfn.unique(_xlfn._xlws.filter(cat_table[Subsector],$E7193=cat_table[Sector],"")))</f>
        <v>#NAME?</v>
      </c>
      <c r="AO7193" s="94" t="e">
        <f aca="false" t="array" ref="AO7193:AO7193">_xlfn.torow(_xlfn.unique(_xlfn._xlws.filter(cat_table[Sub-subsector],($E7193=cat_table[Sector])*($F7193=cat_table[Subsector]),"")))</f>
        <v>#NAME?</v>
      </c>
    </row>
    <row r="7194" customFormat="false" ht="15" hidden="false" customHeight="true" outlineLevel="0" collapsed="false">
      <c r="E7194" s="255"/>
      <c r="F7194" s="255"/>
      <c r="G7194" s="255"/>
      <c r="I7194" s="255"/>
      <c r="J7194" s="255"/>
      <c r="K7194" s="255"/>
      <c r="M7194" s="255"/>
      <c r="S7194" s="255"/>
      <c r="AE7194" s="94" t="e">
        <f aca="false" t="array" ref="AE7194:AE7194">_xlfn.torow(_xlfn.unique(_xlfn._xlws.filter(cat_table[Subsector],$E7194=cat_table[Sector],"")))</f>
        <v>#NAME?</v>
      </c>
      <c r="AO7194" s="94" t="e">
        <f aca="false" t="array" ref="AO7194:AO7194">_xlfn.torow(_xlfn.unique(_xlfn._xlws.filter(cat_table[Sub-subsector],($E7194=cat_table[Sector])*($F7194=cat_table[Subsector]),"")))</f>
        <v>#NAME?</v>
      </c>
    </row>
    <row r="7195" customFormat="false" ht="15" hidden="false" customHeight="true" outlineLevel="0" collapsed="false">
      <c r="E7195" s="255"/>
      <c r="F7195" s="255"/>
      <c r="G7195" s="255"/>
      <c r="I7195" s="255"/>
      <c r="J7195" s="255"/>
      <c r="K7195" s="255"/>
      <c r="M7195" s="255"/>
      <c r="S7195" s="255"/>
      <c r="AE7195" s="94" t="e">
        <f aca="false" t="array" ref="AE7195:AE7195">_xlfn.torow(_xlfn.unique(_xlfn._xlws.filter(cat_table[Subsector],$E7195=cat_table[Sector],"")))</f>
        <v>#NAME?</v>
      </c>
      <c r="AO7195" s="94" t="e">
        <f aca="false" t="array" ref="AO7195:AO7195">_xlfn.torow(_xlfn.unique(_xlfn._xlws.filter(cat_table[Sub-subsector],($E7195=cat_table[Sector])*($F7195=cat_table[Subsector]),"")))</f>
        <v>#NAME?</v>
      </c>
    </row>
    <row r="7196" customFormat="false" ht="15" hidden="false" customHeight="true" outlineLevel="0" collapsed="false">
      <c r="E7196" s="255"/>
      <c r="F7196" s="255"/>
      <c r="G7196" s="255"/>
      <c r="I7196" s="255"/>
      <c r="J7196" s="255"/>
      <c r="K7196" s="255"/>
      <c r="M7196" s="255"/>
      <c r="S7196" s="255"/>
      <c r="AE7196" s="94" t="e">
        <f aca="false" t="array" ref="AE7196:AE7196">_xlfn.torow(_xlfn.unique(_xlfn._xlws.filter(cat_table[Subsector],$E7196=cat_table[Sector],"")))</f>
        <v>#NAME?</v>
      </c>
      <c r="AO7196" s="94" t="e">
        <f aca="false" t="array" ref="AO7196:AO7196">_xlfn.torow(_xlfn.unique(_xlfn._xlws.filter(cat_table[Sub-subsector],($E7196=cat_table[Sector])*($F7196=cat_table[Subsector]),"")))</f>
        <v>#NAME?</v>
      </c>
    </row>
    <row r="7197" customFormat="false" ht="15" hidden="false" customHeight="true" outlineLevel="0" collapsed="false">
      <c r="E7197" s="255"/>
      <c r="F7197" s="255"/>
      <c r="G7197" s="255"/>
      <c r="I7197" s="255"/>
      <c r="J7197" s="255"/>
      <c r="K7197" s="255"/>
      <c r="M7197" s="255"/>
      <c r="S7197" s="255"/>
      <c r="AE7197" s="94" t="e">
        <f aca="false" t="array" ref="AE7197:AE7197">_xlfn.torow(_xlfn.unique(_xlfn._xlws.filter(cat_table[Subsector],$E7197=cat_table[Sector],"")))</f>
        <v>#NAME?</v>
      </c>
      <c r="AO7197" s="94" t="e">
        <f aca="false" t="array" ref="AO7197:AO7197">_xlfn.torow(_xlfn.unique(_xlfn._xlws.filter(cat_table[Sub-subsector],($E7197=cat_table[Sector])*($F7197=cat_table[Subsector]),"")))</f>
        <v>#NAME?</v>
      </c>
    </row>
    <row r="7198" customFormat="false" ht="15" hidden="false" customHeight="true" outlineLevel="0" collapsed="false">
      <c r="E7198" s="255"/>
      <c r="F7198" s="255"/>
      <c r="G7198" s="255"/>
      <c r="I7198" s="255"/>
      <c r="J7198" s="255"/>
      <c r="K7198" s="255"/>
      <c r="M7198" s="255"/>
      <c r="S7198" s="255"/>
      <c r="AE7198" s="94" t="e">
        <f aca="false" t="array" ref="AE7198:AE7198">_xlfn.torow(_xlfn.unique(_xlfn._xlws.filter(cat_table[Subsector],$E7198=cat_table[Sector],"")))</f>
        <v>#NAME?</v>
      </c>
      <c r="AO7198" s="94" t="e">
        <f aca="false" t="array" ref="AO7198:AO7198">_xlfn.torow(_xlfn.unique(_xlfn._xlws.filter(cat_table[Sub-subsector],($E7198=cat_table[Sector])*($F7198=cat_table[Subsector]),"")))</f>
        <v>#NAME?</v>
      </c>
    </row>
    <row r="7199" customFormat="false" ht="15" hidden="false" customHeight="true" outlineLevel="0" collapsed="false">
      <c r="E7199" s="255"/>
      <c r="F7199" s="255"/>
      <c r="G7199" s="255"/>
      <c r="I7199" s="255"/>
      <c r="J7199" s="255"/>
      <c r="K7199" s="255"/>
      <c r="M7199" s="255"/>
      <c r="S7199" s="255"/>
      <c r="AE7199" s="94" t="e">
        <f aca="false" t="array" ref="AE7199:AE7199">_xlfn.torow(_xlfn.unique(_xlfn._xlws.filter(cat_table[Subsector],$E7199=cat_table[Sector],"")))</f>
        <v>#NAME?</v>
      </c>
      <c r="AO7199" s="94" t="e">
        <f aca="false" t="array" ref="AO7199:AO7199">_xlfn.torow(_xlfn.unique(_xlfn._xlws.filter(cat_table[Sub-subsector],($E7199=cat_table[Sector])*($F7199=cat_table[Subsector]),"")))</f>
        <v>#NAME?</v>
      </c>
    </row>
    <row r="7200" customFormat="false" ht="15" hidden="false" customHeight="true" outlineLevel="0" collapsed="false">
      <c r="E7200" s="255"/>
      <c r="F7200" s="255"/>
      <c r="G7200" s="255"/>
      <c r="I7200" s="255"/>
      <c r="J7200" s="255"/>
      <c r="K7200" s="255"/>
      <c r="M7200" s="255"/>
      <c r="S7200" s="255"/>
      <c r="AE7200" s="94" t="e">
        <f aca="false" t="array" ref="AE7200:AE7200">_xlfn.torow(_xlfn.unique(_xlfn._xlws.filter(cat_table[Subsector],$E7200=cat_table[Sector],"")))</f>
        <v>#NAME?</v>
      </c>
      <c r="AO7200" s="94" t="e">
        <f aca="false" t="array" ref="AO7200:AO7200">_xlfn.torow(_xlfn.unique(_xlfn._xlws.filter(cat_table[Sub-subsector],($E7200=cat_table[Sector])*($F7200=cat_table[Subsector]),"")))</f>
        <v>#NAME?</v>
      </c>
    </row>
    <row r="7201" customFormat="false" ht="15" hidden="false" customHeight="true" outlineLevel="0" collapsed="false">
      <c r="E7201" s="255"/>
      <c r="F7201" s="255"/>
      <c r="G7201" s="255"/>
      <c r="I7201" s="255"/>
      <c r="J7201" s="255"/>
      <c r="K7201" s="255"/>
      <c r="M7201" s="255"/>
      <c r="S7201" s="255"/>
      <c r="AE7201" s="94" t="e">
        <f aca="false" t="array" ref="AE7201:AE7201">_xlfn.torow(_xlfn.unique(_xlfn._xlws.filter(cat_table[Subsector],$E7201=cat_table[Sector],"")))</f>
        <v>#NAME?</v>
      </c>
      <c r="AO7201" s="94" t="e">
        <f aca="false" t="array" ref="AO7201:AO7201">_xlfn.torow(_xlfn.unique(_xlfn._xlws.filter(cat_table[Sub-subsector],($E7201=cat_table[Sector])*($F7201=cat_table[Subsector]),"")))</f>
        <v>#NAME?</v>
      </c>
    </row>
    <row r="7202" customFormat="false" ht="15" hidden="false" customHeight="true" outlineLevel="0" collapsed="false">
      <c r="E7202" s="255"/>
      <c r="F7202" s="255"/>
      <c r="G7202" s="255"/>
      <c r="I7202" s="255"/>
      <c r="J7202" s="255"/>
      <c r="K7202" s="255"/>
      <c r="M7202" s="255"/>
      <c r="S7202" s="255"/>
      <c r="AE7202" s="94" t="e">
        <f aca="false" t="array" ref="AE7202:AE7202">_xlfn.torow(_xlfn.unique(_xlfn._xlws.filter(cat_table[Subsector],$E7202=cat_table[Sector],"")))</f>
        <v>#NAME?</v>
      </c>
      <c r="AO7202" s="94" t="e">
        <f aca="false" t="array" ref="AO7202:AO7202">_xlfn.torow(_xlfn.unique(_xlfn._xlws.filter(cat_table[Sub-subsector],($E7202=cat_table[Sector])*($F7202=cat_table[Subsector]),"")))</f>
        <v>#NAME?</v>
      </c>
    </row>
    <row r="7203" customFormat="false" ht="15" hidden="false" customHeight="true" outlineLevel="0" collapsed="false">
      <c r="E7203" s="255"/>
      <c r="F7203" s="255"/>
      <c r="G7203" s="255"/>
      <c r="I7203" s="255"/>
      <c r="J7203" s="255"/>
      <c r="K7203" s="255"/>
      <c r="M7203" s="255"/>
      <c r="S7203" s="255"/>
      <c r="AE7203" s="94" t="e">
        <f aca="false" t="array" ref="AE7203:AE7203">_xlfn.torow(_xlfn.unique(_xlfn._xlws.filter(cat_table[Subsector],$E7203=cat_table[Sector],"")))</f>
        <v>#NAME?</v>
      </c>
      <c r="AO7203" s="94" t="e">
        <f aca="false" t="array" ref="AO7203:AO7203">_xlfn.torow(_xlfn.unique(_xlfn._xlws.filter(cat_table[Sub-subsector],($E7203=cat_table[Sector])*($F7203=cat_table[Subsector]),"")))</f>
        <v>#NAME?</v>
      </c>
    </row>
    <row r="7204" customFormat="false" ht="15" hidden="false" customHeight="true" outlineLevel="0" collapsed="false">
      <c r="E7204" s="255"/>
      <c r="F7204" s="255"/>
      <c r="G7204" s="255"/>
      <c r="I7204" s="255"/>
      <c r="J7204" s="255"/>
      <c r="K7204" s="255"/>
      <c r="M7204" s="255"/>
      <c r="S7204" s="255"/>
      <c r="AE7204" s="94" t="e">
        <f aca="false" t="array" ref="AE7204:AE7204">_xlfn.torow(_xlfn.unique(_xlfn._xlws.filter(cat_table[Subsector],$E7204=cat_table[Sector],"")))</f>
        <v>#NAME?</v>
      </c>
      <c r="AO7204" s="94" t="e">
        <f aca="false" t="array" ref="AO7204:AO7204">_xlfn.torow(_xlfn.unique(_xlfn._xlws.filter(cat_table[Sub-subsector],($E7204=cat_table[Sector])*($F7204=cat_table[Subsector]),"")))</f>
        <v>#NAME?</v>
      </c>
    </row>
    <row r="7205" customFormat="false" ht="15" hidden="false" customHeight="true" outlineLevel="0" collapsed="false">
      <c r="E7205" s="255"/>
      <c r="F7205" s="255"/>
      <c r="G7205" s="255"/>
      <c r="I7205" s="255"/>
      <c r="J7205" s="255"/>
      <c r="K7205" s="255"/>
      <c r="M7205" s="255"/>
      <c r="S7205" s="255"/>
      <c r="AE7205" s="94" t="e">
        <f aca="false" t="array" ref="AE7205:AE7205">_xlfn.torow(_xlfn.unique(_xlfn._xlws.filter(cat_table[Subsector],$E7205=cat_table[Sector],"")))</f>
        <v>#NAME?</v>
      </c>
      <c r="AO7205" s="94" t="e">
        <f aca="false" t="array" ref="AO7205:AO7205">_xlfn.torow(_xlfn.unique(_xlfn._xlws.filter(cat_table[Sub-subsector],($E7205=cat_table[Sector])*($F7205=cat_table[Subsector]),"")))</f>
        <v>#NAME?</v>
      </c>
    </row>
    <row r="7206" customFormat="false" ht="15" hidden="false" customHeight="true" outlineLevel="0" collapsed="false">
      <c r="E7206" s="255"/>
      <c r="F7206" s="255"/>
      <c r="G7206" s="255"/>
      <c r="I7206" s="255"/>
      <c r="J7206" s="255"/>
      <c r="K7206" s="255"/>
      <c r="M7206" s="255"/>
      <c r="S7206" s="255"/>
      <c r="AE7206" s="94" t="e">
        <f aca="false" t="array" ref="AE7206:AE7206">_xlfn.torow(_xlfn.unique(_xlfn._xlws.filter(cat_table[Subsector],$E7206=cat_table[Sector],"")))</f>
        <v>#NAME?</v>
      </c>
      <c r="AO7206" s="94" t="e">
        <f aca="false" t="array" ref="AO7206:AO7206">_xlfn.torow(_xlfn.unique(_xlfn._xlws.filter(cat_table[Sub-subsector],($E7206=cat_table[Sector])*($F7206=cat_table[Subsector]),"")))</f>
        <v>#NAME?</v>
      </c>
    </row>
    <row r="7207" customFormat="false" ht="15" hidden="false" customHeight="true" outlineLevel="0" collapsed="false">
      <c r="E7207" s="255"/>
      <c r="F7207" s="255"/>
      <c r="G7207" s="255"/>
      <c r="I7207" s="255"/>
      <c r="J7207" s="255"/>
      <c r="K7207" s="255"/>
      <c r="M7207" s="255"/>
      <c r="S7207" s="255"/>
      <c r="AE7207" s="94" t="e">
        <f aca="false" t="array" ref="AE7207:AE7207">_xlfn.torow(_xlfn.unique(_xlfn._xlws.filter(cat_table[Subsector],$E7207=cat_table[Sector],"")))</f>
        <v>#NAME?</v>
      </c>
      <c r="AO7207" s="94" t="e">
        <f aca="false" t="array" ref="AO7207:AO7207">_xlfn.torow(_xlfn.unique(_xlfn._xlws.filter(cat_table[Sub-subsector],($E7207=cat_table[Sector])*($F7207=cat_table[Subsector]),"")))</f>
        <v>#NAME?</v>
      </c>
    </row>
    <row r="7208" customFormat="false" ht="15" hidden="false" customHeight="true" outlineLevel="0" collapsed="false">
      <c r="E7208" s="255"/>
      <c r="F7208" s="255"/>
      <c r="G7208" s="255"/>
      <c r="I7208" s="255"/>
      <c r="J7208" s="255"/>
      <c r="K7208" s="255"/>
      <c r="M7208" s="255"/>
      <c r="S7208" s="255"/>
      <c r="AE7208" s="94" t="e">
        <f aca="false" t="array" ref="AE7208:AE7208">_xlfn.torow(_xlfn.unique(_xlfn._xlws.filter(cat_table[Subsector],$E7208=cat_table[Sector],"")))</f>
        <v>#NAME?</v>
      </c>
      <c r="AO7208" s="94" t="e">
        <f aca="false" t="array" ref="AO7208:AO7208">_xlfn.torow(_xlfn.unique(_xlfn._xlws.filter(cat_table[Sub-subsector],($E7208=cat_table[Sector])*($F7208=cat_table[Subsector]),"")))</f>
        <v>#NAME?</v>
      </c>
    </row>
    <row r="7209" customFormat="false" ht="15" hidden="false" customHeight="true" outlineLevel="0" collapsed="false">
      <c r="E7209" s="255"/>
      <c r="F7209" s="255"/>
      <c r="G7209" s="255"/>
      <c r="I7209" s="255"/>
      <c r="J7209" s="255"/>
      <c r="K7209" s="255"/>
      <c r="M7209" s="255"/>
      <c r="S7209" s="255"/>
      <c r="AE7209" s="94" t="e">
        <f aca="false" t="array" ref="AE7209:AE7209">_xlfn.torow(_xlfn.unique(_xlfn._xlws.filter(cat_table[Subsector],$E7209=cat_table[Sector],"")))</f>
        <v>#NAME?</v>
      </c>
      <c r="AO7209" s="94" t="e">
        <f aca="false" t="array" ref="AO7209:AO7209">_xlfn.torow(_xlfn.unique(_xlfn._xlws.filter(cat_table[Sub-subsector],($E7209=cat_table[Sector])*($F7209=cat_table[Subsector]),"")))</f>
        <v>#NAME?</v>
      </c>
    </row>
    <row r="7210" customFormat="false" ht="15" hidden="false" customHeight="true" outlineLevel="0" collapsed="false">
      <c r="E7210" s="255"/>
      <c r="F7210" s="255"/>
      <c r="G7210" s="255"/>
      <c r="I7210" s="255"/>
      <c r="J7210" s="255"/>
      <c r="K7210" s="255"/>
      <c r="M7210" s="255"/>
      <c r="S7210" s="255"/>
      <c r="AE7210" s="94" t="e">
        <f aca="false" t="array" ref="AE7210:AE7210">_xlfn.torow(_xlfn.unique(_xlfn._xlws.filter(cat_table[Subsector],$E7210=cat_table[Sector],"")))</f>
        <v>#NAME?</v>
      </c>
      <c r="AO7210" s="94" t="e">
        <f aca="false" t="array" ref="AO7210:AO7210">_xlfn.torow(_xlfn.unique(_xlfn._xlws.filter(cat_table[Sub-subsector],($E7210=cat_table[Sector])*($F7210=cat_table[Subsector]),"")))</f>
        <v>#NAME?</v>
      </c>
    </row>
    <row r="7211" customFormat="false" ht="15" hidden="false" customHeight="true" outlineLevel="0" collapsed="false">
      <c r="E7211" s="255"/>
      <c r="F7211" s="255"/>
      <c r="G7211" s="255"/>
      <c r="I7211" s="255"/>
      <c r="J7211" s="255"/>
      <c r="K7211" s="255"/>
      <c r="M7211" s="255"/>
      <c r="S7211" s="255"/>
      <c r="AE7211" s="94" t="e">
        <f aca="false" t="array" ref="AE7211:AE7211">_xlfn.torow(_xlfn.unique(_xlfn._xlws.filter(cat_table[Subsector],$E7211=cat_table[Sector],"")))</f>
        <v>#NAME?</v>
      </c>
      <c r="AO7211" s="94" t="e">
        <f aca="false" t="array" ref="AO7211:AO7211">_xlfn.torow(_xlfn.unique(_xlfn._xlws.filter(cat_table[Sub-subsector],($E7211=cat_table[Sector])*($F7211=cat_table[Subsector]),"")))</f>
        <v>#NAME?</v>
      </c>
    </row>
    <row r="7212" customFormat="false" ht="15" hidden="false" customHeight="true" outlineLevel="0" collapsed="false">
      <c r="E7212" s="255"/>
      <c r="F7212" s="255"/>
      <c r="G7212" s="255"/>
      <c r="I7212" s="255"/>
      <c r="J7212" s="255"/>
      <c r="K7212" s="255"/>
      <c r="M7212" s="255"/>
      <c r="S7212" s="255"/>
      <c r="AE7212" s="94" t="e">
        <f aca="false" t="array" ref="AE7212:AE7212">_xlfn.torow(_xlfn.unique(_xlfn._xlws.filter(cat_table[Subsector],$E7212=cat_table[Sector],"")))</f>
        <v>#NAME?</v>
      </c>
      <c r="AO7212" s="94" t="e">
        <f aca="false" t="array" ref="AO7212:AO7212">_xlfn.torow(_xlfn.unique(_xlfn._xlws.filter(cat_table[Sub-subsector],($E7212=cat_table[Sector])*($F7212=cat_table[Subsector]),"")))</f>
        <v>#NAME?</v>
      </c>
    </row>
    <row r="7213" customFormat="false" ht="15" hidden="false" customHeight="true" outlineLevel="0" collapsed="false">
      <c r="E7213" s="255"/>
      <c r="F7213" s="255"/>
      <c r="G7213" s="255"/>
      <c r="I7213" s="255"/>
      <c r="J7213" s="255"/>
      <c r="K7213" s="255"/>
      <c r="M7213" s="255"/>
      <c r="S7213" s="255"/>
      <c r="AE7213" s="94" t="e">
        <f aca="false" t="array" ref="AE7213:AE7213">_xlfn.torow(_xlfn.unique(_xlfn._xlws.filter(cat_table[Subsector],$E7213=cat_table[Sector],"")))</f>
        <v>#NAME?</v>
      </c>
      <c r="AO7213" s="94" t="e">
        <f aca="false" t="array" ref="AO7213:AO7213">_xlfn.torow(_xlfn.unique(_xlfn._xlws.filter(cat_table[Sub-subsector],($E7213=cat_table[Sector])*($F7213=cat_table[Subsector]),"")))</f>
        <v>#NAME?</v>
      </c>
    </row>
    <row r="7214" customFormat="false" ht="15" hidden="false" customHeight="true" outlineLevel="0" collapsed="false">
      <c r="E7214" s="255"/>
      <c r="F7214" s="255"/>
      <c r="G7214" s="255"/>
      <c r="I7214" s="255"/>
      <c r="J7214" s="255"/>
      <c r="K7214" s="255"/>
      <c r="M7214" s="255"/>
      <c r="S7214" s="255"/>
      <c r="AE7214" s="94" t="e">
        <f aca="false" t="array" ref="AE7214:AE7214">_xlfn.torow(_xlfn.unique(_xlfn._xlws.filter(cat_table[Subsector],$E7214=cat_table[Sector],"")))</f>
        <v>#NAME?</v>
      </c>
      <c r="AO7214" s="94" t="e">
        <f aca="false" t="array" ref="AO7214:AO7214">_xlfn.torow(_xlfn.unique(_xlfn._xlws.filter(cat_table[Sub-subsector],($E7214=cat_table[Sector])*($F7214=cat_table[Subsector]),"")))</f>
        <v>#NAME?</v>
      </c>
    </row>
    <row r="7215" customFormat="false" ht="15" hidden="false" customHeight="true" outlineLevel="0" collapsed="false">
      <c r="E7215" s="255"/>
      <c r="F7215" s="255"/>
      <c r="G7215" s="255"/>
      <c r="I7215" s="255"/>
      <c r="J7215" s="255"/>
      <c r="K7215" s="255"/>
      <c r="M7215" s="255"/>
      <c r="S7215" s="255"/>
      <c r="AE7215" s="94" t="e">
        <f aca="false" t="array" ref="AE7215:AE7215">_xlfn.torow(_xlfn.unique(_xlfn._xlws.filter(cat_table[Subsector],$E7215=cat_table[Sector],"")))</f>
        <v>#NAME?</v>
      </c>
      <c r="AO7215" s="94" t="e">
        <f aca="false" t="array" ref="AO7215:AO7215">_xlfn.torow(_xlfn.unique(_xlfn._xlws.filter(cat_table[Sub-subsector],($E7215=cat_table[Sector])*($F7215=cat_table[Subsector]),"")))</f>
        <v>#NAME?</v>
      </c>
    </row>
    <row r="7216" customFormat="false" ht="15" hidden="false" customHeight="true" outlineLevel="0" collapsed="false">
      <c r="E7216" s="255"/>
      <c r="F7216" s="255"/>
      <c r="G7216" s="255"/>
      <c r="I7216" s="255"/>
      <c r="J7216" s="255"/>
      <c r="K7216" s="255"/>
      <c r="M7216" s="255"/>
      <c r="S7216" s="255"/>
      <c r="AE7216" s="94" t="e">
        <f aca="false" t="array" ref="AE7216:AE7216">_xlfn.torow(_xlfn.unique(_xlfn._xlws.filter(cat_table[Subsector],$E7216=cat_table[Sector],"")))</f>
        <v>#NAME?</v>
      </c>
      <c r="AO7216" s="94" t="e">
        <f aca="false" t="array" ref="AO7216:AO7216">_xlfn.torow(_xlfn.unique(_xlfn._xlws.filter(cat_table[Sub-subsector],($E7216=cat_table[Sector])*($F7216=cat_table[Subsector]),"")))</f>
        <v>#NAME?</v>
      </c>
    </row>
    <row r="7217" customFormat="false" ht="15" hidden="false" customHeight="true" outlineLevel="0" collapsed="false">
      <c r="E7217" s="255"/>
      <c r="F7217" s="255"/>
      <c r="G7217" s="255"/>
      <c r="I7217" s="255"/>
      <c r="J7217" s="255"/>
      <c r="K7217" s="255"/>
      <c r="M7217" s="255"/>
      <c r="S7217" s="255"/>
      <c r="AE7217" s="94" t="e">
        <f aca="false" t="array" ref="AE7217:AE7217">_xlfn.torow(_xlfn.unique(_xlfn._xlws.filter(cat_table[Subsector],$E7217=cat_table[Sector],"")))</f>
        <v>#NAME?</v>
      </c>
      <c r="AO7217" s="94" t="e">
        <f aca="false" t="array" ref="AO7217:AO7217">_xlfn.torow(_xlfn.unique(_xlfn._xlws.filter(cat_table[Sub-subsector],($E7217=cat_table[Sector])*($F7217=cat_table[Subsector]),"")))</f>
        <v>#NAME?</v>
      </c>
    </row>
    <row r="7218" customFormat="false" ht="15" hidden="false" customHeight="true" outlineLevel="0" collapsed="false">
      <c r="E7218" s="255"/>
      <c r="F7218" s="255"/>
      <c r="G7218" s="255"/>
      <c r="I7218" s="255"/>
      <c r="J7218" s="255"/>
      <c r="K7218" s="255"/>
      <c r="M7218" s="255"/>
      <c r="S7218" s="255"/>
      <c r="AE7218" s="94" t="e">
        <f aca="false" t="array" ref="AE7218:AE7218">_xlfn.torow(_xlfn.unique(_xlfn._xlws.filter(cat_table[Subsector],$E7218=cat_table[Sector],"")))</f>
        <v>#NAME?</v>
      </c>
      <c r="AO7218" s="94" t="e">
        <f aca="false" t="array" ref="AO7218:AO7218">_xlfn.torow(_xlfn.unique(_xlfn._xlws.filter(cat_table[Sub-subsector],($E7218=cat_table[Sector])*($F7218=cat_table[Subsector]),"")))</f>
        <v>#NAME?</v>
      </c>
    </row>
    <row r="7219" customFormat="false" ht="15" hidden="false" customHeight="true" outlineLevel="0" collapsed="false">
      <c r="E7219" s="255"/>
      <c r="F7219" s="255"/>
      <c r="G7219" s="255"/>
      <c r="I7219" s="255"/>
      <c r="J7219" s="255"/>
      <c r="K7219" s="255"/>
      <c r="M7219" s="255"/>
      <c r="S7219" s="255"/>
      <c r="AE7219" s="94" t="e">
        <f aca="false" t="array" ref="AE7219:AE7219">_xlfn.torow(_xlfn.unique(_xlfn._xlws.filter(cat_table[Subsector],$E7219=cat_table[Sector],"")))</f>
        <v>#NAME?</v>
      </c>
      <c r="AO7219" s="94" t="e">
        <f aca="false" t="array" ref="AO7219:AO7219">_xlfn.torow(_xlfn.unique(_xlfn._xlws.filter(cat_table[Sub-subsector],($E7219=cat_table[Sector])*($F7219=cat_table[Subsector]),"")))</f>
        <v>#NAME?</v>
      </c>
    </row>
    <row r="7220" customFormat="false" ht="15" hidden="false" customHeight="true" outlineLevel="0" collapsed="false">
      <c r="E7220" s="255"/>
      <c r="F7220" s="255"/>
      <c r="G7220" s="255"/>
      <c r="I7220" s="255"/>
      <c r="J7220" s="255"/>
      <c r="K7220" s="255"/>
      <c r="M7220" s="255"/>
      <c r="S7220" s="255"/>
      <c r="AE7220" s="94" t="e">
        <f aca="false" t="array" ref="AE7220:AE7220">_xlfn.torow(_xlfn.unique(_xlfn._xlws.filter(cat_table[Subsector],$E7220=cat_table[Sector],"")))</f>
        <v>#NAME?</v>
      </c>
      <c r="AO7220" s="94" t="e">
        <f aca="false" t="array" ref="AO7220:AO7220">_xlfn.torow(_xlfn.unique(_xlfn._xlws.filter(cat_table[Sub-subsector],($E7220=cat_table[Sector])*($F7220=cat_table[Subsector]),"")))</f>
        <v>#NAME?</v>
      </c>
    </row>
    <row r="7221" customFormat="false" ht="15" hidden="false" customHeight="true" outlineLevel="0" collapsed="false">
      <c r="E7221" s="255"/>
      <c r="F7221" s="255"/>
      <c r="G7221" s="255"/>
      <c r="I7221" s="255"/>
      <c r="J7221" s="255"/>
      <c r="K7221" s="255"/>
      <c r="M7221" s="255"/>
      <c r="S7221" s="255"/>
      <c r="AE7221" s="94" t="e">
        <f aca="false" t="array" ref="AE7221:AE7221">_xlfn.torow(_xlfn.unique(_xlfn._xlws.filter(cat_table[Subsector],$E7221=cat_table[Sector],"")))</f>
        <v>#NAME?</v>
      </c>
      <c r="AO7221" s="94" t="e">
        <f aca="false" t="array" ref="AO7221:AO7221">_xlfn.torow(_xlfn.unique(_xlfn._xlws.filter(cat_table[Sub-subsector],($E7221=cat_table[Sector])*($F7221=cat_table[Subsector]),"")))</f>
        <v>#NAME?</v>
      </c>
    </row>
    <row r="7222" customFormat="false" ht="15" hidden="false" customHeight="true" outlineLevel="0" collapsed="false">
      <c r="E7222" s="255"/>
      <c r="F7222" s="255"/>
      <c r="G7222" s="255"/>
      <c r="I7222" s="255"/>
      <c r="J7222" s="255"/>
      <c r="K7222" s="255"/>
      <c r="M7222" s="255"/>
      <c r="S7222" s="255"/>
      <c r="AE7222" s="94" t="e">
        <f aca="false" t="array" ref="AE7222:AE7222">_xlfn.torow(_xlfn.unique(_xlfn._xlws.filter(cat_table[Subsector],$E7222=cat_table[Sector],"")))</f>
        <v>#NAME?</v>
      </c>
      <c r="AO7222" s="94" t="e">
        <f aca="false" t="array" ref="AO7222:AO7222">_xlfn.torow(_xlfn.unique(_xlfn._xlws.filter(cat_table[Sub-subsector],($E7222=cat_table[Sector])*($F7222=cat_table[Subsector]),"")))</f>
        <v>#NAME?</v>
      </c>
    </row>
    <row r="7223" customFormat="false" ht="15" hidden="false" customHeight="true" outlineLevel="0" collapsed="false">
      <c r="E7223" s="255"/>
      <c r="F7223" s="255"/>
      <c r="G7223" s="255"/>
      <c r="I7223" s="255"/>
      <c r="J7223" s="255"/>
      <c r="K7223" s="255"/>
      <c r="M7223" s="255"/>
      <c r="S7223" s="255"/>
      <c r="AE7223" s="94" t="e">
        <f aca="false" t="array" ref="AE7223:AE7223">_xlfn.torow(_xlfn.unique(_xlfn._xlws.filter(cat_table[Subsector],$E7223=cat_table[Sector],"")))</f>
        <v>#NAME?</v>
      </c>
      <c r="AO7223" s="94" t="e">
        <f aca="false" t="array" ref="AO7223:AO7223">_xlfn.torow(_xlfn.unique(_xlfn._xlws.filter(cat_table[Sub-subsector],($E7223=cat_table[Sector])*($F7223=cat_table[Subsector]),"")))</f>
        <v>#NAME?</v>
      </c>
    </row>
    <row r="7224" customFormat="false" ht="15" hidden="false" customHeight="true" outlineLevel="0" collapsed="false">
      <c r="E7224" s="255"/>
      <c r="F7224" s="255"/>
      <c r="G7224" s="255"/>
      <c r="I7224" s="255"/>
      <c r="J7224" s="255"/>
      <c r="K7224" s="255"/>
      <c r="M7224" s="255"/>
      <c r="S7224" s="255"/>
      <c r="AE7224" s="94" t="e">
        <f aca="false" t="array" ref="AE7224:AE7224">_xlfn.torow(_xlfn.unique(_xlfn._xlws.filter(cat_table[Subsector],$E7224=cat_table[Sector],"")))</f>
        <v>#NAME?</v>
      </c>
      <c r="AO7224" s="94" t="e">
        <f aca="false" t="array" ref="AO7224:AO7224">_xlfn.torow(_xlfn.unique(_xlfn._xlws.filter(cat_table[Sub-subsector],($E7224=cat_table[Sector])*($F7224=cat_table[Subsector]),"")))</f>
        <v>#NAME?</v>
      </c>
    </row>
    <row r="7225" customFormat="false" ht="15" hidden="false" customHeight="true" outlineLevel="0" collapsed="false">
      <c r="E7225" s="255"/>
      <c r="F7225" s="255"/>
      <c r="G7225" s="255"/>
      <c r="I7225" s="255"/>
      <c r="J7225" s="255"/>
      <c r="K7225" s="255"/>
      <c r="M7225" s="255"/>
      <c r="S7225" s="255"/>
      <c r="AE7225" s="94" t="e">
        <f aca="false" t="array" ref="AE7225:AE7225">_xlfn.torow(_xlfn.unique(_xlfn._xlws.filter(cat_table[Subsector],$E7225=cat_table[Sector],"")))</f>
        <v>#NAME?</v>
      </c>
      <c r="AO7225" s="94" t="e">
        <f aca="false" t="array" ref="AO7225:AO7225">_xlfn.torow(_xlfn.unique(_xlfn._xlws.filter(cat_table[Sub-subsector],($E7225=cat_table[Sector])*($F7225=cat_table[Subsector]),"")))</f>
        <v>#NAME?</v>
      </c>
    </row>
    <row r="7226" customFormat="false" ht="15" hidden="false" customHeight="true" outlineLevel="0" collapsed="false">
      <c r="E7226" s="255"/>
      <c r="F7226" s="255"/>
      <c r="G7226" s="255"/>
      <c r="I7226" s="255"/>
      <c r="J7226" s="255"/>
      <c r="K7226" s="255"/>
      <c r="M7226" s="255"/>
      <c r="S7226" s="255"/>
      <c r="AE7226" s="94" t="e">
        <f aca="false" t="array" ref="AE7226:AE7226">_xlfn.torow(_xlfn.unique(_xlfn._xlws.filter(cat_table[Subsector],$E7226=cat_table[Sector],"")))</f>
        <v>#NAME?</v>
      </c>
      <c r="AO7226" s="94" t="e">
        <f aca="false" t="array" ref="AO7226:AO7226">_xlfn.torow(_xlfn.unique(_xlfn._xlws.filter(cat_table[Sub-subsector],($E7226=cat_table[Sector])*($F7226=cat_table[Subsector]),"")))</f>
        <v>#NAME?</v>
      </c>
    </row>
    <row r="7227" customFormat="false" ht="15" hidden="false" customHeight="true" outlineLevel="0" collapsed="false">
      <c r="E7227" s="255"/>
      <c r="F7227" s="255"/>
      <c r="G7227" s="255"/>
      <c r="I7227" s="255"/>
      <c r="J7227" s="255"/>
      <c r="K7227" s="255"/>
      <c r="M7227" s="255"/>
      <c r="S7227" s="255"/>
      <c r="AE7227" s="94" t="e">
        <f aca="false" t="array" ref="AE7227:AE7227">_xlfn.torow(_xlfn.unique(_xlfn._xlws.filter(cat_table[Subsector],$E7227=cat_table[Sector],"")))</f>
        <v>#NAME?</v>
      </c>
      <c r="AO7227" s="94" t="e">
        <f aca="false" t="array" ref="AO7227:AO7227">_xlfn.torow(_xlfn.unique(_xlfn._xlws.filter(cat_table[Sub-subsector],($E7227=cat_table[Sector])*($F7227=cat_table[Subsector]),"")))</f>
        <v>#NAME?</v>
      </c>
    </row>
    <row r="7228" customFormat="false" ht="15" hidden="false" customHeight="true" outlineLevel="0" collapsed="false">
      <c r="E7228" s="255"/>
      <c r="F7228" s="255"/>
      <c r="G7228" s="255"/>
      <c r="I7228" s="255"/>
      <c r="J7228" s="255"/>
      <c r="K7228" s="255"/>
      <c r="M7228" s="255"/>
      <c r="S7228" s="255"/>
      <c r="AE7228" s="94" t="e">
        <f aca="false" t="array" ref="AE7228:AE7228">_xlfn.torow(_xlfn.unique(_xlfn._xlws.filter(cat_table[Subsector],$E7228=cat_table[Sector],"")))</f>
        <v>#NAME?</v>
      </c>
      <c r="AO7228" s="94" t="e">
        <f aca="false" t="array" ref="AO7228:AO7228">_xlfn.torow(_xlfn.unique(_xlfn._xlws.filter(cat_table[Sub-subsector],($E7228=cat_table[Sector])*($F7228=cat_table[Subsector]),"")))</f>
        <v>#NAME?</v>
      </c>
    </row>
    <row r="7229" customFormat="false" ht="15" hidden="false" customHeight="true" outlineLevel="0" collapsed="false">
      <c r="E7229" s="255"/>
      <c r="F7229" s="255"/>
      <c r="G7229" s="255"/>
      <c r="I7229" s="255"/>
      <c r="J7229" s="255"/>
      <c r="K7229" s="255"/>
      <c r="M7229" s="255"/>
      <c r="S7229" s="255"/>
      <c r="AE7229" s="94" t="e">
        <f aca="false" t="array" ref="AE7229:AE7229">_xlfn.torow(_xlfn.unique(_xlfn._xlws.filter(cat_table[Subsector],$E7229=cat_table[Sector],"")))</f>
        <v>#NAME?</v>
      </c>
      <c r="AO7229" s="94" t="e">
        <f aca="false" t="array" ref="AO7229:AO7229">_xlfn.torow(_xlfn.unique(_xlfn._xlws.filter(cat_table[Sub-subsector],($E7229=cat_table[Sector])*($F7229=cat_table[Subsector]),"")))</f>
        <v>#NAME?</v>
      </c>
    </row>
    <row r="7230" customFormat="false" ht="15" hidden="false" customHeight="true" outlineLevel="0" collapsed="false">
      <c r="E7230" s="255"/>
      <c r="F7230" s="255"/>
      <c r="G7230" s="255"/>
      <c r="I7230" s="255"/>
      <c r="J7230" s="255"/>
      <c r="K7230" s="255"/>
      <c r="M7230" s="255"/>
      <c r="S7230" s="255"/>
      <c r="AE7230" s="94" t="e">
        <f aca="false" t="array" ref="AE7230:AE7230">_xlfn.torow(_xlfn.unique(_xlfn._xlws.filter(cat_table[Subsector],$E7230=cat_table[Sector],"")))</f>
        <v>#NAME?</v>
      </c>
      <c r="AO7230" s="94" t="e">
        <f aca="false" t="array" ref="AO7230:AO7230">_xlfn.torow(_xlfn.unique(_xlfn._xlws.filter(cat_table[Sub-subsector],($E7230=cat_table[Sector])*($F7230=cat_table[Subsector]),"")))</f>
        <v>#NAME?</v>
      </c>
    </row>
    <row r="7231" customFormat="false" ht="15" hidden="false" customHeight="true" outlineLevel="0" collapsed="false">
      <c r="E7231" s="255"/>
      <c r="F7231" s="255"/>
      <c r="G7231" s="255"/>
      <c r="I7231" s="255"/>
      <c r="J7231" s="255"/>
      <c r="K7231" s="255"/>
      <c r="M7231" s="255"/>
      <c r="S7231" s="255"/>
      <c r="AE7231" s="94" t="e">
        <f aca="false" t="array" ref="AE7231:AE7231">_xlfn.torow(_xlfn.unique(_xlfn._xlws.filter(cat_table[Subsector],$E7231=cat_table[Sector],"")))</f>
        <v>#NAME?</v>
      </c>
      <c r="AO7231" s="94" t="e">
        <f aca="false" t="array" ref="AO7231:AO7231">_xlfn.torow(_xlfn.unique(_xlfn._xlws.filter(cat_table[Sub-subsector],($E7231=cat_table[Sector])*($F7231=cat_table[Subsector]),"")))</f>
        <v>#NAME?</v>
      </c>
    </row>
    <row r="7232" customFormat="false" ht="15" hidden="false" customHeight="true" outlineLevel="0" collapsed="false">
      <c r="E7232" s="255"/>
      <c r="F7232" s="255"/>
      <c r="G7232" s="255"/>
      <c r="I7232" s="255"/>
      <c r="J7232" s="255"/>
      <c r="K7232" s="255"/>
      <c r="M7232" s="255"/>
      <c r="S7232" s="255"/>
      <c r="AE7232" s="94" t="e">
        <f aca="false" t="array" ref="AE7232:AE7232">_xlfn.torow(_xlfn.unique(_xlfn._xlws.filter(cat_table[Subsector],$E7232=cat_table[Sector],"")))</f>
        <v>#NAME?</v>
      </c>
      <c r="AO7232" s="94" t="e">
        <f aca="false" t="array" ref="AO7232:AO7232">_xlfn.torow(_xlfn.unique(_xlfn._xlws.filter(cat_table[Sub-subsector],($E7232=cat_table[Sector])*($F7232=cat_table[Subsector]),"")))</f>
        <v>#NAME?</v>
      </c>
    </row>
    <row r="7233" customFormat="false" ht="15" hidden="false" customHeight="true" outlineLevel="0" collapsed="false">
      <c r="E7233" s="255"/>
      <c r="F7233" s="255"/>
      <c r="G7233" s="255"/>
      <c r="I7233" s="255"/>
      <c r="J7233" s="255"/>
      <c r="K7233" s="255"/>
      <c r="M7233" s="255"/>
      <c r="S7233" s="255"/>
      <c r="AE7233" s="94" t="e">
        <f aca="false" t="array" ref="AE7233:AE7233">_xlfn.torow(_xlfn.unique(_xlfn._xlws.filter(cat_table[Subsector],$E7233=cat_table[Sector],"")))</f>
        <v>#NAME?</v>
      </c>
      <c r="AO7233" s="94" t="e">
        <f aca="false" t="array" ref="AO7233:AO7233">_xlfn.torow(_xlfn.unique(_xlfn._xlws.filter(cat_table[Sub-subsector],($E7233=cat_table[Sector])*($F7233=cat_table[Subsector]),"")))</f>
        <v>#NAME?</v>
      </c>
    </row>
    <row r="7234" customFormat="false" ht="15" hidden="false" customHeight="true" outlineLevel="0" collapsed="false">
      <c r="E7234" s="255"/>
      <c r="F7234" s="255"/>
      <c r="G7234" s="255"/>
      <c r="I7234" s="255"/>
      <c r="J7234" s="255"/>
      <c r="K7234" s="255"/>
      <c r="M7234" s="255"/>
      <c r="S7234" s="255"/>
      <c r="AE7234" s="94" t="e">
        <f aca="false" t="array" ref="AE7234:AE7234">_xlfn.torow(_xlfn.unique(_xlfn._xlws.filter(cat_table[Subsector],$E7234=cat_table[Sector],"")))</f>
        <v>#NAME?</v>
      </c>
      <c r="AO7234" s="94" t="e">
        <f aca="false" t="array" ref="AO7234:AO7234">_xlfn.torow(_xlfn.unique(_xlfn._xlws.filter(cat_table[Sub-subsector],($E7234=cat_table[Sector])*($F7234=cat_table[Subsector]),"")))</f>
        <v>#NAME?</v>
      </c>
    </row>
    <row r="7235" customFormat="false" ht="15" hidden="false" customHeight="true" outlineLevel="0" collapsed="false">
      <c r="E7235" s="255"/>
      <c r="F7235" s="255"/>
      <c r="G7235" s="255"/>
      <c r="I7235" s="255"/>
      <c r="J7235" s="255"/>
      <c r="K7235" s="255"/>
      <c r="M7235" s="255"/>
      <c r="S7235" s="255"/>
      <c r="AE7235" s="94" t="e">
        <f aca="false" t="array" ref="AE7235:AE7235">_xlfn.torow(_xlfn.unique(_xlfn._xlws.filter(cat_table[Subsector],$E7235=cat_table[Sector],"")))</f>
        <v>#NAME?</v>
      </c>
      <c r="AO7235" s="94" t="e">
        <f aca="false" t="array" ref="AO7235:AO7235">_xlfn.torow(_xlfn.unique(_xlfn._xlws.filter(cat_table[Sub-subsector],($E7235=cat_table[Sector])*($F7235=cat_table[Subsector]),"")))</f>
        <v>#NAME?</v>
      </c>
    </row>
    <row r="7236" customFormat="false" ht="15" hidden="false" customHeight="true" outlineLevel="0" collapsed="false">
      <c r="E7236" s="255"/>
      <c r="F7236" s="255"/>
      <c r="G7236" s="255"/>
      <c r="I7236" s="255"/>
      <c r="J7236" s="255"/>
      <c r="K7236" s="255"/>
      <c r="M7236" s="255"/>
      <c r="S7236" s="255"/>
      <c r="AE7236" s="94" t="e">
        <f aca="false" t="array" ref="AE7236:AE7236">_xlfn.torow(_xlfn.unique(_xlfn._xlws.filter(cat_table[Subsector],$E7236=cat_table[Sector],"")))</f>
        <v>#NAME?</v>
      </c>
      <c r="AO7236" s="94" t="e">
        <f aca="false" t="array" ref="AO7236:AO7236">_xlfn.torow(_xlfn.unique(_xlfn._xlws.filter(cat_table[Sub-subsector],($E7236=cat_table[Sector])*($F7236=cat_table[Subsector]),"")))</f>
        <v>#NAME?</v>
      </c>
    </row>
    <row r="7237" customFormat="false" ht="15" hidden="false" customHeight="true" outlineLevel="0" collapsed="false">
      <c r="E7237" s="255"/>
      <c r="F7237" s="255"/>
      <c r="G7237" s="255"/>
      <c r="I7237" s="255"/>
      <c r="J7237" s="255"/>
      <c r="K7237" s="255"/>
      <c r="M7237" s="255"/>
      <c r="S7237" s="255"/>
      <c r="AE7237" s="94" t="e">
        <f aca="false" t="array" ref="AE7237:AE7237">_xlfn.torow(_xlfn.unique(_xlfn._xlws.filter(cat_table[Subsector],$E7237=cat_table[Sector],"")))</f>
        <v>#NAME?</v>
      </c>
      <c r="AO7237" s="94" t="e">
        <f aca="false" t="array" ref="AO7237:AO7237">_xlfn.torow(_xlfn.unique(_xlfn._xlws.filter(cat_table[Sub-subsector],($E7237=cat_table[Sector])*($F7237=cat_table[Subsector]),"")))</f>
        <v>#NAME?</v>
      </c>
    </row>
    <row r="7238" customFormat="false" ht="15" hidden="false" customHeight="true" outlineLevel="0" collapsed="false">
      <c r="E7238" s="255"/>
      <c r="F7238" s="255"/>
      <c r="G7238" s="255"/>
      <c r="I7238" s="255"/>
      <c r="J7238" s="255"/>
      <c r="K7238" s="255"/>
      <c r="M7238" s="255"/>
      <c r="S7238" s="255"/>
      <c r="AE7238" s="94" t="e">
        <f aca="false" t="array" ref="AE7238:AE7238">_xlfn.torow(_xlfn.unique(_xlfn._xlws.filter(cat_table[Subsector],$E7238=cat_table[Sector],"")))</f>
        <v>#NAME?</v>
      </c>
      <c r="AO7238" s="94" t="e">
        <f aca="false" t="array" ref="AO7238:AO7238">_xlfn.torow(_xlfn.unique(_xlfn._xlws.filter(cat_table[Sub-subsector],($E7238=cat_table[Sector])*($F7238=cat_table[Subsector]),"")))</f>
        <v>#NAME?</v>
      </c>
    </row>
    <row r="7239" customFormat="false" ht="15" hidden="false" customHeight="true" outlineLevel="0" collapsed="false">
      <c r="E7239" s="255"/>
      <c r="F7239" s="255"/>
      <c r="G7239" s="255"/>
      <c r="I7239" s="255"/>
      <c r="J7239" s="255"/>
      <c r="K7239" s="255"/>
      <c r="M7239" s="255"/>
      <c r="S7239" s="255"/>
      <c r="AE7239" s="94" t="e">
        <f aca="false" t="array" ref="AE7239:AE7239">_xlfn.torow(_xlfn.unique(_xlfn._xlws.filter(cat_table[Subsector],$E7239=cat_table[Sector],"")))</f>
        <v>#NAME?</v>
      </c>
      <c r="AO7239" s="94" t="e">
        <f aca="false" t="array" ref="AO7239:AO7239">_xlfn.torow(_xlfn.unique(_xlfn._xlws.filter(cat_table[Sub-subsector],($E7239=cat_table[Sector])*($F7239=cat_table[Subsector]),"")))</f>
        <v>#NAME?</v>
      </c>
    </row>
    <row r="7240" customFormat="false" ht="15" hidden="false" customHeight="true" outlineLevel="0" collapsed="false">
      <c r="E7240" s="255"/>
      <c r="F7240" s="255"/>
      <c r="G7240" s="255"/>
      <c r="I7240" s="255"/>
      <c r="J7240" s="255"/>
      <c r="K7240" s="255"/>
      <c r="M7240" s="255"/>
      <c r="S7240" s="255"/>
      <c r="AE7240" s="94" t="e">
        <f aca="false" t="array" ref="AE7240:AE7240">_xlfn.torow(_xlfn.unique(_xlfn._xlws.filter(cat_table[Subsector],$E7240=cat_table[Sector],"")))</f>
        <v>#NAME?</v>
      </c>
      <c r="AO7240" s="94" t="e">
        <f aca="false" t="array" ref="AO7240:AO7240">_xlfn.torow(_xlfn.unique(_xlfn._xlws.filter(cat_table[Sub-subsector],($E7240=cat_table[Sector])*($F7240=cat_table[Subsector]),"")))</f>
        <v>#NAME?</v>
      </c>
    </row>
    <row r="7241" customFormat="false" ht="15" hidden="false" customHeight="true" outlineLevel="0" collapsed="false">
      <c r="E7241" s="255"/>
      <c r="F7241" s="255"/>
      <c r="G7241" s="255"/>
      <c r="I7241" s="255"/>
      <c r="J7241" s="255"/>
      <c r="K7241" s="255"/>
      <c r="M7241" s="255"/>
      <c r="S7241" s="255"/>
      <c r="AE7241" s="94" t="e">
        <f aca="false" t="array" ref="AE7241:AE7241">_xlfn.torow(_xlfn.unique(_xlfn._xlws.filter(cat_table[Subsector],$E7241=cat_table[Sector],"")))</f>
        <v>#NAME?</v>
      </c>
      <c r="AO7241" s="94" t="e">
        <f aca="false" t="array" ref="AO7241:AO7241">_xlfn.torow(_xlfn.unique(_xlfn._xlws.filter(cat_table[Sub-subsector],($E7241=cat_table[Sector])*($F7241=cat_table[Subsector]),"")))</f>
        <v>#NAME?</v>
      </c>
    </row>
    <row r="7242" customFormat="false" ht="15" hidden="false" customHeight="true" outlineLevel="0" collapsed="false">
      <c r="E7242" s="255"/>
      <c r="F7242" s="255"/>
      <c r="G7242" s="255"/>
      <c r="I7242" s="255"/>
      <c r="J7242" s="255"/>
      <c r="K7242" s="255"/>
      <c r="M7242" s="255"/>
      <c r="S7242" s="255"/>
      <c r="AE7242" s="94" t="e">
        <f aca="false" t="array" ref="AE7242:AE7242">_xlfn.torow(_xlfn.unique(_xlfn._xlws.filter(cat_table[Subsector],$E7242=cat_table[Sector],"")))</f>
        <v>#NAME?</v>
      </c>
      <c r="AO7242" s="94" t="e">
        <f aca="false" t="array" ref="AO7242:AO7242">_xlfn.torow(_xlfn.unique(_xlfn._xlws.filter(cat_table[Sub-subsector],($E7242=cat_table[Sector])*($F7242=cat_table[Subsector]),"")))</f>
        <v>#NAME?</v>
      </c>
    </row>
    <row r="7243" customFormat="false" ht="15" hidden="false" customHeight="true" outlineLevel="0" collapsed="false">
      <c r="E7243" s="255"/>
      <c r="F7243" s="255"/>
      <c r="G7243" s="255"/>
      <c r="I7243" s="255"/>
      <c r="J7243" s="255"/>
      <c r="K7243" s="255"/>
      <c r="M7243" s="255"/>
      <c r="S7243" s="255"/>
      <c r="AE7243" s="94" t="e">
        <f aca="false" t="array" ref="AE7243:AE7243">_xlfn.torow(_xlfn.unique(_xlfn._xlws.filter(cat_table[Subsector],$E7243=cat_table[Sector],"")))</f>
        <v>#NAME?</v>
      </c>
      <c r="AO7243" s="94" t="e">
        <f aca="false" t="array" ref="AO7243:AO7243">_xlfn.torow(_xlfn.unique(_xlfn._xlws.filter(cat_table[Sub-subsector],($E7243=cat_table[Sector])*($F7243=cat_table[Subsector]),"")))</f>
        <v>#NAME?</v>
      </c>
    </row>
    <row r="7244" customFormat="false" ht="15" hidden="false" customHeight="true" outlineLevel="0" collapsed="false">
      <c r="E7244" s="255"/>
      <c r="F7244" s="255"/>
      <c r="G7244" s="255"/>
      <c r="I7244" s="255"/>
      <c r="J7244" s="255"/>
      <c r="K7244" s="255"/>
      <c r="M7244" s="255"/>
      <c r="S7244" s="255"/>
      <c r="AE7244" s="94" t="e">
        <f aca="false" t="array" ref="AE7244:AE7244">_xlfn.torow(_xlfn.unique(_xlfn._xlws.filter(cat_table[Subsector],$E7244=cat_table[Sector],"")))</f>
        <v>#NAME?</v>
      </c>
      <c r="AO7244" s="94" t="e">
        <f aca="false" t="array" ref="AO7244:AO7244">_xlfn.torow(_xlfn.unique(_xlfn._xlws.filter(cat_table[Sub-subsector],($E7244=cat_table[Sector])*($F7244=cat_table[Subsector]),"")))</f>
        <v>#NAME?</v>
      </c>
    </row>
    <row r="7245" customFormat="false" ht="15" hidden="false" customHeight="true" outlineLevel="0" collapsed="false">
      <c r="E7245" s="255"/>
      <c r="F7245" s="255"/>
      <c r="G7245" s="255"/>
      <c r="I7245" s="255"/>
      <c r="J7245" s="255"/>
      <c r="K7245" s="255"/>
      <c r="M7245" s="255"/>
      <c r="S7245" s="255"/>
      <c r="AE7245" s="94" t="e">
        <f aca="false" t="array" ref="AE7245:AE7245">_xlfn.torow(_xlfn.unique(_xlfn._xlws.filter(cat_table[Subsector],$E7245=cat_table[Sector],"")))</f>
        <v>#NAME?</v>
      </c>
      <c r="AO7245" s="94" t="e">
        <f aca="false" t="array" ref="AO7245:AO7245">_xlfn.torow(_xlfn.unique(_xlfn._xlws.filter(cat_table[Sub-subsector],($E7245=cat_table[Sector])*($F7245=cat_table[Subsector]),"")))</f>
        <v>#NAME?</v>
      </c>
    </row>
    <row r="7246" customFormat="false" ht="15" hidden="false" customHeight="true" outlineLevel="0" collapsed="false">
      <c r="E7246" s="255"/>
      <c r="F7246" s="255"/>
      <c r="G7246" s="255"/>
      <c r="I7246" s="255"/>
      <c r="J7246" s="255"/>
      <c r="K7246" s="255"/>
      <c r="M7246" s="255"/>
      <c r="S7246" s="255"/>
      <c r="AE7246" s="94" t="e">
        <f aca="false" t="array" ref="AE7246:AE7246">_xlfn.torow(_xlfn.unique(_xlfn._xlws.filter(cat_table[Subsector],$E7246=cat_table[Sector],"")))</f>
        <v>#NAME?</v>
      </c>
      <c r="AO7246" s="94" t="e">
        <f aca="false" t="array" ref="AO7246:AO7246">_xlfn.torow(_xlfn.unique(_xlfn._xlws.filter(cat_table[Sub-subsector],($E7246=cat_table[Sector])*($F7246=cat_table[Subsector]),"")))</f>
        <v>#NAME?</v>
      </c>
    </row>
    <row r="7247" customFormat="false" ht="15" hidden="false" customHeight="true" outlineLevel="0" collapsed="false">
      <c r="E7247" s="255"/>
      <c r="F7247" s="255"/>
      <c r="G7247" s="255"/>
      <c r="I7247" s="255"/>
      <c r="J7247" s="255"/>
      <c r="K7247" s="255"/>
      <c r="M7247" s="255"/>
      <c r="S7247" s="255"/>
      <c r="AE7247" s="94" t="e">
        <f aca="false" t="array" ref="AE7247:AE7247">_xlfn.torow(_xlfn.unique(_xlfn._xlws.filter(cat_table[Subsector],$E7247=cat_table[Sector],"")))</f>
        <v>#NAME?</v>
      </c>
      <c r="AO7247" s="94" t="e">
        <f aca="false" t="array" ref="AO7247:AO7247">_xlfn.torow(_xlfn.unique(_xlfn._xlws.filter(cat_table[Sub-subsector],($E7247=cat_table[Sector])*($F7247=cat_table[Subsector]),"")))</f>
        <v>#NAME?</v>
      </c>
    </row>
    <row r="7248" customFormat="false" ht="15" hidden="false" customHeight="true" outlineLevel="0" collapsed="false">
      <c r="E7248" s="255"/>
      <c r="F7248" s="255"/>
      <c r="G7248" s="255"/>
      <c r="I7248" s="255"/>
      <c r="J7248" s="255"/>
      <c r="K7248" s="255"/>
      <c r="M7248" s="255"/>
      <c r="S7248" s="255"/>
      <c r="AE7248" s="94" t="e">
        <f aca="false" t="array" ref="AE7248:AE7248">_xlfn.torow(_xlfn.unique(_xlfn._xlws.filter(cat_table[Subsector],$E7248=cat_table[Sector],"")))</f>
        <v>#NAME?</v>
      </c>
      <c r="AO7248" s="94" t="e">
        <f aca="false" t="array" ref="AO7248:AO7248">_xlfn.torow(_xlfn.unique(_xlfn._xlws.filter(cat_table[Sub-subsector],($E7248=cat_table[Sector])*($F7248=cat_table[Subsector]),"")))</f>
        <v>#NAME?</v>
      </c>
    </row>
    <row r="7249" customFormat="false" ht="15" hidden="false" customHeight="true" outlineLevel="0" collapsed="false">
      <c r="E7249" s="255"/>
      <c r="F7249" s="255"/>
      <c r="G7249" s="255"/>
      <c r="I7249" s="255"/>
      <c r="J7249" s="255"/>
      <c r="K7249" s="255"/>
      <c r="M7249" s="255"/>
      <c r="S7249" s="255"/>
      <c r="AE7249" s="94" t="e">
        <f aca="false" t="array" ref="AE7249:AE7249">_xlfn.torow(_xlfn.unique(_xlfn._xlws.filter(cat_table[Subsector],$E7249=cat_table[Sector],"")))</f>
        <v>#NAME?</v>
      </c>
      <c r="AO7249" s="94" t="e">
        <f aca="false" t="array" ref="AO7249:AO7249">_xlfn.torow(_xlfn.unique(_xlfn._xlws.filter(cat_table[Sub-subsector],($E7249=cat_table[Sector])*($F7249=cat_table[Subsector]),"")))</f>
        <v>#NAME?</v>
      </c>
    </row>
    <row r="7250" customFormat="false" ht="15" hidden="false" customHeight="true" outlineLevel="0" collapsed="false">
      <c r="E7250" s="255"/>
      <c r="F7250" s="255"/>
      <c r="G7250" s="255"/>
      <c r="I7250" s="255"/>
      <c r="J7250" s="255"/>
      <c r="K7250" s="255"/>
      <c r="M7250" s="255"/>
      <c r="S7250" s="255"/>
      <c r="AE7250" s="94" t="e">
        <f aca="false" t="array" ref="AE7250:AE7250">_xlfn.torow(_xlfn.unique(_xlfn._xlws.filter(cat_table[Subsector],$E7250=cat_table[Sector],"")))</f>
        <v>#NAME?</v>
      </c>
      <c r="AO7250" s="94" t="e">
        <f aca="false" t="array" ref="AO7250:AO7250">_xlfn.torow(_xlfn.unique(_xlfn._xlws.filter(cat_table[Sub-subsector],($E7250=cat_table[Sector])*($F7250=cat_table[Subsector]),"")))</f>
        <v>#NAME?</v>
      </c>
    </row>
    <row r="7251" customFormat="false" ht="15" hidden="false" customHeight="true" outlineLevel="0" collapsed="false">
      <c r="E7251" s="255"/>
      <c r="F7251" s="255"/>
      <c r="G7251" s="255"/>
      <c r="I7251" s="255"/>
      <c r="J7251" s="255"/>
      <c r="K7251" s="255"/>
      <c r="M7251" s="255"/>
      <c r="S7251" s="255"/>
      <c r="AE7251" s="94" t="e">
        <f aca="false" t="array" ref="AE7251:AE7251">_xlfn.torow(_xlfn.unique(_xlfn._xlws.filter(cat_table[Subsector],$E7251=cat_table[Sector],"")))</f>
        <v>#NAME?</v>
      </c>
      <c r="AO7251" s="94" t="e">
        <f aca="false" t="array" ref="AO7251:AO7251">_xlfn.torow(_xlfn.unique(_xlfn._xlws.filter(cat_table[Sub-subsector],($E7251=cat_table[Sector])*($F7251=cat_table[Subsector]),"")))</f>
        <v>#NAME?</v>
      </c>
    </row>
    <row r="7252" customFormat="false" ht="15" hidden="false" customHeight="true" outlineLevel="0" collapsed="false">
      <c r="E7252" s="255"/>
      <c r="F7252" s="255"/>
      <c r="G7252" s="255"/>
      <c r="I7252" s="255"/>
      <c r="J7252" s="255"/>
      <c r="K7252" s="255"/>
      <c r="M7252" s="255"/>
      <c r="S7252" s="255"/>
      <c r="AE7252" s="94" t="e">
        <f aca="false" t="array" ref="AE7252:AE7252">_xlfn.torow(_xlfn.unique(_xlfn._xlws.filter(cat_table[Subsector],$E7252=cat_table[Sector],"")))</f>
        <v>#NAME?</v>
      </c>
      <c r="AO7252" s="94" t="e">
        <f aca="false" t="array" ref="AO7252:AO7252">_xlfn.torow(_xlfn.unique(_xlfn._xlws.filter(cat_table[Sub-subsector],($E7252=cat_table[Sector])*($F7252=cat_table[Subsector]),"")))</f>
        <v>#NAME?</v>
      </c>
    </row>
    <row r="7253" customFormat="false" ht="15" hidden="false" customHeight="true" outlineLevel="0" collapsed="false">
      <c r="E7253" s="255"/>
      <c r="F7253" s="255"/>
      <c r="G7253" s="255"/>
      <c r="I7253" s="255"/>
      <c r="J7253" s="255"/>
      <c r="K7253" s="255"/>
      <c r="M7253" s="255"/>
      <c r="S7253" s="255"/>
      <c r="AE7253" s="94" t="e">
        <f aca="false" t="array" ref="AE7253:AE7253">_xlfn.torow(_xlfn.unique(_xlfn._xlws.filter(cat_table[Subsector],$E7253=cat_table[Sector],"")))</f>
        <v>#NAME?</v>
      </c>
      <c r="AO7253" s="94" t="e">
        <f aca="false" t="array" ref="AO7253:AO7253">_xlfn.torow(_xlfn.unique(_xlfn._xlws.filter(cat_table[Sub-subsector],($E7253=cat_table[Sector])*($F7253=cat_table[Subsector]),"")))</f>
        <v>#NAME?</v>
      </c>
    </row>
    <row r="7254" customFormat="false" ht="15" hidden="false" customHeight="true" outlineLevel="0" collapsed="false">
      <c r="E7254" s="255"/>
      <c r="F7254" s="255"/>
      <c r="G7254" s="255"/>
      <c r="I7254" s="255"/>
      <c r="J7254" s="255"/>
      <c r="K7254" s="255"/>
      <c r="M7254" s="255"/>
      <c r="S7254" s="255"/>
      <c r="AE7254" s="94" t="e">
        <f aca="false" t="array" ref="AE7254:AE7254">_xlfn.torow(_xlfn.unique(_xlfn._xlws.filter(cat_table[Subsector],$E7254=cat_table[Sector],"")))</f>
        <v>#NAME?</v>
      </c>
      <c r="AO7254" s="94" t="e">
        <f aca="false" t="array" ref="AO7254:AO7254">_xlfn.torow(_xlfn.unique(_xlfn._xlws.filter(cat_table[Sub-subsector],($E7254=cat_table[Sector])*($F7254=cat_table[Subsector]),"")))</f>
        <v>#NAME?</v>
      </c>
    </row>
    <row r="7255" customFormat="false" ht="15" hidden="false" customHeight="true" outlineLevel="0" collapsed="false">
      <c r="E7255" s="255"/>
      <c r="F7255" s="255"/>
      <c r="G7255" s="255"/>
      <c r="I7255" s="255"/>
      <c r="J7255" s="255"/>
      <c r="K7255" s="255"/>
      <c r="M7255" s="255"/>
      <c r="S7255" s="255"/>
      <c r="AE7255" s="94" t="e">
        <f aca="false" t="array" ref="AE7255:AE7255">_xlfn.torow(_xlfn.unique(_xlfn._xlws.filter(cat_table[Subsector],$E7255=cat_table[Sector],"")))</f>
        <v>#NAME?</v>
      </c>
      <c r="AO7255" s="94" t="e">
        <f aca="false" t="array" ref="AO7255:AO7255">_xlfn.torow(_xlfn.unique(_xlfn._xlws.filter(cat_table[Sub-subsector],($E7255=cat_table[Sector])*($F7255=cat_table[Subsector]),"")))</f>
        <v>#NAME?</v>
      </c>
    </row>
    <row r="7256" customFormat="false" ht="15" hidden="false" customHeight="true" outlineLevel="0" collapsed="false">
      <c r="E7256" s="255"/>
      <c r="F7256" s="255"/>
      <c r="G7256" s="255"/>
      <c r="I7256" s="255"/>
      <c r="J7256" s="255"/>
      <c r="K7256" s="255"/>
      <c r="M7256" s="255"/>
      <c r="S7256" s="255"/>
      <c r="AE7256" s="94" t="e">
        <f aca="false" t="array" ref="AE7256:AE7256">_xlfn.torow(_xlfn.unique(_xlfn._xlws.filter(cat_table[Subsector],$E7256=cat_table[Sector],"")))</f>
        <v>#NAME?</v>
      </c>
      <c r="AO7256" s="94" t="e">
        <f aca="false" t="array" ref="AO7256:AO7256">_xlfn.torow(_xlfn.unique(_xlfn._xlws.filter(cat_table[Sub-subsector],($E7256=cat_table[Sector])*($F7256=cat_table[Subsector]),"")))</f>
        <v>#NAME?</v>
      </c>
    </row>
    <row r="7257" customFormat="false" ht="15" hidden="false" customHeight="true" outlineLevel="0" collapsed="false">
      <c r="E7257" s="255"/>
      <c r="F7257" s="255"/>
      <c r="G7257" s="255"/>
      <c r="I7257" s="255"/>
      <c r="J7257" s="255"/>
      <c r="K7257" s="255"/>
      <c r="M7257" s="255"/>
      <c r="S7257" s="255"/>
      <c r="AE7257" s="94" t="e">
        <f aca="false" t="array" ref="AE7257:AE7257">_xlfn.torow(_xlfn.unique(_xlfn._xlws.filter(cat_table[Subsector],$E7257=cat_table[Sector],"")))</f>
        <v>#NAME?</v>
      </c>
      <c r="AO7257" s="94" t="e">
        <f aca="false" t="array" ref="AO7257:AO7257">_xlfn.torow(_xlfn.unique(_xlfn._xlws.filter(cat_table[Sub-subsector],($E7257=cat_table[Sector])*($F7257=cat_table[Subsector]),"")))</f>
        <v>#NAME?</v>
      </c>
    </row>
    <row r="7258" customFormat="false" ht="15" hidden="false" customHeight="true" outlineLevel="0" collapsed="false">
      <c r="E7258" s="255"/>
      <c r="F7258" s="255"/>
      <c r="G7258" s="255"/>
      <c r="I7258" s="255"/>
      <c r="J7258" s="255"/>
      <c r="K7258" s="255"/>
      <c r="M7258" s="255"/>
      <c r="S7258" s="255"/>
      <c r="AE7258" s="94" t="e">
        <f aca="false" t="array" ref="AE7258:AE7258">_xlfn.torow(_xlfn.unique(_xlfn._xlws.filter(cat_table[Subsector],$E7258=cat_table[Sector],"")))</f>
        <v>#NAME?</v>
      </c>
      <c r="AO7258" s="94" t="e">
        <f aca="false" t="array" ref="AO7258:AO7258">_xlfn.torow(_xlfn.unique(_xlfn._xlws.filter(cat_table[Sub-subsector],($E7258=cat_table[Sector])*($F7258=cat_table[Subsector]),"")))</f>
        <v>#NAME?</v>
      </c>
    </row>
    <row r="7259" customFormat="false" ht="15" hidden="false" customHeight="true" outlineLevel="0" collapsed="false">
      <c r="E7259" s="255"/>
      <c r="F7259" s="255"/>
      <c r="G7259" s="255"/>
      <c r="I7259" s="255"/>
      <c r="J7259" s="255"/>
      <c r="K7259" s="255"/>
      <c r="M7259" s="255"/>
      <c r="S7259" s="255"/>
      <c r="AE7259" s="94" t="e">
        <f aca="false" t="array" ref="AE7259:AE7259">_xlfn.torow(_xlfn.unique(_xlfn._xlws.filter(cat_table[Subsector],$E7259=cat_table[Sector],"")))</f>
        <v>#NAME?</v>
      </c>
      <c r="AO7259" s="94" t="e">
        <f aca="false" t="array" ref="AO7259:AO7259">_xlfn.torow(_xlfn.unique(_xlfn._xlws.filter(cat_table[Sub-subsector],($E7259=cat_table[Sector])*($F7259=cat_table[Subsector]),"")))</f>
        <v>#NAME?</v>
      </c>
    </row>
    <row r="7260" customFormat="false" ht="15" hidden="false" customHeight="true" outlineLevel="0" collapsed="false">
      <c r="E7260" s="255"/>
      <c r="F7260" s="255"/>
      <c r="G7260" s="255"/>
      <c r="I7260" s="255"/>
      <c r="J7260" s="255"/>
      <c r="K7260" s="255"/>
      <c r="M7260" s="255"/>
      <c r="S7260" s="255"/>
      <c r="AE7260" s="94" t="e">
        <f aca="false" t="array" ref="AE7260:AE7260">_xlfn.torow(_xlfn.unique(_xlfn._xlws.filter(cat_table[Subsector],$E7260=cat_table[Sector],"")))</f>
        <v>#NAME?</v>
      </c>
      <c r="AO7260" s="94" t="e">
        <f aca="false" t="array" ref="AO7260:AO7260">_xlfn.torow(_xlfn.unique(_xlfn._xlws.filter(cat_table[Sub-subsector],($E7260=cat_table[Sector])*($F7260=cat_table[Subsector]),"")))</f>
        <v>#NAME?</v>
      </c>
    </row>
    <row r="7261" customFormat="false" ht="15" hidden="false" customHeight="true" outlineLevel="0" collapsed="false">
      <c r="E7261" s="255"/>
      <c r="F7261" s="255"/>
      <c r="G7261" s="255"/>
      <c r="I7261" s="255"/>
      <c r="J7261" s="255"/>
      <c r="K7261" s="255"/>
      <c r="M7261" s="255"/>
      <c r="S7261" s="255"/>
      <c r="AE7261" s="94" t="e">
        <f aca="false" t="array" ref="AE7261:AE7261">_xlfn.torow(_xlfn.unique(_xlfn._xlws.filter(cat_table[Subsector],$E7261=cat_table[Sector],"")))</f>
        <v>#NAME?</v>
      </c>
      <c r="AO7261" s="94" t="e">
        <f aca="false" t="array" ref="AO7261:AO7261">_xlfn.torow(_xlfn.unique(_xlfn._xlws.filter(cat_table[Sub-subsector],($E7261=cat_table[Sector])*($F7261=cat_table[Subsector]),"")))</f>
        <v>#NAME?</v>
      </c>
    </row>
    <row r="7262" customFormat="false" ht="15" hidden="false" customHeight="true" outlineLevel="0" collapsed="false">
      <c r="E7262" s="255"/>
      <c r="F7262" s="255"/>
      <c r="G7262" s="255"/>
      <c r="I7262" s="255"/>
      <c r="J7262" s="255"/>
      <c r="K7262" s="255"/>
      <c r="M7262" s="255"/>
      <c r="S7262" s="255"/>
      <c r="AE7262" s="94" t="e">
        <f aca="false" t="array" ref="AE7262:AE7262">_xlfn.torow(_xlfn.unique(_xlfn._xlws.filter(cat_table[Subsector],$E7262=cat_table[Sector],"")))</f>
        <v>#NAME?</v>
      </c>
      <c r="AO7262" s="94" t="e">
        <f aca="false" t="array" ref="AO7262:AO7262">_xlfn.torow(_xlfn.unique(_xlfn._xlws.filter(cat_table[Sub-subsector],($E7262=cat_table[Sector])*($F7262=cat_table[Subsector]),"")))</f>
        <v>#NAME?</v>
      </c>
    </row>
    <row r="7263" customFormat="false" ht="15" hidden="false" customHeight="true" outlineLevel="0" collapsed="false">
      <c r="E7263" s="255"/>
      <c r="F7263" s="255"/>
      <c r="G7263" s="255"/>
      <c r="I7263" s="255"/>
      <c r="J7263" s="255"/>
      <c r="K7263" s="255"/>
      <c r="M7263" s="255"/>
      <c r="S7263" s="255"/>
      <c r="AE7263" s="94" t="e">
        <f aca="false" t="array" ref="AE7263:AE7263">_xlfn.torow(_xlfn.unique(_xlfn._xlws.filter(cat_table[Subsector],$E7263=cat_table[Sector],"")))</f>
        <v>#NAME?</v>
      </c>
      <c r="AO7263" s="94" t="e">
        <f aca="false" t="array" ref="AO7263:AO7263">_xlfn.torow(_xlfn.unique(_xlfn._xlws.filter(cat_table[Sub-subsector],($E7263=cat_table[Sector])*($F7263=cat_table[Subsector]),"")))</f>
        <v>#NAME?</v>
      </c>
    </row>
    <row r="7264" customFormat="false" ht="15" hidden="false" customHeight="true" outlineLevel="0" collapsed="false">
      <c r="E7264" s="255"/>
      <c r="F7264" s="255"/>
      <c r="G7264" s="255"/>
      <c r="I7264" s="255"/>
      <c r="J7264" s="255"/>
      <c r="K7264" s="255"/>
      <c r="M7264" s="255"/>
      <c r="S7264" s="255"/>
      <c r="AE7264" s="94" t="e">
        <f aca="false" t="array" ref="AE7264:AE7264">_xlfn.torow(_xlfn.unique(_xlfn._xlws.filter(cat_table[Subsector],$E7264=cat_table[Sector],"")))</f>
        <v>#NAME?</v>
      </c>
      <c r="AO7264" s="94" t="e">
        <f aca="false" t="array" ref="AO7264:AO7264">_xlfn.torow(_xlfn.unique(_xlfn._xlws.filter(cat_table[Sub-subsector],($E7264=cat_table[Sector])*($F7264=cat_table[Subsector]),"")))</f>
        <v>#NAME?</v>
      </c>
    </row>
    <row r="7265" customFormat="false" ht="15" hidden="false" customHeight="true" outlineLevel="0" collapsed="false">
      <c r="E7265" s="255"/>
      <c r="F7265" s="255"/>
      <c r="G7265" s="255"/>
      <c r="I7265" s="255"/>
      <c r="J7265" s="255"/>
      <c r="K7265" s="255"/>
      <c r="M7265" s="255"/>
      <c r="S7265" s="255"/>
      <c r="AE7265" s="94" t="e">
        <f aca="false" t="array" ref="AE7265:AE7265">_xlfn.torow(_xlfn.unique(_xlfn._xlws.filter(cat_table[Subsector],$E7265=cat_table[Sector],"")))</f>
        <v>#NAME?</v>
      </c>
      <c r="AO7265" s="94" t="e">
        <f aca="false" t="array" ref="AO7265:AO7265">_xlfn.torow(_xlfn.unique(_xlfn._xlws.filter(cat_table[Sub-subsector],($E7265=cat_table[Sector])*($F7265=cat_table[Subsector]),"")))</f>
        <v>#NAME?</v>
      </c>
    </row>
    <row r="7266" customFormat="false" ht="15" hidden="false" customHeight="true" outlineLevel="0" collapsed="false">
      <c r="E7266" s="255"/>
      <c r="F7266" s="255"/>
      <c r="G7266" s="255"/>
      <c r="I7266" s="255"/>
      <c r="J7266" s="255"/>
      <c r="K7266" s="255"/>
      <c r="M7266" s="255"/>
      <c r="S7266" s="255"/>
      <c r="AE7266" s="94" t="e">
        <f aca="false" t="array" ref="AE7266:AE7266">_xlfn.torow(_xlfn.unique(_xlfn._xlws.filter(cat_table[Subsector],$E7266=cat_table[Sector],"")))</f>
        <v>#NAME?</v>
      </c>
      <c r="AO7266" s="94" t="e">
        <f aca="false" t="array" ref="AO7266:AO7266">_xlfn.torow(_xlfn.unique(_xlfn._xlws.filter(cat_table[Sub-subsector],($E7266=cat_table[Sector])*($F7266=cat_table[Subsector]),"")))</f>
        <v>#NAME?</v>
      </c>
    </row>
    <row r="7267" customFormat="false" ht="15" hidden="false" customHeight="true" outlineLevel="0" collapsed="false">
      <c r="E7267" s="255"/>
      <c r="F7267" s="255"/>
      <c r="G7267" s="255"/>
      <c r="I7267" s="255"/>
      <c r="J7267" s="255"/>
      <c r="K7267" s="255"/>
      <c r="M7267" s="255"/>
      <c r="S7267" s="255"/>
      <c r="AE7267" s="94" t="e">
        <f aca="false" t="array" ref="AE7267:AE7267">_xlfn.torow(_xlfn.unique(_xlfn._xlws.filter(cat_table[Subsector],$E7267=cat_table[Sector],"")))</f>
        <v>#NAME?</v>
      </c>
      <c r="AO7267" s="94" t="e">
        <f aca="false" t="array" ref="AO7267:AO7267">_xlfn.torow(_xlfn.unique(_xlfn._xlws.filter(cat_table[Sub-subsector],($E7267=cat_table[Sector])*($F7267=cat_table[Subsector]),"")))</f>
        <v>#NAME?</v>
      </c>
    </row>
    <row r="7268" customFormat="false" ht="15" hidden="false" customHeight="true" outlineLevel="0" collapsed="false">
      <c r="E7268" s="255"/>
      <c r="F7268" s="255"/>
      <c r="G7268" s="255"/>
      <c r="I7268" s="255"/>
      <c r="J7268" s="255"/>
      <c r="K7268" s="255"/>
      <c r="M7268" s="255"/>
      <c r="S7268" s="255"/>
      <c r="AE7268" s="94" t="e">
        <f aca="false" t="array" ref="AE7268:AE7268">_xlfn.torow(_xlfn.unique(_xlfn._xlws.filter(cat_table[Subsector],$E7268=cat_table[Sector],"")))</f>
        <v>#NAME?</v>
      </c>
      <c r="AO7268" s="94" t="e">
        <f aca="false" t="array" ref="AO7268:AO7268">_xlfn.torow(_xlfn.unique(_xlfn._xlws.filter(cat_table[Sub-subsector],($E7268=cat_table[Sector])*($F7268=cat_table[Subsector]),"")))</f>
        <v>#NAME?</v>
      </c>
    </row>
    <row r="7269" customFormat="false" ht="15" hidden="false" customHeight="true" outlineLevel="0" collapsed="false">
      <c r="E7269" s="255"/>
      <c r="F7269" s="255"/>
      <c r="G7269" s="255"/>
      <c r="I7269" s="255"/>
      <c r="J7269" s="255"/>
      <c r="K7269" s="255"/>
      <c r="M7269" s="255"/>
      <c r="S7269" s="255"/>
      <c r="AE7269" s="94" t="e">
        <f aca="false" t="array" ref="AE7269:AE7269">_xlfn.torow(_xlfn.unique(_xlfn._xlws.filter(cat_table[Subsector],$E7269=cat_table[Sector],"")))</f>
        <v>#NAME?</v>
      </c>
      <c r="AO7269" s="94" t="e">
        <f aca="false" t="array" ref="AO7269:AO7269">_xlfn.torow(_xlfn.unique(_xlfn._xlws.filter(cat_table[Sub-subsector],($E7269=cat_table[Sector])*($F7269=cat_table[Subsector]),"")))</f>
        <v>#NAME?</v>
      </c>
    </row>
    <row r="7270" customFormat="false" ht="15" hidden="false" customHeight="true" outlineLevel="0" collapsed="false">
      <c r="E7270" s="255"/>
      <c r="F7270" s="255"/>
      <c r="G7270" s="255"/>
      <c r="I7270" s="255"/>
      <c r="J7270" s="255"/>
      <c r="K7270" s="255"/>
      <c r="M7270" s="255"/>
      <c r="S7270" s="255"/>
      <c r="AE7270" s="94" t="e">
        <f aca="false" t="array" ref="AE7270:AE7270">_xlfn.torow(_xlfn.unique(_xlfn._xlws.filter(cat_table[Subsector],$E7270=cat_table[Sector],"")))</f>
        <v>#NAME?</v>
      </c>
      <c r="AO7270" s="94" t="e">
        <f aca="false" t="array" ref="AO7270:AO7270">_xlfn.torow(_xlfn.unique(_xlfn._xlws.filter(cat_table[Sub-subsector],($E7270=cat_table[Sector])*($F7270=cat_table[Subsector]),"")))</f>
        <v>#NAME?</v>
      </c>
    </row>
    <row r="7271" customFormat="false" ht="15" hidden="false" customHeight="true" outlineLevel="0" collapsed="false">
      <c r="E7271" s="255"/>
      <c r="F7271" s="255"/>
      <c r="G7271" s="255"/>
      <c r="I7271" s="255"/>
      <c r="J7271" s="255"/>
      <c r="K7271" s="255"/>
      <c r="M7271" s="255"/>
      <c r="S7271" s="255"/>
      <c r="AE7271" s="94" t="e">
        <f aca="false" t="array" ref="AE7271:AE7271">_xlfn.torow(_xlfn.unique(_xlfn._xlws.filter(cat_table[Subsector],$E7271=cat_table[Sector],"")))</f>
        <v>#NAME?</v>
      </c>
      <c r="AO7271" s="94" t="e">
        <f aca="false" t="array" ref="AO7271:AO7271">_xlfn.torow(_xlfn.unique(_xlfn._xlws.filter(cat_table[Sub-subsector],($E7271=cat_table[Sector])*($F7271=cat_table[Subsector]),"")))</f>
        <v>#NAME?</v>
      </c>
    </row>
    <row r="7272" customFormat="false" ht="15" hidden="false" customHeight="true" outlineLevel="0" collapsed="false">
      <c r="E7272" s="255"/>
      <c r="F7272" s="255"/>
      <c r="G7272" s="255"/>
      <c r="I7272" s="255"/>
      <c r="J7272" s="255"/>
      <c r="K7272" s="255"/>
      <c r="M7272" s="255"/>
      <c r="S7272" s="255"/>
      <c r="AE7272" s="94" t="e">
        <f aca="false" t="array" ref="AE7272:AE7272">_xlfn.torow(_xlfn.unique(_xlfn._xlws.filter(cat_table[Subsector],$E7272=cat_table[Sector],"")))</f>
        <v>#NAME?</v>
      </c>
      <c r="AO7272" s="94" t="e">
        <f aca="false" t="array" ref="AO7272:AO7272">_xlfn.torow(_xlfn.unique(_xlfn._xlws.filter(cat_table[Sub-subsector],($E7272=cat_table[Sector])*($F7272=cat_table[Subsector]),"")))</f>
        <v>#NAME?</v>
      </c>
    </row>
    <row r="7273" customFormat="false" ht="15" hidden="false" customHeight="true" outlineLevel="0" collapsed="false">
      <c r="E7273" s="255"/>
      <c r="F7273" s="255"/>
      <c r="G7273" s="255"/>
      <c r="I7273" s="255"/>
      <c r="J7273" s="255"/>
      <c r="K7273" s="255"/>
      <c r="M7273" s="255"/>
      <c r="S7273" s="255"/>
      <c r="AE7273" s="94" t="e">
        <f aca="false" t="array" ref="AE7273:AE7273">_xlfn.torow(_xlfn.unique(_xlfn._xlws.filter(cat_table[Subsector],$E7273=cat_table[Sector],"")))</f>
        <v>#NAME?</v>
      </c>
      <c r="AO7273" s="94" t="e">
        <f aca="false" t="array" ref="AO7273:AO7273">_xlfn.torow(_xlfn.unique(_xlfn._xlws.filter(cat_table[Sub-subsector],($E7273=cat_table[Sector])*($F7273=cat_table[Subsector]),"")))</f>
        <v>#NAME?</v>
      </c>
    </row>
    <row r="7274" customFormat="false" ht="15" hidden="false" customHeight="true" outlineLevel="0" collapsed="false">
      <c r="E7274" s="255"/>
      <c r="F7274" s="255"/>
      <c r="G7274" s="255"/>
      <c r="I7274" s="255"/>
      <c r="J7274" s="255"/>
      <c r="K7274" s="255"/>
      <c r="M7274" s="255"/>
      <c r="S7274" s="255"/>
      <c r="AE7274" s="94" t="e">
        <f aca="false" t="array" ref="AE7274:AE7274">_xlfn.torow(_xlfn.unique(_xlfn._xlws.filter(cat_table[Subsector],$E7274=cat_table[Sector],"")))</f>
        <v>#NAME?</v>
      </c>
      <c r="AO7274" s="94" t="e">
        <f aca="false" t="array" ref="AO7274:AO7274">_xlfn.torow(_xlfn.unique(_xlfn._xlws.filter(cat_table[Sub-subsector],($E7274=cat_table[Sector])*($F7274=cat_table[Subsector]),"")))</f>
        <v>#NAME?</v>
      </c>
    </row>
    <row r="7275" customFormat="false" ht="15" hidden="false" customHeight="true" outlineLevel="0" collapsed="false">
      <c r="E7275" s="255"/>
      <c r="F7275" s="255"/>
      <c r="G7275" s="255"/>
      <c r="I7275" s="255"/>
      <c r="J7275" s="255"/>
      <c r="K7275" s="255"/>
      <c r="M7275" s="255"/>
      <c r="S7275" s="255"/>
      <c r="AE7275" s="94" t="e">
        <f aca="false" t="array" ref="AE7275:AE7275">_xlfn.torow(_xlfn.unique(_xlfn._xlws.filter(cat_table[Subsector],$E7275=cat_table[Sector],"")))</f>
        <v>#NAME?</v>
      </c>
      <c r="AO7275" s="94" t="e">
        <f aca="false" t="array" ref="AO7275:AO7275">_xlfn.torow(_xlfn.unique(_xlfn._xlws.filter(cat_table[Sub-subsector],($E7275=cat_table[Sector])*($F7275=cat_table[Subsector]),"")))</f>
        <v>#NAME?</v>
      </c>
    </row>
    <row r="7276" customFormat="false" ht="15" hidden="false" customHeight="true" outlineLevel="0" collapsed="false">
      <c r="E7276" s="255"/>
      <c r="F7276" s="255"/>
      <c r="G7276" s="255"/>
      <c r="I7276" s="255"/>
      <c r="J7276" s="255"/>
      <c r="K7276" s="255"/>
      <c r="M7276" s="255"/>
      <c r="S7276" s="255"/>
      <c r="AE7276" s="94" t="e">
        <f aca="false" t="array" ref="AE7276:AE7276">_xlfn.torow(_xlfn.unique(_xlfn._xlws.filter(cat_table[Subsector],$E7276=cat_table[Sector],"")))</f>
        <v>#NAME?</v>
      </c>
      <c r="AO7276" s="94" t="e">
        <f aca="false" t="array" ref="AO7276:AO7276">_xlfn.torow(_xlfn.unique(_xlfn._xlws.filter(cat_table[Sub-subsector],($E7276=cat_table[Sector])*($F7276=cat_table[Subsector]),"")))</f>
        <v>#NAME?</v>
      </c>
    </row>
    <row r="7277" customFormat="false" ht="15" hidden="false" customHeight="true" outlineLevel="0" collapsed="false">
      <c r="E7277" s="255"/>
      <c r="F7277" s="255"/>
      <c r="G7277" s="255"/>
      <c r="I7277" s="255"/>
      <c r="J7277" s="255"/>
      <c r="K7277" s="255"/>
      <c r="M7277" s="255"/>
      <c r="S7277" s="255"/>
      <c r="AE7277" s="94" t="e">
        <f aca="false" t="array" ref="AE7277:AE7277">_xlfn.torow(_xlfn.unique(_xlfn._xlws.filter(cat_table[Subsector],$E7277=cat_table[Sector],"")))</f>
        <v>#NAME?</v>
      </c>
      <c r="AO7277" s="94" t="e">
        <f aca="false" t="array" ref="AO7277:AO7277">_xlfn.torow(_xlfn.unique(_xlfn._xlws.filter(cat_table[Sub-subsector],($E7277=cat_table[Sector])*($F7277=cat_table[Subsector]),"")))</f>
        <v>#NAME?</v>
      </c>
    </row>
    <row r="7278" customFormat="false" ht="15" hidden="false" customHeight="true" outlineLevel="0" collapsed="false">
      <c r="E7278" s="255"/>
      <c r="F7278" s="255"/>
      <c r="G7278" s="255"/>
      <c r="I7278" s="255"/>
      <c r="J7278" s="255"/>
      <c r="K7278" s="255"/>
      <c r="M7278" s="255"/>
      <c r="S7278" s="255"/>
      <c r="AE7278" s="94" t="e">
        <f aca="false" t="array" ref="AE7278:AE7278">_xlfn.torow(_xlfn.unique(_xlfn._xlws.filter(cat_table[Subsector],$E7278=cat_table[Sector],"")))</f>
        <v>#NAME?</v>
      </c>
      <c r="AO7278" s="94" t="e">
        <f aca="false" t="array" ref="AO7278:AO7278">_xlfn.torow(_xlfn.unique(_xlfn._xlws.filter(cat_table[Sub-subsector],($E7278=cat_table[Sector])*($F7278=cat_table[Subsector]),"")))</f>
        <v>#NAME?</v>
      </c>
    </row>
    <row r="7279" customFormat="false" ht="15" hidden="false" customHeight="true" outlineLevel="0" collapsed="false">
      <c r="E7279" s="255"/>
      <c r="F7279" s="255"/>
      <c r="G7279" s="255"/>
      <c r="I7279" s="255"/>
      <c r="J7279" s="255"/>
      <c r="K7279" s="255"/>
      <c r="M7279" s="255"/>
      <c r="S7279" s="255"/>
      <c r="AE7279" s="94" t="e">
        <f aca="false" t="array" ref="AE7279:AE7279">_xlfn.torow(_xlfn.unique(_xlfn._xlws.filter(cat_table[Subsector],$E7279=cat_table[Sector],"")))</f>
        <v>#NAME?</v>
      </c>
      <c r="AO7279" s="94" t="e">
        <f aca="false" t="array" ref="AO7279:AO7279">_xlfn.torow(_xlfn.unique(_xlfn._xlws.filter(cat_table[Sub-subsector],($E7279=cat_table[Sector])*($F7279=cat_table[Subsector]),"")))</f>
        <v>#NAME?</v>
      </c>
    </row>
    <row r="7280" customFormat="false" ht="15" hidden="false" customHeight="true" outlineLevel="0" collapsed="false">
      <c r="E7280" s="255"/>
      <c r="F7280" s="255"/>
      <c r="G7280" s="255"/>
      <c r="I7280" s="255"/>
      <c r="J7280" s="255"/>
      <c r="K7280" s="255"/>
      <c r="M7280" s="255"/>
      <c r="S7280" s="255"/>
      <c r="AE7280" s="94" t="e">
        <f aca="false" t="array" ref="AE7280:AE7280">_xlfn.torow(_xlfn.unique(_xlfn._xlws.filter(cat_table[Subsector],$E7280=cat_table[Sector],"")))</f>
        <v>#NAME?</v>
      </c>
      <c r="AO7280" s="94" t="e">
        <f aca="false" t="array" ref="AO7280:AO7280">_xlfn.torow(_xlfn.unique(_xlfn._xlws.filter(cat_table[Sub-subsector],($E7280=cat_table[Sector])*($F7280=cat_table[Subsector]),"")))</f>
        <v>#NAME?</v>
      </c>
    </row>
    <row r="7281" customFormat="false" ht="15" hidden="false" customHeight="true" outlineLevel="0" collapsed="false">
      <c r="E7281" s="255"/>
      <c r="F7281" s="255"/>
      <c r="G7281" s="255"/>
      <c r="I7281" s="255"/>
      <c r="J7281" s="255"/>
      <c r="K7281" s="255"/>
      <c r="M7281" s="255"/>
      <c r="S7281" s="255"/>
      <c r="AE7281" s="94" t="e">
        <f aca="false" t="array" ref="AE7281:AE7281">_xlfn.torow(_xlfn.unique(_xlfn._xlws.filter(cat_table[Subsector],$E7281=cat_table[Sector],"")))</f>
        <v>#NAME?</v>
      </c>
      <c r="AO7281" s="94" t="e">
        <f aca="false" t="array" ref="AO7281:AO7281">_xlfn.torow(_xlfn.unique(_xlfn._xlws.filter(cat_table[Sub-subsector],($E7281=cat_table[Sector])*($F7281=cat_table[Subsector]),"")))</f>
        <v>#NAME?</v>
      </c>
    </row>
    <row r="7282" customFormat="false" ht="15" hidden="false" customHeight="true" outlineLevel="0" collapsed="false">
      <c r="E7282" s="255"/>
      <c r="F7282" s="255"/>
      <c r="G7282" s="255"/>
      <c r="I7282" s="255"/>
      <c r="J7282" s="255"/>
      <c r="K7282" s="255"/>
      <c r="M7282" s="255"/>
      <c r="S7282" s="255"/>
      <c r="AE7282" s="94" t="e">
        <f aca="false" t="array" ref="AE7282:AE7282">_xlfn.torow(_xlfn.unique(_xlfn._xlws.filter(cat_table[Subsector],$E7282=cat_table[Sector],"")))</f>
        <v>#NAME?</v>
      </c>
      <c r="AO7282" s="94" t="e">
        <f aca="false" t="array" ref="AO7282:AO7282">_xlfn.torow(_xlfn.unique(_xlfn._xlws.filter(cat_table[Sub-subsector],($E7282=cat_table[Sector])*($F7282=cat_table[Subsector]),"")))</f>
        <v>#NAME?</v>
      </c>
    </row>
    <row r="7283" customFormat="false" ht="15" hidden="false" customHeight="true" outlineLevel="0" collapsed="false">
      <c r="E7283" s="255"/>
      <c r="F7283" s="255"/>
      <c r="G7283" s="255"/>
      <c r="I7283" s="255"/>
      <c r="J7283" s="255"/>
      <c r="K7283" s="255"/>
      <c r="M7283" s="255"/>
      <c r="S7283" s="255"/>
      <c r="AE7283" s="94" t="e">
        <f aca="false" t="array" ref="AE7283:AE7283">_xlfn.torow(_xlfn.unique(_xlfn._xlws.filter(cat_table[Subsector],$E7283=cat_table[Sector],"")))</f>
        <v>#NAME?</v>
      </c>
      <c r="AO7283" s="94" t="e">
        <f aca="false" t="array" ref="AO7283:AO7283">_xlfn.torow(_xlfn.unique(_xlfn._xlws.filter(cat_table[Sub-subsector],($E7283=cat_table[Sector])*($F7283=cat_table[Subsector]),"")))</f>
        <v>#NAME?</v>
      </c>
    </row>
    <row r="7284" customFormat="false" ht="15" hidden="false" customHeight="true" outlineLevel="0" collapsed="false">
      <c r="E7284" s="255"/>
      <c r="F7284" s="255"/>
      <c r="G7284" s="255"/>
      <c r="I7284" s="255"/>
      <c r="J7284" s="255"/>
      <c r="K7284" s="255"/>
      <c r="M7284" s="255"/>
      <c r="S7284" s="255"/>
      <c r="AE7284" s="94" t="e">
        <f aca="false" t="array" ref="AE7284:AE7284">_xlfn.torow(_xlfn.unique(_xlfn._xlws.filter(cat_table[Subsector],$E7284=cat_table[Sector],"")))</f>
        <v>#NAME?</v>
      </c>
      <c r="AO7284" s="94" t="e">
        <f aca="false" t="array" ref="AO7284:AO7284">_xlfn.torow(_xlfn.unique(_xlfn._xlws.filter(cat_table[Sub-subsector],($E7284=cat_table[Sector])*($F7284=cat_table[Subsector]),"")))</f>
        <v>#NAME?</v>
      </c>
    </row>
    <row r="7285" customFormat="false" ht="15" hidden="false" customHeight="true" outlineLevel="0" collapsed="false">
      <c r="E7285" s="255"/>
      <c r="F7285" s="255"/>
      <c r="G7285" s="255"/>
      <c r="I7285" s="255"/>
      <c r="J7285" s="255"/>
      <c r="K7285" s="255"/>
      <c r="M7285" s="255"/>
      <c r="S7285" s="255"/>
      <c r="AE7285" s="94" t="e">
        <f aca="false" t="array" ref="AE7285:AE7285">_xlfn.torow(_xlfn.unique(_xlfn._xlws.filter(cat_table[Subsector],$E7285=cat_table[Sector],"")))</f>
        <v>#NAME?</v>
      </c>
      <c r="AO7285" s="94" t="e">
        <f aca="false" t="array" ref="AO7285:AO7285">_xlfn.torow(_xlfn.unique(_xlfn._xlws.filter(cat_table[Sub-subsector],($E7285=cat_table[Sector])*($F7285=cat_table[Subsector]),"")))</f>
        <v>#NAME?</v>
      </c>
    </row>
    <row r="7286" customFormat="false" ht="15" hidden="false" customHeight="true" outlineLevel="0" collapsed="false">
      <c r="E7286" s="255"/>
      <c r="F7286" s="255"/>
      <c r="G7286" s="255"/>
      <c r="I7286" s="255"/>
      <c r="J7286" s="255"/>
      <c r="K7286" s="255"/>
      <c r="M7286" s="255"/>
      <c r="S7286" s="255"/>
      <c r="AE7286" s="94" t="e">
        <f aca="false" t="array" ref="AE7286:AE7286">_xlfn.torow(_xlfn.unique(_xlfn._xlws.filter(cat_table[Subsector],$E7286=cat_table[Sector],"")))</f>
        <v>#NAME?</v>
      </c>
      <c r="AO7286" s="94" t="e">
        <f aca="false" t="array" ref="AO7286:AO7286">_xlfn.torow(_xlfn.unique(_xlfn._xlws.filter(cat_table[Sub-subsector],($E7286=cat_table[Sector])*($F7286=cat_table[Subsector]),"")))</f>
        <v>#NAME?</v>
      </c>
    </row>
    <row r="7287" customFormat="false" ht="15" hidden="false" customHeight="true" outlineLevel="0" collapsed="false">
      <c r="E7287" s="255"/>
      <c r="F7287" s="255"/>
      <c r="G7287" s="255"/>
      <c r="I7287" s="255"/>
      <c r="J7287" s="255"/>
      <c r="K7287" s="255"/>
      <c r="M7287" s="255"/>
      <c r="S7287" s="255"/>
      <c r="AE7287" s="94" t="e">
        <f aca="false" t="array" ref="AE7287:AE7287">_xlfn.torow(_xlfn.unique(_xlfn._xlws.filter(cat_table[Subsector],$E7287=cat_table[Sector],"")))</f>
        <v>#NAME?</v>
      </c>
      <c r="AO7287" s="94" t="e">
        <f aca="false" t="array" ref="AO7287:AO7287">_xlfn.torow(_xlfn.unique(_xlfn._xlws.filter(cat_table[Sub-subsector],($E7287=cat_table[Sector])*($F7287=cat_table[Subsector]),"")))</f>
        <v>#NAME?</v>
      </c>
    </row>
    <row r="7288" customFormat="false" ht="15" hidden="false" customHeight="true" outlineLevel="0" collapsed="false">
      <c r="E7288" s="255"/>
      <c r="F7288" s="255"/>
      <c r="G7288" s="255"/>
      <c r="I7288" s="255"/>
      <c r="J7288" s="255"/>
      <c r="K7288" s="255"/>
      <c r="M7288" s="255"/>
      <c r="S7288" s="255"/>
      <c r="AE7288" s="94" t="e">
        <f aca="false" t="array" ref="AE7288:AE7288">_xlfn.torow(_xlfn.unique(_xlfn._xlws.filter(cat_table[Subsector],$E7288=cat_table[Sector],"")))</f>
        <v>#NAME?</v>
      </c>
      <c r="AO7288" s="94" t="e">
        <f aca="false" t="array" ref="AO7288:AO7288">_xlfn.torow(_xlfn.unique(_xlfn._xlws.filter(cat_table[Sub-subsector],($E7288=cat_table[Sector])*($F7288=cat_table[Subsector]),"")))</f>
        <v>#NAME?</v>
      </c>
    </row>
    <row r="7289" customFormat="false" ht="15" hidden="false" customHeight="true" outlineLevel="0" collapsed="false">
      <c r="E7289" s="255"/>
      <c r="F7289" s="255"/>
      <c r="G7289" s="255"/>
      <c r="I7289" s="255"/>
      <c r="J7289" s="255"/>
      <c r="K7289" s="255"/>
      <c r="M7289" s="255"/>
      <c r="S7289" s="255"/>
      <c r="AE7289" s="94" t="e">
        <f aca="false" t="array" ref="AE7289:AE7289">_xlfn.torow(_xlfn.unique(_xlfn._xlws.filter(cat_table[Subsector],$E7289=cat_table[Sector],"")))</f>
        <v>#NAME?</v>
      </c>
      <c r="AO7289" s="94" t="e">
        <f aca="false" t="array" ref="AO7289:AO7289">_xlfn.torow(_xlfn.unique(_xlfn._xlws.filter(cat_table[Sub-subsector],($E7289=cat_table[Sector])*($F7289=cat_table[Subsector]),"")))</f>
        <v>#NAME?</v>
      </c>
    </row>
    <row r="7290" customFormat="false" ht="15" hidden="false" customHeight="true" outlineLevel="0" collapsed="false">
      <c r="E7290" s="255"/>
      <c r="F7290" s="255"/>
      <c r="G7290" s="255"/>
      <c r="I7290" s="255"/>
      <c r="J7290" s="255"/>
      <c r="K7290" s="255"/>
      <c r="M7290" s="255"/>
      <c r="S7290" s="255"/>
      <c r="AE7290" s="94" t="e">
        <f aca="false" t="array" ref="AE7290:AE7290">_xlfn.torow(_xlfn.unique(_xlfn._xlws.filter(cat_table[Subsector],$E7290=cat_table[Sector],"")))</f>
        <v>#NAME?</v>
      </c>
      <c r="AO7290" s="94" t="e">
        <f aca="false" t="array" ref="AO7290:AO7290">_xlfn.torow(_xlfn.unique(_xlfn._xlws.filter(cat_table[Sub-subsector],($E7290=cat_table[Sector])*($F7290=cat_table[Subsector]),"")))</f>
        <v>#NAME?</v>
      </c>
    </row>
    <row r="7291" customFormat="false" ht="15" hidden="false" customHeight="true" outlineLevel="0" collapsed="false">
      <c r="E7291" s="255"/>
      <c r="F7291" s="255"/>
      <c r="G7291" s="255"/>
      <c r="I7291" s="255"/>
      <c r="J7291" s="255"/>
      <c r="K7291" s="255"/>
      <c r="M7291" s="255"/>
      <c r="S7291" s="255"/>
      <c r="AE7291" s="94" t="e">
        <f aca="false" t="array" ref="AE7291:AE7291">_xlfn.torow(_xlfn.unique(_xlfn._xlws.filter(cat_table[Subsector],$E7291=cat_table[Sector],"")))</f>
        <v>#NAME?</v>
      </c>
      <c r="AO7291" s="94" t="e">
        <f aca="false" t="array" ref="AO7291:AO7291">_xlfn.torow(_xlfn.unique(_xlfn._xlws.filter(cat_table[Sub-subsector],($E7291=cat_table[Sector])*($F7291=cat_table[Subsector]),"")))</f>
        <v>#NAME?</v>
      </c>
    </row>
    <row r="7292" customFormat="false" ht="15" hidden="false" customHeight="true" outlineLevel="0" collapsed="false">
      <c r="E7292" s="255"/>
      <c r="F7292" s="255"/>
      <c r="G7292" s="255"/>
      <c r="I7292" s="255"/>
      <c r="J7292" s="255"/>
      <c r="K7292" s="255"/>
      <c r="M7292" s="255"/>
      <c r="S7292" s="255"/>
      <c r="AE7292" s="94" t="e">
        <f aca="false" t="array" ref="AE7292:AE7292">_xlfn.torow(_xlfn.unique(_xlfn._xlws.filter(cat_table[Subsector],$E7292=cat_table[Sector],"")))</f>
        <v>#NAME?</v>
      </c>
      <c r="AO7292" s="94" t="e">
        <f aca="false" t="array" ref="AO7292:AO7292">_xlfn.torow(_xlfn.unique(_xlfn._xlws.filter(cat_table[Sub-subsector],($E7292=cat_table[Sector])*($F7292=cat_table[Subsector]),"")))</f>
        <v>#NAME?</v>
      </c>
    </row>
    <row r="7293" customFormat="false" ht="15" hidden="false" customHeight="true" outlineLevel="0" collapsed="false">
      <c r="E7293" s="255"/>
      <c r="F7293" s="255"/>
      <c r="G7293" s="255"/>
      <c r="I7293" s="255"/>
      <c r="J7293" s="255"/>
      <c r="K7293" s="255"/>
      <c r="M7293" s="255"/>
      <c r="S7293" s="255"/>
      <c r="AE7293" s="94" t="e">
        <f aca="false" t="array" ref="AE7293:AE7293">_xlfn.torow(_xlfn.unique(_xlfn._xlws.filter(cat_table[Subsector],$E7293=cat_table[Sector],"")))</f>
        <v>#NAME?</v>
      </c>
      <c r="AO7293" s="94" t="e">
        <f aca="false" t="array" ref="AO7293:AO7293">_xlfn.torow(_xlfn.unique(_xlfn._xlws.filter(cat_table[Sub-subsector],($E7293=cat_table[Sector])*($F7293=cat_table[Subsector]),"")))</f>
        <v>#NAME?</v>
      </c>
    </row>
    <row r="7294" customFormat="false" ht="15" hidden="false" customHeight="true" outlineLevel="0" collapsed="false">
      <c r="E7294" s="255"/>
      <c r="F7294" s="255"/>
      <c r="G7294" s="255"/>
      <c r="I7294" s="255"/>
      <c r="J7294" s="255"/>
      <c r="K7294" s="255"/>
      <c r="M7294" s="255"/>
      <c r="S7294" s="255"/>
      <c r="AE7294" s="94" t="e">
        <f aca="false" t="array" ref="AE7294:AE7294">_xlfn.torow(_xlfn.unique(_xlfn._xlws.filter(cat_table[Subsector],$E7294=cat_table[Sector],"")))</f>
        <v>#NAME?</v>
      </c>
      <c r="AO7294" s="94" t="e">
        <f aca="false" t="array" ref="AO7294:AO7294">_xlfn.torow(_xlfn.unique(_xlfn._xlws.filter(cat_table[Sub-subsector],($E7294=cat_table[Sector])*($F7294=cat_table[Subsector]),"")))</f>
        <v>#NAME?</v>
      </c>
    </row>
    <row r="7295" customFormat="false" ht="15" hidden="false" customHeight="true" outlineLevel="0" collapsed="false">
      <c r="E7295" s="255"/>
      <c r="F7295" s="255"/>
      <c r="G7295" s="255"/>
      <c r="I7295" s="255"/>
      <c r="J7295" s="255"/>
      <c r="K7295" s="255"/>
      <c r="M7295" s="255"/>
      <c r="S7295" s="255"/>
      <c r="AE7295" s="94" t="e">
        <f aca="false" t="array" ref="AE7295:AE7295">_xlfn.torow(_xlfn.unique(_xlfn._xlws.filter(cat_table[Subsector],$E7295=cat_table[Sector],"")))</f>
        <v>#NAME?</v>
      </c>
      <c r="AO7295" s="94" t="e">
        <f aca="false" t="array" ref="AO7295:AO7295">_xlfn.torow(_xlfn.unique(_xlfn._xlws.filter(cat_table[Sub-subsector],($E7295=cat_table[Sector])*($F7295=cat_table[Subsector]),"")))</f>
        <v>#NAME?</v>
      </c>
    </row>
    <row r="7296" customFormat="false" ht="15" hidden="false" customHeight="true" outlineLevel="0" collapsed="false">
      <c r="E7296" s="255"/>
      <c r="F7296" s="255"/>
      <c r="G7296" s="255"/>
      <c r="I7296" s="255"/>
      <c r="J7296" s="255"/>
      <c r="K7296" s="255"/>
      <c r="M7296" s="255"/>
      <c r="S7296" s="255"/>
      <c r="AE7296" s="94" t="e">
        <f aca="false" t="array" ref="AE7296:AE7296">_xlfn.torow(_xlfn.unique(_xlfn._xlws.filter(cat_table[Subsector],$E7296=cat_table[Sector],"")))</f>
        <v>#NAME?</v>
      </c>
      <c r="AO7296" s="94" t="e">
        <f aca="false" t="array" ref="AO7296:AO7296">_xlfn.torow(_xlfn.unique(_xlfn._xlws.filter(cat_table[Sub-subsector],($E7296=cat_table[Sector])*($F7296=cat_table[Subsector]),"")))</f>
        <v>#NAME?</v>
      </c>
    </row>
    <row r="7297" customFormat="false" ht="15" hidden="false" customHeight="true" outlineLevel="0" collapsed="false">
      <c r="E7297" s="255"/>
      <c r="F7297" s="255"/>
      <c r="G7297" s="255"/>
      <c r="I7297" s="255"/>
      <c r="J7297" s="255"/>
      <c r="K7297" s="255"/>
      <c r="M7297" s="255"/>
      <c r="S7297" s="255"/>
      <c r="AE7297" s="94" t="e">
        <f aca="false" t="array" ref="AE7297:AE7297">_xlfn.torow(_xlfn.unique(_xlfn._xlws.filter(cat_table[Subsector],$E7297=cat_table[Sector],"")))</f>
        <v>#NAME?</v>
      </c>
      <c r="AO7297" s="94" t="e">
        <f aca="false" t="array" ref="AO7297:AO7297">_xlfn.torow(_xlfn.unique(_xlfn._xlws.filter(cat_table[Sub-subsector],($E7297=cat_table[Sector])*($F7297=cat_table[Subsector]),"")))</f>
        <v>#NAME?</v>
      </c>
    </row>
    <row r="7298" customFormat="false" ht="15" hidden="false" customHeight="true" outlineLevel="0" collapsed="false">
      <c r="E7298" s="255"/>
      <c r="F7298" s="255"/>
      <c r="G7298" s="255"/>
      <c r="I7298" s="255"/>
      <c r="J7298" s="255"/>
      <c r="K7298" s="255"/>
      <c r="M7298" s="255"/>
      <c r="S7298" s="255"/>
      <c r="AE7298" s="94" t="e">
        <f aca="false" t="array" ref="AE7298:AE7298">_xlfn.torow(_xlfn.unique(_xlfn._xlws.filter(cat_table[Subsector],$E7298=cat_table[Sector],"")))</f>
        <v>#NAME?</v>
      </c>
      <c r="AO7298" s="94" t="e">
        <f aca="false" t="array" ref="AO7298:AO7298">_xlfn.torow(_xlfn.unique(_xlfn._xlws.filter(cat_table[Sub-subsector],($E7298=cat_table[Sector])*($F7298=cat_table[Subsector]),"")))</f>
        <v>#NAME?</v>
      </c>
    </row>
    <row r="7299" customFormat="false" ht="15" hidden="false" customHeight="true" outlineLevel="0" collapsed="false">
      <c r="E7299" s="255"/>
      <c r="F7299" s="255"/>
      <c r="G7299" s="255"/>
      <c r="I7299" s="255"/>
      <c r="J7299" s="255"/>
      <c r="K7299" s="255"/>
      <c r="M7299" s="255"/>
      <c r="S7299" s="255"/>
      <c r="AE7299" s="94" t="e">
        <f aca="false" t="array" ref="AE7299:AE7299">_xlfn.torow(_xlfn.unique(_xlfn._xlws.filter(cat_table[Subsector],$E7299=cat_table[Sector],"")))</f>
        <v>#NAME?</v>
      </c>
      <c r="AO7299" s="94" t="e">
        <f aca="false" t="array" ref="AO7299:AO7299">_xlfn.torow(_xlfn.unique(_xlfn._xlws.filter(cat_table[Sub-subsector],($E7299=cat_table[Sector])*($F7299=cat_table[Subsector]),"")))</f>
        <v>#NAME?</v>
      </c>
    </row>
    <row r="7300" customFormat="false" ht="15" hidden="false" customHeight="true" outlineLevel="0" collapsed="false">
      <c r="E7300" s="255"/>
      <c r="F7300" s="255"/>
      <c r="G7300" s="255"/>
      <c r="I7300" s="255"/>
      <c r="J7300" s="255"/>
      <c r="K7300" s="255"/>
      <c r="M7300" s="255"/>
      <c r="S7300" s="255"/>
      <c r="AE7300" s="94" t="e">
        <f aca="false" t="array" ref="AE7300:AE7300">_xlfn.torow(_xlfn.unique(_xlfn._xlws.filter(cat_table[Subsector],$E7300=cat_table[Sector],"")))</f>
        <v>#NAME?</v>
      </c>
      <c r="AO7300" s="94" t="e">
        <f aca="false" t="array" ref="AO7300:AO7300">_xlfn.torow(_xlfn.unique(_xlfn._xlws.filter(cat_table[Sub-subsector],($E7300=cat_table[Sector])*($F7300=cat_table[Subsector]),"")))</f>
        <v>#NAME?</v>
      </c>
    </row>
    <row r="7301" customFormat="false" ht="15" hidden="false" customHeight="true" outlineLevel="0" collapsed="false">
      <c r="E7301" s="255"/>
      <c r="F7301" s="255"/>
      <c r="G7301" s="255"/>
      <c r="I7301" s="255"/>
      <c r="J7301" s="255"/>
      <c r="K7301" s="255"/>
      <c r="M7301" s="255"/>
      <c r="S7301" s="255"/>
      <c r="AE7301" s="94" t="e">
        <f aca="false" t="array" ref="AE7301:AE7301">_xlfn.torow(_xlfn.unique(_xlfn._xlws.filter(cat_table[Subsector],$E7301=cat_table[Sector],"")))</f>
        <v>#NAME?</v>
      </c>
      <c r="AO7301" s="94" t="e">
        <f aca="false" t="array" ref="AO7301:AO7301">_xlfn.torow(_xlfn.unique(_xlfn._xlws.filter(cat_table[Sub-subsector],($E7301=cat_table[Sector])*($F7301=cat_table[Subsector]),"")))</f>
        <v>#NAME?</v>
      </c>
    </row>
    <row r="7302" customFormat="false" ht="15" hidden="false" customHeight="true" outlineLevel="0" collapsed="false">
      <c r="E7302" s="255"/>
      <c r="F7302" s="255"/>
      <c r="G7302" s="255"/>
      <c r="I7302" s="255"/>
      <c r="J7302" s="255"/>
      <c r="K7302" s="255"/>
      <c r="M7302" s="255"/>
      <c r="S7302" s="255"/>
      <c r="AE7302" s="94" t="e">
        <f aca="false" t="array" ref="AE7302:AE7302">_xlfn.torow(_xlfn.unique(_xlfn._xlws.filter(cat_table[Subsector],$E7302=cat_table[Sector],"")))</f>
        <v>#NAME?</v>
      </c>
      <c r="AO7302" s="94" t="e">
        <f aca="false" t="array" ref="AO7302:AO7302">_xlfn.torow(_xlfn.unique(_xlfn._xlws.filter(cat_table[Sub-subsector],($E7302=cat_table[Sector])*($F7302=cat_table[Subsector]),"")))</f>
        <v>#NAME?</v>
      </c>
    </row>
    <row r="7303" customFormat="false" ht="15" hidden="false" customHeight="true" outlineLevel="0" collapsed="false">
      <c r="E7303" s="255"/>
      <c r="F7303" s="255"/>
      <c r="G7303" s="255"/>
      <c r="I7303" s="255"/>
      <c r="J7303" s="255"/>
      <c r="K7303" s="255"/>
      <c r="M7303" s="255"/>
      <c r="S7303" s="255"/>
      <c r="AE7303" s="94" t="e">
        <f aca="false" t="array" ref="AE7303:AE7303">_xlfn.torow(_xlfn.unique(_xlfn._xlws.filter(cat_table[Subsector],$E7303=cat_table[Sector],"")))</f>
        <v>#NAME?</v>
      </c>
      <c r="AO7303" s="94" t="e">
        <f aca="false" t="array" ref="AO7303:AO7303">_xlfn.torow(_xlfn.unique(_xlfn._xlws.filter(cat_table[Sub-subsector],($E7303=cat_table[Sector])*($F7303=cat_table[Subsector]),"")))</f>
        <v>#NAME?</v>
      </c>
    </row>
    <row r="7304" customFormat="false" ht="15" hidden="false" customHeight="true" outlineLevel="0" collapsed="false">
      <c r="E7304" s="255"/>
      <c r="F7304" s="255"/>
      <c r="G7304" s="255"/>
      <c r="I7304" s="255"/>
      <c r="J7304" s="255"/>
      <c r="K7304" s="255"/>
      <c r="M7304" s="255"/>
      <c r="S7304" s="255"/>
      <c r="AE7304" s="94" t="e">
        <f aca="false" t="array" ref="AE7304:AE7304">_xlfn.torow(_xlfn.unique(_xlfn._xlws.filter(cat_table[Subsector],$E7304=cat_table[Sector],"")))</f>
        <v>#NAME?</v>
      </c>
      <c r="AO7304" s="94" t="e">
        <f aca="false" t="array" ref="AO7304:AO7304">_xlfn.torow(_xlfn.unique(_xlfn._xlws.filter(cat_table[Sub-subsector],($E7304=cat_table[Sector])*($F7304=cat_table[Subsector]),"")))</f>
        <v>#NAME?</v>
      </c>
    </row>
    <row r="7305" customFormat="false" ht="15" hidden="false" customHeight="true" outlineLevel="0" collapsed="false">
      <c r="E7305" s="255"/>
      <c r="F7305" s="255"/>
      <c r="G7305" s="255"/>
      <c r="I7305" s="255"/>
      <c r="J7305" s="255"/>
      <c r="K7305" s="255"/>
      <c r="M7305" s="255"/>
      <c r="S7305" s="255"/>
      <c r="AE7305" s="94" t="e">
        <f aca="false" t="array" ref="AE7305:AE7305">_xlfn.torow(_xlfn.unique(_xlfn._xlws.filter(cat_table[Subsector],$E7305=cat_table[Sector],"")))</f>
        <v>#NAME?</v>
      </c>
      <c r="AO7305" s="94" t="e">
        <f aca="false" t="array" ref="AO7305:AO7305">_xlfn.torow(_xlfn.unique(_xlfn._xlws.filter(cat_table[Sub-subsector],($E7305=cat_table[Sector])*($F7305=cat_table[Subsector]),"")))</f>
        <v>#NAME?</v>
      </c>
    </row>
    <row r="7306" customFormat="false" ht="15" hidden="false" customHeight="true" outlineLevel="0" collapsed="false">
      <c r="E7306" s="255"/>
      <c r="F7306" s="255"/>
      <c r="G7306" s="255"/>
      <c r="I7306" s="255"/>
      <c r="J7306" s="255"/>
      <c r="K7306" s="255"/>
      <c r="M7306" s="255"/>
      <c r="S7306" s="255"/>
      <c r="AE7306" s="94" t="e">
        <f aca="false" t="array" ref="AE7306:AE7306">_xlfn.torow(_xlfn.unique(_xlfn._xlws.filter(cat_table[Subsector],$E7306=cat_table[Sector],"")))</f>
        <v>#NAME?</v>
      </c>
      <c r="AO7306" s="94" t="e">
        <f aca="false" t="array" ref="AO7306:AO7306">_xlfn.torow(_xlfn.unique(_xlfn._xlws.filter(cat_table[Sub-subsector],($E7306=cat_table[Sector])*($F7306=cat_table[Subsector]),"")))</f>
        <v>#NAME?</v>
      </c>
    </row>
    <row r="7307" customFormat="false" ht="15" hidden="false" customHeight="true" outlineLevel="0" collapsed="false">
      <c r="E7307" s="255"/>
      <c r="F7307" s="255"/>
      <c r="G7307" s="255"/>
      <c r="I7307" s="255"/>
      <c r="J7307" s="255"/>
      <c r="K7307" s="255"/>
      <c r="M7307" s="255"/>
      <c r="S7307" s="255"/>
      <c r="AE7307" s="94" t="e">
        <f aca="false" t="array" ref="AE7307:AE7307">_xlfn.torow(_xlfn.unique(_xlfn._xlws.filter(cat_table[Subsector],$E7307=cat_table[Sector],"")))</f>
        <v>#NAME?</v>
      </c>
      <c r="AO7307" s="94" t="e">
        <f aca="false" t="array" ref="AO7307:AO7307">_xlfn.torow(_xlfn.unique(_xlfn._xlws.filter(cat_table[Sub-subsector],($E7307=cat_table[Sector])*($F7307=cat_table[Subsector]),"")))</f>
        <v>#NAME?</v>
      </c>
    </row>
    <row r="7308" customFormat="false" ht="15" hidden="false" customHeight="true" outlineLevel="0" collapsed="false">
      <c r="E7308" s="255"/>
      <c r="F7308" s="255"/>
      <c r="G7308" s="255"/>
      <c r="I7308" s="255"/>
      <c r="J7308" s="255"/>
      <c r="K7308" s="255"/>
      <c r="M7308" s="255"/>
      <c r="S7308" s="255"/>
      <c r="AE7308" s="94" t="e">
        <f aca="false" t="array" ref="AE7308:AE7308">_xlfn.torow(_xlfn.unique(_xlfn._xlws.filter(cat_table[Subsector],$E7308=cat_table[Sector],"")))</f>
        <v>#NAME?</v>
      </c>
      <c r="AO7308" s="94" t="e">
        <f aca="false" t="array" ref="AO7308:AO7308">_xlfn.torow(_xlfn.unique(_xlfn._xlws.filter(cat_table[Sub-subsector],($E7308=cat_table[Sector])*($F7308=cat_table[Subsector]),"")))</f>
        <v>#NAME?</v>
      </c>
    </row>
    <row r="7309" customFormat="false" ht="15" hidden="false" customHeight="true" outlineLevel="0" collapsed="false">
      <c r="E7309" s="255"/>
      <c r="F7309" s="255"/>
      <c r="G7309" s="255"/>
      <c r="I7309" s="255"/>
      <c r="J7309" s="255"/>
      <c r="K7309" s="255"/>
      <c r="M7309" s="255"/>
      <c r="S7309" s="255"/>
      <c r="AE7309" s="94" t="e">
        <f aca="false" t="array" ref="AE7309:AE7309">_xlfn.torow(_xlfn.unique(_xlfn._xlws.filter(cat_table[Subsector],$E7309=cat_table[Sector],"")))</f>
        <v>#NAME?</v>
      </c>
      <c r="AO7309" s="94" t="e">
        <f aca="false" t="array" ref="AO7309:AO7309">_xlfn.torow(_xlfn.unique(_xlfn._xlws.filter(cat_table[Sub-subsector],($E7309=cat_table[Sector])*($F7309=cat_table[Subsector]),"")))</f>
        <v>#NAME?</v>
      </c>
    </row>
    <row r="7310" customFormat="false" ht="15" hidden="false" customHeight="true" outlineLevel="0" collapsed="false">
      <c r="E7310" s="255"/>
      <c r="F7310" s="255"/>
      <c r="G7310" s="255"/>
      <c r="I7310" s="255"/>
      <c r="J7310" s="255"/>
      <c r="K7310" s="255"/>
      <c r="M7310" s="255"/>
      <c r="S7310" s="255"/>
      <c r="AE7310" s="94" t="e">
        <f aca="false" t="array" ref="AE7310:AE7310">_xlfn.torow(_xlfn.unique(_xlfn._xlws.filter(cat_table[Subsector],$E7310=cat_table[Sector],"")))</f>
        <v>#NAME?</v>
      </c>
      <c r="AO7310" s="94" t="e">
        <f aca="false" t="array" ref="AO7310:AO7310">_xlfn.torow(_xlfn.unique(_xlfn._xlws.filter(cat_table[Sub-subsector],($E7310=cat_table[Sector])*($F7310=cat_table[Subsector]),"")))</f>
        <v>#NAME?</v>
      </c>
    </row>
    <row r="7311" customFormat="false" ht="15" hidden="false" customHeight="true" outlineLevel="0" collapsed="false">
      <c r="E7311" s="255"/>
      <c r="F7311" s="255"/>
      <c r="G7311" s="255"/>
      <c r="I7311" s="255"/>
      <c r="J7311" s="255"/>
      <c r="K7311" s="255"/>
      <c r="M7311" s="255"/>
      <c r="S7311" s="255"/>
      <c r="AE7311" s="94" t="e">
        <f aca="false" t="array" ref="AE7311:AE7311">_xlfn.torow(_xlfn.unique(_xlfn._xlws.filter(cat_table[Subsector],$E7311=cat_table[Sector],"")))</f>
        <v>#NAME?</v>
      </c>
      <c r="AO7311" s="94" t="e">
        <f aca="false" t="array" ref="AO7311:AO7311">_xlfn.torow(_xlfn.unique(_xlfn._xlws.filter(cat_table[Sub-subsector],($E7311=cat_table[Sector])*($F7311=cat_table[Subsector]),"")))</f>
        <v>#NAME?</v>
      </c>
    </row>
    <row r="7312" customFormat="false" ht="15" hidden="false" customHeight="true" outlineLevel="0" collapsed="false">
      <c r="E7312" s="255"/>
      <c r="F7312" s="255"/>
      <c r="G7312" s="255"/>
      <c r="I7312" s="255"/>
      <c r="J7312" s="255"/>
      <c r="K7312" s="255"/>
      <c r="M7312" s="255"/>
      <c r="S7312" s="255"/>
      <c r="AE7312" s="94" t="e">
        <f aca="false" t="array" ref="AE7312:AE7312">_xlfn.torow(_xlfn.unique(_xlfn._xlws.filter(cat_table[Subsector],$E7312=cat_table[Sector],"")))</f>
        <v>#NAME?</v>
      </c>
      <c r="AO7312" s="94" t="e">
        <f aca="false" t="array" ref="AO7312:AO7312">_xlfn.torow(_xlfn.unique(_xlfn._xlws.filter(cat_table[Sub-subsector],($E7312=cat_table[Sector])*($F7312=cat_table[Subsector]),"")))</f>
        <v>#NAME?</v>
      </c>
    </row>
    <row r="7313" customFormat="false" ht="15" hidden="false" customHeight="true" outlineLevel="0" collapsed="false">
      <c r="E7313" s="255"/>
      <c r="F7313" s="255"/>
      <c r="G7313" s="255"/>
      <c r="I7313" s="255"/>
      <c r="J7313" s="255"/>
      <c r="K7313" s="255"/>
      <c r="M7313" s="255"/>
      <c r="S7313" s="255"/>
      <c r="AE7313" s="94" t="e">
        <f aca="false" t="array" ref="AE7313:AE7313">_xlfn.torow(_xlfn.unique(_xlfn._xlws.filter(cat_table[Subsector],$E7313=cat_table[Sector],"")))</f>
        <v>#NAME?</v>
      </c>
      <c r="AO7313" s="94" t="e">
        <f aca="false" t="array" ref="AO7313:AO7313">_xlfn.torow(_xlfn.unique(_xlfn._xlws.filter(cat_table[Sub-subsector],($E7313=cat_table[Sector])*($F7313=cat_table[Subsector]),"")))</f>
        <v>#NAME?</v>
      </c>
    </row>
    <row r="7314" customFormat="false" ht="15" hidden="false" customHeight="true" outlineLevel="0" collapsed="false">
      <c r="E7314" s="255"/>
      <c r="F7314" s="255"/>
      <c r="G7314" s="255"/>
      <c r="I7314" s="255"/>
      <c r="J7314" s="255"/>
      <c r="K7314" s="255"/>
      <c r="M7314" s="255"/>
      <c r="S7314" s="255"/>
      <c r="AE7314" s="94" t="e">
        <f aca="false" t="array" ref="AE7314:AE7314">_xlfn.torow(_xlfn.unique(_xlfn._xlws.filter(cat_table[Subsector],$E7314=cat_table[Sector],"")))</f>
        <v>#NAME?</v>
      </c>
      <c r="AO7314" s="94" t="e">
        <f aca="false" t="array" ref="AO7314:AO7314">_xlfn.torow(_xlfn.unique(_xlfn._xlws.filter(cat_table[Sub-subsector],($E7314=cat_table[Sector])*($F7314=cat_table[Subsector]),"")))</f>
        <v>#NAME?</v>
      </c>
    </row>
    <row r="7315" customFormat="false" ht="15" hidden="false" customHeight="true" outlineLevel="0" collapsed="false">
      <c r="E7315" s="255"/>
      <c r="F7315" s="255"/>
      <c r="G7315" s="255"/>
      <c r="I7315" s="255"/>
      <c r="J7315" s="255"/>
      <c r="K7315" s="255"/>
      <c r="M7315" s="255"/>
      <c r="S7315" s="255"/>
      <c r="AE7315" s="94" t="e">
        <f aca="false" t="array" ref="AE7315:AE7315">_xlfn.torow(_xlfn.unique(_xlfn._xlws.filter(cat_table[Subsector],$E7315=cat_table[Sector],"")))</f>
        <v>#NAME?</v>
      </c>
      <c r="AO7315" s="94" t="e">
        <f aca="false" t="array" ref="AO7315:AO7315">_xlfn.torow(_xlfn.unique(_xlfn._xlws.filter(cat_table[Sub-subsector],($E7315=cat_table[Sector])*($F7315=cat_table[Subsector]),"")))</f>
        <v>#NAME?</v>
      </c>
    </row>
    <row r="7316" customFormat="false" ht="15" hidden="false" customHeight="true" outlineLevel="0" collapsed="false">
      <c r="E7316" s="255"/>
      <c r="F7316" s="255"/>
      <c r="G7316" s="255"/>
      <c r="I7316" s="255"/>
      <c r="J7316" s="255"/>
      <c r="K7316" s="255"/>
      <c r="M7316" s="255"/>
      <c r="S7316" s="255"/>
      <c r="AE7316" s="94" t="e">
        <f aca="false" t="array" ref="AE7316:AE7316">_xlfn.torow(_xlfn.unique(_xlfn._xlws.filter(cat_table[Subsector],$E7316=cat_table[Sector],"")))</f>
        <v>#NAME?</v>
      </c>
      <c r="AO7316" s="94" t="e">
        <f aca="false" t="array" ref="AO7316:AO7316">_xlfn.torow(_xlfn.unique(_xlfn._xlws.filter(cat_table[Sub-subsector],($E7316=cat_table[Sector])*($F7316=cat_table[Subsector]),"")))</f>
        <v>#NAME?</v>
      </c>
    </row>
    <row r="7317" customFormat="false" ht="15" hidden="false" customHeight="true" outlineLevel="0" collapsed="false">
      <c r="E7317" s="255"/>
      <c r="F7317" s="255"/>
      <c r="G7317" s="255"/>
      <c r="I7317" s="255"/>
      <c r="J7317" s="255"/>
      <c r="K7317" s="255"/>
      <c r="M7317" s="255"/>
      <c r="S7317" s="255"/>
      <c r="AE7317" s="94" t="e">
        <f aca="false" t="array" ref="AE7317:AE7317">_xlfn.torow(_xlfn.unique(_xlfn._xlws.filter(cat_table[Subsector],$E7317=cat_table[Sector],"")))</f>
        <v>#NAME?</v>
      </c>
      <c r="AO7317" s="94" t="e">
        <f aca="false" t="array" ref="AO7317:AO7317">_xlfn.torow(_xlfn.unique(_xlfn._xlws.filter(cat_table[Sub-subsector],($E7317=cat_table[Sector])*($F7317=cat_table[Subsector]),"")))</f>
        <v>#NAME?</v>
      </c>
    </row>
    <row r="7318" customFormat="false" ht="15" hidden="false" customHeight="true" outlineLevel="0" collapsed="false">
      <c r="E7318" s="255"/>
      <c r="F7318" s="255"/>
      <c r="G7318" s="255"/>
      <c r="I7318" s="255"/>
      <c r="J7318" s="255"/>
      <c r="K7318" s="255"/>
      <c r="M7318" s="255"/>
      <c r="S7318" s="255"/>
      <c r="AE7318" s="94" t="e">
        <f aca="false" t="array" ref="AE7318:AE7318">_xlfn.torow(_xlfn.unique(_xlfn._xlws.filter(cat_table[Subsector],$E7318=cat_table[Sector],"")))</f>
        <v>#NAME?</v>
      </c>
      <c r="AO7318" s="94" t="e">
        <f aca="false" t="array" ref="AO7318:AO7318">_xlfn.torow(_xlfn.unique(_xlfn._xlws.filter(cat_table[Sub-subsector],($E7318=cat_table[Sector])*($F7318=cat_table[Subsector]),"")))</f>
        <v>#NAME?</v>
      </c>
    </row>
    <row r="7319" customFormat="false" ht="15" hidden="false" customHeight="true" outlineLevel="0" collapsed="false">
      <c r="E7319" s="255"/>
      <c r="F7319" s="255"/>
      <c r="G7319" s="255"/>
      <c r="I7319" s="255"/>
      <c r="J7319" s="255"/>
      <c r="K7319" s="255"/>
      <c r="M7319" s="255"/>
      <c r="S7319" s="255"/>
      <c r="AE7319" s="94" t="e">
        <f aca="false" t="array" ref="AE7319:AE7319">_xlfn.torow(_xlfn.unique(_xlfn._xlws.filter(cat_table[Subsector],$E7319=cat_table[Sector],"")))</f>
        <v>#NAME?</v>
      </c>
      <c r="AO7319" s="94" t="e">
        <f aca="false" t="array" ref="AO7319:AO7319">_xlfn.torow(_xlfn.unique(_xlfn._xlws.filter(cat_table[Sub-subsector],($E7319=cat_table[Sector])*($F7319=cat_table[Subsector]),"")))</f>
        <v>#NAME?</v>
      </c>
    </row>
    <row r="7320" customFormat="false" ht="15" hidden="false" customHeight="true" outlineLevel="0" collapsed="false">
      <c r="E7320" s="255"/>
      <c r="F7320" s="255"/>
      <c r="G7320" s="255"/>
      <c r="I7320" s="255"/>
      <c r="J7320" s="255"/>
      <c r="K7320" s="255"/>
      <c r="M7320" s="255"/>
      <c r="S7320" s="255"/>
      <c r="AE7320" s="94" t="e">
        <f aca="false" t="array" ref="AE7320:AE7320">_xlfn.torow(_xlfn.unique(_xlfn._xlws.filter(cat_table[Subsector],$E7320=cat_table[Sector],"")))</f>
        <v>#NAME?</v>
      </c>
      <c r="AO7320" s="94" t="e">
        <f aca="false" t="array" ref="AO7320:AO7320">_xlfn.torow(_xlfn.unique(_xlfn._xlws.filter(cat_table[Sub-subsector],($E7320=cat_table[Sector])*($F7320=cat_table[Subsector]),"")))</f>
        <v>#NAME?</v>
      </c>
    </row>
    <row r="7321" customFormat="false" ht="15" hidden="false" customHeight="true" outlineLevel="0" collapsed="false">
      <c r="E7321" s="255"/>
      <c r="F7321" s="255"/>
      <c r="G7321" s="255"/>
      <c r="I7321" s="255"/>
      <c r="J7321" s="255"/>
      <c r="K7321" s="255"/>
      <c r="M7321" s="255"/>
      <c r="S7321" s="255"/>
      <c r="AE7321" s="94" t="e">
        <f aca="false" t="array" ref="AE7321:AE7321">_xlfn.torow(_xlfn.unique(_xlfn._xlws.filter(cat_table[Subsector],$E7321=cat_table[Sector],"")))</f>
        <v>#NAME?</v>
      </c>
      <c r="AO7321" s="94" t="e">
        <f aca="false" t="array" ref="AO7321:AO7321">_xlfn.torow(_xlfn.unique(_xlfn._xlws.filter(cat_table[Sub-subsector],($E7321=cat_table[Sector])*($F7321=cat_table[Subsector]),"")))</f>
        <v>#NAME?</v>
      </c>
    </row>
    <row r="7322" customFormat="false" ht="15" hidden="false" customHeight="true" outlineLevel="0" collapsed="false">
      <c r="E7322" s="255"/>
      <c r="F7322" s="255"/>
      <c r="G7322" s="255"/>
      <c r="I7322" s="255"/>
      <c r="J7322" s="255"/>
      <c r="K7322" s="255"/>
      <c r="M7322" s="255"/>
      <c r="S7322" s="255"/>
      <c r="AE7322" s="94" t="e">
        <f aca="false" t="array" ref="AE7322:AE7322">_xlfn.torow(_xlfn.unique(_xlfn._xlws.filter(cat_table[Subsector],$E7322=cat_table[Sector],"")))</f>
        <v>#NAME?</v>
      </c>
      <c r="AO7322" s="94" t="e">
        <f aca="false" t="array" ref="AO7322:AO7322">_xlfn.torow(_xlfn.unique(_xlfn._xlws.filter(cat_table[Sub-subsector],($E7322=cat_table[Sector])*($F7322=cat_table[Subsector]),"")))</f>
        <v>#NAME?</v>
      </c>
    </row>
    <row r="7323" customFormat="false" ht="15" hidden="false" customHeight="true" outlineLevel="0" collapsed="false">
      <c r="E7323" s="255"/>
      <c r="F7323" s="255"/>
      <c r="G7323" s="255"/>
      <c r="I7323" s="255"/>
      <c r="J7323" s="255"/>
      <c r="K7323" s="255"/>
      <c r="M7323" s="255"/>
      <c r="S7323" s="255"/>
      <c r="AE7323" s="94" t="e">
        <f aca="false" t="array" ref="AE7323:AE7323">_xlfn.torow(_xlfn.unique(_xlfn._xlws.filter(cat_table[Subsector],$E7323=cat_table[Sector],"")))</f>
        <v>#NAME?</v>
      </c>
      <c r="AO7323" s="94" t="e">
        <f aca="false" t="array" ref="AO7323:AO7323">_xlfn.torow(_xlfn.unique(_xlfn._xlws.filter(cat_table[Sub-subsector],($E7323=cat_table[Sector])*($F7323=cat_table[Subsector]),"")))</f>
        <v>#NAME?</v>
      </c>
    </row>
    <row r="7324" customFormat="false" ht="15" hidden="false" customHeight="true" outlineLevel="0" collapsed="false">
      <c r="E7324" s="255"/>
      <c r="F7324" s="255"/>
      <c r="G7324" s="255"/>
      <c r="I7324" s="255"/>
      <c r="J7324" s="255"/>
      <c r="K7324" s="255"/>
      <c r="M7324" s="255"/>
      <c r="S7324" s="255"/>
      <c r="AE7324" s="94" t="e">
        <f aca="false" t="array" ref="AE7324:AE7324">_xlfn.torow(_xlfn.unique(_xlfn._xlws.filter(cat_table[Subsector],$E7324=cat_table[Sector],"")))</f>
        <v>#NAME?</v>
      </c>
      <c r="AO7324" s="94" t="e">
        <f aca="false" t="array" ref="AO7324:AO7324">_xlfn.torow(_xlfn.unique(_xlfn._xlws.filter(cat_table[Sub-subsector],($E7324=cat_table[Sector])*($F7324=cat_table[Subsector]),"")))</f>
        <v>#NAME?</v>
      </c>
    </row>
    <row r="7325" customFormat="false" ht="15" hidden="false" customHeight="true" outlineLevel="0" collapsed="false">
      <c r="E7325" s="255"/>
      <c r="F7325" s="255"/>
      <c r="G7325" s="255"/>
      <c r="I7325" s="255"/>
      <c r="J7325" s="255"/>
      <c r="K7325" s="255"/>
      <c r="M7325" s="255"/>
      <c r="S7325" s="255"/>
      <c r="AE7325" s="94" t="e">
        <f aca="false" t="array" ref="AE7325:AE7325">_xlfn.torow(_xlfn.unique(_xlfn._xlws.filter(cat_table[Subsector],$E7325=cat_table[Sector],"")))</f>
        <v>#NAME?</v>
      </c>
      <c r="AO7325" s="94" t="e">
        <f aca="false" t="array" ref="AO7325:AO7325">_xlfn.torow(_xlfn.unique(_xlfn._xlws.filter(cat_table[Sub-subsector],($E7325=cat_table[Sector])*($F7325=cat_table[Subsector]),"")))</f>
        <v>#NAME?</v>
      </c>
    </row>
    <row r="7326" customFormat="false" ht="15" hidden="false" customHeight="true" outlineLevel="0" collapsed="false">
      <c r="E7326" s="255"/>
      <c r="F7326" s="255"/>
      <c r="G7326" s="255"/>
      <c r="I7326" s="255"/>
      <c r="J7326" s="255"/>
      <c r="K7326" s="255"/>
      <c r="M7326" s="255"/>
      <c r="S7326" s="255"/>
      <c r="AE7326" s="94" t="e">
        <f aca="false" t="array" ref="AE7326:AE7326">_xlfn.torow(_xlfn.unique(_xlfn._xlws.filter(cat_table[Subsector],$E7326=cat_table[Sector],"")))</f>
        <v>#NAME?</v>
      </c>
      <c r="AO7326" s="94" t="e">
        <f aca="false" t="array" ref="AO7326:AO7326">_xlfn.torow(_xlfn.unique(_xlfn._xlws.filter(cat_table[Sub-subsector],($E7326=cat_table[Sector])*($F7326=cat_table[Subsector]),"")))</f>
        <v>#NAME?</v>
      </c>
    </row>
    <row r="7327" customFormat="false" ht="15" hidden="false" customHeight="true" outlineLevel="0" collapsed="false">
      <c r="E7327" s="255"/>
      <c r="F7327" s="255"/>
      <c r="G7327" s="255"/>
      <c r="I7327" s="255"/>
      <c r="J7327" s="255"/>
      <c r="K7327" s="255"/>
      <c r="M7327" s="255"/>
      <c r="S7327" s="255"/>
      <c r="AE7327" s="94" t="e">
        <f aca="false" t="array" ref="AE7327:AE7327">_xlfn.torow(_xlfn.unique(_xlfn._xlws.filter(cat_table[Subsector],$E7327=cat_table[Sector],"")))</f>
        <v>#NAME?</v>
      </c>
      <c r="AO7327" s="94" t="e">
        <f aca="false" t="array" ref="AO7327:AO7327">_xlfn.torow(_xlfn.unique(_xlfn._xlws.filter(cat_table[Sub-subsector],($E7327=cat_table[Sector])*($F7327=cat_table[Subsector]),"")))</f>
        <v>#NAME?</v>
      </c>
    </row>
    <row r="7328" customFormat="false" ht="15" hidden="false" customHeight="true" outlineLevel="0" collapsed="false">
      <c r="E7328" s="255"/>
      <c r="F7328" s="255"/>
      <c r="G7328" s="255"/>
      <c r="I7328" s="255"/>
      <c r="J7328" s="255"/>
      <c r="K7328" s="255"/>
      <c r="M7328" s="255"/>
      <c r="S7328" s="255"/>
      <c r="AE7328" s="94" t="e">
        <f aca="false" t="array" ref="AE7328:AE7328">_xlfn.torow(_xlfn.unique(_xlfn._xlws.filter(cat_table[Subsector],$E7328=cat_table[Sector],"")))</f>
        <v>#NAME?</v>
      </c>
      <c r="AO7328" s="94" t="e">
        <f aca="false" t="array" ref="AO7328:AO7328">_xlfn.torow(_xlfn.unique(_xlfn._xlws.filter(cat_table[Sub-subsector],($E7328=cat_table[Sector])*($F7328=cat_table[Subsector]),"")))</f>
        <v>#NAME?</v>
      </c>
    </row>
    <row r="7329" customFormat="false" ht="15" hidden="false" customHeight="true" outlineLevel="0" collapsed="false">
      <c r="E7329" s="255"/>
      <c r="F7329" s="255"/>
      <c r="G7329" s="255"/>
      <c r="I7329" s="255"/>
      <c r="J7329" s="255"/>
      <c r="K7329" s="255"/>
      <c r="M7329" s="255"/>
      <c r="S7329" s="255"/>
      <c r="AE7329" s="94" t="e">
        <f aca="false" t="array" ref="AE7329:AE7329">_xlfn.torow(_xlfn.unique(_xlfn._xlws.filter(cat_table[Subsector],$E7329=cat_table[Sector],"")))</f>
        <v>#NAME?</v>
      </c>
      <c r="AO7329" s="94" t="e">
        <f aca="false" t="array" ref="AO7329:AO7329">_xlfn.torow(_xlfn.unique(_xlfn._xlws.filter(cat_table[Sub-subsector],($E7329=cat_table[Sector])*($F7329=cat_table[Subsector]),"")))</f>
        <v>#NAME?</v>
      </c>
    </row>
    <row r="7330" customFormat="false" ht="15" hidden="false" customHeight="true" outlineLevel="0" collapsed="false">
      <c r="E7330" s="255"/>
      <c r="F7330" s="255"/>
      <c r="G7330" s="255"/>
      <c r="I7330" s="255"/>
      <c r="J7330" s="255"/>
      <c r="K7330" s="255"/>
      <c r="M7330" s="255"/>
      <c r="S7330" s="255"/>
      <c r="AE7330" s="94" t="e">
        <f aca="false" t="array" ref="AE7330:AE7330">_xlfn.torow(_xlfn.unique(_xlfn._xlws.filter(cat_table[Subsector],$E7330=cat_table[Sector],"")))</f>
        <v>#NAME?</v>
      </c>
      <c r="AO7330" s="94" t="e">
        <f aca="false" t="array" ref="AO7330:AO7330">_xlfn.torow(_xlfn.unique(_xlfn._xlws.filter(cat_table[Sub-subsector],($E7330=cat_table[Sector])*($F7330=cat_table[Subsector]),"")))</f>
        <v>#NAME?</v>
      </c>
    </row>
    <row r="7331" customFormat="false" ht="15" hidden="false" customHeight="true" outlineLevel="0" collapsed="false">
      <c r="E7331" s="255"/>
      <c r="F7331" s="255"/>
      <c r="G7331" s="255"/>
      <c r="I7331" s="255"/>
      <c r="J7331" s="255"/>
      <c r="K7331" s="255"/>
      <c r="M7331" s="255"/>
      <c r="S7331" s="255"/>
      <c r="AE7331" s="94" t="e">
        <f aca="false" t="array" ref="AE7331:AE7331">_xlfn.torow(_xlfn.unique(_xlfn._xlws.filter(cat_table[Subsector],$E7331=cat_table[Sector],"")))</f>
        <v>#NAME?</v>
      </c>
      <c r="AO7331" s="94" t="e">
        <f aca="false" t="array" ref="AO7331:AO7331">_xlfn.torow(_xlfn.unique(_xlfn._xlws.filter(cat_table[Sub-subsector],($E7331=cat_table[Sector])*($F7331=cat_table[Subsector]),"")))</f>
        <v>#NAME?</v>
      </c>
    </row>
    <row r="7332" customFormat="false" ht="15" hidden="false" customHeight="true" outlineLevel="0" collapsed="false">
      <c r="E7332" s="255"/>
      <c r="F7332" s="255"/>
      <c r="G7332" s="255"/>
      <c r="I7332" s="255"/>
      <c r="J7332" s="255"/>
      <c r="K7332" s="255"/>
      <c r="M7332" s="255"/>
      <c r="S7332" s="255"/>
      <c r="AE7332" s="94" t="e">
        <f aca="false" t="array" ref="AE7332:AE7332">_xlfn.torow(_xlfn.unique(_xlfn._xlws.filter(cat_table[Subsector],$E7332=cat_table[Sector],"")))</f>
        <v>#NAME?</v>
      </c>
      <c r="AO7332" s="94" t="e">
        <f aca="false" t="array" ref="AO7332:AO7332">_xlfn.torow(_xlfn.unique(_xlfn._xlws.filter(cat_table[Sub-subsector],($E7332=cat_table[Sector])*($F7332=cat_table[Subsector]),"")))</f>
        <v>#NAME?</v>
      </c>
    </row>
    <row r="7333" customFormat="false" ht="15" hidden="false" customHeight="true" outlineLevel="0" collapsed="false">
      <c r="E7333" s="255"/>
      <c r="F7333" s="255"/>
      <c r="G7333" s="255"/>
      <c r="I7333" s="255"/>
      <c r="J7333" s="255"/>
      <c r="K7333" s="255"/>
      <c r="M7333" s="255"/>
      <c r="S7333" s="255"/>
      <c r="AE7333" s="94" t="e">
        <f aca="false" t="array" ref="AE7333:AE7333">_xlfn.torow(_xlfn.unique(_xlfn._xlws.filter(cat_table[Subsector],$E7333=cat_table[Sector],"")))</f>
        <v>#NAME?</v>
      </c>
      <c r="AO7333" s="94" t="e">
        <f aca="false" t="array" ref="AO7333:AO7333">_xlfn.torow(_xlfn.unique(_xlfn._xlws.filter(cat_table[Sub-subsector],($E7333=cat_table[Sector])*($F7333=cat_table[Subsector]),"")))</f>
        <v>#NAME?</v>
      </c>
    </row>
    <row r="7334" customFormat="false" ht="15" hidden="false" customHeight="true" outlineLevel="0" collapsed="false">
      <c r="E7334" s="255"/>
      <c r="F7334" s="255"/>
      <c r="G7334" s="255"/>
      <c r="I7334" s="255"/>
      <c r="J7334" s="255"/>
      <c r="K7334" s="255"/>
      <c r="M7334" s="255"/>
      <c r="S7334" s="255"/>
      <c r="AE7334" s="94" t="e">
        <f aca="false" t="array" ref="AE7334:AE7334">_xlfn.torow(_xlfn.unique(_xlfn._xlws.filter(cat_table[Subsector],$E7334=cat_table[Sector],"")))</f>
        <v>#NAME?</v>
      </c>
      <c r="AO7334" s="94" t="e">
        <f aca="false" t="array" ref="AO7334:AO7334">_xlfn.torow(_xlfn.unique(_xlfn._xlws.filter(cat_table[Sub-subsector],($E7334=cat_table[Sector])*($F7334=cat_table[Subsector]),"")))</f>
        <v>#NAME?</v>
      </c>
    </row>
    <row r="7335" customFormat="false" ht="15" hidden="false" customHeight="true" outlineLevel="0" collapsed="false">
      <c r="E7335" s="255"/>
      <c r="F7335" s="255"/>
      <c r="G7335" s="255"/>
      <c r="I7335" s="255"/>
      <c r="J7335" s="255"/>
      <c r="K7335" s="255"/>
      <c r="M7335" s="255"/>
      <c r="S7335" s="255"/>
      <c r="AE7335" s="94" t="e">
        <f aca="false" t="array" ref="AE7335:AE7335">_xlfn.torow(_xlfn.unique(_xlfn._xlws.filter(cat_table[Subsector],$E7335=cat_table[Sector],"")))</f>
        <v>#NAME?</v>
      </c>
      <c r="AO7335" s="94" t="e">
        <f aca="false" t="array" ref="AO7335:AO7335">_xlfn.torow(_xlfn.unique(_xlfn._xlws.filter(cat_table[Sub-subsector],($E7335=cat_table[Sector])*($F7335=cat_table[Subsector]),"")))</f>
        <v>#NAME?</v>
      </c>
    </row>
    <row r="7336" customFormat="false" ht="15" hidden="false" customHeight="true" outlineLevel="0" collapsed="false">
      <c r="E7336" s="255"/>
      <c r="F7336" s="255"/>
      <c r="G7336" s="255"/>
      <c r="I7336" s="255"/>
      <c r="J7336" s="255"/>
      <c r="K7336" s="255"/>
      <c r="M7336" s="255"/>
      <c r="S7336" s="255"/>
      <c r="AE7336" s="94" t="e">
        <f aca="false" t="array" ref="AE7336:AE7336">_xlfn.torow(_xlfn.unique(_xlfn._xlws.filter(cat_table[Subsector],$E7336=cat_table[Sector],"")))</f>
        <v>#NAME?</v>
      </c>
      <c r="AO7336" s="94" t="e">
        <f aca="false" t="array" ref="AO7336:AO7336">_xlfn.torow(_xlfn.unique(_xlfn._xlws.filter(cat_table[Sub-subsector],($E7336=cat_table[Sector])*($F7336=cat_table[Subsector]),"")))</f>
        <v>#NAME?</v>
      </c>
    </row>
    <row r="7337" customFormat="false" ht="15" hidden="false" customHeight="true" outlineLevel="0" collapsed="false">
      <c r="E7337" s="255"/>
      <c r="F7337" s="255"/>
      <c r="G7337" s="255"/>
      <c r="I7337" s="255"/>
      <c r="J7337" s="255"/>
      <c r="K7337" s="255"/>
      <c r="M7337" s="255"/>
      <c r="S7337" s="255"/>
      <c r="AE7337" s="94" t="e">
        <f aca="false" t="array" ref="AE7337:AE7337">_xlfn.torow(_xlfn.unique(_xlfn._xlws.filter(cat_table[Subsector],$E7337=cat_table[Sector],"")))</f>
        <v>#NAME?</v>
      </c>
      <c r="AO7337" s="94" t="e">
        <f aca="false" t="array" ref="AO7337:AO7337">_xlfn.torow(_xlfn.unique(_xlfn._xlws.filter(cat_table[Sub-subsector],($E7337=cat_table[Sector])*($F7337=cat_table[Subsector]),"")))</f>
        <v>#NAME?</v>
      </c>
    </row>
    <row r="7338" customFormat="false" ht="15" hidden="false" customHeight="true" outlineLevel="0" collapsed="false">
      <c r="E7338" s="255"/>
      <c r="F7338" s="255"/>
      <c r="G7338" s="255"/>
      <c r="I7338" s="255"/>
      <c r="J7338" s="255"/>
      <c r="K7338" s="255"/>
      <c r="M7338" s="255"/>
      <c r="S7338" s="255"/>
      <c r="AE7338" s="94" t="e">
        <f aca="false" t="array" ref="AE7338:AE7338">_xlfn.torow(_xlfn.unique(_xlfn._xlws.filter(cat_table[Subsector],$E7338=cat_table[Sector],"")))</f>
        <v>#NAME?</v>
      </c>
      <c r="AO7338" s="94" t="e">
        <f aca="false" t="array" ref="AO7338:AO7338">_xlfn.torow(_xlfn.unique(_xlfn._xlws.filter(cat_table[Sub-subsector],($E7338=cat_table[Sector])*($F7338=cat_table[Subsector]),"")))</f>
        <v>#NAME?</v>
      </c>
    </row>
    <row r="7339" customFormat="false" ht="15" hidden="false" customHeight="true" outlineLevel="0" collapsed="false">
      <c r="E7339" s="255"/>
      <c r="F7339" s="255"/>
      <c r="G7339" s="255"/>
      <c r="I7339" s="255"/>
      <c r="J7339" s="255"/>
      <c r="K7339" s="255"/>
      <c r="M7339" s="255"/>
      <c r="S7339" s="255"/>
      <c r="AE7339" s="94" t="e">
        <f aca="false" t="array" ref="AE7339:AE7339">_xlfn.torow(_xlfn.unique(_xlfn._xlws.filter(cat_table[Subsector],$E7339=cat_table[Sector],"")))</f>
        <v>#NAME?</v>
      </c>
      <c r="AO7339" s="94" t="e">
        <f aca="false" t="array" ref="AO7339:AO7339">_xlfn.torow(_xlfn.unique(_xlfn._xlws.filter(cat_table[Sub-subsector],($E7339=cat_table[Sector])*($F7339=cat_table[Subsector]),"")))</f>
        <v>#NAME?</v>
      </c>
    </row>
    <row r="7340" customFormat="false" ht="15" hidden="false" customHeight="true" outlineLevel="0" collapsed="false">
      <c r="E7340" s="255"/>
      <c r="F7340" s="255"/>
      <c r="G7340" s="255"/>
      <c r="I7340" s="255"/>
      <c r="J7340" s="255"/>
      <c r="K7340" s="255"/>
      <c r="M7340" s="255"/>
      <c r="S7340" s="255"/>
      <c r="AE7340" s="94" t="e">
        <f aca="false" t="array" ref="AE7340:AE7340">_xlfn.torow(_xlfn.unique(_xlfn._xlws.filter(cat_table[Subsector],$E7340=cat_table[Sector],"")))</f>
        <v>#NAME?</v>
      </c>
      <c r="AO7340" s="94" t="e">
        <f aca="false" t="array" ref="AO7340:AO7340">_xlfn.torow(_xlfn.unique(_xlfn._xlws.filter(cat_table[Sub-subsector],($E7340=cat_table[Sector])*($F7340=cat_table[Subsector]),"")))</f>
        <v>#NAME?</v>
      </c>
    </row>
    <row r="7341" customFormat="false" ht="15" hidden="false" customHeight="true" outlineLevel="0" collapsed="false">
      <c r="E7341" s="255"/>
      <c r="F7341" s="255"/>
      <c r="G7341" s="255"/>
      <c r="I7341" s="255"/>
      <c r="J7341" s="255"/>
      <c r="K7341" s="255"/>
      <c r="M7341" s="255"/>
      <c r="S7341" s="255"/>
      <c r="AE7341" s="94" t="e">
        <f aca="false" t="array" ref="AE7341:AE7341">_xlfn.torow(_xlfn.unique(_xlfn._xlws.filter(cat_table[Subsector],$E7341=cat_table[Sector],"")))</f>
        <v>#NAME?</v>
      </c>
      <c r="AO7341" s="94" t="e">
        <f aca="false" t="array" ref="AO7341:AO7341">_xlfn.torow(_xlfn.unique(_xlfn._xlws.filter(cat_table[Sub-subsector],($E7341=cat_table[Sector])*($F7341=cat_table[Subsector]),"")))</f>
        <v>#NAME?</v>
      </c>
    </row>
    <row r="7342" customFormat="false" ht="15" hidden="false" customHeight="true" outlineLevel="0" collapsed="false">
      <c r="E7342" s="255"/>
      <c r="F7342" s="255"/>
      <c r="G7342" s="255"/>
      <c r="I7342" s="255"/>
      <c r="J7342" s="255"/>
      <c r="K7342" s="255"/>
      <c r="M7342" s="255"/>
      <c r="S7342" s="255"/>
      <c r="AE7342" s="94" t="e">
        <f aca="false" t="array" ref="AE7342:AE7342">_xlfn.torow(_xlfn.unique(_xlfn._xlws.filter(cat_table[Subsector],$E7342=cat_table[Sector],"")))</f>
        <v>#NAME?</v>
      </c>
      <c r="AO7342" s="94" t="e">
        <f aca="false" t="array" ref="AO7342:AO7342">_xlfn.torow(_xlfn.unique(_xlfn._xlws.filter(cat_table[Sub-subsector],($E7342=cat_table[Sector])*($F7342=cat_table[Subsector]),"")))</f>
        <v>#NAME?</v>
      </c>
    </row>
    <row r="7343" customFormat="false" ht="15" hidden="false" customHeight="true" outlineLevel="0" collapsed="false">
      <c r="E7343" s="255"/>
      <c r="F7343" s="255"/>
      <c r="G7343" s="255"/>
      <c r="I7343" s="255"/>
      <c r="J7343" s="255"/>
      <c r="K7343" s="255"/>
      <c r="M7343" s="255"/>
      <c r="S7343" s="255"/>
      <c r="AE7343" s="94" t="e">
        <f aca="false" t="array" ref="AE7343:AE7343">_xlfn.torow(_xlfn.unique(_xlfn._xlws.filter(cat_table[Subsector],$E7343=cat_table[Sector],"")))</f>
        <v>#NAME?</v>
      </c>
      <c r="AO7343" s="94" t="e">
        <f aca="false" t="array" ref="AO7343:AO7343">_xlfn.torow(_xlfn.unique(_xlfn._xlws.filter(cat_table[Sub-subsector],($E7343=cat_table[Sector])*($F7343=cat_table[Subsector]),"")))</f>
        <v>#NAME?</v>
      </c>
    </row>
    <row r="7344" customFormat="false" ht="15" hidden="false" customHeight="true" outlineLevel="0" collapsed="false">
      <c r="E7344" s="255"/>
      <c r="F7344" s="255"/>
      <c r="G7344" s="255"/>
      <c r="I7344" s="255"/>
      <c r="J7344" s="255"/>
      <c r="K7344" s="255"/>
      <c r="M7344" s="255"/>
      <c r="S7344" s="255"/>
      <c r="AE7344" s="94" t="e">
        <f aca="false" t="array" ref="AE7344:AE7344">_xlfn.torow(_xlfn.unique(_xlfn._xlws.filter(cat_table[Subsector],$E7344=cat_table[Sector],"")))</f>
        <v>#NAME?</v>
      </c>
      <c r="AO7344" s="94" t="e">
        <f aca="false" t="array" ref="AO7344:AO7344">_xlfn.torow(_xlfn.unique(_xlfn._xlws.filter(cat_table[Sub-subsector],($E7344=cat_table[Sector])*($F7344=cat_table[Subsector]),"")))</f>
        <v>#NAME?</v>
      </c>
    </row>
    <row r="7345" customFormat="false" ht="15" hidden="false" customHeight="true" outlineLevel="0" collapsed="false">
      <c r="E7345" s="255"/>
      <c r="F7345" s="255"/>
      <c r="G7345" s="255"/>
      <c r="I7345" s="255"/>
      <c r="J7345" s="255"/>
      <c r="K7345" s="255"/>
      <c r="M7345" s="255"/>
      <c r="S7345" s="255"/>
      <c r="AE7345" s="94" t="e">
        <f aca="false" t="array" ref="AE7345:AE7345">_xlfn.torow(_xlfn.unique(_xlfn._xlws.filter(cat_table[Subsector],$E7345=cat_table[Sector],"")))</f>
        <v>#NAME?</v>
      </c>
      <c r="AO7345" s="94" t="e">
        <f aca="false" t="array" ref="AO7345:AO7345">_xlfn.torow(_xlfn.unique(_xlfn._xlws.filter(cat_table[Sub-subsector],($E7345=cat_table[Sector])*($F7345=cat_table[Subsector]),"")))</f>
        <v>#NAME?</v>
      </c>
    </row>
    <row r="7346" customFormat="false" ht="15" hidden="false" customHeight="true" outlineLevel="0" collapsed="false">
      <c r="E7346" s="255"/>
      <c r="F7346" s="255"/>
      <c r="G7346" s="255"/>
      <c r="I7346" s="255"/>
      <c r="J7346" s="255"/>
      <c r="K7346" s="255"/>
      <c r="M7346" s="255"/>
      <c r="S7346" s="255"/>
      <c r="AE7346" s="94" t="e">
        <f aca="false" t="array" ref="AE7346:AE7346">_xlfn.torow(_xlfn.unique(_xlfn._xlws.filter(cat_table[Subsector],$E7346=cat_table[Sector],"")))</f>
        <v>#NAME?</v>
      </c>
      <c r="AO7346" s="94" t="e">
        <f aca="false" t="array" ref="AO7346:AO7346">_xlfn.torow(_xlfn.unique(_xlfn._xlws.filter(cat_table[Sub-subsector],($E7346=cat_table[Sector])*($F7346=cat_table[Subsector]),"")))</f>
        <v>#NAME?</v>
      </c>
    </row>
    <row r="7347" customFormat="false" ht="15" hidden="false" customHeight="true" outlineLevel="0" collapsed="false">
      <c r="E7347" s="255"/>
      <c r="F7347" s="255"/>
      <c r="G7347" s="255"/>
      <c r="I7347" s="255"/>
      <c r="J7347" s="255"/>
      <c r="K7347" s="255"/>
      <c r="M7347" s="255"/>
      <c r="S7347" s="255"/>
      <c r="AE7347" s="94" t="e">
        <f aca="false" t="array" ref="AE7347:AE7347">_xlfn.torow(_xlfn.unique(_xlfn._xlws.filter(cat_table[Subsector],$E7347=cat_table[Sector],"")))</f>
        <v>#NAME?</v>
      </c>
      <c r="AO7347" s="94" t="e">
        <f aca="false" t="array" ref="AO7347:AO7347">_xlfn.torow(_xlfn.unique(_xlfn._xlws.filter(cat_table[Sub-subsector],($E7347=cat_table[Sector])*($F7347=cat_table[Subsector]),"")))</f>
        <v>#NAME?</v>
      </c>
    </row>
    <row r="7348" customFormat="false" ht="15" hidden="false" customHeight="true" outlineLevel="0" collapsed="false">
      <c r="E7348" s="255"/>
      <c r="F7348" s="255"/>
      <c r="G7348" s="255"/>
      <c r="I7348" s="255"/>
      <c r="J7348" s="255"/>
      <c r="K7348" s="255"/>
      <c r="M7348" s="255"/>
      <c r="S7348" s="255"/>
      <c r="AE7348" s="94" t="e">
        <f aca="false" t="array" ref="AE7348:AE7348">_xlfn.torow(_xlfn.unique(_xlfn._xlws.filter(cat_table[Subsector],$E7348=cat_table[Sector],"")))</f>
        <v>#NAME?</v>
      </c>
      <c r="AO7348" s="94" t="e">
        <f aca="false" t="array" ref="AO7348:AO7348">_xlfn.torow(_xlfn.unique(_xlfn._xlws.filter(cat_table[Sub-subsector],($E7348=cat_table[Sector])*($F7348=cat_table[Subsector]),"")))</f>
        <v>#NAME?</v>
      </c>
    </row>
    <row r="7349" customFormat="false" ht="15" hidden="false" customHeight="true" outlineLevel="0" collapsed="false">
      <c r="E7349" s="255"/>
      <c r="F7349" s="255"/>
      <c r="G7349" s="255"/>
      <c r="I7349" s="255"/>
      <c r="J7349" s="255"/>
      <c r="K7349" s="255"/>
      <c r="M7349" s="255"/>
      <c r="S7349" s="255"/>
      <c r="AE7349" s="94" t="e">
        <f aca="false" t="array" ref="AE7349:AE7349">_xlfn.torow(_xlfn.unique(_xlfn._xlws.filter(cat_table[Subsector],$E7349=cat_table[Sector],"")))</f>
        <v>#NAME?</v>
      </c>
      <c r="AO7349" s="94" t="e">
        <f aca="false" t="array" ref="AO7349:AO7349">_xlfn.torow(_xlfn.unique(_xlfn._xlws.filter(cat_table[Sub-subsector],($E7349=cat_table[Sector])*($F7349=cat_table[Subsector]),"")))</f>
        <v>#NAME?</v>
      </c>
    </row>
    <row r="7350" customFormat="false" ht="15" hidden="false" customHeight="true" outlineLevel="0" collapsed="false">
      <c r="E7350" s="255"/>
      <c r="F7350" s="255"/>
      <c r="G7350" s="255"/>
      <c r="I7350" s="255"/>
      <c r="J7350" s="255"/>
      <c r="K7350" s="255"/>
      <c r="M7350" s="255"/>
      <c r="S7350" s="255"/>
      <c r="AE7350" s="94" t="e">
        <f aca="false" t="array" ref="AE7350:AE7350">_xlfn.torow(_xlfn.unique(_xlfn._xlws.filter(cat_table[Subsector],$E7350=cat_table[Sector],"")))</f>
        <v>#NAME?</v>
      </c>
      <c r="AO7350" s="94" t="e">
        <f aca="false" t="array" ref="AO7350:AO7350">_xlfn.torow(_xlfn.unique(_xlfn._xlws.filter(cat_table[Sub-subsector],($E7350=cat_table[Sector])*($F7350=cat_table[Subsector]),"")))</f>
        <v>#NAME?</v>
      </c>
    </row>
    <row r="7351" customFormat="false" ht="15" hidden="false" customHeight="true" outlineLevel="0" collapsed="false">
      <c r="E7351" s="255"/>
      <c r="F7351" s="255"/>
      <c r="G7351" s="255"/>
      <c r="I7351" s="255"/>
      <c r="J7351" s="255"/>
      <c r="K7351" s="255"/>
      <c r="M7351" s="255"/>
      <c r="S7351" s="255"/>
      <c r="AE7351" s="94" t="e">
        <f aca="false" t="array" ref="AE7351:AE7351">_xlfn.torow(_xlfn.unique(_xlfn._xlws.filter(cat_table[Subsector],$E7351=cat_table[Sector],"")))</f>
        <v>#NAME?</v>
      </c>
      <c r="AO7351" s="94" t="e">
        <f aca="false" t="array" ref="AO7351:AO7351">_xlfn.torow(_xlfn.unique(_xlfn._xlws.filter(cat_table[Sub-subsector],($E7351=cat_table[Sector])*($F7351=cat_table[Subsector]),"")))</f>
        <v>#NAME?</v>
      </c>
    </row>
    <row r="7352" customFormat="false" ht="15" hidden="false" customHeight="true" outlineLevel="0" collapsed="false">
      <c r="E7352" s="255"/>
      <c r="F7352" s="255"/>
      <c r="G7352" s="255"/>
      <c r="I7352" s="255"/>
      <c r="J7352" s="255"/>
      <c r="K7352" s="255"/>
      <c r="M7352" s="255"/>
      <c r="S7352" s="255"/>
      <c r="AE7352" s="94" t="e">
        <f aca="false" t="array" ref="AE7352:AE7352">_xlfn.torow(_xlfn.unique(_xlfn._xlws.filter(cat_table[Subsector],$E7352=cat_table[Sector],"")))</f>
        <v>#NAME?</v>
      </c>
      <c r="AO7352" s="94" t="e">
        <f aca="false" t="array" ref="AO7352:AO7352">_xlfn.torow(_xlfn.unique(_xlfn._xlws.filter(cat_table[Sub-subsector],($E7352=cat_table[Sector])*($F7352=cat_table[Subsector]),"")))</f>
        <v>#NAME?</v>
      </c>
    </row>
    <row r="7353" customFormat="false" ht="15" hidden="false" customHeight="true" outlineLevel="0" collapsed="false">
      <c r="E7353" s="255"/>
      <c r="F7353" s="255"/>
      <c r="G7353" s="255"/>
      <c r="I7353" s="255"/>
      <c r="J7353" s="255"/>
      <c r="K7353" s="255"/>
      <c r="M7353" s="255"/>
      <c r="S7353" s="255"/>
      <c r="AE7353" s="94" t="e">
        <f aca="false" t="array" ref="AE7353:AE7353">_xlfn.torow(_xlfn.unique(_xlfn._xlws.filter(cat_table[Subsector],$E7353=cat_table[Sector],"")))</f>
        <v>#NAME?</v>
      </c>
      <c r="AO7353" s="94" t="e">
        <f aca="false" t="array" ref="AO7353:AO7353">_xlfn.torow(_xlfn.unique(_xlfn._xlws.filter(cat_table[Sub-subsector],($E7353=cat_table[Sector])*($F7353=cat_table[Subsector]),"")))</f>
        <v>#NAME?</v>
      </c>
    </row>
    <row r="7354" customFormat="false" ht="15" hidden="false" customHeight="true" outlineLevel="0" collapsed="false">
      <c r="E7354" s="255"/>
      <c r="F7354" s="255"/>
      <c r="G7354" s="255"/>
      <c r="I7354" s="255"/>
      <c r="J7354" s="255"/>
      <c r="K7354" s="255"/>
      <c r="M7354" s="255"/>
      <c r="S7354" s="255"/>
      <c r="AE7354" s="94" t="e">
        <f aca="false" t="array" ref="AE7354:AE7354">_xlfn.torow(_xlfn.unique(_xlfn._xlws.filter(cat_table[Subsector],$E7354=cat_table[Sector],"")))</f>
        <v>#NAME?</v>
      </c>
      <c r="AO7354" s="94" t="e">
        <f aca="false" t="array" ref="AO7354:AO7354">_xlfn.torow(_xlfn.unique(_xlfn._xlws.filter(cat_table[Sub-subsector],($E7354=cat_table[Sector])*($F7354=cat_table[Subsector]),"")))</f>
        <v>#NAME?</v>
      </c>
    </row>
    <row r="7355" customFormat="false" ht="15" hidden="false" customHeight="true" outlineLevel="0" collapsed="false">
      <c r="E7355" s="255"/>
      <c r="F7355" s="255"/>
      <c r="G7355" s="255"/>
      <c r="I7355" s="255"/>
      <c r="J7355" s="255"/>
      <c r="K7355" s="255"/>
      <c r="M7355" s="255"/>
      <c r="S7355" s="255"/>
      <c r="AE7355" s="94" t="e">
        <f aca="false" t="array" ref="AE7355:AE7355">_xlfn.torow(_xlfn.unique(_xlfn._xlws.filter(cat_table[Subsector],$E7355=cat_table[Sector],"")))</f>
        <v>#NAME?</v>
      </c>
      <c r="AO7355" s="94" t="e">
        <f aca="false" t="array" ref="AO7355:AO7355">_xlfn.torow(_xlfn.unique(_xlfn._xlws.filter(cat_table[Sub-subsector],($E7355=cat_table[Sector])*($F7355=cat_table[Subsector]),"")))</f>
        <v>#NAME?</v>
      </c>
    </row>
    <row r="7356" customFormat="false" ht="15" hidden="false" customHeight="true" outlineLevel="0" collapsed="false">
      <c r="E7356" s="255"/>
      <c r="F7356" s="255"/>
      <c r="G7356" s="255"/>
      <c r="I7356" s="255"/>
      <c r="J7356" s="255"/>
      <c r="K7356" s="255"/>
      <c r="M7356" s="255"/>
      <c r="S7356" s="255"/>
      <c r="AE7356" s="94" t="e">
        <f aca="false" t="array" ref="AE7356:AE7356">_xlfn.torow(_xlfn.unique(_xlfn._xlws.filter(cat_table[Subsector],$E7356=cat_table[Sector],"")))</f>
        <v>#NAME?</v>
      </c>
      <c r="AO7356" s="94" t="e">
        <f aca="false" t="array" ref="AO7356:AO7356">_xlfn.torow(_xlfn.unique(_xlfn._xlws.filter(cat_table[Sub-subsector],($E7356=cat_table[Sector])*($F7356=cat_table[Subsector]),"")))</f>
        <v>#NAME?</v>
      </c>
    </row>
    <row r="7357" customFormat="false" ht="15" hidden="false" customHeight="true" outlineLevel="0" collapsed="false">
      <c r="E7357" s="255"/>
      <c r="F7357" s="255"/>
      <c r="G7357" s="255"/>
      <c r="I7357" s="255"/>
      <c r="J7357" s="255"/>
      <c r="K7357" s="255"/>
      <c r="M7357" s="255"/>
      <c r="S7357" s="255"/>
      <c r="AE7357" s="94" t="e">
        <f aca="false" t="array" ref="AE7357:AE7357">_xlfn.torow(_xlfn.unique(_xlfn._xlws.filter(cat_table[Subsector],$E7357=cat_table[Sector],"")))</f>
        <v>#NAME?</v>
      </c>
      <c r="AO7357" s="94" t="e">
        <f aca="false" t="array" ref="AO7357:AO7357">_xlfn.torow(_xlfn.unique(_xlfn._xlws.filter(cat_table[Sub-subsector],($E7357=cat_table[Sector])*($F7357=cat_table[Subsector]),"")))</f>
        <v>#NAME?</v>
      </c>
    </row>
    <row r="7358" customFormat="false" ht="15" hidden="false" customHeight="true" outlineLevel="0" collapsed="false">
      <c r="E7358" s="255"/>
      <c r="F7358" s="255"/>
      <c r="G7358" s="255"/>
      <c r="I7358" s="255"/>
      <c r="J7358" s="255"/>
      <c r="K7358" s="255"/>
      <c r="M7358" s="255"/>
      <c r="S7358" s="255"/>
      <c r="AE7358" s="94" t="e">
        <f aca="false" t="array" ref="AE7358:AE7358">_xlfn.torow(_xlfn.unique(_xlfn._xlws.filter(cat_table[Subsector],$E7358=cat_table[Sector],"")))</f>
        <v>#NAME?</v>
      </c>
      <c r="AO7358" s="94" t="e">
        <f aca="false" t="array" ref="AO7358:AO7358">_xlfn.torow(_xlfn.unique(_xlfn._xlws.filter(cat_table[Sub-subsector],($E7358=cat_table[Sector])*($F7358=cat_table[Subsector]),"")))</f>
        <v>#NAME?</v>
      </c>
    </row>
    <row r="7359" customFormat="false" ht="15" hidden="false" customHeight="true" outlineLevel="0" collapsed="false">
      <c r="E7359" s="255"/>
      <c r="F7359" s="255"/>
      <c r="G7359" s="255"/>
      <c r="I7359" s="255"/>
      <c r="J7359" s="255"/>
      <c r="K7359" s="255"/>
      <c r="M7359" s="255"/>
      <c r="S7359" s="255"/>
      <c r="AE7359" s="94" t="e">
        <f aca="false" t="array" ref="AE7359:AE7359">_xlfn.torow(_xlfn.unique(_xlfn._xlws.filter(cat_table[Subsector],$E7359=cat_table[Sector],"")))</f>
        <v>#NAME?</v>
      </c>
      <c r="AO7359" s="94" t="e">
        <f aca="false" t="array" ref="AO7359:AO7359">_xlfn.torow(_xlfn.unique(_xlfn._xlws.filter(cat_table[Sub-subsector],($E7359=cat_table[Sector])*($F7359=cat_table[Subsector]),"")))</f>
        <v>#NAME?</v>
      </c>
    </row>
    <row r="7360" customFormat="false" ht="15" hidden="false" customHeight="true" outlineLevel="0" collapsed="false">
      <c r="E7360" s="255"/>
      <c r="F7360" s="255"/>
      <c r="G7360" s="255"/>
      <c r="I7360" s="255"/>
      <c r="J7360" s="255"/>
      <c r="K7360" s="255"/>
      <c r="M7360" s="255"/>
      <c r="S7360" s="255"/>
      <c r="AE7360" s="94" t="e">
        <f aca="false" t="array" ref="AE7360:AE7360">_xlfn.torow(_xlfn.unique(_xlfn._xlws.filter(cat_table[Subsector],$E7360=cat_table[Sector],"")))</f>
        <v>#NAME?</v>
      </c>
      <c r="AO7360" s="94" t="e">
        <f aca="false" t="array" ref="AO7360:AO7360">_xlfn.torow(_xlfn.unique(_xlfn._xlws.filter(cat_table[Sub-subsector],($E7360=cat_table[Sector])*($F7360=cat_table[Subsector]),"")))</f>
        <v>#NAME?</v>
      </c>
    </row>
    <row r="7361" customFormat="false" ht="15" hidden="false" customHeight="true" outlineLevel="0" collapsed="false">
      <c r="E7361" s="255"/>
      <c r="F7361" s="255"/>
      <c r="G7361" s="255"/>
      <c r="I7361" s="255"/>
      <c r="J7361" s="255"/>
      <c r="K7361" s="255"/>
      <c r="M7361" s="255"/>
      <c r="S7361" s="255"/>
      <c r="AE7361" s="94" t="e">
        <f aca="false" t="array" ref="AE7361:AE7361">_xlfn.torow(_xlfn.unique(_xlfn._xlws.filter(cat_table[Subsector],$E7361=cat_table[Sector],"")))</f>
        <v>#NAME?</v>
      </c>
      <c r="AO7361" s="94" t="e">
        <f aca="false" t="array" ref="AO7361:AO7361">_xlfn.torow(_xlfn.unique(_xlfn._xlws.filter(cat_table[Sub-subsector],($E7361=cat_table[Sector])*($F7361=cat_table[Subsector]),"")))</f>
        <v>#NAME?</v>
      </c>
    </row>
    <row r="7362" customFormat="false" ht="15" hidden="false" customHeight="true" outlineLevel="0" collapsed="false">
      <c r="E7362" s="255"/>
      <c r="F7362" s="255"/>
      <c r="G7362" s="255"/>
      <c r="I7362" s="255"/>
      <c r="J7362" s="255"/>
      <c r="K7362" s="255"/>
      <c r="M7362" s="255"/>
      <c r="S7362" s="255"/>
      <c r="AE7362" s="94" t="e">
        <f aca="false" t="array" ref="AE7362:AE7362">_xlfn.torow(_xlfn.unique(_xlfn._xlws.filter(cat_table[Subsector],$E7362=cat_table[Sector],"")))</f>
        <v>#NAME?</v>
      </c>
      <c r="AO7362" s="94" t="e">
        <f aca="false" t="array" ref="AO7362:AO7362">_xlfn.torow(_xlfn.unique(_xlfn._xlws.filter(cat_table[Sub-subsector],($E7362=cat_table[Sector])*($F7362=cat_table[Subsector]),"")))</f>
        <v>#NAME?</v>
      </c>
    </row>
    <row r="7363" customFormat="false" ht="15" hidden="false" customHeight="true" outlineLevel="0" collapsed="false">
      <c r="E7363" s="255"/>
      <c r="F7363" s="255"/>
      <c r="G7363" s="255"/>
      <c r="I7363" s="255"/>
      <c r="J7363" s="255"/>
      <c r="K7363" s="255"/>
      <c r="M7363" s="255"/>
      <c r="S7363" s="255"/>
      <c r="AE7363" s="94" t="e">
        <f aca="false" t="array" ref="AE7363:AE7363">_xlfn.torow(_xlfn.unique(_xlfn._xlws.filter(cat_table[Subsector],$E7363=cat_table[Sector],"")))</f>
        <v>#NAME?</v>
      </c>
      <c r="AO7363" s="94" t="e">
        <f aca="false" t="array" ref="AO7363:AO7363">_xlfn.torow(_xlfn.unique(_xlfn._xlws.filter(cat_table[Sub-subsector],($E7363=cat_table[Sector])*($F7363=cat_table[Subsector]),"")))</f>
        <v>#NAME?</v>
      </c>
    </row>
    <row r="7364" customFormat="false" ht="15" hidden="false" customHeight="true" outlineLevel="0" collapsed="false">
      <c r="E7364" s="255"/>
      <c r="F7364" s="255"/>
      <c r="G7364" s="255"/>
      <c r="I7364" s="255"/>
      <c r="J7364" s="255"/>
      <c r="K7364" s="255"/>
      <c r="M7364" s="255"/>
      <c r="S7364" s="255"/>
      <c r="AE7364" s="94" t="e">
        <f aca="false" t="array" ref="AE7364:AE7364">_xlfn.torow(_xlfn.unique(_xlfn._xlws.filter(cat_table[Subsector],$E7364=cat_table[Sector],"")))</f>
        <v>#NAME?</v>
      </c>
      <c r="AO7364" s="94" t="e">
        <f aca="false" t="array" ref="AO7364:AO7364">_xlfn.torow(_xlfn.unique(_xlfn._xlws.filter(cat_table[Sub-subsector],($E7364=cat_table[Sector])*($F7364=cat_table[Subsector]),"")))</f>
        <v>#NAME?</v>
      </c>
    </row>
    <row r="7365" customFormat="false" ht="15" hidden="false" customHeight="true" outlineLevel="0" collapsed="false">
      <c r="E7365" s="255"/>
      <c r="F7365" s="255"/>
      <c r="G7365" s="255"/>
      <c r="I7365" s="255"/>
      <c r="J7365" s="255"/>
      <c r="K7365" s="255"/>
      <c r="M7365" s="255"/>
      <c r="S7365" s="255"/>
      <c r="AE7365" s="94" t="e">
        <f aca="false" t="array" ref="AE7365:AE7365">_xlfn.torow(_xlfn.unique(_xlfn._xlws.filter(cat_table[Subsector],$E7365=cat_table[Sector],"")))</f>
        <v>#NAME?</v>
      </c>
      <c r="AO7365" s="94" t="e">
        <f aca="false" t="array" ref="AO7365:AO7365">_xlfn.torow(_xlfn.unique(_xlfn._xlws.filter(cat_table[Sub-subsector],($E7365=cat_table[Sector])*($F7365=cat_table[Subsector]),"")))</f>
        <v>#NAME?</v>
      </c>
    </row>
    <row r="7366" customFormat="false" ht="15" hidden="false" customHeight="true" outlineLevel="0" collapsed="false">
      <c r="E7366" s="255"/>
      <c r="F7366" s="255"/>
      <c r="G7366" s="255"/>
      <c r="I7366" s="255"/>
      <c r="J7366" s="255"/>
      <c r="K7366" s="255"/>
      <c r="M7366" s="255"/>
      <c r="S7366" s="255"/>
      <c r="AE7366" s="94" t="e">
        <f aca="false" t="array" ref="AE7366:AE7366">_xlfn.torow(_xlfn.unique(_xlfn._xlws.filter(cat_table[Subsector],$E7366=cat_table[Sector],"")))</f>
        <v>#NAME?</v>
      </c>
      <c r="AO7366" s="94" t="e">
        <f aca="false" t="array" ref="AO7366:AO7366">_xlfn.torow(_xlfn.unique(_xlfn._xlws.filter(cat_table[Sub-subsector],($E7366=cat_table[Sector])*($F7366=cat_table[Subsector]),"")))</f>
        <v>#NAME?</v>
      </c>
    </row>
    <row r="7367" customFormat="false" ht="15" hidden="false" customHeight="true" outlineLevel="0" collapsed="false">
      <c r="E7367" s="255"/>
      <c r="F7367" s="255"/>
      <c r="G7367" s="255"/>
      <c r="I7367" s="255"/>
      <c r="J7367" s="255"/>
      <c r="K7367" s="255"/>
      <c r="M7367" s="255"/>
      <c r="S7367" s="255"/>
      <c r="AE7367" s="94" t="e">
        <f aca="false" t="array" ref="AE7367:AE7367">_xlfn.torow(_xlfn.unique(_xlfn._xlws.filter(cat_table[Subsector],$E7367=cat_table[Sector],"")))</f>
        <v>#NAME?</v>
      </c>
      <c r="AO7367" s="94" t="e">
        <f aca="false" t="array" ref="AO7367:AO7367">_xlfn.torow(_xlfn.unique(_xlfn._xlws.filter(cat_table[Sub-subsector],($E7367=cat_table[Sector])*($F7367=cat_table[Subsector]),"")))</f>
        <v>#NAME?</v>
      </c>
    </row>
    <row r="7368" customFormat="false" ht="15" hidden="false" customHeight="true" outlineLevel="0" collapsed="false">
      <c r="E7368" s="255"/>
      <c r="F7368" s="255"/>
      <c r="G7368" s="255"/>
      <c r="I7368" s="255"/>
      <c r="J7368" s="255"/>
      <c r="K7368" s="255"/>
      <c r="M7368" s="255"/>
      <c r="S7368" s="255"/>
      <c r="AE7368" s="94" t="e">
        <f aca="false" t="array" ref="AE7368:AE7368">_xlfn.torow(_xlfn.unique(_xlfn._xlws.filter(cat_table[Subsector],$E7368=cat_table[Sector],"")))</f>
        <v>#NAME?</v>
      </c>
      <c r="AO7368" s="94" t="e">
        <f aca="false" t="array" ref="AO7368:AO7368">_xlfn.torow(_xlfn.unique(_xlfn._xlws.filter(cat_table[Sub-subsector],($E7368=cat_table[Sector])*($F7368=cat_table[Subsector]),"")))</f>
        <v>#NAME?</v>
      </c>
    </row>
    <row r="7369" customFormat="false" ht="15" hidden="false" customHeight="true" outlineLevel="0" collapsed="false">
      <c r="E7369" s="255"/>
      <c r="F7369" s="255"/>
      <c r="G7369" s="255"/>
      <c r="I7369" s="255"/>
      <c r="J7369" s="255"/>
      <c r="K7369" s="255"/>
      <c r="M7369" s="255"/>
      <c r="S7369" s="255"/>
      <c r="AE7369" s="94" t="e">
        <f aca="false" t="array" ref="AE7369:AE7369">_xlfn.torow(_xlfn.unique(_xlfn._xlws.filter(cat_table[Subsector],$E7369=cat_table[Sector],"")))</f>
        <v>#NAME?</v>
      </c>
      <c r="AO7369" s="94" t="e">
        <f aca="false" t="array" ref="AO7369:AO7369">_xlfn.torow(_xlfn.unique(_xlfn._xlws.filter(cat_table[Sub-subsector],($E7369=cat_table[Sector])*($F7369=cat_table[Subsector]),"")))</f>
        <v>#NAME?</v>
      </c>
    </row>
    <row r="7370" customFormat="false" ht="15" hidden="false" customHeight="true" outlineLevel="0" collapsed="false">
      <c r="E7370" s="255"/>
      <c r="F7370" s="255"/>
      <c r="G7370" s="255"/>
      <c r="I7370" s="255"/>
      <c r="J7370" s="255"/>
      <c r="K7370" s="255"/>
      <c r="M7370" s="255"/>
      <c r="S7370" s="255"/>
      <c r="AE7370" s="94" t="e">
        <f aca="false" t="array" ref="AE7370:AE7370">_xlfn.torow(_xlfn.unique(_xlfn._xlws.filter(cat_table[Subsector],$E7370=cat_table[Sector],"")))</f>
        <v>#NAME?</v>
      </c>
      <c r="AO7370" s="94" t="e">
        <f aca="false" t="array" ref="AO7370:AO7370">_xlfn.torow(_xlfn.unique(_xlfn._xlws.filter(cat_table[Sub-subsector],($E7370=cat_table[Sector])*($F7370=cat_table[Subsector]),"")))</f>
        <v>#NAME?</v>
      </c>
    </row>
    <row r="7371" customFormat="false" ht="15" hidden="false" customHeight="true" outlineLevel="0" collapsed="false">
      <c r="E7371" s="255"/>
      <c r="F7371" s="255"/>
      <c r="G7371" s="255"/>
      <c r="I7371" s="255"/>
      <c r="J7371" s="255"/>
      <c r="K7371" s="255"/>
      <c r="M7371" s="255"/>
      <c r="S7371" s="255"/>
      <c r="AE7371" s="94" t="e">
        <f aca="false" t="array" ref="AE7371:AE7371">_xlfn.torow(_xlfn.unique(_xlfn._xlws.filter(cat_table[Subsector],$E7371=cat_table[Sector],"")))</f>
        <v>#NAME?</v>
      </c>
      <c r="AO7371" s="94" t="e">
        <f aca="false" t="array" ref="AO7371:AO7371">_xlfn.torow(_xlfn.unique(_xlfn._xlws.filter(cat_table[Sub-subsector],($E7371=cat_table[Sector])*($F7371=cat_table[Subsector]),"")))</f>
        <v>#NAME?</v>
      </c>
    </row>
    <row r="7372" customFormat="false" ht="15" hidden="false" customHeight="true" outlineLevel="0" collapsed="false">
      <c r="E7372" s="255"/>
      <c r="F7372" s="255"/>
      <c r="G7372" s="255"/>
      <c r="I7372" s="255"/>
      <c r="J7372" s="255"/>
      <c r="K7372" s="255"/>
      <c r="M7372" s="255"/>
      <c r="S7372" s="255"/>
      <c r="AE7372" s="94" t="e">
        <f aca="false" t="array" ref="AE7372:AE7372">_xlfn.torow(_xlfn.unique(_xlfn._xlws.filter(cat_table[Subsector],$E7372=cat_table[Sector],"")))</f>
        <v>#NAME?</v>
      </c>
      <c r="AO7372" s="94" t="e">
        <f aca="false" t="array" ref="AO7372:AO7372">_xlfn.torow(_xlfn.unique(_xlfn._xlws.filter(cat_table[Sub-subsector],($E7372=cat_table[Sector])*($F7372=cat_table[Subsector]),"")))</f>
        <v>#NAME?</v>
      </c>
    </row>
    <row r="7373" customFormat="false" ht="15" hidden="false" customHeight="true" outlineLevel="0" collapsed="false">
      <c r="E7373" s="255"/>
      <c r="F7373" s="255"/>
      <c r="G7373" s="255"/>
      <c r="I7373" s="255"/>
      <c r="J7373" s="255"/>
      <c r="K7373" s="255"/>
      <c r="M7373" s="255"/>
      <c r="S7373" s="255"/>
      <c r="AE7373" s="94" t="e">
        <f aca="false" t="array" ref="AE7373:AE7373">_xlfn.torow(_xlfn.unique(_xlfn._xlws.filter(cat_table[Subsector],$E7373=cat_table[Sector],"")))</f>
        <v>#NAME?</v>
      </c>
      <c r="AO7373" s="94" t="e">
        <f aca="false" t="array" ref="AO7373:AO7373">_xlfn.torow(_xlfn.unique(_xlfn._xlws.filter(cat_table[Sub-subsector],($E7373=cat_table[Sector])*($F7373=cat_table[Subsector]),"")))</f>
        <v>#NAME?</v>
      </c>
    </row>
    <row r="7374" customFormat="false" ht="15" hidden="false" customHeight="true" outlineLevel="0" collapsed="false">
      <c r="E7374" s="255"/>
      <c r="F7374" s="255"/>
      <c r="G7374" s="255"/>
      <c r="I7374" s="255"/>
      <c r="J7374" s="255"/>
      <c r="K7374" s="255"/>
      <c r="M7374" s="255"/>
      <c r="S7374" s="255"/>
      <c r="AE7374" s="94" t="e">
        <f aca="false" t="array" ref="AE7374:AE7374">_xlfn.torow(_xlfn.unique(_xlfn._xlws.filter(cat_table[Subsector],$E7374=cat_table[Sector],"")))</f>
        <v>#NAME?</v>
      </c>
      <c r="AO7374" s="94" t="e">
        <f aca="false" t="array" ref="AO7374:AO7374">_xlfn.torow(_xlfn.unique(_xlfn._xlws.filter(cat_table[Sub-subsector],($E7374=cat_table[Sector])*($F7374=cat_table[Subsector]),"")))</f>
        <v>#NAME?</v>
      </c>
    </row>
    <row r="7375" customFormat="false" ht="15" hidden="false" customHeight="true" outlineLevel="0" collapsed="false">
      <c r="E7375" s="255"/>
      <c r="F7375" s="255"/>
      <c r="G7375" s="255"/>
      <c r="I7375" s="255"/>
      <c r="J7375" s="255"/>
      <c r="K7375" s="255"/>
      <c r="M7375" s="255"/>
      <c r="S7375" s="255"/>
      <c r="AE7375" s="94" t="e">
        <f aca="false" t="array" ref="AE7375:AE7375">_xlfn.torow(_xlfn.unique(_xlfn._xlws.filter(cat_table[Subsector],$E7375=cat_table[Sector],"")))</f>
        <v>#NAME?</v>
      </c>
      <c r="AO7375" s="94" t="e">
        <f aca="false" t="array" ref="AO7375:AO7375">_xlfn.torow(_xlfn.unique(_xlfn._xlws.filter(cat_table[Sub-subsector],($E7375=cat_table[Sector])*($F7375=cat_table[Subsector]),"")))</f>
        <v>#NAME?</v>
      </c>
    </row>
    <row r="7376" customFormat="false" ht="15" hidden="false" customHeight="true" outlineLevel="0" collapsed="false">
      <c r="E7376" s="255"/>
      <c r="F7376" s="255"/>
      <c r="G7376" s="255"/>
      <c r="I7376" s="255"/>
      <c r="J7376" s="255"/>
      <c r="K7376" s="255"/>
      <c r="M7376" s="255"/>
      <c r="S7376" s="255"/>
      <c r="AE7376" s="94" t="e">
        <f aca="false" t="array" ref="AE7376:AE7376">_xlfn.torow(_xlfn.unique(_xlfn._xlws.filter(cat_table[Subsector],$E7376=cat_table[Sector],"")))</f>
        <v>#NAME?</v>
      </c>
      <c r="AO7376" s="94" t="e">
        <f aca="false" t="array" ref="AO7376:AO7376">_xlfn.torow(_xlfn.unique(_xlfn._xlws.filter(cat_table[Sub-subsector],($E7376=cat_table[Sector])*($F7376=cat_table[Subsector]),"")))</f>
        <v>#NAME?</v>
      </c>
    </row>
    <row r="7377" customFormat="false" ht="15" hidden="false" customHeight="true" outlineLevel="0" collapsed="false">
      <c r="E7377" s="255"/>
      <c r="F7377" s="255"/>
      <c r="G7377" s="255"/>
      <c r="I7377" s="255"/>
      <c r="J7377" s="255"/>
      <c r="K7377" s="255"/>
      <c r="M7377" s="255"/>
      <c r="S7377" s="255"/>
      <c r="AE7377" s="94" t="e">
        <f aca="false" t="array" ref="AE7377:AE7377">_xlfn.torow(_xlfn.unique(_xlfn._xlws.filter(cat_table[Subsector],$E7377=cat_table[Sector],"")))</f>
        <v>#NAME?</v>
      </c>
      <c r="AO7377" s="94" t="e">
        <f aca="false" t="array" ref="AO7377:AO7377">_xlfn.torow(_xlfn.unique(_xlfn._xlws.filter(cat_table[Sub-subsector],($E7377=cat_table[Sector])*($F7377=cat_table[Subsector]),"")))</f>
        <v>#NAME?</v>
      </c>
    </row>
    <row r="7378" customFormat="false" ht="15" hidden="false" customHeight="true" outlineLevel="0" collapsed="false">
      <c r="E7378" s="255"/>
      <c r="F7378" s="255"/>
      <c r="G7378" s="255"/>
      <c r="I7378" s="255"/>
      <c r="J7378" s="255"/>
      <c r="K7378" s="255"/>
      <c r="M7378" s="255"/>
      <c r="S7378" s="255"/>
      <c r="AE7378" s="94" t="e">
        <f aca="false" t="array" ref="AE7378:AE7378">_xlfn.torow(_xlfn.unique(_xlfn._xlws.filter(cat_table[Subsector],$E7378=cat_table[Sector],"")))</f>
        <v>#NAME?</v>
      </c>
      <c r="AO7378" s="94" t="e">
        <f aca="false" t="array" ref="AO7378:AO7378">_xlfn.torow(_xlfn.unique(_xlfn._xlws.filter(cat_table[Sub-subsector],($E7378=cat_table[Sector])*($F7378=cat_table[Subsector]),"")))</f>
        <v>#NAME?</v>
      </c>
    </row>
    <row r="7379" customFormat="false" ht="15" hidden="false" customHeight="true" outlineLevel="0" collapsed="false">
      <c r="E7379" s="255"/>
      <c r="F7379" s="255"/>
      <c r="G7379" s="255"/>
      <c r="I7379" s="255"/>
      <c r="J7379" s="255"/>
      <c r="K7379" s="255"/>
      <c r="M7379" s="255"/>
      <c r="S7379" s="255"/>
      <c r="AE7379" s="94" t="e">
        <f aca="false" t="array" ref="AE7379:AE7379">_xlfn.torow(_xlfn.unique(_xlfn._xlws.filter(cat_table[Subsector],$E7379=cat_table[Sector],"")))</f>
        <v>#NAME?</v>
      </c>
      <c r="AO7379" s="94" t="e">
        <f aca="false" t="array" ref="AO7379:AO7379">_xlfn.torow(_xlfn.unique(_xlfn._xlws.filter(cat_table[Sub-subsector],($E7379=cat_table[Sector])*($F7379=cat_table[Subsector]),"")))</f>
        <v>#NAME?</v>
      </c>
    </row>
    <row r="7380" customFormat="false" ht="15" hidden="false" customHeight="true" outlineLevel="0" collapsed="false">
      <c r="E7380" s="255"/>
      <c r="F7380" s="255"/>
      <c r="G7380" s="255"/>
      <c r="I7380" s="255"/>
      <c r="J7380" s="255"/>
      <c r="K7380" s="255"/>
      <c r="M7380" s="255"/>
      <c r="S7380" s="255"/>
      <c r="AE7380" s="94" t="e">
        <f aca="false" t="array" ref="AE7380:AE7380">_xlfn.torow(_xlfn.unique(_xlfn._xlws.filter(cat_table[Subsector],$E7380=cat_table[Sector],"")))</f>
        <v>#NAME?</v>
      </c>
      <c r="AO7380" s="94" t="e">
        <f aca="false" t="array" ref="AO7380:AO7380">_xlfn.torow(_xlfn.unique(_xlfn._xlws.filter(cat_table[Sub-subsector],($E7380=cat_table[Sector])*($F7380=cat_table[Subsector]),"")))</f>
        <v>#NAME?</v>
      </c>
    </row>
    <row r="7381" customFormat="false" ht="15" hidden="false" customHeight="true" outlineLevel="0" collapsed="false">
      <c r="E7381" s="255"/>
      <c r="F7381" s="255"/>
      <c r="G7381" s="255"/>
      <c r="I7381" s="255"/>
      <c r="J7381" s="255"/>
      <c r="K7381" s="255"/>
      <c r="M7381" s="255"/>
      <c r="S7381" s="255"/>
      <c r="AE7381" s="94" t="e">
        <f aca="false" t="array" ref="AE7381:AE7381">_xlfn.torow(_xlfn.unique(_xlfn._xlws.filter(cat_table[Subsector],$E7381=cat_table[Sector],"")))</f>
        <v>#NAME?</v>
      </c>
      <c r="AO7381" s="94" t="e">
        <f aca="false" t="array" ref="AO7381:AO7381">_xlfn.torow(_xlfn.unique(_xlfn._xlws.filter(cat_table[Sub-subsector],($E7381=cat_table[Sector])*($F7381=cat_table[Subsector]),"")))</f>
        <v>#NAME?</v>
      </c>
    </row>
    <row r="7382" customFormat="false" ht="15" hidden="false" customHeight="true" outlineLevel="0" collapsed="false">
      <c r="E7382" s="255"/>
      <c r="F7382" s="255"/>
      <c r="G7382" s="255"/>
      <c r="I7382" s="255"/>
      <c r="J7382" s="255"/>
      <c r="K7382" s="255"/>
      <c r="M7382" s="255"/>
      <c r="S7382" s="255"/>
      <c r="AE7382" s="94" t="e">
        <f aca="false" t="array" ref="AE7382:AE7382">_xlfn.torow(_xlfn.unique(_xlfn._xlws.filter(cat_table[Subsector],$E7382=cat_table[Sector],"")))</f>
        <v>#NAME?</v>
      </c>
      <c r="AO7382" s="94" t="e">
        <f aca="false" t="array" ref="AO7382:AO7382">_xlfn.torow(_xlfn.unique(_xlfn._xlws.filter(cat_table[Sub-subsector],($E7382=cat_table[Sector])*($F7382=cat_table[Subsector]),"")))</f>
        <v>#NAME?</v>
      </c>
    </row>
    <row r="7383" customFormat="false" ht="15" hidden="false" customHeight="true" outlineLevel="0" collapsed="false">
      <c r="E7383" s="255"/>
      <c r="F7383" s="255"/>
      <c r="G7383" s="255"/>
      <c r="I7383" s="255"/>
      <c r="J7383" s="255"/>
      <c r="K7383" s="255"/>
      <c r="M7383" s="255"/>
      <c r="S7383" s="255"/>
      <c r="AE7383" s="94" t="e">
        <f aca="false" t="array" ref="AE7383:AE7383">_xlfn.torow(_xlfn.unique(_xlfn._xlws.filter(cat_table[Subsector],$E7383=cat_table[Sector],"")))</f>
        <v>#NAME?</v>
      </c>
      <c r="AO7383" s="94" t="e">
        <f aca="false" t="array" ref="AO7383:AO7383">_xlfn.torow(_xlfn.unique(_xlfn._xlws.filter(cat_table[Sub-subsector],($E7383=cat_table[Sector])*($F7383=cat_table[Subsector]),"")))</f>
        <v>#NAME?</v>
      </c>
    </row>
    <row r="7384" customFormat="false" ht="15" hidden="false" customHeight="true" outlineLevel="0" collapsed="false">
      <c r="E7384" s="255"/>
      <c r="F7384" s="255"/>
      <c r="G7384" s="255"/>
      <c r="I7384" s="255"/>
      <c r="J7384" s="255"/>
      <c r="K7384" s="255"/>
      <c r="M7384" s="255"/>
      <c r="S7384" s="255"/>
      <c r="AE7384" s="94" t="e">
        <f aca="false" t="array" ref="AE7384:AE7384">_xlfn.torow(_xlfn.unique(_xlfn._xlws.filter(cat_table[Subsector],$E7384=cat_table[Sector],"")))</f>
        <v>#NAME?</v>
      </c>
      <c r="AO7384" s="94" t="e">
        <f aca="false" t="array" ref="AO7384:AO7384">_xlfn.torow(_xlfn.unique(_xlfn._xlws.filter(cat_table[Sub-subsector],($E7384=cat_table[Sector])*($F7384=cat_table[Subsector]),"")))</f>
        <v>#NAME?</v>
      </c>
    </row>
    <row r="7385" customFormat="false" ht="15" hidden="false" customHeight="true" outlineLevel="0" collapsed="false">
      <c r="E7385" s="255"/>
      <c r="F7385" s="255"/>
      <c r="G7385" s="255"/>
      <c r="I7385" s="255"/>
      <c r="J7385" s="255"/>
      <c r="K7385" s="255"/>
      <c r="M7385" s="255"/>
      <c r="S7385" s="255"/>
      <c r="AE7385" s="94" t="e">
        <f aca="false" t="array" ref="AE7385:AE7385">_xlfn.torow(_xlfn.unique(_xlfn._xlws.filter(cat_table[Subsector],$E7385=cat_table[Sector],"")))</f>
        <v>#NAME?</v>
      </c>
      <c r="AO7385" s="94" t="e">
        <f aca="false" t="array" ref="AO7385:AO7385">_xlfn.torow(_xlfn.unique(_xlfn._xlws.filter(cat_table[Sub-subsector],($E7385=cat_table[Sector])*($F7385=cat_table[Subsector]),"")))</f>
        <v>#NAME?</v>
      </c>
    </row>
    <row r="7386" customFormat="false" ht="15" hidden="false" customHeight="true" outlineLevel="0" collapsed="false">
      <c r="E7386" s="255"/>
      <c r="F7386" s="255"/>
      <c r="G7386" s="255"/>
      <c r="I7386" s="255"/>
      <c r="J7386" s="255"/>
      <c r="K7386" s="255"/>
      <c r="M7386" s="255"/>
      <c r="S7386" s="255"/>
      <c r="AE7386" s="94" t="e">
        <f aca="false" t="array" ref="AE7386:AE7386">_xlfn.torow(_xlfn.unique(_xlfn._xlws.filter(cat_table[Subsector],$E7386=cat_table[Sector],"")))</f>
        <v>#NAME?</v>
      </c>
      <c r="AO7386" s="94" t="e">
        <f aca="false" t="array" ref="AO7386:AO7386">_xlfn.torow(_xlfn.unique(_xlfn._xlws.filter(cat_table[Sub-subsector],($E7386=cat_table[Sector])*($F7386=cat_table[Subsector]),"")))</f>
        <v>#NAME?</v>
      </c>
    </row>
    <row r="7387" customFormat="false" ht="15" hidden="false" customHeight="true" outlineLevel="0" collapsed="false">
      <c r="E7387" s="255"/>
      <c r="F7387" s="255"/>
      <c r="G7387" s="255"/>
      <c r="I7387" s="255"/>
      <c r="J7387" s="255"/>
      <c r="K7387" s="255"/>
      <c r="M7387" s="255"/>
      <c r="S7387" s="255"/>
      <c r="AE7387" s="94" t="e">
        <f aca="false" t="array" ref="AE7387:AE7387">_xlfn.torow(_xlfn.unique(_xlfn._xlws.filter(cat_table[Subsector],$E7387=cat_table[Sector],"")))</f>
        <v>#NAME?</v>
      </c>
      <c r="AO7387" s="94" t="e">
        <f aca="false" t="array" ref="AO7387:AO7387">_xlfn.torow(_xlfn.unique(_xlfn._xlws.filter(cat_table[Sub-subsector],($E7387=cat_table[Sector])*($F7387=cat_table[Subsector]),"")))</f>
        <v>#NAME?</v>
      </c>
    </row>
    <row r="7388" customFormat="false" ht="15" hidden="false" customHeight="true" outlineLevel="0" collapsed="false">
      <c r="E7388" s="255"/>
      <c r="F7388" s="255"/>
      <c r="G7388" s="255"/>
      <c r="I7388" s="255"/>
      <c r="J7388" s="255"/>
      <c r="K7388" s="255"/>
      <c r="M7388" s="255"/>
      <c r="S7388" s="255"/>
      <c r="AE7388" s="94" t="e">
        <f aca="false" t="array" ref="AE7388:AE7388">_xlfn.torow(_xlfn.unique(_xlfn._xlws.filter(cat_table[Subsector],$E7388=cat_table[Sector],"")))</f>
        <v>#NAME?</v>
      </c>
      <c r="AO7388" s="94" t="e">
        <f aca="false" t="array" ref="AO7388:AO7388">_xlfn.torow(_xlfn.unique(_xlfn._xlws.filter(cat_table[Sub-subsector],($E7388=cat_table[Sector])*($F7388=cat_table[Subsector]),"")))</f>
        <v>#NAME?</v>
      </c>
    </row>
    <row r="7389" customFormat="false" ht="15" hidden="false" customHeight="true" outlineLevel="0" collapsed="false">
      <c r="E7389" s="255"/>
      <c r="F7389" s="255"/>
      <c r="G7389" s="255"/>
      <c r="I7389" s="255"/>
      <c r="J7389" s="255"/>
      <c r="K7389" s="255"/>
      <c r="M7389" s="255"/>
      <c r="S7389" s="255"/>
      <c r="AE7389" s="94" t="e">
        <f aca="false" t="array" ref="AE7389:AE7389">_xlfn.torow(_xlfn.unique(_xlfn._xlws.filter(cat_table[Subsector],$E7389=cat_table[Sector],"")))</f>
        <v>#NAME?</v>
      </c>
      <c r="AO7389" s="94" t="e">
        <f aca="false" t="array" ref="AO7389:AO7389">_xlfn.torow(_xlfn.unique(_xlfn._xlws.filter(cat_table[Sub-subsector],($E7389=cat_table[Sector])*($F7389=cat_table[Subsector]),"")))</f>
        <v>#NAME?</v>
      </c>
    </row>
    <row r="7390" customFormat="false" ht="15" hidden="false" customHeight="true" outlineLevel="0" collapsed="false">
      <c r="E7390" s="255"/>
      <c r="F7390" s="255"/>
      <c r="G7390" s="255"/>
      <c r="I7390" s="255"/>
      <c r="J7390" s="255"/>
      <c r="K7390" s="255"/>
      <c r="M7390" s="255"/>
      <c r="S7390" s="255"/>
      <c r="AE7390" s="94" t="e">
        <f aca="false" t="array" ref="AE7390:AE7390">_xlfn.torow(_xlfn.unique(_xlfn._xlws.filter(cat_table[Subsector],$E7390=cat_table[Sector],"")))</f>
        <v>#NAME?</v>
      </c>
      <c r="AO7390" s="94" t="e">
        <f aca="false" t="array" ref="AO7390:AO7390">_xlfn.torow(_xlfn.unique(_xlfn._xlws.filter(cat_table[Sub-subsector],($E7390=cat_table[Sector])*($F7390=cat_table[Subsector]),"")))</f>
        <v>#NAME?</v>
      </c>
    </row>
    <row r="7391" customFormat="false" ht="15" hidden="false" customHeight="true" outlineLevel="0" collapsed="false">
      <c r="E7391" s="255"/>
      <c r="F7391" s="255"/>
      <c r="G7391" s="255"/>
      <c r="I7391" s="255"/>
      <c r="J7391" s="255"/>
      <c r="K7391" s="255"/>
      <c r="M7391" s="255"/>
      <c r="S7391" s="255"/>
      <c r="AE7391" s="94" t="e">
        <f aca="false" t="array" ref="AE7391:AE7391">_xlfn.torow(_xlfn.unique(_xlfn._xlws.filter(cat_table[Subsector],$E7391=cat_table[Sector],"")))</f>
        <v>#NAME?</v>
      </c>
      <c r="AO7391" s="94" t="e">
        <f aca="false" t="array" ref="AO7391:AO7391">_xlfn.torow(_xlfn.unique(_xlfn._xlws.filter(cat_table[Sub-subsector],($E7391=cat_table[Sector])*($F7391=cat_table[Subsector]),"")))</f>
        <v>#NAME?</v>
      </c>
    </row>
    <row r="7392" customFormat="false" ht="15" hidden="false" customHeight="true" outlineLevel="0" collapsed="false">
      <c r="E7392" s="255"/>
      <c r="F7392" s="255"/>
      <c r="G7392" s="255"/>
      <c r="I7392" s="255"/>
      <c r="J7392" s="255"/>
      <c r="K7392" s="255"/>
      <c r="M7392" s="255"/>
      <c r="S7392" s="255"/>
      <c r="AE7392" s="94" t="e">
        <f aca="false" t="array" ref="AE7392:AE7392">_xlfn.torow(_xlfn.unique(_xlfn._xlws.filter(cat_table[Subsector],$E7392=cat_table[Sector],"")))</f>
        <v>#NAME?</v>
      </c>
      <c r="AO7392" s="94" t="e">
        <f aca="false" t="array" ref="AO7392:AO7392">_xlfn.torow(_xlfn.unique(_xlfn._xlws.filter(cat_table[Sub-subsector],($E7392=cat_table[Sector])*($F7392=cat_table[Subsector]),"")))</f>
        <v>#NAME?</v>
      </c>
    </row>
    <row r="7393" customFormat="false" ht="15" hidden="false" customHeight="true" outlineLevel="0" collapsed="false">
      <c r="E7393" s="255"/>
      <c r="F7393" s="255"/>
      <c r="G7393" s="255"/>
      <c r="I7393" s="255"/>
      <c r="J7393" s="255"/>
      <c r="K7393" s="255"/>
      <c r="M7393" s="255"/>
      <c r="S7393" s="255"/>
      <c r="AE7393" s="94" t="e">
        <f aca="false" t="array" ref="AE7393:AE7393">_xlfn.torow(_xlfn.unique(_xlfn._xlws.filter(cat_table[Subsector],$E7393=cat_table[Sector],"")))</f>
        <v>#NAME?</v>
      </c>
      <c r="AO7393" s="94" t="e">
        <f aca="false" t="array" ref="AO7393:AO7393">_xlfn.torow(_xlfn.unique(_xlfn._xlws.filter(cat_table[Sub-subsector],($E7393=cat_table[Sector])*($F7393=cat_table[Subsector]),"")))</f>
        <v>#NAME?</v>
      </c>
    </row>
    <row r="7394" customFormat="false" ht="15" hidden="false" customHeight="true" outlineLevel="0" collapsed="false">
      <c r="E7394" s="255"/>
      <c r="F7394" s="255"/>
      <c r="G7394" s="255"/>
      <c r="I7394" s="255"/>
      <c r="J7394" s="255"/>
      <c r="K7394" s="255"/>
      <c r="M7394" s="255"/>
      <c r="S7394" s="255"/>
      <c r="AE7394" s="94" t="e">
        <f aca="false" t="array" ref="AE7394:AE7394">_xlfn.torow(_xlfn.unique(_xlfn._xlws.filter(cat_table[Subsector],$E7394=cat_table[Sector],"")))</f>
        <v>#NAME?</v>
      </c>
      <c r="AO7394" s="94" t="e">
        <f aca="false" t="array" ref="AO7394:AO7394">_xlfn.torow(_xlfn.unique(_xlfn._xlws.filter(cat_table[Sub-subsector],($E7394=cat_table[Sector])*($F7394=cat_table[Subsector]),"")))</f>
        <v>#NAME?</v>
      </c>
    </row>
    <row r="7395" customFormat="false" ht="15" hidden="false" customHeight="true" outlineLevel="0" collapsed="false">
      <c r="E7395" s="255"/>
      <c r="F7395" s="255"/>
      <c r="G7395" s="255"/>
      <c r="I7395" s="255"/>
      <c r="J7395" s="255"/>
      <c r="K7395" s="255"/>
      <c r="M7395" s="255"/>
      <c r="S7395" s="255"/>
      <c r="AE7395" s="94" t="e">
        <f aca="false" t="array" ref="AE7395:AE7395">_xlfn.torow(_xlfn.unique(_xlfn._xlws.filter(cat_table[Subsector],$E7395=cat_table[Sector],"")))</f>
        <v>#NAME?</v>
      </c>
      <c r="AO7395" s="94" t="e">
        <f aca="false" t="array" ref="AO7395:AO7395">_xlfn.torow(_xlfn.unique(_xlfn._xlws.filter(cat_table[Sub-subsector],($E7395=cat_table[Sector])*($F7395=cat_table[Subsector]),"")))</f>
        <v>#NAME?</v>
      </c>
    </row>
    <row r="7396" customFormat="false" ht="15" hidden="false" customHeight="true" outlineLevel="0" collapsed="false">
      <c r="E7396" s="255"/>
      <c r="F7396" s="255"/>
      <c r="G7396" s="255"/>
      <c r="I7396" s="255"/>
      <c r="J7396" s="255"/>
      <c r="K7396" s="255"/>
      <c r="M7396" s="255"/>
      <c r="S7396" s="255"/>
      <c r="AE7396" s="94" t="e">
        <f aca="false" t="array" ref="AE7396:AE7396">_xlfn.torow(_xlfn.unique(_xlfn._xlws.filter(cat_table[Subsector],$E7396=cat_table[Sector],"")))</f>
        <v>#NAME?</v>
      </c>
      <c r="AO7396" s="94" t="e">
        <f aca="false" t="array" ref="AO7396:AO7396">_xlfn.torow(_xlfn.unique(_xlfn._xlws.filter(cat_table[Sub-subsector],($E7396=cat_table[Sector])*($F7396=cat_table[Subsector]),"")))</f>
        <v>#NAME?</v>
      </c>
    </row>
    <row r="7397" customFormat="false" ht="15" hidden="false" customHeight="true" outlineLevel="0" collapsed="false">
      <c r="E7397" s="255"/>
      <c r="F7397" s="255"/>
      <c r="G7397" s="255"/>
      <c r="I7397" s="255"/>
      <c r="J7397" s="255"/>
      <c r="K7397" s="255"/>
      <c r="M7397" s="255"/>
      <c r="S7397" s="255"/>
      <c r="AE7397" s="94" t="e">
        <f aca="false" t="array" ref="AE7397:AE7397">_xlfn.torow(_xlfn.unique(_xlfn._xlws.filter(cat_table[Subsector],$E7397=cat_table[Sector],"")))</f>
        <v>#NAME?</v>
      </c>
      <c r="AO7397" s="94" t="e">
        <f aca="false" t="array" ref="AO7397:AO7397">_xlfn.torow(_xlfn.unique(_xlfn._xlws.filter(cat_table[Sub-subsector],($E7397=cat_table[Sector])*($F7397=cat_table[Subsector]),"")))</f>
        <v>#NAME?</v>
      </c>
    </row>
    <row r="7398" customFormat="false" ht="15" hidden="false" customHeight="true" outlineLevel="0" collapsed="false">
      <c r="E7398" s="255"/>
      <c r="F7398" s="255"/>
      <c r="G7398" s="255"/>
      <c r="I7398" s="255"/>
      <c r="J7398" s="255"/>
      <c r="K7398" s="255"/>
      <c r="M7398" s="255"/>
      <c r="S7398" s="255"/>
      <c r="AE7398" s="94" t="e">
        <f aca="false" t="array" ref="AE7398:AE7398">_xlfn.torow(_xlfn.unique(_xlfn._xlws.filter(cat_table[Subsector],$E7398=cat_table[Sector],"")))</f>
        <v>#NAME?</v>
      </c>
      <c r="AO7398" s="94" t="e">
        <f aca="false" t="array" ref="AO7398:AO7398">_xlfn.torow(_xlfn.unique(_xlfn._xlws.filter(cat_table[Sub-subsector],($E7398=cat_table[Sector])*($F7398=cat_table[Subsector]),"")))</f>
        <v>#NAME?</v>
      </c>
    </row>
    <row r="7399" customFormat="false" ht="15" hidden="false" customHeight="true" outlineLevel="0" collapsed="false">
      <c r="E7399" s="255"/>
      <c r="F7399" s="255"/>
      <c r="G7399" s="255"/>
      <c r="I7399" s="255"/>
      <c r="J7399" s="255"/>
      <c r="K7399" s="255"/>
      <c r="M7399" s="255"/>
      <c r="S7399" s="255"/>
      <c r="AE7399" s="94" t="e">
        <f aca="false" t="array" ref="AE7399:AE7399">_xlfn.torow(_xlfn.unique(_xlfn._xlws.filter(cat_table[Subsector],$E7399=cat_table[Sector],"")))</f>
        <v>#NAME?</v>
      </c>
      <c r="AO7399" s="94" t="e">
        <f aca="false" t="array" ref="AO7399:AO7399">_xlfn.torow(_xlfn.unique(_xlfn._xlws.filter(cat_table[Sub-subsector],($E7399=cat_table[Sector])*($F7399=cat_table[Subsector]),"")))</f>
        <v>#NAME?</v>
      </c>
    </row>
    <row r="7400" customFormat="false" ht="15" hidden="false" customHeight="true" outlineLevel="0" collapsed="false">
      <c r="E7400" s="255"/>
      <c r="F7400" s="255"/>
      <c r="G7400" s="255"/>
      <c r="I7400" s="255"/>
      <c r="J7400" s="255"/>
      <c r="K7400" s="255"/>
      <c r="M7400" s="255"/>
      <c r="S7400" s="255"/>
      <c r="AE7400" s="94" t="e">
        <f aca="false" t="array" ref="AE7400:AE7400">_xlfn.torow(_xlfn.unique(_xlfn._xlws.filter(cat_table[Subsector],$E7400=cat_table[Sector],"")))</f>
        <v>#NAME?</v>
      </c>
      <c r="AO7400" s="94" t="e">
        <f aca="false" t="array" ref="AO7400:AO7400">_xlfn.torow(_xlfn.unique(_xlfn._xlws.filter(cat_table[Sub-subsector],($E7400=cat_table[Sector])*($F7400=cat_table[Subsector]),"")))</f>
        <v>#NAME?</v>
      </c>
    </row>
    <row r="7401" customFormat="false" ht="15" hidden="false" customHeight="true" outlineLevel="0" collapsed="false">
      <c r="E7401" s="255"/>
      <c r="F7401" s="255"/>
      <c r="G7401" s="255"/>
      <c r="I7401" s="255"/>
      <c r="J7401" s="255"/>
      <c r="K7401" s="255"/>
      <c r="M7401" s="255"/>
      <c r="S7401" s="255"/>
      <c r="AE7401" s="94" t="e">
        <f aca="false" t="array" ref="AE7401:AE7401">_xlfn.torow(_xlfn.unique(_xlfn._xlws.filter(cat_table[Subsector],$E7401=cat_table[Sector],"")))</f>
        <v>#NAME?</v>
      </c>
      <c r="AO7401" s="94" t="e">
        <f aca="false" t="array" ref="AO7401:AO7401">_xlfn.torow(_xlfn.unique(_xlfn._xlws.filter(cat_table[Sub-subsector],($E7401=cat_table[Sector])*($F7401=cat_table[Subsector]),"")))</f>
        <v>#NAME?</v>
      </c>
    </row>
    <row r="7402" customFormat="false" ht="15" hidden="false" customHeight="true" outlineLevel="0" collapsed="false">
      <c r="E7402" s="255"/>
      <c r="F7402" s="255"/>
      <c r="G7402" s="255"/>
      <c r="I7402" s="255"/>
      <c r="J7402" s="255"/>
      <c r="K7402" s="255"/>
      <c r="M7402" s="255"/>
      <c r="S7402" s="255"/>
      <c r="AE7402" s="94" t="e">
        <f aca="false" t="array" ref="AE7402:AE7402">_xlfn.torow(_xlfn.unique(_xlfn._xlws.filter(cat_table[Subsector],$E7402=cat_table[Sector],"")))</f>
        <v>#NAME?</v>
      </c>
      <c r="AO7402" s="94" t="e">
        <f aca="false" t="array" ref="AO7402:AO7402">_xlfn.torow(_xlfn.unique(_xlfn._xlws.filter(cat_table[Sub-subsector],($E7402=cat_table[Sector])*($F7402=cat_table[Subsector]),"")))</f>
        <v>#NAME?</v>
      </c>
    </row>
    <row r="7403" customFormat="false" ht="15" hidden="false" customHeight="true" outlineLevel="0" collapsed="false">
      <c r="E7403" s="255"/>
      <c r="F7403" s="255"/>
      <c r="G7403" s="255"/>
      <c r="I7403" s="255"/>
      <c r="J7403" s="255"/>
      <c r="K7403" s="255"/>
      <c r="M7403" s="255"/>
      <c r="S7403" s="255"/>
      <c r="AE7403" s="94" t="e">
        <f aca="false" t="array" ref="AE7403:AE7403">_xlfn.torow(_xlfn.unique(_xlfn._xlws.filter(cat_table[Subsector],$E7403=cat_table[Sector],"")))</f>
        <v>#NAME?</v>
      </c>
      <c r="AO7403" s="94" t="e">
        <f aca="false" t="array" ref="AO7403:AO7403">_xlfn.torow(_xlfn.unique(_xlfn._xlws.filter(cat_table[Sub-subsector],($E7403=cat_table[Sector])*($F7403=cat_table[Subsector]),"")))</f>
        <v>#NAME?</v>
      </c>
    </row>
    <row r="7404" customFormat="false" ht="15" hidden="false" customHeight="true" outlineLevel="0" collapsed="false">
      <c r="E7404" s="255"/>
      <c r="F7404" s="255"/>
      <c r="G7404" s="255"/>
      <c r="I7404" s="255"/>
      <c r="J7404" s="255"/>
      <c r="K7404" s="255"/>
      <c r="M7404" s="255"/>
      <c r="S7404" s="255"/>
      <c r="AE7404" s="94" t="e">
        <f aca="false" t="array" ref="AE7404:AE7404">_xlfn.torow(_xlfn.unique(_xlfn._xlws.filter(cat_table[Subsector],$E7404=cat_table[Sector],"")))</f>
        <v>#NAME?</v>
      </c>
      <c r="AO7404" s="94" t="e">
        <f aca="false" t="array" ref="AO7404:AO7404">_xlfn.torow(_xlfn.unique(_xlfn._xlws.filter(cat_table[Sub-subsector],($E7404=cat_table[Sector])*($F7404=cat_table[Subsector]),"")))</f>
        <v>#NAME?</v>
      </c>
    </row>
    <row r="7405" customFormat="false" ht="15" hidden="false" customHeight="true" outlineLevel="0" collapsed="false">
      <c r="E7405" s="255"/>
      <c r="F7405" s="255"/>
      <c r="G7405" s="255"/>
      <c r="I7405" s="255"/>
      <c r="J7405" s="255"/>
      <c r="K7405" s="255"/>
      <c r="M7405" s="255"/>
      <c r="S7405" s="255"/>
      <c r="AE7405" s="94" t="e">
        <f aca="false" t="array" ref="AE7405:AE7405">_xlfn.torow(_xlfn.unique(_xlfn._xlws.filter(cat_table[Subsector],$E7405=cat_table[Sector],"")))</f>
        <v>#NAME?</v>
      </c>
      <c r="AO7405" s="94" t="e">
        <f aca="false" t="array" ref="AO7405:AO7405">_xlfn.torow(_xlfn.unique(_xlfn._xlws.filter(cat_table[Sub-subsector],($E7405=cat_table[Sector])*($F7405=cat_table[Subsector]),"")))</f>
        <v>#NAME?</v>
      </c>
    </row>
    <row r="7406" customFormat="false" ht="15" hidden="false" customHeight="true" outlineLevel="0" collapsed="false">
      <c r="E7406" s="255"/>
      <c r="F7406" s="255"/>
      <c r="G7406" s="255"/>
      <c r="I7406" s="255"/>
      <c r="J7406" s="255"/>
      <c r="K7406" s="255"/>
      <c r="M7406" s="255"/>
      <c r="S7406" s="255"/>
      <c r="AE7406" s="94" t="e">
        <f aca="false" t="array" ref="AE7406:AE7406">_xlfn.torow(_xlfn.unique(_xlfn._xlws.filter(cat_table[Subsector],$E7406=cat_table[Sector],"")))</f>
        <v>#NAME?</v>
      </c>
      <c r="AO7406" s="94" t="e">
        <f aca="false" t="array" ref="AO7406:AO7406">_xlfn.torow(_xlfn.unique(_xlfn._xlws.filter(cat_table[Sub-subsector],($E7406=cat_table[Sector])*($F7406=cat_table[Subsector]),"")))</f>
        <v>#NAME?</v>
      </c>
    </row>
    <row r="7407" customFormat="false" ht="15" hidden="false" customHeight="true" outlineLevel="0" collapsed="false">
      <c r="E7407" s="255"/>
      <c r="F7407" s="255"/>
      <c r="G7407" s="255"/>
      <c r="I7407" s="255"/>
      <c r="J7407" s="255"/>
      <c r="K7407" s="255"/>
      <c r="M7407" s="255"/>
      <c r="S7407" s="255"/>
      <c r="AE7407" s="94" t="e">
        <f aca="false" t="array" ref="AE7407:AE7407">_xlfn.torow(_xlfn.unique(_xlfn._xlws.filter(cat_table[Subsector],$E7407=cat_table[Sector],"")))</f>
        <v>#NAME?</v>
      </c>
      <c r="AO7407" s="94" t="e">
        <f aca="false" t="array" ref="AO7407:AO7407">_xlfn.torow(_xlfn.unique(_xlfn._xlws.filter(cat_table[Sub-subsector],($E7407=cat_table[Sector])*($F7407=cat_table[Subsector]),"")))</f>
        <v>#NAME?</v>
      </c>
    </row>
    <row r="7408" customFormat="false" ht="15" hidden="false" customHeight="true" outlineLevel="0" collapsed="false">
      <c r="E7408" s="255"/>
      <c r="F7408" s="255"/>
      <c r="G7408" s="255"/>
      <c r="I7408" s="255"/>
      <c r="J7408" s="255"/>
      <c r="K7408" s="255"/>
      <c r="M7408" s="255"/>
      <c r="S7408" s="255"/>
      <c r="AE7408" s="94" t="e">
        <f aca="false" t="array" ref="AE7408:AE7408">_xlfn.torow(_xlfn.unique(_xlfn._xlws.filter(cat_table[Subsector],$E7408=cat_table[Sector],"")))</f>
        <v>#NAME?</v>
      </c>
      <c r="AO7408" s="94" t="e">
        <f aca="false" t="array" ref="AO7408:AO7408">_xlfn.torow(_xlfn.unique(_xlfn._xlws.filter(cat_table[Sub-subsector],($E7408=cat_table[Sector])*($F7408=cat_table[Subsector]),"")))</f>
        <v>#NAME?</v>
      </c>
    </row>
    <row r="7409" customFormat="false" ht="15" hidden="false" customHeight="true" outlineLevel="0" collapsed="false">
      <c r="E7409" s="255"/>
      <c r="F7409" s="255"/>
      <c r="G7409" s="255"/>
      <c r="I7409" s="255"/>
      <c r="J7409" s="255"/>
      <c r="K7409" s="255"/>
      <c r="M7409" s="255"/>
      <c r="S7409" s="255"/>
      <c r="AE7409" s="94" t="e">
        <f aca="false" t="array" ref="AE7409:AE7409">_xlfn.torow(_xlfn.unique(_xlfn._xlws.filter(cat_table[Subsector],$E7409=cat_table[Sector],"")))</f>
        <v>#NAME?</v>
      </c>
      <c r="AO7409" s="94" t="e">
        <f aca="false" t="array" ref="AO7409:AO7409">_xlfn.torow(_xlfn.unique(_xlfn._xlws.filter(cat_table[Sub-subsector],($E7409=cat_table[Sector])*($F7409=cat_table[Subsector]),"")))</f>
        <v>#NAME?</v>
      </c>
    </row>
    <row r="7410" customFormat="false" ht="15" hidden="false" customHeight="true" outlineLevel="0" collapsed="false">
      <c r="E7410" s="255"/>
      <c r="F7410" s="255"/>
      <c r="G7410" s="255"/>
      <c r="I7410" s="255"/>
      <c r="J7410" s="255"/>
      <c r="K7410" s="255"/>
      <c r="M7410" s="255"/>
      <c r="S7410" s="255"/>
      <c r="AE7410" s="94" t="e">
        <f aca="false" t="array" ref="AE7410:AE7410">_xlfn.torow(_xlfn.unique(_xlfn._xlws.filter(cat_table[Subsector],$E7410=cat_table[Sector],"")))</f>
        <v>#NAME?</v>
      </c>
      <c r="AO7410" s="94" t="e">
        <f aca="false" t="array" ref="AO7410:AO7410">_xlfn.torow(_xlfn.unique(_xlfn._xlws.filter(cat_table[Sub-subsector],($E7410=cat_table[Sector])*($F7410=cat_table[Subsector]),"")))</f>
        <v>#NAME?</v>
      </c>
    </row>
    <row r="7411" customFormat="false" ht="15" hidden="false" customHeight="true" outlineLevel="0" collapsed="false">
      <c r="E7411" s="255"/>
      <c r="F7411" s="255"/>
      <c r="G7411" s="255"/>
      <c r="I7411" s="255"/>
      <c r="J7411" s="255"/>
      <c r="K7411" s="255"/>
      <c r="M7411" s="255"/>
      <c r="S7411" s="255"/>
      <c r="AE7411" s="94" t="e">
        <f aca="false" t="array" ref="AE7411:AE7411">_xlfn.torow(_xlfn.unique(_xlfn._xlws.filter(cat_table[Subsector],$E7411=cat_table[Sector],"")))</f>
        <v>#NAME?</v>
      </c>
      <c r="AO7411" s="94" t="e">
        <f aca="false" t="array" ref="AO7411:AO7411">_xlfn.torow(_xlfn.unique(_xlfn._xlws.filter(cat_table[Sub-subsector],($E7411=cat_table[Sector])*($F7411=cat_table[Subsector]),"")))</f>
        <v>#NAME?</v>
      </c>
    </row>
    <row r="7412" customFormat="false" ht="15" hidden="false" customHeight="true" outlineLevel="0" collapsed="false">
      <c r="E7412" s="255"/>
      <c r="F7412" s="255"/>
      <c r="G7412" s="255"/>
      <c r="I7412" s="255"/>
      <c r="J7412" s="255"/>
      <c r="K7412" s="255"/>
      <c r="M7412" s="255"/>
      <c r="S7412" s="255"/>
      <c r="AE7412" s="94" t="e">
        <f aca="false" t="array" ref="AE7412:AE7412">_xlfn.torow(_xlfn.unique(_xlfn._xlws.filter(cat_table[Subsector],$E7412=cat_table[Sector],"")))</f>
        <v>#NAME?</v>
      </c>
      <c r="AO7412" s="94" t="e">
        <f aca="false" t="array" ref="AO7412:AO7412">_xlfn.torow(_xlfn.unique(_xlfn._xlws.filter(cat_table[Sub-subsector],($E7412=cat_table[Sector])*($F7412=cat_table[Subsector]),"")))</f>
        <v>#NAME?</v>
      </c>
    </row>
    <row r="7413" customFormat="false" ht="15" hidden="false" customHeight="true" outlineLevel="0" collapsed="false">
      <c r="E7413" s="255"/>
      <c r="F7413" s="255"/>
      <c r="G7413" s="255"/>
      <c r="I7413" s="255"/>
      <c r="J7413" s="255"/>
      <c r="K7413" s="255"/>
      <c r="M7413" s="255"/>
      <c r="S7413" s="255"/>
      <c r="AE7413" s="94" t="e">
        <f aca="false" t="array" ref="AE7413:AE7413">_xlfn.torow(_xlfn.unique(_xlfn._xlws.filter(cat_table[Subsector],$E7413=cat_table[Sector],"")))</f>
        <v>#NAME?</v>
      </c>
      <c r="AO7413" s="94" t="e">
        <f aca="false" t="array" ref="AO7413:AO7413">_xlfn.torow(_xlfn.unique(_xlfn._xlws.filter(cat_table[Sub-subsector],($E7413=cat_table[Sector])*($F7413=cat_table[Subsector]),"")))</f>
        <v>#NAME?</v>
      </c>
    </row>
    <row r="7414" customFormat="false" ht="15" hidden="false" customHeight="true" outlineLevel="0" collapsed="false">
      <c r="E7414" s="255"/>
      <c r="F7414" s="255"/>
      <c r="G7414" s="255"/>
      <c r="I7414" s="255"/>
      <c r="J7414" s="255"/>
      <c r="K7414" s="255"/>
      <c r="M7414" s="255"/>
      <c r="S7414" s="255"/>
      <c r="AE7414" s="94" t="e">
        <f aca="false" t="array" ref="AE7414:AE7414">_xlfn.torow(_xlfn.unique(_xlfn._xlws.filter(cat_table[Subsector],$E7414=cat_table[Sector],"")))</f>
        <v>#NAME?</v>
      </c>
      <c r="AO7414" s="94" t="e">
        <f aca="false" t="array" ref="AO7414:AO7414">_xlfn.torow(_xlfn.unique(_xlfn._xlws.filter(cat_table[Sub-subsector],($E7414=cat_table[Sector])*($F7414=cat_table[Subsector]),"")))</f>
        <v>#NAME?</v>
      </c>
    </row>
    <row r="7415" customFormat="false" ht="15" hidden="false" customHeight="true" outlineLevel="0" collapsed="false">
      <c r="E7415" s="255"/>
      <c r="F7415" s="255"/>
      <c r="G7415" s="255"/>
      <c r="I7415" s="255"/>
      <c r="J7415" s="255"/>
      <c r="K7415" s="255"/>
      <c r="M7415" s="255"/>
      <c r="S7415" s="255"/>
      <c r="AE7415" s="94" t="e">
        <f aca="false" t="array" ref="AE7415:AE7415">_xlfn.torow(_xlfn.unique(_xlfn._xlws.filter(cat_table[Subsector],$E7415=cat_table[Sector],"")))</f>
        <v>#NAME?</v>
      </c>
      <c r="AO7415" s="94" t="e">
        <f aca="false" t="array" ref="AO7415:AO7415">_xlfn.torow(_xlfn.unique(_xlfn._xlws.filter(cat_table[Sub-subsector],($E7415=cat_table[Sector])*($F7415=cat_table[Subsector]),"")))</f>
        <v>#NAME?</v>
      </c>
    </row>
    <row r="7416" customFormat="false" ht="15" hidden="false" customHeight="true" outlineLevel="0" collapsed="false">
      <c r="E7416" s="255"/>
      <c r="F7416" s="255"/>
      <c r="G7416" s="255"/>
      <c r="I7416" s="255"/>
      <c r="J7416" s="255"/>
      <c r="K7416" s="255"/>
      <c r="M7416" s="255"/>
      <c r="S7416" s="255"/>
      <c r="AE7416" s="94" t="e">
        <f aca="false" t="array" ref="AE7416:AE7416">_xlfn.torow(_xlfn.unique(_xlfn._xlws.filter(cat_table[Subsector],$E7416=cat_table[Sector],"")))</f>
        <v>#NAME?</v>
      </c>
      <c r="AO7416" s="94" t="e">
        <f aca="false" t="array" ref="AO7416:AO7416">_xlfn.torow(_xlfn.unique(_xlfn._xlws.filter(cat_table[Sub-subsector],($E7416=cat_table[Sector])*($F7416=cat_table[Subsector]),"")))</f>
        <v>#NAME?</v>
      </c>
    </row>
    <row r="7417" customFormat="false" ht="15" hidden="false" customHeight="true" outlineLevel="0" collapsed="false">
      <c r="E7417" s="255"/>
      <c r="F7417" s="255"/>
      <c r="G7417" s="255"/>
      <c r="I7417" s="255"/>
      <c r="J7417" s="255"/>
      <c r="K7417" s="255"/>
      <c r="M7417" s="255"/>
      <c r="S7417" s="255"/>
      <c r="AE7417" s="94" t="e">
        <f aca="false" t="array" ref="AE7417:AE7417">_xlfn.torow(_xlfn.unique(_xlfn._xlws.filter(cat_table[Subsector],$E7417=cat_table[Sector],"")))</f>
        <v>#NAME?</v>
      </c>
      <c r="AO7417" s="94" t="e">
        <f aca="false" t="array" ref="AO7417:AO7417">_xlfn.torow(_xlfn.unique(_xlfn._xlws.filter(cat_table[Sub-subsector],($E7417=cat_table[Sector])*($F7417=cat_table[Subsector]),"")))</f>
        <v>#NAME?</v>
      </c>
    </row>
    <row r="7418" customFormat="false" ht="15" hidden="false" customHeight="true" outlineLevel="0" collapsed="false">
      <c r="E7418" s="255"/>
      <c r="F7418" s="255"/>
      <c r="G7418" s="255"/>
      <c r="I7418" s="255"/>
      <c r="J7418" s="255"/>
      <c r="K7418" s="255"/>
      <c r="M7418" s="255"/>
      <c r="S7418" s="255"/>
      <c r="AE7418" s="94" t="e">
        <f aca="false" t="array" ref="AE7418:AE7418">_xlfn.torow(_xlfn.unique(_xlfn._xlws.filter(cat_table[Subsector],$E7418=cat_table[Sector],"")))</f>
        <v>#NAME?</v>
      </c>
      <c r="AO7418" s="94" t="e">
        <f aca="false" t="array" ref="AO7418:AO7418">_xlfn.torow(_xlfn.unique(_xlfn._xlws.filter(cat_table[Sub-subsector],($E7418=cat_table[Sector])*($F7418=cat_table[Subsector]),"")))</f>
        <v>#NAME?</v>
      </c>
    </row>
    <row r="7419" customFormat="false" ht="15" hidden="false" customHeight="true" outlineLevel="0" collapsed="false">
      <c r="E7419" s="255"/>
      <c r="F7419" s="255"/>
      <c r="G7419" s="255"/>
      <c r="I7419" s="255"/>
      <c r="J7419" s="255"/>
      <c r="K7419" s="255"/>
      <c r="M7419" s="255"/>
      <c r="S7419" s="255"/>
      <c r="AE7419" s="94" t="e">
        <f aca="false" t="array" ref="AE7419:AE7419">_xlfn.torow(_xlfn.unique(_xlfn._xlws.filter(cat_table[Subsector],$E7419=cat_table[Sector],"")))</f>
        <v>#NAME?</v>
      </c>
      <c r="AO7419" s="94" t="e">
        <f aca="false" t="array" ref="AO7419:AO7419">_xlfn.torow(_xlfn.unique(_xlfn._xlws.filter(cat_table[Sub-subsector],($E7419=cat_table[Sector])*($F7419=cat_table[Subsector]),"")))</f>
        <v>#NAME?</v>
      </c>
    </row>
    <row r="7420" customFormat="false" ht="15" hidden="false" customHeight="true" outlineLevel="0" collapsed="false">
      <c r="E7420" s="255"/>
      <c r="F7420" s="255"/>
      <c r="G7420" s="255"/>
      <c r="I7420" s="255"/>
      <c r="J7420" s="255"/>
      <c r="K7420" s="255"/>
      <c r="M7420" s="255"/>
      <c r="S7420" s="255"/>
      <c r="AE7420" s="94" t="e">
        <f aca="false" t="array" ref="AE7420:AE7420">_xlfn.torow(_xlfn.unique(_xlfn._xlws.filter(cat_table[Subsector],$E7420=cat_table[Sector],"")))</f>
        <v>#NAME?</v>
      </c>
      <c r="AO7420" s="94" t="e">
        <f aca="false" t="array" ref="AO7420:AO7420">_xlfn.torow(_xlfn.unique(_xlfn._xlws.filter(cat_table[Sub-subsector],($E7420=cat_table[Sector])*($F7420=cat_table[Subsector]),"")))</f>
        <v>#NAME?</v>
      </c>
    </row>
    <row r="7421" customFormat="false" ht="15" hidden="false" customHeight="true" outlineLevel="0" collapsed="false">
      <c r="E7421" s="255"/>
      <c r="F7421" s="255"/>
      <c r="G7421" s="255"/>
      <c r="I7421" s="255"/>
      <c r="J7421" s="255"/>
      <c r="K7421" s="255"/>
      <c r="M7421" s="255"/>
      <c r="S7421" s="255"/>
      <c r="AE7421" s="94" t="e">
        <f aca="false" t="array" ref="AE7421:AE7421">_xlfn.torow(_xlfn.unique(_xlfn._xlws.filter(cat_table[Subsector],$E7421=cat_table[Sector],"")))</f>
        <v>#NAME?</v>
      </c>
      <c r="AO7421" s="94" t="e">
        <f aca="false" t="array" ref="AO7421:AO7421">_xlfn.torow(_xlfn.unique(_xlfn._xlws.filter(cat_table[Sub-subsector],($E7421=cat_table[Sector])*($F7421=cat_table[Subsector]),"")))</f>
        <v>#NAME?</v>
      </c>
    </row>
    <row r="7422" customFormat="false" ht="15" hidden="false" customHeight="true" outlineLevel="0" collapsed="false">
      <c r="E7422" s="255"/>
      <c r="F7422" s="255"/>
      <c r="G7422" s="255"/>
      <c r="I7422" s="255"/>
      <c r="J7422" s="255"/>
      <c r="K7422" s="255"/>
      <c r="M7422" s="255"/>
      <c r="S7422" s="255"/>
      <c r="AE7422" s="94" t="e">
        <f aca="false" t="array" ref="AE7422:AE7422">_xlfn.torow(_xlfn.unique(_xlfn._xlws.filter(cat_table[Subsector],$E7422=cat_table[Sector],"")))</f>
        <v>#NAME?</v>
      </c>
      <c r="AO7422" s="94" t="e">
        <f aca="false" t="array" ref="AO7422:AO7422">_xlfn.torow(_xlfn.unique(_xlfn._xlws.filter(cat_table[Sub-subsector],($E7422=cat_table[Sector])*($F7422=cat_table[Subsector]),"")))</f>
        <v>#NAME?</v>
      </c>
    </row>
    <row r="7423" customFormat="false" ht="15" hidden="false" customHeight="true" outlineLevel="0" collapsed="false">
      <c r="E7423" s="255"/>
      <c r="F7423" s="255"/>
      <c r="G7423" s="255"/>
      <c r="I7423" s="255"/>
      <c r="J7423" s="255"/>
      <c r="K7423" s="255"/>
      <c r="M7423" s="255"/>
      <c r="S7423" s="255"/>
      <c r="AE7423" s="94" t="e">
        <f aca="false" t="array" ref="AE7423:AE7423">_xlfn.torow(_xlfn.unique(_xlfn._xlws.filter(cat_table[Subsector],$E7423=cat_table[Sector],"")))</f>
        <v>#NAME?</v>
      </c>
      <c r="AO7423" s="94" t="e">
        <f aca="false" t="array" ref="AO7423:AO7423">_xlfn.torow(_xlfn.unique(_xlfn._xlws.filter(cat_table[Sub-subsector],($E7423=cat_table[Sector])*($F7423=cat_table[Subsector]),"")))</f>
        <v>#NAME?</v>
      </c>
    </row>
    <row r="7424" customFormat="false" ht="15" hidden="false" customHeight="true" outlineLevel="0" collapsed="false">
      <c r="E7424" s="255"/>
      <c r="F7424" s="255"/>
      <c r="G7424" s="255"/>
      <c r="I7424" s="255"/>
      <c r="J7424" s="255"/>
      <c r="K7424" s="255"/>
      <c r="M7424" s="255"/>
      <c r="S7424" s="255"/>
      <c r="AE7424" s="94" t="e">
        <f aca="false" t="array" ref="AE7424:AE7424">_xlfn.torow(_xlfn.unique(_xlfn._xlws.filter(cat_table[Subsector],$E7424=cat_table[Sector],"")))</f>
        <v>#NAME?</v>
      </c>
      <c r="AO7424" s="94" t="e">
        <f aca="false" t="array" ref="AO7424:AO7424">_xlfn.torow(_xlfn.unique(_xlfn._xlws.filter(cat_table[Sub-subsector],($E7424=cat_table[Sector])*($F7424=cat_table[Subsector]),"")))</f>
        <v>#NAME?</v>
      </c>
    </row>
    <row r="7425" customFormat="false" ht="15" hidden="false" customHeight="true" outlineLevel="0" collapsed="false">
      <c r="E7425" s="255"/>
      <c r="F7425" s="255"/>
      <c r="G7425" s="255"/>
      <c r="I7425" s="255"/>
      <c r="J7425" s="255"/>
      <c r="K7425" s="255"/>
      <c r="M7425" s="255"/>
      <c r="S7425" s="255"/>
      <c r="AE7425" s="94" t="e">
        <f aca="false" t="array" ref="AE7425:AE7425">_xlfn.torow(_xlfn.unique(_xlfn._xlws.filter(cat_table[Subsector],$E7425=cat_table[Sector],"")))</f>
        <v>#NAME?</v>
      </c>
      <c r="AO7425" s="94" t="e">
        <f aca="false" t="array" ref="AO7425:AO7425">_xlfn.torow(_xlfn.unique(_xlfn._xlws.filter(cat_table[Sub-subsector],($E7425=cat_table[Sector])*($F7425=cat_table[Subsector]),"")))</f>
        <v>#NAME?</v>
      </c>
    </row>
    <row r="7426" customFormat="false" ht="15" hidden="false" customHeight="true" outlineLevel="0" collapsed="false">
      <c r="E7426" s="255"/>
      <c r="F7426" s="255"/>
      <c r="G7426" s="255"/>
      <c r="I7426" s="255"/>
      <c r="J7426" s="255"/>
      <c r="K7426" s="255"/>
      <c r="M7426" s="255"/>
      <c r="S7426" s="255"/>
      <c r="AE7426" s="94" t="e">
        <f aca="false" t="array" ref="AE7426:AE7426">_xlfn.torow(_xlfn.unique(_xlfn._xlws.filter(cat_table[Subsector],$E7426=cat_table[Sector],"")))</f>
        <v>#NAME?</v>
      </c>
      <c r="AO7426" s="94" t="e">
        <f aca="false" t="array" ref="AO7426:AO7426">_xlfn.torow(_xlfn.unique(_xlfn._xlws.filter(cat_table[Sub-subsector],($E7426=cat_table[Sector])*($F7426=cat_table[Subsector]),"")))</f>
        <v>#NAME?</v>
      </c>
    </row>
    <row r="7427" customFormat="false" ht="15" hidden="false" customHeight="true" outlineLevel="0" collapsed="false">
      <c r="E7427" s="255"/>
      <c r="F7427" s="255"/>
      <c r="G7427" s="255"/>
      <c r="I7427" s="255"/>
      <c r="J7427" s="255"/>
      <c r="K7427" s="255"/>
      <c r="M7427" s="255"/>
      <c r="S7427" s="255"/>
      <c r="AE7427" s="94" t="e">
        <f aca="false" t="array" ref="AE7427:AE7427">_xlfn.torow(_xlfn.unique(_xlfn._xlws.filter(cat_table[Subsector],$E7427=cat_table[Sector],"")))</f>
        <v>#NAME?</v>
      </c>
      <c r="AO7427" s="94" t="e">
        <f aca="false" t="array" ref="AO7427:AO7427">_xlfn.torow(_xlfn.unique(_xlfn._xlws.filter(cat_table[Sub-subsector],($E7427=cat_table[Sector])*($F7427=cat_table[Subsector]),"")))</f>
        <v>#NAME?</v>
      </c>
    </row>
    <row r="7428" customFormat="false" ht="15" hidden="false" customHeight="true" outlineLevel="0" collapsed="false">
      <c r="E7428" s="255"/>
      <c r="F7428" s="255"/>
      <c r="G7428" s="255"/>
      <c r="I7428" s="255"/>
      <c r="J7428" s="255"/>
      <c r="K7428" s="255"/>
      <c r="M7428" s="255"/>
      <c r="S7428" s="255"/>
      <c r="AE7428" s="94" t="e">
        <f aca="false" t="array" ref="AE7428:AE7428">_xlfn.torow(_xlfn.unique(_xlfn._xlws.filter(cat_table[Subsector],$E7428=cat_table[Sector],"")))</f>
        <v>#NAME?</v>
      </c>
      <c r="AO7428" s="94" t="e">
        <f aca="false" t="array" ref="AO7428:AO7428">_xlfn.torow(_xlfn.unique(_xlfn._xlws.filter(cat_table[Sub-subsector],($E7428=cat_table[Sector])*($F7428=cat_table[Subsector]),"")))</f>
        <v>#NAME?</v>
      </c>
    </row>
    <row r="7429" customFormat="false" ht="15" hidden="false" customHeight="true" outlineLevel="0" collapsed="false">
      <c r="E7429" s="255"/>
      <c r="F7429" s="255"/>
      <c r="G7429" s="255"/>
      <c r="I7429" s="255"/>
      <c r="J7429" s="255"/>
      <c r="K7429" s="255"/>
      <c r="M7429" s="255"/>
      <c r="S7429" s="255"/>
      <c r="AE7429" s="94" t="e">
        <f aca="false" t="array" ref="AE7429:AE7429">_xlfn.torow(_xlfn.unique(_xlfn._xlws.filter(cat_table[Subsector],$E7429=cat_table[Sector],"")))</f>
        <v>#NAME?</v>
      </c>
      <c r="AO7429" s="94" t="e">
        <f aca="false" t="array" ref="AO7429:AO7429">_xlfn.torow(_xlfn.unique(_xlfn._xlws.filter(cat_table[Sub-subsector],($E7429=cat_table[Sector])*($F7429=cat_table[Subsector]),"")))</f>
        <v>#NAME?</v>
      </c>
    </row>
    <row r="7430" customFormat="false" ht="15" hidden="false" customHeight="true" outlineLevel="0" collapsed="false">
      <c r="E7430" s="255"/>
      <c r="F7430" s="255"/>
      <c r="G7430" s="255"/>
      <c r="I7430" s="255"/>
      <c r="J7430" s="255"/>
      <c r="K7430" s="255"/>
      <c r="M7430" s="255"/>
      <c r="S7430" s="255"/>
      <c r="AE7430" s="94" t="e">
        <f aca="false" t="array" ref="AE7430:AE7430">_xlfn.torow(_xlfn.unique(_xlfn._xlws.filter(cat_table[Subsector],$E7430=cat_table[Sector],"")))</f>
        <v>#NAME?</v>
      </c>
      <c r="AO7430" s="94" t="e">
        <f aca="false" t="array" ref="AO7430:AO7430">_xlfn.torow(_xlfn.unique(_xlfn._xlws.filter(cat_table[Sub-subsector],($E7430=cat_table[Sector])*($F7430=cat_table[Subsector]),"")))</f>
        <v>#NAME?</v>
      </c>
    </row>
    <row r="7431" customFormat="false" ht="15" hidden="false" customHeight="true" outlineLevel="0" collapsed="false">
      <c r="E7431" s="255"/>
      <c r="F7431" s="255"/>
      <c r="G7431" s="255"/>
      <c r="I7431" s="255"/>
      <c r="J7431" s="255"/>
      <c r="K7431" s="255"/>
      <c r="M7431" s="255"/>
      <c r="S7431" s="255"/>
      <c r="AE7431" s="94" t="e">
        <f aca="false" t="array" ref="AE7431:AE7431">_xlfn.torow(_xlfn.unique(_xlfn._xlws.filter(cat_table[Subsector],$E7431=cat_table[Sector],"")))</f>
        <v>#NAME?</v>
      </c>
      <c r="AO7431" s="94" t="e">
        <f aca="false" t="array" ref="AO7431:AO7431">_xlfn.torow(_xlfn.unique(_xlfn._xlws.filter(cat_table[Sub-subsector],($E7431=cat_table[Sector])*($F7431=cat_table[Subsector]),"")))</f>
        <v>#NAME?</v>
      </c>
    </row>
    <row r="7432" customFormat="false" ht="15" hidden="false" customHeight="true" outlineLevel="0" collapsed="false">
      <c r="E7432" s="255"/>
      <c r="F7432" s="255"/>
      <c r="G7432" s="255"/>
      <c r="I7432" s="255"/>
      <c r="J7432" s="255"/>
      <c r="K7432" s="255"/>
      <c r="M7432" s="255"/>
      <c r="S7432" s="255"/>
      <c r="AE7432" s="94" t="e">
        <f aca="false" t="array" ref="AE7432:AE7432">_xlfn.torow(_xlfn.unique(_xlfn._xlws.filter(cat_table[Subsector],$E7432=cat_table[Sector],"")))</f>
        <v>#NAME?</v>
      </c>
      <c r="AO7432" s="94" t="e">
        <f aca="false" t="array" ref="AO7432:AO7432">_xlfn.torow(_xlfn.unique(_xlfn._xlws.filter(cat_table[Sub-subsector],($E7432=cat_table[Sector])*($F7432=cat_table[Subsector]),"")))</f>
        <v>#NAME?</v>
      </c>
    </row>
    <row r="7433" customFormat="false" ht="15" hidden="false" customHeight="true" outlineLevel="0" collapsed="false">
      <c r="E7433" s="255"/>
      <c r="F7433" s="255"/>
      <c r="G7433" s="255"/>
      <c r="I7433" s="255"/>
      <c r="J7433" s="255"/>
      <c r="K7433" s="255"/>
      <c r="M7433" s="255"/>
      <c r="S7433" s="255"/>
      <c r="AE7433" s="94" t="e">
        <f aca="false" t="array" ref="AE7433:AE7433">_xlfn.torow(_xlfn.unique(_xlfn._xlws.filter(cat_table[Subsector],$E7433=cat_table[Sector],"")))</f>
        <v>#NAME?</v>
      </c>
      <c r="AO7433" s="94" t="e">
        <f aca="false" t="array" ref="AO7433:AO7433">_xlfn.torow(_xlfn.unique(_xlfn._xlws.filter(cat_table[Sub-subsector],($E7433=cat_table[Sector])*($F7433=cat_table[Subsector]),"")))</f>
        <v>#NAME?</v>
      </c>
    </row>
    <row r="7434" customFormat="false" ht="15" hidden="false" customHeight="true" outlineLevel="0" collapsed="false">
      <c r="E7434" s="255"/>
      <c r="F7434" s="255"/>
      <c r="G7434" s="255"/>
      <c r="I7434" s="255"/>
      <c r="J7434" s="255"/>
      <c r="K7434" s="255"/>
      <c r="M7434" s="255"/>
      <c r="S7434" s="255"/>
      <c r="AE7434" s="94" t="e">
        <f aca="false" t="array" ref="AE7434:AE7434">_xlfn.torow(_xlfn.unique(_xlfn._xlws.filter(cat_table[Subsector],$E7434=cat_table[Sector],"")))</f>
        <v>#NAME?</v>
      </c>
      <c r="AO7434" s="94" t="e">
        <f aca="false" t="array" ref="AO7434:AO7434">_xlfn.torow(_xlfn.unique(_xlfn._xlws.filter(cat_table[Sub-subsector],($E7434=cat_table[Sector])*($F7434=cat_table[Subsector]),"")))</f>
        <v>#NAME?</v>
      </c>
    </row>
    <row r="7435" customFormat="false" ht="15" hidden="false" customHeight="true" outlineLevel="0" collapsed="false">
      <c r="E7435" s="255"/>
      <c r="F7435" s="255"/>
      <c r="G7435" s="255"/>
      <c r="I7435" s="255"/>
      <c r="J7435" s="255"/>
      <c r="K7435" s="255"/>
      <c r="M7435" s="255"/>
      <c r="S7435" s="255"/>
      <c r="AE7435" s="94" t="e">
        <f aca="false" t="array" ref="AE7435:AE7435">_xlfn.torow(_xlfn.unique(_xlfn._xlws.filter(cat_table[Subsector],$E7435=cat_table[Sector],"")))</f>
        <v>#NAME?</v>
      </c>
      <c r="AO7435" s="94" t="e">
        <f aca="false" t="array" ref="AO7435:AO7435">_xlfn.torow(_xlfn.unique(_xlfn._xlws.filter(cat_table[Sub-subsector],($E7435=cat_table[Sector])*($F7435=cat_table[Subsector]),"")))</f>
        <v>#NAME?</v>
      </c>
    </row>
    <row r="7436" customFormat="false" ht="15" hidden="false" customHeight="true" outlineLevel="0" collapsed="false">
      <c r="E7436" s="255"/>
      <c r="F7436" s="255"/>
      <c r="G7436" s="255"/>
      <c r="I7436" s="255"/>
      <c r="J7436" s="255"/>
      <c r="K7436" s="255"/>
      <c r="M7436" s="255"/>
      <c r="S7436" s="255"/>
      <c r="AE7436" s="94" t="e">
        <f aca="false" t="array" ref="AE7436:AE7436">_xlfn.torow(_xlfn.unique(_xlfn._xlws.filter(cat_table[Subsector],$E7436=cat_table[Sector],"")))</f>
        <v>#NAME?</v>
      </c>
      <c r="AO7436" s="94" t="e">
        <f aca="false" t="array" ref="AO7436:AO7436">_xlfn.torow(_xlfn.unique(_xlfn._xlws.filter(cat_table[Sub-subsector],($E7436=cat_table[Sector])*($F7436=cat_table[Subsector]),"")))</f>
        <v>#NAME?</v>
      </c>
    </row>
    <row r="7437" customFormat="false" ht="15" hidden="false" customHeight="true" outlineLevel="0" collapsed="false">
      <c r="E7437" s="255"/>
      <c r="F7437" s="255"/>
      <c r="G7437" s="255"/>
      <c r="I7437" s="255"/>
      <c r="J7437" s="255"/>
      <c r="K7437" s="255"/>
      <c r="M7437" s="255"/>
      <c r="S7437" s="255"/>
      <c r="AE7437" s="94" t="e">
        <f aca="false" t="array" ref="AE7437:AE7437">_xlfn.torow(_xlfn.unique(_xlfn._xlws.filter(cat_table[Subsector],$E7437=cat_table[Sector],"")))</f>
        <v>#NAME?</v>
      </c>
      <c r="AO7437" s="94" t="e">
        <f aca="false" t="array" ref="AO7437:AO7437">_xlfn.torow(_xlfn.unique(_xlfn._xlws.filter(cat_table[Sub-subsector],($E7437=cat_table[Sector])*($F7437=cat_table[Subsector]),"")))</f>
        <v>#NAME?</v>
      </c>
    </row>
    <row r="7438" customFormat="false" ht="15" hidden="false" customHeight="true" outlineLevel="0" collapsed="false">
      <c r="E7438" s="255"/>
      <c r="F7438" s="255"/>
      <c r="G7438" s="255"/>
      <c r="I7438" s="255"/>
      <c r="J7438" s="255"/>
      <c r="K7438" s="255"/>
      <c r="M7438" s="255"/>
      <c r="S7438" s="255"/>
      <c r="AE7438" s="94" t="e">
        <f aca="false" t="array" ref="AE7438:AE7438">_xlfn.torow(_xlfn.unique(_xlfn._xlws.filter(cat_table[Subsector],$E7438=cat_table[Sector],"")))</f>
        <v>#NAME?</v>
      </c>
      <c r="AO7438" s="94" t="e">
        <f aca="false" t="array" ref="AO7438:AO7438">_xlfn.torow(_xlfn.unique(_xlfn._xlws.filter(cat_table[Sub-subsector],($E7438=cat_table[Sector])*($F7438=cat_table[Subsector]),"")))</f>
        <v>#NAME?</v>
      </c>
    </row>
    <row r="7439" customFormat="false" ht="15" hidden="false" customHeight="true" outlineLevel="0" collapsed="false">
      <c r="E7439" s="255"/>
      <c r="F7439" s="255"/>
      <c r="G7439" s="255"/>
      <c r="I7439" s="255"/>
      <c r="J7439" s="255"/>
      <c r="K7439" s="255"/>
      <c r="M7439" s="255"/>
      <c r="S7439" s="255"/>
      <c r="AE7439" s="94" t="e">
        <f aca="false" t="array" ref="AE7439:AE7439">_xlfn.torow(_xlfn.unique(_xlfn._xlws.filter(cat_table[Subsector],$E7439=cat_table[Sector],"")))</f>
        <v>#NAME?</v>
      </c>
      <c r="AO7439" s="94" t="e">
        <f aca="false" t="array" ref="AO7439:AO7439">_xlfn.torow(_xlfn.unique(_xlfn._xlws.filter(cat_table[Sub-subsector],($E7439=cat_table[Sector])*($F7439=cat_table[Subsector]),"")))</f>
        <v>#NAME?</v>
      </c>
    </row>
    <row r="7440" customFormat="false" ht="15" hidden="false" customHeight="true" outlineLevel="0" collapsed="false">
      <c r="E7440" s="255"/>
      <c r="F7440" s="255"/>
      <c r="G7440" s="255"/>
      <c r="I7440" s="255"/>
      <c r="J7440" s="255"/>
      <c r="K7440" s="255"/>
      <c r="M7440" s="255"/>
      <c r="S7440" s="255"/>
      <c r="AE7440" s="94" t="e">
        <f aca="false" t="array" ref="AE7440:AE7440">_xlfn.torow(_xlfn.unique(_xlfn._xlws.filter(cat_table[Subsector],$E7440=cat_table[Sector],"")))</f>
        <v>#NAME?</v>
      </c>
      <c r="AO7440" s="94" t="e">
        <f aca="false" t="array" ref="AO7440:AO7440">_xlfn.torow(_xlfn.unique(_xlfn._xlws.filter(cat_table[Sub-subsector],($E7440=cat_table[Sector])*($F7440=cat_table[Subsector]),"")))</f>
        <v>#NAME?</v>
      </c>
    </row>
    <row r="7441" customFormat="false" ht="15" hidden="false" customHeight="true" outlineLevel="0" collapsed="false">
      <c r="E7441" s="255"/>
      <c r="F7441" s="255"/>
      <c r="G7441" s="255"/>
      <c r="I7441" s="255"/>
      <c r="J7441" s="255"/>
      <c r="K7441" s="255"/>
      <c r="M7441" s="255"/>
      <c r="S7441" s="255"/>
      <c r="AE7441" s="94" t="e">
        <f aca="false" t="array" ref="AE7441:AE7441">_xlfn.torow(_xlfn.unique(_xlfn._xlws.filter(cat_table[Subsector],$E7441=cat_table[Sector],"")))</f>
        <v>#NAME?</v>
      </c>
      <c r="AO7441" s="94" t="e">
        <f aca="false" t="array" ref="AO7441:AO7441">_xlfn.torow(_xlfn.unique(_xlfn._xlws.filter(cat_table[Sub-subsector],($E7441=cat_table[Sector])*($F7441=cat_table[Subsector]),"")))</f>
        <v>#NAME?</v>
      </c>
    </row>
    <row r="7442" customFormat="false" ht="15" hidden="false" customHeight="true" outlineLevel="0" collapsed="false">
      <c r="E7442" s="255"/>
      <c r="F7442" s="255"/>
      <c r="G7442" s="255"/>
      <c r="I7442" s="255"/>
      <c r="J7442" s="255"/>
      <c r="K7442" s="255"/>
      <c r="M7442" s="255"/>
      <c r="S7442" s="255"/>
      <c r="AE7442" s="94" t="e">
        <f aca="false" t="array" ref="AE7442:AE7442">_xlfn.torow(_xlfn.unique(_xlfn._xlws.filter(cat_table[Subsector],$E7442=cat_table[Sector],"")))</f>
        <v>#NAME?</v>
      </c>
      <c r="AO7442" s="94" t="e">
        <f aca="false" t="array" ref="AO7442:AO7442">_xlfn.torow(_xlfn.unique(_xlfn._xlws.filter(cat_table[Sub-subsector],($E7442=cat_table[Sector])*($F7442=cat_table[Subsector]),"")))</f>
        <v>#NAME?</v>
      </c>
    </row>
    <row r="7443" customFormat="false" ht="15" hidden="false" customHeight="true" outlineLevel="0" collapsed="false">
      <c r="E7443" s="255"/>
      <c r="F7443" s="255"/>
      <c r="G7443" s="255"/>
      <c r="I7443" s="255"/>
      <c r="J7443" s="255"/>
      <c r="K7443" s="255"/>
      <c r="M7443" s="255"/>
      <c r="S7443" s="255"/>
      <c r="AE7443" s="94" t="e">
        <f aca="false" t="array" ref="AE7443:AE7443">_xlfn.torow(_xlfn.unique(_xlfn._xlws.filter(cat_table[Subsector],$E7443=cat_table[Sector],"")))</f>
        <v>#NAME?</v>
      </c>
      <c r="AO7443" s="94" t="e">
        <f aca="false" t="array" ref="AO7443:AO7443">_xlfn.torow(_xlfn.unique(_xlfn._xlws.filter(cat_table[Sub-subsector],($E7443=cat_table[Sector])*($F7443=cat_table[Subsector]),"")))</f>
        <v>#NAME?</v>
      </c>
    </row>
    <row r="7444" customFormat="false" ht="15" hidden="false" customHeight="true" outlineLevel="0" collapsed="false">
      <c r="E7444" s="255"/>
      <c r="F7444" s="255"/>
      <c r="G7444" s="255"/>
      <c r="I7444" s="255"/>
      <c r="J7444" s="255"/>
      <c r="K7444" s="255"/>
      <c r="M7444" s="255"/>
      <c r="S7444" s="255"/>
      <c r="AE7444" s="94" t="e">
        <f aca="false" t="array" ref="AE7444:AE7444">_xlfn.torow(_xlfn.unique(_xlfn._xlws.filter(cat_table[Subsector],$E7444=cat_table[Sector],"")))</f>
        <v>#NAME?</v>
      </c>
      <c r="AO7444" s="94" t="e">
        <f aca="false" t="array" ref="AO7444:AO7444">_xlfn.torow(_xlfn.unique(_xlfn._xlws.filter(cat_table[Sub-subsector],($E7444=cat_table[Sector])*($F7444=cat_table[Subsector]),"")))</f>
        <v>#NAME?</v>
      </c>
    </row>
    <row r="7445" customFormat="false" ht="15" hidden="false" customHeight="true" outlineLevel="0" collapsed="false">
      <c r="E7445" s="255"/>
      <c r="F7445" s="255"/>
      <c r="G7445" s="255"/>
      <c r="I7445" s="255"/>
      <c r="J7445" s="255"/>
      <c r="K7445" s="255"/>
      <c r="M7445" s="255"/>
      <c r="S7445" s="255"/>
      <c r="AE7445" s="94" t="e">
        <f aca="false" t="array" ref="AE7445:AE7445">_xlfn.torow(_xlfn.unique(_xlfn._xlws.filter(cat_table[Subsector],$E7445=cat_table[Sector],"")))</f>
        <v>#NAME?</v>
      </c>
      <c r="AO7445" s="94" t="e">
        <f aca="false" t="array" ref="AO7445:AO7445">_xlfn.torow(_xlfn.unique(_xlfn._xlws.filter(cat_table[Sub-subsector],($E7445=cat_table[Sector])*($F7445=cat_table[Subsector]),"")))</f>
        <v>#NAME?</v>
      </c>
    </row>
    <row r="7446" customFormat="false" ht="15" hidden="false" customHeight="true" outlineLevel="0" collapsed="false">
      <c r="E7446" s="255"/>
      <c r="F7446" s="255"/>
      <c r="G7446" s="255"/>
      <c r="I7446" s="255"/>
      <c r="J7446" s="255"/>
      <c r="K7446" s="255"/>
      <c r="M7446" s="255"/>
      <c r="S7446" s="255"/>
      <c r="AE7446" s="94" t="e">
        <f aca="false" t="array" ref="AE7446:AE7446">_xlfn.torow(_xlfn.unique(_xlfn._xlws.filter(cat_table[Subsector],$E7446=cat_table[Sector],"")))</f>
        <v>#NAME?</v>
      </c>
      <c r="AO7446" s="94" t="e">
        <f aca="false" t="array" ref="AO7446:AO7446">_xlfn.torow(_xlfn.unique(_xlfn._xlws.filter(cat_table[Sub-subsector],($E7446=cat_table[Sector])*($F7446=cat_table[Subsector]),"")))</f>
        <v>#NAME?</v>
      </c>
    </row>
    <row r="7447" customFormat="false" ht="15" hidden="false" customHeight="true" outlineLevel="0" collapsed="false">
      <c r="E7447" s="255"/>
      <c r="F7447" s="255"/>
      <c r="G7447" s="255"/>
      <c r="I7447" s="255"/>
      <c r="J7447" s="255"/>
      <c r="K7447" s="255"/>
      <c r="M7447" s="255"/>
      <c r="S7447" s="255"/>
      <c r="AE7447" s="94" t="e">
        <f aca="false" t="array" ref="AE7447:AE7447">_xlfn.torow(_xlfn.unique(_xlfn._xlws.filter(cat_table[Subsector],$E7447=cat_table[Sector],"")))</f>
        <v>#NAME?</v>
      </c>
      <c r="AO7447" s="94" t="e">
        <f aca="false" t="array" ref="AO7447:AO7447">_xlfn.torow(_xlfn.unique(_xlfn._xlws.filter(cat_table[Sub-subsector],($E7447=cat_table[Sector])*($F7447=cat_table[Subsector]),"")))</f>
        <v>#NAME?</v>
      </c>
    </row>
    <row r="7448" customFormat="false" ht="15" hidden="false" customHeight="true" outlineLevel="0" collapsed="false">
      <c r="E7448" s="255"/>
      <c r="F7448" s="255"/>
      <c r="G7448" s="255"/>
      <c r="I7448" s="255"/>
      <c r="J7448" s="255"/>
      <c r="K7448" s="255"/>
      <c r="M7448" s="255"/>
      <c r="S7448" s="255"/>
      <c r="AE7448" s="94" t="e">
        <f aca="false" t="array" ref="AE7448:AE7448">_xlfn.torow(_xlfn.unique(_xlfn._xlws.filter(cat_table[Subsector],$E7448=cat_table[Sector],"")))</f>
        <v>#NAME?</v>
      </c>
      <c r="AO7448" s="94" t="e">
        <f aca="false" t="array" ref="AO7448:AO7448">_xlfn.torow(_xlfn.unique(_xlfn._xlws.filter(cat_table[Sub-subsector],($E7448=cat_table[Sector])*($F7448=cat_table[Subsector]),"")))</f>
        <v>#NAME?</v>
      </c>
    </row>
    <row r="7449" customFormat="false" ht="15" hidden="false" customHeight="true" outlineLevel="0" collapsed="false">
      <c r="E7449" s="255"/>
      <c r="F7449" s="255"/>
      <c r="G7449" s="255"/>
      <c r="I7449" s="255"/>
      <c r="J7449" s="255"/>
      <c r="K7449" s="255"/>
      <c r="M7449" s="255"/>
      <c r="S7449" s="255"/>
      <c r="AE7449" s="94" t="e">
        <f aca="false" t="array" ref="AE7449:AE7449">_xlfn.torow(_xlfn.unique(_xlfn._xlws.filter(cat_table[Subsector],$E7449=cat_table[Sector],"")))</f>
        <v>#NAME?</v>
      </c>
      <c r="AO7449" s="94" t="e">
        <f aca="false" t="array" ref="AO7449:AO7449">_xlfn.torow(_xlfn.unique(_xlfn._xlws.filter(cat_table[Sub-subsector],($E7449=cat_table[Sector])*($F7449=cat_table[Subsector]),"")))</f>
        <v>#NAME?</v>
      </c>
    </row>
    <row r="7450" customFormat="false" ht="15" hidden="false" customHeight="true" outlineLevel="0" collapsed="false">
      <c r="E7450" s="255"/>
      <c r="F7450" s="255"/>
      <c r="G7450" s="255"/>
      <c r="I7450" s="255"/>
      <c r="J7450" s="255"/>
      <c r="K7450" s="255"/>
      <c r="M7450" s="255"/>
      <c r="S7450" s="255"/>
      <c r="AE7450" s="94" t="e">
        <f aca="false" t="array" ref="AE7450:AE7450">_xlfn.torow(_xlfn.unique(_xlfn._xlws.filter(cat_table[Subsector],$E7450=cat_table[Sector],"")))</f>
        <v>#NAME?</v>
      </c>
      <c r="AO7450" s="94" t="e">
        <f aca="false" t="array" ref="AO7450:AO7450">_xlfn.torow(_xlfn.unique(_xlfn._xlws.filter(cat_table[Sub-subsector],($E7450=cat_table[Sector])*($F7450=cat_table[Subsector]),"")))</f>
        <v>#NAME?</v>
      </c>
    </row>
    <row r="7451" customFormat="false" ht="15" hidden="false" customHeight="true" outlineLevel="0" collapsed="false">
      <c r="E7451" s="255"/>
      <c r="F7451" s="255"/>
      <c r="G7451" s="255"/>
      <c r="I7451" s="255"/>
      <c r="J7451" s="255"/>
      <c r="K7451" s="255"/>
      <c r="M7451" s="255"/>
      <c r="S7451" s="255"/>
      <c r="AE7451" s="94" t="e">
        <f aca="false" t="array" ref="AE7451:AE7451">_xlfn.torow(_xlfn.unique(_xlfn._xlws.filter(cat_table[Subsector],$E7451=cat_table[Sector],"")))</f>
        <v>#NAME?</v>
      </c>
      <c r="AO7451" s="94" t="e">
        <f aca="false" t="array" ref="AO7451:AO7451">_xlfn.torow(_xlfn.unique(_xlfn._xlws.filter(cat_table[Sub-subsector],($E7451=cat_table[Sector])*($F7451=cat_table[Subsector]),"")))</f>
        <v>#NAME?</v>
      </c>
    </row>
    <row r="7452" customFormat="false" ht="15" hidden="false" customHeight="true" outlineLevel="0" collapsed="false">
      <c r="E7452" s="255"/>
      <c r="F7452" s="255"/>
      <c r="G7452" s="255"/>
      <c r="I7452" s="255"/>
      <c r="J7452" s="255"/>
      <c r="K7452" s="255"/>
      <c r="M7452" s="255"/>
      <c r="S7452" s="255"/>
      <c r="AE7452" s="94" t="e">
        <f aca="false" t="array" ref="AE7452:AE7452">_xlfn.torow(_xlfn.unique(_xlfn._xlws.filter(cat_table[Subsector],$E7452=cat_table[Sector],"")))</f>
        <v>#NAME?</v>
      </c>
      <c r="AO7452" s="94" t="e">
        <f aca="false" t="array" ref="AO7452:AO7452">_xlfn.torow(_xlfn.unique(_xlfn._xlws.filter(cat_table[Sub-subsector],($E7452=cat_table[Sector])*($F7452=cat_table[Subsector]),"")))</f>
        <v>#NAME?</v>
      </c>
    </row>
    <row r="7453" customFormat="false" ht="15" hidden="false" customHeight="true" outlineLevel="0" collapsed="false">
      <c r="E7453" s="255"/>
      <c r="F7453" s="255"/>
      <c r="G7453" s="255"/>
      <c r="I7453" s="255"/>
      <c r="J7453" s="255"/>
      <c r="K7453" s="255"/>
      <c r="M7453" s="255"/>
      <c r="S7453" s="255"/>
      <c r="AE7453" s="94" t="e">
        <f aca="false" t="array" ref="AE7453:AE7453">_xlfn.torow(_xlfn.unique(_xlfn._xlws.filter(cat_table[Subsector],$E7453=cat_table[Sector],"")))</f>
        <v>#NAME?</v>
      </c>
      <c r="AO7453" s="94" t="e">
        <f aca="false" t="array" ref="AO7453:AO7453">_xlfn.torow(_xlfn.unique(_xlfn._xlws.filter(cat_table[Sub-subsector],($E7453=cat_table[Sector])*($F7453=cat_table[Subsector]),"")))</f>
        <v>#NAME?</v>
      </c>
    </row>
    <row r="7454" customFormat="false" ht="15" hidden="false" customHeight="true" outlineLevel="0" collapsed="false">
      <c r="E7454" s="255"/>
      <c r="F7454" s="255"/>
      <c r="G7454" s="255"/>
      <c r="I7454" s="255"/>
      <c r="J7454" s="255"/>
      <c r="K7454" s="255"/>
      <c r="M7454" s="255"/>
      <c r="S7454" s="255"/>
      <c r="AE7454" s="94" t="e">
        <f aca="false" t="array" ref="AE7454:AE7454">_xlfn.torow(_xlfn.unique(_xlfn._xlws.filter(cat_table[Subsector],$E7454=cat_table[Sector],"")))</f>
        <v>#NAME?</v>
      </c>
      <c r="AO7454" s="94" t="e">
        <f aca="false" t="array" ref="AO7454:AO7454">_xlfn.torow(_xlfn.unique(_xlfn._xlws.filter(cat_table[Sub-subsector],($E7454=cat_table[Sector])*($F7454=cat_table[Subsector]),"")))</f>
        <v>#NAME?</v>
      </c>
    </row>
    <row r="7455" customFormat="false" ht="15" hidden="false" customHeight="true" outlineLevel="0" collapsed="false">
      <c r="E7455" s="255"/>
      <c r="F7455" s="255"/>
      <c r="G7455" s="255"/>
      <c r="I7455" s="255"/>
      <c r="J7455" s="255"/>
      <c r="K7455" s="255"/>
      <c r="M7455" s="255"/>
      <c r="S7455" s="255"/>
      <c r="AE7455" s="94" t="e">
        <f aca="false" t="array" ref="AE7455:AE7455">_xlfn.torow(_xlfn.unique(_xlfn._xlws.filter(cat_table[Subsector],$E7455=cat_table[Sector],"")))</f>
        <v>#NAME?</v>
      </c>
      <c r="AO7455" s="94" t="e">
        <f aca="false" t="array" ref="AO7455:AO7455">_xlfn.torow(_xlfn.unique(_xlfn._xlws.filter(cat_table[Sub-subsector],($E7455=cat_table[Sector])*($F7455=cat_table[Subsector]),"")))</f>
        <v>#NAME?</v>
      </c>
    </row>
    <row r="7456" customFormat="false" ht="15" hidden="false" customHeight="true" outlineLevel="0" collapsed="false">
      <c r="E7456" s="255"/>
      <c r="F7456" s="255"/>
      <c r="G7456" s="255"/>
      <c r="I7456" s="255"/>
      <c r="J7456" s="255"/>
      <c r="K7456" s="255"/>
      <c r="M7456" s="255"/>
      <c r="S7456" s="255"/>
      <c r="AE7456" s="94" t="e">
        <f aca="false" t="array" ref="AE7456:AE7456">_xlfn.torow(_xlfn.unique(_xlfn._xlws.filter(cat_table[Subsector],$E7456=cat_table[Sector],"")))</f>
        <v>#NAME?</v>
      </c>
      <c r="AO7456" s="94" t="e">
        <f aca="false" t="array" ref="AO7456:AO7456">_xlfn.torow(_xlfn.unique(_xlfn._xlws.filter(cat_table[Sub-subsector],($E7456=cat_table[Sector])*($F7456=cat_table[Subsector]),"")))</f>
        <v>#NAME?</v>
      </c>
    </row>
    <row r="7457" customFormat="false" ht="15" hidden="false" customHeight="true" outlineLevel="0" collapsed="false">
      <c r="E7457" s="255"/>
      <c r="F7457" s="255"/>
      <c r="G7457" s="255"/>
      <c r="I7457" s="255"/>
      <c r="J7457" s="255"/>
      <c r="K7457" s="255"/>
      <c r="M7457" s="255"/>
      <c r="S7457" s="255"/>
      <c r="AE7457" s="94" t="e">
        <f aca="false" t="array" ref="AE7457:AE7457">_xlfn.torow(_xlfn.unique(_xlfn._xlws.filter(cat_table[Subsector],$E7457=cat_table[Sector],"")))</f>
        <v>#NAME?</v>
      </c>
      <c r="AO7457" s="94" t="e">
        <f aca="false" t="array" ref="AO7457:AO7457">_xlfn.torow(_xlfn.unique(_xlfn._xlws.filter(cat_table[Sub-subsector],($E7457=cat_table[Sector])*($F7457=cat_table[Subsector]),"")))</f>
        <v>#NAME?</v>
      </c>
    </row>
    <row r="7458" customFormat="false" ht="15" hidden="false" customHeight="true" outlineLevel="0" collapsed="false">
      <c r="E7458" s="255"/>
      <c r="F7458" s="255"/>
      <c r="G7458" s="255"/>
      <c r="I7458" s="255"/>
      <c r="J7458" s="255"/>
      <c r="K7458" s="255"/>
      <c r="M7458" s="255"/>
      <c r="S7458" s="255"/>
      <c r="AE7458" s="94" t="e">
        <f aca="false" t="array" ref="AE7458:AE7458">_xlfn.torow(_xlfn.unique(_xlfn._xlws.filter(cat_table[Subsector],$E7458=cat_table[Sector],"")))</f>
        <v>#NAME?</v>
      </c>
      <c r="AO7458" s="94" t="e">
        <f aca="false" t="array" ref="AO7458:AO7458">_xlfn.torow(_xlfn.unique(_xlfn._xlws.filter(cat_table[Sub-subsector],($E7458=cat_table[Sector])*($F7458=cat_table[Subsector]),"")))</f>
        <v>#NAME?</v>
      </c>
    </row>
    <row r="7459" customFormat="false" ht="15" hidden="false" customHeight="true" outlineLevel="0" collapsed="false">
      <c r="E7459" s="255"/>
      <c r="F7459" s="255"/>
      <c r="G7459" s="255"/>
      <c r="I7459" s="255"/>
      <c r="J7459" s="255"/>
      <c r="K7459" s="255"/>
      <c r="M7459" s="255"/>
      <c r="S7459" s="255"/>
      <c r="AE7459" s="94" t="e">
        <f aca="false" t="array" ref="AE7459:AE7459">_xlfn.torow(_xlfn.unique(_xlfn._xlws.filter(cat_table[Subsector],$E7459=cat_table[Sector],"")))</f>
        <v>#NAME?</v>
      </c>
      <c r="AO7459" s="94" t="e">
        <f aca="false" t="array" ref="AO7459:AO7459">_xlfn.torow(_xlfn.unique(_xlfn._xlws.filter(cat_table[Sub-subsector],($E7459=cat_table[Sector])*($F7459=cat_table[Subsector]),"")))</f>
        <v>#NAME?</v>
      </c>
    </row>
    <row r="7460" customFormat="false" ht="15" hidden="false" customHeight="true" outlineLevel="0" collapsed="false">
      <c r="E7460" s="255"/>
      <c r="F7460" s="255"/>
      <c r="G7460" s="255"/>
      <c r="I7460" s="255"/>
      <c r="J7460" s="255"/>
      <c r="K7460" s="255"/>
      <c r="M7460" s="255"/>
      <c r="S7460" s="255"/>
      <c r="AE7460" s="94" t="e">
        <f aca="false" t="array" ref="AE7460:AE7460">_xlfn.torow(_xlfn.unique(_xlfn._xlws.filter(cat_table[Subsector],$E7460=cat_table[Sector],"")))</f>
        <v>#NAME?</v>
      </c>
      <c r="AO7460" s="94" t="e">
        <f aca="false" t="array" ref="AO7460:AO7460">_xlfn.torow(_xlfn.unique(_xlfn._xlws.filter(cat_table[Sub-subsector],($E7460=cat_table[Sector])*($F7460=cat_table[Subsector]),"")))</f>
        <v>#NAME?</v>
      </c>
    </row>
    <row r="7461" customFormat="false" ht="15" hidden="false" customHeight="true" outlineLevel="0" collapsed="false">
      <c r="E7461" s="255"/>
      <c r="F7461" s="255"/>
      <c r="G7461" s="255"/>
      <c r="I7461" s="255"/>
      <c r="J7461" s="255"/>
      <c r="K7461" s="255"/>
      <c r="M7461" s="255"/>
      <c r="S7461" s="255"/>
      <c r="AE7461" s="94" t="e">
        <f aca="false" t="array" ref="AE7461:AE7461">_xlfn.torow(_xlfn.unique(_xlfn._xlws.filter(cat_table[Subsector],$E7461=cat_table[Sector],"")))</f>
        <v>#NAME?</v>
      </c>
      <c r="AO7461" s="94" t="e">
        <f aca="false" t="array" ref="AO7461:AO7461">_xlfn.torow(_xlfn.unique(_xlfn._xlws.filter(cat_table[Sub-subsector],($E7461=cat_table[Sector])*($F7461=cat_table[Subsector]),"")))</f>
        <v>#NAME?</v>
      </c>
    </row>
    <row r="7462" customFormat="false" ht="15" hidden="false" customHeight="true" outlineLevel="0" collapsed="false">
      <c r="E7462" s="255"/>
      <c r="F7462" s="255"/>
      <c r="G7462" s="255"/>
      <c r="I7462" s="255"/>
      <c r="J7462" s="255"/>
      <c r="K7462" s="255"/>
      <c r="M7462" s="255"/>
      <c r="S7462" s="255"/>
      <c r="AE7462" s="94" t="e">
        <f aca="false" t="array" ref="AE7462:AE7462">_xlfn.torow(_xlfn.unique(_xlfn._xlws.filter(cat_table[Subsector],$E7462=cat_table[Sector],"")))</f>
        <v>#NAME?</v>
      </c>
      <c r="AO7462" s="94" t="e">
        <f aca="false" t="array" ref="AO7462:AO7462">_xlfn.torow(_xlfn.unique(_xlfn._xlws.filter(cat_table[Sub-subsector],($E7462=cat_table[Sector])*($F7462=cat_table[Subsector]),"")))</f>
        <v>#NAME?</v>
      </c>
    </row>
    <row r="7463" customFormat="false" ht="15" hidden="false" customHeight="true" outlineLevel="0" collapsed="false">
      <c r="E7463" s="255"/>
      <c r="F7463" s="255"/>
      <c r="G7463" s="255"/>
      <c r="I7463" s="255"/>
      <c r="J7463" s="255"/>
      <c r="K7463" s="255"/>
      <c r="M7463" s="255"/>
      <c r="S7463" s="255"/>
      <c r="AE7463" s="94" t="e">
        <f aca="false" t="array" ref="AE7463:AE7463">_xlfn.torow(_xlfn.unique(_xlfn._xlws.filter(cat_table[Subsector],$E7463=cat_table[Sector],"")))</f>
        <v>#NAME?</v>
      </c>
      <c r="AO7463" s="94" t="e">
        <f aca="false" t="array" ref="AO7463:AO7463">_xlfn.torow(_xlfn.unique(_xlfn._xlws.filter(cat_table[Sub-subsector],($E7463=cat_table[Sector])*($F7463=cat_table[Subsector]),"")))</f>
        <v>#NAME?</v>
      </c>
    </row>
    <row r="7464" customFormat="false" ht="15" hidden="false" customHeight="true" outlineLevel="0" collapsed="false">
      <c r="E7464" s="255"/>
      <c r="F7464" s="255"/>
      <c r="G7464" s="255"/>
      <c r="I7464" s="255"/>
      <c r="J7464" s="255"/>
      <c r="K7464" s="255"/>
      <c r="M7464" s="255"/>
      <c r="S7464" s="255"/>
      <c r="AE7464" s="94" t="e">
        <f aca="false" t="array" ref="AE7464:AE7464">_xlfn.torow(_xlfn.unique(_xlfn._xlws.filter(cat_table[Subsector],$E7464=cat_table[Sector],"")))</f>
        <v>#NAME?</v>
      </c>
      <c r="AO7464" s="94" t="e">
        <f aca="false" t="array" ref="AO7464:AO7464">_xlfn.torow(_xlfn.unique(_xlfn._xlws.filter(cat_table[Sub-subsector],($E7464=cat_table[Sector])*($F7464=cat_table[Subsector]),"")))</f>
        <v>#NAME?</v>
      </c>
    </row>
    <row r="7465" customFormat="false" ht="15" hidden="false" customHeight="true" outlineLevel="0" collapsed="false">
      <c r="E7465" s="255"/>
      <c r="F7465" s="255"/>
      <c r="G7465" s="255"/>
      <c r="I7465" s="255"/>
      <c r="J7465" s="255"/>
      <c r="K7465" s="255"/>
      <c r="M7465" s="255"/>
      <c r="S7465" s="255"/>
      <c r="AE7465" s="94" t="e">
        <f aca="false" t="array" ref="AE7465:AE7465">_xlfn.torow(_xlfn.unique(_xlfn._xlws.filter(cat_table[Subsector],$E7465=cat_table[Sector],"")))</f>
        <v>#NAME?</v>
      </c>
      <c r="AO7465" s="94" t="e">
        <f aca="false" t="array" ref="AO7465:AO7465">_xlfn.torow(_xlfn.unique(_xlfn._xlws.filter(cat_table[Sub-subsector],($E7465=cat_table[Sector])*($F7465=cat_table[Subsector]),"")))</f>
        <v>#NAME?</v>
      </c>
    </row>
    <row r="7466" customFormat="false" ht="15" hidden="false" customHeight="true" outlineLevel="0" collapsed="false">
      <c r="E7466" s="255"/>
      <c r="F7466" s="255"/>
      <c r="G7466" s="255"/>
      <c r="I7466" s="255"/>
      <c r="J7466" s="255"/>
      <c r="K7466" s="255"/>
      <c r="M7466" s="255"/>
      <c r="S7466" s="255"/>
      <c r="AE7466" s="94" t="e">
        <f aca="false" t="array" ref="AE7466:AE7466">_xlfn.torow(_xlfn.unique(_xlfn._xlws.filter(cat_table[Subsector],$E7466=cat_table[Sector],"")))</f>
        <v>#NAME?</v>
      </c>
      <c r="AO7466" s="94" t="e">
        <f aca="false" t="array" ref="AO7466:AO7466">_xlfn.torow(_xlfn.unique(_xlfn._xlws.filter(cat_table[Sub-subsector],($E7466=cat_table[Sector])*($F7466=cat_table[Subsector]),"")))</f>
        <v>#NAME?</v>
      </c>
    </row>
    <row r="7467" customFormat="false" ht="15" hidden="false" customHeight="true" outlineLevel="0" collapsed="false">
      <c r="E7467" s="255"/>
      <c r="F7467" s="255"/>
      <c r="G7467" s="255"/>
      <c r="I7467" s="255"/>
      <c r="J7467" s="255"/>
      <c r="K7467" s="255"/>
      <c r="M7467" s="255"/>
      <c r="S7467" s="255"/>
      <c r="AE7467" s="94" t="e">
        <f aca="false" t="array" ref="AE7467:AE7467">_xlfn.torow(_xlfn.unique(_xlfn._xlws.filter(cat_table[Subsector],$E7467=cat_table[Sector],"")))</f>
        <v>#NAME?</v>
      </c>
      <c r="AO7467" s="94" t="e">
        <f aca="false" t="array" ref="AO7467:AO7467">_xlfn.torow(_xlfn.unique(_xlfn._xlws.filter(cat_table[Sub-subsector],($E7467=cat_table[Sector])*($F7467=cat_table[Subsector]),"")))</f>
        <v>#NAME?</v>
      </c>
    </row>
    <row r="7468" customFormat="false" ht="15" hidden="false" customHeight="true" outlineLevel="0" collapsed="false">
      <c r="E7468" s="255"/>
      <c r="F7468" s="255"/>
      <c r="G7468" s="255"/>
      <c r="I7468" s="255"/>
      <c r="J7468" s="255"/>
      <c r="K7468" s="255"/>
      <c r="M7468" s="255"/>
      <c r="S7468" s="255"/>
      <c r="AE7468" s="94" t="e">
        <f aca="false" t="array" ref="AE7468:AE7468">_xlfn.torow(_xlfn.unique(_xlfn._xlws.filter(cat_table[Subsector],$E7468=cat_table[Sector],"")))</f>
        <v>#NAME?</v>
      </c>
      <c r="AO7468" s="94" t="e">
        <f aca="false" t="array" ref="AO7468:AO7468">_xlfn.torow(_xlfn.unique(_xlfn._xlws.filter(cat_table[Sub-subsector],($E7468=cat_table[Sector])*($F7468=cat_table[Subsector]),"")))</f>
        <v>#NAME?</v>
      </c>
    </row>
    <row r="7469" customFormat="false" ht="15" hidden="false" customHeight="true" outlineLevel="0" collapsed="false">
      <c r="E7469" s="255"/>
      <c r="F7469" s="255"/>
      <c r="G7469" s="255"/>
      <c r="I7469" s="255"/>
      <c r="J7469" s="255"/>
      <c r="K7469" s="255"/>
      <c r="M7469" s="255"/>
      <c r="S7469" s="255"/>
      <c r="AE7469" s="94" t="e">
        <f aca="false" t="array" ref="AE7469:AE7469">_xlfn.torow(_xlfn.unique(_xlfn._xlws.filter(cat_table[Subsector],$E7469=cat_table[Sector],"")))</f>
        <v>#NAME?</v>
      </c>
      <c r="AO7469" s="94" t="e">
        <f aca="false" t="array" ref="AO7469:AO7469">_xlfn.torow(_xlfn.unique(_xlfn._xlws.filter(cat_table[Sub-subsector],($E7469=cat_table[Sector])*($F7469=cat_table[Subsector]),"")))</f>
        <v>#NAME?</v>
      </c>
    </row>
    <row r="7470" customFormat="false" ht="15" hidden="false" customHeight="true" outlineLevel="0" collapsed="false">
      <c r="E7470" s="255"/>
      <c r="F7470" s="255"/>
      <c r="G7470" s="255"/>
      <c r="I7470" s="255"/>
      <c r="J7470" s="255"/>
      <c r="K7470" s="255"/>
      <c r="M7470" s="255"/>
      <c r="S7470" s="255"/>
      <c r="AE7470" s="94" t="e">
        <f aca="false" t="array" ref="AE7470:AE7470">_xlfn.torow(_xlfn.unique(_xlfn._xlws.filter(cat_table[Subsector],$E7470=cat_table[Sector],"")))</f>
        <v>#NAME?</v>
      </c>
      <c r="AO7470" s="94" t="e">
        <f aca="false" t="array" ref="AO7470:AO7470">_xlfn.torow(_xlfn.unique(_xlfn._xlws.filter(cat_table[Sub-subsector],($E7470=cat_table[Sector])*($F7470=cat_table[Subsector]),"")))</f>
        <v>#NAME?</v>
      </c>
    </row>
    <row r="7471" customFormat="false" ht="15" hidden="false" customHeight="true" outlineLevel="0" collapsed="false">
      <c r="E7471" s="255"/>
      <c r="F7471" s="255"/>
      <c r="G7471" s="255"/>
      <c r="I7471" s="255"/>
      <c r="J7471" s="255"/>
      <c r="K7471" s="255"/>
      <c r="M7471" s="255"/>
      <c r="S7471" s="255"/>
      <c r="AE7471" s="94" t="e">
        <f aca="false" t="array" ref="AE7471:AE7471">_xlfn.torow(_xlfn.unique(_xlfn._xlws.filter(cat_table[Subsector],$E7471=cat_table[Sector],"")))</f>
        <v>#NAME?</v>
      </c>
      <c r="AO7471" s="94" t="e">
        <f aca="false" t="array" ref="AO7471:AO7471">_xlfn.torow(_xlfn.unique(_xlfn._xlws.filter(cat_table[Sub-subsector],($E7471=cat_table[Sector])*($F7471=cat_table[Subsector]),"")))</f>
        <v>#NAME?</v>
      </c>
    </row>
    <row r="7472" customFormat="false" ht="15" hidden="false" customHeight="true" outlineLevel="0" collapsed="false">
      <c r="E7472" s="255"/>
      <c r="F7472" s="255"/>
      <c r="G7472" s="255"/>
      <c r="I7472" s="255"/>
      <c r="J7472" s="255"/>
      <c r="K7472" s="255"/>
      <c r="M7472" s="255"/>
      <c r="S7472" s="255"/>
      <c r="AE7472" s="94" t="e">
        <f aca="false" t="array" ref="AE7472:AE7472">_xlfn.torow(_xlfn.unique(_xlfn._xlws.filter(cat_table[Subsector],$E7472=cat_table[Sector],"")))</f>
        <v>#NAME?</v>
      </c>
      <c r="AO7472" s="94" t="e">
        <f aca="false" t="array" ref="AO7472:AO7472">_xlfn.torow(_xlfn.unique(_xlfn._xlws.filter(cat_table[Sub-subsector],($E7472=cat_table[Sector])*($F7472=cat_table[Subsector]),"")))</f>
        <v>#NAME?</v>
      </c>
    </row>
    <row r="7473" customFormat="false" ht="15" hidden="false" customHeight="true" outlineLevel="0" collapsed="false">
      <c r="E7473" s="255"/>
      <c r="F7473" s="255"/>
      <c r="G7473" s="255"/>
      <c r="I7473" s="255"/>
      <c r="J7473" s="255"/>
      <c r="K7473" s="255"/>
      <c r="M7473" s="255"/>
      <c r="S7473" s="255"/>
      <c r="AE7473" s="94" t="e">
        <f aca="false" t="array" ref="AE7473:AE7473">_xlfn.torow(_xlfn.unique(_xlfn._xlws.filter(cat_table[Subsector],$E7473=cat_table[Sector],"")))</f>
        <v>#NAME?</v>
      </c>
      <c r="AO7473" s="94" t="e">
        <f aca="false" t="array" ref="AO7473:AO7473">_xlfn.torow(_xlfn.unique(_xlfn._xlws.filter(cat_table[Sub-subsector],($E7473=cat_table[Sector])*($F7473=cat_table[Subsector]),"")))</f>
        <v>#NAME?</v>
      </c>
    </row>
    <row r="7474" customFormat="false" ht="15" hidden="false" customHeight="true" outlineLevel="0" collapsed="false">
      <c r="E7474" s="255"/>
      <c r="F7474" s="255"/>
      <c r="G7474" s="255"/>
      <c r="I7474" s="255"/>
      <c r="J7474" s="255"/>
      <c r="K7474" s="255"/>
      <c r="M7474" s="255"/>
      <c r="S7474" s="255"/>
      <c r="AE7474" s="94" t="e">
        <f aca="false" t="array" ref="AE7474:AE7474">_xlfn.torow(_xlfn.unique(_xlfn._xlws.filter(cat_table[Subsector],$E7474=cat_table[Sector],"")))</f>
        <v>#NAME?</v>
      </c>
      <c r="AO7474" s="94" t="e">
        <f aca="false" t="array" ref="AO7474:AO7474">_xlfn.torow(_xlfn.unique(_xlfn._xlws.filter(cat_table[Sub-subsector],($E7474=cat_table[Sector])*($F7474=cat_table[Subsector]),"")))</f>
        <v>#NAME?</v>
      </c>
    </row>
    <row r="7475" customFormat="false" ht="15" hidden="false" customHeight="true" outlineLevel="0" collapsed="false">
      <c r="E7475" s="255"/>
      <c r="F7475" s="255"/>
      <c r="G7475" s="255"/>
      <c r="I7475" s="255"/>
      <c r="J7475" s="255"/>
      <c r="K7475" s="255"/>
      <c r="M7475" s="255"/>
      <c r="S7475" s="255"/>
      <c r="AE7475" s="94" t="e">
        <f aca="false" t="array" ref="AE7475:AE7475">_xlfn.torow(_xlfn.unique(_xlfn._xlws.filter(cat_table[Subsector],$E7475=cat_table[Sector],"")))</f>
        <v>#NAME?</v>
      </c>
      <c r="AO7475" s="94" t="e">
        <f aca="false" t="array" ref="AO7475:AO7475">_xlfn.torow(_xlfn.unique(_xlfn._xlws.filter(cat_table[Sub-subsector],($E7475=cat_table[Sector])*($F7475=cat_table[Subsector]),"")))</f>
        <v>#NAME?</v>
      </c>
    </row>
    <row r="7476" customFormat="false" ht="15" hidden="false" customHeight="true" outlineLevel="0" collapsed="false">
      <c r="E7476" s="255"/>
      <c r="F7476" s="255"/>
      <c r="G7476" s="255"/>
      <c r="I7476" s="255"/>
      <c r="J7476" s="255"/>
      <c r="K7476" s="255"/>
      <c r="M7476" s="255"/>
      <c r="S7476" s="255"/>
      <c r="AE7476" s="94" t="e">
        <f aca="false" t="array" ref="AE7476:AE7476">_xlfn.torow(_xlfn.unique(_xlfn._xlws.filter(cat_table[Subsector],$E7476=cat_table[Sector],"")))</f>
        <v>#NAME?</v>
      </c>
      <c r="AO7476" s="94" t="e">
        <f aca="false" t="array" ref="AO7476:AO7476">_xlfn.torow(_xlfn.unique(_xlfn._xlws.filter(cat_table[Sub-subsector],($E7476=cat_table[Sector])*($F7476=cat_table[Subsector]),"")))</f>
        <v>#NAME?</v>
      </c>
    </row>
    <row r="7477" customFormat="false" ht="15" hidden="false" customHeight="true" outlineLevel="0" collapsed="false">
      <c r="E7477" s="255"/>
      <c r="F7477" s="255"/>
      <c r="G7477" s="255"/>
      <c r="I7477" s="255"/>
      <c r="J7477" s="255"/>
      <c r="K7477" s="255"/>
      <c r="M7477" s="255"/>
      <c r="S7477" s="255"/>
      <c r="AE7477" s="94" t="e">
        <f aca="false" t="array" ref="AE7477:AE7477">_xlfn.torow(_xlfn.unique(_xlfn._xlws.filter(cat_table[Subsector],$E7477=cat_table[Sector],"")))</f>
        <v>#NAME?</v>
      </c>
      <c r="AO7477" s="94" t="e">
        <f aca="false" t="array" ref="AO7477:AO7477">_xlfn.torow(_xlfn.unique(_xlfn._xlws.filter(cat_table[Sub-subsector],($E7477=cat_table[Sector])*($F7477=cat_table[Subsector]),"")))</f>
        <v>#NAME?</v>
      </c>
    </row>
    <row r="7478" customFormat="false" ht="15" hidden="false" customHeight="true" outlineLevel="0" collapsed="false">
      <c r="E7478" s="255"/>
      <c r="F7478" s="255"/>
      <c r="G7478" s="255"/>
      <c r="I7478" s="255"/>
      <c r="J7478" s="255"/>
      <c r="K7478" s="255"/>
      <c r="M7478" s="255"/>
      <c r="S7478" s="255"/>
      <c r="AE7478" s="94" t="e">
        <f aca="false" t="array" ref="AE7478:AE7478">_xlfn.torow(_xlfn.unique(_xlfn._xlws.filter(cat_table[Subsector],$E7478=cat_table[Sector],"")))</f>
        <v>#NAME?</v>
      </c>
      <c r="AO7478" s="94" t="e">
        <f aca="false" t="array" ref="AO7478:AO7478">_xlfn.torow(_xlfn.unique(_xlfn._xlws.filter(cat_table[Sub-subsector],($E7478=cat_table[Sector])*($F7478=cat_table[Subsector]),"")))</f>
        <v>#NAME?</v>
      </c>
    </row>
    <row r="7479" customFormat="false" ht="15" hidden="false" customHeight="true" outlineLevel="0" collapsed="false">
      <c r="E7479" s="255"/>
      <c r="F7479" s="255"/>
      <c r="G7479" s="255"/>
      <c r="I7479" s="255"/>
      <c r="J7479" s="255"/>
      <c r="K7479" s="255"/>
      <c r="M7479" s="255"/>
      <c r="S7479" s="255"/>
      <c r="AE7479" s="94" t="e">
        <f aca="false" t="array" ref="AE7479:AE7479">_xlfn.torow(_xlfn.unique(_xlfn._xlws.filter(cat_table[Subsector],$E7479=cat_table[Sector],"")))</f>
        <v>#NAME?</v>
      </c>
      <c r="AO7479" s="94" t="e">
        <f aca="false" t="array" ref="AO7479:AO7479">_xlfn.torow(_xlfn.unique(_xlfn._xlws.filter(cat_table[Sub-subsector],($E7479=cat_table[Sector])*($F7479=cat_table[Subsector]),"")))</f>
        <v>#NAME?</v>
      </c>
    </row>
    <row r="7480" customFormat="false" ht="15" hidden="false" customHeight="true" outlineLevel="0" collapsed="false">
      <c r="E7480" s="255"/>
      <c r="F7480" s="255"/>
      <c r="G7480" s="255"/>
      <c r="I7480" s="255"/>
      <c r="J7480" s="255"/>
      <c r="K7480" s="255"/>
      <c r="M7480" s="255"/>
      <c r="S7480" s="255"/>
      <c r="AE7480" s="94" t="e">
        <f aca="false" t="array" ref="AE7480:AE7480">_xlfn.torow(_xlfn.unique(_xlfn._xlws.filter(cat_table[Subsector],$E7480=cat_table[Sector],"")))</f>
        <v>#NAME?</v>
      </c>
      <c r="AO7480" s="94" t="e">
        <f aca="false" t="array" ref="AO7480:AO7480">_xlfn.torow(_xlfn.unique(_xlfn._xlws.filter(cat_table[Sub-subsector],($E7480=cat_table[Sector])*($F7480=cat_table[Subsector]),"")))</f>
        <v>#NAME?</v>
      </c>
    </row>
    <row r="7481" customFormat="false" ht="15" hidden="false" customHeight="true" outlineLevel="0" collapsed="false">
      <c r="E7481" s="255"/>
      <c r="F7481" s="255"/>
      <c r="G7481" s="255"/>
      <c r="I7481" s="255"/>
      <c r="J7481" s="255"/>
      <c r="K7481" s="255"/>
      <c r="M7481" s="255"/>
      <c r="S7481" s="255"/>
      <c r="AE7481" s="94" t="e">
        <f aca="false" t="array" ref="AE7481:AE7481">_xlfn.torow(_xlfn.unique(_xlfn._xlws.filter(cat_table[Subsector],$E7481=cat_table[Sector],"")))</f>
        <v>#NAME?</v>
      </c>
      <c r="AO7481" s="94" t="e">
        <f aca="false" t="array" ref="AO7481:AO7481">_xlfn.torow(_xlfn.unique(_xlfn._xlws.filter(cat_table[Sub-subsector],($E7481=cat_table[Sector])*($F7481=cat_table[Subsector]),"")))</f>
        <v>#NAME?</v>
      </c>
    </row>
    <row r="7482" customFormat="false" ht="15" hidden="false" customHeight="true" outlineLevel="0" collapsed="false">
      <c r="E7482" s="255"/>
      <c r="F7482" s="255"/>
      <c r="G7482" s="255"/>
      <c r="I7482" s="255"/>
      <c r="J7482" s="255"/>
      <c r="K7482" s="255"/>
      <c r="M7482" s="255"/>
      <c r="S7482" s="255"/>
      <c r="AE7482" s="94" t="e">
        <f aca="false" t="array" ref="AE7482:AE7482">_xlfn.torow(_xlfn.unique(_xlfn._xlws.filter(cat_table[Subsector],$E7482=cat_table[Sector],"")))</f>
        <v>#NAME?</v>
      </c>
      <c r="AO7482" s="94" t="e">
        <f aca="false" t="array" ref="AO7482:AO7482">_xlfn.torow(_xlfn.unique(_xlfn._xlws.filter(cat_table[Sub-subsector],($E7482=cat_table[Sector])*($F7482=cat_table[Subsector]),"")))</f>
        <v>#NAME?</v>
      </c>
    </row>
    <row r="7483" customFormat="false" ht="15" hidden="false" customHeight="true" outlineLevel="0" collapsed="false">
      <c r="E7483" s="255"/>
      <c r="F7483" s="255"/>
      <c r="G7483" s="255"/>
      <c r="I7483" s="255"/>
      <c r="J7483" s="255"/>
      <c r="K7483" s="255"/>
      <c r="M7483" s="255"/>
      <c r="S7483" s="255"/>
      <c r="AE7483" s="94" t="e">
        <f aca="false" t="array" ref="AE7483:AE7483">_xlfn.torow(_xlfn.unique(_xlfn._xlws.filter(cat_table[Subsector],$E7483=cat_table[Sector],"")))</f>
        <v>#NAME?</v>
      </c>
      <c r="AO7483" s="94" t="e">
        <f aca="false" t="array" ref="AO7483:AO7483">_xlfn.torow(_xlfn.unique(_xlfn._xlws.filter(cat_table[Sub-subsector],($E7483=cat_table[Sector])*($F7483=cat_table[Subsector]),"")))</f>
        <v>#NAME?</v>
      </c>
    </row>
    <row r="7484" customFormat="false" ht="15" hidden="false" customHeight="true" outlineLevel="0" collapsed="false">
      <c r="E7484" s="255"/>
      <c r="F7484" s="255"/>
      <c r="G7484" s="255"/>
      <c r="I7484" s="255"/>
      <c r="J7484" s="255"/>
      <c r="K7484" s="255"/>
      <c r="M7484" s="255"/>
      <c r="S7484" s="255"/>
      <c r="AE7484" s="94" t="e">
        <f aca="false" t="array" ref="AE7484:AE7484">_xlfn.torow(_xlfn.unique(_xlfn._xlws.filter(cat_table[Subsector],$E7484=cat_table[Sector],"")))</f>
        <v>#NAME?</v>
      </c>
      <c r="AO7484" s="94" t="e">
        <f aca="false" t="array" ref="AO7484:AO7484">_xlfn.torow(_xlfn.unique(_xlfn._xlws.filter(cat_table[Sub-subsector],($E7484=cat_table[Sector])*($F7484=cat_table[Subsector]),"")))</f>
        <v>#NAME?</v>
      </c>
    </row>
    <row r="7485" customFormat="false" ht="15" hidden="false" customHeight="true" outlineLevel="0" collapsed="false">
      <c r="E7485" s="255"/>
      <c r="F7485" s="255"/>
      <c r="G7485" s="255"/>
      <c r="I7485" s="255"/>
      <c r="J7485" s="255"/>
      <c r="K7485" s="255"/>
      <c r="M7485" s="255"/>
      <c r="S7485" s="255"/>
      <c r="AE7485" s="94" t="e">
        <f aca="false" t="array" ref="AE7485:AE7485">_xlfn.torow(_xlfn.unique(_xlfn._xlws.filter(cat_table[Subsector],$E7485=cat_table[Sector],"")))</f>
        <v>#NAME?</v>
      </c>
      <c r="AO7485" s="94" t="e">
        <f aca="false" t="array" ref="AO7485:AO7485">_xlfn.torow(_xlfn.unique(_xlfn._xlws.filter(cat_table[Sub-subsector],($E7485=cat_table[Sector])*($F7485=cat_table[Subsector]),"")))</f>
        <v>#NAME?</v>
      </c>
    </row>
    <row r="7486" customFormat="false" ht="15" hidden="false" customHeight="true" outlineLevel="0" collapsed="false">
      <c r="E7486" s="255"/>
      <c r="F7486" s="255"/>
      <c r="G7486" s="255"/>
      <c r="I7486" s="255"/>
      <c r="J7486" s="255"/>
      <c r="K7486" s="255"/>
      <c r="M7486" s="255"/>
      <c r="S7486" s="255"/>
      <c r="AE7486" s="94" t="e">
        <f aca="false" t="array" ref="AE7486:AE7486">_xlfn.torow(_xlfn.unique(_xlfn._xlws.filter(cat_table[Subsector],$E7486=cat_table[Sector],"")))</f>
        <v>#NAME?</v>
      </c>
      <c r="AO7486" s="94" t="e">
        <f aca="false" t="array" ref="AO7486:AO7486">_xlfn.torow(_xlfn.unique(_xlfn._xlws.filter(cat_table[Sub-subsector],($E7486=cat_table[Sector])*($F7486=cat_table[Subsector]),"")))</f>
        <v>#NAME?</v>
      </c>
    </row>
    <row r="7487" customFormat="false" ht="15" hidden="false" customHeight="true" outlineLevel="0" collapsed="false">
      <c r="E7487" s="255"/>
      <c r="F7487" s="255"/>
      <c r="G7487" s="255"/>
      <c r="I7487" s="255"/>
      <c r="J7487" s="255"/>
      <c r="K7487" s="255"/>
      <c r="M7487" s="255"/>
      <c r="S7487" s="255"/>
      <c r="AE7487" s="94" t="e">
        <f aca="false" t="array" ref="AE7487:AE7487">_xlfn.torow(_xlfn.unique(_xlfn._xlws.filter(cat_table[Subsector],$E7487=cat_table[Sector],"")))</f>
        <v>#NAME?</v>
      </c>
      <c r="AO7487" s="94" t="e">
        <f aca="false" t="array" ref="AO7487:AO7487">_xlfn.torow(_xlfn.unique(_xlfn._xlws.filter(cat_table[Sub-subsector],($E7487=cat_table[Sector])*($F7487=cat_table[Subsector]),"")))</f>
        <v>#NAME?</v>
      </c>
    </row>
    <row r="7488" customFormat="false" ht="15" hidden="false" customHeight="true" outlineLevel="0" collapsed="false">
      <c r="E7488" s="255"/>
      <c r="F7488" s="255"/>
      <c r="G7488" s="255"/>
      <c r="I7488" s="255"/>
      <c r="J7488" s="255"/>
      <c r="K7488" s="255"/>
      <c r="M7488" s="255"/>
      <c r="S7488" s="255"/>
      <c r="AE7488" s="94" t="e">
        <f aca="false" t="array" ref="AE7488:AE7488">_xlfn.torow(_xlfn.unique(_xlfn._xlws.filter(cat_table[Subsector],$E7488=cat_table[Sector],"")))</f>
        <v>#NAME?</v>
      </c>
      <c r="AO7488" s="94" t="e">
        <f aca="false" t="array" ref="AO7488:AO7488">_xlfn.torow(_xlfn.unique(_xlfn._xlws.filter(cat_table[Sub-subsector],($E7488=cat_table[Sector])*($F7488=cat_table[Subsector]),"")))</f>
        <v>#NAME?</v>
      </c>
    </row>
    <row r="7489" customFormat="false" ht="15" hidden="false" customHeight="true" outlineLevel="0" collapsed="false">
      <c r="E7489" s="255"/>
      <c r="F7489" s="255"/>
      <c r="G7489" s="255"/>
      <c r="I7489" s="255"/>
      <c r="J7489" s="255"/>
      <c r="K7489" s="255"/>
      <c r="M7489" s="255"/>
      <c r="S7489" s="255"/>
      <c r="AE7489" s="94" t="e">
        <f aca="false" t="array" ref="AE7489:AE7489">_xlfn.torow(_xlfn.unique(_xlfn._xlws.filter(cat_table[Subsector],$E7489=cat_table[Sector],"")))</f>
        <v>#NAME?</v>
      </c>
      <c r="AO7489" s="94" t="e">
        <f aca="false" t="array" ref="AO7489:AO7489">_xlfn.torow(_xlfn.unique(_xlfn._xlws.filter(cat_table[Sub-subsector],($E7489=cat_table[Sector])*($F7489=cat_table[Subsector]),"")))</f>
        <v>#NAME?</v>
      </c>
    </row>
    <row r="7490" customFormat="false" ht="15" hidden="false" customHeight="true" outlineLevel="0" collapsed="false">
      <c r="E7490" s="255"/>
      <c r="F7490" s="255"/>
      <c r="G7490" s="255"/>
      <c r="I7490" s="255"/>
      <c r="J7490" s="255"/>
      <c r="K7490" s="255"/>
      <c r="M7490" s="255"/>
      <c r="S7490" s="255"/>
      <c r="AE7490" s="94" t="e">
        <f aca="false" t="array" ref="AE7490:AE7490">_xlfn.torow(_xlfn.unique(_xlfn._xlws.filter(cat_table[Subsector],$E7490=cat_table[Sector],"")))</f>
        <v>#NAME?</v>
      </c>
      <c r="AO7490" s="94" t="e">
        <f aca="false" t="array" ref="AO7490:AO7490">_xlfn.torow(_xlfn.unique(_xlfn._xlws.filter(cat_table[Sub-subsector],($E7490=cat_table[Sector])*($F7490=cat_table[Subsector]),"")))</f>
        <v>#NAME?</v>
      </c>
    </row>
    <row r="7491" customFormat="false" ht="15" hidden="false" customHeight="true" outlineLevel="0" collapsed="false">
      <c r="E7491" s="255"/>
      <c r="F7491" s="255"/>
      <c r="G7491" s="255"/>
      <c r="I7491" s="255"/>
      <c r="J7491" s="255"/>
      <c r="K7491" s="255"/>
      <c r="M7491" s="255"/>
      <c r="S7491" s="255"/>
      <c r="AE7491" s="94" t="e">
        <f aca="false" t="array" ref="AE7491:AE7491">_xlfn.torow(_xlfn.unique(_xlfn._xlws.filter(cat_table[Subsector],$E7491=cat_table[Sector],"")))</f>
        <v>#NAME?</v>
      </c>
      <c r="AO7491" s="94" t="e">
        <f aca="false" t="array" ref="AO7491:AO7491">_xlfn.torow(_xlfn.unique(_xlfn._xlws.filter(cat_table[Sub-subsector],($E7491=cat_table[Sector])*($F7491=cat_table[Subsector]),"")))</f>
        <v>#NAME?</v>
      </c>
    </row>
    <row r="7492" customFormat="false" ht="15" hidden="false" customHeight="true" outlineLevel="0" collapsed="false">
      <c r="E7492" s="255"/>
      <c r="F7492" s="255"/>
      <c r="G7492" s="255"/>
      <c r="I7492" s="255"/>
      <c r="J7492" s="255"/>
      <c r="K7492" s="255"/>
      <c r="M7492" s="255"/>
      <c r="S7492" s="255"/>
      <c r="AE7492" s="94" t="e">
        <f aca="false" t="array" ref="AE7492:AE7492">_xlfn.torow(_xlfn.unique(_xlfn._xlws.filter(cat_table[Subsector],$E7492=cat_table[Sector],"")))</f>
        <v>#NAME?</v>
      </c>
      <c r="AO7492" s="94" t="e">
        <f aca="false" t="array" ref="AO7492:AO7492">_xlfn.torow(_xlfn.unique(_xlfn._xlws.filter(cat_table[Sub-subsector],($E7492=cat_table[Sector])*($F7492=cat_table[Subsector]),"")))</f>
        <v>#NAME?</v>
      </c>
    </row>
    <row r="7493" customFormat="false" ht="15" hidden="false" customHeight="true" outlineLevel="0" collapsed="false">
      <c r="E7493" s="255"/>
      <c r="F7493" s="255"/>
      <c r="G7493" s="255"/>
      <c r="I7493" s="255"/>
      <c r="J7493" s="255"/>
      <c r="K7493" s="255"/>
      <c r="M7493" s="255"/>
      <c r="S7493" s="255"/>
      <c r="AE7493" s="94" t="e">
        <f aca="false" t="array" ref="AE7493:AE7493">_xlfn.torow(_xlfn.unique(_xlfn._xlws.filter(cat_table[Subsector],$E7493=cat_table[Sector],"")))</f>
        <v>#NAME?</v>
      </c>
      <c r="AO7493" s="94" t="e">
        <f aca="false" t="array" ref="AO7493:AO7493">_xlfn.torow(_xlfn.unique(_xlfn._xlws.filter(cat_table[Sub-subsector],($E7493=cat_table[Sector])*($F7493=cat_table[Subsector]),"")))</f>
        <v>#NAME?</v>
      </c>
    </row>
    <row r="7494" customFormat="false" ht="15" hidden="false" customHeight="true" outlineLevel="0" collapsed="false">
      <c r="E7494" s="255"/>
      <c r="F7494" s="255"/>
      <c r="G7494" s="255"/>
      <c r="I7494" s="255"/>
      <c r="J7494" s="255"/>
      <c r="K7494" s="255"/>
      <c r="M7494" s="255"/>
      <c r="S7494" s="255"/>
      <c r="AE7494" s="94" t="e">
        <f aca="false" t="array" ref="AE7494:AE7494">_xlfn.torow(_xlfn.unique(_xlfn._xlws.filter(cat_table[Subsector],$E7494=cat_table[Sector],"")))</f>
        <v>#NAME?</v>
      </c>
      <c r="AO7494" s="94" t="e">
        <f aca="false" t="array" ref="AO7494:AO7494">_xlfn.torow(_xlfn.unique(_xlfn._xlws.filter(cat_table[Sub-subsector],($E7494=cat_table[Sector])*($F7494=cat_table[Subsector]),"")))</f>
        <v>#NAME?</v>
      </c>
    </row>
    <row r="7495" customFormat="false" ht="15" hidden="false" customHeight="true" outlineLevel="0" collapsed="false">
      <c r="E7495" s="255"/>
      <c r="F7495" s="255"/>
      <c r="G7495" s="255"/>
      <c r="I7495" s="255"/>
      <c r="J7495" s="255"/>
      <c r="K7495" s="255"/>
      <c r="M7495" s="255"/>
      <c r="S7495" s="255"/>
      <c r="AE7495" s="94" t="e">
        <f aca="false" t="array" ref="AE7495:AE7495">_xlfn.torow(_xlfn.unique(_xlfn._xlws.filter(cat_table[Subsector],$E7495=cat_table[Sector],"")))</f>
        <v>#NAME?</v>
      </c>
      <c r="AO7495" s="94" t="e">
        <f aca="false" t="array" ref="AO7495:AO7495">_xlfn.torow(_xlfn.unique(_xlfn._xlws.filter(cat_table[Sub-subsector],($E7495=cat_table[Sector])*($F7495=cat_table[Subsector]),"")))</f>
        <v>#NAME?</v>
      </c>
    </row>
    <row r="7496" customFormat="false" ht="15" hidden="false" customHeight="true" outlineLevel="0" collapsed="false">
      <c r="E7496" s="255"/>
      <c r="F7496" s="255"/>
      <c r="G7496" s="255"/>
      <c r="I7496" s="255"/>
      <c r="J7496" s="255"/>
      <c r="K7496" s="255"/>
      <c r="M7496" s="255"/>
      <c r="S7496" s="255"/>
      <c r="AE7496" s="94" t="e">
        <f aca="false" t="array" ref="AE7496:AE7496">_xlfn.torow(_xlfn.unique(_xlfn._xlws.filter(cat_table[Subsector],$E7496=cat_table[Sector],"")))</f>
        <v>#NAME?</v>
      </c>
      <c r="AO7496" s="94" t="e">
        <f aca="false" t="array" ref="AO7496:AO7496">_xlfn.torow(_xlfn.unique(_xlfn._xlws.filter(cat_table[Sub-subsector],($E7496=cat_table[Sector])*($F7496=cat_table[Subsector]),"")))</f>
        <v>#NAME?</v>
      </c>
    </row>
    <row r="7497" customFormat="false" ht="15" hidden="false" customHeight="true" outlineLevel="0" collapsed="false">
      <c r="E7497" s="255"/>
      <c r="F7497" s="255"/>
      <c r="G7497" s="255"/>
      <c r="I7497" s="255"/>
      <c r="J7497" s="255"/>
      <c r="K7497" s="255"/>
      <c r="M7497" s="255"/>
      <c r="S7497" s="255"/>
      <c r="AE7497" s="94" t="e">
        <f aca="false" t="array" ref="AE7497:AE7497">_xlfn.torow(_xlfn.unique(_xlfn._xlws.filter(cat_table[Subsector],$E7497=cat_table[Sector],"")))</f>
        <v>#NAME?</v>
      </c>
      <c r="AO7497" s="94" t="e">
        <f aca="false" t="array" ref="AO7497:AO7497">_xlfn.torow(_xlfn.unique(_xlfn._xlws.filter(cat_table[Sub-subsector],($E7497=cat_table[Sector])*($F7497=cat_table[Subsector]),"")))</f>
        <v>#NAME?</v>
      </c>
    </row>
    <row r="7498" customFormat="false" ht="15" hidden="false" customHeight="true" outlineLevel="0" collapsed="false">
      <c r="E7498" s="255"/>
      <c r="F7498" s="255"/>
      <c r="G7498" s="255"/>
      <c r="I7498" s="255"/>
      <c r="J7498" s="255"/>
      <c r="K7498" s="255"/>
      <c r="M7498" s="255"/>
      <c r="S7498" s="255"/>
      <c r="AE7498" s="94" t="e">
        <f aca="false" t="array" ref="AE7498:AE7498">_xlfn.torow(_xlfn.unique(_xlfn._xlws.filter(cat_table[Subsector],$E7498=cat_table[Sector],"")))</f>
        <v>#NAME?</v>
      </c>
      <c r="AO7498" s="94" t="e">
        <f aca="false" t="array" ref="AO7498:AO7498">_xlfn.torow(_xlfn.unique(_xlfn._xlws.filter(cat_table[Sub-subsector],($E7498=cat_table[Sector])*($F7498=cat_table[Subsector]),"")))</f>
        <v>#NAME?</v>
      </c>
    </row>
    <row r="7499" customFormat="false" ht="15" hidden="false" customHeight="true" outlineLevel="0" collapsed="false">
      <c r="E7499" s="255"/>
      <c r="F7499" s="255"/>
      <c r="G7499" s="255"/>
      <c r="I7499" s="255"/>
      <c r="J7499" s="255"/>
      <c r="K7499" s="255"/>
      <c r="M7499" s="255"/>
      <c r="S7499" s="255"/>
      <c r="AE7499" s="94" t="e">
        <f aca="false" t="array" ref="AE7499:AE7499">_xlfn.torow(_xlfn.unique(_xlfn._xlws.filter(cat_table[Subsector],$E7499=cat_table[Sector],"")))</f>
        <v>#NAME?</v>
      </c>
      <c r="AO7499" s="94" t="e">
        <f aca="false" t="array" ref="AO7499:AO7499">_xlfn.torow(_xlfn.unique(_xlfn._xlws.filter(cat_table[Sub-subsector],($E7499=cat_table[Sector])*($F7499=cat_table[Subsector]),"")))</f>
        <v>#NAME?</v>
      </c>
    </row>
    <row r="7500" customFormat="false" ht="15" hidden="false" customHeight="true" outlineLevel="0" collapsed="false">
      <c r="E7500" s="255"/>
      <c r="F7500" s="255"/>
      <c r="G7500" s="255"/>
      <c r="I7500" s="255"/>
      <c r="J7500" s="255"/>
      <c r="K7500" s="255"/>
      <c r="M7500" s="255"/>
      <c r="S7500" s="255"/>
      <c r="AE7500" s="94" t="e">
        <f aca="false" t="array" ref="AE7500:AE7500">_xlfn.torow(_xlfn.unique(_xlfn._xlws.filter(cat_table[Subsector],$E7500=cat_table[Sector],"")))</f>
        <v>#NAME?</v>
      </c>
      <c r="AO7500" s="94" t="e">
        <f aca="false" t="array" ref="AO7500:AO7500">_xlfn.torow(_xlfn.unique(_xlfn._xlws.filter(cat_table[Sub-subsector],($E7500=cat_table[Sector])*($F7500=cat_table[Subsector]),"")))</f>
        <v>#NAME?</v>
      </c>
    </row>
    <row r="7501" customFormat="false" ht="15" hidden="false" customHeight="true" outlineLevel="0" collapsed="false">
      <c r="E7501" s="255"/>
      <c r="F7501" s="255"/>
      <c r="G7501" s="255"/>
      <c r="I7501" s="255"/>
      <c r="J7501" s="255"/>
      <c r="K7501" s="255"/>
      <c r="M7501" s="255"/>
      <c r="S7501" s="255"/>
      <c r="AE7501" s="94" t="e">
        <f aca="false" t="array" ref="AE7501:AE7501">_xlfn.torow(_xlfn.unique(_xlfn._xlws.filter(cat_table[Subsector],$E7501=cat_table[Sector],"")))</f>
        <v>#NAME?</v>
      </c>
      <c r="AO7501" s="94" t="e">
        <f aca="false" t="array" ref="AO7501:AO7501">_xlfn.torow(_xlfn.unique(_xlfn._xlws.filter(cat_table[Sub-subsector],($E7501=cat_table[Sector])*($F7501=cat_table[Subsector]),"")))</f>
        <v>#NAME?</v>
      </c>
    </row>
    <row r="7502" customFormat="false" ht="15" hidden="false" customHeight="true" outlineLevel="0" collapsed="false">
      <c r="E7502" s="255"/>
      <c r="F7502" s="255"/>
      <c r="G7502" s="255"/>
      <c r="I7502" s="255"/>
      <c r="J7502" s="255"/>
      <c r="K7502" s="255"/>
      <c r="M7502" s="255"/>
      <c r="S7502" s="255"/>
      <c r="AE7502" s="94" t="e">
        <f aca="false" t="array" ref="AE7502:AE7502">_xlfn.torow(_xlfn.unique(_xlfn._xlws.filter(cat_table[Subsector],$E7502=cat_table[Sector],"")))</f>
        <v>#NAME?</v>
      </c>
      <c r="AO7502" s="94" t="e">
        <f aca="false" t="array" ref="AO7502:AO7502">_xlfn.torow(_xlfn.unique(_xlfn._xlws.filter(cat_table[Sub-subsector],($E7502=cat_table[Sector])*($F7502=cat_table[Subsector]),"")))</f>
        <v>#NAME?</v>
      </c>
    </row>
    <row r="7503" customFormat="false" ht="15" hidden="false" customHeight="true" outlineLevel="0" collapsed="false">
      <c r="E7503" s="255"/>
      <c r="F7503" s="255"/>
      <c r="G7503" s="255"/>
      <c r="I7503" s="255"/>
      <c r="J7503" s="255"/>
      <c r="K7503" s="255"/>
      <c r="M7503" s="255"/>
      <c r="S7503" s="255"/>
      <c r="AE7503" s="94" t="e">
        <f aca="false" t="array" ref="AE7503:AE7503">_xlfn.torow(_xlfn.unique(_xlfn._xlws.filter(cat_table[Subsector],$E7503=cat_table[Sector],"")))</f>
        <v>#NAME?</v>
      </c>
      <c r="AO7503" s="94" t="e">
        <f aca="false" t="array" ref="AO7503:AO7503">_xlfn.torow(_xlfn.unique(_xlfn._xlws.filter(cat_table[Sub-subsector],($E7503=cat_table[Sector])*($F7503=cat_table[Subsector]),"")))</f>
        <v>#NAME?</v>
      </c>
    </row>
    <row r="7504" customFormat="false" ht="15" hidden="false" customHeight="true" outlineLevel="0" collapsed="false">
      <c r="E7504" s="255"/>
      <c r="F7504" s="255"/>
      <c r="G7504" s="255"/>
      <c r="I7504" s="255"/>
      <c r="J7504" s="255"/>
      <c r="K7504" s="255"/>
      <c r="M7504" s="255"/>
      <c r="S7504" s="255"/>
      <c r="AE7504" s="94" t="e">
        <f aca="false" t="array" ref="AE7504:AE7504">_xlfn.torow(_xlfn.unique(_xlfn._xlws.filter(cat_table[Subsector],$E7504=cat_table[Sector],"")))</f>
        <v>#NAME?</v>
      </c>
      <c r="AO7504" s="94" t="e">
        <f aca="false" t="array" ref="AO7504:AO7504">_xlfn.torow(_xlfn.unique(_xlfn._xlws.filter(cat_table[Sub-subsector],($E7504=cat_table[Sector])*($F7504=cat_table[Subsector]),"")))</f>
        <v>#NAME?</v>
      </c>
    </row>
    <row r="7505" customFormat="false" ht="15" hidden="false" customHeight="true" outlineLevel="0" collapsed="false">
      <c r="E7505" s="255"/>
      <c r="F7505" s="255"/>
      <c r="G7505" s="255"/>
      <c r="I7505" s="255"/>
      <c r="J7505" s="255"/>
      <c r="K7505" s="255"/>
      <c r="M7505" s="255"/>
      <c r="S7505" s="255"/>
      <c r="AE7505" s="94" t="e">
        <f aca="false" t="array" ref="AE7505:AE7505">_xlfn.torow(_xlfn.unique(_xlfn._xlws.filter(cat_table[Subsector],$E7505=cat_table[Sector],"")))</f>
        <v>#NAME?</v>
      </c>
      <c r="AO7505" s="94" t="e">
        <f aca="false" t="array" ref="AO7505:AO7505">_xlfn.torow(_xlfn.unique(_xlfn._xlws.filter(cat_table[Sub-subsector],($E7505=cat_table[Sector])*($F7505=cat_table[Subsector]),"")))</f>
        <v>#NAME?</v>
      </c>
    </row>
    <row r="7506" customFormat="false" ht="15" hidden="false" customHeight="true" outlineLevel="0" collapsed="false">
      <c r="E7506" s="255"/>
      <c r="F7506" s="255"/>
      <c r="G7506" s="255"/>
      <c r="I7506" s="255"/>
      <c r="J7506" s="255"/>
      <c r="K7506" s="255"/>
      <c r="M7506" s="255"/>
      <c r="S7506" s="255"/>
      <c r="AE7506" s="94" t="e">
        <f aca="false" t="array" ref="AE7506:AE7506">_xlfn.torow(_xlfn.unique(_xlfn._xlws.filter(cat_table[Subsector],$E7506=cat_table[Sector],"")))</f>
        <v>#NAME?</v>
      </c>
      <c r="AO7506" s="94" t="e">
        <f aca="false" t="array" ref="AO7506:AO7506">_xlfn.torow(_xlfn.unique(_xlfn._xlws.filter(cat_table[Sub-subsector],($E7506=cat_table[Sector])*($F7506=cat_table[Subsector]),"")))</f>
        <v>#NAME?</v>
      </c>
    </row>
    <row r="7507" customFormat="false" ht="15" hidden="false" customHeight="true" outlineLevel="0" collapsed="false">
      <c r="E7507" s="255"/>
      <c r="F7507" s="255"/>
      <c r="G7507" s="255"/>
      <c r="I7507" s="255"/>
      <c r="J7507" s="255"/>
      <c r="K7507" s="255"/>
      <c r="M7507" s="255"/>
      <c r="S7507" s="255"/>
      <c r="AE7507" s="94" t="e">
        <f aca="false" t="array" ref="AE7507:AE7507">_xlfn.torow(_xlfn.unique(_xlfn._xlws.filter(cat_table[Subsector],$E7507=cat_table[Sector],"")))</f>
        <v>#NAME?</v>
      </c>
      <c r="AO7507" s="94" t="e">
        <f aca="false" t="array" ref="AO7507:AO7507">_xlfn.torow(_xlfn.unique(_xlfn._xlws.filter(cat_table[Sub-subsector],($E7507=cat_table[Sector])*($F7507=cat_table[Subsector]),"")))</f>
        <v>#NAME?</v>
      </c>
    </row>
    <row r="7508" customFormat="false" ht="15" hidden="false" customHeight="true" outlineLevel="0" collapsed="false">
      <c r="E7508" s="255"/>
      <c r="F7508" s="255"/>
      <c r="G7508" s="255"/>
      <c r="I7508" s="255"/>
      <c r="J7508" s="255"/>
      <c r="K7508" s="255"/>
      <c r="M7508" s="255"/>
      <c r="S7508" s="255"/>
      <c r="AE7508" s="94" t="e">
        <f aca="false" t="array" ref="AE7508:AE7508">_xlfn.torow(_xlfn.unique(_xlfn._xlws.filter(cat_table[Subsector],$E7508=cat_table[Sector],"")))</f>
        <v>#NAME?</v>
      </c>
      <c r="AO7508" s="94" t="e">
        <f aca="false" t="array" ref="AO7508:AO7508">_xlfn.torow(_xlfn.unique(_xlfn._xlws.filter(cat_table[Sub-subsector],($E7508=cat_table[Sector])*($F7508=cat_table[Subsector]),"")))</f>
        <v>#NAME?</v>
      </c>
    </row>
    <row r="7509" customFormat="false" ht="15" hidden="false" customHeight="true" outlineLevel="0" collapsed="false">
      <c r="E7509" s="255"/>
      <c r="F7509" s="255"/>
      <c r="G7509" s="255"/>
      <c r="I7509" s="255"/>
      <c r="J7509" s="255"/>
      <c r="K7509" s="255"/>
      <c r="M7509" s="255"/>
      <c r="S7509" s="255"/>
      <c r="AE7509" s="94" t="e">
        <f aca="false" t="array" ref="AE7509:AE7509">_xlfn.torow(_xlfn.unique(_xlfn._xlws.filter(cat_table[Subsector],$E7509=cat_table[Sector],"")))</f>
        <v>#NAME?</v>
      </c>
      <c r="AO7509" s="94" t="e">
        <f aca="false" t="array" ref="AO7509:AO7509">_xlfn.torow(_xlfn.unique(_xlfn._xlws.filter(cat_table[Sub-subsector],($E7509=cat_table[Sector])*($F7509=cat_table[Subsector]),"")))</f>
        <v>#NAME?</v>
      </c>
    </row>
    <row r="7510" customFormat="false" ht="15" hidden="false" customHeight="true" outlineLevel="0" collapsed="false">
      <c r="E7510" s="255"/>
      <c r="F7510" s="255"/>
      <c r="G7510" s="255"/>
      <c r="I7510" s="255"/>
      <c r="J7510" s="255"/>
      <c r="K7510" s="255"/>
      <c r="M7510" s="255"/>
      <c r="S7510" s="255"/>
      <c r="AE7510" s="94" t="e">
        <f aca="false" t="array" ref="AE7510:AE7510">_xlfn.torow(_xlfn.unique(_xlfn._xlws.filter(cat_table[Subsector],$E7510=cat_table[Sector],"")))</f>
        <v>#NAME?</v>
      </c>
      <c r="AO7510" s="94" t="e">
        <f aca="false" t="array" ref="AO7510:AO7510">_xlfn.torow(_xlfn.unique(_xlfn._xlws.filter(cat_table[Sub-subsector],($E7510=cat_table[Sector])*($F7510=cat_table[Subsector]),"")))</f>
        <v>#NAME?</v>
      </c>
    </row>
    <row r="7511" customFormat="false" ht="15" hidden="false" customHeight="true" outlineLevel="0" collapsed="false">
      <c r="E7511" s="255"/>
      <c r="F7511" s="255"/>
      <c r="G7511" s="255"/>
      <c r="I7511" s="255"/>
      <c r="J7511" s="255"/>
      <c r="K7511" s="255"/>
      <c r="M7511" s="255"/>
      <c r="S7511" s="255"/>
      <c r="AE7511" s="94" t="e">
        <f aca="false" t="array" ref="AE7511:AE7511">_xlfn.torow(_xlfn.unique(_xlfn._xlws.filter(cat_table[Subsector],$E7511=cat_table[Sector],"")))</f>
        <v>#NAME?</v>
      </c>
      <c r="AO7511" s="94" t="e">
        <f aca="false" t="array" ref="AO7511:AO7511">_xlfn.torow(_xlfn.unique(_xlfn._xlws.filter(cat_table[Sub-subsector],($E7511=cat_table[Sector])*($F7511=cat_table[Subsector]),"")))</f>
        <v>#NAME?</v>
      </c>
    </row>
    <row r="7512" customFormat="false" ht="15" hidden="false" customHeight="true" outlineLevel="0" collapsed="false">
      <c r="E7512" s="255"/>
      <c r="F7512" s="255"/>
      <c r="G7512" s="255"/>
      <c r="I7512" s="255"/>
      <c r="J7512" s="255"/>
      <c r="K7512" s="255"/>
      <c r="M7512" s="255"/>
      <c r="S7512" s="255"/>
      <c r="AE7512" s="94" t="e">
        <f aca="false" t="array" ref="AE7512:AE7512">_xlfn.torow(_xlfn.unique(_xlfn._xlws.filter(cat_table[Subsector],$E7512=cat_table[Sector],"")))</f>
        <v>#NAME?</v>
      </c>
      <c r="AO7512" s="94" t="e">
        <f aca="false" t="array" ref="AO7512:AO7512">_xlfn.torow(_xlfn.unique(_xlfn._xlws.filter(cat_table[Sub-subsector],($E7512=cat_table[Sector])*($F7512=cat_table[Subsector]),"")))</f>
        <v>#NAME?</v>
      </c>
    </row>
    <row r="7513" customFormat="false" ht="15" hidden="false" customHeight="true" outlineLevel="0" collapsed="false">
      <c r="E7513" s="255"/>
      <c r="F7513" s="255"/>
      <c r="G7513" s="255"/>
      <c r="I7513" s="255"/>
      <c r="J7513" s="255"/>
      <c r="K7513" s="255"/>
      <c r="M7513" s="255"/>
      <c r="S7513" s="255"/>
      <c r="AE7513" s="94" t="e">
        <f aca="false" t="array" ref="AE7513:AE7513">_xlfn.torow(_xlfn.unique(_xlfn._xlws.filter(cat_table[Subsector],$E7513=cat_table[Sector],"")))</f>
        <v>#NAME?</v>
      </c>
      <c r="AO7513" s="94" t="e">
        <f aca="false" t="array" ref="AO7513:AO7513">_xlfn.torow(_xlfn.unique(_xlfn._xlws.filter(cat_table[Sub-subsector],($E7513=cat_table[Sector])*($F7513=cat_table[Subsector]),"")))</f>
        <v>#NAME?</v>
      </c>
    </row>
    <row r="7514" customFormat="false" ht="15" hidden="false" customHeight="true" outlineLevel="0" collapsed="false">
      <c r="E7514" s="255"/>
      <c r="F7514" s="255"/>
      <c r="G7514" s="255"/>
      <c r="I7514" s="255"/>
      <c r="J7514" s="255"/>
      <c r="K7514" s="255"/>
      <c r="M7514" s="255"/>
      <c r="S7514" s="255"/>
      <c r="AE7514" s="94" t="e">
        <f aca="false" t="array" ref="AE7514:AE7514">_xlfn.torow(_xlfn.unique(_xlfn._xlws.filter(cat_table[Subsector],$E7514=cat_table[Sector],"")))</f>
        <v>#NAME?</v>
      </c>
      <c r="AO7514" s="94" t="e">
        <f aca="false" t="array" ref="AO7514:AO7514">_xlfn.torow(_xlfn.unique(_xlfn._xlws.filter(cat_table[Sub-subsector],($E7514=cat_table[Sector])*($F7514=cat_table[Subsector]),"")))</f>
        <v>#NAME?</v>
      </c>
    </row>
    <row r="7515" customFormat="false" ht="15" hidden="false" customHeight="true" outlineLevel="0" collapsed="false">
      <c r="E7515" s="255"/>
      <c r="F7515" s="255"/>
      <c r="G7515" s="255"/>
      <c r="I7515" s="255"/>
      <c r="J7515" s="255"/>
      <c r="K7515" s="255"/>
      <c r="M7515" s="255"/>
      <c r="S7515" s="255"/>
      <c r="AE7515" s="94" t="e">
        <f aca="false" t="array" ref="AE7515:AE7515">_xlfn.torow(_xlfn.unique(_xlfn._xlws.filter(cat_table[Subsector],$E7515=cat_table[Sector],"")))</f>
        <v>#NAME?</v>
      </c>
      <c r="AO7515" s="94" t="e">
        <f aca="false" t="array" ref="AO7515:AO7515">_xlfn.torow(_xlfn.unique(_xlfn._xlws.filter(cat_table[Sub-subsector],($E7515=cat_table[Sector])*($F7515=cat_table[Subsector]),"")))</f>
        <v>#NAME?</v>
      </c>
    </row>
    <row r="7516" customFormat="false" ht="15" hidden="false" customHeight="true" outlineLevel="0" collapsed="false">
      <c r="E7516" s="255"/>
      <c r="F7516" s="255"/>
      <c r="G7516" s="255"/>
      <c r="I7516" s="255"/>
      <c r="J7516" s="255"/>
      <c r="K7516" s="255"/>
      <c r="M7516" s="255"/>
      <c r="S7516" s="255"/>
      <c r="AE7516" s="94" t="e">
        <f aca="false" t="array" ref="AE7516:AE7516">_xlfn.torow(_xlfn.unique(_xlfn._xlws.filter(cat_table[Subsector],$E7516=cat_table[Sector],"")))</f>
        <v>#NAME?</v>
      </c>
      <c r="AO7516" s="94" t="e">
        <f aca="false" t="array" ref="AO7516:AO7516">_xlfn.torow(_xlfn.unique(_xlfn._xlws.filter(cat_table[Sub-subsector],($E7516=cat_table[Sector])*($F7516=cat_table[Subsector]),"")))</f>
        <v>#NAME?</v>
      </c>
    </row>
    <row r="7517" customFormat="false" ht="15" hidden="false" customHeight="true" outlineLevel="0" collapsed="false">
      <c r="E7517" s="255"/>
      <c r="F7517" s="255"/>
      <c r="G7517" s="255"/>
      <c r="I7517" s="255"/>
      <c r="J7517" s="255"/>
      <c r="K7517" s="255"/>
      <c r="M7517" s="255"/>
      <c r="S7517" s="255"/>
      <c r="AE7517" s="94" t="e">
        <f aca="false" t="array" ref="AE7517:AE7517">_xlfn.torow(_xlfn.unique(_xlfn._xlws.filter(cat_table[Subsector],$E7517=cat_table[Sector],"")))</f>
        <v>#NAME?</v>
      </c>
      <c r="AO7517" s="94" t="e">
        <f aca="false" t="array" ref="AO7517:AO7517">_xlfn.torow(_xlfn.unique(_xlfn._xlws.filter(cat_table[Sub-subsector],($E7517=cat_table[Sector])*($F7517=cat_table[Subsector]),"")))</f>
        <v>#NAME?</v>
      </c>
    </row>
    <row r="7518" customFormat="false" ht="15" hidden="false" customHeight="true" outlineLevel="0" collapsed="false">
      <c r="E7518" s="255"/>
      <c r="F7518" s="255"/>
      <c r="G7518" s="255"/>
      <c r="I7518" s="255"/>
      <c r="J7518" s="255"/>
      <c r="K7518" s="255"/>
      <c r="M7518" s="255"/>
      <c r="S7518" s="255"/>
      <c r="AE7518" s="94" t="e">
        <f aca="false" t="array" ref="AE7518:AE7518">_xlfn.torow(_xlfn.unique(_xlfn._xlws.filter(cat_table[Subsector],$E7518=cat_table[Sector],"")))</f>
        <v>#NAME?</v>
      </c>
      <c r="AO7518" s="94" t="e">
        <f aca="false" t="array" ref="AO7518:AO7518">_xlfn.torow(_xlfn.unique(_xlfn._xlws.filter(cat_table[Sub-subsector],($E7518=cat_table[Sector])*($F7518=cat_table[Subsector]),"")))</f>
        <v>#NAME?</v>
      </c>
    </row>
    <row r="7519" customFormat="false" ht="15" hidden="false" customHeight="true" outlineLevel="0" collapsed="false">
      <c r="E7519" s="255"/>
      <c r="F7519" s="255"/>
      <c r="G7519" s="255"/>
      <c r="I7519" s="255"/>
      <c r="J7519" s="255"/>
      <c r="K7519" s="255"/>
      <c r="M7519" s="255"/>
      <c r="S7519" s="255"/>
      <c r="AE7519" s="94" t="e">
        <f aca="false" t="array" ref="AE7519:AE7519">_xlfn.torow(_xlfn.unique(_xlfn._xlws.filter(cat_table[Subsector],$E7519=cat_table[Sector],"")))</f>
        <v>#NAME?</v>
      </c>
      <c r="AO7519" s="94" t="e">
        <f aca="false" t="array" ref="AO7519:AO7519">_xlfn.torow(_xlfn.unique(_xlfn._xlws.filter(cat_table[Sub-subsector],($E7519=cat_table[Sector])*($F7519=cat_table[Subsector]),"")))</f>
        <v>#NAME?</v>
      </c>
    </row>
    <row r="7520" customFormat="false" ht="15" hidden="false" customHeight="true" outlineLevel="0" collapsed="false">
      <c r="E7520" s="255"/>
      <c r="F7520" s="255"/>
      <c r="G7520" s="255"/>
      <c r="I7520" s="255"/>
      <c r="J7520" s="255"/>
      <c r="K7520" s="255"/>
      <c r="M7520" s="255"/>
      <c r="S7520" s="255"/>
      <c r="AE7520" s="94" t="e">
        <f aca="false" t="array" ref="AE7520:AE7520">_xlfn.torow(_xlfn.unique(_xlfn._xlws.filter(cat_table[Subsector],$E7520=cat_table[Sector],"")))</f>
        <v>#NAME?</v>
      </c>
      <c r="AO7520" s="94" t="e">
        <f aca="false" t="array" ref="AO7520:AO7520">_xlfn.torow(_xlfn.unique(_xlfn._xlws.filter(cat_table[Sub-subsector],($E7520=cat_table[Sector])*($F7520=cat_table[Subsector]),"")))</f>
        <v>#NAME?</v>
      </c>
    </row>
    <row r="7521" customFormat="false" ht="15" hidden="false" customHeight="true" outlineLevel="0" collapsed="false">
      <c r="E7521" s="255"/>
      <c r="F7521" s="255"/>
      <c r="G7521" s="255"/>
      <c r="I7521" s="255"/>
      <c r="J7521" s="255"/>
      <c r="K7521" s="255"/>
      <c r="M7521" s="255"/>
      <c r="S7521" s="255"/>
      <c r="AE7521" s="94" t="e">
        <f aca="false" t="array" ref="AE7521:AE7521">_xlfn.torow(_xlfn.unique(_xlfn._xlws.filter(cat_table[Subsector],$E7521=cat_table[Sector],"")))</f>
        <v>#NAME?</v>
      </c>
      <c r="AO7521" s="94" t="e">
        <f aca="false" t="array" ref="AO7521:AO7521">_xlfn.torow(_xlfn.unique(_xlfn._xlws.filter(cat_table[Sub-subsector],($E7521=cat_table[Sector])*($F7521=cat_table[Subsector]),"")))</f>
        <v>#NAME?</v>
      </c>
    </row>
    <row r="7522" customFormat="false" ht="15" hidden="false" customHeight="true" outlineLevel="0" collapsed="false">
      <c r="E7522" s="255"/>
      <c r="F7522" s="255"/>
      <c r="G7522" s="255"/>
      <c r="I7522" s="255"/>
      <c r="J7522" s="255"/>
      <c r="K7522" s="255"/>
      <c r="M7522" s="255"/>
      <c r="S7522" s="255"/>
      <c r="AE7522" s="94" t="e">
        <f aca="false" t="array" ref="AE7522:AE7522">_xlfn.torow(_xlfn.unique(_xlfn._xlws.filter(cat_table[Subsector],$E7522=cat_table[Sector],"")))</f>
        <v>#NAME?</v>
      </c>
      <c r="AO7522" s="94" t="e">
        <f aca="false" t="array" ref="AO7522:AO7522">_xlfn.torow(_xlfn.unique(_xlfn._xlws.filter(cat_table[Sub-subsector],($E7522=cat_table[Sector])*($F7522=cat_table[Subsector]),"")))</f>
        <v>#NAME?</v>
      </c>
    </row>
    <row r="7523" customFormat="false" ht="15" hidden="false" customHeight="true" outlineLevel="0" collapsed="false">
      <c r="E7523" s="255"/>
      <c r="F7523" s="255"/>
      <c r="G7523" s="255"/>
      <c r="I7523" s="255"/>
      <c r="J7523" s="255"/>
      <c r="K7523" s="255"/>
      <c r="M7523" s="255"/>
      <c r="S7523" s="255"/>
      <c r="AE7523" s="94" t="e">
        <f aca="false" t="array" ref="AE7523:AE7523">_xlfn.torow(_xlfn.unique(_xlfn._xlws.filter(cat_table[Subsector],$E7523=cat_table[Sector],"")))</f>
        <v>#NAME?</v>
      </c>
      <c r="AO7523" s="94" t="e">
        <f aca="false" t="array" ref="AO7523:AO7523">_xlfn.torow(_xlfn.unique(_xlfn._xlws.filter(cat_table[Sub-subsector],($E7523=cat_table[Sector])*($F7523=cat_table[Subsector]),"")))</f>
        <v>#NAME?</v>
      </c>
    </row>
    <row r="7524" customFormat="false" ht="15" hidden="false" customHeight="true" outlineLevel="0" collapsed="false">
      <c r="E7524" s="255"/>
      <c r="F7524" s="255"/>
      <c r="G7524" s="255"/>
      <c r="I7524" s="255"/>
      <c r="J7524" s="255"/>
      <c r="K7524" s="255"/>
      <c r="M7524" s="255"/>
      <c r="S7524" s="255"/>
      <c r="AE7524" s="94" t="e">
        <f aca="false" t="array" ref="AE7524:AE7524">_xlfn.torow(_xlfn.unique(_xlfn._xlws.filter(cat_table[Subsector],$E7524=cat_table[Sector],"")))</f>
        <v>#NAME?</v>
      </c>
      <c r="AO7524" s="94" t="e">
        <f aca="false" t="array" ref="AO7524:AO7524">_xlfn.torow(_xlfn.unique(_xlfn._xlws.filter(cat_table[Sub-subsector],($E7524=cat_table[Sector])*($F7524=cat_table[Subsector]),"")))</f>
        <v>#NAME?</v>
      </c>
    </row>
    <row r="7525" customFormat="false" ht="15" hidden="false" customHeight="true" outlineLevel="0" collapsed="false">
      <c r="E7525" s="255"/>
      <c r="F7525" s="255"/>
      <c r="G7525" s="255"/>
      <c r="I7525" s="255"/>
      <c r="J7525" s="255"/>
      <c r="K7525" s="255"/>
      <c r="M7525" s="255"/>
      <c r="S7525" s="255"/>
      <c r="AE7525" s="94" t="e">
        <f aca="false" t="array" ref="AE7525:AE7525">_xlfn.torow(_xlfn.unique(_xlfn._xlws.filter(cat_table[Subsector],$E7525=cat_table[Sector],"")))</f>
        <v>#NAME?</v>
      </c>
      <c r="AO7525" s="94" t="e">
        <f aca="false" t="array" ref="AO7525:AO7525">_xlfn.torow(_xlfn.unique(_xlfn._xlws.filter(cat_table[Sub-subsector],($E7525=cat_table[Sector])*($F7525=cat_table[Subsector]),"")))</f>
        <v>#NAME?</v>
      </c>
    </row>
    <row r="7526" customFormat="false" ht="15" hidden="false" customHeight="true" outlineLevel="0" collapsed="false">
      <c r="E7526" s="255"/>
      <c r="F7526" s="255"/>
      <c r="G7526" s="255"/>
      <c r="I7526" s="255"/>
      <c r="J7526" s="255"/>
      <c r="K7526" s="255"/>
      <c r="M7526" s="255"/>
      <c r="S7526" s="255"/>
      <c r="AE7526" s="94" t="e">
        <f aca="false" t="array" ref="AE7526:AE7526">_xlfn.torow(_xlfn.unique(_xlfn._xlws.filter(cat_table[Subsector],$E7526=cat_table[Sector],"")))</f>
        <v>#NAME?</v>
      </c>
      <c r="AO7526" s="94" t="e">
        <f aca="false" t="array" ref="AO7526:AO7526">_xlfn.torow(_xlfn.unique(_xlfn._xlws.filter(cat_table[Sub-subsector],($E7526=cat_table[Sector])*($F7526=cat_table[Subsector]),"")))</f>
        <v>#NAME?</v>
      </c>
    </row>
    <row r="7527" customFormat="false" ht="15" hidden="false" customHeight="true" outlineLevel="0" collapsed="false">
      <c r="E7527" s="255"/>
      <c r="F7527" s="255"/>
      <c r="G7527" s="255"/>
      <c r="I7527" s="255"/>
      <c r="J7527" s="255"/>
      <c r="K7527" s="255"/>
      <c r="M7527" s="255"/>
      <c r="S7527" s="255"/>
      <c r="AE7527" s="94" t="e">
        <f aca="false" t="array" ref="AE7527:AE7527">_xlfn.torow(_xlfn.unique(_xlfn._xlws.filter(cat_table[Subsector],$E7527=cat_table[Sector],"")))</f>
        <v>#NAME?</v>
      </c>
      <c r="AO7527" s="94" t="e">
        <f aca="false" t="array" ref="AO7527:AO7527">_xlfn.torow(_xlfn.unique(_xlfn._xlws.filter(cat_table[Sub-subsector],($E7527=cat_table[Sector])*($F7527=cat_table[Subsector]),"")))</f>
        <v>#NAME?</v>
      </c>
    </row>
    <row r="7528" customFormat="false" ht="15" hidden="false" customHeight="true" outlineLevel="0" collapsed="false">
      <c r="E7528" s="255"/>
      <c r="F7528" s="255"/>
      <c r="G7528" s="255"/>
      <c r="I7528" s="255"/>
      <c r="J7528" s="255"/>
      <c r="K7528" s="255"/>
      <c r="M7528" s="255"/>
      <c r="S7528" s="255"/>
      <c r="AE7528" s="94" t="e">
        <f aca="false" t="array" ref="AE7528:AE7528">_xlfn.torow(_xlfn.unique(_xlfn._xlws.filter(cat_table[Subsector],$E7528=cat_table[Sector],"")))</f>
        <v>#NAME?</v>
      </c>
      <c r="AO7528" s="94" t="e">
        <f aca="false" t="array" ref="AO7528:AO7528">_xlfn.torow(_xlfn.unique(_xlfn._xlws.filter(cat_table[Sub-subsector],($E7528=cat_table[Sector])*($F7528=cat_table[Subsector]),"")))</f>
        <v>#NAME?</v>
      </c>
    </row>
    <row r="7529" customFormat="false" ht="15" hidden="false" customHeight="true" outlineLevel="0" collapsed="false">
      <c r="E7529" s="255"/>
      <c r="F7529" s="255"/>
      <c r="G7529" s="255"/>
      <c r="I7529" s="255"/>
      <c r="J7529" s="255"/>
      <c r="K7529" s="255"/>
      <c r="M7529" s="255"/>
      <c r="S7529" s="255"/>
      <c r="AE7529" s="94" t="e">
        <f aca="false" t="array" ref="AE7529:AE7529">_xlfn.torow(_xlfn.unique(_xlfn._xlws.filter(cat_table[Subsector],$E7529=cat_table[Sector],"")))</f>
        <v>#NAME?</v>
      </c>
      <c r="AO7529" s="94" t="e">
        <f aca="false" t="array" ref="AO7529:AO7529">_xlfn.torow(_xlfn.unique(_xlfn._xlws.filter(cat_table[Sub-subsector],($E7529=cat_table[Sector])*($F7529=cat_table[Subsector]),"")))</f>
        <v>#NAME?</v>
      </c>
    </row>
    <row r="7530" customFormat="false" ht="15" hidden="false" customHeight="true" outlineLevel="0" collapsed="false">
      <c r="E7530" s="255"/>
      <c r="F7530" s="255"/>
      <c r="G7530" s="255"/>
      <c r="I7530" s="255"/>
      <c r="J7530" s="255"/>
      <c r="K7530" s="255"/>
      <c r="M7530" s="255"/>
      <c r="S7530" s="255"/>
      <c r="AE7530" s="94" t="e">
        <f aca="false" t="array" ref="AE7530:AE7530">_xlfn.torow(_xlfn.unique(_xlfn._xlws.filter(cat_table[Subsector],$E7530=cat_table[Sector],"")))</f>
        <v>#NAME?</v>
      </c>
      <c r="AO7530" s="94" t="e">
        <f aca="false" t="array" ref="AO7530:AO7530">_xlfn.torow(_xlfn.unique(_xlfn._xlws.filter(cat_table[Sub-subsector],($E7530=cat_table[Sector])*($F7530=cat_table[Subsector]),"")))</f>
        <v>#NAME?</v>
      </c>
    </row>
    <row r="7531" customFormat="false" ht="15" hidden="false" customHeight="true" outlineLevel="0" collapsed="false">
      <c r="E7531" s="255"/>
      <c r="F7531" s="255"/>
      <c r="G7531" s="255"/>
      <c r="I7531" s="255"/>
      <c r="J7531" s="255"/>
      <c r="K7531" s="255"/>
      <c r="M7531" s="255"/>
      <c r="S7531" s="255"/>
      <c r="AE7531" s="94" t="e">
        <f aca="false" t="array" ref="AE7531:AE7531">_xlfn.torow(_xlfn.unique(_xlfn._xlws.filter(cat_table[Subsector],$E7531=cat_table[Sector],"")))</f>
        <v>#NAME?</v>
      </c>
      <c r="AO7531" s="94" t="e">
        <f aca="false" t="array" ref="AO7531:AO7531">_xlfn.torow(_xlfn.unique(_xlfn._xlws.filter(cat_table[Sub-subsector],($E7531=cat_table[Sector])*($F7531=cat_table[Subsector]),"")))</f>
        <v>#NAME?</v>
      </c>
    </row>
    <row r="7532" customFormat="false" ht="15" hidden="false" customHeight="true" outlineLevel="0" collapsed="false">
      <c r="E7532" s="255"/>
      <c r="F7532" s="255"/>
      <c r="G7532" s="255"/>
      <c r="I7532" s="255"/>
      <c r="J7532" s="255"/>
      <c r="K7532" s="255"/>
      <c r="M7532" s="255"/>
      <c r="S7532" s="255"/>
      <c r="AE7532" s="94" t="e">
        <f aca="false" t="array" ref="AE7532:AE7532">_xlfn.torow(_xlfn.unique(_xlfn._xlws.filter(cat_table[Subsector],$E7532=cat_table[Sector],"")))</f>
        <v>#NAME?</v>
      </c>
      <c r="AO7532" s="94" t="e">
        <f aca="false" t="array" ref="AO7532:AO7532">_xlfn.torow(_xlfn.unique(_xlfn._xlws.filter(cat_table[Sub-subsector],($E7532=cat_table[Sector])*($F7532=cat_table[Subsector]),"")))</f>
        <v>#NAME?</v>
      </c>
    </row>
    <row r="7533" customFormat="false" ht="15" hidden="false" customHeight="true" outlineLevel="0" collapsed="false">
      <c r="E7533" s="255"/>
      <c r="F7533" s="255"/>
      <c r="G7533" s="255"/>
      <c r="I7533" s="255"/>
      <c r="J7533" s="255"/>
      <c r="K7533" s="255"/>
      <c r="M7533" s="255"/>
      <c r="S7533" s="255"/>
      <c r="AE7533" s="94" t="e">
        <f aca="false" t="array" ref="AE7533:AE7533">_xlfn.torow(_xlfn.unique(_xlfn._xlws.filter(cat_table[Subsector],$E7533=cat_table[Sector],"")))</f>
        <v>#NAME?</v>
      </c>
      <c r="AO7533" s="94" t="e">
        <f aca="false" t="array" ref="AO7533:AO7533">_xlfn.torow(_xlfn.unique(_xlfn._xlws.filter(cat_table[Sub-subsector],($E7533=cat_table[Sector])*($F7533=cat_table[Subsector]),"")))</f>
        <v>#NAME?</v>
      </c>
    </row>
    <row r="7534" customFormat="false" ht="15" hidden="false" customHeight="true" outlineLevel="0" collapsed="false">
      <c r="E7534" s="255"/>
      <c r="F7534" s="255"/>
      <c r="G7534" s="255"/>
      <c r="I7534" s="255"/>
      <c r="J7534" s="255"/>
      <c r="K7534" s="255"/>
      <c r="M7534" s="255"/>
      <c r="S7534" s="255"/>
      <c r="AE7534" s="94" t="e">
        <f aca="false" t="array" ref="AE7534:AE7534">_xlfn.torow(_xlfn.unique(_xlfn._xlws.filter(cat_table[Subsector],$E7534=cat_table[Sector],"")))</f>
        <v>#NAME?</v>
      </c>
      <c r="AO7534" s="94" t="e">
        <f aca="false" t="array" ref="AO7534:AO7534">_xlfn.torow(_xlfn.unique(_xlfn._xlws.filter(cat_table[Sub-subsector],($E7534=cat_table[Sector])*($F7534=cat_table[Subsector]),"")))</f>
        <v>#NAME?</v>
      </c>
    </row>
    <row r="7535" customFormat="false" ht="15" hidden="false" customHeight="true" outlineLevel="0" collapsed="false">
      <c r="E7535" s="255"/>
      <c r="F7535" s="255"/>
      <c r="G7535" s="255"/>
      <c r="I7535" s="255"/>
      <c r="J7535" s="255"/>
      <c r="K7535" s="255"/>
      <c r="M7535" s="255"/>
      <c r="S7535" s="255"/>
      <c r="AE7535" s="94" t="e">
        <f aca="false" t="array" ref="AE7535:AE7535">_xlfn.torow(_xlfn.unique(_xlfn._xlws.filter(cat_table[Subsector],$E7535=cat_table[Sector],"")))</f>
        <v>#NAME?</v>
      </c>
      <c r="AO7535" s="94" t="e">
        <f aca="false" t="array" ref="AO7535:AO7535">_xlfn.torow(_xlfn.unique(_xlfn._xlws.filter(cat_table[Sub-subsector],($E7535=cat_table[Sector])*($F7535=cat_table[Subsector]),"")))</f>
        <v>#NAME?</v>
      </c>
    </row>
    <row r="7536" customFormat="false" ht="15" hidden="false" customHeight="true" outlineLevel="0" collapsed="false">
      <c r="E7536" s="255"/>
      <c r="F7536" s="255"/>
      <c r="G7536" s="255"/>
      <c r="I7536" s="255"/>
      <c r="J7536" s="255"/>
      <c r="K7536" s="255"/>
      <c r="M7536" s="255"/>
      <c r="S7536" s="255"/>
      <c r="AE7536" s="94" t="e">
        <f aca="false" t="array" ref="AE7536:AE7536">_xlfn.torow(_xlfn.unique(_xlfn._xlws.filter(cat_table[Subsector],$E7536=cat_table[Sector],"")))</f>
        <v>#NAME?</v>
      </c>
      <c r="AO7536" s="94" t="e">
        <f aca="false" t="array" ref="AO7536:AO7536">_xlfn.torow(_xlfn.unique(_xlfn._xlws.filter(cat_table[Sub-subsector],($E7536=cat_table[Sector])*($F7536=cat_table[Subsector]),"")))</f>
        <v>#NAME?</v>
      </c>
    </row>
    <row r="7537" customFormat="false" ht="15" hidden="false" customHeight="true" outlineLevel="0" collapsed="false">
      <c r="E7537" s="255"/>
      <c r="F7537" s="255"/>
      <c r="G7537" s="255"/>
      <c r="I7537" s="255"/>
      <c r="J7537" s="255"/>
      <c r="K7537" s="255"/>
      <c r="M7537" s="255"/>
      <c r="S7537" s="255"/>
      <c r="AE7537" s="94" t="e">
        <f aca="false" t="array" ref="AE7537:AE7537">_xlfn.torow(_xlfn.unique(_xlfn._xlws.filter(cat_table[Subsector],$E7537=cat_table[Sector],"")))</f>
        <v>#NAME?</v>
      </c>
      <c r="AO7537" s="94" t="e">
        <f aca="false" t="array" ref="AO7537:AO7537">_xlfn.torow(_xlfn.unique(_xlfn._xlws.filter(cat_table[Sub-subsector],($E7537=cat_table[Sector])*($F7537=cat_table[Subsector]),"")))</f>
        <v>#NAME?</v>
      </c>
    </row>
    <row r="7538" customFormat="false" ht="15" hidden="false" customHeight="true" outlineLevel="0" collapsed="false">
      <c r="E7538" s="255"/>
      <c r="F7538" s="255"/>
      <c r="G7538" s="255"/>
      <c r="I7538" s="255"/>
      <c r="J7538" s="255"/>
      <c r="K7538" s="255"/>
      <c r="M7538" s="255"/>
      <c r="S7538" s="255"/>
      <c r="AE7538" s="94" t="e">
        <f aca="false" t="array" ref="AE7538:AE7538">_xlfn.torow(_xlfn.unique(_xlfn._xlws.filter(cat_table[Subsector],$E7538=cat_table[Sector],"")))</f>
        <v>#NAME?</v>
      </c>
      <c r="AO7538" s="94" t="e">
        <f aca="false" t="array" ref="AO7538:AO7538">_xlfn.torow(_xlfn.unique(_xlfn._xlws.filter(cat_table[Sub-subsector],($E7538=cat_table[Sector])*($F7538=cat_table[Subsector]),"")))</f>
        <v>#NAME?</v>
      </c>
    </row>
    <row r="7539" customFormat="false" ht="15" hidden="false" customHeight="true" outlineLevel="0" collapsed="false">
      <c r="E7539" s="255"/>
      <c r="F7539" s="255"/>
      <c r="G7539" s="255"/>
      <c r="I7539" s="255"/>
      <c r="J7539" s="255"/>
      <c r="K7539" s="255"/>
      <c r="M7539" s="255"/>
      <c r="S7539" s="255"/>
      <c r="AE7539" s="94" t="e">
        <f aca="false" t="array" ref="AE7539:AE7539">_xlfn.torow(_xlfn.unique(_xlfn._xlws.filter(cat_table[Subsector],$E7539=cat_table[Sector],"")))</f>
        <v>#NAME?</v>
      </c>
      <c r="AO7539" s="94" t="e">
        <f aca="false" t="array" ref="AO7539:AO7539">_xlfn.torow(_xlfn.unique(_xlfn._xlws.filter(cat_table[Sub-subsector],($E7539=cat_table[Sector])*($F7539=cat_table[Subsector]),"")))</f>
        <v>#NAME?</v>
      </c>
    </row>
    <row r="7540" customFormat="false" ht="15" hidden="false" customHeight="true" outlineLevel="0" collapsed="false">
      <c r="E7540" s="255"/>
      <c r="F7540" s="255"/>
      <c r="G7540" s="255"/>
      <c r="I7540" s="255"/>
      <c r="J7540" s="255"/>
      <c r="K7540" s="255"/>
      <c r="M7540" s="255"/>
      <c r="S7540" s="255"/>
      <c r="AE7540" s="94" t="e">
        <f aca="false" t="array" ref="AE7540:AE7540">_xlfn.torow(_xlfn.unique(_xlfn._xlws.filter(cat_table[Subsector],$E7540=cat_table[Sector],"")))</f>
        <v>#NAME?</v>
      </c>
      <c r="AO7540" s="94" t="e">
        <f aca="false" t="array" ref="AO7540:AO7540">_xlfn.torow(_xlfn.unique(_xlfn._xlws.filter(cat_table[Sub-subsector],($E7540=cat_table[Sector])*($F7540=cat_table[Subsector]),"")))</f>
        <v>#NAME?</v>
      </c>
    </row>
    <row r="7541" customFormat="false" ht="15" hidden="false" customHeight="true" outlineLevel="0" collapsed="false">
      <c r="E7541" s="255"/>
      <c r="F7541" s="255"/>
      <c r="G7541" s="255"/>
      <c r="I7541" s="255"/>
      <c r="J7541" s="255"/>
      <c r="K7541" s="255"/>
      <c r="M7541" s="255"/>
      <c r="S7541" s="255"/>
      <c r="AE7541" s="94" t="e">
        <f aca="false" t="array" ref="AE7541:AE7541">_xlfn.torow(_xlfn.unique(_xlfn._xlws.filter(cat_table[Subsector],$E7541=cat_table[Sector],"")))</f>
        <v>#NAME?</v>
      </c>
      <c r="AO7541" s="94" t="e">
        <f aca="false" t="array" ref="AO7541:AO7541">_xlfn.torow(_xlfn.unique(_xlfn._xlws.filter(cat_table[Sub-subsector],($E7541=cat_table[Sector])*($F7541=cat_table[Subsector]),"")))</f>
        <v>#NAME?</v>
      </c>
    </row>
    <row r="7542" customFormat="false" ht="15" hidden="false" customHeight="true" outlineLevel="0" collapsed="false">
      <c r="E7542" s="255"/>
      <c r="F7542" s="255"/>
      <c r="G7542" s="255"/>
      <c r="I7542" s="255"/>
      <c r="J7542" s="255"/>
      <c r="K7542" s="255"/>
      <c r="M7542" s="255"/>
      <c r="S7542" s="255"/>
      <c r="AE7542" s="94" t="e">
        <f aca="false" t="array" ref="AE7542:AE7542">_xlfn.torow(_xlfn.unique(_xlfn._xlws.filter(cat_table[Subsector],$E7542=cat_table[Sector],"")))</f>
        <v>#NAME?</v>
      </c>
      <c r="AO7542" s="94" t="e">
        <f aca="false" t="array" ref="AO7542:AO7542">_xlfn.torow(_xlfn.unique(_xlfn._xlws.filter(cat_table[Sub-subsector],($E7542=cat_table[Sector])*($F7542=cat_table[Subsector]),"")))</f>
        <v>#NAME?</v>
      </c>
    </row>
    <row r="7543" customFormat="false" ht="15" hidden="false" customHeight="true" outlineLevel="0" collapsed="false">
      <c r="E7543" s="255"/>
      <c r="F7543" s="255"/>
      <c r="G7543" s="255"/>
      <c r="I7543" s="255"/>
      <c r="J7543" s="255"/>
      <c r="K7543" s="255"/>
      <c r="M7543" s="255"/>
      <c r="S7543" s="255"/>
      <c r="AE7543" s="94" t="e">
        <f aca="false" t="array" ref="AE7543:AE7543">_xlfn.torow(_xlfn.unique(_xlfn._xlws.filter(cat_table[Subsector],$E7543=cat_table[Sector],"")))</f>
        <v>#NAME?</v>
      </c>
      <c r="AO7543" s="94" t="e">
        <f aca="false" t="array" ref="AO7543:AO7543">_xlfn.torow(_xlfn.unique(_xlfn._xlws.filter(cat_table[Sub-subsector],($E7543=cat_table[Sector])*($F7543=cat_table[Subsector]),"")))</f>
        <v>#NAME?</v>
      </c>
    </row>
    <row r="7544" customFormat="false" ht="15" hidden="false" customHeight="true" outlineLevel="0" collapsed="false">
      <c r="E7544" s="255"/>
      <c r="F7544" s="255"/>
      <c r="G7544" s="255"/>
      <c r="I7544" s="255"/>
      <c r="J7544" s="255"/>
      <c r="K7544" s="255"/>
      <c r="M7544" s="255"/>
      <c r="S7544" s="255"/>
      <c r="AE7544" s="94" t="e">
        <f aca="false" t="array" ref="AE7544:AE7544">_xlfn.torow(_xlfn.unique(_xlfn._xlws.filter(cat_table[Subsector],$E7544=cat_table[Sector],"")))</f>
        <v>#NAME?</v>
      </c>
      <c r="AO7544" s="94" t="e">
        <f aca="false" t="array" ref="AO7544:AO7544">_xlfn.torow(_xlfn.unique(_xlfn._xlws.filter(cat_table[Sub-subsector],($E7544=cat_table[Sector])*($F7544=cat_table[Subsector]),"")))</f>
        <v>#NAME?</v>
      </c>
    </row>
    <row r="7545" customFormat="false" ht="15" hidden="false" customHeight="true" outlineLevel="0" collapsed="false">
      <c r="E7545" s="255"/>
      <c r="F7545" s="255"/>
      <c r="G7545" s="255"/>
      <c r="I7545" s="255"/>
      <c r="J7545" s="255"/>
      <c r="K7545" s="255"/>
      <c r="M7545" s="255"/>
      <c r="S7545" s="255"/>
      <c r="AE7545" s="94" t="e">
        <f aca="false" t="array" ref="AE7545:AE7545">_xlfn.torow(_xlfn.unique(_xlfn._xlws.filter(cat_table[Subsector],$E7545=cat_table[Sector],"")))</f>
        <v>#NAME?</v>
      </c>
      <c r="AO7545" s="94" t="e">
        <f aca="false" t="array" ref="AO7545:AO7545">_xlfn.torow(_xlfn.unique(_xlfn._xlws.filter(cat_table[Sub-subsector],($E7545=cat_table[Sector])*($F7545=cat_table[Subsector]),"")))</f>
        <v>#NAME?</v>
      </c>
    </row>
    <row r="7546" customFormat="false" ht="15" hidden="false" customHeight="true" outlineLevel="0" collapsed="false">
      <c r="E7546" s="255"/>
      <c r="F7546" s="255"/>
      <c r="G7546" s="255"/>
      <c r="I7546" s="255"/>
      <c r="J7546" s="255"/>
      <c r="K7546" s="255"/>
      <c r="M7546" s="255"/>
      <c r="S7546" s="255"/>
      <c r="AE7546" s="94" t="e">
        <f aca="false" t="array" ref="AE7546:AE7546">_xlfn.torow(_xlfn.unique(_xlfn._xlws.filter(cat_table[Subsector],$E7546=cat_table[Sector],"")))</f>
        <v>#NAME?</v>
      </c>
      <c r="AO7546" s="94" t="e">
        <f aca="false" t="array" ref="AO7546:AO7546">_xlfn.torow(_xlfn.unique(_xlfn._xlws.filter(cat_table[Sub-subsector],($E7546=cat_table[Sector])*($F7546=cat_table[Subsector]),"")))</f>
        <v>#NAME?</v>
      </c>
    </row>
    <row r="7547" customFormat="false" ht="15" hidden="false" customHeight="true" outlineLevel="0" collapsed="false">
      <c r="E7547" s="255"/>
      <c r="F7547" s="255"/>
      <c r="G7547" s="255"/>
      <c r="I7547" s="255"/>
      <c r="J7547" s="255"/>
      <c r="K7547" s="255"/>
      <c r="M7547" s="255"/>
      <c r="S7547" s="255"/>
      <c r="AE7547" s="94" t="e">
        <f aca="false" t="array" ref="AE7547:AE7547">_xlfn.torow(_xlfn.unique(_xlfn._xlws.filter(cat_table[Subsector],$E7547=cat_table[Sector],"")))</f>
        <v>#NAME?</v>
      </c>
      <c r="AO7547" s="94" t="e">
        <f aca="false" t="array" ref="AO7547:AO7547">_xlfn.torow(_xlfn.unique(_xlfn._xlws.filter(cat_table[Sub-subsector],($E7547=cat_table[Sector])*($F7547=cat_table[Subsector]),"")))</f>
        <v>#NAME?</v>
      </c>
    </row>
    <row r="7548" customFormat="false" ht="15" hidden="false" customHeight="true" outlineLevel="0" collapsed="false">
      <c r="E7548" s="255"/>
      <c r="F7548" s="255"/>
      <c r="G7548" s="255"/>
      <c r="I7548" s="255"/>
      <c r="J7548" s="255"/>
      <c r="K7548" s="255"/>
      <c r="M7548" s="255"/>
      <c r="S7548" s="255"/>
      <c r="AE7548" s="94" t="e">
        <f aca="false" t="array" ref="AE7548:AE7548">_xlfn.torow(_xlfn.unique(_xlfn._xlws.filter(cat_table[Subsector],$E7548=cat_table[Sector],"")))</f>
        <v>#NAME?</v>
      </c>
      <c r="AO7548" s="94" t="e">
        <f aca="false" t="array" ref="AO7548:AO7548">_xlfn.torow(_xlfn.unique(_xlfn._xlws.filter(cat_table[Sub-subsector],($E7548=cat_table[Sector])*($F7548=cat_table[Subsector]),"")))</f>
        <v>#NAME?</v>
      </c>
    </row>
    <row r="7549" customFormat="false" ht="15" hidden="false" customHeight="true" outlineLevel="0" collapsed="false">
      <c r="E7549" s="255"/>
      <c r="F7549" s="255"/>
      <c r="G7549" s="255"/>
      <c r="I7549" s="255"/>
      <c r="J7549" s="255"/>
      <c r="K7549" s="255"/>
      <c r="M7549" s="255"/>
      <c r="S7549" s="255"/>
      <c r="AE7549" s="94" t="e">
        <f aca="false" t="array" ref="AE7549:AE7549">_xlfn.torow(_xlfn.unique(_xlfn._xlws.filter(cat_table[Subsector],$E7549=cat_table[Sector],"")))</f>
        <v>#NAME?</v>
      </c>
      <c r="AO7549" s="94" t="e">
        <f aca="false" t="array" ref="AO7549:AO7549">_xlfn.torow(_xlfn.unique(_xlfn._xlws.filter(cat_table[Sub-subsector],($E7549=cat_table[Sector])*($F7549=cat_table[Subsector]),"")))</f>
        <v>#NAME?</v>
      </c>
    </row>
    <row r="7550" customFormat="false" ht="15" hidden="false" customHeight="true" outlineLevel="0" collapsed="false">
      <c r="E7550" s="255"/>
      <c r="F7550" s="255"/>
      <c r="G7550" s="255"/>
      <c r="I7550" s="255"/>
      <c r="J7550" s="255"/>
      <c r="K7550" s="255"/>
      <c r="M7550" s="255"/>
      <c r="S7550" s="255"/>
      <c r="AE7550" s="94" t="e">
        <f aca="false" t="array" ref="AE7550:AE7550">_xlfn.torow(_xlfn.unique(_xlfn._xlws.filter(cat_table[Subsector],$E7550=cat_table[Sector],"")))</f>
        <v>#NAME?</v>
      </c>
      <c r="AO7550" s="94" t="e">
        <f aca="false" t="array" ref="AO7550:AO7550">_xlfn.torow(_xlfn.unique(_xlfn._xlws.filter(cat_table[Sub-subsector],($E7550=cat_table[Sector])*($F7550=cat_table[Subsector]),"")))</f>
        <v>#NAME?</v>
      </c>
    </row>
    <row r="7551" customFormat="false" ht="15" hidden="false" customHeight="true" outlineLevel="0" collapsed="false">
      <c r="E7551" s="255"/>
      <c r="F7551" s="255"/>
      <c r="G7551" s="255"/>
      <c r="I7551" s="255"/>
      <c r="J7551" s="255"/>
      <c r="K7551" s="255"/>
      <c r="M7551" s="255"/>
      <c r="S7551" s="255"/>
      <c r="AE7551" s="94" t="e">
        <f aca="false" t="array" ref="AE7551:AE7551">_xlfn.torow(_xlfn.unique(_xlfn._xlws.filter(cat_table[Subsector],$E7551=cat_table[Sector],"")))</f>
        <v>#NAME?</v>
      </c>
      <c r="AO7551" s="94" t="e">
        <f aca="false" t="array" ref="AO7551:AO7551">_xlfn.torow(_xlfn.unique(_xlfn._xlws.filter(cat_table[Sub-subsector],($E7551=cat_table[Sector])*($F7551=cat_table[Subsector]),"")))</f>
        <v>#NAME?</v>
      </c>
    </row>
    <row r="7552" customFormat="false" ht="15" hidden="false" customHeight="true" outlineLevel="0" collapsed="false">
      <c r="E7552" s="255"/>
      <c r="F7552" s="255"/>
      <c r="G7552" s="255"/>
      <c r="I7552" s="255"/>
      <c r="J7552" s="255"/>
      <c r="K7552" s="255"/>
      <c r="M7552" s="255"/>
      <c r="S7552" s="255"/>
      <c r="AE7552" s="94" t="e">
        <f aca="false" t="array" ref="AE7552:AE7552">_xlfn.torow(_xlfn.unique(_xlfn._xlws.filter(cat_table[Subsector],$E7552=cat_table[Sector],"")))</f>
        <v>#NAME?</v>
      </c>
      <c r="AO7552" s="94" t="e">
        <f aca="false" t="array" ref="AO7552:AO7552">_xlfn.torow(_xlfn.unique(_xlfn._xlws.filter(cat_table[Sub-subsector],($E7552=cat_table[Sector])*($F7552=cat_table[Subsector]),"")))</f>
        <v>#NAME?</v>
      </c>
    </row>
    <row r="7553" customFormat="false" ht="15" hidden="false" customHeight="true" outlineLevel="0" collapsed="false">
      <c r="E7553" s="255"/>
      <c r="F7553" s="255"/>
      <c r="G7553" s="255"/>
      <c r="I7553" s="255"/>
      <c r="J7553" s="255"/>
      <c r="K7553" s="255"/>
      <c r="M7553" s="255"/>
      <c r="S7553" s="255"/>
      <c r="AE7553" s="94" t="e">
        <f aca="false" t="array" ref="AE7553:AE7553">_xlfn.torow(_xlfn.unique(_xlfn._xlws.filter(cat_table[Subsector],$E7553=cat_table[Sector],"")))</f>
        <v>#NAME?</v>
      </c>
      <c r="AO7553" s="94" t="e">
        <f aca="false" t="array" ref="AO7553:AO7553">_xlfn.torow(_xlfn.unique(_xlfn._xlws.filter(cat_table[Sub-subsector],($E7553=cat_table[Sector])*($F7553=cat_table[Subsector]),"")))</f>
        <v>#NAME?</v>
      </c>
    </row>
    <row r="7554" customFormat="false" ht="15" hidden="false" customHeight="true" outlineLevel="0" collapsed="false">
      <c r="E7554" s="255"/>
      <c r="F7554" s="255"/>
      <c r="G7554" s="255"/>
      <c r="I7554" s="255"/>
      <c r="J7554" s="255"/>
      <c r="K7554" s="255"/>
      <c r="M7554" s="255"/>
      <c r="S7554" s="255"/>
      <c r="AE7554" s="94" t="e">
        <f aca="false" t="array" ref="AE7554:AE7554">_xlfn.torow(_xlfn.unique(_xlfn._xlws.filter(cat_table[Subsector],$E7554=cat_table[Sector],"")))</f>
        <v>#NAME?</v>
      </c>
      <c r="AO7554" s="94" t="e">
        <f aca="false" t="array" ref="AO7554:AO7554">_xlfn.torow(_xlfn.unique(_xlfn._xlws.filter(cat_table[Sub-subsector],($E7554=cat_table[Sector])*($F7554=cat_table[Subsector]),"")))</f>
        <v>#NAME?</v>
      </c>
    </row>
    <row r="7555" customFormat="false" ht="15" hidden="false" customHeight="true" outlineLevel="0" collapsed="false">
      <c r="E7555" s="255"/>
      <c r="F7555" s="255"/>
      <c r="G7555" s="255"/>
      <c r="I7555" s="255"/>
      <c r="J7555" s="255"/>
      <c r="K7555" s="255"/>
      <c r="M7555" s="255"/>
      <c r="S7555" s="255"/>
      <c r="AE7555" s="94" t="e">
        <f aca="false" t="array" ref="AE7555:AE7555">_xlfn.torow(_xlfn.unique(_xlfn._xlws.filter(cat_table[Subsector],$E7555=cat_table[Sector],"")))</f>
        <v>#NAME?</v>
      </c>
      <c r="AO7555" s="94" t="e">
        <f aca="false" t="array" ref="AO7555:AO7555">_xlfn.torow(_xlfn.unique(_xlfn._xlws.filter(cat_table[Sub-subsector],($E7555=cat_table[Sector])*($F7555=cat_table[Subsector]),"")))</f>
        <v>#NAME?</v>
      </c>
    </row>
    <row r="7556" customFormat="false" ht="15" hidden="false" customHeight="true" outlineLevel="0" collapsed="false">
      <c r="E7556" s="255"/>
      <c r="F7556" s="255"/>
      <c r="G7556" s="255"/>
      <c r="I7556" s="255"/>
      <c r="J7556" s="255"/>
      <c r="K7556" s="255"/>
      <c r="M7556" s="255"/>
      <c r="S7556" s="255"/>
      <c r="AE7556" s="94" t="e">
        <f aca="false" t="array" ref="AE7556:AE7556">_xlfn.torow(_xlfn.unique(_xlfn._xlws.filter(cat_table[Subsector],$E7556=cat_table[Sector],"")))</f>
        <v>#NAME?</v>
      </c>
      <c r="AO7556" s="94" t="e">
        <f aca="false" t="array" ref="AO7556:AO7556">_xlfn.torow(_xlfn.unique(_xlfn._xlws.filter(cat_table[Sub-subsector],($E7556=cat_table[Sector])*($F7556=cat_table[Subsector]),"")))</f>
        <v>#NAME?</v>
      </c>
    </row>
    <row r="7557" customFormat="false" ht="15" hidden="false" customHeight="true" outlineLevel="0" collapsed="false">
      <c r="E7557" s="255"/>
      <c r="F7557" s="255"/>
      <c r="G7557" s="255"/>
      <c r="I7557" s="255"/>
      <c r="J7557" s="255"/>
      <c r="K7557" s="255"/>
      <c r="M7557" s="255"/>
      <c r="S7557" s="255"/>
      <c r="AE7557" s="94" t="e">
        <f aca="false" t="array" ref="AE7557:AE7557">_xlfn.torow(_xlfn.unique(_xlfn._xlws.filter(cat_table[Subsector],$E7557=cat_table[Sector],"")))</f>
        <v>#NAME?</v>
      </c>
      <c r="AO7557" s="94" t="e">
        <f aca="false" t="array" ref="AO7557:AO7557">_xlfn.torow(_xlfn.unique(_xlfn._xlws.filter(cat_table[Sub-subsector],($E7557=cat_table[Sector])*($F7557=cat_table[Subsector]),"")))</f>
        <v>#NAME?</v>
      </c>
    </row>
    <row r="7558" customFormat="false" ht="15" hidden="false" customHeight="true" outlineLevel="0" collapsed="false">
      <c r="E7558" s="255"/>
      <c r="F7558" s="255"/>
      <c r="G7558" s="255"/>
      <c r="I7558" s="255"/>
      <c r="J7558" s="255"/>
      <c r="K7558" s="255"/>
      <c r="M7558" s="255"/>
      <c r="S7558" s="255"/>
      <c r="AE7558" s="94" t="e">
        <f aca="false" t="array" ref="AE7558:AE7558">_xlfn.torow(_xlfn.unique(_xlfn._xlws.filter(cat_table[Subsector],$E7558=cat_table[Sector],"")))</f>
        <v>#NAME?</v>
      </c>
      <c r="AO7558" s="94" t="e">
        <f aca="false" t="array" ref="AO7558:AO7558">_xlfn.torow(_xlfn.unique(_xlfn._xlws.filter(cat_table[Sub-subsector],($E7558=cat_table[Sector])*($F7558=cat_table[Subsector]),"")))</f>
        <v>#NAME?</v>
      </c>
    </row>
    <row r="7559" customFormat="false" ht="15" hidden="false" customHeight="true" outlineLevel="0" collapsed="false">
      <c r="E7559" s="255"/>
      <c r="F7559" s="255"/>
      <c r="G7559" s="255"/>
      <c r="I7559" s="255"/>
      <c r="J7559" s="255"/>
      <c r="K7559" s="255"/>
      <c r="M7559" s="255"/>
      <c r="S7559" s="255"/>
      <c r="AE7559" s="94" t="e">
        <f aca="false" t="array" ref="AE7559:AE7559">_xlfn.torow(_xlfn.unique(_xlfn._xlws.filter(cat_table[Subsector],$E7559=cat_table[Sector],"")))</f>
        <v>#NAME?</v>
      </c>
      <c r="AO7559" s="94" t="e">
        <f aca="false" t="array" ref="AO7559:AO7559">_xlfn.torow(_xlfn.unique(_xlfn._xlws.filter(cat_table[Sub-subsector],($E7559=cat_table[Sector])*($F7559=cat_table[Subsector]),"")))</f>
        <v>#NAME?</v>
      </c>
    </row>
    <row r="7560" customFormat="false" ht="15" hidden="false" customHeight="true" outlineLevel="0" collapsed="false">
      <c r="E7560" s="255"/>
      <c r="F7560" s="255"/>
      <c r="G7560" s="255"/>
      <c r="I7560" s="255"/>
      <c r="J7560" s="255"/>
      <c r="K7560" s="255"/>
      <c r="M7560" s="255"/>
      <c r="S7560" s="255"/>
      <c r="AE7560" s="94" t="e">
        <f aca="false" t="array" ref="AE7560:AE7560">_xlfn.torow(_xlfn.unique(_xlfn._xlws.filter(cat_table[Subsector],$E7560=cat_table[Sector],"")))</f>
        <v>#NAME?</v>
      </c>
      <c r="AO7560" s="94" t="e">
        <f aca="false" t="array" ref="AO7560:AO7560">_xlfn.torow(_xlfn.unique(_xlfn._xlws.filter(cat_table[Sub-subsector],($E7560=cat_table[Sector])*($F7560=cat_table[Subsector]),"")))</f>
        <v>#NAME?</v>
      </c>
    </row>
    <row r="7561" customFormat="false" ht="15" hidden="false" customHeight="true" outlineLevel="0" collapsed="false">
      <c r="E7561" s="255"/>
      <c r="F7561" s="255"/>
      <c r="G7561" s="255"/>
      <c r="I7561" s="255"/>
      <c r="J7561" s="255"/>
      <c r="K7561" s="255"/>
      <c r="M7561" s="255"/>
      <c r="S7561" s="255"/>
      <c r="AE7561" s="94" t="e">
        <f aca="false" t="array" ref="AE7561:AE7561">_xlfn.torow(_xlfn.unique(_xlfn._xlws.filter(cat_table[Subsector],$E7561=cat_table[Sector],"")))</f>
        <v>#NAME?</v>
      </c>
      <c r="AO7561" s="94" t="e">
        <f aca="false" t="array" ref="AO7561:AO7561">_xlfn.torow(_xlfn.unique(_xlfn._xlws.filter(cat_table[Sub-subsector],($E7561=cat_table[Sector])*($F7561=cat_table[Subsector]),"")))</f>
        <v>#NAME?</v>
      </c>
    </row>
    <row r="7562" customFormat="false" ht="15" hidden="false" customHeight="true" outlineLevel="0" collapsed="false">
      <c r="E7562" s="255"/>
      <c r="F7562" s="255"/>
      <c r="G7562" s="255"/>
      <c r="I7562" s="255"/>
      <c r="J7562" s="255"/>
      <c r="K7562" s="255"/>
      <c r="M7562" s="255"/>
      <c r="S7562" s="255"/>
      <c r="AE7562" s="94" t="e">
        <f aca="false" t="array" ref="AE7562:AE7562">_xlfn.torow(_xlfn.unique(_xlfn._xlws.filter(cat_table[Subsector],$E7562=cat_table[Sector],"")))</f>
        <v>#NAME?</v>
      </c>
      <c r="AO7562" s="94" t="e">
        <f aca="false" t="array" ref="AO7562:AO7562">_xlfn.torow(_xlfn.unique(_xlfn._xlws.filter(cat_table[Sub-subsector],($E7562=cat_table[Sector])*($F7562=cat_table[Subsector]),"")))</f>
        <v>#NAME?</v>
      </c>
    </row>
    <row r="7563" customFormat="false" ht="15" hidden="false" customHeight="true" outlineLevel="0" collapsed="false">
      <c r="E7563" s="255"/>
      <c r="F7563" s="255"/>
      <c r="G7563" s="255"/>
      <c r="I7563" s="255"/>
      <c r="J7563" s="255"/>
      <c r="K7563" s="255"/>
      <c r="M7563" s="255"/>
      <c r="S7563" s="255"/>
      <c r="AE7563" s="94" t="e">
        <f aca="false" t="array" ref="AE7563:AE7563">_xlfn.torow(_xlfn.unique(_xlfn._xlws.filter(cat_table[Subsector],$E7563=cat_table[Sector],"")))</f>
        <v>#NAME?</v>
      </c>
      <c r="AO7563" s="94" t="e">
        <f aca="false" t="array" ref="AO7563:AO7563">_xlfn.torow(_xlfn.unique(_xlfn._xlws.filter(cat_table[Sub-subsector],($E7563=cat_table[Sector])*($F7563=cat_table[Subsector]),"")))</f>
        <v>#NAME?</v>
      </c>
    </row>
    <row r="7564" customFormat="false" ht="15" hidden="false" customHeight="true" outlineLevel="0" collapsed="false">
      <c r="E7564" s="255"/>
      <c r="F7564" s="255"/>
      <c r="G7564" s="255"/>
      <c r="I7564" s="255"/>
      <c r="J7564" s="255"/>
      <c r="K7564" s="255"/>
      <c r="M7564" s="255"/>
      <c r="S7564" s="255"/>
      <c r="AE7564" s="94" t="e">
        <f aca="false" t="array" ref="AE7564:AE7564">_xlfn.torow(_xlfn.unique(_xlfn._xlws.filter(cat_table[Subsector],$E7564=cat_table[Sector],"")))</f>
        <v>#NAME?</v>
      </c>
      <c r="AO7564" s="94" t="e">
        <f aca="false" t="array" ref="AO7564:AO7564">_xlfn.torow(_xlfn.unique(_xlfn._xlws.filter(cat_table[Sub-subsector],($E7564=cat_table[Sector])*($F7564=cat_table[Subsector]),"")))</f>
        <v>#NAME?</v>
      </c>
    </row>
    <row r="7565" customFormat="false" ht="15" hidden="false" customHeight="true" outlineLevel="0" collapsed="false">
      <c r="E7565" s="255"/>
      <c r="F7565" s="255"/>
      <c r="G7565" s="255"/>
      <c r="I7565" s="255"/>
      <c r="J7565" s="255"/>
      <c r="K7565" s="255"/>
      <c r="M7565" s="255"/>
      <c r="S7565" s="255"/>
      <c r="AE7565" s="94" t="e">
        <f aca="false" t="array" ref="AE7565:AE7565">_xlfn.torow(_xlfn.unique(_xlfn._xlws.filter(cat_table[Subsector],$E7565=cat_table[Sector],"")))</f>
        <v>#NAME?</v>
      </c>
      <c r="AO7565" s="94" t="e">
        <f aca="false" t="array" ref="AO7565:AO7565">_xlfn.torow(_xlfn.unique(_xlfn._xlws.filter(cat_table[Sub-subsector],($E7565=cat_table[Sector])*($F7565=cat_table[Subsector]),"")))</f>
        <v>#NAME?</v>
      </c>
    </row>
    <row r="7566" customFormat="false" ht="15" hidden="false" customHeight="true" outlineLevel="0" collapsed="false">
      <c r="E7566" s="255"/>
      <c r="F7566" s="255"/>
      <c r="G7566" s="255"/>
      <c r="I7566" s="255"/>
      <c r="J7566" s="255"/>
      <c r="K7566" s="255"/>
      <c r="M7566" s="255"/>
      <c r="S7566" s="255"/>
      <c r="AE7566" s="94" t="e">
        <f aca="false" t="array" ref="AE7566:AE7566">_xlfn.torow(_xlfn.unique(_xlfn._xlws.filter(cat_table[Subsector],$E7566=cat_table[Sector],"")))</f>
        <v>#NAME?</v>
      </c>
      <c r="AO7566" s="94" t="e">
        <f aca="false" t="array" ref="AO7566:AO7566">_xlfn.torow(_xlfn.unique(_xlfn._xlws.filter(cat_table[Sub-subsector],($E7566=cat_table[Sector])*($F7566=cat_table[Subsector]),"")))</f>
        <v>#NAME?</v>
      </c>
    </row>
    <row r="7567" customFormat="false" ht="15" hidden="false" customHeight="true" outlineLevel="0" collapsed="false">
      <c r="E7567" s="255"/>
      <c r="F7567" s="255"/>
      <c r="G7567" s="255"/>
      <c r="I7567" s="255"/>
      <c r="J7567" s="255"/>
      <c r="K7567" s="255"/>
      <c r="M7567" s="255"/>
      <c r="S7567" s="255"/>
      <c r="AE7567" s="94" t="e">
        <f aca="false" t="array" ref="AE7567:AE7567">_xlfn.torow(_xlfn.unique(_xlfn._xlws.filter(cat_table[Subsector],$E7567=cat_table[Sector],"")))</f>
        <v>#NAME?</v>
      </c>
      <c r="AO7567" s="94" t="e">
        <f aca="false" t="array" ref="AO7567:AO7567">_xlfn.torow(_xlfn.unique(_xlfn._xlws.filter(cat_table[Sub-subsector],($E7567=cat_table[Sector])*($F7567=cat_table[Subsector]),"")))</f>
        <v>#NAME?</v>
      </c>
    </row>
    <row r="7568" customFormat="false" ht="15" hidden="false" customHeight="true" outlineLevel="0" collapsed="false">
      <c r="E7568" s="255"/>
      <c r="F7568" s="255"/>
      <c r="G7568" s="255"/>
      <c r="I7568" s="255"/>
      <c r="J7568" s="255"/>
      <c r="K7568" s="255"/>
      <c r="M7568" s="255"/>
      <c r="S7568" s="255"/>
      <c r="AE7568" s="94" t="e">
        <f aca="false" t="array" ref="AE7568:AE7568">_xlfn.torow(_xlfn.unique(_xlfn._xlws.filter(cat_table[Subsector],$E7568=cat_table[Sector],"")))</f>
        <v>#NAME?</v>
      </c>
      <c r="AO7568" s="94" t="e">
        <f aca="false" t="array" ref="AO7568:AO7568">_xlfn.torow(_xlfn.unique(_xlfn._xlws.filter(cat_table[Sub-subsector],($E7568=cat_table[Sector])*($F7568=cat_table[Subsector]),"")))</f>
        <v>#NAME?</v>
      </c>
    </row>
    <row r="7569" customFormat="false" ht="15" hidden="false" customHeight="true" outlineLevel="0" collapsed="false">
      <c r="E7569" s="255"/>
      <c r="F7569" s="255"/>
      <c r="G7569" s="255"/>
      <c r="I7569" s="255"/>
      <c r="J7569" s="255"/>
      <c r="K7569" s="255"/>
      <c r="M7569" s="255"/>
      <c r="S7569" s="255"/>
      <c r="AE7569" s="94" t="e">
        <f aca="false" t="array" ref="AE7569:AE7569">_xlfn.torow(_xlfn.unique(_xlfn._xlws.filter(cat_table[Subsector],$E7569=cat_table[Sector],"")))</f>
        <v>#NAME?</v>
      </c>
      <c r="AO7569" s="94" t="e">
        <f aca="false" t="array" ref="AO7569:AO7569">_xlfn.torow(_xlfn.unique(_xlfn._xlws.filter(cat_table[Sub-subsector],($E7569=cat_table[Sector])*($F7569=cat_table[Subsector]),"")))</f>
        <v>#NAME?</v>
      </c>
    </row>
    <row r="7570" customFormat="false" ht="15" hidden="false" customHeight="true" outlineLevel="0" collapsed="false">
      <c r="E7570" s="255"/>
      <c r="F7570" s="255"/>
      <c r="G7570" s="255"/>
      <c r="I7570" s="255"/>
      <c r="J7570" s="255"/>
      <c r="K7570" s="255"/>
      <c r="M7570" s="255"/>
      <c r="S7570" s="255"/>
      <c r="AE7570" s="94" t="e">
        <f aca="false" t="array" ref="AE7570:AE7570">_xlfn.torow(_xlfn.unique(_xlfn._xlws.filter(cat_table[Subsector],$E7570=cat_table[Sector],"")))</f>
        <v>#NAME?</v>
      </c>
      <c r="AO7570" s="94" t="e">
        <f aca="false" t="array" ref="AO7570:AO7570">_xlfn.torow(_xlfn.unique(_xlfn._xlws.filter(cat_table[Sub-subsector],($E7570=cat_table[Sector])*($F7570=cat_table[Subsector]),"")))</f>
        <v>#NAME?</v>
      </c>
    </row>
    <row r="7571" customFormat="false" ht="15" hidden="false" customHeight="true" outlineLevel="0" collapsed="false">
      <c r="E7571" s="255"/>
      <c r="F7571" s="255"/>
      <c r="G7571" s="255"/>
      <c r="I7571" s="255"/>
      <c r="J7571" s="255"/>
      <c r="K7571" s="255"/>
      <c r="M7571" s="255"/>
      <c r="S7571" s="255"/>
      <c r="AE7571" s="94" t="e">
        <f aca="false" t="array" ref="AE7571:AE7571">_xlfn.torow(_xlfn.unique(_xlfn._xlws.filter(cat_table[Subsector],$E7571=cat_table[Sector],"")))</f>
        <v>#NAME?</v>
      </c>
      <c r="AO7571" s="94" t="e">
        <f aca="false" t="array" ref="AO7571:AO7571">_xlfn.torow(_xlfn.unique(_xlfn._xlws.filter(cat_table[Sub-subsector],($E7571=cat_table[Sector])*($F7571=cat_table[Subsector]),"")))</f>
        <v>#NAME?</v>
      </c>
    </row>
    <row r="7572" customFormat="false" ht="15" hidden="false" customHeight="true" outlineLevel="0" collapsed="false">
      <c r="E7572" s="255"/>
      <c r="F7572" s="255"/>
      <c r="G7572" s="255"/>
      <c r="I7572" s="255"/>
      <c r="J7572" s="255"/>
      <c r="K7572" s="255"/>
      <c r="M7572" s="255"/>
      <c r="S7572" s="255"/>
      <c r="AE7572" s="94" t="e">
        <f aca="false" t="array" ref="AE7572:AE7572">_xlfn.torow(_xlfn.unique(_xlfn._xlws.filter(cat_table[Subsector],$E7572=cat_table[Sector],"")))</f>
        <v>#NAME?</v>
      </c>
      <c r="AO7572" s="94" t="e">
        <f aca="false" t="array" ref="AO7572:AO7572">_xlfn.torow(_xlfn.unique(_xlfn._xlws.filter(cat_table[Sub-subsector],($E7572=cat_table[Sector])*($F7572=cat_table[Subsector]),"")))</f>
        <v>#NAME?</v>
      </c>
    </row>
    <row r="7573" customFormat="false" ht="15" hidden="false" customHeight="true" outlineLevel="0" collapsed="false">
      <c r="E7573" s="255"/>
      <c r="F7573" s="255"/>
      <c r="G7573" s="255"/>
      <c r="I7573" s="255"/>
      <c r="J7573" s="255"/>
      <c r="K7573" s="255"/>
      <c r="M7573" s="255"/>
      <c r="S7573" s="255"/>
      <c r="AE7573" s="94" t="e">
        <f aca="false" t="array" ref="AE7573:AE7573">_xlfn.torow(_xlfn.unique(_xlfn._xlws.filter(cat_table[Subsector],$E7573=cat_table[Sector],"")))</f>
        <v>#NAME?</v>
      </c>
      <c r="AO7573" s="94" t="e">
        <f aca="false" t="array" ref="AO7573:AO7573">_xlfn.torow(_xlfn.unique(_xlfn._xlws.filter(cat_table[Sub-subsector],($E7573=cat_table[Sector])*($F7573=cat_table[Subsector]),"")))</f>
        <v>#NAME?</v>
      </c>
    </row>
    <row r="7574" customFormat="false" ht="15" hidden="false" customHeight="true" outlineLevel="0" collapsed="false">
      <c r="E7574" s="255"/>
      <c r="F7574" s="255"/>
      <c r="G7574" s="255"/>
      <c r="I7574" s="255"/>
      <c r="J7574" s="255"/>
      <c r="K7574" s="255"/>
      <c r="M7574" s="255"/>
      <c r="S7574" s="255"/>
      <c r="AE7574" s="94" t="e">
        <f aca="false" t="array" ref="AE7574:AE7574">_xlfn.torow(_xlfn.unique(_xlfn._xlws.filter(cat_table[Subsector],$E7574=cat_table[Sector],"")))</f>
        <v>#NAME?</v>
      </c>
      <c r="AO7574" s="94" t="e">
        <f aca="false" t="array" ref="AO7574:AO7574">_xlfn.torow(_xlfn.unique(_xlfn._xlws.filter(cat_table[Sub-subsector],($E7574=cat_table[Sector])*($F7574=cat_table[Subsector]),"")))</f>
        <v>#NAME?</v>
      </c>
    </row>
    <row r="7575" customFormat="false" ht="15" hidden="false" customHeight="true" outlineLevel="0" collapsed="false">
      <c r="E7575" s="255"/>
      <c r="F7575" s="255"/>
      <c r="G7575" s="255"/>
      <c r="I7575" s="255"/>
      <c r="J7575" s="255"/>
      <c r="K7575" s="255"/>
      <c r="M7575" s="255"/>
      <c r="S7575" s="255"/>
      <c r="AE7575" s="94" t="e">
        <f aca="false" t="array" ref="AE7575:AE7575">_xlfn.torow(_xlfn.unique(_xlfn._xlws.filter(cat_table[Subsector],$E7575=cat_table[Sector],"")))</f>
        <v>#NAME?</v>
      </c>
      <c r="AO7575" s="94" t="e">
        <f aca="false" t="array" ref="AO7575:AO7575">_xlfn.torow(_xlfn.unique(_xlfn._xlws.filter(cat_table[Sub-subsector],($E7575=cat_table[Sector])*($F7575=cat_table[Subsector]),"")))</f>
        <v>#NAME?</v>
      </c>
    </row>
    <row r="7576" customFormat="false" ht="15" hidden="false" customHeight="true" outlineLevel="0" collapsed="false">
      <c r="E7576" s="255"/>
      <c r="F7576" s="255"/>
      <c r="G7576" s="255"/>
      <c r="I7576" s="255"/>
      <c r="J7576" s="255"/>
      <c r="K7576" s="255"/>
      <c r="M7576" s="255"/>
      <c r="S7576" s="255"/>
      <c r="AE7576" s="94" t="e">
        <f aca="false" t="array" ref="AE7576:AE7576">_xlfn.torow(_xlfn.unique(_xlfn._xlws.filter(cat_table[Subsector],$E7576=cat_table[Sector],"")))</f>
        <v>#NAME?</v>
      </c>
      <c r="AO7576" s="94" t="e">
        <f aca="false" t="array" ref="AO7576:AO7576">_xlfn.torow(_xlfn.unique(_xlfn._xlws.filter(cat_table[Sub-subsector],($E7576=cat_table[Sector])*($F7576=cat_table[Subsector]),"")))</f>
        <v>#NAME?</v>
      </c>
    </row>
    <row r="7577" customFormat="false" ht="15" hidden="false" customHeight="true" outlineLevel="0" collapsed="false">
      <c r="E7577" s="255"/>
      <c r="F7577" s="255"/>
      <c r="G7577" s="255"/>
      <c r="I7577" s="255"/>
      <c r="J7577" s="255"/>
      <c r="K7577" s="255"/>
      <c r="M7577" s="255"/>
      <c r="S7577" s="255"/>
      <c r="AE7577" s="94" t="e">
        <f aca="false" t="array" ref="AE7577:AE7577">_xlfn.torow(_xlfn.unique(_xlfn._xlws.filter(cat_table[Subsector],$E7577=cat_table[Sector],"")))</f>
        <v>#NAME?</v>
      </c>
      <c r="AO7577" s="94" t="e">
        <f aca="false" t="array" ref="AO7577:AO7577">_xlfn.torow(_xlfn.unique(_xlfn._xlws.filter(cat_table[Sub-subsector],($E7577=cat_table[Sector])*($F7577=cat_table[Subsector]),"")))</f>
        <v>#NAME?</v>
      </c>
    </row>
    <row r="7578" customFormat="false" ht="15" hidden="false" customHeight="true" outlineLevel="0" collapsed="false">
      <c r="E7578" s="255"/>
      <c r="F7578" s="255"/>
      <c r="G7578" s="255"/>
      <c r="I7578" s="255"/>
      <c r="J7578" s="255"/>
      <c r="K7578" s="255"/>
      <c r="M7578" s="255"/>
      <c r="S7578" s="255"/>
      <c r="AE7578" s="94" t="e">
        <f aca="false" t="array" ref="AE7578:AE7578">_xlfn.torow(_xlfn.unique(_xlfn._xlws.filter(cat_table[Subsector],$E7578=cat_table[Sector],"")))</f>
        <v>#NAME?</v>
      </c>
      <c r="AO7578" s="94" t="e">
        <f aca="false" t="array" ref="AO7578:AO7578">_xlfn.torow(_xlfn.unique(_xlfn._xlws.filter(cat_table[Sub-subsector],($E7578=cat_table[Sector])*($F7578=cat_table[Subsector]),"")))</f>
        <v>#NAME?</v>
      </c>
    </row>
    <row r="7579" customFormat="false" ht="15" hidden="false" customHeight="true" outlineLevel="0" collapsed="false">
      <c r="E7579" s="255"/>
      <c r="F7579" s="255"/>
      <c r="G7579" s="255"/>
      <c r="I7579" s="255"/>
      <c r="J7579" s="255"/>
      <c r="K7579" s="255"/>
      <c r="M7579" s="255"/>
      <c r="S7579" s="255"/>
      <c r="AE7579" s="94" t="e">
        <f aca="false" t="array" ref="AE7579:AE7579">_xlfn.torow(_xlfn.unique(_xlfn._xlws.filter(cat_table[Subsector],$E7579=cat_table[Sector],"")))</f>
        <v>#NAME?</v>
      </c>
      <c r="AO7579" s="94" t="e">
        <f aca="false" t="array" ref="AO7579:AO7579">_xlfn.torow(_xlfn.unique(_xlfn._xlws.filter(cat_table[Sub-subsector],($E7579=cat_table[Sector])*($F7579=cat_table[Subsector]),"")))</f>
        <v>#NAME?</v>
      </c>
    </row>
    <row r="7580" customFormat="false" ht="15" hidden="false" customHeight="true" outlineLevel="0" collapsed="false">
      <c r="E7580" s="255"/>
      <c r="F7580" s="255"/>
      <c r="G7580" s="255"/>
      <c r="I7580" s="255"/>
      <c r="J7580" s="255"/>
      <c r="K7580" s="255"/>
      <c r="M7580" s="255"/>
      <c r="S7580" s="255"/>
      <c r="AE7580" s="94" t="e">
        <f aca="false" t="array" ref="AE7580:AE7580">_xlfn.torow(_xlfn.unique(_xlfn._xlws.filter(cat_table[Subsector],$E7580=cat_table[Sector],"")))</f>
        <v>#NAME?</v>
      </c>
      <c r="AO7580" s="94" t="e">
        <f aca="false" t="array" ref="AO7580:AO7580">_xlfn.torow(_xlfn.unique(_xlfn._xlws.filter(cat_table[Sub-subsector],($E7580=cat_table[Sector])*($F7580=cat_table[Subsector]),"")))</f>
        <v>#NAME?</v>
      </c>
    </row>
    <row r="7581" customFormat="false" ht="15" hidden="false" customHeight="true" outlineLevel="0" collapsed="false">
      <c r="E7581" s="255"/>
      <c r="F7581" s="255"/>
      <c r="G7581" s="255"/>
      <c r="I7581" s="255"/>
      <c r="J7581" s="255"/>
      <c r="K7581" s="255"/>
      <c r="M7581" s="255"/>
      <c r="S7581" s="255"/>
      <c r="AE7581" s="94" t="e">
        <f aca="false" t="array" ref="AE7581:AE7581">_xlfn.torow(_xlfn.unique(_xlfn._xlws.filter(cat_table[Subsector],$E7581=cat_table[Sector],"")))</f>
        <v>#NAME?</v>
      </c>
      <c r="AO7581" s="94" t="e">
        <f aca="false" t="array" ref="AO7581:AO7581">_xlfn.torow(_xlfn.unique(_xlfn._xlws.filter(cat_table[Sub-subsector],($E7581=cat_table[Sector])*($F7581=cat_table[Subsector]),"")))</f>
        <v>#NAME?</v>
      </c>
    </row>
    <row r="7582" customFormat="false" ht="15" hidden="false" customHeight="true" outlineLevel="0" collapsed="false">
      <c r="E7582" s="255"/>
      <c r="F7582" s="255"/>
      <c r="G7582" s="255"/>
      <c r="I7582" s="255"/>
      <c r="J7582" s="255"/>
      <c r="K7582" s="255"/>
      <c r="M7582" s="255"/>
      <c r="S7582" s="255"/>
      <c r="AE7582" s="94" t="e">
        <f aca="false" t="array" ref="AE7582:AE7582">_xlfn.torow(_xlfn.unique(_xlfn._xlws.filter(cat_table[Subsector],$E7582=cat_table[Sector],"")))</f>
        <v>#NAME?</v>
      </c>
      <c r="AO7582" s="94" t="e">
        <f aca="false" t="array" ref="AO7582:AO7582">_xlfn.torow(_xlfn.unique(_xlfn._xlws.filter(cat_table[Sub-subsector],($E7582=cat_table[Sector])*($F7582=cat_table[Subsector]),"")))</f>
        <v>#NAME?</v>
      </c>
    </row>
    <row r="7583" customFormat="false" ht="15" hidden="false" customHeight="true" outlineLevel="0" collapsed="false">
      <c r="E7583" s="255"/>
      <c r="F7583" s="255"/>
      <c r="G7583" s="255"/>
      <c r="I7583" s="255"/>
      <c r="J7583" s="255"/>
      <c r="K7583" s="255"/>
      <c r="M7583" s="255"/>
      <c r="S7583" s="255"/>
      <c r="AE7583" s="94" t="e">
        <f aca="false" t="array" ref="AE7583:AE7583">_xlfn.torow(_xlfn.unique(_xlfn._xlws.filter(cat_table[Subsector],$E7583=cat_table[Sector],"")))</f>
        <v>#NAME?</v>
      </c>
      <c r="AO7583" s="94" t="e">
        <f aca="false" t="array" ref="AO7583:AO7583">_xlfn.torow(_xlfn.unique(_xlfn._xlws.filter(cat_table[Sub-subsector],($E7583=cat_table[Sector])*($F7583=cat_table[Subsector]),"")))</f>
        <v>#NAME?</v>
      </c>
    </row>
    <row r="7584" customFormat="false" ht="15" hidden="false" customHeight="true" outlineLevel="0" collapsed="false">
      <c r="E7584" s="255"/>
      <c r="F7584" s="255"/>
      <c r="G7584" s="255"/>
      <c r="I7584" s="255"/>
      <c r="J7584" s="255"/>
      <c r="K7584" s="255"/>
      <c r="M7584" s="255"/>
      <c r="S7584" s="255"/>
      <c r="AE7584" s="94" t="e">
        <f aca="false" t="array" ref="AE7584:AE7584">_xlfn.torow(_xlfn.unique(_xlfn._xlws.filter(cat_table[Subsector],$E7584=cat_table[Sector],"")))</f>
        <v>#NAME?</v>
      </c>
      <c r="AO7584" s="94" t="e">
        <f aca="false" t="array" ref="AO7584:AO7584">_xlfn.torow(_xlfn.unique(_xlfn._xlws.filter(cat_table[Sub-subsector],($E7584=cat_table[Sector])*($F7584=cat_table[Subsector]),"")))</f>
        <v>#NAME?</v>
      </c>
    </row>
    <row r="7585" customFormat="false" ht="15" hidden="false" customHeight="true" outlineLevel="0" collapsed="false">
      <c r="E7585" s="255"/>
      <c r="F7585" s="255"/>
      <c r="G7585" s="255"/>
      <c r="I7585" s="255"/>
      <c r="J7585" s="255"/>
      <c r="K7585" s="255"/>
      <c r="M7585" s="255"/>
      <c r="S7585" s="255"/>
      <c r="AE7585" s="94" t="e">
        <f aca="false" t="array" ref="AE7585:AE7585">_xlfn.torow(_xlfn.unique(_xlfn._xlws.filter(cat_table[Subsector],$E7585=cat_table[Sector],"")))</f>
        <v>#NAME?</v>
      </c>
      <c r="AO7585" s="94" t="e">
        <f aca="false" t="array" ref="AO7585:AO7585">_xlfn.torow(_xlfn.unique(_xlfn._xlws.filter(cat_table[Sub-subsector],($E7585=cat_table[Sector])*($F7585=cat_table[Subsector]),"")))</f>
        <v>#NAME?</v>
      </c>
    </row>
    <row r="7586" customFormat="false" ht="15" hidden="false" customHeight="true" outlineLevel="0" collapsed="false">
      <c r="E7586" s="255"/>
      <c r="F7586" s="255"/>
      <c r="G7586" s="255"/>
      <c r="I7586" s="255"/>
      <c r="J7586" s="255"/>
      <c r="K7586" s="255"/>
      <c r="M7586" s="255"/>
      <c r="S7586" s="255"/>
      <c r="AE7586" s="94" t="e">
        <f aca="false" t="array" ref="AE7586:AE7586">_xlfn.torow(_xlfn.unique(_xlfn._xlws.filter(cat_table[Subsector],$E7586=cat_table[Sector],"")))</f>
        <v>#NAME?</v>
      </c>
      <c r="AO7586" s="94" t="e">
        <f aca="false" t="array" ref="AO7586:AO7586">_xlfn.torow(_xlfn.unique(_xlfn._xlws.filter(cat_table[Sub-subsector],($E7586=cat_table[Sector])*($F7586=cat_table[Subsector]),"")))</f>
        <v>#NAME?</v>
      </c>
    </row>
    <row r="7587" customFormat="false" ht="15" hidden="false" customHeight="true" outlineLevel="0" collapsed="false">
      <c r="E7587" s="255"/>
      <c r="F7587" s="255"/>
      <c r="G7587" s="255"/>
      <c r="I7587" s="255"/>
      <c r="J7587" s="255"/>
      <c r="K7587" s="255"/>
      <c r="M7587" s="255"/>
      <c r="S7587" s="255"/>
      <c r="AE7587" s="94" t="e">
        <f aca="false" t="array" ref="AE7587:AE7587">_xlfn.torow(_xlfn.unique(_xlfn._xlws.filter(cat_table[Subsector],$E7587=cat_table[Sector],"")))</f>
        <v>#NAME?</v>
      </c>
      <c r="AO7587" s="94" t="e">
        <f aca="false" t="array" ref="AO7587:AO7587">_xlfn.torow(_xlfn.unique(_xlfn._xlws.filter(cat_table[Sub-subsector],($E7587=cat_table[Sector])*($F7587=cat_table[Subsector]),"")))</f>
        <v>#NAME?</v>
      </c>
    </row>
    <row r="7588" customFormat="false" ht="15" hidden="false" customHeight="true" outlineLevel="0" collapsed="false">
      <c r="E7588" s="255"/>
      <c r="F7588" s="255"/>
      <c r="G7588" s="255"/>
      <c r="I7588" s="255"/>
      <c r="J7588" s="255"/>
      <c r="K7588" s="255"/>
      <c r="M7588" s="255"/>
      <c r="S7588" s="255"/>
      <c r="AE7588" s="94" t="e">
        <f aca="false" t="array" ref="AE7588:AE7588">_xlfn.torow(_xlfn.unique(_xlfn._xlws.filter(cat_table[Subsector],$E7588=cat_table[Sector],"")))</f>
        <v>#NAME?</v>
      </c>
      <c r="AO7588" s="94" t="e">
        <f aca="false" t="array" ref="AO7588:AO7588">_xlfn.torow(_xlfn.unique(_xlfn._xlws.filter(cat_table[Sub-subsector],($E7588=cat_table[Sector])*($F7588=cat_table[Subsector]),"")))</f>
        <v>#NAME?</v>
      </c>
    </row>
    <row r="7589" customFormat="false" ht="15" hidden="false" customHeight="true" outlineLevel="0" collapsed="false">
      <c r="E7589" s="255"/>
      <c r="F7589" s="255"/>
      <c r="G7589" s="255"/>
      <c r="I7589" s="255"/>
      <c r="J7589" s="255"/>
      <c r="K7589" s="255"/>
      <c r="M7589" s="255"/>
      <c r="S7589" s="255"/>
      <c r="AE7589" s="94" t="e">
        <f aca="false" t="array" ref="AE7589:AE7589">_xlfn.torow(_xlfn.unique(_xlfn._xlws.filter(cat_table[Subsector],$E7589=cat_table[Sector],"")))</f>
        <v>#NAME?</v>
      </c>
      <c r="AO7589" s="94" t="e">
        <f aca="false" t="array" ref="AO7589:AO7589">_xlfn.torow(_xlfn.unique(_xlfn._xlws.filter(cat_table[Sub-subsector],($E7589=cat_table[Sector])*($F7589=cat_table[Subsector]),"")))</f>
        <v>#NAME?</v>
      </c>
    </row>
    <row r="7590" customFormat="false" ht="15" hidden="false" customHeight="true" outlineLevel="0" collapsed="false">
      <c r="E7590" s="255"/>
      <c r="F7590" s="255"/>
      <c r="G7590" s="255"/>
      <c r="I7590" s="255"/>
      <c r="J7590" s="255"/>
      <c r="K7590" s="255"/>
      <c r="M7590" s="255"/>
      <c r="S7590" s="255"/>
      <c r="AE7590" s="94" t="e">
        <f aca="false" t="array" ref="AE7590:AE7590">_xlfn.torow(_xlfn.unique(_xlfn._xlws.filter(cat_table[Subsector],$E7590=cat_table[Sector],"")))</f>
        <v>#NAME?</v>
      </c>
      <c r="AO7590" s="94" t="e">
        <f aca="false" t="array" ref="AO7590:AO7590">_xlfn.torow(_xlfn.unique(_xlfn._xlws.filter(cat_table[Sub-subsector],($E7590=cat_table[Sector])*($F7590=cat_table[Subsector]),"")))</f>
        <v>#NAME?</v>
      </c>
    </row>
    <row r="7591" customFormat="false" ht="15" hidden="false" customHeight="true" outlineLevel="0" collapsed="false">
      <c r="E7591" s="255"/>
      <c r="F7591" s="255"/>
      <c r="G7591" s="255"/>
      <c r="I7591" s="255"/>
      <c r="J7591" s="255"/>
      <c r="K7591" s="255"/>
      <c r="M7591" s="255"/>
      <c r="S7591" s="255"/>
      <c r="AE7591" s="94" t="e">
        <f aca="false" t="array" ref="AE7591:AE7591">_xlfn.torow(_xlfn.unique(_xlfn._xlws.filter(cat_table[Subsector],$E7591=cat_table[Sector],"")))</f>
        <v>#NAME?</v>
      </c>
      <c r="AO7591" s="94" t="e">
        <f aca="false" t="array" ref="AO7591:AO7591">_xlfn.torow(_xlfn.unique(_xlfn._xlws.filter(cat_table[Sub-subsector],($E7591=cat_table[Sector])*($F7591=cat_table[Subsector]),"")))</f>
        <v>#NAME?</v>
      </c>
    </row>
    <row r="7592" customFormat="false" ht="15" hidden="false" customHeight="true" outlineLevel="0" collapsed="false">
      <c r="E7592" s="255"/>
      <c r="F7592" s="255"/>
      <c r="G7592" s="255"/>
      <c r="I7592" s="255"/>
      <c r="J7592" s="255"/>
      <c r="K7592" s="255"/>
      <c r="M7592" s="255"/>
      <c r="S7592" s="255"/>
      <c r="AE7592" s="94" t="e">
        <f aca="false" t="array" ref="AE7592:AE7592">_xlfn.torow(_xlfn.unique(_xlfn._xlws.filter(cat_table[Subsector],$E7592=cat_table[Sector],"")))</f>
        <v>#NAME?</v>
      </c>
      <c r="AO7592" s="94" t="e">
        <f aca="false" t="array" ref="AO7592:AO7592">_xlfn.torow(_xlfn.unique(_xlfn._xlws.filter(cat_table[Sub-subsector],($E7592=cat_table[Sector])*($F7592=cat_table[Subsector]),"")))</f>
        <v>#NAME?</v>
      </c>
    </row>
    <row r="7593" customFormat="false" ht="15" hidden="false" customHeight="true" outlineLevel="0" collapsed="false">
      <c r="E7593" s="255"/>
      <c r="F7593" s="255"/>
      <c r="G7593" s="255"/>
      <c r="I7593" s="255"/>
      <c r="J7593" s="255"/>
      <c r="K7593" s="255"/>
      <c r="M7593" s="255"/>
      <c r="S7593" s="255"/>
      <c r="AE7593" s="94" t="e">
        <f aca="false" t="array" ref="AE7593:AE7593">_xlfn.torow(_xlfn.unique(_xlfn._xlws.filter(cat_table[Subsector],$E7593=cat_table[Sector],"")))</f>
        <v>#NAME?</v>
      </c>
      <c r="AO7593" s="94" t="e">
        <f aca="false" t="array" ref="AO7593:AO7593">_xlfn.torow(_xlfn.unique(_xlfn._xlws.filter(cat_table[Sub-subsector],($E7593=cat_table[Sector])*($F7593=cat_table[Subsector]),"")))</f>
        <v>#NAME?</v>
      </c>
    </row>
    <row r="7594" customFormat="false" ht="15" hidden="false" customHeight="true" outlineLevel="0" collapsed="false">
      <c r="E7594" s="255"/>
      <c r="F7594" s="255"/>
      <c r="G7594" s="255"/>
      <c r="I7594" s="255"/>
      <c r="J7594" s="255"/>
      <c r="K7594" s="255"/>
      <c r="M7594" s="255"/>
      <c r="S7594" s="255"/>
      <c r="AE7594" s="94" t="e">
        <f aca="false" t="array" ref="AE7594:AE7594">_xlfn.torow(_xlfn.unique(_xlfn._xlws.filter(cat_table[Subsector],$E7594=cat_table[Sector],"")))</f>
        <v>#NAME?</v>
      </c>
      <c r="AO7594" s="94" t="e">
        <f aca="false" t="array" ref="AO7594:AO7594">_xlfn.torow(_xlfn.unique(_xlfn._xlws.filter(cat_table[Sub-subsector],($E7594=cat_table[Sector])*($F7594=cat_table[Subsector]),"")))</f>
        <v>#NAME?</v>
      </c>
    </row>
    <row r="7595" customFormat="false" ht="15" hidden="false" customHeight="true" outlineLevel="0" collapsed="false">
      <c r="E7595" s="255"/>
      <c r="F7595" s="255"/>
      <c r="G7595" s="255"/>
      <c r="I7595" s="255"/>
      <c r="J7595" s="255"/>
      <c r="K7595" s="255"/>
      <c r="M7595" s="255"/>
      <c r="S7595" s="255"/>
      <c r="AE7595" s="94" t="e">
        <f aca="false" t="array" ref="AE7595:AE7595">_xlfn.torow(_xlfn.unique(_xlfn._xlws.filter(cat_table[Subsector],$E7595=cat_table[Sector],"")))</f>
        <v>#NAME?</v>
      </c>
      <c r="AO7595" s="94" t="e">
        <f aca="false" t="array" ref="AO7595:AO7595">_xlfn.torow(_xlfn.unique(_xlfn._xlws.filter(cat_table[Sub-subsector],($E7595=cat_table[Sector])*($F7595=cat_table[Subsector]),"")))</f>
        <v>#NAME?</v>
      </c>
    </row>
    <row r="7596" customFormat="false" ht="15" hidden="false" customHeight="true" outlineLevel="0" collapsed="false">
      <c r="E7596" s="255"/>
      <c r="F7596" s="255"/>
      <c r="G7596" s="255"/>
      <c r="I7596" s="255"/>
      <c r="J7596" s="255"/>
      <c r="K7596" s="255"/>
      <c r="M7596" s="255"/>
      <c r="S7596" s="255"/>
      <c r="AE7596" s="94" t="e">
        <f aca="false" t="array" ref="AE7596:AE7596">_xlfn.torow(_xlfn.unique(_xlfn._xlws.filter(cat_table[Subsector],$E7596=cat_table[Sector],"")))</f>
        <v>#NAME?</v>
      </c>
      <c r="AO7596" s="94" t="e">
        <f aca="false" t="array" ref="AO7596:AO7596">_xlfn.torow(_xlfn.unique(_xlfn._xlws.filter(cat_table[Sub-subsector],($E7596=cat_table[Sector])*($F7596=cat_table[Subsector]),"")))</f>
        <v>#NAME?</v>
      </c>
    </row>
    <row r="7597" customFormat="false" ht="15" hidden="false" customHeight="true" outlineLevel="0" collapsed="false">
      <c r="E7597" s="255"/>
      <c r="F7597" s="255"/>
      <c r="G7597" s="255"/>
      <c r="I7597" s="255"/>
      <c r="J7597" s="255"/>
      <c r="K7597" s="255"/>
      <c r="M7597" s="255"/>
      <c r="S7597" s="255"/>
      <c r="AE7597" s="94" t="e">
        <f aca="false" t="array" ref="AE7597:AE7597">_xlfn.torow(_xlfn.unique(_xlfn._xlws.filter(cat_table[Subsector],$E7597=cat_table[Sector],"")))</f>
        <v>#NAME?</v>
      </c>
      <c r="AO7597" s="94" t="e">
        <f aca="false" t="array" ref="AO7597:AO7597">_xlfn.torow(_xlfn.unique(_xlfn._xlws.filter(cat_table[Sub-subsector],($E7597=cat_table[Sector])*($F7597=cat_table[Subsector]),"")))</f>
        <v>#NAME?</v>
      </c>
    </row>
    <row r="7598" customFormat="false" ht="15" hidden="false" customHeight="true" outlineLevel="0" collapsed="false">
      <c r="E7598" s="255"/>
      <c r="F7598" s="255"/>
      <c r="G7598" s="255"/>
      <c r="I7598" s="255"/>
      <c r="J7598" s="255"/>
      <c r="K7598" s="255"/>
      <c r="M7598" s="255"/>
      <c r="S7598" s="255"/>
      <c r="AE7598" s="94" t="e">
        <f aca="false" t="array" ref="AE7598:AE7598">_xlfn.torow(_xlfn.unique(_xlfn._xlws.filter(cat_table[Subsector],$E7598=cat_table[Sector],"")))</f>
        <v>#NAME?</v>
      </c>
      <c r="AO7598" s="94" t="e">
        <f aca="false" t="array" ref="AO7598:AO7598">_xlfn.torow(_xlfn.unique(_xlfn._xlws.filter(cat_table[Sub-subsector],($E7598=cat_table[Sector])*($F7598=cat_table[Subsector]),"")))</f>
        <v>#NAME?</v>
      </c>
    </row>
    <row r="7599" customFormat="false" ht="15" hidden="false" customHeight="true" outlineLevel="0" collapsed="false">
      <c r="E7599" s="255"/>
      <c r="F7599" s="255"/>
      <c r="G7599" s="255"/>
      <c r="I7599" s="255"/>
      <c r="J7599" s="255"/>
      <c r="K7599" s="255"/>
      <c r="M7599" s="255"/>
      <c r="S7599" s="255"/>
      <c r="AE7599" s="94" t="e">
        <f aca="false" t="array" ref="AE7599:AE7599">_xlfn.torow(_xlfn.unique(_xlfn._xlws.filter(cat_table[Subsector],$E7599=cat_table[Sector],"")))</f>
        <v>#NAME?</v>
      </c>
      <c r="AO7599" s="94" t="e">
        <f aca="false" t="array" ref="AO7599:AO7599">_xlfn.torow(_xlfn.unique(_xlfn._xlws.filter(cat_table[Sub-subsector],($E7599=cat_table[Sector])*($F7599=cat_table[Subsector]),"")))</f>
        <v>#NAME?</v>
      </c>
    </row>
    <row r="7600" customFormat="false" ht="15" hidden="false" customHeight="true" outlineLevel="0" collapsed="false">
      <c r="E7600" s="255"/>
      <c r="F7600" s="255"/>
      <c r="G7600" s="255"/>
      <c r="I7600" s="255"/>
      <c r="J7600" s="255"/>
      <c r="K7600" s="255"/>
      <c r="M7600" s="255"/>
      <c r="S7600" s="255"/>
      <c r="AE7600" s="94" t="e">
        <f aca="false" t="array" ref="AE7600:AE7600">_xlfn.torow(_xlfn.unique(_xlfn._xlws.filter(cat_table[Subsector],$E7600=cat_table[Sector],"")))</f>
        <v>#NAME?</v>
      </c>
      <c r="AO7600" s="94" t="e">
        <f aca="false" t="array" ref="AO7600:AO7600">_xlfn.torow(_xlfn.unique(_xlfn._xlws.filter(cat_table[Sub-subsector],($E7600=cat_table[Sector])*($F7600=cat_table[Subsector]),"")))</f>
        <v>#NAME?</v>
      </c>
    </row>
    <row r="7601" customFormat="false" ht="15" hidden="false" customHeight="true" outlineLevel="0" collapsed="false">
      <c r="E7601" s="255"/>
      <c r="F7601" s="255"/>
      <c r="G7601" s="255"/>
      <c r="I7601" s="255"/>
      <c r="J7601" s="255"/>
      <c r="K7601" s="255"/>
      <c r="M7601" s="255"/>
      <c r="S7601" s="255"/>
      <c r="AE7601" s="94" t="e">
        <f aca="false" t="array" ref="AE7601:AE7601">_xlfn.torow(_xlfn.unique(_xlfn._xlws.filter(cat_table[Subsector],$E7601=cat_table[Sector],"")))</f>
        <v>#NAME?</v>
      </c>
      <c r="AO7601" s="94" t="e">
        <f aca="false" t="array" ref="AO7601:AO7601">_xlfn.torow(_xlfn.unique(_xlfn._xlws.filter(cat_table[Sub-subsector],($E7601=cat_table[Sector])*($F7601=cat_table[Subsector]),"")))</f>
        <v>#NAME?</v>
      </c>
    </row>
    <row r="7602" customFormat="false" ht="15" hidden="false" customHeight="true" outlineLevel="0" collapsed="false">
      <c r="E7602" s="255"/>
      <c r="F7602" s="255"/>
      <c r="G7602" s="255"/>
      <c r="I7602" s="255"/>
      <c r="J7602" s="255"/>
      <c r="K7602" s="255"/>
      <c r="M7602" s="255"/>
      <c r="S7602" s="255"/>
      <c r="AE7602" s="94" t="e">
        <f aca="false" t="array" ref="AE7602:AE7602">_xlfn.torow(_xlfn.unique(_xlfn._xlws.filter(cat_table[Subsector],$E7602=cat_table[Sector],"")))</f>
        <v>#NAME?</v>
      </c>
      <c r="AO7602" s="94" t="e">
        <f aca="false" t="array" ref="AO7602:AO7602">_xlfn.torow(_xlfn.unique(_xlfn._xlws.filter(cat_table[Sub-subsector],($E7602=cat_table[Sector])*($F7602=cat_table[Subsector]),"")))</f>
        <v>#NAME?</v>
      </c>
    </row>
    <row r="7603" customFormat="false" ht="15" hidden="false" customHeight="true" outlineLevel="0" collapsed="false">
      <c r="E7603" s="255"/>
      <c r="F7603" s="255"/>
      <c r="G7603" s="255"/>
      <c r="I7603" s="255"/>
      <c r="J7603" s="255"/>
      <c r="K7603" s="255"/>
      <c r="M7603" s="255"/>
      <c r="S7603" s="255"/>
      <c r="AE7603" s="94" t="e">
        <f aca="false" t="array" ref="AE7603:AE7603">_xlfn.torow(_xlfn.unique(_xlfn._xlws.filter(cat_table[Subsector],$E7603=cat_table[Sector],"")))</f>
        <v>#NAME?</v>
      </c>
      <c r="AO7603" s="94" t="e">
        <f aca="false" t="array" ref="AO7603:AO7603">_xlfn.torow(_xlfn.unique(_xlfn._xlws.filter(cat_table[Sub-subsector],($E7603=cat_table[Sector])*($F7603=cat_table[Subsector]),"")))</f>
        <v>#NAME?</v>
      </c>
    </row>
    <row r="7604" customFormat="false" ht="15" hidden="false" customHeight="true" outlineLevel="0" collapsed="false">
      <c r="E7604" s="255"/>
      <c r="F7604" s="255"/>
      <c r="G7604" s="255"/>
      <c r="I7604" s="255"/>
      <c r="J7604" s="255"/>
      <c r="K7604" s="255"/>
      <c r="M7604" s="255"/>
      <c r="S7604" s="255"/>
      <c r="AE7604" s="94" t="e">
        <f aca="false" t="array" ref="AE7604:AE7604">_xlfn.torow(_xlfn.unique(_xlfn._xlws.filter(cat_table[Subsector],$E7604=cat_table[Sector],"")))</f>
        <v>#NAME?</v>
      </c>
      <c r="AO7604" s="94" t="e">
        <f aca="false" t="array" ref="AO7604:AO7604">_xlfn.torow(_xlfn.unique(_xlfn._xlws.filter(cat_table[Sub-subsector],($E7604=cat_table[Sector])*($F7604=cat_table[Subsector]),"")))</f>
        <v>#NAME?</v>
      </c>
    </row>
    <row r="7605" customFormat="false" ht="15" hidden="false" customHeight="true" outlineLevel="0" collapsed="false">
      <c r="E7605" s="255"/>
      <c r="F7605" s="255"/>
      <c r="G7605" s="255"/>
      <c r="I7605" s="255"/>
      <c r="J7605" s="255"/>
      <c r="K7605" s="255"/>
      <c r="M7605" s="255"/>
      <c r="S7605" s="255"/>
      <c r="AE7605" s="94" t="e">
        <f aca="false" t="array" ref="AE7605:AE7605">_xlfn.torow(_xlfn.unique(_xlfn._xlws.filter(cat_table[Subsector],$E7605=cat_table[Sector],"")))</f>
        <v>#NAME?</v>
      </c>
      <c r="AO7605" s="94" t="e">
        <f aca="false" t="array" ref="AO7605:AO7605">_xlfn.torow(_xlfn.unique(_xlfn._xlws.filter(cat_table[Sub-subsector],($E7605=cat_table[Sector])*($F7605=cat_table[Subsector]),"")))</f>
        <v>#NAME?</v>
      </c>
    </row>
    <row r="7606" customFormat="false" ht="15" hidden="false" customHeight="true" outlineLevel="0" collapsed="false">
      <c r="E7606" s="255"/>
      <c r="F7606" s="255"/>
      <c r="G7606" s="255"/>
      <c r="I7606" s="255"/>
      <c r="J7606" s="255"/>
      <c r="K7606" s="255"/>
      <c r="M7606" s="255"/>
      <c r="S7606" s="255"/>
      <c r="AE7606" s="94" t="e">
        <f aca="false" t="array" ref="AE7606:AE7606">_xlfn.torow(_xlfn.unique(_xlfn._xlws.filter(cat_table[Subsector],$E7606=cat_table[Sector],"")))</f>
        <v>#NAME?</v>
      </c>
      <c r="AO7606" s="94" t="e">
        <f aca="false" t="array" ref="AO7606:AO7606">_xlfn.torow(_xlfn.unique(_xlfn._xlws.filter(cat_table[Sub-subsector],($E7606=cat_table[Sector])*($F7606=cat_table[Subsector]),"")))</f>
        <v>#NAME?</v>
      </c>
    </row>
    <row r="7607" customFormat="false" ht="15" hidden="false" customHeight="true" outlineLevel="0" collapsed="false">
      <c r="E7607" s="255"/>
      <c r="F7607" s="255"/>
      <c r="G7607" s="255"/>
      <c r="I7607" s="255"/>
      <c r="J7607" s="255"/>
      <c r="K7607" s="255"/>
      <c r="M7607" s="255"/>
      <c r="S7607" s="255"/>
      <c r="AE7607" s="94" t="e">
        <f aca="false" t="array" ref="AE7607:AE7607">_xlfn.torow(_xlfn.unique(_xlfn._xlws.filter(cat_table[Subsector],$E7607=cat_table[Sector],"")))</f>
        <v>#NAME?</v>
      </c>
      <c r="AO7607" s="94" t="e">
        <f aca="false" t="array" ref="AO7607:AO7607">_xlfn.torow(_xlfn.unique(_xlfn._xlws.filter(cat_table[Sub-subsector],($E7607=cat_table[Sector])*($F7607=cat_table[Subsector]),"")))</f>
        <v>#NAME?</v>
      </c>
    </row>
    <row r="7608" customFormat="false" ht="15" hidden="false" customHeight="true" outlineLevel="0" collapsed="false">
      <c r="E7608" s="255"/>
      <c r="F7608" s="255"/>
      <c r="G7608" s="255"/>
      <c r="I7608" s="255"/>
      <c r="J7608" s="255"/>
      <c r="K7608" s="255"/>
      <c r="M7608" s="255"/>
      <c r="S7608" s="255"/>
      <c r="AE7608" s="94" t="e">
        <f aca="false" t="array" ref="AE7608:AE7608">_xlfn.torow(_xlfn.unique(_xlfn._xlws.filter(cat_table[Subsector],$E7608=cat_table[Sector],"")))</f>
        <v>#NAME?</v>
      </c>
      <c r="AO7608" s="94" t="e">
        <f aca="false" t="array" ref="AO7608:AO7608">_xlfn.torow(_xlfn.unique(_xlfn._xlws.filter(cat_table[Sub-subsector],($E7608=cat_table[Sector])*($F7608=cat_table[Subsector]),"")))</f>
        <v>#NAME?</v>
      </c>
    </row>
    <row r="7609" customFormat="false" ht="15" hidden="false" customHeight="true" outlineLevel="0" collapsed="false">
      <c r="E7609" s="255"/>
      <c r="F7609" s="255"/>
      <c r="G7609" s="255"/>
      <c r="I7609" s="255"/>
      <c r="J7609" s="255"/>
      <c r="K7609" s="255"/>
      <c r="M7609" s="255"/>
      <c r="S7609" s="255"/>
      <c r="AE7609" s="94" t="e">
        <f aca="false" t="array" ref="AE7609:AE7609">_xlfn.torow(_xlfn.unique(_xlfn._xlws.filter(cat_table[Subsector],$E7609=cat_table[Sector],"")))</f>
        <v>#NAME?</v>
      </c>
      <c r="AO7609" s="94" t="e">
        <f aca="false" t="array" ref="AO7609:AO7609">_xlfn.torow(_xlfn.unique(_xlfn._xlws.filter(cat_table[Sub-subsector],($E7609=cat_table[Sector])*($F7609=cat_table[Subsector]),"")))</f>
        <v>#NAME?</v>
      </c>
    </row>
    <row r="7610" customFormat="false" ht="15" hidden="false" customHeight="true" outlineLevel="0" collapsed="false">
      <c r="E7610" s="255"/>
      <c r="F7610" s="255"/>
      <c r="G7610" s="255"/>
      <c r="I7610" s="255"/>
      <c r="J7610" s="255"/>
      <c r="K7610" s="255"/>
      <c r="M7610" s="255"/>
      <c r="S7610" s="255"/>
      <c r="AE7610" s="94" t="e">
        <f aca="false" t="array" ref="AE7610:AE7610">_xlfn.torow(_xlfn.unique(_xlfn._xlws.filter(cat_table[Subsector],$E7610=cat_table[Sector],"")))</f>
        <v>#NAME?</v>
      </c>
      <c r="AO7610" s="94" t="e">
        <f aca="false" t="array" ref="AO7610:AO7610">_xlfn.torow(_xlfn.unique(_xlfn._xlws.filter(cat_table[Sub-subsector],($E7610=cat_table[Sector])*($F7610=cat_table[Subsector]),"")))</f>
        <v>#NAME?</v>
      </c>
    </row>
    <row r="7611" customFormat="false" ht="15" hidden="false" customHeight="true" outlineLevel="0" collapsed="false">
      <c r="E7611" s="255"/>
      <c r="F7611" s="255"/>
      <c r="G7611" s="255"/>
      <c r="I7611" s="255"/>
      <c r="J7611" s="255"/>
      <c r="K7611" s="255"/>
      <c r="M7611" s="255"/>
      <c r="S7611" s="255"/>
      <c r="AE7611" s="94" t="e">
        <f aca="false" t="array" ref="AE7611:AE7611">_xlfn.torow(_xlfn.unique(_xlfn._xlws.filter(cat_table[Subsector],$E7611=cat_table[Sector],"")))</f>
        <v>#NAME?</v>
      </c>
      <c r="AO7611" s="94" t="e">
        <f aca="false" t="array" ref="AO7611:AO7611">_xlfn.torow(_xlfn.unique(_xlfn._xlws.filter(cat_table[Sub-subsector],($E7611=cat_table[Sector])*($F7611=cat_table[Subsector]),"")))</f>
        <v>#NAME?</v>
      </c>
    </row>
    <row r="7612" customFormat="false" ht="15" hidden="false" customHeight="true" outlineLevel="0" collapsed="false">
      <c r="E7612" s="255"/>
      <c r="F7612" s="255"/>
      <c r="G7612" s="255"/>
      <c r="I7612" s="255"/>
      <c r="J7612" s="255"/>
      <c r="K7612" s="255"/>
      <c r="M7612" s="255"/>
      <c r="S7612" s="255"/>
      <c r="AE7612" s="94" t="e">
        <f aca="false" t="array" ref="AE7612:AE7612">_xlfn.torow(_xlfn.unique(_xlfn._xlws.filter(cat_table[Subsector],$E7612=cat_table[Sector],"")))</f>
        <v>#NAME?</v>
      </c>
      <c r="AO7612" s="94" t="e">
        <f aca="false" t="array" ref="AO7612:AO7612">_xlfn.torow(_xlfn.unique(_xlfn._xlws.filter(cat_table[Sub-subsector],($E7612=cat_table[Sector])*($F7612=cat_table[Subsector]),"")))</f>
        <v>#NAME?</v>
      </c>
    </row>
    <row r="7613" customFormat="false" ht="15" hidden="false" customHeight="true" outlineLevel="0" collapsed="false">
      <c r="E7613" s="255"/>
      <c r="F7613" s="255"/>
      <c r="G7613" s="255"/>
      <c r="I7613" s="255"/>
      <c r="J7613" s="255"/>
      <c r="K7613" s="255"/>
      <c r="M7613" s="255"/>
      <c r="S7613" s="255"/>
      <c r="AE7613" s="94" t="e">
        <f aca="false" t="array" ref="AE7613:AE7613">_xlfn.torow(_xlfn.unique(_xlfn._xlws.filter(cat_table[Subsector],$E7613=cat_table[Sector],"")))</f>
        <v>#NAME?</v>
      </c>
      <c r="AO7613" s="94" t="e">
        <f aca="false" t="array" ref="AO7613:AO7613">_xlfn.torow(_xlfn.unique(_xlfn._xlws.filter(cat_table[Sub-subsector],($E7613=cat_table[Sector])*($F7613=cat_table[Subsector]),"")))</f>
        <v>#NAME?</v>
      </c>
    </row>
    <row r="7614" customFormat="false" ht="15" hidden="false" customHeight="true" outlineLevel="0" collapsed="false">
      <c r="E7614" s="255"/>
      <c r="F7614" s="255"/>
      <c r="G7614" s="255"/>
      <c r="I7614" s="255"/>
      <c r="J7614" s="255"/>
      <c r="K7614" s="255"/>
      <c r="M7614" s="255"/>
      <c r="S7614" s="255"/>
      <c r="AE7614" s="94" t="e">
        <f aca="false" t="array" ref="AE7614:AE7614">_xlfn.torow(_xlfn.unique(_xlfn._xlws.filter(cat_table[Subsector],$E7614=cat_table[Sector],"")))</f>
        <v>#NAME?</v>
      </c>
      <c r="AO7614" s="94" t="e">
        <f aca="false" t="array" ref="AO7614:AO7614">_xlfn.torow(_xlfn.unique(_xlfn._xlws.filter(cat_table[Sub-subsector],($E7614=cat_table[Sector])*($F7614=cat_table[Subsector]),"")))</f>
        <v>#NAME?</v>
      </c>
    </row>
    <row r="7615" customFormat="false" ht="15" hidden="false" customHeight="true" outlineLevel="0" collapsed="false">
      <c r="E7615" s="255"/>
      <c r="F7615" s="255"/>
      <c r="G7615" s="255"/>
      <c r="I7615" s="255"/>
      <c r="J7615" s="255"/>
      <c r="K7615" s="255"/>
      <c r="M7615" s="255"/>
      <c r="S7615" s="255"/>
      <c r="AE7615" s="94" t="e">
        <f aca="false" t="array" ref="AE7615:AE7615">_xlfn.torow(_xlfn.unique(_xlfn._xlws.filter(cat_table[Subsector],$E7615=cat_table[Sector],"")))</f>
        <v>#NAME?</v>
      </c>
      <c r="AO7615" s="94" t="e">
        <f aca="false" t="array" ref="AO7615:AO7615">_xlfn.torow(_xlfn.unique(_xlfn._xlws.filter(cat_table[Sub-subsector],($E7615=cat_table[Sector])*($F7615=cat_table[Subsector]),"")))</f>
        <v>#NAME?</v>
      </c>
    </row>
    <row r="7616" customFormat="false" ht="15" hidden="false" customHeight="true" outlineLevel="0" collapsed="false">
      <c r="E7616" s="255"/>
      <c r="F7616" s="255"/>
      <c r="G7616" s="255"/>
      <c r="I7616" s="255"/>
      <c r="J7616" s="255"/>
      <c r="K7616" s="255"/>
      <c r="M7616" s="255"/>
      <c r="S7616" s="255"/>
      <c r="AE7616" s="94" t="e">
        <f aca="false" t="array" ref="AE7616:AE7616">_xlfn.torow(_xlfn.unique(_xlfn._xlws.filter(cat_table[Subsector],$E7616=cat_table[Sector],"")))</f>
        <v>#NAME?</v>
      </c>
      <c r="AO7616" s="94" t="e">
        <f aca="false" t="array" ref="AO7616:AO7616">_xlfn.torow(_xlfn.unique(_xlfn._xlws.filter(cat_table[Sub-subsector],($E7616=cat_table[Sector])*($F7616=cat_table[Subsector]),"")))</f>
        <v>#NAME?</v>
      </c>
    </row>
    <row r="7617" customFormat="false" ht="15" hidden="false" customHeight="true" outlineLevel="0" collapsed="false">
      <c r="E7617" s="255"/>
      <c r="F7617" s="255"/>
      <c r="G7617" s="255"/>
      <c r="I7617" s="255"/>
      <c r="J7617" s="255"/>
      <c r="K7617" s="255"/>
      <c r="M7617" s="255"/>
      <c r="S7617" s="255"/>
      <c r="AE7617" s="94" t="e">
        <f aca="false" t="array" ref="AE7617:AE7617">_xlfn.torow(_xlfn.unique(_xlfn._xlws.filter(cat_table[Subsector],$E7617=cat_table[Sector],"")))</f>
        <v>#NAME?</v>
      </c>
      <c r="AO7617" s="94" t="e">
        <f aca="false" t="array" ref="AO7617:AO7617">_xlfn.torow(_xlfn.unique(_xlfn._xlws.filter(cat_table[Sub-subsector],($E7617=cat_table[Sector])*($F7617=cat_table[Subsector]),"")))</f>
        <v>#NAME?</v>
      </c>
    </row>
    <row r="7618" customFormat="false" ht="15" hidden="false" customHeight="true" outlineLevel="0" collapsed="false">
      <c r="E7618" s="255"/>
      <c r="F7618" s="255"/>
      <c r="G7618" s="255"/>
      <c r="I7618" s="255"/>
      <c r="J7618" s="255"/>
      <c r="K7618" s="255"/>
      <c r="M7618" s="255"/>
      <c r="S7618" s="255"/>
      <c r="AE7618" s="94" t="e">
        <f aca="false" t="array" ref="AE7618:AE7618">_xlfn.torow(_xlfn.unique(_xlfn._xlws.filter(cat_table[Subsector],$E7618=cat_table[Sector],"")))</f>
        <v>#NAME?</v>
      </c>
      <c r="AO7618" s="94" t="e">
        <f aca="false" t="array" ref="AO7618:AO7618">_xlfn.torow(_xlfn.unique(_xlfn._xlws.filter(cat_table[Sub-subsector],($E7618=cat_table[Sector])*($F7618=cat_table[Subsector]),"")))</f>
        <v>#NAME?</v>
      </c>
    </row>
    <row r="7619" customFormat="false" ht="15" hidden="false" customHeight="true" outlineLevel="0" collapsed="false">
      <c r="E7619" s="255"/>
      <c r="F7619" s="255"/>
      <c r="G7619" s="255"/>
      <c r="I7619" s="255"/>
      <c r="J7619" s="255"/>
      <c r="K7619" s="255"/>
      <c r="M7619" s="255"/>
      <c r="S7619" s="255"/>
      <c r="AE7619" s="94" t="e">
        <f aca="false" t="array" ref="AE7619:AE7619">_xlfn.torow(_xlfn.unique(_xlfn._xlws.filter(cat_table[Subsector],$E7619=cat_table[Sector],"")))</f>
        <v>#NAME?</v>
      </c>
      <c r="AO7619" s="94" t="e">
        <f aca="false" t="array" ref="AO7619:AO7619">_xlfn.torow(_xlfn.unique(_xlfn._xlws.filter(cat_table[Sub-subsector],($E7619=cat_table[Sector])*($F7619=cat_table[Subsector]),"")))</f>
        <v>#NAME?</v>
      </c>
    </row>
    <row r="7620" customFormat="false" ht="15" hidden="false" customHeight="true" outlineLevel="0" collapsed="false">
      <c r="E7620" s="255"/>
      <c r="F7620" s="255"/>
      <c r="G7620" s="255"/>
      <c r="I7620" s="255"/>
      <c r="J7620" s="255"/>
      <c r="K7620" s="255"/>
      <c r="M7620" s="255"/>
      <c r="S7620" s="255"/>
      <c r="AE7620" s="94" t="e">
        <f aca="false" t="array" ref="AE7620:AE7620">_xlfn.torow(_xlfn.unique(_xlfn._xlws.filter(cat_table[Subsector],$E7620=cat_table[Sector],"")))</f>
        <v>#NAME?</v>
      </c>
      <c r="AO7620" s="94" t="e">
        <f aca="false" t="array" ref="AO7620:AO7620">_xlfn.torow(_xlfn.unique(_xlfn._xlws.filter(cat_table[Sub-subsector],($E7620=cat_table[Sector])*($F7620=cat_table[Subsector]),"")))</f>
        <v>#NAME?</v>
      </c>
    </row>
    <row r="7621" customFormat="false" ht="15" hidden="false" customHeight="true" outlineLevel="0" collapsed="false">
      <c r="E7621" s="255"/>
      <c r="F7621" s="255"/>
      <c r="G7621" s="255"/>
      <c r="I7621" s="255"/>
      <c r="J7621" s="255"/>
      <c r="K7621" s="255"/>
      <c r="M7621" s="255"/>
      <c r="S7621" s="255"/>
      <c r="AE7621" s="94" t="e">
        <f aca="false" t="array" ref="AE7621:AE7621">_xlfn.torow(_xlfn.unique(_xlfn._xlws.filter(cat_table[Subsector],$E7621=cat_table[Sector],"")))</f>
        <v>#NAME?</v>
      </c>
      <c r="AO7621" s="94" t="e">
        <f aca="false" t="array" ref="AO7621:AO7621">_xlfn.torow(_xlfn.unique(_xlfn._xlws.filter(cat_table[Sub-subsector],($E7621=cat_table[Sector])*($F7621=cat_table[Subsector]),"")))</f>
        <v>#NAME?</v>
      </c>
    </row>
    <row r="7622" customFormat="false" ht="15" hidden="false" customHeight="true" outlineLevel="0" collapsed="false">
      <c r="E7622" s="255"/>
      <c r="F7622" s="255"/>
      <c r="G7622" s="255"/>
      <c r="I7622" s="255"/>
      <c r="J7622" s="255"/>
      <c r="K7622" s="255"/>
      <c r="M7622" s="255"/>
      <c r="S7622" s="255"/>
      <c r="AE7622" s="94" t="e">
        <f aca="false" t="array" ref="AE7622:AE7622">_xlfn.torow(_xlfn.unique(_xlfn._xlws.filter(cat_table[Subsector],$E7622=cat_table[Sector],"")))</f>
        <v>#NAME?</v>
      </c>
      <c r="AO7622" s="94" t="e">
        <f aca="false" t="array" ref="AO7622:AO7622">_xlfn.torow(_xlfn.unique(_xlfn._xlws.filter(cat_table[Sub-subsector],($E7622=cat_table[Sector])*($F7622=cat_table[Subsector]),"")))</f>
        <v>#NAME?</v>
      </c>
    </row>
    <row r="7623" customFormat="false" ht="15" hidden="false" customHeight="true" outlineLevel="0" collapsed="false">
      <c r="E7623" s="255"/>
      <c r="F7623" s="255"/>
      <c r="G7623" s="255"/>
      <c r="I7623" s="255"/>
      <c r="J7623" s="255"/>
      <c r="K7623" s="255"/>
      <c r="M7623" s="255"/>
      <c r="S7623" s="255"/>
      <c r="AE7623" s="94" t="e">
        <f aca="false" t="array" ref="AE7623:AE7623">_xlfn.torow(_xlfn.unique(_xlfn._xlws.filter(cat_table[Subsector],$E7623=cat_table[Sector],"")))</f>
        <v>#NAME?</v>
      </c>
      <c r="AO7623" s="94" t="e">
        <f aca="false" t="array" ref="AO7623:AO7623">_xlfn.torow(_xlfn.unique(_xlfn._xlws.filter(cat_table[Sub-subsector],($E7623=cat_table[Sector])*($F7623=cat_table[Subsector]),"")))</f>
        <v>#NAME?</v>
      </c>
    </row>
    <row r="7624" customFormat="false" ht="15" hidden="false" customHeight="true" outlineLevel="0" collapsed="false">
      <c r="E7624" s="255"/>
      <c r="F7624" s="255"/>
      <c r="G7624" s="255"/>
      <c r="I7624" s="255"/>
      <c r="J7624" s="255"/>
      <c r="K7624" s="255"/>
      <c r="M7624" s="255"/>
      <c r="S7624" s="255"/>
      <c r="AE7624" s="94" t="e">
        <f aca="false" t="array" ref="AE7624:AE7624">_xlfn.torow(_xlfn.unique(_xlfn._xlws.filter(cat_table[Subsector],$E7624=cat_table[Sector],"")))</f>
        <v>#NAME?</v>
      </c>
      <c r="AO7624" s="94" t="e">
        <f aca="false" t="array" ref="AO7624:AO7624">_xlfn.torow(_xlfn.unique(_xlfn._xlws.filter(cat_table[Sub-subsector],($E7624=cat_table[Sector])*($F7624=cat_table[Subsector]),"")))</f>
        <v>#NAME?</v>
      </c>
    </row>
    <row r="7625" customFormat="false" ht="15" hidden="false" customHeight="true" outlineLevel="0" collapsed="false">
      <c r="E7625" s="255"/>
      <c r="F7625" s="255"/>
      <c r="G7625" s="255"/>
      <c r="I7625" s="255"/>
      <c r="J7625" s="255"/>
      <c r="K7625" s="255"/>
      <c r="M7625" s="255"/>
      <c r="S7625" s="255"/>
      <c r="AE7625" s="94" t="e">
        <f aca="false" t="array" ref="AE7625:AE7625">_xlfn.torow(_xlfn.unique(_xlfn._xlws.filter(cat_table[Subsector],$E7625=cat_table[Sector],"")))</f>
        <v>#NAME?</v>
      </c>
      <c r="AO7625" s="94" t="e">
        <f aca="false" t="array" ref="AO7625:AO7625">_xlfn.torow(_xlfn.unique(_xlfn._xlws.filter(cat_table[Sub-subsector],($E7625=cat_table[Sector])*($F7625=cat_table[Subsector]),"")))</f>
        <v>#NAME?</v>
      </c>
    </row>
    <row r="7626" customFormat="false" ht="15" hidden="false" customHeight="true" outlineLevel="0" collapsed="false">
      <c r="E7626" s="255"/>
      <c r="F7626" s="255"/>
      <c r="G7626" s="255"/>
      <c r="I7626" s="255"/>
      <c r="J7626" s="255"/>
      <c r="K7626" s="255"/>
      <c r="M7626" s="255"/>
      <c r="S7626" s="255"/>
      <c r="AE7626" s="94" t="e">
        <f aca="false" t="array" ref="AE7626:AE7626">_xlfn.torow(_xlfn.unique(_xlfn._xlws.filter(cat_table[Subsector],$E7626=cat_table[Sector],"")))</f>
        <v>#NAME?</v>
      </c>
      <c r="AO7626" s="94" t="e">
        <f aca="false" t="array" ref="AO7626:AO7626">_xlfn.torow(_xlfn.unique(_xlfn._xlws.filter(cat_table[Sub-subsector],($E7626=cat_table[Sector])*($F7626=cat_table[Subsector]),"")))</f>
        <v>#NAME?</v>
      </c>
    </row>
    <row r="7627" customFormat="false" ht="15" hidden="false" customHeight="true" outlineLevel="0" collapsed="false">
      <c r="E7627" s="255"/>
      <c r="F7627" s="255"/>
      <c r="G7627" s="255"/>
      <c r="I7627" s="255"/>
      <c r="J7627" s="255"/>
      <c r="K7627" s="255"/>
      <c r="M7627" s="255"/>
      <c r="S7627" s="255"/>
      <c r="AE7627" s="94" t="e">
        <f aca="false" t="array" ref="AE7627:AE7627">_xlfn.torow(_xlfn.unique(_xlfn._xlws.filter(cat_table[Subsector],$E7627=cat_table[Sector],"")))</f>
        <v>#NAME?</v>
      </c>
      <c r="AO7627" s="94" t="e">
        <f aca="false" t="array" ref="AO7627:AO7627">_xlfn.torow(_xlfn.unique(_xlfn._xlws.filter(cat_table[Sub-subsector],($E7627=cat_table[Sector])*($F7627=cat_table[Subsector]),"")))</f>
        <v>#NAME?</v>
      </c>
    </row>
    <row r="7628" customFormat="false" ht="15" hidden="false" customHeight="true" outlineLevel="0" collapsed="false">
      <c r="E7628" s="255"/>
      <c r="F7628" s="255"/>
      <c r="G7628" s="255"/>
      <c r="I7628" s="255"/>
      <c r="J7628" s="255"/>
      <c r="K7628" s="255"/>
      <c r="M7628" s="255"/>
      <c r="S7628" s="255"/>
      <c r="AE7628" s="94" t="e">
        <f aca="false" t="array" ref="AE7628:AE7628">_xlfn.torow(_xlfn.unique(_xlfn._xlws.filter(cat_table[Subsector],$E7628=cat_table[Sector],"")))</f>
        <v>#NAME?</v>
      </c>
      <c r="AO7628" s="94" t="e">
        <f aca="false" t="array" ref="AO7628:AO7628">_xlfn.torow(_xlfn.unique(_xlfn._xlws.filter(cat_table[Sub-subsector],($E7628=cat_table[Sector])*($F7628=cat_table[Subsector]),"")))</f>
        <v>#NAME?</v>
      </c>
    </row>
    <row r="7629" customFormat="false" ht="15" hidden="false" customHeight="true" outlineLevel="0" collapsed="false">
      <c r="E7629" s="255"/>
      <c r="F7629" s="255"/>
      <c r="G7629" s="255"/>
      <c r="I7629" s="255"/>
      <c r="J7629" s="255"/>
      <c r="K7629" s="255"/>
      <c r="M7629" s="255"/>
      <c r="S7629" s="255"/>
      <c r="AE7629" s="94" t="e">
        <f aca="false" t="array" ref="AE7629:AE7629">_xlfn.torow(_xlfn.unique(_xlfn._xlws.filter(cat_table[Subsector],$E7629=cat_table[Sector],"")))</f>
        <v>#NAME?</v>
      </c>
      <c r="AO7629" s="94" t="e">
        <f aca="false" t="array" ref="AO7629:AO7629">_xlfn.torow(_xlfn.unique(_xlfn._xlws.filter(cat_table[Sub-subsector],($E7629=cat_table[Sector])*($F7629=cat_table[Subsector]),"")))</f>
        <v>#NAME?</v>
      </c>
    </row>
    <row r="7630" customFormat="false" ht="15" hidden="false" customHeight="true" outlineLevel="0" collapsed="false">
      <c r="E7630" s="255"/>
      <c r="F7630" s="255"/>
      <c r="G7630" s="255"/>
      <c r="I7630" s="255"/>
      <c r="J7630" s="255"/>
      <c r="K7630" s="255"/>
      <c r="M7630" s="255"/>
      <c r="S7630" s="255"/>
      <c r="AE7630" s="94" t="e">
        <f aca="false" t="array" ref="AE7630:AE7630">_xlfn.torow(_xlfn.unique(_xlfn._xlws.filter(cat_table[Subsector],$E7630=cat_table[Sector],"")))</f>
        <v>#NAME?</v>
      </c>
      <c r="AO7630" s="94" t="e">
        <f aca="false" t="array" ref="AO7630:AO7630">_xlfn.torow(_xlfn.unique(_xlfn._xlws.filter(cat_table[Sub-subsector],($E7630=cat_table[Sector])*($F7630=cat_table[Subsector]),"")))</f>
        <v>#NAME?</v>
      </c>
    </row>
    <row r="7631" customFormat="false" ht="15" hidden="false" customHeight="true" outlineLevel="0" collapsed="false">
      <c r="E7631" s="255"/>
      <c r="F7631" s="255"/>
      <c r="G7631" s="255"/>
      <c r="I7631" s="255"/>
      <c r="J7631" s="255"/>
      <c r="K7631" s="255"/>
      <c r="M7631" s="255"/>
      <c r="S7631" s="255"/>
      <c r="AE7631" s="94" t="e">
        <f aca="false" t="array" ref="AE7631:AE7631">_xlfn.torow(_xlfn.unique(_xlfn._xlws.filter(cat_table[Subsector],$E7631=cat_table[Sector],"")))</f>
        <v>#NAME?</v>
      </c>
      <c r="AO7631" s="94" t="e">
        <f aca="false" t="array" ref="AO7631:AO7631">_xlfn.torow(_xlfn.unique(_xlfn._xlws.filter(cat_table[Sub-subsector],($E7631=cat_table[Sector])*($F7631=cat_table[Subsector]),"")))</f>
        <v>#NAME?</v>
      </c>
    </row>
    <row r="7632" customFormat="false" ht="15" hidden="false" customHeight="true" outlineLevel="0" collapsed="false">
      <c r="E7632" s="255"/>
      <c r="F7632" s="255"/>
      <c r="G7632" s="255"/>
      <c r="I7632" s="255"/>
      <c r="J7632" s="255"/>
      <c r="K7632" s="255"/>
      <c r="M7632" s="255"/>
      <c r="S7632" s="255"/>
      <c r="AE7632" s="94" t="e">
        <f aca="false" t="array" ref="AE7632:AE7632">_xlfn.torow(_xlfn.unique(_xlfn._xlws.filter(cat_table[Subsector],$E7632=cat_table[Sector],"")))</f>
        <v>#NAME?</v>
      </c>
      <c r="AO7632" s="94" t="e">
        <f aca="false" t="array" ref="AO7632:AO7632">_xlfn.torow(_xlfn.unique(_xlfn._xlws.filter(cat_table[Sub-subsector],($E7632=cat_table[Sector])*($F7632=cat_table[Subsector]),"")))</f>
        <v>#NAME?</v>
      </c>
    </row>
    <row r="7633" customFormat="false" ht="15" hidden="false" customHeight="true" outlineLevel="0" collapsed="false">
      <c r="E7633" s="255"/>
      <c r="F7633" s="255"/>
      <c r="G7633" s="255"/>
      <c r="I7633" s="255"/>
      <c r="J7633" s="255"/>
      <c r="K7633" s="255"/>
      <c r="M7633" s="255"/>
      <c r="S7633" s="255"/>
      <c r="AE7633" s="94" t="e">
        <f aca="false" t="array" ref="AE7633:AE7633">_xlfn.torow(_xlfn.unique(_xlfn._xlws.filter(cat_table[Subsector],$E7633=cat_table[Sector],"")))</f>
        <v>#NAME?</v>
      </c>
      <c r="AO7633" s="94" t="e">
        <f aca="false" t="array" ref="AO7633:AO7633">_xlfn.torow(_xlfn.unique(_xlfn._xlws.filter(cat_table[Sub-subsector],($E7633=cat_table[Sector])*($F7633=cat_table[Subsector]),"")))</f>
        <v>#NAME?</v>
      </c>
    </row>
    <row r="7634" customFormat="false" ht="15" hidden="false" customHeight="true" outlineLevel="0" collapsed="false">
      <c r="E7634" s="255"/>
      <c r="F7634" s="255"/>
      <c r="G7634" s="255"/>
      <c r="I7634" s="255"/>
      <c r="J7634" s="255"/>
      <c r="K7634" s="255"/>
      <c r="M7634" s="255"/>
      <c r="S7634" s="255"/>
      <c r="AE7634" s="94" t="e">
        <f aca="false" t="array" ref="AE7634:AE7634">_xlfn.torow(_xlfn.unique(_xlfn._xlws.filter(cat_table[Subsector],$E7634=cat_table[Sector],"")))</f>
        <v>#NAME?</v>
      </c>
      <c r="AO7634" s="94" t="e">
        <f aca="false" t="array" ref="AO7634:AO7634">_xlfn.torow(_xlfn.unique(_xlfn._xlws.filter(cat_table[Sub-subsector],($E7634=cat_table[Sector])*($F7634=cat_table[Subsector]),"")))</f>
        <v>#NAME?</v>
      </c>
    </row>
    <row r="7635" customFormat="false" ht="15" hidden="false" customHeight="true" outlineLevel="0" collapsed="false">
      <c r="E7635" s="255"/>
      <c r="F7635" s="255"/>
      <c r="G7635" s="255"/>
      <c r="I7635" s="255"/>
      <c r="J7635" s="255"/>
      <c r="K7635" s="255"/>
      <c r="M7635" s="255"/>
      <c r="S7635" s="255"/>
      <c r="AE7635" s="94" t="e">
        <f aca="false" t="array" ref="AE7635:AE7635">_xlfn.torow(_xlfn.unique(_xlfn._xlws.filter(cat_table[Subsector],$E7635=cat_table[Sector],"")))</f>
        <v>#NAME?</v>
      </c>
      <c r="AO7635" s="94" t="e">
        <f aca="false" t="array" ref="AO7635:AO7635">_xlfn.torow(_xlfn.unique(_xlfn._xlws.filter(cat_table[Sub-subsector],($E7635=cat_table[Sector])*($F7635=cat_table[Subsector]),"")))</f>
        <v>#NAME?</v>
      </c>
    </row>
    <row r="7636" customFormat="false" ht="15" hidden="false" customHeight="true" outlineLevel="0" collapsed="false">
      <c r="E7636" s="255"/>
      <c r="F7636" s="255"/>
      <c r="G7636" s="255"/>
      <c r="I7636" s="255"/>
      <c r="J7636" s="255"/>
      <c r="K7636" s="255"/>
      <c r="M7636" s="255"/>
      <c r="S7636" s="255"/>
      <c r="AE7636" s="94" t="e">
        <f aca="false" t="array" ref="AE7636:AE7636">_xlfn.torow(_xlfn.unique(_xlfn._xlws.filter(cat_table[Subsector],$E7636=cat_table[Sector],"")))</f>
        <v>#NAME?</v>
      </c>
      <c r="AO7636" s="94" t="e">
        <f aca="false" t="array" ref="AO7636:AO7636">_xlfn.torow(_xlfn.unique(_xlfn._xlws.filter(cat_table[Sub-subsector],($E7636=cat_table[Sector])*($F7636=cat_table[Subsector]),"")))</f>
        <v>#NAME?</v>
      </c>
    </row>
    <row r="7637" customFormat="false" ht="15" hidden="false" customHeight="true" outlineLevel="0" collapsed="false">
      <c r="E7637" s="255"/>
      <c r="F7637" s="255"/>
      <c r="G7637" s="255"/>
      <c r="I7637" s="255"/>
      <c r="J7637" s="255"/>
      <c r="K7637" s="255"/>
      <c r="M7637" s="255"/>
      <c r="S7637" s="255"/>
      <c r="AE7637" s="94" t="e">
        <f aca="false" t="array" ref="AE7637:AE7637">_xlfn.torow(_xlfn.unique(_xlfn._xlws.filter(cat_table[Subsector],$E7637=cat_table[Sector],"")))</f>
        <v>#NAME?</v>
      </c>
      <c r="AO7637" s="94" t="e">
        <f aca="false" t="array" ref="AO7637:AO7637">_xlfn.torow(_xlfn.unique(_xlfn._xlws.filter(cat_table[Sub-subsector],($E7637=cat_table[Sector])*($F7637=cat_table[Subsector]),"")))</f>
        <v>#NAME?</v>
      </c>
    </row>
    <row r="7638" customFormat="false" ht="15" hidden="false" customHeight="true" outlineLevel="0" collapsed="false">
      <c r="E7638" s="255"/>
      <c r="F7638" s="255"/>
      <c r="G7638" s="255"/>
      <c r="I7638" s="255"/>
      <c r="J7638" s="255"/>
      <c r="K7638" s="255"/>
      <c r="M7638" s="255"/>
      <c r="S7638" s="255"/>
      <c r="AE7638" s="94" t="e">
        <f aca="false" t="array" ref="AE7638:AE7638">_xlfn.torow(_xlfn.unique(_xlfn._xlws.filter(cat_table[Subsector],$E7638=cat_table[Sector],"")))</f>
        <v>#NAME?</v>
      </c>
      <c r="AO7638" s="94" t="e">
        <f aca="false" t="array" ref="AO7638:AO7638">_xlfn.torow(_xlfn.unique(_xlfn._xlws.filter(cat_table[Sub-subsector],($E7638=cat_table[Sector])*($F7638=cat_table[Subsector]),"")))</f>
        <v>#NAME?</v>
      </c>
    </row>
    <row r="7639" customFormat="false" ht="15" hidden="false" customHeight="true" outlineLevel="0" collapsed="false">
      <c r="E7639" s="255"/>
      <c r="F7639" s="255"/>
      <c r="G7639" s="255"/>
      <c r="I7639" s="255"/>
      <c r="J7639" s="255"/>
      <c r="K7639" s="255"/>
      <c r="M7639" s="255"/>
      <c r="S7639" s="255"/>
      <c r="AE7639" s="94" t="e">
        <f aca="false" t="array" ref="AE7639:AE7639">_xlfn.torow(_xlfn.unique(_xlfn._xlws.filter(cat_table[Subsector],$E7639=cat_table[Sector],"")))</f>
        <v>#NAME?</v>
      </c>
      <c r="AO7639" s="94" t="e">
        <f aca="false" t="array" ref="AO7639:AO7639">_xlfn.torow(_xlfn.unique(_xlfn._xlws.filter(cat_table[Sub-subsector],($E7639=cat_table[Sector])*($F7639=cat_table[Subsector]),"")))</f>
        <v>#NAME?</v>
      </c>
    </row>
    <row r="7640" customFormat="false" ht="15" hidden="false" customHeight="true" outlineLevel="0" collapsed="false">
      <c r="E7640" s="255"/>
      <c r="F7640" s="255"/>
      <c r="G7640" s="255"/>
      <c r="I7640" s="255"/>
      <c r="J7640" s="255"/>
      <c r="K7640" s="255"/>
      <c r="M7640" s="255"/>
      <c r="S7640" s="255"/>
      <c r="AE7640" s="94" t="e">
        <f aca="false" t="array" ref="AE7640:AE7640">_xlfn.torow(_xlfn.unique(_xlfn._xlws.filter(cat_table[Subsector],$E7640=cat_table[Sector],"")))</f>
        <v>#NAME?</v>
      </c>
      <c r="AO7640" s="94" t="e">
        <f aca="false" t="array" ref="AO7640:AO7640">_xlfn.torow(_xlfn.unique(_xlfn._xlws.filter(cat_table[Sub-subsector],($E7640=cat_table[Sector])*($F7640=cat_table[Subsector]),"")))</f>
        <v>#NAME?</v>
      </c>
    </row>
    <row r="7641" customFormat="false" ht="15" hidden="false" customHeight="true" outlineLevel="0" collapsed="false">
      <c r="E7641" s="255"/>
      <c r="F7641" s="255"/>
      <c r="G7641" s="255"/>
      <c r="I7641" s="255"/>
      <c r="J7641" s="255"/>
      <c r="K7641" s="255"/>
      <c r="M7641" s="255"/>
      <c r="S7641" s="255"/>
      <c r="AE7641" s="94" t="e">
        <f aca="false" t="array" ref="AE7641:AE7641">_xlfn.torow(_xlfn.unique(_xlfn._xlws.filter(cat_table[Subsector],$E7641=cat_table[Sector],"")))</f>
        <v>#NAME?</v>
      </c>
      <c r="AO7641" s="94" t="e">
        <f aca="false" t="array" ref="AO7641:AO7641">_xlfn.torow(_xlfn.unique(_xlfn._xlws.filter(cat_table[Sub-subsector],($E7641=cat_table[Sector])*($F7641=cat_table[Subsector]),"")))</f>
        <v>#NAME?</v>
      </c>
    </row>
    <row r="7642" customFormat="false" ht="15" hidden="false" customHeight="true" outlineLevel="0" collapsed="false">
      <c r="E7642" s="255"/>
      <c r="F7642" s="255"/>
      <c r="G7642" s="255"/>
      <c r="I7642" s="255"/>
      <c r="J7642" s="255"/>
      <c r="K7642" s="255"/>
      <c r="M7642" s="255"/>
      <c r="S7642" s="255"/>
      <c r="AE7642" s="94" t="e">
        <f aca="false" t="array" ref="AE7642:AE7642">_xlfn.torow(_xlfn.unique(_xlfn._xlws.filter(cat_table[Subsector],$E7642=cat_table[Sector],"")))</f>
        <v>#NAME?</v>
      </c>
      <c r="AO7642" s="94" t="e">
        <f aca="false" t="array" ref="AO7642:AO7642">_xlfn.torow(_xlfn.unique(_xlfn._xlws.filter(cat_table[Sub-subsector],($E7642=cat_table[Sector])*($F7642=cat_table[Subsector]),"")))</f>
        <v>#NAME?</v>
      </c>
    </row>
    <row r="7643" customFormat="false" ht="15" hidden="false" customHeight="true" outlineLevel="0" collapsed="false">
      <c r="E7643" s="255"/>
      <c r="F7643" s="255"/>
      <c r="G7643" s="255"/>
      <c r="I7643" s="255"/>
      <c r="J7643" s="255"/>
      <c r="K7643" s="255"/>
      <c r="M7643" s="255"/>
      <c r="S7643" s="255"/>
      <c r="AE7643" s="94" t="e">
        <f aca="false" t="array" ref="AE7643:AE7643">_xlfn.torow(_xlfn.unique(_xlfn._xlws.filter(cat_table[Subsector],$E7643=cat_table[Sector],"")))</f>
        <v>#NAME?</v>
      </c>
      <c r="AO7643" s="94" t="e">
        <f aca="false" t="array" ref="AO7643:AO7643">_xlfn.torow(_xlfn.unique(_xlfn._xlws.filter(cat_table[Sub-subsector],($E7643=cat_table[Sector])*($F7643=cat_table[Subsector]),"")))</f>
        <v>#NAME?</v>
      </c>
    </row>
    <row r="7644" customFormat="false" ht="15" hidden="false" customHeight="true" outlineLevel="0" collapsed="false">
      <c r="E7644" s="255"/>
      <c r="F7644" s="255"/>
      <c r="G7644" s="255"/>
      <c r="I7644" s="255"/>
      <c r="J7644" s="255"/>
      <c r="K7644" s="255"/>
      <c r="M7644" s="255"/>
      <c r="S7644" s="255"/>
      <c r="AE7644" s="94" t="e">
        <f aca="false" t="array" ref="AE7644:AE7644">_xlfn.torow(_xlfn.unique(_xlfn._xlws.filter(cat_table[Subsector],$E7644=cat_table[Sector],"")))</f>
        <v>#NAME?</v>
      </c>
      <c r="AO7644" s="94" t="e">
        <f aca="false" t="array" ref="AO7644:AO7644">_xlfn.torow(_xlfn.unique(_xlfn._xlws.filter(cat_table[Sub-subsector],($E7644=cat_table[Sector])*($F7644=cat_table[Subsector]),"")))</f>
        <v>#NAME?</v>
      </c>
    </row>
    <row r="7645" customFormat="false" ht="15" hidden="false" customHeight="true" outlineLevel="0" collapsed="false">
      <c r="E7645" s="255"/>
      <c r="F7645" s="255"/>
      <c r="G7645" s="255"/>
      <c r="I7645" s="255"/>
      <c r="J7645" s="255"/>
      <c r="K7645" s="255"/>
      <c r="M7645" s="255"/>
      <c r="S7645" s="255"/>
      <c r="AE7645" s="94" t="e">
        <f aca="false" t="array" ref="AE7645:AE7645">_xlfn.torow(_xlfn.unique(_xlfn._xlws.filter(cat_table[Subsector],$E7645=cat_table[Sector],"")))</f>
        <v>#NAME?</v>
      </c>
      <c r="AO7645" s="94" t="e">
        <f aca="false" t="array" ref="AO7645:AO7645">_xlfn.torow(_xlfn.unique(_xlfn._xlws.filter(cat_table[Sub-subsector],($E7645=cat_table[Sector])*($F7645=cat_table[Subsector]),"")))</f>
        <v>#NAME?</v>
      </c>
    </row>
    <row r="7646" customFormat="false" ht="15" hidden="false" customHeight="true" outlineLevel="0" collapsed="false">
      <c r="E7646" s="255"/>
      <c r="F7646" s="255"/>
      <c r="G7646" s="255"/>
      <c r="I7646" s="255"/>
      <c r="J7646" s="255"/>
      <c r="K7646" s="255"/>
      <c r="M7646" s="255"/>
      <c r="S7646" s="255"/>
      <c r="AE7646" s="94" t="e">
        <f aca="false" t="array" ref="AE7646:AE7646">_xlfn.torow(_xlfn.unique(_xlfn._xlws.filter(cat_table[Subsector],$E7646=cat_table[Sector],"")))</f>
        <v>#NAME?</v>
      </c>
      <c r="AO7646" s="94" t="e">
        <f aca="false" t="array" ref="AO7646:AO7646">_xlfn.torow(_xlfn.unique(_xlfn._xlws.filter(cat_table[Sub-subsector],($E7646=cat_table[Sector])*($F7646=cat_table[Subsector]),"")))</f>
        <v>#NAME?</v>
      </c>
    </row>
    <row r="7647" customFormat="false" ht="15" hidden="false" customHeight="true" outlineLevel="0" collapsed="false">
      <c r="E7647" s="255"/>
      <c r="F7647" s="255"/>
      <c r="G7647" s="255"/>
      <c r="I7647" s="255"/>
      <c r="J7647" s="255"/>
      <c r="K7647" s="255"/>
      <c r="M7647" s="255"/>
      <c r="S7647" s="255"/>
      <c r="AE7647" s="94" t="e">
        <f aca="false" t="array" ref="AE7647:AE7647">_xlfn.torow(_xlfn.unique(_xlfn._xlws.filter(cat_table[Subsector],$E7647=cat_table[Sector],"")))</f>
        <v>#NAME?</v>
      </c>
      <c r="AO7647" s="94" t="e">
        <f aca="false" t="array" ref="AO7647:AO7647">_xlfn.torow(_xlfn.unique(_xlfn._xlws.filter(cat_table[Sub-subsector],($E7647=cat_table[Sector])*($F7647=cat_table[Subsector]),"")))</f>
        <v>#NAME?</v>
      </c>
    </row>
    <row r="7648" customFormat="false" ht="15" hidden="false" customHeight="true" outlineLevel="0" collapsed="false">
      <c r="E7648" s="255"/>
      <c r="F7648" s="255"/>
      <c r="G7648" s="255"/>
      <c r="I7648" s="255"/>
      <c r="J7648" s="255"/>
      <c r="K7648" s="255"/>
      <c r="M7648" s="255"/>
      <c r="S7648" s="255"/>
      <c r="AE7648" s="94" t="e">
        <f aca="false" t="array" ref="AE7648:AE7648">_xlfn.torow(_xlfn.unique(_xlfn._xlws.filter(cat_table[Subsector],$E7648=cat_table[Sector],"")))</f>
        <v>#NAME?</v>
      </c>
      <c r="AO7648" s="94" t="e">
        <f aca="false" t="array" ref="AO7648:AO7648">_xlfn.torow(_xlfn.unique(_xlfn._xlws.filter(cat_table[Sub-subsector],($E7648=cat_table[Sector])*($F7648=cat_table[Subsector]),"")))</f>
        <v>#NAME?</v>
      </c>
    </row>
    <row r="7649" customFormat="false" ht="15" hidden="false" customHeight="true" outlineLevel="0" collapsed="false">
      <c r="E7649" s="255"/>
      <c r="F7649" s="255"/>
      <c r="G7649" s="255"/>
      <c r="I7649" s="255"/>
      <c r="J7649" s="255"/>
      <c r="K7649" s="255"/>
      <c r="M7649" s="255"/>
      <c r="S7649" s="255"/>
      <c r="AE7649" s="94" t="e">
        <f aca="false" t="array" ref="AE7649:AE7649">_xlfn.torow(_xlfn.unique(_xlfn._xlws.filter(cat_table[Subsector],$E7649=cat_table[Sector],"")))</f>
        <v>#NAME?</v>
      </c>
      <c r="AO7649" s="94" t="e">
        <f aca="false" t="array" ref="AO7649:AO7649">_xlfn.torow(_xlfn.unique(_xlfn._xlws.filter(cat_table[Sub-subsector],($E7649=cat_table[Sector])*($F7649=cat_table[Subsector]),"")))</f>
        <v>#NAME?</v>
      </c>
    </row>
    <row r="7650" customFormat="false" ht="15" hidden="false" customHeight="true" outlineLevel="0" collapsed="false">
      <c r="E7650" s="255"/>
      <c r="F7650" s="255"/>
      <c r="G7650" s="255"/>
      <c r="I7650" s="255"/>
      <c r="J7650" s="255"/>
      <c r="K7650" s="255"/>
      <c r="M7650" s="255"/>
      <c r="S7650" s="255"/>
      <c r="AE7650" s="94" t="e">
        <f aca="false" t="array" ref="AE7650:AE7650">_xlfn.torow(_xlfn.unique(_xlfn._xlws.filter(cat_table[Subsector],$E7650=cat_table[Sector],"")))</f>
        <v>#NAME?</v>
      </c>
      <c r="AO7650" s="94" t="e">
        <f aca="false" t="array" ref="AO7650:AO7650">_xlfn.torow(_xlfn.unique(_xlfn._xlws.filter(cat_table[Sub-subsector],($E7650=cat_table[Sector])*($F7650=cat_table[Subsector]),"")))</f>
        <v>#NAME?</v>
      </c>
    </row>
    <row r="7651" customFormat="false" ht="15" hidden="false" customHeight="true" outlineLevel="0" collapsed="false">
      <c r="E7651" s="255"/>
      <c r="F7651" s="255"/>
      <c r="G7651" s="255"/>
      <c r="I7651" s="255"/>
      <c r="J7651" s="255"/>
      <c r="K7651" s="255"/>
      <c r="M7651" s="255"/>
      <c r="S7651" s="255"/>
      <c r="AE7651" s="94" t="e">
        <f aca="false" t="array" ref="AE7651:AE7651">_xlfn.torow(_xlfn.unique(_xlfn._xlws.filter(cat_table[Subsector],$E7651=cat_table[Sector],"")))</f>
        <v>#NAME?</v>
      </c>
      <c r="AO7651" s="94" t="e">
        <f aca="false" t="array" ref="AO7651:AO7651">_xlfn.torow(_xlfn.unique(_xlfn._xlws.filter(cat_table[Sub-subsector],($E7651=cat_table[Sector])*($F7651=cat_table[Subsector]),"")))</f>
        <v>#NAME?</v>
      </c>
    </row>
    <row r="7652" customFormat="false" ht="15" hidden="false" customHeight="true" outlineLevel="0" collapsed="false">
      <c r="E7652" s="255"/>
      <c r="F7652" s="255"/>
      <c r="G7652" s="255"/>
      <c r="I7652" s="255"/>
      <c r="J7652" s="255"/>
      <c r="K7652" s="255"/>
      <c r="M7652" s="255"/>
      <c r="S7652" s="255"/>
      <c r="AE7652" s="94" t="e">
        <f aca="false" t="array" ref="AE7652:AE7652">_xlfn.torow(_xlfn.unique(_xlfn._xlws.filter(cat_table[Subsector],$E7652=cat_table[Sector],"")))</f>
        <v>#NAME?</v>
      </c>
      <c r="AO7652" s="94" t="e">
        <f aca="false" t="array" ref="AO7652:AO7652">_xlfn.torow(_xlfn.unique(_xlfn._xlws.filter(cat_table[Sub-subsector],($E7652=cat_table[Sector])*($F7652=cat_table[Subsector]),"")))</f>
        <v>#NAME?</v>
      </c>
    </row>
    <row r="7653" customFormat="false" ht="15" hidden="false" customHeight="true" outlineLevel="0" collapsed="false">
      <c r="E7653" s="255"/>
      <c r="F7653" s="255"/>
      <c r="G7653" s="255"/>
      <c r="I7653" s="255"/>
      <c r="J7653" s="255"/>
      <c r="K7653" s="255"/>
      <c r="M7653" s="255"/>
      <c r="S7653" s="255"/>
      <c r="AE7653" s="94" t="e">
        <f aca="false" t="array" ref="AE7653:AE7653">_xlfn.torow(_xlfn.unique(_xlfn._xlws.filter(cat_table[Subsector],$E7653=cat_table[Sector],"")))</f>
        <v>#NAME?</v>
      </c>
      <c r="AO7653" s="94" t="e">
        <f aca="false" t="array" ref="AO7653:AO7653">_xlfn.torow(_xlfn.unique(_xlfn._xlws.filter(cat_table[Sub-subsector],($E7653=cat_table[Sector])*($F7653=cat_table[Subsector]),"")))</f>
        <v>#NAME?</v>
      </c>
    </row>
    <row r="7654" customFormat="false" ht="15" hidden="false" customHeight="true" outlineLevel="0" collapsed="false">
      <c r="E7654" s="255"/>
      <c r="F7654" s="255"/>
      <c r="G7654" s="255"/>
      <c r="I7654" s="255"/>
      <c r="J7654" s="255"/>
      <c r="K7654" s="255"/>
      <c r="M7654" s="255"/>
      <c r="S7654" s="255"/>
      <c r="AE7654" s="94" t="e">
        <f aca="false" t="array" ref="AE7654:AE7654">_xlfn.torow(_xlfn.unique(_xlfn._xlws.filter(cat_table[Subsector],$E7654=cat_table[Sector],"")))</f>
        <v>#NAME?</v>
      </c>
      <c r="AO7654" s="94" t="e">
        <f aca="false" t="array" ref="AO7654:AO7654">_xlfn.torow(_xlfn.unique(_xlfn._xlws.filter(cat_table[Sub-subsector],($E7654=cat_table[Sector])*($F7654=cat_table[Subsector]),"")))</f>
        <v>#NAME?</v>
      </c>
    </row>
    <row r="7655" customFormat="false" ht="15" hidden="false" customHeight="true" outlineLevel="0" collapsed="false">
      <c r="E7655" s="255"/>
      <c r="F7655" s="255"/>
      <c r="G7655" s="255"/>
      <c r="I7655" s="255"/>
      <c r="J7655" s="255"/>
      <c r="K7655" s="255"/>
      <c r="M7655" s="255"/>
      <c r="S7655" s="255"/>
      <c r="AE7655" s="94" t="e">
        <f aca="false" t="array" ref="AE7655:AE7655">_xlfn.torow(_xlfn.unique(_xlfn._xlws.filter(cat_table[Subsector],$E7655=cat_table[Sector],"")))</f>
        <v>#NAME?</v>
      </c>
      <c r="AO7655" s="94" t="e">
        <f aca="false" t="array" ref="AO7655:AO7655">_xlfn.torow(_xlfn.unique(_xlfn._xlws.filter(cat_table[Sub-subsector],($E7655=cat_table[Sector])*($F7655=cat_table[Subsector]),"")))</f>
        <v>#NAME?</v>
      </c>
    </row>
    <row r="7656" customFormat="false" ht="15" hidden="false" customHeight="true" outlineLevel="0" collapsed="false">
      <c r="E7656" s="255"/>
      <c r="F7656" s="255"/>
      <c r="G7656" s="255"/>
      <c r="I7656" s="255"/>
      <c r="J7656" s="255"/>
      <c r="K7656" s="255"/>
      <c r="M7656" s="255"/>
      <c r="S7656" s="255"/>
      <c r="AE7656" s="94" t="e">
        <f aca="false" t="array" ref="AE7656:AE7656">_xlfn.torow(_xlfn.unique(_xlfn._xlws.filter(cat_table[Subsector],$E7656=cat_table[Sector],"")))</f>
        <v>#NAME?</v>
      </c>
      <c r="AO7656" s="94" t="e">
        <f aca="false" t="array" ref="AO7656:AO7656">_xlfn.torow(_xlfn.unique(_xlfn._xlws.filter(cat_table[Sub-subsector],($E7656=cat_table[Sector])*($F7656=cat_table[Subsector]),"")))</f>
        <v>#NAME?</v>
      </c>
    </row>
    <row r="7657" customFormat="false" ht="15" hidden="false" customHeight="true" outlineLevel="0" collapsed="false">
      <c r="E7657" s="255"/>
      <c r="F7657" s="255"/>
      <c r="G7657" s="255"/>
      <c r="I7657" s="255"/>
      <c r="J7657" s="255"/>
      <c r="K7657" s="255"/>
      <c r="M7657" s="255"/>
      <c r="S7657" s="255"/>
      <c r="AE7657" s="94" t="e">
        <f aca="false" t="array" ref="AE7657:AE7657">_xlfn.torow(_xlfn.unique(_xlfn._xlws.filter(cat_table[Subsector],$E7657=cat_table[Sector],"")))</f>
        <v>#NAME?</v>
      </c>
      <c r="AO7657" s="94" t="e">
        <f aca="false" t="array" ref="AO7657:AO7657">_xlfn.torow(_xlfn.unique(_xlfn._xlws.filter(cat_table[Sub-subsector],($E7657=cat_table[Sector])*($F7657=cat_table[Subsector]),"")))</f>
        <v>#NAME?</v>
      </c>
    </row>
    <row r="7658" customFormat="false" ht="15" hidden="false" customHeight="true" outlineLevel="0" collapsed="false">
      <c r="E7658" s="255"/>
      <c r="F7658" s="255"/>
      <c r="G7658" s="255"/>
      <c r="I7658" s="255"/>
      <c r="J7658" s="255"/>
      <c r="K7658" s="255"/>
      <c r="M7658" s="255"/>
      <c r="S7658" s="255"/>
      <c r="AE7658" s="94" t="e">
        <f aca="false" t="array" ref="AE7658:AE7658">_xlfn.torow(_xlfn.unique(_xlfn._xlws.filter(cat_table[Subsector],$E7658=cat_table[Sector],"")))</f>
        <v>#NAME?</v>
      </c>
      <c r="AO7658" s="94" t="e">
        <f aca="false" t="array" ref="AO7658:AO7658">_xlfn.torow(_xlfn.unique(_xlfn._xlws.filter(cat_table[Sub-subsector],($E7658=cat_table[Sector])*($F7658=cat_table[Subsector]),"")))</f>
        <v>#NAME?</v>
      </c>
    </row>
    <row r="7659" customFormat="false" ht="15" hidden="false" customHeight="true" outlineLevel="0" collapsed="false">
      <c r="E7659" s="255"/>
      <c r="F7659" s="255"/>
      <c r="G7659" s="255"/>
      <c r="I7659" s="255"/>
      <c r="J7659" s="255"/>
      <c r="K7659" s="255"/>
      <c r="M7659" s="255"/>
      <c r="S7659" s="255"/>
      <c r="AE7659" s="94" t="e">
        <f aca="false" t="array" ref="AE7659:AE7659">_xlfn.torow(_xlfn.unique(_xlfn._xlws.filter(cat_table[Subsector],$E7659=cat_table[Sector],"")))</f>
        <v>#NAME?</v>
      </c>
      <c r="AO7659" s="94" t="e">
        <f aca="false" t="array" ref="AO7659:AO7659">_xlfn.torow(_xlfn.unique(_xlfn._xlws.filter(cat_table[Sub-subsector],($E7659=cat_table[Sector])*($F7659=cat_table[Subsector]),"")))</f>
        <v>#NAME?</v>
      </c>
    </row>
    <row r="7660" customFormat="false" ht="15" hidden="false" customHeight="true" outlineLevel="0" collapsed="false">
      <c r="E7660" s="255"/>
      <c r="F7660" s="255"/>
      <c r="G7660" s="255"/>
      <c r="I7660" s="255"/>
      <c r="J7660" s="255"/>
      <c r="K7660" s="255"/>
      <c r="M7660" s="255"/>
      <c r="S7660" s="255"/>
      <c r="AE7660" s="94" t="e">
        <f aca="false" t="array" ref="AE7660:AE7660">_xlfn.torow(_xlfn.unique(_xlfn._xlws.filter(cat_table[Subsector],$E7660=cat_table[Sector],"")))</f>
        <v>#NAME?</v>
      </c>
      <c r="AO7660" s="94" t="e">
        <f aca="false" t="array" ref="AO7660:AO7660">_xlfn.torow(_xlfn.unique(_xlfn._xlws.filter(cat_table[Sub-subsector],($E7660=cat_table[Sector])*($F7660=cat_table[Subsector]),"")))</f>
        <v>#NAME?</v>
      </c>
    </row>
    <row r="7661" customFormat="false" ht="15" hidden="false" customHeight="true" outlineLevel="0" collapsed="false">
      <c r="E7661" s="255"/>
      <c r="F7661" s="255"/>
      <c r="G7661" s="255"/>
      <c r="I7661" s="255"/>
      <c r="J7661" s="255"/>
      <c r="K7661" s="255"/>
      <c r="M7661" s="255"/>
      <c r="S7661" s="255"/>
      <c r="AE7661" s="94" t="e">
        <f aca="false" t="array" ref="AE7661:AE7661">_xlfn.torow(_xlfn.unique(_xlfn._xlws.filter(cat_table[Subsector],$E7661=cat_table[Sector],"")))</f>
        <v>#NAME?</v>
      </c>
      <c r="AO7661" s="94" t="e">
        <f aca="false" t="array" ref="AO7661:AO7661">_xlfn.torow(_xlfn.unique(_xlfn._xlws.filter(cat_table[Sub-subsector],($E7661=cat_table[Sector])*($F7661=cat_table[Subsector]),"")))</f>
        <v>#NAME?</v>
      </c>
    </row>
    <row r="7662" customFormat="false" ht="15" hidden="false" customHeight="true" outlineLevel="0" collapsed="false">
      <c r="E7662" s="255"/>
      <c r="F7662" s="255"/>
      <c r="G7662" s="255"/>
      <c r="I7662" s="255"/>
      <c r="J7662" s="255"/>
      <c r="K7662" s="255"/>
      <c r="M7662" s="255"/>
      <c r="S7662" s="255"/>
      <c r="AE7662" s="94" t="e">
        <f aca="false" t="array" ref="AE7662:AE7662">_xlfn.torow(_xlfn.unique(_xlfn._xlws.filter(cat_table[Subsector],$E7662=cat_table[Sector],"")))</f>
        <v>#NAME?</v>
      </c>
      <c r="AO7662" s="94" t="e">
        <f aca="false" t="array" ref="AO7662:AO7662">_xlfn.torow(_xlfn.unique(_xlfn._xlws.filter(cat_table[Sub-subsector],($E7662=cat_table[Sector])*($F7662=cat_table[Subsector]),"")))</f>
        <v>#NAME?</v>
      </c>
    </row>
    <row r="7663" customFormat="false" ht="15" hidden="false" customHeight="true" outlineLevel="0" collapsed="false">
      <c r="E7663" s="255"/>
      <c r="F7663" s="255"/>
      <c r="G7663" s="255"/>
      <c r="I7663" s="255"/>
      <c r="J7663" s="255"/>
      <c r="K7663" s="255"/>
      <c r="M7663" s="255"/>
      <c r="S7663" s="255"/>
      <c r="AE7663" s="94" t="e">
        <f aca="false" t="array" ref="AE7663:AE7663">_xlfn.torow(_xlfn.unique(_xlfn._xlws.filter(cat_table[Subsector],$E7663=cat_table[Sector],"")))</f>
        <v>#NAME?</v>
      </c>
      <c r="AO7663" s="94" t="e">
        <f aca="false" t="array" ref="AO7663:AO7663">_xlfn.torow(_xlfn.unique(_xlfn._xlws.filter(cat_table[Sub-subsector],($E7663=cat_table[Sector])*($F7663=cat_table[Subsector]),"")))</f>
        <v>#NAME?</v>
      </c>
    </row>
    <row r="7664" customFormat="false" ht="15" hidden="false" customHeight="true" outlineLevel="0" collapsed="false">
      <c r="E7664" s="255"/>
      <c r="F7664" s="255"/>
      <c r="G7664" s="255"/>
      <c r="I7664" s="255"/>
      <c r="J7664" s="255"/>
      <c r="K7664" s="255"/>
      <c r="M7664" s="255"/>
      <c r="S7664" s="255"/>
      <c r="AE7664" s="94" t="e">
        <f aca="false" t="array" ref="AE7664:AE7664">_xlfn.torow(_xlfn.unique(_xlfn._xlws.filter(cat_table[Subsector],$E7664=cat_table[Sector],"")))</f>
        <v>#NAME?</v>
      </c>
      <c r="AO7664" s="94" t="e">
        <f aca="false" t="array" ref="AO7664:AO7664">_xlfn.torow(_xlfn.unique(_xlfn._xlws.filter(cat_table[Sub-subsector],($E7664=cat_table[Sector])*($F7664=cat_table[Subsector]),"")))</f>
        <v>#NAME?</v>
      </c>
    </row>
    <row r="7665" customFormat="false" ht="15" hidden="false" customHeight="true" outlineLevel="0" collapsed="false">
      <c r="E7665" s="255"/>
      <c r="F7665" s="255"/>
      <c r="G7665" s="255"/>
      <c r="I7665" s="255"/>
      <c r="J7665" s="255"/>
      <c r="K7665" s="255"/>
      <c r="M7665" s="255"/>
      <c r="S7665" s="255"/>
      <c r="AE7665" s="94" t="e">
        <f aca="false" t="array" ref="AE7665:AE7665">_xlfn.torow(_xlfn.unique(_xlfn._xlws.filter(cat_table[Subsector],$E7665=cat_table[Sector],"")))</f>
        <v>#NAME?</v>
      </c>
      <c r="AO7665" s="94" t="e">
        <f aca="false" t="array" ref="AO7665:AO7665">_xlfn.torow(_xlfn.unique(_xlfn._xlws.filter(cat_table[Sub-subsector],($E7665=cat_table[Sector])*($F7665=cat_table[Subsector]),"")))</f>
        <v>#NAME?</v>
      </c>
    </row>
    <row r="7666" customFormat="false" ht="15" hidden="false" customHeight="true" outlineLevel="0" collapsed="false">
      <c r="E7666" s="255"/>
      <c r="F7666" s="255"/>
      <c r="G7666" s="255"/>
      <c r="I7666" s="255"/>
      <c r="J7666" s="255"/>
      <c r="K7666" s="255"/>
      <c r="M7666" s="255"/>
      <c r="S7666" s="255"/>
      <c r="AE7666" s="94" t="e">
        <f aca="false" t="array" ref="AE7666:AE7666">_xlfn.torow(_xlfn.unique(_xlfn._xlws.filter(cat_table[Subsector],$E7666=cat_table[Sector],"")))</f>
        <v>#NAME?</v>
      </c>
      <c r="AO7666" s="94" t="e">
        <f aca="false" t="array" ref="AO7666:AO7666">_xlfn.torow(_xlfn.unique(_xlfn._xlws.filter(cat_table[Sub-subsector],($E7666=cat_table[Sector])*($F7666=cat_table[Subsector]),"")))</f>
        <v>#NAME?</v>
      </c>
    </row>
    <row r="7667" customFormat="false" ht="15" hidden="false" customHeight="true" outlineLevel="0" collapsed="false">
      <c r="E7667" s="255"/>
      <c r="F7667" s="255"/>
      <c r="G7667" s="255"/>
      <c r="I7667" s="255"/>
      <c r="J7667" s="255"/>
      <c r="K7667" s="255"/>
      <c r="M7667" s="255"/>
      <c r="S7667" s="255"/>
      <c r="AE7667" s="94" t="e">
        <f aca="false" t="array" ref="AE7667:AE7667">_xlfn.torow(_xlfn.unique(_xlfn._xlws.filter(cat_table[Subsector],$E7667=cat_table[Sector],"")))</f>
        <v>#NAME?</v>
      </c>
      <c r="AO7667" s="94" t="e">
        <f aca="false" t="array" ref="AO7667:AO7667">_xlfn.torow(_xlfn.unique(_xlfn._xlws.filter(cat_table[Sub-subsector],($E7667=cat_table[Sector])*($F7667=cat_table[Subsector]),"")))</f>
        <v>#NAME?</v>
      </c>
    </row>
    <row r="7668" customFormat="false" ht="15" hidden="false" customHeight="true" outlineLevel="0" collapsed="false">
      <c r="E7668" s="255"/>
      <c r="F7668" s="255"/>
      <c r="G7668" s="255"/>
      <c r="I7668" s="255"/>
      <c r="J7668" s="255"/>
      <c r="K7668" s="255"/>
      <c r="M7668" s="255"/>
      <c r="S7668" s="255"/>
      <c r="AE7668" s="94" t="e">
        <f aca="false" t="array" ref="AE7668:AE7668">_xlfn.torow(_xlfn.unique(_xlfn._xlws.filter(cat_table[Subsector],$E7668=cat_table[Sector],"")))</f>
        <v>#NAME?</v>
      </c>
      <c r="AO7668" s="94" t="e">
        <f aca="false" t="array" ref="AO7668:AO7668">_xlfn.torow(_xlfn.unique(_xlfn._xlws.filter(cat_table[Sub-subsector],($E7668=cat_table[Sector])*($F7668=cat_table[Subsector]),"")))</f>
        <v>#NAME?</v>
      </c>
    </row>
    <row r="7669" customFormat="false" ht="15" hidden="false" customHeight="true" outlineLevel="0" collapsed="false">
      <c r="E7669" s="255"/>
      <c r="F7669" s="255"/>
      <c r="G7669" s="255"/>
      <c r="I7669" s="255"/>
      <c r="J7669" s="255"/>
      <c r="K7669" s="255"/>
      <c r="M7669" s="255"/>
      <c r="S7669" s="255"/>
      <c r="AE7669" s="94" t="e">
        <f aca="false" t="array" ref="AE7669:AE7669">_xlfn.torow(_xlfn.unique(_xlfn._xlws.filter(cat_table[Subsector],$E7669=cat_table[Sector],"")))</f>
        <v>#NAME?</v>
      </c>
      <c r="AO7669" s="94" t="e">
        <f aca="false" t="array" ref="AO7669:AO7669">_xlfn.torow(_xlfn.unique(_xlfn._xlws.filter(cat_table[Sub-subsector],($E7669=cat_table[Sector])*($F7669=cat_table[Subsector]),"")))</f>
        <v>#NAME?</v>
      </c>
    </row>
    <row r="7670" customFormat="false" ht="15" hidden="false" customHeight="true" outlineLevel="0" collapsed="false">
      <c r="E7670" s="255"/>
      <c r="F7670" s="255"/>
      <c r="G7670" s="255"/>
      <c r="I7670" s="255"/>
      <c r="J7670" s="255"/>
      <c r="K7670" s="255"/>
      <c r="M7670" s="255"/>
      <c r="S7670" s="255"/>
      <c r="AE7670" s="94" t="e">
        <f aca="false" t="array" ref="AE7670:AE7670">_xlfn.torow(_xlfn.unique(_xlfn._xlws.filter(cat_table[Subsector],$E7670=cat_table[Sector],"")))</f>
        <v>#NAME?</v>
      </c>
      <c r="AO7670" s="94" t="e">
        <f aca="false" t="array" ref="AO7670:AO7670">_xlfn.torow(_xlfn.unique(_xlfn._xlws.filter(cat_table[Sub-subsector],($E7670=cat_table[Sector])*($F7670=cat_table[Subsector]),"")))</f>
        <v>#NAME?</v>
      </c>
    </row>
    <row r="7671" customFormat="false" ht="15" hidden="false" customHeight="true" outlineLevel="0" collapsed="false">
      <c r="E7671" s="255"/>
      <c r="F7671" s="255"/>
      <c r="G7671" s="255"/>
      <c r="I7671" s="255"/>
      <c r="J7671" s="255"/>
      <c r="K7671" s="255"/>
      <c r="M7671" s="255"/>
      <c r="S7671" s="255"/>
      <c r="AE7671" s="94" t="e">
        <f aca="false" t="array" ref="AE7671:AE7671">_xlfn.torow(_xlfn.unique(_xlfn._xlws.filter(cat_table[Subsector],$E7671=cat_table[Sector],"")))</f>
        <v>#NAME?</v>
      </c>
      <c r="AO7671" s="94" t="e">
        <f aca="false" t="array" ref="AO7671:AO7671">_xlfn.torow(_xlfn.unique(_xlfn._xlws.filter(cat_table[Sub-subsector],($E7671=cat_table[Sector])*($F7671=cat_table[Subsector]),"")))</f>
        <v>#NAME?</v>
      </c>
    </row>
    <row r="7672" customFormat="false" ht="15" hidden="false" customHeight="true" outlineLevel="0" collapsed="false">
      <c r="E7672" s="255"/>
      <c r="F7672" s="255"/>
      <c r="G7672" s="255"/>
      <c r="I7672" s="255"/>
      <c r="J7672" s="255"/>
      <c r="K7672" s="255"/>
      <c r="M7672" s="255"/>
      <c r="S7672" s="255"/>
      <c r="AE7672" s="94" t="e">
        <f aca="false" t="array" ref="AE7672:AE7672">_xlfn.torow(_xlfn.unique(_xlfn._xlws.filter(cat_table[Subsector],$E7672=cat_table[Sector],"")))</f>
        <v>#NAME?</v>
      </c>
      <c r="AO7672" s="94" t="e">
        <f aca="false" t="array" ref="AO7672:AO7672">_xlfn.torow(_xlfn.unique(_xlfn._xlws.filter(cat_table[Sub-subsector],($E7672=cat_table[Sector])*($F7672=cat_table[Subsector]),"")))</f>
        <v>#NAME?</v>
      </c>
    </row>
    <row r="7673" customFormat="false" ht="15" hidden="false" customHeight="true" outlineLevel="0" collapsed="false">
      <c r="E7673" s="255"/>
      <c r="F7673" s="255"/>
      <c r="G7673" s="255"/>
      <c r="I7673" s="255"/>
      <c r="J7673" s="255"/>
      <c r="K7673" s="255"/>
      <c r="M7673" s="255"/>
      <c r="S7673" s="255"/>
      <c r="AE7673" s="94" t="e">
        <f aca="false" t="array" ref="AE7673:AE7673">_xlfn.torow(_xlfn.unique(_xlfn._xlws.filter(cat_table[Subsector],$E7673=cat_table[Sector],"")))</f>
        <v>#NAME?</v>
      </c>
      <c r="AO7673" s="94" t="e">
        <f aca="false" t="array" ref="AO7673:AO7673">_xlfn.torow(_xlfn.unique(_xlfn._xlws.filter(cat_table[Sub-subsector],($E7673=cat_table[Sector])*($F7673=cat_table[Subsector]),"")))</f>
        <v>#NAME?</v>
      </c>
    </row>
    <row r="7674" customFormat="false" ht="15" hidden="false" customHeight="true" outlineLevel="0" collapsed="false">
      <c r="E7674" s="255"/>
      <c r="F7674" s="255"/>
      <c r="G7674" s="255"/>
      <c r="I7674" s="255"/>
      <c r="J7674" s="255"/>
      <c r="K7674" s="255"/>
      <c r="M7674" s="255"/>
      <c r="S7674" s="255"/>
      <c r="AE7674" s="94" t="e">
        <f aca="false" t="array" ref="AE7674:AE7674">_xlfn.torow(_xlfn.unique(_xlfn._xlws.filter(cat_table[Subsector],$E7674=cat_table[Sector],"")))</f>
        <v>#NAME?</v>
      </c>
      <c r="AO7674" s="94" t="e">
        <f aca="false" t="array" ref="AO7674:AO7674">_xlfn.torow(_xlfn.unique(_xlfn._xlws.filter(cat_table[Sub-subsector],($E7674=cat_table[Sector])*($F7674=cat_table[Subsector]),"")))</f>
        <v>#NAME?</v>
      </c>
    </row>
    <row r="7675" customFormat="false" ht="15" hidden="false" customHeight="true" outlineLevel="0" collapsed="false">
      <c r="E7675" s="255"/>
      <c r="F7675" s="255"/>
      <c r="G7675" s="255"/>
      <c r="I7675" s="255"/>
      <c r="J7675" s="255"/>
      <c r="K7675" s="255"/>
      <c r="M7675" s="255"/>
      <c r="S7675" s="255"/>
      <c r="AE7675" s="94" t="e">
        <f aca="false" t="array" ref="AE7675:AE7675">_xlfn.torow(_xlfn.unique(_xlfn._xlws.filter(cat_table[Subsector],$E7675=cat_table[Sector],"")))</f>
        <v>#NAME?</v>
      </c>
      <c r="AO7675" s="94" t="e">
        <f aca="false" t="array" ref="AO7675:AO7675">_xlfn.torow(_xlfn.unique(_xlfn._xlws.filter(cat_table[Sub-subsector],($E7675=cat_table[Sector])*($F7675=cat_table[Subsector]),"")))</f>
        <v>#NAME?</v>
      </c>
    </row>
    <row r="7676" customFormat="false" ht="15" hidden="false" customHeight="true" outlineLevel="0" collapsed="false">
      <c r="E7676" s="255"/>
      <c r="F7676" s="255"/>
      <c r="G7676" s="255"/>
      <c r="I7676" s="255"/>
      <c r="J7676" s="255"/>
      <c r="K7676" s="255"/>
      <c r="M7676" s="255"/>
      <c r="S7676" s="255"/>
      <c r="AE7676" s="94" t="e">
        <f aca="false" t="array" ref="AE7676:AE7676">_xlfn.torow(_xlfn.unique(_xlfn._xlws.filter(cat_table[Subsector],$E7676=cat_table[Sector],"")))</f>
        <v>#NAME?</v>
      </c>
      <c r="AO7676" s="94" t="e">
        <f aca="false" t="array" ref="AO7676:AO7676">_xlfn.torow(_xlfn.unique(_xlfn._xlws.filter(cat_table[Sub-subsector],($E7676=cat_table[Sector])*($F7676=cat_table[Subsector]),"")))</f>
        <v>#NAME?</v>
      </c>
    </row>
    <row r="7677" customFormat="false" ht="15" hidden="false" customHeight="true" outlineLevel="0" collapsed="false">
      <c r="E7677" s="255"/>
      <c r="F7677" s="255"/>
      <c r="G7677" s="255"/>
      <c r="I7677" s="255"/>
      <c r="J7677" s="255"/>
      <c r="K7677" s="255"/>
      <c r="M7677" s="255"/>
      <c r="S7677" s="255"/>
      <c r="AE7677" s="94" t="e">
        <f aca="false" t="array" ref="AE7677:AE7677">_xlfn.torow(_xlfn.unique(_xlfn._xlws.filter(cat_table[Subsector],$E7677=cat_table[Sector],"")))</f>
        <v>#NAME?</v>
      </c>
      <c r="AO7677" s="94" t="e">
        <f aca="false" t="array" ref="AO7677:AO7677">_xlfn.torow(_xlfn.unique(_xlfn._xlws.filter(cat_table[Sub-subsector],($E7677=cat_table[Sector])*($F7677=cat_table[Subsector]),"")))</f>
        <v>#NAME?</v>
      </c>
    </row>
    <row r="7678" customFormat="false" ht="15" hidden="false" customHeight="true" outlineLevel="0" collapsed="false">
      <c r="E7678" s="255"/>
      <c r="F7678" s="255"/>
      <c r="G7678" s="255"/>
      <c r="I7678" s="255"/>
      <c r="J7678" s="255"/>
      <c r="K7678" s="255"/>
      <c r="M7678" s="255"/>
      <c r="S7678" s="255"/>
      <c r="AE7678" s="94" t="e">
        <f aca="false" t="array" ref="AE7678:AE7678">_xlfn.torow(_xlfn.unique(_xlfn._xlws.filter(cat_table[Subsector],$E7678=cat_table[Sector],"")))</f>
        <v>#NAME?</v>
      </c>
      <c r="AO7678" s="94" t="e">
        <f aca="false" t="array" ref="AO7678:AO7678">_xlfn.torow(_xlfn.unique(_xlfn._xlws.filter(cat_table[Sub-subsector],($E7678=cat_table[Sector])*($F7678=cat_table[Subsector]),"")))</f>
        <v>#NAME?</v>
      </c>
    </row>
    <row r="7679" customFormat="false" ht="15" hidden="false" customHeight="true" outlineLevel="0" collapsed="false">
      <c r="E7679" s="255"/>
      <c r="F7679" s="255"/>
      <c r="G7679" s="255"/>
      <c r="I7679" s="255"/>
      <c r="J7679" s="255"/>
      <c r="K7679" s="255"/>
      <c r="M7679" s="255"/>
      <c r="S7679" s="255"/>
      <c r="AE7679" s="94" t="e">
        <f aca="false" t="array" ref="AE7679:AE7679">_xlfn.torow(_xlfn.unique(_xlfn._xlws.filter(cat_table[Subsector],$E7679=cat_table[Sector],"")))</f>
        <v>#NAME?</v>
      </c>
      <c r="AO7679" s="94" t="e">
        <f aca="false" t="array" ref="AO7679:AO7679">_xlfn.torow(_xlfn.unique(_xlfn._xlws.filter(cat_table[Sub-subsector],($E7679=cat_table[Sector])*($F7679=cat_table[Subsector]),"")))</f>
        <v>#NAME?</v>
      </c>
    </row>
    <row r="7680" customFormat="false" ht="15" hidden="false" customHeight="true" outlineLevel="0" collapsed="false">
      <c r="E7680" s="255"/>
      <c r="F7680" s="255"/>
      <c r="G7680" s="255"/>
      <c r="I7680" s="255"/>
      <c r="J7680" s="255"/>
      <c r="K7680" s="255"/>
      <c r="M7680" s="255"/>
      <c r="S7680" s="255"/>
      <c r="AE7680" s="94" t="e">
        <f aca="false" t="array" ref="AE7680:AE7680">_xlfn.torow(_xlfn.unique(_xlfn._xlws.filter(cat_table[Subsector],$E7680=cat_table[Sector],"")))</f>
        <v>#NAME?</v>
      </c>
      <c r="AO7680" s="94" t="e">
        <f aca="false" t="array" ref="AO7680:AO7680">_xlfn.torow(_xlfn.unique(_xlfn._xlws.filter(cat_table[Sub-subsector],($E7680=cat_table[Sector])*($F7680=cat_table[Subsector]),"")))</f>
        <v>#NAME?</v>
      </c>
    </row>
    <row r="7681" customFormat="false" ht="15" hidden="false" customHeight="true" outlineLevel="0" collapsed="false">
      <c r="E7681" s="255"/>
      <c r="F7681" s="255"/>
      <c r="G7681" s="255"/>
      <c r="I7681" s="255"/>
      <c r="J7681" s="255"/>
      <c r="K7681" s="255"/>
      <c r="M7681" s="255"/>
      <c r="S7681" s="255"/>
      <c r="AE7681" s="94" t="e">
        <f aca="false" t="array" ref="AE7681:AE7681">_xlfn.torow(_xlfn.unique(_xlfn._xlws.filter(cat_table[Subsector],$E7681=cat_table[Sector],"")))</f>
        <v>#NAME?</v>
      </c>
      <c r="AO7681" s="94" t="e">
        <f aca="false" t="array" ref="AO7681:AO7681">_xlfn.torow(_xlfn.unique(_xlfn._xlws.filter(cat_table[Sub-subsector],($E7681=cat_table[Sector])*($F7681=cat_table[Subsector]),"")))</f>
        <v>#NAME?</v>
      </c>
    </row>
    <row r="7682" customFormat="false" ht="15" hidden="false" customHeight="true" outlineLevel="0" collapsed="false">
      <c r="E7682" s="255"/>
      <c r="F7682" s="255"/>
      <c r="G7682" s="255"/>
      <c r="I7682" s="255"/>
      <c r="J7682" s="255"/>
      <c r="K7682" s="255"/>
      <c r="M7682" s="255"/>
      <c r="S7682" s="255"/>
      <c r="AE7682" s="94" t="e">
        <f aca="false" t="array" ref="AE7682:AE7682">_xlfn.torow(_xlfn.unique(_xlfn._xlws.filter(cat_table[Subsector],$E7682=cat_table[Sector],"")))</f>
        <v>#NAME?</v>
      </c>
      <c r="AO7682" s="94" t="e">
        <f aca="false" t="array" ref="AO7682:AO7682">_xlfn.torow(_xlfn.unique(_xlfn._xlws.filter(cat_table[Sub-subsector],($E7682=cat_table[Sector])*($F7682=cat_table[Subsector]),"")))</f>
        <v>#NAME?</v>
      </c>
    </row>
    <row r="7683" customFormat="false" ht="15" hidden="false" customHeight="true" outlineLevel="0" collapsed="false">
      <c r="E7683" s="255"/>
      <c r="F7683" s="255"/>
      <c r="G7683" s="255"/>
      <c r="I7683" s="255"/>
      <c r="J7683" s="255"/>
      <c r="K7683" s="255"/>
      <c r="M7683" s="255"/>
      <c r="S7683" s="255"/>
      <c r="AE7683" s="94" t="e">
        <f aca="false" t="array" ref="AE7683:AE7683">_xlfn.torow(_xlfn.unique(_xlfn._xlws.filter(cat_table[Subsector],$E7683=cat_table[Sector],"")))</f>
        <v>#NAME?</v>
      </c>
      <c r="AO7683" s="94" t="e">
        <f aca="false" t="array" ref="AO7683:AO7683">_xlfn.torow(_xlfn.unique(_xlfn._xlws.filter(cat_table[Sub-subsector],($E7683=cat_table[Sector])*($F7683=cat_table[Subsector]),"")))</f>
        <v>#NAME?</v>
      </c>
    </row>
    <row r="7684" customFormat="false" ht="15" hidden="false" customHeight="true" outlineLevel="0" collapsed="false">
      <c r="E7684" s="255"/>
      <c r="F7684" s="255"/>
      <c r="G7684" s="255"/>
      <c r="I7684" s="255"/>
      <c r="J7684" s="255"/>
      <c r="K7684" s="255"/>
      <c r="M7684" s="255"/>
      <c r="S7684" s="255"/>
      <c r="AE7684" s="94" t="e">
        <f aca="false" t="array" ref="AE7684:AE7684">_xlfn.torow(_xlfn.unique(_xlfn._xlws.filter(cat_table[Subsector],$E7684=cat_table[Sector],"")))</f>
        <v>#NAME?</v>
      </c>
      <c r="AO7684" s="94" t="e">
        <f aca="false" t="array" ref="AO7684:AO7684">_xlfn.torow(_xlfn.unique(_xlfn._xlws.filter(cat_table[Sub-subsector],($E7684=cat_table[Sector])*($F7684=cat_table[Subsector]),"")))</f>
        <v>#NAME?</v>
      </c>
    </row>
    <row r="7685" customFormat="false" ht="15" hidden="false" customHeight="true" outlineLevel="0" collapsed="false">
      <c r="E7685" s="255"/>
      <c r="F7685" s="255"/>
      <c r="G7685" s="255"/>
      <c r="I7685" s="255"/>
      <c r="J7685" s="255"/>
      <c r="K7685" s="255"/>
      <c r="M7685" s="255"/>
      <c r="S7685" s="255"/>
      <c r="AE7685" s="94" t="e">
        <f aca="false" t="array" ref="AE7685:AE7685">_xlfn.torow(_xlfn.unique(_xlfn._xlws.filter(cat_table[Subsector],$E7685=cat_table[Sector],"")))</f>
        <v>#NAME?</v>
      </c>
      <c r="AO7685" s="94" t="e">
        <f aca="false" t="array" ref="AO7685:AO7685">_xlfn.torow(_xlfn.unique(_xlfn._xlws.filter(cat_table[Sub-subsector],($E7685=cat_table[Sector])*($F7685=cat_table[Subsector]),"")))</f>
        <v>#NAME?</v>
      </c>
    </row>
    <row r="7686" customFormat="false" ht="15" hidden="false" customHeight="true" outlineLevel="0" collapsed="false">
      <c r="E7686" s="255"/>
      <c r="F7686" s="255"/>
      <c r="G7686" s="255"/>
      <c r="I7686" s="255"/>
      <c r="J7686" s="255"/>
      <c r="K7686" s="255"/>
      <c r="M7686" s="255"/>
      <c r="S7686" s="255"/>
      <c r="AE7686" s="94" t="e">
        <f aca="false" t="array" ref="AE7686:AE7686">_xlfn.torow(_xlfn.unique(_xlfn._xlws.filter(cat_table[Subsector],$E7686=cat_table[Sector],"")))</f>
        <v>#NAME?</v>
      </c>
      <c r="AO7686" s="94" t="e">
        <f aca="false" t="array" ref="AO7686:AO7686">_xlfn.torow(_xlfn.unique(_xlfn._xlws.filter(cat_table[Sub-subsector],($E7686=cat_table[Sector])*($F7686=cat_table[Subsector]),"")))</f>
        <v>#NAME?</v>
      </c>
    </row>
    <row r="7687" customFormat="false" ht="15" hidden="false" customHeight="true" outlineLevel="0" collapsed="false">
      <c r="E7687" s="255"/>
      <c r="F7687" s="255"/>
      <c r="G7687" s="255"/>
      <c r="I7687" s="255"/>
      <c r="J7687" s="255"/>
      <c r="K7687" s="255"/>
      <c r="M7687" s="255"/>
      <c r="S7687" s="255"/>
      <c r="AE7687" s="94" t="e">
        <f aca="false" t="array" ref="AE7687:AE7687">_xlfn.torow(_xlfn.unique(_xlfn._xlws.filter(cat_table[Subsector],$E7687=cat_table[Sector],"")))</f>
        <v>#NAME?</v>
      </c>
      <c r="AO7687" s="94" t="e">
        <f aca="false" t="array" ref="AO7687:AO7687">_xlfn.torow(_xlfn.unique(_xlfn._xlws.filter(cat_table[Sub-subsector],($E7687=cat_table[Sector])*($F7687=cat_table[Subsector]),"")))</f>
        <v>#NAME?</v>
      </c>
    </row>
    <row r="7688" customFormat="false" ht="15" hidden="false" customHeight="true" outlineLevel="0" collapsed="false">
      <c r="E7688" s="255"/>
      <c r="F7688" s="255"/>
      <c r="G7688" s="255"/>
      <c r="I7688" s="255"/>
      <c r="J7688" s="255"/>
      <c r="K7688" s="255"/>
      <c r="M7688" s="255"/>
      <c r="S7688" s="255"/>
      <c r="AE7688" s="94" t="e">
        <f aca="false" t="array" ref="AE7688:AE7688">_xlfn.torow(_xlfn.unique(_xlfn._xlws.filter(cat_table[Subsector],$E7688=cat_table[Sector],"")))</f>
        <v>#NAME?</v>
      </c>
      <c r="AO7688" s="94" t="e">
        <f aca="false" t="array" ref="AO7688:AO7688">_xlfn.torow(_xlfn.unique(_xlfn._xlws.filter(cat_table[Sub-subsector],($E7688=cat_table[Sector])*($F7688=cat_table[Subsector]),"")))</f>
        <v>#NAME?</v>
      </c>
    </row>
    <row r="7689" customFormat="false" ht="15" hidden="false" customHeight="true" outlineLevel="0" collapsed="false">
      <c r="E7689" s="255"/>
      <c r="F7689" s="255"/>
      <c r="G7689" s="255"/>
      <c r="I7689" s="255"/>
      <c r="J7689" s="255"/>
      <c r="K7689" s="255"/>
      <c r="M7689" s="255"/>
      <c r="S7689" s="255"/>
      <c r="AE7689" s="94" t="e">
        <f aca="false" t="array" ref="AE7689:AE7689">_xlfn.torow(_xlfn.unique(_xlfn._xlws.filter(cat_table[Subsector],$E7689=cat_table[Sector],"")))</f>
        <v>#NAME?</v>
      </c>
      <c r="AO7689" s="94" t="e">
        <f aca="false" t="array" ref="AO7689:AO7689">_xlfn.torow(_xlfn.unique(_xlfn._xlws.filter(cat_table[Sub-subsector],($E7689=cat_table[Sector])*($F7689=cat_table[Subsector]),"")))</f>
        <v>#NAME?</v>
      </c>
    </row>
    <row r="7690" customFormat="false" ht="15" hidden="false" customHeight="true" outlineLevel="0" collapsed="false">
      <c r="E7690" s="255"/>
      <c r="F7690" s="255"/>
      <c r="G7690" s="255"/>
      <c r="I7690" s="255"/>
      <c r="J7690" s="255"/>
      <c r="K7690" s="255"/>
      <c r="M7690" s="255"/>
      <c r="S7690" s="255"/>
      <c r="AE7690" s="94" t="e">
        <f aca="false" t="array" ref="AE7690:AE7690">_xlfn.torow(_xlfn.unique(_xlfn._xlws.filter(cat_table[Subsector],$E7690=cat_table[Sector],"")))</f>
        <v>#NAME?</v>
      </c>
      <c r="AO7690" s="94" t="e">
        <f aca="false" t="array" ref="AO7690:AO7690">_xlfn.torow(_xlfn.unique(_xlfn._xlws.filter(cat_table[Sub-subsector],($E7690=cat_table[Sector])*($F7690=cat_table[Subsector]),"")))</f>
        <v>#NAME?</v>
      </c>
    </row>
    <row r="7691" customFormat="false" ht="15" hidden="false" customHeight="true" outlineLevel="0" collapsed="false">
      <c r="E7691" s="255"/>
      <c r="F7691" s="255"/>
      <c r="G7691" s="255"/>
      <c r="I7691" s="255"/>
      <c r="J7691" s="255"/>
      <c r="K7691" s="255"/>
      <c r="M7691" s="255"/>
      <c r="S7691" s="255"/>
      <c r="AE7691" s="94" t="e">
        <f aca="false" t="array" ref="AE7691:AE7691">_xlfn.torow(_xlfn.unique(_xlfn._xlws.filter(cat_table[Subsector],$E7691=cat_table[Sector],"")))</f>
        <v>#NAME?</v>
      </c>
      <c r="AO7691" s="94" t="e">
        <f aca="false" t="array" ref="AO7691:AO7691">_xlfn.torow(_xlfn.unique(_xlfn._xlws.filter(cat_table[Sub-subsector],($E7691=cat_table[Sector])*($F7691=cat_table[Subsector]),"")))</f>
        <v>#NAME?</v>
      </c>
    </row>
    <row r="7692" customFormat="false" ht="15" hidden="false" customHeight="true" outlineLevel="0" collapsed="false">
      <c r="E7692" s="255"/>
      <c r="F7692" s="255"/>
      <c r="G7692" s="255"/>
      <c r="I7692" s="255"/>
      <c r="J7692" s="255"/>
      <c r="K7692" s="255"/>
      <c r="M7692" s="255"/>
      <c r="S7692" s="255"/>
      <c r="AE7692" s="94" t="e">
        <f aca="false" t="array" ref="AE7692:AE7692">_xlfn.torow(_xlfn.unique(_xlfn._xlws.filter(cat_table[Subsector],$E7692=cat_table[Sector],"")))</f>
        <v>#NAME?</v>
      </c>
      <c r="AO7692" s="94" t="e">
        <f aca="false" t="array" ref="AO7692:AO7692">_xlfn.torow(_xlfn.unique(_xlfn._xlws.filter(cat_table[Sub-subsector],($E7692=cat_table[Sector])*($F7692=cat_table[Subsector]),"")))</f>
        <v>#NAME?</v>
      </c>
    </row>
    <row r="7693" customFormat="false" ht="15" hidden="false" customHeight="true" outlineLevel="0" collapsed="false">
      <c r="E7693" s="255"/>
      <c r="F7693" s="255"/>
      <c r="G7693" s="255"/>
      <c r="I7693" s="255"/>
      <c r="J7693" s="255"/>
      <c r="K7693" s="255"/>
      <c r="M7693" s="255"/>
      <c r="S7693" s="255"/>
      <c r="AE7693" s="94" t="e">
        <f aca="false" t="array" ref="AE7693:AE7693">_xlfn.torow(_xlfn.unique(_xlfn._xlws.filter(cat_table[Subsector],$E7693=cat_table[Sector],"")))</f>
        <v>#NAME?</v>
      </c>
      <c r="AO7693" s="94" t="e">
        <f aca="false" t="array" ref="AO7693:AO7693">_xlfn.torow(_xlfn.unique(_xlfn._xlws.filter(cat_table[Sub-subsector],($E7693=cat_table[Sector])*($F7693=cat_table[Subsector]),"")))</f>
        <v>#NAME?</v>
      </c>
    </row>
    <row r="7694" customFormat="false" ht="15" hidden="false" customHeight="true" outlineLevel="0" collapsed="false">
      <c r="E7694" s="255"/>
      <c r="F7694" s="255"/>
      <c r="G7694" s="255"/>
      <c r="I7694" s="255"/>
      <c r="J7694" s="255"/>
      <c r="K7694" s="255"/>
      <c r="M7694" s="255"/>
      <c r="S7694" s="255"/>
      <c r="AE7694" s="94" t="e">
        <f aca="false" t="array" ref="AE7694:AE7694">_xlfn.torow(_xlfn.unique(_xlfn._xlws.filter(cat_table[Subsector],$E7694=cat_table[Sector],"")))</f>
        <v>#NAME?</v>
      </c>
      <c r="AO7694" s="94" t="e">
        <f aca="false" t="array" ref="AO7694:AO7694">_xlfn.torow(_xlfn.unique(_xlfn._xlws.filter(cat_table[Sub-subsector],($E7694=cat_table[Sector])*($F7694=cat_table[Subsector]),"")))</f>
        <v>#NAME?</v>
      </c>
    </row>
    <row r="7695" customFormat="false" ht="15" hidden="false" customHeight="true" outlineLevel="0" collapsed="false">
      <c r="E7695" s="255"/>
      <c r="F7695" s="255"/>
      <c r="G7695" s="255"/>
      <c r="I7695" s="255"/>
      <c r="J7695" s="255"/>
      <c r="K7695" s="255"/>
      <c r="M7695" s="255"/>
      <c r="S7695" s="255"/>
      <c r="AE7695" s="94" t="e">
        <f aca="false" t="array" ref="AE7695:AE7695">_xlfn.torow(_xlfn.unique(_xlfn._xlws.filter(cat_table[Subsector],$E7695=cat_table[Sector],"")))</f>
        <v>#NAME?</v>
      </c>
      <c r="AO7695" s="94" t="e">
        <f aca="false" t="array" ref="AO7695:AO7695">_xlfn.torow(_xlfn.unique(_xlfn._xlws.filter(cat_table[Sub-subsector],($E7695=cat_table[Sector])*($F7695=cat_table[Subsector]),"")))</f>
        <v>#NAME?</v>
      </c>
    </row>
    <row r="7696" customFormat="false" ht="15" hidden="false" customHeight="true" outlineLevel="0" collapsed="false">
      <c r="E7696" s="255"/>
      <c r="F7696" s="255"/>
      <c r="G7696" s="255"/>
      <c r="I7696" s="255"/>
      <c r="J7696" s="255"/>
      <c r="K7696" s="255"/>
      <c r="M7696" s="255"/>
      <c r="S7696" s="255"/>
      <c r="AE7696" s="94" t="e">
        <f aca="false" t="array" ref="AE7696:AE7696">_xlfn.torow(_xlfn.unique(_xlfn._xlws.filter(cat_table[Subsector],$E7696=cat_table[Sector],"")))</f>
        <v>#NAME?</v>
      </c>
      <c r="AO7696" s="94" t="e">
        <f aca="false" t="array" ref="AO7696:AO7696">_xlfn.torow(_xlfn.unique(_xlfn._xlws.filter(cat_table[Sub-subsector],($E7696=cat_table[Sector])*($F7696=cat_table[Subsector]),"")))</f>
        <v>#NAME?</v>
      </c>
    </row>
    <row r="7697" customFormat="false" ht="15" hidden="false" customHeight="true" outlineLevel="0" collapsed="false">
      <c r="E7697" s="255"/>
      <c r="F7697" s="255"/>
      <c r="G7697" s="255"/>
      <c r="I7697" s="255"/>
      <c r="J7697" s="255"/>
      <c r="K7697" s="255"/>
      <c r="M7697" s="255"/>
      <c r="S7697" s="255"/>
      <c r="AE7697" s="94" t="e">
        <f aca="false" t="array" ref="AE7697:AE7697">_xlfn.torow(_xlfn.unique(_xlfn._xlws.filter(cat_table[Subsector],$E7697=cat_table[Sector],"")))</f>
        <v>#NAME?</v>
      </c>
      <c r="AO7697" s="94" t="e">
        <f aca="false" t="array" ref="AO7697:AO7697">_xlfn.torow(_xlfn.unique(_xlfn._xlws.filter(cat_table[Sub-subsector],($E7697=cat_table[Sector])*($F7697=cat_table[Subsector]),"")))</f>
        <v>#NAME?</v>
      </c>
    </row>
    <row r="7698" customFormat="false" ht="15" hidden="false" customHeight="true" outlineLevel="0" collapsed="false">
      <c r="E7698" s="255"/>
      <c r="F7698" s="255"/>
      <c r="G7698" s="255"/>
      <c r="I7698" s="255"/>
      <c r="J7698" s="255"/>
      <c r="K7698" s="255"/>
      <c r="M7698" s="255"/>
      <c r="S7698" s="255"/>
      <c r="AE7698" s="94" t="e">
        <f aca="false" t="array" ref="AE7698:AE7698">_xlfn.torow(_xlfn.unique(_xlfn._xlws.filter(cat_table[Subsector],$E7698=cat_table[Sector],"")))</f>
        <v>#NAME?</v>
      </c>
      <c r="AO7698" s="94" t="e">
        <f aca="false" t="array" ref="AO7698:AO7698">_xlfn.torow(_xlfn.unique(_xlfn._xlws.filter(cat_table[Sub-subsector],($E7698=cat_table[Sector])*($F7698=cat_table[Subsector]),"")))</f>
        <v>#NAME?</v>
      </c>
    </row>
    <row r="7699" customFormat="false" ht="15" hidden="false" customHeight="true" outlineLevel="0" collapsed="false">
      <c r="E7699" s="255"/>
      <c r="F7699" s="255"/>
      <c r="G7699" s="255"/>
      <c r="I7699" s="255"/>
      <c r="J7699" s="255"/>
      <c r="K7699" s="255"/>
      <c r="M7699" s="255"/>
      <c r="S7699" s="255"/>
      <c r="AE7699" s="94" t="e">
        <f aca="false" t="array" ref="AE7699:AE7699">_xlfn.torow(_xlfn.unique(_xlfn._xlws.filter(cat_table[Subsector],$E7699=cat_table[Sector],"")))</f>
        <v>#NAME?</v>
      </c>
      <c r="AO7699" s="94" t="e">
        <f aca="false" t="array" ref="AO7699:AO7699">_xlfn.torow(_xlfn.unique(_xlfn._xlws.filter(cat_table[Sub-subsector],($E7699=cat_table[Sector])*($F7699=cat_table[Subsector]),"")))</f>
        <v>#NAME?</v>
      </c>
    </row>
    <row r="7700" customFormat="false" ht="15" hidden="false" customHeight="true" outlineLevel="0" collapsed="false">
      <c r="E7700" s="255"/>
      <c r="F7700" s="255"/>
      <c r="G7700" s="255"/>
      <c r="I7700" s="255"/>
      <c r="J7700" s="255"/>
      <c r="K7700" s="255"/>
      <c r="M7700" s="255"/>
      <c r="S7700" s="255"/>
      <c r="AE7700" s="94" t="e">
        <f aca="false" t="array" ref="AE7700:AE7700">_xlfn.torow(_xlfn.unique(_xlfn._xlws.filter(cat_table[Subsector],$E7700=cat_table[Sector],"")))</f>
        <v>#NAME?</v>
      </c>
      <c r="AO7700" s="94" t="e">
        <f aca="false" t="array" ref="AO7700:AO7700">_xlfn.torow(_xlfn.unique(_xlfn._xlws.filter(cat_table[Sub-subsector],($E7700=cat_table[Sector])*($F7700=cat_table[Subsector]),"")))</f>
        <v>#NAME?</v>
      </c>
    </row>
    <row r="7701" customFormat="false" ht="15" hidden="false" customHeight="true" outlineLevel="0" collapsed="false">
      <c r="E7701" s="255"/>
      <c r="F7701" s="255"/>
      <c r="G7701" s="255"/>
      <c r="I7701" s="255"/>
      <c r="J7701" s="255"/>
      <c r="K7701" s="255"/>
      <c r="M7701" s="255"/>
      <c r="S7701" s="255"/>
      <c r="AE7701" s="94" t="e">
        <f aca="false" t="array" ref="AE7701:AE7701">_xlfn.torow(_xlfn.unique(_xlfn._xlws.filter(cat_table[Subsector],$E7701=cat_table[Sector],"")))</f>
        <v>#NAME?</v>
      </c>
      <c r="AO7701" s="94" t="e">
        <f aca="false" t="array" ref="AO7701:AO7701">_xlfn.torow(_xlfn.unique(_xlfn._xlws.filter(cat_table[Sub-subsector],($E7701=cat_table[Sector])*($F7701=cat_table[Subsector]),"")))</f>
        <v>#NAME?</v>
      </c>
    </row>
    <row r="7702" customFormat="false" ht="15" hidden="false" customHeight="true" outlineLevel="0" collapsed="false">
      <c r="E7702" s="255"/>
      <c r="F7702" s="255"/>
      <c r="G7702" s="255"/>
      <c r="I7702" s="255"/>
      <c r="J7702" s="255"/>
      <c r="K7702" s="255"/>
      <c r="M7702" s="255"/>
      <c r="S7702" s="255"/>
      <c r="AE7702" s="94" t="e">
        <f aca="false" t="array" ref="AE7702:AE7702">_xlfn.torow(_xlfn.unique(_xlfn._xlws.filter(cat_table[Subsector],$E7702=cat_table[Sector],"")))</f>
        <v>#NAME?</v>
      </c>
      <c r="AO7702" s="94" t="e">
        <f aca="false" t="array" ref="AO7702:AO7702">_xlfn.torow(_xlfn.unique(_xlfn._xlws.filter(cat_table[Sub-subsector],($E7702=cat_table[Sector])*($F7702=cat_table[Subsector]),"")))</f>
        <v>#NAME?</v>
      </c>
    </row>
    <row r="7703" customFormat="false" ht="15" hidden="false" customHeight="true" outlineLevel="0" collapsed="false">
      <c r="E7703" s="255"/>
      <c r="F7703" s="255"/>
      <c r="G7703" s="255"/>
      <c r="I7703" s="255"/>
      <c r="J7703" s="255"/>
      <c r="K7703" s="255"/>
      <c r="M7703" s="255"/>
      <c r="S7703" s="255"/>
      <c r="AE7703" s="94" t="e">
        <f aca="false" t="array" ref="AE7703:AE7703">_xlfn.torow(_xlfn.unique(_xlfn._xlws.filter(cat_table[Subsector],$E7703=cat_table[Sector],"")))</f>
        <v>#NAME?</v>
      </c>
      <c r="AO7703" s="94" t="e">
        <f aca="false" t="array" ref="AO7703:AO7703">_xlfn.torow(_xlfn.unique(_xlfn._xlws.filter(cat_table[Sub-subsector],($E7703=cat_table[Sector])*($F7703=cat_table[Subsector]),"")))</f>
        <v>#NAME?</v>
      </c>
    </row>
    <row r="7704" customFormat="false" ht="15" hidden="false" customHeight="true" outlineLevel="0" collapsed="false">
      <c r="E7704" s="255"/>
      <c r="F7704" s="255"/>
      <c r="G7704" s="255"/>
      <c r="I7704" s="255"/>
      <c r="J7704" s="255"/>
      <c r="K7704" s="255"/>
      <c r="M7704" s="255"/>
      <c r="S7704" s="255"/>
      <c r="AE7704" s="94" t="e">
        <f aca="false" t="array" ref="AE7704:AE7704">_xlfn.torow(_xlfn.unique(_xlfn._xlws.filter(cat_table[Subsector],$E7704=cat_table[Sector],"")))</f>
        <v>#NAME?</v>
      </c>
      <c r="AO7704" s="94" t="e">
        <f aca="false" t="array" ref="AO7704:AO7704">_xlfn.torow(_xlfn.unique(_xlfn._xlws.filter(cat_table[Sub-subsector],($E7704=cat_table[Sector])*($F7704=cat_table[Subsector]),"")))</f>
        <v>#NAME?</v>
      </c>
    </row>
    <row r="7705" customFormat="false" ht="15" hidden="false" customHeight="true" outlineLevel="0" collapsed="false">
      <c r="E7705" s="255"/>
      <c r="F7705" s="255"/>
      <c r="G7705" s="255"/>
      <c r="I7705" s="255"/>
      <c r="J7705" s="255"/>
      <c r="K7705" s="255"/>
      <c r="M7705" s="255"/>
      <c r="S7705" s="255"/>
      <c r="AE7705" s="94" t="e">
        <f aca="false" t="array" ref="AE7705:AE7705">_xlfn.torow(_xlfn.unique(_xlfn._xlws.filter(cat_table[Subsector],$E7705=cat_table[Sector],"")))</f>
        <v>#NAME?</v>
      </c>
      <c r="AO7705" s="94" t="e">
        <f aca="false" t="array" ref="AO7705:AO7705">_xlfn.torow(_xlfn.unique(_xlfn._xlws.filter(cat_table[Sub-subsector],($E7705=cat_table[Sector])*($F7705=cat_table[Subsector]),"")))</f>
        <v>#NAME?</v>
      </c>
    </row>
    <row r="7706" customFormat="false" ht="15" hidden="false" customHeight="true" outlineLevel="0" collapsed="false">
      <c r="E7706" s="255"/>
      <c r="F7706" s="255"/>
      <c r="G7706" s="255"/>
      <c r="I7706" s="255"/>
      <c r="J7706" s="255"/>
      <c r="K7706" s="255"/>
      <c r="M7706" s="255"/>
      <c r="S7706" s="255"/>
      <c r="AE7706" s="94" t="e">
        <f aca="false" t="array" ref="AE7706:AE7706">_xlfn.torow(_xlfn.unique(_xlfn._xlws.filter(cat_table[Subsector],$E7706=cat_table[Sector],"")))</f>
        <v>#NAME?</v>
      </c>
      <c r="AO7706" s="94" t="e">
        <f aca="false" t="array" ref="AO7706:AO7706">_xlfn.torow(_xlfn.unique(_xlfn._xlws.filter(cat_table[Sub-subsector],($E7706=cat_table[Sector])*($F7706=cat_table[Subsector]),"")))</f>
        <v>#NAME?</v>
      </c>
    </row>
    <row r="7707" customFormat="false" ht="15" hidden="false" customHeight="true" outlineLevel="0" collapsed="false">
      <c r="E7707" s="255"/>
      <c r="F7707" s="255"/>
      <c r="G7707" s="255"/>
      <c r="I7707" s="255"/>
      <c r="J7707" s="255"/>
      <c r="K7707" s="255"/>
      <c r="M7707" s="255"/>
      <c r="S7707" s="255"/>
      <c r="AE7707" s="94" t="e">
        <f aca="false" t="array" ref="AE7707:AE7707">_xlfn.torow(_xlfn.unique(_xlfn._xlws.filter(cat_table[Subsector],$E7707=cat_table[Sector],"")))</f>
        <v>#NAME?</v>
      </c>
      <c r="AO7707" s="94" t="e">
        <f aca="false" t="array" ref="AO7707:AO7707">_xlfn.torow(_xlfn.unique(_xlfn._xlws.filter(cat_table[Sub-subsector],($E7707=cat_table[Sector])*($F7707=cat_table[Subsector]),"")))</f>
        <v>#NAME?</v>
      </c>
    </row>
    <row r="7708" customFormat="false" ht="15" hidden="false" customHeight="true" outlineLevel="0" collapsed="false">
      <c r="E7708" s="255"/>
      <c r="F7708" s="255"/>
      <c r="G7708" s="255"/>
      <c r="I7708" s="255"/>
      <c r="J7708" s="255"/>
      <c r="K7708" s="255"/>
      <c r="M7708" s="255"/>
      <c r="S7708" s="255"/>
      <c r="AE7708" s="94" t="e">
        <f aca="false" t="array" ref="AE7708:AE7708">_xlfn.torow(_xlfn.unique(_xlfn._xlws.filter(cat_table[Subsector],$E7708=cat_table[Sector],"")))</f>
        <v>#NAME?</v>
      </c>
      <c r="AO7708" s="94" t="e">
        <f aca="false" t="array" ref="AO7708:AO7708">_xlfn.torow(_xlfn.unique(_xlfn._xlws.filter(cat_table[Sub-subsector],($E7708=cat_table[Sector])*($F7708=cat_table[Subsector]),"")))</f>
        <v>#NAME?</v>
      </c>
    </row>
    <row r="7709" customFormat="false" ht="15" hidden="false" customHeight="true" outlineLevel="0" collapsed="false">
      <c r="E7709" s="255"/>
      <c r="F7709" s="255"/>
      <c r="G7709" s="255"/>
      <c r="I7709" s="255"/>
      <c r="J7709" s="255"/>
      <c r="K7709" s="255"/>
      <c r="M7709" s="255"/>
      <c r="S7709" s="255"/>
      <c r="AE7709" s="94" t="e">
        <f aca="false" t="array" ref="AE7709:AE7709">_xlfn.torow(_xlfn.unique(_xlfn._xlws.filter(cat_table[Subsector],$E7709=cat_table[Sector],"")))</f>
        <v>#NAME?</v>
      </c>
      <c r="AO7709" s="94" t="e">
        <f aca="false" t="array" ref="AO7709:AO7709">_xlfn.torow(_xlfn.unique(_xlfn._xlws.filter(cat_table[Sub-subsector],($E7709=cat_table[Sector])*($F7709=cat_table[Subsector]),"")))</f>
        <v>#NAME?</v>
      </c>
    </row>
    <row r="7710" customFormat="false" ht="15" hidden="false" customHeight="true" outlineLevel="0" collapsed="false">
      <c r="E7710" s="255"/>
      <c r="F7710" s="255"/>
      <c r="G7710" s="255"/>
      <c r="I7710" s="255"/>
      <c r="J7710" s="255"/>
      <c r="K7710" s="255"/>
      <c r="M7710" s="255"/>
      <c r="S7710" s="255"/>
      <c r="AE7710" s="94" t="e">
        <f aca="false" t="array" ref="AE7710:AE7710">_xlfn.torow(_xlfn.unique(_xlfn._xlws.filter(cat_table[Subsector],$E7710=cat_table[Sector],"")))</f>
        <v>#NAME?</v>
      </c>
      <c r="AO7710" s="94" t="e">
        <f aca="false" t="array" ref="AO7710:AO7710">_xlfn.torow(_xlfn.unique(_xlfn._xlws.filter(cat_table[Sub-subsector],($E7710=cat_table[Sector])*($F7710=cat_table[Subsector]),"")))</f>
        <v>#NAME?</v>
      </c>
    </row>
    <row r="7711" customFormat="false" ht="15" hidden="false" customHeight="true" outlineLevel="0" collapsed="false">
      <c r="E7711" s="255"/>
      <c r="F7711" s="255"/>
      <c r="G7711" s="255"/>
      <c r="I7711" s="255"/>
      <c r="J7711" s="255"/>
      <c r="K7711" s="255"/>
      <c r="M7711" s="255"/>
      <c r="S7711" s="255"/>
      <c r="AE7711" s="94" t="e">
        <f aca="false" t="array" ref="AE7711:AE7711">_xlfn.torow(_xlfn.unique(_xlfn._xlws.filter(cat_table[Subsector],$E7711=cat_table[Sector],"")))</f>
        <v>#NAME?</v>
      </c>
      <c r="AO7711" s="94" t="e">
        <f aca="false" t="array" ref="AO7711:AO7711">_xlfn.torow(_xlfn.unique(_xlfn._xlws.filter(cat_table[Sub-subsector],($E7711=cat_table[Sector])*($F7711=cat_table[Subsector]),"")))</f>
        <v>#NAME?</v>
      </c>
    </row>
    <row r="7712" customFormat="false" ht="15" hidden="false" customHeight="true" outlineLevel="0" collapsed="false">
      <c r="E7712" s="255"/>
      <c r="F7712" s="255"/>
      <c r="G7712" s="255"/>
      <c r="I7712" s="255"/>
      <c r="J7712" s="255"/>
      <c r="K7712" s="255"/>
      <c r="M7712" s="255"/>
      <c r="S7712" s="255"/>
      <c r="AE7712" s="94" t="e">
        <f aca="false" t="array" ref="AE7712:AE7712">_xlfn.torow(_xlfn.unique(_xlfn._xlws.filter(cat_table[Subsector],$E7712=cat_table[Sector],"")))</f>
        <v>#NAME?</v>
      </c>
      <c r="AO7712" s="94" t="e">
        <f aca="false" t="array" ref="AO7712:AO7712">_xlfn.torow(_xlfn.unique(_xlfn._xlws.filter(cat_table[Sub-subsector],($E7712=cat_table[Sector])*($F7712=cat_table[Subsector]),"")))</f>
        <v>#NAME?</v>
      </c>
    </row>
    <row r="7713" customFormat="false" ht="15" hidden="false" customHeight="true" outlineLevel="0" collapsed="false">
      <c r="E7713" s="255"/>
      <c r="F7713" s="255"/>
      <c r="G7713" s="255"/>
      <c r="I7713" s="255"/>
      <c r="J7713" s="255"/>
      <c r="K7713" s="255"/>
      <c r="M7713" s="255"/>
      <c r="S7713" s="255"/>
      <c r="AE7713" s="94" t="e">
        <f aca="false" t="array" ref="AE7713:AE7713">_xlfn.torow(_xlfn.unique(_xlfn._xlws.filter(cat_table[Subsector],$E7713=cat_table[Sector],"")))</f>
        <v>#NAME?</v>
      </c>
      <c r="AO7713" s="94" t="e">
        <f aca="false" t="array" ref="AO7713:AO7713">_xlfn.torow(_xlfn.unique(_xlfn._xlws.filter(cat_table[Sub-subsector],($E7713=cat_table[Sector])*($F7713=cat_table[Subsector]),"")))</f>
        <v>#NAME?</v>
      </c>
    </row>
    <row r="7714" customFormat="false" ht="15" hidden="false" customHeight="true" outlineLevel="0" collapsed="false">
      <c r="E7714" s="255"/>
      <c r="F7714" s="255"/>
      <c r="G7714" s="255"/>
      <c r="I7714" s="255"/>
      <c r="J7714" s="255"/>
      <c r="K7714" s="255"/>
      <c r="M7714" s="255"/>
      <c r="S7714" s="255"/>
      <c r="AE7714" s="94" t="e">
        <f aca="false" t="array" ref="AE7714:AE7714">_xlfn.torow(_xlfn.unique(_xlfn._xlws.filter(cat_table[Subsector],$E7714=cat_table[Sector],"")))</f>
        <v>#NAME?</v>
      </c>
      <c r="AO7714" s="94" t="e">
        <f aca="false" t="array" ref="AO7714:AO7714">_xlfn.torow(_xlfn.unique(_xlfn._xlws.filter(cat_table[Sub-subsector],($E7714=cat_table[Sector])*($F7714=cat_table[Subsector]),"")))</f>
        <v>#NAME?</v>
      </c>
    </row>
    <row r="7715" customFormat="false" ht="15" hidden="false" customHeight="true" outlineLevel="0" collapsed="false">
      <c r="E7715" s="255"/>
      <c r="F7715" s="255"/>
      <c r="G7715" s="255"/>
      <c r="I7715" s="255"/>
      <c r="J7715" s="255"/>
      <c r="K7715" s="255"/>
      <c r="M7715" s="255"/>
      <c r="S7715" s="255"/>
      <c r="AE7715" s="94" t="e">
        <f aca="false" t="array" ref="AE7715:AE7715">_xlfn.torow(_xlfn.unique(_xlfn._xlws.filter(cat_table[Subsector],$E7715=cat_table[Sector],"")))</f>
        <v>#NAME?</v>
      </c>
      <c r="AO7715" s="94" t="e">
        <f aca="false" t="array" ref="AO7715:AO7715">_xlfn.torow(_xlfn.unique(_xlfn._xlws.filter(cat_table[Sub-subsector],($E7715=cat_table[Sector])*($F7715=cat_table[Subsector]),"")))</f>
        <v>#NAME?</v>
      </c>
    </row>
    <row r="7716" customFormat="false" ht="15" hidden="false" customHeight="true" outlineLevel="0" collapsed="false">
      <c r="E7716" s="255"/>
      <c r="F7716" s="255"/>
      <c r="G7716" s="255"/>
      <c r="I7716" s="255"/>
      <c r="J7716" s="255"/>
      <c r="K7716" s="255"/>
      <c r="M7716" s="255"/>
      <c r="S7716" s="255"/>
      <c r="AE7716" s="94" t="e">
        <f aca="false" t="array" ref="AE7716:AE7716">_xlfn.torow(_xlfn.unique(_xlfn._xlws.filter(cat_table[Subsector],$E7716=cat_table[Sector],"")))</f>
        <v>#NAME?</v>
      </c>
      <c r="AO7716" s="94" t="e">
        <f aca="false" t="array" ref="AO7716:AO7716">_xlfn.torow(_xlfn.unique(_xlfn._xlws.filter(cat_table[Sub-subsector],($E7716=cat_table[Sector])*($F7716=cat_table[Subsector]),"")))</f>
        <v>#NAME?</v>
      </c>
    </row>
    <row r="7717" customFormat="false" ht="15" hidden="false" customHeight="true" outlineLevel="0" collapsed="false">
      <c r="E7717" s="255"/>
      <c r="F7717" s="255"/>
      <c r="G7717" s="255"/>
      <c r="I7717" s="255"/>
      <c r="J7717" s="255"/>
      <c r="K7717" s="255"/>
      <c r="M7717" s="255"/>
      <c r="S7717" s="255"/>
      <c r="AE7717" s="94" t="e">
        <f aca="false" t="array" ref="AE7717:AE7717">_xlfn.torow(_xlfn.unique(_xlfn._xlws.filter(cat_table[Subsector],$E7717=cat_table[Sector],"")))</f>
        <v>#NAME?</v>
      </c>
      <c r="AO7717" s="94" t="e">
        <f aca="false" t="array" ref="AO7717:AO7717">_xlfn.torow(_xlfn.unique(_xlfn._xlws.filter(cat_table[Sub-subsector],($E7717=cat_table[Sector])*($F7717=cat_table[Subsector]),"")))</f>
        <v>#NAME?</v>
      </c>
    </row>
    <row r="7718" customFormat="false" ht="15" hidden="false" customHeight="true" outlineLevel="0" collapsed="false">
      <c r="E7718" s="255"/>
      <c r="F7718" s="255"/>
      <c r="G7718" s="255"/>
      <c r="I7718" s="255"/>
      <c r="J7718" s="255"/>
      <c r="K7718" s="255"/>
      <c r="M7718" s="255"/>
      <c r="S7718" s="255"/>
      <c r="AE7718" s="94" t="e">
        <f aca="false" t="array" ref="AE7718:AE7718">_xlfn.torow(_xlfn.unique(_xlfn._xlws.filter(cat_table[Subsector],$E7718=cat_table[Sector],"")))</f>
        <v>#NAME?</v>
      </c>
      <c r="AO7718" s="94" t="e">
        <f aca="false" t="array" ref="AO7718:AO7718">_xlfn.torow(_xlfn.unique(_xlfn._xlws.filter(cat_table[Sub-subsector],($E7718=cat_table[Sector])*($F7718=cat_table[Subsector]),"")))</f>
        <v>#NAME?</v>
      </c>
    </row>
    <row r="7719" customFormat="false" ht="15" hidden="false" customHeight="true" outlineLevel="0" collapsed="false">
      <c r="E7719" s="255"/>
      <c r="F7719" s="255"/>
      <c r="G7719" s="255"/>
      <c r="I7719" s="255"/>
      <c r="J7719" s="255"/>
      <c r="K7719" s="255"/>
      <c r="M7719" s="255"/>
      <c r="S7719" s="255"/>
      <c r="AE7719" s="94" t="e">
        <f aca="false" t="array" ref="AE7719:AE7719">_xlfn.torow(_xlfn.unique(_xlfn._xlws.filter(cat_table[Subsector],$E7719=cat_table[Sector],"")))</f>
        <v>#NAME?</v>
      </c>
      <c r="AO7719" s="94" t="e">
        <f aca="false" t="array" ref="AO7719:AO7719">_xlfn.torow(_xlfn.unique(_xlfn._xlws.filter(cat_table[Sub-subsector],($E7719=cat_table[Sector])*($F7719=cat_table[Subsector]),"")))</f>
        <v>#NAME?</v>
      </c>
    </row>
    <row r="7720" customFormat="false" ht="15" hidden="false" customHeight="true" outlineLevel="0" collapsed="false">
      <c r="E7720" s="255"/>
      <c r="F7720" s="255"/>
      <c r="G7720" s="255"/>
      <c r="I7720" s="255"/>
      <c r="J7720" s="255"/>
      <c r="K7720" s="255"/>
      <c r="M7720" s="255"/>
      <c r="S7720" s="255"/>
      <c r="AE7720" s="94" t="e">
        <f aca="false" t="array" ref="AE7720:AE7720">_xlfn.torow(_xlfn.unique(_xlfn._xlws.filter(cat_table[Subsector],$E7720=cat_table[Sector],"")))</f>
        <v>#NAME?</v>
      </c>
      <c r="AO7720" s="94" t="e">
        <f aca="false" t="array" ref="AO7720:AO7720">_xlfn.torow(_xlfn.unique(_xlfn._xlws.filter(cat_table[Sub-subsector],($E7720=cat_table[Sector])*($F7720=cat_table[Subsector]),"")))</f>
        <v>#NAME?</v>
      </c>
    </row>
    <row r="7721" customFormat="false" ht="15" hidden="false" customHeight="true" outlineLevel="0" collapsed="false">
      <c r="E7721" s="255"/>
      <c r="F7721" s="255"/>
      <c r="G7721" s="255"/>
      <c r="I7721" s="255"/>
      <c r="J7721" s="255"/>
      <c r="K7721" s="255"/>
      <c r="M7721" s="255"/>
      <c r="S7721" s="255"/>
      <c r="AE7721" s="94" t="e">
        <f aca="false" t="array" ref="AE7721:AE7721">_xlfn.torow(_xlfn.unique(_xlfn._xlws.filter(cat_table[Subsector],$E7721=cat_table[Sector],"")))</f>
        <v>#NAME?</v>
      </c>
      <c r="AO7721" s="94" t="e">
        <f aca="false" t="array" ref="AO7721:AO7721">_xlfn.torow(_xlfn.unique(_xlfn._xlws.filter(cat_table[Sub-subsector],($E7721=cat_table[Sector])*($F7721=cat_table[Subsector]),"")))</f>
        <v>#NAME?</v>
      </c>
    </row>
    <row r="7722" customFormat="false" ht="15" hidden="false" customHeight="true" outlineLevel="0" collapsed="false">
      <c r="E7722" s="255"/>
      <c r="F7722" s="255"/>
      <c r="G7722" s="255"/>
      <c r="I7722" s="255"/>
      <c r="J7722" s="255"/>
      <c r="K7722" s="255"/>
      <c r="M7722" s="255"/>
      <c r="S7722" s="255"/>
      <c r="AE7722" s="94" t="e">
        <f aca="false" t="array" ref="AE7722:AE7722">_xlfn.torow(_xlfn.unique(_xlfn._xlws.filter(cat_table[Subsector],$E7722=cat_table[Sector],"")))</f>
        <v>#NAME?</v>
      </c>
      <c r="AO7722" s="94" t="e">
        <f aca="false" t="array" ref="AO7722:AO7722">_xlfn.torow(_xlfn.unique(_xlfn._xlws.filter(cat_table[Sub-subsector],($E7722=cat_table[Sector])*($F7722=cat_table[Subsector]),"")))</f>
        <v>#NAME?</v>
      </c>
    </row>
    <row r="7723" customFormat="false" ht="15" hidden="false" customHeight="true" outlineLevel="0" collapsed="false">
      <c r="E7723" s="255"/>
      <c r="F7723" s="255"/>
      <c r="G7723" s="255"/>
      <c r="I7723" s="255"/>
      <c r="J7723" s="255"/>
      <c r="K7723" s="255"/>
      <c r="M7723" s="255"/>
      <c r="S7723" s="255"/>
      <c r="AE7723" s="94" t="e">
        <f aca="false" t="array" ref="AE7723:AE7723">_xlfn.torow(_xlfn.unique(_xlfn._xlws.filter(cat_table[Subsector],$E7723=cat_table[Sector],"")))</f>
        <v>#NAME?</v>
      </c>
      <c r="AO7723" s="94" t="e">
        <f aca="false" t="array" ref="AO7723:AO7723">_xlfn.torow(_xlfn.unique(_xlfn._xlws.filter(cat_table[Sub-subsector],($E7723=cat_table[Sector])*($F7723=cat_table[Subsector]),"")))</f>
        <v>#NAME?</v>
      </c>
    </row>
    <row r="7724" customFormat="false" ht="15" hidden="false" customHeight="true" outlineLevel="0" collapsed="false">
      <c r="E7724" s="255"/>
      <c r="F7724" s="255"/>
      <c r="G7724" s="255"/>
      <c r="I7724" s="255"/>
      <c r="J7724" s="255"/>
      <c r="K7724" s="255"/>
      <c r="M7724" s="255"/>
      <c r="S7724" s="255"/>
      <c r="AE7724" s="94" t="e">
        <f aca="false" t="array" ref="AE7724:AE7724">_xlfn.torow(_xlfn.unique(_xlfn._xlws.filter(cat_table[Subsector],$E7724=cat_table[Sector],"")))</f>
        <v>#NAME?</v>
      </c>
      <c r="AO7724" s="94" t="e">
        <f aca="false" t="array" ref="AO7724:AO7724">_xlfn.torow(_xlfn.unique(_xlfn._xlws.filter(cat_table[Sub-subsector],($E7724=cat_table[Sector])*($F7724=cat_table[Subsector]),"")))</f>
        <v>#NAME?</v>
      </c>
    </row>
    <row r="7725" customFormat="false" ht="15" hidden="false" customHeight="true" outlineLevel="0" collapsed="false">
      <c r="E7725" s="255"/>
      <c r="F7725" s="255"/>
      <c r="G7725" s="255"/>
      <c r="I7725" s="255"/>
      <c r="J7725" s="255"/>
      <c r="K7725" s="255"/>
      <c r="M7725" s="255"/>
      <c r="S7725" s="255"/>
      <c r="AE7725" s="94" t="e">
        <f aca="false" t="array" ref="AE7725:AE7725">_xlfn.torow(_xlfn.unique(_xlfn._xlws.filter(cat_table[Subsector],$E7725=cat_table[Sector],"")))</f>
        <v>#NAME?</v>
      </c>
      <c r="AO7725" s="94" t="e">
        <f aca="false" t="array" ref="AO7725:AO7725">_xlfn.torow(_xlfn.unique(_xlfn._xlws.filter(cat_table[Sub-subsector],($E7725=cat_table[Sector])*($F7725=cat_table[Subsector]),"")))</f>
        <v>#NAME?</v>
      </c>
    </row>
    <row r="7726" customFormat="false" ht="15" hidden="false" customHeight="true" outlineLevel="0" collapsed="false">
      <c r="E7726" s="255"/>
      <c r="F7726" s="255"/>
      <c r="G7726" s="255"/>
      <c r="I7726" s="255"/>
      <c r="J7726" s="255"/>
      <c r="K7726" s="255"/>
      <c r="M7726" s="255"/>
      <c r="S7726" s="255"/>
      <c r="AE7726" s="94" t="e">
        <f aca="false" t="array" ref="AE7726:AE7726">_xlfn.torow(_xlfn.unique(_xlfn._xlws.filter(cat_table[Subsector],$E7726=cat_table[Sector],"")))</f>
        <v>#NAME?</v>
      </c>
      <c r="AO7726" s="94" t="e">
        <f aca="false" t="array" ref="AO7726:AO7726">_xlfn.torow(_xlfn.unique(_xlfn._xlws.filter(cat_table[Sub-subsector],($E7726=cat_table[Sector])*($F7726=cat_table[Subsector]),"")))</f>
        <v>#NAME?</v>
      </c>
    </row>
    <row r="7727" customFormat="false" ht="15" hidden="false" customHeight="true" outlineLevel="0" collapsed="false">
      <c r="E7727" s="255"/>
      <c r="F7727" s="255"/>
      <c r="G7727" s="255"/>
      <c r="I7727" s="255"/>
      <c r="J7727" s="255"/>
      <c r="K7727" s="255"/>
      <c r="M7727" s="255"/>
      <c r="S7727" s="255"/>
      <c r="AE7727" s="94" t="e">
        <f aca="false" t="array" ref="AE7727:AE7727">_xlfn.torow(_xlfn.unique(_xlfn._xlws.filter(cat_table[Subsector],$E7727=cat_table[Sector],"")))</f>
        <v>#NAME?</v>
      </c>
      <c r="AO7727" s="94" t="e">
        <f aca="false" t="array" ref="AO7727:AO7727">_xlfn.torow(_xlfn.unique(_xlfn._xlws.filter(cat_table[Sub-subsector],($E7727=cat_table[Sector])*($F7727=cat_table[Subsector]),"")))</f>
        <v>#NAME?</v>
      </c>
    </row>
    <row r="7728" customFormat="false" ht="15" hidden="false" customHeight="true" outlineLevel="0" collapsed="false">
      <c r="E7728" s="255"/>
      <c r="F7728" s="255"/>
      <c r="G7728" s="255"/>
      <c r="I7728" s="255"/>
      <c r="J7728" s="255"/>
      <c r="K7728" s="255"/>
      <c r="M7728" s="255"/>
      <c r="S7728" s="255"/>
      <c r="AE7728" s="94" t="e">
        <f aca="false" t="array" ref="AE7728:AE7728">_xlfn.torow(_xlfn.unique(_xlfn._xlws.filter(cat_table[Subsector],$E7728=cat_table[Sector],"")))</f>
        <v>#NAME?</v>
      </c>
      <c r="AO7728" s="94" t="e">
        <f aca="false" t="array" ref="AO7728:AO7728">_xlfn.torow(_xlfn.unique(_xlfn._xlws.filter(cat_table[Sub-subsector],($E7728=cat_table[Sector])*($F7728=cat_table[Subsector]),"")))</f>
        <v>#NAME?</v>
      </c>
    </row>
    <row r="7729" customFormat="false" ht="15" hidden="false" customHeight="true" outlineLevel="0" collapsed="false">
      <c r="E7729" s="255"/>
      <c r="F7729" s="255"/>
      <c r="G7729" s="255"/>
      <c r="I7729" s="255"/>
      <c r="J7729" s="255"/>
      <c r="K7729" s="255"/>
      <c r="M7729" s="255"/>
      <c r="S7729" s="255"/>
      <c r="AE7729" s="94" t="e">
        <f aca="false" t="array" ref="AE7729:AE7729">_xlfn.torow(_xlfn.unique(_xlfn._xlws.filter(cat_table[Subsector],$E7729=cat_table[Sector],"")))</f>
        <v>#NAME?</v>
      </c>
      <c r="AO7729" s="94" t="e">
        <f aca="false" t="array" ref="AO7729:AO7729">_xlfn.torow(_xlfn.unique(_xlfn._xlws.filter(cat_table[Sub-subsector],($E7729=cat_table[Sector])*($F7729=cat_table[Subsector]),"")))</f>
        <v>#NAME?</v>
      </c>
    </row>
    <row r="7730" customFormat="false" ht="15" hidden="false" customHeight="true" outlineLevel="0" collapsed="false">
      <c r="E7730" s="255"/>
      <c r="F7730" s="255"/>
      <c r="G7730" s="255"/>
      <c r="I7730" s="255"/>
      <c r="J7730" s="255"/>
      <c r="K7730" s="255"/>
      <c r="M7730" s="255"/>
      <c r="S7730" s="255"/>
      <c r="AE7730" s="94" t="e">
        <f aca="false" t="array" ref="AE7730:AE7730">_xlfn.torow(_xlfn.unique(_xlfn._xlws.filter(cat_table[Subsector],$E7730=cat_table[Sector],"")))</f>
        <v>#NAME?</v>
      </c>
      <c r="AO7730" s="94" t="e">
        <f aca="false" t="array" ref="AO7730:AO7730">_xlfn.torow(_xlfn.unique(_xlfn._xlws.filter(cat_table[Sub-subsector],($E7730=cat_table[Sector])*($F7730=cat_table[Subsector]),"")))</f>
        <v>#NAME?</v>
      </c>
    </row>
    <row r="7731" customFormat="false" ht="15" hidden="false" customHeight="true" outlineLevel="0" collapsed="false">
      <c r="E7731" s="255"/>
      <c r="F7731" s="255"/>
      <c r="G7731" s="255"/>
      <c r="I7731" s="255"/>
      <c r="J7731" s="255"/>
      <c r="K7731" s="255"/>
      <c r="M7731" s="255"/>
      <c r="S7731" s="255"/>
      <c r="AE7731" s="94" t="e">
        <f aca="false" t="array" ref="AE7731:AE7731">_xlfn.torow(_xlfn.unique(_xlfn._xlws.filter(cat_table[Subsector],$E7731=cat_table[Sector],"")))</f>
        <v>#NAME?</v>
      </c>
      <c r="AO7731" s="94" t="e">
        <f aca="false" t="array" ref="AO7731:AO7731">_xlfn.torow(_xlfn.unique(_xlfn._xlws.filter(cat_table[Sub-subsector],($E7731=cat_table[Sector])*($F7731=cat_table[Subsector]),"")))</f>
        <v>#NAME?</v>
      </c>
    </row>
    <row r="7732" customFormat="false" ht="15" hidden="false" customHeight="true" outlineLevel="0" collapsed="false">
      <c r="E7732" s="255"/>
      <c r="F7732" s="255"/>
      <c r="G7732" s="255"/>
      <c r="I7732" s="255"/>
      <c r="J7732" s="255"/>
      <c r="K7732" s="255"/>
      <c r="M7732" s="255"/>
      <c r="S7732" s="255"/>
      <c r="AE7732" s="94" t="e">
        <f aca="false" t="array" ref="AE7732:AE7732">_xlfn.torow(_xlfn.unique(_xlfn._xlws.filter(cat_table[Subsector],$E7732=cat_table[Sector],"")))</f>
        <v>#NAME?</v>
      </c>
      <c r="AO7732" s="94" t="e">
        <f aca="false" t="array" ref="AO7732:AO7732">_xlfn.torow(_xlfn.unique(_xlfn._xlws.filter(cat_table[Sub-subsector],($E7732=cat_table[Sector])*($F7732=cat_table[Subsector]),"")))</f>
        <v>#NAME?</v>
      </c>
    </row>
    <row r="7733" customFormat="false" ht="15" hidden="false" customHeight="true" outlineLevel="0" collapsed="false">
      <c r="E7733" s="255"/>
      <c r="F7733" s="255"/>
      <c r="G7733" s="255"/>
      <c r="I7733" s="255"/>
      <c r="J7733" s="255"/>
      <c r="K7733" s="255"/>
      <c r="M7733" s="255"/>
      <c r="S7733" s="255"/>
      <c r="AE7733" s="94" t="e">
        <f aca="false" t="array" ref="AE7733:AE7733">_xlfn.torow(_xlfn.unique(_xlfn._xlws.filter(cat_table[Subsector],$E7733=cat_table[Sector],"")))</f>
        <v>#NAME?</v>
      </c>
      <c r="AO7733" s="94" t="e">
        <f aca="false" t="array" ref="AO7733:AO7733">_xlfn.torow(_xlfn.unique(_xlfn._xlws.filter(cat_table[Sub-subsector],($E7733=cat_table[Sector])*($F7733=cat_table[Subsector]),"")))</f>
        <v>#NAME?</v>
      </c>
    </row>
    <row r="7734" customFormat="false" ht="15" hidden="false" customHeight="true" outlineLevel="0" collapsed="false">
      <c r="E7734" s="255"/>
      <c r="F7734" s="255"/>
      <c r="G7734" s="255"/>
      <c r="I7734" s="255"/>
      <c r="J7734" s="255"/>
      <c r="K7734" s="255"/>
      <c r="M7734" s="255"/>
      <c r="S7734" s="255"/>
      <c r="AE7734" s="94" t="e">
        <f aca="false" t="array" ref="AE7734:AE7734">_xlfn.torow(_xlfn.unique(_xlfn._xlws.filter(cat_table[Subsector],$E7734=cat_table[Sector],"")))</f>
        <v>#NAME?</v>
      </c>
      <c r="AO7734" s="94" t="e">
        <f aca="false" t="array" ref="AO7734:AO7734">_xlfn.torow(_xlfn.unique(_xlfn._xlws.filter(cat_table[Sub-subsector],($E7734=cat_table[Sector])*($F7734=cat_table[Subsector]),"")))</f>
        <v>#NAME?</v>
      </c>
    </row>
    <row r="7735" customFormat="false" ht="15" hidden="false" customHeight="true" outlineLevel="0" collapsed="false">
      <c r="E7735" s="255"/>
      <c r="F7735" s="255"/>
      <c r="G7735" s="255"/>
      <c r="I7735" s="255"/>
      <c r="J7735" s="255"/>
      <c r="K7735" s="255"/>
      <c r="M7735" s="255"/>
      <c r="S7735" s="255"/>
      <c r="AE7735" s="94" t="e">
        <f aca="false" t="array" ref="AE7735:AE7735">_xlfn.torow(_xlfn.unique(_xlfn._xlws.filter(cat_table[Subsector],$E7735=cat_table[Sector],"")))</f>
        <v>#NAME?</v>
      </c>
      <c r="AO7735" s="94" t="e">
        <f aca="false" t="array" ref="AO7735:AO7735">_xlfn.torow(_xlfn.unique(_xlfn._xlws.filter(cat_table[Sub-subsector],($E7735=cat_table[Sector])*($F7735=cat_table[Subsector]),"")))</f>
        <v>#NAME?</v>
      </c>
    </row>
    <row r="7736" customFormat="false" ht="15" hidden="false" customHeight="true" outlineLevel="0" collapsed="false">
      <c r="E7736" s="255"/>
      <c r="F7736" s="255"/>
      <c r="G7736" s="255"/>
      <c r="I7736" s="255"/>
      <c r="J7736" s="255"/>
      <c r="K7736" s="255"/>
      <c r="M7736" s="255"/>
      <c r="S7736" s="255"/>
      <c r="AE7736" s="94" t="e">
        <f aca="false" t="array" ref="AE7736:AE7736">_xlfn.torow(_xlfn.unique(_xlfn._xlws.filter(cat_table[Subsector],$E7736=cat_table[Sector],"")))</f>
        <v>#NAME?</v>
      </c>
      <c r="AO7736" s="94" t="e">
        <f aca="false" t="array" ref="AO7736:AO7736">_xlfn.torow(_xlfn.unique(_xlfn._xlws.filter(cat_table[Sub-subsector],($E7736=cat_table[Sector])*($F7736=cat_table[Subsector]),"")))</f>
        <v>#NAME?</v>
      </c>
    </row>
    <row r="7737" customFormat="false" ht="15" hidden="false" customHeight="true" outlineLevel="0" collapsed="false">
      <c r="E7737" s="255"/>
      <c r="F7737" s="255"/>
      <c r="G7737" s="255"/>
      <c r="I7737" s="255"/>
      <c r="J7737" s="255"/>
      <c r="K7737" s="255"/>
      <c r="M7737" s="255"/>
      <c r="S7737" s="255"/>
      <c r="AE7737" s="94" t="e">
        <f aca="false" t="array" ref="AE7737:AE7737">_xlfn.torow(_xlfn.unique(_xlfn._xlws.filter(cat_table[Subsector],$E7737=cat_table[Sector],"")))</f>
        <v>#NAME?</v>
      </c>
      <c r="AO7737" s="94" t="e">
        <f aca="false" t="array" ref="AO7737:AO7737">_xlfn.torow(_xlfn.unique(_xlfn._xlws.filter(cat_table[Sub-subsector],($E7737=cat_table[Sector])*($F7737=cat_table[Subsector]),"")))</f>
        <v>#NAME?</v>
      </c>
    </row>
    <row r="7738" customFormat="false" ht="15" hidden="false" customHeight="true" outlineLevel="0" collapsed="false">
      <c r="E7738" s="255"/>
      <c r="F7738" s="255"/>
      <c r="G7738" s="255"/>
      <c r="I7738" s="255"/>
      <c r="J7738" s="255"/>
      <c r="K7738" s="255"/>
      <c r="M7738" s="255"/>
      <c r="S7738" s="255"/>
      <c r="AE7738" s="94" t="e">
        <f aca="false" t="array" ref="AE7738:AE7738">_xlfn.torow(_xlfn.unique(_xlfn._xlws.filter(cat_table[Subsector],$E7738=cat_table[Sector],"")))</f>
        <v>#NAME?</v>
      </c>
      <c r="AO7738" s="94" t="e">
        <f aca="false" t="array" ref="AO7738:AO7738">_xlfn.torow(_xlfn.unique(_xlfn._xlws.filter(cat_table[Sub-subsector],($E7738=cat_table[Sector])*($F7738=cat_table[Subsector]),"")))</f>
        <v>#NAME?</v>
      </c>
    </row>
    <row r="7739" customFormat="false" ht="15" hidden="false" customHeight="true" outlineLevel="0" collapsed="false">
      <c r="E7739" s="255"/>
      <c r="F7739" s="255"/>
      <c r="G7739" s="255"/>
      <c r="I7739" s="255"/>
      <c r="J7739" s="255"/>
      <c r="K7739" s="255"/>
      <c r="M7739" s="255"/>
      <c r="S7739" s="255"/>
      <c r="AE7739" s="94" t="e">
        <f aca="false" t="array" ref="AE7739:AE7739">_xlfn.torow(_xlfn.unique(_xlfn._xlws.filter(cat_table[Subsector],$E7739=cat_table[Sector],"")))</f>
        <v>#NAME?</v>
      </c>
      <c r="AO7739" s="94" t="e">
        <f aca="false" t="array" ref="AO7739:AO7739">_xlfn.torow(_xlfn.unique(_xlfn._xlws.filter(cat_table[Sub-subsector],($E7739=cat_table[Sector])*($F7739=cat_table[Subsector]),"")))</f>
        <v>#NAME?</v>
      </c>
    </row>
    <row r="7740" customFormat="false" ht="15" hidden="false" customHeight="true" outlineLevel="0" collapsed="false">
      <c r="E7740" s="255"/>
      <c r="F7740" s="255"/>
      <c r="G7740" s="255"/>
      <c r="I7740" s="255"/>
      <c r="J7740" s="255"/>
      <c r="K7740" s="255"/>
      <c r="M7740" s="255"/>
      <c r="S7740" s="255"/>
      <c r="AE7740" s="94" t="e">
        <f aca="false" t="array" ref="AE7740:AE7740">_xlfn.torow(_xlfn.unique(_xlfn._xlws.filter(cat_table[Subsector],$E7740=cat_table[Sector],"")))</f>
        <v>#NAME?</v>
      </c>
      <c r="AO7740" s="94" t="e">
        <f aca="false" t="array" ref="AO7740:AO7740">_xlfn.torow(_xlfn.unique(_xlfn._xlws.filter(cat_table[Sub-subsector],($E7740=cat_table[Sector])*($F7740=cat_table[Subsector]),"")))</f>
        <v>#NAME?</v>
      </c>
    </row>
    <row r="7741" customFormat="false" ht="15" hidden="false" customHeight="true" outlineLevel="0" collapsed="false">
      <c r="E7741" s="255"/>
      <c r="F7741" s="255"/>
      <c r="G7741" s="255"/>
      <c r="I7741" s="255"/>
      <c r="J7741" s="255"/>
      <c r="K7741" s="255"/>
      <c r="M7741" s="255"/>
      <c r="S7741" s="255"/>
      <c r="AE7741" s="94" t="e">
        <f aca="false" t="array" ref="AE7741:AE7741">_xlfn.torow(_xlfn.unique(_xlfn._xlws.filter(cat_table[Subsector],$E7741=cat_table[Sector],"")))</f>
        <v>#NAME?</v>
      </c>
      <c r="AO7741" s="94" t="e">
        <f aca="false" t="array" ref="AO7741:AO7741">_xlfn.torow(_xlfn.unique(_xlfn._xlws.filter(cat_table[Sub-subsector],($E7741=cat_table[Sector])*($F7741=cat_table[Subsector]),"")))</f>
        <v>#NAME?</v>
      </c>
    </row>
    <row r="7742" customFormat="false" ht="15" hidden="false" customHeight="true" outlineLevel="0" collapsed="false">
      <c r="E7742" s="255"/>
      <c r="F7742" s="255"/>
      <c r="G7742" s="255"/>
      <c r="I7742" s="255"/>
      <c r="J7742" s="255"/>
      <c r="K7742" s="255"/>
      <c r="M7742" s="255"/>
      <c r="S7742" s="255"/>
      <c r="AE7742" s="94" t="e">
        <f aca="false" t="array" ref="AE7742:AE7742">_xlfn.torow(_xlfn.unique(_xlfn._xlws.filter(cat_table[Subsector],$E7742=cat_table[Sector],"")))</f>
        <v>#NAME?</v>
      </c>
      <c r="AO7742" s="94" t="e">
        <f aca="false" t="array" ref="AO7742:AO7742">_xlfn.torow(_xlfn.unique(_xlfn._xlws.filter(cat_table[Sub-subsector],($E7742=cat_table[Sector])*($F7742=cat_table[Subsector]),"")))</f>
        <v>#NAME?</v>
      </c>
    </row>
    <row r="7743" customFormat="false" ht="15" hidden="false" customHeight="true" outlineLevel="0" collapsed="false">
      <c r="E7743" s="255"/>
      <c r="F7743" s="255"/>
      <c r="G7743" s="255"/>
      <c r="I7743" s="255"/>
      <c r="J7743" s="255"/>
      <c r="K7743" s="255"/>
      <c r="M7743" s="255"/>
      <c r="S7743" s="255"/>
      <c r="AE7743" s="94" t="e">
        <f aca="false" t="array" ref="AE7743:AE7743">_xlfn.torow(_xlfn.unique(_xlfn._xlws.filter(cat_table[Subsector],$E7743=cat_table[Sector],"")))</f>
        <v>#NAME?</v>
      </c>
      <c r="AO7743" s="94" t="e">
        <f aca="false" t="array" ref="AO7743:AO7743">_xlfn.torow(_xlfn.unique(_xlfn._xlws.filter(cat_table[Sub-subsector],($E7743=cat_table[Sector])*($F7743=cat_table[Subsector]),"")))</f>
        <v>#NAME?</v>
      </c>
    </row>
    <row r="7744" customFormat="false" ht="15" hidden="false" customHeight="true" outlineLevel="0" collapsed="false">
      <c r="E7744" s="255"/>
      <c r="F7744" s="255"/>
      <c r="G7744" s="255"/>
      <c r="I7744" s="255"/>
      <c r="J7744" s="255"/>
      <c r="K7744" s="255"/>
      <c r="M7744" s="255"/>
      <c r="S7744" s="255"/>
      <c r="AE7744" s="94" t="e">
        <f aca="false" t="array" ref="AE7744:AE7744">_xlfn.torow(_xlfn.unique(_xlfn._xlws.filter(cat_table[Subsector],$E7744=cat_table[Sector],"")))</f>
        <v>#NAME?</v>
      </c>
      <c r="AO7744" s="94" t="e">
        <f aca="false" t="array" ref="AO7744:AO7744">_xlfn.torow(_xlfn.unique(_xlfn._xlws.filter(cat_table[Sub-subsector],($E7744=cat_table[Sector])*($F7744=cat_table[Subsector]),"")))</f>
        <v>#NAME?</v>
      </c>
    </row>
    <row r="7745" customFormat="false" ht="15" hidden="false" customHeight="true" outlineLevel="0" collapsed="false">
      <c r="E7745" s="255"/>
      <c r="F7745" s="255"/>
      <c r="G7745" s="255"/>
      <c r="I7745" s="255"/>
      <c r="J7745" s="255"/>
      <c r="K7745" s="255"/>
      <c r="M7745" s="255"/>
      <c r="S7745" s="255"/>
      <c r="AE7745" s="94" t="e">
        <f aca="false" t="array" ref="AE7745:AE7745">_xlfn.torow(_xlfn.unique(_xlfn._xlws.filter(cat_table[Subsector],$E7745=cat_table[Sector],"")))</f>
        <v>#NAME?</v>
      </c>
      <c r="AO7745" s="94" t="e">
        <f aca="false" t="array" ref="AO7745:AO7745">_xlfn.torow(_xlfn.unique(_xlfn._xlws.filter(cat_table[Sub-subsector],($E7745=cat_table[Sector])*($F7745=cat_table[Subsector]),"")))</f>
        <v>#NAME?</v>
      </c>
    </row>
    <row r="7746" customFormat="false" ht="15" hidden="false" customHeight="true" outlineLevel="0" collapsed="false">
      <c r="E7746" s="255"/>
      <c r="F7746" s="255"/>
      <c r="G7746" s="255"/>
      <c r="I7746" s="255"/>
      <c r="J7746" s="255"/>
      <c r="K7746" s="255"/>
      <c r="M7746" s="255"/>
      <c r="S7746" s="255"/>
      <c r="AE7746" s="94" t="e">
        <f aca="false" t="array" ref="AE7746:AE7746">_xlfn.torow(_xlfn.unique(_xlfn._xlws.filter(cat_table[Subsector],$E7746=cat_table[Sector],"")))</f>
        <v>#NAME?</v>
      </c>
      <c r="AO7746" s="94" t="e">
        <f aca="false" t="array" ref="AO7746:AO7746">_xlfn.torow(_xlfn.unique(_xlfn._xlws.filter(cat_table[Sub-subsector],($E7746=cat_table[Sector])*($F7746=cat_table[Subsector]),"")))</f>
        <v>#NAME?</v>
      </c>
    </row>
    <row r="7747" customFormat="false" ht="15" hidden="false" customHeight="true" outlineLevel="0" collapsed="false">
      <c r="E7747" s="255"/>
      <c r="F7747" s="255"/>
      <c r="G7747" s="255"/>
      <c r="I7747" s="255"/>
      <c r="J7747" s="255"/>
      <c r="K7747" s="255"/>
      <c r="M7747" s="255"/>
      <c r="S7747" s="255"/>
      <c r="AE7747" s="94" t="e">
        <f aca="false" t="array" ref="AE7747:AE7747">_xlfn.torow(_xlfn.unique(_xlfn._xlws.filter(cat_table[Subsector],$E7747=cat_table[Sector],"")))</f>
        <v>#NAME?</v>
      </c>
      <c r="AO7747" s="94" t="e">
        <f aca="false" t="array" ref="AO7747:AO7747">_xlfn.torow(_xlfn.unique(_xlfn._xlws.filter(cat_table[Sub-subsector],($E7747=cat_table[Sector])*($F7747=cat_table[Subsector]),"")))</f>
        <v>#NAME?</v>
      </c>
    </row>
    <row r="7748" customFormat="false" ht="15" hidden="false" customHeight="true" outlineLevel="0" collapsed="false">
      <c r="E7748" s="255"/>
      <c r="F7748" s="255"/>
      <c r="G7748" s="255"/>
      <c r="I7748" s="255"/>
      <c r="J7748" s="255"/>
      <c r="K7748" s="255"/>
      <c r="M7748" s="255"/>
      <c r="S7748" s="255"/>
      <c r="AE7748" s="94" t="e">
        <f aca="false" t="array" ref="AE7748:AE7748">_xlfn.torow(_xlfn.unique(_xlfn._xlws.filter(cat_table[Subsector],$E7748=cat_table[Sector],"")))</f>
        <v>#NAME?</v>
      </c>
      <c r="AO7748" s="94" t="e">
        <f aca="false" t="array" ref="AO7748:AO7748">_xlfn.torow(_xlfn.unique(_xlfn._xlws.filter(cat_table[Sub-subsector],($E7748=cat_table[Sector])*($F7748=cat_table[Subsector]),"")))</f>
        <v>#NAME?</v>
      </c>
    </row>
    <row r="7749" customFormat="false" ht="15" hidden="false" customHeight="true" outlineLevel="0" collapsed="false">
      <c r="E7749" s="255"/>
      <c r="F7749" s="255"/>
      <c r="G7749" s="255"/>
      <c r="I7749" s="255"/>
      <c r="J7749" s="255"/>
      <c r="K7749" s="255"/>
      <c r="M7749" s="255"/>
      <c r="S7749" s="255"/>
      <c r="AE7749" s="94" t="e">
        <f aca="false" t="array" ref="AE7749:AE7749">_xlfn.torow(_xlfn.unique(_xlfn._xlws.filter(cat_table[Subsector],$E7749=cat_table[Sector],"")))</f>
        <v>#NAME?</v>
      </c>
      <c r="AO7749" s="94" t="e">
        <f aca="false" t="array" ref="AO7749:AO7749">_xlfn.torow(_xlfn.unique(_xlfn._xlws.filter(cat_table[Sub-subsector],($E7749=cat_table[Sector])*($F7749=cat_table[Subsector]),"")))</f>
        <v>#NAME?</v>
      </c>
    </row>
    <row r="7750" customFormat="false" ht="15" hidden="false" customHeight="true" outlineLevel="0" collapsed="false">
      <c r="E7750" s="255"/>
      <c r="F7750" s="255"/>
      <c r="G7750" s="255"/>
      <c r="I7750" s="255"/>
      <c r="J7750" s="255"/>
      <c r="K7750" s="255"/>
      <c r="M7750" s="255"/>
      <c r="S7750" s="255"/>
      <c r="AE7750" s="94" t="e">
        <f aca="false" t="array" ref="AE7750:AE7750">_xlfn.torow(_xlfn.unique(_xlfn._xlws.filter(cat_table[Subsector],$E7750=cat_table[Sector],"")))</f>
        <v>#NAME?</v>
      </c>
      <c r="AO7750" s="94" t="e">
        <f aca="false" t="array" ref="AO7750:AO7750">_xlfn.torow(_xlfn.unique(_xlfn._xlws.filter(cat_table[Sub-subsector],($E7750=cat_table[Sector])*($F7750=cat_table[Subsector]),"")))</f>
        <v>#NAME?</v>
      </c>
    </row>
    <row r="7751" customFormat="false" ht="15" hidden="false" customHeight="true" outlineLevel="0" collapsed="false">
      <c r="E7751" s="255"/>
      <c r="F7751" s="255"/>
      <c r="G7751" s="255"/>
      <c r="I7751" s="255"/>
      <c r="J7751" s="255"/>
      <c r="K7751" s="255"/>
      <c r="M7751" s="255"/>
      <c r="S7751" s="255"/>
      <c r="AE7751" s="94" t="e">
        <f aca="false" t="array" ref="AE7751:AE7751">_xlfn.torow(_xlfn.unique(_xlfn._xlws.filter(cat_table[Subsector],$E7751=cat_table[Sector],"")))</f>
        <v>#NAME?</v>
      </c>
      <c r="AO7751" s="94" t="e">
        <f aca="false" t="array" ref="AO7751:AO7751">_xlfn.torow(_xlfn.unique(_xlfn._xlws.filter(cat_table[Sub-subsector],($E7751=cat_table[Sector])*($F7751=cat_table[Subsector]),"")))</f>
        <v>#NAME?</v>
      </c>
    </row>
    <row r="7752" customFormat="false" ht="15" hidden="false" customHeight="true" outlineLevel="0" collapsed="false">
      <c r="E7752" s="255"/>
      <c r="F7752" s="255"/>
      <c r="G7752" s="255"/>
      <c r="I7752" s="255"/>
      <c r="J7752" s="255"/>
      <c r="K7752" s="255"/>
      <c r="M7752" s="255"/>
      <c r="S7752" s="255"/>
      <c r="AE7752" s="94" t="e">
        <f aca="false" t="array" ref="AE7752:AE7752">_xlfn.torow(_xlfn.unique(_xlfn._xlws.filter(cat_table[Subsector],$E7752=cat_table[Sector],"")))</f>
        <v>#NAME?</v>
      </c>
      <c r="AO7752" s="94" t="e">
        <f aca="false" t="array" ref="AO7752:AO7752">_xlfn.torow(_xlfn.unique(_xlfn._xlws.filter(cat_table[Sub-subsector],($E7752=cat_table[Sector])*($F7752=cat_table[Subsector]),"")))</f>
        <v>#NAME?</v>
      </c>
    </row>
    <row r="7753" customFormat="false" ht="15" hidden="false" customHeight="true" outlineLevel="0" collapsed="false">
      <c r="E7753" s="255"/>
      <c r="F7753" s="255"/>
      <c r="G7753" s="255"/>
      <c r="I7753" s="255"/>
      <c r="J7753" s="255"/>
      <c r="K7753" s="255"/>
      <c r="M7753" s="255"/>
      <c r="S7753" s="255"/>
      <c r="AE7753" s="94" t="e">
        <f aca="false" t="array" ref="AE7753:AE7753">_xlfn.torow(_xlfn.unique(_xlfn._xlws.filter(cat_table[Subsector],$E7753=cat_table[Sector],"")))</f>
        <v>#NAME?</v>
      </c>
      <c r="AO7753" s="94" t="e">
        <f aca="false" t="array" ref="AO7753:AO7753">_xlfn.torow(_xlfn.unique(_xlfn._xlws.filter(cat_table[Sub-subsector],($E7753=cat_table[Sector])*($F7753=cat_table[Subsector]),"")))</f>
        <v>#NAME?</v>
      </c>
    </row>
    <row r="7754" customFormat="false" ht="15" hidden="false" customHeight="true" outlineLevel="0" collapsed="false">
      <c r="E7754" s="255"/>
      <c r="F7754" s="255"/>
      <c r="G7754" s="255"/>
      <c r="I7754" s="255"/>
      <c r="J7754" s="255"/>
      <c r="K7754" s="255"/>
      <c r="M7754" s="255"/>
      <c r="S7754" s="255"/>
      <c r="AE7754" s="94" t="e">
        <f aca="false" t="array" ref="AE7754:AE7754">_xlfn.torow(_xlfn.unique(_xlfn._xlws.filter(cat_table[Subsector],$E7754=cat_table[Sector],"")))</f>
        <v>#NAME?</v>
      </c>
      <c r="AO7754" s="94" t="e">
        <f aca="false" t="array" ref="AO7754:AO7754">_xlfn.torow(_xlfn.unique(_xlfn._xlws.filter(cat_table[Sub-subsector],($E7754=cat_table[Sector])*($F7754=cat_table[Subsector]),"")))</f>
        <v>#NAME?</v>
      </c>
    </row>
    <row r="7755" customFormat="false" ht="15" hidden="false" customHeight="true" outlineLevel="0" collapsed="false">
      <c r="E7755" s="255"/>
      <c r="F7755" s="255"/>
      <c r="G7755" s="255"/>
      <c r="I7755" s="255"/>
      <c r="J7755" s="255"/>
      <c r="K7755" s="255"/>
      <c r="M7755" s="255"/>
      <c r="S7755" s="255"/>
      <c r="AE7755" s="94" t="e">
        <f aca="false" t="array" ref="AE7755:AE7755">_xlfn.torow(_xlfn.unique(_xlfn._xlws.filter(cat_table[Subsector],$E7755=cat_table[Sector],"")))</f>
        <v>#NAME?</v>
      </c>
      <c r="AO7755" s="94" t="e">
        <f aca="false" t="array" ref="AO7755:AO7755">_xlfn.torow(_xlfn.unique(_xlfn._xlws.filter(cat_table[Sub-subsector],($E7755=cat_table[Sector])*($F7755=cat_table[Subsector]),"")))</f>
        <v>#NAME?</v>
      </c>
    </row>
    <row r="7756" customFormat="false" ht="15" hidden="false" customHeight="true" outlineLevel="0" collapsed="false">
      <c r="E7756" s="255"/>
      <c r="F7756" s="255"/>
      <c r="G7756" s="255"/>
      <c r="I7756" s="255"/>
      <c r="J7756" s="255"/>
      <c r="K7756" s="255"/>
      <c r="M7756" s="255"/>
      <c r="S7756" s="255"/>
      <c r="AE7756" s="94" t="e">
        <f aca="false" t="array" ref="AE7756:AE7756">_xlfn.torow(_xlfn.unique(_xlfn._xlws.filter(cat_table[Subsector],$E7756=cat_table[Sector],"")))</f>
        <v>#NAME?</v>
      </c>
      <c r="AO7756" s="94" t="e">
        <f aca="false" t="array" ref="AO7756:AO7756">_xlfn.torow(_xlfn.unique(_xlfn._xlws.filter(cat_table[Sub-subsector],($E7756=cat_table[Sector])*($F7756=cat_table[Subsector]),"")))</f>
        <v>#NAME?</v>
      </c>
    </row>
    <row r="7757" customFormat="false" ht="15" hidden="false" customHeight="true" outlineLevel="0" collapsed="false">
      <c r="E7757" s="255"/>
      <c r="F7757" s="255"/>
      <c r="G7757" s="255"/>
      <c r="I7757" s="255"/>
      <c r="J7757" s="255"/>
      <c r="K7757" s="255"/>
      <c r="M7757" s="255"/>
      <c r="S7757" s="255"/>
      <c r="AE7757" s="94" t="e">
        <f aca="false" t="array" ref="AE7757:AE7757">_xlfn.torow(_xlfn.unique(_xlfn._xlws.filter(cat_table[Subsector],$E7757=cat_table[Sector],"")))</f>
        <v>#NAME?</v>
      </c>
      <c r="AO7757" s="94" t="e">
        <f aca="false" t="array" ref="AO7757:AO7757">_xlfn.torow(_xlfn.unique(_xlfn._xlws.filter(cat_table[Sub-subsector],($E7757=cat_table[Sector])*($F7757=cat_table[Subsector]),"")))</f>
        <v>#NAME?</v>
      </c>
    </row>
    <row r="7758" customFormat="false" ht="15" hidden="false" customHeight="true" outlineLevel="0" collapsed="false">
      <c r="E7758" s="255"/>
      <c r="F7758" s="255"/>
      <c r="G7758" s="255"/>
      <c r="I7758" s="255"/>
      <c r="J7758" s="255"/>
      <c r="K7758" s="255"/>
      <c r="M7758" s="255"/>
      <c r="S7758" s="255"/>
      <c r="AE7758" s="94" t="e">
        <f aca="false" t="array" ref="AE7758:AE7758">_xlfn.torow(_xlfn.unique(_xlfn._xlws.filter(cat_table[Subsector],$E7758=cat_table[Sector],"")))</f>
        <v>#NAME?</v>
      </c>
      <c r="AO7758" s="94" t="e">
        <f aca="false" t="array" ref="AO7758:AO7758">_xlfn.torow(_xlfn.unique(_xlfn._xlws.filter(cat_table[Sub-subsector],($E7758=cat_table[Sector])*($F7758=cat_table[Subsector]),"")))</f>
        <v>#NAME?</v>
      </c>
    </row>
    <row r="7759" customFormat="false" ht="15" hidden="false" customHeight="true" outlineLevel="0" collapsed="false">
      <c r="E7759" s="255"/>
      <c r="F7759" s="255"/>
      <c r="G7759" s="255"/>
      <c r="I7759" s="255"/>
      <c r="J7759" s="255"/>
      <c r="K7759" s="255"/>
      <c r="M7759" s="255"/>
      <c r="S7759" s="255"/>
      <c r="AE7759" s="94" t="e">
        <f aca="false" t="array" ref="AE7759:AE7759">_xlfn.torow(_xlfn.unique(_xlfn._xlws.filter(cat_table[Subsector],$E7759=cat_table[Sector],"")))</f>
        <v>#NAME?</v>
      </c>
      <c r="AO7759" s="94" t="e">
        <f aca="false" t="array" ref="AO7759:AO7759">_xlfn.torow(_xlfn.unique(_xlfn._xlws.filter(cat_table[Sub-subsector],($E7759=cat_table[Sector])*($F7759=cat_table[Subsector]),"")))</f>
        <v>#NAME?</v>
      </c>
    </row>
    <row r="7760" customFormat="false" ht="15" hidden="false" customHeight="true" outlineLevel="0" collapsed="false">
      <c r="E7760" s="255"/>
      <c r="F7760" s="255"/>
      <c r="G7760" s="255"/>
      <c r="I7760" s="255"/>
      <c r="J7760" s="255"/>
      <c r="K7760" s="255"/>
      <c r="M7760" s="255"/>
      <c r="S7760" s="255"/>
      <c r="AE7760" s="94" t="e">
        <f aca="false" t="array" ref="AE7760:AE7760">_xlfn.torow(_xlfn.unique(_xlfn._xlws.filter(cat_table[Subsector],$E7760=cat_table[Sector],"")))</f>
        <v>#NAME?</v>
      </c>
      <c r="AO7760" s="94" t="e">
        <f aca="false" t="array" ref="AO7760:AO7760">_xlfn.torow(_xlfn.unique(_xlfn._xlws.filter(cat_table[Sub-subsector],($E7760=cat_table[Sector])*($F7760=cat_table[Subsector]),"")))</f>
        <v>#NAME?</v>
      </c>
    </row>
    <row r="7761" customFormat="false" ht="15" hidden="false" customHeight="true" outlineLevel="0" collapsed="false">
      <c r="E7761" s="255"/>
      <c r="F7761" s="255"/>
      <c r="G7761" s="255"/>
      <c r="I7761" s="255"/>
      <c r="J7761" s="255"/>
      <c r="K7761" s="255"/>
      <c r="M7761" s="255"/>
      <c r="S7761" s="255"/>
      <c r="AE7761" s="94" t="e">
        <f aca="false" t="array" ref="AE7761:AE7761">_xlfn.torow(_xlfn.unique(_xlfn._xlws.filter(cat_table[Subsector],$E7761=cat_table[Sector],"")))</f>
        <v>#NAME?</v>
      </c>
      <c r="AO7761" s="94" t="e">
        <f aca="false" t="array" ref="AO7761:AO7761">_xlfn.torow(_xlfn.unique(_xlfn._xlws.filter(cat_table[Sub-subsector],($E7761=cat_table[Sector])*($F7761=cat_table[Subsector]),"")))</f>
        <v>#NAME?</v>
      </c>
    </row>
    <row r="7762" customFormat="false" ht="15" hidden="false" customHeight="true" outlineLevel="0" collapsed="false">
      <c r="E7762" s="255"/>
      <c r="F7762" s="255"/>
      <c r="G7762" s="255"/>
      <c r="I7762" s="255"/>
      <c r="J7762" s="255"/>
      <c r="K7762" s="255"/>
      <c r="M7762" s="255"/>
      <c r="S7762" s="255"/>
      <c r="AE7762" s="94" t="e">
        <f aca="false" t="array" ref="AE7762:AE7762">_xlfn.torow(_xlfn.unique(_xlfn._xlws.filter(cat_table[Subsector],$E7762=cat_table[Sector],"")))</f>
        <v>#NAME?</v>
      </c>
      <c r="AO7762" s="94" t="e">
        <f aca="false" t="array" ref="AO7762:AO7762">_xlfn.torow(_xlfn.unique(_xlfn._xlws.filter(cat_table[Sub-subsector],($E7762=cat_table[Sector])*($F7762=cat_table[Subsector]),"")))</f>
        <v>#NAME?</v>
      </c>
    </row>
    <row r="7763" customFormat="false" ht="15" hidden="false" customHeight="true" outlineLevel="0" collapsed="false">
      <c r="E7763" s="255"/>
      <c r="F7763" s="255"/>
      <c r="G7763" s="255"/>
      <c r="I7763" s="255"/>
      <c r="J7763" s="255"/>
      <c r="K7763" s="255"/>
      <c r="M7763" s="255"/>
      <c r="S7763" s="255"/>
      <c r="AE7763" s="94" t="e">
        <f aca="false" t="array" ref="AE7763:AE7763">_xlfn.torow(_xlfn.unique(_xlfn._xlws.filter(cat_table[Subsector],$E7763=cat_table[Sector],"")))</f>
        <v>#NAME?</v>
      </c>
      <c r="AO7763" s="94" t="e">
        <f aca="false" t="array" ref="AO7763:AO7763">_xlfn.torow(_xlfn.unique(_xlfn._xlws.filter(cat_table[Sub-subsector],($E7763=cat_table[Sector])*($F7763=cat_table[Subsector]),"")))</f>
        <v>#NAME?</v>
      </c>
    </row>
    <row r="7764" customFormat="false" ht="15" hidden="false" customHeight="true" outlineLevel="0" collapsed="false">
      <c r="E7764" s="255"/>
      <c r="F7764" s="255"/>
      <c r="G7764" s="255"/>
      <c r="I7764" s="255"/>
      <c r="J7764" s="255"/>
      <c r="K7764" s="255"/>
      <c r="M7764" s="255"/>
      <c r="S7764" s="255"/>
      <c r="AE7764" s="94" t="e">
        <f aca="false" t="array" ref="AE7764:AE7764">_xlfn.torow(_xlfn.unique(_xlfn._xlws.filter(cat_table[Subsector],$E7764=cat_table[Sector],"")))</f>
        <v>#NAME?</v>
      </c>
      <c r="AO7764" s="94" t="e">
        <f aca="false" t="array" ref="AO7764:AO7764">_xlfn.torow(_xlfn.unique(_xlfn._xlws.filter(cat_table[Sub-subsector],($E7764=cat_table[Sector])*($F7764=cat_table[Subsector]),"")))</f>
        <v>#NAME?</v>
      </c>
    </row>
    <row r="7765" customFormat="false" ht="15" hidden="false" customHeight="true" outlineLevel="0" collapsed="false">
      <c r="E7765" s="255"/>
      <c r="F7765" s="255"/>
      <c r="G7765" s="255"/>
      <c r="I7765" s="255"/>
      <c r="J7765" s="255"/>
      <c r="K7765" s="255"/>
      <c r="M7765" s="255"/>
      <c r="S7765" s="255"/>
      <c r="AE7765" s="94" t="e">
        <f aca="false" t="array" ref="AE7765:AE7765">_xlfn.torow(_xlfn.unique(_xlfn._xlws.filter(cat_table[Subsector],$E7765=cat_table[Sector],"")))</f>
        <v>#NAME?</v>
      </c>
      <c r="AO7765" s="94" t="e">
        <f aca="false" t="array" ref="AO7765:AO7765">_xlfn.torow(_xlfn.unique(_xlfn._xlws.filter(cat_table[Sub-subsector],($E7765=cat_table[Sector])*($F7765=cat_table[Subsector]),"")))</f>
        <v>#NAME?</v>
      </c>
    </row>
    <row r="7766" customFormat="false" ht="15" hidden="false" customHeight="true" outlineLevel="0" collapsed="false">
      <c r="E7766" s="255"/>
      <c r="F7766" s="255"/>
      <c r="G7766" s="255"/>
      <c r="I7766" s="255"/>
      <c r="J7766" s="255"/>
      <c r="K7766" s="255"/>
      <c r="M7766" s="255"/>
      <c r="S7766" s="255"/>
      <c r="AE7766" s="94" t="e">
        <f aca="false" t="array" ref="AE7766:AE7766">_xlfn.torow(_xlfn.unique(_xlfn._xlws.filter(cat_table[Subsector],$E7766=cat_table[Sector],"")))</f>
        <v>#NAME?</v>
      </c>
      <c r="AO7766" s="94" t="e">
        <f aca="false" t="array" ref="AO7766:AO7766">_xlfn.torow(_xlfn.unique(_xlfn._xlws.filter(cat_table[Sub-subsector],($E7766=cat_table[Sector])*($F7766=cat_table[Subsector]),"")))</f>
        <v>#NAME?</v>
      </c>
    </row>
    <row r="7767" customFormat="false" ht="15" hidden="false" customHeight="true" outlineLevel="0" collapsed="false">
      <c r="E7767" s="255"/>
      <c r="F7767" s="255"/>
      <c r="G7767" s="255"/>
      <c r="I7767" s="255"/>
      <c r="J7767" s="255"/>
      <c r="K7767" s="255"/>
      <c r="M7767" s="255"/>
      <c r="S7767" s="255"/>
      <c r="AE7767" s="94" t="e">
        <f aca="false" t="array" ref="AE7767:AE7767">_xlfn.torow(_xlfn.unique(_xlfn._xlws.filter(cat_table[Subsector],$E7767=cat_table[Sector],"")))</f>
        <v>#NAME?</v>
      </c>
      <c r="AO7767" s="94" t="e">
        <f aca="false" t="array" ref="AO7767:AO7767">_xlfn.torow(_xlfn.unique(_xlfn._xlws.filter(cat_table[Sub-subsector],($E7767=cat_table[Sector])*($F7767=cat_table[Subsector]),"")))</f>
        <v>#NAME?</v>
      </c>
    </row>
    <row r="7768" customFormat="false" ht="15" hidden="false" customHeight="true" outlineLevel="0" collapsed="false">
      <c r="E7768" s="255"/>
      <c r="F7768" s="255"/>
      <c r="G7768" s="255"/>
      <c r="I7768" s="255"/>
      <c r="J7768" s="255"/>
      <c r="K7768" s="255"/>
      <c r="M7768" s="255"/>
      <c r="S7768" s="255"/>
      <c r="AE7768" s="94" t="e">
        <f aca="false" t="array" ref="AE7768:AE7768">_xlfn.torow(_xlfn.unique(_xlfn._xlws.filter(cat_table[Subsector],$E7768=cat_table[Sector],"")))</f>
        <v>#NAME?</v>
      </c>
      <c r="AO7768" s="94" t="e">
        <f aca="false" t="array" ref="AO7768:AO7768">_xlfn.torow(_xlfn.unique(_xlfn._xlws.filter(cat_table[Sub-subsector],($E7768=cat_table[Sector])*($F7768=cat_table[Subsector]),"")))</f>
        <v>#NAME?</v>
      </c>
    </row>
    <row r="7769" customFormat="false" ht="15" hidden="false" customHeight="true" outlineLevel="0" collapsed="false">
      <c r="E7769" s="255"/>
      <c r="F7769" s="255"/>
      <c r="G7769" s="255"/>
      <c r="I7769" s="255"/>
      <c r="J7769" s="255"/>
      <c r="K7769" s="255"/>
      <c r="M7769" s="255"/>
      <c r="S7769" s="255"/>
      <c r="AE7769" s="94" t="e">
        <f aca="false" t="array" ref="AE7769:AE7769">_xlfn.torow(_xlfn.unique(_xlfn._xlws.filter(cat_table[Subsector],$E7769=cat_table[Sector],"")))</f>
        <v>#NAME?</v>
      </c>
      <c r="AO7769" s="94" t="e">
        <f aca="false" t="array" ref="AO7769:AO7769">_xlfn.torow(_xlfn.unique(_xlfn._xlws.filter(cat_table[Sub-subsector],($E7769=cat_table[Sector])*($F7769=cat_table[Subsector]),"")))</f>
        <v>#NAME?</v>
      </c>
    </row>
    <row r="7770" customFormat="false" ht="15" hidden="false" customHeight="true" outlineLevel="0" collapsed="false">
      <c r="E7770" s="255"/>
      <c r="F7770" s="255"/>
      <c r="G7770" s="255"/>
      <c r="I7770" s="255"/>
      <c r="J7770" s="255"/>
      <c r="K7770" s="255"/>
      <c r="M7770" s="255"/>
      <c r="S7770" s="255"/>
      <c r="AE7770" s="94" t="e">
        <f aca="false" t="array" ref="AE7770:AE7770">_xlfn.torow(_xlfn.unique(_xlfn._xlws.filter(cat_table[Subsector],$E7770=cat_table[Sector],"")))</f>
        <v>#NAME?</v>
      </c>
      <c r="AO7770" s="94" t="e">
        <f aca="false" t="array" ref="AO7770:AO7770">_xlfn.torow(_xlfn.unique(_xlfn._xlws.filter(cat_table[Sub-subsector],($E7770=cat_table[Sector])*($F7770=cat_table[Subsector]),"")))</f>
        <v>#NAME?</v>
      </c>
    </row>
    <row r="7771" customFormat="false" ht="15" hidden="false" customHeight="true" outlineLevel="0" collapsed="false">
      <c r="E7771" s="255"/>
      <c r="F7771" s="255"/>
      <c r="G7771" s="255"/>
      <c r="I7771" s="255"/>
      <c r="J7771" s="255"/>
      <c r="K7771" s="255"/>
      <c r="M7771" s="255"/>
      <c r="S7771" s="255"/>
      <c r="AE7771" s="94" t="e">
        <f aca="false" t="array" ref="AE7771:AE7771">_xlfn.torow(_xlfn.unique(_xlfn._xlws.filter(cat_table[Subsector],$E7771=cat_table[Sector],"")))</f>
        <v>#NAME?</v>
      </c>
      <c r="AO7771" s="94" t="e">
        <f aca="false" t="array" ref="AO7771:AO7771">_xlfn.torow(_xlfn.unique(_xlfn._xlws.filter(cat_table[Sub-subsector],($E7771=cat_table[Sector])*($F7771=cat_table[Subsector]),"")))</f>
        <v>#NAME?</v>
      </c>
    </row>
    <row r="7772" customFormat="false" ht="15" hidden="false" customHeight="true" outlineLevel="0" collapsed="false">
      <c r="E7772" s="255"/>
      <c r="F7772" s="255"/>
      <c r="G7772" s="255"/>
      <c r="I7772" s="255"/>
      <c r="J7772" s="255"/>
      <c r="K7772" s="255"/>
      <c r="M7772" s="255"/>
      <c r="S7772" s="255"/>
      <c r="AE7772" s="94" t="e">
        <f aca="false" t="array" ref="AE7772:AE7772">_xlfn.torow(_xlfn.unique(_xlfn._xlws.filter(cat_table[Subsector],$E7772=cat_table[Sector],"")))</f>
        <v>#NAME?</v>
      </c>
      <c r="AO7772" s="94" t="e">
        <f aca="false" t="array" ref="AO7772:AO7772">_xlfn.torow(_xlfn.unique(_xlfn._xlws.filter(cat_table[Sub-subsector],($E7772=cat_table[Sector])*($F7772=cat_table[Subsector]),"")))</f>
        <v>#NAME?</v>
      </c>
    </row>
    <row r="7773" customFormat="false" ht="15" hidden="false" customHeight="true" outlineLevel="0" collapsed="false">
      <c r="E7773" s="255"/>
      <c r="F7773" s="255"/>
      <c r="G7773" s="255"/>
      <c r="I7773" s="255"/>
      <c r="J7773" s="255"/>
      <c r="K7773" s="255"/>
      <c r="M7773" s="255"/>
      <c r="S7773" s="255"/>
      <c r="AE7773" s="94" t="e">
        <f aca="false" t="array" ref="AE7773:AE7773">_xlfn.torow(_xlfn.unique(_xlfn._xlws.filter(cat_table[Subsector],$E7773=cat_table[Sector],"")))</f>
        <v>#NAME?</v>
      </c>
      <c r="AO7773" s="94" t="e">
        <f aca="false" t="array" ref="AO7773:AO7773">_xlfn.torow(_xlfn.unique(_xlfn._xlws.filter(cat_table[Sub-subsector],($E7773=cat_table[Sector])*($F7773=cat_table[Subsector]),"")))</f>
        <v>#NAME?</v>
      </c>
    </row>
    <row r="7774" customFormat="false" ht="15" hidden="false" customHeight="true" outlineLevel="0" collapsed="false">
      <c r="E7774" s="255"/>
      <c r="F7774" s="255"/>
      <c r="G7774" s="255"/>
      <c r="I7774" s="255"/>
      <c r="J7774" s="255"/>
      <c r="K7774" s="255"/>
      <c r="M7774" s="255"/>
      <c r="S7774" s="255"/>
      <c r="AE7774" s="94" t="e">
        <f aca="false" t="array" ref="AE7774:AE7774">_xlfn.torow(_xlfn.unique(_xlfn._xlws.filter(cat_table[Subsector],$E7774=cat_table[Sector],"")))</f>
        <v>#NAME?</v>
      </c>
      <c r="AO7774" s="94" t="e">
        <f aca="false" t="array" ref="AO7774:AO7774">_xlfn.torow(_xlfn.unique(_xlfn._xlws.filter(cat_table[Sub-subsector],($E7774=cat_table[Sector])*($F7774=cat_table[Subsector]),"")))</f>
        <v>#NAME?</v>
      </c>
    </row>
    <row r="7775" customFormat="false" ht="15" hidden="false" customHeight="true" outlineLevel="0" collapsed="false">
      <c r="E7775" s="255"/>
      <c r="F7775" s="255"/>
      <c r="G7775" s="255"/>
      <c r="I7775" s="255"/>
      <c r="J7775" s="255"/>
      <c r="K7775" s="255"/>
      <c r="M7775" s="255"/>
      <c r="S7775" s="255"/>
      <c r="AE7775" s="94" t="e">
        <f aca="false" t="array" ref="AE7775:AE7775">_xlfn.torow(_xlfn.unique(_xlfn._xlws.filter(cat_table[Subsector],$E7775=cat_table[Sector],"")))</f>
        <v>#NAME?</v>
      </c>
      <c r="AO7775" s="94" t="e">
        <f aca="false" t="array" ref="AO7775:AO7775">_xlfn.torow(_xlfn.unique(_xlfn._xlws.filter(cat_table[Sub-subsector],($E7775=cat_table[Sector])*($F7775=cat_table[Subsector]),"")))</f>
        <v>#NAME?</v>
      </c>
    </row>
    <row r="7776" customFormat="false" ht="15" hidden="false" customHeight="true" outlineLevel="0" collapsed="false">
      <c r="E7776" s="255"/>
      <c r="F7776" s="255"/>
      <c r="G7776" s="255"/>
      <c r="I7776" s="255"/>
      <c r="J7776" s="255"/>
      <c r="K7776" s="255"/>
      <c r="M7776" s="255"/>
      <c r="S7776" s="255"/>
      <c r="AE7776" s="94" t="e">
        <f aca="false" t="array" ref="AE7776:AE7776">_xlfn.torow(_xlfn.unique(_xlfn._xlws.filter(cat_table[Subsector],$E7776=cat_table[Sector],"")))</f>
        <v>#NAME?</v>
      </c>
      <c r="AO7776" s="94" t="e">
        <f aca="false" t="array" ref="AO7776:AO7776">_xlfn.torow(_xlfn.unique(_xlfn._xlws.filter(cat_table[Sub-subsector],($E7776=cat_table[Sector])*($F7776=cat_table[Subsector]),"")))</f>
        <v>#NAME?</v>
      </c>
    </row>
    <row r="7777" customFormat="false" ht="15" hidden="false" customHeight="true" outlineLevel="0" collapsed="false">
      <c r="E7777" s="255"/>
      <c r="F7777" s="255"/>
      <c r="G7777" s="255"/>
      <c r="I7777" s="255"/>
      <c r="J7777" s="255"/>
      <c r="K7777" s="255"/>
      <c r="M7777" s="255"/>
      <c r="S7777" s="255"/>
      <c r="AE7777" s="94" t="e">
        <f aca="false" t="array" ref="AE7777:AE7777">_xlfn.torow(_xlfn.unique(_xlfn._xlws.filter(cat_table[Subsector],$E7777=cat_table[Sector],"")))</f>
        <v>#NAME?</v>
      </c>
      <c r="AO7777" s="94" t="e">
        <f aca="false" t="array" ref="AO7777:AO7777">_xlfn.torow(_xlfn.unique(_xlfn._xlws.filter(cat_table[Sub-subsector],($E7777=cat_table[Sector])*($F7777=cat_table[Subsector]),"")))</f>
        <v>#NAME?</v>
      </c>
    </row>
    <row r="7778" customFormat="false" ht="15" hidden="false" customHeight="true" outlineLevel="0" collapsed="false">
      <c r="E7778" s="255"/>
      <c r="F7778" s="255"/>
      <c r="G7778" s="255"/>
      <c r="I7778" s="255"/>
      <c r="J7778" s="255"/>
      <c r="K7778" s="255"/>
      <c r="M7778" s="255"/>
      <c r="S7778" s="255"/>
      <c r="AE7778" s="94" t="e">
        <f aca="false" t="array" ref="AE7778:AE7778">_xlfn.torow(_xlfn.unique(_xlfn._xlws.filter(cat_table[Subsector],$E7778=cat_table[Sector],"")))</f>
        <v>#NAME?</v>
      </c>
      <c r="AO7778" s="94" t="e">
        <f aca="false" t="array" ref="AO7778:AO7778">_xlfn.torow(_xlfn.unique(_xlfn._xlws.filter(cat_table[Sub-subsector],($E7778=cat_table[Sector])*($F7778=cat_table[Subsector]),"")))</f>
        <v>#NAME?</v>
      </c>
    </row>
    <row r="7779" customFormat="false" ht="15" hidden="false" customHeight="true" outlineLevel="0" collapsed="false">
      <c r="E7779" s="255"/>
      <c r="F7779" s="255"/>
      <c r="G7779" s="255"/>
      <c r="I7779" s="255"/>
      <c r="J7779" s="255"/>
      <c r="K7779" s="255"/>
      <c r="M7779" s="255"/>
      <c r="S7779" s="255"/>
      <c r="AE7779" s="94" t="e">
        <f aca="false" t="array" ref="AE7779:AE7779">_xlfn.torow(_xlfn.unique(_xlfn._xlws.filter(cat_table[Subsector],$E7779=cat_table[Sector],"")))</f>
        <v>#NAME?</v>
      </c>
      <c r="AO7779" s="94" t="e">
        <f aca="false" t="array" ref="AO7779:AO7779">_xlfn.torow(_xlfn.unique(_xlfn._xlws.filter(cat_table[Sub-subsector],($E7779=cat_table[Sector])*($F7779=cat_table[Subsector]),"")))</f>
        <v>#NAME?</v>
      </c>
    </row>
    <row r="7780" customFormat="false" ht="15" hidden="false" customHeight="true" outlineLevel="0" collapsed="false">
      <c r="E7780" s="255"/>
      <c r="F7780" s="255"/>
      <c r="G7780" s="255"/>
      <c r="I7780" s="255"/>
      <c r="J7780" s="255"/>
      <c r="K7780" s="255"/>
      <c r="M7780" s="255"/>
      <c r="S7780" s="255"/>
      <c r="AE7780" s="94" t="e">
        <f aca="false" t="array" ref="AE7780:AE7780">_xlfn.torow(_xlfn.unique(_xlfn._xlws.filter(cat_table[Subsector],$E7780=cat_table[Sector],"")))</f>
        <v>#NAME?</v>
      </c>
      <c r="AO7780" s="94" t="e">
        <f aca="false" t="array" ref="AO7780:AO7780">_xlfn.torow(_xlfn.unique(_xlfn._xlws.filter(cat_table[Sub-subsector],($E7780=cat_table[Sector])*($F7780=cat_table[Subsector]),"")))</f>
        <v>#NAME?</v>
      </c>
    </row>
    <row r="7781" customFormat="false" ht="15" hidden="false" customHeight="true" outlineLevel="0" collapsed="false">
      <c r="E7781" s="255"/>
      <c r="F7781" s="255"/>
      <c r="G7781" s="255"/>
      <c r="I7781" s="255"/>
      <c r="J7781" s="255"/>
      <c r="K7781" s="255"/>
      <c r="M7781" s="255"/>
      <c r="S7781" s="255"/>
      <c r="AE7781" s="94" t="e">
        <f aca="false" t="array" ref="AE7781:AE7781">_xlfn.torow(_xlfn.unique(_xlfn._xlws.filter(cat_table[Subsector],$E7781=cat_table[Sector],"")))</f>
        <v>#NAME?</v>
      </c>
      <c r="AO7781" s="94" t="e">
        <f aca="false" t="array" ref="AO7781:AO7781">_xlfn.torow(_xlfn.unique(_xlfn._xlws.filter(cat_table[Sub-subsector],($E7781=cat_table[Sector])*($F7781=cat_table[Subsector]),"")))</f>
        <v>#NAME?</v>
      </c>
    </row>
    <row r="7782" customFormat="false" ht="15" hidden="false" customHeight="true" outlineLevel="0" collapsed="false">
      <c r="E7782" s="255"/>
      <c r="F7782" s="255"/>
      <c r="G7782" s="255"/>
      <c r="I7782" s="255"/>
      <c r="J7782" s="255"/>
      <c r="K7782" s="255"/>
      <c r="M7782" s="255"/>
      <c r="S7782" s="255"/>
      <c r="AE7782" s="94" t="e">
        <f aca="false" t="array" ref="AE7782:AE7782">_xlfn.torow(_xlfn.unique(_xlfn._xlws.filter(cat_table[Subsector],$E7782=cat_table[Sector],"")))</f>
        <v>#NAME?</v>
      </c>
      <c r="AO7782" s="94" t="e">
        <f aca="false" t="array" ref="AO7782:AO7782">_xlfn.torow(_xlfn.unique(_xlfn._xlws.filter(cat_table[Sub-subsector],($E7782=cat_table[Sector])*($F7782=cat_table[Subsector]),"")))</f>
        <v>#NAME?</v>
      </c>
    </row>
    <row r="7783" customFormat="false" ht="15" hidden="false" customHeight="true" outlineLevel="0" collapsed="false">
      <c r="E7783" s="255"/>
      <c r="F7783" s="255"/>
      <c r="G7783" s="255"/>
      <c r="I7783" s="255"/>
      <c r="J7783" s="255"/>
      <c r="K7783" s="255"/>
      <c r="M7783" s="255"/>
      <c r="S7783" s="255"/>
      <c r="AE7783" s="94" t="e">
        <f aca="false" t="array" ref="AE7783:AE7783">_xlfn.torow(_xlfn.unique(_xlfn._xlws.filter(cat_table[Subsector],$E7783=cat_table[Sector],"")))</f>
        <v>#NAME?</v>
      </c>
      <c r="AO7783" s="94" t="e">
        <f aca="false" t="array" ref="AO7783:AO7783">_xlfn.torow(_xlfn.unique(_xlfn._xlws.filter(cat_table[Sub-subsector],($E7783=cat_table[Sector])*($F7783=cat_table[Subsector]),"")))</f>
        <v>#NAME?</v>
      </c>
    </row>
    <row r="7784" customFormat="false" ht="15" hidden="false" customHeight="true" outlineLevel="0" collapsed="false">
      <c r="E7784" s="255"/>
      <c r="F7784" s="255"/>
      <c r="G7784" s="255"/>
      <c r="I7784" s="255"/>
      <c r="J7784" s="255"/>
      <c r="K7784" s="255"/>
      <c r="M7784" s="255"/>
      <c r="S7784" s="255"/>
      <c r="AE7784" s="94" t="e">
        <f aca="false" t="array" ref="AE7784:AE7784">_xlfn.torow(_xlfn.unique(_xlfn._xlws.filter(cat_table[Subsector],$E7784=cat_table[Sector],"")))</f>
        <v>#NAME?</v>
      </c>
      <c r="AO7784" s="94" t="e">
        <f aca="false" t="array" ref="AO7784:AO7784">_xlfn.torow(_xlfn.unique(_xlfn._xlws.filter(cat_table[Sub-subsector],($E7784=cat_table[Sector])*($F7784=cat_table[Subsector]),"")))</f>
        <v>#NAME?</v>
      </c>
    </row>
    <row r="7785" customFormat="false" ht="15" hidden="false" customHeight="true" outlineLevel="0" collapsed="false">
      <c r="E7785" s="255"/>
      <c r="F7785" s="255"/>
      <c r="G7785" s="255"/>
      <c r="I7785" s="255"/>
      <c r="J7785" s="255"/>
      <c r="K7785" s="255"/>
      <c r="M7785" s="255"/>
      <c r="S7785" s="255"/>
      <c r="AE7785" s="94" t="e">
        <f aca="false" t="array" ref="AE7785:AE7785">_xlfn.torow(_xlfn.unique(_xlfn._xlws.filter(cat_table[Subsector],$E7785=cat_table[Sector],"")))</f>
        <v>#NAME?</v>
      </c>
      <c r="AO7785" s="94" t="e">
        <f aca="false" t="array" ref="AO7785:AO7785">_xlfn.torow(_xlfn.unique(_xlfn._xlws.filter(cat_table[Sub-subsector],($E7785=cat_table[Sector])*($F7785=cat_table[Subsector]),"")))</f>
        <v>#NAME?</v>
      </c>
    </row>
    <row r="7786" customFormat="false" ht="15" hidden="false" customHeight="true" outlineLevel="0" collapsed="false">
      <c r="E7786" s="255"/>
      <c r="F7786" s="255"/>
      <c r="G7786" s="255"/>
      <c r="I7786" s="255"/>
      <c r="J7786" s="255"/>
      <c r="K7786" s="255"/>
      <c r="M7786" s="255"/>
      <c r="S7786" s="255"/>
      <c r="AE7786" s="94" t="e">
        <f aca="false" t="array" ref="AE7786:AE7786">_xlfn.torow(_xlfn.unique(_xlfn._xlws.filter(cat_table[Subsector],$E7786=cat_table[Sector],"")))</f>
        <v>#NAME?</v>
      </c>
      <c r="AO7786" s="94" t="e">
        <f aca="false" t="array" ref="AO7786:AO7786">_xlfn.torow(_xlfn.unique(_xlfn._xlws.filter(cat_table[Sub-subsector],($E7786=cat_table[Sector])*($F7786=cat_table[Subsector]),"")))</f>
        <v>#NAME?</v>
      </c>
    </row>
    <row r="7787" customFormat="false" ht="15" hidden="false" customHeight="true" outlineLevel="0" collapsed="false">
      <c r="E7787" s="255"/>
      <c r="F7787" s="255"/>
      <c r="G7787" s="255"/>
      <c r="I7787" s="255"/>
      <c r="J7787" s="255"/>
      <c r="K7787" s="255"/>
      <c r="M7787" s="255"/>
      <c r="S7787" s="255"/>
      <c r="AE7787" s="94" t="e">
        <f aca="false" t="array" ref="AE7787:AE7787">_xlfn.torow(_xlfn.unique(_xlfn._xlws.filter(cat_table[Subsector],$E7787=cat_table[Sector],"")))</f>
        <v>#NAME?</v>
      </c>
      <c r="AO7787" s="94" t="e">
        <f aca="false" t="array" ref="AO7787:AO7787">_xlfn.torow(_xlfn.unique(_xlfn._xlws.filter(cat_table[Sub-subsector],($E7787=cat_table[Sector])*($F7787=cat_table[Subsector]),"")))</f>
        <v>#NAME?</v>
      </c>
    </row>
    <row r="7788" customFormat="false" ht="15" hidden="false" customHeight="true" outlineLevel="0" collapsed="false">
      <c r="E7788" s="255"/>
      <c r="F7788" s="255"/>
      <c r="G7788" s="255"/>
      <c r="I7788" s="255"/>
      <c r="J7788" s="255"/>
      <c r="K7788" s="255"/>
      <c r="M7788" s="255"/>
      <c r="S7788" s="255"/>
      <c r="AE7788" s="94" t="e">
        <f aca="false" t="array" ref="AE7788:AE7788">_xlfn.torow(_xlfn.unique(_xlfn._xlws.filter(cat_table[Subsector],$E7788=cat_table[Sector],"")))</f>
        <v>#NAME?</v>
      </c>
      <c r="AO7788" s="94" t="e">
        <f aca="false" t="array" ref="AO7788:AO7788">_xlfn.torow(_xlfn.unique(_xlfn._xlws.filter(cat_table[Sub-subsector],($E7788=cat_table[Sector])*($F7788=cat_table[Subsector]),"")))</f>
        <v>#NAME?</v>
      </c>
    </row>
    <row r="7789" customFormat="false" ht="15" hidden="false" customHeight="true" outlineLevel="0" collapsed="false">
      <c r="E7789" s="255"/>
      <c r="F7789" s="255"/>
      <c r="G7789" s="255"/>
      <c r="I7789" s="255"/>
      <c r="J7789" s="255"/>
      <c r="K7789" s="255"/>
      <c r="M7789" s="255"/>
      <c r="S7789" s="255"/>
      <c r="AE7789" s="94" t="e">
        <f aca="false" t="array" ref="AE7789:AE7789">_xlfn.torow(_xlfn.unique(_xlfn._xlws.filter(cat_table[Subsector],$E7789=cat_table[Sector],"")))</f>
        <v>#NAME?</v>
      </c>
      <c r="AO7789" s="94" t="e">
        <f aca="false" t="array" ref="AO7789:AO7789">_xlfn.torow(_xlfn.unique(_xlfn._xlws.filter(cat_table[Sub-subsector],($E7789=cat_table[Sector])*($F7789=cat_table[Subsector]),"")))</f>
        <v>#NAME?</v>
      </c>
    </row>
    <row r="7790" customFormat="false" ht="15" hidden="false" customHeight="true" outlineLevel="0" collapsed="false">
      <c r="E7790" s="255"/>
      <c r="F7790" s="255"/>
      <c r="G7790" s="255"/>
      <c r="I7790" s="255"/>
      <c r="J7790" s="255"/>
      <c r="K7790" s="255"/>
      <c r="M7790" s="255"/>
      <c r="S7790" s="255"/>
      <c r="AE7790" s="94" t="e">
        <f aca="false" t="array" ref="AE7790:AE7790">_xlfn.torow(_xlfn.unique(_xlfn._xlws.filter(cat_table[Subsector],$E7790=cat_table[Sector],"")))</f>
        <v>#NAME?</v>
      </c>
      <c r="AO7790" s="94" t="e">
        <f aca="false" t="array" ref="AO7790:AO7790">_xlfn.torow(_xlfn.unique(_xlfn._xlws.filter(cat_table[Sub-subsector],($E7790=cat_table[Sector])*($F7790=cat_table[Subsector]),"")))</f>
        <v>#NAME?</v>
      </c>
    </row>
    <row r="7791" customFormat="false" ht="15" hidden="false" customHeight="true" outlineLevel="0" collapsed="false">
      <c r="E7791" s="255"/>
      <c r="F7791" s="255"/>
      <c r="G7791" s="255"/>
      <c r="I7791" s="255"/>
      <c r="J7791" s="255"/>
      <c r="K7791" s="255"/>
      <c r="M7791" s="255"/>
      <c r="S7791" s="255"/>
      <c r="AE7791" s="94" t="e">
        <f aca="false" t="array" ref="AE7791:AE7791">_xlfn.torow(_xlfn.unique(_xlfn._xlws.filter(cat_table[Subsector],$E7791=cat_table[Sector],"")))</f>
        <v>#NAME?</v>
      </c>
      <c r="AO7791" s="94" t="e">
        <f aca="false" t="array" ref="AO7791:AO7791">_xlfn.torow(_xlfn.unique(_xlfn._xlws.filter(cat_table[Sub-subsector],($E7791=cat_table[Sector])*($F7791=cat_table[Subsector]),"")))</f>
        <v>#NAME?</v>
      </c>
    </row>
    <row r="7792" customFormat="false" ht="15" hidden="false" customHeight="true" outlineLevel="0" collapsed="false">
      <c r="E7792" s="255"/>
      <c r="F7792" s="255"/>
      <c r="G7792" s="255"/>
      <c r="I7792" s="255"/>
      <c r="J7792" s="255"/>
      <c r="K7792" s="255"/>
      <c r="M7792" s="255"/>
      <c r="S7792" s="255"/>
      <c r="AE7792" s="94" t="e">
        <f aca="false" t="array" ref="AE7792:AE7792">_xlfn.torow(_xlfn.unique(_xlfn._xlws.filter(cat_table[Subsector],$E7792=cat_table[Sector],"")))</f>
        <v>#NAME?</v>
      </c>
      <c r="AO7792" s="94" t="e">
        <f aca="false" t="array" ref="AO7792:AO7792">_xlfn.torow(_xlfn.unique(_xlfn._xlws.filter(cat_table[Sub-subsector],($E7792=cat_table[Sector])*($F7792=cat_table[Subsector]),"")))</f>
        <v>#NAME?</v>
      </c>
    </row>
    <row r="7793" customFormat="false" ht="15" hidden="false" customHeight="true" outlineLevel="0" collapsed="false">
      <c r="E7793" s="255"/>
      <c r="F7793" s="255"/>
      <c r="G7793" s="255"/>
      <c r="I7793" s="255"/>
      <c r="J7793" s="255"/>
      <c r="K7793" s="255"/>
      <c r="M7793" s="255"/>
      <c r="S7793" s="255"/>
      <c r="AE7793" s="94" t="e">
        <f aca="false" t="array" ref="AE7793:AE7793">_xlfn.torow(_xlfn.unique(_xlfn._xlws.filter(cat_table[Subsector],$E7793=cat_table[Sector],"")))</f>
        <v>#NAME?</v>
      </c>
      <c r="AO7793" s="94" t="e">
        <f aca="false" t="array" ref="AO7793:AO7793">_xlfn.torow(_xlfn.unique(_xlfn._xlws.filter(cat_table[Sub-subsector],($E7793=cat_table[Sector])*($F7793=cat_table[Subsector]),"")))</f>
        <v>#NAME?</v>
      </c>
    </row>
    <row r="7794" customFormat="false" ht="15" hidden="false" customHeight="true" outlineLevel="0" collapsed="false">
      <c r="E7794" s="255"/>
      <c r="F7794" s="255"/>
      <c r="G7794" s="255"/>
      <c r="I7794" s="255"/>
      <c r="J7794" s="255"/>
      <c r="K7794" s="255"/>
      <c r="M7794" s="255"/>
      <c r="S7794" s="255"/>
      <c r="AE7794" s="94" t="e">
        <f aca="false" t="array" ref="AE7794:AE7794">_xlfn.torow(_xlfn.unique(_xlfn._xlws.filter(cat_table[Subsector],$E7794=cat_table[Sector],"")))</f>
        <v>#NAME?</v>
      </c>
      <c r="AO7794" s="94" t="e">
        <f aca="false" t="array" ref="AO7794:AO7794">_xlfn.torow(_xlfn.unique(_xlfn._xlws.filter(cat_table[Sub-subsector],($E7794=cat_table[Sector])*($F7794=cat_table[Subsector]),"")))</f>
        <v>#NAME?</v>
      </c>
    </row>
    <row r="7795" customFormat="false" ht="15" hidden="false" customHeight="true" outlineLevel="0" collapsed="false">
      <c r="E7795" s="255"/>
      <c r="F7795" s="255"/>
      <c r="G7795" s="255"/>
      <c r="I7795" s="255"/>
      <c r="J7795" s="255"/>
      <c r="K7795" s="255"/>
      <c r="M7795" s="255"/>
      <c r="S7795" s="255"/>
      <c r="AE7795" s="94" t="e">
        <f aca="false" t="array" ref="AE7795:AE7795">_xlfn.torow(_xlfn.unique(_xlfn._xlws.filter(cat_table[Subsector],$E7795=cat_table[Sector],"")))</f>
        <v>#NAME?</v>
      </c>
      <c r="AO7795" s="94" t="e">
        <f aca="false" t="array" ref="AO7795:AO7795">_xlfn.torow(_xlfn.unique(_xlfn._xlws.filter(cat_table[Sub-subsector],($E7795=cat_table[Sector])*($F7795=cat_table[Subsector]),"")))</f>
        <v>#NAME?</v>
      </c>
    </row>
    <row r="7796" customFormat="false" ht="15" hidden="false" customHeight="true" outlineLevel="0" collapsed="false">
      <c r="E7796" s="255"/>
      <c r="F7796" s="255"/>
      <c r="G7796" s="255"/>
      <c r="I7796" s="255"/>
      <c r="J7796" s="255"/>
      <c r="K7796" s="255"/>
      <c r="M7796" s="255"/>
      <c r="S7796" s="255"/>
      <c r="AE7796" s="94" t="e">
        <f aca="false" t="array" ref="AE7796:AE7796">_xlfn.torow(_xlfn.unique(_xlfn._xlws.filter(cat_table[Subsector],$E7796=cat_table[Sector],"")))</f>
        <v>#NAME?</v>
      </c>
      <c r="AO7796" s="94" t="e">
        <f aca="false" t="array" ref="AO7796:AO7796">_xlfn.torow(_xlfn.unique(_xlfn._xlws.filter(cat_table[Sub-subsector],($E7796=cat_table[Sector])*($F7796=cat_table[Subsector]),"")))</f>
        <v>#NAME?</v>
      </c>
    </row>
    <row r="7797" customFormat="false" ht="15" hidden="false" customHeight="true" outlineLevel="0" collapsed="false">
      <c r="E7797" s="255"/>
      <c r="F7797" s="255"/>
      <c r="G7797" s="255"/>
      <c r="I7797" s="255"/>
      <c r="J7797" s="255"/>
      <c r="K7797" s="255"/>
      <c r="M7797" s="255"/>
      <c r="S7797" s="255"/>
      <c r="AE7797" s="94" t="e">
        <f aca="false" t="array" ref="AE7797:AE7797">_xlfn.torow(_xlfn.unique(_xlfn._xlws.filter(cat_table[Subsector],$E7797=cat_table[Sector],"")))</f>
        <v>#NAME?</v>
      </c>
      <c r="AO7797" s="94" t="e">
        <f aca="false" t="array" ref="AO7797:AO7797">_xlfn.torow(_xlfn.unique(_xlfn._xlws.filter(cat_table[Sub-subsector],($E7797=cat_table[Sector])*($F7797=cat_table[Subsector]),"")))</f>
        <v>#NAME?</v>
      </c>
    </row>
    <row r="7798" customFormat="false" ht="15" hidden="false" customHeight="true" outlineLevel="0" collapsed="false">
      <c r="E7798" s="255"/>
      <c r="F7798" s="255"/>
      <c r="G7798" s="255"/>
      <c r="I7798" s="255"/>
      <c r="J7798" s="255"/>
      <c r="K7798" s="255"/>
      <c r="M7798" s="255"/>
      <c r="S7798" s="255"/>
      <c r="AE7798" s="94" t="e">
        <f aca="false" t="array" ref="AE7798:AE7798">_xlfn.torow(_xlfn.unique(_xlfn._xlws.filter(cat_table[Subsector],$E7798=cat_table[Sector],"")))</f>
        <v>#NAME?</v>
      </c>
      <c r="AO7798" s="94" t="e">
        <f aca="false" t="array" ref="AO7798:AO7798">_xlfn.torow(_xlfn.unique(_xlfn._xlws.filter(cat_table[Sub-subsector],($E7798=cat_table[Sector])*($F7798=cat_table[Subsector]),"")))</f>
        <v>#NAME?</v>
      </c>
    </row>
    <row r="7799" customFormat="false" ht="15" hidden="false" customHeight="true" outlineLevel="0" collapsed="false">
      <c r="E7799" s="255"/>
      <c r="F7799" s="255"/>
      <c r="G7799" s="255"/>
      <c r="I7799" s="255"/>
      <c r="J7799" s="255"/>
      <c r="K7799" s="255"/>
      <c r="M7799" s="255"/>
      <c r="S7799" s="255"/>
      <c r="AE7799" s="94" t="e">
        <f aca="false" t="array" ref="AE7799:AE7799">_xlfn.torow(_xlfn.unique(_xlfn._xlws.filter(cat_table[Subsector],$E7799=cat_table[Sector],"")))</f>
        <v>#NAME?</v>
      </c>
      <c r="AO7799" s="94" t="e">
        <f aca="false" t="array" ref="AO7799:AO7799">_xlfn.torow(_xlfn.unique(_xlfn._xlws.filter(cat_table[Sub-subsector],($E7799=cat_table[Sector])*($F7799=cat_table[Subsector]),"")))</f>
        <v>#NAME?</v>
      </c>
    </row>
    <row r="7800" customFormat="false" ht="15" hidden="false" customHeight="true" outlineLevel="0" collapsed="false">
      <c r="E7800" s="255"/>
      <c r="F7800" s="255"/>
      <c r="G7800" s="255"/>
      <c r="I7800" s="255"/>
      <c r="J7800" s="255"/>
      <c r="K7800" s="255"/>
      <c r="M7800" s="255"/>
      <c r="S7800" s="255"/>
      <c r="AE7800" s="94" t="e">
        <f aca="false" t="array" ref="AE7800:AE7800">_xlfn.torow(_xlfn.unique(_xlfn._xlws.filter(cat_table[Subsector],$E7800=cat_table[Sector],"")))</f>
        <v>#NAME?</v>
      </c>
      <c r="AO7800" s="94" t="e">
        <f aca="false" t="array" ref="AO7800:AO7800">_xlfn.torow(_xlfn.unique(_xlfn._xlws.filter(cat_table[Sub-subsector],($E7800=cat_table[Sector])*($F7800=cat_table[Subsector]),"")))</f>
        <v>#NAME?</v>
      </c>
    </row>
    <row r="7801" customFormat="false" ht="15" hidden="false" customHeight="true" outlineLevel="0" collapsed="false">
      <c r="E7801" s="255"/>
      <c r="F7801" s="255"/>
      <c r="G7801" s="255"/>
      <c r="I7801" s="255"/>
      <c r="J7801" s="255"/>
      <c r="K7801" s="255"/>
      <c r="M7801" s="255"/>
      <c r="S7801" s="255"/>
      <c r="AE7801" s="94" t="e">
        <f aca="false" t="array" ref="AE7801:AE7801">_xlfn.torow(_xlfn.unique(_xlfn._xlws.filter(cat_table[Subsector],$E7801=cat_table[Sector],"")))</f>
        <v>#NAME?</v>
      </c>
      <c r="AO7801" s="94" t="e">
        <f aca="false" t="array" ref="AO7801:AO7801">_xlfn.torow(_xlfn.unique(_xlfn._xlws.filter(cat_table[Sub-subsector],($E7801=cat_table[Sector])*($F7801=cat_table[Subsector]),"")))</f>
        <v>#NAME?</v>
      </c>
    </row>
    <row r="7802" customFormat="false" ht="15" hidden="false" customHeight="true" outlineLevel="0" collapsed="false">
      <c r="E7802" s="255"/>
      <c r="F7802" s="255"/>
      <c r="G7802" s="255"/>
      <c r="I7802" s="255"/>
      <c r="J7802" s="255"/>
      <c r="K7802" s="255"/>
      <c r="M7802" s="255"/>
      <c r="S7802" s="255"/>
      <c r="AE7802" s="94" t="e">
        <f aca="false" t="array" ref="AE7802:AE7802">_xlfn.torow(_xlfn.unique(_xlfn._xlws.filter(cat_table[Subsector],$E7802=cat_table[Sector],"")))</f>
        <v>#NAME?</v>
      </c>
      <c r="AO7802" s="94" t="e">
        <f aca="false" t="array" ref="AO7802:AO7802">_xlfn.torow(_xlfn.unique(_xlfn._xlws.filter(cat_table[Sub-subsector],($E7802=cat_table[Sector])*($F7802=cat_table[Subsector]),"")))</f>
        <v>#NAME?</v>
      </c>
    </row>
    <row r="7803" customFormat="false" ht="15" hidden="false" customHeight="true" outlineLevel="0" collapsed="false">
      <c r="E7803" s="255"/>
      <c r="F7803" s="255"/>
      <c r="G7803" s="255"/>
      <c r="I7803" s="255"/>
      <c r="J7803" s="255"/>
      <c r="K7803" s="255"/>
      <c r="M7803" s="255"/>
      <c r="S7803" s="255"/>
      <c r="AE7803" s="94" t="e">
        <f aca="false" t="array" ref="AE7803:AE7803">_xlfn.torow(_xlfn.unique(_xlfn._xlws.filter(cat_table[Subsector],$E7803=cat_table[Sector],"")))</f>
        <v>#NAME?</v>
      </c>
      <c r="AO7803" s="94" t="e">
        <f aca="false" t="array" ref="AO7803:AO7803">_xlfn.torow(_xlfn.unique(_xlfn._xlws.filter(cat_table[Sub-subsector],($E7803=cat_table[Sector])*($F7803=cat_table[Subsector]),"")))</f>
        <v>#NAME?</v>
      </c>
    </row>
    <row r="7804" customFormat="false" ht="15" hidden="false" customHeight="true" outlineLevel="0" collapsed="false">
      <c r="E7804" s="255"/>
      <c r="F7804" s="255"/>
      <c r="G7804" s="255"/>
      <c r="I7804" s="255"/>
      <c r="J7804" s="255"/>
      <c r="K7804" s="255"/>
      <c r="M7804" s="255"/>
      <c r="S7804" s="255"/>
      <c r="AE7804" s="94" t="e">
        <f aca="false" t="array" ref="AE7804:AE7804">_xlfn.torow(_xlfn.unique(_xlfn._xlws.filter(cat_table[Subsector],$E7804=cat_table[Sector],"")))</f>
        <v>#NAME?</v>
      </c>
      <c r="AO7804" s="94" t="e">
        <f aca="false" t="array" ref="AO7804:AO7804">_xlfn.torow(_xlfn.unique(_xlfn._xlws.filter(cat_table[Sub-subsector],($E7804=cat_table[Sector])*($F7804=cat_table[Subsector]),"")))</f>
        <v>#NAME?</v>
      </c>
    </row>
    <row r="7805" customFormat="false" ht="15" hidden="false" customHeight="true" outlineLevel="0" collapsed="false">
      <c r="E7805" s="255"/>
      <c r="F7805" s="255"/>
      <c r="G7805" s="255"/>
      <c r="I7805" s="255"/>
      <c r="J7805" s="255"/>
      <c r="K7805" s="255"/>
      <c r="M7805" s="255"/>
      <c r="S7805" s="255"/>
      <c r="AE7805" s="94" t="e">
        <f aca="false" t="array" ref="AE7805:AE7805">_xlfn.torow(_xlfn.unique(_xlfn._xlws.filter(cat_table[Subsector],$E7805=cat_table[Sector],"")))</f>
        <v>#NAME?</v>
      </c>
      <c r="AO7805" s="94" t="e">
        <f aca="false" t="array" ref="AO7805:AO7805">_xlfn.torow(_xlfn.unique(_xlfn._xlws.filter(cat_table[Sub-subsector],($E7805=cat_table[Sector])*($F7805=cat_table[Subsector]),"")))</f>
        <v>#NAME?</v>
      </c>
    </row>
    <row r="7806" customFormat="false" ht="15" hidden="false" customHeight="true" outlineLevel="0" collapsed="false">
      <c r="E7806" s="255"/>
      <c r="F7806" s="255"/>
      <c r="G7806" s="255"/>
      <c r="I7806" s="255"/>
      <c r="J7806" s="255"/>
      <c r="K7806" s="255"/>
      <c r="M7806" s="255"/>
      <c r="S7806" s="255"/>
      <c r="AE7806" s="94" t="e">
        <f aca="false" t="array" ref="AE7806:AE7806">_xlfn.torow(_xlfn.unique(_xlfn._xlws.filter(cat_table[Subsector],$E7806=cat_table[Sector],"")))</f>
        <v>#NAME?</v>
      </c>
      <c r="AO7806" s="94" t="e">
        <f aca="false" t="array" ref="AO7806:AO7806">_xlfn.torow(_xlfn.unique(_xlfn._xlws.filter(cat_table[Sub-subsector],($E7806=cat_table[Sector])*($F7806=cat_table[Subsector]),"")))</f>
        <v>#NAME?</v>
      </c>
    </row>
    <row r="7807" customFormat="false" ht="15" hidden="false" customHeight="true" outlineLevel="0" collapsed="false">
      <c r="E7807" s="255"/>
      <c r="F7807" s="255"/>
      <c r="G7807" s="255"/>
      <c r="I7807" s="255"/>
      <c r="J7807" s="255"/>
      <c r="K7807" s="255"/>
      <c r="M7807" s="255"/>
      <c r="S7807" s="255"/>
      <c r="AE7807" s="94" t="e">
        <f aca="false" t="array" ref="AE7807:AE7807">_xlfn.torow(_xlfn.unique(_xlfn._xlws.filter(cat_table[Subsector],$E7807=cat_table[Sector],"")))</f>
        <v>#NAME?</v>
      </c>
      <c r="AO7807" s="94" t="e">
        <f aca="false" t="array" ref="AO7807:AO7807">_xlfn.torow(_xlfn.unique(_xlfn._xlws.filter(cat_table[Sub-subsector],($E7807=cat_table[Sector])*($F7807=cat_table[Subsector]),"")))</f>
        <v>#NAME?</v>
      </c>
    </row>
    <row r="7808" customFormat="false" ht="15" hidden="false" customHeight="true" outlineLevel="0" collapsed="false">
      <c r="E7808" s="255"/>
      <c r="F7808" s="255"/>
      <c r="G7808" s="255"/>
      <c r="I7808" s="255"/>
      <c r="J7808" s="255"/>
      <c r="K7808" s="255"/>
      <c r="M7808" s="255"/>
      <c r="S7808" s="255"/>
      <c r="AE7808" s="94" t="e">
        <f aca="false" t="array" ref="AE7808:AE7808">_xlfn.torow(_xlfn.unique(_xlfn._xlws.filter(cat_table[Subsector],$E7808=cat_table[Sector],"")))</f>
        <v>#NAME?</v>
      </c>
      <c r="AO7808" s="94" t="e">
        <f aca="false" t="array" ref="AO7808:AO7808">_xlfn.torow(_xlfn.unique(_xlfn._xlws.filter(cat_table[Sub-subsector],($E7808=cat_table[Sector])*($F7808=cat_table[Subsector]),"")))</f>
        <v>#NAME?</v>
      </c>
    </row>
    <row r="7809" customFormat="false" ht="15" hidden="false" customHeight="true" outlineLevel="0" collapsed="false">
      <c r="E7809" s="255"/>
      <c r="F7809" s="255"/>
      <c r="G7809" s="255"/>
      <c r="I7809" s="255"/>
      <c r="J7809" s="255"/>
      <c r="K7809" s="255"/>
      <c r="M7809" s="255"/>
      <c r="S7809" s="255"/>
      <c r="AE7809" s="94" t="e">
        <f aca="false" t="array" ref="AE7809:AE7809">_xlfn.torow(_xlfn.unique(_xlfn._xlws.filter(cat_table[Subsector],$E7809=cat_table[Sector],"")))</f>
        <v>#NAME?</v>
      </c>
      <c r="AO7809" s="94" t="e">
        <f aca="false" t="array" ref="AO7809:AO7809">_xlfn.torow(_xlfn.unique(_xlfn._xlws.filter(cat_table[Sub-subsector],($E7809=cat_table[Sector])*($F7809=cat_table[Subsector]),"")))</f>
        <v>#NAME?</v>
      </c>
    </row>
    <row r="7810" customFormat="false" ht="15" hidden="false" customHeight="true" outlineLevel="0" collapsed="false">
      <c r="E7810" s="255"/>
      <c r="F7810" s="255"/>
      <c r="G7810" s="255"/>
      <c r="I7810" s="255"/>
      <c r="J7810" s="255"/>
      <c r="K7810" s="255"/>
      <c r="M7810" s="255"/>
      <c r="S7810" s="255"/>
      <c r="AE7810" s="94" t="e">
        <f aca="false" t="array" ref="AE7810:AE7810">_xlfn.torow(_xlfn.unique(_xlfn._xlws.filter(cat_table[Subsector],$E7810=cat_table[Sector],"")))</f>
        <v>#NAME?</v>
      </c>
      <c r="AO7810" s="94" t="e">
        <f aca="false" t="array" ref="AO7810:AO7810">_xlfn.torow(_xlfn.unique(_xlfn._xlws.filter(cat_table[Sub-subsector],($E7810=cat_table[Sector])*($F7810=cat_table[Subsector]),"")))</f>
        <v>#NAME?</v>
      </c>
    </row>
    <row r="7811" customFormat="false" ht="15" hidden="false" customHeight="true" outlineLevel="0" collapsed="false">
      <c r="E7811" s="255"/>
      <c r="F7811" s="255"/>
      <c r="G7811" s="255"/>
      <c r="I7811" s="255"/>
      <c r="J7811" s="255"/>
      <c r="K7811" s="255"/>
      <c r="M7811" s="255"/>
      <c r="S7811" s="255"/>
      <c r="AE7811" s="94" t="e">
        <f aca="false" t="array" ref="AE7811:AE7811">_xlfn.torow(_xlfn.unique(_xlfn._xlws.filter(cat_table[Subsector],$E7811=cat_table[Sector],"")))</f>
        <v>#NAME?</v>
      </c>
      <c r="AO7811" s="94" t="e">
        <f aca="false" t="array" ref="AO7811:AO7811">_xlfn.torow(_xlfn.unique(_xlfn._xlws.filter(cat_table[Sub-subsector],($E7811=cat_table[Sector])*($F7811=cat_table[Subsector]),"")))</f>
        <v>#NAME?</v>
      </c>
    </row>
    <row r="7812" customFormat="false" ht="15" hidden="false" customHeight="true" outlineLevel="0" collapsed="false">
      <c r="E7812" s="255"/>
      <c r="F7812" s="255"/>
      <c r="G7812" s="255"/>
      <c r="I7812" s="255"/>
      <c r="J7812" s="255"/>
      <c r="K7812" s="255"/>
      <c r="M7812" s="255"/>
      <c r="S7812" s="255"/>
      <c r="AE7812" s="94" t="e">
        <f aca="false" t="array" ref="AE7812:AE7812">_xlfn.torow(_xlfn.unique(_xlfn._xlws.filter(cat_table[Subsector],$E7812=cat_table[Sector],"")))</f>
        <v>#NAME?</v>
      </c>
      <c r="AO7812" s="94" t="e">
        <f aca="false" t="array" ref="AO7812:AO7812">_xlfn.torow(_xlfn.unique(_xlfn._xlws.filter(cat_table[Sub-subsector],($E7812=cat_table[Sector])*($F7812=cat_table[Subsector]),"")))</f>
        <v>#NAME?</v>
      </c>
    </row>
    <row r="7813" customFormat="false" ht="15" hidden="false" customHeight="true" outlineLevel="0" collapsed="false">
      <c r="E7813" s="255"/>
      <c r="F7813" s="255"/>
      <c r="G7813" s="255"/>
      <c r="I7813" s="255"/>
      <c r="J7813" s="255"/>
      <c r="K7813" s="255"/>
      <c r="M7813" s="255"/>
      <c r="S7813" s="255"/>
      <c r="AE7813" s="94" t="e">
        <f aca="false" t="array" ref="AE7813:AE7813">_xlfn.torow(_xlfn.unique(_xlfn._xlws.filter(cat_table[Subsector],$E7813=cat_table[Sector],"")))</f>
        <v>#NAME?</v>
      </c>
      <c r="AO7813" s="94" t="e">
        <f aca="false" t="array" ref="AO7813:AO7813">_xlfn.torow(_xlfn.unique(_xlfn._xlws.filter(cat_table[Sub-subsector],($E7813=cat_table[Sector])*($F7813=cat_table[Subsector]),"")))</f>
        <v>#NAME?</v>
      </c>
    </row>
    <row r="7814" customFormat="false" ht="15" hidden="false" customHeight="true" outlineLevel="0" collapsed="false">
      <c r="E7814" s="255"/>
      <c r="F7814" s="255"/>
      <c r="G7814" s="255"/>
      <c r="I7814" s="255"/>
      <c r="J7814" s="255"/>
      <c r="K7814" s="255"/>
      <c r="M7814" s="255"/>
      <c r="S7814" s="255"/>
      <c r="AE7814" s="94" t="e">
        <f aca="false" t="array" ref="AE7814:AE7814">_xlfn.torow(_xlfn.unique(_xlfn._xlws.filter(cat_table[Subsector],$E7814=cat_table[Sector],"")))</f>
        <v>#NAME?</v>
      </c>
      <c r="AO7814" s="94" t="e">
        <f aca="false" t="array" ref="AO7814:AO7814">_xlfn.torow(_xlfn.unique(_xlfn._xlws.filter(cat_table[Sub-subsector],($E7814=cat_table[Sector])*($F7814=cat_table[Subsector]),"")))</f>
        <v>#NAME?</v>
      </c>
    </row>
    <row r="7815" customFormat="false" ht="15" hidden="false" customHeight="true" outlineLevel="0" collapsed="false">
      <c r="E7815" s="255"/>
      <c r="F7815" s="255"/>
      <c r="G7815" s="255"/>
      <c r="I7815" s="255"/>
      <c r="J7815" s="255"/>
      <c r="K7815" s="255"/>
      <c r="M7815" s="255"/>
      <c r="S7815" s="255"/>
      <c r="AE7815" s="94" t="e">
        <f aca="false" t="array" ref="AE7815:AE7815">_xlfn.torow(_xlfn.unique(_xlfn._xlws.filter(cat_table[Subsector],$E7815=cat_table[Sector],"")))</f>
        <v>#NAME?</v>
      </c>
      <c r="AO7815" s="94" t="e">
        <f aca="false" t="array" ref="AO7815:AO7815">_xlfn.torow(_xlfn.unique(_xlfn._xlws.filter(cat_table[Sub-subsector],($E7815=cat_table[Sector])*($F7815=cat_table[Subsector]),"")))</f>
        <v>#NAME?</v>
      </c>
    </row>
    <row r="7816" customFormat="false" ht="15" hidden="false" customHeight="true" outlineLevel="0" collapsed="false">
      <c r="E7816" s="255"/>
      <c r="F7816" s="255"/>
      <c r="G7816" s="255"/>
      <c r="I7816" s="255"/>
      <c r="J7816" s="255"/>
      <c r="K7816" s="255"/>
      <c r="M7816" s="255"/>
      <c r="S7816" s="255"/>
      <c r="AE7816" s="94" t="e">
        <f aca="false" t="array" ref="AE7816:AE7816">_xlfn.torow(_xlfn.unique(_xlfn._xlws.filter(cat_table[Subsector],$E7816=cat_table[Sector],"")))</f>
        <v>#NAME?</v>
      </c>
      <c r="AO7816" s="94" t="e">
        <f aca="false" t="array" ref="AO7816:AO7816">_xlfn.torow(_xlfn.unique(_xlfn._xlws.filter(cat_table[Sub-subsector],($E7816=cat_table[Sector])*($F7816=cat_table[Subsector]),"")))</f>
        <v>#NAME?</v>
      </c>
    </row>
    <row r="7817" customFormat="false" ht="15" hidden="false" customHeight="true" outlineLevel="0" collapsed="false">
      <c r="E7817" s="255"/>
      <c r="F7817" s="255"/>
      <c r="G7817" s="255"/>
      <c r="I7817" s="255"/>
      <c r="J7817" s="255"/>
      <c r="K7817" s="255"/>
      <c r="M7817" s="255"/>
      <c r="S7817" s="255"/>
      <c r="AE7817" s="94" t="e">
        <f aca="false" t="array" ref="AE7817:AE7817">_xlfn.torow(_xlfn.unique(_xlfn._xlws.filter(cat_table[Subsector],$E7817=cat_table[Sector],"")))</f>
        <v>#NAME?</v>
      </c>
      <c r="AO7817" s="94" t="e">
        <f aca="false" t="array" ref="AO7817:AO7817">_xlfn.torow(_xlfn.unique(_xlfn._xlws.filter(cat_table[Sub-subsector],($E7817=cat_table[Sector])*($F7817=cat_table[Subsector]),"")))</f>
        <v>#NAME?</v>
      </c>
    </row>
    <row r="7818" customFormat="false" ht="15" hidden="false" customHeight="true" outlineLevel="0" collapsed="false">
      <c r="E7818" s="255"/>
      <c r="F7818" s="255"/>
      <c r="G7818" s="255"/>
      <c r="I7818" s="255"/>
      <c r="J7818" s="255"/>
      <c r="K7818" s="255"/>
      <c r="M7818" s="255"/>
      <c r="S7818" s="255"/>
      <c r="AE7818" s="94" t="e">
        <f aca="false" t="array" ref="AE7818:AE7818">_xlfn.torow(_xlfn.unique(_xlfn._xlws.filter(cat_table[Subsector],$E7818=cat_table[Sector],"")))</f>
        <v>#NAME?</v>
      </c>
      <c r="AO7818" s="94" t="e">
        <f aca="false" t="array" ref="AO7818:AO7818">_xlfn.torow(_xlfn.unique(_xlfn._xlws.filter(cat_table[Sub-subsector],($E7818=cat_table[Sector])*($F7818=cat_table[Subsector]),"")))</f>
        <v>#NAME?</v>
      </c>
    </row>
    <row r="7819" customFormat="false" ht="15" hidden="false" customHeight="true" outlineLevel="0" collapsed="false">
      <c r="E7819" s="255"/>
      <c r="F7819" s="255"/>
      <c r="G7819" s="255"/>
      <c r="I7819" s="255"/>
      <c r="J7819" s="255"/>
      <c r="K7819" s="255"/>
      <c r="M7819" s="255"/>
      <c r="S7819" s="255"/>
      <c r="AE7819" s="94" t="e">
        <f aca="false" t="array" ref="AE7819:AE7819">_xlfn.torow(_xlfn.unique(_xlfn._xlws.filter(cat_table[Subsector],$E7819=cat_table[Sector],"")))</f>
        <v>#NAME?</v>
      </c>
      <c r="AO7819" s="94" t="e">
        <f aca="false" t="array" ref="AO7819:AO7819">_xlfn.torow(_xlfn.unique(_xlfn._xlws.filter(cat_table[Sub-subsector],($E7819=cat_table[Sector])*($F7819=cat_table[Subsector]),"")))</f>
        <v>#NAME?</v>
      </c>
    </row>
    <row r="7820" customFormat="false" ht="15" hidden="false" customHeight="true" outlineLevel="0" collapsed="false">
      <c r="E7820" s="255"/>
      <c r="F7820" s="255"/>
      <c r="G7820" s="255"/>
      <c r="I7820" s="255"/>
      <c r="J7820" s="255"/>
      <c r="K7820" s="255"/>
      <c r="M7820" s="255"/>
      <c r="S7820" s="255"/>
      <c r="AE7820" s="94" t="e">
        <f aca="false" t="array" ref="AE7820:AE7820">_xlfn.torow(_xlfn.unique(_xlfn._xlws.filter(cat_table[Subsector],$E7820=cat_table[Sector],"")))</f>
        <v>#NAME?</v>
      </c>
      <c r="AO7820" s="94" t="e">
        <f aca="false" t="array" ref="AO7820:AO7820">_xlfn.torow(_xlfn.unique(_xlfn._xlws.filter(cat_table[Sub-subsector],($E7820=cat_table[Sector])*($F7820=cat_table[Subsector]),"")))</f>
        <v>#NAME?</v>
      </c>
    </row>
    <row r="7821" customFormat="false" ht="15" hidden="false" customHeight="true" outlineLevel="0" collapsed="false">
      <c r="E7821" s="255"/>
      <c r="F7821" s="255"/>
      <c r="G7821" s="255"/>
      <c r="I7821" s="255"/>
      <c r="J7821" s="255"/>
      <c r="K7821" s="255"/>
      <c r="M7821" s="255"/>
      <c r="S7821" s="255"/>
      <c r="AE7821" s="94" t="e">
        <f aca="false" t="array" ref="AE7821:AE7821">_xlfn.torow(_xlfn.unique(_xlfn._xlws.filter(cat_table[Subsector],$E7821=cat_table[Sector],"")))</f>
        <v>#NAME?</v>
      </c>
      <c r="AO7821" s="94" t="e">
        <f aca="false" t="array" ref="AO7821:AO7821">_xlfn.torow(_xlfn.unique(_xlfn._xlws.filter(cat_table[Sub-subsector],($E7821=cat_table[Sector])*($F7821=cat_table[Subsector]),"")))</f>
        <v>#NAME?</v>
      </c>
    </row>
    <row r="7822" customFormat="false" ht="15" hidden="false" customHeight="true" outlineLevel="0" collapsed="false">
      <c r="E7822" s="255"/>
      <c r="F7822" s="255"/>
      <c r="G7822" s="255"/>
      <c r="I7822" s="255"/>
      <c r="J7822" s="255"/>
      <c r="K7822" s="255"/>
      <c r="M7822" s="255"/>
      <c r="S7822" s="255"/>
      <c r="AE7822" s="94" t="e">
        <f aca="false" t="array" ref="AE7822:AE7822">_xlfn.torow(_xlfn.unique(_xlfn._xlws.filter(cat_table[Subsector],$E7822=cat_table[Sector],"")))</f>
        <v>#NAME?</v>
      </c>
      <c r="AO7822" s="94" t="e">
        <f aca="false" t="array" ref="AO7822:AO7822">_xlfn.torow(_xlfn.unique(_xlfn._xlws.filter(cat_table[Sub-subsector],($E7822=cat_table[Sector])*($F7822=cat_table[Subsector]),"")))</f>
        <v>#NAME?</v>
      </c>
    </row>
    <row r="7823" customFormat="false" ht="15" hidden="false" customHeight="true" outlineLevel="0" collapsed="false">
      <c r="E7823" s="255"/>
      <c r="F7823" s="255"/>
      <c r="G7823" s="255"/>
      <c r="I7823" s="255"/>
      <c r="J7823" s="255"/>
      <c r="K7823" s="255"/>
      <c r="M7823" s="255"/>
      <c r="S7823" s="255"/>
      <c r="AE7823" s="94" t="e">
        <f aca="false" t="array" ref="AE7823:AE7823">_xlfn.torow(_xlfn.unique(_xlfn._xlws.filter(cat_table[Subsector],$E7823=cat_table[Sector],"")))</f>
        <v>#NAME?</v>
      </c>
      <c r="AO7823" s="94" t="e">
        <f aca="false" t="array" ref="AO7823:AO7823">_xlfn.torow(_xlfn.unique(_xlfn._xlws.filter(cat_table[Sub-subsector],($E7823=cat_table[Sector])*($F7823=cat_table[Subsector]),"")))</f>
        <v>#NAME?</v>
      </c>
    </row>
    <row r="7824" customFormat="false" ht="15" hidden="false" customHeight="true" outlineLevel="0" collapsed="false">
      <c r="E7824" s="255"/>
      <c r="F7824" s="255"/>
      <c r="G7824" s="255"/>
      <c r="I7824" s="255"/>
      <c r="J7824" s="255"/>
      <c r="K7824" s="255"/>
      <c r="M7824" s="255"/>
      <c r="S7824" s="255"/>
      <c r="AE7824" s="94" t="e">
        <f aca="false" t="array" ref="AE7824:AE7824">_xlfn.torow(_xlfn.unique(_xlfn._xlws.filter(cat_table[Subsector],$E7824=cat_table[Sector],"")))</f>
        <v>#NAME?</v>
      </c>
      <c r="AO7824" s="94" t="e">
        <f aca="false" t="array" ref="AO7824:AO7824">_xlfn.torow(_xlfn.unique(_xlfn._xlws.filter(cat_table[Sub-subsector],($E7824=cat_table[Sector])*($F7824=cat_table[Subsector]),"")))</f>
        <v>#NAME?</v>
      </c>
    </row>
    <row r="7825" customFormat="false" ht="15" hidden="false" customHeight="true" outlineLevel="0" collapsed="false">
      <c r="E7825" s="255"/>
      <c r="F7825" s="255"/>
      <c r="G7825" s="255"/>
      <c r="I7825" s="255"/>
      <c r="J7825" s="255"/>
      <c r="K7825" s="255"/>
      <c r="M7825" s="255"/>
      <c r="S7825" s="255"/>
      <c r="AE7825" s="94" t="e">
        <f aca="false" t="array" ref="AE7825:AE7825">_xlfn.torow(_xlfn.unique(_xlfn._xlws.filter(cat_table[Subsector],$E7825=cat_table[Sector],"")))</f>
        <v>#NAME?</v>
      </c>
      <c r="AO7825" s="94" t="e">
        <f aca="false" t="array" ref="AO7825:AO7825">_xlfn.torow(_xlfn.unique(_xlfn._xlws.filter(cat_table[Sub-subsector],($E7825=cat_table[Sector])*($F7825=cat_table[Subsector]),"")))</f>
        <v>#NAME?</v>
      </c>
    </row>
    <row r="7826" customFormat="false" ht="15" hidden="false" customHeight="true" outlineLevel="0" collapsed="false">
      <c r="E7826" s="255"/>
      <c r="F7826" s="255"/>
      <c r="G7826" s="255"/>
      <c r="I7826" s="255"/>
      <c r="J7826" s="255"/>
      <c r="K7826" s="255"/>
      <c r="M7826" s="255"/>
      <c r="S7826" s="255"/>
      <c r="AE7826" s="94" t="e">
        <f aca="false" t="array" ref="AE7826:AE7826">_xlfn.torow(_xlfn.unique(_xlfn._xlws.filter(cat_table[Subsector],$E7826=cat_table[Sector],"")))</f>
        <v>#NAME?</v>
      </c>
      <c r="AO7826" s="94" t="e">
        <f aca="false" t="array" ref="AO7826:AO7826">_xlfn.torow(_xlfn.unique(_xlfn._xlws.filter(cat_table[Sub-subsector],($E7826=cat_table[Sector])*($F7826=cat_table[Subsector]),"")))</f>
        <v>#NAME?</v>
      </c>
    </row>
    <row r="7827" customFormat="false" ht="15" hidden="false" customHeight="true" outlineLevel="0" collapsed="false">
      <c r="E7827" s="255"/>
      <c r="F7827" s="255"/>
      <c r="G7827" s="255"/>
      <c r="I7827" s="255"/>
      <c r="J7827" s="255"/>
      <c r="K7827" s="255"/>
      <c r="M7827" s="255"/>
      <c r="S7827" s="255"/>
      <c r="AE7827" s="94" t="e">
        <f aca="false" t="array" ref="AE7827:AE7827">_xlfn.torow(_xlfn.unique(_xlfn._xlws.filter(cat_table[Subsector],$E7827=cat_table[Sector],"")))</f>
        <v>#NAME?</v>
      </c>
      <c r="AO7827" s="94" t="e">
        <f aca="false" t="array" ref="AO7827:AO7827">_xlfn.torow(_xlfn.unique(_xlfn._xlws.filter(cat_table[Sub-subsector],($E7827=cat_table[Sector])*($F7827=cat_table[Subsector]),"")))</f>
        <v>#NAME?</v>
      </c>
    </row>
    <row r="7828" customFormat="false" ht="15" hidden="false" customHeight="true" outlineLevel="0" collapsed="false">
      <c r="E7828" s="255"/>
      <c r="F7828" s="255"/>
      <c r="G7828" s="255"/>
      <c r="I7828" s="255"/>
      <c r="J7828" s="255"/>
      <c r="K7828" s="255"/>
      <c r="M7828" s="255"/>
      <c r="S7828" s="255"/>
      <c r="AE7828" s="94" t="e">
        <f aca="false" t="array" ref="AE7828:AE7828">_xlfn.torow(_xlfn.unique(_xlfn._xlws.filter(cat_table[Subsector],$E7828=cat_table[Sector],"")))</f>
        <v>#NAME?</v>
      </c>
      <c r="AO7828" s="94" t="e">
        <f aca="false" t="array" ref="AO7828:AO7828">_xlfn.torow(_xlfn.unique(_xlfn._xlws.filter(cat_table[Sub-subsector],($E7828=cat_table[Sector])*($F7828=cat_table[Subsector]),"")))</f>
        <v>#NAME?</v>
      </c>
    </row>
    <row r="7829" customFormat="false" ht="15" hidden="false" customHeight="true" outlineLevel="0" collapsed="false">
      <c r="E7829" s="255"/>
      <c r="F7829" s="255"/>
      <c r="G7829" s="255"/>
      <c r="I7829" s="255"/>
      <c r="J7829" s="255"/>
      <c r="K7829" s="255"/>
      <c r="M7829" s="255"/>
      <c r="S7829" s="255"/>
      <c r="AE7829" s="94" t="e">
        <f aca="false" t="array" ref="AE7829:AE7829">_xlfn.torow(_xlfn.unique(_xlfn._xlws.filter(cat_table[Subsector],$E7829=cat_table[Sector],"")))</f>
        <v>#NAME?</v>
      </c>
      <c r="AO7829" s="94" t="e">
        <f aca="false" t="array" ref="AO7829:AO7829">_xlfn.torow(_xlfn.unique(_xlfn._xlws.filter(cat_table[Sub-subsector],($E7829=cat_table[Sector])*($F7829=cat_table[Subsector]),"")))</f>
        <v>#NAME?</v>
      </c>
    </row>
    <row r="7830" customFormat="false" ht="15" hidden="false" customHeight="true" outlineLevel="0" collapsed="false">
      <c r="E7830" s="255"/>
      <c r="F7830" s="255"/>
      <c r="G7830" s="255"/>
      <c r="I7830" s="255"/>
      <c r="J7830" s="255"/>
      <c r="K7830" s="255"/>
      <c r="M7830" s="255"/>
      <c r="S7830" s="255"/>
      <c r="AE7830" s="94" t="e">
        <f aca="false" t="array" ref="AE7830:AE7830">_xlfn.torow(_xlfn.unique(_xlfn._xlws.filter(cat_table[Subsector],$E7830=cat_table[Sector],"")))</f>
        <v>#NAME?</v>
      </c>
      <c r="AO7830" s="94" t="e">
        <f aca="false" t="array" ref="AO7830:AO7830">_xlfn.torow(_xlfn.unique(_xlfn._xlws.filter(cat_table[Sub-subsector],($E7830=cat_table[Sector])*($F7830=cat_table[Subsector]),"")))</f>
        <v>#NAME?</v>
      </c>
    </row>
    <row r="7831" customFormat="false" ht="15" hidden="false" customHeight="true" outlineLevel="0" collapsed="false">
      <c r="E7831" s="255"/>
      <c r="F7831" s="255"/>
      <c r="G7831" s="255"/>
      <c r="I7831" s="255"/>
      <c r="J7831" s="255"/>
      <c r="K7831" s="255"/>
      <c r="M7831" s="255"/>
      <c r="S7831" s="255"/>
      <c r="AE7831" s="94" t="e">
        <f aca="false" t="array" ref="AE7831:AE7831">_xlfn.torow(_xlfn.unique(_xlfn._xlws.filter(cat_table[Subsector],$E7831=cat_table[Sector],"")))</f>
        <v>#NAME?</v>
      </c>
      <c r="AO7831" s="94" t="e">
        <f aca="false" t="array" ref="AO7831:AO7831">_xlfn.torow(_xlfn.unique(_xlfn._xlws.filter(cat_table[Sub-subsector],($E7831=cat_table[Sector])*($F7831=cat_table[Subsector]),"")))</f>
        <v>#NAME?</v>
      </c>
    </row>
    <row r="7832" customFormat="false" ht="15" hidden="false" customHeight="true" outlineLevel="0" collapsed="false">
      <c r="E7832" s="255"/>
      <c r="F7832" s="255"/>
      <c r="G7832" s="255"/>
      <c r="I7832" s="255"/>
      <c r="J7832" s="255"/>
      <c r="K7832" s="255"/>
      <c r="M7832" s="255"/>
      <c r="S7832" s="255"/>
      <c r="AE7832" s="94" t="e">
        <f aca="false" t="array" ref="AE7832:AE7832">_xlfn.torow(_xlfn.unique(_xlfn._xlws.filter(cat_table[Subsector],$E7832=cat_table[Sector],"")))</f>
        <v>#NAME?</v>
      </c>
      <c r="AO7832" s="94" t="e">
        <f aca="false" t="array" ref="AO7832:AO7832">_xlfn.torow(_xlfn.unique(_xlfn._xlws.filter(cat_table[Sub-subsector],($E7832=cat_table[Sector])*($F7832=cat_table[Subsector]),"")))</f>
        <v>#NAME?</v>
      </c>
    </row>
    <row r="7833" customFormat="false" ht="15" hidden="false" customHeight="true" outlineLevel="0" collapsed="false">
      <c r="E7833" s="255"/>
      <c r="F7833" s="255"/>
      <c r="G7833" s="255"/>
      <c r="I7833" s="255"/>
      <c r="J7833" s="255"/>
      <c r="K7833" s="255"/>
      <c r="M7833" s="255"/>
      <c r="S7833" s="255"/>
      <c r="AE7833" s="94" t="e">
        <f aca="false" t="array" ref="AE7833:AE7833">_xlfn.torow(_xlfn.unique(_xlfn._xlws.filter(cat_table[Subsector],$E7833=cat_table[Sector],"")))</f>
        <v>#NAME?</v>
      </c>
      <c r="AO7833" s="94" t="e">
        <f aca="false" t="array" ref="AO7833:AO7833">_xlfn.torow(_xlfn.unique(_xlfn._xlws.filter(cat_table[Sub-subsector],($E7833=cat_table[Sector])*($F7833=cat_table[Subsector]),"")))</f>
        <v>#NAME?</v>
      </c>
    </row>
    <row r="7834" customFormat="false" ht="15" hidden="false" customHeight="true" outlineLevel="0" collapsed="false">
      <c r="E7834" s="255"/>
      <c r="F7834" s="255"/>
      <c r="G7834" s="255"/>
      <c r="I7834" s="255"/>
      <c r="J7834" s="255"/>
      <c r="K7834" s="255"/>
      <c r="M7834" s="255"/>
      <c r="S7834" s="255"/>
      <c r="AE7834" s="94" t="e">
        <f aca="false" t="array" ref="AE7834:AE7834">_xlfn.torow(_xlfn.unique(_xlfn._xlws.filter(cat_table[Subsector],$E7834=cat_table[Sector],"")))</f>
        <v>#NAME?</v>
      </c>
      <c r="AO7834" s="94" t="e">
        <f aca="false" t="array" ref="AO7834:AO7834">_xlfn.torow(_xlfn.unique(_xlfn._xlws.filter(cat_table[Sub-subsector],($E7834=cat_table[Sector])*($F7834=cat_table[Subsector]),"")))</f>
        <v>#NAME?</v>
      </c>
    </row>
    <row r="7835" customFormat="false" ht="15" hidden="false" customHeight="true" outlineLevel="0" collapsed="false">
      <c r="E7835" s="255"/>
      <c r="F7835" s="255"/>
      <c r="G7835" s="255"/>
      <c r="I7835" s="255"/>
      <c r="J7835" s="255"/>
      <c r="K7835" s="255"/>
      <c r="M7835" s="255"/>
      <c r="S7835" s="255"/>
      <c r="AE7835" s="94" t="e">
        <f aca="false" t="array" ref="AE7835:AE7835">_xlfn.torow(_xlfn.unique(_xlfn._xlws.filter(cat_table[Subsector],$E7835=cat_table[Sector],"")))</f>
        <v>#NAME?</v>
      </c>
      <c r="AO7835" s="94" t="e">
        <f aca="false" t="array" ref="AO7835:AO7835">_xlfn.torow(_xlfn.unique(_xlfn._xlws.filter(cat_table[Sub-subsector],($E7835=cat_table[Sector])*($F7835=cat_table[Subsector]),"")))</f>
        <v>#NAME?</v>
      </c>
    </row>
    <row r="7836" customFormat="false" ht="15" hidden="false" customHeight="true" outlineLevel="0" collapsed="false">
      <c r="E7836" s="255"/>
      <c r="F7836" s="255"/>
      <c r="G7836" s="255"/>
      <c r="I7836" s="255"/>
      <c r="J7836" s="255"/>
      <c r="K7836" s="255"/>
      <c r="M7836" s="255"/>
      <c r="S7836" s="255"/>
      <c r="AE7836" s="94" t="e">
        <f aca="false" t="array" ref="AE7836:AE7836">_xlfn.torow(_xlfn.unique(_xlfn._xlws.filter(cat_table[Subsector],$E7836=cat_table[Sector],"")))</f>
        <v>#NAME?</v>
      </c>
      <c r="AO7836" s="94" t="e">
        <f aca="false" t="array" ref="AO7836:AO7836">_xlfn.torow(_xlfn.unique(_xlfn._xlws.filter(cat_table[Sub-subsector],($E7836=cat_table[Sector])*($F7836=cat_table[Subsector]),"")))</f>
        <v>#NAME?</v>
      </c>
    </row>
    <row r="7837" customFormat="false" ht="15" hidden="false" customHeight="true" outlineLevel="0" collapsed="false">
      <c r="E7837" s="255"/>
      <c r="F7837" s="255"/>
      <c r="G7837" s="255"/>
      <c r="I7837" s="255"/>
      <c r="J7837" s="255"/>
      <c r="K7837" s="255"/>
      <c r="M7837" s="255"/>
      <c r="S7837" s="255"/>
      <c r="AE7837" s="94" t="e">
        <f aca="false" t="array" ref="AE7837:AE7837">_xlfn.torow(_xlfn.unique(_xlfn._xlws.filter(cat_table[Subsector],$E7837=cat_table[Sector],"")))</f>
        <v>#NAME?</v>
      </c>
      <c r="AO7837" s="94" t="e">
        <f aca="false" t="array" ref="AO7837:AO7837">_xlfn.torow(_xlfn.unique(_xlfn._xlws.filter(cat_table[Sub-subsector],($E7837=cat_table[Sector])*($F7837=cat_table[Subsector]),"")))</f>
        <v>#NAME?</v>
      </c>
    </row>
    <row r="7838" customFormat="false" ht="15" hidden="false" customHeight="true" outlineLevel="0" collapsed="false">
      <c r="E7838" s="255"/>
      <c r="F7838" s="255"/>
      <c r="G7838" s="255"/>
      <c r="I7838" s="255"/>
      <c r="J7838" s="255"/>
      <c r="K7838" s="255"/>
      <c r="M7838" s="255"/>
      <c r="S7838" s="255"/>
      <c r="AE7838" s="94" t="e">
        <f aca="false" t="array" ref="AE7838:AE7838">_xlfn.torow(_xlfn.unique(_xlfn._xlws.filter(cat_table[Subsector],$E7838=cat_table[Sector],"")))</f>
        <v>#NAME?</v>
      </c>
      <c r="AO7838" s="94" t="e">
        <f aca="false" t="array" ref="AO7838:AO7838">_xlfn.torow(_xlfn.unique(_xlfn._xlws.filter(cat_table[Sub-subsector],($E7838=cat_table[Sector])*($F7838=cat_table[Subsector]),"")))</f>
        <v>#NAME?</v>
      </c>
    </row>
    <row r="7839" customFormat="false" ht="15" hidden="false" customHeight="true" outlineLevel="0" collapsed="false">
      <c r="E7839" s="255"/>
      <c r="F7839" s="255"/>
      <c r="G7839" s="255"/>
      <c r="I7839" s="255"/>
      <c r="J7839" s="255"/>
      <c r="K7839" s="255"/>
      <c r="M7839" s="255"/>
      <c r="S7839" s="255"/>
      <c r="AE7839" s="94" t="e">
        <f aca="false" t="array" ref="AE7839:AE7839">_xlfn.torow(_xlfn.unique(_xlfn._xlws.filter(cat_table[Subsector],$E7839=cat_table[Sector],"")))</f>
        <v>#NAME?</v>
      </c>
      <c r="AO7839" s="94" t="e">
        <f aca="false" t="array" ref="AO7839:AO7839">_xlfn.torow(_xlfn.unique(_xlfn._xlws.filter(cat_table[Sub-subsector],($E7839=cat_table[Sector])*($F7839=cat_table[Subsector]),"")))</f>
        <v>#NAME?</v>
      </c>
    </row>
    <row r="7840" customFormat="false" ht="15" hidden="false" customHeight="true" outlineLevel="0" collapsed="false">
      <c r="E7840" s="255"/>
      <c r="F7840" s="255"/>
      <c r="G7840" s="255"/>
      <c r="I7840" s="255"/>
      <c r="J7840" s="255"/>
      <c r="K7840" s="255"/>
      <c r="M7840" s="255"/>
      <c r="S7840" s="255"/>
      <c r="AE7840" s="94" t="e">
        <f aca="false" t="array" ref="AE7840:AE7840">_xlfn.torow(_xlfn.unique(_xlfn._xlws.filter(cat_table[Subsector],$E7840=cat_table[Sector],"")))</f>
        <v>#NAME?</v>
      </c>
      <c r="AO7840" s="94" t="e">
        <f aca="false" t="array" ref="AO7840:AO7840">_xlfn.torow(_xlfn.unique(_xlfn._xlws.filter(cat_table[Sub-subsector],($E7840=cat_table[Sector])*($F7840=cat_table[Subsector]),"")))</f>
        <v>#NAME?</v>
      </c>
    </row>
    <row r="7841" customFormat="false" ht="15" hidden="false" customHeight="true" outlineLevel="0" collapsed="false">
      <c r="E7841" s="255"/>
      <c r="F7841" s="255"/>
      <c r="G7841" s="255"/>
      <c r="I7841" s="255"/>
      <c r="J7841" s="255"/>
      <c r="K7841" s="255"/>
      <c r="M7841" s="255"/>
      <c r="S7841" s="255"/>
      <c r="AE7841" s="94" t="e">
        <f aca="false" t="array" ref="AE7841:AE7841">_xlfn.torow(_xlfn.unique(_xlfn._xlws.filter(cat_table[Subsector],$E7841=cat_table[Sector],"")))</f>
        <v>#NAME?</v>
      </c>
      <c r="AO7841" s="94" t="e">
        <f aca="false" t="array" ref="AO7841:AO7841">_xlfn.torow(_xlfn.unique(_xlfn._xlws.filter(cat_table[Sub-subsector],($E7841=cat_table[Sector])*($F7841=cat_table[Subsector]),"")))</f>
        <v>#NAME?</v>
      </c>
    </row>
    <row r="7842" customFormat="false" ht="15" hidden="false" customHeight="true" outlineLevel="0" collapsed="false">
      <c r="E7842" s="255"/>
      <c r="F7842" s="255"/>
      <c r="G7842" s="255"/>
      <c r="I7842" s="255"/>
      <c r="J7842" s="255"/>
      <c r="K7842" s="255"/>
      <c r="M7842" s="255"/>
      <c r="S7842" s="255"/>
      <c r="AE7842" s="94" t="e">
        <f aca="false" t="array" ref="AE7842:AE7842">_xlfn.torow(_xlfn.unique(_xlfn._xlws.filter(cat_table[Subsector],$E7842=cat_table[Sector],"")))</f>
        <v>#NAME?</v>
      </c>
      <c r="AO7842" s="94" t="e">
        <f aca="false" t="array" ref="AO7842:AO7842">_xlfn.torow(_xlfn.unique(_xlfn._xlws.filter(cat_table[Sub-subsector],($E7842=cat_table[Sector])*($F7842=cat_table[Subsector]),"")))</f>
        <v>#NAME?</v>
      </c>
    </row>
    <row r="7843" customFormat="false" ht="15" hidden="false" customHeight="true" outlineLevel="0" collapsed="false">
      <c r="E7843" s="255"/>
      <c r="F7843" s="255"/>
      <c r="G7843" s="255"/>
      <c r="I7843" s="255"/>
      <c r="J7843" s="255"/>
      <c r="K7843" s="255"/>
      <c r="M7843" s="255"/>
      <c r="S7843" s="255"/>
      <c r="AE7843" s="94" t="e">
        <f aca="false" t="array" ref="AE7843:AE7843">_xlfn.torow(_xlfn.unique(_xlfn._xlws.filter(cat_table[Subsector],$E7843=cat_table[Sector],"")))</f>
        <v>#NAME?</v>
      </c>
      <c r="AO7843" s="94" t="e">
        <f aca="false" t="array" ref="AO7843:AO7843">_xlfn.torow(_xlfn.unique(_xlfn._xlws.filter(cat_table[Sub-subsector],($E7843=cat_table[Sector])*($F7843=cat_table[Subsector]),"")))</f>
        <v>#NAME?</v>
      </c>
    </row>
    <row r="7844" customFormat="false" ht="15" hidden="false" customHeight="true" outlineLevel="0" collapsed="false">
      <c r="E7844" s="255"/>
      <c r="F7844" s="255"/>
      <c r="G7844" s="255"/>
      <c r="I7844" s="255"/>
      <c r="J7844" s="255"/>
      <c r="K7844" s="255"/>
      <c r="M7844" s="255"/>
      <c r="S7844" s="255"/>
      <c r="AE7844" s="94" t="e">
        <f aca="false" t="array" ref="AE7844:AE7844">_xlfn.torow(_xlfn.unique(_xlfn._xlws.filter(cat_table[Subsector],$E7844=cat_table[Sector],"")))</f>
        <v>#NAME?</v>
      </c>
      <c r="AO7844" s="94" t="e">
        <f aca="false" t="array" ref="AO7844:AO7844">_xlfn.torow(_xlfn.unique(_xlfn._xlws.filter(cat_table[Sub-subsector],($E7844=cat_table[Sector])*($F7844=cat_table[Subsector]),"")))</f>
        <v>#NAME?</v>
      </c>
    </row>
    <row r="7845" customFormat="false" ht="15" hidden="false" customHeight="true" outlineLevel="0" collapsed="false">
      <c r="E7845" s="255"/>
      <c r="F7845" s="255"/>
      <c r="G7845" s="255"/>
      <c r="I7845" s="255"/>
      <c r="J7845" s="255"/>
      <c r="K7845" s="255"/>
      <c r="M7845" s="255"/>
      <c r="S7845" s="255"/>
      <c r="AE7845" s="94" t="e">
        <f aca="false" t="array" ref="AE7845:AE7845">_xlfn.torow(_xlfn.unique(_xlfn._xlws.filter(cat_table[Subsector],$E7845=cat_table[Sector],"")))</f>
        <v>#NAME?</v>
      </c>
      <c r="AO7845" s="94" t="e">
        <f aca="false" t="array" ref="AO7845:AO7845">_xlfn.torow(_xlfn.unique(_xlfn._xlws.filter(cat_table[Sub-subsector],($E7845=cat_table[Sector])*($F7845=cat_table[Subsector]),"")))</f>
        <v>#NAME?</v>
      </c>
    </row>
    <row r="7846" customFormat="false" ht="15" hidden="false" customHeight="true" outlineLevel="0" collapsed="false">
      <c r="E7846" s="255"/>
      <c r="F7846" s="255"/>
      <c r="G7846" s="255"/>
      <c r="I7846" s="255"/>
      <c r="J7846" s="255"/>
      <c r="K7846" s="255"/>
      <c r="M7846" s="255"/>
      <c r="S7846" s="255"/>
      <c r="AE7846" s="94" t="e">
        <f aca="false" t="array" ref="AE7846:AE7846">_xlfn.torow(_xlfn.unique(_xlfn._xlws.filter(cat_table[Subsector],$E7846=cat_table[Sector],"")))</f>
        <v>#NAME?</v>
      </c>
      <c r="AO7846" s="94" t="e">
        <f aca="false" t="array" ref="AO7846:AO7846">_xlfn.torow(_xlfn.unique(_xlfn._xlws.filter(cat_table[Sub-subsector],($E7846=cat_table[Sector])*($F7846=cat_table[Subsector]),"")))</f>
        <v>#NAME?</v>
      </c>
    </row>
    <row r="7847" customFormat="false" ht="15" hidden="false" customHeight="true" outlineLevel="0" collapsed="false">
      <c r="E7847" s="255"/>
      <c r="F7847" s="255"/>
      <c r="G7847" s="255"/>
      <c r="I7847" s="255"/>
      <c r="J7847" s="255"/>
      <c r="K7847" s="255"/>
      <c r="M7847" s="255"/>
      <c r="S7847" s="255"/>
      <c r="AE7847" s="94" t="e">
        <f aca="false" t="array" ref="AE7847:AE7847">_xlfn.torow(_xlfn.unique(_xlfn._xlws.filter(cat_table[Subsector],$E7847=cat_table[Sector],"")))</f>
        <v>#NAME?</v>
      </c>
      <c r="AO7847" s="94" t="e">
        <f aca="false" t="array" ref="AO7847:AO7847">_xlfn.torow(_xlfn.unique(_xlfn._xlws.filter(cat_table[Sub-subsector],($E7847=cat_table[Sector])*($F7847=cat_table[Subsector]),"")))</f>
        <v>#NAME?</v>
      </c>
    </row>
    <row r="7848" customFormat="false" ht="15" hidden="false" customHeight="true" outlineLevel="0" collapsed="false">
      <c r="E7848" s="255"/>
      <c r="F7848" s="255"/>
      <c r="G7848" s="255"/>
      <c r="I7848" s="255"/>
      <c r="J7848" s="255"/>
      <c r="K7848" s="255"/>
      <c r="M7848" s="255"/>
      <c r="S7848" s="255"/>
      <c r="AE7848" s="94" t="e">
        <f aca="false" t="array" ref="AE7848:AE7848">_xlfn.torow(_xlfn.unique(_xlfn._xlws.filter(cat_table[Subsector],$E7848=cat_table[Sector],"")))</f>
        <v>#NAME?</v>
      </c>
      <c r="AO7848" s="94" t="e">
        <f aca="false" t="array" ref="AO7848:AO7848">_xlfn.torow(_xlfn.unique(_xlfn._xlws.filter(cat_table[Sub-subsector],($E7848=cat_table[Sector])*($F7848=cat_table[Subsector]),"")))</f>
        <v>#NAME?</v>
      </c>
    </row>
    <row r="7849" customFormat="false" ht="15" hidden="false" customHeight="true" outlineLevel="0" collapsed="false">
      <c r="E7849" s="255"/>
      <c r="F7849" s="255"/>
      <c r="G7849" s="255"/>
      <c r="I7849" s="255"/>
      <c r="J7849" s="255"/>
      <c r="K7849" s="255"/>
      <c r="M7849" s="255"/>
      <c r="S7849" s="255"/>
      <c r="AE7849" s="94" t="e">
        <f aca="false" t="array" ref="AE7849:AE7849">_xlfn.torow(_xlfn.unique(_xlfn._xlws.filter(cat_table[Subsector],$E7849=cat_table[Sector],"")))</f>
        <v>#NAME?</v>
      </c>
      <c r="AO7849" s="94" t="e">
        <f aca="false" t="array" ref="AO7849:AO7849">_xlfn.torow(_xlfn.unique(_xlfn._xlws.filter(cat_table[Sub-subsector],($E7849=cat_table[Sector])*($F7849=cat_table[Subsector]),"")))</f>
        <v>#NAME?</v>
      </c>
    </row>
    <row r="7850" customFormat="false" ht="15" hidden="false" customHeight="true" outlineLevel="0" collapsed="false">
      <c r="E7850" s="255"/>
      <c r="F7850" s="255"/>
      <c r="G7850" s="255"/>
      <c r="I7850" s="255"/>
      <c r="J7850" s="255"/>
      <c r="K7850" s="255"/>
      <c r="M7850" s="255"/>
      <c r="S7850" s="255"/>
      <c r="AE7850" s="94" t="e">
        <f aca="false" t="array" ref="AE7850:AE7850">_xlfn.torow(_xlfn.unique(_xlfn._xlws.filter(cat_table[Subsector],$E7850=cat_table[Sector],"")))</f>
        <v>#NAME?</v>
      </c>
      <c r="AO7850" s="94" t="e">
        <f aca="false" t="array" ref="AO7850:AO7850">_xlfn.torow(_xlfn.unique(_xlfn._xlws.filter(cat_table[Sub-subsector],($E7850=cat_table[Sector])*($F7850=cat_table[Subsector]),"")))</f>
        <v>#NAME?</v>
      </c>
    </row>
    <row r="7851" customFormat="false" ht="15" hidden="false" customHeight="true" outlineLevel="0" collapsed="false">
      <c r="E7851" s="255"/>
      <c r="F7851" s="255"/>
      <c r="G7851" s="255"/>
      <c r="I7851" s="255"/>
      <c r="J7851" s="255"/>
      <c r="K7851" s="255"/>
      <c r="M7851" s="255"/>
      <c r="S7851" s="255"/>
      <c r="AE7851" s="94" t="e">
        <f aca="false" t="array" ref="AE7851:AE7851">_xlfn.torow(_xlfn.unique(_xlfn._xlws.filter(cat_table[Subsector],$E7851=cat_table[Sector],"")))</f>
        <v>#NAME?</v>
      </c>
      <c r="AO7851" s="94" t="e">
        <f aca="false" t="array" ref="AO7851:AO7851">_xlfn.torow(_xlfn.unique(_xlfn._xlws.filter(cat_table[Sub-subsector],($E7851=cat_table[Sector])*($F7851=cat_table[Subsector]),"")))</f>
        <v>#NAME?</v>
      </c>
    </row>
    <row r="7852" customFormat="false" ht="15" hidden="false" customHeight="true" outlineLevel="0" collapsed="false">
      <c r="E7852" s="255"/>
      <c r="F7852" s="255"/>
      <c r="G7852" s="255"/>
      <c r="I7852" s="255"/>
      <c r="J7852" s="255"/>
      <c r="K7852" s="255"/>
      <c r="M7852" s="255"/>
      <c r="S7852" s="255"/>
      <c r="AE7852" s="94" t="e">
        <f aca="false" t="array" ref="AE7852:AE7852">_xlfn.torow(_xlfn.unique(_xlfn._xlws.filter(cat_table[Subsector],$E7852=cat_table[Sector],"")))</f>
        <v>#NAME?</v>
      </c>
      <c r="AO7852" s="94" t="e">
        <f aca="false" t="array" ref="AO7852:AO7852">_xlfn.torow(_xlfn.unique(_xlfn._xlws.filter(cat_table[Sub-subsector],($E7852=cat_table[Sector])*($F7852=cat_table[Subsector]),"")))</f>
        <v>#NAME?</v>
      </c>
    </row>
    <row r="7853" customFormat="false" ht="15" hidden="false" customHeight="true" outlineLevel="0" collapsed="false">
      <c r="E7853" s="255"/>
      <c r="F7853" s="255"/>
      <c r="G7853" s="255"/>
      <c r="I7853" s="255"/>
      <c r="J7853" s="255"/>
      <c r="K7853" s="255"/>
      <c r="M7853" s="255"/>
      <c r="S7853" s="255"/>
      <c r="AE7853" s="94" t="e">
        <f aca="false" t="array" ref="AE7853:AE7853">_xlfn.torow(_xlfn.unique(_xlfn._xlws.filter(cat_table[Subsector],$E7853=cat_table[Sector],"")))</f>
        <v>#NAME?</v>
      </c>
      <c r="AO7853" s="94" t="e">
        <f aca="false" t="array" ref="AO7853:AO7853">_xlfn.torow(_xlfn.unique(_xlfn._xlws.filter(cat_table[Sub-subsector],($E7853=cat_table[Sector])*($F7853=cat_table[Subsector]),"")))</f>
        <v>#NAME?</v>
      </c>
    </row>
    <row r="7854" customFormat="false" ht="15" hidden="false" customHeight="true" outlineLevel="0" collapsed="false">
      <c r="E7854" s="255"/>
      <c r="F7854" s="255"/>
      <c r="G7854" s="255"/>
      <c r="I7854" s="255"/>
      <c r="J7854" s="255"/>
      <c r="K7854" s="255"/>
      <c r="M7854" s="255"/>
      <c r="S7854" s="255"/>
      <c r="AE7854" s="94" t="e">
        <f aca="false" t="array" ref="AE7854:AE7854">_xlfn.torow(_xlfn.unique(_xlfn._xlws.filter(cat_table[Subsector],$E7854=cat_table[Sector],"")))</f>
        <v>#NAME?</v>
      </c>
      <c r="AO7854" s="94" t="e">
        <f aca="false" t="array" ref="AO7854:AO7854">_xlfn.torow(_xlfn.unique(_xlfn._xlws.filter(cat_table[Sub-subsector],($E7854=cat_table[Sector])*($F7854=cat_table[Subsector]),"")))</f>
        <v>#NAME?</v>
      </c>
    </row>
    <row r="7855" customFormat="false" ht="15" hidden="false" customHeight="true" outlineLevel="0" collapsed="false">
      <c r="E7855" s="255"/>
      <c r="F7855" s="255"/>
      <c r="G7855" s="255"/>
      <c r="I7855" s="255"/>
      <c r="J7855" s="255"/>
      <c r="K7855" s="255"/>
      <c r="M7855" s="255"/>
      <c r="S7855" s="255"/>
      <c r="AE7855" s="94" t="e">
        <f aca="false" t="array" ref="AE7855:AE7855">_xlfn.torow(_xlfn.unique(_xlfn._xlws.filter(cat_table[Subsector],$E7855=cat_table[Sector],"")))</f>
        <v>#NAME?</v>
      </c>
      <c r="AO7855" s="94" t="e">
        <f aca="false" t="array" ref="AO7855:AO7855">_xlfn.torow(_xlfn.unique(_xlfn._xlws.filter(cat_table[Sub-subsector],($E7855=cat_table[Sector])*($F7855=cat_table[Subsector]),"")))</f>
        <v>#NAME?</v>
      </c>
    </row>
    <row r="7856" customFormat="false" ht="15" hidden="false" customHeight="true" outlineLevel="0" collapsed="false">
      <c r="E7856" s="255"/>
      <c r="F7856" s="255"/>
      <c r="G7856" s="255"/>
      <c r="I7856" s="255"/>
      <c r="J7856" s="255"/>
      <c r="K7856" s="255"/>
      <c r="M7856" s="255"/>
      <c r="S7856" s="255"/>
      <c r="AE7856" s="94" t="e">
        <f aca="false" t="array" ref="AE7856:AE7856">_xlfn.torow(_xlfn.unique(_xlfn._xlws.filter(cat_table[Subsector],$E7856=cat_table[Sector],"")))</f>
        <v>#NAME?</v>
      </c>
      <c r="AO7856" s="94" t="e">
        <f aca="false" t="array" ref="AO7856:AO7856">_xlfn.torow(_xlfn.unique(_xlfn._xlws.filter(cat_table[Sub-subsector],($E7856=cat_table[Sector])*($F7856=cat_table[Subsector]),"")))</f>
        <v>#NAME?</v>
      </c>
    </row>
    <row r="7857" customFormat="false" ht="15" hidden="false" customHeight="true" outlineLevel="0" collapsed="false">
      <c r="E7857" s="255"/>
      <c r="F7857" s="255"/>
      <c r="G7857" s="255"/>
      <c r="I7857" s="255"/>
      <c r="J7857" s="255"/>
      <c r="K7857" s="255"/>
      <c r="M7857" s="255"/>
      <c r="S7857" s="255"/>
      <c r="AE7857" s="94" t="e">
        <f aca="false" t="array" ref="AE7857:AE7857">_xlfn.torow(_xlfn.unique(_xlfn._xlws.filter(cat_table[Subsector],$E7857=cat_table[Sector],"")))</f>
        <v>#NAME?</v>
      </c>
      <c r="AO7857" s="94" t="e">
        <f aca="false" t="array" ref="AO7857:AO7857">_xlfn.torow(_xlfn.unique(_xlfn._xlws.filter(cat_table[Sub-subsector],($E7857=cat_table[Sector])*($F7857=cat_table[Subsector]),"")))</f>
        <v>#NAME?</v>
      </c>
    </row>
    <row r="7858" customFormat="false" ht="15" hidden="false" customHeight="true" outlineLevel="0" collapsed="false">
      <c r="E7858" s="255"/>
      <c r="F7858" s="255"/>
      <c r="G7858" s="255"/>
      <c r="I7858" s="255"/>
      <c r="J7858" s="255"/>
      <c r="K7858" s="255"/>
      <c r="M7858" s="255"/>
      <c r="S7858" s="255"/>
      <c r="AE7858" s="94" t="e">
        <f aca="false" t="array" ref="AE7858:AE7858">_xlfn.torow(_xlfn.unique(_xlfn._xlws.filter(cat_table[Subsector],$E7858=cat_table[Sector],"")))</f>
        <v>#NAME?</v>
      </c>
      <c r="AO7858" s="94" t="e">
        <f aca="false" t="array" ref="AO7858:AO7858">_xlfn.torow(_xlfn.unique(_xlfn._xlws.filter(cat_table[Sub-subsector],($E7858=cat_table[Sector])*($F7858=cat_table[Subsector]),"")))</f>
        <v>#NAME?</v>
      </c>
    </row>
    <row r="7859" customFormat="false" ht="15" hidden="false" customHeight="true" outlineLevel="0" collapsed="false">
      <c r="E7859" s="255"/>
      <c r="F7859" s="255"/>
      <c r="G7859" s="255"/>
      <c r="I7859" s="255"/>
      <c r="J7859" s="255"/>
      <c r="K7859" s="255"/>
      <c r="M7859" s="255"/>
      <c r="S7859" s="255"/>
      <c r="AE7859" s="94" t="e">
        <f aca="false" t="array" ref="AE7859:AE7859">_xlfn.torow(_xlfn.unique(_xlfn._xlws.filter(cat_table[Subsector],$E7859=cat_table[Sector],"")))</f>
        <v>#NAME?</v>
      </c>
      <c r="AO7859" s="94" t="e">
        <f aca="false" t="array" ref="AO7859:AO7859">_xlfn.torow(_xlfn.unique(_xlfn._xlws.filter(cat_table[Sub-subsector],($E7859=cat_table[Sector])*($F7859=cat_table[Subsector]),"")))</f>
        <v>#NAME?</v>
      </c>
    </row>
    <row r="7860" customFormat="false" ht="15" hidden="false" customHeight="true" outlineLevel="0" collapsed="false">
      <c r="E7860" s="255"/>
      <c r="F7860" s="255"/>
      <c r="G7860" s="255"/>
      <c r="I7860" s="255"/>
      <c r="J7860" s="255"/>
      <c r="K7860" s="255"/>
      <c r="M7860" s="255"/>
      <c r="S7860" s="255"/>
      <c r="AE7860" s="94" t="e">
        <f aca="false" t="array" ref="AE7860:AE7860">_xlfn.torow(_xlfn.unique(_xlfn._xlws.filter(cat_table[Subsector],$E7860=cat_table[Sector],"")))</f>
        <v>#NAME?</v>
      </c>
      <c r="AO7860" s="94" t="e">
        <f aca="false" t="array" ref="AO7860:AO7860">_xlfn.torow(_xlfn.unique(_xlfn._xlws.filter(cat_table[Sub-subsector],($E7860=cat_table[Sector])*($F7860=cat_table[Subsector]),"")))</f>
        <v>#NAME?</v>
      </c>
    </row>
    <row r="7861" customFormat="false" ht="15" hidden="false" customHeight="true" outlineLevel="0" collapsed="false">
      <c r="E7861" s="255"/>
      <c r="F7861" s="255"/>
      <c r="G7861" s="255"/>
      <c r="I7861" s="255"/>
      <c r="J7861" s="255"/>
      <c r="K7861" s="255"/>
      <c r="M7861" s="255"/>
      <c r="S7861" s="255"/>
      <c r="AE7861" s="94" t="e">
        <f aca="false" t="array" ref="AE7861:AE7861">_xlfn.torow(_xlfn.unique(_xlfn._xlws.filter(cat_table[Subsector],$E7861=cat_table[Sector],"")))</f>
        <v>#NAME?</v>
      </c>
      <c r="AO7861" s="94" t="e">
        <f aca="false" t="array" ref="AO7861:AO7861">_xlfn.torow(_xlfn.unique(_xlfn._xlws.filter(cat_table[Sub-subsector],($E7861=cat_table[Sector])*($F7861=cat_table[Subsector]),"")))</f>
        <v>#NAME?</v>
      </c>
    </row>
    <row r="7862" customFormat="false" ht="15" hidden="false" customHeight="true" outlineLevel="0" collapsed="false">
      <c r="E7862" s="255"/>
      <c r="F7862" s="255"/>
      <c r="G7862" s="255"/>
      <c r="I7862" s="255"/>
      <c r="J7862" s="255"/>
      <c r="K7862" s="255"/>
      <c r="M7862" s="255"/>
      <c r="S7862" s="255"/>
      <c r="AE7862" s="94" t="e">
        <f aca="false" t="array" ref="AE7862:AE7862">_xlfn.torow(_xlfn.unique(_xlfn._xlws.filter(cat_table[Subsector],$E7862=cat_table[Sector],"")))</f>
        <v>#NAME?</v>
      </c>
      <c r="AO7862" s="94" t="e">
        <f aca="false" t="array" ref="AO7862:AO7862">_xlfn.torow(_xlfn.unique(_xlfn._xlws.filter(cat_table[Sub-subsector],($E7862=cat_table[Sector])*($F7862=cat_table[Subsector]),"")))</f>
        <v>#NAME?</v>
      </c>
    </row>
    <row r="7863" customFormat="false" ht="15" hidden="false" customHeight="true" outlineLevel="0" collapsed="false">
      <c r="E7863" s="255"/>
      <c r="F7863" s="255"/>
      <c r="G7863" s="255"/>
      <c r="I7863" s="255"/>
      <c r="J7863" s="255"/>
      <c r="K7863" s="255"/>
      <c r="M7863" s="255"/>
      <c r="S7863" s="255"/>
      <c r="AE7863" s="94" t="e">
        <f aca="false" t="array" ref="AE7863:AE7863">_xlfn.torow(_xlfn.unique(_xlfn._xlws.filter(cat_table[Subsector],$E7863=cat_table[Sector],"")))</f>
        <v>#NAME?</v>
      </c>
      <c r="AO7863" s="94" t="e">
        <f aca="false" t="array" ref="AO7863:AO7863">_xlfn.torow(_xlfn.unique(_xlfn._xlws.filter(cat_table[Sub-subsector],($E7863=cat_table[Sector])*($F7863=cat_table[Subsector]),"")))</f>
        <v>#NAME?</v>
      </c>
    </row>
    <row r="7864" customFormat="false" ht="15" hidden="false" customHeight="true" outlineLevel="0" collapsed="false">
      <c r="E7864" s="255"/>
      <c r="F7864" s="255"/>
      <c r="G7864" s="255"/>
      <c r="I7864" s="255"/>
      <c r="J7864" s="255"/>
      <c r="K7864" s="255"/>
      <c r="M7864" s="255"/>
      <c r="S7864" s="255"/>
      <c r="AE7864" s="94" t="e">
        <f aca="false" t="array" ref="AE7864:AE7864">_xlfn.torow(_xlfn.unique(_xlfn._xlws.filter(cat_table[Subsector],$E7864=cat_table[Sector],"")))</f>
        <v>#NAME?</v>
      </c>
      <c r="AO7864" s="94" t="e">
        <f aca="false" t="array" ref="AO7864:AO7864">_xlfn.torow(_xlfn.unique(_xlfn._xlws.filter(cat_table[Sub-subsector],($E7864=cat_table[Sector])*($F7864=cat_table[Subsector]),"")))</f>
        <v>#NAME?</v>
      </c>
    </row>
    <row r="7865" customFormat="false" ht="15" hidden="false" customHeight="true" outlineLevel="0" collapsed="false">
      <c r="E7865" s="255"/>
      <c r="F7865" s="255"/>
      <c r="G7865" s="255"/>
      <c r="I7865" s="255"/>
      <c r="J7865" s="255"/>
      <c r="K7865" s="255"/>
      <c r="M7865" s="255"/>
      <c r="S7865" s="255"/>
      <c r="AE7865" s="94" t="e">
        <f aca="false" t="array" ref="AE7865:AE7865">_xlfn.torow(_xlfn.unique(_xlfn._xlws.filter(cat_table[Subsector],$E7865=cat_table[Sector],"")))</f>
        <v>#NAME?</v>
      </c>
      <c r="AO7865" s="94" t="e">
        <f aca="false" t="array" ref="AO7865:AO7865">_xlfn.torow(_xlfn.unique(_xlfn._xlws.filter(cat_table[Sub-subsector],($E7865=cat_table[Sector])*($F7865=cat_table[Subsector]),"")))</f>
        <v>#NAME?</v>
      </c>
    </row>
    <row r="7866" customFormat="false" ht="15" hidden="false" customHeight="true" outlineLevel="0" collapsed="false">
      <c r="E7866" s="255"/>
      <c r="F7866" s="255"/>
      <c r="G7866" s="255"/>
      <c r="I7866" s="255"/>
      <c r="J7866" s="255"/>
      <c r="K7866" s="255"/>
      <c r="M7866" s="255"/>
      <c r="S7866" s="255"/>
      <c r="AE7866" s="94" t="e">
        <f aca="false" t="array" ref="AE7866:AE7866">_xlfn.torow(_xlfn.unique(_xlfn._xlws.filter(cat_table[Subsector],$E7866=cat_table[Sector],"")))</f>
        <v>#NAME?</v>
      </c>
      <c r="AO7866" s="94" t="e">
        <f aca="false" t="array" ref="AO7866:AO7866">_xlfn.torow(_xlfn.unique(_xlfn._xlws.filter(cat_table[Sub-subsector],($E7866=cat_table[Sector])*($F7866=cat_table[Subsector]),"")))</f>
        <v>#NAME?</v>
      </c>
    </row>
    <row r="7867" customFormat="false" ht="15" hidden="false" customHeight="true" outlineLevel="0" collapsed="false">
      <c r="E7867" s="255"/>
      <c r="F7867" s="255"/>
      <c r="G7867" s="255"/>
      <c r="I7867" s="255"/>
      <c r="J7867" s="255"/>
      <c r="K7867" s="255"/>
      <c r="M7867" s="255"/>
      <c r="S7867" s="255"/>
      <c r="AE7867" s="94" t="e">
        <f aca="false" t="array" ref="AE7867:AE7867">_xlfn.torow(_xlfn.unique(_xlfn._xlws.filter(cat_table[Subsector],$E7867=cat_table[Sector],"")))</f>
        <v>#NAME?</v>
      </c>
      <c r="AO7867" s="94" t="e">
        <f aca="false" t="array" ref="AO7867:AO7867">_xlfn.torow(_xlfn.unique(_xlfn._xlws.filter(cat_table[Sub-subsector],($E7867=cat_table[Sector])*($F7867=cat_table[Subsector]),"")))</f>
        <v>#NAME?</v>
      </c>
    </row>
    <row r="7868" customFormat="false" ht="15" hidden="false" customHeight="true" outlineLevel="0" collapsed="false">
      <c r="E7868" s="255"/>
      <c r="F7868" s="255"/>
      <c r="G7868" s="255"/>
      <c r="I7868" s="255"/>
      <c r="J7868" s="255"/>
      <c r="K7868" s="255"/>
      <c r="M7868" s="255"/>
      <c r="S7868" s="255"/>
      <c r="AE7868" s="94" t="e">
        <f aca="false" t="array" ref="AE7868:AE7868">_xlfn.torow(_xlfn.unique(_xlfn._xlws.filter(cat_table[Subsector],$E7868=cat_table[Sector],"")))</f>
        <v>#NAME?</v>
      </c>
      <c r="AO7868" s="94" t="e">
        <f aca="false" t="array" ref="AO7868:AO7868">_xlfn.torow(_xlfn.unique(_xlfn._xlws.filter(cat_table[Sub-subsector],($E7868=cat_table[Sector])*($F7868=cat_table[Subsector]),"")))</f>
        <v>#NAME?</v>
      </c>
    </row>
    <row r="7869" customFormat="false" ht="15" hidden="false" customHeight="true" outlineLevel="0" collapsed="false">
      <c r="E7869" s="255"/>
      <c r="F7869" s="255"/>
      <c r="G7869" s="255"/>
      <c r="I7869" s="255"/>
      <c r="J7869" s="255"/>
      <c r="K7869" s="255"/>
      <c r="M7869" s="255"/>
      <c r="S7869" s="255"/>
      <c r="AE7869" s="94" t="e">
        <f aca="false" t="array" ref="AE7869:AE7869">_xlfn.torow(_xlfn.unique(_xlfn._xlws.filter(cat_table[Subsector],$E7869=cat_table[Sector],"")))</f>
        <v>#NAME?</v>
      </c>
      <c r="AO7869" s="94" t="e">
        <f aca="false" t="array" ref="AO7869:AO7869">_xlfn.torow(_xlfn.unique(_xlfn._xlws.filter(cat_table[Sub-subsector],($E7869=cat_table[Sector])*($F7869=cat_table[Subsector]),"")))</f>
        <v>#NAME?</v>
      </c>
    </row>
    <row r="7870" customFormat="false" ht="15" hidden="false" customHeight="true" outlineLevel="0" collapsed="false">
      <c r="E7870" s="255"/>
      <c r="F7870" s="255"/>
      <c r="G7870" s="255"/>
      <c r="I7870" s="255"/>
      <c r="J7870" s="255"/>
      <c r="K7870" s="255"/>
      <c r="M7870" s="255"/>
      <c r="S7870" s="255"/>
      <c r="AE7870" s="94" t="e">
        <f aca="false" t="array" ref="AE7870:AE7870">_xlfn.torow(_xlfn.unique(_xlfn._xlws.filter(cat_table[Subsector],$E7870=cat_table[Sector],"")))</f>
        <v>#NAME?</v>
      </c>
      <c r="AO7870" s="94" t="e">
        <f aca="false" t="array" ref="AO7870:AO7870">_xlfn.torow(_xlfn.unique(_xlfn._xlws.filter(cat_table[Sub-subsector],($E7870=cat_table[Sector])*($F7870=cat_table[Subsector]),"")))</f>
        <v>#NAME?</v>
      </c>
    </row>
    <row r="7871" customFormat="false" ht="15" hidden="false" customHeight="true" outlineLevel="0" collapsed="false">
      <c r="E7871" s="255"/>
      <c r="F7871" s="255"/>
      <c r="G7871" s="255"/>
      <c r="I7871" s="255"/>
      <c r="J7871" s="255"/>
      <c r="K7871" s="255"/>
      <c r="M7871" s="255"/>
      <c r="S7871" s="255"/>
      <c r="AE7871" s="94" t="e">
        <f aca="false" t="array" ref="AE7871:AE7871">_xlfn.torow(_xlfn.unique(_xlfn._xlws.filter(cat_table[Subsector],$E7871=cat_table[Sector],"")))</f>
        <v>#NAME?</v>
      </c>
      <c r="AO7871" s="94" t="e">
        <f aca="false" t="array" ref="AO7871:AO7871">_xlfn.torow(_xlfn.unique(_xlfn._xlws.filter(cat_table[Sub-subsector],($E7871=cat_table[Sector])*($F7871=cat_table[Subsector]),"")))</f>
        <v>#NAME?</v>
      </c>
    </row>
    <row r="7872" customFormat="false" ht="15" hidden="false" customHeight="true" outlineLevel="0" collapsed="false">
      <c r="E7872" s="255"/>
      <c r="F7872" s="255"/>
      <c r="G7872" s="255"/>
      <c r="I7872" s="255"/>
      <c r="J7872" s="255"/>
      <c r="K7872" s="255"/>
      <c r="M7872" s="255"/>
      <c r="S7872" s="255"/>
      <c r="AE7872" s="94" t="e">
        <f aca="false" t="array" ref="AE7872:AE7872">_xlfn.torow(_xlfn.unique(_xlfn._xlws.filter(cat_table[Subsector],$E7872=cat_table[Sector],"")))</f>
        <v>#NAME?</v>
      </c>
      <c r="AO7872" s="94" t="e">
        <f aca="false" t="array" ref="AO7872:AO7872">_xlfn.torow(_xlfn.unique(_xlfn._xlws.filter(cat_table[Sub-subsector],($E7872=cat_table[Sector])*($F7872=cat_table[Subsector]),"")))</f>
        <v>#NAME?</v>
      </c>
    </row>
    <row r="7873" customFormat="false" ht="15" hidden="false" customHeight="true" outlineLevel="0" collapsed="false">
      <c r="E7873" s="255"/>
      <c r="F7873" s="255"/>
      <c r="G7873" s="255"/>
      <c r="I7873" s="255"/>
      <c r="J7873" s="255"/>
      <c r="K7873" s="255"/>
      <c r="M7873" s="255"/>
      <c r="S7873" s="255"/>
      <c r="AE7873" s="94" t="e">
        <f aca="false" t="array" ref="AE7873:AE7873">_xlfn.torow(_xlfn.unique(_xlfn._xlws.filter(cat_table[Subsector],$E7873=cat_table[Sector],"")))</f>
        <v>#NAME?</v>
      </c>
      <c r="AO7873" s="94" t="e">
        <f aca="false" t="array" ref="AO7873:AO7873">_xlfn.torow(_xlfn.unique(_xlfn._xlws.filter(cat_table[Sub-subsector],($E7873=cat_table[Sector])*($F7873=cat_table[Subsector]),"")))</f>
        <v>#NAME?</v>
      </c>
    </row>
    <row r="7874" customFormat="false" ht="15" hidden="false" customHeight="true" outlineLevel="0" collapsed="false">
      <c r="E7874" s="255"/>
      <c r="F7874" s="255"/>
      <c r="G7874" s="255"/>
      <c r="I7874" s="255"/>
      <c r="J7874" s="255"/>
      <c r="K7874" s="255"/>
      <c r="M7874" s="255"/>
      <c r="S7874" s="255"/>
      <c r="AE7874" s="94" t="e">
        <f aca="false" t="array" ref="AE7874:AE7874">_xlfn.torow(_xlfn.unique(_xlfn._xlws.filter(cat_table[Subsector],$E7874=cat_table[Sector],"")))</f>
        <v>#NAME?</v>
      </c>
      <c r="AO7874" s="94" t="e">
        <f aca="false" t="array" ref="AO7874:AO7874">_xlfn.torow(_xlfn.unique(_xlfn._xlws.filter(cat_table[Sub-subsector],($E7874=cat_table[Sector])*($F7874=cat_table[Subsector]),"")))</f>
        <v>#NAME?</v>
      </c>
    </row>
    <row r="7875" customFormat="false" ht="15" hidden="false" customHeight="true" outlineLevel="0" collapsed="false">
      <c r="E7875" s="255"/>
      <c r="F7875" s="255"/>
      <c r="G7875" s="255"/>
      <c r="I7875" s="255"/>
      <c r="J7875" s="255"/>
      <c r="K7875" s="255"/>
      <c r="M7875" s="255"/>
      <c r="S7875" s="255"/>
      <c r="AE7875" s="94" t="e">
        <f aca="false" t="array" ref="AE7875:AE7875">_xlfn.torow(_xlfn.unique(_xlfn._xlws.filter(cat_table[Subsector],$E7875=cat_table[Sector],"")))</f>
        <v>#NAME?</v>
      </c>
      <c r="AO7875" s="94" t="e">
        <f aca="false" t="array" ref="AO7875:AO7875">_xlfn.torow(_xlfn.unique(_xlfn._xlws.filter(cat_table[Sub-subsector],($E7875=cat_table[Sector])*($F7875=cat_table[Subsector]),"")))</f>
        <v>#NAME?</v>
      </c>
    </row>
    <row r="7876" customFormat="false" ht="15" hidden="false" customHeight="true" outlineLevel="0" collapsed="false">
      <c r="E7876" s="255"/>
      <c r="F7876" s="255"/>
      <c r="G7876" s="255"/>
      <c r="I7876" s="255"/>
      <c r="J7876" s="255"/>
      <c r="K7876" s="255"/>
      <c r="M7876" s="255"/>
      <c r="S7876" s="255"/>
      <c r="AE7876" s="94" t="e">
        <f aca="false" t="array" ref="AE7876:AE7876">_xlfn.torow(_xlfn.unique(_xlfn._xlws.filter(cat_table[Subsector],$E7876=cat_table[Sector],"")))</f>
        <v>#NAME?</v>
      </c>
      <c r="AO7876" s="94" t="e">
        <f aca="false" t="array" ref="AO7876:AO7876">_xlfn.torow(_xlfn.unique(_xlfn._xlws.filter(cat_table[Sub-subsector],($E7876=cat_table[Sector])*($F7876=cat_table[Subsector]),"")))</f>
        <v>#NAME?</v>
      </c>
    </row>
    <row r="7877" customFormat="false" ht="15" hidden="false" customHeight="true" outlineLevel="0" collapsed="false">
      <c r="E7877" s="255"/>
      <c r="F7877" s="255"/>
      <c r="G7877" s="255"/>
      <c r="I7877" s="255"/>
      <c r="J7877" s="255"/>
      <c r="K7877" s="255"/>
      <c r="M7877" s="255"/>
      <c r="S7877" s="255"/>
      <c r="AE7877" s="94" t="e">
        <f aca="false" t="array" ref="AE7877:AE7877">_xlfn.torow(_xlfn.unique(_xlfn._xlws.filter(cat_table[Subsector],$E7877=cat_table[Sector],"")))</f>
        <v>#NAME?</v>
      </c>
      <c r="AO7877" s="94" t="e">
        <f aca="false" t="array" ref="AO7877:AO7877">_xlfn.torow(_xlfn.unique(_xlfn._xlws.filter(cat_table[Sub-subsector],($E7877=cat_table[Sector])*($F7877=cat_table[Subsector]),"")))</f>
        <v>#NAME?</v>
      </c>
    </row>
    <row r="7878" customFormat="false" ht="15" hidden="false" customHeight="true" outlineLevel="0" collapsed="false">
      <c r="E7878" s="255"/>
      <c r="F7878" s="255"/>
      <c r="G7878" s="255"/>
      <c r="I7878" s="255"/>
      <c r="J7878" s="255"/>
      <c r="K7878" s="255"/>
      <c r="M7878" s="255"/>
      <c r="S7878" s="255"/>
      <c r="AE7878" s="94" t="e">
        <f aca="false" t="array" ref="AE7878:AE7878">_xlfn.torow(_xlfn.unique(_xlfn._xlws.filter(cat_table[Subsector],$E7878=cat_table[Sector],"")))</f>
        <v>#NAME?</v>
      </c>
      <c r="AO7878" s="94" t="e">
        <f aca="false" t="array" ref="AO7878:AO7878">_xlfn.torow(_xlfn.unique(_xlfn._xlws.filter(cat_table[Sub-subsector],($E7878=cat_table[Sector])*($F7878=cat_table[Subsector]),"")))</f>
        <v>#NAME?</v>
      </c>
    </row>
    <row r="7879" customFormat="false" ht="15" hidden="false" customHeight="true" outlineLevel="0" collapsed="false">
      <c r="E7879" s="255"/>
      <c r="F7879" s="255"/>
      <c r="G7879" s="255"/>
      <c r="I7879" s="255"/>
      <c r="J7879" s="255"/>
      <c r="K7879" s="255"/>
      <c r="M7879" s="255"/>
      <c r="S7879" s="255"/>
      <c r="AE7879" s="94" t="e">
        <f aca="false" t="array" ref="AE7879:AE7879">_xlfn.torow(_xlfn.unique(_xlfn._xlws.filter(cat_table[Subsector],$E7879=cat_table[Sector],"")))</f>
        <v>#NAME?</v>
      </c>
      <c r="AO7879" s="94" t="e">
        <f aca="false" t="array" ref="AO7879:AO7879">_xlfn.torow(_xlfn.unique(_xlfn._xlws.filter(cat_table[Sub-subsector],($E7879=cat_table[Sector])*($F7879=cat_table[Subsector]),"")))</f>
        <v>#NAME?</v>
      </c>
    </row>
    <row r="7880" customFormat="false" ht="15" hidden="false" customHeight="true" outlineLevel="0" collapsed="false">
      <c r="E7880" s="255"/>
      <c r="F7880" s="255"/>
      <c r="G7880" s="255"/>
      <c r="I7880" s="255"/>
      <c r="J7880" s="255"/>
      <c r="K7880" s="255"/>
      <c r="M7880" s="255"/>
      <c r="S7880" s="255"/>
      <c r="AE7880" s="94" t="e">
        <f aca="false" t="array" ref="AE7880:AE7880">_xlfn.torow(_xlfn.unique(_xlfn._xlws.filter(cat_table[Subsector],$E7880=cat_table[Sector],"")))</f>
        <v>#NAME?</v>
      </c>
      <c r="AO7880" s="94" t="e">
        <f aca="false" t="array" ref="AO7880:AO7880">_xlfn.torow(_xlfn.unique(_xlfn._xlws.filter(cat_table[Sub-subsector],($E7880=cat_table[Sector])*($F7880=cat_table[Subsector]),"")))</f>
        <v>#NAME?</v>
      </c>
    </row>
    <row r="7881" customFormat="false" ht="15" hidden="false" customHeight="true" outlineLevel="0" collapsed="false">
      <c r="E7881" s="255"/>
      <c r="F7881" s="255"/>
      <c r="G7881" s="255"/>
      <c r="I7881" s="255"/>
      <c r="J7881" s="255"/>
      <c r="K7881" s="255"/>
      <c r="M7881" s="255"/>
      <c r="S7881" s="255"/>
      <c r="AE7881" s="94" t="e">
        <f aca="false" t="array" ref="AE7881:AE7881">_xlfn.torow(_xlfn.unique(_xlfn._xlws.filter(cat_table[Subsector],$E7881=cat_table[Sector],"")))</f>
        <v>#NAME?</v>
      </c>
      <c r="AO7881" s="94" t="e">
        <f aca="false" t="array" ref="AO7881:AO7881">_xlfn.torow(_xlfn.unique(_xlfn._xlws.filter(cat_table[Sub-subsector],($E7881=cat_table[Sector])*($F7881=cat_table[Subsector]),"")))</f>
        <v>#NAME?</v>
      </c>
    </row>
    <row r="7882" customFormat="false" ht="15" hidden="false" customHeight="true" outlineLevel="0" collapsed="false">
      <c r="E7882" s="255"/>
      <c r="F7882" s="255"/>
      <c r="G7882" s="255"/>
      <c r="I7882" s="255"/>
      <c r="J7882" s="255"/>
      <c r="K7882" s="255"/>
      <c r="M7882" s="255"/>
      <c r="S7882" s="255"/>
      <c r="AE7882" s="94" t="e">
        <f aca="false" t="array" ref="AE7882:AE7882">_xlfn.torow(_xlfn.unique(_xlfn._xlws.filter(cat_table[Subsector],$E7882=cat_table[Sector],"")))</f>
        <v>#NAME?</v>
      </c>
      <c r="AO7882" s="94" t="e">
        <f aca="false" t="array" ref="AO7882:AO7882">_xlfn.torow(_xlfn.unique(_xlfn._xlws.filter(cat_table[Sub-subsector],($E7882=cat_table[Sector])*($F7882=cat_table[Subsector]),"")))</f>
        <v>#NAME?</v>
      </c>
    </row>
    <row r="7883" customFormat="false" ht="15" hidden="false" customHeight="true" outlineLevel="0" collapsed="false">
      <c r="E7883" s="255"/>
      <c r="F7883" s="255"/>
      <c r="G7883" s="255"/>
      <c r="I7883" s="255"/>
      <c r="J7883" s="255"/>
      <c r="K7883" s="255"/>
      <c r="M7883" s="255"/>
      <c r="S7883" s="255"/>
      <c r="AE7883" s="94" t="e">
        <f aca="false" t="array" ref="AE7883:AE7883">_xlfn.torow(_xlfn.unique(_xlfn._xlws.filter(cat_table[Subsector],$E7883=cat_table[Sector],"")))</f>
        <v>#NAME?</v>
      </c>
      <c r="AO7883" s="94" t="e">
        <f aca="false" t="array" ref="AO7883:AO7883">_xlfn.torow(_xlfn.unique(_xlfn._xlws.filter(cat_table[Sub-subsector],($E7883=cat_table[Sector])*($F7883=cat_table[Subsector]),"")))</f>
        <v>#NAME?</v>
      </c>
    </row>
    <row r="7884" customFormat="false" ht="15" hidden="false" customHeight="true" outlineLevel="0" collapsed="false">
      <c r="E7884" s="255"/>
      <c r="F7884" s="255"/>
      <c r="G7884" s="255"/>
      <c r="I7884" s="255"/>
      <c r="J7884" s="255"/>
      <c r="K7884" s="255"/>
      <c r="M7884" s="255"/>
      <c r="S7884" s="255"/>
      <c r="AE7884" s="94" t="e">
        <f aca="false" t="array" ref="AE7884:AE7884">_xlfn.torow(_xlfn.unique(_xlfn._xlws.filter(cat_table[Subsector],$E7884=cat_table[Sector],"")))</f>
        <v>#NAME?</v>
      </c>
      <c r="AO7884" s="94" t="e">
        <f aca="false" t="array" ref="AO7884:AO7884">_xlfn.torow(_xlfn.unique(_xlfn._xlws.filter(cat_table[Sub-subsector],($E7884=cat_table[Sector])*($F7884=cat_table[Subsector]),"")))</f>
        <v>#NAME?</v>
      </c>
    </row>
    <row r="7885" customFormat="false" ht="15" hidden="false" customHeight="true" outlineLevel="0" collapsed="false">
      <c r="E7885" s="255"/>
      <c r="F7885" s="255"/>
      <c r="G7885" s="255"/>
      <c r="I7885" s="255"/>
      <c r="J7885" s="255"/>
      <c r="K7885" s="255"/>
      <c r="M7885" s="255"/>
      <c r="S7885" s="255"/>
      <c r="AE7885" s="94" t="e">
        <f aca="false" t="array" ref="AE7885:AE7885">_xlfn.torow(_xlfn.unique(_xlfn._xlws.filter(cat_table[Subsector],$E7885=cat_table[Sector],"")))</f>
        <v>#NAME?</v>
      </c>
      <c r="AO7885" s="94" t="e">
        <f aca="false" t="array" ref="AO7885:AO7885">_xlfn.torow(_xlfn.unique(_xlfn._xlws.filter(cat_table[Sub-subsector],($E7885=cat_table[Sector])*($F7885=cat_table[Subsector]),"")))</f>
        <v>#NAME?</v>
      </c>
    </row>
    <row r="7886" customFormat="false" ht="15" hidden="false" customHeight="true" outlineLevel="0" collapsed="false">
      <c r="E7886" s="255"/>
      <c r="F7886" s="255"/>
      <c r="G7886" s="255"/>
      <c r="I7886" s="255"/>
      <c r="J7886" s="255"/>
      <c r="K7886" s="255"/>
      <c r="M7886" s="255"/>
      <c r="S7886" s="255"/>
      <c r="AE7886" s="94" t="e">
        <f aca="false" t="array" ref="AE7886:AE7886">_xlfn.torow(_xlfn.unique(_xlfn._xlws.filter(cat_table[Subsector],$E7886=cat_table[Sector],"")))</f>
        <v>#NAME?</v>
      </c>
      <c r="AO7886" s="94" t="e">
        <f aca="false" t="array" ref="AO7886:AO7886">_xlfn.torow(_xlfn.unique(_xlfn._xlws.filter(cat_table[Sub-subsector],($E7886=cat_table[Sector])*($F7886=cat_table[Subsector]),"")))</f>
        <v>#NAME?</v>
      </c>
    </row>
    <row r="7887" customFormat="false" ht="15" hidden="false" customHeight="true" outlineLevel="0" collapsed="false">
      <c r="E7887" s="255"/>
      <c r="F7887" s="255"/>
      <c r="G7887" s="255"/>
      <c r="I7887" s="255"/>
      <c r="J7887" s="255"/>
      <c r="K7887" s="255"/>
      <c r="M7887" s="255"/>
      <c r="S7887" s="255"/>
      <c r="AE7887" s="94" t="e">
        <f aca="false" t="array" ref="AE7887:AE7887">_xlfn.torow(_xlfn.unique(_xlfn._xlws.filter(cat_table[Subsector],$E7887=cat_table[Sector],"")))</f>
        <v>#NAME?</v>
      </c>
      <c r="AO7887" s="94" t="e">
        <f aca="false" t="array" ref="AO7887:AO7887">_xlfn.torow(_xlfn.unique(_xlfn._xlws.filter(cat_table[Sub-subsector],($E7887=cat_table[Sector])*($F7887=cat_table[Subsector]),"")))</f>
        <v>#NAME?</v>
      </c>
    </row>
    <row r="7888" customFormat="false" ht="15" hidden="false" customHeight="true" outlineLevel="0" collapsed="false">
      <c r="E7888" s="255"/>
      <c r="F7888" s="255"/>
      <c r="G7888" s="255"/>
      <c r="I7888" s="255"/>
      <c r="J7888" s="255"/>
      <c r="K7888" s="255"/>
      <c r="M7888" s="255"/>
      <c r="S7888" s="255"/>
      <c r="AE7888" s="94" t="e">
        <f aca="false" t="array" ref="AE7888:AE7888">_xlfn.torow(_xlfn.unique(_xlfn._xlws.filter(cat_table[Subsector],$E7888=cat_table[Sector],"")))</f>
        <v>#NAME?</v>
      </c>
      <c r="AO7888" s="94" t="e">
        <f aca="false" t="array" ref="AO7888:AO7888">_xlfn.torow(_xlfn.unique(_xlfn._xlws.filter(cat_table[Sub-subsector],($E7888=cat_table[Sector])*($F7888=cat_table[Subsector]),"")))</f>
        <v>#NAME?</v>
      </c>
    </row>
    <row r="7889" customFormat="false" ht="15" hidden="false" customHeight="true" outlineLevel="0" collapsed="false">
      <c r="E7889" s="255"/>
      <c r="F7889" s="255"/>
      <c r="G7889" s="255"/>
      <c r="I7889" s="255"/>
      <c r="J7889" s="255"/>
      <c r="K7889" s="255"/>
      <c r="M7889" s="255"/>
      <c r="S7889" s="255"/>
      <c r="AE7889" s="94" t="e">
        <f aca="false" t="array" ref="AE7889:AE7889">_xlfn.torow(_xlfn.unique(_xlfn._xlws.filter(cat_table[Subsector],$E7889=cat_table[Sector],"")))</f>
        <v>#NAME?</v>
      </c>
      <c r="AO7889" s="94" t="e">
        <f aca="false" t="array" ref="AO7889:AO7889">_xlfn.torow(_xlfn.unique(_xlfn._xlws.filter(cat_table[Sub-subsector],($E7889=cat_table[Sector])*($F7889=cat_table[Subsector]),"")))</f>
        <v>#NAME?</v>
      </c>
    </row>
    <row r="7890" customFormat="false" ht="15" hidden="false" customHeight="true" outlineLevel="0" collapsed="false">
      <c r="E7890" s="255"/>
      <c r="F7890" s="255"/>
      <c r="G7890" s="255"/>
      <c r="I7890" s="255"/>
      <c r="J7890" s="255"/>
      <c r="K7890" s="255"/>
      <c r="M7890" s="255"/>
      <c r="S7890" s="255"/>
      <c r="AE7890" s="94" t="e">
        <f aca="false" t="array" ref="AE7890:AE7890">_xlfn.torow(_xlfn.unique(_xlfn._xlws.filter(cat_table[Subsector],$E7890=cat_table[Sector],"")))</f>
        <v>#NAME?</v>
      </c>
      <c r="AO7890" s="94" t="e">
        <f aca="false" t="array" ref="AO7890:AO7890">_xlfn.torow(_xlfn.unique(_xlfn._xlws.filter(cat_table[Sub-subsector],($E7890=cat_table[Sector])*($F7890=cat_table[Subsector]),"")))</f>
        <v>#NAME?</v>
      </c>
    </row>
    <row r="7891" customFormat="false" ht="15" hidden="false" customHeight="true" outlineLevel="0" collapsed="false">
      <c r="E7891" s="255"/>
      <c r="F7891" s="255"/>
      <c r="G7891" s="255"/>
      <c r="I7891" s="255"/>
      <c r="J7891" s="255"/>
      <c r="K7891" s="255"/>
      <c r="M7891" s="255"/>
      <c r="S7891" s="255"/>
      <c r="AE7891" s="94" t="e">
        <f aca="false" t="array" ref="AE7891:AE7891">_xlfn.torow(_xlfn.unique(_xlfn._xlws.filter(cat_table[Subsector],$E7891=cat_table[Sector],"")))</f>
        <v>#NAME?</v>
      </c>
      <c r="AO7891" s="94" t="e">
        <f aca="false" t="array" ref="AO7891:AO7891">_xlfn.torow(_xlfn.unique(_xlfn._xlws.filter(cat_table[Sub-subsector],($E7891=cat_table[Sector])*($F7891=cat_table[Subsector]),"")))</f>
        <v>#NAME?</v>
      </c>
    </row>
    <row r="7892" customFormat="false" ht="15" hidden="false" customHeight="true" outlineLevel="0" collapsed="false">
      <c r="E7892" s="255"/>
      <c r="F7892" s="255"/>
      <c r="G7892" s="255"/>
      <c r="I7892" s="255"/>
      <c r="J7892" s="255"/>
      <c r="K7892" s="255"/>
      <c r="M7892" s="255"/>
      <c r="S7892" s="255"/>
      <c r="AE7892" s="94" t="e">
        <f aca="false" t="array" ref="AE7892:AE7892">_xlfn.torow(_xlfn.unique(_xlfn._xlws.filter(cat_table[Subsector],$E7892=cat_table[Sector],"")))</f>
        <v>#NAME?</v>
      </c>
      <c r="AO7892" s="94" t="e">
        <f aca="false" t="array" ref="AO7892:AO7892">_xlfn.torow(_xlfn.unique(_xlfn._xlws.filter(cat_table[Sub-subsector],($E7892=cat_table[Sector])*($F7892=cat_table[Subsector]),"")))</f>
        <v>#NAME?</v>
      </c>
    </row>
    <row r="7893" customFormat="false" ht="15" hidden="false" customHeight="true" outlineLevel="0" collapsed="false">
      <c r="E7893" s="255"/>
      <c r="F7893" s="255"/>
      <c r="G7893" s="255"/>
      <c r="I7893" s="255"/>
      <c r="J7893" s="255"/>
      <c r="K7893" s="255"/>
      <c r="M7893" s="255"/>
      <c r="S7893" s="255"/>
      <c r="AE7893" s="94" t="e">
        <f aca="false" t="array" ref="AE7893:AE7893">_xlfn.torow(_xlfn.unique(_xlfn._xlws.filter(cat_table[Subsector],$E7893=cat_table[Sector],"")))</f>
        <v>#NAME?</v>
      </c>
      <c r="AO7893" s="94" t="e">
        <f aca="false" t="array" ref="AO7893:AO7893">_xlfn.torow(_xlfn.unique(_xlfn._xlws.filter(cat_table[Sub-subsector],($E7893=cat_table[Sector])*($F7893=cat_table[Subsector]),"")))</f>
        <v>#NAME?</v>
      </c>
    </row>
    <row r="7894" customFormat="false" ht="15" hidden="false" customHeight="true" outlineLevel="0" collapsed="false">
      <c r="E7894" s="255"/>
      <c r="F7894" s="255"/>
      <c r="G7894" s="255"/>
      <c r="I7894" s="255"/>
      <c r="J7894" s="255"/>
      <c r="K7894" s="255"/>
      <c r="M7894" s="255"/>
      <c r="S7894" s="255"/>
      <c r="AE7894" s="94" t="e">
        <f aca="false" t="array" ref="AE7894:AE7894">_xlfn.torow(_xlfn.unique(_xlfn._xlws.filter(cat_table[Subsector],$E7894=cat_table[Sector],"")))</f>
        <v>#NAME?</v>
      </c>
      <c r="AO7894" s="94" t="e">
        <f aca="false" t="array" ref="AO7894:AO7894">_xlfn.torow(_xlfn.unique(_xlfn._xlws.filter(cat_table[Sub-subsector],($E7894=cat_table[Sector])*($F7894=cat_table[Subsector]),"")))</f>
        <v>#NAME?</v>
      </c>
    </row>
    <row r="7895" customFormat="false" ht="15" hidden="false" customHeight="true" outlineLevel="0" collapsed="false">
      <c r="E7895" s="255"/>
      <c r="F7895" s="255"/>
      <c r="G7895" s="255"/>
      <c r="I7895" s="255"/>
      <c r="J7895" s="255"/>
      <c r="K7895" s="255"/>
      <c r="M7895" s="255"/>
      <c r="S7895" s="255"/>
      <c r="AE7895" s="94" t="e">
        <f aca="false" t="array" ref="AE7895:AE7895">_xlfn.torow(_xlfn.unique(_xlfn._xlws.filter(cat_table[Subsector],$E7895=cat_table[Sector],"")))</f>
        <v>#NAME?</v>
      </c>
      <c r="AO7895" s="94" t="e">
        <f aca="false" t="array" ref="AO7895:AO7895">_xlfn.torow(_xlfn.unique(_xlfn._xlws.filter(cat_table[Sub-subsector],($E7895=cat_table[Sector])*($F7895=cat_table[Subsector]),"")))</f>
        <v>#NAME?</v>
      </c>
    </row>
    <row r="7896" customFormat="false" ht="15" hidden="false" customHeight="true" outlineLevel="0" collapsed="false">
      <c r="E7896" s="255"/>
      <c r="F7896" s="255"/>
      <c r="G7896" s="255"/>
      <c r="I7896" s="255"/>
      <c r="J7896" s="255"/>
      <c r="K7896" s="255"/>
      <c r="M7896" s="255"/>
      <c r="S7896" s="255"/>
      <c r="AE7896" s="94" t="e">
        <f aca="false" t="array" ref="AE7896:AE7896">_xlfn.torow(_xlfn.unique(_xlfn._xlws.filter(cat_table[Subsector],$E7896=cat_table[Sector],"")))</f>
        <v>#NAME?</v>
      </c>
      <c r="AO7896" s="94" t="e">
        <f aca="false" t="array" ref="AO7896:AO7896">_xlfn.torow(_xlfn.unique(_xlfn._xlws.filter(cat_table[Sub-subsector],($E7896=cat_table[Sector])*($F7896=cat_table[Subsector]),"")))</f>
        <v>#NAME?</v>
      </c>
    </row>
    <row r="7897" customFormat="false" ht="15" hidden="false" customHeight="true" outlineLevel="0" collapsed="false">
      <c r="E7897" s="255"/>
      <c r="F7897" s="255"/>
      <c r="G7897" s="255"/>
      <c r="I7897" s="255"/>
      <c r="J7897" s="255"/>
      <c r="K7897" s="255"/>
      <c r="M7897" s="255"/>
      <c r="S7897" s="255"/>
      <c r="AE7897" s="94" t="e">
        <f aca="false" t="array" ref="AE7897:AE7897">_xlfn.torow(_xlfn.unique(_xlfn._xlws.filter(cat_table[Subsector],$E7897=cat_table[Sector],"")))</f>
        <v>#NAME?</v>
      </c>
      <c r="AO7897" s="94" t="e">
        <f aca="false" t="array" ref="AO7897:AO7897">_xlfn.torow(_xlfn.unique(_xlfn._xlws.filter(cat_table[Sub-subsector],($E7897=cat_table[Sector])*($F7897=cat_table[Subsector]),"")))</f>
        <v>#NAME?</v>
      </c>
    </row>
    <row r="7898" customFormat="false" ht="15" hidden="false" customHeight="true" outlineLevel="0" collapsed="false">
      <c r="E7898" s="255"/>
      <c r="F7898" s="255"/>
      <c r="G7898" s="255"/>
      <c r="I7898" s="255"/>
      <c r="J7898" s="255"/>
      <c r="K7898" s="255"/>
      <c r="M7898" s="255"/>
      <c r="S7898" s="255"/>
      <c r="AE7898" s="94" t="e">
        <f aca="false" t="array" ref="AE7898:AE7898">_xlfn.torow(_xlfn.unique(_xlfn._xlws.filter(cat_table[Subsector],$E7898=cat_table[Sector],"")))</f>
        <v>#NAME?</v>
      </c>
      <c r="AO7898" s="94" t="e">
        <f aca="false" t="array" ref="AO7898:AO7898">_xlfn.torow(_xlfn.unique(_xlfn._xlws.filter(cat_table[Sub-subsector],($E7898=cat_table[Sector])*($F7898=cat_table[Subsector]),"")))</f>
        <v>#NAME?</v>
      </c>
    </row>
    <row r="7899" customFormat="false" ht="15" hidden="false" customHeight="true" outlineLevel="0" collapsed="false">
      <c r="E7899" s="255"/>
      <c r="F7899" s="255"/>
      <c r="G7899" s="255"/>
      <c r="I7899" s="255"/>
      <c r="J7899" s="255"/>
      <c r="K7899" s="255"/>
      <c r="M7899" s="255"/>
      <c r="S7899" s="255"/>
      <c r="AE7899" s="94" t="e">
        <f aca="false" t="array" ref="AE7899:AE7899">_xlfn.torow(_xlfn.unique(_xlfn._xlws.filter(cat_table[Subsector],$E7899=cat_table[Sector],"")))</f>
        <v>#NAME?</v>
      </c>
      <c r="AO7899" s="94" t="e">
        <f aca="false" t="array" ref="AO7899:AO7899">_xlfn.torow(_xlfn.unique(_xlfn._xlws.filter(cat_table[Sub-subsector],($E7899=cat_table[Sector])*($F7899=cat_table[Subsector]),"")))</f>
        <v>#NAME?</v>
      </c>
    </row>
    <row r="7900" customFormat="false" ht="15" hidden="false" customHeight="true" outlineLevel="0" collapsed="false">
      <c r="E7900" s="255"/>
      <c r="F7900" s="255"/>
      <c r="G7900" s="255"/>
      <c r="I7900" s="255"/>
      <c r="J7900" s="255"/>
      <c r="K7900" s="255"/>
      <c r="M7900" s="255"/>
      <c r="S7900" s="255"/>
      <c r="AE7900" s="94" t="e">
        <f aca="false" t="array" ref="AE7900:AE7900">_xlfn.torow(_xlfn.unique(_xlfn._xlws.filter(cat_table[Subsector],$E7900=cat_table[Sector],"")))</f>
        <v>#NAME?</v>
      </c>
      <c r="AO7900" s="94" t="e">
        <f aca="false" t="array" ref="AO7900:AO7900">_xlfn.torow(_xlfn.unique(_xlfn._xlws.filter(cat_table[Sub-subsector],($E7900=cat_table[Sector])*($F7900=cat_table[Subsector]),"")))</f>
        <v>#NAME?</v>
      </c>
    </row>
    <row r="7901" customFormat="false" ht="15" hidden="false" customHeight="true" outlineLevel="0" collapsed="false">
      <c r="E7901" s="255"/>
      <c r="F7901" s="255"/>
      <c r="G7901" s="255"/>
      <c r="I7901" s="255"/>
      <c r="J7901" s="255"/>
      <c r="K7901" s="255"/>
      <c r="M7901" s="255"/>
      <c r="S7901" s="255"/>
      <c r="AE7901" s="94" t="e">
        <f aca="false" t="array" ref="AE7901:AE7901">_xlfn.torow(_xlfn.unique(_xlfn._xlws.filter(cat_table[Subsector],$E7901=cat_table[Sector],"")))</f>
        <v>#NAME?</v>
      </c>
      <c r="AO7901" s="94" t="e">
        <f aca="false" t="array" ref="AO7901:AO7901">_xlfn.torow(_xlfn.unique(_xlfn._xlws.filter(cat_table[Sub-subsector],($E7901=cat_table[Sector])*($F7901=cat_table[Subsector]),"")))</f>
        <v>#NAME?</v>
      </c>
    </row>
    <row r="7902" customFormat="false" ht="15" hidden="false" customHeight="true" outlineLevel="0" collapsed="false">
      <c r="E7902" s="255"/>
      <c r="F7902" s="255"/>
      <c r="G7902" s="255"/>
      <c r="I7902" s="255"/>
      <c r="J7902" s="255"/>
      <c r="K7902" s="255"/>
      <c r="M7902" s="255"/>
      <c r="S7902" s="255"/>
      <c r="AE7902" s="94" t="e">
        <f aca="false" t="array" ref="AE7902:AE7902">_xlfn.torow(_xlfn.unique(_xlfn._xlws.filter(cat_table[Subsector],$E7902=cat_table[Sector],"")))</f>
        <v>#NAME?</v>
      </c>
      <c r="AO7902" s="94" t="e">
        <f aca="false" t="array" ref="AO7902:AO7902">_xlfn.torow(_xlfn.unique(_xlfn._xlws.filter(cat_table[Sub-subsector],($E7902=cat_table[Sector])*($F7902=cat_table[Subsector]),"")))</f>
        <v>#NAME?</v>
      </c>
    </row>
    <row r="7903" customFormat="false" ht="15" hidden="false" customHeight="true" outlineLevel="0" collapsed="false">
      <c r="E7903" s="255"/>
      <c r="F7903" s="255"/>
      <c r="G7903" s="255"/>
      <c r="I7903" s="255"/>
      <c r="J7903" s="255"/>
      <c r="K7903" s="255"/>
      <c r="M7903" s="255"/>
      <c r="S7903" s="255"/>
      <c r="AE7903" s="94" t="e">
        <f aca="false" t="array" ref="AE7903:AE7903">_xlfn.torow(_xlfn.unique(_xlfn._xlws.filter(cat_table[Subsector],$E7903=cat_table[Sector],"")))</f>
        <v>#NAME?</v>
      </c>
      <c r="AO7903" s="94" t="e">
        <f aca="false" t="array" ref="AO7903:AO7903">_xlfn.torow(_xlfn.unique(_xlfn._xlws.filter(cat_table[Sub-subsector],($E7903=cat_table[Sector])*($F7903=cat_table[Subsector]),"")))</f>
        <v>#NAME?</v>
      </c>
    </row>
    <row r="7904" customFormat="false" ht="15" hidden="false" customHeight="true" outlineLevel="0" collapsed="false">
      <c r="E7904" s="255"/>
      <c r="F7904" s="255"/>
      <c r="G7904" s="255"/>
      <c r="I7904" s="255"/>
      <c r="J7904" s="255"/>
      <c r="K7904" s="255"/>
      <c r="M7904" s="255"/>
      <c r="S7904" s="255"/>
      <c r="AE7904" s="94" t="e">
        <f aca="false" t="array" ref="AE7904:AE7904">_xlfn.torow(_xlfn.unique(_xlfn._xlws.filter(cat_table[Subsector],$E7904=cat_table[Sector],"")))</f>
        <v>#NAME?</v>
      </c>
      <c r="AO7904" s="94" t="e">
        <f aca="false" t="array" ref="AO7904:AO7904">_xlfn.torow(_xlfn.unique(_xlfn._xlws.filter(cat_table[Sub-subsector],($E7904=cat_table[Sector])*($F7904=cat_table[Subsector]),"")))</f>
        <v>#NAME?</v>
      </c>
    </row>
    <row r="7905" customFormat="false" ht="15" hidden="false" customHeight="true" outlineLevel="0" collapsed="false">
      <c r="E7905" s="255"/>
      <c r="F7905" s="255"/>
      <c r="G7905" s="255"/>
      <c r="I7905" s="255"/>
      <c r="J7905" s="255"/>
      <c r="K7905" s="255"/>
      <c r="M7905" s="255"/>
      <c r="S7905" s="255"/>
      <c r="AE7905" s="94" t="e">
        <f aca="false" t="array" ref="AE7905:AE7905">_xlfn.torow(_xlfn.unique(_xlfn._xlws.filter(cat_table[Subsector],$E7905=cat_table[Sector],"")))</f>
        <v>#NAME?</v>
      </c>
      <c r="AO7905" s="94" t="e">
        <f aca="false" t="array" ref="AO7905:AO7905">_xlfn.torow(_xlfn.unique(_xlfn._xlws.filter(cat_table[Sub-subsector],($E7905=cat_table[Sector])*($F7905=cat_table[Subsector]),"")))</f>
        <v>#NAME?</v>
      </c>
    </row>
    <row r="7906" customFormat="false" ht="15" hidden="false" customHeight="true" outlineLevel="0" collapsed="false">
      <c r="E7906" s="255"/>
      <c r="F7906" s="255"/>
      <c r="G7906" s="255"/>
      <c r="I7906" s="255"/>
      <c r="J7906" s="255"/>
      <c r="K7906" s="255"/>
      <c r="M7906" s="255"/>
      <c r="S7906" s="255"/>
      <c r="AE7906" s="94" t="e">
        <f aca="false" t="array" ref="AE7906:AE7906">_xlfn.torow(_xlfn.unique(_xlfn._xlws.filter(cat_table[Subsector],$E7906=cat_table[Sector],"")))</f>
        <v>#NAME?</v>
      </c>
      <c r="AO7906" s="94" t="e">
        <f aca="false" t="array" ref="AO7906:AO7906">_xlfn.torow(_xlfn.unique(_xlfn._xlws.filter(cat_table[Sub-subsector],($E7906=cat_table[Sector])*($F7906=cat_table[Subsector]),"")))</f>
        <v>#NAME?</v>
      </c>
    </row>
    <row r="7907" customFormat="false" ht="15" hidden="false" customHeight="true" outlineLevel="0" collapsed="false">
      <c r="E7907" s="255"/>
      <c r="F7907" s="255"/>
      <c r="G7907" s="255"/>
      <c r="I7907" s="255"/>
      <c r="J7907" s="255"/>
      <c r="K7907" s="255"/>
      <c r="M7907" s="255"/>
      <c r="S7907" s="255"/>
      <c r="AE7907" s="94" t="e">
        <f aca="false" t="array" ref="AE7907:AE7907">_xlfn.torow(_xlfn.unique(_xlfn._xlws.filter(cat_table[Subsector],$E7907=cat_table[Sector],"")))</f>
        <v>#NAME?</v>
      </c>
      <c r="AO7907" s="94" t="e">
        <f aca="false" t="array" ref="AO7907:AO7907">_xlfn.torow(_xlfn.unique(_xlfn._xlws.filter(cat_table[Sub-subsector],($E7907=cat_table[Sector])*($F7907=cat_table[Subsector]),"")))</f>
        <v>#NAME?</v>
      </c>
    </row>
    <row r="7908" customFormat="false" ht="15" hidden="false" customHeight="true" outlineLevel="0" collapsed="false">
      <c r="E7908" s="255"/>
      <c r="F7908" s="255"/>
      <c r="G7908" s="255"/>
      <c r="I7908" s="255"/>
      <c r="J7908" s="255"/>
      <c r="K7908" s="255"/>
      <c r="M7908" s="255"/>
      <c r="S7908" s="255"/>
      <c r="AE7908" s="94" t="e">
        <f aca="false" t="array" ref="AE7908:AE7908">_xlfn.torow(_xlfn.unique(_xlfn._xlws.filter(cat_table[Subsector],$E7908=cat_table[Sector],"")))</f>
        <v>#NAME?</v>
      </c>
      <c r="AO7908" s="94" t="e">
        <f aca="false" t="array" ref="AO7908:AO7908">_xlfn.torow(_xlfn.unique(_xlfn._xlws.filter(cat_table[Sub-subsector],($E7908=cat_table[Sector])*($F7908=cat_table[Subsector]),"")))</f>
        <v>#NAME?</v>
      </c>
    </row>
    <row r="7909" customFormat="false" ht="15" hidden="false" customHeight="true" outlineLevel="0" collapsed="false">
      <c r="E7909" s="255"/>
      <c r="F7909" s="255"/>
      <c r="G7909" s="255"/>
      <c r="I7909" s="255"/>
      <c r="J7909" s="255"/>
      <c r="K7909" s="255"/>
      <c r="M7909" s="255"/>
      <c r="S7909" s="255"/>
      <c r="AE7909" s="94" t="e">
        <f aca="false" t="array" ref="AE7909:AE7909">_xlfn.torow(_xlfn.unique(_xlfn._xlws.filter(cat_table[Subsector],$E7909=cat_table[Sector],"")))</f>
        <v>#NAME?</v>
      </c>
      <c r="AO7909" s="94" t="e">
        <f aca="false" t="array" ref="AO7909:AO7909">_xlfn.torow(_xlfn.unique(_xlfn._xlws.filter(cat_table[Sub-subsector],($E7909=cat_table[Sector])*($F7909=cat_table[Subsector]),"")))</f>
        <v>#NAME?</v>
      </c>
    </row>
    <row r="7910" customFormat="false" ht="15" hidden="false" customHeight="true" outlineLevel="0" collapsed="false">
      <c r="E7910" s="255"/>
      <c r="F7910" s="255"/>
      <c r="G7910" s="255"/>
      <c r="I7910" s="255"/>
      <c r="J7910" s="255"/>
      <c r="K7910" s="255"/>
      <c r="M7910" s="255"/>
      <c r="S7910" s="255"/>
      <c r="AE7910" s="94" t="e">
        <f aca="false" t="array" ref="AE7910:AE7910">_xlfn.torow(_xlfn.unique(_xlfn._xlws.filter(cat_table[Subsector],$E7910=cat_table[Sector],"")))</f>
        <v>#NAME?</v>
      </c>
      <c r="AO7910" s="94" t="e">
        <f aca="false" t="array" ref="AO7910:AO7910">_xlfn.torow(_xlfn.unique(_xlfn._xlws.filter(cat_table[Sub-subsector],($E7910=cat_table[Sector])*($F7910=cat_table[Subsector]),"")))</f>
        <v>#NAME?</v>
      </c>
    </row>
    <row r="7911" customFormat="false" ht="15" hidden="false" customHeight="true" outlineLevel="0" collapsed="false">
      <c r="E7911" s="255"/>
      <c r="F7911" s="255"/>
      <c r="G7911" s="255"/>
      <c r="I7911" s="255"/>
      <c r="J7911" s="255"/>
      <c r="K7911" s="255"/>
      <c r="M7911" s="255"/>
      <c r="S7911" s="255"/>
      <c r="AE7911" s="94" t="e">
        <f aca="false" t="array" ref="AE7911:AE7911">_xlfn.torow(_xlfn.unique(_xlfn._xlws.filter(cat_table[Subsector],$E7911=cat_table[Sector],"")))</f>
        <v>#NAME?</v>
      </c>
      <c r="AO7911" s="94" t="e">
        <f aca="false" t="array" ref="AO7911:AO7911">_xlfn.torow(_xlfn.unique(_xlfn._xlws.filter(cat_table[Sub-subsector],($E7911=cat_table[Sector])*($F7911=cat_table[Subsector]),"")))</f>
        <v>#NAME?</v>
      </c>
    </row>
    <row r="7912" customFormat="false" ht="15" hidden="false" customHeight="true" outlineLevel="0" collapsed="false">
      <c r="E7912" s="255"/>
      <c r="F7912" s="255"/>
      <c r="G7912" s="255"/>
      <c r="I7912" s="255"/>
      <c r="J7912" s="255"/>
      <c r="K7912" s="255"/>
      <c r="M7912" s="255"/>
      <c r="S7912" s="255"/>
      <c r="AE7912" s="94" t="e">
        <f aca="false" t="array" ref="AE7912:AE7912">_xlfn.torow(_xlfn.unique(_xlfn._xlws.filter(cat_table[Subsector],$E7912=cat_table[Sector],"")))</f>
        <v>#NAME?</v>
      </c>
      <c r="AO7912" s="94" t="e">
        <f aca="false" t="array" ref="AO7912:AO7912">_xlfn.torow(_xlfn.unique(_xlfn._xlws.filter(cat_table[Sub-subsector],($E7912=cat_table[Sector])*($F7912=cat_table[Subsector]),"")))</f>
        <v>#NAME?</v>
      </c>
    </row>
    <row r="7913" customFormat="false" ht="15" hidden="false" customHeight="true" outlineLevel="0" collapsed="false">
      <c r="E7913" s="255"/>
      <c r="F7913" s="255"/>
      <c r="G7913" s="255"/>
      <c r="I7913" s="255"/>
      <c r="J7913" s="255"/>
      <c r="K7913" s="255"/>
      <c r="M7913" s="255"/>
      <c r="S7913" s="255"/>
      <c r="AE7913" s="94" t="e">
        <f aca="false" t="array" ref="AE7913:AE7913">_xlfn.torow(_xlfn.unique(_xlfn._xlws.filter(cat_table[Subsector],$E7913=cat_table[Sector],"")))</f>
        <v>#NAME?</v>
      </c>
      <c r="AO7913" s="94" t="e">
        <f aca="false" t="array" ref="AO7913:AO7913">_xlfn.torow(_xlfn.unique(_xlfn._xlws.filter(cat_table[Sub-subsector],($E7913=cat_table[Sector])*($F7913=cat_table[Subsector]),"")))</f>
        <v>#NAME?</v>
      </c>
    </row>
    <row r="7914" customFormat="false" ht="15" hidden="false" customHeight="true" outlineLevel="0" collapsed="false">
      <c r="E7914" s="255"/>
      <c r="F7914" s="255"/>
      <c r="G7914" s="255"/>
      <c r="I7914" s="255"/>
      <c r="J7914" s="255"/>
      <c r="K7914" s="255"/>
      <c r="M7914" s="255"/>
      <c r="S7914" s="255"/>
      <c r="AE7914" s="94" t="e">
        <f aca="false" t="array" ref="AE7914:AE7914">_xlfn.torow(_xlfn.unique(_xlfn._xlws.filter(cat_table[Subsector],$E7914=cat_table[Sector],"")))</f>
        <v>#NAME?</v>
      </c>
      <c r="AO7914" s="94" t="e">
        <f aca="false" t="array" ref="AO7914:AO7914">_xlfn.torow(_xlfn.unique(_xlfn._xlws.filter(cat_table[Sub-subsector],($E7914=cat_table[Sector])*($F7914=cat_table[Subsector]),"")))</f>
        <v>#NAME?</v>
      </c>
    </row>
    <row r="7915" customFormat="false" ht="15" hidden="false" customHeight="true" outlineLevel="0" collapsed="false">
      <c r="E7915" s="255"/>
      <c r="F7915" s="255"/>
      <c r="G7915" s="255"/>
      <c r="I7915" s="255"/>
      <c r="J7915" s="255"/>
      <c r="K7915" s="255"/>
      <c r="M7915" s="255"/>
      <c r="S7915" s="255"/>
      <c r="AE7915" s="94" t="e">
        <f aca="false" t="array" ref="AE7915:AE7915">_xlfn.torow(_xlfn.unique(_xlfn._xlws.filter(cat_table[Subsector],$E7915=cat_table[Sector],"")))</f>
        <v>#NAME?</v>
      </c>
      <c r="AO7915" s="94" t="e">
        <f aca="false" t="array" ref="AO7915:AO7915">_xlfn.torow(_xlfn.unique(_xlfn._xlws.filter(cat_table[Sub-subsector],($E7915=cat_table[Sector])*($F7915=cat_table[Subsector]),"")))</f>
        <v>#NAME?</v>
      </c>
    </row>
    <row r="7916" customFormat="false" ht="15" hidden="false" customHeight="true" outlineLevel="0" collapsed="false">
      <c r="E7916" s="255"/>
      <c r="F7916" s="255"/>
      <c r="G7916" s="255"/>
      <c r="I7916" s="255"/>
      <c r="J7916" s="255"/>
      <c r="K7916" s="255"/>
      <c r="M7916" s="255"/>
      <c r="S7916" s="255"/>
      <c r="AE7916" s="94" t="e">
        <f aca="false" t="array" ref="AE7916:AE7916">_xlfn.torow(_xlfn.unique(_xlfn._xlws.filter(cat_table[Subsector],$E7916=cat_table[Sector],"")))</f>
        <v>#NAME?</v>
      </c>
      <c r="AO7916" s="94" t="e">
        <f aca="false" t="array" ref="AO7916:AO7916">_xlfn.torow(_xlfn.unique(_xlfn._xlws.filter(cat_table[Sub-subsector],($E7916=cat_table[Sector])*($F7916=cat_table[Subsector]),"")))</f>
        <v>#NAME?</v>
      </c>
    </row>
    <row r="7917" customFormat="false" ht="15" hidden="false" customHeight="true" outlineLevel="0" collapsed="false">
      <c r="E7917" s="255"/>
      <c r="F7917" s="255"/>
      <c r="G7917" s="255"/>
      <c r="I7917" s="255"/>
      <c r="J7917" s="255"/>
      <c r="K7917" s="255"/>
      <c r="M7917" s="255"/>
      <c r="S7917" s="255"/>
      <c r="AE7917" s="94" t="e">
        <f aca="false" t="array" ref="AE7917:AE7917">_xlfn.torow(_xlfn.unique(_xlfn._xlws.filter(cat_table[Subsector],$E7917=cat_table[Sector],"")))</f>
        <v>#NAME?</v>
      </c>
      <c r="AO7917" s="94" t="e">
        <f aca="false" t="array" ref="AO7917:AO7917">_xlfn.torow(_xlfn.unique(_xlfn._xlws.filter(cat_table[Sub-subsector],($E7917=cat_table[Sector])*($F7917=cat_table[Subsector]),"")))</f>
        <v>#NAME?</v>
      </c>
    </row>
    <row r="7918" customFormat="false" ht="15" hidden="false" customHeight="true" outlineLevel="0" collapsed="false">
      <c r="E7918" s="255"/>
      <c r="F7918" s="255"/>
      <c r="G7918" s="255"/>
      <c r="I7918" s="255"/>
      <c r="J7918" s="255"/>
      <c r="K7918" s="255"/>
      <c r="M7918" s="255"/>
      <c r="S7918" s="255"/>
      <c r="AE7918" s="94" t="e">
        <f aca="false" t="array" ref="AE7918:AE7918">_xlfn.torow(_xlfn.unique(_xlfn._xlws.filter(cat_table[Subsector],$E7918=cat_table[Sector],"")))</f>
        <v>#NAME?</v>
      </c>
      <c r="AO7918" s="94" t="e">
        <f aca="false" t="array" ref="AO7918:AO7918">_xlfn.torow(_xlfn.unique(_xlfn._xlws.filter(cat_table[Sub-subsector],($E7918=cat_table[Sector])*($F7918=cat_table[Subsector]),"")))</f>
        <v>#NAME?</v>
      </c>
    </row>
    <row r="7919" customFormat="false" ht="15" hidden="false" customHeight="true" outlineLevel="0" collapsed="false">
      <c r="E7919" s="255"/>
      <c r="F7919" s="255"/>
      <c r="G7919" s="255"/>
      <c r="I7919" s="255"/>
      <c r="J7919" s="255"/>
      <c r="K7919" s="255"/>
      <c r="M7919" s="255"/>
      <c r="S7919" s="255"/>
      <c r="AE7919" s="94" t="e">
        <f aca="false" t="array" ref="AE7919:AE7919">_xlfn.torow(_xlfn.unique(_xlfn._xlws.filter(cat_table[Subsector],$E7919=cat_table[Sector],"")))</f>
        <v>#NAME?</v>
      </c>
      <c r="AO7919" s="94" t="e">
        <f aca="false" t="array" ref="AO7919:AO7919">_xlfn.torow(_xlfn.unique(_xlfn._xlws.filter(cat_table[Sub-subsector],($E7919=cat_table[Sector])*($F7919=cat_table[Subsector]),"")))</f>
        <v>#NAME?</v>
      </c>
    </row>
    <row r="7920" customFormat="false" ht="15" hidden="false" customHeight="true" outlineLevel="0" collapsed="false">
      <c r="E7920" s="255"/>
      <c r="F7920" s="255"/>
      <c r="G7920" s="255"/>
      <c r="I7920" s="255"/>
      <c r="J7920" s="255"/>
      <c r="K7920" s="255"/>
      <c r="M7920" s="255"/>
      <c r="S7920" s="255"/>
      <c r="AE7920" s="94" t="e">
        <f aca="false" t="array" ref="AE7920:AE7920">_xlfn.torow(_xlfn.unique(_xlfn._xlws.filter(cat_table[Subsector],$E7920=cat_table[Sector],"")))</f>
        <v>#NAME?</v>
      </c>
      <c r="AO7920" s="94" t="e">
        <f aca="false" t="array" ref="AO7920:AO7920">_xlfn.torow(_xlfn.unique(_xlfn._xlws.filter(cat_table[Sub-subsector],($E7920=cat_table[Sector])*($F7920=cat_table[Subsector]),"")))</f>
        <v>#NAME?</v>
      </c>
    </row>
    <row r="7921" customFormat="false" ht="15" hidden="false" customHeight="true" outlineLevel="0" collapsed="false">
      <c r="E7921" s="255"/>
      <c r="F7921" s="255"/>
      <c r="G7921" s="255"/>
      <c r="I7921" s="255"/>
      <c r="J7921" s="255"/>
      <c r="K7921" s="255"/>
      <c r="M7921" s="255"/>
      <c r="S7921" s="255"/>
      <c r="AE7921" s="94" t="e">
        <f aca="false" t="array" ref="AE7921:AE7921">_xlfn.torow(_xlfn.unique(_xlfn._xlws.filter(cat_table[Subsector],$E7921=cat_table[Sector],"")))</f>
        <v>#NAME?</v>
      </c>
      <c r="AO7921" s="94" t="e">
        <f aca="false" t="array" ref="AO7921:AO7921">_xlfn.torow(_xlfn.unique(_xlfn._xlws.filter(cat_table[Sub-subsector],($E7921=cat_table[Sector])*($F7921=cat_table[Subsector]),"")))</f>
        <v>#NAME?</v>
      </c>
    </row>
    <row r="7922" customFormat="false" ht="15" hidden="false" customHeight="true" outlineLevel="0" collapsed="false">
      <c r="E7922" s="255"/>
      <c r="F7922" s="255"/>
      <c r="G7922" s="255"/>
      <c r="I7922" s="255"/>
      <c r="J7922" s="255"/>
      <c r="K7922" s="255"/>
      <c r="M7922" s="255"/>
      <c r="S7922" s="255"/>
      <c r="AE7922" s="94" t="e">
        <f aca="false" t="array" ref="AE7922:AE7922">_xlfn.torow(_xlfn.unique(_xlfn._xlws.filter(cat_table[Subsector],$E7922=cat_table[Sector],"")))</f>
        <v>#NAME?</v>
      </c>
      <c r="AO7922" s="94" t="e">
        <f aca="false" t="array" ref="AO7922:AO7922">_xlfn.torow(_xlfn.unique(_xlfn._xlws.filter(cat_table[Sub-subsector],($E7922=cat_table[Sector])*($F7922=cat_table[Subsector]),"")))</f>
        <v>#NAME?</v>
      </c>
    </row>
    <row r="7923" customFormat="false" ht="15" hidden="false" customHeight="true" outlineLevel="0" collapsed="false">
      <c r="E7923" s="255"/>
      <c r="F7923" s="255"/>
      <c r="G7923" s="255"/>
      <c r="I7923" s="255"/>
      <c r="J7923" s="255"/>
      <c r="K7923" s="255"/>
      <c r="M7923" s="255"/>
      <c r="S7923" s="255"/>
      <c r="AE7923" s="94" t="e">
        <f aca="false" t="array" ref="AE7923:AE7923">_xlfn.torow(_xlfn.unique(_xlfn._xlws.filter(cat_table[Subsector],$E7923=cat_table[Sector],"")))</f>
        <v>#NAME?</v>
      </c>
      <c r="AO7923" s="94" t="e">
        <f aca="false" t="array" ref="AO7923:AO7923">_xlfn.torow(_xlfn.unique(_xlfn._xlws.filter(cat_table[Sub-subsector],($E7923=cat_table[Sector])*($F7923=cat_table[Subsector]),"")))</f>
        <v>#NAME?</v>
      </c>
    </row>
    <row r="7924" customFormat="false" ht="15" hidden="false" customHeight="true" outlineLevel="0" collapsed="false">
      <c r="E7924" s="255"/>
      <c r="F7924" s="255"/>
      <c r="G7924" s="255"/>
      <c r="I7924" s="255"/>
      <c r="J7924" s="255"/>
      <c r="K7924" s="255"/>
      <c r="M7924" s="255"/>
      <c r="S7924" s="255"/>
      <c r="AE7924" s="94" t="e">
        <f aca="false" t="array" ref="AE7924:AE7924">_xlfn.torow(_xlfn.unique(_xlfn._xlws.filter(cat_table[Subsector],$E7924=cat_table[Sector],"")))</f>
        <v>#NAME?</v>
      </c>
      <c r="AO7924" s="94" t="e">
        <f aca="false" t="array" ref="AO7924:AO7924">_xlfn.torow(_xlfn.unique(_xlfn._xlws.filter(cat_table[Sub-subsector],($E7924=cat_table[Sector])*($F7924=cat_table[Subsector]),"")))</f>
        <v>#NAME?</v>
      </c>
    </row>
    <row r="7925" customFormat="false" ht="15" hidden="false" customHeight="true" outlineLevel="0" collapsed="false">
      <c r="E7925" s="255"/>
      <c r="F7925" s="255"/>
      <c r="G7925" s="255"/>
      <c r="I7925" s="255"/>
      <c r="J7925" s="255"/>
      <c r="K7925" s="255"/>
      <c r="M7925" s="255"/>
      <c r="S7925" s="255"/>
      <c r="AE7925" s="94" t="e">
        <f aca="false" t="array" ref="AE7925:AE7925">_xlfn.torow(_xlfn.unique(_xlfn._xlws.filter(cat_table[Subsector],$E7925=cat_table[Sector],"")))</f>
        <v>#NAME?</v>
      </c>
      <c r="AO7925" s="94" t="e">
        <f aca="false" t="array" ref="AO7925:AO7925">_xlfn.torow(_xlfn.unique(_xlfn._xlws.filter(cat_table[Sub-subsector],($E7925=cat_table[Sector])*($F7925=cat_table[Subsector]),"")))</f>
        <v>#NAME?</v>
      </c>
    </row>
    <row r="7926" customFormat="false" ht="15" hidden="false" customHeight="true" outlineLevel="0" collapsed="false">
      <c r="E7926" s="255"/>
      <c r="F7926" s="255"/>
      <c r="G7926" s="255"/>
      <c r="I7926" s="255"/>
      <c r="J7926" s="255"/>
      <c r="K7926" s="255"/>
      <c r="M7926" s="255"/>
      <c r="S7926" s="255"/>
      <c r="AE7926" s="94" t="e">
        <f aca="false" t="array" ref="AE7926:AE7926">_xlfn.torow(_xlfn.unique(_xlfn._xlws.filter(cat_table[Subsector],$E7926=cat_table[Sector],"")))</f>
        <v>#NAME?</v>
      </c>
      <c r="AO7926" s="94" t="e">
        <f aca="false" t="array" ref="AO7926:AO7926">_xlfn.torow(_xlfn.unique(_xlfn._xlws.filter(cat_table[Sub-subsector],($E7926=cat_table[Sector])*($F7926=cat_table[Subsector]),"")))</f>
        <v>#NAME?</v>
      </c>
    </row>
    <row r="7927" customFormat="false" ht="15" hidden="false" customHeight="true" outlineLevel="0" collapsed="false">
      <c r="E7927" s="255"/>
      <c r="F7927" s="255"/>
      <c r="G7927" s="255"/>
      <c r="I7927" s="255"/>
      <c r="J7927" s="255"/>
      <c r="K7927" s="255"/>
      <c r="M7927" s="255"/>
      <c r="S7927" s="255"/>
      <c r="AE7927" s="94" t="e">
        <f aca="false" t="array" ref="AE7927:AE7927">_xlfn.torow(_xlfn.unique(_xlfn._xlws.filter(cat_table[Subsector],$E7927=cat_table[Sector],"")))</f>
        <v>#NAME?</v>
      </c>
      <c r="AO7927" s="94" t="e">
        <f aca="false" t="array" ref="AO7927:AO7927">_xlfn.torow(_xlfn.unique(_xlfn._xlws.filter(cat_table[Sub-subsector],($E7927=cat_table[Sector])*($F7927=cat_table[Subsector]),"")))</f>
        <v>#NAME?</v>
      </c>
    </row>
    <row r="7928" customFormat="false" ht="15" hidden="false" customHeight="true" outlineLevel="0" collapsed="false">
      <c r="E7928" s="255"/>
      <c r="F7928" s="255"/>
      <c r="G7928" s="255"/>
      <c r="I7928" s="255"/>
      <c r="J7928" s="255"/>
      <c r="K7928" s="255"/>
      <c r="M7928" s="255"/>
      <c r="S7928" s="255"/>
      <c r="AE7928" s="94" t="e">
        <f aca="false" t="array" ref="AE7928:AE7928">_xlfn.torow(_xlfn.unique(_xlfn._xlws.filter(cat_table[Subsector],$E7928=cat_table[Sector],"")))</f>
        <v>#NAME?</v>
      </c>
      <c r="AO7928" s="94" t="e">
        <f aca="false" t="array" ref="AO7928:AO7928">_xlfn.torow(_xlfn.unique(_xlfn._xlws.filter(cat_table[Sub-subsector],($E7928=cat_table[Sector])*($F7928=cat_table[Subsector]),"")))</f>
        <v>#NAME?</v>
      </c>
    </row>
    <row r="7929" customFormat="false" ht="15" hidden="false" customHeight="true" outlineLevel="0" collapsed="false">
      <c r="E7929" s="255"/>
      <c r="F7929" s="255"/>
      <c r="G7929" s="255"/>
      <c r="I7929" s="255"/>
      <c r="J7929" s="255"/>
      <c r="K7929" s="255"/>
      <c r="M7929" s="255"/>
      <c r="S7929" s="255"/>
      <c r="AE7929" s="94" t="e">
        <f aca="false" t="array" ref="AE7929:AE7929">_xlfn.torow(_xlfn.unique(_xlfn._xlws.filter(cat_table[Subsector],$E7929=cat_table[Sector],"")))</f>
        <v>#NAME?</v>
      </c>
      <c r="AO7929" s="94" t="e">
        <f aca="false" t="array" ref="AO7929:AO7929">_xlfn.torow(_xlfn.unique(_xlfn._xlws.filter(cat_table[Sub-subsector],($E7929=cat_table[Sector])*($F7929=cat_table[Subsector]),"")))</f>
        <v>#NAME?</v>
      </c>
    </row>
    <row r="7930" customFormat="false" ht="15" hidden="false" customHeight="true" outlineLevel="0" collapsed="false">
      <c r="E7930" s="255"/>
      <c r="F7930" s="255"/>
      <c r="G7930" s="255"/>
      <c r="I7930" s="255"/>
      <c r="J7930" s="255"/>
      <c r="K7930" s="255"/>
      <c r="M7930" s="255"/>
      <c r="S7930" s="255"/>
      <c r="AE7930" s="94" t="e">
        <f aca="false" t="array" ref="AE7930:AE7930">_xlfn.torow(_xlfn.unique(_xlfn._xlws.filter(cat_table[Subsector],$E7930=cat_table[Sector],"")))</f>
        <v>#NAME?</v>
      </c>
      <c r="AO7930" s="94" t="e">
        <f aca="false" t="array" ref="AO7930:AO7930">_xlfn.torow(_xlfn.unique(_xlfn._xlws.filter(cat_table[Sub-subsector],($E7930=cat_table[Sector])*($F7930=cat_table[Subsector]),"")))</f>
        <v>#NAME?</v>
      </c>
    </row>
    <row r="7931" customFormat="false" ht="15" hidden="false" customHeight="true" outlineLevel="0" collapsed="false">
      <c r="E7931" s="255"/>
      <c r="F7931" s="255"/>
      <c r="G7931" s="255"/>
      <c r="I7931" s="255"/>
      <c r="J7931" s="255"/>
      <c r="K7931" s="255"/>
      <c r="M7931" s="255"/>
      <c r="S7931" s="255"/>
      <c r="AE7931" s="94" t="e">
        <f aca="false" t="array" ref="AE7931:AE7931">_xlfn.torow(_xlfn.unique(_xlfn._xlws.filter(cat_table[Subsector],$E7931=cat_table[Sector],"")))</f>
        <v>#NAME?</v>
      </c>
      <c r="AO7931" s="94" t="e">
        <f aca="false" t="array" ref="AO7931:AO7931">_xlfn.torow(_xlfn.unique(_xlfn._xlws.filter(cat_table[Sub-subsector],($E7931=cat_table[Sector])*($F7931=cat_table[Subsector]),"")))</f>
        <v>#NAME?</v>
      </c>
    </row>
    <row r="7932" customFormat="false" ht="15" hidden="false" customHeight="true" outlineLevel="0" collapsed="false">
      <c r="E7932" s="255"/>
      <c r="F7932" s="255"/>
      <c r="G7932" s="255"/>
      <c r="I7932" s="255"/>
      <c r="J7932" s="255"/>
      <c r="K7932" s="255"/>
      <c r="M7932" s="255"/>
      <c r="S7932" s="255"/>
      <c r="AE7932" s="94" t="e">
        <f aca="false" t="array" ref="AE7932:AE7932">_xlfn.torow(_xlfn.unique(_xlfn._xlws.filter(cat_table[Subsector],$E7932=cat_table[Sector],"")))</f>
        <v>#NAME?</v>
      </c>
      <c r="AO7932" s="94" t="e">
        <f aca="false" t="array" ref="AO7932:AO7932">_xlfn.torow(_xlfn.unique(_xlfn._xlws.filter(cat_table[Sub-subsector],($E7932=cat_table[Sector])*($F7932=cat_table[Subsector]),"")))</f>
        <v>#NAME?</v>
      </c>
    </row>
    <row r="7933" customFormat="false" ht="15" hidden="false" customHeight="true" outlineLevel="0" collapsed="false">
      <c r="E7933" s="255"/>
      <c r="F7933" s="255"/>
      <c r="G7933" s="255"/>
      <c r="I7933" s="255"/>
      <c r="J7933" s="255"/>
      <c r="K7933" s="255"/>
      <c r="M7933" s="255"/>
      <c r="S7933" s="255"/>
      <c r="AE7933" s="94" t="e">
        <f aca="false" t="array" ref="AE7933:AE7933">_xlfn.torow(_xlfn.unique(_xlfn._xlws.filter(cat_table[Subsector],$E7933=cat_table[Sector],"")))</f>
        <v>#NAME?</v>
      </c>
      <c r="AO7933" s="94" t="e">
        <f aca="false" t="array" ref="AO7933:AO7933">_xlfn.torow(_xlfn.unique(_xlfn._xlws.filter(cat_table[Sub-subsector],($E7933=cat_table[Sector])*($F7933=cat_table[Subsector]),"")))</f>
        <v>#NAME?</v>
      </c>
    </row>
    <row r="7934" customFormat="false" ht="15" hidden="false" customHeight="true" outlineLevel="0" collapsed="false">
      <c r="E7934" s="255"/>
      <c r="F7934" s="255"/>
      <c r="G7934" s="255"/>
      <c r="I7934" s="255"/>
      <c r="J7934" s="255"/>
      <c r="K7934" s="255"/>
      <c r="M7934" s="255"/>
      <c r="S7934" s="255"/>
      <c r="AE7934" s="94" t="e">
        <f aca="false" t="array" ref="AE7934:AE7934">_xlfn.torow(_xlfn.unique(_xlfn._xlws.filter(cat_table[Subsector],$E7934=cat_table[Sector],"")))</f>
        <v>#NAME?</v>
      </c>
      <c r="AO7934" s="94" t="e">
        <f aca="false" t="array" ref="AO7934:AO7934">_xlfn.torow(_xlfn.unique(_xlfn._xlws.filter(cat_table[Sub-subsector],($E7934=cat_table[Sector])*($F7934=cat_table[Subsector]),"")))</f>
        <v>#NAME?</v>
      </c>
    </row>
    <row r="7935" customFormat="false" ht="15" hidden="false" customHeight="true" outlineLevel="0" collapsed="false">
      <c r="E7935" s="255"/>
      <c r="F7935" s="255"/>
      <c r="G7935" s="255"/>
      <c r="I7935" s="255"/>
      <c r="J7935" s="255"/>
      <c r="K7935" s="255"/>
      <c r="M7935" s="255"/>
      <c r="S7935" s="255"/>
      <c r="AE7935" s="94" t="e">
        <f aca="false" t="array" ref="AE7935:AE7935">_xlfn.torow(_xlfn.unique(_xlfn._xlws.filter(cat_table[Subsector],$E7935=cat_table[Sector],"")))</f>
        <v>#NAME?</v>
      </c>
      <c r="AO7935" s="94" t="e">
        <f aca="false" t="array" ref="AO7935:AO7935">_xlfn.torow(_xlfn.unique(_xlfn._xlws.filter(cat_table[Sub-subsector],($E7935=cat_table[Sector])*($F7935=cat_table[Subsector]),"")))</f>
        <v>#NAME?</v>
      </c>
    </row>
    <row r="7936" customFormat="false" ht="15" hidden="false" customHeight="true" outlineLevel="0" collapsed="false">
      <c r="E7936" s="255"/>
      <c r="F7936" s="255"/>
      <c r="G7936" s="255"/>
      <c r="I7936" s="255"/>
      <c r="J7936" s="255"/>
      <c r="K7936" s="255"/>
      <c r="M7936" s="255"/>
      <c r="S7936" s="255"/>
      <c r="AE7936" s="94" t="e">
        <f aca="false" t="array" ref="AE7936:AE7936">_xlfn.torow(_xlfn.unique(_xlfn._xlws.filter(cat_table[Subsector],$E7936=cat_table[Sector],"")))</f>
        <v>#NAME?</v>
      </c>
      <c r="AO7936" s="94" t="e">
        <f aca="false" t="array" ref="AO7936:AO7936">_xlfn.torow(_xlfn.unique(_xlfn._xlws.filter(cat_table[Sub-subsector],($E7936=cat_table[Sector])*($F7936=cat_table[Subsector]),"")))</f>
        <v>#NAME?</v>
      </c>
    </row>
    <row r="7937" customFormat="false" ht="15" hidden="false" customHeight="true" outlineLevel="0" collapsed="false">
      <c r="E7937" s="255"/>
      <c r="F7937" s="255"/>
      <c r="G7937" s="255"/>
      <c r="I7937" s="255"/>
      <c r="J7937" s="255"/>
      <c r="K7937" s="255"/>
      <c r="M7937" s="255"/>
      <c r="S7937" s="255"/>
      <c r="AE7937" s="94" t="e">
        <f aca="false" t="array" ref="AE7937:AE7937">_xlfn.torow(_xlfn.unique(_xlfn._xlws.filter(cat_table[Subsector],$E7937=cat_table[Sector],"")))</f>
        <v>#NAME?</v>
      </c>
      <c r="AO7937" s="94" t="e">
        <f aca="false" t="array" ref="AO7937:AO7937">_xlfn.torow(_xlfn.unique(_xlfn._xlws.filter(cat_table[Sub-subsector],($E7937=cat_table[Sector])*($F7937=cat_table[Subsector]),"")))</f>
        <v>#NAME?</v>
      </c>
    </row>
    <row r="7938" customFormat="false" ht="15" hidden="false" customHeight="true" outlineLevel="0" collapsed="false">
      <c r="E7938" s="255"/>
      <c r="F7938" s="255"/>
      <c r="G7938" s="255"/>
      <c r="I7938" s="255"/>
      <c r="J7938" s="255"/>
      <c r="K7938" s="255"/>
      <c r="M7938" s="255"/>
      <c r="S7938" s="255"/>
      <c r="AE7938" s="94" t="e">
        <f aca="false" t="array" ref="AE7938:AE7938">_xlfn.torow(_xlfn.unique(_xlfn._xlws.filter(cat_table[Subsector],$E7938=cat_table[Sector],"")))</f>
        <v>#NAME?</v>
      </c>
      <c r="AO7938" s="94" t="e">
        <f aca="false" t="array" ref="AO7938:AO7938">_xlfn.torow(_xlfn.unique(_xlfn._xlws.filter(cat_table[Sub-subsector],($E7938=cat_table[Sector])*($F7938=cat_table[Subsector]),"")))</f>
        <v>#NAME?</v>
      </c>
    </row>
    <row r="7939" customFormat="false" ht="15" hidden="false" customHeight="true" outlineLevel="0" collapsed="false">
      <c r="E7939" s="255"/>
      <c r="F7939" s="255"/>
      <c r="G7939" s="255"/>
      <c r="I7939" s="255"/>
      <c r="J7939" s="255"/>
      <c r="K7939" s="255"/>
      <c r="M7939" s="255"/>
      <c r="S7939" s="255"/>
      <c r="AE7939" s="94" t="e">
        <f aca="false" t="array" ref="AE7939:AE7939">_xlfn.torow(_xlfn.unique(_xlfn._xlws.filter(cat_table[Subsector],$E7939=cat_table[Sector],"")))</f>
        <v>#NAME?</v>
      </c>
      <c r="AO7939" s="94" t="e">
        <f aca="false" t="array" ref="AO7939:AO7939">_xlfn.torow(_xlfn.unique(_xlfn._xlws.filter(cat_table[Sub-subsector],($E7939=cat_table[Sector])*($F7939=cat_table[Subsector]),"")))</f>
        <v>#NAME?</v>
      </c>
    </row>
    <row r="7940" customFormat="false" ht="15" hidden="false" customHeight="true" outlineLevel="0" collapsed="false">
      <c r="E7940" s="255"/>
      <c r="F7940" s="255"/>
      <c r="G7940" s="255"/>
      <c r="I7940" s="255"/>
      <c r="J7940" s="255"/>
      <c r="K7940" s="255"/>
      <c r="M7940" s="255"/>
      <c r="S7940" s="255"/>
      <c r="AE7940" s="94" t="e">
        <f aca="false" t="array" ref="AE7940:AE7940">_xlfn.torow(_xlfn.unique(_xlfn._xlws.filter(cat_table[Subsector],$E7940=cat_table[Sector],"")))</f>
        <v>#NAME?</v>
      </c>
      <c r="AO7940" s="94" t="e">
        <f aca="false" t="array" ref="AO7940:AO7940">_xlfn.torow(_xlfn.unique(_xlfn._xlws.filter(cat_table[Sub-subsector],($E7940=cat_table[Sector])*($F7940=cat_table[Subsector]),"")))</f>
        <v>#NAME?</v>
      </c>
    </row>
    <row r="7941" customFormat="false" ht="15" hidden="false" customHeight="true" outlineLevel="0" collapsed="false">
      <c r="E7941" s="255"/>
      <c r="F7941" s="255"/>
      <c r="G7941" s="255"/>
      <c r="I7941" s="255"/>
      <c r="J7941" s="255"/>
      <c r="K7941" s="255"/>
      <c r="M7941" s="255"/>
      <c r="S7941" s="255"/>
      <c r="AE7941" s="94" t="e">
        <f aca="false" t="array" ref="AE7941:AE7941">_xlfn.torow(_xlfn.unique(_xlfn._xlws.filter(cat_table[Subsector],$E7941=cat_table[Sector],"")))</f>
        <v>#NAME?</v>
      </c>
      <c r="AO7941" s="94" t="e">
        <f aca="false" t="array" ref="AO7941:AO7941">_xlfn.torow(_xlfn.unique(_xlfn._xlws.filter(cat_table[Sub-subsector],($E7941=cat_table[Sector])*($F7941=cat_table[Subsector]),"")))</f>
        <v>#NAME?</v>
      </c>
    </row>
    <row r="7942" customFormat="false" ht="15" hidden="false" customHeight="true" outlineLevel="0" collapsed="false">
      <c r="E7942" s="255"/>
      <c r="F7942" s="255"/>
      <c r="G7942" s="255"/>
      <c r="I7942" s="255"/>
      <c r="J7942" s="255"/>
      <c r="K7942" s="255"/>
      <c r="M7942" s="255"/>
      <c r="S7942" s="255"/>
      <c r="AE7942" s="94" t="e">
        <f aca="false" t="array" ref="AE7942:AE7942">_xlfn.torow(_xlfn.unique(_xlfn._xlws.filter(cat_table[Subsector],$E7942=cat_table[Sector],"")))</f>
        <v>#NAME?</v>
      </c>
      <c r="AO7942" s="94" t="e">
        <f aca="false" t="array" ref="AO7942:AO7942">_xlfn.torow(_xlfn.unique(_xlfn._xlws.filter(cat_table[Sub-subsector],($E7942=cat_table[Sector])*($F7942=cat_table[Subsector]),"")))</f>
        <v>#NAME?</v>
      </c>
    </row>
    <row r="7943" customFormat="false" ht="15" hidden="false" customHeight="true" outlineLevel="0" collapsed="false">
      <c r="E7943" s="255"/>
      <c r="F7943" s="255"/>
      <c r="G7943" s="255"/>
      <c r="I7943" s="255"/>
      <c r="J7943" s="255"/>
      <c r="K7943" s="255"/>
      <c r="M7943" s="255"/>
      <c r="S7943" s="255"/>
      <c r="AE7943" s="94" t="e">
        <f aca="false" t="array" ref="AE7943:AE7943">_xlfn.torow(_xlfn.unique(_xlfn._xlws.filter(cat_table[Subsector],$E7943=cat_table[Sector],"")))</f>
        <v>#NAME?</v>
      </c>
      <c r="AO7943" s="94" t="e">
        <f aca="false" t="array" ref="AO7943:AO7943">_xlfn.torow(_xlfn.unique(_xlfn._xlws.filter(cat_table[Sub-subsector],($E7943=cat_table[Sector])*($F7943=cat_table[Subsector]),"")))</f>
        <v>#NAME?</v>
      </c>
    </row>
    <row r="7944" customFormat="false" ht="15" hidden="false" customHeight="true" outlineLevel="0" collapsed="false">
      <c r="E7944" s="255"/>
      <c r="F7944" s="255"/>
      <c r="G7944" s="255"/>
      <c r="I7944" s="255"/>
      <c r="J7944" s="255"/>
      <c r="K7944" s="255"/>
      <c r="M7944" s="255"/>
      <c r="S7944" s="255"/>
      <c r="AE7944" s="94" t="e">
        <f aca="false" t="array" ref="AE7944:AE7944">_xlfn.torow(_xlfn.unique(_xlfn._xlws.filter(cat_table[Subsector],$E7944=cat_table[Sector],"")))</f>
        <v>#NAME?</v>
      </c>
      <c r="AO7944" s="94" t="e">
        <f aca="false" t="array" ref="AO7944:AO7944">_xlfn.torow(_xlfn.unique(_xlfn._xlws.filter(cat_table[Sub-subsector],($E7944=cat_table[Sector])*($F7944=cat_table[Subsector]),"")))</f>
        <v>#NAME?</v>
      </c>
    </row>
    <row r="7945" customFormat="false" ht="15" hidden="false" customHeight="true" outlineLevel="0" collapsed="false">
      <c r="E7945" s="255"/>
      <c r="F7945" s="255"/>
      <c r="G7945" s="255"/>
      <c r="I7945" s="255"/>
      <c r="J7945" s="255"/>
      <c r="K7945" s="255"/>
      <c r="M7945" s="255"/>
      <c r="S7945" s="255"/>
      <c r="AE7945" s="94" t="e">
        <f aca="false" t="array" ref="AE7945:AE7945">_xlfn.torow(_xlfn.unique(_xlfn._xlws.filter(cat_table[Subsector],$E7945=cat_table[Sector],"")))</f>
        <v>#NAME?</v>
      </c>
      <c r="AO7945" s="94" t="e">
        <f aca="false" t="array" ref="AO7945:AO7945">_xlfn.torow(_xlfn.unique(_xlfn._xlws.filter(cat_table[Sub-subsector],($E7945=cat_table[Sector])*($F7945=cat_table[Subsector]),"")))</f>
        <v>#NAME?</v>
      </c>
    </row>
    <row r="7946" customFormat="false" ht="15" hidden="false" customHeight="true" outlineLevel="0" collapsed="false">
      <c r="E7946" s="255"/>
      <c r="F7946" s="255"/>
      <c r="G7946" s="255"/>
      <c r="I7946" s="255"/>
      <c r="J7946" s="255"/>
      <c r="K7946" s="255"/>
      <c r="M7946" s="255"/>
      <c r="S7946" s="255"/>
      <c r="AE7946" s="94" t="e">
        <f aca="false" t="array" ref="AE7946:AE7946">_xlfn.torow(_xlfn.unique(_xlfn._xlws.filter(cat_table[Subsector],$E7946=cat_table[Sector],"")))</f>
        <v>#NAME?</v>
      </c>
      <c r="AO7946" s="94" t="e">
        <f aca="false" t="array" ref="AO7946:AO7946">_xlfn.torow(_xlfn.unique(_xlfn._xlws.filter(cat_table[Sub-subsector],($E7946=cat_table[Sector])*($F7946=cat_table[Subsector]),"")))</f>
        <v>#NAME?</v>
      </c>
    </row>
    <row r="7947" customFormat="false" ht="15" hidden="false" customHeight="true" outlineLevel="0" collapsed="false">
      <c r="E7947" s="255"/>
      <c r="F7947" s="255"/>
      <c r="G7947" s="255"/>
      <c r="I7947" s="255"/>
      <c r="J7947" s="255"/>
      <c r="K7947" s="255"/>
      <c r="M7947" s="255"/>
      <c r="S7947" s="255"/>
      <c r="AE7947" s="94" t="e">
        <f aca="false" t="array" ref="AE7947:AE7947">_xlfn.torow(_xlfn.unique(_xlfn._xlws.filter(cat_table[Subsector],$E7947=cat_table[Sector],"")))</f>
        <v>#NAME?</v>
      </c>
      <c r="AO7947" s="94" t="e">
        <f aca="false" t="array" ref="AO7947:AO7947">_xlfn.torow(_xlfn.unique(_xlfn._xlws.filter(cat_table[Sub-subsector],($E7947=cat_table[Sector])*($F7947=cat_table[Subsector]),"")))</f>
        <v>#NAME?</v>
      </c>
    </row>
    <row r="7948" customFormat="false" ht="15" hidden="false" customHeight="true" outlineLevel="0" collapsed="false">
      <c r="E7948" s="255"/>
      <c r="F7948" s="255"/>
      <c r="G7948" s="255"/>
      <c r="I7948" s="255"/>
      <c r="J7948" s="255"/>
      <c r="K7948" s="255"/>
      <c r="M7948" s="255"/>
      <c r="S7948" s="255"/>
      <c r="AE7948" s="94" t="e">
        <f aca="false" t="array" ref="AE7948:AE7948">_xlfn.torow(_xlfn.unique(_xlfn._xlws.filter(cat_table[Subsector],$E7948=cat_table[Sector],"")))</f>
        <v>#NAME?</v>
      </c>
      <c r="AO7948" s="94" t="e">
        <f aca="false" t="array" ref="AO7948:AO7948">_xlfn.torow(_xlfn.unique(_xlfn._xlws.filter(cat_table[Sub-subsector],($E7948=cat_table[Sector])*($F7948=cat_table[Subsector]),"")))</f>
        <v>#NAME?</v>
      </c>
    </row>
    <row r="7949" customFormat="false" ht="15" hidden="false" customHeight="true" outlineLevel="0" collapsed="false">
      <c r="E7949" s="255"/>
      <c r="F7949" s="255"/>
      <c r="G7949" s="255"/>
      <c r="I7949" s="255"/>
      <c r="J7949" s="255"/>
      <c r="K7949" s="255"/>
      <c r="M7949" s="255"/>
      <c r="S7949" s="255"/>
      <c r="AE7949" s="94" t="e">
        <f aca="false" t="array" ref="AE7949:AE7949">_xlfn.torow(_xlfn.unique(_xlfn._xlws.filter(cat_table[Subsector],$E7949=cat_table[Sector],"")))</f>
        <v>#NAME?</v>
      </c>
      <c r="AO7949" s="94" t="e">
        <f aca="false" t="array" ref="AO7949:AO7949">_xlfn.torow(_xlfn.unique(_xlfn._xlws.filter(cat_table[Sub-subsector],($E7949=cat_table[Sector])*($F7949=cat_table[Subsector]),"")))</f>
        <v>#NAME?</v>
      </c>
    </row>
    <row r="7950" customFormat="false" ht="15" hidden="false" customHeight="true" outlineLevel="0" collapsed="false">
      <c r="E7950" s="255"/>
      <c r="F7950" s="255"/>
      <c r="G7950" s="255"/>
      <c r="I7950" s="255"/>
      <c r="J7950" s="255"/>
      <c r="K7950" s="255"/>
      <c r="M7950" s="255"/>
      <c r="S7950" s="255"/>
      <c r="AE7950" s="94" t="e">
        <f aca="false" t="array" ref="AE7950:AE7950">_xlfn.torow(_xlfn.unique(_xlfn._xlws.filter(cat_table[Subsector],$E7950=cat_table[Sector],"")))</f>
        <v>#NAME?</v>
      </c>
      <c r="AO7950" s="94" t="e">
        <f aca="false" t="array" ref="AO7950:AO7950">_xlfn.torow(_xlfn.unique(_xlfn._xlws.filter(cat_table[Sub-subsector],($E7950=cat_table[Sector])*($F7950=cat_table[Subsector]),"")))</f>
        <v>#NAME?</v>
      </c>
    </row>
    <row r="7951" customFormat="false" ht="15" hidden="false" customHeight="true" outlineLevel="0" collapsed="false">
      <c r="E7951" s="255"/>
      <c r="F7951" s="255"/>
      <c r="G7951" s="255"/>
      <c r="I7951" s="255"/>
      <c r="J7951" s="255"/>
      <c r="K7951" s="255"/>
      <c r="M7951" s="255"/>
      <c r="S7951" s="255"/>
      <c r="AE7951" s="94" t="e">
        <f aca="false" t="array" ref="AE7951:AE7951">_xlfn.torow(_xlfn.unique(_xlfn._xlws.filter(cat_table[Subsector],$E7951=cat_table[Sector],"")))</f>
        <v>#NAME?</v>
      </c>
      <c r="AO7951" s="94" t="e">
        <f aca="false" t="array" ref="AO7951:AO7951">_xlfn.torow(_xlfn.unique(_xlfn._xlws.filter(cat_table[Sub-subsector],($E7951=cat_table[Sector])*($F7951=cat_table[Subsector]),"")))</f>
        <v>#NAME?</v>
      </c>
    </row>
    <row r="7952" customFormat="false" ht="15" hidden="false" customHeight="true" outlineLevel="0" collapsed="false">
      <c r="E7952" s="255"/>
      <c r="F7952" s="255"/>
      <c r="G7952" s="255"/>
      <c r="I7952" s="255"/>
      <c r="J7952" s="255"/>
      <c r="K7952" s="255"/>
      <c r="M7952" s="255"/>
      <c r="S7952" s="255"/>
      <c r="AE7952" s="94" t="e">
        <f aca="false" t="array" ref="AE7952:AE7952">_xlfn.torow(_xlfn.unique(_xlfn._xlws.filter(cat_table[Subsector],$E7952=cat_table[Sector],"")))</f>
        <v>#NAME?</v>
      </c>
      <c r="AO7952" s="94" t="e">
        <f aca="false" t="array" ref="AO7952:AO7952">_xlfn.torow(_xlfn.unique(_xlfn._xlws.filter(cat_table[Sub-subsector],($E7952=cat_table[Sector])*($F7952=cat_table[Subsector]),"")))</f>
        <v>#NAME?</v>
      </c>
    </row>
    <row r="7953" customFormat="false" ht="15" hidden="false" customHeight="true" outlineLevel="0" collapsed="false">
      <c r="E7953" s="255"/>
      <c r="F7953" s="255"/>
      <c r="G7953" s="255"/>
      <c r="I7953" s="255"/>
      <c r="J7953" s="255"/>
      <c r="K7953" s="255"/>
      <c r="M7953" s="255"/>
      <c r="S7953" s="255"/>
      <c r="AE7953" s="94" t="e">
        <f aca="false" t="array" ref="AE7953:AE7953">_xlfn.torow(_xlfn.unique(_xlfn._xlws.filter(cat_table[Subsector],$E7953=cat_table[Sector],"")))</f>
        <v>#NAME?</v>
      </c>
      <c r="AO7953" s="94" t="e">
        <f aca="false" t="array" ref="AO7953:AO7953">_xlfn.torow(_xlfn.unique(_xlfn._xlws.filter(cat_table[Sub-subsector],($E7953=cat_table[Sector])*($F7953=cat_table[Subsector]),"")))</f>
        <v>#NAME?</v>
      </c>
    </row>
    <row r="7954" customFormat="false" ht="15" hidden="false" customHeight="true" outlineLevel="0" collapsed="false">
      <c r="E7954" s="255"/>
      <c r="F7954" s="255"/>
      <c r="G7954" s="255"/>
      <c r="I7954" s="255"/>
      <c r="J7954" s="255"/>
      <c r="K7954" s="255"/>
      <c r="M7954" s="255"/>
      <c r="S7954" s="255"/>
      <c r="AE7954" s="94" t="e">
        <f aca="false" t="array" ref="AE7954:AE7954">_xlfn.torow(_xlfn.unique(_xlfn._xlws.filter(cat_table[Subsector],$E7954=cat_table[Sector],"")))</f>
        <v>#NAME?</v>
      </c>
      <c r="AO7954" s="94" t="e">
        <f aca="false" t="array" ref="AO7954:AO7954">_xlfn.torow(_xlfn.unique(_xlfn._xlws.filter(cat_table[Sub-subsector],($E7954=cat_table[Sector])*($F7954=cat_table[Subsector]),"")))</f>
        <v>#NAME?</v>
      </c>
    </row>
    <row r="7955" customFormat="false" ht="15" hidden="false" customHeight="true" outlineLevel="0" collapsed="false">
      <c r="E7955" s="255"/>
      <c r="F7955" s="255"/>
      <c r="G7955" s="255"/>
      <c r="I7955" s="255"/>
      <c r="J7955" s="255"/>
      <c r="K7955" s="255"/>
      <c r="M7955" s="255"/>
      <c r="S7955" s="255"/>
      <c r="AE7955" s="94" t="e">
        <f aca="false" t="array" ref="AE7955:AE7955">_xlfn.torow(_xlfn.unique(_xlfn._xlws.filter(cat_table[Subsector],$E7955=cat_table[Sector],"")))</f>
        <v>#NAME?</v>
      </c>
      <c r="AO7955" s="94" t="e">
        <f aca="false" t="array" ref="AO7955:AO7955">_xlfn.torow(_xlfn.unique(_xlfn._xlws.filter(cat_table[Sub-subsector],($E7955=cat_table[Sector])*($F7955=cat_table[Subsector]),"")))</f>
        <v>#NAME?</v>
      </c>
    </row>
    <row r="7956" customFormat="false" ht="15" hidden="false" customHeight="true" outlineLevel="0" collapsed="false">
      <c r="E7956" s="255"/>
      <c r="F7956" s="255"/>
      <c r="G7956" s="255"/>
      <c r="I7956" s="255"/>
      <c r="J7956" s="255"/>
      <c r="K7956" s="255"/>
      <c r="M7956" s="255"/>
      <c r="S7956" s="255"/>
      <c r="AE7956" s="94" t="e">
        <f aca="false" t="array" ref="AE7956:AE7956">_xlfn.torow(_xlfn.unique(_xlfn._xlws.filter(cat_table[Subsector],$E7956=cat_table[Sector],"")))</f>
        <v>#NAME?</v>
      </c>
      <c r="AO7956" s="94" t="e">
        <f aca="false" t="array" ref="AO7956:AO7956">_xlfn.torow(_xlfn.unique(_xlfn._xlws.filter(cat_table[Sub-subsector],($E7956=cat_table[Sector])*($F7956=cat_table[Subsector]),"")))</f>
        <v>#NAME?</v>
      </c>
    </row>
    <row r="7957" customFormat="false" ht="15" hidden="false" customHeight="true" outlineLevel="0" collapsed="false">
      <c r="E7957" s="255"/>
      <c r="F7957" s="255"/>
      <c r="G7957" s="255"/>
      <c r="I7957" s="255"/>
      <c r="J7957" s="255"/>
      <c r="K7957" s="255"/>
      <c r="M7957" s="255"/>
      <c r="S7957" s="255"/>
      <c r="AE7957" s="94" t="e">
        <f aca="false" t="array" ref="AE7957:AE7957">_xlfn.torow(_xlfn.unique(_xlfn._xlws.filter(cat_table[Subsector],$E7957=cat_table[Sector],"")))</f>
        <v>#NAME?</v>
      </c>
      <c r="AO7957" s="94" t="e">
        <f aca="false" t="array" ref="AO7957:AO7957">_xlfn.torow(_xlfn.unique(_xlfn._xlws.filter(cat_table[Sub-subsector],($E7957=cat_table[Sector])*($F7957=cat_table[Subsector]),"")))</f>
        <v>#NAME?</v>
      </c>
    </row>
    <row r="7958" customFormat="false" ht="15" hidden="false" customHeight="true" outlineLevel="0" collapsed="false">
      <c r="E7958" s="255"/>
      <c r="F7958" s="255"/>
      <c r="G7958" s="255"/>
      <c r="I7958" s="255"/>
      <c r="J7958" s="255"/>
      <c r="K7958" s="255"/>
      <c r="M7958" s="255"/>
      <c r="S7958" s="255"/>
      <c r="AE7958" s="94" t="e">
        <f aca="false" t="array" ref="AE7958:AE7958">_xlfn.torow(_xlfn.unique(_xlfn._xlws.filter(cat_table[Subsector],$E7958=cat_table[Sector],"")))</f>
        <v>#NAME?</v>
      </c>
      <c r="AO7958" s="94" t="e">
        <f aca="false" t="array" ref="AO7958:AO7958">_xlfn.torow(_xlfn.unique(_xlfn._xlws.filter(cat_table[Sub-subsector],($E7958=cat_table[Sector])*($F7958=cat_table[Subsector]),"")))</f>
        <v>#NAME?</v>
      </c>
    </row>
    <row r="7959" customFormat="false" ht="15" hidden="false" customHeight="true" outlineLevel="0" collapsed="false">
      <c r="E7959" s="255"/>
      <c r="F7959" s="255"/>
      <c r="G7959" s="255"/>
      <c r="I7959" s="255"/>
      <c r="J7959" s="255"/>
      <c r="K7959" s="255"/>
      <c r="M7959" s="255"/>
      <c r="S7959" s="255"/>
      <c r="AE7959" s="94" t="e">
        <f aca="false" t="array" ref="AE7959:AE7959">_xlfn.torow(_xlfn.unique(_xlfn._xlws.filter(cat_table[Subsector],$E7959=cat_table[Sector],"")))</f>
        <v>#NAME?</v>
      </c>
      <c r="AO7959" s="94" t="e">
        <f aca="false" t="array" ref="AO7959:AO7959">_xlfn.torow(_xlfn.unique(_xlfn._xlws.filter(cat_table[Sub-subsector],($E7959=cat_table[Sector])*($F7959=cat_table[Subsector]),"")))</f>
        <v>#NAME?</v>
      </c>
    </row>
    <row r="7960" customFormat="false" ht="15" hidden="false" customHeight="true" outlineLevel="0" collapsed="false">
      <c r="E7960" s="255"/>
      <c r="F7960" s="255"/>
      <c r="G7960" s="255"/>
      <c r="I7960" s="255"/>
      <c r="J7960" s="255"/>
      <c r="K7960" s="255"/>
      <c r="M7960" s="255"/>
      <c r="S7960" s="255"/>
      <c r="AE7960" s="94" t="e">
        <f aca="false" t="array" ref="AE7960:AE7960">_xlfn.torow(_xlfn.unique(_xlfn._xlws.filter(cat_table[Subsector],$E7960=cat_table[Sector],"")))</f>
        <v>#NAME?</v>
      </c>
      <c r="AO7960" s="94" t="e">
        <f aca="false" t="array" ref="AO7960:AO7960">_xlfn.torow(_xlfn.unique(_xlfn._xlws.filter(cat_table[Sub-subsector],($E7960=cat_table[Sector])*($F7960=cat_table[Subsector]),"")))</f>
        <v>#NAME?</v>
      </c>
    </row>
    <row r="7961" customFormat="false" ht="15" hidden="false" customHeight="true" outlineLevel="0" collapsed="false">
      <c r="E7961" s="255"/>
      <c r="F7961" s="255"/>
      <c r="G7961" s="255"/>
      <c r="I7961" s="255"/>
      <c r="J7961" s="255"/>
      <c r="K7961" s="255"/>
      <c r="M7961" s="255"/>
      <c r="S7961" s="255"/>
      <c r="AE7961" s="94" t="e">
        <f aca="false" t="array" ref="AE7961:AE7961">_xlfn.torow(_xlfn.unique(_xlfn._xlws.filter(cat_table[Subsector],$E7961=cat_table[Sector],"")))</f>
        <v>#NAME?</v>
      </c>
      <c r="AO7961" s="94" t="e">
        <f aca="false" t="array" ref="AO7961:AO7961">_xlfn.torow(_xlfn.unique(_xlfn._xlws.filter(cat_table[Sub-subsector],($E7961=cat_table[Sector])*($F7961=cat_table[Subsector]),"")))</f>
        <v>#NAME?</v>
      </c>
    </row>
    <row r="7962" customFormat="false" ht="15" hidden="false" customHeight="true" outlineLevel="0" collapsed="false">
      <c r="E7962" s="255"/>
      <c r="F7962" s="255"/>
      <c r="G7962" s="255"/>
      <c r="I7962" s="255"/>
      <c r="J7962" s="255"/>
      <c r="K7962" s="255"/>
      <c r="M7962" s="255"/>
      <c r="S7962" s="255"/>
      <c r="AE7962" s="94" t="e">
        <f aca="false" t="array" ref="AE7962:AE7962">_xlfn.torow(_xlfn.unique(_xlfn._xlws.filter(cat_table[Subsector],$E7962=cat_table[Sector],"")))</f>
        <v>#NAME?</v>
      </c>
      <c r="AO7962" s="94" t="e">
        <f aca="false" t="array" ref="AO7962:AO7962">_xlfn.torow(_xlfn.unique(_xlfn._xlws.filter(cat_table[Sub-subsector],($E7962=cat_table[Sector])*($F7962=cat_table[Subsector]),"")))</f>
        <v>#NAME?</v>
      </c>
    </row>
    <row r="7963" customFormat="false" ht="15" hidden="false" customHeight="true" outlineLevel="0" collapsed="false">
      <c r="E7963" s="255"/>
      <c r="F7963" s="255"/>
      <c r="G7963" s="255"/>
      <c r="I7963" s="255"/>
      <c r="J7963" s="255"/>
      <c r="K7963" s="255"/>
      <c r="M7963" s="255"/>
      <c r="S7963" s="255"/>
      <c r="AE7963" s="94" t="e">
        <f aca="false" t="array" ref="AE7963:AE7963">_xlfn.torow(_xlfn.unique(_xlfn._xlws.filter(cat_table[Subsector],$E7963=cat_table[Sector],"")))</f>
        <v>#NAME?</v>
      </c>
      <c r="AO7963" s="94" t="e">
        <f aca="false" t="array" ref="AO7963:AO7963">_xlfn.torow(_xlfn.unique(_xlfn._xlws.filter(cat_table[Sub-subsector],($E7963=cat_table[Sector])*($F7963=cat_table[Subsector]),"")))</f>
        <v>#NAME?</v>
      </c>
    </row>
    <row r="7964" customFormat="false" ht="15" hidden="false" customHeight="true" outlineLevel="0" collapsed="false">
      <c r="E7964" s="255"/>
      <c r="F7964" s="255"/>
      <c r="G7964" s="255"/>
      <c r="I7964" s="255"/>
      <c r="J7964" s="255"/>
      <c r="K7964" s="255"/>
      <c r="M7964" s="255"/>
      <c r="S7964" s="255"/>
      <c r="AE7964" s="94" t="e">
        <f aca="false" t="array" ref="AE7964:AE7964">_xlfn.torow(_xlfn.unique(_xlfn._xlws.filter(cat_table[Subsector],$E7964=cat_table[Sector],"")))</f>
        <v>#NAME?</v>
      </c>
      <c r="AO7964" s="94" t="e">
        <f aca="false" t="array" ref="AO7964:AO7964">_xlfn.torow(_xlfn.unique(_xlfn._xlws.filter(cat_table[Sub-subsector],($E7964=cat_table[Sector])*($F7964=cat_table[Subsector]),"")))</f>
        <v>#NAME?</v>
      </c>
    </row>
    <row r="7965" customFormat="false" ht="15" hidden="false" customHeight="true" outlineLevel="0" collapsed="false">
      <c r="E7965" s="255"/>
      <c r="F7965" s="255"/>
      <c r="G7965" s="255"/>
      <c r="I7965" s="255"/>
      <c r="J7965" s="255"/>
      <c r="K7965" s="255"/>
      <c r="M7965" s="255"/>
      <c r="S7965" s="255"/>
      <c r="AE7965" s="94" t="e">
        <f aca="false" t="array" ref="AE7965:AE7965">_xlfn.torow(_xlfn.unique(_xlfn._xlws.filter(cat_table[Subsector],$E7965=cat_table[Sector],"")))</f>
        <v>#NAME?</v>
      </c>
      <c r="AO7965" s="94" t="e">
        <f aca="false" t="array" ref="AO7965:AO7965">_xlfn.torow(_xlfn.unique(_xlfn._xlws.filter(cat_table[Sub-subsector],($E7965=cat_table[Sector])*($F7965=cat_table[Subsector]),"")))</f>
        <v>#NAME?</v>
      </c>
    </row>
    <row r="7966" customFormat="false" ht="15" hidden="false" customHeight="true" outlineLevel="0" collapsed="false">
      <c r="E7966" s="255"/>
      <c r="F7966" s="255"/>
      <c r="G7966" s="255"/>
      <c r="I7966" s="255"/>
      <c r="J7966" s="255"/>
      <c r="K7966" s="255"/>
      <c r="M7966" s="255"/>
      <c r="S7966" s="255"/>
      <c r="AE7966" s="94" t="e">
        <f aca="false" t="array" ref="AE7966:AE7966">_xlfn.torow(_xlfn.unique(_xlfn._xlws.filter(cat_table[Subsector],$E7966=cat_table[Sector],"")))</f>
        <v>#NAME?</v>
      </c>
      <c r="AO7966" s="94" t="e">
        <f aca="false" t="array" ref="AO7966:AO7966">_xlfn.torow(_xlfn.unique(_xlfn._xlws.filter(cat_table[Sub-subsector],($E7966=cat_table[Sector])*($F7966=cat_table[Subsector]),"")))</f>
        <v>#NAME?</v>
      </c>
    </row>
    <row r="7967" customFormat="false" ht="15" hidden="false" customHeight="true" outlineLevel="0" collapsed="false">
      <c r="E7967" s="255"/>
      <c r="F7967" s="255"/>
      <c r="G7967" s="255"/>
      <c r="I7967" s="255"/>
      <c r="J7967" s="255"/>
      <c r="K7967" s="255"/>
      <c r="M7967" s="255"/>
      <c r="S7967" s="255"/>
      <c r="AE7967" s="94" t="e">
        <f aca="false" t="array" ref="AE7967:AE7967">_xlfn.torow(_xlfn.unique(_xlfn._xlws.filter(cat_table[Subsector],$E7967=cat_table[Sector],"")))</f>
        <v>#NAME?</v>
      </c>
      <c r="AO7967" s="94" t="e">
        <f aca="false" t="array" ref="AO7967:AO7967">_xlfn.torow(_xlfn.unique(_xlfn._xlws.filter(cat_table[Sub-subsector],($E7967=cat_table[Sector])*($F7967=cat_table[Subsector]),"")))</f>
        <v>#NAME?</v>
      </c>
    </row>
    <row r="7968" customFormat="false" ht="15" hidden="false" customHeight="true" outlineLevel="0" collapsed="false">
      <c r="E7968" s="255"/>
      <c r="F7968" s="255"/>
      <c r="G7968" s="255"/>
      <c r="I7968" s="255"/>
      <c r="J7968" s="255"/>
      <c r="K7968" s="255"/>
      <c r="M7968" s="255"/>
      <c r="S7968" s="255"/>
      <c r="AE7968" s="94" t="e">
        <f aca="false" t="array" ref="AE7968:AE7968">_xlfn.torow(_xlfn.unique(_xlfn._xlws.filter(cat_table[Subsector],$E7968=cat_table[Sector],"")))</f>
        <v>#NAME?</v>
      </c>
      <c r="AO7968" s="94" t="e">
        <f aca="false" t="array" ref="AO7968:AO7968">_xlfn.torow(_xlfn.unique(_xlfn._xlws.filter(cat_table[Sub-subsector],($E7968=cat_table[Sector])*($F7968=cat_table[Subsector]),"")))</f>
        <v>#NAME?</v>
      </c>
    </row>
    <row r="7969" customFormat="false" ht="15" hidden="false" customHeight="true" outlineLevel="0" collapsed="false">
      <c r="E7969" s="255"/>
      <c r="F7969" s="255"/>
      <c r="G7969" s="255"/>
      <c r="I7969" s="255"/>
      <c r="J7969" s="255"/>
      <c r="K7969" s="255"/>
      <c r="M7969" s="255"/>
      <c r="S7969" s="255"/>
      <c r="AE7969" s="94" t="e">
        <f aca="false" t="array" ref="AE7969:AE7969">_xlfn.torow(_xlfn.unique(_xlfn._xlws.filter(cat_table[Subsector],$E7969=cat_table[Sector],"")))</f>
        <v>#NAME?</v>
      </c>
      <c r="AO7969" s="94" t="e">
        <f aca="false" t="array" ref="AO7969:AO7969">_xlfn.torow(_xlfn.unique(_xlfn._xlws.filter(cat_table[Sub-subsector],($E7969=cat_table[Sector])*($F7969=cat_table[Subsector]),"")))</f>
        <v>#NAME?</v>
      </c>
    </row>
    <row r="7970" customFormat="false" ht="15" hidden="false" customHeight="true" outlineLevel="0" collapsed="false">
      <c r="E7970" s="255"/>
      <c r="F7970" s="255"/>
      <c r="G7970" s="255"/>
      <c r="I7970" s="255"/>
      <c r="J7970" s="255"/>
      <c r="K7970" s="255"/>
      <c r="M7970" s="255"/>
      <c r="S7970" s="255"/>
      <c r="AE7970" s="94" t="e">
        <f aca="false" t="array" ref="AE7970:AE7970">_xlfn.torow(_xlfn.unique(_xlfn._xlws.filter(cat_table[Subsector],$E7970=cat_table[Sector],"")))</f>
        <v>#NAME?</v>
      </c>
      <c r="AO7970" s="94" t="e">
        <f aca="false" t="array" ref="AO7970:AO7970">_xlfn.torow(_xlfn.unique(_xlfn._xlws.filter(cat_table[Sub-subsector],($E7970=cat_table[Sector])*($F7970=cat_table[Subsector]),"")))</f>
        <v>#NAME?</v>
      </c>
    </row>
    <row r="7971" customFormat="false" ht="15" hidden="false" customHeight="true" outlineLevel="0" collapsed="false">
      <c r="E7971" s="255"/>
      <c r="F7971" s="255"/>
      <c r="G7971" s="255"/>
      <c r="I7971" s="255"/>
      <c r="J7971" s="255"/>
      <c r="K7971" s="255"/>
      <c r="M7971" s="255"/>
      <c r="S7971" s="255"/>
      <c r="AE7971" s="94" t="e">
        <f aca="false" t="array" ref="AE7971:AE7971">_xlfn.torow(_xlfn.unique(_xlfn._xlws.filter(cat_table[Subsector],$E7971=cat_table[Sector],"")))</f>
        <v>#NAME?</v>
      </c>
      <c r="AO7971" s="94" t="e">
        <f aca="false" t="array" ref="AO7971:AO7971">_xlfn.torow(_xlfn.unique(_xlfn._xlws.filter(cat_table[Sub-subsector],($E7971=cat_table[Sector])*($F7971=cat_table[Subsector]),"")))</f>
        <v>#NAME?</v>
      </c>
    </row>
    <row r="7972" customFormat="false" ht="15" hidden="false" customHeight="true" outlineLevel="0" collapsed="false">
      <c r="E7972" s="255"/>
      <c r="F7972" s="255"/>
      <c r="G7972" s="255"/>
      <c r="I7972" s="255"/>
      <c r="J7972" s="255"/>
      <c r="K7972" s="255"/>
      <c r="M7972" s="255"/>
      <c r="S7972" s="255"/>
      <c r="AE7972" s="94" t="e">
        <f aca="false" t="array" ref="AE7972:AE7972">_xlfn.torow(_xlfn.unique(_xlfn._xlws.filter(cat_table[Subsector],$E7972=cat_table[Sector],"")))</f>
        <v>#NAME?</v>
      </c>
      <c r="AO7972" s="94" t="e">
        <f aca="false" t="array" ref="AO7972:AO7972">_xlfn.torow(_xlfn.unique(_xlfn._xlws.filter(cat_table[Sub-subsector],($E7972=cat_table[Sector])*($F7972=cat_table[Subsector]),"")))</f>
        <v>#NAME?</v>
      </c>
    </row>
    <row r="7973" customFormat="false" ht="15" hidden="false" customHeight="true" outlineLevel="0" collapsed="false">
      <c r="E7973" s="255"/>
      <c r="F7973" s="255"/>
      <c r="G7973" s="255"/>
      <c r="I7973" s="255"/>
      <c r="J7973" s="255"/>
      <c r="K7973" s="255"/>
      <c r="M7973" s="255"/>
      <c r="S7973" s="255"/>
      <c r="AE7973" s="94" t="e">
        <f aca="false" t="array" ref="AE7973:AE7973">_xlfn.torow(_xlfn.unique(_xlfn._xlws.filter(cat_table[Subsector],$E7973=cat_table[Sector],"")))</f>
        <v>#NAME?</v>
      </c>
      <c r="AO7973" s="94" t="e">
        <f aca="false" t="array" ref="AO7973:AO7973">_xlfn.torow(_xlfn.unique(_xlfn._xlws.filter(cat_table[Sub-subsector],($E7973=cat_table[Sector])*($F7973=cat_table[Subsector]),"")))</f>
        <v>#NAME?</v>
      </c>
    </row>
    <row r="7974" customFormat="false" ht="15" hidden="false" customHeight="true" outlineLevel="0" collapsed="false">
      <c r="E7974" s="255"/>
      <c r="F7974" s="255"/>
      <c r="G7974" s="255"/>
      <c r="I7974" s="255"/>
      <c r="J7974" s="255"/>
      <c r="K7974" s="255"/>
      <c r="M7974" s="255"/>
      <c r="S7974" s="255"/>
      <c r="AE7974" s="94" t="e">
        <f aca="false" t="array" ref="AE7974:AE7974">_xlfn.torow(_xlfn.unique(_xlfn._xlws.filter(cat_table[Subsector],$E7974=cat_table[Sector],"")))</f>
        <v>#NAME?</v>
      </c>
      <c r="AO7974" s="94" t="e">
        <f aca="false" t="array" ref="AO7974:AO7974">_xlfn.torow(_xlfn.unique(_xlfn._xlws.filter(cat_table[Sub-subsector],($E7974=cat_table[Sector])*($F7974=cat_table[Subsector]),"")))</f>
        <v>#NAME?</v>
      </c>
    </row>
    <row r="7975" customFormat="false" ht="15" hidden="false" customHeight="true" outlineLevel="0" collapsed="false">
      <c r="E7975" s="255"/>
      <c r="F7975" s="255"/>
      <c r="G7975" s="255"/>
      <c r="I7975" s="255"/>
      <c r="J7975" s="255"/>
      <c r="K7975" s="255"/>
      <c r="M7975" s="255"/>
      <c r="S7975" s="255"/>
      <c r="AE7975" s="94" t="e">
        <f aca="false" t="array" ref="AE7975:AE7975">_xlfn.torow(_xlfn.unique(_xlfn._xlws.filter(cat_table[Subsector],$E7975=cat_table[Sector],"")))</f>
        <v>#NAME?</v>
      </c>
      <c r="AO7975" s="94" t="e">
        <f aca="false" t="array" ref="AO7975:AO7975">_xlfn.torow(_xlfn.unique(_xlfn._xlws.filter(cat_table[Sub-subsector],($E7975=cat_table[Sector])*($F7975=cat_table[Subsector]),"")))</f>
        <v>#NAME?</v>
      </c>
    </row>
    <row r="7976" customFormat="false" ht="15" hidden="false" customHeight="true" outlineLevel="0" collapsed="false">
      <c r="E7976" s="255"/>
      <c r="F7976" s="255"/>
      <c r="G7976" s="255"/>
      <c r="I7976" s="255"/>
      <c r="J7976" s="255"/>
      <c r="K7976" s="255"/>
      <c r="M7976" s="255"/>
      <c r="S7976" s="255"/>
      <c r="AE7976" s="94" t="e">
        <f aca="false" t="array" ref="AE7976:AE7976">_xlfn.torow(_xlfn.unique(_xlfn._xlws.filter(cat_table[Subsector],$E7976=cat_table[Sector],"")))</f>
        <v>#NAME?</v>
      </c>
      <c r="AO7976" s="94" t="e">
        <f aca="false" t="array" ref="AO7976:AO7976">_xlfn.torow(_xlfn.unique(_xlfn._xlws.filter(cat_table[Sub-subsector],($E7976=cat_table[Sector])*($F7976=cat_table[Subsector]),"")))</f>
        <v>#NAME?</v>
      </c>
    </row>
    <row r="7977" customFormat="false" ht="15" hidden="false" customHeight="true" outlineLevel="0" collapsed="false">
      <c r="E7977" s="255"/>
      <c r="F7977" s="255"/>
      <c r="G7977" s="255"/>
      <c r="I7977" s="255"/>
      <c r="J7977" s="255"/>
      <c r="K7977" s="255"/>
      <c r="M7977" s="255"/>
      <c r="S7977" s="255"/>
      <c r="AE7977" s="94" t="e">
        <f aca="false" t="array" ref="AE7977:AE7977">_xlfn.torow(_xlfn.unique(_xlfn._xlws.filter(cat_table[Subsector],$E7977=cat_table[Sector],"")))</f>
        <v>#NAME?</v>
      </c>
      <c r="AO7977" s="94" t="e">
        <f aca="false" t="array" ref="AO7977:AO7977">_xlfn.torow(_xlfn.unique(_xlfn._xlws.filter(cat_table[Sub-subsector],($E7977=cat_table[Sector])*($F7977=cat_table[Subsector]),"")))</f>
        <v>#NAME?</v>
      </c>
    </row>
    <row r="7978" customFormat="false" ht="15" hidden="false" customHeight="true" outlineLevel="0" collapsed="false">
      <c r="E7978" s="255"/>
      <c r="F7978" s="255"/>
      <c r="G7978" s="255"/>
      <c r="I7978" s="255"/>
      <c r="J7978" s="255"/>
      <c r="K7978" s="255"/>
      <c r="M7978" s="255"/>
      <c r="S7978" s="255"/>
      <c r="AE7978" s="94" t="e">
        <f aca="false" t="array" ref="AE7978:AE7978">_xlfn.torow(_xlfn.unique(_xlfn._xlws.filter(cat_table[Subsector],$E7978=cat_table[Sector],"")))</f>
        <v>#NAME?</v>
      </c>
      <c r="AO7978" s="94" t="e">
        <f aca="false" t="array" ref="AO7978:AO7978">_xlfn.torow(_xlfn.unique(_xlfn._xlws.filter(cat_table[Sub-subsector],($E7978=cat_table[Sector])*($F7978=cat_table[Subsector]),"")))</f>
        <v>#NAME?</v>
      </c>
    </row>
    <row r="7979" customFormat="false" ht="15" hidden="false" customHeight="true" outlineLevel="0" collapsed="false">
      <c r="E7979" s="255"/>
      <c r="F7979" s="255"/>
      <c r="G7979" s="255"/>
      <c r="I7979" s="255"/>
      <c r="J7979" s="255"/>
      <c r="K7979" s="255"/>
      <c r="M7979" s="255"/>
      <c r="S7979" s="255"/>
      <c r="AE7979" s="94" t="e">
        <f aca="false" t="array" ref="AE7979:AE7979">_xlfn.torow(_xlfn.unique(_xlfn._xlws.filter(cat_table[Subsector],$E7979=cat_table[Sector],"")))</f>
        <v>#NAME?</v>
      </c>
      <c r="AO7979" s="94" t="e">
        <f aca="false" t="array" ref="AO7979:AO7979">_xlfn.torow(_xlfn.unique(_xlfn._xlws.filter(cat_table[Sub-subsector],($E7979=cat_table[Sector])*($F7979=cat_table[Subsector]),"")))</f>
        <v>#NAME?</v>
      </c>
    </row>
    <row r="7980" customFormat="false" ht="15" hidden="false" customHeight="true" outlineLevel="0" collapsed="false">
      <c r="E7980" s="255"/>
      <c r="F7980" s="255"/>
      <c r="G7980" s="255"/>
      <c r="I7980" s="255"/>
      <c r="J7980" s="255"/>
      <c r="K7980" s="255"/>
      <c r="M7980" s="255"/>
      <c r="S7980" s="255"/>
      <c r="AE7980" s="94" t="e">
        <f aca="false" t="array" ref="AE7980:AE7980">_xlfn.torow(_xlfn.unique(_xlfn._xlws.filter(cat_table[Subsector],$E7980=cat_table[Sector],"")))</f>
        <v>#NAME?</v>
      </c>
      <c r="AO7980" s="94" t="e">
        <f aca="false" t="array" ref="AO7980:AO7980">_xlfn.torow(_xlfn.unique(_xlfn._xlws.filter(cat_table[Sub-subsector],($E7980=cat_table[Sector])*($F7980=cat_table[Subsector]),"")))</f>
        <v>#NAME?</v>
      </c>
    </row>
    <row r="7981" customFormat="false" ht="15" hidden="false" customHeight="true" outlineLevel="0" collapsed="false">
      <c r="E7981" s="255"/>
      <c r="F7981" s="255"/>
      <c r="G7981" s="255"/>
      <c r="I7981" s="255"/>
      <c r="J7981" s="255"/>
      <c r="K7981" s="255"/>
      <c r="M7981" s="255"/>
      <c r="S7981" s="255"/>
      <c r="AE7981" s="94" t="e">
        <f aca="false" t="array" ref="AE7981:AE7981">_xlfn.torow(_xlfn.unique(_xlfn._xlws.filter(cat_table[Subsector],$E7981=cat_table[Sector],"")))</f>
        <v>#NAME?</v>
      </c>
      <c r="AO7981" s="94" t="e">
        <f aca="false" t="array" ref="AO7981:AO7981">_xlfn.torow(_xlfn.unique(_xlfn._xlws.filter(cat_table[Sub-subsector],($E7981=cat_table[Sector])*($F7981=cat_table[Subsector]),"")))</f>
        <v>#NAME?</v>
      </c>
    </row>
    <row r="7982" customFormat="false" ht="15" hidden="false" customHeight="true" outlineLevel="0" collapsed="false">
      <c r="E7982" s="255"/>
      <c r="F7982" s="255"/>
      <c r="G7982" s="255"/>
      <c r="I7982" s="255"/>
      <c r="J7982" s="255"/>
      <c r="K7982" s="255"/>
      <c r="M7982" s="255"/>
      <c r="S7982" s="255"/>
      <c r="AE7982" s="94" t="e">
        <f aca="false" t="array" ref="AE7982:AE7982">_xlfn.torow(_xlfn.unique(_xlfn._xlws.filter(cat_table[Subsector],$E7982=cat_table[Sector],"")))</f>
        <v>#NAME?</v>
      </c>
      <c r="AO7982" s="94" t="e">
        <f aca="false" t="array" ref="AO7982:AO7982">_xlfn.torow(_xlfn.unique(_xlfn._xlws.filter(cat_table[Sub-subsector],($E7982=cat_table[Sector])*($F7982=cat_table[Subsector]),"")))</f>
        <v>#NAME?</v>
      </c>
    </row>
    <row r="7983" customFormat="false" ht="15" hidden="false" customHeight="true" outlineLevel="0" collapsed="false">
      <c r="E7983" s="255"/>
      <c r="F7983" s="255"/>
      <c r="G7983" s="255"/>
      <c r="I7983" s="255"/>
      <c r="J7983" s="255"/>
      <c r="K7983" s="255"/>
      <c r="M7983" s="255"/>
      <c r="S7983" s="255"/>
      <c r="AE7983" s="94" t="e">
        <f aca="false" t="array" ref="AE7983:AE7983">_xlfn.torow(_xlfn.unique(_xlfn._xlws.filter(cat_table[Subsector],$E7983=cat_table[Sector],"")))</f>
        <v>#NAME?</v>
      </c>
      <c r="AO7983" s="94" t="e">
        <f aca="false" t="array" ref="AO7983:AO7983">_xlfn.torow(_xlfn.unique(_xlfn._xlws.filter(cat_table[Sub-subsector],($E7983=cat_table[Sector])*($F7983=cat_table[Subsector]),"")))</f>
        <v>#NAME?</v>
      </c>
    </row>
    <row r="7984" customFormat="false" ht="15" hidden="false" customHeight="true" outlineLevel="0" collapsed="false">
      <c r="E7984" s="255"/>
      <c r="F7984" s="255"/>
      <c r="G7984" s="255"/>
      <c r="I7984" s="255"/>
      <c r="J7984" s="255"/>
      <c r="K7984" s="255"/>
      <c r="M7984" s="255"/>
      <c r="S7984" s="255"/>
      <c r="AE7984" s="94" t="e">
        <f aca="false" t="array" ref="AE7984:AE7984">_xlfn.torow(_xlfn.unique(_xlfn._xlws.filter(cat_table[Subsector],$E7984=cat_table[Sector],"")))</f>
        <v>#NAME?</v>
      </c>
      <c r="AO7984" s="94" t="e">
        <f aca="false" t="array" ref="AO7984:AO7984">_xlfn.torow(_xlfn.unique(_xlfn._xlws.filter(cat_table[Sub-subsector],($E7984=cat_table[Sector])*($F7984=cat_table[Subsector]),"")))</f>
        <v>#NAME?</v>
      </c>
    </row>
    <row r="7985" customFormat="false" ht="15" hidden="false" customHeight="true" outlineLevel="0" collapsed="false">
      <c r="E7985" s="255"/>
      <c r="F7985" s="255"/>
      <c r="G7985" s="255"/>
      <c r="I7985" s="255"/>
      <c r="J7985" s="255"/>
      <c r="K7985" s="255"/>
      <c r="M7985" s="255"/>
      <c r="S7985" s="255"/>
      <c r="AE7985" s="94" t="e">
        <f aca="false" t="array" ref="AE7985:AE7985">_xlfn.torow(_xlfn.unique(_xlfn._xlws.filter(cat_table[Subsector],$E7985=cat_table[Sector],"")))</f>
        <v>#NAME?</v>
      </c>
      <c r="AO7985" s="94" t="e">
        <f aca="false" t="array" ref="AO7985:AO7985">_xlfn.torow(_xlfn.unique(_xlfn._xlws.filter(cat_table[Sub-subsector],($E7985=cat_table[Sector])*($F7985=cat_table[Subsector]),"")))</f>
        <v>#NAME?</v>
      </c>
    </row>
    <row r="7986" customFormat="false" ht="15" hidden="false" customHeight="true" outlineLevel="0" collapsed="false">
      <c r="E7986" s="255"/>
      <c r="F7986" s="255"/>
      <c r="G7986" s="255"/>
      <c r="I7986" s="255"/>
      <c r="J7986" s="255"/>
      <c r="K7986" s="255"/>
      <c r="M7986" s="255"/>
      <c r="S7986" s="255"/>
      <c r="AE7986" s="94" t="e">
        <f aca="false" t="array" ref="AE7986:AE7986">_xlfn.torow(_xlfn.unique(_xlfn._xlws.filter(cat_table[Subsector],$E7986=cat_table[Sector],"")))</f>
        <v>#NAME?</v>
      </c>
      <c r="AO7986" s="94" t="e">
        <f aca="false" t="array" ref="AO7986:AO7986">_xlfn.torow(_xlfn.unique(_xlfn._xlws.filter(cat_table[Sub-subsector],($E7986=cat_table[Sector])*($F7986=cat_table[Subsector]),"")))</f>
        <v>#NAME?</v>
      </c>
    </row>
    <row r="7987" customFormat="false" ht="15" hidden="false" customHeight="true" outlineLevel="0" collapsed="false">
      <c r="E7987" s="255"/>
      <c r="F7987" s="255"/>
      <c r="G7987" s="255"/>
      <c r="I7987" s="255"/>
      <c r="J7987" s="255"/>
      <c r="K7987" s="255"/>
      <c r="M7987" s="255"/>
      <c r="S7987" s="255"/>
      <c r="AE7987" s="94" t="e">
        <f aca="false" t="array" ref="AE7987:AE7987">_xlfn.torow(_xlfn.unique(_xlfn._xlws.filter(cat_table[Subsector],$E7987=cat_table[Sector],"")))</f>
        <v>#NAME?</v>
      </c>
      <c r="AO7987" s="94" t="e">
        <f aca="false" t="array" ref="AO7987:AO7987">_xlfn.torow(_xlfn.unique(_xlfn._xlws.filter(cat_table[Sub-subsector],($E7987=cat_table[Sector])*($F7987=cat_table[Subsector]),"")))</f>
        <v>#NAME?</v>
      </c>
    </row>
    <row r="7988" customFormat="false" ht="15" hidden="false" customHeight="true" outlineLevel="0" collapsed="false">
      <c r="E7988" s="255"/>
      <c r="F7988" s="255"/>
      <c r="G7988" s="255"/>
      <c r="I7988" s="255"/>
      <c r="J7988" s="255"/>
      <c r="K7988" s="255"/>
      <c r="M7988" s="255"/>
      <c r="S7988" s="255"/>
      <c r="AE7988" s="94" t="e">
        <f aca="false" t="array" ref="AE7988:AE7988">_xlfn.torow(_xlfn.unique(_xlfn._xlws.filter(cat_table[Subsector],$E7988=cat_table[Sector],"")))</f>
        <v>#NAME?</v>
      </c>
      <c r="AO7988" s="94" t="e">
        <f aca="false" t="array" ref="AO7988:AO7988">_xlfn.torow(_xlfn.unique(_xlfn._xlws.filter(cat_table[Sub-subsector],($E7988=cat_table[Sector])*($F7988=cat_table[Subsector]),"")))</f>
        <v>#NAME?</v>
      </c>
    </row>
    <row r="7989" customFormat="false" ht="15" hidden="false" customHeight="true" outlineLevel="0" collapsed="false">
      <c r="E7989" s="255"/>
      <c r="F7989" s="255"/>
      <c r="G7989" s="255"/>
      <c r="I7989" s="255"/>
      <c r="J7989" s="255"/>
      <c r="K7989" s="255"/>
      <c r="M7989" s="255"/>
      <c r="S7989" s="255"/>
      <c r="AE7989" s="94" t="e">
        <f aca="false" t="array" ref="AE7989:AE7989">_xlfn.torow(_xlfn.unique(_xlfn._xlws.filter(cat_table[Subsector],$E7989=cat_table[Sector],"")))</f>
        <v>#NAME?</v>
      </c>
      <c r="AO7989" s="94" t="e">
        <f aca="false" t="array" ref="AO7989:AO7989">_xlfn.torow(_xlfn.unique(_xlfn._xlws.filter(cat_table[Sub-subsector],($E7989=cat_table[Sector])*($F7989=cat_table[Subsector]),"")))</f>
        <v>#NAME?</v>
      </c>
    </row>
    <row r="7990" customFormat="false" ht="15" hidden="false" customHeight="true" outlineLevel="0" collapsed="false">
      <c r="E7990" s="255"/>
      <c r="F7990" s="255"/>
      <c r="G7990" s="255"/>
      <c r="I7990" s="255"/>
      <c r="J7990" s="255"/>
      <c r="K7990" s="255"/>
      <c r="M7990" s="255"/>
      <c r="S7990" s="255"/>
      <c r="AE7990" s="94" t="e">
        <f aca="false" t="array" ref="AE7990:AE7990">_xlfn.torow(_xlfn.unique(_xlfn._xlws.filter(cat_table[Subsector],$E7990=cat_table[Sector],"")))</f>
        <v>#NAME?</v>
      </c>
      <c r="AO7990" s="94" t="e">
        <f aca="false" t="array" ref="AO7990:AO7990">_xlfn.torow(_xlfn.unique(_xlfn._xlws.filter(cat_table[Sub-subsector],($E7990=cat_table[Sector])*($F7990=cat_table[Subsector]),"")))</f>
        <v>#NAME?</v>
      </c>
    </row>
    <row r="7991" customFormat="false" ht="15" hidden="false" customHeight="true" outlineLevel="0" collapsed="false">
      <c r="E7991" s="255"/>
      <c r="F7991" s="255"/>
      <c r="G7991" s="255"/>
      <c r="I7991" s="255"/>
      <c r="J7991" s="255"/>
      <c r="K7991" s="255"/>
      <c r="M7991" s="255"/>
      <c r="S7991" s="255"/>
      <c r="AE7991" s="94" t="e">
        <f aca="false" t="array" ref="AE7991:AE7991">_xlfn.torow(_xlfn.unique(_xlfn._xlws.filter(cat_table[Subsector],$E7991=cat_table[Sector],"")))</f>
        <v>#NAME?</v>
      </c>
      <c r="AO7991" s="94" t="e">
        <f aca="false" t="array" ref="AO7991:AO7991">_xlfn.torow(_xlfn.unique(_xlfn._xlws.filter(cat_table[Sub-subsector],($E7991=cat_table[Sector])*($F7991=cat_table[Subsector]),"")))</f>
        <v>#NAME?</v>
      </c>
    </row>
    <row r="7992" customFormat="false" ht="15" hidden="false" customHeight="true" outlineLevel="0" collapsed="false">
      <c r="E7992" s="255"/>
      <c r="F7992" s="255"/>
      <c r="G7992" s="255"/>
      <c r="I7992" s="255"/>
      <c r="J7992" s="255"/>
      <c r="K7992" s="255"/>
      <c r="M7992" s="255"/>
      <c r="S7992" s="255"/>
      <c r="AE7992" s="94" t="e">
        <f aca="false" t="array" ref="AE7992:AE7992">_xlfn.torow(_xlfn.unique(_xlfn._xlws.filter(cat_table[Subsector],$E7992=cat_table[Sector],"")))</f>
        <v>#NAME?</v>
      </c>
      <c r="AO7992" s="94" t="e">
        <f aca="false" t="array" ref="AO7992:AO7992">_xlfn.torow(_xlfn.unique(_xlfn._xlws.filter(cat_table[Sub-subsector],($E7992=cat_table[Sector])*($F7992=cat_table[Subsector]),"")))</f>
        <v>#NAME?</v>
      </c>
    </row>
    <row r="7993" customFormat="false" ht="15" hidden="false" customHeight="true" outlineLevel="0" collapsed="false">
      <c r="E7993" s="255"/>
      <c r="F7993" s="255"/>
      <c r="G7993" s="255"/>
      <c r="I7993" s="255"/>
      <c r="J7993" s="255"/>
      <c r="K7993" s="255"/>
      <c r="M7993" s="255"/>
      <c r="S7993" s="255"/>
      <c r="AE7993" s="94" t="e">
        <f aca="false" t="array" ref="AE7993:AE7993">_xlfn.torow(_xlfn.unique(_xlfn._xlws.filter(cat_table[Subsector],$E7993=cat_table[Sector],"")))</f>
        <v>#NAME?</v>
      </c>
      <c r="AO7993" s="94" t="e">
        <f aca="false" t="array" ref="AO7993:AO7993">_xlfn.torow(_xlfn.unique(_xlfn._xlws.filter(cat_table[Sub-subsector],($E7993=cat_table[Sector])*($F7993=cat_table[Subsector]),"")))</f>
        <v>#NAME?</v>
      </c>
    </row>
    <row r="7994" customFormat="false" ht="15" hidden="false" customHeight="true" outlineLevel="0" collapsed="false">
      <c r="E7994" s="255"/>
      <c r="F7994" s="255"/>
      <c r="G7994" s="255"/>
      <c r="I7994" s="255"/>
      <c r="J7994" s="255"/>
      <c r="K7994" s="255"/>
      <c r="M7994" s="255"/>
      <c r="S7994" s="255"/>
      <c r="AE7994" s="94" t="e">
        <f aca="false" t="array" ref="AE7994:AE7994">_xlfn.torow(_xlfn.unique(_xlfn._xlws.filter(cat_table[Subsector],$E7994=cat_table[Sector],"")))</f>
        <v>#NAME?</v>
      </c>
      <c r="AO7994" s="94" t="e">
        <f aca="false" t="array" ref="AO7994:AO7994">_xlfn.torow(_xlfn.unique(_xlfn._xlws.filter(cat_table[Sub-subsector],($E7994=cat_table[Sector])*($F7994=cat_table[Subsector]),"")))</f>
        <v>#NAME?</v>
      </c>
    </row>
    <row r="7995" customFormat="false" ht="15" hidden="false" customHeight="true" outlineLevel="0" collapsed="false">
      <c r="E7995" s="255"/>
      <c r="F7995" s="255"/>
      <c r="G7995" s="255"/>
      <c r="I7995" s="255"/>
      <c r="J7995" s="255"/>
      <c r="K7995" s="255"/>
      <c r="M7995" s="255"/>
      <c r="S7995" s="255"/>
      <c r="AE7995" s="94" t="e">
        <f aca="false" t="array" ref="AE7995:AE7995">_xlfn.torow(_xlfn.unique(_xlfn._xlws.filter(cat_table[Subsector],$E7995=cat_table[Sector],"")))</f>
        <v>#NAME?</v>
      </c>
      <c r="AO7995" s="94" t="e">
        <f aca="false" t="array" ref="AO7995:AO7995">_xlfn.torow(_xlfn.unique(_xlfn._xlws.filter(cat_table[Sub-subsector],($E7995=cat_table[Sector])*($F7995=cat_table[Subsector]),"")))</f>
        <v>#NAME?</v>
      </c>
    </row>
    <row r="7996" customFormat="false" ht="15" hidden="false" customHeight="true" outlineLevel="0" collapsed="false">
      <c r="E7996" s="255"/>
      <c r="F7996" s="255"/>
      <c r="G7996" s="255"/>
      <c r="I7996" s="255"/>
      <c r="J7996" s="255"/>
      <c r="K7996" s="255"/>
      <c r="M7996" s="255"/>
      <c r="S7996" s="255"/>
      <c r="AE7996" s="94" t="e">
        <f aca="false" t="array" ref="AE7996:AE7996">_xlfn.torow(_xlfn.unique(_xlfn._xlws.filter(cat_table[Subsector],$E7996=cat_table[Sector],"")))</f>
        <v>#NAME?</v>
      </c>
      <c r="AO7996" s="94" t="e">
        <f aca="false" t="array" ref="AO7996:AO7996">_xlfn.torow(_xlfn.unique(_xlfn._xlws.filter(cat_table[Sub-subsector],($E7996=cat_table[Sector])*($F7996=cat_table[Subsector]),"")))</f>
        <v>#NAME?</v>
      </c>
    </row>
    <row r="7997" customFormat="false" ht="15" hidden="false" customHeight="true" outlineLevel="0" collapsed="false">
      <c r="E7997" s="255"/>
      <c r="F7997" s="255"/>
      <c r="G7997" s="255"/>
      <c r="I7997" s="255"/>
      <c r="J7997" s="255"/>
      <c r="K7997" s="255"/>
      <c r="M7997" s="255"/>
      <c r="S7997" s="255"/>
      <c r="AE7997" s="94" t="e">
        <f aca="false" t="array" ref="AE7997:AE7997">_xlfn.torow(_xlfn.unique(_xlfn._xlws.filter(cat_table[Subsector],$E7997=cat_table[Sector],"")))</f>
        <v>#NAME?</v>
      </c>
      <c r="AO7997" s="94" t="e">
        <f aca="false" t="array" ref="AO7997:AO7997">_xlfn.torow(_xlfn.unique(_xlfn._xlws.filter(cat_table[Sub-subsector],($E7997=cat_table[Sector])*($F7997=cat_table[Subsector]),"")))</f>
        <v>#NAME?</v>
      </c>
    </row>
    <row r="7998" customFormat="false" ht="15" hidden="false" customHeight="true" outlineLevel="0" collapsed="false">
      <c r="E7998" s="255"/>
      <c r="F7998" s="255"/>
      <c r="G7998" s="255"/>
      <c r="I7998" s="255"/>
      <c r="J7998" s="255"/>
      <c r="K7998" s="255"/>
      <c r="M7998" s="255"/>
      <c r="S7998" s="255"/>
      <c r="AE7998" s="94" t="e">
        <f aca="false" t="array" ref="AE7998:AE7998">_xlfn.torow(_xlfn.unique(_xlfn._xlws.filter(cat_table[Subsector],$E7998=cat_table[Sector],"")))</f>
        <v>#NAME?</v>
      </c>
      <c r="AO7998" s="94" t="e">
        <f aca="false" t="array" ref="AO7998:AO7998">_xlfn.torow(_xlfn.unique(_xlfn._xlws.filter(cat_table[Sub-subsector],($E7998=cat_table[Sector])*($F7998=cat_table[Subsector]),"")))</f>
        <v>#NAME?</v>
      </c>
    </row>
    <row r="7999" customFormat="false" ht="15" hidden="false" customHeight="true" outlineLevel="0" collapsed="false">
      <c r="E7999" s="255"/>
      <c r="F7999" s="255"/>
      <c r="G7999" s="255"/>
      <c r="I7999" s="255"/>
      <c r="J7999" s="255"/>
      <c r="K7999" s="255"/>
      <c r="M7999" s="255"/>
      <c r="S7999" s="255"/>
      <c r="AE7999" s="94" t="e">
        <f aca="false" t="array" ref="AE7999:AE7999">_xlfn.torow(_xlfn.unique(_xlfn._xlws.filter(cat_table[Subsector],$E7999=cat_table[Sector],"")))</f>
        <v>#NAME?</v>
      </c>
      <c r="AO7999" s="94" t="e">
        <f aca="false" t="array" ref="AO7999:AO7999">_xlfn.torow(_xlfn.unique(_xlfn._xlws.filter(cat_table[Sub-subsector],($E7999=cat_table[Sector])*($F7999=cat_table[Subsector]),"")))</f>
        <v>#NAME?</v>
      </c>
    </row>
    <row r="8000" customFormat="false" ht="15" hidden="false" customHeight="true" outlineLevel="0" collapsed="false">
      <c r="E8000" s="255"/>
      <c r="F8000" s="255"/>
      <c r="G8000" s="255"/>
      <c r="I8000" s="255"/>
      <c r="J8000" s="255"/>
      <c r="K8000" s="255"/>
      <c r="M8000" s="255"/>
      <c r="S8000" s="255"/>
      <c r="AE8000" s="94" t="e">
        <f aca="false" t="array" ref="AE8000:AE8000">_xlfn.torow(_xlfn.unique(_xlfn._xlws.filter(cat_table[Subsector],$E8000=cat_table[Sector],"")))</f>
        <v>#NAME?</v>
      </c>
      <c r="AO8000" s="94" t="e">
        <f aca="false" t="array" ref="AO8000:AO8000">_xlfn.torow(_xlfn.unique(_xlfn._xlws.filter(cat_table[Sub-subsector],($E8000=cat_table[Sector])*($F8000=cat_table[Subsector]),"")))</f>
        <v>#NAME?</v>
      </c>
    </row>
    <row r="8001" customFormat="false" ht="15" hidden="false" customHeight="true" outlineLevel="0" collapsed="false">
      <c r="E8001" s="255"/>
      <c r="F8001" s="255"/>
      <c r="G8001" s="255"/>
      <c r="I8001" s="255"/>
      <c r="J8001" s="255"/>
      <c r="K8001" s="255"/>
      <c r="M8001" s="255"/>
      <c r="S8001" s="255"/>
      <c r="AE8001" s="94" t="e">
        <f aca="false" t="array" ref="AE8001:AE8001">_xlfn.torow(_xlfn.unique(_xlfn._xlws.filter(cat_table[Subsector],$E8001=cat_table[Sector],"")))</f>
        <v>#NAME?</v>
      </c>
      <c r="AO8001" s="94" t="e">
        <f aca="false" t="array" ref="AO8001:AO8001">_xlfn.torow(_xlfn.unique(_xlfn._xlws.filter(cat_table[Sub-subsector],($E8001=cat_table[Sector])*($F8001=cat_table[Subsector]),"")))</f>
        <v>#NAME?</v>
      </c>
    </row>
    <row r="8002" customFormat="false" ht="15" hidden="false" customHeight="true" outlineLevel="0" collapsed="false">
      <c r="E8002" s="255"/>
      <c r="F8002" s="255"/>
      <c r="G8002" s="255"/>
      <c r="I8002" s="255"/>
      <c r="J8002" s="255"/>
      <c r="K8002" s="255"/>
      <c r="M8002" s="255"/>
      <c r="S8002" s="255"/>
      <c r="AE8002" s="94" t="e">
        <f aca="false" t="array" ref="AE8002:AE8002">_xlfn.torow(_xlfn.unique(_xlfn._xlws.filter(cat_table[Subsector],$E8002=cat_table[Sector],"")))</f>
        <v>#NAME?</v>
      </c>
      <c r="AO8002" s="94" t="e">
        <f aca="false" t="array" ref="AO8002:AO8002">_xlfn.torow(_xlfn.unique(_xlfn._xlws.filter(cat_table[Sub-subsector],($E8002=cat_table[Sector])*($F8002=cat_table[Subsector]),"")))</f>
        <v>#NAME?</v>
      </c>
    </row>
    <row r="8003" customFormat="false" ht="15" hidden="false" customHeight="true" outlineLevel="0" collapsed="false">
      <c r="E8003" s="255"/>
      <c r="F8003" s="255"/>
      <c r="G8003" s="255"/>
      <c r="I8003" s="255"/>
      <c r="J8003" s="255"/>
      <c r="K8003" s="255"/>
      <c r="M8003" s="255"/>
      <c r="S8003" s="255"/>
      <c r="AE8003" s="94" t="e">
        <f aca="false" t="array" ref="AE8003:AE8003">_xlfn.torow(_xlfn.unique(_xlfn._xlws.filter(cat_table[Subsector],$E8003=cat_table[Sector],"")))</f>
        <v>#NAME?</v>
      </c>
      <c r="AO8003" s="94" t="e">
        <f aca="false" t="array" ref="AO8003:AO8003">_xlfn.torow(_xlfn.unique(_xlfn._xlws.filter(cat_table[Sub-subsector],($E8003=cat_table[Sector])*($F8003=cat_table[Subsector]),"")))</f>
        <v>#NAME?</v>
      </c>
    </row>
    <row r="8004" customFormat="false" ht="15" hidden="false" customHeight="true" outlineLevel="0" collapsed="false">
      <c r="E8004" s="255"/>
      <c r="F8004" s="255"/>
      <c r="G8004" s="255"/>
      <c r="I8004" s="255"/>
      <c r="J8004" s="255"/>
      <c r="K8004" s="255"/>
      <c r="M8004" s="255"/>
      <c r="S8004" s="255"/>
      <c r="AE8004" s="94" t="e">
        <f aca="false" t="array" ref="AE8004:AE8004">_xlfn.torow(_xlfn.unique(_xlfn._xlws.filter(cat_table[Subsector],$E8004=cat_table[Sector],"")))</f>
        <v>#NAME?</v>
      </c>
      <c r="AO8004" s="94" t="e">
        <f aca="false" t="array" ref="AO8004:AO8004">_xlfn.torow(_xlfn.unique(_xlfn._xlws.filter(cat_table[Sub-subsector],($E8004=cat_table[Sector])*($F8004=cat_table[Subsector]),"")))</f>
        <v>#NAME?</v>
      </c>
    </row>
    <row r="8005" customFormat="false" ht="15" hidden="false" customHeight="true" outlineLevel="0" collapsed="false">
      <c r="E8005" s="255"/>
      <c r="F8005" s="255"/>
      <c r="G8005" s="255"/>
      <c r="I8005" s="255"/>
      <c r="J8005" s="255"/>
      <c r="K8005" s="255"/>
      <c r="M8005" s="255"/>
      <c r="S8005" s="255"/>
      <c r="AE8005" s="94" t="e">
        <f aca="false" t="array" ref="AE8005:AE8005">_xlfn.torow(_xlfn.unique(_xlfn._xlws.filter(cat_table[Subsector],$E8005=cat_table[Sector],"")))</f>
        <v>#NAME?</v>
      </c>
      <c r="AO8005" s="94" t="e">
        <f aca="false" t="array" ref="AO8005:AO8005">_xlfn.torow(_xlfn.unique(_xlfn._xlws.filter(cat_table[Sub-subsector],($E8005=cat_table[Sector])*($F8005=cat_table[Subsector]),"")))</f>
        <v>#NAME?</v>
      </c>
    </row>
    <row r="8006" customFormat="false" ht="15" hidden="false" customHeight="true" outlineLevel="0" collapsed="false">
      <c r="E8006" s="255"/>
      <c r="F8006" s="255"/>
      <c r="G8006" s="255"/>
      <c r="I8006" s="255"/>
      <c r="J8006" s="255"/>
      <c r="K8006" s="255"/>
      <c r="M8006" s="255"/>
      <c r="S8006" s="255"/>
      <c r="AE8006" s="94" t="e">
        <f aca="false" t="array" ref="AE8006:AE8006">_xlfn.torow(_xlfn.unique(_xlfn._xlws.filter(cat_table[Subsector],$E8006=cat_table[Sector],"")))</f>
        <v>#NAME?</v>
      </c>
      <c r="AO8006" s="94" t="e">
        <f aca="false" t="array" ref="AO8006:AO8006">_xlfn.torow(_xlfn.unique(_xlfn._xlws.filter(cat_table[Sub-subsector],($E8006=cat_table[Sector])*($F8006=cat_table[Subsector]),"")))</f>
        <v>#NAME?</v>
      </c>
    </row>
    <row r="8007" customFormat="false" ht="15" hidden="false" customHeight="true" outlineLevel="0" collapsed="false">
      <c r="E8007" s="255"/>
      <c r="F8007" s="255"/>
      <c r="G8007" s="255"/>
      <c r="I8007" s="255"/>
      <c r="J8007" s="255"/>
      <c r="K8007" s="255"/>
      <c r="M8007" s="255"/>
      <c r="S8007" s="255"/>
      <c r="AE8007" s="94" t="e">
        <f aca="false" t="array" ref="AE8007:AE8007">_xlfn.torow(_xlfn.unique(_xlfn._xlws.filter(cat_table[Subsector],$E8007=cat_table[Sector],"")))</f>
        <v>#NAME?</v>
      </c>
      <c r="AO8007" s="94" t="e">
        <f aca="false" t="array" ref="AO8007:AO8007">_xlfn.torow(_xlfn.unique(_xlfn._xlws.filter(cat_table[Sub-subsector],($E8007=cat_table[Sector])*($F8007=cat_table[Subsector]),"")))</f>
        <v>#NAME?</v>
      </c>
    </row>
    <row r="8008" customFormat="false" ht="15" hidden="false" customHeight="true" outlineLevel="0" collapsed="false">
      <c r="E8008" s="255"/>
      <c r="F8008" s="255"/>
      <c r="G8008" s="255"/>
      <c r="I8008" s="255"/>
      <c r="J8008" s="255"/>
      <c r="K8008" s="255"/>
      <c r="M8008" s="255"/>
      <c r="S8008" s="255"/>
      <c r="AE8008" s="94" t="e">
        <f aca="false" t="array" ref="AE8008:AE8008">_xlfn.torow(_xlfn.unique(_xlfn._xlws.filter(cat_table[Subsector],$E8008=cat_table[Sector],"")))</f>
        <v>#NAME?</v>
      </c>
      <c r="AO8008" s="94" t="e">
        <f aca="false" t="array" ref="AO8008:AO8008">_xlfn.torow(_xlfn.unique(_xlfn._xlws.filter(cat_table[Sub-subsector],($E8008=cat_table[Sector])*($F8008=cat_table[Subsector]),"")))</f>
        <v>#NAME?</v>
      </c>
    </row>
    <row r="8009" customFormat="false" ht="15" hidden="false" customHeight="true" outlineLevel="0" collapsed="false">
      <c r="E8009" s="255"/>
      <c r="F8009" s="255"/>
      <c r="G8009" s="255"/>
      <c r="I8009" s="255"/>
      <c r="J8009" s="255"/>
      <c r="K8009" s="255"/>
      <c r="M8009" s="255"/>
      <c r="S8009" s="255"/>
      <c r="AE8009" s="94" t="e">
        <f aca="false" t="array" ref="AE8009:AE8009">_xlfn.torow(_xlfn.unique(_xlfn._xlws.filter(cat_table[Subsector],$E8009=cat_table[Sector],"")))</f>
        <v>#NAME?</v>
      </c>
      <c r="AO8009" s="94" t="e">
        <f aca="false" t="array" ref="AO8009:AO8009">_xlfn.torow(_xlfn.unique(_xlfn._xlws.filter(cat_table[Sub-subsector],($E8009=cat_table[Sector])*($F8009=cat_table[Subsector]),"")))</f>
        <v>#NAME?</v>
      </c>
    </row>
    <row r="8010" customFormat="false" ht="15" hidden="false" customHeight="true" outlineLevel="0" collapsed="false">
      <c r="E8010" s="255"/>
      <c r="F8010" s="255"/>
      <c r="G8010" s="255"/>
      <c r="I8010" s="255"/>
      <c r="J8010" s="255"/>
      <c r="K8010" s="255"/>
      <c r="M8010" s="255"/>
      <c r="S8010" s="255"/>
      <c r="AE8010" s="94" t="e">
        <f aca="false" t="array" ref="AE8010:AE8010">_xlfn.torow(_xlfn.unique(_xlfn._xlws.filter(cat_table[Subsector],$E8010=cat_table[Sector],"")))</f>
        <v>#NAME?</v>
      </c>
      <c r="AO8010" s="94" t="e">
        <f aca="false" t="array" ref="AO8010:AO8010">_xlfn.torow(_xlfn.unique(_xlfn._xlws.filter(cat_table[Sub-subsector],($E8010=cat_table[Sector])*($F8010=cat_table[Subsector]),"")))</f>
        <v>#NAME?</v>
      </c>
    </row>
    <row r="8011" customFormat="false" ht="15" hidden="false" customHeight="true" outlineLevel="0" collapsed="false">
      <c r="E8011" s="255"/>
      <c r="F8011" s="255"/>
      <c r="G8011" s="255"/>
      <c r="I8011" s="255"/>
      <c r="J8011" s="255"/>
      <c r="K8011" s="255"/>
      <c r="M8011" s="255"/>
      <c r="S8011" s="255"/>
      <c r="AE8011" s="94" t="e">
        <f aca="false" t="array" ref="AE8011:AE8011">_xlfn.torow(_xlfn.unique(_xlfn._xlws.filter(cat_table[Subsector],$E8011=cat_table[Sector],"")))</f>
        <v>#NAME?</v>
      </c>
      <c r="AO8011" s="94" t="e">
        <f aca="false" t="array" ref="AO8011:AO8011">_xlfn.torow(_xlfn.unique(_xlfn._xlws.filter(cat_table[Sub-subsector],($E8011=cat_table[Sector])*($F8011=cat_table[Subsector]),"")))</f>
        <v>#NAME?</v>
      </c>
    </row>
    <row r="8012" customFormat="false" ht="15" hidden="false" customHeight="true" outlineLevel="0" collapsed="false">
      <c r="E8012" s="255"/>
      <c r="F8012" s="255"/>
      <c r="G8012" s="255"/>
      <c r="I8012" s="255"/>
      <c r="J8012" s="255"/>
      <c r="K8012" s="255"/>
      <c r="M8012" s="255"/>
      <c r="S8012" s="255"/>
      <c r="AE8012" s="94" t="e">
        <f aca="false" t="array" ref="AE8012:AE8012">_xlfn.torow(_xlfn.unique(_xlfn._xlws.filter(cat_table[Subsector],$E8012=cat_table[Sector],"")))</f>
        <v>#NAME?</v>
      </c>
      <c r="AO8012" s="94" t="e">
        <f aca="false" t="array" ref="AO8012:AO8012">_xlfn.torow(_xlfn.unique(_xlfn._xlws.filter(cat_table[Sub-subsector],($E8012=cat_table[Sector])*($F8012=cat_table[Subsector]),"")))</f>
        <v>#NAME?</v>
      </c>
    </row>
    <row r="8013" customFormat="false" ht="15" hidden="false" customHeight="true" outlineLevel="0" collapsed="false">
      <c r="E8013" s="255"/>
      <c r="F8013" s="255"/>
      <c r="G8013" s="255"/>
      <c r="I8013" s="255"/>
      <c r="J8013" s="255"/>
      <c r="K8013" s="255"/>
      <c r="M8013" s="255"/>
      <c r="S8013" s="255"/>
      <c r="AE8013" s="94" t="e">
        <f aca="false" t="array" ref="AE8013:AE8013">_xlfn.torow(_xlfn.unique(_xlfn._xlws.filter(cat_table[Subsector],$E8013=cat_table[Sector],"")))</f>
        <v>#NAME?</v>
      </c>
      <c r="AO8013" s="94" t="e">
        <f aca="false" t="array" ref="AO8013:AO8013">_xlfn.torow(_xlfn.unique(_xlfn._xlws.filter(cat_table[Sub-subsector],($E8013=cat_table[Sector])*($F8013=cat_table[Subsector]),"")))</f>
        <v>#NAME?</v>
      </c>
    </row>
    <row r="8014" customFormat="false" ht="15" hidden="false" customHeight="true" outlineLevel="0" collapsed="false">
      <c r="E8014" s="255"/>
      <c r="F8014" s="255"/>
      <c r="G8014" s="255"/>
      <c r="I8014" s="255"/>
      <c r="J8014" s="255"/>
      <c r="K8014" s="255"/>
      <c r="M8014" s="255"/>
      <c r="S8014" s="255"/>
      <c r="AE8014" s="94" t="e">
        <f aca="false" t="array" ref="AE8014:AE8014">_xlfn.torow(_xlfn.unique(_xlfn._xlws.filter(cat_table[Subsector],$E8014=cat_table[Sector],"")))</f>
        <v>#NAME?</v>
      </c>
      <c r="AO8014" s="94" t="e">
        <f aca="false" t="array" ref="AO8014:AO8014">_xlfn.torow(_xlfn.unique(_xlfn._xlws.filter(cat_table[Sub-subsector],($E8014=cat_table[Sector])*($F8014=cat_table[Subsector]),"")))</f>
        <v>#NAME?</v>
      </c>
    </row>
    <row r="8015" customFormat="false" ht="15" hidden="false" customHeight="true" outlineLevel="0" collapsed="false">
      <c r="E8015" s="255"/>
      <c r="F8015" s="255"/>
      <c r="G8015" s="255"/>
      <c r="I8015" s="255"/>
      <c r="J8015" s="255"/>
      <c r="K8015" s="255"/>
      <c r="M8015" s="255"/>
      <c r="S8015" s="255"/>
      <c r="AE8015" s="94" t="e">
        <f aca="false" t="array" ref="AE8015:AE8015">_xlfn.torow(_xlfn.unique(_xlfn._xlws.filter(cat_table[Subsector],$E8015=cat_table[Sector],"")))</f>
        <v>#NAME?</v>
      </c>
      <c r="AO8015" s="94" t="e">
        <f aca="false" t="array" ref="AO8015:AO8015">_xlfn.torow(_xlfn.unique(_xlfn._xlws.filter(cat_table[Sub-subsector],($E8015=cat_table[Sector])*($F8015=cat_table[Subsector]),"")))</f>
        <v>#NAME?</v>
      </c>
    </row>
    <row r="8016" customFormat="false" ht="15" hidden="false" customHeight="true" outlineLevel="0" collapsed="false">
      <c r="E8016" s="255"/>
      <c r="F8016" s="255"/>
      <c r="G8016" s="255"/>
      <c r="I8016" s="255"/>
      <c r="J8016" s="255"/>
      <c r="K8016" s="255"/>
      <c r="M8016" s="255"/>
      <c r="S8016" s="255"/>
      <c r="AE8016" s="94" t="e">
        <f aca="false" t="array" ref="AE8016:AE8016">_xlfn.torow(_xlfn.unique(_xlfn._xlws.filter(cat_table[Subsector],$E8016=cat_table[Sector],"")))</f>
        <v>#NAME?</v>
      </c>
      <c r="AO8016" s="94" t="e">
        <f aca="false" t="array" ref="AO8016:AO8016">_xlfn.torow(_xlfn.unique(_xlfn._xlws.filter(cat_table[Sub-subsector],($E8016=cat_table[Sector])*($F8016=cat_table[Subsector]),"")))</f>
        <v>#NAME?</v>
      </c>
    </row>
    <row r="8017" customFormat="false" ht="15" hidden="false" customHeight="true" outlineLevel="0" collapsed="false">
      <c r="E8017" s="255"/>
      <c r="F8017" s="255"/>
      <c r="G8017" s="255"/>
      <c r="I8017" s="255"/>
      <c r="J8017" s="255"/>
      <c r="K8017" s="255"/>
      <c r="M8017" s="255"/>
      <c r="S8017" s="255"/>
      <c r="AE8017" s="94" t="e">
        <f aca="false" t="array" ref="AE8017:AE8017">_xlfn.torow(_xlfn.unique(_xlfn._xlws.filter(cat_table[Subsector],$E8017=cat_table[Sector],"")))</f>
        <v>#NAME?</v>
      </c>
      <c r="AO8017" s="94" t="e">
        <f aca="false" t="array" ref="AO8017:AO8017">_xlfn.torow(_xlfn.unique(_xlfn._xlws.filter(cat_table[Sub-subsector],($E8017=cat_table[Sector])*($F8017=cat_table[Subsector]),"")))</f>
        <v>#NAME?</v>
      </c>
    </row>
    <row r="8018" customFormat="false" ht="15" hidden="false" customHeight="true" outlineLevel="0" collapsed="false">
      <c r="E8018" s="255"/>
      <c r="F8018" s="255"/>
      <c r="G8018" s="255"/>
      <c r="I8018" s="255"/>
      <c r="J8018" s="255"/>
      <c r="K8018" s="255"/>
      <c r="M8018" s="255"/>
      <c r="S8018" s="255"/>
      <c r="AE8018" s="94" t="e">
        <f aca="false" t="array" ref="AE8018:AE8018">_xlfn.torow(_xlfn.unique(_xlfn._xlws.filter(cat_table[Subsector],$E8018=cat_table[Sector],"")))</f>
        <v>#NAME?</v>
      </c>
      <c r="AO8018" s="94" t="e">
        <f aca="false" t="array" ref="AO8018:AO8018">_xlfn.torow(_xlfn.unique(_xlfn._xlws.filter(cat_table[Sub-subsector],($E8018=cat_table[Sector])*($F8018=cat_table[Subsector]),"")))</f>
        <v>#NAME?</v>
      </c>
    </row>
    <row r="8019" customFormat="false" ht="15" hidden="false" customHeight="true" outlineLevel="0" collapsed="false">
      <c r="E8019" s="255"/>
      <c r="F8019" s="255"/>
      <c r="G8019" s="255"/>
      <c r="I8019" s="255"/>
      <c r="J8019" s="255"/>
      <c r="K8019" s="255"/>
      <c r="M8019" s="255"/>
      <c r="S8019" s="255"/>
      <c r="AE8019" s="94" t="e">
        <f aca="false" t="array" ref="AE8019:AE8019">_xlfn.torow(_xlfn.unique(_xlfn._xlws.filter(cat_table[Subsector],$E8019=cat_table[Sector],"")))</f>
        <v>#NAME?</v>
      </c>
      <c r="AO8019" s="94" t="e">
        <f aca="false" t="array" ref="AO8019:AO8019">_xlfn.torow(_xlfn.unique(_xlfn._xlws.filter(cat_table[Sub-subsector],($E8019=cat_table[Sector])*($F8019=cat_table[Subsector]),"")))</f>
        <v>#NAME?</v>
      </c>
    </row>
    <row r="8020" customFormat="false" ht="15" hidden="false" customHeight="true" outlineLevel="0" collapsed="false">
      <c r="E8020" s="255"/>
      <c r="F8020" s="255"/>
      <c r="G8020" s="255"/>
      <c r="I8020" s="255"/>
      <c r="J8020" s="255"/>
      <c r="K8020" s="255"/>
      <c r="M8020" s="255"/>
      <c r="S8020" s="255"/>
      <c r="AE8020" s="94" t="e">
        <f aca="false" t="array" ref="AE8020:AE8020">_xlfn.torow(_xlfn.unique(_xlfn._xlws.filter(cat_table[Subsector],$E8020=cat_table[Sector],"")))</f>
        <v>#NAME?</v>
      </c>
      <c r="AO8020" s="94" t="e">
        <f aca="false" t="array" ref="AO8020:AO8020">_xlfn.torow(_xlfn.unique(_xlfn._xlws.filter(cat_table[Sub-subsector],($E8020=cat_table[Sector])*($F8020=cat_table[Subsector]),"")))</f>
        <v>#NAME?</v>
      </c>
    </row>
    <row r="8021" customFormat="false" ht="15" hidden="false" customHeight="true" outlineLevel="0" collapsed="false">
      <c r="E8021" s="255"/>
      <c r="F8021" s="255"/>
      <c r="G8021" s="255"/>
      <c r="I8021" s="255"/>
      <c r="J8021" s="255"/>
      <c r="K8021" s="255"/>
      <c r="M8021" s="255"/>
      <c r="S8021" s="255"/>
      <c r="AE8021" s="94" t="e">
        <f aca="false" t="array" ref="AE8021:AE8021">_xlfn.torow(_xlfn.unique(_xlfn._xlws.filter(cat_table[Subsector],$E8021=cat_table[Sector],"")))</f>
        <v>#NAME?</v>
      </c>
      <c r="AO8021" s="94" t="e">
        <f aca="false" t="array" ref="AO8021:AO8021">_xlfn.torow(_xlfn.unique(_xlfn._xlws.filter(cat_table[Sub-subsector],($E8021=cat_table[Sector])*($F8021=cat_table[Subsector]),"")))</f>
        <v>#NAME?</v>
      </c>
    </row>
    <row r="8022" customFormat="false" ht="15" hidden="false" customHeight="true" outlineLevel="0" collapsed="false">
      <c r="E8022" s="255"/>
      <c r="F8022" s="255"/>
      <c r="G8022" s="255"/>
      <c r="I8022" s="255"/>
      <c r="J8022" s="255"/>
      <c r="K8022" s="255"/>
      <c r="M8022" s="255"/>
      <c r="S8022" s="255"/>
      <c r="AE8022" s="94" t="e">
        <f aca="false" t="array" ref="AE8022:AE8022">_xlfn.torow(_xlfn.unique(_xlfn._xlws.filter(cat_table[Subsector],$E8022=cat_table[Sector],"")))</f>
        <v>#NAME?</v>
      </c>
      <c r="AO8022" s="94" t="e">
        <f aca="false" t="array" ref="AO8022:AO8022">_xlfn.torow(_xlfn.unique(_xlfn._xlws.filter(cat_table[Sub-subsector],($E8022=cat_table[Sector])*($F8022=cat_table[Subsector]),"")))</f>
        <v>#NAME?</v>
      </c>
    </row>
    <row r="8023" customFormat="false" ht="15" hidden="false" customHeight="true" outlineLevel="0" collapsed="false">
      <c r="E8023" s="255"/>
      <c r="F8023" s="255"/>
      <c r="G8023" s="255"/>
      <c r="I8023" s="255"/>
      <c r="J8023" s="255"/>
      <c r="K8023" s="255"/>
      <c r="M8023" s="255"/>
      <c r="S8023" s="255"/>
      <c r="AE8023" s="94" t="e">
        <f aca="false" t="array" ref="AE8023:AE8023">_xlfn.torow(_xlfn.unique(_xlfn._xlws.filter(cat_table[Subsector],$E8023=cat_table[Sector],"")))</f>
        <v>#NAME?</v>
      </c>
      <c r="AO8023" s="94" t="e">
        <f aca="false" t="array" ref="AO8023:AO8023">_xlfn.torow(_xlfn.unique(_xlfn._xlws.filter(cat_table[Sub-subsector],($E8023=cat_table[Sector])*($F8023=cat_table[Subsector]),"")))</f>
        <v>#NAME?</v>
      </c>
    </row>
    <row r="8024" customFormat="false" ht="15" hidden="false" customHeight="true" outlineLevel="0" collapsed="false">
      <c r="E8024" s="255"/>
      <c r="F8024" s="255"/>
      <c r="G8024" s="255"/>
      <c r="I8024" s="255"/>
      <c r="J8024" s="255"/>
      <c r="K8024" s="255"/>
      <c r="M8024" s="255"/>
      <c r="S8024" s="255"/>
      <c r="AE8024" s="94" t="e">
        <f aca="false" t="array" ref="AE8024:AE8024">_xlfn.torow(_xlfn.unique(_xlfn._xlws.filter(cat_table[Subsector],$E8024=cat_table[Sector],"")))</f>
        <v>#NAME?</v>
      </c>
      <c r="AO8024" s="94" t="e">
        <f aca="false" t="array" ref="AO8024:AO8024">_xlfn.torow(_xlfn.unique(_xlfn._xlws.filter(cat_table[Sub-subsector],($E8024=cat_table[Sector])*($F8024=cat_table[Subsector]),"")))</f>
        <v>#NAME?</v>
      </c>
    </row>
    <row r="8025" customFormat="false" ht="15" hidden="false" customHeight="true" outlineLevel="0" collapsed="false">
      <c r="E8025" s="255"/>
      <c r="F8025" s="255"/>
      <c r="G8025" s="255"/>
      <c r="I8025" s="255"/>
      <c r="J8025" s="255"/>
      <c r="K8025" s="255"/>
      <c r="M8025" s="255"/>
      <c r="S8025" s="255"/>
      <c r="AE8025" s="94" t="e">
        <f aca="false" t="array" ref="AE8025:AE8025">_xlfn.torow(_xlfn.unique(_xlfn._xlws.filter(cat_table[Subsector],$E8025=cat_table[Sector],"")))</f>
        <v>#NAME?</v>
      </c>
      <c r="AO8025" s="94" t="e">
        <f aca="false" t="array" ref="AO8025:AO8025">_xlfn.torow(_xlfn.unique(_xlfn._xlws.filter(cat_table[Sub-subsector],($E8025=cat_table[Sector])*($F8025=cat_table[Subsector]),"")))</f>
        <v>#NAME?</v>
      </c>
    </row>
    <row r="8026" customFormat="false" ht="15" hidden="false" customHeight="true" outlineLevel="0" collapsed="false">
      <c r="E8026" s="255"/>
      <c r="F8026" s="255"/>
      <c r="G8026" s="255"/>
      <c r="I8026" s="255"/>
      <c r="J8026" s="255"/>
      <c r="K8026" s="255"/>
      <c r="M8026" s="255"/>
      <c r="S8026" s="255"/>
      <c r="AE8026" s="94" t="e">
        <f aca="false" t="array" ref="AE8026:AE8026">_xlfn.torow(_xlfn.unique(_xlfn._xlws.filter(cat_table[Subsector],$E8026=cat_table[Sector],"")))</f>
        <v>#NAME?</v>
      </c>
      <c r="AO8026" s="94" t="e">
        <f aca="false" t="array" ref="AO8026:AO8026">_xlfn.torow(_xlfn.unique(_xlfn._xlws.filter(cat_table[Sub-subsector],($E8026=cat_table[Sector])*($F8026=cat_table[Subsector]),"")))</f>
        <v>#NAME?</v>
      </c>
    </row>
    <row r="8027" customFormat="false" ht="15" hidden="false" customHeight="true" outlineLevel="0" collapsed="false">
      <c r="E8027" s="255"/>
      <c r="F8027" s="255"/>
      <c r="G8027" s="255"/>
      <c r="I8027" s="255"/>
      <c r="J8027" s="255"/>
      <c r="K8027" s="255"/>
      <c r="M8027" s="255"/>
      <c r="S8027" s="255"/>
      <c r="AE8027" s="94" t="e">
        <f aca="false" t="array" ref="AE8027:AE8027">_xlfn.torow(_xlfn.unique(_xlfn._xlws.filter(cat_table[Subsector],$E8027=cat_table[Sector],"")))</f>
        <v>#NAME?</v>
      </c>
      <c r="AO8027" s="94" t="e">
        <f aca="false" t="array" ref="AO8027:AO8027">_xlfn.torow(_xlfn.unique(_xlfn._xlws.filter(cat_table[Sub-subsector],($E8027=cat_table[Sector])*($F8027=cat_table[Subsector]),"")))</f>
        <v>#NAME?</v>
      </c>
    </row>
    <row r="8028" customFormat="false" ht="15" hidden="false" customHeight="true" outlineLevel="0" collapsed="false">
      <c r="E8028" s="255"/>
      <c r="F8028" s="255"/>
      <c r="G8028" s="255"/>
      <c r="I8028" s="255"/>
      <c r="J8028" s="255"/>
      <c r="K8028" s="255"/>
      <c r="M8028" s="255"/>
      <c r="S8028" s="255"/>
      <c r="AE8028" s="94" t="e">
        <f aca="false" t="array" ref="AE8028:AE8028">_xlfn.torow(_xlfn.unique(_xlfn._xlws.filter(cat_table[Subsector],$E8028=cat_table[Sector],"")))</f>
        <v>#NAME?</v>
      </c>
      <c r="AO8028" s="94" t="e">
        <f aca="false" t="array" ref="AO8028:AO8028">_xlfn.torow(_xlfn.unique(_xlfn._xlws.filter(cat_table[Sub-subsector],($E8028=cat_table[Sector])*($F8028=cat_table[Subsector]),"")))</f>
        <v>#NAME?</v>
      </c>
    </row>
    <row r="8029" customFormat="false" ht="15" hidden="false" customHeight="true" outlineLevel="0" collapsed="false">
      <c r="E8029" s="255"/>
      <c r="F8029" s="255"/>
      <c r="G8029" s="255"/>
      <c r="I8029" s="255"/>
      <c r="J8029" s="255"/>
      <c r="K8029" s="255"/>
      <c r="M8029" s="255"/>
      <c r="S8029" s="255"/>
      <c r="AE8029" s="94" t="e">
        <f aca="false" t="array" ref="AE8029:AE8029">_xlfn.torow(_xlfn.unique(_xlfn._xlws.filter(cat_table[Subsector],$E8029=cat_table[Sector],"")))</f>
        <v>#NAME?</v>
      </c>
      <c r="AO8029" s="94" t="e">
        <f aca="false" t="array" ref="AO8029:AO8029">_xlfn.torow(_xlfn.unique(_xlfn._xlws.filter(cat_table[Sub-subsector],($E8029=cat_table[Sector])*($F8029=cat_table[Subsector]),"")))</f>
        <v>#NAME?</v>
      </c>
    </row>
    <row r="8030" customFormat="false" ht="15" hidden="false" customHeight="true" outlineLevel="0" collapsed="false">
      <c r="E8030" s="255"/>
      <c r="F8030" s="255"/>
      <c r="G8030" s="255"/>
      <c r="I8030" s="255"/>
      <c r="J8030" s="255"/>
      <c r="K8030" s="255"/>
      <c r="M8030" s="255"/>
      <c r="S8030" s="255"/>
      <c r="AE8030" s="94" t="e">
        <f aca="false" t="array" ref="AE8030:AE8030">_xlfn.torow(_xlfn.unique(_xlfn._xlws.filter(cat_table[Subsector],$E8030=cat_table[Sector],"")))</f>
        <v>#NAME?</v>
      </c>
      <c r="AO8030" s="94" t="e">
        <f aca="false" t="array" ref="AO8030:AO8030">_xlfn.torow(_xlfn.unique(_xlfn._xlws.filter(cat_table[Sub-subsector],($E8030=cat_table[Sector])*($F8030=cat_table[Subsector]),"")))</f>
        <v>#NAME?</v>
      </c>
    </row>
    <row r="8031" customFormat="false" ht="15" hidden="false" customHeight="true" outlineLevel="0" collapsed="false">
      <c r="E8031" s="255"/>
      <c r="F8031" s="255"/>
      <c r="G8031" s="255"/>
      <c r="I8031" s="255"/>
      <c r="J8031" s="255"/>
      <c r="K8031" s="255"/>
      <c r="M8031" s="255"/>
      <c r="S8031" s="255"/>
      <c r="AE8031" s="94" t="e">
        <f aca="false" t="array" ref="AE8031:AE8031">_xlfn.torow(_xlfn.unique(_xlfn._xlws.filter(cat_table[Subsector],$E8031=cat_table[Sector],"")))</f>
        <v>#NAME?</v>
      </c>
      <c r="AO8031" s="94" t="e">
        <f aca="false" t="array" ref="AO8031:AO8031">_xlfn.torow(_xlfn.unique(_xlfn._xlws.filter(cat_table[Sub-subsector],($E8031=cat_table[Sector])*($F8031=cat_table[Subsector]),"")))</f>
        <v>#NAME?</v>
      </c>
    </row>
    <row r="8032" customFormat="false" ht="15" hidden="false" customHeight="true" outlineLevel="0" collapsed="false">
      <c r="E8032" s="255"/>
      <c r="F8032" s="255"/>
      <c r="G8032" s="255"/>
      <c r="I8032" s="255"/>
      <c r="J8032" s="255"/>
      <c r="K8032" s="255"/>
      <c r="M8032" s="255"/>
      <c r="S8032" s="255"/>
      <c r="AE8032" s="94" t="e">
        <f aca="false" t="array" ref="AE8032:AE8032">_xlfn.torow(_xlfn.unique(_xlfn._xlws.filter(cat_table[Subsector],$E8032=cat_table[Sector],"")))</f>
        <v>#NAME?</v>
      </c>
      <c r="AO8032" s="94" t="e">
        <f aca="false" t="array" ref="AO8032:AO8032">_xlfn.torow(_xlfn.unique(_xlfn._xlws.filter(cat_table[Sub-subsector],($E8032=cat_table[Sector])*($F8032=cat_table[Subsector]),"")))</f>
        <v>#NAME?</v>
      </c>
    </row>
    <row r="8033" customFormat="false" ht="15" hidden="false" customHeight="true" outlineLevel="0" collapsed="false">
      <c r="E8033" s="255"/>
      <c r="F8033" s="255"/>
      <c r="G8033" s="255"/>
      <c r="I8033" s="255"/>
      <c r="J8033" s="255"/>
      <c r="K8033" s="255"/>
      <c r="M8033" s="255"/>
      <c r="S8033" s="255"/>
      <c r="AE8033" s="94" t="e">
        <f aca="false" t="array" ref="AE8033:AE8033">_xlfn.torow(_xlfn.unique(_xlfn._xlws.filter(cat_table[Subsector],$E8033=cat_table[Sector],"")))</f>
        <v>#NAME?</v>
      </c>
      <c r="AO8033" s="94" t="e">
        <f aca="false" t="array" ref="AO8033:AO8033">_xlfn.torow(_xlfn.unique(_xlfn._xlws.filter(cat_table[Sub-subsector],($E8033=cat_table[Sector])*($F8033=cat_table[Subsector]),"")))</f>
        <v>#NAME?</v>
      </c>
    </row>
    <row r="8034" customFormat="false" ht="15" hidden="false" customHeight="true" outlineLevel="0" collapsed="false">
      <c r="E8034" s="255"/>
      <c r="F8034" s="255"/>
      <c r="G8034" s="255"/>
      <c r="I8034" s="255"/>
      <c r="J8034" s="255"/>
      <c r="K8034" s="255"/>
      <c r="M8034" s="255"/>
      <c r="S8034" s="255"/>
      <c r="AE8034" s="94" t="e">
        <f aca="false" t="array" ref="AE8034:AE8034">_xlfn.torow(_xlfn.unique(_xlfn._xlws.filter(cat_table[Subsector],$E8034=cat_table[Sector],"")))</f>
        <v>#NAME?</v>
      </c>
      <c r="AO8034" s="94" t="e">
        <f aca="false" t="array" ref="AO8034:AO8034">_xlfn.torow(_xlfn.unique(_xlfn._xlws.filter(cat_table[Sub-subsector],($E8034=cat_table[Sector])*($F8034=cat_table[Subsector]),"")))</f>
        <v>#NAME?</v>
      </c>
    </row>
    <row r="8035" customFormat="false" ht="15" hidden="false" customHeight="true" outlineLevel="0" collapsed="false">
      <c r="E8035" s="255"/>
      <c r="F8035" s="255"/>
      <c r="G8035" s="255"/>
      <c r="I8035" s="255"/>
      <c r="J8035" s="255"/>
      <c r="K8035" s="255"/>
      <c r="M8035" s="255"/>
      <c r="S8035" s="255"/>
      <c r="AE8035" s="94" t="e">
        <f aca="false" t="array" ref="AE8035:AE8035">_xlfn.torow(_xlfn.unique(_xlfn._xlws.filter(cat_table[Subsector],$E8035=cat_table[Sector],"")))</f>
        <v>#NAME?</v>
      </c>
      <c r="AO8035" s="94" t="e">
        <f aca="false" t="array" ref="AO8035:AO8035">_xlfn.torow(_xlfn.unique(_xlfn._xlws.filter(cat_table[Sub-subsector],($E8035=cat_table[Sector])*($F8035=cat_table[Subsector]),"")))</f>
        <v>#NAME?</v>
      </c>
    </row>
    <row r="8036" customFormat="false" ht="15" hidden="false" customHeight="true" outlineLevel="0" collapsed="false">
      <c r="E8036" s="255"/>
      <c r="F8036" s="255"/>
      <c r="G8036" s="255"/>
      <c r="I8036" s="255"/>
      <c r="J8036" s="255"/>
      <c r="K8036" s="255"/>
      <c r="M8036" s="255"/>
      <c r="S8036" s="255"/>
      <c r="AE8036" s="94" t="e">
        <f aca="false" t="array" ref="AE8036:AE8036">_xlfn.torow(_xlfn.unique(_xlfn._xlws.filter(cat_table[Subsector],$E8036=cat_table[Sector],"")))</f>
        <v>#NAME?</v>
      </c>
      <c r="AO8036" s="94" t="e">
        <f aca="false" t="array" ref="AO8036:AO8036">_xlfn.torow(_xlfn.unique(_xlfn._xlws.filter(cat_table[Sub-subsector],($E8036=cat_table[Sector])*($F8036=cat_table[Subsector]),"")))</f>
        <v>#NAME?</v>
      </c>
    </row>
    <row r="8037" customFormat="false" ht="15" hidden="false" customHeight="true" outlineLevel="0" collapsed="false">
      <c r="E8037" s="255"/>
      <c r="F8037" s="255"/>
      <c r="G8037" s="255"/>
      <c r="I8037" s="255"/>
      <c r="J8037" s="255"/>
      <c r="K8037" s="255"/>
      <c r="M8037" s="255"/>
      <c r="S8037" s="255"/>
      <c r="AE8037" s="94" t="e">
        <f aca="false" t="array" ref="AE8037:AE8037">_xlfn.torow(_xlfn.unique(_xlfn._xlws.filter(cat_table[Subsector],$E8037=cat_table[Sector],"")))</f>
        <v>#NAME?</v>
      </c>
      <c r="AO8037" s="94" t="e">
        <f aca="false" t="array" ref="AO8037:AO8037">_xlfn.torow(_xlfn.unique(_xlfn._xlws.filter(cat_table[Sub-subsector],($E8037=cat_table[Sector])*($F8037=cat_table[Subsector]),"")))</f>
        <v>#NAME?</v>
      </c>
    </row>
    <row r="8038" customFormat="false" ht="15" hidden="false" customHeight="true" outlineLevel="0" collapsed="false">
      <c r="E8038" s="255"/>
      <c r="F8038" s="255"/>
      <c r="G8038" s="255"/>
      <c r="I8038" s="255"/>
      <c r="J8038" s="255"/>
      <c r="K8038" s="255"/>
      <c r="M8038" s="255"/>
      <c r="S8038" s="255"/>
      <c r="AE8038" s="94" t="e">
        <f aca="false" t="array" ref="AE8038:AE8038">_xlfn.torow(_xlfn.unique(_xlfn._xlws.filter(cat_table[Subsector],$E8038=cat_table[Sector],"")))</f>
        <v>#NAME?</v>
      </c>
      <c r="AO8038" s="94" t="e">
        <f aca="false" t="array" ref="AO8038:AO8038">_xlfn.torow(_xlfn.unique(_xlfn._xlws.filter(cat_table[Sub-subsector],($E8038=cat_table[Sector])*($F8038=cat_table[Subsector]),"")))</f>
        <v>#NAME?</v>
      </c>
    </row>
    <row r="8039" customFormat="false" ht="15" hidden="false" customHeight="true" outlineLevel="0" collapsed="false">
      <c r="E8039" s="255"/>
      <c r="F8039" s="255"/>
      <c r="G8039" s="255"/>
      <c r="I8039" s="255"/>
      <c r="J8039" s="255"/>
      <c r="K8039" s="255"/>
      <c r="M8039" s="255"/>
      <c r="S8039" s="255"/>
      <c r="AE8039" s="94" t="e">
        <f aca="false" t="array" ref="AE8039:AE8039">_xlfn.torow(_xlfn.unique(_xlfn._xlws.filter(cat_table[Subsector],$E8039=cat_table[Sector],"")))</f>
        <v>#NAME?</v>
      </c>
      <c r="AO8039" s="94" t="e">
        <f aca="false" t="array" ref="AO8039:AO8039">_xlfn.torow(_xlfn.unique(_xlfn._xlws.filter(cat_table[Sub-subsector],($E8039=cat_table[Sector])*($F8039=cat_table[Subsector]),"")))</f>
        <v>#NAME?</v>
      </c>
    </row>
    <row r="8040" customFormat="false" ht="15" hidden="false" customHeight="true" outlineLevel="0" collapsed="false">
      <c r="E8040" s="255"/>
      <c r="F8040" s="255"/>
      <c r="G8040" s="255"/>
      <c r="I8040" s="255"/>
      <c r="J8040" s="255"/>
      <c r="K8040" s="255"/>
      <c r="M8040" s="255"/>
      <c r="S8040" s="255"/>
      <c r="AE8040" s="94" t="e">
        <f aca="false" t="array" ref="AE8040:AE8040">_xlfn.torow(_xlfn.unique(_xlfn._xlws.filter(cat_table[Subsector],$E8040=cat_table[Sector],"")))</f>
        <v>#NAME?</v>
      </c>
      <c r="AO8040" s="94" t="e">
        <f aca="false" t="array" ref="AO8040:AO8040">_xlfn.torow(_xlfn.unique(_xlfn._xlws.filter(cat_table[Sub-subsector],($E8040=cat_table[Sector])*($F8040=cat_table[Subsector]),"")))</f>
        <v>#NAME?</v>
      </c>
    </row>
    <row r="8041" customFormat="false" ht="15" hidden="false" customHeight="true" outlineLevel="0" collapsed="false">
      <c r="E8041" s="255"/>
      <c r="F8041" s="255"/>
      <c r="G8041" s="255"/>
      <c r="I8041" s="255"/>
      <c r="J8041" s="255"/>
      <c r="K8041" s="255"/>
      <c r="M8041" s="255"/>
      <c r="S8041" s="255"/>
      <c r="AE8041" s="94" t="e">
        <f aca="false" t="array" ref="AE8041:AE8041">_xlfn.torow(_xlfn.unique(_xlfn._xlws.filter(cat_table[Subsector],$E8041=cat_table[Sector],"")))</f>
        <v>#NAME?</v>
      </c>
      <c r="AO8041" s="94" t="e">
        <f aca="false" t="array" ref="AO8041:AO8041">_xlfn.torow(_xlfn.unique(_xlfn._xlws.filter(cat_table[Sub-subsector],($E8041=cat_table[Sector])*($F8041=cat_table[Subsector]),"")))</f>
        <v>#NAME?</v>
      </c>
    </row>
    <row r="8042" customFormat="false" ht="15" hidden="false" customHeight="true" outlineLevel="0" collapsed="false">
      <c r="E8042" s="255"/>
      <c r="F8042" s="255"/>
      <c r="G8042" s="255"/>
      <c r="I8042" s="255"/>
      <c r="J8042" s="255"/>
      <c r="K8042" s="255"/>
      <c r="M8042" s="255"/>
      <c r="S8042" s="255"/>
      <c r="AE8042" s="94" t="e">
        <f aca="false" t="array" ref="AE8042:AE8042">_xlfn.torow(_xlfn.unique(_xlfn._xlws.filter(cat_table[Subsector],$E8042=cat_table[Sector],"")))</f>
        <v>#NAME?</v>
      </c>
      <c r="AO8042" s="94" t="e">
        <f aca="false" t="array" ref="AO8042:AO8042">_xlfn.torow(_xlfn.unique(_xlfn._xlws.filter(cat_table[Sub-subsector],($E8042=cat_table[Sector])*($F8042=cat_table[Subsector]),"")))</f>
        <v>#NAME?</v>
      </c>
    </row>
    <row r="8043" customFormat="false" ht="15" hidden="false" customHeight="true" outlineLevel="0" collapsed="false">
      <c r="E8043" s="255"/>
      <c r="F8043" s="255"/>
      <c r="G8043" s="255"/>
      <c r="I8043" s="255"/>
      <c r="J8043" s="255"/>
      <c r="K8043" s="255"/>
      <c r="M8043" s="255"/>
      <c r="S8043" s="255"/>
      <c r="AE8043" s="94" t="e">
        <f aca="false" t="array" ref="AE8043:AE8043">_xlfn.torow(_xlfn.unique(_xlfn._xlws.filter(cat_table[Subsector],$E8043=cat_table[Sector],"")))</f>
        <v>#NAME?</v>
      </c>
      <c r="AO8043" s="94" t="e">
        <f aca="false" t="array" ref="AO8043:AO8043">_xlfn.torow(_xlfn.unique(_xlfn._xlws.filter(cat_table[Sub-subsector],($E8043=cat_table[Sector])*($F8043=cat_table[Subsector]),"")))</f>
        <v>#NAME?</v>
      </c>
    </row>
    <row r="8044" customFormat="false" ht="15" hidden="false" customHeight="true" outlineLevel="0" collapsed="false">
      <c r="E8044" s="255"/>
      <c r="F8044" s="255"/>
      <c r="G8044" s="255"/>
      <c r="I8044" s="255"/>
      <c r="J8044" s="255"/>
      <c r="K8044" s="255"/>
      <c r="M8044" s="255"/>
      <c r="S8044" s="255"/>
      <c r="AE8044" s="94" t="e">
        <f aca="false" t="array" ref="AE8044:AE8044">_xlfn.torow(_xlfn.unique(_xlfn._xlws.filter(cat_table[Subsector],$E8044=cat_table[Sector],"")))</f>
        <v>#NAME?</v>
      </c>
      <c r="AO8044" s="94" t="e">
        <f aca="false" t="array" ref="AO8044:AO8044">_xlfn.torow(_xlfn.unique(_xlfn._xlws.filter(cat_table[Sub-subsector],($E8044=cat_table[Sector])*($F8044=cat_table[Subsector]),"")))</f>
        <v>#NAME?</v>
      </c>
    </row>
    <row r="8045" customFormat="false" ht="15" hidden="false" customHeight="true" outlineLevel="0" collapsed="false">
      <c r="E8045" s="255"/>
      <c r="F8045" s="255"/>
      <c r="G8045" s="255"/>
      <c r="I8045" s="255"/>
      <c r="J8045" s="255"/>
      <c r="K8045" s="255"/>
      <c r="M8045" s="255"/>
      <c r="S8045" s="255"/>
      <c r="AE8045" s="94" t="e">
        <f aca="false" t="array" ref="AE8045:AE8045">_xlfn.torow(_xlfn.unique(_xlfn._xlws.filter(cat_table[Subsector],$E8045=cat_table[Sector],"")))</f>
        <v>#NAME?</v>
      </c>
      <c r="AO8045" s="94" t="e">
        <f aca="false" t="array" ref="AO8045:AO8045">_xlfn.torow(_xlfn.unique(_xlfn._xlws.filter(cat_table[Sub-subsector],($E8045=cat_table[Sector])*($F8045=cat_table[Subsector]),"")))</f>
        <v>#NAME?</v>
      </c>
    </row>
    <row r="8046" customFormat="false" ht="15" hidden="false" customHeight="true" outlineLevel="0" collapsed="false">
      <c r="E8046" s="255"/>
      <c r="F8046" s="255"/>
      <c r="G8046" s="255"/>
      <c r="I8046" s="255"/>
      <c r="J8046" s="255"/>
      <c r="K8046" s="255"/>
      <c r="M8046" s="255"/>
      <c r="S8046" s="255"/>
      <c r="AE8046" s="94" t="e">
        <f aca="false" t="array" ref="AE8046:AE8046">_xlfn.torow(_xlfn.unique(_xlfn._xlws.filter(cat_table[Subsector],$E8046=cat_table[Sector],"")))</f>
        <v>#NAME?</v>
      </c>
      <c r="AO8046" s="94" t="e">
        <f aca="false" t="array" ref="AO8046:AO8046">_xlfn.torow(_xlfn.unique(_xlfn._xlws.filter(cat_table[Sub-subsector],($E8046=cat_table[Sector])*($F8046=cat_table[Subsector]),"")))</f>
        <v>#NAME?</v>
      </c>
    </row>
    <row r="8047" customFormat="false" ht="15" hidden="false" customHeight="true" outlineLevel="0" collapsed="false">
      <c r="E8047" s="255"/>
      <c r="F8047" s="255"/>
      <c r="G8047" s="255"/>
      <c r="I8047" s="255"/>
      <c r="J8047" s="255"/>
      <c r="K8047" s="255"/>
      <c r="M8047" s="255"/>
      <c r="S8047" s="255"/>
      <c r="AE8047" s="94" t="e">
        <f aca="false" t="array" ref="AE8047:AE8047">_xlfn.torow(_xlfn.unique(_xlfn._xlws.filter(cat_table[Subsector],$E8047=cat_table[Sector],"")))</f>
        <v>#NAME?</v>
      </c>
      <c r="AO8047" s="94" t="e">
        <f aca="false" t="array" ref="AO8047:AO8047">_xlfn.torow(_xlfn.unique(_xlfn._xlws.filter(cat_table[Sub-subsector],($E8047=cat_table[Sector])*($F8047=cat_table[Subsector]),"")))</f>
        <v>#NAME?</v>
      </c>
    </row>
    <row r="8048" customFormat="false" ht="15" hidden="false" customHeight="true" outlineLevel="0" collapsed="false">
      <c r="E8048" s="255"/>
      <c r="F8048" s="255"/>
      <c r="G8048" s="255"/>
      <c r="I8048" s="255"/>
      <c r="J8048" s="255"/>
      <c r="K8048" s="255"/>
      <c r="M8048" s="255"/>
      <c r="S8048" s="255"/>
      <c r="AE8048" s="94" t="e">
        <f aca="false" t="array" ref="AE8048:AE8048">_xlfn.torow(_xlfn.unique(_xlfn._xlws.filter(cat_table[Subsector],$E8048=cat_table[Sector],"")))</f>
        <v>#NAME?</v>
      </c>
      <c r="AO8048" s="94" t="e">
        <f aca="false" t="array" ref="AO8048:AO8048">_xlfn.torow(_xlfn.unique(_xlfn._xlws.filter(cat_table[Sub-subsector],($E8048=cat_table[Sector])*($F8048=cat_table[Subsector]),"")))</f>
        <v>#NAME?</v>
      </c>
    </row>
    <row r="8049" customFormat="false" ht="15" hidden="false" customHeight="true" outlineLevel="0" collapsed="false">
      <c r="E8049" s="255"/>
      <c r="F8049" s="255"/>
      <c r="G8049" s="255"/>
      <c r="I8049" s="255"/>
      <c r="J8049" s="255"/>
      <c r="K8049" s="255"/>
      <c r="M8049" s="255"/>
      <c r="S8049" s="255"/>
      <c r="AE8049" s="94" t="e">
        <f aca="false" t="array" ref="AE8049:AE8049">_xlfn.torow(_xlfn.unique(_xlfn._xlws.filter(cat_table[Subsector],$E8049=cat_table[Sector],"")))</f>
        <v>#NAME?</v>
      </c>
      <c r="AO8049" s="94" t="e">
        <f aca="false" t="array" ref="AO8049:AO8049">_xlfn.torow(_xlfn.unique(_xlfn._xlws.filter(cat_table[Sub-subsector],($E8049=cat_table[Sector])*($F8049=cat_table[Subsector]),"")))</f>
        <v>#NAME?</v>
      </c>
    </row>
    <row r="8050" customFormat="false" ht="15" hidden="false" customHeight="true" outlineLevel="0" collapsed="false">
      <c r="E8050" s="255"/>
      <c r="F8050" s="255"/>
      <c r="G8050" s="255"/>
      <c r="I8050" s="255"/>
      <c r="J8050" s="255"/>
      <c r="K8050" s="255"/>
      <c r="M8050" s="255"/>
      <c r="S8050" s="255"/>
      <c r="AE8050" s="94" t="e">
        <f aca="false" t="array" ref="AE8050:AE8050">_xlfn.torow(_xlfn.unique(_xlfn._xlws.filter(cat_table[Subsector],$E8050=cat_table[Sector],"")))</f>
        <v>#NAME?</v>
      </c>
      <c r="AO8050" s="94" t="e">
        <f aca="false" t="array" ref="AO8050:AO8050">_xlfn.torow(_xlfn.unique(_xlfn._xlws.filter(cat_table[Sub-subsector],($E8050=cat_table[Sector])*($F8050=cat_table[Subsector]),"")))</f>
        <v>#NAME?</v>
      </c>
    </row>
    <row r="8051" customFormat="false" ht="15" hidden="false" customHeight="true" outlineLevel="0" collapsed="false">
      <c r="E8051" s="255"/>
      <c r="F8051" s="255"/>
      <c r="G8051" s="255"/>
      <c r="I8051" s="255"/>
      <c r="J8051" s="255"/>
      <c r="K8051" s="255"/>
      <c r="M8051" s="255"/>
      <c r="S8051" s="255"/>
      <c r="AE8051" s="94" t="e">
        <f aca="false" t="array" ref="AE8051:AE8051">_xlfn.torow(_xlfn.unique(_xlfn._xlws.filter(cat_table[Subsector],$E8051=cat_table[Sector],"")))</f>
        <v>#NAME?</v>
      </c>
      <c r="AO8051" s="94" t="e">
        <f aca="false" t="array" ref="AO8051:AO8051">_xlfn.torow(_xlfn.unique(_xlfn._xlws.filter(cat_table[Sub-subsector],($E8051=cat_table[Sector])*($F8051=cat_table[Subsector]),"")))</f>
        <v>#NAME?</v>
      </c>
    </row>
    <row r="8052" customFormat="false" ht="15" hidden="false" customHeight="true" outlineLevel="0" collapsed="false">
      <c r="E8052" s="255"/>
      <c r="F8052" s="255"/>
      <c r="G8052" s="255"/>
      <c r="I8052" s="255"/>
      <c r="J8052" s="255"/>
      <c r="K8052" s="255"/>
      <c r="M8052" s="255"/>
      <c r="S8052" s="255"/>
      <c r="AE8052" s="94" t="e">
        <f aca="false" t="array" ref="AE8052:AE8052">_xlfn.torow(_xlfn.unique(_xlfn._xlws.filter(cat_table[Subsector],$E8052=cat_table[Sector],"")))</f>
        <v>#NAME?</v>
      </c>
      <c r="AO8052" s="94" t="e">
        <f aca="false" t="array" ref="AO8052:AO8052">_xlfn.torow(_xlfn.unique(_xlfn._xlws.filter(cat_table[Sub-subsector],($E8052=cat_table[Sector])*($F8052=cat_table[Subsector]),"")))</f>
        <v>#NAME?</v>
      </c>
    </row>
    <row r="8053" customFormat="false" ht="15" hidden="false" customHeight="true" outlineLevel="0" collapsed="false">
      <c r="E8053" s="255"/>
      <c r="F8053" s="255"/>
      <c r="G8053" s="255"/>
      <c r="I8053" s="255"/>
      <c r="J8053" s="255"/>
      <c r="K8053" s="255"/>
      <c r="M8053" s="255"/>
      <c r="S8053" s="255"/>
      <c r="AE8053" s="94" t="e">
        <f aca="false" t="array" ref="AE8053:AE8053">_xlfn.torow(_xlfn.unique(_xlfn._xlws.filter(cat_table[Subsector],$E8053=cat_table[Sector],"")))</f>
        <v>#NAME?</v>
      </c>
      <c r="AO8053" s="94" t="e">
        <f aca="false" t="array" ref="AO8053:AO8053">_xlfn.torow(_xlfn.unique(_xlfn._xlws.filter(cat_table[Sub-subsector],($E8053=cat_table[Sector])*($F8053=cat_table[Subsector]),"")))</f>
        <v>#NAME?</v>
      </c>
    </row>
    <row r="8054" customFormat="false" ht="15" hidden="false" customHeight="true" outlineLevel="0" collapsed="false">
      <c r="E8054" s="255"/>
      <c r="F8054" s="255"/>
      <c r="G8054" s="255"/>
      <c r="I8054" s="255"/>
      <c r="J8054" s="255"/>
      <c r="K8054" s="255"/>
      <c r="M8054" s="255"/>
      <c r="S8054" s="255"/>
      <c r="AE8054" s="94" t="e">
        <f aca="false" t="array" ref="AE8054:AE8054">_xlfn.torow(_xlfn.unique(_xlfn._xlws.filter(cat_table[Subsector],$E8054=cat_table[Sector],"")))</f>
        <v>#NAME?</v>
      </c>
      <c r="AO8054" s="94" t="e">
        <f aca="false" t="array" ref="AO8054:AO8054">_xlfn.torow(_xlfn.unique(_xlfn._xlws.filter(cat_table[Sub-subsector],($E8054=cat_table[Sector])*($F8054=cat_table[Subsector]),"")))</f>
        <v>#NAME?</v>
      </c>
    </row>
    <row r="8055" customFormat="false" ht="15" hidden="false" customHeight="true" outlineLevel="0" collapsed="false">
      <c r="E8055" s="255"/>
      <c r="F8055" s="255"/>
      <c r="G8055" s="255"/>
      <c r="I8055" s="255"/>
      <c r="J8055" s="255"/>
      <c r="K8055" s="255"/>
      <c r="M8055" s="255"/>
      <c r="S8055" s="255"/>
      <c r="AE8055" s="94" t="e">
        <f aca="false" t="array" ref="AE8055:AE8055">_xlfn.torow(_xlfn.unique(_xlfn._xlws.filter(cat_table[Subsector],$E8055=cat_table[Sector],"")))</f>
        <v>#NAME?</v>
      </c>
      <c r="AO8055" s="94" t="e">
        <f aca="false" t="array" ref="AO8055:AO8055">_xlfn.torow(_xlfn.unique(_xlfn._xlws.filter(cat_table[Sub-subsector],($E8055=cat_table[Sector])*($F8055=cat_table[Subsector]),"")))</f>
        <v>#NAME?</v>
      </c>
    </row>
    <row r="8056" customFormat="false" ht="15" hidden="false" customHeight="true" outlineLevel="0" collapsed="false">
      <c r="E8056" s="255"/>
      <c r="F8056" s="255"/>
      <c r="G8056" s="255"/>
      <c r="I8056" s="255"/>
      <c r="J8056" s="255"/>
      <c r="K8056" s="255"/>
      <c r="M8056" s="255"/>
      <c r="S8056" s="255"/>
      <c r="AE8056" s="94" t="e">
        <f aca="false" t="array" ref="AE8056:AE8056">_xlfn.torow(_xlfn.unique(_xlfn._xlws.filter(cat_table[Subsector],$E8056=cat_table[Sector],"")))</f>
        <v>#NAME?</v>
      </c>
      <c r="AO8056" s="94" t="e">
        <f aca="false" t="array" ref="AO8056:AO8056">_xlfn.torow(_xlfn.unique(_xlfn._xlws.filter(cat_table[Sub-subsector],($E8056=cat_table[Sector])*($F8056=cat_table[Subsector]),"")))</f>
        <v>#NAME?</v>
      </c>
    </row>
    <row r="8057" customFormat="false" ht="15" hidden="false" customHeight="true" outlineLevel="0" collapsed="false">
      <c r="E8057" s="255"/>
      <c r="F8057" s="255"/>
      <c r="G8057" s="255"/>
      <c r="I8057" s="255"/>
      <c r="J8057" s="255"/>
      <c r="K8057" s="255"/>
      <c r="M8057" s="255"/>
      <c r="S8057" s="255"/>
      <c r="AE8057" s="94" t="e">
        <f aca="false" t="array" ref="AE8057:AE8057">_xlfn.torow(_xlfn.unique(_xlfn._xlws.filter(cat_table[Subsector],$E8057=cat_table[Sector],"")))</f>
        <v>#NAME?</v>
      </c>
      <c r="AO8057" s="94" t="e">
        <f aca="false" t="array" ref="AO8057:AO8057">_xlfn.torow(_xlfn.unique(_xlfn._xlws.filter(cat_table[Sub-subsector],($E8057=cat_table[Sector])*($F8057=cat_table[Subsector]),"")))</f>
        <v>#NAME?</v>
      </c>
    </row>
    <row r="8058" customFormat="false" ht="15" hidden="false" customHeight="true" outlineLevel="0" collapsed="false">
      <c r="E8058" s="255"/>
      <c r="F8058" s="255"/>
      <c r="G8058" s="255"/>
      <c r="I8058" s="255"/>
      <c r="J8058" s="255"/>
      <c r="K8058" s="255"/>
      <c r="M8058" s="255"/>
      <c r="S8058" s="255"/>
      <c r="AE8058" s="94" t="e">
        <f aca="false" t="array" ref="AE8058:AE8058">_xlfn.torow(_xlfn.unique(_xlfn._xlws.filter(cat_table[Subsector],$E8058=cat_table[Sector],"")))</f>
        <v>#NAME?</v>
      </c>
      <c r="AO8058" s="94" t="e">
        <f aca="false" t="array" ref="AO8058:AO8058">_xlfn.torow(_xlfn.unique(_xlfn._xlws.filter(cat_table[Sub-subsector],($E8058=cat_table[Sector])*($F8058=cat_table[Subsector]),"")))</f>
        <v>#NAME?</v>
      </c>
    </row>
    <row r="8059" customFormat="false" ht="15" hidden="false" customHeight="true" outlineLevel="0" collapsed="false">
      <c r="E8059" s="255"/>
      <c r="F8059" s="255"/>
      <c r="G8059" s="255"/>
      <c r="I8059" s="255"/>
      <c r="J8059" s="255"/>
      <c r="K8059" s="255"/>
      <c r="M8059" s="255"/>
      <c r="S8059" s="255"/>
      <c r="AE8059" s="94" t="e">
        <f aca="false" t="array" ref="AE8059:AE8059">_xlfn.torow(_xlfn.unique(_xlfn._xlws.filter(cat_table[Subsector],$E8059=cat_table[Sector],"")))</f>
        <v>#NAME?</v>
      </c>
      <c r="AO8059" s="94" t="e">
        <f aca="false" t="array" ref="AO8059:AO8059">_xlfn.torow(_xlfn.unique(_xlfn._xlws.filter(cat_table[Sub-subsector],($E8059=cat_table[Sector])*($F8059=cat_table[Subsector]),"")))</f>
        <v>#NAME?</v>
      </c>
    </row>
    <row r="8060" customFormat="false" ht="15" hidden="false" customHeight="true" outlineLevel="0" collapsed="false">
      <c r="E8060" s="255"/>
      <c r="F8060" s="255"/>
      <c r="G8060" s="255"/>
      <c r="I8060" s="255"/>
      <c r="J8060" s="255"/>
      <c r="K8060" s="255"/>
      <c r="M8060" s="255"/>
      <c r="S8060" s="255"/>
      <c r="AE8060" s="94" t="e">
        <f aca="false" t="array" ref="AE8060:AE8060">_xlfn.torow(_xlfn.unique(_xlfn._xlws.filter(cat_table[Subsector],$E8060=cat_table[Sector],"")))</f>
        <v>#NAME?</v>
      </c>
      <c r="AO8060" s="94" t="e">
        <f aca="false" t="array" ref="AO8060:AO8060">_xlfn.torow(_xlfn.unique(_xlfn._xlws.filter(cat_table[Sub-subsector],($E8060=cat_table[Sector])*($F8060=cat_table[Subsector]),"")))</f>
        <v>#NAME?</v>
      </c>
    </row>
    <row r="8061" customFormat="false" ht="15" hidden="false" customHeight="true" outlineLevel="0" collapsed="false">
      <c r="E8061" s="255"/>
      <c r="F8061" s="255"/>
      <c r="G8061" s="255"/>
      <c r="I8061" s="255"/>
      <c r="J8061" s="255"/>
      <c r="K8061" s="255"/>
      <c r="M8061" s="255"/>
      <c r="S8061" s="255"/>
      <c r="AE8061" s="94" t="e">
        <f aca="false" t="array" ref="AE8061:AE8061">_xlfn.torow(_xlfn.unique(_xlfn._xlws.filter(cat_table[Subsector],$E8061=cat_table[Sector],"")))</f>
        <v>#NAME?</v>
      </c>
      <c r="AO8061" s="94" t="e">
        <f aca="false" t="array" ref="AO8061:AO8061">_xlfn.torow(_xlfn.unique(_xlfn._xlws.filter(cat_table[Sub-subsector],($E8061=cat_table[Sector])*($F8061=cat_table[Subsector]),"")))</f>
        <v>#NAME?</v>
      </c>
    </row>
    <row r="8062" customFormat="false" ht="15" hidden="false" customHeight="true" outlineLevel="0" collapsed="false">
      <c r="E8062" s="255"/>
      <c r="F8062" s="255"/>
      <c r="G8062" s="255"/>
      <c r="I8062" s="255"/>
      <c r="J8062" s="255"/>
      <c r="K8062" s="255"/>
      <c r="M8062" s="255"/>
      <c r="S8062" s="255"/>
      <c r="AE8062" s="94" t="e">
        <f aca="false" t="array" ref="AE8062:AE8062">_xlfn.torow(_xlfn.unique(_xlfn._xlws.filter(cat_table[Subsector],$E8062=cat_table[Sector],"")))</f>
        <v>#NAME?</v>
      </c>
      <c r="AO8062" s="94" t="e">
        <f aca="false" t="array" ref="AO8062:AO8062">_xlfn.torow(_xlfn.unique(_xlfn._xlws.filter(cat_table[Sub-subsector],($E8062=cat_table[Sector])*($F8062=cat_table[Subsector]),"")))</f>
        <v>#NAME?</v>
      </c>
    </row>
    <row r="8063" customFormat="false" ht="15" hidden="false" customHeight="true" outlineLevel="0" collapsed="false">
      <c r="E8063" s="255"/>
      <c r="F8063" s="255"/>
      <c r="G8063" s="255"/>
      <c r="I8063" s="255"/>
      <c r="J8063" s="255"/>
      <c r="K8063" s="255"/>
      <c r="M8063" s="255"/>
      <c r="S8063" s="255"/>
      <c r="AE8063" s="94" t="e">
        <f aca="false" t="array" ref="AE8063:AE8063">_xlfn.torow(_xlfn.unique(_xlfn._xlws.filter(cat_table[Subsector],$E8063=cat_table[Sector],"")))</f>
        <v>#NAME?</v>
      </c>
      <c r="AO8063" s="94" t="e">
        <f aca="false" t="array" ref="AO8063:AO8063">_xlfn.torow(_xlfn.unique(_xlfn._xlws.filter(cat_table[Sub-subsector],($E8063=cat_table[Sector])*($F8063=cat_table[Subsector]),"")))</f>
        <v>#NAME?</v>
      </c>
    </row>
    <row r="8064" customFormat="false" ht="15" hidden="false" customHeight="true" outlineLevel="0" collapsed="false">
      <c r="E8064" s="255"/>
      <c r="F8064" s="255"/>
      <c r="G8064" s="255"/>
      <c r="I8064" s="255"/>
      <c r="J8064" s="255"/>
      <c r="K8064" s="255"/>
      <c r="M8064" s="255"/>
      <c r="S8064" s="255"/>
      <c r="AE8064" s="94" t="e">
        <f aca="false" t="array" ref="AE8064:AE8064">_xlfn.torow(_xlfn.unique(_xlfn._xlws.filter(cat_table[Subsector],$E8064=cat_table[Sector],"")))</f>
        <v>#NAME?</v>
      </c>
      <c r="AO8064" s="94" t="e">
        <f aca="false" t="array" ref="AO8064:AO8064">_xlfn.torow(_xlfn.unique(_xlfn._xlws.filter(cat_table[Sub-subsector],($E8064=cat_table[Sector])*($F8064=cat_table[Subsector]),"")))</f>
        <v>#NAME?</v>
      </c>
    </row>
    <row r="8065" customFormat="false" ht="15" hidden="false" customHeight="true" outlineLevel="0" collapsed="false">
      <c r="E8065" s="255"/>
      <c r="F8065" s="255"/>
      <c r="G8065" s="255"/>
      <c r="I8065" s="255"/>
      <c r="J8065" s="255"/>
      <c r="K8065" s="255"/>
      <c r="M8065" s="255"/>
      <c r="S8065" s="255"/>
      <c r="AE8065" s="94" t="e">
        <f aca="false" t="array" ref="AE8065:AE8065">_xlfn.torow(_xlfn.unique(_xlfn._xlws.filter(cat_table[Subsector],$E8065=cat_table[Sector],"")))</f>
        <v>#NAME?</v>
      </c>
      <c r="AO8065" s="94" t="e">
        <f aca="false" t="array" ref="AO8065:AO8065">_xlfn.torow(_xlfn.unique(_xlfn._xlws.filter(cat_table[Sub-subsector],($E8065=cat_table[Sector])*($F8065=cat_table[Subsector]),"")))</f>
        <v>#NAME?</v>
      </c>
    </row>
    <row r="8066" customFormat="false" ht="15" hidden="false" customHeight="true" outlineLevel="0" collapsed="false">
      <c r="E8066" s="255"/>
      <c r="F8066" s="255"/>
      <c r="G8066" s="255"/>
      <c r="I8066" s="255"/>
      <c r="J8066" s="255"/>
      <c r="K8066" s="255"/>
      <c r="M8066" s="255"/>
      <c r="S8066" s="255"/>
      <c r="AE8066" s="94" t="e">
        <f aca="false" t="array" ref="AE8066:AE8066">_xlfn.torow(_xlfn.unique(_xlfn._xlws.filter(cat_table[Subsector],$E8066=cat_table[Sector],"")))</f>
        <v>#NAME?</v>
      </c>
      <c r="AO8066" s="94" t="e">
        <f aca="false" t="array" ref="AO8066:AO8066">_xlfn.torow(_xlfn.unique(_xlfn._xlws.filter(cat_table[Sub-subsector],($E8066=cat_table[Sector])*($F8066=cat_table[Subsector]),"")))</f>
        <v>#NAME?</v>
      </c>
    </row>
    <row r="8067" customFormat="false" ht="15" hidden="false" customHeight="true" outlineLevel="0" collapsed="false">
      <c r="E8067" s="255"/>
      <c r="F8067" s="255"/>
      <c r="G8067" s="255"/>
      <c r="I8067" s="255"/>
      <c r="J8067" s="255"/>
      <c r="K8067" s="255"/>
      <c r="M8067" s="255"/>
      <c r="S8067" s="255"/>
      <c r="AE8067" s="94" t="e">
        <f aca="false" t="array" ref="AE8067:AE8067">_xlfn.torow(_xlfn.unique(_xlfn._xlws.filter(cat_table[Subsector],$E8067=cat_table[Sector],"")))</f>
        <v>#NAME?</v>
      </c>
      <c r="AO8067" s="94" t="e">
        <f aca="false" t="array" ref="AO8067:AO8067">_xlfn.torow(_xlfn.unique(_xlfn._xlws.filter(cat_table[Sub-subsector],($E8067=cat_table[Sector])*($F8067=cat_table[Subsector]),"")))</f>
        <v>#NAME?</v>
      </c>
    </row>
    <row r="8068" customFormat="false" ht="15" hidden="false" customHeight="true" outlineLevel="0" collapsed="false">
      <c r="E8068" s="255"/>
      <c r="F8068" s="255"/>
      <c r="G8068" s="255"/>
      <c r="I8068" s="255"/>
      <c r="J8068" s="255"/>
      <c r="K8068" s="255"/>
      <c r="M8068" s="255"/>
      <c r="S8068" s="255"/>
      <c r="AE8068" s="94" t="e">
        <f aca="false" t="array" ref="AE8068:AE8068">_xlfn.torow(_xlfn.unique(_xlfn._xlws.filter(cat_table[Subsector],$E8068=cat_table[Sector],"")))</f>
        <v>#NAME?</v>
      </c>
      <c r="AO8068" s="94" t="e">
        <f aca="false" t="array" ref="AO8068:AO8068">_xlfn.torow(_xlfn.unique(_xlfn._xlws.filter(cat_table[Sub-subsector],($E8068=cat_table[Sector])*($F8068=cat_table[Subsector]),"")))</f>
        <v>#NAME?</v>
      </c>
    </row>
    <row r="8069" customFormat="false" ht="15" hidden="false" customHeight="true" outlineLevel="0" collapsed="false">
      <c r="E8069" s="255"/>
      <c r="F8069" s="255"/>
      <c r="G8069" s="255"/>
      <c r="I8069" s="255"/>
      <c r="J8069" s="255"/>
      <c r="K8069" s="255"/>
      <c r="M8069" s="255"/>
      <c r="S8069" s="255"/>
      <c r="AE8069" s="94" t="e">
        <f aca="false" t="array" ref="AE8069:AE8069">_xlfn.torow(_xlfn.unique(_xlfn._xlws.filter(cat_table[Subsector],$E8069=cat_table[Sector],"")))</f>
        <v>#NAME?</v>
      </c>
      <c r="AO8069" s="94" t="e">
        <f aca="false" t="array" ref="AO8069:AO8069">_xlfn.torow(_xlfn.unique(_xlfn._xlws.filter(cat_table[Sub-subsector],($E8069=cat_table[Sector])*($F8069=cat_table[Subsector]),"")))</f>
        <v>#NAME?</v>
      </c>
    </row>
    <row r="8070" customFormat="false" ht="15" hidden="false" customHeight="true" outlineLevel="0" collapsed="false">
      <c r="E8070" s="255"/>
      <c r="F8070" s="255"/>
      <c r="G8070" s="255"/>
      <c r="I8070" s="255"/>
      <c r="J8070" s="255"/>
      <c r="K8070" s="255"/>
      <c r="M8070" s="255"/>
      <c r="S8070" s="255"/>
      <c r="AE8070" s="94" t="e">
        <f aca="false" t="array" ref="AE8070:AE8070">_xlfn.torow(_xlfn.unique(_xlfn._xlws.filter(cat_table[Subsector],$E8070=cat_table[Sector],"")))</f>
        <v>#NAME?</v>
      </c>
      <c r="AO8070" s="94" t="e">
        <f aca="false" t="array" ref="AO8070:AO8070">_xlfn.torow(_xlfn.unique(_xlfn._xlws.filter(cat_table[Sub-subsector],($E8070=cat_table[Sector])*($F8070=cat_table[Subsector]),"")))</f>
        <v>#NAME?</v>
      </c>
    </row>
    <row r="8071" customFormat="false" ht="15" hidden="false" customHeight="true" outlineLevel="0" collapsed="false">
      <c r="E8071" s="255"/>
      <c r="F8071" s="255"/>
      <c r="G8071" s="255"/>
      <c r="I8071" s="255"/>
      <c r="J8071" s="255"/>
      <c r="K8071" s="255"/>
      <c r="M8071" s="255"/>
      <c r="S8071" s="255"/>
      <c r="AE8071" s="94" t="e">
        <f aca="false" t="array" ref="AE8071:AE8071">_xlfn.torow(_xlfn.unique(_xlfn._xlws.filter(cat_table[Subsector],$E8071=cat_table[Sector],"")))</f>
        <v>#NAME?</v>
      </c>
      <c r="AO8071" s="94" t="e">
        <f aca="false" t="array" ref="AO8071:AO8071">_xlfn.torow(_xlfn.unique(_xlfn._xlws.filter(cat_table[Sub-subsector],($E8071=cat_table[Sector])*($F8071=cat_table[Subsector]),"")))</f>
        <v>#NAME?</v>
      </c>
    </row>
    <row r="8072" customFormat="false" ht="15" hidden="false" customHeight="true" outlineLevel="0" collapsed="false">
      <c r="E8072" s="255"/>
      <c r="F8072" s="255"/>
      <c r="G8072" s="255"/>
      <c r="I8072" s="255"/>
      <c r="J8072" s="255"/>
      <c r="K8072" s="255"/>
      <c r="M8072" s="255"/>
      <c r="S8072" s="255"/>
      <c r="AE8072" s="94" t="e">
        <f aca="false" t="array" ref="AE8072:AE8072">_xlfn.torow(_xlfn.unique(_xlfn._xlws.filter(cat_table[Subsector],$E8072=cat_table[Sector],"")))</f>
        <v>#NAME?</v>
      </c>
      <c r="AO8072" s="94" t="e">
        <f aca="false" t="array" ref="AO8072:AO8072">_xlfn.torow(_xlfn.unique(_xlfn._xlws.filter(cat_table[Sub-subsector],($E8072=cat_table[Sector])*($F8072=cat_table[Subsector]),"")))</f>
        <v>#NAME?</v>
      </c>
    </row>
    <row r="8073" customFormat="false" ht="15" hidden="false" customHeight="true" outlineLevel="0" collapsed="false">
      <c r="E8073" s="255"/>
      <c r="F8073" s="255"/>
      <c r="G8073" s="255"/>
      <c r="I8073" s="255"/>
      <c r="J8073" s="255"/>
      <c r="K8073" s="255"/>
      <c r="M8073" s="255"/>
      <c r="S8073" s="255"/>
      <c r="AE8073" s="94" t="e">
        <f aca="false" t="array" ref="AE8073:AE8073">_xlfn.torow(_xlfn.unique(_xlfn._xlws.filter(cat_table[Subsector],$E8073=cat_table[Sector],"")))</f>
        <v>#NAME?</v>
      </c>
      <c r="AO8073" s="94" t="e">
        <f aca="false" t="array" ref="AO8073:AO8073">_xlfn.torow(_xlfn.unique(_xlfn._xlws.filter(cat_table[Sub-subsector],($E8073=cat_table[Sector])*($F8073=cat_table[Subsector]),"")))</f>
        <v>#NAME?</v>
      </c>
    </row>
    <row r="8074" customFormat="false" ht="15" hidden="false" customHeight="true" outlineLevel="0" collapsed="false">
      <c r="E8074" s="255"/>
      <c r="F8074" s="255"/>
      <c r="G8074" s="255"/>
      <c r="I8074" s="255"/>
      <c r="J8074" s="255"/>
      <c r="K8074" s="255"/>
      <c r="M8074" s="255"/>
      <c r="S8074" s="255"/>
      <c r="AE8074" s="94" t="e">
        <f aca="false" t="array" ref="AE8074:AE8074">_xlfn.torow(_xlfn.unique(_xlfn._xlws.filter(cat_table[Subsector],$E8074=cat_table[Sector],"")))</f>
        <v>#NAME?</v>
      </c>
      <c r="AO8074" s="94" t="e">
        <f aca="false" t="array" ref="AO8074:AO8074">_xlfn.torow(_xlfn.unique(_xlfn._xlws.filter(cat_table[Sub-subsector],($E8074=cat_table[Sector])*($F8074=cat_table[Subsector]),"")))</f>
        <v>#NAME?</v>
      </c>
    </row>
    <row r="8075" customFormat="false" ht="15" hidden="false" customHeight="true" outlineLevel="0" collapsed="false">
      <c r="E8075" s="255"/>
      <c r="F8075" s="255"/>
      <c r="G8075" s="255"/>
      <c r="I8075" s="255"/>
      <c r="J8075" s="255"/>
      <c r="K8075" s="255"/>
      <c r="M8075" s="255"/>
      <c r="S8075" s="255"/>
      <c r="AE8075" s="94" t="e">
        <f aca="false" t="array" ref="AE8075:AE8075">_xlfn.torow(_xlfn.unique(_xlfn._xlws.filter(cat_table[Subsector],$E8075=cat_table[Sector],"")))</f>
        <v>#NAME?</v>
      </c>
      <c r="AO8075" s="94" t="e">
        <f aca="false" t="array" ref="AO8075:AO8075">_xlfn.torow(_xlfn.unique(_xlfn._xlws.filter(cat_table[Sub-subsector],($E8075=cat_table[Sector])*($F8075=cat_table[Subsector]),"")))</f>
        <v>#NAME?</v>
      </c>
    </row>
    <row r="8076" customFormat="false" ht="15" hidden="false" customHeight="true" outlineLevel="0" collapsed="false">
      <c r="E8076" s="255"/>
      <c r="F8076" s="255"/>
      <c r="G8076" s="255"/>
      <c r="I8076" s="255"/>
      <c r="J8076" s="255"/>
      <c r="K8076" s="255"/>
      <c r="M8076" s="255"/>
      <c r="S8076" s="255"/>
      <c r="AE8076" s="94" t="e">
        <f aca="false" t="array" ref="AE8076:AE8076">_xlfn.torow(_xlfn.unique(_xlfn._xlws.filter(cat_table[Subsector],$E8076=cat_table[Sector],"")))</f>
        <v>#NAME?</v>
      </c>
      <c r="AO8076" s="94" t="e">
        <f aca="false" t="array" ref="AO8076:AO8076">_xlfn.torow(_xlfn.unique(_xlfn._xlws.filter(cat_table[Sub-subsector],($E8076=cat_table[Sector])*($F8076=cat_table[Subsector]),"")))</f>
        <v>#NAME?</v>
      </c>
    </row>
    <row r="8077" customFormat="false" ht="15" hidden="false" customHeight="true" outlineLevel="0" collapsed="false">
      <c r="E8077" s="255"/>
      <c r="F8077" s="255"/>
      <c r="G8077" s="255"/>
      <c r="I8077" s="255"/>
      <c r="J8077" s="255"/>
      <c r="K8077" s="255"/>
      <c r="M8077" s="255"/>
      <c r="S8077" s="255"/>
      <c r="AE8077" s="94" t="e">
        <f aca="false" t="array" ref="AE8077:AE8077">_xlfn.torow(_xlfn.unique(_xlfn._xlws.filter(cat_table[Subsector],$E8077=cat_table[Sector],"")))</f>
        <v>#NAME?</v>
      </c>
      <c r="AO8077" s="94" t="e">
        <f aca="false" t="array" ref="AO8077:AO8077">_xlfn.torow(_xlfn.unique(_xlfn._xlws.filter(cat_table[Sub-subsector],($E8077=cat_table[Sector])*($F8077=cat_table[Subsector]),"")))</f>
        <v>#NAME?</v>
      </c>
    </row>
    <row r="8078" customFormat="false" ht="15" hidden="false" customHeight="true" outlineLevel="0" collapsed="false">
      <c r="E8078" s="255"/>
      <c r="F8078" s="255"/>
      <c r="G8078" s="255"/>
      <c r="I8078" s="255"/>
      <c r="J8078" s="255"/>
      <c r="K8078" s="255"/>
      <c r="M8078" s="255"/>
      <c r="S8078" s="255"/>
      <c r="AE8078" s="94" t="e">
        <f aca="false" t="array" ref="AE8078:AE8078">_xlfn.torow(_xlfn.unique(_xlfn._xlws.filter(cat_table[Subsector],$E8078=cat_table[Sector],"")))</f>
        <v>#NAME?</v>
      </c>
      <c r="AO8078" s="94" t="e">
        <f aca="false" t="array" ref="AO8078:AO8078">_xlfn.torow(_xlfn.unique(_xlfn._xlws.filter(cat_table[Sub-subsector],($E8078=cat_table[Sector])*($F8078=cat_table[Subsector]),"")))</f>
        <v>#NAME?</v>
      </c>
    </row>
    <row r="8079" customFormat="false" ht="15" hidden="false" customHeight="true" outlineLevel="0" collapsed="false">
      <c r="E8079" s="255"/>
      <c r="F8079" s="255"/>
      <c r="G8079" s="255"/>
      <c r="I8079" s="255"/>
      <c r="J8079" s="255"/>
      <c r="K8079" s="255"/>
      <c r="M8079" s="255"/>
      <c r="S8079" s="255"/>
      <c r="AE8079" s="94" t="e">
        <f aca="false" t="array" ref="AE8079:AE8079">_xlfn.torow(_xlfn.unique(_xlfn._xlws.filter(cat_table[Subsector],$E8079=cat_table[Sector],"")))</f>
        <v>#NAME?</v>
      </c>
      <c r="AO8079" s="94" t="e">
        <f aca="false" t="array" ref="AO8079:AO8079">_xlfn.torow(_xlfn.unique(_xlfn._xlws.filter(cat_table[Sub-subsector],($E8079=cat_table[Sector])*($F8079=cat_table[Subsector]),"")))</f>
        <v>#NAME?</v>
      </c>
    </row>
    <row r="8080" customFormat="false" ht="15" hidden="false" customHeight="true" outlineLevel="0" collapsed="false">
      <c r="E8080" s="255"/>
      <c r="F8080" s="255"/>
      <c r="G8080" s="255"/>
      <c r="I8080" s="255"/>
      <c r="J8080" s="255"/>
      <c r="K8080" s="255"/>
      <c r="M8080" s="255"/>
      <c r="S8080" s="255"/>
      <c r="AE8080" s="94" t="e">
        <f aca="false" t="array" ref="AE8080:AE8080">_xlfn.torow(_xlfn.unique(_xlfn._xlws.filter(cat_table[Subsector],$E8080=cat_table[Sector],"")))</f>
        <v>#NAME?</v>
      </c>
      <c r="AO8080" s="94" t="e">
        <f aca="false" t="array" ref="AO8080:AO8080">_xlfn.torow(_xlfn.unique(_xlfn._xlws.filter(cat_table[Sub-subsector],($E8080=cat_table[Sector])*($F8080=cat_table[Subsector]),"")))</f>
        <v>#NAME?</v>
      </c>
    </row>
    <row r="8081" customFormat="false" ht="15" hidden="false" customHeight="true" outlineLevel="0" collapsed="false">
      <c r="E8081" s="255"/>
      <c r="F8081" s="255"/>
      <c r="G8081" s="255"/>
      <c r="I8081" s="255"/>
      <c r="J8081" s="255"/>
      <c r="K8081" s="255"/>
      <c r="M8081" s="255"/>
      <c r="S8081" s="255"/>
      <c r="AE8081" s="94" t="e">
        <f aca="false" t="array" ref="AE8081:AE8081">_xlfn.torow(_xlfn.unique(_xlfn._xlws.filter(cat_table[Subsector],$E8081=cat_table[Sector],"")))</f>
        <v>#NAME?</v>
      </c>
      <c r="AO8081" s="94" t="e">
        <f aca="false" t="array" ref="AO8081:AO8081">_xlfn.torow(_xlfn.unique(_xlfn._xlws.filter(cat_table[Sub-subsector],($E8081=cat_table[Sector])*($F8081=cat_table[Subsector]),"")))</f>
        <v>#NAME?</v>
      </c>
    </row>
    <row r="8082" customFormat="false" ht="15" hidden="false" customHeight="true" outlineLevel="0" collapsed="false">
      <c r="E8082" s="255"/>
      <c r="F8082" s="255"/>
      <c r="G8082" s="255"/>
      <c r="I8082" s="255"/>
      <c r="J8082" s="255"/>
      <c r="K8082" s="255"/>
      <c r="M8082" s="255"/>
      <c r="S8082" s="255"/>
      <c r="AE8082" s="94" t="e">
        <f aca="false" t="array" ref="AE8082:AE8082">_xlfn.torow(_xlfn.unique(_xlfn._xlws.filter(cat_table[Subsector],$E8082=cat_table[Sector],"")))</f>
        <v>#NAME?</v>
      </c>
      <c r="AO8082" s="94" t="e">
        <f aca="false" t="array" ref="AO8082:AO8082">_xlfn.torow(_xlfn.unique(_xlfn._xlws.filter(cat_table[Sub-subsector],($E8082=cat_table[Sector])*($F8082=cat_table[Subsector]),"")))</f>
        <v>#NAME?</v>
      </c>
    </row>
    <row r="8083" customFormat="false" ht="15" hidden="false" customHeight="true" outlineLevel="0" collapsed="false">
      <c r="E8083" s="255"/>
      <c r="F8083" s="255"/>
      <c r="G8083" s="255"/>
      <c r="I8083" s="255"/>
      <c r="J8083" s="255"/>
      <c r="K8083" s="255"/>
      <c r="M8083" s="255"/>
      <c r="S8083" s="255"/>
      <c r="AE8083" s="94" t="e">
        <f aca="false" t="array" ref="AE8083:AE8083">_xlfn.torow(_xlfn.unique(_xlfn._xlws.filter(cat_table[Subsector],$E8083=cat_table[Sector],"")))</f>
        <v>#NAME?</v>
      </c>
      <c r="AO8083" s="94" t="e">
        <f aca="false" t="array" ref="AO8083:AO8083">_xlfn.torow(_xlfn.unique(_xlfn._xlws.filter(cat_table[Sub-subsector],($E8083=cat_table[Sector])*($F8083=cat_table[Subsector]),"")))</f>
        <v>#NAME?</v>
      </c>
    </row>
    <row r="8084" customFormat="false" ht="15" hidden="false" customHeight="true" outlineLevel="0" collapsed="false">
      <c r="E8084" s="255"/>
      <c r="F8084" s="255"/>
      <c r="G8084" s="255"/>
      <c r="I8084" s="255"/>
      <c r="J8084" s="255"/>
      <c r="K8084" s="255"/>
      <c r="M8084" s="255"/>
      <c r="S8084" s="255"/>
      <c r="AE8084" s="94" t="e">
        <f aca="false" t="array" ref="AE8084:AE8084">_xlfn.torow(_xlfn.unique(_xlfn._xlws.filter(cat_table[Subsector],$E8084=cat_table[Sector],"")))</f>
        <v>#NAME?</v>
      </c>
      <c r="AO8084" s="94" t="e">
        <f aca="false" t="array" ref="AO8084:AO8084">_xlfn.torow(_xlfn.unique(_xlfn._xlws.filter(cat_table[Sub-subsector],($E8084=cat_table[Sector])*($F8084=cat_table[Subsector]),"")))</f>
        <v>#NAME?</v>
      </c>
    </row>
    <row r="8085" customFormat="false" ht="15" hidden="false" customHeight="true" outlineLevel="0" collapsed="false">
      <c r="E8085" s="255"/>
      <c r="F8085" s="255"/>
      <c r="G8085" s="255"/>
      <c r="I8085" s="255"/>
      <c r="J8085" s="255"/>
      <c r="K8085" s="255"/>
      <c r="M8085" s="255"/>
      <c r="S8085" s="255"/>
      <c r="AE8085" s="94" t="e">
        <f aca="false" t="array" ref="AE8085:AE8085">_xlfn.torow(_xlfn.unique(_xlfn._xlws.filter(cat_table[Subsector],$E8085=cat_table[Sector],"")))</f>
        <v>#NAME?</v>
      </c>
      <c r="AO8085" s="94" t="e">
        <f aca="false" t="array" ref="AO8085:AO8085">_xlfn.torow(_xlfn.unique(_xlfn._xlws.filter(cat_table[Sub-subsector],($E8085=cat_table[Sector])*($F8085=cat_table[Subsector]),"")))</f>
        <v>#NAME?</v>
      </c>
    </row>
    <row r="8086" customFormat="false" ht="15" hidden="false" customHeight="true" outlineLevel="0" collapsed="false">
      <c r="E8086" s="255"/>
      <c r="F8086" s="255"/>
      <c r="G8086" s="255"/>
      <c r="I8086" s="255"/>
      <c r="J8086" s="255"/>
      <c r="K8086" s="255"/>
      <c r="M8086" s="255"/>
      <c r="S8086" s="255"/>
      <c r="AE8086" s="94" t="e">
        <f aca="false" t="array" ref="AE8086:AE8086">_xlfn.torow(_xlfn.unique(_xlfn._xlws.filter(cat_table[Subsector],$E8086=cat_table[Sector],"")))</f>
        <v>#NAME?</v>
      </c>
      <c r="AO8086" s="94" t="e">
        <f aca="false" t="array" ref="AO8086:AO8086">_xlfn.torow(_xlfn.unique(_xlfn._xlws.filter(cat_table[Sub-subsector],($E8086=cat_table[Sector])*($F8086=cat_table[Subsector]),"")))</f>
        <v>#NAME?</v>
      </c>
    </row>
    <row r="8087" customFormat="false" ht="15" hidden="false" customHeight="true" outlineLevel="0" collapsed="false">
      <c r="E8087" s="255"/>
      <c r="F8087" s="255"/>
      <c r="G8087" s="255"/>
      <c r="I8087" s="255"/>
      <c r="J8087" s="255"/>
      <c r="K8087" s="255"/>
      <c r="M8087" s="255"/>
      <c r="S8087" s="255"/>
      <c r="AE8087" s="94" t="e">
        <f aca="false" t="array" ref="AE8087:AE8087">_xlfn.torow(_xlfn.unique(_xlfn._xlws.filter(cat_table[Subsector],$E8087=cat_table[Sector],"")))</f>
        <v>#NAME?</v>
      </c>
      <c r="AO8087" s="94" t="e">
        <f aca="false" t="array" ref="AO8087:AO8087">_xlfn.torow(_xlfn.unique(_xlfn._xlws.filter(cat_table[Sub-subsector],($E8087=cat_table[Sector])*($F8087=cat_table[Subsector]),"")))</f>
        <v>#NAME?</v>
      </c>
    </row>
    <row r="8088" customFormat="false" ht="15" hidden="false" customHeight="true" outlineLevel="0" collapsed="false">
      <c r="E8088" s="255"/>
      <c r="F8088" s="255"/>
      <c r="G8088" s="255"/>
      <c r="I8088" s="255"/>
      <c r="J8088" s="255"/>
      <c r="K8088" s="255"/>
      <c r="M8088" s="255"/>
      <c r="S8088" s="255"/>
      <c r="AE8088" s="94" t="e">
        <f aca="false" t="array" ref="AE8088:AE8088">_xlfn.torow(_xlfn.unique(_xlfn._xlws.filter(cat_table[Subsector],$E8088=cat_table[Sector],"")))</f>
        <v>#NAME?</v>
      </c>
      <c r="AO8088" s="94" t="e">
        <f aca="false" t="array" ref="AO8088:AO8088">_xlfn.torow(_xlfn.unique(_xlfn._xlws.filter(cat_table[Sub-subsector],($E8088=cat_table[Sector])*($F8088=cat_table[Subsector]),"")))</f>
        <v>#NAME?</v>
      </c>
    </row>
    <row r="8089" customFormat="false" ht="15" hidden="false" customHeight="true" outlineLevel="0" collapsed="false">
      <c r="E8089" s="255"/>
      <c r="F8089" s="255"/>
      <c r="G8089" s="255"/>
      <c r="I8089" s="255"/>
      <c r="J8089" s="255"/>
      <c r="K8089" s="255"/>
      <c r="M8089" s="255"/>
      <c r="S8089" s="255"/>
      <c r="AE8089" s="94" t="e">
        <f aca="false" t="array" ref="AE8089:AE8089">_xlfn.torow(_xlfn.unique(_xlfn._xlws.filter(cat_table[Subsector],$E8089=cat_table[Sector],"")))</f>
        <v>#NAME?</v>
      </c>
      <c r="AO8089" s="94" t="e">
        <f aca="false" t="array" ref="AO8089:AO8089">_xlfn.torow(_xlfn.unique(_xlfn._xlws.filter(cat_table[Sub-subsector],($E8089=cat_table[Sector])*($F8089=cat_table[Subsector]),"")))</f>
        <v>#NAME?</v>
      </c>
    </row>
    <row r="8090" customFormat="false" ht="15" hidden="false" customHeight="true" outlineLevel="0" collapsed="false">
      <c r="E8090" s="255"/>
      <c r="F8090" s="255"/>
      <c r="G8090" s="255"/>
      <c r="I8090" s="255"/>
      <c r="J8090" s="255"/>
      <c r="K8090" s="255"/>
      <c r="M8090" s="255"/>
      <c r="S8090" s="255"/>
      <c r="AE8090" s="94" t="e">
        <f aca="false" t="array" ref="AE8090:AE8090">_xlfn.torow(_xlfn.unique(_xlfn._xlws.filter(cat_table[Subsector],$E8090=cat_table[Sector],"")))</f>
        <v>#NAME?</v>
      </c>
      <c r="AO8090" s="94" t="e">
        <f aca="false" t="array" ref="AO8090:AO8090">_xlfn.torow(_xlfn.unique(_xlfn._xlws.filter(cat_table[Sub-subsector],($E8090=cat_table[Sector])*($F8090=cat_table[Subsector]),"")))</f>
        <v>#NAME?</v>
      </c>
    </row>
    <row r="8091" customFormat="false" ht="15" hidden="false" customHeight="true" outlineLevel="0" collapsed="false">
      <c r="E8091" s="255"/>
      <c r="F8091" s="255"/>
      <c r="G8091" s="255"/>
      <c r="I8091" s="255"/>
      <c r="J8091" s="255"/>
      <c r="K8091" s="255"/>
      <c r="M8091" s="255"/>
      <c r="S8091" s="255"/>
      <c r="AE8091" s="94" t="e">
        <f aca="false" t="array" ref="AE8091:AE8091">_xlfn.torow(_xlfn.unique(_xlfn._xlws.filter(cat_table[Subsector],$E8091=cat_table[Sector],"")))</f>
        <v>#NAME?</v>
      </c>
      <c r="AO8091" s="94" t="e">
        <f aca="false" t="array" ref="AO8091:AO8091">_xlfn.torow(_xlfn.unique(_xlfn._xlws.filter(cat_table[Sub-subsector],($E8091=cat_table[Sector])*($F8091=cat_table[Subsector]),"")))</f>
        <v>#NAME?</v>
      </c>
    </row>
    <row r="8092" customFormat="false" ht="15" hidden="false" customHeight="true" outlineLevel="0" collapsed="false">
      <c r="E8092" s="255"/>
      <c r="F8092" s="255"/>
      <c r="G8092" s="255"/>
      <c r="I8092" s="255"/>
      <c r="J8092" s="255"/>
      <c r="K8092" s="255"/>
      <c r="M8092" s="255"/>
      <c r="S8092" s="255"/>
      <c r="AE8092" s="94" t="e">
        <f aca="false" t="array" ref="AE8092:AE8092">_xlfn.torow(_xlfn.unique(_xlfn._xlws.filter(cat_table[Subsector],$E8092=cat_table[Sector],"")))</f>
        <v>#NAME?</v>
      </c>
      <c r="AO8092" s="94" t="e">
        <f aca="false" t="array" ref="AO8092:AO8092">_xlfn.torow(_xlfn.unique(_xlfn._xlws.filter(cat_table[Sub-subsector],($E8092=cat_table[Sector])*($F8092=cat_table[Subsector]),"")))</f>
        <v>#NAME?</v>
      </c>
    </row>
    <row r="8093" customFormat="false" ht="15" hidden="false" customHeight="true" outlineLevel="0" collapsed="false">
      <c r="E8093" s="255"/>
      <c r="F8093" s="255"/>
      <c r="G8093" s="255"/>
      <c r="I8093" s="255"/>
      <c r="J8093" s="255"/>
      <c r="K8093" s="255"/>
      <c r="M8093" s="255"/>
      <c r="S8093" s="255"/>
      <c r="AE8093" s="94" t="e">
        <f aca="false" t="array" ref="AE8093:AE8093">_xlfn.torow(_xlfn.unique(_xlfn._xlws.filter(cat_table[Subsector],$E8093=cat_table[Sector],"")))</f>
        <v>#NAME?</v>
      </c>
      <c r="AO8093" s="94" t="e">
        <f aca="false" t="array" ref="AO8093:AO8093">_xlfn.torow(_xlfn.unique(_xlfn._xlws.filter(cat_table[Sub-subsector],($E8093=cat_table[Sector])*($F8093=cat_table[Subsector]),"")))</f>
        <v>#NAME?</v>
      </c>
    </row>
    <row r="8094" customFormat="false" ht="15" hidden="false" customHeight="true" outlineLevel="0" collapsed="false">
      <c r="E8094" s="255"/>
      <c r="F8094" s="255"/>
      <c r="G8094" s="255"/>
      <c r="I8094" s="255"/>
      <c r="J8094" s="255"/>
      <c r="K8094" s="255"/>
      <c r="M8094" s="255"/>
      <c r="S8094" s="255"/>
      <c r="AE8094" s="94" t="e">
        <f aca="false" t="array" ref="AE8094:AE8094">_xlfn.torow(_xlfn.unique(_xlfn._xlws.filter(cat_table[Subsector],$E8094=cat_table[Sector],"")))</f>
        <v>#NAME?</v>
      </c>
      <c r="AO8094" s="94" t="e">
        <f aca="false" t="array" ref="AO8094:AO8094">_xlfn.torow(_xlfn.unique(_xlfn._xlws.filter(cat_table[Sub-subsector],($E8094=cat_table[Sector])*($F8094=cat_table[Subsector]),"")))</f>
        <v>#NAME?</v>
      </c>
    </row>
    <row r="8095" customFormat="false" ht="15" hidden="false" customHeight="true" outlineLevel="0" collapsed="false">
      <c r="E8095" s="255"/>
      <c r="F8095" s="255"/>
      <c r="G8095" s="255"/>
      <c r="I8095" s="255"/>
      <c r="J8095" s="255"/>
      <c r="K8095" s="255"/>
      <c r="M8095" s="255"/>
      <c r="S8095" s="255"/>
      <c r="AE8095" s="94" t="e">
        <f aca="false" t="array" ref="AE8095:AE8095">_xlfn.torow(_xlfn.unique(_xlfn._xlws.filter(cat_table[Subsector],$E8095=cat_table[Sector],"")))</f>
        <v>#NAME?</v>
      </c>
      <c r="AO8095" s="94" t="e">
        <f aca="false" t="array" ref="AO8095:AO8095">_xlfn.torow(_xlfn.unique(_xlfn._xlws.filter(cat_table[Sub-subsector],($E8095=cat_table[Sector])*($F8095=cat_table[Subsector]),"")))</f>
        <v>#NAME?</v>
      </c>
    </row>
    <row r="8096" customFormat="false" ht="15" hidden="false" customHeight="true" outlineLevel="0" collapsed="false">
      <c r="E8096" s="255"/>
      <c r="F8096" s="255"/>
      <c r="G8096" s="255"/>
      <c r="I8096" s="255"/>
      <c r="J8096" s="255"/>
      <c r="K8096" s="255"/>
      <c r="M8096" s="255"/>
      <c r="S8096" s="255"/>
      <c r="AE8096" s="94" t="e">
        <f aca="false" t="array" ref="AE8096:AE8096">_xlfn.torow(_xlfn.unique(_xlfn._xlws.filter(cat_table[Subsector],$E8096=cat_table[Sector],"")))</f>
        <v>#NAME?</v>
      </c>
      <c r="AO8096" s="94" t="e">
        <f aca="false" t="array" ref="AO8096:AO8096">_xlfn.torow(_xlfn.unique(_xlfn._xlws.filter(cat_table[Sub-subsector],($E8096=cat_table[Sector])*($F8096=cat_table[Subsector]),"")))</f>
        <v>#NAME?</v>
      </c>
    </row>
    <row r="8097" customFormat="false" ht="15" hidden="false" customHeight="true" outlineLevel="0" collapsed="false">
      <c r="E8097" s="255"/>
      <c r="F8097" s="255"/>
      <c r="G8097" s="255"/>
      <c r="I8097" s="255"/>
      <c r="J8097" s="255"/>
      <c r="K8097" s="255"/>
      <c r="M8097" s="255"/>
      <c r="S8097" s="255"/>
      <c r="AE8097" s="94" t="e">
        <f aca="false" t="array" ref="AE8097:AE8097">_xlfn.torow(_xlfn.unique(_xlfn._xlws.filter(cat_table[Subsector],$E8097=cat_table[Sector],"")))</f>
        <v>#NAME?</v>
      </c>
      <c r="AO8097" s="94" t="e">
        <f aca="false" t="array" ref="AO8097:AO8097">_xlfn.torow(_xlfn.unique(_xlfn._xlws.filter(cat_table[Sub-subsector],($E8097=cat_table[Sector])*($F8097=cat_table[Subsector]),"")))</f>
        <v>#NAME?</v>
      </c>
    </row>
    <row r="8098" customFormat="false" ht="15" hidden="false" customHeight="true" outlineLevel="0" collapsed="false">
      <c r="E8098" s="255"/>
      <c r="F8098" s="255"/>
      <c r="G8098" s="255"/>
      <c r="I8098" s="255"/>
      <c r="J8098" s="255"/>
      <c r="K8098" s="255"/>
      <c r="M8098" s="255"/>
      <c r="S8098" s="255"/>
      <c r="AE8098" s="94" t="e">
        <f aca="false" t="array" ref="AE8098:AE8098">_xlfn.torow(_xlfn.unique(_xlfn._xlws.filter(cat_table[Subsector],$E8098=cat_table[Sector],"")))</f>
        <v>#NAME?</v>
      </c>
      <c r="AO8098" s="94" t="e">
        <f aca="false" t="array" ref="AO8098:AO8098">_xlfn.torow(_xlfn.unique(_xlfn._xlws.filter(cat_table[Sub-subsector],($E8098=cat_table[Sector])*($F8098=cat_table[Subsector]),"")))</f>
        <v>#NAME?</v>
      </c>
    </row>
    <row r="8099" customFormat="false" ht="15" hidden="false" customHeight="true" outlineLevel="0" collapsed="false">
      <c r="E8099" s="255"/>
      <c r="F8099" s="255"/>
      <c r="G8099" s="255"/>
      <c r="I8099" s="255"/>
      <c r="J8099" s="255"/>
      <c r="K8099" s="255"/>
      <c r="M8099" s="255"/>
      <c r="S8099" s="255"/>
      <c r="AE8099" s="94" t="e">
        <f aca="false" t="array" ref="AE8099:AE8099">_xlfn.torow(_xlfn.unique(_xlfn._xlws.filter(cat_table[Subsector],$E8099=cat_table[Sector],"")))</f>
        <v>#NAME?</v>
      </c>
      <c r="AO8099" s="94" t="e">
        <f aca="false" t="array" ref="AO8099:AO8099">_xlfn.torow(_xlfn.unique(_xlfn._xlws.filter(cat_table[Sub-subsector],($E8099=cat_table[Sector])*($F8099=cat_table[Subsector]),"")))</f>
        <v>#NAME?</v>
      </c>
    </row>
    <row r="8100" customFormat="false" ht="15" hidden="false" customHeight="true" outlineLevel="0" collapsed="false">
      <c r="E8100" s="255"/>
      <c r="F8100" s="255"/>
      <c r="G8100" s="255"/>
      <c r="I8100" s="255"/>
      <c r="J8100" s="255"/>
      <c r="K8100" s="255"/>
      <c r="M8100" s="255"/>
      <c r="S8100" s="255"/>
      <c r="AE8100" s="94" t="e">
        <f aca="false" t="array" ref="AE8100:AE8100">_xlfn.torow(_xlfn.unique(_xlfn._xlws.filter(cat_table[Subsector],$E8100=cat_table[Sector],"")))</f>
        <v>#NAME?</v>
      </c>
      <c r="AO8100" s="94" t="e">
        <f aca="false" t="array" ref="AO8100:AO8100">_xlfn.torow(_xlfn.unique(_xlfn._xlws.filter(cat_table[Sub-subsector],($E8100=cat_table[Sector])*($F8100=cat_table[Subsector]),"")))</f>
        <v>#NAME?</v>
      </c>
    </row>
    <row r="8101" customFormat="false" ht="15" hidden="false" customHeight="true" outlineLevel="0" collapsed="false">
      <c r="E8101" s="255"/>
      <c r="F8101" s="255"/>
      <c r="G8101" s="255"/>
      <c r="I8101" s="255"/>
      <c r="J8101" s="255"/>
      <c r="K8101" s="255"/>
      <c r="M8101" s="255"/>
      <c r="S8101" s="255"/>
      <c r="AE8101" s="94" t="e">
        <f aca="false" t="array" ref="AE8101:AE8101">_xlfn.torow(_xlfn.unique(_xlfn._xlws.filter(cat_table[Subsector],$E8101=cat_table[Sector],"")))</f>
        <v>#NAME?</v>
      </c>
      <c r="AO8101" s="94" t="e">
        <f aca="false" t="array" ref="AO8101:AO8101">_xlfn.torow(_xlfn.unique(_xlfn._xlws.filter(cat_table[Sub-subsector],($E8101=cat_table[Sector])*($F8101=cat_table[Subsector]),"")))</f>
        <v>#NAME?</v>
      </c>
    </row>
    <row r="8102" customFormat="false" ht="15" hidden="false" customHeight="true" outlineLevel="0" collapsed="false">
      <c r="E8102" s="255"/>
      <c r="F8102" s="255"/>
      <c r="G8102" s="255"/>
      <c r="I8102" s="255"/>
      <c r="J8102" s="255"/>
      <c r="K8102" s="255"/>
      <c r="M8102" s="255"/>
      <c r="S8102" s="255"/>
      <c r="AE8102" s="94" t="e">
        <f aca="false" t="array" ref="AE8102:AE8102">_xlfn.torow(_xlfn.unique(_xlfn._xlws.filter(cat_table[Subsector],$E8102=cat_table[Sector],"")))</f>
        <v>#NAME?</v>
      </c>
      <c r="AO8102" s="94" t="e">
        <f aca="false" t="array" ref="AO8102:AO8102">_xlfn.torow(_xlfn.unique(_xlfn._xlws.filter(cat_table[Sub-subsector],($E8102=cat_table[Sector])*($F8102=cat_table[Subsector]),"")))</f>
        <v>#NAME?</v>
      </c>
    </row>
    <row r="8103" customFormat="false" ht="15" hidden="false" customHeight="true" outlineLevel="0" collapsed="false">
      <c r="E8103" s="255"/>
      <c r="F8103" s="255"/>
      <c r="G8103" s="255"/>
      <c r="I8103" s="255"/>
      <c r="J8103" s="255"/>
      <c r="K8103" s="255"/>
      <c r="M8103" s="255"/>
      <c r="S8103" s="255"/>
      <c r="AE8103" s="94" t="e">
        <f aca="false" t="array" ref="AE8103:AE8103">_xlfn.torow(_xlfn.unique(_xlfn._xlws.filter(cat_table[Subsector],$E8103=cat_table[Sector],"")))</f>
        <v>#NAME?</v>
      </c>
      <c r="AO8103" s="94" t="e">
        <f aca="false" t="array" ref="AO8103:AO8103">_xlfn.torow(_xlfn.unique(_xlfn._xlws.filter(cat_table[Sub-subsector],($E8103=cat_table[Sector])*($F8103=cat_table[Subsector]),"")))</f>
        <v>#NAME?</v>
      </c>
    </row>
    <row r="8104" customFormat="false" ht="15" hidden="false" customHeight="true" outlineLevel="0" collapsed="false">
      <c r="E8104" s="255"/>
      <c r="F8104" s="255"/>
      <c r="G8104" s="255"/>
      <c r="I8104" s="255"/>
      <c r="J8104" s="255"/>
      <c r="K8104" s="255"/>
      <c r="M8104" s="255"/>
      <c r="S8104" s="255"/>
      <c r="AE8104" s="94" t="e">
        <f aca="false" t="array" ref="AE8104:AE8104">_xlfn.torow(_xlfn.unique(_xlfn._xlws.filter(cat_table[Subsector],$E8104=cat_table[Sector],"")))</f>
        <v>#NAME?</v>
      </c>
      <c r="AO8104" s="94" t="e">
        <f aca="false" t="array" ref="AO8104:AO8104">_xlfn.torow(_xlfn.unique(_xlfn._xlws.filter(cat_table[Sub-subsector],($E8104=cat_table[Sector])*($F8104=cat_table[Subsector]),"")))</f>
        <v>#NAME?</v>
      </c>
    </row>
    <row r="8105" customFormat="false" ht="15" hidden="false" customHeight="true" outlineLevel="0" collapsed="false">
      <c r="E8105" s="255"/>
      <c r="F8105" s="255"/>
      <c r="G8105" s="255"/>
      <c r="I8105" s="255"/>
      <c r="J8105" s="255"/>
      <c r="K8105" s="255"/>
      <c r="M8105" s="255"/>
      <c r="S8105" s="255"/>
      <c r="AE8105" s="94" t="e">
        <f aca="false" t="array" ref="AE8105:AE8105">_xlfn.torow(_xlfn.unique(_xlfn._xlws.filter(cat_table[Subsector],$E8105=cat_table[Sector],"")))</f>
        <v>#NAME?</v>
      </c>
      <c r="AO8105" s="94" t="e">
        <f aca="false" t="array" ref="AO8105:AO8105">_xlfn.torow(_xlfn.unique(_xlfn._xlws.filter(cat_table[Sub-subsector],($E8105=cat_table[Sector])*($F8105=cat_table[Subsector]),"")))</f>
        <v>#NAME?</v>
      </c>
    </row>
    <row r="8106" customFormat="false" ht="15" hidden="false" customHeight="true" outlineLevel="0" collapsed="false">
      <c r="E8106" s="255"/>
      <c r="F8106" s="255"/>
      <c r="G8106" s="255"/>
      <c r="I8106" s="255"/>
      <c r="J8106" s="255"/>
      <c r="K8106" s="255"/>
      <c r="M8106" s="255"/>
      <c r="S8106" s="255"/>
      <c r="AE8106" s="94" t="e">
        <f aca="false" t="array" ref="AE8106:AE8106">_xlfn.torow(_xlfn.unique(_xlfn._xlws.filter(cat_table[Subsector],$E8106=cat_table[Sector],"")))</f>
        <v>#NAME?</v>
      </c>
      <c r="AO8106" s="94" t="e">
        <f aca="false" t="array" ref="AO8106:AO8106">_xlfn.torow(_xlfn.unique(_xlfn._xlws.filter(cat_table[Sub-subsector],($E8106=cat_table[Sector])*($F8106=cat_table[Subsector]),"")))</f>
        <v>#NAME?</v>
      </c>
    </row>
    <row r="8107" customFormat="false" ht="15" hidden="false" customHeight="true" outlineLevel="0" collapsed="false">
      <c r="E8107" s="255"/>
      <c r="F8107" s="255"/>
      <c r="G8107" s="255"/>
      <c r="I8107" s="255"/>
      <c r="J8107" s="255"/>
      <c r="K8107" s="255"/>
      <c r="M8107" s="255"/>
      <c r="S8107" s="255"/>
      <c r="AE8107" s="94" t="e">
        <f aca="false" t="array" ref="AE8107:AE8107">_xlfn.torow(_xlfn.unique(_xlfn._xlws.filter(cat_table[Subsector],$E8107=cat_table[Sector],"")))</f>
        <v>#NAME?</v>
      </c>
      <c r="AO8107" s="94" t="e">
        <f aca="false" t="array" ref="AO8107:AO8107">_xlfn.torow(_xlfn.unique(_xlfn._xlws.filter(cat_table[Sub-subsector],($E8107=cat_table[Sector])*($F8107=cat_table[Subsector]),"")))</f>
        <v>#NAME?</v>
      </c>
    </row>
    <row r="8108" customFormat="false" ht="15" hidden="false" customHeight="true" outlineLevel="0" collapsed="false">
      <c r="E8108" s="255"/>
      <c r="F8108" s="255"/>
      <c r="G8108" s="255"/>
      <c r="I8108" s="255"/>
      <c r="J8108" s="255"/>
      <c r="K8108" s="255"/>
      <c r="M8108" s="255"/>
      <c r="S8108" s="255"/>
      <c r="AE8108" s="94" t="e">
        <f aca="false" t="array" ref="AE8108:AE8108">_xlfn.torow(_xlfn.unique(_xlfn._xlws.filter(cat_table[Subsector],$E8108=cat_table[Sector],"")))</f>
        <v>#NAME?</v>
      </c>
      <c r="AO8108" s="94" t="e">
        <f aca="false" t="array" ref="AO8108:AO8108">_xlfn.torow(_xlfn.unique(_xlfn._xlws.filter(cat_table[Sub-subsector],($E8108=cat_table[Sector])*($F8108=cat_table[Subsector]),"")))</f>
        <v>#NAME?</v>
      </c>
    </row>
    <row r="8109" customFormat="false" ht="15" hidden="false" customHeight="true" outlineLevel="0" collapsed="false">
      <c r="E8109" s="255"/>
      <c r="F8109" s="255"/>
      <c r="G8109" s="255"/>
      <c r="I8109" s="255"/>
      <c r="J8109" s="255"/>
      <c r="K8109" s="255"/>
      <c r="M8109" s="255"/>
      <c r="S8109" s="255"/>
      <c r="AE8109" s="94" t="e">
        <f aca="false" t="array" ref="AE8109:AE8109">_xlfn.torow(_xlfn.unique(_xlfn._xlws.filter(cat_table[Subsector],$E8109=cat_table[Sector],"")))</f>
        <v>#NAME?</v>
      </c>
      <c r="AO8109" s="94" t="e">
        <f aca="false" t="array" ref="AO8109:AO8109">_xlfn.torow(_xlfn.unique(_xlfn._xlws.filter(cat_table[Sub-subsector],($E8109=cat_table[Sector])*($F8109=cat_table[Subsector]),"")))</f>
        <v>#NAME?</v>
      </c>
    </row>
    <row r="8110" customFormat="false" ht="15" hidden="false" customHeight="true" outlineLevel="0" collapsed="false">
      <c r="E8110" s="255"/>
      <c r="F8110" s="255"/>
      <c r="G8110" s="255"/>
      <c r="I8110" s="255"/>
      <c r="J8110" s="255"/>
      <c r="K8110" s="255"/>
      <c r="M8110" s="255"/>
      <c r="S8110" s="255"/>
      <c r="AE8110" s="94" t="e">
        <f aca="false" t="array" ref="AE8110:AE8110">_xlfn.torow(_xlfn.unique(_xlfn._xlws.filter(cat_table[Subsector],$E8110=cat_table[Sector],"")))</f>
        <v>#NAME?</v>
      </c>
      <c r="AO8110" s="94" t="e">
        <f aca="false" t="array" ref="AO8110:AO8110">_xlfn.torow(_xlfn.unique(_xlfn._xlws.filter(cat_table[Sub-subsector],($E8110=cat_table[Sector])*($F8110=cat_table[Subsector]),"")))</f>
        <v>#NAME?</v>
      </c>
    </row>
    <row r="8111" customFormat="false" ht="15" hidden="false" customHeight="true" outlineLevel="0" collapsed="false">
      <c r="E8111" s="255"/>
      <c r="F8111" s="255"/>
      <c r="G8111" s="255"/>
      <c r="I8111" s="255"/>
      <c r="J8111" s="255"/>
      <c r="K8111" s="255"/>
      <c r="M8111" s="255"/>
      <c r="S8111" s="255"/>
      <c r="AE8111" s="94" t="e">
        <f aca="false" t="array" ref="AE8111:AE8111">_xlfn.torow(_xlfn.unique(_xlfn._xlws.filter(cat_table[Subsector],$E8111=cat_table[Sector],"")))</f>
        <v>#NAME?</v>
      </c>
      <c r="AO8111" s="94" t="e">
        <f aca="false" t="array" ref="AO8111:AO8111">_xlfn.torow(_xlfn.unique(_xlfn._xlws.filter(cat_table[Sub-subsector],($E8111=cat_table[Sector])*($F8111=cat_table[Subsector]),"")))</f>
        <v>#NAME?</v>
      </c>
    </row>
    <row r="8112" customFormat="false" ht="15" hidden="false" customHeight="true" outlineLevel="0" collapsed="false">
      <c r="E8112" s="255"/>
      <c r="F8112" s="255"/>
      <c r="G8112" s="255"/>
      <c r="I8112" s="255"/>
      <c r="J8112" s="255"/>
      <c r="K8112" s="255"/>
      <c r="M8112" s="255"/>
      <c r="S8112" s="255"/>
      <c r="AE8112" s="94" t="e">
        <f aca="false" t="array" ref="AE8112:AE8112">_xlfn.torow(_xlfn.unique(_xlfn._xlws.filter(cat_table[Subsector],$E8112=cat_table[Sector],"")))</f>
        <v>#NAME?</v>
      </c>
      <c r="AO8112" s="94" t="e">
        <f aca="false" t="array" ref="AO8112:AO8112">_xlfn.torow(_xlfn.unique(_xlfn._xlws.filter(cat_table[Sub-subsector],($E8112=cat_table[Sector])*($F8112=cat_table[Subsector]),"")))</f>
        <v>#NAME?</v>
      </c>
    </row>
    <row r="8113" customFormat="false" ht="15" hidden="false" customHeight="true" outlineLevel="0" collapsed="false">
      <c r="E8113" s="255"/>
      <c r="F8113" s="255"/>
      <c r="G8113" s="255"/>
      <c r="I8113" s="255"/>
      <c r="J8113" s="255"/>
      <c r="K8113" s="255"/>
      <c r="M8113" s="255"/>
      <c r="S8113" s="255"/>
      <c r="AE8113" s="94" t="e">
        <f aca="false" t="array" ref="AE8113:AE8113">_xlfn.torow(_xlfn.unique(_xlfn._xlws.filter(cat_table[Subsector],$E8113=cat_table[Sector],"")))</f>
        <v>#NAME?</v>
      </c>
      <c r="AO8113" s="94" t="e">
        <f aca="false" t="array" ref="AO8113:AO8113">_xlfn.torow(_xlfn.unique(_xlfn._xlws.filter(cat_table[Sub-subsector],($E8113=cat_table[Sector])*($F8113=cat_table[Subsector]),"")))</f>
        <v>#NAME?</v>
      </c>
    </row>
    <row r="8114" customFormat="false" ht="15" hidden="false" customHeight="true" outlineLevel="0" collapsed="false">
      <c r="E8114" s="255"/>
      <c r="F8114" s="255"/>
      <c r="G8114" s="255"/>
      <c r="I8114" s="255"/>
      <c r="J8114" s="255"/>
      <c r="K8114" s="255"/>
      <c r="M8114" s="255"/>
      <c r="S8114" s="255"/>
      <c r="AE8114" s="94" t="e">
        <f aca="false" t="array" ref="AE8114:AE8114">_xlfn.torow(_xlfn.unique(_xlfn._xlws.filter(cat_table[Subsector],$E8114=cat_table[Sector],"")))</f>
        <v>#NAME?</v>
      </c>
      <c r="AO8114" s="94" t="e">
        <f aca="false" t="array" ref="AO8114:AO8114">_xlfn.torow(_xlfn.unique(_xlfn._xlws.filter(cat_table[Sub-subsector],($E8114=cat_table[Sector])*($F8114=cat_table[Subsector]),"")))</f>
        <v>#NAME?</v>
      </c>
    </row>
    <row r="8115" customFormat="false" ht="15" hidden="false" customHeight="true" outlineLevel="0" collapsed="false">
      <c r="E8115" s="255"/>
      <c r="F8115" s="255"/>
      <c r="G8115" s="255"/>
      <c r="I8115" s="255"/>
      <c r="J8115" s="255"/>
      <c r="K8115" s="255"/>
      <c r="M8115" s="255"/>
      <c r="S8115" s="255"/>
      <c r="AE8115" s="94" t="e">
        <f aca="false" t="array" ref="AE8115:AE8115">_xlfn.torow(_xlfn.unique(_xlfn._xlws.filter(cat_table[Subsector],$E8115=cat_table[Sector],"")))</f>
        <v>#NAME?</v>
      </c>
      <c r="AO8115" s="94" t="e">
        <f aca="false" t="array" ref="AO8115:AO8115">_xlfn.torow(_xlfn.unique(_xlfn._xlws.filter(cat_table[Sub-subsector],($E8115=cat_table[Sector])*($F8115=cat_table[Subsector]),"")))</f>
        <v>#NAME?</v>
      </c>
    </row>
    <row r="8116" customFormat="false" ht="15" hidden="false" customHeight="true" outlineLevel="0" collapsed="false">
      <c r="E8116" s="255"/>
      <c r="F8116" s="255"/>
      <c r="G8116" s="255"/>
      <c r="I8116" s="255"/>
      <c r="J8116" s="255"/>
      <c r="K8116" s="255"/>
      <c r="M8116" s="255"/>
      <c r="S8116" s="255"/>
      <c r="AE8116" s="94" t="e">
        <f aca="false" t="array" ref="AE8116:AE8116">_xlfn.torow(_xlfn.unique(_xlfn._xlws.filter(cat_table[Subsector],$E8116=cat_table[Sector],"")))</f>
        <v>#NAME?</v>
      </c>
      <c r="AO8116" s="94" t="e">
        <f aca="false" t="array" ref="AO8116:AO8116">_xlfn.torow(_xlfn.unique(_xlfn._xlws.filter(cat_table[Sub-subsector],($E8116=cat_table[Sector])*($F8116=cat_table[Subsector]),"")))</f>
        <v>#NAME?</v>
      </c>
    </row>
    <row r="8117" customFormat="false" ht="15" hidden="false" customHeight="true" outlineLevel="0" collapsed="false">
      <c r="E8117" s="255"/>
      <c r="F8117" s="255"/>
      <c r="G8117" s="255"/>
      <c r="I8117" s="255"/>
      <c r="J8117" s="255"/>
      <c r="K8117" s="255"/>
      <c r="M8117" s="255"/>
      <c r="S8117" s="255"/>
      <c r="AE8117" s="94" t="e">
        <f aca="false" t="array" ref="AE8117:AE8117">_xlfn.torow(_xlfn.unique(_xlfn._xlws.filter(cat_table[Subsector],$E8117=cat_table[Sector],"")))</f>
        <v>#NAME?</v>
      </c>
      <c r="AO8117" s="94" t="e">
        <f aca="false" t="array" ref="AO8117:AO8117">_xlfn.torow(_xlfn.unique(_xlfn._xlws.filter(cat_table[Sub-subsector],($E8117=cat_table[Sector])*($F8117=cat_table[Subsector]),"")))</f>
        <v>#NAME?</v>
      </c>
    </row>
    <row r="8118" customFormat="false" ht="15" hidden="false" customHeight="true" outlineLevel="0" collapsed="false">
      <c r="E8118" s="255"/>
      <c r="F8118" s="255"/>
      <c r="G8118" s="255"/>
      <c r="I8118" s="255"/>
      <c r="J8118" s="255"/>
      <c r="K8118" s="255"/>
      <c r="M8118" s="255"/>
      <c r="S8118" s="255"/>
      <c r="AE8118" s="94" t="e">
        <f aca="false" t="array" ref="AE8118:AE8118">_xlfn.torow(_xlfn.unique(_xlfn._xlws.filter(cat_table[Subsector],$E8118=cat_table[Sector],"")))</f>
        <v>#NAME?</v>
      </c>
      <c r="AO8118" s="94" t="e">
        <f aca="false" t="array" ref="AO8118:AO8118">_xlfn.torow(_xlfn.unique(_xlfn._xlws.filter(cat_table[Sub-subsector],($E8118=cat_table[Sector])*($F8118=cat_table[Subsector]),"")))</f>
        <v>#NAME?</v>
      </c>
    </row>
    <row r="8119" customFormat="false" ht="15" hidden="false" customHeight="true" outlineLevel="0" collapsed="false">
      <c r="E8119" s="255"/>
      <c r="F8119" s="255"/>
      <c r="G8119" s="255"/>
      <c r="I8119" s="255"/>
      <c r="J8119" s="255"/>
      <c r="K8119" s="255"/>
      <c r="M8119" s="255"/>
      <c r="S8119" s="255"/>
      <c r="AE8119" s="94" t="e">
        <f aca="false" t="array" ref="AE8119:AE8119">_xlfn.torow(_xlfn.unique(_xlfn._xlws.filter(cat_table[Subsector],$E8119=cat_table[Sector],"")))</f>
        <v>#NAME?</v>
      </c>
      <c r="AO8119" s="94" t="e">
        <f aca="false" t="array" ref="AO8119:AO8119">_xlfn.torow(_xlfn.unique(_xlfn._xlws.filter(cat_table[Sub-subsector],($E8119=cat_table[Sector])*($F8119=cat_table[Subsector]),"")))</f>
        <v>#NAME?</v>
      </c>
    </row>
    <row r="8120" customFormat="false" ht="15" hidden="false" customHeight="true" outlineLevel="0" collapsed="false">
      <c r="E8120" s="255"/>
      <c r="F8120" s="255"/>
      <c r="G8120" s="255"/>
      <c r="I8120" s="255"/>
      <c r="J8120" s="255"/>
      <c r="K8120" s="255"/>
      <c r="M8120" s="255"/>
      <c r="S8120" s="255"/>
      <c r="AE8120" s="94" t="e">
        <f aca="false" t="array" ref="AE8120:AE8120">_xlfn.torow(_xlfn.unique(_xlfn._xlws.filter(cat_table[Subsector],$E8120=cat_table[Sector],"")))</f>
        <v>#NAME?</v>
      </c>
      <c r="AO8120" s="94" t="e">
        <f aca="false" t="array" ref="AO8120:AO8120">_xlfn.torow(_xlfn.unique(_xlfn._xlws.filter(cat_table[Sub-subsector],($E8120=cat_table[Sector])*($F8120=cat_table[Subsector]),"")))</f>
        <v>#NAME?</v>
      </c>
    </row>
    <row r="8121" customFormat="false" ht="15" hidden="false" customHeight="true" outlineLevel="0" collapsed="false">
      <c r="E8121" s="255"/>
      <c r="F8121" s="255"/>
      <c r="G8121" s="255"/>
      <c r="I8121" s="255"/>
      <c r="J8121" s="255"/>
      <c r="K8121" s="255"/>
      <c r="M8121" s="255"/>
      <c r="S8121" s="255"/>
      <c r="AE8121" s="94" t="e">
        <f aca="false" t="array" ref="AE8121:AE8121">_xlfn.torow(_xlfn.unique(_xlfn._xlws.filter(cat_table[Subsector],$E8121=cat_table[Sector],"")))</f>
        <v>#NAME?</v>
      </c>
      <c r="AO8121" s="94" t="e">
        <f aca="false" t="array" ref="AO8121:AO8121">_xlfn.torow(_xlfn.unique(_xlfn._xlws.filter(cat_table[Sub-subsector],($E8121=cat_table[Sector])*($F8121=cat_table[Subsector]),"")))</f>
        <v>#NAME?</v>
      </c>
    </row>
    <row r="8122" customFormat="false" ht="15" hidden="false" customHeight="true" outlineLevel="0" collapsed="false">
      <c r="E8122" s="255"/>
      <c r="F8122" s="255"/>
      <c r="G8122" s="255"/>
      <c r="I8122" s="255"/>
      <c r="J8122" s="255"/>
      <c r="K8122" s="255"/>
      <c r="M8122" s="255"/>
      <c r="S8122" s="255"/>
      <c r="AE8122" s="94" t="e">
        <f aca="false" t="array" ref="AE8122:AE8122">_xlfn.torow(_xlfn.unique(_xlfn._xlws.filter(cat_table[Subsector],$E8122=cat_table[Sector],"")))</f>
        <v>#NAME?</v>
      </c>
      <c r="AO8122" s="94" t="e">
        <f aca="false" t="array" ref="AO8122:AO8122">_xlfn.torow(_xlfn.unique(_xlfn._xlws.filter(cat_table[Sub-subsector],($E8122=cat_table[Sector])*($F8122=cat_table[Subsector]),"")))</f>
        <v>#NAME?</v>
      </c>
    </row>
    <row r="8123" customFormat="false" ht="15" hidden="false" customHeight="true" outlineLevel="0" collapsed="false">
      <c r="E8123" s="255"/>
      <c r="F8123" s="255"/>
      <c r="G8123" s="255"/>
      <c r="I8123" s="255"/>
      <c r="J8123" s="255"/>
      <c r="K8123" s="255"/>
      <c r="M8123" s="255"/>
      <c r="S8123" s="255"/>
      <c r="AE8123" s="94" t="e">
        <f aca="false" t="array" ref="AE8123:AE8123">_xlfn.torow(_xlfn.unique(_xlfn._xlws.filter(cat_table[Subsector],$E8123=cat_table[Sector],"")))</f>
        <v>#NAME?</v>
      </c>
      <c r="AO8123" s="94" t="e">
        <f aca="false" t="array" ref="AO8123:AO8123">_xlfn.torow(_xlfn.unique(_xlfn._xlws.filter(cat_table[Sub-subsector],($E8123=cat_table[Sector])*($F8123=cat_table[Subsector]),"")))</f>
        <v>#NAME?</v>
      </c>
    </row>
    <row r="8124" customFormat="false" ht="15" hidden="false" customHeight="true" outlineLevel="0" collapsed="false">
      <c r="E8124" s="255"/>
      <c r="F8124" s="255"/>
      <c r="G8124" s="255"/>
      <c r="I8124" s="255"/>
      <c r="J8124" s="255"/>
      <c r="K8124" s="255"/>
      <c r="M8124" s="255"/>
      <c r="S8124" s="255"/>
      <c r="AE8124" s="94" t="e">
        <f aca="false" t="array" ref="AE8124:AE8124">_xlfn.torow(_xlfn.unique(_xlfn._xlws.filter(cat_table[Subsector],$E8124=cat_table[Sector],"")))</f>
        <v>#NAME?</v>
      </c>
      <c r="AO8124" s="94" t="e">
        <f aca="false" t="array" ref="AO8124:AO8124">_xlfn.torow(_xlfn.unique(_xlfn._xlws.filter(cat_table[Sub-subsector],($E8124=cat_table[Sector])*($F8124=cat_table[Subsector]),"")))</f>
        <v>#NAME?</v>
      </c>
    </row>
    <row r="8125" customFormat="false" ht="15" hidden="false" customHeight="true" outlineLevel="0" collapsed="false">
      <c r="E8125" s="255"/>
      <c r="F8125" s="255"/>
      <c r="G8125" s="255"/>
      <c r="I8125" s="255"/>
      <c r="J8125" s="255"/>
      <c r="K8125" s="255"/>
      <c r="M8125" s="255"/>
      <c r="S8125" s="255"/>
      <c r="AE8125" s="94" t="e">
        <f aca="false" t="array" ref="AE8125:AE8125">_xlfn.torow(_xlfn.unique(_xlfn._xlws.filter(cat_table[Subsector],$E8125=cat_table[Sector],"")))</f>
        <v>#NAME?</v>
      </c>
      <c r="AO8125" s="94" t="e">
        <f aca="false" t="array" ref="AO8125:AO8125">_xlfn.torow(_xlfn.unique(_xlfn._xlws.filter(cat_table[Sub-subsector],($E8125=cat_table[Sector])*($F8125=cat_table[Subsector]),"")))</f>
        <v>#NAME?</v>
      </c>
    </row>
    <row r="8126" customFormat="false" ht="15" hidden="false" customHeight="true" outlineLevel="0" collapsed="false">
      <c r="E8126" s="255"/>
      <c r="F8126" s="255"/>
      <c r="G8126" s="255"/>
      <c r="I8126" s="255"/>
      <c r="J8126" s="255"/>
      <c r="K8126" s="255"/>
      <c r="M8126" s="255"/>
      <c r="S8126" s="255"/>
      <c r="AE8126" s="94" t="e">
        <f aca="false" t="array" ref="AE8126:AE8126">_xlfn.torow(_xlfn.unique(_xlfn._xlws.filter(cat_table[Subsector],$E8126=cat_table[Sector],"")))</f>
        <v>#NAME?</v>
      </c>
      <c r="AO8126" s="94" t="e">
        <f aca="false" t="array" ref="AO8126:AO8126">_xlfn.torow(_xlfn.unique(_xlfn._xlws.filter(cat_table[Sub-subsector],($E8126=cat_table[Sector])*($F8126=cat_table[Subsector]),"")))</f>
        <v>#NAME?</v>
      </c>
    </row>
    <row r="8127" customFormat="false" ht="15" hidden="false" customHeight="true" outlineLevel="0" collapsed="false">
      <c r="E8127" s="255"/>
      <c r="F8127" s="255"/>
      <c r="G8127" s="255"/>
      <c r="I8127" s="255"/>
      <c r="J8127" s="255"/>
      <c r="K8127" s="255"/>
      <c r="M8127" s="255"/>
      <c r="S8127" s="255"/>
      <c r="AE8127" s="94" t="e">
        <f aca="false" t="array" ref="AE8127:AE8127">_xlfn.torow(_xlfn.unique(_xlfn._xlws.filter(cat_table[Subsector],$E8127=cat_table[Sector],"")))</f>
        <v>#NAME?</v>
      </c>
      <c r="AO8127" s="94" t="e">
        <f aca="false" t="array" ref="AO8127:AO8127">_xlfn.torow(_xlfn.unique(_xlfn._xlws.filter(cat_table[Sub-subsector],($E8127=cat_table[Sector])*($F8127=cat_table[Subsector]),"")))</f>
        <v>#NAME?</v>
      </c>
    </row>
    <row r="8128" customFormat="false" ht="15" hidden="false" customHeight="true" outlineLevel="0" collapsed="false">
      <c r="E8128" s="255"/>
      <c r="F8128" s="255"/>
      <c r="G8128" s="255"/>
      <c r="I8128" s="255"/>
      <c r="J8128" s="255"/>
      <c r="K8128" s="255"/>
      <c r="M8128" s="255"/>
      <c r="S8128" s="255"/>
      <c r="AE8128" s="94" t="e">
        <f aca="false" t="array" ref="AE8128:AE8128">_xlfn.torow(_xlfn.unique(_xlfn._xlws.filter(cat_table[Subsector],$E8128=cat_table[Sector],"")))</f>
        <v>#NAME?</v>
      </c>
      <c r="AO8128" s="94" t="e">
        <f aca="false" t="array" ref="AO8128:AO8128">_xlfn.torow(_xlfn.unique(_xlfn._xlws.filter(cat_table[Sub-subsector],($E8128=cat_table[Sector])*($F8128=cat_table[Subsector]),"")))</f>
        <v>#NAME?</v>
      </c>
    </row>
    <row r="8129" customFormat="false" ht="15" hidden="false" customHeight="true" outlineLevel="0" collapsed="false">
      <c r="E8129" s="255"/>
      <c r="F8129" s="255"/>
      <c r="G8129" s="255"/>
      <c r="I8129" s="255"/>
      <c r="J8129" s="255"/>
      <c r="K8129" s="255"/>
      <c r="M8129" s="255"/>
      <c r="S8129" s="255"/>
      <c r="AE8129" s="94" t="e">
        <f aca="false" t="array" ref="AE8129:AE8129">_xlfn.torow(_xlfn.unique(_xlfn._xlws.filter(cat_table[Subsector],$E8129=cat_table[Sector],"")))</f>
        <v>#NAME?</v>
      </c>
      <c r="AO8129" s="94" t="e">
        <f aca="false" t="array" ref="AO8129:AO8129">_xlfn.torow(_xlfn.unique(_xlfn._xlws.filter(cat_table[Sub-subsector],($E8129=cat_table[Sector])*($F8129=cat_table[Subsector]),"")))</f>
        <v>#NAME?</v>
      </c>
    </row>
    <row r="8130" customFormat="false" ht="15" hidden="false" customHeight="true" outlineLevel="0" collapsed="false">
      <c r="E8130" s="255"/>
      <c r="F8130" s="255"/>
      <c r="G8130" s="255"/>
      <c r="I8130" s="255"/>
      <c r="J8130" s="255"/>
      <c r="K8130" s="255"/>
      <c r="M8130" s="255"/>
      <c r="S8130" s="255"/>
      <c r="AE8130" s="94" t="e">
        <f aca="false" t="array" ref="AE8130:AE8130">_xlfn.torow(_xlfn.unique(_xlfn._xlws.filter(cat_table[Subsector],$E8130=cat_table[Sector],"")))</f>
        <v>#NAME?</v>
      </c>
      <c r="AO8130" s="94" t="e">
        <f aca="false" t="array" ref="AO8130:AO8130">_xlfn.torow(_xlfn.unique(_xlfn._xlws.filter(cat_table[Sub-subsector],($E8130=cat_table[Sector])*($F8130=cat_table[Subsector]),"")))</f>
        <v>#NAME?</v>
      </c>
    </row>
    <row r="8131" customFormat="false" ht="15" hidden="false" customHeight="true" outlineLevel="0" collapsed="false">
      <c r="E8131" s="255"/>
      <c r="F8131" s="255"/>
      <c r="G8131" s="255"/>
      <c r="I8131" s="255"/>
      <c r="J8131" s="255"/>
      <c r="K8131" s="255"/>
      <c r="M8131" s="255"/>
      <c r="S8131" s="255"/>
      <c r="AE8131" s="94" t="e">
        <f aca="false" t="array" ref="AE8131:AE8131">_xlfn.torow(_xlfn.unique(_xlfn._xlws.filter(cat_table[Subsector],$E8131=cat_table[Sector],"")))</f>
        <v>#NAME?</v>
      </c>
      <c r="AO8131" s="94" t="e">
        <f aca="false" t="array" ref="AO8131:AO8131">_xlfn.torow(_xlfn.unique(_xlfn._xlws.filter(cat_table[Sub-subsector],($E8131=cat_table[Sector])*($F8131=cat_table[Subsector]),"")))</f>
        <v>#NAME?</v>
      </c>
    </row>
    <row r="8132" customFormat="false" ht="15" hidden="false" customHeight="true" outlineLevel="0" collapsed="false">
      <c r="E8132" s="255"/>
      <c r="F8132" s="255"/>
      <c r="G8132" s="255"/>
      <c r="I8132" s="255"/>
      <c r="J8132" s="255"/>
      <c r="K8132" s="255"/>
      <c r="M8132" s="255"/>
      <c r="S8132" s="255"/>
      <c r="AE8132" s="94" t="e">
        <f aca="false" t="array" ref="AE8132:AE8132">_xlfn.torow(_xlfn.unique(_xlfn._xlws.filter(cat_table[Subsector],$E8132=cat_table[Sector],"")))</f>
        <v>#NAME?</v>
      </c>
      <c r="AO8132" s="94" t="e">
        <f aca="false" t="array" ref="AO8132:AO8132">_xlfn.torow(_xlfn.unique(_xlfn._xlws.filter(cat_table[Sub-subsector],($E8132=cat_table[Sector])*($F8132=cat_table[Subsector]),"")))</f>
        <v>#NAME?</v>
      </c>
    </row>
    <row r="8133" customFormat="false" ht="15" hidden="false" customHeight="true" outlineLevel="0" collapsed="false">
      <c r="E8133" s="255"/>
      <c r="F8133" s="255"/>
      <c r="G8133" s="255"/>
      <c r="I8133" s="255"/>
      <c r="J8133" s="255"/>
      <c r="K8133" s="255"/>
      <c r="M8133" s="255"/>
      <c r="S8133" s="255"/>
      <c r="AE8133" s="94" t="e">
        <f aca="false" t="array" ref="AE8133:AE8133">_xlfn.torow(_xlfn.unique(_xlfn._xlws.filter(cat_table[Subsector],$E8133=cat_table[Sector],"")))</f>
        <v>#NAME?</v>
      </c>
      <c r="AO8133" s="94" t="e">
        <f aca="false" t="array" ref="AO8133:AO8133">_xlfn.torow(_xlfn.unique(_xlfn._xlws.filter(cat_table[Sub-subsector],($E8133=cat_table[Sector])*($F8133=cat_table[Subsector]),"")))</f>
        <v>#NAME?</v>
      </c>
    </row>
    <row r="8134" customFormat="false" ht="15" hidden="false" customHeight="true" outlineLevel="0" collapsed="false">
      <c r="E8134" s="255"/>
      <c r="F8134" s="255"/>
      <c r="G8134" s="255"/>
      <c r="I8134" s="255"/>
      <c r="J8134" s="255"/>
      <c r="K8134" s="255"/>
      <c r="M8134" s="255"/>
      <c r="S8134" s="255"/>
      <c r="AE8134" s="94" t="e">
        <f aca="false" t="array" ref="AE8134:AE8134">_xlfn.torow(_xlfn.unique(_xlfn._xlws.filter(cat_table[Subsector],$E8134=cat_table[Sector],"")))</f>
        <v>#NAME?</v>
      </c>
      <c r="AO8134" s="94" t="e">
        <f aca="false" t="array" ref="AO8134:AO8134">_xlfn.torow(_xlfn.unique(_xlfn._xlws.filter(cat_table[Sub-subsector],($E8134=cat_table[Sector])*($F8134=cat_table[Subsector]),"")))</f>
        <v>#NAME?</v>
      </c>
    </row>
    <row r="8135" customFormat="false" ht="15" hidden="false" customHeight="true" outlineLevel="0" collapsed="false">
      <c r="E8135" s="255"/>
      <c r="F8135" s="255"/>
      <c r="G8135" s="255"/>
      <c r="I8135" s="255"/>
      <c r="J8135" s="255"/>
      <c r="K8135" s="255"/>
      <c r="M8135" s="255"/>
      <c r="S8135" s="255"/>
      <c r="AE8135" s="94" t="e">
        <f aca="false" t="array" ref="AE8135:AE8135">_xlfn.torow(_xlfn.unique(_xlfn._xlws.filter(cat_table[Subsector],$E8135=cat_table[Sector],"")))</f>
        <v>#NAME?</v>
      </c>
      <c r="AO8135" s="94" t="e">
        <f aca="false" t="array" ref="AO8135:AO8135">_xlfn.torow(_xlfn.unique(_xlfn._xlws.filter(cat_table[Sub-subsector],($E8135=cat_table[Sector])*($F8135=cat_table[Subsector]),"")))</f>
        <v>#NAME?</v>
      </c>
    </row>
    <row r="8136" customFormat="false" ht="15" hidden="false" customHeight="true" outlineLevel="0" collapsed="false">
      <c r="E8136" s="255"/>
      <c r="F8136" s="255"/>
      <c r="G8136" s="255"/>
      <c r="I8136" s="255"/>
      <c r="J8136" s="255"/>
      <c r="K8136" s="255"/>
      <c r="M8136" s="255"/>
      <c r="S8136" s="255"/>
      <c r="AE8136" s="94" t="e">
        <f aca="false" t="array" ref="AE8136:AE8136">_xlfn.torow(_xlfn.unique(_xlfn._xlws.filter(cat_table[Subsector],$E8136=cat_table[Sector],"")))</f>
        <v>#NAME?</v>
      </c>
      <c r="AO8136" s="94" t="e">
        <f aca="false" t="array" ref="AO8136:AO8136">_xlfn.torow(_xlfn.unique(_xlfn._xlws.filter(cat_table[Sub-subsector],($E8136=cat_table[Sector])*($F8136=cat_table[Subsector]),"")))</f>
        <v>#NAME?</v>
      </c>
    </row>
    <row r="8137" customFormat="false" ht="15" hidden="false" customHeight="true" outlineLevel="0" collapsed="false">
      <c r="E8137" s="255"/>
      <c r="F8137" s="255"/>
      <c r="G8137" s="255"/>
      <c r="I8137" s="255"/>
      <c r="J8137" s="255"/>
      <c r="K8137" s="255"/>
      <c r="M8137" s="255"/>
      <c r="S8137" s="255"/>
      <c r="AE8137" s="94" t="e">
        <f aca="false" t="array" ref="AE8137:AE8137">_xlfn.torow(_xlfn.unique(_xlfn._xlws.filter(cat_table[Subsector],$E8137=cat_table[Sector],"")))</f>
        <v>#NAME?</v>
      </c>
      <c r="AO8137" s="94" t="e">
        <f aca="false" t="array" ref="AO8137:AO8137">_xlfn.torow(_xlfn.unique(_xlfn._xlws.filter(cat_table[Sub-subsector],($E8137=cat_table[Sector])*($F8137=cat_table[Subsector]),"")))</f>
        <v>#NAME?</v>
      </c>
    </row>
    <row r="8138" customFormat="false" ht="15" hidden="false" customHeight="true" outlineLevel="0" collapsed="false">
      <c r="E8138" s="255"/>
      <c r="F8138" s="255"/>
      <c r="G8138" s="255"/>
      <c r="I8138" s="255"/>
      <c r="J8138" s="255"/>
      <c r="K8138" s="255"/>
      <c r="M8138" s="255"/>
      <c r="S8138" s="255"/>
      <c r="AE8138" s="94" t="e">
        <f aca="false" t="array" ref="AE8138:AE8138">_xlfn.torow(_xlfn.unique(_xlfn._xlws.filter(cat_table[Subsector],$E8138=cat_table[Sector],"")))</f>
        <v>#NAME?</v>
      </c>
      <c r="AO8138" s="94" t="e">
        <f aca="false" t="array" ref="AO8138:AO8138">_xlfn.torow(_xlfn.unique(_xlfn._xlws.filter(cat_table[Sub-subsector],($E8138=cat_table[Sector])*($F8138=cat_table[Subsector]),"")))</f>
        <v>#NAME?</v>
      </c>
    </row>
    <row r="8139" customFormat="false" ht="15" hidden="false" customHeight="true" outlineLevel="0" collapsed="false">
      <c r="E8139" s="255"/>
      <c r="F8139" s="255"/>
      <c r="G8139" s="255"/>
      <c r="I8139" s="255"/>
      <c r="J8139" s="255"/>
      <c r="K8139" s="255"/>
      <c r="M8139" s="255"/>
      <c r="S8139" s="255"/>
      <c r="AE8139" s="94" t="e">
        <f aca="false" t="array" ref="AE8139:AE8139">_xlfn.torow(_xlfn.unique(_xlfn._xlws.filter(cat_table[Subsector],$E8139=cat_table[Sector],"")))</f>
        <v>#NAME?</v>
      </c>
      <c r="AO8139" s="94" t="e">
        <f aca="false" t="array" ref="AO8139:AO8139">_xlfn.torow(_xlfn.unique(_xlfn._xlws.filter(cat_table[Sub-subsector],($E8139=cat_table[Sector])*($F8139=cat_table[Subsector]),"")))</f>
        <v>#NAME?</v>
      </c>
    </row>
    <row r="8140" customFormat="false" ht="15" hidden="false" customHeight="true" outlineLevel="0" collapsed="false">
      <c r="E8140" s="255"/>
      <c r="F8140" s="255"/>
      <c r="G8140" s="255"/>
      <c r="I8140" s="255"/>
      <c r="J8140" s="255"/>
      <c r="K8140" s="255"/>
      <c r="M8140" s="255"/>
      <c r="S8140" s="255"/>
      <c r="AE8140" s="94" t="e">
        <f aca="false" t="array" ref="AE8140:AE8140">_xlfn.torow(_xlfn.unique(_xlfn._xlws.filter(cat_table[Subsector],$E8140=cat_table[Sector],"")))</f>
        <v>#NAME?</v>
      </c>
      <c r="AO8140" s="94" t="e">
        <f aca="false" t="array" ref="AO8140:AO8140">_xlfn.torow(_xlfn.unique(_xlfn._xlws.filter(cat_table[Sub-subsector],($E8140=cat_table[Sector])*($F8140=cat_table[Subsector]),"")))</f>
        <v>#NAME?</v>
      </c>
    </row>
    <row r="8141" customFormat="false" ht="15" hidden="false" customHeight="true" outlineLevel="0" collapsed="false">
      <c r="E8141" s="255"/>
      <c r="F8141" s="255"/>
      <c r="G8141" s="255"/>
      <c r="I8141" s="255"/>
      <c r="J8141" s="255"/>
      <c r="K8141" s="255"/>
      <c r="M8141" s="255"/>
      <c r="S8141" s="255"/>
      <c r="AE8141" s="94" t="e">
        <f aca="false" t="array" ref="AE8141:AE8141">_xlfn.torow(_xlfn.unique(_xlfn._xlws.filter(cat_table[Subsector],$E8141=cat_table[Sector],"")))</f>
        <v>#NAME?</v>
      </c>
      <c r="AO8141" s="94" t="e">
        <f aca="false" t="array" ref="AO8141:AO8141">_xlfn.torow(_xlfn.unique(_xlfn._xlws.filter(cat_table[Sub-subsector],($E8141=cat_table[Sector])*($F8141=cat_table[Subsector]),"")))</f>
        <v>#NAME?</v>
      </c>
    </row>
    <row r="8142" customFormat="false" ht="15" hidden="false" customHeight="true" outlineLevel="0" collapsed="false">
      <c r="E8142" s="255"/>
      <c r="F8142" s="255"/>
      <c r="G8142" s="255"/>
      <c r="I8142" s="255"/>
      <c r="J8142" s="255"/>
      <c r="K8142" s="255"/>
      <c r="M8142" s="255"/>
      <c r="S8142" s="255"/>
      <c r="AE8142" s="94" t="e">
        <f aca="false" t="array" ref="AE8142:AE8142">_xlfn.torow(_xlfn.unique(_xlfn._xlws.filter(cat_table[Subsector],$E8142=cat_table[Sector],"")))</f>
        <v>#NAME?</v>
      </c>
      <c r="AO8142" s="94" t="e">
        <f aca="false" t="array" ref="AO8142:AO8142">_xlfn.torow(_xlfn.unique(_xlfn._xlws.filter(cat_table[Sub-subsector],($E8142=cat_table[Sector])*($F8142=cat_table[Subsector]),"")))</f>
        <v>#NAME?</v>
      </c>
    </row>
    <row r="8143" customFormat="false" ht="15" hidden="false" customHeight="true" outlineLevel="0" collapsed="false">
      <c r="E8143" s="255"/>
      <c r="F8143" s="255"/>
      <c r="G8143" s="255"/>
      <c r="I8143" s="255"/>
      <c r="J8143" s="255"/>
      <c r="K8143" s="255"/>
      <c r="M8143" s="255"/>
      <c r="S8143" s="255"/>
      <c r="AE8143" s="94" t="e">
        <f aca="false" t="array" ref="AE8143:AE8143">_xlfn.torow(_xlfn.unique(_xlfn._xlws.filter(cat_table[Subsector],$E8143=cat_table[Sector],"")))</f>
        <v>#NAME?</v>
      </c>
      <c r="AO8143" s="94" t="e">
        <f aca="false" t="array" ref="AO8143:AO8143">_xlfn.torow(_xlfn.unique(_xlfn._xlws.filter(cat_table[Sub-subsector],($E8143=cat_table[Sector])*($F8143=cat_table[Subsector]),"")))</f>
        <v>#NAME?</v>
      </c>
    </row>
    <row r="8144" customFormat="false" ht="15" hidden="false" customHeight="true" outlineLevel="0" collapsed="false">
      <c r="E8144" s="255"/>
      <c r="F8144" s="255"/>
      <c r="G8144" s="255"/>
      <c r="I8144" s="255"/>
      <c r="J8144" s="255"/>
      <c r="K8144" s="255"/>
      <c r="M8144" s="255"/>
      <c r="S8144" s="255"/>
      <c r="AE8144" s="94" t="e">
        <f aca="false" t="array" ref="AE8144:AE8144">_xlfn.torow(_xlfn.unique(_xlfn._xlws.filter(cat_table[Subsector],$E8144=cat_table[Sector],"")))</f>
        <v>#NAME?</v>
      </c>
      <c r="AO8144" s="94" t="e">
        <f aca="false" t="array" ref="AO8144:AO8144">_xlfn.torow(_xlfn.unique(_xlfn._xlws.filter(cat_table[Sub-subsector],($E8144=cat_table[Sector])*($F8144=cat_table[Subsector]),"")))</f>
        <v>#NAME?</v>
      </c>
    </row>
    <row r="8145" customFormat="false" ht="15" hidden="false" customHeight="true" outlineLevel="0" collapsed="false">
      <c r="E8145" s="255"/>
      <c r="F8145" s="255"/>
      <c r="G8145" s="255"/>
      <c r="I8145" s="255"/>
      <c r="J8145" s="255"/>
      <c r="K8145" s="255"/>
      <c r="M8145" s="255"/>
      <c r="S8145" s="255"/>
      <c r="AE8145" s="94" t="e">
        <f aca="false" t="array" ref="AE8145:AE8145">_xlfn.torow(_xlfn.unique(_xlfn._xlws.filter(cat_table[Subsector],$E8145=cat_table[Sector],"")))</f>
        <v>#NAME?</v>
      </c>
      <c r="AO8145" s="94" t="e">
        <f aca="false" t="array" ref="AO8145:AO8145">_xlfn.torow(_xlfn.unique(_xlfn._xlws.filter(cat_table[Sub-subsector],($E8145=cat_table[Sector])*($F8145=cat_table[Subsector]),"")))</f>
        <v>#NAME?</v>
      </c>
    </row>
    <row r="8146" customFormat="false" ht="15" hidden="false" customHeight="true" outlineLevel="0" collapsed="false">
      <c r="E8146" s="255"/>
      <c r="F8146" s="255"/>
      <c r="G8146" s="255"/>
      <c r="I8146" s="255"/>
      <c r="J8146" s="255"/>
      <c r="K8146" s="255"/>
      <c r="M8146" s="255"/>
      <c r="S8146" s="255"/>
      <c r="AE8146" s="94" t="e">
        <f aca="false" t="array" ref="AE8146:AE8146">_xlfn.torow(_xlfn.unique(_xlfn._xlws.filter(cat_table[Subsector],$E8146=cat_table[Sector],"")))</f>
        <v>#NAME?</v>
      </c>
      <c r="AO8146" s="94" t="e">
        <f aca="false" t="array" ref="AO8146:AO8146">_xlfn.torow(_xlfn.unique(_xlfn._xlws.filter(cat_table[Sub-subsector],($E8146=cat_table[Sector])*($F8146=cat_table[Subsector]),"")))</f>
        <v>#NAME?</v>
      </c>
    </row>
    <row r="8147" customFormat="false" ht="15" hidden="false" customHeight="true" outlineLevel="0" collapsed="false">
      <c r="E8147" s="255"/>
      <c r="F8147" s="255"/>
      <c r="G8147" s="255"/>
      <c r="I8147" s="255"/>
      <c r="J8147" s="255"/>
      <c r="K8147" s="255"/>
      <c r="M8147" s="255"/>
      <c r="S8147" s="255"/>
      <c r="AE8147" s="94" t="e">
        <f aca="false" t="array" ref="AE8147:AE8147">_xlfn.torow(_xlfn.unique(_xlfn._xlws.filter(cat_table[Subsector],$E8147=cat_table[Sector],"")))</f>
        <v>#NAME?</v>
      </c>
      <c r="AO8147" s="94" t="e">
        <f aca="false" t="array" ref="AO8147:AO8147">_xlfn.torow(_xlfn.unique(_xlfn._xlws.filter(cat_table[Sub-subsector],($E8147=cat_table[Sector])*($F8147=cat_table[Subsector]),"")))</f>
        <v>#NAME?</v>
      </c>
    </row>
    <row r="8148" customFormat="false" ht="15" hidden="false" customHeight="true" outlineLevel="0" collapsed="false">
      <c r="E8148" s="255"/>
      <c r="F8148" s="255"/>
      <c r="G8148" s="255"/>
      <c r="I8148" s="255"/>
      <c r="J8148" s="255"/>
      <c r="K8148" s="255"/>
      <c r="M8148" s="255"/>
      <c r="S8148" s="255"/>
      <c r="AE8148" s="94" t="e">
        <f aca="false" t="array" ref="AE8148:AE8148">_xlfn.torow(_xlfn.unique(_xlfn._xlws.filter(cat_table[Subsector],$E8148=cat_table[Sector],"")))</f>
        <v>#NAME?</v>
      </c>
      <c r="AO8148" s="94" t="e">
        <f aca="false" t="array" ref="AO8148:AO8148">_xlfn.torow(_xlfn.unique(_xlfn._xlws.filter(cat_table[Sub-subsector],($E8148=cat_table[Sector])*($F8148=cat_table[Subsector]),"")))</f>
        <v>#NAME?</v>
      </c>
    </row>
    <row r="8149" customFormat="false" ht="15" hidden="false" customHeight="true" outlineLevel="0" collapsed="false">
      <c r="E8149" s="255"/>
      <c r="F8149" s="255"/>
      <c r="G8149" s="255"/>
      <c r="I8149" s="255"/>
      <c r="J8149" s="255"/>
      <c r="K8149" s="255"/>
      <c r="M8149" s="255"/>
      <c r="S8149" s="255"/>
      <c r="AE8149" s="94" t="e">
        <f aca="false" t="array" ref="AE8149:AE8149">_xlfn.torow(_xlfn.unique(_xlfn._xlws.filter(cat_table[Subsector],$E8149=cat_table[Sector],"")))</f>
        <v>#NAME?</v>
      </c>
      <c r="AO8149" s="94" t="e">
        <f aca="false" t="array" ref="AO8149:AO8149">_xlfn.torow(_xlfn.unique(_xlfn._xlws.filter(cat_table[Sub-subsector],($E8149=cat_table[Sector])*($F8149=cat_table[Subsector]),"")))</f>
        <v>#NAME?</v>
      </c>
    </row>
    <row r="8150" customFormat="false" ht="15" hidden="false" customHeight="true" outlineLevel="0" collapsed="false">
      <c r="E8150" s="255"/>
      <c r="F8150" s="255"/>
      <c r="G8150" s="255"/>
      <c r="I8150" s="255"/>
      <c r="J8150" s="255"/>
      <c r="K8150" s="255"/>
      <c r="M8150" s="255"/>
      <c r="S8150" s="255"/>
      <c r="AE8150" s="94" t="e">
        <f aca="false" t="array" ref="AE8150:AE8150">_xlfn.torow(_xlfn.unique(_xlfn._xlws.filter(cat_table[Subsector],$E8150=cat_table[Sector],"")))</f>
        <v>#NAME?</v>
      </c>
      <c r="AO8150" s="94" t="e">
        <f aca="false" t="array" ref="AO8150:AO8150">_xlfn.torow(_xlfn.unique(_xlfn._xlws.filter(cat_table[Sub-subsector],($E8150=cat_table[Sector])*($F8150=cat_table[Subsector]),"")))</f>
        <v>#NAME?</v>
      </c>
    </row>
    <row r="8151" customFormat="false" ht="15" hidden="false" customHeight="true" outlineLevel="0" collapsed="false">
      <c r="E8151" s="255"/>
      <c r="F8151" s="255"/>
      <c r="G8151" s="255"/>
      <c r="I8151" s="255"/>
      <c r="J8151" s="255"/>
      <c r="K8151" s="255"/>
      <c r="M8151" s="255"/>
      <c r="S8151" s="255"/>
      <c r="AE8151" s="94" t="e">
        <f aca="false" t="array" ref="AE8151:AE8151">_xlfn.torow(_xlfn.unique(_xlfn._xlws.filter(cat_table[Subsector],$E8151=cat_table[Sector],"")))</f>
        <v>#NAME?</v>
      </c>
      <c r="AO8151" s="94" t="e">
        <f aca="false" t="array" ref="AO8151:AO8151">_xlfn.torow(_xlfn.unique(_xlfn._xlws.filter(cat_table[Sub-subsector],($E8151=cat_table[Sector])*($F8151=cat_table[Subsector]),"")))</f>
        <v>#NAME?</v>
      </c>
    </row>
    <row r="8152" customFormat="false" ht="15" hidden="false" customHeight="true" outlineLevel="0" collapsed="false">
      <c r="E8152" s="255"/>
      <c r="F8152" s="255"/>
      <c r="G8152" s="255"/>
      <c r="I8152" s="255"/>
      <c r="J8152" s="255"/>
      <c r="K8152" s="255"/>
      <c r="M8152" s="255"/>
      <c r="S8152" s="255"/>
      <c r="AE8152" s="94" t="e">
        <f aca="false" t="array" ref="AE8152:AE8152">_xlfn.torow(_xlfn.unique(_xlfn._xlws.filter(cat_table[Subsector],$E8152=cat_table[Sector],"")))</f>
        <v>#NAME?</v>
      </c>
      <c r="AO8152" s="94" t="e">
        <f aca="false" t="array" ref="AO8152:AO8152">_xlfn.torow(_xlfn.unique(_xlfn._xlws.filter(cat_table[Sub-subsector],($E8152=cat_table[Sector])*($F8152=cat_table[Subsector]),"")))</f>
        <v>#NAME?</v>
      </c>
    </row>
    <row r="8153" customFormat="false" ht="15" hidden="false" customHeight="true" outlineLevel="0" collapsed="false">
      <c r="E8153" s="255"/>
      <c r="F8153" s="255"/>
      <c r="G8153" s="255"/>
      <c r="I8153" s="255"/>
      <c r="J8153" s="255"/>
      <c r="K8153" s="255"/>
      <c r="M8153" s="255"/>
      <c r="S8153" s="255"/>
      <c r="AE8153" s="94" t="e">
        <f aca="false" t="array" ref="AE8153:AE8153">_xlfn.torow(_xlfn.unique(_xlfn._xlws.filter(cat_table[Subsector],$E8153=cat_table[Sector],"")))</f>
        <v>#NAME?</v>
      </c>
      <c r="AO8153" s="94" t="e">
        <f aca="false" t="array" ref="AO8153:AO8153">_xlfn.torow(_xlfn.unique(_xlfn._xlws.filter(cat_table[Sub-subsector],($E8153=cat_table[Sector])*($F8153=cat_table[Subsector]),"")))</f>
        <v>#NAME?</v>
      </c>
    </row>
    <row r="8154" customFormat="false" ht="15" hidden="false" customHeight="true" outlineLevel="0" collapsed="false">
      <c r="E8154" s="255"/>
      <c r="F8154" s="255"/>
      <c r="G8154" s="255"/>
      <c r="I8154" s="255"/>
      <c r="J8154" s="255"/>
      <c r="K8154" s="255"/>
      <c r="M8154" s="255"/>
      <c r="S8154" s="255"/>
      <c r="AE8154" s="94" t="e">
        <f aca="false" t="array" ref="AE8154:AE8154">_xlfn.torow(_xlfn.unique(_xlfn._xlws.filter(cat_table[Subsector],$E8154=cat_table[Sector],"")))</f>
        <v>#NAME?</v>
      </c>
      <c r="AO8154" s="94" t="e">
        <f aca="false" t="array" ref="AO8154:AO8154">_xlfn.torow(_xlfn.unique(_xlfn._xlws.filter(cat_table[Sub-subsector],($E8154=cat_table[Sector])*($F8154=cat_table[Subsector]),"")))</f>
        <v>#NAME?</v>
      </c>
    </row>
    <row r="8155" customFormat="false" ht="15" hidden="false" customHeight="true" outlineLevel="0" collapsed="false">
      <c r="E8155" s="255"/>
      <c r="F8155" s="255"/>
      <c r="G8155" s="255"/>
      <c r="I8155" s="255"/>
      <c r="J8155" s="255"/>
      <c r="K8155" s="255"/>
      <c r="M8155" s="255"/>
      <c r="S8155" s="255"/>
      <c r="AE8155" s="94" t="e">
        <f aca="false" t="array" ref="AE8155:AE8155">_xlfn.torow(_xlfn.unique(_xlfn._xlws.filter(cat_table[Subsector],$E8155=cat_table[Sector],"")))</f>
        <v>#NAME?</v>
      </c>
      <c r="AO8155" s="94" t="e">
        <f aca="false" t="array" ref="AO8155:AO8155">_xlfn.torow(_xlfn.unique(_xlfn._xlws.filter(cat_table[Sub-subsector],($E8155=cat_table[Sector])*($F8155=cat_table[Subsector]),"")))</f>
        <v>#NAME?</v>
      </c>
    </row>
    <row r="8156" customFormat="false" ht="15" hidden="false" customHeight="true" outlineLevel="0" collapsed="false">
      <c r="E8156" s="255"/>
      <c r="F8156" s="255"/>
      <c r="G8156" s="255"/>
      <c r="I8156" s="255"/>
      <c r="J8156" s="255"/>
      <c r="K8156" s="255"/>
      <c r="M8156" s="255"/>
      <c r="S8156" s="255"/>
      <c r="AE8156" s="94" t="e">
        <f aca="false" t="array" ref="AE8156:AE8156">_xlfn.torow(_xlfn.unique(_xlfn._xlws.filter(cat_table[Subsector],$E8156=cat_table[Sector],"")))</f>
        <v>#NAME?</v>
      </c>
      <c r="AO8156" s="94" t="e">
        <f aca="false" t="array" ref="AO8156:AO8156">_xlfn.torow(_xlfn.unique(_xlfn._xlws.filter(cat_table[Sub-subsector],($E8156=cat_table[Sector])*($F8156=cat_table[Subsector]),"")))</f>
        <v>#NAME?</v>
      </c>
    </row>
    <row r="8157" customFormat="false" ht="15" hidden="false" customHeight="true" outlineLevel="0" collapsed="false">
      <c r="E8157" s="255"/>
      <c r="F8157" s="255"/>
      <c r="G8157" s="255"/>
      <c r="I8157" s="255"/>
      <c r="J8157" s="255"/>
      <c r="K8157" s="255"/>
      <c r="M8157" s="255"/>
      <c r="S8157" s="255"/>
      <c r="AE8157" s="94" t="e">
        <f aca="false" t="array" ref="AE8157:AE8157">_xlfn.torow(_xlfn.unique(_xlfn._xlws.filter(cat_table[Subsector],$E8157=cat_table[Sector],"")))</f>
        <v>#NAME?</v>
      </c>
      <c r="AO8157" s="94" t="e">
        <f aca="false" t="array" ref="AO8157:AO8157">_xlfn.torow(_xlfn.unique(_xlfn._xlws.filter(cat_table[Sub-subsector],($E8157=cat_table[Sector])*($F8157=cat_table[Subsector]),"")))</f>
        <v>#NAME?</v>
      </c>
    </row>
    <row r="8158" customFormat="false" ht="15" hidden="false" customHeight="true" outlineLevel="0" collapsed="false">
      <c r="E8158" s="255"/>
      <c r="F8158" s="255"/>
      <c r="G8158" s="255"/>
      <c r="I8158" s="255"/>
      <c r="J8158" s="255"/>
      <c r="K8158" s="255"/>
      <c r="M8158" s="255"/>
      <c r="S8158" s="255"/>
      <c r="AE8158" s="94" t="e">
        <f aca="false" t="array" ref="AE8158:AE8158">_xlfn.torow(_xlfn.unique(_xlfn._xlws.filter(cat_table[Subsector],$E8158=cat_table[Sector],"")))</f>
        <v>#NAME?</v>
      </c>
      <c r="AO8158" s="94" t="e">
        <f aca="false" t="array" ref="AO8158:AO8158">_xlfn.torow(_xlfn.unique(_xlfn._xlws.filter(cat_table[Sub-subsector],($E8158=cat_table[Sector])*($F8158=cat_table[Subsector]),"")))</f>
        <v>#NAME?</v>
      </c>
    </row>
    <row r="8159" customFormat="false" ht="15" hidden="false" customHeight="true" outlineLevel="0" collapsed="false">
      <c r="E8159" s="255"/>
      <c r="F8159" s="255"/>
      <c r="G8159" s="255"/>
      <c r="I8159" s="255"/>
      <c r="J8159" s="255"/>
      <c r="K8159" s="255"/>
      <c r="M8159" s="255"/>
      <c r="S8159" s="255"/>
      <c r="AE8159" s="94" t="e">
        <f aca="false" t="array" ref="AE8159:AE8159">_xlfn.torow(_xlfn.unique(_xlfn._xlws.filter(cat_table[Subsector],$E8159=cat_table[Sector],"")))</f>
        <v>#NAME?</v>
      </c>
      <c r="AO8159" s="94" t="e">
        <f aca="false" t="array" ref="AO8159:AO8159">_xlfn.torow(_xlfn.unique(_xlfn._xlws.filter(cat_table[Sub-subsector],($E8159=cat_table[Sector])*($F8159=cat_table[Subsector]),"")))</f>
        <v>#NAME?</v>
      </c>
    </row>
    <row r="8160" customFormat="false" ht="15" hidden="false" customHeight="true" outlineLevel="0" collapsed="false">
      <c r="E8160" s="255"/>
      <c r="F8160" s="255"/>
      <c r="G8160" s="255"/>
      <c r="I8160" s="255"/>
      <c r="J8160" s="255"/>
      <c r="K8160" s="255"/>
      <c r="M8160" s="255"/>
      <c r="S8160" s="255"/>
      <c r="AE8160" s="94" t="e">
        <f aca="false" t="array" ref="AE8160:AE8160">_xlfn.torow(_xlfn.unique(_xlfn._xlws.filter(cat_table[Subsector],$E8160=cat_table[Sector],"")))</f>
        <v>#NAME?</v>
      </c>
      <c r="AO8160" s="94" t="e">
        <f aca="false" t="array" ref="AO8160:AO8160">_xlfn.torow(_xlfn.unique(_xlfn._xlws.filter(cat_table[Sub-subsector],($E8160=cat_table[Sector])*($F8160=cat_table[Subsector]),"")))</f>
        <v>#NAME?</v>
      </c>
    </row>
    <row r="8161" customFormat="false" ht="15" hidden="false" customHeight="true" outlineLevel="0" collapsed="false">
      <c r="E8161" s="255"/>
      <c r="F8161" s="255"/>
      <c r="G8161" s="255"/>
      <c r="I8161" s="255"/>
      <c r="J8161" s="255"/>
      <c r="K8161" s="255"/>
      <c r="M8161" s="255"/>
      <c r="S8161" s="255"/>
      <c r="AE8161" s="94" t="e">
        <f aca="false" t="array" ref="AE8161:AE8161">_xlfn.torow(_xlfn.unique(_xlfn._xlws.filter(cat_table[Subsector],$E8161=cat_table[Sector],"")))</f>
        <v>#NAME?</v>
      </c>
      <c r="AO8161" s="94" t="e">
        <f aca="false" t="array" ref="AO8161:AO8161">_xlfn.torow(_xlfn.unique(_xlfn._xlws.filter(cat_table[Sub-subsector],($E8161=cat_table[Sector])*($F8161=cat_table[Subsector]),"")))</f>
        <v>#NAME?</v>
      </c>
    </row>
    <row r="8162" customFormat="false" ht="15" hidden="false" customHeight="true" outlineLevel="0" collapsed="false">
      <c r="E8162" s="255"/>
      <c r="F8162" s="255"/>
      <c r="G8162" s="255"/>
      <c r="I8162" s="255"/>
      <c r="J8162" s="255"/>
      <c r="K8162" s="255"/>
      <c r="M8162" s="255"/>
      <c r="S8162" s="255"/>
      <c r="AE8162" s="94" t="e">
        <f aca="false" t="array" ref="AE8162:AE8162">_xlfn.torow(_xlfn.unique(_xlfn._xlws.filter(cat_table[Subsector],$E8162=cat_table[Sector],"")))</f>
        <v>#NAME?</v>
      </c>
      <c r="AO8162" s="94" t="e">
        <f aca="false" t="array" ref="AO8162:AO8162">_xlfn.torow(_xlfn.unique(_xlfn._xlws.filter(cat_table[Sub-subsector],($E8162=cat_table[Sector])*($F8162=cat_table[Subsector]),"")))</f>
        <v>#NAME?</v>
      </c>
    </row>
    <row r="8163" customFormat="false" ht="15" hidden="false" customHeight="true" outlineLevel="0" collapsed="false">
      <c r="E8163" s="255"/>
      <c r="F8163" s="255"/>
      <c r="G8163" s="255"/>
      <c r="I8163" s="255"/>
      <c r="J8163" s="255"/>
      <c r="K8163" s="255"/>
      <c r="M8163" s="255"/>
      <c r="S8163" s="255"/>
      <c r="AE8163" s="94" t="e">
        <f aca="false" t="array" ref="AE8163:AE8163">_xlfn.torow(_xlfn.unique(_xlfn._xlws.filter(cat_table[Subsector],$E8163=cat_table[Sector],"")))</f>
        <v>#NAME?</v>
      </c>
      <c r="AO8163" s="94" t="e">
        <f aca="false" t="array" ref="AO8163:AO8163">_xlfn.torow(_xlfn.unique(_xlfn._xlws.filter(cat_table[Sub-subsector],($E8163=cat_table[Sector])*($F8163=cat_table[Subsector]),"")))</f>
        <v>#NAME?</v>
      </c>
    </row>
    <row r="8164" customFormat="false" ht="15" hidden="false" customHeight="true" outlineLevel="0" collapsed="false">
      <c r="E8164" s="255"/>
      <c r="F8164" s="255"/>
      <c r="G8164" s="255"/>
      <c r="I8164" s="255"/>
      <c r="J8164" s="255"/>
      <c r="K8164" s="255"/>
      <c r="M8164" s="255"/>
      <c r="S8164" s="255"/>
      <c r="AE8164" s="94" t="e">
        <f aca="false" t="array" ref="AE8164:AE8164">_xlfn.torow(_xlfn.unique(_xlfn._xlws.filter(cat_table[Subsector],$E8164=cat_table[Sector],"")))</f>
        <v>#NAME?</v>
      </c>
      <c r="AO8164" s="94" t="e">
        <f aca="false" t="array" ref="AO8164:AO8164">_xlfn.torow(_xlfn.unique(_xlfn._xlws.filter(cat_table[Sub-subsector],($E8164=cat_table[Sector])*($F8164=cat_table[Subsector]),"")))</f>
        <v>#NAME?</v>
      </c>
    </row>
    <row r="8165" customFormat="false" ht="15" hidden="false" customHeight="true" outlineLevel="0" collapsed="false">
      <c r="E8165" s="255"/>
      <c r="F8165" s="255"/>
      <c r="G8165" s="255"/>
      <c r="I8165" s="255"/>
      <c r="J8165" s="255"/>
      <c r="K8165" s="255"/>
      <c r="M8165" s="255"/>
      <c r="S8165" s="255"/>
      <c r="AE8165" s="94" t="e">
        <f aca="false" t="array" ref="AE8165:AE8165">_xlfn.torow(_xlfn.unique(_xlfn._xlws.filter(cat_table[Subsector],$E8165=cat_table[Sector],"")))</f>
        <v>#NAME?</v>
      </c>
      <c r="AO8165" s="94" t="e">
        <f aca="false" t="array" ref="AO8165:AO8165">_xlfn.torow(_xlfn.unique(_xlfn._xlws.filter(cat_table[Sub-subsector],($E8165=cat_table[Sector])*($F8165=cat_table[Subsector]),"")))</f>
        <v>#NAME?</v>
      </c>
    </row>
    <row r="8166" customFormat="false" ht="15" hidden="false" customHeight="true" outlineLevel="0" collapsed="false">
      <c r="E8166" s="255"/>
      <c r="F8166" s="255"/>
      <c r="G8166" s="255"/>
      <c r="I8166" s="255"/>
      <c r="J8166" s="255"/>
      <c r="K8166" s="255"/>
      <c r="M8166" s="255"/>
      <c r="S8166" s="255"/>
      <c r="AE8166" s="94" t="e">
        <f aca="false" t="array" ref="AE8166:AE8166">_xlfn.torow(_xlfn.unique(_xlfn._xlws.filter(cat_table[Subsector],$E8166=cat_table[Sector],"")))</f>
        <v>#NAME?</v>
      </c>
      <c r="AO8166" s="94" t="e">
        <f aca="false" t="array" ref="AO8166:AO8166">_xlfn.torow(_xlfn.unique(_xlfn._xlws.filter(cat_table[Sub-subsector],($E8166=cat_table[Sector])*($F8166=cat_table[Subsector]),"")))</f>
        <v>#NAME?</v>
      </c>
    </row>
    <row r="8167" customFormat="false" ht="15" hidden="false" customHeight="true" outlineLevel="0" collapsed="false">
      <c r="E8167" s="255"/>
      <c r="F8167" s="255"/>
      <c r="G8167" s="255"/>
      <c r="I8167" s="255"/>
      <c r="J8167" s="255"/>
      <c r="K8167" s="255"/>
      <c r="M8167" s="255"/>
      <c r="S8167" s="255"/>
      <c r="AE8167" s="94" t="e">
        <f aca="false" t="array" ref="AE8167:AE8167">_xlfn.torow(_xlfn.unique(_xlfn._xlws.filter(cat_table[Subsector],$E8167=cat_table[Sector],"")))</f>
        <v>#NAME?</v>
      </c>
      <c r="AO8167" s="94" t="e">
        <f aca="false" t="array" ref="AO8167:AO8167">_xlfn.torow(_xlfn.unique(_xlfn._xlws.filter(cat_table[Sub-subsector],($E8167=cat_table[Sector])*($F8167=cat_table[Subsector]),"")))</f>
        <v>#NAME?</v>
      </c>
    </row>
    <row r="8168" customFormat="false" ht="15" hidden="false" customHeight="true" outlineLevel="0" collapsed="false">
      <c r="E8168" s="255"/>
      <c r="F8168" s="255"/>
      <c r="G8168" s="255"/>
      <c r="I8168" s="255"/>
      <c r="J8168" s="255"/>
      <c r="K8168" s="255"/>
      <c r="M8168" s="255"/>
      <c r="S8168" s="255"/>
      <c r="AE8168" s="94" t="e">
        <f aca="false" t="array" ref="AE8168:AE8168">_xlfn.torow(_xlfn.unique(_xlfn._xlws.filter(cat_table[Subsector],$E8168=cat_table[Sector],"")))</f>
        <v>#NAME?</v>
      </c>
      <c r="AO8168" s="94" t="e">
        <f aca="false" t="array" ref="AO8168:AO8168">_xlfn.torow(_xlfn.unique(_xlfn._xlws.filter(cat_table[Sub-subsector],($E8168=cat_table[Sector])*($F8168=cat_table[Subsector]),"")))</f>
        <v>#NAME?</v>
      </c>
    </row>
    <row r="8169" customFormat="false" ht="15" hidden="false" customHeight="true" outlineLevel="0" collapsed="false">
      <c r="E8169" s="255"/>
      <c r="F8169" s="255"/>
      <c r="G8169" s="255"/>
      <c r="I8169" s="255"/>
      <c r="J8169" s="255"/>
      <c r="K8169" s="255"/>
      <c r="M8169" s="255"/>
      <c r="S8169" s="255"/>
      <c r="AE8169" s="94" t="e">
        <f aca="false" t="array" ref="AE8169:AE8169">_xlfn.torow(_xlfn.unique(_xlfn._xlws.filter(cat_table[Subsector],$E8169=cat_table[Sector],"")))</f>
        <v>#NAME?</v>
      </c>
      <c r="AO8169" s="94" t="e">
        <f aca="false" t="array" ref="AO8169:AO8169">_xlfn.torow(_xlfn.unique(_xlfn._xlws.filter(cat_table[Sub-subsector],($E8169=cat_table[Sector])*($F8169=cat_table[Subsector]),"")))</f>
        <v>#NAME?</v>
      </c>
    </row>
    <row r="8170" customFormat="false" ht="15" hidden="false" customHeight="true" outlineLevel="0" collapsed="false">
      <c r="E8170" s="255"/>
      <c r="F8170" s="255"/>
      <c r="G8170" s="255"/>
      <c r="I8170" s="255"/>
      <c r="J8170" s="255"/>
      <c r="K8170" s="255"/>
      <c r="M8170" s="255"/>
      <c r="S8170" s="255"/>
      <c r="AE8170" s="94" t="e">
        <f aca="false" t="array" ref="AE8170:AE8170">_xlfn.torow(_xlfn.unique(_xlfn._xlws.filter(cat_table[Subsector],$E8170=cat_table[Sector],"")))</f>
        <v>#NAME?</v>
      </c>
      <c r="AO8170" s="94" t="e">
        <f aca="false" t="array" ref="AO8170:AO8170">_xlfn.torow(_xlfn.unique(_xlfn._xlws.filter(cat_table[Sub-subsector],($E8170=cat_table[Sector])*($F8170=cat_table[Subsector]),"")))</f>
        <v>#NAME?</v>
      </c>
    </row>
    <row r="8171" customFormat="false" ht="15" hidden="false" customHeight="true" outlineLevel="0" collapsed="false">
      <c r="E8171" s="255"/>
      <c r="F8171" s="255"/>
      <c r="G8171" s="255"/>
      <c r="I8171" s="255"/>
      <c r="J8171" s="255"/>
      <c r="K8171" s="255"/>
      <c r="M8171" s="255"/>
      <c r="S8171" s="255"/>
      <c r="AE8171" s="94" t="e">
        <f aca="false" t="array" ref="AE8171:AE8171">_xlfn.torow(_xlfn.unique(_xlfn._xlws.filter(cat_table[Subsector],$E8171=cat_table[Sector],"")))</f>
        <v>#NAME?</v>
      </c>
      <c r="AO8171" s="94" t="e">
        <f aca="false" t="array" ref="AO8171:AO8171">_xlfn.torow(_xlfn.unique(_xlfn._xlws.filter(cat_table[Sub-subsector],($E8171=cat_table[Sector])*($F8171=cat_table[Subsector]),"")))</f>
        <v>#NAME?</v>
      </c>
    </row>
    <row r="8172" customFormat="false" ht="15" hidden="false" customHeight="true" outlineLevel="0" collapsed="false">
      <c r="E8172" s="255"/>
      <c r="F8172" s="255"/>
      <c r="G8172" s="255"/>
      <c r="I8172" s="255"/>
      <c r="J8172" s="255"/>
      <c r="K8172" s="255"/>
      <c r="M8172" s="255"/>
      <c r="S8172" s="255"/>
      <c r="AE8172" s="94" t="e">
        <f aca="false" t="array" ref="AE8172:AE8172">_xlfn.torow(_xlfn.unique(_xlfn._xlws.filter(cat_table[Subsector],$E8172=cat_table[Sector],"")))</f>
        <v>#NAME?</v>
      </c>
      <c r="AO8172" s="94" t="e">
        <f aca="false" t="array" ref="AO8172:AO8172">_xlfn.torow(_xlfn.unique(_xlfn._xlws.filter(cat_table[Sub-subsector],($E8172=cat_table[Sector])*($F8172=cat_table[Subsector]),"")))</f>
        <v>#NAME?</v>
      </c>
    </row>
    <row r="8173" customFormat="false" ht="15" hidden="false" customHeight="true" outlineLevel="0" collapsed="false">
      <c r="E8173" s="255"/>
      <c r="F8173" s="255"/>
      <c r="G8173" s="255"/>
      <c r="I8173" s="255"/>
      <c r="J8173" s="255"/>
      <c r="K8173" s="255"/>
      <c r="M8173" s="255"/>
      <c r="S8173" s="255"/>
      <c r="AE8173" s="94" t="e">
        <f aca="false" t="array" ref="AE8173:AE8173">_xlfn.torow(_xlfn.unique(_xlfn._xlws.filter(cat_table[Subsector],$E8173=cat_table[Sector],"")))</f>
        <v>#NAME?</v>
      </c>
      <c r="AO8173" s="94" t="e">
        <f aca="false" t="array" ref="AO8173:AO8173">_xlfn.torow(_xlfn.unique(_xlfn._xlws.filter(cat_table[Sub-subsector],($E8173=cat_table[Sector])*($F8173=cat_table[Subsector]),"")))</f>
        <v>#NAME?</v>
      </c>
    </row>
    <row r="8174" customFormat="false" ht="15" hidden="false" customHeight="true" outlineLevel="0" collapsed="false">
      <c r="E8174" s="255"/>
      <c r="F8174" s="255"/>
      <c r="G8174" s="255"/>
      <c r="I8174" s="255"/>
      <c r="J8174" s="255"/>
      <c r="K8174" s="255"/>
      <c r="M8174" s="255"/>
      <c r="S8174" s="255"/>
      <c r="AE8174" s="94" t="e">
        <f aca="false" t="array" ref="AE8174:AE8174">_xlfn.torow(_xlfn.unique(_xlfn._xlws.filter(cat_table[Subsector],$E8174=cat_table[Sector],"")))</f>
        <v>#NAME?</v>
      </c>
      <c r="AO8174" s="94" t="e">
        <f aca="false" t="array" ref="AO8174:AO8174">_xlfn.torow(_xlfn.unique(_xlfn._xlws.filter(cat_table[Sub-subsector],($E8174=cat_table[Sector])*($F8174=cat_table[Subsector]),"")))</f>
        <v>#NAME?</v>
      </c>
    </row>
    <row r="8175" customFormat="false" ht="15" hidden="false" customHeight="true" outlineLevel="0" collapsed="false">
      <c r="E8175" s="255"/>
      <c r="F8175" s="255"/>
      <c r="G8175" s="255"/>
      <c r="I8175" s="255"/>
      <c r="J8175" s="255"/>
      <c r="K8175" s="255"/>
      <c r="M8175" s="255"/>
      <c r="S8175" s="255"/>
      <c r="AE8175" s="94" t="e">
        <f aca="false" t="array" ref="AE8175:AE8175">_xlfn.torow(_xlfn.unique(_xlfn._xlws.filter(cat_table[Subsector],$E8175=cat_table[Sector],"")))</f>
        <v>#NAME?</v>
      </c>
      <c r="AO8175" s="94" t="e">
        <f aca="false" t="array" ref="AO8175:AO8175">_xlfn.torow(_xlfn.unique(_xlfn._xlws.filter(cat_table[Sub-subsector],($E8175=cat_table[Sector])*($F8175=cat_table[Subsector]),"")))</f>
        <v>#NAME?</v>
      </c>
    </row>
    <row r="8176" customFormat="false" ht="15" hidden="false" customHeight="true" outlineLevel="0" collapsed="false">
      <c r="E8176" s="255"/>
      <c r="F8176" s="255"/>
      <c r="G8176" s="255"/>
      <c r="I8176" s="255"/>
      <c r="J8176" s="255"/>
      <c r="K8176" s="255"/>
      <c r="M8176" s="255"/>
      <c r="S8176" s="255"/>
      <c r="AE8176" s="94" t="e">
        <f aca="false" t="array" ref="AE8176:AE8176">_xlfn.torow(_xlfn.unique(_xlfn._xlws.filter(cat_table[Subsector],$E8176=cat_table[Sector],"")))</f>
        <v>#NAME?</v>
      </c>
      <c r="AO8176" s="94" t="e">
        <f aca="false" t="array" ref="AO8176:AO8176">_xlfn.torow(_xlfn.unique(_xlfn._xlws.filter(cat_table[Sub-subsector],($E8176=cat_table[Sector])*($F8176=cat_table[Subsector]),"")))</f>
        <v>#NAME?</v>
      </c>
    </row>
    <row r="8177" customFormat="false" ht="15" hidden="false" customHeight="true" outlineLevel="0" collapsed="false">
      <c r="E8177" s="255"/>
      <c r="F8177" s="255"/>
      <c r="G8177" s="255"/>
      <c r="I8177" s="255"/>
      <c r="J8177" s="255"/>
      <c r="K8177" s="255"/>
      <c r="M8177" s="255"/>
      <c r="S8177" s="255"/>
      <c r="AE8177" s="94" t="e">
        <f aca="false" t="array" ref="AE8177:AE8177">_xlfn.torow(_xlfn.unique(_xlfn._xlws.filter(cat_table[Subsector],$E8177=cat_table[Sector],"")))</f>
        <v>#NAME?</v>
      </c>
      <c r="AO8177" s="94" t="e">
        <f aca="false" t="array" ref="AO8177:AO8177">_xlfn.torow(_xlfn.unique(_xlfn._xlws.filter(cat_table[Sub-subsector],($E8177=cat_table[Sector])*($F8177=cat_table[Subsector]),"")))</f>
        <v>#NAME?</v>
      </c>
    </row>
    <row r="8178" customFormat="false" ht="15" hidden="false" customHeight="true" outlineLevel="0" collapsed="false">
      <c r="E8178" s="255"/>
      <c r="F8178" s="255"/>
      <c r="G8178" s="255"/>
      <c r="I8178" s="255"/>
      <c r="J8178" s="255"/>
      <c r="K8178" s="255"/>
      <c r="M8178" s="255"/>
      <c r="S8178" s="255"/>
      <c r="AE8178" s="94" t="e">
        <f aca="false" t="array" ref="AE8178:AE8178">_xlfn.torow(_xlfn.unique(_xlfn._xlws.filter(cat_table[Subsector],$E8178=cat_table[Sector],"")))</f>
        <v>#NAME?</v>
      </c>
      <c r="AO8178" s="94" t="e">
        <f aca="false" t="array" ref="AO8178:AO8178">_xlfn.torow(_xlfn.unique(_xlfn._xlws.filter(cat_table[Sub-subsector],($E8178=cat_table[Sector])*($F8178=cat_table[Subsector]),"")))</f>
        <v>#NAME?</v>
      </c>
    </row>
    <row r="8179" customFormat="false" ht="15" hidden="false" customHeight="true" outlineLevel="0" collapsed="false">
      <c r="E8179" s="255"/>
      <c r="F8179" s="255"/>
      <c r="G8179" s="255"/>
      <c r="I8179" s="255"/>
      <c r="J8179" s="255"/>
      <c r="K8179" s="255"/>
      <c r="M8179" s="255"/>
      <c r="S8179" s="255"/>
      <c r="AE8179" s="94" t="e">
        <f aca="false" t="array" ref="AE8179:AE8179">_xlfn.torow(_xlfn.unique(_xlfn._xlws.filter(cat_table[Subsector],$E8179=cat_table[Sector],"")))</f>
        <v>#NAME?</v>
      </c>
      <c r="AO8179" s="94" t="e">
        <f aca="false" t="array" ref="AO8179:AO8179">_xlfn.torow(_xlfn.unique(_xlfn._xlws.filter(cat_table[Sub-subsector],($E8179=cat_table[Sector])*($F8179=cat_table[Subsector]),"")))</f>
        <v>#NAME?</v>
      </c>
    </row>
    <row r="8180" customFormat="false" ht="15" hidden="false" customHeight="true" outlineLevel="0" collapsed="false">
      <c r="E8180" s="255"/>
      <c r="F8180" s="255"/>
      <c r="G8180" s="255"/>
      <c r="I8180" s="255"/>
      <c r="J8180" s="255"/>
      <c r="K8180" s="255"/>
      <c r="M8180" s="255"/>
      <c r="S8180" s="255"/>
      <c r="AE8180" s="94" t="e">
        <f aca="false" t="array" ref="AE8180:AE8180">_xlfn.torow(_xlfn.unique(_xlfn._xlws.filter(cat_table[Subsector],$E8180=cat_table[Sector],"")))</f>
        <v>#NAME?</v>
      </c>
      <c r="AO8180" s="94" t="e">
        <f aca="false" t="array" ref="AO8180:AO8180">_xlfn.torow(_xlfn.unique(_xlfn._xlws.filter(cat_table[Sub-subsector],($E8180=cat_table[Sector])*($F8180=cat_table[Subsector]),"")))</f>
        <v>#NAME?</v>
      </c>
    </row>
    <row r="8181" customFormat="false" ht="15" hidden="false" customHeight="true" outlineLevel="0" collapsed="false">
      <c r="E8181" s="255"/>
      <c r="F8181" s="255"/>
      <c r="G8181" s="255"/>
      <c r="I8181" s="255"/>
      <c r="J8181" s="255"/>
      <c r="K8181" s="255"/>
      <c r="M8181" s="255"/>
      <c r="S8181" s="255"/>
      <c r="AE8181" s="94" t="e">
        <f aca="false" t="array" ref="AE8181:AE8181">_xlfn.torow(_xlfn.unique(_xlfn._xlws.filter(cat_table[Subsector],$E8181=cat_table[Sector],"")))</f>
        <v>#NAME?</v>
      </c>
      <c r="AO8181" s="94" t="e">
        <f aca="false" t="array" ref="AO8181:AO8181">_xlfn.torow(_xlfn.unique(_xlfn._xlws.filter(cat_table[Sub-subsector],($E8181=cat_table[Sector])*($F8181=cat_table[Subsector]),"")))</f>
        <v>#NAME?</v>
      </c>
    </row>
    <row r="8182" customFormat="false" ht="15" hidden="false" customHeight="true" outlineLevel="0" collapsed="false">
      <c r="E8182" s="255"/>
      <c r="F8182" s="255"/>
      <c r="G8182" s="255"/>
      <c r="I8182" s="255"/>
      <c r="J8182" s="255"/>
      <c r="K8182" s="255"/>
      <c r="M8182" s="255"/>
      <c r="S8182" s="255"/>
      <c r="AE8182" s="94" t="e">
        <f aca="false" t="array" ref="AE8182:AE8182">_xlfn.torow(_xlfn.unique(_xlfn._xlws.filter(cat_table[Subsector],$E8182=cat_table[Sector],"")))</f>
        <v>#NAME?</v>
      </c>
      <c r="AO8182" s="94" t="e">
        <f aca="false" t="array" ref="AO8182:AO8182">_xlfn.torow(_xlfn.unique(_xlfn._xlws.filter(cat_table[Sub-subsector],($E8182=cat_table[Sector])*($F8182=cat_table[Subsector]),"")))</f>
        <v>#NAME?</v>
      </c>
    </row>
    <row r="8183" customFormat="false" ht="15" hidden="false" customHeight="true" outlineLevel="0" collapsed="false">
      <c r="E8183" s="255"/>
      <c r="F8183" s="255"/>
      <c r="G8183" s="255"/>
      <c r="I8183" s="255"/>
      <c r="J8183" s="255"/>
      <c r="K8183" s="255"/>
      <c r="M8183" s="255"/>
      <c r="S8183" s="255"/>
      <c r="AE8183" s="94" t="e">
        <f aca="false" t="array" ref="AE8183:AE8183">_xlfn.torow(_xlfn.unique(_xlfn._xlws.filter(cat_table[Subsector],$E8183=cat_table[Sector],"")))</f>
        <v>#NAME?</v>
      </c>
      <c r="AO8183" s="94" t="e">
        <f aca="false" t="array" ref="AO8183:AO8183">_xlfn.torow(_xlfn.unique(_xlfn._xlws.filter(cat_table[Sub-subsector],($E8183=cat_table[Sector])*($F8183=cat_table[Subsector]),"")))</f>
        <v>#NAME?</v>
      </c>
    </row>
    <row r="8184" customFormat="false" ht="15" hidden="false" customHeight="true" outlineLevel="0" collapsed="false">
      <c r="E8184" s="255"/>
      <c r="F8184" s="255"/>
      <c r="G8184" s="255"/>
      <c r="I8184" s="255"/>
      <c r="J8184" s="255"/>
      <c r="K8184" s="255"/>
      <c r="M8184" s="255"/>
      <c r="S8184" s="255"/>
      <c r="AE8184" s="94" t="e">
        <f aca="false" t="array" ref="AE8184:AE8184">_xlfn.torow(_xlfn.unique(_xlfn._xlws.filter(cat_table[Subsector],$E8184=cat_table[Sector],"")))</f>
        <v>#NAME?</v>
      </c>
      <c r="AO8184" s="94" t="e">
        <f aca="false" t="array" ref="AO8184:AO8184">_xlfn.torow(_xlfn.unique(_xlfn._xlws.filter(cat_table[Sub-subsector],($E8184=cat_table[Sector])*($F8184=cat_table[Subsector]),"")))</f>
        <v>#NAME?</v>
      </c>
    </row>
    <row r="8185" customFormat="false" ht="15" hidden="false" customHeight="true" outlineLevel="0" collapsed="false">
      <c r="E8185" s="255"/>
      <c r="F8185" s="255"/>
      <c r="G8185" s="255"/>
      <c r="I8185" s="255"/>
      <c r="J8185" s="255"/>
      <c r="K8185" s="255"/>
      <c r="M8185" s="255"/>
      <c r="S8185" s="255"/>
      <c r="AE8185" s="94" t="e">
        <f aca="false" t="array" ref="AE8185:AE8185">_xlfn.torow(_xlfn.unique(_xlfn._xlws.filter(cat_table[Subsector],$E8185=cat_table[Sector],"")))</f>
        <v>#NAME?</v>
      </c>
      <c r="AO8185" s="94" t="e">
        <f aca="false" t="array" ref="AO8185:AO8185">_xlfn.torow(_xlfn.unique(_xlfn._xlws.filter(cat_table[Sub-subsector],($E8185=cat_table[Sector])*($F8185=cat_table[Subsector]),"")))</f>
        <v>#NAME?</v>
      </c>
    </row>
    <row r="8186" customFormat="false" ht="15" hidden="false" customHeight="true" outlineLevel="0" collapsed="false">
      <c r="E8186" s="255"/>
      <c r="F8186" s="255"/>
      <c r="G8186" s="255"/>
      <c r="I8186" s="255"/>
      <c r="J8186" s="255"/>
      <c r="K8186" s="255"/>
      <c r="M8186" s="255"/>
      <c r="S8186" s="255"/>
      <c r="AE8186" s="94" t="e">
        <f aca="false" t="array" ref="AE8186:AE8186">_xlfn.torow(_xlfn.unique(_xlfn._xlws.filter(cat_table[Subsector],$E8186=cat_table[Sector],"")))</f>
        <v>#NAME?</v>
      </c>
      <c r="AO8186" s="94" t="e">
        <f aca="false" t="array" ref="AO8186:AO8186">_xlfn.torow(_xlfn.unique(_xlfn._xlws.filter(cat_table[Sub-subsector],($E8186=cat_table[Sector])*($F8186=cat_table[Subsector]),"")))</f>
        <v>#NAME?</v>
      </c>
    </row>
    <row r="8187" customFormat="false" ht="15" hidden="false" customHeight="true" outlineLevel="0" collapsed="false">
      <c r="E8187" s="255"/>
      <c r="F8187" s="255"/>
      <c r="G8187" s="255"/>
      <c r="I8187" s="255"/>
      <c r="J8187" s="255"/>
      <c r="K8187" s="255"/>
      <c r="M8187" s="255"/>
      <c r="S8187" s="255"/>
      <c r="AE8187" s="94" t="e">
        <f aca="false" t="array" ref="AE8187:AE8187">_xlfn.torow(_xlfn.unique(_xlfn._xlws.filter(cat_table[Subsector],$E8187=cat_table[Sector],"")))</f>
        <v>#NAME?</v>
      </c>
      <c r="AO8187" s="94" t="e">
        <f aca="false" t="array" ref="AO8187:AO8187">_xlfn.torow(_xlfn.unique(_xlfn._xlws.filter(cat_table[Sub-subsector],($E8187=cat_table[Sector])*($F8187=cat_table[Subsector]),"")))</f>
        <v>#NAME?</v>
      </c>
    </row>
    <row r="8188" customFormat="false" ht="15" hidden="false" customHeight="true" outlineLevel="0" collapsed="false">
      <c r="E8188" s="255"/>
      <c r="F8188" s="255"/>
      <c r="G8188" s="255"/>
      <c r="I8188" s="255"/>
      <c r="J8188" s="255"/>
      <c r="K8188" s="255"/>
      <c r="M8188" s="255"/>
      <c r="S8188" s="255"/>
      <c r="AE8188" s="94" t="e">
        <f aca="false" t="array" ref="AE8188:AE8188">_xlfn.torow(_xlfn.unique(_xlfn._xlws.filter(cat_table[Subsector],$E8188=cat_table[Sector],"")))</f>
        <v>#NAME?</v>
      </c>
      <c r="AO8188" s="94" t="e">
        <f aca="false" t="array" ref="AO8188:AO8188">_xlfn.torow(_xlfn.unique(_xlfn._xlws.filter(cat_table[Sub-subsector],($E8188=cat_table[Sector])*($F8188=cat_table[Subsector]),"")))</f>
        <v>#NAME?</v>
      </c>
    </row>
    <row r="8189" customFormat="false" ht="15" hidden="false" customHeight="true" outlineLevel="0" collapsed="false">
      <c r="E8189" s="255"/>
      <c r="F8189" s="255"/>
      <c r="G8189" s="255"/>
      <c r="I8189" s="255"/>
      <c r="J8189" s="255"/>
      <c r="K8189" s="255"/>
      <c r="M8189" s="255"/>
      <c r="S8189" s="255"/>
      <c r="AE8189" s="94" t="e">
        <f aca="false" t="array" ref="AE8189:AE8189">_xlfn.torow(_xlfn.unique(_xlfn._xlws.filter(cat_table[Subsector],$E8189=cat_table[Sector],"")))</f>
        <v>#NAME?</v>
      </c>
      <c r="AO8189" s="94" t="e">
        <f aca="false" t="array" ref="AO8189:AO8189">_xlfn.torow(_xlfn.unique(_xlfn._xlws.filter(cat_table[Sub-subsector],($E8189=cat_table[Sector])*($F8189=cat_table[Subsector]),"")))</f>
        <v>#NAME?</v>
      </c>
    </row>
    <row r="8190" customFormat="false" ht="15" hidden="false" customHeight="true" outlineLevel="0" collapsed="false">
      <c r="E8190" s="255"/>
      <c r="F8190" s="255"/>
      <c r="G8190" s="255"/>
      <c r="I8190" s="255"/>
      <c r="J8190" s="255"/>
      <c r="K8190" s="255"/>
      <c r="M8190" s="255"/>
      <c r="S8190" s="255"/>
      <c r="AE8190" s="94" t="e">
        <f aca="false" t="array" ref="AE8190:AE8190">_xlfn.torow(_xlfn.unique(_xlfn._xlws.filter(cat_table[Subsector],$E8190=cat_table[Sector],"")))</f>
        <v>#NAME?</v>
      </c>
      <c r="AO8190" s="94" t="e">
        <f aca="false" t="array" ref="AO8190:AO8190">_xlfn.torow(_xlfn.unique(_xlfn._xlws.filter(cat_table[Sub-subsector],($E8190=cat_table[Sector])*($F8190=cat_table[Subsector]),"")))</f>
        <v>#NAME?</v>
      </c>
    </row>
    <row r="8191" customFormat="false" ht="15" hidden="false" customHeight="true" outlineLevel="0" collapsed="false">
      <c r="E8191" s="255"/>
      <c r="F8191" s="255"/>
      <c r="G8191" s="255"/>
      <c r="I8191" s="255"/>
      <c r="J8191" s="255"/>
      <c r="K8191" s="255"/>
      <c r="M8191" s="255"/>
      <c r="S8191" s="255"/>
      <c r="AE8191" s="94" t="e">
        <f aca="false" t="array" ref="AE8191:AE8191">_xlfn.torow(_xlfn.unique(_xlfn._xlws.filter(cat_table[Subsector],$E8191=cat_table[Sector],"")))</f>
        <v>#NAME?</v>
      </c>
      <c r="AO8191" s="94" t="e">
        <f aca="false" t="array" ref="AO8191:AO8191">_xlfn.torow(_xlfn.unique(_xlfn._xlws.filter(cat_table[Sub-subsector],($E8191=cat_table[Sector])*($F8191=cat_table[Subsector]),"")))</f>
        <v>#NAME?</v>
      </c>
    </row>
    <row r="8192" customFormat="false" ht="15" hidden="false" customHeight="true" outlineLevel="0" collapsed="false">
      <c r="E8192" s="255"/>
      <c r="F8192" s="255"/>
      <c r="G8192" s="255"/>
      <c r="I8192" s="255"/>
      <c r="J8192" s="255"/>
      <c r="K8192" s="255"/>
      <c r="M8192" s="255"/>
      <c r="S8192" s="255"/>
      <c r="AE8192" s="94" t="e">
        <f aca="false" t="array" ref="AE8192:AE8192">_xlfn.torow(_xlfn.unique(_xlfn._xlws.filter(cat_table[Subsector],$E8192=cat_table[Sector],"")))</f>
        <v>#NAME?</v>
      </c>
      <c r="AO8192" s="94" t="e">
        <f aca="false" t="array" ref="AO8192:AO8192">_xlfn.torow(_xlfn.unique(_xlfn._xlws.filter(cat_table[Sub-subsector],($E8192=cat_table[Sector])*($F8192=cat_table[Subsector]),"")))</f>
        <v>#NAME?</v>
      </c>
    </row>
    <row r="8193" customFormat="false" ht="15" hidden="false" customHeight="true" outlineLevel="0" collapsed="false">
      <c r="E8193" s="255"/>
      <c r="F8193" s="255"/>
      <c r="G8193" s="255"/>
      <c r="I8193" s="255"/>
      <c r="J8193" s="255"/>
      <c r="K8193" s="255"/>
      <c r="M8193" s="255"/>
      <c r="S8193" s="255"/>
      <c r="AE8193" s="94" t="e">
        <f aca="false" t="array" ref="AE8193:AE8193">_xlfn.torow(_xlfn.unique(_xlfn._xlws.filter(cat_table[Subsector],$E8193=cat_table[Sector],"")))</f>
        <v>#NAME?</v>
      </c>
      <c r="AO8193" s="94" t="e">
        <f aca="false" t="array" ref="AO8193:AO8193">_xlfn.torow(_xlfn.unique(_xlfn._xlws.filter(cat_table[Sub-subsector],($E8193=cat_table[Sector])*($F8193=cat_table[Subsector]),"")))</f>
        <v>#NAME?</v>
      </c>
    </row>
    <row r="8194" customFormat="false" ht="15" hidden="false" customHeight="true" outlineLevel="0" collapsed="false">
      <c r="E8194" s="255"/>
      <c r="F8194" s="255"/>
      <c r="G8194" s="255"/>
      <c r="I8194" s="255"/>
      <c r="J8194" s="255"/>
      <c r="K8194" s="255"/>
      <c r="M8194" s="255"/>
      <c r="S8194" s="255"/>
      <c r="AE8194" s="94" t="e">
        <f aca="false" t="array" ref="AE8194:AE8194">_xlfn.torow(_xlfn.unique(_xlfn._xlws.filter(cat_table[Subsector],$E8194=cat_table[Sector],"")))</f>
        <v>#NAME?</v>
      </c>
      <c r="AO8194" s="94" t="e">
        <f aca="false" t="array" ref="AO8194:AO8194">_xlfn.torow(_xlfn.unique(_xlfn._xlws.filter(cat_table[Sub-subsector],($E8194=cat_table[Sector])*($F8194=cat_table[Subsector]),"")))</f>
        <v>#NAME?</v>
      </c>
    </row>
    <row r="8195" customFormat="false" ht="15" hidden="false" customHeight="true" outlineLevel="0" collapsed="false">
      <c r="E8195" s="255"/>
      <c r="F8195" s="255"/>
      <c r="G8195" s="255"/>
      <c r="I8195" s="255"/>
      <c r="J8195" s="255"/>
      <c r="K8195" s="255"/>
      <c r="M8195" s="255"/>
      <c r="S8195" s="255"/>
      <c r="AE8195" s="94" t="e">
        <f aca="false" t="array" ref="AE8195:AE8195">_xlfn.torow(_xlfn.unique(_xlfn._xlws.filter(cat_table[Subsector],$E8195=cat_table[Sector],"")))</f>
        <v>#NAME?</v>
      </c>
      <c r="AO8195" s="94" t="e">
        <f aca="false" t="array" ref="AO8195:AO8195">_xlfn.torow(_xlfn.unique(_xlfn._xlws.filter(cat_table[Sub-subsector],($E8195=cat_table[Sector])*($F8195=cat_table[Subsector]),"")))</f>
        <v>#NAME?</v>
      </c>
    </row>
    <row r="8196" customFormat="false" ht="15" hidden="false" customHeight="true" outlineLevel="0" collapsed="false">
      <c r="E8196" s="255"/>
      <c r="F8196" s="255"/>
      <c r="G8196" s="255"/>
      <c r="I8196" s="255"/>
      <c r="J8196" s="255"/>
      <c r="K8196" s="255"/>
      <c r="M8196" s="255"/>
      <c r="S8196" s="255"/>
      <c r="AE8196" s="94" t="e">
        <f aca="false" t="array" ref="AE8196:AE8196">_xlfn.torow(_xlfn.unique(_xlfn._xlws.filter(cat_table[Subsector],$E8196=cat_table[Sector],"")))</f>
        <v>#NAME?</v>
      </c>
      <c r="AO8196" s="94" t="e">
        <f aca="false" t="array" ref="AO8196:AO8196">_xlfn.torow(_xlfn.unique(_xlfn._xlws.filter(cat_table[Sub-subsector],($E8196=cat_table[Sector])*($F8196=cat_table[Subsector]),"")))</f>
        <v>#NAME?</v>
      </c>
    </row>
    <row r="8197" customFormat="false" ht="15" hidden="false" customHeight="true" outlineLevel="0" collapsed="false">
      <c r="E8197" s="255"/>
      <c r="F8197" s="255"/>
      <c r="G8197" s="255"/>
      <c r="I8197" s="255"/>
      <c r="J8197" s="255"/>
      <c r="K8197" s="255"/>
      <c r="M8197" s="255"/>
      <c r="S8197" s="255"/>
      <c r="AE8197" s="94" t="e">
        <f aca="false" t="array" ref="AE8197:AE8197">_xlfn.torow(_xlfn.unique(_xlfn._xlws.filter(cat_table[Subsector],$E8197=cat_table[Sector],"")))</f>
        <v>#NAME?</v>
      </c>
      <c r="AO8197" s="94" t="e">
        <f aca="false" t="array" ref="AO8197:AO8197">_xlfn.torow(_xlfn.unique(_xlfn._xlws.filter(cat_table[Sub-subsector],($E8197=cat_table[Sector])*($F8197=cat_table[Subsector]),"")))</f>
        <v>#NAME?</v>
      </c>
    </row>
    <row r="8198" customFormat="false" ht="15" hidden="false" customHeight="true" outlineLevel="0" collapsed="false">
      <c r="E8198" s="255"/>
      <c r="F8198" s="255"/>
      <c r="G8198" s="255"/>
      <c r="I8198" s="255"/>
      <c r="J8198" s="255"/>
      <c r="K8198" s="255"/>
      <c r="M8198" s="255"/>
      <c r="S8198" s="255"/>
      <c r="AE8198" s="94" t="e">
        <f aca="false" t="array" ref="AE8198:AE8198">_xlfn.torow(_xlfn.unique(_xlfn._xlws.filter(cat_table[Subsector],$E8198=cat_table[Sector],"")))</f>
        <v>#NAME?</v>
      </c>
      <c r="AO8198" s="94" t="e">
        <f aca="false" t="array" ref="AO8198:AO8198">_xlfn.torow(_xlfn.unique(_xlfn._xlws.filter(cat_table[Sub-subsector],($E8198=cat_table[Sector])*($F8198=cat_table[Subsector]),"")))</f>
        <v>#NAME?</v>
      </c>
    </row>
    <row r="8199" customFormat="false" ht="15" hidden="false" customHeight="true" outlineLevel="0" collapsed="false">
      <c r="E8199" s="255"/>
      <c r="F8199" s="255"/>
      <c r="G8199" s="255"/>
      <c r="I8199" s="255"/>
      <c r="J8199" s="255"/>
      <c r="K8199" s="255"/>
      <c r="M8199" s="255"/>
      <c r="S8199" s="255"/>
      <c r="AE8199" s="94" t="e">
        <f aca="false" t="array" ref="AE8199:AE8199">_xlfn.torow(_xlfn.unique(_xlfn._xlws.filter(cat_table[Subsector],$E8199=cat_table[Sector],"")))</f>
        <v>#NAME?</v>
      </c>
      <c r="AO8199" s="94" t="e">
        <f aca="false" t="array" ref="AO8199:AO8199">_xlfn.torow(_xlfn.unique(_xlfn._xlws.filter(cat_table[Sub-subsector],($E8199=cat_table[Sector])*($F8199=cat_table[Subsector]),"")))</f>
        <v>#NAME?</v>
      </c>
    </row>
    <row r="8200" customFormat="false" ht="15" hidden="false" customHeight="true" outlineLevel="0" collapsed="false">
      <c r="E8200" s="255"/>
      <c r="F8200" s="255"/>
      <c r="G8200" s="255"/>
      <c r="I8200" s="255"/>
      <c r="J8200" s="255"/>
      <c r="K8200" s="255"/>
      <c r="M8200" s="255"/>
      <c r="S8200" s="255"/>
      <c r="AE8200" s="94" t="e">
        <f aca="false" t="array" ref="AE8200:AE8200">_xlfn.torow(_xlfn.unique(_xlfn._xlws.filter(cat_table[Subsector],$E8200=cat_table[Sector],"")))</f>
        <v>#NAME?</v>
      </c>
      <c r="AO8200" s="94" t="e">
        <f aca="false" t="array" ref="AO8200:AO8200">_xlfn.torow(_xlfn.unique(_xlfn._xlws.filter(cat_table[Sub-subsector],($E8200=cat_table[Sector])*($F8200=cat_table[Subsector]),"")))</f>
        <v>#NAME?</v>
      </c>
    </row>
    <row r="8201" customFormat="false" ht="15" hidden="false" customHeight="true" outlineLevel="0" collapsed="false">
      <c r="E8201" s="255"/>
      <c r="F8201" s="255"/>
      <c r="G8201" s="255"/>
      <c r="I8201" s="255"/>
      <c r="J8201" s="255"/>
      <c r="K8201" s="255"/>
      <c r="M8201" s="255"/>
      <c r="S8201" s="255"/>
      <c r="AE8201" s="94" t="e">
        <f aca="false" t="array" ref="AE8201:AE8201">_xlfn.torow(_xlfn.unique(_xlfn._xlws.filter(cat_table[Subsector],$E8201=cat_table[Sector],"")))</f>
        <v>#NAME?</v>
      </c>
      <c r="AO8201" s="94" t="e">
        <f aca="false" t="array" ref="AO8201:AO8201">_xlfn.torow(_xlfn.unique(_xlfn._xlws.filter(cat_table[Sub-subsector],($E8201=cat_table[Sector])*($F8201=cat_table[Subsector]),"")))</f>
        <v>#NAME?</v>
      </c>
    </row>
    <row r="8202" customFormat="false" ht="15" hidden="false" customHeight="true" outlineLevel="0" collapsed="false">
      <c r="E8202" s="255"/>
      <c r="F8202" s="255"/>
      <c r="G8202" s="255"/>
      <c r="I8202" s="255"/>
      <c r="J8202" s="255"/>
      <c r="K8202" s="255"/>
      <c r="M8202" s="255"/>
      <c r="S8202" s="255"/>
      <c r="AE8202" s="94" t="e">
        <f aca="false" t="array" ref="AE8202:AE8202">_xlfn.torow(_xlfn.unique(_xlfn._xlws.filter(cat_table[Subsector],$E8202=cat_table[Sector],"")))</f>
        <v>#NAME?</v>
      </c>
      <c r="AO8202" s="94" t="e">
        <f aca="false" t="array" ref="AO8202:AO8202">_xlfn.torow(_xlfn.unique(_xlfn._xlws.filter(cat_table[Sub-subsector],($E8202=cat_table[Sector])*($F8202=cat_table[Subsector]),"")))</f>
        <v>#NAME?</v>
      </c>
    </row>
    <row r="8203" customFormat="false" ht="15" hidden="false" customHeight="true" outlineLevel="0" collapsed="false">
      <c r="E8203" s="255"/>
      <c r="F8203" s="255"/>
      <c r="G8203" s="255"/>
      <c r="I8203" s="255"/>
      <c r="J8203" s="255"/>
      <c r="K8203" s="255"/>
      <c r="M8203" s="255"/>
      <c r="S8203" s="255"/>
      <c r="AE8203" s="94" t="e">
        <f aca="false" t="array" ref="AE8203:AE8203">_xlfn.torow(_xlfn.unique(_xlfn._xlws.filter(cat_table[Subsector],$E8203=cat_table[Sector],"")))</f>
        <v>#NAME?</v>
      </c>
      <c r="AO8203" s="94" t="e">
        <f aca="false" t="array" ref="AO8203:AO8203">_xlfn.torow(_xlfn.unique(_xlfn._xlws.filter(cat_table[Sub-subsector],($E8203=cat_table[Sector])*($F8203=cat_table[Subsector]),"")))</f>
        <v>#NAME?</v>
      </c>
    </row>
    <row r="8204" customFormat="false" ht="15" hidden="false" customHeight="true" outlineLevel="0" collapsed="false">
      <c r="E8204" s="255"/>
      <c r="F8204" s="255"/>
      <c r="G8204" s="255"/>
      <c r="I8204" s="255"/>
      <c r="J8204" s="255"/>
      <c r="K8204" s="255"/>
      <c r="M8204" s="255"/>
      <c r="S8204" s="255"/>
      <c r="AE8204" s="94" t="e">
        <f aca="false" t="array" ref="AE8204:AE8204">_xlfn.torow(_xlfn.unique(_xlfn._xlws.filter(cat_table[Subsector],$E8204=cat_table[Sector],"")))</f>
        <v>#NAME?</v>
      </c>
      <c r="AO8204" s="94" t="e">
        <f aca="false" t="array" ref="AO8204:AO8204">_xlfn.torow(_xlfn.unique(_xlfn._xlws.filter(cat_table[Sub-subsector],($E8204=cat_table[Sector])*($F8204=cat_table[Subsector]),"")))</f>
        <v>#NAME?</v>
      </c>
    </row>
    <row r="8205" customFormat="false" ht="15" hidden="false" customHeight="true" outlineLevel="0" collapsed="false">
      <c r="E8205" s="255"/>
      <c r="F8205" s="255"/>
      <c r="G8205" s="255"/>
      <c r="I8205" s="255"/>
      <c r="J8205" s="255"/>
      <c r="K8205" s="255"/>
      <c r="M8205" s="255"/>
      <c r="S8205" s="255"/>
      <c r="AE8205" s="94" t="e">
        <f aca="false" t="array" ref="AE8205:AE8205">_xlfn.torow(_xlfn.unique(_xlfn._xlws.filter(cat_table[Subsector],$E8205=cat_table[Sector],"")))</f>
        <v>#NAME?</v>
      </c>
      <c r="AO8205" s="94" t="e">
        <f aca="false" t="array" ref="AO8205:AO8205">_xlfn.torow(_xlfn.unique(_xlfn._xlws.filter(cat_table[Sub-subsector],($E8205=cat_table[Sector])*($F8205=cat_table[Subsector]),"")))</f>
        <v>#NAME?</v>
      </c>
    </row>
    <row r="8206" customFormat="false" ht="15" hidden="false" customHeight="true" outlineLevel="0" collapsed="false">
      <c r="E8206" s="255"/>
      <c r="F8206" s="255"/>
      <c r="G8206" s="255"/>
      <c r="I8206" s="255"/>
      <c r="J8206" s="255"/>
      <c r="K8206" s="255"/>
      <c r="M8206" s="255"/>
      <c r="S8206" s="255"/>
      <c r="AE8206" s="94" t="e">
        <f aca="false" t="array" ref="AE8206:AE8206">_xlfn.torow(_xlfn.unique(_xlfn._xlws.filter(cat_table[Subsector],$E8206=cat_table[Sector],"")))</f>
        <v>#NAME?</v>
      </c>
      <c r="AO8206" s="94" t="e">
        <f aca="false" t="array" ref="AO8206:AO8206">_xlfn.torow(_xlfn.unique(_xlfn._xlws.filter(cat_table[Sub-subsector],($E8206=cat_table[Sector])*($F8206=cat_table[Subsector]),"")))</f>
        <v>#NAME?</v>
      </c>
    </row>
    <row r="8207" customFormat="false" ht="15" hidden="false" customHeight="true" outlineLevel="0" collapsed="false">
      <c r="E8207" s="255"/>
      <c r="F8207" s="255"/>
      <c r="G8207" s="255"/>
      <c r="I8207" s="255"/>
      <c r="J8207" s="255"/>
      <c r="K8207" s="255"/>
      <c r="M8207" s="255"/>
      <c r="S8207" s="255"/>
      <c r="AE8207" s="94" t="e">
        <f aca="false" t="array" ref="AE8207:AE8207">_xlfn.torow(_xlfn.unique(_xlfn._xlws.filter(cat_table[Subsector],$E8207=cat_table[Sector],"")))</f>
        <v>#NAME?</v>
      </c>
      <c r="AO8207" s="94" t="e">
        <f aca="false" t="array" ref="AO8207:AO8207">_xlfn.torow(_xlfn.unique(_xlfn._xlws.filter(cat_table[Sub-subsector],($E8207=cat_table[Sector])*($F8207=cat_table[Subsector]),"")))</f>
        <v>#NAME?</v>
      </c>
    </row>
    <row r="8208" customFormat="false" ht="15" hidden="false" customHeight="true" outlineLevel="0" collapsed="false">
      <c r="E8208" s="255"/>
      <c r="F8208" s="255"/>
      <c r="G8208" s="255"/>
      <c r="I8208" s="255"/>
      <c r="J8208" s="255"/>
      <c r="K8208" s="255"/>
      <c r="M8208" s="255"/>
      <c r="S8208" s="255"/>
      <c r="AE8208" s="94" t="e">
        <f aca="false" t="array" ref="AE8208:AE8208">_xlfn.torow(_xlfn.unique(_xlfn._xlws.filter(cat_table[Subsector],$E8208=cat_table[Sector],"")))</f>
        <v>#NAME?</v>
      </c>
      <c r="AO8208" s="94" t="e">
        <f aca="false" t="array" ref="AO8208:AO8208">_xlfn.torow(_xlfn.unique(_xlfn._xlws.filter(cat_table[Sub-subsector],($E8208=cat_table[Sector])*($F8208=cat_table[Subsector]),"")))</f>
        <v>#NAME?</v>
      </c>
    </row>
    <row r="8209" customFormat="false" ht="15" hidden="false" customHeight="true" outlineLevel="0" collapsed="false">
      <c r="E8209" s="255"/>
      <c r="F8209" s="255"/>
      <c r="G8209" s="255"/>
      <c r="I8209" s="255"/>
      <c r="J8209" s="255"/>
      <c r="K8209" s="255"/>
      <c r="M8209" s="255"/>
      <c r="S8209" s="255"/>
      <c r="AE8209" s="94" t="e">
        <f aca="false" t="array" ref="AE8209:AE8209">_xlfn.torow(_xlfn.unique(_xlfn._xlws.filter(cat_table[Subsector],$E8209=cat_table[Sector],"")))</f>
        <v>#NAME?</v>
      </c>
      <c r="AO8209" s="94" t="e">
        <f aca="false" t="array" ref="AO8209:AO8209">_xlfn.torow(_xlfn.unique(_xlfn._xlws.filter(cat_table[Sub-subsector],($E8209=cat_table[Sector])*($F8209=cat_table[Subsector]),"")))</f>
        <v>#NAME?</v>
      </c>
    </row>
    <row r="8210" customFormat="false" ht="15" hidden="false" customHeight="true" outlineLevel="0" collapsed="false">
      <c r="E8210" s="255"/>
      <c r="F8210" s="255"/>
      <c r="G8210" s="255"/>
      <c r="I8210" s="255"/>
      <c r="J8210" s="255"/>
      <c r="K8210" s="255"/>
      <c r="M8210" s="255"/>
      <c r="S8210" s="255"/>
      <c r="AE8210" s="94" t="e">
        <f aca="false" t="array" ref="AE8210:AE8210">_xlfn.torow(_xlfn.unique(_xlfn._xlws.filter(cat_table[Subsector],$E8210=cat_table[Sector],"")))</f>
        <v>#NAME?</v>
      </c>
      <c r="AO8210" s="94" t="e">
        <f aca="false" t="array" ref="AO8210:AO8210">_xlfn.torow(_xlfn.unique(_xlfn._xlws.filter(cat_table[Sub-subsector],($E8210=cat_table[Sector])*($F8210=cat_table[Subsector]),"")))</f>
        <v>#NAME?</v>
      </c>
    </row>
    <row r="8211" customFormat="false" ht="15" hidden="false" customHeight="true" outlineLevel="0" collapsed="false">
      <c r="E8211" s="255"/>
      <c r="F8211" s="255"/>
      <c r="G8211" s="255"/>
      <c r="I8211" s="255"/>
      <c r="J8211" s="255"/>
      <c r="K8211" s="255"/>
      <c r="M8211" s="255"/>
      <c r="S8211" s="255"/>
      <c r="AE8211" s="94" t="e">
        <f aca="false" t="array" ref="AE8211:AE8211">_xlfn.torow(_xlfn.unique(_xlfn._xlws.filter(cat_table[Subsector],$E8211=cat_table[Sector],"")))</f>
        <v>#NAME?</v>
      </c>
      <c r="AO8211" s="94" t="e">
        <f aca="false" t="array" ref="AO8211:AO8211">_xlfn.torow(_xlfn.unique(_xlfn._xlws.filter(cat_table[Sub-subsector],($E8211=cat_table[Sector])*($F8211=cat_table[Subsector]),"")))</f>
        <v>#NAME?</v>
      </c>
    </row>
    <row r="8212" customFormat="false" ht="15" hidden="false" customHeight="true" outlineLevel="0" collapsed="false">
      <c r="E8212" s="255"/>
      <c r="F8212" s="255"/>
      <c r="G8212" s="255"/>
      <c r="I8212" s="255"/>
      <c r="J8212" s="255"/>
      <c r="K8212" s="255"/>
      <c r="M8212" s="255"/>
      <c r="S8212" s="255"/>
      <c r="AE8212" s="94" t="e">
        <f aca="false" t="array" ref="AE8212:AE8212">_xlfn.torow(_xlfn.unique(_xlfn._xlws.filter(cat_table[Subsector],$E8212=cat_table[Sector],"")))</f>
        <v>#NAME?</v>
      </c>
      <c r="AO8212" s="94" t="e">
        <f aca="false" t="array" ref="AO8212:AO8212">_xlfn.torow(_xlfn.unique(_xlfn._xlws.filter(cat_table[Sub-subsector],($E8212=cat_table[Sector])*($F8212=cat_table[Subsector]),"")))</f>
        <v>#NAME?</v>
      </c>
    </row>
    <row r="8213" customFormat="false" ht="15" hidden="false" customHeight="true" outlineLevel="0" collapsed="false">
      <c r="E8213" s="255"/>
      <c r="F8213" s="255"/>
      <c r="G8213" s="255"/>
      <c r="I8213" s="255"/>
      <c r="J8213" s="255"/>
      <c r="K8213" s="255"/>
      <c r="M8213" s="255"/>
      <c r="S8213" s="255"/>
      <c r="AE8213" s="94" t="e">
        <f aca="false" t="array" ref="AE8213:AE8213">_xlfn.torow(_xlfn.unique(_xlfn._xlws.filter(cat_table[Subsector],$E8213=cat_table[Sector],"")))</f>
        <v>#NAME?</v>
      </c>
      <c r="AO8213" s="94" t="e">
        <f aca="false" t="array" ref="AO8213:AO8213">_xlfn.torow(_xlfn.unique(_xlfn._xlws.filter(cat_table[Sub-subsector],($E8213=cat_table[Sector])*($F8213=cat_table[Subsector]),"")))</f>
        <v>#NAME?</v>
      </c>
    </row>
    <row r="8214" customFormat="false" ht="15" hidden="false" customHeight="true" outlineLevel="0" collapsed="false">
      <c r="E8214" s="255"/>
      <c r="F8214" s="255"/>
      <c r="G8214" s="255"/>
      <c r="I8214" s="255"/>
      <c r="J8214" s="255"/>
      <c r="K8214" s="255"/>
      <c r="M8214" s="255"/>
      <c r="S8214" s="255"/>
      <c r="AE8214" s="94" t="e">
        <f aca="false" t="array" ref="AE8214:AE8214">_xlfn.torow(_xlfn.unique(_xlfn._xlws.filter(cat_table[Subsector],$E8214=cat_table[Sector],"")))</f>
        <v>#NAME?</v>
      </c>
      <c r="AO8214" s="94" t="e">
        <f aca="false" t="array" ref="AO8214:AO8214">_xlfn.torow(_xlfn.unique(_xlfn._xlws.filter(cat_table[Sub-subsector],($E8214=cat_table[Sector])*($F8214=cat_table[Subsector]),"")))</f>
        <v>#NAME?</v>
      </c>
    </row>
    <row r="8215" customFormat="false" ht="15" hidden="false" customHeight="true" outlineLevel="0" collapsed="false">
      <c r="E8215" s="255"/>
      <c r="F8215" s="255"/>
      <c r="G8215" s="255"/>
      <c r="I8215" s="255"/>
      <c r="J8215" s="255"/>
      <c r="K8215" s="255"/>
      <c r="M8215" s="255"/>
      <c r="S8215" s="255"/>
      <c r="AE8215" s="94" t="e">
        <f aca="false" t="array" ref="AE8215:AE8215">_xlfn.torow(_xlfn.unique(_xlfn._xlws.filter(cat_table[Subsector],$E8215=cat_table[Sector],"")))</f>
        <v>#NAME?</v>
      </c>
      <c r="AO8215" s="94" t="e">
        <f aca="false" t="array" ref="AO8215:AO8215">_xlfn.torow(_xlfn.unique(_xlfn._xlws.filter(cat_table[Sub-subsector],($E8215=cat_table[Sector])*($F8215=cat_table[Subsector]),"")))</f>
        <v>#NAME?</v>
      </c>
    </row>
    <row r="8216" customFormat="false" ht="15" hidden="false" customHeight="true" outlineLevel="0" collapsed="false">
      <c r="E8216" s="255"/>
      <c r="F8216" s="255"/>
      <c r="G8216" s="255"/>
      <c r="I8216" s="255"/>
      <c r="J8216" s="255"/>
      <c r="K8216" s="255"/>
      <c r="M8216" s="255"/>
      <c r="S8216" s="255"/>
      <c r="AE8216" s="94" t="e">
        <f aca="false" t="array" ref="AE8216:AE8216">_xlfn.torow(_xlfn.unique(_xlfn._xlws.filter(cat_table[Subsector],$E8216=cat_table[Sector],"")))</f>
        <v>#NAME?</v>
      </c>
      <c r="AO8216" s="94" t="e">
        <f aca="false" t="array" ref="AO8216:AO8216">_xlfn.torow(_xlfn.unique(_xlfn._xlws.filter(cat_table[Sub-subsector],($E8216=cat_table[Sector])*($F8216=cat_table[Subsector]),"")))</f>
        <v>#NAME?</v>
      </c>
    </row>
    <row r="8217" customFormat="false" ht="15" hidden="false" customHeight="true" outlineLevel="0" collapsed="false">
      <c r="E8217" s="255"/>
      <c r="F8217" s="255"/>
      <c r="G8217" s="255"/>
      <c r="I8217" s="255"/>
      <c r="J8217" s="255"/>
      <c r="K8217" s="255"/>
      <c r="M8217" s="255"/>
      <c r="S8217" s="255"/>
      <c r="AE8217" s="94" t="e">
        <f aca="false" t="array" ref="AE8217:AE8217">_xlfn.torow(_xlfn.unique(_xlfn._xlws.filter(cat_table[Subsector],$E8217=cat_table[Sector],"")))</f>
        <v>#NAME?</v>
      </c>
      <c r="AO8217" s="94" t="e">
        <f aca="false" t="array" ref="AO8217:AO8217">_xlfn.torow(_xlfn.unique(_xlfn._xlws.filter(cat_table[Sub-subsector],($E8217=cat_table[Sector])*($F8217=cat_table[Subsector]),"")))</f>
        <v>#NAME?</v>
      </c>
    </row>
    <row r="8218" customFormat="false" ht="15" hidden="false" customHeight="true" outlineLevel="0" collapsed="false">
      <c r="E8218" s="255"/>
      <c r="F8218" s="255"/>
      <c r="G8218" s="255"/>
      <c r="I8218" s="255"/>
      <c r="J8218" s="255"/>
      <c r="K8218" s="255"/>
      <c r="M8218" s="255"/>
      <c r="S8218" s="255"/>
      <c r="AE8218" s="94" t="e">
        <f aca="false" t="array" ref="AE8218:AE8218">_xlfn.torow(_xlfn.unique(_xlfn._xlws.filter(cat_table[Subsector],$E8218=cat_table[Sector],"")))</f>
        <v>#NAME?</v>
      </c>
      <c r="AO8218" s="94" t="e">
        <f aca="false" t="array" ref="AO8218:AO8218">_xlfn.torow(_xlfn.unique(_xlfn._xlws.filter(cat_table[Sub-subsector],($E8218=cat_table[Sector])*($F8218=cat_table[Subsector]),"")))</f>
        <v>#NAME?</v>
      </c>
    </row>
    <row r="8219" customFormat="false" ht="15" hidden="false" customHeight="true" outlineLevel="0" collapsed="false">
      <c r="E8219" s="255"/>
      <c r="F8219" s="255"/>
      <c r="G8219" s="255"/>
      <c r="I8219" s="255"/>
      <c r="J8219" s="255"/>
      <c r="K8219" s="255"/>
      <c r="M8219" s="255"/>
      <c r="S8219" s="255"/>
      <c r="AE8219" s="94" t="e">
        <f aca="false" t="array" ref="AE8219:AE8219">_xlfn.torow(_xlfn.unique(_xlfn._xlws.filter(cat_table[Subsector],$E8219=cat_table[Sector],"")))</f>
        <v>#NAME?</v>
      </c>
      <c r="AO8219" s="94" t="e">
        <f aca="false" t="array" ref="AO8219:AO8219">_xlfn.torow(_xlfn.unique(_xlfn._xlws.filter(cat_table[Sub-subsector],($E8219=cat_table[Sector])*($F8219=cat_table[Subsector]),"")))</f>
        <v>#NAME?</v>
      </c>
    </row>
    <row r="8220" customFormat="false" ht="15" hidden="false" customHeight="true" outlineLevel="0" collapsed="false">
      <c r="E8220" s="255"/>
      <c r="F8220" s="255"/>
      <c r="G8220" s="255"/>
      <c r="I8220" s="255"/>
      <c r="J8220" s="255"/>
      <c r="K8220" s="255"/>
      <c r="M8220" s="255"/>
      <c r="S8220" s="255"/>
      <c r="AE8220" s="94" t="e">
        <f aca="false" t="array" ref="AE8220:AE8220">_xlfn.torow(_xlfn.unique(_xlfn._xlws.filter(cat_table[Subsector],$E8220=cat_table[Sector],"")))</f>
        <v>#NAME?</v>
      </c>
      <c r="AO8220" s="94" t="e">
        <f aca="false" t="array" ref="AO8220:AO8220">_xlfn.torow(_xlfn.unique(_xlfn._xlws.filter(cat_table[Sub-subsector],($E8220=cat_table[Sector])*($F8220=cat_table[Subsector]),"")))</f>
        <v>#NAME?</v>
      </c>
    </row>
    <row r="8221" customFormat="false" ht="15" hidden="false" customHeight="true" outlineLevel="0" collapsed="false">
      <c r="E8221" s="255"/>
      <c r="F8221" s="255"/>
      <c r="G8221" s="255"/>
      <c r="I8221" s="255"/>
      <c r="J8221" s="255"/>
      <c r="K8221" s="255"/>
      <c r="M8221" s="255"/>
      <c r="S8221" s="255"/>
      <c r="AE8221" s="94" t="e">
        <f aca="false" t="array" ref="AE8221:AE8221">_xlfn.torow(_xlfn.unique(_xlfn._xlws.filter(cat_table[Subsector],$E8221=cat_table[Sector],"")))</f>
        <v>#NAME?</v>
      </c>
      <c r="AO8221" s="94" t="e">
        <f aca="false" t="array" ref="AO8221:AO8221">_xlfn.torow(_xlfn.unique(_xlfn._xlws.filter(cat_table[Sub-subsector],($E8221=cat_table[Sector])*($F8221=cat_table[Subsector]),"")))</f>
        <v>#NAME?</v>
      </c>
    </row>
    <row r="8222" customFormat="false" ht="15" hidden="false" customHeight="true" outlineLevel="0" collapsed="false">
      <c r="E8222" s="255"/>
      <c r="F8222" s="255"/>
      <c r="G8222" s="255"/>
      <c r="I8222" s="255"/>
      <c r="J8222" s="255"/>
      <c r="K8222" s="255"/>
      <c r="M8222" s="255"/>
      <c r="S8222" s="255"/>
      <c r="AE8222" s="94" t="e">
        <f aca="false" t="array" ref="AE8222:AE8222">_xlfn.torow(_xlfn.unique(_xlfn._xlws.filter(cat_table[Subsector],$E8222=cat_table[Sector],"")))</f>
        <v>#NAME?</v>
      </c>
      <c r="AO8222" s="94" t="e">
        <f aca="false" t="array" ref="AO8222:AO8222">_xlfn.torow(_xlfn.unique(_xlfn._xlws.filter(cat_table[Sub-subsector],($E8222=cat_table[Sector])*($F8222=cat_table[Subsector]),"")))</f>
        <v>#NAME?</v>
      </c>
    </row>
    <row r="8223" customFormat="false" ht="15" hidden="false" customHeight="true" outlineLevel="0" collapsed="false">
      <c r="E8223" s="255"/>
      <c r="F8223" s="255"/>
      <c r="G8223" s="255"/>
      <c r="I8223" s="255"/>
      <c r="J8223" s="255"/>
      <c r="K8223" s="255"/>
      <c r="M8223" s="255"/>
      <c r="S8223" s="255"/>
      <c r="AE8223" s="94" t="e">
        <f aca="false" t="array" ref="AE8223:AE8223">_xlfn.torow(_xlfn.unique(_xlfn._xlws.filter(cat_table[Subsector],$E8223=cat_table[Sector],"")))</f>
        <v>#NAME?</v>
      </c>
      <c r="AO8223" s="94" t="e">
        <f aca="false" t="array" ref="AO8223:AO8223">_xlfn.torow(_xlfn.unique(_xlfn._xlws.filter(cat_table[Sub-subsector],($E8223=cat_table[Sector])*($F8223=cat_table[Subsector]),"")))</f>
        <v>#NAME?</v>
      </c>
    </row>
    <row r="8224" customFormat="false" ht="15" hidden="false" customHeight="true" outlineLevel="0" collapsed="false">
      <c r="E8224" s="255"/>
      <c r="F8224" s="255"/>
      <c r="G8224" s="255"/>
      <c r="I8224" s="255"/>
      <c r="J8224" s="255"/>
      <c r="K8224" s="255"/>
      <c r="M8224" s="255"/>
      <c r="S8224" s="255"/>
      <c r="AE8224" s="94" t="e">
        <f aca="false" t="array" ref="AE8224:AE8224">_xlfn.torow(_xlfn.unique(_xlfn._xlws.filter(cat_table[Subsector],$E8224=cat_table[Sector],"")))</f>
        <v>#NAME?</v>
      </c>
      <c r="AO8224" s="94" t="e">
        <f aca="false" t="array" ref="AO8224:AO8224">_xlfn.torow(_xlfn.unique(_xlfn._xlws.filter(cat_table[Sub-subsector],($E8224=cat_table[Sector])*($F8224=cat_table[Subsector]),"")))</f>
        <v>#NAME?</v>
      </c>
    </row>
    <row r="8225" customFormat="false" ht="15" hidden="false" customHeight="true" outlineLevel="0" collapsed="false">
      <c r="E8225" s="255"/>
      <c r="F8225" s="255"/>
      <c r="G8225" s="255"/>
      <c r="I8225" s="255"/>
      <c r="J8225" s="255"/>
      <c r="K8225" s="255"/>
      <c r="M8225" s="255"/>
      <c r="S8225" s="255"/>
      <c r="AE8225" s="94" t="e">
        <f aca="false" t="array" ref="AE8225:AE8225">_xlfn.torow(_xlfn.unique(_xlfn._xlws.filter(cat_table[Subsector],$E8225=cat_table[Sector],"")))</f>
        <v>#NAME?</v>
      </c>
      <c r="AO8225" s="94" t="e">
        <f aca="false" t="array" ref="AO8225:AO8225">_xlfn.torow(_xlfn.unique(_xlfn._xlws.filter(cat_table[Sub-subsector],($E8225=cat_table[Sector])*($F8225=cat_table[Subsector]),"")))</f>
        <v>#NAME?</v>
      </c>
    </row>
    <row r="8226" customFormat="false" ht="15" hidden="false" customHeight="true" outlineLevel="0" collapsed="false">
      <c r="E8226" s="255"/>
      <c r="F8226" s="255"/>
      <c r="G8226" s="255"/>
      <c r="I8226" s="255"/>
      <c r="J8226" s="255"/>
      <c r="K8226" s="255"/>
      <c r="M8226" s="255"/>
      <c r="S8226" s="255"/>
      <c r="AE8226" s="94" t="e">
        <f aca="false" t="array" ref="AE8226:AE8226">_xlfn.torow(_xlfn.unique(_xlfn._xlws.filter(cat_table[Subsector],$E8226=cat_table[Sector],"")))</f>
        <v>#NAME?</v>
      </c>
      <c r="AO8226" s="94" t="e">
        <f aca="false" t="array" ref="AO8226:AO8226">_xlfn.torow(_xlfn.unique(_xlfn._xlws.filter(cat_table[Sub-subsector],($E8226=cat_table[Sector])*($F8226=cat_table[Subsector]),"")))</f>
        <v>#NAME?</v>
      </c>
    </row>
    <row r="8227" customFormat="false" ht="15" hidden="false" customHeight="true" outlineLevel="0" collapsed="false">
      <c r="E8227" s="255"/>
      <c r="F8227" s="255"/>
      <c r="G8227" s="255"/>
      <c r="I8227" s="255"/>
      <c r="J8227" s="255"/>
      <c r="K8227" s="255"/>
      <c r="M8227" s="255"/>
      <c r="S8227" s="255"/>
      <c r="AE8227" s="94" t="e">
        <f aca="false" t="array" ref="AE8227:AE8227">_xlfn.torow(_xlfn.unique(_xlfn._xlws.filter(cat_table[Subsector],$E8227=cat_table[Sector],"")))</f>
        <v>#NAME?</v>
      </c>
      <c r="AO8227" s="94" t="e">
        <f aca="false" t="array" ref="AO8227:AO8227">_xlfn.torow(_xlfn.unique(_xlfn._xlws.filter(cat_table[Sub-subsector],($E8227=cat_table[Sector])*($F8227=cat_table[Subsector]),"")))</f>
        <v>#NAME?</v>
      </c>
    </row>
    <row r="8228" customFormat="false" ht="15" hidden="false" customHeight="true" outlineLevel="0" collapsed="false">
      <c r="E8228" s="255"/>
      <c r="F8228" s="255"/>
      <c r="G8228" s="255"/>
      <c r="I8228" s="255"/>
      <c r="J8228" s="255"/>
      <c r="K8228" s="255"/>
      <c r="M8228" s="255"/>
      <c r="S8228" s="255"/>
      <c r="AE8228" s="94" t="e">
        <f aca="false" t="array" ref="AE8228:AE8228">_xlfn.torow(_xlfn.unique(_xlfn._xlws.filter(cat_table[Subsector],$E8228=cat_table[Sector],"")))</f>
        <v>#NAME?</v>
      </c>
      <c r="AO8228" s="94" t="e">
        <f aca="false" t="array" ref="AO8228:AO8228">_xlfn.torow(_xlfn.unique(_xlfn._xlws.filter(cat_table[Sub-subsector],($E8228=cat_table[Sector])*($F8228=cat_table[Subsector]),"")))</f>
        <v>#NAME?</v>
      </c>
    </row>
    <row r="8229" customFormat="false" ht="15" hidden="false" customHeight="true" outlineLevel="0" collapsed="false">
      <c r="E8229" s="255"/>
      <c r="F8229" s="255"/>
      <c r="G8229" s="255"/>
      <c r="I8229" s="255"/>
      <c r="J8229" s="255"/>
      <c r="K8229" s="255"/>
      <c r="M8229" s="255"/>
      <c r="S8229" s="255"/>
      <c r="AE8229" s="94" t="e">
        <f aca="false" t="array" ref="AE8229:AE8229">_xlfn.torow(_xlfn.unique(_xlfn._xlws.filter(cat_table[Subsector],$E8229=cat_table[Sector],"")))</f>
        <v>#NAME?</v>
      </c>
      <c r="AO8229" s="94" t="e">
        <f aca="false" t="array" ref="AO8229:AO8229">_xlfn.torow(_xlfn.unique(_xlfn._xlws.filter(cat_table[Sub-subsector],($E8229=cat_table[Sector])*($F8229=cat_table[Subsector]),"")))</f>
        <v>#NAME?</v>
      </c>
    </row>
    <row r="8230" customFormat="false" ht="15" hidden="false" customHeight="true" outlineLevel="0" collapsed="false">
      <c r="E8230" s="255"/>
      <c r="F8230" s="255"/>
      <c r="G8230" s="255"/>
      <c r="I8230" s="255"/>
      <c r="J8230" s="255"/>
      <c r="K8230" s="255"/>
      <c r="M8230" s="255"/>
      <c r="S8230" s="255"/>
      <c r="AE8230" s="94" t="e">
        <f aca="false" t="array" ref="AE8230:AE8230">_xlfn.torow(_xlfn.unique(_xlfn._xlws.filter(cat_table[Subsector],$E8230=cat_table[Sector],"")))</f>
        <v>#NAME?</v>
      </c>
      <c r="AO8230" s="94" t="e">
        <f aca="false" t="array" ref="AO8230:AO8230">_xlfn.torow(_xlfn.unique(_xlfn._xlws.filter(cat_table[Sub-subsector],($E8230=cat_table[Sector])*($F8230=cat_table[Subsector]),"")))</f>
        <v>#NAME?</v>
      </c>
    </row>
    <row r="8231" customFormat="false" ht="15" hidden="false" customHeight="true" outlineLevel="0" collapsed="false">
      <c r="E8231" s="255"/>
      <c r="F8231" s="255"/>
      <c r="G8231" s="255"/>
      <c r="I8231" s="255"/>
      <c r="J8231" s="255"/>
      <c r="K8231" s="255"/>
      <c r="M8231" s="255"/>
      <c r="S8231" s="255"/>
      <c r="AE8231" s="94" t="e">
        <f aca="false" t="array" ref="AE8231:AE8231">_xlfn.torow(_xlfn.unique(_xlfn._xlws.filter(cat_table[Subsector],$E8231=cat_table[Sector],"")))</f>
        <v>#NAME?</v>
      </c>
      <c r="AO8231" s="94" t="e">
        <f aca="false" t="array" ref="AO8231:AO8231">_xlfn.torow(_xlfn.unique(_xlfn._xlws.filter(cat_table[Sub-subsector],($E8231=cat_table[Sector])*($F8231=cat_table[Subsector]),"")))</f>
        <v>#NAME?</v>
      </c>
    </row>
    <row r="8232" customFormat="false" ht="15" hidden="false" customHeight="true" outlineLevel="0" collapsed="false">
      <c r="E8232" s="255"/>
      <c r="F8232" s="255"/>
      <c r="G8232" s="255"/>
      <c r="I8232" s="255"/>
      <c r="J8232" s="255"/>
      <c r="K8232" s="255"/>
      <c r="M8232" s="255"/>
      <c r="S8232" s="255"/>
      <c r="AE8232" s="94" t="e">
        <f aca="false" t="array" ref="AE8232:AE8232">_xlfn.torow(_xlfn.unique(_xlfn._xlws.filter(cat_table[Subsector],$E8232=cat_table[Sector],"")))</f>
        <v>#NAME?</v>
      </c>
      <c r="AO8232" s="94" t="e">
        <f aca="false" t="array" ref="AO8232:AO8232">_xlfn.torow(_xlfn.unique(_xlfn._xlws.filter(cat_table[Sub-subsector],($E8232=cat_table[Sector])*($F8232=cat_table[Subsector]),"")))</f>
        <v>#NAME?</v>
      </c>
    </row>
    <row r="8233" customFormat="false" ht="15" hidden="false" customHeight="true" outlineLevel="0" collapsed="false">
      <c r="E8233" s="255"/>
      <c r="F8233" s="255"/>
      <c r="G8233" s="255"/>
      <c r="I8233" s="255"/>
      <c r="J8233" s="255"/>
      <c r="K8233" s="255"/>
      <c r="M8233" s="255"/>
      <c r="S8233" s="255"/>
      <c r="AE8233" s="94" t="e">
        <f aca="false" t="array" ref="AE8233:AE8233">_xlfn.torow(_xlfn.unique(_xlfn._xlws.filter(cat_table[Subsector],$E8233=cat_table[Sector],"")))</f>
        <v>#NAME?</v>
      </c>
      <c r="AO8233" s="94" t="e">
        <f aca="false" t="array" ref="AO8233:AO8233">_xlfn.torow(_xlfn.unique(_xlfn._xlws.filter(cat_table[Sub-subsector],($E8233=cat_table[Sector])*($F8233=cat_table[Subsector]),"")))</f>
        <v>#NAME?</v>
      </c>
    </row>
    <row r="8234" customFormat="false" ht="15" hidden="false" customHeight="true" outlineLevel="0" collapsed="false">
      <c r="E8234" s="255"/>
      <c r="F8234" s="255"/>
      <c r="G8234" s="255"/>
      <c r="I8234" s="255"/>
      <c r="J8234" s="255"/>
      <c r="K8234" s="255"/>
      <c r="M8234" s="255"/>
      <c r="S8234" s="255"/>
      <c r="AE8234" s="94" t="e">
        <f aca="false" t="array" ref="AE8234:AE8234">_xlfn.torow(_xlfn.unique(_xlfn._xlws.filter(cat_table[Subsector],$E8234=cat_table[Sector],"")))</f>
        <v>#NAME?</v>
      </c>
      <c r="AO8234" s="94" t="e">
        <f aca="false" t="array" ref="AO8234:AO8234">_xlfn.torow(_xlfn.unique(_xlfn._xlws.filter(cat_table[Sub-subsector],($E8234=cat_table[Sector])*($F8234=cat_table[Subsector]),"")))</f>
        <v>#NAME?</v>
      </c>
    </row>
    <row r="8235" customFormat="false" ht="15" hidden="false" customHeight="true" outlineLevel="0" collapsed="false">
      <c r="E8235" s="255"/>
      <c r="F8235" s="255"/>
      <c r="G8235" s="255"/>
      <c r="I8235" s="255"/>
      <c r="J8235" s="255"/>
      <c r="K8235" s="255"/>
      <c r="M8235" s="255"/>
      <c r="S8235" s="255"/>
      <c r="AE8235" s="94" t="e">
        <f aca="false" t="array" ref="AE8235:AE8235">_xlfn.torow(_xlfn.unique(_xlfn._xlws.filter(cat_table[Subsector],$E8235=cat_table[Sector],"")))</f>
        <v>#NAME?</v>
      </c>
      <c r="AO8235" s="94" t="e">
        <f aca="false" t="array" ref="AO8235:AO8235">_xlfn.torow(_xlfn.unique(_xlfn._xlws.filter(cat_table[Sub-subsector],($E8235=cat_table[Sector])*($F8235=cat_table[Subsector]),"")))</f>
        <v>#NAME?</v>
      </c>
    </row>
    <row r="8236" customFormat="false" ht="15" hidden="false" customHeight="true" outlineLevel="0" collapsed="false">
      <c r="E8236" s="255"/>
      <c r="F8236" s="255"/>
      <c r="G8236" s="255"/>
      <c r="I8236" s="255"/>
      <c r="J8236" s="255"/>
      <c r="K8236" s="255"/>
      <c r="M8236" s="255"/>
      <c r="S8236" s="255"/>
      <c r="AE8236" s="94" t="e">
        <f aca="false" t="array" ref="AE8236:AE8236">_xlfn.torow(_xlfn.unique(_xlfn._xlws.filter(cat_table[Subsector],$E8236=cat_table[Sector],"")))</f>
        <v>#NAME?</v>
      </c>
      <c r="AO8236" s="94" t="e">
        <f aca="false" t="array" ref="AO8236:AO8236">_xlfn.torow(_xlfn.unique(_xlfn._xlws.filter(cat_table[Sub-subsector],($E8236=cat_table[Sector])*($F8236=cat_table[Subsector]),"")))</f>
        <v>#NAME?</v>
      </c>
    </row>
    <row r="8237" customFormat="false" ht="15" hidden="false" customHeight="true" outlineLevel="0" collapsed="false">
      <c r="E8237" s="255"/>
      <c r="F8237" s="255"/>
      <c r="G8237" s="255"/>
      <c r="I8237" s="255"/>
      <c r="J8237" s="255"/>
      <c r="K8237" s="255"/>
      <c r="M8237" s="255"/>
      <c r="S8237" s="255"/>
      <c r="AE8237" s="94" t="e">
        <f aca="false" t="array" ref="AE8237:AE8237">_xlfn.torow(_xlfn.unique(_xlfn._xlws.filter(cat_table[Subsector],$E8237=cat_table[Sector],"")))</f>
        <v>#NAME?</v>
      </c>
      <c r="AO8237" s="94" t="e">
        <f aca="false" t="array" ref="AO8237:AO8237">_xlfn.torow(_xlfn.unique(_xlfn._xlws.filter(cat_table[Sub-subsector],($E8237=cat_table[Sector])*($F8237=cat_table[Subsector]),"")))</f>
        <v>#NAME?</v>
      </c>
    </row>
    <row r="8238" customFormat="false" ht="15" hidden="false" customHeight="true" outlineLevel="0" collapsed="false">
      <c r="E8238" s="255"/>
      <c r="F8238" s="255"/>
      <c r="G8238" s="255"/>
      <c r="I8238" s="255"/>
      <c r="J8238" s="255"/>
      <c r="K8238" s="255"/>
      <c r="M8238" s="255"/>
      <c r="S8238" s="255"/>
      <c r="AE8238" s="94" t="e">
        <f aca="false" t="array" ref="AE8238:AE8238">_xlfn.torow(_xlfn.unique(_xlfn._xlws.filter(cat_table[Subsector],$E8238=cat_table[Sector],"")))</f>
        <v>#NAME?</v>
      </c>
      <c r="AO8238" s="94" t="e">
        <f aca="false" t="array" ref="AO8238:AO8238">_xlfn.torow(_xlfn.unique(_xlfn._xlws.filter(cat_table[Sub-subsector],($E8238=cat_table[Sector])*($F8238=cat_table[Subsector]),"")))</f>
        <v>#NAME?</v>
      </c>
    </row>
    <row r="8239" customFormat="false" ht="15" hidden="false" customHeight="true" outlineLevel="0" collapsed="false">
      <c r="E8239" s="255"/>
      <c r="F8239" s="255"/>
      <c r="G8239" s="255"/>
      <c r="I8239" s="255"/>
      <c r="J8239" s="255"/>
      <c r="K8239" s="255"/>
      <c r="M8239" s="255"/>
      <c r="S8239" s="255"/>
      <c r="AE8239" s="94" t="e">
        <f aca="false" t="array" ref="AE8239:AE8239">_xlfn.torow(_xlfn.unique(_xlfn._xlws.filter(cat_table[Subsector],$E8239=cat_table[Sector],"")))</f>
        <v>#NAME?</v>
      </c>
      <c r="AO8239" s="94" t="e">
        <f aca="false" t="array" ref="AO8239:AO8239">_xlfn.torow(_xlfn.unique(_xlfn._xlws.filter(cat_table[Sub-subsector],($E8239=cat_table[Sector])*($F8239=cat_table[Subsector]),"")))</f>
        <v>#NAME?</v>
      </c>
    </row>
    <row r="8240" customFormat="false" ht="15" hidden="false" customHeight="true" outlineLevel="0" collapsed="false">
      <c r="E8240" s="255"/>
      <c r="F8240" s="255"/>
      <c r="G8240" s="255"/>
      <c r="I8240" s="255"/>
      <c r="J8240" s="255"/>
      <c r="K8240" s="255"/>
      <c r="M8240" s="255"/>
      <c r="S8240" s="255"/>
      <c r="AE8240" s="94" t="e">
        <f aca="false" t="array" ref="AE8240:AE8240">_xlfn.torow(_xlfn.unique(_xlfn._xlws.filter(cat_table[Subsector],$E8240=cat_table[Sector],"")))</f>
        <v>#NAME?</v>
      </c>
      <c r="AO8240" s="94" t="e">
        <f aca="false" t="array" ref="AO8240:AO8240">_xlfn.torow(_xlfn.unique(_xlfn._xlws.filter(cat_table[Sub-subsector],($E8240=cat_table[Sector])*($F8240=cat_table[Subsector]),"")))</f>
        <v>#NAME?</v>
      </c>
    </row>
    <row r="8241" customFormat="false" ht="15" hidden="false" customHeight="true" outlineLevel="0" collapsed="false">
      <c r="E8241" s="255"/>
      <c r="F8241" s="255"/>
      <c r="G8241" s="255"/>
      <c r="I8241" s="255"/>
      <c r="J8241" s="255"/>
      <c r="K8241" s="255"/>
      <c r="M8241" s="255"/>
      <c r="S8241" s="255"/>
      <c r="AE8241" s="94" t="e">
        <f aca="false" t="array" ref="AE8241:AE8241">_xlfn.torow(_xlfn.unique(_xlfn._xlws.filter(cat_table[Subsector],$E8241=cat_table[Sector],"")))</f>
        <v>#NAME?</v>
      </c>
      <c r="AO8241" s="94" t="e">
        <f aca="false" t="array" ref="AO8241:AO8241">_xlfn.torow(_xlfn.unique(_xlfn._xlws.filter(cat_table[Sub-subsector],($E8241=cat_table[Sector])*($F8241=cat_table[Subsector]),"")))</f>
        <v>#NAME?</v>
      </c>
    </row>
    <row r="8242" customFormat="false" ht="15" hidden="false" customHeight="true" outlineLevel="0" collapsed="false">
      <c r="E8242" s="255"/>
      <c r="F8242" s="255"/>
      <c r="G8242" s="255"/>
      <c r="I8242" s="255"/>
      <c r="J8242" s="255"/>
      <c r="K8242" s="255"/>
      <c r="M8242" s="255"/>
      <c r="S8242" s="255"/>
      <c r="AE8242" s="94" t="e">
        <f aca="false" t="array" ref="AE8242:AE8242">_xlfn.torow(_xlfn.unique(_xlfn._xlws.filter(cat_table[Subsector],$E8242=cat_table[Sector],"")))</f>
        <v>#NAME?</v>
      </c>
      <c r="AO8242" s="94" t="e">
        <f aca="false" t="array" ref="AO8242:AO8242">_xlfn.torow(_xlfn.unique(_xlfn._xlws.filter(cat_table[Sub-subsector],($E8242=cat_table[Sector])*($F8242=cat_table[Subsector]),"")))</f>
        <v>#NAME?</v>
      </c>
    </row>
    <row r="8243" customFormat="false" ht="15" hidden="false" customHeight="true" outlineLevel="0" collapsed="false">
      <c r="E8243" s="255"/>
      <c r="F8243" s="255"/>
      <c r="G8243" s="255"/>
      <c r="I8243" s="255"/>
      <c r="J8243" s="255"/>
      <c r="K8243" s="255"/>
      <c r="M8243" s="255"/>
      <c r="S8243" s="255"/>
      <c r="AE8243" s="94" t="e">
        <f aca="false" t="array" ref="AE8243:AE8243">_xlfn.torow(_xlfn.unique(_xlfn._xlws.filter(cat_table[Subsector],$E8243=cat_table[Sector],"")))</f>
        <v>#NAME?</v>
      </c>
      <c r="AO8243" s="94" t="e">
        <f aca="false" t="array" ref="AO8243:AO8243">_xlfn.torow(_xlfn.unique(_xlfn._xlws.filter(cat_table[Sub-subsector],($E8243=cat_table[Sector])*($F8243=cat_table[Subsector]),"")))</f>
        <v>#NAME?</v>
      </c>
    </row>
    <row r="8244" customFormat="false" ht="15" hidden="false" customHeight="true" outlineLevel="0" collapsed="false">
      <c r="E8244" s="255"/>
      <c r="F8244" s="255"/>
      <c r="G8244" s="255"/>
      <c r="I8244" s="255"/>
      <c r="J8244" s="255"/>
      <c r="K8244" s="255"/>
      <c r="M8244" s="255"/>
      <c r="S8244" s="255"/>
      <c r="AE8244" s="94" t="e">
        <f aca="false" t="array" ref="AE8244:AE8244">_xlfn.torow(_xlfn.unique(_xlfn._xlws.filter(cat_table[Subsector],$E8244=cat_table[Sector],"")))</f>
        <v>#NAME?</v>
      </c>
      <c r="AO8244" s="94" t="e">
        <f aca="false" t="array" ref="AO8244:AO8244">_xlfn.torow(_xlfn.unique(_xlfn._xlws.filter(cat_table[Sub-subsector],($E8244=cat_table[Sector])*($F8244=cat_table[Subsector]),"")))</f>
        <v>#NAME?</v>
      </c>
    </row>
    <row r="8245" customFormat="false" ht="15" hidden="false" customHeight="true" outlineLevel="0" collapsed="false">
      <c r="E8245" s="255"/>
      <c r="F8245" s="255"/>
      <c r="G8245" s="255"/>
      <c r="I8245" s="255"/>
      <c r="J8245" s="255"/>
      <c r="K8245" s="255"/>
      <c r="M8245" s="255"/>
      <c r="S8245" s="255"/>
      <c r="AE8245" s="94" t="e">
        <f aca="false" t="array" ref="AE8245:AE8245">_xlfn.torow(_xlfn.unique(_xlfn._xlws.filter(cat_table[Subsector],$E8245=cat_table[Sector],"")))</f>
        <v>#NAME?</v>
      </c>
      <c r="AO8245" s="94" t="e">
        <f aca="false" t="array" ref="AO8245:AO8245">_xlfn.torow(_xlfn.unique(_xlfn._xlws.filter(cat_table[Sub-subsector],($E8245=cat_table[Sector])*($F8245=cat_table[Subsector]),"")))</f>
        <v>#NAME?</v>
      </c>
    </row>
    <row r="8246" customFormat="false" ht="15" hidden="false" customHeight="true" outlineLevel="0" collapsed="false">
      <c r="E8246" s="255"/>
      <c r="F8246" s="255"/>
      <c r="G8246" s="255"/>
      <c r="I8246" s="255"/>
      <c r="J8246" s="255"/>
      <c r="K8246" s="255"/>
      <c r="M8246" s="255"/>
      <c r="S8246" s="255"/>
      <c r="AE8246" s="94" t="e">
        <f aca="false" t="array" ref="AE8246:AE8246">_xlfn.torow(_xlfn.unique(_xlfn._xlws.filter(cat_table[Subsector],$E8246=cat_table[Sector],"")))</f>
        <v>#NAME?</v>
      </c>
      <c r="AO8246" s="94" t="e">
        <f aca="false" t="array" ref="AO8246:AO8246">_xlfn.torow(_xlfn.unique(_xlfn._xlws.filter(cat_table[Sub-subsector],($E8246=cat_table[Sector])*($F8246=cat_table[Subsector]),"")))</f>
        <v>#NAME?</v>
      </c>
    </row>
    <row r="8247" customFormat="false" ht="15" hidden="false" customHeight="true" outlineLevel="0" collapsed="false">
      <c r="E8247" s="255"/>
      <c r="F8247" s="255"/>
      <c r="G8247" s="255"/>
      <c r="I8247" s="255"/>
      <c r="J8247" s="255"/>
      <c r="K8247" s="255"/>
      <c r="M8247" s="255"/>
      <c r="S8247" s="255"/>
      <c r="AE8247" s="94" t="e">
        <f aca="false" t="array" ref="AE8247:AE8247">_xlfn.torow(_xlfn.unique(_xlfn._xlws.filter(cat_table[Subsector],$E8247=cat_table[Sector],"")))</f>
        <v>#NAME?</v>
      </c>
      <c r="AO8247" s="94" t="e">
        <f aca="false" t="array" ref="AO8247:AO8247">_xlfn.torow(_xlfn.unique(_xlfn._xlws.filter(cat_table[Sub-subsector],($E8247=cat_table[Sector])*($F8247=cat_table[Subsector]),"")))</f>
        <v>#NAME?</v>
      </c>
    </row>
    <row r="8248" customFormat="false" ht="15" hidden="false" customHeight="true" outlineLevel="0" collapsed="false">
      <c r="E8248" s="255"/>
      <c r="F8248" s="255"/>
      <c r="G8248" s="255"/>
      <c r="I8248" s="255"/>
      <c r="J8248" s="255"/>
      <c r="K8248" s="255"/>
      <c r="M8248" s="255"/>
      <c r="S8248" s="255"/>
      <c r="AE8248" s="94" t="e">
        <f aca="false" t="array" ref="AE8248:AE8248">_xlfn.torow(_xlfn.unique(_xlfn._xlws.filter(cat_table[Subsector],$E8248=cat_table[Sector],"")))</f>
        <v>#NAME?</v>
      </c>
      <c r="AO8248" s="94" t="e">
        <f aca="false" t="array" ref="AO8248:AO8248">_xlfn.torow(_xlfn.unique(_xlfn._xlws.filter(cat_table[Sub-subsector],($E8248=cat_table[Sector])*($F8248=cat_table[Subsector]),"")))</f>
        <v>#NAME?</v>
      </c>
    </row>
    <row r="8249" customFormat="false" ht="15" hidden="false" customHeight="true" outlineLevel="0" collapsed="false">
      <c r="E8249" s="255"/>
      <c r="F8249" s="255"/>
      <c r="G8249" s="255"/>
      <c r="I8249" s="255"/>
      <c r="J8249" s="255"/>
      <c r="K8249" s="255"/>
      <c r="M8249" s="255"/>
      <c r="S8249" s="255"/>
      <c r="AE8249" s="94" t="e">
        <f aca="false" t="array" ref="AE8249:AE8249">_xlfn.torow(_xlfn.unique(_xlfn._xlws.filter(cat_table[Subsector],$E8249=cat_table[Sector],"")))</f>
        <v>#NAME?</v>
      </c>
      <c r="AO8249" s="94" t="e">
        <f aca="false" t="array" ref="AO8249:AO8249">_xlfn.torow(_xlfn.unique(_xlfn._xlws.filter(cat_table[Sub-subsector],($E8249=cat_table[Sector])*($F8249=cat_table[Subsector]),"")))</f>
        <v>#NAME?</v>
      </c>
    </row>
    <row r="8250" customFormat="false" ht="15" hidden="false" customHeight="true" outlineLevel="0" collapsed="false">
      <c r="E8250" s="255"/>
      <c r="F8250" s="255"/>
      <c r="G8250" s="255"/>
      <c r="I8250" s="255"/>
      <c r="J8250" s="255"/>
      <c r="K8250" s="255"/>
      <c r="M8250" s="255"/>
      <c r="S8250" s="255"/>
      <c r="AE8250" s="94" t="e">
        <f aca="false" t="array" ref="AE8250:AE8250">_xlfn.torow(_xlfn.unique(_xlfn._xlws.filter(cat_table[Subsector],$E8250=cat_table[Sector],"")))</f>
        <v>#NAME?</v>
      </c>
      <c r="AO8250" s="94" t="e">
        <f aca="false" t="array" ref="AO8250:AO8250">_xlfn.torow(_xlfn.unique(_xlfn._xlws.filter(cat_table[Sub-subsector],($E8250=cat_table[Sector])*($F8250=cat_table[Subsector]),"")))</f>
        <v>#NAME?</v>
      </c>
    </row>
    <row r="8251" customFormat="false" ht="15" hidden="false" customHeight="true" outlineLevel="0" collapsed="false">
      <c r="E8251" s="255"/>
      <c r="F8251" s="255"/>
      <c r="G8251" s="255"/>
      <c r="I8251" s="255"/>
      <c r="J8251" s="255"/>
      <c r="K8251" s="255"/>
      <c r="M8251" s="255"/>
      <c r="S8251" s="255"/>
      <c r="AE8251" s="94" t="e">
        <f aca="false" t="array" ref="AE8251:AE8251">_xlfn.torow(_xlfn.unique(_xlfn._xlws.filter(cat_table[Subsector],$E8251=cat_table[Sector],"")))</f>
        <v>#NAME?</v>
      </c>
      <c r="AO8251" s="94" t="e">
        <f aca="false" t="array" ref="AO8251:AO8251">_xlfn.torow(_xlfn.unique(_xlfn._xlws.filter(cat_table[Sub-subsector],($E8251=cat_table[Sector])*($F8251=cat_table[Subsector]),"")))</f>
        <v>#NAME?</v>
      </c>
    </row>
    <row r="8252" customFormat="false" ht="15" hidden="false" customHeight="true" outlineLevel="0" collapsed="false">
      <c r="E8252" s="255"/>
      <c r="F8252" s="255"/>
      <c r="G8252" s="255"/>
      <c r="I8252" s="255"/>
      <c r="J8252" s="255"/>
      <c r="K8252" s="255"/>
      <c r="M8252" s="255"/>
      <c r="S8252" s="255"/>
      <c r="AE8252" s="94" t="e">
        <f aca="false" t="array" ref="AE8252:AE8252">_xlfn.torow(_xlfn.unique(_xlfn._xlws.filter(cat_table[Subsector],$E8252=cat_table[Sector],"")))</f>
        <v>#NAME?</v>
      </c>
      <c r="AO8252" s="94" t="e">
        <f aca="false" t="array" ref="AO8252:AO8252">_xlfn.torow(_xlfn.unique(_xlfn._xlws.filter(cat_table[Sub-subsector],($E8252=cat_table[Sector])*($F8252=cat_table[Subsector]),"")))</f>
        <v>#NAME?</v>
      </c>
    </row>
    <row r="8253" customFormat="false" ht="15" hidden="false" customHeight="true" outlineLevel="0" collapsed="false">
      <c r="E8253" s="255"/>
      <c r="F8253" s="255"/>
      <c r="G8253" s="255"/>
      <c r="I8253" s="255"/>
      <c r="J8253" s="255"/>
      <c r="K8253" s="255"/>
      <c r="M8253" s="255"/>
      <c r="S8253" s="255"/>
      <c r="AE8253" s="94" t="e">
        <f aca="false" t="array" ref="AE8253:AE8253">_xlfn.torow(_xlfn.unique(_xlfn._xlws.filter(cat_table[Subsector],$E8253=cat_table[Sector],"")))</f>
        <v>#NAME?</v>
      </c>
      <c r="AO8253" s="94" t="e">
        <f aca="false" t="array" ref="AO8253:AO8253">_xlfn.torow(_xlfn.unique(_xlfn._xlws.filter(cat_table[Sub-subsector],($E8253=cat_table[Sector])*($F8253=cat_table[Subsector]),"")))</f>
        <v>#NAME?</v>
      </c>
    </row>
    <row r="8254" customFormat="false" ht="15" hidden="false" customHeight="true" outlineLevel="0" collapsed="false">
      <c r="E8254" s="255"/>
      <c r="F8254" s="255"/>
      <c r="G8254" s="255"/>
      <c r="I8254" s="255"/>
      <c r="J8254" s="255"/>
      <c r="K8254" s="255"/>
      <c r="M8254" s="255"/>
      <c r="S8254" s="255"/>
      <c r="AE8254" s="94" t="e">
        <f aca="false" t="array" ref="AE8254:AE8254">_xlfn.torow(_xlfn.unique(_xlfn._xlws.filter(cat_table[Subsector],$E8254=cat_table[Sector],"")))</f>
        <v>#NAME?</v>
      </c>
      <c r="AO8254" s="94" t="e">
        <f aca="false" t="array" ref="AO8254:AO8254">_xlfn.torow(_xlfn.unique(_xlfn._xlws.filter(cat_table[Sub-subsector],($E8254=cat_table[Sector])*($F8254=cat_table[Subsector]),"")))</f>
        <v>#NAME?</v>
      </c>
    </row>
    <row r="8255" customFormat="false" ht="15" hidden="false" customHeight="true" outlineLevel="0" collapsed="false">
      <c r="E8255" s="255"/>
      <c r="F8255" s="255"/>
      <c r="G8255" s="255"/>
      <c r="I8255" s="255"/>
      <c r="J8255" s="255"/>
      <c r="K8255" s="255"/>
      <c r="M8255" s="255"/>
      <c r="S8255" s="255"/>
      <c r="AE8255" s="94" t="e">
        <f aca="false" t="array" ref="AE8255:AE8255">_xlfn.torow(_xlfn.unique(_xlfn._xlws.filter(cat_table[Subsector],$E8255=cat_table[Sector],"")))</f>
        <v>#NAME?</v>
      </c>
      <c r="AO8255" s="94" t="e">
        <f aca="false" t="array" ref="AO8255:AO8255">_xlfn.torow(_xlfn.unique(_xlfn._xlws.filter(cat_table[Sub-subsector],($E8255=cat_table[Sector])*($F8255=cat_table[Subsector]),"")))</f>
        <v>#NAME?</v>
      </c>
    </row>
    <row r="8256" customFormat="false" ht="15" hidden="false" customHeight="true" outlineLevel="0" collapsed="false">
      <c r="E8256" s="255"/>
      <c r="F8256" s="255"/>
      <c r="G8256" s="255"/>
      <c r="I8256" s="255"/>
      <c r="J8256" s="255"/>
      <c r="K8256" s="255"/>
      <c r="M8256" s="255"/>
      <c r="S8256" s="255"/>
      <c r="AE8256" s="94" t="e">
        <f aca="false" t="array" ref="AE8256:AE8256">_xlfn.torow(_xlfn.unique(_xlfn._xlws.filter(cat_table[Subsector],$E8256=cat_table[Sector],"")))</f>
        <v>#NAME?</v>
      </c>
      <c r="AO8256" s="94" t="e">
        <f aca="false" t="array" ref="AO8256:AO8256">_xlfn.torow(_xlfn.unique(_xlfn._xlws.filter(cat_table[Sub-subsector],($E8256=cat_table[Sector])*($F8256=cat_table[Subsector]),"")))</f>
        <v>#NAME?</v>
      </c>
    </row>
    <row r="8257" customFormat="false" ht="15" hidden="false" customHeight="true" outlineLevel="0" collapsed="false">
      <c r="E8257" s="255"/>
      <c r="F8257" s="255"/>
      <c r="G8257" s="255"/>
      <c r="I8257" s="255"/>
      <c r="J8257" s="255"/>
      <c r="K8257" s="255"/>
      <c r="M8257" s="255"/>
      <c r="S8257" s="255"/>
      <c r="AE8257" s="94" t="e">
        <f aca="false" t="array" ref="AE8257:AE8257">_xlfn.torow(_xlfn.unique(_xlfn._xlws.filter(cat_table[Subsector],$E8257=cat_table[Sector],"")))</f>
        <v>#NAME?</v>
      </c>
      <c r="AO8257" s="94" t="e">
        <f aca="false" t="array" ref="AO8257:AO8257">_xlfn.torow(_xlfn.unique(_xlfn._xlws.filter(cat_table[Sub-subsector],($E8257=cat_table[Sector])*($F8257=cat_table[Subsector]),"")))</f>
        <v>#NAME?</v>
      </c>
    </row>
    <row r="8258" customFormat="false" ht="15" hidden="false" customHeight="true" outlineLevel="0" collapsed="false">
      <c r="E8258" s="255"/>
      <c r="F8258" s="255"/>
      <c r="G8258" s="255"/>
      <c r="I8258" s="255"/>
      <c r="J8258" s="255"/>
      <c r="K8258" s="255"/>
      <c r="M8258" s="255"/>
      <c r="S8258" s="255"/>
      <c r="AE8258" s="94" t="e">
        <f aca="false" t="array" ref="AE8258:AE8258">_xlfn.torow(_xlfn.unique(_xlfn._xlws.filter(cat_table[Subsector],$E8258=cat_table[Sector],"")))</f>
        <v>#NAME?</v>
      </c>
      <c r="AO8258" s="94" t="e">
        <f aca="false" t="array" ref="AO8258:AO8258">_xlfn.torow(_xlfn.unique(_xlfn._xlws.filter(cat_table[Sub-subsector],($E8258=cat_table[Sector])*($F8258=cat_table[Subsector]),"")))</f>
        <v>#NAME?</v>
      </c>
    </row>
    <row r="8259" customFormat="false" ht="15" hidden="false" customHeight="true" outlineLevel="0" collapsed="false">
      <c r="E8259" s="255"/>
      <c r="F8259" s="255"/>
      <c r="G8259" s="255"/>
      <c r="I8259" s="255"/>
      <c r="J8259" s="255"/>
      <c r="K8259" s="255"/>
      <c r="M8259" s="255"/>
      <c r="S8259" s="255"/>
      <c r="AE8259" s="94" t="e">
        <f aca="false" t="array" ref="AE8259:AE8259">_xlfn.torow(_xlfn.unique(_xlfn._xlws.filter(cat_table[Subsector],$E8259=cat_table[Sector],"")))</f>
        <v>#NAME?</v>
      </c>
      <c r="AO8259" s="94" t="e">
        <f aca="false" t="array" ref="AO8259:AO8259">_xlfn.torow(_xlfn.unique(_xlfn._xlws.filter(cat_table[Sub-subsector],($E8259=cat_table[Sector])*($F8259=cat_table[Subsector]),"")))</f>
        <v>#NAME?</v>
      </c>
    </row>
    <row r="8260" customFormat="false" ht="15" hidden="false" customHeight="true" outlineLevel="0" collapsed="false">
      <c r="E8260" s="255"/>
      <c r="F8260" s="255"/>
      <c r="G8260" s="255"/>
      <c r="I8260" s="255"/>
      <c r="J8260" s="255"/>
      <c r="K8260" s="255"/>
      <c r="M8260" s="255"/>
      <c r="S8260" s="255"/>
      <c r="AE8260" s="94" t="e">
        <f aca="false" t="array" ref="AE8260:AE8260">_xlfn.torow(_xlfn.unique(_xlfn._xlws.filter(cat_table[Subsector],$E8260=cat_table[Sector],"")))</f>
        <v>#NAME?</v>
      </c>
      <c r="AO8260" s="94" t="e">
        <f aca="false" t="array" ref="AO8260:AO8260">_xlfn.torow(_xlfn.unique(_xlfn._xlws.filter(cat_table[Sub-subsector],($E8260=cat_table[Sector])*($F8260=cat_table[Subsector]),"")))</f>
        <v>#NAME?</v>
      </c>
    </row>
    <row r="8261" customFormat="false" ht="15" hidden="false" customHeight="true" outlineLevel="0" collapsed="false">
      <c r="E8261" s="255"/>
      <c r="F8261" s="255"/>
      <c r="G8261" s="255"/>
      <c r="I8261" s="255"/>
      <c r="J8261" s="255"/>
      <c r="K8261" s="255"/>
      <c r="M8261" s="255"/>
      <c r="S8261" s="255"/>
      <c r="AE8261" s="94" t="e">
        <f aca="false" t="array" ref="AE8261:AE8261">_xlfn.torow(_xlfn.unique(_xlfn._xlws.filter(cat_table[Subsector],$E8261=cat_table[Sector],"")))</f>
        <v>#NAME?</v>
      </c>
      <c r="AO8261" s="94" t="e">
        <f aca="false" t="array" ref="AO8261:AO8261">_xlfn.torow(_xlfn.unique(_xlfn._xlws.filter(cat_table[Sub-subsector],($E8261=cat_table[Sector])*($F8261=cat_table[Subsector]),"")))</f>
        <v>#NAME?</v>
      </c>
    </row>
    <row r="8262" customFormat="false" ht="15" hidden="false" customHeight="true" outlineLevel="0" collapsed="false">
      <c r="E8262" s="255"/>
      <c r="F8262" s="255"/>
      <c r="G8262" s="255"/>
      <c r="I8262" s="255"/>
      <c r="J8262" s="255"/>
      <c r="K8262" s="255"/>
      <c r="M8262" s="255"/>
      <c r="S8262" s="255"/>
      <c r="AE8262" s="94" t="e">
        <f aca="false" t="array" ref="AE8262:AE8262">_xlfn.torow(_xlfn.unique(_xlfn._xlws.filter(cat_table[Subsector],$E8262=cat_table[Sector],"")))</f>
        <v>#NAME?</v>
      </c>
      <c r="AO8262" s="94" t="e">
        <f aca="false" t="array" ref="AO8262:AO8262">_xlfn.torow(_xlfn.unique(_xlfn._xlws.filter(cat_table[Sub-subsector],($E8262=cat_table[Sector])*($F8262=cat_table[Subsector]),"")))</f>
        <v>#NAME?</v>
      </c>
    </row>
    <row r="8263" customFormat="false" ht="15" hidden="false" customHeight="true" outlineLevel="0" collapsed="false">
      <c r="E8263" s="255"/>
      <c r="F8263" s="255"/>
      <c r="G8263" s="255"/>
      <c r="I8263" s="255"/>
      <c r="J8263" s="255"/>
      <c r="K8263" s="255"/>
      <c r="M8263" s="255"/>
      <c r="S8263" s="255"/>
      <c r="AE8263" s="94" t="e">
        <f aca="false" t="array" ref="AE8263:AE8263">_xlfn.torow(_xlfn.unique(_xlfn._xlws.filter(cat_table[Subsector],$E8263=cat_table[Sector],"")))</f>
        <v>#NAME?</v>
      </c>
      <c r="AO8263" s="94" t="e">
        <f aca="false" t="array" ref="AO8263:AO8263">_xlfn.torow(_xlfn.unique(_xlfn._xlws.filter(cat_table[Sub-subsector],($E8263=cat_table[Sector])*($F8263=cat_table[Subsector]),"")))</f>
        <v>#NAME?</v>
      </c>
    </row>
    <row r="8264" customFormat="false" ht="15" hidden="false" customHeight="true" outlineLevel="0" collapsed="false">
      <c r="E8264" s="255"/>
      <c r="F8264" s="255"/>
      <c r="G8264" s="255"/>
      <c r="I8264" s="255"/>
      <c r="J8264" s="255"/>
      <c r="K8264" s="255"/>
      <c r="M8264" s="255"/>
      <c r="S8264" s="255"/>
      <c r="AE8264" s="94" t="e">
        <f aca="false" t="array" ref="AE8264:AE8264">_xlfn.torow(_xlfn.unique(_xlfn._xlws.filter(cat_table[Subsector],$E8264=cat_table[Sector],"")))</f>
        <v>#NAME?</v>
      </c>
      <c r="AO8264" s="94" t="e">
        <f aca="false" t="array" ref="AO8264:AO8264">_xlfn.torow(_xlfn.unique(_xlfn._xlws.filter(cat_table[Sub-subsector],($E8264=cat_table[Sector])*($F8264=cat_table[Subsector]),"")))</f>
        <v>#NAME?</v>
      </c>
    </row>
    <row r="8265" customFormat="false" ht="15" hidden="false" customHeight="true" outlineLevel="0" collapsed="false">
      <c r="E8265" s="255"/>
      <c r="F8265" s="255"/>
      <c r="G8265" s="255"/>
      <c r="I8265" s="255"/>
      <c r="J8265" s="255"/>
      <c r="K8265" s="255"/>
      <c r="M8265" s="255"/>
      <c r="S8265" s="255"/>
      <c r="AE8265" s="94" t="e">
        <f aca="false" t="array" ref="AE8265:AE8265">_xlfn.torow(_xlfn.unique(_xlfn._xlws.filter(cat_table[Subsector],$E8265=cat_table[Sector],"")))</f>
        <v>#NAME?</v>
      </c>
      <c r="AO8265" s="94" t="e">
        <f aca="false" t="array" ref="AO8265:AO8265">_xlfn.torow(_xlfn.unique(_xlfn._xlws.filter(cat_table[Sub-subsector],($E8265=cat_table[Sector])*($F8265=cat_table[Subsector]),"")))</f>
        <v>#NAME?</v>
      </c>
    </row>
    <row r="8266" customFormat="false" ht="15" hidden="false" customHeight="true" outlineLevel="0" collapsed="false">
      <c r="E8266" s="255"/>
      <c r="F8266" s="255"/>
      <c r="G8266" s="255"/>
      <c r="I8266" s="255"/>
      <c r="J8266" s="255"/>
      <c r="K8266" s="255"/>
      <c r="M8266" s="255"/>
      <c r="S8266" s="255"/>
      <c r="AE8266" s="94" t="e">
        <f aca="false" t="array" ref="AE8266:AE8266">_xlfn.torow(_xlfn.unique(_xlfn._xlws.filter(cat_table[Subsector],$E8266=cat_table[Sector],"")))</f>
        <v>#NAME?</v>
      </c>
      <c r="AO8266" s="94" t="e">
        <f aca="false" t="array" ref="AO8266:AO8266">_xlfn.torow(_xlfn.unique(_xlfn._xlws.filter(cat_table[Sub-subsector],($E8266=cat_table[Sector])*($F8266=cat_table[Subsector]),"")))</f>
        <v>#NAME?</v>
      </c>
    </row>
    <row r="8267" customFormat="false" ht="15" hidden="false" customHeight="true" outlineLevel="0" collapsed="false">
      <c r="E8267" s="255"/>
      <c r="F8267" s="255"/>
      <c r="G8267" s="255"/>
      <c r="I8267" s="255"/>
      <c r="J8267" s="255"/>
      <c r="K8267" s="255"/>
      <c r="M8267" s="255"/>
      <c r="S8267" s="255"/>
      <c r="AE8267" s="94" t="e">
        <f aca="false" t="array" ref="AE8267:AE8267">_xlfn.torow(_xlfn.unique(_xlfn._xlws.filter(cat_table[Subsector],$E8267=cat_table[Sector],"")))</f>
        <v>#NAME?</v>
      </c>
      <c r="AO8267" s="94" t="e">
        <f aca="false" t="array" ref="AO8267:AO8267">_xlfn.torow(_xlfn.unique(_xlfn._xlws.filter(cat_table[Sub-subsector],($E8267=cat_table[Sector])*($F8267=cat_table[Subsector]),"")))</f>
        <v>#NAME?</v>
      </c>
    </row>
    <row r="8268" customFormat="false" ht="15" hidden="false" customHeight="true" outlineLevel="0" collapsed="false">
      <c r="E8268" s="255"/>
      <c r="F8268" s="255"/>
      <c r="G8268" s="255"/>
      <c r="I8268" s="255"/>
      <c r="J8268" s="255"/>
      <c r="K8268" s="255"/>
      <c r="M8268" s="255"/>
      <c r="S8268" s="255"/>
      <c r="AE8268" s="94" t="e">
        <f aca="false" t="array" ref="AE8268:AE8268">_xlfn.torow(_xlfn.unique(_xlfn._xlws.filter(cat_table[Subsector],$E8268=cat_table[Sector],"")))</f>
        <v>#NAME?</v>
      </c>
      <c r="AO8268" s="94" t="e">
        <f aca="false" t="array" ref="AO8268:AO8268">_xlfn.torow(_xlfn.unique(_xlfn._xlws.filter(cat_table[Sub-subsector],($E8268=cat_table[Sector])*($F8268=cat_table[Subsector]),"")))</f>
        <v>#NAME?</v>
      </c>
    </row>
    <row r="8269" customFormat="false" ht="15" hidden="false" customHeight="true" outlineLevel="0" collapsed="false">
      <c r="E8269" s="255"/>
      <c r="F8269" s="255"/>
      <c r="G8269" s="255"/>
      <c r="I8269" s="255"/>
      <c r="J8269" s="255"/>
      <c r="K8269" s="255"/>
      <c r="M8269" s="255"/>
      <c r="S8269" s="255"/>
      <c r="AE8269" s="94" t="e">
        <f aca="false" t="array" ref="AE8269:AE8269">_xlfn.torow(_xlfn.unique(_xlfn._xlws.filter(cat_table[Subsector],$E8269=cat_table[Sector],"")))</f>
        <v>#NAME?</v>
      </c>
      <c r="AO8269" s="94" t="e">
        <f aca="false" t="array" ref="AO8269:AO8269">_xlfn.torow(_xlfn.unique(_xlfn._xlws.filter(cat_table[Sub-subsector],($E8269=cat_table[Sector])*($F8269=cat_table[Subsector]),"")))</f>
        <v>#NAME?</v>
      </c>
    </row>
    <row r="8270" customFormat="false" ht="15" hidden="false" customHeight="true" outlineLevel="0" collapsed="false">
      <c r="E8270" s="255"/>
      <c r="F8270" s="255"/>
      <c r="G8270" s="255"/>
      <c r="I8270" s="255"/>
      <c r="J8270" s="255"/>
      <c r="K8270" s="255"/>
      <c r="M8270" s="255"/>
      <c r="S8270" s="255"/>
      <c r="AE8270" s="94" t="e">
        <f aca="false" t="array" ref="AE8270:AE8270">_xlfn.torow(_xlfn.unique(_xlfn._xlws.filter(cat_table[Subsector],$E8270=cat_table[Sector],"")))</f>
        <v>#NAME?</v>
      </c>
      <c r="AO8270" s="94" t="e">
        <f aca="false" t="array" ref="AO8270:AO8270">_xlfn.torow(_xlfn.unique(_xlfn._xlws.filter(cat_table[Sub-subsector],($E8270=cat_table[Sector])*($F8270=cat_table[Subsector]),"")))</f>
        <v>#NAME?</v>
      </c>
    </row>
    <row r="8271" customFormat="false" ht="15" hidden="false" customHeight="true" outlineLevel="0" collapsed="false">
      <c r="E8271" s="255"/>
      <c r="F8271" s="255"/>
      <c r="G8271" s="255"/>
      <c r="I8271" s="255"/>
      <c r="J8271" s="255"/>
      <c r="K8271" s="255"/>
      <c r="M8271" s="255"/>
      <c r="S8271" s="255"/>
      <c r="AE8271" s="94" t="e">
        <f aca="false" t="array" ref="AE8271:AE8271">_xlfn.torow(_xlfn.unique(_xlfn._xlws.filter(cat_table[Subsector],$E8271=cat_table[Sector],"")))</f>
        <v>#NAME?</v>
      </c>
      <c r="AO8271" s="94" t="e">
        <f aca="false" t="array" ref="AO8271:AO8271">_xlfn.torow(_xlfn.unique(_xlfn._xlws.filter(cat_table[Sub-subsector],($E8271=cat_table[Sector])*($F8271=cat_table[Subsector]),"")))</f>
        <v>#NAME?</v>
      </c>
    </row>
    <row r="8272" customFormat="false" ht="15" hidden="false" customHeight="true" outlineLevel="0" collapsed="false">
      <c r="E8272" s="255"/>
      <c r="F8272" s="255"/>
      <c r="G8272" s="255"/>
      <c r="I8272" s="255"/>
      <c r="J8272" s="255"/>
      <c r="K8272" s="255"/>
      <c r="M8272" s="255"/>
      <c r="S8272" s="255"/>
      <c r="AE8272" s="94" t="e">
        <f aca="false" t="array" ref="AE8272:AE8272">_xlfn.torow(_xlfn.unique(_xlfn._xlws.filter(cat_table[Subsector],$E8272=cat_table[Sector],"")))</f>
        <v>#NAME?</v>
      </c>
      <c r="AO8272" s="94" t="e">
        <f aca="false" t="array" ref="AO8272:AO8272">_xlfn.torow(_xlfn.unique(_xlfn._xlws.filter(cat_table[Sub-subsector],($E8272=cat_table[Sector])*($F8272=cat_table[Subsector]),"")))</f>
        <v>#NAME?</v>
      </c>
    </row>
    <row r="8273" customFormat="false" ht="15" hidden="false" customHeight="true" outlineLevel="0" collapsed="false">
      <c r="E8273" s="255"/>
      <c r="F8273" s="255"/>
      <c r="G8273" s="255"/>
      <c r="I8273" s="255"/>
      <c r="J8273" s="255"/>
      <c r="K8273" s="255"/>
      <c r="M8273" s="255"/>
      <c r="S8273" s="255"/>
      <c r="AE8273" s="94" t="e">
        <f aca="false" t="array" ref="AE8273:AE8273">_xlfn.torow(_xlfn.unique(_xlfn._xlws.filter(cat_table[Subsector],$E8273=cat_table[Sector],"")))</f>
        <v>#NAME?</v>
      </c>
      <c r="AO8273" s="94" t="e">
        <f aca="false" t="array" ref="AO8273:AO8273">_xlfn.torow(_xlfn.unique(_xlfn._xlws.filter(cat_table[Sub-subsector],($E8273=cat_table[Sector])*($F8273=cat_table[Subsector]),"")))</f>
        <v>#NAME?</v>
      </c>
    </row>
    <row r="8274" customFormat="false" ht="15" hidden="false" customHeight="true" outlineLevel="0" collapsed="false">
      <c r="E8274" s="255"/>
      <c r="F8274" s="255"/>
      <c r="G8274" s="255"/>
      <c r="I8274" s="255"/>
      <c r="J8274" s="255"/>
      <c r="K8274" s="255"/>
      <c r="M8274" s="255"/>
      <c r="S8274" s="255"/>
      <c r="AE8274" s="94" t="e">
        <f aca="false" t="array" ref="AE8274:AE8274">_xlfn.torow(_xlfn.unique(_xlfn._xlws.filter(cat_table[Subsector],$E8274=cat_table[Sector],"")))</f>
        <v>#NAME?</v>
      </c>
      <c r="AO8274" s="94" t="e">
        <f aca="false" t="array" ref="AO8274:AO8274">_xlfn.torow(_xlfn.unique(_xlfn._xlws.filter(cat_table[Sub-subsector],($E8274=cat_table[Sector])*($F8274=cat_table[Subsector]),"")))</f>
        <v>#NAME?</v>
      </c>
    </row>
    <row r="8275" customFormat="false" ht="15" hidden="false" customHeight="true" outlineLevel="0" collapsed="false">
      <c r="E8275" s="255"/>
      <c r="F8275" s="255"/>
      <c r="G8275" s="255"/>
      <c r="I8275" s="255"/>
      <c r="J8275" s="255"/>
      <c r="K8275" s="255"/>
      <c r="M8275" s="255"/>
      <c r="S8275" s="255"/>
      <c r="AE8275" s="94" t="e">
        <f aca="false" t="array" ref="AE8275:AE8275">_xlfn.torow(_xlfn.unique(_xlfn._xlws.filter(cat_table[Subsector],$E8275=cat_table[Sector],"")))</f>
        <v>#NAME?</v>
      </c>
      <c r="AO8275" s="94" t="e">
        <f aca="false" t="array" ref="AO8275:AO8275">_xlfn.torow(_xlfn.unique(_xlfn._xlws.filter(cat_table[Sub-subsector],($E8275=cat_table[Sector])*($F8275=cat_table[Subsector]),"")))</f>
        <v>#NAME?</v>
      </c>
    </row>
    <row r="8276" customFormat="false" ht="15" hidden="false" customHeight="true" outlineLevel="0" collapsed="false">
      <c r="E8276" s="255"/>
      <c r="F8276" s="255"/>
      <c r="G8276" s="255"/>
      <c r="I8276" s="255"/>
      <c r="J8276" s="255"/>
      <c r="K8276" s="255"/>
      <c r="M8276" s="255"/>
      <c r="S8276" s="255"/>
      <c r="AE8276" s="94" t="e">
        <f aca="false" t="array" ref="AE8276:AE8276">_xlfn.torow(_xlfn.unique(_xlfn._xlws.filter(cat_table[Subsector],$E8276=cat_table[Sector],"")))</f>
        <v>#NAME?</v>
      </c>
      <c r="AO8276" s="94" t="e">
        <f aca="false" t="array" ref="AO8276:AO8276">_xlfn.torow(_xlfn.unique(_xlfn._xlws.filter(cat_table[Sub-subsector],($E8276=cat_table[Sector])*($F8276=cat_table[Subsector]),"")))</f>
        <v>#NAME?</v>
      </c>
    </row>
    <row r="8277" customFormat="false" ht="15" hidden="false" customHeight="true" outlineLevel="0" collapsed="false">
      <c r="E8277" s="255"/>
      <c r="F8277" s="255"/>
      <c r="G8277" s="255"/>
      <c r="I8277" s="255"/>
      <c r="J8277" s="255"/>
      <c r="K8277" s="255"/>
      <c r="M8277" s="255"/>
      <c r="S8277" s="255"/>
      <c r="AE8277" s="94" t="e">
        <f aca="false" t="array" ref="AE8277:AE8277">_xlfn.torow(_xlfn.unique(_xlfn._xlws.filter(cat_table[Subsector],$E8277=cat_table[Sector],"")))</f>
        <v>#NAME?</v>
      </c>
      <c r="AO8277" s="94" t="e">
        <f aca="false" t="array" ref="AO8277:AO8277">_xlfn.torow(_xlfn.unique(_xlfn._xlws.filter(cat_table[Sub-subsector],($E8277=cat_table[Sector])*($F8277=cat_table[Subsector]),"")))</f>
        <v>#NAME?</v>
      </c>
    </row>
    <row r="8278" customFormat="false" ht="15" hidden="false" customHeight="true" outlineLevel="0" collapsed="false">
      <c r="E8278" s="255"/>
      <c r="F8278" s="255"/>
      <c r="G8278" s="255"/>
      <c r="I8278" s="255"/>
      <c r="J8278" s="255"/>
      <c r="K8278" s="255"/>
      <c r="M8278" s="255"/>
      <c r="S8278" s="255"/>
      <c r="AE8278" s="94" t="e">
        <f aca="false" t="array" ref="AE8278:AE8278">_xlfn.torow(_xlfn.unique(_xlfn._xlws.filter(cat_table[Subsector],$E8278=cat_table[Sector],"")))</f>
        <v>#NAME?</v>
      </c>
      <c r="AO8278" s="94" t="e">
        <f aca="false" t="array" ref="AO8278:AO8278">_xlfn.torow(_xlfn.unique(_xlfn._xlws.filter(cat_table[Sub-subsector],($E8278=cat_table[Sector])*($F8278=cat_table[Subsector]),"")))</f>
        <v>#NAME?</v>
      </c>
    </row>
    <row r="8279" customFormat="false" ht="15" hidden="false" customHeight="true" outlineLevel="0" collapsed="false">
      <c r="E8279" s="255"/>
      <c r="F8279" s="255"/>
      <c r="G8279" s="255"/>
      <c r="I8279" s="255"/>
      <c r="J8279" s="255"/>
      <c r="K8279" s="255"/>
      <c r="M8279" s="255"/>
      <c r="S8279" s="255"/>
      <c r="AE8279" s="94" t="e">
        <f aca="false" t="array" ref="AE8279:AE8279">_xlfn.torow(_xlfn.unique(_xlfn._xlws.filter(cat_table[Subsector],$E8279=cat_table[Sector],"")))</f>
        <v>#NAME?</v>
      </c>
      <c r="AO8279" s="94" t="e">
        <f aca="false" t="array" ref="AO8279:AO8279">_xlfn.torow(_xlfn.unique(_xlfn._xlws.filter(cat_table[Sub-subsector],($E8279=cat_table[Sector])*($F8279=cat_table[Subsector]),"")))</f>
        <v>#NAME?</v>
      </c>
    </row>
    <row r="8280" customFormat="false" ht="15" hidden="false" customHeight="true" outlineLevel="0" collapsed="false">
      <c r="E8280" s="255"/>
      <c r="F8280" s="255"/>
      <c r="G8280" s="255"/>
      <c r="I8280" s="255"/>
      <c r="J8280" s="255"/>
      <c r="K8280" s="255"/>
      <c r="M8280" s="255"/>
      <c r="S8280" s="255"/>
      <c r="AE8280" s="94" t="e">
        <f aca="false" t="array" ref="AE8280:AE8280">_xlfn.torow(_xlfn.unique(_xlfn._xlws.filter(cat_table[Subsector],$E8280=cat_table[Sector],"")))</f>
        <v>#NAME?</v>
      </c>
      <c r="AO8280" s="94" t="e">
        <f aca="false" t="array" ref="AO8280:AO8280">_xlfn.torow(_xlfn.unique(_xlfn._xlws.filter(cat_table[Sub-subsector],($E8280=cat_table[Sector])*($F8280=cat_table[Subsector]),"")))</f>
        <v>#NAME?</v>
      </c>
    </row>
    <row r="8281" customFormat="false" ht="15" hidden="false" customHeight="true" outlineLevel="0" collapsed="false">
      <c r="E8281" s="255"/>
      <c r="F8281" s="255"/>
      <c r="G8281" s="255"/>
      <c r="I8281" s="255"/>
      <c r="J8281" s="255"/>
      <c r="K8281" s="255"/>
      <c r="M8281" s="255"/>
      <c r="S8281" s="255"/>
      <c r="AE8281" s="94" t="e">
        <f aca="false" t="array" ref="AE8281:AE8281">_xlfn.torow(_xlfn.unique(_xlfn._xlws.filter(cat_table[Subsector],$E8281=cat_table[Sector],"")))</f>
        <v>#NAME?</v>
      </c>
      <c r="AO8281" s="94" t="e">
        <f aca="false" t="array" ref="AO8281:AO8281">_xlfn.torow(_xlfn.unique(_xlfn._xlws.filter(cat_table[Sub-subsector],($E8281=cat_table[Sector])*($F8281=cat_table[Subsector]),"")))</f>
        <v>#NAME?</v>
      </c>
    </row>
    <row r="8282" customFormat="false" ht="15" hidden="false" customHeight="true" outlineLevel="0" collapsed="false">
      <c r="E8282" s="255"/>
      <c r="F8282" s="255"/>
      <c r="G8282" s="255"/>
      <c r="I8282" s="255"/>
      <c r="J8282" s="255"/>
      <c r="K8282" s="255"/>
      <c r="M8282" s="255"/>
      <c r="S8282" s="255"/>
      <c r="AE8282" s="94" t="e">
        <f aca="false" t="array" ref="AE8282:AE8282">_xlfn.torow(_xlfn.unique(_xlfn._xlws.filter(cat_table[Subsector],$E8282=cat_table[Sector],"")))</f>
        <v>#NAME?</v>
      </c>
      <c r="AO8282" s="94" t="e">
        <f aca="false" t="array" ref="AO8282:AO8282">_xlfn.torow(_xlfn.unique(_xlfn._xlws.filter(cat_table[Sub-subsector],($E8282=cat_table[Sector])*($F8282=cat_table[Subsector]),"")))</f>
        <v>#NAME?</v>
      </c>
    </row>
    <row r="8283" customFormat="false" ht="15" hidden="false" customHeight="true" outlineLevel="0" collapsed="false">
      <c r="E8283" s="255"/>
      <c r="F8283" s="255"/>
      <c r="G8283" s="255"/>
      <c r="I8283" s="255"/>
      <c r="J8283" s="255"/>
      <c r="K8283" s="255"/>
      <c r="M8283" s="255"/>
      <c r="S8283" s="255"/>
      <c r="AE8283" s="94" t="e">
        <f aca="false" t="array" ref="AE8283:AE8283">_xlfn.torow(_xlfn.unique(_xlfn._xlws.filter(cat_table[Subsector],$E8283=cat_table[Sector],"")))</f>
        <v>#NAME?</v>
      </c>
      <c r="AO8283" s="94" t="e">
        <f aca="false" t="array" ref="AO8283:AO8283">_xlfn.torow(_xlfn.unique(_xlfn._xlws.filter(cat_table[Sub-subsector],($E8283=cat_table[Sector])*($F8283=cat_table[Subsector]),"")))</f>
        <v>#NAME?</v>
      </c>
    </row>
    <row r="8284" customFormat="false" ht="15" hidden="false" customHeight="true" outlineLevel="0" collapsed="false">
      <c r="E8284" s="255"/>
      <c r="F8284" s="255"/>
      <c r="G8284" s="255"/>
      <c r="I8284" s="255"/>
      <c r="J8284" s="255"/>
      <c r="K8284" s="255"/>
      <c r="M8284" s="255"/>
      <c r="S8284" s="255"/>
      <c r="AE8284" s="94" t="e">
        <f aca="false" t="array" ref="AE8284:AE8284">_xlfn.torow(_xlfn.unique(_xlfn._xlws.filter(cat_table[Subsector],$E8284=cat_table[Sector],"")))</f>
        <v>#NAME?</v>
      </c>
      <c r="AO8284" s="94" t="e">
        <f aca="false" t="array" ref="AO8284:AO8284">_xlfn.torow(_xlfn.unique(_xlfn._xlws.filter(cat_table[Sub-subsector],($E8284=cat_table[Sector])*($F8284=cat_table[Subsector]),"")))</f>
        <v>#NAME?</v>
      </c>
    </row>
    <row r="8285" customFormat="false" ht="15" hidden="false" customHeight="true" outlineLevel="0" collapsed="false">
      <c r="E8285" s="255"/>
      <c r="F8285" s="255"/>
      <c r="G8285" s="255"/>
      <c r="I8285" s="255"/>
      <c r="J8285" s="255"/>
      <c r="K8285" s="255"/>
      <c r="M8285" s="255"/>
      <c r="S8285" s="255"/>
      <c r="AE8285" s="94" t="e">
        <f aca="false" t="array" ref="AE8285:AE8285">_xlfn.torow(_xlfn.unique(_xlfn._xlws.filter(cat_table[Subsector],$E8285=cat_table[Sector],"")))</f>
        <v>#NAME?</v>
      </c>
      <c r="AO8285" s="94" t="e">
        <f aca="false" t="array" ref="AO8285:AO8285">_xlfn.torow(_xlfn.unique(_xlfn._xlws.filter(cat_table[Sub-subsector],($E8285=cat_table[Sector])*($F8285=cat_table[Subsector]),"")))</f>
        <v>#NAME?</v>
      </c>
    </row>
    <row r="8286" customFormat="false" ht="15" hidden="false" customHeight="true" outlineLevel="0" collapsed="false">
      <c r="E8286" s="255"/>
      <c r="F8286" s="255"/>
      <c r="G8286" s="255"/>
      <c r="I8286" s="255"/>
      <c r="J8286" s="255"/>
      <c r="K8286" s="255"/>
      <c r="M8286" s="255"/>
      <c r="S8286" s="255"/>
      <c r="AE8286" s="94" t="e">
        <f aca="false" t="array" ref="AE8286:AE8286">_xlfn.torow(_xlfn.unique(_xlfn._xlws.filter(cat_table[Subsector],$E8286=cat_table[Sector],"")))</f>
        <v>#NAME?</v>
      </c>
      <c r="AO8286" s="94" t="e">
        <f aca="false" t="array" ref="AO8286:AO8286">_xlfn.torow(_xlfn.unique(_xlfn._xlws.filter(cat_table[Sub-subsector],($E8286=cat_table[Sector])*($F8286=cat_table[Subsector]),"")))</f>
        <v>#NAME?</v>
      </c>
    </row>
    <row r="8287" customFormat="false" ht="15" hidden="false" customHeight="true" outlineLevel="0" collapsed="false">
      <c r="E8287" s="255"/>
      <c r="F8287" s="255"/>
      <c r="G8287" s="255"/>
      <c r="I8287" s="255"/>
      <c r="J8287" s="255"/>
      <c r="K8287" s="255"/>
      <c r="M8287" s="255"/>
      <c r="S8287" s="255"/>
      <c r="AE8287" s="94" t="e">
        <f aca="false" t="array" ref="AE8287:AE8287">_xlfn.torow(_xlfn.unique(_xlfn._xlws.filter(cat_table[Subsector],$E8287=cat_table[Sector],"")))</f>
        <v>#NAME?</v>
      </c>
      <c r="AO8287" s="94" t="e">
        <f aca="false" t="array" ref="AO8287:AO8287">_xlfn.torow(_xlfn.unique(_xlfn._xlws.filter(cat_table[Sub-subsector],($E8287=cat_table[Sector])*($F8287=cat_table[Subsector]),"")))</f>
        <v>#NAME?</v>
      </c>
    </row>
    <row r="8288" customFormat="false" ht="15" hidden="false" customHeight="true" outlineLevel="0" collapsed="false">
      <c r="E8288" s="255"/>
      <c r="F8288" s="255"/>
      <c r="G8288" s="255"/>
      <c r="I8288" s="255"/>
      <c r="J8288" s="255"/>
      <c r="K8288" s="255"/>
      <c r="M8288" s="255"/>
      <c r="S8288" s="255"/>
      <c r="AE8288" s="94" t="e">
        <f aca="false" t="array" ref="AE8288:AE8288">_xlfn.torow(_xlfn.unique(_xlfn._xlws.filter(cat_table[Subsector],$E8288=cat_table[Sector],"")))</f>
        <v>#NAME?</v>
      </c>
      <c r="AO8288" s="94" t="e">
        <f aca="false" t="array" ref="AO8288:AO8288">_xlfn.torow(_xlfn.unique(_xlfn._xlws.filter(cat_table[Sub-subsector],($E8288=cat_table[Sector])*($F8288=cat_table[Subsector]),"")))</f>
        <v>#NAME?</v>
      </c>
    </row>
    <row r="8289" customFormat="false" ht="15" hidden="false" customHeight="true" outlineLevel="0" collapsed="false">
      <c r="E8289" s="255"/>
      <c r="F8289" s="255"/>
      <c r="G8289" s="255"/>
      <c r="I8289" s="255"/>
      <c r="J8289" s="255"/>
      <c r="K8289" s="255"/>
      <c r="M8289" s="255"/>
      <c r="S8289" s="255"/>
      <c r="AE8289" s="94" t="e">
        <f aca="false" t="array" ref="AE8289:AE8289">_xlfn.torow(_xlfn.unique(_xlfn._xlws.filter(cat_table[Subsector],$E8289=cat_table[Sector],"")))</f>
        <v>#NAME?</v>
      </c>
      <c r="AO8289" s="94" t="e">
        <f aca="false" t="array" ref="AO8289:AO8289">_xlfn.torow(_xlfn.unique(_xlfn._xlws.filter(cat_table[Sub-subsector],($E8289=cat_table[Sector])*($F8289=cat_table[Subsector]),"")))</f>
        <v>#NAME?</v>
      </c>
    </row>
    <row r="8290" customFormat="false" ht="15" hidden="false" customHeight="true" outlineLevel="0" collapsed="false">
      <c r="E8290" s="255"/>
      <c r="F8290" s="255"/>
      <c r="G8290" s="255"/>
      <c r="I8290" s="255"/>
      <c r="J8290" s="255"/>
      <c r="K8290" s="255"/>
      <c r="M8290" s="255"/>
      <c r="S8290" s="255"/>
      <c r="AE8290" s="94" t="e">
        <f aca="false" t="array" ref="AE8290:AE8290">_xlfn.torow(_xlfn.unique(_xlfn._xlws.filter(cat_table[Subsector],$E8290=cat_table[Sector],"")))</f>
        <v>#NAME?</v>
      </c>
      <c r="AO8290" s="94" t="e">
        <f aca="false" t="array" ref="AO8290:AO8290">_xlfn.torow(_xlfn.unique(_xlfn._xlws.filter(cat_table[Sub-subsector],($E8290=cat_table[Sector])*($F8290=cat_table[Subsector]),"")))</f>
        <v>#NAME?</v>
      </c>
    </row>
    <row r="8291" customFormat="false" ht="15" hidden="false" customHeight="true" outlineLevel="0" collapsed="false">
      <c r="E8291" s="255"/>
      <c r="F8291" s="255"/>
      <c r="G8291" s="255"/>
      <c r="I8291" s="255"/>
      <c r="J8291" s="255"/>
      <c r="K8291" s="255"/>
      <c r="M8291" s="255"/>
      <c r="S8291" s="255"/>
      <c r="AE8291" s="94" t="e">
        <f aca="false" t="array" ref="AE8291:AE8291">_xlfn.torow(_xlfn.unique(_xlfn._xlws.filter(cat_table[Subsector],$E8291=cat_table[Sector],"")))</f>
        <v>#NAME?</v>
      </c>
      <c r="AO8291" s="94" t="e">
        <f aca="false" t="array" ref="AO8291:AO8291">_xlfn.torow(_xlfn.unique(_xlfn._xlws.filter(cat_table[Sub-subsector],($E8291=cat_table[Sector])*($F8291=cat_table[Subsector]),"")))</f>
        <v>#NAME?</v>
      </c>
    </row>
    <row r="8292" customFormat="false" ht="15" hidden="false" customHeight="true" outlineLevel="0" collapsed="false">
      <c r="E8292" s="255"/>
      <c r="F8292" s="255"/>
      <c r="G8292" s="255"/>
      <c r="I8292" s="255"/>
      <c r="J8292" s="255"/>
      <c r="K8292" s="255"/>
      <c r="M8292" s="255"/>
      <c r="S8292" s="255"/>
      <c r="AE8292" s="94" t="e">
        <f aca="false" t="array" ref="AE8292:AE8292">_xlfn.torow(_xlfn.unique(_xlfn._xlws.filter(cat_table[Subsector],$E8292=cat_table[Sector],"")))</f>
        <v>#NAME?</v>
      </c>
      <c r="AO8292" s="94" t="e">
        <f aca="false" t="array" ref="AO8292:AO8292">_xlfn.torow(_xlfn.unique(_xlfn._xlws.filter(cat_table[Sub-subsector],($E8292=cat_table[Sector])*($F8292=cat_table[Subsector]),"")))</f>
        <v>#NAME?</v>
      </c>
    </row>
    <row r="8293" customFormat="false" ht="15" hidden="false" customHeight="true" outlineLevel="0" collapsed="false">
      <c r="E8293" s="255"/>
      <c r="F8293" s="255"/>
      <c r="G8293" s="255"/>
      <c r="I8293" s="255"/>
      <c r="J8293" s="255"/>
      <c r="K8293" s="255"/>
      <c r="M8293" s="255"/>
      <c r="S8293" s="255"/>
      <c r="AE8293" s="94" t="e">
        <f aca="false" t="array" ref="AE8293:AE8293">_xlfn.torow(_xlfn.unique(_xlfn._xlws.filter(cat_table[Subsector],$E8293=cat_table[Sector],"")))</f>
        <v>#NAME?</v>
      </c>
      <c r="AO8293" s="94" t="e">
        <f aca="false" t="array" ref="AO8293:AO8293">_xlfn.torow(_xlfn.unique(_xlfn._xlws.filter(cat_table[Sub-subsector],($E8293=cat_table[Sector])*($F8293=cat_table[Subsector]),"")))</f>
        <v>#NAME?</v>
      </c>
    </row>
    <row r="8294" customFormat="false" ht="15" hidden="false" customHeight="true" outlineLevel="0" collapsed="false">
      <c r="E8294" s="255"/>
      <c r="F8294" s="255"/>
      <c r="G8294" s="255"/>
      <c r="I8294" s="255"/>
      <c r="J8294" s="255"/>
      <c r="K8294" s="255"/>
      <c r="M8294" s="255"/>
      <c r="S8294" s="255"/>
      <c r="AE8294" s="94" t="e">
        <f aca="false" t="array" ref="AE8294:AE8294">_xlfn.torow(_xlfn.unique(_xlfn._xlws.filter(cat_table[Subsector],$E8294=cat_table[Sector],"")))</f>
        <v>#NAME?</v>
      </c>
      <c r="AO8294" s="94" t="e">
        <f aca="false" t="array" ref="AO8294:AO8294">_xlfn.torow(_xlfn.unique(_xlfn._xlws.filter(cat_table[Sub-subsector],($E8294=cat_table[Sector])*($F8294=cat_table[Subsector]),"")))</f>
        <v>#NAME?</v>
      </c>
    </row>
    <row r="8295" customFormat="false" ht="15" hidden="false" customHeight="true" outlineLevel="0" collapsed="false">
      <c r="E8295" s="255"/>
      <c r="F8295" s="255"/>
      <c r="G8295" s="255"/>
      <c r="I8295" s="255"/>
      <c r="J8295" s="255"/>
      <c r="K8295" s="255"/>
      <c r="M8295" s="255"/>
      <c r="S8295" s="255"/>
      <c r="AE8295" s="94" t="e">
        <f aca="false" t="array" ref="AE8295:AE8295">_xlfn.torow(_xlfn.unique(_xlfn._xlws.filter(cat_table[Subsector],$E8295=cat_table[Sector],"")))</f>
        <v>#NAME?</v>
      </c>
      <c r="AO8295" s="94" t="e">
        <f aca="false" t="array" ref="AO8295:AO8295">_xlfn.torow(_xlfn.unique(_xlfn._xlws.filter(cat_table[Sub-subsector],($E8295=cat_table[Sector])*($F8295=cat_table[Subsector]),"")))</f>
        <v>#NAME?</v>
      </c>
    </row>
    <row r="8296" customFormat="false" ht="15" hidden="false" customHeight="true" outlineLevel="0" collapsed="false">
      <c r="E8296" s="255"/>
      <c r="F8296" s="255"/>
      <c r="G8296" s="255"/>
      <c r="I8296" s="255"/>
      <c r="J8296" s="255"/>
      <c r="K8296" s="255"/>
      <c r="M8296" s="255"/>
      <c r="S8296" s="255"/>
      <c r="AE8296" s="94" t="e">
        <f aca="false" t="array" ref="AE8296:AE8296">_xlfn.torow(_xlfn.unique(_xlfn._xlws.filter(cat_table[Subsector],$E8296=cat_table[Sector],"")))</f>
        <v>#NAME?</v>
      </c>
      <c r="AO8296" s="94" t="e">
        <f aca="false" t="array" ref="AO8296:AO8296">_xlfn.torow(_xlfn.unique(_xlfn._xlws.filter(cat_table[Sub-subsector],($E8296=cat_table[Sector])*($F8296=cat_table[Subsector]),"")))</f>
        <v>#NAME?</v>
      </c>
    </row>
    <row r="8297" customFormat="false" ht="15" hidden="false" customHeight="true" outlineLevel="0" collapsed="false">
      <c r="E8297" s="255"/>
      <c r="F8297" s="255"/>
      <c r="G8297" s="255"/>
      <c r="I8297" s="255"/>
      <c r="J8297" s="255"/>
      <c r="K8297" s="255"/>
      <c r="M8297" s="255"/>
      <c r="S8297" s="255"/>
      <c r="AE8297" s="94" t="e">
        <f aca="false" t="array" ref="AE8297:AE8297">_xlfn.torow(_xlfn.unique(_xlfn._xlws.filter(cat_table[Subsector],$E8297=cat_table[Sector],"")))</f>
        <v>#NAME?</v>
      </c>
      <c r="AO8297" s="94" t="e">
        <f aca="false" t="array" ref="AO8297:AO8297">_xlfn.torow(_xlfn.unique(_xlfn._xlws.filter(cat_table[Sub-subsector],($E8297=cat_table[Sector])*($F8297=cat_table[Subsector]),"")))</f>
        <v>#NAME?</v>
      </c>
    </row>
    <row r="8298" customFormat="false" ht="15" hidden="false" customHeight="true" outlineLevel="0" collapsed="false">
      <c r="E8298" s="255"/>
      <c r="F8298" s="255"/>
      <c r="G8298" s="255"/>
      <c r="I8298" s="255"/>
      <c r="J8298" s="255"/>
      <c r="K8298" s="255"/>
      <c r="M8298" s="255"/>
      <c r="S8298" s="255"/>
      <c r="AE8298" s="94" t="e">
        <f aca="false" t="array" ref="AE8298:AE8298">_xlfn.torow(_xlfn.unique(_xlfn._xlws.filter(cat_table[Subsector],$E8298=cat_table[Sector],"")))</f>
        <v>#NAME?</v>
      </c>
      <c r="AO8298" s="94" t="e">
        <f aca="false" t="array" ref="AO8298:AO8298">_xlfn.torow(_xlfn.unique(_xlfn._xlws.filter(cat_table[Sub-subsector],($E8298=cat_table[Sector])*($F8298=cat_table[Subsector]),"")))</f>
        <v>#NAME?</v>
      </c>
    </row>
    <row r="8299" customFormat="false" ht="15" hidden="false" customHeight="true" outlineLevel="0" collapsed="false">
      <c r="E8299" s="255"/>
      <c r="F8299" s="255"/>
      <c r="G8299" s="255"/>
      <c r="I8299" s="255"/>
      <c r="J8299" s="255"/>
      <c r="K8299" s="255"/>
      <c r="M8299" s="255"/>
      <c r="S8299" s="255"/>
      <c r="AE8299" s="94" t="e">
        <f aca="false" t="array" ref="AE8299:AE8299">_xlfn.torow(_xlfn.unique(_xlfn._xlws.filter(cat_table[Subsector],$E8299=cat_table[Sector],"")))</f>
        <v>#NAME?</v>
      </c>
      <c r="AO8299" s="94" t="e">
        <f aca="false" t="array" ref="AO8299:AO8299">_xlfn.torow(_xlfn.unique(_xlfn._xlws.filter(cat_table[Sub-subsector],($E8299=cat_table[Sector])*($F8299=cat_table[Subsector]),"")))</f>
        <v>#NAME?</v>
      </c>
    </row>
    <row r="8300" customFormat="false" ht="15" hidden="false" customHeight="true" outlineLevel="0" collapsed="false">
      <c r="E8300" s="255"/>
      <c r="F8300" s="255"/>
      <c r="G8300" s="255"/>
      <c r="I8300" s="255"/>
      <c r="J8300" s="255"/>
      <c r="K8300" s="255"/>
      <c r="M8300" s="255"/>
      <c r="S8300" s="255"/>
      <c r="AE8300" s="94" t="e">
        <f aca="false" t="array" ref="AE8300:AE8300">_xlfn.torow(_xlfn.unique(_xlfn._xlws.filter(cat_table[Subsector],$E8300=cat_table[Sector],"")))</f>
        <v>#NAME?</v>
      </c>
      <c r="AO8300" s="94" t="e">
        <f aca="false" t="array" ref="AO8300:AO8300">_xlfn.torow(_xlfn.unique(_xlfn._xlws.filter(cat_table[Sub-subsector],($E8300=cat_table[Sector])*($F8300=cat_table[Subsector]),"")))</f>
        <v>#NAME?</v>
      </c>
    </row>
    <row r="8301" customFormat="false" ht="15" hidden="false" customHeight="true" outlineLevel="0" collapsed="false">
      <c r="E8301" s="255"/>
      <c r="F8301" s="255"/>
      <c r="G8301" s="255"/>
      <c r="I8301" s="255"/>
      <c r="J8301" s="255"/>
      <c r="K8301" s="255"/>
      <c r="M8301" s="255"/>
      <c r="S8301" s="255"/>
      <c r="AE8301" s="94" t="e">
        <f aca="false" t="array" ref="AE8301:AE8301">_xlfn.torow(_xlfn.unique(_xlfn._xlws.filter(cat_table[Subsector],$E8301=cat_table[Sector],"")))</f>
        <v>#NAME?</v>
      </c>
      <c r="AO8301" s="94" t="e">
        <f aca="false" t="array" ref="AO8301:AO8301">_xlfn.torow(_xlfn.unique(_xlfn._xlws.filter(cat_table[Sub-subsector],($E8301=cat_table[Sector])*($F8301=cat_table[Subsector]),"")))</f>
        <v>#NAME?</v>
      </c>
    </row>
    <row r="8302" customFormat="false" ht="15" hidden="false" customHeight="true" outlineLevel="0" collapsed="false">
      <c r="E8302" s="255"/>
      <c r="F8302" s="255"/>
      <c r="G8302" s="255"/>
      <c r="I8302" s="255"/>
      <c r="J8302" s="255"/>
      <c r="K8302" s="255"/>
      <c r="M8302" s="255"/>
      <c r="S8302" s="255"/>
      <c r="AE8302" s="94" t="e">
        <f aca="false" t="array" ref="AE8302:AE8302">_xlfn.torow(_xlfn.unique(_xlfn._xlws.filter(cat_table[Subsector],$E8302=cat_table[Sector],"")))</f>
        <v>#NAME?</v>
      </c>
      <c r="AO8302" s="94" t="e">
        <f aca="false" t="array" ref="AO8302:AO8302">_xlfn.torow(_xlfn.unique(_xlfn._xlws.filter(cat_table[Sub-subsector],($E8302=cat_table[Sector])*($F8302=cat_table[Subsector]),"")))</f>
        <v>#NAME?</v>
      </c>
    </row>
    <row r="8303" customFormat="false" ht="15" hidden="false" customHeight="true" outlineLevel="0" collapsed="false">
      <c r="E8303" s="255"/>
      <c r="F8303" s="255"/>
      <c r="G8303" s="255"/>
      <c r="I8303" s="255"/>
      <c r="J8303" s="255"/>
      <c r="K8303" s="255"/>
      <c r="M8303" s="255"/>
      <c r="S8303" s="255"/>
      <c r="AE8303" s="94" t="e">
        <f aca="false" t="array" ref="AE8303:AE8303">_xlfn.torow(_xlfn.unique(_xlfn._xlws.filter(cat_table[Subsector],$E8303=cat_table[Sector],"")))</f>
        <v>#NAME?</v>
      </c>
      <c r="AO8303" s="94" t="e">
        <f aca="false" t="array" ref="AO8303:AO8303">_xlfn.torow(_xlfn.unique(_xlfn._xlws.filter(cat_table[Sub-subsector],($E8303=cat_table[Sector])*($F8303=cat_table[Subsector]),"")))</f>
        <v>#NAME?</v>
      </c>
    </row>
    <row r="8304" customFormat="false" ht="15" hidden="false" customHeight="true" outlineLevel="0" collapsed="false">
      <c r="E8304" s="255"/>
      <c r="F8304" s="255"/>
      <c r="G8304" s="255"/>
      <c r="I8304" s="255"/>
      <c r="J8304" s="255"/>
      <c r="K8304" s="255"/>
      <c r="M8304" s="255"/>
      <c r="S8304" s="255"/>
      <c r="AE8304" s="94" t="e">
        <f aca="false" t="array" ref="AE8304:AE8304">_xlfn.torow(_xlfn.unique(_xlfn._xlws.filter(cat_table[Subsector],$E8304=cat_table[Sector],"")))</f>
        <v>#NAME?</v>
      </c>
      <c r="AO8304" s="94" t="e">
        <f aca="false" t="array" ref="AO8304:AO8304">_xlfn.torow(_xlfn.unique(_xlfn._xlws.filter(cat_table[Sub-subsector],($E8304=cat_table[Sector])*($F8304=cat_table[Subsector]),"")))</f>
        <v>#NAME?</v>
      </c>
    </row>
    <row r="8305" customFormat="false" ht="15" hidden="false" customHeight="true" outlineLevel="0" collapsed="false">
      <c r="E8305" s="255"/>
      <c r="F8305" s="255"/>
      <c r="G8305" s="255"/>
      <c r="I8305" s="255"/>
      <c r="J8305" s="255"/>
      <c r="K8305" s="255"/>
      <c r="M8305" s="255"/>
      <c r="S8305" s="255"/>
      <c r="AE8305" s="94" t="e">
        <f aca="false" t="array" ref="AE8305:AE8305">_xlfn.torow(_xlfn.unique(_xlfn._xlws.filter(cat_table[Subsector],$E8305=cat_table[Sector],"")))</f>
        <v>#NAME?</v>
      </c>
      <c r="AO8305" s="94" t="e">
        <f aca="false" t="array" ref="AO8305:AO8305">_xlfn.torow(_xlfn.unique(_xlfn._xlws.filter(cat_table[Sub-subsector],($E8305=cat_table[Sector])*($F8305=cat_table[Subsector]),"")))</f>
        <v>#NAME?</v>
      </c>
    </row>
    <row r="8306" customFormat="false" ht="15" hidden="false" customHeight="true" outlineLevel="0" collapsed="false">
      <c r="E8306" s="255"/>
      <c r="F8306" s="255"/>
      <c r="G8306" s="255"/>
      <c r="I8306" s="255"/>
      <c r="J8306" s="255"/>
      <c r="K8306" s="255"/>
      <c r="M8306" s="255"/>
      <c r="S8306" s="255"/>
      <c r="AE8306" s="94" t="e">
        <f aca="false" t="array" ref="AE8306:AE8306">_xlfn.torow(_xlfn.unique(_xlfn._xlws.filter(cat_table[Subsector],$E8306=cat_table[Sector],"")))</f>
        <v>#NAME?</v>
      </c>
      <c r="AO8306" s="94" t="e">
        <f aca="false" t="array" ref="AO8306:AO8306">_xlfn.torow(_xlfn.unique(_xlfn._xlws.filter(cat_table[Sub-subsector],($E8306=cat_table[Sector])*($F8306=cat_table[Subsector]),"")))</f>
        <v>#NAME?</v>
      </c>
    </row>
    <row r="8307" customFormat="false" ht="15" hidden="false" customHeight="true" outlineLevel="0" collapsed="false">
      <c r="E8307" s="255"/>
      <c r="F8307" s="255"/>
      <c r="G8307" s="255"/>
      <c r="I8307" s="255"/>
      <c r="J8307" s="255"/>
      <c r="K8307" s="255"/>
      <c r="M8307" s="255"/>
      <c r="S8307" s="255"/>
      <c r="AE8307" s="94" t="e">
        <f aca="false" t="array" ref="AE8307:AE8307">_xlfn.torow(_xlfn.unique(_xlfn._xlws.filter(cat_table[Subsector],$E8307=cat_table[Sector],"")))</f>
        <v>#NAME?</v>
      </c>
      <c r="AO8307" s="94" t="e">
        <f aca="false" t="array" ref="AO8307:AO8307">_xlfn.torow(_xlfn.unique(_xlfn._xlws.filter(cat_table[Sub-subsector],($E8307=cat_table[Sector])*($F8307=cat_table[Subsector]),"")))</f>
        <v>#NAME?</v>
      </c>
    </row>
    <row r="8308" customFormat="false" ht="15" hidden="false" customHeight="true" outlineLevel="0" collapsed="false">
      <c r="E8308" s="255"/>
      <c r="F8308" s="255"/>
      <c r="G8308" s="255"/>
      <c r="I8308" s="255"/>
      <c r="J8308" s="255"/>
      <c r="K8308" s="255"/>
      <c r="M8308" s="255"/>
      <c r="S8308" s="255"/>
      <c r="AE8308" s="94" t="e">
        <f aca="false" t="array" ref="AE8308:AE8308">_xlfn.torow(_xlfn.unique(_xlfn._xlws.filter(cat_table[Subsector],$E8308=cat_table[Sector],"")))</f>
        <v>#NAME?</v>
      </c>
      <c r="AO8308" s="94" t="e">
        <f aca="false" t="array" ref="AO8308:AO8308">_xlfn.torow(_xlfn.unique(_xlfn._xlws.filter(cat_table[Sub-subsector],($E8308=cat_table[Sector])*($F8308=cat_table[Subsector]),"")))</f>
        <v>#NAME?</v>
      </c>
    </row>
    <row r="8309" customFormat="false" ht="15" hidden="false" customHeight="true" outlineLevel="0" collapsed="false">
      <c r="E8309" s="255"/>
      <c r="F8309" s="255"/>
      <c r="G8309" s="255"/>
      <c r="I8309" s="255"/>
      <c r="J8309" s="255"/>
      <c r="K8309" s="255"/>
      <c r="M8309" s="255"/>
      <c r="S8309" s="255"/>
      <c r="AE8309" s="94" t="e">
        <f aca="false" t="array" ref="AE8309:AE8309">_xlfn.torow(_xlfn.unique(_xlfn._xlws.filter(cat_table[Subsector],$E8309=cat_table[Sector],"")))</f>
        <v>#NAME?</v>
      </c>
      <c r="AO8309" s="94" t="e">
        <f aca="false" t="array" ref="AO8309:AO8309">_xlfn.torow(_xlfn.unique(_xlfn._xlws.filter(cat_table[Sub-subsector],($E8309=cat_table[Sector])*($F8309=cat_table[Subsector]),"")))</f>
        <v>#NAME?</v>
      </c>
    </row>
    <row r="8310" customFormat="false" ht="15" hidden="false" customHeight="true" outlineLevel="0" collapsed="false">
      <c r="E8310" s="255"/>
      <c r="F8310" s="255"/>
      <c r="G8310" s="255"/>
      <c r="I8310" s="255"/>
      <c r="J8310" s="255"/>
      <c r="K8310" s="255"/>
      <c r="M8310" s="255"/>
      <c r="S8310" s="255"/>
      <c r="AE8310" s="94" t="e">
        <f aca="false" t="array" ref="AE8310:AE8310">_xlfn.torow(_xlfn.unique(_xlfn._xlws.filter(cat_table[Subsector],$E8310=cat_table[Sector],"")))</f>
        <v>#NAME?</v>
      </c>
      <c r="AO8310" s="94" t="e">
        <f aca="false" t="array" ref="AO8310:AO8310">_xlfn.torow(_xlfn.unique(_xlfn._xlws.filter(cat_table[Sub-subsector],($E8310=cat_table[Sector])*($F8310=cat_table[Subsector]),"")))</f>
        <v>#NAME?</v>
      </c>
    </row>
    <row r="8311" customFormat="false" ht="15" hidden="false" customHeight="true" outlineLevel="0" collapsed="false">
      <c r="E8311" s="255"/>
      <c r="F8311" s="255"/>
      <c r="G8311" s="255"/>
      <c r="I8311" s="255"/>
      <c r="J8311" s="255"/>
      <c r="K8311" s="255"/>
      <c r="M8311" s="255"/>
      <c r="S8311" s="255"/>
      <c r="AE8311" s="94" t="e">
        <f aca="false" t="array" ref="AE8311:AE8311">_xlfn.torow(_xlfn.unique(_xlfn._xlws.filter(cat_table[Subsector],$E8311=cat_table[Sector],"")))</f>
        <v>#NAME?</v>
      </c>
      <c r="AO8311" s="94" t="e">
        <f aca="false" t="array" ref="AO8311:AO8311">_xlfn.torow(_xlfn.unique(_xlfn._xlws.filter(cat_table[Sub-subsector],($E8311=cat_table[Sector])*($F8311=cat_table[Subsector]),"")))</f>
        <v>#NAME?</v>
      </c>
    </row>
    <row r="8312" customFormat="false" ht="15" hidden="false" customHeight="true" outlineLevel="0" collapsed="false">
      <c r="E8312" s="255"/>
      <c r="F8312" s="255"/>
      <c r="G8312" s="255"/>
      <c r="I8312" s="255"/>
      <c r="J8312" s="255"/>
      <c r="K8312" s="255"/>
      <c r="M8312" s="255"/>
      <c r="S8312" s="255"/>
      <c r="AE8312" s="94" t="e">
        <f aca="false" t="array" ref="AE8312:AE8312">_xlfn.torow(_xlfn.unique(_xlfn._xlws.filter(cat_table[Subsector],$E8312=cat_table[Sector],"")))</f>
        <v>#NAME?</v>
      </c>
      <c r="AO8312" s="94" t="e">
        <f aca="false" t="array" ref="AO8312:AO8312">_xlfn.torow(_xlfn.unique(_xlfn._xlws.filter(cat_table[Sub-subsector],($E8312=cat_table[Sector])*($F8312=cat_table[Subsector]),"")))</f>
        <v>#NAME?</v>
      </c>
    </row>
    <row r="8313" customFormat="false" ht="15" hidden="false" customHeight="true" outlineLevel="0" collapsed="false">
      <c r="E8313" s="255"/>
      <c r="F8313" s="255"/>
      <c r="G8313" s="255"/>
      <c r="I8313" s="255"/>
      <c r="J8313" s="255"/>
      <c r="K8313" s="255"/>
      <c r="M8313" s="255"/>
      <c r="S8313" s="255"/>
      <c r="AE8313" s="94" t="e">
        <f aca="false" t="array" ref="AE8313:AE8313">_xlfn.torow(_xlfn.unique(_xlfn._xlws.filter(cat_table[Subsector],$E8313=cat_table[Sector],"")))</f>
        <v>#NAME?</v>
      </c>
      <c r="AO8313" s="94" t="e">
        <f aca="false" t="array" ref="AO8313:AO8313">_xlfn.torow(_xlfn.unique(_xlfn._xlws.filter(cat_table[Sub-subsector],($E8313=cat_table[Sector])*($F8313=cat_table[Subsector]),"")))</f>
        <v>#NAME?</v>
      </c>
    </row>
    <row r="8314" customFormat="false" ht="15" hidden="false" customHeight="true" outlineLevel="0" collapsed="false">
      <c r="E8314" s="255"/>
      <c r="F8314" s="255"/>
      <c r="G8314" s="255"/>
      <c r="I8314" s="255"/>
      <c r="J8314" s="255"/>
      <c r="K8314" s="255"/>
      <c r="M8314" s="255"/>
      <c r="S8314" s="255"/>
      <c r="AE8314" s="94" t="e">
        <f aca="false" t="array" ref="AE8314:AE8314">_xlfn.torow(_xlfn.unique(_xlfn._xlws.filter(cat_table[Subsector],$E8314=cat_table[Sector],"")))</f>
        <v>#NAME?</v>
      </c>
      <c r="AO8314" s="94" t="e">
        <f aca="false" t="array" ref="AO8314:AO8314">_xlfn.torow(_xlfn.unique(_xlfn._xlws.filter(cat_table[Sub-subsector],($E8314=cat_table[Sector])*($F8314=cat_table[Subsector]),"")))</f>
        <v>#NAME?</v>
      </c>
    </row>
    <row r="8315" customFormat="false" ht="15" hidden="false" customHeight="true" outlineLevel="0" collapsed="false">
      <c r="E8315" s="255"/>
      <c r="F8315" s="255"/>
      <c r="G8315" s="255"/>
      <c r="I8315" s="255"/>
      <c r="J8315" s="255"/>
      <c r="K8315" s="255"/>
      <c r="M8315" s="255"/>
      <c r="S8315" s="255"/>
      <c r="AE8315" s="94" t="e">
        <f aca="false" t="array" ref="AE8315:AE8315">_xlfn.torow(_xlfn.unique(_xlfn._xlws.filter(cat_table[Subsector],$E8315=cat_table[Sector],"")))</f>
        <v>#NAME?</v>
      </c>
      <c r="AO8315" s="94" t="e">
        <f aca="false" t="array" ref="AO8315:AO8315">_xlfn.torow(_xlfn.unique(_xlfn._xlws.filter(cat_table[Sub-subsector],($E8315=cat_table[Sector])*($F8315=cat_table[Subsector]),"")))</f>
        <v>#NAME?</v>
      </c>
    </row>
    <row r="8316" customFormat="false" ht="15" hidden="false" customHeight="true" outlineLevel="0" collapsed="false">
      <c r="E8316" s="255"/>
      <c r="F8316" s="255"/>
      <c r="G8316" s="255"/>
      <c r="I8316" s="255"/>
      <c r="J8316" s="255"/>
      <c r="K8316" s="255"/>
      <c r="M8316" s="255"/>
      <c r="S8316" s="255"/>
      <c r="AE8316" s="94" t="e">
        <f aca="false" t="array" ref="AE8316:AE8316">_xlfn.torow(_xlfn.unique(_xlfn._xlws.filter(cat_table[Subsector],$E8316=cat_table[Sector],"")))</f>
        <v>#NAME?</v>
      </c>
      <c r="AO8316" s="94" t="e">
        <f aca="false" t="array" ref="AO8316:AO8316">_xlfn.torow(_xlfn.unique(_xlfn._xlws.filter(cat_table[Sub-subsector],($E8316=cat_table[Sector])*($F8316=cat_table[Subsector]),"")))</f>
        <v>#NAME?</v>
      </c>
    </row>
    <row r="8317" customFormat="false" ht="15" hidden="false" customHeight="true" outlineLevel="0" collapsed="false">
      <c r="E8317" s="255"/>
      <c r="F8317" s="255"/>
      <c r="G8317" s="255"/>
      <c r="I8317" s="255"/>
      <c r="J8317" s="255"/>
      <c r="K8317" s="255"/>
      <c r="M8317" s="255"/>
      <c r="S8317" s="255"/>
      <c r="AE8317" s="94" t="e">
        <f aca="false" t="array" ref="AE8317:AE8317">_xlfn.torow(_xlfn.unique(_xlfn._xlws.filter(cat_table[Subsector],$E8317=cat_table[Sector],"")))</f>
        <v>#NAME?</v>
      </c>
      <c r="AO8317" s="94" t="e">
        <f aca="false" t="array" ref="AO8317:AO8317">_xlfn.torow(_xlfn.unique(_xlfn._xlws.filter(cat_table[Sub-subsector],($E8317=cat_table[Sector])*($F8317=cat_table[Subsector]),"")))</f>
        <v>#NAME?</v>
      </c>
    </row>
    <row r="8318" customFormat="false" ht="15" hidden="false" customHeight="true" outlineLevel="0" collapsed="false">
      <c r="E8318" s="255"/>
      <c r="F8318" s="255"/>
      <c r="G8318" s="255"/>
      <c r="I8318" s="255"/>
      <c r="J8318" s="255"/>
      <c r="K8318" s="255"/>
      <c r="M8318" s="255"/>
      <c r="S8318" s="255"/>
      <c r="AE8318" s="94" t="e">
        <f aca="false" t="array" ref="AE8318:AE8318">_xlfn.torow(_xlfn.unique(_xlfn._xlws.filter(cat_table[Subsector],$E8318=cat_table[Sector],"")))</f>
        <v>#NAME?</v>
      </c>
      <c r="AO8318" s="94" t="e">
        <f aca="false" t="array" ref="AO8318:AO8318">_xlfn.torow(_xlfn.unique(_xlfn._xlws.filter(cat_table[Sub-subsector],($E8318=cat_table[Sector])*($F8318=cat_table[Subsector]),"")))</f>
        <v>#NAME?</v>
      </c>
    </row>
    <row r="8319" customFormat="false" ht="15" hidden="false" customHeight="true" outlineLevel="0" collapsed="false">
      <c r="E8319" s="255"/>
      <c r="F8319" s="255"/>
      <c r="G8319" s="255"/>
      <c r="I8319" s="255"/>
      <c r="J8319" s="255"/>
      <c r="K8319" s="255"/>
      <c r="M8319" s="255"/>
      <c r="S8319" s="255"/>
      <c r="AE8319" s="94" t="e">
        <f aca="false" t="array" ref="AE8319:AE8319">_xlfn.torow(_xlfn.unique(_xlfn._xlws.filter(cat_table[Subsector],$E8319=cat_table[Sector],"")))</f>
        <v>#NAME?</v>
      </c>
      <c r="AO8319" s="94" t="e">
        <f aca="false" t="array" ref="AO8319:AO8319">_xlfn.torow(_xlfn.unique(_xlfn._xlws.filter(cat_table[Sub-subsector],($E8319=cat_table[Sector])*($F8319=cat_table[Subsector]),"")))</f>
        <v>#NAME?</v>
      </c>
    </row>
    <row r="8320" customFormat="false" ht="15" hidden="false" customHeight="true" outlineLevel="0" collapsed="false">
      <c r="E8320" s="255"/>
      <c r="F8320" s="255"/>
      <c r="G8320" s="255"/>
      <c r="I8320" s="255"/>
      <c r="J8320" s="255"/>
      <c r="K8320" s="255"/>
      <c r="M8320" s="255"/>
      <c r="S8320" s="255"/>
      <c r="AE8320" s="94" t="e">
        <f aca="false" t="array" ref="AE8320:AE8320">_xlfn.torow(_xlfn.unique(_xlfn._xlws.filter(cat_table[Subsector],$E8320=cat_table[Sector],"")))</f>
        <v>#NAME?</v>
      </c>
      <c r="AO8320" s="94" t="e">
        <f aca="false" t="array" ref="AO8320:AO8320">_xlfn.torow(_xlfn.unique(_xlfn._xlws.filter(cat_table[Sub-subsector],($E8320=cat_table[Sector])*($F8320=cat_table[Subsector]),"")))</f>
        <v>#NAME?</v>
      </c>
    </row>
    <row r="8321" customFormat="false" ht="15" hidden="false" customHeight="true" outlineLevel="0" collapsed="false">
      <c r="E8321" s="255"/>
      <c r="F8321" s="255"/>
      <c r="G8321" s="255"/>
      <c r="I8321" s="255"/>
      <c r="J8321" s="255"/>
      <c r="K8321" s="255"/>
      <c r="M8321" s="255"/>
      <c r="S8321" s="255"/>
      <c r="AE8321" s="94" t="e">
        <f aca="false" t="array" ref="AE8321:AE8321">_xlfn.torow(_xlfn.unique(_xlfn._xlws.filter(cat_table[Subsector],$E8321=cat_table[Sector],"")))</f>
        <v>#NAME?</v>
      </c>
      <c r="AO8321" s="94" t="e">
        <f aca="false" t="array" ref="AO8321:AO8321">_xlfn.torow(_xlfn.unique(_xlfn._xlws.filter(cat_table[Sub-subsector],($E8321=cat_table[Sector])*($F8321=cat_table[Subsector]),"")))</f>
        <v>#NAME?</v>
      </c>
    </row>
    <row r="8322" customFormat="false" ht="15" hidden="false" customHeight="true" outlineLevel="0" collapsed="false">
      <c r="E8322" s="255"/>
      <c r="F8322" s="255"/>
      <c r="G8322" s="255"/>
      <c r="I8322" s="255"/>
      <c r="J8322" s="255"/>
      <c r="K8322" s="255"/>
      <c r="M8322" s="255"/>
      <c r="S8322" s="255"/>
      <c r="AE8322" s="94" t="e">
        <f aca="false" t="array" ref="AE8322:AE8322">_xlfn.torow(_xlfn.unique(_xlfn._xlws.filter(cat_table[Subsector],$E8322=cat_table[Sector],"")))</f>
        <v>#NAME?</v>
      </c>
      <c r="AO8322" s="94" t="e">
        <f aca="false" t="array" ref="AO8322:AO8322">_xlfn.torow(_xlfn.unique(_xlfn._xlws.filter(cat_table[Sub-subsector],($E8322=cat_table[Sector])*($F8322=cat_table[Subsector]),"")))</f>
        <v>#NAME?</v>
      </c>
    </row>
    <row r="8323" customFormat="false" ht="15" hidden="false" customHeight="true" outlineLevel="0" collapsed="false">
      <c r="E8323" s="255"/>
      <c r="F8323" s="255"/>
      <c r="G8323" s="255"/>
      <c r="I8323" s="255"/>
      <c r="J8323" s="255"/>
      <c r="K8323" s="255"/>
      <c r="M8323" s="255"/>
      <c r="S8323" s="255"/>
      <c r="AE8323" s="94" t="e">
        <f aca="false" t="array" ref="AE8323:AE8323">_xlfn.torow(_xlfn.unique(_xlfn._xlws.filter(cat_table[Subsector],$E8323=cat_table[Sector],"")))</f>
        <v>#NAME?</v>
      </c>
      <c r="AO8323" s="94" t="e">
        <f aca="false" t="array" ref="AO8323:AO8323">_xlfn.torow(_xlfn.unique(_xlfn._xlws.filter(cat_table[Sub-subsector],($E8323=cat_table[Sector])*($F8323=cat_table[Subsector]),"")))</f>
        <v>#NAME?</v>
      </c>
    </row>
    <row r="8324" customFormat="false" ht="15" hidden="false" customHeight="true" outlineLevel="0" collapsed="false">
      <c r="E8324" s="255"/>
      <c r="F8324" s="255"/>
      <c r="G8324" s="255"/>
      <c r="I8324" s="255"/>
      <c r="J8324" s="255"/>
      <c r="K8324" s="255"/>
      <c r="M8324" s="255"/>
      <c r="S8324" s="255"/>
      <c r="AE8324" s="94" t="e">
        <f aca="false" t="array" ref="AE8324:AE8324">_xlfn.torow(_xlfn.unique(_xlfn._xlws.filter(cat_table[Subsector],$E8324=cat_table[Sector],"")))</f>
        <v>#NAME?</v>
      </c>
      <c r="AO8324" s="94" t="e">
        <f aca="false" t="array" ref="AO8324:AO8324">_xlfn.torow(_xlfn.unique(_xlfn._xlws.filter(cat_table[Sub-subsector],($E8324=cat_table[Sector])*($F8324=cat_table[Subsector]),"")))</f>
        <v>#NAME?</v>
      </c>
    </row>
    <row r="8325" customFormat="false" ht="15" hidden="false" customHeight="true" outlineLevel="0" collapsed="false">
      <c r="E8325" s="255"/>
      <c r="F8325" s="255"/>
      <c r="G8325" s="255"/>
      <c r="I8325" s="255"/>
      <c r="J8325" s="255"/>
      <c r="K8325" s="255"/>
      <c r="M8325" s="255"/>
      <c r="S8325" s="255"/>
      <c r="AE8325" s="94" t="e">
        <f aca="false" t="array" ref="AE8325:AE8325">_xlfn.torow(_xlfn.unique(_xlfn._xlws.filter(cat_table[Subsector],$E8325=cat_table[Sector],"")))</f>
        <v>#NAME?</v>
      </c>
      <c r="AO8325" s="94" t="e">
        <f aca="false" t="array" ref="AO8325:AO8325">_xlfn.torow(_xlfn.unique(_xlfn._xlws.filter(cat_table[Sub-subsector],($E8325=cat_table[Sector])*($F8325=cat_table[Subsector]),"")))</f>
        <v>#NAME?</v>
      </c>
    </row>
    <row r="8326" customFormat="false" ht="15" hidden="false" customHeight="true" outlineLevel="0" collapsed="false">
      <c r="E8326" s="255"/>
      <c r="F8326" s="255"/>
      <c r="G8326" s="255"/>
      <c r="I8326" s="255"/>
      <c r="J8326" s="255"/>
      <c r="K8326" s="255"/>
      <c r="M8326" s="255"/>
      <c r="S8326" s="255"/>
      <c r="AE8326" s="94" t="e">
        <f aca="false" t="array" ref="AE8326:AE8326">_xlfn.torow(_xlfn.unique(_xlfn._xlws.filter(cat_table[Subsector],$E8326=cat_table[Sector],"")))</f>
        <v>#NAME?</v>
      </c>
      <c r="AO8326" s="94" t="e">
        <f aca="false" t="array" ref="AO8326:AO8326">_xlfn.torow(_xlfn.unique(_xlfn._xlws.filter(cat_table[Sub-subsector],($E8326=cat_table[Sector])*($F8326=cat_table[Subsector]),"")))</f>
        <v>#NAME?</v>
      </c>
    </row>
    <row r="8327" customFormat="false" ht="15" hidden="false" customHeight="true" outlineLevel="0" collapsed="false">
      <c r="E8327" s="255"/>
      <c r="F8327" s="255"/>
      <c r="G8327" s="255"/>
      <c r="I8327" s="255"/>
      <c r="J8327" s="255"/>
      <c r="K8327" s="255"/>
      <c r="M8327" s="255"/>
      <c r="S8327" s="255"/>
      <c r="AE8327" s="94" t="e">
        <f aca="false" t="array" ref="AE8327:AE8327">_xlfn.torow(_xlfn.unique(_xlfn._xlws.filter(cat_table[Subsector],$E8327=cat_table[Sector],"")))</f>
        <v>#NAME?</v>
      </c>
      <c r="AO8327" s="94" t="e">
        <f aca="false" t="array" ref="AO8327:AO8327">_xlfn.torow(_xlfn.unique(_xlfn._xlws.filter(cat_table[Sub-subsector],($E8327=cat_table[Sector])*($F8327=cat_table[Subsector]),"")))</f>
        <v>#NAME?</v>
      </c>
    </row>
    <row r="8328" customFormat="false" ht="15" hidden="false" customHeight="true" outlineLevel="0" collapsed="false">
      <c r="E8328" s="255"/>
      <c r="F8328" s="255"/>
      <c r="G8328" s="255"/>
      <c r="I8328" s="255"/>
      <c r="J8328" s="255"/>
      <c r="K8328" s="255"/>
      <c r="M8328" s="255"/>
      <c r="S8328" s="255"/>
      <c r="AE8328" s="94" t="e">
        <f aca="false" t="array" ref="AE8328:AE8328">_xlfn.torow(_xlfn.unique(_xlfn._xlws.filter(cat_table[Subsector],$E8328=cat_table[Sector],"")))</f>
        <v>#NAME?</v>
      </c>
      <c r="AO8328" s="94" t="e">
        <f aca="false" t="array" ref="AO8328:AO8328">_xlfn.torow(_xlfn.unique(_xlfn._xlws.filter(cat_table[Sub-subsector],($E8328=cat_table[Sector])*($F8328=cat_table[Subsector]),"")))</f>
        <v>#NAME?</v>
      </c>
    </row>
    <row r="8329" customFormat="false" ht="15" hidden="false" customHeight="true" outlineLevel="0" collapsed="false">
      <c r="E8329" s="255"/>
      <c r="F8329" s="255"/>
      <c r="G8329" s="255"/>
      <c r="I8329" s="255"/>
      <c r="J8329" s="255"/>
      <c r="K8329" s="255"/>
      <c r="M8329" s="255"/>
      <c r="S8329" s="255"/>
      <c r="AE8329" s="94" t="e">
        <f aca="false" t="array" ref="AE8329:AE8329">_xlfn.torow(_xlfn.unique(_xlfn._xlws.filter(cat_table[Subsector],$E8329=cat_table[Sector],"")))</f>
        <v>#NAME?</v>
      </c>
      <c r="AO8329" s="94" t="e">
        <f aca="false" t="array" ref="AO8329:AO8329">_xlfn.torow(_xlfn.unique(_xlfn._xlws.filter(cat_table[Sub-subsector],($E8329=cat_table[Sector])*($F8329=cat_table[Subsector]),"")))</f>
        <v>#NAME?</v>
      </c>
    </row>
    <row r="8330" customFormat="false" ht="15" hidden="false" customHeight="true" outlineLevel="0" collapsed="false">
      <c r="E8330" s="255"/>
      <c r="F8330" s="255"/>
      <c r="G8330" s="255"/>
      <c r="I8330" s="255"/>
      <c r="J8330" s="255"/>
      <c r="K8330" s="255"/>
      <c r="M8330" s="255"/>
      <c r="S8330" s="255"/>
      <c r="AE8330" s="94" t="e">
        <f aca="false" t="array" ref="AE8330:AE8330">_xlfn.torow(_xlfn.unique(_xlfn._xlws.filter(cat_table[Subsector],$E8330=cat_table[Sector],"")))</f>
        <v>#NAME?</v>
      </c>
      <c r="AO8330" s="94" t="e">
        <f aca="false" t="array" ref="AO8330:AO8330">_xlfn.torow(_xlfn.unique(_xlfn._xlws.filter(cat_table[Sub-subsector],($E8330=cat_table[Sector])*($F8330=cat_table[Subsector]),"")))</f>
        <v>#NAME?</v>
      </c>
    </row>
    <row r="8331" customFormat="false" ht="15" hidden="false" customHeight="true" outlineLevel="0" collapsed="false">
      <c r="E8331" s="255"/>
      <c r="F8331" s="255"/>
      <c r="G8331" s="255"/>
      <c r="I8331" s="255"/>
      <c r="J8331" s="255"/>
      <c r="K8331" s="255"/>
      <c r="M8331" s="255"/>
      <c r="S8331" s="255"/>
      <c r="AE8331" s="94" t="e">
        <f aca="false" t="array" ref="AE8331:AE8331">_xlfn.torow(_xlfn.unique(_xlfn._xlws.filter(cat_table[Subsector],$E8331=cat_table[Sector],"")))</f>
        <v>#NAME?</v>
      </c>
      <c r="AO8331" s="94" t="e">
        <f aca="false" t="array" ref="AO8331:AO8331">_xlfn.torow(_xlfn.unique(_xlfn._xlws.filter(cat_table[Sub-subsector],($E8331=cat_table[Sector])*($F8331=cat_table[Subsector]),"")))</f>
        <v>#NAME?</v>
      </c>
    </row>
    <row r="8332" customFormat="false" ht="15" hidden="false" customHeight="true" outlineLevel="0" collapsed="false">
      <c r="E8332" s="255"/>
      <c r="F8332" s="255"/>
      <c r="G8332" s="255"/>
      <c r="I8332" s="255"/>
      <c r="J8332" s="255"/>
      <c r="K8332" s="255"/>
      <c r="M8332" s="255"/>
      <c r="S8332" s="255"/>
      <c r="AE8332" s="94" t="e">
        <f aca="false" t="array" ref="AE8332:AE8332">_xlfn.torow(_xlfn.unique(_xlfn._xlws.filter(cat_table[Subsector],$E8332=cat_table[Sector],"")))</f>
        <v>#NAME?</v>
      </c>
      <c r="AO8332" s="94" t="e">
        <f aca="false" t="array" ref="AO8332:AO8332">_xlfn.torow(_xlfn.unique(_xlfn._xlws.filter(cat_table[Sub-subsector],($E8332=cat_table[Sector])*($F8332=cat_table[Subsector]),"")))</f>
        <v>#NAME?</v>
      </c>
    </row>
    <row r="8333" customFormat="false" ht="15" hidden="false" customHeight="true" outlineLevel="0" collapsed="false">
      <c r="E8333" s="255"/>
      <c r="F8333" s="255"/>
      <c r="G8333" s="255"/>
      <c r="I8333" s="255"/>
      <c r="J8333" s="255"/>
      <c r="K8333" s="255"/>
      <c r="M8333" s="255"/>
      <c r="S8333" s="255"/>
      <c r="AE8333" s="94" t="e">
        <f aca="false" t="array" ref="AE8333:AE8333">_xlfn.torow(_xlfn.unique(_xlfn._xlws.filter(cat_table[Subsector],$E8333=cat_table[Sector],"")))</f>
        <v>#NAME?</v>
      </c>
      <c r="AO8333" s="94" t="e">
        <f aca="false" t="array" ref="AO8333:AO8333">_xlfn.torow(_xlfn.unique(_xlfn._xlws.filter(cat_table[Sub-subsector],($E8333=cat_table[Sector])*($F8333=cat_table[Subsector]),"")))</f>
        <v>#NAME?</v>
      </c>
    </row>
    <row r="8334" customFormat="false" ht="15" hidden="false" customHeight="true" outlineLevel="0" collapsed="false">
      <c r="E8334" s="255"/>
      <c r="F8334" s="255"/>
      <c r="G8334" s="255"/>
      <c r="I8334" s="255"/>
      <c r="J8334" s="255"/>
      <c r="K8334" s="255"/>
      <c r="M8334" s="255"/>
      <c r="S8334" s="255"/>
      <c r="AE8334" s="94" t="e">
        <f aca="false" t="array" ref="AE8334:AE8334">_xlfn.torow(_xlfn.unique(_xlfn._xlws.filter(cat_table[Subsector],$E8334=cat_table[Sector],"")))</f>
        <v>#NAME?</v>
      </c>
      <c r="AO8334" s="94" t="e">
        <f aca="false" t="array" ref="AO8334:AO8334">_xlfn.torow(_xlfn.unique(_xlfn._xlws.filter(cat_table[Sub-subsector],($E8334=cat_table[Sector])*($F8334=cat_table[Subsector]),"")))</f>
        <v>#NAME?</v>
      </c>
    </row>
    <row r="8335" customFormat="false" ht="15" hidden="false" customHeight="true" outlineLevel="0" collapsed="false">
      <c r="E8335" s="255"/>
      <c r="F8335" s="255"/>
      <c r="G8335" s="255"/>
      <c r="I8335" s="255"/>
      <c r="J8335" s="255"/>
      <c r="K8335" s="255"/>
      <c r="M8335" s="255"/>
      <c r="S8335" s="255"/>
      <c r="AE8335" s="94" t="e">
        <f aca="false" t="array" ref="AE8335:AE8335">_xlfn.torow(_xlfn.unique(_xlfn._xlws.filter(cat_table[Subsector],$E8335=cat_table[Sector],"")))</f>
        <v>#NAME?</v>
      </c>
      <c r="AO8335" s="94" t="e">
        <f aca="false" t="array" ref="AO8335:AO8335">_xlfn.torow(_xlfn.unique(_xlfn._xlws.filter(cat_table[Sub-subsector],($E8335=cat_table[Sector])*($F8335=cat_table[Subsector]),"")))</f>
        <v>#NAME?</v>
      </c>
    </row>
    <row r="8336" customFormat="false" ht="15" hidden="false" customHeight="true" outlineLevel="0" collapsed="false">
      <c r="E8336" s="255"/>
      <c r="F8336" s="255"/>
      <c r="G8336" s="255"/>
      <c r="I8336" s="255"/>
      <c r="J8336" s="255"/>
      <c r="K8336" s="255"/>
      <c r="M8336" s="255"/>
      <c r="S8336" s="255"/>
      <c r="AE8336" s="94" t="e">
        <f aca="false" t="array" ref="AE8336:AE8336">_xlfn.torow(_xlfn.unique(_xlfn._xlws.filter(cat_table[Subsector],$E8336=cat_table[Sector],"")))</f>
        <v>#NAME?</v>
      </c>
      <c r="AO8336" s="94" t="e">
        <f aca="false" t="array" ref="AO8336:AO8336">_xlfn.torow(_xlfn.unique(_xlfn._xlws.filter(cat_table[Sub-subsector],($E8336=cat_table[Sector])*($F8336=cat_table[Subsector]),"")))</f>
        <v>#NAME?</v>
      </c>
    </row>
    <row r="8337" customFormat="false" ht="15" hidden="false" customHeight="true" outlineLevel="0" collapsed="false">
      <c r="E8337" s="255"/>
      <c r="F8337" s="255"/>
      <c r="G8337" s="255"/>
      <c r="I8337" s="255"/>
      <c r="J8337" s="255"/>
      <c r="K8337" s="255"/>
      <c r="M8337" s="255"/>
      <c r="S8337" s="255"/>
      <c r="AE8337" s="94" t="e">
        <f aca="false" t="array" ref="AE8337:AE8337">_xlfn.torow(_xlfn.unique(_xlfn._xlws.filter(cat_table[Subsector],$E8337=cat_table[Sector],"")))</f>
        <v>#NAME?</v>
      </c>
      <c r="AO8337" s="94" t="e">
        <f aca="false" t="array" ref="AO8337:AO8337">_xlfn.torow(_xlfn.unique(_xlfn._xlws.filter(cat_table[Sub-subsector],($E8337=cat_table[Sector])*($F8337=cat_table[Subsector]),"")))</f>
        <v>#NAME?</v>
      </c>
    </row>
    <row r="8338" customFormat="false" ht="15" hidden="false" customHeight="true" outlineLevel="0" collapsed="false">
      <c r="E8338" s="255"/>
      <c r="F8338" s="255"/>
      <c r="G8338" s="255"/>
      <c r="I8338" s="255"/>
      <c r="J8338" s="255"/>
      <c r="K8338" s="255"/>
      <c r="M8338" s="255"/>
      <c r="S8338" s="255"/>
      <c r="AE8338" s="94" t="e">
        <f aca="false" t="array" ref="AE8338:AE8338">_xlfn.torow(_xlfn.unique(_xlfn._xlws.filter(cat_table[Subsector],$E8338=cat_table[Sector],"")))</f>
        <v>#NAME?</v>
      </c>
      <c r="AO8338" s="94" t="e">
        <f aca="false" t="array" ref="AO8338:AO8338">_xlfn.torow(_xlfn.unique(_xlfn._xlws.filter(cat_table[Sub-subsector],($E8338=cat_table[Sector])*($F8338=cat_table[Subsector]),"")))</f>
        <v>#NAME?</v>
      </c>
    </row>
    <row r="8339" customFormat="false" ht="15" hidden="false" customHeight="true" outlineLevel="0" collapsed="false">
      <c r="E8339" s="255"/>
      <c r="F8339" s="255"/>
      <c r="G8339" s="255"/>
      <c r="I8339" s="255"/>
      <c r="J8339" s="255"/>
      <c r="K8339" s="255"/>
      <c r="M8339" s="255"/>
      <c r="S8339" s="255"/>
      <c r="AE8339" s="94" t="e">
        <f aca="false" t="array" ref="AE8339:AE8339">_xlfn.torow(_xlfn.unique(_xlfn._xlws.filter(cat_table[Subsector],$E8339=cat_table[Sector],"")))</f>
        <v>#NAME?</v>
      </c>
      <c r="AO8339" s="94" t="e">
        <f aca="false" t="array" ref="AO8339:AO8339">_xlfn.torow(_xlfn.unique(_xlfn._xlws.filter(cat_table[Sub-subsector],($E8339=cat_table[Sector])*($F8339=cat_table[Subsector]),"")))</f>
        <v>#NAME?</v>
      </c>
    </row>
    <row r="8340" customFormat="false" ht="15" hidden="false" customHeight="true" outlineLevel="0" collapsed="false">
      <c r="E8340" s="255"/>
      <c r="F8340" s="255"/>
      <c r="G8340" s="255"/>
      <c r="I8340" s="255"/>
      <c r="J8340" s="255"/>
      <c r="K8340" s="255"/>
      <c r="M8340" s="255"/>
      <c r="S8340" s="255"/>
      <c r="AE8340" s="94" t="e">
        <f aca="false" t="array" ref="AE8340:AE8340">_xlfn.torow(_xlfn.unique(_xlfn._xlws.filter(cat_table[Subsector],$E8340=cat_table[Sector],"")))</f>
        <v>#NAME?</v>
      </c>
      <c r="AO8340" s="94" t="e">
        <f aca="false" t="array" ref="AO8340:AO8340">_xlfn.torow(_xlfn.unique(_xlfn._xlws.filter(cat_table[Sub-subsector],($E8340=cat_table[Sector])*($F8340=cat_table[Subsector]),"")))</f>
        <v>#NAME?</v>
      </c>
    </row>
    <row r="8341" customFormat="false" ht="15" hidden="false" customHeight="true" outlineLevel="0" collapsed="false">
      <c r="E8341" s="255"/>
      <c r="F8341" s="255"/>
      <c r="G8341" s="255"/>
      <c r="I8341" s="255"/>
      <c r="J8341" s="255"/>
      <c r="K8341" s="255"/>
      <c r="M8341" s="255"/>
      <c r="S8341" s="255"/>
      <c r="AE8341" s="94" t="e">
        <f aca="false" t="array" ref="AE8341:AE8341">_xlfn.torow(_xlfn.unique(_xlfn._xlws.filter(cat_table[Subsector],$E8341=cat_table[Sector],"")))</f>
        <v>#NAME?</v>
      </c>
      <c r="AO8341" s="94" t="e">
        <f aca="false" t="array" ref="AO8341:AO8341">_xlfn.torow(_xlfn.unique(_xlfn._xlws.filter(cat_table[Sub-subsector],($E8341=cat_table[Sector])*($F8341=cat_table[Subsector]),"")))</f>
        <v>#NAME?</v>
      </c>
    </row>
    <row r="8342" customFormat="false" ht="15" hidden="false" customHeight="true" outlineLevel="0" collapsed="false">
      <c r="E8342" s="255"/>
      <c r="F8342" s="255"/>
      <c r="G8342" s="255"/>
      <c r="I8342" s="255"/>
      <c r="J8342" s="255"/>
      <c r="K8342" s="255"/>
      <c r="M8342" s="255"/>
      <c r="S8342" s="255"/>
      <c r="AE8342" s="94" t="e">
        <f aca="false" t="array" ref="AE8342:AE8342">_xlfn.torow(_xlfn.unique(_xlfn._xlws.filter(cat_table[Subsector],$E8342=cat_table[Sector],"")))</f>
        <v>#NAME?</v>
      </c>
      <c r="AO8342" s="94" t="e">
        <f aca="false" t="array" ref="AO8342:AO8342">_xlfn.torow(_xlfn.unique(_xlfn._xlws.filter(cat_table[Sub-subsector],($E8342=cat_table[Sector])*($F8342=cat_table[Subsector]),"")))</f>
        <v>#NAME?</v>
      </c>
    </row>
    <row r="8343" customFormat="false" ht="15" hidden="false" customHeight="true" outlineLevel="0" collapsed="false">
      <c r="E8343" s="255"/>
      <c r="F8343" s="255"/>
      <c r="G8343" s="255"/>
      <c r="I8343" s="255"/>
      <c r="J8343" s="255"/>
      <c r="K8343" s="255"/>
      <c r="M8343" s="255"/>
      <c r="S8343" s="255"/>
      <c r="AE8343" s="94" t="e">
        <f aca="false" t="array" ref="AE8343:AE8343">_xlfn.torow(_xlfn.unique(_xlfn._xlws.filter(cat_table[Subsector],$E8343=cat_table[Sector],"")))</f>
        <v>#NAME?</v>
      </c>
      <c r="AO8343" s="94" t="e">
        <f aca="false" t="array" ref="AO8343:AO8343">_xlfn.torow(_xlfn.unique(_xlfn._xlws.filter(cat_table[Sub-subsector],($E8343=cat_table[Sector])*($F8343=cat_table[Subsector]),"")))</f>
        <v>#NAME?</v>
      </c>
    </row>
    <row r="8344" customFormat="false" ht="15" hidden="false" customHeight="true" outlineLevel="0" collapsed="false">
      <c r="E8344" s="255"/>
      <c r="F8344" s="255"/>
      <c r="G8344" s="255"/>
      <c r="I8344" s="255"/>
      <c r="J8344" s="255"/>
      <c r="K8344" s="255"/>
      <c r="M8344" s="255"/>
      <c r="S8344" s="255"/>
      <c r="AE8344" s="94" t="e">
        <f aca="false" t="array" ref="AE8344:AE8344">_xlfn.torow(_xlfn.unique(_xlfn._xlws.filter(cat_table[Subsector],$E8344=cat_table[Sector],"")))</f>
        <v>#NAME?</v>
      </c>
      <c r="AO8344" s="94" t="e">
        <f aca="false" t="array" ref="AO8344:AO8344">_xlfn.torow(_xlfn.unique(_xlfn._xlws.filter(cat_table[Sub-subsector],($E8344=cat_table[Sector])*($F8344=cat_table[Subsector]),"")))</f>
        <v>#NAME?</v>
      </c>
    </row>
    <row r="8345" customFormat="false" ht="15" hidden="false" customHeight="true" outlineLevel="0" collapsed="false">
      <c r="E8345" s="255"/>
      <c r="F8345" s="255"/>
      <c r="G8345" s="255"/>
      <c r="I8345" s="255"/>
      <c r="J8345" s="255"/>
      <c r="K8345" s="255"/>
      <c r="M8345" s="255"/>
      <c r="S8345" s="255"/>
      <c r="AE8345" s="94" t="e">
        <f aca="false" t="array" ref="AE8345:AE8345">_xlfn.torow(_xlfn.unique(_xlfn._xlws.filter(cat_table[Subsector],$E8345=cat_table[Sector],"")))</f>
        <v>#NAME?</v>
      </c>
      <c r="AO8345" s="94" t="e">
        <f aca="false" t="array" ref="AO8345:AO8345">_xlfn.torow(_xlfn.unique(_xlfn._xlws.filter(cat_table[Sub-subsector],($E8345=cat_table[Sector])*($F8345=cat_table[Subsector]),"")))</f>
        <v>#NAME?</v>
      </c>
    </row>
    <row r="8346" customFormat="false" ht="15" hidden="false" customHeight="true" outlineLevel="0" collapsed="false">
      <c r="E8346" s="255"/>
      <c r="F8346" s="255"/>
      <c r="G8346" s="255"/>
      <c r="I8346" s="255"/>
      <c r="J8346" s="255"/>
      <c r="K8346" s="255"/>
      <c r="M8346" s="255"/>
      <c r="S8346" s="255"/>
      <c r="AE8346" s="94" t="e">
        <f aca="false" t="array" ref="AE8346:AE8346">_xlfn.torow(_xlfn.unique(_xlfn._xlws.filter(cat_table[Subsector],$E8346=cat_table[Sector],"")))</f>
        <v>#NAME?</v>
      </c>
      <c r="AO8346" s="94" t="e">
        <f aca="false" t="array" ref="AO8346:AO8346">_xlfn.torow(_xlfn.unique(_xlfn._xlws.filter(cat_table[Sub-subsector],($E8346=cat_table[Sector])*($F8346=cat_table[Subsector]),"")))</f>
        <v>#NAME?</v>
      </c>
    </row>
    <row r="8347" customFormat="false" ht="15" hidden="false" customHeight="true" outlineLevel="0" collapsed="false">
      <c r="E8347" s="255"/>
      <c r="F8347" s="255"/>
      <c r="G8347" s="255"/>
      <c r="I8347" s="255"/>
      <c r="J8347" s="255"/>
      <c r="K8347" s="255"/>
      <c r="M8347" s="255"/>
      <c r="S8347" s="255"/>
      <c r="AE8347" s="94" t="e">
        <f aca="false" t="array" ref="AE8347:AE8347">_xlfn.torow(_xlfn.unique(_xlfn._xlws.filter(cat_table[Subsector],$E8347=cat_table[Sector],"")))</f>
        <v>#NAME?</v>
      </c>
      <c r="AO8347" s="94" t="e">
        <f aca="false" t="array" ref="AO8347:AO8347">_xlfn.torow(_xlfn.unique(_xlfn._xlws.filter(cat_table[Sub-subsector],($E8347=cat_table[Sector])*($F8347=cat_table[Subsector]),"")))</f>
        <v>#NAME?</v>
      </c>
    </row>
    <row r="8348" customFormat="false" ht="15" hidden="false" customHeight="true" outlineLevel="0" collapsed="false">
      <c r="E8348" s="255"/>
      <c r="F8348" s="255"/>
      <c r="G8348" s="255"/>
      <c r="I8348" s="255"/>
      <c r="J8348" s="255"/>
      <c r="K8348" s="255"/>
      <c r="M8348" s="255"/>
      <c r="S8348" s="255"/>
      <c r="AE8348" s="94" t="e">
        <f aca="false" t="array" ref="AE8348:AE8348">_xlfn.torow(_xlfn.unique(_xlfn._xlws.filter(cat_table[Subsector],$E8348=cat_table[Sector],"")))</f>
        <v>#NAME?</v>
      </c>
      <c r="AO8348" s="94" t="e">
        <f aca="false" t="array" ref="AO8348:AO8348">_xlfn.torow(_xlfn.unique(_xlfn._xlws.filter(cat_table[Sub-subsector],($E8348=cat_table[Sector])*($F8348=cat_table[Subsector]),"")))</f>
        <v>#NAME?</v>
      </c>
    </row>
    <row r="8349" customFormat="false" ht="15" hidden="false" customHeight="true" outlineLevel="0" collapsed="false">
      <c r="E8349" s="255"/>
      <c r="F8349" s="255"/>
      <c r="G8349" s="255"/>
      <c r="I8349" s="255"/>
      <c r="J8349" s="255"/>
      <c r="K8349" s="255"/>
      <c r="M8349" s="255"/>
      <c r="S8349" s="255"/>
      <c r="AE8349" s="94" t="e">
        <f aca="false" t="array" ref="AE8349:AE8349">_xlfn.torow(_xlfn.unique(_xlfn._xlws.filter(cat_table[Subsector],$E8349=cat_table[Sector],"")))</f>
        <v>#NAME?</v>
      </c>
      <c r="AO8349" s="94" t="e">
        <f aca="false" t="array" ref="AO8349:AO8349">_xlfn.torow(_xlfn.unique(_xlfn._xlws.filter(cat_table[Sub-subsector],($E8349=cat_table[Sector])*($F8349=cat_table[Subsector]),"")))</f>
        <v>#NAME?</v>
      </c>
    </row>
    <row r="8350" customFormat="false" ht="15" hidden="false" customHeight="true" outlineLevel="0" collapsed="false">
      <c r="E8350" s="255"/>
      <c r="F8350" s="255"/>
      <c r="G8350" s="255"/>
      <c r="I8350" s="255"/>
      <c r="J8350" s="255"/>
      <c r="K8350" s="255"/>
      <c r="M8350" s="255"/>
      <c r="S8350" s="255"/>
      <c r="AE8350" s="94" t="e">
        <f aca="false" t="array" ref="AE8350:AE8350">_xlfn.torow(_xlfn.unique(_xlfn._xlws.filter(cat_table[Subsector],$E8350=cat_table[Sector],"")))</f>
        <v>#NAME?</v>
      </c>
      <c r="AO8350" s="94" t="e">
        <f aca="false" t="array" ref="AO8350:AO8350">_xlfn.torow(_xlfn.unique(_xlfn._xlws.filter(cat_table[Sub-subsector],($E8350=cat_table[Sector])*($F8350=cat_table[Subsector]),"")))</f>
        <v>#NAME?</v>
      </c>
    </row>
    <row r="8351" customFormat="false" ht="15" hidden="false" customHeight="true" outlineLevel="0" collapsed="false">
      <c r="E8351" s="255"/>
      <c r="F8351" s="255"/>
      <c r="G8351" s="255"/>
      <c r="I8351" s="255"/>
      <c r="J8351" s="255"/>
      <c r="K8351" s="255"/>
      <c r="M8351" s="255"/>
      <c r="S8351" s="255"/>
      <c r="AE8351" s="94" t="e">
        <f aca="false" t="array" ref="AE8351:AE8351">_xlfn.torow(_xlfn.unique(_xlfn._xlws.filter(cat_table[Subsector],$E8351=cat_table[Sector],"")))</f>
        <v>#NAME?</v>
      </c>
      <c r="AO8351" s="94" t="e">
        <f aca="false" t="array" ref="AO8351:AO8351">_xlfn.torow(_xlfn.unique(_xlfn._xlws.filter(cat_table[Sub-subsector],($E8351=cat_table[Sector])*($F8351=cat_table[Subsector]),"")))</f>
        <v>#NAME?</v>
      </c>
    </row>
    <row r="8352" customFormat="false" ht="15" hidden="false" customHeight="true" outlineLevel="0" collapsed="false">
      <c r="E8352" s="255"/>
      <c r="F8352" s="255"/>
      <c r="G8352" s="255"/>
      <c r="I8352" s="255"/>
      <c r="J8352" s="255"/>
      <c r="K8352" s="255"/>
      <c r="M8352" s="255"/>
      <c r="S8352" s="255"/>
      <c r="AE8352" s="94" t="e">
        <f aca="false" t="array" ref="AE8352:AE8352">_xlfn.torow(_xlfn.unique(_xlfn._xlws.filter(cat_table[Subsector],$E8352=cat_table[Sector],"")))</f>
        <v>#NAME?</v>
      </c>
      <c r="AO8352" s="94" t="e">
        <f aca="false" t="array" ref="AO8352:AO8352">_xlfn.torow(_xlfn.unique(_xlfn._xlws.filter(cat_table[Sub-subsector],($E8352=cat_table[Sector])*($F8352=cat_table[Subsector]),"")))</f>
        <v>#NAME?</v>
      </c>
    </row>
    <row r="8353" customFormat="false" ht="15" hidden="false" customHeight="true" outlineLevel="0" collapsed="false">
      <c r="E8353" s="255"/>
      <c r="F8353" s="255"/>
      <c r="G8353" s="255"/>
      <c r="I8353" s="255"/>
      <c r="J8353" s="255"/>
      <c r="K8353" s="255"/>
      <c r="M8353" s="255"/>
      <c r="S8353" s="255"/>
      <c r="AE8353" s="94" t="e">
        <f aca="false" t="array" ref="AE8353:AE8353">_xlfn.torow(_xlfn.unique(_xlfn._xlws.filter(cat_table[Subsector],$E8353=cat_table[Sector],"")))</f>
        <v>#NAME?</v>
      </c>
      <c r="AO8353" s="94" t="e">
        <f aca="false" t="array" ref="AO8353:AO8353">_xlfn.torow(_xlfn.unique(_xlfn._xlws.filter(cat_table[Sub-subsector],($E8353=cat_table[Sector])*($F8353=cat_table[Subsector]),"")))</f>
        <v>#NAME?</v>
      </c>
    </row>
    <row r="8354" customFormat="false" ht="15" hidden="false" customHeight="true" outlineLevel="0" collapsed="false">
      <c r="E8354" s="255"/>
      <c r="F8354" s="255"/>
      <c r="G8354" s="255"/>
      <c r="I8354" s="255"/>
      <c r="J8354" s="255"/>
      <c r="K8354" s="255"/>
      <c r="M8354" s="255"/>
      <c r="S8354" s="255"/>
      <c r="AE8354" s="94" t="e">
        <f aca="false" t="array" ref="AE8354:AE8354">_xlfn.torow(_xlfn.unique(_xlfn._xlws.filter(cat_table[Subsector],$E8354=cat_table[Sector],"")))</f>
        <v>#NAME?</v>
      </c>
      <c r="AO8354" s="94" t="e">
        <f aca="false" t="array" ref="AO8354:AO8354">_xlfn.torow(_xlfn.unique(_xlfn._xlws.filter(cat_table[Sub-subsector],($E8354=cat_table[Sector])*($F8354=cat_table[Subsector]),"")))</f>
        <v>#NAME?</v>
      </c>
    </row>
    <row r="8355" customFormat="false" ht="15" hidden="false" customHeight="true" outlineLevel="0" collapsed="false">
      <c r="E8355" s="255"/>
      <c r="F8355" s="255"/>
      <c r="G8355" s="255"/>
      <c r="I8355" s="255"/>
      <c r="J8355" s="255"/>
      <c r="K8355" s="255"/>
      <c r="M8355" s="255"/>
      <c r="S8355" s="255"/>
      <c r="AE8355" s="94" t="e">
        <f aca="false" t="array" ref="AE8355:AE8355">_xlfn.torow(_xlfn.unique(_xlfn._xlws.filter(cat_table[Subsector],$E8355=cat_table[Sector],"")))</f>
        <v>#NAME?</v>
      </c>
      <c r="AO8355" s="94" t="e">
        <f aca="false" t="array" ref="AO8355:AO8355">_xlfn.torow(_xlfn.unique(_xlfn._xlws.filter(cat_table[Sub-subsector],($E8355=cat_table[Sector])*($F8355=cat_table[Subsector]),"")))</f>
        <v>#NAME?</v>
      </c>
    </row>
    <row r="8356" customFormat="false" ht="15" hidden="false" customHeight="true" outlineLevel="0" collapsed="false">
      <c r="E8356" s="255"/>
      <c r="F8356" s="255"/>
      <c r="G8356" s="255"/>
      <c r="I8356" s="255"/>
      <c r="J8356" s="255"/>
      <c r="K8356" s="255"/>
      <c r="M8356" s="255"/>
      <c r="S8356" s="255"/>
      <c r="AE8356" s="94" t="e">
        <f aca="false" t="array" ref="AE8356:AE8356">_xlfn.torow(_xlfn.unique(_xlfn._xlws.filter(cat_table[Subsector],$E8356=cat_table[Sector],"")))</f>
        <v>#NAME?</v>
      </c>
      <c r="AO8356" s="94" t="e">
        <f aca="false" t="array" ref="AO8356:AO8356">_xlfn.torow(_xlfn.unique(_xlfn._xlws.filter(cat_table[Sub-subsector],($E8356=cat_table[Sector])*($F8356=cat_table[Subsector]),"")))</f>
        <v>#NAME?</v>
      </c>
    </row>
    <row r="8357" customFormat="false" ht="15" hidden="false" customHeight="true" outlineLevel="0" collapsed="false">
      <c r="E8357" s="255"/>
      <c r="F8357" s="255"/>
      <c r="G8357" s="255"/>
      <c r="I8357" s="255"/>
      <c r="J8357" s="255"/>
      <c r="K8357" s="255"/>
      <c r="M8357" s="255"/>
      <c r="S8357" s="255"/>
      <c r="AE8357" s="94" t="e">
        <f aca="false" t="array" ref="AE8357:AE8357">_xlfn.torow(_xlfn.unique(_xlfn._xlws.filter(cat_table[Subsector],$E8357=cat_table[Sector],"")))</f>
        <v>#NAME?</v>
      </c>
      <c r="AO8357" s="94" t="e">
        <f aca="false" t="array" ref="AO8357:AO8357">_xlfn.torow(_xlfn.unique(_xlfn._xlws.filter(cat_table[Sub-subsector],($E8357=cat_table[Sector])*($F8357=cat_table[Subsector]),"")))</f>
        <v>#NAME?</v>
      </c>
    </row>
    <row r="8358" customFormat="false" ht="15" hidden="false" customHeight="true" outlineLevel="0" collapsed="false">
      <c r="E8358" s="255"/>
      <c r="F8358" s="255"/>
      <c r="G8358" s="255"/>
      <c r="I8358" s="255"/>
      <c r="J8358" s="255"/>
      <c r="K8358" s="255"/>
      <c r="M8358" s="255"/>
      <c r="S8358" s="255"/>
      <c r="AE8358" s="94" t="e">
        <f aca="false" t="array" ref="AE8358:AE8358">_xlfn.torow(_xlfn.unique(_xlfn._xlws.filter(cat_table[Subsector],$E8358=cat_table[Sector],"")))</f>
        <v>#NAME?</v>
      </c>
      <c r="AO8358" s="94" t="e">
        <f aca="false" t="array" ref="AO8358:AO8358">_xlfn.torow(_xlfn.unique(_xlfn._xlws.filter(cat_table[Sub-subsector],($E8358=cat_table[Sector])*($F8358=cat_table[Subsector]),"")))</f>
        <v>#NAME?</v>
      </c>
    </row>
    <row r="8359" customFormat="false" ht="15" hidden="false" customHeight="true" outlineLevel="0" collapsed="false">
      <c r="E8359" s="255"/>
      <c r="F8359" s="255"/>
      <c r="G8359" s="255"/>
      <c r="I8359" s="255"/>
      <c r="J8359" s="255"/>
      <c r="K8359" s="255"/>
      <c r="M8359" s="255"/>
      <c r="S8359" s="255"/>
      <c r="AE8359" s="94" t="e">
        <f aca="false" t="array" ref="AE8359:AE8359">_xlfn.torow(_xlfn.unique(_xlfn._xlws.filter(cat_table[Subsector],$E8359=cat_table[Sector],"")))</f>
        <v>#NAME?</v>
      </c>
      <c r="AO8359" s="94" t="e">
        <f aca="false" t="array" ref="AO8359:AO8359">_xlfn.torow(_xlfn.unique(_xlfn._xlws.filter(cat_table[Sub-subsector],($E8359=cat_table[Sector])*($F8359=cat_table[Subsector]),"")))</f>
        <v>#NAME?</v>
      </c>
    </row>
    <row r="8360" customFormat="false" ht="15" hidden="false" customHeight="true" outlineLevel="0" collapsed="false">
      <c r="E8360" s="255"/>
      <c r="F8360" s="255"/>
      <c r="G8360" s="255"/>
      <c r="I8360" s="255"/>
      <c r="J8360" s="255"/>
      <c r="K8360" s="255"/>
      <c r="M8360" s="255"/>
      <c r="S8360" s="255"/>
      <c r="AE8360" s="94" t="e">
        <f aca="false" t="array" ref="AE8360:AE8360">_xlfn.torow(_xlfn.unique(_xlfn._xlws.filter(cat_table[Subsector],$E8360=cat_table[Sector],"")))</f>
        <v>#NAME?</v>
      </c>
      <c r="AO8360" s="94" t="e">
        <f aca="false" t="array" ref="AO8360:AO8360">_xlfn.torow(_xlfn.unique(_xlfn._xlws.filter(cat_table[Sub-subsector],($E8360=cat_table[Sector])*($F8360=cat_table[Subsector]),"")))</f>
        <v>#NAME?</v>
      </c>
    </row>
    <row r="8361" customFormat="false" ht="15" hidden="false" customHeight="true" outlineLevel="0" collapsed="false">
      <c r="E8361" s="255"/>
      <c r="F8361" s="255"/>
      <c r="G8361" s="255"/>
      <c r="I8361" s="255"/>
      <c r="J8361" s="255"/>
      <c r="K8361" s="255"/>
      <c r="M8361" s="255"/>
      <c r="S8361" s="255"/>
      <c r="AE8361" s="94" t="e">
        <f aca="false" t="array" ref="AE8361:AE8361">_xlfn.torow(_xlfn.unique(_xlfn._xlws.filter(cat_table[Subsector],$E8361=cat_table[Sector],"")))</f>
        <v>#NAME?</v>
      </c>
      <c r="AO8361" s="94" t="e">
        <f aca="false" t="array" ref="AO8361:AO8361">_xlfn.torow(_xlfn.unique(_xlfn._xlws.filter(cat_table[Sub-subsector],($E8361=cat_table[Sector])*($F8361=cat_table[Subsector]),"")))</f>
        <v>#NAME?</v>
      </c>
    </row>
    <row r="8362" customFormat="false" ht="15" hidden="false" customHeight="true" outlineLevel="0" collapsed="false">
      <c r="E8362" s="255"/>
      <c r="F8362" s="255"/>
      <c r="G8362" s="255"/>
      <c r="I8362" s="255"/>
      <c r="J8362" s="255"/>
      <c r="K8362" s="255"/>
      <c r="M8362" s="255"/>
      <c r="S8362" s="255"/>
      <c r="AE8362" s="94" t="e">
        <f aca="false" t="array" ref="AE8362:AE8362">_xlfn.torow(_xlfn.unique(_xlfn._xlws.filter(cat_table[Subsector],$E8362=cat_table[Sector],"")))</f>
        <v>#NAME?</v>
      </c>
      <c r="AO8362" s="94" t="e">
        <f aca="false" t="array" ref="AO8362:AO8362">_xlfn.torow(_xlfn.unique(_xlfn._xlws.filter(cat_table[Sub-subsector],($E8362=cat_table[Sector])*($F8362=cat_table[Subsector]),"")))</f>
        <v>#NAME?</v>
      </c>
    </row>
    <row r="8363" customFormat="false" ht="15" hidden="false" customHeight="true" outlineLevel="0" collapsed="false">
      <c r="E8363" s="255"/>
      <c r="F8363" s="255"/>
      <c r="G8363" s="255"/>
      <c r="I8363" s="255"/>
      <c r="J8363" s="255"/>
      <c r="K8363" s="255"/>
      <c r="M8363" s="255"/>
      <c r="S8363" s="255"/>
      <c r="AE8363" s="94" t="e">
        <f aca="false" t="array" ref="AE8363:AE8363">_xlfn.torow(_xlfn.unique(_xlfn._xlws.filter(cat_table[Subsector],$E8363=cat_table[Sector],"")))</f>
        <v>#NAME?</v>
      </c>
      <c r="AO8363" s="94" t="e">
        <f aca="false" t="array" ref="AO8363:AO8363">_xlfn.torow(_xlfn.unique(_xlfn._xlws.filter(cat_table[Sub-subsector],($E8363=cat_table[Sector])*($F8363=cat_table[Subsector]),"")))</f>
        <v>#NAME?</v>
      </c>
    </row>
    <row r="8364" customFormat="false" ht="15" hidden="false" customHeight="true" outlineLevel="0" collapsed="false">
      <c r="E8364" s="255"/>
      <c r="F8364" s="255"/>
      <c r="G8364" s="255"/>
      <c r="I8364" s="255"/>
      <c r="J8364" s="255"/>
      <c r="K8364" s="255"/>
      <c r="M8364" s="255"/>
      <c r="S8364" s="255"/>
      <c r="AE8364" s="94" t="e">
        <f aca="false" t="array" ref="AE8364:AE8364">_xlfn.torow(_xlfn.unique(_xlfn._xlws.filter(cat_table[Subsector],$E8364=cat_table[Sector],"")))</f>
        <v>#NAME?</v>
      </c>
      <c r="AO8364" s="94" t="e">
        <f aca="false" t="array" ref="AO8364:AO8364">_xlfn.torow(_xlfn.unique(_xlfn._xlws.filter(cat_table[Sub-subsector],($E8364=cat_table[Sector])*($F8364=cat_table[Subsector]),"")))</f>
        <v>#NAME?</v>
      </c>
    </row>
    <row r="8365" customFormat="false" ht="15" hidden="false" customHeight="true" outlineLevel="0" collapsed="false">
      <c r="E8365" s="255"/>
      <c r="F8365" s="255"/>
      <c r="G8365" s="255"/>
      <c r="I8365" s="255"/>
      <c r="J8365" s="255"/>
      <c r="K8365" s="255"/>
      <c r="M8365" s="255"/>
      <c r="S8365" s="255"/>
      <c r="AE8365" s="94" t="e">
        <f aca="false" t="array" ref="AE8365:AE8365">_xlfn.torow(_xlfn.unique(_xlfn._xlws.filter(cat_table[Subsector],$E8365=cat_table[Sector],"")))</f>
        <v>#NAME?</v>
      </c>
      <c r="AO8365" s="94" t="e">
        <f aca="false" t="array" ref="AO8365:AO8365">_xlfn.torow(_xlfn.unique(_xlfn._xlws.filter(cat_table[Sub-subsector],($E8365=cat_table[Sector])*($F8365=cat_table[Subsector]),"")))</f>
        <v>#NAME?</v>
      </c>
    </row>
    <row r="8366" customFormat="false" ht="15" hidden="false" customHeight="true" outlineLevel="0" collapsed="false">
      <c r="E8366" s="255"/>
      <c r="F8366" s="255"/>
      <c r="G8366" s="255"/>
      <c r="I8366" s="255"/>
      <c r="J8366" s="255"/>
      <c r="K8366" s="255"/>
      <c r="M8366" s="255"/>
      <c r="S8366" s="255"/>
      <c r="AE8366" s="94" t="e">
        <f aca="false" t="array" ref="AE8366:AE8366">_xlfn.torow(_xlfn.unique(_xlfn._xlws.filter(cat_table[Subsector],$E8366=cat_table[Sector],"")))</f>
        <v>#NAME?</v>
      </c>
      <c r="AO8366" s="94" t="e">
        <f aca="false" t="array" ref="AO8366:AO8366">_xlfn.torow(_xlfn.unique(_xlfn._xlws.filter(cat_table[Sub-subsector],($E8366=cat_table[Sector])*($F8366=cat_table[Subsector]),"")))</f>
        <v>#NAME?</v>
      </c>
    </row>
    <row r="8367" customFormat="false" ht="15" hidden="false" customHeight="true" outlineLevel="0" collapsed="false">
      <c r="E8367" s="255"/>
      <c r="F8367" s="255"/>
      <c r="G8367" s="255"/>
      <c r="I8367" s="255"/>
      <c r="J8367" s="255"/>
      <c r="K8367" s="255"/>
      <c r="M8367" s="255"/>
      <c r="S8367" s="255"/>
      <c r="AE8367" s="94" t="e">
        <f aca="false" t="array" ref="AE8367:AE8367">_xlfn.torow(_xlfn.unique(_xlfn._xlws.filter(cat_table[Subsector],$E8367=cat_table[Sector],"")))</f>
        <v>#NAME?</v>
      </c>
      <c r="AO8367" s="94" t="e">
        <f aca="false" t="array" ref="AO8367:AO8367">_xlfn.torow(_xlfn.unique(_xlfn._xlws.filter(cat_table[Sub-subsector],($E8367=cat_table[Sector])*($F8367=cat_table[Subsector]),"")))</f>
        <v>#NAME?</v>
      </c>
    </row>
    <row r="8368" customFormat="false" ht="15" hidden="false" customHeight="true" outlineLevel="0" collapsed="false">
      <c r="E8368" s="255"/>
      <c r="F8368" s="255"/>
      <c r="G8368" s="255"/>
      <c r="I8368" s="255"/>
      <c r="J8368" s="255"/>
      <c r="K8368" s="255"/>
      <c r="M8368" s="255"/>
      <c r="S8368" s="255"/>
      <c r="AE8368" s="94" t="e">
        <f aca="false" t="array" ref="AE8368:AE8368">_xlfn.torow(_xlfn.unique(_xlfn._xlws.filter(cat_table[Subsector],$E8368=cat_table[Sector],"")))</f>
        <v>#NAME?</v>
      </c>
      <c r="AO8368" s="94" t="e">
        <f aca="false" t="array" ref="AO8368:AO8368">_xlfn.torow(_xlfn.unique(_xlfn._xlws.filter(cat_table[Sub-subsector],($E8368=cat_table[Sector])*($F8368=cat_table[Subsector]),"")))</f>
        <v>#NAME?</v>
      </c>
    </row>
    <row r="8369" customFormat="false" ht="15" hidden="false" customHeight="true" outlineLevel="0" collapsed="false">
      <c r="E8369" s="255"/>
      <c r="F8369" s="255"/>
      <c r="G8369" s="255"/>
      <c r="I8369" s="255"/>
      <c r="J8369" s="255"/>
      <c r="K8369" s="255"/>
      <c r="M8369" s="255"/>
      <c r="S8369" s="255"/>
      <c r="AE8369" s="94" t="e">
        <f aca="false" t="array" ref="AE8369:AE8369">_xlfn.torow(_xlfn.unique(_xlfn._xlws.filter(cat_table[Subsector],$E8369=cat_table[Sector],"")))</f>
        <v>#NAME?</v>
      </c>
      <c r="AO8369" s="94" t="e">
        <f aca="false" t="array" ref="AO8369:AO8369">_xlfn.torow(_xlfn.unique(_xlfn._xlws.filter(cat_table[Sub-subsector],($E8369=cat_table[Sector])*($F8369=cat_table[Subsector]),"")))</f>
        <v>#NAME?</v>
      </c>
    </row>
    <row r="8370" customFormat="false" ht="15" hidden="false" customHeight="true" outlineLevel="0" collapsed="false">
      <c r="E8370" s="255"/>
      <c r="F8370" s="255"/>
      <c r="G8370" s="255"/>
      <c r="I8370" s="255"/>
      <c r="J8370" s="255"/>
      <c r="K8370" s="255"/>
      <c r="M8370" s="255"/>
      <c r="S8370" s="255"/>
      <c r="AE8370" s="94" t="e">
        <f aca="false" t="array" ref="AE8370:AE8370">_xlfn.torow(_xlfn.unique(_xlfn._xlws.filter(cat_table[Subsector],$E8370=cat_table[Sector],"")))</f>
        <v>#NAME?</v>
      </c>
      <c r="AO8370" s="94" t="e">
        <f aca="false" t="array" ref="AO8370:AO8370">_xlfn.torow(_xlfn.unique(_xlfn._xlws.filter(cat_table[Sub-subsector],($E8370=cat_table[Sector])*($F8370=cat_table[Subsector]),"")))</f>
        <v>#NAME?</v>
      </c>
    </row>
    <row r="8371" customFormat="false" ht="15" hidden="false" customHeight="true" outlineLevel="0" collapsed="false">
      <c r="E8371" s="255"/>
      <c r="F8371" s="255"/>
      <c r="G8371" s="255"/>
      <c r="I8371" s="255"/>
      <c r="J8371" s="255"/>
      <c r="K8371" s="255"/>
      <c r="M8371" s="255"/>
      <c r="S8371" s="255"/>
      <c r="AE8371" s="94" t="e">
        <f aca="false" t="array" ref="AE8371:AE8371">_xlfn.torow(_xlfn.unique(_xlfn._xlws.filter(cat_table[Subsector],$E8371=cat_table[Sector],"")))</f>
        <v>#NAME?</v>
      </c>
      <c r="AO8371" s="94" t="e">
        <f aca="false" t="array" ref="AO8371:AO8371">_xlfn.torow(_xlfn.unique(_xlfn._xlws.filter(cat_table[Sub-subsector],($E8371=cat_table[Sector])*($F8371=cat_table[Subsector]),"")))</f>
        <v>#NAME?</v>
      </c>
    </row>
    <row r="8372" customFormat="false" ht="15" hidden="false" customHeight="true" outlineLevel="0" collapsed="false">
      <c r="E8372" s="255"/>
      <c r="F8372" s="255"/>
      <c r="G8372" s="255"/>
      <c r="I8372" s="255"/>
      <c r="J8372" s="255"/>
      <c r="K8372" s="255"/>
      <c r="M8372" s="255"/>
      <c r="S8372" s="255"/>
      <c r="AE8372" s="94" t="e">
        <f aca="false" t="array" ref="AE8372:AE8372">_xlfn.torow(_xlfn.unique(_xlfn._xlws.filter(cat_table[Subsector],$E8372=cat_table[Sector],"")))</f>
        <v>#NAME?</v>
      </c>
      <c r="AO8372" s="94" t="e">
        <f aca="false" t="array" ref="AO8372:AO8372">_xlfn.torow(_xlfn.unique(_xlfn._xlws.filter(cat_table[Sub-subsector],($E8372=cat_table[Sector])*($F8372=cat_table[Subsector]),"")))</f>
        <v>#NAME?</v>
      </c>
    </row>
    <row r="8373" customFormat="false" ht="15" hidden="false" customHeight="true" outlineLevel="0" collapsed="false">
      <c r="E8373" s="255"/>
      <c r="F8373" s="255"/>
      <c r="G8373" s="255"/>
      <c r="I8373" s="255"/>
      <c r="J8373" s="255"/>
      <c r="K8373" s="255"/>
      <c r="M8373" s="255"/>
      <c r="S8373" s="255"/>
      <c r="AE8373" s="94" t="e">
        <f aca="false" t="array" ref="AE8373:AE8373">_xlfn.torow(_xlfn.unique(_xlfn._xlws.filter(cat_table[Subsector],$E8373=cat_table[Sector],"")))</f>
        <v>#NAME?</v>
      </c>
      <c r="AO8373" s="94" t="e">
        <f aca="false" t="array" ref="AO8373:AO8373">_xlfn.torow(_xlfn.unique(_xlfn._xlws.filter(cat_table[Sub-subsector],($E8373=cat_table[Sector])*($F8373=cat_table[Subsector]),"")))</f>
        <v>#NAME?</v>
      </c>
    </row>
    <row r="8374" customFormat="false" ht="15" hidden="false" customHeight="true" outlineLevel="0" collapsed="false">
      <c r="E8374" s="255"/>
      <c r="F8374" s="255"/>
      <c r="G8374" s="255"/>
      <c r="I8374" s="255"/>
      <c r="J8374" s="255"/>
      <c r="K8374" s="255"/>
      <c r="M8374" s="255"/>
      <c r="S8374" s="255"/>
      <c r="AE8374" s="94" t="e">
        <f aca="false" t="array" ref="AE8374:AE8374">_xlfn.torow(_xlfn.unique(_xlfn._xlws.filter(cat_table[Subsector],$E8374=cat_table[Sector],"")))</f>
        <v>#NAME?</v>
      </c>
      <c r="AO8374" s="94" t="e">
        <f aca="false" t="array" ref="AO8374:AO8374">_xlfn.torow(_xlfn.unique(_xlfn._xlws.filter(cat_table[Sub-subsector],($E8374=cat_table[Sector])*($F8374=cat_table[Subsector]),"")))</f>
        <v>#NAME?</v>
      </c>
    </row>
    <row r="8375" customFormat="false" ht="15" hidden="false" customHeight="true" outlineLevel="0" collapsed="false">
      <c r="E8375" s="255"/>
      <c r="F8375" s="255"/>
      <c r="G8375" s="255"/>
      <c r="I8375" s="255"/>
      <c r="J8375" s="255"/>
      <c r="K8375" s="255"/>
      <c r="M8375" s="255"/>
      <c r="S8375" s="255"/>
      <c r="AE8375" s="94" t="e">
        <f aca="false" t="array" ref="AE8375:AE8375">_xlfn.torow(_xlfn.unique(_xlfn._xlws.filter(cat_table[Subsector],$E8375=cat_table[Sector],"")))</f>
        <v>#NAME?</v>
      </c>
      <c r="AO8375" s="94" t="e">
        <f aca="false" t="array" ref="AO8375:AO8375">_xlfn.torow(_xlfn.unique(_xlfn._xlws.filter(cat_table[Sub-subsector],($E8375=cat_table[Sector])*($F8375=cat_table[Subsector]),"")))</f>
        <v>#NAME?</v>
      </c>
    </row>
    <row r="8376" customFormat="false" ht="15" hidden="false" customHeight="true" outlineLevel="0" collapsed="false">
      <c r="E8376" s="255"/>
      <c r="F8376" s="255"/>
      <c r="G8376" s="255"/>
      <c r="I8376" s="255"/>
      <c r="J8376" s="255"/>
      <c r="K8376" s="255"/>
      <c r="M8376" s="255"/>
      <c r="S8376" s="255"/>
      <c r="AE8376" s="94" t="e">
        <f aca="false" t="array" ref="AE8376:AE8376">_xlfn.torow(_xlfn.unique(_xlfn._xlws.filter(cat_table[Subsector],$E8376=cat_table[Sector],"")))</f>
        <v>#NAME?</v>
      </c>
      <c r="AO8376" s="94" t="e">
        <f aca="false" t="array" ref="AO8376:AO8376">_xlfn.torow(_xlfn.unique(_xlfn._xlws.filter(cat_table[Sub-subsector],($E8376=cat_table[Sector])*($F8376=cat_table[Subsector]),"")))</f>
        <v>#NAME?</v>
      </c>
    </row>
    <row r="8377" customFormat="false" ht="15" hidden="false" customHeight="true" outlineLevel="0" collapsed="false">
      <c r="E8377" s="255"/>
      <c r="F8377" s="255"/>
      <c r="G8377" s="255"/>
      <c r="I8377" s="255"/>
      <c r="J8377" s="255"/>
      <c r="K8377" s="255"/>
      <c r="M8377" s="255"/>
      <c r="S8377" s="255"/>
      <c r="AE8377" s="94" t="e">
        <f aca="false" t="array" ref="AE8377:AE8377">_xlfn.torow(_xlfn.unique(_xlfn._xlws.filter(cat_table[Subsector],$E8377=cat_table[Sector],"")))</f>
        <v>#NAME?</v>
      </c>
      <c r="AO8377" s="94" t="e">
        <f aca="false" t="array" ref="AO8377:AO8377">_xlfn.torow(_xlfn.unique(_xlfn._xlws.filter(cat_table[Sub-subsector],($E8377=cat_table[Sector])*($F8377=cat_table[Subsector]),"")))</f>
        <v>#NAME?</v>
      </c>
    </row>
    <row r="8378" customFormat="false" ht="15" hidden="false" customHeight="true" outlineLevel="0" collapsed="false">
      <c r="E8378" s="255"/>
      <c r="F8378" s="255"/>
      <c r="G8378" s="255"/>
      <c r="I8378" s="255"/>
      <c r="J8378" s="255"/>
      <c r="K8378" s="255"/>
      <c r="M8378" s="255"/>
      <c r="S8378" s="255"/>
      <c r="AE8378" s="94" t="e">
        <f aca="false" t="array" ref="AE8378:AE8378">_xlfn.torow(_xlfn.unique(_xlfn._xlws.filter(cat_table[Subsector],$E8378=cat_table[Sector],"")))</f>
        <v>#NAME?</v>
      </c>
      <c r="AO8378" s="94" t="e">
        <f aca="false" t="array" ref="AO8378:AO8378">_xlfn.torow(_xlfn.unique(_xlfn._xlws.filter(cat_table[Sub-subsector],($E8378=cat_table[Sector])*($F8378=cat_table[Subsector]),"")))</f>
        <v>#NAME?</v>
      </c>
    </row>
    <row r="8379" customFormat="false" ht="15" hidden="false" customHeight="true" outlineLevel="0" collapsed="false">
      <c r="E8379" s="255"/>
      <c r="F8379" s="255"/>
      <c r="G8379" s="255"/>
      <c r="I8379" s="255"/>
      <c r="J8379" s="255"/>
      <c r="K8379" s="255"/>
      <c r="M8379" s="255"/>
      <c r="S8379" s="255"/>
      <c r="AE8379" s="94" t="e">
        <f aca="false" t="array" ref="AE8379:AE8379">_xlfn.torow(_xlfn.unique(_xlfn._xlws.filter(cat_table[Subsector],$E8379=cat_table[Sector],"")))</f>
        <v>#NAME?</v>
      </c>
      <c r="AO8379" s="94" t="e">
        <f aca="false" t="array" ref="AO8379:AO8379">_xlfn.torow(_xlfn.unique(_xlfn._xlws.filter(cat_table[Sub-subsector],($E8379=cat_table[Sector])*($F8379=cat_table[Subsector]),"")))</f>
        <v>#NAME?</v>
      </c>
    </row>
    <row r="8380" customFormat="false" ht="15" hidden="false" customHeight="true" outlineLevel="0" collapsed="false">
      <c r="E8380" s="255"/>
      <c r="F8380" s="255"/>
      <c r="G8380" s="255"/>
      <c r="I8380" s="255"/>
      <c r="J8380" s="255"/>
      <c r="K8380" s="255"/>
      <c r="M8380" s="255"/>
      <c r="S8380" s="255"/>
      <c r="AE8380" s="94" t="e">
        <f aca="false" t="array" ref="AE8380:AE8380">_xlfn.torow(_xlfn.unique(_xlfn._xlws.filter(cat_table[Subsector],$E8380=cat_table[Sector],"")))</f>
        <v>#NAME?</v>
      </c>
      <c r="AO8380" s="94" t="e">
        <f aca="false" t="array" ref="AO8380:AO8380">_xlfn.torow(_xlfn.unique(_xlfn._xlws.filter(cat_table[Sub-subsector],($E8380=cat_table[Sector])*($F8380=cat_table[Subsector]),"")))</f>
        <v>#NAME?</v>
      </c>
    </row>
    <row r="8381" customFormat="false" ht="15" hidden="false" customHeight="true" outlineLevel="0" collapsed="false">
      <c r="E8381" s="255"/>
      <c r="F8381" s="255"/>
      <c r="G8381" s="255"/>
      <c r="I8381" s="255"/>
      <c r="J8381" s="255"/>
      <c r="K8381" s="255"/>
      <c r="M8381" s="255"/>
      <c r="S8381" s="255"/>
      <c r="AE8381" s="94" t="e">
        <f aca="false" t="array" ref="AE8381:AE8381">_xlfn.torow(_xlfn.unique(_xlfn._xlws.filter(cat_table[Subsector],$E8381=cat_table[Sector],"")))</f>
        <v>#NAME?</v>
      </c>
      <c r="AO8381" s="94" t="e">
        <f aca="false" t="array" ref="AO8381:AO8381">_xlfn.torow(_xlfn.unique(_xlfn._xlws.filter(cat_table[Sub-subsector],($E8381=cat_table[Sector])*($F8381=cat_table[Subsector]),"")))</f>
        <v>#NAME?</v>
      </c>
    </row>
    <row r="8382" customFormat="false" ht="15" hidden="false" customHeight="true" outlineLevel="0" collapsed="false">
      <c r="E8382" s="255"/>
      <c r="F8382" s="255"/>
      <c r="G8382" s="255"/>
      <c r="I8382" s="255"/>
      <c r="J8382" s="255"/>
      <c r="K8382" s="255"/>
      <c r="M8382" s="255"/>
      <c r="S8382" s="255"/>
      <c r="AE8382" s="94" t="e">
        <f aca="false" t="array" ref="AE8382:AE8382">_xlfn.torow(_xlfn.unique(_xlfn._xlws.filter(cat_table[Subsector],$E8382=cat_table[Sector],"")))</f>
        <v>#NAME?</v>
      </c>
      <c r="AO8382" s="94" t="e">
        <f aca="false" t="array" ref="AO8382:AO8382">_xlfn.torow(_xlfn.unique(_xlfn._xlws.filter(cat_table[Sub-subsector],($E8382=cat_table[Sector])*($F8382=cat_table[Subsector]),"")))</f>
        <v>#NAME?</v>
      </c>
    </row>
    <row r="8383" customFormat="false" ht="15" hidden="false" customHeight="true" outlineLevel="0" collapsed="false">
      <c r="E8383" s="255"/>
      <c r="F8383" s="255"/>
      <c r="G8383" s="255"/>
      <c r="I8383" s="255"/>
      <c r="J8383" s="255"/>
      <c r="K8383" s="255"/>
      <c r="M8383" s="255"/>
      <c r="S8383" s="255"/>
      <c r="AE8383" s="94" t="e">
        <f aca="false" t="array" ref="AE8383:AE8383">_xlfn.torow(_xlfn.unique(_xlfn._xlws.filter(cat_table[Subsector],$E8383=cat_table[Sector],"")))</f>
        <v>#NAME?</v>
      </c>
      <c r="AO8383" s="94" t="e">
        <f aca="false" t="array" ref="AO8383:AO8383">_xlfn.torow(_xlfn.unique(_xlfn._xlws.filter(cat_table[Sub-subsector],($E8383=cat_table[Sector])*($F8383=cat_table[Subsector]),"")))</f>
        <v>#NAME?</v>
      </c>
    </row>
    <row r="8384" customFormat="false" ht="15" hidden="false" customHeight="true" outlineLevel="0" collapsed="false">
      <c r="E8384" s="255"/>
      <c r="F8384" s="255"/>
      <c r="G8384" s="255"/>
      <c r="I8384" s="255"/>
      <c r="J8384" s="255"/>
      <c r="K8384" s="255"/>
      <c r="M8384" s="255"/>
      <c r="S8384" s="255"/>
      <c r="AE8384" s="94" t="e">
        <f aca="false" t="array" ref="AE8384:AE8384">_xlfn.torow(_xlfn.unique(_xlfn._xlws.filter(cat_table[Subsector],$E8384=cat_table[Sector],"")))</f>
        <v>#NAME?</v>
      </c>
      <c r="AO8384" s="94" t="e">
        <f aca="false" t="array" ref="AO8384:AO8384">_xlfn.torow(_xlfn.unique(_xlfn._xlws.filter(cat_table[Sub-subsector],($E8384=cat_table[Sector])*($F8384=cat_table[Subsector]),"")))</f>
        <v>#NAME?</v>
      </c>
    </row>
    <row r="8385" customFormat="false" ht="15" hidden="false" customHeight="true" outlineLevel="0" collapsed="false">
      <c r="E8385" s="255"/>
      <c r="F8385" s="255"/>
      <c r="G8385" s="255"/>
      <c r="I8385" s="255"/>
      <c r="J8385" s="255"/>
      <c r="K8385" s="255"/>
      <c r="M8385" s="255"/>
      <c r="S8385" s="255"/>
      <c r="AE8385" s="94" t="e">
        <f aca="false" t="array" ref="AE8385:AE8385">_xlfn.torow(_xlfn.unique(_xlfn._xlws.filter(cat_table[Subsector],$E8385=cat_table[Sector],"")))</f>
        <v>#NAME?</v>
      </c>
      <c r="AO8385" s="94" t="e">
        <f aca="false" t="array" ref="AO8385:AO8385">_xlfn.torow(_xlfn.unique(_xlfn._xlws.filter(cat_table[Sub-subsector],($E8385=cat_table[Sector])*($F8385=cat_table[Subsector]),"")))</f>
        <v>#NAME?</v>
      </c>
    </row>
    <row r="8386" customFormat="false" ht="15" hidden="false" customHeight="true" outlineLevel="0" collapsed="false">
      <c r="E8386" s="255"/>
      <c r="F8386" s="255"/>
      <c r="G8386" s="255"/>
      <c r="I8386" s="255"/>
      <c r="J8386" s="255"/>
      <c r="K8386" s="255"/>
      <c r="M8386" s="255"/>
      <c r="S8386" s="255"/>
      <c r="AE8386" s="94" t="e">
        <f aca="false" t="array" ref="AE8386:AE8386">_xlfn.torow(_xlfn.unique(_xlfn._xlws.filter(cat_table[Subsector],$E8386=cat_table[Sector],"")))</f>
        <v>#NAME?</v>
      </c>
      <c r="AO8386" s="94" t="e">
        <f aca="false" t="array" ref="AO8386:AO8386">_xlfn.torow(_xlfn.unique(_xlfn._xlws.filter(cat_table[Sub-subsector],($E8386=cat_table[Sector])*($F8386=cat_table[Subsector]),"")))</f>
        <v>#NAME?</v>
      </c>
    </row>
    <row r="8387" customFormat="false" ht="15" hidden="false" customHeight="true" outlineLevel="0" collapsed="false">
      <c r="E8387" s="255"/>
      <c r="F8387" s="255"/>
      <c r="G8387" s="255"/>
      <c r="I8387" s="255"/>
      <c r="J8387" s="255"/>
      <c r="K8387" s="255"/>
      <c r="M8387" s="255"/>
      <c r="S8387" s="255"/>
      <c r="AE8387" s="94" t="e">
        <f aca="false" t="array" ref="AE8387:AE8387">_xlfn.torow(_xlfn.unique(_xlfn._xlws.filter(cat_table[Subsector],$E8387=cat_table[Sector],"")))</f>
        <v>#NAME?</v>
      </c>
      <c r="AO8387" s="94" t="e">
        <f aca="false" t="array" ref="AO8387:AO8387">_xlfn.torow(_xlfn.unique(_xlfn._xlws.filter(cat_table[Sub-subsector],($E8387=cat_table[Sector])*($F8387=cat_table[Subsector]),"")))</f>
        <v>#NAME?</v>
      </c>
    </row>
    <row r="8388" customFormat="false" ht="15" hidden="false" customHeight="true" outlineLevel="0" collapsed="false">
      <c r="E8388" s="255"/>
      <c r="F8388" s="255"/>
      <c r="G8388" s="255"/>
      <c r="I8388" s="255"/>
      <c r="J8388" s="255"/>
      <c r="K8388" s="255"/>
      <c r="M8388" s="255"/>
      <c r="S8388" s="255"/>
      <c r="AE8388" s="94" t="e">
        <f aca="false" t="array" ref="AE8388:AE8388">_xlfn.torow(_xlfn.unique(_xlfn._xlws.filter(cat_table[Subsector],$E8388=cat_table[Sector],"")))</f>
        <v>#NAME?</v>
      </c>
      <c r="AO8388" s="94" t="e">
        <f aca="false" t="array" ref="AO8388:AO8388">_xlfn.torow(_xlfn.unique(_xlfn._xlws.filter(cat_table[Sub-subsector],($E8388=cat_table[Sector])*($F8388=cat_table[Subsector]),"")))</f>
        <v>#NAME?</v>
      </c>
    </row>
    <row r="8389" customFormat="false" ht="15" hidden="false" customHeight="true" outlineLevel="0" collapsed="false">
      <c r="E8389" s="255"/>
      <c r="F8389" s="255"/>
      <c r="G8389" s="255"/>
      <c r="I8389" s="255"/>
      <c r="J8389" s="255"/>
      <c r="K8389" s="255"/>
      <c r="M8389" s="255"/>
      <c r="S8389" s="255"/>
      <c r="AE8389" s="94" t="e">
        <f aca="false" t="array" ref="AE8389:AE8389">_xlfn.torow(_xlfn.unique(_xlfn._xlws.filter(cat_table[Subsector],$E8389=cat_table[Sector],"")))</f>
        <v>#NAME?</v>
      </c>
      <c r="AO8389" s="94" t="e">
        <f aca="false" t="array" ref="AO8389:AO8389">_xlfn.torow(_xlfn.unique(_xlfn._xlws.filter(cat_table[Sub-subsector],($E8389=cat_table[Sector])*($F8389=cat_table[Subsector]),"")))</f>
        <v>#NAME?</v>
      </c>
    </row>
    <row r="8390" customFormat="false" ht="15" hidden="false" customHeight="true" outlineLevel="0" collapsed="false">
      <c r="E8390" s="255"/>
      <c r="F8390" s="255"/>
      <c r="G8390" s="255"/>
      <c r="I8390" s="255"/>
      <c r="J8390" s="255"/>
      <c r="K8390" s="255"/>
      <c r="M8390" s="255"/>
      <c r="S8390" s="255"/>
      <c r="AE8390" s="94" t="e">
        <f aca="false" t="array" ref="AE8390:AE8390">_xlfn.torow(_xlfn.unique(_xlfn._xlws.filter(cat_table[Subsector],$E8390=cat_table[Sector],"")))</f>
        <v>#NAME?</v>
      </c>
      <c r="AO8390" s="94" t="e">
        <f aca="false" t="array" ref="AO8390:AO8390">_xlfn.torow(_xlfn.unique(_xlfn._xlws.filter(cat_table[Sub-subsector],($E8390=cat_table[Sector])*($F8390=cat_table[Subsector]),"")))</f>
        <v>#NAME?</v>
      </c>
    </row>
    <row r="8391" customFormat="false" ht="15" hidden="false" customHeight="true" outlineLevel="0" collapsed="false">
      <c r="E8391" s="255"/>
      <c r="F8391" s="255"/>
      <c r="G8391" s="255"/>
      <c r="I8391" s="255"/>
      <c r="J8391" s="255"/>
      <c r="K8391" s="255"/>
      <c r="M8391" s="255"/>
      <c r="S8391" s="255"/>
      <c r="AE8391" s="94" t="e">
        <f aca="false" t="array" ref="AE8391:AE8391">_xlfn.torow(_xlfn.unique(_xlfn._xlws.filter(cat_table[Subsector],$E8391=cat_table[Sector],"")))</f>
        <v>#NAME?</v>
      </c>
      <c r="AO8391" s="94" t="e">
        <f aca="false" t="array" ref="AO8391:AO8391">_xlfn.torow(_xlfn.unique(_xlfn._xlws.filter(cat_table[Sub-subsector],($E8391=cat_table[Sector])*($F8391=cat_table[Subsector]),"")))</f>
        <v>#NAME?</v>
      </c>
    </row>
    <row r="8392" customFormat="false" ht="15" hidden="false" customHeight="true" outlineLevel="0" collapsed="false">
      <c r="E8392" s="255"/>
      <c r="F8392" s="255"/>
      <c r="G8392" s="255"/>
      <c r="I8392" s="255"/>
      <c r="J8392" s="255"/>
      <c r="K8392" s="255"/>
      <c r="M8392" s="255"/>
      <c r="S8392" s="255"/>
      <c r="AE8392" s="94" t="e">
        <f aca="false" t="array" ref="AE8392:AE8392">_xlfn.torow(_xlfn.unique(_xlfn._xlws.filter(cat_table[Subsector],$E8392=cat_table[Sector],"")))</f>
        <v>#NAME?</v>
      </c>
      <c r="AO8392" s="94" t="e">
        <f aca="false" t="array" ref="AO8392:AO8392">_xlfn.torow(_xlfn.unique(_xlfn._xlws.filter(cat_table[Sub-subsector],($E8392=cat_table[Sector])*($F8392=cat_table[Subsector]),"")))</f>
        <v>#NAME?</v>
      </c>
    </row>
    <row r="8393" customFormat="false" ht="15" hidden="false" customHeight="true" outlineLevel="0" collapsed="false">
      <c r="E8393" s="255"/>
      <c r="F8393" s="255"/>
      <c r="G8393" s="255"/>
      <c r="I8393" s="255"/>
      <c r="J8393" s="255"/>
      <c r="K8393" s="255"/>
      <c r="M8393" s="255"/>
      <c r="S8393" s="255"/>
      <c r="AE8393" s="94" t="e">
        <f aca="false" t="array" ref="AE8393:AE8393">_xlfn.torow(_xlfn.unique(_xlfn._xlws.filter(cat_table[Subsector],$E8393=cat_table[Sector],"")))</f>
        <v>#NAME?</v>
      </c>
      <c r="AO8393" s="94" t="e">
        <f aca="false" t="array" ref="AO8393:AO8393">_xlfn.torow(_xlfn.unique(_xlfn._xlws.filter(cat_table[Sub-subsector],($E8393=cat_table[Sector])*($F8393=cat_table[Subsector]),"")))</f>
        <v>#NAME?</v>
      </c>
    </row>
    <row r="8394" customFormat="false" ht="15" hidden="false" customHeight="true" outlineLevel="0" collapsed="false">
      <c r="E8394" s="255"/>
      <c r="F8394" s="255"/>
      <c r="G8394" s="255"/>
      <c r="I8394" s="255"/>
      <c r="J8394" s="255"/>
      <c r="K8394" s="255"/>
      <c r="M8394" s="255"/>
      <c r="S8394" s="255"/>
      <c r="AE8394" s="94" t="e">
        <f aca="false" t="array" ref="AE8394:AE8394">_xlfn.torow(_xlfn.unique(_xlfn._xlws.filter(cat_table[Subsector],$E8394=cat_table[Sector],"")))</f>
        <v>#NAME?</v>
      </c>
      <c r="AO8394" s="94" t="e">
        <f aca="false" t="array" ref="AO8394:AO8394">_xlfn.torow(_xlfn.unique(_xlfn._xlws.filter(cat_table[Sub-subsector],($E8394=cat_table[Sector])*($F8394=cat_table[Subsector]),"")))</f>
        <v>#NAME?</v>
      </c>
    </row>
    <row r="8395" customFormat="false" ht="15" hidden="false" customHeight="true" outlineLevel="0" collapsed="false">
      <c r="E8395" s="255"/>
      <c r="F8395" s="255"/>
      <c r="G8395" s="255"/>
      <c r="I8395" s="255"/>
      <c r="J8395" s="255"/>
      <c r="K8395" s="255"/>
      <c r="M8395" s="255"/>
      <c r="S8395" s="255"/>
      <c r="AE8395" s="94" t="e">
        <f aca="false" t="array" ref="AE8395:AE8395">_xlfn.torow(_xlfn.unique(_xlfn._xlws.filter(cat_table[Subsector],$E8395=cat_table[Sector],"")))</f>
        <v>#NAME?</v>
      </c>
      <c r="AO8395" s="94" t="e">
        <f aca="false" t="array" ref="AO8395:AO8395">_xlfn.torow(_xlfn.unique(_xlfn._xlws.filter(cat_table[Sub-subsector],($E8395=cat_table[Sector])*($F8395=cat_table[Subsector]),"")))</f>
        <v>#NAME?</v>
      </c>
    </row>
    <row r="8396" customFormat="false" ht="15" hidden="false" customHeight="true" outlineLevel="0" collapsed="false">
      <c r="E8396" s="255"/>
      <c r="F8396" s="255"/>
      <c r="G8396" s="255"/>
      <c r="I8396" s="255"/>
      <c r="J8396" s="255"/>
      <c r="K8396" s="255"/>
      <c r="M8396" s="255"/>
      <c r="S8396" s="255"/>
      <c r="AE8396" s="94" t="e">
        <f aca="false" t="array" ref="AE8396:AE8396">_xlfn.torow(_xlfn.unique(_xlfn._xlws.filter(cat_table[Subsector],$E8396=cat_table[Sector],"")))</f>
        <v>#NAME?</v>
      </c>
      <c r="AO8396" s="94" t="e">
        <f aca="false" t="array" ref="AO8396:AO8396">_xlfn.torow(_xlfn.unique(_xlfn._xlws.filter(cat_table[Sub-subsector],($E8396=cat_table[Sector])*($F8396=cat_table[Subsector]),"")))</f>
        <v>#NAME?</v>
      </c>
    </row>
    <row r="8397" customFormat="false" ht="15" hidden="false" customHeight="true" outlineLevel="0" collapsed="false">
      <c r="E8397" s="255"/>
      <c r="F8397" s="255"/>
      <c r="G8397" s="255"/>
      <c r="I8397" s="255"/>
      <c r="J8397" s="255"/>
      <c r="K8397" s="255"/>
      <c r="M8397" s="255"/>
      <c r="S8397" s="255"/>
      <c r="AE8397" s="94" t="e">
        <f aca="false" t="array" ref="AE8397:AE8397">_xlfn.torow(_xlfn.unique(_xlfn._xlws.filter(cat_table[Subsector],$E8397=cat_table[Sector],"")))</f>
        <v>#NAME?</v>
      </c>
      <c r="AO8397" s="94" t="e">
        <f aca="false" t="array" ref="AO8397:AO8397">_xlfn.torow(_xlfn.unique(_xlfn._xlws.filter(cat_table[Sub-subsector],($E8397=cat_table[Sector])*($F8397=cat_table[Subsector]),"")))</f>
        <v>#NAME?</v>
      </c>
    </row>
    <row r="8398" customFormat="false" ht="15" hidden="false" customHeight="true" outlineLevel="0" collapsed="false">
      <c r="E8398" s="255"/>
      <c r="F8398" s="255"/>
      <c r="G8398" s="255"/>
      <c r="I8398" s="255"/>
      <c r="J8398" s="255"/>
      <c r="K8398" s="255"/>
      <c r="M8398" s="255"/>
      <c r="S8398" s="255"/>
      <c r="AE8398" s="94" t="e">
        <f aca="false" t="array" ref="AE8398:AE8398">_xlfn.torow(_xlfn.unique(_xlfn._xlws.filter(cat_table[Subsector],$E8398=cat_table[Sector],"")))</f>
        <v>#NAME?</v>
      </c>
      <c r="AO8398" s="94" t="e">
        <f aca="false" t="array" ref="AO8398:AO8398">_xlfn.torow(_xlfn.unique(_xlfn._xlws.filter(cat_table[Sub-subsector],($E8398=cat_table[Sector])*($F8398=cat_table[Subsector]),"")))</f>
        <v>#NAME?</v>
      </c>
    </row>
    <row r="8399" customFormat="false" ht="15" hidden="false" customHeight="true" outlineLevel="0" collapsed="false">
      <c r="E8399" s="255"/>
      <c r="F8399" s="255"/>
      <c r="G8399" s="255"/>
      <c r="I8399" s="255"/>
      <c r="J8399" s="255"/>
      <c r="K8399" s="255"/>
      <c r="M8399" s="255"/>
      <c r="S8399" s="255"/>
      <c r="AE8399" s="94" t="e">
        <f aca="false" t="array" ref="AE8399:AE8399">_xlfn.torow(_xlfn.unique(_xlfn._xlws.filter(cat_table[Subsector],$E8399=cat_table[Sector],"")))</f>
        <v>#NAME?</v>
      </c>
      <c r="AO8399" s="94" t="e">
        <f aca="false" t="array" ref="AO8399:AO8399">_xlfn.torow(_xlfn.unique(_xlfn._xlws.filter(cat_table[Sub-subsector],($E8399=cat_table[Sector])*($F8399=cat_table[Subsector]),"")))</f>
        <v>#NAME?</v>
      </c>
    </row>
    <row r="8400" customFormat="false" ht="15" hidden="false" customHeight="true" outlineLevel="0" collapsed="false">
      <c r="E8400" s="255"/>
      <c r="F8400" s="255"/>
      <c r="G8400" s="255"/>
      <c r="I8400" s="255"/>
      <c r="J8400" s="255"/>
      <c r="K8400" s="255"/>
      <c r="M8400" s="255"/>
      <c r="S8400" s="255"/>
      <c r="AE8400" s="94" t="e">
        <f aca="false" t="array" ref="AE8400:AE8400">_xlfn.torow(_xlfn.unique(_xlfn._xlws.filter(cat_table[Subsector],$E8400=cat_table[Sector],"")))</f>
        <v>#NAME?</v>
      </c>
      <c r="AO8400" s="94" t="e">
        <f aca="false" t="array" ref="AO8400:AO8400">_xlfn.torow(_xlfn.unique(_xlfn._xlws.filter(cat_table[Sub-subsector],($E8400=cat_table[Sector])*($F8400=cat_table[Subsector]),"")))</f>
        <v>#NAME?</v>
      </c>
    </row>
    <row r="8401" customFormat="false" ht="15" hidden="false" customHeight="true" outlineLevel="0" collapsed="false">
      <c r="E8401" s="255"/>
      <c r="F8401" s="255"/>
      <c r="G8401" s="255"/>
      <c r="I8401" s="255"/>
      <c r="J8401" s="255"/>
      <c r="K8401" s="255"/>
      <c r="M8401" s="255"/>
      <c r="S8401" s="255"/>
      <c r="AE8401" s="94" t="e">
        <f aca="false" t="array" ref="AE8401:AE8401">_xlfn.torow(_xlfn.unique(_xlfn._xlws.filter(cat_table[Subsector],$E8401=cat_table[Sector],"")))</f>
        <v>#NAME?</v>
      </c>
      <c r="AO8401" s="94" t="e">
        <f aca="false" t="array" ref="AO8401:AO8401">_xlfn.torow(_xlfn.unique(_xlfn._xlws.filter(cat_table[Sub-subsector],($E8401=cat_table[Sector])*($F8401=cat_table[Subsector]),"")))</f>
        <v>#NAME?</v>
      </c>
    </row>
    <row r="8402" customFormat="false" ht="15" hidden="false" customHeight="true" outlineLevel="0" collapsed="false">
      <c r="E8402" s="255"/>
      <c r="F8402" s="255"/>
      <c r="G8402" s="255"/>
      <c r="I8402" s="255"/>
      <c r="J8402" s="255"/>
      <c r="K8402" s="255"/>
      <c r="M8402" s="255"/>
      <c r="S8402" s="255"/>
      <c r="AE8402" s="94" t="e">
        <f aca="false" t="array" ref="AE8402:AE8402">_xlfn.torow(_xlfn.unique(_xlfn._xlws.filter(cat_table[Subsector],$E8402=cat_table[Sector],"")))</f>
        <v>#NAME?</v>
      </c>
      <c r="AO8402" s="94" t="e">
        <f aca="false" t="array" ref="AO8402:AO8402">_xlfn.torow(_xlfn.unique(_xlfn._xlws.filter(cat_table[Sub-subsector],($E8402=cat_table[Sector])*($F8402=cat_table[Subsector]),"")))</f>
        <v>#NAME?</v>
      </c>
    </row>
    <row r="8403" customFormat="false" ht="15" hidden="false" customHeight="true" outlineLevel="0" collapsed="false">
      <c r="E8403" s="255"/>
      <c r="F8403" s="255"/>
      <c r="G8403" s="255"/>
      <c r="I8403" s="255"/>
      <c r="J8403" s="255"/>
      <c r="K8403" s="255"/>
      <c r="M8403" s="255"/>
      <c r="S8403" s="255"/>
      <c r="AE8403" s="94" t="e">
        <f aca="false" t="array" ref="AE8403:AE8403">_xlfn.torow(_xlfn.unique(_xlfn._xlws.filter(cat_table[Subsector],$E8403=cat_table[Sector],"")))</f>
        <v>#NAME?</v>
      </c>
      <c r="AO8403" s="94" t="e">
        <f aca="false" t="array" ref="AO8403:AO8403">_xlfn.torow(_xlfn.unique(_xlfn._xlws.filter(cat_table[Sub-subsector],($E8403=cat_table[Sector])*($F8403=cat_table[Subsector]),"")))</f>
        <v>#NAME?</v>
      </c>
    </row>
    <row r="8404" customFormat="false" ht="15" hidden="false" customHeight="true" outlineLevel="0" collapsed="false">
      <c r="E8404" s="255"/>
      <c r="F8404" s="255"/>
      <c r="G8404" s="255"/>
      <c r="I8404" s="255"/>
      <c r="J8404" s="255"/>
      <c r="K8404" s="255"/>
      <c r="M8404" s="255"/>
      <c r="S8404" s="255"/>
      <c r="AE8404" s="94" t="e">
        <f aca="false" t="array" ref="AE8404:AE8404">_xlfn.torow(_xlfn.unique(_xlfn._xlws.filter(cat_table[Subsector],$E8404=cat_table[Sector],"")))</f>
        <v>#NAME?</v>
      </c>
      <c r="AO8404" s="94" t="e">
        <f aca="false" t="array" ref="AO8404:AO8404">_xlfn.torow(_xlfn.unique(_xlfn._xlws.filter(cat_table[Sub-subsector],($E8404=cat_table[Sector])*($F8404=cat_table[Subsector]),"")))</f>
        <v>#NAME?</v>
      </c>
    </row>
    <row r="8405" customFormat="false" ht="15" hidden="false" customHeight="true" outlineLevel="0" collapsed="false">
      <c r="E8405" s="255"/>
      <c r="F8405" s="255"/>
      <c r="G8405" s="255"/>
      <c r="I8405" s="255"/>
      <c r="J8405" s="255"/>
      <c r="K8405" s="255"/>
      <c r="M8405" s="255"/>
      <c r="S8405" s="255"/>
      <c r="AE8405" s="94" t="e">
        <f aca="false" t="array" ref="AE8405:AE8405">_xlfn.torow(_xlfn.unique(_xlfn._xlws.filter(cat_table[Subsector],$E8405=cat_table[Sector],"")))</f>
        <v>#NAME?</v>
      </c>
      <c r="AO8405" s="94" t="e">
        <f aca="false" t="array" ref="AO8405:AO8405">_xlfn.torow(_xlfn.unique(_xlfn._xlws.filter(cat_table[Sub-subsector],($E8405=cat_table[Sector])*($F8405=cat_table[Subsector]),"")))</f>
        <v>#NAME?</v>
      </c>
    </row>
    <row r="8406" customFormat="false" ht="15" hidden="false" customHeight="true" outlineLevel="0" collapsed="false">
      <c r="E8406" s="255"/>
      <c r="F8406" s="255"/>
      <c r="G8406" s="255"/>
      <c r="I8406" s="255"/>
      <c r="J8406" s="255"/>
      <c r="K8406" s="255"/>
      <c r="M8406" s="255"/>
      <c r="S8406" s="255"/>
      <c r="AE8406" s="94" t="e">
        <f aca="false" t="array" ref="AE8406:AE8406">_xlfn.torow(_xlfn.unique(_xlfn._xlws.filter(cat_table[Subsector],$E8406=cat_table[Sector],"")))</f>
        <v>#NAME?</v>
      </c>
      <c r="AO8406" s="94" t="e">
        <f aca="false" t="array" ref="AO8406:AO8406">_xlfn.torow(_xlfn.unique(_xlfn._xlws.filter(cat_table[Sub-subsector],($E8406=cat_table[Sector])*($F8406=cat_table[Subsector]),"")))</f>
        <v>#NAME?</v>
      </c>
    </row>
    <row r="8407" customFormat="false" ht="15" hidden="false" customHeight="true" outlineLevel="0" collapsed="false">
      <c r="E8407" s="255"/>
      <c r="F8407" s="255"/>
      <c r="G8407" s="255"/>
      <c r="I8407" s="255"/>
      <c r="J8407" s="255"/>
      <c r="K8407" s="255"/>
      <c r="M8407" s="255"/>
      <c r="S8407" s="255"/>
      <c r="AE8407" s="94" t="e">
        <f aca="false" t="array" ref="AE8407:AE8407">_xlfn.torow(_xlfn.unique(_xlfn._xlws.filter(cat_table[Subsector],$E8407=cat_table[Sector],"")))</f>
        <v>#NAME?</v>
      </c>
      <c r="AO8407" s="94" t="e">
        <f aca="false" t="array" ref="AO8407:AO8407">_xlfn.torow(_xlfn.unique(_xlfn._xlws.filter(cat_table[Sub-subsector],($E8407=cat_table[Sector])*($F8407=cat_table[Subsector]),"")))</f>
        <v>#NAME?</v>
      </c>
    </row>
    <row r="8408" customFormat="false" ht="15" hidden="false" customHeight="true" outlineLevel="0" collapsed="false">
      <c r="E8408" s="255"/>
      <c r="F8408" s="255"/>
      <c r="G8408" s="255"/>
      <c r="I8408" s="255"/>
      <c r="J8408" s="255"/>
      <c r="K8408" s="255"/>
      <c r="M8408" s="255"/>
      <c r="S8408" s="255"/>
      <c r="AE8408" s="94" t="e">
        <f aca="false" t="array" ref="AE8408:AE8408">_xlfn.torow(_xlfn.unique(_xlfn._xlws.filter(cat_table[Subsector],$E8408=cat_table[Sector],"")))</f>
        <v>#NAME?</v>
      </c>
      <c r="AO8408" s="94" t="e">
        <f aca="false" t="array" ref="AO8408:AO8408">_xlfn.torow(_xlfn.unique(_xlfn._xlws.filter(cat_table[Sub-subsector],($E8408=cat_table[Sector])*($F8408=cat_table[Subsector]),"")))</f>
        <v>#NAME?</v>
      </c>
    </row>
    <row r="8409" customFormat="false" ht="15" hidden="false" customHeight="true" outlineLevel="0" collapsed="false">
      <c r="E8409" s="255"/>
      <c r="F8409" s="255"/>
      <c r="G8409" s="255"/>
      <c r="I8409" s="255"/>
      <c r="J8409" s="255"/>
      <c r="K8409" s="255"/>
      <c r="M8409" s="255"/>
      <c r="S8409" s="255"/>
      <c r="AE8409" s="94" t="e">
        <f aca="false" t="array" ref="AE8409:AE8409">_xlfn.torow(_xlfn.unique(_xlfn._xlws.filter(cat_table[Subsector],$E8409=cat_table[Sector],"")))</f>
        <v>#NAME?</v>
      </c>
      <c r="AO8409" s="94" t="e">
        <f aca="false" t="array" ref="AO8409:AO8409">_xlfn.torow(_xlfn.unique(_xlfn._xlws.filter(cat_table[Sub-subsector],($E8409=cat_table[Sector])*($F8409=cat_table[Subsector]),"")))</f>
        <v>#NAME?</v>
      </c>
    </row>
    <row r="8410" customFormat="false" ht="15" hidden="false" customHeight="true" outlineLevel="0" collapsed="false">
      <c r="E8410" s="255"/>
      <c r="F8410" s="255"/>
      <c r="G8410" s="255"/>
      <c r="I8410" s="255"/>
      <c r="J8410" s="255"/>
      <c r="K8410" s="255"/>
      <c r="M8410" s="255"/>
      <c r="S8410" s="255"/>
      <c r="AE8410" s="94" t="e">
        <f aca="false" t="array" ref="AE8410:AE8410">_xlfn.torow(_xlfn.unique(_xlfn._xlws.filter(cat_table[Subsector],$E8410=cat_table[Sector],"")))</f>
        <v>#NAME?</v>
      </c>
      <c r="AO8410" s="94" t="e">
        <f aca="false" t="array" ref="AO8410:AO8410">_xlfn.torow(_xlfn.unique(_xlfn._xlws.filter(cat_table[Sub-subsector],($E8410=cat_table[Sector])*($F8410=cat_table[Subsector]),"")))</f>
        <v>#NAME?</v>
      </c>
    </row>
    <row r="8411" customFormat="false" ht="15" hidden="false" customHeight="true" outlineLevel="0" collapsed="false">
      <c r="E8411" s="255"/>
      <c r="F8411" s="255"/>
      <c r="G8411" s="255"/>
      <c r="I8411" s="255"/>
      <c r="J8411" s="255"/>
      <c r="K8411" s="255"/>
      <c r="M8411" s="255"/>
      <c r="S8411" s="255"/>
      <c r="AE8411" s="94" t="e">
        <f aca="false" t="array" ref="AE8411:AE8411">_xlfn.torow(_xlfn.unique(_xlfn._xlws.filter(cat_table[Subsector],$E8411=cat_table[Sector],"")))</f>
        <v>#NAME?</v>
      </c>
      <c r="AO8411" s="94" t="e">
        <f aca="false" t="array" ref="AO8411:AO8411">_xlfn.torow(_xlfn.unique(_xlfn._xlws.filter(cat_table[Sub-subsector],($E8411=cat_table[Sector])*($F8411=cat_table[Subsector]),"")))</f>
        <v>#NAME?</v>
      </c>
    </row>
    <row r="8412" customFormat="false" ht="15" hidden="false" customHeight="true" outlineLevel="0" collapsed="false">
      <c r="E8412" s="255"/>
      <c r="F8412" s="255"/>
      <c r="G8412" s="255"/>
      <c r="I8412" s="255"/>
      <c r="J8412" s="255"/>
      <c r="K8412" s="255"/>
      <c r="M8412" s="255"/>
      <c r="S8412" s="255"/>
      <c r="AE8412" s="94" t="e">
        <f aca="false" t="array" ref="AE8412:AE8412">_xlfn.torow(_xlfn.unique(_xlfn._xlws.filter(cat_table[Subsector],$E8412=cat_table[Sector],"")))</f>
        <v>#NAME?</v>
      </c>
      <c r="AO8412" s="94" t="e">
        <f aca="false" t="array" ref="AO8412:AO8412">_xlfn.torow(_xlfn.unique(_xlfn._xlws.filter(cat_table[Sub-subsector],($E8412=cat_table[Sector])*($F8412=cat_table[Subsector]),"")))</f>
        <v>#NAME?</v>
      </c>
    </row>
    <row r="8413" customFormat="false" ht="15" hidden="false" customHeight="true" outlineLevel="0" collapsed="false">
      <c r="E8413" s="255"/>
      <c r="F8413" s="255"/>
      <c r="G8413" s="255"/>
      <c r="I8413" s="255"/>
      <c r="J8413" s="255"/>
      <c r="K8413" s="255"/>
      <c r="M8413" s="255"/>
      <c r="S8413" s="255"/>
      <c r="AE8413" s="94" t="e">
        <f aca="false" t="array" ref="AE8413:AE8413">_xlfn.torow(_xlfn.unique(_xlfn._xlws.filter(cat_table[Subsector],$E8413=cat_table[Sector],"")))</f>
        <v>#NAME?</v>
      </c>
      <c r="AO8413" s="94" t="e">
        <f aca="false" t="array" ref="AO8413:AO8413">_xlfn.torow(_xlfn.unique(_xlfn._xlws.filter(cat_table[Sub-subsector],($E8413=cat_table[Sector])*($F8413=cat_table[Subsector]),"")))</f>
        <v>#NAME?</v>
      </c>
    </row>
    <row r="8414" customFormat="false" ht="15" hidden="false" customHeight="true" outlineLevel="0" collapsed="false">
      <c r="E8414" s="255"/>
      <c r="F8414" s="255"/>
      <c r="G8414" s="255"/>
      <c r="I8414" s="255"/>
      <c r="J8414" s="255"/>
      <c r="K8414" s="255"/>
      <c r="M8414" s="255"/>
      <c r="S8414" s="255"/>
      <c r="AE8414" s="94" t="e">
        <f aca="false" t="array" ref="AE8414:AE8414">_xlfn.torow(_xlfn.unique(_xlfn._xlws.filter(cat_table[Subsector],$E8414=cat_table[Sector],"")))</f>
        <v>#NAME?</v>
      </c>
      <c r="AO8414" s="94" t="e">
        <f aca="false" t="array" ref="AO8414:AO8414">_xlfn.torow(_xlfn.unique(_xlfn._xlws.filter(cat_table[Sub-subsector],($E8414=cat_table[Sector])*($F8414=cat_table[Subsector]),"")))</f>
        <v>#NAME?</v>
      </c>
    </row>
    <row r="8415" customFormat="false" ht="15" hidden="false" customHeight="true" outlineLevel="0" collapsed="false">
      <c r="E8415" s="255"/>
      <c r="F8415" s="255"/>
      <c r="G8415" s="255"/>
      <c r="I8415" s="255"/>
      <c r="J8415" s="255"/>
      <c r="K8415" s="255"/>
      <c r="M8415" s="255"/>
      <c r="S8415" s="255"/>
      <c r="AE8415" s="94" t="e">
        <f aca="false" t="array" ref="AE8415:AE8415">_xlfn.torow(_xlfn.unique(_xlfn._xlws.filter(cat_table[Subsector],$E8415=cat_table[Sector],"")))</f>
        <v>#NAME?</v>
      </c>
      <c r="AO8415" s="94" t="e">
        <f aca="false" t="array" ref="AO8415:AO8415">_xlfn.torow(_xlfn.unique(_xlfn._xlws.filter(cat_table[Sub-subsector],($E8415=cat_table[Sector])*($F8415=cat_table[Subsector]),"")))</f>
        <v>#NAME?</v>
      </c>
    </row>
    <row r="8416" customFormat="false" ht="15" hidden="false" customHeight="true" outlineLevel="0" collapsed="false">
      <c r="E8416" s="255"/>
      <c r="F8416" s="255"/>
      <c r="G8416" s="255"/>
      <c r="I8416" s="255"/>
      <c r="J8416" s="255"/>
      <c r="K8416" s="255"/>
      <c r="M8416" s="255"/>
      <c r="S8416" s="255"/>
      <c r="AE8416" s="94" t="e">
        <f aca="false" t="array" ref="AE8416:AE8416">_xlfn.torow(_xlfn.unique(_xlfn._xlws.filter(cat_table[Subsector],$E8416=cat_table[Sector],"")))</f>
        <v>#NAME?</v>
      </c>
      <c r="AO8416" s="94" t="e">
        <f aca="false" t="array" ref="AO8416:AO8416">_xlfn.torow(_xlfn.unique(_xlfn._xlws.filter(cat_table[Sub-subsector],($E8416=cat_table[Sector])*($F8416=cat_table[Subsector]),"")))</f>
        <v>#NAME?</v>
      </c>
    </row>
    <row r="8417" customFormat="false" ht="15" hidden="false" customHeight="true" outlineLevel="0" collapsed="false">
      <c r="E8417" s="255"/>
      <c r="F8417" s="255"/>
      <c r="G8417" s="255"/>
      <c r="I8417" s="255"/>
      <c r="J8417" s="255"/>
      <c r="K8417" s="255"/>
      <c r="M8417" s="255"/>
      <c r="S8417" s="255"/>
      <c r="AE8417" s="94" t="e">
        <f aca="false" t="array" ref="AE8417:AE8417">_xlfn.torow(_xlfn.unique(_xlfn._xlws.filter(cat_table[Subsector],$E8417=cat_table[Sector],"")))</f>
        <v>#NAME?</v>
      </c>
      <c r="AO8417" s="94" t="e">
        <f aca="false" t="array" ref="AO8417:AO8417">_xlfn.torow(_xlfn.unique(_xlfn._xlws.filter(cat_table[Sub-subsector],($E8417=cat_table[Sector])*($F8417=cat_table[Subsector]),"")))</f>
        <v>#NAME?</v>
      </c>
    </row>
    <row r="8418" customFormat="false" ht="15" hidden="false" customHeight="true" outlineLevel="0" collapsed="false">
      <c r="E8418" s="255"/>
      <c r="F8418" s="255"/>
      <c r="G8418" s="255"/>
      <c r="I8418" s="255"/>
      <c r="J8418" s="255"/>
      <c r="K8418" s="255"/>
      <c r="M8418" s="255"/>
      <c r="S8418" s="255"/>
      <c r="AE8418" s="94" t="e">
        <f aca="false" t="array" ref="AE8418:AE8418">_xlfn.torow(_xlfn.unique(_xlfn._xlws.filter(cat_table[Subsector],$E8418=cat_table[Sector],"")))</f>
        <v>#NAME?</v>
      </c>
      <c r="AO8418" s="94" t="e">
        <f aca="false" t="array" ref="AO8418:AO8418">_xlfn.torow(_xlfn.unique(_xlfn._xlws.filter(cat_table[Sub-subsector],($E8418=cat_table[Sector])*($F8418=cat_table[Subsector]),"")))</f>
        <v>#NAME?</v>
      </c>
    </row>
    <row r="8419" customFormat="false" ht="15" hidden="false" customHeight="true" outlineLevel="0" collapsed="false">
      <c r="E8419" s="255"/>
      <c r="F8419" s="255"/>
      <c r="G8419" s="255"/>
      <c r="I8419" s="255"/>
      <c r="J8419" s="255"/>
      <c r="K8419" s="255"/>
      <c r="M8419" s="255"/>
      <c r="S8419" s="255"/>
      <c r="AE8419" s="94" t="e">
        <f aca="false" t="array" ref="AE8419:AE8419">_xlfn.torow(_xlfn.unique(_xlfn._xlws.filter(cat_table[Subsector],$E8419=cat_table[Sector],"")))</f>
        <v>#NAME?</v>
      </c>
      <c r="AO8419" s="94" t="e">
        <f aca="false" t="array" ref="AO8419:AO8419">_xlfn.torow(_xlfn.unique(_xlfn._xlws.filter(cat_table[Sub-subsector],($E8419=cat_table[Sector])*($F8419=cat_table[Subsector]),"")))</f>
        <v>#NAME?</v>
      </c>
    </row>
    <row r="8420" customFormat="false" ht="15" hidden="false" customHeight="true" outlineLevel="0" collapsed="false">
      <c r="E8420" s="255"/>
      <c r="F8420" s="255"/>
      <c r="G8420" s="255"/>
      <c r="I8420" s="255"/>
      <c r="J8420" s="255"/>
      <c r="K8420" s="255"/>
      <c r="M8420" s="255"/>
      <c r="S8420" s="255"/>
      <c r="AE8420" s="94" t="e">
        <f aca="false" t="array" ref="AE8420:AE8420">_xlfn.torow(_xlfn.unique(_xlfn._xlws.filter(cat_table[Subsector],$E8420=cat_table[Sector],"")))</f>
        <v>#NAME?</v>
      </c>
      <c r="AO8420" s="94" t="e">
        <f aca="false" t="array" ref="AO8420:AO8420">_xlfn.torow(_xlfn.unique(_xlfn._xlws.filter(cat_table[Sub-subsector],($E8420=cat_table[Sector])*($F8420=cat_table[Subsector]),"")))</f>
        <v>#NAME?</v>
      </c>
    </row>
    <row r="8421" customFormat="false" ht="15" hidden="false" customHeight="true" outlineLevel="0" collapsed="false">
      <c r="E8421" s="255"/>
      <c r="F8421" s="255"/>
      <c r="G8421" s="255"/>
      <c r="I8421" s="255"/>
      <c r="J8421" s="255"/>
      <c r="K8421" s="255"/>
      <c r="M8421" s="255"/>
      <c r="S8421" s="255"/>
      <c r="AE8421" s="94" t="e">
        <f aca="false" t="array" ref="AE8421:AE8421">_xlfn.torow(_xlfn.unique(_xlfn._xlws.filter(cat_table[Subsector],$E8421=cat_table[Sector],"")))</f>
        <v>#NAME?</v>
      </c>
      <c r="AO8421" s="94" t="e">
        <f aca="false" t="array" ref="AO8421:AO8421">_xlfn.torow(_xlfn.unique(_xlfn._xlws.filter(cat_table[Sub-subsector],($E8421=cat_table[Sector])*($F8421=cat_table[Subsector]),"")))</f>
        <v>#NAME?</v>
      </c>
    </row>
    <row r="8422" customFormat="false" ht="15" hidden="false" customHeight="true" outlineLevel="0" collapsed="false">
      <c r="E8422" s="255"/>
      <c r="F8422" s="255"/>
      <c r="G8422" s="255"/>
      <c r="I8422" s="255"/>
      <c r="J8422" s="255"/>
      <c r="K8422" s="255"/>
      <c r="M8422" s="255"/>
      <c r="S8422" s="255"/>
      <c r="AE8422" s="94" t="e">
        <f aca="false" t="array" ref="AE8422:AE8422">_xlfn.torow(_xlfn.unique(_xlfn._xlws.filter(cat_table[Subsector],$E8422=cat_table[Sector],"")))</f>
        <v>#NAME?</v>
      </c>
      <c r="AO8422" s="94" t="e">
        <f aca="false" t="array" ref="AO8422:AO8422">_xlfn.torow(_xlfn.unique(_xlfn._xlws.filter(cat_table[Sub-subsector],($E8422=cat_table[Sector])*($F8422=cat_table[Subsector]),"")))</f>
        <v>#NAME?</v>
      </c>
    </row>
    <row r="8423" customFormat="false" ht="15" hidden="false" customHeight="true" outlineLevel="0" collapsed="false">
      <c r="E8423" s="255"/>
      <c r="F8423" s="255"/>
      <c r="G8423" s="255"/>
      <c r="I8423" s="255"/>
      <c r="J8423" s="255"/>
      <c r="K8423" s="255"/>
      <c r="M8423" s="255"/>
      <c r="S8423" s="255"/>
      <c r="AE8423" s="94" t="e">
        <f aca="false" t="array" ref="AE8423:AE8423">_xlfn.torow(_xlfn.unique(_xlfn._xlws.filter(cat_table[Subsector],$E8423=cat_table[Sector],"")))</f>
        <v>#NAME?</v>
      </c>
      <c r="AO8423" s="94" t="e">
        <f aca="false" t="array" ref="AO8423:AO8423">_xlfn.torow(_xlfn.unique(_xlfn._xlws.filter(cat_table[Sub-subsector],($E8423=cat_table[Sector])*($F8423=cat_table[Subsector]),"")))</f>
        <v>#NAME?</v>
      </c>
    </row>
    <row r="8424" customFormat="false" ht="15" hidden="false" customHeight="true" outlineLevel="0" collapsed="false">
      <c r="E8424" s="255"/>
      <c r="F8424" s="255"/>
      <c r="G8424" s="255"/>
      <c r="I8424" s="255"/>
      <c r="J8424" s="255"/>
      <c r="K8424" s="255"/>
      <c r="M8424" s="255"/>
      <c r="S8424" s="255"/>
      <c r="AE8424" s="94" t="e">
        <f aca="false" t="array" ref="AE8424:AE8424">_xlfn.torow(_xlfn.unique(_xlfn._xlws.filter(cat_table[Subsector],$E8424=cat_table[Sector],"")))</f>
        <v>#NAME?</v>
      </c>
      <c r="AO8424" s="94" t="e">
        <f aca="false" t="array" ref="AO8424:AO8424">_xlfn.torow(_xlfn.unique(_xlfn._xlws.filter(cat_table[Sub-subsector],($E8424=cat_table[Sector])*($F8424=cat_table[Subsector]),"")))</f>
        <v>#NAME?</v>
      </c>
    </row>
    <row r="8425" customFormat="false" ht="15" hidden="false" customHeight="true" outlineLevel="0" collapsed="false">
      <c r="E8425" s="255"/>
      <c r="F8425" s="255"/>
      <c r="G8425" s="255"/>
      <c r="I8425" s="255"/>
      <c r="J8425" s="255"/>
      <c r="K8425" s="255"/>
      <c r="M8425" s="255"/>
      <c r="S8425" s="255"/>
      <c r="AE8425" s="94" t="e">
        <f aca="false" t="array" ref="AE8425:AE8425">_xlfn.torow(_xlfn.unique(_xlfn._xlws.filter(cat_table[Subsector],$E8425=cat_table[Sector],"")))</f>
        <v>#NAME?</v>
      </c>
      <c r="AO8425" s="94" t="e">
        <f aca="false" t="array" ref="AO8425:AO8425">_xlfn.torow(_xlfn.unique(_xlfn._xlws.filter(cat_table[Sub-subsector],($E8425=cat_table[Sector])*($F8425=cat_table[Subsector]),"")))</f>
        <v>#NAME?</v>
      </c>
    </row>
    <row r="8426" customFormat="false" ht="15" hidden="false" customHeight="true" outlineLevel="0" collapsed="false">
      <c r="E8426" s="255"/>
      <c r="F8426" s="255"/>
      <c r="G8426" s="255"/>
      <c r="I8426" s="255"/>
      <c r="J8426" s="255"/>
      <c r="K8426" s="255"/>
      <c r="M8426" s="255"/>
      <c r="S8426" s="255"/>
      <c r="AE8426" s="94" t="e">
        <f aca="false" t="array" ref="AE8426:AE8426">_xlfn.torow(_xlfn.unique(_xlfn._xlws.filter(cat_table[Subsector],$E8426=cat_table[Sector],"")))</f>
        <v>#NAME?</v>
      </c>
      <c r="AO8426" s="94" t="e">
        <f aca="false" t="array" ref="AO8426:AO8426">_xlfn.torow(_xlfn.unique(_xlfn._xlws.filter(cat_table[Sub-subsector],($E8426=cat_table[Sector])*($F8426=cat_table[Subsector]),"")))</f>
        <v>#NAME?</v>
      </c>
    </row>
    <row r="8427" customFormat="false" ht="15" hidden="false" customHeight="true" outlineLevel="0" collapsed="false">
      <c r="E8427" s="255"/>
      <c r="F8427" s="255"/>
      <c r="G8427" s="255"/>
      <c r="I8427" s="255"/>
      <c r="J8427" s="255"/>
      <c r="K8427" s="255"/>
      <c r="M8427" s="255"/>
      <c r="S8427" s="255"/>
      <c r="AE8427" s="94" t="e">
        <f aca="false" t="array" ref="AE8427:AE8427">_xlfn.torow(_xlfn.unique(_xlfn._xlws.filter(cat_table[Subsector],$E8427=cat_table[Sector],"")))</f>
        <v>#NAME?</v>
      </c>
      <c r="AO8427" s="94" t="e">
        <f aca="false" t="array" ref="AO8427:AO8427">_xlfn.torow(_xlfn.unique(_xlfn._xlws.filter(cat_table[Sub-subsector],($E8427=cat_table[Sector])*($F8427=cat_table[Subsector]),"")))</f>
        <v>#NAME?</v>
      </c>
    </row>
    <row r="8428" customFormat="false" ht="15" hidden="false" customHeight="true" outlineLevel="0" collapsed="false">
      <c r="E8428" s="255"/>
      <c r="F8428" s="255"/>
      <c r="G8428" s="255"/>
      <c r="I8428" s="255"/>
      <c r="J8428" s="255"/>
      <c r="K8428" s="255"/>
      <c r="M8428" s="255"/>
      <c r="S8428" s="255"/>
      <c r="AE8428" s="94" t="e">
        <f aca="false" t="array" ref="AE8428:AE8428">_xlfn.torow(_xlfn.unique(_xlfn._xlws.filter(cat_table[Subsector],$E8428=cat_table[Sector],"")))</f>
        <v>#NAME?</v>
      </c>
      <c r="AO8428" s="94" t="e">
        <f aca="false" t="array" ref="AO8428:AO8428">_xlfn.torow(_xlfn.unique(_xlfn._xlws.filter(cat_table[Sub-subsector],($E8428=cat_table[Sector])*($F8428=cat_table[Subsector]),"")))</f>
        <v>#NAME?</v>
      </c>
    </row>
    <row r="8429" customFormat="false" ht="15" hidden="false" customHeight="true" outlineLevel="0" collapsed="false">
      <c r="E8429" s="255"/>
      <c r="F8429" s="255"/>
      <c r="G8429" s="255"/>
      <c r="I8429" s="255"/>
      <c r="J8429" s="255"/>
      <c r="K8429" s="255"/>
      <c r="M8429" s="255"/>
      <c r="S8429" s="255"/>
      <c r="AE8429" s="94" t="e">
        <f aca="false" t="array" ref="AE8429:AE8429">_xlfn.torow(_xlfn.unique(_xlfn._xlws.filter(cat_table[Subsector],$E8429=cat_table[Sector],"")))</f>
        <v>#NAME?</v>
      </c>
      <c r="AO8429" s="94" t="e">
        <f aca="false" t="array" ref="AO8429:AO8429">_xlfn.torow(_xlfn.unique(_xlfn._xlws.filter(cat_table[Sub-subsector],($E8429=cat_table[Sector])*($F8429=cat_table[Subsector]),"")))</f>
        <v>#NAME?</v>
      </c>
    </row>
    <row r="8430" customFormat="false" ht="15" hidden="false" customHeight="true" outlineLevel="0" collapsed="false">
      <c r="E8430" s="255"/>
      <c r="F8430" s="255"/>
      <c r="G8430" s="255"/>
      <c r="I8430" s="255"/>
      <c r="J8430" s="255"/>
      <c r="K8430" s="255"/>
      <c r="M8430" s="255"/>
      <c r="S8430" s="255"/>
      <c r="AE8430" s="94" t="e">
        <f aca="false" t="array" ref="AE8430:AE8430">_xlfn.torow(_xlfn.unique(_xlfn._xlws.filter(cat_table[Subsector],$E8430=cat_table[Sector],"")))</f>
        <v>#NAME?</v>
      </c>
      <c r="AO8430" s="94" t="e">
        <f aca="false" t="array" ref="AO8430:AO8430">_xlfn.torow(_xlfn.unique(_xlfn._xlws.filter(cat_table[Sub-subsector],($E8430=cat_table[Sector])*($F8430=cat_table[Subsector]),"")))</f>
        <v>#NAME?</v>
      </c>
    </row>
    <row r="8431" customFormat="false" ht="15" hidden="false" customHeight="true" outlineLevel="0" collapsed="false">
      <c r="E8431" s="255"/>
      <c r="F8431" s="255"/>
      <c r="G8431" s="255"/>
      <c r="I8431" s="255"/>
      <c r="J8431" s="255"/>
      <c r="K8431" s="255"/>
      <c r="M8431" s="255"/>
      <c r="S8431" s="255"/>
      <c r="AE8431" s="94" t="e">
        <f aca="false" t="array" ref="AE8431:AE8431">_xlfn.torow(_xlfn.unique(_xlfn._xlws.filter(cat_table[Subsector],$E8431=cat_table[Sector],"")))</f>
        <v>#NAME?</v>
      </c>
      <c r="AO8431" s="94" t="e">
        <f aca="false" t="array" ref="AO8431:AO8431">_xlfn.torow(_xlfn.unique(_xlfn._xlws.filter(cat_table[Sub-subsector],($E8431=cat_table[Sector])*($F8431=cat_table[Subsector]),"")))</f>
        <v>#NAME?</v>
      </c>
    </row>
    <row r="8432" customFormat="false" ht="15" hidden="false" customHeight="true" outlineLevel="0" collapsed="false">
      <c r="E8432" s="255"/>
      <c r="F8432" s="255"/>
      <c r="G8432" s="255"/>
      <c r="I8432" s="255"/>
      <c r="J8432" s="255"/>
      <c r="K8432" s="255"/>
      <c r="M8432" s="255"/>
      <c r="S8432" s="255"/>
      <c r="AE8432" s="94" t="e">
        <f aca="false" t="array" ref="AE8432:AE8432">_xlfn.torow(_xlfn.unique(_xlfn._xlws.filter(cat_table[Subsector],$E8432=cat_table[Sector],"")))</f>
        <v>#NAME?</v>
      </c>
      <c r="AO8432" s="94" t="e">
        <f aca="false" t="array" ref="AO8432:AO8432">_xlfn.torow(_xlfn.unique(_xlfn._xlws.filter(cat_table[Sub-subsector],($E8432=cat_table[Sector])*($F8432=cat_table[Subsector]),"")))</f>
        <v>#NAME?</v>
      </c>
    </row>
    <row r="8433" customFormat="false" ht="15" hidden="false" customHeight="true" outlineLevel="0" collapsed="false">
      <c r="E8433" s="255"/>
      <c r="F8433" s="255"/>
      <c r="G8433" s="255"/>
      <c r="I8433" s="255"/>
      <c r="J8433" s="255"/>
      <c r="K8433" s="255"/>
      <c r="M8433" s="255"/>
      <c r="S8433" s="255"/>
      <c r="AE8433" s="94" t="e">
        <f aca="false" t="array" ref="AE8433:AE8433">_xlfn.torow(_xlfn.unique(_xlfn._xlws.filter(cat_table[Subsector],$E8433=cat_table[Sector],"")))</f>
        <v>#NAME?</v>
      </c>
      <c r="AO8433" s="94" t="e">
        <f aca="false" t="array" ref="AO8433:AO8433">_xlfn.torow(_xlfn.unique(_xlfn._xlws.filter(cat_table[Sub-subsector],($E8433=cat_table[Sector])*($F8433=cat_table[Subsector]),"")))</f>
        <v>#NAME?</v>
      </c>
    </row>
    <row r="8434" customFormat="false" ht="15" hidden="false" customHeight="true" outlineLevel="0" collapsed="false">
      <c r="E8434" s="255"/>
      <c r="F8434" s="255"/>
      <c r="G8434" s="255"/>
      <c r="I8434" s="255"/>
      <c r="J8434" s="255"/>
      <c r="K8434" s="255"/>
      <c r="M8434" s="255"/>
      <c r="S8434" s="255"/>
      <c r="AE8434" s="94" t="e">
        <f aca="false" t="array" ref="AE8434:AE8434">_xlfn.torow(_xlfn.unique(_xlfn._xlws.filter(cat_table[Subsector],$E8434=cat_table[Sector],"")))</f>
        <v>#NAME?</v>
      </c>
      <c r="AO8434" s="94" t="e">
        <f aca="false" t="array" ref="AO8434:AO8434">_xlfn.torow(_xlfn.unique(_xlfn._xlws.filter(cat_table[Sub-subsector],($E8434=cat_table[Sector])*($F8434=cat_table[Subsector]),"")))</f>
        <v>#NAME?</v>
      </c>
    </row>
    <row r="8435" customFormat="false" ht="15" hidden="false" customHeight="true" outlineLevel="0" collapsed="false">
      <c r="E8435" s="255"/>
      <c r="F8435" s="255"/>
      <c r="G8435" s="255"/>
      <c r="I8435" s="255"/>
      <c r="J8435" s="255"/>
      <c r="K8435" s="255"/>
      <c r="M8435" s="255"/>
      <c r="S8435" s="255"/>
      <c r="AE8435" s="94" t="e">
        <f aca="false" t="array" ref="AE8435:AE8435">_xlfn.torow(_xlfn.unique(_xlfn._xlws.filter(cat_table[Subsector],$E8435=cat_table[Sector],"")))</f>
        <v>#NAME?</v>
      </c>
      <c r="AO8435" s="94" t="e">
        <f aca="false" t="array" ref="AO8435:AO8435">_xlfn.torow(_xlfn.unique(_xlfn._xlws.filter(cat_table[Sub-subsector],($E8435=cat_table[Sector])*($F8435=cat_table[Subsector]),"")))</f>
        <v>#NAME?</v>
      </c>
    </row>
    <row r="8436" customFormat="false" ht="15" hidden="false" customHeight="true" outlineLevel="0" collapsed="false">
      <c r="E8436" s="255"/>
      <c r="F8436" s="255"/>
      <c r="G8436" s="255"/>
      <c r="I8436" s="255"/>
      <c r="J8436" s="255"/>
      <c r="K8436" s="255"/>
      <c r="M8436" s="255"/>
      <c r="S8436" s="255"/>
      <c r="AE8436" s="94" t="e">
        <f aca="false" t="array" ref="AE8436:AE8436">_xlfn.torow(_xlfn.unique(_xlfn._xlws.filter(cat_table[Subsector],$E8436=cat_table[Sector],"")))</f>
        <v>#NAME?</v>
      </c>
      <c r="AO8436" s="94" t="e">
        <f aca="false" t="array" ref="AO8436:AO8436">_xlfn.torow(_xlfn.unique(_xlfn._xlws.filter(cat_table[Sub-subsector],($E8436=cat_table[Sector])*($F8436=cat_table[Subsector]),"")))</f>
        <v>#NAME?</v>
      </c>
    </row>
    <row r="8437" customFormat="false" ht="15" hidden="false" customHeight="true" outlineLevel="0" collapsed="false">
      <c r="E8437" s="255"/>
      <c r="F8437" s="255"/>
      <c r="G8437" s="255"/>
      <c r="I8437" s="255"/>
      <c r="J8437" s="255"/>
      <c r="K8437" s="255"/>
      <c r="M8437" s="255"/>
      <c r="S8437" s="255"/>
      <c r="AE8437" s="94" t="e">
        <f aca="false" t="array" ref="AE8437:AE8437">_xlfn.torow(_xlfn.unique(_xlfn._xlws.filter(cat_table[Subsector],$E8437=cat_table[Sector],"")))</f>
        <v>#NAME?</v>
      </c>
      <c r="AO8437" s="94" t="e">
        <f aca="false" t="array" ref="AO8437:AO8437">_xlfn.torow(_xlfn.unique(_xlfn._xlws.filter(cat_table[Sub-subsector],($E8437=cat_table[Sector])*($F8437=cat_table[Subsector]),"")))</f>
        <v>#NAME?</v>
      </c>
    </row>
    <row r="8438" customFormat="false" ht="15" hidden="false" customHeight="true" outlineLevel="0" collapsed="false">
      <c r="E8438" s="255"/>
      <c r="F8438" s="255"/>
      <c r="G8438" s="255"/>
      <c r="I8438" s="255"/>
      <c r="J8438" s="255"/>
      <c r="K8438" s="255"/>
      <c r="M8438" s="255"/>
      <c r="S8438" s="255"/>
      <c r="AE8438" s="94" t="e">
        <f aca="false" t="array" ref="AE8438:AE8438">_xlfn.torow(_xlfn.unique(_xlfn._xlws.filter(cat_table[Subsector],$E8438=cat_table[Sector],"")))</f>
        <v>#NAME?</v>
      </c>
      <c r="AO8438" s="94" t="e">
        <f aca="false" t="array" ref="AO8438:AO8438">_xlfn.torow(_xlfn.unique(_xlfn._xlws.filter(cat_table[Sub-subsector],($E8438=cat_table[Sector])*($F8438=cat_table[Subsector]),"")))</f>
        <v>#NAME?</v>
      </c>
    </row>
    <row r="8439" customFormat="false" ht="15" hidden="false" customHeight="true" outlineLevel="0" collapsed="false">
      <c r="E8439" s="255"/>
      <c r="F8439" s="255"/>
      <c r="G8439" s="255"/>
      <c r="I8439" s="255"/>
      <c r="J8439" s="255"/>
      <c r="K8439" s="255"/>
      <c r="M8439" s="255"/>
      <c r="S8439" s="255"/>
      <c r="AE8439" s="94" t="e">
        <f aca="false" t="array" ref="AE8439:AE8439">_xlfn.torow(_xlfn.unique(_xlfn._xlws.filter(cat_table[Subsector],$E8439=cat_table[Sector],"")))</f>
        <v>#NAME?</v>
      </c>
      <c r="AO8439" s="94" t="e">
        <f aca="false" t="array" ref="AO8439:AO8439">_xlfn.torow(_xlfn.unique(_xlfn._xlws.filter(cat_table[Sub-subsector],($E8439=cat_table[Sector])*($F8439=cat_table[Subsector]),"")))</f>
        <v>#NAME?</v>
      </c>
    </row>
    <row r="8440" customFormat="false" ht="15" hidden="false" customHeight="true" outlineLevel="0" collapsed="false">
      <c r="E8440" s="255"/>
      <c r="F8440" s="255"/>
      <c r="G8440" s="255"/>
      <c r="I8440" s="255"/>
      <c r="J8440" s="255"/>
      <c r="K8440" s="255"/>
      <c r="M8440" s="255"/>
      <c r="S8440" s="255"/>
      <c r="AE8440" s="94" t="e">
        <f aca="false" t="array" ref="AE8440:AE8440">_xlfn.torow(_xlfn.unique(_xlfn._xlws.filter(cat_table[Subsector],$E8440=cat_table[Sector],"")))</f>
        <v>#NAME?</v>
      </c>
      <c r="AO8440" s="94" t="e">
        <f aca="false" t="array" ref="AO8440:AO8440">_xlfn.torow(_xlfn.unique(_xlfn._xlws.filter(cat_table[Sub-subsector],($E8440=cat_table[Sector])*($F8440=cat_table[Subsector]),"")))</f>
        <v>#NAME?</v>
      </c>
    </row>
    <row r="8441" customFormat="false" ht="15" hidden="false" customHeight="true" outlineLevel="0" collapsed="false">
      <c r="E8441" s="255"/>
      <c r="F8441" s="255"/>
      <c r="G8441" s="255"/>
      <c r="I8441" s="255"/>
      <c r="J8441" s="255"/>
      <c r="K8441" s="255"/>
      <c r="M8441" s="255"/>
      <c r="S8441" s="255"/>
      <c r="AE8441" s="94" t="e">
        <f aca="false" t="array" ref="AE8441:AE8441">_xlfn.torow(_xlfn.unique(_xlfn._xlws.filter(cat_table[Subsector],$E8441=cat_table[Sector],"")))</f>
        <v>#NAME?</v>
      </c>
      <c r="AO8441" s="94" t="e">
        <f aca="false" t="array" ref="AO8441:AO8441">_xlfn.torow(_xlfn.unique(_xlfn._xlws.filter(cat_table[Sub-subsector],($E8441=cat_table[Sector])*($F8441=cat_table[Subsector]),"")))</f>
        <v>#NAME?</v>
      </c>
    </row>
    <row r="8442" customFormat="false" ht="15" hidden="false" customHeight="true" outlineLevel="0" collapsed="false">
      <c r="E8442" s="255"/>
      <c r="F8442" s="255"/>
      <c r="G8442" s="255"/>
      <c r="I8442" s="255"/>
      <c r="J8442" s="255"/>
      <c r="K8442" s="255"/>
      <c r="M8442" s="255"/>
      <c r="S8442" s="255"/>
      <c r="AE8442" s="94" t="e">
        <f aca="false" t="array" ref="AE8442:AE8442">_xlfn.torow(_xlfn.unique(_xlfn._xlws.filter(cat_table[Subsector],$E8442=cat_table[Sector],"")))</f>
        <v>#NAME?</v>
      </c>
      <c r="AO8442" s="94" t="e">
        <f aca="false" t="array" ref="AO8442:AO8442">_xlfn.torow(_xlfn.unique(_xlfn._xlws.filter(cat_table[Sub-subsector],($E8442=cat_table[Sector])*($F8442=cat_table[Subsector]),"")))</f>
        <v>#NAME?</v>
      </c>
    </row>
    <row r="8443" customFormat="false" ht="15" hidden="false" customHeight="true" outlineLevel="0" collapsed="false">
      <c r="E8443" s="255"/>
      <c r="F8443" s="255"/>
      <c r="G8443" s="255"/>
      <c r="I8443" s="255"/>
      <c r="J8443" s="255"/>
      <c r="K8443" s="255"/>
      <c r="M8443" s="255"/>
      <c r="S8443" s="255"/>
      <c r="AE8443" s="94" t="e">
        <f aca="false" t="array" ref="AE8443:AE8443">_xlfn.torow(_xlfn.unique(_xlfn._xlws.filter(cat_table[Subsector],$E8443=cat_table[Sector],"")))</f>
        <v>#NAME?</v>
      </c>
      <c r="AO8443" s="94" t="e">
        <f aca="false" t="array" ref="AO8443:AO8443">_xlfn.torow(_xlfn.unique(_xlfn._xlws.filter(cat_table[Sub-subsector],($E8443=cat_table[Sector])*($F8443=cat_table[Subsector]),"")))</f>
        <v>#NAME?</v>
      </c>
    </row>
    <row r="8444" customFormat="false" ht="15" hidden="false" customHeight="true" outlineLevel="0" collapsed="false">
      <c r="E8444" s="255"/>
      <c r="F8444" s="255"/>
      <c r="G8444" s="255"/>
      <c r="I8444" s="255"/>
      <c r="J8444" s="255"/>
      <c r="K8444" s="255"/>
      <c r="M8444" s="255"/>
      <c r="S8444" s="255"/>
      <c r="AE8444" s="94" t="e">
        <f aca="false" t="array" ref="AE8444:AE8444">_xlfn.torow(_xlfn.unique(_xlfn._xlws.filter(cat_table[Subsector],$E8444=cat_table[Sector],"")))</f>
        <v>#NAME?</v>
      </c>
      <c r="AO8444" s="94" t="e">
        <f aca="false" t="array" ref="AO8444:AO8444">_xlfn.torow(_xlfn.unique(_xlfn._xlws.filter(cat_table[Sub-subsector],($E8444=cat_table[Sector])*($F8444=cat_table[Subsector]),"")))</f>
        <v>#NAME?</v>
      </c>
    </row>
    <row r="8445" customFormat="false" ht="15" hidden="false" customHeight="true" outlineLevel="0" collapsed="false">
      <c r="E8445" s="255"/>
      <c r="F8445" s="255"/>
      <c r="G8445" s="255"/>
      <c r="I8445" s="255"/>
      <c r="J8445" s="255"/>
      <c r="K8445" s="255"/>
      <c r="M8445" s="255"/>
      <c r="S8445" s="255"/>
      <c r="AE8445" s="94" t="e">
        <f aca="false" t="array" ref="AE8445:AE8445">_xlfn.torow(_xlfn.unique(_xlfn._xlws.filter(cat_table[Subsector],$E8445=cat_table[Sector],"")))</f>
        <v>#NAME?</v>
      </c>
      <c r="AO8445" s="94" t="e">
        <f aca="false" t="array" ref="AO8445:AO8445">_xlfn.torow(_xlfn.unique(_xlfn._xlws.filter(cat_table[Sub-subsector],($E8445=cat_table[Sector])*($F8445=cat_table[Subsector]),"")))</f>
        <v>#NAME?</v>
      </c>
    </row>
    <row r="8446" customFormat="false" ht="15" hidden="false" customHeight="true" outlineLevel="0" collapsed="false">
      <c r="E8446" s="255"/>
      <c r="F8446" s="255"/>
      <c r="G8446" s="255"/>
      <c r="I8446" s="255"/>
      <c r="J8446" s="255"/>
      <c r="K8446" s="255"/>
      <c r="M8446" s="255"/>
      <c r="S8446" s="255"/>
      <c r="AE8446" s="94" t="e">
        <f aca="false" t="array" ref="AE8446:AE8446">_xlfn.torow(_xlfn.unique(_xlfn._xlws.filter(cat_table[Subsector],$E8446=cat_table[Sector],"")))</f>
        <v>#NAME?</v>
      </c>
      <c r="AO8446" s="94" t="e">
        <f aca="false" t="array" ref="AO8446:AO8446">_xlfn.torow(_xlfn.unique(_xlfn._xlws.filter(cat_table[Sub-subsector],($E8446=cat_table[Sector])*($F8446=cat_table[Subsector]),"")))</f>
        <v>#NAME?</v>
      </c>
    </row>
    <row r="8447" customFormat="false" ht="15" hidden="false" customHeight="true" outlineLevel="0" collapsed="false">
      <c r="E8447" s="255"/>
      <c r="F8447" s="255"/>
      <c r="G8447" s="255"/>
      <c r="I8447" s="255"/>
      <c r="J8447" s="255"/>
      <c r="K8447" s="255"/>
      <c r="M8447" s="255"/>
      <c r="S8447" s="255"/>
      <c r="AE8447" s="94" t="e">
        <f aca="false" t="array" ref="AE8447:AE8447">_xlfn.torow(_xlfn.unique(_xlfn._xlws.filter(cat_table[Subsector],$E8447=cat_table[Sector],"")))</f>
        <v>#NAME?</v>
      </c>
      <c r="AO8447" s="94" t="e">
        <f aca="false" t="array" ref="AO8447:AO8447">_xlfn.torow(_xlfn.unique(_xlfn._xlws.filter(cat_table[Sub-subsector],($E8447=cat_table[Sector])*($F8447=cat_table[Subsector]),"")))</f>
        <v>#NAME?</v>
      </c>
    </row>
    <row r="8448" customFormat="false" ht="15" hidden="false" customHeight="true" outlineLevel="0" collapsed="false">
      <c r="E8448" s="255"/>
      <c r="F8448" s="255"/>
      <c r="G8448" s="255"/>
      <c r="I8448" s="255"/>
      <c r="J8448" s="255"/>
      <c r="K8448" s="255"/>
      <c r="M8448" s="255"/>
      <c r="S8448" s="255"/>
      <c r="AE8448" s="94" t="e">
        <f aca="false" t="array" ref="AE8448:AE8448">_xlfn.torow(_xlfn.unique(_xlfn._xlws.filter(cat_table[Subsector],$E8448=cat_table[Sector],"")))</f>
        <v>#NAME?</v>
      </c>
      <c r="AO8448" s="94" t="e">
        <f aca="false" t="array" ref="AO8448:AO8448">_xlfn.torow(_xlfn.unique(_xlfn._xlws.filter(cat_table[Sub-subsector],($E8448=cat_table[Sector])*($F8448=cat_table[Subsector]),"")))</f>
        <v>#NAME?</v>
      </c>
    </row>
    <row r="8449" customFormat="false" ht="15" hidden="false" customHeight="true" outlineLevel="0" collapsed="false">
      <c r="E8449" s="255"/>
      <c r="F8449" s="255"/>
      <c r="G8449" s="255"/>
      <c r="I8449" s="255"/>
      <c r="J8449" s="255"/>
      <c r="K8449" s="255"/>
      <c r="M8449" s="255"/>
      <c r="S8449" s="255"/>
      <c r="AE8449" s="94" t="e">
        <f aca="false" t="array" ref="AE8449:AE8449">_xlfn.torow(_xlfn.unique(_xlfn._xlws.filter(cat_table[Subsector],$E8449=cat_table[Sector],"")))</f>
        <v>#NAME?</v>
      </c>
      <c r="AO8449" s="94" t="e">
        <f aca="false" t="array" ref="AO8449:AO8449">_xlfn.torow(_xlfn.unique(_xlfn._xlws.filter(cat_table[Sub-subsector],($E8449=cat_table[Sector])*($F8449=cat_table[Subsector]),"")))</f>
        <v>#NAME?</v>
      </c>
    </row>
    <row r="8450" customFormat="false" ht="15" hidden="false" customHeight="true" outlineLevel="0" collapsed="false">
      <c r="E8450" s="255"/>
      <c r="F8450" s="255"/>
      <c r="G8450" s="255"/>
      <c r="I8450" s="255"/>
      <c r="J8450" s="255"/>
      <c r="K8450" s="255"/>
      <c r="M8450" s="255"/>
      <c r="S8450" s="255"/>
      <c r="AE8450" s="94" t="e">
        <f aca="false" t="array" ref="AE8450:AE8450">_xlfn.torow(_xlfn.unique(_xlfn._xlws.filter(cat_table[Subsector],$E8450=cat_table[Sector],"")))</f>
        <v>#NAME?</v>
      </c>
      <c r="AO8450" s="94" t="e">
        <f aca="false" t="array" ref="AO8450:AO8450">_xlfn.torow(_xlfn.unique(_xlfn._xlws.filter(cat_table[Sub-subsector],($E8450=cat_table[Sector])*($F8450=cat_table[Subsector]),"")))</f>
        <v>#NAME?</v>
      </c>
    </row>
    <row r="8451" customFormat="false" ht="15" hidden="false" customHeight="true" outlineLevel="0" collapsed="false">
      <c r="E8451" s="255"/>
      <c r="F8451" s="255"/>
      <c r="G8451" s="255"/>
      <c r="I8451" s="255"/>
      <c r="J8451" s="255"/>
      <c r="K8451" s="255"/>
      <c r="M8451" s="255"/>
      <c r="S8451" s="255"/>
      <c r="AE8451" s="94" t="e">
        <f aca="false" t="array" ref="AE8451:AE8451">_xlfn.torow(_xlfn.unique(_xlfn._xlws.filter(cat_table[Subsector],$E8451=cat_table[Sector],"")))</f>
        <v>#NAME?</v>
      </c>
      <c r="AO8451" s="94" t="e">
        <f aca="false" t="array" ref="AO8451:AO8451">_xlfn.torow(_xlfn.unique(_xlfn._xlws.filter(cat_table[Sub-subsector],($E8451=cat_table[Sector])*($F8451=cat_table[Subsector]),"")))</f>
        <v>#NAME?</v>
      </c>
    </row>
    <row r="8452" customFormat="false" ht="15" hidden="false" customHeight="true" outlineLevel="0" collapsed="false">
      <c r="E8452" s="255"/>
      <c r="F8452" s="255"/>
      <c r="G8452" s="255"/>
      <c r="I8452" s="255"/>
      <c r="J8452" s="255"/>
      <c r="K8452" s="255"/>
      <c r="M8452" s="255"/>
      <c r="S8452" s="255"/>
      <c r="AE8452" s="94" t="e">
        <f aca="false" t="array" ref="AE8452:AE8452">_xlfn.torow(_xlfn.unique(_xlfn._xlws.filter(cat_table[Subsector],$E8452=cat_table[Sector],"")))</f>
        <v>#NAME?</v>
      </c>
      <c r="AO8452" s="94" t="e">
        <f aca="false" t="array" ref="AO8452:AO8452">_xlfn.torow(_xlfn.unique(_xlfn._xlws.filter(cat_table[Sub-subsector],($E8452=cat_table[Sector])*($F8452=cat_table[Subsector]),"")))</f>
        <v>#NAME?</v>
      </c>
    </row>
    <row r="8453" customFormat="false" ht="15" hidden="false" customHeight="true" outlineLevel="0" collapsed="false">
      <c r="E8453" s="255"/>
      <c r="F8453" s="255"/>
      <c r="G8453" s="255"/>
      <c r="I8453" s="255"/>
      <c r="J8453" s="255"/>
      <c r="K8453" s="255"/>
      <c r="M8453" s="255"/>
      <c r="S8453" s="255"/>
      <c r="AE8453" s="94" t="e">
        <f aca="false" t="array" ref="AE8453:AE8453">_xlfn.torow(_xlfn.unique(_xlfn._xlws.filter(cat_table[Subsector],$E8453=cat_table[Sector],"")))</f>
        <v>#NAME?</v>
      </c>
      <c r="AO8453" s="94" t="e">
        <f aca="false" t="array" ref="AO8453:AO8453">_xlfn.torow(_xlfn.unique(_xlfn._xlws.filter(cat_table[Sub-subsector],($E8453=cat_table[Sector])*($F8453=cat_table[Subsector]),"")))</f>
        <v>#NAME?</v>
      </c>
    </row>
    <row r="8454" customFormat="false" ht="15" hidden="false" customHeight="true" outlineLevel="0" collapsed="false">
      <c r="E8454" s="255"/>
      <c r="F8454" s="255"/>
      <c r="G8454" s="255"/>
      <c r="I8454" s="255"/>
      <c r="J8454" s="255"/>
      <c r="K8454" s="255"/>
      <c r="M8454" s="255"/>
      <c r="S8454" s="255"/>
      <c r="AE8454" s="94" t="e">
        <f aca="false" t="array" ref="AE8454:AE8454">_xlfn.torow(_xlfn.unique(_xlfn._xlws.filter(cat_table[Subsector],$E8454=cat_table[Sector],"")))</f>
        <v>#NAME?</v>
      </c>
      <c r="AO8454" s="94" t="e">
        <f aca="false" t="array" ref="AO8454:AO8454">_xlfn.torow(_xlfn.unique(_xlfn._xlws.filter(cat_table[Sub-subsector],($E8454=cat_table[Sector])*($F8454=cat_table[Subsector]),"")))</f>
        <v>#NAME?</v>
      </c>
    </row>
    <row r="8455" customFormat="false" ht="15" hidden="false" customHeight="true" outlineLevel="0" collapsed="false">
      <c r="E8455" s="255"/>
      <c r="F8455" s="255"/>
      <c r="G8455" s="255"/>
      <c r="I8455" s="255"/>
      <c r="J8455" s="255"/>
      <c r="K8455" s="255"/>
      <c r="M8455" s="255"/>
      <c r="S8455" s="255"/>
      <c r="AE8455" s="94" t="e">
        <f aca="false" t="array" ref="AE8455:AE8455">_xlfn.torow(_xlfn.unique(_xlfn._xlws.filter(cat_table[Subsector],$E8455=cat_table[Sector],"")))</f>
        <v>#NAME?</v>
      </c>
      <c r="AO8455" s="94" t="e">
        <f aca="false" t="array" ref="AO8455:AO8455">_xlfn.torow(_xlfn.unique(_xlfn._xlws.filter(cat_table[Sub-subsector],($E8455=cat_table[Sector])*($F8455=cat_table[Subsector]),"")))</f>
        <v>#NAME?</v>
      </c>
    </row>
    <row r="8456" customFormat="false" ht="15" hidden="false" customHeight="true" outlineLevel="0" collapsed="false">
      <c r="E8456" s="255"/>
      <c r="F8456" s="255"/>
      <c r="G8456" s="255"/>
      <c r="I8456" s="255"/>
      <c r="J8456" s="255"/>
      <c r="K8456" s="255"/>
      <c r="M8456" s="255"/>
      <c r="S8456" s="255"/>
      <c r="AE8456" s="94" t="e">
        <f aca="false" t="array" ref="AE8456:AE8456">_xlfn.torow(_xlfn.unique(_xlfn._xlws.filter(cat_table[Subsector],$E8456=cat_table[Sector],"")))</f>
        <v>#NAME?</v>
      </c>
      <c r="AO8456" s="94" t="e">
        <f aca="false" t="array" ref="AO8456:AO8456">_xlfn.torow(_xlfn.unique(_xlfn._xlws.filter(cat_table[Sub-subsector],($E8456=cat_table[Sector])*($F8456=cat_table[Subsector]),"")))</f>
        <v>#NAME?</v>
      </c>
    </row>
    <row r="8457" customFormat="false" ht="15" hidden="false" customHeight="true" outlineLevel="0" collapsed="false">
      <c r="E8457" s="255"/>
      <c r="F8457" s="255"/>
      <c r="G8457" s="255"/>
      <c r="I8457" s="255"/>
      <c r="J8457" s="255"/>
      <c r="K8457" s="255"/>
      <c r="M8457" s="255"/>
      <c r="S8457" s="255"/>
      <c r="AE8457" s="94" t="e">
        <f aca="false" t="array" ref="AE8457:AE8457">_xlfn.torow(_xlfn.unique(_xlfn._xlws.filter(cat_table[Subsector],$E8457=cat_table[Sector],"")))</f>
        <v>#NAME?</v>
      </c>
      <c r="AO8457" s="94" t="e">
        <f aca="false" t="array" ref="AO8457:AO8457">_xlfn.torow(_xlfn.unique(_xlfn._xlws.filter(cat_table[Sub-subsector],($E8457=cat_table[Sector])*($F8457=cat_table[Subsector]),"")))</f>
        <v>#NAME?</v>
      </c>
    </row>
    <row r="8458" customFormat="false" ht="15" hidden="false" customHeight="true" outlineLevel="0" collapsed="false">
      <c r="E8458" s="255"/>
      <c r="F8458" s="255"/>
      <c r="G8458" s="255"/>
      <c r="I8458" s="255"/>
      <c r="J8458" s="255"/>
      <c r="K8458" s="255"/>
      <c r="M8458" s="255"/>
      <c r="S8458" s="255"/>
      <c r="AE8458" s="94" t="e">
        <f aca="false" t="array" ref="AE8458:AE8458">_xlfn.torow(_xlfn.unique(_xlfn._xlws.filter(cat_table[Subsector],$E8458=cat_table[Sector],"")))</f>
        <v>#NAME?</v>
      </c>
      <c r="AO8458" s="94" t="e">
        <f aca="false" t="array" ref="AO8458:AO8458">_xlfn.torow(_xlfn.unique(_xlfn._xlws.filter(cat_table[Sub-subsector],($E8458=cat_table[Sector])*($F8458=cat_table[Subsector]),"")))</f>
        <v>#NAME?</v>
      </c>
    </row>
    <row r="8459" customFormat="false" ht="15" hidden="false" customHeight="true" outlineLevel="0" collapsed="false">
      <c r="E8459" s="255"/>
      <c r="F8459" s="255"/>
      <c r="G8459" s="255"/>
      <c r="I8459" s="255"/>
      <c r="J8459" s="255"/>
      <c r="K8459" s="255"/>
      <c r="M8459" s="255"/>
      <c r="S8459" s="255"/>
      <c r="AE8459" s="94" t="e">
        <f aca="false" t="array" ref="AE8459:AE8459">_xlfn.torow(_xlfn.unique(_xlfn._xlws.filter(cat_table[Subsector],$E8459=cat_table[Sector],"")))</f>
        <v>#NAME?</v>
      </c>
      <c r="AO8459" s="94" t="e">
        <f aca="false" t="array" ref="AO8459:AO8459">_xlfn.torow(_xlfn.unique(_xlfn._xlws.filter(cat_table[Sub-subsector],($E8459=cat_table[Sector])*($F8459=cat_table[Subsector]),"")))</f>
        <v>#NAME?</v>
      </c>
    </row>
    <row r="8460" customFormat="false" ht="15" hidden="false" customHeight="true" outlineLevel="0" collapsed="false">
      <c r="E8460" s="255"/>
      <c r="F8460" s="255"/>
      <c r="G8460" s="255"/>
      <c r="I8460" s="255"/>
      <c r="J8460" s="255"/>
      <c r="K8460" s="255"/>
      <c r="M8460" s="255"/>
      <c r="S8460" s="255"/>
      <c r="AE8460" s="94" t="e">
        <f aca="false" t="array" ref="AE8460:AE8460">_xlfn.torow(_xlfn.unique(_xlfn._xlws.filter(cat_table[Subsector],$E8460=cat_table[Sector],"")))</f>
        <v>#NAME?</v>
      </c>
      <c r="AO8460" s="94" t="e">
        <f aca="false" t="array" ref="AO8460:AO8460">_xlfn.torow(_xlfn.unique(_xlfn._xlws.filter(cat_table[Sub-subsector],($E8460=cat_table[Sector])*($F8460=cat_table[Subsector]),"")))</f>
        <v>#NAME?</v>
      </c>
    </row>
    <row r="8461" customFormat="false" ht="15" hidden="false" customHeight="true" outlineLevel="0" collapsed="false">
      <c r="E8461" s="255"/>
      <c r="F8461" s="255"/>
      <c r="G8461" s="255"/>
      <c r="I8461" s="255"/>
      <c r="J8461" s="255"/>
      <c r="K8461" s="255"/>
      <c r="M8461" s="255"/>
      <c r="S8461" s="255"/>
      <c r="AE8461" s="94" t="e">
        <f aca="false" t="array" ref="AE8461:AE8461">_xlfn.torow(_xlfn.unique(_xlfn._xlws.filter(cat_table[Subsector],$E8461=cat_table[Sector],"")))</f>
        <v>#NAME?</v>
      </c>
      <c r="AO8461" s="94" t="e">
        <f aca="false" t="array" ref="AO8461:AO8461">_xlfn.torow(_xlfn.unique(_xlfn._xlws.filter(cat_table[Sub-subsector],($E8461=cat_table[Sector])*($F8461=cat_table[Subsector]),"")))</f>
        <v>#NAME?</v>
      </c>
    </row>
    <row r="8462" customFormat="false" ht="15" hidden="false" customHeight="true" outlineLevel="0" collapsed="false">
      <c r="E8462" s="255"/>
      <c r="F8462" s="255"/>
      <c r="G8462" s="255"/>
      <c r="I8462" s="255"/>
      <c r="J8462" s="255"/>
      <c r="K8462" s="255"/>
      <c r="M8462" s="255"/>
      <c r="S8462" s="255"/>
      <c r="AE8462" s="94" t="e">
        <f aca="false" t="array" ref="AE8462:AE8462">_xlfn.torow(_xlfn.unique(_xlfn._xlws.filter(cat_table[Subsector],$E8462=cat_table[Sector],"")))</f>
        <v>#NAME?</v>
      </c>
      <c r="AO8462" s="94" t="e">
        <f aca="false" t="array" ref="AO8462:AO8462">_xlfn.torow(_xlfn.unique(_xlfn._xlws.filter(cat_table[Sub-subsector],($E8462=cat_table[Sector])*($F8462=cat_table[Subsector]),"")))</f>
        <v>#NAME?</v>
      </c>
    </row>
    <row r="8463" customFormat="false" ht="15" hidden="false" customHeight="true" outlineLevel="0" collapsed="false">
      <c r="E8463" s="255"/>
      <c r="F8463" s="255"/>
      <c r="G8463" s="255"/>
      <c r="I8463" s="255"/>
      <c r="J8463" s="255"/>
      <c r="K8463" s="255"/>
      <c r="M8463" s="255"/>
      <c r="S8463" s="255"/>
      <c r="AE8463" s="94" t="e">
        <f aca="false" t="array" ref="AE8463:AE8463">_xlfn.torow(_xlfn.unique(_xlfn._xlws.filter(cat_table[Subsector],$E8463=cat_table[Sector],"")))</f>
        <v>#NAME?</v>
      </c>
      <c r="AO8463" s="94" t="e">
        <f aca="false" t="array" ref="AO8463:AO8463">_xlfn.torow(_xlfn.unique(_xlfn._xlws.filter(cat_table[Sub-subsector],($E8463=cat_table[Sector])*($F8463=cat_table[Subsector]),"")))</f>
        <v>#NAME?</v>
      </c>
    </row>
    <row r="8464" customFormat="false" ht="15" hidden="false" customHeight="true" outlineLevel="0" collapsed="false">
      <c r="E8464" s="255"/>
      <c r="F8464" s="255"/>
      <c r="G8464" s="255"/>
      <c r="I8464" s="255"/>
      <c r="J8464" s="255"/>
      <c r="K8464" s="255"/>
      <c r="M8464" s="255"/>
      <c r="S8464" s="255"/>
      <c r="AE8464" s="94" t="e">
        <f aca="false" t="array" ref="AE8464:AE8464">_xlfn.torow(_xlfn.unique(_xlfn._xlws.filter(cat_table[Subsector],$E8464=cat_table[Sector],"")))</f>
        <v>#NAME?</v>
      </c>
      <c r="AO8464" s="94" t="e">
        <f aca="false" t="array" ref="AO8464:AO8464">_xlfn.torow(_xlfn.unique(_xlfn._xlws.filter(cat_table[Sub-subsector],($E8464=cat_table[Sector])*($F8464=cat_table[Subsector]),"")))</f>
        <v>#NAME?</v>
      </c>
    </row>
    <row r="8465" customFormat="false" ht="15" hidden="false" customHeight="true" outlineLevel="0" collapsed="false">
      <c r="E8465" s="255"/>
      <c r="F8465" s="255"/>
      <c r="G8465" s="255"/>
      <c r="I8465" s="255"/>
      <c r="J8465" s="255"/>
      <c r="K8465" s="255"/>
      <c r="M8465" s="255"/>
      <c r="S8465" s="255"/>
      <c r="AE8465" s="94" t="e">
        <f aca="false" t="array" ref="AE8465:AE8465">_xlfn.torow(_xlfn.unique(_xlfn._xlws.filter(cat_table[Subsector],$E8465=cat_table[Sector],"")))</f>
        <v>#NAME?</v>
      </c>
      <c r="AO8465" s="94" t="e">
        <f aca="false" t="array" ref="AO8465:AO8465">_xlfn.torow(_xlfn.unique(_xlfn._xlws.filter(cat_table[Sub-subsector],($E8465=cat_table[Sector])*($F8465=cat_table[Subsector]),"")))</f>
        <v>#NAME?</v>
      </c>
    </row>
    <row r="8466" customFormat="false" ht="15" hidden="false" customHeight="true" outlineLevel="0" collapsed="false">
      <c r="E8466" s="255"/>
      <c r="F8466" s="255"/>
      <c r="G8466" s="255"/>
      <c r="I8466" s="255"/>
      <c r="J8466" s="255"/>
      <c r="K8466" s="255"/>
      <c r="M8466" s="255"/>
      <c r="S8466" s="255"/>
      <c r="AE8466" s="94" t="e">
        <f aca="false" t="array" ref="AE8466:AE8466">_xlfn.torow(_xlfn.unique(_xlfn._xlws.filter(cat_table[Subsector],$E8466=cat_table[Sector],"")))</f>
        <v>#NAME?</v>
      </c>
      <c r="AO8466" s="94" t="e">
        <f aca="false" t="array" ref="AO8466:AO8466">_xlfn.torow(_xlfn.unique(_xlfn._xlws.filter(cat_table[Sub-subsector],($E8466=cat_table[Sector])*($F8466=cat_table[Subsector]),"")))</f>
        <v>#NAME?</v>
      </c>
    </row>
    <row r="8467" customFormat="false" ht="15" hidden="false" customHeight="true" outlineLevel="0" collapsed="false">
      <c r="E8467" s="255"/>
      <c r="F8467" s="255"/>
      <c r="G8467" s="255"/>
      <c r="I8467" s="255"/>
      <c r="J8467" s="255"/>
      <c r="K8467" s="255"/>
      <c r="M8467" s="255"/>
      <c r="S8467" s="255"/>
      <c r="AE8467" s="94" t="e">
        <f aca="false" t="array" ref="AE8467:AE8467">_xlfn.torow(_xlfn.unique(_xlfn._xlws.filter(cat_table[Subsector],$E8467=cat_table[Sector],"")))</f>
        <v>#NAME?</v>
      </c>
      <c r="AO8467" s="94" t="e">
        <f aca="false" t="array" ref="AO8467:AO8467">_xlfn.torow(_xlfn.unique(_xlfn._xlws.filter(cat_table[Sub-subsector],($E8467=cat_table[Sector])*($F8467=cat_table[Subsector]),"")))</f>
        <v>#NAME?</v>
      </c>
    </row>
    <row r="8468" customFormat="false" ht="15" hidden="false" customHeight="true" outlineLevel="0" collapsed="false">
      <c r="E8468" s="255"/>
      <c r="F8468" s="255"/>
      <c r="G8468" s="255"/>
      <c r="I8468" s="255"/>
      <c r="J8468" s="255"/>
      <c r="K8468" s="255"/>
      <c r="M8468" s="255"/>
      <c r="S8468" s="255"/>
      <c r="AE8468" s="94" t="e">
        <f aca="false" t="array" ref="AE8468:AE8468">_xlfn.torow(_xlfn.unique(_xlfn._xlws.filter(cat_table[Subsector],$E8468=cat_table[Sector],"")))</f>
        <v>#NAME?</v>
      </c>
      <c r="AO8468" s="94" t="e">
        <f aca="false" t="array" ref="AO8468:AO8468">_xlfn.torow(_xlfn.unique(_xlfn._xlws.filter(cat_table[Sub-subsector],($E8468=cat_table[Sector])*($F8468=cat_table[Subsector]),"")))</f>
        <v>#NAME?</v>
      </c>
    </row>
    <row r="8469" customFormat="false" ht="15" hidden="false" customHeight="true" outlineLevel="0" collapsed="false">
      <c r="E8469" s="255"/>
      <c r="F8469" s="255"/>
      <c r="G8469" s="255"/>
      <c r="I8469" s="255"/>
      <c r="J8469" s="255"/>
      <c r="K8469" s="255"/>
      <c r="M8469" s="255"/>
      <c r="S8469" s="255"/>
      <c r="AE8469" s="94" t="e">
        <f aca="false" t="array" ref="AE8469:AE8469">_xlfn.torow(_xlfn.unique(_xlfn._xlws.filter(cat_table[Subsector],$E8469=cat_table[Sector],"")))</f>
        <v>#NAME?</v>
      </c>
      <c r="AO8469" s="94" t="e">
        <f aca="false" t="array" ref="AO8469:AO8469">_xlfn.torow(_xlfn.unique(_xlfn._xlws.filter(cat_table[Sub-subsector],($E8469=cat_table[Sector])*($F8469=cat_table[Subsector]),"")))</f>
        <v>#NAME?</v>
      </c>
    </row>
    <row r="8470" customFormat="false" ht="15" hidden="false" customHeight="true" outlineLevel="0" collapsed="false">
      <c r="E8470" s="255"/>
      <c r="F8470" s="255"/>
      <c r="G8470" s="255"/>
      <c r="I8470" s="255"/>
      <c r="J8470" s="255"/>
      <c r="K8470" s="255"/>
      <c r="M8470" s="255"/>
      <c r="S8470" s="255"/>
      <c r="AE8470" s="94" t="e">
        <f aca="false" t="array" ref="AE8470:AE8470">_xlfn.torow(_xlfn.unique(_xlfn._xlws.filter(cat_table[Subsector],$E8470=cat_table[Sector],"")))</f>
        <v>#NAME?</v>
      </c>
      <c r="AO8470" s="94" t="e">
        <f aca="false" t="array" ref="AO8470:AO8470">_xlfn.torow(_xlfn.unique(_xlfn._xlws.filter(cat_table[Sub-subsector],($E8470=cat_table[Sector])*($F8470=cat_table[Subsector]),"")))</f>
        <v>#NAME?</v>
      </c>
    </row>
    <row r="8471" customFormat="false" ht="15" hidden="false" customHeight="true" outlineLevel="0" collapsed="false">
      <c r="E8471" s="255"/>
      <c r="F8471" s="255"/>
      <c r="G8471" s="255"/>
      <c r="I8471" s="255"/>
      <c r="J8471" s="255"/>
      <c r="K8471" s="255"/>
      <c r="M8471" s="255"/>
      <c r="S8471" s="255"/>
      <c r="AE8471" s="94" t="e">
        <f aca="false" t="array" ref="AE8471:AE8471">_xlfn.torow(_xlfn.unique(_xlfn._xlws.filter(cat_table[Subsector],$E8471=cat_table[Sector],"")))</f>
        <v>#NAME?</v>
      </c>
      <c r="AO8471" s="94" t="e">
        <f aca="false" t="array" ref="AO8471:AO8471">_xlfn.torow(_xlfn.unique(_xlfn._xlws.filter(cat_table[Sub-subsector],($E8471=cat_table[Sector])*($F8471=cat_table[Subsector]),"")))</f>
        <v>#NAME?</v>
      </c>
    </row>
    <row r="8472" customFormat="false" ht="15" hidden="false" customHeight="true" outlineLevel="0" collapsed="false">
      <c r="E8472" s="255"/>
      <c r="F8472" s="255"/>
      <c r="G8472" s="255"/>
      <c r="I8472" s="255"/>
      <c r="J8472" s="255"/>
      <c r="K8472" s="255"/>
      <c r="M8472" s="255"/>
      <c r="S8472" s="255"/>
      <c r="AE8472" s="94" t="e">
        <f aca="false" t="array" ref="AE8472:AE8472">_xlfn.torow(_xlfn.unique(_xlfn._xlws.filter(cat_table[Subsector],$E8472=cat_table[Sector],"")))</f>
        <v>#NAME?</v>
      </c>
      <c r="AO8472" s="94" t="e">
        <f aca="false" t="array" ref="AO8472:AO8472">_xlfn.torow(_xlfn.unique(_xlfn._xlws.filter(cat_table[Sub-subsector],($E8472=cat_table[Sector])*($F8472=cat_table[Subsector]),"")))</f>
        <v>#NAME?</v>
      </c>
    </row>
    <row r="8473" customFormat="false" ht="15" hidden="false" customHeight="true" outlineLevel="0" collapsed="false">
      <c r="E8473" s="255"/>
      <c r="F8473" s="255"/>
      <c r="G8473" s="255"/>
      <c r="I8473" s="255"/>
      <c r="J8473" s="255"/>
      <c r="K8473" s="255"/>
      <c r="M8473" s="255"/>
      <c r="S8473" s="255"/>
      <c r="AE8473" s="94" t="e">
        <f aca="false" t="array" ref="AE8473:AE8473">_xlfn.torow(_xlfn.unique(_xlfn._xlws.filter(cat_table[Subsector],$E8473=cat_table[Sector],"")))</f>
        <v>#NAME?</v>
      </c>
      <c r="AO8473" s="94" t="e">
        <f aca="false" t="array" ref="AO8473:AO8473">_xlfn.torow(_xlfn.unique(_xlfn._xlws.filter(cat_table[Sub-subsector],($E8473=cat_table[Sector])*($F8473=cat_table[Subsector]),"")))</f>
        <v>#NAME?</v>
      </c>
    </row>
    <row r="8474" customFormat="false" ht="15" hidden="false" customHeight="true" outlineLevel="0" collapsed="false">
      <c r="E8474" s="255"/>
      <c r="F8474" s="255"/>
      <c r="G8474" s="255"/>
      <c r="I8474" s="255"/>
      <c r="J8474" s="255"/>
      <c r="K8474" s="255"/>
      <c r="M8474" s="255"/>
      <c r="S8474" s="255"/>
      <c r="AE8474" s="94" t="e">
        <f aca="false" t="array" ref="AE8474:AE8474">_xlfn.torow(_xlfn.unique(_xlfn._xlws.filter(cat_table[Subsector],$E8474=cat_table[Sector],"")))</f>
        <v>#NAME?</v>
      </c>
      <c r="AO8474" s="94" t="e">
        <f aca="false" t="array" ref="AO8474:AO8474">_xlfn.torow(_xlfn.unique(_xlfn._xlws.filter(cat_table[Sub-subsector],($E8474=cat_table[Sector])*($F8474=cat_table[Subsector]),"")))</f>
        <v>#NAME?</v>
      </c>
    </row>
    <row r="8475" customFormat="false" ht="15" hidden="false" customHeight="true" outlineLevel="0" collapsed="false">
      <c r="E8475" s="255"/>
      <c r="F8475" s="255"/>
      <c r="G8475" s="255"/>
      <c r="I8475" s="255"/>
      <c r="J8475" s="255"/>
      <c r="K8475" s="255"/>
      <c r="M8475" s="255"/>
      <c r="S8475" s="255"/>
      <c r="AE8475" s="94" t="e">
        <f aca="false" t="array" ref="AE8475:AE8475">_xlfn.torow(_xlfn.unique(_xlfn._xlws.filter(cat_table[Subsector],$E8475=cat_table[Sector],"")))</f>
        <v>#NAME?</v>
      </c>
      <c r="AO8475" s="94" t="e">
        <f aca="false" t="array" ref="AO8475:AO8475">_xlfn.torow(_xlfn.unique(_xlfn._xlws.filter(cat_table[Sub-subsector],($E8475=cat_table[Sector])*($F8475=cat_table[Subsector]),"")))</f>
        <v>#NAME?</v>
      </c>
    </row>
    <row r="8476" customFormat="false" ht="15" hidden="false" customHeight="true" outlineLevel="0" collapsed="false">
      <c r="E8476" s="255"/>
      <c r="F8476" s="255"/>
      <c r="G8476" s="255"/>
      <c r="I8476" s="255"/>
      <c r="J8476" s="255"/>
      <c r="K8476" s="255"/>
      <c r="M8476" s="255"/>
      <c r="S8476" s="255"/>
      <c r="AE8476" s="94" t="e">
        <f aca="false" t="array" ref="AE8476:AE8476">_xlfn.torow(_xlfn.unique(_xlfn._xlws.filter(cat_table[Subsector],$E8476=cat_table[Sector],"")))</f>
        <v>#NAME?</v>
      </c>
      <c r="AO8476" s="94" t="e">
        <f aca="false" t="array" ref="AO8476:AO8476">_xlfn.torow(_xlfn.unique(_xlfn._xlws.filter(cat_table[Sub-subsector],($E8476=cat_table[Sector])*($F8476=cat_table[Subsector]),"")))</f>
        <v>#NAME?</v>
      </c>
    </row>
    <row r="8477" customFormat="false" ht="15" hidden="false" customHeight="true" outlineLevel="0" collapsed="false">
      <c r="E8477" s="255"/>
      <c r="F8477" s="255"/>
      <c r="G8477" s="255"/>
      <c r="I8477" s="255"/>
      <c r="J8477" s="255"/>
      <c r="K8477" s="255"/>
      <c r="M8477" s="255"/>
      <c r="S8477" s="255"/>
      <c r="AE8477" s="94" t="e">
        <f aca="false" t="array" ref="AE8477:AE8477">_xlfn.torow(_xlfn.unique(_xlfn._xlws.filter(cat_table[Subsector],$E8477=cat_table[Sector],"")))</f>
        <v>#NAME?</v>
      </c>
      <c r="AO8477" s="94" t="e">
        <f aca="false" t="array" ref="AO8477:AO8477">_xlfn.torow(_xlfn.unique(_xlfn._xlws.filter(cat_table[Sub-subsector],($E8477=cat_table[Sector])*($F8477=cat_table[Subsector]),"")))</f>
        <v>#NAME?</v>
      </c>
    </row>
    <row r="8478" customFormat="false" ht="15" hidden="false" customHeight="true" outlineLevel="0" collapsed="false">
      <c r="E8478" s="255"/>
      <c r="F8478" s="255"/>
      <c r="G8478" s="255"/>
      <c r="I8478" s="255"/>
      <c r="J8478" s="255"/>
      <c r="K8478" s="255"/>
      <c r="M8478" s="255"/>
      <c r="S8478" s="255"/>
      <c r="AE8478" s="94" t="e">
        <f aca="false" t="array" ref="AE8478:AE8478">_xlfn.torow(_xlfn.unique(_xlfn._xlws.filter(cat_table[Subsector],$E8478=cat_table[Sector],"")))</f>
        <v>#NAME?</v>
      </c>
      <c r="AO8478" s="94" t="e">
        <f aca="false" t="array" ref="AO8478:AO8478">_xlfn.torow(_xlfn.unique(_xlfn._xlws.filter(cat_table[Sub-subsector],($E8478=cat_table[Sector])*($F8478=cat_table[Subsector]),"")))</f>
        <v>#NAME?</v>
      </c>
    </row>
    <row r="8479" customFormat="false" ht="15" hidden="false" customHeight="true" outlineLevel="0" collapsed="false">
      <c r="E8479" s="255"/>
      <c r="F8479" s="255"/>
      <c r="G8479" s="255"/>
      <c r="I8479" s="255"/>
      <c r="J8479" s="255"/>
      <c r="K8479" s="255"/>
      <c r="M8479" s="255"/>
      <c r="S8479" s="255"/>
      <c r="AE8479" s="94" t="e">
        <f aca="false" t="array" ref="AE8479:AE8479">_xlfn.torow(_xlfn.unique(_xlfn._xlws.filter(cat_table[Subsector],$E8479=cat_table[Sector],"")))</f>
        <v>#NAME?</v>
      </c>
      <c r="AO8479" s="94" t="e">
        <f aca="false" t="array" ref="AO8479:AO8479">_xlfn.torow(_xlfn.unique(_xlfn._xlws.filter(cat_table[Sub-subsector],($E8479=cat_table[Sector])*($F8479=cat_table[Subsector]),"")))</f>
        <v>#NAME?</v>
      </c>
    </row>
    <row r="8480" customFormat="false" ht="15" hidden="false" customHeight="true" outlineLevel="0" collapsed="false">
      <c r="E8480" s="255"/>
      <c r="F8480" s="255"/>
      <c r="G8480" s="255"/>
      <c r="I8480" s="255"/>
      <c r="J8480" s="255"/>
      <c r="K8480" s="255"/>
      <c r="M8480" s="255"/>
      <c r="S8480" s="255"/>
      <c r="AE8480" s="94" t="e">
        <f aca="false" t="array" ref="AE8480:AE8480">_xlfn.torow(_xlfn.unique(_xlfn._xlws.filter(cat_table[Subsector],$E8480=cat_table[Sector],"")))</f>
        <v>#NAME?</v>
      </c>
      <c r="AO8480" s="94" t="e">
        <f aca="false" t="array" ref="AO8480:AO8480">_xlfn.torow(_xlfn.unique(_xlfn._xlws.filter(cat_table[Sub-subsector],($E8480=cat_table[Sector])*($F8480=cat_table[Subsector]),"")))</f>
        <v>#NAME?</v>
      </c>
    </row>
    <row r="8481" customFormat="false" ht="15" hidden="false" customHeight="true" outlineLevel="0" collapsed="false">
      <c r="E8481" s="255"/>
      <c r="F8481" s="255"/>
      <c r="G8481" s="255"/>
      <c r="I8481" s="255"/>
      <c r="J8481" s="255"/>
      <c r="K8481" s="255"/>
      <c r="M8481" s="255"/>
      <c r="S8481" s="255"/>
      <c r="AE8481" s="94" t="e">
        <f aca="false" t="array" ref="AE8481:AE8481">_xlfn.torow(_xlfn.unique(_xlfn._xlws.filter(cat_table[Subsector],$E8481=cat_table[Sector],"")))</f>
        <v>#NAME?</v>
      </c>
      <c r="AO8481" s="94" t="e">
        <f aca="false" t="array" ref="AO8481:AO8481">_xlfn.torow(_xlfn.unique(_xlfn._xlws.filter(cat_table[Sub-subsector],($E8481=cat_table[Sector])*($F8481=cat_table[Subsector]),"")))</f>
        <v>#NAME?</v>
      </c>
    </row>
    <row r="8482" customFormat="false" ht="15" hidden="false" customHeight="true" outlineLevel="0" collapsed="false">
      <c r="E8482" s="255"/>
      <c r="F8482" s="255"/>
      <c r="G8482" s="255"/>
      <c r="I8482" s="255"/>
      <c r="J8482" s="255"/>
      <c r="K8482" s="255"/>
      <c r="M8482" s="255"/>
      <c r="S8482" s="255"/>
      <c r="AE8482" s="94" t="e">
        <f aca="false" t="array" ref="AE8482:AE8482">_xlfn.torow(_xlfn.unique(_xlfn._xlws.filter(cat_table[Subsector],$E8482=cat_table[Sector],"")))</f>
        <v>#NAME?</v>
      </c>
      <c r="AO8482" s="94" t="e">
        <f aca="false" t="array" ref="AO8482:AO8482">_xlfn.torow(_xlfn.unique(_xlfn._xlws.filter(cat_table[Sub-subsector],($E8482=cat_table[Sector])*($F8482=cat_table[Subsector]),"")))</f>
        <v>#NAME?</v>
      </c>
    </row>
    <row r="8483" customFormat="false" ht="15" hidden="false" customHeight="true" outlineLevel="0" collapsed="false">
      <c r="E8483" s="255"/>
      <c r="F8483" s="255"/>
      <c r="G8483" s="255"/>
      <c r="I8483" s="255"/>
      <c r="J8483" s="255"/>
      <c r="K8483" s="255"/>
      <c r="M8483" s="255"/>
      <c r="S8483" s="255"/>
      <c r="AE8483" s="94" t="e">
        <f aca="false" t="array" ref="AE8483:AE8483">_xlfn.torow(_xlfn.unique(_xlfn._xlws.filter(cat_table[Subsector],$E8483=cat_table[Sector],"")))</f>
        <v>#NAME?</v>
      </c>
      <c r="AO8483" s="94" t="e">
        <f aca="false" t="array" ref="AO8483:AO8483">_xlfn.torow(_xlfn.unique(_xlfn._xlws.filter(cat_table[Sub-subsector],($E8483=cat_table[Sector])*($F8483=cat_table[Subsector]),"")))</f>
        <v>#NAME?</v>
      </c>
    </row>
    <row r="8484" customFormat="false" ht="15" hidden="false" customHeight="true" outlineLevel="0" collapsed="false">
      <c r="E8484" s="255"/>
      <c r="F8484" s="255"/>
      <c r="G8484" s="255"/>
      <c r="I8484" s="255"/>
      <c r="J8484" s="255"/>
      <c r="K8484" s="255"/>
      <c r="M8484" s="255"/>
      <c r="S8484" s="255"/>
      <c r="AE8484" s="94" t="e">
        <f aca="false" t="array" ref="AE8484:AE8484">_xlfn.torow(_xlfn.unique(_xlfn._xlws.filter(cat_table[Subsector],$E8484=cat_table[Sector],"")))</f>
        <v>#NAME?</v>
      </c>
      <c r="AO8484" s="94" t="e">
        <f aca="false" t="array" ref="AO8484:AO8484">_xlfn.torow(_xlfn.unique(_xlfn._xlws.filter(cat_table[Sub-subsector],($E8484=cat_table[Sector])*($F8484=cat_table[Subsector]),"")))</f>
        <v>#NAME?</v>
      </c>
    </row>
    <row r="8485" customFormat="false" ht="15" hidden="false" customHeight="true" outlineLevel="0" collapsed="false">
      <c r="E8485" s="255"/>
      <c r="F8485" s="255"/>
      <c r="G8485" s="255"/>
      <c r="I8485" s="255"/>
      <c r="J8485" s="255"/>
      <c r="K8485" s="255"/>
      <c r="M8485" s="255"/>
      <c r="S8485" s="255"/>
      <c r="AE8485" s="94" t="e">
        <f aca="false" t="array" ref="AE8485:AE8485">_xlfn.torow(_xlfn.unique(_xlfn._xlws.filter(cat_table[Subsector],$E8485=cat_table[Sector],"")))</f>
        <v>#NAME?</v>
      </c>
      <c r="AO8485" s="94" t="e">
        <f aca="false" t="array" ref="AO8485:AO8485">_xlfn.torow(_xlfn.unique(_xlfn._xlws.filter(cat_table[Sub-subsector],($E8485=cat_table[Sector])*($F8485=cat_table[Subsector]),"")))</f>
        <v>#NAME?</v>
      </c>
    </row>
    <row r="8486" customFormat="false" ht="15" hidden="false" customHeight="true" outlineLevel="0" collapsed="false">
      <c r="E8486" s="255"/>
      <c r="F8486" s="255"/>
      <c r="G8486" s="255"/>
      <c r="I8486" s="255"/>
      <c r="J8486" s="255"/>
      <c r="K8486" s="255"/>
      <c r="M8486" s="255"/>
      <c r="S8486" s="255"/>
      <c r="AE8486" s="94" t="e">
        <f aca="false" t="array" ref="AE8486:AE8486">_xlfn.torow(_xlfn.unique(_xlfn._xlws.filter(cat_table[Subsector],$E8486=cat_table[Sector],"")))</f>
        <v>#NAME?</v>
      </c>
      <c r="AO8486" s="94" t="e">
        <f aca="false" t="array" ref="AO8486:AO8486">_xlfn.torow(_xlfn.unique(_xlfn._xlws.filter(cat_table[Sub-subsector],($E8486=cat_table[Sector])*($F8486=cat_table[Subsector]),"")))</f>
        <v>#NAME?</v>
      </c>
    </row>
    <row r="8487" customFormat="false" ht="15" hidden="false" customHeight="true" outlineLevel="0" collapsed="false">
      <c r="E8487" s="255"/>
      <c r="F8487" s="255"/>
      <c r="G8487" s="255"/>
      <c r="I8487" s="255"/>
      <c r="J8487" s="255"/>
      <c r="K8487" s="255"/>
      <c r="M8487" s="255"/>
      <c r="S8487" s="255"/>
      <c r="AE8487" s="94" t="e">
        <f aca="false" t="array" ref="AE8487:AE8487">_xlfn.torow(_xlfn.unique(_xlfn._xlws.filter(cat_table[Subsector],$E8487=cat_table[Sector],"")))</f>
        <v>#NAME?</v>
      </c>
      <c r="AO8487" s="94" t="e">
        <f aca="false" t="array" ref="AO8487:AO8487">_xlfn.torow(_xlfn.unique(_xlfn._xlws.filter(cat_table[Sub-subsector],($E8487=cat_table[Sector])*($F8487=cat_table[Subsector]),"")))</f>
        <v>#NAME?</v>
      </c>
    </row>
    <row r="8488" customFormat="false" ht="15" hidden="false" customHeight="true" outlineLevel="0" collapsed="false">
      <c r="E8488" s="255"/>
      <c r="F8488" s="255"/>
      <c r="G8488" s="255"/>
      <c r="I8488" s="255"/>
      <c r="J8488" s="255"/>
      <c r="K8488" s="255"/>
      <c r="M8488" s="255"/>
      <c r="S8488" s="255"/>
      <c r="AE8488" s="94" t="e">
        <f aca="false" t="array" ref="AE8488:AE8488">_xlfn.torow(_xlfn.unique(_xlfn._xlws.filter(cat_table[Subsector],$E8488=cat_table[Sector],"")))</f>
        <v>#NAME?</v>
      </c>
      <c r="AO8488" s="94" t="e">
        <f aca="false" t="array" ref="AO8488:AO8488">_xlfn.torow(_xlfn.unique(_xlfn._xlws.filter(cat_table[Sub-subsector],($E8488=cat_table[Sector])*($F8488=cat_table[Subsector]),"")))</f>
        <v>#NAME?</v>
      </c>
    </row>
    <row r="8489" customFormat="false" ht="15" hidden="false" customHeight="true" outlineLevel="0" collapsed="false">
      <c r="E8489" s="255"/>
      <c r="F8489" s="255"/>
      <c r="G8489" s="255"/>
      <c r="I8489" s="255"/>
      <c r="J8489" s="255"/>
      <c r="K8489" s="255"/>
      <c r="M8489" s="255"/>
      <c r="S8489" s="255"/>
      <c r="AE8489" s="94" t="e">
        <f aca="false" t="array" ref="AE8489:AE8489">_xlfn.torow(_xlfn.unique(_xlfn._xlws.filter(cat_table[Subsector],$E8489=cat_table[Sector],"")))</f>
        <v>#NAME?</v>
      </c>
      <c r="AO8489" s="94" t="e">
        <f aca="false" t="array" ref="AO8489:AO8489">_xlfn.torow(_xlfn.unique(_xlfn._xlws.filter(cat_table[Sub-subsector],($E8489=cat_table[Sector])*($F8489=cat_table[Subsector]),"")))</f>
        <v>#NAME?</v>
      </c>
    </row>
    <row r="8490" customFormat="false" ht="15" hidden="false" customHeight="true" outlineLevel="0" collapsed="false">
      <c r="E8490" s="255"/>
      <c r="F8490" s="255"/>
      <c r="G8490" s="255"/>
      <c r="I8490" s="255"/>
      <c r="J8490" s="255"/>
      <c r="K8490" s="255"/>
      <c r="M8490" s="255"/>
      <c r="S8490" s="255"/>
      <c r="AE8490" s="94" t="e">
        <f aca="false" t="array" ref="AE8490:AE8490">_xlfn.torow(_xlfn.unique(_xlfn._xlws.filter(cat_table[Subsector],$E8490=cat_table[Sector],"")))</f>
        <v>#NAME?</v>
      </c>
      <c r="AO8490" s="94" t="e">
        <f aca="false" t="array" ref="AO8490:AO8490">_xlfn.torow(_xlfn.unique(_xlfn._xlws.filter(cat_table[Sub-subsector],($E8490=cat_table[Sector])*($F8490=cat_table[Subsector]),"")))</f>
        <v>#NAME?</v>
      </c>
    </row>
    <row r="8491" customFormat="false" ht="15" hidden="false" customHeight="true" outlineLevel="0" collapsed="false">
      <c r="E8491" s="255"/>
      <c r="F8491" s="255"/>
      <c r="G8491" s="255"/>
      <c r="I8491" s="255"/>
      <c r="J8491" s="255"/>
      <c r="K8491" s="255"/>
      <c r="M8491" s="255"/>
      <c r="S8491" s="255"/>
      <c r="AE8491" s="94" t="e">
        <f aca="false" t="array" ref="AE8491:AE8491">_xlfn.torow(_xlfn.unique(_xlfn._xlws.filter(cat_table[Subsector],$E8491=cat_table[Sector],"")))</f>
        <v>#NAME?</v>
      </c>
      <c r="AO8491" s="94" t="e">
        <f aca="false" t="array" ref="AO8491:AO8491">_xlfn.torow(_xlfn.unique(_xlfn._xlws.filter(cat_table[Sub-subsector],($E8491=cat_table[Sector])*($F8491=cat_table[Subsector]),"")))</f>
        <v>#NAME?</v>
      </c>
    </row>
    <row r="8492" customFormat="false" ht="15" hidden="false" customHeight="true" outlineLevel="0" collapsed="false">
      <c r="E8492" s="255"/>
      <c r="F8492" s="255"/>
      <c r="G8492" s="255"/>
      <c r="I8492" s="255"/>
      <c r="J8492" s="255"/>
      <c r="K8492" s="255"/>
      <c r="M8492" s="255"/>
      <c r="S8492" s="255"/>
      <c r="AE8492" s="94" t="e">
        <f aca="false" t="array" ref="AE8492:AE8492">_xlfn.torow(_xlfn.unique(_xlfn._xlws.filter(cat_table[Subsector],$E8492=cat_table[Sector],"")))</f>
        <v>#NAME?</v>
      </c>
      <c r="AO8492" s="94" t="e">
        <f aca="false" t="array" ref="AO8492:AO8492">_xlfn.torow(_xlfn.unique(_xlfn._xlws.filter(cat_table[Sub-subsector],($E8492=cat_table[Sector])*($F8492=cat_table[Subsector]),"")))</f>
        <v>#NAME?</v>
      </c>
    </row>
    <row r="8493" customFormat="false" ht="15" hidden="false" customHeight="true" outlineLevel="0" collapsed="false">
      <c r="E8493" s="255"/>
      <c r="F8493" s="255"/>
      <c r="G8493" s="255"/>
      <c r="I8493" s="255"/>
      <c r="J8493" s="255"/>
      <c r="K8493" s="255"/>
      <c r="M8493" s="255"/>
      <c r="S8493" s="255"/>
      <c r="AE8493" s="94" t="e">
        <f aca="false" t="array" ref="AE8493:AE8493">_xlfn.torow(_xlfn.unique(_xlfn._xlws.filter(cat_table[Subsector],$E8493=cat_table[Sector],"")))</f>
        <v>#NAME?</v>
      </c>
      <c r="AO8493" s="94" t="e">
        <f aca="false" t="array" ref="AO8493:AO8493">_xlfn.torow(_xlfn.unique(_xlfn._xlws.filter(cat_table[Sub-subsector],($E8493=cat_table[Sector])*($F8493=cat_table[Subsector]),"")))</f>
        <v>#NAME?</v>
      </c>
    </row>
    <row r="8494" customFormat="false" ht="15" hidden="false" customHeight="true" outlineLevel="0" collapsed="false">
      <c r="E8494" s="255"/>
      <c r="F8494" s="255"/>
      <c r="G8494" s="255"/>
      <c r="I8494" s="255"/>
      <c r="J8494" s="255"/>
      <c r="K8494" s="255"/>
      <c r="M8494" s="255"/>
      <c r="S8494" s="255"/>
      <c r="AE8494" s="94" t="e">
        <f aca="false" t="array" ref="AE8494:AE8494">_xlfn.torow(_xlfn.unique(_xlfn._xlws.filter(cat_table[Subsector],$E8494=cat_table[Sector],"")))</f>
        <v>#NAME?</v>
      </c>
      <c r="AO8494" s="94" t="e">
        <f aca="false" t="array" ref="AO8494:AO8494">_xlfn.torow(_xlfn.unique(_xlfn._xlws.filter(cat_table[Sub-subsector],($E8494=cat_table[Sector])*($F8494=cat_table[Subsector]),"")))</f>
        <v>#NAME?</v>
      </c>
    </row>
    <row r="8495" customFormat="false" ht="15" hidden="false" customHeight="true" outlineLevel="0" collapsed="false">
      <c r="E8495" s="255"/>
      <c r="F8495" s="255"/>
      <c r="G8495" s="255"/>
      <c r="I8495" s="255"/>
      <c r="J8495" s="255"/>
      <c r="K8495" s="255"/>
      <c r="M8495" s="255"/>
      <c r="S8495" s="255"/>
      <c r="AE8495" s="94" t="e">
        <f aca="false" t="array" ref="AE8495:AE8495">_xlfn.torow(_xlfn.unique(_xlfn._xlws.filter(cat_table[Subsector],$E8495=cat_table[Sector],"")))</f>
        <v>#NAME?</v>
      </c>
      <c r="AO8495" s="94" t="e">
        <f aca="false" t="array" ref="AO8495:AO8495">_xlfn.torow(_xlfn.unique(_xlfn._xlws.filter(cat_table[Sub-subsector],($E8495=cat_table[Sector])*($F8495=cat_table[Subsector]),"")))</f>
        <v>#NAME?</v>
      </c>
    </row>
    <row r="8496" customFormat="false" ht="15" hidden="false" customHeight="true" outlineLevel="0" collapsed="false">
      <c r="E8496" s="255"/>
      <c r="F8496" s="255"/>
      <c r="G8496" s="255"/>
      <c r="I8496" s="255"/>
      <c r="J8496" s="255"/>
      <c r="K8496" s="255"/>
      <c r="M8496" s="255"/>
      <c r="S8496" s="255"/>
      <c r="AE8496" s="94" t="e">
        <f aca="false" t="array" ref="AE8496:AE8496">_xlfn.torow(_xlfn.unique(_xlfn._xlws.filter(cat_table[Subsector],$E8496=cat_table[Sector],"")))</f>
        <v>#NAME?</v>
      </c>
      <c r="AO8496" s="94" t="e">
        <f aca="false" t="array" ref="AO8496:AO8496">_xlfn.torow(_xlfn.unique(_xlfn._xlws.filter(cat_table[Sub-subsector],($E8496=cat_table[Sector])*($F8496=cat_table[Subsector]),"")))</f>
        <v>#NAME?</v>
      </c>
    </row>
    <row r="8497" customFormat="false" ht="15" hidden="false" customHeight="true" outlineLevel="0" collapsed="false">
      <c r="E8497" s="255"/>
      <c r="F8497" s="255"/>
      <c r="G8497" s="255"/>
      <c r="I8497" s="255"/>
      <c r="J8497" s="255"/>
      <c r="K8497" s="255"/>
      <c r="M8497" s="255"/>
      <c r="S8497" s="255"/>
      <c r="AE8497" s="94" t="e">
        <f aca="false" t="array" ref="AE8497:AE8497">_xlfn.torow(_xlfn.unique(_xlfn._xlws.filter(cat_table[Subsector],$E8497=cat_table[Sector],"")))</f>
        <v>#NAME?</v>
      </c>
      <c r="AO8497" s="94" t="e">
        <f aca="false" t="array" ref="AO8497:AO8497">_xlfn.torow(_xlfn.unique(_xlfn._xlws.filter(cat_table[Sub-subsector],($E8497=cat_table[Sector])*($F8497=cat_table[Subsector]),"")))</f>
        <v>#NAME?</v>
      </c>
    </row>
    <row r="8498" customFormat="false" ht="15" hidden="false" customHeight="true" outlineLevel="0" collapsed="false">
      <c r="E8498" s="255"/>
      <c r="F8498" s="255"/>
      <c r="G8498" s="255"/>
      <c r="I8498" s="255"/>
      <c r="J8498" s="255"/>
      <c r="K8498" s="255"/>
      <c r="M8498" s="255"/>
      <c r="S8498" s="255"/>
      <c r="AE8498" s="94" t="e">
        <f aca="false" t="array" ref="AE8498:AE8498">_xlfn.torow(_xlfn.unique(_xlfn._xlws.filter(cat_table[Subsector],$E8498=cat_table[Sector],"")))</f>
        <v>#NAME?</v>
      </c>
      <c r="AO8498" s="94" t="e">
        <f aca="false" t="array" ref="AO8498:AO8498">_xlfn.torow(_xlfn.unique(_xlfn._xlws.filter(cat_table[Sub-subsector],($E8498=cat_table[Sector])*($F8498=cat_table[Subsector]),"")))</f>
        <v>#NAME?</v>
      </c>
    </row>
    <row r="8499" customFormat="false" ht="15" hidden="false" customHeight="true" outlineLevel="0" collapsed="false">
      <c r="E8499" s="255"/>
      <c r="F8499" s="255"/>
      <c r="G8499" s="255"/>
      <c r="I8499" s="255"/>
      <c r="J8499" s="255"/>
      <c r="K8499" s="255"/>
      <c r="M8499" s="255"/>
      <c r="S8499" s="255"/>
      <c r="AE8499" s="94" t="e">
        <f aca="false" t="array" ref="AE8499:AE8499">_xlfn.torow(_xlfn.unique(_xlfn._xlws.filter(cat_table[Subsector],$E8499=cat_table[Sector],"")))</f>
        <v>#NAME?</v>
      </c>
      <c r="AO8499" s="94" t="e">
        <f aca="false" t="array" ref="AO8499:AO8499">_xlfn.torow(_xlfn.unique(_xlfn._xlws.filter(cat_table[Sub-subsector],($E8499=cat_table[Sector])*($F8499=cat_table[Subsector]),"")))</f>
        <v>#NAME?</v>
      </c>
    </row>
    <row r="8500" customFormat="false" ht="15" hidden="false" customHeight="true" outlineLevel="0" collapsed="false">
      <c r="E8500" s="255"/>
      <c r="F8500" s="255"/>
      <c r="G8500" s="255"/>
      <c r="I8500" s="255"/>
      <c r="J8500" s="255"/>
      <c r="K8500" s="255"/>
      <c r="M8500" s="255"/>
      <c r="S8500" s="255"/>
      <c r="AE8500" s="94" t="e">
        <f aca="false" t="array" ref="AE8500:AE8500">_xlfn.torow(_xlfn.unique(_xlfn._xlws.filter(cat_table[Subsector],$E8500=cat_table[Sector],"")))</f>
        <v>#NAME?</v>
      </c>
      <c r="AO8500" s="94" t="e">
        <f aca="false" t="array" ref="AO8500:AO8500">_xlfn.torow(_xlfn.unique(_xlfn._xlws.filter(cat_table[Sub-subsector],($E8500=cat_table[Sector])*($F8500=cat_table[Subsector]),"")))</f>
        <v>#NAME?</v>
      </c>
    </row>
    <row r="8501" customFormat="false" ht="15" hidden="false" customHeight="true" outlineLevel="0" collapsed="false">
      <c r="E8501" s="255"/>
      <c r="F8501" s="255"/>
      <c r="G8501" s="255"/>
      <c r="I8501" s="255"/>
      <c r="J8501" s="255"/>
      <c r="K8501" s="255"/>
      <c r="M8501" s="255"/>
      <c r="S8501" s="255"/>
      <c r="AE8501" s="94" t="e">
        <f aca="false" t="array" ref="AE8501:AE8501">_xlfn.torow(_xlfn.unique(_xlfn._xlws.filter(cat_table[Subsector],$E8501=cat_table[Sector],"")))</f>
        <v>#NAME?</v>
      </c>
      <c r="AO8501" s="94" t="e">
        <f aca="false" t="array" ref="AO8501:AO8501">_xlfn.torow(_xlfn.unique(_xlfn._xlws.filter(cat_table[Sub-subsector],($E8501=cat_table[Sector])*($F8501=cat_table[Subsector]),"")))</f>
        <v>#NAME?</v>
      </c>
    </row>
    <row r="8502" customFormat="false" ht="15" hidden="false" customHeight="true" outlineLevel="0" collapsed="false">
      <c r="E8502" s="255"/>
      <c r="F8502" s="255"/>
      <c r="G8502" s="255"/>
      <c r="I8502" s="255"/>
      <c r="J8502" s="255"/>
      <c r="K8502" s="255"/>
      <c r="M8502" s="255"/>
      <c r="S8502" s="255"/>
      <c r="AE8502" s="94" t="e">
        <f aca="false" t="array" ref="AE8502:AE8502">_xlfn.torow(_xlfn.unique(_xlfn._xlws.filter(cat_table[Subsector],$E8502=cat_table[Sector],"")))</f>
        <v>#NAME?</v>
      </c>
      <c r="AO8502" s="94" t="e">
        <f aca="false" t="array" ref="AO8502:AO8502">_xlfn.torow(_xlfn.unique(_xlfn._xlws.filter(cat_table[Sub-subsector],($E8502=cat_table[Sector])*($F8502=cat_table[Subsector]),"")))</f>
        <v>#NAME?</v>
      </c>
    </row>
    <row r="8503" customFormat="false" ht="15" hidden="false" customHeight="true" outlineLevel="0" collapsed="false">
      <c r="E8503" s="255"/>
      <c r="F8503" s="255"/>
      <c r="G8503" s="255"/>
      <c r="I8503" s="255"/>
      <c r="J8503" s="255"/>
      <c r="K8503" s="255"/>
      <c r="M8503" s="255"/>
      <c r="S8503" s="255"/>
      <c r="AE8503" s="94" t="e">
        <f aca="false" t="array" ref="AE8503:AE8503">_xlfn.torow(_xlfn.unique(_xlfn._xlws.filter(cat_table[Subsector],$E8503=cat_table[Sector],"")))</f>
        <v>#NAME?</v>
      </c>
      <c r="AO8503" s="94" t="e">
        <f aca="false" t="array" ref="AO8503:AO8503">_xlfn.torow(_xlfn.unique(_xlfn._xlws.filter(cat_table[Sub-subsector],($E8503=cat_table[Sector])*($F8503=cat_table[Subsector]),"")))</f>
        <v>#NAME?</v>
      </c>
    </row>
    <row r="8504" customFormat="false" ht="15" hidden="false" customHeight="true" outlineLevel="0" collapsed="false">
      <c r="E8504" s="255"/>
      <c r="F8504" s="255"/>
      <c r="G8504" s="255"/>
      <c r="I8504" s="255"/>
      <c r="J8504" s="255"/>
      <c r="K8504" s="255"/>
      <c r="M8504" s="255"/>
      <c r="S8504" s="255"/>
      <c r="AE8504" s="94" t="e">
        <f aca="false" t="array" ref="AE8504:AE8504">_xlfn.torow(_xlfn.unique(_xlfn._xlws.filter(cat_table[Subsector],$E8504=cat_table[Sector],"")))</f>
        <v>#NAME?</v>
      </c>
      <c r="AO8504" s="94" t="e">
        <f aca="false" t="array" ref="AO8504:AO8504">_xlfn.torow(_xlfn.unique(_xlfn._xlws.filter(cat_table[Sub-subsector],($E8504=cat_table[Sector])*($F8504=cat_table[Subsector]),"")))</f>
        <v>#NAME?</v>
      </c>
    </row>
    <row r="8505" customFormat="false" ht="15" hidden="false" customHeight="true" outlineLevel="0" collapsed="false">
      <c r="E8505" s="255"/>
      <c r="F8505" s="255"/>
      <c r="G8505" s="255"/>
      <c r="I8505" s="255"/>
      <c r="J8505" s="255"/>
      <c r="K8505" s="255"/>
      <c r="M8505" s="255"/>
      <c r="S8505" s="255"/>
      <c r="AE8505" s="94" t="e">
        <f aca="false" t="array" ref="AE8505:AE8505">_xlfn.torow(_xlfn.unique(_xlfn._xlws.filter(cat_table[Subsector],$E8505=cat_table[Sector],"")))</f>
        <v>#NAME?</v>
      </c>
      <c r="AO8505" s="94" t="e">
        <f aca="false" t="array" ref="AO8505:AO8505">_xlfn.torow(_xlfn.unique(_xlfn._xlws.filter(cat_table[Sub-subsector],($E8505=cat_table[Sector])*($F8505=cat_table[Subsector]),"")))</f>
        <v>#NAME?</v>
      </c>
    </row>
    <row r="8506" customFormat="false" ht="15" hidden="false" customHeight="true" outlineLevel="0" collapsed="false">
      <c r="E8506" s="255"/>
      <c r="F8506" s="255"/>
      <c r="G8506" s="255"/>
      <c r="I8506" s="255"/>
      <c r="J8506" s="255"/>
      <c r="K8506" s="255"/>
      <c r="M8506" s="255"/>
      <c r="S8506" s="255"/>
      <c r="AE8506" s="94" t="e">
        <f aca="false" t="array" ref="AE8506:AE8506">_xlfn.torow(_xlfn.unique(_xlfn._xlws.filter(cat_table[Subsector],$E8506=cat_table[Sector],"")))</f>
        <v>#NAME?</v>
      </c>
      <c r="AO8506" s="94" t="e">
        <f aca="false" t="array" ref="AO8506:AO8506">_xlfn.torow(_xlfn.unique(_xlfn._xlws.filter(cat_table[Sub-subsector],($E8506=cat_table[Sector])*($F8506=cat_table[Subsector]),"")))</f>
        <v>#NAME?</v>
      </c>
    </row>
    <row r="8507" customFormat="false" ht="15" hidden="false" customHeight="true" outlineLevel="0" collapsed="false">
      <c r="E8507" s="255"/>
      <c r="F8507" s="255"/>
      <c r="G8507" s="255"/>
      <c r="I8507" s="255"/>
      <c r="J8507" s="255"/>
      <c r="K8507" s="255"/>
      <c r="M8507" s="255"/>
      <c r="S8507" s="255"/>
      <c r="AE8507" s="94" t="e">
        <f aca="false" t="array" ref="AE8507:AE8507">_xlfn.torow(_xlfn.unique(_xlfn._xlws.filter(cat_table[Subsector],$E8507=cat_table[Sector],"")))</f>
        <v>#NAME?</v>
      </c>
      <c r="AO8507" s="94" t="e">
        <f aca="false" t="array" ref="AO8507:AO8507">_xlfn.torow(_xlfn.unique(_xlfn._xlws.filter(cat_table[Sub-subsector],($E8507=cat_table[Sector])*($F8507=cat_table[Subsector]),"")))</f>
        <v>#NAME?</v>
      </c>
    </row>
    <row r="8508" customFormat="false" ht="15" hidden="false" customHeight="true" outlineLevel="0" collapsed="false">
      <c r="E8508" s="255"/>
      <c r="F8508" s="255"/>
      <c r="G8508" s="255"/>
      <c r="I8508" s="255"/>
      <c r="J8508" s="255"/>
      <c r="K8508" s="255"/>
      <c r="M8508" s="255"/>
      <c r="S8508" s="255"/>
      <c r="AE8508" s="94" t="e">
        <f aca="false" t="array" ref="AE8508:AE8508">_xlfn.torow(_xlfn.unique(_xlfn._xlws.filter(cat_table[Subsector],$E8508=cat_table[Sector],"")))</f>
        <v>#NAME?</v>
      </c>
      <c r="AO8508" s="94" t="e">
        <f aca="false" t="array" ref="AO8508:AO8508">_xlfn.torow(_xlfn.unique(_xlfn._xlws.filter(cat_table[Sub-subsector],($E8508=cat_table[Sector])*($F8508=cat_table[Subsector]),"")))</f>
        <v>#NAME?</v>
      </c>
    </row>
    <row r="8509" customFormat="false" ht="15" hidden="false" customHeight="true" outlineLevel="0" collapsed="false">
      <c r="E8509" s="255"/>
      <c r="F8509" s="255"/>
      <c r="G8509" s="255"/>
      <c r="I8509" s="255"/>
      <c r="J8509" s="255"/>
      <c r="K8509" s="255"/>
      <c r="M8509" s="255"/>
      <c r="S8509" s="255"/>
      <c r="AE8509" s="94" t="e">
        <f aca="false" t="array" ref="AE8509:AE8509">_xlfn.torow(_xlfn.unique(_xlfn._xlws.filter(cat_table[Subsector],$E8509=cat_table[Sector],"")))</f>
        <v>#NAME?</v>
      </c>
      <c r="AO8509" s="94" t="e">
        <f aca="false" t="array" ref="AO8509:AO8509">_xlfn.torow(_xlfn.unique(_xlfn._xlws.filter(cat_table[Sub-subsector],($E8509=cat_table[Sector])*($F8509=cat_table[Subsector]),"")))</f>
        <v>#NAME?</v>
      </c>
    </row>
    <row r="8510" customFormat="false" ht="15" hidden="false" customHeight="true" outlineLevel="0" collapsed="false">
      <c r="E8510" s="255"/>
      <c r="F8510" s="255"/>
      <c r="G8510" s="255"/>
      <c r="I8510" s="255"/>
      <c r="J8510" s="255"/>
      <c r="K8510" s="255"/>
      <c r="M8510" s="255"/>
      <c r="S8510" s="255"/>
      <c r="AE8510" s="94" t="e">
        <f aca="false" t="array" ref="AE8510:AE8510">_xlfn.torow(_xlfn.unique(_xlfn._xlws.filter(cat_table[Subsector],$E8510=cat_table[Sector],"")))</f>
        <v>#NAME?</v>
      </c>
      <c r="AO8510" s="94" t="e">
        <f aca="false" t="array" ref="AO8510:AO8510">_xlfn.torow(_xlfn.unique(_xlfn._xlws.filter(cat_table[Sub-subsector],($E8510=cat_table[Sector])*($F8510=cat_table[Subsector]),"")))</f>
        <v>#NAME?</v>
      </c>
    </row>
    <row r="8511" customFormat="false" ht="15" hidden="false" customHeight="true" outlineLevel="0" collapsed="false">
      <c r="E8511" s="255"/>
      <c r="F8511" s="255"/>
      <c r="G8511" s="255"/>
      <c r="I8511" s="255"/>
      <c r="J8511" s="255"/>
      <c r="K8511" s="255"/>
      <c r="M8511" s="255"/>
      <c r="S8511" s="255"/>
      <c r="AE8511" s="94" t="e">
        <f aca="false" t="array" ref="AE8511:AE8511">_xlfn.torow(_xlfn.unique(_xlfn._xlws.filter(cat_table[Subsector],$E8511=cat_table[Sector],"")))</f>
        <v>#NAME?</v>
      </c>
      <c r="AO8511" s="94" t="e">
        <f aca="false" t="array" ref="AO8511:AO8511">_xlfn.torow(_xlfn.unique(_xlfn._xlws.filter(cat_table[Sub-subsector],($E8511=cat_table[Sector])*($F8511=cat_table[Subsector]),"")))</f>
        <v>#NAME?</v>
      </c>
    </row>
    <row r="8512" customFormat="false" ht="15" hidden="false" customHeight="true" outlineLevel="0" collapsed="false">
      <c r="E8512" s="255"/>
      <c r="F8512" s="255"/>
      <c r="G8512" s="255"/>
      <c r="I8512" s="255"/>
      <c r="J8512" s="255"/>
      <c r="K8512" s="255"/>
      <c r="M8512" s="255"/>
      <c r="S8512" s="255"/>
      <c r="AE8512" s="94" t="e">
        <f aca="false" t="array" ref="AE8512:AE8512">_xlfn.torow(_xlfn.unique(_xlfn._xlws.filter(cat_table[Subsector],$E8512=cat_table[Sector],"")))</f>
        <v>#NAME?</v>
      </c>
      <c r="AO8512" s="94" t="e">
        <f aca="false" t="array" ref="AO8512:AO8512">_xlfn.torow(_xlfn.unique(_xlfn._xlws.filter(cat_table[Sub-subsector],($E8512=cat_table[Sector])*($F8512=cat_table[Subsector]),"")))</f>
        <v>#NAME?</v>
      </c>
    </row>
    <row r="8513" customFormat="false" ht="15" hidden="false" customHeight="true" outlineLevel="0" collapsed="false">
      <c r="E8513" s="255"/>
      <c r="F8513" s="255"/>
      <c r="G8513" s="255"/>
      <c r="I8513" s="255"/>
      <c r="J8513" s="255"/>
      <c r="K8513" s="255"/>
      <c r="M8513" s="255"/>
      <c r="S8513" s="255"/>
      <c r="AE8513" s="94" t="e">
        <f aca="false" t="array" ref="AE8513:AE8513">_xlfn.torow(_xlfn.unique(_xlfn._xlws.filter(cat_table[Subsector],$E8513=cat_table[Sector],"")))</f>
        <v>#NAME?</v>
      </c>
      <c r="AO8513" s="94" t="e">
        <f aca="false" t="array" ref="AO8513:AO8513">_xlfn.torow(_xlfn.unique(_xlfn._xlws.filter(cat_table[Sub-subsector],($E8513=cat_table[Sector])*($F8513=cat_table[Subsector]),"")))</f>
        <v>#NAME?</v>
      </c>
    </row>
    <row r="8514" customFormat="false" ht="15" hidden="false" customHeight="true" outlineLevel="0" collapsed="false">
      <c r="E8514" s="255"/>
      <c r="F8514" s="255"/>
      <c r="G8514" s="255"/>
      <c r="I8514" s="255"/>
      <c r="J8514" s="255"/>
      <c r="K8514" s="255"/>
      <c r="M8514" s="255"/>
      <c r="S8514" s="255"/>
      <c r="AE8514" s="94" t="e">
        <f aca="false" t="array" ref="AE8514:AE8514">_xlfn.torow(_xlfn.unique(_xlfn._xlws.filter(cat_table[Subsector],$E8514=cat_table[Sector],"")))</f>
        <v>#NAME?</v>
      </c>
      <c r="AO8514" s="94" t="e">
        <f aca="false" t="array" ref="AO8514:AO8514">_xlfn.torow(_xlfn.unique(_xlfn._xlws.filter(cat_table[Sub-subsector],($E8514=cat_table[Sector])*($F8514=cat_table[Subsector]),"")))</f>
        <v>#NAME?</v>
      </c>
    </row>
    <row r="8515" customFormat="false" ht="15" hidden="false" customHeight="true" outlineLevel="0" collapsed="false">
      <c r="E8515" s="255"/>
      <c r="F8515" s="255"/>
      <c r="G8515" s="255"/>
      <c r="I8515" s="255"/>
      <c r="J8515" s="255"/>
      <c r="K8515" s="255"/>
      <c r="M8515" s="255"/>
      <c r="S8515" s="255"/>
      <c r="AE8515" s="94" t="e">
        <f aca="false" t="array" ref="AE8515:AE8515">_xlfn.torow(_xlfn.unique(_xlfn._xlws.filter(cat_table[Subsector],$E8515=cat_table[Sector],"")))</f>
        <v>#NAME?</v>
      </c>
      <c r="AO8515" s="94" t="e">
        <f aca="false" t="array" ref="AO8515:AO8515">_xlfn.torow(_xlfn.unique(_xlfn._xlws.filter(cat_table[Sub-subsector],($E8515=cat_table[Sector])*($F8515=cat_table[Subsector]),"")))</f>
        <v>#NAME?</v>
      </c>
    </row>
    <row r="8516" customFormat="false" ht="15" hidden="false" customHeight="true" outlineLevel="0" collapsed="false">
      <c r="E8516" s="255"/>
      <c r="F8516" s="255"/>
      <c r="G8516" s="255"/>
      <c r="I8516" s="255"/>
      <c r="J8516" s="255"/>
      <c r="K8516" s="255"/>
      <c r="M8516" s="255"/>
      <c r="S8516" s="255"/>
      <c r="AE8516" s="94" t="e">
        <f aca="false" t="array" ref="AE8516:AE8516">_xlfn.torow(_xlfn.unique(_xlfn._xlws.filter(cat_table[Subsector],$E8516=cat_table[Sector],"")))</f>
        <v>#NAME?</v>
      </c>
      <c r="AO8516" s="94" t="e">
        <f aca="false" t="array" ref="AO8516:AO8516">_xlfn.torow(_xlfn.unique(_xlfn._xlws.filter(cat_table[Sub-subsector],($E8516=cat_table[Sector])*($F8516=cat_table[Subsector]),"")))</f>
        <v>#NAME?</v>
      </c>
    </row>
    <row r="8517" customFormat="false" ht="15" hidden="false" customHeight="true" outlineLevel="0" collapsed="false">
      <c r="E8517" s="255"/>
      <c r="F8517" s="255"/>
      <c r="G8517" s="255"/>
      <c r="I8517" s="255"/>
      <c r="J8517" s="255"/>
      <c r="K8517" s="255"/>
      <c r="M8517" s="255"/>
      <c r="S8517" s="255"/>
      <c r="AE8517" s="94" t="e">
        <f aca="false" t="array" ref="AE8517:AE8517">_xlfn.torow(_xlfn.unique(_xlfn._xlws.filter(cat_table[Subsector],$E8517=cat_table[Sector],"")))</f>
        <v>#NAME?</v>
      </c>
      <c r="AO8517" s="94" t="e">
        <f aca="false" t="array" ref="AO8517:AO8517">_xlfn.torow(_xlfn.unique(_xlfn._xlws.filter(cat_table[Sub-subsector],($E8517=cat_table[Sector])*($F8517=cat_table[Subsector]),"")))</f>
        <v>#NAME?</v>
      </c>
    </row>
    <row r="8518" customFormat="false" ht="15" hidden="false" customHeight="true" outlineLevel="0" collapsed="false">
      <c r="E8518" s="255"/>
      <c r="F8518" s="255"/>
      <c r="G8518" s="255"/>
      <c r="I8518" s="255"/>
      <c r="J8518" s="255"/>
      <c r="K8518" s="255"/>
      <c r="M8518" s="255"/>
      <c r="S8518" s="255"/>
      <c r="AE8518" s="94" t="e">
        <f aca="false" t="array" ref="AE8518:AE8518">_xlfn.torow(_xlfn.unique(_xlfn._xlws.filter(cat_table[Subsector],$E8518=cat_table[Sector],"")))</f>
        <v>#NAME?</v>
      </c>
      <c r="AO8518" s="94" t="e">
        <f aca="false" t="array" ref="AO8518:AO8518">_xlfn.torow(_xlfn.unique(_xlfn._xlws.filter(cat_table[Sub-subsector],($E8518=cat_table[Sector])*($F8518=cat_table[Subsector]),"")))</f>
        <v>#NAME?</v>
      </c>
    </row>
    <row r="8519" customFormat="false" ht="15" hidden="false" customHeight="true" outlineLevel="0" collapsed="false">
      <c r="E8519" s="255"/>
      <c r="F8519" s="255"/>
      <c r="G8519" s="255"/>
      <c r="I8519" s="255"/>
      <c r="J8519" s="255"/>
      <c r="K8519" s="255"/>
      <c r="M8519" s="255"/>
      <c r="S8519" s="255"/>
      <c r="AE8519" s="94" t="e">
        <f aca="false" t="array" ref="AE8519:AE8519">_xlfn.torow(_xlfn.unique(_xlfn._xlws.filter(cat_table[Subsector],$E8519=cat_table[Sector],"")))</f>
        <v>#NAME?</v>
      </c>
      <c r="AO8519" s="94" t="e">
        <f aca="false" t="array" ref="AO8519:AO8519">_xlfn.torow(_xlfn.unique(_xlfn._xlws.filter(cat_table[Sub-subsector],($E8519=cat_table[Sector])*($F8519=cat_table[Subsector]),"")))</f>
        <v>#NAME?</v>
      </c>
    </row>
    <row r="8520" customFormat="false" ht="15" hidden="false" customHeight="true" outlineLevel="0" collapsed="false">
      <c r="E8520" s="255"/>
      <c r="F8520" s="255"/>
      <c r="G8520" s="255"/>
      <c r="I8520" s="255"/>
      <c r="J8520" s="255"/>
      <c r="K8520" s="255"/>
      <c r="M8520" s="255"/>
      <c r="S8520" s="255"/>
      <c r="AE8520" s="94" t="e">
        <f aca="false" t="array" ref="AE8520:AE8520">_xlfn.torow(_xlfn.unique(_xlfn._xlws.filter(cat_table[Subsector],$E8520=cat_table[Sector],"")))</f>
        <v>#NAME?</v>
      </c>
      <c r="AO8520" s="94" t="e">
        <f aca="false" t="array" ref="AO8520:AO8520">_xlfn.torow(_xlfn.unique(_xlfn._xlws.filter(cat_table[Sub-subsector],($E8520=cat_table[Sector])*($F8520=cat_table[Subsector]),"")))</f>
        <v>#NAME?</v>
      </c>
    </row>
    <row r="8521" customFormat="false" ht="15" hidden="false" customHeight="true" outlineLevel="0" collapsed="false">
      <c r="E8521" s="255"/>
      <c r="F8521" s="255"/>
      <c r="G8521" s="255"/>
      <c r="I8521" s="255"/>
      <c r="J8521" s="255"/>
      <c r="K8521" s="255"/>
      <c r="M8521" s="255"/>
      <c r="S8521" s="255"/>
      <c r="AE8521" s="94" t="e">
        <f aca="false" t="array" ref="AE8521:AE8521">_xlfn.torow(_xlfn.unique(_xlfn._xlws.filter(cat_table[Subsector],$E8521=cat_table[Sector],"")))</f>
        <v>#NAME?</v>
      </c>
      <c r="AO8521" s="94" t="e">
        <f aca="false" t="array" ref="AO8521:AO8521">_xlfn.torow(_xlfn.unique(_xlfn._xlws.filter(cat_table[Sub-subsector],($E8521=cat_table[Sector])*($F8521=cat_table[Subsector]),"")))</f>
        <v>#NAME?</v>
      </c>
    </row>
    <row r="8522" customFormat="false" ht="15" hidden="false" customHeight="true" outlineLevel="0" collapsed="false">
      <c r="E8522" s="255"/>
      <c r="F8522" s="255"/>
      <c r="G8522" s="255"/>
      <c r="I8522" s="255"/>
      <c r="J8522" s="255"/>
      <c r="K8522" s="255"/>
      <c r="M8522" s="255"/>
      <c r="S8522" s="255"/>
      <c r="AE8522" s="94" t="e">
        <f aca="false" t="array" ref="AE8522:AE8522">_xlfn.torow(_xlfn.unique(_xlfn._xlws.filter(cat_table[Subsector],$E8522=cat_table[Sector],"")))</f>
        <v>#NAME?</v>
      </c>
      <c r="AO8522" s="94" t="e">
        <f aca="false" t="array" ref="AO8522:AO8522">_xlfn.torow(_xlfn.unique(_xlfn._xlws.filter(cat_table[Sub-subsector],($E8522=cat_table[Sector])*($F8522=cat_table[Subsector]),"")))</f>
        <v>#NAME?</v>
      </c>
    </row>
    <row r="8523" customFormat="false" ht="15" hidden="false" customHeight="true" outlineLevel="0" collapsed="false">
      <c r="E8523" s="255"/>
      <c r="F8523" s="255"/>
      <c r="G8523" s="255"/>
      <c r="I8523" s="255"/>
      <c r="J8523" s="255"/>
      <c r="K8523" s="255"/>
      <c r="M8523" s="255"/>
      <c r="S8523" s="255"/>
      <c r="AE8523" s="94" t="e">
        <f aca="false" t="array" ref="AE8523:AE8523">_xlfn.torow(_xlfn.unique(_xlfn._xlws.filter(cat_table[Subsector],$E8523=cat_table[Sector],"")))</f>
        <v>#NAME?</v>
      </c>
      <c r="AO8523" s="94" t="e">
        <f aca="false" t="array" ref="AO8523:AO8523">_xlfn.torow(_xlfn.unique(_xlfn._xlws.filter(cat_table[Sub-subsector],($E8523=cat_table[Sector])*($F8523=cat_table[Subsector]),"")))</f>
        <v>#NAME?</v>
      </c>
    </row>
    <row r="8524" customFormat="false" ht="15" hidden="false" customHeight="true" outlineLevel="0" collapsed="false">
      <c r="E8524" s="255"/>
      <c r="F8524" s="255"/>
      <c r="G8524" s="255"/>
      <c r="I8524" s="255"/>
      <c r="J8524" s="255"/>
      <c r="K8524" s="255"/>
      <c r="M8524" s="255"/>
      <c r="S8524" s="255"/>
      <c r="AE8524" s="94" t="e">
        <f aca="false" t="array" ref="AE8524:AE8524">_xlfn.torow(_xlfn.unique(_xlfn._xlws.filter(cat_table[Subsector],$E8524=cat_table[Sector],"")))</f>
        <v>#NAME?</v>
      </c>
      <c r="AO8524" s="94" t="e">
        <f aca="false" t="array" ref="AO8524:AO8524">_xlfn.torow(_xlfn.unique(_xlfn._xlws.filter(cat_table[Sub-subsector],($E8524=cat_table[Sector])*($F8524=cat_table[Subsector]),"")))</f>
        <v>#NAME?</v>
      </c>
    </row>
    <row r="8525" customFormat="false" ht="15" hidden="false" customHeight="true" outlineLevel="0" collapsed="false">
      <c r="E8525" s="255"/>
      <c r="F8525" s="255"/>
      <c r="G8525" s="255"/>
      <c r="I8525" s="255"/>
      <c r="J8525" s="255"/>
      <c r="K8525" s="255"/>
      <c r="M8525" s="255"/>
      <c r="S8525" s="255"/>
      <c r="AE8525" s="94" t="e">
        <f aca="false" t="array" ref="AE8525:AE8525">_xlfn.torow(_xlfn.unique(_xlfn._xlws.filter(cat_table[Subsector],$E8525=cat_table[Sector],"")))</f>
        <v>#NAME?</v>
      </c>
      <c r="AO8525" s="94" t="e">
        <f aca="false" t="array" ref="AO8525:AO8525">_xlfn.torow(_xlfn.unique(_xlfn._xlws.filter(cat_table[Sub-subsector],($E8525=cat_table[Sector])*($F8525=cat_table[Subsector]),"")))</f>
        <v>#NAME?</v>
      </c>
    </row>
    <row r="8526" customFormat="false" ht="15" hidden="false" customHeight="true" outlineLevel="0" collapsed="false">
      <c r="E8526" s="255"/>
      <c r="F8526" s="255"/>
      <c r="G8526" s="255"/>
      <c r="I8526" s="255"/>
      <c r="J8526" s="255"/>
      <c r="K8526" s="255"/>
      <c r="M8526" s="255"/>
      <c r="S8526" s="255"/>
      <c r="AE8526" s="94" t="e">
        <f aca="false" t="array" ref="AE8526:AE8526">_xlfn.torow(_xlfn.unique(_xlfn._xlws.filter(cat_table[Subsector],$E8526=cat_table[Sector],"")))</f>
        <v>#NAME?</v>
      </c>
      <c r="AO8526" s="94" t="e">
        <f aca="false" t="array" ref="AO8526:AO8526">_xlfn.torow(_xlfn.unique(_xlfn._xlws.filter(cat_table[Sub-subsector],($E8526=cat_table[Sector])*($F8526=cat_table[Subsector]),"")))</f>
        <v>#NAME?</v>
      </c>
    </row>
    <row r="8527" customFormat="false" ht="15" hidden="false" customHeight="true" outlineLevel="0" collapsed="false">
      <c r="E8527" s="255"/>
      <c r="F8527" s="255"/>
      <c r="G8527" s="255"/>
      <c r="I8527" s="255"/>
      <c r="J8527" s="255"/>
      <c r="K8527" s="255"/>
      <c r="M8527" s="255"/>
      <c r="S8527" s="255"/>
      <c r="AE8527" s="94" t="e">
        <f aca="false" t="array" ref="AE8527:AE8527">_xlfn.torow(_xlfn.unique(_xlfn._xlws.filter(cat_table[Subsector],$E8527=cat_table[Sector],"")))</f>
        <v>#NAME?</v>
      </c>
      <c r="AO8527" s="94" t="e">
        <f aca="false" t="array" ref="AO8527:AO8527">_xlfn.torow(_xlfn.unique(_xlfn._xlws.filter(cat_table[Sub-subsector],($E8527=cat_table[Sector])*($F8527=cat_table[Subsector]),"")))</f>
        <v>#NAME?</v>
      </c>
    </row>
    <row r="8528" customFormat="false" ht="15" hidden="false" customHeight="true" outlineLevel="0" collapsed="false">
      <c r="E8528" s="255"/>
      <c r="F8528" s="255"/>
      <c r="G8528" s="255"/>
      <c r="I8528" s="255"/>
      <c r="J8528" s="255"/>
      <c r="K8528" s="255"/>
      <c r="M8528" s="255"/>
      <c r="S8528" s="255"/>
      <c r="AE8528" s="94" t="e">
        <f aca="false" t="array" ref="AE8528:AE8528">_xlfn.torow(_xlfn.unique(_xlfn._xlws.filter(cat_table[Subsector],$E8528=cat_table[Sector],"")))</f>
        <v>#NAME?</v>
      </c>
      <c r="AO8528" s="94" t="e">
        <f aca="false" t="array" ref="AO8528:AO8528">_xlfn.torow(_xlfn.unique(_xlfn._xlws.filter(cat_table[Sub-subsector],($E8528=cat_table[Sector])*($F8528=cat_table[Subsector]),"")))</f>
        <v>#NAME?</v>
      </c>
    </row>
    <row r="8529" customFormat="false" ht="15" hidden="false" customHeight="true" outlineLevel="0" collapsed="false">
      <c r="E8529" s="255"/>
      <c r="F8529" s="255"/>
      <c r="G8529" s="255"/>
      <c r="I8529" s="255"/>
      <c r="J8529" s="255"/>
      <c r="K8529" s="255"/>
      <c r="M8529" s="255"/>
      <c r="S8529" s="255"/>
      <c r="AE8529" s="94" t="e">
        <f aca="false" t="array" ref="AE8529:AE8529">_xlfn.torow(_xlfn.unique(_xlfn._xlws.filter(cat_table[Subsector],$E8529=cat_table[Sector],"")))</f>
        <v>#NAME?</v>
      </c>
      <c r="AO8529" s="94" t="e">
        <f aca="false" t="array" ref="AO8529:AO8529">_xlfn.torow(_xlfn.unique(_xlfn._xlws.filter(cat_table[Sub-subsector],($E8529=cat_table[Sector])*($F8529=cat_table[Subsector]),"")))</f>
        <v>#NAME?</v>
      </c>
    </row>
    <row r="8530" customFormat="false" ht="15" hidden="false" customHeight="true" outlineLevel="0" collapsed="false">
      <c r="E8530" s="255"/>
      <c r="F8530" s="255"/>
      <c r="G8530" s="255"/>
      <c r="I8530" s="255"/>
      <c r="J8530" s="255"/>
      <c r="K8530" s="255"/>
      <c r="M8530" s="255"/>
      <c r="S8530" s="255"/>
      <c r="AE8530" s="94" t="e">
        <f aca="false" t="array" ref="AE8530:AE8530">_xlfn.torow(_xlfn.unique(_xlfn._xlws.filter(cat_table[Subsector],$E8530=cat_table[Sector],"")))</f>
        <v>#NAME?</v>
      </c>
      <c r="AO8530" s="94" t="e">
        <f aca="false" t="array" ref="AO8530:AO8530">_xlfn.torow(_xlfn.unique(_xlfn._xlws.filter(cat_table[Sub-subsector],($E8530=cat_table[Sector])*($F8530=cat_table[Subsector]),"")))</f>
        <v>#NAME?</v>
      </c>
    </row>
    <row r="8531" customFormat="false" ht="15" hidden="false" customHeight="true" outlineLevel="0" collapsed="false">
      <c r="E8531" s="255"/>
      <c r="F8531" s="255"/>
      <c r="G8531" s="255"/>
      <c r="I8531" s="255"/>
      <c r="J8531" s="255"/>
      <c r="K8531" s="255"/>
      <c r="M8531" s="255"/>
      <c r="S8531" s="255"/>
      <c r="AE8531" s="94" t="e">
        <f aca="false" t="array" ref="AE8531:AE8531">_xlfn.torow(_xlfn.unique(_xlfn._xlws.filter(cat_table[Subsector],$E8531=cat_table[Sector],"")))</f>
        <v>#NAME?</v>
      </c>
      <c r="AO8531" s="94" t="e">
        <f aca="false" t="array" ref="AO8531:AO8531">_xlfn.torow(_xlfn.unique(_xlfn._xlws.filter(cat_table[Sub-subsector],($E8531=cat_table[Sector])*($F8531=cat_table[Subsector]),"")))</f>
        <v>#NAME?</v>
      </c>
    </row>
    <row r="8532" customFormat="false" ht="15" hidden="false" customHeight="true" outlineLevel="0" collapsed="false">
      <c r="E8532" s="255"/>
      <c r="F8532" s="255"/>
      <c r="G8532" s="255"/>
      <c r="I8532" s="255"/>
      <c r="J8532" s="255"/>
      <c r="K8532" s="255"/>
      <c r="M8532" s="255"/>
      <c r="S8532" s="255"/>
      <c r="AE8532" s="94" t="e">
        <f aca="false" t="array" ref="AE8532:AE8532">_xlfn.torow(_xlfn.unique(_xlfn._xlws.filter(cat_table[Subsector],$E8532=cat_table[Sector],"")))</f>
        <v>#NAME?</v>
      </c>
      <c r="AO8532" s="94" t="e">
        <f aca="false" t="array" ref="AO8532:AO8532">_xlfn.torow(_xlfn.unique(_xlfn._xlws.filter(cat_table[Sub-subsector],($E8532=cat_table[Sector])*($F8532=cat_table[Subsector]),"")))</f>
        <v>#NAME?</v>
      </c>
    </row>
    <row r="8533" customFormat="false" ht="15" hidden="false" customHeight="true" outlineLevel="0" collapsed="false">
      <c r="E8533" s="255"/>
      <c r="F8533" s="255"/>
      <c r="G8533" s="255"/>
      <c r="I8533" s="255"/>
      <c r="J8533" s="255"/>
      <c r="K8533" s="255"/>
      <c r="M8533" s="255"/>
      <c r="S8533" s="255"/>
      <c r="AE8533" s="94" t="e">
        <f aca="false" t="array" ref="AE8533:AE8533">_xlfn.torow(_xlfn.unique(_xlfn._xlws.filter(cat_table[Subsector],$E8533=cat_table[Sector],"")))</f>
        <v>#NAME?</v>
      </c>
      <c r="AO8533" s="94" t="e">
        <f aca="false" t="array" ref="AO8533:AO8533">_xlfn.torow(_xlfn.unique(_xlfn._xlws.filter(cat_table[Sub-subsector],($E8533=cat_table[Sector])*($F8533=cat_table[Subsector]),"")))</f>
        <v>#NAME?</v>
      </c>
    </row>
    <row r="8534" customFormat="false" ht="15" hidden="false" customHeight="true" outlineLevel="0" collapsed="false">
      <c r="E8534" s="255"/>
      <c r="F8534" s="255"/>
      <c r="G8534" s="255"/>
      <c r="I8534" s="255"/>
      <c r="J8534" s="255"/>
      <c r="K8534" s="255"/>
      <c r="M8534" s="255"/>
      <c r="S8534" s="255"/>
      <c r="AE8534" s="94" t="e">
        <f aca="false" t="array" ref="AE8534:AE8534">_xlfn.torow(_xlfn.unique(_xlfn._xlws.filter(cat_table[Subsector],$E8534=cat_table[Sector],"")))</f>
        <v>#NAME?</v>
      </c>
      <c r="AO8534" s="94" t="e">
        <f aca="false" t="array" ref="AO8534:AO8534">_xlfn.torow(_xlfn.unique(_xlfn._xlws.filter(cat_table[Sub-subsector],($E8534=cat_table[Sector])*($F8534=cat_table[Subsector]),"")))</f>
        <v>#NAME?</v>
      </c>
    </row>
    <row r="8535" customFormat="false" ht="15" hidden="false" customHeight="true" outlineLevel="0" collapsed="false">
      <c r="E8535" s="255"/>
      <c r="F8535" s="255"/>
      <c r="G8535" s="255"/>
      <c r="I8535" s="255"/>
      <c r="J8535" s="255"/>
      <c r="K8535" s="255"/>
      <c r="M8535" s="255"/>
      <c r="S8535" s="255"/>
      <c r="AE8535" s="94" t="e">
        <f aca="false" t="array" ref="AE8535:AE8535">_xlfn.torow(_xlfn.unique(_xlfn._xlws.filter(cat_table[Subsector],$E8535=cat_table[Sector],"")))</f>
        <v>#NAME?</v>
      </c>
      <c r="AO8535" s="94" t="e">
        <f aca="false" t="array" ref="AO8535:AO8535">_xlfn.torow(_xlfn.unique(_xlfn._xlws.filter(cat_table[Sub-subsector],($E8535=cat_table[Sector])*($F8535=cat_table[Subsector]),"")))</f>
        <v>#NAME?</v>
      </c>
    </row>
    <row r="8536" customFormat="false" ht="15" hidden="false" customHeight="true" outlineLevel="0" collapsed="false">
      <c r="E8536" s="255"/>
      <c r="F8536" s="255"/>
      <c r="G8536" s="255"/>
      <c r="I8536" s="255"/>
      <c r="J8536" s="255"/>
      <c r="K8536" s="255"/>
      <c r="M8536" s="255"/>
      <c r="S8536" s="255"/>
      <c r="AE8536" s="94" t="e">
        <f aca="false" t="array" ref="AE8536:AE8536">_xlfn.torow(_xlfn.unique(_xlfn._xlws.filter(cat_table[Subsector],$E8536=cat_table[Sector],"")))</f>
        <v>#NAME?</v>
      </c>
      <c r="AO8536" s="94" t="e">
        <f aca="false" t="array" ref="AO8536:AO8536">_xlfn.torow(_xlfn.unique(_xlfn._xlws.filter(cat_table[Sub-subsector],($E8536=cat_table[Sector])*($F8536=cat_table[Subsector]),"")))</f>
        <v>#NAME?</v>
      </c>
    </row>
    <row r="8537" customFormat="false" ht="15" hidden="false" customHeight="true" outlineLevel="0" collapsed="false">
      <c r="E8537" s="255"/>
      <c r="F8537" s="255"/>
      <c r="G8537" s="255"/>
      <c r="I8537" s="255"/>
      <c r="J8537" s="255"/>
      <c r="K8537" s="255"/>
      <c r="M8537" s="255"/>
      <c r="S8537" s="255"/>
      <c r="AE8537" s="94" t="e">
        <f aca="false" t="array" ref="AE8537:AE8537">_xlfn.torow(_xlfn.unique(_xlfn._xlws.filter(cat_table[Subsector],$E8537=cat_table[Sector],"")))</f>
        <v>#NAME?</v>
      </c>
      <c r="AO8537" s="94" t="e">
        <f aca="false" t="array" ref="AO8537:AO8537">_xlfn.torow(_xlfn.unique(_xlfn._xlws.filter(cat_table[Sub-subsector],($E8537=cat_table[Sector])*($F8537=cat_table[Subsector]),"")))</f>
        <v>#NAME?</v>
      </c>
    </row>
    <row r="8538" customFormat="false" ht="15" hidden="false" customHeight="true" outlineLevel="0" collapsed="false">
      <c r="E8538" s="255"/>
      <c r="F8538" s="255"/>
      <c r="G8538" s="255"/>
      <c r="I8538" s="255"/>
      <c r="J8538" s="255"/>
      <c r="K8538" s="255"/>
      <c r="M8538" s="255"/>
      <c r="S8538" s="255"/>
      <c r="AE8538" s="94" t="e">
        <f aca="false" t="array" ref="AE8538:AE8538">_xlfn.torow(_xlfn.unique(_xlfn._xlws.filter(cat_table[Subsector],$E8538=cat_table[Sector],"")))</f>
        <v>#NAME?</v>
      </c>
      <c r="AO8538" s="94" t="e">
        <f aca="false" t="array" ref="AO8538:AO8538">_xlfn.torow(_xlfn.unique(_xlfn._xlws.filter(cat_table[Sub-subsector],($E8538=cat_table[Sector])*($F8538=cat_table[Subsector]),"")))</f>
        <v>#NAME?</v>
      </c>
    </row>
    <row r="8539" customFormat="false" ht="15" hidden="false" customHeight="true" outlineLevel="0" collapsed="false">
      <c r="E8539" s="255"/>
      <c r="F8539" s="255"/>
      <c r="G8539" s="255"/>
      <c r="I8539" s="255"/>
      <c r="J8539" s="255"/>
      <c r="K8539" s="255"/>
      <c r="M8539" s="255"/>
      <c r="S8539" s="255"/>
      <c r="AE8539" s="94" t="e">
        <f aca="false" t="array" ref="AE8539:AE8539">_xlfn.torow(_xlfn.unique(_xlfn._xlws.filter(cat_table[Subsector],$E8539=cat_table[Sector],"")))</f>
        <v>#NAME?</v>
      </c>
      <c r="AO8539" s="94" t="e">
        <f aca="false" t="array" ref="AO8539:AO8539">_xlfn.torow(_xlfn.unique(_xlfn._xlws.filter(cat_table[Sub-subsector],($E8539=cat_table[Sector])*($F8539=cat_table[Subsector]),"")))</f>
        <v>#NAME?</v>
      </c>
    </row>
    <row r="8540" customFormat="false" ht="15" hidden="false" customHeight="true" outlineLevel="0" collapsed="false">
      <c r="E8540" s="255"/>
      <c r="F8540" s="255"/>
      <c r="G8540" s="255"/>
      <c r="I8540" s="255"/>
      <c r="J8540" s="255"/>
      <c r="K8540" s="255"/>
      <c r="M8540" s="255"/>
      <c r="S8540" s="255"/>
      <c r="AE8540" s="94" t="e">
        <f aca="false" t="array" ref="AE8540:AE8540">_xlfn.torow(_xlfn.unique(_xlfn._xlws.filter(cat_table[Subsector],$E8540=cat_table[Sector],"")))</f>
        <v>#NAME?</v>
      </c>
      <c r="AO8540" s="94" t="e">
        <f aca="false" t="array" ref="AO8540:AO8540">_xlfn.torow(_xlfn.unique(_xlfn._xlws.filter(cat_table[Sub-subsector],($E8540=cat_table[Sector])*($F8540=cat_table[Subsector]),"")))</f>
        <v>#NAME?</v>
      </c>
    </row>
    <row r="8541" customFormat="false" ht="15" hidden="false" customHeight="true" outlineLevel="0" collapsed="false">
      <c r="E8541" s="255"/>
      <c r="F8541" s="255"/>
      <c r="G8541" s="255"/>
      <c r="I8541" s="255"/>
      <c r="J8541" s="255"/>
      <c r="K8541" s="255"/>
      <c r="M8541" s="255"/>
      <c r="S8541" s="255"/>
      <c r="AE8541" s="94" t="e">
        <f aca="false" t="array" ref="AE8541:AE8541">_xlfn.torow(_xlfn.unique(_xlfn._xlws.filter(cat_table[Subsector],$E8541=cat_table[Sector],"")))</f>
        <v>#NAME?</v>
      </c>
      <c r="AO8541" s="94" t="e">
        <f aca="false" t="array" ref="AO8541:AO8541">_xlfn.torow(_xlfn.unique(_xlfn._xlws.filter(cat_table[Sub-subsector],($E8541=cat_table[Sector])*($F8541=cat_table[Subsector]),"")))</f>
        <v>#NAME?</v>
      </c>
    </row>
    <row r="8542" customFormat="false" ht="15" hidden="false" customHeight="true" outlineLevel="0" collapsed="false">
      <c r="E8542" s="255"/>
      <c r="F8542" s="255"/>
      <c r="G8542" s="255"/>
      <c r="I8542" s="255"/>
      <c r="J8542" s="255"/>
      <c r="K8542" s="255"/>
      <c r="M8542" s="255"/>
      <c r="S8542" s="255"/>
      <c r="AE8542" s="94" t="e">
        <f aca="false" t="array" ref="AE8542:AE8542">_xlfn.torow(_xlfn.unique(_xlfn._xlws.filter(cat_table[Subsector],$E8542=cat_table[Sector],"")))</f>
        <v>#NAME?</v>
      </c>
      <c r="AO8542" s="94" t="e">
        <f aca="false" t="array" ref="AO8542:AO8542">_xlfn.torow(_xlfn.unique(_xlfn._xlws.filter(cat_table[Sub-subsector],($E8542=cat_table[Sector])*($F8542=cat_table[Subsector]),"")))</f>
        <v>#NAME?</v>
      </c>
    </row>
    <row r="8543" customFormat="false" ht="15" hidden="false" customHeight="true" outlineLevel="0" collapsed="false">
      <c r="E8543" s="255"/>
      <c r="F8543" s="255"/>
      <c r="G8543" s="255"/>
      <c r="I8543" s="255"/>
      <c r="J8543" s="255"/>
      <c r="K8543" s="255"/>
      <c r="M8543" s="255"/>
      <c r="S8543" s="255"/>
      <c r="AE8543" s="94" t="e">
        <f aca="false" t="array" ref="AE8543:AE8543">_xlfn.torow(_xlfn.unique(_xlfn._xlws.filter(cat_table[Subsector],$E8543=cat_table[Sector],"")))</f>
        <v>#NAME?</v>
      </c>
      <c r="AO8543" s="94" t="e">
        <f aca="false" t="array" ref="AO8543:AO8543">_xlfn.torow(_xlfn.unique(_xlfn._xlws.filter(cat_table[Sub-subsector],($E8543=cat_table[Sector])*($F8543=cat_table[Subsector]),"")))</f>
        <v>#NAME?</v>
      </c>
    </row>
    <row r="8544" customFormat="false" ht="15" hidden="false" customHeight="true" outlineLevel="0" collapsed="false">
      <c r="E8544" s="255"/>
      <c r="F8544" s="255"/>
      <c r="G8544" s="255"/>
      <c r="I8544" s="255"/>
      <c r="J8544" s="255"/>
      <c r="K8544" s="255"/>
      <c r="M8544" s="255"/>
      <c r="S8544" s="255"/>
      <c r="AE8544" s="94" t="e">
        <f aca="false" t="array" ref="AE8544:AE8544">_xlfn.torow(_xlfn.unique(_xlfn._xlws.filter(cat_table[Subsector],$E8544=cat_table[Sector],"")))</f>
        <v>#NAME?</v>
      </c>
      <c r="AO8544" s="94" t="e">
        <f aca="false" t="array" ref="AO8544:AO8544">_xlfn.torow(_xlfn.unique(_xlfn._xlws.filter(cat_table[Sub-subsector],($E8544=cat_table[Sector])*($F8544=cat_table[Subsector]),"")))</f>
        <v>#NAME?</v>
      </c>
    </row>
    <row r="8545" customFormat="false" ht="15" hidden="false" customHeight="true" outlineLevel="0" collapsed="false">
      <c r="E8545" s="255"/>
      <c r="F8545" s="255"/>
      <c r="G8545" s="255"/>
      <c r="I8545" s="255"/>
      <c r="J8545" s="255"/>
      <c r="K8545" s="255"/>
      <c r="M8545" s="255"/>
      <c r="S8545" s="255"/>
      <c r="AE8545" s="94" t="e">
        <f aca="false" t="array" ref="AE8545:AE8545">_xlfn.torow(_xlfn.unique(_xlfn._xlws.filter(cat_table[Subsector],$E8545=cat_table[Sector],"")))</f>
        <v>#NAME?</v>
      </c>
      <c r="AO8545" s="94" t="e">
        <f aca="false" t="array" ref="AO8545:AO8545">_xlfn.torow(_xlfn.unique(_xlfn._xlws.filter(cat_table[Sub-subsector],($E8545=cat_table[Sector])*($F8545=cat_table[Subsector]),"")))</f>
        <v>#NAME?</v>
      </c>
    </row>
    <row r="8546" customFormat="false" ht="15" hidden="false" customHeight="true" outlineLevel="0" collapsed="false">
      <c r="E8546" s="255"/>
      <c r="F8546" s="255"/>
      <c r="G8546" s="255"/>
      <c r="I8546" s="255"/>
      <c r="J8546" s="255"/>
      <c r="K8546" s="255"/>
      <c r="M8546" s="255"/>
      <c r="S8546" s="255"/>
      <c r="AE8546" s="94" t="e">
        <f aca="false" t="array" ref="AE8546:AE8546">_xlfn.torow(_xlfn.unique(_xlfn._xlws.filter(cat_table[Subsector],$E8546=cat_table[Sector],"")))</f>
        <v>#NAME?</v>
      </c>
      <c r="AO8546" s="94" t="e">
        <f aca="false" t="array" ref="AO8546:AO8546">_xlfn.torow(_xlfn.unique(_xlfn._xlws.filter(cat_table[Sub-subsector],($E8546=cat_table[Sector])*($F8546=cat_table[Subsector]),"")))</f>
        <v>#NAME?</v>
      </c>
    </row>
    <row r="8547" customFormat="false" ht="15" hidden="false" customHeight="true" outlineLevel="0" collapsed="false">
      <c r="E8547" s="255"/>
      <c r="F8547" s="255"/>
      <c r="G8547" s="255"/>
      <c r="I8547" s="255"/>
      <c r="J8547" s="255"/>
      <c r="K8547" s="255"/>
      <c r="M8547" s="255"/>
      <c r="S8547" s="255"/>
      <c r="AE8547" s="94" t="e">
        <f aca="false" t="array" ref="AE8547:AE8547">_xlfn.torow(_xlfn.unique(_xlfn._xlws.filter(cat_table[Subsector],$E8547=cat_table[Sector],"")))</f>
        <v>#NAME?</v>
      </c>
      <c r="AO8547" s="94" t="e">
        <f aca="false" t="array" ref="AO8547:AO8547">_xlfn.torow(_xlfn.unique(_xlfn._xlws.filter(cat_table[Sub-subsector],($E8547=cat_table[Sector])*($F8547=cat_table[Subsector]),"")))</f>
        <v>#NAME?</v>
      </c>
    </row>
    <row r="8548" customFormat="false" ht="15" hidden="false" customHeight="true" outlineLevel="0" collapsed="false">
      <c r="E8548" s="255"/>
      <c r="F8548" s="255"/>
      <c r="G8548" s="255"/>
      <c r="I8548" s="255"/>
      <c r="J8548" s="255"/>
      <c r="K8548" s="255"/>
      <c r="M8548" s="255"/>
      <c r="S8548" s="255"/>
      <c r="AE8548" s="94" t="e">
        <f aca="false" t="array" ref="AE8548:AE8548">_xlfn.torow(_xlfn.unique(_xlfn._xlws.filter(cat_table[Subsector],$E8548=cat_table[Sector],"")))</f>
        <v>#NAME?</v>
      </c>
      <c r="AO8548" s="94" t="e">
        <f aca="false" t="array" ref="AO8548:AO8548">_xlfn.torow(_xlfn.unique(_xlfn._xlws.filter(cat_table[Sub-subsector],($E8548=cat_table[Sector])*($F8548=cat_table[Subsector]),"")))</f>
        <v>#NAME?</v>
      </c>
    </row>
    <row r="8549" customFormat="false" ht="15" hidden="false" customHeight="true" outlineLevel="0" collapsed="false">
      <c r="E8549" s="255"/>
      <c r="F8549" s="255"/>
      <c r="G8549" s="255"/>
      <c r="I8549" s="255"/>
      <c r="J8549" s="255"/>
      <c r="K8549" s="255"/>
      <c r="M8549" s="255"/>
      <c r="S8549" s="255"/>
      <c r="AE8549" s="94" t="e">
        <f aca="false" t="array" ref="AE8549:AE8549">_xlfn.torow(_xlfn.unique(_xlfn._xlws.filter(cat_table[Subsector],$E8549=cat_table[Sector],"")))</f>
        <v>#NAME?</v>
      </c>
      <c r="AO8549" s="94" t="e">
        <f aca="false" t="array" ref="AO8549:AO8549">_xlfn.torow(_xlfn.unique(_xlfn._xlws.filter(cat_table[Sub-subsector],($E8549=cat_table[Sector])*($F8549=cat_table[Subsector]),"")))</f>
        <v>#NAME?</v>
      </c>
    </row>
    <row r="8550" customFormat="false" ht="15" hidden="false" customHeight="true" outlineLevel="0" collapsed="false">
      <c r="E8550" s="255"/>
      <c r="F8550" s="255"/>
      <c r="G8550" s="255"/>
      <c r="I8550" s="255"/>
      <c r="J8550" s="255"/>
      <c r="K8550" s="255"/>
      <c r="M8550" s="255"/>
      <c r="S8550" s="255"/>
      <c r="AE8550" s="94" t="e">
        <f aca="false" t="array" ref="AE8550:AE8550">_xlfn.torow(_xlfn.unique(_xlfn._xlws.filter(cat_table[Subsector],$E8550=cat_table[Sector],"")))</f>
        <v>#NAME?</v>
      </c>
      <c r="AO8550" s="94" t="e">
        <f aca="false" t="array" ref="AO8550:AO8550">_xlfn.torow(_xlfn.unique(_xlfn._xlws.filter(cat_table[Sub-subsector],($E8550=cat_table[Sector])*($F8550=cat_table[Subsector]),"")))</f>
        <v>#NAME?</v>
      </c>
    </row>
    <row r="8551" customFormat="false" ht="15" hidden="false" customHeight="true" outlineLevel="0" collapsed="false">
      <c r="E8551" s="255"/>
      <c r="F8551" s="255"/>
      <c r="G8551" s="255"/>
      <c r="I8551" s="255"/>
      <c r="J8551" s="255"/>
      <c r="K8551" s="255"/>
      <c r="M8551" s="255"/>
      <c r="S8551" s="255"/>
      <c r="AE8551" s="94" t="e">
        <f aca="false" t="array" ref="AE8551:AE8551">_xlfn.torow(_xlfn.unique(_xlfn._xlws.filter(cat_table[Subsector],$E8551=cat_table[Sector],"")))</f>
        <v>#NAME?</v>
      </c>
      <c r="AO8551" s="94" t="e">
        <f aca="false" t="array" ref="AO8551:AO8551">_xlfn.torow(_xlfn.unique(_xlfn._xlws.filter(cat_table[Sub-subsector],($E8551=cat_table[Sector])*($F8551=cat_table[Subsector]),"")))</f>
        <v>#NAME?</v>
      </c>
    </row>
    <row r="8552" customFormat="false" ht="15" hidden="false" customHeight="true" outlineLevel="0" collapsed="false">
      <c r="E8552" s="255"/>
      <c r="F8552" s="255"/>
      <c r="G8552" s="255"/>
      <c r="I8552" s="255"/>
      <c r="J8552" s="255"/>
      <c r="K8552" s="255"/>
      <c r="M8552" s="255"/>
      <c r="S8552" s="255"/>
      <c r="AE8552" s="94" t="e">
        <f aca="false" t="array" ref="AE8552:AE8552">_xlfn.torow(_xlfn.unique(_xlfn._xlws.filter(cat_table[Subsector],$E8552=cat_table[Sector],"")))</f>
        <v>#NAME?</v>
      </c>
      <c r="AO8552" s="94" t="e">
        <f aca="false" t="array" ref="AO8552:AO8552">_xlfn.torow(_xlfn.unique(_xlfn._xlws.filter(cat_table[Sub-subsector],($E8552=cat_table[Sector])*($F8552=cat_table[Subsector]),"")))</f>
        <v>#NAME?</v>
      </c>
    </row>
    <row r="8553" customFormat="false" ht="15" hidden="false" customHeight="true" outlineLevel="0" collapsed="false">
      <c r="E8553" s="255"/>
      <c r="F8553" s="255"/>
      <c r="G8553" s="255"/>
      <c r="I8553" s="255"/>
      <c r="J8553" s="255"/>
      <c r="K8553" s="255"/>
      <c r="M8553" s="255"/>
      <c r="S8553" s="255"/>
      <c r="AE8553" s="94" t="e">
        <f aca="false" t="array" ref="AE8553:AE8553">_xlfn.torow(_xlfn.unique(_xlfn._xlws.filter(cat_table[Subsector],$E8553=cat_table[Sector],"")))</f>
        <v>#NAME?</v>
      </c>
      <c r="AO8553" s="94" t="e">
        <f aca="false" t="array" ref="AO8553:AO8553">_xlfn.torow(_xlfn.unique(_xlfn._xlws.filter(cat_table[Sub-subsector],($E8553=cat_table[Sector])*($F8553=cat_table[Subsector]),"")))</f>
        <v>#NAME?</v>
      </c>
    </row>
    <row r="8554" customFormat="false" ht="15" hidden="false" customHeight="true" outlineLevel="0" collapsed="false">
      <c r="E8554" s="255"/>
      <c r="F8554" s="255"/>
      <c r="G8554" s="255"/>
      <c r="I8554" s="255"/>
      <c r="J8554" s="255"/>
      <c r="K8554" s="255"/>
      <c r="M8554" s="255"/>
      <c r="S8554" s="255"/>
      <c r="AE8554" s="94" t="e">
        <f aca="false" t="array" ref="AE8554:AE8554">_xlfn.torow(_xlfn.unique(_xlfn._xlws.filter(cat_table[Subsector],$E8554=cat_table[Sector],"")))</f>
        <v>#NAME?</v>
      </c>
      <c r="AO8554" s="94" t="e">
        <f aca="false" t="array" ref="AO8554:AO8554">_xlfn.torow(_xlfn.unique(_xlfn._xlws.filter(cat_table[Sub-subsector],($E8554=cat_table[Sector])*($F8554=cat_table[Subsector]),"")))</f>
        <v>#NAME?</v>
      </c>
    </row>
    <row r="8555" customFormat="false" ht="15" hidden="false" customHeight="true" outlineLevel="0" collapsed="false">
      <c r="E8555" s="255"/>
      <c r="F8555" s="255"/>
      <c r="G8555" s="255"/>
      <c r="I8555" s="255"/>
      <c r="J8555" s="255"/>
      <c r="K8555" s="255"/>
      <c r="M8555" s="255"/>
      <c r="S8555" s="255"/>
      <c r="AE8555" s="94" t="e">
        <f aca="false" t="array" ref="AE8555:AE8555">_xlfn.torow(_xlfn.unique(_xlfn._xlws.filter(cat_table[Subsector],$E8555=cat_table[Sector],"")))</f>
        <v>#NAME?</v>
      </c>
      <c r="AO8555" s="94" t="e">
        <f aca="false" t="array" ref="AO8555:AO8555">_xlfn.torow(_xlfn.unique(_xlfn._xlws.filter(cat_table[Sub-subsector],($E8555=cat_table[Sector])*($F8555=cat_table[Subsector]),"")))</f>
        <v>#NAME?</v>
      </c>
    </row>
    <row r="8556" customFormat="false" ht="15" hidden="false" customHeight="true" outlineLevel="0" collapsed="false">
      <c r="E8556" s="255"/>
      <c r="F8556" s="255"/>
      <c r="G8556" s="255"/>
      <c r="I8556" s="255"/>
      <c r="J8556" s="255"/>
      <c r="K8556" s="255"/>
      <c r="M8556" s="255"/>
      <c r="S8556" s="255"/>
      <c r="AE8556" s="94" t="e">
        <f aca="false" t="array" ref="AE8556:AE8556">_xlfn.torow(_xlfn.unique(_xlfn._xlws.filter(cat_table[Subsector],$E8556=cat_table[Sector],"")))</f>
        <v>#NAME?</v>
      </c>
      <c r="AO8556" s="94" t="e">
        <f aca="false" t="array" ref="AO8556:AO8556">_xlfn.torow(_xlfn.unique(_xlfn._xlws.filter(cat_table[Sub-subsector],($E8556=cat_table[Sector])*($F8556=cat_table[Subsector]),"")))</f>
        <v>#NAME?</v>
      </c>
    </row>
    <row r="8557" customFormat="false" ht="15" hidden="false" customHeight="true" outlineLevel="0" collapsed="false">
      <c r="E8557" s="255"/>
      <c r="F8557" s="255"/>
      <c r="G8557" s="255"/>
      <c r="I8557" s="255"/>
      <c r="J8557" s="255"/>
      <c r="K8557" s="255"/>
      <c r="M8557" s="255"/>
      <c r="S8557" s="255"/>
      <c r="AE8557" s="94" t="e">
        <f aca="false" t="array" ref="AE8557:AE8557">_xlfn.torow(_xlfn.unique(_xlfn._xlws.filter(cat_table[Subsector],$E8557=cat_table[Sector],"")))</f>
        <v>#NAME?</v>
      </c>
      <c r="AO8557" s="94" t="e">
        <f aca="false" t="array" ref="AO8557:AO8557">_xlfn.torow(_xlfn.unique(_xlfn._xlws.filter(cat_table[Sub-subsector],($E8557=cat_table[Sector])*($F8557=cat_table[Subsector]),"")))</f>
        <v>#NAME?</v>
      </c>
    </row>
    <row r="8558" customFormat="false" ht="15" hidden="false" customHeight="true" outlineLevel="0" collapsed="false">
      <c r="E8558" s="255"/>
      <c r="F8558" s="255"/>
      <c r="G8558" s="255"/>
      <c r="I8558" s="255"/>
      <c r="J8558" s="255"/>
      <c r="K8558" s="255"/>
      <c r="M8558" s="255"/>
      <c r="S8558" s="255"/>
      <c r="AE8558" s="94" t="e">
        <f aca="false" t="array" ref="AE8558:AE8558">_xlfn.torow(_xlfn.unique(_xlfn._xlws.filter(cat_table[Subsector],$E8558=cat_table[Sector],"")))</f>
        <v>#NAME?</v>
      </c>
      <c r="AO8558" s="94" t="e">
        <f aca="false" t="array" ref="AO8558:AO8558">_xlfn.torow(_xlfn.unique(_xlfn._xlws.filter(cat_table[Sub-subsector],($E8558=cat_table[Sector])*($F8558=cat_table[Subsector]),"")))</f>
        <v>#NAME?</v>
      </c>
    </row>
    <row r="8559" customFormat="false" ht="15" hidden="false" customHeight="true" outlineLevel="0" collapsed="false">
      <c r="E8559" s="255"/>
      <c r="F8559" s="255"/>
      <c r="G8559" s="255"/>
      <c r="I8559" s="255"/>
      <c r="J8559" s="255"/>
      <c r="K8559" s="255"/>
      <c r="M8559" s="255"/>
      <c r="S8559" s="255"/>
      <c r="AE8559" s="94" t="e">
        <f aca="false" t="array" ref="AE8559:AE8559">_xlfn.torow(_xlfn.unique(_xlfn._xlws.filter(cat_table[Subsector],$E8559=cat_table[Sector],"")))</f>
        <v>#NAME?</v>
      </c>
      <c r="AO8559" s="94" t="e">
        <f aca="false" t="array" ref="AO8559:AO8559">_xlfn.torow(_xlfn.unique(_xlfn._xlws.filter(cat_table[Sub-subsector],($E8559=cat_table[Sector])*($F8559=cat_table[Subsector]),"")))</f>
        <v>#NAME?</v>
      </c>
    </row>
    <row r="8560" customFormat="false" ht="15" hidden="false" customHeight="true" outlineLevel="0" collapsed="false">
      <c r="E8560" s="255"/>
      <c r="F8560" s="255"/>
      <c r="G8560" s="255"/>
      <c r="I8560" s="255"/>
      <c r="J8560" s="255"/>
      <c r="K8560" s="255"/>
      <c r="M8560" s="255"/>
      <c r="S8560" s="255"/>
      <c r="AE8560" s="94" t="e">
        <f aca="false" t="array" ref="AE8560:AE8560">_xlfn.torow(_xlfn.unique(_xlfn._xlws.filter(cat_table[Subsector],$E8560=cat_table[Sector],"")))</f>
        <v>#NAME?</v>
      </c>
      <c r="AO8560" s="94" t="e">
        <f aca="false" t="array" ref="AO8560:AO8560">_xlfn.torow(_xlfn.unique(_xlfn._xlws.filter(cat_table[Sub-subsector],($E8560=cat_table[Sector])*($F8560=cat_table[Subsector]),"")))</f>
        <v>#NAME?</v>
      </c>
    </row>
    <row r="8561" customFormat="false" ht="15" hidden="false" customHeight="true" outlineLevel="0" collapsed="false">
      <c r="E8561" s="255"/>
      <c r="F8561" s="255"/>
      <c r="G8561" s="255"/>
      <c r="I8561" s="255"/>
      <c r="J8561" s="255"/>
      <c r="K8561" s="255"/>
      <c r="M8561" s="255"/>
      <c r="S8561" s="255"/>
      <c r="AE8561" s="94" t="e">
        <f aca="false" t="array" ref="AE8561:AE8561">_xlfn.torow(_xlfn.unique(_xlfn._xlws.filter(cat_table[Subsector],$E8561=cat_table[Sector],"")))</f>
        <v>#NAME?</v>
      </c>
      <c r="AO8561" s="94" t="e">
        <f aca="false" t="array" ref="AO8561:AO8561">_xlfn.torow(_xlfn.unique(_xlfn._xlws.filter(cat_table[Sub-subsector],($E8561=cat_table[Sector])*($F8561=cat_table[Subsector]),"")))</f>
        <v>#NAME?</v>
      </c>
    </row>
    <row r="8562" customFormat="false" ht="15" hidden="false" customHeight="true" outlineLevel="0" collapsed="false">
      <c r="E8562" s="255"/>
      <c r="F8562" s="255"/>
      <c r="G8562" s="255"/>
      <c r="I8562" s="255"/>
      <c r="J8562" s="255"/>
      <c r="K8562" s="255"/>
      <c r="M8562" s="255"/>
      <c r="S8562" s="255"/>
      <c r="AE8562" s="94" t="e">
        <f aca="false" t="array" ref="AE8562:AE8562">_xlfn.torow(_xlfn.unique(_xlfn._xlws.filter(cat_table[Subsector],$E8562=cat_table[Sector],"")))</f>
        <v>#NAME?</v>
      </c>
      <c r="AO8562" s="94" t="e">
        <f aca="false" t="array" ref="AO8562:AO8562">_xlfn.torow(_xlfn.unique(_xlfn._xlws.filter(cat_table[Sub-subsector],($E8562=cat_table[Sector])*($F8562=cat_table[Subsector]),"")))</f>
        <v>#NAME?</v>
      </c>
    </row>
    <row r="8563" customFormat="false" ht="15" hidden="false" customHeight="true" outlineLevel="0" collapsed="false">
      <c r="E8563" s="255"/>
      <c r="F8563" s="255"/>
      <c r="G8563" s="255"/>
      <c r="I8563" s="255"/>
      <c r="J8563" s="255"/>
      <c r="K8563" s="255"/>
      <c r="M8563" s="255"/>
      <c r="S8563" s="255"/>
      <c r="AE8563" s="94" t="e">
        <f aca="false" t="array" ref="AE8563:AE8563">_xlfn.torow(_xlfn.unique(_xlfn._xlws.filter(cat_table[Subsector],$E8563=cat_table[Sector],"")))</f>
        <v>#NAME?</v>
      </c>
      <c r="AO8563" s="94" t="e">
        <f aca="false" t="array" ref="AO8563:AO8563">_xlfn.torow(_xlfn.unique(_xlfn._xlws.filter(cat_table[Sub-subsector],($E8563=cat_table[Sector])*($F8563=cat_table[Subsector]),"")))</f>
        <v>#NAME?</v>
      </c>
    </row>
    <row r="8564" customFormat="false" ht="15" hidden="false" customHeight="true" outlineLevel="0" collapsed="false">
      <c r="E8564" s="255"/>
      <c r="F8564" s="255"/>
      <c r="G8564" s="255"/>
      <c r="I8564" s="255"/>
      <c r="J8564" s="255"/>
      <c r="K8564" s="255"/>
      <c r="M8564" s="255"/>
      <c r="S8564" s="255"/>
      <c r="AE8564" s="94" t="e">
        <f aca="false" t="array" ref="AE8564:AE8564">_xlfn.torow(_xlfn.unique(_xlfn._xlws.filter(cat_table[Subsector],$E8564=cat_table[Sector],"")))</f>
        <v>#NAME?</v>
      </c>
      <c r="AO8564" s="94" t="e">
        <f aca="false" t="array" ref="AO8564:AO8564">_xlfn.torow(_xlfn.unique(_xlfn._xlws.filter(cat_table[Sub-subsector],($E8564=cat_table[Sector])*($F8564=cat_table[Subsector]),"")))</f>
        <v>#NAME?</v>
      </c>
    </row>
    <row r="8565" customFormat="false" ht="15" hidden="false" customHeight="true" outlineLevel="0" collapsed="false">
      <c r="E8565" s="255"/>
      <c r="F8565" s="255"/>
      <c r="G8565" s="255"/>
      <c r="I8565" s="255"/>
      <c r="J8565" s="255"/>
      <c r="K8565" s="255"/>
      <c r="M8565" s="255"/>
      <c r="S8565" s="255"/>
      <c r="AE8565" s="94" t="e">
        <f aca="false" t="array" ref="AE8565:AE8565">_xlfn.torow(_xlfn.unique(_xlfn._xlws.filter(cat_table[Subsector],$E8565=cat_table[Sector],"")))</f>
        <v>#NAME?</v>
      </c>
      <c r="AO8565" s="94" t="e">
        <f aca="false" t="array" ref="AO8565:AO8565">_xlfn.torow(_xlfn.unique(_xlfn._xlws.filter(cat_table[Sub-subsector],($E8565=cat_table[Sector])*($F8565=cat_table[Subsector]),"")))</f>
        <v>#NAME?</v>
      </c>
    </row>
    <row r="8566" customFormat="false" ht="15" hidden="false" customHeight="true" outlineLevel="0" collapsed="false">
      <c r="E8566" s="255"/>
      <c r="F8566" s="255"/>
      <c r="G8566" s="255"/>
      <c r="I8566" s="255"/>
      <c r="J8566" s="255"/>
      <c r="K8566" s="255"/>
      <c r="M8566" s="255"/>
      <c r="S8566" s="255"/>
      <c r="AE8566" s="94" t="e">
        <f aca="false" t="array" ref="AE8566:AE8566">_xlfn.torow(_xlfn.unique(_xlfn._xlws.filter(cat_table[Subsector],$E8566=cat_table[Sector],"")))</f>
        <v>#NAME?</v>
      </c>
      <c r="AO8566" s="94" t="e">
        <f aca="false" t="array" ref="AO8566:AO8566">_xlfn.torow(_xlfn.unique(_xlfn._xlws.filter(cat_table[Sub-subsector],($E8566=cat_table[Sector])*($F8566=cat_table[Subsector]),"")))</f>
        <v>#NAME?</v>
      </c>
    </row>
    <row r="8567" customFormat="false" ht="15" hidden="false" customHeight="true" outlineLevel="0" collapsed="false">
      <c r="E8567" s="255"/>
      <c r="F8567" s="255"/>
      <c r="G8567" s="255"/>
      <c r="I8567" s="255"/>
      <c r="J8567" s="255"/>
      <c r="K8567" s="255"/>
      <c r="M8567" s="255"/>
      <c r="S8567" s="255"/>
      <c r="AE8567" s="94" t="e">
        <f aca="false" t="array" ref="AE8567:AE8567">_xlfn.torow(_xlfn.unique(_xlfn._xlws.filter(cat_table[Subsector],$E8567=cat_table[Sector],"")))</f>
        <v>#NAME?</v>
      </c>
      <c r="AO8567" s="94" t="e">
        <f aca="false" t="array" ref="AO8567:AO8567">_xlfn.torow(_xlfn.unique(_xlfn._xlws.filter(cat_table[Sub-subsector],($E8567=cat_table[Sector])*($F8567=cat_table[Subsector]),"")))</f>
        <v>#NAME?</v>
      </c>
    </row>
    <row r="8568" customFormat="false" ht="15" hidden="false" customHeight="true" outlineLevel="0" collapsed="false">
      <c r="E8568" s="255"/>
      <c r="F8568" s="255"/>
      <c r="G8568" s="255"/>
      <c r="I8568" s="255"/>
      <c r="J8568" s="255"/>
      <c r="K8568" s="255"/>
      <c r="M8568" s="255"/>
      <c r="S8568" s="255"/>
      <c r="AE8568" s="94" t="e">
        <f aca="false" t="array" ref="AE8568:AE8568">_xlfn.torow(_xlfn.unique(_xlfn._xlws.filter(cat_table[Subsector],$E8568=cat_table[Sector],"")))</f>
        <v>#NAME?</v>
      </c>
      <c r="AO8568" s="94" t="e">
        <f aca="false" t="array" ref="AO8568:AO8568">_xlfn.torow(_xlfn.unique(_xlfn._xlws.filter(cat_table[Sub-subsector],($E8568=cat_table[Sector])*($F8568=cat_table[Subsector]),"")))</f>
        <v>#NAME?</v>
      </c>
    </row>
    <row r="8569" customFormat="false" ht="15" hidden="false" customHeight="true" outlineLevel="0" collapsed="false">
      <c r="E8569" s="255"/>
      <c r="F8569" s="255"/>
      <c r="G8569" s="255"/>
      <c r="I8569" s="255"/>
      <c r="J8569" s="255"/>
      <c r="K8569" s="255"/>
      <c r="M8569" s="255"/>
      <c r="S8569" s="255"/>
      <c r="AE8569" s="94" t="e">
        <f aca="false" t="array" ref="AE8569:AE8569">_xlfn.torow(_xlfn.unique(_xlfn._xlws.filter(cat_table[Subsector],$E8569=cat_table[Sector],"")))</f>
        <v>#NAME?</v>
      </c>
      <c r="AO8569" s="94" t="e">
        <f aca="false" t="array" ref="AO8569:AO8569">_xlfn.torow(_xlfn.unique(_xlfn._xlws.filter(cat_table[Sub-subsector],($E8569=cat_table[Sector])*($F8569=cat_table[Subsector]),"")))</f>
        <v>#NAME?</v>
      </c>
    </row>
    <row r="8570" customFormat="false" ht="15" hidden="false" customHeight="true" outlineLevel="0" collapsed="false">
      <c r="E8570" s="255"/>
      <c r="F8570" s="255"/>
      <c r="G8570" s="255"/>
      <c r="I8570" s="255"/>
      <c r="J8570" s="255"/>
      <c r="K8570" s="255"/>
      <c r="M8570" s="255"/>
      <c r="S8570" s="255"/>
      <c r="AE8570" s="94" t="e">
        <f aca="false" t="array" ref="AE8570:AE8570">_xlfn.torow(_xlfn.unique(_xlfn._xlws.filter(cat_table[Subsector],$E8570=cat_table[Sector],"")))</f>
        <v>#NAME?</v>
      </c>
      <c r="AO8570" s="94" t="e">
        <f aca="false" t="array" ref="AO8570:AO8570">_xlfn.torow(_xlfn.unique(_xlfn._xlws.filter(cat_table[Sub-subsector],($E8570=cat_table[Sector])*($F8570=cat_table[Subsector]),"")))</f>
        <v>#NAME?</v>
      </c>
    </row>
    <row r="8571" customFormat="false" ht="15" hidden="false" customHeight="true" outlineLevel="0" collapsed="false">
      <c r="E8571" s="255"/>
      <c r="F8571" s="255"/>
      <c r="G8571" s="255"/>
      <c r="I8571" s="255"/>
      <c r="J8571" s="255"/>
      <c r="K8571" s="255"/>
      <c r="M8571" s="255"/>
      <c r="S8571" s="255"/>
      <c r="AE8571" s="94" t="e">
        <f aca="false" t="array" ref="AE8571:AE8571">_xlfn.torow(_xlfn.unique(_xlfn._xlws.filter(cat_table[Subsector],$E8571=cat_table[Sector],"")))</f>
        <v>#NAME?</v>
      </c>
      <c r="AO8571" s="94" t="e">
        <f aca="false" t="array" ref="AO8571:AO8571">_xlfn.torow(_xlfn.unique(_xlfn._xlws.filter(cat_table[Sub-subsector],($E8571=cat_table[Sector])*($F8571=cat_table[Subsector]),"")))</f>
        <v>#NAME?</v>
      </c>
    </row>
    <row r="8572" customFormat="false" ht="15" hidden="false" customHeight="true" outlineLevel="0" collapsed="false">
      <c r="E8572" s="255"/>
      <c r="F8572" s="255"/>
      <c r="G8572" s="255"/>
      <c r="I8572" s="255"/>
      <c r="J8572" s="255"/>
      <c r="K8572" s="255"/>
      <c r="M8572" s="255"/>
      <c r="S8572" s="255"/>
      <c r="AE8572" s="94" t="e">
        <f aca="false" t="array" ref="AE8572:AE8572">_xlfn.torow(_xlfn.unique(_xlfn._xlws.filter(cat_table[Subsector],$E8572=cat_table[Sector],"")))</f>
        <v>#NAME?</v>
      </c>
      <c r="AO8572" s="94" t="e">
        <f aca="false" t="array" ref="AO8572:AO8572">_xlfn.torow(_xlfn.unique(_xlfn._xlws.filter(cat_table[Sub-subsector],($E8572=cat_table[Sector])*($F8572=cat_table[Subsector]),"")))</f>
        <v>#NAME?</v>
      </c>
    </row>
    <row r="8573" customFormat="false" ht="15" hidden="false" customHeight="true" outlineLevel="0" collapsed="false">
      <c r="E8573" s="255"/>
      <c r="F8573" s="255"/>
      <c r="G8573" s="255"/>
      <c r="I8573" s="255"/>
      <c r="J8573" s="255"/>
      <c r="K8573" s="255"/>
      <c r="M8573" s="255"/>
      <c r="S8573" s="255"/>
      <c r="AE8573" s="94" t="e">
        <f aca="false" t="array" ref="AE8573:AE8573">_xlfn.torow(_xlfn.unique(_xlfn._xlws.filter(cat_table[Subsector],$E8573=cat_table[Sector],"")))</f>
        <v>#NAME?</v>
      </c>
      <c r="AO8573" s="94" t="e">
        <f aca="false" t="array" ref="AO8573:AO8573">_xlfn.torow(_xlfn.unique(_xlfn._xlws.filter(cat_table[Sub-subsector],($E8573=cat_table[Sector])*($F8573=cat_table[Subsector]),"")))</f>
        <v>#NAME?</v>
      </c>
    </row>
    <row r="8574" customFormat="false" ht="15" hidden="false" customHeight="true" outlineLevel="0" collapsed="false">
      <c r="E8574" s="255"/>
      <c r="F8574" s="255"/>
      <c r="G8574" s="255"/>
      <c r="I8574" s="255"/>
      <c r="J8574" s="255"/>
      <c r="K8574" s="255"/>
      <c r="M8574" s="255"/>
      <c r="S8574" s="255"/>
      <c r="AE8574" s="94" t="e">
        <f aca="false" t="array" ref="AE8574:AE8574">_xlfn.torow(_xlfn.unique(_xlfn._xlws.filter(cat_table[Subsector],$E8574=cat_table[Sector],"")))</f>
        <v>#NAME?</v>
      </c>
      <c r="AO8574" s="94" t="e">
        <f aca="false" t="array" ref="AO8574:AO8574">_xlfn.torow(_xlfn.unique(_xlfn._xlws.filter(cat_table[Sub-subsector],($E8574=cat_table[Sector])*($F8574=cat_table[Subsector]),"")))</f>
        <v>#NAME?</v>
      </c>
    </row>
    <row r="8575" customFormat="false" ht="15" hidden="false" customHeight="true" outlineLevel="0" collapsed="false">
      <c r="E8575" s="255"/>
      <c r="F8575" s="255"/>
      <c r="G8575" s="255"/>
      <c r="I8575" s="255"/>
      <c r="J8575" s="255"/>
      <c r="K8575" s="255"/>
      <c r="M8575" s="255"/>
      <c r="S8575" s="255"/>
      <c r="AE8575" s="94" t="e">
        <f aca="false" t="array" ref="AE8575:AE8575">_xlfn.torow(_xlfn.unique(_xlfn._xlws.filter(cat_table[Subsector],$E8575=cat_table[Sector],"")))</f>
        <v>#NAME?</v>
      </c>
      <c r="AO8575" s="94" t="e">
        <f aca="false" t="array" ref="AO8575:AO8575">_xlfn.torow(_xlfn.unique(_xlfn._xlws.filter(cat_table[Sub-subsector],($E8575=cat_table[Sector])*($F8575=cat_table[Subsector]),"")))</f>
        <v>#NAME?</v>
      </c>
    </row>
    <row r="8576" customFormat="false" ht="15" hidden="false" customHeight="true" outlineLevel="0" collapsed="false">
      <c r="E8576" s="255"/>
      <c r="F8576" s="255"/>
      <c r="G8576" s="255"/>
      <c r="I8576" s="255"/>
      <c r="J8576" s="255"/>
      <c r="K8576" s="255"/>
      <c r="M8576" s="255"/>
      <c r="S8576" s="255"/>
      <c r="AE8576" s="94" t="e">
        <f aca="false" t="array" ref="AE8576:AE8576">_xlfn.torow(_xlfn.unique(_xlfn._xlws.filter(cat_table[Subsector],$E8576=cat_table[Sector],"")))</f>
        <v>#NAME?</v>
      </c>
      <c r="AO8576" s="94" t="e">
        <f aca="false" t="array" ref="AO8576:AO8576">_xlfn.torow(_xlfn.unique(_xlfn._xlws.filter(cat_table[Sub-subsector],($E8576=cat_table[Sector])*($F8576=cat_table[Subsector]),"")))</f>
        <v>#NAME?</v>
      </c>
    </row>
    <row r="8577" customFormat="false" ht="15" hidden="false" customHeight="true" outlineLevel="0" collapsed="false">
      <c r="E8577" s="255"/>
      <c r="F8577" s="255"/>
      <c r="G8577" s="255"/>
      <c r="I8577" s="255"/>
      <c r="J8577" s="255"/>
      <c r="K8577" s="255"/>
      <c r="M8577" s="255"/>
      <c r="S8577" s="255"/>
      <c r="AE8577" s="94" t="e">
        <f aca="false" t="array" ref="AE8577:AE8577">_xlfn.torow(_xlfn.unique(_xlfn._xlws.filter(cat_table[Subsector],$E8577=cat_table[Sector],"")))</f>
        <v>#NAME?</v>
      </c>
      <c r="AO8577" s="94" t="e">
        <f aca="false" t="array" ref="AO8577:AO8577">_xlfn.torow(_xlfn.unique(_xlfn._xlws.filter(cat_table[Sub-subsector],($E8577=cat_table[Sector])*($F8577=cat_table[Subsector]),"")))</f>
        <v>#NAME?</v>
      </c>
    </row>
    <row r="8578" customFormat="false" ht="15" hidden="false" customHeight="true" outlineLevel="0" collapsed="false">
      <c r="E8578" s="255"/>
      <c r="F8578" s="255"/>
      <c r="G8578" s="255"/>
      <c r="I8578" s="255"/>
      <c r="J8578" s="255"/>
      <c r="K8578" s="255"/>
      <c r="M8578" s="255"/>
      <c r="S8578" s="255"/>
      <c r="AE8578" s="94" t="e">
        <f aca="false" t="array" ref="AE8578:AE8578">_xlfn.torow(_xlfn.unique(_xlfn._xlws.filter(cat_table[Subsector],$E8578=cat_table[Sector],"")))</f>
        <v>#NAME?</v>
      </c>
      <c r="AO8578" s="94" t="e">
        <f aca="false" t="array" ref="AO8578:AO8578">_xlfn.torow(_xlfn.unique(_xlfn._xlws.filter(cat_table[Sub-subsector],($E8578=cat_table[Sector])*($F8578=cat_table[Subsector]),"")))</f>
        <v>#NAME?</v>
      </c>
    </row>
    <row r="8579" customFormat="false" ht="15" hidden="false" customHeight="true" outlineLevel="0" collapsed="false">
      <c r="E8579" s="255"/>
      <c r="F8579" s="255"/>
      <c r="G8579" s="255"/>
      <c r="I8579" s="255"/>
      <c r="J8579" s="255"/>
      <c r="K8579" s="255"/>
      <c r="M8579" s="255"/>
      <c r="S8579" s="255"/>
      <c r="AE8579" s="94" t="e">
        <f aca="false" t="array" ref="AE8579:AE8579">_xlfn.torow(_xlfn.unique(_xlfn._xlws.filter(cat_table[Subsector],$E8579=cat_table[Sector],"")))</f>
        <v>#NAME?</v>
      </c>
      <c r="AO8579" s="94" t="e">
        <f aca="false" t="array" ref="AO8579:AO8579">_xlfn.torow(_xlfn.unique(_xlfn._xlws.filter(cat_table[Sub-subsector],($E8579=cat_table[Sector])*($F8579=cat_table[Subsector]),"")))</f>
        <v>#NAME?</v>
      </c>
    </row>
    <row r="8580" customFormat="false" ht="15" hidden="false" customHeight="true" outlineLevel="0" collapsed="false">
      <c r="E8580" s="255"/>
      <c r="F8580" s="255"/>
      <c r="G8580" s="255"/>
      <c r="I8580" s="255"/>
      <c r="J8580" s="255"/>
      <c r="K8580" s="255"/>
      <c r="M8580" s="255"/>
      <c r="S8580" s="255"/>
      <c r="AE8580" s="94" t="e">
        <f aca="false" t="array" ref="AE8580:AE8580">_xlfn.torow(_xlfn.unique(_xlfn._xlws.filter(cat_table[Subsector],$E8580=cat_table[Sector],"")))</f>
        <v>#NAME?</v>
      </c>
      <c r="AO8580" s="94" t="e">
        <f aca="false" t="array" ref="AO8580:AO8580">_xlfn.torow(_xlfn.unique(_xlfn._xlws.filter(cat_table[Sub-subsector],($E8580=cat_table[Sector])*($F8580=cat_table[Subsector]),"")))</f>
        <v>#NAME?</v>
      </c>
    </row>
    <row r="8581" customFormat="false" ht="15" hidden="false" customHeight="true" outlineLevel="0" collapsed="false">
      <c r="E8581" s="255"/>
      <c r="F8581" s="255"/>
      <c r="G8581" s="255"/>
      <c r="I8581" s="255"/>
      <c r="J8581" s="255"/>
      <c r="K8581" s="255"/>
      <c r="M8581" s="255"/>
      <c r="S8581" s="255"/>
      <c r="AE8581" s="94" t="e">
        <f aca="false" t="array" ref="AE8581:AE8581">_xlfn.torow(_xlfn.unique(_xlfn._xlws.filter(cat_table[Subsector],$E8581=cat_table[Sector],"")))</f>
        <v>#NAME?</v>
      </c>
      <c r="AO8581" s="94" t="e">
        <f aca="false" t="array" ref="AO8581:AO8581">_xlfn.torow(_xlfn.unique(_xlfn._xlws.filter(cat_table[Sub-subsector],($E8581=cat_table[Sector])*($F8581=cat_table[Subsector]),"")))</f>
        <v>#NAME?</v>
      </c>
    </row>
    <row r="8582" customFormat="false" ht="15" hidden="false" customHeight="true" outlineLevel="0" collapsed="false">
      <c r="E8582" s="255"/>
      <c r="F8582" s="255"/>
      <c r="G8582" s="255"/>
      <c r="I8582" s="255"/>
      <c r="J8582" s="255"/>
      <c r="K8582" s="255"/>
      <c r="M8582" s="255"/>
      <c r="S8582" s="255"/>
      <c r="AE8582" s="94" t="e">
        <f aca="false" t="array" ref="AE8582:AE8582">_xlfn.torow(_xlfn.unique(_xlfn._xlws.filter(cat_table[Subsector],$E8582=cat_table[Sector],"")))</f>
        <v>#NAME?</v>
      </c>
      <c r="AO8582" s="94" t="e">
        <f aca="false" t="array" ref="AO8582:AO8582">_xlfn.torow(_xlfn.unique(_xlfn._xlws.filter(cat_table[Sub-subsector],($E8582=cat_table[Sector])*($F8582=cat_table[Subsector]),"")))</f>
        <v>#NAME?</v>
      </c>
    </row>
    <row r="8583" customFormat="false" ht="15" hidden="false" customHeight="true" outlineLevel="0" collapsed="false">
      <c r="E8583" s="255"/>
      <c r="F8583" s="255"/>
      <c r="G8583" s="255"/>
      <c r="I8583" s="255"/>
      <c r="J8583" s="255"/>
      <c r="K8583" s="255"/>
      <c r="M8583" s="255"/>
      <c r="S8583" s="255"/>
      <c r="AE8583" s="94" t="e">
        <f aca="false" t="array" ref="AE8583:AE8583">_xlfn.torow(_xlfn.unique(_xlfn._xlws.filter(cat_table[Subsector],$E8583=cat_table[Sector],"")))</f>
        <v>#NAME?</v>
      </c>
      <c r="AO8583" s="94" t="e">
        <f aca="false" t="array" ref="AO8583:AO8583">_xlfn.torow(_xlfn.unique(_xlfn._xlws.filter(cat_table[Sub-subsector],($E8583=cat_table[Sector])*($F8583=cat_table[Subsector]),"")))</f>
        <v>#NAME?</v>
      </c>
    </row>
    <row r="8584" customFormat="false" ht="15" hidden="false" customHeight="true" outlineLevel="0" collapsed="false">
      <c r="E8584" s="255"/>
      <c r="F8584" s="255"/>
      <c r="G8584" s="255"/>
      <c r="I8584" s="255"/>
      <c r="J8584" s="255"/>
      <c r="K8584" s="255"/>
      <c r="M8584" s="255"/>
      <c r="S8584" s="255"/>
      <c r="AE8584" s="94" t="e">
        <f aca="false" t="array" ref="AE8584:AE8584">_xlfn.torow(_xlfn.unique(_xlfn._xlws.filter(cat_table[Subsector],$E8584=cat_table[Sector],"")))</f>
        <v>#NAME?</v>
      </c>
      <c r="AO8584" s="94" t="e">
        <f aca="false" t="array" ref="AO8584:AO8584">_xlfn.torow(_xlfn.unique(_xlfn._xlws.filter(cat_table[Sub-subsector],($E8584=cat_table[Sector])*($F8584=cat_table[Subsector]),"")))</f>
        <v>#NAME?</v>
      </c>
    </row>
    <row r="8585" customFormat="false" ht="15" hidden="false" customHeight="true" outlineLevel="0" collapsed="false">
      <c r="E8585" s="255"/>
      <c r="F8585" s="255"/>
      <c r="G8585" s="255"/>
      <c r="I8585" s="255"/>
      <c r="J8585" s="255"/>
      <c r="K8585" s="255"/>
      <c r="M8585" s="255"/>
      <c r="S8585" s="255"/>
      <c r="AE8585" s="94" t="e">
        <f aca="false" t="array" ref="AE8585:AE8585">_xlfn.torow(_xlfn.unique(_xlfn._xlws.filter(cat_table[Subsector],$E8585=cat_table[Sector],"")))</f>
        <v>#NAME?</v>
      </c>
      <c r="AO8585" s="94" t="e">
        <f aca="false" t="array" ref="AO8585:AO8585">_xlfn.torow(_xlfn.unique(_xlfn._xlws.filter(cat_table[Sub-subsector],($E8585=cat_table[Sector])*($F8585=cat_table[Subsector]),"")))</f>
        <v>#NAME?</v>
      </c>
    </row>
    <row r="8586" customFormat="false" ht="15" hidden="false" customHeight="true" outlineLevel="0" collapsed="false">
      <c r="E8586" s="255"/>
      <c r="F8586" s="255"/>
      <c r="G8586" s="255"/>
      <c r="I8586" s="255"/>
      <c r="J8586" s="255"/>
      <c r="K8586" s="255"/>
      <c r="M8586" s="255"/>
      <c r="S8586" s="255"/>
      <c r="AE8586" s="94" t="e">
        <f aca="false" t="array" ref="AE8586:AE8586">_xlfn.torow(_xlfn.unique(_xlfn._xlws.filter(cat_table[Subsector],$E8586=cat_table[Sector],"")))</f>
        <v>#NAME?</v>
      </c>
      <c r="AO8586" s="94" t="e">
        <f aca="false" t="array" ref="AO8586:AO8586">_xlfn.torow(_xlfn.unique(_xlfn._xlws.filter(cat_table[Sub-subsector],($E8586=cat_table[Sector])*($F8586=cat_table[Subsector]),"")))</f>
        <v>#NAME?</v>
      </c>
    </row>
    <row r="8587" customFormat="false" ht="15" hidden="false" customHeight="true" outlineLevel="0" collapsed="false">
      <c r="E8587" s="255"/>
      <c r="F8587" s="255"/>
      <c r="G8587" s="255"/>
      <c r="I8587" s="255"/>
      <c r="J8587" s="255"/>
      <c r="K8587" s="255"/>
      <c r="M8587" s="255"/>
      <c r="S8587" s="255"/>
      <c r="AE8587" s="94" t="e">
        <f aca="false" t="array" ref="AE8587:AE8587">_xlfn.torow(_xlfn.unique(_xlfn._xlws.filter(cat_table[Subsector],$E8587=cat_table[Sector],"")))</f>
        <v>#NAME?</v>
      </c>
      <c r="AO8587" s="94" t="e">
        <f aca="false" t="array" ref="AO8587:AO8587">_xlfn.torow(_xlfn.unique(_xlfn._xlws.filter(cat_table[Sub-subsector],($E8587=cat_table[Sector])*($F8587=cat_table[Subsector]),"")))</f>
        <v>#NAME?</v>
      </c>
    </row>
    <row r="8588" customFormat="false" ht="15" hidden="false" customHeight="true" outlineLevel="0" collapsed="false">
      <c r="E8588" s="255"/>
      <c r="F8588" s="255"/>
      <c r="G8588" s="255"/>
      <c r="I8588" s="255"/>
      <c r="J8588" s="255"/>
      <c r="K8588" s="255"/>
      <c r="M8588" s="255"/>
      <c r="S8588" s="255"/>
      <c r="AE8588" s="94" t="e">
        <f aca="false" t="array" ref="AE8588:AE8588">_xlfn.torow(_xlfn.unique(_xlfn._xlws.filter(cat_table[Subsector],$E8588=cat_table[Sector],"")))</f>
        <v>#NAME?</v>
      </c>
      <c r="AO8588" s="94" t="e">
        <f aca="false" t="array" ref="AO8588:AO8588">_xlfn.torow(_xlfn.unique(_xlfn._xlws.filter(cat_table[Sub-subsector],($E8588=cat_table[Sector])*($F8588=cat_table[Subsector]),"")))</f>
        <v>#NAME?</v>
      </c>
    </row>
    <row r="8589" customFormat="false" ht="15" hidden="false" customHeight="true" outlineLevel="0" collapsed="false">
      <c r="E8589" s="255"/>
      <c r="F8589" s="255"/>
      <c r="G8589" s="255"/>
      <c r="I8589" s="255"/>
      <c r="J8589" s="255"/>
      <c r="K8589" s="255"/>
      <c r="M8589" s="255"/>
      <c r="S8589" s="255"/>
      <c r="AE8589" s="94" t="e">
        <f aca="false" t="array" ref="AE8589:AE8589">_xlfn.torow(_xlfn.unique(_xlfn._xlws.filter(cat_table[Subsector],$E8589=cat_table[Sector],"")))</f>
        <v>#NAME?</v>
      </c>
      <c r="AO8589" s="94" t="e">
        <f aca="false" t="array" ref="AO8589:AO8589">_xlfn.torow(_xlfn.unique(_xlfn._xlws.filter(cat_table[Sub-subsector],($E8589=cat_table[Sector])*($F8589=cat_table[Subsector]),"")))</f>
        <v>#NAME?</v>
      </c>
    </row>
    <row r="8590" customFormat="false" ht="15" hidden="false" customHeight="true" outlineLevel="0" collapsed="false">
      <c r="E8590" s="255"/>
      <c r="F8590" s="255"/>
      <c r="G8590" s="255"/>
      <c r="I8590" s="255"/>
      <c r="J8590" s="255"/>
      <c r="K8590" s="255"/>
      <c r="M8590" s="255"/>
      <c r="S8590" s="255"/>
      <c r="AE8590" s="94" t="e">
        <f aca="false" t="array" ref="AE8590:AE8590">_xlfn.torow(_xlfn.unique(_xlfn._xlws.filter(cat_table[Subsector],$E8590=cat_table[Sector],"")))</f>
        <v>#NAME?</v>
      </c>
      <c r="AO8590" s="94" t="e">
        <f aca="false" t="array" ref="AO8590:AO8590">_xlfn.torow(_xlfn.unique(_xlfn._xlws.filter(cat_table[Sub-subsector],($E8590=cat_table[Sector])*($F8590=cat_table[Subsector]),"")))</f>
        <v>#NAME?</v>
      </c>
    </row>
    <row r="8591" customFormat="false" ht="15" hidden="false" customHeight="true" outlineLevel="0" collapsed="false">
      <c r="E8591" s="255"/>
      <c r="F8591" s="255"/>
      <c r="G8591" s="255"/>
      <c r="I8591" s="255"/>
      <c r="J8591" s="255"/>
      <c r="K8591" s="255"/>
      <c r="M8591" s="255"/>
      <c r="S8591" s="255"/>
      <c r="AE8591" s="94" t="e">
        <f aca="false" t="array" ref="AE8591:AE8591">_xlfn.torow(_xlfn.unique(_xlfn._xlws.filter(cat_table[Subsector],$E8591=cat_table[Sector],"")))</f>
        <v>#NAME?</v>
      </c>
      <c r="AO8591" s="94" t="e">
        <f aca="false" t="array" ref="AO8591:AO8591">_xlfn.torow(_xlfn.unique(_xlfn._xlws.filter(cat_table[Sub-subsector],($E8591=cat_table[Sector])*($F8591=cat_table[Subsector]),"")))</f>
        <v>#NAME?</v>
      </c>
    </row>
    <row r="8592" customFormat="false" ht="15" hidden="false" customHeight="true" outlineLevel="0" collapsed="false">
      <c r="E8592" s="255"/>
      <c r="F8592" s="255"/>
      <c r="G8592" s="255"/>
      <c r="I8592" s="255"/>
      <c r="J8592" s="255"/>
      <c r="K8592" s="255"/>
      <c r="M8592" s="255"/>
      <c r="S8592" s="255"/>
      <c r="AE8592" s="94" t="e">
        <f aca="false" t="array" ref="AE8592:AE8592">_xlfn.torow(_xlfn.unique(_xlfn._xlws.filter(cat_table[Subsector],$E8592=cat_table[Sector],"")))</f>
        <v>#NAME?</v>
      </c>
      <c r="AO8592" s="94" t="e">
        <f aca="false" t="array" ref="AO8592:AO8592">_xlfn.torow(_xlfn.unique(_xlfn._xlws.filter(cat_table[Sub-subsector],($E8592=cat_table[Sector])*($F8592=cat_table[Subsector]),"")))</f>
        <v>#NAME?</v>
      </c>
    </row>
    <row r="8593" customFormat="false" ht="15" hidden="false" customHeight="true" outlineLevel="0" collapsed="false">
      <c r="E8593" s="255"/>
      <c r="F8593" s="255"/>
      <c r="G8593" s="255"/>
      <c r="I8593" s="255"/>
      <c r="J8593" s="255"/>
      <c r="K8593" s="255"/>
      <c r="M8593" s="255"/>
      <c r="S8593" s="255"/>
      <c r="AE8593" s="94" t="e">
        <f aca="false" t="array" ref="AE8593:AE8593">_xlfn.torow(_xlfn.unique(_xlfn._xlws.filter(cat_table[Subsector],$E8593=cat_table[Sector],"")))</f>
        <v>#NAME?</v>
      </c>
      <c r="AO8593" s="94" t="e">
        <f aca="false" t="array" ref="AO8593:AO8593">_xlfn.torow(_xlfn.unique(_xlfn._xlws.filter(cat_table[Sub-subsector],($E8593=cat_table[Sector])*($F8593=cat_table[Subsector]),"")))</f>
        <v>#NAME?</v>
      </c>
    </row>
    <row r="8594" customFormat="false" ht="15" hidden="false" customHeight="true" outlineLevel="0" collapsed="false">
      <c r="E8594" s="255"/>
      <c r="F8594" s="255"/>
      <c r="G8594" s="255"/>
      <c r="I8594" s="255"/>
      <c r="J8594" s="255"/>
      <c r="K8594" s="255"/>
      <c r="M8594" s="255"/>
      <c r="S8594" s="255"/>
      <c r="AE8594" s="94" t="e">
        <f aca="false" t="array" ref="AE8594:AE8594">_xlfn.torow(_xlfn.unique(_xlfn._xlws.filter(cat_table[Subsector],$E8594=cat_table[Sector],"")))</f>
        <v>#NAME?</v>
      </c>
      <c r="AO8594" s="94" t="e">
        <f aca="false" t="array" ref="AO8594:AO8594">_xlfn.torow(_xlfn.unique(_xlfn._xlws.filter(cat_table[Sub-subsector],($E8594=cat_table[Sector])*($F8594=cat_table[Subsector]),"")))</f>
        <v>#NAME?</v>
      </c>
    </row>
    <row r="8595" customFormat="false" ht="15" hidden="false" customHeight="true" outlineLevel="0" collapsed="false">
      <c r="E8595" s="255"/>
      <c r="F8595" s="255"/>
      <c r="G8595" s="255"/>
      <c r="I8595" s="255"/>
      <c r="J8595" s="255"/>
      <c r="K8595" s="255"/>
      <c r="M8595" s="255"/>
      <c r="S8595" s="255"/>
      <c r="AE8595" s="94" t="e">
        <f aca="false" t="array" ref="AE8595:AE8595">_xlfn.torow(_xlfn.unique(_xlfn._xlws.filter(cat_table[Subsector],$E8595=cat_table[Sector],"")))</f>
        <v>#NAME?</v>
      </c>
      <c r="AO8595" s="94" t="e">
        <f aca="false" t="array" ref="AO8595:AO8595">_xlfn.torow(_xlfn.unique(_xlfn._xlws.filter(cat_table[Sub-subsector],($E8595=cat_table[Sector])*($F8595=cat_table[Subsector]),"")))</f>
        <v>#NAME?</v>
      </c>
    </row>
    <row r="8596" customFormat="false" ht="15" hidden="false" customHeight="true" outlineLevel="0" collapsed="false">
      <c r="E8596" s="255"/>
      <c r="F8596" s="255"/>
      <c r="G8596" s="255"/>
      <c r="I8596" s="255"/>
      <c r="J8596" s="255"/>
      <c r="K8596" s="255"/>
      <c r="M8596" s="255"/>
      <c r="S8596" s="255"/>
      <c r="AE8596" s="94" t="e">
        <f aca="false" t="array" ref="AE8596:AE8596">_xlfn.torow(_xlfn.unique(_xlfn._xlws.filter(cat_table[Subsector],$E8596=cat_table[Sector],"")))</f>
        <v>#NAME?</v>
      </c>
      <c r="AO8596" s="94" t="e">
        <f aca="false" t="array" ref="AO8596:AO8596">_xlfn.torow(_xlfn.unique(_xlfn._xlws.filter(cat_table[Sub-subsector],($E8596=cat_table[Sector])*($F8596=cat_table[Subsector]),"")))</f>
        <v>#NAME?</v>
      </c>
    </row>
    <row r="8597" customFormat="false" ht="15" hidden="false" customHeight="true" outlineLevel="0" collapsed="false">
      <c r="E8597" s="255"/>
      <c r="F8597" s="255"/>
      <c r="G8597" s="255"/>
      <c r="I8597" s="255"/>
      <c r="J8597" s="255"/>
      <c r="K8597" s="255"/>
      <c r="M8597" s="255"/>
      <c r="S8597" s="255"/>
      <c r="AE8597" s="94" t="e">
        <f aca="false" t="array" ref="AE8597:AE8597">_xlfn.torow(_xlfn.unique(_xlfn._xlws.filter(cat_table[Subsector],$E8597=cat_table[Sector],"")))</f>
        <v>#NAME?</v>
      </c>
      <c r="AO8597" s="94" t="e">
        <f aca="false" t="array" ref="AO8597:AO8597">_xlfn.torow(_xlfn.unique(_xlfn._xlws.filter(cat_table[Sub-subsector],($E8597=cat_table[Sector])*($F8597=cat_table[Subsector]),"")))</f>
        <v>#NAME?</v>
      </c>
    </row>
    <row r="8598" customFormat="false" ht="15" hidden="false" customHeight="true" outlineLevel="0" collapsed="false">
      <c r="E8598" s="255"/>
      <c r="F8598" s="255"/>
      <c r="G8598" s="255"/>
      <c r="I8598" s="255"/>
      <c r="J8598" s="255"/>
      <c r="K8598" s="255"/>
      <c r="M8598" s="255"/>
      <c r="S8598" s="255"/>
      <c r="AE8598" s="94" t="e">
        <f aca="false" t="array" ref="AE8598:AE8598">_xlfn.torow(_xlfn.unique(_xlfn._xlws.filter(cat_table[Subsector],$E8598=cat_table[Sector],"")))</f>
        <v>#NAME?</v>
      </c>
      <c r="AO8598" s="94" t="e">
        <f aca="false" t="array" ref="AO8598:AO8598">_xlfn.torow(_xlfn.unique(_xlfn._xlws.filter(cat_table[Sub-subsector],($E8598=cat_table[Sector])*($F8598=cat_table[Subsector]),"")))</f>
        <v>#NAME?</v>
      </c>
    </row>
    <row r="8599" customFormat="false" ht="15" hidden="false" customHeight="true" outlineLevel="0" collapsed="false">
      <c r="E8599" s="255"/>
      <c r="F8599" s="255"/>
      <c r="G8599" s="255"/>
      <c r="I8599" s="255"/>
      <c r="J8599" s="255"/>
      <c r="K8599" s="255"/>
      <c r="M8599" s="255"/>
      <c r="S8599" s="255"/>
      <c r="AE8599" s="94" t="e">
        <f aca="false" t="array" ref="AE8599:AE8599">_xlfn.torow(_xlfn.unique(_xlfn._xlws.filter(cat_table[Subsector],$E8599=cat_table[Sector],"")))</f>
        <v>#NAME?</v>
      </c>
      <c r="AO8599" s="94" t="e">
        <f aca="false" t="array" ref="AO8599:AO8599">_xlfn.torow(_xlfn.unique(_xlfn._xlws.filter(cat_table[Sub-subsector],($E8599=cat_table[Sector])*($F8599=cat_table[Subsector]),"")))</f>
        <v>#NAME?</v>
      </c>
    </row>
    <row r="8600" customFormat="false" ht="15" hidden="false" customHeight="true" outlineLevel="0" collapsed="false">
      <c r="E8600" s="255"/>
      <c r="F8600" s="255"/>
      <c r="G8600" s="255"/>
      <c r="I8600" s="255"/>
      <c r="J8600" s="255"/>
      <c r="K8600" s="255"/>
      <c r="M8600" s="255"/>
      <c r="S8600" s="255"/>
      <c r="AE8600" s="94" t="e">
        <f aca="false" t="array" ref="AE8600:AE8600">_xlfn.torow(_xlfn.unique(_xlfn._xlws.filter(cat_table[Subsector],$E8600=cat_table[Sector],"")))</f>
        <v>#NAME?</v>
      </c>
      <c r="AO8600" s="94" t="e">
        <f aca="false" t="array" ref="AO8600:AO8600">_xlfn.torow(_xlfn.unique(_xlfn._xlws.filter(cat_table[Sub-subsector],($E8600=cat_table[Sector])*($F8600=cat_table[Subsector]),"")))</f>
        <v>#NAME?</v>
      </c>
    </row>
    <row r="8601" customFormat="false" ht="15" hidden="false" customHeight="true" outlineLevel="0" collapsed="false">
      <c r="E8601" s="255"/>
      <c r="F8601" s="255"/>
      <c r="G8601" s="255"/>
      <c r="I8601" s="255"/>
      <c r="J8601" s="255"/>
      <c r="K8601" s="255"/>
      <c r="M8601" s="255"/>
      <c r="S8601" s="255"/>
      <c r="AE8601" s="94" t="e">
        <f aca="false" t="array" ref="AE8601:AE8601">_xlfn.torow(_xlfn.unique(_xlfn._xlws.filter(cat_table[Subsector],$E8601=cat_table[Sector],"")))</f>
        <v>#NAME?</v>
      </c>
      <c r="AO8601" s="94" t="e">
        <f aca="false" t="array" ref="AO8601:AO8601">_xlfn.torow(_xlfn.unique(_xlfn._xlws.filter(cat_table[Sub-subsector],($E8601=cat_table[Sector])*($F8601=cat_table[Subsector]),"")))</f>
        <v>#NAME?</v>
      </c>
    </row>
    <row r="8602" customFormat="false" ht="15" hidden="false" customHeight="true" outlineLevel="0" collapsed="false">
      <c r="E8602" s="255"/>
      <c r="F8602" s="255"/>
      <c r="G8602" s="255"/>
      <c r="I8602" s="255"/>
      <c r="J8602" s="255"/>
      <c r="K8602" s="255"/>
      <c r="M8602" s="255"/>
      <c r="S8602" s="255"/>
      <c r="AE8602" s="94" t="e">
        <f aca="false" t="array" ref="AE8602:AE8602">_xlfn.torow(_xlfn.unique(_xlfn._xlws.filter(cat_table[Subsector],$E8602=cat_table[Sector],"")))</f>
        <v>#NAME?</v>
      </c>
      <c r="AO8602" s="94" t="e">
        <f aca="false" t="array" ref="AO8602:AO8602">_xlfn.torow(_xlfn.unique(_xlfn._xlws.filter(cat_table[Sub-subsector],($E8602=cat_table[Sector])*($F8602=cat_table[Subsector]),"")))</f>
        <v>#NAME?</v>
      </c>
    </row>
    <row r="8603" customFormat="false" ht="15" hidden="false" customHeight="true" outlineLevel="0" collapsed="false">
      <c r="E8603" s="255"/>
      <c r="F8603" s="255"/>
      <c r="G8603" s="255"/>
      <c r="I8603" s="255"/>
      <c r="J8603" s="255"/>
      <c r="K8603" s="255"/>
      <c r="M8603" s="255"/>
      <c r="S8603" s="255"/>
      <c r="AE8603" s="94" t="e">
        <f aca="false" t="array" ref="AE8603:AE8603">_xlfn.torow(_xlfn.unique(_xlfn._xlws.filter(cat_table[Subsector],$E8603=cat_table[Sector],"")))</f>
        <v>#NAME?</v>
      </c>
      <c r="AO8603" s="94" t="e">
        <f aca="false" t="array" ref="AO8603:AO8603">_xlfn.torow(_xlfn.unique(_xlfn._xlws.filter(cat_table[Sub-subsector],($E8603=cat_table[Sector])*($F8603=cat_table[Subsector]),"")))</f>
        <v>#NAME?</v>
      </c>
    </row>
    <row r="8604" customFormat="false" ht="15" hidden="false" customHeight="true" outlineLevel="0" collapsed="false">
      <c r="E8604" s="255"/>
      <c r="F8604" s="255"/>
      <c r="G8604" s="255"/>
      <c r="I8604" s="255"/>
      <c r="J8604" s="255"/>
      <c r="K8604" s="255"/>
      <c r="M8604" s="255"/>
      <c r="S8604" s="255"/>
      <c r="AE8604" s="94" t="e">
        <f aca="false" t="array" ref="AE8604:AE8604">_xlfn.torow(_xlfn.unique(_xlfn._xlws.filter(cat_table[Subsector],$E8604=cat_table[Sector],"")))</f>
        <v>#NAME?</v>
      </c>
      <c r="AO8604" s="94" t="e">
        <f aca="false" t="array" ref="AO8604:AO8604">_xlfn.torow(_xlfn.unique(_xlfn._xlws.filter(cat_table[Sub-subsector],($E8604=cat_table[Sector])*($F8604=cat_table[Subsector]),"")))</f>
        <v>#NAME?</v>
      </c>
    </row>
    <row r="8605" customFormat="false" ht="15" hidden="false" customHeight="true" outlineLevel="0" collapsed="false">
      <c r="E8605" s="255"/>
      <c r="F8605" s="255"/>
      <c r="G8605" s="255"/>
      <c r="I8605" s="255"/>
      <c r="J8605" s="255"/>
      <c r="K8605" s="255"/>
      <c r="M8605" s="255"/>
      <c r="S8605" s="255"/>
      <c r="AE8605" s="94" t="e">
        <f aca="false" t="array" ref="AE8605:AE8605">_xlfn.torow(_xlfn.unique(_xlfn._xlws.filter(cat_table[Subsector],$E8605=cat_table[Sector],"")))</f>
        <v>#NAME?</v>
      </c>
      <c r="AO8605" s="94" t="e">
        <f aca="false" t="array" ref="AO8605:AO8605">_xlfn.torow(_xlfn.unique(_xlfn._xlws.filter(cat_table[Sub-subsector],($E8605=cat_table[Sector])*($F8605=cat_table[Subsector]),"")))</f>
        <v>#NAME?</v>
      </c>
    </row>
    <row r="8606" customFormat="false" ht="15" hidden="false" customHeight="true" outlineLevel="0" collapsed="false">
      <c r="E8606" s="255"/>
      <c r="F8606" s="255"/>
      <c r="G8606" s="255"/>
      <c r="I8606" s="255"/>
      <c r="J8606" s="255"/>
      <c r="K8606" s="255"/>
      <c r="M8606" s="255"/>
      <c r="S8606" s="255"/>
      <c r="AE8606" s="94" t="e">
        <f aca="false" t="array" ref="AE8606:AE8606">_xlfn.torow(_xlfn.unique(_xlfn._xlws.filter(cat_table[Subsector],$E8606=cat_table[Sector],"")))</f>
        <v>#NAME?</v>
      </c>
      <c r="AO8606" s="94" t="e">
        <f aca="false" t="array" ref="AO8606:AO8606">_xlfn.torow(_xlfn.unique(_xlfn._xlws.filter(cat_table[Sub-subsector],($E8606=cat_table[Sector])*($F8606=cat_table[Subsector]),"")))</f>
        <v>#NAME?</v>
      </c>
    </row>
    <row r="8607" customFormat="false" ht="15" hidden="false" customHeight="true" outlineLevel="0" collapsed="false">
      <c r="E8607" s="255"/>
      <c r="F8607" s="255"/>
      <c r="G8607" s="255"/>
      <c r="I8607" s="255"/>
      <c r="J8607" s="255"/>
      <c r="K8607" s="255"/>
      <c r="M8607" s="255"/>
      <c r="S8607" s="255"/>
      <c r="AE8607" s="94" t="e">
        <f aca="false" t="array" ref="AE8607:AE8607">_xlfn.torow(_xlfn.unique(_xlfn._xlws.filter(cat_table[Subsector],$E8607=cat_table[Sector],"")))</f>
        <v>#NAME?</v>
      </c>
      <c r="AO8607" s="94" t="e">
        <f aca="false" t="array" ref="AO8607:AO8607">_xlfn.torow(_xlfn.unique(_xlfn._xlws.filter(cat_table[Sub-subsector],($E8607=cat_table[Sector])*($F8607=cat_table[Subsector]),"")))</f>
        <v>#NAME?</v>
      </c>
    </row>
    <row r="8608" customFormat="false" ht="15" hidden="false" customHeight="true" outlineLevel="0" collapsed="false">
      <c r="E8608" s="255"/>
      <c r="F8608" s="255"/>
      <c r="G8608" s="255"/>
      <c r="I8608" s="255"/>
      <c r="J8608" s="255"/>
      <c r="K8608" s="255"/>
      <c r="M8608" s="255"/>
      <c r="S8608" s="255"/>
      <c r="AE8608" s="94" t="e">
        <f aca="false" t="array" ref="AE8608:AE8608">_xlfn.torow(_xlfn.unique(_xlfn._xlws.filter(cat_table[Subsector],$E8608=cat_table[Sector],"")))</f>
        <v>#NAME?</v>
      </c>
      <c r="AO8608" s="94" t="e">
        <f aca="false" t="array" ref="AO8608:AO8608">_xlfn.torow(_xlfn.unique(_xlfn._xlws.filter(cat_table[Sub-subsector],($E8608=cat_table[Sector])*($F8608=cat_table[Subsector]),"")))</f>
        <v>#NAME?</v>
      </c>
    </row>
    <row r="8609" customFormat="false" ht="15" hidden="false" customHeight="true" outlineLevel="0" collapsed="false">
      <c r="E8609" s="255"/>
      <c r="F8609" s="255"/>
      <c r="G8609" s="255"/>
      <c r="I8609" s="255"/>
      <c r="J8609" s="255"/>
      <c r="K8609" s="255"/>
      <c r="M8609" s="255"/>
      <c r="S8609" s="255"/>
      <c r="AE8609" s="94" t="e">
        <f aca="false" t="array" ref="AE8609:AE8609">_xlfn.torow(_xlfn.unique(_xlfn._xlws.filter(cat_table[Subsector],$E8609=cat_table[Sector],"")))</f>
        <v>#NAME?</v>
      </c>
      <c r="AO8609" s="94" t="e">
        <f aca="false" t="array" ref="AO8609:AO8609">_xlfn.torow(_xlfn.unique(_xlfn._xlws.filter(cat_table[Sub-subsector],($E8609=cat_table[Sector])*($F8609=cat_table[Subsector]),"")))</f>
        <v>#NAME?</v>
      </c>
    </row>
    <row r="8610" customFormat="false" ht="15" hidden="false" customHeight="true" outlineLevel="0" collapsed="false">
      <c r="E8610" s="255"/>
      <c r="F8610" s="255"/>
      <c r="G8610" s="255"/>
      <c r="I8610" s="255"/>
      <c r="J8610" s="255"/>
      <c r="K8610" s="255"/>
      <c r="M8610" s="255"/>
      <c r="S8610" s="255"/>
      <c r="AE8610" s="94" t="e">
        <f aca="false" t="array" ref="AE8610:AE8610">_xlfn.torow(_xlfn.unique(_xlfn._xlws.filter(cat_table[Subsector],$E8610=cat_table[Sector],"")))</f>
        <v>#NAME?</v>
      </c>
      <c r="AO8610" s="94" t="e">
        <f aca="false" t="array" ref="AO8610:AO8610">_xlfn.torow(_xlfn.unique(_xlfn._xlws.filter(cat_table[Sub-subsector],($E8610=cat_table[Sector])*($F8610=cat_table[Subsector]),"")))</f>
        <v>#NAME?</v>
      </c>
    </row>
    <row r="8611" customFormat="false" ht="15" hidden="false" customHeight="true" outlineLevel="0" collapsed="false">
      <c r="E8611" s="255"/>
      <c r="F8611" s="255"/>
      <c r="G8611" s="255"/>
      <c r="I8611" s="255"/>
      <c r="J8611" s="255"/>
      <c r="K8611" s="255"/>
      <c r="M8611" s="255"/>
      <c r="S8611" s="255"/>
      <c r="AE8611" s="94" t="e">
        <f aca="false" t="array" ref="AE8611:AE8611">_xlfn.torow(_xlfn.unique(_xlfn._xlws.filter(cat_table[Subsector],$E8611=cat_table[Sector],"")))</f>
        <v>#NAME?</v>
      </c>
      <c r="AO8611" s="94" t="e">
        <f aca="false" t="array" ref="AO8611:AO8611">_xlfn.torow(_xlfn.unique(_xlfn._xlws.filter(cat_table[Sub-subsector],($E8611=cat_table[Sector])*($F8611=cat_table[Subsector]),"")))</f>
        <v>#NAME?</v>
      </c>
    </row>
    <row r="8612" customFormat="false" ht="15" hidden="false" customHeight="true" outlineLevel="0" collapsed="false">
      <c r="E8612" s="255"/>
      <c r="F8612" s="255"/>
      <c r="G8612" s="255"/>
      <c r="I8612" s="255"/>
      <c r="J8612" s="255"/>
      <c r="K8612" s="255"/>
      <c r="M8612" s="255"/>
      <c r="S8612" s="255"/>
      <c r="AE8612" s="94" t="e">
        <f aca="false" t="array" ref="AE8612:AE8612">_xlfn.torow(_xlfn.unique(_xlfn._xlws.filter(cat_table[Subsector],$E8612=cat_table[Sector],"")))</f>
        <v>#NAME?</v>
      </c>
      <c r="AO8612" s="94" t="e">
        <f aca="false" t="array" ref="AO8612:AO8612">_xlfn.torow(_xlfn.unique(_xlfn._xlws.filter(cat_table[Sub-subsector],($E8612=cat_table[Sector])*($F8612=cat_table[Subsector]),"")))</f>
        <v>#NAME?</v>
      </c>
    </row>
    <row r="8613" customFormat="false" ht="15" hidden="false" customHeight="true" outlineLevel="0" collapsed="false">
      <c r="E8613" s="255"/>
      <c r="F8613" s="255"/>
      <c r="G8613" s="255"/>
      <c r="I8613" s="255"/>
      <c r="J8613" s="255"/>
      <c r="K8613" s="255"/>
      <c r="M8613" s="255"/>
      <c r="S8613" s="255"/>
      <c r="AE8613" s="94" t="e">
        <f aca="false" t="array" ref="AE8613:AE8613">_xlfn.torow(_xlfn.unique(_xlfn._xlws.filter(cat_table[Subsector],$E8613=cat_table[Sector],"")))</f>
        <v>#NAME?</v>
      </c>
      <c r="AO8613" s="94" t="e">
        <f aca="false" t="array" ref="AO8613:AO8613">_xlfn.torow(_xlfn.unique(_xlfn._xlws.filter(cat_table[Sub-subsector],($E8613=cat_table[Sector])*($F8613=cat_table[Subsector]),"")))</f>
        <v>#NAME?</v>
      </c>
    </row>
    <row r="8614" customFormat="false" ht="15" hidden="false" customHeight="true" outlineLevel="0" collapsed="false">
      <c r="E8614" s="255"/>
      <c r="F8614" s="255"/>
      <c r="G8614" s="255"/>
      <c r="I8614" s="255"/>
      <c r="J8614" s="255"/>
      <c r="K8614" s="255"/>
      <c r="M8614" s="255"/>
      <c r="S8614" s="255"/>
      <c r="AE8614" s="94" t="e">
        <f aca="false" t="array" ref="AE8614:AE8614">_xlfn.torow(_xlfn.unique(_xlfn._xlws.filter(cat_table[Subsector],$E8614=cat_table[Sector],"")))</f>
        <v>#NAME?</v>
      </c>
      <c r="AO8614" s="94" t="e">
        <f aca="false" t="array" ref="AO8614:AO8614">_xlfn.torow(_xlfn.unique(_xlfn._xlws.filter(cat_table[Sub-subsector],($E8614=cat_table[Sector])*($F8614=cat_table[Subsector]),"")))</f>
        <v>#NAME?</v>
      </c>
    </row>
    <row r="8615" customFormat="false" ht="15" hidden="false" customHeight="true" outlineLevel="0" collapsed="false">
      <c r="E8615" s="255"/>
      <c r="F8615" s="255"/>
      <c r="G8615" s="255"/>
      <c r="I8615" s="255"/>
      <c r="J8615" s="255"/>
      <c r="K8615" s="255"/>
      <c r="M8615" s="255"/>
      <c r="S8615" s="255"/>
      <c r="AE8615" s="94" t="e">
        <f aca="false" t="array" ref="AE8615:AE8615">_xlfn.torow(_xlfn.unique(_xlfn._xlws.filter(cat_table[Subsector],$E8615=cat_table[Sector],"")))</f>
        <v>#NAME?</v>
      </c>
      <c r="AO8615" s="94" t="e">
        <f aca="false" t="array" ref="AO8615:AO8615">_xlfn.torow(_xlfn.unique(_xlfn._xlws.filter(cat_table[Sub-subsector],($E8615=cat_table[Sector])*($F8615=cat_table[Subsector]),"")))</f>
        <v>#NAME?</v>
      </c>
    </row>
    <row r="8616" customFormat="false" ht="15" hidden="false" customHeight="true" outlineLevel="0" collapsed="false">
      <c r="E8616" s="255"/>
      <c r="F8616" s="255"/>
      <c r="G8616" s="255"/>
      <c r="I8616" s="255"/>
      <c r="J8616" s="255"/>
      <c r="K8616" s="255"/>
      <c r="M8616" s="255"/>
      <c r="S8616" s="255"/>
      <c r="AE8616" s="94" t="e">
        <f aca="false" t="array" ref="AE8616:AE8616">_xlfn.torow(_xlfn.unique(_xlfn._xlws.filter(cat_table[Subsector],$E8616=cat_table[Sector],"")))</f>
        <v>#NAME?</v>
      </c>
      <c r="AO8616" s="94" t="e">
        <f aca="false" t="array" ref="AO8616:AO8616">_xlfn.torow(_xlfn.unique(_xlfn._xlws.filter(cat_table[Sub-subsector],($E8616=cat_table[Sector])*($F8616=cat_table[Subsector]),"")))</f>
        <v>#NAME?</v>
      </c>
    </row>
    <row r="8617" customFormat="false" ht="15" hidden="false" customHeight="true" outlineLevel="0" collapsed="false">
      <c r="E8617" s="255"/>
      <c r="F8617" s="255"/>
      <c r="G8617" s="255"/>
      <c r="I8617" s="255"/>
      <c r="J8617" s="255"/>
      <c r="K8617" s="255"/>
      <c r="M8617" s="255"/>
      <c r="S8617" s="255"/>
      <c r="AE8617" s="94" t="e">
        <f aca="false" t="array" ref="AE8617:AE8617">_xlfn.torow(_xlfn.unique(_xlfn._xlws.filter(cat_table[Subsector],$E8617=cat_table[Sector],"")))</f>
        <v>#NAME?</v>
      </c>
      <c r="AO8617" s="94" t="e">
        <f aca="false" t="array" ref="AO8617:AO8617">_xlfn.torow(_xlfn.unique(_xlfn._xlws.filter(cat_table[Sub-subsector],($E8617=cat_table[Sector])*($F8617=cat_table[Subsector]),"")))</f>
        <v>#NAME?</v>
      </c>
    </row>
    <row r="8618" customFormat="false" ht="15" hidden="false" customHeight="true" outlineLevel="0" collapsed="false">
      <c r="E8618" s="255"/>
      <c r="F8618" s="255"/>
      <c r="G8618" s="255"/>
      <c r="I8618" s="255"/>
      <c r="J8618" s="255"/>
      <c r="K8618" s="255"/>
      <c r="M8618" s="255"/>
      <c r="S8618" s="255"/>
      <c r="AE8618" s="94" t="e">
        <f aca="false" t="array" ref="AE8618:AE8618">_xlfn.torow(_xlfn.unique(_xlfn._xlws.filter(cat_table[Subsector],$E8618=cat_table[Sector],"")))</f>
        <v>#NAME?</v>
      </c>
      <c r="AO8618" s="94" t="e">
        <f aca="false" t="array" ref="AO8618:AO8618">_xlfn.torow(_xlfn.unique(_xlfn._xlws.filter(cat_table[Sub-subsector],($E8618=cat_table[Sector])*($F8618=cat_table[Subsector]),"")))</f>
        <v>#NAME?</v>
      </c>
    </row>
    <row r="8619" customFormat="false" ht="15" hidden="false" customHeight="true" outlineLevel="0" collapsed="false">
      <c r="E8619" s="255"/>
      <c r="F8619" s="255"/>
      <c r="G8619" s="255"/>
      <c r="I8619" s="255"/>
      <c r="J8619" s="255"/>
      <c r="K8619" s="255"/>
      <c r="M8619" s="255"/>
      <c r="S8619" s="255"/>
      <c r="AE8619" s="94" t="e">
        <f aca="false" t="array" ref="AE8619:AE8619">_xlfn.torow(_xlfn.unique(_xlfn._xlws.filter(cat_table[Subsector],$E8619=cat_table[Sector],"")))</f>
        <v>#NAME?</v>
      </c>
      <c r="AO8619" s="94" t="e">
        <f aca="false" t="array" ref="AO8619:AO8619">_xlfn.torow(_xlfn.unique(_xlfn._xlws.filter(cat_table[Sub-subsector],($E8619=cat_table[Sector])*($F8619=cat_table[Subsector]),"")))</f>
        <v>#NAME?</v>
      </c>
    </row>
    <row r="8620" customFormat="false" ht="15" hidden="false" customHeight="true" outlineLevel="0" collapsed="false">
      <c r="E8620" s="255"/>
      <c r="F8620" s="255"/>
      <c r="G8620" s="255"/>
      <c r="I8620" s="255"/>
      <c r="J8620" s="255"/>
      <c r="K8620" s="255"/>
      <c r="M8620" s="255"/>
      <c r="S8620" s="255"/>
      <c r="AE8620" s="94" t="e">
        <f aca="false" t="array" ref="AE8620:AE8620">_xlfn.torow(_xlfn.unique(_xlfn._xlws.filter(cat_table[Subsector],$E8620=cat_table[Sector],"")))</f>
        <v>#NAME?</v>
      </c>
      <c r="AO8620" s="94" t="e">
        <f aca="false" t="array" ref="AO8620:AO8620">_xlfn.torow(_xlfn.unique(_xlfn._xlws.filter(cat_table[Sub-subsector],($E8620=cat_table[Sector])*($F8620=cat_table[Subsector]),"")))</f>
        <v>#NAME?</v>
      </c>
    </row>
    <row r="8621" customFormat="false" ht="15" hidden="false" customHeight="true" outlineLevel="0" collapsed="false">
      <c r="E8621" s="255"/>
      <c r="F8621" s="255"/>
      <c r="G8621" s="255"/>
      <c r="I8621" s="255"/>
      <c r="J8621" s="255"/>
      <c r="K8621" s="255"/>
      <c r="M8621" s="255"/>
      <c r="S8621" s="255"/>
      <c r="AE8621" s="94" t="e">
        <f aca="false" t="array" ref="AE8621:AE8621">_xlfn.torow(_xlfn.unique(_xlfn._xlws.filter(cat_table[Subsector],$E8621=cat_table[Sector],"")))</f>
        <v>#NAME?</v>
      </c>
      <c r="AO8621" s="94" t="e">
        <f aca="false" t="array" ref="AO8621:AO8621">_xlfn.torow(_xlfn.unique(_xlfn._xlws.filter(cat_table[Sub-subsector],($E8621=cat_table[Sector])*($F8621=cat_table[Subsector]),"")))</f>
        <v>#NAME?</v>
      </c>
    </row>
    <row r="8622" customFormat="false" ht="15" hidden="false" customHeight="true" outlineLevel="0" collapsed="false">
      <c r="E8622" s="255"/>
      <c r="F8622" s="255"/>
      <c r="G8622" s="255"/>
      <c r="I8622" s="255"/>
      <c r="J8622" s="255"/>
      <c r="K8622" s="255"/>
      <c r="M8622" s="255"/>
      <c r="S8622" s="255"/>
      <c r="AE8622" s="94" t="e">
        <f aca="false" t="array" ref="AE8622:AE8622">_xlfn.torow(_xlfn.unique(_xlfn._xlws.filter(cat_table[Subsector],$E8622=cat_table[Sector],"")))</f>
        <v>#NAME?</v>
      </c>
      <c r="AO8622" s="94" t="e">
        <f aca="false" t="array" ref="AO8622:AO8622">_xlfn.torow(_xlfn.unique(_xlfn._xlws.filter(cat_table[Sub-subsector],($E8622=cat_table[Sector])*($F8622=cat_table[Subsector]),"")))</f>
        <v>#NAME?</v>
      </c>
    </row>
    <row r="8623" customFormat="false" ht="15" hidden="false" customHeight="true" outlineLevel="0" collapsed="false">
      <c r="E8623" s="255"/>
      <c r="F8623" s="255"/>
      <c r="G8623" s="255"/>
      <c r="I8623" s="255"/>
      <c r="J8623" s="255"/>
      <c r="K8623" s="255"/>
      <c r="M8623" s="255"/>
      <c r="S8623" s="255"/>
      <c r="AE8623" s="94" t="e">
        <f aca="false" t="array" ref="AE8623:AE8623">_xlfn.torow(_xlfn.unique(_xlfn._xlws.filter(cat_table[Subsector],$E8623=cat_table[Sector],"")))</f>
        <v>#NAME?</v>
      </c>
      <c r="AO8623" s="94" t="e">
        <f aca="false" t="array" ref="AO8623:AO8623">_xlfn.torow(_xlfn.unique(_xlfn._xlws.filter(cat_table[Sub-subsector],($E8623=cat_table[Sector])*($F8623=cat_table[Subsector]),"")))</f>
        <v>#NAME?</v>
      </c>
    </row>
    <row r="8624" customFormat="false" ht="15" hidden="false" customHeight="true" outlineLevel="0" collapsed="false">
      <c r="E8624" s="255"/>
      <c r="F8624" s="255"/>
      <c r="G8624" s="255"/>
      <c r="I8624" s="255"/>
      <c r="J8624" s="255"/>
      <c r="K8624" s="255"/>
      <c r="M8624" s="255"/>
      <c r="S8624" s="255"/>
      <c r="AE8624" s="94" t="e">
        <f aca="false" t="array" ref="AE8624:AE8624">_xlfn.torow(_xlfn.unique(_xlfn._xlws.filter(cat_table[Subsector],$E8624=cat_table[Sector],"")))</f>
        <v>#NAME?</v>
      </c>
      <c r="AO8624" s="94" t="e">
        <f aca="false" t="array" ref="AO8624:AO8624">_xlfn.torow(_xlfn.unique(_xlfn._xlws.filter(cat_table[Sub-subsector],($E8624=cat_table[Sector])*($F8624=cat_table[Subsector]),"")))</f>
        <v>#NAME?</v>
      </c>
    </row>
    <row r="8625" customFormat="false" ht="15" hidden="false" customHeight="true" outlineLevel="0" collapsed="false">
      <c r="E8625" s="255"/>
      <c r="F8625" s="255"/>
      <c r="G8625" s="255"/>
      <c r="I8625" s="255"/>
      <c r="J8625" s="255"/>
      <c r="K8625" s="255"/>
      <c r="M8625" s="255"/>
      <c r="S8625" s="255"/>
      <c r="AE8625" s="94" t="e">
        <f aca="false" t="array" ref="AE8625:AE8625">_xlfn.torow(_xlfn.unique(_xlfn._xlws.filter(cat_table[Subsector],$E8625=cat_table[Sector],"")))</f>
        <v>#NAME?</v>
      </c>
      <c r="AO8625" s="94" t="e">
        <f aca="false" t="array" ref="AO8625:AO8625">_xlfn.torow(_xlfn.unique(_xlfn._xlws.filter(cat_table[Sub-subsector],($E8625=cat_table[Sector])*($F8625=cat_table[Subsector]),"")))</f>
        <v>#NAME?</v>
      </c>
    </row>
    <row r="8626" customFormat="false" ht="15" hidden="false" customHeight="true" outlineLevel="0" collapsed="false">
      <c r="E8626" s="255"/>
      <c r="F8626" s="255"/>
      <c r="G8626" s="255"/>
      <c r="I8626" s="255"/>
      <c r="J8626" s="255"/>
      <c r="K8626" s="255"/>
      <c r="M8626" s="255"/>
      <c r="S8626" s="255"/>
      <c r="AE8626" s="94" t="e">
        <f aca="false" t="array" ref="AE8626:AE8626">_xlfn.torow(_xlfn.unique(_xlfn._xlws.filter(cat_table[Subsector],$E8626=cat_table[Sector],"")))</f>
        <v>#NAME?</v>
      </c>
      <c r="AO8626" s="94" t="e">
        <f aca="false" t="array" ref="AO8626:AO8626">_xlfn.torow(_xlfn.unique(_xlfn._xlws.filter(cat_table[Sub-subsector],($E8626=cat_table[Sector])*($F8626=cat_table[Subsector]),"")))</f>
        <v>#NAME?</v>
      </c>
    </row>
    <row r="8627" customFormat="false" ht="15" hidden="false" customHeight="true" outlineLevel="0" collapsed="false">
      <c r="E8627" s="255"/>
      <c r="F8627" s="255"/>
      <c r="G8627" s="255"/>
      <c r="I8627" s="255"/>
      <c r="J8627" s="255"/>
      <c r="K8627" s="255"/>
      <c r="M8627" s="255"/>
      <c r="S8627" s="255"/>
      <c r="AE8627" s="94" t="e">
        <f aca="false" t="array" ref="AE8627:AE8627">_xlfn.torow(_xlfn.unique(_xlfn._xlws.filter(cat_table[Subsector],$E8627=cat_table[Sector],"")))</f>
        <v>#NAME?</v>
      </c>
      <c r="AO8627" s="94" t="e">
        <f aca="false" t="array" ref="AO8627:AO8627">_xlfn.torow(_xlfn.unique(_xlfn._xlws.filter(cat_table[Sub-subsector],($E8627=cat_table[Sector])*($F8627=cat_table[Subsector]),"")))</f>
        <v>#NAME?</v>
      </c>
    </row>
    <row r="8628" customFormat="false" ht="15" hidden="false" customHeight="true" outlineLevel="0" collapsed="false">
      <c r="E8628" s="255"/>
      <c r="F8628" s="255"/>
      <c r="G8628" s="255"/>
      <c r="I8628" s="255"/>
      <c r="J8628" s="255"/>
      <c r="K8628" s="255"/>
      <c r="M8628" s="255"/>
      <c r="S8628" s="255"/>
      <c r="AE8628" s="94" t="e">
        <f aca="false" t="array" ref="AE8628:AE8628">_xlfn.torow(_xlfn.unique(_xlfn._xlws.filter(cat_table[Subsector],$E8628=cat_table[Sector],"")))</f>
        <v>#NAME?</v>
      </c>
      <c r="AO8628" s="94" t="e">
        <f aca="false" t="array" ref="AO8628:AO8628">_xlfn.torow(_xlfn.unique(_xlfn._xlws.filter(cat_table[Sub-subsector],($E8628=cat_table[Sector])*($F8628=cat_table[Subsector]),"")))</f>
        <v>#NAME?</v>
      </c>
    </row>
    <row r="8629" customFormat="false" ht="15" hidden="false" customHeight="true" outlineLevel="0" collapsed="false">
      <c r="E8629" s="255"/>
      <c r="F8629" s="255"/>
      <c r="G8629" s="255"/>
      <c r="I8629" s="255"/>
      <c r="J8629" s="255"/>
      <c r="K8629" s="255"/>
      <c r="M8629" s="255"/>
      <c r="S8629" s="255"/>
      <c r="AE8629" s="94" t="e">
        <f aca="false" t="array" ref="AE8629:AE8629">_xlfn.torow(_xlfn.unique(_xlfn._xlws.filter(cat_table[Subsector],$E8629=cat_table[Sector],"")))</f>
        <v>#NAME?</v>
      </c>
      <c r="AO8629" s="94" t="e">
        <f aca="false" t="array" ref="AO8629:AO8629">_xlfn.torow(_xlfn.unique(_xlfn._xlws.filter(cat_table[Sub-subsector],($E8629=cat_table[Sector])*($F8629=cat_table[Subsector]),"")))</f>
        <v>#NAME?</v>
      </c>
    </row>
    <row r="8630" customFormat="false" ht="15" hidden="false" customHeight="true" outlineLevel="0" collapsed="false">
      <c r="E8630" s="255"/>
      <c r="F8630" s="255"/>
      <c r="G8630" s="255"/>
      <c r="I8630" s="255"/>
      <c r="J8630" s="255"/>
      <c r="K8630" s="255"/>
      <c r="M8630" s="255"/>
      <c r="S8630" s="255"/>
      <c r="AE8630" s="94" t="e">
        <f aca="false" t="array" ref="AE8630:AE8630">_xlfn.torow(_xlfn.unique(_xlfn._xlws.filter(cat_table[Subsector],$E8630=cat_table[Sector],"")))</f>
        <v>#NAME?</v>
      </c>
      <c r="AO8630" s="94" t="e">
        <f aca="false" t="array" ref="AO8630:AO8630">_xlfn.torow(_xlfn.unique(_xlfn._xlws.filter(cat_table[Sub-subsector],($E8630=cat_table[Sector])*($F8630=cat_table[Subsector]),"")))</f>
        <v>#NAME?</v>
      </c>
    </row>
    <row r="8631" customFormat="false" ht="15" hidden="false" customHeight="true" outlineLevel="0" collapsed="false">
      <c r="E8631" s="255"/>
      <c r="F8631" s="255"/>
      <c r="G8631" s="255"/>
      <c r="I8631" s="255"/>
      <c r="J8631" s="255"/>
      <c r="K8631" s="255"/>
      <c r="M8631" s="255"/>
      <c r="S8631" s="255"/>
      <c r="AE8631" s="94" t="e">
        <f aca="false" t="array" ref="AE8631:AE8631">_xlfn.torow(_xlfn.unique(_xlfn._xlws.filter(cat_table[Subsector],$E8631=cat_table[Sector],"")))</f>
        <v>#NAME?</v>
      </c>
      <c r="AO8631" s="94" t="e">
        <f aca="false" t="array" ref="AO8631:AO8631">_xlfn.torow(_xlfn.unique(_xlfn._xlws.filter(cat_table[Sub-subsector],($E8631=cat_table[Sector])*($F8631=cat_table[Subsector]),"")))</f>
        <v>#NAME?</v>
      </c>
    </row>
    <row r="8632" customFormat="false" ht="15" hidden="false" customHeight="true" outlineLevel="0" collapsed="false">
      <c r="E8632" s="255"/>
      <c r="F8632" s="255"/>
      <c r="G8632" s="255"/>
      <c r="I8632" s="255"/>
      <c r="J8632" s="255"/>
      <c r="K8632" s="255"/>
      <c r="M8632" s="255"/>
      <c r="S8632" s="255"/>
      <c r="AE8632" s="94" t="e">
        <f aca="false" t="array" ref="AE8632:AE8632">_xlfn.torow(_xlfn.unique(_xlfn._xlws.filter(cat_table[Subsector],$E8632=cat_table[Sector],"")))</f>
        <v>#NAME?</v>
      </c>
      <c r="AO8632" s="94" t="e">
        <f aca="false" t="array" ref="AO8632:AO8632">_xlfn.torow(_xlfn.unique(_xlfn._xlws.filter(cat_table[Sub-subsector],($E8632=cat_table[Sector])*($F8632=cat_table[Subsector]),"")))</f>
        <v>#NAME?</v>
      </c>
    </row>
    <row r="8633" customFormat="false" ht="15" hidden="false" customHeight="true" outlineLevel="0" collapsed="false">
      <c r="E8633" s="255"/>
      <c r="F8633" s="255"/>
      <c r="G8633" s="255"/>
      <c r="I8633" s="255"/>
      <c r="J8633" s="255"/>
      <c r="K8633" s="255"/>
      <c r="M8633" s="255"/>
      <c r="S8633" s="255"/>
      <c r="AE8633" s="94" t="e">
        <f aca="false" t="array" ref="AE8633:AE8633">_xlfn.torow(_xlfn.unique(_xlfn._xlws.filter(cat_table[Subsector],$E8633=cat_table[Sector],"")))</f>
        <v>#NAME?</v>
      </c>
      <c r="AO8633" s="94" t="e">
        <f aca="false" t="array" ref="AO8633:AO8633">_xlfn.torow(_xlfn.unique(_xlfn._xlws.filter(cat_table[Sub-subsector],($E8633=cat_table[Sector])*($F8633=cat_table[Subsector]),"")))</f>
        <v>#NAME?</v>
      </c>
    </row>
    <row r="8634" customFormat="false" ht="15" hidden="false" customHeight="true" outlineLevel="0" collapsed="false">
      <c r="E8634" s="255"/>
      <c r="F8634" s="255"/>
      <c r="G8634" s="255"/>
      <c r="I8634" s="255"/>
      <c r="J8634" s="255"/>
      <c r="K8634" s="255"/>
      <c r="M8634" s="255"/>
      <c r="S8634" s="255"/>
      <c r="AE8634" s="94" t="e">
        <f aca="false" t="array" ref="AE8634:AE8634">_xlfn.torow(_xlfn.unique(_xlfn._xlws.filter(cat_table[Subsector],$E8634=cat_table[Sector],"")))</f>
        <v>#NAME?</v>
      </c>
      <c r="AO8634" s="94" t="e">
        <f aca="false" t="array" ref="AO8634:AO8634">_xlfn.torow(_xlfn.unique(_xlfn._xlws.filter(cat_table[Sub-subsector],($E8634=cat_table[Sector])*($F8634=cat_table[Subsector]),"")))</f>
        <v>#NAME?</v>
      </c>
    </row>
    <row r="8635" customFormat="false" ht="15" hidden="false" customHeight="true" outlineLevel="0" collapsed="false">
      <c r="E8635" s="255"/>
      <c r="F8635" s="255"/>
      <c r="G8635" s="255"/>
      <c r="I8635" s="255"/>
      <c r="J8635" s="255"/>
      <c r="K8635" s="255"/>
      <c r="M8635" s="255"/>
      <c r="S8635" s="255"/>
      <c r="AE8635" s="94" t="e">
        <f aca="false" t="array" ref="AE8635:AE8635">_xlfn.torow(_xlfn.unique(_xlfn._xlws.filter(cat_table[Subsector],$E8635=cat_table[Sector],"")))</f>
        <v>#NAME?</v>
      </c>
      <c r="AO8635" s="94" t="e">
        <f aca="false" t="array" ref="AO8635:AO8635">_xlfn.torow(_xlfn.unique(_xlfn._xlws.filter(cat_table[Sub-subsector],($E8635=cat_table[Sector])*($F8635=cat_table[Subsector]),"")))</f>
        <v>#NAME?</v>
      </c>
    </row>
    <row r="8636" customFormat="false" ht="15" hidden="false" customHeight="true" outlineLevel="0" collapsed="false">
      <c r="E8636" s="255"/>
      <c r="F8636" s="255"/>
      <c r="G8636" s="255"/>
      <c r="I8636" s="255"/>
      <c r="J8636" s="255"/>
      <c r="K8636" s="255"/>
      <c r="M8636" s="255"/>
      <c r="S8636" s="255"/>
      <c r="AE8636" s="94" t="e">
        <f aca="false" t="array" ref="AE8636:AE8636">_xlfn.torow(_xlfn.unique(_xlfn._xlws.filter(cat_table[Subsector],$E8636=cat_table[Sector],"")))</f>
        <v>#NAME?</v>
      </c>
      <c r="AO8636" s="94" t="e">
        <f aca="false" t="array" ref="AO8636:AO8636">_xlfn.torow(_xlfn.unique(_xlfn._xlws.filter(cat_table[Sub-subsector],($E8636=cat_table[Sector])*($F8636=cat_table[Subsector]),"")))</f>
        <v>#NAME?</v>
      </c>
    </row>
    <row r="8637" customFormat="false" ht="15" hidden="false" customHeight="true" outlineLevel="0" collapsed="false">
      <c r="E8637" s="255"/>
      <c r="F8637" s="255"/>
      <c r="G8637" s="255"/>
      <c r="I8637" s="255"/>
      <c r="J8637" s="255"/>
      <c r="K8637" s="255"/>
      <c r="M8637" s="255"/>
      <c r="S8637" s="255"/>
      <c r="AE8637" s="94" t="e">
        <f aca="false" t="array" ref="AE8637:AE8637">_xlfn.torow(_xlfn.unique(_xlfn._xlws.filter(cat_table[Subsector],$E8637=cat_table[Sector],"")))</f>
        <v>#NAME?</v>
      </c>
      <c r="AO8637" s="94" t="e">
        <f aca="false" t="array" ref="AO8637:AO8637">_xlfn.torow(_xlfn.unique(_xlfn._xlws.filter(cat_table[Sub-subsector],($E8637=cat_table[Sector])*($F8637=cat_table[Subsector]),"")))</f>
        <v>#NAME?</v>
      </c>
    </row>
    <row r="8638" customFormat="false" ht="15" hidden="false" customHeight="true" outlineLevel="0" collapsed="false">
      <c r="E8638" s="255"/>
      <c r="F8638" s="255"/>
      <c r="G8638" s="255"/>
      <c r="I8638" s="255"/>
      <c r="J8638" s="255"/>
      <c r="K8638" s="255"/>
      <c r="M8638" s="255"/>
      <c r="S8638" s="255"/>
      <c r="AE8638" s="94" t="e">
        <f aca="false" t="array" ref="AE8638:AE8638">_xlfn.torow(_xlfn.unique(_xlfn._xlws.filter(cat_table[Subsector],$E8638=cat_table[Sector],"")))</f>
        <v>#NAME?</v>
      </c>
      <c r="AO8638" s="94" t="e">
        <f aca="false" t="array" ref="AO8638:AO8638">_xlfn.torow(_xlfn.unique(_xlfn._xlws.filter(cat_table[Sub-subsector],($E8638=cat_table[Sector])*($F8638=cat_table[Subsector]),"")))</f>
        <v>#NAME?</v>
      </c>
    </row>
    <row r="8639" customFormat="false" ht="15" hidden="false" customHeight="true" outlineLevel="0" collapsed="false">
      <c r="E8639" s="255"/>
      <c r="F8639" s="255"/>
      <c r="G8639" s="255"/>
      <c r="I8639" s="255"/>
      <c r="J8639" s="255"/>
      <c r="K8639" s="255"/>
      <c r="M8639" s="255"/>
      <c r="S8639" s="255"/>
      <c r="AE8639" s="94" t="e">
        <f aca="false" t="array" ref="AE8639:AE8639">_xlfn.torow(_xlfn.unique(_xlfn._xlws.filter(cat_table[Subsector],$E8639=cat_table[Sector],"")))</f>
        <v>#NAME?</v>
      </c>
      <c r="AO8639" s="94" t="e">
        <f aca="false" t="array" ref="AO8639:AO8639">_xlfn.torow(_xlfn.unique(_xlfn._xlws.filter(cat_table[Sub-subsector],($E8639=cat_table[Sector])*($F8639=cat_table[Subsector]),"")))</f>
        <v>#NAME?</v>
      </c>
    </row>
    <row r="8640" customFormat="false" ht="15" hidden="false" customHeight="true" outlineLevel="0" collapsed="false">
      <c r="E8640" s="255"/>
      <c r="F8640" s="255"/>
      <c r="G8640" s="255"/>
      <c r="I8640" s="255"/>
      <c r="J8640" s="255"/>
      <c r="K8640" s="255"/>
      <c r="M8640" s="255"/>
      <c r="S8640" s="255"/>
      <c r="AE8640" s="94" t="e">
        <f aca="false" t="array" ref="AE8640:AE8640">_xlfn.torow(_xlfn.unique(_xlfn._xlws.filter(cat_table[Subsector],$E8640=cat_table[Sector],"")))</f>
        <v>#NAME?</v>
      </c>
      <c r="AO8640" s="94" t="e">
        <f aca="false" t="array" ref="AO8640:AO8640">_xlfn.torow(_xlfn.unique(_xlfn._xlws.filter(cat_table[Sub-subsector],($E8640=cat_table[Sector])*($F8640=cat_table[Subsector]),"")))</f>
        <v>#NAME?</v>
      </c>
    </row>
    <row r="8641" customFormat="false" ht="15" hidden="false" customHeight="true" outlineLevel="0" collapsed="false">
      <c r="E8641" s="255"/>
      <c r="F8641" s="255"/>
      <c r="G8641" s="255"/>
      <c r="I8641" s="255"/>
      <c r="J8641" s="255"/>
      <c r="K8641" s="255"/>
      <c r="M8641" s="255"/>
      <c r="S8641" s="255"/>
      <c r="AE8641" s="94" t="e">
        <f aca="false" t="array" ref="AE8641:AE8641">_xlfn.torow(_xlfn.unique(_xlfn._xlws.filter(cat_table[Subsector],$E8641=cat_table[Sector],"")))</f>
        <v>#NAME?</v>
      </c>
      <c r="AO8641" s="94" t="e">
        <f aca="false" t="array" ref="AO8641:AO8641">_xlfn.torow(_xlfn.unique(_xlfn._xlws.filter(cat_table[Sub-subsector],($E8641=cat_table[Sector])*($F8641=cat_table[Subsector]),"")))</f>
        <v>#NAME?</v>
      </c>
    </row>
    <row r="8642" customFormat="false" ht="15" hidden="false" customHeight="true" outlineLevel="0" collapsed="false">
      <c r="E8642" s="255"/>
      <c r="F8642" s="255"/>
      <c r="G8642" s="255"/>
      <c r="I8642" s="255"/>
      <c r="J8642" s="255"/>
      <c r="K8642" s="255"/>
      <c r="M8642" s="255"/>
      <c r="S8642" s="255"/>
      <c r="AE8642" s="94" t="e">
        <f aca="false" t="array" ref="AE8642:AE8642">_xlfn.torow(_xlfn.unique(_xlfn._xlws.filter(cat_table[Subsector],$E8642=cat_table[Sector],"")))</f>
        <v>#NAME?</v>
      </c>
      <c r="AO8642" s="94" t="e">
        <f aca="false" t="array" ref="AO8642:AO8642">_xlfn.torow(_xlfn.unique(_xlfn._xlws.filter(cat_table[Sub-subsector],($E8642=cat_table[Sector])*($F8642=cat_table[Subsector]),"")))</f>
        <v>#NAME?</v>
      </c>
    </row>
    <row r="8643" customFormat="false" ht="15" hidden="false" customHeight="true" outlineLevel="0" collapsed="false">
      <c r="E8643" s="255"/>
      <c r="F8643" s="255"/>
      <c r="G8643" s="255"/>
      <c r="I8643" s="255"/>
      <c r="J8643" s="255"/>
      <c r="K8643" s="255"/>
      <c r="M8643" s="255"/>
      <c r="S8643" s="255"/>
      <c r="AE8643" s="94" t="e">
        <f aca="false" t="array" ref="AE8643:AE8643">_xlfn.torow(_xlfn.unique(_xlfn._xlws.filter(cat_table[Subsector],$E8643=cat_table[Sector],"")))</f>
        <v>#NAME?</v>
      </c>
      <c r="AO8643" s="94" t="e">
        <f aca="false" t="array" ref="AO8643:AO8643">_xlfn.torow(_xlfn.unique(_xlfn._xlws.filter(cat_table[Sub-subsector],($E8643=cat_table[Sector])*($F8643=cat_table[Subsector]),"")))</f>
        <v>#NAME?</v>
      </c>
    </row>
    <row r="8644" customFormat="false" ht="15" hidden="false" customHeight="true" outlineLevel="0" collapsed="false">
      <c r="E8644" s="255"/>
      <c r="F8644" s="255"/>
      <c r="G8644" s="255"/>
      <c r="I8644" s="255"/>
      <c r="J8644" s="255"/>
      <c r="K8644" s="255"/>
      <c r="M8644" s="255"/>
      <c r="S8644" s="255"/>
      <c r="AE8644" s="94" t="e">
        <f aca="false" t="array" ref="AE8644:AE8644">_xlfn.torow(_xlfn.unique(_xlfn._xlws.filter(cat_table[Subsector],$E8644=cat_table[Sector],"")))</f>
        <v>#NAME?</v>
      </c>
      <c r="AO8644" s="94" t="e">
        <f aca="false" t="array" ref="AO8644:AO8644">_xlfn.torow(_xlfn.unique(_xlfn._xlws.filter(cat_table[Sub-subsector],($E8644=cat_table[Sector])*($F8644=cat_table[Subsector]),"")))</f>
        <v>#NAME?</v>
      </c>
    </row>
    <row r="8645" customFormat="false" ht="15" hidden="false" customHeight="true" outlineLevel="0" collapsed="false">
      <c r="E8645" s="255"/>
      <c r="F8645" s="255"/>
      <c r="G8645" s="255"/>
      <c r="I8645" s="255"/>
      <c r="J8645" s="255"/>
      <c r="K8645" s="255"/>
      <c r="M8645" s="255"/>
      <c r="S8645" s="255"/>
      <c r="AE8645" s="94" t="e">
        <f aca="false" t="array" ref="AE8645:AE8645">_xlfn.torow(_xlfn.unique(_xlfn._xlws.filter(cat_table[Subsector],$E8645=cat_table[Sector],"")))</f>
        <v>#NAME?</v>
      </c>
      <c r="AO8645" s="94" t="e">
        <f aca="false" t="array" ref="AO8645:AO8645">_xlfn.torow(_xlfn.unique(_xlfn._xlws.filter(cat_table[Sub-subsector],($E8645=cat_table[Sector])*($F8645=cat_table[Subsector]),"")))</f>
        <v>#NAME?</v>
      </c>
    </row>
    <row r="8646" customFormat="false" ht="15" hidden="false" customHeight="true" outlineLevel="0" collapsed="false">
      <c r="E8646" s="255"/>
      <c r="F8646" s="255"/>
      <c r="G8646" s="255"/>
      <c r="I8646" s="255"/>
      <c r="J8646" s="255"/>
      <c r="K8646" s="255"/>
      <c r="M8646" s="255"/>
      <c r="S8646" s="255"/>
      <c r="AE8646" s="94" t="e">
        <f aca="false" t="array" ref="AE8646:AE8646">_xlfn.torow(_xlfn.unique(_xlfn._xlws.filter(cat_table[Subsector],$E8646=cat_table[Sector],"")))</f>
        <v>#NAME?</v>
      </c>
      <c r="AO8646" s="94" t="e">
        <f aca="false" t="array" ref="AO8646:AO8646">_xlfn.torow(_xlfn.unique(_xlfn._xlws.filter(cat_table[Sub-subsector],($E8646=cat_table[Sector])*($F8646=cat_table[Subsector]),"")))</f>
        <v>#NAME?</v>
      </c>
    </row>
    <row r="8647" customFormat="false" ht="15" hidden="false" customHeight="true" outlineLevel="0" collapsed="false">
      <c r="E8647" s="255"/>
      <c r="F8647" s="255"/>
      <c r="G8647" s="255"/>
      <c r="I8647" s="255"/>
      <c r="J8647" s="255"/>
      <c r="K8647" s="255"/>
      <c r="M8647" s="255"/>
      <c r="S8647" s="255"/>
      <c r="AE8647" s="94" t="e">
        <f aca="false" t="array" ref="AE8647:AE8647">_xlfn.torow(_xlfn.unique(_xlfn._xlws.filter(cat_table[Subsector],$E8647=cat_table[Sector],"")))</f>
        <v>#NAME?</v>
      </c>
      <c r="AO8647" s="94" t="e">
        <f aca="false" t="array" ref="AO8647:AO8647">_xlfn.torow(_xlfn.unique(_xlfn._xlws.filter(cat_table[Sub-subsector],($E8647=cat_table[Sector])*($F8647=cat_table[Subsector]),"")))</f>
        <v>#NAME?</v>
      </c>
    </row>
    <row r="8648" customFormat="false" ht="15" hidden="false" customHeight="true" outlineLevel="0" collapsed="false">
      <c r="E8648" s="255"/>
      <c r="F8648" s="255"/>
      <c r="G8648" s="255"/>
      <c r="I8648" s="255"/>
      <c r="J8648" s="255"/>
      <c r="K8648" s="255"/>
      <c r="M8648" s="255"/>
      <c r="S8648" s="255"/>
      <c r="AE8648" s="94" t="e">
        <f aca="false" t="array" ref="AE8648:AE8648">_xlfn.torow(_xlfn.unique(_xlfn._xlws.filter(cat_table[Subsector],$E8648=cat_table[Sector],"")))</f>
        <v>#NAME?</v>
      </c>
      <c r="AO8648" s="94" t="e">
        <f aca="false" t="array" ref="AO8648:AO8648">_xlfn.torow(_xlfn.unique(_xlfn._xlws.filter(cat_table[Sub-subsector],($E8648=cat_table[Sector])*($F8648=cat_table[Subsector]),"")))</f>
        <v>#NAME?</v>
      </c>
    </row>
    <row r="8649" customFormat="false" ht="15" hidden="false" customHeight="true" outlineLevel="0" collapsed="false">
      <c r="E8649" s="255"/>
      <c r="F8649" s="255"/>
      <c r="G8649" s="255"/>
      <c r="I8649" s="255"/>
      <c r="J8649" s="255"/>
      <c r="K8649" s="255"/>
      <c r="M8649" s="255"/>
      <c r="S8649" s="255"/>
      <c r="AE8649" s="94" t="e">
        <f aca="false" t="array" ref="AE8649:AE8649">_xlfn.torow(_xlfn.unique(_xlfn._xlws.filter(cat_table[Subsector],$E8649=cat_table[Sector],"")))</f>
        <v>#NAME?</v>
      </c>
      <c r="AO8649" s="94" t="e">
        <f aca="false" t="array" ref="AO8649:AO8649">_xlfn.torow(_xlfn.unique(_xlfn._xlws.filter(cat_table[Sub-subsector],($E8649=cat_table[Sector])*($F8649=cat_table[Subsector]),"")))</f>
        <v>#NAME?</v>
      </c>
    </row>
    <row r="8650" customFormat="false" ht="15" hidden="false" customHeight="true" outlineLevel="0" collapsed="false">
      <c r="E8650" s="255"/>
      <c r="F8650" s="255"/>
      <c r="G8650" s="255"/>
      <c r="I8650" s="255"/>
      <c r="J8650" s="255"/>
      <c r="K8650" s="255"/>
      <c r="M8650" s="255"/>
      <c r="S8650" s="255"/>
      <c r="AE8650" s="94" t="e">
        <f aca="false" t="array" ref="AE8650:AE8650">_xlfn.torow(_xlfn.unique(_xlfn._xlws.filter(cat_table[Subsector],$E8650=cat_table[Sector],"")))</f>
        <v>#NAME?</v>
      </c>
      <c r="AO8650" s="94" t="e">
        <f aca="false" t="array" ref="AO8650:AO8650">_xlfn.torow(_xlfn.unique(_xlfn._xlws.filter(cat_table[Sub-subsector],($E8650=cat_table[Sector])*($F8650=cat_table[Subsector]),"")))</f>
        <v>#NAME?</v>
      </c>
    </row>
    <row r="8651" customFormat="false" ht="15" hidden="false" customHeight="true" outlineLevel="0" collapsed="false">
      <c r="E8651" s="255"/>
      <c r="F8651" s="255"/>
      <c r="G8651" s="255"/>
      <c r="I8651" s="255"/>
      <c r="J8651" s="255"/>
      <c r="K8651" s="255"/>
      <c r="M8651" s="255"/>
      <c r="S8651" s="255"/>
      <c r="AE8651" s="94" t="e">
        <f aca="false" t="array" ref="AE8651:AE8651">_xlfn.torow(_xlfn.unique(_xlfn._xlws.filter(cat_table[Subsector],$E8651=cat_table[Sector],"")))</f>
        <v>#NAME?</v>
      </c>
      <c r="AO8651" s="94" t="e">
        <f aca="false" t="array" ref="AO8651:AO8651">_xlfn.torow(_xlfn.unique(_xlfn._xlws.filter(cat_table[Sub-subsector],($E8651=cat_table[Sector])*($F8651=cat_table[Subsector]),"")))</f>
        <v>#NAME?</v>
      </c>
    </row>
    <row r="8652" customFormat="false" ht="15" hidden="false" customHeight="true" outlineLevel="0" collapsed="false">
      <c r="E8652" s="255"/>
      <c r="F8652" s="255"/>
      <c r="G8652" s="255"/>
      <c r="I8652" s="255"/>
      <c r="J8652" s="255"/>
      <c r="K8652" s="255"/>
      <c r="M8652" s="255"/>
      <c r="S8652" s="255"/>
      <c r="AE8652" s="94" t="e">
        <f aca="false" t="array" ref="AE8652:AE8652">_xlfn.torow(_xlfn.unique(_xlfn._xlws.filter(cat_table[Subsector],$E8652=cat_table[Sector],"")))</f>
        <v>#NAME?</v>
      </c>
      <c r="AO8652" s="94" t="e">
        <f aca="false" t="array" ref="AO8652:AO8652">_xlfn.torow(_xlfn.unique(_xlfn._xlws.filter(cat_table[Sub-subsector],($E8652=cat_table[Sector])*($F8652=cat_table[Subsector]),"")))</f>
        <v>#NAME?</v>
      </c>
    </row>
    <row r="8653" customFormat="false" ht="15" hidden="false" customHeight="true" outlineLevel="0" collapsed="false">
      <c r="E8653" s="255"/>
      <c r="F8653" s="255"/>
      <c r="G8653" s="255"/>
      <c r="I8653" s="255"/>
      <c r="J8653" s="255"/>
      <c r="K8653" s="255"/>
      <c r="M8653" s="255"/>
      <c r="S8653" s="255"/>
      <c r="AE8653" s="94" t="e">
        <f aca="false" t="array" ref="AE8653:AE8653">_xlfn.torow(_xlfn.unique(_xlfn._xlws.filter(cat_table[Subsector],$E8653=cat_table[Sector],"")))</f>
        <v>#NAME?</v>
      </c>
      <c r="AO8653" s="94" t="e">
        <f aca="false" t="array" ref="AO8653:AO8653">_xlfn.torow(_xlfn.unique(_xlfn._xlws.filter(cat_table[Sub-subsector],($E8653=cat_table[Sector])*($F8653=cat_table[Subsector]),"")))</f>
        <v>#NAME?</v>
      </c>
    </row>
    <row r="8654" customFormat="false" ht="15" hidden="false" customHeight="true" outlineLevel="0" collapsed="false">
      <c r="E8654" s="255"/>
      <c r="F8654" s="255"/>
      <c r="G8654" s="255"/>
      <c r="I8654" s="255"/>
      <c r="J8654" s="255"/>
      <c r="K8654" s="255"/>
      <c r="M8654" s="255"/>
      <c r="S8654" s="255"/>
      <c r="AE8654" s="94" t="e">
        <f aca="false" t="array" ref="AE8654:AE8654">_xlfn.torow(_xlfn.unique(_xlfn._xlws.filter(cat_table[Subsector],$E8654=cat_table[Sector],"")))</f>
        <v>#NAME?</v>
      </c>
      <c r="AO8654" s="94" t="e">
        <f aca="false" t="array" ref="AO8654:AO8654">_xlfn.torow(_xlfn.unique(_xlfn._xlws.filter(cat_table[Sub-subsector],($E8654=cat_table[Sector])*($F8654=cat_table[Subsector]),"")))</f>
        <v>#NAME?</v>
      </c>
    </row>
    <row r="8655" customFormat="false" ht="15" hidden="false" customHeight="true" outlineLevel="0" collapsed="false">
      <c r="E8655" s="255"/>
      <c r="F8655" s="255"/>
      <c r="G8655" s="255"/>
      <c r="I8655" s="255"/>
      <c r="J8655" s="255"/>
      <c r="K8655" s="255"/>
      <c r="M8655" s="255"/>
      <c r="S8655" s="255"/>
      <c r="AE8655" s="94" t="e">
        <f aca="false" t="array" ref="AE8655:AE8655">_xlfn.torow(_xlfn.unique(_xlfn._xlws.filter(cat_table[Subsector],$E8655=cat_table[Sector],"")))</f>
        <v>#NAME?</v>
      </c>
      <c r="AO8655" s="94" t="e">
        <f aca="false" t="array" ref="AO8655:AO8655">_xlfn.torow(_xlfn.unique(_xlfn._xlws.filter(cat_table[Sub-subsector],($E8655=cat_table[Sector])*($F8655=cat_table[Subsector]),"")))</f>
        <v>#NAME?</v>
      </c>
    </row>
    <row r="8656" customFormat="false" ht="15" hidden="false" customHeight="true" outlineLevel="0" collapsed="false">
      <c r="E8656" s="255"/>
      <c r="F8656" s="255"/>
      <c r="G8656" s="255"/>
      <c r="I8656" s="255"/>
      <c r="J8656" s="255"/>
      <c r="K8656" s="255"/>
      <c r="M8656" s="255"/>
      <c r="S8656" s="255"/>
      <c r="AE8656" s="94" t="e">
        <f aca="false" t="array" ref="AE8656:AE8656">_xlfn.torow(_xlfn.unique(_xlfn._xlws.filter(cat_table[Subsector],$E8656=cat_table[Sector],"")))</f>
        <v>#NAME?</v>
      </c>
      <c r="AO8656" s="94" t="e">
        <f aca="false" t="array" ref="AO8656:AO8656">_xlfn.torow(_xlfn.unique(_xlfn._xlws.filter(cat_table[Sub-subsector],($E8656=cat_table[Sector])*($F8656=cat_table[Subsector]),"")))</f>
        <v>#NAME?</v>
      </c>
    </row>
    <row r="8657" customFormat="false" ht="15" hidden="false" customHeight="true" outlineLevel="0" collapsed="false">
      <c r="E8657" s="255"/>
      <c r="F8657" s="255"/>
      <c r="G8657" s="255"/>
      <c r="I8657" s="255"/>
      <c r="J8657" s="255"/>
      <c r="K8657" s="255"/>
      <c r="M8657" s="255"/>
      <c r="S8657" s="255"/>
      <c r="AE8657" s="94" t="e">
        <f aca="false" t="array" ref="AE8657:AE8657">_xlfn.torow(_xlfn.unique(_xlfn._xlws.filter(cat_table[Subsector],$E8657=cat_table[Sector],"")))</f>
        <v>#NAME?</v>
      </c>
      <c r="AO8657" s="94" t="e">
        <f aca="false" t="array" ref="AO8657:AO8657">_xlfn.torow(_xlfn.unique(_xlfn._xlws.filter(cat_table[Sub-subsector],($E8657=cat_table[Sector])*($F8657=cat_table[Subsector]),"")))</f>
        <v>#NAME?</v>
      </c>
    </row>
    <row r="8658" customFormat="false" ht="15" hidden="false" customHeight="true" outlineLevel="0" collapsed="false">
      <c r="E8658" s="255"/>
      <c r="F8658" s="255"/>
      <c r="G8658" s="255"/>
      <c r="I8658" s="255"/>
      <c r="J8658" s="255"/>
      <c r="K8658" s="255"/>
      <c r="M8658" s="255"/>
      <c r="S8658" s="255"/>
      <c r="AE8658" s="94" t="e">
        <f aca="false" t="array" ref="AE8658:AE8658">_xlfn.torow(_xlfn.unique(_xlfn._xlws.filter(cat_table[Subsector],$E8658=cat_table[Sector],"")))</f>
        <v>#NAME?</v>
      </c>
      <c r="AO8658" s="94" t="e">
        <f aca="false" t="array" ref="AO8658:AO8658">_xlfn.torow(_xlfn.unique(_xlfn._xlws.filter(cat_table[Sub-subsector],($E8658=cat_table[Sector])*($F8658=cat_table[Subsector]),"")))</f>
        <v>#NAME?</v>
      </c>
    </row>
    <row r="8659" customFormat="false" ht="15" hidden="false" customHeight="true" outlineLevel="0" collapsed="false">
      <c r="E8659" s="255"/>
      <c r="F8659" s="255"/>
      <c r="G8659" s="255"/>
      <c r="I8659" s="255"/>
      <c r="J8659" s="255"/>
      <c r="K8659" s="255"/>
      <c r="M8659" s="255"/>
      <c r="S8659" s="255"/>
      <c r="AE8659" s="94" t="e">
        <f aca="false" t="array" ref="AE8659:AE8659">_xlfn.torow(_xlfn.unique(_xlfn._xlws.filter(cat_table[Subsector],$E8659=cat_table[Sector],"")))</f>
        <v>#NAME?</v>
      </c>
      <c r="AO8659" s="94" t="e">
        <f aca="false" t="array" ref="AO8659:AO8659">_xlfn.torow(_xlfn.unique(_xlfn._xlws.filter(cat_table[Sub-subsector],($E8659=cat_table[Sector])*($F8659=cat_table[Subsector]),"")))</f>
        <v>#NAME?</v>
      </c>
    </row>
    <row r="8660" customFormat="false" ht="15" hidden="false" customHeight="true" outlineLevel="0" collapsed="false">
      <c r="E8660" s="255"/>
      <c r="F8660" s="255"/>
      <c r="G8660" s="255"/>
      <c r="I8660" s="255"/>
      <c r="J8660" s="255"/>
      <c r="K8660" s="255"/>
      <c r="M8660" s="255"/>
      <c r="S8660" s="255"/>
      <c r="AE8660" s="94" t="e">
        <f aca="false" t="array" ref="AE8660:AE8660">_xlfn.torow(_xlfn.unique(_xlfn._xlws.filter(cat_table[Subsector],$E8660=cat_table[Sector],"")))</f>
        <v>#NAME?</v>
      </c>
      <c r="AO8660" s="94" t="e">
        <f aca="false" t="array" ref="AO8660:AO8660">_xlfn.torow(_xlfn.unique(_xlfn._xlws.filter(cat_table[Sub-subsector],($E8660=cat_table[Sector])*($F8660=cat_table[Subsector]),"")))</f>
        <v>#NAME?</v>
      </c>
    </row>
    <row r="8661" customFormat="false" ht="15" hidden="false" customHeight="true" outlineLevel="0" collapsed="false">
      <c r="E8661" s="255"/>
      <c r="F8661" s="255"/>
      <c r="G8661" s="255"/>
      <c r="I8661" s="255"/>
      <c r="J8661" s="255"/>
      <c r="K8661" s="255"/>
      <c r="M8661" s="255"/>
      <c r="S8661" s="255"/>
      <c r="AE8661" s="94" t="e">
        <f aca="false" t="array" ref="AE8661:AE8661">_xlfn.torow(_xlfn.unique(_xlfn._xlws.filter(cat_table[Subsector],$E8661=cat_table[Sector],"")))</f>
        <v>#NAME?</v>
      </c>
      <c r="AO8661" s="94" t="e">
        <f aca="false" t="array" ref="AO8661:AO8661">_xlfn.torow(_xlfn.unique(_xlfn._xlws.filter(cat_table[Sub-subsector],($E8661=cat_table[Sector])*($F8661=cat_table[Subsector]),"")))</f>
        <v>#NAME?</v>
      </c>
    </row>
    <row r="8662" customFormat="false" ht="15" hidden="false" customHeight="true" outlineLevel="0" collapsed="false">
      <c r="E8662" s="255"/>
      <c r="F8662" s="255"/>
      <c r="G8662" s="255"/>
      <c r="I8662" s="255"/>
      <c r="J8662" s="255"/>
      <c r="K8662" s="255"/>
      <c r="M8662" s="255"/>
      <c r="S8662" s="255"/>
      <c r="AE8662" s="94" t="e">
        <f aca="false" t="array" ref="AE8662:AE8662">_xlfn.torow(_xlfn.unique(_xlfn._xlws.filter(cat_table[Subsector],$E8662=cat_table[Sector],"")))</f>
        <v>#NAME?</v>
      </c>
      <c r="AO8662" s="94" t="e">
        <f aca="false" t="array" ref="AO8662:AO8662">_xlfn.torow(_xlfn.unique(_xlfn._xlws.filter(cat_table[Sub-subsector],($E8662=cat_table[Sector])*($F8662=cat_table[Subsector]),"")))</f>
        <v>#NAME?</v>
      </c>
    </row>
    <row r="8663" customFormat="false" ht="15" hidden="false" customHeight="true" outlineLevel="0" collapsed="false">
      <c r="E8663" s="255"/>
      <c r="F8663" s="255"/>
      <c r="G8663" s="255"/>
      <c r="I8663" s="255"/>
      <c r="J8663" s="255"/>
      <c r="K8663" s="255"/>
      <c r="M8663" s="255"/>
      <c r="S8663" s="255"/>
      <c r="AE8663" s="94" t="e">
        <f aca="false" t="array" ref="AE8663:AE8663">_xlfn.torow(_xlfn.unique(_xlfn._xlws.filter(cat_table[Subsector],$E8663=cat_table[Sector],"")))</f>
        <v>#NAME?</v>
      </c>
      <c r="AO8663" s="94" t="e">
        <f aca="false" t="array" ref="AO8663:AO8663">_xlfn.torow(_xlfn.unique(_xlfn._xlws.filter(cat_table[Sub-subsector],($E8663=cat_table[Sector])*($F8663=cat_table[Subsector]),"")))</f>
        <v>#NAME?</v>
      </c>
    </row>
    <row r="8664" customFormat="false" ht="15" hidden="false" customHeight="true" outlineLevel="0" collapsed="false">
      <c r="E8664" s="255"/>
      <c r="F8664" s="255"/>
      <c r="G8664" s="255"/>
      <c r="I8664" s="255"/>
      <c r="J8664" s="255"/>
      <c r="K8664" s="255"/>
      <c r="M8664" s="255"/>
      <c r="S8664" s="255"/>
      <c r="AE8664" s="94" t="e">
        <f aca="false" t="array" ref="AE8664:AE8664">_xlfn.torow(_xlfn.unique(_xlfn._xlws.filter(cat_table[Subsector],$E8664=cat_table[Sector],"")))</f>
        <v>#NAME?</v>
      </c>
      <c r="AO8664" s="94" t="e">
        <f aca="false" t="array" ref="AO8664:AO8664">_xlfn.torow(_xlfn.unique(_xlfn._xlws.filter(cat_table[Sub-subsector],($E8664=cat_table[Sector])*($F8664=cat_table[Subsector]),"")))</f>
        <v>#NAME?</v>
      </c>
    </row>
    <row r="8665" customFormat="false" ht="15" hidden="false" customHeight="true" outlineLevel="0" collapsed="false">
      <c r="E8665" s="255"/>
      <c r="F8665" s="255"/>
      <c r="G8665" s="255"/>
      <c r="I8665" s="255"/>
      <c r="J8665" s="255"/>
      <c r="K8665" s="255"/>
      <c r="M8665" s="255"/>
      <c r="S8665" s="255"/>
      <c r="AE8665" s="94" t="e">
        <f aca="false" t="array" ref="AE8665:AE8665">_xlfn.torow(_xlfn.unique(_xlfn._xlws.filter(cat_table[Subsector],$E8665=cat_table[Sector],"")))</f>
        <v>#NAME?</v>
      </c>
      <c r="AO8665" s="94" t="e">
        <f aca="false" t="array" ref="AO8665:AO8665">_xlfn.torow(_xlfn.unique(_xlfn._xlws.filter(cat_table[Sub-subsector],($E8665=cat_table[Sector])*($F8665=cat_table[Subsector]),"")))</f>
        <v>#NAME?</v>
      </c>
    </row>
    <row r="8666" customFormat="false" ht="15" hidden="false" customHeight="true" outlineLevel="0" collapsed="false">
      <c r="E8666" s="255"/>
      <c r="F8666" s="255"/>
      <c r="G8666" s="255"/>
      <c r="I8666" s="255"/>
      <c r="J8666" s="255"/>
      <c r="K8666" s="255"/>
      <c r="M8666" s="255"/>
      <c r="S8666" s="255"/>
      <c r="AE8666" s="94" t="e">
        <f aca="false" t="array" ref="AE8666:AE8666">_xlfn.torow(_xlfn.unique(_xlfn._xlws.filter(cat_table[Subsector],$E8666=cat_table[Sector],"")))</f>
        <v>#NAME?</v>
      </c>
      <c r="AO8666" s="94" t="e">
        <f aca="false" t="array" ref="AO8666:AO8666">_xlfn.torow(_xlfn.unique(_xlfn._xlws.filter(cat_table[Sub-subsector],($E8666=cat_table[Sector])*($F8666=cat_table[Subsector]),"")))</f>
        <v>#NAME?</v>
      </c>
    </row>
    <row r="8667" customFormat="false" ht="15" hidden="false" customHeight="true" outlineLevel="0" collapsed="false">
      <c r="E8667" s="255"/>
      <c r="F8667" s="255"/>
      <c r="G8667" s="255"/>
      <c r="I8667" s="255"/>
      <c r="J8667" s="255"/>
      <c r="K8667" s="255"/>
      <c r="M8667" s="255"/>
      <c r="S8667" s="255"/>
      <c r="AE8667" s="94" t="e">
        <f aca="false" t="array" ref="AE8667:AE8667">_xlfn.torow(_xlfn.unique(_xlfn._xlws.filter(cat_table[Subsector],$E8667=cat_table[Sector],"")))</f>
        <v>#NAME?</v>
      </c>
      <c r="AO8667" s="94" t="e">
        <f aca="false" t="array" ref="AO8667:AO8667">_xlfn.torow(_xlfn.unique(_xlfn._xlws.filter(cat_table[Sub-subsector],($E8667=cat_table[Sector])*($F8667=cat_table[Subsector]),"")))</f>
        <v>#NAME?</v>
      </c>
    </row>
    <row r="8668" customFormat="false" ht="15" hidden="false" customHeight="true" outlineLevel="0" collapsed="false">
      <c r="E8668" s="255"/>
      <c r="F8668" s="255"/>
      <c r="G8668" s="255"/>
      <c r="I8668" s="255"/>
      <c r="J8668" s="255"/>
      <c r="K8668" s="255"/>
      <c r="M8668" s="255"/>
      <c r="S8668" s="255"/>
      <c r="AE8668" s="94" t="e">
        <f aca="false" t="array" ref="AE8668:AE8668">_xlfn.torow(_xlfn.unique(_xlfn._xlws.filter(cat_table[Subsector],$E8668=cat_table[Sector],"")))</f>
        <v>#NAME?</v>
      </c>
      <c r="AO8668" s="94" t="e">
        <f aca="false" t="array" ref="AO8668:AO8668">_xlfn.torow(_xlfn.unique(_xlfn._xlws.filter(cat_table[Sub-subsector],($E8668=cat_table[Sector])*($F8668=cat_table[Subsector]),"")))</f>
        <v>#NAME?</v>
      </c>
    </row>
    <row r="8669" customFormat="false" ht="15" hidden="false" customHeight="true" outlineLevel="0" collapsed="false">
      <c r="E8669" s="255"/>
      <c r="F8669" s="255"/>
      <c r="G8669" s="255"/>
      <c r="I8669" s="255"/>
      <c r="J8669" s="255"/>
      <c r="K8669" s="255"/>
      <c r="M8669" s="255"/>
      <c r="S8669" s="255"/>
      <c r="AE8669" s="94" t="e">
        <f aca="false" t="array" ref="AE8669:AE8669">_xlfn.torow(_xlfn.unique(_xlfn._xlws.filter(cat_table[Subsector],$E8669=cat_table[Sector],"")))</f>
        <v>#NAME?</v>
      </c>
      <c r="AO8669" s="94" t="e">
        <f aca="false" t="array" ref="AO8669:AO8669">_xlfn.torow(_xlfn.unique(_xlfn._xlws.filter(cat_table[Sub-subsector],($E8669=cat_table[Sector])*($F8669=cat_table[Subsector]),"")))</f>
        <v>#NAME?</v>
      </c>
    </row>
    <row r="8670" customFormat="false" ht="15" hidden="false" customHeight="true" outlineLevel="0" collapsed="false">
      <c r="E8670" s="255"/>
      <c r="F8670" s="255"/>
      <c r="G8670" s="255"/>
      <c r="I8670" s="255"/>
      <c r="J8670" s="255"/>
      <c r="K8670" s="255"/>
      <c r="M8670" s="255"/>
      <c r="S8670" s="255"/>
      <c r="AE8670" s="94" t="e">
        <f aca="false" t="array" ref="AE8670:AE8670">_xlfn.torow(_xlfn.unique(_xlfn._xlws.filter(cat_table[Subsector],$E8670=cat_table[Sector],"")))</f>
        <v>#NAME?</v>
      </c>
      <c r="AO8670" s="94" t="e">
        <f aca="false" t="array" ref="AO8670:AO8670">_xlfn.torow(_xlfn.unique(_xlfn._xlws.filter(cat_table[Sub-subsector],($E8670=cat_table[Sector])*($F8670=cat_table[Subsector]),"")))</f>
        <v>#NAME?</v>
      </c>
    </row>
    <row r="8671" customFormat="false" ht="15" hidden="false" customHeight="true" outlineLevel="0" collapsed="false">
      <c r="E8671" s="255"/>
      <c r="F8671" s="255"/>
      <c r="G8671" s="255"/>
      <c r="I8671" s="255"/>
      <c r="J8671" s="255"/>
      <c r="K8671" s="255"/>
      <c r="M8671" s="255"/>
      <c r="S8671" s="255"/>
      <c r="AE8671" s="94" t="e">
        <f aca="false" t="array" ref="AE8671:AE8671">_xlfn.torow(_xlfn.unique(_xlfn._xlws.filter(cat_table[Subsector],$E8671=cat_table[Sector],"")))</f>
        <v>#NAME?</v>
      </c>
      <c r="AO8671" s="94" t="e">
        <f aca="false" t="array" ref="AO8671:AO8671">_xlfn.torow(_xlfn.unique(_xlfn._xlws.filter(cat_table[Sub-subsector],($E8671=cat_table[Sector])*($F8671=cat_table[Subsector]),"")))</f>
        <v>#NAME?</v>
      </c>
    </row>
    <row r="8672" customFormat="false" ht="15" hidden="false" customHeight="true" outlineLevel="0" collapsed="false">
      <c r="E8672" s="255"/>
      <c r="F8672" s="255"/>
      <c r="G8672" s="255"/>
      <c r="I8672" s="255"/>
      <c r="J8672" s="255"/>
      <c r="K8672" s="255"/>
      <c r="M8672" s="255"/>
      <c r="S8672" s="255"/>
      <c r="AE8672" s="94" t="e">
        <f aca="false" t="array" ref="AE8672:AE8672">_xlfn.torow(_xlfn.unique(_xlfn._xlws.filter(cat_table[Subsector],$E8672=cat_table[Sector],"")))</f>
        <v>#NAME?</v>
      </c>
      <c r="AO8672" s="94" t="e">
        <f aca="false" t="array" ref="AO8672:AO8672">_xlfn.torow(_xlfn.unique(_xlfn._xlws.filter(cat_table[Sub-subsector],($E8672=cat_table[Sector])*($F8672=cat_table[Subsector]),"")))</f>
        <v>#NAME?</v>
      </c>
    </row>
    <row r="8673" customFormat="false" ht="15" hidden="false" customHeight="true" outlineLevel="0" collapsed="false">
      <c r="E8673" s="255"/>
      <c r="F8673" s="255"/>
      <c r="G8673" s="255"/>
      <c r="I8673" s="255"/>
      <c r="J8673" s="255"/>
      <c r="K8673" s="255"/>
      <c r="M8673" s="255"/>
      <c r="S8673" s="255"/>
      <c r="AE8673" s="94" t="e">
        <f aca="false" t="array" ref="AE8673:AE8673">_xlfn.torow(_xlfn.unique(_xlfn._xlws.filter(cat_table[Subsector],$E8673=cat_table[Sector],"")))</f>
        <v>#NAME?</v>
      </c>
      <c r="AO8673" s="94" t="e">
        <f aca="false" t="array" ref="AO8673:AO8673">_xlfn.torow(_xlfn.unique(_xlfn._xlws.filter(cat_table[Sub-subsector],($E8673=cat_table[Sector])*($F8673=cat_table[Subsector]),"")))</f>
        <v>#NAME?</v>
      </c>
    </row>
    <row r="8674" customFormat="false" ht="15" hidden="false" customHeight="true" outlineLevel="0" collapsed="false">
      <c r="E8674" s="255"/>
      <c r="F8674" s="255"/>
      <c r="G8674" s="255"/>
      <c r="I8674" s="255"/>
      <c r="J8674" s="255"/>
      <c r="K8674" s="255"/>
      <c r="M8674" s="255"/>
      <c r="S8674" s="255"/>
      <c r="AE8674" s="94" t="e">
        <f aca="false" t="array" ref="AE8674:AE8674">_xlfn.torow(_xlfn.unique(_xlfn._xlws.filter(cat_table[Subsector],$E8674=cat_table[Sector],"")))</f>
        <v>#NAME?</v>
      </c>
      <c r="AO8674" s="94" t="e">
        <f aca="false" t="array" ref="AO8674:AO8674">_xlfn.torow(_xlfn.unique(_xlfn._xlws.filter(cat_table[Sub-subsector],($E8674=cat_table[Sector])*($F8674=cat_table[Subsector]),"")))</f>
        <v>#NAME?</v>
      </c>
    </row>
    <row r="8675" customFormat="false" ht="15" hidden="false" customHeight="true" outlineLevel="0" collapsed="false">
      <c r="E8675" s="255"/>
      <c r="F8675" s="255"/>
      <c r="G8675" s="255"/>
      <c r="I8675" s="255"/>
      <c r="J8675" s="255"/>
      <c r="K8675" s="255"/>
      <c r="M8675" s="255"/>
      <c r="S8675" s="255"/>
      <c r="AE8675" s="94" t="e">
        <f aca="false" t="array" ref="AE8675:AE8675">_xlfn.torow(_xlfn.unique(_xlfn._xlws.filter(cat_table[Subsector],$E8675=cat_table[Sector],"")))</f>
        <v>#NAME?</v>
      </c>
      <c r="AO8675" s="94" t="e">
        <f aca="false" t="array" ref="AO8675:AO8675">_xlfn.torow(_xlfn.unique(_xlfn._xlws.filter(cat_table[Sub-subsector],($E8675=cat_table[Sector])*($F8675=cat_table[Subsector]),"")))</f>
        <v>#NAME?</v>
      </c>
    </row>
    <row r="8676" customFormat="false" ht="15" hidden="false" customHeight="true" outlineLevel="0" collapsed="false">
      <c r="E8676" s="255"/>
      <c r="F8676" s="255"/>
      <c r="G8676" s="255"/>
      <c r="I8676" s="255"/>
      <c r="J8676" s="255"/>
      <c r="K8676" s="255"/>
      <c r="M8676" s="255"/>
      <c r="S8676" s="255"/>
      <c r="AE8676" s="94" t="e">
        <f aca="false" t="array" ref="AE8676:AE8676">_xlfn.torow(_xlfn.unique(_xlfn._xlws.filter(cat_table[Subsector],$E8676=cat_table[Sector],"")))</f>
        <v>#NAME?</v>
      </c>
      <c r="AO8676" s="94" t="e">
        <f aca="false" t="array" ref="AO8676:AO8676">_xlfn.torow(_xlfn.unique(_xlfn._xlws.filter(cat_table[Sub-subsector],($E8676=cat_table[Sector])*($F8676=cat_table[Subsector]),"")))</f>
        <v>#NAME?</v>
      </c>
    </row>
    <row r="8677" customFormat="false" ht="15" hidden="false" customHeight="true" outlineLevel="0" collapsed="false">
      <c r="E8677" s="255"/>
      <c r="F8677" s="255"/>
      <c r="G8677" s="255"/>
      <c r="I8677" s="255"/>
      <c r="J8677" s="255"/>
      <c r="K8677" s="255"/>
      <c r="M8677" s="255"/>
      <c r="S8677" s="255"/>
      <c r="AE8677" s="94" t="e">
        <f aca="false" t="array" ref="AE8677:AE8677">_xlfn.torow(_xlfn.unique(_xlfn._xlws.filter(cat_table[Subsector],$E8677=cat_table[Sector],"")))</f>
        <v>#NAME?</v>
      </c>
      <c r="AO8677" s="94" t="e">
        <f aca="false" t="array" ref="AO8677:AO8677">_xlfn.torow(_xlfn.unique(_xlfn._xlws.filter(cat_table[Sub-subsector],($E8677=cat_table[Sector])*($F8677=cat_table[Subsector]),"")))</f>
        <v>#NAME?</v>
      </c>
    </row>
    <row r="8678" customFormat="false" ht="15" hidden="false" customHeight="true" outlineLevel="0" collapsed="false">
      <c r="E8678" s="255"/>
      <c r="F8678" s="255"/>
      <c r="G8678" s="255"/>
      <c r="I8678" s="255"/>
      <c r="J8678" s="255"/>
      <c r="K8678" s="255"/>
      <c r="M8678" s="255"/>
      <c r="S8678" s="255"/>
      <c r="AE8678" s="94" t="e">
        <f aca="false" t="array" ref="AE8678:AE8678">_xlfn.torow(_xlfn.unique(_xlfn._xlws.filter(cat_table[Subsector],$E8678=cat_table[Sector],"")))</f>
        <v>#NAME?</v>
      </c>
      <c r="AO8678" s="94" t="e">
        <f aca="false" t="array" ref="AO8678:AO8678">_xlfn.torow(_xlfn.unique(_xlfn._xlws.filter(cat_table[Sub-subsector],($E8678=cat_table[Sector])*($F8678=cat_table[Subsector]),"")))</f>
        <v>#NAME?</v>
      </c>
    </row>
    <row r="8679" customFormat="false" ht="15" hidden="false" customHeight="true" outlineLevel="0" collapsed="false">
      <c r="E8679" s="255"/>
      <c r="F8679" s="255"/>
      <c r="G8679" s="255"/>
      <c r="I8679" s="255"/>
      <c r="J8679" s="255"/>
      <c r="K8679" s="255"/>
      <c r="M8679" s="255"/>
      <c r="S8679" s="255"/>
      <c r="AE8679" s="94" t="e">
        <f aca="false" t="array" ref="AE8679:AE8679">_xlfn.torow(_xlfn.unique(_xlfn._xlws.filter(cat_table[Subsector],$E8679=cat_table[Sector],"")))</f>
        <v>#NAME?</v>
      </c>
      <c r="AO8679" s="94" t="e">
        <f aca="false" t="array" ref="AO8679:AO8679">_xlfn.torow(_xlfn.unique(_xlfn._xlws.filter(cat_table[Sub-subsector],($E8679=cat_table[Sector])*($F8679=cat_table[Subsector]),"")))</f>
        <v>#NAME?</v>
      </c>
    </row>
    <row r="8680" customFormat="false" ht="15" hidden="false" customHeight="true" outlineLevel="0" collapsed="false">
      <c r="E8680" s="255"/>
      <c r="F8680" s="255"/>
      <c r="G8680" s="255"/>
      <c r="I8680" s="255"/>
      <c r="J8680" s="255"/>
      <c r="K8680" s="255"/>
      <c r="M8680" s="255"/>
      <c r="S8680" s="255"/>
      <c r="AE8680" s="94" t="e">
        <f aca="false" t="array" ref="AE8680:AE8680">_xlfn.torow(_xlfn.unique(_xlfn._xlws.filter(cat_table[Subsector],$E8680=cat_table[Sector],"")))</f>
        <v>#NAME?</v>
      </c>
      <c r="AO8680" s="94" t="e">
        <f aca="false" t="array" ref="AO8680:AO8680">_xlfn.torow(_xlfn.unique(_xlfn._xlws.filter(cat_table[Sub-subsector],($E8680=cat_table[Sector])*($F8680=cat_table[Subsector]),"")))</f>
        <v>#NAME?</v>
      </c>
    </row>
    <row r="8681" customFormat="false" ht="15" hidden="false" customHeight="true" outlineLevel="0" collapsed="false">
      <c r="E8681" s="255"/>
      <c r="F8681" s="255"/>
      <c r="G8681" s="255"/>
      <c r="I8681" s="255"/>
      <c r="J8681" s="255"/>
      <c r="K8681" s="255"/>
      <c r="M8681" s="255"/>
      <c r="S8681" s="255"/>
      <c r="AE8681" s="94" t="e">
        <f aca="false" t="array" ref="AE8681:AE8681">_xlfn.torow(_xlfn.unique(_xlfn._xlws.filter(cat_table[Subsector],$E8681=cat_table[Sector],"")))</f>
        <v>#NAME?</v>
      </c>
      <c r="AO8681" s="94" t="e">
        <f aca="false" t="array" ref="AO8681:AO8681">_xlfn.torow(_xlfn.unique(_xlfn._xlws.filter(cat_table[Sub-subsector],($E8681=cat_table[Sector])*($F8681=cat_table[Subsector]),"")))</f>
        <v>#NAME?</v>
      </c>
    </row>
    <row r="8682" customFormat="false" ht="15" hidden="false" customHeight="true" outlineLevel="0" collapsed="false">
      <c r="E8682" s="255"/>
      <c r="F8682" s="255"/>
      <c r="G8682" s="255"/>
      <c r="I8682" s="255"/>
      <c r="J8682" s="255"/>
      <c r="K8682" s="255"/>
      <c r="M8682" s="255"/>
      <c r="S8682" s="255"/>
      <c r="AE8682" s="94" t="e">
        <f aca="false" t="array" ref="AE8682:AE8682">_xlfn.torow(_xlfn.unique(_xlfn._xlws.filter(cat_table[Subsector],$E8682=cat_table[Sector],"")))</f>
        <v>#NAME?</v>
      </c>
      <c r="AO8682" s="94" t="e">
        <f aca="false" t="array" ref="AO8682:AO8682">_xlfn.torow(_xlfn.unique(_xlfn._xlws.filter(cat_table[Sub-subsector],($E8682=cat_table[Sector])*($F8682=cat_table[Subsector]),"")))</f>
        <v>#NAME?</v>
      </c>
    </row>
    <row r="8683" customFormat="false" ht="15" hidden="false" customHeight="true" outlineLevel="0" collapsed="false">
      <c r="E8683" s="255"/>
      <c r="F8683" s="255"/>
      <c r="G8683" s="255"/>
      <c r="I8683" s="255"/>
      <c r="J8683" s="255"/>
      <c r="K8683" s="255"/>
      <c r="M8683" s="255"/>
      <c r="S8683" s="255"/>
      <c r="AE8683" s="94" t="e">
        <f aca="false" t="array" ref="AE8683:AE8683">_xlfn.torow(_xlfn.unique(_xlfn._xlws.filter(cat_table[Subsector],$E8683=cat_table[Sector],"")))</f>
        <v>#NAME?</v>
      </c>
      <c r="AO8683" s="94" t="e">
        <f aca="false" t="array" ref="AO8683:AO8683">_xlfn.torow(_xlfn.unique(_xlfn._xlws.filter(cat_table[Sub-subsector],($E8683=cat_table[Sector])*($F8683=cat_table[Subsector]),"")))</f>
        <v>#NAME?</v>
      </c>
    </row>
    <row r="8684" customFormat="false" ht="15" hidden="false" customHeight="true" outlineLevel="0" collapsed="false">
      <c r="E8684" s="255"/>
      <c r="F8684" s="255"/>
      <c r="G8684" s="255"/>
      <c r="I8684" s="255"/>
      <c r="J8684" s="255"/>
      <c r="K8684" s="255"/>
      <c r="M8684" s="255"/>
      <c r="S8684" s="255"/>
      <c r="AE8684" s="94" t="e">
        <f aca="false" t="array" ref="AE8684:AE8684">_xlfn.torow(_xlfn.unique(_xlfn._xlws.filter(cat_table[Subsector],$E8684=cat_table[Sector],"")))</f>
        <v>#NAME?</v>
      </c>
      <c r="AO8684" s="94" t="e">
        <f aca="false" t="array" ref="AO8684:AO8684">_xlfn.torow(_xlfn.unique(_xlfn._xlws.filter(cat_table[Sub-subsector],($E8684=cat_table[Sector])*($F8684=cat_table[Subsector]),"")))</f>
        <v>#NAME?</v>
      </c>
    </row>
    <row r="8685" customFormat="false" ht="15" hidden="false" customHeight="true" outlineLevel="0" collapsed="false">
      <c r="E8685" s="255"/>
      <c r="F8685" s="255"/>
      <c r="G8685" s="255"/>
      <c r="I8685" s="255"/>
      <c r="J8685" s="255"/>
      <c r="K8685" s="255"/>
      <c r="M8685" s="255"/>
      <c r="S8685" s="255"/>
      <c r="AE8685" s="94" t="e">
        <f aca="false" t="array" ref="AE8685:AE8685">_xlfn.torow(_xlfn.unique(_xlfn._xlws.filter(cat_table[Subsector],$E8685=cat_table[Sector],"")))</f>
        <v>#NAME?</v>
      </c>
      <c r="AO8685" s="94" t="e">
        <f aca="false" t="array" ref="AO8685:AO8685">_xlfn.torow(_xlfn.unique(_xlfn._xlws.filter(cat_table[Sub-subsector],($E8685=cat_table[Sector])*($F8685=cat_table[Subsector]),"")))</f>
        <v>#NAME?</v>
      </c>
    </row>
    <row r="8686" customFormat="false" ht="15" hidden="false" customHeight="true" outlineLevel="0" collapsed="false">
      <c r="E8686" s="255"/>
      <c r="F8686" s="255"/>
      <c r="G8686" s="255"/>
      <c r="I8686" s="255"/>
      <c r="J8686" s="255"/>
      <c r="K8686" s="255"/>
      <c r="M8686" s="255"/>
      <c r="S8686" s="255"/>
      <c r="AE8686" s="94" t="e">
        <f aca="false" t="array" ref="AE8686:AE8686">_xlfn.torow(_xlfn.unique(_xlfn._xlws.filter(cat_table[Subsector],$E8686=cat_table[Sector],"")))</f>
        <v>#NAME?</v>
      </c>
      <c r="AO8686" s="94" t="e">
        <f aca="false" t="array" ref="AO8686:AO8686">_xlfn.torow(_xlfn.unique(_xlfn._xlws.filter(cat_table[Sub-subsector],($E8686=cat_table[Sector])*($F8686=cat_table[Subsector]),"")))</f>
        <v>#NAME?</v>
      </c>
    </row>
    <row r="8687" customFormat="false" ht="15" hidden="false" customHeight="true" outlineLevel="0" collapsed="false">
      <c r="E8687" s="255"/>
      <c r="F8687" s="255"/>
      <c r="G8687" s="255"/>
      <c r="I8687" s="255"/>
      <c r="J8687" s="255"/>
      <c r="K8687" s="255"/>
      <c r="M8687" s="255"/>
      <c r="S8687" s="255"/>
      <c r="AE8687" s="94" t="e">
        <f aca="false" t="array" ref="AE8687:AE8687">_xlfn.torow(_xlfn.unique(_xlfn._xlws.filter(cat_table[Subsector],$E8687=cat_table[Sector],"")))</f>
        <v>#NAME?</v>
      </c>
      <c r="AO8687" s="94" t="e">
        <f aca="false" t="array" ref="AO8687:AO8687">_xlfn.torow(_xlfn.unique(_xlfn._xlws.filter(cat_table[Sub-subsector],($E8687=cat_table[Sector])*($F8687=cat_table[Subsector]),"")))</f>
        <v>#NAME?</v>
      </c>
    </row>
    <row r="8688" customFormat="false" ht="15" hidden="false" customHeight="true" outlineLevel="0" collapsed="false">
      <c r="E8688" s="255"/>
      <c r="F8688" s="255"/>
      <c r="G8688" s="255"/>
      <c r="I8688" s="255"/>
      <c r="J8688" s="255"/>
      <c r="K8688" s="255"/>
      <c r="M8688" s="255"/>
      <c r="S8688" s="255"/>
      <c r="AE8688" s="94" t="e">
        <f aca="false" t="array" ref="AE8688:AE8688">_xlfn.torow(_xlfn.unique(_xlfn._xlws.filter(cat_table[Subsector],$E8688=cat_table[Sector],"")))</f>
        <v>#NAME?</v>
      </c>
      <c r="AO8688" s="94" t="e">
        <f aca="false" t="array" ref="AO8688:AO8688">_xlfn.torow(_xlfn.unique(_xlfn._xlws.filter(cat_table[Sub-subsector],($E8688=cat_table[Sector])*($F8688=cat_table[Subsector]),"")))</f>
        <v>#NAME?</v>
      </c>
    </row>
    <row r="8689" customFormat="false" ht="15" hidden="false" customHeight="true" outlineLevel="0" collapsed="false">
      <c r="E8689" s="255"/>
      <c r="F8689" s="255"/>
      <c r="G8689" s="255"/>
      <c r="I8689" s="255"/>
      <c r="J8689" s="255"/>
      <c r="K8689" s="255"/>
      <c r="M8689" s="255"/>
      <c r="S8689" s="255"/>
      <c r="AE8689" s="94" t="e">
        <f aca="false" t="array" ref="AE8689:AE8689">_xlfn.torow(_xlfn.unique(_xlfn._xlws.filter(cat_table[Subsector],$E8689=cat_table[Sector],"")))</f>
        <v>#NAME?</v>
      </c>
      <c r="AO8689" s="94" t="e">
        <f aca="false" t="array" ref="AO8689:AO8689">_xlfn.torow(_xlfn.unique(_xlfn._xlws.filter(cat_table[Sub-subsector],($E8689=cat_table[Sector])*($F8689=cat_table[Subsector]),"")))</f>
        <v>#NAME?</v>
      </c>
    </row>
    <row r="8690" customFormat="false" ht="15" hidden="false" customHeight="true" outlineLevel="0" collapsed="false">
      <c r="E8690" s="255"/>
      <c r="F8690" s="255"/>
      <c r="G8690" s="255"/>
      <c r="I8690" s="255"/>
      <c r="J8690" s="255"/>
      <c r="K8690" s="255"/>
      <c r="M8690" s="255"/>
      <c r="S8690" s="255"/>
      <c r="AE8690" s="94" t="e">
        <f aca="false" t="array" ref="AE8690:AE8690">_xlfn.torow(_xlfn.unique(_xlfn._xlws.filter(cat_table[Subsector],$E8690=cat_table[Sector],"")))</f>
        <v>#NAME?</v>
      </c>
      <c r="AO8690" s="94" t="e">
        <f aca="false" t="array" ref="AO8690:AO8690">_xlfn.torow(_xlfn.unique(_xlfn._xlws.filter(cat_table[Sub-subsector],($E8690=cat_table[Sector])*($F8690=cat_table[Subsector]),"")))</f>
        <v>#NAME?</v>
      </c>
    </row>
    <row r="8691" customFormat="false" ht="15" hidden="false" customHeight="true" outlineLevel="0" collapsed="false">
      <c r="E8691" s="255"/>
      <c r="F8691" s="255"/>
      <c r="G8691" s="255"/>
      <c r="I8691" s="255"/>
      <c r="J8691" s="255"/>
      <c r="K8691" s="255"/>
      <c r="M8691" s="255"/>
      <c r="S8691" s="255"/>
      <c r="AE8691" s="94" t="e">
        <f aca="false" t="array" ref="AE8691:AE8691">_xlfn.torow(_xlfn.unique(_xlfn._xlws.filter(cat_table[Subsector],$E8691=cat_table[Sector],"")))</f>
        <v>#NAME?</v>
      </c>
      <c r="AO8691" s="94" t="e">
        <f aca="false" t="array" ref="AO8691:AO8691">_xlfn.torow(_xlfn.unique(_xlfn._xlws.filter(cat_table[Sub-subsector],($E8691=cat_table[Sector])*($F8691=cat_table[Subsector]),"")))</f>
        <v>#NAME?</v>
      </c>
    </row>
    <row r="8692" customFormat="false" ht="15" hidden="false" customHeight="true" outlineLevel="0" collapsed="false">
      <c r="E8692" s="255"/>
      <c r="F8692" s="255"/>
      <c r="G8692" s="255"/>
      <c r="I8692" s="255"/>
      <c r="J8692" s="255"/>
      <c r="K8692" s="255"/>
      <c r="M8692" s="255"/>
      <c r="S8692" s="255"/>
      <c r="AE8692" s="94" t="e">
        <f aca="false" t="array" ref="AE8692:AE8692">_xlfn.torow(_xlfn.unique(_xlfn._xlws.filter(cat_table[Subsector],$E8692=cat_table[Sector],"")))</f>
        <v>#NAME?</v>
      </c>
      <c r="AO8692" s="94" t="e">
        <f aca="false" t="array" ref="AO8692:AO8692">_xlfn.torow(_xlfn.unique(_xlfn._xlws.filter(cat_table[Sub-subsector],($E8692=cat_table[Sector])*($F8692=cat_table[Subsector]),"")))</f>
        <v>#NAME?</v>
      </c>
    </row>
    <row r="8693" customFormat="false" ht="15" hidden="false" customHeight="true" outlineLevel="0" collapsed="false">
      <c r="E8693" s="255"/>
      <c r="F8693" s="255"/>
      <c r="G8693" s="255"/>
      <c r="I8693" s="255"/>
      <c r="J8693" s="255"/>
      <c r="K8693" s="255"/>
      <c r="M8693" s="255"/>
      <c r="S8693" s="255"/>
      <c r="AE8693" s="94" t="e">
        <f aca="false" t="array" ref="AE8693:AE8693">_xlfn.torow(_xlfn.unique(_xlfn._xlws.filter(cat_table[Subsector],$E8693=cat_table[Sector],"")))</f>
        <v>#NAME?</v>
      </c>
      <c r="AO8693" s="94" t="e">
        <f aca="false" t="array" ref="AO8693:AO8693">_xlfn.torow(_xlfn.unique(_xlfn._xlws.filter(cat_table[Sub-subsector],($E8693=cat_table[Sector])*($F8693=cat_table[Subsector]),"")))</f>
        <v>#NAME?</v>
      </c>
    </row>
    <row r="8694" customFormat="false" ht="15" hidden="false" customHeight="true" outlineLevel="0" collapsed="false">
      <c r="E8694" s="255"/>
      <c r="F8694" s="255"/>
      <c r="G8694" s="255"/>
      <c r="I8694" s="255"/>
      <c r="J8694" s="255"/>
      <c r="K8694" s="255"/>
      <c r="M8694" s="255"/>
      <c r="S8694" s="255"/>
      <c r="AE8694" s="94" t="e">
        <f aca="false" t="array" ref="AE8694:AE8694">_xlfn.torow(_xlfn.unique(_xlfn._xlws.filter(cat_table[Subsector],$E8694=cat_table[Sector],"")))</f>
        <v>#NAME?</v>
      </c>
      <c r="AO8694" s="94" t="e">
        <f aca="false" t="array" ref="AO8694:AO8694">_xlfn.torow(_xlfn.unique(_xlfn._xlws.filter(cat_table[Sub-subsector],($E8694=cat_table[Sector])*($F8694=cat_table[Subsector]),"")))</f>
        <v>#NAME?</v>
      </c>
    </row>
    <row r="8695" customFormat="false" ht="15" hidden="false" customHeight="true" outlineLevel="0" collapsed="false">
      <c r="E8695" s="255"/>
      <c r="F8695" s="255"/>
      <c r="G8695" s="255"/>
      <c r="I8695" s="255"/>
      <c r="J8695" s="255"/>
      <c r="K8695" s="255"/>
      <c r="M8695" s="255"/>
      <c r="S8695" s="255"/>
      <c r="AE8695" s="94" t="e">
        <f aca="false" t="array" ref="AE8695:AE8695">_xlfn.torow(_xlfn.unique(_xlfn._xlws.filter(cat_table[Subsector],$E8695=cat_table[Sector],"")))</f>
        <v>#NAME?</v>
      </c>
      <c r="AO8695" s="94" t="e">
        <f aca="false" t="array" ref="AO8695:AO8695">_xlfn.torow(_xlfn.unique(_xlfn._xlws.filter(cat_table[Sub-subsector],($E8695=cat_table[Sector])*($F8695=cat_table[Subsector]),"")))</f>
        <v>#NAME?</v>
      </c>
    </row>
    <row r="8696" customFormat="false" ht="15" hidden="false" customHeight="true" outlineLevel="0" collapsed="false">
      <c r="E8696" s="255"/>
      <c r="F8696" s="255"/>
      <c r="G8696" s="255"/>
      <c r="I8696" s="255"/>
      <c r="J8696" s="255"/>
      <c r="K8696" s="255"/>
      <c r="M8696" s="255"/>
      <c r="S8696" s="255"/>
      <c r="AE8696" s="94" t="e">
        <f aca="false" t="array" ref="AE8696:AE8696">_xlfn.torow(_xlfn.unique(_xlfn._xlws.filter(cat_table[Subsector],$E8696=cat_table[Sector],"")))</f>
        <v>#NAME?</v>
      </c>
      <c r="AO8696" s="94" t="e">
        <f aca="false" t="array" ref="AO8696:AO8696">_xlfn.torow(_xlfn.unique(_xlfn._xlws.filter(cat_table[Sub-subsector],($E8696=cat_table[Sector])*($F8696=cat_table[Subsector]),"")))</f>
        <v>#NAME?</v>
      </c>
    </row>
    <row r="8697" customFormat="false" ht="15" hidden="false" customHeight="true" outlineLevel="0" collapsed="false">
      <c r="E8697" s="255"/>
      <c r="F8697" s="255"/>
      <c r="G8697" s="255"/>
      <c r="I8697" s="255"/>
      <c r="J8697" s="255"/>
      <c r="K8697" s="255"/>
      <c r="M8697" s="255"/>
      <c r="S8697" s="255"/>
      <c r="AE8697" s="94" t="e">
        <f aca="false" t="array" ref="AE8697:AE8697">_xlfn.torow(_xlfn.unique(_xlfn._xlws.filter(cat_table[Subsector],$E8697=cat_table[Sector],"")))</f>
        <v>#NAME?</v>
      </c>
      <c r="AO8697" s="94" t="e">
        <f aca="false" t="array" ref="AO8697:AO8697">_xlfn.torow(_xlfn.unique(_xlfn._xlws.filter(cat_table[Sub-subsector],($E8697=cat_table[Sector])*($F8697=cat_table[Subsector]),"")))</f>
        <v>#NAME?</v>
      </c>
    </row>
    <row r="8698" customFormat="false" ht="15" hidden="false" customHeight="true" outlineLevel="0" collapsed="false">
      <c r="E8698" s="255"/>
      <c r="F8698" s="255"/>
      <c r="G8698" s="255"/>
      <c r="I8698" s="255"/>
      <c r="J8698" s="255"/>
      <c r="K8698" s="255"/>
      <c r="M8698" s="255"/>
      <c r="S8698" s="255"/>
      <c r="AE8698" s="94" t="e">
        <f aca="false" t="array" ref="AE8698:AE8698">_xlfn.torow(_xlfn.unique(_xlfn._xlws.filter(cat_table[Subsector],$E8698=cat_table[Sector],"")))</f>
        <v>#NAME?</v>
      </c>
      <c r="AO8698" s="94" t="e">
        <f aca="false" t="array" ref="AO8698:AO8698">_xlfn.torow(_xlfn.unique(_xlfn._xlws.filter(cat_table[Sub-subsector],($E8698=cat_table[Sector])*($F8698=cat_table[Subsector]),"")))</f>
        <v>#NAME?</v>
      </c>
    </row>
    <row r="8699" customFormat="false" ht="15" hidden="false" customHeight="true" outlineLevel="0" collapsed="false">
      <c r="E8699" s="255"/>
      <c r="F8699" s="255"/>
      <c r="G8699" s="255"/>
      <c r="I8699" s="255"/>
      <c r="J8699" s="255"/>
      <c r="K8699" s="255"/>
      <c r="M8699" s="255"/>
      <c r="S8699" s="255"/>
      <c r="AE8699" s="94" t="e">
        <f aca="false" t="array" ref="AE8699:AE8699">_xlfn.torow(_xlfn.unique(_xlfn._xlws.filter(cat_table[Subsector],$E8699=cat_table[Sector],"")))</f>
        <v>#NAME?</v>
      </c>
      <c r="AO8699" s="94" t="e">
        <f aca="false" t="array" ref="AO8699:AO8699">_xlfn.torow(_xlfn.unique(_xlfn._xlws.filter(cat_table[Sub-subsector],($E8699=cat_table[Sector])*($F8699=cat_table[Subsector]),"")))</f>
        <v>#NAME?</v>
      </c>
    </row>
    <row r="8700" customFormat="false" ht="15" hidden="false" customHeight="true" outlineLevel="0" collapsed="false">
      <c r="E8700" s="255"/>
      <c r="F8700" s="255"/>
      <c r="G8700" s="255"/>
      <c r="I8700" s="255"/>
      <c r="J8700" s="255"/>
      <c r="K8700" s="255"/>
      <c r="M8700" s="255"/>
      <c r="S8700" s="255"/>
      <c r="AE8700" s="94" t="e">
        <f aca="false" t="array" ref="AE8700:AE8700">_xlfn.torow(_xlfn.unique(_xlfn._xlws.filter(cat_table[Subsector],$E8700=cat_table[Sector],"")))</f>
        <v>#NAME?</v>
      </c>
      <c r="AO8700" s="94" t="e">
        <f aca="false" t="array" ref="AO8700:AO8700">_xlfn.torow(_xlfn.unique(_xlfn._xlws.filter(cat_table[Sub-subsector],($E8700=cat_table[Sector])*($F8700=cat_table[Subsector]),"")))</f>
        <v>#NAME?</v>
      </c>
    </row>
    <row r="8701" customFormat="false" ht="15" hidden="false" customHeight="true" outlineLevel="0" collapsed="false">
      <c r="E8701" s="255"/>
      <c r="F8701" s="255"/>
      <c r="G8701" s="255"/>
      <c r="I8701" s="255"/>
      <c r="J8701" s="255"/>
      <c r="K8701" s="255"/>
      <c r="M8701" s="255"/>
      <c r="S8701" s="255"/>
      <c r="AE8701" s="94" t="e">
        <f aca="false" t="array" ref="AE8701:AE8701">_xlfn.torow(_xlfn.unique(_xlfn._xlws.filter(cat_table[Subsector],$E8701=cat_table[Sector],"")))</f>
        <v>#NAME?</v>
      </c>
      <c r="AO8701" s="94" t="e">
        <f aca="false" t="array" ref="AO8701:AO8701">_xlfn.torow(_xlfn.unique(_xlfn._xlws.filter(cat_table[Sub-subsector],($E8701=cat_table[Sector])*($F8701=cat_table[Subsector]),"")))</f>
        <v>#NAME?</v>
      </c>
    </row>
    <row r="8702" customFormat="false" ht="15" hidden="false" customHeight="true" outlineLevel="0" collapsed="false">
      <c r="E8702" s="255"/>
      <c r="F8702" s="255"/>
      <c r="G8702" s="255"/>
      <c r="I8702" s="255"/>
      <c r="J8702" s="255"/>
      <c r="K8702" s="255"/>
      <c r="M8702" s="255"/>
      <c r="S8702" s="255"/>
      <c r="AE8702" s="94" t="e">
        <f aca="false" t="array" ref="AE8702:AE8702">_xlfn.torow(_xlfn.unique(_xlfn._xlws.filter(cat_table[Subsector],$E8702=cat_table[Sector],"")))</f>
        <v>#NAME?</v>
      </c>
      <c r="AO8702" s="94" t="e">
        <f aca="false" t="array" ref="AO8702:AO8702">_xlfn.torow(_xlfn.unique(_xlfn._xlws.filter(cat_table[Sub-subsector],($E8702=cat_table[Sector])*($F8702=cat_table[Subsector]),"")))</f>
        <v>#NAME?</v>
      </c>
    </row>
    <row r="8703" customFormat="false" ht="15" hidden="false" customHeight="true" outlineLevel="0" collapsed="false">
      <c r="E8703" s="255"/>
      <c r="F8703" s="255"/>
      <c r="G8703" s="255"/>
      <c r="I8703" s="255"/>
      <c r="J8703" s="255"/>
      <c r="K8703" s="255"/>
      <c r="M8703" s="255"/>
      <c r="S8703" s="255"/>
      <c r="AE8703" s="94" t="e">
        <f aca="false" t="array" ref="AE8703:AE8703">_xlfn.torow(_xlfn.unique(_xlfn._xlws.filter(cat_table[Subsector],$E8703=cat_table[Sector],"")))</f>
        <v>#NAME?</v>
      </c>
      <c r="AO8703" s="94" t="e">
        <f aca="false" t="array" ref="AO8703:AO8703">_xlfn.torow(_xlfn.unique(_xlfn._xlws.filter(cat_table[Sub-subsector],($E8703=cat_table[Sector])*($F8703=cat_table[Subsector]),"")))</f>
        <v>#NAME?</v>
      </c>
    </row>
    <row r="8704" customFormat="false" ht="15" hidden="false" customHeight="true" outlineLevel="0" collapsed="false">
      <c r="E8704" s="255"/>
      <c r="F8704" s="255"/>
      <c r="G8704" s="255"/>
      <c r="I8704" s="255"/>
      <c r="J8704" s="255"/>
      <c r="K8704" s="255"/>
      <c r="M8704" s="255"/>
      <c r="S8704" s="255"/>
      <c r="AE8704" s="94" t="e">
        <f aca="false" t="array" ref="AE8704:AE8704">_xlfn.torow(_xlfn.unique(_xlfn._xlws.filter(cat_table[Subsector],$E8704=cat_table[Sector],"")))</f>
        <v>#NAME?</v>
      </c>
      <c r="AO8704" s="94" t="e">
        <f aca="false" t="array" ref="AO8704:AO8704">_xlfn.torow(_xlfn.unique(_xlfn._xlws.filter(cat_table[Sub-subsector],($E8704=cat_table[Sector])*($F8704=cat_table[Subsector]),"")))</f>
        <v>#NAME?</v>
      </c>
    </row>
    <row r="8705" customFormat="false" ht="15" hidden="false" customHeight="true" outlineLevel="0" collapsed="false">
      <c r="E8705" s="255"/>
      <c r="F8705" s="255"/>
      <c r="G8705" s="255"/>
      <c r="I8705" s="255"/>
      <c r="J8705" s="255"/>
      <c r="K8705" s="255"/>
      <c r="M8705" s="255"/>
      <c r="S8705" s="255"/>
      <c r="AE8705" s="94" t="e">
        <f aca="false" t="array" ref="AE8705:AE8705">_xlfn.torow(_xlfn.unique(_xlfn._xlws.filter(cat_table[Subsector],$E8705=cat_table[Sector],"")))</f>
        <v>#NAME?</v>
      </c>
      <c r="AO8705" s="94" t="e">
        <f aca="false" t="array" ref="AO8705:AO8705">_xlfn.torow(_xlfn.unique(_xlfn._xlws.filter(cat_table[Sub-subsector],($E8705=cat_table[Sector])*($F8705=cat_table[Subsector]),"")))</f>
        <v>#NAME?</v>
      </c>
    </row>
    <row r="8706" customFormat="false" ht="15" hidden="false" customHeight="true" outlineLevel="0" collapsed="false">
      <c r="E8706" s="255"/>
      <c r="F8706" s="255"/>
      <c r="G8706" s="255"/>
      <c r="I8706" s="255"/>
      <c r="J8706" s="255"/>
      <c r="K8706" s="255"/>
      <c r="M8706" s="255"/>
      <c r="S8706" s="255"/>
      <c r="AE8706" s="94" t="e">
        <f aca="false" t="array" ref="AE8706:AE8706">_xlfn.torow(_xlfn.unique(_xlfn._xlws.filter(cat_table[Subsector],$E8706=cat_table[Sector],"")))</f>
        <v>#NAME?</v>
      </c>
      <c r="AO8706" s="94" t="e">
        <f aca="false" t="array" ref="AO8706:AO8706">_xlfn.torow(_xlfn.unique(_xlfn._xlws.filter(cat_table[Sub-subsector],($E8706=cat_table[Sector])*($F8706=cat_table[Subsector]),"")))</f>
        <v>#NAME?</v>
      </c>
    </row>
    <row r="8707" customFormat="false" ht="15" hidden="false" customHeight="true" outlineLevel="0" collapsed="false">
      <c r="E8707" s="255"/>
      <c r="F8707" s="255"/>
      <c r="G8707" s="255"/>
      <c r="I8707" s="255"/>
      <c r="J8707" s="255"/>
      <c r="K8707" s="255"/>
      <c r="M8707" s="255"/>
      <c r="S8707" s="255"/>
      <c r="AE8707" s="94" t="e">
        <f aca="false" t="array" ref="AE8707:AE8707">_xlfn.torow(_xlfn.unique(_xlfn._xlws.filter(cat_table[Subsector],$E8707=cat_table[Sector],"")))</f>
        <v>#NAME?</v>
      </c>
      <c r="AO8707" s="94" t="e">
        <f aca="false" t="array" ref="AO8707:AO8707">_xlfn.torow(_xlfn.unique(_xlfn._xlws.filter(cat_table[Sub-subsector],($E8707=cat_table[Sector])*($F8707=cat_table[Subsector]),"")))</f>
        <v>#NAME?</v>
      </c>
    </row>
    <row r="8708" customFormat="false" ht="15" hidden="false" customHeight="true" outlineLevel="0" collapsed="false">
      <c r="E8708" s="255"/>
      <c r="F8708" s="255"/>
      <c r="G8708" s="255"/>
      <c r="I8708" s="255"/>
      <c r="J8708" s="255"/>
      <c r="K8708" s="255"/>
      <c r="M8708" s="255"/>
      <c r="S8708" s="255"/>
      <c r="AE8708" s="94" t="e">
        <f aca="false" t="array" ref="AE8708:AE8708">_xlfn.torow(_xlfn.unique(_xlfn._xlws.filter(cat_table[Subsector],$E8708=cat_table[Sector],"")))</f>
        <v>#NAME?</v>
      </c>
      <c r="AO8708" s="94" t="e">
        <f aca="false" t="array" ref="AO8708:AO8708">_xlfn.torow(_xlfn.unique(_xlfn._xlws.filter(cat_table[Sub-subsector],($E8708=cat_table[Sector])*($F8708=cat_table[Subsector]),"")))</f>
        <v>#NAME?</v>
      </c>
    </row>
    <row r="8709" customFormat="false" ht="15" hidden="false" customHeight="true" outlineLevel="0" collapsed="false">
      <c r="E8709" s="255"/>
      <c r="F8709" s="255"/>
      <c r="G8709" s="255"/>
      <c r="I8709" s="255"/>
      <c r="J8709" s="255"/>
      <c r="K8709" s="255"/>
      <c r="M8709" s="255"/>
      <c r="S8709" s="255"/>
      <c r="AE8709" s="94" t="e">
        <f aca="false" t="array" ref="AE8709:AE8709">_xlfn.torow(_xlfn.unique(_xlfn._xlws.filter(cat_table[Subsector],$E8709=cat_table[Sector],"")))</f>
        <v>#NAME?</v>
      </c>
      <c r="AO8709" s="94" t="e">
        <f aca="false" t="array" ref="AO8709:AO8709">_xlfn.torow(_xlfn.unique(_xlfn._xlws.filter(cat_table[Sub-subsector],($E8709=cat_table[Sector])*($F8709=cat_table[Subsector]),"")))</f>
        <v>#NAME?</v>
      </c>
    </row>
    <row r="8710" customFormat="false" ht="15" hidden="false" customHeight="true" outlineLevel="0" collapsed="false">
      <c r="E8710" s="255"/>
      <c r="F8710" s="255"/>
      <c r="G8710" s="255"/>
      <c r="I8710" s="255"/>
      <c r="J8710" s="255"/>
      <c r="K8710" s="255"/>
      <c r="M8710" s="255"/>
      <c r="S8710" s="255"/>
      <c r="AE8710" s="94" t="e">
        <f aca="false" t="array" ref="AE8710:AE8710">_xlfn.torow(_xlfn.unique(_xlfn._xlws.filter(cat_table[Subsector],$E8710=cat_table[Sector],"")))</f>
        <v>#NAME?</v>
      </c>
      <c r="AO8710" s="94" t="e">
        <f aca="false" t="array" ref="AO8710:AO8710">_xlfn.torow(_xlfn.unique(_xlfn._xlws.filter(cat_table[Sub-subsector],($E8710=cat_table[Sector])*($F8710=cat_table[Subsector]),"")))</f>
        <v>#NAME?</v>
      </c>
    </row>
    <row r="8711" customFormat="false" ht="15" hidden="false" customHeight="true" outlineLevel="0" collapsed="false">
      <c r="E8711" s="255"/>
      <c r="F8711" s="255"/>
      <c r="G8711" s="255"/>
      <c r="I8711" s="255"/>
      <c r="J8711" s="255"/>
      <c r="K8711" s="255"/>
      <c r="M8711" s="255"/>
      <c r="S8711" s="255"/>
      <c r="AE8711" s="94" t="e">
        <f aca="false" t="array" ref="AE8711:AE8711">_xlfn.torow(_xlfn.unique(_xlfn._xlws.filter(cat_table[Subsector],$E8711=cat_table[Sector],"")))</f>
        <v>#NAME?</v>
      </c>
      <c r="AO8711" s="94" t="e">
        <f aca="false" t="array" ref="AO8711:AO8711">_xlfn.torow(_xlfn.unique(_xlfn._xlws.filter(cat_table[Sub-subsector],($E8711=cat_table[Sector])*($F8711=cat_table[Subsector]),"")))</f>
        <v>#NAME?</v>
      </c>
    </row>
    <row r="8712" customFormat="false" ht="15" hidden="false" customHeight="true" outlineLevel="0" collapsed="false">
      <c r="E8712" s="255"/>
      <c r="F8712" s="255"/>
      <c r="G8712" s="255"/>
      <c r="I8712" s="255"/>
      <c r="J8712" s="255"/>
      <c r="K8712" s="255"/>
      <c r="M8712" s="255"/>
      <c r="S8712" s="255"/>
      <c r="AE8712" s="94" t="e">
        <f aca="false" t="array" ref="AE8712:AE8712">_xlfn.torow(_xlfn.unique(_xlfn._xlws.filter(cat_table[Subsector],$E8712=cat_table[Sector],"")))</f>
        <v>#NAME?</v>
      </c>
      <c r="AO8712" s="94" t="e">
        <f aca="false" t="array" ref="AO8712:AO8712">_xlfn.torow(_xlfn.unique(_xlfn._xlws.filter(cat_table[Sub-subsector],($E8712=cat_table[Sector])*($F8712=cat_table[Subsector]),"")))</f>
        <v>#NAME?</v>
      </c>
    </row>
    <row r="8713" customFormat="false" ht="15" hidden="false" customHeight="true" outlineLevel="0" collapsed="false">
      <c r="E8713" s="255"/>
      <c r="F8713" s="255"/>
      <c r="G8713" s="255"/>
      <c r="I8713" s="255"/>
      <c r="J8713" s="255"/>
      <c r="K8713" s="255"/>
      <c r="M8713" s="255"/>
      <c r="S8713" s="255"/>
      <c r="AE8713" s="94" t="e">
        <f aca="false" t="array" ref="AE8713:AE8713">_xlfn.torow(_xlfn.unique(_xlfn._xlws.filter(cat_table[Subsector],$E8713=cat_table[Sector],"")))</f>
        <v>#NAME?</v>
      </c>
      <c r="AO8713" s="94" t="e">
        <f aca="false" t="array" ref="AO8713:AO8713">_xlfn.torow(_xlfn.unique(_xlfn._xlws.filter(cat_table[Sub-subsector],($E8713=cat_table[Sector])*($F8713=cat_table[Subsector]),"")))</f>
        <v>#NAME?</v>
      </c>
    </row>
    <row r="8714" customFormat="false" ht="15" hidden="false" customHeight="true" outlineLevel="0" collapsed="false">
      <c r="E8714" s="255"/>
      <c r="F8714" s="255"/>
      <c r="G8714" s="255"/>
      <c r="I8714" s="255"/>
      <c r="J8714" s="255"/>
      <c r="K8714" s="255"/>
      <c r="M8714" s="255"/>
      <c r="S8714" s="255"/>
      <c r="AE8714" s="94" t="e">
        <f aca="false" t="array" ref="AE8714:AE8714">_xlfn.torow(_xlfn.unique(_xlfn._xlws.filter(cat_table[Subsector],$E8714=cat_table[Sector],"")))</f>
        <v>#NAME?</v>
      </c>
      <c r="AO8714" s="94" t="e">
        <f aca="false" t="array" ref="AO8714:AO8714">_xlfn.torow(_xlfn.unique(_xlfn._xlws.filter(cat_table[Sub-subsector],($E8714=cat_table[Sector])*($F8714=cat_table[Subsector]),"")))</f>
        <v>#NAME?</v>
      </c>
    </row>
    <row r="8715" customFormat="false" ht="15" hidden="false" customHeight="true" outlineLevel="0" collapsed="false">
      <c r="E8715" s="255"/>
      <c r="F8715" s="255"/>
      <c r="G8715" s="255"/>
      <c r="I8715" s="255"/>
      <c r="J8715" s="255"/>
      <c r="K8715" s="255"/>
      <c r="M8715" s="255"/>
      <c r="S8715" s="255"/>
      <c r="AE8715" s="94" t="e">
        <f aca="false" t="array" ref="AE8715:AE8715">_xlfn.torow(_xlfn.unique(_xlfn._xlws.filter(cat_table[Subsector],$E8715=cat_table[Sector],"")))</f>
        <v>#NAME?</v>
      </c>
      <c r="AO8715" s="94" t="e">
        <f aca="false" t="array" ref="AO8715:AO8715">_xlfn.torow(_xlfn.unique(_xlfn._xlws.filter(cat_table[Sub-subsector],($E8715=cat_table[Sector])*($F8715=cat_table[Subsector]),"")))</f>
        <v>#NAME?</v>
      </c>
    </row>
    <row r="8716" customFormat="false" ht="15" hidden="false" customHeight="true" outlineLevel="0" collapsed="false">
      <c r="E8716" s="255"/>
      <c r="F8716" s="255"/>
      <c r="G8716" s="255"/>
      <c r="I8716" s="255"/>
      <c r="J8716" s="255"/>
      <c r="K8716" s="255"/>
      <c r="M8716" s="255"/>
      <c r="S8716" s="255"/>
      <c r="AE8716" s="94" t="e">
        <f aca="false" t="array" ref="AE8716:AE8716">_xlfn.torow(_xlfn.unique(_xlfn._xlws.filter(cat_table[Subsector],$E8716=cat_table[Sector],"")))</f>
        <v>#NAME?</v>
      </c>
      <c r="AO8716" s="94" t="e">
        <f aca="false" t="array" ref="AO8716:AO8716">_xlfn.torow(_xlfn.unique(_xlfn._xlws.filter(cat_table[Sub-subsector],($E8716=cat_table[Sector])*($F8716=cat_table[Subsector]),"")))</f>
        <v>#NAME?</v>
      </c>
    </row>
    <row r="8717" customFormat="false" ht="15" hidden="false" customHeight="true" outlineLevel="0" collapsed="false">
      <c r="E8717" s="255"/>
      <c r="F8717" s="255"/>
      <c r="G8717" s="255"/>
      <c r="I8717" s="255"/>
      <c r="J8717" s="255"/>
      <c r="K8717" s="255"/>
      <c r="M8717" s="255"/>
      <c r="S8717" s="255"/>
      <c r="AE8717" s="94" t="e">
        <f aca="false" t="array" ref="AE8717:AE8717">_xlfn.torow(_xlfn.unique(_xlfn._xlws.filter(cat_table[Subsector],$E8717=cat_table[Sector],"")))</f>
        <v>#NAME?</v>
      </c>
      <c r="AO8717" s="94" t="e">
        <f aca="false" t="array" ref="AO8717:AO8717">_xlfn.torow(_xlfn.unique(_xlfn._xlws.filter(cat_table[Sub-subsector],($E8717=cat_table[Sector])*($F8717=cat_table[Subsector]),"")))</f>
        <v>#NAME?</v>
      </c>
    </row>
    <row r="8718" customFormat="false" ht="15" hidden="false" customHeight="true" outlineLevel="0" collapsed="false">
      <c r="E8718" s="255"/>
      <c r="F8718" s="255"/>
      <c r="G8718" s="255"/>
      <c r="I8718" s="255"/>
      <c r="J8718" s="255"/>
      <c r="K8718" s="255"/>
      <c r="M8718" s="255"/>
      <c r="S8718" s="255"/>
      <c r="AE8718" s="94" t="e">
        <f aca="false" t="array" ref="AE8718:AE8718">_xlfn.torow(_xlfn.unique(_xlfn._xlws.filter(cat_table[Subsector],$E8718=cat_table[Sector],"")))</f>
        <v>#NAME?</v>
      </c>
      <c r="AO8718" s="94" t="e">
        <f aca="false" t="array" ref="AO8718:AO8718">_xlfn.torow(_xlfn.unique(_xlfn._xlws.filter(cat_table[Sub-subsector],($E8718=cat_table[Sector])*($F8718=cat_table[Subsector]),"")))</f>
        <v>#NAME?</v>
      </c>
    </row>
    <row r="8719" customFormat="false" ht="15" hidden="false" customHeight="true" outlineLevel="0" collapsed="false">
      <c r="E8719" s="255"/>
      <c r="F8719" s="255"/>
      <c r="G8719" s="255"/>
      <c r="I8719" s="255"/>
      <c r="J8719" s="255"/>
      <c r="K8719" s="255"/>
      <c r="M8719" s="255"/>
      <c r="S8719" s="255"/>
      <c r="AE8719" s="94" t="e">
        <f aca="false" t="array" ref="AE8719:AE8719">_xlfn.torow(_xlfn.unique(_xlfn._xlws.filter(cat_table[Subsector],$E8719=cat_table[Sector],"")))</f>
        <v>#NAME?</v>
      </c>
      <c r="AO8719" s="94" t="e">
        <f aca="false" t="array" ref="AO8719:AO8719">_xlfn.torow(_xlfn.unique(_xlfn._xlws.filter(cat_table[Sub-subsector],($E8719=cat_table[Sector])*($F8719=cat_table[Subsector]),"")))</f>
        <v>#NAME?</v>
      </c>
    </row>
    <row r="8720" customFormat="false" ht="15" hidden="false" customHeight="true" outlineLevel="0" collapsed="false">
      <c r="E8720" s="255"/>
      <c r="F8720" s="255"/>
      <c r="G8720" s="255"/>
      <c r="I8720" s="255"/>
      <c r="J8720" s="255"/>
      <c r="K8720" s="255"/>
      <c r="M8720" s="255"/>
      <c r="S8720" s="255"/>
      <c r="AE8720" s="94" t="e">
        <f aca="false" t="array" ref="AE8720:AE8720">_xlfn.torow(_xlfn.unique(_xlfn._xlws.filter(cat_table[Subsector],$E8720=cat_table[Sector],"")))</f>
        <v>#NAME?</v>
      </c>
      <c r="AO8720" s="94" t="e">
        <f aca="false" t="array" ref="AO8720:AO8720">_xlfn.torow(_xlfn.unique(_xlfn._xlws.filter(cat_table[Sub-subsector],($E8720=cat_table[Sector])*($F8720=cat_table[Subsector]),"")))</f>
        <v>#NAME?</v>
      </c>
    </row>
    <row r="8721" customFormat="false" ht="15" hidden="false" customHeight="true" outlineLevel="0" collapsed="false">
      <c r="E8721" s="255"/>
      <c r="F8721" s="255"/>
      <c r="G8721" s="255"/>
      <c r="I8721" s="255"/>
      <c r="J8721" s="255"/>
      <c r="K8721" s="255"/>
      <c r="M8721" s="255"/>
      <c r="S8721" s="255"/>
      <c r="AE8721" s="94" t="e">
        <f aca="false" t="array" ref="AE8721:AE8721">_xlfn.torow(_xlfn.unique(_xlfn._xlws.filter(cat_table[Subsector],$E8721=cat_table[Sector],"")))</f>
        <v>#NAME?</v>
      </c>
      <c r="AO8721" s="94" t="e">
        <f aca="false" t="array" ref="AO8721:AO8721">_xlfn.torow(_xlfn.unique(_xlfn._xlws.filter(cat_table[Sub-subsector],($E8721=cat_table[Sector])*($F8721=cat_table[Subsector]),"")))</f>
        <v>#NAME?</v>
      </c>
    </row>
    <row r="8722" customFormat="false" ht="15" hidden="false" customHeight="true" outlineLevel="0" collapsed="false">
      <c r="E8722" s="255"/>
      <c r="F8722" s="255"/>
      <c r="G8722" s="255"/>
      <c r="I8722" s="255"/>
      <c r="J8722" s="255"/>
      <c r="K8722" s="255"/>
      <c r="M8722" s="255"/>
      <c r="S8722" s="255"/>
      <c r="AE8722" s="94" t="e">
        <f aca="false" t="array" ref="AE8722:AE8722">_xlfn.torow(_xlfn.unique(_xlfn._xlws.filter(cat_table[Subsector],$E8722=cat_table[Sector],"")))</f>
        <v>#NAME?</v>
      </c>
      <c r="AO8722" s="94" t="e">
        <f aca="false" t="array" ref="AO8722:AO8722">_xlfn.torow(_xlfn.unique(_xlfn._xlws.filter(cat_table[Sub-subsector],($E8722=cat_table[Sector])*($F8722=cat_table[Subsector]),"")))</f>
        <v>#NAME?</v>
      </c>
    </row>
    <row r="8723" customFormat="false" ht="15" hidden="false" customHeight="true" outlineLevel="0" collapsed="false">
      <c r="E8723" s="255"/>
      <c r="F8723" s="255"/>
      <c r="G8723" s="255"/>
      <c r="I8723" s="255"/>
      <c r="J8723" s="255"/>
      <c r="K8723" s="255"/>
      <c r="M8723" s="255"/>
      <c r="S8723" s="255"/>
      <c r="AE8723" s="94" t="e">
        <f aca="false" t="array" ref="AE8723:AE8723">_xlfn.torow(_xlfn.unique(_xlfn._xlws.filter(cat_table[Subsector],$E8723=cat_table[Sector],"")))</f>
        <v>#NAME?</v>
      </c>
      <c r="AO8723" s="94" t="e">
        <f aca="false" t="array" ref="AO8723:AO8723">_xlfn.torow(_xlfn.unique(_xlfn._xlws.filter(cat_table[Sub-subsector],($E8723=cat_table[Sector])*($F8723=cat_table[Subsector]),"")))</f>
        <v>#NAME?</v>
      </c>
    </row>
    <row r="8724" customFormat="false" ht="15" hidden="false" customHeight="true" outlineLevel="0" collapsed="false">
      <c r="E8724" s="255"/>
      <c r="F8724" s="255"/>
      <c r="G8724" s="255"/>
      <c r="I8724" s="255"/>
      <c r="J8724" s="255"/>
      <c r="K8724" s="255"/>
      <c r="M8724" s="255"/>
      <c r="S8724" s="255"/>
      <c r="AE8724" s="94" t="e">
        <f aca="false" t="array" ref="AE8724:AE8724">_xlfn.torow(_xlfn.unique(_xlfn._xlws.filter(cat_table[Subsector],$E8724=cat_table[Sector],"")))</f>
        <v>#NAME?</v>
      </c>
      <c r="AO8724" s="94" t="e">
        <f aca="false" t="array" ref="AO8724:AO8724">_xlfn.torow(_xlfn.unique(_xlfn._xlws.filter(cat_table[Sub-subsector],($E8724=cat_table[Sector])*($F8724=cat_table[Subsector]),"")))</f>
        <v>#NAME?</v>
      </c>
    </row>
    <row r="8725" customFormat="false" ht="15" hidden="false" customHeight="true" outlineLevel="0" collapsed="false">
      <c r="E8725" s="255"/>
      <c r="F8725" s="255"/>
      <c r="G8725" s="255"/>
      <c r="I8725" s="255"/>
      <c r="J8725" s="255"/>
      <c r="K8725" s="255"/>
      <c r="M8725" s="255"/>
      <c r="S8725" s="255"/>
      <c r="AE8725" s="94" t="e">
        <f aca="false" t="array" ref="AE8725:AE8725">_xlfn.torow(_xlfn.unique(_xlfn._xlws.filter(cat_table[Subsector],$E8725=cat_table[Sector],"")))</f>
        <v>#NAME?</v>
      </c>
      <c r="AO8725" s="94" t="e">
        <f aca="false" t="array" ref="AO8725:AO8725">_xlfn.torow(_xlfn.unique(_xlfn._xlws.filter(cat_table[Sub-subsector],($E8725=cat_table[Sector])*($F8725=cat_table[Subsector]),"")))</f>
        <v>#NAME?</v>
      </c>
    </row>
    <row r="8726" customFormat="false" ht="15" hidden="false" customHeight="true" outlineLevel="0" collapsed="false">
      <c r="E8726" s="255"/>
      <c r="F8726" s="255"/>
      <c r="G8726" s="255"/>
      <c r="I8726" s="255"/>
      <c r="J8726" s="255"/>
      <c r="K8726" s="255"/>
      <c r="M8726" s="255"/>
      <c r="S8726" s="255"/>
      <c r="AE8726" s="94" t="e">
        <f aca="false" t="array" ref="AE8726:AE8726">_xlfn.torow(_xlfn.unique(_xlfn._xlws.filter(cat_table[Subsector],$E8726=cat_table[Sector],"")))</f>
        <v>#NAME?</v>
      </c>
      <c r="AO8726" s="94" t="e">
        <f aca="false" t="array" ref="AO8726:AO8726">_xlfn.torow(_xlfn.unique(_xlfn._xlws.filter(cat_table[Sub-subsector],($E8726=cat_table[Sector])*($F8726=cat_table[Subsector]),"")))</f>
        <v>#NAME?</v>
      </c>
    </row>
    <row r="8727" customFormat="false" ht="15" hidden="false" customHeight="true" outlineLevel="0" collapsed="false">
      <c r="E8727" s="255"/>
      <c r="F8727" s="255"/>
      <c r="G8727" s="255"/>
      <c r="I8727" s="255"/>
      <c r="J8727" s="255"/>
      <c r="K8727" s="255"/>
      <c r="M8727" s="255"/>
      <c r="S8727" s="255"/>
      <c r="AE8727" s="94" t="e">
        <f aca="false" t="array" ref="AE8727:AE8727">_xlfn.torow(_xlfn.unique(_xlfn._xlws.filter(cat_table[Subsector],$E8727=cat_table[Sector],"")))</f>
        <v>#NAME?</v>
      </c>
      <c r="AO8727" s="94" t="e">
        <f aca="false" t="array" ref="AO8727:AO8727">_xlfn.torow(_xlfn.unique(_xlfn._xlws.filter(cat_table[Sub-subsector],($E8727=cat_table[Sector])*($F8727=cat_table[Subsector]),"")))</f>
        <v>#NAME?</v>
      </c>
    </row>
    <row r="8728" customFormat="false" ht="15" hidden="false" customHeight="true" outlineLevel="0" collapsed="false">
      <c r="E8728" s="255"/>
      <c r="F8728" s="255"/>
      <c r="G8728" s="255"/>
      <c r="I8728" s="255"/>
      <c r="J8728" s="255"/>
      <c r="K8728" s="255"/>
      <c r="M8728" s="255"/>
      <c r="S8728" s="255"/>
      <c r="AE8728" s="94" t="e">
        <f aca="false" t="array" ref="AE8728:AE8728">_xlfn.torow(_xlfn.unique(_xlfn._xlws.filter(cat_table[Subsector],$E8728=cat_table[Sector],"")))</f>
        <v>#NAME?</v>
      </c>
      <c r="AO8728" s="94" t="e">
        <f aca="false" t="array" ref="AO8728:AO8728">_xlfn.torow(_xlfn.unique(_xlfn._xlws.filter(cat_table[Sub-subsector],($E8728=cat_table[Sector])*($F8728=cat_table[Subsector]),"")))</f>
        <v>#NAME?</v>
      </c>
    </row>
    <row r="8729" customFormat="false" ht="15" hidden="false" customHeight="true" outlineLevel="0" collapsed="false">
      <c r="E8729" s="255"/>
      <c r="F8729" s="255"/>
      <c r="G8729" s="255"/>
      <c r="I8729" s="255"/>
      <c r="J8729" s="255"/>
      <c r="K8729" s="255"/>
      <c r="M8729" s="255"/>
      <c r="S8729" s="255"/>
      <c r="AE8729" s="94" t="e">
        <f aca="false" t="array" ref="AE8729:AE8729">_xlfn.torow(_xlfn.unique(_xlfn._xlws.filter(cat_table[Subsector],$E8729=cat_table[Sector],"")))</f>
        <v>#NAME?</v>
      </c>
      <c r="AO8729" s="94" t="e">
        <f aca="false" t="array" ref="AO8729:AO8729">_xlfn.torow(_xlfn.unique(_xlfn._xlws.filter(cat_table[Sub-subsector],($E8729=cat_table[Sector])*($F8729=cat_table[Subsector]),"")))</f>
        <v>#NAME?</v>
      </c>
    </row>
    <row r="8730" customFormat="false" ht="15" hidden="false" customHeight="true" outlineLevel="0" collapsed="false">
      <c r="E8730" s="255"/>
      <c r="F8730" s="255"/>
      <c r="G8730" s="255"/>
      <c r="I8730" s="255"/>
      <c r="J8730" s="255"/>
      <c r="K8730" s="255"/>
      <c r="M8730" s="255"/>
      <c r="S8730" s="255"/>
      <c r="AE8730" s="94" t="e">
        <f aca="false" t="array" ref="AE8730:AE8730">_xlfn.torow(_xlfn.unique(_xlfn._xlws.filter(cat_table[Subsector],$E8730=cat_table[Sector],"")))</f>
        <v>#NAME?</v>
      </c>
      <c r="AO8730" s="94" t="e">
        <f aca="false" t="array" ref="AO8730:AO8730">_xlfn.torow(_xlfn.unique(_xlfn._xlws.filter(cat_table[Sub-subsector],($E8730=cat_table[Sector])*($F8730=cat_table[Subsector]),"")))</f>
        <v>#NAME?</v>
      </c>
    </row>
    <row r="8731" customFormat="false" ht="15" hidden="false" customHeight="true" outlineLevel="0" collapsed="false">
      <c r="E8731" s="255"/>
      <c r="F8731" s="255"/>
      <c r="G8731" s="255"/>
      <c r="I8731" s="255"/>
      <c r="J8731" s="255"/>
      <c r="K8731" s="255"/>
      <c r="M8731" s="255"/>
      <c r="S8731" s="255"/>
      <c r="AE8731" s="94" t="e">
        <f aca="false" t="array" ref="AE8731:AE8731">_xlfn.torow(_xlfn.unique(_xlfn._xlws.filter(cat_table[Subsector],$E8731=cat_table[Sector],"")))</f>
        <v>#NAME?</v>
      </c>
      <c r="AO8731" s="94" t="e">
        <f aca="false" t="array" ref="AO8731:AO8731">_xlfn.torow(_xlfn.unique(_xlfn._xlws.filter(cat_table[Sub-subsector],($E8731=cat_table[Sector])*($F8731=cat_table[Subsector]),"")))</f>
        <v>#NAME?</v>
      </c>
    </row>
    <row r="8732" customFormat="false" ht="15" hidden="false" customHeight="true" outlineLevel="0" collapsed="false">
      <c r="E8732" s="255"/>
      <c r="F8732" s="255"/>
      <c r="G8732" s="255"/>
      <c r="I8732" s="255"/>
      <c r="J8732" s="255"/>
      <c r="K8732" s="255"/>
      <c r="M8732" s="255"/>
      <c r="S8732" s="255"/>
      <c r="AE8732" s="94" t="e">
        <f aca="false" t="array" ref="AE8732:AE8732">_xlfn.torow(_xlfn.unique(_xlfn._xlws.filter(cat_table[Subsector],$E8732=cat_table[Sector],"")))</f>
        <v>#NAME?</v>
      </c>
      <c r="AO8732" s="94" t="e">
        <f aca="false" t="array" ref="AO8732:AO8732">_xlfn.torow(_xlfn.unique(_xlfn._xlws.filter(cat_table[Sub-subsector],($E8732=cat_table[Sector])*($F8732=cat_table[Subsector]),"")))</f>
        <v>#NAME?</v>
      </c>
    </row>
    <row r="8733" customFormat="false" ht="15" hidden="false" customHeight="true" outlineLevel="0" collapsed="false">
      <c r="E8733" s="255"/>
      <c r="F8733" s="255"/>
      <c r="G8733" s="255"/>
      <c r="I8733" s="255"/>
      <c r="J8733" s="255"/>
      <c r="K8733" s="255"/>
      <c r="M8733" s="255"/>
      <c r="S8733" s="255"/>
      <c r="AE8733" s="94" t="e">
        <f aca="false" t="array" ref="AE8733:AE8733">_xlfn.torow(_xlfn.unique(_xlfn._xlws.filter(cat_table[Subsector],$E8733=cat_table[Sector],"")))</f>
        <v>#NAME?</v>
      </c>
      <c r="AO8733" s="94" t="e">
        <f aca="false" t="array" ref="AO8733:AO8733">_xlfn.torow(_xlfn.unique(_xlfn._xlws.filter(cat_table[Sub-subsector],($E8733=cat_table[Sector])*($F8733=cat_table[Subsector]),"")))</f>
        <v>#NAME?</v>
      </c>
    </row>
    <row r="8734" customFormat="false" ht="15" hidden="false" customHeight="true" outlineLevel="0" collapsed="false">
      <c r="E8734" s="255"/>
      <c r="F8734" s="255"/>
      <c r="G8734" s="255"/>
      <c r="I8734" s="255"/>
      <c r="J8734" s="255"/>
      <c r="K8734" s="255"/>
      <c r="M8734" s="255"/>
      <c r="S8734" s="255"/>
      <c r="AE8734" s="94" t="e">
        <f aca="false" t="array" ref="AE8734:AE8734">_xlfn.torow(_xlfn.unique(_xlfn._xlws.filter(cat_table[Subsector],$E8734=cat_table[Sector],"")))</f>
        <v>#NAME?</v>
      </c>
      <c r="AO8734" s="94" t="e">
        <f aca="false" t="array" ref="AO8734:AO8734">_xlfn.torow(_xlfn.unique(_xlfn._xlws.filter(cat_table[Sub-subsector],($E8734=cat_table[Sector])*($F8734=cat_table[Subsector]),"")))</f>
        <v>#NAME?</v>
      </c>
    </row>
    <row r="8735" customFormat="false" ht="15" hidden="false" customHeight="true" outlineLevel="0" collapsed="false">
      <c r="E8735" s="255"/>
      <c r="F8735" s="255"/>
      <c r="G8735" s="255"/>
      <c r="I8735" s="255"/>
      <c r="J8735" s="255"/>
      <c r="K8735" s="255"/>
      <c r="M8735" s="255"/>
      <c r="S8735" s="255"/>
      <c r="AE8735" s="94" t="e">
        <f aca="false" t="array" ref="AE8735:AE8735">_xlfn.torow(_xlfn.unique(_xlfn._xlws.filter(cat_table[Subsector],$E8735=cat_table[Sector],"")))</f>
        <v>#NAME?</v>
      </c>
      <c r="AO8735" s="94" t="e">
        <f aca="false" t="array" ref="AO8735:AO8735">_xlfn.torow(_xlfn.unique(_xlfn._xlws.filter(cat_table[Sub-subsector],($E8735=cat_table[Sector])*($F8735=cat_table[Subsector]),"")))</f>
        <v>#NAME?</v>
      </c>
    </row>
    <row r="8736" customFormat="false" ht="15" hidden="false" customHeight="true" outlineLevel="0" collapsed="false">
      <c r="E8736" s="255"/>
      <c r="F8736" s="255"/>
      <c r="G8736" s="255"/>
      <c r="I8736" s="255"/>
      <c r="J8736" s="255"/>
      <c r="K8736" s="255"/>
      <c r="M8736" s="255"/>
      <c r="S8736" s="255"/>
      <c r="AE8736" s="94" t="e">
        <f aca="false" t="array" ref="AE8736:AE8736">_xlfn.torow(_xlfn.unique(_xlfn._xlws.filter(cat_table[Subsector],$E8736=cat_table[Sector],"")))</f>
        <v>#NAME?</v>
      </c>
      <c r="AO8736" s="94" t="e">
        <f aca="false" t="array" ref="AO8736:AO8736">_xlfn.torow(_xlfn.unique(_xlfn._xlws.filter(cat_table[Sub-subsector],($E8736=cat_table[Sector])*($F8736=cat_table[Subsector]),"")))</f>
        <v>#NAME?</v>
      </c>
    </row>
    <row r="8737" customFormat="false" ht="15" hidden="false" customHeight="true" outlineLevel="0" collapsed="false">
      <c r="E8737" s="255"/>
      <c r="F8737" s="255"/>
      <c r="G8737" s="255"/>
      <c r="I8737" s="255"/>
      <c r="J8737" s="255"/>
      <c r="K8737" s="255"/>
      <c r="M8737" s="255"/>
      <c r="S8737" s="255"/>
      <c r="AE8737" s="94" t="e">
        <f aca="false" t="array" ref="AE8737:AE8737">_xlfn.torow(_xlfn.unique(_xlfn._xlws.filter(cat_table[Subsector],$E8737=cat_table[Sector],"")))</f>
        <v>#NAME?</v>
      </c>
      <c r="AO8737" s="94" t="e">
        <f aca="false" t="array" ref="AO8737:AO8737">_xlfn.torow(_xlfn.unique(_xlfn._xlws.filter(cat_table[Sub-subsector],($E8737=cat_table[Sector])*($F8737=cat_table[Subsector]),"")))</f>
        <v>#NAME?</v>
      </c>
    </row>
    <row r="8738" customFormat="false" ht="15" hidden="false" customHeight="true" outlineLevel="0" collapsed="false">
      <c r="E8738" s="255"/>
      <c r="F8738" s="255"/>
      <c r="G8738" s="255"/>
      <c r="I8738" s="255"/>
      <c r="J8738" s="255"/>
      <c r="K8738" s="255"/>
      <c r="M8738" s="255"/>
      <c r="S8738" s="255"/>
      <c r="AE8738" s="94" t="e">
        <f aca="false" t="array" ref="AE8738:AE8738">_xlfn.torow(_xlfn.unique(_xlfn._xlws.filter(cat_table[Subsector],$E8738=cat_table[Sector],"")))</f>
        <v>#NAME?</v>
      </c>
      <c r="AO8738" s="94" t="e">
        <f aca="false" t="array" ref="AO8738:AO8738">_xlfn.torow(_xlfn.unique(_xlfn._xlws.filter(cat_table[Sub-subsector],($E8738=cat_table[Sector])*($F8738=cat_table[Subsector]),"")))</f>
        <v>#NAME?</v>
      </c>
    </row>
    <row r="8739" customFormat="false" ht="15" hidden="false" customHeight="true" outlineLevel="0" collapsed="false">
      <c r="E8739" s="255"/>
      <c r="F8739" s="255"/>
      <c r="G8739" s="255"/>
      <c r="I8739" s="255"/>
      <c r="J8739" s="255"/>
      <c r="K8739" s="255"/>
      <c r="M8739" s="255"/>
      <c r="S8739" s="255"/>
      <c r="AE8739" s="94" t="e">
        <f aca="false" t="array" ref="AE8739:AE8739">_xlfn.torow(_xlfn.unique(_xlfn._xlws.filter(cat_table[Subsector],$E8739=cat_table[Sector],"")))</f>
        <v>#NAME?</v>
      </c>
      <c r="AO8739" s="94" t="e">
        <f aca="false" t="array" ref="AO8739:AO8739">_xlfn.torow(_xlfn.unique(_xlfn._xlws.filter(cat_table[Sub-subsector],($E8739=cat_table[Sector])*($F8739=cat_table[Subsector]),"")))</f>
        <v>#NAME?</v>
      </c>
    </row>
    <row r="8740" customFormat="false" ht="15" hidden="false" customHeight="true" outlineLevel="0" collapsed="false">
      <c r="E8740" s="255"/>
      <c r="F8740" s="255"/>
      <c r="G8740" s="255"/>
      <c r="I8740" s="255"/>
      <c r="J8740" s="255"/>
      <c r="K8740" s="255"/>
      <c r="M8740" s="255"/>
      <c r="S8740" s="255"/>
      <c r="AE8740" s="94" t="e">
        <f aca="false" t="array" ref="AE8740:AE8740">_xlfn.torow(_xlfn.unique(_xlfn._xlws.filter(cat_table[Subsector],$E8740=cat_table[Sector],"")))</f>
        <v>#NAME?</v>
      </c>
      <c r="AO8740" s="94" t="e">
        <f aca="false" t="array" ref="AO8740:AO8740">_xlfn.torow(_xlfn.unique(_xlfn._xlws.filter(cat_table[Sub-subsector],($E8740=cat_table[Sector])*($F8740=cat_table[Subsector]),"")))</f>
        <v>#NAME?</v>
      </c>
    </row>
    <row r="8741" customFormat="false" ht="15" hidden="false" customHeight="true" outlineLevel="0" collapsed="false">
      <c r="E8741" s="255"/>
      <c r="F8741" s="255"/>
      <c r="G8741" s="255"/>
      <c r="I8741" s="255"/>
      <c r="J8741" s="255"/>
      <c r="K8741" s="255"/>
      <c r="M8741" s="255"/>
      <c r="S8741" s="255"/>
      <c r="AE8741" s="94" t="e">
        <f aca="false" t="array" ref="AE8741:AE8741">_xlfn.torow(_xlfn.unique(_xlfn._xlws.filter(cat_table[Subsector],$E8741=cat_table[Sector],"")))</f>
        <v>#NAME?</v>
      </c>
      <c r="AO8741" s="94" t="e">
        <f aca="false" t="array" ref="AO8741:AO8741">_xlfn.torow(_xlfn.unique(_xlfn._xlws.filter(cat_table[Sub-subsector],($E8741=cat_table[Sector])*($F8741=cat_table[Subsector]),"")))</f>
        <v>#NAME?</v>
      </c>
    </row>
    <row r="8742" customFormat="false" ht="15" hidden="false" customHeight="true" outlineLevel="0" collapsed="false">
      <c r="E8742" s="255"/>
      <c r="F8742" s="255"/>
      <c r="G8742" s="255"/>
      <c r="I8742" s="255"/>
      <c r="J8742" s="255"/>
      <c r="K8742" s="255"/>
      <c r="M8742" s="255"/>
      <c r="S8742" s="255"/>
      <c r="AE8742" s="94" t="e">
        <f aca="false" t="array" ref="AE8742:AE8742">_xlfn.torow(_xlfn.unique(_xlfn._xlws.filter(cat_table[Subsector],$E8742=cat_table[Sector],"")))</f>
        <v>#NAME?</v>
      </c>
      <c r="AO8742" s="94" t="e">
        <f aca="false" t="array" ref="AO8742:AO8742">_xlfn.torow(_xlfn.unique(_xlfn._xlws.filter(cat_table[Sub-subsector],($E8742=cat_table[Sector])*($F8742=cat_table[Subsector]),"")))</f>
        <v>#NAME?</v>
      </c>
    </row>
    <row r="8743" customFormat="false" ht="15" hidden="false" customHeight="true" outlineLevel="0" collapsed="false">
      <c r="E8743" s="255"/>
      <c r="F8743" s="255"/>
      <c r="G8743" s="255"/>
      <c r="I8743" s="255"/>
      <c r="J8743" s="255"/>
      <c r="K8743" s="255"/>
      <c r="M8743" s="255"/>
      <c r="S8743" s="255"/>
      <c r="AE8743" s="94" t="e">
        <f aca="false" t="array" ref="AE8743:AE8743">_xlfn.torow(_xlfn.unique(_xlfn._xlws.filter(cat_table[Subsector],$E8743=cat_table[Sector],"")))</f>
        <v>#NAME?</v>
      </c>
      <c r="AO8743" s="94" t="e">
        <f aca="false" t="array" ref="AO8743:AO8743">_xlfn.torow(_xlfn.unique(_xlfn._xlws.filter(cat_table[Sub-subsector],($E8743=cat_table[Sector])*($F8743=cat_table[Subsector]),"")))</f>
        <v>#NAME?</v>
      </c>
    </row>
    <row r="8744" customFormat="false" ht="15" hidden="false" customHeight="true" outlineLevel="0" collapsed="false">
      <c r="E8744" s="255"/>
      <c r="F8744" s="255"/>
      <c r="G8744" s="255"/>
      <c r="I8744" s="255"/>
      <c r="J8744" s="255"/>
      <c r="K8744" s="255"/>
      <c r="M8744" s="255"/>
      <c r="S8744" s="255"/>
      <c r="AE8744" s="94" t="e">
        <f aca="false" t="array" ref="AE8744:AE8744">_xlfn.torow(_xlfn.unique(_xlfn._xlws.filter(cat_table[Subsector],$E8744=cat_table[Sector],"")))</f>
        <v>#NAME?</v>
      </c>
      <c r="AO8744" s="94" t="e">
        <f aca="false" t="array" ref="AO8744:AO8744">_xlfn.torow(_xlfn.unique(_xlfn._xlws.filter(cat_table[Sub-subsector],($E8744=cat_table[Sector])*($F8744=cat_table[Subsector]),"")))</f>
        <v>#NAME?</v>
      </c>
    </row>
    <row r="8745" customFormat="false" ht="15" hidden="false" customHeight="true" outlineLevel="0" collapsed="false">
      <c r="E8745" s="255"/>
      <c r="F8745" s="255"/>
      <c r="G8745" s="255"/>
      <c r="I8745" s="255"/>
      <c r="J8745" s="255"/>
      <c r="K8745" s="255"/>
      <c r="M8745" s="255"/>
      <c r="S8745" s="255"/>
      <c r="AE8745" s="94" t="e">
        <f aca="false" t="array" ref="AE8745:AE8745">_xlfn.torow(_xlfn.unique(_xlfn._xlws.filter(cat_table[Subsector],$E8745=cat_table[Sector],"")))</f>
        <v>#NAME?</v>
      </c>
      <c r="AO8745" s="94" t="e">
        <f aca="false" t="array" ref="AO8745:AO8745">_xlfn.torow(_xlfn.unique(_xlfn._xlws.filter(cat_table[Sub-subsector],($E8745=cat_table[Sector])*($F8745=cat_table[Subsector]),"")))</f>
        <v>#NAME?</v>
      </c>
    </row>
    <row r="8746" customFormat="false" ht="15" hidden="false" customHeight="true" outlineLevel="0" collapsed="false">
      <c r="E8746" s="255"/>
      <c r="F8746" s="255"/>
      <c r="G8746" s="255"/>
      <c r="I8746" s="255"/>
      <c r="J8746" s="255"/>
      <c r="K8746" s="255"/>
      <c r="M8746" s="255"/>
      <c r="S8746" s="255"/>
      <c r="AE8746" s="94" t="e">
        <f aca="false" t="array" ref="AE8746:AE8746">_xlfn.torow(_xlfn.unique(_xlfn._xlws.filter(cat_table[Subsector],$E8746=cat_table[Sector],"")))</f>
        <v>#NAME?</v>
      </c>
      <c r="AO8746" s="94" t="e">
        <f aca="false" t="array" ref="AO8746:AO8746">_xlfn.torow(_xlfn.unique(_xlfn._xlws.filter(cat_table[Sub-subsector],($E8746=cat_table[Sector])*($F8746=cat_table[Subsector]),"")))</f>
        <v>#NAME?</v>
      </c>
    </row>
    <row r="8747" customFormat="false" ht="15" hidden="false" customHeight="true" outlineLevel="0" collapsed="false">
      <c r="E8747" s="255"/>
      <c r="F8747" s="255"/>
      <c r="G8747" s="255"/>
      <c r="I8747" s="255"/>
      <c r="J8747" s="255"/>
      <c r="K8747" s="255"/>
      <c r="M8747" s="255"/>
      <c r="S8747" s="255"/>
      <c r="AE8747" s="94" t="e">
        <f aca="false" t="array" ref="AE8747:AE8747">_xlfn.torow(_xlfn.unique(_xlfn._xlws.filter(cat_table[Subsector],$E8747=cat_table[Sector],"")))</f>
        <v>#NAME?</v>
      </c>
      <c r="AO8747" s="94" t="e">
        <f aca="false" t="array" ref="AO8747:AO8747">_xlfn.torow(_xlfn.unique(_xlfn._xlws.filter(cat_table[Sub-subsector],($E8747=cat_table[Sector])*($F8747=cat_table[Subsector]),"")))</f>
        <v>#NAME?</v>
      </c>
    </row>
    <row r="8748" customFormat="false" ht="15" hidden="false" customHeight="true" outlineLevel="0" collapsed="false">
      <c r="E8748" s="255"/>
      <c r="F8748" s="255"/>
      <c r="G8748" s="255"/>
      <c r="I8748" s="255"/>
      <c r="J8748" s="255"/>
      <c r="K8748" s="255"/>
      <c r="M8748" s="255"/>
      <c r="S8748" s="255"/>
      <c r="AE8748" s="94" t="e">
        <f aca="false" t="array" ref="AE8748:AE8748">_xlfn.torow(_xlfn.unique(_xlfn._xlws.filter(cat_table[Subsector],$E8748=cat_table[Sector],"")))</f>
        <v>#NAME?</v>
      </c>
      <c r="AO8748" s="94" t="e">
        <f aca="false" t="array" ref="AO8748:AO8748">_xlfn.torow(_xlfn.unique(_xlfn._xlws.filter(cat_table[Sub-subsector],($E8748=cat_table[Sector])*($F8748=cat_table[Subsector]),"")))</f>
        <v>#NAME?</v>
      </c>
    </row>
    <row r="8749" customFormat="false" ht="15" hidden="false" customHeight="true" outlineLevel="0" collapsed="false">
      <c r="E8749" s="255"/>
      <c r="F8749" s="255"/>
      <c r="G8749" s="255"/>
      <c r="I8749" s="255"/>
      <c r="J8749" s="255"/>
      <c r="K8749" s="255"/>
      <c r="M8749" s="255"/>
      <c r="S8749" s="255"/>
      <c r="AE8749" s="94" t="e">
        <f aca="false" t="array" ref="AE8749:AE8749">_xlfn.torow(_xlfn.unique(_xlfn._xlws.filter(cat_table[Subsector],$E8749=cat_table[Sector],"")))</f>
        <v>#NAME?</v>
      </c>
      <c r="AO8749" s="94" t="e">
        <f aca="false" t="array" ref="AO8749:AO8749">_xlfn.torow(_xlfn.unique(_xlfn._xlws.filter(cat_table[Sub-subsector],($E8749=cat_table[Sector])*($F8749=cat_table[Subsector]),"")))</f>
        <v>#NAME?</v>
      </c>
    </row>
    <row r="8750" customFormat="false" ht="15" hidden="false" customHeight="true" outlineLevel="0" collapsed="false">
      <c r="E8750" s="255"/>
      <c r="F8750" s="255"/>
      <c r="G8750" s="255"/>
      <c r="I8750" s="255"/>
      <c r="J8750" s="255"/>
      <c r="K8750" s="255"/>
      <c r="M8750" s="255"/>
      <c r="S8750" s="255"/>
      <c r="AE8750" s="94" t="e">
        <f aca="false" t="array" ref="AE8750:AE8750">_xlfn.torow(_xlfn.unique(_xlfn._xlws.filter(cat_table[Subsector],$E8750=cat_table[Sector],"")))</f>
        <v>#NAME?</v>
      </c>
      <c r="AO8750" s="94" t="e">
        <f aca="false" t="array" ref="AO8750:AO8750">_xlfn.torow(_xlfn.unique(_xlfn._xlws.filter(cat_table[Sub-subsector],($E8750=cat_table[Sector])*($F8750=cat_table[Subsector]),"")))</f>
        <v>#NAME?</v>
      </c>
    </row>
    <row r="8751" customFormat="false" ht="15" hidden="false" customHeight="true" outlineLevel="0" collapsed="false">
      <c r="E8751" s="255"/>
      <c r="F8751" s="255"/>
      <c r="G8751" s="255"/>
      <c r="I8751" s="255"/>
      <c r="J8751" s="255"/>
      <c r="K8751" s="255"/>
      <c r="M8751" s="255"/>
      <c r="S8751" s="255"/>
      <c r="AE8751" s="94" t="e">
        <f aca="false" t="array" ref="AE8751:AE8751">_xlfn.torow(_xlfn.unique(_xlfn._xlws.filter(cat_table[Subsector],$E8751=cat_table[Sector],"")))</f>
        <v>#NAME?</v>
      </c>
      <c r="AO8751" s="94" t="e">
        <f aca="false" t="array" ref="AO8751:AO8751">_xlfn.torow(_xlfn.unique(_xlfn._xlws.filter(cat_table[Sub-subsector],($E8751=cat_table[Sector])*($F8751=cat_table[Subsector]),"")))</f>
        <v>#NAME?</v>
      </c>
    </row>
    <row r="8752" customFormat="false" ht="15" hidden="false" customHeight="true" outlineLevel="0" collapsed="false">
      <c r="E8752" s="255"/>
      <c r="F8752" s="255"/>
      <c r="G8752" s="255"/>
      <c r="I8752" s="255"/>
      <c r="J8752" s="255"/>
      <c r="K8752" s="255"/>
      <c r="M8752" s="255"/>
      <c r="S8752" s="255"/>
      <c r="AE8752" s="94" t="e">
        <f aca="false" t="array" ref="AE8752:AE8752">_xlfn.torow(_xlfn.unique(_xlfn._xlws.filter(cat_table[Subsector],$E8752=cat_table[Sector],"")))</f>
        <v>#NAME?</v>
      </c>
      <c r="AO8752" s="94" t="e">
        <f aca="false" t="array" ref="AO8752:AO8752">_xlfn.torow(_xlfn.unique(_xlfn._xlws.filter(cat_table[Sub-subsector],($E8752=cat_table[Sector])*($F8752=cat_table[Subsector]),"")))</f>
        <v>#NAME?</v>
      </c>
    </row>
    <row r="8753" customFormat="false" ht="15" hidden="false" customHeight="true" outlineLevel="0" collapsed="false">
      <c r="E8753" s="255"/>
      <c r="F8753" s="255"/>
      <c r="G8753" s="255"/>
      <c r="I8753" s="255"/>
      <c r="J8753" s="255"/>
      <c r="K8753" s="255"/>
      <c r="M8753" s="255"/>
      <c r="S8753" s="255"/>
      <c r="AE8753" s="94" t="e">
        <f aca="false" t="array" ref="AE8753:AE8753">_xlfn.torow(_xlfn.unique(_xlfn._xlws.filter(cat_table[Subsector],$E8753=cat_table[Sector],"")))</f>
        <v>#NAME?</v>
      </c>
      <c r="AO8753" s="94" t="e">
        <f aca="false" t="array" ref="AO8753:AO8753">_xlfn.torow(_xlfn.unique(_xlfn._xlws.filter(cat_table[Sub-subsector],($E8753=cat_table[Sector])*($F8753=cat_table[Subsector]),"")))</f>
        <v>#NAME?</v>
      </c>
    </row>
    <row r="8754" customFormat="false" ht="15" hidden="false" customHeight="true" outlineLevel="0" collapsed="false">
      <c r="E8754" s="255"/>
      <c r="F8754" s="255"/>
      <c r="G8754" s="255"/>
      <c r="I8754" s="255"/>
      <c r="J8754" s="255"/>
      <c r="K8754" s="255"/>
      <c r="M8754" s="255"/>
      <c r="S8754" s="255"/>
      <c r="AE8754" s="94" t="e">
        <f aca="false" t="array" ref="AE8754:AE8754">_xlfn.torow(_xlfn.unique(_xlfn._xlws.filter(cat_table[Subsector],$E8754=cat_table[Sector],"")))</f>
        <v>#NAME?</v>
      </c>
      <c r="AO8754" s="94" t="e">
        <f aca="false" t="array" ref="AO8754:AO8754">_xlfn.torow(_xlfn.unique(_xlfn._xlws.filter(cat_table[Sub-subsector],($E8754=cat_table[Sector])*($F8754=cat_table[Subsector]),"")))</f>
        <v>#NAME?</v>
      </c>
    </row>
    <row r="8755" customFormat="false" ht="15" hidden="false" customHeight="true" outlineLevel="0" collapsed="false">
      <c r="E8755" s="255"/>
      <c r="F8755" s="255"/>
      <c r="G8755" s="255"/>
      <c r="I8755" s="255"/>
      <c r="J8755" s="255"/>
      <c r="K8755" s="255"/>
      <c r="M8755" s="255"/>
      <c r="S8755" s="255"/>
      <c r="AE8755" s="94" t="e">
        <f aca="false" t="array" ref="AE8755:AE8755">_xlfn.torow(_xlfn.unique(_xlfn._xlws.filter(cat_table[Subsector],$E8755=cat_table[Sector],"")))</f>
        <v>#NAME?</v>
      </c>
      <c r="AO8755" s="94" t="e">
        <f aca="false" t="array" ref="AO8755:AO8755">_xlfn.torow(_xlfn.unique(_xlfn._xlws.filter(cat_table[Sub-subsector],($E8755=cat_table[Sector])*($F8755=cat_table[Subsector]),"")))</f>
        <v>#NAME?</v>
      </c>
    </row>
    <row r="8756" customFormat="false" ht="15" hidden="false" customHeight="true" outlineLevel="0" collapsed="false">
      <c r="E8756" s="255"/>
      <c r="F8756" s="255"/>
      <c r="G8756" s="255"/>
      <c r="I8756" s="255"/>
      <c r="J8756" s="255"/>
      <c r="K8756" s="255"/>
      <c r="M8756" s="255"/>
      <c r="S8756" s="255"/>
      <c r="AE8756" s="94" t="e">
        <f aca="false" t="array" ref="AE8756:AE8756">_xlfn.torow(_xlfn.unique(_xlfn._xlws.filter(cat_table[Subsector],$E8756=cat_table[Sector],"")))</f>
        <v>#NAME?</v>
      </c>
      <c r="AO8756" s="94" t="e">
        <f aca="false" t="array" ref="AO8756:AO8756">_xlfn.torow(_xlfn.unique(_xlfn._xlws.filter(cat_table[Sub-subsector],($E8756=cat_table[Sector])*($F8756=cat_table[Subsector]),"")))</f>
        <v>#NAME?</v>
      </c>
    </row>
    <row r="8757" customFormat="false" ht="15" hidden="false" customHeight="true" outlineLevel="0" collapsed="false">
      <c r="E8757" s="255"/>
      <c r="F8757" s="255"/>
      <c r="G8757" s="255"/>
      <c r="I8757" s="255"/>
      <c r="J8757" s="255"/>
      <c r="K8757" s="255"/>
      <c r="M8757" s="255"/>
      <c r="S8757" s="255"/>
      <c r="AE8757" s="94" t="e">
        <f aca="false" t="array" ref="AE8757:AE8757">_xlfn.torow(_xlfn.unique(_xlfn._xlws.filter(cat_table[Subsector],$E8757=cat_table[Sector],"")))</f>
        <v>#NAME?</v>
      </c>
      <c r="AO8757" s="94" t="e">
        <f aca="false" t="array" ref="AO8757:AO8757">_xlfn.torow(_xlfn.unique(_xlfn._xlws.filter(cat_table[Sub-subsector],($E8757=cat_table[Sector])*($F8757=cat_table[Subsector]),"")))</f>
        <v>#NAME?</v>
      </c>
    </row>
    <row r="8758" customFormat="false" ht="15" hidden="false" customHeight="true" outlineLevel="0" collapsed="false">
      <c r="E8758" s="255"/>
      <c r="F8758" s="255"/>
      <c r="G8758" s="255"/>
      <c r="I8758" s="255"/>
      <c r="J8758" s="255"/>
      <c r="K8758" s="255"/>
      <c r="M8758" s="255"/>
      <c r="S8758" s="255"/>
      <c r="AE8758" s="94" t="e">
        <f aca="false" t="array" ref="AE8758:AE8758">_xlfn.torow(_xlfn.unique(_xlfn._xlws.filter(cat_table[Subsector],$E8758=cat_table[Sector],"")))</f>
        <v>#NAME?</v>
      </c>
      <c r="AO8758" s="94" t="e">
        <f aca="false" t="array" ref="AO8758:AO8758">_xlfn.torow(_xlfn.unique(_xlfn._xlws.filter(cat_table[Sub-subsector],($E8758=cat_table[Sector])*($F8758=cat_table[Subsector]),"")))</f>
        <v>#NAME?</v>
      </c>
    </row>
    <row r="8759" customFormat="false" ht="15" hidden="false" customHeight="true" outlineLevel="0" collapsed="false">
      <c r="E8759" s="255"/>
      <c r="F8759" s="255"/>
      <c r="G8759" s="255"/>
      <c r="I8759" s="255"/>
      <c r="J8759" s="255"/>
      <c r="K8759" s="255"/>
      <c r="M8759" s="255"/>
      <c r="S8759" s="255"/>
      <c r="AE8759" s="94" t="e">
        <f aca="false" t="array" ref="AE8759:AE8759">_xlfn.torow(_xlfn.unique(_xlfn._xlws.filter(cat_table[Subsector],$E8759=cat_table[Sector],"")))</f>
        <v>#NAME?</v>
      </c>
      <c r="AO8759" s="94" t="e">
        <f aca="false" t="array" ref="AO8759:AO8759">_xlfn.torow(_xlfn.unique(_xlfn._xlws.filter(cat_table[Sub-subsector],($E8759=cat_table[Sector])*($F8759=cat_table[Subsector]),"")))</f>
        <v>#NAME?</v>
      </c>
    </row>
    <row r="8760" customFormat="false" ht="15" hidden="false" customHeight="true" outlineLevel="0" collapsed="false">
      <c r="E8760" s="255"/>
      <c r="F8760" s="255"/>
      <c r="G8760" s="255"/>
      <c r="I8760" s="255"/>
      <c r="J8760" s="255"/>
      <c r="K8760" s="255"/>
      <c r="M8760" s="255"/>
      <c r="S8760" s="255"/>
      <c r="AE8760" s="94" t="e">
        <f aca="false" t="array" ref="AE8760:AE8760">_xlfn.torow(_xlfn.unique(_xlfn._xlws.filter(cat_table[Subsector],$E8760=cat_table[Sector],"")))</f>
        <v>#NAME?</v>
      </c>
      <c r="AO8760" s="94" t="e">
        <f aca="false" t="array" ref="AO8760:AO8760">_xlfn.torow(_xlfn.unique(_xlfn._xlws.filter(cat_table[Sub-subsector],($E8760=cat_table[Sector])*($F8760=cat_table[Subsector]),"")))</f>
        <v>#NAME?</v>
      </c>
    </row>
    <row r="8761" customFormat="false" ht="15" hidden="false" customHeight="true" outlineLevel="0" collapsed="false">
      <c r="E8761" s="255"/>
      <c r="F8761" s="255"/>
      <c r="G8761" s="255"/>
      <c r="I8761" s="255"/>
      <c r="J8761" s="255"/>
      <c r="K8761" s="255"/>
      <c r="M8761" s="255"/>
      <c r="S8761" s="255"/>
      <c r="AE8761" s="94" t="e">
        <f aca="false" t="array" ref="AE8761:AE8761">_xlfn.torow(_xlfn.unique(_xlfn._xlws.filter(cat_table[Subsector],$E8761=cat_table[Sector],"")))</f>
        <v>#NAME?</v>
      </c>
      <c r="AO8761" s="94" t="e">
        <f aca="false" t="array" ref="AO8761:AO8761">_xlfn.torow(_xlfn.unique(_xlfn._xlws.filter(cat_table[Sub-subsector],($E8761=cat_table[Sector])*($F8761=cat_table[Subsector]),"")))</f>
        <v>#NAME?</v>
      </c>
    </row>
    <row r="8762" customFormat="false" ht="15" hidden="false" customHeight="true" outlineLevel="0" collapsed="false">
      <c r="E8762" s="255"/>
      <c r="F8762" s="255"/>
      <c r="G8762" s="255"/>
      <c r="I8762" s="255"/>
      <c r="J8762" s="255"/>
      <c r="K8762" s="255"/>
      <c r="M8762" s="255"/>
      <c r="S8762" s="255"/>
      <c r="AE8762" s="94" t="e">
        <f aca="false" t="array" ref="AE8762:AE8762">_xlfn.torow(_xlfn.unique(_xlfn._xlws.filter(cat_table[Subsector],$E8762=cat_table[Sector],"")))</f>
        <v>#NAME?</v>
      </c>
      <c r="AO8762" s="94" t="e">
        <f aca="false" t="array" ref="AO8762:AO8762">_xlfn.torow(_xlfn.unique(_xlfn._xlws.filter(cat_table[Sub-subsector],($E8762=cat_table[Sector])*($F8762=cat_table[Subsector]),"")))</f>
        <v>#NAME?</v>
      </c>
    </row>
    <row r="8763" customFormat="false" ht="15" hidden="false" customHeight="true" outlineLevel="0" collapsed="false">
      <c r="E8763" s="255"/>
      <c r="F8763" s="255"/>
      <c r="G8763" s="255"/>
      <c r="I8763" s="255"/>
      <c r="J8763" s="255"/>
      <c r="K8763" s="255"/>
      <c r="M8763" s="255"/>
      <c r="S8763" s="255"/>
      <c r="AE8763" s="94" t="e">
        <f aca="false" t="array" ref="AE8763:AE8763">_xlfn.torow(_xlfn.unique(_xlfn._xlws.filter(cat_table[Subsector],$E8763=cat_table[Sector],"")))</f>
        <v>#NAME?</v>
      </c>
      <c r="AO8763" s="94" t="e">
        <f aca="false" t="array" ref="AO8763:AO8763">_xlfn.torow(_xlfn.unique(_xlfn._xlws.filter(cat_table[Sub-subsector],($E8763=cat_table[Sector])*($F8763=cat_table[Subsector]),"")))</f>
        <v>#NAME?</v>
      </c>
    </row>
    <row r="8764" customFormat="false" ht="15" hidden="false" customHeight="true" outlineLevel="0" collapsed="false">
      <c r="E8764" s="255"/>
      <c r="F8764" s="255"/>
      <c r="G8764" s="255"/>
      <c r="I8764" s="255"/>
      <c r="J8764" s="255"/>
      <c r="K8764" s="255"/>
      <c r="M8764" s="255"/>
      <c r="S8764" s="255"/>
      <c r="AE8764" s="94" t="e">
        <f aca="false" t="array" ref="AE8764:AE8764">_xlfn.torow(_xlfn.unique(_xlfn._xlws.filter(cat_table[Subsector],$E8764=cat_table[Sector],"")))</f>
        <v>#NAME?</v>
      </c>
      <c r="AO8764" s="94" t="e">
        <f aca="false" t="array" ref="AO8764:AO8764">_xlfn.torow(_xlfn.unique(_xlfn._xlws.filter(cat_table[Sub-subsector],($E8764=cat_table[Sector])*($F8764=cat_table[Subsector]),"")))</f>
        <v>#NAME?</v>
      </c>
    </row>
    <row r="8765" customFormat="false" ht="15" hidden="false" customHeight="true" outlineLevel="0" collapsed="false">
      <c r="E8765" s="255"/>
      <c r="F8765" s="255"/>
      <c r="G8765" s="255"/>
      <c r="I8765" s="255"/>
      <c r="J8765" s="255"/>
      <c r="K8765" s="255"/>
      <c r="M8765" s="255"/>
      <c r="S8765" s="255"/>
      <c r="AE8765" s="94" t="e">
        <f aca="false" t="array" ref="AE8765:AE8765">_xlfn.torow(_xlfn.unique(_xlfn._xlws.filter(cat_table[Subsector],$E8765=cat_table[Sector],"")))</f>
        <v>#NAME?</v>
      </c>
      <c r="AO8765" s="94" t="e">
        <f aca="false" t="array" ref="AO8765:AO8765">_xlfn.torow(_xlfn.unique(_xlfn._xlws.filter(cat_table[Sub-subsector],($E8765=cat_table[Sector])*($F8765=cat_table[Subsector]),"")))</f>
        <v>#NAME?</v>
      </c>
    </row>
    <row r="8766" customFormat="false" ht="15" hidden="false" customHeight="true" outlineLevel="0" collapsed="false">
      <c r="E8766" s="255"/>
      <c r="F8766" s="255"/>
      <c r="G8766" s="255"/>
      <c r="I8766" s="255"/>
      <c r="J8766" s="255"/>
      <c r="K8766" s="255"/>
      <c r="M8766" s="255"/>
      <c r="S8766" s="255"/>
      <c r="AE8766" s="94" t="e">
        <f aca="false" t="array" ref="AE8766:AE8766">_xlfn.torow(_xlfn.unique(_xlfn._xlws.filter(cat_table[Subsector],$E8766=cat_table[Sector],"")))</f>
        <v>#NAME?</v>
      </c>
      <c r="AO8766" s="94" t="e">
        <f aca="false" t="array" ref="AO8766:AO8766">_xlfn.torow(_xlfn.unique(_xlfn._xlws.filter(cat_table[Sub-subsector],($E8766=cat_table[Sector])*($F8766=cat_table[Subsector]),"")))</f>
        <v>#NAME?</v>
      </c>
    </row>
    <row r="8767" customFormat="false" ht="15" hidden="false" customHeight="true" outlineLevel="0" collapsed="false">
      <c r="E8767" s="255"/>
      <c r="F8767" s="255"/>
      <c r="G8767" s="255"/>
      <c r="I8767" s="255"/>
      <c r="J8767" s="255"/>
      <c r="K8767" s="255"/>
      <c r="M8767" s="255"/>
      <c r="S8767" s="255"/>
      <c r="AE8767" s="94" t="e">
        <f aca="false" t="array" ref="AE8767:AE8767">_xlfn.torow(_xlfn.unique(_xlfn._xlws.filter(cat_table[Subsector],$E8767=cat_table[Sector],"")))</f>
        <v>#NAME?</v>
      </c>
      <c r="AO8767" s="94" t="e">
        <f aca="false" t="array" ref="AO8767:AO8767">_xlfn.torow(_xlfn.unique(_xlfn._xlws.filter(cat_table[Sub-subsector],($E8767=cat_table[Sector])*($F8767=cat_table[Subsector]),"")))</f>
        <v>#NAME?</v>
      </c>
    </row>
    <row r="8768" customFormat="false" ht="15" hidden="false" customHeight="true" outlineLevel="0" collapsed="false">
      <c r="E8768" s="255"/>
      <c r="F8768" s="255"/>
      <c r="G8768" s="255"/>
      <c r="I8768" s="255"/>
      <c r="J8768" s="255"/>
      <c r="K8768" s="255"/>
      <c r="M8768" s="255"/>
      <c r="S8768" s="255"/>
      <c r="AE8768" s="94" t="e">
        <f aca="false" t="array" ref="AE8768:AE8768">_xlfn.torow(_xlfn.unique(_xlfn._xlws.filter(cat_table[Subsector],$E8768=cat_table[Sector],"")))</f>
        <v>#NAME?</v>
      </c>
      <c r="AO8768" s="94" t="e">
        <f aca="false" t="array" ref="AO8768:AO8768">_xlfn.torow(_xlfn.unique(_xlfn._xlws.filter(cat_table[Sub-subsector],($E8768=cat_table[Sector])*($F8768=cat_table[Subsector]),"")))</f>
        <v>#NAME?</v>
      </c>
    </row>
    <row r="8769" customFormat="false" ht="15" hidden="false" customHeight="true" outlineLevel="0" collapsed="false">
      <c r="E8769" s="255"/>
      <c r="F8769" s="255"/>
      <c r="G8769" s="255"/>
      <c r="I8769" s="255"/>
      <c r="J8769" s="255"/>
      <c r="K8769" s="255"/>
      <c r="M8769" s="255"/>
      <c r="S8769" s="255"/>
      <c r="AE8769" s="94" t="e">
        <f aca="false" t="array" ref="AE8769:AE8769">_xlfn.torow(_xlfn.unique(_xlfn._xlws.filter(cat_table[Subsector],$E8769=cat_table[Sector],"")))</f>
        <v>#NAME?</v>
      </c>
      <c r="AO8769" s="94" t="e">
        <f aca="false" t="array" ref="AO8769:AO8769">_xlfn.torow(_xlfn.unique(_xlfn._xlws.filter(cat_table[Sub-subsector],($E8769=cat_table[Sector])*($F8769=cat_table[Subsector]),"")))</f>
        <v>#NAME?</v>
      </c>
    </row>
    <row r="8770" customFormat="false" ht="15" hidden="false" customHeight="true" outlineLevel="0" collapsed="false">
      <c r="E8770" s="255"/>
      <c r="F8770" s="255"/>
      <c r="G8770" s="255"/>
      <c r="I8770" s="255"/>
      <c r="J8770" s="255"/>
      <c r="K8770" s="255"/>
      <c r="M8770" s="255"/>
      <c r="S8770" s="255"/>
      <c r="AE8770" s="94" t="e">
        <f aca="false" t="array" ref="AE8770:AE8770">_xlfn.torow(_xlfn.unique(_xlfn._xlws.filter(cat_table[Subsector],$E8770=cat_table[Sector],"")))</f>
        <v>#NAME?</v>
      </c>
      <c r="AO8770" s="94" t="e">
        <f aca="false" t="array" ref="AO8770:AO8770">_xlfn.torow(_xlfn.unique(_xlfn._xlws.filter(cat_table[Sub-subsector],($E8770=cat_table[Sector])*($F8770=cat_table[Subsector]),"")))</f>
        <v>#NAME?</v>
      </c>
    </row>
    <row r="8771" customFormat="false" ht="15" hidden="false" customHeight="true" outlineLevel="0" collapsed="false">
      <c r="E8771" s="255"/>
      <c r="F8771" s="255"/>
      <c r="G8771" s="255"/>
      <c r="I8771" s="255"/>
      <c r="J8771" s="255"/>
      <c r="K8771" s="255"/>
      <c r="M8771" s="255"/>
      <c r="S8771" s="255"/>
      <c r="AE8771" s="94" t="e">
        <f aca="false" t="array" ref="AE8771:AE8771">_xlfn.torow(_xlfn.unique(_xlfn._xlws.filter(cat_table[Subsector],$E8771=cat_table[Sector],"")))</f>
        <v>#NAME?</v>
      </c>
      <c r="AO8771" s="94" t="e">
        <f aca="false" t="array" ref="AO8771:AO8771">_xlfn.torow(_xlfn.unique(_xlfn._xlws.filter(cat_table[Sub-subsector],($E8771=cat_table[Sector])*($F8771=cat_table[Subsector]),"")))</f>
        <v>#NAME?</v>
      </c>
    </row>
    <row r="8772" customFormat="false" ht="15" hidden="false" customHeight="true" outlineLevel="0" collapsed="false">
      <c r="E8772" s="255"/>
      <c r="F8772" s="255"/>
      <c r="G8772" s="255"/>
      <c r="I8772" s="255"/>
      <c r="J8772" s="255"/>
      <c r="K8772" s="255"/>
      <c r="M8772" s="255"/>
      <c r="S8772" s="255"/>
      <c r="AE8772" s="94" t="e">
        <f aca="false" t="array" ref="AE8772:AE8772">_xlfn.torow(_xlfn.unique(_xlfn._xlws.filter(cat_table[Subsector],$E8772=cat_table[Sector],"")))</f>
        <v>#NAME?</v>
      </c>
      <c r="AO8772" s="94" t="e">
        <f aca="false" t="array" ref="AO8772:AO8772">_xlfn.torow(_xlfn.unique(_xlfn._xlws.filter(cat_table[Sub-subsector],($E8772=cat_table[Sector])*($F8772=cat_table[Subsector]),"")))</f>
        <v>#NAME?</v>
      </c>
    </row>
    <row r="8773" customFormat="false" ht="15" hidden="false" customHeight="true" outlineLevel="0" collapsed="false">
      <c r="E8773" s="255"/>
      <c r="F8773" s="255"/>
      <c r="G8773" s="255"/>
      <c r="I8773" s="255"/>
      <c r="J8773" s="255"/>
      <c r="K8773" s="255"/>
      <c r="M8773" s="255"/>
      <c r="S8773" s="255"/>
      <c r="AE8773" s="94" t="e">
        <f aca="false" t="array" ref="AE8773:AE8773">_xlfn.torow(_xlfn.unique(_xlfn._xlws.filter(cat_table[Subsector],$E8773=cat_table[Sector],"")))</f>
        <v>#NAME?</v>
      </c>
      <c r="AO8773" s="94" t="e">
        <f aca="false" t="array" ref="AO8773:AO8773">_xlfn.torow(_xlfn.unique(_xlfn._xlws.filter(cat_table[Sub-subsector],($E8773=cat_table[Sector])*($F8773=cat_table[Subsector]),"")))</f>
        <v>#NAME?</v>
      </c>
    </row>
    <row r="8774" customFormat="false" ht="15" hidden="false" customHeight="true" outlineLevel="0" collapsed="false">
      <c r="E8774" s="255"/>
      <c r="F8774" s="255"/>
      <c r="G8774" s="255"/>
      <c r="I8774" s="255"/>
      <c r="J8774" s="255"/>
      <c r="K8774" s="255"/>
      <c r="M8774" s="255"/>
      <c r="S8774" s="255"/>
      <c r="AE8774" s="94" t="e">
        <f aca="false" t="array" ref="AE8774:AE8774">_xlfn.torow(_xlfn.unique(_xlfn._xlws.filter(cat_table[Subsector],$E8774=cat_table[Sector],"")))</f>
        <v>#NAME?</v>
      </c>
      <c r="AO8774" s="94" t="e">
        <f aca="false" t="array" ref="AO8774:AO8774">_xlfn.torow(_xlfn.unique(_xlfn._xlws.filter(cat_table[Sub-subsector],($E8774=cat_table[Sector])*($F8774=cat_table[Subsector]),"")))</f>
        <v>#NAME?</v>
      </c>
    </row>
    <row r="8775" customFormat="false" ht="15" hidden="false" customHeight="true" outlineLevel="0" collapsed="false">
      <c r="E8775" s="255"/>
      <c r="F8775" s="255"/>
      <c r="G8775" s="255"/>
      <c r="I8775" s="255"/>
      <c r="J8775" s="255"/>
      <c r="K8775" s="255"/>
      <c r="M8775" s="255"/>
      <c r="S8775" s="255"/>
      <c r="AE8775" s="94" t="e">
        <f aca="false" t="array" ref="AE8775:AE8775">_xlfn.torow(_xlfn.unique(_xlfn._xlws.filter(cat_table[Subsector],$E8775=cat_table[Sector],"")))</f>
        <v>#NAME?</v>
      </c>
      <c r="AO8775" s="94" t="e">
        <f aca="false" t="array" ref="AO8775:AO8775">_xlfn.torow(_xlfn.unique(_xlfn._xlws.filter(cat_table[Sub-subsector],($E8775=cat_table[Sector])*($F8775=cat_table[Subsector]),"")))</f>
        <v>#NAME?</v>
      </c>
    </row>
    <row r="8776" customFormat="false" ht="15" hidden="false" customHeight="true" outlineLevel="0" collapsed="false">
      <c r="E8776" s="255"/>
      <c r="F8776" s="255"/>
      <c r="G8776" s="255"/>
      <c r="I8776" s="255"/>
      <c r="J8776" s="255"/>
      <c r="K8776" s="255"/>
      <c r="M8776" s="255"/>
      <c r="S8776" s="255"/>
      <c r="AE8776" s="94" t="e">
        <f aca="false" t="array" ref="AE8776:AE8776">_xlfn.torow(_xlfn.unique(_xlfn._xlws.filter(cat_table[Subsector],$E8776=cat_table[Sector],"")))</f>
        <v>#NAME?</v>
      </c>
      <c r="AO8776" s="94" t="e">
        <f aca="false" t="array" ref="AO8776:AO8776">_xlfn.torow(_xlfn.unique(_xlfn._xlws.filter(cat_table[Sub-subsector],($E8776=cat_table[Sector])*($F8776=cat_table[Subsector]),"")))</f>
        <v>#NAME?</v>
      </c>
    </row>
    <row r="8777" customFormat="false" ht="15" hidden="false" customHeight="true" outlineLevel="0" collapsed="false">
      <c r="E8777" s="255"/>
      <c r="F8777" s="255"/>
      <c r="G8777" s="255"/>
      <c r="I8777" s="255"/>
      <c r="J8777" s="255"/>
      <c r="K8777" s="255"/>
      <c r="M8777" s="255"/>
      <c r="S8777" s="255"/>
      <c r="AE8777" s="94" t="e">
        <f aca="false" t="array" ref="AE8777:AE8777">_xlfn.torow(_xlfn.unique(_xlfn._xlws.filter(cat_table[Subsector],$E8777=cat_table[Sector],"")))</f>
        <v>#NAME?</v>
      </c>
      <c r="AO8777" s="94" t="e">
        <f aca="false" t="array" ref="AO8777:AO8777">_xlfn.torow(_xlfn.unique(_xlfn._xlws.filter(cat_table[Sub-subsector],($E8777=cat_table[Sector])*($F8777=cat_table[Subsector]),"")))</f>
        <v>#NAME?</v>
      </c>
    </row>
    <row r="8778" customFormat="false" ht="15" hidden="false" customHeight="true" outlineLevel="0" collapsed="false">
      <c r="E8778" s="255"/>
      <c r="F8778" s="255"/>
      <c r="G8778" s="255"/>
      <c r="I8778" s="255"/>
      <c r="J8778" s="255"/>
      <c r="K8778" s="255"/>
      <c r="M8778" s="255"/>
      <c r="S8778" s="255"/>
      <c r="AE8778" s="94" t="e">
        <f aca="false" t="array" ref="AE8778:AE8778">_xlfn.torow(_xlfn.unique(_xlfn._xlws.filter(cat_table[Subsector],$E8778=cat_table[Sector],"")))</f>
        <v>#NAME?</v>
      </c>
      <c r="AO8778" s="94" t="e">
        <f aca="false" t="array" ref="AO8778:AO8778">_xlfn.torow(_xlfn.unique(_xlfn._xlws.filter(cat_table[Sub-subsector],($E8778=cat_table[Sector])*($F8778=cat_table[Subsector]),"")))</f>
        <v>#NAME?</v>
      </c>
    </row>
    <row r="8779" customFormat="false" ht="15" hidden="false" customHeight="true" outlineLevel="0" collapsed="false">
      <c r="E8779" s="255"/>
      <c r="F8779" s="255"/>
      <c r="G8779" s="255"/>
      <c r="I8779" s="255"/>
      <c r="J8779" s="255"/>
      <c r="K8779" s="255"/>
      <c r="M8779" s="255"/>
      <c r="S8779" s="255"/>
      <c r="AE8779" s="94" t="e">
        <f aca="false" t="array" ref="AE8779:AE8779">_xlfn.torow(_xlfn.unique(_xlfn._xlws.filter(cat_table[Subsector],$E8779=cat_table[Sector],"")))</f>
        <v>#NAME?</v>
      </c>
      <c r="AO8779" s="94" t="e">
        <f aca="false" t="array" ref="AO8779:AO8779">_xlfn.torow(_xlfn.unique(_xlfn._xlws.filter(cat_table[Sub-subsector],($E8779=cat_table[Sector])*($F8779=cat_table[Subsector]),"")))</f>
        <v>#NAME?</v>
      </c>
    </row>
    <row r="8780" customFormat="false" ht="15" hidden="false" customHeight="true" outlineLevel="0" collapsed="false">
      <c r="E8780" s="255"/>
      <c r="F8780" s="255"/>
      <c r="G8780" s="255"/>
      <c r="I8780" s="255"/>
      <c r="J8780" s="255"/>
      <c r="K8780" s="255"/>
      <c r="M8780" s="255"/>
      <c r="S8780" s="255"/>
      <c r="AE8780" s="94" t="e">
        <f aca="false" t="array" ref="AE8780:AE8780">_xlfn.torow(_xlfn.unique(_xlfn._xlws.filter(cat_table[Subsector],$E8780=cat_table[Sector],"")))</f>
        <v>#NAME?</v>
      </c>
      <c r="AO8780" s="94" t="e">
        <f aca="false" t="array" ref="AO8780:AO8780">_xlfn.torow(_xlfn.unique(_xlfn._xlws.filter(cat_table[Sub-subsector],($E8780=cat_table[Sector])*($F8780=cat_table[Subsector]),"")))</f>
        <v>#NAME?</v>
      </c>
    </row>
    <row r="8781" customFormat="false" ht="15" hidden="false" customHeight="true" outlineLevel="0" collapsed="false">
      <c r="E8781" s="255"/>
      <c r="F8781" s="255"/>
      <c r="G8781" s="255"/>
      <c r="I8781" s="255"/>
      <c r="J8781" s="255"/>
      <c r="K8781" s="255"/>
      <c r="M8781" s="255"/>
      <c r="S8781" s="255"/>
      <c r="AE8781" s="94" t="e">
        <f aca="false" t="array" ref="AE8781:AE8781">_xlfn.torow(_xlfn.unique(_xlfn._xlws.filter(cat_table[Subsector],$E8781=cat_table[Sector],"")))</f>
        <v>#NAME?</v>
      </c>
      <c r="AO8781" s="94" t="e">
        <f aca="false" t="array" ref="AO8781:AO8781">_xlfn.torow(_xlfn.unique(_xlfn._xlws.filter(cat_table[Sub-subsector],($E8781=cat_table[Sector])*($F8781=cat_table[Subsector]),"")))</f>
        <v>#NAME?</v>
      </c>
    </row>
    <row r="8782" customFormat="false" ht="15" hidden="false" customHeight="true" outlineLevel="0" collapsed="false">
      <c r="E8782" s="255"/>
      <c r="F8782" s="255"/>
      <c r="G8782" s="255"/>
      <c r="I8782" s="255"/>
      <c r="J8782" s="255"/>
      <c r="K8782" s="255"/>
      <c r="M8782" s="255"/>
      <c r="S8782" s="255"/>
      <c r="AE8782" s="94" t="e">
        <f aca="false" t="array" ref="AE8782:AE8782">_xlfn.torow(_xlfn.unique(_xlfn._xlws.filter(cat_table[Subsector],$E8782=cat_table[Sector],"")))</f>
        <v>#NAME?</v>
      </c>
      <c r="AO8782" s="94" t="e">
        <f aca="false" t="array" ref="AO8782:AO8782">_xlfn.torow(_xlfn.unique(_xlfn._xlws.filter(cat_table[Sub-subsector],($E8782=cat_table[Sector])*($F8782=cat_table[Subsector]),"")))</f>
        <v>#NAME?</v>
      </c>
    </row>
    <row r="8783" customFormat="false" ht="15" hidden="false" customHeight="true" outlineLevel="0" collapsed="false">
      <c r="E8783" s="255"/>
      <c r="F8783" s="255"/>
      <c r="G8783" s="255"/>
      <c r="I8783" s="255"/>
      <c r="J8783" s="255"/>
      <c r="K8783" s="255"/>
      <c r="M8783" s="255"/>
      <c r="S8783" s="255"/>
      <c r="AE8783" s="94" t="e">
        <f aca="false" t="array" ref="AE8783:AE8783">_xlfn.torow(_xlfn.unique(_xlfn._xlws.filter(cat_table[Subsector],$E8783=cat_table[Sector],"")))</f>
        <v>#NAME?</v>
      </c>
      <c r="AO8783" s="94" t="e">
        <f aca="false" t="array" ref="AO8783:AO8783">_xlfn.torow(_xlfn.unique(_xlfn._xlws.filter(cat_table[Sub-subsector],($E8783=cat_table[Sector])*($F8783=cat_table[Subsector]),"")))</f>
        <v>#NAME?</v>
      </c>
    </row>
    <row r="8784" customFormat="false" ht="15" hidden="false" customHeight="true" outlineLevel="0" collapsed="false">
      <c r="E8784" s="255"/>
      <c r="F8784" s="255"/>
      <c r="G8784" s="255"/>
      <c r="I8784" s="255"/>
      <c r="J8784" s="255"/>
      <c r="K8784" s="255"/>
      <c r="M8784" s="255"/>
      <c r="S8784" s="255"/>
      <c r="AE8784" s="94" t="e">
        <f aca="false" t="array" ref="AE8784:AE8784">_xlfn.torow(_xlfn.unique(_xlfn._xlws.filter(cat_table[Subsector],$E8784=cat_table[Sector],"")))</f>
        <v>#NAME?</v>
      </c>
      <c r="AO8784" s="94" t="e">
        <f aca="false" t="array" ref="AO8784:AO8784">_xlfn.torow(_xlfn.unique(_xlfn._xlws.filter(cat_table[Sub-subsector],($E8784=cat_table[Sector])*($F8784=cat_table[Subsector]),"")))</f>
        <v>#NAME?</v>
      </c>
    </row>
    <row r="8785" customFormat="false" ht="15" hidden="false" customHeight="true" outlineLevel="0" collapsed="false">
      <c r="E8785" s="255"/>
      <c r="F8785" s="255"/>
      <c r="G8785" s="255"/>
      <c r="I8785" s="255"/>
      <c r="J8785" s="255"/>
      <c r="K8785" s="255"/>
      <c r="M8785" s="255"/>
      <c r="S8785" s="255"/>
      <c r="AE8785" s="94" t="e">
        <f aca="false" t="array" ref="AE8785:AE8785">_xlfn.torow(_xlfn.unique(_xlfn._xlws.filter(cat_table[Subsector],$E8785=cat_table[Sector],"")))</f>
        <v>#NAME?</v>
      </c>
      <c r="AO8785" s="94" t="e">
        <f aca="false" t="array" ref="AO8785:AO8785">_xlfn.torow(_xlfn.unique(_xlfn._xlws.filter(cat_table[Sub-subsector],($E8785=cat_table[Sector])*($F8785=cat_table[Subsector]),"")))</f>
        <v>#NAME?</v>
      </c>
    </row>
    <row r="8786" customFormat="false" ht="15" hidden="false" customHeight="true" outlineLevel="0" collapsed="false">
      <c r="E8786" s="255"/>
      <c r="F8786" s="255"/>
      <c r="G8786" s="255"/>
      <c r="I8786" s="255"/>
      <c r="J8786" s="255"/>
      <c r="K8786" s="255"/>
      <c r="M8786" s="255"/>
      <c r="S8786" s="255"/>
      <c r="AE8786" s="94" t="e">
        <f aca="false" t="array" ref="AE8786:AE8786">_xlfn.torow(_xlfn.unique(_xlfn._xlws.filter(cat_table[Subsector],$E8786=cat_table[Sector],"")))</f>
        <v>#NAME?</v>
      </c>
      <c r="AO8786" s="94" t="e">
        <f aca="false" t="array" ref="AO8786:AO8786">_xlfn.torow(_xlfn.unique(_xlfn._xlws.filter(cat_table[Sub-subsector],($E8786=cat_table[Sector])*($F8786=cat_table[Subsector]),"")))</f>
        <v>#NAME?</v>
      </c>
    </row>
    <row r="8787" customFormat="false" ht="15" hidden="false" customHeight="true" outlineLevel="0" collapsed="false">
      <c r="E8787" s="255"/>
      <c r="F8787" s="255"/>
      <c r="G8787" s="255"/>
      <c r="I8787" s="255"/>
      <c r="J8787" s="255"/>
      <c r="K8787" s="255"/>
      <c r="M8787" s="255"/>
      <c r="S8787" s="255"/>
      <c r="AE8787" s="94" t="e">
        <f aca="false" t="array" ref="AE8787:AE8787">_xlfn.torow(_xlfn.unique(_xlfn._xlws.filter(cat_table[Subsector],$E8787=cat_table[Sector],"")))</f>
        <v>#NAME?</v>
      </c>
      <c r="AO8787" s="94" t="e">
        <f aca="false" t="array" ref="AO8787:AO8787">_xlfn.torow(_xlfn.unique(_xlfn._xlws.filter(cat_table[Sub-subsector],($E8787=cat_table[Sector])*($F8787=cat_table[Subsector]),"")))</f>
        <v>#NAME?</v>
      </c>
    </row>
    <row r="8788" customFormat="false" ht="15" hidden="false" customHeight="true" outlineLevel="0" collapsed="false">
      <c r="E8788" s="255"/>
      <c r="F8788" s="255"/>
      <c r="G8788" s="255"/>
      <c r="I8788" s="255"/>
      <c r="J8788" s="255"/>
      <c r="K8788" s="255"/>
      <c r="M8788" s="255"/>
      <c r="S8788" s="255"/>
      <c r="AE8788" s="94" t="e">
        <f aca="false" t="array" ref="AE8788:AE8788">_xlfn.torow(_xlfn.unique(_xlfn._xlws.filter(cat_table[Subsector],$E8788=cat_table[Sector],"")))</f>
        <v>#NAME?</v>
      </c>
      <c r="AO8788" s="94" t="e">
        <f aca="false" t="array" ref="AO8788:AO8788">_xlfn.torow(_xlfn.unique(_xlfn._xlws.filter(cat_table[Sub-subsector],($E8788=cat_table[Sector])*($F8788=cat_table[Subsector]),"")))</f>
        <v>#NAME?</v>
      </c>
    </row>
    <row r="8789" customFormat="false" ht="15" hidden="false" customHeight="true" outlineLevel="0" collapsed="false">
      <c r="E8789" s="255"/>
      <c r="F8789" s="255"/>
      <c r="G8789" s="255"/>
      <c r="I8789" s="255"/>
      <c r="J8789" s="255"/>
      <c r="K8789" s="255"/>
      <c r="M8789" s="255"/>
      <c r="S8789" s="255"/>
      <c r="AE8789" s="94" t="e">
        <f aca="false" t="array" ref="AE8789:AE8789">_xlfn.torow(_xlfn.unique(_xlfn._xlws.filter(cat_table[Subsector],$E8789=cat_table[Sector],"")))</f>
        <v>#NAME?</v>
      </c>
      <c r="AO8789" s="94" t="e">
        <f aca="false" t="array" ref="AO8789:AO8789">_xlfn.torow(_xlfn.unique(_xlfn._xlws.filter(cat_table[Sub-subsector],($E8789=cat_table[Sector])*($F8789=cat_table[Subsector]),"")))</f>
        <v>#NAME?</v>
      </c>
    </row>
    <row r="8790" customFormat="false" ht="15" hidden="false" customHeight="true" outlineLevel="0" collapsed="false">
      <c r="E8790" s="255"/>
      <c r="F8790" s="255"/>
      <c r="G8790" s="255"/>
      <c r="I8790" s="255"/>
      <c r="J8790" s="255"/>
      <c r="K8790" s="255"/>
      <c r="M8790" s="255"/>
      <c r="S8790" s="255"/>
      <c r="AE8790" s="94" t="e">
        <f aca="false" t="array" ref="AE8790:AE8790">_xlfn.torow(_xlfn.unique(_xlfn._xlws.filter(cat_table[Subsector],$E8790=cat_table[Sector],"")))</f>
        <v>#NAME?</v>
      </c>
      <c r="AO8790" s="94" t="e">
        <f aca="false" t="array" ref="AO8790:AO8790">_xlfn.torow(_xlfn.unique(_xlfn._xlws.filter(cat_table[Sub-subsector],($E8790=cat_table[Sector])*($F8790=cat_table[Subsector]),"")))</f>
        <v>#NAME?</v>
      </c>
    </row>
    <row r="8791" customFormat="false" ht="15" hidden="false" customHeight="true" outlineLevel="0" collapsed="false">
      <c r="E8791" s="255"/>
      <c r="F8791" s="255"/>
      <c r="G8791" s="255"/>
      <c r="I8791" s="255"/>
      <c r="J8791" s="255"/>
      <c r="K8791" s="255"/>
      <c r="M8791" s="255"/>
      <c r="S8791" s="255"/>
      <c r="AE8791" s="94" t="e">
        <f aca="false" t="array" ref="AE8791:AE8791">_xlfn.torow(_xlfn.unique(_xlfn._xlws.filter(cat_table[Subsector],$E8791=cat_table[Sector],"")))</f>
        <v>#NAME?</v>
      </c>
      <c r="AO8791" s="94" t="e">
        <f aca="false" t="array" ref="AO8791:AO8791">_xlfn.torow(_xlfn.unique(_xlfn._xlws.filter(cat_table[Sub-subsector],($E8791=cat_table[Sector])*($F8791=cat_table[Subsector]),"")))</f>
        <v>#NAME?</v>
      </c>
    </row>
    <row r="8792" customFormat="false" ht="15" hidden="false" customHeight="true" outlineLevel="0" collapsed="false">
      <c r="E8792" s="255"/>
      <c r="F8792" s="255"/>
      <c r="G8792" s="255"/>
      <c r="I8792" s="255"/>
      <c r="J8792" s="255"/>
      <c r="K8792" s="255"/>
      <c r="M8792" s="255"/>
      <c r="S8792" s="255"/>
      <c r="AE8792" s="94" t="e">
        <f aca="false" t="array" ref="AE8792:AE8792">_xlfn.torow(_xlfn.unique(_xlfn._xlws.filter(cat_table[Subsector],$E8792=cat_table[Sector],"")))</f>
        <v>#NAME?</v>
      </c>
      <c r="AO8792" s="94" t="e">
        <f aca="false" t="array" ref="AO8792:AO8792">_xlfn.torow(_xlfn.unique(_xlfn._xlws.filter(cat_table[Sub-subsector],($E8792=cat_table[Sector])*($F8792=cat_table[Subsector]),"")))</f>
        <v>#NAME?</v>
      </c>
    </row>
    <row r="8793" customFormat="false" ht="15" hidden="false" customHeight="true" outlineLevel="0" collapsed="false">
      <c r="E8793" s="255"/>
      <c r="F8793" s="255"/>
      <c r="G8793" s="255"/>
      <c r="I8793" s="255"/>
      <c r="J8793" s="255"/>
      <c r="K8793" s="255"/>
      <c r="M8793" s="255"/>
      <c r="S8793" s="255"/>
      <c r="AE8793" s="94" t="e">
        <f aca="false" t="array" ref="AE8793:AE8793">_xlfn.torow(_xlfn.unique(_xlfn._xlws.filter(cat_table[Subsector],$E8793=cat_table[Sector],"")))</f>
        <v>#NAME?</v>
      </c>
      <c r="AO8793" s="94" t="e">
        <f aca="false" t="array" ref="AO8793:AO8793">_xlfn.torow(_xlfn.unique(_xlfn._xlws.filter(cat_table[Sub-subsector],($E8793=cat_table[Sector])*($F8793=cat_table[Subsector]),"")))</f>
        <v>#NAME?</v>
      </c>
    </row>
    <row r="8794" customFormat="false" ht="15" hidden="false" customHeight="true" outlineLevel="0" collapsed="false">
      <c r="E8794" s="255"/>
      <c r="F8794" s="255"/>
      <c r="G8794" s="255"/>
      <c r="I8794" s="255"/>
      <c r="J8794" s="255"/>
      <c r="K8794" s="255"/>
      <c r="M8794" s="255"/>
      <c r="S8794" s="255"/>
      <c r="AE8794" s="94" t="e">
        <f aca="false" t="array" ref="AE8794:AE8794">_xlfn.torow(_xlfn.unique(_xlfn._xlws.filter(cat_table[Subsector],$E8794=cat_table[Sector],"")))</f>
        <v>#NAME?</v>
      </c>
      <c r="AO8794" s="94" t="e">
        <f aca="false" t="array" ref="AO8794:AO8794">_xlfn.torow(_xlfn.unique(_xlfn._xlws.filter(cat_table[Sub-subsector],($E8794=cat_table[Sector])*($F8794=cat_table[Subsector]),"")))</f>
        <v>#NAME?</v>
      </c>
    </row>
    <row r="8795" customFormat="false" ht="15" hidden="false" customHeight="true" outlineLevel="0" collapsed="false">
      <c r="E8795" s="255"/>
      <c r="F8795" s="255"/>
      <c r="G8795" s="255"/>
      <c r="I8795" s="255"/>
      <c r="J8795" s="255"/>
      <c r="K8795" s="255"/>
      <c r="M8795" s="255"/>
      <c r="S8795" s="255"/>
      <c r="AE8795" s="94" t="e">
        <f aca="false" t="array" ref="AE8795:AE8795">_xlfn.torow(_xlfn.unique(_xlfn._xlws.filter(cat_table[Subsector],$E8795=cat_table[Sector],"")))</f>
        <v>#NAME?</v>
      </c>
      <c r="AO8795" s="94" t="e">
        <f aca="false" t="array" ref="AO8795:AO8795">_xlfn.torow(_xlfn.unique(_xlfn._xlws.filter(cat_table[Sub-subsector],($E8795=cat_table[Sector])*($F8795=cat_table[Subsector]),"")))</f>
        <v>#NAME?</v>
      </c>
    </row>
    <row r="8796" customFormat="false" ht="15" hidden="false" customHeight="true" outlineLevel="0" collapsed="false">
      <c r="E8796" s="255"/>
      <c r="F8796" s="255"/>
      <c r="G8796" s="255"/>
      <c r="I8796" s="255"/>
      <c r="J8796" s="255"/>
      <c r="K8796" s="255"/>
      <c r="M8796" s="255"/>
      <c r="S8796" s="255"/>
      <c r="AE8796" s="94" t="e">
        <f aca="false" t="array" ref="AE8796:AE8796">_xlfn.torow(_xlfn.unique(_xlfn._xlws.filter(cat_table[Subsector],$E8796=cat_table[Sector],"")))</f>
        <v>#NAME?</v>
      </c>
      <c r="AO8796" s="94" t="e">
        <f aca="false" t="array" ref="AO8796:AO8796">_xlfn.torow(_xlfn.unique(_xlfn._xlws.filter(cat_table[Sub-subsector],($E8796=cat_table[Sector])*($F8796=cat_table[Subsector]),"")))</f>
        <v>#NAME?</v>
      </c>
    </row>
    <row r="8797" customFormat="false" ht="15" hidden="false" customHeight="true" outlineLevel="0" collapsed="false">
      <c r="E8797" s="255"/>
      <c r="F8797" s="255"/>
      <c r="G8797" s="255"/>
      <c r="I8797" s="255"/>
      <c r="J8797" s="255"/>
      <c r="K8797" s="255"/>
      <c r="M8797" s="255"/>
      <c r="S8797" s="255"/>
      <c r="AE8797" s="94" t="e">
        <f aca="false" t="array" ref="AE8797:AE8797">_xlfn.torow(_xlfn.unique(_xlfn._xlws.filter(cat_table[Subsector],$E8797=cat_table[Sector],"")))</f>
        <v>#NAME?</v>
      </c>
      <c r="AO8797" s="94" t="e">
        <f aca="false" t="array" ref="AO8797:AO8797">_xlfn.torow(_xlfn.unique(_xlfn._xlws.filter(cat_table[Sub-subsector],($E8797=cat_table[Sector])*($F8797=cat_table[Subsector]),"")))</f>
        <v>#NAME?</v>
      </c>
    </row>
    <row r="8798" customFormat="false" ht="15" hidden="false" customHeight="true" outlineLevel="0" collapsed="false">
      <c r="E8798" s="255"/>
      <c r="F8798" s="255"/>
      <c r="G8798" s="255"/>
      <c r="I8798" s="255"/>
      <c r="J8798" s="255"/>
      <c r="K8798" s="255"/>
      <c r="M8798" s="255"/>
      <c r="S8798" s="255"/>
      <c r="AE8798" s="94" t="e">
        <f aca="false" t="array" ref="AE8798:AE8798">_xlfn.torow(_xlfn.unique(_xlfn._xlws.filter(cat_table[Subsector],$E8798=cat_table[Sector],"")))</f>
        <v>#NAME?</v>
      </c>
      <c r="AO8798" s="94" t="e">
        <f aca="false" t="array" ref="AO8798:AO8798">_xlfn.torow(_xlfn.unique(_xlfn._xlws.filter(cat_table[Sub-subsector],($E8798=cat_table[Sector])*($F8798=cat_table[Subsector]),"")))</f>
        <v>#NAME?</v>
      </c>
    </row>
    <row r="8799" customFormat="false" ht="15" hidden="false" customHeight="true" outlineLevel="0" collapsed="false">
      <c r="E8799" s="255"/>
      <c r="F8799" s="255"/>
      <c r="G8799" s="255"/>
      <c r="I8799" s="255"/>
      <c r="J8799" s="255"/>
      <c r="K8799" s="255"/>
      <c r="M8799" s="255"/>
      <c r="S8799" s="255"/>
      <c r="AE8799" s="94" t="e">
        <f aca="false" t="array" ref="AE8799:AE8799">_xlfn.torow(_xlfn.unique(_xlfn._xlws.filter(cat_table[Subsector],$E8799=cat_table[Sector],"")))</f>
        <v>#NAME?</v>
      </c>
      <c r="AO8799" s="94" t="e">
        <f aca="false" t="array" ref="AO8799:AO8799">_xlfn.torow(_xlfn.unique(_xlfn._xlws.filter(cat_table[Sub-subsector],($E8799=cat_table[Sector])*($F8799=cat_table[Subsector]),"")))</f>
        <v>#NAME?</v>
      </c>
    </row>
    <row r="8800" customFormat="false" ht="15" hidden="false" customHeight="true" outlineLevel="0" collapsed="false">
      <c r="E8800" s="255"/>
      <c r="F8800" s="255"/>
      <c r="G8800" s="255"/>
      <c r="I8800" s="255"/>
      <c r="J8800" s="255"/>
      <c r="K8800" s="255"/>
      <c r="M8800" s="255"/>
      <c r="S8800" s="255"/>
      <c r="AE8800" s="94" t="e">
        <f aca="false" t="array" ref="AE8800:AE8800">_xlfn.torow(_xlfn.unique(_xlfn._xlws.filter(cat_table[Subsector],$E8800=cat_table[Sector],"")))</f>
        <v>#NAME?</v>
      </c>
      <c r="AO8800" s="94" t="e">
        <f aca="false" t="array" ref="AO8800:AO8800">_xlfn.torow(_xlfn.unique(_xlfn._xlws.filter(cat_table[Sub-subsector],($E8800=cat_table[Sector])*($F8800=cat_table[Subsector]),"")))</f>
        <v>#NAME?</v>
      </c>
    </row>
    <row r="8801" customFormat="false" ht="15" hidden="false" customHeight="true" outlineLevel="0" collapsed="false">
      <c r="E8801" s="255"/>
      <c r="F8801" s="255"/>
      <c r="G8801" s="255"/>
      <c r="I8801" s="255"/>
      <c r="J8801" s="255"/>
      <c r="K8801" s="255"/>
      <c r="M8801" s="255"/>
      <c r="S8801" s="255"/>
      <c r="AE8801" s="94" t="e">
        <f aca="false" t="array" ref="AE8801:AE8801">_xlfn.torow(_xlfn.unique(_xlfn._xlws.filter(cat_table[Subsector],$E8801=cat_table[Sector],"")))</f>
        <v>#NAME?</v>
      </c>
      <c r="AO8801" s="94" t="e">
        <f aca="false" t="array" ref="AO8801:AO8801">_xlfn.torow(_xlfn.unique(_xlfn._xlws.filter(cat_table[Sub-subsector],($E8801=cat_table[Sector])*($F8801=cat_table[Subsector]),"")))</f>
        <v>#NAME?</v>
      </c>
    </row>
    <row r="8802" customFormat="false" ht="15" hidden="false" customHeight="true" outlineLevel="0" collapsed="false">
      <c r="E8802" s="255"/>
      <c r="F8802" s="255"/>
      <c r="G8802" s="255"/>
      <c r="I8802" s="255"/>
      <c r="J8802" s="255"/>
      <c r="K8802" s="255"/>
      <c r="M8802" s="255"/>
      <c r="S8802" s="255"/>
      <c r="AE8802" s="94" t="e">
        <f aca="false" t="array" ref="AE8802:AE8802">_xlfn.torow(_xlfn.unique(_xlfn._xlws.filter(cat_table[Subsector],$E8802=cat_table[Sector],"")))</f>
        <v>#NAME?</v>
      </c>
      <c r="AO8802" s="94" t="e">
        <f aca="false" t="array" ref="AO8802:AO8802">_xlfn.torow(_xlfn.unique(_xlfn._xlws.filter(cat_table[Sub-subsector],($E8802=cat_table[Sector])*($F8802=cat_table[Subsector]),"")))</f>
        <v>#NAME?</v>
      </c>
    </row>
    <row r="8803" customFormat="false" ht="15" hidden="false" customHeight="true" outlineLevel="0" collapsed="false">
      <c r="E8803" s="255"/>
      <c r="F8803" s="255"/>
      <c r="G8803" s="255"/>
      <c r="I8803" s="255"/>
      <c r="J8803" s="255"/>
      <c r="K8803" s="255"/>
      <c r="M8803" s="255"/>
      <c r="S8803" s="255"/>
      <c r="AE8803" s="94" t="e">
        <f aca="false" t="array" ref="AE8803:AE8803">_xlfn.torow(_xlfn.unique(_xlfn._xlws.filter(cat_table[Subsector],$E8803=cat_table[Sector],"")))</f>
        <v>#NAME?</v>
      </c>
      <c r="AO8803" s="94" t="e">
        <f aca="false" t="array" ref="AO8803:AO8803">_xlfn.torow(_xlfn.unique(_xlfn._xlws.filter(cat_table[Sub-subsector],($E8803=cat_table[Sector])*($F8803=cat_table[Subsector]),"")))</f>
        <v>#NAME?</v>
      </c>
    </row>
    <row r="8804" customFormat="false" ht="15" hidden="false" customHeight="true" outlineLevel="0" collapsed="false">
      <c r="E8804" s="255"/>
      <c r="F8804" s="255"/>
      <c r="G8804" s="255"/>
      <c r="I8804" s="255"/>
      <c r="J8804" s="255"/>
      <c r="K8804" s="255"/>
      <c r="M8804" s="255"/>
      <c r="S8804" s="255"/>
      <c r="AE8804" s="94" t="e">
        <f aca="false" t="array" ref="AE8804:AE8804">_xlfn.torow(_xlfn.unique(_xlfn._xlws.filter(cat_table[Subsector],$E8804=cat_table[Sector],"")))</f>
        <v>#NAME?</v>
      </c>
      <c r="AO8804" s="94" t="e">
        <f aca="false" t="array" ref="AO8804:AO8804">_xlfn.torow(_xlfn.unique(_xlfn._xlws.filter(cat_table[Sub-subsector],($E8804=cat_table[Sector])*($F8804=cat_table[Subsector]),"")))</f>
        <v>#NAME?</v>
      </c>
    </row>
    <row r="8805" customFormat="false" ht="15" hidden="false" customHeight="true" outlineLevel="0" collapsed="false">
      <c r="E8805" s="255"/>
      <c r="F8805" s="255"/>
      <c r="G8805" s="255"/>
      <c r="I8805" s="255"/>
      <c r="J8805" s="255"/>
      <c r="K8805" s="255"/>
      <c r="M8805" s="255"/>
      <c r="S8805" s="255"/>
      <c r="AE8805" s="94" t="e">
        <f aca="false" t="array" ref="AE8805:AE8805">_xlfn.torow(_xlfn.unique(_xlfn._xlws.filter(cat_table[Subsector],$E8805=cat_table[Sector],"")))</f>
        <v>#NAME?</v>
      </c>
      <c r="AO8805" s="94" t="e">
        <f aca="false" t="array" ref="AO8805:AO8805">_xlfn.torow(_xlfn.unique(_xlfn._xlws.filter(cat_table[Sub-subsector],($E8805=cat_table[Sector])*($F8805=cat_table[Subsector]),"")))</f>
        <v>#NAME?</v>
      </c>
    </row>
    <row r="8806" customFormat="false" ht="15" hidden="false" customHeight="true" outlineLevel="0" collapsed="false">
      <c r="E8806" s="255"/>
      <c r="F8806" s="255"/>
      <c r="G8806" s="255"/>
      <c r="I8806" s="255"/>
      <c r="J8806" s="255"/>
      <c r="K8806" s="255"/>
      <c r="M8806" s="255"/>
      <c r="S8806" s="255"/>
      <c r="AE8806" s="94" t="e">
        <f aca="false" t="array" ref="AE8806:AE8806">_xlfn.torow(_xlfn.unique(_xlfn._xlws.filter(cat_table[Subsector],$E8806=cat_table[Sector],"")))</f>
        <v>#NAME?</v>
      </c>
      <c r="AO8806" s="94" t="e">
        <f aca="false" t="array" ref="AO8806:AO8806">_xlfn.torow(_xlfn.unique(_xlfn._xlws.filter(cat_table[Sub-subsector],($E8806=cat_table[Sector])*($F8806=cat_table[Subsector]),"")))</f>
        <v>#NAME?</v>
      </c>
    </row>
    <row r="8807" customFormat="false" ht="15" hidden="false" customHeight="true" outlineLevel="0" collapsed="false">
      <c r="E8807" s="255"/>
      <c r="F8807" s="255"/>
      <c r="G8807" s="255"/>
      <c r="I8807" s="255"/>
      <c r="J8807" s="255"/>
      <c r="K8807" s="255"/>
      <c r="M8807" s="255"/>
      <c r="S8807" s="255"/>
      <c r="AE8807" s="94" t="e">
        <f aca="false" t="array" ref="AE8807:AE8807">_xlfn.torow(_xlfn.unique(_xlfn._xlws.filter(cat_table[Subsector],$E8807=cat_table[Sector],"")))</f>
        <v>#NAME?</v>
      </c>
      <c r="AO8807" s="94" t="e">
        <f aca="false" t="array" ref="AO8807:AO8807">_xlfn.torow(_xlfn.unique(_xlfn._xlws.filter(cat_table[Sub-subsector],($E8807=cat_table[Sector])*($F8807=cat_table[Subsector]),"")))</f>
        <v>#NAME?</v>
      </c>
    </row>
    <row r="8808" customFormat="false" ht="15" hidden="false" customHeight="true" outlineLevel="0" collapsed="false">
      <c r="E8808" s="255"/>
      <c r="F8808" s="255"/>
      <c r="G8808" s="255"/>
      <c r="I8808" s="255"/>
      <c r="J8808" s="255"/>
      <c r="K8808" s="255"/>
      <c r="M8808" s="255"/>
      <c r="S8808" s="255"/>
      <c r="AE8808" s="94" t="e">
        <f aca="false" t="array" ref="AE8808:AE8808">_xlfn.torow(_xlfn.unique(_xlfn._xlws.filter(cat_table[Subsector],$E8808=cat_table[Sector],"")))</f>
        <v>#NAME?</v>
      </c>
      <c r="AO8808" s="94" t="e">
        <f aca="false" t="array" ref="AO8808:AO8808">_xlfn.torow(_xlfn.unique(_xlfn._xlws.filter(cat_table[Sub-subsector],($E8808=cat_table[Sector])*($F8808=cat_table[Subsector]),"")))</f>
        <v>#NAME?</v>
      </c>
    </row>
    <row r="8809" customFormat="false" ht="15" hidden="false" customHeight="true" outlineLevel="0" collapsed="false">
      <c r="E8809" s="255"/>
      <c r="F8809" s="255"/>
      <c r="G8809" s="255"/>
      <c r="I8809" s="255"/>
      <c r="J8809" s="255"/>
      <c r="K8809" s="255"/>
      <c r="M8809" s="255"/>
      <c r="S8809" s="255"/>
      <c r="AE8809" s="94" t="e">
        <f aca="false" t="array" ref="AE8809:AE8809">_xlfn.torow(_xlfn.unique(_xlfn._xlws.filter(cat_table[Subsector],$E8809=cat_table[Sector],"")))</f>
        <v>#NAME?</v>
      </c>
      <c r="AO8809" s="94" t="e">
        <f aca="false" t="array" ref="AO8809:AO8809">_xlfn.torow(_xlfn.unique(_xlfn._xlws.filter(cat_table[Sub-subsector],($E8809=cat_table[Sector])*($F8809=cat_table[Subsector]),"")))</f>
        <v>#NAME?</v>
      </c>
    </row>
    <row r="8810" customFormat="false" ht="15" hidden="false" customHeight="true" outlineLevel="0" collapsed="false">
      <c r="E8810" s="255"/>
      <c r="F8810" s="255"/>
      <c r="G8810" s="255"/>
      <c r="I8810" s="255"/>
      <c r="J8810" s="255"/>
      <c r="K8810" s="255"/>
      <c r="M8810" s="255"/>
      <c r="S8810" s="255"/>
      <c r="AE8810" s="94" t="e">
        <f aca="false" t="array" ref="AE8810:AE8810">_xlfn.torow(_xlfn.unique(_xlfn._xlws.filter(cat_table[Subsector],$E8810=cat_table[Sector],"")))</f>
        <v>#NAME?</v>
      </c>
      <c r="AO8810" s="94" t="e">
        <f aca="false" t="array" ref="AO8810:AO8810">_xlfn.torow(_xlfn.unique(_xlfn._xlws.filter(cat_table[Sub-subsector],($E8810=cat_table[Sector])*($F8810=cat_table[Subsector]),"")))</f>
        <v>#NAME?</v>
      </c>
    </row>
    <row r="8811" customFormat="false" ht="15" hidden="false" customHeight="true" outlineLevel="0" collapsed="false">
      <c r="E8811" s="255"/>
      <c r="F8811" s="255"/>
      <c r="G8811" s="255"/>
      <c r="I8811" s="255"/>
      <c r="J8811" s="255"/>
      <c r="K8811" s="255"/>
      <c r="M8811" s="255"/>
      <c r="S8811" s="255"/>
      <c r="AE8811" s="94" t="e">
        <f aca="false" t="array" ref="AE8811:AE8811">_xlfn.torow(_xlfn.unique(_xlfn._xlws.filter(cat_table[Subsector],$E8811=cat_table[Sector],"")))</f>
        <v>#NAME?</v>
      </c>
      <c r="AO8811" s="94" t="e">
        <f aca="false" t="array" ref="AO8811:AO8811">_xlfn.torow(_xlfn.unique(_xlfn._xlws.filter(cat_table[Sub-subsector],($E8811=cat_table[Sector])*($F8811=cat_table[Subsector]),"")))</f>
        <v>#NAME?</v>
      </c>
    </row>
    <row r="8812" customFormat="false" ht="15" hidden="false" customHeight="true" outlineLevel="0" collapsed="false">
      <c r="E8812" s="255"/>
      <c r="F8812" s="255"/>
      <c r="G8812" s="255"/>
      <c r="I8812" s="255"/>
      <c r="J8812" s="255"/>
      <c r="K8812" s="255"/>
      <c r="M8812" s="255"/>
      <c r="S8812" s="255"/>
      <c r="AE8812" s="94" t="e">
        <f aca="false" t="array" ref="AE8812:AE8812">_xlfn.torow(_xlfn.unique(_xlfn._xlws.filter(cat_table[Subsector],$E8812=cat_table[Sector],"")))</f>
        <v>#NAME?</v>
      </c>
      <c r="AO8812" s="94" t="e">
        <f aca="false" t="array" ref="AO8812:AO8812">_xlfn.torow(_xlfn.unique(_xlfn._xlws.filter(cat_table[Sub-subsector],($E8812=cat_table[Sector])*($F8812=cat_table[Subsector]),"")))</f>
        <v>#NAME?</v>
      </c>
    </row>
    <row r="8813" customFormat="false" ht="15" hidden="false" customHeight="true" outlineLevel="0" collapsed="false">
      <c r="E8813" s="255"/>
      <c r="F8813" s="255"/>
      <c r="G8813" s="255"/>
      <c r="I8813" s="255"/>
      <c r="J8813" s="255"/>
      <c r="K8813" s="255"/>
      <c r="M8813" s="255"/>
      <c r="S8813" s="255"/>
      <c r="AE8813" s="94" t="e">
        <f aca="false" t="array" ref="AE8813:AE8813">_xlfn.torow(_xlfn.unique(_xlfn._xlws.filter(cat_table[Subsector],$E8813=cat_table[Sector],"")))</f>
        <v>#NAME?</v>
      </c>
      <c r="AO8813" s="94" t="e">
        <f aca="false" t="array" ref="AO8813:AO8813">_xlfn.torow(_xlfn.unique(_xlfn._xlws.filter(cat_table[Sub-subsector],($E8813=cat_table[Sector])*($F8813=cat_table[Subsector]),"")))</f>
        <v>#NAME?</v>
      </c>
    </row>
    <row r="8814" customFormat="false" ht="15" hidden="false" customHeight="true" outlineLevel="0" collapsed="false">
      <c r="E8814" s="255"/>
      <c r="F8814" s="255"/>
      <c r="G8814" s="255"/>
      <c r="I8814" s="255"/>
      <c r="J8814" s="255"/>
      <c r="K8814" s="255"/>
      <c r="M8814" s="255"/>
      <c r="S8814" s="255"/>
      <c r="AE8814" s="94" t="e">
        <f aca="false" t="array" ref="AE8814:AE8814">_xlfn.torow(_xlfn.unique(_xlfn._xlws.filter(cat_table[Subsector],$E8814=cat_table[Sector],"")))</f>
        <v>#NAME?</v>
      </c>
      <c r="AO8814" s="94" t="e">
        <f aca="false" t="array" ref="AO8814:AO8814">_xlfn.torow(_xlfn.unique(_xlfn._xlws.filter(cat_table[Sub-subsector],($E8814=cat_table[Sector])*($F8814=cat_table[Subsector]),"")))</f>
        <v>#NAME?</v>
      </c>
    </row>
    <row r="8815" customFormat="false" ht="15" hidden="false" customHeight="true" outlineLevel="0" collapsed="false">
      <c r="E8815" s="255"/>
      <c r="F8815" s="255"/>
      <c r="G8815" s="255"/>
      <c r="I8815" s="255"/>
      <c r="J8815" s="255"/>
      <c r="K8815" s="255"/>
      <c r="M8815" s="255"/>
      <c r="S8815" s="255"/>
      <c r="AE8815" s="94" t="e">
        <f aca="false" t="array" ref="AE8815:AE8815">_xlfn.torow(_xlfn.unique(_xlfn._xlws.filter(cat_table[Subsector],$E8815=cat_table[Sector],"")))</f>
        <v>#NAME?</v>
      </c>
      <c r="AO8815" s="94" t="e">
        <f aca="false" t="array" ref="AO8815:AO8815">_xlfn.torow(_xlfn.unique(_xlfn._xlws.filter(cat_table[Sub-subsector],($E8815=cat_table[Sector])*($F8815=cat_table[Subsector]),"")))</f>
        <v>#NAME?</v>
      </c>
    </row>
    <row r="8816" customFormat="false" ht="15" hidden="false" customHeight="true" outlineLevel="0" collapsed="false">
      <c r="E8816" s="255"/>
      <c r="F8816" s="255"/>
      <c r="G8816" s="255"/>
      <c r="I8816" s="255"/>
      <c r="J8816" s="255"/>
      <c r="K8816" s="255"/>
      <c r="M8816" s="255"/>
      <c r="S8816" s="255"/>
      <c r="AE8816" s="94" t="e">
        <f aca="false" t="array" ref="AE8816:AE8816">_xlfn.torow(_xlfn.unique(_xlfn._xlws.filter(cat_table[Subsector],$E8816=cat_table[Sector],"")))</f>
        <v>#NAME?</v>
      </c>
      <c r="AO8816" s="94" t="e">
        <f aca="false" t="array" ref="AO8816:AO8816">_xlfn.torow(_xlfn.unique(_xlfn._xlws.filter(cat_table[Sub-subsector],($E8816=cat_table[Sector])*($F8816=cat_table[Subsector]),"")))</f>
        <v>#NAME?</v>
      </c>
    </row>
    <row r="8817" customFormat="false" ht="15" hidden="false" customHeight="true" outlineLevel="0" collapsed="false">
      <c r="E8817" s="255"/>
      <c r="F8817" s="255"/>
      <c r="G8817" s="255"/>
      <c r="I8817" s="255"/>
      <c r="J8817" s="255"/>
      <c r="K8817" s="255"/>
      <c r="M8817" s="255"/>
      <c r="S8817" s="255"/>
      <c r="AE8817" s="94" t="e">
        <f aca="false" t="array" ref="AE8817:AE8817">_xlfn.torow(_xlfn.unique(_xlfn._xlws.filter(cat_table[Subsector],$E8817=cat_table[Sector],"")))</f>
        <v>#NAME?</v>
      </c>
      <c r="AO8817" s="94" t="e">
        <f aca="false" t="array" ref="AO8817:AO8817">_xlfn.torow(_xlfn.unique(_xlfn._xlws.filter(cat_table[Sub-subsector],($E8817=cat_table[Sector])*($F8817=cat_table[Subsector]),"")))</f>
        <v>#NAME?</v>
      </c>
    </row>
    <row r="8818" customFormat="false" ht="15" hidden="false" customHeight="true" outlineLevel="0" collapsed="false">
      <c r="E8818" s="255"/>
      <c r="F8818" s="255"/>
      <c r="G8818" s="255"/>
      <c r="I8818" s="255"/>
      <c r="J8818" s="255"/>
      <c r="K8818" s="255"/>
      <c r="M8818" s="255"/>
      <c r="S8818" s="255"/>
      <c r="AE8818" s="94" t="e">
        <f aca="false" t="array" ref="AE8818:AE8818">_xlfn.torow(_xlfn.unique(_xlfn._xlws.filter(cat_table[Subsector],$E8818=cat_table[Sector],"")))</f>
        <v>#NAME?</v>
      </c>
      <c r="AO8818" s="94" t="e">
        <f aca="false" t="array" ref="AO8818:AO8818">_xlfn.torow(_xlfn.unique(_xlfn._xlws.filter(cat_table[Sub-subsector],($E8818=cat_table[Sector])*($F8818=cat_table[Subsector]),"")))</f>
        <v>#NAME?</v>
      </c>
    </row>
    <row r="8819" customFormat="false" ht="15" hidden="false" customHeight="true" outlineLevel="0" collapsed="false">
      <c r="E8819" s="255"/>
      <c r="F8819" s="255"/>
      <c r="G8819" s="255"/>
      <c r="I8819" s="255"/>
      <c r="J8819" s="255"/>
      <c r="K8819" s="255"/>
      <c r="M8819" s="255"/>
      <c r="S8819" s="255"/>
      <c r="AE8819" s="94" t="e">
        <f aca="false" t="array" ref="AE8819:AE8819">_xlfn.torow(_xlfn.unique(_xlfn._xlws.filter(cat_table[Subsector],$E8819=cat_table[Sector],"")))</f>
        <v>#NAME?</v>
      </c>
      <c r="AO8819" s="94" t="e">
        <f aca="false" t="array" ref="AO8819:AO8819">_xlfn.torow(_xlfn.unique(_xlfn._xlws.filter(cat_table[Sub-subsector],($E8819=cat_table[Sector])*($F8819=cat_table[Subsector]),"")))</f>
        <v>#NAME?</v>
      </c>
    </row>
    <row r="8820" customFormat="false" ht="15" hidden="false" customHeight="true" outlineLevel="0" collapsed="false">
      <c r="E8820" s="255"/>
      <c r="F8820" s="255"/>
      <c r="G8820" s="255"/>
      <c r="I8820" s="255"/>
      <c r="J8820" s="255"/>
      <c r="K8820" s="255"/>
      <c r="M8820" s="255"/>
      <c r="S8820" s="255"/>
      <c r="AE8820" s="94" t="e">
        <f aca="false" t="array" ref="AE8820:AE8820">_xlfn.torow(_xlfn.unique(_xlfn._xlws.filter(cat_table[Subsector],$E8820=cat_table[Sector],"")))</f>
        <v>#NAME?</v>
      </c>
      <c r="AO8820" s="94" t="e">
        <f aca="false" t="array" ref="AO8820:AO8820">_xlfn.torow(_xlfn.unique(_xlfn._xlws.filter(cat_table[Sub-subsector],($E8820=cat_table[Sector])*($F8820=cat_table[Subsector]),"")))</f>
        <v>#NAME?</v>
      </c>
    </row>
    <row r="8821" customFormat="false" ht="15" hidden="false" customHeight="true" outlineLevel="0" collapsed="false">
      <c r="E8821" s="255"/>
      <c r="F8821" s="255"/>
      <c r="G8821" s="255"/>
      <c r="I8821" s="255"/>
      <c r="J8821" s="255"/>
      <c r="K8821" s="255"/>
      <c r="M8821" s="255"/>
      <c r="S8821" s="255"/>
      <c r="AE8821" s="94" t="e">
        <f aca="false" t="array" ref="AE8821:AE8821">_xlfn.torow(_xlfn.unique(_xlfn._xlws.filter(cat_table[Subsector],$E8821=cat_table[Sector],"")))</f>
        <v>#NAME?</v>
      </c>
      <c r="AO8821" s="94" t="e">
        <f aca="false" t="array" ref="AO8821:AO8821">_xlfn.torow(_xlfn.unique(_xlfn._xlws.filter(cat_table[Sub-subsector],($E8821=cat_table[Sector])*($F8821=cat_table[Subsector]),"")))</f>
        <v>#NAME?</v>
      </c>
    </row>
    <row r="8822" customFormat="false" ht="15" hidden="false" customHeight="true" outlineLevel="0" collapsed="false">
      <c r="E8822" s="255"/>
      <c r="F8822" s="255"/>
      <c r="G8822" s="255"/>
      <c r="I8822" s="255"/>
      <c r="J8822" s="255"/>
      <c r="K8822" s="255"/>
      <c r="M8822" s="255"/>
      <c r="S8822" s="255"/>
      <c r="AE8822" s="94" t="e">
        <f aca="false" t="array" ref="AE8822:AE8822">_xlfn.torow(_xlfn.unique(_xlfn._xlws.filter(cat_table[Subsector],$E8822=cat_table[Sector],"")))</f>
        <v>#NAME?</v>
      </c>
      <c r="AO8822" s="94" t="e">
        <f aca="false" t="array" ref="AO8822:AO8822">_xlfn.torow(_xlfn.unique(_xlfn._xlws.filter(cat_table[Sub-subsector],($E8822=cat_table[Sector])*($F8822=cat_table[Subsector]),"")))</f>
        <v>#NAME?</v>
      </c>
    </row>
    <row r="8823" customFormat="false" ht="15" hidden="false" customHeight="true" outlineLevel="0" collapsed="false">
      <c r="E8823" s="255"/>
      <c r="F8823" s="255"/>
      <c r="G8823" s="255"/>
      <c r="I8823" s="255"/>
      <c r="J8823" s="255"/>
      <c r="K8823" s="255"/>
      <c r="M8823" s="255"/>
      <c r="S8823" s="255"/>
      <c r="AE8823" s="94" t="e">
        <f aca="false" t="array" ref="AE8823:AE8823">_xlfn.torow(_xlfn.unique(_xlfn._xlws.filter(cat_table[Subsector],$E8823=cat_table[Sector],"")))</f>
        <v>#NAME?</v>
      </c>
      <c r="AO8823" s="94" t="e">
        <f aca="false" t="array" ref="AO8823:AO8823">_xlfn.torow(_xlfn.unique(_xlfn._xlws.filter(cat_table[Sub-subsector],($E8823=cat_table[Sector])*($F8823=cat_table[Subsector]),"")))</f>
        <v>#NAME?</v>
      </c>
    </row>
    <row r="8824" customFormat="false" ht="15" hidden="false" customHeight="true" outlineLevel="0" collapsed="false">
      <c r="E8824" s="255"/>
      <c r="F8824" s="255"/>
      <c r="G8824" s="255"/>
      <c r="I8824" s="255"/>
      <c r="J8824" s="255"/>
      <c r="K8824" s="255"/>
      <c r="M8824" s="255"/>
      <c r="S8824" s="255"/>
      <c r="AE8824" s="94" t="e">
        <f aca="false" t="array" ref="AE8824:AE8824">_xlfn.torow(_xlfn.unique(_xlfn._xlws.filter(cat_table[Subsector],$E8824=cat_table[Sector],"")))</f>
        <v>#NAME?</v>
      </c>
      <c r="AO8824" s="94" t="e">
        <f aca="false" t="array" ref="AO8824:AO8824">_xlfn.torow(_xlfn.unique(_xlfn._xlws.filter(cat_table[Sub-subsector],($E8824=cat_table[Sector])*($F8824=cat_table[Subsector]),"")))</f>
        <v>#NAME?</v>
      </c>
    </row>
    <row r="8825" customFormat="false" ht="15" hidden="false" customHeight="true" outlineLevel="0" collapsed="false">
      <c r="E8825" s="255"/>
      <c r="F8825" s="255"/>
      <c r="G8825" s="255"/>
      <c r="I8825" s="255"/>
      <c r="J8825" s="255"/>
      <c r="K8825" s="255"/>
      <c r="M8825" s="255"/>
      <c r="S8825" s="255"/>
      <c r="AE8825" s="94" t="e">
        <f aca="false" t="array" ref="AE8825:AE8825">_xlfn.torow(_xlfn.unique(_xlfn._xlws.filter(cat_table[Subsector],$E8825=cat_table[Sector],"")))</f>
        <v>#NAME?</v>
      </c>
      <c r="AO8825" s="94" t="e">
        <f aca="false" t="array" ref="AO8825:AO8825">_xlfn.torow(_xlfn.unique(_xlfn._xlws.filter(cat_table[Sub-subsector],($E8825=cat_table[Sector])*($F8825=cat_table[Subsector]),"")))</f>
        <v>#NAME?</v>
      </c>
    </row>
    <row r="8826" customFormat="false" ht="15" hidden="false" customHeight="true" outlineLevel="0" collapsed="false">
      <c r="E8826" s="255"/>
      <c r="F8826" s="255"/>
      <c r="G8826" s="255"/>
      <c r="I8826" s="255"/>
      <c r="J8826" s="255"/>
      <c r="K8826" s="255"/>
      <c r="M8826" s="255"/>
      <c r="S8826" s="255"/>
      <c r="AE8826" s="94" t="e">
        <f aca="false" t="array" ref="AE8826:AE8826">_xlfn.torow(_xlfn.unique(_xlfn._xlws.filter(cat_table[Subsector],$E8826=cat_table[Sector],"")))</f>
        <v>#NAME?</v>
      </c>
      <c r="AO8826" s="94" t="e">
        <f aca="false" t="array" ref="AO8826:AO8826">_xlfn.torow(_xlfn.unique(_xlfn._xlws.filter(cat_table[Sub-subsector],($E8826=cat_table[Sector])*($F8826=cat_table[Subsector]),"")))</f>
        <v>#NAME?</v>
      </c>
    </row>
    <row r="8827" customFormat="false" ht="15" hidden="false" customHeight="true" outlineLevel="0" collapsed="false">
      <c r="E8827" s="255"/>
      <c r="F8827" s="255"/>
      <c r="G8827" s="255"/>
      <c r="I8827" s="255"/>
      <c r="J8827" s="255"/>
      <c r="K8827" s="255"/>
      <c r="M8827" s="255"/>
      <c r="S8827" s="255"/>
      <c r="AE8827" s="94" t="e">
        <f aca="false" t="array" ref="AE8827:AE8827">_xlfn.torow(_xlfn.unique(_xlfn._xlws.filter(cat_table[Subsector],$E8827=cat_table[Sector],"")))</f>
        <v>#NAME?</v>
      </c>
      <c r="AO8827" s="94" t="e">
        <f aca="false" t="array" ref="AO8827:AO8827">_xlfn.torow(_xlfn.unique(_xlfn._xlws.filter(cat_table[Sub-subsector],($E8827=cat_table[Sector])*($F8827=cat_table[Subsector]),"")))</f>
        <v>#NAME?</v>
      </c>
    </row>
    <row r="8828" customFormat="false" ht="15" hidden="false" customHeight="true" outlineLevel="0" collapsed="false">
      <c r="E8828" s="255"/>
      <c r="F8828" s="255"/>
      <c r="G8828" s="255"/>
      <c r="I8828" s="255"/>
      <c r="J8828" s="255"/>
      <c r="K8828" s="255"/>
      <c r="M8828" s="255"/>
      <c r="S8828" s="255"/>
      <c r="AE8828" s="94" t="e">
        <f aca="false" t="array" ref="AE8828:AE8828">_xlfn.torow(_xlfn.unique(_xlfn._xlws.filter(cat_table[Subsector],$E8828=cat_table[Sector],"")))</f>
        <v>#NAME?</v>
      </c>
      <c r="AO8828" s="94" t="e">
        <f aca="false" t="array" ref="AO8828:AO8828">_xlfn.torow(_xlfn.unique(_xlfn._xlws.filter(cat_table[Sub-subsector],($E8828=cat_table[Sector])*($F8828=cat_table[Subsector]),"")))</f>
        <v>#NAME?</v>
      </c>
    </row>
    <row r="8829" customFormat="false" ht="15" hidden="false" customHeight="true" outlineLevel="0" collapsed="false">
      <c r="E8829" s="255"/>
      <c r="F8829" s="255"/>
      <c r="G8829" s="255"/>
      <c r="I8829" s="255"/>
      <c r="J8829" s="255"/>
      <c r="K8829" s="255"/>
      <c r="M8829" s="255"/>
      <c r="S8829" s="255"/>
      <c r="AE8829" s="94" t="e">
        <f aca="false" t="array" ref="AE8829:AE8829">_xlfn.torow(_xlfn.unique(_xlfn._xlws.filter(cat_table[Subsector],$E8829=cat_table[Sector],"")))</f>
        <v>#NAME?</v>
      </c>
      <c r="AO8829" s="94" t="e">
        <f aca="false" t="array" ref="AO8829:AO8829">_xlfn.torow(_xlfn.unique(_xlfn._xlws.filter(cat_table[Sub-subsector],($E8829=cat_table[Sector])*($F8829=cat_table[Subsector]),"")))</f>
        <v>#NAME?</v>
      </c>
    </row>
    <row r="8830" customFormat="false" ht="15" hidden="false" customHeight="true" outlineLevel="0" collapsed="false">
      <c r="E8830" s="255"/>
      <c r="F8830" s="255"/>
      <c r="G8830" s="255"/>
      <c r="I8830" s="255"/>
      <c r="J8830" s="255"/>
      <c r="K8830" s="255"/>
      <c r="M8830" s="255"/>
      <c r="S8830" s="255"/>
      <c r="AE8830" s="94" t="e">
        <f aca="false" t="array" ref="AE8830:AE8830">_xlfn.torow(_xlfn.unique(_xlfn._xlws.filter(cat_table[Subsector],$E8830=cat_table[Sector],"")))</f>
        <v>#NAME?</v>
      </c>
      <c r="AO8830" s="94" t="e">
        <f aca="false" t="array" ref="AO8830:AO8830">_xlfn.torow(_xlfn.unique(_xlfn._xlws.filter(cat_table[Sub-subsector],($E8830=cat_table[Sector])*($F8830=cat_table[Subsector]),"")))</f>
        <v>#NAME?</v>
      </c>
    </row>
    <row r="8831" customFormat="false" ht="15" hidden="false" customHeight="true" outlineLevel="0" collapsed="false">
      <c r="E8831" s="255"/>
      <c r="F8831" s="255"/>
      <c r="G8831" s="255"/>
      <c r="I8831" s="255"/>
      <c r="J8831" s="255"/>
      <c r="K8831" s="255"/>
      <c r="M8831" s="255"/>
      <c r="S8831" s="255"/>
      <c r="AE8831" s="94" t="e">
        <f aca="false" t="array" ref="AE8831:AE8831">_xlfn.torow(_xlfn.unique(_xlfn._xlws.filter(cat_table[Subsector],$E8831=cat_table[Sector],"")))</f>
        <v>#NAME?</v>
      </c>
      <c r="AO8831" s="94" t="e">
        <f aca="false" t="array" ref="AO8831:AO8831">_xlfn.torow(_xlfn.unique(_xlfn._xlws.filter(cat_table[Sub-subsector],($E8831=cat_table[Sector])*($F8831=cat_table[Subsector]),"")))</f>
        <v>#NAME?</v>
      </c>
    </row>
    <row r="8832" customFormat="false" ht="15" hidden="false" customHeight="true" outlineLevel="0" collapsed="false">
      <c r="E8832" s="255"/>
      <c r="F8832" s="255"/>
      <c r="G8832" s="255"/>
      <c r="I8832" s="255"/>
      <c r="J8832" s="255"/>
      <c r="K8832" s="255"/>
      <c r="M8832" s="255"/>
      <c r="S8832" s="255"/>
      <c r="AE8832" s="94" t="e">
        <f aca="false" t="array" ref="AE8832:AE8832">_xlfn.torow(_xlfn.unique(_xlfn._xlws.filter(cat_table[Subsector],$E8832=cat_table[Sector],"")))</f>
        <v>#NAME?</v>
      </c>
      <c r="AO8832" s="94" t="e">
        <f aca="false" t="array" ref="AO8832:AO8832">_xlfn.torow(_xlfn.unique(_xlfn._xlws.filter(cat_table[Sub-subsector],($E8832=cat_table[Sector])*($F8832=cat_table[Subsector]),"")))</f>
        <v>#NAME?</v>
      </c>
    </row>
    <row r="8833" customFormat="false" ht="15" hidden="false" customHeight="true" outlineLevel="0" collapsed="false">
      <c r="E8833" s="255"/>
      <c r="F8833" s="255"/>
      <c r="G8833" s="255"/>
      <c r="I8833" s="255"/>
      <c r="J8833" s="255"/>
      <c r="K8833" s="255"/>
      <c r="M8833" s="255"/>
      <c r="S8833" s="255"/>
      <c r="AE8833" s="94" t="e">
        <f aca="false" t="array" ref="AE8833:AE8833">_xlfn.torow(_xlfn.unique(_xlfn._xlws.filter(cat_table[Subsector],$E8833=cat_table[Sector],"")))</f>
        <v>#NAME?</v>
      </c>
      <c r="AO8833" s="94" t="e">
        <f aca="false" t="array" ref="AO8833:AO8833">_xlfn.torow(_xlfn.unique(_xlfn._xlws.filter(cat_table[Sub-subsector],($E8833=cat_table[Sector])*($F8833=cat_table[Subsector]),"")))</f>
        <v>#NAME?</v>
      </c>
    </row>
    <row r="8834" customFormat="false" ht="15" hidden="false" customHeight="true" outlineLevel="0" collapsed="false">
      <c r="E8834" s="255"/>
      <c r="F8834" s="255"/>
      <c r="G8834" s="255"/>
      <c r="I8834" s="255"/>
      <c r="J8834" s="255"/>
      <c r="K8834" s="255"/>
      <c r="M8834" s="255"/>
      <c r="S8834" s="255"/>
      <c r="AE8834" s="94" t="e">
        <f aca="false" t="array" ref="AE8834:AE8834">_xlfn.torow(_xlfn.unique(_xlfn._xlws.filter(cat_table[Subsector],$E8834=cat_table[Sector],"")))</f>
        <v>#NAME?</v>
      </c>
      <c r="AO8834" s="94" t="e">
        <f aca="false" t="array" ref="AO8834:AO8834">_xlfn.torow(_xlfn.unique(_xlfn._xlws.filter(cat_table[Sub-subsector],($E8834=cat_table[Sector])*($F8834=cat_table[Subsector]),"")))</f>
        <v>#NAME?</v>
      </c>
    </row>
    <row r="8835" customFormat="false" ht="15" hidden="false" customHeight="true" outlineLevel="0" collapsed="false">
      <c r="E8835" s="255"/>
      <c r="F8835" s="255"/>
      <c r="G8835" s="255"/>
      <c r="I8835" s="255"/>
      <c r="J8835" s="255"/>
      <c r="K8835" s="255"/>
      <c r="M8835" s="255"/>
      <c r="S8835" s="255"/>
      <c r="AE8835" s="94" t="e">
        <f aca="false" t="array" ref="AE8835:AE8835">_xlfn.torow(_xlfn.unique(_xlfn._xlws.filter(cat_table[Subsector],$E8835=cat_table[Sector],"")))</f>
        <v>#NAME?</v>
      </c>
      <c r="AO8835" s="94" t="e">
        <f aca="false" t="array" ref="AO8835:AO8835">_xlfn.torow(_xlfn.unique(_xlfn._xlws.filter(cat_table[Sub-subsector],($E8835=cat_table[Sector])*($F8835=cat_table[Subsector]),"")))</f>
        <v>#NAME?</v>
      </c>
    </row>
    <row r="8836" customFormat="false" ht="15" hidden="false" customHeight="true" outlineLevel="0" collapsed="false">
      <c r="E8836" s="255"/>
      <c r="F8836" s="255"/>
      <c r="G8836" s="255"/>
      <c r="I8836" s="255"/>
      <c r="J8836" s="255"/>
      <c r="K8836" s="255"/>
      <c r="M8836" s="255"/>
      <c r="S8836" s="255"/>
      <c r="AE8836" s="94" t="e">
        <f aca="false" t="array" ref="AE8836:AE8836">_xlfn.torow(_xlfn.unique(_xlfn._xlws.filter(cat_table[Subsector],$E8836=cat_table[Sector],"")))</f>
        <v>#NAME?</v>
      </c>
      <c r="AO8836" s="94" t="e">
        <f aca="false" t="array" ref="AO8836:AO8836">_xlfn.torow(_xlfn.unique(_xlfn._xlws.filter(cat_table[Sub-subsector],($E8836=cat_table[Sector])*($F8836=cat_table[Subsector]),"")))</f>
        <v>#NAME?</v>
      </c>
    </row>
    <row r="8837" customFormat="false" ht="15" hidden="false" customHeight="true" outlineLevel="0" collapsed="false">
      <c r="E8837" s="255"/>
      <c r="F8837" s="255"/>
      <c r="G8837" s="255"/>
      <c r="I8837" s="255"/>
      <c r="J8837" s="255"/>
      <c r="K8837" s="255"/>
      <c r="M8837" s="255"/>
      <c r="S8837" s="255"/>
      <c r="AE8837" s="94" t="e">
        <f aca="false" t="array" ref="AE8837:AE8837">_xlfn.torow(_xlfn.unique(_xlfn._xlws.filter(cat_table[Subsector],$E8837=cat_table[Sector],"")))</f>
        <v>#NAME?</v>
      </c>
      <c r="AO8837" s="94" t="e">
        <f aca="false" t="array" ref="AO8837:AO8837">_xlfn.torow(_xlfn.unique(_xlfn._xlws.filter(cat_table[Sub-subsector],($E8837=cat_table[Sector])*($F8837=cat_table[Subsector]),"")))</f>
        <v>#NAME?</v>
      </c>
    </row>
    <row r="8838" customFormat="false" ht="15" hidden="false" customHeight="true" outlineLevel="0" collapsed="false">
      <c r="E8838" s="255"/>
      <c r="F8838" s="255"/>
      <c r="G8838" s="255"/>
      <c r="I8838" s="255"/>
      <c r="J8838" s="255"/>
      <c r="K8838" s="255"/>
      <c r="M8838" s="255"/>
      <c r="S8838" s="255"/>
      <c r="AE8838" s="94" t="e">
        <f aca="false" t="array" ref="AE8838:AE8838">_xlfn.torow(_xlfn.unique(_xlfn._xlws.filter(cat_table[Subsector],$E8838=cat_table[Sector],"")))</f>
        <v>#NAME?</v>
      </c>
      <c r="AO8838" s="94" t="e">
        <f aca="false" t="array" ref="AO8838:AO8838">_xlfn.torow(_xlfn.unique(_xlfn._xlws.filter(cat_table[Sub-subsector],($E8838=cat_table[Sector])*($F8838=cat_table[Subsector]),"")))</f>
        <v>#NAME?</v>
      </c>
    </row>
    <row r="8839" customFormat="false" ht="15" hidden="false" customHeight="true" outlineLevel="0" collapsed="false">
      <c r="E8839" s="255"/>
      <c r="F8839" s="255"/>
      <c r="G8839" s="255"/>
      <c r="I8839" s="255"/>
      <c r="J8839" s="255"/>
      <c r="K8839" s="255"/>
      <c r="M8839" s="255"/>
      <c r="S8839" s="255"/>
      <c r="AE8839" s="94" t="e">
        <f aca="false" t="array" ref="AE8839:AE8839">_xlfn.torow(_xlfn.unique(_xlfn._xlws.filter(cat_table[Subsector],$E8839=cat_table[Sector],"")))</f>
        <v>#NAME?</v>
      </c>
      <c r="AO8839" s="94" t="e">
        <f aca="false" t="array" ref="AO8839:AO8839">_xlfn.torow(_xlfn.unique(_xlfn._xlws.filter(cat_table[Sub-subsector],($E8839=cat_table[Sector])*($F8839=cat_table[Subsector]),"")))</f>
        <v>#NAME?</v>
      </c>
    </row>
    <row r="8840" customFormat="false" ht="15" hidden="false" customHeight="true" outlineLevel="0" collapsed="false">
      <c r="E8840" s="255"/>
      <c r="F8840" s="255"/>
      <c r="G8840" s="255"/>
      <c r="I8840" s="255"/>
      <c r="J8840" s="255"/>
      <c r="K8840" s="255"/>
      <c r="M8840" s="255"/>
      <c r="S8840" s="255"/>
      <c r="AE8840" s="94" t="e">
        <f aca="false" t="array" ref="AE8840:AE8840">_xlfn.torow(_xlfn.unique(_xlfn._xlws.filter(cat_table[Subsector],$E8840=cat_table[Sector],"")))</f>
        <v>#NAME?</v>
      </c>
      <c r="AO8840" s="94" t="e">
        <f aca="false" t="array" ref="AO8840:AO8840">_xlfn.torow(_xlfn.unique(_xlfn._xlws.filter(cat_table[Sub-subsector],($E8840=cat_table[Sector])*($F8840=cat_table[Subsector]),"")))</f>
        <v>#NAME?</v>
      </c>
    </row>
    <row r="8841" customFormat="false" ht="15" hidden="false" customHeight="true" outlineLevel="0" collapsed="false">
      <c r="E8841" s="255"/>
      <c r="F8841" s="255"/>
      <c r="G8841" s="255"/>
      <c r="I8841" s="255"/>
      <c r="J8841" s="255"/>
      <c r="K8841" s="255"/>
      <c r="M8841" s="255"/>
      <c r="S8841" s="255"/>
      <c r="AE8841" s="94" t="e">
        <f aca="false" t="array" ref="AE8841:AE8841">_xlfn.torow(_xlfn.unique(_xlfn._xlws.filter(cat_table[Subsector],$E8841=cat_table[Sector],"")))</f>
        <v>#NAME?</v>
      </c>
      <c r="AO8841" s="94" t="e">
        <f aca="false" t="array" ref="AO8841:AO8841">_xlfn.torow(_xlfn.unique(_xlfn._xlws.filter(cat_table[Sub-subsector],($E8841=cat_table[Sector])*($F8841=cat_table[Subsector]),"")))</f>
        <v>#NAME?</v>
      </c>
    </row>
    <row r="8842" customFormat="false" ht="15" hidden="false" customHeight="true" outlineLevel="0" collapsed="false">
      <c r="E8842" s="255"/>
      <c r="F8842" s="255"/>
      <c r="G8842" s="255"/>
      <c r="I8842" s="255"/>
      <c r="J8842" s="255"/>
      <c r="K8842" s="255"/>
      <c r="M8842" s="255"/>
      <c r="S8842" s="255"/>
      <c r="AE8842" s="94" t="e">
        <f aca="false" t="array" ref="AE8842:AE8842">_xlfn.torow(_xlfn.unique(_xlfn._xlws.filter(cat_table[Subsector],$E8842=cat_table[Sector],"")))</f>
        <v>#NAME?</v>
      </c>
      <c r="AO8842" s="94" t="e">
        <f aca="false" t="array" ref="AO8842:AO8842">_xlfn.torow(_xlfn.unique(_xlfn._xlws.filter(cat_table[Sub-subsector],($E8842=cat_table[Sector])*($F8842=cat_table[Subsector]),"")))</f>
        <v>#NAME?</v>
      </c>
    </row>
    <row r="8843" customFormat="false" ht="15" hidden="false" customHeight="true" outlineLevel="0" collapsed="false">
      <c r="E8843" s="255"/>
      <c r="F8843" s="255"/>
      <c r="G8843" s="255"/>
      <c r="I8843" s="255"/>
      <c r="J8843" s="255"/>
      <c r="K8843" s="255"/>
      <c r="M8843" s="255"/>
      <c r="S8843" s="255"/>
      <c r="AE8843" s="94" t="e">
        <f aca="false" t="array" ref="AE8843:AE8843">_xlfn.torow(_xlfn.unique(_xlfn._xlws.filter(cat_table[Subsector],$E8843=cat_table[Sector],"")))</f>
        <v>#NAME?</v>
      </c>
      <c r="AO8843" s="94" t="e">
        <f aca="false" t="array" ref="AO8843:AO8843">_xlfn.torow(_xlfn.unique(_xlfn._xlws.filter(cat_table[Sub-subsector],($E8843=cat_table[Sector])*($F8843=cat_table[Subsector]),"")))</f>
        <v>#NAME?</v>
      </c>
    </row>
    <row r="8844" customFormat="false" ht="15" hidden="false" customHeight="true" outlineLevel="0" collapsed="false">
      <c r="E8844" s="255"/>
      <c r="F8844" s="255"/>
      <c r="G8844" s="255"/>
      <c r="I8844" s="255"/>
      <c r="J8844" s="255"/>
      <c r="K8844" s="255"/>
      <c r="M8844" s="255"/>
      <c r="S8844" s="255"/>
      <c r="AE8844" s="94" t="e">
        <f aca="false" t="array" ref="AE8844:AE8844">_xlfn.torow(_xlfn.unique(_xlfn._xlws.filter(cat_table[Subsector],$E8844=cat_table[Sector],"")))</f>
        <v>#NAME?</v>
      </c>
      <c r="AO8844" s="94" t="e">
        <f aca="false" t="array" ref="AO8844:AO8844">_xlfn.torow(_xlfn.unique(_xlfn._xlws.filter(cat_table[Sub-subsector],($E8844=cat_table[Sector])*($F8844=cat_table[Subsector]),"")))</f>
        <v>#NAME?</v>
      </c>
    </row>
    <row r="8845" customFormat="false" ht="15" hidden="false" customHeight="true" outlineLevel="0" collapsed="false">
      <c r="E8845" s="255"/>
      <c r="F8845" s="255"/>
      <c r="G8845" s="255"/>
      <c r="I8845" s="255"/>
      <c r="J8845" s="255"/>
      <c r="K8845" s="255"/>
      <c r="M8845" s="255"/>
      <c r="S8845" s="255"/>
      <c r="AE8845" s="94" t="e">
        <f aca="false" t="array" ref="AE8845:AE8845">_xlfn.torow(_xlfn.unique(_xlfn._xlws.filter(cat_table[Subsector],$E8845=cat_table[Sector],"")))</f>
        <v>#NAME?</v>
      </c>
      <c r="AO8845" s="94" t="e">
        <f aca="false" t="array" ref="AO8845:AO8845">_xlfn.torow(_xlfn.unique(_xlfn._xlws.filter(cat_table[Sub-subsector],($E8845=cat_table[Sector])*($F8845=cat_table[Subsector]),"")))</f>
        <v>#NAME?</v>
      </c>
    </row>
    <row r="8846" customFormat="false" ht="15" hidden="false" customHeight="true" outlineLevel="0" collapsed="false">
      <c r="E8846" s="255"/>
      <c r="F8846" s="255"/>
      <c r="G8846" s="255"/>
      <c r="I8846" s="255"/>
      <c r="J8846" s="255"/>
      <c r="K8846" s="255"/>
      <c r="M8846" s="255"/>
      <c r="S8846" s="255"/>
      <c r="AE8846" s="94" t="e">
        <f aca="false" t="array" ref="AE8846:AE8846">_xlfn.torow(_xlfn.unique(_xlfn._xlws.filter(cat_table[Subsector],$E8846=cat_table[Sector],"")))</f>
        <v>#NAME?</v>
      </c>
      <c r="AO8846" s="94" t="e">
        <f aca="false" t="array" ref="AO8846:AO8846">_xlfn.torow(_xlfn.unique(_xlfn._xlws.filter(cat_table[Sub-subsector],($E8846=cat_table[Sector])*($F8846=cat_table[Subsector]),"")))</f>
        <v>#NAME?</v>
      </c>
    </row>
    <row r="8847" customFormat="false" ht="15" hidden="false" customHeight="true" outlineLevel="0" collapsed="false">
      <c r="E8847" s="255"/>
      <c r="F8847" s="255"/>
      <c r="G8847" s="255"/>
      <c r="I8847" s="255"/>
      <c r="J8847" s="255"/>
      <c r="K8847" s="255"/>
      <c r="M8847" s="255"/>
      <c r="S8847" s="255"/>
      <c r="AE8847" s="94" t="e">
        <f aca="false" t="array" ref="AE8847:AE8847">_xlfn.torow(_xlfn.unique(_xlfn._xlws.filter(cat_table[Subsector],$E8847=cat_table[Sector],"")))</f>
        <v>#NAME?</v>
      </c>
      <c r="AO8847" s="94" t="e">
        <f aca="false" t="array" ref="AO8847:AO8847">_xlfn.torow(_xlfn.unique(_xlfn._xlws.filter(cat_table[Sub-subsector],($E8847=cat_table[Sector])*($F8847=cat_table[Subsector]),"")))</f>
        <v>#NAME?</v>
      </c>
    </row>
    <row r="8848" customFormat="false" ht="15" hidden="false" customHeight="true" outlineLevel="0" collapsed="false">
      <c r="E8848" s="255"/>
      <c r="F8848" s="255"/>
      <c r="G8848" s="255"/>
      <c r="I8848" s="255"/>
      <c r="J8848" s="255"/>
      <c r="K8848" s="255"/>
      <c r="M8848" s="255"/>
      <c r="S8848" s="255"/>
      <c r="AE8848" s="94" t="e">
        <f aca="false" t="array" ref="AE8848:AE8848">_xlfn.torow(_xlfn.unique(_xlfn._xlws.filter(cat_table[Subsector],$E8848=cat_table[Sector],"")))</f>
        <v>#NAME?</v>
      </c>
      <c r="AO8848" s="94" t="e">
        <f aca="false" t="array" ref="AO8848:AO8848">_xlfn.torow(_xlfn.unique(_xlfn._xlws.filter(cat_table[Sub-subsector],($E8848=cat_table[Sector])*($F8848=cat_table[Subsector]),"")))</f>
        <v>#NAME?</v>
      </c>
    </row>
    <row r="8849" customFormat="false" ht="15" hidden="false" customHeight="true" outlineLevel="0" collapsed="false">
      <c r="E8849" s="255"/>
      <c r="F8849" s="255"/>
      <c r="G8849" s="255"/>
      <c r="I8849" s="255"/>
      <c r="J8849" s="255"/>
      <c r="K8849" s="255"/>
      <c r="M8849" s="255"/>
      <c r="S8849" s="255"/>
      <c r="AE8849" s="94" t="e">
        <f aca="false" t="array" ref="AE8849:AE8849">_xlfn.torow(_xlfn.unique(_xlfn._xlws.filter(cat_table[Subsector],$E8849=cat_table[Sector],"")))</f>
        <v>#NAME?</v>
      </c>
      <c r="AO8849" s="94" t="e">
        <f aca="false" t="array" ref="AO8849:AO8849">_xlfn.torow(_xlfn.unique(_xlfn._xlws.filter(cat_table[Sub-subsector],($E8849=cat_table[Sector])*($F8849=cat_table[Subsector]),"")))</f>
        <v>#NAME?</v>
      </c>
    </row>
    <row r="8850" customFormat="false" ht="15" hidden="false" customHeight="true" outlineLevel="0" collapsed="false">
      <c r="E8850" s="255"/>
      <c r="F8850" s="255"/>
      <c r="G8850" s="255"/>
      <c r="I8850" s="255"/>
      <c r="J8850" s="255"/>
      <c r="K8850" s="255"/>
      <c r="M8850" s="255"/>
      <c r="S8850" s="255"/>
      <c r="AE8850" s="94" t="e">
        <f aca="false" t="array" ref="AE8850:AE8850">_xlfn.torow(_xlfn.unique(_xlfn._xlws.filter(cat_table[Subsector],$E8850=cat_table[Sector],"")))</f>
        <v>#NAME?</v>
      </c>
      <c r="AO8850" s="94" t="e">
        <f aca="false" t="array" ref="AO8850:AO8850">_xlfn.torow(_xlfn.unique(_xlfn._xlws.filter(cat_table[Sub-subsector],($E8850=cat_table[Sector])*($F8850=cat_table[Subsector]),"")))</f>
        <v>#NAME?</v>
      </c>
    </row>
    <row r="8851" customFormat="false" ht="15" hidden="false" customHeight="true" outlineLevel="0" collapsed="false">
      <c r="E8851" s="255"/>
      <c r="F8851" s="255"/>
      <c r="G8851" s="255"/>
      <c r="I8851" s="255"/>
      <c r="J8851" s="255"/>
      <c r="K8851" s="255"/>
      <c r="M8851" s="255"/>
      <c r="S8851" s="255"/>
      <c r="AE8851" s="94" t="e">
        <f aca="false" t="array" ref="AE8851:AE8851">_xlfn.torow(_xlfn.unique(_xlfn._xlws.filter(cat_table[Subsector],$E8851=cat_table[Sector],"")))</f>
        <v>#NAME?</v>
      </c>
      <c r="AO8851" s="94" t="e">
        <f aca="false" t="array" ref="AO8851:AO8851">_xlfn.torow(_xlfn.unique(_xlfn._xlws.filter(cat_table[Sub-subsector],($E8851=cat_table[Sector])*($F8851=cat_table[Subsector]),"")))</f>
        <v>#NAME?</v>
      </c>
    </row>
    <row r="8852" customFormat="false" ht="15" hidden="false" customHeight="true" outlineLevel="0" collapsed="false">
      <c r="E8852" s="255"/>
      <c r="F8852" s="255"/>
      <c r="G8852" s="255"/>
      <c r="I8852" s="255"/>
      <c r="J8852" s="255"/>
      <c r="K8852" s="255"/>
      <c r="M8852" s="255"/>
      <c r="S8852" s="255"/>
      <c r="AE8852" s="94" t="e">
        <f aca="false" t="array" ref="AE8852:AE8852">_xlfn.torow(_xlfn.unique(_xlfn._xlws.filter(cat_table[Subsector],$E8852=cat_table[Sector],"")))</f>
        <v>#NAME?</v>
      </c>
      <c r="AO8852" s="94" t="e">
        <f aca="false" t="array" ref="AO8852:AO8852">_xlfn.torow(_xlfn.unique(_xlfn._xlws.filter(cat_table[Sub-subsector],($E8852=cat_table[Sector])*($F8852=cat_table[Subsector]),"")))</f>
        <v>#NAME?</v>
      </c>
    </row>
    <row r="8853" customFormat="false" ht="15" hidden="false" customHeight="true" outlineLevel="0" collapsed="false">
      <c r="E8853" s="255"/>
      <c r="F8853" s="255"/>
      <c r="G8853" s="255"/>
      <c r="I8853" s="255"/>
      <c r="J8853" s="255"/>
      <c r="K8853" s="255"/>
      <c r="M8853" s="255"/>
      <c r="S8853" s="255"/>
      <c r="AE8853" s="94" t="e">
        <f aca="false" t="array" ref="AE8853:AE8853">_xlfn.torow(_xlfn.unique(_xlfn._xlws.filter(cat_table[Subsector],$E8853=cat_table[Sector],"")))</f>
        <v>#NAME?</v>
      </c>
      <c r="AO8853" s="94" t="e">
        <f aca="false" t="array" ref="AO8853:AO8853">_xlfn.torow(_xlfn.unique(_xlfn._xlws.filter(cat_table[Sub-subsector],($E8853=cat_table[Sector])*($F8853=cat_table[Subsector]),"")))</f>
        <v>#NAME?</v>
      </c>
    </row>
    <row r="8854" customFormat="false" ht="15" hidden="false" customHeight="true" outlineLevel="0" collapsed="false">
      <c r="E8854" s="255"/>
      <c r="F8854" s="255"/>
      <c r="G8854" s="255"/>
      <c r="I8854" s="255"/>
      <c r="J8854" s="255"/>
      <c r="K8854" s="255"/>
      <c r="M8854" s="255"/>
      <c r="S8854" s="255"/>
      <c r="AE8854" s="94" t="e">
        <f aca="false" t="array" ref="AE8854:AE8854">_xlfn.torow(_xlfn.unique(_xlfn._xlws.filter(cat_table[Subsector],$E8854=cat_table[Sector],"")))</f>
        <v>#NAME?</v>
      </c>
      <c r="AO8854" s="94" t="e">
        <f aca="false" t="array" ref="AO8854:AO8854">_xlfn.torow(_xlfn.unique(_xlfn._xlws.filter(cat_table[Sub-subsector],($E8854=cat_table[Sector])*($F8854=cat_table[Subsector]),"")))</f>
        <v>#NAME?</v>
      </c>
    </row>
    <row r="8855" customFormat="false" ht="15" hidden="false" customHeight="true" outlineLevel="0" collapsed="false">
      <c r="E8855" s="255"/>
      <c r="F8855" s="255"/>
      <c r="G8855" s="255"/>
      <c r="I8855" s="255"/>
      <c r="J8855" s="255"/>
      <c r="K8855" s="255"/>
      <c r="M8855" s="255"/>
      <c r="S8855" s="255"/>
      <c r="AE8855" s="94" t="e">
        <f aca="false" t="array" ref="AE8855:AE8855">_xlfn.torow(_xlfn.unique(_xlfn._xlws.filter(cat_table[Subsector],$E8855=cat_table[Sector],"")))</f>
        <v>#NAME?</v>
      </c>
      <c r="AO8855" s="94" t="e">
        <f aca="false" t="array" ref="AO8855:AO8855">_xlfn.torow(_xlfn.unique(_xlfn._xlws.filter(cat_table[Sub-subsector],($E8855=cat_table[Sector])*($F8855=cat_table[Subsector]),"")))</f>
        <v>#NAME?</v>
      </c>
    </row>
    <row r="8856" customFormat="false" ht="15" hidden="false" customHeight="true" outlineLevel="0" collapsed="false">
      <c r="E8856" s="255"/>
      <c r="F8856" s="255"/>
      <c r="G8856" s="255"/>
      <c r="I8856" s="255"/>
      <c r="J8856" s="255"/>
      <c r="K8856" s="255"/>
      <c r="M8856" s="255"/>
      <c r="S8856" s="255"/>
      <c r="AE8856" s="94" t="e">
        <f aca="false" t="array" ref="AE8856:AE8856">_xlfn.torow(_xlfn.unique(_xlfn._xlws.filter(cat_table[Subsector],$E8856=cat_table[Sector],"")))</f>
        <v>#NAME?</v>
      </c>
      <c r="AO8856" s="94" t="e">
        <f aca="false" t="array" ref="AO8856:AO8856">_xlfn.torow(_xlfn.unique(_xlfn._xlws.filter(cat_table[Sub-subsector],($E8856=cat_table[Sector])*($F8856=cat_table[Subsector]),"")))</f>
        <v>#NAME?</v>
      </c>
    </row>
    <row r="8857" customFormat="false" ht="15" hidden="false" customHeight="true" outlineLevel="0" collapsed="false">
      <c r="E8857" s="255"/>
      <c r="F8857" s="255"/>
      <c r="G8857" s="255"/>
      <c r="I8857" s="255"/>
      <c r="J8857" s="255"/>
      <c r="K8857" s="255"/>
      <c r="M8857" s="255"/>
      <c r="S8857" s="255"/>
      <c r="AE8857" s="94" t="e">
        <f aca="false" t="array" ref="AE8857:AE8857">_xlfn.torow(_xlfn.unique(_xlfn._xlws.filter(cat_table[Subsector],$E8857=cat_table[Sector],"")))</f>
        <v>#NAME?</v>
      </c>
      <c r="AO8857" s="94" t="e">
        <f aca="false" t="array" ref="AO8857:AO8857">_xlfn.torow(_xlfn.unique(_xlfn._xlws.filter(cat_table[Sub-subsector],($E8857=cat_table[Sector])*($F8857=cat_table[Subsector]),"")))</f>
        <v>#NAME?</v>
      </c>
    </row>
    <row r="8858" customFormat="false" ht="15" hidden="false" customHeight="true" outlineLevel="0" collapsed="false">
      <c r="E8858" s="255"/>
      <c r="F8858" s="255"/>
      <c r="G8858" s="255"/>
      <c r="I8858" s="255"/>
      <c r="J8858" s="255"/>
      <c r="K8858" s="255"/>
      <c r="M8858" s="255"/>
      <c r="S8858" s="255"/>
      <c r="AE8858" s="94" t="e">
        <f aca="false" t="array" ref="AE8858:AE8858">_xlfn.torow(_xlfn.unique(_xlfn._xlws.filter(cat_table[Subsector],$E8858=cat_table[Sector],"")))</f>
        <v>#NAME?</v>
      </c>
      <c r="AO8858" s="94" t="e">
        <f aca="false" t="array" ref="AO8858:AO8858">_xlfn.torow(_xlfn.unique(_xlfn._xlws.filter(cat_table[Sub-subsector],($E8858=cat_table[Sector])*($F8858=cat_table[Subsector]),"")))</f>
        <v>#NAME?</v>
      </c>
    </row>
    <row r="8859" customFormat="false" ht="15" hidden="false" customHeight="true" outlineLevel="0" collapsed="false">
      <c r="E8859" s="255"/>
      <c r="F8859" s="255"/>
      <c r="G8859" s="255"/>
      <c r="I8859" s="255"/>
      <c r="J8859" s="255"/>
      <c r="K8859" s="255"/>
      <c r="M8859" s="255"/>
      <c r="S8859" s="255"/>
      <c r="AE8859" s="94" t="e">
        <f aca="false" t="array" ref="AE8859:AE8859">_xlfn.torow(_xlfn.unique(_xlfn._xlws.filter(cat_table[Subsector],$E8859=cat_table[Sector],"")))</f>
        <v>#NAME?</v>
      </c>
      <c r="AO8859" s="94" t="e">
        <f aca="false" t="array" ref="AO8859:AO8859">_xlfn.torow(_xlfn.unique(_xlfn._xlws.filter(cat_table[Sub-subsector],($E8859=cat_table[Sector])*($F8859=cat_table[Subsector]),"")))</f>
        <v>#NAME?</v>
      </c>
    </row>
    <row r="8860" customFormat="false" ht="15" hidden="false" customHeight="true" outlineLevel="0" collapsed="false">
      <c r="E8860" s="255"/>
      <c r="F8860" s="255"/>
      <c r="G8860" s="255"/>
      <c r="I8860" s="255"/>
      <c r="J8860" s="255"/>
      <c r="K8860" s="255"/>
      <c r="M8860" s="255"/>
      <c r="S8860" s="255"/>
      <c r="AE8860" s="94" t="e">
        <f aca="false" t="array" ref="AE8860:AE8860">_xlfn.torow(_xlfn.unique(_xlfn._xlws.filter(cat_table[Subsector],$E8860=cat_table[Sector],"")))</f>
        <v>#NAME?</v>
      </c>
      <c r="AO8860" s="94" t="e">
        <f aca="false" t="array" ref="AO8860:AO8860">_xlfn.torow(_xlfn.unique(_xlfn._xlws.filter(cat_table[Sub-subsector],($E8860=cat_table[Sector])*($F8860=cat_table[Subsector]),"")))</f>
        <v>#NAME?</v>
      </c>
    </row>
    <row r="8861" customFormat="false" ht="15" hidden="false" customHeight="true" outlineLevel="0" collapsed="false">
      <c r="E8861" s="255"/>
      <c r="F8861" s="255"/>
      <c r="G8861" s="255"/>
      <c r="I8861" s="255"/>
      <c r="J8861" s="255"/>
      <c r="K8861" s="255"/>
      <c r="M8861" s="255"/>
      <c r="S8861" s="255"/>
      <c r="AE8861" s="94" t="e">
        <f aca="false" t="array" ref="AE8861:AE8861">_xlfn.torow(_xlfn.unique(_xlfn._xlws.filter(cat_table[Subsector],$E8861=cat_table[Sector],"")))</f>
        <v>#NAME?</v>
      </c>
      <c r="AO8861" s="94" t="e">
        <f aca="false" t="array" ref="AO8861:AO8861">_xlfn.torow(_xlfn.unique(_xlfn._xlws.filter(cat_table[Sub-subsector],($E8861=cat_table[Sector])*($F8861=cat_table[Subsector]),"")))</f>
        <v>#NAME?</v>
      </c>
    </row>
    <row r="8862" customFormat="false" ht="15" hidden="false" customHeight="true" outlineLevel="0" collapsed="false">
      <c r="E8862" s="255"/>
      <c r="F8862" s="255"/>
      <c r="G8862" s="255"/>
      <c r="I8862" s="255"/>
      <c r="J8862" s="255"/>
      <c r="K8862" s="255"/>
      <c r="M8862" s="255"/>
      <c r="S8862" s="255"/>
      <c r="AE8862" s="94" t="e">
        <f aca="false" t="array" ref="AE8862:AE8862">_xlfn.torow(_xlfn.unique(_xlfn._xlws.filter(cat_table[Subsector],$E8862=cat_table[Sector],"")))</f>
        <v>#NAME?</v>
      </c>
      <c r="AO8862" s="94" t="e">
        <f aca="false" t="array" ref="AO8862:AO8862">_xlfn.torow(_xlfn.unique(_xlfn._xlws.filter(cat_table[Sub-subsector],($E8862=cat_table[Sector])*($F8862=cat_table[Subsector]),"")))</f>
        <v>#NAME?</v>
      </c>
    </row>
    <row r="8863" customFormat="false" ht="15" hidden="false" customHeight="true" outlineLevel="0" collapsed="false">
      <c r="E8863" s="255"/>
      <c r="F8863" s="255"/>
      <c r="G8863" s="255"/>
      <c r="I8863" s="255"/>
      <c r="J8863" s="255"/>
      <c r="K8863" s="255"/>
      <c r="M8863" s="255"/>
      <c r="S8863" s="255"/>
      <c r="AE8863" s="94" t="e">
        <f aca="false" t="array" ref="AE8863:AE8863">_xlfn.torow(_xlfn.unique(_xlfn._xlws.filter(cat_table[Subsector],$E8863=cat_table[Sector],"")))</f>
        <v>#NAME?</v>
      </c>
      <c r="AO8863" s="94" t="e">
        <f aca="false" t="array" ref="AO8863:AO8863">_xlfn.torow(_xlfn.unique(_xlfn._xlws.filter(cat_table[Sub-subsector],($E8863=cat_table[Sector])*($F8863=cat_table[Subsector]),"")))</f>
        <v>#NAME?</v>
      </c>
    </row>
    <row r="8864" customFormat="false" ht="15" hidden="false" customHeight="true" outlineLevel="0" collapsed="false">
      <c r="E8864" s="255"/>
      <c r="F8864" s="255"/>
      <c r="G8864" s="255"/>
      <c r="I8864" s="255"/>
      <c r="J8864" s="255"/>
      <c r="K8864" s="255"/>
      <c r="M8864" s="255"/>
      <c r="S8864" s="255"/>
      <c r="AE8864" s="94" t="e">
        <f aca="false" t="array" ref="AE8864:AE8864">_xlfn.torow(_xlfn.unique(_xlfn._xlws.filter(cat_table[Subsector],$E8864=cat_table[Sector],"")))</f>
        <v>#NAME?</v>
      </c>
      <c r="AO8864" s="94" t="e">
        <f aca="false" t="array" ref="AO8864:AO8864">_xlfn.torow(_xlfn.unique(_xlfn._xlws.filter(cat_table[Sub-subsector],($E8864=cat_table[Sector])*($F8864=cat_table[Subsector]),"")))</f>
        <v>#NAME?</v>
      </c>
    </row>
    <row r="8865" customFormat="false" ht="15" hidden="false" customHeight="true" outlineLevel="0" collapsed="false">
      <c r="E8865" s="255"/>
      <c r="F8865" s="255"/>
      <c r="G8865" s="255"/>
      <c r="I8865" s="255"/>
      <c r="J8865" s="255"/>
      <c r="K8865" s="255"/>
      <c r="M8865" s="255"/>
      <c r="S8865" s="255"/>
      <c r="AE8865" s="94" t="e">
        <f aca="false" t="array" ref="AE8865:AE8865">_xlfn.torow(_xlfn.unique(_xlfn._xlws.filter(cat_table[Subsector],$E8865=cat_table[Sector],"")))</f>
        <v>#NAME?</v>
      </c>
      <c r="AO8865" s="94" t="e">
        <f aca="false" t="array" ref="AO8865:AO8865">_xlfn.torow(_xlfn.unique(_xlfn._xlws.filter(cat_table[Sub-subsector],($E8865=cat_table[Sector])*($F8865=cat_table[Subsector]),"")))</f>
        <v>#NAME?</v>
      </c>
    </row>
    <row r="8866" customFormat="false" ht="15" hidden="false" customHeight="true" outlineLevel="0" collapsed="false">
      <c r="E8866" s="255"/>
      <c r="F8866" s="255"/>
      <c r="G8866" s="255"/>
      <c r="I8866" s="255"/>
      <c r="J8866" s="255"/>
      <c r="K8866" s="255"/>
      <c r="M8866" s="255"/>
      <c r="S8866" s="255"/>
      <c r="AE8866" s="94" t="e">
        <f aca="false" t="array" ref="AE8866:AE8866">_xlfn.torow(_xlfn.unique(_xlfn._xlws.filter(cat_table[Subsector],$E8866=cat_table[Sector],"")))</f>
        <v>#NAME?</v>
      </c>
      <c r="AO8866" s="94" t="e">
        <f aca="false" t="array" ref="AO8866:AO8866">_xlfn.torow(_xlfn.unique(_xlfn._xlws.filter(cat_table[Sub-subsector],($E8866=cat_table[Sector])*($F8866=cat_table[Subsector]),"")))</f>
        <v>#NAME?</v>
      </c>
    </row>
    <row r="8867" customFormat="false" ht="15" hidden="false" customHeight="true" outlineLevel="0" collapsed="false">
      <c r="E8867" s="255"/>
      <c r="F8867" s="255"/>
      <c r="G8867" s="255"/>
      <c r="I8867" s="255"/>
      <c r="J8867" s="255"/>
      <c r="K8867" s="255"/>
      <c r="M8867" s="255"/>
      <c r="S8867" s="255"/>
      <c r="AE8867" s="94" t="e">
        <f aca="false" t="array" ref="AE8867:AE8867">_xlfn.torow(_xlfn.unique(_xlfn._xlws.filter(cat_table[Subsector],$E8867=cat_table[Sector],"")))</f>
        <v>#NAME?</v>
      </c>
      <c r="AO8867" s="94" t="e">
        <f aca="false" t="array" ref="AO8867:AO8867">_xlfn.torow(_xlfn.unique(_xlfn._xlws.filter(cat_table[Sub-subsector],($E8867=cat_table[Sector])*($F8867=cat_table[Subsector]),"")))</f>
        <v>#NAME?</v>
      </c>
    </row>
    <row r="8868" customFormat="false" ht="15" hidden="false" customHeight="true" outlineLevel="0" collapsed="false">
      <c r="E8868" s="255"/>
      <c r="F8868" s="255"/>
      <c r="G8868" s="255"/>
      <c r="I8868" s="255"/>
      <c r="J8868" s="255"/>
      <c r="K8868" s="255"/>
      <c r="M8868" s="255"/>
      <c r="S8868" s="255"/>
      <c r="AE8868" s="94" t="e">
        <f aca="false" t="array" ref="AE8868:AE8868">_xlfn.torow(_xlfn.unique(_xlfn._xlws.filter(cat_table[Subsector],$E8868=cat_table[Sector],"")))</f>
        <v>#NAME?</v>
      </c>
      <c r="AO8868" s="94" t="e">
        <f aca="false" t="array" ref="AO8868:AO8868">_xlfn.torow(_xlfn.unique(_xlfn._xlws.filter(cat_table[Sub-subsector],($E8868=cat_table[Sector])*($F8868=cat_table[Subsector]),"")))</f>
        <v>#NAME?</v>
      </c>
    </row>
    <row r="8869" customFormat="false" ht="15" hidden="false" customHeight="true" outlineLevel="0" collapsed="false">
      <c r="E8869" s="255"/>
      <c r="F8869" s="255"/>
      <c r="G8869" s="255"/>
      <c r="I8869" s="255"/>
      <c r="J8869" s="255"/>
      <c r="K8869" s="255"/>
      <c r="M8869" s="255"/>
      <c r="S8869" s="255"/>
      <c r="AE8869" s="94" t="e">
        <f aca="false" t="array" ref="AE8869:AE8869">_xlfn.torow(_xlfn.unique(_xlfn._xlws.filter(cat_table[Subsector],$E8869=cat_table[Sector],"")))</f>
        <v>#NAME?</v>
      </c>
      <c r="AO8869" s="94" t="e">
        <f aca="false" t="array" ref="AO8869:AO8869">_xlfn.torow(_xlfn.unique(_xlfn._xlws.filter(cat_table[Sub-subsector],($E8869=cat_table[Sector])*($F8869=cat_table[Subsector]),"")))</f>
        <v>#NAME?</v>
      </c>
    </row>
    <row r="8870" customFormat="false" ht="15" hidden="false" customHeight="true" outlineLevel="0" collapsed="false">
      <c r="E8870" s="255"/>
      <c r="F8870" s="255"/>
      <c r="G8870" s="255"/>
      <c r="I8870" s="255"/>
      <c r="J8870" s="255"/>
      <c r="K8870" s="255"/>
      <c r="M8870" s="255"/>
      <c r="S8870" s="255"/>
      <c r="AE8870" s="94" t="e">
        <f aca="false" t="array" ref="AE8870:AE8870">_xlfn.torow(_xlfn.unique(_xlfn._xlws.filter(cat_table[Subsector],$E8870=cat_table[Sector],"")))</f>
        <v>#NAME?</v>
      </c>
      <c r="AO8870" s="94" t="e">
        <f aca="false" t="array" ref="AO8870:AO8870">_xlfn.torow(_xlfn.unique(_xlfn._xlws.filter(cat_table[Sub-subsector],($E8870=cat_table[Sector])*($F8870=cat_table[Subsector]),"")))</f>
        <v>#NAME?</v>
      </c>
    </row>
    <row r="8871" customFormat="false" ht="15" hidden="false" customHeight="true" outlineLevel="0" collapsed="false">
      <c r="E8871" s="255"/>
      <c r="F8871" s="255"/>
      <c r="G8871" s="255"/>
      <c r="I8871" s="255"/>
      <c r="J8871" s="255"/>
      <c r="K8871" s="255"/>
      <c r="M8871" s="255"/>
      <c r="S8871" s="255"/>
      <c r="AE8871" s="94" t="e">
        <f aca="false" t="array" ref="AE8871:AE8871">_xlfn.torow(_xlfn.unique(_xlfn._xlws.filter(cat_table[Subsector],$E8871=cat_table[Sector],"")))</f>
        <v>#NAME?</v>
      </c>
      <c r="AO8871" s="94" t="e">
        <f aca="false" t="array" ref="AO8871:AO8871">_xlfn.torow(_xlfn.unique(_xlfn._xlws.filter(cat_table[Sub-subsector],($E8871=cat_table[Sector])*($F8871=cat_table[Subsector]),"")))</f>
        <v>#NAME?</v>
      </c>
    </row>
    <row r="8872" customFormat="false" ht="15" hidden="false" customHeight="true" outlineLevel="0" collapsed="false">
      <c r="E8872" s="255"/>
      <c r="F8872" s="255"/>
      <c r="G8872" s="255"/>
      <c r="I8872" s="255"/>
      <c r="J8872" s="255"/>
      <c r="K8872" s="255"/>
      <c r="M8872" s="255"/>
      <c r="S8872" s="255"/>
      <c r="AE8872" s="94" t="e">
        <f aca="false" t="array" ref="AE8872:AE8872">_xlfn.torow(_xlfn.unique(_xlfn._xlws.filter(cat_table[Subsector],$E8872=cat_table[Sector],"")))</f>
        <v>#NAME?</v>
      </c>
      <c r="AO8872" s="94" t="e">
        <f aca="false" t="array" ref="AO8872:AO8872">_xlfn.torow(_xlfn.unique(_xlfn._xlws.filter(cat_table[Sub-subsector],($E8872=cat_table[Sector])*($F8872=cat_table[Subsector]),"")))</f>
        <v>#NAME?</v>
      </c>
    </row>
    <row r="8873" customFormat="false" ht="15" hidden="false" customHeight="true" outlineLevel="0" collapsed="false">
      <c r="E8873" s="255"/>
      <c r="F8873" s="255"/>
      <c r="G8873" s="255"/>
      <c r="I8873" s="255"/>
      <c r="J8873" s="255"/>
      <c r="K8873" s="255"/>
      <c r="M8873" s="255"/>
      <c r="S8873" s="255"/>
      <c r="AE8873" s="94" t="e">
        <f aca="false" t="array" ref="AE8873:AE8873">_xlfn.torow(_xlfn.unique(_xlfn._xlws.filter(cat_table[Subsector],$E8873=cat_table[Sector],"")))</f>
        <v>#NAME?</v>
      </c>
      <c r="AO8873" s="94" t="e">
        <f aca="false" t="array" ref="AO8873:AO8873">_xlfn.torow(_xlfn.unique(_xlfn._xlws.filter(cat_table[Sub-subsector],($E8873=cat_table[Sector])*($F8873=cat_table[Subsector]),"")))</f>
        <v>#NAME?</v>
      </c>
    </row>
    <row r="8874" customFormat="false" ht="15" hidden="false" customHeight="true" outlineLevel="0" collapsed="false">
      <c r="E8874" s="255"/>
      <c r="F8874" s="255"/>
      <c r="G8874" s="255"/>
      <c r="I8874" s="255"/>
      <c r="J8874" s="255"/>
      <c r="K8874" s="255"/>
      <c r="M8874" s="255"/>
      <c r="S8874" s="255"/>
      <c r="AE8874" s="94" t="e">
        <f aca="false" t="array" ref="AE8874:AE8874">_xlfn.torow(_xlfn.unique(_xlfn._xlws.filter(cat_table[Subsector],$E8874=cat_table[Sector],"")))</f>
        <v>#NAME?</v>
      </c>
      <c r="AO8874" s="94" t="e">
        <f aca="false" t="array" ref="AO8874:AO8874">_xlfn.torow(_xlfn.unique(_xlfn._xlws.filter(cat_table[Sub-subsector],($E8874=cat_table[Sector])*($F8874=cat_table[Subsector]),"")))</f>
        <v>#NAME?</v>
      </c>
    </row>
    <row r="8875" customFormat="false" ht="15" hidden="false" customHeight="true" outlineLevel="0" collapsed="false">
      <c r="E8875" s="255"/>
      <c r="F8875" s="255"/>
      <c r="G8875" s="255"/>
      <c r="I8875" s="255"/>
      <c r="J8875" s="255"/>
      <c r="K8875" s="255"/>
      <c r="M8875" s="255"/>
      <c r="S8875" s="255"/>
      <c r="AE8875" s="94" t="e">
        <f aca="false" t="array" ref="AE8875:AE8875">_xlfn.torow(_xlfn.unique(_xlfn._xlws.filter(cat_table[Subsector],$E8875=cat_table[Sector],"")))</f>
        <v>#NAME?</v>
      </c>
      <c r="AO8875" s="94" t="e">
        <f aca="false" t="array" ref="AO8875:AO8875">_xlfn.torow(_xlfn.unique(_xlfn._xlws.filter(cat_table[Sub-subsector],($E8875=cat_table[Sector])*($F8875=cat_table[Subsector]),"")))</f>
        <v>#NAME?</v>
      </c>
    </row>
    <row r="8876" customFormat="false" ht="15" hidden="false" customHeight="true" outlineLevel="0" collapsed="false">
      <c r="E8876" s="255"/>
      <c r="F8876" s="255"/>
      <c r="G8876" s="255"/>
      <c r="I8876" s="255"/>
      <c r="J8876" s="255"/>
      <c r="K8876" s="255"/>
      <c r="M8876" s="255"/>
      <c r="S8876" s="255"/>
      <c r="AE8876" s="94" t="e">
        <f aca="false" t="array" ref="AE8876:AE8876">_xlfn.torow(_xlfn.unique(_xlfn._xlws.filter(cat_table[Subsector],$E8876=cat_table[Sector],"")))</f>
        <v>#NAME?</v>
      </c>
      <c r="AO8876" s="94" t="e">
        <f aca="false" t="array" ref="AO8876:AO8876">_xlfn.torow(_xlfn.unique(_xlfn._xlws.filter(cat_table[Sub-subsector],($E8876=cat_table[Sector])*($F8876=cat_table[Subsector]),"")))</f>
        <v>#NAME?</v>
      </c>
    </row>
    <row r="8877" customFormat="false" ht="15" hidden="false" customHeight="true" outlineLevel="0" collapsed="false">
      <c r="E8877" s="255"/>
      <c r="F8877" s="255"/>
      <c r="G8877" s="255"/>
      <c r="I8877" s="255"/>
      <c r="J8877" s="255"/>
      <c r="K8877" s="255"/>
      <c r="M8877" s="255"/>
      <c r="S8877" s="255"/>
      <c r="AE8877" s="94" t="e">
        <f aca="false" t="array" ref="AE8877:AE8877">_xlfn.torow(_xlfn.unique(_xlfn._xlws.filter(cat_table[Subsector],$E8877=cat_table[Sector],"")))</f>
        <v>#NAME?</v>
      </c>
      <c r="AO8877" s="94" t="e">
        <f aca="false" t="array" ref="AO8877:AO8877">_xlfn.torow(_xlfn.unique(_xlfn._xlws.filter(cat_table[Sub-subsector],($E8877=cat_table[Sector])*($F8877=cat_table[Subsector]),"")))</f>
        <v>#NAME?</v>
      </c>
    </row>
    <row r="8878" customFormat="false" ht="15" hidden="false" customHeight="true" outlineLevel="0" collapsed="false">
      <c r="E8878" s="255"/>
      <c r="F8878" s="255"/>
      <c r="G8878" s="255"/>
      <c r="I8878" s="255"/>
      <c r="J8878" s="255"/>
      <c r="K8878" s="255"/>
      <c r="M8878" s="255"/>
      <c r="S8878" s="255"/>
      <c r="AE8878" s="94" t="e">
        <f aca="false" t="array" ref="AE8878:AE8878">_xlfn.torow(_xlfn.unique(_xlfn._xlws.filter(cat_table[Subsector],$E8878=cat_table[Sector],"")))</f>
        <v>#NAME?</v>
      </c>
      <c r="AO8878" s="94" t="e">
        <f aca="false" t="array" ref="AO8878:AO8878">_xlfn.torow(_xlfn.unique(_xlfn._xlws.filter(cat_table[Sub-subsector],($E8878=cat_table[Sector])*($F8878=cat_table[Subsector]),"")))</f>
        <v>#NAME?</v>
      </c>
    </row>
    <row r="8879" customFormat="false" ht="15" hidden="false" customHeight="true" outlineLevel="0" collapsed="false">
      <c r="E8879" s="255"/>
      <c r="F8879" s="255"/>
      <c r="G8879" s="255"/>
      <c r="I8879" s="255"/>
      <c r="J8879" s="255"/>
      <c r="K8879" s="255"/>
      <c r="M8879" s="255"/>
      <c r="S8879" s="255"/>
      <c r="AE8879" s="94" t="e">
        <f aca="false" t="array" ref="AE8879:AE8879">_xlfn.torow(_xlfn.unique(_xlfn._xlws.filter(cat_table[Subsector],$E8879=cat_table[Sector],"")))</f>
        <v>#NAME?</v>
      </c>
      <c r="AO8879" s="94" t="e">
        <f aca="false" t="array" ref="AO8879:AO8879">_xlfn.torow(_xlfn.unique(_xlfn._xlws.filter(cat_table[Sub-subsector],($E8879=cat_table[Sector])*($F8879=cat_table[Subsector]),"")))</f>
        <v>#NAME?</v>
      </c>
    </row>
    <row r="8880" customFormat="false" ht="15" hidden="false" customHeight="true" outlineLevel="0" collapsed="false">
      <c r="E8880" s="255"/>
      <c r="F8880" s="255"/>
      <c r="G8880" s="255"/>
      <c r="I8880" s="255"/>
      <c r="J8880" s="255"/>
      <c r="K8880" s="255"/>
      <c r="M8880" s="255"/>
      <c r="S8880" s="255"/>
      <c r="AE8880" s="94" t="e">
        <f aca="false" t="array" ref="AE8880:AE8880">_xlfn.torow(_xlfn.unique(_xlfn._xlws.filter(cat_table[Subsector],$E8880=cat_table[Sector],"")))</f>
        <v>#NAME?</v>
      </c>
      <c r="AO8880" s="94" t="e">
        <f aca="false" t="array" ref="AO8880:AO8880">_xlfn.torow(_xlfn.unique(_xlfn._xlws.filter(cat_table[Sub-subsector],($E8880=cat_table[Sector])*($F8880=cat_table[Subsector]),"")))</f>
        <v>#NAME?</v>
      </c>
    </row>
    <row r="8881" customFormat="false" ht="15" hidden="false" customHeight="true" outlineLevel="0" collapsed="false">
      <c r="E8881" s="255"/>
      <c r="F8881" s="255"/>
      <c r="G8881" s="255"/>
      <c r="I8881" s="255"/>
      <c r="J8881" s="255"/>
      <c r="K8881" s="255"/>
      <c r="M8881" s="255"/>
      <c r="S8881" s="255"/>
      <c r="AE8881" s="94" t="e">
        <f aca="false" t="array" ref="AE8881:AE8881">_xlfn.torow(_xlfn.unique(_xlfn._xlws.filter(cat_table[Subsector],$E8881=cat_table[Sector],"")))</f>
        <v>#NAME?</v>
      </c>
      <c r="AO8881" s="94" t="e">
        <f aca="false" t="array" ref="AO8881:AO8881">_xlfn.torow(_xlfn.unique(_xlfn._xlws.filter(cat_table[Sub-subsector],($E8881=cat_table[Sector])*($F8881=cat_table[Subsector]),"")))</f>
        <v>#NAME?</v>
      </c>
    </row>
    <row r="8882" customFormat="false" ht="15" hidden="false" customHeight="true" outlineLevel="0" collapsed="false">
      <c r="E8882" s="255"/>
      <c r="F8882" s="255"/>
      <c r="G8882" s="255"/>
      <c r="I8882" s="255"/>
      <c r="J8882" s="255"/>
      <c r="K8882" s="255"/>
      <c r="M8882" s="255"/>
      <c r="S8882" s="255"/>
      <c r="AE8882" s="94" t="e">
        <f aca="false" t="array" ref="AE8882:AE8882">_xlfn.torow(_xlfn.unique(_xlfn._xlws.filter(cat_table[Subsector],$E8882=cat_table[Sector],"")))</f>
        <v>#NAME?</v>
      </c>
      <c r="AO8882" s="94" t="e">
        <f aca="false" t="array" ref="AO8882:AO8882">_xlfn.torow(_xlfn.unique(_xlfn._xlws.filter(cat_table[Sub-subsector],($E8882=cat_table[Sector])*($F8882=cat_table[Subsector]),"")))</f>
        <v>#NAME?</v>
      </c>
    </row>
    <row r="8883" customFormat="false" ht="15" hidden="false" customHeight="true" outlineLevel="0" collapsed="false">
      <c r="E8883" s="255"/>
      <c r="F8883" s="255"/>
      <c r="G8883" s="255"/>
      <c r="I8883" s="255"/>
      <c r="J8883" s="255"/>
      <c r="K8883" s="255"/>
      <c r="M8883" s="255"/>
      <c r="S8883" s="255"/>
      <c r="AE8883" s="94" t="e">
        <f aca="false" t="array" ref="AE8883:AE8883">_xlfn.torow(_xlfn.unique(_xlfn._xlws.filter(cat_table[Subsector],$E8883=cat_table[Sector],"")))</f>
        <v>#NAME?</v>
      </c>
      <c r="AO8883" s="94" t="e">
        <f aca="false" t="array" ref="AO8883:AO8883">_xlfn.torow(_xlfn.unique(_xlfn._xlws.filter(cat_table[Sub-subsector],($E8883=cat_table[Sector])*($F8883=cat_table[Subsector]),"")))</f>
        <v>#NAME?</v>
      </c>
    </row>
    <row r="8884" customFormat="false" ht="15" hidden="false" customHeight="true" outlineLevel="0" collapsed="false">
      <c r="E8884" s="255"/>
      <c r="F8884" s="255"/>
      <c r="G8884" s="255"/>
      <c r="I8884" s="255"/>
      <c r="J8884" s="255"/>
      <c r="K8884" s="255"/>
      <c r="M8884" s="255"/>
      <c r="S8884" s="255"/>
      <c r="AE8884" s="94" t="e">
        <f aca="false" t="array" ref="AE8884:AE8884">_xlfn.torow(_xlfn.unique(_xlfn._xlws.filter(cat_table[Subsector],$E8884=cat_table[Sector],"")))</f>
        <v>#NAME?</v>
      </c>
      <c r="AO8884" s="94" t="e">
        <f aca="false" t="array" ref="AO8884:AO8884">_xlfn.torow(_xlfn.unique(_xlfn._xlws.filter(cat_table[Sub-subsector],($E8884=cat_table[Sector])*($F8884=cat_table[Subsector]),"")))</f>
        <v>#NAME?</v>
      </c>
    </row>
    <row r="8885" customFormat="false" ht="15" hidden="false" customHeight="true" outlineLevel="0" collapsed="false">
      <c r="E8885" s="255"/>
      <c r="F8885" s="255"/>
      <c r="G8885" s="255"/>
      <c r="I8885" s="255"/>
      <c r="J8885" s="255"/>
      <c r="K8885" s="255"/>
      <c r="M8885" s="255"/>
      <c r="S8885" s="255"/>
      <c r="AE8885" s="94" t="e">
        <f aca="false" t="array" ref="AE8885:AE8885">_xlfn.torow(_xlfn.unique(_xlfn._xlws.filter(cat_table[Subsector],$E8885=cat_table[Sector],"")))</f>
        <v>#NAME?</v>
      </c>
      <c r="AO8885" s="94" t="e">
        <f aca="false" t="array" ref="AO8885:AO8885">_xlfn.torow(_xlfn.unique(_xlfn._xlws.filter(cat_table[Sub-subsector],($E8885=cat_table[Sector])*($F8885=cat_table[Subsector]),"")))</f>
        <v>#NAME?</v>
      </c>
    </row>
    <row r="8886" customFormat="false" ht="15" hidden="false" customHeight="true" outlineLevel="0" collapsed="false">
      <c r="E8886" s="255"/>
      <c r="F8886" s="255"/>
      <c r="G8886" s="255"/>
      <c r="I8886" s="255"/>
      <c r="J8886" s="255"/>
      <c r="K8886" s="255"/>
      <c r="M8886" s="255"/>
      <c r="S8886" s="255"/>
      <c r="AE8886" s="94" t="e">
        <f aca="false" t="array" ref="AE8886:AE8886">_xlfn.torow(_xlfn.unique(_xlfn._xlws.filter(cat_table[Subsector],$E8886=cat_table[Sector],"")))</f>
        <v>#NAME?</v>
      </c>
      <c r="AO8886" s="94" t="e">
        <f aca="false" t="array" ref="AO8886:AO8886">_xlfn.torow(_xlfn.unique(_xlfn._xlws.filter(cat_table[Sub-subsector],($E8886=cat_table[Sector])*($F8886=cat_table[Subsector]),"")))</f>
        <v>#NAME?</v>
      </c>
    </row>
    <row r="8887" customFormat="false" ht="15" hidden="false" customHeight="true" outlineLevel="0" collapsed="false">
      <c r="E8887" s="255"/>
      <c r="F8887" s="255"/>
      <c r="G8887" s="255"/>
      <c r="I8887" s="255"/>
      <c r="J8887" s="255"/>
      <c r="K8887" s="255"/>
      <c r="M8887" s="255"/>
      <c r="S8887" s="255"/>
      <c r="AE8887" s="94" t="e">
        <f aca="false" t="array" ref="AE8887:AE8887">_xlfn.torow(_xlfn.unique(_xlfn._xlws.filter(cat_table[Subsector],$E8887=cat_table[Sector],"")))</f>
        <v>#NAME?</v>
      </c>
      <c r="AO8887" s="94" t="e">
        <f aca="false" t="array" ref="AO8887:AO8887">_xlfn.torow(_xlfn.unique(_xlfn._xlws.filter(cat_table[Sub-subsector],($E8887=cat_table[Sector])*($F8887=cat_table[Subsector]),"")))</f>
        <v>#NAME?</v>
      </c>
    </row>
    <row r="8888" customFormat="false" ht="15" hidden="false" customHeight="true" outlineLevel="0" collapsed="false">
      <c r="E8888" s="255"/>
      <c r="F8888" s="255"/>
      <c r="G8888" s="255"/>
      <c r="I8888" s="255"/>
      <c r="J8888" s="255"/>
      <c r="K8888" s="255"/>
      <c r="M8888" s="255"/>
      <c r="S8888" s="255"/>
      <c r="AE8888" s="94" t="e">
        <f aca="false" t="array" ref="AE8888:AE8888">_xlfn.torow(_xlfn.unique(_xlfn._xlws.filter(cat_table[Subsector],$E8888=cat_table[Sector],"")))</f>
        <v>#NAME?</v>
      </c>
      <c r="AO8888" s="94" t="e">
        <f aca="false" t="array" ref="AO8888:AO8888">_xlfn.torow(_xlfn.unique(_xlfn._xlws.filter(cat_table[Sub-subsector],($E8888=cat_table[Sector])*($F8888=cat_table[Subsector]),"")))</f>
        <v>#NAME?</v>
      </c>
    </row>
    <row r="8889" customFormat="false" ht="15" hidden="false" customHeight="true" outlineLevel="0" collapsed="false">
      <c r="E8889" s="255"/>
      <c r="F8889" s="255"/>
      <c r="G8889" s="255"/>
      <c r="I8889" s="255"/>
      <c r="J8889" s="255"/>
      <c r="K8889" s="255"/>
      <c r="M8889" s="255"/>
      <c r="S8889" s="255"/>
      <c r="AE8889" s="94" t="e">
        <f aca="false" t="array" ref="AE8889:AE8889">_xlfn.torow(_xlfn.unique(_xlfn._xlws.filter(cat_table[Subsector],$E8889=cat_table[Sector],"")))</f>
        <v>#NAME?</v>
      </c>
      <c r="AO8889" s="94" t="e">
        <f aca="false" t="array" ref="AO8889:AO8889">_xlfn.torow(_xlfn.unique(_xlfn._xlws.filter(cat_table[Sub-subsector],($E8889=cat_table[Sector])*($F8889=cat_table[Subsector]),"")))</f>
        <v>#NAME?</v>
      </c>
    </row>
    <row r="8890" customFormat="false" ht="15" hidden="false" customHeight="true" outlineLevel="0" collapsed="false">
      <c r="E8890" s="255"/>
      <c r="F8890" s="255"/>
      <c r="G8890" s="255"/>
      <c r="I8890" s="255"/>
      <c r="J8890" s="255"/>
      <c r="K8890" s="255"/>
      <c r="M8890" s="255"/>
      <c r="S8890" s="255"/>
      <c r="AE8890" s="94" t="e">
        <f aca="false" t="array" ref="AE8890:AE8890">_xlfn.torow(_xlfn.unique(_xlfn._xlws.filter(cat_table[Subsector],$E8890=cat_table[Sector],"")))</f>
        <v>#NAME?</v>
      </c>
      <c r="AO8890" s="94" t="e">
        <f aca="false" t="array" ref="AO8890:AO8890">_xlfn.torow(_xlfn.unique(_xlfn._xlws.filter(cat_table[Sub-subsector],($E8890=cat_table[Sector])*($F8890=cat_table[Subsector]),"")))</f>
        <v>#NAME?</v>
      </c>
    </row>
    <row r="8891" customFormat="false" ht="15" hidden="false" customHeight="true" outlineLevel="0" collapsed="false">
      <c r="E8891" s="255"/>
      <c r="F8891" s="255"/>
      <c r="G8891" s="255"/>
      <c r="I8891" s="255"/>
      <c r="J8891" s="255"/>
      <c r="K8891" s="255"/>
      <c r="M8891" s="255"/>
      <c r="S8891" s="255"/>
      <c r="AE8891" s="94" t="e">
        <f aca="false" t="array" ref="AE8891:AE8891">_xlfn.torow(_xlfn.unique(_xlfn._xlws.filter(cat_table[Subsector],$E8891=cat_table[Sector],"")))</f>
        <v>#NAME?</v>
      </c>
      <c r="AO8891" s="94" t="e">
        <f aca="false" t="array" ref="AO8891:AO8891">_xlfn.torow(_xlfn.unique(_xlfn._xlws.filter(cat_table[Sub-subsector],($E8891=cat_table[Sector])*($F8891=cat_table[Subsector]),"")))</f>
        <v>#NAME?</v>
      </c>
    </row>
    <row r="8892" customFormat="false" ht="15" hidden="false" customHeight="true" outlineLevel="0" collapsed="false">
      <c r="E8892" s="255"/>
      <c r="F8892" s="255"/>
      <c r="G8892" s="255"/>
      <c r="I8892" s="255"/>
      <c r="J8892" s="255"/>
      <c r="K8892" s="255"/>
      <c r="M8892" s="255"/>
      <c r="S8892" s="255"/>
      <c r="AE8892" s="94" t="e">
        <f aca="false" t="array" ref="AE8892:AE8892">_xlfn.torow(_xlfn.unique(_xlfn._xlws.filter(cat_table[Subsector],$E8892=cat_table[Sector],"")))</f>
        <v>#NAME?</v>
      </c>
      <c r="AO8892" s="94" t="e">
        <f aca="false" t="array" ref="AO8892:AO8892">_xlfn.torow(_xlfn.unique(_xlfn._xlws.filter(cat_table[Sub-subsector],($E8892=cat_table[Sector])*($F8892=cat_table[Subsector]),"")))</f>
        <v>#NAME?</v>
      </c>
    </row>
    <row r="8893" customFormat="false" ht="15" hidden="false" customHeight="true" outlineLevel="0" collapsed="false">
      <c r="E8893" s="255"/>
      <c r="F8893" s="255"/>
      <c r="G8893" s="255"/>
      <c r="I8893" s="255"/>
      <c r="J8893" s="255"/>
      <c r="K8893" s="255"/>
      <c r="M8893" s="255"/>
      <c r="S8893" s="255"/>
      <c r="AE8893" s="94" t="e">
        <f aca="false" t="array" ref="AE8893:AE8893">_xlfn.torow(_xlfn.unique(_xlfn._xlws.filter(cat_table[Subsector],$E8893=cat_table[Sector],"")))</f>
        <v>#NAME?</v>
      </c>
      <c r="AO8893" s="94" t="e">
        <f aca="false" t="array" ref="AO8893:AO8893">_xlfn.torow(_xlfn.unique(_xlfn._xlws.filter(cat_table[Sub-subsector],($E8893=cat_table[Sector])*($F8893=cat_table[Subsector]),"")))</f>
        <v>#NAME?</v>
      </c>
    </row>
    <row r="8894" customFormat="false" ht="15" hidden="false" customHeight="true" outlineLevel="0" collapsed="false">
      <c r="E8894" s="255"/>
      <c r="F8894" s="255"/>
      <c r="G8894" s="255"/>
      <c r="I8894" s="255"/>
      <c r="J8894" s="255"/>
      <c r="K8894" s="255"/>
      <c r="M8894" s="255"/>
      <c r="S8894" s="255"/>
      <c r="AE8894" s="94" t="e">
        <f aca="false" t="array" ref="AE8894:AE8894">_xlfn.torow(_xlfn.unique(_xlfn._xlws.filter(cat_table[Subsector],$E8894=cat_table[Sector],"")))</f>
        <v>#NAME?</v>
      </c>
      <c r="AO8894" s="94" t="e">
        <f aca="false" t="array" ref="AO8894:AO8894">_xlfn.torow(_xlfn.unique(_xlfn._xlws.filter(cat_table[Sub-subsector],($E8894=cat_table[Sector])*($F8894=cat_table[Subsector]),"")))</f>
        <v>#NAME?</v>
      </c>
    </row>
    <row r="8895" customFormat="false" ht="15" hidden="false" customHeight="true" outlineLevel="0" collapsed="false">
      <c r="E8895" s="255"/>
      <c r="F8895" s="255"/>
      <c r="G8895" s="255"/>
      <c r="I8895" s="255"/>
      <c r="J8895" s="255"/>
      <c r="K8895" s="255"/>
      <c r="M8895" s="255"/>
      <c r="S8895" s="255"/>
      <c r="AE8895" s="94" t="e">
        <f aca="false" t="array" ref="AE8895:AE8895">_xlfn.torow(_xlfn.unique(_xlfn._xlws.filter(cat_table[Subsector],$E8895=cat_table[Sector],"")))</f>
        <v>#NAME?</v>
      </c>
      <c r="AO8895" s="94" t="e">
        <f aca="false" t="array" ref="AO8895:AO8895">_xlfn.torow(_xlfn.unique(_xlfn._xlws.filter(cat_table[Sub-subsector],($E8895=cat_table[Sector])*($F8895=cat_table[Subsector]),"")))</f>
        <v>#NAME?</v>
      </c>
    </row>
    <row r="8896" customFormat="false" ht="15" hidden="false" customHeight="true" outlineLevel="0" collapsed="false">
      <c r="E8896" s="255"/>
      <c r="F8896" s="255"/>
      <c r="G8896" s="255"/>
      <c r="I8896" s="255"/>
      <c r="J8896" s="255"/>
      <c r="K8896" s="255"/>
      <c r="M8896" s="255"/>
      <c r="S8896" s="255"/>
      <c r="AE8896" s="94" t="e">
        <f aca="false" t="array" ref="AE8896:AE8896">_xlfn.torow(_xlfn.unique(_xlfn._xlws.filter(cat_table[Subsector],$E8896=cat_table[Sector],"")))</f>
        <v>#NAME?</v>
      </c>
      <c r="AO8896" s="94" t="e">
        <f aca="false" t="array" ref="AO8896:AO8896">_xlfn.torow(_xlfn.unique(_xlfn._xlws.filter(cat_table[Sub-subsector],($E8896=cat_table[Sector])*($F8896=cat_table[Subsector]),"")))</f>
        <v>#NAME?</v>
      </c>
    </row>
    <row r="8897" customFormat="false" ht="15" hidden="false" customHeight="true" outlineLevel="0" collapsed="false">
      <c r="E8897" s="255"/>
      <c r="F8897" s="255"/>
      <c r="G8897" s="255"/>
      <c r="I8897" s="255"/>
      <c r="J8897" s="255"/>
      <c r="K8897" s="255"/>
      <c r="M8897" s="255"/>
      <c r="S8897" s="255"/>
      <c r="AE8897" s="94" t="e">
        <f aca="false" t="array" ref="AE8897:AE8897">_xlfn.torow(_xlfn.unique(_xlfn._xlws.filter(cat_table[Subsector],$E8897=cat_table[Sector],"")))</f>
        <v>#NAME?</v>
      </c>
      <c r="AO8897" s="94" t="e">
        <f aca="false" t="array" ref="AO8897:AO8897">_xlfn.torow(_xlfn.unique(_xlfn._xlws.filter(cat_table[Sub-subsector],($E8897=cat_table[Sector])*($F8897=cat_table[Subsector]),"")))</f>
        <v>#NAME?</v>
      </c>
    </row>
    <row r="8898" customFormat="false" ht="15" hidden="false" customHeight="true" outlineLevel="0" collapsed="false">
      <c r="E8898" s="255"/>
      <c r="F8898" s="255"/>
      <c r="G8898" s="255"/>
      <c r="I8898" s="255"/>
      <c r="J8898" s="255"/>
      <c r="K8898" s="255"/>
      <c r="M8898" s="255"/>
      <c r="S8898" s="255"/>
      <c r="AE8898" s="94" t="e">
        <f aca="false" t="array" ref="AE8898:AE8898">_xlfn.torow(_xlfn.unique(_xlfn._xlws.filter(cat_table[Subsector],$E8898=cat_table[Sector],"")))</f>
        <v>#NAME?</v>
      </c>
      <c r="AO8898" s="94" t="e">
        <f aca="false" t="array" ref="AO8898:AO8898">_xlfn.torow(_xlfn.unique(_xlfn._xlws.filter(cat_table[Sub-subsector],($E8898=cat_table[Sector])*($F8898=cat_table[Subsector]),"")))</f>
        <v>#NAME?</v>
      </c>
    </row>
    <row r="8899" customFormat="false" ht="15" hidden="false" customHeight="true" outlineLevel="0" collapsed="false">
      <c r="E8899" s="255"/>
      <c r="F8899" s="255"/>
      <c r="G8899" s="255"/>
      <c r="I8899" s="255"/>
      <c r="J8899" s="255"/>
      <c r="K8899" s="255"/>
      <c r="M8899" s="255"/>
      <c r="S8899" s="255"/>
      <c r="AE8899" s="94" t="e">
        <f aca="false" t="array" ref="AE8899:AE8899">_xlfn.torow(_xlfn.unique(_xlfn._xlws.filter(cat_table[Subsector],$E8899=cat_table[Sector],"")))</f>
        <v>#NAME?</v>
      </c>
      <c r="AO8899" s="94" t="e">
        <f aca="false" t="array" ref="AO8899:AO8899">_xlfn.torow(_xlfn.unique(_xlfn._xlws.filter(cat_table[Sub-subsector],($E8899=cat_table[Sector])*($F8899=cat_table[Subsector]),"")))</f>
        <v>#NAME?</v>
      </c>
    </row>
    <row r="8900" customFormat="false" ht="15" hidden="false" customHeight="true" outlineLevel="0" collapsed="false">
      <c r="E8900" s="255"/>
      <c r="F8900" s="255"/>
      <c r="G8900" s="255"/>
      <c r="I8900" s="255"/>
      <c r="J8900" s="255"/>
      <c r="K8900" s="255"/>
      <c r="M8900" s="255"/>
      <c r="S8900" s="255"/>
      <c r="AE8900" s="94" t="e">
        <f aca="false" t="array" ref="AE8900:AE8900">_xlfn.torow(_xlfn.unique(_xlfn._xlws.filter(cat_table[Subsector],$E8900=cat_table[Sector],"")))</f>
        <v>#NAME?</v>
      </c>
      <c r="AO8900" s="94" t="e">
        <f aca="false" t="array" ref="AO8900:AO8900">_xlfn.torow(_xlfn.unique(_xlfn._xlws.filter(cat_table[Sub-subsector],($E8900=cat_table[Sector])*($F8900=cat_table[Subsector]),"")))</f>
        <v>#NAME?</v>
      </c>
    </row>
    <row r="8901" customFormat="false" ht="15" hidden="false" customHeight="true" outlineLevel="0" collapsed="false">
      <c r="E8901" s="255"/>
      <c r="F8901" s="255"/>
      <c r="G8901" s="255"/>
      <c r="I8901" s="255"/>
      <c r="J8901" s="255"/>
      <c r="K8901" s="255"/>
      <c r="M8901" s="255"/>
      <c r="S8901" s="255"/>
      <c r="AE8901" s="94" t="e">
        <f aca="false" t="array" ref="AE8901:AE8901">_xlfn.torow(_xlfn.unique(_xlfn._xlws.filter(cat_table[Subsector],$E8901=cat_table[Sector],"")))</f>
        <v>#NAME?</v>
      </c>
      <c r="AO8901" s="94" t="e">
        <f aca="false" t="array" ref="AO8901:AO8901">_xlfn.torow(_xlfn.unique(_xlfn._xlws.filter(cat_table[Sub-subsector],($E8901=cat_table[Sector])*($F8901=cat_table[Subsector]),"")))</f>
        <v>#NAME?</v>
      </c>
    </row>
    <row r="8902" customFormat="false" ht="15" hidden="false" customHeight="true" outlineLevel="0" collapsed="false">
      <c r="E8902" s="255"/>
      <c r="F8902" s="255"/>
      <c r="G8902" s="255"/>
      <c r="I8902" s="255"/>
      <c r="J8902" s="255"/>
      <c r="K8902" s="255"/>
      <c r="M8902" s="255"/>
      <c r="S8902" s="255"/>
      <c r="AE8902" s="94" t="e">
        <f aca="false" t="array" ref="AE8902:AE8902">_xlfn.torow(_xlfn.unique(_xlfn._xlws.filter(cat_table[Subsector],$E8902=cat_table[Sector],"")))</f>
        <v>#NAME?</v>
      </c>
      <c r="AO8902" s="94" t="e">
        <f aca="false" t="array" ref="AO8902:AO8902">_xlfn.torow(_xlfn.unique(_xlfn._xlws.filter(cat_table[Sub-subsector],($E8902=cat_table[Sector])*($F8902=cat_table[Subsector]),"")))</f>
        <v>#NAME?</v>
      </c>
    </row>
    <row r="8903" customFormat="false" ht="15" hidden="false" customHeight="true" outlineLevel="0" collapsed="false">
      <c r="E8903" s="255"/>
      <c r="F8903" s="255"/>
      <c r="G8903" s="255"/>
      <c r="I8903" s="255"/>
      <c r="J8903" s="255"/>
      <c r="K8903" s="255"/>
      <c r="M8903" s="255"/>
      <c r="S8903" s="255"/>
      <c r="AE8903" s="94" t="e">
        <f aca="false" t="array" ref="AE8903:AE8903">_xlfn.torow(_xlfn.unique(_xlfn._xlws.filter(cat_table[Subsector],$E8903=cat_table[Sector],"")))</f>
        <v>#NAME?</v>
      </c>
      <c r="AO8903" s="94" t="e">
        <f aca="false" t="array" ref="AO8903:AO8903">_xlfn.torow(_xlfn.unique(_xlfn._xlws.filter(cat_table[Sub-subsector],($E8903=cat_table[Sector])*($F8903=cat_table[Subsector]),"")))</f>
        <v>#NAME?</v>
      </c>
    </row>
    <row r="8904" customFormat="false" ht="15" hidden="false" customHeight="true" outlineLevel="0" collapsed="false">
      <c r="E8904" s="255"/>
      <c r="F8904" s="255"/>
      <c r="G8904" s="255"/>
      <c r="I8904" s="255"/>
      <c r="J8904" s="255"/>
      <c r="K8904" s="255"/>
      <c r="M8904" s="255"/>
      <c r="S8904" s="255"/>
      <c r="AE8904" s="94" t="e">
        <f aca="false" t="array" ref="AE8904:AE8904">_xlfn.torow(_xlfn.unique(_xlfn._xlws.filter(cat_table[Subsector],$E8904=cat_table[Sector],"")))</f>
        <v>#NAME?</v>
      </c>
      <c r="AO8904" s="94" t="e">
        <f aca="false" t="array" ref="AO8904:AO8904">_xlfn.torow(_xlfn.unique(_xlfn._xlws.filter(cat_table[Sub-subsector],($E8904=cat_table[Sector])*($F8904=cat_table[Subsector]),"")))</f>
        <v>#NAME?</v>
      </c>
    </row>
    <row r="8905" customFormat="false" ht="15" hidden="false" customHeight="true" outlineLevel="0" collapsed="false">
      <c r="E8905" s="255"/>
      <c r="F8905" s="255"/>
      <c r="G8905" s="255"/>
      <c r="I8905" s="255"/>
      <c r="J8905" s="255"/>
      <c r="K8905" s="255"/>
      <c r="M8905" s="255"/>
      <c r="S8905" s="255"/>
      <c r="AE8905" s="94" t="e">
        <f aca="false" t="array" ref="AE8905:AE8905">_xlfn.torow(_xlfn.unique(_xlfn._xlws.filter(cat_table[Subsector],$E8905=cat_table[Sector],"")))</f>
        <v>#NAME?</v>
      </c>
      <c r="AO8905" s="94" t="e">
        <f aca="false" t="array" ref="AO8905:AO8905">_xlfn.torow(_xlfn.unique(_xlfn._xlws.filter(cat_table[Sub-subsector],($E8905=cat_table[Sector])*($F8905=cat_table[Subsector]),"")))</f>
        <v>#NAME?</v>
      </c>
    </row>
    <row r="8906" customFormat="false" ht="15" hidden="false" customHeight="true" outlineLevel="0" collapsed="false">
      <c r="E8906" s="255"/>
      <c r="F8906" s="255"/>
      <c r="G8906" s="255"/>
      <c r="I8906" s="255"/>
      <c r="J8906" s="255"/>
      <c r="K8906" s="255"/>
      <c r="M8906" s="255"/>
      <c r="S8906" s="255"/>
      <c r="AE8906" s="94" t="e">
        <f aca="false" t="array" ref="AE8906:AE8906">_xlfn.torow(_xlfn.unique(_xlfn._xlws.filter(cat_table[Subsector],$E8906=cat_table[Sector],"")))</f>
        <v>#NAME?</v>
      </c>
      <c r="AO8906" s="94" t="e">
        <f aca="false" t="array" ref="AO8906:AO8906">_xlfn.torow(_xlfn.unique(_xlfn._xlws.filter(cat_table[Sub-subsector],($E8906=cat_table[Sector])*($F8906=cat_table[Subsector]),"")))</f>
        <v>#NAME?</v>
      </c>
    </row>
    <row r="8907" customFormat="false" ht="15" hidden="false" customHeight="true" outlineLevel="0" collapsed="false">
      <c r="E8907" s="255"/>
      <c r="F8907" s="255"/>
      <c r="G8907" s="255"/>
      <c r="I8907" s="255"/>
      <c r="J8907" s="255"/>
      <c r="K8907" s="255"/>
      <c r="M8907" s="255"/>
      <c r="S8907" s="255"/>
      <c r="AE8907" s="94" t="e">
        <f aca="false" t="array" ref="AE8907:AE8907">_xlfn.torow(_xlfn.unique(_xlfn._xlws.filter(cat_table[Subsector],$E8907=cat_table[Sector],"")))</f>
        <v>#NAME?</v>
      </c>
      <c r="AO8907" s="94" t="e">
        <f aca="false" t="array" ref="AO8907:AO8907">_xlfn.torow(_xlfn.unique(_xlfn._xlws.filter(cat_table[Sub-subsector],($E8907=cat_table[Sector])*($F8907=cat_table[Subsector]),"")))</f>
        <v>#NAME?</v>
      </c>
    </row>
    <row r="8908" customFormat="false" ht="15" hidden="false" customHeight="true" outlineLevel="0" collapsed="false">
      <c r="E8908" s="255"/>
      <c r="F8908" s="255"/>
      <c r="G8908" s="255"/>
      <c r="I8908" s="255"/>
      <c r="J8908" s="255"/>
      <c r="K8908" s="255"/>
      <c r="M8908" s="255"/>
      <c r="S8908" s="255"/>
      <c r="AE8908" s="94" t="e">
        <f aca="false" t="array" ref="AE8908:AE8908">_xlfn.torow(_xlfn.unique(_xlfn._xlws.filter(cat_table[Subsector],$E8908=cat_table[Sector],"")))</f>
        <v>#NAME?</v>
      </c>
      <c r="AO8908" s="94" t="e">
        <f aca="false" t="array" ref="AO8908:AO8908">_xlfn.torow(_xlfn.unique(_xlfn._xlws.filter(cat_table[Sub-subsector],($E8908=cat_table[Sector])*($F8908=cat_table[Subsector]),"")))</f>
        <v>#NAME?</v>
      </c>
    </row>
    <row r="8909" customFormat="false" ht="15" hidden="false" customHeight="true" outlineLevel="0" collapsed="false">
      <c r="E8909" s="255"/>
      <c r="F8909" s="255"/>
      <c r="G8909" s="255"/>
      <c r="I8909" s="255"/>
      <c r="J8909" s="255"/>
      <c r="K8909" s="255"/>
      <c r="M8909" s="255"/>
      <c r="S8909" s="255"/>
      <c r="AE8909" s="94" t="e">
        <f aca="false" t="array" ref="AE8909:AE8909">_xlfn.torow(_xlfn.unique(_xlfn._xlws.filter(cat_table[Subsector],$E8909=cat_table[Sector],"")))</f>
        <v>#NAME?</v>
      </c>
      <c r="AO8909" s="94" t="e">
        <f aca="false" t="array" ref="AO8909:AO8909">_xlfn.torow(_xlfn.unique(_xlfn._xlws.filter(cat_table[Sub-subsector],($E8909=cat_table[Sector])*($F8909=cat_table[Subsector]),"")))</f>
        <v>#NAME?</v>
      </c>
    </row>
    <row r="8910" customFormat="false" ht="15" hidden="false" customHeight="true" outlineLevel="0" collapsed="false">
      <c r="E8910" s="255"/>
      <c r="F8910" s="255"/>
      <c r="G8910" s="255"/>
      <c r="I8910" s="255"/>
      <c r="J8910" s="255"/>
      <c r="K8910" s="255"/>
      <c r="M8910" s="255"/>
      <c r="S8910" s="255"/>
      <c r="AE8910" s="94" t="e">
        <f aca="false" t="array" ref="AE8910:AE8910">_xlfn.torow(_xlfn.unique(_xlfn._xlws.filter(cat_table[Subsector],$E8910=cat_table[Sector],"")))</f>
        <v>#NAME?</v>
      </c>
      <c r="AO8910" s="94" t="e">
        <f aca="false" t="array" ref="AO8910:AO8910">_xlfn.torow(_xlfn.unique(_xlfn._xlws.filter(cat_table[Sub-subsector],($E8910=cat_table[Sector])*($F8910=cat_table[Subsector]),"")))</f>
        <v>#NAME?</v>
      </c>
    </row>
    <row r="8911" customFormat="false" ht="15" hidden="false" customHeight="true" outlineLevel="0" collapsed="false">
      <c r="E8911" s="255"/>
      <c r="F8911" s="255"/>
      <c r="G8911" s="255"/>
      <c r="I8911" s="255"/>
      <c r="J8911" s="255"/>
      <c r="K8911" s="255"/>
      <c r="M8911" s="255"/>
      <c r="S8911" s="255"/>
      <c r="AE8911" s="94" t="e">
        <f aca="false" t="array" ref="AE8911:AE8911">_xlfn.torow(_xlfn.unique(_xlfn._xlws.filter(cat_table[Subsector],$E8911=cat_table[Sector],"")))</f>
        <v>#NAME?</v>
      </c>
      <c r="AO8911" s="94" t="e">
        <f aca="false" t="array" ref="AO8911:AO8911">_xlfn.torow(_xlfn.unique(_xlfn._xlws.filter(cat_table[Sub-subsector],($E8911=cat_table[Sector])*($F8911=cat_table[Subsector]),"")))</f>
        <v>#NAME?</v>
      </c>
    </row>
    <row r="8912" customFormat="false" ht="15" hidden="false" customHeight="true" outlineLevel="0" collapsed="false">
      <c r="E8912" s="255"/>
      <c r="F8912" s="255"/>
      <c r="G8912" s="255"/>
      <c r="I8912" s="255"/>
      <c r="J8912" s="255"/>
      <c r="K8912" s="255"/>
      <c r="M8912" s="255"/>
      <c r="S8912" s="255"/>
      <c r="AE8912" s="94" t="e">
        <f aca="false" t="array" ref="AE8912:AE8912">_xlfn.torow(_xlfn.unique(_xlfn._xlws.filter(cat_table[Subsector],$E8912=cat_table[Sector],"")))</f>
        <v>#NAME?</v>
      </c>
      <c r="AO8912" s="94" t="e">
        <f aca="false" t="array" ref="AO8912:AO8912">_xlfn.torow(_xlfn.unique(_xlfn._xlws.filter(cat_table[Sub-subsector],($E8912=cat_table[Sector])*($F8912=cat_table[Subsector]),"")))</f>
        <v>#NAME?</v>
      </c>
    </row>
    <row r="8913" customFormat="false" ht="15" hidden="false" customHeight="true" outlineLevel="0" collapsed="false">
      <c r="E8913" s="255"/>
      <c r="F8913" s="255"/>
      <c r="G8913" s="255"/>
      <c r="I8913" s="255"/>
      <c r="J8913" s="255"/>
      <c r="K8913" s="255"/>
      <c r="M8913" s="255"/>
      <c r="S8913" s="255"/>
      <c r="AE8913" s="94" t="e">
        <f aca="false" t="array" ref="AE8913:AE8913">_xlfn.torow(_xlfn.unique(_xlfn._xlws.filter(cat_table[Subsector],$E8913=cat_table[Sector],"")))</f>
        <v>#NAME?</v>
      </c>
      <c r="AO8913" s="94" t="e">
        <f aca="false" t="array" ref="AO8913:AO8913">_xlfn.torow(_xlfn.unique(_xlfn._xlws.filter(cat_table[Sub-subsector],($E8913=cat_table[Sector])*($F8913=cat_table[Subsector]),"")))</f>
        <v>#NAME?</v>
      </c>
    </row>
    <row r="8914" customFormat="false" ht="15" hidden="false" customHeight="true" outlineLevel="0" collapsed="false">
      <c r="E8914" s="255"/>
      <c r="F8914" s="255"/>
      <c r="G8914" s="255"/>
      <c r="I8914" s="255"/>
      <c r="J8914" s="255"/>
      <c r="K8914" s="255"/>
      <c r="M8914" s="255"/>
      <c r="S8914" s="255"/>
      <c r="AE8914" s="94" t="e">
        <f aca="false" t="array" ref="AE8914:AE8914">_xlfn.torow(_xlfn.unique(_xlfn._xlws.filter(cat_table[Subsector],$E8914=cat_table[Sector],"")))</f>
        <v>#NAME?</v>
      </c>
      <c r="AO8914" s="94" t="e">
        <f aca="false" t="array" ref="AO8914:AO8914">_xlfn.torow(_xlfn.unique(_xlfn._xlws.filter(cat_table[Sub-subsector],($E8914=cat_table[Sector])*($F8914=cat_table[Subsector]),"")))</f>
        <v>#NAME?</v>
      </c>
    </row>
    <row r="8915" customFormat="false" ht="15" hidden="false" customHeight="true" outlineLevel="0" collapsed="false">
      <c r="E8915" s="255"/>
      <c r="F8915" s="255"/>
      <c r="G8915" s="255"/>
      <c r="I8915" s="255"/>
      <c r="J8915" s="255"/>
      <c r="K8915" s="255"/>
      <c r="M8915" s="255"/>
      <c r="S8915" s="255"/>
      <c r="AE8915" s="94" t="e">
        <f aca="false" t="array" ref="AE8915:AE8915">_xlfn.torow(_xlfn.unique(_xlfn._xlws.filter(cat_table[Subsector],$E8915=cat_table[Sector],"")))</f>
        <v>#NAME?</v>
      </c>
      <c r="AO8915" s="94" t="e">
        <f aca="false" t="array" ref="AO8915:AO8915">_xlfn.torow(_xlfn.unique(_xlfn._xlws.filter(cat_table[Sub-subsector],($E8915=cat_table[Sector])*($F8915=cat_table[Subsector]),"")))</f>
        <v>#NAME?</v>
      </c>
    </row>
    <row r="8916" customFormat="false" ht="15" hidden="false" customHeight="true" outlineLevel="0" collapsed="false">
      <c r="E8916" s="255"/>
      <c r="F8916" s="255"/>
      <c r="G8916" s="255"/>
      <c r="I8916" s="255"/>
      <c r="J8916" s="255"/>
      <c r="K8916" s="255"/>
      <c r="M8916" s="255"/>
      <c r="S8916" s="255"/>
      <c r="AE8916" s="94" t="e">
        <f aca="false" t="array" ref="AE8916:AE8916">_xlfn.torow(_xlfn.unique(_xlfn._xlws.filter(cat_table[Subsector],$E8916=cat_table[Sector],"")))</f>
        <v>#NAME?</v>
      </c>
      <c r="AO8916" s="94" t="e">
        <f aca="false" t="array" ref="AO8916:AO8916">_xlfn.torow(_xlfn.unique(_xlfn._xlws.filter(cat_table[Sub-subsector],($E8916=cat_table[Sector])*($F8916=cat_table[Subsector]),"")))</f>
        <v>#NAME?</v>
      </c>
    </row>
    <row r="8917" customFormat="false" ht="15" hidden="false" customHeight="true" outlineLevel="0" collapsed="false">
      <c r="E8917" s="255"/>
      <c r="F8917" s="255"/>
      <c r="G8917" s="255"/>
      <c r="I8917" s="255"/>
      <c r="J8917" s="255"/>
      <c r="K8917" s="255"/>
      <c r="M8917" s="255"/>
      <c r="S8917" s="255"/>
      <c r="AE8917" s="94" t="e">
        <f aca="false" t="array" ref="AE8917:AE8917">_xlfn.torow(_xlfn.unique(_xlfn._xlws.filter(cat_table[Subsector],$E8917=cat_table[Sector],"")))</f>
        <v>#NAME?</v>
      </c>
      <c r="AO8917" s="94" t="e">
        <f aca="false" t="array" ref="AO8917:AO8917">_xlfn.torow(_xlfn.unique(_xlfn._xlws.filter(cat_table[Sub-subsector],($E8917=cat_table[Sector])*($F8917=cat_table[Subsector]),"")))</f>
        <v>#NAME?</v>
      </c>
    </row>
    <row r="8918" customFormat="false" ht="15" hidden="false" customHeight="true" outlineLevel="0" collapsed="false">
      <c r="E8918" s="255"/>
      <c r="F8918" s="255"/>
      <c r="G8918" s="255"/>
      <c r="I8918" s="255"/>
      <c r="J8918" s="255"/>
      <c r="K8918" s="255"/>
      <c r="M8918" s="255"/>
      <c r="S8918" s="255"/>
      <c r="AE8918" s="94" t="e">
        <f aca="false" t="array" ref="AE8918:AE8918">_xlfn.torow(_xlfn.unique(_xlfn._xlws.filter(cat_table[Subsector],$E8918=cat_table[Sector],"")))</f>
        <v>#NAME?</v>
      </c>
      <c r="AO8918" s="94" t="e">
        <f aca="false" t="array" ref="AO8918:AO8918">_xlfn.torow(_xlfn.unique(_xlfn._xlws.filter(cat_table[Sub-subsector],($E8918=cat_table[Sector])*($F8918=cat_table[Subsector]),"")))</f>
        <v>#NAME?</v>
      </c>
    </row>
    <row r="8919" customFormat="false" ht="15" hidden="false" customHeight="true" outlineLevel="0" collapsed="false">
      <c r="E8919" s="255"/>
      <c r="F8919" s="255"/>
      <c r="G8919" s="255"/>
      <c r="I8919" s="255"/>
      <c r="J8919" s="255"/>
      <c r="K8919" s="255"/>
      <c r="M8919" s="255"/>
      <c r="S8919" s="255"/>
      <c r="AE8919" s="94" t="e">
        <f aca="false" t="array" ref="AE8919:AE8919">_xlfn.torow(_xlfn.unique(_xlfn._xlws.filter(cat_table[Subsector],$E8919=cat_table[Sector],"")))</f>
        <v>#NAME?</v>
      </c>
      <c r="AO8919" s="94" t="e">
        <f aca="false" t="array" ref="AO8919:AO8919">_xlfn.torow(_xlfn.unique(_xlfn._xlws.filter(cat_table[Sub-subsector],($E8919=cat_table[Sector])*($F8919=cat_table[Subsector]),"")))</f>
        <v>#NAME?</v>
      </c>
    </row>
    <row r="8920" customFormat="false" ht="15" hidden="false" customHeight="true" outlineLevel="0" collapsed="false">
      <c r="E8920" s="255"/>
      <c r="F8920" s="255"/>
      <c r="G8920" s="255"/>
      <c r="I8920" s="255"/>
      <c r="J8920" s="255"/>
      <c r="K8920" s="255"/>
      <c r="M8920" s="255"/>
      <c r="S8920" s="255"/>
      <c r="AE8920" s="94" t="e">
        <f aca="false" t="array" ref="AE8920:AE8920">_xlfn.torow(_xlfn.unique(_xlfn._xlws.filter(cat_table[Subsector],$E8920=cat_table[Sector],"")))</f>
        <v>#NAME?</v>
      </c>
      <c r="AO8920" s="94" t="e">
        <f aca="false" t="array" ref="AO8920:AO8920">_xlfn.torow(_xlfn.unique(_xlfn._xlws.filter(cat_table[Sub-subsector],($E8920=cat_table[Sector])*($F8920=cat_table[Subsector]),"")))</f>
        <v>#NAME?</v>
      </c>
    </row>
    <row r="8921" customFormat="false" ht="15" hidden="false" customHeight="true" outlineLevel="0" collapsed="false">
      <c r="E8921" s="255"/>
      <c r="F8921" s="255"/>
      <c r="G8921" s="255"/>
      <c r="I8921" s="255"/>
      <c r="J8921" s="255"/>
      <c r="K8921" s="255"/>
      <c r="M8921" s="255"/>
      <c r="S8921" s="255"/>
      <c r="AE8921" s="94" t="e">
        <f aca="false" t="array" ref="AE8921:AE8921">_xlfn.torow(_xlfn.unique(_xlfn._xlws.filter(cat_table[Subsector],$E8921=cat_table[Sector],"")))</f>
        <v>#NAME?</v>
      </c>
      <c r="AO8921" s="94" t="e">
        <f aca="false" t="array" ref="AO8921:AO8921">_xlfn.torow(_xlfn.unique(_xlfn._xlws.filter(cat_table[Sub-subsector],($E8921=cat_table[Sector])*($F8921=cat_table[Subsector]),"")))</f>
        <v>#NAME?</v>
      </c>
    </row>
    <row r="8922" customFormat="false" ht="15" hidden="false" customHeight="true" outlineLevel="0" collapsed="false">
      <c r="E8922" s="255"/>
      <c r="F8922" s="255"/>
      <c r="G8922" s="255"/>
      <c r="I8922" s="255"/>
      <c r="J8922" s="255"/>
      <c r="K8922" s="255"/>
      <c r="M8922" s="255"/>
      <c r="S8922" s="255"/>
      <c r="AE8922" s="94" t="e">
        <f aca="false" t="array" ref="AE8922:AE8922">_xlfn.torow(_xlfn.unique(_xlfn._xlws.filter(cat_table[Subsector],$E8922=cat_table[Sector],"")))</f>
        <v>#NAME?</v>
      </c>
      <c r="AO8922" s="94" t="e">
        <f aca="false" t="array" ref="AO8922:AO8922">_xlfn.torow(_xlfn.unique(_xlfn._xlws.filter(cat_table[Sub-subsector],($E8922=cat_table[Sector])*($F8922=cat_table[Subsector]),"")))</f>
        <v>#NAME?</v>
      </c>
    </row>
    <row r="8923" customFormat="false" ht="15" hidden="false" customHeight="true" outlineLevel="0" collapsed="false">
      <c r="E8923" s="255"/>
      <c r="F8923" s="255"/>
      <c r="G8923" s="255"/>
      <c r="I8923" s="255"/>
      <c r="J8923" s="255"/>
      <c r="K8923" s="255"/>
      <c r="M8923" s="255"/>
      <c r="S8923" s="255"/>
      <c r="AE8923" s="94" t="e">
        <f aca="false" t="array" ref="AE8923:AE8923">_xlfn.torow(_xlfn.unique(_xlfn._xlws.filter(cat_table[Subsector],$E8923=cat_table[Sector],"")))</f>
        <v>#NAME?</v>
      </c>
      <c r="AO8923" s="94" t="e">
        <f aca="false" t="array" ref="AO8923:AO8923">_xlfn.torow(_xlfn.unique(_xlfn._xlws.filter(cat_table[Sub-subsector],($E8923=cat_table[Sector])*($F8923=cat_table[Subsector]),"")))</f>
        <v>#NAME?</v>
      </c>
    </row>
    <row r="8924" customFormat="false" ht="15" hidden="false" customHeight="true" outlineLevel="0" collapsed="false">
      <c r="E8924" s="255"/>
      <c r="F8924" s="255"/>
      <c r="G8924" s="255"/>
      <c r="I8924" s="255"/>
      <c r="J8924" s="255"/>
      <c r="K8924" s="255"/>
      <c r="M8924" s="255"/>
      <c r="S8924" s="255"/>
      <c r="AE8924" s="94" t="e">
        <f aca="false" t="array" ref="AE8924:AE8924">_xlfn.torow(_xlfn.unique(_xlfn._xlws.filter(cat_table[Subsector],$E8924=cat_table[Sector],"")))</f>
        <v>#NAME?</v>
      </c>
      <c r="AO8924" s="94" t="e">
        <f aca="false" t="array" ref="AO8924:AO8924">_xlfn.torow(_xlfn.unique(_xlfn._xlws.filter(cat_table[Sub-subsector],($E8924=cat_table[Sector])*($F8924=cat_table[Subsector]),"")))</f>
        <v>#NAME?</v>
      </c>
    </row>
    <row r="8925" customFormat="false" ht="15" hidden="false" customHeight="true" outlineLevel="0" collapsed="false">
      <c r="E8925" s="255"/>
      <c r="F8925" s="255"/>
      <c r="G8925" s="255"/>
      <c r="I8925" s="255"/>
      <c r="J8925" s="255"/>
      <c r="K8925" s="255"/>
      <c r="M8925" s="255"/>
      <c r="S8925" s="255"/>
      <c r="AE8925" s="94" t="e">
        <f aca="false" t="array" ref="AE8925:AE8925">_xlfn.torow(_xlfn.unique(_xlfn._xlws.filter(cat_table[Subsector],$E8925=cat_table[Sector],"")))</f>
        <v>#NAME?</v>
      </c>
      <c r="AO8925" s="94" t="e">
        <f aca="false" t="array" ref="AO8925:AO8925">_xlfn.torow(_xlfn.unique(_xlfn._xlws.filter(cat_table[Sub-subsector],($E8925=cat_table[Sector])*($F8925=cat_table[Subsector]),"")))</f>
        <v>#NAME?</v>
      </c>
    </row>
    <row r="8926" customFormat="false" ht="15" hidden="false" customHeight="true" outlineLevel="0" collapsed="false">
      <c r="E8926" s="255"/>
      <c r="F8926" s="255"/>
      <c r="G8926" s="255"/>
      <c r="I8926" s="255"/>
      <c r="J8926" s="255"/>
      <c r="K8926" s="255"/>
      <c r="M8926" s="255"/>
      <c r="S8926" s="255"/>
      <c r="AE8926" s="94" t="e">
        <f aca="false" t="array" ref="AE8926:AE8926">_xlfn.torow(_xlfn.unique(_xlfn._xlws.filter(cat_table[Subsector],$E8926=cat_table[Sector],"")))</f>
        <v>#NAME?</v>
      </c>
      <c r="AO8926" s="94" t="e">
        <f aca="false" t="array" ref="AO8926:AO8926">_xlfn.torow(_xlfn.unique(_xlfn._xlws.filter(cat_table[Sub-subsector],($E8926=cat_table[Sector])*($F8926=cat_table[Subsector]),"")))</f>
        <v>#NAME?</v>
      </c>
    </row>
    <row r="8927" customFormat="false" ht="15" hidden="false" customHeight="true" outlineLevel="0" collapsed="false">
      <c r="E8927" s="255"/>
      <c r="F8927" s="255"/>
      <c r="G8927" s="255"/>
      <c r="I8927" s="255"/>
      <c r="J8927" s="255"/>
      <c r="K8927" s="255"/>
      <c r="M8927" s="255"/>
      <c r="S8927" s="255"/>
      <c r="AE8927" s="94" t="e">
        <f aca="false" t="array" ref="AE8927:AE8927">_xlfn.torow(_xlfn.unique(_xlfn._xlws.filter(cat_table[Subsector],$E8927=cat_table[Sector],"")))</f>
        <v>#NAME?</v>
      </c>
      <c r="AO8927" s="94" t="e">
        <f aca="false" t="array" ref="AO8927:AO8927">_xlfn.torow(_xlfn.unique(_xlfn._xlws.filter(cat_table[Sub-subsector],($E8927=cat_table[Sector])*($F8927=cat_table[Subsector]),"")))</f>
        <v>#NAME?</v>
      </c>
    </row>
    <row r="8928" customFormat="false" ht="15" hidden="false" customHeight="true" outlineLevel="0" collapsed="false">
      <c r="E8928" s="255"/>
      <c r="F8928" s="255"/>
      <c r="G8928" s="255"/>
      <c r="I8928" s="255"/>
      <c r="J8928" s="255"/>
      <c r="K8928" s="255"/>
      <c r="M8928" s="255"/>
      <c r="S8928" s="255"/>
      <c r="AE8928" s="94" t="e">
        <f aca="false" t="array" ref="AE8928:AE8928">_xlfn.torow(_xlfn.unique(_xlfn._xlws.filter(cat_table[Subsector],$E8928=cat_table[Sector],"")))</f>
        <v>#NAME?</v>
      </c>
      <c r="AO8928" s="94" t="e">
        <f aca="false" t="array" ref="AO8928:AO8928">_xlfn.torow(_xlfn.unique(_xlfn._xlws.filter(cat_table[Sub-subsector],($E8928=cat_table[Sector])*($F8928=cat_table[Subsector]),"")))</f>
        <v>#NAME?</v>
      </c>
    </row>
    <row r="8929" customFormat="false" ht="15" hidden="false" customHeight="true" outlineLevel="0" collapsed="false">
      <c r="E8929" s="255"/>
      <c r="F8929" s="255"/>
      <c r="G8929" s="255"/>
      <c r="I8929" s="255"/>
      <c r="J8929" s="255"/>
      <c r="K8929" s="255"/>
      <c r="M8929" s="255"/>
      <c r="S8929" s="255"/>
      <c r="AE8929" s="94" t="e">
        <f aca="false" t="array" ref="AE8929:AE8929">_xlfn.torow(_xlfn.unique(_xlfn._xlws.filter(cat_table[Subsector],$E8929=cat_table[Sector],"")))</f>
        <v>#NAME?</v>
      </c>
      <c r="AO8929" s="94" t="e">
        <f aca="false" t="array" ref="AO8929:AO8929">_xlfn.torow(_xlfn.unique(_xlfn._xlws.filter(cat_table[Sub-subsector],($E8929=cat_table[Sector])*($F8929=cat_table[Subsector]),"")))</f>
        <v>#NAME?</v>
      </c>
    </row>
    <row r="8930" customFormat="false" ht="15" hidden="false" customHeight="true" outlineLevel="0" collapsed="false">
      <c r="E8930" s="255"/>
      <c r="F8930" s="255"/>
      <c r="G8930" s="255"/>
      <c r="I8930" s="255"/>
      <c r="J8930" s="255"/>
      <c r="K8930" s="255"/>
      <c r="M8930" s="255"/>
      <c r="S8930" s="255"/>
      <c r="AE8930" s="94" t="e">
        <f aca="false" t="array" ref="AE8930:AE8930">_xlfn.torow(_xlfn.unique(_xlfn._xlws.filter(cat_table[Subsector],$E8930=cat_table[Sector],"")))</f>
        <v>#NAME?</v>
      </c>
      <c r="AO8930" s="94" t="e">
        <f aca="false" t="array" ref="AO8930:AO8930">_xlfn.torow(_xlfn.unique(_xlfn._xlws.filter(cat_table[Sub-subsector],($E8930=cat_table[Sector])*($F8930=cat_table[Subsector]),"")))</f>
        <v>#NAME?</v>
      </c>
    </row>
    <row r="8931" customFormat="false" ht="15" hidden="false" customHeight="true" outlineLevel="0" collapsed="false">
      <c r="E8931" s="255"/>
      <c r="F8931" s="255"/>
      <c r="G8931" s="255"/>
      <c r="I8931" s="255"/>
      <c r="J8931" s="255"/>
      <c r="K8931" s="255"/>
      <c r="M8931" s="255"/>
      <c r="S8931" s="255"/>
      <c r="AE8931" s="94" t="e">
        <f aca="false" t="array" ref="AE8931:AE8931">_xlfn.torow(_xlfn.unique(_xlfn._xlws.filter(cat_table[Subsector],$E8931=cat_table[Sector],"")))</f>
        <v>#NAME?</v>
      </c>
      <c r="AO8931" s="94" t="e">
        <f aca="false" t="array" ref="AO8931:AO8931">_xlfn.torow(_xlfn.unique(_xlfn._xlws.filter(cat_table[Sub-subsector],($E8931=cat_table[Sector])*($F8931=cat_table[Subsector]),"")))</f>
        <v>#NAME?</v>
      </c>
    </row>
    <row r="8932" customFormat="false" ht="15" hidden="false" customHeight="true" outlineLevel="0" collapsed="false">
      <c r="E8932" s="255"/>
      <c r="F8932" s="255"/>
      <c r="G8932" s="255"/>
      <c r="I8932" s="255"/>
      <c r="J8932" s="255"/>
      <c r="K8932" s="255"/>
      <c r="M8932" s="255"/>
      <c r="S8932" s="255"/>
      <c r="AE8932" s="94" t="e">
        <f aca="false" t="array" ref="AE8932:AE8932">_xlfn.torow(_xlfn.unique(_xlfn._xlws.filter(cat_table[Subsector],$E8932=cat_table[Sector],"")))</f>
        <v>#NAME?</v>
      </c>
      <c r="AO8932" s="94" t="e">
        <f aca="false" t="array" ref="AO8932:AO8932">_xlfn.torow(_xlfn.unique(_xlfn._xlws.filter(cat_table[Sub-subsector],($E8932=cat_table[Sector])*($F8932=cat_table[Subsector]),"")))</f>
        <v>#NAME?</v>
      </c>
    </row>
    <row r="8933" customFormat="false" ht="15" hidden="false" customHeight="true" outlineLevel="0" collapsed="false">
      <c r="E8933" s="255"/>
      <c r="F8933" s="255"/>
      <c r="G8933" s="255"/>
      <c r="I8933" s="255"/>
      <c r="J8933" s="255"/>
      <c r="K8933" s="255"/>
      <c r="M8933" s="255"/>
      <c r="S8933" s="255"/>
      <c r="AE8933" s="94" t="e">
        <f aca="false" t="array" ref="AE8933:AE8933">_xlfn.torow(_xlfn.unique(_xlfn._xlws.filter(cat_table[Subsector],$E8933=cat_table[Sector],"")))</f>
        <v>#NAME?</v>
      </c>
      <c r="AO8933" s="94" t="e">
        <f aca="false" t="array" ref="AO8933:AO8933">_xlfn.torow(_xlfn.unique(_xlfn._xlws.filter(cat_table[Sub-subsector],($E8933=cat_table[Sector])*($F8933=cat_table[Subsector]),"")))</f>
        <v>#NAME?</v>
      </c>
    </row>
    <row r="8934" customFormat="false" ht="15" hidden="false" customHeight="true" outlineLevel="0" collapsed="false">
      <c r="E8934" s="255"/>
      <c r="F8934" s="255"/>
      <c r="G8934" s="255"/>
      <c r="I8934" s="255"/>
      <c r="J8934" s="255"/>
      <c r="K8934" s="255"/>
      <c r="M8934" s="255"/>
      <c r="S8934" s="255"/>
      <c r="AE8934" s="94" t="e">
        <f aca="false" t="array" ref="AE8934:AE8934">_xlfn.torow(_xlfn.unique(_xlfn._xlws.filter(cat_table[Subsector],$E8934=cat_table[Sector],"")))</f>
        <v>#NAME?</v>
      </c>
      <c r="AO8934" s="94" t="e">
        <f aca="false" t="array" ref="AO8934:AO8934">_xlfn.torow(_xlfn.unique(_xlfn._xlws.filter(cat_table[Sub-subsector],($E8934=cat_table[Sector])*($F8934=cat_table[Subsector]),"")))</f>
        <v>#NAME?</v>
      </c>
    </row>
    <row r="8935" customFormat="false" ht="15" hidden="false" customHeight="true" outlineLevel="0" collapsed="false">
      <c r="E8935" s="255"/>
      <c r="F8935" s="255"/>
      <c r="G8935" s="255"/>
      <c r="I8935" s="255"/>
      <c r="J8935" s="255"/>
      <c r="K8935" s="255"/>
      <c r="M8935" s="255"/>
      <c r="S8935" s="255"/>
      <c r="AE8935" s="94" t="e">
        <f aca="false" t="array" ref="AE8935:AE8935">_xlfn.torow(_xlfn.unique(_xlfn._xlws.filter(cat_table[Subsector],$E8935=cat_table[Sector],"")))</f>
        <v>#NAME?</v>
      </c>
      <c r="AO8935" s="94" t="e">
        <f aca="false" t="array" ref="AO8935:AO8935">_xlfn.torow(_xlfn.unique(_xlfn._xlws.filter(cat_table[Sub-subsector],($E8935=cat_table[Sector])*($F8935=cat_table[Subsector]),"")))</f>
        <v>#NAME?</v>
      </c>
    </row>
    <row r="8936" customFormat="false" ht="15" hidden="false" customHeight="true" outlineLevel="0" collapsed="false">
      <c r="E8936" s="255"/>
      <c r="F8936" s="255"/>
      <c r="G8936" s="255"/>
      <c r="I8936" s="255"/>
      <c r="J8936" s="255"/>
      <c r="K8936" s="255"/>
      <c r="M8936" s="255"/>
      <c r="S8936" s="255"/>
      <c r="AE8936" s="94" t="e">
        <f aca="false" t="array" ref="AE8936:AE8936">_xlfn.torow(_xlfn.unique(_xlfn._xlws.filter(cat_table[Subsector],$E8936=cat_table[Sector],"")))</f>
        <v>#NAME?</v>
      </c>
      <c r="AO8936" s="94" t="e">
        <f aca="false" t="array" ref="AO8936:AO8936">_xlfn.torow(_xlfn.unique(_xlfn._xlws.filter(cat_table[Sub-subsector],($E8936=cat_table[Sector])*($F8936=cat_table[Subsector]),"")))</f>
        <v>#NAME?</v>
      </c>
    </row>
    <row r="8937" customFormat="false" ht="15" hidden="false" customHeight="true" outlineLevel="0" collapsed="false">
      <c r="E8937" s="255"/>
      <c r="F8937" s="255"/>
      <c r="G8937" s="255"/>
      <c r="I8937" s="255"/>
      <c r="J8937" s="255"/>
      <c r="K8937" s="255"/>
      <c r="M8937" s="255"/>
      <c r="S8937" s="255"/>
      <c r="AE8937" s="94" t="e">
        <f aca="false" t="array" ref="AE8937:AE8937">_xlfn.torow(_xlfn.unique(_xlfn._xlws.filter(cat_table[Subsector],$E8937=cat_table[Sector],"")))</f>
        <v>#NAME?</v>
      </c>
      <c r="AO8937" s="94" t="e">
        <f aca="false" t="array" ref="AO8937:AO8937">_xlfn.torow(_xlfn.unique(_xlfn._xlws.filter(cat_table[Sub-subsector],($E8937=cat_table[Sector])*($F8937=cat_table[Subsector]),"")))</f>
        <v>#NAME?</v>
      </c>
    </row>
    <row r="8938" customFormat="false" ht="15" hidden="false" customHeight="true" outlineLevel="0" collapsed="false">
      <c r="E8938" s="255"/>
      <c r="F8938" s="255"/>
      <c r="G8938" s="255"/>
      <c r="I8938" s="255"/>
      <c r="J8938" s="255"/>
      <c r="K8938" s="255"/>
      <c r="M8938" s="255"/>
      <c r="S8938" s="255"/>
      <c r="AE8938" s="94" t="e">
        <f aca="false" t="array" ref="AE8938:AE8938">_xlfn.torow(_xlfn.unique(_xlfn._xlws.filter(cat_table[Subsector],$E8938=cat_table[Sector],"")))</f>
        <v>#NAME?</v>
      </c>
      <c r="AO8938" s="94" t="e">
        <f aca="false" t="array" ref="AO8938:AO8938">_xlfn.torow(_xlfn.unique(_xlfn._xlws.filter(cat_table[Sub-subsector],($E8938=cat_table[Sector])*($F8938=cat_table[Subsector]),"")))</f>
        <v>#NAME?</v>
      </c>
    </row>
    <row r="8939" customFormat="false" ht="15" hidden="false" customHeight="true" outlineLevel="0" collapsed="false">
      <c r="E8939" s="255"/>
      <c r="F8939" s="255"/>
      <c r="G8939" s="255"/>
      <c r="I8939" s="255"/>
      <c r="J8939" s="255"/>
      <c r="K8939" s="255"/>
      <c r="M8939" s="255"/>
      <c r="S8939" s="255"/>
      <c r="AE8939" s="94" t="e">
        <f aca="false" t="array" ref="AE8939:AE8939">_xlfn.torow(_xlfn.unique(_xlfn._xlws.filter(cat_table[Subsector],$E8939=cat_table[Sector],"")))</f>
        <v>#NAME?</v>
      </c>
      <c r="AO8939" s="94" t="e">
        <f aca="false" t="array" ref="AO8939:AO8939">_xlfn.torow(_xlfn.unique(_xlfn._xlws.filter(cat_table[Sub-subsector],($E8939=cat_table[Sector])*($F8939=cat_table[Subsector]),"")))</f>
        <v>#NAME?</v>
      </c>
    </row>
    <row r="8940" customFormat="false" ht="15" hidden="false" customHeight="true" outlineLevel="0" collapsed="false">
      <c r="E8940" s="255"/>
      <c r="F8940" s="255"/>
      <c r="G8940" s="255"/>
      <c r="I8940" s="255"/>
      <c r="J8940" s="255"/>
      <c r="K8940" s="255"/>
      <c r="M8940" s="255"/>
      <c r="S8940" s="255"/>
      <c r="AE8940" s="94" t="e">
        <f aca="false" t="array" ref="AE8940:AE8940">_xlfn.torow(_xlfn.unique(_xlfn._xlws.filter(cat_table[Subsector],$E8940=cat_table[Sector],"")))</f>
        <v>#NAME?</v>
      </c>
      <c r="AO8940" s="94" t="e">
        <f aca="false" t="array" ref="AO8940:AO8940">_xlfn.torow(_xlfn.unique(_xlfn._xlws.filter(cat_table[Sub-subsector],($E8940=cat_table[Sector])*($F8940=cat_table[Subsector]),"")))</f>
        <v>#NAME?</v>
      </c>
    </row>
    <row r="8941" customFormat="false" ht="15" hidden="false" customHeight="true" outlineLevel="0" collapsed="false">
      <c r="E8941" s="255"/>
      <c r="F8941" s="255"/>
      <c r="G8941" s="255"/>
      <c r="I8941" s="255"/>
      <c r="J8941" s="255"/>
      <c r="K8941" s="255"/>
      <c r="M8941" s="255"/>
      <c r="S8941" s="255"/>
      <c r="AE8941" s="94" t="e">
        <f aca="false" t="array" ref="AE8941:AE8941">_xlfn.torow(_xlfn.unique(_xlfn._xlws.filter(cat_table[Subsector],$E8941=cat_table[Sector],"")))</f>
        <v>#NAME?</v>
      </c>
      <c r="AO8941" s="94" t="e">
        <f aca="false" t="array" ref="AO8941:AO8941">_xlfn.torow(_xlfn.unique(_xlfn._xlws.filter(cat_table[Sub-subsector],($E8941=cat_table[Sector])*($F8941=cat_table[Subsector]),"")))</f>
        <v>#NAME?</v>
      </c>
    </row>
    <row r="8942" customFormat="false" ht="15" hidden="false" customHeight="true" outlineLevel="0" collapsed="false">
      <c r="E8942" s="255"/>
      <c r="F8942" s="255"/>
      <c r="G8942" s="255"/>
      <c r="I8942" s="255"/>
      <c r="J8942" s="255"/>
      <c r="K8942" s="255"/>
      <c r="M8942" s="255"/>
      <c r="S8942" s="255"/>
      <c r="AE8942" s="94" t="e">
        <f aca="false" t="array" ref="AE8942:AE8942">_xlfn.torow(_xlfn.unique(_xlfn._xlws.filter(cat_table[Subsector],$E8942=cat_table[Sector],"")))</f>
        <v>#NAME?</v>
      </c>
      <c r="AO8942" s="94" t="e">
        <f aca="false" t="array" ref="AO8942:AO8942">_xlfn.torow(_xlfn.unique(_xlfn._xlws.filter(cat_table[Sub-subsector],($E8942=cat_table[Sector])*($F8942=cat_table[Subsector]),"")))</f>
        <v>#NAME?</v>
      </c>
    </row>
    <row r="8943" customFormat="false" ht="15" hidden="false" customHeight="true" outlineLevel="0" collapsed="false">
      <c r="E8943" s="255"/>
      <c r="F8943" s="255"/>
      <c r="G8943" s="255"/>
      <c r="I8943" s="255"/>
      <c r="J8943" s="255"/>
      <c r="K8943" s="255"/>
      <c r="M8943" s="255"/>
      <c r="S8943" s="255"/>
      <c r="AE8943" s="94" t="e">
        <f aca="false" t="array" ref="AE8943:AE8943">_xlfn.torow(_xlfn.unique(_xlfn._xlws.filter(cat_table[Subsector],$E8943=cat_table[Sector],"")))</f>
        <v>#NAME?</v>
      </c>
      <c r="AO8943" s="94" t="e">
        <f aca="false" t="array" ref="AO8943:AO8943">_xlfn.torow(_xlfn.unique(_xlfn._xlws.filter(cat_table[Sub-subsector],($E8943=cat_table[Sector])*($F8943=cat_table[Subsector]),"")))</f>
        <v>#NAME?</v>
      </c>
    </row>
    <row r="8944" customFormat="false" ht="15" hidden="false" customHeight="true" outlineLevel="0" collapsed="false">
      <c r="E8944" s="255"/>
      <c r="F8944" s="255"/>
      <c r="G8944" s="255"/>
      <c r="I8944" s="255"/>
      <c r="J8944" s="255"/>
      <c r="K8944" s="255"/>
      <c r="M8944" s="255"/>
      <c r="S8944" s="255"/>
      <c r="AE8944" s="94" t="e">
        <f aca="false" t="array" ref="AE8944:AE8944">_xlfn.torow(_xlfn.unique(_xlfn._xlws.filter(cat_table[Subsector],$E8944=cat_table[Sector],"")))</f>
        <v>#NAME?</v>
      </c>
      <c r="AO8944" s="94" t="e">
        <f aca="false" t="array" ref="AO8944:AO8944">_xlfn.torow(_xlfn.unique(_xlfn._xlws.filter(cat_table[Sub-subsector],($E8944=cat_table[Sector])*($F8944=cat_table[Subsector]),"")))</f>
        <v>#NAME?</v>
      </c>
    </row>
    <row r="8945" customFormat="false" ht="15" hidden="false" customHeight="true" outlineLevel="0" collapsed="false">
      <c r="E8945" s="255"/>
      <c r="F8945" s="255"/>
      <c r="G8945" s="255"/>
      <c r="I8945" s="255"/>
      <c r="J8945" s="255"/>
      <c r="K8945" s="255"/>
      <c r="M8945" s="255"/>
      <c r="S8945" s="255"/>
      <c r="AE8945" s="94" t="e">
        <f aca="false" t="array" ref="AE8945:AE8945">_xlfn.torow(_xlfn.unique(_xlfn._xlws.filter(cat_table[Subsector],$E8945=cat_table[Sector],"")))</f>
        <v>#NAME?</v>
      </c>
      <c r="AO8945" s="94" t="e">
        <f aca="false" t="array" ref="AO8945:AO8945">_xlfn.torow(_xlfn.unique(_xlfn._xlws.filter(cat_table[Sub-subsector],($E8945=cat_table[Sector])*($F8945=cat_table[Subsector]),"")))</f>
        <v>#NAME?</v>
      </c>
    </row>
    <row r="8946" customFormat="false" ht="15" hidden="false" customHeight="true" outlineLevel="0" collapsed="false">
      <c r="E8946" s="255"/>
      <c r="F8946" s="255"/>
      <c r="G8946" s="255"/>
      <c r="I8946" s="255"/>
      <c r="J8946" s="255"/>
      <c r="K8946" s="255"/>
      <c r="M8946" s="255"/>
      <c r="S8946" s="255"/>
      <c r="AE8946" s="94" t="e">
        <f aca="false" t="array" ref="AE8946:AE8946">_xlfn.torow(_xlfn.unique(_xlfn._xlws.filter(cat_table[Subsector],$E8946=cat_table[Sector],"")))</f>
        <v>#NAME?</v>
      </c>
      <c r="AO8946" s="94" t="e">
        <f aca="false" t="array" ref="AO8946:AO8946">_xlfn.torow(_xlfn.unique(_xlfn._xlws.filter(cat_table[Sub-subsector],($E8946=cat_table[Sector])*($F8946=cat_table[Subsector]),"")))</f>
        <v>#NAME?</v>
      </c>
    </row>
    <row r="8947" customFormat="false" ht="15" hidden="false" customHeight="true" outlineLevel="0" collapsed="false">
      <c r="E8947" s="255"/>
      <c r="F8947" s="255"/>
      <c r="G8947" s="255"/>
      <c r="I8947" s="255"/>
      <c r="J8947" s="255"/>
      <c r="K8947" s="255"/>
      <c r="M8947" s="255"/>
      <c r="S8947" s="255"/>
      <c r="AE8947" s="94" t="e">
        <f aca="false" t="array" ref="AE8947:AE8947">_xlfn.torow(_xlfn.unique(_xlfn._xlws.filter(cat_table[Subsector],$E8947=cat_table[Sector],"")))</f>
        <v>#NAME?</v>
      </c>
      <c r="AO8947" s="94" t="e">
        <f aca="false" t="array" ref="AO8947:AO8947">_xlfn.torow(_xlfn.unique(_xlfn._xlws.filter(cat_table[Sub-subsector],($E8947=cat_table[Sector])*($F8947=cat_table[Subsector]),"")))</f>
        <v>#NAME?</v>
      </c>
    </row>
    <row r="8948" customFormat="false" ht="15" hidden="false" customHeight="true" outlineLevel="0" collapsed="false">
      <c r="E8948" s="255"/>
      <c r="F8948" s="255"/>
      <c r="G8948" s="255"/>
      <c r="I8948" s="255"/>
      <c r="J8948" s="255"/>
      <c r="K8948" s="255"/>
      <c r="M8948" s="255"/>
      <c r="S8948" s="255"/>
      <c r="AE8948" s="94" t="e">
        <f aca="false" t="array" ref="AE8948:AE8948">_xlfn.torow(_xlfn.unique(_xlfn._xlws.filter(cat_table[Subsector],$E8948=cat_table[Sector],"")))</f>
        <v>#NAME?</v>
      </c>
      <c r="AO8948" s="94" t="e">
        <f aca="false" t="array" ref="AO8948:AO8948">_xlfn.torow(_xlfn.unique(_xlfn._xlws.filter(cat_table[Sub-subsector],($E8948=cat_table[Sector])*($F8948=cat_table[Subsector]),"")))</f>
        <v>#NAME?</v>
      </c>
    </row>
    <row r="8949" customFormat="false" ht="15" hidden="false" customHeight="true" outlineLevel="0" collapsed="false">
      <c r="E8949" s="255"/>
      <c r="F8949" s="255"/>
      <c r="G8949" s="255"/>
      <c r="I8949" s="255"/>
      <c r="J8949" s="255"/>
      <c r="K8949" s="255"/>
      <c r="M8949" s="255"/>
      <c r="S8949" s="255"/>
      <c r="AE8949" s="94" t="e">
        <f aca="false" t="array" ref="AE8949:AE8949">_xlfn.torow(_xlfn.unique(_xlfn._xlws.filter(cat_table[Subsector],$E8949=cat_table[Sector],"")))</f>
        <v>#NAME?</v>
      </c>
      <c r="AO8949" s="94" t="e">
        <f aca="false" t="array" ref="AO8949:AO8949">_xlfn.torow(_xlfn.unique(_xlfn._xlws.filter(cat_table[Sub-subsector],($E8949=cat_table[Sector])*($F8949=cat_table[Subsector]),"")))</f>
        <v>#NAME?</v>
      </c>
    </row>
    <row r="8950" customFormat="false" ht="15" hidden="false" customHeight="true" outlineLevel="0" collapsed="false">
      <c r="E8950" s="255"/>
      <c r="F8950" s="255"/>
      <c r="G8950" s="255"/>
      <c r="I8950" s="255"/>
      <c r="J8950" s="255"/>
      <c r="K8950" s="255"/>
      <c r="M8950" s="255"/>
      <c r="S8950" s="255"/>
      <c r="AE8950" s="94" t="e">
        <f aca="false" t="array" ref="AE8950:AE8950">_xlfn.torow(_xlfn.unique(_xlfn._xlws.filter(cat_table[Subsector],$E8950=cat_table[Sector],"")))</f>
        <v>#NAME?</v>
      </c>
      <c r="AO8950" s="94" t="e">
        <f aca="false" t="array" ref="AO8950:AO8950">_xlfn.torow(_xlfn.unique(_xlfn._xlws.filter(cat_table[Sub-subsector],($E8950=cat_table[Sector])*($F8950=cat_table[Subsector]),"")))</f>
        <v>#NAME?</v>
      </c>
    </row>
    <row r="8951" customFormat="false" ht="15" hidden="false" customHeight="true" outlineLevel="0" collapsed="false">
      <c r="E8951" s="255"/>
      <c r="F8951" s="255"/>
      <c r="G8951" s="255"/>
      <c r="I8951" s="255"/>
      <c r="J8951" s="255"/>
      <c r="K8951" s="255"/>
      <c r="M8951" s="255"/>
      <c r="S8951" s="255"/>
      <c r="AE8951" s="94" t="e">
        <f aca="false" t="array" ref="AE8951:AE8951">_xlfn.torow(_xlfn.unique(_xlfn._xlws.filter(cat_table[Subsector],$E8951=cat_table[Sector],"")))</f>
        <v>#NAME?</v>
      </c>
      <c r="AO8951" s="94" t="e">
        <f aca="false" t="array" ref="AO8951:AO8951">_xlfn.torow(_xlfn.unique(_xlfn._xlws.filter(cat_table[Sub-subsector],($E8951=cat_table[Sector])*($F8951=cat_table[Subsector]),"")))</f>
        <v>#NAME?</v>
      </c>
    </row>
    <row r="8952" customFormat="false" ht="15" hidden="false" customHeight="true" outlineLevel="0" collapsed="false">
      <c r="E8952" s="255"/>
      <c r="F8952" s="255"/>
      <c r="G8952" s="255"/>
      <c r="I8952" s="255"/>
      <c r="J8952" s="255"/>
      <c r="K8952" s="255"/>
      <c r="M8952" s="255"/>
      <c r="S8952" s="255"/>
      <c r="AE8952" s="94" t="e">
        <f aca="false" t="array" ref="AE8952:AE8952">_xlfn.torow(_xlfn.unique(_xlfn._xlws.filter(cat_table[Subsector],$E8952=cat_table[Sector],"")))</f>
        <v>#NAME?</v>
      </c>
      <c r="AO8952" s="94" t="e">
        <f aca="false" t="array" ref="AO8952:AO8952">_xlfn.torow(_xlfn.unique(_xlfn._xlws.filter(cat_table[Sub-subsector],($E8952=cat_table[Sector])*($F8952=cat_table[Subsector]),"")))</f>
        <v>#NAME?</v>
      </c>
    </row>
    <row r="8953" customFormat="false" ht="15" hidden="false" customHeight="true" outlineLevel="0" collapsed="false">
      <c r="E8953" s="255"/>
      <c r="F8953" s="255"/>
      <c r="G8953" s="255"/>
      <c r="I8953" s="255"/>
      <c r="J8953" s="255"/>
      <c r="K8953" s="255"/>
      <c r="M8953" s="255"/>
      <c r="S8953" s="255"/>
      <c r="AE8953" s="94" t="e">
        <f aca="false" t="array" ref="AE8953:AE8953">_xlfn.torow(_xlfn.unique(_xlfn._xlws.filter(cat_table[Subsector],$E8953=cat_table[Sector],"")))</f>
        <v>#NAME?</v>
      </c>
      <c r="AO8953" s="94" t="e">
        <f aca="false" t="array" ref="AO8953:AO8953">_xlfn.torow(_xlfn.unique(_xlfn._xlws.filter(cat_table[Sub-subsector],($E8953=cat_table[Sector])*($F8953=cat_table[Subsector]),"")))</f>
        <v>#NAME?</v>
      </c>
    </row>
    <row r="8954" customFormat="false" ht="15" hidden="false" customHeight="true" outlineLevel="0" collapsed="false">
      <c r="E8954" s="255"/>
      <c r="F8954" s="255"/>
      <c r="G8954" s="255"/>
      <c r="I8954" s="255"/>
      <c r="J8954" s="255"/>
      <c r="K8954" s="255"/>
      <c r="M8954" s="255"/>
      <c r="S8954" s="255"/>
      <c r="AE8954" s="94" t="e">
        <f aca="false" t="array" ref="AE8954:AE8954">_xlfn.torow(_xlfn.unique(_xlfn._xlws.filter(cat_table[Subsector],$E8954=cat_table[Sector],"")))</f>
        <v>#NAME?</v>
      </c>
      <c r="AO8954" s="94" t="e">
        <f aca="false" t="array" ref="AO8954:AO8954">_xlfn.torow(_xlfn.unique(_xlfn._xlws.filter(cat_table[Sub-subsector],($E8954=cat_table[Sector])*($F8954=cat_table[Subsector]),"")))</f>
        <v>#NAME?</v>
      </c>
    </row>
    <row r="8955" customFormat="false" ht="15" hidden="false" customHeight="true" outlineLevel="0" collapsed="false">
      <c r="E8955" s="255"/>
      <c r="F8955" s="255"/>
      <c r="G8955" s="255"/>
      <c r="I8955" s="255"/>
      <c r="J8955" s="255"/>
      <c r="K8955" s="255"/>
      <c r="M8955" s="255"/>
      <c r="S8955" s="255"/>
      <c r="AE8955" s="94" t="e">
        <f aca="false" t="array" ref="AE8955:AE8955">_xlfn.torow(_xlfn.unique(_xlfn._xlws.filter(cat_table[Subsector],$E8955=cat_table[Sector],"")))</f>
        <v>#NAME?</v>
      </c>
      <c r="AO8955" s="94" t="e">
        <f aca="false" t="array" ref="AO8955:AO8955">_xlfn.torow(_xlfn.unique(_xlfn._xlws.filter(cat_table[Sub-subsector],($E8955=cat_table[Sector])*($F8955=cat_table[Subsector]),"")))</f>
        <v>#NAME?</v>
      </c>
    </row>
    <row r="8956" customFormat="false" ht="15" hidden="false" customHeight="true" outlineLevel="0" collapsed="false">
      <c r="E8956" s="255"/>
      <c r="F8956" s="255"/>
      <c r="G8956" s="255"/>
      <c r="I8956" s="255"/>
      <c r="J8956" s="255"/>
      <c r="K8956" s="255"/>
      <c r="M8956" s="255"/>
      <c r="S8956" s="255"/>
      <c r="AE8956" s="94" t="e">
        <f aca="false" t="array" ref="AE8956:AE8956">_xlfn.torow(_xlfn.unique(_xlfn._xlws.filter(cat_table[Subsector],$E8956=cat_table[Sector],"")))</f>
        <v>#NAME?</v>
      </c>
      <c r="AO8956" s="94" t="e">
        <f aca="false" t="array" ref="AO8956:AO8956">_xlfn.torow(_xlfn.unique(_xlfn._xlws.filter(cat_table[Sub-subsector],($E8956=cat_table[Sector])*($F8956=cat_table[Subsector]),"")))</f>
        <v>#NAME?</v>
      </c>
    </row>
    <row r="8957" customFormat="false" ht="15" hidden="false" customHeight="true" outlineLevel="0" collapsed="false">
      <c r="E8957" s="255"/>
      <c r="F8957" s="255"/>
      <c r="G8957" s="255"/>
      <c r="I8957" s="255"/>
      <c r="J8957" s="255"/>
      <c r="K8957" s="255"/>
      <c r="M8957" s="255"/>
      <c r="S8957" s="255"/>
      <c r="AE8957" s="94" t="e">
        <f aca="false" t="array" ref="AE8957:AE8957">_xlfn.torow(_xlfn.unique(_xlfn._xlws.filter(cat_table[Subsector],$E8957=cat_table[Sector],"")))</f>
        <v>#NAME?</v>
      </c>
      <c r="AO8957" s="94" t="e">
        <f aca="false" t="array" ref="AO8957:AO8957">_xlfn.torow(_xlfn.unique(_xlfn._xlws.filter(cat_table[Sub-subsector],($E8957=cat_table[Sector])*($F8957=cat_table[Subsector]),"")))</f>
        <v>#NAME?</v>
      </c>
    </row>
    <row r="8958" customFormat="false" ht="15" hidden="false" customHeight="true" outlineLevel="0" collapsed="false">
      <c r="E8958" s="255"/>
      <c r="F8958" s="255"/>
      <c r="G8958" s="255"/>
      <c r="I8958" s="255"/>
      <c r="J8958" s="255"/>
      <c r="K8958" s="255"/>
      <c r="M8958" s="255"/>
      <c r="S8958" s="255"/>
      <c r="AE8958" s="94" t="e">
        <f aca="false" t="array" ref="AE8958:AE8958">_xlfn.torow(_xlfn.unique(_xlfn._xlws.filter(cat_table[Subsector],$E8958=cat_table[Sector],"")))</f>
        <v>#NAME?</v>
      </c>
      <c r="AO8958" s="94" t="e">
        <f aca="false" t="array" ref="AO8958:AO8958">_xlfn.torow(_xlfn.unique(_xlfn._xlws.filter(cat_table[Sub-subsector],($E8958=cat_table[Sector])*($F8958=cat_table[Subsector]),"")))</f>
        <v>#NAME?</v>
      </c>
    </row>
    <row r="8959" customFormat="false" ht="15" hidden="false" customHeight="true" outlineLevel="0" collapsed="false">
      <c r="E8959" s="255"/>
      <c r="F8959" s="255"/>
      <c r="G8959" s="255"/>
      <c r="I8959" s="255"/>
      <c r="J8959" s="255"/>
      <c r="K8959" s="255"/>
      <c r="M8959" s="255"/>
      <c r="S8959" s="255"/>
      <c r="AE8959" s="94" t="e">
        <f aca="false" t="array" ref="AE8959:AE8959">_xlfn.torow(_xlfn.unique(_xlfn._xlws.filter(cat_table[Subsector],$E8959=cat_table[Sector],"")))</f>
        <v>#NAME?</v>
      </c>
      <c r="AO8959" s="94" t="e">
        <f aca="false" t="array" ref="AO8959:AO8959">_xlfn.torow(_xlfn.unique(_xlfn._xlws.filter(cat_table[Sub-subsector],($E8959=cat_table[Sector])*($F8959=cat_table[Subsector]),"")))</f>
        <v>#NAME?</v>
      </c>
    </row>
    <row r="8960" customFormat="false" ht="15" hidden="false" customHeight="true" outlineLevel="0" collapsed="false">
      <c r="E8960" s="255"/>
      <c r="F8960" s="255"/>
      <c r="G8960" s="255"/>
      <c r="I8960" s="255"/>
      <c r="J8960" s="255"/>
      <c r="K8960" s="255"/>
      <c r="M8960" s="255"/>
      <c r="S8960" s="255"/>
      <c r="AE8960" s="94" t="e">
        <f aca="false" t="array" ref="AE8960:AE8960">_xlfn.torow(_xlfn.unique(_xlfn._xlws.filter(cat_table[Subsector],$E8960=cat_table[Sector],"")))</f>
        <v>#NAME?</v>
      </c>
      <c r="AO8960" s="94" t="e">
        <f aca="false" t="array" ref="AO8960:AO8960">_xlfn.torow(_xlfn.unique(_xlfn._xlws.filter(cat_table[Sub-subsector],($E8960=cat_table[Sector])*($F8960=cat_table[Subsector]),"")))</f>
        <v>#NAME?</v>
      </c>
    </row>
    <row r="8961" customFormat="false" ht="15" hidden="false" customHeight="true" outlineLevel="0" collapsed="false">
      <c r="E8961" s="255"/>
      <c r="F8961" s="255"/>
      <c r="G8961" s="255"/>
      <c r="I8961" s="255"/>
      <c r="J8961" s="255"/>
      <c r="K8961" s="255"/>
      <c r="M8961" s="255"/>
      <c r="S8961" s="255"/>
      <c r="AE8961" s="94" t="e">
        <f aca="false" t="array" ref="AE8961:AE8961">_xlfn.torow(_xlfn.unique(_xlfn._xlws.filter(cat_table[Subsector],$E8961=cat_table[Sector],"")))</f>
        <v>#NAME?</v>
      </c>
      <c r="AO8961" s="94" t="e">
        <f aca="false" t="array" ref="AO8961:AO8961">_xlfn.torow(_xlfn.unique(_xlfn._xlws.filter(cat_table[Sub-subsector],($E8961=cat_table[Sector])*($F8961=cat_table[Subsector]),"")))</f>
        <v>#NAME?</v>
      </c>
    </row>
    <row r="8962" customFormat="false" ht="15" hidden="false" customHeight="true" outlineLevel="0" collapsed="false">
      <c r="E8962" s="255"/>
      <c r="F8962" s="255"/>
      <c r="G8962" s="255"/>
      <c r="I8962" s="255"/>
      <c r="J8962" s="255"/>
      <c r="K8962" s="255"/>
      <c r="M8962" s="255"/>
      <c r="S8962" s="255"/>
      <c r="AE8962" s="94" t="e">
        <f aca="false" t="array" ref="AE8962:AE8962">_xlfn.torow(_xlfn.unique(_xlfn._xlws.filter(cat_table[Subsector],$E8962=cat_table[Sector],"")))</f>
        <v>#NAME?</v>
      </c>
      <c r="AO8962" s="94" t="e">
        <f aca="false" t="array" ref="AO8962:AO8962">_xlfn.torow(_xlfn.unique(_xlfn._xlws.filter(cat_table[Sub-subsector],($E8962=cat_table[Sector])*($F8962=cat_table[Subsector]),"")))</f>
        <v>#NAME?</v>
      </c>
    </row>
    <row r="8963" customFormat="false" ht="15" hidden="false" customHeight="true" outlineLevel="0" collapsed="false">
      <c r="E8963" s="255"/>
      <c r="F8963" s="255"/>
      <c r="G8963" s="255"/>
      <c r="I8963" s="255"/>
      <c r="J8963" s="255"/>
      <c r="K8963" s="255"/>
      <c r="M8963" s="255"/>
      <c r="S8963" s="255"/>
      <c r="AE8963" s="94" t="e">
        <f aca="false" t="array" ref="AE8963:AE8963">_xlfn.torow(_xlfn.unique(_xlfn._xlws.filter(cat_table[Subsector],$E8963=cat_table[Sector],"")))</f>
        <v>#NAME?</v>
      </c>
      <c r="AO8963" s="94" t="e">
        <f aca="false" t="array" ref="AO8963:AO8963">_xlfn.torow(_xlfn.unique(_xlfn._xlws.filter(cat_table[Sub-subsector],($E8963=cat_table[Sector])*($F8963=cat_table[Subsector]),"")))</f>
        <v>#NAME?</v>
      </c>
    </row>
    <row r="8964" customFormat="false" ht="15" hidden="false" customHeight="true" outlineLevel="0" collapsed="false">
      <c r="E8964" s="255"/>
      <c r="F8964" s="255"/>
      <c r="G8964" s="255"/>
      <c r="I8964" s="255"/>
      <c r="J8964" s="255"/>
      <c r="K8964" s="255"/>
      <c r="M8964" s="255"/>
      <c r="S8964" s="255"/>
      <c r="AE8964" s="94" t="e">
        <f aca="false" t="array" ref="AE8964:AE8964">_xlfn.torow(_xlfn.unique(_xlfn._xlws.filter(cat_table[Subsector],$E8964=cat_table[Sector],"")))</f>
        <v>#NAME?</v>
      </c>
      <c r="AO8964" s="94" t="e">
        <f aca="false" t="array" ref="AO8964:AO8964">_xlfn.torow(_xlfn.unique(_xlfn._xlws.filter(cat_table[Sub-subsector],($E8964=cat_table[Sector])*($F8964=cat_table[Subsector]),"")))</f>
        <v>#NAME?</v>
      </c>
    </row>
    <row r="8965" customFormat="false" ht="15" hidden="false" customHeight="true" outlineLevel="0" collapsed="false">
      <c r="E8965" s="255"/>
      <c r="F8965" s="255"/>
      <c r="G8965" s="255"/>
      <c r="I8965" s="255"/>
      <c r="J8965" s="255"/>
      <c r="K8965" s="255"/>
      <c r="M8965" s="255"/>
      <c r="S8965" s="255"/>
      <c r="AE8965" s="94" t="e">
        <f aca="false" t="array" ref="AE8965:AE8965">_xlfn.torow(_xlfn.unique(_xlfn._xlws.filter(cat_table[Subsector],$E8965=cat_table[Sector],"")))</f>
        <v>#NAME?</v>
      </c>
      <c r="AO8965" s="94" t="e">
        <f aca="false" t="array" ref="AO8965:AO8965">_xlfn.torow(_xlfn.unique(_xlfn._xlws.filter(cat_table[Sub-subsector],($E8965=cat_table[Sector])*($F8965=cat_table[Subsector]),"")))</f>
        <v>#NAME?</v>
      </c>
    </row>
    <row r="8966" customFormat="false" ht="15" hidden="false" customHeight="true" outlineLevel="0" collapsed="false">
      <c r="E8966" s="255"/>
      <c r="F8966" s="255"/>
      <c r="G8966" s="255"/>
      <c r="I8966" s="255"/>
      <c r="J8966" s="255"/>
      <c r="K8966" s="255"/>
      <c r="M8966" s="255"/>
      <c r="S8966" s="255"/>
      <c r="AE8966" s="94" t="e">
        <f aca="false" t="array" ref="AE8966:AE8966">_xlfn.torow(_xlfn.unique(_xlfn._xlws.filter(cat_table[Subsector],$E8966=cat_table[Sector],"")))</f>
        <v>#NAME?</v>
      </c>
      <c r="AO8966" s="94" t="e">
        <f aca="false" t="array" ref="AO8966:AO8966">_xlfn.torow(_xlfn.unique(_xlfn._xlws.filter(cat_table[Sub-subsector],($E8966=cat_table[Sector])*($F8966=cat_table[Subsector]),"")))</f>
        <v>#NAME?</v>
      </c>
    </row>
    <row r="8967" customFormat="false" ht="15" hidden="false" customHeight="true" outlineLevel="0" collapsed="false">
      <c r="E8967" s="255"/>
      <c r="F8967" s="255"/>
      <c r="G8967" s="255"/>
      <c r="I8967" s="255"/>
      <c r="J8967" s="255"/>
      <c r="K8967" s="255"/>
      <c r="M8967" s="255"/>
      <c r="S8967" s="255"/>
      <c r="AE8967" s="94" t="e">
        <f aca="false" t="array" ref="AE8967:AE8967">_xlfn.torow(_xlfn.unique(_xlfn._xlws.filter(cat_table[Subsector],$E8967=cat_table[Sector],"")))</f>
        <v>#NAME?</v>
      </c>
      <c r="AO8967" s="94" t="e">
        <f aca="false" t="array" ref="AO8967:AO8967">_xlfn.torow(_xlfn.unique(_xlfn._xlws.filter(cat_table[Sub-subsector],($E8967=cat_table[Sector])*($F8967=cat_table[Subsector]),"")))</f>
        <v>#NAME?</v>
      </c>
    </row>
    <row r="8968" customFormat="false" ht="15" hidden="false" customHeight="true" outlineLevel="0" collapsed="false">
      <c r="E8968" s="255"/>
      <c r="F8968" s="255"/>
      <c r="G8968" s="255"/>
      <c r="I8968" s="255"/>
      <c r="J8968" s="255"/>
      <c r="K8968" s="255"/>
      <c r="M8968" s="255"/>
      <c r="S8968" s="255"/>
      <c r="AE8968" s="94" t="e">
        <f aca="false" t="array" ref="AE8968:AE8968">_xlfn.torow(_xlfn.unique(_xlfn._xlws.filter(cat_table[Subsector],$E8968=cat_table[Sector],"")))</f>
        <v>#NAME?</v>
      </c>
      <c r="AO8968" s="94" t="e">
        <f aca="false" t="array" ref="AO8968:AO8968">_xlfn.torow(_xlfn.unique(_xlfn._xlws.filter(cat_table[Sub-subsector],($E8968=cat_table[Sector])*($F8968=cat_table[Subsector]),"")))</f>
        <v>#NAME?</v>
      </c>
    </row>
    <row r="8969" customFormat="false" ht="15" hidden="false" customHeight="true" outlineLevel="0" collapsed="false">
      <c r="E8969" s="255"/>
      <c r="F8969" s="255"/>
      <c r="G8969" s="255"/>
      <c r="I8969" s="255"/>
      <c r="J8969" s="255"/>
      <c r="K8969" s="255"/>
      <c r="M8969" s="255"/>
      <c r="S8969" s="255"/>
      <c r="AE8969" s="94" t="e">
        <f aca="false" t="array" ref="AE8969:AE8969">_xlfn.torow(_xlfn.unique(_xlfn._xlws.filter(cat_table[Subsector],$E8969=cat_table[Sector],"")))</f>
        <v>#NAME?</v>
      </c>
      <c r="AO8969" s="94" t="e">
        <f aca="false" t="array" ref="AO8969:AO8969">_xlfn.torow(_xlfn.unique(_xlfn._xlws.filter(cat_table[Sub-subsector],($E8969=cat_table[Sector])*($F8969=cat_table[Subsector]),"")))</f>
        <v>#NAME?</v>
      </c>
    </row>
    <row r="8970" customFormat="false" ht="15" hidden="false" customHeight="true" outlineLevel="0" collapsed="false">
      <c r="E8970" s="255"/>
      <c r="F8970" s="255"/>
      <c r="G8970" s="255"/>
      <c r="I8970" s="255"/>
      <c r="J8970" s="255"/>
      <c r="K8970" s="255"/>
      <c r="M8970" s="255"/>
      <c r="S8970" s="255"/>
      <c r="AE8970" s="94" t="e">
        <f aca="false" t="array" ref="AE8970:AE8970">_xlfn.torow(_xlfn.unique(_xlfn._xlws.filter(cat_table[Subsector],$E8970=cat_table[Sector],"")))</f>
        <v>#NAME?</v>
      </c>
      <c r="AO8970" s="94" t="e">
        <f aca="false" t="array" ref="AO8970:AO8970">_xlfn.torow(_xlfn.unique(_xlfn._xlws.filter(cat_table[Sub-subsector],($E8970=cat_table[Sector])*($F8970=cat_table[Subsector]),"")))</f>
        <v>#NAME?</v>
      </c>
    </row>
    <row r="8971" customFormat="false" ht="15" hidden="false" customHeight="true" outlineLevel="0" collapsed="false">
      <c r="E8971" s="255"/>
      <c r="F8971" s="255"/>
      <c r="G8971" s="255"/>
      <c r="I8971" s="255"/>
      <c r="J8971" s="255"/>
      <c r="K8971" s="255"/>
      <c r="M8971" s="255"/>
      <c r="S8971" s="255"/>
      <c r="AE8971" s="94" t="e">
        <f aca="false" t="array" ref="AE8971:AE8971">_xlfn.torow(_xlfn.unique(_xlfn._xlws.filter(cat_table[Subsector],$E8971=cat_table[Sector],"")))</f>
        <v>#NAME?</v>
      </c>
      <c r="AO8971" s="94" t="e">
        <f aca="false" t="array" ref="AO8971:AO8971">_xlfn.torow(_xlfn.unique(_xlfn._xlws.filter(cat_table[Sub-subsector],($E8971=cat_table[Sector])*($F8971=cat_table[Subsector]),"")))</f>
        <v>#NAME?</v>
      </c>
    </row>
    <row r="8972" customFormat="false" ht="15" hidden="false" customHeight="true" outlineLevel="0" collapsed="false">
      <c r="E8972" s="255"/>
      <c r="F8972" s="255"/>
      <c r="G8972" s="255"/>
      <c r="I8972" s="255"/>
      <c r="J8972" s="255"/>
      <c r="K8972" s="255"/>
      <c r="M8972" s="255"/>
      <c r="S8972" s="255"/>
      <c r="AE8972" s="94" t="e">
        <f aca="false" t="array" ref="AE8972:AE8972">_xlfn.torow(_xlfn.unique(_xlfn._xlws.filter(cat_table[Subsector],$E8972=cat_table[Sector],"")))</f>
        <v>#NAME?</v>
      </c>
      <c r="AO8972" s="94" t="e">
        <f aca="false" t="array" ref="AO8972:AO8972">_xlfn.torow(_xlfn.unique(_xlfn._xlws.filter(cat_table[Sub-subsector],($E8972=cat_table[Sector])*($F8972=cat_table[Subsector]),"")))</f>
        <v>#NAME?</v>
      </c>
    </row>
    <row r="8973" customFormat="false" ht="15" hidden="false" customHeight="true" outlineLevel="0" collapsed="false">
      <c r="E8973" s="255"/>
      <c r="F8973" s="255"/>
      <c r="G8973" s="255"/>
      <c r="I8973" s="255"/>
      <c r="J8973" s="255"/>
      <c r="K8973" s="255"/>
      <c r="M8973" s="255"/>
      <c r="S8973" s="255"/>
      <c r="AE8973" s="94" t="e">
        <f aca="false" t="array" ref="AE8973:AE8973">_xlfn.torow(_xlfn.unique(_xlfn._xlws.filter(cat_table[Subsector],$E8973=cat_table[Sector],"")))</f>
        <v>#NAME?</v>
      </c>
      <c r="AO8973" s="94" t="e">
        <f aca="false" t="array" ref="AO8973:AO8973">_xlfn.torow(_xlfn.unique(_xlfn._xlws.filter(cat_table[Sub-subsector],($E8973=cat_table[Sector])*($F8973=cat_table[Subsector]),"")))</f>
        <v>#NAME?</v>
      </c>
    </row>
    <row r="8974" customFormat="false" ht="15" hidden="false" customHeight="true" outlineLevel="0" collapsed="false">
      <c r="E8974" s="255"/>
      <c r="F8974" s="255"/>
      <c r="G8974" s="255"/>
      <c r="I8974" s="255"/>
      <c r="J8974" s="255"/>
      <c r="K8974" s="255"/>
      <c r="M8974" s="255"/>
      <c r="S8974" s="255"/>
      <c r="AE8974" s="94" t="e">
        <f aca="false" t="array" ref="AE8974:AE8974">_xlfn.torow(_xlfn.unique(_xlfn._xlws.filter(cat_table[Subsector],$E8974=cat_table[Sector],"")))</f>
        <v>#NAME?</v>
      </c>
      <c r="AO8974" s="94" t="e">
        <f aca="false" t="array" ref="AO8974:AO8974">_xlfn.torow(_xlfn.unique(_xlfn._xlws.filter(cat_table[Sub-subsector],($E8974=cat_table[Sector])*($F8974=cat_table[Subsector]),"")))</f>
        <v>#NAME?</v>
      </c>
    </row>
    <row r="8975" customFormat="false" ht="15" hidden="false" customHeight="true" outlineLevel="0" collapsed="false">
      <c r="E8975" s="255"/>
      <c r="F8975" s="255"/>
      <c r="G8975" s="255"/>
      <c r="I8975" s="255"/>
      <c r="J8975" s="255"/>
      <c r="K8975" s="255"/>
      <c r="M8975" s="255"/>
      <c r="S8975" s="255"/>
      <c r="AE8975" s="94" t="e">
        <f aca="false" t="array" ref="AE8975:AE8975">_xlfn.torow(_xlfn.unique(_xlfn._xlws.filter(cat_table[Subsector],$E8975=cat_table[Sector],"")))</f>
        <v>#NAME?</v>
      </c>
      <c r="AO8975" s="94" t="e">
        <f aca="false" t="array" ref="AO8975:AO8975">_xlfn.torow(_xlfn.unique(_xlfn._xlws.filter(cat_table[Sub-subsector],($E8975=cat_table[Sector])*($F8975=cat_table[Subsector]),"")))</f>
        <v>#NAME?</v>
      </c>
    </row>
    <row r="8976" customFormat="false" ht="15" hidden="false" customHeight="true" outlineLevel="0" collapsed="false">
      <c r="E8976" s="255"/>
      <c r="F8976" s="255"/>
      <c r="G8976" s="255"/>
      <c r="I8976" s="255"/>
      <c r="J8976" s="255"/>
      <c r="K8976" s="255"/>
      <c r="M8976" s="255"/>
      <c r="S8976" s="255"/>
      <c r="AE8976" s="94" t="e">
        <f aca="false" t="array" ref="AE8976:AE8976">_xlfn.torow(_xlfn.unique(_xlfn._xlws.filter(cat_table[Subsector],$E8976=cat_table[Sector],"")))</f>
        <v>#NAME?</v>
      </c>
      <c r="AO8976" s="94" t="e">
        <f aca="false" t="array" ref="AO8976:AO8976">_xlfn.torow(_xlfn.unique(_xlfn._xlws.filter(cat_table[Sub-subsector],($E8976=cat_table[Sector])*($F8976=cat_table[Subsector]),"")))</f>
        <v>#NAME?</v>
      </c>
    </row>
    <row r="8977" customFormat="false" ht="15" hidden="false" customHeight="true" outlineLevel="0" collapsed="false">
      <c r="E8977" s="255"/>
      <c r="F8977" s="255"/>
      <c r="G8977" s="255"/>
      <c r="I8977" s="255"/>
      <c r="J8977" s="255"/>
      <c r="K8977" s="255"/>
      <c r="M8977" s="255"/>
      <c r="S8977" s="255"/>
      <c r="AE8977" s="94" t="e">
        <f aca="false" t="array" ref="AE8977:AE8977">_xlfn.torow(_xlfn.unique(_xlfn._xlws.filter(cat_table[Subsector],$E8977=cat_table[Sector],"")))</f>
        <v>#NAME?</v>
      </c>
      <c r="AO8977" s="94" t="e">
        <f aca="false" t="array" ref="AO8977:AO8977">_xlfn.torow(_xlfn.unique(_xlfn._xlws.filter(cat_table[Sub-subsector],($E8977=cat_table[Sector])*($F8977=cat_table[Subsector]),"")))</f>
        <v>#NAME?</v>
      </c>
    </row>
    <row r="8978" customFormat="false" ht="15" hidden="false" customHeight="true" outlineLevel="0" collapsed="false">
      <c r="E8978" s="255"/>
      <c r="F8978" s="255"/>
      <c r="G8978" s="255"/>
      <c r="I8978" s="255"/>
      <c r="J8978" s="255"/>
      <c r="K8978" s="255"/>
      <c r="M8978" s="255"/>
      <c r="S8978" s="255"/>
      <c r="AE8978" s="94" t="e">
        <f aca="false" t="array" ref="AE8978:AE8978">_xlfn.torow(_xlfn.unique(_xlfn._xlws.filter(cat_table[Subsector],$E8978=cat_table[Sector],"")))</f>
        <v>#NAME?</v>
      </c>
      <c r="AO8978" s="94" t="e">
        <f aca="false" t="array" ref="AO8978:AO8978">_xlfn.torow(_xlfn.unique(_xlfn._xlws.filter(cat_table[Sub-subsector],($E8978=cat_table[Sector])*($F8978=cat_table[Subsector]),"")))</f>
        <v>#NAME?</v>
      </c>
    </row>
    <row r="8979" customFormat="false" ht="15" hidden="false" customHeight="true" outlineLevel="0" collapsed="false">
      <c r="E8979" s="255"/>
      <c r="F8979" s="255"/>
      <c r="G8979" s="255"/>
      <c r="I8979" s="255"/>
      <c r="J8979" s="255"/>
      <c r="K8979" s="255"/>
      <c r="M8979" s="255"/>
      <c r="S8979" s="255"/>
      <c r="AE8979" s="94" t="e">
        <f aca="false" t="array" ref="AE8979:AE8979">_xlfn.torow(_xlfn.unique(_xlfn._xlws.filter(cat_table[Subsector],$E8979=cat_table[Sector],"")))</f>
        <v>#NAME?</v>
      </c>
      <c r="AO8979" s="94" t="e">
        <f aca="false" t="array" ref="AO8979:AO8979">_xlfn.torow(_xlfn.unique(_xlfn._xlws.filter(cat_table[Sub-subsector],($E8979=cat_table[Sector])*($F8979=cat_table[Subsector]),"")))</f>
        <v>#NAME?</v>
      </c>
    </row>
    <row r="8980" customFormat="false" ht="15" hidden="false" customHeight="true" outlineLevel="0" collapsed="false">
      <c r="E8980" s="255"/>
      <c r="F8980" s="255"/>
      <c r="G8980" s="255"/>
      <c r="I8980" s="255"/>
      <c r="J8980" s="255"/>
      <c r="K8980" s="255"/>
      <c r="M8980" s="255"/>
      <c r="S8980" s="255"/>
      <c r="AE8980" s="94" t="e">
        <f aca="false" t="array" ref="AE8980:AE8980">_xlfn.torow(_xlfn.unique(_xlfn._xlws.filter(cat_table[Subsector],$E8980=cat_table[Sector],"")))</f>
        <v>#NAME?</v>
      </c>
      <c r="AO8980" s="94" t="e">
        <f aca="false" t="array" ref="AO8980:AO8980">_xlfn.torow(_xlfn.unique(_xlfn._xlws.filter(cat_table[Sub-subsector],($E8980=cat_table[Sector])*($F8980=cat_table[Subsector]),"")))</f>
        <v>#NAME?</v>
      </c>
    </row>
    <row r="8981" customFormat="false" ht="15" hidden="false" customHeight="true" outlineLevel="0" collapsed="false">
      <c r="E8981" s="255"/>
      <c r="F8981" s="255"/>
      <c r="G8981" s="255"/>
      <c r="I8981" s="255"/>
      <c r="J8981" s="255"/>
      <c r="K8981" s="255"/>
      <c r="M8981" s="255"/>
      <c r="S8981" s="255"/>
      <c r="AE8981" s="94" t="e">
        <f aca="false" t="array" ref="AE8981:AE8981">_xlfn.torow(_xlfn.unique(_xlfn._xlws.filter(cat_table[Subsector],$E8981=cat_table[Sector],"")))</f>
        <v>#NAME?</v>
      </c>
      <c r="AO8981" s="94" t="e">
        <f aca="false" t="array" ref="AO8981:AO8981">_xlfn.torow(_xlfn.unique(_xlfn._xlws.filter(cat_table[Sub-subsector],($E8981=cat_table[Sector])*($F8981=cat_table[Subsector]),"")))</f>
        <v>#NAME?</v>
      </c>
    </row>
    <row r="8982" customFormat="false" ht="15" hidden="false" customHeight="true" outlineLevel="0" collapsed="false">
      <c r="E8982" s="255"/>
      <c r="F8982" s="255"/>
      <c r="G8982" s="255"/>
      <c r="I8982" s="255"/>
      <c r="J8982" s="255"/>
      <c r="K8982" s="255"/>
      <c r="M8982" s="255"/>
      <c r="S8982" s="255"/>
      <c r="AE8982" s="94" t="e">
        <f aca="false" t="array" ref="AE8982:AE8982">_xlfn.torow(_xlfn.unique(_xlfn._xlws.filter(cat_table[Subsector],$E8982=cat_table[Sector],"")))</f>
        <v>#NAME?</v>
      </c>
      <c r="AO8982" s="94" t="e">
        <f aca="false" t="array" ref="AO8982:AO8982">_xlfn.torow(_xlfn.unique(_xlfn._xlws.filter(cat_table[Sub-subsector],($E8982=cat_table[Sector])*($F8982=cat_table[Subsector]),"")))</f>
        <v>#NAME?</v>
      </c>
    </row>
    <row r="8983" customFormat="false" ht="15" hidden="false" customHeight="true" outlineLevel="0" collapsed="false">
      <c r="E8983" s="255"/>
      <c r="F8983" s="255"/>
      <c r="G8983" s="255"/>
      <c r="I8983" s="255"/>
      <c r="J8983" s="255"/>
      <c r="K8983" s="255"/>
      <c r="M8983" s="255"/>
      <c r="S8983" s="255"/>
      <c r="AE8983" s="94" t="e">
        <f aca="false" t="array" ref="AE8983:AE8983">_xlfn.torow(_xlfn.unique(_xlfn._xlws.filter(cat_table[Subsector],$E8983=cat_table[Sector],"")))</f>
        <v>#NAME?</v>
      </c>
      <c r="AO8983" s="94" t="e">
        <f aca="false" t="array" ref="AO8983:AO8983">_xlfn.torow(_xlfn.unique(_xlfn._xlws.filter(cat_table[Sub-subsector],($E8983=cat_table[Sector])*($F8983=cat_table[Subsector]),"")))</f>
        <v>#NAME?</v>
      </c>
    </row>
    <row r="8984" customFormat="false" ht="15" hidden="false" customHeight="true" outlineLevel="0" collapsed="false">
      <c r="E8984" s="255"/>
      <c r="F8984" s="255"/>
      <c r="G8984" s="255"/>
      <c r="I8984" s="255"/>
      <c r="J8984" s="255"/>
      <c r="K8984" s="255"/>
      <c r="M8984" s="255"/>
      <c r="S8984" s="255"/>
      <c r="AE8984" s="94" t="e">
        <f aca="false" t="array" ref="AE8984:AE8984">_xlfn.torow(_xlfn.unique(_xlfn._xlws.filter(cat_table[Subsector],$E8984=cat_table[Sector],"")))</f>
        <v>#NAME?</v>
      </c>
      <c r="AO8984" s="94" t="e">
        <f aca="false" t="array" ref="AO8984:AO8984">_xlfn.torow(_xlfn.unique(_xlfn._xlws.filter(cat_table[Sub-subsector],($E8984=cat_table[Sector])*($F8984=cat_table[Subsector]),"")))</f>
        <v>#NAME?</v>
      </c>
    </row>
    <row r="8985" customFormat="false" ht="15" hidden="false" customHeight="true" outlineLevel="0" collapsed="false">
      <c r="E8985" s="255"/>
      <c r="F8985" s="255"/>
      <c r="G8985" s="255"/>
      <c r="I8985" s="255"/>
      <c r="J8985" s="255"/>
      <c r="K8985" s="255"/>
      <c r="M8985" s="255"/>
      <c r="S8985" s="255"/>
      <c r="AE8985" s="94" t="e">
        <f aca="false" t="array" ref="AE8985:AE8985">_xlfn.torow(_xlfn.unique(_xlfn._xlws.filter(cat_table[Subsector],$E8985=cat_table[Sector],"")))</f>
        <v>#NAME?</v>
      </c>
      <c r="AO8985" s="94" t="e">
        <f aca="false" t="array" ref="AO8985:AO8985">_xlfn.torow(_xlfn.unique(_xlfn._xlws.filter(cat_table[Sub-subsector],($E8985=cat_table[Sector])*($F8985=cat_table[Subsector]),"")))</f>
        <v>#NAME?</v>
      </c>
    </row>
    <row r="8986" customFormat="false" ht="15" hidden="false" customHeight="true" outlineLevel="0" collapsed="false">
      <c r="E8986" s="255"/>
      <c r="F8986" s="255"/>
      <c r="G8986" s="255"/>
      <c r="I8986" s="255"/>
      <c r="J8986" s="255"/>
      <c r="K8986" s="255"/>
      <c r="M8986" s="255"/>
      <c r="S8986" s="255"/>
      <c r="AE8986" s="94" t="e">
        <f aca="false" t="array" ref="AE8986:AE8986">_xlfn.torow(_xlfn.unique(_xlfn._xlws.filter(cat_table[Subsector],$E8986=cat_table[Sector],"")))</f>
        <v>#NAME?</v>
      </c>
      <c r="AO8986" s="94" t="e">
        <f aca="false" t="array" ref="AO8986:AO8986">_xlfn.torow(_xlfn.unique(_xlfn._xlws.filter(cat_table[Sub-subsector],($E8986=cat_table[Sector])*($F8986=cat_table[Subsector]),"")))</f>
        <v>#NAME?</v>
      </c>
    </row>
    <row r="8987" customFormat="false" ht="15" hidden="false" customHeight="true" outlineLevel="0" collapsed="false">
      <c r="E8987" s="255"/>
      <c r="F8987" s="255"/>
      <c r="G8987" s="255"/>
      <c r="I8987" s="255"/>
      <c r="J8987" s="255"/>
      <c r="K8987" s="255"/>
      <c r="M8987" s="255"/>
      <c r="S8987" s="255"/>
      <c r="AE8987" s="94" t="e">
        <f aca="false" t="array" ref="AE8987:AE8987">_xlfn.torow(_xlfn.unique(_xlfn._xlws.filter(cat_table[Subsector],$E8987=cat_table[Sector],"")))</f>
        <v>#NAME?</v>
      </c>
      <c r="AO8987" s="94" t="e">
        <f aca="false" t="array" ref="AO8987:AO8987">_xlfn.torow(_xlfn.unique(_xlfn._xlws.filter(cat_table[Sub-subsector],($E8987=cat_table[Sector])*($F8987=cat_table[Subsector]),"")))</f>
        <v>#NAME?</v>
      </c>
    </row>
    <row r="8988" customFormat="false" ht="15" hidden="false" customHeight="true" outlineLevel="0" collapsed="false">
      <c r="E8988" s="255"/>
      <c r="F8988" s="255"/>
      <c r="G8988" s="255"/>
      <c r="I8988" s="255"/>
      <c r="J8988" s="255"/>
      <c r="K8988" s="255"/>
      <c r="M8988" s="255"/>
      <c r="S8988" s="255"/>
      <c r="AE8988" s="94" t="e">
        <f aca="false" t="array" ref="AE8988:AE8988">_xlfn.torow(_xlfn.unique(_xlfn._xlws.filter(cat_table[Subsector],$E8988=cat_table[Sector],"")))</f>
        <v>#NAME?</v>
      </c>
      <c r="AO8988" s="94" t="e">
        <f aca="false" t="array" ref="AO8988:AO8988">_xlfn.torow(_xlfn.unique(_xlfn._xlws.filter(cat_table[Sub-subsector],($E8988=cat_table[Sector])*($F8988=cat_table[Subsector]),"")))</f>
        <v>#NAME?</v>
      </c>
    </row>
    <row r="8989" customFormat="false" ht="15" hidden="false" customHeight="true" outlineLevel="0" collapsed="false">
      <c r="E8989" s="255"/>
      <c r="F8989" s="255"/>
      <c r="G8989" s="255"/>
      <c r="I8989" s="255"/>
      <c r="J8989" s="255"/>
      <c r="K8989" s="255"/>
      <c r="M8989" s="255"/>
      <c r="S8989" s="255"/>
      <c r="AE8989" s="94" t="e">
        <f aca="false" t="array" ref="AE8989:AE8989">_xlfn.torow(_xlfn.unique(_xlfn._xlws.filter(cat_table[Subsector],$E8989=cat_table[Sector],"")))</f>
        <v>#NAME?</v>
      </c>
      <c r="AO8989" s="94" t="e">
        <f aca="false" t="array" ref="AO8989:AO8989">_xlfn.torow(_xlfn.unique(_xlfn._xlws.filter(cat_table[Sub-subsector],($E8989=cat_table[Sector])*($F8989=cat_table[Subsector]),"")))</f>
        <v>#NAME?</v>
      </c>
    </row>
    <row r="8990" customFormat="false" ht="15" hidden="false" customHeight="true" outlineLevel="0" collapsed="false">
      <c r="E8990" s="255"/>
      <c r="F8990" s="255"/>
      <c r="G8990" s="255"/>
      <c r="I8990" s="255"/>
      <c r="J8990" s="255"/>
      <c r="K8990" s="255"/>
      <c r="M8990" s="255"/>
      <c r="S8990" s="255"/>
      <c r="AE8990" s="94" t="e">
        <f aca="false" t="array" ref="AE8990:AE8990">_xlfn.torow(_xlfn.unique(_xlfn._xlws.filter(cat_table[Subsector],$E8990=cat_table[Sector],"")))</f>
        <v>#NAME?</v>
      </c>
      <c r="AO8990" s="94" t="e">
        <f aca="false" t="array" ref="AO8990:AO8990">_xlfn.torow(_xlfn.unique(_xlfn._xlws.filter(cat_table[Sub-subsector],($E8990=cat_table[Sector])*($F8990=cat_table[Subsector]),"")))</f>
        <v>#NAME?</v>
      </c>
    </row>
    <row r="8991" customFormat="false" ht="15" hidden="false" customHeight="true" outlineLevel="0" collapsed="false">
      <c r="E8991" s="255"/>
      <c r="F8991" s="255"/>
      <c r="G8991" s="255"/>
      <c r="I8991" s="255"/>
      <c r="J8991" s="255"/>
      <c r="K8991" s="255"/>
      <c r="M8991" s="255"/>
      <c r="S8991" s="255"/>
      <c r="AE8991" s="94" t="e">
        <f aca="false" t="array" ref="AE8991:AE8991">_xlfn.torow(_xlfn.unique(_xlfn._xlws.filter(cat_table[Subsector],$E8991=cat_table[Sector],"")))</f>
        <v>#NAME?</v>
      </c>
      <c r="AO8991" s="94" t="e">
        <f aca="false" t="array" ref="AO8991:AO8991">_xlfn.torow(_xlfn.unique(_xlfn._xlws.filter(cat_table[Sub-subsector],($E8991=cat_table[Sector])*($F8991=cat_table[Subsector]),"")))</f>
        <v>#NAME?</v>
      </c>
    </row>
    <row r="8992" customFormat="false" ht="15" hidden="false" customHeight="true" outlineLevel="0" collapsed="false">
      <c r="E8992" s="255"/>
      <c r="F8992" s="255"/>
      <c r="G8992" s="255"/>
      <c r="I8992" s="255"/>
      <c r="J8992" s="255"/>
      <c r="K8992" s="255"/>
      <c r="M8992" s="255"/>
      <c r="S8992" s="255"/>
      <c r="AE8992" s="94" t="e">
        <f aca="false" t="array" ref="AE8992:AE8992">_xlfn.torow(_xlfn.unique(_xlfn._xlws.filter(cat_table[Subsector],$E8992=cat_table[Sector],"")))</f>
        <v>#NAME?</v>
      </c>
      <c r="AO8992" s="94" t="e">
        <f aca="false" t="array" ref="AO8992:AO8992">_xlfn.torow(_xlfn.unique(_xlfn._xlws.filter(cat_table[Sub-subsector],($E8992=cat_table[Sector])*($F8992=cat_table[Subsector]),"")))</f>
        <v>#NAME?</v>
      </c>
    </row>
    <row r="8993" customFormat="false" ht="15" hidden="false" customHeight="true" outlineLevel="0" collapsed="false">
      <c r="E8993" s="255"/>
      <c r="F8993" s="255"/>
      <c r="G8993" s="255"/>
      <c r="I8993" s="255"/>
      <c r="J8993" s="255"/>
      <c r="K8993" s="255"/>
      <c r="M8993" s="255"/>
      <c r="S8993" s="255"/>
      <c r="AE8993" s="94" t="e">
        <f aca="false" t="array" ref="AE8993:AE8993">_xlfn.torow(_xlfn.unique(_xlfn._xlws.filter(cat_table[Subsector],$E8993=cat_table[Sector],"")))</f>
        <v>#NAME?</v>
      </c>
      <c r="AO8993" s="94" t="e">
        <f aca="false" t="array" ref="AO8993:AO8993">_xlfn.torow(_xlfn.unique(_xlfn._xlws.filter(cat_table[Sub-subsector],($E8993=cat_table[Sector])*($F8993=cat_table[Subsector]),"")))</f>
        <v>#NAME?</v>
      </c>
    </row>
    <row r="8994" customFormat="false" ht="15" hidden="false" customHeight="true" outlineLevel="0" collapsed="false">
      <c r="E8994" s="255"/>
      <c r="F8994" s="255"/>
      <c r="G8994" s="255"/>
      <c r="I8994" s="255"/>
      <c r="J8994" s="255"/>
      <c r="K8994" s="255"/>
      <c r="M8994" s="255"/>
      <c r="S8994" s="255"/>
      <c r="AE8994" s="94" t="e">
        <f aca="false" t="array" ref="AE8994:AE8994">_xlfn.torow(_xlfn.unique(_xlfn._xlws.filter(cat_table[Subsector],$E8994=cat_table[Sector],"")))</f>
        <v>#NAME?</v>
      </c>
      <c r="AO8994" s="94" t="e">
        <f aca="false" t="array" ref="AO8994:AO8994">_xlfn.torow(_xlfn.unique(_xlfn._xlws.filter(cat_table[Sub-subsector],($E8994=cat_table[Sector])*($F8994=cat_table[Subsector]),"")))</f>
        <v>#NAME?</v>
      </c>
    </row>
    <row r="8995" customFormat="false" ht="15" hidden="false" customHeight="true" outlineLevel="0" collapsed="false">
      <c r="E8995" s="255"/>
      <c r="F8995" s="255"/>
      <c r="G8995" s="255"/>
      <c r="I8995" s="255"/>
      <c r="J8995" s="255"/>
      <c r="K8995" s="255"/>
      <c r="M8995" s="255"/>
      <c r="S8995" s="255"/>
      <c r="AE8995" s="94" t="e">
        <f aca="false" t="array" ref="AE8995:AE8995">_xlfn.torow(_xlfn.unique(_xlfn._xlws.filter(cat_table[Subsector],$E8995=cat_table[Sector],"")))</f>
        <v>#NAME?</v>
      </c>
      <c r="AO8995" s="94" t="e">
        <f aca="false" t="array" ref="AO8995:AO8995">_xlfn.torow(_xlfn.unique(_xlfn._xlws.filter(cat_table[Sub-subsector],($E8995=cat_table[Sector])*($F8995=cat_table[Subsector]),"")))</f>
        <v>#NAME?</v>
      </c>
    </row>
    <row r="8996" customFormat="false" ht="15" hidden="false" customHeight="true" outlineLevel="0" collapsed="false">
      <c r="E8996" s="255"/>
      <c r="F8996" s="255"/>
      <c r="G8996" s="255"/>
      <c r="I8996" s="255"/>
      <c r="J8996" s="255"/>
      <c r="K8996" s="255"/>
      <c r="M8996" s="255"/>
      <c r="S8996" s="255"/>
      <c r="AE8996" s="94" t="e">
        <f aca="false" t="array" ref="AE8996:AE8996">_xlfn.torow(_xlfn.unique(_xlfn._xlws.filter(cat_table[Subsector],$E8996=cat_table[Sector],"")))</f>
        <v>#NAME?</v>
      </c>
      <c r="AO8996" s="94" t="e">
        <f aca="false" t="array" ref="AO8996:AO8996">_xlfn.torow(_xlfn.unique(_xlfn._xlws.filter(cat_table[Sub-subsector],($E8996=cat_table[Sector])*($F8996=cat_table[Subsector]),"")))</f>
        <v>#NAME?</v>
      </c>
    </row>
    <row r="8997" customFormat="false" ht="15" hidden="false" customHeight="true" outlineLevel="0" collapsed="false">
      <c r="E8997" s="255"/>
      <c r="F8997" s="255"/>
      <c r="G8997" s="255"/>
      <c r="I8997" s="255"/>
      <c r="J8997" s="255"/>
      <c r="K8997" s="255"/>
      <c r="M8997" s="255"/>
      <c r="S8997" s="255"/>
      <c r="AE8997" s="94" t="e">
        <f aca="false" t="array" ref="AE8997:AE8997">_xlfn.torow(_xlfn.unique(_xlfn._xlws.filter(cat_table[Subsector],$E8997=cat_table[Sector],"")))</f>
        <v>#NAME?</v>
      </c>
      <c r="AO8997" s="94" t="e">
        <f aca="false" t="array" ref="AO8997:AO8997">_xlfn.torow(_xlfn.unique(_xlfn._xlws.filter(cat_table[Sub-subsector],($E8997=cat_table[Sector])*($F8997=cat_table[Subsector]),"")))</f>
        <v>#NAME?</v>
      </c>
    </row>
    <row r="8998" customFormat="false" ht="15" hidden="false" customHeight="true" outlineLevel="0" collapsed="false">
      <c r="E8998" s="255"/>
      <c r="F8998" s="255"/>
      <c r="G8998" s="255"/>
      <c r="I8998" s="255"/>
      <c r="J8998" s="255"/>
      <c r="K8998" s="255"/>
      <c r="M8998" s="255"/>
      <c r="S8998" s="255"/>
      <c r="AE8998" s="94" t="e">
        <f aca="false" t="array" ref="AE8998:AE8998">_xlfn.torow(_xlfn.unique(_xlfn._xlws.filter(cat_table[Subsector],$E8998=cat_table[Sector],"")))</f>
        <v>#NAME?</v>
      </c>
      <c r="AO8998" s="94" t="e">
        <f aca="false" t="array" ref="AO8998:AO8998">_xlfn.torow(_xlfn.unique(_xlfn._xlws.filter(cat_table[Sub-subsector],($E8998=cat_table[Sector])*($F8998=cat_table[Subsector]),"")))</f>
        <v>#NAME?</v>
      </c>
    </row>
    <row r="8999" customFormat="false" ht="15" hidden="false" customHeight="true" outlineLevel="0" collapsed="false">
      <c r="E8999" s="255"/>
      <c r="F8999" s="255"/>
      <c r="G8999" s="255"/>
      <c r="I8999" s="255"/>
      <c r="J8999" s="255"/>
      <c r="K8999" s="255"/>
      <c r="M8999" s="255"/>
      <c r="S8999" s="255"/>
      <c r="AE8999" s="94" t="e">
        <f aca="false" t="array" ref="AE8999:AE8999">_xlfn.torow(_xlfn.unique(_xlfn._xlws.filter(cat_table[Subsector],$E8999=cat_table[Sector],"")))</f>
        <v>#NAME?</v>
      </c>
      <c r="AO8999" s="94" t="e">
        <f aca="false" t="array" ref="AO8999:AO8999">_xlfn.torow(_xlfn.unique(_xlfn._xlws.filter(cat_table[Sub-subsector],($E8999=cat_table[Sector])*($F8999=cat_table[Subsector]),"")))</f>
        <v>#NAME?</v>
      </c>
    </row>
    <row r="9000" customFormat="false" ht="15" hidden="false" customHeight="true" outlineLevel="0" collapsed="false">
      <c r="E9000" s="255"/>
      <c r="F9000" s="255"/>
      <c r="G9000" s="255"/>
      <c r="I9000" s="255"/>
      <c r="J9000" s="255"/>
      <c r="K9000" s="255"/>
      <c r="M9000" s="255"/>
      <c r="S9000" s="255"/>
      <c r="AE9000" s="94" t="e">
        <f aca="false" t="array" ref="AE9000:AE9000">_xlfn.torow(_xlfn.unique(_xlfn._xlws.filter(cat_table[Subsector],$E9000=cat_table[Sector],"")))</f>
        <v>#NAME?</v>
      </c>
      <c r="AO9000" s="94" t="e">
        <f aca="false" t="array" ref="AO9000:AO9000">_xlfn.torow(_xlfn.unique(_xlfn._xlws.filter(cat_table[Sub-subsector],($E9000=cat_table[Sector])*($F9000=cat_table[Subsector]),"")))</f>
        <v>#NAME?</v>
      </c>
    </row>
    <row r="9001" customFormat="false" ht="15" hidden="false" customHeight="true" outlineLevel="0" collapsed="false">
      <c r="E9001" s="255"/>
      <c r="F9001" s="255"/>
      <c r="G9001" s="255"/>
      <c r="I9001" s="255"/>
      <c r="J9001" s="255"/>
      <c r="K9001" s="255"/>
      <c r="M9001" s="255"/>
      <c r="S9001" s="255"/>
      <c r="AE9001" s="94" t="e">
        <f aca="false" t="array" ref="AE9001:AE9001">_xlfn.torow(_xlfn.unique(_xlfn._xlws.filter(cat_table[Subsector],$E9001=cat_table[Sector],"")))</f>
        <v>#NAME?</v>
      </c>
      <c r="AO9001" s="94" t="e">
        <f aca="false" t="array" ref="AO9001:AO9001">_xlfn.torow(_xlfn.unique(_xlfn._xlws.filter(cat_table[Sub-subsector],($E9001=cat_table[Sector])*($F9001=cat_table[Subsector]),"")))</f>
        <v>#NAME?</v>
      </c>
    </row>
    <row r="9002" customFormat="false" ht="15" hidden="false" customHeight="true" outlineLevel="0" collapsed="false">
      <c r="E9002" s="255"/>
      <c r="F9002" s="255"/>
      <c r="G9002" s="255"/>
      <c r="I9002" s="255"/>
      <c r="J9002" s="255"/>
      <c r="K9002" s="255"/>
      <c r="M9002" s="255"/>
      <c r="S9002" s="255"/>
      <c r="AE9002" s="94" t="e">
        <f aca="false" t="array" ref="AE9002:AE9002">_xlfn.torow(_xlfn.unique(_xlfn._xlws.filter(cat_table[Subsector],$E9002=cat_table[Sector],"")))</f>
        <v>#NAME?</v>
      </c>
      <c r="AO9002" s="94" t="e">
        <f aca="false" t="array" ref="AO9002:AO9002">_xlfn.torow(_xlfn.unique(_xlfn._xlws.filter(cat_table[Sub-subsector],($E9002=cat_table[Sector])*($F9002=cat_table[Subsector]),"")))</f>
        <v>#NAME?</v>
      </c>
    </row>
    <row r="9003" customFormat="false" ht="15" hidden="false" customHeight="true" outlineLevel="0" collapsed="false">
      <c r="E9003" s="255"/>
      <c r="F9003" s="255"/>
      <c r="G9003" s="255"/>
      <c r="I9003" s="255"/>
      <c r="J9003" s="255"/>
      <c r="K9003" s="255"/>
      <c r="M9003" s="255"/>
      <c r="S9003" s="255"/>
      <c r="AE9003" s="94" t="e">
        <f aca="false" t="array" ref="AE9003:AE9003">_xlfn.torow(_xlfn.unique(_xlfn._xlws.filter(cat_table[Subsector],$E9003=cat_table[Sector],"")))</f>
        <v>#NAME?</v>
      </c>
      <c r="AO9003" s="94" t="e">
        <f aca="false" t="array" ref="AO9003:AO9003">_xlfn.torow(_xlfn.unique(_xlfn._xlws.filter(cat_table[Sub-subsector],($E9003=cat_table[Sector])*($F9003=cat_table[Subsector]),"")))</f>
        <v>#NAME?</v>
      </c>
    </row>
    <row r="9004" customFormat="false" ht="15" hidden="false" customHeight="true" outlineLevel="0" collapsed="false">
      <c r="E9004" s="255"/>
      <c r="F9004" s="255"/>
      <c r="G9004" s="255"/>
      <c r="I9004" s="255"/>
      <c r="J9004" s="255"/>
      <c r="K9004" s="255"/>
      <c r="M9004" s="255"/>
      <c r="S9004" s="255"/>
      <c r="AE9004" s="94" t="e">
        <f aca="false" t="array" ref="AE9004:AE9004">_xlfn.torow(_xlfn.unique(_xlfn._xlws.filter(cat_table[Subsector],$E9004=cat_table[Sector],"")))</f>
        <v>#NAME?</v>
      </c>
      <c r="AO9004" s="94" t="e">
        <f aca="false" t="array" ref="AO9004:AO9004">_xlfn.torow(_xlfn.unique(_xlfn._xlws.filter(cat_table[Sub-subsector],($E9004=cat_table[Sector])*($F9004=cat_table[Subsector]),"")))</f>
        <v>#NAME?</v>
      </c>
    </row>
    <row r="9005" customFormat="false" ht="15" hidden="false" customHeight="true" outlineLevel="0" collapsed="false">
      <c r="E9005" s="255"/>
      <c r="F9005" s="255"/>
      <c r="G9005" s="255"/>
      <c r="I9005" s="255"/>
      <c r="J9005" s="255"/>
      <c r="K9005" s="255"/>
      <c r="M9005" s="255"/>
      <c r="S9005" s="255"/>
      <c r="AE9005" s="94" t="e">
        <f aca="false" t="array" ref="AE9005:AE9005">_xlfn.torow(_xlfn.unique(_xlfn._xlws.filter(cat_table[Subsector],$E9005=cat_table[Sector],"")))</f>
        <v>#NAME?</v>
      </c>
      <c r="AO9005" s="94" t="e">
        <f aca="false" t="array" ref="AO9005:AO9005">_xlfn.torow(_xlfn.unique(_xlfn._xlws.filter(cat_table[Sub-subsector],($E9005=cat_table[Sector])*($F9005=cat_table[Subsector]),"")))</f>
        <v>#NAME?</v>
      </c>
    </row>
    <row r="9006" customFormat="false" ht="15" hidden="false" customHeight="true" outlineLevel="0" collapsed="false">
      <c r="E9006" s="255"/>
      <c r="F9006" s="255"/>
      <c r="G9006" s="255"/>
      <c r="I9006" s="255"/>
      <c r="J9006" s="255"/>
      <c r="K9006" s="255"/>
      <c r="M9006" s="255"/>
      <c r="S9006" s="255"/>
      <c r="AE9006" s="94" t="e">
        <f aca="false" t="array" ref="AE9006:AE9006">_xlfn.torow(_xlfn.unique(_xlfn._xlws.filter(cat_table[Subsector],$E9006=cat_table[Sector],"")))</f>
        <v>#NAME?</v>
      </c>
      <c r="AO9006" s="94" t="e">
        <f aca="false" t="array" ref="AO9006:AO9006">_xlfn.torow(_xlfn.unique(_xlfn._xlws.filter(cat_table[Sub-subsector],($E9006=cat_table[Sector])*($F9006=cat_table[Subsector]),"")))</f>
        <v>#NAME?</v>
      </c>
    </row>
    <row r="9007" customFormat="false" ht="15" hidden="false" customHeight="true" outlineLevel="0" collapsed="false">
      <c r="E9007" s="255"/>
      <c r="F9007" s="255"/>
      <c r="G9007" s="255"/>
      <c r="I9007" s="255"/>
      <c r="J9007" s="255"/>
      <c r="K9007" s="255"/>
      <c r="M9007" s="255"/>
      <c r="S9007" s="255"/>
      <c r="AE9007" s="94" t="e">
        <f aca="false" t="array" ref="AE9007:AE9007">_xlfn.torow(_xlfn.unique(_xlfn._xlws.filter(cat_table[Subsector],$E9007=cat_table[Sector],"")))</f>
        <v>#NAME?</v>
      </c>
      <c r="AO9007" s="94" t="e">
        <f aca="false" t="array" ref="AO9007:AO9007">_xlfn.torow(_xlfn.unique(_xlfn._xlws.filter(cat_table[Sub-subsector],($E9007=cat_table[Sector])*($F9007=cat_table[Subsector]),"")))</f>
        <v>#NAME?</v>
      </c>
    </row>
    <row r="9008" customFormat="false" ht="15" hidden="false" customHeight="true" outlineLevel="0" collapsed="false">
      <c r="E9008" s="255"/>
      <c r="F9008" s="255"/>
      <c r="G9008" s="255"/>
      <c r="I9008" s="255"/>
      <c r="J9008" s="255"/>
      <c r="K9008" s="255"/>
      <c r="M9008" s="255"/>
      <c r="S9008" s="255"/>
      <c r="AE9008" s="94" t="e">
        <f aca="false" t="array" ref="AE9008:AE9008">_xlfn.torow(_xlfn.unique(_xlfn._xlws.filter(cat_table[Subsector],$E9008=cat_table[Sector],"")))</f>
        <v>#NAME?</v>
      </c>
      <c r="AO9008" s="94" t="e">
        <f aca="false" t="array" ref="AO9008:AO9008">_xlfn.torow(_xlfn.unique(_xlfn._xlws.filter(cat_table[Sub-subsector],($E9008=cat_table[Sector])*($F9008=cat_table[Subsector]),"")))</f>
        <v>#NAME?</v>
      </c>
    </row>
    <row r="9009" customFormat="false" ht="15" hidden="false" customHeight="true" outlineLevel="0" collapsed="false">
      <c r="E9009" s="255"/>
      <c r="F9009" s="255"/>
      <c r="G9009" s="255"/>
      <c r="I9009" s="255"/>
      <c r="J9009" s="255"/>
      <c r="K9009" s="255"/>
      <c r="M9009" s="255"/>
      <c r="S9009" s="255"/>
      <c r="AE9009" s="94" t="e">
        <f aca="false" t="array" ref="AE9009:AE9009">_xlfn.torow(_xlfn.unique(_xlfn._xlws.filter(cat_table[Subsector],$E9009=cat_table[Sector],"")))</f>
        <v>#NAME?</v>
      </c>
      <c r="AO9009" s="94" t="e">
        <f aca="false" t="array" ref="AO9009:AO9009">_xlfn.torow(_xlfn.unique(_xlfn._xlws.filter(cat_table[Sub-subsector],($E9009=cat_table[Sector])*($F9009=cat_table[Subsector]),"")))</f>
        <v>#NAME?</v>
      </c>
    </row>
    <row r="9010" customFormat="false" ht="15" hidden="false" customHeight="true" outlineLevel="0" collapsed="false">
      <c r="E9010" s="255"/>
      <c r="F9010" s="255"/>
      <c r="G9010" s="255"/>
      <c r="I9010" s="255"/>
      <c r="J9010" s="255"/>
      <c r="K9010" s="255"/>
      <c r="M9010" s="255"/>
      <c r="S9010" s="255"/>
      <c r="AE9010" s="94" t="e">
        <f aca="false" t="array" ref="AE9010:AE9010">_xlfn.torow(_xlfn.unique(_xlfn._xlws.filter(cat_table[Subsector],$E9010=cat_table[Sector],"")))</f>
        <v>#NAME?</v>
      </c>
      <c r="AO9010" s="94" t="e">
        <f aca="false" t="array" ref="AO9010:AO9010">_xlfn.torow(_xlfn.unique(_xlfn._xlws.filter(cat_table[Sub-subsector],($E9010=cat_table[Sector])*($F9010=cat_table[Subsector]),"")))</f>
        <v>#NAME?</v>
      </c>
    </row>
    <row r="9011" customFormat="false" ht="15" hidden="false" customHeight="true" outlineLevel="0" collapsed="false">
      <c r="E9011" s="255"/>
      <c r="F9011" s="255"/>
      <c r="G9011" s="255"/>
      <c r="I9011" s="255"/>
      <c r="J9011" s="255"/>
      <c r="K9011" s="255"/>
      <c r="M9011" s="255"/>
      <c r="S9011" s="255"/>
      <c r="AE9011" s="94" t="e">
        <f aca="false" t="array" ref="AE9011:AE9011">_xlfn.torow(_xlfn.unique(_xlfn._xlws.filter(cat_table[Subsector],$E9011=cat_table[Sector],"")))</f>
        <v>#NAME?</v>
      </c>
      <c r="AO9011" s="94" t="e">
        <f aca="false" t="array" ref="AO9011:AO9011">_xlfn.torow(_xlfn.unique(_xlfn._xlws.filter(cat_table[Sub-subsector],($E9011=cat_table[Sector])*($F9011=cat_table[Subsector]),"")))</f>
        <v>#NAME?</v>
      </c>
    </row>
    <row r="9012" customFormat="false" ht="15" hidden="false" customHeight="true" outlineLevel="0" collapsed="false">
      <c r="E9012" s="255"/>
      <c r="F9012" s="255"/>
      <c r="G9012" s="255"/>
      <c r="I9012" s="255"/>
      <c r="J9012" s="255"/>
      <c r="K9012" s="255"/>
      <c r="M9012" s="255"/>
      <c r="S9012" s="255"/>
      <c r="AE9012" s="94" t="e">
        <f aca="false" t="array" ref="AE9012:AE9012">_xlfn.torow(_xlfn.unique(_xlfn._xlws.filter(cat_table[Subsector],$E9012=cat_table[Sector],"")))</f>
        <v>#NAME?</v>
      </c>
      <c r="AO9012" s="94" t="e">
        <f aca="false" t="array" ref="AO9012:AO9012">_xlfn.torow(_xlfn.unique(_xlfn._xlws.filter(cat_table[Sub-subsector],($E9012=cat_table[Sector])*($F9012=cat_table[Subsector]),"")))</f>
        <v>#NAME?</v>
      </c>
    </row>
    <row r="9013" customFormat="false" ht="15" hidden="false" customHeight="true" outlineLevel="0" collapsed="false">
      <c r="E9013" s="255"/>
      <c r="F9013" s="255"/>
      <c r="G9013" s="255"/>
      <c r="I9013" s="255"/>
      <c r="J9013" s="255"/>
      <c r="K9013" s="255"/>
      <c r="M9013" s="255"/>
      <c r="S9013" s="255"/>
      <c r="AE9013" s="94" t="e">
        <f aca="false" t="array" ref="AE9013:AE9013">_xlfn.torow(_xlfn.unique(_xlfn._xlws.filter(cat_table[Subsector],$E9013=cat_table[Sector],"")))</f>
        <v>#NAME?</v>
      </c>
      <c r="AO9013" s="94" t="e">
        <f aca="false" t="array" ref="AO9013:AO9013">_xlfn.torow(_xlfn.unique(_xlfn._xlws.filter(cat_table[Sub-subsector],($E9013=cat_table[Sector])*($F9013=cat_table[Subsector]),"")))</f>
        <v>#NAME?</v>
      </c>
    </row>
    <row r="9014" customFormat="false" ht="15" hidden="false" customHeight="true" outlineLevel="0" collapsed="false">
      <c r="E9014" s="255"/>
      <c r="F9014" s="255"/>
      <c r="G9014" s="255"/>
      <c r="I9014" s="255"/>
      <c r="J9014" s="255"/>
      <c r="K9014" s="255"/>
      <c r="M9014" s="255"/>
      <c r="S9014" s="255"/>
      <c r="AE9014" s="94" t="e">
        <f aca="false" t="array" ref="AE9014:AE9014">_xlfn.torow(_xlfn.unique(_xlfn._xlws.filter(cat_table[Subsector],$E9014=cat_table[Sector],"")))</f>
        <v>#NAME?</v>
      </c>
      <c r="AO9014" s="94" t="e">
        <f aca="false" t="array" ref="AO9014:AO9014">_xlfn.torow(_xlfn.unique(_xlfn._xlws.filter(cat_table[Sub-subsector],($E9014=cat_table[Sector])*($F9014=cat_table[Subsector]),"")))</f>
        <v>#NAME?</v>
      </c>
    </row>
    <row r="9015" customFormat="false" ht="15" hidden="false" customHeight="true" outlineLevel="0" collapsed="false">
      <c r="E9015" s="255"/>
      <c r="F9015" s="255"/>
      <c r="G9015" s="255"/>
      <c r="I9015" s="255"/>
      <c r="J9015" s="255"/>
      <c r="K9015" s="255"/>
      <c r="M9015" s="255"/>
      <c r="S9015" s="255"/>
      <c r="AE9015" s="94" t="e">
        <f aca="false" t="array" ref="AE9015:AE9015">_xlfn.torow(_xlfn.unique(_xlfn._xlws.filter(cat_table[Subsector],$E9015=cat_table[Sector],"")))</f>
        <v>#NAME?</v>
      </c>
      <c r="AO9015" s="94" t="e">
        <f aca="false" t="array" ref="AO9015:AO9015">_xlfn.torow(_xlfn.unique(_xlfn._xlws.filter(cat_table[Sub-subsector],($E9015=cat_table[Sector])*($F9015=cat_table[Subsector]),"")))</f>
        <v>#NAME?</v>
      </c>
    </row>
    <row r="9016" customFormat="false" ht="15" hidden="false" customHeight="true" outlineLevel="0" collapsed="false">
      <c r="E9016" s="255"/>
      <c r="F9016" s="255"/>
      <c r="G9016" s="255"/>
      <c r="I9016" s="255"/>
      <c r="J9016" s="255"/>
      <c r="K9016" s="255"/>
      <c r="M9016" s="255"/>
      <c r="S9016" s="255"/>
      <c r="AE9016" s="94" t="e">
        <f aca="false" t="array" ref="AE9016:AE9016">_xlfn.torow(_xlfn.unique(_xlfn._xlws.filter(cat_table[Subsector],$E9016=cat_table[Sector],"")))</f>
        <v>#NAME?</v>
      </c>
      <c r="AO9016" s="94" t="e">
        <f aca="false" t="array" ref="AO9016:AO9016">_xlfn.torow(_xlfn.unique(_xlfn._xlws.filter(cat_table[Sub-subsector],($E9016=cat_table[Sector])*($F9016=cat_table[Subsector]),"")))</f>
        <v>#NAME?</v>
      </c>
    </row>
    <row r="9017" customFormat="false" ht="15" hidden="false" customHeight="true" outlineLevel="0" collapsed="false">
      <c r="E9017" s="255"/>
      <c r="F9017" s="255"/>
      <c r="G9017" s="255"/>
      <c r="I9017" s="255"/>
      <c r="J9017" s="255"/>
      <c r="K9017" s="255"/>
      <c r="M9017" s="255"/>
      <c r="S9017" s="255"/>
      <c r="AE9017" s="94" t="e">
        <f aca="false" t="array" ref="AE9017:AE9017">_xlfn.torow(_xlfn.unique(_xlfn._xlws.filter(cat_table[Subsector],$E9017=cat_table[Sector],"")))</f>
        <v>#NAME?</v>
      </c>
      <c r="AO9017" s="94" t="e">
        <f aca="false" t="array" ref="AO9017:AO9017">_xlfn.torow(_xlfn.unique(_xlfn._xlws.filter(cat_table[Sub-subsector],($E9017=cat_table[Sector])*($F9017=cat_table[Subsector]),"")))</f>
        <v>#NAME?</v>
      </c>
    </row>
    <row r="9018" customFormat="false" ht="15" hidden="false" customHeight="true" outlineLevel="0" collapsed="false">
      <c r="E9018" s="255"/>
      <c r="F9018" s="255"/>
      <c r="G9018" s="255"/>
      <c r="I9018" s="255"/>
      <c r="J9018" s="255"/>
      <c r="K9018" s="255"/>
      <c r="M9018" s="255"/>
      <c r="S9018" s="255"/>
      <c r="AE9018" s="94" t="e">
        <f aca="false" t="array" ref="AE9018:AE9018">_xlfn.torow(_xlfn.unique(_xlfn._xlws.filter(cat_table[Subsector],$E9018=cat_table[Sector],"")))</f>
        <v>#NAME?</v>
      </c>
      <c r="AO9018" s="94" t="e">
        <f aca="false" t="array" ref="AO9018:AO9018">_xlfn.torow(_xlfn.unique(_xlfn._xlws.filter(cat_table[Sub-subsector],($E9018=cat_table[Sector])*($F9018=cat_table[Subsector]),"")))</f>
        <v>#NAME?</v>
      </c>
    </row>
    <row r="9019" customFormat="false" ht="15" hidden="false" customHeight="true" outlineLevel="0" collapsed="false">
      <c r="E9019" s="255"/>
      <c r="F9019" s="255"/>
      <c r="G9019" s="255"/>
      <c r="I9019" s="255"/>
      <c r="J9019" s="255"/>
      <c r="K9019" s="255"/>
      <c r="M9019" s="255"/>
      <c r="S9019" s="255"/>
      <c r="AE9019" s="94" t="e">
        <f aca="false" t="array" ref="AE9019:AE9019">_xlfn.torow(_xlfn.unique(_xlfn._xlws.filter(cat_table[Subsector],$E9019=cat_table[Sector],"")))</f>
        <v>#NAME?</v>
      </c>
      <c r="AO9019" s="94" t="e">
        <f aca="false" t="array" ref="AO9019:AO9019">_xlfn.torow(_xlfn.unique(_xlfn._xlws.filter(cat_table[Sub-subsector],($E9019=cat_table[Sector])*($F9019=cat_table[Subsector]),"")))</f>
        <v>#NAME?</v>
      </c>
    </row>
    <row r="9020" customFormat="false" ht="15" hidden="false" customHeight="true" outlineLevel="0" collapsed="false">
      <c r="E9020" s="255"/>
      <c r="F9020" s="255"/>
      <c r="G9020" s="255"/>
      <c r="I9020" s="255"/>
      <c r="J9020" s="255"/>
      <c r="K9020" s="255"/>
      <c r="M9020" s="255"/>
      <c r="S9020" s="255"/>
      <c r="AE9020" s="94" t="e">
        <f aca="false" t="array" ref="AE9020:AE9020">_xlfn.torow(_xlfn.unique(_xlfn._xlws.filter(cat_table[Subsector],$E9020=cat_table[Sector],"")))</f>
        <v>#NAME?</v>
      </c>
      <c r="AO9020" s="94" t="e">
        <f aca="false" t="array" ref="AO9020:AO9020">_xlfn.torow(_xlfn.unique(_xlfn._xlws.filter(cat_table[Sub-subsector],($E9020=cat_table[Sector])*($F9020=cat_table[Subsector]),"")))</f>
        <v>#NAME?</v>
      </c>
    </row>
    <row r="9021" customFormat="false" ht="15" hidden="false" customHeight="true" outlineLevel="0" collapsed="false">
      <c r="E9021" s="255"/>
      <c r="F9021" s="255"/>
      <c r="G9021" s="255"/>
      <c r="I9021" s="255"/>
      <c r="J9021" s="255"/>
      <c r="K9021" s="255"/>
      <c r="M9021" s="255"/>
      <c r="S9021" s="255"/>
      <c r="AE9021" s="94" t="e">
        <f aca="false" t="array" ref="AE9021:AE9021">_xlfn.torow(_xlfn.unique(_xlfn._xlws.filter(cat_table[Subsector],$E9021=cat_table[Sector],"")))</f>
        <v>#NAME?</v>
      </c>
      <c r="AO9021" s="94" t="e">
        <f aca="false" t="array" ref="AO9021:AO9021">_xlfn.torow(_xlfn.unique(_xlfn._xlws.filter(cat_table[Sub-subsector],($E9021=cat_table[Sector])*($F9021=cat_table[Subsector]),"")))</f>
        <v>#NAME?</v>
      </c>
    </row>
    <row r="9022" customFormat="false" ht="15" hidden="false" customHeight="true" outlineLevel="0" collapsed="false">
      <c r="E9022" s="255"/>
      <c r="F9022" s="255"/>
      <c r="G9022" s="255"/>
      <c r="I9022" s="255"/>
      <c r="J9022" s="255"/>
      <c r="K9022" s="255"/>
      <c r="M9022" s="255"/>
      <c r="S9022" s="255"/>
      <c r="AE9022" s="94" t="e">
        <f aca="false" t="array" ref="AE9022:AE9022">_xlfn.torow(_xlfn.unique(_xlfn._xlws.filter(cat_table[Subsector],$E9022=cat_table[Sector],"")))</f>
        <v>#NAME?</v>
      </c>
      <c r="AO9022" s="94" t="e">
        <f aca="false" t="array" ref="AO9022:AO9022">_xlfn.torow(_xlfn.unique(_xlfn._xlws.filter(cat_table[Sub-subsector],($E9022=cat_table[Sector])*($F9022=cat_table[Subsector]),"")))</f>
        <v>#NAME?</v>
      </c>
    </row>
    <row r="9023" customFormat="false" ht="15" hidden="false" customHeight="true" outlineLevel="0" collapsed="false">
      <c r="E9023" s="255"/>
      <c r="F9023" s="255"/>
      <c r="G9023" s="255"/>
      <c r="I9023" s="255"/>
      <c r="J9023" s="255"/>
      <c r="K9023" s="255"/>
      <c r="M9023" s="255"/>
      <c r="S9023" s="255"/>
      <c r="AE9023" s="94" t="e">
        <f aca="false" t="array" ref="AE9023:AE9023">_xlfn.torow(_xlfn.unique(_xlfn._xlws.filter(cat_table[Subsector],$E9023=cat_table[Sector],"")))</f>
        <v>#NAME?</v>
      </c>
      <c r="AO9023" s="94" t="e">
        <f aca="false" t="array" ref="AO9023:AO9023">_xlfn.torow(_xlfn.unique(_xlfn._xlws.filter(cat_table[Sub-subsector],($E9023=cat_table[Sector])*($F9023=cat_table[Subsector]),"")))</f>
        <v>#NAME?</v>
      </c>
    </row>
    <row r="9024" customFormat="false" ht="15" hidden="false" customHeight="true" outlineLevel="0" collapsed="false">
      <c r="E9024" s="255"/>
      <c r="F9024" s="255"/>
      <c r="G9024" s="255"/>
      <c r="I9024" s="255"/>
      <c r="J9024" s="255"/>
      <c r="K9024" s="255"/>
      <c r="M9024" s="255"/>
      <c r="S9024" s="255"/>
      <c r="AE9024" s="94" t="e">
        <f aca="false" t="array" ref="AE9024:AE9024">_xlfn.torow(_xlfn.unique(_xlfn._xlws.filter(cat_table[Subsector],$E9024=cat_table[Sector],"")))</f>
        <v>#NAME?</v>
      </c>
      <c r="AO9024" s="94" t="e">
        <f aca="false" t="array" ref="AO9024:AO9024">_xlfn.torow(_xlfn.unique(_xlfn._xlws.filter(cat_table[Sub-subsector],($E9024=cat_table[Sector])*($F9024=cat_table[Subsector]),"")))</f>
        <v>#NAME?</v>
      </c>
    </row>
    <row r="9025" customFormat="false" ht="15" hidden="false" customHeight="true" outlineLevel="0" collapsed="false">
      <c r="E9025" s="255"/>
      <c r="F9025" s="255"/>
      <c r="G9025" s="255"/>
      <c r="I9025" s="255"/>
      <c r="J9025" s="255"/>
      <c r="K9025" s="255"/>
      <c r="M9025" s="255"/>
      <c r="S9025" s="255"/>
      <c r="AE9025" s="94" t="e">
        <f aca="false" t="array" ref="AE9025:AE9025">_xlfn.torow(_xlfn.unique(_xlfn._xlws.filter(cat_table[Subsector],$E9025=cat_table[Sector],"")))</f>
        <v>#NAME?</v>
      </c>
      <c r="AO9025" s="94" t="e">
        <f aca="false" t="array" ref="AO9025:AO9025">_xlfn.torow(_xlfn.unique(_xlfn._xlws.filter(cat_table[Sub-subsector],($E9025=cat_table[Sector])*($F9025=cat_table[Subsector]),"")))</f>
        <v>#NAME?</v>
      </c>
    </row>
    <row r="9026" customFormat="false" ht="15" hidden="false" customHeight="true" outlineLevel="0" collapsed="false">
      <c r="E9026" s="255"/>
      <c r="F9026" s="255"/>
      <c r="G9026" s="255"/>
      <c r="I9026" s="255"/>
      <c r="J9026" s="255"/>
      <c r="K9026" s="255"/>
      <c r="M9026" s="255"/>
      <c r="S9026" s="255"/>
      <c r="AE9026" s="94" t="e">
        <f aca="false" t="array" ref="AE9026:AE9026">_xlfn.torow(_xlfn.unique(_xlfn._xlws.filter(cat_table[Subsector],$E9026=cat_table[Sector],"")))</f>
        <v>#NAME?</v>
      </c>
      <c r="AO9026" s="94" t="e">
        <f aca="false" t="array" ref="AO9026:AO9026">_xlfn.torow(_xlfn.unique(_xlfn._xlws.filter(cat_table[Sub-subsector],($E9026=cat_table[Sector])*($F9026=cat_table[Subsector]),"")))</f>
        <v>#NAME?</v>
      </c>
    </row>
    <row r="9027" customFormat="false" ht="15" hidden="false" customHeight="true" outlineLevel="0" collapsed="false">
      <c r="E9027" s="255"/>
      <c r="F9027" s="255"/>
      <c r="G9027" s="255"/>
      <c r="I9027" s="255"/>
      <c r="J9027" s="255"/>
      <c r="K9027" s="255"/>
      <c r="M9027" s="255"/>
      <c r="S9027" s="255"/>
      <c r="AE9027" s="94" t="e">
        <f aca="false" t="array" ref="AE9027:AE9027">_xlfn.torow(_xlfn.unique(_xlfn._xlws.filter(cat_table[Subsector],$E9027=cat_table[Sector],"")))</f>
        <v>#NAME?</v>
      </c>
      <c r="AO9027" s="94" t="e">
        <f aca="false" t="array" ref="AO9027:AO9027">_xlfn.torow(_xlfn.unique(_xlfn._xlws.filter(cat_table[Sub-subsector],($E9027=cat_table[Sector])*($F9027=cat_table[Subsector]),"")))</f>
        <v>#NAME?</v>
      </c>
    </row>
    <row r="9028" customFormat="false" ht="15" hidden="false" customHeight="true" outlineLevel="0" collapsed="false">
      <c r="E9028" s="255"/>
      <c r="F9028" s="255"/>
      <c r="G9028" s="255"/>
      <c r="I9028" s="255"/>
      <c r="J9028" s="255"/>
      <c r="K9028" s="255"/>
      <c r="M9028" s="255"/>
      <c r="S9028" s="255"/>
      <c r="AE9028" s="94" t="e">
        <f aca="false" t="array" ref="AE9028:AE9028">_xlfn.torow(_xlfn.unique(_xlfn._xlws.filter(cat_table[Subsector],$E9028=cat_table[Sector],"")))</f>
        <v>#NAME?</v>
      </c>
      <c r="AO9028" s="94" t="e">
        <f aca="false" t="array" ref="AO9028:AO9028">_xlfn.torow(_xlfn.unique(_xlfn._xlws.filter(cat_table[Sub-subsector],($E9028=cat_table[Sector])*($F9028=cat_table[Subsector]),"")))</f>
        <v>#NAME?</v>
      </c>
    </row>
    <row r="9029" customFormat="false" ht="15" hidden="false" customHeight="true" outlineLevel="0" collapsed="false">
      <c r="E9029" s="255"/>
      <c r="F9029" s="255"/>
      <c r="G9029" s="255"/>
      <c r="I9029" s="255"/>
      <c r="J9029" s="255"/>
      <c r="K9029" s="255"/>
      <c r="M9029" s="255"/>
      <c r="S9029" s="255"/>
      <c r="AE9029" s="94" t="e">
        <f aca="false" t="array" ref="AE9029:AE9029">_xlfn.torow(_xlfn.unique(_xlfn._xlws.filter(cat_table[Subsector],$E9029=cat_table[Sector],"")))</f>
        <v>#NAME?</v>
      </c>
      <c r="AO9029" s="94" t="e">
        <f aca="false" t="array" ref="AO9029:AO9029">_xlfn.torow(_xlfn.unique(_xlfn._xlws.filter(cat_table[Sub-subsector],($E9029=cat_table[Sector])*($F9029=cat_table[Subsector]),"")))</f>
        <v>#NAME?</v>
      </c>
    </row>
    <row r="9030" customFormat="false" ht="15" hidden="false" customHeight="true" outlineLevel="0" collapsed="false">
      <c r="E9030" s="255"/>
      <c r="F9030" s="255"/>
      <c r="G9030" s="255"/>
      <c r="I9030" s="255"/>
      <c r="J9030" s="255"/>
      <c r="K9030" s="255"/>
      <c r="M9030" s="255"/>
      <c r="S9030" s="255"/>
      <c r="AE9030" s="94" t="e">
        <f aca="false" t="array" ref="AE9030:AE9030">_xlfn.torow(_xlfn.unique(_xlfn._xlws.filter(cat_table[Subsector],$E9030=cat_table[Sector],"")))</f>
        <v>#NAME?</v>
      </c>
      <c r="AO9030" s="94" t="e">
        <f aca="false" t="array" ref="AO9030:AO9030">_xlfn.torow(_xlfn.unique(_xlfn._xlws.filter(cat_table[Sub-subsector],($E9030=cat_table[Sector])*($F9030=cat_table[Subsector]),"")))</f>
        <v>#NAME?</v>
      </c>
    </row>
    <row r="9031" customFormat="false" ht="15" hidden="false" customHeight="true" outlineLevel="0" collapsed="false">
      <c r="E9031" s="255"/>
      <c r="F9031" s="255"/>
      <c r="G9031" s="255"/>
      <c r="I9031" s="255"/>
      <c r="J9031" s="255"/>
      <c r="K9031" s="255"/>
      <c r="M9031" s="255"/>
      <c r="S9031" s="255"/>
      <c r="AE9031" s="94" t="e">
        <f aca="false" t="array" ref="AE9031:AE9031">_xlfn.torow(_xlfn.unique(_xlfn._xlws.filter(cat_table[Subsector],$E9031=cat_table[Sector],"")))</f>
        <v>#NAME?</v>
      </c>
      <c r="AO9031" s="94" t="e">
        <f aca="false" t="array" ref="AO9031:AO9031">_xlfn.torow(_xlfn.unique(_xlfn._xlws.filter(cat_table[Sub-subsector],($E9031=cat_table[Sector])*($F9031=cat_table[Subsector]),"")))</f>
        <v>#NAME?</v>
      </c>
    </row>
    <row r="9032" customFormat="false" ht="15" hidden="false" customHeight="true" outlineLevel="0" collapsed="false">
      <c r="E9032" s="255"/>
      <c r="F9032" s="255"/>
      <c r="G9032" s="255"/>
      <c r="I9032" s="255"/>
      <c r="J9032" s="255"/>
      <c r="K9032" s="255"/>
      <c r="M9032" s="255"/>
      <c r="S9032" s="255"/>
      <c r="AE9032" s="94" t="e">
        <f aca="false" t="array" ref="AE9032:AE9032">_xlfn.torow(_xlfn.unique(_xlfn._xlws.filter(cat_table[Subsector],$E9032=cat_table[Sector],"")))</f>
        <v>#NAME?</v>
      </c>
      <c r="AO9032" s="94" t="e">
        <f aca="false" t="array" ref="AO9032:AO9032">_xlfn.torow(_xlfn.unique(_xlfn._xlws.filter(cat_table[Sub-subsector],($E9032=cat_table[Sector])*($F9032=cat_table[Subsector]),"")))</f>
        <v>#NAME?</v>
      </c>
    </row>
    <row r="9033" customFormat="false" ht="15" hidden="false" customHeight="true" outlineLevel="0" collapsed="false">
      <c r="E9033" s="255"/>
      <c r="F9033" s="255"/>
      <c r="G9033" s="255"/>
      <c r="I9033" s="255"/>
      <c r="J9033" s="255"/>
      <c r="K9033" s="255"/>
      <c r="M9033" s="255"/>
      <c r="S9033" s="255"/>
      <c r="AE9033" s="94" t="e">
        <f aca="false" t="array" ref="AE9033:AE9033">_xlfn.torow(_xlfn.unique(_xlfn._xlws.filter(cat_table[Subsector],$E9033=cat_table[Sector],"")))</f>
        <v>#NAME?</v>
      </c>
      <c r="AO9033" s="94" t="e">
        <f aca="false" t="array" ref="AO9033:AO9033">_xlfn.torow(_xlfn.unique(_xlfn._xlws.filter(cat_table[Sub-subsector],($E9033=cat_table[Sector])*($F9033=cat_table[Subsector]),"")))</f>
        <v>#NAME?</v>
      </c>
    </row>
    <row r="9034" customFormat="false" ht="15" hidden="false" customHeight="true" outlineLevel="0" collapsed="false">
      <c r="E9034" s="255"/>
      <c r="F9034" s="255"/>
      <c r="G9034" s="255"/>
      <c r="I9034" s="255"/>
      <c r="J9034" s="255"/>
      <c r="K9034" s="255"/>
      <c r="M9034" s="255"/>
      <c r="S9034" s="255"/>
      <c r="AE9034" s="94" t="e">
        <f aca="false" t="array" ref="AE9034:AE9034">_xlfn.torow(_xlfn.unique(_xlfn._xlws.filter(cat_table[Subsector],$E9034=cat_table[Sector],"")))</f>
        <v>#NAME?</v>
      </c>
      <c r="AO9034" s="94" t="e">
        <f aca="false" t="array" ref="AO9034:AO9034">_xlfn.torow(_xlfn.unique(_xlfn._xlws.filter(cat_table[Sub-subsector],($E9034=cat_table[Sector])*($F9034=cat_table[Subsector]),"")))</f>
        <v>#NAME?</v>
      </c>
    </row>
    <row r="9035" customFormat="false" ht="15" hidden="false" customHeight="true" outlineLevel="0" collapsed="false">
      <c r="E9035" s="255"/>
      <c r="F9035" s="255"/>
      <c r="G9035" s="255"/>
      <c r="I9035" s="255"/>
      <c r="J9035" s="255"/>
      <c r="K9035" s="255"/>
      <c r="M9035" s="255"/>
      <c r="S9035" s="255"/>
      <c r="AE9035" s="94" t="e">
        <f aca="false" t="array" ref="AE9035:AE9035">_xlfn.torow(_xlfn.unique(_xlfn._xlws.filter(cat_table[Subsector],$E9035=cat_table[Sector],"")))</f>
        <v>#NAME?</v>
      </c>
      <c r="AO9035" s="94" t="e">
        <f aca="false" t="array" ref="AO9035:AO9035">_xlfn.torow(_xlfn.unique(_xlfn._xlws.filter(cat_table[Sub-subsector],($E9035=cat_table[Sector])*($F9035=cat_table[Subsector]),"")))</f>
        <v>#NAME?</v>
      </c>
    </row>
    <row r="9036" customFormat="false" ht="15" hidden="false" customHeight="true" outlineLevel="0" collapsed="false">
      <c r="E9036" s="255"/>
      <c r="F9036" s="255"/>
      <c r="G9036" s="255"/>
      <c r="I9036" s="255"/>
      <c r="J9036" s="255"/>
      <c r="K9036" s="255"/>
      <c r="M9036" s="255"/>
      <c r="S9036" s="255"/>
      <c r="AE9036" s="94" t="e">
        <f aca="false" t="array" ref="AE9036:AE9036">_xlfn.torow(_xlfn.unique(_xlfn._xlws.filter(cat_table[Subsector],$E9036=cat_table[Sector],"")))</f>
        <v>#NAME?</v>
      </c>
      <c r="AO9036" s="94" t="e">
        <f aca="false" t="array" ref="AO9036:AO9036">_xlfn.torow(_xlfn.unique(_xlfn._xlws.filter(cat_table[Sub-subsector],($E9036=cat_table[Sector])*($F9036=cat_table[Subsector]),"")))</f>
        <v>#NAME?</v>
      </c>
    </row>
    <row r="9037" customFormat="false" ht="15" hidden="false" customHeight="true" outlineLevel="0" collapsed="false">
      <c r="E9037" s="255"/>
      <c r="F9037" s="255"/>
      <c r="G9037" s="255"/>
      <c r="I9037" s="255"/>
      <c r="J9037" s="255"/>
      <c r="K9037" s="255"/>
      <c r="M9037" s="255"/>
      <c r="S9037" s="255"/>
      <c r="AE9037" s="94" t="e">
        <f aca="false" t="array" ref="AE9037:AE9037">_xlfn.torow(_xlfn.unique(_xlfn._xlws.filter(cat_table[Subsector],$E9037=cat_table[Sector],"")))</f>
        <v>#NAME?</v>
      </c>
      <c r="AO9037" s="94" t="e">
        <f aca="false" t="array" ref="AO9037:AO9037">_xlfn.torow(_xlfn.unique(_xlfn._xlws.filter(cat_table[Sub-subsector],($E9037=cat_table[Sector])*($F9037=cat_table[Subsector]),"")))</f>
        <v>#NAME?</v>
      </c>
    </row>
    <row r="9038" customFormat="false" ht="15" hidden="false" customHeight="true" outlineLevel="0" collapsed="false">
      <c r="E9038" s="255"/>
      <c r="F9038" s="255"/>
      <c r="G9038" s="255"/>
      <c r="I9038" s="255"/>
      <c r="J9038" s="255"/>
      <c r="K9038" s="255"/>
      <c r="M9038" s="255"/>
      <c r="S9038" s="255"/>
      <c r="AE9038" s="94" t="e">
        <f aca="false" t="array" ref="AE9038:AE9038">_xlfn.torow(_xlfn.unique(_xlfn._xlws.filter(cat_table[Subsector],$E9038=cat_table[Sector],"")))</f>
        <v>#NAME?</v>
      </c>
      <c r="AO9038" s="94" t="e">
        <f aca="false" t="array" ref="AO9038:AO9038">_xlfn.torow(_xlfn.unique(_xlfn._xlws.filter(cat_table[Sub-subsector],($E9038=cat_table[Sector])*($F9038=cat_table[Subsector]),"")))</f>
        <v>#NAME?</v>
      </c>
    </row>
    <row r="9039" customFormat="false" ht="15" hidden="false" customHeight="true" outlineLevel="0" collapsed="false">
      <c r="E9039" s="255"/>
      <c r="F9039" s="255"/>
      <c r="G9039" s="255"/>
      <c r="I9039" s="255"/>
      <c r="J9039" s="255"/>
      <c r="K9039" s="255"/>
      <c r="M9039" s="255"/>
      <c r="S9039" s="255"/>
      <c r="AE9039" s="94" t="e">
        <f aca="false" t="array" ref="AE9039:AE9039">_xlfn.torow(_xlfn.unique(_xlfn._xlws.filter(cat_table[Subsector],$E9039=cat_table[Sector],"")))</f>
        <v>#NAME?</v>
      </c>
      <c r="AO9039" s="94" t="e">
        <f aca="false" t="array" ref="AO9039:AO9039">_xlfn.torow(_xlfn.unique(_xlfn._xlws.filter(cat_table[Sub-subsector],($E9039=cat_table[Sector])*($F9039=cat_table[Subsector]),"")))</f>
        <v>#NAME?</v>
      </c>
    </row>
    <row r="9040" customFormat="false" ht="15" hidden="false" customHeight="true" outlineLevel="0" collapsed="false">
      <c r="E9040" s="255"/>
      <c r="F9040" s="255"/>
      <c r="G9040" s="255"/>
      <c r="I9040" s="255"/>
      <c r="J9040" s="255"/>
      <c r="K9040" s="255"/>
      <c r="M9040" s="255"/>
      <c r="S9040" s="255"/>
      <c r="AE9040" s="94" t="e">
        <f aca="false" t="array" ref="AE9040:AE9040">_xlfn.torow(_xlfn.unique(_xlfn._xlws.filter(cat_table[Subsector],$E9040=cat_table[Sector],"")))</f>
        <v>#NAME?</v>
      </c>
      <c r="AO9040" s="94" t="e">
        <f aca="false" t="array" ref="AO9040:AO9040">_xlfn.torow(_xlfn.unique(_xlfn._xlws.filter(cat_table[Sub-subsector],($E9040=cat_table[Sector])*($F9040=cat_table[Subsector]),"")))</f>
        <v>#NAME?</v>
      </c>
    </row>
    <row r="9041" customFormat="false" ht="15" hidden="false" customHeight="true" outlineLevel="0" collapsed="false">
      <c r="E9041" s="255"/>
      <c r="F9041" s="255"/>
      <c r="G9041" s="255"/>
      <c r="I9041" s="255"/>
      <c r="J9041" s="255"/>
      <c r="K9041" s="255"/>
      <c r="M9041" s="255"/>
      <c r="S9041" s="255"/>
      <c r="AE9041" s="94" t="e">
        <f aca="false" t="array" ref="AE9041:AE9041">_xlfn.torow(_xlfn.unique(_xlfn._xlws.filter(cat_table[Subsector],$E9041=cat_table[Sector],"")))</f>
        <v>#NAME?</v>
      </c>
      <c r="AO9041" s="94" t="e">
        <f aca="false" t="array" ref="AO9041:AO9041">_xlfn.torow(_xlfn.unique(_xlfn._xlws.filter(cat_table[Sub-subsector],($E9041=cat_table[Sector])*($F9041=cat_table[Subsector]),"")))</f>
        <v>#NAME?</v>
      </c>
    </row>
    <row r="9042" customFormat="false" ht="15" hidden="false" customHeight="true" outlineLevel="0" collapsed="false">
      <c r="E9042" s="255"/>
      <c r="F9042" s="255"/>
      <c r="G9042" s="255"/>
      <c r="I9042" s="255"/>
      <c r="J9042" s="255"/>
      <c r="K9042" s="255"/>
      <c r="M9042" s="255"/>
      <c r="S9042" s="255"/>
      <c r="AE9042" s="94" t="e">
        <f aca="false" t="array" ref="AE9042:AE9042">_xlfn.torow(_xlfn.unique(_xlfn._xlws.filter(cat_table[Subsector],$E9042=cat_table[Sector],"")))</f>
        <v>#NAME?</v>
      </c>
      <c r="AO9042" s="94" t="e">
        <f aca="false" t="array" ref="AO9042:AO9042">_xlfn.torow(_xlfn.unique(_xlfn._xlws.filter(cat_table[Sub-subsector],($E9042=cat_table[Sector])*($F9042=cat_table[Subsector]),"")))</f>
        <v>#NAME?</v>
      </c>
    </row>
    <row r="9043" customFormat="false" ht="15" hidden="false" customHeight="true" outlineLevel="0" collapsed="false">
      <c r="E9043" s="255"/>
      <c r="F9043" s="255"/>
      <c r="G9043" s="255"/>
      <c r="I9043" s="255"/>
      <c r="J9043" s="255"/>
      <c r="K9043" s="255"/>
      <c r="M9043" s="255"/>
      <c r="S9043" s="255"/>
      <c r="AE9043" s="94" t="e">
        <f aca="false" t="array" ref="AE9043:AE9043">_xlfn.torow(_xlfn.unique(_xlfn._xlws.filter(cat_table[Subsector],$E9043=cat_table[Sector],"")))</f>
        <v>#NAME?</v>
      </c>
      <c r="AO9043" s="94" t="e">
        <f aca="false" t="array" ref="AO9043:AO9043">_xlfn.torow(_xlfn.unique(_xlfn._xlws.filter(cat_table[Sub-subsector],($E9043=cat_table[Sector])*($F9043=cat_table[Subsector]),"")))</f>
        <v>#NAME?</v>
      </c>
    </row>
    <row r="9044" customFormat="false" ht="15" hidden="false" customHeight="false" outlineLevel="0" collapsed="false">
      <c r="E9044" s="255"/>
      <c r="F9044" s="255"/>
      <c r="G9044" s="255"/>
      <c r="I9044" s="255"/>
      <c r="J9044" s="255"/>
      <c r="K9044" s="255"/>
      <c r="M9044" s="255"/>
      <c r="S9044" s="255"/>
    </row>
    <row r="9045" customFormat="false" ht="15" hidden="false" customHeight="false" outlineLevel="0" collapsed="false">
      <c r="E9045" s="255"/>
      <c r="F9045" s="255"/>
      <c r="G9045" s="255"/>
      <c r="I9045" s="255"/>
      <c r="J9045" s="255"/>
      <c r="K9045" s="255"/>
      <c r="M9045" s="255"/>
      <c r="S9045" s="255"/>
    </row>
    <row r="9046" customFormat="false" ht="15" hidden="false" customHeight="false" outlineLevel="0" collapsed="false">
      <c r="E9046" s="255"/>
      <c r="F9046" s="255"/>
      <c r="G9046" s="255"/>
      <c r="I9046" s="255"/>
      <c r="J9046" s="255"/>
      <c r="K9046" s="255"/>
      <c r="M9046" s="255"/>
      <c r="S9046" s="255"/>
    </row>
    <row r="9047" customFormat="false" ht="15" hidden="false" customHeight="false" outlineLevel="0" collapsed="false">
      <c r="E9047" s="255"/>
      <c r="F9047" s="255"/>
      <c r="G9047" s="255"/>
      <c r="I9047" s="255"/>
      <c r="J9047" s="255"/>
      <c r="K9047" s="255"/>
      <c r="M9047" s="255"/>
      <c r="S9047" s="255"/>
    </row>
    <row r="9048" customFormat="false" ht="15" hidden="false" customHeight="false" outlineLevel="0" collapsed="false">
      <c r="E9048" s="255"/>
      <c r="F9048" s="255"/>
      <c r="G9048" s="255"/>
      <c r="I9048" s="255"/>
      <c r="J9048" s="255"/>
      <c r="K9048" s="255"/>
      <c r="M9048" s="255"/>
      <c r="S9048" s="255"/>
    </row>
    <row r="9049" customFormat="false" ht="15" hidden="false" customHeight="false" outlineLevel="0" collapsed="false">
      <c r="E9049" s="255"/>
      <c r="F9049" s="255"/>
      <c r="G9049" s="255"/>
      <c r="I9049" s="255"/>
      <c r="J9049" s="255"/>
      <c r="K9049" s="255"/>
      <c r="M9049" s="255"/>
      <c r="S9049" s="255"/>
    </row>
    <row r="9050" customFormat="false" ht="15" hidden="false" customHeight="false" outlineLevel="0" collapsed="false">
      <c r="E9050" s="255"/>
      <c r="F9050" s="255"/>
      <c r="G9050" s="255"/>
      <c r="I9050" s="255"/>
      <c r="J9050" s="255"/>
      <c r="K9050" s="255"/>
      <c r="M9050" s="255"/>
      <c r="S9050" s="255"/>
    </row>
    <row r="9051" customFormat="false" ht="15" hidden="false" customHeight="false" outlineLevel="0" collapsed="false">
      <c r="E9051" s="255"/>
      <c r="F9051" s="255"/>
      <c r="G9051" s="255"/>
      <c r="I9051" s="255"/>
      <c r="J9051" s="255"/>
      <c r="K9051" s="255"/>
      <c r="M9051" s="255"/>
      <c r="S9051" s="255"/>
    </row>
    <row r="9052" customFormat="false" ht="15" hidden="false" customHeight="false" outlineLevel="0" collapsed="false">
      <c r="E9052" s="255"/>
      <c r="F9052" s="255"/>
      <c r="G9052" s="255"/>
      <c r="I9052" s="255"/>
      <c r="J9052" s="255"/>
      <c r="K9052" s="255"/>
      <c r="M9052" s="255"/>
      <c r="S9052" s="255"/>
    </row>
    <row r="9053" customFormat="false" ht="15" hidden="false" customHeight="false" outlineLevel="0" collapsed="false">
      <c r="E9053" s="255"/>
      <c r="F9053" s="255"/>
      <c r="G9053" s="255"/>
      <c r="I9053" s="255"/>
      <c r="J9053" s="255"/>
      <c r="K9053" s="255"/>
      <c r="M9053" s="255"/>
      <c r="S9053" s="255"/>
    </row>
    <row r="9054" customFormat="false" ht="15" hidden="false" customHeight="false" outlineLevel="0" collapsed="false">
      <c r="E9054" s="255"/>
      <c r="F9054" s="255"/>
      <c r="G9054" s="255"/>
      <c r="I9054" s="255"/>
      <c r="J9054" s="255"/>
      <c r="K9054" s="255"/>
      <c r="M9054" s="255"/>
      <c r="S9054" s="255"/>
    </row>
    <row r="9055" customFormat="false" ht="15" hidden="false" customHeight="false" outlineLevel="0" collapsed="false">
      <c r="E9055" s="255"/>
      <c r="F9055" s="255"/>
      <c r="G9055" s="255"/>
      <c r="I9055" s="255"/>
      <c r="J9055" s="255"/>
      <c r="K9055" s="255"/>
      <c r="M9055" s="255"/>
      <c r="S9055" s="255"/>
    </row>
    <row r="9056" customFormat="false" ht="15" hidden="false" customHeight="false" outlineLevel="0" collapsed="false">
      <c r="E9056" s="255"/>
      <c r="F9056" s="255"/>
      <c r="G9056" s="255"/>
      <c r="I9056" s="255"/>
      <c r="J9056" s="255"/>
      <c r="K9056" s="255"/>
      <c r="M9056" s="255"/>
      <c r="S9056" s="255"/>
    </row>
    <row r="9057" customFormat="false" ht="15" hidden="false" customHeight="false" outlineLevel="0" collapsed="false">
      <c r="E9057" s="255"/>
      <c r="F9057" s="255"/>
      <c r="G9057" s="255"/>
      <c r="I9057" s="255"/>
      <c r="J9057" s="255"/>
      <c r="K9057" s="255"/>
      <c r="M9057" s="255"/>
      <c r="S9057" s="255"/>
    </row>
    <row r="9058" customFormat="false" ht="15" hidden="false" customHeight="false" outlineLevel="0" collapsed="false">
      <c r="E9058" s="255"/>
      <c r="F9058" s="255"/>
      <c r="G9058" s="255"/>
      <c r="I9058" s="255"/>
      <c r="J9058" s="255"/>
      <c r="K9058" s="255"/>
      <c r="M9058" s="255"/>
      <c r="S9058" s="255"/>
    </row>
    <row r="9059" customFormat="false" ht="15" hidden="false" customHeight="false" outlineLevel="0" collapsed="false">
      <c r="E9059" s="255"/>
      <c r="F9059" s="255"/>
      <c r="G9059" s="255"/>
      <c r="I9059" s="255"/>
      <c r="J9059" s="255"/>
      <c r="K9059" s="255"/>
      <c r="M9059" s="255"/>
      <c r="S9059" s="255"/>
    </row>
    <row r="9060" customFormat="false" ht="15" hidden="false" customHeight="false" outlineLevel="0" collapsed="false">
      <c r="E9060" s="255"/>
      <c r="F9060" s="255"/>
      <c r="G9060" s="255"/>
      <c r="I9060" s="255"/>
      <c r="J9060" s="255"/>
      <c r="K9060" s="255"/>
      <c r="M9060" s="255"/>
      <c r="S9060" s="255"/>
    </row>
    <row r="9061" customFormat="false" ht="15" hidden="false" customHeight="false" outlineLevel="0" collapsed="false">
      <c r="E9061" s="255"/>
      <c r="F9061" s="255"/>
      <c r="G9061" s="255"/>
      <c r="I9061" s="255"/>
      <c r="J9061" s="255"/>
      <c r="K9061" s="255"/>
      <c r="M9061" s="255"/>
      <c r="S9061" s="255"/>
    </row>
    <row r="9062" customFormat="false" ht="15" hidden="false" customHeight="false" outlineLevel="0" collapsed="false">
      <c r="E9062" s="255"/>
      <c r="F9062" s="255"/>
      <c r="G9062" s="255"/>
      <c r="I9062" s="255"/>
      <c r="J9062" s="255"/>
      <c r="K9062" s="255"/>
      <c r="M9062" s="255"/>
      <c r="S9062" s="255"/>
    </row>
    <row r="9063" customFormat="false" ht="15" hidden="false" customHeight="false" outlineLevel="0" collapsed="false">
      <c r="E9063" s="255"/>
      <c r="F9063" s="255"/>
      <c r="G9063" s="255"/>
      <c r="I9063" s="255"/>
      <c r="J9063" s="255"/>
      <c r="K9063" s="255"/>
      <c r="M9063" s="255"/>
      <c r="S9063" s="255"/>
    </row>
    <row r="9064" customFormat="false" ht="15" hidden="false" customHeight="false" outlineLevel="0" collapsed="false">
      <c r="E9064" s="255"/>
      <c r="F9064" s="255"/>
      <c r="G9064" s="255"/>
      <c r="I9064" s="255"/>
      <c r="J9064" s="255"/>
      <c r="K9064" s="255"/>
      <c r="M9064" s="255"/>
      <c r="S9064" s="255"/>
    </row>
    <row r="9065" customFormat="false" ht="15" hidden="false" customHeight="false" outlineLevel="0" collapsed="false">
      <c r="E9065" s="255"/>
      <c r="F9065" s="255"/>
      <c r="G9065" s="255"/>
      <c r="I9065" s="255"/>
      <c r="J9065" s="255"/>
      <c r="K9065" s="255"/>
      <c r="M9065" s="255"/>
      <c r="S9065" s="255"/>
    </row>
    <row r="9066" customFormat="false" ht="15" hidden="false" customHeight="false" outlineLevel="0" collapsed="false">
      <c r="E9066" s="255"/>
      <c r="F9066" s="255"/>
      <c r="G9066" s="255"/>
      <c r="I9066" s="255"/>
      <c r="J9066" s="255"/>
      <c r="K9066" s="255"/>
      <c r="M9066" s="255"/>
      <c r="S9066" s="255"/>
    </row>
    <row r="9067" customFormat="false" ht="15" hidden="false" customHeight="false" outlineLevel="0" collapsed="false">
      <c r="E9067" s="255"/>
      <c r="F9067" s="255"/>
      <c r="G9067" s="255"/>
      <c r="I9067" s="255"/>
      <c r="J9067" s="255"/>
      <c r="K9067" s="255"/>
      <c r="M9067" s="255"/>
      <c r="S9067" s="255"/>
    </row>
    <row r="9068" customFormat="false" ht="15" hidden="false" customHeight="false" outlineLevel="0" collapsed="false">
      <c r="E9068" s="255"/>
      <c r="F9068" s="255"/>
      <c r="G9068" s="255"/>
      <c r="I9068" s="255"/>
      <c r="J9068" s="255"/>
      <c r="K9068" s="255"/>
      <c r="M9068" s="255"/>
      <c r="S9068" s="255"/>
    </row>
    <row r="9069" customFormat="false" ht="15" hidden="false" customHeight="false" outlineLevel="0" collapsed="false">
      <c r="E9069" s="255"/>
      <c r="F9069" s="255"/>
      <c r="G9069" s="255"/>
      <c r="I9069" s="255"/>
      <c r="J9069" s="255"/>
      <c r="K9069" s="255"/>
      <c r="M9069" s="255"/>
      <c r="S9069" s="255"/>
    </row>
    <row r="9070" customFormat="false" ht="15" hidden="false" customHeight="false" outlineLevel="0" collapsed="false">
      <c r="E9070" s="255"/>
      <c r="F9070" s="255"/>
      <c r="G9070" s="255"/>
      <c r="I9070" s="255"/>
      <c r="J9070" s="255"/>
      <c r="K9070" s="255"/>
      <c r="M9070" s="255"/>
      <c r="S9070" s="255"/>
    </row>
    <row r="9071" customFormat="false" ht="15" hidden="false" customHeight="false" outlineLevel="0" collapsed="false">
      <c r="E9071" s="255"/>
      <c r="F9071" s="255"/>
      <c r="G9071" s="255"/>
      <c r="I9071" s="255"/>
      <c r="J9071" s="255"/>
      <c r="K9071" s="255"/>
      <c r="M9071" s="255"/>
      <c r="S9071" s="255"/>
    </row>
    <row r="9072" customFormat="false" ht="15" hidden="false" customHeight="false" outlineLevel="0" collapsed="false">
      <c r="E9072" s="255"/>
      <c r="F9072" s="255"/>
      <c r="G9072" s="255"/>
      <c r="I9072" s="255"/>
      <c r="J9072" s="255"/>
      <c r="K9072" s="255"/>
      <c r="M9072" s="255"/>
      <c r="S9072" s="255"/>
    </row>
    <row r="9073" customFormat="false" ht="15" hidden="false" customHeight="false" outlineLevel="0" collapsed="false">
      <c r="E9073" s="255"/>
      <c r="F9073" s="255"/>
      <c r="G9073" s="255"/>
      <c r="I9073" s="255"/>
      <c r="J9073" s="255"/>
      <c r="K9073" s="255"/>
      <c r="M9073" s="255"/>
      <c r="S9073" s="255"/>
    </row>
    <row r="9074" customFormat="false" ht="15" hidden="false" customHeight="false" outlineLevel="0" collapsed="false">
      <c r="E9074" s="255"/>
      <c r="F9074" s="255"/>
      <c r="G9074" s="255"/>
      <c r="I9074" s="255"/>
      <c r="J9074" s="255"/>
      <c r="K9074" s="255"/>
      <c r="M9074" s="255"/>
      <c r="S9074" s="255"/>
    </row>
    <row r="9075" customFormat="false" ht="15" hidden="false" customHeight="false" outlineLevel="0" collapsed="false">
      <c r="E9075" s="255"/>
      <c r="F9075" s="255"/>
      <c r="G9075" s="255"/>
      <c r="I9075" s="255"/>
      <c r="J9075" s="255"/>
      <c r="K9075" s="255"/>
      <c r="M9075" s="255"/>
      <c r="S9075" s="255"/>
    </row>
    <row r="9076" customFormat="false" ht="15" hidden="false" customHeight="false" outlineLevel="0" collapsed="false">
      <c r="E9076" s="255"/>
      <c r="F9076" s="255"/>
      <c r="G9076" s="255"/>
      <c r="I9076" s="255"/>
      <c r="J9076" s="255"/>
      <c r="K9076" s="255"/>
      <c r="M9076" s="255"/>
      <c r="S9076" s="255"/>
    </row>
    <row r="9077" customFormat="false" ht="15" hidden="false" customHeight="false" outlineLevel="0" collapsed="false">
      <c r="E9077" s="255"/>
      <c r="F9077" s="255"/>
      <c r="G9077" s="255"/>
      <c r="I9077" s="255"/>
      <c r="J9077" s="255"/>
      <c r="K9077" s="255"/>
      <c r="M9077" s="255"/>
      <c r="S9077" s="255"/>
    </row>
    <row r="9078" customFormat="false" ht="15" hidden="false" customHeight="false" outlineLevel="0" collapsed="false">
      <c r="E9078" s="255"/>
      <c r="F9078" s="255"/>
      <c r="G9078" s="255"/>
      <c r="I9078" s="255"/>
      <c r="J9078" s="255"/>
      <c r="K9078" s="255"/>
      <c r="M9078" s="255"/>
      <c r="S9078" s="255"/>
    </row>
    <row r="9079" customFormat="false" ht="15" hidden="false" customHeight="false" outlineLevel="0" collapsed="false">
      <c r="E9079" s="255"/>
      <c r="F9079" s="255"/>
      <c r="G9079" s="255"/>
      <c r="I9079" s="255"/>
      <c r="J9079" s="255"/>
      <c r="K9079" s="255"/>
      <c r="M9079" s="255"/>
      <c r="S9079" s="255"/>
    </row>
    <row r="9080" customFormat="false" ht="15" hidden="false" customHeight="false" outlineLevel="0" collapsed="false">
      <c r="E9080" s="255"/>
      <c r="F9080" s="255"/>
      <c r="G9080" s="255"/>
      <c r="I9080" s="255"/>
      <c r="J9080" s="255"/>
      <c r="K9080" s="255"/>
      <c r="M9080" s="255"/>
      <c r="S9080" s="255"/>
    </row>
    <row r="9081" customFormat="false" ht="15" hidden="false" customHeight="false" outlineLevel="0" collapsed="false">
      <c r="E9081" s="255"/>
      <c r="F9081" s="255"/>
      <c r="G9081" s="255"/>
      <c r="I9081" s="255"/>
      <c r="J9081" s="255"/>
      <c r="K9081" s="255"/>
      <c r="M9081" s="255"/>
      <c r="S9081" s="255"/>
    </row>
    <row r="9082" customFormat="false" ht="15" hidden="false" customHeight="false" outlineLevel="0" collapsed="false">
      <c r="E9082" s="255"/>
      <c r="F9082" s="255"/>
      <c r="G9082" s="255"/>
      <c r="I9082" s="255"/>
      <c r="J9082" s="255"/>
      <c r="K9082" s="255"/>
      <c r="M9082" s="255"/>
      <c r="S9082" s="255"/>
    </row>
    <row r="9083" customFormat="false" ht="15" hidden="false" customHeight="false" outlineLevel="0" collapsed="false">
      <c r="E9083" s="255"/>
      <c r="F9083" s="255"/>
      <c r="G9083" s="255"/>
      <c r="I9083" s="255"/>
      <c r="J9083" s="255"/>
      <c r="K9083" s="255"/>
      <c r="M9083" s="255"/>
      <c r="S9083" s="255"/>
    </row>
    <row r="9084" customFormat="false" ht="15" hidden="false" customHeight="false" outlineLevel="0" collapsed="false">
      <c r="E9084" s="255"/>
      <c r="F9084" s="255"/>
      <c r="G9084" s="255"/>
      <c r="I9084" s="255"/>
      <c r="J9084" s="255"/>
      <c r="K9084" s="255"/>
      <c r="M9084" s="255"/>
      <c r="S9084" s="255"/>
    </row>
    <row r="9085" customFormat="false" ht="15" hidden="false" customHeight="false" outlineLevel="0" collapsed="false">
      <c r="E9085" s="255"/>
      <c r="F9085" s="255"/>
      <c r="G9085" s="255"/>
      <c r="I9085" s="255"/>
      <c r="J9085" s="255"/>
      <c r="K9085" s="255"/>
      <c r="M9085" s="255"/>
      <c r="S9085" s="255"/>
    </row>
    <row r="9086" customFormat="false" ht="15" hidden="false" customHeight="false" outlineLevel="0" collapsed="false">
      <c r="E9086" s="255"/>
      <c r="F9086" s="255"/>
      <c r="G9086" s="255"/>
      <c r="I9086" s="255"/>
      <c r="J9086" s="255"/>
      <c r="K9086" s="255"/>
      <c r="M9086" s="255"/>
      <c r="S9086" s="255"/>
    </row>
    <row r="9087" customFormat="false" ht="15" hidden="false" customHeight="false" outlineLevel="0" collapsed="false">
      <c r="E9087" s="255"/>
      <c r="F9087" s="255"/>
      <c r="G9087" s="255"/>
      <c r="I9087" s="255"/>
      <c r="J9087" s="255"/>
      <c r="K9087" s="255"/>
      <c r="M9087" s="255"/>
      <c r="S9087" s="255"/>
    </row>
    <row r="9088" customFormat="false" ht="15" hidden="false" customHeight="false" outlineLevel="0" collapsed="false">
      <c r="E9088" s="255"/>
      <c r="F9088" s="255"/>
      <c r="G9088" s="255"/>
      <c r="I9088" s="255"/>
      <c r="J9088" s="255"/>
      <c r="K9088" s="255"/>
      <c r="M9088" s="255"/>
      <c r="S9088" s="255"/>
    </row>
    <row r="9089" customFormat="false" ht="15" hidden="false" customHeight="false" outlineLevel="0" collapsed="false">
      <c r="E9089" s="255"/>
      <c r="F9089" s="255"/>
      <c r="G9089" s="255"/>
      <c r="I9089" s="255"/>
      <c r="J9089" s="255"/>
      <c r="K9089" s="255"/>
      <c r="M9089" s="255"/>
      <c r="S9089" s="255"/>
    </row>
    <row r="9090" customFormat="false" ht="15" hidden="false" customHeight="false" outlineLevel="0" collapsed="false">
      <c r="E9090" s="255"/>
      <c r="F9090" s="255"/>
      <c r="G9090" s="255"/>
      <c r="I9090" s="255"/>
      <c r="J9090" s="255"/>
      <c r="K9090" s="255"/>
      <c r="M9090" s="255"/>
      <c r="S9090" s="255"/>
    </row>
    <row r="9091" customFormat="false" ht="15" hidden="false" customHeight="false" outlineLevel="0" collapsed="false">
      <c r="E9091" s="255"/>
      <c r="F9091" s="255"/>
      <c r="G9091" s="255"/>
      <c r="I9091" s="255"/>
      <c r="J9091" s="255"/>
      <c r="K9091" s="255"/>
      <c r="M9091" s="255"/>
      <c r="S9091" s="255"/>
    </row>
    <row r="9092" customFormat="false" ht="15" hidden="false" customHeight="false" outlineLevel="0" collapsed="false">
      <c r="E9092" s="255"/>
      <c r="F9092" s="255"/>
      <c r="G9092" s="255"/>
      <c r="I9092" s="255"/>
      <c r="J9092" s="255"/>
      <c r="K9092" s="255"/>
      <c r="M9092" s="255"/>
      <c r="S9092" s="255"/>
    </row>
    <row r="9093" customFormat="false" ht="15" hidden="false" customHeight="false" outlineLevel="0" collapsed="false">
      <c r="E9093" s="255"/>
      <c r="F9093" s="255"/>
      <c r="G9093" s="255"/>
      <c r="I9093" s="255"/>
      <c r="J9093" s="255"/>
      <c r="K9093" s="255"/>
      <c r="M9093" s="255"/>
      <c r="S9093" s="255"/>
    </row>
    <row r="9094" customFormat="false" ht="15" hidden="false" customHeight="false" outlineLevel="0" collapsed="false">
      <c r="E9094" s="255"/>
      <c r="F9094" s="255"/>
      <c r="G9094" s="255"/>
      <c r="I9094" s="255"/>
      <c r="J9094" s="255"/>
      <c r="K9094" s="255"/>
      <c r="M9094" s="255"/>
      <c r="S9094" s="255"/>
    </row>
    <row r="9095" customFormat="false" ht="15" hidden="false" customHeight="false" outlineLevel="0" collapsed="false">
      <c r="E9095" s="255"/>
      <c r="F9095" s="255"/>
      <c r="G9095" s="255"/>
      <c r="I9095" s="255"/>
      <c r="J9095" s="255"/>
      <c r="K9095" s="255"/>
      <c r="M9095" s="255"/>
      <c r="S9095" s="255"/>
    </row>
    <row r="9096" customFormat="false" ht="15" hidden="false" customHeight="false" outlineLevel="0" collapsed="false">
      <c r="E9096" s="255"/>
      <c r="F9096" s="255"/>
      <c r="G9096" s="255"/>
      <c r="I9096" s="255"/>
      <c r="J9096" s="255"/>
      <c r="K9096" s="255"/>
      <c r="M9096" s="255"/>
      <c r="S9096" s="255"/>
    </row>
    <row r="9097" customFormat="false" ht="15" hidden="false" customHeight="false" outlineLevel="0" collapsed="false">
      <c r="E9097" s="255"/>
      <c r="F9097" s="255"/>
      <c r="G9097" s="255"/>
      <c r="I9097" s="255"/>
      <c r="J9097" s="255"/>
      <c r="K9097" s="255"/>
      <c r="M9097" s="255"/>
      <c r="S9097" s="255"/>
    </row>
    <row r="9098" customFormat="false" ht="15" hidden="false" customHeight="false" outlineLevel="0" collapsed="false">
      <c r="E9098" s="255"/>
      <c r="F9098" s="255"/>
      <c r="G9098" s="255"/>
      <c r="I9098" s="255"/>
      <c r="J9098" s="255"/>
      <c r="K9098" s="255"/>
      <c r="M9098" s="255"/>
      <c r="S9098" s="255"/>
    </row>
    <row r="9099" customFormat="false" ht="15" hidden="false" customHeight="false" outlineLevel="0" collapsed="false">
      <c r="E9099" s="255"/>
      <c r="F9099" s="255"/>
      <c r="G9099" s="255"/>
      <c r="I9099" s="255"/>
      <c r="J9099" s="255"/>
      <c r="K9099" s="255"/>
      <c r="M9099" s="255"/>
      <c r="S9099" s="255"/>
    </row>
    <row r="9100" customFormat="false" ht="15" hidden="false" customHeight="false" outlineLevel="0" collapsed="false">
      <c r="E9100" s="255"/>
      <c r="F9100" s="255"/>
      <c r="G9100" s="255"/>
      <c r="I9100" s="255"/>
      <c r="J9100" s="255"/>
      <c r="K9100" s="255"/>
      <c r="M9100" s="255"/>
      <c r="S9100" s="255"/>
    </row>
    <row r="9101" customFormat="false" ht="15" hidden="false" customHeight="false" outlineLevel="0" collapsed="false">
      <c r="E9101" s="255"/>
      <c r="F9101" s="255"/>
      <c r="G9101" s="255"/>
      <c r="I9101" s="255"/>
      <c r="J9101" s="255"/>
      <c r="K9101" s="255"/>
      <c r="M9101" s="255"/>
      <c r="S9101" s="255"/>
    </row>
    <row r="9102" customFormat="false" ht="15" hidden="false" customHeight="false" outlineLevel="0" collapsed="false">
      <c r="E9102" s="255"/>
      <c r="F9102" s="255"/>
      <c r="G9102" s="255"/>
      <c r="I9102" s="255"/>
      <c r="J9102" s="255"/>
      <c r="K9102" s="255"/>
      <c r="M9102" s="255"/>
      <c r="S9102" s="255"/>
    </row>
    <row r="9103" customFormat="false" ht="15" hidden="false" customHeight="false" outlineLevel="0" collapsed="false">
      <c r="E9103" s="255"/>
      <c r="F9103" s="255"/>
      <c r="G9103" s="255"/>
      <c r="I9103" s="255"/>
      <c r="J9103" s="255"/>
      <c r="K9103" s="255"/>
      <c r="M9103" s="255"/>
      <c r="S9103" s="255"/>
    </row>
    <row r="9104" customFormat="false" ht="15" hidden="false" customHeight="false" outlineLevel="0" collapsed="false">
      <c r="E9104" s="255"/>
      <c r="F9104" s="255"/>
      <c r="G9104" s="255"/>
      <c r="I9104" s="255"/>
      <c r="J9104" s="255"/>
      <c r="K9104" s="255"/>
      <c r="M9104" s="255"/>
      <c r="S9104" s="255"/>
    </row>
    <row r="9105" customFormat="false" ht="15" hidden="false" customHeight="false" outlineLevel="0" collapsed="false">
      <c r="E9105" s="255"/>
      <c r="F9105" s="255"/>
      <c r="G9105" s="255"/>
      <c r="I9105" s="255"/>
      <c r="J9105" s="255"/>
      <c r="K9105" s="255"/>
      <c r="M9105" s="255"/>
      <c r="S9105" s="255"/>
    </row>
    <row r="9106" customFormat="false" ht="15" hidden="false" customHeight="false" outlineLevel="0" collapsed="false">
      <c r="E9106" s="255"/>
      <c r="F9106" s="255"/>
      <c r="G9106" s="255"/>
      <c r="I9106" s="255"/>
      <c r="J9106" s="255"/>
      <c r="K9106" s="255"/>
      <c r="M9106" s="255"/>
      <c r="S9106" s="255"/>
    </row>
    <row r="9107" customFormat="false" ht="15" hidden="false" customHeight="false" outlineLevel="0" collapsed="false">
      <c r="E9107" s="255"/>
      <c r="F9107" s="255"/>
      <c r="G9107" s="255"/>
      <c r="I9107" s="255"/>
      <c r="J9107" s="255"/>
      <c r="K9107" s="255"/>
      <c r="M9107" s="255"/>
      <c r="S9107" s="255"/>
    </row>
    <row r="9108" customFormat="false" ht="15" hidden="false" customHeight="false" outlineLevel="0" collapsed="false">
      <c r="E9108" s="255"/>
      <c r="F9108" s="255"/>
      <c r="G9108" s="255"/>
      <c r="I9108" s="255"/>
      <c r="J9108" s="255"/>
      <c r="K9108" s="255"/>
      <c r="M9108" s="255"/>
      <c r="S9108" s="255"/>
    </row>
    <row r="9109" customFormat="false" ht="15" hidden="false" customHeight="false" outlineLevel="0" collapsed="false">
      <c r="E9109" s="255"/>
      <c r="F9109" s="255"/>
      <c r="G9109" s="255"/>
      <c r="I9109" s="255"/>
      <c r="J9109" s="255"/>
      <c r="K9109" s="255"/>
      <c r="M9109" s="255"/>
      <c r="S9109" s="255"/>
    </row>
    <row r="9110" customFormat="false" ht="15" hidden="false" customHeight="false" outlineLevel="0" collapsed="false">
      <c r="E9110" s="255"/>
      <c r="F9110" s="255"/>
      <c r="G9110" s="255"/>
      <c r="I9110" s="255"/>
      <c r="J9110" s="255"/>
      <c r="K9110" s="255"/>
      <c r="M9110" s="255"/>
      <c r="S9110" s="255"/>
    </row>
    <row r="9111" customFormat="false" ht="15" hidden="false" customHeight="false" outlineLevel="0" collapsed="false">
      <c r="E9111" s="255"/>
      <c r="F9111" s="255"/>
      <c r="G9111" s="255"/>
      <c r="I9111" s="255"/>
      <c r="J9111" s="255"/>
      <c r="K9111" s="255"/>
      <c r="M9111" s="255"/>
      <c r="S9111" s="255"/>
    </row>
    <row r="9112" customFormat="false" ht="15" hidden="false" customHeight="false" outlineLevel="0" collapsed="false">
      <c r="E9112" s="255"/>
      <c r="F9112" s="255"/>
      <c r="G9112" s="255"/>
      <c r="I9112" s="255"/>
      <c r="J9112" s="255"/>
      <c r="K9112" s="255"/>
      <c r="M9112" s="255"/>
      <c r="S9112" s="255"/>
    </row>
    <row r="9113" customFormat="false" ht="15" hidden="false" customHeight="false" outlineLevel="0" collapsed="false">
      <c r="E9113" s="255"/>
      <c r="F9113" s="255"/>
      <c r="G9113" s="255"/>
      <c r="I9113" s="255"/>
      <c r="J9113" s="255"/>
      <c r="K9113" s="255"/>
      <c r="M9113" s="255"/>
      <c r="S9113" s="255"/>
    </row>
    <row r="9114" customFormat="false" ht="15" hidden="false" customHeight="false" outlineLevel="0" collapsed="false">
      <c r="E9114" s="255"/>
      <c r="F9114" s="255"/>
      <c r="G9114" s="255"/>
      <c r="I9114" s="255"/>
      <c r="J9114" s="255"/>
      <c r="K9114" s="255"/>
      <c r="M9114" s="255"/>
      <c r="S9114" s="255"/>
    </row>
    <row r="9115" customFormat="false" ht="15" hidden="false" customHeight="false" outlineLevel="0" collapsed="false">
      <c r="E9115" s="255"/>
      <c r="F9115" s="255"/>
      <c r="G9115" s="255"/>
      <c r="I9115" s="255"/>
      <c r="J9115" s="255"/>
      <c r="K9115" s="255"/>
      <c r="M9115" s="255"/>
      <c r="S9115" s="255"/>
    </row>
    <row r="9116" customFormat="false" ht="15" hidden="false" customHeight="false" outlineLevel="0" collapsed="false">
      <c r="E9116" s="255"/>
      <c r="F9116" s="255"/>
      <c r="G9116" s="255"/>
      <c r="I9116" s="255"/>
      <c r="J9116" s="255"/>
      <c r="K9116" s="255"/>
      <c r="M9116" s="255"/>
      <c r="S9116" s="255"/>
    </row>
    <row r="9117" customFormat="false" ht="15" hidden="false" customHeight="false" outlineLevel="0" collapsed="false">
      <c r="E9117" s="255"/>
      <c r="F9117" s="255"/>
      <c r="G9117" s="255"/>
      <c r="I9117" s="255"/>
      <c r="J9117" s="255"/>
      <c r="K9117" s="255"/>
      <c r="M9117" s="255"/>
      <c r="S9117" s="255"/>
    </row>
    <row r="9118" customFormat="false" ht="15" hidden="false" customHeight="false" outlineLevel="0" collapsed="false">
      <c r="E9118" s="255"/>
      <c r="F9118" s="255"/>
      <c r="G9118" s="255"/>
      <c r="I9118" s="255"/>
      <c r="J9118" s="255"/>
      <c r="K9118" s="255"/>
      <c r="M9118" s="255"/>
      <c r="S9118" s="255"/>
    </row>
    <row r="9119" customFormat="false" ht="15" hidden="false" customHeight="false" outlineLevel="0" collapsed="false">
      <c r="E9119" s="255"/>
      <c r="F9119" s="255"/>
      <c r="G9119" s="255"/>
      <c r="I9119" s="255"/>
      <c r="J9119" s="255"/>
      <c r="K9119" s="255"/>
      <c r="M9119" s="255"/>
      <c r="S9119" s="255"/>
    </row>
    <row r="9120" customFormat="false" ht="15" hidden="false" customHeight="false" outlineLevel="0" collapsed="false">
      <c r="E9120" s="255"/>
      <c r="F9120" s="255"/>
      <c r="G9120" s="255"/>
      <c r="I9120" s="255"/>
      <c r="J9120" s="255"/>
      <c r="K9120" s="255"/>
      <c r="M9120" s="255"/>
      <c r="S9120" s="255"/>
    </row>
    <row r="9121" customFormat="false" ht="15" hidden="false" customHeight="false" outlineLevel="0" collapsed="false">
      <c r="E9121" s="255"/>
      <c r="F9121" s="255"/>
      <c r="G9121" s="255"/>
      <c r="I9121" s="255"/>
      <c r="J9121" s="255"/>
      <c r="K9121" s="255"/>
      <c r="M9121" s="255"/>
      <c r="S9121" s="255"/>
    </row>
    <row r="9122" customFormat="false" ht="15" hidden="false" customHeight="false" outlineLevel="0" collapsed="false">
      <c r="E9122" s="255"/>
      <c r="F9122" s="255"/>
      <c r="G9122" s="255"/>
      <c r="I9122" s="255"/>
      <c r="J9122" s="255"/>
      <c r="K9122" s="255"/>
      <c r="M9122" s="255"/>
      <c r="S9122" s="255"/>
    </row>
    <row r="9123" customFormat="false" ht="15" hidden="false" customHeight="false" outlineLevel="0" collapsed="false">
      <c r="E9123" s="255"/>
      <c r="F9123" s="255"/>
      <c r="G9123" s="255"/>
      <c r="I9123" s="255"/>
      <c r="J9123" s="255"/>
      <c r="K9123" s="255"/>
      <c r="M9123" s="255"/>
      <c r="S9123" s="255"/>
    </row>
    <row r="9124" customFormat="false" ht="15" hidden="false" customHeight="false" outlineLevel="0" collapsed="false">
      <c r="E9124" s="255"/>
      <c r="F9124" s="255"/>
      <c r="G9124" s="255"/>
      <c r="I9124" s="255"/>
      <c r="J9124" s="255"/>
      <c r="K9124" s="255"/>
      <c r="M9124" s="255"/>
      <c r="S9124" s="255"/>
    </row>
    <row r="9125" customFormat="false" ht="15" hidden="false" customHeight="false" outlineLevel="0" collapsed="false">
      <c r="E9125" s="255"/>
      <c r="F9125" s="255"/>
      <c r="G9125" s="255"/>
      <c r="I9125" s="255"/>
      <c r="J9125" s="255"/>
      <c r="K9125" s="255"/>
      <c r="M9125" s="255"/>
      <c r="S9125" s="255"/>
    </row>
    <row r="9126" customFormat="false" ht="15" hidden="false" customHeight="false" outlineLevel="0" collapsed="false">
      <c r="E9126" s="255"/>
      <c r="F9126" s="255"/>
      <c r="G9126" s="255"/>
      <c r="I9126" s="255"/>
      <c r="J9126" s="255"/>
      <c r="K9126" s="255"/>
      <c r="M9126" s="255"/>
      <c r="S9126" s="255"/>
    </row>
    <row r="9127" customFormat="false" ht="15" hidden="false" customHeight="false" outlineLevel="0" collapsed="false">
      <c r="E9127" s="255"/>
      <c r="F9127" s="255"/>
      <c r="G9127" s="255"/>
      <c r="I9127" s="255"/>
      <c r="J9127" s="255"/>
      <c r="K9127" s="255"/>
      <c r="M9127" s="255"/>
      <c r="S9127" s="255"/>
    </row>
    <row r="9128" customFormat="false" ht="15" hidden="false" customHeight="false" outlineLevel="0" collapsed="false">
      <c r="E9128" s="255"/>
      <c r="F9128" s="255"/>
      <c r="G9128" s="255"/>
      <c r="I9128" s="255"/>
      <c r="J9128" s="255"/>
      <c r="K9128" s="255"/>
      <c r="M9128" s="255"/>
      <c r="S9128" s="255"/>
    </row>
    <row r="9129" customFormat="false" ht="15" hidden="false" customHeight="false" outlineLevel="0" collapsed="false">
      <c r="E9129" s="255"/>
      <c r="F9129" s="255"/>
      <c r="G9129" s="255"/>
      <c r="I9129" s="255"/>
      <c r="J9129" s="255"/>
      <c r="K9129" s="255"/>
      <c r="M9129" s="255"/>
      <c r="S9129" s="255"/>
    </row>
    <row r="9130" customFormat="false" ht="15" hidden="false" customHeight="false" outlineLevel="0" collapsed="false">
      <c r="E9130" s="255"/>
      <c r="F9130" s="255"/>
      <c r="G9130" s="255"/>
      <c r="I9130" s="255"/>
      <c r="J9130" s="255"/>
      <c r="K9130" s="255"/>
      <c r="M9130" s="255"/>
      <c r="S9130" s="255"/>
    </row>
    <row r="9131" customFormat="false" ht="15" hidden="false" customHeight="false" outlineLevel="0" collapsed="false">
      <c r="E9131" s="255"/>
      <c r="F9131" s="255"/>
      <c r="G9131" s="255"/>
      <c r="I9131" s="255"/>
      <c r="J9131" s="255"/>
      <c r="K9131" s="255"/>
      <c r="M9131" s="255"/>
      <c r="S9131" s="255"/>
    </row>
    <row r="9132" customFormat="false" ht="15" hidden="false" customHeight="false" outlineLevel="0" collapsed="false">
      <c r="E9132" s="255"/>
      <c r="F9132" s="255"/>
      <c r="G9132" s="255"/>
      <c r="I9132" s="255"/>
      <c r="J9132" s="255"/>
      <c r="K9132" s="255"/>
      <c r="M9132" s="255"/>
      <c r="S9132" s="255"/>
    </row>
    <row r="9133" customFormat="false" ht="15" hidden="false" customHeight="false" outlineLevel="0" collapsed="false">
      <c r="E9133" s="255"/>
      <c r="F9133" s="255"/>
      <c r="G9133" s="255"/>
      <c r="I9133" s="255"/>
      <c r="J9133" s="255"/>
      <c r="K9133" s="255"/>
      <c r="M9133" s="255"/>
      <c r="S9133" s="255"/>
    </row>
    <row r="9134" customFormat="false" ht="15" hidden="false" customHeight="false" outlineLevel="0" collapsed="false">
      <c r="E9134" s="255"/>
      <c r="F9134" s="255"/>
      <c r="G9134" s="255"/>
      <c r="I9134" s="255"/>
      <c r="J9134" s="255"/>
      <c r="K9134" s="255"/>
      <c r="M9134" s="255"/>
      <c r="S9134" s="255"/>
    </row>
    <row r="9135" customFormat="false" ht="15" hidden="false" customHeight="false" outlineLevel="0" collapsed="false">
      <c r="E9135" s="255"/>
      <c r="F9135" s="255"/>
      <c r="G9135" s="255"/>
      <c r="I9135" s="255"/>
      <c r="J9135" s="255"/>
      <c r="K9135" s="255"/>
      <c r="M9135" s="255"/>
      <c r="S9135" s="255"/>
    </row>
    <row r="9136" customFormat="false" ht="15" hidden="false" customHeight="false" outlineLevel="0" collapsed="false">
      <c r="E9136" s="255"/>
      <c r="F9136" s="255"/>
      <c r="G9136" s="255"/>
      <c r="I9136" s="255"/>
      <c r="J9136" s="255"/>
      <c r="K9136" s="255"/>
      <c r="M9136" s="255"/>
      <c r="S9136" s="255"/>
    </row>
    <row r="9137" customFormat="false" ht="15" hidden="false" customHeight="false" outlineLevel="0" collapsed="false">
      <c r="E9137" s="255"/>
      <c r="F9137" s="255"/>
      <c r="G9137" s="255"/>
      <c r="I9137" s="255"/>
      <c r="J9137" s="255"/>
      <c r="K9137" s="255"/>
      <c r="M9137" s="255"/>
      <c r="S9137" s="255"/>
    </row>
    <row r="9138" customFormat="false" ht="15" hidden="false" customHeight="false" outlineLevel="0" collapsed="false">
      <c r="E9138" s="255"/>
      <c r="F9138" s="255"/>
      <c r="G9138" s="255"/>
      <c r="I9138" s="255"/>
      <c r="J9138" s="255"/>
      <c r="K9138" s="255"/>
      <c r="M9138" s="255"/>
      <c r="S9138" s="255"/>
    </row>
    <row r="9139" customFormat="false" ht="15" hidden="false" customHeight="false" outlineLevel="0" collapsed="false">
      <c r="E9139" s="255"/>
      <c r="F9139" s="255"/>
      <c r="G9139" s="255"/>
      <c r="I9139" s="255"/>
      <c r="J9139" s="255"/>
      <c r="K9139" s="255"/>
      <c r="M9139" s="255"/>
      <c r="S9139" s="255"/>
    </row>
    <row r="9140" customFormat="false" ht="15" hidden="false" customHeight="false" outlineLevel="0" collapsed="false">
      <c r="E9140" s="255"/>
      <c r="F9140" s="255"/>
      <c r="G9140" s="255"/>
      <c r="I9140" s="255"/>
      <c r="J9140" s="255"/>
      <c r="K9140" s="255"/>
      <c r="M9140" s="255"/>
      <c r="S9140" s="255"/>
    </row>
    <row r="9141" customFormat="false" ht="15" hidden="false" customHeight="false" outlineLevel="0" collapsed="false">
      <c r="E9141" s="255"/>
      <c r="F9141" s="255"/>
      <c r="G9141" s="255"/>
      <c r="I9141" s="255"/>
      <c r="J9141" s="255"/>
      <c r="K9141" s="255"/>
      <c r="M9141" s="255"/>
      <c r="S9141" s="255"/>
    </row>
    <row r="9142" customFormat="false" ht="15" hidden="false" customHeight="false" outlineLevel="0" collapsed="false">
      <c r="E9142" s="255"/>
      <c r="F9142" s="255"/>
      <c r="G9142" s="255"/>
      <c r="I9142" s="255"/>
      <c r="J9142" s="255"/>
      <c r="K9142" s="255"/>
      <c r="M9142" s="255"/>
      <c r="S9142" s="255"/>
    </row>
    <row r="9143" customFormat="false" ht="15" hidden="false" customHeight="false" outlineLevel="0" collapsed="false">
      <c r="E9143" s="255"/>
      <c r="F9143" s="255"/>
      <c r="G9143" s="255"/>
      <c r="I9143" s="255"/>
      <c r="J9143" s="255"/>
      <c r="K9143" s="255"/>
      <c r="M9143" s="255"/>
      <c r="S9143" s="255"/>
    </row>
    <row r="9144" customFormat="false" ht="15" hidden="false" customHeight="false" outlineLevel="0" collapsed="false">
      <c r="E9144" s="255"/>
      <c r="F9144" s="255"/>
      <c r="G9144" s="255"/>
      <c r="I9144" s="255"/>
      <c r="J9144" s="255"/>
      <c r="K9144" s="255"/>
      <c r="M9144" s="255"/>
      <c r="S9144" s="255"/>
    </row>
    <row r="9145" customFormat="false" ht="15" hidden="false" customHeight="false" outlineLevel="0" collapsed="false">
      <c r="E9145" s="255"/>
      <c r="F9145" s="255"/>
      <c r="G9145" s="255"/>
      <c r="I9145" s="255"/>
      <c r="J9145" s="255"/>
      <c r="K9145" s="255"/>
      <c r="M9145" s="255"/>
      <c r="S9145" s="255"/>
    </row>
    <row r="9146" customFormat="false" ht="15" hidden="false" customHeight="false" outlineLevel="0" collapsed="false">
      <c r="E9146" s="255"/>
      <c r="F9146" s="255"/>
      <c r="G9146" s="255"/>
      <c r="I9146" s="255"/>
      <c r="J9146" s="255"/>
      <c r="K9146" s="255"/>
      <c r="M9146" s="255"/>
      <c r="S9146" s="255"/>
    </row>
    <row r="9147" customFormat="false" ht="15" hidden="false" customHeight="false" outlineLevel="0" collapsed="false">
      <c r="E9147" s="255"/>
      <c r="F9147" s="255"/>
      <c r="G9147" s="255"/>
      <c r="I9147" s="255"/>
      <c r="J9147" s="255"/>
      <c r="K9147" s="255"/>
      <c r="M9147" s="255"/>
      <c r="S9147" s="255"/>
    </row>
    <row r="9148" customFormat="false" ht="15" hidden="false" customHeight="false" outlineLevel="0" collapsed="false">
      <c r="E9148" s="255"/>
      <c r="F9148" s="255"/>
      <c r="G9148" s="255"/>
      <c r="I9148" s="255"/>
      <c r="J9148" s="255"/>
      <c r="K9148" s="255"/>
      <c r="M9148" s="255"/>
      <c r="S9148" s="255"/>
    </row>
    <row r="9149" customFormat="false" ht="15" hidden="false" customHeight="false" outlineLevel="0" collapsed="false">
      <c r="E9149" s="255"/>
      <c r="F9149" s="255"/>
      <c r="G9149" s="255"/>
      <c r="I9149" s="255"/>
      <c r="J9149" s="255"/>
      <c r="K9149" s="255"/>
      <c r="M9149" s="255"/>
      <c r="S9149" s="255"/>
    </row>
    <row r="9150" customFormat="false" ht="15" hidden="false" customHeight="false" outlineLevel="0" collapsed="false">
      <c r="E9150" s="255"/>
      <c r="F9150" s="255"/>
      <c r="G9150" s="255"/>
      <c r="I9150" s="255"/>
      <c r="J9150" s="255"/>
      <c r="K9150" s="255"/>
      <c r="M9150" s="255"/>
      <c r="S9150" s="255"/>
    </row>
    <row r="9151" customFormat="false" ht="15" hidden="false" customHeight="false" outlineLevel="0" collapsed="false">
      <c r="E9151" s="255"/>
      <c r="F9151" s="255"/>
      <c r="G9151" s="255"/>
      <c r="I9151" s="255"/>
      <c r="J9151" s="255"/>
      <c r="K9151" s="255"/>
      <c r="M9151" s="255"/>
      <c r="S9151" s="255"/>
    </row>
    <row r="9152" customFormat="false" ht="15" hidden="false" customHeight="false" outlineLevel="0" collapsed="false">
      <c r="E9152" s="255"/>
      <c r="F9152" s="255"/>
      <c r="G9152" s="255"/>
      <c r="I9152" s="255"/>
      <c r="J9152" s="255"/>
      <c r="K9152" s="255"/>
      <c r="M9152" s="255"/>
      <c r="S9152" s="255"/>
    </row>
    <row r="9153" customFormat="false" ht="15" hidden="false" customHeight="false" outlineLevel="0" collapsed="false">
      <c r="E9153" s="255"/>
      <c r="F9153" s="255"/>
      <c r="G9153" s="255"/>
      <c r="I9153" s="255"/>
      <c r="J9153" s="255"/>
      <c r="K9153" s="255"/>
      <c r="M9153" s="255"/>
      <c r="S9153" s="255"/>
    </row>
    <row r="9154" customFormat="false" ht="15" hidden="false" customHeight="false" outlineLevel="0" collapsed="false">
      <c r="E9154" s="255"/>
      <c r="F9154" s="255"/>
      <c r="G9154" s="255"/>
      <c r="I9154" s="255"/>
      <c r="J9154" s="255"/>
      <c r="K9154" s="255"/>
      <c r="M9154" s="255"/>
      <c r="S9154" s="255"/>
    </row>
    <row r="9155" customFormat="false" ht="15" hidden="false" customHeight="false" outlineLevel="0" collapsed="false">
      <c r="E9155" s="255"/>
      <c r="F9155" s="255"/>
      <c r="G9155" s="255"/>
      <c r="I9155" s="255"/>
      <c r="J9155" s="255"/>
      <c r="K9155" s="255"/>
      <c r="M9155" s="255"/>
      <c r="S9155" s="255"/>
    </row>
    <row r="9156" customFormat="false" ht="15" hidden="false" customHeight="false" outlineLevel="0" collapsed="false">
      <c r="E9156" s="255"/>
      <c r="F9156" s="255"/>
      <c r="G9156" s="255"/>
      <c r="I9156" s="255"/>
      <c r="J9156" s="255"/>
      <c r="K9156" s="255"/>
      <c r="M9156" s="255"/>
      <c r="S9156" s="255"/>
    </row>
    <row r="9157" customFormat="false" ht="15" hidden="false" customHeight="false" outlineLevel="0" collapsed="false">
      <c r="E9157" s="255"/>
      <c r="F9157" s="255"/>
      <c r="G9157" s="255"/>
      <c r="I9157" s="255"/>
      <c r="J9157" s="255"/>
      <c r="K9157" s="255"/>
      <c r="M9157" s="255"/>
      <c r="S9157" s="255"/>
    </row>
    <row r="9158" customFormat="false" ht="15" hidden="false" customHeight="false" outlineLevel="0" collapsed="false">
      <c r="E9158" s="255"/>
      <c r="F9158" s="255"/>
      <c r="G9158" s="255"/>
      <c r="I9158" s="255"/>
      <c r="J9158" s="255"/>
      <c r="K9158" s="255"/>
      <c r="M9158" s="255"/>
      <c r="S9158" s="255"/>
    </row>
    <row r="9159" customFormat="false" ht="15" hidden="false" customHeight="false" outlineLevel="0" collapsed="false">
      <c r="E9159" s="255"/>
      <c r="F9159" s="255"/>
      <c r="G9159" s="255"/>
      <c r="I9159" s="255"/>
      <c r="J9159" s="255"/>
      <c r="K9159" s="255"/>
      <c r="M9159" s="255"/>
      <c r="S9159" s="255"/>
    </row>
    <row r="9160" customFormat="false" ht="15" hidden="false" customHeight="false" outlineLevel="0" collapsed="false">
      <c r="E9160" s="255"/>
      <c r="F9160" s="255"/>
      <c r="G9160" s="255"/>
      <c r="I9160" s="255"/>
      <c r="J9160" s="255"/>
      <c r="K9160" s="255"/>
      <c r="M9160" s="255"/>
      <c r="S9160" s="255"/>
    </row>
    <row r="9161" customFormat="false" ht="15" hidden="false" customHeight="false" outlineLevel="0" collapsed="false">
      <c r="E9161" s="255"/>
      <c r="F9161" s="255"/>
      <c r="G9161" s="255"/>
      <c r="I9161" s="255"/>
      <c r="J9161" s="255"/>
      <c r="K9161" s="255"/>
      <c r="M9161" s="255"/>
      <c r="S9161" s="255"/>
    </row>
    <row r="9162" customFormat="false" ht="15" hidden="false" customHeight="false" outlineLevel="0" collapsed="false">
      <c r="E9162" s="255"/>
      <c r="F9162" s="255"/>
      <c r="G9162" s="255"/>
      <c r="I9162" s="255"/>
      <c r="J9162" s="255"/>
      <c r="K9162" s="255"/>
      <c r="M9162" s="255"/>
      <c r="S9162" s="255"/>
    </row>
    <row r="9163" customFormat="false" ht="15" hidden="false" customHeight="false" outlineLevel="0" collapsed="false">
      <c r="E9163" s="255"/>
      <c r="F9163" s="255"/>
      <c r="G9163" s="255"/>
      <c r="I9163" s="255"/>
      <c r="J9163" s="255"/>
      <c r="K9163" s="255"/>
      <c r="M9163" s="255"/>
      <c r="S9163" s="255"/>
    </row>
    <row r="9164" customFormat="false" ht="15" hidden="false" customHeight="false" outlineLevel="0" collapsed="false">
      <c r="E9164" s="255"/>
      <c r="F9164" s="255"/>
      <c r="G9164" s="255"/>
      <c r="I9164" s="255"/>
      <c r="J9164" s="255"/>
      <c r="K9164" s="255"/>
      <c r="M9164" s="255"/>
      <c r="S9164" s="255"/>
    </row>
    <row r="9165" customFormat="false" ht="15" hidden="false" customHeight="false" outlineLevel="0" collapsed="false">
      <c r="E9165" s="255"/>
      <c r="F9165" s="255"/>
      <c r="G9165" s="255"/>
      <c r="I9165" s="255"/>
      <c r="J9165" s="255"/>
      <c r="K9165" s="255"/>
      <c r="M9165" s="255"/>
      <c r="S9165" s="255"/>
    </row>
    <row r="9166" customFormat="false" ht="15" hidden="false" customHeight="false" outlineLevel="0" collapsed="false">
      <c r="E9166" s="255"/>
      <c r="F9166" s="255"/>
      <c r="G9166" s="255"/>
      <c r="I9166" s="255"/>
      <c r="J9166" s="255"/>
      <c r="K9166" s="255"/>
      <c r="M9166" s="255"/>
      <c r="S9166" s="255"/>
    </row>
    <row r="9167" customFormat="false" ht="15" hidden="false" customHeight="false" outlineLevel="0" collapsed="false">
      <c r="E9167" s="255"/>
      <c r="F9167" s="255"/>
      <c r="G9167" s="255"/>
      <c r="I9167" s="255"/>
      <c r="J9167" s="255"/>
      <c r="K9167" s="255"/>
      <c r="M9167" s="255"/>
      <c r="S9167" s="255"/>
    </row>
    <row r="9168" customFormat="false" ht="15" hidden="false" customHeight="false" outlineLevel="0" collapsed="false">
      <c r="E9168" s="255"/>
      <c r="F9168" s="255"/>
      <c r="G9168" s="255"/>
      <c r="I9168" s="255"/>
      <c r="J9168" s="255"/>
      <c r="K9168" s="255"/>
      <c r="M9168" s="255"/>
      <c r="S9168" s="255"/>
    </row>
    <row r="9169" customFormat="false" ht="15" hidden="false" customHeight="false" outlineLevel="0" collapsed="false">
      <c r="E9169" s="255"/>
      <c r="F9169" s="255"/>
      <c r="G9169" s="255"/>
      <c r="I9169" s="255"/>
      <c r="J9169" s="255"/>
      <c r="K9169" s="255"/>
      <c r="M9169" s="255"/>
      <c r="S9169" s="255"/>
    </row>
    <row r="9170" customFormat="false" ht="15" hidden="false" customHeight="false" outlineLevel="0" collapsed="false">
      <c r="E9170" s="255"/>
      <c r="F9170" s="255"/>
      <c r="G9170" s="255"/>
      <c r="I9170" s="255"/>
      <c r="J9170" s="255"/>
      <c r="K9170" s="255"/>
      <c r="M9170" s="255"/>
      <c r="S9170" s="255"/>
    </row>
    <row r="9171" customFormat="false" ht="15" hidden="false" customHeight="false" outlineLevel="0" collapsed="false">
      <c r="E9171" s="255"/>
      <c r="F9171" s="255"/>
      <c r="G9171" s="255"/>
      <c r="I9171" s="255"/>
      <c r="J9171" s="255"/>
      <c r="K9171" s="255"/>
      <c r="M9171" s="255"/>
      <c r="S9171" s="255"/>
    </row>
    <row r="9172" customFormat="false" ht="15" hidden="false" customHeight="false" outlineLevel="0" collapsed="false">
      <c r="E9172" s="255"/>
      <c r="F9172" s="255"/>
      <c r="G9172" s="255"/>
      <c r="I9172" s="255"/>
      <c r="J9172" s="255"/>
      <c r="K9172" s="255"/>
      <c r="M9172" s="255"/>
      <c r="S9172" s="255"/>
    </row>
    <row r="9173" customFormat="false" ht="15" hidden="false" customHeight="false" outlineLevel="0" collapsed="false">
      <c r="E9173" s="255"/>
      <c r="F9173" s="255"/>
      <c r="G9173" s="255"/>
      <c r="I9173" s="255"/>
      <c r="J9173" s="255"/>
      <c r="K9173" s="255"/>
      <c r="M9173" s="255"/>
      <c r="S9173" s="255"/>
    </row>
    <row r="9174" customFormat="false" ht="15" hidden="false" customHeight="false" outlineLevel="0" collapsed="false">
      <c r="E9174" s="255"/>
      <c r="F9174" s="255"/>
      <c r="G9174" s="255"/>
      <c r="I9174" s="255"/>
      <c r="J9174" s="255"/>
      <c r="K9174" s="255"/>
      <c r="M9174" s="255"/>
      <c r="S9174" s="255"/>
    </row>
    <row r="9175" customFormat="false" ht="15" hidden="false" customHeight="false" outlineLevel="0" collapsed="false">
      <c r="E9175" s="255"/>
      <c r="F9175" s="255"/>
      <c r="G9175" s="255"/>
      <c r="I9175" s="255"/>
      <c r="J9175" s="255"/>
      <c r="K9175" s="255"/>
      <c r="M9175" s="255"/>
      <c r="S9175" s="255"/>
    </row>
    <row r="9176" customFormat="false" ht="15" hidden="false" customHeight="false" outlineLevel="0" collapsed="false">
      <c r="E9176" s="255"/>
      <c r="F9176" s="255"/>
      <c r="G9176" s="255"/>
      <c r="I9176" s="255"/>
      <c r="J9176" s="255"/>
      <c r="K9176" s="255"/>
      <c r="M9176" s="255"/>
      <c r="S9176" s="255"/>
    </row>
    <row r="9177" customFormat="false" ht="15" hidden="false" customHeight="false" outlineLevel="0" collapsed="false">
      <c r="E9177" s="255"/>
      <c r="F9177" s="255"/>
      <c r="G9177" s="255"/>
      <c r="I9177" s="255"/>
      <c r="J9177" s="255"/>
      <c r="K9177" s="255"/>
      <c r="M9177" s="255"/>
      <c r="S9177" s="255"/>
    </row>
    <row r="9178" customFormat="false" ht="15" hidden="false" customHeight="false" outlineLevel="0" collapsed="false">
      <c r="E9178" s="255"/>
      <c r="F9178" s="255"/>
      <c r="G9178" s="255"/>
      <c r="I9178" s="255"/>
      <c r="J9178" s="255"/>
      <c r="K9178" s="255"/>
      <c r="M9178" s="255"/>
      <c r="S9178" s="255"/>
    </row>
    <row r="9179" customFormat="false" ht="15" hidden="false" customHeight="false" outlineLevel="0" collapsed="false">
      <c r="E9179" s="255"/>
      <c r="F9179" s="255"/>
      <c r="G9179" s="255"/>
      <c r="I9179" s="255"/>
      <c r="J9179" s="255"/>
      <c r="K9179" s="255"/>
      <c r="M9179" s="255"/>
      <c r="S9179" s="255"/>
    </row>
    <row r="9180" customFormat="false" ht="15" hidden="false" customHeight="false" outlineLevel="0" collapsed="false">
      <c r="E9180" s="255"/>
      <c r="F9180" s="255"/>
      <c r="G9180" s="255"/>
      <c r="I9180" s="255"/>
      <c r="J9180" s="255"/>
      <c r="K9180" s="255"/>
      <c r="M9180" s="255"/>
      <c r="S9180" s="255"/>
    </row>
    <row r="9181" customFormat="false" ht="15" hidden="false" customHeight="false" outlineLevel="0" collapsed="false">
      <c r="E9181" s="255"/>
      <c r="F9181" s="255"/>
      <c r="G9181" s="255"/>
      <c r="I9181" s="255"/>
      <c r="J9181" s="255"/>
      <c r="K9181" s="255"/>
      <c r="M9181" s="255"/>
      <c r="S9181" s="255"/>
    </row>
    <row r="9182" customFormat="false" ht="15" hidden="false" customHeight="false" outlineLevel="0" collapsed="false">
      <c r="E9182" s="255"/>
      <c r="F9182" s="255"/>
      <c r="G9182" s="255"/>
      <c r="I9182" s="255"/>
      <c r="J9182" s="255"/>
      <c r="K9182" s="255"/>
      <c r="M9182" s="255"/>
      <c r="S9182" s="255"/>
    </row>
    <row r="9183" customFormat="false" ht="15" hidden="false" customHeight="false" outlineLevel="0" collapsed="false">
      <c r="E9183" s="255"/>
      <c r="F9183" s="255"/>
      <c r="G9183" s="255"/>
      <c r="I9183" s="255"/>
      <c r="J9183" s="255"/>
      <c r="K9183" s="255"/>
      <c r="M9183" s="255"/>
      <c r="S9183" s="255"/>
    </row>
    <row r="9184" customFormat="false" ht="15" hidden="false" customHeight="false" outlineLevel="0" collapsed="false">
      <c r="E9184" s="255"/>
      <c r="F9184" s="255"/>
      <c r="G9184" s="255"/>
      <c r="I9184" s="255"/>
      <c r="J9184" s="255"/>
      <c r="K9184" s="255"/>
      <c r="M9184" s="255"/>
      <c r="S9184" s="255"/>
    </row>
    <row r="9185" customFormat="false" ht="15" hidden="false" customHeight="false" outlineLevel="0" collapsed="false">
      <c r="E9185" s="255"/>
      <c r="F9185" s="255"/>
      <c r="G9185" s="255"/>
      <c r="I9185" s="255"/>
      <c r="J9185" s="255"/>
      <c r="K9185" s="255"/>
      <c r="M9185" s="255"/>
      <c r="S9185" s="255"/>
    </row>
    <row r="9186" customFormat="false" ht="15" hidden="false" customHeight="false" outlineLevel="0" collapsed="false">
      <c r="E9186" s="255"/>
      <c r="F9186" s="255"/>
      <c r="G9186" s="255"/>
      <c r="I9186" s="255"/>
      <c r="J9186" s="255"/>
      <c r="K9186" s="255"/>
      <c r="M9186" s="255"/>
      <c r="S9186" s="255"/>
    </row>
    <row r="9187" customFormat="false" ht="15" hidden="false" customHeight="false" outlineLevel="0" collapsed="false">
      <c r="E9187" s="255"/>
      <c r="F9187" s="255"/>
      <c r="G9187" s="255"/>
      <c r="I9187" s="255"/>
      <c r="J9187" s="255"/>
      <c r="K9187" s="255"/>
      <c r="M9187" s="255"/>
      <c r="S9187" s="255"/>
    </row>
    <row r="9188" customFormat="false" ht="15" hidden="false" customHeight="false" outlineLevel="0" collapsed="false">
      <c r="E9188" s="255"/>
      <c r="F9188" s="255"/>
      <c r="G9188" s="255"/>
      <c r="I9188" s="255"/>
      <c r="J9188" s="255"/>
      <c r="K9188" s="255"/>
      <c r="M9188" s="255"/>
      <c r="S9188" s="255"/>
    </row>
    <row r="9189" customFormat="false" ht="15" hidden="false" customHeight="false" outlineLevel="0" collapsed="false">
      <c r="E9189" s="255"/>
      <c r="F9189" s="255"/>
      <c r="G9189" s="255"/>
      <c r="I9189" s="255"/>
      <c r="J9189" s="255"/>
      <c r="K9189" s="255"/>
      <c r="M9189" s="255"/>
      <c r="S9189" s="255"/>
    </row>
    <row r="9190" customFormat="false" ht="15" hidden="false" customHeight="false" outlineLevel="0" collapsed="false">
      <c r="E9190" s="255"/>
      <c r="F9190" s="255"/>
      <c r="G9190" s="255"/>
      <c r="I9190" s="255"/>
      <c r="J9190" s="255"/>
      <c r="K9190" s="255"/>
      <c r="M9190" s="255"/>
      <c r="S9190" s="255"/>
    </row>
    <row r="9191" customFormat="false" ht="15" hidden="false" customHeight="false" outlineLevel="0" collapsed="false">
      <c r="E9191" s="255"/>
      <c r="F9191" s="255"/>
      <c r="G9191" s="255"/>
      <c r="I9191" s="255"/>
      <c r="J9191" s="255"/>
      <c r="K9191" s="255"/>
      <c r="M9191" s="255"/>
      <c r="S9191" s="255"/>
    </row>
    <row r="9192" customFormat="false" ht="15" hidden="false" customHeight="false" outlineLevel="0" collapsed="false">
      <c r="E9192" s="255"/>
      <c r="F9192" s="255"/>
      <c r="G9192" s="255"/>
      <c r="I9192" s="255"/>
      <c r="J9192" s="255"/>
      <c r="K9192" s="255"/>
      <c r="M9192" s="255"/>
      <c r="S9192" s="255"/>
    </row>
    <row r="9193" customFormat="false" ht="15" hidden="false" customHeight="false" outlineLevel="0" collapsed="false">
      <c r="E9193" s="255"/>
      <c r="F9193" s="255"/>
      <c r="G9193" s="255"/>
      <c r="I9193" s="255"/>
      <c r="J9193" s="255"/>
      <c r="K9193" s="255"/>
      <c r="M9193" s="255"/>
      <c r="S9193" s="255"/>
    </row>
    <row r="9194" customFormat="false" ht="15" hidden="false" customHeight="false" outlineLevel="0" collapsed="false">
      <c r="E9194" s="255"/>
      <c r="F9194" s="255"/>
      <c r="G9194" s="255"/>
      <c r="I9194" s="255"/>
      <c r="J9194" s="255"/>
      <c r="K9194" s="255"/>
      <c r="M9194" s="255"/>
      <c r="S9194" s="255"/>
    </row>
    <row r="9195" customFormat="false" ht="15" hidden="false" customHeight="false" outlineLevel="0" collapsed="false">
      <c r="E9195" s="255"/>
      <c r="F9195" s="255"/>
      <c r="G9195" s="255"/>
      <c r="I9195" s="255"/>
      <c r="J9195" s="255"/>
      <c r="K9195" s="255"/>
      <c r="M9195" s="255"/>
      <c r="S9195" s="255"/>
    </row>
    <row r="9196" customFormat="false" ht="15" hidden="false" customHeight="false" outlineLevel="0" collapsed="false">
      <c r="E9196" s="255"/>
      <c r="F9196" s="255"/>
      <c r="G9196" s="255"/>
      <c r="I9196" s="255"/>
      <c r="J9196" s="255"/>
      <c r="K9196" s="255"/>
      <c r="M9196" s="255"/>
      <c r="S9196" s="255"/>
    </row>
    <row r="9197" customFormat="false" ht="15" hidden="false" customHeight="false" outlineLevel="0" collapsed="false">
      <c r="E9197" s="255"/>
      <c r="F9197" s="255"/>
      <c r="G9197" s="255"/>
      <c r="I9197" s="255"/>
      <c r="J9197" s="255"/>
      <c r="K9197" s="255"/>
      <c r="M9197" s="255"/>
      <c r="S9197" s="255"/>
    </row>
    <row r="9198" customFormat="false" ht="15" hidden="false" customHeight="false" outlineLevel="0" collapsed="false">
      <c r="E9198" s="255"/>
      <c r="F9198" s="255"/>
      <c r="G9198" s="255"/>
      <c r="I9198" s="255"/>
      <c r="J9198" s="255"/>
      <c r="K9198" s="255"/>
      <c r="M9198" s="255"/>
      <c r="S9198" s="255"/>
    </row>
    <row r="9199" customFormat="false" ht="15" hidden="false" customHeight="false" outlineLevel="0" collapsed="false">
      <c r="E9199" s="255"/>
      <c r="F9199" s="255"/>
      <c r="G9199" s="255"/>
      <c r="I9199" s="255"/>
      <c r="J9199" s="255"/>
      <c r="K9199" s="255"/>
      <c r="M9199" s="255"/>
      <c r="S9199" s="255"/>
    </row>
    <row r="9200" customFormat="false" ht="15" hidden="false" customHeight="false" outlineLevel="0" collapsed="false">
      <c r="E9200" s="255"/>
      <c r="F9200" s="255"/>
      <c r="G9200" s="255"/>
      <c r="I9200" s="255"/>
      <c r="J9200" s="255"/>
      <c r="K9200" s="255"/>
      <c r="M9200" s="255"/>
      <c r="S9200" s="255"/>
    </row>
    <row r="9201" customFormat="false" ht="15" hidden="false" customHeight="false" outlineLevel="0" collapsed="false">
      <c r="E9201" s="255"/>
      <c r="F9201" s="255"/>
      <c r="G9201" s="255"/>
      <c r="I9201" s="255"/>
      <c r="J9201" s="255"/>
      <c r="K9201" s="255"/>
      <c r="M9201" s="255"/>
      <c r="S9201" s="255"/>
    </row>
    <row r="9202" customFormat="false" ht="15" hidden="false" customHeight="false" outlineLevel="0" collapsed="false">
      <c r="E9202" s="255"/>
      <c r="F9202" s="255"/>
      <c r="G9202" s="255"/>
      <c r="I9202" s="255"/>
      <c r="J9202" s="255"/>
      <c r="K9202" s="255"/>
      <c r="M9202" s="255"/>
      <c r="S9202" s="255"/>
    </row>
    <row r="9203" customFormat="false" ht="15" hidden="false" customHeight="false" outlineLevel="0" collapsed="false">
      <c r="E9203" s="255"/>
      <c r="F9203" s="255"/>
      <c r="G9203" s="255"/>
      <c r="I9203" s="255"/>
      <c r="J9203" s="255"/>
      <c r="K9203" s="255"/>
      <c r="M9203" s="255"/>
      <c r="S9203" s="255"/>
    </row>
    <row r="9204" customFormat="false" ht="15" hidden="false" customHeight="false" outlineLevel="0" collapsed="false">
      <c r="E9204" s="255"/>
      <c r="F9204" s="255"/>
      <c r="G9204" s="255"/>
      <c r="I9204" s="255"/>
      <c r="J9204" s="255"/>
      <c r="K9204" s="255"/>
      <c r="M9204" s="255"/>
      <c r="S9204" s="255"/>
    </row>
    <row r="9205" customFormat="false" ht="15" hidden="false" customHeight="false" outlineLevel="0" collapsed="false">
      <c r="E9205" s="255"/>
      <c r="F9205" s="255"/>
      <c r="G9205" s="255"/>
      <c r="I9205" s="255"/>
      <c r="J9205" s="255"/>
      <c r="K9205" s="255"/>
      <c r="M9205" s="255"/>
      <c r="S9205" s="255"/>
    </row>
    <row r="9206" customFormat="false" ht="15" hidden="false" customHeight="false" outlineLevel="0" collapsed="false">
      <c r="E9206" s="255"/>
      <c r="F9206" s="255"/>
      <c r="G9206" s="255"/>
      <c r="I9206" s="255"/>
      <c r="J9206" s="255"/>
      <c r="K9206" s="255"/>
      <c r="M9206" s="255"/>
      <c r="S9206" s="255"/>
    </row>
    <row r="9207" customFormat="false" ht="15" hidden="false" customHeight="false" outlineLevel="0" collapsed="false">
      <c r="E9207" s="255"/>
      <c r="F9207" s="255"/>
      <c r="G9207" s="255"/>
      <c r="I9207" s="255"/>
      <c r="J9207" s="255"/>
      <c r="K9207" s="255"/>
      <c r="M9207" s="255"/>
      <c r="S9207" s="255"/>
    </row>
    <row r="9208" customFormat="false" ht="15" hidden="false" customHeight="false" outlineLevel="0" collapsed="false">
      <c r="E9208" s="255"/>
      <c r="F9208" s="255"/>
      <c r="G9208" s="255"/>
      <c r="I9208" s="255"/>
      <c r="J9208" s="255"/>
      <c r="K9208" s="255"/>
      <c r="M9208" s="255"/>
      <c r="S9208" s="255"/>
    </row>
    <row r="9209" customFormat="false" ht="15" hidden="false" customHeight="false" outlineLevel="0" collapsed="false">
      <c r="E9209" s="255"/>
      <c r="F9209" s="255"/>
      <c r="G9209" s="255"/>
      <c r="I9209" s="255"/>
      <c r="J9209" s="255"/>
      <c r="K9209" s="255"/>
      <c r="M9209" s="255"/>
      <c r="S9209" s="255"/>
    </row>
    <row r="9210" customFormat="false" ht="15" hidden="false" customHeight="false" outlineLevel="0" collapsed="false">
      <c r="E9210" s="255"/>
      <c r="F9210" s="255"/>
      <c r="G9210" s="255"/>
      <c r="I9210" s="255"/>
      <c r="J9210" s="255"/>
      <c r="K9210" s="255"/>
      <c r="M9210" s="255"/>
      <c r="S9210" s="255"/>
    </row>
    <row r="9211" customFormat="false" ht="15" hidden="false" customHeight="false" outlineLevel="0" collapsed="false">
      <c r="E9211" s="255"/>
      <c r="F9211" s="255"/>
      <c r="G9211" s="255"/>
      <c r="I9211" s="255"/>
      <c r="J9211" s="255"/>
      <c r="K9211" s="255"/>
      <c r="M9211" s="255"/>
      <c r="S9211" s="255"/>
    </row>
    <row r="9212" customFormat="false" ht="15" hidden="false" customHeight="false" outlineLevel="0" collapsed="false">
      <c r="E9212" s="255"/>
      <c r="F9212" s="255"/>
      <c r="G9212" s="255"/>
      <c r="I9212" s="255"/>
      <c r="J9212" s="255"/>
      <c r="K9212" s="255"/>
      <c r="M9212" s="255"/>
      <c r="S9212" s="255"/>
    </row>
    <row r="9213" customFormat="false" ht="15" hidden="false" customHeight="false" outlineLevel="0" collapsed="false">
      <c r="E9213" s="255"/>
      <c r="F9213" s="255"/>
      <c r="G9213" s="255"/>
      <c r="I9213" s="255"/>
      <c r="J9213" s="255"/>
      <c r="K9213" s="255"/>
      <c r="M9213" s="255"/>
      <c r="S9213" s="255"/>
    </row>
    <row r="9214" customFormat="false" ht="15" hidden="false" customHeight="false" outlineLevel="0" collapsed="false">
      <c r="E9214" s="255"/>
      <c r="F9214" s="255"/>
      <c r="G9214" s="255"/>
      <c r="I9214" s="255"/>
      <c r="J9214" s="255"/>
      <c r="K9214" s="255"/>
      <c r="M9214" s="255"/>
      <c r="S9214" s="255"/>
    </row>
    <row r="9215" customFormat="false" ht="15" hidden="false" customHeight="false" outlineLevel="0" collapsed="false">
      <c r="E9215" s="255"/>
      <c r="F9215" s="255"/>
      <c r="G9215" s="255"/>
      <c r="I9215" s="255"/>
      <c r="J9215" s="255"/>
      <c r="K9215" s="255"/>
      <c r="M9215" s="255"/>
      <c r="S9215" s="255"/>
    </row>
    <row r="9216" customFormat="false" ht="15" hidden="false" customHeight="false" outlineLevel="0" collapsed="false">
      <c r="E9216" s="255"/>
      <c r="F9216" s="255"/>
      <c r="G9216" s="255"/>
      <c r="I9216" s="255"/>
      <c r="J9216" s="255"/>
      <c r="K9216" s="255"/>
      <c r="M9216" s="255"/>
      <c r="S9216" s="255"/>
    </row>
    <row r="9217" customFormat="false" ht="15" hidden="false" customHeight="false" outlineLevel="0" collapsed="false">
      <c r="E9217" s="255"/>
      <c r="F9217" s="255"/>
      <c r="G9217" s="255"/>
      <c r="I9217" s="255"/>
      <c r="J9217" s="255"/>
      <c r="K9217" s="255"/>
      <c r="M9217" s="255"/>
      <c r="S9217" s="255"/>
    </row>
    <row r="9218" customFormat="false" ht="15" hidden="false" customHeight="false" outlineLevel="0" collapsed="false">
      <c r="E9218" s="255"/>
      <c r="F9218" s="255"/>
      <c r="G9218" s="255"/>
      <c r="I9218" s="255"/>
      <c r="J9218" s="255"/>
      <c r="K9218" s="255"/>
      <c r="M9218" s="255"/>
      <c r="S9218" s="255"/>
    </row>
    <row r="9219" customFormat="false" ht="15" hidden="false" customHeight="false" outlineLevel="0" collapsed="false">
      <c r="E9219" s="255"/>
      <c r="F9219" s="255"/>
      <c r="G9219" s="255"/>
      <c r="I9219" s="255"/>
      <c r="J9219" s="255"/>
      <c r="K9219" s="255"/>
      <c r="M9219" s="255"/>
      <c r="S9219" s="255"/>
    </row>
    <row r="9220" customFormat="false" ht="15" hidden="false" customHeight="false" outlineLevel="0" collapsed="false">
      <c r="E9220" s="255"/>
      <c r="F9220" s="255"/>
      <c r="G9220" s="255"/>
      <c r="I9220" s="255"/>
      <c r="J9220" s="255"/>
      <c r="K9220" s="255"/>
      <c r="M9220" s="255"/>
      <c r="S9220" s="255"/>
    </row>
    <row r="9221" customFormat="false" ht="15" hidden="false" customHeight="false" outlineLevel="0" collapsed="false">
      <c r="E9221" s="255"/>
      <c r="F9221" s="255"/>
      <c r="G9221" s="255"/>
      <c r="I9221" s="255"/>
      <c r="J9221" s="255"/>
      <c r="K9221" s="255"/>
      <c r="M9221" s="255"/>
      <c r="S9221" s="255"/>
    </row>
    <row r="9222" customFormat="false" ht="15" hidden="false" customHeight="false" outlineLevel="0" collapsed="false">
      <c r="E9222" s="255"/>
      <c r="F9222" s="255"/>
      <c r="G9222" s="255"/>
      <c r="I9222" s="255"/>
      <c r="J9222" s="255"/>
      <c r="K9222" s="255"/>
      <c r="M9222" s="255"/>
      <c r="S9222" s="255"/>
    </row>
    <row r="9223" customFormat="false" ht="15" hidden="false" customHeight="false" outlineLevel="0" collapsed="false">
      <c r="E9223" s="255"/>
      <c r="F9223" s="255"/>
      <c r="G9223" s="255"/>
      <c r="I9223" s="255"/>
      <c r="J9223" s="255"/>
      <c r="K9223" s="255"/>
      <c r="M9223" s="255"/>
      <c r="S9223" s="255"/>
    </row>
    <row r="9224" customFormat="false" ht="15" hidden="false" customHeight="false" outlineLevel="0" collapsed="false">
      <c r="E9224" s="255"/>
      <c r="F9224" s="255"/>
      <c r="G9224" s="255"/>
      <c r="I9224" s="255"/>
      <c r="J9224" s="255"/>
      <c r="K9224" s="255"/>
      <c r="M9224" s="255"/>
      <c r="S9224" s="255"/>
    </row>
    <row r="9225" customFormat="false" ht="15" hidden="false" customHeight="false" outlineLevel="0" collapsed="false">
      <c r="E9225" s="255"/>
      <c r="F9225" s="255"/>
      <c r="G9225" s="255"/>
      <c r="I9225" s="255"/>
      <c r="J9225" s="255"/>
      <c r="K9225" s="255"/>
      <c r="M9225" s="255"/>
      <c r="S9225" s="255"/>
    </row>
    <row r="9226" customFormat="false" ht="15" hidden="false" customHeight="false" outlineLevel="0" collapsed="false">
      <c r="E9226" s="255"/>
      <c r="F9226" s="255"/>
      <c r="G9226" s="255"/>
      <c r="I9226" s="255"/>
      <c r="J9226" s="255"/>
      <c r="K9226" s="255"/>
      <c r="M9226" s="255"/>
      <c r="S9226" s="255"/>
    </row>
    <row r="9227" customFormat="false" ht="15" hidden="false" customHeight="false" outlineLevel="0" collapsed="false">
      <c r="E9227" s="255"/>
      <c r="F9227" s="255"/>
      <c r="G9227" s="255"/>
      <c r="I9227" s="255"/>
      <c r="J9227" s="255"/>
      <c r="K9227" s="255"/>
      <c r="M9227" s="255"/>
      <c r="S9227" s="255"/>
    </row>
    <row r="9228" customFormat="false" ht="15" hidden="false" customHeight="false" outlineLevel="0" collapsed="false">
      <c r="E9228" s="255"/>
      <c r="F9228" s="255"/>
      <c r="G9228" s="255"/>
      <c r="I9228" s="255"/>
      <c r="J9228" s="255"/>
      <c r="K9228" s="255"/>
      <c r="M9228" s="255"/>
      <c r="S9228" s="255"/>
    </row>
    <row r="9229" customFormat="false" ht="15" hidden="false" customHeight="false" outlineLevel="0" collapsed="false">
      <c r="E9229" s="255"/>
      <c r="F9229" s="255"/>
      <c r="G9229" s="255"/>
      <c r="I9229" s="255"/>
      <c r="J9229" s="255"/>
      <c r="K9229" s="255"/>
      <c r="M9229" s="255"/>
      <c r="S9229" s="255"/>
    </row>
    <row r="9230" customFormat="false" ht="15" hidden="false" customHeight="false" outlineLevel="0" collapsed="false">
      <c r="E9230" s="255"/>
      <c r="F9230" s="255"/>
      <c r="G9230" s="255"/>
      <c r="I9230" s="255"/>
      <c r="J9230" s="255"/>
      <c r="K9230" s="255"/>
      <c r="M9230" s="255"/>
      <c r="S9230" s="255"/>
    </row>
    <row r="9231" customFormat="false" ht="15" hidden="false" customHeight="false" outlineLevel="0" collapsed="false">
      <c r="E9231" s="255"/>
      <c r="F9231" s="255"/>
      <c r="G9231" s="255"/>
      <c r="I9231" s="255"/>
      <c r="J9231" s="255"/>
      <c r="K9231" s="255"/>
      <c r="M9231" s="255"/>
      <c r="S9231" s="255"/>
    </row>
    <row r="9232" customFormat="false" ht="15" hidden="false" customHeight="false" outlineLevel="0" collapsed="false">
      <c r="E9232" s="255"/>
      <c r="F9232" s="255"/>
      <c r="G9232" s="255"/>
      <c r="I9232" s="255"/>
      <c r="J9232" s="255"/>
      <c r="K9232" s="255"/>
      <c r="M9232" s="255"/>
      <c r="S9232" s="255"/>
    </row>
    <row r="9233" customFormat="false" ht="15" hidden="false" customHeight="false" outlineLevel="0" collapsed="false">
      <c r="E9233" s="255"/>
      <c r="F9233" s="255"/>
      <c r="G9233" s="255"/>
      <c r="I9233" s="255"/>
      <c r="J9233" s="255"/>
      <c r="K9233" s="255"/>
      <c r="M9233" s="255"/>
      <c r="S9233" s="255"/>
    </row>
    <row r="9234" customFormat="false" ht="15" hidden="false" customHeight="false" outlineLevel="0" collapsed="false">
      <c r="E9234" s="255"/>
      <c r="F9234" s="255"/>
      <c r="G9234" s="255"/>
      <c r="I9234" s="255"/>
      <c r="J9234" s="255"/>
      <c r="K9234" s="255"/>
      <c r="M9234" s="255"/>
      <c r="S9234" s="255"/>
    </row>
    <row r="9235" customFormat="false" ht="15" hidden="false" customHeight="false" outlineLevel="0" collapsed="false">
      <c r="E9235" s="255"/>
      <c r="F9235" s="255"/>
      <c r="G9235" s="255"/>
      <c r="I9235" s="255"/>
      <c r="J9235" s="255"/>
      <c r="K9235" s="255"/>
      <c r="M9235" s="255"/>
      <c r="S9235" s="255"/>
    </row>
    <row r="9236" customFormat="false" ht="15" hidden="false" customHeight="false" outlineLevel="0" collapsed="false">
      <c r="E9236" s="255"/>
      <c r="F9236" s="255"/>
      <c r="G9236" s="255"/>
      <c r="I9236" s="255"/>
      <c r="J9236" s="255"/>
      <c r="K9236" s="255"/>
      <c r="M9236" s="255"/>
      <c r="S9236" s="255"/>
    </row>
    <row r="9237" customFormat="false" ht="15" hidden="false" customHeight="false" outlineLevel="0" collapsed="false">
      <c r="E9237" s="255"/>
      <c r="F9237" s="255"/>
      <c r="G9237" s="255"/>
      <c r="I9237" s="255"/>
      <c r="J9237" s="255"/>
      <c r="K9237" s="255"/>
      <c r="M9237" s="255"/>
      <c r="S9237" s="255"/>
    </row>
    <row r="9238" customFormat="false" ht="15" hidden="false" customHeight="false" outlineLevel="0" collapsed="false">
      <c r="E9238" s="255"/>
      <c r="F9238" s="255"/>
      <c r="G9238" s="255"/>
      <c r="I9238" s="255"/>
      <c r="J9238" s="255"/>
      <c r="K9238" s="255"/>
      <c r="M9238" s="255"/>
      <c r="S9238" s="255"/>
    </row>
    <row r="9239" customFormat="false" ht="15" hidden="false" customHeight="false" outlineLevel="0" collapsed="false">
      <c r="E9239" s="255"/>
      <c r="F9239" s="255"/>
      <c r="G9239" s="255"/>
      <c r="I9239" s="255"/>
      <c r="J9239" s="255"/>
      <c r="K9239" s="255"/>
      <c r="M9239" s="255"/>
      <c r="S9239" s="255"/>
    </row>
    <row r="9240" customFormat="false" ht="15" hidden="false" customHeight="false" outlineLevel="0" collapsed="false">
      <c r="E9240" s="255"/>
      <c r="F9240" s="255"/>
      <c r="G9240" s="255"/>
      <c r="I9240" s="255"/>
      <c r="J9240" s="255"/>
      <c r="K9240" s="255"/>
      <c r="M9240" s="255"/>
      <c r="S9240" s="255"/>
    </row>
    <row r="9241" customFormat="false" ht="15" hidden="false" customHeight="false" outlineLevel="0" collapsed="false">
      <c r="E9241" s="255"/>
      <c r="F9241" s="255"/>
      <c r="G9241" s="255"/>
      <c r="I9241" s="255"/>
      <c r="J9241" s="255"/>
      <c r="K9241" s="255"/>
      <c r="M9241" s="255"/>
      <c r="S9241" s="255"/>
    </row>
    <row r="9242" customFormat="false" ht="15" hidden="false" customHeight="false" outlineLevel="0" collapsed="false">
      <c r="E9242" s="255"/>
      <c r="F9242" s="255"/>
      <c r="G9242" s="255"/>
      <c r="I9242" s="255"/>
      <c r="J9242" s="255"/>
      <c r="K9242" s="255"/>
      <c r="M9242" s="255"/>
      <c r="S9242" s="255"/>
    </row>
    <row r="9243" customFormat="false" ht="15" hidden="false" customHeight="false" outlineLevel="0" collapsed="false">
      <c r="E9243" s="255"/>
      <c r="F9243" s="255"/>
      <c r="G9243" s="255"/>
      <c r="I9243" s="255"/>
      <c r="J9243" s="255"/>
      <c r="K9243" s="255"/>
      <c r="M9243" s="255"/>
      <c r="S9243" s="255"/>
    </row>
    <row r="9244" customFormat="false" ht="15" hidden="false" customHeight="false" outlineLevel="0" collapsed="false">
      <c r="E9244" s="255"/>
      <c r="F9244" s="255"/>
      <c r="G9244" s="255"/>
      <c r="I9244" s="255"/>
      <c r="J9244" s="255"/>
      <c r="K9244" s="255"/>
      <c r="M9244" s="255"/>
      <c r="S9244" s="255"/>
    </row>
    <row r="9245" customFormat="false" ht="15" hidden="false" customHeight="false" outlineLevel="0" collapsed="false">
      <c r="E9245" s="255"/>
      <c r="F9245" s="255"/>
      <c r="G9245" s="255"/>
      <c r="I9245" s="255"/>
      <c r="J9245" s="255"/>
      <c r="K9245" s="255"/>
      <c r="M9245" s="255"/>
      <c r="S9245" s="255"/>
    </row>
    <row r="9246" customFormat="false" ht="15" hidden="false" customHeight="false" outlineLevel="0" collapsed="false">
      <c r="E9246" s="255"/>
      <c r="F9246" s="255"/>
      <c r="G9246" s="255"/>
      <c r="I9246" s="255"/>
      <c r="J9246" s="255"/>
      <c r="K9246" s="255"/>
      <c r="M9246" s="255"/>
      <c r="S9246" s="255"/>
    </row>
    <row r="9247" customFormat="false" ht="15" hidden="false" customHeight="false" outlineLevel="0" collapsed="false">
      <c r="E9247" s="255"/>
      <c r="F9247" s="255"/>
      <c r="G9247" s="255"/>
      <c r="I9247" s="255"/>
      <c r="J9247" s="255"/>
      <c r="K9247" s="255"/>
      <c r="M9247" s="255"/>
      <c r="S9247" s="255"/>
    </row>
    <row r="9248" customFormat="false" ht="15" hidden="false" customHeight="false" outlineLevel="0" collapsed="false">
      <c r="E9248" s="255"/>
      <c r="F9248" s="255"/>
      <c r="G9248" s="255"/>
      <c r="I9248" s="255"/>
      <c r="J9248" s="255"/>
      <c r="K9248" s="255"/>
      <c r="M9248" s="255"/>
      <c r="S9248" s="255"/>
    </row>
    <row r="9249" customFormat="false" ht="15" hidden="false" customHeight="false" outlineLevel="0" collapsed="false">
      <c r="E9249" s="255"/>
      <c r="F9249" s="255"/>
      <c r="G9249" s="255"/>
      <c r="I9249" s="255"/>
      <c r="J9249" s="255"/>
      <c r="K9249" s="255"/>
      <c r="M9249" s="255"/>
      <c r="S9249" s="255"/>
    </row>
    <row r="9250" customFormat="false" ht="15" hidden="false" customHeight="false" outlineLevel="0" collapsed="false">
      <c r="E9250" s="255"/>
      <c r="F9250" s="255"/>
      <c r="G9250" s="255"/>
      <c r="I9250" s="255"/>
      <c r="J9250" s="255"/>
      <c r="K9250" s="255"/>
      <c r="M9250" s="255"/>
      <c r="S9250" s="255"/>
    </row>
    <row r="9251" customFormat="false" ht="15" hidden="false" customHeight="false" outlineLevel="0" collapsed="false">
      <c r="E9251" s="255"/>
      <c r="F9251" s="255"/>
      <c r="G9251" s="255"/>
      <c r="I9251" s="255"/>
      <c r="J9251" s="255"/>
      <c r="K9251" s="255"/>
      <c r="M9251" s="255"/>
      <c r="S9251" s="255"/>
    </row>
    <row r="9252" customFormat="false" ht="15" hidden="false" customHeight="false" outlineLevel="0" collapsed="false">
      <c r="E9252" s="255"/>
      <c r="F9252" s="255"/>
      <c r="G9252" s="255"/>
      <c r="I9252" s="255"/>
      <c r="J9252" s="255"/>
      <c r="K9252" s="255"/>
      <c r="M9252" s="255"/>
      <c r="S9252" s="255"/>
    </row>
    <row r="9253" customFormat="false" ht="15" hidden="false" customHeight="false" outlineLevel="0" collapsed="false">
      <c r="E9253" s="255"/>
      <c r="F9253" s="255"/>
      <c r="G9253" s="255"/>
      <c r="I9253" s="255"/>
      <c r="J9253" s="255"/>
      <c r="K9253" s="255"/>
      <c r="M9253" s="255"/>
      <c r="S9253" s="255"/>
    </row>
    <row r="9254" customFormat="false" ht="15" hidden="false" customHeight="false" outlineLevel="0" collapsed="false">
      <c r="E9254" s="255"/>
      <c r="F9254" s="255"/>
      <c r="G9254" s="255"/>
      <c r="I9254" s="255"/>
      <c r="J9254" s="255"/>
      <c r="K9254" s="255"/>
      <c r="M9254" s="255"/>
      <c r="S9254" s="255"/>
    </row>
    <row r="9255" customFormat="false" ht="15" hidden="false" customHeight="false" outlineLevel="0" collapsed="false">
      <c r="E9255" s="255"/>
      <c r="F9255" s="255"/>
      <c r="G9255" s="255"/>
      <c r="I9255" s="255"/>
      <c r="J9255" s="255"/>
      <c r="K9255" s="255"/>
      <c r="M9255" s="255"/>
      <c r="S9255" s="255"/>
    </row>
    <row r="9256" customFormat="false" ht="15" hidden="false" customHeight="false" outlineLevel="0" collapsed="false">
      <c r="E9256" s="255"/>
      <c r="F9256" s="255"/>
      <c r="G9256" s="255"/>
      <c r="I9256" s="255"/>
      <c r="J9256" s="255"/>
      <c r="K9256" s="255"/>
      <c r="M9256" s="255"/>
      <c r="S9256" s="255"/>
    </row>
    <row r="9257" customFormat="false" ht="15" hidden="false" customHeight="false" outlineLevel="0" collapsed="false">
      <c r="E9257" s="255"/>
      <c r="F9257" s="255"/>
      <c r="G9257" s="255"/>
      <c r="I9257" s="255"/>
      <c r="J9257" s="255"/>
      <c r="K9257" s="255"/>
      <c r="M9257" s="255"/>
      <c r="S9257" s="255"/>
    </row>
    <row r="9258" customFormat="false" ht="15" hidden="false" customHeight="false" outlineLevel="0" collapsed="false">
      <c r="E9258" s="255"/>
      <c r="F9258" s="255"/>
      <c r="G9258" s="255"/>
      <c r="I9258" s="255"/>
      <c r="J9258" s="255"/>
      <c r="K9258" s="255"/>
      <c r="M9258" s="255"/>
      <c r="S9258" s="255"/>
    </row>
    <row r="9259" customFormat="false" ht="15" hidden="false" customHeight="false" outlineLevel="0" collapsed="false">
      <c r="E9259" s="255"/>
      <c r="F9259" s="255"/>
      <c r="G9259" s="255"/>
      <c r="I9259" s="255"/>
      <c r="J9259" s="255"/>
      <c r="K9259" s="255"/>
      <c r="M9259" s="255"/>
      <c r="S9259" s="255"/>
    </row>
    <row r="9260" customFormat="false" ht="15" hidden="false" customHeight="false" outlineLevel="0" collapsed="false">
      <c r="E9260" s="255"/>
      <c r="F9260" s="255"/>
      <c r="G9260" s="255"/>
      <c r="I9260" s="255"/>
      <c r="J9260" s="255"/>
      <c r="K9260" s="255"/>
      <c r="M9260" s="255"/>
      <c r="S9260" s="255"/>
    </row>
    <row r="9261" customFormat="false" ht="15" hidden="false" customHeight="false" outlineLevel="0" collapsed="false">
      <c r="E9261" s="255"/>
      <c r="F9261" s="255"/>
      <c r="G9261" s="255"/>
      <c r="I9261" s="255"/>
      <c r="J9261" s="255"/>
      <c r="K9261" s="255"/>
      <c r="M9261" s="255"/>
      <c r="S9261" s="255"/>
    </row>
    <row r="9262" customFormat="false" ht="15" hidden="false" customHeight="false" outlineLevel="0" collapsed="false">
      <c r="E9262" s="255"/>
      <c r="F9262" s="255"/>
      <c r="G9262" s="255"/>
      <c r="I9262" s="255"/>
      <c r="J9262" s="255"/>
      <c r="K9262" s="255"/>
      <c r="M9262" s="255"/>
      <c r="S9262" s="255"/>
    </row>
    <row r="9263" customFormat="false" ht="15" hidden="false" customHeight="false" outlineLevel="0" collapsed="false">
      <c r="E9263" s="255"/>
      <c r="F9263" s="255"/>
      <c r="G9263" s="255"/>
      <c r="I9263" s="255"/>
      <c r="J9263" s="255"/>
      <c r="K9263" s="255"/>
      <c r="M9263" s="255"/>
      <c r="S9263" s="255"/>
    </row>
    <row r="9264" customFormat="false" ht="15" hidden="false" customHeight="false" outlineLevel="0" collapsed="false">
      <c r="E9264" s="255"/>
      <c r="F9264" s="255"/>
      <c r="G9264" s="255"/>
      <c r="I9264" s="255"/>
      <c r="J9264" s="255"/>
      <c r="K9264" s="255"/>
      <c r="M9264" s="255"/>
      <c r="S9264" s="255"/>
    </row>
    <row r="9265" customFormat="false" ht="15" hidden="false" customHeight="false" outlineLevel="0" collapsed="false">
      <c r="E9265" s="255"/>
      <c r="F9265" s="255"/>
      <c r="G9265" s="255"/>
      <c r="I9265" s="255"/>
      <c r="J9265" s="255"/>
      <c r="K9265" s="255"/>
      <c r="M9265" s="255"/>
      <c r="S9265" s="255"/>
    </row>
    <row r="9266" customFormat="false" ht="15" hidden="false" customHeight="false" outlineLevel="0" collapsed="false">
      <c r="E9266" s="255"/>
      <c r="F9266" s="255"/>
      <c r="G9266" s="255"/>
      <c r="I9266" s="255"/>
      <c r="J9266" s="255"/>
      <c r="K9266" s="255"/>
      <c r="M9266" s="255"/>
      <c r="S9266" s="255"/>
    </row>
    <row r="9267" customFormat="false" ht="15" hidden="false" customHeight="false" outlineLevel="0" collapsed="false">
      <c r="E9267" s="255"/>
      <c r="F9267" s="255"/>
      <c r="G9267" s="255"/>
      <c r="I9267" s="255"/>
      <c r="J9267" s="255"/>
      <c r="K9267" s="255"/>
      <c r="M9267" s="255"/>
      <c r="S9267" s="255"/>
    </row>
    <row r="9268" customFormat="false" ht="15" hidden="false" customHeight="false" outlineLevel="0" collapsed="false">
      <c r="E9268" s="255"/>
      <c r="F9268" s="255"/>
      <c r="G9268" s="255"/>
      <c r="I9268" s="255"/>
      <c r="J9268" s="255"/>
      <c r="K9268" s="255"/>
      <c r="M9268" s="255"/>
      <c r="S9268" s="255"/>
    </row>
    <row r="9269" customFormat="false" ht="15" hidden="false" customHeight="false" outlineLevel="0" collapsed="false">
      <c r="E9269" s="255"/>
      <c r="F9269" s="255"/>
      <c r="G9269" s="255"/>
      <c r="I9269" s="255"/>
      <c r="J9269" s="255"/>
      <c r="K9269" s="255"/>
      <c r="M9269" s="255"/>
      <c r="S9269" s="255"/>
    </row>
    <row r="9270" customFormat="false" ht="15" hidden="false" customHeight="false" outlineLevel="0" collapsed="false">
      <c r="E9270" s="255"/>
      <c r="F9270" s="255"/>
      <c r="G9270" s="255"/>
      <c r="I9270" s="255"/>
      <c r="J9270" s="255"/>
      <c r="K9270" s="255"/>
      <c r="M9270" s="255"/>
      <c r="S9270" s="255"/>
    </row>
    <row r="9271" customFormat="false" ht="15" hidden="false" customHeight="false" outlineLevel="0" collapsed="false">
      <c r="E9271" s="255"/>
      <c r="F9271" s="255"/>
      <c r="G9271" s="255"/>
      <c r="I9271" s="255"/>
      <c r="J9271" s="255"/>
      <c r="K9271" s="255"/>
      <c r="M9271" s="255"/>
      <c r="S9271" s="255"/>
    </row>
    <row r="9272" customFormat="false" ht="15" hidden="false" customHeight="false" outlineLevel="0" collapsed="false">
      <c r="E9272" s="255"/>
      <c r="F9272" s="255"/>
      <c r="G9272" s="255"/>
      <c r="I9272" s="255"/>
      <c r="J9272" s="255"/>
      <c r="K9272" s="255"/>
      <c r="M9272" s="255"/>
      <c r="S9272" s="255"/>
    </row>
    <row r="9273" customFormat="false" ht="15" hidden="false" customHeight="false" outlineLevel="0" collapsed="false">
      <c r="E9273" s="255"/>
      <c r="F9273" s="255"/>
      <c r="G9273" s="255"/>
      <c r="I9273" s="255"/>
      <c r="J9273" s="255"/>
      <c r="K9273" s="255"/>
      <c r="M9273" s="255"/>
      <c r="S9273" s="255"/>
    </row>
    <row r="9274" customFormat="false" ht="15" hidden="false" customHeight="false" outlineLevel="0" collapsed="false">
      <c r="E9274" s="255"/>
      <c r="F9274" s="255"/>
      <c r="G9274" s="255"/>
      <c r="I9274" s="255"/>
      <c r="J9274" s="255"/>
      <c r="K9274" s="255"/>
      <c r="M9274" s="255"/>
      <c r="S9274" s="255"/>
    </row>
    <row r="9275" customFormat="false" ht="15" hidden="false" customHeight="false" outlineLevel="0" collapsed="false">
      <c r="E9275" s="255"/>
      <c r="F9275" s="255"/>
      <c r="G9275" s="255"/>
      <c r="I9275" s="255"/>
      <c r="J9275" s="255"/>
      <c r="K9275" s="255"/>
      <c r="M9275" s="255"/>
      <c r="S9275" s="255"/>
    </row>
    <row r="9276" customFormat="false" ht="15" hidden="false" customHeight="false" outlineLevel="0" collapsed="false">
      <c r="E9276" s="255"/>
      <c r="F9276" s="255"/>
      <c r="G9276" s="255"/>
      <c r="I9276" s="255"/>
      <c r="J9276" s="255"/>
      <c r="K9276" s="255"/>
      <c r="M9276" s="255"/>
      <c r="S9276" s="255"/>
    </row>
    <row r="9277" customFormat="false" ht="15" hidden="false" customHeight="false" outlineLevel="0" collapsed="false">
      <c r="E9277" s="255"/>
      <c r="F9277" s="255"/>
      <c r="G9277" s="255"/>
      <c r="I9277" s="255"/>
      <c r="J9277" s="255"/>
      <c r="K9277" s="255"/>
      <c r="M9277" s="255"/>
      <c r="S9277" s="255"/>
    </row>
    <row r="9278" customFormat="false" ht="15" hidden="false" customHeight="false" outlineLevel="0" collapsed="false">
      <c r="E9278" s="255"/>
      <c r="F9278" s="255"/>
      <c r="G9278" s="255"/>
      <c r="I9278" s="255"/>
      <c r="J9278" s="255"/>
      <c r="K9278" s="255"/>
      <c r="M9278" s="255"/>
      <c r="S9278" s="255"/>
    </row>
    <row r="9279" customFormat="false" ht="15" hidden="false" customHeight="false" outlineLevel="0" collapsed="false">
      <c r="E9279" s="255"/>
      <c r="F9279" s="255"/>
      <c r="G9279" s="255"/>
      <c r="I9279" s="255"/>
      <c r="J9279" s="255"/>
      <c r="K9279" s="255"/>
      <c r="M9279" s="255"/>
      <c r="S9279" s="255"/>
    </row>
    <row r="9280" customFormat="false" ht="15" hidden="false" customHeight="false" outlineLevel="0" collapsed="false">
      <c r="E9280" s="255"/>
      <c r="F9280" s="255"/>
      <c r="G9280" s="255"/>
      <c r="I9280" s="255"/>
      <c r="J9280" s="255"/>
      <c r="K9280" s="255"/>
      <c r="M9280" s="255"/>
      <c r="S9280" s="255"/>
    </row>
    <row r="9281" customFormat="false" ht="15" hidden="false" customHeight="false" outlineLevel="0" collapsed="false">
      <c r="E9281" s="255"/>
      <c r="F9281" s="255"/>
      <c r="G9281" s="255"/>
      <c r="I9281" s="255"/>
      <c r="J9281" s="255"/>
      <c r="K9281" s="255"/>
      <c r="M9281" s="255"/>
      <c r="S9281" s="255"/>
    </row>
    <row r="9282" customFormat="false" ht="15" hidden="false" customHeight="false" outlineLevel="0" collapsed="false">
      <c r="E9282" s="255"/>
      <c r="F9282" s="255"/>
      <c r="G9282" s="255"/>
      <c r="I9282" s="255"/>
      <c r="J9282" s="255"/>
      <c r="K9282" s="255"/>
      <c r="M9282" s="255"/>
      <c r="S9282" s="255"/>
    </row>
    <row r="9283" customFormat="false" ht="15" hidden="false" customHeight="false" outlineLevel="0" collapsed="false">
      <c r="E9283" s="255"/>
      <c r="F9283" s="255"/>
      <c r="G9283" s="255"/>
      <c r="I9283" s="255"/>
      <c r="J9283" s="255"/>
      <c r="K9283" s="255"/>
      <c r="M9283" s="255"/>
      <c r="S9283" s="255"/>
    </row>
    <row r="9284" customFormat="false" ht="15" hidden="false" customHeight="false" outlineLevel="0" collapsed="false">
      <c r="E9284" s="255"/>
      <c r="F9284" s="255"/>
      <c r="G9284" s="255"/>
      <c r="I9284" s="255"/>
      <c r="J9284" s="255"/>
      <c r="K9284" s="255"/>
      <c r="M9284" s="255"/>
      <c r="S9284" s="255"/>
    </row>
    <row r="9285" customFormat="false" ht="15" hidden="false" customHeight="false" outlineLevel="0" collapsed="false">
      <c r="E9285" s="255"/>
      <c r="F9285" s="255"/>
      <c r="G9285" s="255"/>
      <c r="I9285" s="255"/>
      <c r="J9285" s="255"/>
      <c r="K9285" s="255"/>
      <c r="M9285" s="255"/>
      <c r="S9285" s="255"/>
    </row>
    <row r="9286" customFormat="false" ht="15" hidden="false" customHeight="false" outlineLevel="0" collapsed="false">
      <c r="E9286" s="255"/>
      <c r="F9286" s="255"/>
      <c r="G9286" s="255"/>
      <c r="I9286" s="255"/>
      <c r="J9286" s="255"/>
      <c r="K9286" s="255"/>
      <c r="M9286" s="255"/>
      <c r="S9286" s="255"/>
    </row>
    <row r="9287" customFormat="false" ht="15" hidden="false" customHeight="false" outlineLevel="0" collapsed="false">
      <c r="E9287" s="255"/>
      <c r="F9287" s="255"/>
      <c r="G9287" s="255"/>
      <c r="I9287" s="255"/>
      <c r="J9287" s="255"/>
      <c r="K9287" s="255"/>
      <c r="M9287" s="255"/>
      <c r="S9287" s="255"/>
    </row>
    <row r="9288" customFormat="false" ht="15" hidden="false" customHeight="false" outlineLevel="0" collapsed="false">
      <c r="E9288" s="255"/>
      <c r="F9288" s="255"/>
      <c r="G9288" s="255"/>
      <c r="I9288" s="255"/>
      <c r="J9288" s="255"/>
      <c r="K9288" s="255"/>
      <c r="M9288" s="255"/>
      <c r="S9288" s="255"/>
    </row>
    <row r="9289" customFormat="false" ht="15" hidden="false" customHeight="false" outlineLevel="0" collapsed="false">
      <c r="E9289" s="255"/>
      <c r="F9289" s="255"/>
      <c r="G9289" s="255"/>
      <c r="I9289" s="255"/>
      <c r="J9289" s="255"/>
      <c r="K9289" s="255"/>
      <c r="M9289" s="255"/>
      <c r="S9289" s="255"/>
    </row>
    <row r="9290" customFormat="false" ht="15" hidden="false" customHeight="false" outlineLevel="0" collapsed="false">
      <c r="E9290" s="255"/>
      <c r="F9290" s="255"/>
      <c r="G9290" s="255"/>
      <c r="I9290" s="255"/>
      <c r="J9290" s="255"/>
      <c r="K9290" s="255"/>
      <c r="M9290" s="255"/>
      <c r="S9290" s="255"/>
    </row>
    <row r="9291" customFormat="false" ht="15" hidden="false" customHeight="false" outlineLevel="0" collapsed="false">
      <c r="E9291" s="255"/>
      <c r="F9291" s="255"/>
      <c r="G9291" s="255"/>
      <c r="I9291" s="255"/>
      <c r="J9291" s="255"/>
      <c r="K9291" s="255"/>
      <c r="M9291" s="255"/>
      <c r="S9291" s="255"/>
    </row>
    <row r="9292" customFormat="false" ht="15" hidden="false" customHeight="false" outlineLevel="0" collapsed="false">
      <c r="E9292" s="255"/>
      <c r="F9292" s="255"/>
      <c r="G9292" s="255"/>
      <c r="I9292" s="255"/>
      <c r="J9292" s="255"/>
      <c r="K9292" s="255"/>
      <c r="M9292" s="255"/>
      <c r="S9292" s="255"/>
    </row>
    <row r="9293" customFormat="false" ht="15" hidden="false" customHeight="false" outlineLevel="0" collapsed="false">
      <c r="E9293" s="255"/>
      <c r="F9293" s="255"/>
      <c r="G9293" s="255"/>
      <c r="I9293" s="255"/>
      <c r="J9293" s="255"/>
      <c r="K9293" s="255"/>
      <c r="M9293" s="255"/>
      <c r="S9293" s="255"/>
    </row>
    <row r="9294" customFormat="false" ht="15" hidden="false" customHeight="false" outlineLevel="0" collapsed="false">
      <c r="E9294" s="255"/>
      <c r="F9294" s="255"/>
      <c r="G9294" s="255"/>
      <c r="I9294" s="255"/>
      <c r="J9294" s="255"/>
      <c r="K9294" s="255"/>
      <c r="M9294" s="255"/>
      <c r="S9294" s="255"/>
    </row>
    <row r="9295" customFormat="false" ht="15" hidden="false" customHeight="false" outlineLevel="0" collapsed="false">
      <c r="E9295" s="255"/>
      <c r="F9295" s="255"/>
      <c r="G9295" s="255"/>
      <c r="I9295" s="255"/>
      <c r="J9295" s="255"/>
      <c r="K9295" s="255"/>
      <c r="M9295" s="255"/>
      <c r="S9295" s="255"/>
    </row>
    <row r="9296" customFormat="false" ht="15" hidden="false" customHeight="false" outlineLevel="0" collapsed="false">
      <c r="E9296" s="255"/>
      <c r="F9296" s="255"/>
      <c r="G9296" s="255"/>
      <c r="I9296" s="255"/>
      <c r="J9296" s="255"/>
      <c r="K9296" s="255"/>
      <c r="M9296" s="255"/>
      <c r="S9296" s="255"/>
    </row>
    <row r="9297" customFormat="false" ht="15" hidden="false" customHeight="false" outlineLevel="0" collapsed="false">
      <c r="E9297" s="255"/>
      <c r="F9297" s="255"/>
      <c r="G9297" s="255"/>
      <c r="I9297" s="255"/>
      <c r="J9297" s="255"/>
      <c r="K9297" s="255"/>
      <c r="M9297" s="255"/>
      <c r="S9297" s="255"/>
    </row>
    <row r="9298" customFormat="false" ht="15" hidden="false" customHeight="false" outlineLevel="0" collapsed="false">
      <c r="E9298" s="255"/>
      <c r="F9298" s="255"/>
      <c r="G9298" s="255"/>
      <c r="I9298" s="255"/>
      <c r="J9298" s="255"/>
      <c r="K9298" s="255"/>
      <c r="M9298" s="255"/>
      <c r="S9298" s="255"/>
    </row>
    <row r="9299" customFormat="false" ht="15" hidden="false" customHeight="false" outlineLevel="0" collapsed="false">
      <c r="E9299" s="255"/>
      <c r="F9299" s="255"/>
      <c r="G9299" s="255"/>
      <c r="I9299" s="255"/>
      <c r="J9299" s="255"/>
      <c r="K9299" s="255"/>
      <c r="M9299" s="255"/>
      <c r="S9299" s="255"/>
    </row>
    <row r="9300" customFormat="false" ht="15" hidden="false" customHeight="false" outlineLevel="0" collapsed="false">
      <c r="E9300" s="255"/>
      <c r="F9300" s="255"/>
      <c r="G9300" s="255"/>
      <c r="I9300" s="255"/>
      <c r="J9300" s="255"/>
      <c r="K9300" s="255"/>
      <c r="M9300" s="255"/>
      <c r="S9300" s="255"/>
    </row>
    <row r="9301" customFormat="false" ht="15" hidden="false" customHeight="false" outlineLevel="0" collapsed="false">
      <c r="E9301" s="255"/>
      <c r="F9301" s="255"/>
      <c r="G9301" s="255"/>
      <c r="I9301" s="255"/>
      <c r="J9301" s="255"/>
      <c r="K9301" s="255"/>
      <c r="M9301" s="255"/>
      <c r="S9301" s="255"/>
    </row>
    <row r="9302" customFormat="false" ht="15" hidden="false" customHeight="false" outlineLevel="0" collapsed="false">
      <c r="E9302" s="255"/>
      <c r="F9302" s="255"/>
      <c r="G9302" s="255"/>
      <c r="I9302" s="255"/>
      <c r="J9302" s="255"/>
      <c r="K9302" s="255"/>
      <c r="M9302" s="255"/>
      <c r="S9302" s="255"/>
    </row>
    <row r="9303" customFormat="false" ht="15" hidden="false" customHeight="false" outlineLevel="0" collapsed="false">
      <c r="E9303" s="255"/>
      <c r="F9303" s="255"/>
      <c r="G9303" s="255"/>
      <c r="I9303" s="255"/>
      <c r="J9303" s="255"/>
      <c r="K9303" s="255"/>
      <c r="M9303" s="255"/>
      <c r="S9303" s="255"/>
    </row>
    <row r="9304" customFormat="false" ht="15" hidden="false" customHeight="false" outlineLevel="0" collapsed="false">
      <c r="E9304" s="255"/>
      <c r="F9304" s="255"/>
      <c r="G9304" s="255"/>
      <c r="I9304" s="255"/>
      <c r="J9304" s="255"/>
      <c r="K9304" s="255"/>
      <c r="M9304" s="255"/>
      <c r="S9304" s="255"/>
    </row>
    <row r="9305" customFormat="false" ht="15" hidden="false" customHeight="false" outlineLevel="0" collapsed="false">
      <c r="E9305" s="255"/>
      <c r="F9305" s="255"/>
      <c r="G9305" s="255"/>
      <c r="I9305" s="255"/>
      <c r="J9305" s="255"/>
      <c r="K9305" s="255"/>
      <c r="M9305" s="255"/>
      <c r="S9305" s="255"/>
    </row>
    <row r="9306" customFormat="false" ht="15" hidden="false" customHeight="false" outlineLevel="0" collapsed="false">
      <c r="E9306" s="255"/>
      <c r="F9306" s="255"/>
      <c r="G9306" s="255"/>
      <c r="I9306" s="255"/>
      <c r="J9306" s="255"/>
      <c r="K9306" s="255"/>
      <c r="M9306" s="255"/>
      <c r="S9306" s="255"/>
    </row>
    <row r="9307" customFormat="false" ht="15" hidden="false" customHeight="false" outlineLevel="0" collapsed="false">
      <c r="E9307" s="255"/>
      <c r="F9307" s="255"/>
      <c r="G9307" s="255"/>
      <c r="I9307" s="255"/>
      <c r="J9307" s="255"/>
      <c r="K9307" s="255"/>
      <c r="M9307" s="255"/>
      <c r="S9307" s="255"/>
    </row>
    <row r="9308" customFormat="false" ht="15" hidden="false" customHeight="false" outlineLevel="0" collapsed="false">
      <c r="E9308" s="255"/>
      <c r="F9308" s="255"/>
      <c r="G9308" s="255"/>
      <c r="I9308" s="255"/>
      <c r="J9308" s="255"/>
      <c r="K9308" s="255"/>
      <c r="M9308" s="255"/>
      <c r="S9308" s="255"/>
    </row>
    <row r="9309" customFormat="false" ht="15" hidden="false" customHeight="false" outlineLevel="0" collapsed="false">
      <c r="E9309" s="255"/>
      <c r="F9309" s="255"/>
      <c r="G9309" s="255"/>
      <c r="I9309" s="255"/>
      <c r="J9309" s="255"/>
      <c r="K9309" s="255"/>
      <c r="M9309" s="255"/>
      <c r="S9309" s="255"/>
    </row>
    <row r="9310" customFormat="false" ht="15" hidden="false" customHeight="false" outlineLevel="0" collapsed="false">
      <c r="E9310" s="255"/>
      <c r="F9310" s="255"/>
      <c r="G9310" s="255"/>
      <c r="I9310" s="255"/>
      <c r="J9310" s="255"/>
      <c r="K9310" s="255"/>
      <c r="M9310" s="255"/>
      <c r="S9310" s="255"/>
    </row>
    <row r="9311" customFormat="false" ht="15" hidden="false" customHeight="false" outlineLevel="0" collapsed="false">
      <c r="E9311" s="255"/>
      <c r="F9311" s="255"/>
      <c r="G9311" s="255"/>
      <c r="I9311" s="255"/>
      <c r="J9311" s="255"/>
      <c r="K9311" s="255"/>
      <c r="M9311" s="255"/>
      <c r="S9311" s="255"/>
    </row>
    <row r="9312" customFormat="false" ht="15" hidden="false" customHeight="false" outlineLevel="0" collapsed="false">
      <c r="E9312" s="255"/>
      <c r="F9312" s="255"/>
      <c r="G9312" s="255"/>
      <c r="I9312" s="255"/>
      <c r="J9312" s="255"/>
      <c r="K9312" s="255"/>
      <c r="M9312" s="255"/>
      <c r="S9312" s="255"/>
    </row>
    <row r="9313" customFormat="false" ht="15" hidden="false" customHeight="false" outlineLevel="0" collapsed="false">
      <c r="E9313" s="255"/>
      <c r="F9313" s="255"/>
      <c r="G9313" s="255"/>
      <c r="I9313" s="255"/>
      <c r="J9313" s="255"/>
      <c r="K9313" s="255"/>
      <c r="M9313" s="255"/>
      <c r="S9313" s="255"/>
    </row>
    <row r="9314" customFormat="false" ht="15" hidden="false" customHeight="false" outlineLevel="0" collapsed="false">
      <c r="E9314" s="255"/>
      <c r="F9314" s="255"/>
      <c r="G9314" s="255"/>
      <c r="I9314" s="255"/>
      <c r="J9314" s="255"/>
      <c r="K9314" s="255"/>
      <c r="M9314" s="255"/>
      <c r="S9314" s="255"/>
    </row>
    <row r="9315" customFormat="false" ht="15" hidden="false" customHeight="false" outlineLevel="0" collapsed="false">
      <c r="E9315" s="255"/>
      <c r="F9315" s="255"/>
      <c r="G9315" s="255"/>
      <c r="I9315" s="255"/>
      <c r="J9315" s="255"/>
      <c r="K9315" s="255"/>
      <c r="M9315" s="255"/>
      <c r="S9315" s="255"/>
    </row>
    <row r="9316" customFormat="false" ht="15" hidden="false" customHeight="false" outlineLevel="0" collapsed="false">
      <c r="E9316" s="255"/>
      <c r="F9316" s="255"/>
      <c r="G9316" s="255"/>
      <c r="I9316" s="255"/>
      <c r="J9316" s="255"/>
      <c r="K9316" s="255"/>
      <c r="M9316" s="255"/>
      <c r="S9316" s="255"/>
    </row>
    <row r="9317" customFormat="false" ht="15" hidden="false" customHeight="false" outlineLevel="0" collapsed="false">
      <c r="E9317" s="255"/>
      <c r="F9317" s="255"/>
      <c r="G9317" s="255"/>
      <c r="I9317" s="255"/>
      <c r="J9317" s="255"/>
      <c r="K9317" s="255"/>
      <c r="M9317" s="255"/>
      <c r="S9317" s="255"/>
    </row>
    <row r="9318" customFormat="false" ht="15" hidden="false" customHeight="false" outlineLevel="0" collapsed="false">
      <c r="E9318" s="255"/>
      <c r="F9318" s="255"/>
      <c r="G9318" s="255"/>
      <c r="I9318" s="255"/>
      <c r="J9318" s="255"/>
      <c r="K9318" s="255"/>
      <c r="M9318" s="255"/>
      <c r="S9318" s="255"/>
    </row>
    <row r="9319" customFormat="false" ht="15" hidden="false" customHeight="false" outlineLevel="0" collapsed="false">
      <c r="E9319" s="255"/>
      <c r="F9319" s="255"/>
      <c r="G9319" s="255"/>
      <c r="I9319" s="255"/>
      <c r="J9319" s="255"/>
      <c r="K9319" s="255"/>
      <c r="M9319" s="255"/>
      <c r="S9319" s="255"/>
    </row>
    <row r="9320" customFormat="false" ht="15" hidden="false" customHeight="false" outlineLevel="0" collapsed="false">
      <c r="E9320" s="255"/>
      <c r="F9320" s="255"/>
      <c r="G9320" s="255"/>
      <c r="I9320" s="255"/>
      <c r="J9320" s="255"/>
      <c r="K9320" s="255"/>
      <c r="M9320" s="255"/>
      <c r="S9320" s="255"/>
    </row>
    <row r="9321" customFormat="false" ht="15" hidden="false" customHeight="false" outlineLevel="0" collapsed="false">
      <c r="E9321" s="255"/>
      <c r="F9321" s="255"/>
      <c r="G9321" s="255"/>
      <c r="I9321" s="255"/>
      <c r="J9321" s="255"/>
      <c r="K9321" s="255"/>
      <c r="M9321" s="255"/>
      <c r="S9321" s="255"/>
    </row>
    <row r="9322" customFormat="false" ht="15" hidden="false" customHeight="false" outlineLevel="0" collapsed="false">
      <c r="E9322" s="255"/>
      <c r="F9322" s="255"/>
      <c r="G9322" s="255"/>
      <c r="I9322" s="255"/>
      <c r="J9322" s="255"/>
      <c r="K9322" s="255"/>
      <c r="M9322" s="255"/>
      <c r="S9322" s="255"/>
    </row>
    <row r="9323" customFormat="false" ht="15" hidden="false" customHeight="false" outlineLevel="0" collapsed="false">
      <c r="E9323" s="255"/>
      <c r="F9323" s="255"/>
      <c r="G9323" s="255"/>
      <c r="I9323" s="255"/>
      <c r="J9323" s="255"/>
      <c r="K9323" s="255"/>
      <c r="M9323" s="255"/>
      <c r="S9323" s="255"/>
    </row>
    <row r="9324" customFormat="false" ht="15" hidden="false" customHeight="false" outlineLevel="0" collapsed="false">
      <c r="E9324" s="255"/>
      <c r="F9324" s="255"/>
      <c r="G9324" s="255"/>
      <c r="I9324" s="255"/>
      <c r="J9324" s="255"/>
      <c r="K9324" s="255"/>
      <c r="M9324" s="255"/>
      <c r="S9324" s="255"/>
    </row>
    <row r="9325" customFormat="false" ht="15" hidden="false" customHeight="false" outlineLevel="0" collapsed="false">
      <c r="E9325" s="255"/>
      <c r="F9325" s="255"/>
      <c r="G9325" s="255"/>
      <c r="I9325" s="255"/>
      <c r="J9325" s="255"/>
      <c r="K9325" s="255"/>
      <c r="M9325" s="255"/>
      <c r="S9325" s="255"/>
    </row>
    <row r="9326" customFormat="false" ht="15" hidden="false" customHeight="false" outlineLevel="0" collapsed="false">
      <c r="E9326" s="255"/>
      <c r="F9326" s="255"/>
      <c r="G9326" s="255"/>
      <c r="I9326" s="255"/>
      <c r="J9326" s="255"/>
      <c r="K9326" s="255"/>
      <c r="M9326" s="255"/>
      <c r="S9326" s="255"/>
    </row>
    <row r="9327" customFormat="false" ht="15" hidden="false" customHeight="false" outlineLevel="0" collapsed="false">
      <c r="E9327" s="255"/>
      <c r="F9327" s="255"/>
      <c r="G9327" s="255"/>
      <c r="I9327" s="255"/>
      <c r="J9327" s="255"/>
      <c r="K9327" s="255"/>
      <c r="M9327" s="255"/>
      <c r="S9327" s="255"/>
    </row>
    <row r="9328" customFormat="false" ht="15" hidden="false" customHeight="false" outlineLevel="0" collapsed="false">
      <c r="E9328" s="255"/>
      <c r="F9328" s="255"/>
      <c r="G9328" s="255"/>
      <c r="I9328" s="255"/>
      <c r="J9328" s="255"/>
      <c r="K9328" s="255"/>
      <c r="M9328" s="255"/>
      <c r="S9328" s="255"/>
    </row>
    <row r="9329" customFormat="false" ht="15" hidden="false" customHeight="false" outlineLevel="0" collapsed="false">
      <c r="E9329" s="255"/>
      <c r="F9329" s="255"/>
      <c r="G9329" s="255"/>
      <c r="I9329" s="255"/>
      <c r="J9329" s="255"/>
      <c r="K9329" s="255"/>
      <c r="M9329" s="255"/>
      <c r="S9329" s="255"/>
    </row>
    <row r="9330" customFormat="false" ht="15" hidden="false" customHeight="false" outlineLevel="0" collapsed="false">
      <c r="E9330" s="255"/>
      <c r="F9330" s="255"/>
      <c r="G9330" s="255"/>
      <c r="I9330" s="255"/>
      <c r="J9330" s="255"/>
      <c r="K9330" s="255"/>
      <c r="M9330" s="255"/>
      <c r="S9330" s="255"/>
    </row>
    <row r="9331" customFormat="false" ht="15" hidden="false" customHeight="false" outlineLevel="0" collapsed="false">
      <c r="E9331" s="255"/>
      <c r="F9331" s="255"/>
      <c r="G9331" s="255"/>
      <c r="I9331" s="255"/>
      <c r="J9331" s="255"/>
      <c r="K9331" s="255"/>
      <c r="M9331" s="255"/>
      <c r="S9331" s="255"/>
    </row>
    <row r="9332" customFormat="false" ht="15" hidden="false" customHeight="false" outlineLevel="0" collapsed="false">
      <c r="E9332" s="255"/>
      <c r="F9332" s="255"/>
      <c r="G9332" s="255"/>
      <c r="I9332" s="255"/>
      <c r="J9332" s="255"/>
      <c r="K9332" s="255"/>
      <c r="M9332" s="255"/>
      <c r="S9332" s="255"/>
    </row>
    <row r="9333" customFormat="false" ht="15" hidden="false" customHeight="false" outlineLevel="0" collapsed="false">
      <c r="E9333" s="255"/>
      <c r="F9333" s="255"/>
      <c r="G9333" s="255"/>
      <c r="I9333" s="255"/>
      <c r="J9333" s="255"/>
      <c r="K9333" s="255"/>
      <c r="M9333" s="255"/>
      <c r="S9333" s="255"/>
    </row>
    <row r="9334" customFormat="false" ht="15" hidden="false" customHeight="false" outlineLevel="0" collapsed="false">
      <c r="E9334" s="255"/>
      <c r="F9334" s="255"/>
      <c r="G9334" s="255"/>
      <c r="I9334" s="255"/>
      <c r="J9334" s="255"/>
      <c r="K9334" s="255"/>
      <c r="M9334" s="255"/>
      <c r="S9334" s="255"/>
    </row>
    <row r="9335" customFormat="false" ht="15" hidden="false" customHeight="false" outlineLevel="0" collapsed="false">
      <c r="E9335" s="255"/>
      <c r="F9335" s="255"/>
      <c r="G9335" s="255"/>
      <c r="I9335" s="255"/>
      <c r="J9335" s="255"/>
      <c r="K9335" s="255"/>
      <c r="M9335" s="255"/>
      <c r="S9335" s="255"/>
    </row>
    <row r="9336" customFormat="false" ht="15" hidden="false" customHeight="false" outlineLevel="0" collapsed="false">
      <c r="E9336" s="255"/>
      <c r="F9336" s="255"/>
      <c r="G9336" s="255"/>
      <c r="I9336" s="255"/>
      <c r="J9336" s="255"/>
      <c r="K9336" s="255"/>
      <c r="M9336" s="255"/>
      <c r="S9336" s="255"/>
    </row>
    <row r="9337" customFormat="false" ht="15" hidden="false" customHeight="false" outlineLevel="0" collapsed="false">
      <c r="E9337" s="255"/>
      <c r="F9337" s="255"/>
      <c r="G9337" s="255"/>
      <c r="I9337" s="255"/>
      <c r="J9337" s="255"/>
      <c r="K9337" s="255"/>
      <c r="M9337" s="255"/>
      <c r="S9337" s="255"/>
    </row>
    <row r="9338" customFormat="false" ht="15" hidden="false" customHeight="false" outlineLevel="0" collapsed="false">
      <c r="E9338" s="255"/>
      <c r="F9338" s="255"/>
      <c r="G9338" s="255"/>
      <c r="I9338" s="255"/>
      <c r="J9338" s="255"/>
      <c r="K9338" s="255"/>
      <c r="M9338" s="255"/>
      <c r="S9338" s="255"/>
    </row>
    <row r="9339" customFormat="false" ht="15" hidden="false" customHeight="false" outlineLevel="0" collapsed="false">
      <c r="E9339" s="255"/>
      <c r="F9339" s="255"/>
      <c r="G9339" s="255"/>
      <c r="I9339" s="255"/>
      <c r="J9339" s="255"/>
      <c r="K9339" s="255"/>
      <c r="M9339" s="255"/>
      <c r="S9339" s="255"/>
    </row>
    <row r="9340" customFormat="false" ht="15" hidden="false" customHeight="false" outlineLevel="0" collapsed="false">
      <c r="E9340" s="255"/>
      <c r="F9340" s="255"/>
      <c r="G9340" s="255"/>
      <c r="I9340" s="255"/>
      <c r="J9340" s="255"/>
      <c r="K9340" s="255"/>
      <c r="M9340" s="255"/>
      <c r="S9340" s="255"/>
    </row>
    <row r="9341" customFormat="false" ht="15" hidden="false" customHeight="false" outlineLevel="0" collapsed="false">
      <c r="E9341" s="255"/>
      <c r="F9341" s="255"/>
      <c r="G9341" s="255"/>
      <c r="I9341" s="255"/>
      <c r="J9341" s="255"/>
      <c r="K9341" s="255"/>
      <c r="M9341" s="255"/>
      <c r="S9341" s="255"/>
    </row>
    <row r="9342" customFormat="false" ht="15" hidden="false" customHeight="false" outlineLevel="0" collapsed="false">
      <c r="E9342" s="255"/>
      <c r="F9342" s="255"/>
      <c r="G9342" s="255"/>
      <c r="I9342" s="255"/>
      <c r="J9342" s="255"/>
      <c r="K9342" s="255"/>
      <c r="M9342" s="255"/>
      <c r="S9342" s="255"/>
    </row>
    <row r="9343" customFormat="false" ht="15" hidden="false" customHeight="false" outlineLevel="0" collapsed="false">
      <c r="E9343" s="255"/>
      <c r="F9343" s="255"/>
      <c r="G9343" s="255"/>
      <c r="I9343" s="255"/>
      <c r="J9343" s="255"/>
      <c r="K9343" s="255"/>
      <c r="M9343" s="255"/>
      <c r="S9343" s="255"/>
    </row>
    <row r="9344" customFormat="false" ht="15" hidden="false" customHeight="false" outlineLevel="0" collapsed="false">
      <c r="E9344" s="255"/>
      <c r="F9344" s="255"/>
      <c r="G9344" s="255"/>
      <c r="I9344" s="255"/>
      <c r="J9344" s="255"/>
      <c r="K9344" s="255"/>
      <c r="M9344" s="255"/>
      <c r="S9344" s="255"/>
    </row>
    <row r="9345" customFormat="false" ht="15" hidden="false" customHeight="false" outlineLevel="0" collapsed="false">
      <c r="E9345" s="255"/>
      <c r="F9345" s="255"/>
      <c r="G9345" s="255"/>
      <c r="I9345" s="255"/>
      <c r="J9345" s="255"/>
      <c r="K9345" s="255"/>
      <c r="M9345" s="255"/>
      <c r="S9345" s="255"/>
    </row>
    <row r="9346" customFormat="false" ht="15" hidden="false" customHeight="false" outlineLevel="0" collapsed="false">
      <c r="E9346" s="255"/>
      <c r="F9346" s="255"/>
      <c r="G9346" s="255"/>
      <c r="I9346" s="255"/>
      <c r="J9346" s="255"/>
      <c r="K9346" s="255"/>
      <c r="M9346" s="255"/>
      <c r="S9346" s="255"/>
    </row>
    <row r="9347" customFormat="false" ht="15" hidden="false" customHeight="false" outlineLevel="0" collapsed="false">
      <c r="E9347" s="255"/>
      <c r="F9347" s="255"/>
      <c r="G9347" s="255"/>
      <c r="I9347" s="255"/>
      <c r="J9347" s="255"/>
      <c r="K9347" s="255"/>
      <c r="M9347" s="255"/>
      <c r="S9347" s="255"/>
    </row>
    <row r="9348" customFormat="false" ht="15" hidden="false" customHeight="false" outlineLevel="0" collapsed="false">
      <c r="E9348" s="255"/>
      <c r="F9348" s="255"/>
      <c r="G9348" s="255"/>
      <c r="I9348" s="255"/>
      <c r="J9348" s="255"/>
      <c r="K9348" s="255"/>
      <c r="M9348" s="255"/>
      <c r="S9348" s="255"/>
    </row>
    <row r="9349" customFormat="false" ht="15" hidden="false" customHeight="false" outlineLevel="0" collapsed="false">
      <c r="E9349" s="255"/>
      <c r="F9349" s="255"/>
      <c r="G9349" s="255"/>
      <c r="I9349" s="255"/>
      <c r="J9349" s="255"/>
      <c r="K9349" s="255"/>
      <c r="M9349" s="255"/>
      <c r="S9349" s="255"/>
    </row>
    <row r="9350" customFormat="false" ht="15" hidden="false" customHeight="false" outlineLevel="0" collapsed="false">
      <c r="E9350" s="255"/>
      <c r="F9350" s="255"/>
      <c r="G9350" s="255"/>
      <c r="I9350" s="255"/>
      <c r="J9350" s="255"/>
      <c r="K9350" s="255"/>
      <c r="M9350" s="255"/>
      <c r="S9350" s="255"/>
    </row>
    <row r="9351" customFormat="false" ht="15" hidden="false" customHeight="false" outlineLevel="0" collapsed="false">
      <c r="E9351" s="255"/>
      <c r="F9351" s="255"/>
      <c r="G9351" s="255"/>
      <c r="I9351" s="255"/>
      <c r="J9351" s="255"/>
      <c r="K9351" s="255"/>
      <c r="M9351" s="255"/>
      <c r="S9351" s="255"/>
    </row>
    <row r="9352" customFormat="false" ht="15" hidden="false" customHeight="false" outlineLevel="0" collapsed="false">
      <c r="E9352" s="255"/>
      <c r="F9352" s="255"/>
      <c r="G9352" s="255"/>
      <c r="I9352" s="255"/>
      <c r="J9352" s="255"/>
      <c r="K9352" s="255"/>
      <c r="M9352" s="255"/>
      <c r="S9352" s="255"/>
    </row>
    <row r="9353" customFormat="false" ht="15" hidden="false" customHeight="false" outlineLevel="0" collapsed="false">
      <c r="E9353" s="255"/>
      <c r="F9353" s="255"/>
      <c r="G9353" s="255"/>
      <c r="I9353" s="255"/>
      <c r="J9353" s="255"/>
      <c r="K9353" s="255"/>
      <c r="M9353" s="255"/>
      <c r="S9353" s="255"/>
    </row>
    <row r="9354" customFormat="false" ht="15" hidden="false" customHeight="false" outlineLevel="0" collapsed="false">
      <c r="E9354" s="255"/>
      <c r="F9354" s="255"/>
      <c r="G9354" s="255"/>
      <c r="I9354" s="255"/>
      <c r="J9354" s="255"/>
      <c r="K9354" s="255"/>
      <c r="M9354" s="255"/>
      <c r="S9354" s="255"/>
    </row>
    <row r="9355" customFormat="false" ht="15" hidden="false" customHeight="false" outlineLevel="0" collapsed="false">
      <c r="E9355" s="255"/>
      <c r="F9355" s="255"/>
      <c r="G9355" s="255"/>
      <c r="I9355" s="255"/>
      <c r="J9355" s="255"/>
      <c r="K9355" s="255"/>
      <c r="M9355" s="255"/>
      <c r="S9355" s="255"/>
    </row>
    <row r="9356" customFormat="false" ht="15" hidden="false" customHeight="false" outlineLevel="0" collapsed="false">
      <c r="E9356" s="255"/>
      <c r="F9356" s="255"/>
      <c r="G9356" s="255"/>
      <c r="I9356" s="255"/>
      <c r="J9356" s="255"/>
      <c r="K9356" s="255"/>
      <c r="M9356" s="255"/>
      <c r="S9356" s="255"/>
    </row>
    <row r="9357" customFormat="false" ht="15" hidden="false" customHeight="false" outlineLevel="0" collapsed="false">
      <c r="E9357" s="255"/>
      <c r="F9357" s="255"/>
      <c r="G9357" s="255"/>
      <c r="I9357" s="255"/>
      <c r="J9357" s="255"/>
      <c r="K9357" s="255"/>
      <c r="M9357" s="255"/>
      <c r="S9357" s="255"/>
    </row>
    <row r="9358" customFormat="false" ht="15" hidden="false" customHeight="false" outlineLevel="0" collapsed="false">
      <c r="E9358" s="255"/>
      <c r="F9358" s="255"/>
      <c r="G9358" s="255"/>
      <c r="I9358" s="255"/>
      <c r="J9358" s="255"/>
      <c r="K9358" s="255"/>
      <c r="M9358" s="255"/>
      <c r="S9358" s="255"/>
    </row>
    <row r="9359" customFormat="false" ht="15" hidden="false" customHeight="false" outlineLevel="0" collapsed="false">
      <c r="E9359" s="255"/>
      <c r="F9359" s="255"/>
      <c r="G9359" s="255"/>
      <c r="I9359" s="255"/>
      <c r="J9359" s="255"/>
      <c r="K9359" s="255"/>
      <c r="M9359" s="255"/>
      <c r="S9359" s="255"/>
    </row>
    <row r="9360" customFormat="false" ht="15" hidden="false" customHeight="false" outlineLevel="0" collapsed="false">
      <c r="E9360" s="255"/>
      <c r="F9360" s="255"/>
      <c r="G9360" s="255"/>
      <c r="I9360" s="255"/>
      <c r="J9360" s="255"/>
      <c r="K9360" s="255"/>
      <c r="M9360" s="255"/>
      <c r="S9360" s="255"/>
    </row>
    <row r="9361" customFormat="false" ht="15" hidden="false" customHeight="false" outlineLevel="0" collapsed="false">
      <c r="E9361" s="255"/>
      <c r="F9361" s="255"/>
      <c r="G9361" s="255"/>
      <c r="I9361" s="255"/>
      <c r="J9361" s="255"/>
      <c r="K9361" s="255"/>
      <c r="M9361" s="255"/>
      <c r="S9361" s="255"/>
    </row>
    <row r="9362" customFormat="false" ht="15" hidden="false" customHeight="false" outlineLevel="0" collapsed="false">
      <c r="E9362" s="255"/>
      <c r="F9362" s="255"/>
      <c r="G9362" s="255"/>
      <c r="I9362" s="255"/>
      <c r="J9362" s="255"/>
      <c r="K9362" s="255"/>
      <c r="M9362" s="255"/>
      <c r="S9362" s="255"/>
    </row>
    <row r="9363" customFormat="false" ht="15" hidden="false" customHeight="false" outlineLevel="0" collapsed="false">
      <c r="E9363" s="255"/>
      <c r="F9363" s="255"/>
      <c r="G9363" s="255"/>
      <c r="I9363" s="255"/>
      <c r="J9363" s="255"/>
      <c r="K9363" s="255"/>
      <c r="M9363" s="255"/>
      <c r="S9363" s="255"/>
    </row>
    <row r="9364" customFormat="false" ht="15" hidden="false" customHeight="false" outlineLevel="0" collapsed="false">
      <c r="E9364" s="255"/>
      <c r="F9364" s="255"/>
      <c r="G9364" s="255"/>
      <c r="I9364" s="255"/>
      <c r="J9364" s="255"/>
      <c r="K9364" s="255"/>
      <c r="M9364" s="255"/>
      <c r="S9364" s="255"/>
    </row>
    <row r="9365" customFormat="false" ht="15" hidden="false" customHeight="false" outlineLevel="0" collapsed="false">
      <c r="E9365" s="255"/>
      <c r="F9365" s="255"/>
      <c r="G9365" s="255"/>
      <c r="I9365" s="255"/>
      <c r="J9365" s="255"/>
      <c r="K9365" s="255"/>
      <c r="M9365" s="255"/>
      <c r="S9365" s="255"/>
    </row>
    <row r="9366" customFormat="false" ht="15" hidden="false" customHeight="false" outlineLevel="0" collapsed="false">
      <c r="E9366" s="255"/>
      <c r="F9366" s="255"/>
      <c r="G9366" s="255"/>
      <c r="I9366" s="255"/>
      <c r="J9366" s="255"/>
      <c r="K9366" s="255"/>
      <c r="M9366" s="255"/>
      <c r="S9366" s="255"/>
    </row>
    <row r="9367" customFormat="false" ht="15" hidden="false" customHeight="false" outlineLevel="0" collapsed="false">
      <c r="E9367" s="255"/>
      <c r="F9367" s="255"/>
      <c r="G9367" s="255"/>
      <c r="I9367" s="255"/>
      <c r="J9367" s="255"/>
      <c r="K9367" s="255"/>
      <c r="M9367" s="255"/>
      <c r="S9367" s="255"/>
    </row>
    <row r="9368" customFormat="false" ht="15" hidden="false" customHeight="false" outlineLevel="0" collapsed="false">
      <c r="E9368" s="255"/>
      <c r="F9368" s="255"/>
      <c r="G9368" s="255"/>
      <c r="I9368" s="255"/>
      <c r="J9368" s="255"/>
      <c r="K9368" s="255"/>
      <c r="M9368" s="255"/>
      <c r="S9368" s="255"/>
    </row>
    <row r="9369" customFormat="false" ht="15" hidden="false" customHeight="false" outlineLevel="0" collapsed="false">
      <c r="E9369" s="255"/>
      <c r="F9369" s="255"/>
      <c r="G9369" s="255"/>
      <c r="I9369" s="255"/>
      <c r="J9369" s="255"/>
      <c r="K9369" s="255"/>
      <c r="M9369" s="255"/>
      <c r="S9369" s="255"/>
    </row>
    <row r="9370" customFormat="false" ht="15" hidden="false" customHeight="false" outlineLevel="0" collapsed="false">
      <c r="E9370" s="255"/>
      <c r="F9370" s="255"/>
      <c r="G9370" s="255"/>
      <c r="I9370" s="255"/>
      <c r="J9370" s="255"/>
      <c r="K9370" s="255"/>
      <c r="M9370" s="255"/>
      <c r="S9370" s="255"/>
    </row>
    <row r="9371" customFormat="false" ht="15" hidden="false" customHeight="false" outlineLevel="0" collapsed="false">
      <c r="E9371" s="255"/>
      <c r="F9371" s="255"/>
      <c r="G9371" s="255"/>
      <c r="I9371" s="255"/>
      <c r="J9371" s="255"/>
      <c r="K9371" s="255"/>
      <c r="M9371" s="255"/>
      <c r="S9371" s="255"/>
    </row>
    <row r="9372" customFormat="false" ht="15" hidden="false" customHeight="false" outlineLevel="0" collapsed="false">
      <c r="E9372" s="255"/>
      <c r="F9372" s="255"/>
      <c r="G9372" s="255"/>
      <c r="I9372" s="255"/>
      <c r="J9372" s="255"/>
      <c r="K9372" s="255"/>
      <c r="M9372" s="255"/>
      <c r="S9372" s="255"/>
    </row>
    <row r="9373" customFormat="false" ht="15" hidden="false" customHeight="false" outlineLevel="0" collapsed="false">
      <c r="E9373" s="255"/>
      <c r="F9373" s="255"/>
      <c r="G9373" s="255"/>
      <c r="I9373" s="255"/>
      <c r="J9373" s="255"/>
      <c r="K9373" s="255"/>
      <c r="M9373" s="255"/>
      <c r="S9373" s="255"/>
    </row>
    <row r="9374" customFormat="false" ht="15" hidden="false" customHeight="false" outlineLevel="0" collapsed="false">
      <c r="E9374" s="255"/>
      <c r="F9374" s="255"/>
      <c r="G9374" s="255"/>
      <c r="I9374" s="255"/>
      <c r="J9374" s="255"/>
      <c r="K9374" s="255"/>
      <c r="M9374" s="255"/>
      <c r="S9374" s="255"/>
    </row>
    <row r="9375" customFormat="false" ht="15" hidden="false" customHeight="false" outlineLevel="0" collapsed="false">
      <c r="E9375" s="255"/>
      <c r="F9375" s="255"/>
      <c r="G9375" s="255"/>
      <c r="I9375" s="255"/>
      <c r="J9375" s="255"/>
      <c r="K9375" s="255"/>
      <c r="M9375" s="255"/>
      <c r="S9375" s="255"/>
    </row>
    <row r="9376" customFormat="false" ht="15" hidden="false" customHeight="false" outlineLevel="0" collapsed="false">
      <c r="E9376" s="255"/>
      <c r="F9376" s="255"/>
      <c r="G9376" s="255"/>
      <c r="I9376" s="255"/>
      <c r="J9376" s="255"/>
      <c r="K9376" s="255"/>
      <c r="M9376" s="255"/>
      <c r="S9376" s="255"/>
    </row>
    <row r="9377" customFormat="false" ht="15" hidden="false" customHeight="false" outlineLevel="0" collapsed="false">
      <c r="E9377" s="255"/>
      <c r="F9377" s="255"/>
      <c r="G9377" s="255"/>
      <c r="I9377" s="255"/>
      <c r="J9377" s="255"/>
      <c r="K9377" s="255"/>
      <c r="M9377" s="255"/>
      <c r="S9377" s="255"/>
    </row>
    <row r="9378" customFormat="false" ht="15" hidden="false" customHeight="false" outlineLevel="0" collapsed="false">
      <c r="E9378" s="255"/>
      <c r="F9378" s="255"/>
      <c r="G9378" s="255"/>
      <c r="I9378" s="255"/>
      <c r="J9378" s="255"/>
      <c r="K9378" s="255"/>
      <c r="M9378" s="255"/>
      <c r="S9378" s="255"/>
    </row>
    <row r="9379" customFormat="false" ht="15" hidden="false" customHeight="false" outlineLevel="0" collapsed="false">
      <c r="E9379" s="255"/>
      <c r="F9379" s="255"/>
      <c r="G9379" s="255"/>
      <c r="I9379" s="255"/>
      <c r="J9379" s="255"/>
      <c r="K9379" s="255"/>
      <c r="M9379" s="255"/>
      <c r="S9379" s="255"/>
    </row>
    <row r="9380" customFormat="false" ht="15" hidden="false" customHeight="false" outlineLevel="0" collapsed="false">
      <c r="E9380" s="255"/>
      <c r="F9380" s="255"/>
      <c r="G9380" s="255"/>
      <c r="I9380" s="255"/>
      <c r="J9380" s="255"/>
      <c r="K9380" s="255"/>
      <c r="M9380" s="255"/>
      <c r="S9380" s="255"/>
    </row>
    <row r="9381" customFormat="false" ht="15" hidden="false" customHeight="false" outlineLevel="0" collapsed="false">
      <c r="E9381" s="255"/>
      <c r="F9381" s="255"/>
      <c r="G9381" s="255"/>
      <c r="I9381" s="255"/>
      <c r="J9381" s="255"/>
      <c r="K9381" s="255"/>
      <c r="M9381" s="255"/>
      <c r="S9381" s="255"/>
    </row>
    <row r="9382" customFormat="false" ht="15" hidden="false" customHeight="false" outlineLevel="0" collapsed="false">
      <c r="E9382" s="255"/>
      <c r="F9382" s="255"/>
      <c r="G9382" s="255"/>
      <c r="I9382" s="255"/>
      <c r="J9382" s="255"/>
      <c r="K9382" s="255"/>
      <c r="M9382" s="255"/>
      <c r="S9382" s="255"/>
    </row>
    <row r="9383" customFormat="false" ht="15" hidden="false" customHeight="false" outlineLevel="0" collapsed="false">
      <c r="E9383" s="255"/>
      <c r="F9383" s="255"/>
      <c r="G9383" s="255"/>
      <c r="I9383" s="255"/>
      <c r="J9383" s="255"/>
      <c r="K9383" s="255"/>
      <c r="M9383" s="255"/>
      <c r="S9383" s="255"/>
    </row>
    <row r="9384" customFormat="false" ht="15" hidden="false" customHeight="false" outlineLevel="0" collapsed="false">
      <c r="E9384" s="255"/>
      <c r="F9384" s="255"/>
      <c r="G9384" s="255"/>
      <c r="I9384" s="255"/>
      <c r="J9384" s="255"/>
      <c r="K9384" s="255"/>
      <c r="M9384" s="255"/>
      <c r="S9384" s="255"/>
    </row>
    <row r="9385" customFormat="false" ht="15" hidden="false" customHeight="false" outlineLevel="0" collapsed="false">
      <c r="E9385" s="255"/>
      <c r="F9385" s="255"/>
      <c r="G9385" s="255"/>
      <c r="I9385" s="255"/>
      <c r="J9385" s="255"/>
      <c r="K9385" s="255"/>
      <c r="M9385" s="255"/>
      <c r="S9385" s="255"/>
    </row>
    <row r="9386" customFormat="false" ht="15" hidden="false" customHeight="false" outlineLevel="0" collapsed="false">
      <c r="E9386" s="255"/>
      <c r="F9386" s="255"/>
      <c r="G9386" s="255"/>
      <c r="I9386" s="255"/>
      <c r="J9386" s="255"/>
      <c r="K9386" s="255"/>
      <c r="M9386" s="255"/>
      <c r="S9386" s="255"/>
    </row>
    <row r="9387" customFormat="false" ht="15" hidden="false" customHeight="false" outlineLevel="0" collapsed="false">
      <c r="E9387" s="255"/>
      <c r="F9387" s="255"/>
      <c r="G9387" s="255"/>
      <c r="I9387" s="255"/>
      <c r="J9387" s="255"/>
      <c r="K9387" s="255"/>
      <c r="M9387" s="255"/>
      <c r="S9387" s="255"/>
    </row>
    <row r="9388" customFormat="false" ht="15" hidden="false" customHeight="false" outlineLevel="0" collapsed="false">
      <c r="E9388" s="255"/>
      <c r="F9388" s="255"/>
      <c r="G9388" s="255"/>
      <c r="I9388" s="255"/>
      <c r="J9388" s="255"/>
      <c r="K9388" s="255"/>
      <c r="M9388" s="255"/>
      <c r="S9388" s="255"/>
    </row>
    <row r="9389" customFormat="false" ht="15" hidden="false" customHeight="false" outlineLevel="0" collapsed="false">
      <c r="E9389" s="255"/>
      <c r="F9389" s="255"/>
      <c r="G9389" s="255"/>
      <c r="I9389" s="255"/>
      <c r="J9389" s="255"/>
      <c r="K9389" s="255"/>
      <c r="M9389" s="255"/>
      <c r="S9389" s="255"/>
    </row>
    <row r="9390" customFormat="false" ht="15" hidden="false" customHeight="false" outlineLevel="0" collapsed="false">
      <c r="E9390" s="255"/>
      <c r="F9390" s="255"/>
      <c r="G9390" s="255"/>
      <c r="I9390" s="255"/>
      <c r="J9390" s="255"/>
      <c r="K9390" s="255"/>
      <c r="M9390" s="255"/>
      <c r="S9390" s="255"/>
    </row>
    <row r="9391" customFormat="false" ht="15" hidden="false" customHeight="false" outlineLevel="0" collapsed="false">
      <c r="E9391" s="255"/>
      <c r="F9391" s="255"/>
      <c r="G9391" s="255"/>
      <c r="I9391" s="255"/>
      <c r="J9391" s="255"/>
      <c r="K9391" s="255"/>
      <c r="M9391" s="255"/>
      <c r="S9391" s="255"/>
    </row>
    <row r="9392" customFormat="false" ht="15" hidden="false" customHeight="false" outlineLevel="0" collapsed="false">
      <c r="E9392" s="255"/>
      <c r="F9392" s="255"/>
      <c r="G9392" s="255"/>
      <c r="I9392" s="255"/>
      <c r="J9392" s="255"/>
      <c r="K9392" s="255"/>
      <c r="M9392" s="255"/>
      <c r="S9392" s="255"/>
    </row>
    <row r="9393" customFormat="false" ht="15" hidden="false" customHeight="false" outlineLevel="0" collapsed="false">
      <c r="E9393" s="255"/>
      <c r="F9393" s="255"/>
      <c r="G9393" s="255"/>
      <c r="I9393" s="255"/>
      <c r="J9393" s="255"/>
      <c r="K9393" s="255"/>
      <c r="M9393" s="255"/>
      <c r="S9393" s="255"/>
    </row>
    <row r="9394" customFormat="false" ht="15" hidden="false" customHeight="false" outlineLevel="0" collapsed="false">
      <c r="E9394" s="255"/>
      <c r="F9394" s="255"/>
      <c r="G9394" s="255"/>
      <c r="I9394" s="255"/>
      <c r="J9394" s="255"/>
      <c r="K9394" s="255"/>
      <c r="M9394" s="255"/>
      <c r="S9394" s="255"/>
    </row>
    <row r="9395" customFormat="false" ht="15" hidden="false" customHeight="false" outlineLevel="0" collapsed="false">
      <c r="E9395" s="255"/>
      <c r="F9395" s="255"/>
      <c r="G9395" s="255"/>
      <c r="I9395" s="255"/>
      <c r="J9395" s="255"/>
      <c r="K9395" s="255"/>
      <c r="M9395" s="255"/>
      <c r="S9395" s="255"/>
    </row>
    <row r="9396" customFormat="false" ht="15" hidden="false" customHeight="false" outlineLevel="0" collapsed="false">
      <c r="E9396" s="255"/>
      <c r="F9396" s="255"/>
      <c r="G9396" s="255"/>
      <c r="I9396" s="255"/>
      <c r="J9396" s="255"/>
      <c r="K9396" s="255"/>
      <c r="M9396" s="255"/>
      <c r="S9396" s="255"/>
    </row>
    <row r="9397" customFormat="false" ht="15" hidden="false" customHeight="false" outlineLevel="0" collapsed="false">
      <c r="E9397" s="255"/>
      <c r="F9397" s="255"/>
      <c r="G9397" s="255"/>
      <c r="I9397" s="255"/>
      <c r="J9397" s="255"/>
      <c r="K9397" s="255"/>
      <c r="M9397" s="255"/>
      <c r="S9397" s="255"/>
    </row>
    <row r="9398" customFormat="false" ht="15" hidden="false" customHeight="false" outlineLevel="0" collapsed="false">
      <c r="E9398" s="255"/>
      <c r="F9398" s="255"/>
      <c r="G9398" s="255"/>
      <c r="I9398" s="255"/>
      <c r="J9398" s="255"/>
      <c r="K9398" s="255"/>
      <c r="M9398" s="255"/>
      <c r="S9398" s="255"/>
    </row>
    <row r="9399" customFormat="false" ht="15" hidden="false" customHeight="false" outlineLevel="0" collapsed="false">
      <c r="E9399" s="255"/>
      <c r="F9399" s="255"/>
      <c r="G9399" s="255"/>
      <c r="I9399" s="255"/>
      <c r="J9399" s="255"/>
      <c r="K9399" s="255"/>
      <c r="M9399" s="255"/>
      <c r="S9399" s="255"/>
    </row>
    <row r="9400" customFormat="false" ht="15" hidden="false" customHeight="false" outlineLevel="0" collapsed="false">
      <c r="E9400" s="255"/>
      <c r="F9400" s="255"/>
      <c r="G9400" s="255"/>
      <c r="I9400" s="255"/>
      <c r="J9400" s="255"/>
      <c r="K9400" s="255"/>
      <c r="M9400" s="255"/>
      <c r="S9400" s="255"/>
    </row>
    <row r="9401" customFormat="false" ht="15" hidden="false" customHeight="false" outlineLevel="0" collapsed="false">
      <c r="E9401" s="255"/>
      <c r="F9401" s="255"/>
      <c r="G9401" s="255"/>
      <c r="I9401" s="255"/>
      <c r="J9401" s="255"/>
      <c r="K9401" s="255"/>
      <c r="M9401" s="255"/>
      <c r="S9401" s="255"/>
    </row>
    <row r="9402" customFormat="false" ht="15" hidden="false" customHeight="false" outlineLevel="0" collapsed="false">
      <c r="E9402" s="255"/>
      <c r="F9402" s="255"/>
      <c r="G9402" s="255"/>
      <c r="I9402" s="255"/>
      <c r="J9402" s="255"/>
      <c r="K9402" s="255"/>
      <c r="M9402" s="255"/>
      <c r="S9402" s="255"/>
    </row>
    <row r="9403" customFormat="false" ht="15" hidden="false" customHeight="false" outlineLevel="0" collapsed="false">
      <c r="E9403" s="255"/>
      <c r="F9403" s="255"/>
      <c r="G9403" s="255"/>
      <c r="I9403" s="255"/>
      <c r="J9403" s="255"/>
      <c r="K9403" s="255"/>
      <c r="M9403" s="255"/>
      <c r="S9403" s="255"/>
    </row>
    <row r="9404" customFormat="false" ht="15" hidden="false" customHeight="false" outlineLevel="0" collapsed="false">
      <c r="E9404" s="255"/>
      <c r="F9404" s="255"/>
      <c r="G9404" s="255"/>
      <c r="I9404" s="255"/>
      <c r="J9404" s="255"/>
      <c r="K9404" s="255"/>
      <c r="M9404" s="255"/>
      <c r="S9404" s="255"/>
    </row>
    <row r="9405" customFormat="false" ht="15" hidden="false" customHeight="false" outlineLevel="0" collapsed="false">
      <c r="E9405" s="255"/>
      <c r="F9405" s="255"/>
      <c r="G9405" s="255"/>
      <c r="I9405" s="255"/>
      <c r="J9405" s="255"/>
      <c r="K9405" s="255"/>
      <c r="M9405" s="255"/>
      <c r="S9405" s="255"/>
    </row>
    <row r="9406" customFormat="false" ht="15" hidden="false" customHeight="false" outlineLevel="0" collapsed="false">
      <c r="E9406" s="255"/>
      <c r="F9406" s="255"/>
      <c r="G9406" s="255"/>
      <c r="I9406" s="255"/>
      <c r="J9406" s="255"/>
      <c r="K9406" s="255"/>
      <c r="M9406" s="255"/>
      <c r="S9406" s="255"/>
    </row>
    <row r="9407" customFormat="false" ht="15" hidden="false" customHeight="false" outlineLevel="0" collapsed="false">
      <c r="E9407" s="255"/>
      <c r="F9407" s="255"/>
      <c r="G9407" s="255"/>
      <c r="I9407" s="255"/>
      <c r="J9407" s="255"/>
      <c r="K9407" s="255"/>
      <c r="M9407" s="255"/>
      <c r="S9407" s="255"/>
    </row>
    <row r="9408" customFormat="false" ht="15" hidden="false" customHeight="false" outlineLevel="0" collapsed="false">
      <c r="E9408" s="255"/>
      <c r="F9408" s="255"/>
      <c r="G9408" s="255"/>
      <c r="I9408" s="255"/>
      <c r="J9408" s="255"/>
      <c r="K9408" s="255"/>
      <c r="M9408" s="255"/>
      <c r="S9408" s="255"/>
    </row>
    <row r="9409" customFormat="false" ht="15" hidden="false" customHeight="false" outlineLevel="0" collapsed="false">
      <c r="E9409" s="255"/>
      <c r="F9409" s="255"/>
      <c r="G9409" s="255"/>
      <c r="I9409" s="255"/>
      <c r="J9409" s="255"/>
      <c r="K9409" s="255"/>
      <c r="M9409" s="255"/>
      <c r="S9409" s="255"/>
    </row>
    <row r="9410" customFormat="false" ht="15" hidden="false" customHeight="false" outlineLevel="0" collapsed="false">
      <c r="E9410" s="255"/>
      <c r="F9410" s="255"/>
      <c r="G9410" s="255"/>
      <c r="I9410" s="255"/>
      <c r="J9410" s="255"/>
      <c r="K9410" s="255"/>
      <c r="M9410" s="255"/>
      <c r="S9410" s="255"/>
    </row>
    <row r="9411" customFormat="false" ht="15" hidden="false" customHeight="false" outlineLevel="0" collapsed="false">
      <c r="E9411" s="255"/>
      <c r="F9411" s="255"/>
      <c r="G9411" s="255"/>
      <c r="I9411" s="255"/>
      <c r="J9411" s="255"/>
      <c r="K9411" s="255"/>
      <c r="M9411" s="255"/>
      <c r="S9411" s="255"/>
    </row>
    <row r="9412" customFormat="false" ht="15" hidden="false" customHeight="false" outlineLevel="0" collapsed="false">
      <c r="E9412" s="255"/>
      <c r="F9412" s="255"/>
      <c r="G9412" s="255"/>
      <c r="I9412" s="255"/>
      <c r="J9412" s="255"/>
      <c r="K9412" s="255"/>
      <c r="M9412" s="255"/>
      <c r="S9412" s="255"/>
    </row>
    <row r="9413" customFormat="false" ht="15" hidden="false" customHeight="false" outlineLevel="0" collapsed="false">
      <c r="E9413" s="255"/>
      <c r="F9413" s="255"/>
      <c r="G9413" s="255"/>
      <c r="I9413" s="255"/>
      <c r="J9413" s="255"/>
      <c r="K9413" s="255"/>
      <c r="M9413" s="255"/>
      <c r="S9413" s="255"/>
    </row>
    <row r="9414" customFormat="false" ht="15" hidden="false" customHeight="false" outlineLevel="0" collapsed="false">
      <c r="E9414" s="255"/>
      <c r="F9414" s="255"/>
      <c r="G9414" s="255"/>
      <c r="I9414" s="255"/>
      <c r="J9414" s="255"/>
      <c r="K9414" s="255"/>
      <c r="M9414" s="255"/>
      <c r="S9414" s="255"/>
    </row>
    <row r="9415" customFormat="false" ht="15" hidden="false" customHeight="false" outlineLevel="0" collapsed="false">
      <c r="E9415" s="255"/>
      <c r="F9415" s="255"/>
      <c r="G9415" s="255"/>
      <c r="I9415" s="255"/>
      <c r="J9415" s="255"/>
      <c r="K9415" s="255"/>
      <c r="M9415" s="255"/>
      <c r="S9415" s="255"/>
    </row>
    <row r="9416" customFormat="false" ht="15" hidden="false" customHeight="false" outlineLevel="0" collapsed="false">
      <c r="E9416" s="255"/>
      <c r="F9416" s="255"/>
      <c r="G9416" s="255"/>
      <c r="I9416" s="255"/>
      <c r="J9416" s="255"/>
      <c r="K9416" s="255"/>
      <c r="M9416" s="255"/>
      <c r="S9416" s="255"/>
    </row>
    <row r="9417" customFormat="false" ht="15" hidden="false" customHeight="false" outlineLevel="0" collapsed="false">
      <c r="E9417" s="255"/>
      <c r="F9417" s="255"/>
      <c r="G9417" s="255"/>
      <c r="I9417" s="255"/>
      <c r="J9417" s="255"/>
      <c r="K9417" s="255"/>
      <c r="M9417" s="255"/>
      <c r="S9417" s="255"/>
    </row>
    <row r="9418" customFormat="false" ht="15" hidden="false" customHeight="false" outlineLevel="0" collapsed="false">
      <c r="E9418" s="255"/>
      <c r="F9418" s="255"/>
      <c r="G9418" s="255"/>
      <c r="I9418" s="255"/>
      <c r="J9418" s="255"/>
      <c r="K9418" s="255"/>
      <c r="M9418" s="255"/>
      <c r="S9418" s="255"/>
    </row>
    <row r="9419" customFormat="false" ht="15" hidden="false" customHeight="false" outlineLevel="0" collapsed="false">
      <c r="E9419" s="255"/>
      <c r="F9419" s="255"/>
      <c r="G9419" s="255"/>
      <c r="I9419" s="255"/>
      <c r="J9419" s="255"/>
      <c r="K9419" s="255"/>
      <c r="M9419" s="255"/>
      <c r="S9419" s="255"/>
    </row>
    <row r="9420" customFormat="false" ht="15" hidden="false" customHeight="false" outlineLevel="0" collapsed="false">
      <c r="E9420" s="255"/>
      <c r="F9420" s="255"/>
      <c r="G9420" s="255"/>
      <c r="I9420" s="255"/>
      <c r="J9420" s="255"/>
      <c r="K9420" s="255"/>
      <c r="M9420" s="255"/>
      <c r="S9420" s="255"/>
    </row>
    <row r="9421" customFormat="false" ht="15" hidden="false" customHeight="false" outlineLevel="0" collapsed="false">
      <c r="E9421" s="255"/>
      <c r="F9421" s="255"/>
      <c r="G9421" s="255"/>
      <c r="I9421" s="255"/>
      <c r="J9421" s="255"/>
      <c r="K9421" s="255"/>
      <c r="M9421" s="255"/>
      <c r="S9421" s="255"/>
    </row>
    <row r="9422" customFormat="false" ht="15" hidden="false" customHeight="false" outlineLevel="0" collapsed="false">
      <c r="E9422" s="255"/>
      <c r="F9422" s="255"/>
      <c r="G9422" s="255"/>
      <c r="I9422" s="255"/>
      <c r="J9422" s="255"/>
      <c r="K9422" s="255"/>
      <c r="M9422" s="255"/>
      <c r="S9422" s="255"/>
    </row>
    <row r="9423" customFormat="false" ht="15" hidden="false" customHeight="false" outlineLevel="0" collapsed="false">
      <c r="E9423" s="255"/>
      <c r="F9423" s="255"/>
      <c r="G9423" s="255"/>
      <c r="I9423" s="255"/>
      <c r="J9423" s="255"/>
      <c r="K9423" s="255"/>
      <c r="M9423" s="255"/>
      <c r="S9423" s="255"/>
    </row>
    <row r="9424" customFormat="false" ht="15" hidden="false" customHeight="false" outlineLevel="0" collapsed="false">
      <c r="E9424" s="255"/>
      <c r="F9424" s="255"/>
      <c r="G9424" s="255"/>
      <c r="I9424" s="255"/>
      <c r="J9424" s="255"/>
      <c r="K9424" s="255"/>
      <c r="M9424" s="255"/>
      <c r="S9424" s="255"/>
    </row>
    <row r="9425" customFormat="false" ht="15" hidden="false" customHeight="false" outlineLevel="0" collapsed="false">
      <c r="E9425" s="255"/>
      <c r="F9425" s="255"/>
      <c r="G9425" s="255"/>
      <c r="I9425" s="255"/>
      <c r="J9425" s="255"/>
      <c r="K9425" s="255"/>
      <c r="M9425" s="255"/>
      <c r="S9425" s="255"/>
    </row>
    <row r="9426" customFormat="false" ht="15" hidden="false" customHeight="false" outlineLevel="0" collapsed="false">
      <c r="E9426" s="255"/>
      <c r="F9426" s="255"/>
      <c r="G9426" s="255"/>
      <c r="I9426" s="255"/>
      <c r="J9426" s="255"/>
      <c r="K9426" s="255"/>
      <c r="M9426" s="255"/>
      <c r="S9426" s="255"/>
    </row>
    <row r="9427" customFormat="false" ht="15" hidden="false" customHeight="false" outlineLevel="0" collapsed="false">
      <c r="E9427" s="255"/>
      <c r="F9427" s="255"/>
      <c r="G9427" s="255"/>
      <c r="I9427" s="255"/>
      <c r="J9427" s="255"/>
      <c r="K9427" s="255"/>
      <c r="M9427" s="255"/>
      <c r="S9427" s="255"/>
    </row>
    <row r="9428" customFormat="false" ht="15" hidden="false" customHeight="false" outlineLevel="0" collapsed="false">
      <c r="E9428" s="255"/>
      <c r="F9428" s="255"/>
      <c r="G9428" s="255"/>
      <c r="I9428" s="255"/>
      <c r="J9428" s="255"/>
      <c r="K9428" s="255"/>
      <c r="M9428" s="255"/>
      <c r="S9428" s="255"/>
    </row>
    <row r="9429" customFormat="false" ht="15" hidden="false" customHeight="false" outlineLevel="0" collapsed="false">
      <c r="E9429" s="255"/>
      <c r="F9429" s="255"/>
      <c r="G9429" s="255"/>
      <c r="I9429" s="255"/>
      <c r="J9429" s="255"/>
      <c r="K9429" s="255"/>
      <c r="M9429" s="255"/>
      <c r="S9429" s="255"/>
    </row>
    <row r="9430" customFormat="false" ht="15" hidden="false" customHeight="false" outlineLevel="0" collapsed="false">
      <c r="E9430" s="255"/>
      <c r="F9430" s="255"/>
      <c r="G9430" s="255"/>
      <c r="I9430" s="255"/>
      <c r="J9430" s="255"/>
      <c r="K9430" s="255"/>
      <c r="M9430" s="255"/>
      <c r="S9430" s="255"/>
    </row>
    <row r="9431" customFormat="false" ht="15" hidden="false" customHeight="false" outlineLevel="0" collapsed="false">
      <c r="E9431" s="255"/>
      <c r="F9431" s="255"/>
      <c r="G9431" s="255"/>
      <c r="I9431" s="255"/>
      <c r="J9431" s="255"/>
      <c r="K9431" s="255"/>
      <c r="M9431" s="255"/>
      <c r="S9431" s="255"/>
    </row>
    <row r="9432" customFormat="false" ht="15" hidden="false" customHeight="false" outlineLevel="0" collapsed="false">
      <c r="E9432" s="255"/>
      <c r="F9432" s="255"/>
      <c r="G9432" s="255"/>
      <c r="I9432" s="255"/>
      <c r="J9432" s="255"/>
      <c r="K9432" s="255"/>
      <c r="M9432" s="255"/>
      <c r="S9432" s="255"/>
    </row>
    <row r="9433" customFormat="false" ht="15" hidden="false" customHeight="false" outlineLevel="0" collapsed="false">
      <c r="E9433" s="255"/>
      <c r="F9433" s="255"/>
      <c r="G9433" s="255"/>
      <c r="I9433" s="255"/>
      <c r="J9433" s="255"/>
      <c r="K9433" s="255"/>
      <c r="M9433" s="255"/>
      <c r="S9433" s="255"/>
    </row>
    <row r="9434" customFormat="false" ht="15" hidden="false" customHeight="false" outlineLevel="0" collapsed="false">
      <c r="E9434" s="255"/>
      <c r="F9434" s="255"/>
      <c r="G9434" s="255"/>
      <c r="I9434" s="255"/>
      <c r="J9434" s="255"/>
      <c r="K9434" s="255"/>
      <c r="M9434" s="255"/>
      <c r="S9434" s="255"/>
    </row>
    <row r="9435" customFormat="false" ht="15" hidden="false" customHeight="false" outlineLevel="0" collapsed="false">
      <c r="E9435" s="255"/>
      <c r="F9435" s="255"/>
      <c r="G9435" s="255"/>
      <c r="I9435" s="255"/>
      <c r="J9435" s="255"/>
      <c r="K9435" s="255"/>
      <c r="M9435" s="255"/>
      <c r="S9435" s="255"/>
    </row>
    <row r="9436" customFormat="false" ht="15" hidden="false" customHeight="false" outlineLevel="0" collapsed="false">
      <c r="E9436" s="255"/>
      <c r="F9436" s="255"/>
      <c r="G9436" s="255"/>
      <c r="I9436" s="255"/>
      <c r="J9436" s="255"/>
      <c r="K9436" s="255"/>
      <c r="M9436" s="255"/>
      <c r="S9436" s="255"/>
    </row>
    <row r="9437" customFormat="false" ht="15" hidden="false" customHeight="false" outlineLevel="0" collapsed="false">
      <c r="E9437" s="255"/>
      <c r="F9437" s="255"/>
      <c r="G9437" s="255"/>
      <c r="I9437" s="255"/>
      <c r="J9437" s="255"/>
      <c r="K9437" s="255"/>
      <c r="M9437" s="255"/>
      <c r="S9437" s="255"/>
    </row>
    <row r="9438" customFormat="false" ht="15" hidden="false" customHeight="false" outlineLevel="0" collapsed="false">
      <c r="E9438" s="255"/>
      <c r="F9438" s="255"/>
      <c r="G9438" s="255"/>
      <c r="I9438" s="255"/>
      <c r="J9438" s="255"/>
      <c r="K9438" s="255"/>
      <c r="M9438" s="255"/>
      <c r="S9438" s="255"/>
    </row>
    <row r="9439" customFormat="false" ht="15" hidden="false" customHeight="false" outlineLevel="0" collapsed="false">
      <c r="E9439" s="255"/>
      <c r="F9439" s="255"/>
      <c r="G9439" s="255"/>
      <c r="I9439" s="255"/>
      <c r="J9439" s="255"/>
      <c r="K9439" s="255"/>
      <c r="M9439" s="255"/>
      <c r="S9439" s="255"/>
    </row>
    <row r="9440" customFormat="false" ht="15" hidden="false" customHeight="false" outlineLevel="0" collapsed="false">
      <c r="E9440" s="255"/>
      <c r="F9440" s="255"/>
      <c r="G9440" s="255"/>
      <c r="I9440" s="255"/>
      <c r="J9440" s="255"/>
      <c r="K9440" s="255"/>
      <c r="M9440" s="255"/>
      <c r="S9440" s="255"/>
    </row>
    <row r="9441" customFormat="false" ht="15" hidden="false" customHeight="false" outlineLevel="0" collapsed="false">
      <c r="E9441" s="255"/>
      <c r="F9441" s="255"/>
      <c r="G9441" s="255"/>
      <c r="I9441" s="255"/>
      <c r="J9441" s="255"/>
      <c r="K9441" s="255"/>
      <c r="M9441" s="255"/>
      <c r="S9441" s="255"/>
    </row>
    <row r="9442" customFormat="false" ht="15" hidden="false" customHeight="false" outlineLevel="0" collapsed="false">
      <c r="E9442" s="255"/>
      <c r="F9442" s="255"/>
      <c r="G9442" s="255"/>
      <c r="I9442" s="255"/>
      <c r="J9442" s="255"/>
      <c r="K9442" s="255"/>
      <c r="M9442" s="255"/>
      <c r="S9442" s="255"/>
    </row>
    <row r="9443" customFormat="false" ht="15" hidden="false" customHeight="false" outlineLevel="0" collapsed="false">
      <c r="E9443" s="255"/>
      <c r="F9443" s="255"/>
      <c r="G9443" s="255"/>
      <c r="I9443" s="255"/>
      <c r="J9443" s="255"/>
      <c r="K9443" s="255"/>
      <c r="M9443" s="255"/>
      <c r="S9443" s="255"/>
    </row>
    <row r="9444" customFormat="false" ht="15" hidden="false" customHeight="false" outlineLevel="0" collapsed="false">
      <c r="E9444" s="255"/>
      <c r="F9444" s="255"/>
      <c r="G9444" s="255"/>
      <c r="I9444" s="255"/>
      <c r="J9444" s="255"/>
      <c r="K9444" s="255"/>
      <c r="M9444" s="255"/>
      <c r="S9444" s="255"/>
    </row>
    <row r="9445" customFormat="false" ht="15" hidden="false" customHeight="false" outlineLevel="0" collapsed="false">
      <c r="E9445" s="255"/>
      <c r="F9445" s="255"/>
      <c r="G9445" s="255"/>
      <c r="I9445" s="255"/>
      <c r="J9445" s="255"/>
      <c r="K9445" s="255"/>
      <c r="M9445" s="255"/>
      <c r="S9445" s="255"/>
    </row>
    <row r="9446" customFormat="false" ht="15" hidden="false" customHeight="false" outlineLevel="0" collapsed="false">
      <c r="E9446" s="255"/>
      <c r="F9446" s="255"/>
      <c r="G9446" s="255"/>
      <c r="I9446" s="255"/>
      <c r="J9446" s="255"/>
      <c r="K9446" s="255"/>
      <c r="M9446" s="255"/>
      <c r="S9446" s="255"/>
    </row>
    <row r="9447" customFormat="false" ht="15" hidden="false" customHeight="false" outlineLevel="0" collapsed="false">
      <c r="E9447" s="255"/>
      <c r="F9447" s="255"/>
      <c r="G9447" s="255"/>
      <c r="I9447" s="255"/>
      <c r="J9447" s="255"/>
      <c r="K9447" s="255"/>
      <c r="M9447" s="255"/>
      <c r="S9447" s="255"/>
    </row>
    <row r="9448" customFormat="false" ht="15" hidden="false" customHeight="false" outlineLevel="0" collapsed="false">
      <c r="E9448" s="255"/>
      <c r="F9448" s="255"/>
      <c r="G9448" s="255"/>
      <c r="I9448" s="255"/>
      <c r="J9448" s="255"/>
      <c r="K9448" s="255"/>
      <c r="M9448" s="255"/>
      <c r="S9448" s="255"/>
    </row>
    <row r="9449" customFormat="false" ht="15" hidden="false" customHeight="false" outlineLevel="0" collapsed="false">
      <c r="E9449" s="255"/>
      <c r="F9449" s="255"/>
      <c r="G9449" s="255"/>
      <c r="I9449" s="255"/>
      <c r="J9449" s="255"/>
      <c r="K9449" s="255"/>
      <c r="M9449" s="255"/>
      <c r="S9449" s="255"/>
    </row>
    <row r="9450" customFormat="false" ht="15" hidden="false" customHeight="false" outlineLevel="0" collapsed="false">
      <c r="E9450" s="255"/>
      <c r="F9450" s="255"/>
      <c r="G9450" s="255"/>
      <c r="I9450" s="255"/>
      <c r="J9450" s="255"/>
      <c r="K9450" s="255"/>
      <c r="M9450" s="255"/>
      <c r="S9450" s="255"/>
    </row>
    <row r="9451" customFormat="false" ht="15" hidden="false" customHeight="false" outlineLevel="0" collapsed="false">
      <c r="E9451" s="255"/>
      <c r="F9451" s="255"/>
      <c r="G9451" s="255"/>
      <c r="I9451" s="255"/>
      <c r="J9451" s="255"/>
      <c r="K9451" s="255"/>
      <c r="M9451" s="255"/>
      <c r="S9451" s="255"/>
    </row>
    <row r="9452" customFormat="false" ht="15" hidden="false" customHeight="false" outlineLevel="0" collapsed="false">
      <c r="E9452" s="255"/>
      <c r="F9452" s="255"/>
      <c r="G9452" s="255"/>
      <c r="I9452" s="255"/>
      <c r="J9452" s="255"/>
      <c r="K9452" s="255"/>
      <c r="M9452" s="255"/>
      <c r="S9452" s="255"/>
    </row>
    <row r="9453" customFormat="false" ht="15" hidden="false" customHeight="false" outlineLevel="0" collapsed="false">
      <c r="E9453" s="255"/>
      <c r="F9453" s="255"/>
      <c r="G9453" s="255"/>
      <c r="I9453" s="255"/>
      <c r="J9453" s="255"/>
      <c r="K9453" s="255"/>
      <c r="M9453" s="255"/>
      <c r="S9453" s="255"/>
    </row>
    <row r="9454" customFormat="false" ht="15" hidden="false" customHeight="false" outlineLevel="0" collapsed="false">
      <c r="E9454" s="255"/>
      <c r="F9454" s="255"/>
      <c r="G9454" s="255"/>
      <c r="I9454" s="255"/>
      <c r="J9454" s="255"/>
      <c r="K9454" s="255"/>
      <c r="M9454" s="255"/>
      <c r="S9454" s="255"/>
    </row>
    <row r="9455" customFormat="false" ht="15" hidden="false" customHeight="false" outlineLevel="0" collapsed="false">
      <c r="E9455" s="255"/>
      <c r="F9455" s="255"/>
      <c r="G9455" s="255"/>
      <c r="I9455" s="255"/>
      <c r="J9455" s="255"/>
      <c r="K9455" s="255"/>
      <c r="M9455" s="255"/>
      <c r="S9455" s="255"/>
    </row>
    <row r="9456" customFormat="false" ht="15" hidden="false" customHeight="false" outlineLevel="0" collapsed="false">
      <c r="E9456" s="255"/>
      <c r="F9456" s="255"/>
      <c r="G9456" s="255"/>
      <c r="I9456" s="255"/>
      <c r="J9456" s="255"/>
      <c r="K9456" s="255"/>
      <c r="M9456" s="255"/>
      <c r="S9456" s="255"/>
    </row>
    <row r="9457" customFormat="false" ht="15" hidden="false" customHeight="false" outlineLevel="0" collapsed="false">
      <c r="E9457" s="255"/>
      <c r="F9457" s="255"/>
      <c r="G9457" s="255"/>
      <c r="I9457" s="255"/>
      <c r="J9457" s="255"/>
      <c r="K9457" s="255"/>
      <c r="M9457" s="255"/>
      <c r="S9457" s="255"/>
    </row>
    <row r="9458" customFormat="false" ht="15" hidden="false" customHeight="false" outlineLevel="0" collapsed="false">
      <c r="E9458" s="255"/>
      <c r="F9458" s="255"/>
      <c r="G9458" s="255"/>
      <c r="I9458" s="255"/>
      <c r="J9458" s="255"/>
      <c r="K9458" s="255"/>
      <c r="M9458" s="255"/>
      <c r="S9458" s="255"/>
    </row>
    <row r="9459" customFormat="false" ht="15" hidden="false" customHeight="false" outlineLevel="0" collapsed="false">
      <c r="E9459" s="255"/>
      <c r="F9459" s="255"/>
      <c r="G9459" s="255"/>
      <c r="I9459" s="255"/>
      <c r="J9459" s="255"/>
      <c r="K9459" s="255"/>
      <c r="M9459" s="255"/>
      <c r="S9459" s="255"/>
    </row>
    <row r="9460" customFormat="false" ht="15" hidden="false" customHeight="false" outlineLevel="0" collapsed="false">
      <c r="E9460" s="255"/>
      <c r="F9460" s="255"/>
      <c r="G9460" s="255"/>
      <c r="I9460" s="255"/>
      <c r="J9460" s="255"/>
      <c r="K9460" s="255"/>
      <c r="M9460" s="255"/>
      <c r="S9460" s="255"/>
    </row>
    <row r="9461" customFormat="false" ht="15" hidden="false" customHeight="false" outlineLevel="0" collapsed="false">
      <c r="E9461" s="255"/>
      <c r="F9461" s="255"/>
      <c r="G9461" s="255"/>
      <c r="I9461" s="255"/>
      <c r="J9461" s="255"/>
      <c r="K9461" s="255"/>
      <c r="M9461" s="255"/>
      <c r="S9461" s="255"/>
    </row>
    <row r="9462" customFormat="false" ht="15" hidden="false" customHeight="false" outlineLevel="0" collapsed="false">
      <c r="E9462" s="255"/>
      <c r="F9462" s="255"/>
      <c r="G9462" s="255"/>
      <c r="I9462" s="255"/>
      <c r="J9462" s="255"/>
      <c r="K9462" s="255"/>
      <c r="M9462" s="255"/>
      <c r="S9462" s="255"/>
    </row>
    <row r="9463" customFormat="false" ht="15" hidden="false" customHeight="false" outlineLevel="0" collapsed="false">
      <c r="E9463" s="255"/>
      <c r="F9463" s="255"/>
      <c r="G9463" s="255"/>
      <c r="I9463" s="255"/>
      <c r="J9463" s="255"/>
      <c r="K9463" s="255"/>
      <c r="M9463" s="255"/>
      <c r="S9463" s="255"/>
    </row>
    <row r="9464" customFormat="false" ht="15" hidden="false" customHeight="false" outlineLevel="0" collapsed="false">
      <c r="E9464" s="255"/>
      <c r="F9464" s="255"/>
      <c r="G9464" s="255"/>
      <c r="I9464" s="255"/>
      <c r="J9464" s="255"/>
      <c r="K9464" s="255"/>
      <c r="M9464" s="255"/>
      <c r="S9464" s="255"/>
    </row>
    <row r="9465" customFormat="false" ht="15" hidden="false" customHeight="false" outlineLevel="0" collapsed="false">
      <c r="E9465" s="255"/>
      <c r="F9465" s="255"/>
      <c r="G9465" s="255"/>
      <c r="I9465" s="255"/>
      <c r="J9465" s="255"/>
      <c r="K9465" s="255"/>
      <c r="M9465" s="255"/>
      <c r="S9465" s="255"/>
    </row>
    <row r="9466" customFormat="false" ht="15" hidden="false" customHeight="false" outlineLevel="0" collapsed="false">
      <c r="E9466" s="255"/>
      <c r="F9466" s="255"/>
      <c r="G9466" s="255"/>
      <c r="I9466" s="255"/>
      <c r="J9466" s="255"/>
      <c r="K9466" s="255"/>
      <c r="M9466" s="255"/>
      <c r="S9466" s="255"/>
    </row>
    <row r="9467" customFormat="false" ht="15" hidden="false" customHeight="false" outlineLevel="0" collapsed="false">
      <c r="E9467" s="255"/>
      <c r="F9467" s="255"/>
      <c r="G9467" s="255"/>
      <c r="I9467" s="255"/>
      <c r="J9467" s="255"/>
      <c r="K9467" s="255"/>
      <c r="M9467" s="255"/>
      <c r="S9467" s="255"/>
    </row>
    <row r="9468" customFormat="false" ht="15" hidden="false" customHeight="false" outlineLevel="0" collapsed="false">
      <c r="E9468" s="255"/>
      <c r="F9468" s="255"/>
      <c r="G9468" s="255"/>
      <c r="I9468" s="255"/>
      <c r="J9468" s="255"/>
      <c r="K9468" s="255"/>
      <c r="M9468" s="255"/>
      <c r="S9468" s="255"/>
    </row>
    <row r="9469" customFormat="false" ht="15" hidden="false" customHeight="false" outlineLevel="0" collapsed="false">
      <c r="E9469" s="255"/>
      <c r="F9469" s="255"/>
      <c r="G9469" s="255"/>
      <c r="I9469" s="255"/>
      <c r="J9469" s="255"/>
      <c r="K9469" s="255"/>
      <c r="M9469" s="255"/>
      <c r="S9469" s="255"/>
    </row>
    <row r="9470" customFormat="false" ht="15" hidden="false" customHeight="false" outlineLevel="0" collapsed="false">
      <c r="E9470" s="255"/>
      <c r="F9470" s="255"/>
      <c r="G9470" s="255"/>
      <c r="I9470" s="255"/>
      <c r="J9470" s="255"/>
      <c r="K9470" s="255"/>
      <c r="M9470" s="255"/>
      <c r="S9470" s="255"/>
    </row>
    <row r="9471" customFormat="false" ht="15" hidden="false" customHeight="false" outlineLevel="0" collapsed="false">
      <c r="E9471" s="255"/>
      <c r="F9471" s="255"/>
      <c r="G9471" s="255"/>
      <c r="I9471" s="255"/>
      <c r="J9471" s="255"/>
      <c r="K9471" s="255"/>
      <c r="M9471" s="255"/>
      <c r="S9471" s="255"/>
    </row>
    <row r="9472" customFormat="false" ht="15" hidden="false" customHeight="false" outlineLevel="0" collapsed="false">
      <c r="E9472" s="255"/>
      <c r="F9472" s="255"/>
      <c r="G9472" s="255"/>
      <c r="I9472" s="255"/>
      <c r="J9472" s="255"/>
      <c r="K9472" s="255"/>
      <c r="M9472" s="255"/>
      <c r="S9472" s="255"/>
    </row>
    <row r="9473" customFormat="false" ht="15" hidden="false" customHeight="false" outlineLevel="0" collapsed="false">
      <c r="E9473" s="255"/>
      <c r="F9473" s="255"/>
      <c r="G9473" s="255"/>
      <c r="I9473" s="255"/>
      <c r="J9473" s="255"/>
      <c r="K9473" s="255"/>
      <c r="M9473" s="255"/>
      <c r="S9473" s="255"/>
    </row>
    <row r="9474" customFormat="false" ht="15" hidden="false" customHeight="false" outlineLevel="0" collapsed="false">
      <c r="E9474" s="255"/>
      <c r="F9474" s="255"/>
      <c r="G9474" s="255"/>
      <c r="I9474" s="255"/>
      <c r="J9474" s="255"/>
      <c r="K9474" s="255"/>
      <c r="M9474" s="255"/>
      <c r="S9474" s="255"/>
    </row>
    <row r="9475" customFormat="false" ht="15" hidden="false" customHeight="false" outlineLevel="0" collapsed="false">
      <c r="E9475" s="255"/>
      <c r="F9475" s="255"/>
      <c r="G9475" s="255"/>
      <c r="I9475" s="255"/>
      <c r="J9475" s="255"/>
      <c r="K9475" s="255"/>
      <c r="M9475" s="255"/>
      <c r="S9475" s="255"/>
    </row>
    <row r="9476" customFormat="false" ht="15" hidden="false" customHeight="false" outlineLevel="0" collapsed="false">
      <c r="E9476" s="255"/>
      <c r="F9476" s="255"/>
      <c r="G9476" s="255"/>
      <c r="I9476" s="255"/>
      <c r="J9476" s="255"/>
      <c r="K9476" s="255"/>
      <c r="M9476" s="255"/>
      <c r="S9476" s="255"/>
    </row>
    <row r="9477" customFormat="false" ht="15" hidden="false" customHeight="false" outlineLevel="0" collapsed="false">
      <c r="E9477" s="255"/>
      <c r="F9477" s="255"/>
      <c r="G9477" s="255"/>
      <c r="I9477" s="255"/>
      <c r="J9477" s="255"/>
      <c r="K9477" s="255"/>
      <c r="M9477" s="255"/>
      <c r="S9477" s="255"/>
    </row>
    <row r="9478" customFormat="false" ht="15" hidden="false" customHeight="false" outlineLevel="0" collapsed="false">
      <c r="E9478" s="255"/>
      <c r="F9478" s="255"/>
      <c r="G9478" s="255"/>
      <c r="I9478" s="255"/>
      <c r="J9478" s="255"/>
      <c r="K9478" s="255"/>
      <c r="M9478" s="255"/>
      <c r="S9478" s="255"/>
    </row>
    <row r="9479" customFormat="false" ht="15" hidden="false" customHeight="false" outlineLevel="0" collapsed="false">
      <c r="E9479" s="255"/>
      <c r="F9479" s="255"/>
      <c r="G9479" s="255"/>
      <c r="I9479" s="255"/>
      <c r="J9479" s="255"/>
      <c r="K9479" s="255"/>
      <c r="M9479" s="255"/>
      <c r="S9479" s="255"/>
    </row>
    <row r="9480" customFormat="false" ht="15" hidden="false" customHeight="false" outlineLevel="0" collapsed="false">
      <c r="E9480" s="255"/>
      <c r="F9480" s="255"/>
      <c r="G9480" s="255"/>
      <c r="I9480" s="255"/>
      <c r="J9480" s="255"/>
      <c r="K9480" s="255"/>
      <c r="M9480" s="255"/>
      <c r="S9480" s="255"/>
    </row>
    <row r="9481" customFormat="false" ht="15" hidden="false" customHeight="false" outlineLevel="0" collapsed="false">
      <c r="E9481" s="255"/>
      <c r="F9481" s="255"/>
      <c r="G9481" s="255"/>
      <c r="I9481" s="255"/>
      <c r="J9481" s="255"/>
      <c r="K9481" s="255"/>
      <c r="M9481" s="255"/>
      <c r="S9481" s="255"/>
    </row>
    <row r="9482" customFormat="false" ht="15" hidden="false" customHeight="false" outlineLevel="0" collapsed="false">
      <c r="E9482" s="255"/>
      <c r="F9482" s="255"/>
      <c r="G9482" s="255"/>
      <c r="I9482" s="255"/>
      <c r="J9482" s="255"/>
      <c r="K9482" s="255"/>
      <c r="M9482" s="255"/>
      <c r="S9482" s="255"/>
    </row>
    <row r="9483" customFormat="false" ht="15" hidden="false" customHeight="false" outlineLevel="0" collapsed="false">
      <c r="E9483" s="255"/>
      <c r="F9483" s="255"/>
      <c r="G9483" s="255"/>
      <c r="I9483" s="255"/>
      <c r="J9483" s="255"/>
      <c r="K9483" s="255"/>
      <c r="M9483" s="255"/>
      <c r="S9483" s="255"/>
    </row>
    <row r="9484" customFormat="false" ht="15" hidden="false" customHeight="false" outlineLevel="0" collapsed="false">
      <c r="E9484" s="255"/>
      <c r="F9484" s="255"/>
      <c r="G9484" s="255"/>
      <c r="I9484" s="255"/>
      <c r="J9484" s="255"/>
      <c r="K9484" s="255"/>
      <c r="M9484" s="255"/>
      <c r="S9484" s="255"/>
    </row>
    <row r="9485" customFormat="false" ht="15" hidden="false" customHeight="false" outlineLevel="0" collapsed="false">
      <c r="E9485" s="255"/>
      <c r="F9485" s="255"/>
      <c r="G9485" s="255"/>
      <c r="I9485" s="255"/>
      <c r="J9485" s="255"/>
      <c r="K9485" s="255"/>
      <c r="M9485" s="255"/>
      <c r="S9485" s="255"/>
    </row>
    <row r="9486" customFormat="false" ht="15" hidden="false" customHeight="false" outlineLevel="0" collapsed="false">
      <c r="E9486" s="255"/>
      <c r="F9486" s="255"/>
      <c r="G9486" s="255"/>
      <c r="I9486" s="255"/>
      <c r="J9486" s="255"/>
      <c r="K9486" s="255"/>
      <c r="M9486" s="255"/>
      <c r="S9486" s="255"/>
    </row>
    <row r="9487" customFormat="false" ht="15" hidden="false" customHeight="false" outlineLevel="0" collapsed="false">
      <c r="E9487" s="255"/>
      <c r="F9487" s="255"/>
      <c r="G9487" s="255"/>
      <c r="I9487" s="255"/>
      <c r="J9487" s="255"/>
      <c r="K9487" s="255"/>
      <c r="M9487" s="255"/>
      <c r="S9487" s="255"/>
    </row>
    <row r="9488" customFormat="false" ht="15" hidden="false" customHeight="false" outlineLevel="0" collapsed="false">
      <c r="E9488" s="255"/>
      <c r="F9488" s="255"/>
      <c r="G9488" s="255"/>
      <c r="I9488" s="255"/>
      <c r="J9488" s="255"/>
      <c r="K9488" s="255"/>
      <c r="M9488" s="255"/>
      <c r="S9488" s="255"/>
    </row>
    <row r="9489" customFormat="false" ht="15" hidden="false" customHeight="false" outlineLevel="0" collapsed="false">
      <c r="E9489" s="255"/>
      <c r="F9489" s="255"/>
      <c r="G9489" s="255"/>
      <c r="I9489" s="255"/>
      <c r="J9489" s="255"/>
      <c r="K9489" s="255"/>
      <c r="M9489" s="255"/>
      <c r="S9489" s="255"/>
    </row>
    <row r="9490" customFormat="false" ht="15" hidden="false" customHeight="false" outlineLevel="0" collapsed="false">
      <c r="E9490" s="255"/>
      <c r="F9490" s="255"/>
      <c r="G9490" s="255"/>
      <c r="I9490" s="255"/>
      <c r="J9490" s="255"/>
      <c r="K9490" s="255"/>
      <c r="M9490" s="255"/>
      <c r="S9490" s="255"/>
    </row>
    <row r="9491" customFormat="false" ht="15" hidden="false" customHeight="false" outlineLevel="0" collapsed="false">
      <c r="E9491" s="255"/>
      <c r="F9491" s="255"/>
      <c r="G9491" s="255"/>
      <c r="I9491" s="255"/>
      <c r="J9491" s="255"/>
      <c r="K9491" s="255"/>
      <c r="M9491" s="255"/>
      <c r="S9491" s="255"/>
    </row>
    <row r="9492" customFormat="false" ht="15" hidden="false" customHeight="false" outlineLevel="0" collapsed="false">
      <c r="E9492" s="255"/>
      <c r="F9492" s="255"/>
      <c r="G9492" s="255"/>
      <c r="I9492" s="255"/>
      <c r="J9492" s="255"/>
      <c r="K9492" s="255"/>
      <c r="M9492" s="255"/>
      <c r="S9492" s="255"/>
    </row>
    <row r="9493" customFormat="false" ht="15" hidden="false" customHeight="false" outlineLevel="0" collapsed="false">
      <c r="E9493" s="255"/>
      <c r="F9493" s="255"/>
      <c r="G9493" s="255"/>
      <c r="I9493" s="255"/>
      <c r="J9493" s="255"/>
      <c r="K9493" s="255"/>
      <c r="M9493" s="255"/>
      <c r="S9493" s="255"/>
    </row>
    <row r="9494" customFormat="false" ht="15" hidden="false" customHeight="false" outlineLevel="0" collapsed="false">
      <c r="E9494" s="255"/>
      <c r="F9494" s="255"/>
      <c r="G9494" s="255"/>
      <c r="I9494" s="255"/>
      <c r="J9494" s="255"/>
      <c r="K9494" s="255"/>
      <c r="M9494" s="255"/>
      <c r="S9494" s="255"/>
    </row>
    <row r="9495" customFormat="false" ht="15" hidden="false" customHeight="false" outlineLevel="0" collapsed="false">
      <c r="E9495" s="255"/>
      <c r="F9495" s="255"/>
      <c r="G9495" s="255"/>
      <c r="I9495" s="255"/>
      <c r="J9495" s="255"/>
      <c r="K9495" s="255"/>
      <c r="M9495" s="255"/>
      <c r="S9495" s="255"/>
    </row>
    <row r="9496" customFormat="false" ht="15" hidden="false" customHeight="false" outlineLevel="0" collapsed="false">
      <c r="E9496" s="255"/>
      <c r="F9496" s="255"/>
      <c r="G9496" s="255"/>
      <c r="I9496" s="255"/>
      <c r="J9496" s="255"/>
      <c r="K9496" s="255"/>
      <c r="M9496" s="255"/>
      <c r="S9496" s="255"/>
    </row>
    <row r="9497" customFormat="false" ht="15" hidden="false" customHeight="false" outlineLevel="0" collapsed="false">
      <c r="E9497" s="255"/>
      <c r="F9497" s="255"/>
      <c r="G9497" s="255"/>
      <c r="I9497" s="255"/>
      <c r="J9497" s="255"/>
      <c r="K9497" s="255"/>
      <c r="M9497" s="255"/>
      <c r="S9497" s="255"/>
    </row>
    <row r="9498" customFormat="false" ht="15" hidden="false" customHeight="false" outlineLevel="0" collapsed="false">
      <c r="E9498" s="255"/>
      <c r="F9498" s="255"/>
      <c r="G9498" s="255"/>
      <c r="I9498" s="255"/>
      <c r="J9498" s="255"/>
      <c r="K9498" s="255"/>
      <c r="M9498" s="255"/>
      <c r="S9498" s="255"/>
    </row>
    <row r="9499" customFormat="false" ht="15" hidden="false" customHeight="false" outlineLevel="0" collapsed="false">
      <c r="E9499" s="255"/>
      <c r="F9499" s="255"/>
      <c r="G9499" s="255"/>
      <c r="I9499" s="255"/>
      <c r="J9499" s="255"/>
      <c r="K9499" s="255"/>
      <c r="M9499" s="255"/>
      <c r="S9499" s="255"/>
    </row>
    <row r="9500" customFormat="false" ht="15" hidden="false" customHeight="false" outlineLevel="0" collapsed="false">
      <c r="E9500" s="255"/>
      <c r="F9500" s="255"/>
      <c r="G9500" s="255"/>
      <c r="I9500" s="255"/>
      <c r="J9500" s="255"/>
      <c r="K9500" s="255"/>
      <c r="M9500" s="255"/>
      <c r="S9500" s="255"/>
    </row>
    <row r="9501" customFormat="false" ht="15" hidden="false" customHeight="false" outlineLevel="0" collapsed="false">
      <c r="E9501" s="255"/>
      <c r="F9501" s="255"/>
      <c r="G9501" s="255"/>
      <c r="I9501" s="255"/>
      <c r="J9501" s="255"/>
      <c r="K9501" s="255"/>
      <c r="M9501" s="255"/>
      <c r="S9501" s="255"/>
    </row>
    <row r="9502" customFormat="false" ht="15" hidden="false" customHeight="false" outlineLevel="0" collapsed="false">
      <c r="E9502" s="255"/>
      <c r="F9502" s="255"/>
      <c r="G9502" s="255"/>
      <c r="I9502" s="255"/>
      <c r="J9502" s="255"/>
      <c r="K9502" s="255"/>
      <c r="M9502" s="255"/>
      <c r="S9502" s="255"/>
    </row>
    <row r="9503" customFormat="false" ht="15" hidden="false" customHeight="false" outlineLevel="0" collapsed="false">
      <c r="E9503" s="255"/>
      <c r="F9503" s="255"/>
      <c r="G9503" s="255"/>
      <c r="I9503" s="255"/>
      <c r="J9503" s="255"/>
      <c r="K9503" s="255"/>
      <c r="M9503" s="255"/>
      <c r="S9503" s="255"/>
    </row>
    <row r="9504" customFormat="false" ht="15" hidden="false" customHeight="false" outlineLevel="0" collapsed="false">
      <c r="E9504" s="255"/>
      <c r="F9504" s="255"/>
      <c r="G9504" s="255"/>
      <c r="I9504" s="255"/>
      <c r="J9504" s="255"/>
      <c r="K9504" s="255"/>
      <c r="M9504" s="255"/>
      <c r="S9504" s="255"/>
    </row>
    <row r="9505" customFormat="false" ht="15" hidden="false" customHeight="false" outlineLevel="0" collapsed="false">
      <c r="E9505" s="255"/>
      <c r="F9505" s="255"/>
      <c r="G9505" s="255"/>
      <c r="I9505" s="255"/>
      <c r="J9505" s="255"/>
      <c r="K9505" s="255"/>
      <c r="M9505" s="255"/>
      <c r="S9505" s="255"/>
    </row>
    <row r="9506" customFormat="false" ht="15" hidden="false" customHeight="false" outlineLevel="0" collapsed="false">
      <c r="E9506" s="255"/>
      <c r="F9506" s="255"/>
      <c r="G9506" s="255"/>
      <c r="I9506" s="255"/>
      <c r="J9506" s="255"/>
      <c r="K9506" s="255"/>
      <c r="M9506" s="255"/>
      <c r="S9506" s="255"/>
    </row>
    <row r="9507" customFormat="false" ht="15" hidden="false" customHeight="false" outlineLevel="0" collapsed="false">
      <c r="E9507" s="255"/>
      <c r="F9507" s="255"/>
      <c r="G9507" s="255"/>
      <c r="I9507" s="255"/>
      <c r="J9507" s="255"/>
      <c r="K9507" s="255"/>
      <c r="M9507" s="255"/>
      <c r="S9507" s="255"/>
    </row>
    <row r="9508" customFormat="false" ht="15" hidden="false" customHeight="false" outlineLevel="0" collapsed="false">
      <c r="E9508" s="255"/>
      <c r="F9508" s="255"/>
      <c r="G9508" s="255"/>
      <c r="I9508" s="255"/>
      <c r="J9508" s="255"/>
      <c r="K9508" s="255"/>
      <c r="M9508" s="255"/>
      <c r="S9508" s="255"/>
    </row>
    <row r="9509" customFormat="false" ht="15" hidden="false" customHeight="false" outlineLevel="0" collapsed="false">
      <c r="E9509" s="255"/>
      <c r="F9509" s="255"/>
      <c r="G9509" s="255"/>
      <c r="I9509" s="255"/>
      <c r="J9509" s="255"/>
      <c r="K9509" s="255"/>
      <c r="M9509" s="255"/>
      <c r="S9509" s="255"/>
    </row>
    <row r="9510" customFormat="false" ht="15" hidden="false" customHeight="false" outlineLevel="0" collapsed="false">
      <c r="E9510" s="255"/>
      <c r="F9510" s="255"/>
      <c r="G9510" s="255"/>
      <c r="I9510" s="255"/>
      <c r="J9510" s="255"/>
      <c r="K9510" s="255"/>
      <c r="M9510" s="255"/>
      <c r="S9510" s="255"/>
    </row>
    <row r="9511" customFormat="false" ht="15" hidden="false" customHeight="false" outlineLevel="0" collapsed="false">
      <c r="E9511" s="255"/>
      <c r="F9511" s="255"/>
      <c r="G9511" s="255"/>
      <c r="I9511" s="255"/>
      <c r="J9511" s="255"/>
      <c r="K9511" s="255"/>
      <c r="M9511" s="255"/>
      <c r="S9511" s="255"/>
    </row>
    <row r="9512" customFormat="false" ht="15" hidden="false" customHeight="false" outlineLevel="0" collapsed="false">
      <c r="E9512" s="255"/>
      <c r="F9512" s="255"/>
      <c r="G9512" s="255"/>
      <c r="I9512" s="255"/>
      <c r="J9512" s="255"/>
      <c r="K9512" s="255"/>
      <c r="M9512" s="255"/>
      <c r="S9512" s="255"/>
    </row>
    <row r="9513" customFormat="false" ht="15" hidden="false" customHeight="false" outlineLevel="0" collapsed="false">
      <c r="E9513" s="255"/>
      <c r="F9513" s="255"/>
      <c r="G9513" s="255"/>
      <c r="I9513" s="255"/>
      <c r="J9513" s="255"/>
      <c r="K9513" s="255"/>
      <c r="M9513" s="255"/>
      <c r="S9513" s="255"/>
    </row>
    <row r="9514" customFormat="false" ht="15" hidden="false" customHeight="false" outlineLevel="0" collapsed="false">
      <c r="E9514" s="255"/>
      <c r="F9514" s="255"/>
      <c r="G9514" s="255"/>
      <c r="I9514" s="255"/>
      <c r="J9514" s="255"/>
      <c r="K9514" s="255"/>
      <c r="M9514" s="255"/>
      <c r="S9514" s="255"/>
    </row>
    <row r="9515" customFormat="false" ht="15" hidden="false" customHeight="false" outlineLevel="0" collapsed="false">
      <c r="E9515" s="255"/>
      <c r="F9515" s="255"/>
      <c r="G9515" s="255"/>
      <c r="I9515" s="255"/>
      <c r="J9515" s="255"/>
      <c r="K9515" s="255"/>
      <c r="M9515" s="255"/>
      <c r="S9515" s="255"/>
    </row>
    <row r="9516" customFormat="false" ht="15" hidden="false" customHeight="false" outlineLevel="0" collapsed="false">
      <c r="E9516" s="255"/>
      <c r="F9516" s="255"/>
      <c r="G9516" s="255"/>
      <c r="I9516" s="255"/>
      <c r="J9516" s="255"/>
      <c r="K9516" s="255"/>
      <c r="M9516" s="255"/>
      <c r="S9516" s="255"/>
    </row>
    <row r="9517" customFormat="false" ht="15" hidden="false" customHeight="false" outlineLevel="0" collapsed="false">
      <c r="E9517" s="255"/>
      <c r="F9517" s="255"/>
      <c r="G9517" s="255"/>
      <c r="I9517" s="255"/>
      <c r="J9517" s="255"/>
      <c r="K9517" s="255"/>
      <c r="M9517" s="255"/>
      <c r="S9517" s="255"/>
    </row>
    <row r="9518" customFormat="false" ht="15" hidden="false" customHeight="false" outlineLevel="0" collapsed="false">
      <c r="E9518" s="255"/>
      <c r="F9518" s="255"/>
      <c r="G9518" s="255"/>
      <c r="I9518" s="255"/>
      <c r="J9518" s="255"/>
      <c r="K9518" s="255"/>
      <c r="M9518" s="255"/>
      <c r="S9518" s="255"/>
    </row>
    <row r="9519" customFormat="false" ht="15" hidden="false" customHeight="false" outlineLevel="0" collapsed="false">
      <c r="E9519" s="255"/>
      <c r="F9519" s="255"/>
      <c r="G9519" s="255"/>
      <c r="I9519" s="255"/>
      <c r="J9519" s="255"/>
      <c r="K9519" s="255"/>
      <c r="M9519" s="255"/>
      <c r="S9519" s="255"/>
    </row>
    <row r="9520" customFormat="false" ht="15" hidden="false" customHeight="false" outlineLevel="0" collapsed="false">
      <c r="E9520" s="255"/>
      <c r="F9520" s="255"/>
      <c r="G9520" s="255"/>
      <c r="I9520" s="255"/>
      <c r="J9520" s="255"/>
      <c r="K9520" s="255"/>
      <c r="M9520" s="255"/>
      <c r="S9520" s="255"/>
    </row>
    <row r="9521" customFormat="false" ht="15" hidden="false" customHeight="false" outlineLevel="0" collapsed="false">
      <c r="E9521" s="255"/>
      <c r="F9521" s="255"/>
      <c r="G9521" s="255"/>
      <c r="I9521" s="255"/>
      <c r="J9521" s="255"/>
      <c r="K9521" s="255"/>
      <c r="M9521" s="255"/>
      <c r="S9521" s="255"/>
    </row>
    <row r="9522" customFormat="false" ht="15" hidden="false" customHeight="false" outlineLevel="0" collapsed="false">
      <c r="E9522" s="255"/>
      <c r="F9522" s="255"/>
      <c r="G9522" s="255"/>
      <c r="I9522" s="255"/>
      <c r="J9522" s="255"/>
      <c r="K9522" s="255"/>
      <c r="M9522" s="255"/>
      <c r="S9522" s="255"/>
    </row>
    <row r="9523" customFormat="false" ht="15" hidden="false" customHeight="false" outlineLevel="0" collapsed="false">
      <c r="E9523" s="255"/>
      <c r="F9523" s="255"/>
      <c r="G9523" s="255"/>
      <c r="I9523" s="255"/>
      <c r="J9523" s="255"/>
      <c r="K9523" s="255"/>
      <c r="M9523" s="255"/>
      <c r="S9523" s="255"/>
    </row>
    <row r="9524" customFormat="false" ht="15" hidden="false" customHeight="false" outlineLevel="0" collapsed="false">
      <c r="E9524" s="255"/>
      <c r="F9524" s="255"/>
      <c r="G9524" s="255"/>
      <c r="I9524" s="255"/>
      <c r="J9524" s="255"/>
      <c r="K9524" s="255"/>
      <c r="M9524" s="255"/>
      <c r="S9524" s="255"/>
    </row>
    <row r="9525" customFormat="false" ht="15" hidden="false" customHeight="false" outlineLevel="0" collapsed="false">
      <c r="E9525" s="255"/>
      <c r="F9525" s="255"/>
      <c r="G9525" s="255"/>
      <c r="I9525" s="255"/>
      <c r="J9525" s="255"/>
      <c r="K9525" s="255"/>
      <c r="M9525" s="255"/>
      <c r="S9525" s="255"/>
    </row>
    <row r="9526" customFormat="false" ht="15" hidden="false" customHeight="false" outlineLevel="0" collapsed="false">
      <c r="E9526" s="255"/>
      <c r="F9526" s="255"/>
      <c r="G9526" s="255"/>
      <c r="I9526" s="255"/>
      <c r="J9526" s="255"/>
      <c r="K9526" s="255"/>
      <c r="M9526" s="255"/>
      <c r="S9526" s="255"/>
    </row>
    <row r="9527" customFormat="false" ht="15" hidden="false" customHeight="false" outlineLevel="0" collapsed="false">
      <c r="E9527" s="255"/>
      <c r="F9527" s="255"/>
      <c r="G9527" s="255"/>
      <c r="I9527" s="255"/>
      <c r="J9527" s="255"/>
      <c r="K9527" s="255"/>
      <c r="M9527" s="255"/>
      <c r="S9527" s="255"/>
    </row>
    <row r="9528" customFormat="false" ht="15" hidden="false" customHeight="false" outlineLevel="0" collapsed="false">
      <c r="E9528" s="255"/>
      <c r="F9528" s="255"/>
      <c r="G9528" s="255"/>
      <c r="I9528" s="255"/>
      <c r="J9528" s="255"/>
      <c r="K9528" s="255"/>
      <c r="M9528" s="255"/>
      <c r="S9528" s="255"/>
    </row>
    <row r="9529" customFormat="false" ht="15" hidden="false" customHeight="false" outlineLevel="0" collapsed="false">
      <c r="E9529" s="255"/>
      <c r="F9529" s="255"/>
      <c r="G9529" s="255"/>
      <c r="I9529" s="255"/>
      <c r="J9529" s="255"/>
      <c r="K9529" s="255"/>
      <c r="M9529" s="255"/>
      <c r="S9529" s="255"/>
    </row>
    <row r="9530" customFormat="false" ht="15" hidden="false" customHeight="false" outlineLevel="0" collapsed="false">
      <c r="E9530" s="255"/>
      <c r="F9530" s="255"/>
      <c r="G9530" s="255"/>
      <c r="I9530" s="255"/>
      <c r="J9530" s="255"/>
      <c r="K9530" s="255"/>
      <c r="M9530" s="255"/>
      <c r="S9530" s="255"/>
    </row>
    <row r="9531" customFormat="false" ht="15" hidden="false" customHeight="false" outlineLevel="0" collapsed="false">
      <c r="E9531" s="255"/>
      <c r="F9531" s="255"/>
      <c r="G9531" s="255"/>
      <c r="I9531" s="255"/>
      <c r="J9531" s="255"/>
      <c r="K9531" s="255"/>
      <c r="M9531" s="255"/>
      <c r="S9531" s="255"/>
    </row>
    <row r="9532" customFormat="false" ht="15" hidden="false" customHeight="false" outlineLevel="0" collapsed="false">
      <c r="E9532" s="255"/>
      <c r="F9532" s="255"/>
      <c r="G9532" s="255"/>
      <c r="I9532" s="255"/>
      <c r="J9532" s="255"/>
      <c r="K9532" s="255"/>
      <c r="M9532" s="255"/>
      <c r="S9532" s="255"/>
    </row>
    <row r="9533" customFormat="false" ht="15" hidden="false" customHeight="false" outlineLevel="0" collapsed="false">
      <c r="E9533" s="255"/>
      <c r="F9533" s="255"/>
      <c r="G9533" s="255"/>
      <c r="I9533" s="255"/>
      <c r="J9533" s="255"/>
      <c r="K9533" s="255"/>
      <c r="M9533" s="255"/>
      <c r="S9533" s="255"/>
    </row>
    <row r="9534" customFormat="false" ht="15" hidden="false" customHeight="false" outlineLevel="0" collapsed="false">
      <c r="E9534" s="255"/>
      <c r="F9534" s="255"/>
      <c r="G9534" s="255"/>
      <c r="I9534" s="255"/>
      <c r="J9534" s="255"/>
      <c r="K9534" s="255"/>
      <c r="M9534" s="255"/>
      <c r="S9534" s="255"/>
    </row>
    <row r="9535" customFormat="false" ht="15" hidden="false" customHeight="false" outlineLevel="0" collapsed="false">
      <c r="E9535" s="255"/>
      <c r="F9535" s="255"/>
      <c r="G9535" s="255"/>
      <c r="I9535" s="255"/>
      <c r="J9535" s="255"/>
      <c r="K9535" s="255"/>
      <c r="M9535" s="255"/>
      <c r="S9535" s="255"/>
    </row>
    <row r="9536" customFormat="false" ht="15" hidden="false" customHeight="false" outlineLevel="0" collapsed="false">
      <c r="E9536" s="255"/>
      <c r="F9536" s="255"/>
      <c r="G9536" s="255"/>
      <c r="I9536" s="255"/>
      <c r="J9536" s="255"/>
      <c r="K9536" s="255"/>
      <c r="M9536" s="255"/>
      <c r="S9536" s="255"/>
    </row>
    <row r="9537" customFormat="false" ht="15" hidden="false" customHeight="false" outlineLevel="0" collapsed="false">
      <c r="E9537" s="255"/>
      <c r="F9537" s="255"/>
      <c r="G9537" s="255"/>
      <c r="I9537" s="255"/>
      <c r="J9537" s="255"/>
      <c r="K9537" s="255"/>
      <c r="M9537" s="255"/>
      <c r="S9537" s="255"/>
    </row>
    <row r="9538" customFormat="false" ht="15" hidden="false" customHeight="false" outlineLevel="0" collapsed="false">
      <c r="E9538" s="255"/>
      <c r="F9538" s="255"/>
      <c r="G9538" s="255"/>
      <c r="I9538" s="255"/>
      <c r="J9538" s="255"/>
      <c r="K9538" s="255"/>
      <c r="M9538" s="255"/>
      <c r="S9538" s="255"/>
    </row>
    <row r="9539" customFormat="false" ht="15" hidden="false" customHeight="false" outlineLevel="0" collapsed="false">
      <c r="E9539" s="255"/>
      <c r="F9539" s="255"/>
      <c r="G9539" s="255"/>
      <c r="I9539" s="255"/>
      <c r="J9539" s="255"/>
      <c r="K9539" s="255"/>
      <c r="M9539" s="255"/>
      <c r="S9539" s="255"/>
    </row>
    <row r="9540" customFormat="false" ht="15" hidden="false" customHeight="false" outlineLevel="0" collapsed="false">
      <c r="E9540" s="255"/>
      <c r="F9540" s="255"/>
      <c r="G9540" s="255"/>
      <c r="I9540" s="255"/>
      <c r="J9540" s="255"/>
      <c r="K9540" s="255"/>
      <c r="M9540" s="255"/>
      <c r="S9540" s="255"/>
    </row>
    <row r="9541" customFormat="false" ht="15" hidden="false" customHeight="false" outlineLevel="0" collapsed="false">
      <c r="E9541" s="255"/>
      <c r="F9541" s="255"/>
      <c r="G9541" s="255"/>
      <c r="I9541" s="255"/>
      <c r="J9541" s="255"/>
      <c r="K9541" s="255"/>
      <c r="M9541" s="255"/>
      <c r="S9541" s="255"/>
    </row>
    <row r="9542" customFormat="false" ht="15" hidden="false" customHeight="false" outlineLevel="0" collapsed="false">
      <c r="E9542" s="255"/>
      <c r="F9542" s="255"/>
      <c r="G9542" s="255"/>
      <c r="I9542" s="255"/>
      <c r="J9542" s="255"/>
      <c r="K9542" s="255"/>
      <c r="M9542" s="255"/>
      <c r="S9542" s="255"/>
    </row>
    <row r="9543" customFormat="false" ht="15" hidden="false" customHeight="false" outlineLevel="0" collapsed="false">
      <c r="E9543" s="255"/>
      <c r="F9543" s="255"/>
      <c r="G9543" s="255"/>
      <c r="I9543" s="255"/>
      <c r="J9543" s="255"/>
      <c r="K9543" s="255"/>
      <c r="M9543" s="255"/>
      <c r="S9543" s="255"/>
    </row>
    <row r="9544" customFormat="false" ht="15" hidden="false" customHeight="false" outlineLevel="0" collapsed="false">
      <c r="E9544" s="255"/>
      <c r="F9544" s="255"/>
      <c r="G9544" s="255"/>
      <c r="I9544" s="255"/>
      <c r="J9544" s="255"/>
      <c r="K9544" s="255"/>
      <c r="M9544" s="255"/>
      <c r="S9544" s="255"/>
    </row>
    <row r="9545" customFormat="false" ht="15" hidden="false" customHeight="false" outlineLevel="0" collapsed="false">
      <c r="E9545" s="255"/>
      <c r="F9545" s="255"/>
      <c r="G9545" s="255"/>
      <c r="I9545" s="255"/>
      <c r="J9545" s="255"/>
      <c r="K9545" s="255"/>
      <c r="M9545" s="255"/>
      <c r="S9545" s="255"/>
    </row>
    <row r="9546" customFormat="false" ht="15" hidden="false" customHeight="false" outlineLevel="0" collapsed="false">
      <c r="E9546" s="255"/>
      <c r="F9546" s="255"/>
      <c r="G9546" s="255"/>
      <c r="I9546" s="255"/>
      <c r="J9546" s="255"/>
      <c r="K9546" s="255"/>
      <c r="M9546" s="255"/>
      <c r="S9546" s="255"/>
    </row>
    <row r="9547" customFormat="false" ht="15" hidden="false" customHeight="false" outlineLevel="0" collapsed="false">
      <c r="E9547" s="255"/>
      <c r="F9547" s="255"/>
      <c r="G9547" s="255"/>
      <c r="I9547" s="255"/>
      <c r="J9547" s="255"/>
      <c r="K9547" s="255"/>
      <c r="M9547" s="255"/>
      <c r="S9547" s="255"/>
    </row>
    <row r="9548" customFormat="false" ht="15" hidden="false" customHeight="false" outlineLevel="0" collapsed="false">
      <c r="E9548" s="255"/>
      <c r="F9548" s="255"/>
      <c r="G9548" s="255"/>
      <c r="I9548" s="255"/>
      <c r="J9548" s="255"/>
      <c r="K9548" s="255"/>
      <c r="M9548" s="255"/>
      <c r="S9548" s="255"/>
    </row>
    <row r="9549" customFormat="false" ht="15" hidden="false" customHeight="false" outlineLevel="0" collapsed="false">
      <c r="E9549" s="255"/>
      <c r="F9549" s="255"/>
      <c r="G9549" s="255"/>
      <c r="I9549" s="255"/>
      <c r="J9549" s="255"/>
      <c r="K9549" s="255"/>
      <c r="M9549" s="255"/>
      <c r="S9549" s="255"/>
    </row>
    <row r="9550" customFormat="false" ht="15" hidden="false" customHeight="false" outlineLevel="0" collapsed="false">
      <c r="E9550" s="255"/>
      <c r="F9550" s="255"/>
      <c r="G9550" s="255"/>
      <c r="I9550" s="255"/>
      <c r="J9550" s="255"/>
      <c r="K9550" s="255"/>
      <c r="M9550" s="255"/>
      <c r="S9550" s="255"/>
    </row>
    <row r="9551" customFormat="false" ht="15" hidden="false" customHeight="false" outlineLevel="0" collapsed="false">
      <c r="E9551" s="255"/>
      <c r="F9551" s="255"/>
      <c r="G9551" s="255"/>
      <c r="I9551" s="255"/>
      <c r="J9551" s="255"/>
      <c r="K9551" s="255"/>
      <c r="M9551" s="255"/>
      <c r="S9551" s="255"/>
    </row>
    <row r="9552" customFormat="false" ht="15" hidden="false" customHeight="false" outlineLevel="0" collapsed="false">
      <c r="E9552" s="255"/>
      <c r="F9552" s="255"/>
      <c r="G9552" s="255"/>
      <c r="I9552" s="255"/>
      <c r="J9552" s="255"/>
      <c r="K9552" s="255"/>
      <c r="M9552" s="255"/>
      <c r="S9552" s="255"/>
    </row>
    <row r="9553" customFormat="false" ht="15" hidden="false" customHeight="false" outlineLevel="0" collapsed="false">
      <c r="E9553" s="255"/>
      <c r="F9553" s="255"/>
      <c r="G9553" s="255"/>
      <c r="I9553" s="255"/>
      <c r="J9553" s="255"/>
      <c r="K9553" s="255"/>
      <c r="M9553" s="255"/>
      <c r="S9553" s="255"/>
    </row>
    <row r="9554" customFormat="false" ht="15" hidden="false" customHeight="false" outlineLevel="0" collapsed="false">
      <c r="E9554" s="255"/>
      <c r="F9554" s="255"/>
      <c r="G9554" s="255"/>
      <c r="I9554" s="255"/>
      <c r="J9554" s="255"/>
      <c r="K9554" s="255"/>
      <c r="M9554" s="255"/>
      <c r="S9554" s="255"/>
    </row>
    <row r="9555" customFormat="false" ht="15" hidden="false" customHeight="false" outlineLevel="0" collapsed="false">
      <c r="E9555" s="255"/>
      <c r="F9555" s="255"/>
      <c r="G9555" s="255"/>
      <c r="I9555" s="255"/>
      <c r="J9555" s="255"/>
      <c r="K9555" s="255"/>
      <c r="M9555" s="255"/>
      <c r="S9555" s="255"/>
    </row>
    <row r="9556" customFormat="false" ht="15" hidden="false" customHeight="false" outlineLevel="0" collapsed="false">
      <c r="E9556" s="255"/>
      <c r="F9556" s="255"/>
      <c r="G9556" s="255"/>
      <c r="I9556" s="255"/>
      <c r="J9556" s="255"/>
      <c r="K9556" s="255"/>
      <c r="M9556" s="255"/>
      <c r="S9556" s="255"/>
    </row>
    <row r="9557" customFormat="false" ht="15" hidden="false" customHeight="false" outlineLevel="0" collapsed="false">
      <c r="E9557" s="255"/>
      <c r="F9557" s="255"/>
      <c r="G9557" s="255"/>
      <c r="I9557" s="255"/>
      <c r="J9557" s="255"/>
      <c r="K9557" s="255"/>
      <c r="M9557" s="255"/>
      <c r="S9557" s="255"/>
    </row>
    <row r="9558" customFormat="false" ht="15" hidden="false" customHeight="false" outlineLevel="0" collapsed="false">
      <c r="E9558" s="255"/>
      <c r="F9558" s="255"/>
      <c r="G9558" s="255"/>
      <c r="I9558" s="255"/>
      <c r="J9558" s="255"/>
      <c r="K9558" s="255"/>
      <c r="M9558" s="255"/>
      <c r="S9558" s="255"/>
    </row>
    <row r="9559" customFormat="false" ht="15" hidden="false" customHeight="false" outlineLevel="0" collapsed="false">
      <c r="E9559" s="255"/>
      <c r="F9559" s="255"/>
      <c r="G9559" s="255"/>
      <c r="I9559" s="255"/>
      <c r="J9559" s="255"/>
      <c r="K9559" s="255"/>
      <c r="M9559" s="255"/>
      <c r="S9559" s="255"/>
    </row>
    <row r="9560" customFormat="false" ht="15" hidden="false" customHeight="false" outlineLevel="0" collapsed="false">
      <c r="E9560" s="255"/>
      <c r="F9560" s="255"/>
      <c r="G9560" s="255"/>
      <c r="I9560" s="255"/>
      <c r="J9560" s="255"/>
      <c r="K9560" s="255"/>
      <c r="M9560" s="255"/>
      <c r="S9560" s="255"/>
    </row>
    <row r="9561" customFormat="false" ht="15" hidden="false" customHeight="false" outlineLevel="0" collapsed="false">
      <c r="E9561" s="255"/>
      <c r="F9561" s="255"/>
      <c r="G9561" s="255"/>
      <c r="I9561" s="255"/>
      <c r="J9561" s="255"/>
      <c r="K9561" s="255"/>
      <c r="M9561" s="255"/>
      <c r="S9561" s="255"/>
    </row>
    <row r="9562" customFormat="false" ht="15" hidden="false" customHeight="false" outlineLevel="0" collapsed="false">
      <c r="E9562" s="255"/>
      <c r="F9562" s="255"/>
      <c r="G9562" s="255"/>
      <c r="I9562" s="255"/>
      <c r="J9562" s="255"/>
      <c r="K9562" s="255"/>
      <c r="M9562" s="255"/>
      <c r="S9562" s="255"/>
    </row>
    <row r="9563" customFormat="false" ht="15" hidden="false" customHeight="false" outlineLevel="0" collapsed="false">
      <c r="E9563" s="255"/>
      <c r="F9563" s="255"/>
      <c r="G9563" s="255"/>
      <c r="I9563" s="255"/>
      <c r="J9563" s="255"/>
      <c r="K9563" s="255"/>
      <c r="M9563" s="255"/>
      <c r="S9563" s="255"/>
    </row>
    <row r="9564" customFormat="false" ht="15" hidden="false" customHeight="false" outlineLevel="0" collapsed="false">
      <c r="E9564" s="255"/>
      <c r="F9564" s="255"/>
      <c r="G9564" s="255"/>
      <c r="I9564" s="255"/>
      <c r="J9564" s="255"/>
      <c r="K9564" s="255"/>
      <c r="M9564" s="255"/>
      <c r="S9564" s="255"/>
    </row>
    <row r="9565" customFormat="false" ht="15" hidden="false" customHeight="false" outlineLevel="0" collapsed="false">
      <c r="E9565" s="255"/>
      <c r="F9565" s="255"/>
      <c r="G9565" s="255"/>
      <c r="I9565" s="255"/>
      <c r="J9565" s="255"/>
      <c r="K9565" s="255"/>
      <c r="M9565" s="255"/>
      <c r="S9565" s="255"/>
    </row>
    <row r="9566" customFormat="false" ht="15" hidden="false" customHeight="false" outlineLevel="0" collapsed="false">
      <c r="E9566" s="255"/>
      <c r="F9566" s="255"/>
      <c r="G9566" s="255"/>
      <c r="I9566" s="255"/>
      <c r="J9566" s="255"/>
      <c r="K9566" s="255"/>
      <c r="M9566" s="255"/>
      <c r="S9566" s="255"/>
    </row>
    <row r="9567" customFormat="false" ht="15" hidden="false" customHeight="false" outlineLevel="0" collapsed="false">
      <c r="E9567" s="255"/>
      <c r="F9567" s="255"/>
      <c r="G9567" s="255"/>
      <c r="I9567" s="255"/>
      <c r="J9567" s="255"/>
      <c r="K9567" s="255"/>
      <c r="M9567" s="255"/>
      <c r="S9567" s="255"/>
    </row>
    <row r="9568" customFormat="false" ht="15" hidden="false" customHeight="false" outlineLevel="0" collapsed="false">
      <c r="E9568" s="255"/>
      <c r="F9568" s="255"/>
      <c r="G9568" s="255"/>
      <c r="I9568" s="255"/>
      <c r="J9568" s="255"/>
      <c r="K9568" s="255"/>
      <c r="M9568" s="255"/>
      <c r="S9568" s="255"/>
    </row>
    <row r="9569" customFormat="false" ht="15" hidden="false" customHeight="false" outlineLevel="0" collapsed="false">
      <c r="E9569" s="255"/>
      <c r="F9569" s="255"/>
      <c r="G9569" s="255"/>
      <c r="I9569" s="255"/>
      <c r="J9569" s="255"/>
      <c r="K9569" s="255"/>
      <c r="M9569" s="255"/>
      <c r="S9569" s="255"/>
    </row>
    <row r="9570" customFormat="false" ht="15" hidden="false" customHeight="false" outlineLevel="0" collapsed="false">
      <c r="E9570" s="255"/>
      <c r="F9570" s="255"/>
      <c r="G9570" s="255"/>
      <c r="I9570" s="255"/>
      <c r="J9570" s="255"/>
      <c r="K9570" s="255"/>
      <c r="M9570" s="255"/>
      <c r="S9570" s="255"/>
    </row>
    <row r="9571" customFormat="false" ht="15" hidden="false" customHeight="false" outlineLevel="0" collapsed="false">
      <c r="E9571" s="255"/>
      <c r="F9571" s="255"/>
      <c r="G9571" s="255"/>
      <c r="I9571" s="255"/>
      <c r="J9571" s="255"/>
      <c r="K9571" s="255"/>
      <c r="M9571" s="255"/>
      <c r="S9571" s="255"/>
    </row>
    <row r="9572" customFormat="false" ht="15" hidden="false" customHeight="false" outlineLevel="0" collapsed="false">
      <c r="E9572" s="255"/>
      <c r="F9572" s="255"/>
      <c r="G9572" s="255"/>
      <c r="I9572" s="255"/>
      <c r="J9572" s="255"/>
      <c r="K9572" s="255"/>
      <c r="M9572" s="255"/>
      <c r="S9572" s="255"/>
    </row>
    <row r="9573" customFormat="false" ht="15" hidden="false" customHeight="false" outlineLevel="0" collapsed="false">
      <c r="E9573" s="255"/>
      <c r="F9573" s="255"/>
      <c r="G9573" s="255"/>
      <c r="I9573" s="255"/>
      <c r="J9573" s="255"/>
      <c r="K9573" s="255"/>
      <c r="M9573" s="255"/>
      <c r="S9573" s="255"/>
    </row>
    <row r="9574" customFormat="false" ht="15" hidden="false" customHeight="false" outlineLevel="0" collapsed="false">
      <c r="E9574" s="255"/>
      <c r="F9574" s="255"/>
      <c r="G9574" s="255"/>
      <c r="I9574" s="255"/>
      <c r="J9574" s="255"/>
      <c r="K9574" s="255"/>
      <c r="M9574" s="255"/>
      <c r="S9574" s="255"/>
    </row>
    <row r="9575" customFormat="false" ht="15" hidden="false" customHeight="false" outlineLevel="0" collapsed="false">
      <c r="E9575" s="255"/>
      <c r="F9575" s="255"/>
      <c r="G9575" s="255"/>
      <c r="I9575" s="255"/>
      <c r="J9575" s="255"/>
      <c r="K9575" s="255"/>
      <c r="M9575" s="255"/>
      <c r="S9575" s="255"/>
    </row>
    <row r="9576" customFormat="false" ht="15" hidden="false" customHeight="false" outlineLevel="0" collapsed="false">
      <c r="E9576" s="255"/>
      <c r="F9576" s="255"/>
      <c r="G9576" s="255"/>
      <c r="I9576" s="255"/>
      <c r="J9576" s="255"/>
      <c r="K9576" s="255"/>
      <c r="M9576" s="255"/>
      <c r="S9576" s="255"/>
    </row>
    <row r="9577" customFormat="false" ht="15" hidden="false" customHeight="false" outlineLevel="0" collapsed="false">
      <c r="E9577" s="255"/>
      <c r="F9577" s="255"/>
      <c r="G9577" s="255"/>
      <c r="I9577" s="255"/>
      <c r="J9577" s="255"/>
      <c r="K9577" s="255"/>
      <c r="M9577" s="255"/>
      <c r="S9577" s="255"/>
    </row>
    <row r="9578" customFormat="false" ht="15" hidden="false" customHeight="false" outlineLevel="0" collapsed="false">
      <c r="E9578" s="255"/>
      <c r="F9578" s="255"/>
      <c r="G9578" s="255"/>
      <c r="I9578" s="255"/>
      <c r="J9578" s="255"/>
      <c r="K9578" s="255"/>
      <c r="M9578" s="255"/>
      <c r="S9578" s="255"/>
    </row>
    <row r="9579" customFormat="false" ht="15" hidden="false" customHeight="false" outlineLevel="0" collapsed="false">
      <c r="E9579" s="255"/>
      <c r="F9579" s="255"/>
      <c r="G9579" s="255"/>
      <c r="I9579" s="255"/>
      <c r="J9579" s="255"/>
      <c r="K9579" s="255"/>
      <c r="M9579" s="255"/>
      <c r="S9579" s="255"/>
    </row>
    <row r="9580" customFormat="false" ht="15" hidden="false" customHeight="false" outlineLevel="0" collapsed="false">
      <c r="E9580" s="255"/>
      <c r="F9580" s="255"/>
      <c r="G9580" s="255"/>
      <c r="I9580" s="255"/>
      <c r="J9580" s="255"/>
      <c r="K9580" s="255"/>
      <c r="M9580" s="255"/>
      <c r="S9580" s="255"/>
    </row>
    <row r="9581" customFormat="false" ht="15" hidden="false" customHeight="false" outlineLevel="0" collapsed="false">
      <c r="E9581" s="255"/>
      <c r="F9581" s="255"/>
      <c r="G9581" s="255"/>
      <c r="I9581" s="255"/>
      <c r="J9581" s="255"/>
      <c r="K9581" s="255"/>
      <c r="M9581" s="255"/>
      <c r="S9581" s="255"/>
    </row>
    <row r="9582" customFormat="false" ht="15" hidden="false" customHeight="false" outlineLevel="0" collapsed="false">
      <c r="E9582" s="255"/>
      <c r="F9582" s="255"/>
      <c r="G9582" s="255"/>
      <c r="I9582" s="255"/>
      <c r="J9582" s="255"/>
      <c r="K9582" s="255"/>
      <c r="M9582" s="255"/>
      <c r="S9582" s="255"/>
    </row>
    <row r="9583" customFormat="false" ht="15" hidden="false" customHeight="false" outlineLevel="0" collapsed="false">
      <c r="E9583" s="255"/>
      <c r="F9583" s="255"/>
      <c r="G9583" s="255"/>
      <c r="I9583" s="255"/>
      <c r="J9583" s="255"/>
      <c r="K9583" s="255"/>
      <c r="M9583" s="255"/>
      <c r="S9583" s="255"/>
    </row>
    <row r="9584" customFormat="false" ht="15" hidden="false" customHeight="false" outlineLevel="0" collapsed="false">
      <c r="E9584" s="255"/>
      <c r="F9584" s="255"/>
      <c r="G9584" s="255"/>
      <c r="I9584" s="255"/>
      <c r="J9584" s="255"/>
      <c r="K9584" s="255"/>
      <c r="M9584" s="255"/>
      <c r="S9584" s="255"/>
    </row>
    <row r="9585" customFormat="false" ht="15" hidden="false" customHeight="false" outlineLevel="0" collapsed="false">
      <c r="E9585" s="255"/>
      <c r="F9585" s="255"/>
      <c r="G9585" s="255"/>
      <c r="I9585" s="255"/>
      <c r="J9585" s="255"/>
      <c r="K9585" s="255"/>
      <c r="M9585" s="255"/>
      <c r="S9585" s="255"/>
    </row>
    <row r="9586" customFormat="false" ht="15" hidden="false" customHeight="false" outlineLevel="0" collapsed="false">
      <c r="E9586" s="255"/>
      <c r="F9586" s="255"/>
      <c r="G9586" s="255"/>
      <c r="I9586" s="255"/>
      <c r="J9586" s="255"/>
      <c r="K9586" s="255"/>
      <c r="M9586" s="255"/>
      <c r="S9586" s="255"/>
    </row>
    <row r="9587" customFormat="false" ht="15" hidden="false" customHeight="false" outlineLevel="0" collapsed="false">
      <c r="E9587" s="255"/>
      <c r="F9587" s="255"/>
      <c r="G9587" s="255"/>
      <c r="I9587" s="255"/>
      <c r="J9587" s="255"/>
      <c r="K9587" s="255"/>
      <c r="M9587" s="255"/>
      <c r="S9587" s="255"/>
    </row>
    <row r="9588" customFormat="false" ht="15" hidden="false" customHeight="false" outlineLevel="0" collapsed="false">
      <c r="E9588" s="255"/>
      <c r="F9588" s="255"/>
      <c r="G9588" s="255"/>
      <c r="I9588" s="255"/>
      <c r="J9588" s="255"/>
      <c r="K9588" s="255"/>
      <c r="M9588" s="255"/>
      <c r="S9588" s="255"/>
    </row>
    <row r="9589" customFormat="false" ht="15" hidden="false" customHeight="false" outlineLevel="0" collapsed="false">
      <c r="E9589" s="255"/>
      <c r="F9589" s="255"/>
      <c r="G9589" s="255"/>
      <c r="I9589" s="255"/>
      <c r="J9589" s="255"/>
      <c r="K9589" s="255"/>
      <c r="M9589" s="255"/>
      <c r="S9589" s="255"/>
    </row>
    <row r="9590" customFormat="false" ht="15" hidden="false" customHeight="false" outlineLevel="0" collapsed="false">
      <c r="E9590" s="255"/>
      <c r="F9590" s="255"/>
      <c r="G9590" s="255"/>
      <c r="I9590" s="255"/>
      <c r="J9590" s="255"/>
      <c r="K9590" s="255"/>
      <c r="M9590" s="255"/>
      <c r="S9590" s="255"/>
    </row>
    <row r="9591" customFormat="false" ht="15" hidden="false" customHeight="false" outlineLevel="0" collapsed="false">
      <c r="E9591" s="255"/>
      <c r="F9591" s="255"/>
      <c r="G9591" s="255"/>
      <c r="I9591" s="255"/>
      <c r="J9591" s="255"/>
      <c r="K9591" s="255"/>
      <c r="M9591" s="255"/>
      <c r="S9591" s="255"/>
    </row>
    <row r="9592" customFormat="false" ht="15" hidden="false" customHeight="false" outlineLevel="0" collapsed="false">
      <c r="E9592" s="255"/>
      <c r="F9592" s="255"/>
      <c r="G9592" s="255"/>
      <c r="I9592" s="255"/>
      <c r="J9592" s="255"/>
      <c r="K9592" s="255"/>
      <c r="M9592" s="255"/>
      <c r="S9592" s="255"/>
    </row>
    <row r="9593" customFormat="false" ht="15" hidden="false" customHeight="false" outlineLevel="0" collapsed="false">
      <c r="E9593" s="255"/>
      <c r="F9593" s="255"/>
      <c r="G9593" s="255"/>
      <c r="I9593" s="255"/>
      <c r="J9593" s="255"/>
      <c r="K9593" s="255"/>
      <c r="M9593" s="255"/>
      <c r="S9593" s="255"/>
    </row>
    <row r="9594" customFormat="false" ht="15" hidden="false" customHeight="false" outlineLevel="0" collapsed="false">
      <c r="E9594" s="255"/>
      <c r="F9594" s="255"/>
      <c r="G9594" s="255"/>
      <c r="I9594" s="255"/>
      <c r="J9594" s="255"/>
      <c r="K9594" s="255"/>
      <c r="M9594" s="255"/>
      <c r="S9594" s="255"/>
    </row>
    <row r="9595" customFormat="false" ht="15" hidden="false" customHeight="false" outlineLevel="0" collapsed="false">
      <c r="E9595" s="255"/>
      <c r="F9595" s="255"/>
      <c r="G9595" s="255"/>
      <c r="I9595" s="255"/>
      <c r="J9595" s="255"/>
      <c r="K9595" s="255"/>
      <c r="M9595" s="255"/>
      <c r="S9595" s="255"/>
    </row>
    <row r="9596" customFormat="false" ht="15" hidden="false" customHeight="false" outlineLevel="0" collapsed="false">
      <c r="E9596" s="255"/>
      <c r="F9596" s="255"/>
      <c r="G9596" s="255"/>
      <c r="I9596" s="255"/>
      <c r="J9596" s="255"/>
      <c r="K9596" s="255"/>
      <c r="M9596" s="255"/>
      <c r="S9596" s="255"/>
    </row>
    <row r="9597" customFormat="false" ht="15" hidden="false" customHeight="false" outlineLevel="0" collapsed="false">
      <c r="E9597" s="255"/>
      <c r="F9597" s="255"/>
      <c r="G9597" s="255"/>
      <c r="I9597" s="255"/>
      <c r="J9597" s="255"/>
      <c r="K9597" s="255"/>
      <c r="M9597" s="255"/>
      <c r="S9597" s="255"/>
    </row>
    <row r="9598" customFormat="false" ht="15" hidden="false" customHeight="false" outlineLevel="0" collapsed="false">
      <c r="E9598" s="255"/>
      <c r="F9598" s="255"/>
      <c r="G9598" s="255"/>
      <c r="I9598" s="255"/>
      <c r="J9598" s="255"/>
      <c r="K9598" s="255"/>
      <c r="M9598" s="255"/>
      <c r="S9598" s="255"/>
    </row>
    <row r="9599" customFormat="false" ht="15" hidden="false" customHeight="false" outlineLevel="0" collapsed="false">
      <c r="E9599" s="255"/>
      <c r="F9599" s="255"/>
      <c r="G9599" s="255"/>
      <c r="I9599" s="255"/>
      <c r="J9599" s="255"/>
      <c r="K9599" s="255"/>
      <c r="M9599" s="255"/>
      <c r="S9599" s="255"/>
    </row>
    <row r="9600" customFormat="false" ht="15" hidden="false" customHeight="false" outlineLevel="0" collapsed="false">
      <c r="E9600" s="255"/>
      <c r="F9600" s="255"/>
      <c r="G9600" s="255"/>
      <c r="I9600" s="255"/>
      <c r="J9600" s="255"/>
      <c r="K9600" s="255"/>
      <c r="M9600" s="255"/>
      <c r="S9600" s="255"/>
    </row>
    <row r="9601" customFormat="false" ht="15" hidden="false" customHeight="false" outlineLevel="0" collapsed="false">
      <c r="E9601" s="255"/>
      <c r="F9601" s="255"/>
      <c r="G9601" s="255"/>
      <c r="I9601" s="255"/>
      <c r="J9601" s="255"/>
      <c r="K9601" s="255"/>
      <c r="M9601" s="255"/>
      <c r="S9601" s="255"/>
    </row>
    <row r="9602" customFormat="false" ht="15" hidden="false" customHeight="false" outlineLevel="0" collapsed="false">
      <c r="E9602" s="255"/>
      <c r="F9602" s="255"/>
      <c r="G9602" s="255"/>
      <c r="I9602" s="255"/>
      <c r="J9602" s="255"/>
      <c r="K9602" s="255"/>
      <c r="M9602" s="255"/>
      <c r="S9602" s="255"/>
    </row>
    <row r="9603" customFormat="false" ht="15" hidden="false" customHeight="false" outlineLevel="0" collapsed="false">
      <c r="E9603" s="255"/>
      <c r="F9603" s="255"/>
      <c r="G9603" s="255"/>
      <c r="I9603" s="255"/>
      <c r="J9603" s="255"/>
      <c r="K9603" s="255"/>
      <c r="M9603" s="255"/>
      <c r="S9603" s="255"/>
    </row>
    <row r="9604" customFormat="false" ht="15" hidden="false" customHeight="false" outlineLevel="0" collapsed="false">
      <c r="E9604" s="255"/>
      <c r="F9604" s="255"/>
      <c r="G9604" s="255"/>
      <c r="I9604" s="255"/>
      <c r="J9604" s="255"/>
      <c r="K9604" s="255"/>
      <c r="M9604" s="255"/>
      <c r="S9604" s="255"/>
    </row>
    <row r="9605" customFormat="false" ht="15" hidden="false" customHeight="false" outlineLevel="0" collapsed="false">
      <c r="E9605" s="255"/>
      <c r="F9605" s="255"/>
      <c r="G9605" s="255"/>
      <c r="I9605" s="255"/>
      <c r="J9605" s="255"/>
      <c r="K9605" s="255"/>
      <c r="M9605" s="255"/>
      <c r="S9605" s="255"/>
    </row>
    <row r="9606" customFormat="false" ht="15" hidden="false" customHeight="false" outlineLevel="0" collapsed="false">
      <c r="E9606" s="255"/>
      <c r="F9606" s="255"/>
      <c r="G9606" s="255"/>
      <c r="I9606" s="255"/>
      <c r="J9606" s="255"/>
      <c r="K9606" s="255"/>
      <c r="M9606" s="255"/>
      <c r="S9606" s="255"/>
    </row>
    <row r="9607" customFormat="false" ht="15" hidden="false" customHeight="false" outlineLevel="0" collapsed="false">
      <c r="E9607" s="255"/>
      <c r="F9607" s="255"/>
      <c r="G9607" s="255"/>
      <c r="I9607" s="255"/>
      <c r="J9607" s="255"/>
      <c r="K9607" s="255"/>
      <c r="M9607" s="255"/>
      <c r="S9607" s="255"/>
    </row>
    <row r="9608" customFormat="false" ht="15" hidden="false" customHeight="false" outlineLevel="0" collapsed="false">
      <c r="E9608" s="255"/>
      <c r="F9608" s="255"/>
      <c r="G9608" s="255"/>
      <c r="I9608" s="255"/>
      <c r="J9608" s="255"/>
      <c r="K9608" s="255"/>
      <c r="M9608" s="255"/>
      <c r="S9608" s="255"/>
    </row>
    <row r="9609" customFormat="false" ht="15" hidden="false" customHeight="false" outlineLevel="0" collapsed="false">
      <c r="E9609" s="255"/>
      <c r="F9609" s="255"/>
      <c r="G9609" s="255"/>
      <c r="I9609" s="255"/>
      <c r="J9609" s="255"/>
      <c r="K9609" s="255"/>
      <c r="M9609" s="255"/>
      <c r="S9609" s="255"/>
    </row>
    <row r="9610" customFormat="false" ht="15" hidden="false" customHeight="false" outlineLevel="0" collapsed="false">
      <c r="E9610" s="255"/>
      <c r="F9610" s="255"/>
      <c r="G9610" s="255"/>
      <c r="I9610" s="255"/>
      <c r="J9610" s="255"/>
      <c r="K9610" s="255"/>
      <c r="M9610" s="255"/>
      <c r="S9610" s="255"/>
    </row>
    <row r="9611" customFormat="false" ht="15" hidden="false" customHeight="false" outlineLevel="0" collapsed="false">
      <c r="E9611" s="255"/>
      <c r="F9611" s="255"/>
      <c r="G9611" s="255"/>
      <c r="I9611" s="255"/>
      <c r="J9611" s="255"/>
      <c r="K9611" s="255"/>
      <c r="M9611" s="255"/>
      <c r="S9611" s="255"/>
    </row>
    <row r="9612" customFormat="false" ht="15" hidden="false" customHeight="false" outlineLevel="0" collapsed="false">
      <c r="E9612" s="255"/>
      <c r="F9612" s="255"/>
      <c r="G9612" s="255"/>
      <c r="I9612" s="255"/>
      <c r="J9612" s="255"/>
      <c r="K9612" s="255"/>
      <c r="M9612" s="255"/>
      <c r="S9612" s="255"/>
    </row>
    <row r="9613" customFormat="false" ht="15" hidden="false" customHeight="false" outlineLevel="0" collapsed="false">
      <c r="E9613" s="255"/>
      <c r="F9613" s="255"/>
      <c r="G9613" s="255"/>
      <c r="I9613" s="255"/>
      <c r="J9613" s="255"/>
      <c r="K9613" s="255"/>
      <c r="M9613" s="255"/>
      <c r="S9613" s="255"/>
    </row>
    <row r="9614" customFormat="false" ht="15" hidden="false" customHeight="false" outlineLevel="0" collapsed="false">
      <c r="E9614" s="255"/>
      <c r="F9614" s="255"/>
      <c r="G9614" s="255"/>
      <c r="I9614" s="255"/>
      <c r="J9614" s="255"/>
      <c r="K9614" s="255"/>
      <c r="M9614" s="255"/>
      <c r="S9614" s="255"/>
    </row>
    <row r="9615" customFormat="false" ht="15" hidden="false" customHeight="false" outlineLevel="0" collapsed="false">
      <c r="E9615" s="255"/>
      <c r="F9615" s="255"/>
      <c r="G9615" s="255"/>
      <c r="I9615" s="255"/>
      <c r="J9615" s="255"/>
      <c r="K9615" s="255"/>
      <c r="M9615" s="255"/>
      <c r="S9615" s="255"/>
    </row>
    <row r="9616" customFormat="false" ht="15" hidden="false" customHeight="false" outlineLevel="0" collapsed="false">
      <c r="E9616" s="255"/>
      <c r="F9616" s="255"/>
      <c r="G9616" s="255"/>
      <c r="I9616" s="255"/>
      <c r="J9616" s="255"/>
      <c r="K9616" s="255"/>
      <c r="M9616" s="255"/>
      <c r="S9616" s="255"/>
    </row>
    <row r="9617" customFormat="false" ht="15" hidden="false" customHeight="false" outlineLevel="0" collapsed="false">
      <c r="E9617" s="255"/>
      <c r="F9617" s="255"/>
      <c r="G9617" s="255"/>
      <c r="I9617" s="255"/>
      <c r="J9617" s="255"/>
      <c r="K9617" s="255"/>
      <c r="M9617" s="255"/>
      <c r="S9617" s="255"/>
    </row>
    <row r="9618" customFormat="false" ht="15" hidden="false" customHeight="false" outlineLevel="0" collapsed="false">
      <c r="E9618" s="255"/>
      <c r="F9618" s="255"/>
      <c r="G9618" s="255"/>
      <c r="I9618" s="255"/>
      <c r="J9618" s="255"/>
      <c r="K9618" s="255"/>
      <c r="M9618" s="255"/>
      <c r="S9618" s="255"/>
    </row>
    <row r="9619" customFormat="false" ht="15" hidden="false" customHeight="false" outlineLevel="0" collapsed="false">
      <c r="E9619" s="255"/>
      <c r="F9619" s="255"/>
      <c r="G9619" s="255"/>
      <c r="I9619" s="255"/>
      <c r="J9619" s="255"/>
      <c r="K9619" s="255"/>
      <c r="M9619" s="255"/>
      <c r="S9619" s="255"/>
    </row>
    <row r="9620" customFormat="false" ht="15" hidden="false" customHeight="false" outlineLevel="0" collapsed="false">
      <c r="E9620" s="255"/>
      <c r="F9620" s="255"/>
      <c r="G9620" s="255"/>
      <c r="I9620" s="255"/>
      <c r="J9620" s="255"/>
      <c r="K9620" s="255"/>
      <c r="M9620" s="255"/>
      <c r="S9620" s="255"/>
    </row>
    <row r="9621" customFormat="false" ht="15" hidden="false" customHeight="false" outlineLevel="0" collapsed="false">
      <c r="E9621" s="255"/>
      <c r="F9621" s="255"/>
      <c r="G9621" s="255"/>
      <c r="I9621" s="255"/>
      <c r="J9621" s="255"/>
      <c r="K9621" s="255"/>
      <c r="M9621" s="255"/>
      <c r="S9621" s="255"/>
    </row>
    <row r="9622" customFormat="false" ht="15" hidden="false" customHeight="false" outlineLevel="0" collapsed="false">
      <c r="E9622" s="255"/>
      <c r="F9622" s="255"/>
      <c r="G9622" s="255"/>
      <c r="I9622" s="255"/>
      <c r="J9622" s="255"/>
      <c r="K9622" s="255"/>
      <c r="M9622" s="255"/>
      <c r="S9622" s="255"/>
    </row>
    <row r="9623" customFormat="false" ht="15" hidden="false" customHeight="false" outlineLevel="0" collapsed="false">
      <c r="E9623" s="255"/>
      <c r="F9623" s="255"/>
      <c r="G9623" s="255"/>
      <c r="I9623" s="255"/>
      <c r="J9623" s="255"/>
      <c r="K9623" s="255"/>
      <c r="M9623" s="255"/>
      <c r="S9623" s="255"/>
    </row>
    <row r="9624" customFormat="false" ht="15" hidden="false" customHeight="false" outlineLevel="0" collapsed="false">
      <c r="E9624" s="255"/>
      <c r="F9624" s="255"/>
      <c r="G9624" s="255"/>
      <c r="I9624" s="255"/>
      <c r="J9624" s="255"/>
      <c r="K9624" s="255"/>
      <c r="M9624" s="255"/>
      <c r="S9624" s="255"/>
    </row>
    <row r="9625" customFormat="false" ht="15" hidden="false" customHeight="false" outlineLevel="0" collapsed="false">
      <c r="E9625" s="255"/>
      <c r="F9625" s="255"/>
      <c r="G9625" s="255"/>
      <c r="I9625" s="255"/>
      <c r="J9625" s="255"/>
      <c r="K9625" s="255"/>
      <c r="M9625" s="255"/>
      <c r="S9625" s="255"/>
    </row>
    <row r="9626" customFormat="false" ht="15" hidden="false" customHeight="false" outlineLevel="0" collapsed="false">
      <c r="E9626" s="255"/>
      <c r="F9626" s="255"/>
      <c r="G9626" s="255"/>
      <c r="I9626" s="255"/>
      <c r="J9626" s="255"/>
      <c r="K9626" s="255"/>
      <c r="M9626" s="255"/>
      <c r="S9626" s="255"/>
    </row>
    <row r="9627" customFormat="false" ht="15" hidden="false" customHeight="false" outlineLevel="0" collapsed="false">
      <c r="E9627" s="255"/>
      <c r="F9627" s="255"/>
      <c r="G9627" s="255"/>
      <c r="I9627" s="255"/>
      <c r="J9627" s="255"/>
      <c r="K9627" s="255"/>
      <c r="M9627" s="255"/>
      <c r="S9627" s="255"/>
    </row>
    <row r="9628" customFormat="false" ht="15" hidden="false" customHeight="false" outlineLevel="0" collapsed="false">
      <c r="E9628" s="255"/>
      <c r="F9628" s="255"/>
      <c r="G9628" s="255"/>
      <c r="I9628" s="255"/>
      <c r="J9628" s="255"/>
      <c r="K9628" s="255"/>
      <c r="M9628" s="255"/>
      <c r="S9628" s="255"/>
    </row>
    <row r="9629" customFormat="false" ht="15" hidden="false" customHeight="false" outlineLevel="0" collapsed="false">
      <c r="E9629" s="255"/>
      <c r="F9629" s="255"/>
      <c r="G9629" s="255"/>
      <c r="I9629" s="255"/>
      <c r="J9629" s="255"/>
      <c r="K9629" s="255"/>
      <c r="M9629" s="255"/>
      <c r="S9629" s="255"/>
    </row>
    <row r="9630" customFormat="false" ht="15" hidden="false" customHeight="false" outlineLevel="0" collapsed="false">
      <c r="E9630" s="255"/>
      <c r="F9630" s="255"/>
      <c r="G9630" s="255"/>
      <c r="I9630" s="255"/>
      <c r="J9630" s="255"/>
      <c r="K9630" s="255"/>
      <c r="M9630" s="255"/>
      <c r="S9630" s="255"/>
    </row>
    <row r="9631" customFormat="false" ht="15" hidden="false" customHeight="false" outlineLevel="0" collapsed="false">
      <c r="E9631" s="255"/>
      <c r="F9631" s="255"/>
      <c r="G9631" s="255"/>
      <c r="I9631" s="255"/>
      <c r="J9631" s="255"/>
      <c r="K9631" s="255"/>
      <c r="M9631" s="255"/>
      <c r="S9631" s="255"/>
    </row>
    <row r="9632" customFormat="false" ht="15" hidden="false" customHeight="false" outlineLevel="0" collapsed="false">
      <c r="E9632" s="255"/>
      <c r="F9632" s="255"/>
      <c r="G9632" s="255"/>
      <c r="I9632" s="255"/>
      <c r="J9632" s="255"/>
      <c r="K9632" s="255"/>
      <c r="M9632" s="255"/>
      <c r="S9632" s="255"/>
    </row>
    <row r="9633" customFormat="false" ht="15" hidden="false" customHeight="false" outlineLevel="0" collapsed="false">
      <c r="E9633" s="255"/>
      <c r="F9633" s="255"/>
      <c r="G9633" s="255"/>
      <c r="I9633" s="255"/>
      <c r="J9633" s="255"/>
      <c r="K9633" s="255"/>
      <c r="M9633" s="255"/>
      <c r="S9633" s="255"/>
    </row>
    <row r="9634" customFormat="false" ht="15" hidden="false" customHeight="false" outlineLevel="0" collapsed="false">
      <c r="E9634" s="255"/>
      <c r="F9634" s="255"/>
      <c r="G9634" s="255"/>
      <c r="I9634" s="255"/>
      <c r="J9634" s="255"/>
      <c r="K9634" s="255"/>
      <c r="M9634" s="255"/>
      <c r="S9634" s="255"/>
    </row>
    <row r="9635" customFormat="false" ht="15" hidden="false" customHeight="false" outlineLevel="0" collapsed="false">
      <c r="E9635" s="255"/>
      <c r="F9635" s="255"/>
      <c r="G9635" s="255"/>
      <c r="I9635" s="255"/>
      <c r="J9635" s="255"/>
      <c r="K9635" s="255"/>
      <c r="M9635" s="255"/>
      <c r="S9635" s="255"/>
    </row>
    <row r="9636" customFormat="false" ht="15" hidden="false" customHeight="false" outlineLevel="0" collapsed="false">
      <c r="E9636" s="255"/>
      <c r="F9636" s="255"/>
      <c r="G9636" s="255"/>
      <c r="I9636" s="255"/>
      <c r="J9636" s="255"/>
      <c r="K9636" s="255"/>
      <c r="M9636" s="255"/>
      <c r="S9636" s="255"/>
    </row>
    <row r="9637" customFormat="false" ht="15" hidden="false" customHeight="false" outlineLevel="0" collapsed="false">
      <c r="E9637" s="255"/>
      <c r="F9637" s="255"/>
      <c r="G9637" s="255"/>
      <c r="I9637" s="255"/>
      <c r="J9637" s="255"/>
      <c r="K9637" s="255"/>
      <c r="M9637" s="255"/>
      <c r="S9637" s="255"/>
    </row>
    <row r="9638" customFormat="false" ht="15" hidden="false" customHeight="false" outlineLevel="0" collapsed="false">
      <c r="E9638" s="255"/>
      <c r="F9638" s="255"/>
      <c r="G9638" s="255"/>
      <c r="I9638" s="255"/>
      <c r="J9638" s="255"/>
      <c r="K9638" s="255"/>
      <c r="M9638" s="255"/>
      <c r="S9638" s="255"/>
    </row>
    <row r="9639" customFormat="false" ht="15" hidden="false" customHeight="false" outlineLevel="0" collapsed="false">
      <c r="E9639" s="255"/>
      <c r="F9639" s="255"/>
      <c r="G9639" s="255"/>
      <c r="I9639" s="255"/>
      <c r="J9639" s="255"/>
      <c r="K9639" s="255"/>
      <c r="M9639" s="255"/>
      <c r="S9639" s="255"/>
    </row>
    <row r="9640" customFormat="false" ht="15" hidden="false" customHeight="false" outlineLevel="0" collapsed="false">
      <c r="E9640" s="255"/>
      <c r="F9640" s="255"/>
      <c r="G9640" s="255"/>
      <c r="I9640" s="255"/>
      <c r="J9640" s="255"/>
      <c r="K9640" s="255"/>
      <c r="M9640" s="255"/>
      <c r="S9640" s="255"/>
    </row>
    <row r="9641" customFormat="false" ht="15" hidden="false" customHeight="false" outlineLevel="0" collapsed="false">
      <c r="E9641" s="255"/>
      <c r="F9641" s="255"/>
      <c r="G9641" s="255"/>
      <c r="I9641" s="255"/>
      <c r="J9641" s="255"/>
      <c r="K9641" s="255"/>
      <c r="M9641" s="255"/>
      <c r="S9641" s="255"/>
    </row>
    <row r="9642" customFormat="false" ht="15" hidden="false" customHeight="false" outlineLevel="0" collapsed="false">
      <c r="E9642" s="255"/>
      <c r="F9642" s="255"/>
      <c r="G9642" s="255"/>
      <c r="I9642" s="255"/>
      <c r="J9642" s="255"/>
      <c r="K9642" s="255"/>
      <c r="M9642" s="255"/>
      <c r="S9642" s="255"/>
    </row>
    <row r="9643" customFormat="false" ht="15" hidden="false" customHeight="false" outlineLevel="0" collapsed="false">
      <c r="E9643" s="255"/>
      <c r="F9643" s="255"/>
      <c r="G9643" s="255"/>
      <c r="I9643" s="255"/>
      <c r="J9643" s="255"/>
      <c r="K9643" s="255"/>
      <c r="M9643" s="255"/>
      <c r="S9643" s="255"/>
    </row>
    <row r="9644" customFormat="false" ht="15" hidden="false" customHeight="false" outlineLevel="0" collapsed="false">
      <c r="E9644" s="255"/>
      <c r="F9644" s="255"/>
      <c r="G9644" s="255"/>
      <c r="I9644" s="255"/>
      <c r="J9644" s="255"/>
      <c r="K9644" s="255"/>
      <c r="M9644" s="255"/>
      <c r="S9644" s="255"/>
    </row>
    <row r="9645" customFormat="false" ht="15" hidden="false" customHeight="false" outlineLevel="0" collapsed="false">
      <c r="E9645" s="255"/>
      <c r="F9645" s="255"/>
      <c r="G9645" s="255"/>
      <c r="I9645" s="255"/>
      <c r="J9645" s="255"/>
      <c r="K9645" s="255"/>
      <c r="M9645" s="255"/>
      <c r="S9645" s="255"/>
    </row>
    <row r="9646" customFormat="false" ht="15" hidden="false" customHeight="false" outlineLevel="0" collapsed="false">
      <c r="E9646" s="255"/>
      <c r="F9646" s="255"/>
      <c r="G9646" s="255"/>
      <c r="I9646" s="255"/>
      <c r="J9646" s="255"/>
      <c r="K9646" s="255"/>
      <c r="M9646" s="255"/>
      <c r="S9646" s="255"/>
    </row>
    <row r="9647" customFormat="false" ht="15" hidden="false" customHeight="false" outlineLevel="0" collapsed="false">
      <c r="E9647" s="255"/>
      <c r="F9647" s="255"/>
      <c r="G9647" s="255"/>
      <c r="I9647" s="255"/>
      <c r="J9647" s="255"/>
      <c r="K9647" s="255"/>
      <c r="M9647" s="255"/>
      <c r="S9647" s="255"/>
    </row>
    <row r="9648" customFormat="false" ht="15" hidden="false" customHeight="false" outlineLevel="0" collapsed="false">
      <c r="E9648" s="255"/>
      <c r="F9648" s="255"/>
      <c r="G9648" s="255"/>
      <c r="I9648" s="255"/>
      <c r="J9648" s="255"/>
      <c r="K9648" s="255"/>
      <c r="M9648" s="255"/>
      <c r="S9648" s="255"/>
    </row>
    <row r="9649" customFormat="false" ht="15" hidden="false" customHeight="false" outlineLevel="0" collapsed="false">
      <c r="E9649" s="255"/>
      <c r="F9649" s="255"/>
      <c r="G9649" s="255"/>
      <c r="I9649" s="255"/>
      <c r="J9649" s="255"/>
      <c r="K9649" s="255"/>
      <c r="M9649" s="255"/>
      <c r="S9649" s="255"/>
    </row>
    <row r="9650" customFormat="false" ht="15" hidden="false" customHeight="false" outlineLevel="0" collapsed="false">
      <c r="E9650" s="255"/>
      <c r="F9650" s="255"/>
      <c r="G9650" s="255"/>
      <c r="I9650" s="255"/>
      <c r="J9650" s="255"/>
      <c r="K9650" s="255"/>
      <c r="M9650" s="255"/>
      <c r="S9650" s="255"/>
    </row>
    <row r="9651" customFormat="false" ht="15" hidden="false" customHeight="false" outlineLevel="0" collapsed="false">
      <c r="E9651" s="255"/>
      <c r="F9651" s="255"/>
      <c r="G9651" s="255"/>
      <c r="I9651" s="255"/>
      <c r="J9651" s="255"/>
      <c r="K9651" s="255"/>
      <c r="M9651" s="255"/>
      <c r="S9651" s="255"/>
    </row>
    <row r="9652" customFormat="false" ht="15" hidden="false" customHeight="false" outlineLevel="0" collapsed="false">
      <c r="E9652" s="255"/>
      <c r="F9652" s="255"/>
      <c r="G9652" s="255"/>
      <c r="I9652" s="255"/>
      <c r="J9652" s="255"/>
      <c r="K9652" s="255"/>
      <c r="M9652" s="255"/>
      <c r="S9652" s="255"/>
    </row>
    <row r="9653" customFormat="false" ht="15" hidden="false" customHeight="false" outlineLevel="0" collapsed="false">
      <c r="E9653" s="255"/>
      <c r="F9653" s="255"/>
      <c r="G9653" s="255"/>
      <c r="I9653" s="255"/>
      <c r="J9653" s="255"/>
      <c r="K9653" s="255"/>
      <c r="M9653" s="255"/>
      <c r="S9653" s="255"/>
    </row>
    <row r="9654" customFormat="false" ht="15" hidden="false" customHeight="false" outlineLevel="0" collapsed="false">
      <c r="E9654" s="255"/>
      <c r="F9654" s="255"/>
      <c r="G9654" s="255"/>
      <c r="I9654" s="255"/>
      <c r="J9654" s="255"/>
      <c r="K9654" s="255"/>
      <c r="M9654" s="255"/>
      <c r="S9654" s="255"/>
    </row>
    <row r="9655" customFormat="false" ht="15" hidden="false" customHeight="false" outlineLevel="0" collapsed="false">
      <c r="E9655" s="255"/>
      <c r="F9655" s="255"/>
      <c r="G9655" s="255"/>
      <c r="I9655" s="255"/>
      <c r="J9655" s="255"/>
      <c r="K9655" s="255"/>
      <c r="M9655" s="255"/>
      <c r="S9655" s="255"/>
    </row>
    <row r="9656" customFormat="false" ht="15" hidden="false" customHeight="false" outlineLevel="0" collapsed="false">
      <c r="E9656" s="255"/>
      <c r="F9656" s="255"/>
      <c r="G9656" s="255"/>
      <c r="I9656" s="255"/>
      <c r="J9656" s="255"/>
      <c r="K9656" s="255"/>
      <c r="M9656" s="255"/>
      <c r="S9656" s="255"/>
    </row>
    <row r="9657" customFormat="false" ht="15" hidden="false" customHeight="false" outlineLevel="0" collapsed="false">
      <c r="E9657" s="255"/>
      <c r="F9657" s="255"/>
      <c r="G9657" s="255"/>
      <c r="I9657" s="255"/>
      <c r="J9657" s="255"/>
      <c r="K9657" s="255"/>
      <c r="M9657" s="255"/>
      <c r="S9657" s="255"/>
    </row>
    <row r="9658" customFormat="false" ht="15" hidden="false" customHeight="false" outlineLevel="0" collapsed="false">
      <c r="E9658" s="255"/>
      <c r="F9658" s="255"/>
      <c r="G9658" s="255"/>
      <c r="I9658" s="255"/>
      <c r="J9658" s="255"/>
      <c r="K9658" s="255"/>
      <c r="M9658" s="255"/>
      <c r="S9658" s="255"/>
    </row>
    <row r="9659" customFormat="false" ht="15" hidden="false" customHeight="false" outlineLevel="0" collapsed="false">
      <c r="E9659" s="255"/>
      <c r="F9659" s="255"/>
      <c r="G9659" s="255"/>
      <c r="I9659" s="255"/>
      <c r="J9659" s="255"/>
      <c r="K9659" s="255"/>
      <c r="M9659" s="255"/>
      <c r="S9659" s="255"/>
    </row>
    <row r="9660" customFormat="false" ht="15" hidden="false" customHeight="false" outlineLevel="0" collapsed="false">
      <c r="E9660" s="255"/>
      <c r="F9660" s="255"/>
      <c r="G9660" s="255"/>
      <c r="I9660" s="255"/>
      <c r="J9660" s="255"/>
      <c r="K9660" s="255"/>
      <c r="M9660" s="255"/>
      <c r="S9660" s="255"/>
    </row>
    <row r="9661" customFormat="false" ht="15" hidden="false" customHeight="false" outlineLevel="0" collapsed="false">
      <c r="E9661" s="255"/>
      <c r="F9661" s="255"/>
      <c r="G9661" s="255"/>
      <c r="I9661" s="255"/>
      <c r="J9661" s="255"/>
      <c r="K9661" s="255"/>
      <c r="M9661" s="255"/>
      <c r="S9661" s="255"/>
    </row>
    <row r="9662" customFormat="false" ht="15" hidden="false" customHeight="false" outlineLevel="0" collapsed="false">
      <c r="E9662" s="255"/>
      <c r="F9662" s="255"/>
      <c r="G9662" s="255"/>
      <c r="I9662" s="255"/>
      <c r="J9662" s="255"/>
      <c r="K9662" s="255"/>
      <c r="M9662" s="255"/>
      <c r="S9662" s="255"/>
    </row>
    <row r="9663" customFormat="false" ht="15" hidden="false" customHeight="false" outlineLevel="0" collapsed="false">
      <c r="E9663" s="255"/>
      <c r="F9663" s="255"/>
      <c r="G9663" s="255"/>
      <c r="I9663" s="255"/>
      <c r="J9663" s="255"/>
      <c r="K9663" s="255"/>
      <c r="M9663" s="255"/>
      <c r="S9663" s="255"/>
    </row>
    <row r="9664" customFormat="false" ht="15" hidden="false" customHeight="false" outlineLevel="0" collapsed="false">
      <c r="E9664" s="255"/>
      <c r="F9664" s="255"/>
      <c r="G9664" s="255"/>
      <c r="I9664" s="255"/>
      <c r="J9664" s="255"/>
      <c r="K9664" s="255"/>
      <c r="M9664" s="255"/>
      <c r="S9664" s="255"/>
    </row>
    <row r="9665" customFormat="false" ht="15" hidden="false" customHeight="false" outlineLevel="0" collapsed="false">
      <c r="E9665" s="255"/>
      <c r="F9665" s="255"/>
      <c r="G9665" s="255"/>
      <c r="I9665" s="255"/>
      <c r="J9665" s="255"/>
      <c r="K9665" s="255"/>
      <c r="M9665" s="255"/>
      <c r="S9665" s="255"/>
    </row>
    <row r="9666" customFormat="false" ht="15" hidden="false" customHeight="false" outlineLevel="0" collapsed="false">
      <c r="E9666" s="255"/>
      <c r="F9666" s="255"/>
      <c r="G9666" s="255"/>
      <c r="I9666" s="255"/>
      <c r="J9666" s="255"/>
      <c r="K9666" s="255"/>
      <c r="M9666" s="255"/>
      <c r="S9666" s="255"/>
    </row>
    <row r="9667" customFormat="false" ht="15" hidden="false" customHeight="false" outlineLevel="0" collapsed="false">
      <c r="E9667" s="255"/>
      <c r="F9667" s="255"/>
      <c r="G9667" s="255"/>
      <c r="I9667" s="255"/>
      <c r="J9667" s="255"/>
      <c r="K9667" s="255"/>
      <c r="M9667" s="255"/>
      <c r="S9667" s="255"/>
    </row>
    <row r="9668" customFormat="false" ht="15" hidden="false" customHeight="false" outlineLevel="0" collapsed="false">
      <c r="E9668" s="255"/>
      <c r="F9668" s="255"/>
      <c r="G9668" s="255"/>
      <c r="I9668" s="255"/>
      <c r="J9668" s="255"/>
      <c r="K9668" s="255"/>
      <c r="M9668" s="255"/>
      <c r="S9668" s="255"/>
    </row>
    <row r="9669" customFormat="false" ht="15" hidden="false" customHeight="false" outlineLevel="0" collapsed="false">
      <c r="E9669" s="255"/>
      <c r="F9669" s="255"/>
      <c r="G9669" s="255"/>
      <c r="I9669" s="255"/>
      <c r="J9669" s="255"/>
      <c r="K9669" s="255"/>
      <c r="M9669" s="255"/>
      <c r="S9669" s="255"/>
    </row>
    <row r="9670" customFormat="false" ht="15" hidden="false" customHeight="false" outlineLevel="0" collapsed="false">
      <c r="E9670" s="255"/>
      <c r="F9670" s="255"/>
      <c r="G9670" s="255"/>
      <c r="I9670" s="255"/>
      <c r="J9670" s="255"/>
      <c r="K9670" s="255"/>
      <c r="M9670" s="255"/>
      <c r="S9670" s="255"/>
    </row>
    <row r="9671" customFormat="false" ht="15" hidden="false" customHeight="false" outlineLevel="0" collapsed="false">
      <c r="E9671" s="255"/>
      <c r="F9671" s="255"/>
      <c r="G9671" s="255"/>
      <c r="I9671" s="255"/>
      <c r="J9671" s="255"/>
      <c r="K9671" s="255"/>
      <c r="M9671" s="255"/>
      <c r="S9671" s="255"/>
    </row>
    <row r="9672" customFormat="false" ht="15" hidden="false" customHeight="false" outlineLevel="0" collapsed="false">
      <c r="E9672" s="255"/>
      <c r="F9672" s="255"/>
      <c r="G9672" s="255"/>
      <c r="I9672" s="255"/>
      <c r="J9672" s="255"/>
      <c r="K9672" s="255"/>
      <c r="M9672" s="255"/>
      <c r="S9672" s="255"/>
    </row>
    <row r="9673" customFormat="false" ht="15" hidden="false" customHeight="false" outlineLevel="0" collapsed="false">
      <c r="E9673" s="255"/>
      <c r="F9673" s="255"/>
      <c r="G9673" s="255"/>
      <c r="I9673" s="255"/>
      <c r="J9673" s="255"/>
      <c r="K9673" s="255"/>
      <c r="M9673" s="255"/>
      <c r="S9673" s="255"/>
    </row>
    <row r="9674" customFormat="false" ht="15" hidden="false" customHeight="false" outlineLevel="0" collapsed="false">
      <c r="E9674" s="255"/>
      <c r="F9674" s="255"/>
      <c r="G9674" s="255"/>
      <c r="I9674" s="255"/>
      <c r="J9674" s="255"/>
      <c r="K9674" s="255"/>
      <c r="M9674" s="255"/>
      <c r="S9674" s="255"/>
    </row>
    <row r="9675" customFormat="false" ht="15" hidden="false" customHeight="false" outlineLevel="0" collapsed="false">
      <c r="E9675" s="255"/>
      <c r="F9675" s="255"/>
      <c r="G9675" s="255"/>
      <c r="I9675" s="255"/>
      <c r="J9675" s="255"/>
      <c r="K9675" s="255"/>
      <c r="M9675" s="255"/>
      <c r="S9675" s="255"/>
    </row>
    <row r="9676" customFormat="false" ht="15" hidden="false" customHeight="false" outlineLevel="0" collapsed="false">
      <c r="E9676" s="255"/>
      <c r="F9676" s="255"/>
      <c r="G9676" s="255"/>
      <c r="I9676" s="255"/>
      <c r="J9676" s="255"/>
      <c r="K9676" s="255"/>
      <c r="M9676" s="255"/>
      <c r="S9676" s="255"/>
    </row>
    <row r="9677" customFormat="false" ht="15" hidden="false" customHeight="false" outlineLevel="0" collapsed="false">
      <c r="E9677" s="255"/>
      <c r="F9677" s="255"/>
      <c r="G9677" s="255"/>
      <c r="I9677" s="255"/>
      <c r="J9677" s="255"/>
      <c r="K9677" s="255"/>
      <c r="M9677" s="255"/>
      <c r="S9677" s="255"/>
    </row>
    <row r="9678" customFormat="false" ht="15" hidden="false" customHeight="false" outlineLevel="0" collapsed="false">
      <c r="E9678" s="255"/>
      <c r="F9678" s="255"/>
      <c r="G9678" s="255"/>
      <c r="I9678" s="255"/>
      <c r="J9678" s="255"/>
      <c r="K9678" s="255"/>
      <c r="M9678" s="255"/>
      <c r="S9678" s="255"/>
    </row>
    <row r="9679" customFormat="false" ht="15" hidden="false" customHeight="false" outlineLevel="0" collapsed="false">
      <c r="E9679" s="255"/>
      <c r="F9679" s="255"/>
      <c r="G9679" s="255"/>
      <c r="I9679" s="255"/>
      <c r="J9679" s="255"/>
      <c r="K9679" s="255"/>
      <c r="M9679" s="255"/>
      <c r="S9679" s="255"/>
    </row>
    <row r="9680" customFormat="false" ht="15" hidden="false" customHeight="false" outlineLevel="0" collapsed="false">
      <c r="E9680" s="255"/>
      <c r="F9680" s="255"/>
      <c r="G9680" s="255"/>
      <c r="I9680" s="255"/>
      <c r="J9680" s="255"/>
      <c r="K9680" s="255"/>
      <c r="M9680" s="255"/>
      <c r="S9680" s="255"/>
    </row>
    <row r="9681" customFormat="false" ht="15" hidden="false" customHeight="false" outlineLevel="0" collapsed="false">
      <c r="E9681" s="255"/>
      <c r="F9681" s="255"/>
      <c r="G9681" s="255"/>
      <c r="I9681" s="255"/>
      <c r="J9681" s="255"/>
      <c r="K9681" s="255"/>
      <c r="M9681" s="255"/>
      <c r="S9681" s="255"/>
    </row>
    <row r="9682" customFormat="false" ht="15" hidden="false" customHeight="false" outlineLevel="0" collapsed="false">
      <c r="E9682" s="255"/>
      <c r="F9682" s="255"/>
      <c r="G9682" s="255"/>
      <c r="I9682" s="255"/>
      <c r="J9682" s="255"/>
      <c r="K9682" s="255"/>
      <c r="M9682" s="255"/>
      <c r="S9682" s="255"/>
    </row>
    <row r="9683" customFormat="false" ht="15" hidden="false" customHeight="false" outlineLevel="0" collapsed="false">
      <c r="E9683" s="255"/>
      <c r="F9683" s="255"/>
      <c r="G9683" s="255"/>
      <c r="I9683" s="255"/>
      <c r="J9683" s="255"/>
      <c r="K9683" s="255"/>
      <c r="M9683" s="255"/>
      <c r="S9683" s="255"/>
    </row>
    <row r="9684" customFormat="false" ht="15" hidden="false" customHeight="false" outlineLevel="0" collapsed="false">
      <c r="E9684" s="255"/>
      <c r="F9684" s="255"/>
      <c r="G9684" s="255"/>
      <c r="I9684" s="255"/>
      <c r="J9684" s="255"/>
      <c r="K9684" s="255"/>
      <c r="M9684" s="255"/>
      <c r="S9684" s="255"/>
    </row>
    <row r="9685" customFormat="false" ht="15" hidden="false" customHeight="false" outlineLevel="0" collapsed="false">
      <c r="E9685" s="255"/>
      <c r="F9685" s="255"/>
      <c r="G9685" s="255"/>
      <c r="I9685" s="255"/>
      <c r="J9685" s="255"/>
      <c r="K9685" s="255"/>
      <c r="M9685" s="255"/>
      <c r="S9685" s="255"/>
    </row>
    <row r="9686" customFormat="false" ht="15" hidden="false" customHeight="false" outlineLevel="0" collapsed="false">
      <c r="E9686" s="255"/>
      <c r="F9686" s="255"/>
      <c r="G9686" s="255"/>
      <c r="I9686" s="255"/>
      <c r="J9686" s="255"/>
      <c r="K9686" s="255"/>
      <c r="M9686" s="255"/>
      <c r="S9686" s="255"/>
    </row>
    <row r="9687" customFormat="false" ht="15" hidden="false" customHeight="false" outlineLevel="0" collapsed="false">
      <c r="E9687" s="255"/>
      <c r="F9687" s="255"/>
      <c r="G9687" s="255"/>
      <c r="I9687" s="255"/>
      <c r="J9687" s="255"/>
      <c r="K9687" s="255"/>
      <c r="M9687" s="255"/>
      <c r="S9687" s="255"/>
    </row>
    <row r="9688" customFormat="false" ht="15" hidden="false" customHeight="false" outlineLevel="0" collapsed="false">
      <c r="E9688" s="255"/>
      <c r="F9688" s="255"/>
      <c r="G9688" s="255"/>
      <c r="I9688" s="255"/>
      <c r="J9688" s="255"/>
      <c r="K9688" s="255"/>
      <c r="M9688" s="255"/>
      <c r="S9688" s="255"/>
    </row>
    <row r="9689" customFormat="false" ht="15" hidden="false" customHeight="false" outlineLevel="0" collapsed="false">
      <c r="E9689" s="255"/>
      <c r="F9689" s="255"/>
      <c r="G9689" s="255"/>
      <c r="I9689" s="255"/>
      <c r="J9689" s="255"/>
      <c r="K9689" s="255"/>
      <c r="M9689" s="255"/>
      <c r="S9689" s="255"/>
    </row>
    <row r="9690" customFormat="false" ht="15" hidden="false" customHeight="false" outlineLevel="0" collapsed="false">
      <c r="E9690" s="255"/>
      <c r="F9690" s="255"/>
      <c r="G9690" s="255"/>
      <c r="I9690" s="255"/>
      <c r="J9690" s="255"/>
      <c r="K9690" s="255"/>
      <c r="M9690" s="255"/>
      <c r="S9690" s="255"/>
    </row>
    <row r="9691" customFormat="false" ht="15" hidden="false" customHeight="false" outlineLevel="0" collapsed="false">
      <c r="E9691" s="255"/>
      <c r="F9691" s="255"/>
      <c r="G9691" s="255"/>
      <c r="I9691" s="255"/>
      <c r="J9691" s="255"/>
      <c r="K9691" s="255"/>
      <c r="M9691" s="255"/>
      <c r="S9691" s="255"/>
    </row>
    <row r="9692" customFormat="false" ht="15" hidden="false" customHeight="false" outlineLevel="0" collapsed="false">
      <c r="E9692" s="255"/>
      <c r="F9692" s="255"/>
      <c r="G9692" s="255"/>
      <c r="I9692" s="255"/>
      <c r="J9692" s="255"/>
      <c r="K9692" s="255"/>
      <c r="M9692" s="255"/>
      <c r="S9692" s="255"/>
    </row>
    <row r="9693" customFormat="false" ht="15" hidden="false" customHeight="false" outlineLevel="0" collapsed="false">
      <c r="E9693" s="255"/>
      <c r="F9693" s="255"/>
      <c r="G9693" s="255"/>
      <c r="I9693" s="255"/>
      <c r="J9693" s="255"/>
      <c r="K9693" s="255"/>
      <c r="M9693" s="255"/>
      <c r="S9693" s="255"/>
    </row>
    <row r="9694" customFormat="false" ht="15" hidden="false" customHeight="false" outlineLevel="0" collapsed="false">
      <c r="E9694" s="255"/>
      <c r="F9694" s="255"/>
      <c r="G9694" s="255"/>
      <c r="I9694" s="255"/>
      <c r="J9694" s="255"/>
      <c r="K9694" s="255"/>
      <c r="M9694" s="255"/>
      <c r="S9694" s="255"/>
    </row>
    <row r="9695" customFormat="false" ht="15" hidden="false" customHeight="false" outlineLevel="0" collapsed="false">
      <c r="E9695" s="255"/>
      <c r="F9695" s="255"/>
      <c r="G9695" s="255"/>
      <c r="I9695" s="255"/>
      <c r="J9695" s="255"/>
      <c r="K9695" s="255"/>
      <c r="M9695" s="255"/>
      <c r="S9695" s="255"/>
    </row>
    <row r="9696" customFormat="false" ht="15" hidden="false" customHeight="false" outlineLevel="0" collapsed="false">
      <c r="E9696" s="255"/>
      <c r="F9696" s="255"/>
      <c r="G9696" s="255"/>
      <c r="I9696" s="255"/>
      <c r="J9696" s="255"/>
      <c r="K9696" s="255"/>
      <c r="M9696" s="255"/>
      <c r="S9696" s="255"/>
    </row>
    <row r="9697" customFormat="false" ht="15" hidden="false" customHeight="false" outlineLevel="0" collapsed="false">
      <c r="E9697" s="255"/>
      <c r="F9697" s="255"/>
      <c r="G9697" s="255"/>
      <c r="I9697" s="255"/>
      <c r="J9697" s="255"/>
      <c r="K9697" s="255"/>
      <c r="M9697" s="255"/>
      <c r="S9697" s="255"/>
    </row>
    <row r="9698" customFormat="false" ht="15" hidden="false" customHeight="false" outlineLevel="0" collapsed="false">
      <c r="E9698" s="255"/>
      <c r="F9698" s="255"/>
      <c r="G9698" s="255"/>
      <c r="I9698" s="255"/>
      <c r="J9698" s="255"/>
      <c r="K9698" s="255"/>
      <c r="M9698" s="255"/>
      <c r="S9698" s="255"/>
    </row>
    <row r="9699" customFormat="false" ht="15" hidden="false" customHeight="false" outlineLevel="0" collapsed="false">
      <c r="E9699" s="255"/>
      <c r="F9699" s="255"/>
      <c r="G9699" s="255"/>
      <c r="I9699" s="255"/>
      <c r="J9699" s="255"/>
      <c r="K9699" s="255"/>
      <c r="M9699" s="255"/>
      <c r="S9699" s="255"/>
    </row>
    <row r="9700" customFormat="false" ht="15" hidden="false" customHeight="false" outlineLevel="0" collapsed="false">
      <c r="E9700" s="255"/>
      <c r="F9700" s="255"/>
      <c r="G9700" s="255"/>
      <c r="I9700" s="255"/>
      <c r="J9700" s="255"/>
      <c r="K9700" s="255"/>
      <c r="M9700" s="255"/>
      <c r="S9700" s="255"/>
    </row>
    <row r="9701" customFormat="false" ht="15" hidden="false" customHeight="false" outlineLevel="0" collapsed="false">
      <c r="E9701" s="255"/>
      <c r="F9701" s="255"/>
      <c r="G9701" s="255"/>
      <c r="I9701" s="255"/>
      <c r="J9701" s="255"/>
      <c r="K9701" s="255"/>
      <c r="M9701" s="255"/>
      <c r="S9701" s="255"/>
    </row>
    <row r="9702" customFormat="false" ht="15" hidden="false" customHeight="false" outlineLevel="0" collapsed="false">
      <c r="E9702" s="255"/>
      <c r="F9702" s="255"/>
      <c r="G9702" s="255"/>
      <c r="I9702" s="255"/>
      <c r="J9702" s="255"/>
      <c r="K9702" s="255"/>
      <c r="M9702" s="255"/>
      <c r="S9702" s="255"/>
    </row>
    <row r="9703" customFormat="false" ht="15" hidden="false" customHeight="false" outlineLevel="0" collapsed="false">
      <c r="E9703" s="255"/>
      <c r="F9703" s="255"/>
      <c r="G9703" s="255"/>
      <c r="I9703" s="255"/>
      <c r="J9703" s="255"/>
      <c r="K9703" s="255"/>
      <c r="M9703" s="255"/>
      <c r="S9703" s="255"/>
    </row>
    <row r="9704" customFormat="false" ht="15" hidden="false" customHeight="false" outlineLevel="0" collapsed="false">
      <c r="E9704" s="255"/>
      <c r="F9704" s="255"/>
      <c r="G9704" s="255"/>
      <c r="I9704" s="255"/>
      <c r="J9704" s="255"/>
      <c r="K9704" s="255"/>
      <c r="M9704" s="255"/>
      <c r="S9704" s="255"/>
    </row>
    <row r="9705" customFormat="false" ht="15" hidden="false" customHeight="false" outlineLevel="0" collapsed="false">
      <c r="E9705" s="255"/>
      <c r="F9705" s="255"/>
      <c r="G9705" s="255"/>
      <c r="I9705" s="255"/>
      <c r="J9705" s="255"/>
      <c r="K9705" s="255"/>
      <c r="M9705" s="255"/>
      <c r="S9705" s="255"/>
    </row>
    <row r="9706" customFormat="false" ht="15" hidden="false" customHeight="false" outlineLevel="0" collapsed="false">
      <c r="E9706" s="255"/>
      <c r="F9706" s="255"/>
      <c r="G9706" s="255"/>
      <c r="I9706" s="255"/>
      <c r="J9706" s="255"/>
      <c r="K9706" s="255"/>
      <c r="M9706" s="255"/>
      <c r="S9706" s="255"/>
    </row>
    <row r="9707" customFormat="false" ht="15" hidden="false" customHeight="false" outlineLevel="0" collapsed="false">
      <c r="E9707" s="255"/>
      <c r="F9707" s="255"/>
      <c r="G9707" s="255"/>
      <c r="I9707" s="255"/>
      <c r="J9707" s="255"/>
      <c r="K9707" s="255"/>
      <c r="M9707" s="255"/>
      <c r="S9707" s="255"/>
    </row>
    <row r="9708" customFormat="false" ht="15" hidden="false" customHeight="false" outlineLevel="0" collapsed="false">
      <c r="E9708" s="255"/>
      <c r="F9708" s="255"/>
      <c r="G9708" s="255"/>
      <c r="I9708" s="255"/>
      <c r="J9708" s="255"/>
      <c r="K9708" s="255"/>
      <c r="M9708" s="255"/>
      <c r="S9708" s="255"/>
    </row>
    <row r="9709" customFormat="false" ht="15" hidden="false" customHeight="false" outlineLevel="0" collapsed="false">
      <c r="E9709" s="255"/>
      <c r="F9709" s="255"/>
      <c r="G9709" s="255"/>
      <c r="I9709" s="255"/>
      <c r="J9709" s="255"/>
      <c r="K9709" s="255"/>
      <c r="M9709" s="255"/>
      <c r="S9709" s="255"/>
    </row>
    <row r="9710" customFormat="false" ht="15" hidden="false" customHeight="false" outlineLevel="0" collapsed="false">
      <c r="E9710" s="255"/>
      <c r="F9710" s="255"/>
      <c r="G9710" s="255"/>
      <c r="I9710" s="255"/>
      <c r="J9710" s="255"/>
      <c r="K9710" s="255"/>
      <c r="M9710" s="255"/>
      <c r="S9710" s="255"/>
    </row>
    <row r="9711" customFormat="false" ht="15" hidden="false" customHeight="false" outlineLevel="0" collapsed="false">
      <c r="E9711" s="255"/>
      <c r="F9711" s="255"/>
      <c r="G9711" s="255"/>
      <c r="I9711" s="255"/>
      <c r="J9711" s="255"/>
      <c r="K9711" s="255"/>
      <c r="M9711" s="255"/>
      <c r="S9711" s="255"/>
    </row>
    <row r="9712" customFormat="false" ht="15" hidden="false" customHeight="false" outlineLevel="0" collapsed="false">
      <c r="E9712" s="255"/>
      <c r="F9712" s="255"/>
      <c r="G9712" s="255"/>
      <c r="I9712" s="255"/>
      <c r="J9712" s="255"/>
      <c r="K9712" s="255"/>
      <c r="M9712" s="255"/>
      <c r="S9712" s="255"/>
    </row>
    <row r="9713" customFormat="false" ht="15" hidden="false" customHeight="false" outlineLevel="0" collapsed="false">
      <c r="E9713" s="255"/>
      <c r="F9713" s="255"/>
      <c r="G9713" s="255"/>
      <c r="I9713" s="255"/>
      <c r="J9713" s="255"/>
      <c r="K9713" s="255"/>
      <c r="M9713" s="255"/>
      <c r="S9713" s="255"/>
    </row>
    <row r="9714" customFormat="false" ht="15" hidden="false" customHeight="false" outlineLevel="0" collapsed="false">
      <c r="E9714" s="255"/>
      <c r="F9714" s="255"/>
      <c r="G9714" s="255"/>
      <c r="I9714" s="255"/>
      <c r="J9714" s="255"/>
      <c r="K9714" s="255"/>
      <c r="M9714" s="255"/>
      <c r="S9714" s="255"/>
    </row>
    <row r="9715" customFormat="false" ht="15" hidden="false" customHeight="false" outlineLevel="0" collapsed="false">
      <c r="E9715" s="255"/>
      <c r="F9715" s="255"/>
      <c r="G9715" s="255"/>
      <c r="I9715" s="255"/>
      <c r="J9715" s="255"/>
      <c r="K9715" s="255"/>
      <c r="M9715" s="255"/>
      <c r="S9715" s="255"/>
    </row>
    <row r="9716" customFormat="false" ht="15" hidden="false" customHeight="false" outlineLevel="0" collapsed="false">
      <c r="E9716" s="255"/>
      <c r="F9716" s="255"/>
      <c r="G9716" s="255"/>
      <c r="I9716" s="255"/>
      <c r="J9716" s="255"/>
      <c r="K9716" s="255"/>
      <c r="M9716" s="255"/>
      <c r="S9716" s="255"/>
    </row>
    <row r="9717" customFormat="false" ht="15" hidden="false" customHeight="false" outlineLevel="0" collapsed="false">
      <c r="E9717" s="255"/>
      <c r="F9717" s="255"/>
      <c r="G9717" s="255"/>
      <c r="I9717" s="255"/>
      <c r="J9717" s="255"/>
      <c r="K9717" s="255"/>
      <c r="M9717" s="255"/>
      <c r="S9717" s="255"/>
    </row>
    <row r="9718" customFormat="false" ht="15" hidden="false" customHeight="false" outlineLevel="0" collapsed="false">
      <c r="E9718" s="255"/>
      <c r="F9718" s="255"/>
      <c r="G9718" s="255"/>
      <c r="I9718" s="255"/>
      <c r="J9718" s="255"/>
      <c r="K9718" s="255"/>
      <c r="M9718" s="255"/>
      <c r="S9718" s="255"/>
    </row>
    <row r="9719" customFormat="false" ht="15" hidden="false" customHeight="false" outlineLevel="0" collapsed="false">
      <c r="E9719" s="255"/>
      <c r="F9719" s="255"/>
      <c r="G9719" s="255"/>
      <c r="I9719" s="255"/>
      <c r="J9719" s="255"/>
      <c r="K9719" s="255"/>
      <c r="M9719" s="255"/>
      <c r="S9719" s="255"/>
    </row>
    <row r="9720" customFormat="false" ht="15" hidden="false" customHeight="false" outlineLevel="0" collapsed="false">
      <c r="E9720" s="255"/>
      <c r="F9720" s="255"/>
      <c r="G9720" s="255"/>
      <c r="I9720" s="255"/>
      <c r="J9720" s="255"/>
      <c r="K9720" s="255"/>
      <c r="M9720" s="255"/>
      <c r="S9720" s="255"/>
    </row>
    <row r="9721" customFormat="false" ht="15" hidden="false" customHeight="false" outlineLevel="0" collapsed="false">
      <c r="E9721" s="255"/>
      <c r="F9721" s="255"/>
      <c r="G9721" s="255"/>
      <c r="I9721" s="255"/>
      <c r="J9721" s="255"/>
      <c r="K9721" s="255"/>
      <c r="M9721" s="255"/>
      <c r="S9721" s="255"/>
    </row>
    <row r="9722" customFormat="false" ht="15" hidden="false" customHeight="false" outlineLevel="0" collapsed="false">
      <c r="E9722" s="255"/>
      <c r="F9722" s="255"/>
      <c r="G9722" s="255"/>
      <c r="I9722" s="255"/>
      <c r="J9722" s="255"/>
      <c r="K9722" s="255"/>
      <c r="M9722" s="255"/>
      <c r="S9722" s="255"/>
    </row>
    <row r="9723" customFormat="false" ht="15" hidden="false" customHeight="false" outlineLevel="0" collapsed="false">
      <c r="E9723" s="255"/>
      <c r="F9723" s="255"/>
      <c r="G9723" s="255"/>
      <c r="I9723" s="255"/>
      <c r="J9723" s="255"/>
      <c r="K9723" s="255"/>
      <c r="M9723" s="255"/>
      <c r="S9723" s="255"/>
    </row>
    <row r="9724" customFormat="false" ht="15" hidden="false" customHeight="false" outlineLevel="0" collapsed="false">
      <c r="E9724" s="255"/>
      <c r="F9724" s="255"/>
      <c r="G9724" s="255"/>
      <c r="I9724" s="255"/>
      <c r="J9724" s="255"/>
      <c r="K9724" s="255"/>
      <c r="M9724" s="255"/>
      <c r="S9724" s="255"/>
    </row>
    <row r="9725" customFormat="false" ht="15" hidden="false" customHeight="false" outlineLevel="0" collapsed="false">
      <c r="E9725" s="255"/>
      <c r="F9725" s="255"/>
      <c r="G9725" s="255"/>
      <c r="I9725" s="255"/>
      <c r="J9725" s="255"/>
      <c r="K9725" s="255"/>
      <c r="M9725" s="255"/>
      <c r="S9725" s="255"/>
    </row>
    <row r="9726" customFormat="false" ht="15" hidden="false" customHeight="false" outlineLevel="0" collapsed="false">
      <c r="E9726" s="255"/>
      <c r="F9726" s="255"/>
      <c r="G9726" s="255"/>
      <c r="I9726" s="255"/>
      <c r="J9726" s="255"/>
      <c r="K9726" s="255"/>
      <c r="M9726" s="255"/>
      <c r="S9726" s="255"/>
    </row>
    <row r="9727" customFormat="false" ht="15" hidden="false" customHeight="false" outlineLevel="0" collapsed="false">
      <c r="E9727" s="255"/>
      <c r="F9727" s="255"/>
      <c r="G9727" s="255"/>
      <c r="I9727" s="255"/>
      <c r="J9727" s="255"/>
      <c r="K9727" s="255"/>
      <c r="M9727" s="255"/>
      <c r="S9727" s="255"/>
    </row>
    <row r="9728" customFormat="false" ht="15" hidden="false" customHeight="false" outlineLevel="0" collapsed="false">
      <c r="E9728" s="255"/>
      <c r="F9728" s="255"/>
      <c r="G9728" s="255"/>
      <c r="I9728" s="255"/>
      <c r="J9728" s="255"/>
      <c r="K9728" s="255"/>
      <c r="M9728" s="255"/>
      <c r="S9728" s="255"/>
    </row>
    <row r="9729" customFormat="false" ht="15" hidden="false" customHeight="false" outlineLevel="0" collapsed="false">
      <c r="E9729" s="255"/>
      <c r="F9729" s="255"/>
      <c r="G9729" s="255"/>
      <c r="I9729" s="255"/>
      <c r="J9729" s="255"/>
      <c r="K9729" s="255"/>
      <c r="M9729" s="255"/>
      <c r="S9729" s="255"/>
    </row>
    <row r="9730" customFormat="false" ht="15" hidden="false" customHeight="false" outlineLevel="0" collapsed="false">
      <c r="E9730" s="255"/>
      <c r="F9730" s="255"/>
      <c r="G9730" s="255"/>
      <c r="I9730" s="255"/>
      <c r="J9730" s="255"/>
      <c r="K9730" s="255"/>
      <c r="M9730" s="255"/>
      <c r="S9730" s="255"/>
    </row>
    <row r="9731" customFormat="false" ht="15" hidden="false" customHeight="false" outlineLevel="0" collapsed="false">
      <c r="E9731" s="255"/>
      <c r="F9731" s="255"/>
      <c r="G9731" s="255"/>
      <c r="I9731" s="255"/>
      <c r="J9731" s="255"/>
      <c r="K9731" s="255"/>
      <c r="M9731" s="255"/>
      <c r="S9731" s="255"/>
    </row>
    <row r="9732" customFormat="false" ht="15" hidden="false" customHeight="false" outlineLevel="0" collapsed="false">
      <c r="E9732" s="255"/>
      <c r="F9732" s="255"/>
      <c r="G9732" s="255"/>
      <c r="I9732" s="255"/>
      <c r="J9732" s="255"/>
      <c r="K9732" s="255"/>
      <c r="M9732" s="255"/>
      <c r="S9732" s="255"/>
    </row>
    <row r="9733" customFormat="false" ht="15" hidden="false" customHeight="false" outlineLevel="0" collapsed="false">
      <c r="E9733" s="255"/>
      <c r="F9733" s="255"/>
      <c r="G9733" s="255"/>
      <c r="I9733" s="255"/>
      <c r="J9733" s="255"/>
      <c r="K9733" s="255"/>
      <c r="M9733" s="255"/>
      <c r="S9733" s="255"/>
    </row>
    <row r="9734" customFormat="false" ht="15" hidden="false" customHeight="false" outlineLevel="0" collapsed="false">
      <c r="E9734" s="255"/>
      <c r="F9734" s="255"/>
      <c r="G9734" s="255"/>
      <c r="I9734" s="255"/>
      <c r="J9734" s="255"/>
      <c r="K9734" s="255"/>
      <c r="M9734" s="255"/>
      <c r="S9734" s="255"/>
    </row>
    <row r="9735" customFormat="false" ht="15" hidden="false" customHeight="false" outlineLevel="0" collapsed="false">
      <c r="E9735" s="255"/>
      <c r="F9735" s="255"/>
      <c r="G9735" s="255"/>
      <c r="I9735" s="255"/>
      <c r="J9735" s="255"/>
      <c r="K9735" s="255"/>
      <c r="M9735" s="255"/>
      <c r="S9735" s="255"/>
    </row>
    <row r="9736" customFormat="false" ht="15" hidden="false" customHeight="false" outlineLevel="0" collapsed="false">
      <c r="E9736" s="255"/>
      <c r="F9736" s="255"/>
      <c r="G9736" s="255"/>
      <c r="I9736" s="255"/>
      <c r="J9736" s="255"/>
      <c r="K9736" s="255"/>
      <c r="M9736" s="255"/>
      <c r="S9736" s="255"/>
    </row>
    <row r="9737" customFormat="false" ht="15" hidden="false" customHeight="false" outlineLevel="0" collapsed="false">
      <c r="E9737" s="255"/>
      <c r="F9737" s="255"/>
      <c r="G9737" s="255"/>
      <c r="I9737" s="255"/>
      <c r="J9737" s="255"/>
      <c r="K9737" s="255"/>
      <c r="M9737" s="255"/>
      <c r="S9737" s="255"/>
    </row>
    <row r="9738" customFormat="false" ht="15" hidden="false" customHeight="false" outlineLevel="0" collapsed="false">
      <c r="E9738" s="255"/>
      <c r="F9738" s="255"/>
      <c r="G9738" s="255"/>
      <c r="I9738" s="255"/>
      <c r="J9738" s="255"/>
      <c r="K9738" s="255"/>
      <c r="M9738" s="255"/>
      <c r="S9738" s="255"/>
    </row>
    <row r="9739" customFormat="false" ht="15" hidden="false" customHeight="false" outlineLevel="0" collapsed="false">
      <c r="E9739" s="255"/>
      <c r="F9739" s="255"/>
      <c r="G9739" s="255"/>
      <c r="I9739" s="255"/>
      <c r="J9739" s="255"/>
      <c r="K9739" s="255"/>
      <c r="M9739" s="255"/>
      <c r="S9739" s="255"/>
    </row>
    <row r="9740" customFormat="false" ht="15" hidden="false" customHeight="false" outlineLevel="0" collapsed="false">
      <c r="E9740" s="255"/>
      <c r="F9740" s="255"/>
      <c r="G9740" s="255"/>
      <c r="I9740" s="255"/>
      <c r="J9740" s="255"/>
      <c r="K9740" s="255"/>
      <c r="M9740" s="255"/>
      <c r="S9740" s="255"/>
    </row>
    <row r="9741" customFormat="false" ht="15" hidden="false" customHeight="false" outlineLevel="0" collapsed="false">
      <c r="E9741" s="255"/>
      <c r="F9741" s="255"/>
      <c r="G9741" s="255"/>
      <c r="I9741" s="255"/>
      <c r="J9741" s="255"/>
      <c r="K9741" s="255"/>
      <c r="M9741" s="255"/>
      <c r="S9741" s="255"/>
    </row>
    <row r="9742" customFormat="false" ht="15" hidden="false" customHeight="false" outlineLevel="0" collapsed="false">
      <c r="E9742" s="255"/>
      <c r="F9742" s="255"/>
      <c r="G9742" s="255"/>
      <c r="I9742" s="255"/>
      <c r="J9742" s="255"/>
      <c r="K9742" s="255"/>
      <c r="M9742" s="255"/>
      <c r="S9742" s="255"/>
    </row>
    <row r="9743" customFormat="false" ht="15" hidden="false" customHeight="false" outlineLevel="0" collapsed="false">
      <c r="E9743" s="255"/>
      <c r="F9743" s="255"/>
      <c r="G9743" s="255"/>
      <c r="I9743" s="255"/>
      <c r="J9743" s="255"/>
      <c r="K9743" s="255"/>
      <c r="M9743" s="255"/>
      <c r="S9743" s="255"/>
    </row>
    <row r="9744" customFormat="false" ht="15" hidden="false" customHeight="false" outlineLevel="0" collapsed="false">
      <c r="E9744" s="255"/>
      <c r="F9744" s="255"/>
      <c r="G9744" s="255"/>
      <c r="I9744" s="255"/>
      <c r="J9744" s="255"/>
      <c r="K9744" s="255"/>
      <c r="M9744" s="255"/>
      <c r="S9744" s="255"/>
    </row>
    <row r="9745" customFormat="false" ht="15" hidden="false" customHeight="false" outlineLevel="0" collapsed="false">
      <c r="E9745" s="255"/>
      <c r="F9745" s="255"/>
      <c r="G9745" s="255"/>
      <c r="I9745" s="255"/>
      <c r="J9745" s="255"/>
      <c r="K9745" s="255"/>
      <c r="M9745" s="255"/>
      <c r="S9745" s="255"/>
    </row>
    <row r="9746" customFormat="false" ht="15" hidden="false" customHeight="false" outlineLevel="0" collapsed="false">
      <c r="E9746" s="255"/>
      <c r="F9746" s="255"/>
      <c r="G9746" s="255"/>
      <c r="I9746" s="255"/>
      <c r="J9746" s="255"/>
      <c r="K9746" s="255"/>
      <c r="M9746" s="255"/>
      <c r="S9746" s="255"/>
    </row>
    <row r="9747" customFormat="false" ht="15" hidden="false" customHeight="false" outlineLevel="0" collapsed="false">
      <c r="E9747" s="255"/>
      <c r="F9747" s="255"/>
      <c r="G9747" s="255"/>
      <c r="I9747" s="255"/>
      <c r="J9747" s="255"/>
      <c r="K9747" s="255"/>
      <c r="M9747" s="255"/>
      <c r="S9747" s="255"/>
    </row>
    <row r="9748" customFormat="false" ht="15" hidden="false" customHeight="false" outlineLevel="0" collapsed="false">
      <c r="E9748" s="255"/>
      <c r="F9748" s="255"/>
      <c r="G9748" s="255"/>
      <c r="I9748" s="255"/>
      <c r="J9748" s="255"/>
      <c r="K9748" s="255"/>
      <c r="M9748" s="255"/>
      <c r="S9748" s="255"/>
    </row>
    <row r="9749" customFormat="false" ht="15" hidden="false" customHeight="false" outlineLevel="0" collapsed="false">
      <c r="E9749" s="255"/>
      <c r="F9749" s="255"/>
      <c r="G9749" s="255"/>
      <c r="I9749" s="255"/>
      <c r="J9749" s="255"/>
      <c r="K9749" s="255"/>
      <c r="M9749" s="255"/>
      <c r="S9749" s="255"/>
    </row>
    <row r="9750" customFormat="false" ht="15" hidden="false" customHeight="false" outlineLevel="0" collapsed="false">
      <c r="E9750" s="255"/>
      <c r="F9750" s="255"/>
      <c r="G9750" s="255"/>
      <c r="I9750" s="255"/>
      <c r="J9750" s="255"/>
      <c r="K9750" s="255"/>
      <c r="M9750" s="255"/>
      <c r="S9750" s="255"/>
    </row>
    <row r="9751" customFormat="false" ht="15" hidden="false" customHeight="false" outlineLevel="0" collapsed="false">
      <c r="E9751" s="255"/>
      <c r="F9751" s="255"/>
      <c r="G9751" s="255"/>
      <c r="I9751" s="255"/>
      <c r="J9751" s="255"/>
      <c r="K9751" s="255"/>
      <c r="M9751" s="255"/>
      <c r="S9751" s="255"/>
    </row>
    <row r="9752" customFormat="false" ht="15" hidden="false" customHeight="false" outlineLevel="0" collapsed="false">
      <c r="E9752" s="255"/>
      <c r="F9752" s="255"/>
      <c r="G9752" s="255"/>
      <c r="I9752" s="255"/>
      <c r="J9752" s="255"/>
      <c r="K9752" s="255"/>
      <c r="M9752" s="255"/>
      <c r="S9752" s="255"/>
    </row>
    <row r="9753" customFormat="false" ht="15" hidden="false" customHeight="false" outlineLevel="0" collapsed="false">
      <c r="E9753" s="255"/>
      <c r="F9753" s="255"/>
      <c r="G9753" s="255"/>
      <c r="I9753" s="255"/>
      <c r="J9753" s="255"/>
      <c r="K9753" s="255"/>
      <c r="M9753" s="255"/>
      <c r="S9753" s="255"/>
    </row>
    <row r="9754" customFormat="false" ht="15" hidden="false" customHeight="false" outlineLevel="0" collapsed="false">
      <c r="E9754" s="255"/>
      <c r="F9754" s="255"/>
      <c r="G9754" s="255"/>
      <c r="I9754" s="255"/>
      <c r="J9754" s="255"/>
      <c r="K9754" s="255"/>
      <c r="M9754" s="255"/>
      <c r="S9754" s="255"/>
    </row>
    <row r="9755" customFormat="false" ht="15" hidden="false" customHeight="false" outlineLevel="0" collapsed="false">
      <c r="E9755" s="255"/>
      <c r="F9755" s="255"/>
      <c r="G9755" s="255"/>
      <c r="I9755" s="255"/>
      <c r="J9755" s="255"/>
      <c r="K9755" s="255"/>
      <c r="M9755" s="255"/>
      <c r="S9755" s="255"/>
    </row>
    <row r="9756" customFormat="false" ht="15" hidden="false" customHeight="false" outlineLevel="0" collapsed="false">
      <c r="E9756" s="255"/>
      <c r="F9756" s="255"/>
      <c r="G9756" s="255"/>
      <c r="I9756" s="255"/>
      <c r="J9756" s="255"/>
      <c r="K9756" s="255"/>
      <c r="M9756" s="255"/>
      <c r="S9756" s="255"/>
    </row>
    <row r="9757" customFormat="false" ht="15" hidden="false" customHeight="false" outlineLevel="0" collapsed="false">
      <c r="E9757" s="255"/>
      <c r="F9757" s="255"/>
      <c r="G9757" s="255"/>
      <c r="I9757" s="255"/>
      <c r="J9757" s="255"/>
      <c r="K9757" s="255"/>
      <c r="M9757" s="255"/>
      <c r="S9757" s="255"/>
    </row>
    <row r="9758" customFormat="false" ht="15" hidden="false" customHeight="false" outlineLevel="0" collapsed="false">
      <c r="E9758" s="255"/>
      <c r="F9758" s="255"/>
      <c r="G9758" s="255"/>
      <c r="I9758" s="255"/>
      <c r="J9758" s="255"/>
      <c r="K9758" s="255"/>
      <c r="M9758" s="255"/>
      <c r="S9758" s="255"/>
    </row>
    <row r="9759" customFormat="false" ht="15" hidden="false" customHeight="false" outlineLevel="0" collapsed="false">
      <c r="E9759" s="255"/>
      <c r="F9759" s="255"/>
      <c r="G9759" s="255"/>
      <c r="I9759" s="255"/>
      <c r="J9759" s="255"/>
      <c r="K9759" s="255"/>
      <c r="M9759" s="255"/>
      <c r="S9759" s="255"/>
    </row>
    <row r="9760" customFormat="false" ht="15" hidden="false" customHeight="false" outlineLevel="0" collapsed="false">
      <c r="E9760" s="255"/>
      <c r="F9760" s="255"/>
      <c r="G9760" s="255"/>
      <c r="I9760" s="255"/>
      <c r="J9760" s="255"/>
      <c r="K9760" s="255"/>
      <c r="M9760" s="255"/>
      <c r="S9760" s="255"/>
    </row>
    <row r="9761" customFormat="false" ht="15" hidden="false" customHeight="false" outlineLevel="0" collapsed="false">
      <c r="E9761" s="255"/>
      <c r="F9761" s="255"/>
      <c r="G9761" s="255"/>
      <c r="I9761" s="255"/>
      <c r="J9761" s="255"/>
      <c r="K9761" s="255"/>
      <c r="M9761" s="255"/>
      <c r="S9761" s="255"/>
    </row>
    <row r="9762" customFormat="false" ht="15" hidden="false" customHeight="false" outlineLevel="0" collapsed="false">
      <c r="E9762" s="255"/>
      <c r="F9762" s="255"/>
      <c r="G9762" s="255"/>
      <c r="I9762" s="255"/>
      <c r="J9762" s="255"/>
      <c r="K9762" s="255"/>
      <c r="M9762" s="255"/>
      <c r="S9762" s="255"/>
    </row>
    <row r="9763" customFormat="false" ht="15" hidden="false" customHeight="false" outlineLevel="0" collapsed="false">
      <c r="E9763" s="255"/>
      <c r="F9763" s="255"/>
      <c r="G9763" s="255"/>
      <c r="I9763" s="255"/>
      <c r="J9763" s="255"/>
      <c r="K9763" s="255"/>
      <c r="M9763" s="255"/>
      <c r="S9763" s="255"/>
    </row>
    <row r="9764" customFormat="false" ht="15" hidden="false" customHeight="false" outlineLevel="0" collapsed="false">
      <c r="E9764" s="255"/>
      <c r="F9764" s="255"/>
      <c r="G9764" s="255"/>
      <c r="I9764" s="255"/>
      <c r="J9764" s="255"/>
      <c r="K9764" s="255"/>
      <c r="M9764" s="255"/>
      <c r="S9764" s="255"/>
    </row>
    <row r="9765" customFormat="false" ht="15" hidden="false" customHeight="false" outlineLevel="0" collapsed="false">
      <c r="E9765" s="255"/>
      <c r="F9765" s="255"/>
      <c r="G9765" s="255"/>
      <c r="I9765" s="255"/>
      <c r="J9765" s="255"/>
      <c r="K9765" s="255"/>
      <c r="M9765" s="255"/>
      <c r="S9765" s="255"/>
    </row>
    <row r="9766" customFormat="false" ht="15" hidden="false" customHeight="false" outlineLevel="0" collapsed="false">
      <c r="E9766" s="255"/>
      <c r="F9766" s="255"/>
      <c r="G9766" s="255"/>
      <c r="I9766" s="255"/>
      <c r="J9766" s="255"/>
      <c r="K9766" s="255"/>
      <c r="M9766" s="255"/>
      <c r="S9766" s="255"/>
    </row>
    <row r="9767" customFormat="false" ht="15" hidden="false" customHeight="false" outlineLevel="0" collapsed="false">
      <c r="E9767" s="255"/>
      <c r="F9767" s="255"/>
      <c r="G9767" s="255"/>
      <c r="I9767" s="255"/>
      <c r="J9767" s="255"/>
      <c r="K9767" s="255"/>
      <c r="M9767" s="255"/>
      <c r="S9767" s="255"/>
    </row>
    <row r="9768" customFormat="false" ht="15" hidden="false" customHeight="false" outlineLevel="0" collapsed="false">
      <c r="E9768" s="255"/>
      <c r="F9768" s="255"/>
      <c r="G9768" s="255"/>
      <c r="I9768" s="255"/>
      <c r="J9768" s="255"/>
      <c r="K9768" s="255"/>
      <c r="M9768" s="255"/>
      <c r="S9768" s="255"/>
    </row>
    <row r="9769" customFormat="false" ht="15" hidden="false" customHeight="false" outlineLevel="0" collapsed="false">
      <c r="E9769" s="255"/>
      <c r="F9769" s="255"/>
      <c r="G9769" s="255"/>
      <c r="I9769" s="255"/>
      <c r="J9769" s="255"/>
      <c r="K9769" s="255"/>
      <c r="M9769" s="255"/>
      <c r="S9769" s="255"/>
    </row>
    <row r="9770" customFormat="false" ht="15" hidden="false" customHeight="false" outlineLevel="0" collapsed="false">
      <c r="E9770" s="255"/>
      <c r="F9770" s="255"/>
      <c r="G9770" s="255"/>
      <c r="I9770" s="255"/>
      <c r="J9770" s="255"/>
      <c r="K9770" s="255"/>
      <c r="M9770" s="255"/>
      <c r="S9770" s="255"/>
    </row>
    <row r="9771" customFormat="false" ht="15" hidden="false" customHeight="false" outlineLevel="0" collapsed="false">
      <c r="E9771" s="255"/>
      <c r="F9771" s="255"/>
      <c r="G9771" s="255"/>
      <c r="I9771" s="255"/>
      <c r="J9771" s="255"/>
      <c r="K9771" s="255"/>
      <c r="M9771" s="255"/>
      <c r="S9771" s="255"/>
    </row>
    <row r="9772" customFormat="false" ht="15" hidden="false" customHeight="false" outlineLevel="0" collapsed="false">
      <c r="E9772" s="255"/>
      <c r="F9772" s="255"/>
      <c r="G9772" s="255"/>
      <c r="I9772" s="255"/>
      <c r="J9772" s="255"/>
      <c r="K9772" s="255"/>
      <c r="M9772" s="255"/>
      <c r="S9772" s="255"/>
    </row>
    <row r="9773" customFormat="false" ht="15" hidden="false" customHeight="false" outlineLevel="0" collapsed="false">
      <c r="E9773" s="255"/>
      <c r="F9773" s="255"/>
      <c r="G9773" s="255"/>
      <c r="I9773" s="255"/>
      <c r="J9773" s="255"/>
      <c r="K9773" s="255"/>
      <c r="M9773" s="255"/>
      <c r="S9773" s="255"/>
    </row>
    <row r="9774" customFormat="false" ht="15" hidden="false" customHeight="false" outlineLevel="0" collapsed="false">
      <c r="E9774" s="255"/>
      <c r="F9774" s="255"/>
      <c r="G9774" s="255"/>
      <c r="I9774" s="255"/>
      <c r="J9774" s="255"/>
      <c r="K9774" s="255"/>
      <c r="M9774" s="255"/>
      <c r="S9774" s="255"/>
    </row>
    <row r="9775" customFormat="false" ht="15" hidden="false" customHeight="false" outlineLevel="0" collapsed="false">
      <c r="E9775" s="255"/>
      <c r="F9775" s="255"/>
      <c r="G9775" s="255"/>
      <c r="I9775" s="255"/>
      <c r="J9775" s="255"/>
      <c r="K9775" s="255"/>
      <c r="M9775" s="255"/>
      <c r="S9775" s="255"/>
    </row>
    <row r="9776" customFormat="false" ht="15" hidden="false" customHeight="false" outlineLevel="0" collapsed="false">
      <c r="E9776" s="255"/>
      <c r="F9776" s="255"/>
      <c r="G9776" s="255"/>
      <c r="I9776" s="255"/>
      <c r="J9776" s="255"/>
      <c r="K9776" s="255"/>
      <c r="M9776" s="255"/>
      <c r="S9776" s="255"/>
    </row>
    <row r="9777" customFormat="false" ht="15" hidden="false" customHeight="false" outlineLevel="0" collapsed="false">
      <c r="E9777" s="255"/>
      <c r="F9777" s="255"/>
      <c r="G9777" s="255"/>
      <c r="I9777" s="255"/>
      <c r="J9777" s="255"/>
      <c r="K9777" s="255"/>
      <c r="M9777" s="255"/>
      <c r="S9777" s="255"/>
    </row>
    <row r="9778" customFormat="false" ht="15" hidden="false" customHeight="false" outlineLevel="0" collapsed="false">
      <c r="E9778" s="255"/>
      <c r="F9778" s="255"/>
      <c r="G9778" s="255"/>
      <c r="I9778" s="255"/>
      <c r="J9778" s="255"/>
      <c r="K9778" s="255"/>
      <c r="M9778" s="255"/>
      <c r="S9778" s="255"/>
    </row>
    <row r="9779" customFormat="false" ht="15" hidden="false" customHeight="false" outlineLevel="0" collapsed="false">
      <c r="E9779" s="255"/>
      <c r="F9779" s="255"/>
      <c r="G9779" s="255"/>
      <c r="I9779" s="255"/>
      <c r="J9779" s="255"/>
      <c r="K9779" s="255"/>
      <c r="M9779" s="255"/>
      <c r="S9779" s="255"/>
    </row>
    <row r="9780" customFormat="false" ht="15" hidden="false" customHeight="false" outlineLevel="0" collapsed="false">
      <c r="E9780" s="255"/>
      <c r="F9780" s="255"/>
      <c r="G9780" s="255"/>
      <c r="I9780" s="255"/>
      <c r="J9780" s="255"/>
      <c r="K9780" s="255"/>
      <c r="M9780" s="255"/>
      <c r="S9780" s="255"/>
    </row>
    <row r="9781" customFormat="false" ht="15" hidden="false" customHeight="false" outlineLevel="0" collapsed="false">
      <c r="E9781" s="255"/>
      <c r="F9781" s="255"/>
      <c r="G9781" s="255"/>
      <c r="I9781" s="255"/>
      <c r="J9781" s="255"/>
      <c r="K9781" s="255"/>
      <c r="M9781" s="255"/>
      <c r="S9781" s="255"/>
    </row>
    <row r="9782" customFormat="false" ht="15" hidden="false" customHeight="false" outlineLevel="0" collapsed="false">
      <c r="E9782" s="255"/>
      <c r="F9782" s="255"/>
      <c r="G9782" s="255"/>
      <c r="I9782" s="255"/>
      <c r="J9782" s="255"/>
      <c r="K9782" s="255"/>
      <c r="M9782" s="255"/>
      <c r="S9782" s="255"/>
    </row>
    <row r="9783" customFormat="false" ht="15" hidden="false" customHeight="false" outlineLevel="0" collapsed="false">
      <c r="E9783" s="255"/>
      <c r="F9783" s="255"/>
      <c r="G9783" s="255"/>
      <c r="I9783" s="255"/>
      <c r="J9783" s="255"/>
      <c r="K9783" s="255"/>
      <c r="M9783" s="255"/>
      <c r="S9783" s="255"/>
    </row>
    <row r="9784" customFormat="false" ht="15" hidden="false" customHeight="false" outlineLevel="0" collapsed="false">
      <c r="E9784" s="255"/>
      <c r="F9784" s="255"/>
      <c r="G9784" s="255"/>
      <c r="I9784" s="255"/>
      <c r="J9784" s="255"/>
      <c r="K9784" s="255"/>
      <c r="M9784" s="255"/>
      <c r="S9784" s="255"/>
    </row>
    <row r="9785" customFormat="false" ht="15" hidden="false" customHeight="false" outlineLevel="0" collapsed="false">
      <c r="E9785" s="255"/>
      <c r="F9785" s="255"/>
      <c r="G9785" s="255"/>
      <c r="I9785" s="255"/>
      <c r="J9785" s="255"/>
      <c r="K9785" s="255"/>
      <c r="M9785" s="255"/>
      <c r="S9785" s="255"/>
    </row>
    <row r="9786" customFormat="false" ht="15" hidden="false" customHeight="false" outlineLevel="0" collapsed="false">
      <c r="E9786" s="255"/>
      <c r="F9786" s="255"/>
      <c r="G9786" s="255"/>
      <c r="I9786" s="255"/>
      <c r="J9786" s="255"/>
      <c r="K9786" s="255"/>
      <c r="M9786" s="255"/>
      <c r="S9786" s="255"/>
    </row>
    <row r="9787" customFormat="false" ht="15" hidden="false" customHeight="false" outlineLevel="0" collapsed="false">
      <c r="E9787" s="255"/>
      <c r="F9787" s="255"/>
      <c r="G9787" s="255"/>
      <c r="I9787" s="255"/>
      <c r="J9787" s="255"/>
      <c r="K9787" s="255"/>
      <c r="M9787" s="255"/>
      <c r="S9787" s="255"/>
    </row>
    <row r="9788" customFormat="false" ht="15" hidden="false" customHeight="false" outlineLevel="0" collapsed="false">
      <c r="E9788" s="255"/>
      <c r="F9788" s="255"/>
      <c r="G9788" s="255"/>
      <c r="I9788" s="255"/>
      <c r="J9788" s="255"/>
      <c r="K9788" s="255"/>
      <c r="M9788" s="255"/>
      <c r="S9788" s="255"/>
    </row>
    <row r="9789" customFormat="false" ht="15" hidden="false" customHeight="false" outlineLevel="0" collapsed="false">
      <c r="E9789" s="255"/>
      <c r="F9789" s="255"/>
      <c r="G9789" s="255"/>
      <c r="I9789" s="255"/>
      <c r="J9789" s="255"/>
      <c r="K9789" s="255"/>
      <c r="M9789" s="255"/>
      <c r="S9789" s="255"/>
    </row>
    <row r="9790" customFormat="false" ht="15" hidden="false" customHeight="false" outlineLevel="0" collapsed="false">
      <c r="E9790" s="255"/>
      <c r="F9790" s="255"/>
      <c r="G9790" s="255"/>
      <c r="I9790" s="255"/>
      <c r="J9790" s="255"/>
      <c r="K9790" s="255"/>
      <c r="M9790" s="255"/>
      <c r="S9790" s="255"/>
    </row>
    <row r="9791" customFormat="false" ht="15" hidden="false" customHeight="false" outlineLevel="0" collapsed="false">
      <c r="E9791" s="255"/>
      <c r="F9791" s="255"/>
      <c r="G9791" s="255"/>
      <c r="I9791" s="255"/>
      <c r="J9791" s="255"/>
      <c r="K9791" s="255"/>
      <c r="M9791" s="255"/>
      <c r="S9791" s="255"/>
    </row>
    <row r="9792" customFormat="false" ht="15" hidden="false" customHeight="false" outlineLevel="0" collapsed="false">
      <c r="E9792" s="255"/>
      <c r="F9792" s="255"/>
      <c r="G9792" s="255"/>
      <c r="I9792" s="255"/>
      <c r="J9792" s="255"/>
      <c r="K9792" s="255"/>
      <c r="M9792" s="255"/>
      <c r="S9792" s="255"/>
    </row>
    <row r="9793" customFormat="false" ht="15" hidden="false" customHeight="false" outlineLevel="0" collapsed="false">
      <c r="E9793" s="255"/>
      <c r="F9793" s="255"/>
      <c r="G9793" s="255"/>
      <c r="I9793" s="255"/>
      <c r="J9793" s="255"/>
      <c r="K9793" s="255"/>
      <c r="M9793" s="255"/>
      <c r="S9793" s="255"/>
    </row>
    <row r="9794" customFormat="false" ht="15" hidden="false" customHeight="false" outlineLevel="0" collapsed="false">
      <c r="E9794" s="255"/>
      <c r="F9794" s="255"/>
      <c r="G9794" s="255"/>
      <c r="I9794" s="255"/>
      <c r="J9794" s="255"/>
      <c r="K9794" s="255"/>
      <c r="M9794" s="255"/>
      <c r="S9794" s="255"/>
    </row>
    <row r="9795" customFormat="false" ht="15" hidden="false" customHeight="false" outlineLevel="0" collapsed="false">
      <c r="E9795" s="255"/>
      <c r="F9795" s="255"/>
      <c r="G9795" s="255"/>
      <c r="I9795" s="255"/>
      <c r="J9795" s="255"/>
      <c r="K9795" s="255"/>
      <c r="M9795" s="255"/>
      <c r="S9795" s="255"/>
    </row>
    <row r="9796" customFormat="false" ht="15" hidden="false" customHeight="false" outlineLevel="0" collapsed="false">
      <c r="E9796" s="255"/>
      <c r="F9796" s="255"/>
      <c r="G9796" s="255"/>
      <c r="I9796" s="255"/>
      <c r="J9796" s="255"/>
      <c r="K9796" s="255"/>
      <c r="M9796" s="255"/>
      <c r="S9796" s="255"/>
    </row>
    <row r="9797" customFormat="false" ht="15" hidden="false" customHeight="false" outlineLevel="0" collapsed="false">
      <c r="E9797" s="255"/>
      <c r="F9797" s="255"/>
      <c r="G9797" s="255"/>
      <c r="I9797" s="255"/>
      <c r="J9797" s="255"/>
      <c r="K9797" s="255"/>
      <c r="M9797" s="255"/>
      <c r="S9797" s="255"/>
    </row>
    <row r="9798" customFormat="false" ht="15" hidden="false" customHeight="false" outlineLevel="0" collapsed="false">
      <c r="E9798" s="255"/>
      <c r="F9798" s="255"/>
      <c r="G9798" s="255"/>
      <c r="I9798" s="255"/>
      <c r="J9798" s="255"/>
      <c r="K9798" s="255"/>
      <c r="M9798" s="255"/>
      <c r="S9798" s="255"/>
    </row>
    <row r="9799" customFormat="false" ht="15" hidden="false" customHeight="false" outlineLevel="0" collapsed="false">
      <c r="E9799" s="255"/>
      <c r="F9799" s="255"/>
      <c r="G9799" s="255"/>
      <c r="I9799" s="255"/>
      <c r="J9799" s="255"/>
      <c r="K9799" s="255"/>
      <c r="M9799" s="255"/>
      <c r="S9799" s="255"/>
    </row>
    <row r="9800" customFormat="false" ht="15" hidden="false" customHeight="false" outlineLevel="0" collapsed="false">
      <c r="E9800" s="255"/>
      <c r="F9800" s="255"/>
      <c r="G9800" s="255"/>
      <c r="I9800" s="255"/>
      <c r="J9800" s="255"/>
      <c r="K9800" s="255"/>
      <c r="M9800" s="255"/>
      <c r="S9800" s="255"/>
    </row>
    <row r="9801" customFormat="false" ht="15" hidden="false" customHeight="false" outlineLevel="0" collapsed="false">
      <c r="E9801" s="255"/>
      <c r="F9801" s="255"/>
      <c r="G9801" s="255"/>
      <c r="I9801" s="255"/>
      <c r="J9801" s="255"/>
      <c r="K9801" s="255"/>
      <c r="M9801" s="255"/>
      <c r="S9801" s="255"/>
    </row>
    <row r="9802" customFormat="false" ht="15" hidden="false" customHeight="false" outlineLevel="0" collapsed="false">
      <c r="E9802" s="255"/>
      <c r="F9802" s="255"/>
      <c r="G9802" s="255"/>
      <c r="I9802" s="255"/>
      <c r="J9802" s="255"/>
      <c r="K9802" s="255"/>
      <c r="M9802" s="255"/>
      <c r="S9802" s="255"/>
    </row>
    <row r="9803" customFormat="false" ht="15" hidden="false" customHeight="false" outlineLevel="0" collapsed="false">
      <c r="E9803" s="255"/>
      <c r="F9803" s="255"/>
      <c r="G9803" s="255"/>
      <c r="I9803" s="255"/>
      <c r="J9803" s="255"/>
      <c r="K9803" s="255"/>
      <c r="M9803" s="255"/>
      <c r="S9803" s="255"/>
    </row>
    <row r="9804" customFormat="false" ht="15" hidden="false" customHeight="false" outlineLevel="0" collapsed="false">
      <c r="E9804" s="255"/>
      <c r="F9804" s="255"/>
      <c r="G9804" s="255"/>
      <c r="I9804" s="255"/>
      <c r="J9804" s="255"/>
      <c r="K9804" s="255"/>
      <c r="M9804" s="255"/>
      <c r="S9804" s="255"/>
    </row>
    <row r="9805" customFormat="false" ht="15" hidden="false" customHeight="false" outlineLevel="0" collapsed="false">
      <c r="E9805" s="255"/>
      <c r="F9805" s="255"/>
      <c r="G9805" s="255"/>
      <c r="I9805" s="255"/>
      <c r="J9805" s="255"/>
      <c r="K9805" s="255"/>
      <c r="M9805" s="255"/>
      <c r="S9805" s="255"/>
    </row>
    <row r="9806" customFormat="false" ht="15" hidden="false" customHeight="false" outlineLevel="0" collapsed="false">
      <c r="E9806" s="255"/>
      <c r="F9806" s="255"/>
      <c r="G9806" s="255"/>
      <c r="I9806" s="255"/>
      <c r="J9806" s="255"/>
      <c r="K9806" s="255"/>
      <c r="M9806" s="255"/>
      <c r="S9806" s="255"/>
    </row>
    <row r="9807" customFormat="false" ht="15" hidden="false" customHeight="false" outlineLevel="0" collapsed="false">
      <c r="E9807" s="255"/>
      <c r="F9807" s="255"/>
      <c r="G9807" s="255"/>
      <c r="I9807" s="255"/>
      <c r="J9807" s="255"/>
      <c r="K9807" s="255"/>
      <c r="M9807" s="255"/>
      <c r="S9807" s="255"/>
    </row>
    <row r="9808" customFormat="false" ht="15" hidden="false" customHeight="false" outlineLevel="0" collapsed="false">
      <c r="E9808" s="255"/>
      <c r="F9808" s="255"/>
      <c r="G9808" s="255"/>
      <c r="I9808" s="255"/>
      <c r="J9808" s="255"/>
      <c r="K9808" s="255"/>
      <c r="M9808" s="255"/>
      <c r="S9808" s="255"/>
    </row>
    <row r="9809" customFormat="false" ht="15" hidden="false" customHeight="false" outlineLevel="0" collapsed="false">
      <c r="E9809" s="255"/>
      <c r="F9809" s="255"/>
      <c r="G9809" s="255"/>
      <c r="I9809" s="255"/>
      <c r="J9809" s="255"/>
      <c r="K9809" s="255"/>
      <c r="M9809" s="255"/>
      <c r="S9809" s="255"/>
    </row>
    <row r="9810" customFormat="false" ht="15" hidden="false" customHeight="false" outlineLevel="0" collapsed="false">
      <c r="E9810" s="255"/>
      <c r="F9810" s="255"/>
      <c r="G9810" s="255"/>
      <c r="I9810" s="255"/>
      <c r="J9810" s="255"/>
      <c r="K9810" s="255"/>
      <c r="M9810" s="255"/>
      <c r="S9810" s="255"/>
    </row>
    <row r="9811" customFormat="false" ht="15" hidden="false" customHeight="false" outlineLevel="0" collapsed="false">
      <c r="E9811" s="255"/>
      <c r="F9811" s="255"/>
      <c r="G9811" s="255"/>
      <c r="I9811" s="255"/>
      <c r="J9811" s="255"/>
      <c r="K9811" s="255"/>
      <c r="M9811" s="255"/>
      <c r="S9811" s="255"/>
    </row>
    <row r="9812" customFormat="false" ht="15" hidden="false" customHeight="false" outlineLevel="0" collapsed="false">
      <c r="E9812" s="255"/>
      <c r="F9812" s="255"/>
      <c r="G9812" s="255"/>
      <c r="I9812" s="255"/>
      <c r="J9812" s="255"/>
      <c r="K9812" s="255"/>
      <c r="M9812" s="255"/>
      <c r="S9812" s="255"/>
    </row>
    <row r="9813" customFormat="false" ht="15" hidden="false" customHeight="false" outlineLevel="0" collapsed="false">
      <c r="E9813" s="255"/>
      <c r="F9813" s="255"/>
      <c r="G9813" s="255"/>
      <c r="I9813" s="255"/>
      <c r="J9813" s="255"/>
      <c r="K9813" s="255"/>
      <c r="M9813" s="255"/>
      <c r="S9813" s="255"/>
    </row>
    <row r="9814" customFormat="false" ht="15" hidden="false" customHeight="false" outlineLevel="0" collapsed="false">
      <c r="E9814" s="255"/>
      <c r="F9814" s="255"/>
      <c r="G9814" s="255"/>
      <c r="I9814" s="255"/>
      <c r="J9814" s="255"/>
      <c r="K9814" s="255"/>
      <c r="M9814" s="255"/>
      <c r="S9814" s="255"/>
    </row>
    <row r="9815" customFormat="false" ht="15" hidden="false" customHeight="false" outlineLevel="0" collapsed="false">
      <c r="E9815" s="255"/>
      <c r="F9815" s="255"/>
      <c r="G9815" s="255"/>
      <c r="I9815" s="255"/>
      <c r="J9815" s="255"/>
      <c r="K9815" s="255"/>
      <c r="M9815" s="255"/>
      <c r="S9815" s="255"/>
    </row>
    <row r="9816" customFormat="false" ht="15" hidden="false" customHeight="false" outlineLevel="0" collapsed="false">
      <c r="E9816" s="255"/>
      <c r="F9816" s="255"/>
      <c r="G9816" s="255"/>
      <c r="I9816" s="255"/>
      <c r="J9816" s="255"/>
      <c r="K9816" s="255"/>
      <c r="M9816" s="255"/>
      <c r="S9816" s="255"/>
    </row>
    <row r="9817" customFormat="false" ht="15" hidden="false" customHeight="false" outlineLevel="0" collapsed="false">
      <c r="E9817" s="255"/>
      <c r="F9817" s="255"/>
      <c r="G9817" s="255"/>
      <c r="I9817" s="255"/>
      <c r="J9817" s="255"/>
      <c r="K9817" s="255"/>
      <c r="M9817" s="255"/>
      <c r="S9817" s="255"/>
    </row>
    <row r="9818" customFormat="false" ht="15" hidden="false" customHeight="false" outlineLevel="0" collapsed="false">
      <c r="E9818" s="255"/>
      <c r="F9818" s="255"/>
      <c r="G9818" s="255"/>
      <c r="I9818" s="255"/>
      <c r="J9818" s="255"/>
      <c r="K9818" s="255"/>
      <c r="M9818" s="255"/>
      <c r="S9818" s="255"/>
    </row>
    <row r="9819" customFormat="false" ht="15" hidden="false" customHeight="false" outlineLevel="0" collapsed="false">
      <c r="E9819" s="255"/>
      <c r="F9819" s="255"/>
      <c r="G9819" s="255"/>
      <c r="I9819" s="255"/>
      <c r="J9819" s="255"/>
      <c r="K9819" s="255"/>
      <c r="M9819" s="255"/>
      <c r="S9819" s="255"/>
    </row>
    <row r="9820" customFormat="false" ht="15" hidden="false" customHeight="false" outlineLevel="0" collapsed="false">
      <c r="E9820" s="255"/>
      <c r="F9820" s="255"/>
      <c r="G9820" s="255"/>
      <c r="I9820" s="255"/>
      <c r="J9820" s="255"/>
      <c r="K9820" s="255"/>
      <c r="M9820" s="255"/>
      <c r="S9820" s="255"/>
    </row>
    <row r="9821" customFormat="false" ht="15" hidden="false" customHeight="false" outlineLevel="0" collapsed="false">
      <c r="E9821" s="255"/>
      <c r="F9821" s="255"/>
      <c r="G9821" s="255"/>
      <c r="I9821" s="255"/>
      <c r="J9821" s="255"/>
      <c r="K9821" s="255"/>
      <c r="M9821" s="255"/>
      <c r="S9821" s="255"/>
    </row>
    <row r="9822" customFormat="false" ht="15" hidden="false" customHeight="false" outlineLevel="0" collapsed="false">
      <c r="E9822" s="255"/>
      <c r="F9822" s="255"/>
      <c r="G9822" s="255"/>
      <c r="I9822" s="255"/>
      <c r="J9822" s="255"/>
      <c r="K9822" s="255"/>
      <c r="M9822" s="255"/>
      <c r="S9822" s="255"/>
    </row>
    <row r="9823" customFormat="false" ht="15" hidden="false" customHeight="false" outlineLevel="0" collapsed="false">
      <c r="E9823" s="255"/>
      <c r="F9823" s="255"/>
      <c r="G9823" s="255"/>
      <c r="I9823" s="255"/>
      <c r="J9823" s="255"/>
      <c r="K9823" s="255"/>
      <c r="M9823" s="255"/>
      <c r="S9823" s="255"/>
    </row>
    <row r="9824" customFormat="false" ht="15" hidden="false" customHeight="false" outlineLevel="0" collapsed="false">
      <c r="E9824" s="255"/>
      <c r="F9824" s="255"/>
      <c r="G9824" s="255"/>
      <c r="I9824" s="255"/>
      <c r="J9824" s="255"/>
      <c r="K9824" s="255"/>
      <c r="M9824" s="255"/>
      <c r="S9824" s="255"/>
    </row>
    <row r="9825" customFormat="false" ht="15" hidden="false" customHeight="false" outlineLevel="0" collapsed="false">
      <c r="E9825" s="255"/>
      <c r="F9825" s="255"/>
      <c r="G9825" s="255"/>
      <c r="I9825" s="255"/>
      <c r="J9825" s="255"/>
      <c r="K9825" s="255"/>
      <c r="M9825" s="255"/>
      <c r="S9825" s="255"/>
    </row>
    <row r="9826" customFormat="false" ht="15" hidden="false" customHeight="false" outlineLevel="0" collapsed="false">
      <c r="E9826" s="255"/>
      <c r="F9826" s="255"/>
      <c r="G9826" s="255"/>
      <c r="I9826" s="255"/>
      <c r="J9826" s="255"/>
      <c r="K9826" s="255"/>
      <c r="M9826" s="255"/>
      <c r="S9826" s="255"/>
    </row>
    <row r="9827" customFormat="false" ht="15" hidden="false" customHeight="false" outlineLevel="0" collapsed="false">
      <c r="E9827" s="255"/>
      <c r="F9827" s="255"/>
      <c r="G9827" s="255"/>
      <c r="I9827" s="255"/>
      <c r="J9827" s="255"/>
      <c r="K9827" s="255"/>
      <c r="M9827" s="255"/>
      <c r="S9827" s="255"/>
    </row>
    <row r="9828" customFormat="false" ht="15" hidden="false" customHeight="false" outlineLevel="0" collapsed="false">
      <c r="E9828" s="255"/>
      <c r="F9828" s="255"/>
      <c r="G9828" s="255"/>
      <c r="I9828" s="255"/>
      <c r="J9828" s="255"/>
      <c r="K9828" s="255"/>
      <c r="M9828" s="255"/>
      <c r="S9828" s="255"/>
    </row>
    <row r="9829" customFormat="false" ht="15" hidden="false" customHeight="false" outlineLevel="0" collapsed="false">
      <c r="E9829" s="255"/>
      <c r="F9829" s="255"/>
      <c r="G9829" s="255"/>
      <c r="I9829" s="255"/>
      <c r="J9829" s="255"/>
      <c r="K9829" s="255"/>
      <c r="M9829" s="255"/>
      <c r="S9829" s="255"/>
    </row>
    <row r="9830" customFormat="false" ht="15" hidden="false" customHeight="false" outlineLevel="0" collapsed="false">
      <c r="E9830" s="255"/>
      <c r="F9830" s="255"/>
      <c r="G9830" s="255"/>
      <c r="I9830" s="255"/>
      <c r="J9830" s="255"/>
      <c r="K9830" s="255"/>
      <c r="M9830" s="255"/>
      <c r="S9830" s="255"/>
    </row>
    <row r="9831" customFormat="false" ht="15" hidden="false" customHeight="false" outlineLevel="0" collapsed="false">
      <c r="E9831" s="255"/>
      <c r="F9831" s="255"/>
      <c r="G9831" s="255"/>
      <c r="I9831" s="255"/>
      <c r="J9831" s="255"/>
      <c r="K9831" s="255"/>
      <c r="M9831" s="255"/>
      <c r="S9831" s="255"/>
    </row>
    <row r="9832" customFormat="false" ht="15" hidden="false" customHeight="false" outlineLevel="0" collapsed="false">
      <c r="E9832" s="255"/>
      <c r="F9832" s="255"/>
      <c r="G9832" s="255"/>
      <c r="I9832" s="255"/>
      <c r="J9832" s="255"/>
      <c r="K9832" s="255"/>
      <c r="M9832" s="255"/>
      <c r="S9832" s="255"/>
    </row>
    <row r="9833" customFormat="false" ht="15" hidden="false" customHeight="false" outlineLevel="0" collapsed="false">
      <c r="E9833" s="255"/>
      <c r="F9833" s="255"/>
      <c r="G9833" s="255"/>
      <c r="I9833" s="255"/>
      <c r="J9833" s="255"/>
      <c r="K9833" s="255"/>
      <c r="M9833" s="255"/>
      <c r="S9833" s="255"/>
    </row>
    <row r="9834" customFormat="false" ht="15" hidden="false" customHeight="false" outlineLevel="0" collapsed="false">
      <c r="E9834" s="255"/>
      <c r="F9834" s="255"/>
      <c r="G9834" s="255"/>
      <c r="I9834" s="255"/>
      <c r="J9834" s="255"/>
      <c r="K9834" s="255"/>
      <c r="M9834" s="255"/>
      <c r="S9834" s="255"/>
    </row>
    <row r="9835" customFormat="false" ht="15" hidden="false" customHeight="false" outlineLevel="0" collapsed="false">
      <c r="E9835" s="255"/>
      <c r="F9835" s="255"/>
      <c r="G9835" s="255"/>
      <c r="I9835" s="255"/>
      <c r="J9835" s="255"/>
      <c r="K9835" s="255"/>
      <c r="M9835" s="255"/>
      <c r="S9835" s="255"/>
    </row>
    <row r="9836" customFormat="false" ht="15" hidden="false" customHeight="false" outlineLevel="0" collapsed="false">
      <c r="E9836" s="255"/>
      <c r="F9836" s="255"/>
      <c r="G9836" s="255"/>
      <c r="I9836" s="255"/>
      <c r="J9836" s="255"/>
      <c r="K9836" s="255"/>
      <c r="M9836" s="255"/>
      <c r="S9836" s="255"/>
    </row>
    <row r="9837" customFormat="false" ht="15" hidden="false" customHeight="false" outlineLevel="0" collapsed="false">
      <c r="E9837" s="255"/>
      <c r="F9837" s="255"/>
      <c r="G9837" s="255"/>
      <c r="I9837" s="255"/>
      <c r="J9837" s="255"/>
      <c r="K9837" s="255"/>
      <c r="M9837" s="255"/>
      <c r="S9837" s="255"/>
    </row>
    <row r="9838" customFormat="false" ht="15" hidden="false" customHeight="false" outlineLevel="0" collapsed="false">
      <c r="E9838" s="255"/>
      <c r="F9838" s="255"/>
      <c r="G9838" s="255"/>
      <c r="I9838" s="255"/>
      <c r="J9838" s="255"/>
      <c r="K9838" s="255"/>
      <c r="M9838" s="255"/>
      <c r="S9838" s="255"/>
    </row>
    <row r="9839" customFormat="false" ht="15" hidden="false" customHeight="false" outlineLevel="0" collapsed="false">
      <c r="E9839" s="255"/>
      <c r="F9839" s="255"/>
      <c r="G9839" s="255"/>
      <c r="I9839" s="255"/>
      <c r="J9839" s="255"/>
      <c r="K9839" s="255"/>
      <c r="M9839" s="255"/>
      <c r="S9839" s="255"/>
    </row>
    <row r="9840" customFormat="false" ht="15" hidden="false" customHeight="false" outlineLevel="0" collapsed="false">
      <c r="E9840" s="255"/>
      <c r="F9840" s="255"/>
      <c r="G9840" s="255"/>
      <c r="I9840" s="255"/>
      <c r="J9840" s="255"/>
      <c r="K9840" s="255"/>
      <c r="M9840" s="255"/>
      <c r="S9840" s="255"/>
    </row>
    <row r="9841" customFormat="false" ht="15" hidden="false" customHeight="false" outlineLevel="0" collapsed="false">
      <c r="E9841" s="255"/>
      <c r="F9841" s="255"/>
      <c r="G9841" s="255"/>
      <c r="I9841" s="255"/>
      <c r="J9841" s="255"/>
      <c r="K9841" s="255"/>
      <c r="M9841" s="255"/>
      <c r="S9841" s="255"/>
    </row>
    <row r="9842" customFormat="false" ht="15" hidden="false" customHeight="false" outlineLevel="0" collapsed="false">
      <c r="E9842" s="255"/>
      <c r="F9842" s="255"/>
      <c r="G9842" s="255"/>
      <c r="I9842" s="255"/>
      <c r="J9842" s="255"/>
      <c r="K9842" s="255"/>
      <c r="M9842" s="255"/>
      <c r="S9842" s="255"/>
    </row>
    <row r="9843" customFormat="false" ht="15" hidden="false" customHeight="false" outlineLevel="0" collapsed="false">
      <c r="E9843" s="255"/>
      <c r="F9843" s="255"/>
      <c r="G9843" s="255"/>
      <c r="I9843" s="255"/>
      <c r="J9843" s="255"/>
      <c r="K9843" s="255"/>
      <c r="M9843" s="255"/>
      <c r="S9843" s="255"/>
    </row>
    <row r="9844" customFormat="false" ht="15" hidden="false" customHeight="false" outlineLevel="0" collapsed="false">
      <c r="E9844" s="255"/>
      <c r="F9844" s="255"/>
      <c r="G9844" s="255"/>
      <c r="I9844" s="255"/>
      <c r="J9844" s="255"/>
      <c r="K9844" s="255"/>
      <c r="M9844" s="255"/>
      <c r="S9844" s="255"/>
    </row>
    <row r="9845" customFormat="false" ht="15" hidden="false" customHeight="false" outlineLevel="0" collapsed="false">
      <c r="E9845" s="255"/>
      <c r="F9845" s="255"/>
      <c r="G9845" s="255"/>
      <c r="I9845" s="255"/>
      <c r="J9845" s="255"/>
      <c r="K9845" s="255"/>
      <c r="M9845" s="255"/>
      <c r="S9845" s="255"/>
    </row>
    <row r="9846" customFormat="false" ht="15" hidden="false" customHeight="false" outlineLevel="0" collapsed="false">
      <c r="E9846" s="255"/>
      <c r="F9846" s="255"/>
      <c r="G9846" s="255"/>
      <c r="I9846" s="255"/>
      <c r="J9846" s="255"/>
      <c r="K9846" s="255"/>
      <c r="M9846" s="255"/>
      <c r="S9846" s="255"/>
    </row>
    <row r="9847" customFormat="false" ht="15" hidden="false" customHeight="false" outlineLevel="0" collapsed="false">
      <c r="E9847" s="255"/>
      <c r="F9847" s="255"/>
      <c r="G9847" s="255"/>
      <c r="I9847" s="255"/>
      <c r="J9847" s="255"/>
      <c r="K9847" s="255"/>
      <c r="M9847" s="255"/>
      <c r="S9847" s="255"/>
    </row>
    <row r="9848" customFormat="false" ht="15" hidden="false" customHeight="false" outlineLevel="0" collapsed="false">
      <c r="E9848" s="255"/>
      <c r="F9848" s="255"/>
      <c r="G9848" s="255"/>
      <c r="I9848" s="255"/>
      <c r="J9848" s="255"/>
      <c r="K9848" s="255"/>
      <c r="M9848" s="255"/>
      <c r="S9848" s="255"/>
    </row>
    <row r="9849" customFormat="false" ht="15" hidden="false" customHeight="false" outlineLevel="0" collapsed="false">
      <c r="E9849" s="255"/>
      <c r="F9849" s="255"/>
      <c r="G9849" s="255"/>
      <c r="I9849" s="255"/>
      <c r="J9849" s="255"/>
      <c r="K9849" s="255"/>
      <c r="M9849" s="255"/>
      <c r="S9849" s="255"/>
    </row>
    <row r="9850" customFormat="false" ht="15" hidden="false" customHeight="false" outlineLevel="0" collapsed="false">
      <c r="E9850" s="255"/>
      <c r="F9850" s="255"/>
      <c r="G9850" s="255"/>
      <c r="I9850" s="255"/>
      <c r="J9850" s="255"/>
      <c r="K9850" s="255"/>
      <c r="M9850" s="255"/>
      <c r="S9850" s="255"/>
    </row>
    <row r="9851" customFormat="false" ht="15" hidden="false" customHeight="false" outlineLevel="0" collapsed="false">
      <c r="E9851" s="255"/>
      <c r="F9851" s="255"/>
      <c r="G9851" s="255"/>
      <c r="I9851" s="255"/>
      <c r="J9851" s="255"/>
      <c r="K9851" s="255"/>
      <c r="M9851" s="255"/>
      <c r="S9851" s="255"/>
    </row>
    <row r="9852" customFormat="false" ht="15" hidden="false" customHeight="false" outlineLevel="0" collapsed="false">
      <c r="E9852" s="255"/>
      <c r="F9852" s="255"/>
      <c r="G9852" s="255"/>
      <c r="I9852" s="255"/>
      <c r="J9852" s="255"/>
      <c r="K9852" s="255"/>
      <c r="M9852" s="255"/>
      <c r="S9852" s="255"/>
    </row>
    <row r="9853" customFormat="false" ht="15" hidden="false" customHeight="false" outlineLevel="0" collapsed="false">
      <c r="E9853" s="255"/>
      <c r="F9853" s="255"/>
      <c r="G9853" s="255"/>
      <c r="I9853" s="255"/>
      <c r="J9853" s="255"/>
      <c r="K9853" s="255"/>
      <c r="M9853" s="255"/>
      <c r="S9853" s="255"/>
    </row>
    <row r="9854" customFormat="false" ht="15" hidden="false" customHeight="false" outlineLevel="0" collapsed="false">
      <c r="E9854" s="255"/>
      <c r="F9854" s="255"/>
      <c r="G9854" s="255"/>
      <c r="I9854" s="255"/>
      <c r="J9854" s="255"/>
      <c r="K9854" s="255"/>
      <c r="M9854" s="255"/>
      <c r="S9854" s="255"/>
    </row>
    <row r="9855" customFormat="false" ht="15" hidden="false" customHeight="false" outlineLevel="0" collapsed="false">
      <c r="E9855" s="255"/>
      <c r="F9855" s="255"/>
      <c r="G9855" s="255"/>
      <c r="I9855" s="255"/>
      <c r="J9855" s="255"/>
      <c r="K9855" s="255"/>
      <c r="M9855" s="255"/>
      <c r="S9855" s="255"/>
    </row>
    <row r="9856" customFormat="false" ht="15" hidden="false" customHeight="false" outlineLevel="0" collapsed="false">
      <c r="E9856" s="255"/>
      <c r="F9856" s="255"/>
      <c r="G9856" s="255"/>
      <c r="I9856" s="255"/>
      <c r="J9856" s="255"/>
      <c r="K9856" s="255"/>
      <c r="M9856" s="255"/>
      <c r="S9856" s="255"/>
    </row>
    <row r="9857" customFormat="false" ht="15" hidden="false" customHeight="false" outlineLevel="0" collapsed="false">
      <c r="E9857" s="255"/>
      <c r="F9857" s="255"/>
      <c r="G9857" s="255"/>
      <c r="I9857" s="255"/>
      <c r="J9857" s="255"/>
      <c r="K9857" s="255"/>
      <c r="M9857" s="255"/>
      <c r="S9857" s="255"/>
    </row>
    <row r="9858" customFormat="false" ht="15" hidden="false" customHeight="false" outlineLevel="0" collapsed="false">
      <c r="E9858" s="255"/>
      <c r="F9858" s="255"/>
      <c r="G9858" s="255"/>
      <c r="I9858" s="255"/>
      <c r="J9858" s="255"/>
      <c r="K9858" s="255"/>
      <c r="M9858" s="255"/>
      <c r="S9858" s="255"/>
    </row>
    <row r="9859" customFormat="false" ht="15" hidden="false" customHeight="false" outlineLevel="0" collapsed="false">
      <c r="E9859" s="255"/>
      <c r="F9859" s="255"/>
      <c r="G9859" s="255"/>
      <c r="I9859" s="255"/>
      <c r="J9859" s="255"/>
      <c r="K9859" s="255"/>
      <c r="M9859" s="255"/>
      <c r="S9859" s="255"/>
    </row>
    <row r="9860" customFormat="false" ht="15" hidden="false" customHeight="false" outlineLevel="0" collapsed="false">
      <c r="E9860" s="255"/>
      <c r="F9860" s="255"/>
      <c r="G9860" s="255"/>
      <c r="I9860" s="255"/>
      <c r="J9860" s="255"/>
      <c r="K9860" s="255"/>
      <c r="M9860" s="255"/>
      <c r="S9860" s="255"/>
    </row>
    <row r="9861" customFormat="false" ht="15" hidden="false" customHeight="false" outlineLevel="0" collapsed="false">
      <c r="E9861" s="255"/>
      <c r="F9861" s="255"/>
      <c r="G9861" s="255"/>
      <c r="I9861" s="255"/>
      <c r="J9861" s="255"/>
      <c r="K9861" s="255"/>
      <c r="M9861" s="255"/>
      <c r="S9861" s="255"/>
    </row>
    <row r="9862" customFormat="false" ht="15" hidden="false" customHeight="false" outlineLevel="0" collapsed="false">
      <c r="E9862" s="255"/>
      <c r="F9862" s="255"/>
      <c r="G9862" s="255"/>
      <c r="I9862" s="255"/>
      <c r="J9862" s="255"/>
      <c r="K9862" s="255"/>
      <c r="M9862" s="255"/>
      <c r="S9862" s="255"/>
    </row>
    <row r="9863" customFormat="false" ht="15" hidden="false" customHeight="false" outlineLevel="0" collapsed="false">
      <c r="E9863" s="255"/>
      <c r="F9863" s="255"/>
      <c r="G9863" s="255"/>
      <c r="I9863" s="255"/>
      <c r="J9863" s="255"/>
      <c r="K9863" s="255"/>
      <c r="M9863" s="255"/>
      <c r="S9863" s="255"/>
    </row>
    <row r="9864" customFormat="false" ht="15" hidden="false" customHeight="false" outlineLevel="0" collapsed="false">
      <c r="E9864" s="255"/>
      <c r="F9864" s="255"/>
      <c r="G9864" s="255"/>
      <c r="I9864" s="255"/>
      <c r="J9864" s="255"/>
      <c r="K9864" s="255"/>
      <c r="M9864" s="255"/>
      <c r="S9864" s="255"/>
    </row>
    <row r="9865" customFormat="false" ht="15" hidden="false" customHeight="false" outlineLevel="0" collapsed="false">
      <c r="E9865" s="255"/>
      <c r="F9865" s="255"/>
      <c r="G9865" s="255"/>
      <c r="I9865" s="255"/>
      <c r="J9865" s="255"/>
      <c r="K9865" s="255"/>
      <c r="M9865" s="255"/>
      <c r="S9865" s="255"/>
    </row>
    <row r="9866" customFormat="false" ht="15" hidden="false" customHeight="false" outlineLevel="0" collapsed="false">
      <c r="E9866" s="255"/>
      <c r="F9866" s="255"/>
      <c r="G9866" s="255"/>
      <c r="I9866" s="255"/>
      <c r="J9866" s="255"/>
      <c r="K9866" s="255"/>
      <c r="M9866" s="255"/>
      <c r="S9866" s="255"/>
    </row>
    <row r="9867" customFormat="false" ht="15" hidden="false" customHeight="false" outlineLevel="0" collapsed="false">
      <c r="E9867" s="255"/>
      <c r="F9867" s="255"/>
      <c r="G9867" s="255"/>
      <c r="I9867" s="255"/>
      <c r="J9867" s="255"/>
      <c r="K9867" s="255"/>
      <c r="M9867" s="255"/>
      <c r="S9867" s="255"/>
    </row>
    <row r="9868" customFormat="false" ht="15" hidden="false" customHeight="false" outlineLevel="0" collapsed="false">
      <c r="E9868" s="255"/>
      <c r="F9868" s="255"/>
      <c r="G9868" s="255"/>
      <c r="I9868" s="255"/>
      <c r="J9868" s="255"/>
      <c r="K9868" s="255"/>
      <c r="M9868" s="255"/>
      <c r="S9868" s="255"/>
    </row>
    <row r="9869" customFormat="false" ht="15" hidden="false" customHeight="false" outlineLevel="0" collapsed="false">
      <c r="E9869" s="255"/>
      <c r="F9869" s="255"/>
      <c r="G9869" s="255"/>
      <c r="I9869" s="255"/>
      <c r="J9869" s="255"/>
      <c r="K9869" s="255"/>
      <c r="M9869" s="255"/>
      <c r="S9869" s="255"/>
    </row>
    <row r="9870" customFormat="false" ht="15" hidden="false" customHeight="false" outlineLevel="0" collapsed="false">
      <c r="E9870" s="255"/>
      <c r="F9870" s="255"/>
      <c r="G9870" s="255"/>
      <c r="I9870" s="255"/>
      <c r="J9870" s="255"/>
      <c r="K9870" s="255"/>
      <c r="M9870" s="255"/>
      <c r="S9870" s="255"/>
    </row>
    <row r="9871" customFormat="false" ht="15" hidden="false" customHeight="false" outlineLevel="0" collapsed="false">
      <c r="E9871" s="255"/>
      <c r="F9871" s="255"/>
      <c r="G9871" s="255"/>
      <c r="I9871" s="255"/>
      <c r="J9871" s="255"/>
      <c r="K9871" s="255"/>
      <c r="M9871" s="255"/>
      <c r="S9871" s="255"/>
    </row>
    <row r="9872" customFormat="false" ht="15" hidden="false" customHeight="false" outlineLevel="0" collapsed="false">
      <c r="E9872" s="255"/>
      <c r="F9872" s="255"/>
      <c r="G9872" s="255"/>
      <c r="I9872" s="255"/>
      <c r="J9872" s="255"/>
      <c r="K9872" s="255"/>
      <c r="M9872" s="255"/>
      <c r="S9872" s="255"/>
    </row>
    <row r="9873" customFormat="false" ht="15" hidden="false" customHeight="false" outlineLevel="0" collapsed="false">
      <c r="E9873" s="255"/>
      <c r="F9873" s="255"/>
      <c r="G9873" s="255"/>
      <c r="I9873" s="255"/>
      <c r="J9873" s="255"/>
      <c r="K9873" s="255"/>
      <c r="M9873" s="255"/>
      <c r="S9873" s="255"/>
    </row>
    <row r="9874" customFormat="false" ht="15" hidden="false" customHeight="false" outlineLevel="0" collapsed="false">
      <c r="E9874" s="255"/>
      <c r="F9874" s="255"/>
      <c r="G9874" s="255"/>
      <c r="I9874" s="255"/>
      <c r="J9874" s="255"/>
      <c r="K9874" s="255"/>
      <c r="M9874" s="255"/>
      <c r="S9874" s="255"/>
    </row>
    <row r="9875" customFormat="false" ht="15" hidden="false" customHeight="false" outlineLevel="0" collapsed="false">
      <c r="E9875" s="255"/>
      <c r="F9875" s="255"/>
      <c r="G9875" s="255"/>
      <c r="I9875" s="255"/>
      <c r="J9875" s="255"/>
      <c r="K9875" s="255"/>
      <c r="M9875" s="255"/>
      <c r="S9875" s="255"/>
    </row>
    <row r="9876" customFormat="false" ht="15" hidden="false" customHeight="false" outlineLevel="0" collapsed="false">
      <c r="E9876" s="255"/>
      <c r="F9876" s="255"/>
      <c r="G9876" s="255"/>
      <c r="I9876" s="255"/>
      <c r="J9876" s="255"/>
      <c r="K9876" s="255"/>
      <c r="M9876" s="255"/>
      <c r="S9876" s="255"/>
    </row>
    <row r="9877" customFormat="false" ht="15" hidden="false" customHeight="false" outlineLevel="0" collapsed="false">
      <c r="E9877" s="255"/>
      <c r="F9877" s="255"/>
      <c r="G9877" s="255"/>
      <c r="I9877" s="255"/>
      <c r="J9877" s="255"/>
      <c r="K9877" s="255"/>
      <c r="M9877" s="255"/>
      <c r="S9877" s="255"/>
    </row>
    <row r="9878" customFormat="false" ht="15" hidden="false" customHeight="false" outlineLevel="0" collapsed="false">
      <c r="E9878" s="255"/>
      <c r="F9878" s="255"/>
      <c r="G9878" s="255"/>
      <c r="I9878" s="255"/>
      <c r="J9878" s="255"/>
      <c r="K9878" s="255"/>
      <c r="M9878" s="255"/>
      <c r="S9878" s="255"/>
    </row>
    <row r="9879" customFormat="false" ht="15" hidden="false" customHeight="false" outlineLevel="0" collapsed="false">
      <c r="E9879" s="255"/>
      <c r="F9879" s="255"/>
      <c r="G9879" s="255"/>
      <c r="I9879" s="255"/>
      <c r="J9879" s="255"/>
      <c r="K9879" s="255"/>
      <c r="M9879" s="255"/>
      <c r="S9879" s="255"/>
    </row>
    <row r="9880" customFormat="false" ht="15" hidden="false" customHeight="false" outlineLevel="0" collapsed="false">
      <c r="E9880" s="255"/>
      <c r="F9880" s="255"/>
      <c r="G9880" s="255"/>
      <c r="I9880" s="255"/>
      <c r="J9880" s="255"/>
      <c r="K9880" s="255"/>
      <c r="M9880" s="255"/>
      <c r="S9880" s="255"/>
    </row>
    <row r="9881" customFormat="false" ht="15" hidden="false" customHeight="false" outlineLevel="0" collapsed="false">
      <c r="E9881" s="255"/>
      <c r="F9881" s="255"/>
      <c r="G9881" s="255"/>
      <c r="I9881" s="255"/>
      <c r="J9881" s="255"/>
      <c r="K9881" s="255"/>
      <c r="M9881" s="255"/>
      <c r="S9881" s="255"/>
    </row>
    <row r="9882" customFormat="false" ht="15" hidden="false" customHeight="false" outlineLevel="0" collapsed="false">
      <c r="E9882" s="255"/>
      <c r="F9882" s="255"/>
      <c r="G9882" s="255"/>
      <c r="I9882" s="255"/>
      <c r="J9882" s="255"/>
      <c r="K9882" s="255"/>
      <c r="M9882" s="255"/>
      <c r="S9882" s="255"/>
    </row>
    <row r="9883" customFormat="false" ht="15" hidden="false" customHeight="false" outlineLevel="0" collapsed="false">
      <c r="E9883" s="255"/>
      <c r="F9883" s="255"/>
      <c r="G9883" s="255"/>
      <c r="I9883" s="255"/>
      <c r="J9883" s="255"/>
      <c r="K9883" s="255"/>
      <c r="M9883" s="255"/>
      <c r="S9883" s="255"/>
    </row>
    <row r="9884" customFormat="false" ht="15" hidden="false" customHeight="false" outlineLevel="0" collapsed="false">
      <c r="E9884" s="255"/>
      <c r="F9884" s="255"/>
      <c r="G9884" s="255"/>
      <c r="I9884" s="255"/>
      <c r="J9884" s="255"/>
      <c r="K9884" s="255"/>
      <c r="M9884" s="255"/>
      <c r="S9884" s="255"/>
    </row>
    <row r="9885" customFormat="false" ht="15" hidden="false" customHeight="false" outlineLevel="0" collapsed="false">
      <c r="E9885" s="255"/>
      <c r="F9885" s="255"/>
      <c r="G9885" s="255"/>
      <c r="I9885" s="255"/>
      <c r="J9885" s="255"/>
      <c r="K9885" s="255"/>
      <c r="M9885" s="255"/>
      <c r="S9885" s="255"/>
    </row>
    <row r="9886" customFormat="false" ht="15" hidden="false" customHeight="false" outlineLevel="0" collapsed="false">
      <c r="E9886" s="255"/>
      <c r="F9886" s="255"/>
      <c r="G9886" s="255"/>
      <c r="I9886" s="255"/>
      <c r="J9886" s="255"/>
      <c r="K9886" s="255"/>
      <c r="M9886" s="255"/>
      <c r="S9886" s="255"/>
    </row>
    <row r="9887" customFormat="false" ht="15" hidden="false" customHeight="false" outlineLevel="0" collapsed="false">
      <c r="E9887" s="255"/>
      <c r="F9887" s="255"/>
      <c r="G9887" s="255"/>
      <c r="I9887" s="255"/>
      <c r="J9887" s="255"/>
      <c r="K9887" s="255"/>
      <c r="M9887" s="255"/>
      <c r="S9887" s="255"/>
    </row>
    <row r="9888" customFormat="false" ht="15" hidden="false" customHeight="false" outlineLevel="0" collapsed="false">
      <c r="E9888" s="255"/>
      <c r="F9888" s="255"/>
      <c r="G9888" s="255"/>
      <c r="I9888" s="255"/>
      <c r="J9888" s="255"/>
      <c r="K9888" s="255"/>
      <c r="M9888" s="255"/>
      <c r="S9888" s="255"/>
    </row>
    <row r="9889" customFormat="false" ht="15" hidden="false" customHeight="false" outlineLevel="0" collapsed="false">
      <c r="E9889" s="255"/>
      <c r="F9889" s="255"/>
      <c r="G9889" s="255"/>
      <c r="I9889" s="255"/>
      <c r="J9889" s="255"/>
      <c r="K9889" s="255"/>
      <c r="M9889" s="255"/>
      <c r="S9889" s="255"/>
    </row>
    <row r="9890" customFormat="false" ht="15" hidden="false" customHeight="false" outlineLevel="0" collapsed="false">
      <c r="E9890" s="255"/>
      <c r="F9890" s="255"/>
      <c r="G9890" s="255"/>
      <c r="I9890" s="255"/>
      <c r="J9890" s="255"/>
      <c r="K9890" s="255"/>
      <c r="M9890" s="255"/>
      <c r="S9890" s="255"/>
    </row>
    <row r="9891" customFormat="false" ht="15" hidden="false" customHeight="false" outlineLevel="0" collapsed="false">
      <c r="E9891" s="255"/>
      <c r="F9891" s="255"/>
      <c r="G9891" s="255"/>
      <c r="I9891" s="255"/>
      <c r="J9891" s="255"/>
      <c r="K9891" s="255"/>
      <c r="M9891" s="255"/>
      <c r="S9891" s="255"/>
    </row>
    <row r="9892" customFormat="false" ht="15" hidden="false" customHeight="false" outlineLevel="0" collapsed="false">
      <c r="E9892" s="255"/>
      <c r="F9892" s="255"/>
      <c r="G9892" s="255"/>
      <c r="I9892" s="255"/>
      <c r="J9892" s="255"/>
      <c r="K9892" s="255"/>
      <c r="M9892" s="255"/>
      <c r="S9892" s="255"/>
    </row>
    <row r="9893" customFormat="false" ht="15" hidden="false" customHeight="false" outlineLevel="0" collapsed="false">
      <c r="E9893" s="255"/>
      <c r="F9893" s="255"/>
      <c r="G9893" s="255"/>
      <c r="I9893" s="255"/>
      <c r="J9893" s="255"/>
      <c r="K9893" s="255"/>
      <c r="M9893" s="255"/>
      <c r="S9893" s="255"/>
    </row>
    <row r="9894" customFormat="false" ht="15" hidden="false" customHeight="false" outlineLevel="0" collapsed="false">
      <c r="E9894" s="255"/>
      <c r="F9894" s="255"/>
      <c r="G9894" s="255"/>
      <c r="I9894" s="255"/>
      <c r="J9894" s="255"/>
      <c r="K9894" s="255"/>
      <c r="M9894" s="255"/>
      <c r="S9894" s="255"/>
    </row>
    <row r="9895" customFormat="false" ht="15" hidden="false" customHeight="false" outlineLevel="0" collapsed="false">
      <c r="E9895" s="255"/>
      <c r="F9895" s="255"/>
      <c r="G9895" s="255"/>
      <c r="I9895" s="255"/>
      <c r="J9895" s="255"/>
      <c r="K9895" s="255"/>
      <c r="M9895" s="255"/>
      <c r="S9895" s="255"/>
    </row>
    <row r="9896" customFormat="false" ht="15" hidden="false" customHeight="false" outlineLevel="0" collapsed="false">
      <c r="E9896" s="255"/>
      <c r="F9896" s="255"/>
      <c r="G9896" s="255"/>
      <c r="I9896" s="255"/>
      <c r="J9896" s="255"/>
      <c r="K9896" s="255"/>
      <c r="M9896" s="255"/>
      <c r="S9896" s="255"/>
    </row>
    <row r="9897" customFormat="false" ht="15" hidden="false" customHeight="false" outlineLevel="0" collapsed="false">
      <c r="E9897" s="255"/>
      <c r="F9897" s="255"/>
      <c r="G9897" s="255"/>
      <c r="I9897" s="255"/>
      <c r="J9897" s="255"/>
      <c r="K9897" s="255"/>
      <c r="M9897" s="255"/>
      <c r="S9897" s="255"/>
    </row>
    <row r="9898" customFormat="false" ht="15" hidden="false" customHeight="false" outlineLevel="0" collapsed="false">
      <c r="E9898" s="255"/>
      <c r="F9898" s="255"/>
      <c r="G9898" s="255"/>
      <c r="I9898" s="255"/>
      <c r="J9898" s="255"/>
      <c r="K9898" s="255"/>
      <c r="M9898" s="255"/>
      <c r="S9898" s="255"/>
    </row>
    <row r="9899" customFormat="false" ht="15" hidden="false" customHeight="false" outlineLevel="0" collapsed="false">
      <c r="E9899" s="255"/>
      <c r="F9899" s="255"/>
      <c r="G9899" s="255"/>
      <c r="I9899" s="255"/>
      <c r="J9899" s="255"/>
      <c r="K9899" s="255"/>
      <c r="M9899" s="255"/>
      <c r="S9899" s="255"/>
    </row>
    <row r="9900" customFormat="false" ht="15" hidden="false" customHeight="false" outlineLevel="0" collapsed="false">
      <c r="E9900" s="255"/>
      <c r="F9900" s="255"/>
      <c r="G9900" s="255"/>
      <c r="I9900" s="255"/>
      <c r="J9900" s="255"/>
      <c r="K9900" s="255"/>
      <c r="M9900" s="255"/>
      <c r="S9900" s="255"/>
    </row>
    <row r="9901" customFormat="false" ht="15" hidden="false" customHeight="false" outlineLevel="0" collapsed="false">
      <c r="E9901" s="255"/>
      <c r="F9901" s="255"/>
      <c r="G9901" s="255"/>
      <c r="I9901" s="255"/>
      <c r="J9901" s="255"/>
      <c r="K9901" s="255"/>
      <c r="M9901" s="255"/>
      <c r="S9901" s="255"/>
    </row>
    <row r="9902" customFormat="false" ht="15" hidden="false" customHeight="false" outlineLevel="0" collapsed="false">
      <c r="E9902" s="255"/>
      <c r="F9902" s="255"/>
      <c r="G9902" s="255"/>
      <c r="I9902" s="255"/>
      <c r="J9902" s="255"/>
      <c r="K9902" s="255"/>
      <c r="M9902" s="255"/>
      <c r="S9902" s="255"/>
    </row>
    <row r="9903" customFormat="false" ht="15" hidden="false" customHeight="false" outlineLevel="0" collapsed="false">
      <c r="E9903" s="255"/>
      <c r="F9903" s="255"/>
      <c r="G9903" s="255"/>
      <c r="I9903" s="255"/>
      <c r="J9903" s="255"/>
      <c r="K9903" s="255"/>
      <c r="M9903" s="255"/>
      <c r="S9903" s="255"/>
    </row>
    <row r="9904" customFormat="false" ht="15" hidden="false" customHeight="false" outlineLevel="0" collapsed="false">
      <c r="E9904" s="255"/>
      <c r="F9904" s="255"/>
      <c r="G9904" s="255"/>
      <c r="I9904" s="255"/>
      <c r="J9904" s="255"/>
      <c r="K9904" s="255"/>
      <c r="M9904" s="255"/>
      <c r="S9904" s="255"/>
    </row>
    <row r="9905" customFormat="false" ht="15" hidden="false" customHeight="false" outlineLevel="0" collapsed="false">
      <c r="E9905" s="255"/>
      <c r="F9905" s="255"/>
      <c r="G9905" s="255"/>
      <c r="I9905" s="255"/>
      <c r="J9905" s="255"/>
      <c r="K9905" s="255"/>
      <c r="M9905" s="255"/>
      <c r="S9905" s="255"/>
    </row>
    <row r="9906" customFormat="false" ht="15" hidden="false" customHeight="false" outlineLevel="0" collapsed="false">
      <c r="E9906" s="255"/>
      <c r="F9906" s="255"/>
      <c r="G9906" s="255"/>
      <c r="I9906" s="255"/>
      <c r="J9906" s="255"/>
      <c r="K9906" s="255"/>
      <c r="M9906" s="255"/>
      <c r="S9906" s="255"/>
    </row>
    <row r="9907" customFormat="false" ht="15" hidden="false" customHeight="false" outlineLevel="0" collapsed="false">
      <c r="E9907" s="255"/>
      <c r="F9907" s="255"/>
      <c r="G9907" s="255"/>
      <c r="I9907" s="255"/>
      <c r="J9907" s="255"/>
      <c r="K9907" s="255"/>
      <c r="M9907" s="255"/>
      <c r="S9907" s="255"/>
    </row>
    <row r="9908" customFormat="false" ht="15" hidden="false" customHeight="false" outlineLevel="0" collapsed="false">
      <c r="E9908" s="255"/>
      <c r="F9908" s="255"/>
      <c r="G9908" s="255"/>
      <c r="I9908" s="255"/>
      <c r="J9908" s="255"/>
      <c r="K9908" s="255"/>
      <c r="M9908" s="255"/>
      <c r="S9908" s="255"/>
    </row>
    <row r="9909" customFormat="false" ht="15" hidden="false" customHeight="false" outlineLevel="0" collapsed="false">
      <c r="E9909" s="255"/>
      <c r="F9909" s="255"/>
      <c r="G9909" s="255"/>
      <c r="I9909" s="255"/>
      <c r="J9909" s="255"/>
      <c r="K9909" s="255"/>
      <c r="M9909" s="255"/>
      <c r="S9909" s="255"/>
    </row>
    <row r="9910" customFormat="false" ht="15" hidden="false" customHeight="false" outlineLevel="0" collapsed="false">
      <c r="E9910" s="255"/>
      <c r="F9910" s="255"/>
      <c r="G9910" s="255"/>
      <c r="I9910" s="255"/>
      <c r="J9910" s="255"/>
      <c r="K9910" s="255"/>
      <c r="M9910" s="255"/>
      <c r="S9910" s="255"/>
    </row>
    <row r="9911" customFormat="false" ht="15" hidden="false" customHeight="false" outlineLevel="0" collapsed="false">
      <c r="E9911" s="255"/>
      <c r="F9911" s="255"/>
      <c r="G9911" s="255"/>
      <c r="I9911" s="255"/>
      <c r="J9911" s="255"/>
      <c r="K9911" s="255"/>
      <c r="M9911" s="255"/>
      <c r="S9911" s="255"/>
    </row>
    <row r="9912" customFormat="false" ht="15" hidden="false" customHeight="false" outlineLevel="0" collapsed="false">
      <c r="E9912" s="255"/>
      <c r="F9912" s="255"/>
      <c r="G9912" s="255"/>
      <c r="I9912" s="255"/>
      <c r="J9912" s="255"/>
      <c r="K9912" s="255"/>
      <c r="M9912" s="255"/>
      <c r="S9912" s="255"/>
    </row>
    <row r="9913" customFormat="false" ht="15" hidden="false" customHeight="false" outlineLevel="0" collapsed="false">
      <c r="E9913" s="255"/>
      <c r="F9913" s="255"/>
      <c r="G9913" s="255"/>
      <c r="I9913" s="255"/>
      <c r="J9913" s="255"/>
      <c r="K9913" s="255"/>
      <c r="M9913" s="255"/>
      <c r="S9913" s="255"/>
    </row>
    <row r="9914" customFormat="false" ht="15" hidden="false" customHeight="false" outlineLevel="0" collapsed="false">
      <c r="E9914" s="255"/>
      <c r="F9914" s="255"/>
      <c r="G9914" s="255"/>
      <c r="I9914" s="255"/>
      <c r="J9914" s="255"/>
      <c r="K9914" s="255"/>
      <c r="M9914" s="255"/>
      <c r="S9914" s="255"/>
    </row>
    <row r="9915" customFormat="false" ht="15" hidden="false" customHeight="false" outlineLevel="0" collapsed="false">
      <c r="E9915" s="255"/>
      <c r="F9915" s="255"/>
      <c r="G9915" s="255"/>
      <c r="I9915" s="255"/>
      <c r="J9915" s="255"/>
      <c r="K9915" s="255"/>
      <c r="M9915" s="255"/>
      <c r="S9915" s="255"/>
    </row>
    <row r="9916" customFormat="false" ht="15" hidden="false" customHeight="false" outlineLevel="0" collapsed="false">
      <c r="E9916" s="255"/>
      <c r="F9916" s="255"/>
      <c r="G9916" s="255"/>
      <c r="I9916" s="255"/>
      <c r="J9916" s="255"/>
      <c r="K9916" s="255"/>
      <c r="M9916" s="255"/>
      <c r="S9916" s="255"/>
    </row>
    <row r="9917" customFormat="false" ht="15" hidden="false" customHeight="false" outlineLevel="0" collapsed="false">
      <c r="E9917" s="255"/>
      <c r="F9917" s="255"/>
      <c r="G9917" s="255"/>
      <c r="I9917" s="255"/>
      <c r="J9917" s="255"/>
      <c r="K9917" s="255"/>
      <c r="M9917" s="255"/>
      <c r="S9917" s="255"/>
    </row>
    <row r="9918" customFormat="false" ht="15" hidden="false" customHeight="false" outlineLevel="0" collapsed="false">
      <c r="E9918" s="255"/>
      <c r="F9918" s="255"/>
      <c r="G9918" s="255"/>
      <c r="I9918" s="255"/>
      <c r="J9918" s="255"/>
      <c r="K9918" s="255"/>
      <c r="M9918" s="255"/>
      <c r="S9918" s="255"/>
    </row>
    <row r="9919" customFormat="false" ht="15" hidden="false" customHeight="false" outlineLevel="0" collapsed="false">
      <c r="E9919" s="255"/>
      <c r="F9919" s="255"/>
      <c r="G9919" s="255"/>
      <c r="I9919" s="255"/>
      <c r="J9919" s="255"/>
      <c r="K9919" s="255"/>
      <c r="M9919" s="255"/>
      <c r="S9919" s="255"/>
    </row>
    <row r="9920" customFormat="false" ht="15" hidden="false" customHeight="false" outlineLevel="0" collapsed="false">
      <c r="E9920" s="255"/>
      <c r="F9920" s="255"/>
      <c r="G9920" s="255"/>
      <c r="I9920" s="255"/>
      <c r="J9920" s="255"/>
      <c r="K9920" s="255"/>
      <c r="M9920" s="255"/>
      <c r="S9920" s="255"/>
    </row>
    <row r="9921" customFormat="false" ht="15" hidden="false" customHeight="false" outlineLevel="0" collapsed="false">
      <c r="E9921" s="255"/>
      <c r="F9921" s="255"/>
      <c r="G9921" s="255"/>
      <c r="I9921" s="255"/>
      <c r="J9921" s="255"/>
      <c r="K9921" s="255"/>
      <c r="M9921" s="255"/>
      <c r="S9921" s="255"/>
    </row>
    <row r="9922" customFormat="false" ht="15" hidden="false" customHeight="false" outlineLevel="0" collapsed="false">
      <c r="E9922" s="255"/>
      <c r="F9922" s="255"/>
      <c r="G9922" s="255"/>
      <c r="I9922" s="255"/>
      <c r="J9922" s="255"/>
      <c r="K9922" s="255"/>
      <c r="M9922" s="255"/>
      <c r="S9922" s="255"/>
    </row>
    <row r="9923" customFormat="false" ht="15" hidden="false" customHeight="false" outlineLevel="0" collapsed="false">
      <c r="E9923" s="255"/>
      <c r="F9923" s="255"/>
      <c r="G9923" s="255"/>
      <c r="I9923" s="255"/>
      <c r="J9923" s="255"/>
      <c r="K9923" s="255"/>
      <c r="M9923" s="255"/>
      <c r="S9923" s="255"/>
    </row>
    <row r="9924" customFormat="false" ht="15" hidden="false" customHeight="false" outlineLevel="0" collapsed="false">
      <c r="E9924" s="255"/>
      <c r="F9924" s="255"/>
      <c r="G9924" s="255"/>
      <c r="I9924" s="255"/>
      <c r="J9924" s="255"/>
      <c r="K9924" s="255"/>
      <c r="M9924" s="255"/>
      <c r="S9924" s="255"/>
    </row>
    <row r="9925" customFormat="false" ht="15" hidden="false" customHeight="false" outlineLevel="0" collapsed="false">
      <c r="E9925" s="255"/>
      <c r="F9925" s="255"/>
      <c r="G9925" s="255"/>
      <c r="I9925" s="255"/>
      <c r="J9925" s="255"/>
      <c r="K9925" s="255"/>
      <c r="M9925" s="255"/>
      <c r="S9925" s="255"/>
    </row>
    <row r="9926" customFormat="false" ht="15" hidden="false" customHeight="false" outlineLevel="0" collapsed="false">
      <c r="E9926" s="255"/>
      <c r="F9926" s="255"/>
      <c r="G9926" s="255"/>
      <c r="I9926" s="255"/>
      <c r="J9926" s="255"/>
      <c r="K9926" s="255"/>
      <c r="M9926" s="255"/>
      <c r="S9926" s="255"/>
    </row>
    <row r="9927" customFormat="false" ht="15" hidden="false" customHeight="false" outlineLevel="0" collapsed="false">
      <c r="E9927" s="255"/>
      <c r="F9927" s="255"/>
      <c r="G9927" s="255"/>
      <c r="I9927" s="255"/>
      <c r="J9927" s="255"/>
      <c r="K9927" s="255"/>
      <c r="M9927" s="255"/>
      <c r="S9927" s="255"/>
    </row>
    <row r="9928" customFormat="false" ht="15" hidden="false" customHeight="false" outlineLevel="0" collapsed="false">
      <c r="E9928" s="255"/>
      <c r="F9928" s="255"/>
      <c r="G9928" s="255"/>
      <c r="I9928" s="255"/>
      <c r="J9928" s="255"/>
      <c r="K9928" s="255"/>
      <c r="M9928" s="255"/>
      <c r="S9928" s="255"/>
    </row>
    <row r="9929" customFormat="false" ht="15" hidden="false" customHeight="false" outlineLevel="0" collapsed="false">
      <c r="E9929" s="255"/>
      <c r="F9929" s="255"/>
      <c r="G9929" s="255"/>
      <c r="I9929" s="255"/>
      <c r="J9929" s="255"/>
      <c r="K9929" s="255"/>
      <c r="M9929" s="255"/>
      <c r="S9929" s="255"/>
    </row>
    <row r="9930" customFormat="false" ht="15" hidden="false" customHeight="false" outlineLevel="0" collapsed="false">
      <c r="E9930" s="255"/>
      <c r="F9930" s="255"/>
      <c r="G9930" s="255"/>
      <c r="I9930" s="255"/>
      <c r="J9930" s="255"/>
      <c r="K9930" s="255"/>
      <c r="M9930" s="255"/>
      <c r="S9930" s="255"/>
    </row>
    <row r="9931" customFormat="false" ht="15" hidden="false" customHeight="false" outlineLevel="0" collapsed="false">
      <c r="E9931" s="255"/>
      <c r="F9931" s="255"/>
      <c r="G9931" s="255"/>
      <c r="I9931" s="255"/>
      <c r="J9931" s="255"/>
      <c r="K9931" s="255"/>
      <c r="M9931" s="255"/>
      <c r="S9931" s="255"/>
    </row>
    <row r="9932" customFormat="false" ht="15" hidden="false" customHeight="false" outlineLevel="0" collapsed="false">
      <c r="E9932" s="255"/>
      <c r="F9932" s="255"/>
      <c r="G9932" s="255"/>
      <c r="I9932" s="255"/>
      <c r="J9932" s="255"/>
      <c r="K9932" s="255"/>
      <c r="M9932" s="255"/>
      <c r="S9932" s="255"/>
    </row>
    <row r="9933" customFormat="false" ht="15" hidden="false" customHeight="false" outlineLevel="0" collapsed="false">
      <c r="E9933" s="255"/>
      <c r="F9933" s="255"/>
      <c r="G9933" s="255"/>
      <c r="I9933" s="255"/>
      <c r="J9933" s="255"/>
      <c r="K9933" s="255"/>
      <c r="M9933" s="255"/>
      <c r="S9933" s="255"/>
    </row>
    <row r="9934" customFormat="false" ht="15" hidden="false" customHeight="false" outlineLevel="0" collapsed="false">
      <c r="E9934" s="255"/>
      <c r="F9934" s="255"/>
      <c r="G9934" s="255"/>
      <c r="I9934" s="255"/>
      <c r="J9934" s="255"/>
      <c r="K9934" s="255"/>
      <c r="M9934" s="255"/>
      <c r="S9934" s="255"/>
    </row>
    <row r="9935" customFormat="false" ht="15" hidden="false" customHeight="false" outlineLevel="0" collapsed="false">
      <c r="E9935" s="255"/>
      <c r="F9935" s="255"/>
      <c r="G9935" s="255"/>
      <c r="I9935" s="255"/>
      <c r="J9935" s="255"/>
      <c r="K9935" s="255"/>
      <c r="M9935" s="255"/>
      <c r="S9935" s="255"/>
    </row>
    <row r="9936" customFormat="false" ht="15" hidden="false" customHeight="false" outlineLevel="0" collapsed="false">
      <c r="E9936" s="255"/>
      <c r="F9936" s="255"/>
      <c r="G9936" s="255"/>
      <c r="I9936" s="255"/>
      <c r="J9936" s="255"/>
      <c r="K9936" s="255"/>
      <c r="M9936" s="255"/>
      <c r="S9936" s="255"/>
    </row>
    <row r="9937" customFormat="false" ht="15" hidden="false" customHeight="false" outlineLevel="0" collapsed="false">
      <c r="E9937" s="255"/>
      <c r="F9937" s="255"/>
      <c r="G9937" s="255"/>
      <c r="I9937" s="255"/>
      <c r="J9937" s="255"/>
      <c r="K9937" s="255"/>
      <c r="M9937" s="255"/>
      <c r="S9937" s="255"/>
    </row>
    <row r="9938" customFormat="false" ht="15" hidden="false" customHeight="false" outlineLevel="0" collapsed="false">
      <c r="E9938" s="255"/>
      <c r="F9938" s="255"/>
      <c r="G9938" s="255"/>
      <c r="I9938" s="255"/>
      <c r="J9938" s="255"/>
      <c r="K9938" s="255"/>
      <c r="M9938" s="255"/>
      <c r="S9938" s="255"/>
    </row>
    <row r="9939" customFormat="false" ht="15" hidden="false" customHeight="false" outlineLevel="0" collapsed="false">
      <c r="E9939" s="255"/>
      <c r="F9939" s="255"/>
      <c r="G9939" s="255"/>
      <c r="I9939" s="255"/>
      <c r="J9939" s="255"/>
      <c r="K9939" s="255"/>
      <c r="M9939" s="255"/>
      <c r="S9939" s="255"/>
    </row>
    <row r="9940" customFormat="false" ht="15" hidden="false" customHeight="false" outlineLevel="0" collapsed="false">
      <c r="E9940" s="255"/>
      <c r="F9940" s="255"/>
      <c r="G9940" s="255"/>
      <c r="I9940" s="255"/>
      <c r="J9940" s="255"/>
      <c r="K9940" s="255"/>
      <c r="M9940" s="255"/>
      <c r="S9940" s="255"/>
    </row>
    <row r="9941" customFormat="false" ht="15" hidden="false" customHeight="false" outlineLevel="0" collapsed="false">
      <c r="E9941" s="255"/>
      <c r="F9941" s="255"/>
      <c r="G9941" s="255"/>
      <c r="I9941" s="255"/>
      <c r="J9941" s="255"/>
      <c r="K9941" s="255"/>
      <c r="M9941" s="255"/>
      <c r="S9941" s="255"/>
    </row>
    <row r="9942" customFormat="false" ht="15" hidden="false" customHeight="false" outlineLevel="0" collapsed="false">
      <c r="E9942" s="255"/>
      <c r="F9942" s="255"/>
      <c r="G9942" s="255"/>
      <c r="I9942" s="255"/>
      <c r="J9942" s="255"/>
      <c r="K9942" s="255"/>
      <c r="M9942" s="255"/>
      <c r="S9942" s="255"/>
    </row>
    <row r="9943" customFormat="false" ht="15" hidden="false" customHeight="false" outlineLevel="0" collapsed="false">
      <c r="E9943" s="255"/>
      <c r="F9943" s="255"/>
      <c r="G9943" s="255"/>
      <c r="I9943" s="255"/>
      <c r="J9943" s="255"/>
      <c r="K9943" s="255"/>
      <c r="M9943" s="255"/>
      <c r="S9943" s="255"/>
    </row>
    <row r="9944" customFormat="false" ht="15" hidden="false" customHeight="false" outlineLevel="0" collapsed="false">
      <c r="E9944" s="255"/>
      <c r="F9944" s="255"/>
      <c r="G9944" s="255"/>
      <c r="I9944" s="255"/>
      <c r="J9944" s="255"/>
      <c r="K9944" s="255"/>
      <c r="M9944" s="255"/>
      <c r="S9944" s="255"/>
    </row>
    <row r="9945" customFormat="false" ht="15" hidden="false" customHeight="false" outlineLevel="0" collapsed="false">
      <c r="E9945" s="255"/>
      <c r="F9945" s="255"/>
      <c r="G9945" s="255"/>
      <c r="I9945" s="255"/>
      <c r="J9945" s="255"/>
      <c r="K9945" s="255"/>
      <c r="M9945" s="255"/>
      <c r="S9945" s="255"/>
    </row>
    <row r="9946" customFormat="false" ht="15" hidden="false" customHeight="false" outlineLevel="0" collapsed="false">
      <c r="E9946" s="255"/>
      <c r="F9946" s="255"/>
      <c r="G9946" s="255"/>
      <c r="I9946" s="255"/>
      <c r="J9946" s="255"/>
      <c r="K9946" s="255"/>
      <c r="M9946" s="255"/>
      <c r="S9946" s="255"/>
    </row>
    <row r="9947" customFormat="false" ht="15" hidden="false" customHeight="false" outlineLevel="0" collapsed="false">
      <c r="E9947" s="255"/>
      <c r="F9947" s="255"/>
      <c r="G9947" s="255"/>
      <c r="I9947" s="255"/>
      <c r="J9947" s="255"/>
      <c r="K9947" s="255"/>
      <c r="M9947" s="255"/>
      <c r="S9947" s="255"/>
    </row>
    <row r="9948" customFormat="false" ht="15" hidden="false" customHeight="false" outlineLevel="0" collapsed="false">
      <c r="E9948" s="255"/>
      <c r="F9948" s="255"/>
      <c r="G9948" s="255"/>
      <c r="I9948" s="255"/>
      <c r="J9948" s="255"/>
      <c r="K9948" s="255"/>
      <c r="M9948" s="255"/>
      <c r="S9948" s="255"/>
    </row>
    <row r="9949" customFormat="false" ht="15" hidden="false" customHeight="false" outlineLevel="0" collapsed="false">
      <c r="E9949" s="255"/>
      <c r="F9949" s="255"/>
      <c r="G9949" s="255"/>
      <c r="I9949" s="255"/>
      <c r="J9949" s="255"/>
      <c r="K9949" s="255"/>
      <c r="M9949" s="255"/>
      <c r="S9949" s="255"/>
    </row>
    <row r="9950" customFormat="false" ht="15" hidden="false" customHeight="false" outlineLevel="0" collapsed="false">
      <c r="E9950" s="255"/>
      <c r="F9950" s="255"/>
      <c r="G9950" s="255"/>
      <c r="I9950" s="255"/>
      <c r="J9950" s="255"/>
      <c r="K9950" s="255"/>
      <c r="M9950" s="255"/>
      <c r="S9950" s="255"/>
    </row>
    <row r="9951" customFormat="false" ht="15" hidden="false" customHeight="false" outlineLevel="0" collapsed="false">
      <c r="E9951" s="255"/>
      <c r="F9951" s="255"/>
      <c r="G9951" s="255"/>
      <c r="I9951" s="255"/>
      <c r="J9951" s="255"/>
      <c r="K9951" s="255"/>
      <c r="M9951" s="255"/>
      <c r="S9951" s="255"/>
    </row>
    <row r="9952" customFormat="false" ht="15" hidden="false" customHeight="false" outlineLevel="0" collapsed="false">
      <c r="E9952" s="255"/>
      <c r="F9952" s="255"/>
      <c r="G9952" s="255"/>
      <c r="I9952" s="255"/>
      <c r="J9952" s="255"/>
      <c r="K9952" s="255"/>
      <c r="M9952" s="255"/>
      <c r="S9952" s="255"/>
    </row>
    <row r="9953" customFormat="false" ht="15" hidden="false" customHeight="false" outlineLevel="0" collapsed="false">
      <c r="E9953" s="255"/>
      <c r="F9953" s="255"/>
      <c r="G9953" s="255"/>
      <c r="I9953" s="255"/>
      <c r="J9953" s="255"/>
      <c r="K9953" s="255"/>
      <c r="M9953" s="255"/>
      <c r="S9953" s="255"/>
    </row>
    <row r="9954" customFormat="false" ht="15" hidden="false" customHeight="false" outlineLevel="0" collapsed="false">
      <c r="E9954" s="255"/>
      <c r="F9954" s="255"/>
      <c r="G9954" s="255"/>
      <c r="I9954" s="255"/>
      <c r="J9954" s="255"/>
      <c r="K9954" s="255"/>
      <c r="M9954" s="255"/>
      <c r="S9954" s="255"/>
    </row>
    <row r="9955" customFormat="false" ht="15" hidden="false" customHeight="false" outlineLevel="0" collapsed="false">
      <c r="E9955" s="255"/>
      <c r="F9955" s="255"/>
      <c r="G9955" s="255"/>
      <c r="I9955" s="255"/>
      <c r="J9955" s="255"/>
      <c r="K9955" s="255"/>
      <c r="M9955" s="255"/>
      <c r="S9955" s="255"/>
    </row>
    <row r="9956" customFormat="false" ht="15" hidden="false" customHeight="false" outlineLevel="0" collapsed="false">
      <c r="E9956" s="255"/>
      <c r="F9956" s="255"/>
      <c r="G9956" s="255"/>
      <c r="I9956" s="255"/>
      <c r="J9956" s="255"/>
      <c r="K9956" s="255"/>
      <c r="M9956" s="255"/>
      <c r="S9956" s="255"/>
    </row>
    <row r="9957" customFormat="false" ht="15" hidden="false" customHeight="false" outlineLevel="0" collapsed="false">
      <c r="E9957" s="255"/>
      <c r="F9957" s="255"/>
      <c r="G9957" s="255"/>
      <c r="I9957" s="255"/>
      <c r="J9957" s="255"/>
      <c r="K9957" s="255"/>
      <c r="M9957" s="255"/>
      <c r="S9957" s="255"/>
    </row>
    <row r="9958" customFormat="false" ht="15" hidden="false" customHeight="false" outlineLevel="0" collapsed="false">
      <c r="E9958" s="255"/>
      <c r="F9958" s="255"/>
      <c r="G9958" s="255"/>
      <c r="I9958" s="255"/>
      <c r="J9958" s="255"/>
      <c r="K9958" s="255"/>
      <c r="M9958" s="255"/>
      <c r="S9958" s="255"/>
    </row>
    <row r="9959" customFormat="false" ht="15" hidden="false" customHeight="false" outlineLevel="0" collapsed="false">
      <c r="E9959" s="255"/>
      <c r="F9959" s="255"/>
      <c r="G9959" s="255"/>
      <c r="I9959" s="255"/>
      <c r="J9959" s="255"/>
      <c r="K9959" s="255"/>
      <c r="M9959" s="255"/>
      <c r="S9959" s="255"/>
    </row>
    <row r="9960" customFormat="false" ht="15" hidden="false" customHeight="false" outlineLevel="0" collapsed="false">
      <c r="E9960" s="255"/>
      <c r="F9960" s="255"/>
      <c r="G9960" s="255"/>
      <c r="I9960" s="255"/>
      <c r="J9960" s="255"/>
      <c r="K9960" s="255"/>
      <c r="M9960" s="255"/>
      <c r="S9960" s="255"/>
    </row>
    <row r="9961" customFormat="false" ht="15" hidden="false" customHeight="false" outlineLevel="0" collapsed="false">
      <c r="E9961" s="255"/>
      <c r="F9961" s="255"/>
      <c r="G9961" s="255"/>
      <c r="I9961" s="255"/>
      <c r="J9961" s="255"/>
      <c r="K9961" s="255"/>
      <c r="M9961" s="255"/>
      <c r="S9961" s="255"/>
    </row>
    <row r="9962" customFormat="false" ht="15" hidden="false" customHeight="false" outlineLevel="0" collapsed="false">
      <c r="E9962" s="255"/>
      <c r="F9962" s="255"/>
      <c r="G9962" s="255"/>
      <c r="I9962" s="255"/>
      <c r="J9962" s="255"/>
      <c r="K9962" s="255"/>
      <c r="M9962" s="255"/>
      <c r="S9962" s="255"/>
    </row>
    <row r="9963" customFormat="false" ht="15" hidden="false" customHeight="false" outlineLevel="0" collapsed="false">
      <c r="E9963" s="255"/>
      <c r="F9963" s="255"/>
      <c r="G9963" s="255"/>
      <c r="I9963" s="255"/>
      <c r="J9963" s="255"/>
      <c r="K9963" s="255"/>
      <c r="M9963" s="255"/>
      <c r="S9963" s="255"/>
    </row>
    <row r="9964" customFormat="false" ht="15" hidden="false" customHeight="false" outlineLevel="0" collapsed="false">
      <c r="E9964" s="255"/>
      <c r="F9964" s="255"/>
      <c r="G9964" s="255"/>
      <c r="I9964" s="255"/>
      <c r="J9964" s="255"/>
      <c r="K9964" s="255"/>
      <c r="M9964" s="255"/>
      <c r="S9964" s="255"/>
    </row>
    <row r="9965" customFormat="false" ht="15" hidden="false" customHeight="false" outlineLevel="0" collapsed="false">
      <c r="E9965" s="255"/>
      <c r="F9965" s="255"/>
      <c r="G9965" s="255"/>
      <c r="I9965" s="255"/>
      <c r="J9965" s="255"/>
      <c r="K9965" s="255"/>
      <c r="M9965" s="255"/>
      <c r="S9965" s="255"/>
    </row>
    <row r="9966" customFormat="false" ht="15" hidden="false" customHeight="false" outlineLevel="0" collapsed="false">
      <c r="E9966" s="255"/>
      <c r="F9966" s="255"/>
      <c r="G9966" s="255"/>
      <c r="I9966" s="255"/>
      <c r="J9966" s="255"/>
      <c r="K9966" s="255"/>
      <c r="M9966" s="255"/>
      <c r="S9966" s="255"/>
    </row>
    <row r="9967" customFormat="false" ht="15" hidden="false" customHeight="false" outlineLevel="0" collapsed="false">
      <c r="E9967" s="255"/>
      <c r="F9967" s="255"/>
      <c r="G9967" s="255"/>
      <c r="I9967" s="255"/>
      <c r="J9967" s="255"/>
      <c r="K9967" s="255"/>
      <c r="M9967" s="255"/>
      <c r="S9967" s="255"/>
    </row>
    <row r="9968" customFormat="false" ht="15" hidden="false" customHeight="false" outlineLevel="0" collapsed="false">
      <c r="E9968" s="255"/>
      <c r="F9968" s="255"/>
      <c r="G9968" s="255"/>
      <c r="I9968" s="255"/>
      <c r="J9968" s="255"/>
      <c r="K9968" s="255"/>
      <c r="M9968" s="255"/>
      <c r="S9968" s="255"/>
    </row>
    <row r="9969" customFormat="false" ht="15" hidden="false" customHeight="false" outlineLevel="0" collapsed="false">
      <c r="E9969" s="255"/>
      <c r="F9969" s="255"/>
      <c r="G9969" s="255"/>
      <c r="I9969" s="255"/>
      <c r="J9969" s="255"/>
      <c r="K9969" s="255"/>
      <c r="M9969" s="255"/>
      <c r="S9969" s="255"/>
    </row>
    <row r="9970" customFormat="false" ht="15" hidden="false" customHeight="false" outlineLevel="0" collapsed="false">
      <c r="E9970" s="255"/>
      <c r="F9970" s="255"/>
      <c r="G9970" s="255"/>
      <c r="I9970" s="255"/>
      <c r="J9970" s="255"/>
      <c r="K9970" s="255"/>
      <c r="M9970" s="255"/>
      <c r="S9970" s="255"/>
    </row>
    <row r="9971" customFormat="false" ht="15" hidden="false" customHeight="false" outlineLevel="0" collapsed="false">
      <c r="E9971" s="255"/>
      <c r="F9971" s="255"/>
      <c r="G9971" s="255"/>
      <c r="I9971" s="255"/>
      <c r="J9971" s="255"/>
      <c r="K9971" s="255"/>
      <c r="M9971" s="255"/>
      <c r="S9971" s="255"/>
    </row>
    <row r="9972" customFormat="false" ht="15" hidden="false" customHeight="false" outlineLevel="0" collapsed="false">
      <c r="E9972" s="255"/>
      <c r="F9972" s="255"/>
      <c r="G9972" s="255"/>
      <c r="I9972" s="255"/>
      <c r="J9972" s="255"/>
      <c r="K9972" s="255"/>
      <c r="M9972" s="255"/>
      <c r="S9972" s="255"/>
    </row>
    <row r="9973" customFormat="false" ht="15" hidden="false" customHeight="false" outlineLevel="0" collapsed="false">
      <c r="E9973" s="255"/>
      <c r="F9973" s="255"/>
      <c r="G9973" s="255"/>
      <c r="I9973" s="255"/>
      <c r="J9973" s="255"/>
      <c r="K9973" s="255"/>
      <c r="M9973" s="255"/>
      <c r="S9973" s="255"/>
    </row>
    <row r="9974" customFormat="false" ht="15" hidden="false" customHeight="false" outlineLevel="0" collapsed="false">
      <c r="E9974" s="255"/>
      <c r="F9974" s="255"/>
      <c r="G9974" s="255"/>
      <c r="I9974" s="255"/>
      <c r="J9974" s="255"/>
      <c r="K9974" s="255"/>
      <c r="M9974" s="255"/>
      <c r="S9974" s="255"/>
    </row>
    <row r="9975" customFormat="false" ht="15" hidden="false" customHeight="false" outlineLevel="0" collapsed="false">
      <c r="E9975" s="255"/>
      <c r="F9975" s="255"/>
      <c r="G9975" s="255"/>
      <c r="I9975" s="255"/>
      <c r="J9975" s="255"/>
      <c r="K9975" s="255"/>
      <c r="M9975" s="255"/>
      <c r="S9975" s="255"/>
    </row>
    <row r="9976" customFormat="false" ht="15" hidden="false" customHeight="false" outlineLevel="0" collapsed="false">
      <c r="E9976" s="255"/>
      <c r="F9976" s="255"/>
      <c r="G9976" s="255"/>
      <c r="I9976" s="255"/>
      <c r="J9976" s="255"/>
      <c r="K9976" s="255"/>
      <c r="M9976" s="255"/>
      <c r="S9976" s="255"/>
    </row>
    <row r="9977" customFormat="false" ht="15" hidden="false" customHeight="false" outlineLevel="0" collapsed="false">
      <c r="E9977" s="255"/>
      <c r="F9977" s="255"/>
      <c r="G9977" s="255"/>
      <c r="I9977" s="255"/>
      <c r="J9977" s="255"/>
      <c r="K9977" s="255"/>
      <c r="M9977" s="255"/>
      <c r="S9977" s="255"/>
    </row>
    <row r="9978" customFormat="false" ht="15" hidden="false" customHeight="false" outlineLevel="0" collapsed="false">
      <c r="E9978" s="255"/>
      <c r="F9978" s="255"/>
      <c r="G9978" s="255"/>
      <c r="I9978" s="255"/>
      <c r="J9978" s="255"/>
      <c r="K9978" s="255"/>
      <c r="M9978" s="255"/>
      <c r="S9978" s="255"/>
    </row>
    <row r="9979" customFormat="false" ht="15" hidden="false" customHeight="false" outlineLevel="0" collapsed="false">
      <c r="E9979" s="255"/>
      <c r="F9979" s="255"/>
      <c r="G9979" s="255"/>
      <c r="I9979" s="255"/>
      <c r="J9979" s="255"/>
      <c r="K9979" s="255"/>
      <c r="M9979" s="255"/>
      <c r="S9979" s="255"/>
    </row>
    <row r="9980" customFormat="false" ht="15" hidden="false" customHeight="false" outlineLevel="0" collapsed="false">
      <c r="E9980" s="255"/>
      <c r="F9980" s="255"/>
      <c r="G9980" s="255"/>
      <c r="I9980" s="255"/>
      <c r="J9980" s="255"/>
      <c r="K9980" s="255"/>
      <c r="M9980" s="255"/>
      <c r="S9980" s="255"/>
    </row>
    <row r="9981" customFormat="false" ht="15" hidden="false" customHeight="false" outlineLevel="0" collapsed="false">
      <c r="E9981" s="255"/>
      <c r="F9981" s="255"/>
      <c r="G9981" s="255"/>
      <c r="I9981" s="255"/>
      <c r="J9981" s="255"/>
      <c r="K9981" s="255"/>
      <c r="M9981" s="255"/>
      <c r="S9981" s="255"/>
    </row>
    <row r="9982" customFormat="false" ht="15" hidden="false" customHeight="false" outlineLevel="0" collapsed="false">
      <c r="E9982" s="255"/>
      <c r="F9982" s="255"/>
      <c r="G9982" s="255"/>
      <c r="I9982" s="255"/>
      <c r="J9982" s="255"/>
      <c r="K9982" s="255"/>
      <c r="M9982" s="255"/>
      <c r="S9982" s="255"/>
    </row>
    <row r="9983" customFormat="false" ht="15" hidden="false" customHeight="false" outlineLevel="0" collapsed="false">
      <c r="E9983" s="255"/>
      <c r="F9983" s="255"/>
      <c r="G9983" s="255"/>
      <c r="I9983" s="255"/>
      <c r="J9983" s="255"/>
      <c r="K9983" s="255"/>
      <c r="M9983" s="255"/>
      <c r="S9983" s="255"/>
    </row>
    <row r="9984" customFormat="false" ht="15" hidden="false" customHeight="false" outlineLevel="0" collapsed="false">
      <c r="E9984" s="255"/>
      <c r="F9984" s="255"/>
      <c r="G9984" s="255"/>
      <c r="I9984" s="255"/>
      <c r="J9984" s="255"/>
      <c r="K9984" s="255"/>
      <c r="M9984" s="255"/>
      <c r="S9984" s="255"/>
    </row>
    <row r="9985" customFormat="false" ht="15" hidden="false" customHeight="false" outlineLevel="0" collapsed="false">
      <c r="E9985" s="255"/>
      <c r="F9985" s="255"/>
      <c r="G9985" s="255"/>
      <c r="I9985" s="255"/>
      <c r="J9985" s="255"/>
      <c r="K9985" s="255"/>
      <c r="M9985" s="255"/>
      <c r="S9985" s="255"/>
    </row>
    <row r="9986" customFormat="false" ht="15" hidden="false" customHeight="false" outlineLevel="0" collapsed="false">
      <c r="E9986" s="255"/>
      <c r="F9986" s="255"/>
      <c r="G9986" s="255"/>
      <c r="I9986" s="255"/>
      <c r="J9986" s="255"/>
      <c r="K9986" s="255"/>
      <c r="M9986" s="255"/>
      <c r="S9986" s="255"/>
    </row>
    <row r="9987" customFormat="false" ht="15" hidden="false" customHeight="false" outlineLevel="0" collapsed="false">
      <c r="E9987" s="255"/>
      <c r="F9987" s="255"/>
      <c r="G9987" s="255"/>
      <c r="I9987" s="255"/>
      <c r="J9987" s="255"/>
      <c r="K9987" s="255"/>
      <c r="M9987" s="255"/>
      <c r="S9987" s="255"/>
    </row>
    <row r="9988" customFormat="false" ht="15" hidden="false" customHeight="false" outlineLevel="0" collapsed="false">
      <c r="E9988" s="255"/>
      <c r="F9988" s="255"/>
      <c r="G9988" s="255"/>
      <c r="I9988" s="255"/>
      <c r="J9988" s="255"/>
      <c r="K9988" s="255"/>
      <c r="M9988" s="255"/>
      <c r="S9988" s="255"/>
    </row>
    <row r="9989" customFormat="false" ht="15" hidden="false" customHeight="false" outlineLevel="0" collapsed="false">
      <c r="E9989" s="255"/>
      <c r="F9989" s="255"/>
      <c r="G9989" s="255"/>
      <c r="I9989" s="255"/>
      <c r="J9989" s="255"/>
      <c r="K9989" s="255"/>
      <c r="M9989" s="255"/>
      <c r="S9989" s="255"/>
    </row>
    <row r="9990" customFormat="false" ht="15" hidden="false" customHeight="false" outlineLevel="0" collapsed="false">
      <c r="E9990" s="255"/>
      <c r="F9990" s="255"/>
      <c r="G9990" s="255"/>
      <c r="I9990" s="255"/>
      <c r="J9990" s="255"/>
      <c r="K9990" s="255"/>
      <c r="M9990" s="255"/>
      <c r="S9990" s="255"/>
    </row>
    <row r="9991" customFormat="false" ht="15" hidden="false" customHeight="false" outlineLevel="0" collapsed="false">
      <c r="E9991" s="255"/>
      <c r="F9991" s="255"/>
      <c r="G9991" s="255"/>
      <c r="I9991" s="255"/>
      <c r="J9991" s="255"/>
      <c r="K9991" s="255"/>
      <c r="M9991" s="255"/>
      <c r="S9991" s="255"/>
    </row>
    <row r="9992" customFormat="false" ht="15" hidden="false" customHeight="false" outlineLevel="0" collapsed="false">
      <c r="E9992" s="255"/>
      <c r="F9992" s="255"/>
      <c r="G9992" s="255"/>
      <c r="I9992" s="255"/>
      <c r="J9992" s="255"/>
      <c r="K9992" s="255"/>
      <c r="M9992" s="255"/>
      <c r="S9992" s="255"/>
    </row>
    <row r="9993" customFormat="false" ht="15" hidden="false" customHeight="false" outlineLevel="0" collapsed="false">
      <c r="E9993" s="255"/>
      <c r="F9993" s="255"/>
      <c r="G9993" s="255"/>
      <c r="I9993" s="255"/>
      <c r="J9993" s="255"/>
      <c r="K9993" s="255"/>
      <c r="M9993" s="255"/>
      <c r="S9993" s="255"/>
    </row>
    <row r="9994" customFormat="false" ht="15" hidden="false" customHeight="false" outlineLevel="0" collapsed="false">
      <c r="E9994" s="255"/>
      <c r="F9994" s="255"/>
      <c r="G9994" s="255"/>
      <c r="I9994" s="255"/>
      <c r="J9994" s="255"/>
      <c r="K9994" s="255"/>
      <c r="M9994" s="255"/>
      <c r="S9994" s="255"/>
    </row>
    <row r="9995" customFormat="false" ht="15" hidden="false" customHeight="false" outlineLevel="0" collapsed="false">
      <c r="E9995" s="255"/>
      <c r="F9995" s="255"/>
      <c r="G9995" s="255"/>
      <c r="I9995" s="255"/>
      <c r="J9995" s="255"/>
      <c r="K9995" s="255"/>
      <c r="M9995" s="255"/>
      <c r="S9995" s="255"/>
    </row>
    <row r="9996" customFormat="false" ht="15" hidden="false" customHeight="false" outlineLevel="0" collapsed="false">
      <c r="E9996" s="255"/>
      <c r="F9996" s="255"/>
      <c r="G9996" s="255"/>
      <c r="I9996" s="255"/>
      <c r="J9996" s="255"/>
      <c r="K9996" s="255"/>
      <c r="M9996" s="255"/>
      <c r="S9996" s="255"/>
    </row>
    <row r="9997" customFormat="false" ht="15" hidden="false" customHeight="false" outlineLevel="0" collapsed="false">
      <c r="E9997" s="255"/>
      <c r="F9997" s="255"/>
      <c r="G9997" s="255"/>
      <c r="I9997" s="255"/>
      <c r="J9997" s="255"/>
      <c r="K9997" s="255"/>
      <c r="M9997" s="255"/>
      <c r="S9997" s="255"/>
    </row>
    <row r="9998" customFormat="false" ht="15" hidden="false" customHeight="false" outlineLevel="0" collapsed="false">
      <c r="E9998" s="255"/>
      <c r="F9998" s="255"/>
      <c r="G9998" s="255"/>
      <c r="I9998" s="255"/>
      <c r="J9998" s="255"/>
      <c r="K9998" s="255"/>
      <c r="M9998" s="255"/>
      <c r="S9998" s="255"/>
    </row>
    <row r="9999" customFormat="false" ht="15" hidden="false" customHeight="false" outlineLevel="0" collapsed="false">
      <c r="E9999" s="255"/>
      <c r="F9999" s="255"/>
      <c r="G9999" s="255"/>
      <c r="I9999" s="255"/>
      <c r="J9999" s="255"/>
      <c r="K9999" s="255"/>
      <c r="M9999" s="255"/>
      <c r="S9999" s="255"/>
    </row>
    <row r="10000" customFormat="false" ht="15" hidden="false" customHeight="false" outlineLevel="0" collapsed="false">
      <c r="E10000" s="255"/>
      <c r="F10000" s="255"/>
      <c r="G10000" s="255"/>
      <c r="I10000" s="255"/>
      <c r="J10000" s="255"/>
      <c r="K10000" s="255"/>
      <c r="M10000" s="255"/>
      <c r="S10000" s="255"/>
    </row>
    <row r="10001" customFormat="false" ht="15" hidden="false" customHeight="false" outlineLevel="0" collapsed="false">
      <c r="E10001" s="255"/>
      <c r="F10001" s="255"/>
      <c r="G10001" s="255"/>
      <c r="I10001" s="255"/>
      <c r="J10001" s="255"/>
      <c r="K10001" s="255"/>
      <c r="M10001" s="255"/>
      <c r="S10001" s="255"/>
    </row>
    <row r="10002" customFormat="false" ht="15" hidden="false" customHeight="false" outlineLevel="0" collapsed="false">
      <c r="E10002" s="255"/>
      <c r="F10002" s="255"/>
      <c r="G10002" s="255"/>
      <c r="I10002" s="255"/>
      <c r="J10002" s="255"/>
      <c r="K10002" s="255"/>
      <c r="M10002" s="255"/>
      <c r="S10002" s="255"/>
    </row>
    <row r="10003" customFormat="false" ht="15" hidden="false" customHeight="false" outlineLevel="0" collapsed="false">
      <c r="E10003" s="255"/>
      <c r="F10003" s="255"/>
      <c r="G10003" s="255"/>
      <c r="I10003" s="255"/>
      <c r="J10003" s="255"/>
      <c r="K10003" s="255"/>
      <c r="M10003" s="255"/>
      <c r="S10003" s="255"/>
    </row>
    <row r="10004" customFormat="false" ht="15" hidden="false" customHeight="false" outlineLevel="0" collapsed="false">
      <c r="E10004" s="255"/>
      <c r="F10004" s="255"/>
      <c r="G10004" s="255"/>
      <c r="I10004" s="255"/>
      <c r="J10004" s="255"/>
      <c r="K10004" s="255"/>
      <c r="M10004" s="255"/>
      <c r="S10004" s="255"/>
    </row>
    <row r="10005" customFormat="false" ht="15" hidden="false" customHeight="false" outlineLevel="0" collapsed="false">
      <c r="E10005" s="255"/>
      <c r="F10005" s="255"/>
      <c r="G10005" s="255"/>
      <c r="I10005" s="255"/>
      <c r="J10005" s="255"/>
      <c r="K10005" s="255"/>
      <c r="M10005" s="255"/>
      <c r="S10005" s="255"/>
    </row>
    <row r="10006" customFormat="false" ht="15" hidden="false" customHeight="false" outlineLevel="0" collapsed="false">
      <c r="E10006" s="255"/>
      <c r="F10006" s="255"/>
      <c r="G10006" s="255"/>
      <c r="I10006" s="255"/>
      <c r="J10006" s="255"/>
      <c r="K10006" s="255"/>
      <c r="M10006" s="255"/>
      <c r="S10006" s="255"/>
    </row>
    <row r="10007" customFormat="false" ht="15" hidden="false" customHeight="false" outlineLevel="0" collapsed="false">
      <c r="E10007" s="255"/>
      <c r="F10007" s="255"/>
      <c r="G10007" s="255"/>
      <c r="I10007" s="255"/>
      <c r="J10007" s="255"/>
      <c r="K10007" s="255"/>
      <c r="M10007" s="255"/>
      <c r="S10007" s="255"/>
    </row>
    <row r="10008" customFormat="false" ht="15" hidden="false" customHeight="false" outlineLevel="0" collapsed="false">
      <c r="E10008" s="255"/>
      <c r="F10008" s="255"/>
      <c r="G10008" s="255"/>
      <c r="I10008" s="255"/>
      <c r="J10008" s="255"/>
      <c r="K10008" s="255"/>
      <c r="M10008" s="255"/>
      <c r="S10008" s="255"/>
    </row>
    <row r="10009" customFormat="false" ht="15" hidden="false" customHeight="false" outlineLevel="0" collapsed="false">
      <c r="E10009" s="255"/>
      <c r="F10009" s="255"/>
      <c r="G10009" s="255"/>
      <c r="I10009" s="255"/>
      <c r="J10009" s="255"/>
      <c r="K10009" s="255"/>
      <c r="M10009" s="255"/>
      <c r="S10009" s="255"/>
    </row>
    <row r="10010" customFormat="false" ht="15" hidden="false" customHeight="false" outlineLevel="0" collapsed="false">
      <c r="E10010" s="255"/>
      <c r="F10010" s="255"/>
      <c r="G10010" s="255"/>
      <c r="I10010" s="255"/>
      <c r="J10010" s="255"/>
      <c r="K10010" s="255"/>
      <c r="M10010" s="255"/>
      <c r="S10010" s="255"/>
    </row>
    <row r="10011" customFormat="false" ht="15" hidden="false" customHeight="false" outlineLevel="0" collapsed="false">
      <c r="E10011" s="255"/>
      <c r="F10011" s="255"/>
      <c r="G10011" s="255"/>
      <c r="I10011" s="255"/>
      <c r="J10011" s="255"/>
      <c r="K10011" s="255"/>
      <c r="M10011" s="255"/>
      <c r="S10011" s="255"/>
    </row>
    <row r="10012" customFormat="false" ht="15" hidden="false" customHeight="false" outlineLevel="0" collapsed="false">
      <c r="E10012" s="255"/>
      <c r="F10012" s="255"/>
      <c r="G10012" s="255"/>
      <c r="I10012" s="255"/>
      <c r="J10012" s="255"/>
      <c r="K10012" s="255"/>
      <c r="M10012" s="255"/>
      <c r="S10012" s="255"/>
    </row>
    <row r="10013" customFormat="false" ht="15" hidden="false" customHeight="false" outlineLevel="0" collapsed="false">
      <c r="E10013" s="255"/>
      <c r="F10013" s="255"/>
      <c r="G10013" s="255"/>
      <c r="I10013" s="255"/>
      <c r="J10013" s="255"/>
      <c r="K10013" s="255"/>
      <c r="M10013" s="255"/>
      <c r="S10013" s="255"/>
    </row>
    <row r="10014" customFormat="false" ht="15" hidden="false" customHeight="false" outlineLevel="0" collapsed="false">
      <c r="E10014" s="255"/>
      <c r="F10014" s="255"/>
      <c r="G10014" s="255"/>
      <c r="I10014" s="255"/>
      <c r="J10014" s="255"/>
      <c r="K10014" s="255"/>
      <c r="M10014" s="255"/>
      <c r="S10014" s="255"/>
    </row>
    <row r="10015" customFormat="false" ht="15" hidden="false" customHeight="false" outlineLevel="0" collapsed="false">
      <c r="E10015" s="255"/>
      <c r="F10015" s="255"/>
      <c r="G10015" s="255"/>
      <c r="I10015" s="255"/>
      <c r="J10015" s="255"/>
      <c r="K10015" s="255"/>
      <c r="M10015" s="255"/>
      <c r="S10015" s="255"/>
    </row>
    <row r="10016" customFormat="false" ht="15" hidden="false" customHeight="false" outlineLevel="0" collapsed="false">
      <c r="E10016" s="255"/>
      <c r="F10016" s="255"/>
      <c r="G10016" s="255"/>
      <c r="I10016" s="255"/>
      <c r="J10016" s="255"/>
      <c r="K10016" s="255"/>
      <c r="M10016" s="255"/>
      <c r="S10016" s="255"/>
    </row>
    <row r="10017" customFormat="false" ht="15" hidden="false" customHeight="false" outlineLevel="0" collapsed="false">
      <c r="E10017" s="255"/>
      <c r="F10017" s="255"/>
      <c r="G10017" s="255"/>
      <c r="I10017" s="255"/>
      <c r="J10017" s="255"/>
      <c r="K10017" s="255"/>
      <c r="M10017" s="255"/>
      <c r="S10017" s="255"/>
    </row>
    <row r="10018" customFormat="false" ht="15" hidden="false" customHeight="false" outlineLevel="0" collapsed="false">
      <c r="E10018" s="255"/>
      <c r="F10018" s="255"/>
      <c r="G10018" s="255"/>
      <c r="I10018" s="255"/>
      <c r="J10018" s="255"/>
      <c r="K10018" s="255"/>
      <c r="M10018" s="255"/>
      <c r="S10018" s="255"/>
    </row>
    <row r="10019" customFormat="false" ht="15" hidden="false" customHeight="false" outlineLevel="0" collapsed="false">
      <c r="E10019" s="255"/>
      <c r="F10019" s="255"/>
      <c r="G10019" s="255"/>
      <c r="I10019" s="255"/>
      <c r="J10019" s="255"/>
      <c r="K10019" s="255"/>
      <c r="M10019" s="255"/>
      <c r="S10019" s="255"/>
    </row>
    <row r="10020" customFormat="false" ht="15" hidden="false" customHeight="false" outlineLevel="0" collapsed="false">
      <c r="E10020" s="255"/>
      <c r="F10020" s="255"/>
      <c r="G10020" s="255"/>
      <c r="I10020" s="255"/>
      <c r="J10020" s="255"/>
      <c r="K10020" s="255"/>
      <c r="M10020" s="255"/>
      <c r="S10020" s="255"/>
    </row>
    <row r="10021" customFormat="false" ht="15" hidden="false" customHeight="false" outlineLevel="0" collapsed="false">
      <c r="E10021" s="255"/>
      <c r="F10021" s="255"/>
      <c r="G10021" s="255"/>
      <c r="I10021" s="255"/>
      <c r="J10021" s="255"/>
      <c r="K10021" s="255"/>
      <c r="M10021" s="255"/>
      <c r="S10021" s="255"/>
    </row>
    <row r="10022" customFormat="false" ht="15" hidden="false" customHeight="false" outlineLevel="0" collapsed="false">
      <c r="E10022" s="255"/>
      <c r="F10022" s="255"/>
      <c r="G10022" s="255"/>
      <c r="I10022" s="255"/>
      <c r="J10022" s="255"/>
      <c r="K10022" s="255"/>
      <c r="M10022" s="255"/>
      <c r="S10022" s="255"/>
    </row>
    <row r="10023" customFormat="false" ht="15" hidden="false" customHeight="false" outlineLevel="0" collapsed="false">
      <c r="E10023" s="255"/>
      <c r="F10023" s="255"/>
      <c r="G10023" s="255"/>
      <c r="I10023" s="255"/>
      <c r="J10023" s="255"/>
      <c r="K10023" s="255"/>
      <c r="M10023" s="255"/>
      <c r="S10023" s="255"/>
    </row>
    <row r="10024" customFormat="false" ht="15" hidden="false" customHeight="false" outlineLevel="0" collapsed="false">
      <c r="E10024" s="255"/>
      <c r="F10024" s="255"/>
      <c r="G10024" s="255"/>
      <c r="I10024" s="255"/>
      <c r="J10024" s="255"/>
      <c r="K10024" s="255"/>
      <c r="M10024" s="255"/>
      <c r="S10024" s="255"/>
    </row>
    <row r="10025" customFormat="false" ht="15" hidden="false" customHeight="false" outlineLevel="0" collapsed="false">
      <c r="E10025" s="255"/>
      <c r="F10025" s="255"/>
      <c r="G10025" s="255"/>
      <c r="I10025" s="255"/>
      <c r="J10025" s="255"/>
      <c r="K10025" s="255"/>
      <c r="M10025" s="255"/>
      <c r="S10025" s="255"/>
    </row>
    <row r="10026" customFormat="false" ht="15" hidden="false" customHeight="false" outlineLevel="0" collapsed="false">
      <c r="E10026" s="255"/>
      <c r="F10026" s="255"/>
      <c r="G10026" s="255"/>
      <c r="I10026" s="255"/>
      <c r="J10026" s="255"/>
      <c r="K10026" s="255"/>
      <c r="M10026" s="255"/>
      <c r="S10026" s="255"/>
    </row>
    <row r="10027" customFormat="false" ht="15" hidden="false" customHeight="false" outlineLevel="0" collapsed="false">
      <c r="E10027" s="255"/>
      <c r="F10027" s="255"/>
      <c r="G10027" s="255"/>
      <c r="I10027" s="255"/>
      <c r="J10027" s="255"/>
      <c r="K10027" s="255"/>
      <c r="M10027" s="255"/>
      <c r="S10027" s="255"/>
    </row>
    <row r="10028" customFormat="false" ht="15" hidden="false" customHeight="false" outlineLevel="0" collapsed="false">
      <c r="E10028" s="255"/>
      <c r="F10028" s="255"/>
      <c r="G10028" s="255"/>
      <c r="I10028" s="255"/>
      <c r="J10028" s="255"/>
      <c r="K10028" s="255"/>
      <c r="M10028" s="255"/>
      <c r="S10028" s="255"/>
    </row>
    <row r="10029" customFormat="false" ht="15" hidden="false" customHeight="false" outlineLevel="0" collapsed="false">
      <c r="E10029" s="255"/>
      <c r="F10029" s="255"/>
      <c r="G10029" s="255"/>
      <c r="I10029" s="255"/>
      <c r="J10029" s="255"/>
      <c r="K10029" s="255"/>
      <c r="M10029" s="255"/>
      <c r="S10029" s="255"/>
    </row>
    <row r="10030" customFormat="false" ht="15" hidden="false" customHeight="false" outlineLevel="0" collapsed="false">
      <c r="E10030" s="255"/>
      <c r="F10030" s="255"/>
      <c r="G10030" s="255"/>
      <c r="I10030" s="255"/>
      <c r="J10030" s="255"/>
      <c r="K10030" s="255"/>
      <c r="M10030" s="255"/>
      <c r="S10030" s="255"/>
    </row>
    <row r="10031" customFormat="false" ht="15" hidden="false" customHeight="false" outlineLevel="0" collapsed="false">
      <c r="E10031" s="255"/>
      <c r="F10031" s="255"/>
      <c r="G10031" s="255"/>
      <c r="I10031" s="255"/>
      <c r="J10031" s="255"/>
      <c r="K10031" s="255"/>
      <c r="M10031" s="255"/>
      <c r="S10031" s="255"/>
    </row>
    <row r="10032" customFormat="false" ht="15" hidden="false" customHeight="false" outlineLevel="0" collapsed="false">
      <c r="E10032" s="255"/>
      <c r="F10032" s="255"/>
      <c r="G10032" s="255"/>
      <c r="I10032" s="255"/>
      <c r="J10032" s="255"/>
      <c r="K10032" s="255"/>
      <c r="M10032" s="255"/>
      <c r="S10032" s="255"/>
    </row>
    <row r="10033" customFormat="false" ht="15" hidden="false" customHeight="false" outlineLevel="0" collapsed="false">
      <c r="E10033" s="255"/>
      <c r="F10033" s="255"/>
      <c r="G10033" s="255"/>
      <c r="I10033" s="255"/>
      <c r="J10033" s="255"/>
      <c r="K10033" s="255"/>
      <c r="M10033" s="255"/>
      <c r="S10033" s="255"/>
    </row>
    <row r="10034" customFormat="false" ht="15" hidden="false" customHeight="false" outlineLevel="0" collapsed="false">
      <c r="E10034" s="255"/>
      <c r="F10034" s="255"/>
      <c r="G10034" s="255"/>
      <c r="I10034" s="255"/>
      <c r="J10034" s="255"/>
      <c r="K10034" s="255"/>
      <c r="M10034" s="255"/>
      <c r="S10034" s="255"/>
    </row>
    <row r="10035" customFormat="false" ht="15" hidden="false" customHeight="false" outlineLevel="0" collapsed="false">
      <c r="E10035" s="255"/>
      <c r="F10035" s="255"/>
      <c r="G10035" s="255"/>
      <c r="I10035" s="255"/>
      <c r="J10035" s="255"/>
      <c r="K10035" s="255"/>
      <c r="M10035" s="255"/>
      <c r="S10035" s="255"/>
    </row>
    <row r="10036" customFormat="false" ht="15" hidden="false" customHeight="false" outlineLevel="0" collapsed="false">
      <c r="E10036" s="255"/>
      <c r="F10036" s="255"/>
      <c r="G10036" s="255"/>
      <c r="I10036" s="255"/>
      <c r="J10036" s="255"/>
      <c r="K10036" s="255"/>
      <c r="M10036" s="255"/>
      <c r="S10036" s="255"/>
    </row>
    <row r="10037" customFormat="false" ht="15" hidden="false" customHeight="false" outlineLevel="0" collapsed="false">
      <c r="E10037" s="255"/>
      <c r="F10037" s="255"/>
      <c r="G10037" s="255"/>
      <c r="I10037" s="255"/>
      <c r="J10037" s="255"/>
      <c r="K10037" s="255"/>
      <c r="M10037" s="255"/>
      <c r="S10037" s="255"/>
    </row>
    <row r="10038" customFormat="false" ht="15" hidden="false" customHeight="false" outlineLevel="0" collapsed="false">
      <c r="E10038" s="255"/>
      <c r="F10038" s="255"/>
      <c r="G10038" s="255"/>
      <c r="I10038" s="255"/>
      <c r="J10038" s="255"/>
      <c r="K10038" s="255"/>
      <c r="M10038" s="255"/>
      <c r="S10038" s="255"/>
    </row>
    <row r="10039" customFormat="false" ht="15" hidden="false" customHeight="false" outlineLevel="0" collapsed="false">
      <c r="E10039" s="255"/>
      <c r="F10039" s="255"/>
      <c r="G10039" s="255"/>
      <c r="I10039" s="255"/>
      <c r="J10039" s="255"/>
      <c r="K10039" s="255"/>
      <c r="M10039" s="255"/>
      <c r="S10039" s="255"/>
    </row>
    <row r="10040" customFormat="false" ht="15" hidden="false" customHeight="false" outlineLevel="0" collapsed="false">
      <c r="E10040" s="255"/>
      <c r="F10040" s="255"/>
      <c r="G10040" s="255"/>
      <c r="I10040" s="255"/>
      <c r="J10040" s="255"/>
      <c r="K10040" s="255"/>
      <c r="M10040" s="255"/>
      <c r="S10040" s="255"/>
    </row>
    <row r="10041" customFormat="false" ht="15" hidden="false" customHeight="false" outlineLevel="0" collapsed="false">
      <c r="E10041" s="255"/>
      <c r="F10041" s="255"/>
      <c r="G10041" s="255"/>
      <c r="I10041" s="255"/>
      <c r="J10041" s="255"/>
      <c r="K10041" s="255"/>
      <c r="M10041" s="255"/>
      <c r="S10041" s="255"/>
    </row>
    <row r="10042" customFormat="false" ht="15" hidden="false" customHeight="false" outlineLevel="0" collapsed="false">
      <c r="E10042" s="255"/>
      <c r="F10042" s="255"/>
      <c r="G10042" s="255"/>
      <c r="I10042" s="255"/>
      <c r="J10042" s="255"/>
      <c r="K10042" s="255"/>
      <c r="M10042" s="255"/>
      <c r="S10042" s="255"/>
    </row>
    <row r="10043" customFormat="false" ht="15" hidden="false" customHeight="false" outlineLevel="0" collapsed="false">
      <c r="E10043" s="255"/>
      <c r="F10043" s="255"/>
      <c r="G10043" s="255"/>
      <c r="I10043" s="255"/>
      <c r="J10043" s="255"/>
      <c r="K10043" s="255"/>
      <c r="M10043" s="255"/>
      <c r="S10043" s="255"/>
    </row>
  </sheetData>
  <autoFilter ref="A:Z"/>
  <conditionalFormatting sqref="A4809:A4818">
    <cfRule type="duplicateValues" priority="2" aboveAverage="0" equalAverage="0" bottom="0" percent="0" rank="0" text="" dxfId="29"/>
  </conditionalFormatting>
  <conditionalFormatting sqref="A4806:A4808">
    <cfRule type="duplicateValues" priority="3" aboveAverage="0" equalAverage="0" bottom="0" percent="0" rank="0" text="" dxfId="30"/>
  </conditionalFormatting>
  <conditionalFormatting sqref="A3218:A3238">
    <cfRule type="duplicateValues" priority="4" aboveAverage="0" equalAverage="0" bottom="0" percent="0" rank="0" text="" dxfId="31"/>
  </conditionalFormatting>
  <conditionalFormatting sqref="A2617:A2623">
    <cfRule type="duplicateValues" priority="5" aboveAverage="0" equalAverage="0" bottom="0" percent="0" rank="0" text="" dxfId="32"/>
  </conditionalFormatting>
  <conditionalFormatting sqref="A2604:A2614">
    <cfRule type="duplicateValues" priority="6" aboveAverage="0" equalAverage="0" bottom="0" percent="0" rank="0" text="" dxfId="33"/>
  </conditionalFormatting>
  <conditionalFormatting sqref="A2592:A2601">
    <cfRule type="duplicateValues" priority="7" aboveAverage="0" equalAverage="0" bottom="0" percent="0" rank="0" text="" dxfId="34"/>
  </conditionalFormatting>
  <conditionalFormatting sqref="A5393:A1048576 A580:A771 A773:A1717 A1757:A1910 A1917:A2165 A2175:A2255 A1:A562 A2261:A2340 A2346:A2424 A2585:A2586 A2691:A2749 A2924 A3065 A3138 A3215 A4762 A4769:A4770 A4795:A4805">
    <cfRule type="duplicateValues" priority="8" aboveAverage="0" equalAverage="0" bottom="0" percent="0" rank="0" text="" dxfId="35"/>
  </conditionalFormatting>
  <dataValidations count="10">
    <dataValidation allowBlank="true" errorStyle="stop" operator="between" showDropDown="false" showErrorMessage="true" showInputMessage="true" sqref="E1:E10043" type="list">
      <formula1>INDIRECT("cat_table[Sector]")</formula1>
      <formula2>0</formula2>
    </dataValidation>
    <dataValidation allowBlank="true" errorStyle="stop" operator="between" showDropDown="false" showErrorMessage="true" showInputMessage="true" sqref="Y1:Y3 Z2:Z3 Y4:Z10043" type="list">
      <formula1>$Z$2:$Z$3</formula1>
      <formula2>0</formula2>
    </dataValidation>
    <dataValidation allowBlank="true" errorStyle="stop" operator="between" showDropDown="false" showErrorMessage="true" showInputMessage="true" sqref="K1:K10043" type="list">
      <formula1>$K$2:$K$8</formula1>
      <formula2>0</formula2>
    </dataValidation>
    <dataValidation allowBlank="true" errorStyle="stop" operator="between" showDropDown="false" showErrorMessage="true" showInputMessage="true" sqref="S1:S10043" type="list">
      <formula1>$S$2:$S$8</formula1>
      <formula2>0</formula2>
    </dataValidation>
    <dataValidation allowBlank="true" errorStyle="stop" operator="between" showDropDown="false" showErrorMessage="true" showInputMessage="true" sqref="I1:J165 Z1 I166:I330 J168:J333 O326:O329 I331:I333 I336:J583 O580:O583 J584:J585 I585:I1718 O585 J625:J1718 I1757:J1976 I1977:I2379 J1982:J2299 G2300:G2310 J2311:J2547 L2341:L2383 I2384:I2894 J2552:J2826 O2587:O2591 L2592:L2601 J2875:J2893 I2895:J3056 I3057:I3423 J3059:J3238 J3294:J3465 I3429:I6652 O3429:O3440 J3470:J3495 J3511:J4781 J4795:J4808 J4830:J4865 J4871:J6626 J6639:J6652 I6653:J10043" type="none">
      <formula1>0</formula1>
      <formula2>0</formula2>
    </dataValidation>
    <dataValidation allowBlank="true" errorStyle="stop" operator="between" showDropDown="false" showErrorMessage="true" showInputMessage="true" sqref="G1:G2299 G2311:G10043" type="list">
      <formula1>$AO1:$BA1</formula1>
      <formula2>0</formula2>
    </dataValidation>
    <dataValidation allowBlank="true" errorStyle="stop" operator="between" showDropDown="false" showErrorMessage="true" showInputMessage="true" sqref="F1:F10043" type="list">
      <formula1>$AE1:$AM1</formula1>
      <formula2>0</formula2>
    </dataValidation>
    <dataValidation allowBlank="true" errorStyle="stop" operator="between" showDropDown="false" showErrorMessage="true" showInputMessage="true" sqref="H1:H10043" type="list">
      <formula1>H$2:H$4</formula1>
      <formula2>0</formula2>
    </dataValidation>
    <dataValidation allowBlank="true" errorStyle="stop" operator="between" showDropDown="false" showErrorMessage="true" showInputMessage="true" sqref="X1:X10043" type="list">
      <formula1>$X$2:$X$5</formula1>
      <formula2>0</formula2>
    </dataValidation>
    <dataValidation allowBlank="true" errorStyle="stop" operator="between" showDropDown="false" showErrorMessage="true" showInputMessage="true" sqref="M1:M10043" type="list">
      <formula1>$M$2:$M$9</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B15" activePane="bottomLeft" state="frozen"/>
      <selection pane="topLeft" activeCell="A1" activeCellId="0" sqref="A1"/>
      <selection pane="bottomLeft" activeCell="B15" activeCellId="0" sqref="B15"/>
    </sheetView>
  </sheetViews>
  <sheetFormatPr defaultColWidth="8.59765625" defaultRowHeight="14.25" zeroHeight="false" outlineLevelRow="0" outlineLevelCol="0"/>
  <cols>
    <col collapsed="false" customWidth="true" hidden="false" outlineLevel="0" max="1" min="1" style="4" width="36.14"/>
    <col collapsed="false" customWidth="true" hidden="false" outlineLevel="0" max="2" min="2" style="4" width="38.43"/>
    <col collapsed="false" customWidth="true" hidden="false" outlineLevel="0" max="3" min="3" style="4" width="30.86"/>
    <col collapsed="false" customWidth="true" hidden="false" outlineLevel="0" max="4" min="4" style="4" width="22.7"/>
  </cols>
  <sheetData>
    <row r="1" customFormat="false" ht="16.4" hidden="false" customHeight="false" outlineLevel="0" collapsed="false">
      <c r="A1" s="6" t="s">
        <v>4</v>
      </c>
      <c r="B1" s="6" t="s">
        <v>17968</v>
      </c>
      <c r="C1" s="6" t="s">
        <v>17969</v>
      </c>
      <c r="D1" s="6" t="s">
        <v>17970</v>
      </c>
    </row>
    <row r="2" customFormat="false" ht="16.4" hidden="false" customHeight="false" outlineLevel="0" collapsed="false">
      <c r="A2" s="25" t="s">
        <v>64</v>
      </c>
      <c r="B2" s="25" t="s">
        <v>29</v>
      </c>
      <c r="C2" s="25" t="s">
        <v>17971</v>
      </c>
      <c r="D2" s="25"/>
    </row>
    <row r="3" customFormat="false" ht="16.4" hidden="false" customHeight="false" outlineLevel="0" collapsed="false">
      <c r="A3" s="16" t="s">
        <v>90</v>
      </c>
      <c r="B3" s="16" t="s">
        <v>17972</v>
      </c>
      <c r="C3" s="16" t="s">
        <v>2613</v>
      </c>
      <c r="D3" s="16"/>
    </row>
    <row r="4" customFormat="false" ht="16.4" hidden="false" customHeight="false" outlineLevel="0" collapsed="false">
      <c r="A4" s="25" t="s">
        <v>302</v>
      </c>
      <c r="B4" s="25" t="s">
        <v>17973</v>
      </c>
      <c r="C4" s="25" t="s">
        <v>17974</v>
      </c>
      <c r="D4" s="25"/>
    </row>
    <row r="5" customFormat="false" ht="16.4" hidden="false" customHeight="false" outlineLevel="0" collapsed="false">
      <c r="A5" s="16" t="s">
        <v>75</v>
      </c>
      <c r="B5" s="16" t="s">
        <v>17975</v>
      </c>
      <c r="C5" s="16" t="s">
        <v>1709</v>
      </c>
      <c r="D5" s="16" t="s">
        <v>17976</v>
      </c>
    </row>
    <row r="6" customFormat="false" ht="16.4" hidden="false" customHeight="false" outlineLevel="0" collapsed="false">
      <c r="A6" s="25" t="s">
        <v>226</v>
      </c>
      <c r="B6" s="25" t="s">
        <v>17977</v>
      </c>
      <c r="C6" s="25" t="s">
        <v>1697</v>
      </c>
      <c r="D6" s="25"/>
    </row>
    <row r="7" customFormat="false" ht="31.3" hidden="false" customHeight="false" outlineLevel="0" collapsed="false">
      <c r="A7" s="16" t="s">
        <v>260</v>
      </c>
      <c r="B7" s="16" t="s">
        <v>17978</v>
      </c>
      <c r="C7" s="16" t="s">
        <v>17979</v>
      </c>
      <c r="D7" s="16"/>
    </row>
    <row r="8" customFormat="false" ht="16.4" hidden="false" customHeight="false" outlineLevel="0" collapsed="false">
      <c r="A8" s="25" t="s">
        <v>49</v>
      </c>
      <c r="B8" s="25" t="s">
        <v>17980</v>
      </c>
      <c r="C8" s="25" t="s">
        <v>1722</v>
      </c>
      <c r="D8" s="25"/>
    </row>
    <row r="9" customFormat="false" ht="16.4" hidden="false" customHeight="false" outlineLevel="0" collapsed="false">
      <c r="A9" s="16" t="s">
        <v>21</v>
      </c>
      <c r="B9" s="16" t="s">
        <v>17981</v>
      </c>
      <c r="C9" s="16" t="s">
        <v>17982</v>
      </c>
      <c r="D9" s="16"/>
    </row>
    <row r="10" customFormat="false" ht="16.4" hidden="false" customHeight="false" outlineLevel="0" collapsed="false">
      <c r="A10" s="25" t="s">
        <v>315</v>
      </c>
      <c r="B10" s="25" t="s">
        <v>17983</v>
      </c>
      <c r="C10" s="25" t="s">
        <v>17984</v>
      </c>
      <c r="D10" s="25"/>
    </row>
    <row r="11" customFormat="false" ht="16.4" hidden="false" customHeight="false" outlineLevel="0" collapsed="false">
      <c r="A11" s="16" t="s">
        <v>235</v>
      </c>
      <c r="B11" s="16" t="s">
        <v>17985</v>
      </c>
      <c r="C11" s="16" t="s">
        <v>1722</v>
      </c>
      <c r="D11" s="16"/>
    </row>
    <row r="12" customFormat="false" ht="16.4" hidden="false" customHeight="false" outlineLevel="0" collapsed="false">
      <c r="A12" s="25" t="s">
        <v>178</v>
      </c>
      <c r="B12" s="25" t="s">
        <v>17986</v>
      </c>
      <c r="C12" s="25" t="s">
        <v>1697</v>
      </c>
      <c r="D12" s="25" t="s">
        <v>17987</v>
      </c>
    </row>
    <row r="13" customFormat="false" ht="16.4" hidden="false" customHeight="false" outlineLevel="0" collapsed="false">
      <c r="A13" s="16" t="s">
        <v>121</v>
      </c>
      <c r="B13" s="16" t="s">
        <v>17988</v>
      </c>
      <c r="C13" s="16" t="s">
        <v>1712</v>
      </c>
      <c r="D13" s="16"/>
    </row>
    <row r="14" customFormat="false" ht="16.4" hidden="false" customHeight="false" outlineLevel="0" collapsed="false">
      <c r="A14" s="25" t="s">
        <v>270</v>
      </c>
      <c r="B14" s="25" t="s">
        <v>17989</v>
      </c>
      <c r="C14" s="25" t="s">
        <v>1699</v>
      </c>
      <c r="D14" s="25" t="s">
        <v>289</v>
      </c>
    </row>
    <row r="15" customFormat="false" ht="31.3" hidden="false" customHeight="false" outlineLevel="0" collapsed="false">
      <c r="A15" s="44" t="s">
        <v>244</v>
      </c>
      <c r="B15" s="16" t="s">
        <v>17990</v>
      </c>
      <c r="C15" s="16" t="s">
        <v>2613</v>
      </c>
      <c r="D15" s="16"/>
    </row>
    <row r="16" customFormat="false" ht="16.4" hidden="false" customHeight="false" outlineLevel="0" collapsed="false">
      <c r="A16" s="25" t="s">
        <v>252</v>
      </c>
      <c r="B16" s="25" t="s">
        <v>17991</v>
      </c>
      <c r="C16" s="25" t="s">
        <v>17992</v>
      </c>
      <c r="D16" s="25" t="s">
        <v>17993</v>
      </c>
    </row>
    <row r="17" customFormat="false" ht="16.4" hidden="false" customHeight="false" outlineLevel="0" collapsed="false">
      <c r="A17" s="16" t="s">
        <v>33</v>
      </c>
      <c r="B17" s="16" t="s">
        <v>17994</v>
      </c>
      <c r="C17" s="16" t="s">
        <v>17995</v>
      </c>
      <c r="D17" s="16"/>
    </row>
    <row r="18" customFormat="false" ht="31.3" hidden="false" customHeight="false" outlineLevel="0" collapsed="false">
      <c r="A18" s="25" t="s">
        <v>135</v>
      </c>
      <c r="B18" s="25" t="s">
        <v>17996</v>
      </c>
      <c r="C18" s="25" t="s">
        <v>17997</v>
      </c>
      <c r="D18" s="25"/>
    </row>
    <row r="19" customFormat="false" ht="16.4" hidden="false" customHeight="false" outlineLevel="0" collapsed="false">
      <c r="A19" s="16" t="s">
        <v>143</v>
      </c>
      <c r="B19" s="16" t="s">
        <v>17998</v>
      </c>
      <c r="C19" s="16" t="s">
        <v>1748</v>
      </c>
      <c r="D19" s="16" t="s">
        <v>17999</v>
      </c>
    </row>
    <row r="20" customFormat="false" ht="16.4" hidden="false" customHeight="false" outlineLevel="0" collapsed="false">
      <c r="A20" s="25" t="s">
        <v>210</v>
      </c>
      <c r="B20" s="25" t="s">
        <v>18000</v>
      </c>
      <c r="C20" s="25" t="s">
        <v>2613</v>
      </c>
      <c r="D20" s="25"/>
    </row>
    <row r="21" customFormat="false" ht="16.4" hidden="false" customHeight="false" outlineLevel="0" collapsed="false">
      <c r="A21" s="16" t="s">
        <v>278</v>
      </c>
      <c r="B21" s="16" t="s">
        <v>18001</v>
      </c>
      <c r="C21" s="16" t="s">
        <v>2613</v>
      </c>
      <c r="D21" s="16"/>
    </row>
    <row r="22" customFormat="false" ht="16.4" hidden="false" customHeight="false" outlineLevel="0" collapsed="false">
      <c r="A22" s="25" t="s">
        <v>168</v>
      </c>
      <c r="B22" s="25" t="s">
        <v>18002</v>
      </c>
      <c r="C22" s="25" t="s">
        <v>18003</v>
      </c>
      <c r="D22" s="25"/>
    </row>
    <row r="23" customFormat="false" ht="16.4" hidden="false" customHeight="false" outlineLevel="0" collapsed="false">
      <c r="A23" s="16" t="s">
        <v>107</v>
      </c>
      <c r="B23" s="16" t="s">
        <v>18004</v>
      </c>
      <c r="C23" s="16" t="s">
        <v>1697</v>
      </c>
      <c r="D23" s="16"/>
    </row>
    <row r="24" customFormat="false" ht="31.3" hidden="false" customHeight="false" outlineLevel="0" collapsed="false">
      <c r="A24" s="25" t="s">
        <v>18005</v>
      </c>
      <c r="B24" s="25" t="s">
        <v>18006</v>
      </c>
      <c r="C24" s="25" t="s">
        <v>18007</v>
      </c>
      <c r="D24" s="25"/>
    </row>
    <row r="25" customFormat="false" ht="31.3" hidden="false" customHeight="false" outlineLevel="0" collapsed="false">
      <c r="A25" s="16" t="s">
        <v>18008</v>
      </c>
      <c r="B25" s="16" t="s">
        <v>18009</v>
      </c>
      <c r="C25" s="16" t="s">
        <v>2273</v>
      </c>
      <c r="D25" s="16" t="s">
        <v>18010</v>
      </c>
    </row>
    <row r="26" customFormat="false" ht="16.4" hidden="false" customHeight="false" outlineLevel="0" collapsed="false">
      <c r="A26" s="25" t="s">
        <v>18011</v>
      </c>
      <c r="B26" s="25" t="s">
        <v>18012</v>
      </c>
      <c r="C26" s="25" t="s">
        <v>1692</v>
      </c>
      <c r="D26" s="25"/>
    </row>
    <row r="27" customFormat="false" ht="16.4" hidden="false" customHeight="false" outlineLevel="0" collapsed="false">
      <c r="A27" s="16" t="s">
        <v>18013</v>
      </c>
      <c r="B27" s="16" t="s">
        <v>18014</v>
      </c>
      <c r="C27" s="16" t="s">
        <v>1722</v>
      </c>
      <c r="D27" s="16" t="s">
        <v>18015</v>
      </c>
    </row>
    <row r="28" customFormat="false" ht="31.3" hidden="false" customHeight="false" outlineLevel="0" collapsed="false">
      <c r="A28" s="25" t="s">
        <v>18016</v>
      </c>
      <c r="B28" s="25" t="s">
        <v>18017</v>
      </c>
      <c r="C28" s="25" t="s">
        <v>17971</v>
      </c>
      <c r="D28" s="25" t="s">
        <v>18018</v>
      </c>
    </row>
    <row r="29" customFormat="false" ht="16.4" hidden="false" customHeight="false" outlineLevel="0" collapsed="false">
      <c r="A29" s="16" t="s">
        <v>57</v>
      </c>
      <c r="B29" s="16" t="s">
        <v>56</v>
      </c>
      <c r="C29" s="16" t="s">
        <v>18019</v>
      </c>
      <c r="D29" s="16"/>
    </row>
    <row r="30" customFormat="false" ht="16.4" hidden="false" customHeight="false" outlineLevel="0" collapsed="false">
      <c r="A30" s="25" t="s">
        <v>18020</v>
      </c>
      <c r="B30" s="25" t="s">
        <v>18021</v>
      </c>
      <c r="C30" s="25" t="s">
        <v>18022</v>
      </c>
      <c r="D30" s="25"/>
    </row>
    <row r="31" customFormat="false" ht="16.4" hidden="false" customHeight="false" outlineLevel="0" collapsed="false">
      <c r="A31" s="16" t="s">
        <v>18023</v>
      </c>
      <c r="B31" s="16" t="s">
        <v>18024</v>
      </c>
      <c r="C31" s="16" t="s">
        <v>18025</v>
      </c>
      <c r="D31" s="16" t="s">
        <v>18026</v>
      </c>
    </row>
    <row r="32" customFormat="false" ht="16.4" hidden="false" customHeight="false" outlineLevel="0" collapsed="false">
      <c r="A32" s="25" t="s">
        <v>18027</v>
      </c>
      <c r="B32" s="25" t="s">
        <v>18028</v>
      </c>
      <c r="C32" s="25" t="s">
        <v>18029</v>
      </c>
      <c r="D32" s="25"/>
    </row>
    <row r="33" customFormat="false" ht="16.4" hidden="false" customHeight="false" outlineLevel="0" collapsed="false">
      <c r="A33" s="16" t="s">
        <v>18030</v>
      </c>
      <c r="B33" s="16" t="s">
        <v>18031</v>
      </c>
      <c r="C33" s="16" t="s">
        <v>18032</v>
      </c>
      <c r="D33" s="16"/>
    </row>
    <row r="34" customFormat="false" ht="16.4" hidden="false" customHeight="false" outlineLevel="0" collapsed="false">
      <c r="A34" s="25" t="s">
        <v>18033</v>
      </c>
      <c r="B34" s="25" t="s">
        <v>18034</v>
      </c>
      <c r="C34" s="25" t="s">
        <v>18035</v>
      </c>
      <c r="D34" s="25" t="s">
        <v>18036</v>
      </c>
    </row>
    <row r="35" customFormat="false" ht="16.4" hidden="false" customHeight="false" outlineLevel="0" collapsed="false">
      <c r="A35" s="16" t="s">
        <v>350</v>
      </c>
      <c r="B35" s="16" t="s">
        <v>18037</v>
      </c>
      <c r="C35" s="16" t="s">
        <v>18038</v>
      </c>
      <c r="D35" s="16" t="s">
        <v>349</v>
      </c>
    </row>
    <row r="36" customFormat="false" ht="16.4" hidden="false" customHeight="false" outlineLevel="0" collapsed="false">
      <c r="A36" s="25" t="s">
        <v>18039</v>
      </c>
      <c r="B36" s="25" t="s">
        <v>18040</v>
      </c>
      <c r="C36" s="25" t="s">
        <v>18041</v>
      </c>
      <c r="D36" s="25"/>
    </row>
    <row r="37" customFormat="false" ht="16.4" hidden="false" customHeight="false" outlineLevel="0" collapsed="false">
      <c r="A37" s="16" t="s">
        <v>18042</v>
      </c>
      <c r="B37" s="16" t="s">
        <v>18043</v>
      </c>
      <c r="C37" s="16" t="s">
        <v>18044</v>
      </c>
      <c r="D37" s="16"/>
    </row>
    <row r="38" customFormat="false" ht="16.4" hidden="false" customHeight="false" outlineLevel="0" collapsed="false">
      <c r="A38" s="25" t="s">
        <v>155</v>
      </c>
      <c r="B38" s="25" t="s">
        <v>154</v>
      </c>
      <c r="C38" s="25" t="s">
        <v>18045</v>
      </c>
      <c r="D38" s="25"/>
    </row>
    <row r="39" customFormat="false" ht="31.3" hidden="false" customHeight="false" outlineLevel="0" collapsed="false">
      <c r="A39" s="16" t="s">
        <v>197</v>
      </c>
      <c r="B39" s="16" t="s">
        <v>196</v>
      </c>
      <c r="C39" s="16" t="s">
        <v>18046</v>
      </c>
      <c r="D39" s="16"/>
    </row>
    <row r="40" customFormat="false" ht="31.3" hidden="false" customHeight="false" outlineLevel="0" collapsed="false">
      <c r="A40" s="25" t="s">
        <v>162</v>
      </c>
      <c r="B40" s="25" t="s">
        <v>161</v>
      </c>
      <c r="C40" s="25" t="s">
        <v>18047</v>
      </c>
      <c r="D40" s="25"/>
    </row>
    <row r="41" customFormat="false" ht="16.4" hidden="false" customHeight="false" outlineLevel="0" collapsed="false">
      <c r="A41" s="16" t="s">
        <v>205</v>
      </c>
      <c r="B41" s="16" t="s">
        <v>204</v>
      </c>
      <c r="C41" s="16" t="s">
        <v>18048</v>
      </c>
      <c r="D41" s="16"/>
    </row>
    <row r="42" customFormat="false" ht="16.4" hidden="false" customHeight="false" outlineLevel="0" collapsed="false">
      <c r="A42" s="25" t="s">
        <v>358</v>
      </c>
      <c r="B42" s="25" t="s">
        <v>357</v>
      </c>
      <c r="C42" s="25"/>
      <c r="D42" s="25"/>
    </row>
    <row r="43" customFormat="false" ht="16.4" hidden="false" customHeight="false" outlineLevel="0" collapsed="false">
      <c r="A43" s="16" t="s">
        <v>40</v>
      </c>
      <c r="B43" s="16" t="s">
        <v>39</v>
      </c>
      <c r="C43" s="16" t="s">
        <v>18049</v>
      </c>
      <c r="D43" s="16" t="s">
        <v>18050</v>
      </c>
    </row>
    <row r="44" customFormat="false" ht="14.25" hidden="false" customHeight="false" outlineLevel="0" collapsed="false">
      <c r="A44" s="25"/>
      <c r="B44" s="25"/>
      <c r="C44" s="25"/>
      <c r="D44" s="25"/>
    </row>
    <row r="45" customFormat="false" ht="14.25" hidden="false" customHeight="false" outlineLevel="0" collapsed="false">
      <c r="A45" s="16"/>
      <c r="B45" s="16"/>
      <c r="C45" s="16"/>
      <c r="D45" s="16"/>
    </row>
    <row r="46" customFormat="false" ht="14.25" hidden="false" customHeight="false" outlineLevel="0" collapsed="false">
      <c r="A46" s="25"/>
      <c r="B46" s="25"/>
      <c r="C46" s="25"/>
      <c r="D46" s="25"/>
    </row>
    <row r="47" customFormat="false" ht="14.25" hidden="false" customHeight="false" outlineLevel="0" collapsed="false">
      <c r="A47" s="25"/>
      <c r="B47" s="25"/>
      <c r="C47" s="25"/>
      <c r="D47" s="25"/>
    </row>
    <row r="48" customFormat="false" ht="14.25" hidden="false" customHeight="false" outlineLevel="0" collapsed="false">
      <c r="A48" s="16"/>
      <c r="B48" s="16"/>
      <c r="C48" s="16"/>
      <c r="D48" s="16"/>
    </row>
    <row r="49" customFormat="false" ht="14.25" hidden="false" customHeight="false" outlineLevel="0" collapsed="false">
      <c r="A49" s="25"/>
      <c r="B49" s="25"/>
      <c r="C49" s="25"/>
      <c r="D49" s="25"/>
    </row>
    <row r="50" customFormat="false" ht="14.25" hidden="false" customHeight="false" outlineLevel="0" collapsed="false">
      <c r="A50" s="16"/>
      <c r="B50" s="16"/>
      <c r="C50" s="16"/>
      <c r="D50" s="16"/>
    </row>
    <row r="51" customFormat="false" ht="14.25" hidden="false" customHeight="false" outlineLevel="0" collapsed="false">
      <c r="A51" s="25"/>
      <c r="B51" s="25"/>
      <c r="C51" s="25"/>
      <c r="D51" s="25"/>
    </row>
    <row r="52" customFormat="false" ht="14.25" hidden="false" customHeight="false" outlineLevel="0" collapsed="false">
      <c r="A52" s="25"/>
      <c r="B52" s="25"/>
      <c r="C52" s="25"/>
      <c r="D52" s="25"/>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G63" activePane="bottomLeft" state="frozen"/>
      <selection pane="topLeft" activeCell="A1" activeCellId="0" sqref="A1"/>
      <selection pane="bottomLeft" activeCell="G63" activeCellId="0" sqref="G63"/>
    </sheetView>
  </sheetViews>
  <sheetFormatPr defaultColWidth="8.59765625" defaultRowHeight="14.25" zeroHeight="false" outlineLevelRow="0" outlineLevelCol="0"/>
  <cols>
    <col collapsed="false" customWidth="true" hidden="false" outlineLevel="0" max="1" min="1" style="2" width="36.29"/>
    <col collapsed="false" customWidth="true" hidden="false" outlineLevel="0" max="2" min="2" style="3" width="20.86"/>
    <col collapsed="false" customWidth="true" hidden="false" outlineLevel="0" max="3" min="3" style="2" width="35.57"/>
    <col collapsed="false" customWidth="true" hidden="false" outlineLevel="0" max="4" min="4" style="2" width="32.57"/>
    <col collapsed="false" customWidth="true" hidden="false" outlineLevel="0" max="5" min="5" style="2" width="13.43"/>
    <col collapsed="false" customWidth="true" hidden="false" outlineLevel="0" max="6" min="6" style="2" width="15.57"/>
  </cols>
  <sheetData>
    <row r="1" customFormat="false" ht="46.25" hidden="false" customHeight="false" outlineLevel="0" collapsed="false">
      <c r="A1" s="6" t="s">
        <v>18051</v>
      </c>
      <c r="B1" s="6" t="s">
        <v>18052</v>
      </c>
      <c r="C1" s="6" t="s">
        <v>4</v>
      </c>
      <c r="D1" s="6" t="s">
        <v>18053</v>
      </c>
      <c r="E1" s="6" t="s">
        <v>18054</v>
      </c>
      <c r="F1" s="6" t="s">
        <v>18055</v>
      </c>
      <c r="G1" s="322" t="s">
        <v>18056</v>
      </c>
      <c r="H1" s="322" t="s">
        <v>18057</v>
      </c>
    </row>
    <row r="2" customFormat="false" ht="16.4" hidden="false" customHeight="false" outlineLevel="0" collapsed="false">
      <c r="A2" s="52" t="s">
        <v>18058</v>
      </c>
      <c r="B2" s="52" t="s">
        <v>306</v>
      </c>
      <c r="C2" s="52" t="s">
        <v>90</v>
      </c>
      <c r="D2" s="323" t="s">
        <v>18059</v>
      </c>
      <c r="E2" s="52" t="s">
        <v>18060</v>
      </c>
      <c r="F2" s="324" t="s">
        <v>1699</v>
      </c>
      <c r="G2" s="324" t="s">
        <v>18061</v>
      </c>
      <c r="H2" s="324" t="s">
        <v>18062</v>
      </c>
    </row>
    <row r="3" customFormat="false" ht="16.4" hidden="false" customHeight="false" outlineLevel="0" collapsed="false">
      <c r="A3" s="91" t="s">
        <v>18063</v>
      </c>
      <c r="B3" s="91" t="s">
        <v>96</v>
      </c>
      <c r="C3" s="91" t="s">
        <v>64</v>
      </c>
      <c r="D3" s="325" t="s">
        <v>18064</v>
      </c>
      <c r="E3" s="91" t="s">
        <v>18060</v>
      </c>
      <c r="F3" s="43" t="s">
        <v>1709</v>
      </c>
      <c r="G3" s="43" t="s">
        <v>18061</v>
      </c>
      <c r="H3" s="91"/>
    </row>
    <row r="4" customFormat="false" ht="16.4" hidden="false" customHeight="false" outlineLevel="0" collapsed="false">
      <c r="A4" s="52" t="s">
        <v>18065</v>
      </c>
      <c r="B4" s="52" t="s">
        <v>230</v>
      </c>
      <c r="C4" s="52" t="s">
        <v>90</v>
      </c>
      <c r="D4" s="323" t="s">
        <v>18066</v>
      </c>
      <c r="E4" s="52" t="s">
        <v>18067</v>
      </c>
      <c r="F4" s="324" t="s">
        <v>1697</v>
      </c>
      <c r="G4" s="324" t="s">
        <v>18061</v>
      </c>
      <c r="H4" s="324"/>
    </row>
    <row r="5" customFormat="false" ht="16.4" hidden="false" customHeight="false" outlineLevel="0" collapsed="false">
      <c r="A5" s="91" t="s">
        <v>18068</v>
      </c>
      <c r="B5" s="91" t="s">
        <v>442</v>
      </c>
      <c r="C5" s="91" t="s">
        <v>64</v>
      </c>
      <c r="D5" s="325" t="s">
        <v>18069</v>
      </c>
      <c r="E5" s="91" t="s">
        <v>18060</v>
      </c>
      <c r="F5" s="43" t="s">
        <v>1741</v>
      </c>
      <c r="G5" s="43" t="s">
        <v>18070</v>
      </c>
      <c r="H5" s="91"/>
    </row>
    <row r="6" customFormat="false" ht="16.4" hidden="false" customHeight="false" outlineLevel="0" collapsed="false">
      <c r="A6" s="52" t="s">
        <v>18071</v>
      </c>
      <c r="B6" s="52" t="s">
        <v>448</v>
      </c>
      <c r="C6" s="52" t="s">
        <v>90</v>
      </c>
      <c r="D6" s="323" t="s">
        <v>18072</v>
      </c>
      <c r="E6" s="52" t="s">
        <v>18060</v>
      </c>
      <c r="F6" s="324" t="s">
        <v>1741</v>
      </c>
      <c r="G6" s="324" t="s">
        <v>18070</v>
      </c>
      <c r="H6" s="324"/>
    </row>
    <row r="7" customFormat="false" ht="16.4" hidden="false" customHeight="false" outlineLevel="0" collapsed="false">
      <c r="A7" s="91" t="s">
        <v>18073</v>
      </c>
      <c r="B7" s="91" t="s">
        <v>339</v>
      </c>
      <c r="C7" s="91" t="s">
        <v>64</v>
      </c>
      <c r="D7" s="325" t="s">
        <v>18074</v>
      </c>
      <c r="E7" s="91" t="s">
        <v>18060</v>
      </c>
      <c r="F7" s="43" t="s">
        <v>1729</v>
      </c>
      <c r="G7" s="43" t="s">
        <v>18070</v>
      </c>
      <c r="H7" s="91"/>
    </row>
    <row r="8" customFormat="false" ht="16.4" hidden="false" customHeight="false" outlineLevel="0" collapsed="false">
      <c r="A8" s="52" t="s">
        <v>18075</v>
      </c>
      <c r="B8" s="52" t="s">
        <v>103</v>
      </c>
      <c r="C8" s="52" t="s">
        <v>90</v>
      </c>
      <c r="D8" s="323" t="s">
        <v>18076</v>
      </c>
      <c r="E8" s="52" t="s">
        <v>18077</v>
      </c>
      <c r="F8" s="324" t="s">
        <v>1712</v>
      </c>
      <c r="G8" s="324" t="s">
        <v>18061</v>
      </c>
      <c r="H8" s="324"/>
    </row>
    <row r="9" customFormat="false" ht="16.4" hidden="false" customHeight="false" outlineLevel="0" collapsed="false">
      <c r="A9" s="91" t="s">
        <v>18078</v>
      </c>
      <c r="B9" s="91" t="s">
        <v>70</v>
      </c>
      <c r="C9" s="91" t="s">
        <v>64</v>
      </c>
      <c r="D9" s="325" t="s">
        <v>18079</v>
      </c>
      <c r="E9" s="91" t="s">
        <v>18080</v>
      </c>
      <c r="F9" s="43" t="s">
        <v>1712</v>
      </c>
      <c r="G9" s="43" t="s">
        <v>18061</v>
      </c>
      <c r="H9" s="91"/>
    </row>
    <row r="10" customFormat="false" ht="16.4" hidden="false" customHeight="false" outlineLevel="0" collapsed="false">
      <c r="A10" s="52" t="s">
        <v>18081</v>
      </c>
      <c r="B10" s="52" t="s">
        <v>131</v>
      </c>
      <c r="C10" s="52" t="s">
        <v>64</v>
      </c>
      <c r="D10" s="323" t="s">
        <v>18082</v>
      </c>
      <c r="E10" s="52" t="s">
        <v>18083</v>
      </c>
      <c r="F10" s="324" t="s">
        <v>1692</v>
      </c>
      <c r="G10" s="324" t="s">
        <v>18061</v>
      </c>
      <c r="H10" s="324"/>
    </row>
    <row r="11" customFormat="false" ht="16.4" hidden="false" customHeight="false" outlineLevel="0" collapsed="false">
      <c r="A11" s="91" t="s">
        <v>18084</v>
      </c>
      <c r="B11" s="91" t="s">
        <v>265</v>
      </c>
      <c r="C11" s="91" t="s">
        <v>90</v>
      </c>
      <c r="D11" s="325" t="s">
        <v>18085</v>
      </c>
      <c r="E11" s="91" t="s">
        <v>18060</v>
      </c>
      <c r="F11" s="43" t="s">
        <v>1741</v>
      </c>
      <c r="G11" s="43" t="s">
        <v>18061</v>
      </c>
      <c r="H11" s="91"/>
    </row>
    <row r="12" customFormat="false" ht="16.4" hidden="false" customHeight="false" outlineLevel="0" collapsed="false">
      <c r="A12" s="52" t="s">
        <v>18086</v>
      </c>
      <c r="B12" s="52" t="s">
        <v>18087</v>
      </c>
      <c r="C12" s="52" t="s">
        <v>64</v>
      </c>
      <c r="D12" s="323" t="s">
        <v>18088</v>
      </c>
      <c r="E12" s="52" t="s">
        <v>18089</v>
      </c>
      <c r="F12" s="324" t="s">
        <v>1851</v>
      </c>
      <c r="G12" s="324" t="s">
        <v>18070</v>
      </c>
      <c r="H12" s="324"/>
    </row>
    <row r="13" customFormat="false" ht="16.4" hidden="false" customHeight="false" outlineLevel="0" collapsed="false">
      <c r="A13" s="91" t="s">
        <v>18090</v>
      </c>
      <c r="B13" s="91" t="s">
        <v>26</v>
      </c>
      <c r="C13" s="91" t="s">
        <v>64</v>
      </c>
      <c r="D13" s="325" t="s">
        <v>18091</v>
      </c>
      <c r="E13" s="91" t="s">
        <v>18092</v>
      </c>
      <c r="F13" s="43" t="s">
        <v>2532</v>
      </c>
      <c r="G13" s="43" t="s">
        <v>18070</v>
      </c>
      <c r="H13" s="91"/>
    </row>
    <row r="14" customFormat="false" ht="16.4" hidden="false" customHeight="false" outlineLevel="0" collapsed="false">
      <c r="A14" s="52" t="s">
        <v>18093</v>
      </c>
      <c r="B14" s="52" t="s">
        <v>171</v>
      </c>
      <c r="C14" s="52" t="s">
        <v>90</v>
      </c>
      <c r="D14" s="323" t="s">
        <v>18094</v>
      </c>
      <c r="E14" s="52" t="s">
        <v>18060</v>
      </c>
      <c r="F14" s="324" t="s">
        <v>1709</v>
      </c>
      <c r="G14" s="324" t="s">
        <v>18070</v>
      </c>
      <c r="H14" s="324"/>
    </row>
    <row r="15" customFormat="false" ht="16.4" hidden="false" customHeight="false" outlineLevel="0" collapsed="false">
      <c r="A15" s="91" t="s">
        <v>18095</v>
      </c>
      <c r="B15" s="91" t="s">
        <v>555</v>
      </c>
      <c r="C15" s="91" t="s">
        <v>90</v>
      </c>
      <c r="D15" s="325" t="s">
        <v>18096</v>
      </c>
      <c r="E15" s="91" t="s">
        <v>18060</v>
      </c>
      <c r="F15" s="43" t="s">
        <v>1699</v>
      </c>
      <c r="G15" s="43" t="s">
        <v>18070</v>
      </c>
      <c r="H15" s="91"/>
    </row>
    <row r="16" customFormat="false" ht="16.4" hidden="false" customHeight="false" outlineLevel="0" collapsed="false">
      <c r="A16" s="52" t="s">
        <v>18097</v>
      </c>
      <c r="B16" s="52" t="s">
        <v>79</v>
      </c>
      <c r="C16" s="52" t="s">
        <v>75</v>
      </c>
      <c r="D16" s="323" t="s">
        <v>18098</v>
      </c>
      <c r="E16" s="52" t="s">
        <v>18060</v>
      </c>
      <c r="F16" s="324" t="s">
        <v>1709</v>
      </c>
      <c r="G16" s="324" t="s">
        <v>18070</v>
      </c>
      <c r="H16" s="324"/>
    </row>
    <row r="17" customFormat="false" ht="16.4" hidden="false" customHeight="false" outlineLevel="0" collapsed="false">
      <c r="A17" s="91" t="s">
        <v>18099</v>
      </c>
      <c r="B17" s="91" t="s">
        <v>231</v>
      </c>
      <c r="C17" s="91" t="s">
        <v>226</v>
      </c>
      <c r="D17" s="325" t="s">
        <v>18100</v>
      </c>
      <c r="E17" s="91" t="s">
        <v>18067</v>
      </c>
      <c r="F17" s="43" t="s">
        <v>1697</v>
      </c>
      <c r="G17" s="43" t="s">
        <v>18061</v>
      </c>
      <c r="H17" s="91"/>
    </row>
    <row r="18" customFormat="false" ht="16.4" hidden="false" customHeight="false" outlineLevel="0" collapsed="false">
      <c r="A18" s="52" t="s">
        <v>18101</v>
      </c>
      <c r="B18" s="52" t="s">
        <v>239</v>
      </c>
      <c r="C18" s="52" t="s">
        <v>235</v>
      </c>
      <c r="D18" s="323" t="s">
        <v>18102</v>
      </c>
      <c r="E18" s="52" t="s">
        <v>18103</v>
      </c>
      <c r="F18" s="324" t="s">
        <v>1722</v>
      </c>
      <c r="G18" s="324" t="s">
        <v>18070</v>
      </c>
      <c r="H18" s="324"/>
    </row>
    <row r="19" customFormat="false" ht="16.4" hidden="false" customHeight="false" outlineLevel="0" collapsed="false">
      <c r="A19" s="91" t="s">
        <v>18104</v>
      </c>
      <c r="B19" s="91" t="s">
        <v>182</v>
      </c>
      <c r="C19" s="91" t="s">
        <v>178</v>
      </c>
      <c r="D19" s="325" t="s">
        <v>18105</v>
      </c>
      <c r="E19" s="91" t="s">
        <v>18067</v>
      </c>
      <c r="F19" s="43" t="s">
        <v>1697</v>
      </c>
      <c r="G19" s="43" t="s">
        <v>18061</v>
      </c>
      <c r="H19" s="91"/>
    </row>
    <row r="20" customFormat="false" ht="16.4" hidden="false" customHeight="false" outlineLevel="0" collapsed="false">
      <c r="A20" s="52" t="s">
        <v>18106</v>
      </c>
      <c r="B20" s="52" t="s">
        <v>318</v>
      </c>
      <c r="C20" s="52" t="s">
        <v>315</v>
      </c>
      <c r="D20" s="323" t="s">
        <v>18107</v>
      </c>
      <c r="E20" s="52" t="s">
        <v>18108</v>
      </c>
      <c r="F20" s="324" t="s">
        <v>1692</v>
      </c>
      <c r="G20" s="324" t="s">
        <v>18061</v>
      </c>
      <c r="H20" s="324"/>
    </row>
    <row r="21" customFormat="false" ht="16.4" hidden="false" customHeight="false" outlineLevel="0" collapsed="false">
      <c r="A21" s="91" t="s">
        <v>18109</v>
      </c>
      <c r="B21" s="91" t="s">
        <v>53</v>
      </c>
      <c r="C21" s="91" t="s">
        <v>49</v>
      </c>
      <c r="D21" s="325" t="s">
        <v>18110</v>
      </c>
      <c r="E21" s="91" t="s">
        <v>18103</v>
      </c>
      <c r="F21" s="43" t="s">
        <v>1722</v>
      </c>
      <c r="G21" s="43" t="s">
        <v>18061</v>
      </c>
      <c r="H21" s="91"/>
    </row>
    <row r="22" customFormat="false" ht="16.4" hidden="false" customHeight="false" outlineLevel="0" collapsed="false">
      <c r="A22" s="52" t="s">
        <v>18111</v>
      </c>
      <c r="B22" s="52" t="s">
        <v>85</v>
      </c>
      <c r="C22" s="52" t="s">
        <v>75</v>
      </c>
      <c r="D22" s="323" t="s">
        <v>18112</v>
      </c>
      <c r="E22" s="52" t="s">
        <v>18060</v>
      </c>
      <c r="F22" s="324" t="s">
        <v>1709</v>
      </c>
      <c r="G22" s="324" t="s">
        <v>18070</v>
      </c>
      <c r="H22" s="324"/>
    </row>
    <row r="23" customFormat="false" ht="16.4" hidden="false" customHeight="false" outlineLevel="0" collapsed="false">
      <c r="A23" s="91" t="s">
        <v>18113</v>
      </c>
      <c r="B23" s="91" t="s">
        <v>248</v>
      </c>
      <c r="C23" s="91" t="s">
        <v>244</v>
      </c>
      <c r="D23" s="325" t="s">
        <v>18114</v>
      </c>
      <c r="E23" s="91" t="s">
        <v>18115</v>
      </c>
      <c r="F23" s="43" t="s">
        <v>1692</v>
      </c>
      <c r="G23" s="43" t="s">
        <v>18061</v>
      </c>
      <c r="H23" s="91"/>
    </row>
    <row r="24" customFormat="false" ht="16.4" hidden="false" customHeight="false" outlineLevel="0" collapsed="false">
      <c r="A24" s="52" t="s">
        <v>18116</v>
      </c>
      <c r="B24" s="52" t="s">
        <v>274</v>
      </c>
      <c r="C24" s="52" t="s">
        <v>270</v>
      </c>
      <c r="D24" s="323" t="s">
        <v>18117</v>
      </c>
      <c r="E24" s="52" t="s">
        <v>18060</v>
      </c>
      <c r="F24" s="324" t="s">
        <v>1699</v>
      </c>
      <c r="G24" s="324" t="s">
        <v>18070</v>
      </c>
      <c r="H24" s="324"/>
    </row>
    <row r="25" customFormat="false" ht="16.4" hidden="false" customHeight="false" outlineLevel="0" collapsed="false">
      <c r="A25" s="91" t="s">
        <v>18118</v>
      </c>
      <c r="B25" s="91" t="s">
        <v>111</v>
      </c>
      <c r="C25" s="91" t="s">
        <v>18005</v>
      </c>
      <c r="D25" s="325" t="s">
        <v>18119</v>
      </c>
      <c r="E25" s="91" t="s">
        <v>18067</v>
      </c>
      <c r="F25" s="43" t="s">
        <v>1697</v>
      </c>
      <c r="G25" s="43" t="s">
        <v>18061</v>
      </c>
      <c r="H25" s="91"/>
    </row>
    <row r="26" customFormat="false" ht="16.4" hidden="false" customHeight="false" outlineLevel="0" collapsed="false">
      <c r="A26" s="52" t="s">
        <v>18120</v>
      </c>
      <c r="B26" s="52" t="s">
        <v>117</v>
      </c>
      <c r="C26" s="52" t="s">
        <v>33</v>
      </c>
      <c r="D26" s="323" t="s">
        <v>18121</v>
      </c>
      <c r="E26" s="52" t="s">
        <v>18060</v>
      </c>
      <c r="F26" s="324" t="s">
        <v>1699</v>
      </c>
      <c r="G26" s="324" t="s">
        <v>18061</v>
      </c>
      <c r="H26" s="324"/>
    </row>
    <row r="27" customFormat="false" ht="16.4" hidden="false" customHeight="false" outlineLevel="0" collapsed="false">
      <c r="A27" s="91" t="s">
        <v>18122</v>
      </c>
      <c r="B27" s="91" t="s">
        <v>124</v>
      </c>
      <c r="C27" s="91" t="s">
        <v>121</v>
      </c>
      <c r="D27" s="325" t="s">
        <v>18123</v>
      </c>
      <c r="E27" s="91" t="s">
        <v>18124</v>
      </c>
      <c r="F27" s="43" t="s">
        <v>1712</v>
      </c>
      <c r="G27" s="43" t="s">
        <v>18061</v>
      </c>
      <c r="H27" s="91"/>
    </row>
    <row r="28" customFormat="false" ht="16.4" hidden="false" customHeight="false" outlineLevel="0" collapsed="false">
      <c r="A28" s="52" t="s">
        <v>18125</v>
      </c>
      <c r="B28" s="52" t="s">
        <v>139</v>
      </c>
      <c r="C28" s="52" t="s">
        <v>135</v>
      </c>
      <c r="D28" s="323" t="s">
        <v>18126</v>
      </c>
      <c r="E28" s="52" t="s">
        <v>18060</v>
      </c>
      <c r="F28" s="324" t="s">
        <v>1709</v>
      </c>
      <c r="G28" s="324" t="s">
        <v>18061</v>
      </c>
      <c r="H28" s="324"/>
    </row>
    <row r="29" customFormat="false" ht="16.4" hidden="false" customHeight="false" outlineLevel="0" collapsed="false">
      <c r="A29" s="91" t="s">
        <v>18127</v>
      </c>
      <c r="B29" s="91" t="s">
        <v>18128</v>
      </c>
      <c r="C29" s="91" t="s">
        <v>18008</v>
      </c>
      <c r="D29" s="325" t="s">
        <v>18129</v>
      </c>
      <c r="E29" s="91" t="s">
        <v>18060</v>
      </c>
      <c r="F29" s="43" t="s">
        <v>2273</v>
      </c>
      <c r="G29" s="43" t="s">
        <v>18061</v>
      </c>
      <c r="H29" s="91"/>
    </row>
    <row r="30" customFormat="false" ht="16.4" hidden="false" customHeight="false" outlineLevel="0" collapsed="false">
      <c r="A30" s="52" t="s">
        <v>18130</v>
      </c>
      <c r="B30" s="52" t="s">
        <v>146</v>
      </c>
      <c r="C30" s="52" t="s">
        <v>143</v>
      </c>
      <c r="D30" s="323" t="s">
        <v>18131</v>
      </c>
      <c r="E30" s="52" t="s">
        <v>18060</v>
      </c>
      <c r="F30" s="324" t="s">
        <v>1748</v>
      </c>
      <c r="G30" s="324" t="s">
        <v>18061</v>
      </c>
      <c r="H30" s="324"/>
    </row>
    <row r="31" customFormat="false" ht="16.4" hidden="false" customHeight="false" outlineLevel="0" collapsed="false">
      <c r="A31" s="91" t="s">
        <v>18132</v>
      </c>
      <c r="B31" s="91" t="s">
        <v>215</v>
      </c>
      <c r="C31" s="91" t="s">
        <v>210</v>
      </c>
      <c r="D31" s="325" t="s">
        <v>18133</v>
      </c>
      <c r="E31" s="91" t="s">
        <v>18103</v>
      </c>
      <c r="F31" s="43" t="s">
        <v>1722</v>
      </c>
      <c r="G31" s="43" t="s">
        <v>18070</v>
      </c>
      <c r="H31" s="91"/>
    </row>
    <row r="32" customFormat="false" ht="16.4" hidden="false" customHeight="false" outlineLevel="0" collapsed="false">
      <c r="A32" s="52" t="s">
        <v>18134</v>
      </c>
      <c r="B32" s="52" t="s">
        <v>340</v>
      </c>
      <c r="C32" s="52" t="s">
        <v>244</v>
      </c>
      <c r="D32" s="323" t="s">
        <v>18135</v>
      </c>
      <c r="E32" s="52" t="s">
        <v>18115</v>
      </c>
      <c r="F32" s="324" t="s">
        <v>1692</v>
      </c>
      <c r="G32" s="324" t="s">
        <v>18061</v>
      </c>
      <c r="H32" s="324"/>
    </row>
    <row r="33" customFormat="false" ht="16.4" hidden="false" customHeight="false" outlineLevel="0" collapsed="false">
      <c r="A33" s="91" t="s">
        <v>18136</v>
      </c>
      <c r="B33" s="91" t="s">
        <v>36</v>
      </c>
      <c r="C33" s="91" t="s">
        <v>33</v>
      </c>
      <c r="D33" s="325" t="s">
        <v>18137</v>
      </c>
      <c r="E33" s="91" t="s">
        <v>18060</v>
      </c>
      <c r="F33" s="43" t="s">
        <v>1699</v>
      </c>
      <c r="G33" s="43" t="s">
        <v>18061</v>
      </c>
      <c r="H33" s="91"/>
    </row>
    <row r="34" customFormat="false" ht="16.4" hidden="false" customHeight="false" outlineLevel="0" collapsed="false">
      <c r="A34" s="52" t="s">
        <v>18138</v>
      </c>
      <c r="B34" s="52" t="s">
        <v>282</v>
      </c>
      <c r="C34" s="52" t="s">
        <v>278</v>
      </c>
      <c r="D34" s="323" t="s">
        <v>18139</v>
      </c>
      <c r="E34" s="52" t="s">
        <v>18103</v>
      </c>
      <c r="F34" s="324" t="s">
        <v>1692</v>
      </c>
      <c r="G34" s="324" t="s">
        <v>18061</v>
      </c>
      <c r="H34" s="324"/>
    </row>
    <row r="35" customFormat="false" ht="16.4" hidden="false" customHeight="false" outlineLevel="0" collapsed="false">
      <c r="A35" s="91" t="s">
        <v>18140</v>
      </c>
      <c r="B35" s="91" t="s">
        <v>27</v>
      </c>
      <c r="C35" s="91" t="s">
        <v>21</v>
      </c>
      <c r="D35" s="325" t="s">
        <v>18141</v>
      </c>
      <c r="E35" s="91" t="s">
        <v>18060</v>
      </c>
      <c r="F35" s="43" t="s">
        <v>1697</v>
      </c>
      <c r="G35" s="43" t="s">
        <v>18061</v>
      </c>
      <c r="H35" s="91"/>
    </row>
    <row r="36" customFormat="false" ht="16.4" hidden="false" customHeight="false" outlineLevel="0" collapsed="false">
      <c r="A36" s="52" t="s">
        <v>18142</v>
      </c>
      <c r="B36" s="52" t="s">
        <v>172</v>
      </c>
      <c r="C36" s="52" t="s">
        <v>168</v>
      </c>
      <c r="D36" s="323" t="s">
        <v>18143</v>
      </c>
      <c r="E36" s="52" t="s">
        <v>18144</v>
      </c>
      <c r="F36" s="324" t="s">
        <v>1704</v>
      </c>
      <c r="G36" s="324" t="s">
        <v>18061</v>
      </c>
      <c r="H36" s="324"/>
    </row>
    <row r="37" customFormat="false" ht="16.4" hidden="false" customHeight="false" outlineLevel="0" collapsed="false">
      <c r="A37" s="91" t="s">
        <v>18145</v>
      </c>
      <c r="B37" s="91" t="s">
        <v>1605</v>
      </c>
      <c r="C37" s="91" t="s">
        <v>18011</v>
      </c>
      <c r="D37" s="325" t="s">
        <v>18146</v>
      </c>
      <c r="E37" s="91" t="s">
        <v>18103</v>
      </c>
      <c r="F37" s="43" t="s">
        <v>1692</v>
      </c>
      <c r="G37" s="43" t="s">
        <v>18070</v>
      </c>
      <c r="H37" s="91"/>
    </row>
    <row r="38" customFormat="false" ht="16.4" hidden="false" customHeight="false" outlineLevel="0" collapsed="false">
      <c r="A38" s="52" t="s">
        <v>18147</v>
      </c>
      <c r="B38" s="52" t="s">
        <v>18148</v>
      </c>
      <c r="C38" s="52" t="s">
        <v>302</v>
      </c>
      <c r="D38" s="323" t="s">
        <v>18149</v>
      </c>
      <c r="E38" s="52" t="s">
        <v>18103</v>
      </c>
      <c r="F38" s="324" t="s">
        <v>1692</v>
      </c>
      <c r="G38" s="324" t="s">
        <v>18061</v>
      </c>
      <c r="H38" s="324"/>
    </row>
    <row r="39" customFormat="false" ht="16.4" hidden="false" customHeight="false" outlineLevel="0" collapsed="false">
      <c r="A39" s="91" t="s">
        <v>18150</v>
      </c>
      <c r="B39" s="91" t="s">
        <v>18151</v>
      </c>
      <c r="C39" s="91" t="s">
        <v>75</v>
      </c>
      <c r="D39" s="325" t="s">
        <v>18152</v>
      </c>
      <c r="E39" s="91" t="s">
        <v>18060</v>
      </c>
      <c r="F39" s="43" t="s">
        <v>1709</v>
      </c>
      <c r="G39" s="43" t="s">
        <v>18070</v>
      </c>
      <c r="H39" s="91"/>
    </row>
    <row r="40" customFormat="false" ht="16.4" hidden="false" customHeight="false" outlineLevel="0" collapsed="false">
      <c r="A40" s="52" t="s">
        <v>18153</v>
      </c>
      <c r="B40" s="52" t="s">
        <v>18154</v>
      </c>
      <c r="C40" s="52" t="s">
        <v>18005</v>
      </c>
      <c r="D40" s="323" t="s">
        <v>18155</v>
      </c>
      <c r="E40" s="52" t="s">
        <v>18067</v>
      </c>
      <c r="F40" s="324" t="s">
        <v>1697</v>
      </c>
      <c r="G40" s="324" t="s">
        <v>18061</v>
      </c>
      <c r="H40" s="324"/>
    </row>
    <row r="41" customFormat="false" ht="16.4" hidden="false" customHeight="false" outlineLevel="0" collapsed="false">
      <c r="A41" s="91" t="s">
        <v>18156</v>
      </c>
      <c r="B41" s="91" t="s">
        <v>18157</v>
      </c>
      <c r="C41" s="91" t="s">
        <v>178</v>
      </c>
      <c r="D41" s="325" t="s">
        <v>18158</v>
      </c>
      <c r="E41" s="91" t="s">
        <v>18067</v>
      </c>
      <c r="F41" s="43" t="s">
        <v>1697</v>
      </c>
      <c r="G41" s="43" t="s">
        <v>18061</v>
      </c>
      <c r="H41" s="91"/>
    </row>
    <row r="42" customFormat="false" ht="13.5" hidden="false" customHeight="true" outlineLevel="0" collapsed="false">
      <c r="A42" s="52" t="s">
        <v>18159</v>
      </c>
      <c r="B42" s="52" t="s">
        <v>18160</v>
      </c>
      <c r="C42" s="52" t="s">
        <v>270</v>
      </c>
      <c r="D42" s="323" t="s">
        <v>18161</v>
      </c>
      <c r="E42" s="52" t="s">
        <v>18060</v>
      </c>
      <c r="F42" s="324" t="s">
        <v>1699</v>
      </c>
      <c r="G42" s="324" t="s">
        <v>18061</v>
      </c>
      <c r="H42" s="324"/>
    </row>
    <row r="43" customFormat="false" ht="13.5" hidden="false" customHeight="true" outlineLevel="0" collapsed="false">
      <c r="A43" s="91" t="s">
        <v>18162</v>
      </c>
      <c r="B43" s="91" t="s">
        <v>18163</v>
      </c>
      <c r="C43" s="91" t="s">
        <v>270</v>
      </c>
      <c r="D43" s="325" t="s">
        <v>18164</v>
      </c>
      <c r="E43" s="91" t="s">
        <v>18060</v>
      </c>
      <c r="F43" s="43" t="s">
        <v>1699</v>
      </c>
      <c r="G43" s="43" t="s">
        <v>18061</v>
      </c>
      <c r="H43" s="91"/>
    </row>
    <row r="44" customFormat="false" ht="16.4" hidden="false" customHeight="false" outlineLevel="0" collapsed="false">
      <c r="A44" s="52" t="s">
        <v>18165</v>
      </c>
      <c r="B44" s="52" t="s">
        <v>18166</v>
      </c>
      <c r="C44" s="52" t="s">
        <v>18005</v>
      </c>
      <c r="D44" s="323" t="s">
        <v>18167</v>
      </c>
      <c r="E44" s="52" t="s">
        <v>18067</v>
      </c>
      <c r="F44" s="324" t="s">
        <v>1697</v>
      </c>
      <c r="G44" s="324" t="s">
        <v>18070</v>
      </c>
      <c r="H44" s="324"/>
    </row>
    <row r="45" customFormat="false" ht="16.4" hidden="false" customHeight="false" outlineLevel="0" collapsed="false">
      <c r="A45" s="91" t="s">
        <v>18168</v>
      </c>
      <c r="B45" s="91" t="s">
        <v>18169</v>
      </c>
      <c r="C45" s="91" t="s">
        <v>33</v>
      </c>
      <c r="D45" s="325" t="s">
        <v>18170</v>
      </c>
      <c r="E45" s="91" t="s">
        <v>18060</v>
      </c>
      <c r="F45" s="43" t="s">
        <v>1699</v>
      </c>
      <c r="G45" s="43" t="s">
        <v>18061</v>
      </c>
      <c r="H45" s="91"/>
    </row>
    <row r="46" customFormat="false" ht="16.4" hidden="false" customHeight="false" outlineLevel="0" collapsed="false">
      <c r="A46" s="52" t="s">
        <v>18171</v>
      </c>
      <c r="B46" s="52" t="s">
        <v>18172</v>
      </c>
      <c r="C46" s="52" t="s">
        <v>18016</v>
      </c>
      <c r="D46" s="323" t="s">
        <v>18173</v>
      </c>
      <c r="E46" s="52" t="s">
        <v>18060</v>
      </c>
      <c r="F46" s="324" t="s">
        <v>1699</v>
      </c>
      <c r="G46" s="324" t="s">
        <v>18070</v>
      </c>
      <c r="H46" s="324"/>
    </row>
    <row r="47" customFormat="false" ht="16.4" hidden="false" customHeight="false" outlineLevel="0" collapsed="false">
      <c r="A47" s="91" t="s">
        <v>18174</v>
      </c>
      <c r="B47" s="91" t="s">
        <v>18175</v>
      </c>
      <c r="C47" s="91" t="s">
        <v>18013</v>
      </c>
      <c r="D47" s="325" t="s">
        <v>18176</v>
      </c>
      <c r="E47" s="91" t="s">
        <v>18103</v>
      </c>
      <c r="F47" s="43" t="s">
        <v>1722</v>
      </c>
      <c r="G47" s="43" t="s">
        <v>18061</v>
      </c>
      <c r="H47" s="91"/>
    </row>
    <row r="48" customFormat="false" ht="16.4" hidden="false" customHeight="false" outlineLevel="0" collapsed="false">
      <c r="A48" s="52" t="s">
        <v>18177</v>
      </c>
      <c r="B48" s="52" t="s">
        <v>18178</v>
      </c>
      <c r="C48" s="52" t="s">
        <v>107</v>
      </c>
      <c r="D48" s="323" t="s">
        <v>18179</v>
      </c>
      <c r="E48" s="52" t="s">
        <v>18067</v>
      </c>
      <c r="F48" s="324" t="s">
        <v>1697</v>
      </c>
      <c r="G48" s="324" t="s">
        <v>18070</v>
      </c>
      <c r="H48" s="324"/>
    </row>
    <row r="49" customFormat="false" ht="16.4" hidden="false" customHeight="false" outlineLevel="0" collapsed="false">
      <c r="A49" s="91" t="s">
        <v>18180</v>
      </c>
      <c r="B49" s="91" t="s">
        <v>18181</v>
      </c>
      <c r="C49" s="91" t="s">
        <v>252</v>
      </c>
      <c r="D49" s="325" t="s">
        <v>18182</v>
      </c>
      <c r="E49" s="91" t="s">
        <v>18060</v>
      </c>
      <c r="F49" s="43" t="s">
        <v>1709</v>
      </c>
      <c r="G49" s="43" t="s">
        <v>18061</v>
      </c>
      <c r="H49" s="91"/>
    </row>
    <row r="50" customFormat="false" ht="16.4" hidden="false" customHeight="false" outlineLevel="0" collapsed="false">
      <c r="A50" s="52" t="s">
        <v>18183</v>
      </c>
      <c r="B50" s="52" t="s">
        <v>256</v>
      </c>
      <c r="C50" s="52" t="s">
        <v>18013</v>
      </c>
      <c r="D50" s="323" t="s">
        <v>18184</v>
      </c>
      <c r="E50" s="52" t="s">
        <v>18103</v>
      </c>
      <c r="F50" s="324" t="s">
        <v>1722</v>
      </c>
      <c r="G50" s="324" t="s">
        <v>18061</v>
      </c>
      <c r="H50" s="324"/>
    </row>
    <row r="51" customFormat="false" ht="16.4" hidden="false" customHeight="false" outlineLevel="0" collapsed="false">
      <c r="A51" s="91" t="s">
        <v>18185</v>
      </c>
      <c r="B51" s="91" t="s">
        <v>564</v>
      </c>
      <c r="C51" s="91" t="s">
        <v>64</v>
      </c>
      <c r="D51" s="325" t="s">
        <v>18186</v>
      </c>
      <c r="E51" s="91" t="s">
        <v>18060</v>
      </c>
      <c r="F51" s="43" t="s">
        <v>1729</v>
      </c>
      <c r="G51" s="43" t="s">
        <v>18070</v>
      </c>
      <c r="H51" s="91"/>
    </row>
    <row r="52" customFormat="false" ht="16.4" hidden="false" customHeight="false" outlineLevel="0" collapsed="false">
      <c r="A52" s="52" t="s">
        <v>18187</v>
      </c>
      <c r="B52" s="52" t="s">
        <v>18188</v>
      </c>
      <c r="C52" s="16" t="s">
        <v>57</v>
      </c>
      <c r="D52" s="323"/>
      <c r="E52" s="52" t="s">
        <v>18060</v>
      </c>
      <c r="F52" s="324" t="s">
        <v>18019</v>
      </c>
      <c r="G52" s="324" t="s">
        <v>18061</v>
      </c>
      <c r="H52" s="324"/>
    </row>
    <row r="53" customFormat="false" ht="31.3" hidden="false" customHeight="false" outlineLevel="0" collapsed="false">
      <c r="A53" s="91" t="s">
        <v>18189</v>
      </c>
      <c r="B53" s="91" t="s">
        <v>18190</v>
      </c>
      <c r="C53" s="25" t="s">
        <v>18020</v>
      </c>
      <c r="D53" s="325" t="s">
        <v>18191</v>
      </c>
      <c r="E53" s="91" t="s">
        <v>18060</v>
      </c>
      <c r="F53" s="43" t="s">
        <v>1709</v>
      </c>
      <c r="G53" s="43" t="s">
        <v>18061</v>
      </c>
      <c r="H53" s="91"/>
    </row>
    <row r="54" customFormat="false" ht="31.3" hidden="false" customHeight="false" outlineLevel="0" collapsed="false">
      <c r="A54" s="52" t="s">
        <v>18192</v>
      </c>
      <c r="B54" s="52" t="s">
        <v>18193</v>
      </c>
      <c r="C54" s="16" t="s">
        <v>18023</v>
      </c>
      <c r="D54" s="323"/>
      <c r="E54" s="52" t="s">
        <v>18080</v>
      </c>
      <c r="F54" s="324" t="s">
        <v>1712</v>
      </c>
      <c r="G54" s="324" t="s">
        <v>18070</v>
      </c>
      <c r="H54" s="324"/>
    </row>
    <row r="55" customFormat="false" ht="16.4" hidden="false" customHeight="false" outlineLevel="0" collapsed="false">
      <c r="A55" s="91" t="s">
        <v>18194</v>
      </c>
      <c r="B55" s="91" t="s">
        <v>18195</v>
      </c>
      <c r="C55" s="25" t="s">
        <v>18027</v>
      </c>
      <c r="D55" s="325" t="s">
        <v>18196</v>
      </c>
      <c r="E55" s="91" t="s">
        <v>18060</v>
      </c>
      <c r="F55" s="43" t="s">
        <v>2273</v>
      </c>
      <c r="G55" s="43" t="s">
        <v>18061</v>
      </c>
      <c r="H55" s="91"/>
    </row>
    <row r="56" customFormat="false" ht="31.3" hidden="false" customHeight="false" outlineLevel="0" collapsed="false">
      <c r="A56" s="16" t="s">
        <v>18197</v>
      </c>
      <c r="B56" s="52" t="s">
        <v>18198</v>
      </c>
      <c r="C56" s="16" t="s">
        <v>18023</v>
      </c>
      <c r="D56" s="326" t="s">
        <v>18199</v>
      </c>
      <c r="E56" s="52" t="s">
        <v>18080</v>
      </c>
      <c r="F56" s="324" t="s">
        <v>1712</v>
      </c>
      <c r="G56" s="324" t="s">
        <v>18061</v>
      </c>
      <c r="H56" s="324"/>
    </row>
    <row r="57" customFormat="false" ht="13.5" hidden="false" customHeight="true" outlineLevel="0" collapsed="false">
      <c r="A57" s="91" t="s">
        <v>18200</v>
      </c>
      <c r="B57" s="91" t="s">
        <v>546</v>
      </c>
      <c r="C57" s="91" t="s">
        <v>260</v>
      </c>
      <c r="D57" s="325" t="s">
        <v>18201</v>
      </c>
      <c r="E57" s="91" t="s">
        <v>18060</v>
      </c>
      <c r="F57" s="43" t="s">
        <v>1741</v>
      </c>
      <c r="G57" s="43" t="s">
        <v>18061</v>
      </c>
      <c r="H57" s="91"/>
    </row>
    <row r="58" customFormat="false" ht="16.4" hidden="false" customHeight="false" outlineLevel="0" collapsed="false">
      <c r="A58" s="52" t="s">
        <v>18202</v>
      </c>
      <c r="B58" s="52" t="s">
        <v>395</v>
      </c>
      <c r="C58" s="52" t="s">
        <v>49</v>
      </c>
      <c r="D58" s="323" t="s">
        <v>18203</v>
      </c>
      <c r="E58" s="52" t="s">
        <v>18103</v>
      </c>
      <c r="F58" s="324" t="s">
        <v>1722</v>
      </c>
      <c r="G58" s="324" t="s">
        <v>18070</v>
      </c>
      <c r="H58" s="324"/>
    </row>
    <row r="59" customFormat="false" ht="16.4" hidden="false" customHeight="false" outlineLevel="0" collapsed="false">
      <c r="A59" s="91" t="s">
        <v>18204</v>
      </c>
      <c r="B59" s="91" t="s">
        <v>18205</v>
      </c>
      <c r="C59" s="25" t="s">
        <v>64</v>
      </c>
      <c r="D59" s="325" t="s">
        <v>18206</v>
      </c>
      <c r="E59" s="91" t="s">
        <v>18103</v>
      </c>
      <c r="F59" s="43" t="s">
        <v>1692</v>
      </c>
      <c r="G59" s="43" t="s">
        <v>18061</v>
      </c>
      <c r="H59" s="91"/>
    </row>
    <row r="60" customFormat="false" ht="16.4" hidden="false" customHeight="false" outlineLevel="0" collapsed="false">
      <c r="A60" s="52" t="s">
        <v>18207</v>
      </c>
      <c r="B60" s="52" t="s">
        <v>665</v>
      </c>
      <c r="C60" s="52" t="s">
        <v>226</v>
      </c>
      <c r="D60" s="326" t="s">
        <v>18208</v>
      </c>
      <c r="E60" s="52" t="s">
        <v>18067</v>
      </c>
      <c r="F60" s="324" t="s">
        <v>1697</v>
      </c>
      <c r="G60" s="324" t="s">
        <v>18070</v>
      </c>
      <c r="H60" s="324"/>
    </row>
    <row r="61" customFormat="false" ht="16.4" hidden="false" customHeight="false" outlineLevel="0" collapsed="false">
      <c r="A61" s="91" t="s">
        <v>18209</v>
      </c>
      <c r="B61" s="91" t="s">
        <v>741</v>
      </c>
      <c r="C61" s="91" t="s">
        <v>178</v>
      </c>
      <c r="D61" s="325" t="s">
        <v>18210</v>
      </c>
      <c r="E61" s="91" t="s">
        <v>18067</v>
      </c>
      <c r="F61" s="43" t="s">
        <v>1697</v>
      </c>
      <c r="G61" s="43" t="s">
        <v>18061</v>
      </c>
      <c r="H61" s="91"/>
    </row>
    <row r="62" customFormat="false" ht="16.4" hidden="false" customHeight="false" outlineLevel="0" collapsed="false">
      <c r="A62" s="52" t="s">
        <v>18211</v>
      </c>
      <c r="B62" s="16" t="s">
        <v>421</v>
      </c>
      <c r="C62" s="52" t="s">
        <v>235</v>
      </c>
      <c r="D62" s="323"/>
      <c r="E62" s="52" t="s">
        <v>18103</v>
      </c>
      <c r="F62" s="324" t="s">
        <v>1722</v>
      </c>
      <c r="G62" s="324" t="s">
        <v>18070</v>
      </c>
      <c r="H62" s="324"/>
    </row>
    <row r="63" customFormat="false" ht="16.4" hidden="false" customHeight="false" outlineLevel="0" collapsed="false">
      <c r="A63" s="91" t="s">
        <v>18212</v>
      </c>
      <c r="B63" s="25" t="s">
        <v>18213</v>
      </c>
      <c r="C63" s="25" t="s">
        <v>18030</v>
      </c>
      <c r="D63" s="325" t="s">
        <v>18214</v>
      </c>
      <c r="E63" s="91" t="s">
        <v>18060</v>
      </c>
      <c r="F63" s="43" t="s">
        <v>1710</v>
      </c>
      <c r="G63" s="43" t="s">
        <v>18061</v>
      </c>
      <c r="H63" s="91"/>
    </row>
    <row r="64" customFormat="false" ht="14.25" hidden="false" customHeight="true" outlineLevel="0" collapsed="false">
      <c r="A64" s="52" t="s">
        <v>18215</v>
      </c>
      <c r="B64" s="52" t="s">
        <v>528</v>
      </c>
      <c r="C64" s="44" t="s">
        <v>244</v>
      </c>
      <c r="D64" s="323" t="s">
        <v>18216</v>
      </c>
      <c r="E64" s="52" t="s">
        <v>18115</v>
      </c>
      <c r="F64" s="324" t="s">
        <v>1692</v>
      </c>
      <c r="G64" s="324" t="s">
        <v>18070</v>
      </c>
      <c r="H64" s="324"/>
    </row>
    <row r="65" customFormat="false" ht="16.4" hidden="false" customHeight="false" outlineLevel="0" collapsed="false">
      <c r="A65" s="91" t="s">
        <v>18217</v>
      </c>
      <c r="B65" s="91" t="s">
        <v>18218</v>
      </c>
      <c r="C65" s="91" t="s">
        <v>143</v>
      </c>
      <c r="D65" s="325" t="s">
        <v>18219</v>
      </c>
      <c r="E65" s="91" t="s">
        <v>18060</v>
      </c>
      <c r="F65" s="43" t="s">
        <v>1748</v>
      </c>
      <c r="G65" s="43" t="s">
        <v>18070</v>
      </c>
      <c r="H65" s="91"/>
    </row>
    <row r="66" customFormat="false" ht="16.4" hidden="false" customHeight="false" outlineLevel="0" collapsed="false">
      <c r="A66" s="52" t="s">
        <v>18220</v>
      </c>
      <c r="B66" s="52" t="s">
        <v>624</v>
      </c>
      <c r="C66" s="52" t="s">
        <v>252</v>
      </c>
      <c r="D66" s="323" t="s">
        <v>18221</v>
      </c>
      <c r="E66" s="52" t="s">
        <v>18060</v>
      </c>
      <c r="F66" s="324" t="s">
        <v>1709</v>
      </c>
      <c r="G66" s="324" t="s">
        <v>18061</v>
      </c>
      <c r="H66" s="324"/>
    </row>
    <row r="67" customFormat="false" ht="14.25" hidden="false" customHeight="false" outlineLevel="0" collapsed="false">
      <c r="A67" s="91" t="s">
        <v>18222</v>
      </c>
      <c r="B67" s="91" t="s">
        <v>18223</v>
      </c>
      <c r="C67" s="91" t="s">
        <v>252</v>
      </c>
      <c r="D67" s="325" t="s">
        <v>18224</v>
      </c>
      <c r="E67" s="91" t="s">
        <v>18060</v>
      </c>
      <c r="F67" s="43" t="s">
        <v>1709</v>
      </c>
      <c r="G67" s="43" t="s">
        <v>18070</v>
      </c>
      <c r="H67" s="91"/>
    </row>
    <row r="68" customFormat="false" ht="16.4" hidden="false" customHeight="false" outlineLevel="0" collapsed="false">
      <c r="A68" s="16" t="s">
        <v>18225</v>
      </c>
      <c r="B68" s="52" t="s">
        <v>378</v>
      </c>
      <c r="C68" s="52" t="s">
        <v>18033</v>
      </c>
      <c r="D68" s="323" t="s">
        <v>18226</v>
      </c>
      <c r="E68" s="52" t="s">
        <v>18060</v>
      </c>
      <c r="F68" s="324" t="s">
        <v>1709</v>
      </c>
      <c r="G68" s="324" t="s">
        <v>18061</v>
      </c>
      <c r="H68" s="324"/>
    </row>
    <row r="69" customFormat="false" ht="16.4" hidden="false" customHeight="false" outlineLevel="0" collapsed="false">
      <c r="A69" s="91" t="s">
        <v>18227</v>
      </c>
      <c r="B69" s="91" t="s">
        <v>685</v>
      </c>
      <c r="C69" s="91" t="s">
        <v>278</v>
      </c>
      <c r="D69" s="325" t="s">
        <v>18228</v>
      </c>
      <c r="E69" s="91" t="s">
        <v>18103</v>
      </c>
      <c r="F69" s="43" t="s">
        <v>1692</v>
      </c>
      <c r="G69" s="43" t="s">
        <v>18061</v>
      </c>
      <c r="H69" s="91"/>
    </row>
    <row r="70" customFormat="false" ht="16.4" hidden="false" customHeight="false" outlineLevel="0" collapsed="false">
      <c r="A70" s="52" t="s">
        <v>18229</v>
      </c>
      <c r="B70" s="52" t="s">
        <v>672</v>
      </c>
      <c r="C70" s="52" t="s">
        <v>270</v>
      </c>
      <c r="D70" s="323" t="s">
        <v>18230</v>
      </c>
      <c r="E70" s="52" t="s">
        <v>18060</v>
      </c>
      <c r="F70" s="324" t="s">
        <v>1699</v>
      </c>
      <c r="G70" s="324" t="s">
        <v>18061</v>
      </c>
      <c r="H70" s="324"/>
    </row>
    <row r="71" customFormat="false" ht="14.25" hidden="false" customHeight="false" outlineLevel="0" collapsed="false">
      <c r="A71" s="91" t="s">
        <v>18231</v>
      </c>
      <c r="B71" s="91" t="s">
        <v>703</v>
      </c>
      <c r="C71" s="91" t="s">
        <v>278</v>
      </c>
      <c r="D71" s="325" t="s">
        <v>18232</v>
      </c>
      <c r="E71" s="91" t="s">
        <v>18103</v>
      </c>
      <c r="F71" s="43" t="s">
        <v>1692</v>
      </c>
      <c r="G71" s="43" t="s">
        <v>18061</v>
      </c>
      <c r="H71" s="91"/>
    </row>
    <row r="72" customFormat="false" ht="14.25" hidden="false" customHeight="false" outlineLevel="0" collapsed="false">
      <c r="A72" s="52" t="s">
        <v>18233</v>
      </c>
      <c r="B72" s="52" t="s">
        <v>688</v>
      </c>
      <c r="C72" s="52" t="s">
        <v>278</v>
      </c>
      <c r="D72" s="323" t="s">
        <v>18234</v>
      </c>
      <c r="E72" s="52" t="s">
        <v>18103</v>
      </c>
      <c r="F72" s="324" t="s">
        <v>1692</v>
      </c>
      <c r="G72" s="324" t="s">
        <v>18061</v>
      </c>
      <c r="H72" s="324"/>
    </row>
    <row r="73" customFormat="false" ht="16.4" hidden="false" customHeight="false" outlineLevel="0" collapsed="false">
      <c r="A73" s="91" t="s">
        <v>18235</v>
      </c>
      <c r="B73" s="91" t="s">
        <v>682</v>
      </c>
      <c r="C73" s="91" t="s">
        <v>278</v>
      </c>
      <c r="D73" s="325" t="s">
        <v>18236</v>
      </c>
      <c r="E73" s="91" t="s">
        <v>18103</v>
      </c>
      <c r="F73" s="43" t="s">
        <v>1692</v>
      </c>
      <c r="G73" s="43" t="s">
        <v>18061</v>
      </c>
      <c r="H73" s="91"/>
    </row>
    <row r="74" customFormat="false" ht="16.4" hidden="false" customHeight="false" outlineLevel="0" collapsed="false">
      <c r="A74" s="16" t="s">
        <v>18237</v>
      </c>
      <c r="B74" s="52" t="s">
        <v>679</v>
      </c>
      <c r="C74" s="52" t="s">
        <v>278</v>
      </c>
      <c r="D74" s="323" t="s">
        <v>18238</v>
      </c>
      <c r="E74" s="52" t="s">
        <v>18103</v>
      </c>
      <c r="F74" s="324" t="s">
        <v>1692</v>
      </c>
      <c r="G74" s="324" t="s">
        <v>18070</v>
      </c>
      <c r="H74" s="324"/>
    </row>
    <row r="75" customFormat="false" ht="16.4" hidden="false" customHeight="false" outlineLevel="0" collapsed="false">
      <c r="A75" s="91" t="s">
        <v>18239</v>
      </c>
      <c r="B75" s="91" t="s">
        <v>691</v>
      </c>
      <c r="C75" s="91" t="s">
        <v>278</v>
      </c>
      <c r="D75" s="325" t="s">
        <v>18240</v>
      </c>
      <c r="E75" s="91" t="s">
        <v>18103</v>
      </c>
      <c r="F75" s="43" t="s">
        <v>1692</v>
      </c>
      <c r="G75" s="43" t="s">
        <v>18061</v>
      </c>
      <c r="H75" s="91"/>
    </row>
    <row r="76" customFormat="false" ht="14.25" hidden="false" customHeight="false" outlineLevel="0" collapsed="false">
      <c r="A76" s="52" t="s">
        <v>18241</v>
      </c>
      <c r="B76" s="52" t="s">
        <v>738</v>
      </c>
      <c r="C76" s="52" t="s">
        <v>75</v>
      </c>
      <c r="D76" s="323"/>
      <c r="E76" s="52" t="s">
        <v>18060</v>
      </c>
      <c r="F76" s="324" t="s">
        <v>1709</v>
      </c>
      <c r="G76" s="324" t="s">
        <v>18061</v>
      </c>
      <c r="H76" s="324"/>
    </row>
    <row r="77" customFormat="false" ht="31.3" hidden="false" customHeight="false" outlineLevel="0" collapsed="false">
      <c r="A77" s="25" t="s">
        <v>18242</v>
      </c>
      <c r="B77" s="91" t="s">
        <v>756</v>
      </c>
      <c r="C77" s="25" t="s">
        <v>210</v>
      </c>
      <c r="D77" s="325" t="s">
        <v>18243</v>
      </c>
      <c r="E77" s="91" t="s">
        <v>18103</v>
      </c>
      <c r="F77" s="43" t="s">
        <v>1722</v>
      </c>
      <c r="G77" s="43" t="s">
        <v>18070</v>
      </c>
      <c r="H77" s="91"/>
    </row>
    <row r="78" customFormat="false" ht="16.4" hidden="false" customHeight="false" outlineLevel="0" collapsed="false">
      <c r="A78" s="52" t="s">
        <v>18244</v>
      </c>
      <c r="B78" s="52" t="s">
        <v>18245</v>
      </c>
      <c r="C78" s="52" t="s">
        <v>278</v>
      </c>
      <c r="D78" s="323" t="s">
        <v>18246</v>
      </c>
      <c r="E78" s="52" t="s">
        <v>18103</v>
      </c>
      <c r="F78" s="324" t="s">
        <v>1692</v>
      </c>
      <c r="G78" s="324" t="s">
        <v>18061</v>
      </c>
      <c r="H78" s="324"/>
    </row>
    <row r="79" customFormat="false" ht="16.4" hidden="false" customHeight="false" outlineLevel="0" collapsed="false">
      <c r="A79" s="91" t="s">
        <v>18247</v>
      </c>
      <c r="B79" s="91" t="s">
        <v>18248</v>
      </c>
      <c r="C79" s="91" t="s">
        <v>18008</v>
      </c>
      <c r="D79" s="325" t="s">
        <v>18249</v>
      </c>
      <c r="E79" s="91" t="s">
        <v>18060</v>
      </c>
      <c r="F79" s="43" t="s">
        <v>2273</v>
      </c>
      <c r="G79" s="43" t="s">
        <v>18061</v>
      </c>
      <c r="H79" s="91"/>
    </row>
    <row r="80" customFormat="false" ht="31.3" hidden="false" customHeight="false" outlineLevel="0" collapsed="false">
      <c r="A80" s="52" t="s">
        <v>18250</v>
      </c>
      <c r="B80" s="52" t="s">
        <v>18251</v>
      </c>
      <c r="C80" s="16" t="s">
        <v>75</v>
      </c>
      <c r="D80" s="323"/>
      <c r="E80" s="52" t="s">
        <v>18060</v>
      </c>
      <c r="F80" s="324" t="s">
        <v>1709</v>
      </c>
      <c r="G80" s="324" t="s">
        <v>18061</v>
      </c>
      <c r="H80" s="324"/>
    </row>
    <row r="81" customFormat="false" ht="31.3" hidden="false" customHeight="false" outlineLevel="0" collapsed="false">
      <c r="A81" s="91" t="s">
        <v>18252</v>
      </c>
      <c r="B81" s="91" t="s">
        <v>18253</v>
      </c>
      <c r="C81" s="25" t="s">
        <v>135</v>
      </c>
      <c r="D81" s="325" t="s">
        <v>18254</v>
      </c>
      <c r="E81" s="91" t="s">
        <v>18060</v>
      </c>
      <c r="F81" s="43" t="s">
        <v>1709</v>
      </c>
      <c r="G81" s="43" t="s">
        <v>18061</v>
      </c>
      <c r="H81" s="91"/>
    </row>
    <row r="82" customFormat="false" ht="16.4" hidden="false" customHeight="false" outlineLevel="0" collapsed="false">
      <c r="A82" s="52" t="s">
        <v>18255</v>
      </c>
      <c r="B82" s="17" t="s">
        <v>534</v>
      </c>
      <c r="C82" s="52" t="s">
        <v>18042</v>
      </c>
      <c r="D82" s="323" t="s">
        <v>18256</v>
      </c>
      <c r="E82" s="52" t="s">
        <v>18115</v>
      </c>
      <c r="F82" s="324" t="s">
        <v>1692</v>
      </c>
      <c r="G82" s="324" t="s">
        <v>18070</v>
      </c>
      <c r="H82" s="324"/>
    </row>
    <row r="83" customFormat="false" ht="16.4" hidden="false" customHeight="false" outlineLevel="0" collapsed="false">
      <c r="A83" s="91" t="s">
        <v>18257</v>
      </c>
      <c r="B83" s="26" t="s">
        <v>18258</v>
      </c>
      <c r="C83" s="25" t="s">
        <v>350</v>
      </c>
      <c r="D83" s="325" t="s">
        <v>18259</v>
      </c>
      <c r="E83" s="91" t="s">
        <v>18103</v>
      </c>
      <c r="F83" s="43" t="s">
        <v>1692</v>
      </c>
      <c r="G83" s="43" t="s">
        <v>18061</v>
      </c>
      <c r="H83" s="91"/>
    </row>
    <row r="84" customFormat="false" ht="16.4" hidden="false" customHeight="false" outlineLevel="0" collapsed="false">
      <c r="A84" s="52" t="s">
        <v>18260</v>
      </c>
      <c r="B84" s="17" t="s">
        <v>18261</v>
      </c>
      <c r="C84" s="52" t="s">
        <v>18039</v>
      </c>
      <c r="D84" s="323" t="s">
        <v>18262</v>
      </c>
      <c r="E84" s="52" t="s">
        <v>18067</v>
      </c>
      <c r="F84" s="324" t="s">
        <v>1697</v>
      </c>
      <c r="G84" s="324" t="s">
        <v>18070</v>
      </c>
      <c r="H84" s="324"/>
    </row>
    <row r="85" customFormat="false" ht="14.25" hidden="false" customHeight="false" outlineLevel="0" collapsed="false">
      <c r="A85" s="91" t="s">
        <v>18263</v>
      </c>
      <c r="B85" s="91" t="s">
        <v>18264</v>
      </c>
      <c r="C85" s="91" t="s">
        <v>49</v>
      </c>
      <c r="D85" s="325" t="s">
        <v>18265</v>
      </c>
      <c r="E85" s="91" t="s">
        <v>18103</v>
      </c>
      <c r="F85" s="43" t="s">
        <v>1722</v>
      </c>
      <c r="G85" s="43" t="s">
        <v>18061</v>
      </c>
      <c r="H85" s="91"/>
    </row>
    <row r="86" customFormat="false" ht="14.25" hidden="false" customHeight="false" outlineLevel="0" collapsed="false">
      <c r="A86" s="52" t="s">
        <v>18266</v>
      </c>
      <c r="B86" s="52" t="s">
        <v>428</v>
      </c>
      <c r="C86" s="52" t="s">
        <v>235</v>
      </c>
      <c r="D86" s="323"/>
      <c r="E86" s="52" t="s">
        <v>18103</v>
      </c>
      <c r="F86" s="324" t="s">
        <v>1722</v>
      </c>
      <c r="G86" s="324" t="s">
        <v>18061</v>
      </c>
      <c r="H86" s="324"/>
    </row>
    <row r="87" customFormat="false" ht="14.25" hidden="false" customHeight="false" outlineLevel="0" collapsed="false">
      <c r="A87" s="91" t="s">
        <v>18267</v>
      </c>
      <c r="B87" s="91" t="s">
        <v>675</v>
      </c>
      <c r="C87" s="91" t="s">
        <v>270</v>
      </c>
      <c r="D87" s="325"/>
      <c r="E87" s="91" t="s">
        <v>18060</v>
      </c>
      <c r="F87" s="43" t="s">
        <v>1699</v>
      </c>
      <c r="G87" s="43" t="s">
        <v>18061</v>
      </c>
      <c r="H87" s="91"/>
    </row>
    <row r="88" customFormat="false" ht="14.25" hidden="false" customHeight="false" outlineLevel="0" collapsed="false">
      <c r="A88" s="52"/>
      <c r="B88" s="52"/>
      <c r="C88" s="52"/>
      <c r="D88" s="323"/>
      <c r="E88" s="52"/>
      <c r="F88" s="324"/>
      <c r="G88" s="324"/>
      <c r="H88" s="324"/>
    </row>
    <row r="89" customFormat="false" ht="14.25" hidden="false" customHeight="false" outlineLevel="0" collapsed="false">
      <c r="A89" s="91"/>
      <c r="B89" s="91"/>
      <c r="C89" s="91"/>
      <c r="D89" s="325"/>
      <c r="E89" s="91"/>
      <c r="F89" s="43"/>
      <c r="G89" s="43"/>
      <c r="H89" s="91"/>
    </row>
    <row r="90" customFormat="false" ht="14.25" hidden="false" customHeight="false" outlineLevel="0" collapsed="false">
      <c r="A90" s="52"/>
      <c r="B90" s="52"/>
      <c r="C90" s="52"/>
      <c r="D90" s="323"/>
      <c r="E90" s="52"/>
      <c r="F90" s="324"/>
      <c r="G90" s="324"/>
      <c r="H90" s="324"/>
    </row>
    <row r="91" customFormat="false" ht="14.25" hidden="false" customHeight="false" outlineLevel="0" collapsed="false">
      <c r="A91" s="91"/>
      <c r="B91" s="91"/>
      <c r="C91" s="91"/>
      <c r="D91" s="325"/>
      <c r="E91" s="91"/>
      <c r="F91" s="43"/>
      <c r="G91" s="43"/>
      <c r="H91" s="91"/>
    </row>
    <row r="92" customFormat="false" ht="14.25" hidden="false" customHeight="false" outlineLevel="0" collapsed="false">
      <c r="A92" s="52"/>
      <c r="B92" s="52"/>
      <c r="C92" s="52"/>
      <c r="D92" s="323"/>
      <c r="E92" s="52"/>
      <c r="F92" s="324"/>
      <c r="G92" s="324"/>
      <c r="H92" s="324"/>
    </row>
    <row r="93" customFormat="false" ht="14.25" hidden="false" customHeight="false" outlineLevel="0" collapsed="false">
      <c r="A93" s="91"/>
      <c r="B93" s="91"/>
      <c r="C93" s="91"/>
      <c r="D93" s="325"/>
      <c r="E93" s="91"/>
      <c r="F93" s="43"/>
      <c r="G93" s="43"/>
      <c r="H93" s="91"/>
    </row>
    <row r="94" customFormat="false" ht="14.25" hidden="false" customHeight="false" outlineLevel="0" collapsed="false">
      <c r="A94" s="52"/>
      <c r="B94" s="52"/>
      <c r="C94" s="52"/>
      <c r="D94" s="323"/>
      <c r="E94" s="52"/>
      <c r="F94" s="324"/>
      <c r="G94" s="324"/>
      <c r="H94" s="324"/>
    </row>
    <row r="95" customFormat="false" ht="14.25" hidden="false" customHeight="false" outlineLevel="0" collapsed="false">
      <c r="A95" s="91"/>
      <c r="B95" s="91"/>
      <c r="C95" s="91"/>
      <c r="D95" s="325"/>
      <c r="E95" s="91"/>
      <c r="F95" s="43"/>
      <c r="G95" s="43"/>
      <c r="H95" s="91"/>
    </row>
    <row r="96" customFormat="false" ht="14.25" hidden="false" customHeight="false" outlineLevel="0" collapsed="false">
      <c r="A96" s="52"/>
      <c r="B96" s="52"/>
      <c r="C96" s="52"/>
      <c r="D96" s="323"/>
      <c r="E96" s="52"/>
      <c r="F96" s="324"/>
      <c r="G96" s="324"/>
      <c r="H96" s="324"/>
    </row>
    <row r="97" customFormat="false" ht="14.25" hidden="false" customHeight="false" outlineLevel="0" collapsed="false">
      <c r="A97" s="91"/>
      <c r="B97" s="91"/>
      <c r="C97" s="91"/>
      <c r="D97" s="325"/>
      <c r="E97" s="91"/>
      <c r="F97" s="43"/>
      <c r="G97" s="43"/>
      <c r="H97" s="91"/>
    </row>
    <row r="98" customFormat="false" ht="14.25" hidden="false" customHeight="false" outlineLevel="0" collapsed="false">
      <c r="A98" s="52"/>
      <c r="B98" s="52"/>
      <c r="C98" s="52"/>
      <c r="D98" s="323"/>
      <c r="E98" s="52"/>
      <c r="F98" s="324"/>
      <c r="G98" s="324"/>
      <c r="H98" s="324"/>
    </row>
    <row r="99" customFormat="false" ht="14.25" hidden="false" customHeight="false" outlineLevel="0" collapsed="false">
      <c r="A99" s="91"/>
      <c r="B99" s="91"/>
      <c r="C99" s="91"/>
      <c r="D99" s="325"/>
      <c r="E99" s="91"/>
      <c r="F99" s="43"/>
      <c r="G99" s="43"/>
      <c r="H99" s="91"/>
    </row>
    <row r="100" customFormat="false" ht="14.25" hidden="false" customHeight="false" outlineLevel="0" collapsed="false">
      <c r="A100" s="52"/>
      <c r="B100" s="52"/>
      <c r="C100" s="52"/>
      <c r="D100" s="323"/>
      <c r="E100" s="52"/>
      <c r="F100" s="324"/>
      <c r="G100" s="324"/>
      <c r="H100" s="324"/>
    </row>
    <row r="101" customFormat="false" ht="14.25" hidden="false" customHeight="false" outlineLevel="0" collapsed="false">
      <c r="A101" s="91"/>
      <c r="B101" s="91"/>
      <c r="C101" s="91"/>
      <c r="D101" s="325"/>
      <c r="E101" s="91"/>
      <c r="F101" s="43"/>
      <c r="G101" s="43"/>
      <c r="H101" s="91"/>
    </row>
    <row r="102" customFormat="false" ht="14.25" hidden="false" customHeight="false" outlineLevel="0" collapsed="false">
      <c r="A102" s="52"/>
      <c r="B102" s="52"/>
      <c r="C102" s="52"/>
      <c r="D102" s="323"/>
      <c r="E102" s="52"/>
      <c r="F102" s="324"/>
      <c r="G102" s="324"/>
      <c r="H102" s="324"/>
    </row>
    <row r="103" customFormat="false" ht="14.25" hidden="false" customHeight="false" outlineLevel="0" collapsed="false">
      <c r="A103" s="91"/>
      <c r="B103" s="91"/>
      <c r="C103" s="91"/>
      <c r="D103" s="325"/>
      <c r="E103" s="91"/>
      <c r="F103" s="43"/>
      <c r="G103" s="43"/>
      <c r="H103" s="91"/>
    </row>
    <row r="104" customFormat="false" ht="14.25" hidden="false" customHeight="false" outlineLevel="0" collapsed="false">
      <c r="A104" s="52"/>
      <c r="B104" s="52"/>
      <c r="C104" s="52"/>
      <c r="D104" s="323"/>
      <c r="E104" s="52"/>
      <c r="F104" s="324"/>
      <c r="G104" s="324"/>
      <c r="H104" s="324"/>
    </row>
    <row r="105" customFormat="false" ht="14.25" hidden="false" customHeight="false" outlineLevel="0" collapsed="false">
      <c r="A105" s="91"/>
      <c r="B105" s="91"/>
      <c r="C105" s="91"/>
      <c r="D105" s="325"/>
      <c r="E105" s="91"/>
      <c r="F105" s="43"/>
      <c r="G105" s="43"/>
      <c r="H105" s="91"/>
    </row>
    <row r="106" customFormat="false" ht="14.25" hidden="false" customHeight="false" outlineLevel="0" collapsed="false">
      <c r="A106" s="52"/>
      <c r="B106" s="52"/>
      <c r="C106" s="52"/>
      <c r="D106" s="323"/>
      <c r="E106" s="52"/>
      <c r="F106" s="324"/>
      <c r="G106" s="324"/>
      <c r="H106" s="324"/>
    </row>
    <row r="107" customFormat="false" ht="14.25" hidden="false" customHeight="false" outlineLevel="0" collapsed="false">
      <c r="A107" s="91"/>
      <c r="B107" s="91"/>
      <c r="C107" s="91"/>
      <c r="D107" s="325"/>
      <c r="E107" s="91"/>
      <c r="F107" s="43"/>
      <c r="G107" s="43"/>
      <c r="H107" s="91"/>
    </row>
    <row r="108" customFormat="false" ht="14.25" hidden="false" customHeight="false" outlineLevel="0" collapsed="false">
      <c r="A108" s="52"/>
      <c r="B108" s="52"/>
      <c r="C108" s="52"/>
      <c r="D108" s="323"/>
      <c r="E108" s="52"/>
      <c r="F108" s="324"/>
      <c r="G108" s="324"/>
      <c r="H108" s="324"/>
    </row>
    <row r="109" customFormat="false" ht="14.25" hidden="false" customHeight="false" outlineLevel="0" collapsed="false">
      <c r="A109" s="91"/>
      <c r="B109" s="91"/>
      <c r="C109" s="91"/>
      <c r="D109" s="325"/>
      <c r="E109" s="91"/>
      <c r="F109" s="43"/>
      <c r="G109" s="43"/>
      <c r="H109" s="91"/>
    </row>
    <row r="110" customFormat="false" ht="14.25" hidden="false" customHeight="false" outlineLevel="0" collapsed="false">
      <c r="A110" s="52"/>
      <c r="B110" s="52"/>
      <c r="C110" s="52"/>
      <c r="D110" s="323"/>
      <c r="E110" s="52"/>
      <c r="F110" s="324"/>
      <c r="G110" s="324"/>
      <c r="H110" s="324"/>
    </row>
    <row r="111" customFormat="false" ht="14.25" hidden="false" customHeight="false" outlineLevel="0" collapsed="false">
      <c r="A111" s="91"/>
      <c r="B111" s="91"/>
      <c r="C111" s="91"/>
      <c r="D111" s="325"/>
      <c r="E111" s="91"/>
      <c r="F111" s="43"/>
      <c r="G111" s="43"/>
      <c r="H111" s="91"/>
    </row>
    <row r="112" customFormat="false" ht="14.25" hidden="false" customHeight="false" outlineLevel="0" collapsed="false">
      <c r="A112" s="52"/>
      <c r="B112" s="52"/>
      <c r="C112" s="52"/>
      <c r="D112" s="323"/>
      <c r="E112" s="52"/>
      <c r="F112" s="324"/>
      <c r="G112" s="324"/>
      <c r="H112" s="324"/>
    </row>
    <row r="113" customFormat="false" ht="14.25" hidden="false" customHeight="false" outlineLevel="0" collapsed="false">
      <c r="A113" s="91"/>
      <c r="B113" s="91"/>
      <c r="C113" s="91"/>
      <c r="D113" s="325"/>
      <c r="E113" s="91"/>
      <c r="F113" s="43"/>
      <c r="G113" s="43"/>
      <c r="H113" s="91"/>
    </row>
    <row r="114" customFormat="false" ht="14.25" hidden="false" customHeight="false" outlineLevel="0" collapsed="false">
      <c r="A114" s="52"/>
      <c r="B114" s="52"/>
      <c r="C114" s="52"/>
      <c r="D114" s="323"/>
      <c r="E114" s="52"/>
      <c r="F114" s="324"/>
      <c r="G114" s="324"/>
      <c r="H114" s="324"/>
    </row>
    <row r="115" customFormat="false" ht="14.25" hidden="false" customHeight="false" outlineLevel="0" collapsed="false">
      <c r="A115" s="91"/>
      <c r="B115" s="91"/>
      <c r="C115" s="91"/>
      <c r="D115" s="325"/>
      <c r="E115" s="91"/>
      <c r="F115" s="43"/>
      <c r="G115" s="43"/>
      <c r="H115" s="91"/>
    </row>
    <row r="116" customFormat="false" ht="14.25" hidden="false" customHeight="false" outlineLevel="0" collapsed="false">
      <c r="A116" s="52"/>
      <c r="B116" s="52"/>
      <c r="C116" s="52"/>
      <c r="D116" s="323"/>
      <c r="E116" s="52"/>
      <c r="F116" s="324"/>
      <c r="G116" s="324"/>
      <c r="H116" s="324"/>
    </row>
    <row r="117" customFormat="false" ht="14.25" hidden="false" customHeight="false" outlineLevel="0" collapsed="false">
      <c r="A117" s="91"/>
      <c r="B117" s="91"/>
      <c r="C117" s="91"/>
      <c r="D117" s="325"/>
      <c r="E117" s="91"/>
      <c r="F117" s="43"/>
      <c r="G117" s="43"/>
      <c r="H117" s="91"/>
    </row>
    <row r="118" customFormat="false" ht="14.25" hidden="false" customHeight="false" outlineLevel="0" collapsed="false">
      <c r="A118" s="52"/>
      <c r="B118" s="52"/>
      <c r="C118" s="52"/>
      <c r="D118" s="323"/>
      <c r="E118" s="52"/>
      <c r="F118" s="324"/>
      <c r="G118" s="324"/>
      <c r="H118" s="324"/>
    </row>
    <row r="119" customFormat="false" ht="14.25" hidden="false" customHeight="false" outlineLevel="0" collapsed="false">
      <c r="A119" s="91"/>
      <c r="B119" s="91"/>
      <c r="C119" s="91"/>
      <c r="D119" s="325"/>
      <c r="E119" s="91"/>
      <c r="F119" s="43"/>
      <c r="G119" s="43"/>
      <c r="H119" s="91"/>
    </row>
    <row r="120" customFormat="false" ht="14.25" hidden="false" customHeight="false" outlineLevel="0" collapsed="false">
      <c r="A120" s="52"/>
      <c r="B120" s="52"/>
      <c r="C120" s="52"/>
      <c r="D120" s="323"/>
      <c r="E120" s="52"/>
      <c r="F120" s="324"/>
      <c r="G120" s="324"/>
      <c r="H120" s="324"/>
    </row>
    <row r="121" customFormat="false" ht="14.25" hidden="false" customHeight="false" outlineLevel="0" collapsed="false">
      <c r="A121" s="91"/>
      <c r="B121" s="91"/>
      <c r="C121" s="91"/>
      <c r="D121" s="325"/>
      <c r="E121" s="91"/>
      <c r="F121" s="43"/>
      <c r="G121" s="43"/>
      <c r="H121" s="91"/>
    </row>
    <row r="122" customFormat="false" ht="14.25" hidden="false" customHeight="false" outlineLevel="0" collapsed="false">
      <c r="A122" s="52"/>
      <c r="B122" s="52"/>
      <c r="C122" s="52"/>
      <c r="D122" s="323"/>
      <c r="E122" s="52"/>
      <c r="F122" s="324"/>
      <c r="G122" s="324"/>
      <c r="H122" s="324"/>
    </row>
    <row r="123" customFormat="false" ht="14.25" hidden="false" customHeight="false" outlineLevel="0" collapsed="false">
      <c r="A123" s="91"/>
      <c r="B123" s="91"/>
      <c r="C123" s="91"/>
      <c r="D123" s="325"/>
      <c r="E123" s="91"/>
      <c r="F123" s="43"/>
      <c r="G123" s="43"/>
      <c r="H123" s="91"/>
    </row>
    <row r="124" customFormat="false" ht="14.25" hidden="false" customHeight="false" outlineLevel="0" collapsed="false">
      <c r="A124" s="52"/>
      <c r="B124" s="52"/>
      <c r="C124" s="52"/>
      <c r="D124" s="323"/>
      <c r="E124" s="52"/>
      <c r="F124" s="324"/>
      <c r="G124" s="324"/>
      <c r="H124" s="324"/>
    </row>
    <row r="125" customFormat="false" ht="14.25" hidden="false" customHeight="false" outlineLevel="0" collapsed="false">
      <c r="A125" s="91"/>
      <c r="B125" s="91"/>
      <c r="C125" s="91"/>
      <c r="D125" s="325"/>
      <c r="E125" s="91"/>
      <c r="F125" s="43"/>
      <c r="G125" s="43"/>
      <c r="H125" s="91"/>
    </row>
    <row r="126" customFormat="false" ht="14.25" hidden="false" customHeight="false" outlineLevel="0" collapsed="false">
      <c r="A126" s="52"/>
      <c r="B126" s="52"/>
      <c r="C126" s="52"/>
      <c r="D126" s="323"/>
      <c r="E126" s="52"/>
      <c r="F126" s="324"/>
      <c r="G126" s="324"/>
      <c r="H126" s="324"/>
    </row>
    <row r="127" customFormat="false" ht="14.25" hidden="false" customHeight="false" outlineLevel="0" collapsed="false">
      <c r="A127" s="91"/>
      <c r="B127" s="91"/>
      <c r="C127" s="91"/>
      <c r="D127" s="325"/>
      <c r="E127" s="91"/>
      <c r="F127" s="43"/>
      <c r="G127" s="43"/>
      <c r="H127" s="91"/>
    </row>
    <row r="128" customFormat="false" ht="14.25" hidden="false" customHeight="false" outlineLevel="0" collapsed="false">
      <c r="A128" s="52"/>
      <c r="B128" s="52"/>
      <c r="C128" s="52"/>
      <c r="D128" s="323"/>
      <c r="E128" s="52"/>
      <c r="F128" s="324"/>
      <c r="G128" s="324"/>
      <c r="H128" s="324"/>
    </row>
    <row r="129" customFormat="false" ht="14.25" hidden="false" customHeight="false" outlineLevel="0" collapsed="false">
      <c r="A129" s="91"/>
      <c r="B129" s="91"/>
      <c r="C129" s="91"/>
      <c r="D129" s="325"/>
      <c r="E129" s="91"/>
      <c r="F129" s="43"/>
      <c r="G129" s="43"/>
      <c r="H129" s="91"/>
    </row>
    <row r="130" customFormat="false" ht="14.25" hidden="false" customHeight="false" outlineLevel="0" collapsed="false">
      <c r="A130" s="52"/>
      <c r="B130" s="52"/>
      <c r="C130" s="52"/>
      <c r="D130" s="323"/>
      <c r="E130" s="52"/>
      <c r="F130" s="324"/>
      <c r="G130" s="324"/>
      <c r="H130" s="324"/>
    </row>
    <row r="131" customFormat="false" ht="14.25" hidden="false" customHeight="false" outlineLevel="0" collapsed="false">
      <c r="A131" s="91"/>
      <c r="B131" s="91"/>
      <c r="C131" s="91"/>
      <c r="D131" s="325"/>
      <c r="E131" s="91"/>
      <c r="F131" s="43"/>
      <c r="G131" s="43"/>
      <c r="H131" s="91"/>
    </row>
    <row r="132" customFormat="false" ht="14.25" hidden="false" customHeight="false" outlineLevel="0" collapsed="false">
      <c r="A132" s="52"/>
      <c r="B132" s="52"/>
      <c r="C132" s="52"/>
      <c r="D132" s="323"/>
      <c r="E132" s="52"/>
      <c r="F132" s="324"/>
      <c r="G132" s="324"/>
      <c r="H132" s="324"/>
    </row>
    <row r="133" customFormat="false" ht="14.25" hidden="false" customHeight="false" outlineLevel="0" collapsed="false">
      <c r="A133" s="91"/>
      <c r="B133" s="91"/>
      <c r="C133" s="91"/>
      <c r="D133" s="325"/>
      <c r="E133" s="91"/>
      <c r="F133" s="43"/>
      <c r="G133" s="43"/>
      <c r="H133" s="91"/>
    </row>
    <row r="134" customFormat="false" ht="14.25" hidden="false" customHeight="false" outlineLevel="0" collapsed="false">
      <c r="A134" s="52"/>
      <c r="B134" s="52"/>
      <c r="C134" s="52"/>
      <c r="D134" s="323"/>
      <c r="E134" s="52"/>
      <c r="F134" s="324"/>
      <c r="G134" s="324"/>
      <c r="H134" s="324"/>
    </row>
    <row r="135" customFormat="false" ht="14.25" hidden="false" customHeight="false" outlineLevel="0" collapsed="false">
      <c r="A135" s="91"/>
      <c r="B135" s="91"/>
      <c r="C135" s="91"/>
      <c r="D135" s="325"/>
      <c r="E135" s="91"/>
      <c r="F135" s="43"/>
      <c r="G135" s="43"/>
      <c r="H135" s="91"/>
    </row>
    <row r="136" customFormat="false" ht="14.25" hidden="false" customHeight="false" outlineLevel="0" collapsed="false">
      <c r="A136" s="52"/>
      <c r="B136" s="52"/>
      <c r="C136" s="52"/>
      <c r="D136" s="323"/>
      <c r="E136" s="52"/>
      <c r="F136" s="324"/>
      <c r="G136" s="324"/>
      <c r="H136" s="324"/>
    </row>
    <row r="137" customFormat="false" ht="14.25" hidden="false" customHeight="false" outlineLevel="0" collapsed="false">
      <c r="A137" s="91"/>
      <c r="B137" s="91"/>
      <c r="C137" s="91"/>
      <c r="D137" s="325"/>
      <c r="E137" s="91"/>
      <c r="F137" s="43"/>
      <c r="G137" s="43"/>
      <c r="H137" s="91"/>
    </row>
    <row r="138" customFormat="false" ht="14.25" hidden="false" customHeight="false" outlineLevel="0" collapsed="false">
      <c r="A138" s="52"/>
      <c r="B138" s="52"/>
      <c r="C138" s="52"/>
      <c r="D138" s="323"/>
      <c r="E138" s="52"/>
      <c r="F138" s="324"/>
      <c r="G138" s="324"/>
      <c r="H138" s="324"/>
    </row>
    <row r="139" customFormat="false" ht="14.25" hidden="false" customHeight="false" outlineLevel="0" collapsed="false">
      <c r="A139" s="91"/>
      <c r="B139" s="91"/>
      <c r="C139" s="91"/>
      <c r="D139" s="325"/>
      <c r="E139" s="91"/>
      <c r="F139" s="43"/>
      <c r="G139" s="43"/>
      <c r="H139" s="91"/>
    </row>
    <row r="140" customFormat="false" ht="14.25" hidden="false" customHeight="false" outlineLevel="0" collapsed="false">
      <c r="A140" s="52"/>
      <c r="B140" s="52"/>
      <c r="C140" s="52"/>
      <c r="D140" s="323"/>
      <c r="E140" s="52"/>
      <c r="F140" s="324"/>
      <c r="G140" s="324"/>
      <c r="H140" s="324"/>
    </row>
    <row r="141" customFormat="false" ht="14.25" hidden="false" customHeight="false" outlineLevel="0" collapsed="false">
      <c r="A141" s="91"/>
      <c r="B141" s="91"/>
      <c r="C141" s="91"/>
      <c r="D141" s="325"/>
      <c r="E141" s="91"/>
      <c r="F141" s="43"/>
      <c r="G141" s="43"/>
      <c r="H141" s="91"/>
    </row>
    <row r="142" customFormat="false" ht="14.25" hidden="false" customHeight="false" outlineLevel="0" collapsed="false">
      <c r="A142" s="52"/>
      <c r="B142" s="52"/>
      <c r="C142" s="52"/>
      <c r="D142" s="323"/>
      <c r="E142" s="52"/>
      <c r="F142" s="324"/>
      <c r="G142" s="324"/>
      <c r="H142" s="324"/>
    </row>
    <row r="143" customFormat="false" ht="14.25" hidden="false" customHeight="false" outlineLevel="0" collapsed="false">
      <c r="A143" s="91"/>
      <c r="B143" s="91"/>
      <c r="C143" s="91"/>
      <c r="D143" s="325"/>
      <c r="E143" s="91"/>
      <c r="F143" s="43"/>
      <c r="G143" s="43"/>
      <c r="H143" s="91"/>
    </row>
    <row r="144" customFormat="false" ht="14.25" hidden="false" customHeight="false" outlineLevel="0" collapsed="false">
      <c r="A144" s="52"/>
      <c r="B144" s="52"/>
      <c r="C144" s="52"/>
      <c r="D144" s="323"/>
      <c r="E144" s="52"/>
      <c r="F144" s="324"/>
      <c r="G144" s="324"/>
      <c r="H144" s="324"/>
    </row>
    <row r="145" customFormat="false" ht="14.25" hidden="false" customHeight="false" outlineLevel="0" collapsed="false">
      <c r="A145" s="91"/>
      <c r="B145" s="91"/>
      <c r="C145" s="91"/>
      <c r="D145" s="325"/>
      <c r="E145" s="91"/>
      <c r="F145" s="43"/>
      <c r="G145" s="43"/>
      <c r="H145" s="91"/>
    </row>
    <row r="146" customFormat="false" ht="14.25" hidden="false" customHeight="false" outlineLevel="0" collapsed="false">
      <c r="A146" s="52"/>
      <c r="B146" s="52"/>
      <c r="C146" s="52"/>
      <c r="D146" s="323"/>
      <c r="E146" s="52"/>
      <c r="F146" s="324"/>
      <c r="G146" s="324"/>
      <c r="H146" s="324"/>
    </row>
    <row r="147" customFormat="false" ht="14.25" hidden="false" customHeight="false" outlineLevel="0" collapsed="false">
      <c r="A147" s="91"/>
      <c r="B147" s="91"/>
      <c r="C147" s="91"/>
      <c r="D147" s="325"/>
      <c r="E147" s="91"/>
      <c r="F147" s="43"/>
      <c r="G147" s="43"/>
      <c r="H147" s="91"/>
    </row>
    <row r="148" customFormat="false" ht="14.25" hidden="false" customHeight="false" outlineLevel="0" collapsed="false">
      <c r="A148" s="52"/>
      <c r="B148" s="52"/>
      <c r="C148" s="52"/>
      <c r="D148" s="323"/>
      <c r="E148" s="52"/>
      <c r="F148" s="324"/>
      <c r="G148" s="324"/>
      <c r="H148" s="324"/>
    </row>
    <row r="149" customFormat="false" ht="14.25" hidden="false" customHeight="false" outlineLevel="0" collapsed="false">
      <c r="A149" s="91"/>
      <c r="B149" s="91"/>
      <c r="C149" s="91"/>
      <c r="D149" s="325"/>
      <c r="E149" s="91"/>
      <c r="F149" s="43"/>
      <c r="G149" s="43"/>
      <c r="H149" s="91"/>
    </row>
    <row r="150" customFormat="false" ht="14.25" hidden="false" customHeight="false" outlineLevel="0" collapsed="false">
      <c r="A150" s="52"/>
      <c r="B150" s="52"/>
      <c r="C150" s="52"/>
      <c r="D150" s="323"/>
      <c r="E150" s="52"/>
      <c r="F150" s="324"/>
      <c r="G150" s="324"/>
      <c r="H150" s="324"/>
    </row>
    <row r="151" customFormat="false" ht="14.25" hidden="false" customHeight="false" outlineLevel="0" collapsed="false">
      <c r="A151" s="91"/>
      <c r="B151" s="91"/>
      <c r="C151" s="91"/>
      <c r="D151" s="325"/>
      <c r="E151" s="91"/>
      <c r="F151" s="43"/>
      <c r="G151" s="43"/>
      <c r="H151" s="91"/>
    </row>
    <row r="152" customFormat="false" ht="14.25" hidden="false" customHeight="false" outlineLevel="0" collapsed="false">
      <c r="A152" s="52"/>
      <c r="B152" s="52"/>
      <c r="C152" s="52"/>
      <c r="D152" s="323"/>
      <c r="E152" s="52"/>
      <c r="F152" s="324"/>
      <c r="G152" s="324"/>
      <c r="H152" s="324"/>
    </row>
    <row r="153" customFormat="false" ht="14.25" hidden="false" customHeight="false" outlineLevel="0" collapsed="false">
      <c r="A153" s="91"/>
      <c r="B153" s="91"/>
      <c r="C153" s="91"/>
      <c r="D153" s="325"/>
      <c r="E153" s="91"/>
      <c r="F153" s="43"/>
      <c r="G153" s="43"/>
      <c r="H153" s="91"/>
    </row>
    <row r="154" customFormat="false" ht="14.25" hidden="false" customHeight="false" outlineLevel="0" collapsed="false">
      <c r="A154" s="52"/>
      <c r="B154" s="52"/>
      <c r="C154" s="52"/>
      <c r="D154" s="323"/>
      <c r="E154" s="52"/>
      <c r="F154" s="324"/>
      <c r="G154" s="324"/>
      <c r="H154" s="324"/>
    </row>
    <row r="155" customFormat="false" ht="14.25" hidden="false" customHeight="false" outlineLevel="0" collapsed="false">
      <c r="A155" s="91"/>
      <c r="B155" s="91"/>
      <c r="C155" s="91"/>
      <c r="D155" s="325"/>
      <c r="E155" s="91"/>
      <c r="F155" s="43"/>
      <c r="G155" s="43"/>
      <c r="H155" s="91"/>
    </row>
    <row r="156" customFormat="false" ht="14.25" hidden="false" customHeight="false" outlineLevel="0" collapsed="false">
      <c r="A156" s="52"/>
      <c r="B156" s="52"/>
      <c r="C156" s="52"/>
      <c r="D156" s="323"/>
      <c r="E156" s="52"/>
      <c r="F156" s="324"/>
      <c r="G156" s="324"/>
      <c r="H156" s="324"/>
    </row>
    <row r="157" customFormat="false" ht="14.25" hidden="false" customHeight="false" outlineLevel="0" collapsed="false">
      <c r="A157" s="91"/>
      <c r="B157" s="91"/>
      <c r="C157" s="91"/>
      <c r="D157" s="325"/>
      <c r="E157" s="91"/>
      <c r="F157" s="43"/>
      <c r="G157" s="43"/>
      <c r="H157" s="91"/>
    </row>
    <row r="158" customFormat="false" ht="14.25" hidden="false" customHeight="false" outlineLevel="0" collapsed="false">
      <c r="A158" s="52"/>
      <c r="B158" s="52"/>
      <c r="C158" s="52"/>
      <c r="D158" s="323"/>
      <c r="E158" s="52"/>
      <c r="F158" s="324"/>
      <c r="G158" s="324"/>
      <c r="H158" s="324"/>
    </row>
    <row r="159" customFormat="false" ht="14.25" hidden="false" customHeight="false" outlineLevel="0" collapsed="false">
      <c r="A159" s="91"/>
      <c r="B159" s="91"/>
      <c r="C159" s="91"/>
      <c r="D159" s="325"/>
      <c r="E159" s="91"/>
      <c r="F159" s="43"/>
      <c r="G159" s="43"/>
      <c r="H159" s="91"/>
    </row>
    <row r="160" customFormat="false" ht="14.25" hidden="false" customHeight="false" outlineLevel="0" collapsed="false">
      <c r="A160" s="52"/>
      <c r="B160" s="52"/>
      <c r="C160" s="52"/>
      <c r="D160" s="323"/>
      <c r="E160" s="52"/>
      <c r="F160" s="324"/>
      <c r="G160" s="324"/>
      <c r="H160" s="324"/>
    </row>
    <row r="161" customFormat="false" ht="14.25" hidden="false" customHeight="false" outlineLevel="0" collapsed="false">
      <c r="A161" s="91"/>
      <c r="B161" s="91"/>
      <c r="C161" s="91"/>
      <c r="D161" s="325"/>
      <c r="E161" s="91"/>
      <c r="F161" s="43"/>
      <c r="G161" s="43"/>
      <c r="H161" s="91"/>
    </row>
    <row r="162" customFormat="false" ht="14.25" hidden="false" customHeight="false" outlineLevel="0" collapsed="false">
      <c r="A162" s="52"/>
      <c r="B162" s="52"/>
      <c r="C162" s="52"/>
      <c r="D162" s="323"/>
      <c r="E162" s="52"/>
      <c r="F162" s="324"/>
      <c r="G162" s="324"/>
      <c r="H162" s="324"/>
    </row>
    <row r="163" customFormat="false" ht="14.25" hidden="false" customHeight="false" outlineLevel="0" collapsed="false">
      <c r="A163" s="91"/>
      <c r="B163" s="91"/>
      <c r="C163" s="91"/>
      <c r="D163" s="325"/>
      <c r="E163" s="91"/>
      <c r="F163" s="43"/>
      <c r="G163" s="43"/>
      <c r="H163" s="91"/>
    </row>
    <row r="164" customFormat="false" ht="14.25" hidden="false" customHeight="false" outlineLevel="0" collapsed="false">
      <c r="A164" s="52"/>
      <c r="B164" s="52"/>
      <c r="C164" s="52"/>
      <c r="D164" s="323"/>
      <c r="E164" s="52"/>
      <c r="F164" s="324"/>
      <c r="G164" s="324"/>
      <c r="H164" s="324"/>
    </row>
    <row r="165" customFormat="false" ht="14.25" hidden="false" customHeight="false" outlineLevel="0" collapsed="false">
      <c r="A165" s="91"/>
      <c r="B165" s="91"/>
      <c r="C165" s="91"/>
      <c r="D165" s="325"/>
      <c r="E165" s="91"/>
      <c r="F165" s="43"/>
      <c r="G165" s="43"/>
      <c r="H165" s="91"/>
    </row>
    <row r="166" customFormat="false" ht="14.25" hidden="false" customHeight="false" outlineLevel="0" collapsed="false">
      <c r="A166" s="52"/>
      <c r="B166" s="52"/>
      <c r="C166" s="52"/>
      <c r="D166" s="323"/>
      <c r="E166" s="52"/>
      <c r="F166" s="324"/>
      <c r="G166" s="324"/>
      <c r="H166" s="324"/>
    </row>
    <row r="167" customFormat="false" ht="14.25" hidden="false" customHeight="false" outlineLevel="0" collapsed="false">
      <c r="A167" s="91"/>
      <c r="B167" s="91"/>
      <c r="C167" s="91"/>
      <c r="D167" s="325"/>
      <c r="E167" s="91"/>
      <c r="F167" s="43"/>
      <c r="G167" s="43"/>
      <c r="H167" s="91"/>
    </row>
    <row r="168" customFormat="false" ht="14.25" hidden="false" customHeight="false" outlineLevel="0" collapsed="false">
      <c r="A168" s="52"/>
      <c r="B168" s="52"/>
      <c r="C168" s="52"/>
      <c r="D168" s="323"/>
      <c r="E168" s="52"/>
      <c r="F168" s="324"/>
      <c r="G168" s="324"/>
      <c r="H168" s="324"/>
    </row>
    <row r="169" customFormat="false" ht="14.25" hidden="false" customHeight="false" outlineLevel="0" collapsed="false">
      <c r="A169" s="91"/>
      <c r="B169" s="91"/>
      <c r="C169" s="91"/>
      <c r="D169" s="325"/>
      <c r="E169" s="91"/>
      <c r="F169" s="43"/>
      <c r="G169" s="43"/>
      <c r="H169" s="91"/>
    </row>
    <row r="170" customFormat="false" ht="14.25" hidden="false" customHeight="false" outlineLevel="0" collapsed="false">
      <c r="A170" s="52"/>
      <c r="B170" s="52"/>
      <c r="C170" s="52"/>
      <c r="D170" s="323"/>
      <c r="E170" s="52"/>
      <c r="F170" s="324"/>
      <c r="G170" s="324"/>
      <c r="H170" s="324"/>
    </row>
    <row r="171" customFormat="false" ht="14.25" hidden="false" customHeight="false" outlineLevel="0" collapsed="false">
      <c r="A171" s="91"/>
      <c r="B171" s="91"/>
      <c r="C171" s="91"/>
      <c r="D171" s="325"/>
      <c r="E171" s="91"/>
      <c r="F171" s="43"/>
      <c r="G171" s="43"/>
      <c r="H171" s="91"/>
    </row>
    <row r="172" customFormat="false" ht="14.25" hidden="false" customHeight="false" outlineLevel="0" collapsed="false">
      <c r="A172" s="52"/>
      <c r="B172" s="52"/>
      <c r="C172" s="52"/>
      <c r="D172" s="323"/>
      <c r="E172" s="52"/>
      <c r="F172" s="324"/>
      <c r="G172" s="324"/>
      <c r="H172" s="324"/>
    </row>
    <row r="173" customFormat="false" ht="14.25" hidden="false" customHeight="false" outlineLevel="0" collapsed="false">
      <c r="A173" s="91"/>
      <c r="B173" s="91"/>
      <c r="C173" s="91"/>
      <c r="D173" s="325"/>
      <c r="E173" s="91"/>
      <c r="F173" s="43"/>
      <c r="G173" s="43"/>
      <c r="H173" s="91"/>
    </row>
    <row r="174" customFormat="false" ht="14.25" hidden="false" customHeight="false" outlineLevel="0" collapsed="false">
      <c r="A174" s="52"/>
      <c r="B174" s="52"/>
      <c r="C174" s="52"/>
      <c r="D174" s="323"/>
      <c r="E174" s="52"/>
      <c r="F174" s="324"/>
      <c r="G174" s="324"/>
      <c r="H174" s="324"/>
    </row>
    <row r="175" customFormat="false" ht="14.25" hidden="false" customHeight="false" outlineLevel="0" collapsed="false">
      <c r="A175" s="91"/>
      <c r="B175" s="91"/>
      <c r="C175" s="91"/>
      <c r="D175" s="325"/>
      <c r="E175" s="91"/>
      <c r="F175" s="43"/>
      <c r="G175" s="43"/>
      <c r="H175" s="91"/>
    </row>
    <row r="176" customFormat="false" ht="14.25" hidden="false" customHeight="false" outlineLevel="0" collapsed="false">
      <c r="A176" s="52"/>
      <c r="B176" s="52"/>
      <c r="C176" s="52"/>
      <c r="D176" s="323"/>
      <c r="E176" s="52"/>
      <c r="F176" s="324"/>
      <c r="G176" s="324"/>
      <c r="H176" s="324"/>
    </row>
    <row r="177" customFormat="false" ht="14.25" hidden="false" customHeight="false" outlineLevel="0" collapsed="false">
      <c r="A177" s="91"/>
      <c r="B177" s="91"/>
      <c r="C177" s="91"/>
      <c r="D177" s="325"/>
      <c r="E177" s="91"/>
      <c r="F177" s="43"/>
      <c r="G177" s="43"/>
      <c r="H177" s="91"/>
    </row>
    <row r="178" customFormat="false" ht="14.25" hidden="false" customHeight="false" outlineLevel="0" collapsed="false">
      <c r="A178" s="52"/>
      <c r="B178" s="52"/>
      <c r="C178" s="52"/>
      <c r="D178" s="323"/>
      <c r="E178" s="52"/>
      <c r="F178" s="324"/>
      <c r="G178" s="324"/>
      <c r="H178" s="324"/>
    </row>
    <row r="179" customFormat="false" ht="14.25" hidden="false" customHeight="false" outlineLevel="0" collapsed="false">
      <c r="A179" s="91"/>
      <c r="B179" s="91"/>
      <c r="C179" s="91"/>
      <c r="D179" s="325"/>
      <c r="E179" s="91"/>
      <c r="F179" s="43"/>
      <c r="G179" s="43"/>
      <c r="H179" s="91"/>
    </row>
    <row r="180" customFormat="false" ht="14.25" hidden="false" customHeight="false" outlineLevel="0" collapsed="false">
      <c r="A180" s="52"/>
      <c r="B180" s="52"/>
      <c r="C180" s="52"/>
      <c r="D180" s="323"/>
      <c r="E180" s="52"/>
      <c r="F180" s="324"/>
      <c r="G180" s="324"/>
      <c r="H180" s="324"/>
    </row>
    <row r="181" customFormat="false" ht="14.25" hidden="false" customHeight="false" outlineLevel="0" collapsed="false">
      <c r="A181" s="91"/>
      <c r="B181" s="91"/>
      <c r="C181" s="91"/>
      <c r="D181" s="325"/>
      <c r="E181" s="91"/>
      <c r="F181" s="43"/>
      <c r="G181" s="43"/>
      <c r="H181" s="91"/>
    </row>
    <row r="182" customFormat="false" ht="14.25" hidden="false" customHeight="false" outlineLevel="0" collapsed="false">
      <c r="A182" s="52"/>
      <c r="B182" s="52"/>
      <c r="C182" s="52"/>
      <c r="D182" s="323"/>
      <c r="E182" s="52"/>
      <c r="F182" s="324"/>
      <c r="G182" s="324"/>
      <c r="H182" s="324"/>
    </row>
    <row r="183" customFormat="false" ht="14.25" hidden="false" customHeight="false" outlineLevel="0" collapsed="false">
      <c r="A183" s="91"/>
      <c r="B183" s="91"/>
      <c r="C183" s="91"/>
      <c r="D183" s="325"/>
      <c r="E183" s="91"/>
      <c r="F183" s="43"/>
      <c r="G183" s="43"/>
      <c r="H183" s="91"/>
    </row>
    <row r="184" customFormat="false" ht="14.25" hidden="false" customHeight="false" outlineLevel="0" collapsed="false">
      <c r="A184" s="52"/>
      <c r="B184" s="52"/>
      <c r="C184" s="52"/>
      <c r="D184" s="323"/>
      <c r="E184" s="52"/>
      <c r="F184" s="324"/>
      <c r="G184" s="324"/>
      <c r="H184" s="324"/>
    </row>
    <row r="185" customFormat="false" ht="14.25" hidden="false" customHeight="false" outlineLevel="0" collapsed="false">
      <c r="A185" s="91"/>
      <c r="B185" s="91"/>
      <c r="C185" s="91"/>
      <c r="D185" s="325"/>
      <c r="E185" s="91"/>
      <c r="F185" s="43"/>
      <c r="G185" s="43"/>
      <c r="H185" s="91"/>
    </row>
    <row r="186" customFormat="false" ht="14.25" hidden="false" customHeight="false" outlineLevel="0" collapsed="false">
      <c r="A186" s="52"/>
      <c r="B186" s="52"/>
      <c r="C186" s="52"/>
      <c r="D186" s="323"/>
      <c r="E186" s="52"/>
      <c r="F186" s="324"/>
      <c r="G186" s="324"/>
      <c r="H186" s="324"/>
    </row>
    <row r="187" customFormat="false" ht="14.25" hidden="false" customHeight="false" outlineLevel="0" collapsed="false">
      <c r="A187" s="91"/>
      <c r="B187" s="91"/>
      <c r="C187" s="91"/>
      <c r="D187" s="325"/>
      <c r="E187" s="91"/>
      <c r="F187" s="43"/>
      <c r="G187" s="43"/>
      <c r="H187" s="91"/>
    </row>
    <row r="188" customFormat="false" ht="14.25" hidden="false" customHeight="false" outlineLevel="0" collapsed="false">
      <c r="A188" s="52"/>
      <c r="B188" s="52"/>
      <c r="C188" s="52"/>
      <c r="D188" s="323"/>
      <c r="E188" s="52"/>
      <c r="F188" s="324"/>
      <c r="G188" s="324"/>
      <c r="H188" s="324"/>
    </row>
    <row r="189" customFormat="false" ht="14.25" hidden="false" customHeight="false" outlineLevel="0" collapsed="false">
      <c r="A189" s="91"/>
      <c r="B189" s="91"/>
      <c r="C189" s="91"/>
      <c r="D189" s="325"/>
      <c r="E189" s="91"/>
      <c r="F189" s="43"/>
      <c r="G189" s="43"/>
      <c r="H189" s="91"/>
    </row>
    <row r="190" customFormat="false" ht="14.25" hidden="false" customHeight="false" outlineLevel="0" collapsed="false">
      <c r="A190" s="52"/>
      <c r="B190" s="52"/>
      <c r="C190" s="52"/>
      <c r="D190" s="323"/>
      <c r="E190" s="52"/>
      <c r="F190" s="324"/>
      <c r="G190" s="324"/>
      <c r="H190" s="324"/>
    </row>
    <row r="191" customFormat="false" ht="14.25" hidden="false" customHeight="false" outlineLevel="0" collapsed="false">
      <c r="A191" s="91"/>
      <c r="B191" s="91"/>
      <c r="C191" s="91"/>
      <c r="D191" s="325"/>
      <c r="E191" s="91"/>
      <c r="F191" s="43"/>
      <c r="G191" s="43"/>
      <c r="H191" s="91"/>
    </row>
    <row r="192" customFormat="false" ht="14.25" hidden="false" customHeight="false" outlineLevel="0" collapsed="false">
      <c r="A192" s="52"/>
      <c r="B192" s="52"/>
      <c r="C192" s="52"/>
      <c r="D192" s="323"/>
      <c r="E192" s="52"/>
      <c r="F192" s="324"/>
      <c r="G192" s="324"/>
      <c r="H192" s="324"/>
    </row>
    <row r="193" customFormat="false" ht="14.25" hidden="false" customHeight="false" outlineLevel="0" collapsed="false">
      <c r="A193" s="91"/>
      <c r="B193" s="91"/>
      <c r="C193" s="91"/>
      <c r="D193" s="325"/>
      <c r="E193" s="91"/>
      <c r="F193" s="43"/>
      <c r="G193" s="43"/>
      <c r="H193" s="91"/>
    </row>
    <row r="194" customFormat="false" ht="14.25" hidden="false" customHeight="false" outlineLevel="0" collapsed="false">
      <c r="A194" s="52"/>
      <c r="B194" s="52"/>
      <c r="C194" s="52"/>
      <c r="D194" s="323"/>
      <c r="E194" s="52"/>
      <c r="F194" s="324"/>
      <c r="G194" s="324"/>
      <c r="H194" s="324"/>
    </row>
    <row r="195" customFormat="false" ht="14.25" hidden="false" customHeight="false" outlineLevel="0" collapsed="false">
      <c r="A195" s="91"/>
      <c r="B195" s="91"/>
      <c r="C195" s="91"/>
      <c r="D195" s="325"/>
      <c r="E195" s="91"/>
      <c r="F195" s="43"/>
      <c r="G195" s="43"/>
      <c r="H195" s="91"/>
    </row>
    <row r="196" customFormat="false" ht="14.25" hidden="false" customHeight="false" outlineLevel="0" collapsed="false">
      <c r="A196" s="52"/>
      <c r="B196" s="52"/>
      <c r="C196" s="52"/>
      <c r="D196" s="323"/>
      <c r="E196" s="52"/>
      <c r="F196" s="324"/>
      <c r="G196" s="324"/>
      <c r="H196" s="324"/>
    </row>
    <row r="197" customFormat="false" ht="14.25" hidden="false" customHeight="false" outlineLevel="0" collapsed="false">
      <c r="A197" s="91"/>
      <c r="B197" s="91"/>
      <c r="C197" s="91"/>
      <c r="D197" s="325"/>
      <c r="E197" s="91"/>
      <c r="F197" s="43"/>
      <c r="G197" s="43"/>
      <c r="H197" s="91"/>
    </row>
    <row r="198" customFormat="false" ht="14.25" hidden="false" customHeight="false" outlineLevel="0" collapsed="false">
      <c r="A198" s="52"/>
      <c r="B198" s="52"/>
      <c r="C198" s="52"/>
      <c r="D198" s="323"/>
      <c r="E198" s="52"/>
      <c r="F198" s="324"/>
      <c r="G198" s="324"/>
      <c r="H198" s="324"/>
    </row>
    <row r="199" customFormat="false" ht="14.25" hidden="false" customHeight="false" outlineLevel="0" collapsed="false">
      <c r="A199" s="91"/>
      <c r="B199" s="91"/>
      <c r="C199" s="91"/>
      <c r="D199" s="325"/>
      <c r="E199" s="91"/>
      <c r="F199" s="43"/>
      <c r="G199" s="43"/>
      <c r="H199" s="91"/>
    </row>
    <row r="200" customFormat="false" ht="14.25" hidden="false" customHeight="false" outlineLevel="0" collapsed="false">
      <c r="A200" s="52"/>
      <c r="B200" s="52"/>
      <c r="C200" s="52"/>
      <c r="D200" s="323"/>
      <c r="E200" s="52"/>
      <c r="F200" s="324"/>
      <c r="G200" s="324"/>
      <c r="H200" s="324"/>
    </row>
    <row r="201" customFormat="false" ht="14.25" hidden="false" customHeight="false" outlineLevel="0" collapsed="false">
      <c r="A201" s="91"/>
      <c r="B201" s="91"/>
      <c r="C201" s="91"/>
      <c r="D201" s="325"/>
      <c r="E201" s="91"/>
      <c r="F201" s="43"/>
      <c r="G201" s="43"/>
      <c r="H201" s="91"/>
    </row>
    <row r="202" customFormat="false" ht="14.25" hidden="false" customHeight="false" outlineLevel="0" collapsed="false">
      <c r="A202" s="52"/>
      <c r="B202" s="52"/>
      <c r="C202" s="52"/>
      <c r="D202" s="323"/>
      <c r="E202" s="52"/>
      <c r="F202" s="324"/>
      <c r="G202" s="324"/>
      <c r="H202" s="324"/>
    </row>
    <row r="203" customFormat="false" ht="14.25" hidden="false" customHeight="false" outlineLevel="0" collapsed="false">
      <c r="A203" s="91"/>
      <c r="B203" s="91"/>
      <c r="C203" s="91"/>
      <c r="D203" s="325"/>
      <c r="E203" s="91"/>
      <c r="F203" s="43"/>
      <c r="G203" s="43"/>
      <c r="H203" s="91"/>
    </row>
    <row r="204" customFormat="false" ht="14.25" hidden="false" customHeight="false" outlineLevel="0" collapsed="false">
      <c r="A204" s="52"/>
      <c r="B204" s="52"/>
      <c r="C204" s="52"/>
      <c r="D204" s="323"/>
      <c r="E204" s="52"/>
      <c r="F204" s="324"/>
      <c r="G204" s="324"/>
      <c r="H204" s="324"/>
    </row>
    <row r="205" customFormat="false" ht="14.25" hidden="false" customHeight="false" outlineLevel="0" collapsed="false">
      <c r="A205" s="91"/>
      <c r="B205" s="91"/>
      <c r="C205" s="91"/>
      <c r="D205" s="325"/>
      <c r="E205" s="91"/>
      <c r="F205" s="43"/>
      <c r="G205" s="43"/>
      <c r="H205" s="91"/>
    </row>
    <row r="206" customFormat="false" ht="14.25" hidden="false" customHeight="false" outlineLevel="0" collapsed="false">
      <c r="A206" s="52"/>
      <c r="B206" s="52"/>
      <c r="C206" s="52"/>
      <c r="D206" s="323"/>
      <c r="E206" s="52"/>
      <c r="F206" s="324"/>
      <c r="G206" s="324"/>
      <c r="H206" s="324"/>
    </row>
    <row r="207" customFormat="false" ht="14.25" hidden="false" customHeight="false" outlineLevel="0" collapsed="false">
      <c r="A207" s="91"/>
      <c r="B207" s="91"/>
      <c r="C207" s="91"/>
      <c r="D207" s="325"/>
      <c r="E207" s="91"/>
      <c r="F207" s="43"/>
      <c r="G207" s="43"/>
      <c r="H207" s="91"/>
    </row>
    <row r="208" customFormat="false" ht="14.25" hidden="false" customHeight="false" outlineLevel="0" collapsed="false">
      <c r="A208" s="52"/>
      <c r="B208" s="52"/>
      <c r="C208" s="52"/>
      <c r="D208" s="323"/>
      <c r="E208" s="52"/>
      <c r="F208" s="324"/>
      <c r="G208" s="324"/>
      <c r="H208" s="324"/>
    </row>
    <row r="209" customFormat="false" ht="14.25" hidden="false" customHeight="false" outlineLevel="0" collapsed="false">
      <c r="A209" s="91"/>
      <c r="B209" s="91"/>
      <c r="C209" s="91"/>
      <c r="D209" s="325"/>
      <c r="E209" s="91"/>
      <c r="F209" s="43"/>
      <c r="G209" s="43"/>
      <c r="H209" s="91"/>
    </row>
    <row r="210" customFormat="false" ht="14.25" hidden="false" customHeight="false" outlineLevel="0" collapsed="false">
      <c r="A210" s="52"/>
      <c r="B210" s="52"/>
      <c r="C210" s="52"/>
      <c r="D210" s="323"/>
      <c r="E210" s="52"/>
      <c r="F210" s="324"/>
      <c r="G210" s="324"/>
      <c r="H210" s="324"/>
    </row>
    <row r="211" customFormat="false" ht="14.25" hidden="false" customHeight="false" outlineLevel="0" collapsed="false">
      <c r="A211" s="91"/>
      <c r="B211" s="91"/>
      <c r="C211" s="91"/>
      <c r="D211" s="325"/>
      <c r="E211" s="91"/>
      <c r="F211" s="43"/>
      <c r="G211" s="43"/>
      <c r="H211" s="91"/>
    </row>
    <row r="212" customFormat="false" ht="14.25" hidden="false" customHeight="false" outlineLevel="0" collapsed="false">
      <c r="A212" s="52"/>
      <c r="B212" s="52"/>
      <c r="C212" s="52"/>
      <c r="D212" s="323"/>
      <c r="E212" s="52"/>
      <c r="F212" s="324"/>
      <c r="G212" s="324"/>
      <c r="H212" s="324"/>
    </row>
    <row r="213" customFormat="false" ht="14.25" hidden="false" customHeight="false" outlineLevel="0" collapsed="false">
      <c r="A213" s="91"/>
      <c r="B213" s="91"/>
      <c r="C213" s="91"/>
      <c r="D213" s="325"/>
      <c r="E213" s="91"/>
      <c r="F213" s="43"/>
      <c r="G213" s="43"/>
      <c r="H213" s="91"/>
    </row>
    <row r="214" customFormat="false" ht="14.25" hidden="false" customHeight="false" outlineLevel="0" collapsed="false">
      <c r="A214" s="52"/>
      <c r="B214" s="52"/>
      <c r="C214" s="52"/>
      <c r="D214" s="323"/>
      <c r="E214" s="52"/>
      <c r="F214" s="324"/>
      <c r="G214" s="324"/>
      <c r="H214" s="324"/>
    </row>
    <row r="215" customFormat="false" ht="14.25" hidden="false" customHeight="false" outlineLevel="0" collapsed="false">
      <c r="A215" s="91"/>
      <c r="B215" s="91"/>
      <c r="C215" s="91"/>
      <c r="D215" s="325"/>
      <c r="E215" s="91"/>
      <c r="F215" s="43"/>
      <c r="G215" s="43"/>
      <c r="H215" s="91"/>
    </row>
    <row r="216" customFormat="false" ht="14.25" hidden="false" customHeight="false" outlineLevel="0" collapsed="false">
      <c r="A216" s="52"/>
      <c r="B216" s="52"/>
      <c r="C216" s="52"/>
      <c r="D216" s="323"/>
      <c r="E216" s="52"/>
      <c r="F216" s="324"/>
      <c r="G216" s="324"/>
      <c r="H216" s="324"/>
    </row>
    <row r="217" customFormat="false" ht="14.25" hidden="false" customHeight="false" outlineLevel="0" collapsed="false">
      <c r="A217" s="91"/>
      <c r="B217" s="91"/>
      <c r="C217" s="91"/>
      <c r="D217" s="325"/>
      <c r="E217" s="91"/>
      <c r="F217" s="43"/>
      <c r="G217" s="43"/>
      <c r="H217" s="91"/>
    </row>
    <row r="218" customFormat="false" ht="14.25" hidden="false" customHeight="false" outlineLevel="0" collapsed="false">
      <c r="A218" s="52"/>
      <c r="B218" s="52"/>
      <c r="C218" s="52"/>
      <c r="D218" s="323"/>
      <c r="E218" s="52"/>
      <c r="F218" s="324"/>
      <c r="G218" s="324"/>
      <c r="H218" s="324"/>
    </row>
    <row r="219" customFormat="false" ht="14.25" hidden="false" customHeight="false" outlineLevel="0" collapsed="false">
      <c r="A219" s="91"/>
      <c r="B219" s="91"/>
      <c r="C219" s="91"/>
      <c r="D219" s="325"/>
      <c r="E219" s="91"/>
      <c r="F219" s="43"/>
      <c r="G219" s="43"/>
      <c r="H219" s="91"/>
    </row>
    <row r="220" customFormat="false" ht="14.25" hidden="false" customHeight="false" outlineLevel="0" collapsed="false">
      <c r="A220" s="52"/>
      <c r="B220" s="52"/>
      <c r="C220" s="52"/>
      <c r="D220" s="323"/>
      <c r="E220" s="52"/>
      <c r="F220" s="324"/>
      <c r="G220" s="324"/>
      <c r="H220" s="324"/>
    </row>
    <row r="221" customFormat="false" ht="14.25" hidden="false" customHeight="false" outlineLevel="0" collapsed="false">
      <c r="A221" s="91"/>
      <c r="B221" s="91"/>
      <c r="C221" s="91"/>
      <c r="D221" s="325"/>
      <c r="E221" s="91"/>
      <c r="F221" s="43"/>
      <c r="G221" s="43"/>
      <c r="H221" s="91"/>
    </row>
    <row r="222" customFormat="false" ht="14.25" hidden="false" customHeight="false" outlineLevel="0" collapsed="false">
      <c r="A222" s="52"/>
      <c r="B222" s="52"/>
      <c r="C222" s="52"/>
      <c r="D222" s="323"/>
      <c r="E222" s="52"/>
      <c r="F222" s="324"/>
      <c r="G222" s="324"/>
      <c r="H222" s="324"/>
    </row>
    <row r="223" customFormat="false" ht="14.25" hidden="false" customHeight="false" outlineLevel="0" collapsed="false">
      <c r="A223" s="91"/>
      <c r="B223" s="91"/>
      <c r="C223" s="91"/>
      <c r="D223" s="325"/>
      <c r="E223" s="91"/>
      <c r="F223" s="43"/>
      <c r="G223" s="43"/>
      <c r="H223" s="91"/>
    </row>
    <row r="224" customFormat="false" ht="14.25" hidden="false" customHeight="false" outlineLevel="0" collapsed="false">
      <c r="A224" s="52"/>
      <c r="B224" s="52"/>
      <c r="C224" s="52"/>
      <c r="D224" s="323"/>
      <c r="E224" s="52"/>
      <c r="F224" s="324"/>
      <c r="G224" s="324"/>
      <c r="H224" s="324"/>
    </row>
    <row r="225" customFormat="false" ht="14.25" hidden="false" customHeight="false" outlineLevel="0" collapsed="false">
      <c r="A225" s="91"/>
      <c r="B225" s="91"/>
      <c r="C225" s="91"/>
      <c r="D225" s="325"/>
      <c r="E225" s="91"/>
      <c r="F225" s="43"/>
      <c r="G225" s="43"/>
      <c r="H225" s="91"/>
    </row>
    <row r="226" customFormat="false" ht="14.25" hidden="false" customHeight="false" outlineLevel="0" collapsed="false">
      <c r="A226" s="52"/>
      <c r="B226" s="52"/>
      <c r="C226" s="52"/>
      <c r="D226" s="323"/>
      <c r="E226" s="52"/>
      <c r="F226" s="324"/>
      <c r="G226" s="324"/>
      <c r="H226" s="324"/>
    </row>
    <row r="227" customFormat="false" ht="14.25" hidden="false" customHeight="false" outlineLevel="0" collapsed="false">
      <c r="A227" s="91"/>
      <c r="B227" s="91"/>
      <c r="C227" s="91"/>
      <c r="D227" s="325"/>
      <c r="E227" s="91"/>
      <c r="F227" s="43"/>
      <c r="G227" s="43"/>
      <c r="H227" s="91"/>
    </row>
    <row r="228" customFormat="false" ht="14.25" hidden="false" customHeight="false" outlineLevel="0" collapsed="false">
      <c r="A228" s="52"/>
      <c r="B228" s="52"/>
      <c r="C228" s="52"/>
      <c r="D228" s="323"/>
      <c r="E228" s="52"/>
      <c r="F228" s="324"/>
      <c r="G228" s="324"/>
      <c r="H228" s="324"/>
    </row>
    <row r="229" customFormat="false" ht="14.25" hidden="false" customHeight="false" outlineLevel="0" collapsed="false">
      <c r="A229" s="91"/>
      <c r="B229" s="91"/>
      <c r="C229" s="91"/>
      <c r="D229" s="325"/>
      <c r="E229" s="91"/>
      <c r="F229" s="43"/>
      <c r="G229" s="43"/>
      <c r="H229" s="91"/>
    </row>
    <row r="230" customFormat="false" ht="14.25" hidden="false" customHeight="false" outlineLevel="0" collapsed="false">
      <c r="A230" s="52"/>
      <c r="B230" s="52"/>
      <c r="C230" s="52"/>
      <c r="D230" s="323"/>
      <c r="E230" s="52"/>
      <c r="F230" s="324"/>
      <c r="G230" s="324"/>
      <c r="H230" s="324"/>
    </row>
    <row r="231" customFormat="false" ht="14.25" hidden="false" customHeight="false" outlineLevel="0" collapsed="false">
      <c r="A231" s="91"/>
      <c r="B231" s="91"/>
      <c r="C231" s="91"/>
      <c r="D231" s="325"/>
      <c r="E231" s="91"/>
      <c r="F231" s="43"/>
      <c r="G231" s="43"/>
      <c r="H231" s="91"/>
    </row>
    <row r="232" customFormat="false" ht="14.25" hidden="false" customHeight="false" outlineLevel="0" collapsed="false">
      <c r="A232" s="52"/>
      <c r="B232" s="52"/>
      <c r="C232" s="52"/>
      <c r="D232" s="323"/>
      <c r="E232" s="52"/>
      <c r="F232" s="324"/>
      <c r="G232" s="324"/>
      <c r="H232" s="324"/>
    </row>
    <row r="233" customFormat="false" ht="14.25" hidden="false" customHeight="false" outlineLevel="0" collapsed="false">
      <c r="A233" s="91"/>
      <c r="B233" s="91"/>
      <c r="C233" s="91"/>
      <c r="D233" s="325"/>
      <c r="E233" s="91"/>
      <c r="F233" s="43"/>
      <c r="G233" s="43"/>
      <c r="H233" s="91"/>
    </row>
    <row r="234" customFormat="false" ht="14.25" hidden="false" customHeight="false" outlineLevel="0" collapsed="false">
      <c r="A234" s="52"/>
      <c r="B234" s="52"/>
      <c r="C234" s="52"/>
      <c r="D234" s="323"/>
      <c r="E234" s="52"/>
      <c r="F234" s="324"/>
      <c r="G234" s="324"/>
      <c r="H234" s="324"/>
    </row>
    <row r="235" customFormat="false" ht="14.25" hidden="false" customHeight="false" outlineLevel="0" collapsed="false">
      <c r="A235" s="91"/>
      <c r="B235" s="91"/>
      <c r="C235" s="91"/>
      <c r="D235" s="325"/>
      <c r="E235" s="91"/>
      <c r="F235" s="43"/>
      <c r="G235" s="43"/>
      <c r="H235" s="91"/>
    </row>
    <row r="236" customFormat="false" ht="14.25" hidden="false" customHeight="false" outlineLevel="0" collapsed="false">
      <c r="A236" s="52"/>
      <c r="B236" s="52"/>
      <c r="C236" s="52"/>
      <c r="D236" s="323"/>
      <c r="E236" s="52"/>
      <c r="F236" s="324"/>
      <c r="G236" s="324"/>
      <c r="H236" s="324"/>
    </row>
    <row r="237" customFormat="false" ht="14.25" hidden="false" customHeight="false" outlineLevel="0" collapsed="false">
      <c r="A237" s="91"/>
      <c r="B237" s="91"/>
      <c r="C237" s="91"/>
      <c r="D237" s="325"/>
      <c r="E237" s="91"/>
      <c r="F237" s="43"/>
      <c r="G237" s="43"/>
      <c r="H237" s="91"/>
    </row>
    <row r="238" customFormat="false" ht="14.25" hidden="false" customHeight="false" outlineLevel="0" collapsed="false">
      <c r="A238" s="52"/>
      <c r="B238" s="52"/>
      <c r="C238" s="52"/>
      <c r="D238" s="323"/>
      <c r="E238" s="52"/>
      <c r="F238" s="324"/>
      <c r="G238" s="324"/>
      <c r="H238" s="324"/>
    </row>
    <row r="239" customFormat="false" ht="14.25" hidden="false" customHeight="false" outlineLevel="0" collapsed="false">
      <c r="A239" s="91"/>
      <c r="B239" s="91"/>
      <c r="C239" s="91"/>
      <c r="D239" s="325"/>
      <c r="E239" s="91"/>
      <c r="F239" s="43"/>
      <c r="G239" s="43"/>
      <c r="H239" s="91"/>
    </row>
    <row r="240" customFormat="false" ht="14.25" hidden="false" customHeight="false" outlineLevel="0" collapsed="false">
      <c r="A240" s="52"/>
      <c r="B240" s="52"/>
      <c r="C240" s="52"/>
      <c r="D240" s="323"/>
      <c r="E240" s="52"/>
      <c r="F240" s="324"/>
      <c r="G240" s="324"/>
      <c r="H240" s="324"/>
    </row>
    <row r="241" customFormat="false" ht="14.25" hidden="false" customHeight="false" outlineLevel="0" collapsed="false">
      <c r="A241" s="91"/>
      <c r="B241" s="91"/>
      <c r="C241" s="91"/>
      <c r="D241" s="325"/>
      <c r="E241" s="91"/>
      <c r="F241" s="43"/>
      <c r="G241" s="43"/>
      <c r="H241" s="91"/>
    </row>
    <row r="242" customFormat="false" ht="14.25" hidden="false" customHeight="false" outlineLevel="0" collapsed="false">
      <c r="A242" s="52"/>
      <c r="B242" s="52"/>
      <c r="C242" s="52"/>
      <c r="D242" s="323"/>
      <c r="E242" s="52"/>
      <c r="F242" s="324"/>
      <c r="G242" s="324"/>
      <c r="H242" s="324"/>
    </row>
    <row r="243" customFormat="false" ht="14.25" hidden="false" customHeight="false" outlineLevel="0" collapsed="false">
      <c r="A243" s="91"/>
      <c r="B243" s="91"/>
      <c r="C243" s="91"/>
      <c r="D243" s="325"/>
      <c r="E243" s="91"/>
      <c r="F243" s="43"/>
      <c r="G243" s="43"/>
      <c r="H243" s="91"/>
    </row>
    <row r="244" customFormat="false" ht="14.25" hidden="false" customHeight="false" outlineLevel="0" collapsed="false">
      <c r="A244" s="52"/>
      <c r="B244" s="52"/>
      <c r="C244" s="52"/>
      <c r="D244" s="323"/>
      <c r="E244" s="52"/>
      <c r="F244" s="324"/>
      <c r="G244" s="324"/>
      <c r="H244" s="324"/>
    </row>
    <row r="245" customFormat="false" ht="14.25" hidden="false" customHeight="false" outlineLevel="0" collapsed="false">
      <c r="A245" s="91"/>
      <c r="B245" s="91"/>
      <c r="C245" s="91"/>
      <c r="D245" s="325"/>
      <c r="E245" s="91"/>
      <c r="F245" s="43"/>
      <c r="G245" s="43"/>
      <c r="H245" s="91"/>
    </row>
    <row r="246" customFormat="false" ht="14.25" hidden="false" customHeight="false" outlineLevel="0" collapsed="false">
      <c r="A246" s="52"/>
      <c r="B246" s="52"/>
      <c r="C246" s="52"/>
      <c r="D246" s="323"/>
      <c r="E246" s="52"/>
      <c r="F246" s="324"/>
      <c r="G246" s="324"/>
      <c r="H246" s="324"/>
    </row>
    <row r="247" customFormat="false" ht="14.25" hidden="false" customHeight="false" outlineLevel="0" collapsed="false">
      <c r="A247" s="91"/>
      <c r="B247" s="91"/>
      <c r="C247" s="91"/>
      <c r="D247" s="325"/>
      <c r="E247" s="91"/>
      <c r="F247" s="43"/>
      <c r="G247" s="43"/>
      <c r="H247" s="91"/>
    </row>
    <row r="248" customFormat="false" ht="14.25" hidden="false" customHeight="false" outlineLevel="0" collapsed="false">
      <c r="A248" s="52"/>
      <c r="B248" s="52"/>
      <c r="C248" s="52"/>
      <c r="D248" s="323"/>
      <c r="E248" s="52"/>
      <c r="F248" s="324"/>
      <c r="G248" s="324"/>
      <c r="H248" s="324"/>
    </row>
    <row r="249" customFormat="false" ht="14.25" hidden="false" customHeight="false" outlineLevel="0" collapsed="false">
      <c r="A249" s="91"/>
      <c r="B249" s="91"/>
      <c r="C249" s="91"/>
      <c r="D249" s="325"/>
      <c r="E249" s="91"/>
      <c r="F249" s="43"/>
      <c r="G249" s="43"/>
      <c r="H249" s="91"/>
    </row>
    <row r="250" customFormat="false" ht="14.25" hidden="false" customHeight="false" outlineLevel="0" collapsed="false">
      <c r="A250" s="52"/>
      <c r="B250" s="52"/>
      <c r="C250" s="52"/>
      <c r="D250" s="323"/>
      <c r="E250" s="52"/>
      <c r="F250" s="324"/>
      <c r="G250" s="324"/>
      <c r="H250" s="324"/>
    </row>
    <row r="251" customFormat="false" ht="14.25" hidden="false" customHeight="false" outlineLevel="0" collapsed="false">
      <c r="A251" s="91"/>
      <c r="B251" s="91"/>
      <c r="C251" s="91"/>
      <c r="D251" s="325"/>
      <c r="E251" s="91"/>
      <c r="F251" s="43"/>
      <c r="G251" s="43"/>
      <c r="H251" s="91"/>
    </row>
    <row r="252" customFormat="false" ht="14.25" hidden="false" customHeight="false" outlineLevel="0" collapsed="false">
      <c r="A252" s="52"/>
      <c r="B252" s="52"/>
      <c r="C252" s="52"/>
      <c r="D252" s="323"/>
      <c r="E252" s="52"/>
      <c r="F252" s="324"/>
      <c r="G252" s="324"/>
      <c r="H252" s="324"/>
    </row>
    <row r="253" customFormat="false" ht="14.25" hidden="false" customHeight="false" outlineLevel="0" collapsed="false">
      <c r="A253" s="91"/>
      <c r="B253" s="91"/>
      <c r="C253" s="91"/>
      <c r="D253" s="325"/>
      <c r="E253" s="91"/>
      <c r="F253" s="43"/>
      <c r="G253" s="43"/>
      <c r="H253" s="91"/>
    </row>
    <row r="254" customFormat="false" ht="14.25" hidden="false" customHeight="false" outlineLevel="0" collapsed="false">
      <c r="A254" s="52"/>
      <c r="B254" s="52"/>
      <c r="C254" s="52"/>
      <c r="D254" s="323"/>
      <c r="E254" s="52"/>
      <c r="F254" s="324"/>
      <c r="G254" s="324"/>
      <c r="H254" s="324"/>
    </row>
    <row r="255" customFormat="false" ht="14.25" hidden="false" customHeight="false" outlineLevel="0" collapsed="false">
      <c r="A255" s="91"/>
      <c r="B255" s="91"/>
      <c r="C255" s="91"/>
      <c r="D255" s="325"/>
      <c r="E255" s="91"/>
      <c r="F255" s="43"/>
      <c r="G255" s="43"/>
      <c r="H255" s="91"/>
    </row>
    <row r="256" customFormat="false" ht="14.25" hidden="false" customHeight="false" outlineLevel="0" collapsed="false">
      <c r="A256" s="52"/>
      <c r="B256" s="52"/>
      <c r="C256" s="52"/>
      <c r="D256" s="323"/>
      <c r="E256" s="52"/>
      <c r="F256" s="324"/>
      <c r="G256" s="324"/>
      <c r="H256" s="324"/>
    </row>
    <row r="257" customFormat="false" ht="14.25" hidden="false" customHeight="false" outlineLevel="0" collapsed="false">
      <c r="A257" s="91"/>
      <c r="B257" s="91"/>
      <c r="C257" s="91"/>
      <c r="D257" s="325"/>
      <c r="E257" s="91"/>
      <c r="F257" s="43"/>
      <c r="G257" s="43"/>
      <c r="H257" s="91"/>
    </row>
    <row r="258" customFormat="false" ht="14.25" hidden="false" customHeight="false" outlineLevel="0" collapsed="false">
      <c r="A258" s="52"/>
      <c r="B258" s="52"/>
      <c r="C258" s="52"/>
      <c r="D258" s="323"/>
      <c r="E258" s="52"/>
      <c r="F258" s="324"/>
      <c r="G258" s="324"/>
      <c r="H258" s="324"/>
    </row>
    <row r="259" customFormat="false" ht="14.25" hidden="false" customHeight="false" outlineLevel="0" collapsed="false">
      <c r="A259" s="91"/>
      <c r="B259" s="91"/>
      <c r="C259" s="91"/>
      <c r="D259" s="325"/>
      <c r="E259" s="91"/>
      <c r="F259" s="43"/>
      <c r="G259" s="43"/>
      <c r="H259" s="91"/>
    </row>
    <row r="260" customFormat="false" ht="14.25" hidden="false" customHeight="false" outlineLevel="0" collapsed="false">
      <c r="A260" s="52"/>
      <c r="B260" s="52"/>
      <c r="C260" s="52"/>
      <c r="D260" s="323"/>
      <c r="E260" s="52"/>
      <c r="F260" s="324"/>
      <c r="G260" s="324"/>
      <c r="H260" s="324"/>
    </row>
    <row r="261" customFormat="false" ht="14.25" hidden="false" customHeight="false" outlineLevel="0" collapsed="false">
      <c r="A261" s="91"/>
      <c r="B261" s="91"/>
      <c r="C261" s="91"/>
      <c r="D261" s="325"/>
      <c r="E261" s="91"/>
      <c r="F261" s="43"/>
      <c r="G261" s="43"/>
      <c r="H261" s="91"/>
    </row>
    <row r="262" customFormat="false" ht="14.25" hidden="false" customHeight="false" outlineLevel="0" collapsed="false">
      <c r="A262" s="52"/>
      <c r="B262" s="52"/>
      <c r="C262" s="52"/>
      <c r="D262" s="323"/>
      <c r="E262" s="52"/>
      <c r="F262" s="324"/>
      <c r="G262" s="324"/>
      <c r="H262" s="324"/>
    </row>
    <row r="263" customFormat="false" ht="14.25" hidden="false" customHeight="false" outlineLevel="0" collapsed="false">
      <c r="A263" s="91"/>
      <c r="B263" s="91"/>
      <c r="C263" s="91"/>
      <c r="D263" s="325"/>
      <c r="E263" s="91"/>
      <c r="F263" s="43"/>
      <c r="G263" s="43"/>
      <c r="H263" s="91"/>
    </row>
    <row r="264" customFormat="false" ht="14.25" hidden="false" customHeight="false" outlineLevel="0" collapsed="false">
      <c r="A264" s="52"/>
      <c r="B264" s="52"/>
      <c r="C264" s="52"/>
      <c r="D264" s="323"/>
      <c r="E264" s="52"/>
      <c r="F264" s="324"/>
      <c r="G264" s="324"/>
      <c r="H264" s="324"/>
    </row>
    <row r="265" customFormat="false" ht="14.25" hidden="false" customHeight="false" outlineLevel="0" collapsed="false">
      <c r="A265" s="91"/>
      <c r="B265" s="91"/>
      <c r="C265" s="91"/>
      <c r="D265" s="325"/>
      <c r="E265" s="91"/>
      <c r="F265" s="43"/>
      <c r="G265" s="43"/>
      <c r="H265" s="91"/>
    </row>
    <row r="266" customFormat="false" ht="14.25" hidden="false" customHeight="false" outlineLevel="0" collapsed="false">
      <c r="A266" s="52"/>
      <c r="B266" s="52"/>
      <c r="C266" s="52"/>
      <c r="D266" s="323"/>
      <c r="E266" s="52"/>
      <c r="F266" s="324"/>
      <c r="G266" s="324"/>
      <c r="H266" s="324"/>
    </row>
    <row r="267" customFormat="false" ht="14.25" hidden="false" customHeight="false" outlineLevel="0" collapsed="false">
      <c r="A267" s="91"/>
      <c r="B267" s="91"/>
      <c r="C267" s="91"/>
      <c r="D267" s="325"/>
      <c r="E267" s="91"/>
      <c r="F267" s="43"/>
      <c r="G267" s="43"/>
      <c r="H267" s="91"/>
    </row>
    <row r="268" customFormat="false" ht="14.25" hidden="false" customHeight="false" outlineLevel="0" collapsed="false">
      <c r="A268" s="52"/>
      <c r="B268" s="52"/>
      <c r="C268" s="52"/>
      <c r="D268" s="323"/>
      <c r="E268" s="52"/>
      <c r="F268" s="324"/>
      <c r="G268" s="324"/>
      <c r="H268" s="324"/>
    </row>
    <row r="269" customFormat="false" ht="14.25" hidden="false" customHeight="false" outlineLevel="0" collapsed="false">
      <c r="A269" s="91"/>
      <c r="B269" s="91"/>
      <c r="C269" s="91"/>
      <c r="D269" s="325"/>
      <c r="E269" s="91"/>
      <c r="F269" s="43"/>
      <c r="G269" s="43"/>
      <c r="H269" s="91"/>
    </row>
    <row r="270" customFormat="false" ht="14.25" hidden="false" customHeight="false" outlineLevel="0" collapsed="false">
      <c r="A270" s="52"/>
      <c r="B270" s="52"/>
      <c r="C270" s="52"/>
      <c r="D270" s="323"/>
      <c r="E270" s="52"/>
      <c r="F270" s="324"/>
      <c r="G270" s="324"/>
      <c r="H270" s="324"/>
    </row>
  </sheetData>
  <autoFilter ref="A1:F87"/>
  <dataValidations count="3">
    <dataValidation allowBlank="true" errorStyle="stop" operator="between" showDropDown="false" showErrorMessage="true" showInputMessage="true" sqref="F2:F270" type="list">
      <formula1>Lists!$I$2:$I$200</formula1>
      <formula2>0</formula2>
    </dataValidation>
    <dataValidation allowBlank="true" errorStyle="stop" operator="between" showDropDown="false" showErrorMessage="true" showInputMessage="true" sqref="G2:G270" type="list">
      <formula1>Lists!$F$7:$F$8</formula1>
      <formula2>0</formula2>
    </dataValidation>
    <dataValidation allowBlank="true" errorStyle="stop" operator="between" showDropDown="false" showErrorMessage="true" showInputMessage="true" sqref="H2:H270" type="list">
      <formula1>Lists!$G$7:$G$8</formula1>
      <formula2>0</formula2>
    </dataValidation>
  </dataValidations>
  <hyperlinks>
    <hyperlink ref="D2" r:id="rId1" display="dzavala@edf.org"/>
    <hyperlink ref="D3" r:id="rId2" display="stefan.schwietzke@un.org"/>
    <hyperlink ref="D4" r:id="rId3" display="jfrance@edf.org"/>
    <hyperlink ref="D5" r:id="rId4" display="itziar.irakulisloitxate@un.org"/>
    <hyperlink ref="D6" r:id="rId5" display="alorente@edf.org"/>
    <hyperlink ref="D7" r:id="rId6" display="andreea.calcan@un.org"/>
    <hyperlink ref="D8" r:id="rId7" display="mlunt@edf.org"/>
    <hyperlink ref="D9" r:id="rId8" display="stephen.harris@un.org"/>
    <hyperlink ref="D10" r:id="rId9" display="robert.field@un.org"/>
    <hyperlink ref="D11" r:id="rId10" display="lguanter@edf.org"/>
    <hyperlink ref="D12" r:id="rId11" display="marci.baranski@un.org"/>
    <hyperlink ref="D13" r:id="rId12" display="xuefei.li@un.org"/>
    <hyperlink ref="D14" r:id="rId13" display="nvelandia@edf.org"/>
    <hyperlink ref="D15" r:id="rId14" display="fstavropoulou@edf.org"/>
    <hyperlink ref="D16" r:id="rId15" display="anke.roiger@dlr.de"/>
    <hyperlink ref="D17" r:id="rId16" display="james.lee@york.ac.uk"/>
    <hyperlink ref="D18" r:id="rId17" display="mary.kang@mcgill.ca"/>
    <hyperlink ref="D19" r:id="rId18" display="rod.robinson@npl.co.uk"/>
    <hyperlink ref="D20" r:id="rId19" display="allen@che.utexas.edu"/>
    <hyperlink ref="D21" r:id="rId20" display="matthewjohnson@cunet.carleton.ca"/>
    <hyperlink ref="D22" r:id="rId21" display="alina.fiehn@dlr.de"/>
    <hyperlink ref="D23" r:id="rId22" display="abrandt@stanford.edu"/>
    <hyperlink ref="D24" r:id="rId23" display="e.a.a.aben@sron.nl"/>
    <hyperlink ref="D25" r:id="rId24" display="grant.allen@manchester.ac.uk"/>
    <hyperlink ref="D26" r:id="rId25" display="t.rockmann@uu.nl"/>
    <hyperlink ref="D27" r:id="rId26" display="jorg.hacker@airborneresearch.org.au"/>
    <hyperlink ref="D28" r:id="rId27" display="heinrich.bovensmann@uni-bremen.de"/>
    <hyperlink ref="D29" r:id="rId28" display="dominik.brunner@empa.ch"/>
    <hyperlink ref="D30" r:id="rId29" display="necki@agh.edu.pl"/>
    <hyperlink ref="D31" r:id="rId30" display="chall@stfx.ca"/>
    <hyperlink ref="D32" r:id="rId31" display="Rob.Jackson@stanford.edu"/>
    <hyperlink ref="D33" r:id="rId32" display="guus.velders@rivm.nl"/>
    <hyperlink ref="D34" r:id="rId33" display="djacob@fas.harvard.edu"/>
    <hyperlink ref="D35" r:id="rId34" display="p.balcombe@qmul.ac.uk"/>
    <hyperlink ref="D36" r:id="rId35" display="rjimenezp@unal.edu.co"/>
    <hyperlink ref="D37" r:id="rId36" display="tyacovitch@aerodyne.com"/>
    <hyperlink ref="D38" r:id="rId37" display="agorchov@umich.edu"/>
    <hyperlink ref="D39" r:id="rId38" display="magdalena.puehl@dlr.de"/>
    <hyperlink ref="D40" r:id="rId39" display="jacob.shaw@manchester.ac.uk"/>
    <hyperlink ref="D41" r:id="rId40" display="fabrizio.innocenti@npl.co.uk"/>
    <hyperlink ref="D42" r:id="rId41" display="s.naus@sron.nl"/>
    <hyperlink ref="D43" r:id="rId42" display="dr.brian.nathan@gmail.com"/>
    <hyperlink ref="D44" r:id="rId43" display="amy.foulds@manchester.ac.ak"/>
    <hyperlink ref="D45" r:id="rId44" display="h.maazallahi@ut.ac.ir"/>
    <hyperlink ref="D46" r:id="rId45" display="sara.defratyka@lsce.ipsl.fr"/>
    <hyperlink ref="D47" r:id="rId46" display="sebastien.ars@canada.ca"/>
    <hyperlink ref="D48" r:id="rId47" display="julianne.fernandez.2018@live.rhul.ac.uk"/>
    <hyperlink ref="D49" r:id="rId48" display="andreas.forstmaier@tum.de"/>
    <hyperlink ref="D50" r:id="rId49" display="felix.vogel@ec.gc.ca"/>
    <hyperlink ref="D51" r:id="rId50" display="malika.menoud@un.org"/>
    <hyperlink ref="D53" r:id="rId51" display="pkorben@iup.uni-heidelberg.de"/>
    <hyperlink ref="D55" r:id="rId52" display="bruno.neininger@zhaw.ch"/>
    <hyperlink ref="D56" r:id="rId53" display="bryce.kelly@unsw.edu.au"/>
    <hyperlink ref="D57" r:id="rId54" display="jarojua@upv.edu.es"/>
    <hyperlink ref="D58" r:id="rId55" display="shonawilde@cunet.carleton.ca"/>
    <hyperlink ref="D60" r:id="rId56" display="ruth.purvis@york.ac.uk"/>
    <hyperlink ref="D61" r:id="rId57" display="nigel.yarrow@npl.co.uk"/>
    <hyperlink ref="D63" r:id="rId58" display="calin.baciu@ubbcluj.ro"/>
    <hyperlink ref="D64" r:id="rId59" display="anm49@stanford.edu"/>
    <hyperlink ref="D65" r:id="rId60" display="swolkien@agh.edu.pl"/>
    <hyperlink ref="D66" r:id="rId61" display="andreas.luther@tum.de"/>
    <hyperlink ref="D68" r:id="rId62" display="Junkermann.Wolfgang@web.de"/>
    <hyperlink ref="D69" r:id="rId63" display="lestrada@seas.harvard.edu"/>
    <hyperlink ref="D70" r:id="rId64" display="T.A.de.Jong@sron.nl"/>
    <hyperlink ref="D73" r:id="rId65" display="nicholasbalasus@g.harvard.edu"/>
    <hyperlink ref="D75" r:id="rId66" display="jeast@seas.harvard.edu "/>
    <hyperlink ref="D77" r:id="rId67" display="cfougere@stfx.ca"/>
    <hyperlink ref="D78" r:id="rId68" display="zchen1@g.harvard.edu"/>
    <hyperlink ref="D79" r:id="rId69" display="gerrit.kuhlmann@empa.ch"/>
    <hyperlink ref="D82" r:id="rId70" display="trscarpe10@gmail.com"/>
    <hyperlink ref="D83" r:id="rId71" display="ckaracan@usgs.gov"/>
    <hyperlink ref="D84" r:id="rId72" display="av555@cam.ac.uk"/>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7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9" activePane="bottomLeft" state="frozen"/>
      <selection pane="topLeft" activeCell="A1" activeCellId="0" sqref="A1"/>
      <selection pane="bottomLeft" activeCell="A9" activeCellId="0" sqref="A9"/>
    </sheetView>
  </sheetViews>
  <sheetFormatPr defaultColWidth="8.59765625" defaultRowHeight="14.25" zeroHeight="false" outlineLevelRow="0" outlineLevelCol="0"/>
  <cols>
    <col collapsed="false" customWidth="true" hidden="false" outlineLevel="0" max="1" min="1" style="3" width="18.14"/>
    <col collapsed="false" customWidth="true" hidden="false" outlineLevel="0" max="2" min="2" style="3" width="35"/>
    <col collapsed="false" customWidth="true" hidden="false" outlineLevel="0" max="3" min="3" style="3" width="35.86"/>
    <col collapsed="false" customWidth="true" hidden="false" outlineLevel="0" max="4" min="4" style="3" width="12.57"/>
    <col collapsed="false" customWidth="true" hidden="false" outlineLevel="0" max="5" min="5" style="4" width="12.43"/>
  </cols>
  <sheetData>
    <row r="1" customFormat="false" ht="16.4" hidden="false" customHeight="false" outlineLevel="0" collapsed="false">
      <c r="A1" s="6" t="s">
        <v>18268</v>
      </c>
      <c r="B1" s="6" t="s">
        <v>7085</v>
      </c>
      <c r="C1" s="6" t="s">
        <v>18051</v>
      </c>
      <c r="D1" s="6" t="s">
        <v>18269</v>
      </c>
    </row>
    <row r="2" customFormat="false" ht="14.25" hidden="false" customHeight="false" outlineLevel="0" collapsed="false">
      <c r="A2" s="102" t="s">
        <v>18270</v>
      </c>
      <c r="B2" s="53" t="s">
        <v>299</v>
      </c>
      <c r="C2" s="53" t="s">
        <v>18058</v>
      </c>
      <c r="D2" s="53"/>
    </row>
    <row r="3" customFormat="false" ht="14.25" hidden="false" customHeight="false" outlineLevel="0" collapsed="false">
      <c r="A3" s="327" t="s">
        <v>18271</v>
      </c>
      <c r="B3" s="327" t="s">
        <v>299</v>
      </c>
      <c r="C3" s="327" t="s">
        <v>18145</v>
      </c>
      <c r="D3" s="327"/>
    </row>
    <row r="4" customFormat="false" ht="14.25" hidden="false" customHeight="false" outlineLevel="0" collapsed="false">
      <c r="A4" s="102" t="s">
        <v>18271</v>
      </c>
      <c r="B4" s="53" t="s">
        <v>299</v>
      </c>
      <c r="C4" s="53" t="s">
        <v>18147</v>
      </c>
      <c r="D4" s="53"/>
    </row>
    <row r="5" customFormat="false" ht="14.25" hidden="false" customHeight="false" outlineLevel="0" collapsed="false">
      <c r="A5" s="327" t="s">
        <v>18270</v>
      </c>
      <c r="B5" s="327" t="s">
        <v>307</v>
      </c>
      <c r="C5" s="327" t="s">
        <v>18058</v>
      </c>
      <c r="D5" s="327"/>
    </row>
    <row r="6" customFormat="false" ht="14.25" hidden="false" customHeight="false" outlineLevel="0" collapsed="false">
      <c r="A6" s="102" t="s">
        <v>18271</v>
      </c>
      <c r="B6" s="53" t="s">
        <v>307</v>
      </c>
      <c r="C6" s="53" t="s">
        <v>18058</v>
      </c>
      <c r="D6" s="53"/>
    </row>
    <row r="7" customFormat="false" ht="14.25" hidden="false" customHeight="false" outlineLevel="0" collapsed="false">
      <c r="A7" s="327" t="s">
        <v>18270</v>
      </c>
      <c r="B7" s="327" t="s">
        <v>97</v>
      </c>
      <c r="C7" s="327" t="s">
        <v>18063</v>
      </c>
      <c r="D7" s="327"/>
    </row>
    <row r="8" customFormat="false" ht="14.25" hidden="false" customHeight="false" outlineLevel="0" collapsed="false">
      <c r="A8" s="102" t="s">
        <v>18272</v>
      </c>
      <c r="B8" s="53" t="s">
        <v>97</v>
      </c>
      <c r="C8" s="53" t="s">
        <v>18097</v>
      </c>
      <c r="D8" s="53"/>
    </row>
    <row r="9" customFormat="false" ht="14.25" hidden="false" customHeight="false" outlineLevel="0" collapsed="false">
      <c r="A9" s="327" t="s">
        <v>18271</v>
      </c>
      <c r="B9" s="327" t="s">
        <v>97</v>
      </c>
      <c r="C9" s="327" t="s">
        <v>18065</v>
      </c>
      <c r="D9" s="327"/>
    </row>
    <row r="10" customFormat="false" ht="14.25" hidden="false" customHeight="false" outlineLevel="0" collapsed="false">
      <c r="A10" s="102" t="s">
        <v>18271</v>
      </c>
      <c r="B10" s="53" t="s">
        <v>97</v>
      </c>
      <c r="C10" s="53" t="s">
        <v>18150</v>
      </c>
      <c r="D10" s="53"/>
    </row>
    <row r="11" customFormat="false" ht="14.25" hidden="false" customHeight="false" outlineLevel="0" collapsed="false">
      <c r="A11" s="327" t="s">
        <v>18271</v>
      </c>
      <c r="B11" s="327" t="s">
        <v>97</v>
      </c>
      <c r="C11" s="327" t="s">
        <v>18153</v>
      </c>
      <c r="D11" s="327"/>
    </row>
    <row r="12" customFormat="false" ht="14.25" hidden="false" customHeight="false" outlineLevel="0" collapsed="false">
      <c r="A12" s="102" t="s">
        <v>18270</v>
      </c>
      <c r="B12" s="53" t="s">
        <v>223</v>
      </c>
      <c r="C12" s="53" t="s">
        <v>18065</v>
      </c>
      <c r="D12" s="53"/>
    </row>
    <row r="13" customFormat="false" ht="14.25" hidden="false" customHeight="false" outlineLevel="0" collapsed="false">
      <c r="A13" s="327" t="s">
        <v>18272</v>
      </c>
      <c r="B13" s="327" t="s">
        <v>223</v>
      </c>
      <c r="C13" s="327" t="s">
        <v>18099</v>
      </c>
      <c r="D13" s="327"/>
    </row>
    <row r="14" customFormat="false" ht="14.25" hidden="false" customHeight="false" outlineLevel="0" collapsed="false">
      <c r="A14" s="102" t="s">
        <v>18271</v>
      </c>
      <c r="B14" s="53" t="s">
        <v>223</v>
      </c>
      <c r="C14" s="53" t="s">
        <v>18207</v>
      </c>
      <c r="D14" s="53"/>
    </row>
    <row r="15" customFormat="false" ht="14.25" hidden="false" customHeight="false" outlineLevel="0" collapsed="false">
      <c r="A15" s="327" t="s">
        <v>18270</v>
      </c>
      <c r="B15" s="327" t="s">
        <v>257</v>
      </c>
      <c r="C15" s="327" t="s">
        <v>18068</v>
      </c>
      <c r="D15" s="327"/>
    </row>
    <row r="16" customFormat="false" ht="14.25" hidden="false" customHeight="false" outlineLevel="0" collapsed="false">
      <c r="A16" s="102" t="s">
        <v>18270</v>
      </c>
      <c r="B16" s="53" t="s">
        <v>257</v>
      </c>
      <c r="C16" s="53" t="s">
        <v>18071</v>
      </c>
      <c r="D16" s="53"/>
    </row>
    <row r="17" customFormat="false" ht="14.25" hidden="false" customHeight="false" outlineLevel="0" collapsed="false">
      <c r="A17" s="327" t="s">
        <v>18272</v>
      </c>
      <c r="B17" s="327" t="s">
        <v>257</v>
      </c>
      <c r="C17" s="327" t="s">
        <v>18084</v>
      </c>
      <c r="D17" s="327"/>
    </row>
    <row r="18" customFormat="false" ht="14.25" hidden="false" customHeight="false" outlineLevel="0" collapsed="false">
      <c r="A18" s="102" t="s">
        <v>18271</v>
      </c>
      <c r="B18" s="53" t="s">
        <v>257</v>
      </c>
      <c r="C18" s="53" t="s">
        <v>18200</v>
      </c>
      <c r="D18" s="53"/>
    </row>
    <row r="19" customFormat="false" ht="14.25" hidden="false" customHeight="false" outlineLevel="0" collapsed="false">
      <c r="A19" s="102" t="s">
        <v>18271</v>
      </c>
      <c r="B19" s="53" t="s">
        <v>257</v>
      </c>
      <c r="C19" s="91" t="s">
        <v>18084</v>
      </c>
      <c r="D19" s="53"/>
    </row>
    <row r="20" customFormat="false" ht="14.25" hidden="false" customHeight="false" outlineLevel="0" collapsed="false">
      <c r="A20" s="327" t="s">
        <v>18270</v>
      </c>
      <c r="B20" s="327" t="s">
        <v>293</v>
      </c>
      <c r="C20" s="327" t="s">
        <v>18058</v>
      </c>
      <c r="D20" s="327"/>
    </row>
    <row r="21" customFormat="false" ht="14.25" hidden="false" customHeight="false" outlineLevel="0" collapsed="false">
      <c r="A21" s="102" t="s">
        <v>18272</v>
      </c>
      <c r="B21" s="53" t="s">
        <v>293</v>
      </c>
      <c r="C21" s="53" t="s">
        <v>18109</v>
      </c>
      <c r="D21" s="53"/>
    </row>
    <row r="22" customFormat="false" ht="14.25" hidden="false" customHeight="false" outlineLevel="0" collapsed="false">
      <c r="A22" s="327" t="s">
        <v>18270</v>
      </c>
      <c r="B22" s="327" t="s">
        <v>329</v>
      </c>
      <c r="C22" s="327" t="s">
        <v>18071</v>
      </c>
      <c r="D22" s="327"/>
    </row>
    <row r="23" customFormat="false" ht="14.25" hidden="false" customHeight="false" outlineLevel="0" collapsed="false">
      <c r="A23" s="102" t="s">
        <v>18270</v>
      </c>
      <c r="B23" s="53" t="s">
        <v>329</v>
      </c>
      <c r="C23" s="53" t="s">
        <v>18073</v>
      </c>
      <c r="D23" s="53"/>
    </row>
    <row r="24" customFormat="false" ht="14.25" hidden="false" customHeight="false" outlineLevel="0" collapsed="false">
      <c r="A24" s="327" t="s">
        <v>18270</v>
      </c>
      <c r="B24" s="327" t="s">
        <v>312</v>
      </c>
      <c r="C24" s="327" t="s">
        <v>18058</v>
      </c>
      <c r="D24" s="327"/>
    </row>
    <row r="25" customFormat="false" ht="14.25" hidden="false" customHeight="false" outlineLevel="0" collapsed="false">
      <c r="A25" s="102" t="s">
        <v>18272</v>
      </c>
      <c r="B25" s="53" t="s">
        <v>312</v>
      </c>
      <c r="C25" s="53" t="s">
        <v>18106</v>
      </c>
      <c r="D25" s="53"/>
    </row>
    <row r="26" customFormat="false" ht="14.25" hidden="false" customHeight="false" outlineLevel="0" collapsed="false">
      <c r="A26" s="327" t="s">
        <v>18270</v>
      </c>
      <c r="B26" s="327" t="s">
        <v>232</v>
      </c>
      <c r="C26" s="327" t="s">
        <v>18065</v>
      </c>
      <c r="D26" s="327"/>
    </row>
    <row r="27" customFormat="false" ht="14.25" hidden="false" customHeight="false" outlineLevel="0" collapsed="false">
      <c r="A27" s="102" t="s">
        <v>18272</v>
      </c>
      <c r="B27" s="53" t="s">
        <v>232</v>
      </c>
      <c r="C27" s="53" t="s">
        <v>18101</v>
      </c>
      <c r="D27" s="53"/>
    </row>
    <row r="28" customFormat="false" ht="14.25" hidden="false" customHeight="false" outlineLevel="0" collapsed="false">
      <c r="A28" s="327" t="s">
        <v>18271</v>
      </c>
      <c r="B28" s="327" t="s">
        <v>232</v>
      </c>
      <c r="C28" s="327" t="s">
        <v>18211</v>
      </c>
      <c r="D28" s="327"/>
    </row>
    <row r="29" customFormat="false" ht="14.25" hidden="false" customHeight="false" outlineLevel="0" collapsed="false">
      <c r="A29" s="102" t="s">
        <v>18271</v>
      </c>
      <c r="B29" s="53" t="s">
        <v>232</v>
      </c>
      <c r="C29" s="53" t="s">
        <v>18212</v>
      </c>
      <c r="D29" s="53"/>
    </row>
    <row r="30" customFormat="false" ht="14.25" hidden="false" customHeight="false" outlineLevel="0" collapsed="false">
      <c r="A30" s="327" t="s">
        <v>18270</v>
      </c>
      <c r="B30" s="327" t="s">
        <v>175</v>
      </c>
      <c r="C30" s="327" t="s">
        <v>18075</v>
      </c>
      <c r="D30" s="327"/>
    </row>
    <row r="31" customFormat="false" ht="14.25" hidden="false" customHeight="false" outlineLevel="0" collapsed="false">
      <c r="A31" s="102" t="s">
        <v>18272</v>
      </c>
      <c r="B31" s="53" t="s">
        <v>175</v>
      </c>
      <c r="C31" s="53" t="s">
        <v>18104</v>
      </c>
      <c r="D31" s="53"/>
    </row>
    <row r="32" customFormat="false" ht="14.25" hidden="false" customHeight="false" outlineLevel="0" collapsed="false">
      <c r="A32" s="327" t="s">
        <v>18271</v>
      </c>
      <c r="B32" s="327" t="s">
        <v>175</v>
      </c>
      <c r="C32" s="327" t="s">
        <v>18209</v>
      </c>
      <c r="D32" s="327"/>
    </row>
    <row r="33" customFormat="false" ht="14.25" hidden="false" customHeight="false" outlineLevel="0" collapsed="false">
      <c r="A33" s="102" t="s">
        <v>18270</v>
      </c>
      <c r="B33" s="53" t="s">
        <v>183</v>
      </c>
      <c r="C33" s="53" t="s">
        <v>18075</v>
      </c>
      <c r="D33" s="53"/>
    </row>
    <row r="34" customFormat="false" ht="14.25" hidden="false" customHeight="false" outlineLevel="0" collapsed="false">
      <c r="A34" s="327" t="s">
        <v>18272</v>
      </c>
      <c r="B34" s="327" t="s">
        <v>183</v>
      </c>
      <c r="C34" s="327" t="s">
        <v>18122</v>
      </c>
      <c r="D34" s="327"/>
    </row>
    <row r="35" customFormat="false" ht="14.25" hidden="false" customHeight="false" outlineLevel="0" collapsed="false">
      <c r="A35" s="102" t="s">
        <v>18271</v>
      </c>
      <c r="B35" s="53" t="s">
        <v>183</v>
      </c>
      <c r="C35" s="53" t="s">
        <v>18075</v>
      </c>
      <c r="D35" s="53"/>
    </row>
    <row r="36" customFormat="false" ht="14.25" hidden="false" customHeight="false" outlineLevel="0" collapsed="false">
      <c r="A36" s="327" t="s">
        <v>18271</v>
      </c>
      <c r="B36" s="327" t="s">
        <v>183</v>
      </c>
      <c r="C36" s="327" t="s">
        <v>18225</v>
      </c>
      <c r="D36" s="327"/>
    </row>
    <row r="37" customFormat="false" ht="14.25" hidden="false" customHeight="false" outlineLevel="0" collapsed="false">
      <c r="A37" s="102" t="s">
        <v>18270</v>
      </c>
      <c r="B37" s="53" t="s">
        <v>62</v>
      </c>
      <c r="C37" s="53" t="s">
        <v>18078</v>
      </c>
      <c r="D37" s="53"/>
    </row>
    <row r="38" customFormat="false" ht="14.25" hidden="false" customHeight="false" outlineLevel="0" collapsed="false">
      <c r="A38" s="327" t="s">
        <v>18272</v>
      </c>
      <c r="B38" s="327" t="s">
        <v>62</v>
      </c>
      <c r="C38" s="327" t="s">
        <v>18078</v>
      </c>
      <c r="D38" s="327"/>
    </row>
    <row r="39" customFormat="false" ht="14.25" hidden="false" customHeight="false" outlineLevel="0" collapsed="false">
      <c r="A39" s="102" t="s">
        <v>18271</v>
      </c>
      <c r="B39" s="53" t="s">
        <v>62</v>
      </c>
      <c r="C39" s="53" t="s">
        <v>18078</v>
      </c>
      <c r="D39" s="53"/>
    </row>
    <row r="40" customFormat="false" ht="14.25" hidden="false" customHeight="false" outlineLevel="0" collapsed="false">
      <c r="A40" s="327" t="s">
        <v>18270</v>
      </c>
      <c r="B40" s="327" t="s">
        <v>72</v>
      </c>
      <c r="C40" s="327" t="s">
        <v>18078</v>
      </c>
      <c r="D40" s="327"/>
    </row>
    <row r="41" customFormat="false" ht="14.25" hidden="false" customHeight="false" outlineLevel="0" collapsed="false">
      <c r="A41" s="102" t="s">
        <v>18272</v>
      </c>
      <c r="B41" s="53" t="s">
        <v>72</v>
      </c>
      <c r="C41" s="53" t="s">
        <v>18097</v>
      </c>
      <c r="D41" s="53"/>
    </row>
    <row r="42" customFormat="false" ht="14.25" hidden="false" customHeight="false" outlineLevel="0" collapsed="false">
      <c r="A42" s="102" t="s">
        <v>18271</v>
      </c>
      <c r="B42" s="53" t="s">
        <v>72</v>
      </c>
      <c r="C42" s="52" t="s">
        <v>18250</v>
      </c>
      <c r="D42" s="53"/>
    </row>
    <row r="43" customFormat="false" ht="14.25" hidden="false" customHeight="false" outlineLevel="0" collapsed="false">
      <c r="A43" s="327" t="s">
        <v>18270</v>
      </c>
      <c r="B43" s="327" t="s">
        <v>216</v>
      </c>
      <c r="C43" s="327" t="s">
        <v>18073</v>
      </c>
      <c r="D43" s="327"/>
    </row>
    <row r="44" customFormat="false" ht="14.25" hidden="false" customHeight="false" outlineLevel="0" collapsed="false">
      <c r="A44" s="102" t="s">
        <v>18272</v>
      </c>
      <c r="B44" s="53" t="s">
        <v>216</v>
      </c>
      <c r="C44" s="53" t="s">
        <v>18097</v>
      </c>
      <c r="D44" s="53"/>
    </row>
    <row r="45" customFormat="false" ht="14.25" hidden="false" customHeight="false" outlineLevel="0" collapsed="false">
      <c r="A45" s="327" t="s">
        <v>18270</v>
      </c>
      <c r="B45" s="327" t="s">
        <v>319</v>
      </c>
      <c r="C45" s="327" t="s">
        <v>18058</v>
      </c>
      <c r="D45" s="327"/>
    </row>
    <row r="46" customFormat="false" ht="14.25" hidden="false" customHeight="false" outlineLevel="0" collapsed="false">
      <c r="A46" s="102" t="s">
        <v>18272</v>
      </c>
      <c r="B46" s="53" t="s">
        <v>319</v>
      </c>
      <c r="C46" s="53" t="s">
        <v>18109</v>
      </c>
      <c r="D46" s="53"/>
    </row>
    <row r="47" customFormat="false" ht="14.25" hidden="false" customHeight="false" outlineLevel="0" collapsed="false">
      <c r="A47" s="327" t="s">
        <v>18271</v>
      </c>
      <c r="B47" s="327" t="s">
        <v>319</v>
      </c>
      <c r="C47" s="327" t="s">
        <v>18202</v>
      </c>
      <c r="D47" s="327"/>
    </row>
    <row r="48" customFormat="false" ht="14.25" hidden="false" customHeight="false" outlineLevel="0" collapsed="false">
      <c r="A48" s="102" t="s">
        <v>18270</v>
      </c>
      <c r="B48" s="53" t="s">
        <v>80</v>
      </c>
      <c r="C48" s="53" t="s">
        <v>18078</v>
      </c>
      <c r="D48" s="53"/>
    </row>
    <row r="49" customFormat="false" ht="14.25" hidden="false" customHeight="false" outlineLevel="0" collapsed="false">
      <c r="A49" s="327" t="s">
        <v>18272</v>
      </c>
      <c r="B49" s="327" t="s">
        <v>80</v>
      </c>
      <c r="C49" s="327" t="s">
        <v>18111</v>
      </c>
      <c r="D49" s="327"/>
    </row>
    <row r="50" customFormat="false" ht="14.25" hidden="false" customHeight="false" outlineLevel="0" collapsed="false">
      <c r="A50" s="327" t="s">
        <v>18271</v>
      </c>
      <c r="B50" s="327" t="s">
        <v>80</v>
      </c>
      <c r="C50" s="327" t="s">
        <v>18111</v>
      </c>
      <c r="D50" s="327"/>
    </row>
    <row r="51" customFormat="false" ht="14.25" hidden="false" customHeight="false" outlineLevel="0" collapsed="false">
      <c r="A51" s="102" t="s">
        <v>18270</v>
      </c>
      <c r="B51" s="53" t="s">
        <v>241</v>
      </c>
      <c r="C51" s="53" t="s">
        <v>18065</v>
      </c>
      <c r="D51" s="53"/>
    </row>
    <row r="52" customFormat="false" ht="14.25" hidden="false" customHeight="false" outlineLevel="0" collapsed="false">
      <c r="A52" s="327" t="s">
        <v>18272</v>
      </c>
      <c r="B52" s="327" t="s">
        <v>241</v>
      </c>
      <c r="C52" s="327" t="s">
        <v>18113</v>
      </c>
      <c r="D52" s="327"/>
    </row>
    <row r="53" customFormat="false" ht="14.25" hidden="false" customHeight="false" outlineLevel="0" collapsed="false">
      <c r="A53" s="102" t="s">
        <v>18271</v>
      </c>
      <c r="B53" s="53" t="s">
        <v>241</v>
      </c>
      <c r="C53" s="53" t="s">
        <v>18215</v>
      </c>
      <c r="D53" s="53"/>
    </row>
    <row r="54" customFormat="false" ht="14.25" hidden="false" customHeight="false" outlineLevel="0" collapsed="false">
      <c r="A54" s="327" t="s">
        <v>18270</v>
      </c>
      <c r="B54" s="327" t="s">
        <v>324</v>
      </c>
      <c r="C54" s="327" t="s">
        <v>18058</v>
      </c>
      <c r="D54" s="327"/>
    </row>
    <row r="55" customFormat="false" ht="14.25" hidden="false" customHeight="false" outlineLevel="0" collapsed="false">
      <c r="A55" s="102" t="s">
        <v>18272</v>
      </c>
      <c r="B55" s="53" t="s">
        <v>324</v>
      </c>
      <c r="C55" s="53" t="s">
        <v>18104</v>
      </c>
      <c r="D55" s="53"/>
    </row>
    <row r="56" customFormat="false" ht="14.25" hidden="false" customHeight="false" outlineLevel="0" collapsed="false">
      <c r="A56" s="327" t="s">
        <v>18271</v>
      </c>
      <c r="B56" s="327" t="s">
        <v>324</v>
      </c>
      <c r="C56" s="327" t="s">
        <v>18156</v>
      </c>
      <c r="D56" s="327"/>
    </row>
    <row r="57" customFormat="false" ht="14.25" hidden="false" customHeight="false" outlineLevel="0" collapsed="false">
      <c r="A57" s="102" t="s">
        <v>18270</v>
      </c>
      <c r="B57" s="53" t="s">
        <v>267</v>
      </c>
      <c r="C57" s="53" t="s">
        <v>18068</v>
      </c>
      <c r="D57" s="53"/>
    </row>
    <row r="58" customFormat="false" ht="14.25" hidden="false" customHeight="false" outlineLevel="0" collapsed="false">
      <c r="A58" s="327" t="s">
        <v>18270</v>
      </c>
      <c r="B58" s="327" t="s">
        <v>267</v>
      </c>
      <c r="C58" s="327" t="s">
        <v>18071</v>
      </c>
      <c r="D58" s="327"/>
    </row>
    <row r="59" customFormat="false" ht="14.25" hidden="false" customHeight="false" outlineLevel="0" collapsed="false">
      <c r="A59" s="102" t="s">
        <v>18272</v>
      </c>
      <c r="B59" s="53" t="s">
        <v>267</v>
      </c>
      <c r="C59" s="53" t="s">
        <v>18116</v>
      </c>
      <c r="D59" s="53"/>
    </row>
    <row r="60" customFormat="false" ht="14.25" hidden="false" customHeight="false" outlineLevel="0" collapsed="false">
      <c r="A60" s="327" t="s">
        <v>18271</v>
      </c>
      <c r="B60" s="327" t="s">
        <v>267</v>
      </c>
      <c r="C60" s="327" t="s">
        <v>18159</v>
      </c>
      <c r="D60" s="327"/>
    </row>
    <row r="61" customFormat="false" ht="14.25" hidden="false" customHeight="false" outlineLevel="0" collapsed="false">
      <c r="A61" s="102" t="s">
        <v>18271</v>
      </c>
      <c r="B61" s="53" t="s">
        <v>267</v>
      </c>
      <c r="C61" s="53" t="s">
        <v>18162</v>
      </c>
      <c r="D61" s="53"/>
    </row>
    <row r="62" customFormat="false" ht="14.25" hidden="false" customHeight="false" outlineLevel="0" collapsed="false">
      <c r="A62" s="327" t="s">
        <v>18271</v>
      </c>
      <c r="B62" s="327" t="s">
        <v>267</v>
      </c>
      <c r="C62" s="327" t="s">
        <v>18229</v>
      </c>
      <c r="D62" s="327"/>
    </row>
    <row r="63" customFormat="false" ht="13.5" hidden="false" customHeight="true" outlineLevel="0" collapsed="false">
      <c r="A63" s="102" t="s">
        <v>18270</v>
      </c>
      <c r="B63" s="53" t="s">
        <v>104</v>
      </c>
      <c r="C63" s="53" t="s">
        <v>18063</v>
      </c>
      <c r="D63" s="53"/>
    </row>
    <row r="64" customFormat="false" ht="13.5" hidden="false" customHeight="true" outlineLevel="0" collapsed="false">
      <c r="A64" s="327" t="s">
        <v>18272</v>
      </c>
      <c r="B64" s="327" t="s">
        <v>104</v>
      </c>
      <c r="C64" s="327" t="s">
        <v>18118</v>
      </c>
      <c r="D64" s="327"/>
    </row>
    <row r="65" customFormat="false" ht="13.5" hidden="false" customHeight="true" outlineLevel="0" collapsed="false">
      <c r="A65" s="102" t="s">
        <v>18271</v>
      </c>
      <c r="B65" s="53" t="s">
        <v>104</v>
      </c>
      <c r="C65" s="53" t="s">
        <v>18165</v>
      </c>
      <c r="D65" s="53"/>
    </row>
    <row r="66" customFormat="false" ht="13.5" hidden="false" customHeight="true" outlineLevel="0" collapsed="false">
      <c r="A66" s="327" t="s">
        <v>18270</v>
      </c>
      <c r="B66" s="327" t="s">
        <v>249</v>
      </c>
      <c r="C66" s="327" t="s">
        <v>18065</v>
      </c>
      <c r="D66" s="327"/>
    </row>
    <row r="67" customFormat="false" ht="13.5" hidden="false" customHeight="true" outlineLevel="0" collapsed="false">
      <c r="A67" s="327" t="s">
        <v>18272</v>
      </c>
      <c r="B67" s="327" t="s">
        <v>249</v>
      </c>
      <c r="C67" s="327" t="s">
        <v>18183</v>
      </c>
      <c r="D67" s="327"/>
    </row>
    <row r="68" customFormat="false" ht="14.25" hidden="false" customHeight="false" outlineLevel="0" collapsed="false">
      <c r="A68" s="102" t="s">
        <v>18271</v>
      </c>
      <c r="B68" s="53" t="s">
        <v>249</v>
      </c>
      <c r="C68" s="53" t="s">
        <v>18168</v>
      </c>
      <c r="D68" s="53"/>
    </row>
    <row r="69" customFormat="false" ht="13.5" hidden="false" customHeight="true" outlineLevel="0" collapsed="false">
      <c r="A69" s="327" t="s">
        <v>18271</v>
      </c>
      <c r="B69" s="327" t="s">
        <v>249</v>
      </c>
      <c r="C69" s="327" t="s">
        <v>18171</v>
      </c>
      <c r="D69" s="327"/>
    </row>
    <row r="70" customFormat="false" ht="14.25" hidden="false" customHeight="false" outlineLevel="0" collapsed="false">
      <c r="A70" s="102" t="s">
        <v>18271</v>
      </c>
      <c r="B70" s="53" t="s">
        <v>249</v>
      </c>
      <c r="C70" s="53" t="s">
        <v>18174</v>
      </c>
      <c r="D70" s="53"/>
    </row>
    <row r="71" customFormat="false" ht="13.5" hidden="false" customHeight="true" outlineLevel="0" collapsed="false">
      <c r="A71" s="327" t="s">
        <v>18271</v>
      </c>
      <c r="B71" s="327" t="s">
        <v>249</v>
      </c>
      <c r="C71" s="327" t="s">
        <v>18177</v>
      </c>
      <c r="D71" s="327"/>
    </row>
    <row r="72" customFormat="false" ht="14.25" hidden="false" customHeight="false" outlineLevel="0" collapsed="false">
      <c r="A72" s="102" t="s">
        <v>18271</v>
      </c>
      <c r="B72" s="53" t="s">
        <v>249</v>
      </c>
      <c r="C72" s="53" t="s">
        <v>18180</v>
      </c>
      <c r="D72" s="53"/>
    </row>
    <row r="73" customFormat="false" ht="14.25" hidden="false" customHeight="false" outlineLevel="0" collapsed="false">
      <c r="A73" s="327" t="s">
        <v>18271</v>
      </c>
      <c r="B73" s="327" t="s">
        <v>249</v>
      </c>
      <c r="C73" s="327" t="s">
        <v>18183</v>
      </c>
      <c r="D73" s="327"/>
    </row>
    <row r="74" customFormat="false" ht="14.25" hidden="false" customHeight="false" outlineLevel="0" collapsed="false">
      <c r="A74" s="102" t="s">
        <v>18270</v>
      </c>
      <c r="B74" s="53" t="s">
        <v>112</v>
      </c>
      <c r="C74" s="53" t="s">
        <v>18063</v>
      </c>
      <c r="D74" s="53"/>
    </row>
    <row r="75" customFormat="false" ht="14.25" hidden="false" customHeight="false" outlineLevel="0" collapsed="false">
      <c r="A75" s="327" t="s">
        <v>18272</v>
      </c>
      <c r="B75" s="327" t="s">
        <v>112</v>
      </c>
      <c r="C75" s="327" t="s">
        <v>18120</v>
      </c>
      <c r="D75" s="327"/>
    </row>
    <row r="76" customFormat="false" ht="14.25" hidden="false" customHeight="false" outlineLevel="0" collapsed="false">
      <c r="A76" s="102" t="s">
        <v>18271</v>
      </c>
      <c r="B76" s="53" t="s">
        <v>112</v>
      </c>
      <c r="C76" s="53" t="s">
        <v>18185</v>
      </c>
      <c r="D76" s="53"/>
    </row>
    <row r="77" customFormat="false" ht="14.25" hidden="false" customHeight="false" outlineLevel="0" collapsed="false">
      <c r="A77" s="327" t="s">
        <v>18271</v>
      </c>
      <c r="B77" s="327" t="s">
        <v>112</v>
      </c>
      <c r="C77" s="327" t="s">
        <v>18189</v>
      </c>
      <c r="D77" s="327"/>
    </row>
    <row r="78" customFormat="false" ht="14.25" hidden="false" customHeight="false" outlineLevel="0" collapsed="false">
      <c r="A78" s="102" t="s">
        <v>18271</v>
      </c>
      <c r="B78" s="53" t="s">
        <v>112</v>
      </c>
      <c r="C78" s="53" t="s">
        <v>18187</v>
      </c>
      <c r="D78" s="53"/>
    </row>
    <row r="79" customFormat="false" ht="14.25" hidden="false" customHeight="false" outlineLevel="0" collapsed="false">
      <c r="A79" s="327" t="s">
        <v>18271</v>
      </c>
      <c r="B79" s="327" t="s">
        <v>112</v>
      </c>
      <c r="C79" s="327" t="s">
        <v>18095</v>
      </c>
      <c r="D79" s="327"/>
    </row>
    <row r="80" customFormat="false" ht="14.25" hidden="false" customHeight="false" outlineLevel="0" collapsed="false">
      <c r="A80" s="327" t="s">
        <v>18271</v>
      </c>
      <c r="B80" s="327" t="s">
        <v>112</v>
      </c>
      <c r="C80" s="327" t="s">
        <v>18247</v>
      </c>
      <c r="D80" s="327"/>
    </row>
    <row r="81" customFormat="false" ht="14.25" hidden="false" customHeight="false" outlineLevel="0" collapsed="false">
      <c r="A81" s="327" t="s">
        <v>18271</v>
      </c>
      <c r="B81" s="327" t="s">
        <v>112</v>
      </c>
      <c r="C81" s="91" t="s">
        <v>18168</v>
      </c>
      <c r="D81" s="327"/>
    </row>
    <row r="82" customFormat="false" ht="14.25" hidden="false" customHeight="false" outlineLevel="0" collapsed="false">
      <c r="A82" s="102" t="s">
        <v>18270</v>
      </c>
      <c r="B82" s="53" t="s">
        <v>125</v>
      </c>
      <c r="C82" s="53" t="s">
        <v>18081</v>
      </c>
      <c r="D82" s="53"/>
    </row>
    <row r="83" customFormat="false" ht="14.25" hidden="false" customHeight="false" outlineLevel="0" collapsed="false">
      <c r="A83" s="327" t="s">
        <v>18272</v>
      </c>
      <c r="B83" s="327" t="s">
        <v>125</v>
      </c>
      <c r="C83" s="327" t="s">
        <v>18122</v>
      </c>
      <c r="D83" s="327"/>
    </row>
    <row r="84" customFormat="false" ht="14.25" hidden="false" customHeight="false" outlineLevel="0" collapsed="false">
      <c r="A84" s="102" t="s">
        <v>18270</v>
      </c>
      <c r="B84" s="53" t="s">
        <v>132</v>
      </c>
      <c r="C84" s="53" t="s">
        <v>18081</v>
      </c>
      <c r="D84" s="53"/>
    </row>
    <row r="85" customFormat="false" ht="14.25" hidden="false" customHeight="false" outlineLevel="0" collapsed="false">
      <c r="A85" s="327" t="s">
        <v>18272</v>
      </c>
      <c r="B85" s="327" t="s">
        <v>132</v>
      </c>
      <c r="C85" s="327" t="s">
        <v>18125</v>
      </c>
      <c r="D85" s="327"/>
    </row>
    <row r="86" customFormat="false" ht="14.25" hidden="false" customHeight="false" outlineLevel="0" collapsed="false">
      <c r="A86" s="102" t="s">
        <v>18271</v>
      </c>
      <c r="B86" s="53" t="s">
        <v>132</v>
      </c>
      <c r="C86" s="53" t="s">
        <v>18078</v>
      </c>
      <c r="D86" s="53"/>
    </row>
    <row r="87" customFormat="false" ht="14.25" hidden="false" customHeight="false" outlineLevel="0" collapsed="false">
      <c r="A87" s="102" t="s">
        <v>18271</v>
      </c>
      <c r="B87" s="53" t="s">
        <v>132</v>
      </c>
      <c r="C87" s="91" t="s">
        <v>18252</v>
      </c>
      <c r="D87" s="53"/>
    </row>
    <row r="88" customFormat="false" ht="14.25" hidden="false" customHeight="false" outlineLevel="0" collapsed="false">
      <c r="A88" s="327" t="s">
        <v>18270</v>
      </c>
      <c r="B88" s="327" t="s">
        <v>140</v>
      </c>
      <c r="C88" s="327" t="s">
        <v>18081</v>
      </c>
      <c r="D88" s="327"/>
    </row>
    <row r="89" customFormat="false" ht="14.25" hidden="false" customHeight="false" outlineLevel="0" collapsed="false">
      <c r="A89" s="102" t="s">
        <v>18272</v>
      </c>
      <c r="B89" s="53" t="s">
        <v>140</v>
      </c>
      <c r="C89" s="53" t="s">
        <v>18127</v>
      </c>
      <c r="D89" s="53"/>
    </row>
    <row r="90" customFormat="false" ht="14.25" hidden="false" customHeight="false" outlineLevel="0" collapsed="false">
      <c r="A90" s="327" t="s">
        <v>18272</v>
      </c>
      <c r="B90" s="327" t="s">
        <v>140</v>
      </c>
      <c r="C90" s="327" t="s">
        <v>18130</v>
      </c>
      <c r="D90" s="327"/>
    </row>
    <row r="91" customFormat="false" ht="14.25" hidden="false" customHeight="false" outlineLevel="0" collapsed="false">
      <c r="A91" s="102" t="s">
        <v>18272</v>
      </c>
      <c r="B91" s="53" t="s">
        <v>140</v>
      </c>
      <c r="C91" s="53" t="s">
        <v>18222</v>
      </c>
      <c r="D91" s="53"/>
    </row>
    <row r="92" customFormat="false" ht="14.25" hidden="false" customHeight="false" outlineLevel="0" collapsed="false">
      <c r="A92" s="327" t="s">
        <v>18271</v>
      </c>
      <c r="B92" s="327" t="s">
        <v>140</v>
      </c>
      <c r="C92" s="327" t="s">
        <v>18217</v>
      </c>
      <c r="D92" s="327"/>
    </row>
    <row r="93" customFormat="false" ht="14.25" hidden="false" customHeight="false" outlineLevel="0" collapsed="false">
      <c r="A93" s="102" t="s">
        <v>18271</v>
      </c>
      <c r="B93" s="53" t="s">
        <v>140</v>
      </c>
      <c r="C93" s="53" t="s">
        <v>18220</v>
      </c>
      <c r="D93" s="53"/>
    </row>
    <row r="94" customFormat="false" ht="14.25" hidden="false" customHeight="false" outlineLevel="0" collapsed="false">
      <c r="A94" s="327" t="s">
        <v>18271</v>
      </c>
      <c r="B94" s="327" t="s">
        <v>140</v>
      </c>
      <c r="C94" s="327" t="s">
        <v>18130</v>
      </c>
      <c r="D94" s="327"/>
    </row>
    <row r="95" customFormat="false" ht="14.25" hidden="false" customHeight="false" outlineLevel="0" collapsed="false">
      <c r="A95" s="102" t="s">
        <v>18271</v>
      </c>
      <c r="B95" s="53" t="s">
        <v>140</v>
      </c>
      <c r="C95" s="53" t="s">
        <v>18127</v>
      </c>
      <c r="D95" s="53"/>
    </row>
    <row r="96" customFormat="false" ht="14.25" hidden="false" customHeight="false" outlineLevel="0" collapsed="false">
      <c r="A96" s="327" t="s">
        <v>18271</v>
      </c>
      <c r="B96" s="327" t="s">
        <v>140</v>
      </c>
      <c r="C96" s="327" t="s">
        <v>18241</v>
      </c>
      <c r="D96" s="327"/>
    </row>
    <row r="97" customFormat="false" ht="14.25" hidden="false" customHeight="false" outlineLevel="0" collapsed="false">
      <c r="A97" s="102" t="s">
        <v>18270</v>
      </c>
      <c r="B97" s="53" t="s">
        <v>147</v>
      </c>
      <c r="C97" s="53" t="s">
        <v>18081</v>
      </c>
      <c r="D97" s="53"/>
    </row>
    <row r="98" customFormat="false" ht="14.25" hidden="false" customHeight="false" outlineLevel="0" collapsed="false">
      <c r="A98" s="327" t="s">
        <v>18272</v>
      </c>
      <c r="B98" s="327" t="s">
        <v>147</v>
      </c>
      <c r="C98" s="327" t="s">
        <v>18130</v>
      </c>
      <c r="D98" s="327"/>
    </row>
    <row r="99" customFormat="false" ht="14.25" hidden="false" customHeight="false" outlineLevel="0" collapsed="false">
      <c r="A99" s="102" t="s">
        <v>18271</v>
      </c>
      <c r="B99" s="53" t="s">
        <v>147</v>
      </c>
      <c r="C99" s="53" t="s">
        <v>18130</v>
      </c>
      <c r="D99" s="53"/>
    </row>
    <row r="100" customFormat="false" ht="14.25" hidden="false" customHeight="false" outlineLevel="0" collapsed="false">
      <c r="A100" s="327" t="s">
        <v>18270</v>
      </c>
      <c r="B100" s="327" t="s">
        <v>118</v>
      </c>
      <c r="C100" s="327" t="s">
        <v>18063</v>
      </c>
      <c r="D100" s="327"/>
    </row>
    <row r="101" customFormat="false" ht="14.25" hidden="false" customHeight="false" outlineLevel="0" collapsed="false">
      <c r="A101" s="102" t="s">
        <v>18272</v>
      </c>
      <c r="B101" s="53" t="s">
        <v>118</v>
      </c>
      <c r="C101" s="53" t="s">
        <v>18122</v>
      </c>
      <c r="D101" s="53"/>
    </row>
    <row r="102" customFormat="false" ht="14.25" hidden="false" customHeight="false" outlineLevel="0" collapsed="false">
      <c r="A102" s="327" t="s">
        <v>18271</v>
      </c>
      <c r="B102" s="327" t="s">
        <v>118</v>
      </c>
      <c r="C102" s="327" t="s">
        <v>18192</v>
      </c>
      <c r="D102" s="327"/>
    </row>
    <row r="103" customFormat="false" ht="14.25" hidden="false" customHeight="false" outlineLevel="0" collapsed="false">
      <c r="A103" s="102" t="s">
        <v>18271</v>
      </c>
      <c r="B103" s="53" t="s">
        <v>118</v>
      </c>
      <c r="C103" s="53" t="s">
        <v>18194</v>
      </c>
      <c r="D103" s="53"/>
    </row>
    <row r="104" customFormat="false" ht="14.25" hidden="false" customHeight="false" outlineLevel="0" collapsed="false">
      <c r="A104" s="327" t="s">
        <v>18271</v>
      </c>
      <c r="B104" s="327" t="s">
        <v>118</v>
      </c>
      <c r="C104" s="327" t="s">
        <v>18197</v>
      </c>
      <c r="D104" s="327"/>
    </row>
    <row r="105" customFormat="false" ht="14.25" hidden="false" customHeight="false" outlineLevel="0" collapsed="false">
      <c r="A105" s="102" t="s">
        <v>18270</v>
      </c>
      <c r="B105" s="53" t="s">
        <v>87</v>
      </c>
      <c r="C105" s="53" t="s">
        <v>18063</v>
      </c>
      <c r="D105" s="53"/>
    </row>
    <row r="106" customFormat="false" ht="14.25" hidden="false" customHeight="false" outlineLevel="0" collapsed="false">
      <c r="A106" s="327" t="s">
        <v>18270</v>
      </c>
      <c r="B106" s="327" t="s">
        <v>87</v>
      </c>
      <c r="C106" s="327" t="s">
        <v>18081</v>
      </c>
      <c r="D106" s="327"/>
    </row>
    <row r="107" customFormat="false" ht="14.25" hidden="false" customHeight="false" outlineLevel="0" collapsed="false">
      <c r="A107" s="102" t="s">
        <v>18272</v>
      </c>
      <c r="B107" s="53" t="s">
        <v>87</v>
      </c>
      <c r="C107" s="53" t="s">
        <v>18063</v>
      </c>
      <c r="D107" s="53"/>
    </row>
    <row r="108" customFormat="false" ht="14.25" hidden="false" customHeight="false" outlineLevel="0" collapsed="false">
      <c r="A108" s="327" t="s">
        <v>18270</v>
      </c>
      <c r="B108" s="327" t="s">
        <v>207</v>
      </c>
      <c r="C108" s="327" t="s">
        <v>18204</v>
      </c>
      <c r="D108" s="327"/>
    </row>
    <row r="109" customFormat="false" ht="14.25" hidden="false" customHeight="false" outlineLevel="0" collapsed="false">
      <c r="A109" s="102" t="s">
        <v>18270</v>
      </c>
      <c r="B109" s="53" t="s">
        <v>207</v>
      </c>
      <c r="C109" s="53" t="s">
        <v>18065</v>
      </c>
      <c r="D109" s="53"/>
    </row>
    <row r="110" customFormat="false" ht="14.25" hidden="false" customHeight="false" outlineLevel="0" collapsed="false">
      <c r="A110" s="327" t="s">
        <v>18272</v>
      </c>
      <c r="B110" s="327" t="s">
        <v>207</v>
      </c>
      <c r="C110" s="327" t="s">
        <v>18132</v>
      </c>
      <c r="D110" s="327"/>
    </row>
    <row r="111" customFormat="false" ht="14.25" hidden="false" customHeight="false" outlineLevel="0" collapsed="false">
      <c r="A111" s="102" t="s">
        <v>18270</v>
      </c>
      <c r="B111" s="53" t="s">
        <v>207</v>
      </c>
      <c r="C111" s="52" t="s">
        <v>18086</v>
      </c>
      <c r="D111" s="53"/>
    </row>
    <row r="112" customFormat="false" ht="16.4" hidden="false" customHeight="false" outlineLevel="0" collapsed="false">
      <c r="A112" s="327" t="s">
        <v>18271</v>
      </c>
      <c r="B112" s="327" t="s">
        <v>207</v>
      </c>
      <c r="C112" s="25" t="s">
        <v>18242</v>
      </c>
      <c r="D112" s="327"/>
    </row>
    <row r="113" customFormat="false" ht="14.25" hidden="false" customHeight="false" outlineLevel="0" collapsed="false">
      <c r="A113" s="102" t="s">
        <v>18270</v>
      </c>
      <c r="B113" s="53" t="s">
        <v>335</v>
      </c>
      <c r="C113" s="53" t="s">
        <v>18073</v>
      </c>
      <c r="D113" s="53"/>
    </row>
    <row r="114" customFormat="false" ht="14.25" hidden="false" customHeight="false" outlineLevel="0" collapsed="false">
      <c r="A114" s="327" t="s">
        <v>18272</v>
      </c>
      <c r="B114" s="327" t="s">
        <v>335</v>
      </c>
      <c r="C114" s="327" t="s">
        <v>18134</v>
      </c>
      <c r="D114" s="327"/>
    </row>
    <row r="115" customFormat="false" ht="14.25" hidden="false" customHeight="false" outlineLevel="0" collapsed="false">
      <c r="A115" s="102" t="s">
        <v>18270</v>
      </c>
      <c r="B115" s="53" t="s">
        <v>188</v>
      </c>
      <c r="C115" s="53" t="s">
        <v>18075</v>
      </c>
      <c r="D115" s="53"/>
    </row>
    <row r="116" customFormat="false" ht="14.25" hidden="false" customHeight="false" outlineLevel="0" collapsed="false">
      <c r="A116" s="327" t="s">
        <v>18272</v>
      </c>
      <c r="B116" s="327" t="s">
        <v>188</v>
      </c>
      <c r="C116" s="327" t="s">
        <v>18111</v>
      </c>
      <c r="D116" s="327"/>
    </row>
    <row r="117" customFormat="false" ht="14.25" hidden="false" customHeight="false" outlineLevel="0" collapsed="false">
      <c r="A117" s="102" t="s">
        <v>18271</v>
      </c>
      <c r="B117" s="53" t="s">
        <v>188</v>
      </c>
      <c r="C117" s="52" t="s">
        <v>18241</v>
      </c>
      <c r="D117" s="53"/>
    </row>
    <row r="118" customFormat="false" ht="14.25" hidden="false" customHeight="false" outlineLevel="0" collapsed="false">
      <c r="A118" s="327" t="s">
        <v>18270</v>
      </c>
      <c r="B118" s="327" t="s">
        <v>275</v>
      </c>
      <c r="C118" s="327" t="s">
        <v>18071</v>
      </c>
      <c r="D118" s="327"/>
    </row>
    <row r="119" customFormat="false" ht="14.25" hidden="false" customHeight="false" outlineLevel="0" collapsed="false">
      <c r="A119" s="102" t="s">
        <v>18270</v>
      </c>
      <c r="B119" s="53" t="s">
        <v>275</v>
      </c>
      <c r="C119" s="53" t="s">
        <v>18068</v>
      </c>
      <c r="D119" s="53"/>
    </row>
    <row r="120" customFormat="false" ht="14.25" hidden="false" customHeight="false" outlineLevel="0" collapsed="false">
      <c r="A120" s="327" t="s">
        <v>18272</v>
      </c>
      <c r="B120" s="327" t="s">
        <v>275</v>
      </c>
      <c r="C120" s="327" t="s">
        <v>18138</v>
      </c>
      <c r="D120" s="327"/>
    </row>
    <row r="121" customFormat="false" ht="14.25" hidden="false" customHeight="false" outlineLevel="0" collapsed="false">
      <c r="A121" s="327" t="s">
        <v>18271</v>
      </c>
      <c r="B121" s="327" t="s">
        <v>275</v>
      </c>
      <c r="C121" s="52" t="s">
        <v>18244</v>
      </c>
      <c r="D121" s="327"/>
    </row>
    <row r="122" customFormat="false" ht="14.25" hidden="false" customHeight="false" outlineLevel="0" collapsed="false">
      <c r="A122" s="102" t="s">
        <v>18270</v>
      </c>
      <c r="B122" s="53" t="s">
        <v>18</v>
      </c>
      <c r="C122" s="53" t="s">
        <v>18090</v>
      </c>
      <c r="D122" s="53"/>
    </row>
    <row r="123" customFormat="false" ht="14.25" hidden="false" customHeight="false" outlineLevel="0" collapsed="false">
      <c r="A123" s="327" t="s">
        <v>18272</v>
      </c>
      <c r="B123" s="327" t="s">
        <v>18</v>
      </c>
      <c r="C123" s="327" t="s">
        <v>18140</v>
      </c>
      <c r="D123" s="327"/>
    </row>
    <row r="124" customFormat="false" ht="14.25" hidden="false" customHeight="false" outlineLevel="0" collapsed="false">
      <c r="A124" s="102" t="s">
        <v>18270</v>
      </c>
      <c r="B124" s="53" t="s">
        <v>165</v>
      </c>
      <c r="C124" s="53" t="s">
        <v>18093</v>
      </c>
      <c r="D124" s="53"/>
    </row>
    <row r="125" customFormat="false" ht="14.25" hidden="false" customHeight="false" outlineLevel="0" collapsed="false">
      <c r="A125" s="327" t="s">
        <v>18272</v>
      </c>
      <c r="B125" s="327" t="s">
        <v>165</v>
      </c>
      <c r="C125" s="327" t="s">
        <v>18142</v>
      </c>
      <c r="D125" s="327"/>
    </row>
    <row r="126" customFormat="false" ht="14.25" hidden="false" customHeight="false" outlineLevel="0" collapsed="false">
      <c r="A126" s="102" t="s">
        <v>18270</v>
      </c>
      <c r="B126" s="53" t="s">
        <v>283</v>
      </c>
      <c r="C126" s="53" t="s">
        <v>18068</v>
      </c>
      <c r="D126" s="53"/>
    </row>
    <row r="127" customFormat="false" ht="14.25" hidden="false" customHeight="false" outlineLevel="0" collapsed="false">
      <c r="A127" s="327" t="s">
        <v>18270</v>
      </c>
      <c r="B127" s="327" t="s">
        <v>283</v>
      </c>
      <c r="C127" s="327" t="s">
        <v>18071</v>
      </c>
      <c r="D127" s="327"/>
    </row>
    <row r="128" customFormat="false" ht="14.25" hidden="false" customHeight="false" outlineLevel="0" collapsed="false">
      <c r="A128" s="102" t="s">
        <v>18272</v>
      </c>
      <c r="B128" s="53" t="s">
        <v>283</v>
      </c>
      <c r="C128" s="53" t="s">
        <v>18138</v>
      </c>
      <c r="D128" s="53"/>
    </row>
    <row r="129" customFormat="false" ht="14.25" hidden="false" customHeight="false" outlineLevel="0" collapsed="false">
      <c r="A129" s="327" t="s">
        <v>18271</v>
      </c>
      <c r="B129" s="327" t="s">
        <v>283</v>
      </c>
      <c r="C129" s="327" t="s">
        <v>18227</v>
      </c>
      <c r="D129" s="327"/>
    </row>
    <row r="130" customFormat="false" ht="14.25" hidden="false" customHeight="false" outlineLevel="0" collapsed="false">
      <c r="A130" s="102" t="s">
        <v>18271</v>
      </c>
      <c r="B130" s="53" t="s">
        <v>283</v>
      </c>
      <c r="C130" s="53" t="s">
        <v>18231</v>
      </c>
      <c r="D130" s="53"/>
    </row>
    <row r="131" customFormat="false" ht="14.25" hidden="false" customHeight="false" outlineLevel="0" collapsed="false">
      <c r="A131" s="327" t="s">
        <v>18271</v>
      </c>
      <c r="B131" s="327" t="s">
        <v>283</v>
      </c>
      <c r="C131" s="327" t="s">
        <v>18235</v>
      </c>
      <c r="D131" s="327"/>
    </row>
    <row r="132" customFormat="false" ht="14.25" hidden="false" customHeight="false" outlineLevel="0" collapsed="false">
      <c r="A132" s="102" t="s">
        <v>18271</v>
      </c>
      <c r="B132" s="53" t="s">
        <v>283</v>
      </c>
      <c r="C132" s="53" t="s">
        <v>18233</v>
      </c>
      <c r="D132" s="53"/>
    </row>
    <row r="133" customFormat="false" ht="14.25" hidden="false" customHeight="false" outlineLevel="0" collapsed="false">
      <c r="A133" s="327" t="s">
        <v>18271</v>
      </c>
      <c r="B133" s="327" t="s">
        <v>283</v>
      </c>
      <c r="C133" s="327" t="s">
        <v>18237</v>
      </c>
      <c r="D133" s="327"/>
    </row>
    <row r="134" customFormat="false" ht="14.25" hidden="false" customHeight="false" outlineLevel="0" collapsed="false">
      <c r="A134" s="102" t="s">
        <v>18271</v>
      </c>
      <c r="B134" s="53" t="s">
        <v>283</v>
      </c>
      <c r="C134" s="53" t="s">
        <v>18239</v>
      </c>
      <c r="D134" s="53"/>
    </row>
    <row r="135" customFormat="false" ht="14.25" hidden="false" customHeight="false" outlineLevel="0" collapsed="false">
      <c r="A135" s="327" t="s">
        <v>18270</v>
      </c>
      <c r="B135" s="327" t="s">
        <v>30</v>
      </c>
      <c r="C135" s="327" t="s">
        <v>18090</v>
      </c>
      <c r="D135" s="327"/>
    </row>
    <row r="136" customFormat="false" ht="14.25" hidden="false" customHeight="false" outlineLevel="0" collapsed="false">
      <c r="A136" s="102" t="s">
        <v>18272</v>
      </c>
      <c r="B136" s="53" t="s">
        <v>30</v>
      </c>
      <c r="C136" s="53" t="s">
        <v>18136</v>
      </c>
      <c r="D136" s="53"/>
    </row>
    <row r="137" customFormat="false" ht="14.25" hidden="false" customHeight="false" outlineLevel="0" collapsed="false">
      <c r="A137" s="327"/>
      <c r="B137" s="327"/>
      <c r="C137" s="327"/>
      <c r="D137" s="327"/>
    </row>
    <row r="138" customFormat="false" ht="14.25" hidden="false" customHeight="false" outlineLevel="0" collapsed="false">
      <c r="A138" s="102"/>
      <c r="B138" s="53"/>
      <c r="C138" s="53"/>
      <c r="D138" s="53"/>
    </row>
    <row r="139" customFormat="false" ht="14.25" hidden="false" customHeight="false" outlineLevel="0" collapsed="false">
      <c r="A139" s="327"/>
      <c r="B139" s="327"/>
      <c r="C139" s="327"/>
      <c r="D139" s="327"/>
    </row>
    <row r="140" customFormat="false" ht="14.25" hidden="false" customHeight="false" outlineLevel="0" collapsed="false">
      <c r="A140" s="102"/>
      <c r="B140" s="53"/>
      <c r="C140" s="53"/>
      <c r="D140" s="53"/>
    </row>
    <row r="141" customFormat="false" ht="14.25" hidden="false" customHeight="false" outlineLevel="0" collapsed="false">
      <c r="A141" s="327"/>
      <c r="B141" s="327"/>
      <c r="C141" s="327"/>
      <c r="D141" s="327"/>
    </row>
    <row r="142" customFormat="false" ht="14.25" hidden="false" customHeight="false" outlineLevel="0" collapsed="false">
      <c r="A142" s="102"/>
      <c r="B142" s="53"/>
      <c r="C142" s="53"/>
      <c r="D142" s="53"/>
    </row>
    <row r="143" customFormat="false" ht="14.25" hidden="false" customHeight="false" outlineLevel="0" collapsed="false">
      <c r="A143" s="327"/>
      <c r="B143" s="327"/>
      <c r="C143" s="327"/>
      <c r="D143" s="327"/>
    </row>
    <row r="144" customFormat="false" ht="14.25" hidden="false" customHeight="false" outlineLevel="0" collapsed="false">
      <c r="A144" s="102"/>
      <c r="B144" s="53"/>
      <c r="C144" s="53"/>
      <c r="D144" s="53"/>
    </row>
    <row r="145" customFormat="false" ht="14.25" hidden="false" customHeight="false" outlineLevel="0" collapsed="false">
      <c r="A145" s="327"/>
      <c r="B145" s="327"/>
      <c r="C145" s="327"/>
      <c r="D145" s="327"/>
    </row>
    <row r="146" customFormat="false" ht="14.25" hidden="false" customHeight="false" outlineLevel="0" collapsed="false">
      <c r="A146" s="102"/>
      <c r="B146" s="53"/>
      <c r="C146" s="53"/>
      <c r="D146" s="53"/>
    </row>
    <row r="147" customFormat="false" ht="14.25" hidden="false" customHeight="false" outlineLevel="0" collapsed="false">
      <c r="A147" s="327"/>
      <c r="B147" s="327"/>
      <c r="C147" s="327"/>
      <c r="D147" s="327"/>
    </row>
    <row r="148" customFormat="false" ht="14.25" hidden="false" customHeight="false" outlineLevel="0" collapsed="false">
      <c r="A148" s="102"/>
      <c r="B148" s="53"/>
      <c r="C148" s="53"/>
      <c r="D148" s="53"/>
    </row>
    <row r="149" customFormat="false" ht="14.25" hidden="false" customHeight="false" outlineLevel="0" collapsed="false">
      <c r="A149" s="327"/>
      <c r="B149" s="327"/>
      <c r="C149" s="327"/>
      <c r="D149" s="327"/>
    </row>
    <row r="150" customFormat="false" ht="14.25" hidden="false" customHeight="false" outlineLevel="0" collapsed="false">
      <c r="A150" s="102"/>
      <c r="B150" s="53"/>
      <c r="C150" s="53"/>
      <c r="D150" s="53"/>
    </row>
    <row r="151" customFormat="false" ht="14.25" hidden="false" customHeight="false" outlineLevel="0" collapsed="false">
      <c r="A151" s="327"/>
      <c r="B151" s="327"/>
      <c r="C151" s="327"/>
      <c r="D151" s="327"/>
    </row>
    <row r="152" customFormat="false" ht="14.25" hidden="false" customHeight="false" outlineLevel="0" collapsed="false">
      <c r="A152" s="102"/>
      <c r="B152" s="53"/>
      <c r="C152" s="53"/>
      <c r="D152" s="53"/>
    </row>
    <row r="153" customFormat="false" ht="14.25" hidden="false" customHeight="false" outlineLevel="0" collapsed="false">
      <c r="A153" s="327"/>
      <c r="B153" s="327"/>
      <c r="C153" s="327"/>
      <c r="D153" s="327"/>
    </row>
    <row r="154" customFormat="false" ht="14.25" hidden="false" customHeight="false" outlineLevel="0" collapsed="false">
      <c r="A154" s="102"/>
      <c r="B154" s="53"/>
      <c r="C154" s="53"/>
      <c r="D154" s="53"/>
    </row>
    <row r="155" customFormat="false" ht="14.25" hidden="false" customHeight="false" outlineLevel="0" collapsed="false">
      <c r="A155" s="327"/>
      <c r="B155" s="327"/>
      <c r="C155" s="327"/>
      <c r="D155" s="327"/>
    </row>
    <row r="156" customFormat="false" ht="14.25" hidden="false" customHeight="false" outlineLevel="0" collapsed="false">
      <c r="A156" s="102"/>
      <c r="B156" s="53"/>
      <c r="C156" s="53"/>
      <c r="D156" s="53"/>
    </row>
    <row r="157" customFormat="false" ht="14.25" hidden="false" customHeight="false" outlineLevel="0" collapsed="false">
      <c r="A157" s="327"/>
      <c r="B157" s="327"/>
      <c r="C157" s="327"/>
      <c r="D157" s="327"/>
    </row>
    <row r="158" customFormat="false" ht="14.25" hidden="false" customHeight="false" outlineLevel="0" collapsed="false">
      <c r="A158" s="102"/>
      <c r="B158" s="53"/>
      <c r="C158" s="53"/>
      <c r="D158" s="53"/>
    </row>
    <row r="159" customFormat="false" ht="14.25" hidden="false" customHeight="false" outlineLevel="0" collapsed="false">
      <c r="A159" s="327"/>
      <c r="B159" s="327"/>
      <c r="C159" s="327"/>
      <c r="D159" s="327"/>
    </row>
    <row r="160" customFormat="false" ht="14.25" hidden="false" customHeight="false" outlineLevel="0" collapsed="false">
      <c r="A160" s="102"/>
      <c r="B160" s="53"/>
      <c r="C160" s="53"/>
      <c r="D160" s="53"/>
    </row>
    <row r="161" customFormat="false" ht="14.25" hidden="false" customHeight="false" outlineLevel="0" collapsed="false">
      <c r="A161" s="327"/>
      <c r="B161" s="327"/>
      <c r="C161" s="327"/>
      <c r="D161" s="327"/>
    </row>
    <row r="162" customFormat="false" ht="14.25" hidden="false" customHeight="false" outlineLevel="0" collapsed="false">
      <c r="A162" s="102"/>
      <c r="B162" s="53"/>
      <c r="C162" s="53"/>
      <c r="D162" s="53"/>
    </row>
    <row r="163" customFormat="false" ht="14.25" hidden="false" customHeight="false" outlineLevel="0" collapsed="false">
      <c r="A163" s="327"/>
      <c r="B163" s="327"/>
      <c r="C163" s="327"/>
      <c r="D163" s="327"/>
    </row>
    <row r="164" customFormat="false" ht="14.25" hidden="false" customHeight="false" outlineLevel="0" collapsed="false">
      <c r="A164" s="102"/>
      <c r="B164" s="53"/>
      <c r="C164" s="53"/>
      <c r="D164" s="53"/>
    </row>
    <row r="165" customFormat="false" ht="14.25" hidden="false" customHeight="false" outlineLevel="0" collapsed="false">
      <c r="A165" s="327"/>
      <c r="B165" s="327"/>
      <c r="C165" s="327"/>
      <c r="D165" s="327"/>
    </row>
    <row r="166" customFormat="false" ht="14.25" hidden="false" customHeight="false" outlineLevel="0" collapsed="false">
      <c r="A166" s="102"/>
      <c r="B166" s="53"/>
      <c r="C166" s="53"/>
      <c r="D166" s="53"/>
    </row>
    <row r="167" customFormat="false" ht="14.25" hidden="false" customHeight="false" outlineLevel="0" collapsed="false">
      <c r="A167" s="327"/>
      <c r="B167" s="327"/>
      <c r="C167" s="327"/>
      <c r="D167" s="327"/>
    </row>
    <row r="168" customFormat="false" ht="14.25" hidden="false" customHeight="false" outlineLevel="0" collapsed="false">
      <c r="A168" s="102"/>
      <c r="B168" s="53"/>
      <c r="C168" s="53"/>
      <c r="D168" s="53"/>
    </row>
    <row r="169" customFormat="false" ht="14.25" hidden="false" customHeight="false" outlineLevel="0" collapsed="false">
      <c r="A169" s="327"/>
      <c r="B169" s="327"/>
      <c r="C169" s="327"/>
      <c r="D169" s="327"/>
    </row>
    <row r="170" customFormat="false" ht="14.25" hidden="false" customHeight="false" outlineLevel="0" collapsed="false">
      <c r="A170" s="102"/>
      <c r="B170" s="53"/>
      <c r="C170" s="53"/>
      <c r="D170" s="53"/>
    </row>
    <row r="171" customFormat="false" ht="14.25" hidden="false" customHeight="false" outlineLevel="0" collapsed="false">
      <c r="A171" s="327"/>
      <c r="B171" s="327"/>
      <c r="C171" s="327"/>
      <c r="D171" s="327"/>
    </row>
    <row r="172" customFormat="false" ht="14.25" hidden="false" customHeight="false" outlineLevel="0" collapsed="false">
      <c r="A172" s="102"/>
      <c r="B172" s="53"/>
      <c r="C172" s="53"/>
      <c r="D172" s="53"/>
    </row>
    <row r="173" customFormat="false" ht="14.25" hidden="false" customHeight="false" outlineLevel="0" collapsed="false">
      <c r="A173" s="327"/>
      <c r="B173" s="327"/>
      <c r="C173" s="327"/>
      <c r="D173" s="327"/>
    </row>
    <row r="174" customFormat="false" ht="14.25" hidden="false" customHeight="false" outlineLevel="0" collapsed="false">
      <c r="A174" s="102"/>
      <c r="B174" s="53"/>
      <c r="C174" s="53"/>
      <c r="D174" s="53"/>
    </row>
    <row r="175" customFormat="false" ht="14.25" hidden="false" customHeight="false" outlineLevel="0" collapsed="false">
      <c r="A175" s="327"/>
      <c r="B175" s="327"/>
      <c r="C175" s="327"/>
      <c r="D175" s="327"/>
    </row>
    <row r="176" customFormat="false" ht="14.25" hidden="false" customHeight="false" outlineLevel="0" collapsed="false">
      <c r="A176" s="102"/>
      <c r="B176" s="53"/>
      <c r="C176" s="53"/>
      <c r="D176" s="53"/>
    </row>
    <row r="177" customFormat="false" ht="14.25" hidden="false" customHeight="false" outlineLevel="0" collapsed="false">
      <c r="A177" s="327"/>
      <c r="B177" s="327"/>
      <c r="C177" s="327"/>
      <c r="D177" s="327"/>
    </row>
    <row r="178" customFormat="false" ht="14.25" hidden="false" customHeight="false" outlineLevel="0" collapsed="false">
      <c r="A178" s="102"/>
      <c r="B178" s="53"/>
      <c r="C178" s="53"/>
      <c r="D178" s="53"/>
    </row>
    <row r="179" customFormat="false" ht="14.25" hidden="false" customHeight="false" outlineLevel="0" collapsed="false">
      <c r="A179" s="327"/>
      <c r="B179" s="327"/>
      <c r="C179" s="327"/>
      <c r="D179" s="327"/>
    </row>
    <row r="180" customFormat="false" ht="14.25" hidden="false" customHeight="false" outlineLevel="0" collapsed="false">
      <c r="A180" s="102"/>
      <c r="B180" s="53"/>
      <c r="C180" s="53"/>
      <c r="D180" s="53"/>
    </row>
    <row r="181" customFormat="false" ht="14.25" hidden="false" customHeight="false" outlineLevel="0" collapsed="false">
      <c r="A181" s="327"/>
      <c r="B181" s="327"/>
      <c r="C181" s="327"/>
      <c r="D181" s="327"/>
    </row>
    <row r="182" customFormat="false" ht="14.25" hidden="false" customHeight="false" outlineLevel="0" collapsed="false">
      <c r="A182" s="102"/>
      <c r="B182" s="53"/>
      <c r="C182" s="53"/>
      <c r="D182" s="53"/>
    </row>
    <row r="183" customFormat="false" ht="14.25" hidden="false" customHeight="false" outlineLevel="0" collapsed="false">
      <c r="A183" s="327"/>
      <c r="B183" s="327"/>
      <c r="C183" s="327"/>
      <c r="D183" s="327"/>
    </row>
    <row r="184" customFormat="false" ht="14.25" hidden="false" customHeight="false" outlineLevel="0" collapsed="false">
      <c r="A184" s="102"/>
      <c r="B184" s="53"/>
      <c r="C184" s="53"/>
      <c r="D184" s="53"/>
    </row>
    <row r="185" customFormat="false" ht="14.25" hidden="false" customHeight="false" outlineLevel="0" collapsed="false">
      <c r="A185" s="327"/>
      <c r="B185" s="327"/>
      <c r="C185" s="327"/>
      <c r="D185" s="327"/>
    </row>
    <row r="186" customFormat="false" ht="14.25" hidden="false" customHeight="false" outlineLevel="0" collapsed="false">
      <c r="A186" s="102"/>
      <c r="B186" s="53"/>
      <c r="C186" s="53"/>
      <c r="D186" s="53"/>
    </row>
    <row r="187" customFormat="false" ht="14.25" hidden="false" customHeight="false" outlineLevel="0" collapsed="false">
      <c r="A187" s="327"/>
      <c r="B187" s="327"/>
      <c r="C187" s="327"/>
      <c r="D187" s="327"/>
    </row>
    <row r="188" customFormat="false" ht="14.25" hidden="false" customHeight="false" outlineLevel="0" collapsed="false">
      <c r="A188" s="102"/>
      <c r="B188" s="53"/>
      <c r="C188" s="53"/>
      <c r="D188" s="53"/>
    </row>
    <row r="189" customFormat="false" ht="14.25" hidden="false" customHeight="false" outlineLevel="0" collapsed="false">
      <c r="A189" s="327"/>
      <c r="B189" s="327"/>
      <c r="C189" s="327"/>
      <c r="D189" s="327"/>
    </row>
    <row r="190" customFormat="false" ht="14.25" hidden="false" customHeight="false" outlineLevel="0" collapsed="false">
      <c r="A190" s="102"/>
      <c r="B190" s="53"/>
      <c r="C190" s="53"/>
      <c r="D190" s="53"/>
    </row>
    <row r="191" customFormat="false" ht="14.25" hidden="false" customHeight="false" outlineLevel="0" collapsed="false">
      <c r="A191" s="327"/>
      <c r="B191" s="327"/>
      <c r="C191" s="327"/>
      <c r="D191" s="327"/>
    </row>
    <row r="192" customFormat="false" ht="14.25" hidden="false" customHeight="false" outlineLevel="0" collapsed="false">
      <c r="A192" s="102"/>
      <c r="B192" s="53"/>
      <c r="C192" s="53"/>
      <c r="D192" s="53"/>
    </row>
    <row r="193" customFormat="false" ht="14.25" hidden="false" customHeight="false" outlineLevel="0" collapsed="false">
      <c r="A193" s="327"/>
      <c r="B193" s="327"/>
      <c r="C193" s="327"/>
      <c r="D193" s="327"/>
    </row>
    <row r="194" customFormat="false" ht="14.25" hidden="false" customHeight="false" outlineLevel="0" collapsed="false">
      <c r="A194" s="102"/>
      <c r="B194" s="53"/>
      <c r="C194" s="53"/>
      <c r="D194" s="53"/>
    </row>
    <row r="195" customFormat="false" ht="14.25" hidden="false" customHeight="false" outlineLevel="0" collapsed="false">
      <c r="A195" s="327"/>
      <c r="B195" s="327"/>
      <c r="C195" s="327"/>
      <c r="D195" s="327"/>
    </row>
    <row r="196" customFormat="false" ht="14.25" hidden="false" customHeight="false" outlineLevel="0" collapsed="false">
      <c r="A196" s="102"/>
      <c r="B196" s="53"/>
      <c r="C196" s="53"/>
      <c r="D196" s="53"/>
    </row>
    <row r="197" customFormat="false" ht="14.25" hidden="false" customHeight="false" outlineLevel="0" collapsed="false">
      <c r="A197" s="327"/>
      <c r="B197" s="327"/>
      <c r="C197" s="327"/>
      <c r="D197" s="327"/>
    </row>
    <row r="198" customFormat="false" ht="14.25" hidden="false" customHeight="false" outlineLevel="0" collapsed="false">
      <c r="A198" s="102"/>
      <c r="B198" s="53"/>
      <c r="C198" s="53"/>
      <c r="D198" s="53"/>
    </row>
    <row r="199" customFormat="false" ht="14.25" hidden="false" customHeight="false" outlineLevel="0" collapsed="false">
      <c r="A199" s="327"/>
      <c r="B199" s="327"/>
      <c r="C199" s="327"/>
      <c r="D199" s="327"/>
    </row>
    <row r="200" customFormat="false" ht="14.25" hidden="false" customHeight="false" outlineLevel="0" collapsed="false">
      <c r="A200" s="102"/>
      <c r="B200" s="53"/>
      <c r="C200" s="53"/>
      <c r="D200" s="53"/>
    </row>
    <row r="201" customFormat="false" ht="14.25" hidden="false" customHeight="false" outlineLevel="0" collapsed="false">
      <c r="A201" s="327"/>
      <c r="B201" s="327"/>
      <c r="C201" s="327"/>
      <c r="D201" s="327"/>
    </row>
    <row r="202" customFormat="false" ht="14.25" hidden="false" customHeight="false" outlineLevel="0" collapsed="false">
      <c r="A202" s="102"/>
      <c r="B202" s="53"/>
      <c r="C202" s="53"/>
      <c r="D202" s="53"/>
    </row>
    <row r="203" customFormat="false" ht="14.25" hidden="false" customHeight="false" outlineLevel="0" collapsed="false">
      <c r="A203" s="327"/>
      <c r="B203" s="327"/>
      <c r="C203" s="327"/>
      <c r="D203" s="327"/>
    </row>
    <row r="204" customFormat="false" ht="14.25" hidden="false" customHeight="false" outlineLevel="0" collapsed="false">
      <c r="A204" s="102"/>
      <c r="B204" s="53"/>
      <c r="C204" s="53"/>
      <c r="D204" s="53"/>
    </row>
    <row r="205" customFormat="false" ht="14.25" hidden="false" customHeight="false" outlineLevel="0" collapsed="false">
      <c r="A205" s="327"/>
      <c r="B205" s="327"/>
      <c r="C205" s="327"/>
      <c r="D205" s="327"/>
    </row>
    <row r="206" customFormat="false" ht="14.25" hidden="false" customHeight="false" outlineLevel="0" collapsed="false">
      <c r="A206" s="102"/>
      <c r="B206" s="53"/>
      <c r="C206" s="53"/>
      <c r="D206" s="53"/>
    </row>
    <row r="207" customFormat="false" ht="14.25" hidden="false" customHeight="false" outlineLevel="0" collapsed="false">
      <c r="A207" s="327"/>
      <c r="B207" s="327"/>
      <c r="C207" s="327"/>
      <c r="D207" s="327"/>
    </row>
    <row r="208" customFormat="false" ht="14.25" hidden="false" customHeight="false" outlineLevel="0" collapsed="false">
      <c r="A208" s="102"/>
      <c r="B208" s="53"/>
      <c r="C208" s="53"/>
      <c r="D208" s="53"/>
    </row>
    <row r="209" customFormat="false" ht="14.25" hidden="false" customHeight="false" outlineLevel="0" collapsed="false">
      <c r="A209" s="327"/>
      <c r="B209" s="327"/>
      <c r="C209" s="327"/>
      <c r="D209" s="327"/>
    </row>
    <row r="210" customFormat="false" ht="14.25" hidden="false" customHeight="false" outlineLevel="0" collapsed="false">
      <c r="A210" s="102"/>
      <c r="B210" s="53"/>
      <c r="C210" s="53"/>
      <c r="D210" s="53"/>
    </row>
    <row r="211" customFormat="false" ht="14.25" hidden="false" customHeight="false" outlineLevel="0" collapsed="false">
      <c r="A211" s="327"/>
      <c r="B211" s="327"/>
      <c r="C211" s="327"/>
      <c r="D211" s="327"/>
    </row>
    <row r="212" customFormat="false" ht="14.25" hidden="false" customHeight="false" outlineLevel="0" collapsed="false">
      <c r="A212" s="102"/>
      <c r="B212" s="53"/>
      <c r="C212" s="53"/>
      <c r="D212" s="53"/>
    </row>
    <row r="213" customFormat="false" ht="14.25" hidden="false" customHeight="false" outlineLevel="0" collapsed="false">
      <c r="A213" s="327"/>
      <c r="B213" s="327"/>
      <c r="C213" s="327"/>
      <c r="D213" s="327"/>
    </row>
    <row r="214" customFormat="false" ht="14.25" hidden="false" customHeight="false" outlineLevel="0" collapsed="false">
      <c r="A214" s="102"/>
      <c r="B214" s="53"/>
      <c r="C214" s="53"/>
      <c r="D214" s="53"/>
    </row>
    <row r="215" customFormat="false" ht="14.25" hidden="false" customHeight="false" outlineLevel="0" collapsed="false">
      <c r="A215" s="327"/>
      <c r="B215" s="327"/>
      <c r="C215" s="327"/>
      <c r="D215" s="327"/>
    </row>
    <row r="216" customFormat="false" ht="14.25" hidden="false" customHeight="false" outlineLevel="0" collapsed="false">
      <c r="A216" s="102"/>
      <c r="B216" s="53"/>
      <c r="C216" s="53"/>
      <c r="D216" s="53"/>
    </row>
    <row r="217" customFormat="false" ht="14.25" hidden="false" customHeight="false" outlineLevel="0" collapsed="false">
      <c r="A217" s="327"/>
      <c r="B217" s="327"/>
      <c r="C217" s="327"/>
      <c r="D217" s="327"/>
    </row>
    <row r="218" customFormat="false" ht="14.25" hidden="false" customHeight="false" outlineLevel="0" collapsed="false">
      <c r="A218" s="102"/>
      <c r="B218" s="53"/>
      <c r="C218" s="53"/>
      <c r="D218" s="53"/>
    </row>
    <row r="219" customFormat="false" ht="14.25" hidden="false" customHeight="false" outlineLevel="0" collapsed="false">
      <c r="A219" s="327"/>
      <c r="B219" s="327"/>
      <c r="C219" s="327"/>
      <c r="D219" s="327"/>
    </row>
    <row r="220" customFormat="false" ht="14.25" hidden="false" customHeight="false" outlineLevel="0" collapsed="false">
      <c r="A220" s="102"/>
      <c r="B220" s="53"/>
      <c r="C220" s="53"/>
      <c r="D220" s="53"/>
    </row>
    <row r="221" customFormat="false" ht="14.25" hidden="false" customHeight="false" outlineLevel="0" collapsed="false">
      <c r="A221" s="327"/>
      <c r="B221" s="327"/>
      <c r="C221" s="327"/>
      <c r="D221" s="327"/>
    </row>
    <row r="222" customFormat="false" ht="14.25" hidden="false" customHeight="false" outlineLevel="0" collapsed="false">
      <c r="A222" s="102"/>
      <c r="B222" s="53"/>
      <c r="C222" s="53"/>
      <c r="D222" s="53"/>
    </row>
    <row r="223" customFormat="false" ht="14.25" hidden="false" customHeight="false" outlineLevel="0" collapsed="false">
      <c r="A223" s="327"/>
      <c r="B223" s="327"/>
      <c r="C223" s="327"/>
      <c r="D223" s="327"/>
    </row>
    <row r="224" customFormat="false" ht="14.25" hidden="false" customHeight="false" outlineLevel="0" collapsed="false">
      <c r="A224" s="102"/>
      <c r="B224" s="53"/>
      <c r="C224" s="53"/>
      <c r="D224" s="53"/>
    </row>
    <row r="225" customFormat="false" ht="14.25" hidden="false" customHeight="false" outlineLevel="0" collapsed="false">
      <c r="A225" s="327"/>
      <c r="B225" s="327"/>
      <c r="C225" s="327"/>
      <c r="D225" s="327"/>
    </row>
    <row r="226" customFormat="false" ht="14.25" hidden="false" customHeight="false" outlineLevel="0" collapsed="false">
      <c r="A226" s="102"/>
      <c r="B226" s="53"/>
      <c r="C226" s="53"/>
      <c r="D226" s="53"/>
    </row>
    <row r="227" customFormat="false" ht="14.25" hidden="false" customHeight="false" outlineLevel="0" collapsed="false">
      <c r="A227" s="327"/>
      <c r="B227" s="327"/>
      <c r="C227" s="327"/>
      <c r="D227" s="327"/>
    </row>
    <row r="228" customFormat="false" ht="14.25" hidden="false" customHeight="false" outlineLevel="0" collapsed="false">
      <c r="A228" s="102"/>
      <c r="B228" s="53"/>
      <c r="C228" s="53"/>
      <c r="D228" s="53"/>
    </row>
    <row r="229" customFormat="false" ht="14.25" hidden="false" customHeight="false" outlineLevel="0" collapsed="false">
      <c r="A229" s="327"/>
      <c r="B229" s="327"/>
      <c r="C229" s="327"/>
      <c r="D229" s="327"/>
    </row>
    <row r="230" customFormat="false" ht="14.25" hidden="false" customHeight="false" outlineLevel="0" collapsed="false">
      <c r="A230" s="102"/>
      <c r="B230" s="53"/>
      <c r="C230" s="53"/>
      <c r="D230" s="53"/>
    </row>
    <row r="231" customFormat="false" ht="14.25" hidden="false" customHeight="false" outlineLevel="0" collapsed="false">
      <c r="A231" s="327"/>
      <c r="B231" s="327"/>
      <c r="C231" s="327"/>
      <c r="D231" s="327"/>
    </row>
    <row r="232" customFormat="false" ht="14.25" hidden="false" customHeight="false" outlineLevel="0" collapsed="false">
      <c r="A232" s="102"/>
      <c r="B232" s="53"/>
      <c r="C232" s="53"/>
      <c r="D232" s="53"/>
    </row>
    <row r="233" customFormat="false" ht="14.25" hidden="false" customHeight="false" outlineLevel="0" collapsed="false">
      <c r="A233" s="327"/>
      <c r="B233" s="327"/>
      <c r="C233" s="327"/>
      <c r="D233" s="327"/>
    </row>
    <row r="234" customFormat="false" ht="14.25" hidden="false" customHeight="false" outlineLevel="0" collapsed="false">
      <c r="A234" s="102"/>
      <c r="B234" s="53"/>
      <c r="C234" s="53"/>
      <c r="D234" s="53"/>
    </row>
    <row r="235" customFormat="false" ht="14.25" hidden="false" customHeight="false" outlineLevel="0" collapsed="false">
      <c r="A235" s="327"/>
      <c r="B235" s="327"/>
      <c r="C235" s="327"/>
      <c r="D235" s="327"/>
    </row>
    <row r="236" customFormat="false" ht="14.25" hidden="false" customHeight="false" outlineLevel="0" collapsed="false">
      <c r="A236" s="102"/>
      <c r="B236" s="53"/>
      <c r="C236" s="53"/>
      <c r="D236" s="53"/>
    </row>
    <row r="237" customFormat="false" ht="14.25" hidden="false" customHeight="false" outlineLevel="0" collapsed="false">
      <c r="A237" s="327"/>
      <c r="B237" s="327"/>
      <c r="C237" s="327"/>
      <c r="D237" s="327"/>
    </row>
    <row r="238" customFormat="false" ht="14.25" hidden="false" customHeight="false" outlineLevel="0" collapsed="false">
      <c r="A238" s="102"/>
      <c r="B238" s="53"/>
      <c r="C238" s="53"/>
      <c r="D238" s="53"/>
    </row>
    <row r="239" customFormat="false" ht="14.25" hidden="false" customHeight="false" outlineLevel="0" collapsed="false">
      <c r="A239" s="327"/>
      <c r="B239" s="327"/>
      <c r="C239" s="327"/>
      <c r="D239" s="327"/>
    </row>
    <row r="240" customFormat="false" ht="14.25" hidden="false" customHeight="false" outlineLevel="0" collapsed="false">
      <c r="A240" s="102"/>
      <c r="B240" s="53"/>
      <c r="C240" s="53"/>
      <c r="D240" s="53"/>
    </row>
    <row r="241" customFormat="false" ht="14.25" hidden="false" customHeight="false" outlineLevel="0" collapsed="false">
      <c r="A241" s="327"/>
      <c r="B241" s="327"/>
      <c r="C241" s="327"/>
      <c r="D241" s="327"/>
    </row>
    <row r="242" customFormat="false" ht="14.25" hidden="false" customHeight="false" outlineLevel="0" collapsed="false">
      <c r="A242" s="102"/>
      <c r="B242" s="53"/>
      <c r="C242" s="53"/>
      <c r="D242" s="53"/>
    </row>
    <row r="243" customFormat="false" ht="14.25" hidden="false" customHeight="false" outlineLevel="0" collapsed="false">
      <c r="A243" s="327"/>
      <c r="B243" s="327"/>
      <c r="C243" s="327"/>
      <c r="D243" s="327"/>
    </row>
    <row r="244" customFormat="false" ht="14.25" hidden="false" customHeight="false" outlineLevel="0" collapsed="false">
      <c r="A244" s="102"/>
      <c r="B244" s="53"/>
      <c r="C244" s="53"/>
      <c r="D244" s="53"/>
    </row>
    <row r="245" customFormat="false" ht="14.25" hidden="false" customHeight="false" outlineLevel="0" collapsed="false">
      <c r="A245" s="327"/>
      <c r="B245" s="327"/>
      <c r="C245" s="327"/>
      <c r="D245" s="327"/>
    </row>
    <row r="246" customFormat="false" ht="14.25" hidden="false" customHeight="false" outlineLevel="0" collapsed="false">
      <c r="A246" s="102"/>
      <c r="B246" s="53"/>
      <c r="C246" s="53"/>
      <c r="D246" s="53"/>
    </row>
    <row r="247" customFormat="false" ht="14.25" hidden="false" customHeight="false" outlineLevel="0" collapsed="false">
      <c r="A247" s="327"/>
      <c r="B247" s="327"/>
      <c r="C247" s="327"/>
      <c r="D247" s="327"/>
    </row>
    <row r="248" customFormat="false" ht="14.25" hidden="false" customHeight="false" outlineLevel="0" collapsed="false">
      <c r="A248" s="102"/>
      <c r="B248" s="53"/>
      <c r="C248" s="53"/>
      <c r="D248" s="53"/>
    </row>
    <row r="249" customFormat="false" ht="14.25" hidden="false" customHeight="false" outlineLevel="0" collapsed="false">
      <c r="A249" s="327"/>
      <c r="B249" s="327"/>
      <c r="C249" s="327"/>
      <c r="D249" s="327"/>
    </row>
    <row r="250" customFormat="false" ht="14.25" hidden="false" customHeight="false" outlineLevel="0" collapsed="false">
      <c r="A250" s="102"/>
      <c r="B250" s="53"/>
      <c r="C250" s="53"/>
      <c r="D250" s="53"/>
    </row>
    <row r="251" customFormat="false" ht="14.25" hidden="false" customHeight="false" outlineLevel="0" collapsed="false">
      <c r="A251" s="327"/>
      <c r="B251" s="327"/>
      <c r="C251" s="327"/>
      <c r="D251" s="327"/>
    </row>
    <row r="252" customFormat="false" ht="14.25" hidden="false" customHeight="false" outlineLevel="0" collapsed="false">
      <c r="A252" s="102"/>
      <c r="B252" s="53"/>
      <c r="C252" s="53"/>
      <c r="D252" s="53"/>
    </row>
    <row r="253" customFormat="false" ht="14.25" hidden="false" customHeight="false" outlineLevel="0" collapsed="false">
      <c r="A253" s="327"/>
      <c r="B253" s="327"/>
      <c r="C253" s="327"/>
      <c r="D253" s="327"/>
    </row>
    <row r="254" customFormat="false" ht="14.25" hidden="false" customHeight="false" outlineLevel="0" collapsed="false">
      <c r="A254" s="102"/>
      <c r="B254" s="53"/>
      <c r="C254" s="53"/>
      <c r="D254" s="53"/>
    </row>
    <row r="255" customFormat="false" ht="14.25" hidden="false" customHeight="false" outlineLevel="0" collapsed="false">
      <c r="A255" s="327"/>
      <c r="B255" s="327"/>
      <c r="C255" s="327"/>
      <c r="D255" s="327"/>
    </row>
    <row r="256" customFormat="false" ht="14.25" hidden="false" customHeight="false" outlineLevel="0" collapsed="false">
      <c r="A256" s="102"/>
      <c r="B256" s="53"/>
      <c r="C256" s="53"/>
      <c r="D256" s="53"/>
    </row>
    <row r="257" customFormat="false" ht="14.25" hidden="false" customHeight="false" outlineLevel="0" collapsed="false">
      <c r="A257" s="327"/>
      <c r="B257" s="327"/>
      <c r="C257" s="327"/>
      <c r="D257" s="327"/>
    </row>
    <row r="258" customFormat="false" ht="14.25" hidden="false" customHeight="false" outlineLevel="0" collapsed="false">
      <c r="A258" s="102"/>
      <c r="B258" s="53"/>
      <c r="C258" s="53"/>
      <c r="D258" s="53"/>
    </row>
    <row r="259" customFormat="false" ht="14.25" hidden="false" customHeight="false" outlineLevel="0" collapsed="false">
      <c r="A259" s="327"/>
      <c r="B259" s="327"/>
      <c r="C259" s="327"/>
      <c r="D259" s="327"/>
    </row>
    <row r="260" customFormat="false" ht="14.25" hidden="false" customHeight="false" outlineLevel="0" collapsed="false">
      <c r="A260" s="102"/>
      <c r="B260" s="53"/>
      <c r="C260" s="53"/>
      <c r="D260" s="53"/>
    </row>
    <row r="261" customFormat="false" ht="14.25" hidden="false" customHeight="false" outlineLevel="0" collapsed="false">
      <c r="A261" s="327"/>
      <c r="B261" s="327"/>
      <c r="C261" s="327"/>
      <c r="D261" s="327"/>
    </row>
    <row r="262" customFormat="false" ht="14.25" hidden="false" customHeight="false" outlineLevel="0" collapsed="false">
      <c r="A262" s="102"/>
      <c r="B262" s="53"/>
      <c r="C262" s="53"/>
      <c r="D262" s="53"/>
    </row>
    <row r="263" customFormat="false" ht="14.25" hidden="false" customHeight="false" outlineLevel="0" collapsed="false">
      <c r="A263" s="327"/>
      <c r="B263" s="327"/>
      <c r="C263" s="327"/>
      <c r="D263" s="327"/>
    </row>
    <row r="264" customFormat="false" ht="14.25" hidden="false" customHeight="false" outlineLevel="0" collapsed="false">
      <c r="A264" s="102"/>
      <c r="B264" s="53"/>
      <c r="C264" s="53"/>
      <c r="D264" s="53"/>
    </row>
    <row r="265" customFormat="false" ht="14.25" hidden="false" customHeight="false" outlineLevel="0" collapsed="false">
      <c r="A265" s="327"/>
      <c r="B265" s="327"/>
      <c r="C265" s="327"/>
      <c r="D265" s="327"/>
    </row>
    <row r="266" customFormat="false" ht="14.25" hidden="false" customHeight="false" outlineLevel="0" collapsed="false">
      <c r="A266" s="102"/>
      <c r="B266" s="53"/>
      <c r="C266" s="53"/>
      <c r="D266" s="53"/>
    </row>
    <row r="267" customFormat="false" ht="14.25" hidden="false" customHeight="false" outlineLevel="0" collapsed="false">
      <c r="A267" s="327"/>
      <c r="B267" s="327"/>
      <c r="C267" s="327"/>
      <c r="D267" s="327"/>
    </row>
    <row r="268" customFormat="false" ht="14.25" hidden="false" customHeight="false" outlineLevel="0" collapsed="false">
      <c r="A268" s="102"/>
      <c r="B268" s="53"/>
      <c r="C268" s="53"/>
      <c r="D268" s="53"/>
    </row>
    <row r="269" customFormat="false" ht="14.25" hidden="false" customHeight="false" outlineLevel="0" collapsed="false">
      <c r="A269" s="327"/>
      <c r="B269" s="327"/>
      <c r="C269" s="327"/>
      <c r="D269" s="327"/>
    </row>
    <row r="270" customFormat="false" ht="14.25" hidden="false" customHeight="false" outlineLevel="0" collapsed="false">
      <c r="A270" s="102"/>
      <c r="B270" s="53"/>
      <c r="C270" s="53"/>
      <c r="D270" s="53"/>
    </row>
    <row r="271" customFormat="false" ht="14.25" hidden="false" customHeight="false" outlineLevel="0" collapsed="false">
      <c r="A271" s="327"/>
      <c r="B271" s="327"/>
      <c r="C271" s="327"/>
      <c r="D271" s="327"/>
    </row>
    <row r="272" customFormat="false" ht="14.25" hidden="false" customHeight="false" outlineLevel="0" collapsed="false">
      <c r="A272" s="102"/>
      <c r="B272" s="53"/>
      <c r="C272" s="53"/>
      <c r="D272" s="53"/>
    </row>
  </sheetData>
  <autoFilter ref="A1:D136"/>
  <dataValidations count="2">
    <dataValidation allowBlank="true" errorStyle="stop" operator="between" showDropDown="false" showErrorMessage="true" showInputMessage="true" sqref="A273:A1272" type="list">
      <formula1>Lists!$R$3:$R$7</formula1>
      <formula2>0</formula2>
    </dataValidation>
    <dataValidation allowBlank="true" errorStyle="stop" operator="between" showDropDown="false" showErrorMessage="true" showInputMessage="true" sqref="A2:A272" type="list">
      <formula1>Lists!$R$2:$R$7</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2" activeCellId="0" sqref="A2"/>
    </sheetView>
  </sheetViews>
  <sheetFormatPr defaultColWidth="8.59765625" defaultRowHeight="14.25" zeroHeight="false" outlineLevelRow="0" outlineLevelCol="0"/>
  <cols>
    <col collapsed="false" customWidth="true" hidden="false" outlineLevel="0" max="1" min="1" style="4" width="19.43"/>
    <col collapsed="false" customWidth="true" hidden="false" outlineLevel="0" max="2" min="2" style="4" width="23.15"/>
  </cols>
  <sheetData>
    <row r="1" customFormat="false" ht="16.4" hidden="false" customHeight="false" outlineLevel="0" collapsed="false">
      <c r="A1" s="6" t="s">
        <v>18273</v>
      </c>
      <c r="B1" s="11" t="s">
        <v>18274</v>
      </c>
    </row>
    <row r="2" customFormat="false" ht="14.25" hidden="false" customHeight="false" outlineLevel="0" collapsed="false">
      <c r="A2" s="55"/>
      <c r="B2" s="55"/>
    </row>
    <row r="3" customFormat="false" ht="14.25" hidden="false" customHeight="false" outlineLevel="0" collapsed="false">
      <c r="A3" s="328"/>
      <c r="B3" s="328"/>
    </row>
    <row r="4" customFormat="false" ht="14.25" hidden="false" customHeight="false" outlineLevel="0" collapsed="false">
      <c r="A4" s="55"/>
      <c r="B4" s="55"/>
    </row>
    <row r="5" customFormat="false" ht="14.25" hidden="false" customHeight="false" outlineLevel="0" collapsed="false">
      <c r="A5" s="328"/>
      <c r="B5" s="328"/>
    </row>
    <row r="6" customFormat="false" ht="14.25" hidden="false" customHeight="false" outlineLevel="0" collapsed="false">
      <c r="A6" s="55"/>
      <c r="B6" s="55"/>
    </row>
    <row r="7" customFormat="false" ht="14.25" hidden="false" customHeight="false" outlineLevel="0" collapsed="false">
      <c r="A7" s="328"/>
      <c r="B7" s="328"/>
    </row>
    <row r="8" customFormat="false" ht="14.25" hidden="false" customHeight="false" outlineLevel="0" collapsed="false">
      <c r="A8" s="55"/>
      <c r="B8" s="55"/>
    </row>
    <row r="9" customFormat="false" ht="14.25" hidden="false" customHeight="false" outlineLevel="0" collapsed="false">
      <c r="A9" s="328"/>
      <c r="B9" s="328"/>
    </row>
    <row r="10" customFormat="false" ht="14.25" hidden="false" customHeight="false" outlineLevel="0" collapsed="false">
      <c r="A10" s="55"/>
      <c r="B10" s="55"/>
    </row>
    <row r="11" customFormat="false" ht="14.25" hidden="false" customHeight="false" outlineLevel="0" collapsed="false">
      <c r="A11" s="328"/>
      <c r="B11" s="328"/>
    </row>
    <row r="12" customFormat="false" ht="14.25" hidden="false" customHeight="false" outlineLevel="0" collapsed="false">
      <c r="A12" s="55"/>
      <c r="B12" s="55"/>
    </row>
    <row r="13" customFormat="false" ht="14.25" hidden="false" customHeight="false" outlineLevel="0" collapsed="false">
      <c r="A13" s="328"/>
      <c r="B13" s="328"/>
    </row>
    <row r="14" customFormat="false" ht="14.25" hidden="false" customHeight="false" outlineLevel="0" collapsed="false">
      <c r="A14" s="55"/>
      <c r="B14" s="55"/>
    </row>
    <row r="15" customFormat="false" ht="14.25" hidden="false" customHeight="false" outlineLevel="0" collapsed="false">
      <c r="A15" s="328"/>
      <c r="B15" s="328"/>
    </row>
    <row r="16" customFormat="false" ht="14.25" hidden="false" customHeight="false" outlineLevel="0" collapsed="false">
      <c r="A16" s="55"/>
      <c r="B16" s="55"/>
    </row>
    <row r="17" customFormat="false" ht="14.25" hidden="false" customHeight="false" outlineLevel="0" collapsed="false">
      <c r="A17" s="328"/>
      <c r="B17" s="328"/>
    </row>
    <row r="18" customFormat="false" ht="14.25" hidden="false" customHeight="false" outlineLevel="0" collapsed="false">
      <c r="A18" s="55"/>
      <c r="B18" s="55"/>
    </row>
    <row r="19" customFormat="false" ht="14.25" hidden="false" customHeight="false" outlineLevel="0" collapsed="false">
      <c r="A19" s="328"/>
      <c r="B19" s="328"/>
    </row>
    <row r="20" customFormat="false" ht="14.25" hidden="false" customHeight="false" outlineLevel="0" collapsed="false">
      <c r="A20" s="55"/>
      <c r="B20" s="55"/>
    </row>
    <row r="21" customFormat="false" ht="14.25" hidden="false" customHeight="false" outlineLevel="0" collapsed="false">
      <c r="A21" s="328"/>
      <c r="B21" s="328"/>
    </row>
    <row r="22" customFormat="false" ht="14.25" hidden="false" customHeight="false" outlineLevel="0" collapsed="false">
      <c r="A22" s="55"/>
      <c r="B22" s="55"/>
    </row>
    <row r="23" customFormat="false" ht="14.25" hidden="false" customHeight="false" outlineLevel="0" collapsed="false">
      <c r="A23" s="328"/>
      <c r="B23" s="328"/>
    </row>
    <row r="24" customFormat="false" ht="14.25" hidden="false" customHeight="false" outlineLevel="0" collapsed="false">
      <c r="A24" s="55"/>
      <c r="B24" s="55"/>
    </row>
    <row r="25" customFormat="false" ht="14.25" hidden="false" customHeight="false" outlineLevel="0" collapsed="false">
      <c r="A25" s="328"/>
      <c r="B25" s="328"/>
    </row>
    <row r="26" customFormat="false" ht="14.25" hidden="false" customHeight="false" outlineLevel="0" collapsed="false">
      <c r="A26" s="55"/>
      <c r="B26" s="55"/>
    </row>
    <row r="27" customFormat="false" ht="14.25" hidden="false" customHeight="false" outlineLevel="0" collapsed="false">
      <c r="A27" s="328"/>
      <c r="B27" s="328"/>
    </row>
    <row r="28" customFormat="false" ht="14.25" hidden="false" customHeight="false" outlineLevel="0" collapsed="false">
      <c r="A28" s="55"/>
      <c r="B28" s="55"/>
    </row>
    <row r="29" customFormat="false" ht="14.25" hidden="false" customHeight="false" outlineLevel="0" collapsed="false">
      <c r="A29" s="328"/>
      <c r="B29" s="328"/>
    </row>
    <row r="30" customFormat="false" ht="14.25" hidden="false" customHeight="false" outlineLevel="0" collapsed="false">
      <c r="A30" s="55"/>
      <c r="B30" s="55"/>
    </row>
    <row r="31" customFormat="false" ht="14.25" hidden="false" customHeight="false" outlineLevel="0" collapsed="false">
      <c r="A31" s="328"/>
      <c r="B31" s="328"/>
    </row>
    <row r="32" customFormat="false" ht="14.25" hidden="false" customHeight="false" outlineLevel="0" collapsed="false">
      <c r="A32" s="55"/>
      <c r="B32" s="55"/>
    </row>
    <row r="33" customFormat="false" ht="14.25" hidden="false" customHeight="false" outlineLevel="0" collapsed="false">
      <c r="A33" s="328"/>
      <c r="B33" s="328"/>
    </row>
    <row r="34" customFormat="false" ht="14.25" hidden="false" customHeight="false" outlineLevel="0" collapsed="false">
      <c r="A34" s="55"/>
      <c r="B34" s="55"/>
    </row>
    <row r="35" customFormat="false" ht="14.25" hidden="false" customHeight="false" outlineLevel="0" collapsed="false">
      <c r="A35" s="328"/>
      <c r="B35" s="328"/>
    </row>
    <row r="36" customFormat="false" ht="14.25" hidden="false" customHeight="false" outlineLevel="0" collapsed="false">
      <c r="A36" s="55"/>
      <c r="B36" s="55"/>
    </row>
    <row r="37" customFormat="false" ht="14.25" hidden="false" customHeight="false" outlineLevel="0" collapsed="false">
      <c r="A37" s="328"/>
      <c r="B37" s="328"/>
    </row>
    <row r="38" customFormat="false" ht="14.25" hidden="false" customHeight="false" outlineLevel="0" collapsed="false">
      <c r="A38" s="55"/>
      <c r="B38" s="55"/>
    </row>
    <row r="39" customFormat="false" ht="14.25" hidden="false" customHeight="false" outlineLevel="0" collapsed="false">
      <c r="A39" s="328"/>
      <c r="B39" s="328"/>
    </row>
    <row r="40" customFormat="false" ht="14.25" hidden="false" customHeight="false" outlineLevel="0" collapsed="false">
      <c r="A40" s="55"/>
      <c r="B40" s="55"/>
    </row>
    <row r="41" customFormat="false" ht="14.25" hidden="false" customHeight="false" outlineLevel="0" collapsed="false">
      <c r="A41" s="328"/>
      <c r="B41" s="328"/>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L2" activePane="bottomLeft" state="frozen"/>
      <selection pane="topLeft" activeCell="A1" activeCellId="0" sqref="A1"/>
      <selection pane="bottomLeft" activeCell="L6" activeCellId="0" sqref="L6"/>
    </sheetView>
  </sheetViews>
  <sheetFormatPr defaultColWidth="8.59765625" defaultRowHeight="14.25" zeroHeight="false" outlineLevelRow="0" outlineLevelCol="0"/>
  <cols>
    <col collapsed="false" customWidth="true" hidden="false" outlineLevel="0" max="2" min="1" style="4" width="10.43"/>
    <col collapsed="false" customWidth="true" hidden="false" outlineLevel="0" max="4" min="3" style="4" width="15.57"/>
    <col collapsed="false" customWidth="true" hidden="false" outlineLevel="0" max="5" min="5" style="4" width="22.7"/>
    <col collapsed="false" customWidth="true" hidden="false" outlineLevel="0" max="6" min="6" style="4" width="13.43"/>
    <col collapsed="false" customWidth="true" hidden="false" outlineLevel="0" max="7" min="7" style="4" width="15.57"/>
    <col collapsed="false" customWidth="true" hidden="false" outlineLevel="0" max="8" min="8" style="4" width="18.14"/>
    <col collapsed="false" customWidth="true" hidden="false" outlineLevel="0" max="9" min="9" style="4" width="12.57"/>
  </cols>
  <sheetData>
    <row r="1" customFormat="false" ht="31.3" hidden="false" customHeight="false" outlineLevel="0" collapsed="false">
      <c r="A1" s="6" t="s">
        <v>18269</v>
      </c>
      <c r="B1" s="6" t="s">
        <v>7085</v>
      </c>
      <c r="C1" s="6" t="s">
        <v>4</v>
      </c>
      <c r="D1" s="6" t="s">
        <v>18275</v>
      </c>
      <c r="E1" s="6" t="s">
        <v>18276</v>
      </c>
      <c r="F1" s="6" t="s">
        <v>11</v>
      </c>
      <c r="G1" s="6" t="s">
        <v>18277</v>
      </c>
      <c r="H1" s="6" t="s">
        <v>18278</v>
      </c>
      <c r="I1" s="6" t="s">
        <v>18279</v>
      </c>
    </row>
    <row r="2" customFormat="false" ht="14.25" hidden="false" customHeight="false" outlineLevel="0" collapsed="false">
      <c r="A2" s="55"/>
      <c r="B2" s="55"/>
      <c r="C2" s="55"/>
      <c r="D2" s="55"/>
      <c r="E2" s="55"/>
      <c r="F2" s="55"/>
      <c r="G2" s="55"/>
      <c r="H2" s="55"/>
      <c r="I2" s="55"/>
    </row>
    <row r="3" customFormat="false" ht="14.25" hidden="false" customHeight="false" outlineLevel="0" collapsed="false">
      <c r="A3" s="328"/>
      <c r="B3" s="328"/>
      <c r="C3" s="328"/>
      <c r="D3" s="328"/>
      <c r="E3" s="328"/>
      <c r="F3" s="328"/>
      <c r="G3" s="328"/>
      <c r="H3" s="328"/>
      <c r="I3" s="328"/>
    </row>
    <row r="4" customFormat="false" ht="14.25" hidden="false" customHeight="false" outlineLevel="0" collapsed="false">
      <c r="A4" s="55"/>
      <c r="B4" s="55"/>
      <c r="C4" s="55"/>
      <c r="D4" s="55"/>
      <c r="E4" s="55"/>
      <c r="F4" s="55"/>
      <c r="G4" s="55"/>
      <c r="H4" s="55"/>
      <c r="I4" s="55"/>
    </row>
    <row r="5" customFormat="false" ht="14.25" hidden="false" customHeight="false" outlineLevel="0" collapsed="false">
      <c r="A5" s="328"/>
      <c r="B5" s="328"/>
      <c r="C5" s="328"/>
      <c r="D5" s="328"/>
      <c r="E5" s="328"/>
      <c r="F5" s="328"/>
      <c r="G5" s="328"/>
      <c r="H5" s="328"/>
      <c r="I5" s="328"/>
    </row>
    <row r="6" customFormat="false" ht="14.25" hidden="false" customHeight="false" outlineLevel="0" collapsed="false">
      <c r="A6" s="55"/>
      <c r="B6" s="55"/>
      <c r="C6" s="55"/>
      <c r="D6" s="55"/>
      <c r="E6" s="55"/>
      <c r="F6" s="55"/>
      <c r="G6" s="55"/>
      <c r="H6" s="55"/>
      <c r="I6" s="55"/>
    </row>
    <row r="7" customFormat="false" ht="14.25" hidden="false" customHeight="false" outlineLevel="0" collapsed="false">
      <c r="A7" s="328"/>
      <c r="B7" s="328"/>
      <c r="C7" s="328"/>
      <c r="D7" s="328"/>
      <c r="E7" s="328"/>
      <c r="F7" s="328"/>
      <c r="G7" s="328"/>
      <c r="H7" s="328"/>
      <c r="I7" s="328"/>
    </row>
    <row r="8" customFormat="false" ht="14.25" hidden="false" customHeight="false" outlineLevel="0" collapsed="false">
      <c r="A8" s="55"/>
      <c r="B8" s="55"/>
      <c r="C8" s="55"/>
      <c r="D8" s="55"/>
      <c r="E8" s="55"/>
      <c r="F8" s="55"/>
      <c r="G8" s="55"/>
      <c r="H8" s="55"/>
      <c r="I8" s="55"/>
    </row>
    <row r="9" customFormat="false" ht="14.25" hidden="false" customHeight="false" outlineLevel="0" collapsed="false">
      <c r="A9" s="328"/>
      <c r="B9" s="328"/>
      <c r="C9" s="328"/>
      <c r="D9" s="328"/>
      <c r="E9" s="328"/>
      <c r="F9" s="328"/>
      <c r="G9" s="328"/>
      <c r="H9" s="328"/>
      <c r="I9" s="328"/>
    </row>
    <row r="10" customFormat="false" ht="14.25" hidden="false" customHeight="false" outlineLevel="0" collapsed="false">
      <c r="A10" s="55"/>
      <c r="B10" s="55"/>
      <c r="C10" s="55"/>
      <c r="D10" s="55"/>
      <c r="E10" s="55"/>
      <c r="F10" s="55"/>
      <c r="G10" s="55"/>
      <c r="H10" s="55"/>
      <c r="I10" s="55"/>
    </row>
    <row r="11" customFormat="false" ht="14.25" hidden="false" customHeight="false" outlineLevel="0" collapsed="false">
      <c r="A11" s="328"/>
      <c r="B11" s="328"/>
      <c r="C11" s="328"/>
      <c r="D11" s="328"/>
      <c r="E11" s="328"/>
      <c r="F11" s="328"/>
      <c r="G11" s="328"/>
      <c r="H11" s="328"/>
      <c r="I11" s="328"/>
    </row>
    <row r="12" customFormat="false" ht="14.25" hidden="false" customHeight="false" outlineLevel="0" collapsed="false">
      <c r="A12" s="55"/>
      <c r="B12" s="55"/>
      <c r="C12" s="55"/>
      <c r="D12" s="55"/>
      <c r="E12" s="55"/>
      <c r="F12" s="55"/>
      <c r="G12" s="55"/>
      <c r="H12" s="55"/>
      <c r="I12" s="55"/>
    </row>
    <row r="13" customFormat="false" ht="14.25" hidden="false" customHeight="false" outlineLevel="0" collapsed="false">
      <c r="A13" s="328"/>
      <c r="B13" s="328"/>
      <c r="C13" s="328"/>
      <c r="D13" s="328"/>
      <c r="E13" s="328"/>
      <c r="F13" s="328"/>
      <c r="G13" s="328"/>
      <c r="H13" s="328"/>
      <c r="I13" s="328"/>
    </row>
    <row r="14" customFormat="false" ht="14.25" hidden="false" customHeight="false" outlineLevel="0" collapsed="false">
      <c r="A14" s="55"/>
      <c r="B14" s="55"/>
      <c r="C14" s="55"/>
      <c r="D14" s="55"/>
      <c r="E14" s="55"/>
      <c r="F14" s="55"/>
      <c r="G14" s="55"/>
      <c r="H14" s="55"/>
      <c r="I14" s="55"/>
    </row>
    <row r="15" customFormat="false" ht="14.25" hidden="false" customHeight="false" outlineLevel="0" collapsed="false">
      <c r="A15" s="328"/>
      <c r="B15" s="328"/>
      <c r="C15" s="328"/>
      <c r="D15" s="328"/>
      <c r="E15" s="328"/>
      <c r="F15" s="328"/>
      <c r="G15" s="328"/>
      <c r="H15" s="328"/>
      <c r="I15" s="328"/>
    </row>
    <row r="16" customFormat="false" ht="14.25" hidden="false" customHeight="false" outlineLevel="0" collapsed="false">
      <c r="A16" s="55"/>
      <c r="B16" s="55"/>
      <c r="C16" s="55"/>
      <c r="D16" s="55"/>
      <c r="E16" s="55"/>
      <c r="F16" s="55"/>
      <c r="G16" s="55"/>
      <c r="H16" s="55"/>
      <c r="I16" s="55"/>
    </row>
    <row r="17" customFormat="false" ht="14.25" hidden="false" customHeight="false" outlineLevel="0" collapsed="false">
      <c r="A17" s="328"/>
      <c r="B17" s="328"/>
      <c r="C17" s="328"/>
      <c r="D17" s="328"/>
      <c r="E17" s="328"/>
      <c r="F17" s="328"/>
      <c r="G17" s="328"/>
      <c r="H17" s="328"/>
      <c r="I17" s="328"/>
    </row>
    <row r="18" customFormat="false" ht="14.25" hidden="false" customHeight="false" outlineLevel="0" collapsed="false">
      <c r="A18" s="55"/>
      <c r="B18" s="55"/>
      <c r="C18" s="55"/>
      <c r="D18" s="55"/>
      <c r="E18" s="55"/>
      <c r="F18" s="55"/>
      <c r="G18" s="55"/>
      <c r="H18" s="55"/>
      <c r="I18" s="55"/>
    </row>
    <row r="19" customFormat="false" ht="14.25" hidden="false" customHeight="false" outlineLevel="0" collapsed="false">
      <c r="A19" s="328"/>
      <c r="B19" s="328"/>
      <c r="C19" s="328"/>
      <c r="D19" s="328"/>
      <c r="E19" s="328"/>
      <c r="F19" s="328"/>
      <c r="G19" s="328"/>
      <c r="H19" s="328"/>
      <c r="I19" s="328"/>
    </row>
    <row r="20" customFormat="false" ht="14.25" hidden="false" customHeight="false" outlineLevel="0" collapsed="false">
      <c r="A20" s="55"/>
      <c r="B20" s="55"/>
      <c r="C20" s="55"/>
      <c r="D20" s="55"/>
      <c r="E20" s="55"/>
      <c r="F20" s="55"/>
      <c r="G20" s="55"/>
      <c r="H20" s="55"/>
      <c r="I20" s="55"/>
    </row>
    <row r="21" customFormat="false" ht="14.25" hidden="false" customHeight="false" outlineLevel="0" collapsed="false">
      <c r="A21" s="328"/>
      <c r="B21" s="328"/>
      <c r="C21" s="328"/>
      <c r="D21" s="328"/>
      <c r="E21" s="328"/>
      <c r="F21" s="328"/>
      <c r="G21" s="328"/>
      <c r="H21" s="328"/>
      <c r="I21" s="328"/>
    </row>
    <row r="22" customFormat="false" ht="14.25" hidden="false" customHeight="false" outlineLevel="0" collapsed="false">
      <c r="A22" s="55"/>
      <c r="B22" s="55"/>
      <c r="C22" s="55"/>
      <c r="D22" s="55"/>
      <c r="E22" s="55"/>
      <c r="F22" s="55"/>
      <c r="G22" s="55"/>
      <c r="H22" s="55"/>
      <c r="I22" s="55"/>
    </row>
    <row r="23" customFormat="false" ht="14.25" hidden="false" customHeight="false" outlineLevel="0" collapsed="false">
      <c r="A23" s="328"/>
      <c r="B23" s="328"/>
      <c r="C23" s="328"/>
      <c r="D23" s="328"/>
      <c r="E23" s="328"/>
      <c r="F23" s="328"/>
      <c r="G23" s="328"/>
      <c r="H23" s="328"/>
      <c r="I23" s="328"/>
    </row>
    <row r="24" customFormat="false" ht="14.25" hidden="false" customHeight="false" outlineLevel="0" collapsed="false">
      <c r="A24" s="55"/>
      <c r="B24" s="55"/>
      <c r="C24" s="55"/>
      <c r="D24" s="55"/>
      <c r="E24" s="55"/>
      <c r="F24" s="55"/>
      <c r="G24" s="55"/>
      <c r="H24" s="55"/>
      <c r="I24" s="55"/>
    </row>
    <row r="25" customFormat="false" ht="14.25" hidden="false" customHeight="false" outlineLevel="0" collapsed="false">
      <c r="A25" s="328"/>
      <c r="B25" s="328"/>
      <c r="C25" s="328"/>
      <c r="D25" s="328"/>
      <c r="E25" s="328"/>
      <c r="F25" s="328"/>
      <c r="G25" s="328"/>
      <c r="H25" s="328"/>
      <c r="I25" s="328"/>
    </row>
    <row r="26" customFormat="false" ht="14.25" hidden="false" customHeight="false" outlineLevel="0" collapsed="false">
      <c r="A26" s="55"/>
      <c r="B26" s="55"/>
      <c r="C26" s="55"/>
      <c r="D26" s="55"/>
      <c r="E26" s="55"/>
      <c r="F26" s="55"/>
      <c r="G26" s="55"/>
      <c r="H26" s="55"/>
      <c r="I26" s="55"/>
    </row>
    <row r="27" customFormat="false" ht="14.25" hidden="false" customHeight="false" outlineLevel="0" collapsed="false">
      <c r="A27" s="328"/>
      <c r="B27" s="328"/>
      <c r="C27" s="328"/>
      <c r="D27" s="328"/>
      <c r="E27" s="328"/>
      <c r="F27" s="328"/>
      <c r="G27" s="328"/>
      <c r="H27" s="328"/>
      <c r="I27" s="328"/>
    </row>
    <row r="28" customFormat="false" ht="14.25" hidden="false" customHeight="false" outlineLevel="0" collapsed="false">
      <c r="A28" s="55"/>
      <c r="B28" s="55"/>
      <c r="C28" s="55"/>
      <c r="D28" s="55"/>
      <c r="E28" s="55"/>
      <c r="F28" s="55"/>
      <c r="G28" s="55"/>
      <c r="H28" s="55"/>
      <c r="I28" s="55"/>
    </row>
    <row r="29" customFormat="false" ht="14.25" hidden="false" customHeight="false" outlineLevel="0" collapsed="false">
      <c r="A29" s="328"/>
      <c r="B29" s="328"/>
      <c r="C29" s="328"/>
      <c r="D29" s="328"/>
      <c r="E29" s="328"/>
      <c r="F29" s="328"/>
      <c r="G29" s="328"/>
      <c r="H29" s="328"/>
      <c r="I29" s="328"/>
    </row>
    <row r="30" customFormat="false" ht="14.25" hidden="false" customHeight="false" outlineLevel="0" collapsed="false">
      <c r="A30" s="55"/>
      <c r="B30" s="55"/>
      <c r="C30" s="55"/>
      <c r="D30" s="55"/>
      <c r="E30" s="55"/>
      <c r="F30" s="55"/>
      <c r="G30" s="55"/>
      <c r="H30" s="55"/>
      <c r="I30" s="55"/>
    </row>
    <row r="31" customFormat="false" ht="14.25" hidden="false" customHeight="false" outlineLevel="0" collapsed="false">
      <c r="A31" s="328"/>
      <c r="B31" s="328"/>
      <c r="C31" s="328"/>
      <c r="D31" s="328"/>
      <c r="E31" s="328"/>
      <c r="F31" s="328"/>
      <c r="G31" s="328"/>
      <c r="H31" s="328"/>
      <c r="I31" s="328"/>
    </row>
    <row r="32" customFormat="false" ht="14.25" hidden="false" customHeight="false" outlineLevel="0" collapsed="false">
      <c r="A32" s="55"/>
      <c r="B32" s="55"/>
      <c r="C32" s="55"/>
      <c r="D32" s="55"/>
      <c r="E32" s="55"/>
      <c r="F32" s="55"/>
      <c r="G32" s="55"/>
      <c r="H32" s="55"/>
      <c r="I32" s="55"/>
    </row>
    <row r="33" customFormat="false" ht="14.25" hidden="false" customHeight="false" outlineLevel="0" collapsed="false">
      <c r="A33" s="328"/>
      <c r="B33" s="328"/>
      <c r="C33" s="328"/>
      <c r="D33" s="328"/>
      <c r="E33" s="328"/>
      <c r="F33" s="328"/>
      <c r="G33" s="328"/>
      <c r="H33" s="328"/>
      <c r="I33" s="328"/>
    </row>
    <row r="34" customFormat="false" ht="14.25" hidden="false" customHeight="false" outlineLevel="0" collapsed="false">
      <c r="A34" s="55"/>
      <c r="B34" s="55"/>
      <c r="C34" s="55"/>
      <c r="D34" s="55"/>
      <c r="E34" s="55"/>
      <c r="F34" s="55"/>
      <c r="G34" s="55"/>
      <c r="H34" s="55"/>
      <c r="I34" s="55"/>
    </row>
    <row r="35" customFormat="false" ht="14.25" hidden="false" customHeight="false" outlineLevel="0" collapsed="false">
      <c r="A35" s="328"/>
      <c r="B35" s="328"/>
      <c r="C35" s="328"/>
      <c r="D35" s="328"/>
      <c r="E35" s="328"/>
      <c r="F35" s="328"/>
      <c r="G35" s="328"/>
      <c r="H35" s="328"/>
      <c r="I35" s="328"/>
    </row>
    <row r="36" customFormat="false" ht="14.25" hidden="false" customHeight="false" outlineLevel="0" collapsed="false">
      <c r="A36" s="55"/>
      <c r="B36" s="55"/>
      <c r="C36" s="55"/>
      <c r="D36" s="55"/>
      <c r="E36" s="55"/>
      <c r="F36" s="55"/>
      <c r="G36" s="55"/>
      <c r="H36" s="55"/>
      <c r="I36" s="55"/>
    </row>
    <row r="37" customFormat="false" ht="14.25" hidden="false" customHeight="false" outlineLevel="0" collapsed="false">
      <c r="A37" s="328"/>
      <c r="B37" s="328"/>
      <c r="C37" s="328"/>
      <c r="D37" s="328"/>
      <c r="E37" s="328"/>
      <c r="F37" s="328"/>
      <c r="G37" s="328"/>
      <c r="H37" s="328"/>
      <c r="I37" s="328"/>
    </row>
    <row r="38" customFormat="false" ht="14.25" hidden="false" customHeight="false" outlineLevel="0" collapsed="false">
      <c r="A38" s="55"/>
      <c r="B38" s="55"/>
      <c r="C38" s="55"/>
      <c r="D38" s="55"/>
      <c r="E38" s="55"/>
      <c r="F38" s="55"/>
      <c r="G38" s="55"/>
      <c r="H38" s="55"/>
      <c r="I38" s="55"/>
    </row>
    <row r="39" customFormat="false" ht="14.25" hidden="false" customHeight="false" outlineLevel="0" collapsed="false">
      <c r="A39" s="328"/>
      <c r="B39" s="328"/>
      <c r="C39" s="328"/>
      <c r="D39" s="328"/>
      <c r="E39" s="328"/>
      <c r="F39" s="328"/>
      <c r="G39" s="328"/>
      <c r="H39" s="328"/>
      <c r="I39" s="328"/>
    </row>
    <row r="40" customFormat="false" ht="14.25" hidden="false" customHeight="false" outlineLevel="0" collapsed="false">
      <c r="A40" s="55"/>
      <c r="B40" s="55"/>
      <c r="C40" s="55"/>
      <c r="D40" s="55"/>
      <c r="E40" s="55"/>
      <c r="F40" s="55"/>
      <c r="G40" s="55"/>
      <c r="H40" s="55"/>
      <c r="I40" s="55"/>
    </row>
    <row r="41" customFormat="false" ht="14.25" hidden="false" customHeight="false" outlineLevel="0" collapsed="false">
      <c r="A41" s="328"/>
      <c r="B41" s="328"/>
      <c r="C41" s="328"/>
      <c r="D41" s="328"/>
      <c r="E41" s="328"/>
      <c r="F41" s="328"/>
      <c r="G41" s="328"/>
      <c r="H41" s="328"/>
      <c r="I41" s="328"/>
    </row>
  </sheetData>
  <dataValidations count="2">
    <dataValidation allowBlank="true" errorStyle="stop" operator="between" showDropDown="false" showErrorMessage="true" showInputMessage="true" sqref="I159:I461" type="list">
      <formula1>Lists!$Q$2:$Q$4</formula1>
      <formula2>0</formula2>
    </dataValidation>
    <dataValidation allowBlank="true" errorStyle="stop" operator="between" showDropDown="false" showErrorMessage="true" showInputMessage="true" sqref="I2:I158" type="list">
      <formula1>Lists!$Q$2:$Q$5</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200"/>
  <sheetViews>
    <sheetView showFormulas="false" showGridLines="true" showRowColHeaders="true" showZeros="true" rightToLeft="false" tabSelected="false" showOutlineSymbols="true" defaultGridColor="true" view="normal" topLeftCell="T1" colorId="64" zoomScale="100" zoomScaleNormal="100" zoomScalePageLayoutView="100" workbookViewId="0">
      <selection pane="topLeft" activeCell="AB20" activeCellId="0" sqref="AB20"/>
    </sheetView>
  </sheetViews>
  <sheetFormatPr defaultColWidth="8.859375" defaultRowHeight="14.25" zeroHeight="false" outlineLevelRow="0" outlineLevelCol="0"/>
  <cols>
    <col collapsed="false" customWidth="true" hidden="false" outlineLevel="0" max="1" min="1" style="4" width="23.43"/>
    <col collapsed="false" customWidth="true" hidden="false" outlineLevel="0" max="2" min="2" style="4" width="10.43"/>
    <col collapsed="false" customWidth="true" hidden="false" outlineLevel="0" max="3" min="3" style="4" width="25.71"/>
    <col collapsed="false" customWidth="true" hidden="false" outlineLevel="0" max="5" min="4" style="4" width="29.71"/>
    <col collapsed="false" customWidth="true" hidden="false" outlineLevel="0" max="6" min="6" style="4" width="13.14"/>
    <col collapsed="false" customWidth="true" hidden="false" outlineLevel="0" max="10" min="9" style="4" width="30.14"/>
    <col collapsed="false" customWidth="true" hidden="false" outlineLevel="0" max="11" min="11" style="4" width="21.86"/>
    <col collapsed="false" customWidth="true" hidden="false" outlineLevel="0" max="12" min="12" style="4" width="14.29"/>
    <col collapsed="false" customWidth="true" hidden="false" outlineLevel="0" max="13" min="13" style="4" width="10.86"/>
    <col collapsed="false" customWidth="true" hidden="false" outlineLevel="0" max="14" min="14" style="4" width="20"/>
    <col collapsed="false" customWidth="true" hidden="false" outlineLevel="0" max="15" min="15" style="4" width="13.86"/>
    <col collapsed="false" customWidth="true" hidden="false" outlineLevel="0" max="16" min="16" style="4" width="12.43"/>
    <col collapsed="false" customWidth="true" hidden="false" outlineLevel="0" max="17" min="17" style="4" width="12.57"/>
    <col collapsed="false" customWidth="true" hidden="false" outlineLevel="0" max="18" min="18" style="4" width="13.57"/>
    <col collapsed="false" customWidth="true" hidden="false" outlineLevel="0" max="20" min="20" style="4" width="36.43"/>
    <col collapsed="false" customWidth="true" hidden="false" outlineLevel="0" max="21" min="21" style="4" width="51.15"/>
    <col collapsed="false" customWidth="true" hidden="false" outlineLevel="0" max="28" min="26" style="4" width="30.7"/>
  </cols>
  <sheetData>
    <row r="1" s="329" customFormat="true" ht="14.25" hidden="false" customHeight="false" outlineLevel="0" collapsed="false">
      <c r="A1" s="329" t="s">
        <v>18280</v>
      </c>
      <c r="B1" s="329" t="s">
        <v>18281</v>
      </c>
      <c r="C1" s="329" t="s">
        <v>18282</v>
      </c>
      <c r="D1" s="329" t="s">
        <v>18283</v>
      </c>
      <c r="E1" s="329" t="s">
        <v>18284</v>
      </c>
      <c r="F1" s="329" t="s">
        <v>18285</v>
      </c>
      <c r="G1" s="329" t="s">
        <v>18286</v>
      </c>
      <c r="H1" s="329" t="s">
        <v>18287</v>
      </c>
      <c r="I1" s="329" t="s">
        <v>18288</v>
      </c>
      <c r="J1" s="329" t="s">
        <v>18289</v>
      </c>
      <c r="K1" s="329" t="s">
        <v>18290</v>
      </c>
      <c r="L1" s="329" t="s">
        <v>18291</v>
      </c>
      <c r="M1" s="329" t="s">
        <v>18292</v>
      </c>
      <c r="N1" s="329" t="s">
        <v>18293</v>
      </c>
      <c r="O1" s="329" t="s">
        <v>18294</v>
      </c>
      <c r="P1" s="329" t="s">
        <v>18295</v>
      </c>
      <c r="Q1" s="329" t="s">
        <v>18279</v>
      </c>
      <c r="R1" s="329" t="s">
        <v>18296</v>
      </c>
      <c r="T1" s="330" t="s">
        <v>18297</v>
      </c>
      <c r="U1" s="330" t="s">
        <v>18052</v>
      </c>
      <c r="V1" s="330" t="s">
        <v>7087</v>
      </c>
      <c r="W1" s="330" t="s">
        <v>18298</v>
      </c>
      <c r="X1" s="330" t="s">
        <v>7086</v>
      </c>
      <c r="Z1" s="329" t="s">
        <v>18280</v>
      </c>
      <c r="AA1" s="329" t="s">
        <v>18299</v>
      </c>
      <c r="AB1" s="329" t="s">
        <v>18300</v>
      </c>
    </row>
    <row r="2" customFormat="false" ht="14.25" hidden="false" customHeight="false" outlineLevel="0" collapsed="false">
      <c r="A2" s="4" t="s">
        <v>18301</v>
      </c>
      <c r="B2" s="4" t="s">
        <v>18302</v>
      </c>
      <c r="C2" s="4" t="s">
        <v>18303</v>
      </c>
      <c r="D2" s="4" t="s">
        <v>51</v>
      </c>
      <c r="E2" s="4" t="s">
        <v>457</v>
      </c>
      <c r="F2" s="4" t="s">
        <v>381</v>
      </c>
      <c r="G2" s="331" t="b">
        <f aca="false">TRUE()</f>
        <v>1</v>
      </c>
      <c r="H2" s="89" t="s">
        <v>383</v>
      </c>
      <c r="I2" s="89" t="s">
        <v>18304</v>
      </c>
      <c r="J2" s="89" t="s">
        <v>1691</v>
      </c>
      <c r="K2" s="332" t="s">
        <v>45</v>
      </c>
      <c r="L2" s="332" t="n">
        <v>1</v>
      </c>
      <c r="M2" s="89" t="s">
        <v>86</v>
      </c>
      <c r="N2" s="120" t="s">
        <v>18305</v>
      </c>
      <c r="O2" s="89" t="s">
        <v>383</v>
      </c>
      <c r="P2" s="89" t="s">
        <v>379</v>
      </c>
      <c r="Q2" s="333" t="s">
        <v>18306</v>
      </c>
      <c r="R2" s="89" t="s">
        <v>18270</v>
      </c>
      <c r="T2" s="333" t="s">
        <v>18307</v>
      </c>
      <c r="U2" s="333" t="s">
        <v>18308</v>
      </c>
      <c r="V2" s="333" t="s">
        <v>871</v>
      </c>
      <c r="W2" s="334" t="b">
        <f aca="false">FALSE()</f>
        <v>0</v>
      </c>
      <c r="X2" s="333" t="s">
        <v>93</v>
      </c>
      <c r="Z2" s="89" t="s">
        <v>7134</v>
      </c>
      <c r="AA2" s="89" t="s">
        <v>7899</v>
      </c>
      <c r="AB2" s="89" t="s">
        <v>7998</v>
      </c>
    </row>
    <row r="3" customFormat="false" ht="14.25" hidden="false" customHeight="false" outlineLevel="0" collapsed="false">
      <c r="A3" s="4" t="s">
        <v>18309</v>
      </c>
      <c r="B3" s="4" t="s">
        <v>18310</v>
      </c>
      <c r="C3" s="4" t="s">
        <v>18311</v>
      </c>
      <c r="D3" s="4" t="s">
        <v>25</v>
      </c>
      <c r="E3" s="4" t="s">
        <v>380</v>
      </c>
      <c r="F3" s="4" t="s">
        <v>18312</v>
      </c>
      <c r="G3" s="335" t="b">
        <f aca="false">FALSE()</f>
        <v>0</v>
      </c>
      <c r="H3" s="89" t="s">
        <v>382</v>
      </c>
      <c r="I3" s="89" t="s">
        <v>18313</v>
      </c>
      <c r="J3" s="89" t="s">
        <v>2590</v>
      </c>
      <c r="K3" s="89" t="s">
        <v>266</v>
      </c>
      <c r="L3" s="332" t="n">
        <v>2</v>
      </c>
      <c r="M3" s="332" t="s">
        <v>29</v>
      </c>
      <c r="N3" s="120" t="s">
        <v>18314</v>
      </c>
      <c r="O3" s="89" t="s">
        <v>382</v>
      </c>
      <c r="P3" s="89" t="s">
        <v>18315</v>
      </c>
      <c r="Q3" s="333" t="s">
        <v>18316</v>
      </c>
      <c r="R3" s="89" t="s">
        <v>18272</v>
      </c>
      <c r="T3" s="333" t="s">
        <v>18317</v>
      </c>
      <c r="U3" s="333" t="s">
        <v>18318</v>
      </c>
      <c r="V3" s="333" t="s">
        <v>871</v>
      </c>
      <c r="W3" s="334" t="b">
        <f aca="false">FALSE()</f>
        <v>0</v>
      </c>
      <c r="X3" s="333" t="s">
        <v>93</v>
      </c>
      <c r="Z3" s="89" t="s">
        <v>7134</v>
      </c>
      <c r="AA3" s="89" t="s">
        <v>7899</v>
      </c>
      <c r="AB3" s="89" t="s">
        <v>8007</v>
      </c>
    </row>
    <row r="4" customFormat="false" ht="14.25" hidden="false" customHeight="false" outlineLevel="0" collapsed="false">
      <c r="A4" s="4" t="s">
        <v>67</v>
      </c>
      <c r="B4" s="4" t="s">
        <v>18319</v>
      </c>
      <c r="C4" s="4" t="s">
        <v>18320</v>
      </c>
      <c r="D4" s="4" t="s">
        <v>68</v>
      </c>
      <c r="E4" s="4" t="s">
        <v>726</v>
      </c>
      <c r="G4" s="3" t="s">
        <v>317</v>
      </c>
      <c r="H4" s="89" t="s">
        <v>317</v>
      </c>
      <c r="I4" s="89" t="s">
        <v>1732</v>
      </c>
      <c r="J4" s="89" t="s">
        <v>1703</v>
      </c>
      <c r="K4" s="89" t="s">
        <v>71</v>
      </c>
      <c r="L4" s="332" t="n">
        <v>3</v>
      </c>
      <c r="M4" s="332" t="s">
        <v>240</v>
      </c>
      <c r="N4" s="89" t="s">
        <v>18321</v>
      </c>
      <c r="P4" s="89" t="s">
        <v>409</v>
      </c>
      <c r="Q4" s="333" t="s">
        <v>18322</v>
      </c>
      <c r="R4" s="89" t="s">
        <v>18271</v>
      </c>
      <c r="T4" s="333" t="s">
        <v>18323</v>
      </c>
      <c r="U4" s="333" t="s">
        <v>18324</v>
      </c>
      <c r="V4" s="333" t="s">
        <v>871</v>
      </c>
      <c r="W4" s="334" t="b">
        <f aca="false">FALSE()</f>
        <v>0</v>
      </c>
      <c r="X4" s="333" t="s">
        <v>93</v>
      </c>
      <c r="Z4" s="89" t="s">
        <v>7134</v>
      </c>
      <c r="AA4" s="89" t="s">
        <v>7899</v>
      </c>
      <c r="AB4" s="89" t="s">
        <v>11025</v>
      </c>
    </row>
    <row r="5" customFormat="false" ht="14.25" hidden="false" customHeight="false" outlineLevel="0" collapsed="false">
      <c r="A5" s="4" t="s">
        <v>18325</v>
      </c>
      <c r="B5" s="4" t="s">
        <v>18326</v>
      </c>
      <c r="E5" s="4" t="s">
        <v>422</v>
      </c>
      <c r="I5" s="4" t="s">
        <v>18327</v>
      </c>
      <c r="J5" s="4" t="s">
        <v>1724</v>
      </c>
      <c r="K5" s="4" t="s">
        <v>351</v>
      </c>
      <c r="L5" s="332" t="n">
        <v>4</v>
      </c>
      <c r="Q5" s="333" t="s">
        <v>18328</v>
      </c>
      <c r="R5" s="89" t="s">
        <v>18329</v>
      </c>
      <c r="T5" s="333" t="s">
        <v>18330</v>
      </c>
      <c r="U5" s="333" t="s">
        <v>18331</v>
      </c>
      <c r="V5" s="333" t="s">
        <v>871</v>
      </c>
      <c r="W5" s="334" t="b">
        <f aca="false">FALSE()</f>
        <v>0</v>
      </c>
      <c r="X5" s="333" t="s">
        <v>93</v>
      </c>
      <c r="Z5" s="89" t="s">
        <v>7134</v>
      </c>
      <c r="AA5" s="89" t="s">
        <v>18332</v>
      </c>
      <c r="AB5" s="89" t="s">
        <v>18333</v>
      </c>
    </row>
    <row r="6" customFormat="false" ht="14.25" hidden="false" customHeight="false" outlineLevel="0" collapsed="false">
      <c r="A6" s="4" t="s">
        <v>7971</v>
      </c>
      <c r="B6" s="4" t="s">
        <v>18334</v>
      </c>
      <c r="E6" s="4" t="s">
        <v>692</v>
      </c>
      <c r="F6" s="4" t="s">
        <v>18056</v>
      </c>
      <c r="I6" s="4" t="s">
        <v>1725</v>
      </c>
      <c r="J6" s="4" t="s">
        <v>1760</v>
      </c>
      <c r="K6" s="4" t="s">
        <v>18335</v>
      </c>
      <c r="L6" s="332"/>
      <c r="M6" s="332"/>
      <c r="R6" s="89" t="s">
        <v>18336</v>
      </c>
      <c r="T6" s="333" t="s">
        <v>18337</v>
      </c>
      <c r="U6" s="333" t="s">
        <v>15689</v>
      </c>
      <c r="V6" s="333" t="s">
        <v>871</v>
      </c>
      <c r="W6" s="334" t="b">
        <f aca="false">FALSE()</f>
        <v>0</v>
      </c>
      <c r="X6" s="333" t="s">
        <v>7631</v>
      </c>
      <c r="Z6" s="89" t="s">
        <v>7134</v>
      </c>
      <c r="AA6" s="89" t="s">
        <v>18332</v>
      </c>
      <c r="AB6" s="89" t="s">
        <v>18338</v>
      </c>
    </row>
    <row r="7" customFormat="false" ht="14.25" hidden="false" customHeight="false" outlineLevel="0" collapsed="false">
      <c r="A7" s="4" t="s">
        <v>7976</v>
      </c>
      <c r="B7" s="4" t="s">
        <v>18339</v>
      </c>
      <c r="E7" s="4" t="s">
        <v>418</v>
      </c>
      <c r="F7" s="4" t="s">
        <v>18061</v>
      </c>
      <c r="G7" s="4" t="s">
        <v>18340</v>
      </c>
      <c r="I7" s="4" t="s">
        <v>18341</v>
      </c>
      <c r="J7" s="4" t="s">
        <v>1696</v>
      </c>
      <c r="K7" s="4" t="s">
        <v>201</v>
      </c>
      <c r="L7" s="332"/>
      <c r="R7" s="89" t="s">
        <v>18342</v>
      </c>
      <c r="T7" s="333" t="s">
        <v>18343</v>
      </c>
      <c r="U7" s="333" t="s">
        <v>18344</v>
      </c>
      <c r="V7" s="333" t="s">
        <v>871</v>
      </c>
      <c r="W7" s="334" t="b">
        <f aca="false">FALSE()</f>
        <v>0</v>
      </c>
      <c r="X7" s="333" t="s">
        <v>7127</v>
      </c>
      <c r="Z7" s="89" t="s">
        <v>7134</v>
      </c>
      <c r="AA7" s="89" t="s">
        <v>18332</v>
      </c>
      <c r="AB7" s="89" t="s">
        <v>18345</v>
      </c>
    </row>
    <row r="8" customFormat="false" ht="14.25" hidden="false" customHeight="false" outlineLevel="0" collapsed="false">
      <c r="A8" s="4" t="s">
        <v>18346</v>
      </c>
      <c r="B8" s="4" t="s">
        <v>18347</v>
      </c>
      <c r="E8" s="4" t="s">
        <v>389</v>
      </c>
      <c r="F8" s="4" t="s">
        <v>18070</v>
      </c>
      <c r="G8" s="4" t="s">
        <v>18062</v>
      </c>
      <c r="I8" s="4" t="s">
        <v>1784</v>
      </c>
      <c r="J8" s="4" t="s">
        <v>1711</v>
      </c>
      <c r="K8" s="4" t="s">
        <v>28</v>
      </c>
      <c r="L8" s="332"/>
      <c r="M8" s="332"/>
      <c r="T8" s="333" t="s">
        <v>18348</v>
      </c>
      <c r="U8" s="333" t="s">
        <v>18349</v>
      </c>
      <c r="V8" s="333" t="s">
        <v>871</v>
      </c>
      <c r="W8" s="334" t="b">
        <f aca="false">FALSE()</f>
        <v>0</v>
      </c>
      <c r="X8" s="333" t="s">
        <v>7631</v>
      </c>
      <c r="Z8" s="89" t="s">
        <v>7134</v>
      </c>
      <c r="AA8" s="89" t="s">
        <v>7458</v>
      </c>
      <c r="AB8" s="89" t="s">
        <v>18350</v>
      </c>
    </row>
    <row r="9" customFormat="false" ht="14.25" hidden="false" customHeight="false" outlineLevel="0" collapsed="false">
      <c r="A9" s="4" t="s">
        <v>7631</v>
      </c>
      <c r="B9" s="4" t="s">
        <v>18351</v>
      </c>
      <c r="I9" s="4" t="s">
        <v>18352</v>
      </c>
      <c r="J9" s="4" t="s">
        <v>1766</v>
      </c>
      <c r="L9" s="332"/>
      <c r="M9" s="332"/>
      <c r="T9" s="333" t="s">
        <v>18353</v>
      </c>
      <c r="U9" s="333" t="s">
        <v>18354</v>
      </c>
      <c r="V9" s="333" t="s">
        <v>871</v>
      </c>
      <c r="W9" s="334" t="b">
        <f aca="false">FALSE()</f>
        <v>0</v>
      </c>
      <c r="X9" s="333" t="s">
        <v>7631</v>
      </c>
      <c r="Z9" s="89" t="s">
        <v>7134</v>
      </c>
      <c r="AA9" s="89" t="s">
        <v>7458</v>
      </c>
      <c r="AB9" s="89" t="s">
        <v>7459</v>
      </c>
    </row>
    <row r="10" customFormat="false" ht="14.25" hidden="false" customHeight="false" outlineLevel="0" collapsed="false">
      <c r="A10" s="4" t="s">
        <v>11592</v>
      </c>
      <c r="B10" s="4" t="s">
        <v>18355</v>
      </c>
      <c r="I10" s="4" t="s">
        <v>1712</v>
      </c>
      <c r="J10" s="4" t="s">
        <v>2571</v>
      </c>
      <c r="L10" s="332"/>
      <c r="M10" s="332"/>
      <c r="T10" s="333" t="s">
        <v>18356</v>
      </c>
      <c r="U10" s="333" t="s">
        <v>18357</v>
      </c>
      <c r="V10" s="333" t="s">
        <v>871</v>
      </c>
      <c r="W10" s="334" t="b">
        <f aca="false">FALSE()</f>
        <v>0</v>
      </c>
      <c r="X10" s="333" t="s">
        <v>7127</v>
      </c>
      <c r="Z10" s="89" t="s">
        <v>7134</v>
      </c>
      <c r="AA10" s="89" t="s">
        <v>7458</v>
      </c>
      <c r="AB10" s="89" t="s">
        <v>18358</v>
      </c>
    </row>
    <row r="11" customFormat="false" ht="14.25" hidden="false" customHeight="false" outlineLevel="0" collapsed="false">
      <c r="A11" s="4" t="s">
        <v>7896</v>
      </c>
      <c r="B11" s="4" t="s">
        <v>18359</v>
      </c>
      <c r="I11" s="4" t="s">
        <v>18360</v>
      </c>
      <c r="J11" s="4" t="s">
        <v>18361</v>
      </c>
      <c r="L11" s="332"/>
      <c r="M11" s="332"/>
      <c r="T11" s="333" t="s">
        <v>18362</v>
      </c>
      <c r="U11" s="333" t="s">
        <v>18363</v>
      </c>
      <c r="V11" s="333" t="s">
        <v>871</v>
      </c>
      <c r="W11" s="334" t="b">
        <f aca="false">FALSE()</f>
        <v>0</v>
      </c>
      <c r="X11" s="333" t="s">
        <v>7127</v>
      </c>
      <c r="Z11" s="89" t="s">
        <v>7134</v>
      </c>
      <c r="AA11" s="89" t="s">
        <v>7458</v>
      </c>
      <c r="AB11" s="89" t="s">
        <v>18364</v>
      </c>
    </row>
    <row r="12" customFormat="false" ht="14.25" hidden="false" customHeight="false" outlineLevel="0" collapsed="false">
      <c r="A12" s="4" t="s">
        <v>7985</v>
      </c>
      <c r="B12" s="4" t="s">
        <v>18365</v>
      </c>
      <c r="I12" s="4" t="s">
        <v>1720</v>
      </c>
      <c r="J12" s="4" t="s">
        <v>18366</v>
      </c>
      <c r="L12" s="332"/>
      <c r="M12" s="332"/>
      <c r="T12" s="333" t="s">
        <v>18367</v>
      </c>
      <c r="U12" s="333" t="s">
        <v>18368</v>
      </c>
      <c r="V12" s="333" t="s">
        <v>871</v>
      </c>
      <c r="W12" s="334" t="b">
        <f aca="false">FALSE()</f>
        <v>0</v>
      </c>
      <c r="X12" s="333" t="s">
        <v>7127</v>
      </c>
      <c r="Z12" s="89" t="s">
        <v>7134</v>
      </c>
      <c r="AA12" s="89" t="s">
        <v>7477</v>
      </c>
      <c r="AB12" s="89" t="s">
        <v>13230</v>
      </c>
    </row>
    <row r="13" customFormat="false" ht="14.25" hidden="false" customHeight="false" outlineLevel="0" collapsed="false">
      <c r="A13" s="4" t="s">
        <v>24</v>
      </c>
      <c r="B13" s="4" t="s">
        <v>18369</v>
      </c>
      <c r="I13" s="4" t="s">
        <v>18370</v>
      </c>
      <c r="J13" s="4" t="s">
        <v>18371</v>
      </c>
      <c r="L13" s="332"/>
      <c r="M13" s="332"/>
      <c r="T13" s="333" t="s">
        <v>18372</v>
      </c>
      <c r="U13" s="333" t="s">
        <v>9082</v>
      </c>
      <c r="V13" s="333" t="s">
        <v>871</v>
      </c>
      <c r="W13" s="334" t="b">
        <f aca="false">FALSE()</f>
        <v>0</v>
      </c>
      <c r="X13" s="333" t="s">
        <v>7127</v>
      </c>
      <c r="Z13" s="89" t="s">
        <v>7134</v>
      </c>
      <c r="AA13" s="89" t="s">
        <v>7477</v>
      </c>
      <c r="AB13" s="89" t="s">
        <v>7478</v>
      </c>
    </row>
    <row r="14" customFormat="false" ht="14.25" hidden="false" customHeight="false" outlineLevel="0" collapsed="false">
      <c r="B14" s="4" t="s">
        <v>18373</v>
      </c>
      <c r="I14" s="4" t="s">
        <v>18374</v>
      </c>
      <c r="J14" s="4" t="s">
        <v>18375</v>
      </c>
      <c r="L14" s="332"/>
      <c r="T14" s="333" t="s">
        <v>18376</v>
      </c>
      <c r="U14" s="333" t="s">
        <v>18377</v>
      </c>
      <c r="V14" s="333" t="s">
        <v>18378</v>
      </c>
      <c r="W14" s="334" t="b">
        <f aca="false">TRUE()</f>
        <v>1</v>
      </c>
      <c r="X14" s="333" t="s">
        <v>67</v>
      </c>
      <c r="Z14" s="89" t="s">
        <v>7134</v>
      </c>
      <c r="AA14" s="89" t="s">
        <v>18379</v>
      </c>
      <c r="AB14" s="89" t="s">
        <v>18380</v>
      </c>
    </row>
    <row r="15" customFormat="false" ht="14.25" hidden="false" customHeight="false" outlineLevel="0" collapsed="false">
      <c r="B15" s="4" t="s">
        <v>18381</v>
      </c>
      <c r="I15" s="4" t="s">
        <v>1841</v>
      </c>
      <c r="J15" s="4" t="s">
        <v>18382</v>
      </c>
      <c r="L15" s="332"/>
      <c r="M15" s="332"/>
      <c r="T15" s="333" t="s">
        <v>18383</v>
      </c>
      <c r="U15" s="333" t="s">
        <v>18384</v>
      </c>
      <c r="V15" s="333" t="s">
        <v>18385</v>
      </c>
      <c r="W15" s="334" t="b">
        <f aca="false">TRUE()</f>
        <v>1</v>
      </c>
      <c r="X15" s="333" t="s">
        <v>67</v>
      </c>
      <c r="Z15" s="89" t="s">
        <v>7134</v>
      </c>
      <c r="AA15" s="89" t="s">
        <v>7135</v>
      </c>
      <c r="AB15" s="89" t="s">
        <v>7136</v>
      </c>
    </row>
    <row r="16" customFormat="false" ht="14.25" hidden="false" customHeight="false" outlineLevel="0" collapsed="false">
      <c r="B16" s="4" t="s">
        <v>18386</v>
      </c>
      <c r="I16" s="4" t="s">
        <v>18387</v>
      </c>
      <c r="J16" s="4" t="s">
        <v>18388</v>
      </c>
      <c r="L16" s="332"/>
      <c r="T16" s="333" t="s">
        <v>18389</v>
      </c>
      <c r="U16" s="333" t="s">
        <v>18390</v>
      </c>
      <c r="V16" s="333" t="s">
        <v>18385</v>
      </c>
      <c r="W16" s="334" t="b">
        <f aca="false">TRUE()</f>
        <v>1</v>
      </c>
      <c r="X16" s="333" t="s">
        <v>67</v>
      </c>
      <c r="Z16" s="89" t="s">
        <v>7134</v>
      </c>
      <c r="AA16" s="89" t="s">
        <v>7135</v>
      </c>
      <c r="AB16" s="89" t="s">
        <v>7591</v>
      </c>
    </row>
    <row r="17" customFormat="false" ht="14.25" hidden="false" customHeight="false" outlineLevel="0" collapsed="false">
      <c r="A17" s="4" t="s">
        <v>67</v>
      </c>
      <c r="B17" s="4" t="s">
        <v>18391</v>
      </c>
      <c r="I17" s="4" t="s">
        <v>18392</v>
      </c>
      <c r="J17" s="4" t="s">
        <v>18393</v>
      </c>
      <c r="L17" s="332"/>
      <c r="M17" s="332"/>
      <c r="T17" s="333" t="s">
        <v>18394</v>
      </c>
      <c r="U17" s="333" t="s">
        <v>18395</v>
      </c>
      <c r="V17" s="333" t="s">
        <v>18385</v>
      </c>
      <c r="W17" s="334" t="b">
        <f aca="false">TRUE()</f>
        <v>1</v>
      </c>
      <c r="X17" s="333" t="s">
        <v>67</v>
      </c>
      <c r="Z17" s="89" t="s">
        <v>7134</v>
      </c>
      <c r="AA17" s="89" t="s">
        <v>7135</v>
      </c>
      <c r="AB17" s="89" t="s">
        <v>7895</v>
      </c>
    </row>
    <row r="18" customFormat="false" ht="14.25" hidden="false" customHeight="false" outlineLevel="0" collapsed="false">
      <c r="A18" s="4" t="s">
        <v>43</v>
      </c>
      <c r="I18" s="4" t="s">
        <v>18396</v>
      </c>
      <c r="J18" s="4" t="s">
        <v>18397</v>
      </c>
      <c r="L18" s="332"/>
      <c r="M18" s="332"/>
      <c r="T18" s="333" t="s">
        <v>18398</v>
      </c>
      <c r="U18" s="333" t="s">
        <v>18399</v>
      </c>
      <c r="V18" s="333" t="s">
        <v>18385</v>
      </c>
      <c r="W18" s="334" t="b">
        <f aca="false">TRUE()</f>
        <v>1</v>
      </c>
      <c r="X18" s="333" t="s">
        <v>67</v>
      </c>
      <c r="Z18" s="89" t="s">
        <v>7134</v>
      </c>
      <c r="AA18" s="89" t="s">
        <v>7135</v>
      </c>
      <c r="AB18" s="89" t="s">
        <v>8052</v>
      </c>
    </row>
    <row r="19" customFormat="false" ht="14.25" hidden="false" customHeight="false" outlineLevel="0" collapsed="false">
      <c r="A19" s="4" t="s">
        <v>50</v>
      </c>
      <c r="I19" s="4" t="s">
        <v>18400</v>
      </c>
      <c r="J19" s="4" t="s">
        <v>18401</v>
      </c>
      <c r="L19" s="332"/>
      <c r="M19" s="332"/>
      <c r="T19" s="333" t="s">
        <v>18402</v>
      </c>
      <c r="U19" s="333" t="s">
        <v>18403</v>
      </c>
      <c r="V19" s="333" t="s">
        <v>18385</v>
      </c>
      <c r="W19" s="334" t="b">
        <f aca="false">TRUE()</f>
        <v>1</v>
      </c>
      <c r="X19" s="333" t="s">
        <v>67</v>
      </c>
      <c r="Z19" s="89" t="s">
        <v>7134</v>
      </c>
      <c r="AA19" s="89" t="s">
        <v>7135</v>
      </c>
      <c r="AB19" s="89" t="s">
        <v>7845</v>
      </c>
    </row>
    <row r="20" customFormat="false" ht="14.25" hidden="false" customHeight="false" outlineLevel="0" collapsed="false">
      <c r="A20" s="4" t="s">
        <v>93</v>
      </c>
      <c r="I20" s="4" t="s">
        <v>18404</v>
      </c>
      <c r="J20" s="4" t="s">
        <v>18405</v>
      </c>
      <c r="L20" s="332"/>
      <c r="M20" s="332"/>
      <c r="T20" s="333" t="s">
        <v>18406</v>
      </c>
      <c r="U20" s="333" t="s">
        <v>18407</v>
      </c>
      <c r="V20" s="333" t="s">
        <v>18385</v>
      </c>
      <c r="W20" s="334" t="b">
        <f aca="false">TRUE()</f>
        <v>1</v>
      </c>
      <c r="X20" s="333" t="s">
        <v>67</v>
      </c>
      <c r="Z20" s="89" t="s">
        <v>7134</v>
      </c>
      <c r="AA20" s="89" t="s">
        <v>7135</v>
      </c>
      <c r="AB20" s="89" t="s">
        <v>10710</v>
      </c>
    </row>
    <row r="21" customFormat="false" ht="14.25" hidden="false" customHeight="false" outlineLevel="0" collapsed="false">
      <c r="A21" s="4" t="s">
        <v>7985</v>
      </c>
      <c r="I21" s="4" t="s">
        <v>18408</v>
      </c>
      <c r="J21" s="4" t="s">
        <v>18409</v>
      </c>
      <c r="L21" s="332"/>
      <c r="M21" s="332"/>
      <c r="T21" s="333" t="s">
        <v>18410</v>
      </c>
      <c r="U21" s="333" t="s">
        <v>18411</v>
      </c>
      <c r="V21" s="333" t="s">
        <v>18385</v>
      </c>
      <c r="W21" s="334" t="b">
        <f aca="false">TRUE()</f>
        <v>1</v>
      </c>
      <c r="X21" s="333" t="s">
        <v>67</v>
      </c>
      <c r="Z21" s="89" t="s">
        <v>7134</v>
      </c>
      <c r="AA21" s="89" t="s">
        <v>18412</v>
      </c>
      <c r="AB21" s="89" t="s">
        <v>18413</v>
      </c>
    </row>
    <row r="22" customFormat="false" ht="14.25" hidden="false" customHeight="false" outlineLevel="0" collapsed="false">
      <c r="A22" s="4" t="s">
        <v>24</v>
      </c>
      <c r="I22" s="4" t="s">
        <v>1787</v>
      </c>
      <c r="J22" s="4" t="s">
        <v>18414</v>
      </c>
      <c r="L22" s="332"/>
      <c r="M22" s="332"/>
      <c r="T22" s="333" t="s">
        <v>18415</v>
      </c>
      <c r="U22" s="333" t="s">
        <v>18416</v>
      </c>
      <c r="V22" s="333" t="s">
        <v>18417</v>
      </c>
      <c r="W22" s="334" t="b">
        <f aca="false">TRUE()</f>
        <v>1</v>
      </c>
      <c r="X22" s="333" t="s">
        <v>67</v>
      </c>
      <c r="Z22" s="89" t="s">
        <v>18418</v>
      </c>
      <c r="AA22" s="89" t="s">
        <v>18419</v>
      </c>
      <c r="AB22" s="89" t="s">
        <v>18420</v>
      </c>
    </row>
    <row r="23" customFormat="false" ht="14.25" hidden="false" customHeight="false" outlineLevel="0" collapsed="false">
      <c r="I23" s="4" t="s">
        <v>18421</v>
      </c>
      <c r="J23" s="4" t="s">
        <v>18422</v>
      </c>
      <c r="L23" s="332"/>
      <c r="M23" s="332"/>
      <c r="T23" s="333" t="s">
        <v>18423</v>
      </c>
      <c r="U23" s="333" t="s">
        <v>18424</v>
      </c>
      <c r="V23" s="333" t="s">
        <v>18417</v>
      </c>
      <c r="W23" s="334" t="b">
        <f aca="false">TRUE()</f>
        <v>1</v>
      </c>
      <c r="X23" s="333" t="s">
        <v>67</v>
      </c>
      <c r="Z23" s="89" t="s">
        <v>18418</v>
      </c>
      <c r="AA23" s="89" t="s">
        <v>18425</v>
      </c>
      <c r="AB23" s="89" t="s">
        <v>18426</v>
      </c>
    </row>
    <row r="24" customFormat="false" ht="14.25" hidden="false" customHeight="false" outlineLevel="0" collapsed="false">
      <c r="I24" s="4" t="s">
        <v>18427</v>
      </c>
      <c r="J24" s="4" t="s">
        <v>18428</v>
      </c>
      <c r="L24" s="332"/>
      <c r="M24" s="332"/>
      <c r="T24" s="333" t="s">
        <v>18429</v>
      </c>
      <c r="U24" s="333" t="s">
        <v>18430</v>
      </c>
      <c r="V24" s="333" t="s">
        <v>18417</v>
      </c>
      <c r="W24" s="334" t="b">
        <f aca="false">TRUE()</f>
        <v>1</v>
      </c>
      <c r="X24" s="333" t="s">
        <v>67</v>
      </c>
      <c r="Z24" s="89" t="s">
        <v>18418</v>
      </c>
      <c r="AA24" s="89" t="s">
        <v>18425</v>
      </c>
      <c r="AB24" s="89" t="s">
        <v>18431</v>
      </c>
    </row>
    <row r="25" customFormat="false" ht="14.25" hidden="false" customHeight="false" outlineLevel="0" collapsed="false">
      <c r="I25" s="4" t="s">
        <v>1790</v>
      </c>
      <c r="J25" s="4" t="s">
        <v>18432</v>
      </c>
      <c r="L25" s="332"/>
      <c r="M25" s="332"/>
      <c r="T25" s="333" t="s">
        <v>18433</v>
      </c>
      <c r="U25" s="333" t="s">
        <v>18434</v>
      </c>
      <c r="V25" s="333" t="s">
        <v>18435</v>
      </c>
      <c r="W25" s="334" t="b">
        <f aca="false">TRUE()</f>
        <v>1</v>
      </c>
      <c r="X25" s="333" t="s">
        <v>67</v>
      </c>
      <c r="Z25" s="89" t="s">
        <v>18418</v>
      </c>
      <c r="AA25" s="89" t="s">
        <v>18436</v>
      </c>
      <c r="AB25" s="89" t="s">
        <v>18437</v>
      </c>
    </row>
    <row r="26" customFormat="false" ht="14.25" hidden="false" customHeight="false" outlineLevel="0" collapsed="false">
      <c r="I26" s="4" t="s">
        <v>18438</v>
      </c>
      <c r="J26" s="4" t="s">
        <v>18439</v>
      </c>
      <c r="L26" s="332"/>
      <c r="M26" s="332"/>
      <c r="T26" s="333" t="s">
        <v>18440</v>
      </c>
      <c r="U26" s="333" t="s">
        <v>18441</v>
      </c>
      <c r="V26" s="333" t="s">
        <v>18435</v>
      </c>
      <c r="W26" s="334" t="b">
        <f aca="false">TRUE()</f>
        <v>1</v>
      </c>
      <c r="X26" s="333" t="s">
        <v>67</v>
      </c>
      <c r="Z26" s="89" t="s">
        <v>18418</v>
      </c>
      <c r="AA26" s="89" t="s">
        <v>18436</v>
      </c>
      <c r="AB26" s="89" t="s">
        <v>18442</v>
      </c>
    </row>
    <row r="27" customFormat="false" ht="14.25" hidden="false" customHeight="false" outlineLevel="0" collapsed="false">
      <c r="I27" s="4" t="s">
        <v>18443</v>
      </c>
      <c r="J27" s="4" t="s">
        <v>18444</v>
      </c>
      <c r="L27" s="332"/>
      <c r="M27" s="332"/>
      <c r="T27" s="333" t="s">
        <v>18445</v>
      </c>
      <c r="U27" s="333" t="s">
        <v>18446</v>
      </c>
      <c r="V27" s="333" t="s">
        <v>18435</v>
      </c>
      <c r="W27" s="334" t="b">
        <f aca="false">TRUE()</f>
        <v>1</v>
      </c>
      <c r="X27" s="333" t="s">
        <v>67</v>
      </c>
      <c r="Z27" s="89" t="s">
        <v>18418</v>
      </c>
      <c r="AA27" s="89" t="s">
        <v>18447</v>
      </c>
      <c r="AB27" s="89" t="s">
        <v>18448</v>
      </c>
    </row>
    <row r="28" customFormat="false" ht="14.25" hidden="false" customHeight="false" outlineLevel="0" collapsed="false">
      <c r="I28" s="4" t="s">
        <v>18449</v>
      </c>
      <c r="J28" s="4" t="s">
        <v>18450</v>
      </c>
      <c r="L28" s="332"/>
      <c r="M28" s="332"/>
      <c r="T28" s="333" t="s">
        <v>18451</v>
      </c>
      <c r="U28" s="333" t="s">
        <v>18452</v>
      </c>
      <c r="V28" s="333" t="s">
        <v>18435</v>
      </c>
      <c r="W28" s="334" t="b">
        <f aca="false">TRUE()</f>
        <v>1</v>
      </c>
      <c r="X28" s="333" t="s">
        <v>67</v>
      </c>
      <c r="Z28" s="89" t="s">
        <v>18418</v>
      </c>
      <c r="AA28" s="89" t="s">
        <v>18453</v>
      </c>
      <c r="AB28" s="89" t="s">
        <v>18454</v>
      </c>
    </row>
    <row r="29" customFormat="false" ht="14.25" hidden="false" customHeight="false" outlineLevel="0" collapsed="false">
      <c r="I29" s="4" t="s">
        <v>18455</v>
      </c>
      <c r="J29" s="4" t="s">
        <v>18456</v>
      </c>
      <c r="L29" s="332"/>
      <c r="M29" s="332"/>
      <c r="T29" s="333" t="s">
        <v>18457</v>
      </c>
      <c r="U29" s="333" t="s">
        <v>18458</v>
      </c>
      <c r="V29" s="333" t="s">
        <v>18435</v>
      </c>
      <c r="W29" s="334" t="b">
        <f aca="false">TRUE()</f>
        <v>1</v>
      </c>
      <c r="X29" s="333" t="s">
        <v>67</v>
      </c>
      <c r="Z29" s="89" t="s">
        <v>18418</v>
      </c>
      <c r="AA29" s="89" t="s">
        <v>18459</v>
      </c>
      <c r="AB29" s="89" t="s">
        <v>18460</v>
      </c>
    </row>
    <row r="30" customFormat="false" ht="14.25" hidden="false" customHeight="false" outlineLevel="0" collapsed="false">
      <c r="I30" s="4" t="s">
        <v>18461</v>
      </c>
      <c r="J30" s="4" t="s">
        <v>18462</v>
      </c>
      <c r="L30" s="332"/>
      <c r="M30" s="332"/>
      <c r="T30" s="333" t="s">
        <v>18463</v>
      </c>
      <c r="U30" s="333" t="s">
        <v>18464</v>
      </c>
      <c r="V30" s="333" t="s">
        <v>18435</v>
      </c>
      <c r="W30" s="334" t="b">
        <f aca="false">TRUE()</f>
        <v>1</v>
      </c>
      <c r="X30" s="333" t="s">
        <v>67</v>
      </c>
      <c r="Z30" s="89" t="s">
        <v>18418</v>
      </c>
      <c r="AA30" s="89" t="s">
        <v>18465</v>
      </c>
      <c r="AB30" s="89" t="s">
        <v>18466</v>
      </c>
    </row>
    <row r="31" customFormat="false" ht="14.25" hidden="false" customHeight="false" outlineLevel="0" collapsed="false">
      <c r="I31" s="4" t="s">
        <v>18467</v>
      </c>
      <c r="J31" s="4" t="s">
        <v>18468</v>
      </c>
      <c r="L31" s="332"/>
      <c r="M31" s="332"/>
      <c r="T31" s="333" t="s">
        <v>18469</v>
      </c>
      <c r="U31" s="333" t="s">
        <v>18470</v>
      </c>
      <c r="V31" s="333" t="s">
        <v>18435</v>
      </c>
      <c r="W31" s="334" t="b">
        <f aca="false">TRUE()</f>
        <v>1</v>
      </c>
      <c r="X31" s="333" t="s">
        <v>67</v>
      </c>
      <c r="Z31" s="89" t="s">
        <v>18418</v>
      </c>
      <c r="AA31" s="89" t="s">
        <v>7127</v>
      </c>
      <c r="AB31" s="89" t="s">
        <v>18471</v>
      </c>
    </row>
    <row r="32" customFormat="false" ht="14.25" hidden="false" customHeight="false" outlineLevel="0" collapsed="false">
      <c r="I32" s="4" t="s">
        <v>18472</v>
      </c>
      <c r="L32" s="332"/>
      <c r="M32" s="332"/>
      <c r="T32" s="333" t="s">
        <v>18473</v>
      </c>
      <c r="U32" s="333" t="s">
        <v>18474</v>
      </c>
      <c r="V32" s="333" t="s">
        <v>18435</v>
      </c>
      <c r="W32" s="334" t="b">
        <f aca="false">TRUE()</f>
        <v>1</v>
      </c>
      <c r="X32" s="333" t="s">
        <v>67</v>
      </c>
      <c r="Z32" s="89" t="s">
        <v>43</v>
      </c>
      <c r="AA32" s="89" t="s">
        <v>7907</v>
      </c>
      <c r="AB32" s="89" t="s">
        <v>7913</v>
      </c>
    </row>
    <row r="33" customFormat="false" ht="14.25" hidden="false" customHeight="false" outlineLevel="0" collapsed="false">
      <c r="I33" s="4" t="s">
        <v>18475</v>
      </c>
      <c r="L33" s="332"/>
      <c r="M33" s="332"/>
      <c r="T33" s="333" t="s">
        <v>18476</v>
      </c>
      <c r="U33" s="333" t="s">
        <v>18477</v>
      </c>
      <c r="V33" s="333" t="s">
        <v>18385</v>
      </c>
      <c r="W33" s="334" t="b">
        <f aca="false">TRUE()</f>
        <v>1</v>
      </c>
      <c r="X33" s="333" t="s">
        <v>67</v>
      </c>
      <c r="Z33" s="89" t="s">
        <v>43</v>
      </c>
      <c r="AA33" s="89" t="s">
        <v>7907</v>
      </c>
      <c r="AB33" s="89" t="s">
        <v>7908</v>
      </c>
    </row>
    <row r="34" customFormat="false" ht="14.25" hidden="false" customHeight="false" outlineLevel="0" collapsed="false">
      <c r="I34" s="4" t="s">
        <v>1722</v>
      </c>
      <c r="L34" s="332"/>
      <c r="M34" s="332"/>
      <c r="T34" s="333" t="s">
        <v>18478</v>
      </c>
      <c r="U34" s="333" t="s">
        <v>18479</v>
      </c>
      <c r="V34" s="333" t="s">
        <v>18385</v>
      </c>
      <c r="W34" s="334" t="b">
        <f aca="false">TRUE()</f>
        <v>1</v>
      </c>
      <c r="X34" s="333" t="s">
        <v>67</v>
      </c>
      <c r="Z34" s="89" t="s">
        <v>43</v>
      </c>
      <c r="AA34" s="89" t="s">
        <v>7907</v>
      </c>
      <c r="AB34" s="89" t="s">
        <v>18480</v>
      </c>
    </row>
    <row r="35" customFormat="false" ht="14.25" hidden="false" customHeight="false" outlineLevel="0" collapsed="false">
      <c r="I35" s="4" t="s">
        <v>18481</v>
      </c>
      <c r="L35" s="332"/>
      <c r="M35" s="332"/>
      <c r="T35" s="333" t="s">
        <v>18482</v>
      </c>
      <c r="U35" s="333" t="s">
        <v>18483</v>
      </c>
      <c r="V35" s="333" t="s">
        <v>18435</v>
      </c>
      <c r="W35" s="334" t="b">
        <f aca="false">FALSE()</f>
        <v>0</v>
      </c>
      <c r="X35" s="333" t="s">
        <v>67</v>
      </c>
      <c r="Z35" s="89" t="s">
        <v>43</v>
      </c>
      <c r="AA35" s="89" t="s">
        <v>7907</v>
      </c>
      <c r="AB35" s="89" t="s">
        <v>18484</v>
      </c>
    </row>
    <row r="36" customFormat="false" ht="14.25" hidden="false" customHeight="false" outlineLevel="0" collapsed="false">
      <c r="I36" s="4" t="s">
        <v>18485</v>
      </c>
      <c r="L36" s="332"/>
      <c r="M36" s="332"/>
      <c r="T36" s="333" t="s">
        <v>18486</v>
      </c>
      <c r="U36" s="333" t="s">
        <v>18487</v>
      </c>
      <c r="V36" s="333" t="s">
        <v>18435</v>
      </c>
      <c r="W36" s="334" t="b">
        <f aca="false">FALSE()</f>
        <v>0</v>
      </c>
      <c r="X36" s="333" t="s">
        <v>67</v>
      </c>
      <c r="Z36" s="89" t="s">
        <v>43</v>
      </c>
      <c r="AA36" s="89" t="s">
        <v>7907</v>
      </c>
      <c r="AB36" s="89" t="s">
        <v>18488</v>
      </c>
    </row>
    <row r="37" customFormat="false" ht="14.25" hidden="false" customHeight="false" outlineLevel="0" collapsed="false">
      <c r="I37" s="4" t="s">
        <v>1793</v>
      </c>
      <c r="L37" s="332"/>
      <c r="M37" s="332"/>
      <c r="T37" s="333" t="s">
        <v>18489</v>
      </c>
      <c r="U37" s="333" t="s">
        <v>18490</v>
      </c>
      <c r="V37" s="333" t="s">
        <v>18435</v>
      </c>
      <c r="W37" s="334" t="b">
        <f aca="false">FALSE()</f>
        <v>0</v>
      </c>
      <c r="X37" s="333" t="s">
        <v>67</v>
      </c>
      <c r="Z37" s="89" t="s">
        <v>43</v>
      </c>
      <c r="AA37" s="89" t="s">
        <v>7915</v>
      </c>
      <c r="AB37" s="89" t="s">
        <v>10971</v>
      </c>
    </row>
    <row r="38" customFormat="false" ht="14.25" hidden="false" customHeight="false" outlineLevel="0" collapsed="false">
      <c r="I38" s="4" t="s">
        <v>1776</v>
      </c>
      <c r="L38" s="332"/>
      <c r="M38" s="332"/>
      <c r="T38" s="333" t="s">
        <v>18491</v>
      </c>
      <c r="U38" s="333" t="s">
        <v>18492</v>
      </c>
      <c r="V38" s="333" t="s">
        <v>18435</v>
      </c>
      <c r="W38" s="334" t="b">
        <f aca="false">FALSE()</f>
        <v>0</v>
      </c>
      <c r="X38" s="333" t="s">
        <v>67</v>
      </c>
      <c r="Z38" s="89" t="s">
        <v>43</v>
      </c>
      <c r="AA38" s="89" t="s">
        <v>7915</v>
      </c>
      <c r="AB38" s="89" t="s">
        <v>18493</v>
      </c>
    </row>
    <row r="39" customFormat="false" ht="14.25" hidden="false" customHeight="false" outlineLevel="0" collapsed="false">
      <c r="I39" s="4" t="s">
        <v>1704</v>
      </c>
      <c r="L39" s="332"/>
      <c r="M39" s="332"/>
      <c r="T39" s="333" t="s">
        <v>18494</v>
      </c>
      <c r="U39" s="333" t="s">
        <v>18495</v>
      </c>
      <c r="V39" s="333" t="s">
        <v>18435</v>
      </c>
      <c r="W39" s="334" t="b">
        <f aca="false">FALSE()</f>
        <v>0</v>
      </c>
      <c r="X39" s="333" t="s">
        <v>67</v>
      </c>
      <c r="Z39" s="89" t="s">
        <v>43</v>
      </c>
      <c r="AA39" s="89" t="s">
        <v>7915</v>
      </c>
      <c r="AB39" s="89" t="s">
        <v>10968</v>
      </c>
    </row>
    <row r="40" customFormat="false" ht="14.25" hidden="false" customHeight="false" outlineLevel="0" collapsed="false">
      <c r="I40" s="4" t="s">
        <v>18496</v>
      </c>
      <c r="L40" s="332"/>
      <c r="M40" s="332"/>
      <c r="T40" s="336" t="s">
        <v>18497</v>
      </c>
      <c r="U40" s="337" t="s">
        <v>18498</v>
      </c>
      <c r="V40" s="337" t="s">
        <v>18435</v>
      </c>
      <c r="W40" s="338" t="b">
        <f aca="false">FALSE()</f>
        <v>0</v>
      </c>
      <c r="X40" s="337" t="s">
        <v>67</v>
      </c>
      <c r="Y40" s="337"/>
      <c r="Z40" s="89" t="s">
        <v>43</v>
      </c>
      <c r="AA40" s="89" t="s">
        <v>7942</v>
      </c>
      <c r="AB40" s="89" t="s">
        <v>9002</v>
      </c>
    </row>
    <row r="41" customFormat="false" ht="14.25" hidden="false" customHeight="false" outlineLevel="0" collapsed="false">
      <c r="I41" s="4" t="s">
        <v>18499</v>
      </c>
      <c r="L41" s="332"/>
      <c r="M41" s="332"/>
      <c r="T41" s="336" t="s">
        <v>18500</v>
      </c>
      <c r="U41" s="337" t="s">
        <v>18501</v>
      </c>
      <c r="V41" s="337" t="s">
        <v>18435</v>
      </c>
      <c r="W41" s="338" t="b">
        <f aca="false">FALSE()</f>
        <v>0</v>
      </c>
      <c r="X41" s="337" t="s">
        <v>67</v>
      </c>
      <c r="Y41" s="337"/>
      <c r="Z41" s="89" t="s">
        <v>43</v>
      </c>
      <c r="AA41" s="89" t="s">
        <v>7942</v>
      </c>
      <c r="AB41" s="89" t="s">
        <v>8991</v>
      </c>
    </row>
    <row r="42" customFormat="false" ht="14.25" hidden="false" customHeight="false" outlineLevel="0" collapsed="false">
      <c r="I42" s="4" t="s">
        <v>18502</v>
      </c>
      <c r="L42" s="332"/>
      <c r="M42" s="332"/>
      <c r="U42" s="333"/>
      <c r="Z42" s="89" t="s">
        <v>43</v>
      </c>
      <c r="AA42" s="89" t="s">
        <v>11439</v>
      </c>
      <c r="AB42" s="89" t="s">
        <v>18503</v>
      </c>
    </row>
    <row r="43" customFormat="false" ht="14.25" hidden="false" customHeight="false" outlineLevel="0" collapsed="false">
      <c r="I43" s="4" t="s">
        <v>18504</v>
      </c>
      <c r="L43" s="332"/>
      <c r="M43" s="332"/>
      <c r="Z43" s="89" t="s">
        <v>43</v>
      </c>
      <c r="AA43" s="89" t="s">
        <v>11439</v>
      </c>
      <c r="AB43" s="89" t="s">
        <v>18505</v>
      </c>
    </row>
    <row r="44" customFormat="false" ht="14.25" hidden="false" customHeight="false" outlineLevel="0" collapsed="false">
      <c r="I44" s="4" t="s">
        <v>18506</v>
      </c>
      <c r="L44" s="332"/>
      <c r="M44" s="332"/>
      <c r="Z44" s="89" t="s">
        <v>43</v>
      </c>
      <c r="AA44" s="89" t="s">
        <v>18507</v>
      </c>
      <c r="AB44" s="89" t="s">
        <v>18508</v>
      </c>
    </row>
    <row r="45" customFormat="false" ht="14.25" hidden="false" customHeight="false" outlineLevel="0" collapsed="false">
      <c r="I45" s="4" t="s">
        <v>18509</v>
      </c>
      <c r="L45" s="332"/>
      <c r="M45" s="332"/>
      <c r="Z45" s="89" t="s">
        <v>43</v>
      </c>
      <c r="AA45" s="89" t="s">
        <v>18510</v>
      </c>
      <c r="AB45" s="89" t="s">
        <v>18511</v>
      </c>
    </row>
    <row r="46" customFormat="false" ht="14.25" hidden="false" customHeight="false" outlineLevel="0" collapsed="false">
      <c r="I46" s="4" t="s">
        <v>18512</v>
      </c>
      <c r="L46" s="332"/>
      <c r="M46" s="332"/>
      <c r="Z46" s="89" t="s">
        <v>43</v>
      </c>
      <c r="AA46" s="89" t="s">
        <v>18513</v>
      </c>
      <c r="AB46" s="89" t="s">
        <v>18513</v>
      </c>
    </row>
    <row r="47" customFormat="false" ht="14.25" hidden="false" customHeight="false" outlineLevel="0" collapsed="false">
      <c r="I47" s="4" t="s">
        <v>2887</v>
      </c>
      <c r="L47" s="332"/>
      <c r="M47" s="332"/>
      <c r="Z47" s="89" t="s">
        <v>43</v>
      </c>
      <c r="AA47" s="89" t="s">
        <v>18514</v>
      </c>
      <c r="AB47" s="89" t="s">
        <v>18514</v>
      </c>
    </row>
    <row r="48" customFormat="false" ht="14.25" hidden="false" customHeight="false" outlineLevel="0" collapsed="false">
      <c r="I48" s="4" t="s">
        <v>1717</v>
      </c>
      <c r="L48" s="332"/>
      <c r="M48" s="332"/>
      <c r="Z48" s="89" t="s">
        <v>43</v>
      </c>
      <c r="AA48" s="89" t="s">
        <v>18515</v>
      </c>
      <c r="AB48" s="89" t="s">
        <v>18515</v>
      </c>
    </row>
    <row r="49" customFormat="false" ht="14.25" hidden="false" customHeight="false" outlineLevel="0" collapsed="false">
      <c r="I49" s="4" t="s">
        <v>18516</v>
      </c>
      <c r="L49" s="332"/>
      <c r="M49" s="332"/>
      <c r="Z49" s="89" t="s">
        <v>43</v>
      </c>
      <c r="AA49" s="89" t="s">
        <v>7127</v>
      </c>
      <c r="AB49" s="89" t="s">
        <v>7934</v>
      </c>
    </row>
    <row r="50" customFormat="false" ht="14.25" hidden="false" customHeight="false" outlineLevel="0" collapsed="false">
      <c r="I50" s="4" t="s">
        <v>18517</v>
      </c>
      <c r="L50" s="332"/>
      <c r="Z50" s="89" t="s">
        <v>11599</v>
      </c>
      <c r="AA50" s="89" t="s">
        <v>14256</v>
      </c>
      <c r="AB50" s="89" t="s">
        <v>18518</v>
      </c>
    </row>
    <row r="51" customFormat="false" ht="14.25" hidden="false" customHeight="false" outlineLevel="0" collapsed="false">
      <c r="I51" s="4" t="s">
        <v>18519</v>
      </c>
      <c r="L51" s="332"/>
      <c r="M51" s="332"/>
      <c r="Z51" s="89" t="s">
        <v>11599</v>
      </c>
      <c r="AA51" s="89" t="s">
        <v>18520</v>
      </c>
      <c r="AB51" s="89" t="s">
        <v>18521</v>
      </c>
    </row>
    <row r="52" customFormat="false" ht="14.25" hidden="false" customHeight="false" outlineLevel="0" collapsed="false">
      <c r="I52" s="4" t="s">
        <v>1796</v>
      </c>
      <c r="L52" s="332"/>
      <c r="M52" s="332"/>
      <c r="Z52" s="89" t="s">
        <v>11599</v>
      </c>
      <c r="AA52" s="89" t="s">
        <v>11600</v>
      </c>
      <c r="AB52" s="89" t="s">
        <v>7988</v>
      </c>
    </row>
    <row r="53" customFormat="false" ht="14.25" hidden="false" customHeight="false" outlineLevel="0" collapsed="false">
      <c r="I53" s="4" t="s">
        <v>1862</v>
      </c>
      <c r="L53" s="332"/>
      <c r="M53" s="332"/>
      <c r="Z53" s="89" t="s">
        <v>11599</v>
      </c>
      <c r="AA53" s="89" t="s">
        <v>18522</v>
      </c>
      <c r="AB53" s="89" t="s">
        <v>18523</v>
      </c>
    </row>
    <row r="54" customFormat="false" ht="14.25" hidden="false" customHeight="false" outlineLevel="0" collapsed="false">
      <c r="I54" s="4" t="s">
        <v>18524</v>
      </c>
      <c r="L54" s="332"/>
      <c r="M54" s="332"/>
      <c r="Z54" s="89" t="s">
        <v>11599</v>
      </c>
      <c r="AA54" s="89" t="s">
        <v>18525</v>
      </c>
      <c r="AB54" s="89" t="s">
        <v>18526</v>
      </c>
    </row>
    <row r="55" customFormat="false" ht="14.25" hidden="false" customHeight="false" outlineLevel="0" collapsed="false">
      <c r="I55" s="4" t="s">
        <v>18527</v>
      </c>
      <c r="L55" s="332"/>
      <c r="M55" s="332"/>
      <c r="Z55" s="89" t="s">
        <v>11599</v>
      </c>
      <c r="AA55" s="89" t="s">
        <v>18528</v>
      </c>
      <c r="AB55" s="89" t="s">
        <v>18529</v>
      </c>
    </row>
    <row r="56" customFormat="false" ht="14.25" hidden="false" customHeight="false" outlineLevel="0" collapsed="false">
      <c r="I56" s="4" t="s">
        <v>18530</v>
      </c>
      <c r="L56" s="332"/>
      <c r="M56" s="332"/>
      <c r="Z56" s="89" t="s">
        <v>11599</v>
      </c>
      <c r="AA56" s="89" t="s">
        <v>7127</v>
      </c>
      <c r="AB56" s="89" t="s">
        <v>18531</v>
      </c>
    </row>
    <row r="57" customFormat="false" ht="14.25" hidden="false" customHeight="false" outlineLevel="0" collapsed="false">
      <c r="I57" s="4" t="s">
        <v>18532</v>
      </c>
      <c r="L57" s="332"/>
      <c r="M57" s="332"/>
      <c r="Z57" s="89" t="s">
        <v>7631</v>
      </c>
      <c r="AA57" s="89" t="s">
        <v>7632</v>
      </c>
      <c r="AB57" s="89" t="s">
        <v>7633</v>
      </c>
    </row>
    <row r="58" customFormat="false" ht="14.25" hidden="false" customHeight="false" outlineLevel="0" collapsed="false">
      <c r="I58" s="4" t="s">
        <v>18533</v>
      </c>
      <c r="L58" s="332"/>
      <c r="M58" s="332"/>
      <c r="Z58" s="89" t="s">
        <v>7631</v>
      </c>
      <c r="AA58" s="89" t="s">
        <v>11855</v>
      </c>
      <c r="AB58" s="89" t="s">
        <v>12423</v>
      </c>
    </row>
    <row r="59" customFormat="false" ht="14.25" hidden="false" customHeight="false" outlineLevel="0" collapsed="false">
      <c r="I59" s="4" t="s">
        <v>18534</v>
      </c>
      <c r="L59" s="332"/>
      <c r="M59" s="332"/>
      <c r="Z59" s="89" t="s">
        <v>7631</v>
      </c>
      <c r="AA59" s="89" t="s">
        <v>11855</v>
      </c>
      <c r="AB59" s="89" t="s">
        <v>12418</v>
      </c>
    </row>
    <row r="60" customFormat="false" ht="14.25" hidden="false" customHeight="false" outlineLevel="0" collapsed="false">
      <c r="I60" s="4" t="s">
        <v>18535</v>
      </c>
      <c r="L60" s="332"/>
      <c r="M60" s="332"/>
      <c r="Z60" s="89" t="s">
        <v>7631</v>
      </c>
      <c r="AA60" s="89" t="s">
        <v>18536</v>
      </c>
      <c r="AB60" s="89" t="s">
        <v>18537</v>
      </c>
    </row>
    <row r="61" customFormat="false" ht="14.25" hidden="false" customHeight="false" outlineLevel="0" collapsed="false">
      <c r="I61" s="4" t="s">
        <v>2532</v>
      </c>
      <c r="L61" s="332"/>
      <c r="M61" s="332"/>
      <c r="Z61" s="89" t="s">
        <v>7631</v>
      </c>
      <c r="AA61" s="89" t="s">
        <v>7926</v>
      </c>
      <c r="AB61" s="89" t="s">
        <v>7927</v>
      </c>
    </row>
    <row r="62" customFormat="false" ht="14.25" hidden="false" customHeight="false" outlineLevel="0" collapsed="false">
      <c r="I62" s="4" t="s">
        <v>1729</v>
      </c>
      <c r="L62" s="332"/>
      <c r="M62" s="332"/>
      <c r="Z62" s="89" t="s">
        <v>7631</v>
      </c>
      <c r="AA62" s="89" t="s">
        <v>7926</v>
      </c>
      <c r="AB62" s="89" t="s">
        <v>11054</v>
      </c>
    </row>
    <row r="63" customFormat="false" ht="14.25" hidden="false" customHeight="false" outlineLevel="0" collapsed="false">
      <c r="I63" s="4" t="s">
        <v>1727</v>
      </c>
      <c r="L63" s="332"/>
      <c r="M63" s="332"/>
      <c r="Z63" s="89" t="s">
        <v>7631</v>
      </c>
      <c r="AA63" s="89" t="s">
        <v>7127</v>
      </c>
      <c r="AB63" s="89" t="s">
        <v>18538</v>
      </c>
    </row>
    <row r="64" customFormat="false" ht="14.25" hidden="false" customHeight="false" outlineLevel="0" collapsed="false">
      <c r="I64" s="4" t="s">
        <v>18539</v>
      </c>
      <c r="L64" s="332"/>
      <c r="M64" s="332"/>
      <c r="Z64" s="89" t="s">
        <v>7127</v>
      </c>
      <c r="AA64" s="89" t="s">
        <v>7705</v>
      </c>
      <c r="AB64" s="89" t="s">
        <v>7705</v>
      </c>
    </row>
    <row r="65" customFormat="false" ht="14.25" hidden="false" customHeight="false" outlineLevel="0" collapsed="false">
      <c r="I65" s="4" t="s">
        <v>18540</v>
      </c>
      <c r="L65" s="332"/>
      <c r="M65" s="332"/>
      <c r="Z65" s="89" t="s">
        <v>7127</v>
      </c>
      <c r="AA65" s="89" t="s">
        <v>7683</v>
      </c>
      <c r="AB65" s="89" t="s">
        <v>7991</v>
      </c>
    </row>
    <row r="66" customFormat="false" ht="14.25" hidden="false" customHeight="false" outlineLevel="0" collapsed="false">
      <c r="L66" s="332"/>
      <c r="M66" s="332"/>
      <c r="Z66" s="89" t="s">
        <v>7127</v>
      </c>
      <c r="AA66" s="89" t="s">
        <v>7610</v>
      </c>
      <c r="AB66" s="89" t="s">
        <v>7611</v>
      </c>
    </row>
    <row r="67" customFormat="false" ht="14.25" hidden="false" customHeight="false" outlineLevel="0" collapsed="false">
      <c r="L67" s="332"/>
      <c r="M67" s="332"/>
      <c r="Z67" s="89" t="s">
        <v>7127</v>
      </c>
      <c r="AA67" s="89" t="s">
        <v>7683</v>
      </c>
      <c r="AB67" s="89" t="s">
        <v>14196</v>
      </c>
    </row>
    <row r="68" customFormat="false" ht="14.25" hidden="false" customHeight="false" outlineLevel="0" collapsed="false">
      <c r="I68" s="4" t="s">
        <v>1709</v>
      </c>
      <c r="L68" s="332"/>
      <c r="M68" s="332"/>
      <c r="Z68" s="89" t="s">
        <v>7965</v>
      </c>
      <c r="AA68" s="89" t="s">
        <v>7966</v>
      </c>
      <c r="AB68" s="89" t="s">
        <v>7966</v>
      </c>
    </row>
    <row r="69" customFormat="false" ht="14.25" hidden="false" customHeight="false" outlineLevel="0" collapsed="false">
      <c r="I69" s="4" t="s">
        <v>18541</v>
      </c>
      <c r="L69" s="332"/>
      <c r="M69" s="332"/>
      <c r="Z69" s="89" t="s">
        <v>7537</v>
      </c>
      <c r="AA69" s="89" t="s">
        <v>7538</v>
      </c>
      <c r="AB69" s="89" t="s">
        <v>7539</v>
      </c>
    </row>
    <row r="70" customFormat="false" ht="14.25" hidden="false" customHeight="false" outlineLevel="0" collapsed="false">
      <c r="I70" s="4" t="s">
        <v>2780</v>
      </c>
      <c r="L70" s="332"/>
      <c r="M70" s="332"/>
    </row>
    <row r="71" customFormat="false" ht="14.25" hidden="false" customHeight="false" outlineLevel="0" collapsed="false">
      <c r="I71" s="4" t="s">
        <v>18542</v>
      </c>
      <c r="L71" s="332"/>
      <c r="Z71" s="89" t="s">
        <v>18280</v>
      </c>
    </row>
    <row r="72" customFormat="false" ht="14.25" hidden="false" customHeight="false" outlineLevel="0" collapsed="false">
      <c r="I72" s="4" t="s">
        <v>18543</v>
      </c>
      <c r="L72" s="332"/>
      <c r="M72" s="332"/>
      <c r="Z72" s="89" t="e">
        <f aca="false" t="array" ref="Z72:Z79">_xlfn.unique(cat_table[Sector])</f>
        <v>#NAME?</v>
      </c>
    </row>
    <row r="73" customFormat="false" ht="14.25" hidden="false" customHeight="false" outlineLevel="0" collapsed="false">
      <c r="I73" s="4" t="s">
        <v>18544</v>
      </c>
      <c r="L73" s="332"/>
      <c r="M73" s="332"/>
      <c r="Z73" s="89" t="e">
        <v>#NAME?</v>
      </c>
    </row>
    <row r="74" customFormat="false" ht="14.25" hidden="false" customHeight="false" outlineLevel="0" collapsed="false">
      <c r="I74" s="4" t="s">
        <v>18545</v>
      </c>
      <c r="L74" s="332"/>
      <c r="M74" s="332"/>
      <c r="Z74" s="89" t="e">
        <v>#NAME?</v>
      </c>
    </row>
    <row r="75" customFormat="false" ht="14.25" hidden="false" customHeight="false" outlineLevel="0" collapsed="false">
      <c r="I75" s="4" t="s">
        <v>1802</v>
      </c>
      <c r="L75" s="332"/>
      <c r="M75" s="332"/>
      <c r="Z75" s="89" t="e">
        <v>#NAME?</v>
      </c>
    </row>
    <row r="76" customFormat="false" ht="14.25" hidden="false" customHeight="false" outlineLevel="0" collapsed="false">
      <c r="I76" s="4" t="s">
        <v>18546</v>
      </c>
      <c r="L76" s="332"/>
      <c r="M76" s="332"/>
      <c r="Z76" s="89" t="e">
        <v>#NAME?</v>
      </c>
    </row>
    <row r="77" customFormat="false" ht="14.25" hidden="false" customHeight="false" outlineLevel="0" collapsed="false">
      <c r="I77" s="4" t="s">
        <v>18547</v>
      </c>
      <c r="Z77" s="4" t="e">
        <v>#NAME?</v>
      </c>
    </row>
    <row r="78" customFormat="false" ht="14.25" hidden="false" customHeight="false" outlineLevel="0" collapsed="false">
      <c r="I78" s="4" t="s">
        <v>18548</v>
      </c>
      <c r="L78" s="332"/>
      <c r="M78" s="332"/>
      <c r="Z78" s="89" t="e">
        <v>#NAME?</v>
      </c>
    </row>
    <row r="79" customFormat="false" ht="14.25" hidden="false" customHeight="false" outlineLevel="0" collapsed="false">
      <c r="I79" s="4" t="s">
        <v>18549</v>
      </c>
      <c r="L79" s="332"/>
      <c r="M79" s="332"/>
      <c r="Z79" s="89" t="e">
        <v>#NAME?</v>
      </c>
    </row>
    <row r="80" customFormat="false" ht="14.25" hidden="false" customHeight="false" outlineLevel="0" collapsed="false">
      <c r="I80" s="4" t="s">
        <v>2513</v>
      </c>
      <c r="L80" s="332"/>
      <c r="M80" s="332"/>
    </row>
    <row r="81" customFormat="false" ht="14.25" hidden="false" customHeight="false" outlineLevel="0" collapsed="false">
      <c r="I81" s="4" t="s">
        <v>1774</v>
      </c>
      <c r="L81" s="332"/>
      <c r="M81" s="332"/>
    </row>
    <row r="82" customFormat="false" ht="14.25" hidden="false" customHeight="false" outlineLevel="0" collapsed="false">
      <c r="I82" s="4" t="s">
        <v>2890</v>
      </c>
      <c r="L82" s="332"/>
      <c r="M82" s="332"/>
    </row>
    <row r="83" customFormat="false" ht="14.25" hidden="false" customHeight="false" outlineLevel="0" collapsed="false">
      <c r="I83" s="4" t="s">
        <v>2572</v>
      </c>
      <c r="L83" s="332"/>
      <c r="M83" s="332"/>
    </row>
    <row r="84" customFormat="false" ht="14.25" hidden="false" customHeight="false" outlineLevel="0" collapsed="false">
      <c r="I84" s="4" t="s">
        <v>2893</v>
      </c>
      <c r="L84" s="332"/>
      <c r="M84" s="332"/>
    </row>
    <row r="85" customFormat="false" ht="14.25" hidden="false" customHeight="false" outlineLevel="0" collapsed="false">
      <c r="I85" s="4" t="s">
        <v>18550</v>
      </c>
      <c r="L85" s="332"/>
      <c r="M85" s="332"/>
    </row>
    <row r="86" customFormat="false" ht="14.25" hidden="false" customHeight="false" outlineLevel="0" collapsed="false">
      <c r="I86" s="4" t="s">
        <v>2577</v>
      </c>
      <c r="L86" s="332"/>
      <c r="M86" s="332"/>
    </row>
    <row r="87" customFormat="false" ht="14.25" hidden="false" customHeight="false" outlineLevel="0" collapsed="false">
      <c r="I87" s="4" t="s">
        <v>1707</v>
      </c>
      <c r="L87" s="332"/>
      <c r="M87" s="332"/>
    </row>
    <row r="88" customFormat="false" ht="14.25" hidden="false" customHeight="false" outlineLevel="0" collapsed="false">
      <c r="I88" s="4" t="s">
        <v>18551</v>
      </c>
      <c r="L88" s="332"/>
      <c r="M88" s="332"/>
    </row>
    <row r="89" customFormat="false" ht="14.25" hidden="false" customHeight="false" outlineLevel="0" collapsed="false">
      <c r="I89" s="4" t="s">
        <v>18552</v>
      </c>
      <c r="L89" s="332"/>
      <c r="M89" s="332"/>
    </row>
    <row r="90" customFormat="false" ht="14.25" hidden="false" customHeight="false" outlineLevel="0" collapsed="false">
      <c r="I90" s="4" t="s">
        <v>2582</v>
      </c>
      <c r="L90" s="332"/>
      <c r="M90" s="332"/>
    </row>
    <row r="91" customFormat="false" ht="14.25" hidden="false" customHeight="false" outlineLevel="0" collapsed="false">
      <c r="I91" s="4" t="s">
        <v>1767</v>
      </c>
      <c r="L91" s="332"/>
      <c r="M91" s="332"/>
    </row>
    <row r="92" customFormat="false" ht="14.25" hidden="false" customHeight="false" outlineLevel="0" collapsed="false">
      <c r="I92" s="4" t="s">
        <v>2290</v>
      </c>
      <c r="L92" s="332"/>
      <c r="M92" s="332"/>
    </row>
    <row r="93" customFormat="false" ht="14.25" hidden="false" customHeight="false" outlineLevel="0" collapsed="false">
      <c r="I93" s="4" t="s">
        <v>18553</v>
      </c>
      <c r="L93" s="332"/>
    </row>
    <row r="94" customFormat="false" ht="14.25" hidden="false" customHeight="false" outlineLevel="0" collapsed="false">
      <c r="I94" s="4" t="s">
        <v>2587</v>
      </c>
      <c r="L94" s="332"/>
      <c r="M94" s="332"/>
    </row>
    <row r="95" customFormat="false" ht="14.25" hidden="false" customHeight="false" outlineLevel="0" collapsed="false">
      <c r="I95" s="4" t="s">
        <v>18554</v>
      </c>
      <c r="L95" s="332"/>
      <c r="M95" s="332"/>
    </row>
    <row r="96" customFormat="false" ht="14.25" hidden="false" customHeight="false" outlineLevel="0" collapsed="false">
      <c r="I96" s="4" t="s">
        <v>18555</v>
      </c>
      <c r="L96" s="332"/>
      <c r="M96" s="332"/>
    </row>
    <row r="97" customFormat="false" ht="14.25" hidden="false" customHeight="false" outlineLevel="0" collapsed="false">
      <c r="I97" s="4" t="s">
        <v>18556</v>
      </c>
      <c r="L97" s="332"/>
      <c r="M97" s="332"/>
    </row>
    <row r="98" customFormat="false" ht="14.25" hidden="false" customHeight="false" outlineLevel="0" collapsed="false">
      <c r="I98" s="4" t="s">
        <v>18557</v>
      </c>
      <c r="L98" s="332"/>
      <c r="M98" s="332"/>
    </row>
    <row r="99" customFormat="false" ht="14.25" hidden="false" customHeight="false" outlineLevel="0" collapsed="false">
      <c r="I99" s="4" t="s">
        <v>18558</v>
      </c>
      <c r="L99" s="332"/>
      <c r="M99" s="332"/>
    </row>
    <row r="100" customFormat="false" ht="14.25" hidden="false" customHeight="false" outlineLevel="0" collapsed="false">
      <c r="I100" s="4" t="s">
        <v>18559</v>
      </c>
      <c r="L100" s="332"/>
      <c r="M100" s="332"/>
    </row>
    <row r="101" customFormat="false" ht="14.25" hidden="false" customHeight="false" outlineLevel="0" collapsed="false">
      <c r="I101" s="4" t="s">
        <v>2302</v>
      </c>
      <c r="L101" s="332"/>
      <c r="M101" s="332"/>
    </row>
    <row r="102" customFormat="false" ht="14.25" hidden="false" customHeight="false" outlineLevel="0" collapsed="false">
      <c r="I102" s="4" t="s">
        <v>18560</v>
      </c>
      <c r="L102" s="332"/>
    </row>
    <row r="103" customFormat="false" ht="14.25" hidden="false" customHeight="false" outlineLevel="0" collapsed="false">
      <c r="I103" s="4" t="s">
        <v>18561</v>
      </c>
      <c r="L103" s="332"/>
      <c r="M103" s="332"/>
    </row>
    <row r="104" customFormat="false" ht="14.25" hidden="false" customHeight="false" outlineLevel="0" collapsed="false">
      <c r="I104" s="4" t="s">
        <v>18562</v>
      </c>
      <c r="L104" s="332"/>
      <c r="M104" s="332"/>
    </row>
    <row r="105" customFormat="false" ht="14.25" hidden="false" customHeight="false" outlineLevel="0" collapsed="false">
      <c r="I105" s="4" t="s">
        <v>1859</v>
      </c>
      <c r="L105" s="332"/>
      <c r="M105" s="332"/>
    </row>
    <row r="106" customFormat="false" ht="14.25" hidden="false" customHeight="false" outlineLevel="0" collapsed="false">
      <c r="I106" s="4" t="s">
        <v>18563</v>
      </c>
      <c r="L106" s="332"/>
      <c r="M106" s="332"/>
    </row>
    <row r="107" customFormat="false" ht="14.25" hidden="false" customHeight="false" outlineLevel="0" collapsed="false">
      <c r="I107" s="4" t="s">
        <v>18564</v>
      </c>
      <c r="L107" s="332"/>
      <c r="M107" s="332"/>
    </row>
    <row r="108" customFormat="false" ht="14.25" hidden="false" customHeight="false" outlineLevel="0" collapsed="false">
      <c r="I108" s="4" t="s">
        <v>18565</v>
      </c>
      <c r="L108" s="332"/>
      <c r="AA108" s="332"/>
    </row>
    <row r="109" customFormat="false" ht="14.25" hidden="false" customHeight="false" outlineLevel="0" collapsed="false">
      <c r="I109" s="4" t="s">
        <v>18566</v>
      </c>
      <c r="L109" s="332"/>
      <c r="M109" s="332"/>
    </row>
    <row r="110" customFormat="false" ht="14.25" hidden="false" customHeight="false" outlineLevel="0" collapsed="false">
      <c r="I110" s="4" t="s">
        <v>18567</v>
      </c>
      <c r="L110" s="332"/>
      <c r="AA110" s="332"/>
    </row>
    <row r="111" customFormat="false" ht="14.25" hidden="false" customHeight="false" outlineLevel="0" collapsed="false">
      <c r="I111" s="4" t="s">
        <v>18568</v>
      </c>
      <c r="L111" s="332"/>
    </row>
    <row r="112" customFormat="false" ht="14.25" hidden="false" customHeight="false" outlineLevel="0" collapsed="false">
      <c r="I112" s="4" t="s">
        <v>18569</v>
      </c>
      <c r="L112" s="332"/>
      <c r="M112" s="332"/>
    </row>
    <row r="113" customFormat="false" ht="14.25" hidden="false" customHeight="false" outlineLevel="0" collapsed="false">
      <c r="I113" s="4" t="s">
        <v>18570</v>
      </c>
      <c r="L113" s="332"/>
      <c r="M113" s="332"/>
    </row>
    <row r="114" customFormat="false" ht="14.25" hidden="false" customHeight="false" outlineLevel="0" collapsed="false">
      <c r="I114" s="4" t="s">
        <v>1694</v>
      </c>
      <c r="L114" s="332"/>
      <c r="M114" s="332"/>
    </row>
    <row r="115" customFormat="false" ht="14.25" hidden="false" customHeight="false" outlineLevel="0" collapsed="false">
      <c r="I115" s="4" t="s">
        <v>18450</v>
      </c>
      <c r="L115" s="332"/>
    </row>
    <row r="116" customFormat="false" ht="14.25" hidden="false" customHeight="false" outlineLevel="0" collapsed="false">
      <c r="I116" s="4" t="s">
        <v>18571</v>
      </c>
      <c r="L116" s="332"/>
      <c r="M116" s="332"/>
    </row>
    <row r="117" customFormat="false" ht="14.25" hidden="false" customHeight="false" outlineLevel="0" collapsed="false">
      <c r="I117" s="4" t="s">
        <v>18572</v>
      </c>
      <c r="L117" s="332"/>
      <c r="AA117" s="332"/>
    </row>
    <row r="118" customFormat="false" ht="14.25" hidden="false" customHeight="false" outlineLevel="0" collapsed="false">
      <c r="I118" s="4" t="s">
        <v>18573</v>
      </c>
      <c r="L118" s="332"/>
      <c r="M118" s="332"/>
    </row>
    <row r="119" customFormat="false" ht="14.25" hidden="false" customHeight="false" outlineLevel="0" collapsed="false">
      <c r="I119" s="4" t="s">
        <v>18574</v>
      </c>
      <c r="L119" s="332"/>
      <c r="M119" s="332"/>
    </row>
    <row r="120" customFormat="false" ht="14.25" hidden="false" customHeight="false" outlineLevel="0" collapsed="false">
      <c r="I120" s="4" t="s">
        <v>2299</v>
      </c>
      <c r="L120" s="332"/>
      <c r="M120" s="332"/>
    </row>
    <row r="121" customFormat="false" ht="14.25" hidden="false" customHeight="false" outlineLevel="0" collapsed="false">
      <c r="I121" s="4" t="s">
        <v>18575</v>
      </c>
      <c r="L121" s="332"/>
      <c r="M121" s="332"/>
    </row>
    <row r="122" customFormat="false" ht="14.25" hidden="false" customHeight="false" outlineLevel="0" collapsed="false">
      <c r="I122" s="4" t="s">
        <v>18576</v>
      </c>
      <c r="L122" s="332"/>
      <c r="M122" s="332"/>
    </row>
    <row r="123" customFormat="false" ht="14.25" hidden="false" customHeight="false" outlineLevel="0" collapsed="false">
      <c r="I123" s="4" t="s">
        <v>18577</v>
      </c>
      <c r="L123" s="332"/>
      <c r="M123" s="332"/>
    </row>
    <row r="124" customFormat="false" ht="14.25" hidden="false" customHeight="false" outlineLevel="0" collapsed="false">
      <c r="I124" s="4" t="s">
        <v>18578</v>
      </c>
      <c r="L124" s="332"/>
    </row>
    <row r="125" customFormat="false" ht="14.25" hidden="false" customHeight="false" outlineLevel="0" collapsed="false">
      <c r="I125" s="4" t="s">
        <v>18579</v>
      </c>
      <c r="L125" s="332"/>
      <c r="M125" s="332"/>
    </row>
    <row r="126" customFormat="false" ht="14.25" hidden="false" customHeight="false" outlineLevel="0" collapsed="false">
      <c r="I126" s="4" t="s">
        <v>1699</v>
      </c>
      <c r="L126" s="332"/>
      <c r="M126" s="332"/>
    </row>
    <row r="127" customFormat="false" ht="14.25" hidden="false" customHeight="false" outlineLevel="0" collapsed="false">
      <c r="I127" s="4" t="s">
        <v>18580</v>
      </c>
      <c r="L127" s="332"/>
      <c r="M127" s="332"/>
    </row>
    <row r="128" customFormat="false" ht="14.25" hidden="false" customHeight="false" outlineLevel="0" collapsed="false">
      <c r="I128" s="4" t="s">
        <v>18581</v>
      </c>
      <c r="L128" s="332"/>
      <c r="M128" s="332"/>
    </row>
    <row r="129" customFormat="false" ht="14.25" hidden="false" customHeight="false" outlineLevel="0" collapsed="false">
      <c r="I129" s="4" t="s">
        <v>18582</v>
      </c>
      <c r="L129" s="332"/>
      <c r="M129" s="332"/>
    </row>
    <row r="130" customFormat="false" ht="14.25" hidden="false" customHeight="false" outlineLevel="0" collapsed="false">
      <c r="I130" s="4" t="s">
        <v>1765</v>
      </c>
      <c r="L130" s="332"/>
      <c r="M130" s="332"/>
    </row>
    <row r="131" customFormat="false" ht="14.25" hidden="false" customHeight="false" outlineLevel="0" collapsed="false">
      <c r="I131" s="4" t="s">
        <v>18583</v>
      </c>
      <c r="L131" s="332"/>
      <c r="M131" s="332"/>
    </row>
    <row r="132" customFormat="false" ht="14.25" hidden="false" customHeight="false" outlineLevel="0" collapsed="false">
      <c r="I132" s="4" t="s">
        <v>18584</v>
      </c>
      <c r="L132" s="332"/>
      <c r="M132" s="332"/>
    </row>
    <row r="133" customFormat="false" ht="14.25" hidden="false" customHeight="false" outlineLevel="0" collapsed="false">
      <c r="I133" s="4" t="s">
        <v>1701</v>
      </c>
      <c r="L133" s="332"/>
      <c r="M133" s="332"/>
    </row>
    <row r="134" customFormat="false" ht="14.25" hidden="false" customHeight="false" outlineLevel="0" collapsed="false">
      <c r="I134" s="4" t="s">
        <v>1761</v>
      </c>
      <c r="L134" s="332"/>
      <c r="M134" s="332"/>
    </row>
    <row r="135" customFormat="false" ht="14.25" hidden="false" customHeight="false" outlineLevel="0" collapsed="false">
      <c r="I135" s="4" t="s">
        <v>2601</v>
      </c>
      <c r="L135" s="332"/>
      <c r="M135" s="332"/>
    </row>
    <row r="136" customFormat="false" ht="14.25" hidden="false" customHeight="false" outlineLevel="0" collapsed="false">
      <c r="I136" s="4" t="s">
        <v>18585</v>
      </c>
      <c r="L136" s="332"/>
    </row>
    <row r="137" customFormat="false" ht="14.25" hidden="false" customHeight="false" outlineLevel="0" collapsed="false">
      <c r="I137" s="4" t="s">
        <v>18586</v>
      </c>
      <c r="L137" s="332"/>
      <c r="M137" s="332"/>
    </row>
    <row r="138" customFormat="false" ht="14.25" hidden="false" customHeight="false" outlineLevel="0" collapsed="false">
      <c r="I138" s="4" t="s">
        <v>18587</v>
      </c>
      <c r="L138" s="332"/>
      <c r="M138" s="332"/>
    </row>
    <row r="139" customFormat="false" ht="14.25" hidden="false" customHeight="false" outlineLevel="0" collapsed="false">
      <c r="I139" s="4" t="s">
        <v>18588</v>
      </c>
      <c r="L139" s="332"/>
      <c r="M139" s="332"/>
    </row>
    <row r="140" customFormat="false" ht="14.25" hidden="false" customHeight="false" outlineLevel="0" collapsed="false">
      <c r="I140" s="4" t="s">
        <v>1805</v>
      </c>
      <c r="L140" s="332"/>
      <c r="M140" s="332"/>
    </row>
    <row r="141" customFormat="false" ht="14.25" hidden="false" customHeight="false" outlineLevel="0" collapsed="false">
      <c r="I141" s="4" t="s">
        <v>1808</v>
      </c>
      <c r="L141" s="332"/>
      <c r="M141" s="332"/>
    </row>
    <row r="142" customFormat="false" ht="14.25" hidden="false" customHeight="false" outlineLevel="0" collapsed="false">
      <c r="I142" s="4" t="s">
        <v>18589</v>
      </c>
      <c r="L142" s="332"/>
      <c r="M142" s="332"/>
    </row>
    <row r="143" customFormat="false" ht="14.25" hidden="false" customHeight="false" outlineLevel="0" collapsed="false">
      <c r="I143" s="4" t="s">
        <v>1748</v>
      </c>
      <c r="L143" s="332"/>
      <c r="M143" s="332"/>
    </row>
    <row r="144" customFormat="false" ht="14.25" hidden="false" customHeight="false" outlineLevel="0" collapsed="false">
      <c r="I144" s="4" t="s">
        <v>18590</v>
      </c>
      <c r="L144" s="332"/>
      <c r="M144" s="332"/>
    </row>
    <row r="145" customFormat="false" ht="14.25" hidden="false" customHeight="false" outlineLevel="0" collapsed="false">
      <c r="I145" s="4" t="s">
        <v>18591</v>
      </c>
      <c r="L145" s="332"/>
      <c r="M145" s="332"/>
    </row>
    <row r="146" customFormat="false" ht="14.25" hidden="false" customHeight="false" outlineLevel="0" collapsed="false">
      <c r="I146" s="4" t="s">
        <v>1710</v>
      </c>
      <c r="L146" s="332"/>
      <c r="M146" s="332"/>
    </row>
    <row r="147" customFormat="false" ht="14.25" hidden="false" customHeight="false" outlineLevel="0" collapsed="false">
      <c r="I147" s="4" t="s">
        <v>2896</v>
      </c>
      <c r="L147" s="332"/>
      <c r="M147" s="332"/>
    </row>
    <row r="148" customFormat="false" ht="14.25" hidden="false" customHeight="false" outlineLevel="0" collapsed="false">
      <c r="I148" s="4" t="s">
        <v>18592</v>
      </c>
      <c r="L148" s="332"/>
      <c r="M148" s="332"/>
    </row>
    <row r="149" customFormat="false" ht="14.25" hidden="false" customHeight="false" outlineLevel="0" collapsed="false">
      <c r="I149" s="4" t="s">
        <v>18593</v>
      </c>
      <c r="L149" s="332"/>
    </row>
    <row r="150" customFormat="false" ht="14.25" hidden="false" customHeight="false" outlineLevel="0" collapsed="false">
      <c r="I150" s="4" t="s">
        <v>18594</v>
      </c>
      <c r="L150" s="332"/>
    </row>
    <row r="151" customFormat="false" ht="14.25" hidden="false" customHeight="false" outlineLevel="0" collapsed="false">
      <c r="I151" s="4" t="s">
        <v>18595</v>
      </c>
      <c r="L151" s="332"/>
    </row>
    <row r="152" customFormat="false" ht="14.25" hidden="false" customHeight="false" outlineLevel="0" collapsed="false">
      <c r="I152" s="4" t="s">
        <v>18596</v>
      </c>
      <c r="L152" s="332"/>
      <c r="M152" s="332"/>
    </row>
    <row r="153" customFormat="false" ht="14.25" hidden="false" customHeight="false" outlineLevel="0" collapsed="false">
      <c r="I153" s="4" t="s">
        <v>18597</v>
      </c>
      <c r="L153" s="332"/>
    </row>
    <row r="154" customFormat="false" ht="14.25" hidden="false" customHeight="false" outlineLevel="0" collapsed="false">
      <c r="I154" s="4" t="s">
        <v>18598</v>
      </c>
      <c r="L154" s="332"/>
    </row>
    <row r="155" customFormat="false" ht="14.25" hidden="false" customHeight="false" outlineLevel="0" collapsed="false">
      <c r="I155" s="4" t="s">
        <v>2606</v>
      </c>
      <c r="L155" s="332"/>
      <c r="M155" s="332"/>
    </row>
    <row r="156" customFormat="false" ht="14.25" hidden="false" customHeight="false" outlineLevel="0" collapsed="false">
      <c r="I156" s="4" t="s">
        <v>18599</v>
      </c>
      <c r="L156" s="332"/>
      <c r="M156" s="332"/>
    </row>
    <row r="157" customFormat="false" ht="14.25" hidden="false" customHeight="false" outlineLevel="0" collapsed="false">
      <c r="I157" s="4" t="s">
        <v>18600</v>
      </c>
      <c r="L157" s="332"/>
      <c r="M157" s="332"/>
    </row>
    <row r="158" customFormat="false" ht="14.25" hidden="false" customHeight="false" outlineLevel="0" collapsed="false">
      <c r="I158" s="4" t="s">
        <v>18601</v>
      </c>
      <c r="L158" s="332"/>
    </row>
    <row r="159" customFormat="false" ht="14.25" hidden="false" customHeight="false" outlineLevel="0" collapsed="false">
      <c r="I159" s="4" t="s">
        <v>18602</v>
      </c>
      <c r="L159" s="332"/>
      <c r="M159" s="332"/>
    </row>
    <row r="160" customFormat="false" ht="14.25" hidden="false" customHeight="false" outlineLevel="0" collapsed="false">
      <c r="I160" s="4" t="s">
        <v>18603</v>
      </c>
      <c r="L160" s="332"/>
      <c r="AA160" s="332"/>
    </row>
    <row r="161" customFormat="false" ht="14.25" hidden="false" customHeight="false" outlineLevel="0" collapsed="false">
      <c r="I161" s="4" t="s">
        <v>18604</v>
      </c>
      <c r="L161" s="332"/>
      <c r="M161" s="332"/>
    </row>
    <row r="162" customFormat="false" ht="14.25" hidden="false" customHeight="false" outlineLevel="0" collapsed="false">
      <c r="I162" s="4" t="s">
        <v>18605</v>
      </c>
      <c r="L162" s="332"/>
      <c r="M162" s="332"/>
    </row>
    <row r="163" customFormat="false" ht="14.25" hidden="false" customHeight="false" outlineLevel="0" collapsed="false">
      <c r="I163" s="4" t="s">
        <v>18606</v>
      </c>
      <c r="L163" s="332"/>
      <c r="M163" s="332"/>
    </row>
    <row r="164" customFormat="false" ht="14.25" hidden="false" customHeight="false" outlineLevel="0" collapsed="false">
      <c r="I164" s="4" t="s">
        <v>18607</v>
      </c>
      <c r="L164" s="332"/>
      <c r="M164" s="332"/>
    </row>
    <row r="165" customFormat="false" ht="14.25" hidden="false" customHeight="false" outlineLevel="0" collapsed="false">
      <c r="I165" s="4" t="s">
        <v>3024</v>
      </c>
      <c r="L165" s="332"/>
      <c r="M165" s="332"/>
    </row>
    <row r="166" customFormat="false" ht="14.25" hidden="false" customHeight="false" outlineLevel="0" collapsed="false">
      <c r="I166" s="4" t="s">
        <v>18608</v>
      </c>
      <c r="L166" s="332"/>
      <c r="M166" s="332"/>
    </row>
    <row r="167" customFormat="false" ht="14.25" hidden="false" customHeight="false" outlineLevel="0" collapsed="false">
      <c r="I167" s="4" t="s">
        <v>18609</v>
      </c>
      <c r="L167" s="332"/>
      <c r="M167" s="332"/>
    </row>
    <row r="168" customFormat="false" ht="14.25" hidden="false" customHeight="false" outlineLevel="0" collapsed="false">
      <c r="I168" s="4" t="s">
        <v>1741</v>
      </c>
      <c r="L168" s="332"/>
      <c r="M168" s="332"/>
    </row>
    <row r="169" customFormat="false" ht="14.25" hidden="false" customHeight="false" outlineLevel="0" collapsed="false">
      <c r="I169" s="4" t="s">
        <v>18610</v>
      </c>
      <c r="L169" s="332"/>
      <c r="M169" s="332"/>
    </row>
    <row r="170" customFormat="false" ht="14.25" hidden="false" customHeight="false" outlineLevel="0" collapsed="false">
      <c r="I170" s="4" t="s">
        <v>2899</v>
      </c>
      <c r="L170" s="332"/>
      <c r="M170" s="332"/>
    </row>
    <row r="171" customFormat="false" ht="14.25" hidden="false" customHeight="false" outlineLevel="0" collapsed="false">
      <c r="I171" s="4" t="s">
        <v>1811</v>
      </c>
      <c r="L171" s="332"/>
      <c r="M171" s="332"/>
    </row>
    <row r="172" customFormat="false" ht="14.25" hidden="false" customHeight="false" outlineLevel="0" collapsed="false">
      <c r="I172" s="4" t="s">
        <v>1719</v>
      </c>
      <c r="L172" s="332"/>
      <c r="M172" s="332"/>
    </row>
    <row r="173" customFormat="false" ht="14.25" hidden="false" customHeight="false" outlineLevel="0" collapsed="false">
      <c r="I173" s="4" t="s">
        <v>2273</v>
      </c>
      <c r="L173" s="332"/>
      <c r="M173" s="332"/>
    </row>
    <row r="174" customFormat="false" ht="14.25" hidden="false" customHeight="false" outlineLevel="0" collapsed="false">
      <c r="I174" s="4" t="s">
        <v>18611</v>
      </c>
      <c r="L174" s="332"/>
      <c r="M174" s="332"/>
    </row>
    <row r="175" customFormat="false" ht="14.25" hidden="false" customHeight="false" outlineLevel="0" collapsed="false">
      <c r="I175" s="4" t="s">
        <v>18612</v>
      </c>
      <c r="L175" s="332"/>
      <c r="M175" s="332"/>
    </row>
    <row r="176" customFormat="false" ht="14.25" hidden="false" customHeight="false" outlineLevel="0" collapsed="false">
      <c r="I176" s="4" t="s">
        <v>18613</v>
      </c>
      <c r="L176" s="332"/>
      <c r="M176" s="332"/>
    </row>
    <row r="177" customFormat="false" ht="14.25" hidden="false" customHeight="false" outlineLevel="0" collapsed="false">
      <c r="I177" s="4" t="s">
        <v>1851</v>
      </c>
      <c r="L177" s="332"/>
      <c r="M177" s="332"/>
    </row>
    <row r="178" customFormat="false" ht="14.25" hidden="false" customHeight="false" outlineLevel="0" collapsed="false">
      <c r="I178" s="4" t="s">
        <v>18614</v>
      </c>
      <c r="L178" s="332"/>
      <c r="M178" s="332"/>
    </row>
    <row r="179" customFormat="false" ht="14.25" hidden="false" customHeight="false" outlineLevel="0" collapsed="false">
      <c r="I179" s="4" t="s">
        <v>18615</v>
      </c>
      <c r="L179" s="332"/>
      <c r="M179" s="332"/>
    </row>
    <row r="180" customFormat="false" ht="14.25" hidden="false" customHeight="false" outlineLevel="0" collapsed="false">
      <c r="I180" s="4" t="s">
        <v>18616</v>
      </c>
      <c r="L180" s="332"/>
    </row>
    <row r="181" customFormat="false" ht="14.25" hidden="false" customHeight="false" outlineLevel="0" collapsed="false">
      <c r="I181" s="4" t="s">
        <v>18617</v>
      </c>
      <c r="L181" s="332"/>
      <c r="M181" s="332"/>
    </row>
    <row r="182" customFormat="false" ht="14.25" hidden="false" customHeight="false" outlineLevel="0" collapsed="false">
      <c r="I182" s="4" t="s">
        <v>2305</v>
      </c>
      <c r="L182" s="332"/>
      <c r="M182" s="332"/>
    </row>
    <row r="183" customFormat="false" ht="14.25" hidden="false" customHeight="false" outlineLevel="0" collapsed="false">
      <c r="I183" s="4" t="s">
        <v>1912</v>
      </c>
      <c r="L183" s="332"/>
      <c r="M183" s="332"/>
    </row>
    <row r="184" customFormat="false" ht="14.25" hidden="false" customHeight="false" outlineLevel="0" collapsed="false">
      <c r="I184" s="4" t="s">
        <v>1769</v>
      </c>
      <c r="L184" s="332"/>
      <c r="M184" s="332"/>
    </row>
    <row r="185" customFormat="false" ht="14.25" hidden="false" customHeight="false" outlineLevel="0" collapsed="false">
      <c r="I185" s="4" t="s">
        <v>18618</v>
      </c>
      <c r="L185" s="332"/>
    </row>
    <row r="186" customFormat="false" ht="14.25" hidden="false" customHeight="false" outlineLevel="0" collapsed="false">
      <c r="I186" s="4" t="s">
        <v>18619</v>
      </c>
      <c r="L186" s="332"/>
      <c r="M186" s="332"/>
    </row>
    <row r="187" customFormat="false" ht="14.25" hidden="false" customHeight="false" outlineLevel="0" collapsed="false">
      <c r="I187" s="4" t="s">
        <v>18620</v>
      </c>
      <c r="L187" s="332"/>
      <c r="M187" s="332"/>
    </row>
    <row r="188" customFormat="false" ht="14.25" hidden="false" customHeight="false" outlineLevel="0" collapsed="false">
      <c r="I188" s="4" t="s">
        <v>18621</v>
      </c>
      <c r="L188" s="332"/>
      <c r="M188" s="332"/>
    </row>
    <row r="189" customFormat="false" ht="14.25" hidden="false" customHeight="false" outlineLevel="0" collapsed="false">
      <c r="I189" s="4" t="s">
        <v>1697</v>
      </c>
      <c r="L189" s="332"/>
      <c r="M189" s="332"/>
    </row>
    <row r="190" customFormat="false" ht="14.25" hidden="false" customHeight="false" outlineLevel="0" collapsed="false">
      <c r="I190" s="4" t="s">
        <v>1692</v>
      </c>
      <c r="L190" s="332"/>
      <c r="M190" s="332"/>
    </row>
    <row r="191" customFormat="false" ht="14.25" hidden="false" customHeight="false" outlineLevel="0" collapsed="false">
      <c r="I191" s="4" t="s">
        <v>1814</v>
      </c>
      <c r="L191" s="332"/>
      <c r="M191" s="332"/>
    </row>
    <row r="192" customFormat="false" ht="14.25" hidden="false" customHeight="false" outlineLevel="0" collapsed="false">
      <c r="I192" s="4" t="s">
        <v>2618</v>
      </c>
      <c r="L192" s="332"/>
      <c r="M192" s="332"/>
    </row>
    <row r="193" customFormat="false" ht="14.25" hidden="false" customHeight="false" outlineLevel="0" collapsed="false">
      <c r="I193" s="4" t="s">
        <v>18622</v>
      </c>
      <c r="L193" s="332"/>
      <c r="M193" s="332"/>
    </row>
    <row r="194" customFormat="false" ht="14.25" hidden="false" customHeight="false" outlineLevel="0" collapsed="false">
      <c r="I194" s="4" t="s">
        <v>1734</v>
      </c>
      <c r="L194" s="332"/>
      <c r="M194" s="332"/>
    </row>
    <row r="195" customFormat="false" ht="14.25" hidden="false" customHeight="false" outlineLevel="0" collapsed="false">
      <c r="I195" s="4" t="s">
        <v>1844</v>
      </c>
      <c r="L195" s="332"/>
      <c r="M195" s="332"/>
    </row>
    <row r="196" customFormat="false" ht="14.25" hidden="false" customHeight="false" outlineLevel="0" collapsed="false">
      <c r="I196" s="4" t="s">
        <v>2621</v>
      </c>
      <c r="L196" s="332"/>
      <c r="M196" s="332"/>
    </row>
    <row r="197" customFormat="false" ht="14.25" hidden="false" customHeight="false" outlineLevel="0" collapsed="false">
      <c r="I197" s="4" t="s">
        <v>18623</v>
      </c>
      <c r="L197" s="332"/>
      <c r="M197" s="332"/>
    </row>
    <row r="198" customFormat="false" ht="14.25" hidden="false" customHeight="false" outlineLevel="0" collapsed="false">
      <c r="I198" s="4" t="s">
        <v>18624</v>
      </c>
    </row>
    <row r="199" customFormat="false" ht="14.25" hidden="false" customHeight="false" outlineLevel="0" collapsed="false">
      <c r="I199" s="4" t="s">
        <v>1766</v>
      </c>
    </row>
    <row r="200" customFormat="false" ht="14.25" hidden="false" customHeight="false" outlineLevel="0" collapsed="false">
      <c r="I200" s="4" t="s">
        <v>317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5" activeCellId="0" sqref="A5"/>
    </sheetView>
  </sheetViews>
  <sheetFormatPr defaultColWidth="8.859375" defaultRowHeight="14.25" zeroHeight="false" outlineLevelRow="0" outlineLevelCol="0"/>
  <sheetData>
    <row r="1" customFormat="false" ht="14.25" hidden="false" customHeight="false" outlineLevel="0" collapsed="false">
      <c r="A1" s="329" t="s">
        <v>18625</v>
      </c>
    </row>
    <row r="4" customFormat="false" ht="14.25" hidden="false" customHeight="false" outlineLevel="0" collapsed="false">
      <c r="A4" s="4" t="s">
        <v>18626</v>
      </c>
    </row>
    <row r="5" customFormat="false" ht="14.25" hidden="false" customHeight="false" outlineLevel="0" collapsed="false">
      <c r="A5" s="4" t="s">
        <v>18627</v>
      </c>
    </row>
    <row r="6" customFormat="false" ht="14.25" hidden="false" customHeight="false" outlineLevel="0" collapsed="false">
      <c r="A6" s="4" t="s">
        <v>18628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B25" activePane="bottomLeft" state="frozen"/>
      <selection pane="topLeft" activeCell="A1" activeCellId="0" sqref="A1"/>
      <selection pane="bottomLeft" activeCell="B7" activeCellId="0" sqref="B7"/>
    </sheetView>
  </sheetViews>
  <sheetFormatPr defaultColWidth="8.59765625" defaultRowHeight="14.25" zeroHeight="false" outlineLevelRow="0" outlineLevelCol="0"/>
  <cols>
    <col collapsed="false" customWidth="true" hidden="false" outlineLevel="0" max="1" min="1" style="4" width="23.15"/>
    <col collapsed="false" customWidth="true" hidden="false" outlineLevel="0" max="2" min="2" style="4" width="15.86"/>
  </cols>
  <sheetData>
    <row r="1" customFormat="false" ht="16.4" hidden="false" customHeight="false" outlineLevel="0" collapsed="false">
      <c r="A1" s="11" t="s">
        <v>18274</v>
      </c>
      <c r="B1" s="6" t="s">
        <v>18629</v>
      </c>
    </row>
    <row r="2" customFormat="false" ht="14.25" hidden="false" customHeight="false" outlineLevel="0" collapsed="false">
      <c r="A2" s="55"/>
      <c r="B2" s="55"/>
    </row>
    <row r="3" customFormat="false" ht="14.25" hidden="false" customHeight="false" outlineLevel="0" collapsed="false">
      <c r="A3" s="328"/>
      <c r="B3" s="328"/>
    </row>
    <row r="4" customFormat="false" ht="14.25" hidden="false" customHeight="false" outlineLevel="0" collapsed="false">
      <c r="A4" s="55"/>
      <c r="B4" s="55"/>
    </row>
    <row r="5" customFormat="false" ht="14.25" hidden="false" customHeight="false" outlineLevel="0" collapsed="false">
      <c r="A5" s="328"/>
      <c r="B5" s="328"/>
    </row>
    <row r="6" customFormat="false" ht="14.25" hidden="false" customHeight="false" outlineLevel="0" collapsed="false">
      <c r="A6" s="55"/>
      <c r="B6" s="55"/>
    </row>
    <row r="7" customFormat="false" ht="14.25" hidden="false" customHeight="false" outlineLevel="0" collapsed="false">
      <c r="A7" s="328"/>
      <c r="B7" s="328"/>
    </row>
    <row r="8" customFormat="false" ht="14.25" hidden="false" customHeight="false" outlineLevel="0" collapsed="false">
      <c r="A8" s="55"/>
      <c r="B8" s="55"/>
    </row>
    <row r="9" customFormat="false" ht="14.25" hidden="false" customHeight="false" outlineLevel="0" collapsed="false">
      <c r="A9" s="328"/>
      <c r="B9" s="328"/>
    </row>
    <row r="10" customFormat="false" ht="14.25" hidden="false" customHeight="false" outlineLevel="0" collapsed="false">
      <c r="A10" s="55"/>
      <c r="B10" s="55"/>
    </row>
    <row r="11" customFormat="false" ht="14.25" hidden="false" customHeight="false" outlineLevel="0" collapsed="false">
      <c r="A11" s="328"/>
      <c r="B11" s="328"/>
    </row>
    <row r="12" customFormat="false" ht="14.25" hidden="false" customHeight="false" outlineLevel="0" collapsed="false">
      <c r="A12" s="55"/>
      <c r="B12" s="55"/>
    </row>
    <row r="13" customFormat="false" ht="14.25" hidden="false" customHeight="false" outlineLevel="0" collapsed="false">
      <c r="A13" s="328"/>
      <c r="B13" s="328"/>
    </row>
    <row r="14" customFormat="false" ht="14.25" hidden="false" customHeight="false" outlineLevel="0" collapsed="false">
      <c r="A14" s="55"/>
      <c r="B14" s="55"/>
    </row>
    <row r="15" customFormat="false" ht="14.25" hidden="false" customHeight="false" outlineLevel="0" collapsed="false">
      <c r="A15" s="328"/>
      <c r="B15" s="328"/>
    </row>
    <row r="16" customFormat="false" ht="14.25" hidden="false" customHeight="false" outlineLevel="0" collapsed="false">
      <c r="A16" s="55"/>
      <c r="B16" s="55"/>
    </row>
    <row r="17" customFormat="false" ht="14.25" hidden="false" customHeight="false" outlineLevel="0" collapsed="false">
      <c r="A17" s="328"/>
      <c r="B17" s="328"/>
    </row>
    <row r="18" customFormat="false" ht="14.25" hidden="false" customHeight="false" outlineLevel="0" collapsed="false">
      <c r="A18" s="55"/>
      <c r="B18" s="55"/>
    </row>
    <row r="19" customFormat="false" ht="14.25" hidden="false" customHeight="false" outlineLevel="0" collapsed="false">
      <c r="A19" s="328"/>
      <c r="B19" s="328"/>
    </row>
    <row r="20" customFormat="false" ht="14.25" hidden="false" customHeight="false" outlineLevel="0" collapsed="false">
      <c r="A20" s="55"/>
      <c r="B20" s="55"/>
    </row>
    <row r="21" customFormat="false" ht="14.25" hidden="false" customHeight="false" outlineLevel="0" collapsed="false">
      <c r="A21" s="328"/>
      <c r="B21" s="328"/>
    </row>
    <row r="22" customFormat="false" ht="14.25" hidden="false" customHeight="false" outlineLevel="0" collapsed="false">
      <c r="A22" s="55"/>
      <c r="B22" s="55"/>
    </row>
    <row r="23" customFormat="false" ht="14.25" hidden="false" customHeight="false" outlineLevel="0" collapsed="false">
      <c r="A23" s="328"/>
      <c r="B23" s="328"/>
    </row>
    <row r="24" customFormat="false" ht="14.25" hidden="false" customHeight="false" outlineLevel="0" collapsed="false">
      <c r="A24" s="55"/>
      <c r="B24" s="55"/>
    </row>
    <row r="25" customFormat="false" ht="14.25" hidden="false" customHeight="false" outlineLevel="0" collapsed="false">
      <c r="A25" s="328"/>
      <c r="B25" s="328"/>
    </row>
    <row r="26" customFormat="false" ht="14.25" hidden="false" customHeight="false" outlineLevel="0" collapsed="false">
      <c r="A26" s="55"/>
      <c r="B26" s="55"/>
    </row>
    <row r="27" customFormat="false" ht="14.25" hidden="false" customHeight="false" outlineLevel="0" collapsed="false">
      <c r="A27" s="328"/>
      <c r="B27" s="328"/>
    </row>
    <row r="28" customFormat="false" ht="14.25" hidden="false" customHeight="false" outlineLevel="0" collapsed="false">
      <c r="A28" s="55"/>
      <c r="B28" s="55"/>
    </row>
    <row r="29" customFormat="false" ht="14.25" hidden="false" customHeight="false" outlineLevel="0" collapsed="false">
      <c r="A29" s="328"/>
      <c r="B29" s="328"/>
    </row>
    <row r="30" customFormat="false" ht="14.25" hidden="false" customHeight="false" outlineLevel="0" collapsed="false">
      <c r="A30" s="55"/>
      <c r="B30" s="55"/>
    </row>
    <row r="31" customFormat="false" ht="14.25" hidden="false" customHeight="false" outlineLevel="0" collapsed="false">
      <c r="A31" s="328"/>
      <c r="B31" s="328"/>
    </row>
    <row r="32" customFormat="false" ht="14.25" hidden="false" customHeight="false" outlineLevel="0" collapsed="false">
      <c r="A32" s="55"/>
      <c r="B32" s="55"/>
    </row>
    <row r="33" customFormat="false" ht="14.25" hidden="false" customHeight="false" outlineLevel="0" collapsed="false">
      <c r="A33" s="328"/>
      <c r="B33" s="328"/>
    </row>
    <row r="34" customFormat="false" ht="14.25" hidden="false" customHeight="false" outlineLevel="0" collapsed="false">
      <c r="A34" s="55"/>
      <c r="B34" s="55"/>
    </row>
    <row r="35" customFormat="false" ht="14.25" hidden="false" customHeight="false" outlineLevel="0" collapsed="false">
      <c r="A35" s="328"/>
      <c r="B35" s="328"/>
    </row>
    <row r="36" customFormat="false" ht="14.25" hidden="false" customHeight="false" outlineLevel="0" collapsed="false">
      <c r="A36" s="55"/>
      <c r="B36" s="55"/>
    </row>
    <row r="37" customFormat="false" ht="14.25" hidden="false" customHeight="false" outlineLevel="0" collapsed="false">
      <c r="A37" s="328"/>
      <c r="B37" s="328"/>
    </row>
    <row r="38" customFormat="false" ht="14.25" hidden="false" customHeight="false" outlineLevel="0" collapsed="false">
      <c r="A38" s="55"/>
      <c r="B38" s="55"/>
    </row>
    <row r="39" customFormat="false" ht="14.25" hidden="false" customHeight="false" outlineLevel="0" collapsed="false">
      <c r="A39" s="328"/>
      <c r="B39" s="328"/>
    </row>
    <row r="40" customFormat="false" ht="14.25" hidden="false" customHeight="false" outlineLevel="0" collapsed="false">
      <c r="A40" s="55"/>
      <c r="B40" s="55"/>
    </row>
    <row r="41" customFormat="false" ht="14.25" hidden="false" customHeight="false" outlineLevel="0" collapsed="false">
      <c r="A41" s="328"/>
      <c r="B41" s="328"/>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ca24b4b-d621-483c-aadd-0f49e51f3793">
      <Terms xmlns="http://schemas.microsoft.com/office/infopath/2007/PartnerControls"/>
    </lcf76f155ced4ddcb4097134ff3c332f>
    <TaxCatchAll xmlns="29c6f0b7-0086-4199-bea2-f5a4cbdd7d76" xsi:nil="true"/>
    <SharedWithUsers xmlns="29c6f0b7-0086-4199-bea2-f5a4cbdd7d76">
      <UserInfo>
        <DisplayName/>
        <AccountId xsi:nil="true"/>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29C51E51225AC4FB087838D8488B384" ma:contentTypeVersion="16" ma:contentTypeDescription="Create a new document." ma:contentTypeScope="" ma:versionID="834e14e0066916890b4c708aea44c328">
  <xsd:schema xmlns:xsd="http://www.w3.org/2001/XMLSchema" xmlns:xs="http://www.w3.org/2001/XMLSchema" xmlns:p="http://schemas.microsoft.com/office/2006/metadata/properties" xmlns:ns2="29c6f0b7-0086-4199-bea2-f5a4cbdd7d76" xmlns:ns3="8ca24b4b-d621-483c-aadd-0f49e51f3793" targetNamespace="http://schemas.microsoft.com/office/2006/metadata/properties" ma:root="true" ma:fieldsID="5bf583853af9bf243e332c4db5f0ef65" ns2:_="" ns3:_="">
    <xsd:import namespace="29c6f0b7-0086-4199-bea2-f5a4cbdd7d76"/>
    <xsd:import namespace="8ca24b4b-d621-483c-aadd-0f49e51f3793"/>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Location" minOccurs="0"/>
                <xsd:element ref="ns3:MediaServiceOCR"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c6f0b7-0086-4199-bea2-f5a4cbdd7d76"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ba4644b1-2480-44d4-8b2f-18f1d96d8e70}" ma:internalName="TaxCatchAll" ma:showField="CatchAllData" ma:web="29c6f0b7-0086-4199-bea2-f5a4cbdd7d76">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8ca24b4b-d621-483c-aadd-0f49e51f3793"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Location" ma:index="21" nillable="true" ma:displayName="Location" ma:indexed="true" ma:internalName="MediaServiceLocation" ma:readOnly="true">
      <xsd:simpleType>
        <xsd:restriction base="dms:Text"/>
      </xsd:simpleType>
    </xsd:element>
    <xsd:element name="MediaServiceOCR" ma:index="22" nillable="true" ma:displayName="Extracted Text" ma:internalName="MediaServiceOCR" ma:readOnly="true">
      <xsd:simpleType>
        <xsd:restriction base="dms:Note">
          <xsd:maxLength value="255"/>
        </xsd:restriction>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612E984-9683-4244-8EEF-F32784AF3088}"/>
</file>

<file path=customXml/itemProps2.xml><?xml version="1.0" encoding="utf-8"?>
<ds:datastoreItem xmlns:ds="http://schemas.openxmlformats.org/officeDocument/2006/customXml" ds:itemID="{6890B213-12B4-41B1-BFBB-BE998FB5A42A}"/>
</file>

<file path=customXml/itemProps3.xml><?xml version="1.0" encoding="utf-8"?>
<ds:datastoreItem xmlns:ds="http://schemas.openxmlformats.org/officeDocument/2006/customXml" ds:itemID="{B04F81C1-208B-41CF-AA72-448558B104C9}"/>
</file>

<file path=docMetadata/LabelInfo.xml><?xml version="1.0" encoding="utf-8"?>
<clbl:labelList xmlns:clbl="http://schemas.microsoft.com/office/2020/mipLabelMetadata">
  <clbl:label id="{8b77875e-5908-45a0-9cb4-dec9ae074618}" enabled="1" method="Privileged" siteId="{0f9e35db-544f-4f60-bdcc-5ea416e6dc70}" removed="0"/>
  <clbl:label id="{fe4574ed-bcfd-4bf0-bde8-43713c3f434f}" enabled="0" method="" siteId="{fe4574ed-bcfd-4bf0-bde8-43713c3f434f}" removed="1"/>
</clbl:labelList>
</file>

<file path=docProps/app.xml><?xml version="1.0" encoding="utf-8"?>
<Properties xmlns="http://schemas.openxmlformats.org/officeDocument/2006/extended-properties" xmlns:vt="http://schemas.openxmlformats.org/officeDocument/2006/docPropsVTypes">
  <Template/>
  <TotalTime>11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2024-02-14T08:47:40Z</dcterms:created>
  <dc:creator>Nataly Velandia</dc:creator>
  <dc:description/>
  <dc:language>en-US</dc:language>
  <cp:lastModifiedBy/>
  <dcterms:modified xsi:type="dcterms:W3CDTF">2025-11-12T11:18:09Z</dcterms:modified>
  <cp:revision>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0x010100929C51E51225AC4FB087838D8488B384</vt:lpwstr>
  </property>
  <property fmtid="{D5CDD505-2E9C-101B-9397-08002B2CF9AE}" pid="4" name="MediaServiceImageTags">
    <vt:lpwstr/>
  </property>
  <property fmtid="{D5CDD505-2E9C-101B-9397-08002B2CF9AE}" pid="5" name="TemplateUrl">
    <vt:lpwstr/>
  </property>
  <property fmtid="{D5CDD505-2E9C-101B-9397-08002B2CF9AE}" pid="6" name="TriggerFlowInfo">
    <vt:lpwstr/>
  </property>
  <property fmtid="{D5CDD505-2E9C-101B-9397-08002B2CF9AE}" pid="7" name="_ExtendedDescription">
    <vt:lpwstr/>
  </property>
  <property fmtid="{D5CDD505-2E9C-101B-9397-08002B2CF9AE}" pid="8" name="xd_ProgID">
    <vt:lpwstr/>
  </property>
  <property fmtid="{D5CDD505-2E9C-101B-9397-08002B2CF9AE}" pid="9" name="xd_Signature">
    <vt:bool>0</vt:bool>
  </property>
</Properties>
</file>